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Mind_Palace\LANGUAGES\Other_languages\Burmese\####Organised\Study_material\#Books\Reciepes\"/>
    </mc:Choice>
  </mc:AlternateContent>
  <xr:revisionPtr revIDLastSave="0" documentId="13_ncr:1_{A65571C2-2EDA-49B7-A8D4-06C87CB4DBB6}" xr6:coauthVersionLast="47" xr6:coauthVersionMax="47" xr10:uidLastSave="{00000000-0000-0000-0000-000000000000}"/>
  <bookViews>
    <workbookView xWindow="1920" yWindow="1704" windowWidth="17016" windowHeight="11256" tabRatio="743" firstSheet="1" activeTab="3" xr2:uid="{00000000-000D-0000-FFFF-FFFF00000000}"/>
  </bookViews>
  <sheets>
    <sheet name="Chart_selective" sheetId="36" r:id="rId1"/>
    <sheet name="Chart" sheetId="28" r:id="rId2"/>
    <sheet name="Chart_A4" sheetId="48" r:id="rId3"/>
    <sheet name="1_Raw_data" sheetId="1" r:id="rId4"/>
    <sheet name="Table" sheetId="27" r:id="rId5"/>
    <sheet name="Sheet1" sheetId="51" r:id="rId6"/>
    <sheet name="Database" sheetId="44" r:id="rId7"/>
    <sheet name="Special" sheetId="53" r:id="rId8"/>
    <sheet name="Final_Manabou_N2_kanji" sheetId="21" r:id="rId9"/>
    <sheet name="Page_no" sheetId="49" r:id="rId10"/>
    <sheet name="Final_Selective_N2_kanji" sheetId="37" r:id="rId11"/>
    <sheet name="Markings" sheetId="50" r:id="rId12"/>
  </sheets>
  <externalReferences>
    <externalReference r:id="rId13"/>
    <externalReference r:id="rId14"/>
  </externalReferences>
  <definedNames>
    <definedName name="_xlnm._FilterDatabase" localSheetId="1" hidden="1">Chart!$V$1:$AE$125</definedName>
    <definedName name="_xlnm._FilterDatabase" localSheetId="2" hidden="1">Chart_A4!$J$1:$O$51</definedName>
    <definedName name="_xlnm._FilterDatabase" localSheetId="8" hidden="1">Final_Manabou_N2_kanji!$N$2:$P$1809</definedName>
    <definedName name="_xlnm._FilterDatabase" localSheetId="10" hidden="1">Final_Selective_N2_kanji!$B$3:$I$91</definedName>
    <definedName name="_xlnm._FilterDatabase" localSheetId="11" hidden="1">Markings!$B$3:$H$91</definedName>
    <definedName name="ExternalData_1" localSheetId="6" hidden="1">Database!$B$6:$J$2946</definedName>
    <definedName name="ExternalData_1" localSheetId="7" hidden="1">Special!$B$6:$E$14</definedName>
    <definedName name="ExternalData_2" localSheetId="6" hidden="1">Database!$L$6:$Q$13866</definedName>
    <definedName name="ExternalData_4" localSheetId="6" hidden="1">Database!$B$5:$H$2915</definedName>
    <definedName name="ExternalData_5" localSheetId="6" hidden="1">Database!$S$6:$W$89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+Ou9H3m2VB55j/PkiKE3gWfETpc5zqjeeTxvsCPZc/0="/>
    </ext>
  </extLst>
</workbook>
</file>

<file path=xl/calcChain.xml><?xml version="1.0" encoding="utf-8"?>
<calcChain xmlns="http://schemas.openxmlformats.org/spreadsheetml/2006/main">
  <c r="BA4" i="1" l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Z80" i="1" s="1"/>
  <c r="BA81" i="1"/>
  <c r="Z81" i="1" s="1"/>
  <c r="BA82" i="1"/>
  <c r="Z82" i="1" s="1"/>
  <c r="BA83" i="1"/>
  <c r="Z83" i="1" s="1"/>
  <c r="BA84" i="1"/>
  <c r="Z84" i="1" s="1"/>
  <c r="BA85" i="1"/>
  <c r="Z85" i="1" s="1"/>
  <c r="BA86" i="1"/>
  <c r="Z86" i="1" s="1"/>
  <c r="BA87" i="1"/>
  <c r="Z87" i="1" s="1"/>
  <c r="BA88" i="1"/>
  <c r="BA89" i="1"/>
  <c r="Z89" i="1" s="1"/>
  <c r="AA89" i="1" s="1"/>
  <c r="AO89" i="1" s="1"/>
  <c r="BA90" i="1"/>
  <c r="Z90" i="1" s="1"/>
  <c r="BA91" i="1"/>
  <c r="Z91" i="1" s="1"/>
  <c r="BA92" i="1"/>
  <c r="Z92" i="1" s="1"/>
  <c r="BA93" i="1"/>
  <c r="Z93" i="1" s="1"/>
  <c r="BA94" i="1"/>
  <c r="Z94" i="1" s="1"/>
  <c r="AA94" i="1" s="1"/>
  <c r="AO94" i="1" s="1"/>
  <c r="BA95" i="1"/>
  <c r="Z95" i="1" s="1"/>
  <c r="BA96" i="1"/>
  <c r="Z96" i="1" s="1"/>
  <c r="BA97" i="1"/>
  <c r="Z97" i="1" s="1"/>
  <c r="BA98" i="1"/>
  <c r="Z98" i="1" s="1"/>
  <c r="BA99" i="1"/>
  <c r="Z99" i="1" s="1"/>
  <c r="BB99" i="1" s="1"/>
  <c r="BA100" i="1"/>
  <c r="Z100" i="1" s="1"/>
  <c r="BB100" i="1" s="1"/>
  <c r="BA101" i="1"/>
  <c r="Z101" i="1" s="1"/>
  <c r="BB101" i="1" s="1"/>
  <c r="BA102" i="1"/>
  <c r="Z102" i="1" s="1"/>
  <c r="BA103" i="1"/>
  <c r="Z103" i="1" s="1"/>
  <c r="BA104" i="1"/>
  <c r="BA105" i="1"/>
  <c r="Z105" i="1" s="1"/>
  <c r="BB105" i="1" s="1"/>
  <c r="BA106" i="1"/>
  <c r="Z106" i="1" s="1"/>
  <c r="BA107" i="1"/>
  <c r="Z107" i="1" s="1"/>
  <c r="BB107" i="1" s="1"/>
  <c r="BA108" i="1"/>
  <c r="Z108" i="1" s="1"/>
  <c r="BA109" i="1"/>
  <c r="Z109" i="1" s="1"/>
  <c r="BA110" i="1"/>
  <c r="Z110" i="1" s="1"/>
  <c r="BA111" i="1"/>
  <c r="Z111" i="1" s="1"/>
  <c r="BA112" i="1"/>
  <c r="Z112" i="1" s="1"/>
  <c r="BB112" i="1" s="1"/>
  <c r="BA113" i="1"/>
  <c r="Z113" i="1" s="1"/>
  <c r="BB113" i="1" s="1"/>
  <c r="BA114" i="1"/>
  <c r="Z114" i="1" s="1"/>
  <c r="BA115" i="1"/>
  <c r="Z115" i="1" s="1"/>
  <c r="BA116" i="1"/>
  <c r="Z116" i="1" s="1"/>
  <c r="BB116" i="1" s="1"/>
  <c r="BA117" i="1"/>
  <c r="Z117" i="1" s="1"/>
  <c r="BB117" i="1" s="1"/>
  <c r="BA118" i="1"/>
  <c r="Z118" i="1" s="1"/>
  <c r="BA119" i="1"/>
  <c r="Z119" i="1" s="1"/>
  <c r="BA120" i="1"/>
  <c r="Z120" i="1" s="1"/>
  <c r="BA121" i="1"/>
  <c r="Z121" i="1" s="1"/>
  <c r="BA122" i="1"/>
  <c r="Z122" i="1" s="1"/>
  <c r="BA123" i="1"/>
  <c r="Z123" i="1" s="1"/>
  <c r="BA124" i="1"/>
  <c r="Z124" i="1" s="1"/>
  <c r="BA125" i="1"/>
  <c r="Z125" i="1" s="1"/>
  <c r="BA126" i="1"/>
  <c r="Z126" i="1" s="1"/>
  <c r="BA127" i="1"/>
  <c r="Z127" i="1" s="1"/>
  <c r="BB127" i="1" s="1"/>
  <c r="BA128" i="1"/>
  <c r="Z128" i="1" s="1"/>
  <c r="BA129" i="1"/>
  <c r="Z129" i="1" s="1"/>
  <c r="BB129" i="1" s="1"/>
  <c r="BA130" i="1"/>
  <c r="Z130" i="1" s="1"/>
  <c r="BA131" i="1"/>
  <c r="Z131" i="1" s="1"/>
  <c r="BA132" i="1"/>
  <c r="Z132" i="1" s="1"/>
  <c r="BB132" i="1" s="1"/>
  <c r="BA133" i="1"/>
  <c r="Z133" i="1" s="1"/>
  <c r="AA133" i="1" s="1"/>
  <c r="AO133" i="1" s="1"/>
  <c r="BA134" i="1"/>
  <c r="Z134" i="1" s="1"/>
  <c r="BA135" i="1"/>
  <c r="Z135" i="1" s="1"/>
  <c r="BA136" i="1"/>
  <c r="Z136" i="1" s="1"/>
  <c r="BA137" i="1"/>
  <c r="Z137" i="1" s="1"/>
  <c r="BA138" i="1"/>
  <c r="Z138" i="1" s="1"/>
  <c r="BA139" i="1"/>
  <c r="Z139" i="1" s="1"/>
  <c r="BA140" i="1"/>
  <c r="Z140" i="1" s="1"/>
  <c r="BA141" i="1"/>
  <c r="Z141" i="1" s="1"/>
  <c r="BA142" i="1"/>
  <c r="Z142" i="1" s="1"/>
  <c r="BA143" i="1"/>
  <c r="Z143" i="1" s="1"/>
  <c r="BA144" i="1"/>
  <c r="Z144" i="1" s="1"/>
  <c r="BB144" i="1" s="1"/>
  <c r="AB144" i="1" s="1"/>
  <c r="BA145" i="1"/>
  <c r="Z145" i="1" s="1"/>
  <c r="BA146" i="1"/>
  <c r="Z146" i="1" s="1"/>
  <c r="BA147" i="1"/>
  <c r="Z147" i="1" s="1"/>
  <c r="BA148" i="1"/>
  <c r="Z148" i="1" s="1"/>
  <c r="BA149" i="1"/>
  <c r="Z149" i="1" s="1"/>
  <c r="BA150" i="1"/>
  <c r="Z150" i="1" s="1"/>
  <c r="BA151" i="1"/>
  <c r="Z151" i="1" s="1"/>
  <c r="BA152" i="1"/>
  <c r="Z152" i="1" s="1"/>
  <c r="BA153" i="1"/>
  <c r="Z153" i="1" s="1"/>
  <c r="BA154" i="1"/>
  <c r="Z154" i="1" s="1"/>
  <c r="BA155" i="1"/>
  <c r="Z155" i="1" s="1"/>
  <c r="BA156" i="1"/>
  <c r="Z156" i="1" s="1"/>
  <c r="BA157" i="1"/>
  <c r="Z157" i="1" s="1"/>
  <c r="BA158" i="1"/>
  <c r="Z158" i="1" s="1"/>
  <c r="BA159" i="1"/>
  <c r="Z159" i="1" s="1"/>
  <c r="BA160" i="1"/>
  <c r="Z160" i="1" s="1"/>
  <c r="BA161" i="1"/>
  <c r="Z161" i="1" s="1"/>
  <c r="BA162" i="1"/>
  <c r="Z162" i="1" s="1"/>
  <c r="BA163" i="1"/>
  <c r="Z163" i="1" s="1"/>
  <c r="BA164" i="1"/>
  <c r="Z164" i="1" s="1"/>
  <c r="BA165" i="1"/>
  <c r="Z165" i="1" s="1"/>
  <c r="BA166" i="1"/>
  <c r="Z166" i="1" s="1"/>
  <c r="BA167" i="1"/>
  <c r="Z167" i="1" s="1"/>
  <c r="BA168" i="1"/>
  <c r="Z168" i="1" s="1"/>
  <c r="BA169" i="1"/>
  <c r="Z169" i="1" s="1"/>
  <c r="BA170" i="1"/>
  <c r="Z170" i="1" s="1"/>
  <c r="BA171" i="1"/>
  <c r="Z171" i="1" s="1"/>
  <c r="BA172" i="1"/>
  <c r="Z172" i="1" s="1"/>
  <c r="BA173" i="1"/>
  <c r="Z173" i="1" s="1"/>
  <c r="BB173" i="1" s="1"/>
  <c r="BA174" i="1"/>
  <c r="Z174" i="1" s="1"/>
  <c r="BA175" i="1"/>
  <c r="Z175" i="1" s="1"/>
  <c r="BA176" i="1"/>
  <c r="Z176" i="1" s="1"/>
  <c r="BA177" i="1"/>
  <c r="Z177" i="1" s="1"/>
  <c r="BA178" i="1"/>
  <c r="Z178" i="1" s="1"/>
  <c r="BA179" i="1"/>
  <c r="Z179" i="1" s="1"/>
  <c r="BA180" i="1"/>
  <c r="Z180" i="1" s="1"/>
  <c r="BB180" i="1" s="1"/>
  <c r="BA181" i="1"/>
  <c r="Z181" i="1" s="1"/>
  <c r="BB181" i="1" s="1"/>
  <c r="BA182" i="1"/>
  <c r="Z182" i="1" s="1"/>
  <c r="BA183" i="1"/>
  <c r="Z183" i="1" s="1"/>
  <c r="BB183" i="1" s="1"/>
  <c r="BA184" i="1"/>
  <c r="BA185" i="1"/>
  <c r="Z185" i="1" s="1"/>
  <c r="BA186" i="1"/>
  <c r="Z186" i="1" s="1"/>
  <c r="AA186" i="1" s="1"/>
  <c r="AO186" i="1" s="1"/>
  <c r="BA187" i="1"/>
  <c r="Z187" i="1" s="1"/>
  <c r="BA188" i="1"/>
  <c r="Z188" i="1" s="1"/>
  <c r="AA188" i="1" s="1"/>
  <c r="AO188" i="1" s="1"/>
  <c r="BA189" i="1"/>
  <c r="Z189" i="1" s="1"/>
  <c r="BA190" i="1"/>
  <c r="Z190" i="1" s="1"/>
  <c r="BA191" i="1"/>
  <c r="Z191" i="1" s="1"/>
  <c r="BA192" i="1"/>
  <c r="Z192" i="1" s="1"/>
  <c r="AA192" i="1" s="1"/>
  <c r="AO192" i="1" s="1"/>
  <c r="BA193" i="1"/>
  <c r="Z193" i="1" s="1"/>
  <c r="AA193" i="1" s="1"/>
  <c r="AO193" i="1" s="1"/>
  <c r="BA194" i="1"/>
  <c r="Z194" i="1" s="1"/>
  <c r="BA195" i="1"/>
  <c r="Z195" i="1" s="1"/>
  <c r="BB195" i="1" s="1"/>
  <c r="BA196" i="1"/>
  <c r="Z196" i="1" s="1"/>
  <c r="BA197" i="1"/>
  <c r="Z197" i="1" s="1"/>
  <c r="BA198" i="1"/>
  <c r="Z198" i="1" s="1"/>
  <c r="AA198" i="1" s="1"/>
  <c r="AO198" i="1" s="1"/>
  <c r="BA199" i="1"/>
  <c r="Z199" i="1" s="1"/>
  <c r="BB199" i="1" s="1"/>
  <c r="BA200" i="1"/>
  <c r="Z200" i="1" s="1"/>
  <c r="AA200" i="1" s="1"/>
  <c r="AO200" i="1" s="1"/>
  <c r="BA201" i="1"/>
  <c r="Z201" i="1" s="1"/>
  <c r="BB201" i="1" s="1"/>
  <c r="BA202" i="1"/>
  <c r="Z202" i="1" s="1"/>
  <c r="BA203" i="1"/>
  <c r="Z203" i="1" s="1"/>
  <c r="BB203" i="1" s="1"/>
  <c r="BA204" i="1"/>
  <c r="Z204" i="1" s="1"/>
  <c r="AA204" i="1" s="1"/>
  <c r="AO204" i="1" s="1"/>
  <c r="BA205" i="1"/>
  <c r="Z205" i="1" s="1"/>
  <c r="AA205" i="1" s="1"/>
  <c r="AO205" i="1" s="1"/>
  <c r="BA206" i="1"/>
  <c r="Z206" i="1" s="1"/>
  <c r="BA207" i="1"/>
  <c r="Z207" i="1" s="1"/>
  <c r="BA208" i="1"/>
  <c r="Z208" i="1" s="1"/>
  <c r="AA208" i="1" s="1"/>
  <c r="AO208" i="1" s="1"/>
  <c r="BA209" i="1"/>
  <c r="Z209" i="1" s="1"/>
  <c r="BA210" i="1"/>
  <c r="Z210" i="1" s="1"/>
  <c r="AA210" i="1" s="1"/>
  <c r="AO210" i="1" s="1"/>
  <c r="BA211" i="1"/>
  <c r="Z211" i="1" s="1"/>
  <c r="AA211" i="1" s="1"/>
  <c r="AO211" i="1" s="1"/>
  <c r="BA212" i="1"/>
  <c r="Z212" i="1" s="1"/>
  <c r="BA213" i="1"/>
  <c r="Z213" i="1" s="1"/>
  <c r="BA214" i="1"/>
  <c r="Z214" i="1" s="1"/>
  <c r="AA214" i="1" s="1"/>
  <c r="AO214" i="1" s="1"/>
  <c r="BA215" i="1"/>
  <c r="Z215" i="1" s="1"/>
  <c r="BA216" i="1"/>
  <c r="Z216" i="1" s="1"/>
  <c r="AA216" i="1" s="1"/>
  <c r="AO216" i="1" s="1"/>
  <c r="BA217" i="1"/>
  <c r="Z217" i="1" s="1"/>
  <c r="BB217" i="1" s="1"/>
  <c r="BA218" i="1"/>
  <c r="Z218" i="1" s="1"/>
  <c r="AA218" i="1" s="1"/>
  <c r="AO218" i="1" s="1"/>
  <c r="BA219" i="1"/>
  <c r="Z219" i="1" s="1"/>
  <c r="BB219" i="1" s="1"/>
  <c r="BA220" i="1"/>
  <c r="Z220" i="1" s="1"/>
  <c r="AA220" i="1" s="1"/>
  <c r="AO220" i="1" s="1"/>
  <c r="BA221" i="1"/>
  <c r="Z221" i="1" s="1"/>
  <c r="BA222" i="1"/>
  <c r="Z222" i="1" s="1"/>
  <c r="BA223" i="1"/>
  <c r="Z223" i="1" s="1"/>
  <c r="BB223" i="1" s="1"/>
  <c r="BA224" i="1"/>
  <c r="Z224" i="1" s="1"/>
  <c r="BA225" i="1"/>
  <c r="Z225" i="1" s="1"/>
  <c r="AA225" i="1" s="1"/>
  <c r="AO225" i="1" s="1"/>
  <c r="BA226" i="1"/>
  <c r="Z226" i="1" s="1"/>
  <c r="AA226" i="1" s="1"/>
  <c r="AO226" i="1" s="1"/>
  <c r="BA227" i="1"/>
  <c r="Z227" i="1" s="1"/>
  <c r="BB227" i="1" s="1"/>
  <c r="BA228" i="1"/>
  <c r="Z228" i="1" s="1"/>
  <c r="AA228" i="1" s="1"/>
  <c r="AO228" i="1" s="1"/>
  <c r="BA229" i="1"/>
  <c r="Z229" i="1" s="1"/>
  <c r="BA230" i="1"/>
  <c r="Z230" i="1" s="1"/>
  <c r="BA231" i="1"/>
  <c r="Z231" i="1" s="1"/>
  <c r="BA232" i="1"/>
  <c r="Z232" i="1" s="1"/>
  <c r="AA232" i="1" s="1"/>
  <c r="AO232" i="1" s="1"/>
  <c r="BA233" i="1"/>
  <c r="Z233" i="1" s="1"/>
  <c r="BA234" i="1"/>
  <c r="Z234" i="1" s="1"/>
  <c r="AA234" i="1" s="1"/>
  <c r="AO234" i="1" s="1"/>
  <c r="BA235" i="1"/>
  <c r="Z235" i="1" s="1"/>
  <c r="BB235" i="1" s="1"/>
  <c r="BA236" i="1"/>
  <c r="Z236" i="1" s="1"/>
  <c r="AA236" i="1" s="1"/>
  <c r="AO236" i="1" s="1"/>
  <c r="BA237" i="1"/>
  <c r="Z237" i="1" s="1"/>
  <c r="BA238" i="1"/>
  <c r="Z238" i="1" s="1"/>
  <c r="BA239" i="1"/>
  <c r="Z239" i="1" s="1"/>
  <c r="BA240" i="1"/>
  <c r="Z240" i="1" s="1"/>
  <c r="BA241" i="1"/>
  <c r="Z241" i="1" s="1"/>
  <c r="BA242" i="1"/>
  <c r="Z242" i="1" s="1"/>
  <c r="AA242" i="1" s="1"/>
  <c r="AO242" i="1" s="1"/>
  <c r="BA243" i="1"/>
  <c r="Z243" i="1" s="1"/>
  <c r="BA244" i="1"/>
  <c r="Z244" i="1" s="1"/>
  <c r="AA244" i="1" s="1"/>
  <c r="AO244" i="1" s="1"/>
  <c r="BA245" i="1"/>
  <c r="Z245" i="1" s="1"/>
  <c r="BA246" i="1"/>
  <c r="Z246" i="1" s="1"/>
  <c r="BB246" i="1" s="1"/>
  <c r="BA247" i="1"/>
  <c r="Z247" i="1" s="1"/>
  <c r="AA247" i="1" s="1"/>
  <c r="AO247" i="1" s="1"/>
  <c r="BA248" i="1"/>
  <c r="BA249" i="1"/>
  <c r="Z249" i="1" s="1"/>
  <c r="AA249" i="1" s="1"/>
  <c r="AO249" i="1" s="1"/>
  <c r="BA250" i="1"/>
  <c r="Z250" i="1" s="1"/>
  <c r="BA251" i="1"/>
  <c r="Z251" i="1" s="1"/>
  <c r="BA252" i="1"/>
  <c r="Z252" i="1" s="1"/>
  <c r="BA253" i="1"/>
  <c r="Z253" i="1" s="1"/>
  <c r="BA254" i="1"/>
  <c r="Z254" i="1" s="1"/>
  <c r="BA255" i="1"/>
  <c r="Z255" i="1" s="1"/>
  <c r="BA256" i="1"/>
  <c r="Z256" i="1" s="1"/>
  <c r="BA257" i="1"/>
  <c r="Z257" i="1" s="1"/>
  <c r="BA258" i="1"/>
  <c r="Z258" i="1" s="1"/>
  <c r="BA259" i="1"/>
  <c r="Z259" i="1" s="1"/>
  <c r="BA260" i="1"/>
  <c r="Z260" i="1" s="1"/>
  <c r="BA261" i="1"/>
  <c r="Z261" i="1" s="1"/>
  <c r="BA262" i="1"/>
  <c r="Z262" i="1" s="1"/>
  <c r="BA263" i="1"/>
  <c r="Z263" i="1" s="1"/>
  <c r="BA264" i="1"/>
  <c r="Z264" i="1" s="1"/>
  <c r="AA264" i="1" s="1"/>
  <c r="AO264" i="1" s="1"/>
  <c r="BA265" i="1"/>
  <c r="Z265" i="1" s="1"/>
  <c r="BA266" i="1"/>
  <c r="Z266" i="1" s="1"/>
  <c r="AA266" i="1" s="1"/>
  <c r="AO266" i="1" s="1"/>
  <c r="BA267" i="1"/>
  <c r="Z267" i="1" s="1"/>
  <c r="BA268" i="1"/>
  <c r="Z268" i="1" s="1"/>
  <c r="BB268" i="1" s="1"/>
  <c r="BA269" i="1"/>
  <c r="Z269" i="1" s="1"/>
  <c r="BA270" i="1"/>
  <c r="Z270" i="1" s="1"/>
  <c r="BB270" i="1" s="1"/>
  <c r="BA271" i="1"/>
  <c r="Z271" i="1" s="1"/>
  <c r="AA271" i="1" s="1"/>
  <c r="AO271" i="1" s="1"/>
  <c r="BA272" i="1"/>
  <c r="Z272" i="1" s="1"/>
  <c r="BA273" i="1"/>
  <c r="Z273" i="1" s="1"/>
  <c r="AA273" i="1" s="1"/>
  <c r="AO273" i="1" s="1"/>
  <c r="BA274" i="1"/>
  <c r="Z274" i="1" s="1"/>
  <c r="AA274" i="1" s="1"/>
  <c r="AO274" i="1" s="1"/>
  <c r="BA275" i="1"/>
  <c r="Z275" i="1" s="1"/>
  <c r="AA275" i="1" s="1"/>
  <c r="AO275" i="1" s="1"/>
  <c r="BA276" i="1"/>
  <c r="Z276" i="1" s="1"/>
  <c r="AA276" i="1" s="1"/>
  <c r="AO276" i="1" s="1"/>
  <c r="BA277" i="1"/>
  <c r="Z277" i="1" s="1"/>
  <c r="BA278" i="1"/>
  <c r="Z278" i="1" s="1"/>
  <c r="BA279" i="1"/>
  <c r="Z279" i="1" s="1"/>
  <c r="BA280" i="1"/>
  <c r="Z280" i="1" s="1"/>
  <c r="BA281" i="1"/>
  <c r="Z281" i="1" s="1"/>
  <c r="BA282" i="1"/>
  <c r="Z282" i="1" s="1"/>
  <c r="AA282" i="1" s="1"/>
  <c r="AO282" i="1" s="1"/>
  <c r="BA283" i="1"/>
  <c r="Z283" i="1" s="1"/>
  <c r="AA283" i="1" s="1"/>
  <c r="AO283" i="1" s="1"/>
  <c r="BA284" i="1"/>
  <c r="Z284" i="1" s="1"/>
  <c r="AA284" i="1" s="1"/>
  <c r="AO284" i="1" s="1"/>
  <c r="BA285" i="1"/>
  <c r="Z285" i="1" s="1"/>
  <c r="BA286" i="1"/>
  <c r="Z286" i="1" s="1"/>
  <c r="AA286" i="1" s="1"/>
  <c r="AO286" i="1" s="1"/>
  <c r="BA287" i="1"/>
  <c r="Z287" i="1" s="1"/>
  <c r="BA288" i="1"/>
  <c r="Z288" i="1" s="1"/>
  <c r="BA289" i="1"/>
  <c r="Z289" i="1" s="1"/>
  <c r="AA289" i="1" s="1"/>
  <c r="AO289" i="1" s="1"/>
  <c r="BA290" i="1"/>
  <c r="Z290" i="1" s="1"/>
  <c r="BA291" i="1"/>
  <c r="Z291" i="1" s="1"/>
  <c r="BA292" i="1"/>
  <c r="Z292" i="1" s="1"/>
  <c r="AA292" i="1" s="1"/>
  <c r="AO292" i="1" s="1"/>
  <c r="BA293" i="1"/>
  <c r="Z293" i="1" s="1"/>
  <c r="AA293" i="1" s="1"/>
  <c r="AO293" i="1" s="1"/>
  <c r="BA294" i="1"/>
  <c r="Z294" i="1" s="1"/>
  <c r="AA294" i="1" s="1"/>
  <c r="AO294" i="1" s="1"/>
  <c r="BA295" i="1"/>
  <c r="Z295" i="1" s="1"/>
  <c r="BA296" i="1"/>
  <c r="Z296" i="1" s="1"/>
  <c r="AA296" i="1" s="1"/>
  <c r="AO296" i="1" s="1"/>
  <c r="BA297" i="1"/>
  <c r="Z297" i="1" s="1"/>
  <c r="BA298" i="1"/>
  <c r="Z298" i="1" s="1"/>
  <c r="AA298" i="1" s="1"/>
  <c r="AO298" i="1" s="1"/>
  <c r="BA299" i="1"/>
  <c r="Z299" i="1" s="1"/>
  <c r="AA299" i="1" s="1"/>
  <c r="AO299" i="1" s="1"/>
  <c r="BA300" i="1"/>
  <c r="Z300" i="1" s="1"/>
  <c r="AA300" i="1" s="1"/>
  <c r="AO300" i="1" s="1"/>
  <c r="BA301" i="1"/>
  <c r="Z301" i="1" s="1"/>
  <c r="BB301" i="1" s="1"/>
  <c r="BA302" i="1"/>
  <c r="Z302" i="1" s="1"/>
  <c r="BA303" i="1"/>
  <c r="Z303" i="1" s="1"/>
  <c r="BA304" i="1"/>
  <c r="Z304" i="1" s="1"/>
  <c r="AA304" i="1" s="1"/>
  <c r="AO304" i="1" s="1"/>
  <c r="BA305" i="1"/>
  <c r="Z305" i="1" s="1"/>
  <c r="BB305" i="1" s="1"/>
  <c r="BA306" i="1"/>
  <c r="Z306" i="1" s="1"/>
  <c r="AA306" i="1" s="1"/>
  <c r="AO306" i="1" s="1"/>
  <c r="BA307" i="1"/>
  <c r="Z307" i="1" s="1"/>
  <c r="BA308" i="1"/>
  <c r="Z308" i="1" s="1"/>
  <c r="AA308" i="1" s="1"/>
  <c r="AO308" i="1" s="1"/>
  <c r="BA309" i="1"/>
  <c r="Z309" i="1" s="1"/>
  <c r="BA310" i="1"/>
  <c r="Z310" i="1" s="1"/>
  <c r="BA311" i="1"/>
  <c r="Z311" i="1" s="1"/>
  <c r="BA312" i="1"/>
  <c r="Z312" i="1" s="1"/>
  <c r="BA313" i="1"/>
  <c r="Z313" i="1" s="1"/>
  <c r="BA314" i="1"/>
  <c r="Z314" i="1" s="1"/>
  <c r="BA315" i="1"/>
  <c r="Z315" i="1" s="1"/>
  <c r="BA316" i="1"/>
  <c r="Z316" i="1" s="1"/>
  <c r="AA316" i="1" s="1"/>
  <c r="AO316" i="1" s="1"/>
  <c r="BA317" i="1"/>
  <c r="Z317" i="1" s="1"/>
  <c r="BA318" i="1"/>
  <c r="Z318" i="1" s="1"/>
  <c r="AA318" i="1" s="1"/>
  <c r="AO318" i="1" s="1"/>
  <c r="BA319" i="1"/>
  <c r="Z319" i="1" s="1"/>
  <c r="BA320" i="1"/>
  <c r="Z320" i="1" s="1"/>
  <c r="BA321" i="1"/>
  <c r="Z321" i="1" s="1"/>
  <c r="BA322" i="1"/>
  <c r="Z322" i="1" s="1"/>
  <c r="BA323" i="1"/>
  <c r="Z323" i="1" s="1"/>
  <c r="BA324" i="1"/>
  <c r="Z324" i="1" s="1"/>
  <c r="BB324" i="1" s="1"/>
  <c r="BA325" i="1"/>
  <c r="Z325" i="1" s="1"/>
  <c r="BA326" i="1"/>
  <c r="Z326" i="1" s="1"/>
  <c r="BA327" i="1"/>
  <c r="Z327" i="1" s="1"/>
  <c r="AA327" i="1" s="1"/>
  <c r="AO327" i="1" s="1"/>
  <c r="BA328" i="1"/>
  <c r="Z328" i="1" s="1"/>
  <c r="BB328" i="1" s="1"/>
  <c r="BA329" i="1"/>
  <c r="Z329" i="1" s="1"/>
  <c r="BA330" i="1"/>
  <c r="Z330" i="1" s="1"/>
  <c r="BA331" i="1"/>
  <c r="Z331" i="1" s="1"/>
  <c r="AA331" i="1" s="1"/>
  <c r="AO331" i="1" s="1"/>
  <c r="BA332" i="1"/>
  <c r="Z332" i="1" s="1"/>
  <c r="BB332" i="1" s="1"/>
  <c r="BA333" i="1"/>
  <c r="Z333" i="1" s="1"/>
  <c r="BA334" i="1"/>
  <c r="Z334" i="1" s="1"/>
  <c r="AA334" i="1" s="1"/>
  <c r="AO334" i="1" s="1"/>
  <c r="BA335" i="1"/>
  <c r="Z335" i="1" s="1"/>
  <c r="BA336" i="1"/>
  <c r="Z336" i="1" s="1"/>
  <c r="AA336" i="1" s="1"/>
  <c r="AO336" i="1" s="1"/>
  <c r="BA337" i="1"/>
  <c r="Z337" i="1" s="1"/>
  <c r="BA338" i="1"/>
  <c r="Z338" i="1" s="1"/>
  <c r="AA338" i="1" s="1"/>
  <c r="AO338" i="1" s="1"/>
  <c r="BA339" i="1"/>
  <c r="Z339" i="1" s="1"/>
  <c r="BA340" i="1"/>
  <c r="Z340" i="1" s="1"/>
  <c r="BB340" i="1" s="1"/>
  <c r="BA341" i="1"/>
  <c r="Z341" i="1" s="1"/>
  <c r="BB341" i="1" s="1"/>
  <c r="BA342" i="1"/>
  <c r="Z342" i="1" s="1"/>
  <c r="AA342" i="1" s="1"/>
  <c r="AO342" i="1" s="1"/>
  <c r="BA343" i="1"/>
  <c r="Z343" i="1" s="1"/>
  <c r="AA343" i="1" s="1"/>
  <c r="AO343" i="1" s="1"/>
  <c r="BA344" i="1"/>
  <c r="Z344" i="1" s="1"/>
  <c r="AA344" i="1" s="1"/>
  <c r="AO344" i="1" s="1"/>
  <c r="BA345" i="1"/>
  <c r="Z345" i="1" s="1"/>
  <c r="AA345" i="1" s="1"/>
  <c r="AO345" i="1" s="1"/>
  <c r="BA346" i="1"/>
  <c r="Z346" i="1" s="1"/>
  <c r="BA347" i="1"/>
  <c r="Z347" i="1" s="1"/>
  <c r="AA347" i="1" s="1"/>
  <c r="AO347" i="1" s="1"/>
  <c r="BA348" i="1"/>
  <c r="Z348" i="1" s="1"/>
  <c r="BA349" i="1"/>
  <c r="Z349" i="1" s="1"/>
  <c r="BA350" i="1"/>
  <c r="Z350" i="1" s="1"/>
  <c r="BA351" i="1"/>
  <c r="Z351" i="1" s="1"/>
  <c r="AA351" i="1" s="1"/>
  <c r="AO351" i="1" s="1"/>
  <c r="BA352" i="1"/>
  <c r="Z352" i="1" s="1"/>
  <c r="BA353" i="1"/>
  <c r="Z353" i="1" s="1"/>
  <c r="AA353" i="1" s="1"/>
  <c r="AO353" i="1" s="1"/>
  <c r="BA354" i="1"/>
  <c r="Z354" i="1" s="1"/>
  <c r="BA355" i="1"/>
  <c r="Z355" i="1" s="1"/>
  <c r="AA355" i="1" s="1"/>
  <c r="AO355" i="1" s="1"/>
  <c r="BA356" i="1"/>
  <c r="Z356" i="1" s="1"/>
  <c r="BA357" i="1"/>
  <c r="Z357" i="1" s="1"/>
  <c r="AA357" i="1" s="1"/>
  <c r="AO357" i="1" s="1"/>
  <c r="BA358" i="1"/>
  <c r="Z358" i="1" s="1"/>
  <c r="BA359" i="1"/>
  <c r="Z359" i="1" s="1"/>
  <c r="AA359" i="1" s="1"/>
  <c r="AO359" i="1" s="1"/>
  <c r="BA360" i="1"/>
  <c r="Z360" i="1" s="1"/>
  <c r="BA3" i="1"/>
  <c r="Z4" i="1"/>
  <c r="Z5" i="1"/>
  <c r="BB5" i="1" s="1"/>
  <c r="Z6" i="1"/>
  <c r="BB6" i="1" s="1"/>
  <c r="Z9" i="1"/>
  <c r="Z11" i="1"/>
  <c r="Z12" i="1"/>
  <c r="Z15" i="1"/>
  <c r="BB15" i="1" s="1"/>
  <c r="Z16" i="1"/>
  <c r="AA16" i="1" s="1"/>
  <c r="AO16" i="1" s="1"/>
  <c r="Z20" i="1"/>
  <c r="BB20" i="1" s="1"/>
  <c r="Z21" i="1"/>
  <c r="Z22" i="1"/>
  <c r="BB22" i="1" s="1"/>
  <c r="Z23" i="1"/>
  <c r="BB23" i="1" s="1"/>
  <c r="Z24" i="1"/>
  <c r="BB24" i="1" s="1"/>
  <c r="Z25" i="1"/>
  <c r="BB25" i="1" s="1"/>
  <c r="Z32" i="1"/>
  <c r="Z35" i="1"/>
  <c r="BB35" i="1" s="1"/>
  <c r="Z36" i="1"/>
  <c r="Z37" i="1"/>
  <c r="Z40" i="1"/>
  <c r="BB40" i="1" s="1"/>
  <c r="Z41" i="1"/>
  <c r="Z48" i="1"/>
  <c r="BB48" i="1" s="1"/>
  <c r="Z49" i="1"/>
  <c r="BB49" i="1" s="1"/>
  <c r="Z51" i="1"/>
  <c r="BB51" i="1" s="1"/>
  <c r="Z88" i="1"/>
  <c r="Z104" i="1"/>
  <c r="Z184" i="1"/>
  <c r="Z248" i="1"/>
  <c r="AA248" i="1" s="1"/>
  <c r="AO248" i="1" s="1"/>
  <c r="AZ360" i="1"/>
  <c r="Y360" i="1" s="1"/>
  <c r="AN360" i="1" s="1"/>
  <c r="AZ359" i="1"/>
  <c r="Y359" i="1" s="1"/>
  <c r="AN359" i="1" s="1"/>
  <c r="AZ358" i="1"/>
  <c r="Y358" i="1" s="1"/>
  <c r="AN358" i="1" s="1"/>
  <c r="AZ357" i="1"/>
  <c r="Y357" i="1" s="1"/>
  <c r="AN357" i="1" s="1"/>
  <c r="AZ356" i="1"/>
  <c r="Y356" i="1" s="1"/>
  <c r="AN356" i="1" s="1"/>
  <c r="AZ355" i="1"/>
  <c r="Y355" i="1" s="1"/>
  <c r="AN355" i="1" s="1"/>
  <c r="AZ354" i="1"/>
  <c r="Y354" i="1" s="1"/>
  <c r="AN354" i="1" s="1"/>
  <c r="AZ353" i="1"/>
  <c r="Y353" i="1" s="1"/>
  <c r="AN353" i="1" s="1"/>
  <c r="AZ352" i="1"/>
  <c r="Y352" i="1" s="1"/>
  <c r="AN352" i="1" s="1"/>
  <c r="AZ351" i="1"/>
  <c r="Y351" i="1" s="1"/>
  <c r="AN351" i="1" s="1"/>
  <c r="AZ350" i="1"/>
  <c r="Y350" i="1" s="1"/>
  <c r="AN350" i="1" s="1"/>
  <c r="AZ349" i="1"/>
  <c r="Y349" i="1" s="1"/>
  <c r="AN349" i="1" s="1"/>
  <c r="AZ348" i="1"/>
  <c r="Y348" i="1" s="1"/>
  <c r="AN348" i="1" s="1"/>
  <c r="AZ347" i="1"/>
  <c r="Y347" i="1" s="1"/>
  <c r="AN347" i="1" s="1"/>
  <c r="AZ346" i="1"/>
  <c r="Y346" i="1" s="1"/>
  <c r="AN346" i="1" s="1"/>
  <c r="AZ345" i="1"/>
  <c r="Y345" i="1" s="1"/>
  <c r="AN345" i="1" s="1"/>
  <c r="AZ344" i="1"/>
  <c r="Y344" i="1" s="1"/>
  <c r="AN344" i="1" s="1"/>
  <c r="AZ343" i="1"/>
  <c r="Y343" i="1" s="1"/>
  <c r="AN343" i="1" s="1"/>
  <c r="AZ342" i="1"/>
  <c r="Y342" i="1" s="1"/>
  <c r="AN342" i="1" s="1"/>
  <c r="AZ341" i="1"/>
  <c r="Y341" i="1" s="1"/>
  <c r="AN341" i="1" s="1"/>
  <c r="AZ340" i="1"/>
  <c r="Y340" i="1" s="1"/>
  <c r="AN340" i="1" s="1"/>
  <c r="AZ339" i="1"/>
  <c r="Y339" i="1" s="1"/>
  <c r="AN339" i="1" s="1"/>
  <c r="AZ338" i="1"/>
  <c r="Y338" i="1" s="1"/>
  <c r="AN338" i="1" s="1"/>
  <c r="AZ337" i="1"/>
  <c r="Y337" i="1" s="1"/>
  <c r="AZ336" i="1"/>
  <c r="Y336" i="1" s="1"/>
  <c r="AN336" i="1" s="1"/>
  <c r="AZ335" i="1"/>
  <c r="Y335" i="1" s="1"/>
  <c r="AN335" i="1" s="1"/>
  <c r="AZ334" i="1"/>
  <c r="Y334" i="1" s="1"/>
  <c r="AN334" i="1" s="1"/>
  <c r="AZ333" i="1"/>
  <c r="Y333" i="1" s="1"/>
  <c r="AN333" i="1" s="1"/>
  <c r="AZ332" i="1"/>
  <c r="Y332" i="1" s="1"/>
  <c r="AN332" i="1" s="1"/>
  <c r="AZ331" i="1"/>
  <c r="Y331" i="1" s="1"/>
  <c r="AN331" i="1" s="1"/>
  <c r="AZ330" i="1"/>
  <c r="Y330" i="1" s="1"/>
  <c r="AN330" i="1" s="1"/>
  <c r="AZ329" i="1"/>
  <c r="Y329" i="1" s="1"/>
  <c r="AN329" i="1" s="1"/>
  <c r="AZ328" i="1"/>
  <c r="Y328" i="1" s="1"/>
  <c r="AN328" i="1" s="1"/>
  <c r="AZ327" i="1"/>
  <c r="Y327" i="1" s="1"/>
  <c r="AN327" i="1" s="1"/>
  <c r="AZ326" i="1"/>
  <c r="Y326" i="1" s="1"/>
  <c r="AN326" i="1" s="1"/>
  <c r="AZ325" i="1"/>
  <c r="Y325" i="1" s="1"/>
  <c r="AN325" i="1" s="1"/>
  <c r="AZ324" i="1"/>
  <c r="Y324" i="1" s="1"/>
  <c r="AN324" i="1" s="1"/>
  <c r="AZ323" i="1"/>
  <c r="Y323" i="1" s="1"/>
  <c r="AN323" i="1" s="1"/>
  <c r="AZ322" i="1"/>
  <c r="Y322" i="1" s="1"/>
  <c r="AN322" i="1" s="1"/>
  <c r="AZ321" i="1"/>
  <c r="Y321" i="1" s="1"/>
  <c r="AN321" i="1" s="1"/>
  <c r="AZ320" i="1"/>
  <c r="Y320" i="1" s="1"/>
  <c r="AN320" i="1" s="1"/>
  <c r="AZ319" i="1"/>
  <c r="Y319" i="1" s="1"/>
  <c r="AN319" i="1" s="1"/>
  <c r="AZ318" i="1"/>
  <c r="Y318" i="1" s="1"/>
  <c r="AN318" i="1" s="1"/>
  <c r="AZ317" i="1"/>
  <c r="Y317" i="1"/>
  <c r="AN317" i="1" s="1"/>
  <c r="AZ316" i="1"/>
  <c r="Y316" i="1" s="1"/>
  <c r="AN316" i="1" s="1"/>
  <c r="AZ315" i="1"/>
  <c r="Y315" i="1" s="1"/>
  <c r="AN315" i="1" s="1"/>
  <c r="AZ314" i="1"/>
  <c r="Y314" i="1" s="1"/>
  <c r="AN314" i="1" s="1"/>
  <c r="AZ313" i="1"/>
  <c r="Y313" i="1" s="1"/>
  <c r="AN313" i="1" s="1"/>
  <c r="AZ312" i="1"/>
  <c r="Y312" i="1" s="1"/>
  <c r="AN312" i="1" s="1"/>
  <c r="AZ311" i="1"/>
  <c r="Y311" i="1" s="1"/>
  <c r="AN311" i="1" s="1"/>
  <c r="AZ310" i="1"/>
  <c r="Y310" i="1" s="1"/>
  <c r="AN310" i="1" s="1"/>
  <c r="AZ309" i="1"/>
  <c r="Y309" i="1" s="1"/>
  <c r="AN309" i="1" s="1"/>
  <c r="AZ308" i="1"/>
  <c r="Y308" i="1" s="1"/>
  <c r="AN308" i="1" s="1"/>
  <c r="AZ307" i="1"/>
  <c r="Y307" i="1" s="1"/>
  <c r="AN307" i="1" s="1"/>
  <c r="AZ306" i="1"/>
  <c r="Y306" i="1" s="1"/>
  <c r="AN306" i="1" s="1"/>
  <c r="AZ305" i="1"/>
  <c r="Y305" i="1" s="1"/>
  <c r="AN305" i="1" s="1"/>
  <c r="AZ304" i="1"/>
  <c r="Y304" i="1" s="1"/>
  <c r="AN304" i="1" s="1"/>
  <c r="AZ303" i="1"/>
  <c r="Y303" i="1" s="1"/>
  <c r="AN303" i="1" s="1"/>
  <c r="AZ302" i="1"/>
  <c r="Y302" i="1" s="1"/>
  <c r="AN302" i="1" s="1"/>
  <c r="AZ301" i="1"/>
  <c r="Y301" i="1" s="1"/>
  <c r="AZ300" i="1"/>
  <c r="Y300" i="1" s="1"/>
  <c r="AN300" i="1" s="1"/>
  <c r="AZ299" i="1"/>
  <c r="Y299" i="1" s="1"/>
  <c r="AN299" i="1" s="1"/>
  <c r="AZ298" i="1"/>
  <c r="Y298" i="1" s="1"/>
  <c r="AN298" i="1" s="1"/>
  <c r="AZ297" i="1"/>
  <c r="Y297" i="1" s="1"/>
  <c r="AN297" i="1" s="1"/>
  <c r="AZ296" i="1"/>
  <c r="Y296" i="1" s="1"/>
  <c r="AN296" i="1" s="1"/>
  <c r="AZ295" i="1"/>
  <c r="Y295" i="1" s="1"/>
  <c r="AN295" i="1" s="1"/>
  <c r="AZ294" i="1"/>
  <c r="Y294" i="1" s="1"/>
  <c r="AN294" i="1" s="1"/>
  <c r="AZ293" i="1"/>
  <c r="Y293" i="1" s="1"/>
  <c r="AN293" i="1" s="1"/>
  <c r="AZ292" i="1"/>
  <c r="Y292" i="1" s="1"/>
  <c r="AN292" i="1" s="1"/>
  <c r="AZ291" i="1"/>
  <c r="Y291" i="1" s="1"/>
  <c r="AN291" i="1" s="1"/>
  <c r="AZ290" i="1"/>
  <c r="Y290" i="1" s="1"/>
  <c r="AN290" i="1" s="1"/>
  <c r="AZ289" i="1"/>
  <c r="Y289" i="1" s="1"/>
  <c r="AN289" i="1" s="1"/>
  <c r="AZ288" i="1"/>
  <c r="Y288" i="1" s="1"/>
  <c r="AN288" i="1" s="1"/>
  <c r="AZ287" i="1"/>
  <c r="Y287" i="1" s="1"/>
  <c r="AN287" i="1" s="1"/>
  <c r="AZ286" i="1"/>
  <c r="Y286" i="1" s="1"/>
  <c r="AN286" i="1" s="1"/>
  <c r="AZ285" i="1"/>
  <c r="Y285" i="1" s="1"/>
  <c r="AN285" i="1" s="1"/>
  <c r="AZ284" i="1"/>
  <c r="Y284" i="1" s="1"/>
  <c r="AN284" i="1" s="1"/>
  <c r="AZ283" i="1"/>
  <c r="Y283" i="1" s="1"/>
  <c r="AN283" i="1" s="1"/>
  <c r="AZ282" i="1"/>
  <c r="Y282" i="1" s="1"/>
  <c r="AN282" i="1" s="1"/>
  <c r="AZ281" i="1"/>
  <c r="Y281" i="1" s="1"/>
  <c r="AN281" i="1" s="1"/>
  <c r="AZ280" i="1"/>
  <c r="Y280" i="1" s="1"/>
  <c r="AN280" i="1" s="1"/>
  <c r="AZ279" i="1"/>
  <c r="Y279" i="1" s="1"/>
  <c r="AN279" i="1" s="1"/>
  <c r="AZ278" i="1"/>
  <c r="Y278" i="1" s="1"/>
  <c r="AN278" i="1" s="1"/>
  <c r="AZ277" i="1"/>
  <c r="Y277" i="1" s="1"/>
  <c r="AN277" i="1" s="1"/>
  <c r="AZ276" i="1"/>
  <c r="Y276" i="1" s="1"/>
  <c r="AN276" i="1" s="1"/>
  <c r="AZ275" i="1"/>
  <c r="Y275" i="1" s="1"/>
  <c r="AN275" i="1" s="1"/>
  <c r="AZ274" i="1"/>
  <c r="Y274" i="1" s="1"/>
  <c r="AN274" i="1" s="1"/>
  <c r="AZ273" i="1"/>
  <c r="Y273" i="1" s="1"/>
  <c r="AN273" i="1" s="1"/>
  <c r="AZ272" i="1"/>
  <c r="Y272" i="1" s="1"/>
  <c r="AN272" i="1" s="1"/>
  <c r="AZ271" i="1"/>
  <c r="Y271" i="1" s="1"/>
  <c r="AN271" i="1" s="1"/>
  <c r="AZ270" i="1"/>
  <c r="Y270" i="1" s="1"/>
  <c r="AN270" i="1" s="1"/>
  <c r="AZ269" i="1"/>
  <c r="Y269" i="1" s="1"/>
  <c r="AN269" i="1" s="1"/>
  <c r="AZ268" i="1"/>
  <c r="Y268" i="1" s="1"/>
  <c r="AN268" i="1" s="1"/>
  <c r="AZ267" i="1"/>
  <c r="Y267" i="1" s="1"/>
  <c r="AN267" i="1" s="1"/>
  <c r="AZ266" i="1"/>
  <c r="Y266" i="1" s="1"/>
  <c r="AN266" i="1" s="1"/>
  <c r="AZ265" i="1"/>
  <c r="Y265" i="1" s="1"/>
  <c r="AN265" i="1" s="1"/>
  <c r="AZ264" i="1"/>
  <c r="Y264" i="1" s="1"/>
  <c r="AN264" i="1" s="1"/>
  <c r="AZ263" i="1"/>
  <c r="Y263" i="1" s="1"/>
  <c r="AN263" i="1" s="1"/>
  <c r="AZ262" i="1"/>
  <c r="Y262" i="1" s="1"/>
  <c r="AN262" i="1" s="1"/>
  <c r="AZ261" i="1"/>
  <c r="Y261" i="1" s="1"/>
  <c r="AN261" i="1" s="1"/>
  <c r="AZ260" i="1"/>
  <c r="Y260" i="1" s="1"/>
  <c r="AN260" i="1" s="1"/>
  <c r="AZ259" i="1"/>
  <c r="Y259" i="1" s="1"/>
  <c r="AN259" i="1" s="1"/>
  <c r="AZ258" i="1"/>
  <c r="Y258" i="1" s="1"/>
  <c r="AN258" i="1" s="1"/>
  <c r="AZ257" i="1"/>
  <c r="Y257" i="1" s="1"/>
  <c r="AN257" i="1" s="1"/>
  <c r="AZ256" i="1"/>
  <c r="Y256" i="1" s="1"/>
  <c r="AN256" i="1" s="1"/>
  <c r="AZ255" i="1"/>
  <c r="Y255" i="1" s="1"/>
  <c r="AN255" i="1" s="1"/>
  <c r="AZ254" i="1"/>
  <c r="Y254" i="1" s="1"/>
  <c r="AN254" i="1" s="1"/>
  <c r="AZ253" i="1"/>
  <c r="Y253" i="1" s="1"/>
  <c r="AN253" i="1" s="1"/>
  <c r="AZ252" i="1"/>
  <c r="Y252" i="1" s="1"/>
  <c r="AN252" i="1" s="1"/>
  <c r="AZ251" i="1"/>
  <c r="Y251" i="1" s="1"/>
  <c r="AN251" i="1" s="1"/>
  <c r="AZ250" i="1"/>
  <c r="Y250" i="1" s="1"/>
  <c r="AN250" i="1" s="1"/>
  <c r="AZ249" i="1"/>
  <c r="Y249" i="1" s="1"/>
  <c r="AN249" i="1" s="1"/>
  <c r="AZ248" i="1"/>
  <c r="Y248" i="1" s="1"/>
  <c r="AN248" i="1" s="1"/>
  <c r="AZ247" i="1"/>
  <c r="Y247" i="1" s="1"/>
  <c r="AN247" i="1" s="1"/>
  <c r="AZ246" i="1"/>
  <c r="Y246" i="1" s="1"/>
  <c r="AN246" i="1" s="1"/>
  <c r="AZ245" i="1"/>
  <c r="Y245" i="1" s="1"/>
  <c r="AN245" i="1" s="1"/>
  <c r="AZ244" i="1"/>
  <c r="Y244" i="1" s="1"/>
  <c r="AN244" i="1" s="1"/>
  <c r="AZ243" i="1"/>
  <c r="Y243" i="1" s="1"/>
  <c r="AN243" i="1" s="1"/>
  <c r="AZ242" i="1"/>
  <c r="Y242" i="1" s="1"/>
  <c r="AN242" i="1" s="1"/>
  <c r="AZ241" i="1"/>
  <c r="Y241" i="1" s="1"/>
  <c r="AN241" i="1" s="1"/>
  <c r="AZ240" i="1"/>
  <c r="Y240" i="1" s="1"/>
  <c r="AN240" i="1" s="1"/>
  <c r="AZ239" i="1"/>
  <c r="Y239" i="1" s="1"/>
  <c r="AN239" i="1" s="1"/>
  <c r="AZ238" i="1"/>
  <c r="Y238" i="1" s="1"/>
  <c r="AN238" i="1" s="1"/>
  <c r="AZ237" i="1"/>
  <c r="Y237" i="1" s="1"/>
  <c r="AN237" i="1" s="1"/>
  <c r="AZ236" i="1"/>
  <c r="Y236" i="1" s="1"/>
  <c r="AN236" i="1" s="1"/>
  <c r="AZ235" i="1"/>
  <c r="Y235" i="1" s="1"/>
  <c r="AN235" i="1" s="1"/>
  <c r="AZ234" i="1"/>
  <c r="Y234" i="1" s="1"/>
  <c r="AN234" i="1" s="1"/>
  <c r="AZ233" i="1"/>
  <c r="Y233" i="1" s="1"/>
  <c r="AN233" i="1" s="1"/>
  <c r="AZ232" i="1"/>
  <c r="Y232" i="1" s="1"/>
  <c r="AN232" i="1" s="1"/>
  <c r="AZ231" i="1"/>
  <c r="Y231" i="1" s="1"/>
  <c r="AN231" i="1" s="1"/>
  <c r="AZ230" i="1"/>
  <c r="Y230" i="1" s="1"/>
  <c r="AN230" i="1" s="1"/>
  <c r="AZ229" i="1"/>
  <c r="Y229" i="1" s="1"/>
  <c r="AN229" i="1" s="1"/>
  <c r="AZ228" i="1"/>
  <c r="Y228" i="1" s="1"/>
  <c r="AN228" i="1" s="1"/>
  <c r="AZ227" i="1"/>
  <c r="Y227" i="1" s="1"/>
  <c r="AN227" i="1" s="1"/>
  <c r="AZ226" i="1"/>
  <c r="Y226" i="1" s="1"/>
  <c r="AN226" i="1" s="1"/>
  <c r="AZ225" i="1"/>
  <c r="Y225" i="1" s="1"/>
  <c r="AN225" i="1" s="1"/>
  <c r="AZ224" i="1"/>
  <c r="Y224" i="1" s="1"/>
  <c r="AN224" i="1" s="1"/>
  <c r="AZ223" i="1"/>
  <c r="Y223" i="1" s="1"/>
  <c r="AN223" i="1" s="1"/>
  <c r="AZ222" i="1"/>
  <c r="Y222" i="1" s="1"/>
  <c r="AN222" i="1" s="1"/>
  <c r="AZ221" i="1"/>
  <c r="Y221" i="1"/>
  <c r="AN221" i="1" s="1"/>
  <c r="AZ220" i="1"/>
  <c r="Y220" i="1" s="1"/>
  <c r="AN220" i="1" s="1"/>
  <c r="AZ219" i="1"/>
  <c r="Y219" i="1" s="1"/>
  <c r="AZ218" i="1"/>
  <c r="Y218" i="1" s="1"/>
  <c r="AN218" i="1" s="1"/>
  <c r="AZ217" i="1"/>
  <c r="Y217" i="1" s="1"/>
  <c r="AN217" i="1" s="1"/>
  <c r="AZ216" i="1"/>
  <c r="Y216" i="1" s="1"/>
  <c r="AN216" i="1" s="1"/>
  <c r="AZ215" i="1"/>
  <c r="Y215" i="1" s="1"/>
  <c r="AN215" i="1" s="1"/>
  <c r="AZ214" i="1"/>
  <c r="Y214" i="1" s="1"/>
  <c r="AN214" i="1" s="1"/>
  <c r="AZ213" i="1"/>
  <c r="Y213" i="1" s="1"/>
  <c r="AN213" i="1" s="1"/>
  <c r="AZ212" i="1"/>
  <c r="Y212" i="1" s="1"/>
  <c r="AN212" i="1" s="1"/>
  <c r="AZ211" i="1"/>
  <c r="Y211" i="1" s="1"/>
  <c r="AN211" i="1" s="1"/>
  <c r="AZ210" i="1"/>
  <c r="Y210" i="1" s="1"/>
  <c r="AN210" i="1" s="1"/>
  <c r="AZ209" i="1"/>
  <c r="Y209" i="1" s="1"/>
  <c r="AN209" i="1" s="1"/>
  <c r="AZ208" i="1"/>
  <c r="Y208" i="1" s="1"/>
  <c r="AN208" i="1" s="1"/>
  <c r="AZ207" i="1"/>
  <c r="Y207" i="1" s="1"/>
  <c r="AN207" i="1" s="1"/>
  <c r="AZ206" i="1"/>
  <c r="Y206" i="1" s="1"/>
  <c r="AN206" i="1" s="1"/>
  <c r="AZ205" i="1"/>
  <c r="Y205" i="1" s="1"/>
  <c r="AN205" i="1" s="1"/>
  <c r="AZ204" i="1"/>
  <c r="Y204" i="1" s="1"/>
  <c r="AN204" i="1" s="1"/>
  <c r="AZ203" i="1"/>
  <c r="Y203" i="1" s="1"/>
  <c r="AN203" i="1" s="1"/>
  <c r="AZ202" i="1"/>
  <c r="Y202" i="1" s="1"/>
  <c r="AN202" i="1" s="1"/>
  <c r="AZ201" i="1"/>
  <c r="Y201" i="1" s="1"/>
  <c r="AN201" i="1" s="1"/>
  <c r="AZ200" i="1"/>
  <c r="Y200" i="1" s="1"/>
  <c r="AN200" i="1" s="1"/>
  <c r="AZ199" i="1"/>
  <c r="Y199" i="1" s="1"/>
  <c r="AN199" i="1" s="1"/>
  <c r="AZ198" i="1"/>
  <c r="Y198" i="1" s="1"/>
  <c r="AN198" i="1" s="1"/>
  <c r="AZ197" i="1"/>
  <c r="Y197" i="1" s="1"/>
  <c r="AN197" i="1" s="1"/>
  <c r="AZ196" i="1"/>
  <c r="Y196" i="1" s="1"/>
  <c r="AN196" i="1" s="1"/>
  <c r="AZ195" i="1"/>
  <c r="Y195" i="1" s="1"/>
  <c r="AN195" i="1" s="1"/>
  <c r="AZ194" i="1"/>
  <c r="Y194" i="1" s="1"/>
  <c r="AN194" i="1" s="1"/>
  <c r="AZ193" i="1"/>
  <c r="Y193" i="1" s="1"/>
  <c r="AN193" i="1" s="1"/>
  <c r="AZ192" i="1"/>
  <c r="Y192" i="1" s="1"/>
  <c r="AN192" i="1" s="1"/>
  <c r="AZ191" i="1"/>
  <c r="Y191" i="1" s="1"/>
  <c r="AN191" i="1" s="1"/>
  <c r="AZ190" i="1"/>
  <c r="Y190" i="1" s="1"/>
  <c r="AN190" i="1" s="1"/>
  <c r="AZ189" i="1"/>
  <c r="Y189" i="1" s="1"/>
  <c r="AN189" i="1" s="1"/>
  <c r="AZ188" i="1"/>
  <c r="Y188" i="1" s="1"/>
  <c r="AN188" i="1" s="1"/>
  <c r="AZ187" i="1"/>
  <c r="Y187" i="1" s="1"/>
  <c r="AN187" i="1" s="1"/>
  <c r="AZ186" i="1"/>
  <c r="Y186" i="1" s="1"/>
  <c r="AN186" i="1" s="1"/>
  <c r="AZ185" i="1"/>
  <c r="Y185" i="1" s="1"/>
  <c r="AN185" i="1" s="1"/>
  <c r="AZ184" i="1"/>
  <c r="Y184" i="1" s="1"/>
  <c r="AN184" i="1" s="1"/>
  <c r="AZ183" i="1"/>
  <c r="Y183" i="1" s="1"/>
  <c r="AN183" i="1" s="1"/>
  <c r="AZ182" i="1"/>
  <c r="Y182" i="1" s="1"/>
  <c r="AN182" i="1" s="1"/>
  <c r="AZ181" i="1"/>
  <c r="Y181" i="1" s="1"/>
  <c r="AN181" i="1" s="1"/>
  <c r="AZ180" i="1"/>
  <c r="Y180" i="1" s="1"/>
  <c r="AN180" i="1" s="1"/>
  <c r="AZ179" i="1"/>
  <c r="Y179" i="1" s="1"/>
  <c r="AN179" i="1" s="1"/>
  <c r="AZ178" i="1"/>
  <c r="Y178" i="1" s="1"/>
  <c r="AN178" i="1" s="1"/>
  <c r="AZ177" i="1"/>
  <c r="Y177" i="1" s="1"/>
  <c r="AN177" i="1" s="1"/>
  <c r="AZ176" i="1"/>
  <c r="Y176" i="1" s="1"/>
  <c r="AN176" i="1" s="1"/>
  <c r="AZ175" i="1"/>
  <c r="Y175" i="1" s="1"/>
  <c r="AN175" i="1" s="1"/>
  <c r="AZ174" i="1"/>
  <c r="Y174" i="1"/>
  <c r="AN174" i="1" s="1"/>
  <c r="AZ173" i="1"/>
  <c r="Y173" i="1" s="1"/>
  <c r="AN173" i="1" s="1"/>
  <c r="AZ172" i="1"/>
  <c r="Y172" i="1" s="1"/>
  <c r="AN172" i="1" s="1"/>
  <c r="AZ171" i="1"/>
  <c r="Y171" i="1" s="1"/>
  <c r="AN171" i="1" s="1"/>
  <c r="AZ170" i="1"/>
  <c r="Y170" i="1" s="1"/>
  <c r="AN170" i="1" s="1"/>
  <c r="AZ169" i="1"/>
  <c r="Y169" i="1" s="1"/>
  <c r="AN169" i="1" s="1"/>
  <c r="AZ168" i="1"/>
  <c r="Y168" i="1" s="1"/>
  <c r="AN168" i="1" s="1"/>
  <c r="AZ167" i="1"/>
  <c r="Y167" i="1" s="1"/>
  <c r="AN167" i="1" s="1"/>
  <c r="AZ166" i="1"/>
  <c r="Y166" i="1" s="1"/>
  <c r="AN166" i="1" s="1"/>
  <c r="AZ165" i="1"/>
  <c r="Y165" i="1" s="1"/>
  <c r="AN165" i="1" s="1"/>
  <c r="AZ164" i="1"/>
  <c r="Y164" i="1" s="1"/>
  <c r="AN164" i="1" s="1"/>
  <c r="AZ163" i="1"/>
  <c r="Y163" i="1" s="1"/>
  <c r="AN163" i="1" s="1"/>
  <c r="AZ162" i="1"/>
  <c r="Y162" i="1" s="1"/>
  <c r="AN162" i="1" s="1"/>
  <c r="AZ161" i="1"/>
  <c r="Y161" i="1" s="1"/>
  <c r="AN161" i="1" s="1"/>
  <c r="AZ160" i="1"/>
  <c r="Y160" i="1" s="1"/>
  <c r="AN160" i="1" s="1"/>
  <c r="AZ159" i="1"/>
  <c r="Y159" i="1" s="1"/>
  <c r="AN159" i="1" s="1"/>
  <c r="AZ158" i="1"/>
  <c r="Y158" i="1" s="1"/>
  <c r="AN158" i="1" s="1"/>
  <c r="AZ157" i="1"/>
  <c r="Y157" i="1" s="1"/>
  <c r="AN157" i="1" s="1"/>
  <c r="AZ156" i="1"/>
  <c r="Y156" i="1" s="1"/>
  <c r="AN156" i="1" s="1"/>
  <c r="AZ155" i="1"/>
  <c r="Y155" i="1" s="1"/>
  <c r="AZ154" i="1"/>
  <c r="Y154" i="1" s="1"/>
  <c r="AN154" i="1" s="1"/>
  <c r="AZ153" i="1"/>
  <c r="Y153" i="1" s="1"/>
  <c r="AN153" i="1" s="1"/>
  <c r="AZ152" i="1"/>
  <c r="Y152" i="1" s="1"/>
  <c r="AN152" i="1" s="1"/>
  <c r="AZ151" i="1"/>
  <c r="Y151" i="1" s="1"/>
  <c r="AN151" i="1" s="1"/>
  <c r="AZ150" i="1"/>
  <c r="Y150" i="1" s="1"/>
  <c r="AN150" i="1" s="1"/>
  <c r="AZ149" i="1"/>
  <c r="Y149" i="1" s="1"/>
  <c r="AN149" i="1" s="1"/>
  <c r="AZ148" i="1"/>
  <c r="Y148" i="1" s="1"/>
  <c r="AN148" i="1" s="1"/>
  <c r="AZ147" i="1"/>
  <c r="Y147" i="1" s="1"/>
  <c r="AN147" i="1" s="1"/>
  <c r="AZ146" i="1"/>
  <c r="Y146" i="1" s="1"/>
  <c r="AN146" i="1" s="1"/>
  <c r="AZ145" i="1"/>
  <c r="Y145" i="1" s="1"/>
  <c r="AN145" i="1" s="1"/>
  <c r="AZ144" i="1"/>
  <c r="Y144" i="1" s="1"/>
  <c r="AN144" i="1" s="1"/>
  <c r="AZ143" i="1"/>
  <c r="Y143" i="1" s="1"/>
  <c r="AN143" i="1" s="1"/>
  <c r="AZ142" i="1"/>
  <c r="Y142" i="1" s="1"/>
  <c r="AN142" i="1" s="1"/>
  <c r="AZ141" i="1"/>
  <c r="Y141" i="1" s="1"/>
  <c r="AN141" i="1" s="1"/>
  <c r="AZ140" i="1"/>
  <c r="Y140" i="1" s="1"/>
  <c r="AN140" i="1" s="1"/>
  <c r="AZ139" i="1"/>
  <c r="Y139" i="1" s="1"/>
  <c r="AN139" i="1" s="1"/>
  <c r="AZ138" i="1"/>
  <c r="Y138" i="1" s="1"/>
  <c r="AN138" i="1" s="1"/>
  <c r="AZ137" i="1"/>
  <c r="Y137" i="1" s="1"/>
  <c r="AN137" i="1" s="1"/>
  <c r="AZ136" i="1"/>
  <c r="Y136" i="1" s="1"/>
  <c r="AZ135" i="1"/>
  <c r="Y135" i="1" s="1"/>
  <c r="AN135" i="1" s="1"/>
  <c r="AZ134" i="1"/>
  <c r="Y134" i="1" s="1"/>
  <c r="AN134" i="1" s="1"/>
  <c r="AZ133" i="1"/>
  <c r="Y133" i="1" s="1"/>
  <c r="AN133" i="1" s="1"/>
  <c r="AZ132" i="1"/>
  <c r="Y132" i="1" s="1"/>
  <c r="AN132" i="1" s="1"/>
  <c r="AZ131" i="1"/>
  <c r="Y131" i="1" s="1"/>
  <c r="AN131" i="1" s="1"/>
  <c r="AZ130" i="1"/>
  <c r="Y130" i="1" s="1"/>
  <c r="AN130" i="1" s="1"/>
  <c r="AZ129" i="1"/>
  <c r="Y129" i="1" s="1"/>
  <c r="AN129" i="1" s="1"/>
  <c r="AZ128" i="1"/>
  <c r="Y128" i="1" s="1"/>
  <c r="AN128" i="1" s="1"/>
  <c r="AZ127" i="1"/>
  <c r="Y127" i="1" s="1"/>
  <c r="AN127" i="1" s="1"/>
  <c r="AZ126" i="1"/>
  <c r="Y126" i="1" s="1"/>
  <c r="AN126" i="1" s="1"/>
  <c r="AZ125" i="1"/>
  <c r="Y125" i="1" s="1"/>
  <c r="AN125" i="1" s="1"/>
  <c r="AZ124" i="1"/>
  <c r="Y124" i="1" s="1"/>
  <c r="AN124" i="1" s="1"/>
  <c r="AZ123" i="1"/>
  <c r="Y123" i="1" s="1"/>
  <c r="AN123" i="1" s="1"/>
  <c r="AZ122" i="1"/>
  <c r="Y122" i="1" s="1"/>
  <c r="AN122" i="1" s="1"/>
  <c r="AZ121" i="1"/>
  <c r="Y121" i="1" s="1"/>
  <c r="AN121" i="1" s="1"/>
  <c r="AZ120" i="1"/>
  <c r="Y120" i="1" s="1"/>
  <c r="AN120" i="1" s="1"/>
  <c r="AZ119" i="1"/>
  <c r="Y119" i="1" s="1"/>
  <c r="AN119" i="1" s="1"/>
  <c r="AZ118" i="1"/>
  <c r="Y118" i="1" s="1"/>
  <c r="AN118" i="1" s="1"/>
  <c r="AZ117" i="1"/>
  <c r="Y117" i="1" s="1"/>
  <c r="AN117" i="1" s="1"/>
  <c r="AZ116" i="1"/>
  <c r="Y116" i="1" s="1"/>
  <c r="AN116" i="1" s="1"/>
  <c r="AZ115" i="1"/>
  <c r="Y115" i="1" s="1"/>
  <c r="AN115" i="1" s="1"/>
  <c r="AZ114" i="1"/>
  <c r="Y114" i="1" s="1"/>
  <c r="AN114" i="1" s="1"/>
  <c r="AZ113" i="1"/>
  <c r="Y113" i="1" s="1"/>
  <c r="AN113" i="1" s="1"/>
  <c r="AZ112" i="1"/>
  <c r="Y112" i="1" s="1"/>
  <c r="AN112" i="1" s="1"/>
  <c r="AZ111" i="1"/>
  <c r="Y111" i="1" s="1"/>
  <c r="AN111" i="1" s="1"/>
  <c r="AZ110" i="1"/>
  <c r="Y110" i="1" s="1"/>
  <c r="AN110" i="1" s="1"/>
  <c r="AZ109" i="1"/>
  <c r="Y109" i="1" s="1"/>
  <c r="AN109" i="1" s="1"/>
  <c r="AZ108" i="1"/>
  <c r="Y108" i="1" s="1"/>
  <c r="AN108" i="1" s="1"/>
  <c r="AZ107" i="1"/>
  <c r="Y107" i="1" s="1"/>
  <c r="AN107" i="1" s="1"/>
  <c r="AZ106" i="1"/>
  <c r="Y106" i="1" s="1"/>
  <c r="AN106" i="1" s="1"/>
  <c r="AZ105" i="1"/>
  <c r="Y105" i="1" s="1"/>
  <c r="AN105" i="1" s="1"/>
  <c r="AZ104" i="1"/>
  <c r="Y104" i="1" s="1"/>
  <c r="AN104" i="1" s="1"/>
  <c r="AZ103" i="1"/>
  <c r="Y103" i="1" s="1"/>
  <c r="AN103" i="1" s="1"/>
  <c r="AZ102" i="1"/>
  <c r="Y102" i="1" s="1"/>
  <c r="AN102" i="1" s="1"/>
  <c r="AZ101" i="1"/>
  <c r="Y101" i="1" s="1"/>
  <c r="AN101" i="1" s="1"/>
  <c r="AZ100" i="1"/>
  <c r="Y100" i="1" s="1"/>
  <c r="AN100" i="1" s="1"/>
  <c r="AZ99" i="1"/>
  <c r="Y99" i="1" s="1"/>
  <c r="AN99" i="1" s="1"/>
  <c r="AZ98" i="1"/>
  <c r="Y98" i="1" s="1"/>
  <c r="AN98" i="1" s="1"/>
  <c r="AZ97" i="1"/>
  <c r="Y97" i="1" s="1"/>
  <c r="AN97" i="1" s="1"/>
  <c r="AZ96" i="1"/>
  <c r="Y96" i="1" s="1"/>
  <c r="AN96" i="1" s="1"/>
  <c r="AZ95" i="1"/>
  <c r="Y95" i="1" s="1"/>
  <c r="AN95" i="1" s="1"/>
  <c r="AZ94" i="1"/>
  <c r="Y94" i="1" s="1"/>
  <c r="AN94" i="1" s="1"/>
  <c r="AZ93" i="1"/>
  <c r="Y93" i="1" s="1"/>
  <c r="AN93" i="1" s="1"/>
  <c r="AZ92" i="1"/>
  <c r="Y92" i="1" s="1"/>
  <c r="AN92" i="1" s="1"/>
  <c r="AZ91" i="1"/>
  <c r="Y91" i="1" s="1"/>
  <c r="AN91" i="1" s="1"/>
  <c r="AZ90" i="1"/>
  <c r="Y90" i="1" s="1"/>
  <c r="AN90" i="1" s="1"/>
  <c r="AZ89" i="1"/>
  <c r="Y89" i="1" s="1"/>
  <c r="AN89" i="1" s="1"/>
  <c r="AZ88" i="1"/>
  <c r="Y88" i="1" s="1"/>
  <c r="AN88" i="1" s="1"/>
  <c r="AZ87" i="1"/>
  <c r="Y87" i="1" s="1"/>
  <c r="AN87" i="1" s="1"/>
  <c r="AZ86" i="1"/>
  <c r="Y86" i="1" s="1"/>
  <c r="AN86" i="1" s="1"/>
  <c r="AZ85" i="1"/>
  <c r="Y85" i="1" s="1"/>
  <c r="AN85" i="1" s="1"/>
  <c r="AZ84" i="1"/>
  <c r="Y84" i="1" s="1"/>
  <c r="AN84" i="1" s="1"/>
  <c r="AZ83" i="1"/>
  <c r="Y83" i="1" s="1"/>
  <c r="AZ82" i="1"/>
  <c r="Y82" i="1" s="1"/>
  <c r="AN82" i="1" s="1"/>
  <c r="AZ81" i="1"/>
  <c r="Y81" i="1" s="1"/>
  <c r="AZ80" i="1"/>
  <c r="Y80" i="1" s="1"/>
  <c r="AN80" i="1" s="1"/>
  <c r="AZ79" i="1"/>
  <c r="Y79" i="1"/>
  <c r="AN79" i="1" s="1"/>
  <c r="AZ78" i="1"/>
  <c r="Y78" i="1" s="1"/>
  <c r="AN78" i="1" s="1"/>
  <c r="AZ77" i="1"/>
  <c r="Y77" i="1" s="1"/>
  <c r="AN77" i="1" s="1"/>
  <c r="AZ76" i="1"/>
  <c r="Y76" i="1" s="1"/>
  <c r="AN76" i="1" s="1"/>
  <c r="AZ75" i="1"/>
  <c r="Y75" i="1" s="1"/>
  <c r="AN75" i="1" s="1"/>
  <c r="AZ74" i="1"/>
  <c r="Y74" i="1" s="1"/>
  <c r="AN74" i="1" s="1"/>
  <c r="AZ73" i="1"/>
  <c r="Y73" i="1" s="1"/>
  <c r="AN73" i="1" s="1"/>
  <c r="AZ72" i="1"/>
  <c r="Y72" i="1" s="1"/>
  <c r="AN72" i="1" s="1"/>
  <c r="AZ71" i="1"/>
  <c r="Y71" i="1" s="1"/>
  <c r="AN71" i="1" s="1"/>
  <c r="AZ70" i="1"/>
  <c r="Y70" i="1" s="1"/>
  <c r="AN70" i="1" s="1"/>
  <c r="AZ69" i="1"/>
  <c r="Y69" i="1" s="1"/>
  <c r="AZ68" i="1"/>
  <c r="Y68" i="1" s="1"/>
  <c r="AN68" i="1" s="1"/>
  <c r="AZ67" i="1"/>
  <c r="Y67" i="1" s="1"/>
  <c r="AN67" i="1" s="1"/>
  <c r="AZ66" i="1"/>
  <c r="Y66" i="1" s="1"/>
  <c r="AN66" i="1" s="1"/>
  <c r="AZ65" i="1"/>
  <c r="Y65" i="1" s="1"/>
  <c r="AN65" i="1" s="1"/>
  <c r="AZ64" i="1"/>
  <c r="Y64" i="1"/>
  <c r="AN64" i="1" s="1"/>
  <c r="AZ63" i="1"/>
  <c r="Y63" i="1" s="1"/>
  <c r="AN63" i="1" s="1"/>
  <c r="AZ62" i="1"/>
  <c r="Y62" i="1" s="1"/>
  <c r="AN62" i="1" s="1"/>
  <c r="AZ61" i="1"/>
  <c r="Y61" i="1" s="1"/>
  <c r="AN61" i="1" s="1"/>
  <c r="AZ60" i="1"/>
  <c r="Y60" i="1" s="1"/>
  <c r="AN60" i="1" s="1"/>
  <c r="AZ59" i="1"/>
  <c r="Y59" i="1" s="1"/>
  <c r="AN59" i="1" s="1"/>
  <c r="AZ58" i="1"/>
  <c r="Y58" i="1" s="1"/>
  <c r="AN58" i="1" s="1"/>
  <c r="AZ57" i="1"/>
  <c r="Y57" i="1" s="1"/>
  <c r="AN57" i="1" s="1"/>
  <c r="AZ56" i="1"/>
  <c r="Y56" i="1" s="1"/>
  <c r="AN56" i="1" s="1"/>
  <c r="AZ55" i="1"/>
  <c r="Y55" i="1" s="1"/>
  <c r="AN55" i="1" s="1"/>
  <c r="AZ54" i="1"/>
  <c r="Y54" i="1" s="1"/>
  <c r="AZ53" i="1"/>
  <c r="Y53" i="1" s="1"/>
  <c r="AN53" i="1" s="1"/>
  <c r="AZ52" i="1"/>
  <c r="Y52" i="1" s="1"/>
  <c r="AN52" i="1" s="1"/>
  <c r="AZ51" i="1"/>
  <c r="Y51" i="1" s="1"/>
  <c r="AN51" i="1" s="1"/>
  <c r="AZ50" i="1"/>
  <c r="Y50" i="1" s="1"/>
  <c r="AN50" i="1" s="1"/>
  <c r="AZ49" i="1"/>
  <c r="Y49" i="1" s="1"/>
  <c r="AN49" i="1" s="1"/>
  <c r="AZ48" i="1"/>
  <c r="Y48" i="1" s="1"/>
  <c r="AN48" i="1" s="1"/>
  <c r="AZ47" i="1"/>
  <c r="Y47" i="1" s="1"/>
  <c r="AN47" i="1" s="1"/>
  <c r="AZ46" i="1"/>
  <c r="Y46" i="1" s="1"/>
  <c r="AN46" i="1" s="1"/>
  <c r="AZ45" i="1"/>
  <c r="Y45" i="1" s="1"/>
  <c r="AZ44" i="1"/>
  <c r="Y44" i="1" s="1"/>
  <c r="AN44" i="1" s="1"/>
  <c r="AZ43" i="1"/>
  <c r="Y43" i="1" s="1"/>
  <c r="AN43" i="1" s="1"/>
  <c r="AZ42" i="1"/>
  <c r="Y42" i="1" s="1"/>
  <c r="AN42" i="1" s="1"/>
  <c r="AZ41" i="1"/>
  <c r="Y41" i="1" s="1"/>
  <c r="AN41" i="1" s="1"/>
  <c r="AZ40" i="1"/>
  <c r="Y40" i="1" s="1"/>
  <c r="AN40" i="1" s="1"/>
  <c r="AZ39" i="1"/>
  <c r="Y39" i="1" s="1"/>
  <c r="AN39" i="1" s="1"/>
  <c r="AZ38" i="1"/>
  <c r="Y38" i="1" s="1"/>
  <c r="AN38" i="1" s="1"/>
  <c r="AZ37" i="1"/>
  <c r="Y37" i="1" s="1"/>
  <c r="AN37" i="1" s="1"/>
  <c r="AZ36" i="1"/>
  <c r="Y36" i="1" s="1"/>
  <c r="AZ35" i="1"/>
  <c r="Y35" i="1" s="1"/>
  <c r="AN35" i="1" s="1"/>
  <c r="AZ34" i="1"/>
  <c r="Y34" i="1" s="1"/>
  <c r="AN34" i="1" s="1"/>
  <c r="AZ33" i="1"/>
  <c r="Y33" i="1" s="1"/>
  <c r="AN33" i="1" s="1"/>
  <c r="AZ32" i="1"/>
  <c r="Y32" i="1" s="1"/>
  <c r="AN32" i="1" s="1"/>
  <c r="AZ31" i="1"/>
  <c r="Y31" i="1" s="1"/>
  <c r="AN31" i="1" s="1"/>
  <c r="AZ30" i="1"/>
  <c r="Y30" i="1" s="1"/>
  <c r="AN30" i="1" s="1"/>
  <c r="AZ29" i="1"/>
  <c r="Y29" i="1" s="1"/>
  <c r="AN29" i="1" s="1"/>
  <c r="AZ28" i="1"/>
  <c r="Y28" i="1" s="1"/>
  <c r="AN28" i="1" s="1"/>
  <c r="AZ27" i="1"/>
  <c r="Y27" i="1" s="1"/>
  <c r="AN27" i="1" s="1"/>
  <c r="AZ26" i="1"/>
  <c r="Y26" i="1" s="1"/>
  <c r="AN26" i="1" s="1"/>
  <c r="AZ25" i="1"/>
  <c r="Y25" i="1" s="1"/>
  <c r="AZ24" i="1"/>
  <c r="Y24" i="1" s="1"/>
  <c r="AN24" i="1" s="1"/>
  <c r="AZ23" i="1"/>
  <c r="Y23" i="1" s="1"/>
  <c r="AZ22" i="1"/>
  <c r="Y22" i="1" s="1"/>
  <c r="AN22" i="1" s="1"/>
  <c r="AZ21" i="1"/>
  <c r="Y21" i="1" s="1"/>
  <c r="AN21" i="1" s="1"/>
  <c r="AZ20" i="1"/>
  <c r="Y20" i="1" s="1"/>
  <c r="AZ19" i="1"/>
  <c r="Y19" i="1" s="1"/>
  <c r="AN19" i="1" s="1"/>
  <c r="AZ18" i="1"/>
  <c r="Y18" i="1" s="1"/>
  <c r="AN18" i="1" s="1"/>
  <c r="AZ17" i="1"/>
  <c r="Y17" i="1" s="1"/>
  <c r="AN17" i="1" s="1"/>
  <c r="AZ16" i="1"/>
  <c r="Y16" i="1" s="1"/>
  <c r="AN16" i="1" s="1"/>
  <c r="AZ15" i="1"/>
  <c r="Y15" i="1" s="1"/>
  <c r="AZ14" i="1"/>
  <c r="Y14" i="1" s="1"/>
  <c r="AN14" i="1" s="1"/>
  <c r="AZ13" i="1"/>
  <c r="Y13" i="1" s="1"/>
  <c r="AN13" i="1" s="1"/>
  <c r="AZ12" i="1"/>
  <c r="Y12" i="1" s="1"/>
  <c r="AN12" i="1" s="1"/>
  <c r="AZ11" i="1"/>
  <c r="Y11" i="1" s="1"/>
  <c r="AZ10" i="1"/>
  <c r="Y10" i="1" s="1"/>
  <c r="AN10" i="1" s="1"/>
  <c r="AZ9" i="1"/>
  <c r="Y9" i="1" s="1"/>
  <c r="AN9" i="1" s="1"/>
  <c r="AZ8" i="1"/>
  <c r="Y8" i="1" s="1"/>
  <c r="AN8" i="1" s="1"/>
  <c r="AZ7" i="1"/>
  <c r="Y7" i="1" s="1"/>
  <c r="AN7" i="1" s="1"/>
  <c r="AZ6" i="1"/>
  <c r="Y6" i="1" s="1"/>
  <c r="AN6" i="1" s="1"/>
  <c r="AZ5" i="1"/>
  <c r="Y5" i="1" s="1"/>
  <c r="AZ4" i="1"/>
  <c r="Y4" i="1" s="1"/>
  <c r="AN4" i="1" s="1"/>
  <c r="AZ3" i="1"/>
  <c r="Y3" i="1" s="1"/>
  <c r="AN3" i="1" s="1"/>
  <c r="H75" i="48"/>
  <c r="H74" i="48"/>
  <c r="H73" i="48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H3" i="48"/>
  <c r="H2" i="48"/>
  <c r="I2" i="48" s="1"/>
  <c r="U2" i="48" s="1"/>
  <c r="Z31" i="1" l="1"/>
  <c r="Z44" i="1"/>
  <c r="BB44" i="1" s="1"/>
  <c r="Z30" i="1"/>
  <c r="Z14" i="1"/>
  <c r="BB14" i="1" s="1"/>
  <c r="AB23" i="1"/>
  <c r="Z54" i="1"/>
  <c r="BB54" i="1" s="1"/>
  <c r="AB54" i="1" s="1"/>
  <c r="AC54" i="1" s="1"/>
  <c r="AP54" i="1" s="1"/>
  <c r="Z13" i="1"/>
  <c r="BB13" i="1" s="1"/>
  <c r="Z67" i="1"/>
  <c r="Z70" i="1"/>
  <c r="Z69" i="1"/>
  <c r="BB69" i="1" s="1"/>
  <c r="Z68" i="1"/>
  <c r="AA68" i="1" s="1"/>
  <c r="AO68" i="1" s="1"/>
  <c r="Z61" i="1"/>
  <c r="Z62" i="1"/>
  <c r="AA62" i="1" s="1"/>
  <c r="AO62" i="1" s="1"/>
  <c r="Z60" i="1"/>
  <c r="BB60" i="1" s="1"/>
  <c r="AB60" i="1" s="1"/>
  <c r="BC60" i="1" s="1"/>
  <c r="Z71" i="1"/>
  <c r="Z59" i="1"/>
  <c r="BB59" i="1" s="1"/>
  <c r="Z38" i="1"/>
  <c r="BB38" i="1" s="1"/>
  <c r="BB320" i="1"/>
  <c r="AA320" i="1"/>
  <c r="AO320" i="1" s="1"/>
  <c r="Z33" i="1"/>
  <c r="BB33" i="1" s="1"/>
  <c r="Z57" i="1"/>
  <c r="AA57" i="1" s="1"/>
  <c r="AO57" i="1" s="1"/>
  <c r="Z45" i="1"/>
  <c r="BB45" i="1" s="1"/>
  <c r="Z73" i="1"/>
  <c r="BB73" i="1" s="1"/>
  <c r="Z56" i="1"/>
  <c r="BB56" i="1" s="1"/>
  <c r="Z79" i="1"/>
  <c r="AA79" i="1" s="1"/>
  <c r="AO79" i="1" s="1"/>
  <c r="Z65" i="1"/>
  <c r="AA65" i="1" s="1"/>
  <c r="AO65" i="1" s="1"/>
  <c r="Z43" i="1"/>
  <c r="AA43" i="1" s="1"/>
  <c r="AO43" i="1" s="1"/>
  <c r="Z64" i="1"/>
  <c r="Z77" i="1"/>
  <c r="BB77" i="1" s="1"/>
  <c r="Z63" i="1"/>
  <c r="BB63" i="1" s="1"/>
  <c r="Z53" i="1"/>
  <c r="BB53" i="1" s="1"/>
  <c r="Z72" i="1"/>
  <c r="AA72" i="1" s="1"/>
  <c r="AO72" i="1" s="1"/>
  <c r="Z52" i="1"/>
  <c r="AA52" i="1" s="1"/>
  <c r="AO52" i="1" s="1"/>
  <c r="Z39" i="1"/>
  <c r="BB39" i="1" s="1"/>
  <c r="Z28" i="1"/>
  <c r="BB28" i="1" s="1"/>
  <c r="AB301" i="1"/>
  <c r="AC301" i="1" s="1"/>
  <c r="AP301" i="1" s="1"/>
  <c r="AB105" i="1"/>
  <c r="BC105" i="1" s="1"/>
  <c r="AB328" i="1"/>
  <c r="AC328" i="1" s="1"/>
  <c r="AP328" i="1" s="1"/>
  <c r="AB173" i="1"/>
  <c r="BC173" i="1" s="1"/>
  <c r="AB340" i="1"/>
  <c r="AB332" i="1"/>
  <c r="AB268" i="1"/>
  <c r="AC268" i="1" s="1"/>
  <c r="AP268" i="1" s="1"/>
  <c r="AB51" i="1"/>
  <c r="AB270" i="1"/>
  <c r="AC270" i="1" s="1"/>
  <c r="AP270" i="1" s="1"/>
  <c r="AB246" i="1"/>
  <c r="AC246" i="1" s="1"/>
  <c r="AP246" i="1" s="1"/>
  <c r="AB219" i="1"/>
  <c r="AC219" i="1" s="1"/>
  <c r="AP219" i="1" s="1"/>
  <c r="AB324" i="1"/>
  <c r="AC324" i="1" s="1"/>
  <c r="AP324" i="1" s="1"/>
  <c r="AB117" i="1"/>
  <c r="AC117" i="1" s="1"/>
  <c r="AP117" i="1" s="1"/>
  <c r="AA301" i="1"/>
  <c r="AO301" i="1" s="1"/>
  <c r="AB132" i="1"/>
  <c r="AC132" i="1" s="1"/>
  <c r="AP132" i="1" s="1"/>
  <c r="AB305" i="1"/>
  <c r="AB199" i="1"/>
  <c r="AB180" i="1"/>
  <c r="AC180" i="1" s="1"/>
  <c r="AP180" i="1" s="1"/>
  <c r="AB107" i="1"/>
  <c r="AC107" i="1" s="1"/>
  <c r="AP107" i="1" s="1"/>
  <c r="Z78" i="1"/>
  <c r="AA78" i="1" s="1"/>
  <c r="AO78" i="1" s="1"/>
  <c r="AB183" i="1"/>
  <c r="AC183" i="1" s="1"/>
  <c r="AP183" i="1" s="1"/>
  <c r="AB116" i="1"/>
  <c r="AB127" i="1"/>
  <c r="AB100" i="1"/>
  <c r="AC100" i="1" s="1"/>
  <c r="AP100" i="1" s="1"/>
  <c r="AB341" i="1"/>
  <c r="AC341" i="1" s="1"/>
  <c r="AP341" i="1" s="1"/>
  <c r="AB59" i="1"/>
  <c r="AC59" i="1" s="1"/>
  <c r="AP59" i="1" s="1"/>
  <c r="AB49" i="1"/>
  <c r="AC49" i="1" s="1"/>
  <c r="AP49" i="1" s="1"/>
  <c r="AB112" i="1"/>
  <c r="AC112" i="1" s="1"/>
  <c r="AP112" i="1" s="1"/>
  <c r="Z76" i="1"/>
  <c r="AA76" i="1" s="1"/>
  <c r="AO76" i="1" s="1"/>
  <c r="AA81" i="1"/>
  <c r="AO81" i="1" s="1"/>
  <c r="AB129" i="1"/>
  <c r="Z75" i="1"/>
  <c r="AA75" i="1" s="1"/>
  <c r="AO75" i="1" s="1"/>
  <c r="Z47" i="1"/>
  <c r="AA47" i="1" s="1"/>
  <c r="AO47" i="1" s="1"/>
  <c r="BB16" i="1"/>
  <c r="AB320" i="1"/>
  <c r="AC320" i="1" s="1"/>
  <c r="AP320" i="1" s="1"/>
  <c r="Z55" i="1"/>
  <c r="BB55" i="1" s="1"/>
  <c r="Z46" i="1"/>
  <c r="BB46" i="1" s="1"/>
  <c r="Z3" i="1"/>
  <c r="AA3" i="1" s="1"/>
  <c r="AO3" i="1" s="1"/>
  <c r="AB24" i="1"/>
  <c r="AC24" i="1" s="1"/>
  <c r="AP24" i="1" s="1"/>
  <c r="AB13" i="1"/>
  <c r="AC13" i="1" s="1"/>
  <c r="AP13" i="1" s="1"/>
  <c r="AB44" i="1"/>
  <c r="AC44" i="1" s="1"/>
  <c r="AP44" i="1" s="1"/>
  <c r="Z74" i="1"/>
  <c r="BB74" i="1" s="1"/>
  <c r="Z66" i="1"/>
  <c r="AA66" i="1" s="1"/>
  <c r="AO66" i="1" s="1"/>
  <c r="Z50" i="1"/>
  <c r="BB50" i="1" s="1"/>
  <c r="Z42" i="1"/>
  <c r="BB42" i="1" s="1"/>
  <c r="Z34" i="1"/>
  <c r="BB34" i="1" s="1"/>
  <c r="Z29" i="1"/>
  <c r="AA29" i="1" s="1"/>
  <c r="AO29" i="1" s="1"/>
  <c r="Z27" i="1"/>
  <c r="BB27" i="1" s="1"/>
  <c r="Z26" i="1"/>
  <c r="BB26" i="1" s="1"/>
  <c r="Z19" i="1"/>
  <c r="BB19" i="1" s="1"/>
  <c r="Z18" i="1"/>
  <c r="BB18" i="1" s="1"/>
  <c r="Z17" i="1"/>
  <c r="AA17" i="1" s="1"/>
  <c r="AO17" i="1" s="1"/>
  <c r="Z10" i="1"/>
  <c r="BB10" i="1" s="1"/>
  <c r="Z8" i="1"/>
  <c r="BB8" i="1" s="1"/>
  <c r="Z7" i="1"/>
  <c r="AA7" i="1" s="1"/>
  <c r="AO7" i="1" s="1"/>
  <c r="BB193" i="1"/>
  <c r="AN54" i="1"/>
  <c r="AA25" i="1"/>
  <c r="AO25" i="1" s="1"/>
  <c r="AN25" i="1"/>
  <c r="AN81" i="1"/>
  <c r="AA5" i="1"/>
  <c r="AO5" i="1" s="1"/>
  <c r="AN5" i="1"/>
  <c r="AN301" i="1"/>
  <c r="AA20" i="1"/>
  <c r="AO20" i="1" s="1"/>
  <c r="AN20" i="1"/>
  <c r="AA11" i="1"/>
  <c r="AO11" i="1" s="1"/>
  <c r="AN11" i="1"/>
  <c r="AA69" i="1"/>
  <c r="AO69" i="1" s="1"/>
  <c r="AN69" i="1"/>
  <c r="AA83" i="1"/>
  <c r="AO83" i="1" s="1"/>
  <c r="AN83" i="1"/>
  <c r="AA144" i="1"/>
  <c r="AO144" i="1" s="1"/>
  <c r="AA151" i="1"/>
  <c r="AO151" i="1" s="1"/>
  <c r="AA227" i="1"/>
  <c r="AO227" i="1" s="1"/>
  <c r="AN45" i="1"/>
  <c r="AA136" i="1"/>
  <c r="AO136" i="1" s="1"/>
  <c r="AN136" i="1"/>
  <c r="AA155" i="1"/>
  <c r="AO155" i="1" s="1"/>
  <c r="AN155" i="1"/>
  <c r="AA219" i="1"/>
  <c r="AO219" i="1" s="1"/>
  <c r="BB273" i="1"/>
  <c r="AA337" i="1"/>
  <c r="AO337" i="1" s="1"/>
  <c r="AN337" i="1"/>
  <c r="AA15" i="1"/>
  <c r="AO15" i="1" s="1"/>
  <c r="AN15" i="1"/>
  <c r="AA246" i="1"/>
  <c r="AO246" i="1" s="1"/>
  <c r="AA85" i="1"/>
  <c r="AO85" i="1" s="1"/>
  <c r="AA67" i="1"/>
  <c r="AO67" i="1" s="1"/>
  <c r="AC23" i="1"/>
  <c r="AP23" i="1" s="1"/>
  <c r="AN23" i="1"/>
  <c r="AA9" i="1"/>
  <c r="AO9" i="1" s="1"/>
  <c r="AA36" i="1"/>
  <c r="AO36" i="1" s="1"/>
  <c r="AN36" i="1"/>
  <c r="AA147" i="1"/>
  <c r="AO147" i="1" s="1"/>
  <c r="AN219" i="1"/>
  <c r="AA108" i="1"/>
  <c r="AO108" i="1" s="1"/>
  <c r="AA217" i="1"/>
  <c r="AO217" i="1" s="1"/>
  <c r="AA152" i="1"/>
  <c r="AO152" i="1" s="1"/>
  <c r="AA122" i="1"/>
  <c r="AO122" i="1" s="1"/>
  <c r="AA161" i="1"/>
  <c r="AO161" i="1" s="1"/>
  <c r="AA281" i="1"/>
  <c r="AO281" i="1" s="1"/>
  <c r="AA104" i="1"/>
  <c r="AO104" i="1" s="1"/>
  <c r="AA135" i="1"/>
  <c r="AO135" i="1" s="1"/>
  <c r="BB336" i="1"/>
  <c r="Z58" i="1"/>
  <c r="BB58" i="1" s="1"/>
  <c r="AA177" i="1"/>
  <c r="AO177" i="1" s="1"/>
  <c r="AA140" i="1"/>
  <c r="AO140" i="1" s="1"/>
  <c r="AA137" i="1"/>
  <c r="AO137" i="1" s="1"/>
  <c r="AA202" i="1"/>
  <c r="AO202" i="1" s="1"/>
  <c r="AA120" i="1"/>
  <c r="AO120" i="1" s="1"/>
  <c r="AA41" i="1"/>
  <c r="AO41" i="1" s="1"/>
  <c r="AB203" i="1"/>
  <c r="BC203" i="1" s="1"/>
  <c r="AA143" i="1"/>
  <c r="AO143" i="1" s="1"/>
  <c r="AB223" i="1"/>
  <c r="AC223" i="1" s="1"/>
  <c r="AP223" i="1" s="1"/>
  <c r="AB40" i="1"/>
  <c r="BC40" i="1" s="1"/>
  <c r="AB20" i="1"/>
  <c r="AC20" i="1" s="1"/>
  <c r="AP20" i="1" s="1"/>
  <c r="AB25" i="1"/>
  <c r="AC25" i="1" s="1"/>
  <c r="AP25" i="1" s="1"/>
  <c r="AA107" i="1"/>
  <c r="AO107" i="1" s="1"/>
  <c r="AA239" i="1"/>
  <c r="AO239" i="1" s="1"/>
  <c r="BB239" i="1"/>
  <c r="AA148" i="1"/>
  <c r="AO148" i="1" s="1"/>
  <c r="BB148" i="1"/>
  <c r="AA93" i="1"/>
  <c r="AO93" i="1" s="1"/>
  <c r="AB5" i="1"/>
  <c r="AC5" i="1" s="1"/>
  <c r="AP5" i="1" s="1"/>
  <c r="AB15" i="1"/>
  <c r="AC15" i="1" s="1"/>
  <c r="AP15" i="1" s="1"/>
  <c r="AA235" i="1"/>
  <c r="AO235" i="1" s="1"/>
  <c r="AA165" i="1"/>
  <c r="AO165" i="1" s="1"/>
  <c r="AA128" i="1"/>
  <c r="AO128" i="1" s="1"/>
  <c r="AA110" i="1"/>
  <c r="AO110" i="1" s="1"/>
  <c r="AB101" i="1"/>
  <c r="AC101" i="1" s="1"/>
  <c r="AP101" i="1" s="1"/>
  <c r="AA73" i="1"/>
  <c r="AO73" i="1" s="1"/>
  <c r="AA123" i="1"/>
  <c r="AO123" i="1" s="1"/>
  <c r="AB113" i="1"/>
  <c r="AC113" i="1" s="1"/>
  <c r="AP113" i="1" s="1"/>
  <c r="AA95" i="1"/>
  <c r="AO95" i="1" s="1"/>
  <c r="AB99" i="1"/>
  <c r="AC99" i="1" s="1"/>
  <c r="AP99" i="1" s="1"/>
  <c r="AA156" i="1"/>
  <c r="AO156" i="1" s="1"/>
  <c r="BB120" i="1"/>
  <c r="AA173" i="1"/>
  <c r="AO173" i="1" s="1"/>
  <c r="AA22" i="1"/>
  <c r="AO22" i="1" s="1"/>
  <c r="BB177" i="1"/>
  <c r="AB35" i="1"/>
  <c r="AC35" i="1" s="1"/>
  <c r="AP35" i="1" s="1"/>
  <c r="AB201" i="1"/>
  <c r="AC201" i="1" s="1"/>
  <c r="AP201" i="1" s="1"/>
  <c r="AB235" i="1"/>
  <c r="AC235" i="1" s="1"/>
  <c r="AP235" i="1" s="1"/>
  <c r="BB52" i="1"/>
  <c r="AB38" i="1"/>
  <c r="BC38" i="1" s="1"/>
  <c r="AB48" i="1"/>
  <c r="AC48" i="1" s="1"/>
  <c r="AP48" i="1" s="1"/>
  <c r="AA169" i="1"/>
  <c r="AO169" i="1" s="1"/>
  <c r="AA32" i="1"/>
  <c r="AO32" i="1" s="1"/>
  <c r="AB227" i="1"/>
  <c r="AC227" i="1" s="1"/>
  <c r="AP227" i="1" s="1"/>
  <c r="AA141" i="1"/>
  <c r="AO141" i="1" s="1"/>
  <c r="AB22" i="1"/>
  <c r="AC22" i="1" s="1"/>
  <c r="AP22" i="1" s="1"/>
  <c r="AA106" i="1"/>
  <c r="AO106" i="1" s="1"/>
  <c r="AA98" i="1"/>
  <c r="AO98" i="1" s="1"/>
  <c r="AA82" i="1"/>
  <c r="AO82" i="1" s="1"/>
  <c r="AB217" i="1"/>
  <c r="AC217" i="1" s="1"/>
  <c r="AP217" i="1" s="1"/>
  <c r="AB195" i="1"/>
  <c r="AC195" i="1" s="1"/>
  <c r="AP195" i="1" s="1"/>
  <c r="AA131" i="1"/>
  <c r="AO131" i="1" s="1"/>
  <c r="AB181" i="1"/>
  <c r="AC181" i="1" s="1"/>
  <c r="AP181" i="1" s="1"/>
  <c r="AB6" i="1"/>
  <c r="AC6" i="1" s="1"/>
  <c r="AP6" i="1" s="1"/>
  <c r="AA21" i="1"/>
  <c r="AO21" i="1" s="1"/>
  <c r="AA37" i="1"/>
  <c r="AO37" i="1" s="1"/>
  <c r="AA145" i="1"/>
  <c r="AO145" i="1" s="1"/>
  <c r="AB46" i="1"/>
  <c r="BC46" i="1" s="1"/>
  <c r="AA268" i="1"/>
  <c r="AO268" i="1" s="1"/>
  <c r="BB179" i="1"/>
  <c r="BB83" i="1"/>
  <c r="AA132" i="1"/>
  <c r="AO132" i="1" s="1"/>
  <c r="BB338" i="1"/>
  <c r="BB169" i="1"/>
  <c r="BB304" i="1"/>
  <c r="AA84" i="1"/>
  <c r="AO84" i="1" s="1"/>
  <c r="BB98" i="1"/>
  <c r="BB202" i="1"/>
  <c r="BB334" i="1"/>
  <c r="AA223" i="1"/>
  <c r="AO223" i="1" s="1"/>
  <c r="BC23" i="1"/>
  <c r="AA13" i="1"/>
  <c r="AO13" i="1" s="1"/>
  <c r="BB9" i="1"/>
  <c r="BB11" i="1"/>
  <c r="BB12" i="1"/>
  <c r="BB41" i="1"/>
  <c r="AC51" i="1"/>
  <c r="AP51" i="1" s="1"/>
  <c r="AA4" i="1"/>
  <c r="AO4" i="1" s="1"/>
  <c r="BB4" i="1"/>
  <c r="AA6" i="1"/>
  <c r="AO6" i="1" s="1"/>
  <c r="BC24" i="1"/>
  <c r="AA71" i="1"/>
  <c r="AO71" i="1" s="1"/>
  <c r="AA31" i="1"/>
  <c r="AO31" i="1" s="1"/>
  <c r="BB31" i="1"/>
  <c r="AA55" i="1"/>
  <c r="AO55" i="1" s="1"/>
  <c r="AA61" i="1"/>
  <c r="AO61" i="1" s="1"/>
  <c r="AA30" i="1"/>
  <c r="AO30" i="1" s="1"/>
  <c r="AA28" i="1"/>
  <c r="AO28" i="1" s="1"/>
  <c r="AA44" i="1"/>
  <c r="AO44" i="1" s="1"/>
  <c r="AA23" i="1"/>
  <c r="AO23" i="1" s="1"/>
  <c r="AA12" i="1"/>
  <c r="AO12" i="1" s="1"/>
  <c r="BB21" i="1"/>
  <c r="AA24" i="1"/>
  <c r="AO24" i="1" s="1"/>
  <c r="BB37" i="1"/>
  <c r="AA40" i="1"/>
  <c r="AO40" i="1" s="1"/>
  <c r="BB80" i="1"/>
  <c r="AA80" i="1"/>
  <c r="AO80" i="1" s="1"/>
  <c r="AA91" i="1"/>
  <c r="AO91" i="1" s="1"/>
  <c r="AC105" i="1"/>
  <c r="AP105" i="1" s="1"/>
  <c r="BB30" i="1"/>
  <c r="AA59" i="1"/>
  <c r="AO59" i="1" s="1"/>
  <c r="AA51" i="1"/>
  <c r="AO51" i="1" s="1"/>
  <c r="BB62" i="1"/>
  <c r="BB32" i="1"/>
  <c r="AA35" i="1"/>
  <c r="AO35" i="1" s="1"/>
  <c r="AA48" i="1"/>
  <c r="AO48" i="1" s="1"/>
  <c r="BB67" i="1"/>
  <c r="BB88" i="1"/>
  <c r="AA88" i="1"/>
  <c r="AO88" i="1" s="1"/>
  <c r="BB91" i="1"/>
  <c r="BB95" i="1"/>
  <c r="AA111" i="1"/>
  <c r="AO111" i="1" s="1"/>
  <c r="BB111" i="1"/>
  <c r="BB81" i="1"/>
  <c r="BB94" i="1"/>
  <c r="AA109" i="1"/>
  <c r="AO109" i="1" s="1"/>
  <c r="BB109" i="1"/>
  <c r="BB36" i="1"/>
  <c r="AA39" i="1"/>
  <c r="AO39" i="1" s="1"/>
  <c r="AA64" i="1"/>
  <c r="AO64" i="1" s="1"/>
  <c r="BB90" i="1"/>
  <c r="AA90" i="1"/>
  <c r="AO90" i="1" s="1"/>
  <c r="BB93" i="1"/>
  <c r="AA97" i="1"/>
  <c r="AO97" i="1" s="1"/>
  <c r="BB97" i="1"/>
  <c r="AA125" i="1"/>
  <c r="AO125" i="1" s="1"/>
  <c r="BB125" i="1"/>
  <c r="AA87" i="1"/>
  <c r="AO87" i="1" s="1"/>
  <c r="BB87" i="1"/>
  <c r="AA92" i="1"/>
  <c r="AO92" i="1" s="1"/>
  <c r="AA112" i="1"/>
  <c r="AO112" i="1" s="1"/>
  <c r="AA49" i="1"/>
  <c r="AO49" i="1" s="1"/>
  <c r="BB65" i="1"/>
  <c r="BB89" i="1"/>
  <c r="AA102" i="1"/>
  <c r="AO102" i="1" s="1"/>
  <c r="AA103" i="1"/>
  <c r="AO103" i="1" s="1"/>
  <c r="BB103" i="1"/>
  <c r="AA113" i="1"/>
  <c r="AO113" i="1" s="1"/>
  <c r="BB122" i="1"/>
  <c r="BB139" i="1"/>
  <c r="AA139" i="1"/>
  <c r="AO139" i="1" s="1"/>
  <c r="BB92" i="1"/>
  <c r="AA96" i="1"/>
  <c r="AO96" i="1" s="1"/>
  <c r="AA100" i="1"/>
  <c r="AO100" i="1" s="1"/>
  <c r="BB104" i="1"/>
  <c r="AA105" i="1"/>
  <c r="AO105" i="1" s="1"/>
  <c r="AA119" i="1"/>
  <c r="AO119" i="1" s="1"/>
  <c r="BB119" i="1"/>
  <c r="AC116" i="1"/>
  <c r="AP116" i="1" s="1"/>
  <c r="BB110" i="1"/>
  <c r="BB70" i="1"/>
  <c r="BB106" i="1"/>
  <c r="BB68" i="1"/>
  <c r="BB84" i="1"/>
  <c r="BB85" i="1"/>
  <c r="AA99" i="1"/>
  <c r="AO99" i="1" s="1"/>
  <c r="BB108" i="1"/>
  <c r="AA121" i="1"/>
  <c r="AO121" i="1" s="1"/>
  <c r="BB128" i="1"/>
  <c r="AC144" i="1"/>
  <c r="AP144" i="1" s="1"/>
  <c r="AA70" i="1"/>
  <c r="AO70" i="1" s="1"/>
  <c r="BB82" i="1"/>
  <c r="AA86" i="1"/>
  <c r="AO86" i="1" s="1"/>
  <c r="BB118" i="1"/>
  <c r="AA118" i="1"/>
  <c r="AO118" i="1" s="1"/>
  <c r="AC129" i="1"/>
  <c r="AP129" i="1" s="1"/>
  <c r="BB121" i="1"/>
  <c r="AA130" i="1"/>
  <c r="AO130" i="1" s="1"/>
  <c r="BB130" i="1"/>
  <c r="BB133" i="1"/>
  <c r="AA146" i="1"/>
  <c r="AO146" i="1" s="1"/>
  <c r="BB149" i="1"/>
  <c r="AA157" i="1"/>
  <c r="AO157" i="1" s="1"/>
  <c r="BB165" i="1"/>
  <c r="AA174" i="1"/>
  <c r="AO174" i="1" s="1"/>
  <c r="AA115" i="1"/>
  <c r="AO115" i="1" s="1"/>
  <c r="BB115" i="1"/>
  <c r="AA116" i="1"/>
  <c r="AO116" i="1" s="1"/>
  <c r="AA124" i="1"/>
  <c r="AO124" i="1" s="1"/>
  <c r="AA129" i="1"/>
  <c r="AO129" i="1" s="1"/>
  <c r="BB136" i="1"/>
  <c r="BB143" i="1"/>
  <c r="BB152" i="1"/>
  <c r="AA159" i="1"/>
  <c r="AO159" i="1" s="1"/>
  <c r="AA164" i="1"/>
  <c r="AO164" i="1" s="1"/>
  <c r="BB164" i="1"/>
  <c r="BB114" i="1"/>
  <c r="AA114" i="1"/>
  <c r="AO114" i="1" s="1"/>
  <c r="AC127" i="1"/>
  <c r="AP127" i="1" s="1"/>
  <c r="AA134" i="1"/>
  <c r="AO134" i="1" s="1"/>
  <c r="BB137" i="1"/>
  <c r="AA150" i="1"/>
  <c r="AO150" i="1" s="1"/>
  <c r="AA158" i="1"/>
  <c r="AO158" i="1" s="1"/>
  <c r="BB158" i="1"/>
  <c r="AA171" i="1"/>
  <c r="AO171" i="1" s="1"/>
  <c r="BB171" i="1"/>
  <c r="AA175" i="1"/>
  <c r="AO175" i="1" s="1"/>
  <c r="AA178" i="1"/>
  <c r="AO178" i="1" s="1"/>
  <c r="AA101" i="1"/>
  <c r="AO101" i="1" s="1"/>
  <c r="BB123" i="1"/>
  <c r="AA126" i="1"/>
  <c r="AO126" i="1" s="1"/>
  <c r="BB131" i="1"/>
  <c r="BB140" i="1"/>
  <c r="BB147" i="1"/>
  <c r="BB156" i="1"/>
  <c r="AA163" i="1"/>
  <c r="AO163" i="1" s="1"/>
  <c r="AA168" i="1"/>
  <c r="AO168" i="1" s="1"/>
  <c r="AA191" i="1"/>
  <c r="AO191" i="1" s="1"/>
  <c r="AA138" i="1"/>
  <c r="AO138" i="1" s="1"/>
  <c r="BB138" i="1"/>
  <c r="BB141" i="1"/>
  <c r="AA149" i="1"/>
  <c r="AO149" i="1" s="1"/>
  <c r="AA154" i="1"/>
  <c r="AO154" i="1" s="1"/>
  <c r="AA162" i="1"/>
  <c r="AO162" i="1" s="1"/>
  <c r="BB162" i="1"/>
  <c r="AA127" i="1"/>
  <c r="AO127" i="1" s="1"/>
  <c r="BB135" i="1"/>
  <c r="BB151" i="1"/>
  <c r="AA167" i="1"/>
  <c r="AO167" i="1" s="1"/>
  <c r="AA172" i="1"/>
  <c r="AO172" i="1" s="1"/>
  <c r="BB172" i="1"/>
  <c r="AA142" i="1"/>
  <c r="AO142" i="1" s="1"/>
  <c r="BB142" i="1"/>
  <c r="BB145" i="1"/>
  <c r="AA153" i="1"/>
  <c r="AO153" i="1" s="1"/>
  <c r="BB161" i="1"/>
  <c r="AA166" i="1"/>
  <c r="AO166" i="1" s="1"/>
  <c r="AA170" i="1"/>
  <c r="AO170" i="1" s="1"/>
  <c r="BB170" i="1"/>
  <c r="BB155" i="1"/>
  <c r="AA160" i="1"/>
  <c r="AO160" i="1" s="1"/>
  <c r="BB176" i="1"/>
  <c r="AA179" i="1"/>
  <c r="AO179" i="1" s="1"/>
  <c r="AA183" i="1"/>
  <c r="AO183" i="1" s="1"/>
  <c r="AA184" i="1"/>
  <c r="AO184" i="1" s="1"/>
  <c r="BC195" i="1"/>
  <c r="BB200" i="1"/>
  <c r="AA117" i="1"/>
  <c r="AO117" i="1" s="1"/>
  <c r="AA180" i="1"/>
  <c r="AO180" i="1" s="1"/>
  <c r="BB188" i="1"/>
  <c r="AA190" i="1"/>
  <c r="AO190" i="1" s="1"/>
  <c r="AA187" i="1"/>
  <c r="AO187" i="1" s="1"/>
  <c r="BB187" i="1"/>
  <c r="BB174" i="1"/>
  <c r="AA181" i="1"/>
  <c r="AO181" i="1" s="1"/>
  <c r="BB198" i="1"/>
  <c r="AA182" i="1"/>
  <c r="AO182" i="1" s="1"/>
  <c r="BB194" i="1"/>
  <c r="AA194" i="1"/>
  <c r="AO194" i="1" s="1"/>
  <c r="AC199" i="1"/>
  <c r="AP199" i="1" s="1"/>
  <c r="AA176" i="1"/>
  <c r="AO176" i="1" s="1"/>
  <c r="BB178" i="1"/>
  <c r="BB182" i="1"/>
  <c r="AA199" i="1"/>
  <c r="AO199" i="1" s="1"/>
  <c r="BB186" i="1"/>
  <c r="AA203" i="1"/>
  <c r="AO203" i="1" s="1"/>
  <c r="BB204" i="1"/>
  <c r="BB208" i="1"/>
  <c r="AA209" i="1"/>
  <c r="AO209" i="1" s="1"/>
  <c r="BB209" i="1"/>
  <c r="BB192" i="1"/>
  <c r="AA206" i="1"/>
  <c r="AO206" i="1" s="1"/>
  <c r="AA185" i="1"/>
  <c r="AO185" i="1" s="1"/>
  <c r="BB206" i="1"/>
  <c r="AA213" i="1"/>
  <c r="AO213" i="1" s="1"/>
  <c r="AA189" i="1"/>
  <c r="AO189" i="1" s="1"/>
  <c r="BB196" i="1"/>
  <c r="AA196" i="1"/>
  <c r="AO196" i="1" s="1"/>
  <c r="AA207" i="1"/>
  <c r="AO207" i="1" s="1"/>
  <c r="BB207" i="1"/>
  <c r="AA212" i="1"/>
  <c r="AO212" i="1" s="1"/>
  <c r="AA215" i="1"/>
  <c r="AO215" i="1" s="1"/>
  <c r="AA197" i="1"/>
  <c r="AO197" i="1" s="1"/>
  <c r="BB197" i="1"/>
  <c r="AA233" i="1"/>
  <c r="AO233" i="1" s="1"/>
  <c r="AA240" i="1"/>
  <c r="AO240" i="1" s="1"/>
  <c r="BB211" i="1"/>
  <c r="BB214" i="1"/>
  <c r="BB222" i="1"/>
  <c r="AA222" i="1"/>
  <c r="AO222" i="1" s="1"/>
  <c r="AA224" i="1"/>
  <c r="AO224" i="1" s="1"/>
  <c r="AA221" i="1"/>
  <c r="AO221" i="1" s="1"/>
  <c r="BB221" i="1"/>
  <c r="AA201" i="1"/>
  <c r="AO201" i="1" s="1"/>
  <c r="BB213" i="1"/>
  <c r="BB226" i="1"/>
  <c r="BB205" i="1"/>
  <c r="AA195" i="1"/>
  <c r="AO195" i="1" s="1"/>
  <c r="BB216" i="1"/>
  <c r="BB220" i="1"/>
  <c r="BB225" i="1"/>
  <c r="AA229" i="1"/>
  <c r="AO229" i="1" s="1"/>
  <c r="BB229" i="1"/>
  <c r="AA230" i="1"/>
  <c r="AO230" i="1" s="1"/>
  <c r="BB243" i="1"/>
  <c r="AA243" i="1"/>
  <c r="AO243" i="1" s="1"/>
  <c r="AA231" i="1"/>
  <c r="AO231" i="1" s="1"/>
  <c r="AA237" i="1"/>
  <c r="AO237" i="1" s="1"/>
  <c r="AA238" i="1"/>
  <c r="AO238" i="1" s="1"/>
  <c r="AA254" i="1"/>
  <c r="AO254" i="1" s="1"/>
  <c r="BB254" i="1"/>
  <c r="BB232" i="1"/>
  <c r="AA256" i="1"/>
  <c r="AO256" i="1" s="1"/>
  <c r="BB256" i="1"/>
  <c r="AA241" i="1"/>
  <c r="AO241" i="1" s="1"/>
  <c r="AA251" i="1"/>
  <c r="AO251" i="1" s="1"/>
  <c r="AA258" i="1"/>
  <c r="AO258" i="1" s="1"/>
  <c r="BB258" i="1"/>
  <c r="BB234" i="1"/>
  <c r="AA260" i="1"/>
  <c r="AO260" i="1" s="1"/>
  <c r="BB260" i="1"/>
  <c r="AA250" i="1"/>
  <c r="AO250" i="1" s="1"/>
  <c r="AA262" i="1"/>
  <c r="AO262" i="1" s="1"/>
  <c r="BB262" i="1"/>
  <c r="BB242" i="1"/>
  <c r="AA252" i="1"/>
  <c r="AO252" i="1" s="1"/>
  <c r="BB248" i="1"/>
  <c r="BB247" i="1"/>
  <c r="BB264" i="1"/>
  <c r="BB266" i="1"/>
  <c r="BC268" i="1"/>
  <c r="AA269" i="1"/>
  <c r="AO269" i="1" s="1"/>
  <c r="BB210" i="1"/>
  <c r="BB218" i="1"/>
  <c r="BB249" i="1"/>
  <c r="AA253" i="1"/>
  <c r="AO253" i="1" s="1"/>
  <c r="BB253" i="1"/>
  <c r="AA255" i="1"/>
  <c r="AO255" i="1" s="1"/>
  <c r="BB255" i="1"/>
  <c r="AA257" i="1"/>
  <c r="AO257" i="1" s="1"/>
  <c r="AA259" i="1"/>
  <c r="AO259" i="1" s="1"/>
  <c r="AA261" i="1"/>
  <c r="AO261" i="1" s="1"/>
  <c r="BB261" i="1"/>
  <c r="AA263" i="1"/>
  <c r="AO263" i="1" s="1"/>
  <c r="BB263" i="1"/>
  <c r="AA265" i="1"/>
  <c r="AO265" i="1" s="1"/>
  <c r="AA267" i="1"/>
  <c r="AO267" i="1" s="1"/>
  <c r="BB271" i="1"/>
  <c r="AA280" i="1"/>
  <c r="AO280" i="1" s="1"/>
  <c r="BB288" i="1"/>
  <c r="AA288" i="1"/>
  <c r="AO288" i="1" s="1"/>
  <c r="BB228" i="1"/>
  <c r="AA278" i="1"/>
  <c r="AO278" i="1" s="1"/>
  <c r="AA270" i="1"/>
  <c r="AO270" i="1" s="1"/>
  <c r="BB276" i="1"/>
  <c r="AA245" i="1"/>
  <c r="AO245" i="1" s="1"/>
  <c r="AA272" i="1"/>
  <c r="AO272" i="1" s="1"/>
  <c r="AA291" i="1"/>
  <c r="AO291" i="1" s="1"/>
  <c r="BB236" i="1"/>
  <c r="BB244" i="1"/>
  <c r="BB282" i="1"/>
  <c r="AA323" i="1"/>
  <c r="AO323" i="1" s="1"/>
  <c r="BB323" i="1"/>
  <c r="BB275" i="1"/>
  <c r="AA285" i="1"/>
  <c r="AO285" i="1" s="1"/>
  <c r="BB292" i="1"/>
  <c r="AA297" i="1"/>
  <c r="AO297" i="1" s="1"/>
  <c r="BB297" i="1"/>
  <c r="BB272" i="1"/>
  <c r="AA295" i="1"/>
  <c r="AO295" i="1" s="1"/>
  <c r="BB295" i="1"/>
  <c r="BB284" i="1"/>
  <c r="AA277" i="1"/>
  <c r="AO277" i="1" s="1"/>
  <c r="BB283" i="1"/>
  <c r="BB285" i="1"/>
  <c r="BB296" i="1"/>
  <c r="BB300" i="1"/>
  <c r="BB293" i="1"/>
  <c r="AA305" i="1"/>
  <c r="AO305" i="1" s="1"/>
  <c r="AA302" i="1"/>
  <c r="AO302" i="1" s="1"/>
  <c r="AC305" i="1"/>
  <c r="AP305" i="1" s="1"/>
  <c r="BB281" i="1"/>
  <c r="AA290" i="1"/>
  <c r="AO290" i="1" s="1"/>
  <c r="AA315" i="1"/>
  <c r="AO315" i="1" s="1"/>
  <c r="BB315" i="1"/>
  <c r="BB287" i="1"/>
  <c r="BB298" i="1"/>
  <c r="BB308" i="1"/>
  <c r="AC332" i="1"/>
  <c r="AP332" i="1" s="1"/>
  <c r="BB274" i="1"/>
  <c r="BB278" i="1"/>
  <c r="AA279" i="1"/>
  <c r="AO279" i="1" s="1"/>
  <c r="BB286" i="1"/>
  <c r="AA287" i="1"/>
  <c r="AO287" i="1" s="1"/>
  <c r="BB294" i="1"/>
  <c r="BB289" i="1"/>
  <c r="AA312" i="1"/>
  <c r="AO312" i="1" s="1"/>
  <c r="AA303" i="1"/>
  <c r="AO303" i="1" s="1"/>
  <c r="BB303" i="1"/>
  <c r="AA319" i="1"/>
  <c r="AO319" i="1" s="1"/>
  <c r="AA307" i="1"/>
  <c r="AO307" i="1" s="1"/>
  <c r="BB307" i="1"/>
  <c r="AA310" i="1"/>
  <c r="AO310" i="1" s="1"/>
  <c r="AA313" i="1"/>
  <c r="AO313" i="1" s="1"/>
  <c r="BB313" i="1"/>
  <c r="AA325" i="1"/>
  <c r="AO325" i="1" s="1"/>
  <c r="BB299" i="1"/>
  <c r="AA317" i="1"/>
  <c r="AO317" i="1" s="1"/>
  <c r="AA326" i="1"/>
  <c r="AO326" i="1" s="1"/>
  <c r="BB326" i="1"/>
  <c r="AA311" i="1"/>
  <c r="AO311" i="1" s="1"/>
  <c r="AA332" i="1"/>
  <c r="AO332" i="1" s="1"/>
  <c r="BB306" i="1"/>
  <c r="BB316" i="1"/>
  <c r="AA324" i="1"/>
  <c r="AO324" i="1" s="1"/>
  <c r="AA333" i="1"/>
  <c r="AO333" i="1" s="1"/>
  <c r="AA309" i="1"/>
  <c r="AO309" i="1" s="1"/>
  <c r="BB309" i="1"/>
  <c r="AA314" i="1"/>
  <c r="AO314" i="1" s="1"/>
  <c r="BB318" i="1"/>
  <c r="AA321" i="1"/>
  <c r="AO321" i="1" s="1"/>
  <c r="BB331" i="1"/>
  <c r="AA322" i="1"/>
  <c r="AO322" i="1" s="1"/>
  <c r="BB322" i="1"/>
  <c r="AA330" i="1"/>
  <c r="AO330" i="1" s="1"/>
  <c r="BB330" i="1"/>
  <c r="BB335" i="1"/>
  <c r="AA335" i="1"/>
  <c r="AO335" i="1" s="1"/>
  <c r="BB339" i="1"/>
  <c r="AA339" i="1"/>
  <c r="AO339" i="1" s="1"/>
  <c r="AA340" i="1"/>
  <c r="AO340" i="1" s="1"/>
  <c r="BB327" i="1"/>
  <c r="BB352" i="1"/>
  <c r="AA328" i="1"/>
  <c r="AO328" i="1" s="1"/>
  <c r="AA329" i="1"/>
  <c r="AO329" i="1" s="1"/>
  <c r="AC340" i="1"/>
  <c r="AP340" i="1" s="1"/>
  <c r="BB351" i="1"/>
  <c r="BB355" i="1"/>
  <c r="BB345" i="1"/>
  <c r="BB357" i="1"/>
  <c r="BB343" i="1"/>
  <c r="BB359" i="1"/>
  <c r="BB337" i="1"/>
  <c r="BB353" i="1"/>
  <c r="BB347" i="1"/>
  <c r="BB356" i="1"/>
  <c r="BB358" i="1"/>
  <c r="AA348" i="1"/>
  <c r="AO348" i="1" s="1"/>
  <c r="AA349" i="1"/>
  <c r="AO349" i="1" s="1"/>
  <c r="AA341" i="1"/>
  <c r="AO341" i="1" s="1"/>
  <c r="AA346" i="1"/>
  <c r="AO346" i="1" s="1"/>
  <c r="BB344" i="1"/>
  <c r="BB342" i="1"/>
  <c r="AA350" i="1"/>
  <c r="AO350" i="1" s="1"/>
  <c r="AA352" i="1"/>
  <c r="AO352" i="1" s="1"/>
  <c r="AA354" i="1"/>
  <c r="AO354" i="1" s="1"/>
  <c r="AA356" i="1"/>
  <c r="AO356" i="1" s="1"/>
  <c r="AA358" i="1"/>
  <c r="AO358" i="1" s="1"/>
  <c r="AA360" i="1"/>
  <c r="AO360" i="1" s="1"/>
  <c r="T2" i="48"/>
  <c r="K2" i="48"/>
  <c r="L2" i="48"/>
  <c r="M2" i="48"/>
  <c r="S2" i="48"/>
  <c r="J2" i="48"/>
  <c r="B2" i="48" s="1"/>
  <c r="BC107" i="1" l="1"/>
  <c r="AA54" i="1"/>
  <c r="AO54" i="1" s="1"/>
  <c r="BC59" i="1"/>
  <c r="BC54" i="1"/>
  <c r="BC219" i="1"/>
  <c r="AA14" i="1"/>
  <c r="AO14" i="1" s="1"/>
  <c r="AC173" i="1"/>
  <c r="AP173" i="1" s="1"/>
  <c r="AA38" i="1"/>
  <c r="AO38" i="1" s="1"/>
  <c r="BC101" i="1"/>
  <c r="AA46" i="1"/>
  <c r="AO46" i="1" s="1"/>
  <c r="BB57" i="1"/>
  <c r="BB43" i="1"/>
  <c r="AB10" i="1"/>
  <c r="AC10" i="1" s="1"/>
  <c r="AP10" i="1" s="1"/>
  <c r="BC328" i="1"/>
  <c r="AB27" i="1"/>
  <c r="AC27" i="1" s="1"/>
  <c r="AP27" i="1" s="1"/>
  <c r="AB63" i="1"/>
  <c r="AC63" i="1" s="1"/>
  <c r="AP63" i="1" s="1"/>
  <c r="BC183" i="1"/>
  <c r="BB66" i="1"/>
  <c r="BB78" i="1"/>
  <c r="AB26" i="1"/>
  <c r="AC26" i="1" s="1"/>
  <c r="AP26" i="1" s="1"/>
  <c r="BC117" i="1"/>
  <c r="AD117" i="1" s="1"/>
  <c r="AE117" i="1" s="1"/>
  <c r="AQ117" i="1" s="1"/>
  <c r="AB16" i="1"/>
  <c r="AC16" i="1" s="1"/>
  <c r="AP16" i="1" s="1"/>
  <c r="BB76" i="1"/>
  <c r="AB53" i="1"/>
  <c r="AC53" i="1" s="1"/>
  <c r="AP53" i="1" s="1"/>
  <c r="BB47" i="1"/>
  <c r="BC223" i="1"/>
  <c r="BB79" i="1"/>
  <c r="AA53" i="1"/>
  <c r="AO53" i="1" s="1"/>
  <c r="AA56" i="1"/>
  <c r="AO56" i="1" s="1"/>
  <c r="AB56" i="1"/>
  <c r="AC56" i="1" s="1"/>
  <c r="AP56" i="1" s="1"/>
  <c r="AB39" i="1"/>
  <c r="BC39" i="1" s="1"/>
  <c r="AA60" i="1"/>
  <c r="AO60" i="1" s="1"/>
  <c r="AA63" i="1"/>
  <c r="AO63" i="1" s="1"/>
  <c r="AB33" i="1"/>
  <c r="BC33" i="1" s="1"/>
  <c r="AA8" i="1"/>
  <c r="AO8" i="1" s="1"/>
  <c r="BC100" i="1"/>
  <c r="AD100" i="1" s="1"/>
  <c r="AE100" i="1" s="1"/>
  <c r="AQ100" i="1" s="1"/>
  <c r="AA42" i="1"/>
  <c r="AO42" i="1" s="1"/>
  <c r="BB29" i="1"/>
  <c r="AA77" i="1"/>
  <c r="AO77" i="1" s="1"/>
  <c r="AB45" i="1"/>
  <c r="AC45" i="1" s="1"/>
  <c r="AP45" i="1" s="1"/>
  <c r="AA34" i="1"/>
  <c r="AO34" i="1" s="1"/>
  <c r="AA18" i="1"/>
  <c r="AO18" i="1" s="1"/>
  <c r="AA19" i="1"/>
  <c r="AO19" i="1" s="1"/>
  <c r="AA45" i="1"/>
  <c r="AO45" i="1" s="1"/>
  <c r="AA33" i="1"/>
  <c r="AO33" i="1" s="1"/>
  <c r="BC113" i="1"/>
  <c r="AA26" i="1"/>
  <c r="AO26" i="1" s="1"/>
  <c r="AA10" i="1"/>
  <c r="AO10" i="1" s="1"/>
  <c r="BC35" i="1"/>
  <c r="BC301" i="1"/>
  <c r="AD301" i="1" s="1"/>
  <c r="AE301" i="1" s="1"/>
  <c r="AQ301" i="1" s="1"/>
  <c r="BC227" i="1"/>
  <c r="BC181" i="1"/>
  <c r="BC112" i="1"/>
  <c r="AD173" i="1"/>
  <c r="AD105" i="1"/>
  <c r="AB34" i="1"/>
  <c r="AC34" i="1" s="1"/>
  <c r="AP34" i="1" s="1"/>
  <c r="AB74" i="1"/>
  <c r="AB345" i="1"/>
  <c r="AC345" i="1" s="1"/>
  <c r="AP345" i="1" s="1"/>
  <c r="AB330" i="1"/>
  <c r="AB285" i="1"/>
  <c r="AB222" i="1"/>
  <c r="AB206" i="1"/>
  <c r="AB156" i="1"/>
  <c r="AB143" i="1"/>
  <c r="AB236" i="1"/>
  <c r="AB247" i="1"/>
  <c r="AB125" i="1"/>
  <c r="AB77" i="1"/>
  <c r="AB62" i="1"/>
  <c r="AB30" i="1"/>
  <c r="AB31" i="1"/>
  <c r="AB47" i="1"/>
  <c r="AB120" i="1"/>
  <c r="AC120" i="1" s="1"/>
  <c r="AP120" i="1" s="1"/>
  <c r="AB351" i="1"/>
  <c r="AB225" i="1"/>
  <c r="AB211" i="1"/>
  <c r="AB186" i="1"/>
  <c r="AB121" i="1"/>
  <c r="AD101" i="1"/>
  <c r="AD46" i="1"/>
  <c r="AE46" i="1" s="1"/>
  <c r="AQ46" i="1" s="1"/>
  <c r="AB344" i="1"/>
  <c r="AB131" i="1"/>
  <c r="AC131" i="1" s="1"/>
  <c r="AP131" i="1" s="1"/>
  <c r="BB75" i="1"/>
  <c r="AB41" i="1"/>
  <c r="AB12" i="1"/>
  <c r="AD23" i="1"/>
  <c r="AB338" i="1"/>
  <c r="AB343" i="1"/>
  <c r="AB352" i="1"/>
  <c r="AB335" i="1"/>
  <c r="AC335" i="1" s="1"/>
  <c r="AP335" i="1" s="1"/>
  <c r="AB316" i="1"/>
  <c r="AB303" i="1"/>
  <c r="AB278" i="1"/>
  <c r="AB300" i="1"/>
  <c r="AD268" i="1"/>
  <c r="AB262" i="1"/>
  <c r="AB254" i="1"/>
  <c r="AB197" i="1"/>
  <c r="AC197" i="1" s="1"/>
  <c r="AP197" i="1" s="1"/>
  <c r="BC201" i="1"/>
  <c r="AB174" i="1"/>
  <c r="AB200" i="1"/>
  <c r="AB170" i="1"/>
  <c r="AB172" i="1"/>
  <c r="AB137" i="1"/>
  <c r="AB118" i="1"/>
  <c r="AB108" i="1"/>
  <c r="AC108" i="1" s="1"/>
  <c r="AP108" i="1" s="1"/>
  <c r="AB139" i="1"/>
  <c r="AB78" i="1"/>
  <c r="AB73" i="1"/>
  <c r="AB21" i="1"/>
  <c r="BC20" i="1"/>
  <c r="BC25" i="1"/>
  <c r="AD59" i="1"/>
  <c r="AE59" i="1" s="1"/>
  <c r="AQ59" i="1" s="1"/>
  <c r="BB3" i="1"/>
  <c r="AB98" i="1"/>
  <c r="AC98" i="1" s="1"/>
  <c r="AP98" i="1" s="1"/>
  <c r="AB43" i="1"/>
  <c r="AC43" i="1" s="1"/>
  <c r="AP43" i="1" s="1"/>
  <c r="AD38" i="1"/>
  <c r="AB57" i="1"/>
  <c r="AC57" i="1" s="1"/>
  <c r="AP57" i="1" s="1"/>
  <c r="AB239" i="1"/>
  <c r="AB89" i="1"/>
  <c r="AB87" i="1"/>
  <c r="AC87" i="1" s="1"/>
  <c r="AP87" i="1" s="1"/>
  <c r="AB36" i="1"/>
  <c r="AB95" i="1"/>
  <c r="AB18" i="1"/>
  <c r="AB357" i="1"/>
  <c r="AD328" i="1"/>
  <c r="AB306" i="1"/>
  <c r="AB274" i="1"/>
  <c r="AB272" i="1"/>
  <c r="BC272" i="1" s="1"/>
  <c r="AB253" i="1"/>
  <c r="AB55" i="1"/>
  <c r="AD24" i="1"/>
  <c r="AD203" i="1"/>
  <c r="AB318" i="1"/>
  <c r="AB313" i="1"/>
  <c r="AB281" i="1"/>
  <c r="AD183" i="1"/>
  <c r="AE183" i="1" s="1"/>
  <c r="AQ183" i="1" s="1"/>
  <c r="AB130" i="1"/>
  <c r="AB82" i="1"/>
  <c r="AB85" i="1"/>
  <c r="AD112" i="1"/>
  <c r="AB104" i="1"/>
  <c r="AB79" i="1"/>
  <c r="AB90" i="1"/>
  <c r="AB109" i="1"/>
  <c r="AC109" i="1" s="1"/>
  <c r="AP109" i="1" s="1"/>
  <c r="AB91" i="1"/>
  <c r="AB32" i="1"/>
  <c r="AB249" i="1"/>
  <c r="AB256" i="1"/>
  <c r="AB213" i="1"/>
  <c r="AB161" i="1"/>
  <c r="AB141" i="1"/>
  <c r="AB147" i="1"/>
  <c r="BC147" i="1" s="1"/>
  <c r="AB171" i="1"/>
  <c r="AB84" i="1"/>
  <c r="AB110" i="1"/>
  <c r="AB342" i="1"/>
  <c r="AB294" i="1"/>
  <c r="AB138" i="1"/>
  <c r="AB140" i="1"/>
  <c r="AB193" i="1"/>
  <c r="AC193" i="1" s="1"/>
  <c r="AP193" i="1" s="1"/>
  <c r="AB322" i="1"/>
  <c r="AB307" i="1"/>
  <c r="AC307" i="1" s="1"/>
  <c r="AP307" i="1" s="1"/>
  <c r="AB298" i="1"/>
  <c r="AD223" i="1"/>
  <c r="AB192" i="1"/>
  <c r="AD181" i="1"/>
  <c r="AB176" i="1"/>
  <c r="AB145" i="1"/>
  <c r="AC145" i="1" s="1"/>
  <c r="AP145" i="1" s="1"/>
  <c r="AB81" i="1"/>
  <c r="AC33" i="1"/>
  <c r="AP33" i="1" s="1"/>
  <c r="AB266" i="1"/>
  <c r="AB205" i="1"/>
  <c r="AB208" i="1"/>
  <c r="AB187" i="1"/>
  <c r="AD195" i="1"/>
  <c r="AB152" i="1"/>
  <c r="AC152" i="1" s="1"/>
  <c r="AP152" i="1" s="1"/>
  <c r="AB133" i="1"/>
  <c r="AB244" i="1"/>
  <c r="AB356" i="1"/>
  <c r="AB289" i="1"/>
  <c r="AB283" i="1"/>
  <c r="AB261" i="1"/>
  <c r="AB151" i="1"/>
  <c r="AB326" i="1"/>
  <c r="AC326" i="1" s="1"/>
  <c r="AP326" i="1" s="1"/>
  <c r="AB292" i="1"/>
  <c r="AB288" i="1"/>
  <c r="AB248" i="1"/>
  <c r="AB207" i="1"/>
  <c r="AB135" i="1"/>
  <c r="AB65" i="1"/>
  <c r="BC6" i="1"/>
  <c r="AB188" i="1"/>
  <c r="AC188" i="1" s="1"/>
  <c r="AP188" i="1" s="1"/>
  <c r="AB165" i="1"/>
  <c r="AB68" i="1"/>
  <c r="AB97" i="1"/>
  <c r="AD60" i="1"/>
  <c r="AB19" i="1"/>
  <c r="AB337" i="1"/>
  <c r="AB286" i="1"/>
  <c r="AC286" i="1" s="1"/>
  <c r="AP286" i="1" s="1"/>
  <c r="AB287" i="1"/>
  <c r="AC287" i="1" s="1"/>
  <c r="AP287" i="1" s="1"/>
  <c r="AB284" i="1"/>
  <c r="AB275" i="1"/>
  <c r="BC275" i="1" s="1"/>
  <c r="AB271" i="1"/>
  <c r="AB234" i="1"/>
  <c r="AB220" i="1"/>
  <c r="AB221" i="1"/>
  <c r="AB209" i="1"/>
  <c r="AB182" i="1"/>
  <c r="AC182" i="1" s="1"/>
  <c r="AP182" i="1" s="1"/>
  <c r="AB198" i="1"/>
  <c r="AB142" i="1"/>
  <c r="AC142" i="1" s="1"/>
  <c r="AP142" i="1" s="1"/>
  <c r="AB164" i="1"/>
  <c r="AB128" i="1"/>
  <c r="AB119" i="1"/>
  <c r="AB76" i="1"/>
  <c r="AA50" i="1"/>
  <c r="AO50" i="1" s="1"/>
  <c r="AB67" i="1"/>
  <c r="AC67" i="1" s="1"/>
  <c r="AP67" i="1" s="1"/>
  <c r="AA74" i="1"/>
  <c r="AO74" i="1" s="1"/>
  <c r="AB4" i="1"/>
  <c r="AC4" i="1" s="1"/>
  <c r="AP4" i="1" s="1"/>
  <c r="BC26" i="1"/>
  <c r="AB11" i="1"/>
  <c r="AB334" i="1"/>
  <c r="AC334" i="1" s="1"/>
  <c r="AP334" i="1" s="1"/>
  <c r="AD40" i="1"/>
  <c r="AE40" i="1" s="1"/>
  <c r="AQ40" i="1" s="1"/>
  <c r="AB273" i="1"/>
  <c r="AC273" i="1" s="1"/>
  <c r="AP273" i="1" s="1"/>
  <c r="AB327" i="1"/>
  <c r="AC327" i="1" s="1"/>
  <c r="AP327" i="1" s="1"/>
  <c r="AB296" i="1"/>
  <c r="AB282" i="1"/>
  <c r="AC282" i="1" s="1"/>
  <c r="AP282" i="1" s="1"/>
  <c r="AB263" i="1"/>
  <c r="AB229" i="1"/>
  <c r="AC229" i="1" s="1"/>
  <c r="AP229" i="1" s="1"/>
  <c r="AB70" i="1"/>
  <c r="AC70" i="1" s="1"/>
  <c r="AP70" i="1" s="1"/>
  <c r="AB122" i="1"/>
  <c r="AC122" i="1" s="1"/>
  <c r="AP122" i="1" s="1"/>
  <c r="AB358" i="1"/>
  <c r="AB297" i="1"/>
  <c r="AC297" i="1" s="1"/>
  <c r="AP297" i="1" s="1"/>
  <c r="AB228" i="1"/>
  <c r="AB264" i="1"/>
  <c r="AC264" i="1" s="1"/>
  <c r="AP264" i="1" s="1"/>
  <c r="AB226" i="1"/>
  <c r="AB204" i="1"/>
  <c r="AB28" i="1"/>
  <c r="AC203" i="1"/>
  <c r="AP203" i="1" s="1"/>
  <c r="AB304" i="1"/>
  <c r="AC304" i="1" s="1"/>
  <c r="AP304" i="1" s="1"/>
  <c r="AB179" i="1"/>
  <c r="AC179" i="1" s="1"/>
  <c r="AP179" i="1" s="1"/>
  <c r="AB355" i="1"/>
  <c r="AC355" i="1" s="1"/>
  <c r="AP355" i="1" s="1"/>
  <c r="AB308" i="1"/>
  <c r="AC308" i="1" s="1"/>
  <c r="AP308" i="1" s="1"/>
  <c r="AD227" i="1"/>
  <c r="AB214" i="1"/>
  <c r="AB194" i="1"/>
  <c r="AB136" i="1"/>
  <c r="AC136" i="1" s="1"/>
  <c r="AP136" i="1" s="1"/>
  <c r="AB103" i="1"/>
  <c r="BC27" i="1"/>
  <c r="AB8" i="1"/>
  <c r="AC8" i="1" s="1"/>
  <c r="AP8" i="1" s="1"/>
  <c r="AB347" i="1"/>
  <c r="AC347" i="1" s="1"/>
  <c r="AP347" i="1" s="1"/>
  <c r="AB309" i="1"/>
  <c r="AB218" i="1"/>
  <c r="AB260" i="1"/>
  <c r="BC235" i="1"/>
  <c r="AB114" i="1"/>
  <c r="AC114" i="1" s="1"/>
  <c r="AP114" i="1" s="1"/>
  <c r="AB66" i="1"/>
  <c r="AC66" i="1" s="1"/>
  <c r="AP66" i="1" s="1"/>
  <c r="AB69" i="1"/>
  <c r="AC69" i="1" s="1"/>
  <c r="AP69" i="1" s="1"/>
  <c r="AB94" i="1"/>
  <c r="AB88" i="1"/>
  <c r="AB37" i="1"/>
  <c r="BC37" i="1" s="1"/>
  <c r="AB14" i="1"/>
  <c r="AD54" i="1"/>
  <c r="AE54" i="1" s="1"/>
  <c r="AQ54" i="1" s="1"/>
  <c r="AB336" i="1"/>
  <c r="AC336" i="1" s="1"/>
  <c r="AP336" i="1" s="1"/>
  <c r="AB353" i="1"/>
  <c r="AC353" i="1" s="1"/>
  <c r="AP353" i="1" s="1"/>
  <c r="AB339" i="1"/>
  <c r="AB210" i="1"/>
  <c r="BC217" i="1"/>
  <c r="AB158" i="1"/>
  <c r="AC158" i="1" s="1"/>
  <c r="AP158" i="1" s="1"/>
  <c r="AD113" i="1"/>
  <c r="AE113" i="1" s="1"/>
  <c r="AQ113" i="1" s="1"/>
  <c r="AB92" i="1"/>
  <c r="AC92" i="1" s="1"/>
  <c r="AP92" i="1" s="1"/>
  <c r="BC5" i="1"/>
  <c r="AB29" i="1"/>
  <c r="AC29" i="1" s="1"/>
  <c r="AP29" i="1" s="1"/>
  <c r="AA58" i="1"/>
  <c r="AO58" i="1" s="1"/>
  <c r="AB359" i="1"/>
  <c r="AC359" i="1" s="1"/>
  <c r="AP359" i="1" s="1"/>
  <c r="AB331" i="1"/>
  <c r="AB299" i="1"/>
  <c r="AC299" i="1" s="1"/>
  <c r="AP299" i="1" s="1"/>
  <c r="AB315" i="1"/>
  <c r="AC315" i="1" s="1"/>
  <c r="AP315" i="1" s="1"/>
  <c r="AB293" i="1"/>
  <c r="AC293" i="1" s="1"/>
  <c r="AP293" i="1" s="1"/>
  <c r="AB295" i="1"/>
  <c r="AC295" i="1" s="1"/>
  <c r="AP295" i="1" s="1"/>
  <c r="AB323" i="1"/>
  <c r="AB276" i="1"/>
  <c r="AC276" i="1" s="1"/>
  <c r="AP276" i="1" s="1"/>
  <c r="AB255" i="1"/>
  <c r="BC255" i="1" s="1"/>
  <c r="AB242" i="1"/>
  <c r="AC242" i="1" s="1"/>
  <c r="AP242" i="1" s="1"/>
  <c r="AB258" i="1"/>
  <c r="AC258" i="1" s="1"/>
  <c r="AP258" i="1" s="1"/>
  <c r="AB232" i="1"/>
  <c r="AC232" i="1" s="1"/>
  <c r="AP232" i="1" s="1"/>
  <c r="AB243" i="1"/>
  <c r="AC243" i="1" s="1"/>
  <c r="AP243" i="1" s="1"/>
  <c r="AB216" i="1"/>
  <c r="AC216" i="1" s="1"/>
  <c r="AP216" i="1" s="1"/>
  <c r="AD219" i="1"/>
  <c r="AB196" i="1"/>
  <c r="AC196" i="1" s="1"/>
  <c r="AP196" i="1" s="1"/>
  <c r="AB178" i="1"/>
  <c r="AC178" i="1" s="1"/>
  <c r="AP178" i="1" s="1"/>
  <c r="AB155" i="1"/>
  <c r="AC155" i="1" s="1"/>
  <c r="AP155" i="1" s="1"/>
  <c r="AB162" i="1"/>
  <c r="AC162" i="1" s="1"/>
  <c r="AP162" i="1" s="1"/>
  <c r="AB123" i="1"/>
  <c r="AC123" i="1" s="1"/>
  <c r="AP123" i="1" s="1"/>
  <c r="AB115" i="1"/>
  <c r="AC115" i="1" s="1"/>
  <c r="AP115" i="1" s="1"/>
  <c r="AB149" i="1"/>
  <c r="AC149" i="1" s="1"/>
  <c r="AP149" i="1" s="1"/>
  <c r="AB106" i="1"/>
  <c r="AC106" i="1" s="1"/>
  <c r="AP106" i="1" s="1"/>
  <c r="AD107" i="1"/>
  <c r="AE107" i="1" s="1"/>
  <c r="AQ107" i="1" s="1"/>
  <c r="AB93" i="1"/>
  <c r="AC93" i="1" s="1"/>
  <c r="AP93" i="1" s="1"/>
  <c r="AB111" i="1"/>
  <c r="AC111" i="1" s="1"/>
  <c r="AP111" i="1" s="1"/>
  <c r="AB80" i="1"/>
  <c r="AC80" i="1" s="1"/>
  <c r="AP80" i="1" s="1"/>
  <c r="AA27" i="1"/>
  <c r="AO27" i="1" s="1"/>
  <c r="BC15" i="1"/>
  <c r="AB9" i="1"/>
  <c r="AC9" i="1" s="1"/>
  <c r="AP9" i="1" s="1"/>
  <c r="AB177" i="1"/>
  <c r="AC177" i="1" s="1"/>
  <c r="AP177" i="1" s="1"/>
  <c r="AC40" i="1"/>
  <c r="AP40" i="1" s="1"/>
  <c r="BC56" i="1"/>
  <c r="BC48" i="1"/>
  <c r="BC22" i="1"/>
  <c r="AC38" i="1"/>
  <c r="AP38" i="1" s="1"/>
  <c r="BC10" i="1"/>
  <c r="AB58" i="1"/>
  <c r="AC58" i="1" s="1"/>
  <c r="AP58" i="1" s="1"/>
  <c r="AC46" i="1"/>
  <c r="AP46" i="1" s="1"/>
  <c r="BC16" i="1"/>
  <c r="AE203" i="1"/>
  <c r="AQ203" i="1" s="1"/>
  <c r="AB50" i="1"/>
  <c r="BC50" i="1" s="1"/>
  <c r="BC99" i="1"/>
  <c r="BC273" i="1"/>
  <c r="AB202" i="1"/>
  <c r="BC202" i="1" s="1"/>
  <c r="AB42" i="1"/>
  <c r="AC42" i="1" s="1"/>
  <c r="AP42" i="1" s="1"/>
  <c r="AB83" i="1"/>
  <c r="BC83" i="1" s="1"/>
  <c r="AB52" i="1"/>
  <c r="BC52" i="1" s="1"/>
  <c r="AB169" i="1"/>
  <c r="BC169" i="1" s="1"/>
  <c r="AC60" i="1"/>
  <c r="AP60" i="1" s="1"/>
  <c r="AB148" i="1"/>
  <c r="BC148" i="1" s="1"/>
  <c r="BC332" i="1"/>
  <c r="BC127" i="1"/>
  <c r="BC120" i="1"/>
  <c r="BC51" i="1"/>
  <c r="AC338" i="1"/>
  <c r="AP338" i="1" s="1"/>
  <c r="BC320" i="1"/>
  <c r="BC270" i="1"/>
  <c r="BC43" i="1"/>
  <c r="BC44" i="1"/>
  <c r="BD203" i="1"/>
  <c r="BC340" i="1"/>
  <c r="BC324" i="1"/>
  <c r="BC304" i="1"/>
  <c r="AE23" i="1"/>
  <c r="AQ23" i="1" s="1"/>
  <c r="AC356" i="1"/>
  <c r="AP356" i="1" s="1"/>
  <c r="AC357" i="1"/>
  <c r="AP357" i="1" s="1"/>
  <c r="BC334" i="1"/>
  <c r="AC322" i="1"/>
  <c r="AP322" i="1" s="1"/>
  <c r="AC316" i="1"/>
  <c r="AP316" i="1" s="1"/>
  <c r="BB346" i="1"/>
  <c r="AC352" i="1"/>
  <c r="AP352" i="1" s="1"/>
  <c r="AC337" i="1"/>
  <c r="AP337" i="1" s="1"/>
  <c r="AC351" i="1"/>
  <c r="AP351" i="1" s="1"/>
  <c r="AC244" i="1"/>
  <c r="AP244" i="1" s="1"/>
  <c r="AE328" i="1"/>
  <c r="AQ328" i="1" s="1"/>
  <c r="AC266" i="1"/>
  <c r="AP266" i="1" s="1"/>
  <c r="AC198" i="1"/>
  <c r="AP198" i="1" s="1"/>
  <c r="AC138" i="1"/>
  <c r="AP138" i="1" s="1"/>
  <c r="AC121" i="1"/>
  <c r="AP121" i="1" s="1"/>
  <c r="AC95" i="1"/>
  <c r="AP95" i="1" s="1"/>
  <c r="AC74" i="1"/>
  <c r="AP74" i="1" s="1"/>
  <c r="AC55" i="1"/>
  <c r="AP55" i="1" s="1"/>
  <c r="AC261" i="1"/>
  <c r="AP261" i="1" s="1"/>
  <c r="AC253" i="1"/>
  <c r="AP253" i="1" s="1"/>
  <c r="AE268" i="1"/>
  <c r="AQ268" i="1" s="1"/>
  <c r="BB310" i="1"/>
  <c r="BB312" i="1"/>
  <c r="BB277" i="1"/>
  <c r="AC256" i="1"/>
  <c r="AP256" i="1" s="1"/>
  <c r="BB238" i="1"/>
  <c r="BB240" i="1"/>
  <c r="BB348" i="1"/>
  <c r="BB354" i="1"/>
  <c r="BC341" i="1"/>
  <c r="BC330" i="1"/>
  <c r="AC330" i="1"/>
  <c r="AP330" i="1" s="1"/>
  <c r="BB314" i="1"/>
  <c r="AC292" i="1"/>
  <c r="AP292" i="1" s="1"/>
  <c r="BB267" i="1"/>
  <c r="BB259" i="1"/>
  <c r="AC249" i="1"/>
  <c r="AP249" i="1" s="1"/>
  <c r="AC262" i="1"/>
  <c r="AP262" i="1" s="1"/>
  <c r="AC234" i="1"/>
  <c r="AP234" i="1" s="1"/>
  <c r="BB237" i="1"/>
  <c r="BB230" i="1"/>
  <c r="BB233" i="1"/>
  <c r="BB212" i="1"/>
  <c r="AC206" i="1"/>
  <c r="AP206" i="1" s="1"/>
  <c r="AC170" i="1"/>
  <c r="AP170" i="1" s="1"/>
  <c r="AE173" i="1"/>
  <c r="AQ173" i="1" s="1"/>
  <c r="BB163" i="1"/>
  <c r="BC152" i="1"/>
  <c r="BC129" i="1"/>
  <c r="AC82" i="1"/>
  <c r="AP82" i="1" s="1"/>
  <c r="AE105" i="1"/>
  <c r="AQ105" i="1" s="1"/>
  <c r="BC116" i="1"/>
  <c r="AC79" i="1"/>
  <c r="AP79" i="1" s="1"/>
  <c r="AC78" i="1"/>
  <c r="AP78" i="1" s="1"/>
  <c r="BB64" i="1"/>
  <c r="AC91" i="1"/>
  <c r="AP91" i="1" s="1"/>
  <c r="AC73" i="1"/>
  <c r="AP73" i="1" s="1"/>
  <c r="BC57" i="1"/>
  <c r="AC358" i="1"/>
  <c r="AP358" i="1" s="1"/>
  <c r="AC343" i="1"/>
  <c r="AP343" i="1" s="1"/>
  <c r="BB349" i="1"/>
  <c r="AC236" i="1"/>
  <c r="AP236" i="1" s="1"/>
  <c r="AC271" i="1"/>
  <c r="AP271" i="1" s="1"/>
  <c r="AC289" i="1"/>
  <c r="AP289" i="1" s="1"/>
  <c r="AC342" i="1"/>
  <c r="AP342" i="1" s="1"/>
  <c r="BB360" i="1"/>
  <c r="BB350" i="1"/>
  <c r="BB321" i="1"/>
  <c r="BB333" i="1"/>
  <c r="BB311" i="1"/>
  <c r="BB325" i="1"/>
  <c r="AC294" i="1"/>
  <c r="AP294" i="1" s="1"/>
  <c r="BB290" i="1"/>
  <c r="BB291" i="1"/>
  <c r="AC228" i="1"/>
  <c r="AP228" i="1" s="1"/>
  <c r="AC218" i="1"/>
  <c r="AP218" i="1" s="1"/>
  <c r="AC247" i="1"/>
  <c r="AP247" i="1" s="1"/>
  <c r="AC205" i="1"/>
  <c r="AP205" i="1" s="1"/>
  <c r="BB224" i="1"/>
  <c r="AC207" i="1"/>
  <c r="AP207" i="1" s="1"/>
  <c r="AC208" i="1"/>
  <c r="AP208" i="1" s="1"/>
  <c r="AC174" i="1"/>
  <c r="AP174" i="1" s="1"/>
  <c r="BB190" i="1"/>
  <c r="BB184" i="1"/>
  <c r="BC172" i="1"/>
  <c r="AC172" i="1"/>
  <c r="AP172" i="1" s="1"/>
  <c r="BB153" i="1"/>
  <c r="AC143" i="1"/>
  <c r="AP143" i="1" s="1"/>
  <c r="BB146" i="1"/>
  <c r="AC85" i="1"/>
  <c r="AP85" i="1" s="1"/>
  <c r="BB86" i="1"/>
  <c r="AC119" i="1"/>
  <c r="AP119" i="1" s="1"/>
  <c r="AC76" i="1"/>
  <c r="AP76" i="1" s="1"/>
  <c r="BB102" i="1"/>
  <c r="AC125" i="1"/>
  <c r="AP125" i="1" s="1"/>
  <c r="AC94" i="1"/>
  <c r="AP94" i="1" s="1"/>
  <c r="BD46" i="1"/>
  <c r="AC21" i="1"/>
  <c r="AP21" i="1" s="1"/>
  <c r="BC21" i="1"/>
  <c r="AC31" i="1"/>
  <c r="AP31" i="1" s="1"/>
  <c r="AC47" i="1"/>
  <c r="AP47" i="1" s="1"/>
  <c r="AC339" i="1"/>
  <c r="AP339" i="1" s="1"/>
  <c r="BB319" i="1"/>
  <c r="AC281" i="1"/>
  <c r="AP281" i="1" s="1"/>
  <c r="AC300" i="1"/>
  <c r="AP300" i="1" s="1"/>
  <c r="AC284" i="1"/>
  <c r="AP284" i="1" s="1"/>
  <c r="AC275" i="1"/>
  <c r="AP275" i="1" s="1"/>
  <c r="BB265" i="1"/>
  <c r="BB257" i="1"/>
  <c r="AC210" i="1"/>
  <c r="AP210" i="1" s="1"/>
  <c r="AC248" i="1"/>
  <c r="AP248" i="1" s="1"/>
  <c r="BB250" i="1"/>
  <c r="AC226" i="1"/>
  <c r="AP226" i="1" s="1"/>
  <c r="AE219" i="1"/>
  <c r="AQ219" i="1" s="1"/>
  <c r="BB185" i="1"/>
  <c r="AC204" i="1"/>
  <c r="AP204" i="1" s="1"/>
  <c r="BC199" i="1"/>
  <c r="BB166" i="1"/>
  <c r="BB191" i="1"/>
  <c r="AC156" i="1"/>
  <c r="AP156" i="1" s="1"/>
  <c r="BC156" i="1"/>
  <c r="BB175" i="1"/>
  <c r="BB150" i="1"/>
  <c r="BB124" i="1"/>
  <c r="AC84" i="1"/>
  <c r="AP84" i="1" s="1"/>
  <c r="BB96" i="1"/>
  <c r="AC65" i="1"/>
  <c r="AP65" i="1" s="1"/>
  <c r="AC81" i="1"/>
  <c r="AP81" i="1" s="1"/>
  <c r="AC88" i="1"/>
  <c r="AP88" i="1" s="1"/>
  <c r="AC32" i="1"/>
  <c r="AP32" i="1" s="1"/>
  <c r="BC49" i="1"/>
  <c r="AC28" i="1"/>
  <c r="AP28" i="1" s="1"/>
  <c r="AC298" i="1"/>
  <c r="AP298" i="1" s="1"/>
  <c r="BC305" i="1"/>
  <c r="AC296" i="1"/>
  <c r="AP296" i="1" s="1"/>
  <c r="AC323" i="1"/>
  <c r="AP323" i="1" s="1"/>
  <c r="AC288" i="1"/>
  <c r="AP288" i="1" s="1"/>
  <c r="BB269" i="1"/>
  <c r="BB251" i="1"/>
  <c r="BC232" i="1"/>
  <c r="BB231" i="1"/>
  <c r="AE227" i="1"/>
  <c r="AQ227" i="1" s="1"/>
  <c r="AC213" i="1"/>
  <c r="AP213" i="1" s="1"/>
  <c r="AC222" i="1"/>
  <c r="AP222" i="1" s="1"/>
  <c r="BB167" i="1"/>
  <c r="BB154" i="1"/>
  <c r="AC133" i="1"/>
  <c r="AP133" i="1" s="1"/>
  <c r="BC133" i="1"/>
  <c r="BC144" i="1"/>
  <c r="AE112" i="1"/>
  <c r="AQ112" i="1" s="1"/>
  <c r="AC139" i="1"/>
  <c r="AP139" i="1" s="1"/>
  <c r="BC98" i="1"/>
  <c r="BC63" i="1"/>
  <c r="AC62" i="1"/>
  <c r="AP62" i="1" s="1"/>
  <c r="AC30" i="1"/>
  <c r="AP30" i="1" s="1"/>
  <c r="BC13" i="1"/>
  <c r="AC318" i="1"/>
  <c r="AP318" i="1" s="1"/>
  <c r="AC306" i="1"/>
  <c r="AP306" i="1" s="1"/>
  <c r="AC285" i="1"/>
  <c r="AP285" i="1" s="1"/>
  <c r="AC225" i="1"/>
  <c r="AP225" i="1" s="1"/>
  <c r="AC214" i="1"/>
  <c r="AP214" i="1" s="1"/>
  <c r="AC140" i="1"/>
  <c r="AP140" i="1" s="1"/>
  <c r="AC171" i="1"/>
  <c r="AP171" i="1" s="1"/>
  <c r="AC137" i="1"/>
  <c r="AP137" i="1" s="1"/>
  <c r="AC164" i="1"/>
  <c r="AP164" i="1" s="1"/>
  <c r="AC130" i="1"/>
  <c r="AP130" i="1" s="1"/>
  <c r="AC68" i="1"/>
  <c r="AP68" i="1" s="1"/>
  <c r="AC110" i="1"/>
  <c r="AP110" i="1" s="1"/>
  <c r="AC90" i="1"/>
  <c r="AP90" i="1" s="1"/>
  <c r="AE24" i="1"/>
  <c r="AQ24" i="1" s="1"/>
  <c r="AC41" i="1"/>
  <c r="AP41" i="1" s="1"/>
  <c r="AC14" i="1"/>
  <c r="AP14" i="1" s="1"/>
  <c r="AC344" i="1"/>
  <c r="AP344" i="1" s="1"/>
  <c r="BB245" i="1"/>
  <c r="AC263" i="1"/>
  <c r="AP263" i="1" s="1"/>
  <c r="AC254" i="1"/>
  <c r="AP254" i="1" s="1"/>
  <c r="AC186" i="1"/>
  <c r="AP186" i="1" s="1"/>
  <c r="AC194" i="1"/>
  <c r="AP194" i="1" s="1"/>
  <c r="AC187" i="1"/>
  <c r="AP187" i="1" s="1"/>
  <c r="AC176" i="1"/>
  <c r="AP176" i="1" s="1"/>
  <c r="AC161" i="1"/>
  <c r="AP161" i="1" s="1"/>
  <c r="AC331" i="1"/>
  <c r="AP331" i="1" s="1"/>
  <c r="BB317" i="1"/>
  <c r="AC278" i="1"/>
  <c r="AP278" i="1" s="1"/>
  <c r="BB279" i="1"/>
  <c r="BB302" i="1"/>
  <c r="AC283" i="1"/>
  <c r="AP283" i="1" s="1"/>
  <c r="BB280" i="1"/>
  <c r="BB252" i="1"/>
  <c r="BC246" i="1"/>
  <c r="BB241" i="1"/>
  <c r="AE223" i="1"/>
  <c r="AQ223" i="1" s="1"/>
  <c r="AC211" i="1"/>
  <c r="AP211" i="1" s="1"/>
  <c r="BC211" i="1"/>
  <c r="BB215" i="1"/>
  <c r="BB189" i="1"/>
  <c r="AC192" i="1"/>
  <c r="AP192" i="1" s="1"/>
  <c r="AC200" i="1"/>
  <c r="AP200" i="1" s="1"/>
  <c r="BB160" i="1"/>
  <c r="AC151" i="1"/>
  <c r="AP151" i="1" s="1"/>
  <c r="BB134" i="1"/>
  <c r="AC165" i="1"/>
  <c r="AP165" i="1" s="1"/>
  <c r="AC128" i="1"/>
  <c r="AP128" i="1" s="1"/>
  <c r="BC132" i="1"/>
  <c r="AE101" i="1"/>
  <c r="AQ101" i="1" s="1"/>
  <c r="AC104" i="1"/>
  <c r="AP104" i="1" s="1"/>
  <c r="AC97" i="1"/>
  <c r="AP97" i="1" s="1"/>
  <c r="AC77" i="1"/>
  <c r="AP77" i="1" s="1"/>
  <c r="BC77" i="1"/>
  <c r="AC37" i="1"/>
  <c r="AP37" i="1" s="1"/>
  <c r="BC53" i="1"/>
  <c r="BB61" i="1"/>
  <c r="BB71" i="1"/>
  <c r="AE38" i="1"/>
  <c r="AQ38" i="1" s="1"/>
  <c r="BB72" i="1"/>
  <c r="AC12" i="1"/>
  <c r="AP12" i="1" s="1"/>
  <c r="BB17" i="1"/>
  <c r="AC313" i="1"/>
  <c r="AP313" i="1" s="1"/>
  <c r="AC303" i="1"/>
  <c r="AP303" i="1" s="1"/>
  <c r="BB329" i="1"/>
  <c r="AC309" i="1"/>
  <c r="AP309" i="1" s="1"/>
  <c r="AC274" i="1"/>
  <c r="AP274" i="1" s="1"/>
  <c r="AC260" i="1"/>
  <c r="AP260" i="1" s="1"/>
  <c r="AC220" i="1"/>
  <c r="AP220" i="1" s="1"/>
  <c r="AC221" i="1"/>
  <c r="AP221" i="1" s="1"/>
  <c r="AC209" i="1"/>
  <c r="AP209" i="1" s="1"/>
  <c r="AE181" i="1"/>
  <c r="AQ181" i="1" s="1"/>
  <c r="BC180" i="1"/>
  <c r="AE195" i="1"/>
  <c r="AQ195" i="1" s="1"/>
  <c r="AC135" i="1"/>
  <c r="AP135" i="1" s="1"/>
  <c r="AC141" i="1"/>
  <c r="AP141" i="1" s="1"/>
  <c r="BB168" i="1"/>
  <c r="BB159" i="1"/>
  <c r="BB126" i="1"/>
  <c r="AC118" i="1"/>
  <c r="AP118" i="1" s="1"/>
  <c r="BB157" i="1"/>
  <c r="AC103" i="1"/>
  <c r="AP103" i="1" s="1"/>
  <c r="AC89" i="1"/>
  <c r="AP89" i="1" s="1"/>
  <c r="AC36" i="1"/>
  <c r="AP36" i="1" s="1"/>
  <c r="AC18" i="1"/>
  <c r="AP18" i="1" s="1"/>
  <c r="BC34" i="1"/>
  <c r="AC11" i="1"/>
  <c r="AP11" i="1" s="1"/>
  <c r="BB7" i="1"/>
  <c r="A2" i="48"/>
  <c r="AC255" i="1" l="1"/>
  <c r="AP255" i="1" s="1"/>
  <c r="BC293" i="1"/>
  <c r="AD293" i="1" s="1"/>
  <c r="AE293" i="1" s="1"/>
  <c r="AQ293" i="1" s="1"/>
  <c r="BC179" i="1"/>
  <c r="BC131" i="1"/>
  <c r="AC272" i="1"/>
  <c r="AP272" i="1" s="1"/>
  <c r="BC327" i="1"/>
  <c r="BC335" i="1"/>
  <c r="AC147" i="1"/>
  <c r="AP147" i="1" s="1"/>
  <c r="BC114" i="1"/>
  <c r="BC347" i="1"/>
  <c r="AC39" i="1"/>
  <c r="AP39" i="1" s="1"/>
  <c r="AD33" i="1"/>
  <c r="AE33" i="1" s="1"/>
  <c r="AQ33" i="1" s="1"/>
  <c r="AD39" i="1"/>
  <c r="AE39" i="1" s="1"/>
  <c r="AQ39" i="1" s="1"/>
  <c r="AB3" i="1"/>
  <c r="BC177" i="1"/>
  <c r="AD35" i="1"/>
  <c r="AE35" i="1" s="1"/>
  <c r="AQ35" i="1" s="1"/>
  <c r="BC45" i="1"/>
  <c r="BC336" i="1"/>
  <c r="BC193" i="1"/>
  <c r="AD199" i="1"/>
  <c r="AD98" i="1"/>
  <c r="AD49" i="1"/>
  <c r="AB185" i="1"/>
  <c r="AB319" i="1"/>
  <c r="AC319" i="1" s="1"/>
  <c r="AP319" i="1" s="1"/>
  <c r="AB86" i="1"/>
  <c r="AB333" i="1"/>
  <c r="AB7" i="1"/>
  <c r="AD255" i="1"/>
  <c r="AB212" i="1"/>
  <c r="AB259" i="1"/>
  <c r="AB348" i="1"/>
  <c r="AD334" i="1"/>
  <c r="AF203" i="1"/>
  <c r="AR203" i="1" s="1"/>
  <c r="AD120" i="1"/>
  <c r="AE120" i="1" s="1"/>
  <c r="AQ120" i="1" s="1"/>
  <c r="AB325" i="1"/>
  <c r="AD172" i="1"/>
  <c r="AB321" i="1"/>
  <c r="AB349" i="1"/>
  <c r="AB241" i="1"/>
  <c r="AB231" i="1"/>
  <c r="AC231" i="1" s="1"/>
  <c r="AP231" i="1" s="1"/>
  <c r="AD275" i="1"/>
  <c r="AF46" i="1"/>
  <c r="AR46" i="1" s="1"/>
  <c r="AB146" i="1"/>
  <c r="AB184" i="1"/>
  <c r="AB350" i="1"/>
  <c r="AD129" i="1"/>
  <c r="AB126" i="1"/>
  <c r="AB71" i="1"/>
  <c r="AC71" i="1" s="1"/>
  <c r="AP71" i="1" s="1"/>
  <c r="AD246" i="1"/>
  <c r="AE246" i="1" s="1"/>
  <c r="AQ246" i="1" s="1"/>
  <c r="AB302" i="1"/>
  <c r="AD147" i="1"/>
  <c r="AD232" i="1"/>
  <c r="AD305" i="1"/>
  <c r="AB124" i="1"/>
  <c r="AB191" i="1"/>
  <c r="AB190" i="1"/>
  <c r="AC190" i="1" s="1"/>
  <c r="AP190" i="1" s="1"/>
  <c r="AB290" i="1"/>
  <c r="AB360" i="1"/>
  <c r="AB64" i="1"/>
  <c r="AC64" i="1" s="1"/>
  <c r="AP64" i="1" s="1"/>
  <c r="AD152" i="1"/>
  <c r="AB233" i="1"/>
  <c r="AB267" i="1"/>
  <c r="AB240" i="1"/>
  <c r="AD44" i="1"/>
  <c r="AE44" i="1" s="1"/>
  <c r="AQ44" i="1" s="1"/>
  <c r="AD127" i="1"/>
  <c r="BD127" i="1" s="1"/>
  <c r="AC19" i="1"/>
  <c r="AP19" i="1" s="1"/>
  <c r="BC19" i="1"/>
  <c r="AB75" i="1"/>
  <c r="AC75" i="1" s="1"/>
  <c r="AP75" i="1" s="1"/>
  <c r="AB17" i="1"/>
  <c r="AB72" i="1"/>
  <c r="AB175" i="1"/>
  <c r="AB257" i="1"/>
  <c r="AD21" i="1"/>
  <c r="AB291" i="1"/>
  <c r="AB160" i="1"/>
  <c r="AD34" i="1"/>
  <c r="AD180" i="1"/>
  <c r="AD347" i="1"/>
  <c r="AB61" i="1"/>
  <c r="AC61" i="1" s="1"/>
  <c r="AP61" i="1" s="1"/>
  <c r="AD77" i="1"/>
  <c r="AE77" i="1" s="1"/>
  <c r="AQ77" i="1" s="1"/>
  <c r="AB134" i="1"/>
  <c r="AB189" i="1"/>
  <c r="AC189" i="1" s="1"/>
  <c r="AP189" i="1" s="1"/>
  <c r="AB252" i="1"/>
  <c r="AB279" i="1"/>
  <c r="AB154" i="1"/>
  <c r="AB166" i="1"/>
  <c r="AB230" i="1"/>
  <c r="AC230" i="1" s="1"/>
  <c r="AP230" i="1" s="1"/>
  <c r="AB238" i="1"/>
  <c r="AC238" i="1" s="1"/>
  <c r="AP238" i="1" s="1"/>
  <c r="AD43" i="1"/>
  <c r="AE43" i="1" s="1"/>
  <c r="AQ43" i="1" s="1"/>
  <c r="AD332" i="1"/>
  <c r="AE332" i="1" s="1"/>
  <c r="AQ332" i="1" s="1"/>
  <c r="AD202" i="1"/>
  <c r="AE202" i="1" s="1"/>
  <c r="AQ202" i="1" s="1"/>
  <c r="AD16" i="1"/>
  <c r="AE16" i="1" s="1"/>
  <c r="AQ16" i="1" s="1"/>
  <c r="AD217" i="1"/>
  <c r="AE217" i="1" s="1"/>
  <c r="AQ217" i="1" s="1"/>
  <c r="AD53" i="1"/>
  <c r="AE53" i="1" s="1"/>
  <c r="AQ53" i="1" s="1"/>
  <c r="AD211" i="1"/>
  <c r="AB317" i="1"/>
  <c r="AD13" i="1"/>
  <c r="AE13" i="1" s="1"/>
  <c r="AQ13" i="1" s="1"/>
  <c r="AB224" i="1"/>
  <c r="AB157" i="1"/>
  <c r="AD132" i="1"/>
  <c r="AD327" i="1"/>
  <c r="AD156" i="1"/>
  <c r="AE156" i="1" s="1"/>
  <c r="AQ156" i="1" s="1"/>
  <c r="AB265" i="1"/>
  <c r="AC265" i="1" s="1"/>
  <c r="AP265" i="1" s="1"/>
  <c r="AD340" i="1"/>
  <c r="AE340" i="1" s="1"/>
  <c r="AQ340" i="1" s="1"/>
  <c r="AD51" i="1"/>
  <c r="AE51" i="1" s="1"/>
  <c r="AQ51" i="1" s="1"/>
  <c r="AB159" i="1"/>
  <c r="AC159" i="1" s="1"/>
  <c r="AP159" i="1" s="1"/>
  <c r="AD131" i="1"/>
  <c r="AE131" i="1" s="1"/>
  <c r="AQ131" i="1" s="1"/>
  <c r="AB215" i="1"/>
  <c r="AB280" i="1"/>
  <c r="AB245" i="1"/>
  <c r="AC245" i="1" s="1"/>
  <c r="AP245" i="1" s="1"/>
  <c r="AD144" i="1"/>
  <c r="AE144" i="1" s="1"/>
  <c r="AQ144" i="1" s="1"/>
  <c r="AB167" i="1"/>
  <c r="AB251" i="1"/>
  <c r="AC251" i="1" s="1"/>
  <c r="AP251" i="1" s="1"/>
  <c r="AD114" i="1"/>
  <c r="AE114" i="1" s="1"/>
  <c r="AQ114" i="1" s="1"/>
  <c r="AB250" i="1"/>
  <c r="BC250" i="1" s="1"/>
  <c r="AB102" i="1"/>
  <c r="AB153" i="1"/>
  <c r="AB163" i="1"/>
  <c r="AC163" i="1" s="1"/>
  <c r="AP163" i="1" s="1"/>
  <c r="AB237" i="1"/>
  <c r="AC237" i="1" s="1"/>
  <c r="AP237" i="1" s="1"/>
  <c r="AB314" i="1"/>
  <c r="AC314" i="1" s="1"/>
  <c r="AP314" i="1" s="1"/>
  <c r="AD179" i="1"/>
  <c r="AE179" i="1" s="1"/>
  <c r="AQ179" i="1" s="1"/>
  <c r="AD148" i="1"/>
  <c r="AE148" i="1" s="1"/>
  <c r="AQ148" i="1" s="1"/>
  <c r="AD22" i="1"/>
  <c r="AE22" i="1" s="1"/>
  <c r="AQ22" i="1" s="1"/>
  <c r="AD5" i="1"/>
  <c r="AE5" i="1" s="1"/>
  <c r="AQ5" i="1" s="1"/>
  <c r="AD27" i="1"/>
  <c r="AE27" i="1" s="1"/>
  <c r="AQ27" i="1" s="1"/>
  <c r="AD25" i="1"/>
  <c r="AE25" i="1" s="1"/>
  <c r="AQ25" i="1" s="1"/>
  <c r="AD48" i="1"/>
  <c r="AE48" i="1" s="1"/>
  <c r="AQ48" i="1" s="1"/>
  <c r="AD193" i="1"/>
  <c r="AD6" i="1"/>
  <c r="AE6" i="1" s="1"/>
  <c r="AQ6" i="1" s="1"/>
  <c r="AD20" i="1"/>
  <c r="AE20" i="1" s="1"/>
  <c r="AQ20" i="1" s="1"/>
  <c r="AB277" i="1"/>
  <c r="AC277" i="1" s="1"/>
  <c r="AP277" i="1" s="1"/>
  <c r="AB346" i="1"/>
  <c r="AC346" i="1" s="1"/>
  <c r="AP346" i="1" s="1"/>
  <c r="AD304" i="1"/>
  <c r="AD270" i="1"/>
  <c r="AE270" i="1" s="1"/>
  <c r="AQ270" i="1" s="1"/>
  <c r="AD273" i="1"/>
  <c r="AE273" i="1" s="1"/>
  <c r="AQ273" i="1" s="1"/>
  <c r="AB168" i="1"/>
  <c r="AB329" i="1"/>
  <c r="AC329" i="1" s="1"/>
  <c r="AP329" i="1" s="1"/>
  <c r="AD37" i="1"/>
  <c r="AE37" i="1" s="1"/>
  <c r="AQ37" i="1" s="1"/>
  <c r="AD177" i="1"/>
  <c r="AE177" i="1" s="1"/>
  <c r="AQ177" i="1" s="1"/>
  <c r="AD63" i="1"/>
  <c r="AE63" i="1" s="1"/>
  <c r="AQ63" i="1" s="1"/>
  <c r="AB96" i="1"/>
  <c r="AB150" i="1"/>
  <c r="AC150" i="1" s="1"/>
  <c r="AP150" i="1" s="1"/>
  <c r="AB311" i="1"/>
  <c r="AC311" i="1" s="1"/>
  <c r="AP311" i="1" s="1"/>
  <c r="AD57" i="1"/>
  <c r="AE57" i="1" s="1"/>
  <c r="AQ57" i="1" s="1"/>
  <c r="AD116" i="1"/>
  <c r="AE116" i="1" s="1"/>
  <c r="AQ116" i="1" s="1"/>
  <c r="AD330" i="1"/>
  <c r="AE330" i="1" s="1"/>
  <c r="AQ330" i="1" s="1"/>
  <c r="AD324" i="1"/>
  <c r="AE324" i="1" s="1"/>
  <c r="AQ324" i="1" s="1"/>
  <c r="AD320" i="1"/>
  <c r="AE320" i="1" s="1"/>
  <c r="AQ320" i="1" s="1"/>
  <c r="AD169" i="1"/>
  <c r="AE169" i="1" s="1"/>
  <c r="AQ169" i="1" s="1"/>
  <c r="AD99" i="1"/>
  <c r="AD10" i="1"/>
  <c r="AE10" i="1" s="1"/>
  <c r="AQ10" i="1" s="1"/>
  <c r="AD56" i="1"/>
  <c r="AE56" i="1" s="1"/>
  <c r="AQ56" i="1" s="1"/>
  <c r="AD235" i="1"/>
  <c r="AD201" i="1"/>
  <c r="AE201" i="1" s="1"/>
  <c r="AQ201" i="1" s="1"/>
  <c r="AD341" i="1"/>
  <c r="AE341" i="1" s="1"/>
  <c r="AQ341" i="1" s="1"/>
  <c r="AB312" i="1"/>
  <c r="AC312" i="1" s="1"/>
  <c r="AP312" i="1" s="1"/>
  <c r="AD336" i="1"/>
  <c r="AE336" i="1" s="1"/>
  <c r="AQ336" i="1" s="1"/>
  <c r="AD52" i="1"/>
  <c r="AE52" i="1" s="1"/>
  <c r="AQ52" i="1" s="1"/>
  <c r="AD50" i="1"/>
  <c r="AE50" i="1" s="1"/>
  <c r="AQ50" i="1" s="1"/>
  <c r="AD133" i="1"/>
  <c r="AE133" i="1" s="1"/>
  <c r="AQ133" i="1" s="1"/>
  <c r="AB269" i="1"/>
  <c r="AC269" i="1" s="1"/>
  <c r="AP269" i="1" s="1"/>
  <c r="AD272" i="1"/>
  <c r="AE272" i="1" s="1"/>
  <c r="AQ272" i="1" s="1"/>
  <c r="AD335" i="1"/>
  <c r="AE335" i="1" s="1"/>
  <c r="AQ335" i="1" s="1"/>
  <c r="AB354" i="1"/>
  <c r="AC354" i="1" s="1"/>
  <c r="AP354" i="1" s="1"/>
  <c r="AB310" i="1"/>
  <c r="AD83" i="1"/>
  <c r="AE83" i="1" s="1"/>
  <c r="AQ83" i="1" s="1"/>
  <c r="AD15" i="1"/>
  <c r="AE15" i="1" s="1"/>
  <c r="AQ15" i="1" s="1"/>
  <c r="AD26" i="1"/>
  <c r="AE26" i="1" s="1"/>
  <c r="AQ26" i="1" s="1"/>
  <c r="AC239" i="1"/>
  <c r="AP239" i="1" s="1"/>
  <c r="BC239" i="1"/>
  <c r="BC42" i="1"/>
  <c r="AC52" i="1"/>
  <c r="AP52" i="1" s="1"/>
  <c r="BD54" i="1"/>
  <c r="BD301" i="1"/>
  <c r="BD40" i="1"/>
  <c r="AC148" i="1"/>
  <c r="AP148" i="1" s="1"/>
  <c r="BD219" i="1"/>
  <c r="BC58" i="1"/>
  <c r="AE60" i="1"/>
  <c r="AQ60" i="1" s="1"/>
  <c r="BD60" i="1"/>
  <c r="AC50" i="1"/>
  <c r="AP50" i="1" s="1"/>
  <c r="AC169" i="1"/>
  <c r="AP169" i="1" s="1"/>
  <c r="AC202" i="1"/>
  <c r="AP202" i="1" s="1"/>
  <c r="AC83" i="1"/>
  <c r="AP83" i="1" s="1"/>
  <c r="AE127" i="1"/>
  <c r="AQ127" i="1" s="1"/>
  <c r="BD217" i="1"/>
  <c r="BD181" i="1"/>
  <c r="BC216" i="1"/>
  <c r="BC313" i="1"/>
  <c r="BC31" i="1"/>
  <c r="BC138" i="1"/>
  <c r="BD27" i="1"/>
  <c r="BC28" i="1"/>
  <c r="BC143" i="1"/>
  <c r="BC91" i="1"/>
  <c r="BC234" i="1"/>
  <c r="BC338" i="1"/>
  <c r="BC82" i="1"/>
  <c r="BC352" i="1"/>
  <c r="BC164" i="1"/>
  <c r="BC65" i="1"/>
  <c r="BC165" i="1"/>
  <c r="BC283" i="1"/>
  <c r="BC186" i="1"/>
  <c r="BC78" i="1"/>
  <c r="BC109" i="1"/>
  <c r="BD43" i="1"/>
  <c r="BC145" i="1"/>
  <c r="BC97" i="1"/>
  <c r="BC178" i="1"/>
  <c r="BC244" i="1"/>
  <c r="BC115" i="1"/>
  <c r="BC248" i="1"/>
  <c r="BD23" i="1"/>
  <c r="BC141" i="1"/>
  <c r="BC200" i="1"/>
  <c r="BC254" i="1"/>
  <c r="BC225" i="1"/>
  <c r="BD105" i="1"/>
  <c r="BC123" i="1"/>
  <c r="BC176" i="1"/>
  <c r="BC122" i="1"/>
  <c r="BC137" i="1"/>
  <c r="BD117" i="1"/>
  <c r="BC339" i="1"/>
  <c r="BC55" i="1"/>
  <c r="BD113" i="1"/>
  <c r="BC197" i="1"/>
  <c r="BC170" i="1"/>
  <c r="BC121" i="1"/>
  <c r="BC89" i="1"/>
  <c r="BC111" i="1"/>
  <c r="BC194" i="1"/>
  <c r="BC263" i="1"/>
  <c r="BC171" i="1"/>
  <c r="BD59" i="1"/>
  <c r="BC75" i="1"/>
  <c r="BC208" i="1"/>
  <c r="BC236" i="1"/>
  <c r="BC142" i="1"/>
  <c r="BC95" i="1"/>
  <c r="BD169" i="1"/>
  <c r="BC128" i="1"/>
  <c r="BC151" i="1"/>
  <c r="BC306" i="1"/>
  <c r="BC258" i="1"/>
  <c r="BC262" i="1"/>
  <c r="BC87" i="1"/>
  <c r="BC266" i="1"/>
  <c r="BC260" i="1"/>
  <c r="BC303" i="1"/>
  <c r="BD38" i="1"/>
  <c r="BC282" i="1"/>
  <c r="BC278" i="1"/>
  <c r="BD227" i="1"/>
  <c r="BC295" i="1"/>
  <c r="BC226" i="1"/>
  <c r="BC85" i="1"/>
  <c r="BC294" i="1"/>
  <c r="BC342" i="1"/>
  <c r="BC253" i="1"/>
  <c r="BC158" i="1"/>
  <c r="BC11" i="1"/>
  <c r="AC126" i="1"/>
  <c r="AP126" i="1" s="1"/>
  <c r="BC220" i="1"/>
  <c r="BC274" i="1"/>
  <c r="AC72" i="1"/>
  <c r="AP72" i="1" s="1"/>
  <c r="AC134" i="1"/>
  <c r="AP134" i="1" s="1"/>
  <c r="AC279" i="1"/>
  <c r="AP279" i="1" s="1"/>
  <c r="AE327" i="1"/>
  <c r="AQ327" i="1" s="1"/>
  <c r="BC344" i="1"/>
  <c r="BC130" i="1"/>
  <c r="BC140" i="1"/>
  <c r="BC298" i="1"/>
  <c r="BD16" i="1"/>
  <c r="BC81" i="1"/>
  <c r="BC70" i="1"/>
  <c r="AC166" i="1"/>
  <c r="AP166" i="1" s="1"/>
  <c r="BC210" i="1"/>
  <c r="BC300" i="1"/>
  <c r="BC94" i="1"/>
  <c r="BD183" i="1"/>
  <c r="AE172" i="1"/>
  <c r="AQ172" i="1" s="1"/>
  <c r="BC228" i="1"/>
  <c r="BD173" i="1"/>
  <c r="AC233" i="1"/>
  <c r="AP233" i="1" s="1"/>
  <c r="BC264" i="1"/>
  <c r="AC348" i="1"/>
  <c r="AP348" i="1" s="1"/>
  <c r="BC261" i="1"/>
  <c r="BD33" i="1"/>
  <c r="BC149" i="1"/>
  <c r="BC73" i="1"/>
  <c r="BC79" i="1"/>
  <c r="AE129" i="1"/>
  <c r="AQ129" i="1" s="1"/>
  <c r="BC249" i="1"/>
  <c r="AC240" i="1"/>
  <c r="AP240" i="1" s="1"/>
  <c r="AC310" i="1"/>
  <c r="AP310" i="1" s="1"/>
  <c r="BD51" i="1"/>
  <c r="BD336" i="1"/>
  <c r="BC351" i="1"/>
  <c r="BC322" i="1"/>
  <c r="BC135" i="1"/>
  <c r="BC182" i="1"/>
  <c r="BC243" i="1"/>
  <c r="BC309" i="1"/>
  <c r="BD101" i="1"/>
  <c r="BC192" i="1"/>
  <c r="BD223" i="1"/>
  <c r="BC355" i="1"/>
  <c r="BC187" i="1"/>
  <c r="BC14" i="1"/>
  <c r="BC67" i="1"/>
  <c r="BC110" i="1"/>
  <c r="BC196" i="1"/>
  <c r="BC285" i="1"/>
  <c r="BC29" i="1"/>
  <c r="BD112" i="1"/>
  <c r="BC323" i="1"/>
  <c r="BC286" i="1"/>
  <c r="BC84" i="1"/>
  <c r="BC188" i="1"/>
  <c r="AC257" i="1"/>
  <c r="AP257" i="1" s="1"/>
  <c r="BC281" i="1"/>
  <c r="BC119" i="1"/>
  <c r="BC207" i="1"/>
  <c r="AC291" i="1"/>
  <c r="AP291" i="1" s="1"/>
  <c r="AC325" i="1"/>
  <c r="AP325" i="1" s="1"/>
  <c r="BC289" i="1"/>
  <c r="AC349" i="1"/>
  <c r="AP349" i="1" s="1"/>
  <c r="BC349" i="1"/>
  <c r="BC9" i="1"/>
  <c r="BC92" i="1"/>
  <c r="BC299" i="1"/>
  <c r="BC80" i="1"/>
  <c r="BC159" i="1"/>
  <c r="AE232" i="1"/>
  <c r="AQ232" i="1" s="1"/>
  <c r="AE199" i="1"/>
  <c r="AQ199" i="1" s="1"/>
  <c r="AC86" i="1"/>
  <c r="AP86" i="1" s="1"/>
  <c r="AC153" i="1"/>
  <c r="AP153" i="1" s="1"/>
  <c r="AC224" i="1"/>
  <c r="AP224" i="1" s="1"/>
  <c r="AC259" i="1"/>
  <c r="AP259" i="1" s="1"/>
  <c r="BC106" i="1"/>
  <c r="BD328" i="1"/>
  <c r="BC337" i="1"/>
  <c r="BC326" i="1"/>
  <c r="AE334" i="1"/>
  <c r="AQ334" i="1" s="1"/>
  <c r="AE347" i="1"/>
  <c r="AQ347" i="1" s="1"/>
  <c r="AE132" i="1"/>
  <c r="AQ132" i="1" s="1"/>
  <c r="AC241" i="1"/>
  <c r="AP241" i="1" s="1"/>
  <c r="AC317" i="1"/>
  <c r="AP317" i="1" s="1"/>
  <c r="AE34" i="1"/>
  <c r="AQ34" i="1" s="1"/>
  <c r="BC103" i="1"/>
  <c r="BC209" i="1"/>
  <c r="AC215" i="1"/>
  <c r="AP215" i="1" s="1"/>
  <c r="BD246" i="1"/>
  <c r="BC353" i="1"/>
  <c r="BC41" i="1"/>
  <c r="BC90" i="1"/>
  <c r="BC68" i="1"/>
  <c r="BC214" i="1"/>
  <c r="AE98" i="1"/>
  <c r="AQ98" i="1" s="1"/>
  <c r="BC69" i="1"/>
  <c r="BC222" i="1"/>
  <c r="BC32" i="1"/>
  <c r="BC66" i="1"/>
  <c r="AC175" i="1"/>
  <c r="AP175" i="1" s="1"/>
  <c r="BC204" i="1"/>
  <c r="AE275" i="1"/>
  <c r="AQ275" i="1" s="1"/>
  <c r="BC174" i="1"/>
  <c r="BC205" i="1"/>
  <c r="BC247" i="1"/>
  <c r="AC333" i="1"/>
  <c r="AP333" i="1" s="1"/>
  <c r="BC307" i="1"/>
  <c r="BC359" i="1"/>
  <c r="AE152" i="1"/>
  <c r="AQ152" i="1" s="1"/>
  <c r="AC267" i="1"/>
  <c r="AP267" i="1" s="1"/>
  <c r="BC256" i="1"/>
  <c r="BC74" i="1"/>
  <c r="BC93" i="1"/>
  <c r="BC155" i="1"/>
  <c r="BC242" i="1"/>
  <c r="AE49" i="1"/>
  <c r="AQ49" i="1" s="1"/>
  <c r="BC18" i="1"/>
  <c r="AC157" i="1"/>
  <c r="AP157" i="1" s="1"/>
  <c r="AC17" i="1"/>
  <c r="AP17" i="1" s="1"/>
  <c r="BC17" i="1"/>
  <c r="BD100" i="1"/>
  <c r="AE211" i="1"/>
  <c r="AQ211" i="1" s="1"/>
  <c r="AC252" i="1"/>
  <c r="AP252" i="1" s="1"/>
  <c r="BC30" i="1"/>
  <c r="BC139" i="1"/>
  <c r="AE147" i="1"/>
  <c r="AQ147" i="1" s="1"/>
  <c r="BC296" i="1"/>
  <c r="BC47" i="1"/>
  <c r="AE21" i="1"/>
  <c r="AQ21" i="1" s="1"/>
  <c r="BC125" i="1"/>
  <c r="AC290" i="1"/>
  <c r="AP290" i="1" s="1"/>
  <c r="AC321" i="1"/>
  <c r="AP321" i="1" s="1"/>
  <c r="BC64" i="1"/>
  <c r="BC206" i="1"/>
  <c r="BC292" i="1"/>
  <c r="BD340" i="1"/>
  <c r="BD268" i="1"/>
  <c r="BC108" i="1"/>
  <c r="BC357" i="1"/>
  <c r="AC184" i="1"/>
  <c r="AP184" i="1" s="1"/>
  <c r="BD39" i="1"/>
  <c r="BC118" i="1"/>
  <c r="AC168" i="1"/>
  <c r="AP168" i="1" s="1"/>
  <c r="BD195" i="1"/>
  <c r="BC221" i="1"/>
  <c r="BC315" i="1"/>
  <c r="BC12" i="1"/>
  <c r="AC160" i="1"/>
  <c r="AP160" i="1" s="1"/>
  <c r="AC280" i="1"/>
  <c r="AP280" i="1" s="1"/>
  <c r="BC331" i="1"/>
  <c r="BC161" i="1"/>
  <c r="BC287" i="1"/>
  <c r="BD24" i="1"/>
  <c r="BD107" i="1"/>
  <c r="BD120" i="1"/>
  <c r="BC318" i="1"/>
  <c r="AC154" i="1"/>
  <c r="AP154" i="1" s="1"/>
  <c r="BC88" i="1"/>
  <c r="AC124" i="1"/>
  <c r="AP124" i="1" s="1"/>
  <c r="AC185" i="1"/>
  <c r="AP185" i="1" s="1"/>
  <c r="BC284" i="1"/>
  <c r="BC4" i="1"/>
  <c r="AC102" i="1"/>
  <c r="AP102" i="1" s="1"/>
  <c r="AC146" i="1"/>
  <c r="AP146" i="1" s="1"/>
  <c r="BC162" i="1"/>
  <c r="BC229" i="1"/>
  <c r="BC218" i="1"/>
  <c r="BC308" i="1"/>
  <c r="AC350" i="1"/>
  <c r="AP350" i="1" s="1"/>
  <c r="BC350" i="1"/>
  <c r="BC271" i="1"/>
  <c r="BC343" i="1"/>
  <c r="BC198" i="1"/>
  <c r="BC297" i="1"/>
  <c r="BC345" i="1"/>
  <c r="BC316" i="1"/>
  <c r="BC356" i="1"/>
  <c r="AE255" i="1"/>
  <c r="AQ255" i="1" s="1"/>
  <c r="AC7" i="1"/>
  <c r="AP7" i="1" s="1"/>
  <c r="BC36" i="1"/>
  <c r="AE180" i="1"/>
  <c r="AQ180" i="1" s="1"/>
  <c r="BC104" i="1"/>
  <c r="BC276" i="1"/>
  <c r="AC302" i="1"/>
  <c r="AP302" i="1" s="1"/>
  <c r="BC62" i="1"/>
  <c r="AC167" i="1"/>
  <c r="AP167" i="1" s="1"/>
  <c r="BC213" i="1"/>
  <c r="BC288" i="1"/>
  <c r="AE305" i="1"/>
  <c r="AQ305" i="1" s="1"/>
  <c r="AC96" i="1"/>
  <c r="AP96" i="1" s="1"/>
  <c r="BC136" i="1"/>
  <c r="AC191" i="1"/>
  <c r="AP191" i="1" s="1"/>
  <c r="BC76" i="1"/>
  <c r="BD202" i="1"/>
  <c r="AC360" i="1"/>
  <c r="AP360" i="1" s="1"/>
  <c r="BC358" i="1"/>
  <c r="BC8" i="1"/>
  <c r="AC212" i="1"/>
  <c r="AP212" i="1" s="1"/>
  <c r="BD35" i="1"/>
  <c r="R75" i="48"/>
  <c r="BE203" i="1" l="1"/>
  <c r="BD44" i="1"/>
  <c r="BD179" i="1"/>
  <c r="BD332" i="1"/>
  <c r="BD6" i="1"/>
  <c r="BD20" i="1"/>
  <c r="BD48" i="1"/>
  <c r="AD45" i="1"/>
  <c r="AC3" i="1"/>
  <c r="AP3" i="1" s="1"/>
  <c r="BC3" i="1"/>
  <c r="BD5" i="1"/>
  <c r="BD148" i="1"/>
  <c r="BD10" i="1"/>
  <c r="BD83" i="1"/>
  <c r="BD270" i="1"/>
  <c r="BD320" i="1"/>
  <c r="AC250" i="1"/>
  <c r="AP250" i="1" s="1"/>
  <c r="BD25" i="1"/>
  <c r="BD22" i="1"/>
  <c r="AF22" i="1" s="1"/>
  <c r="AR22" i="1" s="1"/>
  <c r="BD324" i="1"/>
  <c r="AD207" i="1"/>
  <c r="AD196" i="1"/>
  <c r="AD351" i="1"/>
  <c r="AD262" i="1"/>
  <c r="AE262" i="1" s="1"/>
  <c r="AQ262" i="1" s="1"/>
  <c r="AD123" i="1"/>
  <c r="AE123" i="1" s="1"/>
  <c r="AQ123" i="1" s="1"/>
  <c r="AD138" i="1"/>
  <c r="AE138" i="1" s="1"/>
  <c r="AQ138" i="1" s="1"/>
  <c r="AD159" i="1"/>
  <c r="AE159" i="1" s="1"/>
  <c r="AQ159" i="1" s="1"/>
  <c r="AF195" i="1"/>
  <c r="AR195" i="1" s="1"/>
  <c r="AD206" i="1"/>
  <c r="AD93" i="1"/>
  <c r="AD337" i="1"/>
  <c r="AD80" i="1"/>
  <c r="AD281" i="1"/>
  <c r="AF112" i="1"/>
  <c r="AR112" i="1" s="1"/>
  <c r="AD187" i="1"/>
  <c r="AE187" i="1" s="1"/>
  <c r="AQ187" i="1" s="1"/>
  <c r="AD182" i="1"/>
  <c r="AD264" i="1"/>
  <c r="AD300" i="1"/>
  <c r="AD140" i="1"/>
  <c r="AD220" i="1"/>
  <c r="AD85" i="1"/>
  <c r="AD303" i="1"/>
  <c r="AE303" i="1" s="1"/>
  <c r="AQ303" i="1" s="1"/>
  <c r="AD151" i="1"/>
  <c r="AE151" i="1" s="1"/>
  <c r="AQ151" i="1" s="1"/>
  <c r="AD89" i="1"/>
  <c r="AF117" i="1"/>
  <c r="AR117" i="1" s="1"/>
  <c r="AD225" i="1"/>
  <c r="AD178" i="1"/>
  <c r="AD283" i="1"/>
  <c r="AD91" i="1"/>
  <c r="AF332" i="1"/>
  <c r="AR332" i="1" s="1"/>
  <c r="AF219" i="1"/>
  <c r="AR219" i="1" s="1"/>
  <c r="AD42" i="1"/>
  <c r="AE42" i="1" s="1"/>
  <c r="AQ42" i="1" s="1"/>
  <c r="AF227" i="1"/>
  <c r="AR227" i="1" s="1"/>
  <c r="AF113" i="1"/>
  <c r="AR113" i="1" s="1"/>
  <c r="AD352" i="1"/>
  <c r="AE352" i="1" s="1"/>
  <c r="AQ352" i="1" s="1"/>
  <c r="AF336" i="1"/>
  <c r="AR336" i="1" s="1"/>
  <c r="AD68" i="1"/>
  <c r="AD350" i="1"/>
  <c r="AD357" i="1"/>
  <c r="AE357" i="1" s="1"/>
  <c r="AQ357" i="1" s="1"/>
  <c r="AD64" i="1"/>
  <c r="AD47" i="1"/>
  <c r="AD139" i="1"/>
  <c r="AF328" i="1"/>
  <c r="AR328" i="1" s="1"/>
  <c r="AD69" i="1"/>
  <c r="AF246" i="1"/>
  <c r="AR246" i="1" s="1"/>
  <c r="AF148" i="1"/>
  <c r="AR148" i="1" s="1"/>
  <c r="AF5" i="1"/>
  <c r="AR5" i="1" s="1"/>
  <c r="AF101" i="1"/>
  <c r="AR101" i="1" s="1"/>
  <c r="AF33" i="1"/>
  <c r="AR33" i="1" s="1"/>
  <c r="AD158" i="1"/>
  <c r="AE158" i="1" s="1"/>
  <c r="AQ158" i="1" s="1"/>
  <c r="AD171" i="1"/>
  <c r="AE171" i="1" s="1"/>
  <c r="AQ171" i="1" s="1"/>
  <c r="AD109" i="1"/>
  <c r="AE109" i="1" s="1"/>
  <c r="AQ109" i="1" s="1"/>
  <c r="AD288" i="1"/>
  <c r="AD62" i="1"/>
  <c r="AE62" i="1" s="1"/>
  <c r="AQ62" i="1" s="1"/>
  <c r="AD198" i="1"/>
  <c r="AE198" i="1" s="1"/>
  <c r="AQ198" i="1" s="1"/>
  <c r="AD271" i="1"/>
  <c r="AD331" i="1"/>
  <c r="AD18" i="1"/>
  <c r="AD307" i="1"/>
  <c r="AD36" i="1"/>
  <c r="AE36" i="1" s="1"/>
  <c r="AQ36" i="1" s="1"/>
  <c r="AF48" i="1"/>
  <c r="AR48" i="1" s="1"/>
  <c r="AD4" i="1"/>
  <c r="AE4" i="1" s="1"/>
  <c r="AQ4" i="1" s="1"/>
  <c r="AD74" i="1"/>
  <c r="AE74" i="1" s="1"/>
  <c r="AQ74" i="1" s="1"/>
  <c r="AD66" i="1"/>
  <c r="AD90" i="1"/>
  <c r="AD209" i="1"/>
  <c r="AD299" i="1"/>
  <c r="AD289" i="1"/>
  <c r="AE289" i="1" s="1"/>
  <c r="AQ289" i="1" s="1"/>
  <c r="AD29" i="1"/>
  <c r="AE29" i="1" s="1"/>
  <c r="AQ29" i="1" s="1"/>
  <c r="AD355" i="1"/>
  <c r="AE355" i="1" s="1"/>
  <c r="AQ355" i="1" s="1"/>
  <c r="AD135" i="1"/>
  <c r="AE135" i="1" s="1"/>
  <c r="AQ135" i="1" s="1"/>
  <c r="AD210" i="1"/>
  <c r="AD130" i="1"/>
  <c r="AD226" i="1"/>
  <c r="AE226" i="1" s="1"/>
  <c r="AQ226" i="1" s="1"/>
  <c r="AD260" i="1"/>
  <c r="AE260" i="1" s="1"/>
  <c r="AQ260" i="1" s="1"/>
  <c r="AD128" i="1"/>
  <c r="AE128" i="1" s="1"/>
  <c r="AQ128" i="1" s="1"/>
  <c r="AD208" i="1"/>
  <c r="AE208" i="1" s="1"/>
  <c r="AQ208" i="1" s="1"/>
  <c r="AD121" i="1"/>
  <c r="AE121" i="1" s="1"/>
  <c r="AQ121" i="1" s="1"/>
  <c r="AD137" i="1"/>
  <c r="AE137" i="1" s="1"/>
  <c r="AQ137" i="1" s="1"/>
  <c r="AD254" i="1"/>
  <c r="AD97" i="1"/>
  <c r="AE97" i="1" s="1"/>
  <c r="AQ97" i="1" s="1"/>
  <c r="AD165" i="1"/>
  <c r="AE165" i="1" s="1"/>
  <c r="AQ165" i="1" s="1"/>
  <c r="AD143" i="1"/>
  <c r="AE143" i="1" s="1"/>
  <c r="AQ143" i="1" s="1"/>
  <c r="AF181" i="1"/>
  <c r="AR181" i="1" s="1"/>
  <c r="AD136" i="1"/>
  <c r="AE136" i="1" s="1"/>
  <c r="AQ136" i="1" s="1"/>
  <c r="AD318" i="1"/>
  <c r="AE318" i="1" s="1"/>
  <c r="AQ318" i="1" s="1"/>
  <c r="AD118" i="1"/>
  <c r="AE118" i="1" s="1"/>
  <c r="AQ118" i="1" s="1"/>
  <c r="AD30" i="1"/>
  <c r="AD256" i="1"/>
  <c r="AD247" i="1"/>
  <c r="AD32" i="1"/>
  <c r="AD41" i="1"/>
  <c r="AE41" i="1" s="1"/>
  <c r="AQ41" i="1" s="1"/>
  <c r="AD103" i="1"/>
  <c r="AE103" i="1" s="1"/>
  <c r="AQ103" i="1" s="1"/>
  <c r="AF127" i="1"/>
  <c r="AR127" i="1" s="1"/>
  <c r="AD188" i="1"/>
  <c r="BD15" i="1"/>
  <c r="AF223" i="1"/>
  <c r="AR223" i="1" s="1"/>
  <c r="AD322" i="1"/>
  <c r="AD249" i="1"/>
  <c r="AD149" i="1"/>
  <c r="AF173" i="1"/>
  <c r="AR173" i="1" s="1"/>
  <c r="AD344" i="1"/>
  <c r="AE344" i="1" s="1"/>
  <c r="AQ344" i="1" s="1"/>
  <c r="AD11" i="1"/>
  <c r="AE11" i="1" s="1"/>
  <c r="AQ11" i="1" s="1"/>
  <c r="BD50" i="1"/>
  <c r="AD266" i="1"/>
  <c r="AE266" i="1" s="1"/>
  <c r="AQ266" i="1" s="1"/>
  <c r="AF20" i="1"/>
  <c r="AR20" i="1" s="1"/>
  <c r="AD75" i="1"/>
  <c r="AD170" i="1"/>
  <c r="AE170" i="1" s="1"/>
  <c r="AQ170" i="1" s="1"/>
  <c r="AD122" i="1"/>
  <c r="BD122" i="1" s="1"/>
  <c r="AD200" i="1"/>
  <c r="BD200" i="1" s="1"/>
  <c r="AD145" i="1"/>
  <c r="BD145" i="1" s="1"/>
  <c r="AD65" i="1"/>
  <c r="AE65" i="1" s="1"/>
  <c r="AQ65" i="1" s="1"/>
  <c r="AD28" i="1"/>
  <c r="AE28" i="1" s="1"/>
  <c r="AQ28" i="1" s="1"/>
  <c r="AF217" i="1"/>
  <c r="AR217" i="1" s="1"/>
  <c r="AF40" i="1"/>
  <c r="AR40" i="1" s="1"/>
  <c r="AD239" i="1"/>
  <c r="AD12" i="1"/>
  <c r="AE12" i="1" s="1"/>
  <c r="AQ12" i="1" s="1"/>
  <c r="AD81" i="1"/>
  <c r="AE81" i="1" s="1"/>
  <c r="AQ81" i="1" s="1"/>
  <c r="AD95" i="1"/>
  <c r="AE95" i="1" s="1"/>
  <c r="AQ95" i="1" s="1"/>
  <c r="AF23" i="1"/>
  <c r="AR23" i="1" s="1"/>
  <c r="AF60" i="1"/>
  <c r="AR60" i="1" s="1"/>
  <c r="AD104" i="1"/>
  <c r="AD316" i="1"/>
  <c r="AD229" i="1"/>
  <c r="AE229" i="1" s="1"/>
  <c r="AQ229" i="1" s="1"/>
  <c r="AF6" i="1"/>
  <c r="AR6" i="1" s="1"/>
  <c r="AD286" i="1"/>
  <c r="AE286" i="1" s="1"/>
  <c r="AQ286" i="1" s="1"/>
  <c r="AD261" i="1"/>
  <c r="AE261" i="1" s="1"/>
  <c r="AQ261" i="1" s="1"/>
  <c r="AF44" i="1"/>
  <c r="AR44" i="1" s="1"/>
  <c r="AD76" i="1"/>
  <c r="AD8" i="1"/>
  <c r="AD276" i="1"/>
  <c r="AD308" i="1"/>
  <c r="AE308" i="1" s="1"/>
  <c r="AQ308" i="1" s="1"/>
  <c r="AD284" i="1"/>
  <c r="AE284" i="1" s="1"/>
  <c r="AQ284" i="1" s="1"/>
  <c r="AF120" i="1"/>
  <c r="AR120" i="1" s="1"/>
  <c r="AF39" i="1"/>
  <c r="AR39" i="1" s="1"/>
  <c r="AD108" i="1"/>
  <c r="AE108" i="1" s="1"/>
  <c r="AQ108" i="1" s="1"/>
  <c r="BD26" i="1"/>
  <c r="AD250" i="1"/>
  <c r="AF100" i="1"/>
  <c r="AR100" i="1" s="1"/>
  <c r="AD205" i="1"/>
  <c r="AE205" i="1" s="1"/>
  <c r="AQ205" i="1" s="1"/>
  <c r="AD222" i="1"/>
  <c r="AE222" i="1" s="1"/>
  <c r="AQ222" i="1" s="1"/>
  <c r="AD353" i="1"/>
  <c r="AE353" i="1" s="1"/>
  <c r="AQ353" i="1" s="1"/>
  <c r="AD106" i="1"/>
  <c r="AE106" i="1" s="1"/>
  <c r="AQ106" i="1" s="1"/>
  <c r="AD84" i="1"/>
  <c r="AE84" i="1" s="1"/>
  <c r="AQ84" i="1" s="1"/>
  <c r="AD285" i="1"/>
  <c r="AE285" i="1" s="1"/>
  <c r="AQ285" i="1" s="1"/>
  <c r="AD192" i="1"/>
  <c r="AF324" i="1"/>
  <c r="AR324" i="1" s="1"/>
  <c r="AF83" i="1"/>
  <c r="AR83" i="1" s="1"/>
  <c r="AD228" i="1"/>
  <c r="AE228" i="1" s="1"/>
  <c r="AQ228" i="1" s="1"/>
  <c r="AD70" i="1"/>
  <c r="AE70" i="1" s="1"/>
  <c r="AQ70" i="1" s="1"/>
  <c r="AD295" i="1"/>
  <c r="AE295" i="1" s="1"/>
  <c r="AQ295" i="1" s="1"/>
  <c r="AD87" i="1"/>
  <c r="AE87" i="1" s="1"/>
  <c r="AQ87" i="1" s="1"/>
  <c r="AF169" i="1"/>
  <c r="AR169" i="1" s="1"/>
  <c r="AF59" i="1"/>
  <c r="AR59" i="1" s="1"/>
  <c r="AD197" i="1"/>
  <c r="AE197" i="1" s="1"/>
  <c r="AQ197" i="1" s="1"/>
  <c r="AD176" i="1"/>
  <c r="AE176" i="1" s="1"/>
  <c r="AQ176" i="1" s="1"/>
  <c r="AD141" i="1"/>
  <c r="AE141" i="1" s="1"/>
  <c r="AQ141" i="1" s="1"/>
  <c r="AF43" i="1"/>
  <c r="AR43" i="1" s="1"/>
  <c r="AD164" i="1"/>
  <c r="AE164" i="1" s="1"/>
  <c r="AQ164" i="1" s="1"/>
  <c r="AF27" i="1"/>
  <c r="AR27" i="1" s="1"/>
  <c r="AF10" i="1"/>
  <c r="AR10" i="1" s="1"/>
  <c r="AF301" i="1"/>
  <c r="AR301" i="1" s="1"/>
  <c r="AE235" i="1"/>
  <c r="AQ235" i="1" s="1"/>
  <c r="BD235" i="1"/>
  <c r="AD356" i="1"/>
  <c r="AE356" i="1" s="1"/>
  <c r="AQ356" i="1" s="1"/>
  <c r="AE193" i="1"/>
  <c r="AQ193" i="1" s="1"/>
  <c r="BD193" i="1"/>
  <c r="AD358" i="1"/>
  <c r="AE358" i="1" s="1"/>
  <c r="AQ358" i="1" s="1"/>
  <c r="AD218" i="1"/>
  <c r="AE218" i="1" s="1"/>
  <c r="AQ218" i="1" s="1"/>
  <c r="AF24" i="1"/>
  <c r="AR24" i="1" s="1"/>
  <c r="AD296" i="1"/>
  <c r="AD110" i="1"/>
  <c r="AE110" i="1" s="1"/>
  <c r="AQ110" i="1" s="1"/>
  <c r="AD79" i="1"/>
  <c r="AE79" i="1" s="1"/>
  <c r="AQ79" i="1" s="1"/>
  <c r="AF16" i="1"/>
  <c r="AR16" i="1" s="1"/>
  <c r="AD253" i="1"/>
  <c r="AE253" i="1" s="1"/>
  <c r="AQ253" i="1" s="1"/>
  <c r="AD278" i="1"/>
  <c r="AE278" i="1" s="1"/>
  <c r="AQ278" i="1" s="1"/>
  <c r="AD258" i="1"/>
  <c r="AE258" i="1" s="1"/>
  <c r="AQ258" i="1" s="1"/>
  <c r="AD142" i="1"/>
  <c r="AE142" i="1" s="1"/>
  <c r="AQ142" i="1" s="1"/>
  <c r="AD263" i="1"/>
  <c r="AE263" i="1" s="1"/>
  <c r="AQ263" i="1" s="1"/>
  <c r="AF270" i="1"/>
  <c r="AR270" i="1" s="1"/>
  <c r="AF105" i="1"/>
  <c r="AR105" i="1" s="1"/>
  <c r="AD248" i="1"/>
  <c r="AE248" i="1" s="1"/>
  <c r="AQ248" i="1" s="1"/>
  <c r="AD78" i="1"/>
  <c r="AE78" i="1" s="1"/>
  <c r="AQ78" i="1" s="1"/>
  <c r="AD82" i="1"/>
  <c r="AE82" i="1" s="1"/>
  <c r="AQ82" i="1" s="1"/>
  <c r="AD31" i="1"/>
  <c r="AE31" i="1" s="1"/>
  <c r="AQ31" i="1" s="1"/>
  <c r="AF35" i="1"/>
  <c r="AR35" i="1" s="1"/>
  <c r="AF202" i="1"/>
  <c r="AR202" i="1" s="1"/>
  <c r="AD213" i="1"/>
  <c r="AE213" i="1" s="1"/>
  <c r="AQ213" i="1" s="1"/>
  <c r="BD56" i="1"/>
  <c r="AD345" i="1"/>
  <c r="AE345" i="1" s="1"/>
  <c r="AQ345" i="1" s="1"/>
  <c r="AD162" i="1"/>
  <c r="AE162" i="1" s="1"/>
  <c r="AQ162" i="1" s="1"/>
  <c r="AD88" i="1"/>
  <c r="AE88" i="1" s="1"/>
  <c r="AQ88" i="1" s="1"/>
  <c r="AD287" i="1"/>
  <c r="AE287" i="1" s="1"/>
  <c r="AQ287" i="1" s="1"/>
  <c r="AD315" i="1"/>
  <c r="AF340" i="1"/>
  <c r="AR340" i="1" s="1"/>
  <c r="AD242" i="1"/>
  <c r="AE242" i="1" s="1"/>
  <c r="AQ242" i="1" s="1"/>
  <c r="BD42" i="1"/>
  <c r="AD9" i="1"/>
  <c r="AE9" i="1" s="1"/>
  <c r="AQ9" i="1" s="1"/>
  <c r="AD119" i="1"/>
  <c r="AE119" i="1" s="1"/>
  <c r="AQ119" i="1" s="1"/>
  <c r="AD323" i="1"/>
  <c r="AE323" i="1" s="1"/>
  <c r="AQ323" i="1" s="1"/>
  <c r="AD67" i="1"/>
  <c r="AE67" i="1" s="1"/>
  <c r="AQ67" i="1" s="1"/>
  <c r="AD309" i="1"/>
  <c r="AE309" i="1" s="1"/>
  <c r="AQ309" i="1" s="1"/>
  <c r="AF51" i="1"/>
  <c r="AR51" i="1" s="1"/>
  <c r="AD73" i="1"/>
  <c r="AE73" i="1" s="1"/>
  <c r="AQ73" i="1" s="1"/>
  <c r="AD94" i="1"/>
  <c r="AE94" i="1" s="1"/>
  <c r="AQ94" i="1" s="1"/>
  <c r="AD298" i="1"/>
  <c r="AE298" i="1" s="1"/>
  <c r="AQ298" i="1" s="1"/>
  <c r="AD342" i="1"/>
  <c r="AE342" i="1" s="1"/>
  <c r="AQ342" i="1" s="1"/>
  <c r="AD282" i="1"/>
  <c r="AE282" i="1" s="1"/>
  <c r="AQ282" i="1" s="1"/>
  <c r="BD201" i="1"/>
  <c r="AD194" i="1"/>
  <c r="AE194" i="1" s="1"/>
  <c r="AQ194" i="1" s="1"/>
  <c r="AD55" i="1"/>
  <c r="BD55" i="1" s="1"/>
  <c r="AG203" i="1"/>
  <c r="AS203" i="1" s="1"/>
  <c r="AD115" i="1"/>
  <c r="AE115" i="1" s="1"/>
  <c r="AQ115" i="1" s="1"/>
  <c r="AD338" i="1"/>
  <c r="AE338" i="1" s="1"/>
  <c r="AQ338" i="1" s="1"/>
  <c r="AD313" i="1"/>
  <c r="AE313" i="1" s="1"/>
  <c r="AQ313" i="1" s="1"/>
  <c r="AF54" i="1"/>
  <c r="AR54" i="1" s="1"/>
  <c r="AD19" i="1"/>
  <c r="AF107" i="1"/>
  <c r="AR107" i="1" s="1"/>
  <c r="AF268" i="1"/>
  <c r="AR268" i="1" s="1"/>
  <c r="AD17" i="1"/>
  <c r="AE17" i="1" s="1"/>
  <c r="AQ17" i="1" s="1"/>
  <c r="AD174" i="1"/>
  <c r="AE174" i="1" s="1"/>
  <c r="AQ174" i="1" s="1"/>
  <c r="AD92" i="1"/>
  <c r="AE92" i="1" s="1"/>
  <c r="AQ92" i="1" s="1"/>
  <c r="AF183" i="1"/>
  <c r="AR183" i="1" s="1"/>
  <c r="AD297" i="1"/>
  <c r="AE297" i="1" s="1"/>
  <c r="AQ297" i="1" s="1"/>
  <c r="AD343" i="1"/>
  <c r="AE343" i="1" s="1"/>
  <c r="AQ343" i="1" s="1"/>
  <c r="AD161" i="1"/>
  <c r="AD221" i="1"/>
  <c r="AE221" i="1" s="1"/>
  <c r="AQ221" i="1" s="1"/>
  <c r="AD292" i="1"/>
  <c r="AE292" i="1" s="1"/>
  <c r="AQ292" i="1" s="1"/>
  <c r="AD125" i="1"/>
  <c r="AE125" i="1" s="1"/>
  <c r="AQ125" i="1" s="1"/>
  <c r="AD155" i="1"/>
  <c r="AE155" i="1" s="1"/>
  <c r="AQ155" i="1" s="1"/>
  <c r="AD359" i="1"/>
  <c r="AE359" i="1" s="1"/>
  <c r="AQ359" i="1" s="1"/>
  <c r="AD204" i="1"/>
  <c r="AE204" i="1" s="1"/>
  <c r="AQ204" i="1" s="1"/>
  <c r="AD214" i="1"/>
  <c r="AE214" i="1" s="1"/>
  <c r="AQ214" i="1" s="1"/>
  <c r="AD326" i="1"/>
  <c r="AE326" i="1" s="1"/>
  <c r="AQ326" i="1" s="1"/>
  <c r="AD349" i="1"/>
  <c r="AE349" i="1" s="1"/>
  <c r="AQ349" i="1" s="1"/>
  <c r="AD14" i="1"/>
  <c r="AE14" i="1" s="1"/>
  <c r="AQ14" i="1" s="1"/>
  <c r="AD243" i="1"/>
  <c r="AE243" i="1" s="1"/>
  <c r="AQ243" i="1" s="1"/>
  <c r="AF320" i="1"/>
  <c r="AR320" i="1" s="1"/>
  <c r="AD274" i="1"/>
  <c r="AE274" i="1" s="1"/>
  <c r="AQ274" i="1" s="1"/>
  <c r="AD294" i="1"/>
  <c r="BD294" i="1" s="1"/>
  <c r="AF38" i="1"/>
  <c r="AR38" i="1" s="1"/>
  <c r="AD306" i="1"/>
  <c r="AE306" i="1" s="1"/>
  <c r="AQ306" i="1" s="1"/>
  <c r="AD236" i="1"/>
  <c r="AE236" i="1" s="1"/>
  <c r="AQ236" i="1" s="1"/>
  <c r="AD111" i="1"/>
  <c r="AE111" i="1" s="1"/>
  <c r="AQ111" i="1" s="1"/>
  <c r="AD339" i="1"/>
  <c r="AE339" i="1" s="1"/>
  <c r="AQ339" i="1" s="1"/>
  <c r="AF179" i="1"/>
  <c r="AR179" i="1" s="1"/>
  <c r="AD244" i="1"/>
  <c r="AE244" i="1" s="1"/>
  <c r="AQ244" i="1" s="1"/>
  <c r="AD186" i="1"/>
  <c r="AE186" i="1" s="1"/>
  <c r="AQ186" i="1" s="1"/>
  <c r="AD234" i="1"/>
  <c r="AE234" i="1" s="1"/>
  <c r="AQ234" i="1" s="1"/>
  <c r="AD216" i="1"/>
  <c r="BD216" i="1" s="1"/>
  <c r="AD58" i="1"/>
  <c r="AE225" i="1"/>
  <c r="AQ225" i="1" s="1"/>
  <c r="AE122" i="1"/>
  <c r="AQ122" i="1" s="1"/>
  <c r="AE85" i="1"/>
  <c r="AQ85" i="1" s="1"/>
  <c r="AE91" i="1"/>
  <c r="AQ91" i="1" s="1"/>
  <c r="AE178" i="1"/>
  <c r="AQ178" i="1" s="1"/>
  <c r="AE75" i="1"/>
  <c r="AQ75" i="1" s="1"/>
  <c r="AE216" i="1"/>
  <c r="AQ216" i="1" s="1"/>
  <c r="AE283" i="1"/>
  <c r="AQ283" i="1" s="1"/>
  <c r="AE89" i="1"/>
  <c r="AQ89" i="1" s="1"/>
  <c r="AE254" i="1"/>
  <c r="AQ254" i="1" s="1"/>
  <c r="AE304" i="1"/>
  <c r="AQ304" i="1" s="1"/>
  <c r="BD304" i="1"/>
  <c r="BD273" i="1"/>
  <c r="BD52" i="1"/>
  <c r="AE99" i="1"/>
  <c r="AQ99" i="1" s="1"/>
  <c r="BD99" i="1"/>
  <c r="BD133" i="1"/>
  <c r="BD226" i="1"/>
  <c r="BD272" i="1"/>
  <c r="BC280" i="1"/>
  <c r="BD85" i="1"/>
  <c r="BC259" i="1"/>
  <c r="BE113" i="1"/>
  <c r="BD63" i="1"/>
  <c r="BD53" i="1"/>
  <c r="BC321" i="1"/>
  <c r="BD254" i="1"/>
  <c r="BD57" i="1"/>
  <c r="BC102" i="1"/>
  <c r="BD143" i="1"/>
  <c r="BD197" i="1"/>
  <c r="BC346" i="1"/>
  <c r="BC7" i="1"/>
  <c r="BC160" i="1"/>
  <c r="BD211" i="1"/>
  <c r="BE227" i="1"/>
  <c r="BE301" i="1"/>
  <c r="BD263" i="1"/>
  <c r="BD142" i="1"/>
  <c r="BC238" i="1"/>
  <c r="BD172" i="1"/>
  <c r="BD128" i="1"/>
  <c r="BD260" i="1"/>
  <c r="BD275" i="1"/>
  <c r="BC329" i="1"/>
  <c r="BD347" i="1"/>
  <c r="BD91" i="1"/>
  <c r="BC257" i="1"/>
  <c r="BC231" i="1"/>
  <c r="BC314" i="1"/>
  <c r="BD165" i="1"/>
  <c r="BC360" i="1"/>
  <c r="BC191" i="1"/>
  <c r="BC277" i="1"/>
  <c r="BC251" i="1"/>
  <c r="BD341" i="1"/>
  <c r="BE181" i="1"/>
  <c r="BC311" i="1"/>
  <c r="BC291" i="1"/>
  <c r="BC154" i="1"/>
  <c r="BE332" i="1"/>
  <c r="BC185" i="1"/>
  <c r="BC290" i="1"/>
  <c r="BC146" i="1"/>
  <c r="BC157" i="1"/>
  <c r="BC134" i="1"/>
  <c r="BC212" i="1"/>
  <c r="BC302" i="1"/>
  <c r="BC317" i="1"/>
  <c r="BC310" i="1"/>
  <c r="AE8" i="1"/>
  <c r="AQ8" i="1" s="1"/>
  <c r="BC167" i="1"/>
  <c r="AE276" i="1"/>
  <c r="AQ276" i="1" s="1"/>
  <c r="AE350" i="1"/>
  <c r="AQ350" i="1" s="1"/>
  <c r="BE46" i="1"/>
  <c r="BC96" i="1"/>
  <c r="BD89" i="1"/>
  <c r="BC124" i="1"/>
  <c r="BE59" i="1"/>
  <c r="AE331" i="1"/>
  <c r="AQ331" i="1" s="1"/>
  <c r="BD335" i="1"/>
  <c r="BD156" i="1"/>
  <c r="BD283" i="1"/>
  <c r="BC267" i="1"/>
  <c r="BC333" i="1"/>
  <c r="BD98" i="1"/>
  <c r="AE209" i="1"/>
  <c r="AQ209" i="1" s="1"/>
  <c r="BC241" i="1"/>
  <c r="BD77" i="1"/>
  <c r="BC150" i="1"/>
  <c r="BC237" i="1"/>
  <c r="BC190" i="1"/>
  <c r="AE192" i="1"/>
  <c r="AQ192" i="1" s="1"/>
  <c r="BC230" i="1"/>
  <c r="BD13" i="1"/>
  <c r="AE220" i="1"/>
  <c r="AQ220" i="1" s="1"/>
  <c r="BE246" i="1"/>
  <c r="AE196" i="1"/>
  <c r="AQ196" i="1" s="1"/>
  <c r="AE264" i="1"/>
  <c r="AQ264" i="1" s="1"/>
  <c r="BD305" i="1"/>
  <c r="BD225" i="1"/>
  <c r="AE104" i="1"/>
  <c r="AQ104" i="1" s="1"/>
  <c r="AE316" i="1"/>
  <c r="AQ316" i="1" s="1"/>
  <c r="BC319" i="1"/>
  <c r="BC269" i="1"/>
  <c r="AE315" i="1"/>
  <c r="AQ315" i="1" s="1"/>
  <c r="BD114" i="1"/>
  <c r="BD158" i="1"/>
  <c r="BD147" i="1"/>
  <c r="BD137" i="1"/>
  <c r="BC252" i="1"/>
  <c r="BD152" i="1"/>
  <c r="AE247" i="1"/>
  <c r="AQ247" i="1" s="1"/>
  <c r="AE32" i="1"/>
  <c r="AQ32" i="1" s="1"/>
  <c r="BD34" i="1"/>
  <c r="BC189" i="1"/>
  <c r="BD37" i="1"/>
  <c r="BD334" i="1"/>
  <c r="BD330" i="1"/>
  <c r="BC224" i="1"/>
  <c r="BC265" i="1"/>
  <c r="AE80" i="1"/>
  <c r="AQ80" i="1" s="1"/>
  <c r="BC325" i="1"/>
  <c r="AE322" i="1"/>
  <c r="AQ322" i="1" s="1"/>
  <c r="BD129" i="1"/>
  <c r="BC233" i="1"/>
  <c r="AE140" i="1"/>
  <c r="AQ140" i="1" s="1"/>
  <c r="BD327" i="1"/>
  <c r="BC184" i="1"/>
  <c r="BD21" i="1"/>
  <c r="BD144" i="1"/>
  <c r="BC245" i="1"/>
  <c r="AE93" i="1"/>
  <c r="AQ93" i="1" s="1"/>
  <c r="AE68" i="1"/>
  <c r="AQ68" i="1" s="1"/>
  <c r="BC215" i="1"/>
  <c r="AE281" i="1"/>
  <c r="AQ281" i="1" s="1"/>
  <c r="BC240" i="1"/>
  <c r="BD178" i="1"/>
  <c r="BC312" i="1"/>
  <c r="AE130" i="1"/>
  <c r="AQ130" i="1" s="1"/>
  <c r="BC279" i="1"/>
  <c r="BC72" i="1"/>
  <c r="BC354" i="1"/>
  <c r="AE18" i="1"/>
  <c r="AQ18" i="1" s="1"/>
  <c r="AE90" i="1"/>
  <c r="AQ90" i="1" s="1"/>
  <c r="AE351" i="1"/>
  <c r="AQ351" i="1" s="1"/>
  <c r="AE300" i="1"/>
  <c r="AQ300" i="1" s="1"/>
  <c r="BC126" i="1"/>
  <c r="BD123" i="1"/>
  <c r="BD171" i="1"/>
  <c r="AE47" i="1"/>
  <c r="AQ47" i="1" s="1"/>
  <c r="AE139" i="1"/>
  <c r="AQ139" i="1" s="1"/>
  <c r="AE256" i="1"/>
  <c r="AQ256" i="1" s="1"/>
  <c r="BD116" i="1"/>
  <c r="BD177" i="1"/>
  <c r="AE337" i="1"/>
  <c r="AQ337" i="1" s="1"/>
  <c r="BC153" i="1"/>
  <c r="BD194" i="1"/>
  <c r="AE299" i="1"/>
  <c r="AQ299" i="1" s="1"/>
  <c r="BC348" i="1"/>
  <c r="AE210" i="1"/>
  <c r="AQ210" i="1" s="1"/>
  <c r="BE217" i="1"/>
  <c r="BD303" i="1"/>
  <c r="AE76" i="1"/>
  <c r="AQ76" i="1" s="1"/>
  <c r="BD180" i="1"/>
  <c r="BD255" i="1"/>
  <c r="BC163" i="1"/>
  <c r="AE271" i="1"/>
  <c r="AQ271" i="1" s="1"/>
  <c r="BC71" i="1"/>
  <c r="BC168" i="1"/>
  <c r="AE206" i="1"/>
  <c r="AQ206" i="1" s="1"/>
  <c r="AE296" i="1"/>
  <c r="AQ296" i="1" s="1"/>
  <c r="AE30" i="1"/>
  <c r="AQ30" i="1" s="1"/>
  <c r="BD49" i="1"/>
  <c r="BD352" i="1"/>
  <c r="BC175" i="1"/>
  <c r="AE69" i="1"/>
  <c r="AQ69" i="1" s="1"/>
  <c r="BD132" i="1"/>
  <c r="BD293" i="1"/>
  <c r="BC86" i="1"/>
  <c r="BD199" i="1"/>
  <c r="AE207" i="1"/>
  <c r="AQ207" i="1" s="1"/>
  <c r="AE188" i="1"/>
  <c r="AQ188" i="1" s="1"/>
  <c r="AE182" i="1"/>
  <c r="AQ182" i="1" s="1"/>
  <c r="AE288" i="1"/>
  <c r="AQ288" i="1" s="1"/>
  <c r="BC61" i="1"/>
  <c r="BD262" i="1"/>
  <c r="AE161" i="1"/>
  <c r="AQ161" i="1" s="1"/>
  <c r="AE64" i="1"/>
  <c r="AQ64" i="1" s="1"/>
  <c r="AE250" i="1"/>
  <c r="AQ250" i="1" s="1"/>
  <c r="AE307" i="1"/>
  <c r="AQ307" i="1" s="1"/>
  <c r="AE66" i="1"/>
  <c r="AQ66" i="1" s="1"/>
  <c r="BD232" i="1"/>
  <c r="AE249" i="1"/>
  <c r="AQ249" i="1" s="1"/>
  <c r="BE40" i="1"/>
  <c r="AE149" i="1"/>
  <c r="AQ149" i="1" s="1"/>
  <c r="BC166" i="1"/>
  <c r="BD131" i="1"/>
  <c r="BD28" i="1" l="1"/>
  <c r="BD295" i="1"/>
  <c r="BE219" i="1"/>
  <c r="BD97" i="1"/>
  <c r="BD109" i="1"/>
  <c r="BE270" i="1"/>
  <c r="BD186" i="1"/>
  <c r="AF186" i="1" s="1"/>
  <c r="AR186" i="1" s="1"/>
  <c r="AE294" i="1"/>
  <c r="AQ294" i="1" s="1"/>
  <c r="BD266" i="1"/>
  <c r="AF25" i="1"/>
  <c r="AR25" i="1" s="1"/>
  <c r="AD3" i="1"/>
  <c r="AE45" i="1"/>
  <c r="AQ45" i="1" s="1"/>
  <c r="BD45" i="1"/>
  <c r="BD244" i="1"/>
  <c r="BE169" i="1"/>
  <c r="AG169" i="1" s="1"/>
  <c r="AS169" i="1" s="1"/>
  <c r="BD121" i="1"/>
  <c r="BE179" i="1"/>
  <c r="BE43" i="1"/>
  <c r="AE200" i="1"/>
  <c r="AQ200" i="1" s="1"/>
  <c r="BD138" i="1"/>
  <c r="AF138" i="1" s="1"/>
  <c r="AR138" i="1" s="1"/>
  <c r="AE145" i="1"/>
  <c r="AQ145" i="1" s="1"/>
  <c r="BD115" i="1"/>
  <c r="BD87" i="1"/>
  <c r="AF87" i="1" s="1"/>
  <c r="AR87" i="1" s="1"/>
  <c r="BD141" i="1"/>
  <c r="BD170" i="1"/>
  <c r="AF170" i="1" s="1"/>
  <c r="AR170" i="1" s="1"/>
  <c r="BD306" i="1"/>
  <c r="BD253" i="1"/>
  <c r="AE55" i="1"/>
  <c r="AQ55" i="1" s="1"/>
  <c r="BE27" i="1"/>
  <c r="BD78" i="1"/>
  <c r="BD339" i="1"/>
  <c r="AF339" i="1" s="1"/>
  <c r="AR339" i="1" s="1"/>
  <c r="BD282" i="1"/>
  <c r="BE54" i="1"/>
  <c r="BD111" i="1"/>
  <c r="BD95" i="1"/>
  <c r="BD208" i="1"/>
  <c r="BD342" i="1"/>
  <c r="BE10" i="1"/>
  <c r="BD82" i="1"/>
  <c r="AF82" i="1" s="1"/>
  <c r="AR82" i="1" s="1"/>
  <c r="AF55" i="1"/>
  <c r="AR55" i="1" s="1"/>
  <c r="AD134" i="1"/>
  <c r="AD154" i="1"/>
  <c r="AE154" i="1" s="1"/>
  <c r="AQ154" i="1" s="1"/>
  <c r="AF341" i="1"/>
  <c r="AR341" i="1" s="1"/>
  <c r="AD257" i="1"/>
  <c r="AE257" i="1" s="1"/>
  <c r="AQ257" i="1" s="1"/>
  <c r="AF172" i="1"/>
  <c r="AR172" i="1" s="1"/>
  <c r="AD7" i="1"/>
  <c r="AE7" i="1" s="1"/>
  <c r="AQ7" i="1" s="1"/>
  <c r="AF122" i="1"/>
  <c r="AR122" i="1" s="1"/>
  <c r="AD321" i="1"/>
  <c r="AE321" i="1" s="1"/>
  <c r="AQ321" i="1" s="1"/>
  <c r="AF99" i="1"/>
  <c r="AR99" i="1" s="1"/>
  <c r="AF304" i="1"/>
  <c r="AR304" i="1" s="1"/>
  <c r="AD86" i="1"/>
  <c r="AF180" i="1"/>
  <c r="AR180" i="1" s="1"/>
  <c r="AF295" i="1"/>
  <c r="AR295" i="1" s="1"/>
  <c r="AD252" i="1"/>
  <c r="AF200" i="1"/>
  <c r="AR200" i="1" s="1"/>
  <c r="AD314" i="1"/>
  <c r="AE314" i="1" s="1"/>
  <c r="AQ314" i="1" s="1"/>
  <c r="AF254" i="1"/>
  <c r="AR254" i="1" s="1"/>
  <c r="AF52" i="1"/>
  <c r="AR52" i="1" s="1"/>
  <c r="AD168" i="1"/>
  <c r="AF335" i="1"/>
  <c r="AR335" i="1" s="1"/>
  <c r="AF232" i="1"/>
  <c r="AR232" i="1" s="1"/>
  <c r="AG270" i="1"/>
  <c r="AS270" i="1" s="1"/>
  <c r="AF132" i="1"/>
  <c r="AR132" i="1" s="1"/>
  <c r="AD71" i="1"/>
  <c r="AF171" i="1"/>
  <c r="AR171" i="1" s="1"/>
  <c r="AD240" i="1"/>
  <c r="AD245" i="1"/>
  <c r="AE245" i="1" s="1"/>
  <c r="AQ245" i="1" s="1"/>
  <c r="AF129" i="1"/>
  <c r="AR129" i="1" s="1"/>
  <c r="AD224" i="1"/>
  <c r="AG246" i="1"/>
  <c r="AS246" i="1" s="1"/>
  <c r="AD230" i="1"/>
  <c r="AE230" i="1" s="1"/>
  <c r="AQ230" i="1" s="1"/>
  <c r="AF244" i="1"/>
  <c r="AR244" i="1" s="1"/>
  <c r="AD96" i="1"/>
  <c r="AF294" i="1"/>
  <c r="AR294" i="1" s="1"/>
  <c r="AF342" i="1"/>
  <c r="AR342" i="1" s="1"/>
  <c r="AD251" i="1"/>
  <c r="AE251" i="1" s="1"/>
  <c r="AQ251" i="1" s="1"/>
  <c r="AF91" i="1"/>
  <c r="AR91" i="1" s="1"/>
  <c r="AD238" i="1"/>
  <c r="AE238" i="1" s="1"/>
  <c r="AQ238" i="1" s="1"/>
  <c r="AF121" i="1"/>
  <c r="AR121" i="1" s="1"/>
  <c r="AG179" i="1"/>
  <c r="AS179" i="1" s="1"/>
  <c r="AF53" i="1"/>
  <c r="AR53" i="1" s="1"/>
  <c r="AD280" i="1"/>
  <c r="AE280" i="1" s="1"/>
  <c r="AQ280" i="1" s="1"/>
  <c r="AF193" i="1"/>
  <c r="AR193" i="1" s="1"/>
  <c r="AF26" i="1"/>
  <c r="AR26" i="1" s="1"/>
  <c r="AF15" i="1"/>
  <c r="AR15" i="1" s="1"/>
  <c r="AF115" i="1"/>
  <c r="AR115" i="1" s="1"/>
  <c r="AD302" i="1"/>
  <c r="AE302" i="1" s="1"/>
  <c r="AQ302" i="1" s="1"/>
  <c r="AD185" i="1"/>
  <c r="AE185" i="1" s="1"/>
  <c r="AQ185" i="1" s="1"/>
  <c r="AF211" i="1"/>
  <c r="AR211" i="1" s="1"/>
  <c r="AF28" i="1"/>
  <c r="AR28" i="1" s="1"/>
  <c r="AF178" i="1"/>
  <c r="AR178" i="1" s="1"/>
  <c r="AD265" i="1"/>
  <c r="AE265" i="1" s="1"/>
  <c r="AQ265" i="1" s="1"/>
  <c r="AF147" i="1"/>
  <c r="AR147" i="1" s="1"/>
  <c r="AD150" i="1"/>
  <c r="AE150" i="1" s="1"/>
  <c r="AQ150" i="1" s="1"/>
  <c r="AD61" i="1"/>
  <c r="AE61" i="1" s="1"/>
  <c r="AQ61" i="1" s="1"/>
  <c r="AF303" i="1"/>
  <c r="AR303" i="1" s="1"/>
  <c r="AF177" i="1"/>
  <c r="AR177" i="1" s="1"/>
  <c r="AF123" i="1"/>
  <c r="AR123" i="1" s="1"/>
  <c r="AD72" i="1"/>
  <c r="AE72" i="1" s="1"/>
  <c r="AQ72" i="1" s="1"/>
  <c r="AF144" i="1"/>
  <c r="AR144" i="1" s="1"/>
  <c r="AF330" i="1"/>
  <c r="AR330" i="1" s="1"/>
  <c r="AF152" i="1"/>
  <c r="AR152" i="1" s="1"/>
  <c r="AF158" i="1"/>
  <c r="AR158" i="1" s="1"/>
  <c r="AG59" i="1"/>
  <c r="AS59" i="1" s="1"/>
  <c r="AG46" i="1"/>
  <c r="AS46" i="1" s="1"/>
  <c r="AF111" i="1"/>
  <c r="AR111" i="1" s="1"/>
  <c r="AF95" i="1"/>
  <c r="AR95" i="1" s="1"/>
  <c r="AD277" i="1"/>
  <c r="AF347" i="1"/>
  <c r="AR347" i="1" s="1"/>
  <c r="AF142" i="1"/>
  <c r="AR142" i="1" s="1"/>
  <c r="BE25" i="1"/>
  <c r="AF63" i="1"/>
  <c r="AR63" i="1" s="1"/>
  <c r="AF272" i="1"/>
  <c r="AR272" i="1" s="1"/>
  <c r="AF50" i="1"/>
  <c r="AD184" i="1"/>
  <c r="AE184" i="1" s="1"/>
  <c r="AQ184" i="1" s="1"/>
  <c r="AD269" i="1"/>
  <c r="AD237" i="1"/>
  <c r="AE237" i="1" s="1"/>
  <c r="AQ237" i="1" s="1"/>
  <c r="AF89" i="1"/>
  <c r="AR89" i="1" s="1"/>
  <c r="AD311" i="1"/>
  <c r="AE311" i="1" s="1"/>
  <c r="AQ311" i="1" s="1"/>
  <c r="AF97" i="1"/>
  <c r="AR97" i="1" s="1"/>
  <c r="AG27" i="1"/>
  <c r="AS27" i="1" s="1"/>
  <c r="AG217" i="1"/>
  <c r="AS217" i="1" s="1"/>
  <c r="AD126" i="1"/>
  <c r="AE126" i="1" s="1"/>
  <c r="AQ126" i="1" s="1"/>
  <c r="AD279" i="1"/>
  <c r="AF141" i="1"/>
  <c r="AR141" i="1" s="1"/>
  <c r="AF114" i="1"/>
  <c r="AR114" i="1" s="1"/>
  <c r="AF225" i="1"/>
  <c r="AR225" i="1" s="1"/>
  <c r="AF77" i="1"/>
  <c r="AR77" i="1" s="1"/>
  <c r="AF283" i="1"/>
  <c r="AR283" i="1" s="1"/>
  <c r="AD124" i="1"/>
  <c r="AE124" i="1" s="1"/>
  <c r="AQ124" i="1" s="1"/>
  <c r="AD310" i="1"/>
  <c r="AD157" i="1"/>
  <c r="AE157" i="1" s="1"/>
  <c r="AQ157" i="1" s="1"/>
  <c r="AD291" i="1"/>
  <c r="AE291" i="1" s="1"/>
  <c r="AQ291" i="1" s="1"/>
  <c r="AD191" i="1"/>
  <c r="AE191" i="1" s="1"/>
  <c r="AQ191" i="1" s="1"/>
  <c r="AD329" i="1"/>
  <c r="AE329" i="1" s="1"/>
  <c r="AQ329" i="1" s="1"/>
  <c r="AF263" i="1"/>
  <c r="AR263" i="1" s="1"/>
  <c r="AD346" i="1"/>
  <c r="AE346" i="1" s="1"/>
  <c r="AQ346" i="1" s="1"/>
  <c r="AD102" i="1"/>
  <c r="BD102" i="1" s="1"/>
  <c r="AG113" i="1"/>
  <c r="AS113" i="1" s="1"/>
  <c r="AE239" i="1"/>
  <c r="AQ239" i="1" s="1"/>
  <c r="BD239" i="1"/>
  <c r="AF21" i="1"/>
  <c r="AR21" i="1" s="1"/>
  <c r="AD175" i="1"/>
  <c r="AE175" i="1" s="1"/>
  <c r="AQ175" i="1" s="1"/>
  <c r="AD163" i="1"/>
  <c r="AE163" i="1" s="1"/>
  <c r="AQ163" i="1" s="1"/>
  <c r="AF216" i="1"/>
  <c r="AR216" i="1" s="1"/>
  <c r="AD215" i="1"/>
  <c r="AF327" i="1"/>
  <c r="AR327" i="1" s="1"/>
  <c r="AF37" i="1"/>
  <c r="AR37" i="1" s="1"/>
  <c r="BE38" i="1"/>
  <c r="AF305" i="1"/>
  <c r="AR305" i="1" s="1"/>
  <c r="AD241" i="1"/>
  <c r="AE241" i="1" s="1"/>
  <c r="AQ241" i="1" s="1"/>
  <c r="AF306" i="1"/>
  <c r="AR306" i="1" s="1"/>
  <c r="BE105" i="1"/>
  <c r="AD146" i="1"/>
  <c r="AE146" i="1" s="1"/>
  <c r="AQ146" i="1" s="1"/>
  <c r="AF109" i="1"/>
  <c r="AR109" i="1" s="1"/>
  <c r="AD360" i="1"/>
  <c r="AE360" i="1" s="1"/>
  <c r="AQ360" i="1" s="1"/>
  <c r="AF275" i="1"/>
  <c r="AR275" i="1" s="1"/>
  <c r="AG301" i="1"/>
  <c r="AS301" i="1" s="1"/>
  <c r="AF197" i="1"/>
  <c r="AR197" i="1" s="1"/>
  <c r="AG219" i="1"/>
  <c r="AS219" i="1" s="1"/>
  <c r="BD258" i="1"/>
  <c r="AF226" i="1"/>
  <c r="AR226" i="1" s="1"/>
  <c r="AF131" i="1"/>
  <c r="AR131" i="1" s="1"/>
  <c r="AF282" i="1"/>
  <c r="AR282" i="1" s="1"/>
  <c r="AF34" i="1"/>
  <c r="AR34" i="1" s="1"/>
  <c r="AF98" i="1"/>
  <c r="AR98" i="1" s="1"/>
  <c r="AF260" i="1"/>
  <c r="AR260" i="1" s="1"/>
  <c r="AD166" i="1"/>
  <c r="AE166" i="1" s="1"/>
  <c r="AQ166" i="1" s="1"/>
  <c r="AF145" i="1"/>
  <c r="AR145" i="1" s="1"/>
  <c r="AF262" i="1"/>
  <c r="AR262" i="1" s="1"/>
  <c r="AF49" i="1"/>
  <c r="AR49" i="1" s="1"/>
  <c r="AD267" i="1"/>
  <c r="AE267" i="1" s="1"/>
  <c r="AQ267" i="1" s="1"/>
  <c r="AG40" i="1"/>
  <c r="AS40" i="1" s="1"/>
  <c r="AF334" i="1"/>
  <c r="AR334" i="1" s="1"/>
  <c r="AF199" i="1"/>
  <c r="AR199" i="1" s="1"/>
  <c r="AF255" i="1"/>
  <c r="AR255" i="1" s="1"/>
  <c r="AD348" i="1"/>
  <c r="AE348" i="1" s="1"/>
  <c r="AQ348" i="1" s="1"/>
  <c r="AF194" i="1"/>
  <c r="AR194" i="1" s="1"/>
  <c r="AF116" i="1"/>
  <c r="AR116" i="1" s="1"/>
  <c r="BD278" i="1"/>
  <c r="AD325" i="1"/>
  <c r="AE325" i="1" s="1"/>
  <c r="AQ325" i="1" s="1"/>
  <c r="AD189" i="1"/>
  <c r="BD189" i="1" s="1"/>
  <c r="BF203" i="1"/>
  <c r="AH203" i="1" s="1"/>
  <c r="AT203" i="1" s="1"/>
  <c r="BD248" i="1"/>
  <c r="AD190" i="1"/>
  <c r="AE190" i="1" s="1"/>
  <c r="AQ190" i="1" s="1"/>
  <c r="AF156" i="1"/>
  <c r="AR156" i="1" s="1"/>
  <c r="AF253" i="1"/>
  <c r="AR253" i="1" s="1"/>
  <c r="AD317" i="1"/>
  <c r="AE317" i="1" s="1"/>
  <c r="AQ317" i="1" s="1"/>
  <c r="AD290" i="1"/>
  <c r="AE290" i="1" s="1"/>
  <c r="AQ290" i="1" s="1"/>
  <c r="AF165" i="1"/>
  <c r="AR165" i="1" s="1"/>
  <c r="BD313" i="1"/>
  <c r="AG227" i="1"/>
  <c r="AS227" i="1" s="1"/>
  <c r="AF208" i="1"/>
  <c r="AR208" i="1" s="1"/>
  <c r="AF57" i="1"/>
  <c r="AR57" i="1" s="1"/>
  <c r="AD259" i="1"/>
  <c r="AE259" i="1" s="1"/>
  <c r="AQ259" i="1" s="1"/>
  <c r="AF133" i="1"/>
  <c r="AR133" i="1" s="1"/>
  <c r="AE19" i="1"/>
  <c r="AQ19" i="1" s="1"/>
  <c r="BD19" i="1"/>
  <c r="AF235" i="1"/>
  <c r="AF201" i="1"/>
  <c r="AR201" i="1" s="1"/>
  <c r="AF56" i="1"/>
  <c r="AR56" i="1" s="1"/>
  <c r="AF293" i="1"/>
  <c r="AR293" i="1" s="1"/>
  <c r="AF352" i="1"/>
  <c r="AR352" i="1" s="1"/>
  <c r="BD31" i="1"/>
  <c r="AD153" i="1"/>
  <c r="AE153" i="1" s="1"/>
  <c r="AQ153" i="1" s="1"/>
  <c r="AD354" i="1"/>
  <c r="AE354" i="1" s="1"/>
  <c r="AQ354" i="1" s="1"/>
  <c r="AD312" i="1"/>
  <c r="AE312" i="1" s="1"/>
  <c r="AQ312" i="1" s="1"/>
  <c r="AD233" i="1"/>
  <c r="AE233" i="1" s="1"/>
  <c r="AQ233" i="1" s="1"/>
  <c r="AF137" i="1"/>
  <c r="AR137" i="1" s="1"/>
  <c r="AD319" i="1"/>
  <c r="AF266" i="1"/>
  <c r="AR266" i="1" s="1"/>
  <c r="AF13" i="1"/>
  <c r="AR13" i="1" s="1"/>
  <c r="BD164" i="1"/>
  <c r="AD333" i="1"/>
  <c r="AE333" i="1" s="1"/>
  <c r="AQ333" i="1" s="1"/>
  <c r="AD167" i="1"/>
  <c r="AE167" i="1" s="1"/>
  <c r="AQ167" i="1" s="1"/>
  <c r="AD212" i="1"/>
  <c r="AE212" i="1" s="1"/>
  <c r="AQ212" i="1" s="1"/>
  <c r="AG332" i="1"/>
  <c r="AS332" i="1" s="1"/>
  <c r="AG181" i="1"/>
  <c r="AS181" i="1" s="1"/>
  <c r="AD231" i="1"/>
  <c r="AE231" i="1" s="1"/>
  <c r="AQ231" i="1" s="1"/>
  <c r="AF128" i="1"/>
  <c r="AR128" i="1" s="1"/>
  <c r="AD160" i="1"/>
  <c r="AE160" i="1" s="1"/>
  <c r="AQ160" i="1" s="1"/>
  <c r="AF143" i="1"/>
  <c r="AR143" i="1" s="1"/>
  <c r="BD234" i="1"/>
  <c r="AF85" i="1"/>
  <c r="AR85" i="1" s="1"/>
  <c r="AF273" i="1"/>
  <c r="AR273" i="1" s="1"/>
  <c r="AF42" i="1"/>
  <c r="AR42" i="1" s="1"/>
  <c r="BE60" i="1"/>
  <c r="BD75" i="1"/>
  <c r="BD65" i="1"/>
  <c r="AE310" i="1"/>
  <c r="AQ310" i="1" s="1"/>
  <c r="AE134" i="1"/>
  <c r="AQ134" i="1" s="1"/>
  <c r="BE20" i="1"/>
  <c r="AE58" i="1"/>
  <c r="AQ58" i="1" s="1"/>
  <c r="BD58" i="1"/>
  <c r="AE277" i="1"/>
  <c r="AQ277" i="1" s="1"/>
  <c r="BD151" i="1"/>
  <c r="BE117" i="1"/>
  <c r="BE52" i="1"/>
  <c r="BD176" i="1"/>
  <c r="BD236" i="1"/>
  <c r="AE102" i="1"/>
  <c r="AQ102" i="1" s="1"/>
  <c r="BE341" i="1"/>
  <c r="BD94" i="1"/>
  <c r="BD358" i="1"/>
  <c r="BD108" i="1"/>
  <c r="BF113" i="1"/>
  <c r="AH113" i="1" s="1"/>
  <c r="AT113" i="1" s="1"/>
  <c r="BD345" i="1"/>
  <c r="BE336" i="1"/>
  <c r="BD29" i="1"/>
  <c r="BD30" i="1"/>
  <c r="BD76" i="1"/>
  <c r="BD359" i="1"/>
  <c r="BD296" i="1"/>
  <c r="BD286" i="1"/>
  <c r="BE294" i="1"/>
  <c r="BD307" i="1"/>
  <c r="BE342" i="1"/>
  <c r="BD207" i="1"/>
  <c r="BE173" i="1"/>
  <c r="BD205" i="1"/>
  <c r="BD321" i="1"/>
  <c r="BD338" i="1"/>
  <c r="BD182" i="1"/>
  <c r="BD92" i="1"/>
  <c r="BE35" i="1"/>
  <c r="BD125" i="1"/>
  <c r="BD68" i="1"/>
  <c r="BD134" i="1"/>
  <c r="BE33" i="1"/>
  <c r="BD12" i="1"/>
  <c r="BD174" i="1"/>
  <c r="BE211" i="1"/>
  <c r="BD130" i="1"/>
  <c r="BE195" i="1"/>
  <c r="BE24" i="1"/>
  <c r="BD292" i="1"/>
  <c r="BD90" i="1"/>
  <c r="BD281" i="1"/>
  <c r="BD229" i="1"/>
  <c r="BD110" i="1"/>
  <c r="BD249" i="1"/>
  <c r="BD161" i="1"/>
  <c r="BD243" i="1"/>
  <c r="BD291" i="1"/>
  <c r="BD32" i="1"/>
  <c r="BD81" i="1"/>
  <c r="BD289" i="1"/>
  <c r="BE23" i="1"/>
  <c r="BD210" i="1"/>
  <c r="BE268" i="1"/>
  <c r="BD247" i="1"/>
  <c r="BE5" i="1"/>
  <c r="BD274" i="1"/>
  <c r="BD185" i="1"/>
  <c r="BD344" i="1"/>
  <c r="BD309" i="1"/>
  <c r="BE324" i="1"/>
  <c r="BD261" i="1"/>
  <c r="BE127" i="1"/>
  <c r="BD84" i="1"/>
  <c r="BD118" i="1"/>
  <c r="BD221" i="1"/>
  <c r="BE44" i="1"/>
  <c r="BD331" i="1"/>
  <c r="BD251" i="1"/>
  <c r="BD287" i="1"/>
  <c r="BD11" i="1"/>
  <c r="BD74" i="1"/>
  <c r="BD322" i="1"/>
  <c r="BD80" i="1"/>
  <c r="BD353" i="1"/>
  <c r="BD206" i="1"/>
  <c r="BD187" i="1"/>
  <c r="BD256" i="1"/>
  <c r="BD14" i="1"/>
  <c r="BD18" i="1"/>
  <c r="BD162" i="1"/>
  <c r="BD355" i="1"/>
  <c r="BD9" i="1"/>
  <c r="AE86" i="1"/>
  <c r="AQ86" i="1" s="1"/>
  <c r="BD69" i="1"/>
  <c r="BD271" i="1"/>
  <c r="BE202" i="1"/>
  <c r="BD79" i="1"/>
  <c r="BD17" i="1"/>
  <c r="BD298" i="1"/>
  <c r="BE53" i="1"/>
  <c r="BE16" i="1"/>
  <c r="BD318" i="1"/>
  <c r="BD104" i="1"/>
  <c r="BD310" i="1"/>
  <c r="BD103" i="1"/>
  <c r="BE109" i="1"/>
  <c r="BD308" i="1"/>
  <c r="BE51" i="1"/>
  <c r="BE39" i="1"/>
  <c r="BD93" i="1"/>
  <c r="AE269" i="1"/>
  <c r="AQ269" i="1" s="1"/>
  <c r="BD136" i="1"/>
  <c r="BD360" i="1"/>
  <c r="BE254" i="1"/>
  <c r="BD314" i="1"/>
  <c r="BD73" i="1"/>
  <c r="BE112" i="1"/>
  <c r="BD41" i="1"/>
  <c r="BD297" i="1"/>
  <c r="BD280" i="1"/>
  <c r="BD228" i="1"/>
  <c r="AE215" i="1"/>
  <c r="AQ215" i="1" s="1"/>
  <c r="BD155" i="1"/>
  <c r="AE319" i="1"/>
  <c r="AQ319" i="1" s="1"/>
  <c r="BD264" i="1"/>
  <c r="BD196" i="1"/>
  <c r="BD159" i="1"/>
  <c r="BF301" i="1"/>
  <c r="AH301" i="1" s="1"/>
  <c r="AT301" i="1" s="1"/>
  <c r="BD70" i="1"/>
  <c r="BD135" i="1"/>
  <c r="BD349" i="1"/>
  <c r="BE328" i="1"/>
  <c r="AE168" i="1"/>
  <c r="AQ168" i="1" s="1"/>
  <c r="BE48" i="1"/>
  <c r="BD290" i="1"/>
  <c r="BD139" i="1"/>
  <c r="BD300" i="1"/>
  <c r="BD351" i="1"/>
  <c r="BD257" i="1"/>
  <c r="BD326" i="1"/>
  <c r="BD67" i="1"/>
  <c r="BE120" i="1"/>
  <c r="BD357" i="1"/>
  <c r="BD214" i="1"/>
  <c r="BE83" i="1"/>
  <c r="BD209" i="1"/>
  <c r="BD36" i="1"/>
  <c r="BD198" i="1"/>
  <c r="BD66" i="1"/>
  <c r="BD250" i="1"/>
  <c r="BE223" i="1"/>
  <c r="BE6" i="1"/>
  <c r="BE107" i="1"/>
  <c r="BD188" i="1"/>
  <c r="AE71" i="1"/>
  <c r="AQ71" i="1" s="1"/>
  <c r="BE340" i="1"/>
  <c r="BD337" i="1"/>
  <c r="BD222" i="1"/>
  <c r="BD213" i="1"/>
  <c r="BD204" i="1"/>
  <c r="BF179" i="1"/>
  <c r="AH179" i="1" s="1"/>
  <c r="AT179" i="1" s="1"/>
  <c r="AE279" i="1"/>
  <c r="AQ279" i="1" s="1"/>
  <c r="BD277" i="1"/>
  <c r="BD323" i="1"/>
  <c r="AE224" i="1"/>
  <c r="AQ224" i="1" s="1"/>
  <c r="BD218" i="1"/>
  <c r="BE101" i="1"/>
  <c r="BD88" i="1"/>
  <c r="BD192" i="1"/>
  <c r="BD62" i="1"/>
  <c r="AE240" i="1"/>
  <c r="AQ240" i="1" s="1"/>
  <c r="AE252" i="1"/>
  <c r="AQ252" i="1" s="1"/>
  <c r="BD350" i="1"/>
  <c r="BD149" i="1"/>
  <c r="BE15" i="1"/>
  <c r="BD64" i="1"/>
  <c r="BD343" i="1"/>
  <c r="BD154" i="1"/>
  <c r="BD288" i="1"/>
  <c r="BD356" i="1"/>
  <c r="BE183" i="1"/>
  <c r="BD299" i="1"/>
  <c r="BD47" i="1"/>
  <c r="BD284" i="1"/>
  <c r="BE148" i="1"/>
  <c r="BD242" i="1"/>
  <c r="BE91" i="1"/>
  <c r="BE100" i="1"/>
  <c r="BD140" i="1"/>
  <c r="BE22" i="1"/>
  <c r="BD315" i="1"/>
  <c r="BD316" i="1"/>
  <c r="BD119" i="1"/>
  <c r="BD4" i="1"/>
  <c r="BD220" i="1"/>
  <c r="BE320" i="1"/>
  <c r="BD285" i="1"/>
  <c r="BD106" i="1"/>
  <c r="AE96" i="1"/>
  <c r="AQ96" i="1" s="1"/>
  <c r="BD276" i="1"/>
  <c r="BD8" i="1"/>
  <c r="BD302" i="1" l="1"/>
  <c r="BE225" i="1"/>
  <c r="BD317" i="1"/>
  <c r="BE197" i="1"/>
  <c r="BE121" i="1"/>
  <c r="BE347" i="1"/>
  <c r="BE122" i="1"/>
  <c r="BD238" i="1"/>
  <c r="AG54" i="1"/>
  <c r="AS54" i="1" s="1"/>
  <c r="AG10" i="1"/>
  <c r="AS10" i="1" s="1"/>
  <c r="BD7" i="1"/>
  <c r="AF45" i="1"/>
  <c r="AE189" i="1"/>
  <c r="AQ189" i="1" s="1"/>
  <c r="BE111" i="1"/>
  <c r="BE63" i="1"/>
  <c r="AG43" i="1"/>
  <c r="AS43" i="1" s="1"/>
  <c r="BE263" i="1"/>
  <c r="AG263" i="1" s="1"/>
  <c r="AF78" i="1"/>
  <c r="AR78" i="1" s="1"/>
  <c r="AE3" i="1"/>
  <c r="AQ3" i="1" s="1"/>
  <c r="BD3" i="1"/>
  <c r="BE172" i="1"/>
  <c r="BE95" i="1"/>
  <c r="BE272" i="1"/>
  <c r="BE26" i="1"/>
  <c r="BE165" i="1"/>
  <c r="AG165" i="1" s="1"/>
  <c r="BD231" i="1"/>
  <c r="BD311" i="1"/>
  <c r="BF219" i="1"/>
  <c r="AH219" i="1" s="1"/>
  <c r="AT219" i="1" s="1"/>
  <c r="BD191" i="1"/>
  <c r="BE142" i="1"/>
  <c r="BD346" i="1"/>
  <c r="BE133" i="1"/>
  <c r="AG133" i="1" s="1"/>
  <c r="AS133" i="1" s="1"/>
  <c r="BF227" i="1"/>
  <c r="AH227" i="1" s="1"/>
  <c r="AT227" i="1" s="1"/>
  <c r="BE260" i="1"/>
  <c r="AG260" i="1" s="1"/>
  <c r="BE208" i="1"/>
  <c r="AG208" i="1" s="1"/>
  <c r="AS208" i="1" s="1"/>
  <c r="BE193" i="1"/>
  <c r="BE56" i="1"/>
  <c r="BF332" i="1"/>
  <c r="AH332" i="1" s="1"/>
  <c r="AT332" i="1" s="1"/>
  <c r="BE85" i="1"/>
  <c r="BE57" i="1"/>
  <c r="BD146" i="1"/>
  <c r="AF146" i="1" s="1"/>
  <c r="AR146" i="1" s="1"/>
  <c r="BD329" i="1"/>
  <c r="BE226" i="1"/>
  <c r="AG226" i="1" s="1"/>
  <c r="AS226" i="1" s="1"/>
  <c r="BE143" i="1"/>
  <c r="AG143" i="1" s="1"/>
  <c r="AS143" i="1" s="1"/>
  <c r="BD157" i="1"/>
  <c r="BD212" i="1"/>
  <c r="BE128" i="1"/>
  <c r="BE275" i="1"/>
  <c r="AG275" i="1" s="1"/>
  <c r="AS275" i="1" s="1"/>
  <c r="BF181" i="1"/>
  <c r="AH181" i="1" s="1"/>
  <c r="AT181" i="1" s="1"/>
  <c r="BD259" i="1"/>
  <c r="BE194" i="1"/>
  <c r="AG107" i="1"/>
  <c r="AS107" i="1" s="1"/>
  <c r="AG347" i="1"/>
  <c r="AS347" i="1" s="1"/>
  <c r="AG24" i="1"/>
  <c r="AS24" i="1" s="1"/>
  <c r="AG272" i="1"/>
  <c r="AS272" i="1" s="1"/>
  <c r="AG57" i="1"/>
  <c r="AS57" i="1" s="1"/>
  <c r="AG48" i="1"/>
  <c r="AS48" i="1" s="1"/>
  <c r="AG195" i="1"/>
  <c r="AS195" i="1" s="1"/>
  <c r="AG33" i="1"/>
  <c r="AS33" i="1" s="1"/>
  <c r="AG109" i="1"/>
  <c r="AS109" i="1" s="1"/>
  <c r="AG53" i="1"/>
  <c r="AS53" i="1" s="1"/>
  <c r="AG194" i="1"/>
  <c r="AS194" i="1" s="1"/>
  <c r="AG342" i="1"/>
  <c r="AS342" i="1" s="1"/>
  <c r="AF176" i="1"/>
  <c r="AR176" i="1" s="1"/>
  <c r="AG20" i="1"/>
  <c r="AS20" i="1" s="1"/>
  <c r="AG148" i="1"/>
  <c r="AS148" i="1" s="1"/>
  <c r="AG101" i="1"/>
  <c r="AS101" i="1" s="1"/>
  <c r="AG340" i="1"/>
  <c r="AS340" i="1" s="1"/>
  <c r="AG6" i="1"/>
  <c r="AS6" i="1" s="1"/>
  <c r="AG83" i="1"/>
  <c r="AS83" i="1" s="1"/>
  <c r="BE42" i="1"/>
  <c r="AG225" i="1"/>
  <c r="AS225" i="1" s="1"/>
  <c r="AG44" i="1"/>
  <c r="AS44" i="1" s="1"/>
  <c r="AG324" i="1"/>
  <c r="AS324" i="1" s="1"/>
  <c r="AG5" i="1"/>
  <c r="AS5" i="1" s="1"/>
  <c r="AG52" i="1"/>
  <c r="AS52" i="1" s="1"/>
  <c r="AF164" i="1"/>
  <c r="AR164" i="1" s="1"/>
  <c r="AF313" i="1"/>
  <c r="AG16" i="1"/>
  <c r="AS16" i="1" s="1"/>
  <c r="AG111" i="1"/>
  <c r="AS111" i="1" s="1"/>
  <c r="AG320" i="1"/>
  <c r="AS320" i="1" s="1"/>
  <c r="AG223" i="1"/>
  <c r="AS223" i="1" s="1"/>
  <c r="AG328" i="1"/>
  <c r="AS328" i="1" s="1"/>
  <c r="AG26" i="1"/>
  <c r="AS26" i="1" s="1"/>
  <c r="AG211" i="1"/>
  <c r="AS211" i="1" s="1"/>
  <c r="AF205" i="1"/>
  <c r="AR205" i="1" s="1"/>
  <c r="AG117" i="1"/>
  <c r="AS117" i="1" s="1"/>
  <c r="AF31" i="1"/>
  <c r="AR31" i="1" s="1"/>
  <c r="AF239" i="1"/>
  <c r="AR239" i="1" s="1"/>
  <c r="AG25" i="1"/>
  <c r="AG22" i="1"/>
  <c r="AS22" i="1" s="1"/>
  <c r="AG254" i="1"/>
  <c r="AS254" i="1" s="1"/>
  <c r="AG122" i="1"/>
  <c r="AS122" i="1" s="1"/>
  <c r="AG268" i="1"/>
  <c r="AS268" i="1" s="1"/>
  <c r="AG294" i="1"/>
  <c r="AS294" i="1" s="1"/>
  <c r="AF258" i="1"/>
  <c r="AG38" i="1"/>
  <c r="AS38" i="1" s="1"/>
  <c r="AR50" i="1"/>
  <c r="BE50" i="1"/>
  <c r="AF234" i="1"/>
  <c r="AR235" i="1"/>
  <c r="BE235" i="1"/>
  <c r="AF278" i="1"/>
  <c r="AR278" i="1" s="1"/>
  <c r="AG105" i="1"/>
  <c r="AS105" i="1" s="1"/>
  <c r="AG121" i="1"/>
  <c r="AS121" i="1" s="1"/>
  <c r="AG173" i="1"/>
  <c r="AS173" i="1" s="1"/>
  <c r="AG336" i="1"/>
  <c r="AS336" i="1" s="1"/>
  <c r="AG341" i="1"/>
  <c r="AS341" i="1" s="1"/>
  <c r="AG100" i="1"/>
  <c r="AS100" i="1" s="1"/>
  <c r="AG183" i="1"/>
  <c r="AS183" i="1" s="1"/>
  <c r="AG15" i="1"/>
  <c r="AS15" i="1" s="1"/>
  <c r="AG172" i="1"/>
  <c r="AS172" i="1" s="1"/>
  <c r="BD160" i="1"/>
  <c r="AF160" i="1" s="1"/>
  <c r="AR160" i="1" s="1"/>
  <c r="AG39" i="1"/>
  <c r="AS39" i="1" s="1"/>
  <c r="AG23" i="1"/>
  <c r="AS23" i="1" s="1"/>
  <c r="AF243" i="1"/>
  <c r="AR243" i="1" s="1"/>
  <c r="AF90" i="1"/>
  <c r="AR90" i="1" s="1"/>
  <c r="AF12" i="1"/>
  <c r="AR12" i="1" s="1"/>
  <c r="AG35" i="1"/>
  <c r="AS35" i="1" s="1"/>
  <c r="AF296" i="1"/>
  <c r="AR296" i="1" s="1"/>
  <c r="AF345" i="1"/>
  <c r="AR345" i="1" s="1"/>
  <c r="AF58" i="1"/>
  <c r="AR58" i="1" s="1"/>
  <c r="AF75" i="1"/>
  <c r="AR75" i="1" s="1"/>
  <c r="AF19" i="1"/>
  <c r="AG63" i="1"/>
  <c r="AS63" i="1" s="1"/>
  <c r="BE201" i="1"/>
  <c r="AG85" i="1"/>
  <c r="AS85" i="1" s="1"/>
  <c r="AG120" i="1"/>
  <c r="AS120" i="1" s="1"/>
  <c r="AG112" i="1"/>
  <c r="AS112" i="1" s="1"/>
  <c r="AG51" i="1"/>
  <c r="AS51" i="1" s="1"/>
  <c r="AG202" i="1"/>
  <c r="AS202" i="1" s="1"/>
  <c r="AF287" i="1"/>
  <c r="AR287" i="1" s="1"/>
  <c r="AG127" i="1"/>
  <c r="AS127" i="1" s="1"/>
  <c r="AG128" i="1"/>
  <c r="AS128" i="1" s="1"/>
  <c r="AG142" i="1"/>
  <c r="AS142" i="1" s="1"/>
  <c r="AF292" i="1"/>
  <c r="AR292" i="1" s="1"/>
  <c r="AG197" i="1"/>
  <c r="AS197" i="1" s="1"/>
  <c r="AG95" i="1"/>
  <c r="AS95" i="1" s="1"/>
  <c r="AG60" i="1"/>
  <c r="AS60" i="1" s="1"/>
  <c r="AF248" i="1"/>
  <c r="AR248" i="1" s="1"/>
  <c r="AG193" i="1"/>
  <c r="AS193" i="1" s="1"/>
  <c r="AG91" i="1"/>
  <c r="AS91" i="1" s="1"/>
  <c r="AF329" i="1"/>
  <c r="AR329" i="1" s="1"/>
  <c r="AF192" i="1"/>
  <c r="AR192" i="1" s="1"/>
  <c r="AF70" i="1"/>
  <c r="AR70" i="1" s="1"/>
  <c r="AF155" i="1"/>
  <c r="AR155" i="1" s="1"/>
  <c r="AF207" i="1"/>
  <c r="AR207" i="1" s="1"/>
  <c r="AF119" i="1"/>
  <c r="AR119" i="1" s="1"/>
  <c r="AF140" i="1"/>
  <c r="AR140" i="1" s="1"/>
  <c r="AF350" i="1"/>
  <c r="AR350" i="1" s="1"/>
  <c r="AF7" i="1"/>
  <c r="AR7" i="1" s="1"/>
  <c r="AF323" i="1"/>
  <c r="AR323" i="1" s="1"/>
  <c r="AF337" i="1"/>
  <c r="AR337" i="1" s="1"/>
  <c r="AF36" i="1"/>
  <c r="AR36" i="1" s="1"/>
  <c r="AF104" i="1"/>
  <c r="AR104" i="1" s="1"/>
  <c r="AF251" i="1"/>
  <c r="AR251" i="1" s="1"/>
  <c r="AF261" i="1"/>
  <c r="AR261" i="1" s="1"/>
  <c r="AF102" i="1"/>
  <c r="AR102" i="1" s="1"/>
  <c r="AF92" i="1"/>
  <c r="AR92" i="1" s="1"/>
  <c r="AF359" i="1"/>
  <c r="AR359" i="1" s="1"/>
  <c r="AF106" i="1"/>
  <c r="AR106" i="1" s="1"/>
  <c r="AF346" i="1"/>
  <c r="AR346" i="1" s="1"/>
  <c r="AF284" i="1"/>
  <c r="AR284" i="1" s="1"/>
  <c r="AF88" i="1"/>
  <c r="AR88" i="1" s="1"/>
  <c r="AF204" i="1"/>
  <c r="AR204" i="1" s="1"/>
  <c r="AF250" i="1"/>
  <c r="AR250" i="1" s="1"/>
  <c r="AF67" i="1"/>
  <c r="AR67" i="1" s="1"/>
  <c r="AF139" i="1"/>
  <c r="AR139" i="1" s="1"/>
  <c r="AF159" i="1"/>
  <c r="AR159" i="1" s="1"/>
  <c r="AF297" i="1"/>
  <c r="AR297" i="1" s="1"/>
  <c r="AF93" i="1"/>
  <c r="AR93" i="1" s="1"/>
  <c r="AF318" i="1"/>
  <c r="AR318" i="1" s="1"/>
  <c r="AF9" i="1"/>
  <c r="AR9" i="1" s="1"/>
  <c r="AF18" i="1"/>
  <c r="AR18" i="1" s="1"/>
  <c r="AF331" i="1"/>
  <c r="AR331" i="1" s="1"/>
  <c r="AF274" i="1"/>
  <c r="AR274" i="1" s="1"/>
  <c r="AF289" i="1"/>
  <c r="AR289" i="1" s="1"/>
  <c r="AF161" i="1"/>
  <c r="AR161" i="1" s="1"/>
  <c r="AF182" i="1"/>
  <c r="AR182" i="1" s="1"/>
  <c r="AF236" i="1"/>
  <c r="AR236" i="1" s="1"/>
  <c r="AF285" i="1"/>
  <c r="AR285" i="1" s="1"/>
  <c r="AF316" i="1"/>
  <c r="AR316" i="1" s="1"/>
  <c r="AF47" i="1"/>
  <c r="AR47" i="1" s="1"/>
  <c r="AF356" i="1"/>
  <c r="AR356" i="1" s="1"/>
  <c r="AF149" i="1"/>
  <c r="AR149" i="1" s="1"/>
  <c r="AF62" i="1"/>
  <c r="AR62" i="1" s="1"/>
  <c r="AF209" i="1"/>
  <c r="AR209" i="1" s="1"/>
  <c r="AF212" i="1"/>
  <c r="AR212" i="1" s="1"/>
  <c r="AF298" i="1"/>
  <c r="AR298" i="1" s="1"/>
  <c r="AF355" i="1"/>
  <c r="AR355" i="1" s="1"/>
  <c r="AF317" i="1"/>
  <c r="AR317" i="1" s="1"/>
  <c r="AF187" i="1"/>
  <c r="AR187" i="1" s="1"/>
  <c r="AF81" i="1"/>
  <c r="AR81" i="1" s="1"/>
  <c r="AF134" i="1"/>
  <c r="AR134" i="1" s="1"/>
  <c r="AF338" i="1"/>
  <c r="AR338" i="1" s="1"/>
  <c r="AF76" i="1"/>
  <c r="AR76" i="1" s="1"/>
  <c r="AF108" i="1"/>
  <c r="AR108" i="1" s="1"/>
  <c r="AF151" i="1"/>
  <c r="AR151" i="1" s="1"/>
  <c r="AF8" i="1"/>
  <c r="AR8" i="1" s="1"/>
  <c r="AF315" i="1"/>
  <c r="AR315" i="1" s="1"/>
  <c r="AF288" i="1"/>
  <c r="AR288" i="1" s="1"/>
  <c r="AF360" i="1"/>
  <c r="AR360" i="1" s="1"/>
  <c r="AF277" i="1"/>
  <c r="AR277" i="1" s="1"/>
  <c r="AF66" i="1"/>
  <c r="AR66" i="1" s="1"/>
  <c r="AF214" i="1"/>
  <c r="AR214" i="1" s="1"/>
  <c r="AF196" i="1"/>
  <c r="AR196" i="1" s="1"/>
  <c r="AF302" i="1"/>
  <c r="AR302" i="1" s="1"/>
  <c r="AF308" i="1"/>
  <c r="AR308" i="1" s="1"/>
  <c r="AF311" i="1"/>
  <c r="AR311" i="1" s="1"/>
  <c r="AF80" i="1"/>
  <c r="AR80" i="1" s="1"/>
  <c r="AF221" i="1"/>
  <c r="AR221" i="1" s="1"/>
  <c r="AF309" i="1"/>
  <c r="AR309" i="1" s="1"/>
  <c r="AF247" i="1"/>
  <c r="AR247" i="1" s="1"/>
  <c r="AF32" i="1"/>
  <c r="AR32" i="1" s="1"/>
  <c r="AF249" i="1"/>
  <c r="AR249" i="1" s="1"/>
  <c r="AF130" i="1"/>
  <c r="AR130" i="1" s="1"/>
  <c r="AF68" i="1"/>
  <c r="AR68" i="1" s="1"/>
  <c r="AF321" i="1"/>
  <c r="AR321" i="1" s="1"/>
  <c r="AF307" i="1"/>
  <c r="AR307" i="1" s="1"/>
  <c r="AF30" i="1"/>
  <c r="AR30" i="1" s="1"/>
  <c r="AF276" i="1"/>
  <c r="AR276" i="1" s="1"/>
  <c r="AF220" i="1"/>
  <c r="AR220" i="1" s="1"/>
  <c r="AF299" i="1"/>
  <c r="AR299" i="1" s="1"/>
  <c r="AF154" i="1"/>
  <c r="AR154" i="1" s="1"/>
  <c r="AF218" i="1"/>
  <c r="AR218" i="1" s="1"/>
  <c r="AF157" i="1"/>
  <c r="AR157" i="1" s="1"/>
  <c r="AF326" i="1"/>
  <c r="AR326" i="1" s="1"/>
  <c r="AF264" i="1"/>
  <c r="AR264" i="1" s="1"/>
  <c r="AF228" i="1"/>
  <c r="AR228" i="1" s="1"/>
  <c r="AF41" i="1"/>
  <c r="AR41" i="1" s="1"/>
  <c r="AF238" i="1"/>
  <c r="AR238" i="1" s="1"/>
  <c r="AF17" i="1"/>
  <c r="AR17" i="1" s="1"/>
  <c r="AF271" i="1"/>
  <c r="AR271" i="1" s="1"/>
  <c r="AF162" i="1"/>
  <c r="AR162" i="1" s="1"/>
  <c r="AF14" i="1"/>
  <c r="AR14" i="1" s="1"/>
  <c r="AF206" i="1"/>
  <c r="AR206" i="1" s="1"/>
  <c r="AF322" i="1"/>
  <c r="AR322" i="1" s="1"/>
  <c r="AF344" i="1"/>
  <c r="AR344" i="1" s="1"/>
  <c r="AF110" i="1"/>
  <c r="AR110" i="1" s="1"/>
  <c r="AF29" i="1"/>
  <c r="AR29" i="1" s="1"/>
  <c r="AF358" i="1"/>
  <c r="AR358" i="1" s="1"/>
  <c r="AF65" i="1"/>
  <c r="AR65" i="1" s="1"/>
  <c r="AF4" i="1"/>
  <c r="AR4" i="1" s="1"/>
  <c r="AF242" i="1"/>
  <c r="AR242" i="1" s="1"/>
  <c r="AF343" i="1"/>
  <c r="AR343" i="1" s="1"/>
  <c r="AF213" i="1"/>
  <c r="AR213" i="1" s="1"/>
  <c r="AF257" i="1"/>
  <c r="AR257" i="1" s="1"/>
  <c r="AF290" i="1"/>
  <c r="AR290" i="1" s="1"/>
  <c r="AF349" i="1"/>
  <c r="AR349" i="1" s="1"/>
  <c r="AF280" i="1"/>
  <c r="AR280" i="1" s="1"/>
  <c r="AF314" i="1"/>
  <c r="AR314" i="1" s="1"/>
  <c r="AF136" i="1"/>
  <c r="AR136" i="1" s="1"/>
  <c r="AF103" i="1"/>
  <c r="AR103" i="1" s="1"/>
  <c r="AF189" i="1"/>
  <c r="AR189" i="1" s="1"/>
  <c r="AF231" i="1"/>
  <c r="AR231" i="1" s="1"/>
  <c r="AF74" i="1"/>
  <c r="AR74" i="1" s="1"/>
  <c r="AF118" i="1"/>
  <c r="AR118" i="1" s="1"/>
  <c r="AF191" i="1"/>
  <c r="AR191" i="1" s="1"/>
  <c r="BF60" i="1"/>
  <c r="AF291" i="1"/>
  <c r="AR291" i="1" s="1"/>
  <c r="AF229" i="1"/>
  <c r="AR229" i="1" s="1"/>
  <c r="AF174" i="1"/>
  <c r="AR174" i="1" s="1"/>
  <c r="AF125" i="1"/>
  <c r="AR125" i="1" s="1"/>
  <c r="AF259" i="1"/>
  <c r="AR259" i="1" s="1"/>
  <c r="AF94" i="1"/>
  <c r="AR94" i="1" s="1"/>
  <c r="AF64" i="1"/>
  <c r="AR64" i="1" s="1"/>
  <c r="AF188" i="1"/>
  <c r="AR188" i="1" s="1"/>
  <c r="AF357" i="1"/>
  <c r="AR357" i="1" s="1"/>
  <c r="AF351" i="1"/>
  <c r="AR351" i="1" s="1"/>
  <c r="AF135" i="1"/>
  <c r="AR135" i="1" s="1"/>
  <c r="AF310" i="1"/>
  <c r="AR310" i="1" s="1"/>
  <c r="AF79" i="1"/>
  <c r="AR79" i="1" s="1"/>
  <c r="AF353" i="1"/>
  <c r="AR353" i="1" s="1"/>
  <c r="AF11" i="1"/>
  <c r="AR11" i="1" s="1"/>
  <c r="AF84" i="1"/>
  <c r="AR84" i="1" s="1"/>
  <c r="AF185" i="1"/>
  <c r="AR185" i="1" s="1"/>
  <c r="AF210" i="1"/>
  <c r="AR210" i="1" s="1"/>
  <c r="AF281" i="1"/>
  <c r="AR281" i="1" s="1"/>
  <c r="AF286" i="1"/>
  <c r="AR286" i="1" s="1"/>
  <c r="AF256" i="1"/>
  <c r="AR256" i="1" s="1"/>
  <c r="AF222" i="1"/>
  <c r="AR222" i="1" s="1"/>
  <c r="AF198" i="1"/>
  <c r="AR198" i="1" s="1"/>
  <c r="AF300" i="1"/>
  <c r="AR300" i="1" s="1"/>
  <c r="AF73" i="1"/>
  <c r="AR73" i="1" s="1"/>
  <c r="AF69" i="1"/>
  <c r="AR69" i="1" s="1"/>
  <c r="BE99" i="1"/>
  <c r="BE58" i="1"/>
  <c r="BE304" i="1"/>
  <c r="BF52" i="1"/>
  <c r="BE145" i="1"/>
  <c r="BE266" i="1"/>
  <c r="BE97" i="1"/>
  <c r="BE273" i="1"/>
  <c r="BD267" i="1"/>
  <c r="BD184" i="1"/>
  <c r="BE171" i="1"/>
  <c r="BD237" i="1"/>
  <c r="BE293" i="1"/>
  <c r="BF268" i="1"/>
  <c r="AH268" i="1" s="1"/>
  <c r="AT268" i="1" s="1"/>
  <c r="BE243" i="1"/>
  <c r="BF44" i="1"/>
  <c r="BE115" i="1"/>
  <c r="BE287" i="1"/>
  <c r="BE282" i="1"/>
  <c r="BE178" i="1"/>
  <c r="BE344" i="1"/>
  <c r="BD312" i="1"/>
  <c r="BE55" i="1"/>
  <c r="BE327" i="1"/>
  <c r="BD96" i="1"/>
  <c r="BE156" i="1"/>
  <c r="BE141" i="1"/>
  <c r="BE221" i="1"/>
  <c r="BE152" i="1"/>
  <c r="BD61" i="1"/>
  <c r="BE21" i="1"/>
  <c r="BE76" i="1"/>
  <c r="BD252" i="1"/>
  <c r="BF122" i="1"/>
  <c r="BE255" i="1"/>
  <c r="BE283" i="1"/>
  <c r="BD72" i="1"/>
  <c r="BD168" i="1"/>
  <c r="BE87" i="1"/>
  <c r="BF5" i="1"/>
  <c r="BE34" i="1"/>
  <c r="BE232" i="1"/>
  <c r="BE137" i="1"/>
  <c r="BE330" i="1"/>
  <c r="BF54" i="1"/>
  <c r="BF24" i="1"/>
  <c r="BD354" i="1"/>
  <c r="BD71" i="1"/>
  <c r="BE248" i="1"/>
  <c r="BF336" i="1"/>
  <c r="AH336" i="1" s="1"/>
  <c r="AT336" i="1" s="1"/>
  <c r="BF211" i="1"/>
  <c r="BD153" i="1"/>
  <c r="BF347" i="1"/>
  <c r="AH347" i="1" s="1"/>
  <c r="AT347" i="1" s="1"/>
  <c r="BE89" i="1"/>
  <c r="BE253" i="1"/>
  <c r="BD230" i="1"/>
  <c r="BF26" i="1"/>
  <c r="BE199" i="1"/>
  <c r="BD166" i="1"/>
  <c r="BE309" i="1"/>
  <c r="BE114" i="1"/>
  <c r="BF217" i="1"/>
  <c r="AH217" i="1" s="1"/>
  <c r="AT217" i="1" s="1"/>
  <c r="BE305" i="1"/>
  <c r="BD215" i="1"/>
  <c r="BE295" i="1"/>
  <c r="BF20" i="1"/>
  <c r="BE77" i="1"/>
  <c r="BF246" i="1"/>
  <c r="BE186" i="1"/>
  <c r="BF121" i="1"/>
  <c r="AH121" i="1" s="1"/>
  <c r="AT121" i="1" s="1"/>
  <c r="BD265" i="1"/>
  <c r="BF270" i="1"/>
  <c r="AH270" i="1" s="1"/>
  <c r="AT270" i="1" s="1"/>
  <c r="BE102" i="1"/>
  <c r="BE262" i="1"/>
  <c r="BD241" i="1"/>
  <c r="BD245" i="1"/>
  <c r="BE352" i="1"/>
  <c r="BD124" i="1"/>
  <c r="BD163" i="1"/>
  <c r="BE306" i="1"/>
  <c r="BG203" i="1"/>
  <c r="AI203" i="1" s="1"/>
  <c r="AU203" i="1" s="1"/>
  <c r="BE28" i="1"/>
  <c r="BE158" i="1"/>
  <c r="BD233" i="1"/>
  <c r="BF142" i="1"/>
  <c r="AH142" i="1" s="1"/>
  <c r="AT142" i="1" s="1"/>
  <c r="BE335" i="1"/>
  <c r="BD319" i="1"/>
  <c r="BE244" i="1"/>
  <c r="BE144" i="1"/>
  <c r="BF40" i="1"/>
  <c r="BE200" i="1"/>
  <c r="BD325" i="1"/>
  <c r="BE131" i="1"/>
  <c r="BE147" i="1"/>
  <c r="BE49" i="1"/>
  <c r="BE108" i="1"/>
  <c r="BE261" i="1"/>
  <c r="BE296" i="1"/>
  <c r="BF95" i="1"/>
  <c r="AH95" i="1" s="1"/>
  <c r="AT95" i="1" s="1"/>
  <c r="BF169" i="1"/>
  <c r="AH169" i="1" s="1"/>
  <c r="AT169" i="1" s="1"/>
  <c r="BD167" i="1"/>
  <c r="BF341" i="1"/>
  <c r="AH341" i="1" s="1"/>
  <c r="AT341" i="1" s="1"/>
  <c r="BF35" i="1"/>
  <c r="BD224" i="1"/>
  <c r="BE334" i="1"/>
  <c r="BF173" i="1"/>
  <c r="AH173" i="1" s="1"/>
  <c r="AT173" i="1" s="1"/>
  <c r="BE281" i="1"/>
  <c r="BE132" i="1"/>
  <c r="BE98" i="1"/>
  <c r="BD279" i="1"/>
  <c r="BE123" i="1"/>
  <c r="BF117" i="1"/>
  <c r="AH117" i="1" s="1"/>
  <c r="AT117" i="1" s="1"/>
  <c r="BF27" i="1"/>
  <c r="BF33" i="1"/>
  <c r="BF38" i="1"/>
  <c r="BE92" i="1"/>
  <c r="BF195" i="1"/>
  <c r="AH195" i="1" s="1"/>
  <c r="AT195" i="1" s="1"/>
  <c r="BE339" i="1"/>
  <c r="BG113" i="1"/>
  <c r="AI113" i="1" s="1"/>
  <c r="AU113" i="1" s="1"/>
  <c r="BF63" i="1"/>
  <c r="BD175" i="1"/>
  <c r="BD190" i="1"/>
  <c r="BE82" i="1"/>
  <c r="BE151" i="1"/>
  <c r="BF272" i="1"/>
  <c r="AH272" i="1" s="1"/>
  <c r="AT272" i="1" s="1"/>
  <c r="BF127" i="1"/>
  <c r="AH127" i="1" s="1"/>
  <c r="AT127" i="1" s="1"/>
  <c r="BF46" i="1"/>
  <c r="BF197" i="1"/>
  <c r="AH197" i="1" s="1"/>
  <c r="AT197" i="1" s="1"/>
  <c r="BE247" i="1"/>
  <c r="BE205" i="1"/>
  <c r="BD126" i="1"/>
  <c r="BE216" i="1"/>
  <c r="BD333" i="1"/>
  <c r="BD150" i="1"/>
  <c r="BE180" i="1"/>
  <c r="BE164" i="1"/>
  <c r="BF193" i="1"/>
  <c r="AH193" i="1" s="1"/>
  <c r="AT193" i="1" s="1"/>
  <c r="BE303" i="1"/>
  <c r="BG332" i="1"/>
  <c r="AI332" i="1" s="1"/>
  <c r="AU332" i="1" s="1"/>
  <c r="BD269" i="1"/>
  <c r="BE13" i="1"/>
  <c r="BE170" i="1"/>
  <c r="BF105" i="1"/>
  <c r="AH105" i="1" s="1"/>
  <c r="AT105" i="1" s="1"/>
  <c r="BE37" i="1"/>
  <c r="BE345" i="1"/>
  <c r="BF324" i="1"/>
  <c r="AH324" i="1" s="1"/>
  <c r="AT324" i="1" s="1"/>
  <c r="BF59" i="1"/>
  <c r="BE32" i="1"/>
  <c r="BD240" i="1"/>
  <c r="BE116" i="1"/>
  <c r="BF342" i="1"/>
  <c r="AH342" i="1" s="1"/>
  <c r="AT342" i="1" s="1"/>
  <c r="BE138" i="1"/>
  <c r="BF57" i="1"/>
  <c r="BE129" i="1"/>
  <c r="BE177" i="1"/>
  <c r="BE207" i="1"/>
  <c r="BD86" i="1"/>
  <c r="BE292" i="1"/>
  <c r="BD348" i="1"/>
  <c r="AS260" i="1" l="1"/>
  <c r="BF260" i="1"/>
  <c r="AH260" i="1" s="1"/>
  <c r="AT260" i="1" s="1"/>
  <c r="BE289" i="1"/>
  <c r="BF10" i="1"/>
  <c r="BE322" i="1"/>
  <c r="AS165" i="1"/>
  <c r="BF165" i="1"/>
  <c r="AH165" i="1" s="1"/>
  <c r="AT165" i="1" s="1"/>
  <c r="AS263" i="1"/>
  <c r="BF263" i="1"/>
  <c r="AH263" i="1" s="1"/>
  <c r="AT263" i="1" s="1"/>
  <c r="AH63" i="1"/>
  <c r="AT63" i="1" s="1"/>
  <c r="AH40" i="1"/>
  <c r="AT40" i="1" s="1"/>
  <c r="AH46" i="1"/>
  <c r="AT46" i="1" s="1"/>
  <c r="AH35" i="1"/>
  <c r="AT35" i="1" s="1"/>
  <c r="AH20" i="1"/>
  <c r="AT20" i="1" s="1"/>
  <c r="BE174" i="1"/>
  <c r="AG174" i="1" s="1"/>
  <c r="AS174" i="1" s="1"/>
  <c r="AH59" i="1"/>
  <c r="AT59" i="1" s="1"/>
  <c r="AH24" i="1"/>
  <c r="AT24" i="1" s="1"/>
  <c r="AH44" i="1"/>
  <c r="AT44" i="1" s="1"/>
  <c r="AH10" i="1"/>
  <c r="AT10" i="1" s="1"/>
  <c r="AH38" i="1"/>
  <c r="AT38" i="1" s="1"/>
  <c r="AH57" i="1"/>
  <c r="AT57" i="1" s="1"/>
  <c r="AH33" i="1"/>
  <c r="AT33" i="1" s="1"/>
  <c r="AH54" i="1"/>
  <c r="AT54" i="1" s="1"/>
  <c r="AG56" i="1"/>
  <c r="BF56" i="1" s="1"/>
  <c r="AH27" i="1"/>
  <c r="AT27" i="1" s="1"/>
  <c r="BE78" i="1"/>
  <c r="BE229" i="1"/>
  <c r="AG229" i="1" s="1"/>
  <c r="AF3" i="1"/>
  <c r="AR45" i="1"/>
  <c r="BE45" i="1"/>
  <c r="BF43" i="1"/>
  <c r="AS56" i="1"/>
  <c r="BE30" i="1"/>
  <c r="BE274" i="1"/>
  <c r="AG274" i="1" s="1"/>
  <c r="BE110" i="1"/>
  <c r="BE239" i="1"/>
  <c r="BE307" i="1"/>
  <c r="BE134" i="1"/>
  <c r="BE31" i="1"/>
  <c r="BE278" i="1"/>
  <c r="BE12" i="1"/>
  <c r="BF208" i="1"/>
  <c r="AH208" i="1" s="1"/>
  <c r="AT208" i="1" s="1"/>
  <c r="BF275" i="1"/>
  <c r="AH275" i="1" s="1"/>
  <c r="AT275" i="1" s="1"/>
  <c r="BF294" i="1"/>
  <c r="AH294" i="1" s="1"/>
  <c r="AT294" i="1" s="1"/>
  <c r="BF128" i="1"/>
  <c r="AH128" i="1" s="1"/>
  <c r="AT128" i="1" s="1"/>
  <c r="BE84" i="1"/>
  <c r="AG84" i="1" s="1"/>
  <c r="AS84" i="1" s="1"/>
  <c r="BE182" i="1"/>
  <c r="AG182" i="1" s="1"/>
  <c r="AS182" i="1" s="1"/>
  <c r="BE210" i="1"/>
  <c r="AG210" i="1" s="1"/>
  <c r="AG207" i="1"/>
  <c r="AS207" i="1" s="1"/>
  <c r="AG116" i="1"/>
  <c r="AS116" i="1" s="1"/>
  <c r="AG164" i="1"/>
  <c r="AS164" i="1" s="1"/>
  <c r="AG205" i="1"/>
  <c r="AS205" i="1" s="1"/>
  <c r="AG108" i="1"/>
  <c r="AS108" i="1" s="1"/>
  <c r="AG144" i="1"/>
  <c r="AS144" i="1" s="1"/>
  <c r="AG295" i="1"/>
  <c r="AS295" i="1" s="1"/>
  <c r="AG330" i="1"/>
  <c r="AS330" i="1" s="1"/>
  <c r="AG141" i="1"/>
  <c r="AS141" i="1" s="1"/>
  <c r="AG282" i="1"/>
  <c r="AS282" i="1" s="1"/>
  <c r="AG145" i="1"/>
  <c r="AS145" i="1" s="1"/>
  <c r="AG239" i="1"/>
  <c r="AG177" i="1"/>
  <c r="AS177" i="1" s="1"/>
  <c r="AG170" i="1"/>
  <c r="AS170" i="1" s="1"/>
  <c r="AG180" i="1"/>
  <c r="AS180" i="1" s="1"/>
  <c r="AG247" i="1"/>
  <c r="AS247" i="1" s="1"/>
  <c r="AG281" i="1"/>
  <c r="AS281" i="1" s="1"/>
  <c r="AG244" i="1"/>
  <c r="AS244" i="1" s="1"/>
  <c r="AG158" i="1"/>
  <c r="AS158" i="1" s="1"/>
  <c r="AG199" i="1"/>
  <c r="AS199" i="1" s="1"/>
  <c r="AG87" i="1"/>
  <c r="AS87" i="1" s="1"/>
  <c r="AG76" i="1"/>
  <c r="AS76" i="1" s="1"/>
  <c r="AG156" i="1"/>
  <c r="AS156" i="1" s="1"/>
  <c r="AG287" i="1"/>
  <c r="AS287" i="1" s="1"/>
  <c r="AG171" i="1"/>
  <c r="AS171" i="1" s="1"/>
  <c r="AG129" i="1"/>
  <c r="AS129" i="1" s="1"/>
  <c r="AG32" i="1"/>
  <c r="AS32" i="1" s="1"/>
  <c r="AG13" i="1"/>
  <c r="AS13" i="1" s="1"/>
  <c r="AG289" i="1"/>
  <c r="AS289" i="1" s="1"/>
  <c r="AG49" i="1"/>
  <c r="AS49" i="1" s="1"/>
  <c r="AG28" i="1"/>
  <c r="AS28" i="1" s="1"/>
  <c r="AG352" i="1"/>
  <c r="AS352" i="1" s="1"/>
  <c r="AG186" i="1"/>
  <c r="AS186" i="1" s="1"/>
  <c r="AG305" i="1"/>
  <c r="AS305" i="1" s="1"/>
  <c r="AG248" i="1"/>
  <c r="AS248" i="1" s="1"/>
  <c r="AG137" i="1"/>
  <c r="AS137" i="1" s="1"/>
  <c r="AG30" i="1"/>
  <c r="AS30" i="1" s="1"/>
  <c r="AG278" i="1"/>
  <c r="AS278" i="1" s="1"/>
  <c r="AG304" i="1"/>
  <c r="AS304" i="1" s="1"/>
  <c r="AG201" i="1"/>
  <c r="AG235" i="1"/>
  <c r="AS235" i="1" s="1"/>
  <c r="AG307" i="1"/>
  <c r="AS307" i="1" s="1"/>
  <c r="AG110" i="1"/>
  <c r="AS110" i="1" s="1"/>
  <c r="AG334" i="1"/>
  <c r="AS334" i="1" s="1"/>
  <c r="AG147" i="1"/>
  <c r="AS147" i="1" s="1"/>
  <c r="AG134" i="1"/>
  <c r="AS134" i="1" s="1"/>
  <c r="AG232" i="1"/>
  <c r="AS232" i="1" s="1"/>
  <c r="AG327" i="1"/>
  <c r="AS327" i="1" s="1"/>
  <c r="AG115" i="1"/>
  <c r="AS115" i="1" s="1"/>
  <c r="AG58" i="1"/>
  <c r="AS58" i="1" s="1"/>
  <c r="AR258" i="1"/>
  <c r="BE258" i="1"/>
  <c r="AG138" i="1"/>
  <c r="AS138" i="1" s="1"/>
  <c r="AG339" i="1"/>
  <c r="AS339" i="1" s="1"/>
  <c r="AG123" i="1"/>
  <c r="AS123" i="1" s="1"/>
  <c r="AG296" i="1"/>
  <c r="AS296" i="1" s="1"/>
  <c r="AG131" i="1"/>
  <c r="AS131" i="1" s="1"/>
  <c r="AG306" i="1"/>
  <c r="AS306" i="1" s="1"/>
  <c r="AF241" i="1"/>
  <c r="AR241" i="1" s="1"/>
  <c r="AG253" i="1"/>
  <c r="AS253" i="1" s="1"/>
  <c r="AG34" i="1"/>
  <c r="AS34" i="1" s="1"/>
  <c r="AG21" i="1"/>
  <c r="AS21" i="1" s="1"/>
  <c r="AG55" i="1"/>
  <c r="AS55" i="1" s="1"/>
  <c r="AG99" i="1"/>
  <c r="AG292" i="1"/>
  <c r="AS292" i="1" s="1"/>
  <c r="AG31" i="1"/>
  <c r="AS31" i="1" s="1"/>
  <c r="AG345" i="1"/>
  <c r="AS345" i="1" s="1"/>
  <c r="AG261" i="1"/>
  <c r="AS261" i="1" s="1"/>
  <c r="AG262" i="1"/>
  <c r="AS262" i="1" s="1"/>
  <c r="BE94" i="1"/>
  <c r="AG114" i="1"/>
  <c r="AS114" i="1" s="1"/>
  <c r="AG89" i="1"/>
  <c r="AS89" i="1" s="1"/>
  <c r="AG322" i="1"/>
  <c r="AS322" i="1" s="1"/>
  <c r="AG283" i="1"/>
  <c r="AS283" i="1" s="1"/>
  <c r="AG243" i="1"/>
  <c r="AS243" i="1" s="1"/>
  <c r="AG273" i="1"/>
  <c r="AS273" i="1" s="1"/>
  <c r="AR234" i="1"/>
  <c r="BE234" i="1"/>
  <c r="AG42" i="1"/>
  <c r="AS42" i="1" s="1"/>
  <c r="AG37" i="1"/>
  <c r="AS37" i="1" s="1"/>
  <c r="AG303" i="1"/>
  <c r="AS303" i="1" s="1"/>
  <c r="AG216" i="1"/>
  <c r="AS216" i="1" s="1"/>
  <c r="AG151" i="1"/>
  <c r="AS151" i="1" s="1"/>
  <c r="AG92" i="1"/>
  <c r="AS92" i="1" s="1"/>
  <c r="AG98" i="1"/>
  <c r="AS98" i="1" s="1"/>
  <c r="BE161" i="1"/>
  <c r="BE358" i="1"/>
  <c r="AG200" i="1"/>
  <c r="AS200" i="1" s="1"/>
  <c r="AG335" i="1"/>
  <c r="AS335" i="1" s="1"/>
  <c r="AG102" i="1"/>
  <c r="AS102" i="1" s="1"/>
  <c r="AG77" i="1"/>
  <c r="AS77" i="1" s="1"/>
  <c r="AG309" i="1"/>
  <c r="AS309" i="1" s="1"/>
  <c r="AG255" i="1"/>
  <c r="AS255" i="1" s="1"/>
  <c r="AG152" i="1"/>
  <c r="AS152" i="1" s="1"/>
  <c r="AG344" i="1"/>
  <c r="AS344" i="1" s="1"/>
  <c r="AG97" i="1"/>
  <c r="AS97" i="1" s="1"/>
  <c r="AR19" i="1"/>
  <c r="BE19" i="1"/>
  <c r="AG50" i="1"/>
  <c r="AS50" i="1" s="1"/>
  <c r="AR313" i="1"/>
  <c r="BE313" i="1"/>
  <c r="BE125" i="1"/>
  <c r="AG12" i="1"/>
  <c r="AS12" i="1" s="1"/>
  <c r="AG82" i="1"/>
  <c r="AS82" i="1" s="1"/>
  <c r="BE68" i="1"/>
  <c r="AG132" i="1"/>
  <c r="AS132" i="1" s="1"/>
  <c r="AG221" i="1"/>
  <c r="AS221" i="1" s="1"/>
  <c r="AG178" i="1"/>
  <c r="AS178" i="1" s="1"/>
  <c r="AG293" i="1"/>
  <c r="AS293" i="1" s="1"/>
  <c r="AG266" i="1"/>
  <c r="AS266" i="1" s="1"/>
  <c r="AS25" i="1"/>
  <c r="BF25" i="1"/>
  <c r="BE191" i="1"/>
  <c r="BE118" i="1"/>
  <c r="BE81" i="1"/>
  <c r="BE249" i="1"/>
  <c r="AH52" i="1"/>
  <c r="AT52" i="1" s="1"/>
  <c r="AH60" i="1"/>
  <c r="AH5" i="1"/>
  <c r="AT5" i="1" s="1"/>
  <c r="AH122" i="1"/>
  <c r="AT122" i="1" s="1"/>
  <c r="AH211" i="1"/>
  <c r="AT211" i="1" s="1"/>
  <c r="AH246" i="1"/>
  <c r="AT246" i="1" s="1"/>
  <c r="AH26" i="1"/>
  <c r="AT26" i="1" s="1"/>
  <c r="BE286" i="1"/>
  <c r="BE259" i="1"/>
  <c r="BE185" i="1"/>
  <c r="BG54" i="1"/>
  <c r="BE74" i="1"/>
  <c r="BE130" i="1"/>
  <c r="AF269" i="1"/>
  <c r="AR269" i="1" s="1"/>
  <c r="AF245" i="1"/>
  <c r="AR245" i="1" s="1"/>
  <c r="BE331" i="1"/>
  <c r="BE11" i="1"/>
  <c r="AF167" i="1"/>
  <c r="AR167" i="1" s="1"/>
  <c r="BE251" i="1"/>
  <c r="AF252" i="1"/>
  <c r="AR252" i="1" s="1"/>
  <c r="AF184" i="1"/>
  <c r="AR184" i="1" s="1"/>
  <c r="AF325" i="1"/>
  <c r="AR325" i="1" s="1"/>
  <c r="AF237" i="1"/>
  <c r="AR237" i="1" s="1"/>
  <c r="AF348" i="1"/>
  <c r="AR348" i="1" s="1"/>
  <c r="AF333" i="1"/>
  <c r="AR333" i="1" s="1"/>
  <c r="AF233" i="1"/>
  <c r="AR233" i="1" s="1"/>
  <c r="AF230" i="1"/>
  <c r="AR230" i="1" s="1"/>
  <c r="BE29" i="1"/>
  <c r="AF312" i="1"/>
  <c r="AR312" i="1" s="1"/>
  <c r="AF267" i="1"/>
  <c r="AR267" i="1" s="1"/>
  <c r="AF319" i="1"/>
  <c r="AR319" i="1" s="1"/>
  <c r="AF163" i="1"/>
  <c r="AR163" i="1" s="1"/>
  <c r="AF166" i="1"/>
  <c r="AR166" i="1" s="1"/>
  <c r="BE80" i="1"/>
  <c r="AF354" i="1"/>
  <c r="AR354" i="1" s="1"/>
  <c r="AF168" i="1"/>
  <c r="AR168" i="1" s="1"/>
  <c r="BE291" i="1"/>
  <c r="BE65" i="1"/>
  <c r="AF71" i="1"/>
  <c r="AR71" i="1" s="1"/>
  <c r="AF150" i="1"/>
  <c r="AR150" i="1" s="1"/>
  <c r="AF279" i="1"/>
  <c r="AR279" i="1" s="1"/>
  <c r="AF265" i="1"/>
  <c r="AR265" i="1" s="1"/>
  <c r="AF72" i="1"/>
  <c r="AR72" i="1" s="1"/>
  <c r="BE359" i="1"/>
  <c r="AF175" i="1"/>
  <c r="AR175" i="1" s="1"/>
  <c r="BE321" i="1"/>
  <c r="AF86" i="1"/>
  <c r="AR86" i="1" s="1"/>
  <c r="BG179" i="1"/>
  <c r="AI179" i="1" s="1"/>
  <c r="AU179" i="1" s="1"/>
  <c r="AF240" i="1"/>
  <c r="AR240" i="1" s="1"/>
  <c r="AF124" i="1"/>
  <c r="AR124" i="1" s="1"/>
  <c r="AF215" i="1"/>
  <c r="AR215" i="1" s="1"/>
  <c r="AF61" i="1"/>
  <c r="AR61" i="1" s="1"/>
  <c r="AF96" i="1"/>
  <c r="AR96" i="1" s="1"/>
  <c r="AF190" i="1"/>
  <c r="AR190" i="1" s="1"/>
  <c r="AF224" i="1"/>
  <c r="AR224" i="1" s="1"/>
  <c r="AF126" i="1"/>
  <c r="AR126" i="1" s="1"/>
  <c r="AF153" i="1"/>
  <c r="AR153" i="1" s="1"/>
  <c r="BG217" i="1"/>
  <c r="BF100" i="1"/>
  <c r="AH100" i="1" s="1"/>
  <c r="AT100" i="1" s="1"/>
  <c r="BE90" i="1"/>
  <c r="BE176" i="1"/>
  <c r="BE75" i="1"/>
  <c r="BG268" i="1"/>
  <c r="AI268" i="1" s="1"/>
  <c r="AU268" i="1" s="1"/>
  <c r="BE36" i="1"/>
  <c r="BE14" i="1"/>
  <c r="BE357" i="1"/>
  <c r="BE311" i="1"/>
  <c r="BE236" i="1"/>
  <c r="BE276" i="1"/>
  <c r="BF328" i="1"/>
  <c r="AH328" i="1" s="1"/>
  <c r="AT328" i="1" s="1"/>
  <c r="BE213" i="1"/>
  <c r="BF91" i="1"/>
  <c r="AH91" i="1" s="1"/>
  <c r="AT91" i="1" s="1"/>
  <c r="BG24" i="1"/>
  <c r="BG10" i="1"/>
  <c r="BG121" i="1"/>
  <c r="AI121" i="1" s="1"/>
  <c r="AU121" i="1" s="1"/>
  <c r="BF226" i="1"/>
  <c r="BF202" i="1"/>
  <c r="BE271" i="1"/>
  <c r="BF266" i="1"/>
  <c r="AH266" i="1" s="1"/>
  <c r="AT266" i="1" s="1"/>
  <c r="BG26" i="1"/>
  <c r="BE136" i="1"/>
  <c r="BE231" i="1"/>
  <c r="BE140" i="1"/>
  <c r="BF16" i="1"/>
  <c r="BF287" i="1"/>
  <c r="BE212" i="1"/>
  <c r="BF51" i="1"/>
  <c r="BE338" i="1"/>
  <c r="BE93" i="1"/>
  <c r="BE73" i="1"/>
  <c r="BF320" i="1"/>
  <c r="AH320" i="1" s="1"/>
  <c r="AT320" i="1" s="1"/>
  <c r="BE250" i="1"/>
  <c r="BG347" i="1"/>
  <c r="AI347" i="1" s="1"/>
  <c r="AU347" i="1" s="1"/>
  <c r="BE157" i="1"/>
  <c r="BE346" i="1"/>
  <c r="BG44" i="1"/>
  <c r="BE360" i="1"/>
  <c r="BE162" i="1"/>
  <c r="BF115" i="1"/>
  <c r="AH115" i="1" s="1"/>
  <c r="AT115" i="1" s="1"/>
  <c r="BF107" i="1"/>
  <c r="BF23" i="1"/>
  <c r="BE41" i="1"/>
  <c r="BE187" i="1"/>
  <c r="BF340" i="1"/>
  <c r="AH340" i="1" s="1"/>
  <c r="AT340" i="1" s="1"/>
  <c r="BE257" i="1"/>
  <c r="BE343" i="1"/>
  <c r="BF30" i="1"/>
  <c r="BG301" i="1"/>
  <c r="BF15" i="1"/>
  <c r="BE8" i="1"/>
  <c r="BF183" i="1"/>
  <c r="BE47" i="1"/>
  <c r="BE318" i="1"/>
  <c r="BF85" i="1"/>
  <c r="AH85" i="1" s="1"/>
  <c r="AT85" i="1" s="1"/>
  <c r="BE314" i="1"/>
  <c r="BF133" i="1"/>
  <c r="AH133" i="1" s="1"/>
  <c r="AT133" i="1" s="1"/>
  <c r="BF254" i="1"/>
  <c r="BF21" i="1"/>
  <c r="BE264" i="1"/>
  <c r="BF111" i="1"/>
  <c r="BF172" i="1"/>
  <c r="AH172" i="1" s="1"/>
  <c r="AT172" i="1" s="1"/>
  <c r="BE9" i="1"/>
  <c r="BE192" i="1"/>
  <c r="BF141" i="1"/>
  <c r="AH141" i="1" s="1"/>
  <c r="AT141" i="1" s="1"/>
  <c r="BG181" i="1"/>
  <c r="BE299" i="1"/>
  <c r="BE310" i="1"/>
  <c r="BE204" i="1"/>
  <c r="BF83" i="1"/>
  <c r="AH83" i="1" s="1"/>
  <c r="AT83" i="1" s="1"/>
  <c r="BF255" i="1"/>
  <c r="AH255" i="1" s="1"/>
  <c r="AT255" i="1" s="1"/>
  <c r="BF330" i="1"/>
  <c r="AH330" i="1" s="1"/>
  <c r="AT330" i="1" s="1"/>
  <c r="BE316" i="1"/>
  <c r="BF282" i="1"/>
  <c r="AH282" i="1" s="1"/>
  <c r="AT282" i="1" s="1"/>
  <c r="BF232" i="1"/>
  <c r="AH232" i="1" s="1"/>
  <c r="AT232" i="1" s="1"/>
  <c r="BF114" i="1"/>
  <c r="AH114" i="1" s="1"/>
  <c r="AT114" i="1" s="1"/>
  <c r="BE69" i="1"/>
  <c r="BE280" i="1"/>
  <c r="BE67" i="1"/>
  <c r="BE298" i="1"/>
  <c r="BE297" i="1"/>
  <c r="BG270" i="1"/>
  <c r="AI270" i="1" s="1"/>
  <c r="AU270" i="1" s="1"/>
  <c r="BF145" i="1"/>
  <c r="AH145" i="1" s="1"/>
  <c r="AT145" i="1" s="1"/>
  <c r="BE218" i="1"/>
  <c r="BF327" i="1"/>
  <c r="AH327" i="1" s="1"/>
  <c r="AT327" i="1" s="1"/>
  <c r="BE159" i="1"/>
  <c r="BF322" i="1"/>
  <c r="AH322" i="1" s="1"/>
  <c r="AT322" i="1" s="1"/>
  <c r="BF87" i="1"/>
  <c r="AH87" i="1" s="1"/>
  <c r="AT87" i="1" s="1"/>
  <c r="BE290" i="1"/>
  <c r="BE88" i="1"/>
  <c r="BG20" i="1"/>
  <c r="BF171" i="1"/>
  <c r="AH171" i="1" s="1"/>
  <c r="AT171" i="1" s="1"/>
  <c r="BE66" i="1"/>
  <c r="BE285" i="1"/>
  <c r="BE62" i="1"/>
  <c r="BE64" i="1"/>
  <c r="BE353" i="1"/>
  <c r="BF53" i="1"/>
  <c r="BE4" i="1"/>
  <c r="BE160" i="1"/>
  <c r="BE146" i="1"/>
  <c r="BF148" i="1"/>
  <c r="AH148" i="1" s="1"/>
  <c r="AT148" i="1" s="1"/>
  <c r="BE79" i="1"/>
  <c r="BF152" i="1"/>
  <c r="AH152" i="1" s="1"/>
  <c r="AT152" i="1" s="1"/>
  <c r="BE356" i="1"/>
  <c r="BE18" i="1"/>
  <c r="BE308" i="1"/>
  <c r="BF295" i="1"/>
  <c r="AH295" i="1" s="1"/>
  <c r="AT295" i="1" s="1"/>
  <c r="BE277" i="1"/>
  <c r="BE135" i="1"/>
  <c r="BE242" i="1"/>
  <c r="BE349" i="1"/>
  <c r="BE119" i="1"/>
  <c r="BE189" i="1"/>
  <c r="BE228" i="1"/>
  <c r="BG336" i="1"/>
  <c r="AI336" i="1" s="1"/>
  <c r="AU336" i="1" s="1"/>
  <c r="BE209" i="1"/>
  <c r="BE188" i="1"/>
  <c r="BF76" i="1"/>
  <c r="BE196" i="1"/>
  <c r="BE323" i="1"/>
  <c r="BF278" i="1"/>
  <c r="AH278" i="1" s="1"/>
  <c r="AT278" i="1" s="1"/>
  <c r="BE106" i="1"/>
  <c r="BE302" i="1"/>
  <c r="BG227" i="1"/>
  <c r="AI227" i="1" s="1"/>
  <c r="AU227" i="1" s="1"/>
  <c r="BF344" i="1"/>
  <c r="AH344" i="1" s="1"/>
  <c r="AT344" i="1" s="1"/>
  <c r="BF186" i="1"/>
  <c r="AH186" i="1" s="1"/>
  <c r="AT186" i="1" s="1"/>
  <c r="BE284" i="1"/>
  <c r="BF6" i="1"/>
  <c r="BE154" i="1"/>
  <c r="BE222" i="1"/>
  <c r="BE267" i="1"/>
  <c r="BF112" i="1"/>
  <c r="AH112" i="1" s="1"/>
  <c r="AT112" i="1" s="1"/>
  <c r="BE337" i="1"/>
  <c r="BE103" i="1"/>
  <c r="BF293" i="1"/>
  <c r="AH293" i="1" s="1"/>
  <c r="AT293" i="1" s="1"/>
  <c r="BE206" i="1"/>
  <c r="BF109" i="1"/>
  <c r="AH109" i="1" s="1"/>
  <c r="AT109" i="1" s="1"/>
  <c r="BE329" i="1"/>
  <c r="BF39" i="1"/>
  <c r="BE70" i="1"/>
  <c r="BE7" i="1"/>
  <c r="BF156" i="1"/>
  <c r="AH156" i="1" s="1"/>
  <c r="AT156" i="1" s="1"/>
  <c r="BF143" i="1"/>
  <c r="AH143" i="1" s="1"/>
  <c r="AT143" i="1" s="1"/>
  <c r="BE17" i="1"/>
  <c r="BF22" i="1"/>
  <c r="BF137" i="1"/>
  <c r="AH137" i="1" s="1"/>
  <c r="AT137" i="1" s="1"/>
  <c r="BF305" i="1"/>
  <c r="AH305" i="1" s="1"/>
  <c r="AT305" i="1" s="1"/>
  <c r="BE104" i="1"/>
  <c r="BE351" i="1"/>
  <c r="BF194" i="1"/>
  <c r="AH194" i="1" s="1"/>
  <c r="AT194" i="1" s="1"/>
  <c r="BE238" i="1"/>
  <c r="BE237" i="1"/>
  <c r="BE214" i="1"/>
  <c r="BE350" i="1"/>
  <c r="BF178" i="1"/>
  <c r="AH178" i="1" s="1"/>
  <c r="AT178" i="1" s="1"/>
  <c r="BE326" i="1"/>
  <c r="BF101" i="1"/>
  <c r="AH101" i="1" s="1"/>
  <c r="AT101" i="1" s="1"/>
  <c r="BE355" i="1"/>
  <c r="BE155" i="1"/>
  <c r="BG219" i="1"/>
  <c r="AI219" i="1" s="1"/>
  <c r="AU219" i="1" s="1"/>
  <c r="BF225" i="1"/>
  <c r="AH225" i="1" s="1"/>
  <c r="AT225" i="1" s="1"/>
  <c r="BF120" i="1"/>
  <c r="AH120" i="1" s="1"/>
  <c r="AT120" i="1" s="1"/>
  <c r="BE288" i="1"/>
  <c r="BF262" i="1"/>
  <c r="AH262" i="1" s="1"/>
  <c r="AT262" i="1" s="1"/>
  <c r="BF48" i="1"/>
  <c r="BE256" i="1"/>
  <c r="BE317" i="1"/>
  <c r="BE198" i="1"/>
  <c r="BE315" i="1"/>
  <c r="BG122" i="1"/>
  <c r="AI122" i="1" s="1"/>
  <c r="AU122" i="1" s="1"/>
  <c r="BE300" i="1"/>
  <c r="BF223" i="1"/>
  <c r="AH223" i="1" s="1"/>
  <c r="AT223" i="1" s="1"/>
  <c r="BE139" i="1"/>
  <c r="BE149" i="1"/>
  <c r="BE220" i="1"/>
  <c r="BF42" i="1" l="1"/>
  <c r="BG246" i="1"/>
  <c r="BF55" i="1"/>
  <c r="AS229" i="1"/>
  <c r="BF229" i="1"/>
  <c r="AH56" i="1"/>
  <c r="AT56" i="1" s="1"/>
  <c r="BE61" i="1"/>
  <c r="AG61" i="1" s="1"/>
  <c r="AS61" i="1" s="1"/>
  <c r="BE166" i="1"/>
  <c r="BF102" i="1"/>
  <c r="AH102" i="1" s="1"/>
  <c r="AT102" i="1" s="1"/>
  <c r="BE241" i="1"/>
  <c r="AG241" i="1" s="1"/>
  <c r="AS241" i="1" s="1"/>
  <c r="BF283" i="1"/>
  <c r="AH283" i="1" s="1"/>
  <c r="AT283" i="1" s="1"/>
  <c r="BG294" i="1"/>
  <c r="AI294" i="1" s="1"/>
  <c r="AU294" i="1" s="1"/>
  <c r="BE168" i="1"/>
  <c r="BF199" i="1"/>
  <c r="AH199" i="1" s="1"/>
  <c r="AT199" i="1" s="1"/>
  <c r="AI26" i="1"/>
  <c r="AU26" i="1" s="1"/>
  <c r="AI24" i="1"/>
  <c r="AU24" i="1" s="1"/>
  <c r="AI10" i="1"/>
  <c r="AU10" i="1" s="1"/>
  <c r="AI20" i="1"/>
  <c r="AU20" i="1" s="1"/>
  <c r="AH76" i="1"/>
  <c r="AT76" i="1" s="1"/>
  <c r="AH53" i="1"/>
  <c r="AT53" i="1" s="1"/>
  <c r="AH42" i="1"/>
  <c r="AT42" i="1" s="1"/>
  <c r="AH39" i="1"/>
  <c r="AT39" i="1" s="1"/>
  <c r="AI44" i="1"/>
  <c r="AU44" i="1" s="1"/>
  <c r="AI54" i="1"/>
  <c r="AU54" i="1" s="1"/>
  <c r="AH25" i="1"/>
  <c r="AT25" i="1" s="1"/>
  <c r="AG78" i="1"/>
  <c r="AH15" i="1"/>
  <c r="AT15" i="1" s="1"/>
  <c r="AH23" i="1"/>
  <c r="AT23" i="1" s="1"/>
  <c r="AH51" i="1"/>
  <c r="AT51" i="1" s="1"/>
  <c r="AH48" i="1"/>
  <c r="AT48" i="1" s="1"/>
  <c r="AH6" i="1"/>
  <c r="AT6" i="1" s="1"/>
  <c r="AH22" i="1"/>
  <c r="AT22" i="1" s="1"/>
  <c r="AH55" i="1"/>
  <c r="AT55" i="1" s="1"/>
  <c r="AH16" i="1"/>
  <c r="AT16" i="1" s="1"/>
  <c r="AH43" i="1"/>
  <c r="AS210" i="1"/>
  <c r="BF210" i="1"/>
  <c r="AH210" i="1" s="1"/>
  <c r="AT210" i="1" s="1"/>
  <c r="AS274" i="1"/>
  <c r="BF274" i="1"/>
  <c r="AH274" i="1" s="1"/>
  <c r="AG45" i="1"/>
  <c r="AS45" i="1" s="1"/>
  <c r="AR3" i="1"/>
  <c r="BE3" i="1"/>
  <c r="BE153" i="1"/>
  <c r="BE230" i="1"/>
  <c r="AG230" i="1" s="1"/>
  <c r="AS230" i="1" s="1"/>
  <c r="BF174" i="1"/>
  <c r="BF253" i="1"/>
  <c r="AH253" i="1" s="1"/>
  <c r="AT253" i="1" s="1"/>
  <c r="BF77" i="1"/>
  <c r="BF235" i="1"/>
  <c r="BE265" i="1"/>
  <c r="AG265" i="1" s="1"/>
  <c r="AS265" i="1" s="1"/>
  <c r="BG211" i="1"/>
  <c r="AI211" i="1" s="1"/>
  <c r="AU211" i="1" s="1"/>
  <c r="BF89" i="1"/>
  <c r="AH89" i="1" s="1"/>
  <c r="AT89" i="1" s="1"/>
  <c r="BG5" i="1"/>
  <c r="AG17" i="1"/>
  <c r="AS17" i="1" s="1"/>
  <c r="AG218" i="1"/>
  <c r="AS218" i="1" s="1"/>
  <c r="AG75" i="1"/>
  <c r="AS75" i="1" s="1"/>
  <c r="AG331" i="1"/>
  <c r="AS331" i="1" s="1"/>
  <c r="AG286" i="1"/>
  <c r="AS286" i="1" s="1"/>
  <c r="AG125" i="1"/>
  <c r="AS125" i="1" s="1"/>
  <c r="AG94" i="1"/>
  <c r="AG317" i="1"/>
  <c r="AS317" i="1" s="1"/>
  <c r="AG350" i="1"/>
  <c r="AS350" i="1" s="1"/>
  <c r="AG104" i="1"/>
  <c r="AS104" i="1" s="1"/>
  <c r="AG7" i="1"/>
  <c r="AS7" i="1" s="1"/>
  <c r="AG103" i="1"/>
  <c r="AS103" i="1" s="1"/>
  <c r="AG106" i="1"/>
  <c r="AS106" i="1" s="1"/>
  <c r="AG242" i="1"/>
  <c r="AS242" i="1" s="1"/>
  <c r="AG256" i="1"/>
  <c r="AS256" i="1" s="1"/>
  <c r="AG166" i="1"/>
  <c r="AS166" i="1" s="1"/>
  <c r="AG284" i="1"/>
  <c r="AS284" i="1" s="1"/>
  <c r="AG228" i="1"/>
  <c r="AS228" i="1" s="1"/>
  <c r="AG135" i="1"/>
  <c r="AS135" i="1" s="1"/>
  <c r="AG79" i="1"/>
  <c r="AS79" i="1" s="1"/>
  <c r="AG353" i="1"/>
  <c r="AS353" i="1" s="1"/>
  <c r="AG88" i="1"/>
  <c r="AS88" i="1" s="1"/>
  <c r="AG204" i="1"/>
  <c r="AS204" i="1" s="1"/>
  <c r="AG153" i="1"/>
  <c r="AS153" i="1" s="1"/>
  <c r="AG343" i="1"/>
  <c r="AS343" i="1" s="1"/>
  <c r="AG360" i="1"/>
  <c r="AS360" i="1" s="1"/>
  <c r="AG271" i="1"/>
  <c r="AS271" i="1" s="1"/>
  <c r="AS201" i="1"/>
  <c r="BF201" i="1"/>
  <c r="AG149" i="1"/>
  <c r="AS149" i="1" s="1"/>
  <c r="AG198" i="1"/>
  <c r="AS198" i="1" s="1"/>
  <c r="AG192" i="1"/>
  <c r="AS192" i="1" s="1"/>
  <c r="AG41" i="1"/>
  <c r="AS41" i="1" s="1"/>
  <c r="AG276" i="1"/>
  <c r="AS276" i="1" s="1"/>
  <c r="AG176" i="1"/>
  <c r="AS176" i="1" s="1"/>
  <c r="AG313" i="1"/>
  <c r="AS313" i="1" s="1"/>
  <c r="AG300" i="1"/>
  <c r="AS300" i="1" s="1"/>
  <c r="AG214" i="1"/>
  <c r="AS214" i="1" s="1"/>
  <c r="AG70" i="1"/>
  <c r="AS70" i="1" s="1"/>
  <c r="AG337" i="1"/>
  <c r="AS337" i="1" s="1"/>
  <c r="AG277" i="1"/>
  <c r="AS277" i="1" s="1"/>
  <c r="AG64" i="1"/>
  <c r="AS64" i="1" s="1"/>
  <c r="AG290" i="1"/>
  <c r="AS290" i="1" s="1"/>
  <c r="AG310" i="1"/>
  <c r="AS310" i="1" s="1"/>
  <c r="BF248" i="1"/>
  <c r="AH248" i="1" s="1"/>
  <c r="AT248" i="1" s="1"/>
  <c r="BE245" i="1"/>
  <c r="BG56" i="1"/>
  <c r="AG73" i="1"/>
  <c r="AS73" i="1" s="1"/>
  <c r="BF243" i="1"/>
  <c r="AH243" i="1" s="1"/>
  <c r="AT243" i="1" s="1"/>
  <c r="BF34" i="1"/>
  <c r="AG236" i="1"/>
  <c r="AS236" i="1" s="1"/>
  <c r="BG52" i="1"/>
  <c r="AG321" i="1"/>
  <c r="AG65" i="1"/>
  <c r="AG358" i="1"/>
  <c r="AS358" i="1" s="1"/>
  <c r="AG234" i="1"/>
  <c r="AG222" i="1"/>
  <c r="AS222" i="1" s="1"/>
  <c r="AG139" i="1"/>
  <c r="AS139" i="1" s="1"/>
  <c r="AG155" i="1"/>
  <c r="AS155" i="1" s="1"/>
  <c r="AG237" i="1"/>
  <c r="AS237" i="1" s="1"/>
  <c r="AG323" i="1"/>
  <c r="AS323" i="1" s="1"/>
  <c r="AG189" i="1"/>
  <c r="AS189" i="1" s="1"/>
  <c r="AG62" i="1"/>
  <c r="AS62" i="1" s="1"/>
  <c r="AG297" i="1"/>
  <c r="AS297" i="1" s="1"/>
  <c r="AG316" i="1"/>
  <c r="AS316" i="1" s="1"/>
  <c r="AG9" i="1"/>
  <c r="AS9" i="1" s="1"/>
  <c r="AG257" i="1"/>
  <c r="AS257" i="1" s="1"/>
  <c r="AG93" i="1"/>
  <c r="AS93" i="1" s="1"/>
  <c r="BF309" i="1"/>
  <c r="AH309" i="1" s="1"/>
  <c r="AT309" i="1" s="1"/>
  <c r="AG311" i="1"/>
  <c r="AS311" i="1" s="1"/>
  <c r="AG90" i="1"/>
  <c r="AS90" i="1" s="1"/>
  <c r="AG291" i="1"/>
  <c r="AS291" i="1" s="1"/>
  <c r="AG130" i="1"/>
  <c r="AG249" i="1"/>
  <c r="AG68" i="1"/>
  <c r="AS68" i="1" s="1"/>
  <c r="BF50" i="1"/>
  <c r="AG161" i="1"/>
  <c r="AS161" i="1" s="1"/>
  <c r="AS239" i="1"/>
  <c r="BF239" i="1"/>
  <c r="AG329" i="1"/>
  <c r="AS329" i="1" s="1"/>
  <c r="AG267" i="1"/>
  <c r="AS267" i="1" s="1"/>
  <c r="AG196" i="1"/>
  <c r="AS196" i="1" s="1"/>
  <c r="AG146" i="1"/>
  <c r="AS146" i="1" s="1"/>
  <c r="AG285" i="1"/>
  <c r="AS285" i="1" s="1"/>
  <c r="AG298" i="1"/>
  <c r="AS298" i="1" s="1"/>
  <c r="AG299" i="1"/>
  <c r="AS299" i="1" s="1"/>
  <c r="AG314" i="1"/>
  <c r="AS314" i="1" s="1"/>
  <c r="AG346" i="1"/>
  <c r="AS346" i="1" s="1"/>
  <c r="AG140" i="1"/>
  <c r="AS140" i="1" s="1"/>
  <c r="AG357" i="1"/>
  <c r="AS357" i="1" s="1"/>
  <c r="AG359" i="1"/>
  <c r="AS359" i="1" s="1"/>
  <c r="AG29" i="1"/>
  <c r="AS29" i="1" s="1"/>
  <c r="AG74" i="1"/>
  <c r="AS74" i="1" s="1"/>
  <c r="AG81" i="1"/>
  <c r="AS81" i="1" s="1"/>
  <c r="AS99" i="1"/>
  <c r="BF99" i="1"/>
  <c r="AH99" i="1" s="1"/>
  <c r="AT99" i="1" s="1"/>
  <c r="AG355" i="1"/>
  <c r="AS355" i="1" s="1"/>
  <c r="AG238" i="1"/>
  <c r="AS238" i="1" s="1"/>
  <c r="AG288" i="1"/>
  <c r="AS288" i="1" s="1"/>
  <c r="AG14" i="1"/>
  <c r="AS14" i="1" s="1"/>
  <c r="AG251" i="1"/>
  <c r="AS251" i="1" s="1"/>
  <c r="AG118" i="1"/>
  <c r="AG258" i="1"/>
  <c r="AH235" i="1"/>
  <c r="AT235" i="1" s="1"/>
  <c r="AG119" i="1"/>
  <c r="AS119" i="1" s="1"/>
  <c r="AG308" i="1"/>
  <c r="AS308" i="1" s="1"/>
  <c r="AG168" i="1"/>
  <c r="AS168" i="1" s="1"/>
  <c r="AG66" i="1"/>
  <c r="AS66" i="1" s="1"/>
  <c r="AG67" i="1"/>
  <c r="AS67" i="1" s="1"/>
  <c r="AG8" i="1"/>
  <c r="AS8" i="1" s="1"/>
  <c r="AG187" i="1"/>
  <c r="AS187" i="1" s="1"/>
  <c r="AG157" i="1"/>
  <c r="AS157" i="1" s="1"/>
  <c r="AG338" i="1"/>
  <c r="AS338" i="1" s="1"/>
  <c r="AG231" i="1"/>
  <c r="AS231" i="1" s="1"/>
  <c r="AG220" i="1"/>
  <c r="AS220" i="1" s="1"/>
  <c r="AG315" i="1"/>
  <c r="AS315" i="1" s="1"/>
  <c r="AG326" i="1"/>
  <c r="AS326" i="1" s="1"/>
  <c r="AG206" i="1"/>
  <c r="AS206" i="1" s="1"/>
  <c r="BE215" i="1"/>
  <c r="AG302" i="1"/>
  <c r="AS302" i="1" s="1"/>
  <c r="AG188" i="1"/>
  <c r="AS188" i="1" s="1"/>
  <c r="AG349" i="1"/>
  <c r="AS349" i="1" s="1"/>
  <c r="AG18" i="1"/>
  <c r="AS18" i="1" s="1"/>
  <c r="AG160" i="1"/>
  <c r="AS160" i="1" s="1"/>
  <c r="AG159" i="1"/>
  <c r="AS159" i="1" s="1"/>
  <c r="AG280" i="1"/>
  <c r="AS280" i="1" s="1"/>
  <c r="BE252" i="1"/>
  <c r="AG318" i="1"/>
  <c r="AS318" i="1" s="1"/>
  <c r="BE354" i="1"/>
  <c r="AG162" i="1"/>
  <c r="AS162" i="1" s="1"/>
  <c r="AG136" i="1"/>
  <c r="AS136" i="1" s="1"/>
  <c r="BF221" i="1"/>
  <c r="AH221" i="1" s="1"/>
  <c r="AT221" i="1" s="1"/>
  <c r="AG36" i="1"/>
  <c r="AS36" i="1" s="1"/>
  <c r="BF97" i="1"/>
  <c r="AH97" i="1" s="1"/>
  <c r="AT97" i="1" s="1"/>
  <c r="AG80" i="1"/>
  <c r="AS80" i="1" s="1"/>
  <c r="AG185" i="1"/>
  <c r="AG191" i="1"/>
  <c r="AS191" i="1" s="1"/>
  <c r="AG19" i="1"/>
  <c r="AG351" i="1"/>
  <c r="AS351" i="1" s="1"/>
  <c r="AG154" i="1"/>
  <c r="AS154" i="1" s="1"/>
  <c r="AG209" i="1"/>
  <c r="AS209" i="1" s="1"/>
  <c r="AG356" i="1"/>
  <c r="AS356" i="1" s="1"/>
  <c r="AG4" i="1"/>
  <c r="AS4" i="1" s="1"/>
  <c r="AG69" i="1"/>
  <c r="AS69" i="1" s="1"/>
  <c r="AG264" i="1"/>
  <c r="AS264" i="1" s="1"/>
  <c r="AG47" i="1"/>
  <c r="AS47" i="1" s="1"/>
  <c r="AG250" i="1"/>
  <c r="AS250" i="1" s="1"/>
  <c r="AG212" i="1"/>
  <c r="AS212" i="1" s="1"/>
  <c r="AG213" i="1"/>
  <c r="AS213" i="1" s="1"/>
  <c r="AG11" i="1"/>
  <c r="AS11" i="1" s="1"/>
  <c r="AG259" i="1"/>
  <c r="AS259" i="1" s="1"/>
  <c r="BG60" i="1"/>
  <c r="AT60" i="1"/>
  <c r="AI246" i="1"/>
  <c r="AU246" i="1" s="1"/>
  <c r="AH174" i="1"/>
  <c r="AT174" i="1" s="1"/>
  <c r="AH226" i="1"/>
  <c r="AT226" i="1" s="1"/>
  <c r="AI217" i="1"/>
  <c r="AU217" i="1" s="1"/>
  <c r="AH107" i="1"/>
  <c r="AT107" i="1" s="1"/>
  <c r="AI181" i="1"/>
  <c r="AU181" i="1" s="1"/>
  <c r="AH111" i="1"/>
  <c r="AT111" i="1" s="1"/>
  <c r="AI301" i="1"/>
  <c r="AU301" i="1" s="1"/>
  <c r="AH229" i="1"/>
  <c r="AT229" i="1" s="1"/>
  <c r="AH21" i="1"/>
  <c r="AT21" i="1" s="1"/>
  <c r="AH183" i="1"/>
  <c r="AT183" i="1" s="1"/>
  <c r="AH30" i="1"/>
  <c r="AT30" i="1" s="1"/>
  <c r="AH287" i="1"/>
  <c r="AT287" i="1" s="1"/>
  <c r="AH254" i="1"/>
  <c r="AT254" i="1" s="1"/>
  <c r="AH202" i="1"/>
  <c r="AT202" i="1" s="1"/>
  <c r="BE184" i="1"/>
  <c r="BF304" i="1"/>
  <c r="BF291" i="1"/>
  <c r="BE71" i="1"/>
  <c r="BE312" i="1"/>
  <c r="BF176" i="1"/>
  <c r="AH176" i="1" s="1"/>
  <c r="AT176" i="1" s="1"/>
  <c r="BE96" i="1"/>
  <c r="BE72" i="1"/>
  <c r="BG266" i="1"/>
  <c r="AI266" i="1" s="1"/>
  <c r="AU266" i="1" s="1"/>
  <c r="BF90" i="1"/>
  <c r="BF58" i="1"/>
  <c r="BE233" i="1"/>
  <c r="BF273" i="1"/>
  <c r="AH273" i="1" s="1"/>
  <c r="AT273" i="1" s="1"/>
  <c r="BG16" i="1"/>
  <c r="BG133" i="1"/>
  <c r="BH24" i="1"/>
  <c r="BH203" i="1"/>
  <c r="AJ203" i="1" s="1"/>
  <c r="AV203" i="1" s="1"/>
  <c r="BG193" i="1"/>
  <c r="AI193" i="1" s="1"/>
  <c r="AU193" i="1" s="1"/>
  <c r="BF335" i="1"/>
  <c r="AH335" i="1" s="1"/>
  <c r="AT335" i="1" s="1"/>
  <c r="BG33" i="1"/>
  <c r="BG172" i="1"/>
  <c r="BH121" i="1"/>
  <c r="AJ121" i="1" s="1"/>
  <c r="AV121" i="1" s="1"/>
  <c r="BF303" i="1"/>
  <c r="BF82" i="1"/>
  <c r="AH82" i="1" s="1"/>
  <c r="AT82" i="1" s="1"/>
  <c r="BF28" i="1"/>
  <c r="BF123" i="1"/>
  <c r="AH123" i="1" s="1"/>
  <c r="AT123" i="1" s="1"/>
  <c r="BF346" i="1"/>
  <c r="AH346" i="1" s="1"/>
  <c r="AT346" i="1" s="1"/>
  <c r="BG260" i="1"/>
  <c r="BG57" i="1"/>
  <c r="BE319" i="1"/>
  <c r="BE224" i="1"/>
  <c r="BE190" i="1"/>
  <c r="BG46" i="1"/>
  <c r="BH332" i="1"/>
  <c r="BF138" i="1"/>
  <c r="AH138" i="1" s="1"/>
  <c r="AT138" i="1" s="1"/>
  <c r="BF144" i="1"/>
  <c r="BE269" i="1"/>
  <c r="BF12" i="1"/>
  <c r="BE175" i="1"/>
  <c r="BE150" i="1"/>
  <c r="BF352" i="1"/>
  <c r="AH352" i="1" s="1"/>
  <c r="AT352" i="1" s="1"/>
  <c r="BF334" i="1"/>
  <c r="AH334" i="1" s="1"/>
  <c r="AT334" i="1" s="1"/>
  <c r="BF108" i="1"/>
  <c r="AH108" i="1" s="1"/>
  <c r="AT108" i="1" s="1"/>
  <c r="BG35" i="1"/>
  <c r="BG197" i="1"/>
  <c r="AI197" i="1" s="1"/>
  <c r="AU197" i="1" s="1"/>
  <c r="BG128" i="1"/>
  <c r="AI128" i="1" s="1"/>
  <c r="AU128" i="1" s="1"/>
  <c r="BF345" i="1"/>
  <c r="AH345" i="1" s="1"/>
  <c r="AT345" i="1" s="1"/>
  <c r="BG210" i="1"/>
  <c r="AI210" i="1" s="1"/>
  <c r="AU210" i="1" s="1"/>
  <c r="BH347" i="1"/>
  <c r="AJ347" i="1" s="1"/>
  <c r="AV347" i="1" s="1"/>
  <c r="BG165" i="1"/>
  <c r="BF37" i="1"/>
  <c r="BE325" i="1"/>
  <c r="BE240" i="1"/>
  <c r="BG142" i="1"/>
  <c r="AI142" i="1" s="1"/>
  <c r="AU142" i="1" s="1"/>
  <c r="BG85" i="1"/>
  <c r="AI85" i="1" s="1"/>
  <c r="AU85" i="1" s="1"/>
  <c r="BF158" i="1"/>
  <c r="AH158" i="1" s="1"/>
  <c r="AT158" i="1" s="1"/>
  <c r="BG272" i="1"/>
  <c r="AI272" i="1" s="1"/>
  <c r="AU272" i="1" s="1"/>
  <c r="BG263" i="1"/>
  <c r="AI263" i="1" s="1"/>
  <c r="AU263" i="1" s="1"/>
  <c r="BG100" i="1"/>
  <c r="AI100" i="1" s="1"/>
  <c r="AU100" i="1" s="1"/>
  <c r="BF247" i="1"/>
  <c r="BE348" i="1"/>
  <c r="BF92" i="1"/>
  <c r="AH92" i="1" s="1"/>
  <c r="AT92" i="1" s="1"/>
  <c r="BG342" i="1"/>
  <c r="AI342" i="1" s="1"/>
  <c r="AU342" i="1" s="1"/>
  <c r="BG95" i="1"/>
  <c r="AI95" i="1" s="1"/>
  <c r="AU95" i="1" s="1"/>
  <c r="BF9" i="1"/>
  <c r="BG115" i="1"/>
  <c r="AI115" i="1" s="1"/>
  <c r="AU115" i="1" s="1"/>
  <c r="BF180" i="1"/>
  <c r="BF110" i="1"/>
  <c r="AH110" i="1" s="1"/>
  <c r="AT110" i="1" s="1"/>
  <c r="BH179" i="1"/>
  <c r="AJ179" i="1" s="1"/>
  <c r="AV179" i="1" s="1"/>
  <c r="BG27" i="1"/>
  <c r="BF207" i="1"/>
  <c r="AH207" i="1" s="1"/>
  <c r="AT207" i="1" s="1"/>
  <c r="BG59" i="1"/>
  <c r="BG102" i="1"/>
  <c r="AI102" i="1" s="1"/>
  <c r="AU102" i="1" s="1"/>
  <c r="BG341" i="1"/>
  <c r="AI341" i="1" s="1"/>
  <c r="AU341" i="1" s="1"/>
  <c r="BF84" i="1"/>
  <c r="AH84" i="1" s="1"/>
  <c r="AT84" i="1" s="1"/>
  <c r="BG328" i="1"/>
  <c r="AI328" i="1" s="1"/>
  <c r="AU328" i="1" s="1"/>
  <c r="BG243" i="1"/>
  <c r="AI243" i="1" s="1"/>
  <c r="AU243" i="1" s="1"/>
  <c r="BF49" i="1"/>
  <c r="BF281" i="1"/>
  <c r="AH281" i="1" s="1"/>
  <c r="AT281" i="1" s="1"/>
  <c r="BF200" i="1"/>
  <c r="AH200" i="1" s="1"/>
  <c r="AT200" i="1" s="1"/>
  <c r="BE333" i="1"/>
  <c r="BG38" i="1"/>
  <c r="BF132" i="1"/>
  <c r="AH132" i="1" s="1"/>
  <c r="AT132" i="1" s="1"/>
  <c r="BF205" i="1"/>
  <c r="AH205" i="1" s="1"/>
  <c r="AT205" i="1" s="1"/>
  <c r="BF251" i="1"/>
  <c r="AH251" i="1" s="1"/>
  <c r="AT251" i="1" s="1"/>
  <c r="BF36" i="1"/>
  <c r="BF216" i="1"/>
  <c r="AH216" i="1" s="1"/>
  <c r="AT216" i="1" s="1"/>
  <c r="BE124" i="1"/>
  <c r="BF147" i="1"/>
  <c r="AH147" i="1" s="1"/>
  <c r="AT147" i="1" s="1"/>
  <c r="BF339" i="1"/>
  <c r="AH339" i="1" s="1"/>
  <c r="AT339" i="1" s="1"/>
  <c r="BG324" i="1"/>
  <c r="AI324" i="1" s="1"/>
  <c r="AU324" i="1" s="1"/>
  <c r="BE167" i="1"/>
  <c r="BF331" i="1"/>
  <c r="AH331" i="1" s="1"/>
  <c r="AT331" i="1" s="1"/>
  <c r="BF244" i="1"/>
  <c r="AH244" i="1" s="1"/>
  <c r="AT244" i="1" s="1"/>
  <c r="BF296" i="1"/>
  <c r="AH296" i="1" s="1"/>
  <c r="AT296" i="1" s="1"/>
  <c r="BF164" i="1"/>
  <c r="AH164" i="1" s="1"/>
  <c r="AT164" i="1" s="1"/>
  <c r="BF31" i="1"/>
  <c r="BG199" i="1"/>
  <c r="AI199" i="1" s="1"/>
  <c r="AU199" i="1" s="1"/>
  <c r="BF286" i="1"/>
  <c r="AH286" i="1" s="1"/>
  <c r="AT286" i="1" s="1"/>
  <c r="BE126" i="1"/>
  <c r="BE163" i="1"/>
  <c r="BF131" i="1"/>
  <c r="AH131" i="1" s="1"/>
  <c r="AT131" i="1" s="1"/>
  <c r="BG226" i="1"/>
  <c r="AI226" i="1" s="1"/>
  <c r="AU226" i="1" s="1"/>
  <c r="BG15" i="1"/>
  <c r="BG169" i="1"/>
  <c r="AI169" i="1" s="1"/>
  <c r="AU169" i="1" s="1"/>
  <c r="BG141" i="1"/>
  <c r="AI141" i="1" s="1"/>
  <c r="AU141" i="1" s="1"/>
  <c r="BG340" i="1"/>
  <c r="AI340" i="1" s="1"/>
  <c r="AU340" i="1" s="1"/>
  <c r="BH268" i="1"/>
  <c r="AJ268" i="1" s="1"/>
  <c r="AV268" i="1" s="1"/>
  <c r="BF170" i="1"/>
  <c r="AH170" i="1" s="1"/>
  <c r="AT170" i="1" s="1"/>
  <c r="BE86" i="1"/>
  <c r="BF32" i="1"/>
  <c r="BF134" i="1"/>
  <c r="AH134" i="1" s="1"/>
  <c r="AT134" i="1" s="1"/>
  <c r="BF358" i="1"/>
  <c r="AH358" i="1" s="1"/>
  <c r="AT358" i="1" s="1"/>
  <c r="BF343" i="1"/>
  <c r="AH343" i="1" s="1"/>
  <c r="AT343" i="1" s="1"/>
  <c r="BF289" i="1"/>
  <c r="AH289" i="1" s="1"/>
  <c r="AT289" i="1" s="1"/>
  <c r="BG117" i="1"/>
  <c r="AI117" i="1" s="1"/>
  <c r="AU117" i="1" s="1"/>
  <c r="BG51" i="1"/>
  <c r="BF116" i="1"/>
  <c r="AH116" i="1" s="1"/>
  <c r="AT116" i="1" s="1"/>
  <c r="BG173" i="1"/>
  <c r="AI173" i="1" s="1"/>
  <c r="AU173" i="1" s="1"/>
  <c r="BF271" i="1"/>
  <c r="AH271" i="1" s="1"/>
  <c r="AT271" i="1" s="1"/>
  <c r="BF261" i="1"/>
  <c r="AH261" i="1" s="1"/>
  <c r="AT261" i="1" s="1"/>
  <c r="BG63" i="1"/>
  <c r="BG91" i="1"/>
  <c r="AI91" i="1" s="1"/>
  <c r="AU91" i="1" s="1"/>
  <c r="BF13" i="1"/>
  <c r="BF307" i="1"/>
  <c r="AH307" i="1" s="1"/>
  <c r="AT307" i="1" s="1"/>
  <c r="BF98" i="1"/>
  <c r="AH98" i="1" s="1"/>
  <c r="AT98" i="1" s="1"/>
  <c r="BF129" i="1"/>
  <c r="AH129" i="1" s="1"/>
  <c r="AT129" i="1" s="1"/>
  <c r="BF292" i="1"/>
  <c r="AH292" i="1" s="1"/>
  <c r="AT292" i="1" s="1"/>
  <c r="BF182" i="1"/>
  <c r="AH182" i="1" s="1"/>
  <c r="AT182" i="1" s="1"/>
  <c r="BF73" i="1"/>
  <c r="BG275" i="1"/>
  <c r="AI275" i="1" s="1"/>
  <c r="AU275" i="1" s="1"/>
  <c r="BG40" i="1"/>
  <c r="BG195" i="1"/>
  <c r="AI195" i="1" s="1"/>
  <c r="AU195" i="1" s="1"/>
  <c r="BG105" i="1"/>
  <c r="AI105" i="1" s="1"/>
  <c r="AU105" i="1" s="1"/>
  <c r="BG309" i="1"/>
  <c r="AI309" i="1" s="1"/>
  <c r="AU309" i="1" s="1"/>
  <c r="BF299" i="1"/>
  <c r="AH299" i="1" s="1"/>
  <c r="AT299" i="1" s="1"/>
  <c r="BF357" i="1"/>
  <c r="AH357" i="1" s="1"/>
  <c r="AT357" i="1" s="1"/>
  <c r="BF177" i="1"/>
  <c r="AH177" i="1" s="1"/>
  <c r="AT177" i="1" s="1"/>
  <c r="BE279" i="1"/>
  <c r="BG127" i="1"/>
  <c r="AI127" i="1" s="1"/>
  <c r="AU127" i="1" s="1"/>
  <c r="BG320" i="1"/>
  <c r="AI320" i="1" s="1"/>
  <c r="AU320" i="1" s="1"/>
  <c r="BG30" i="1"/>
  <c r="BF161" i="1"/>
  <c r="AH161" i="1" s="1"/>
  <c r="AT161" i="1" s="1"/>
  <c r="BH113" i="1"/>
  <c r="AJ113" i="1" s="1"/>
  <c r="AV113" i="1" s="1"/>
  <c r="BG111" i="1"/>
  <c r="AI111" i="1" s="1"/>
  <c r="AU111" i="1" s="1"/>
  <c r="BH10" i="1"/>
  <c r="BF151" i="1"/>
  <c r="AH151" i="1" s="1"/>
  <c r="AT151" i="1" s="1"/>
  <c r="BG253" i="1"/>
  <c r="AI253" i="1" s="1"/>
  <c r="AU253" i="1" s="1"/>
  <c r="BG208" i="1"/>
  <c r="AI208" i="1" s="1"/>
  <c r="AU208" i="1" s="1"/>
  <c r="BF306" i="1"/>
  <c r="AH306" i="1" s="1"/>
  <c r="AT306" i="1" s="1"/>
  <c r="BG55" i="1"/>
  <c r="BF125" i="1"/>
  <c r="AH125" i="1" s="1"/>
  <c r="AT125" i="1" s="1"/>
  <c r="BF41" i="1"/>
  <c r="F80" i="1"/>
  <c r="F81" i="1" s="1"/>
  <c r="F82" i="1" s="1"/>
  <c r="F83" i="1" s="1"/>
  <c r="F84" i="1" s="1"/>
  <c r="F85" i="1" s="1"/>
  <c r="F86" i="1" s="1"/>
  <c r="F87" i="1" s="1"/>
  <c r="F88" i="1" s="1"/>
  <c r="F89" i="1"/>
  <c r="F90" i="1" s="1"/>
  <c r="F91" i="1" s="1"/>
  <c r="F92" i="1" s="1"/>
  <c r="F93" i="1" s="1"/>
  <c r="F94" i="1"/>
  <c r="F95" i="1" s="1"/>
  <c r="F96" i="1" s="1"/>
  <c r="F97" i="1" s="1"/>
  <c r="F98" i="1" s="1"/>
  <c r="F99" i="1" s="1"/>
  <c r="F100" i="1" s="1"/>
  <c r="F101" i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E80" i="1"/>
  <c r="E81" i="1" s="1"/>
  <c r="E82" i="1" s="1"/>
  <c r="E83" i="1" s="1"/>
  <c r="E84" i="1" s="1"/>
  <c r="E85" i="1" s="1"/>
  <c r="E86" i="1" s="1"/>
  <c r="E87" i="1" s="1"/>
  <c r="E88" i="1" s="1"/>
  <c r="E89" i="1"/>
  <c r="E90" i="1" s="1"/>
  <c r="E91" i="1" s="1"/>
  <c r="E92" i="1" s="1"/>
  <c r="E93" i="1" s="1"/>
  <c r="E94" i="1"/>
  <c r="E95" i="1" s="1"/>
  <c r="E96" i="1" s="1"/>
  <c r="E97" i="1" s="1"/>
  <c r="E98" i="1" s="1"/>
  <c r="E99" i="1" s="1"/>
  <c r="E100" i="1" s="1"/>
  <c r="E101" i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C168" i="1"/>
  <c r="I168" i="1"/>
  <c r="J168" i="1"/>
  <c r="W168" i="1" s="1"/>
  <c r="K168" i="1"/>
  <c r="L168" i="1"/>
  <c r="S168" i="1"/>
  <c r="T168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9" i="1"/>
  <c r="J170" i="1"/>
  <c r="J171" i="1"/>
  <c r="J172" i="1"/>
  <c r="J173" i="1"/>
  <c r="J174" i="1"/>
  <c r="J175" i="1"/>
  <c r="J176" i="1"/>
  <c r="J177" i="1"/>
  <c r="J178" i="1"/>
  <c r="BH44" i="1" l="1"/>
  <c r="BF75" i="1"/>
  <c r="BF140" i="1"/>
  <c r="AH140" i="1" s="1"/>
  <c r="AT140" i="1" s="1"/>
  <c r="BF68" i="1"/>
  <c r="BH26" i="1"/>
  <c r="BF257" i="1"/>
  <c r="BF11" i="1"/>
  <c r="BF212" i="1"/>
  <c r="AH212" i="1" s="1"/>
  <c r="AT212" i="1" s="1"/>
  <c r="BF191" i="1"/>
  <c r="AH191" i="1" s="1"/>
  <c r="AT191" i="1" s="1"/>
  <c r="BF8" i="1"/>
  <c r="BH54" i="1"/>
  <c r="BF74" i="1"/>
  <c r="BG183" i="1"/>
  <c r="AI183" i="1" s="1"/>
  <c r="AU183" i="1" s="1"/>
  <c r="BF311" i="1"/>
  <c r="BG248" i="1"/>
  <c r="AI248" i="1" s="1"/>
  <c r="AU248" i="1" s="1"/>
  <c r="BF153" i="1"/>
  <c r="AH153" i="1" s="1"/>
  <c r="AT153" i="1" s="1"/>
  <c r="BF192" i="1"/>
  <c r="AH192" i="1" s="1"/>
  <c r="AT192" i="1" s="1"/>
  <c r="BF265" i="1"/>
  <c r="AH265" i="1" s="1"/>
  <c r="AT265" i="1" s="1"/>
  <c r="BF204" i="1"/>
  <c r="AH204" i="1" s="1"/>
  <c r="AT204" i="1" s="1"/>
  <c r="BF81" i="1"/>
  <c r="AH81" i="1" s="1"/>
  <c r="AT81" i="1" s="1"/>
  <c r="BF360" i="1"/>
  <c r="AH360" i="1" s="1"/>
  <c r="AT360" i="1" s="1"/>
  <c r="BF359" i="1"/>
  <c r="AH359" i="1" s="1"/>
  <c r="AT359" i="1" s="1"/>
  <c r="BF93" i="1"/>
  <c r="AH93" i="1" s="1"/>
  <c r="AT93" i="1" s="1"/>
  <c r="BF162" i="1"/>
  <c r="AH162" i="1" s="1"/>
  <c r="AT162" i="1" s="1"/>
  <c r="BH246" i="1"/>
  <c r="AT274" i="1"/>
  <c r="BG274" i="1"/>
  <c r="AI274" i="1" s="1"/>
  <c r="AU274" i="1" s="1"/>
  <c r="AI59" i="1"/>
  <c r="AU59" i="1" s="1"/>
  <c r="AH12" i="1"/>
  <c r="AT12" i="1" s="1"/>
  <c r="AH28" i="1"/>
  <c r="AT28" i="1" s="1"/>
  <c r="AH13" i="1"/>
  <c r="AT13" i="1" s="1"/>
  <c r="AI51" i="1"/>
  <c r="AU51" i="1" s="1"/>
  <c r="AH32" i="1"/>
  <c r="AT32" i="1" s="1"/>
  <c r="AI55" i="1"/>
  <c r="AU55" i="1" s="1"/>
  <c r="AJ10" i="1"/>
  <c r="AV10" i="1" s="1"/>
  <c r="AH73" i="1"/>
  <c r="AT73" i="1" s="1"/>
  <c r="AI63" i="1"/>
  <c r="AU63" i="1" s="1"/>
  <c r="AH11" i="1"/>
  <c r="AT11" i="1" s="1"/>
  <c r="AI15" i="1"/>
  <c r="AU15" i="1" s="1"/>
  <c r="AH36" i="1"/>
  <c r="AT36" i="1" s="1"/>
  <c r="AH37" i="1"/>
  <c r="AT37" i="1" s="1"/>
  <c r="AJ24" i="1"/>
  <c r="AV24" i="1" s="1"/>
  <c r="AH58" i="1"/>
  <c r="AT58" i="1" s="1"/>
  <c r="AH75" i="1"/>
  <c r="AT75" i="1" s="1"/>
  <c r="AS78" i="1"/>
  <c r="BF78" i="1"/>
  <c r="AH31" i="1"/>
  <c r="AT31" i="1" s="1"/>
  <c r="AH49" i="1"/>
  <c r="AT49" i="1" s="1"/>
  <c r="AI27" i="1"/>
  <c r="AU27" i="1" s="1"/>
  <c r="AH8" i="1"/>
  <c r="AT8" i="1" s="1"/>
  <c r="AI56" i="1"/>
  <c r="AH77" i="1"/>
  <c r="AH74" i="1"/>
  <c r="AT74" i="1" s="1"/>
  <c r="BF213" i="1"/>
  <c r="AH213" i="1" s="1"/>
  <c r="AT213" i="1" s="1"/>
  <c r="AI57" i="1"/>
  <c r="AU57" i="1" s="1"/>
  <c r="AJ26" i="1"/>
  <c r="AV26" i="1" s="1"/>
  <c r="AI5" i="1"/>
  <c r="AU5" i="1" s="1"/>
  <c r="BG174" i="1"/>
  <c r="AI174" i="1" s="1"/>
  <c r="AU174" i="1" s="1"/>
  <c r="AI30" i="1"/>
  <c r="AU30" i="1" s="1"/>
  <c r="AI38" i="1"/>
  <c r="AU38" i="1" s="1"/>
  <c r="AI33" i="1"/>
  <c r="AU33" i="1" s="1"/>
  <c r="AI52" i="1"/>
  <c r="AU52" i="1" s="1"/>
  <c r="AH68" i="1"/>
  <c r="AT68" i="1" s="1"/>
  <c r="AI16" i="1"/>
  <c r="AU16" i="1" s="1"/>
  <c r="AI60" i="1"/>
  <c r="AU60" i="1" s="1"/>
  <c r="BG25" i="1"/>
  <c r="AH41" i="1"/>
  <c r="AT41" i="1" s="1"/>
  <c r="AJ54" i="1"/>
  <c r="AV54" i="1" s="1"/>
  <c r="AI40" i="1"/>
  <c r="AU40" i="1" s="1"/>
  <c r="AH34" i="1"/>
  <c r="AT34" i="1" s="1"/>
  <c r="AG3" i="1"/>
  <c r="AS3" i="1" s="1"/>
  <c r="AT43" i="1"/>
  <c r="BG43" i="1"/>
  <c r="BF45" i="1"/>
  <c r="BF3" i="1"/>
  <c r="BF250" i="1"/>
  <c r="AH250" i="1" s="1"/>
  <c r="AT250" i="1" s="1"/>
  <c r="BG99" i="1"/>
  <c r="AI99" i="1" s="1"/>
  <c r="AU99" i="1" s="1"/>
  <c r="BG254" i="1"/>
  <c r="AI254" i="1" s="1"/>
  <c r="AU254" i="1" s="1"/>
  <c r="BF310" i="1"/>
  <c r="BG287" i="1"/>
  <c r="AI287" i="1" s="1"/>
  <c r="AU287" i="1" s="1"/>
  <c r="BF230" i="1"/>
  <c r="AH230" i="1" s="1"/>
  <c r="AT230" i="1" s="1"/>
  <c r="BF157" i="1"/>
  <c r="AH157" i="1" s="1"/>
  <c r="AT157" i="1" s="1"/>
  <c r="BF29" i="1"/>
  <c r="BF318" i="1"/>
  <c r="AH318" i="1" s="1"/>
  <c r="AT318" i="1" s="1"/>
  <c r="BF231" i="1"/>
  <c r="AH231" i="1" s="1"/>
  <c r="AT231" i="1" s="1"/>
  <c r="BF14" i="1"/>
  <c r="BG229" i="1"/>
  <c r="AI229" i="1" s="1"/>
  <c r="AU229" i="1" s="1"/>
  <c r="BF136" i="1"/>
  <c r="AH136" i="1" s="1"/>
  <c r="BF187" i="1"/>
  <c r="AH187" i="1" s="1"/>
  <c r="AT187" i="1" s="1"/>
  <c r="BG97" i="1"/>
  <c r="AI97" i="1" s="1"/>
  <c r="AU97" i="1" s="1"/>
  <c r="BG21" i="1"/>
  <c r="BF47" i="1"/>
  <c r="BG81" i="1"/>
  <c r="AI81" i="1" s="1"/>
  <c r="AU81" i="1" s="1"/>
  <c r="BG235" i="1"/>
  <c r="BH301" i="1"/>
  <c r="AJ301" i="1" s="1"/>
  <c r="AV301" i="1" s="1"/>
  <c r="BH181" i="1"/>
  <c r="AJ181" i="1" s="1"/>
  <c r="AV181" i="1" s="1"/>
  <c r="AG124" i="1"/>
  <c r="AS124" i="1" s="1"/>
  <c r="AG190" i="1"/>
  <c r="AS190" i="1" s="1"/>
  <c r="AG252" i="1"/>
  <c r="AS130" i="1"/>
  <c r="BF130" i="1"/>
  <c r="AH130" i="1" s="1"/>
  <c r="AT130" i="1" s="1"/>
  <c r="BG202" i="1"/>
  <c r="AI202" i="1" s="1"/>
  <c r="AU202" i="1" s="1"/>
  <c r="BF259" i="1"/>
  <c r="AH259" i="1" s="1"/>
  <c r="AT259" i="1" s="1"/>
  <c r="AG150" i="1"/>
  <c r="AS150" i="1" s="1"/>
  <c r="AG224" i="1"/>
  <c r="AS224" i="1" s="1"/>
  <c r="AG72" i="1"/>
  <c r="AS72" i="1" s="1"/>
  <c r="AS185" i="1"/>
  <c r="BF185" i="1"/>
  <c r="AH185" i="1" s="1"/>
  <c r="AT185" i="1" s="1"/>
  <c r="AS118" i="1"/>
  <c r="BF118" i="1"/>
  <c r="AH118" i="1" s="1"/>
  <c r="AT118" i="1" s="1"/>
  <c r="AS321" i="1"/>
  <c r="BF321" i="1"/>
  <c r="AH321" i="1" s="1"/>
  <c r="AT321" i="1" s="1"/>
  <c r="BH217" i="1"/>
  <c r="AJ217" i="1" s="1"/>
  <c r="AV217" i="1" s="1"/>
  <c r="AG86" i="1"/>
  <c r="AS86" i="1" s="1"/>
  <c r="AG348" i="1"/>
  <c r="AS348" i="1" s="1"/>
  <c r="AG175" i="1"/>
  <c r="AS175" i="1" s="1"/>
  <c r="BF264" i="1"/>
  <c r="AH264" i="1" s="1"/>
  <c r="AG96" i="1"/>
  <c r="AG184" i="1"/>
  <c r="AH50" i="1"/>
  <c r="AT50" i="1" s="1"/>
  <c r="AG245" i="1"/>
  <c r="AG167" i="1"/>
  <c r="AS167" i="1" s="1"/>
  <c r="AG333" i="1"/>
  <c r="AS333" i="1" s="1"/>
  <c r="AS234" i="1"/>
  <c r="BF234" i="1"/>
  <c r="AH234" i="1" s="1"/>
  <c r="AT234" i="1" s="1"/>
  <c r="AS94" i="1"/>
  <c r="BF94" i="1"/>
  <c r="AG163" i="1"/>
  <c r="AS163" i="1" s="1"/>
  <c r="AG269" i="1"/>
  <c r="AS269" i="1" s="1"/>
  <c r="AG312" i="1"/>
  <c r="AG354" i="1"/>
  <c r="AG279" i="1"/>
  <c r="AS279" i="1" s="1"/>
  <c r="AG126" i="1"/>
  <c r="AS126" i="1" s="1"/>
  <c r="AG233" i="1"/>
  <c r="AS233" i="1" s="1"/>
  <c r="AG71" i="1"/>
  <c r="AS71" i="1" s="1"/>
  <c r="AS19" i="1"/>
  <c r="BF19" i="1"/>
  <c r="BF313" i="1"/>
  <c r="AG240" i="1"/>
  <c r="AS240" i="1" s="1"/>
  <c r="BF314" i="1"/>
  <c r="AH314" i="1" s="1"/>
  <c r="AT314" i="1" s="1"/>
  <c r="BG221" i="1"/>
  <c r="AI221" i="1" s="1"/>
  <c r="AU221" i="1" s="1"/>
  <c r="AG319" i="1"/>
  <c r="AS319" i="1" s="1"/>
  <c r="BF80" i="1"/>
  <c r="AH80" i="1" s="1"/>
  <c r="AH239" i="1"/>
  <c r="AT239" i="1" s="1"/>
  <c r="AS249" i="1"/>
  <c r="BF249" i="1"/>
  <c r="AH249" i="1" s="1"/>
  <c r="AT249" i="1" s="1"/>
  <c r="AH201" i="1"/>
  <c r="AT201" i="1" s="1"/>
  <c r="AG325" i="1"/>
  <c r="AS325" i="1" s="1"/>
  <c r="AG215" i="1"/>
  <c r="AS215" i="1" s="1"/>
  <c r="AS258" i="1"/>
  <c r="BF258" i="1"/>
  <c r="AS65" i="1"/>
  <c r="BF65" i="1"/>
  <c r="AI46" i="1"/>
  <c r="AU46" i="1" s="1"/>
  <c r="AH180" i="1"/>
  <c r="AT180" i="1" s="1"/>
  <c r="AH291" i="1"/>
  <c r="AJ246" i="1"/>
  <c r="AV246" i="1" s="1"/>
  <c r="AH144" i="1"/>
  <c r="AT144" i="1" s="1"/>
  <c r="AH303" i="1"/>
  <c r="AT303" i="1" s="1"/>
  <c r="BG107" i="1"/>
  <c r="AI107" i="1" s="1"/>
  <c r="AU107" i="1" s="1"/>
  <c r="AH257" i="1"/>
  <c r="AT257" i="1" s="1"/>
  <c r="AI133" i="1"/>
  <c r="AU133" i="1" s="1"/>
  <c r="AH304" i="1"/>
  <c r="AI172" i="1"/>
  <c r="AU172" i="1" s="1"/>
  <c r="AH311" i="1"/>
  <c r="AT311" i="1" s="1"/>
  <c r="AH9" i="1"/>
  <c r="AT9" i="1" s="1"/>
  <c r="AH247" i="1"/>
  <c r="AT247" i="1" s="1"/>
  <c r="AI165" i="1"/>
  <c r="AU165" i="1" s="1"/>
  <c r="AI35" i="1"/>
  <c r="AU35" i="1" s="1"/>
  <c r="AJ332" i="1"/>
  <c r="AV332" i="1" s="1"/>
  <c r="AI260" i="1"/>
  <c r="AU260" i="1" s="1"/>
  <c r="AJ44" i="1"/>
  <c r="AV44" i="1" s="1"/>
  <c r="AH310" i="1"/>
  <c r="AT310" i="1" s="1"/>
  <c r="AH90" i="1"/>
  <c r="BG204" i="1"/>
  <c r="AI204" i="1" s="1"/>
  <c r="AU204" i="1" s="1"/>
  <c r="BG76" i="1"/>
  <c r="BF228" i="1"/>
  <c r="AH228" i="1" s="1"/>
  <c r="AT228" i="1" s="1"/>
  <c r="BF236" i="1"/>
  <c r="AH236" i="1" s="1"/>
  <c r="AT236" i="1" s="1"/>
  <c r="BF276" i="1"/>
  <c r="BG344" i="1"/>
  <c r="AI344" i="1" s="1"/>
  <c r="AU344" i="1" s="1"/>
  <c r="BF66" i="1"/>
  <c r="BF290" i="1"/>
  <c r="AH290" i="1" s="1"/>
  <c r="AT290" i="1" s="1"/>
  <c r="BF189" i="1"/>
  <c r="AH189" i="1" s="1"/>
  <c r="AT189" i="1" s="1"/>
  <c r="BG223" i="1"/>
  <c r="AI223" i="1" s="1"/>
  <c r="AU223" i="1" s="1"/>
  <c r="BF242" i="1"/>
  <c r="AH242" i="1" s="1"/>
  <c r="AT242" i="1" s="1"/>
  <c r="BF119" i="1"/>
  <c r="AH119" i="1" s="1"/>
  <c r="AT119" i="1" s="1"/>
  <c r="BG39" i="1"/>
  <c r="BF315" i="1"/>
  <c r="AH315" i="1" s="1"/>
  <c r="AT315" i="1" s="1"/>
  <c r="BF326" i="1"/>
  <c r="AH326" i="1" s="1"/>
  <c r="AT326" i="1" s="1"/>
  <c r="BH210" i="1"/>
  <c r="AJ210" i="1" s="1"/>
  <c r="AV210" i="1" s="1"/>
  <c r="BG230" i="1"/>
  <c r="AI230" i="1" s="1"/>
  <c r="AU230" i="1" s="1"/>
  <c r="BG295" i="1"/>
  <c r="AI295" i="1" s="1"/>
  <c r="AU295" i="1" s="1"/>
  <c r="BG83" i="1"/>
  <c r="BG225" i="1"/>
  <c r="BH16" i="1"/>
  <c r="BF241" i="1"/>
  <c r="AH241" i="1" s="1"/>
  <c r="AT241" i="1" s="1"/>
  <c r="BI121" i="1"/>
  <c r="AK121" i="1" s="1"/>
  <c r="AW121" i="1" s="1"/>
  <c r="BG194" i="1"/>
  <c r="AI194" i="1" s="1"/>
  <c r="AU194" i="1" s="1"/>
  <c r="BH336" i="1"/>
  <c r="AJ336" i="1" s="1"/>
  <c r="AV336" i="1" s="1"/>
  <c r="BF106" i="1"/>
  <c r="AH106" i="1" s="1"/>
  <c r="AT106" i="1" s="1"/>
  <c r="BH100" i="1"/>
  <c r="AJ100" i="1" s="1"/>
  <c r="AV100" i="1" s="1"/>
  <c r="BF188" i="1"/>
  <c r="AH188" i="1" s="1"/>
  <c r="AT188" i="1" s="1"/>
  <c r="BG114" i="1"/>
  <c r="AI114" i="1" s="1"/>
  <c r="AU114" i="1" s="1"/>
  <c r="BH193" i="1"/>
  <c r="AJ193" i="1" s="1"/>
  <c r="AV193" i="1" s="1"/>
  <c r="BF338" i="1"/>
  <c r="AH338" i="1" s="1"/>
  <c r="AT338" i="1" s="1"/>
  <c r="BG335" i="1"/>
  <c r="AI335" i="1" s="1"/>
  <c r="AU335" i="1" s="1"/>
  <c r="BF62" i="1"/>
  <c r="BG152" i="1"/>
  <c r="AI152" i="1" s="1"/>
  <c r="AU152" i="1" s="1"/>
  <c r="BG48" i="1"/>
  <c r="BI203" i="1"/>
  <c r="AK203" i="1" s="1"/>
  <c r="AW203" i="1" s="1"/>
  <c r="BF256" i="1"/>
  <c r="AH256" i="1" s="1"/>
  <c r="AT256" i="1" s="1"/>
  <c r="BI246" i="1"/>
  <c r="AK246" i="1" s="1"/>
  <c r="AW246" i="1" s="1"/>
  <c r="BG293" i="1"/>
  <c r="AI293" i="1" s="1"/>
  <c r="AU293" i="1" s="1"/>
  <c r="BF337" i="1"/>
  <c r="BF104" i="1"/>
  <c r="AH104" i="1" s="1"/>
  <c r="AT104" i="1" s="1"/>
  <c r="BG92" i="1"/>
  <c r="AI92" i="1" s="1"/>
  <c r="AU92" i="1" s="1"/>
  <c r="BF166" i="1"/>
  <c r="BF7" i="1"/>
  <c r="BF302" i="1"/>
  <c r="AH302" i="1" s="1"/>
  <c r="AT302" i="1" s="1"/>
  <c r="BF146" i="1"/>
  <c r="AH146" i="1" s="1"/>
  <c r="AT146" i="1" s="1"/>
  <c r="BF196" i="1"/>
  <c r="AH196" i="1" s="1"/>
  <c r="AT196" i="1" s="1"/>
  <c r="BH266" i="1"/>
  <c r="BF351" i="1"/>
  <c r="BG8" i="1"/>
  <c r="BG158" i="1"/>
  <c r="BF316" i="1"/>
  <c r="AH316" i="1" s="1"/>
  <c r="AT316" i="1" s="1"/>
  <c r="BF285" i="1"/>
  <c r="AH285" i="1" s="1"/>
  <c r="AT285" i="1" s="1"/>
  <c r="BG28" i="1"/>
  <c r="BH20" i="1"/>
  <c r="BH227" i="1"/>
  <c r="BG318" i="1"/>
  <c r="AI318" i="1" s="1"/>
  <c r="AU318" i="1" s="1"/>
  <c r="BG82" i="1"/>
  <c r="AI82" i="1" s="1"/>
  <c r="AU82" i="1" s="1"/>
  <c r="BF70" i="1"/>
  <c r="BG108" i="1"/>
  <c r="AI108" i="1" s="1"/>
  <c r="AU108" i="1" s="1"/>
  <c r="BG101" i="1"/>
  <c r="AI101" i="1" s="1"/>
  <c r="AU101" i="1" s="1"/>
  <c r="BF155" i="1"/>
  <c r="AH155" i="1" s="1"/>
  <c r="AT155" i="1" s="1"/>
  <c r="BF175" i="1"/>
  <c r="AH175" i="1" s="1"/>
  <c r="AT175" i="1" s="1"/>
  <c r="BG23" i="1"/>
  <c r="BH272" i="1"/>
  <c r="BG118" i="1"/>
  <c r="AI118" i="1" s="1"/>
  <c r="AU118" i="1" s="1"/>
  <c r="BG171" i="1"/>
  <c r="AI171" i="1" s="1"/>
  <c r="AU171" i="1" s="1"/>
  <c r="BG42" i="1"/>
  <c r="BI347" i="1"/>
  <c r="AK347" i="1" s="1"/>
  <c r="AW347" i="1" s="1"/>
  <c r="BF317" i="1"/>
  <c r="BG322" i="1"/>
  <c r="AI322" i="1" s="1"/>
  <c r="AU322" i="1" s="1"/>
  <c r="BH57" i="1"/>
  <c r="BF220" i="1"/>
  <c r="AH220" i="1" s="1"/>
  <c r="AT220" i="1" s="1"/>
  <c r="BH33" i="1"/>
  <c r="BG110" i="1"/>
  <c r="AI110" i="1" s="1"/>
  <c r="AU110" i="1" s="1"/>
  <c r="BH254" i="1"/>
  <c r="AJ254" i="1" s="1"/>
  <c r="AV254" i="1" s="1"/>
  <c r="BF209" i="1"/>
  <c r="AH209" i="1" s="1"/>
  <c r="AT209" i="1" s="1"/>
  <c r="BG283" i="1"/>
  <c r="AI283" i="1" s="1"/>
  <c r="AU283" i="1" s="1"/>
  <c r="BF280" i="1"/>
  <c r="AH280" i="1" s="1"/>
  <c r="AT280" i="1" s="1"/>
  <c r="BH342" i="1"/>
  <c r="AJ342" i="1" s="1"/>
  <c r="AV342" i="1" s="1"/>
  <c r="BG12" i="1"/>
  <c r="BF198" i="1"/>
  <c r="AH198" i="1" s="1"/>
  <c r="AT198" i="1" s="1"/>
  <c r="BG346" i="1"/>
  <c r="AI346" i="1" s="1"/>
  <c r="AU346" i="1" s="1"/>
  <c r="BG22" i="1"/>
  <c r="BF300" i="1"/>
  <c r="AH300" i="1" s="1"/>
  <c r="AT300" i="1" s="1"/>
  <c r="BF233" i="1"/>
  <c r="AH233" i="1" s="1"/>
  <c r="AT233" i="1" s="1"/>
  <c r="BG352" i="1"/>
  <c r="AI352" i="1" s="1"/>
  <c r="AU352" i="1" s="1"/>
  <c r="BG53" i="1"/>
  <c r="BF154" i="1"/>
  <c r="AH154" i="1" s="1"/>
  <c r="AT154" i="1" s="1"/>
  <c r="BG176" i="1"/>
  <c r="AI176" i="1" s="1"/>
  <c r="AU176" i="1" s="1"/>
  <c r="BF160" i="1"/>
  <c r="AH160" i="1" s="1"/>
  <c r="AT160" i="1" s="1"/>
  <c r="BH270" i="1"/>
  <c r="AJ270" i="1" s="1"/>
  <c r="AV270" i="1" s="1"/>
  <c r="BG180" i="1"/>
  <c r="AI180" i="1" s="1"/>
  <c r="AU180" i="1" s="1"/>
  <c r="BF218" i="1"/>
  <c r="AH218" i="1" s="1"/>
  <c r="AT218" i="1" s="1"/>
  <c r="BG265" i="1"/>
  <c r="AI265" i="1" s="1"/>
  <c r="AU265" i="1" s="1"/>
  <c r="BF64" i="1"/>
  <c r="BF71" i="1"/>
  <c r="BF149" i="1"/>
  <c r="AH149" i="1" s="1"/>
  <c r="AT149" i="1" s="1"/>
  <c r="BF238" i="1"/>
  <c r="AH238" i="1" s="1"/>
  <c r="AT238" i="1" s="1"/>
  <c r="BH197" i="1"/>
  <c r="AJ197" i="1" s="1"/>
  <c r="AV197" i="1" s="1"/>
  <c r="BG359" i="1"/>
  <c r="AI359" i="1" s="1"/>
  <c r="AU359" i="1" s="1"/>
  <c r="BG343" i="1"/>
  <c r="AI343" i="1" s="1"/>
  <c r="AU343" i="1" s="1"/>
  <c r="BG37" i="1"/>
  <c r="BH115" i="1"/>
  <c r="AJ115" i="1" s="1"/>
  <c r="AV115" i="1" s="1"/>
  <c r="BG278" i="1"/>
  <c r="AI278" i="1" s="1"/>
  <c r="AU278" i="1" s="1"/>
  <c r="BF308" i="1"/>
  <c r="AH308" i="1" s="1"/>
  <c r="AT308" i="1" s="1"/>
  <c r="BG138" i="1"/>
  <c r="AI138" i="1" s="1"/>
  <c r="AU138" i="1" s="1"/>
  <c r="BF329" i="1"/>
  <c r="AH329" i="1" s="1"/>
  <c r="AT329" i="1" s="1"/>
  <c r="BG232" i="1"/>
  <c r="AI232" i="1" s="1"/>
  <c r="AU232" i="1" s="1"/>
  <c r="BH95" i="1"/>
  <c r="AJ95" i="1" s="1"/>
  <c r="AV95" i="1" s="1"/>
  <c r="BG186" i="1"/>
  <c r="AI186" i="1" s="1"/>
  <c r="AU186" i="1" s="1"/>
  <c r="BF139" i="1"/>
  <c r="AH139" i="1" s="1"/>
  <c r="AT139" i="1" s="1"/>
  <c r="BG68" i="1"/>
  <c r="BF69" i="1"/>
  <c r="BG87" i="1"/>
  <c r="AI87" i="1" s="1"/>
  <c r="AU87" i="1" s="1"/>
  <c r="BF4" i="1"/>
  <c r="BI181" i="1"/>
  <c r="AK181" i="1" s="1"/>
  <c r="AW181" i="1" s="1"/>
  <c r="BG305" i="1"/>
  <c r="AI305" i="1" s="1"/>
  <c r="AU305" i="1" s="1"/>
  <c r="BF288" i="1"/>
  <c r="AH288" i="1" s="1"/>
  <c r="AT288" i="1" s="1"/>
  <c r="BH183" i="1"/>
  <c r="AJ183" i="1" s="1"/>
  <c r="AV183" i="1" s="1"/>
  <c r="BG310" i="1"/>
  <c r="AI310" i="1" s="1"/>
  <c r="AU310" i="1" s="1"/>
  <c r="BF214" i="1"/>
  <c r="AH214" i="1" s="1"/>
  <c r="AT214" i="1" s="1"/>
  <c r="BF267" i="1"/>
  <c r="AH267" i="1" s="1"/>
  <c r="AT267" i="1" s="1"/>
  <c r="BG345" i="1"/>
  <c r="AI345" i="1" s="1"/>
  <c r="AU345" i="1" s="1"/>
  <c r="BH219" i="1"/>
  <c r="AJ219" i="1" s="1"/>
  <c r="AV219" i="1" s="1"/>
  <c r="BF18" i="1"/>
  <c r="BG143" i="1"/>
  <c r="AI143" i="1" s="1"/>
  <c r="AU143" i="1" s="1"/>
  <c r="BH263" i="1"/>
  <c r="AJ263" i="1" s="1"/>
  <c r="AV263" i="1" s="1"/>
  <c r="BG255" i="1"/>
  <c r="AI255" i="1" s="1"/>
  <c r="AU255" i="1" s="1"/>
  <c r="BG178" i="1"/>
  <c r="AI178" i="1" s="1"/>
  <c r="AU178" i="1" s="1"/>
  <c r="BH85" i="1"/>
  <c r="AJ85" i="1" s="1"/>
  <c r="AV85" i="1" s="1"/>
  <c r="BG120" i="1"/>
  <c r="AI120" i="1" s="1"/>
  <c r="AU120" i="1" s="1"/>
  <c r="BG130" i="1"/>
  <c r="AI130" i="1" s="1"/>
  <c r="AU130" i="1" s="1"/>
  <c r="BF150" i="1"/>
  <c r="AH150" i="1" s="1"/>
  <c r="AT150" i="1" s="1"/>
  <c r="BH294" i="1"/>
  <c r="AJ294" i="1" s="1"/>
  <c r="AV294" i="1" s="1"/>
  <c r="BG109" i="1"/>
  <c r="AI109" i="1" s="1"/>
  <c r="AU109" i="1" s="1"/>
  <c r="BF61" i="1"/>
  <c r="BH122" i="1"/>
  <c r="AJ122" i="1" s="1"/>
  <c r="AV122" i="1" s="1"/>
  <c r="BF297" i="1"/>
  <c r="AH297" i="1" s="1"/>
  <c r="AT297" i="1" s="1"/>
  <c r="BF323" i="1"/>
  <c r="AH323" i="1" s="1"/>
  <c r="AT323" i="1" s="1"/>
  <c r="BG185" i="1"/>
  <c r="AI185" i="1" s="1"/>
  <c r="AU185" i="1" s="1"/>
  <c r="BF206" i="1"/>
  <c r="AH206" i="1" s="1"/>
  <c r="AT206" i="1" s="1"/>
  <c r="BF67" i="1"/>
  <c r="BF350" i="1"/>
  <c r="AH350" i="1" s="1"/>
  <c r="AT350" i="1" s="1"/>
  <c r="BH128" i="1"/>
  <c r="AJ128" i="1" s="1"/>
  <c r="AV128" i="1" s="1"/>
  <c r="BH5" i="1"/>
  <c r="BF17" i="1"/>
  <c r="BF298" i="1"/>
  <c r="AH298" i="1" s="1"/>
  <c r="AT298" i="1" s="1"/>
  <c r="BF168" i="1"/>
  <c r="AH168" i="1" s="1"/>
  <c r="AT168" i="1" s="1"/>
  <c r="BF237" i="1"/>
  <c r="AH237" i="1" s="1"/>
  <c r="AT237" i="1" s="1"/>
  <c r="BG145" i="1"/>
  <c r="AI145" i="1" s="1"/>
  <c r="AU145" i="1" s="1"/>
  <c r="BF277" i="1"/>
  <c r="AH277" i="1" s="1"/>
  <c r="AT277" i="1" s="1"/>
  <c r="BF159" i="1"/>
  <c r="AH159" i="1" s="1"/>
  <c r="AT159" i="1" s="1"/>
  <c r="BF353" i="1"/>
  <c r="AH353" i="1" s="1"/>
  <c r="AT353" i="1" s="1"/>
  <c r="BF79" i="1"/>
  <c r="BH211" i="1"/>
  <c r="AJ211" i="1" s="1"/>
  <c r="AV211" i="1" s="1"/>
  <c r="BH99" i="1"/>
  <c r="AJ99" i="1" s="1"/>
  <c r="AV99" i="1" s="1"/>
  <c r="BG75" i="1"/>
  <c r="BG327" i="1"/>
  <c r="AI327" i="1" s="1"/>
  <c r="AU327" i="1" s="1"/>
  <c r="BG148" i="1"/>
  <c r="AI148" i="1" s="1"/>
  <c r="AU148" i="1" s="1"/>
  <c r="BG177" i="1"/>
  <c r="AI177" i="1" s="1"/>
  <c r="AU177" i="1" s="1"/>
  <c r="BG112" i="1"/>
  <c r="AI112" i="1" s="1"/>
  <c r="AU112" i="1" s="1"/>
  <c r="BF355" i="1"/>
  <c r="AH355" i="1" s="1"/>
  <c r="AT355" i="1" s="1"/>
  <c r="BH142" i="1"/>
  <c r="AJ142" i="1" s="1"/>
  <c r="AV142" i="1" s="1"/>
  <c r="BF356" i="1"/>
  <c r="AH356" i="1" s="1"/>
  <c r="AT356" i="1" s="1"/>
  <c r="BG6" i="1"/>
  <c r="BI24" i="1"/>
  <c r="BG330" i="1"/>
  <c r="AI330" i="1" s="1"/>
  <c r="AU330" i="1" s="1"/>
  <c r="BI26" i="1"/>
  <c r="BF284" i="1"/>
  <c r="AH284" i="1" s="1"/>
  <c r="AT284" i="1" s="1"/>
  <c r="BG334" i="1"/>
  <c r="AI334" i="1" s="1"/>
  <c r="AU334" i="1" s="1"/>
  <c r="BG89" i="1"/>
  <c r="AI89" i="1" s="1"/>
  <c r="AU89" i="1" s="1"/>
  <c r="BF103" i="1"/>
  <c r="AH103" i="1" s="1"/>
  <c r="AT103" i="1" s="1"/>
  <c r="BG123" i="1"/>
  <c r="AI123" i="1" s="1"/>
  <c r="AU123" i="1" s="1"/>
  <c r="BG282" i="1"/>
  <c r="AI282" i="1" s="1"/>
  <c r="AU282" i="1" s="1"/>
  <c r="BF88" i="1"/>
  <c r="AH88" i="1" s="1"/>
  <c r="AT88" i="1" s="1"/>
  <c r="BF349" i="1"/>
  <c r="AH349" i="1" s="1"/>
  <c r="AT349" i="1" s="1"/>
  <c r="BG156" i="1"/>
  <c r="AI156" i="1" s="1"/>
  <c r="AU156" i="1" s="1"/>
  <c r="BG137" i="1"/>
  <c r="AI137" i="1" s="1"/>
  <c r="AU137" i="1" s="1"/>
  <c r="BH46" i="1"/>
  <c r="BF135" i="1"/>
  <c r="AH135" i="1" s="1"/>
  <c r="AT135" i="1" s="1"/>
  <c r="BF222" i="1"/>
  <c r="AH222" i="1" s="1"/>
  <c r="AT222" i="1" s="1"/>
  <c r="BG257" i="1"/>
  <c r="AI257" i="1" s="1"/>
  <c r="AU257" i="1" s="1"/>
  <c r="BG262" i="1"/>
  <c r="AI262" i="1" s="1"/>
  <c r="AU262" i="1" s="1"/>
  <c r="V172" i="1"/>
  <c r="V170" i="1"/>
  <c r="V168" i="1"/>
  <c r="V176" i="1"/>
  <c r="V167" i="1"/>
  <c r="V169" i="1"/>
  <c r="V174" i="1"/>
  <c r="V171" i="1"/>
  <c r="V177" i="1"/>
  <c r="V165" i="1"/>
  <c r="V178" i="1"/>
  <c r="V173" i="1"/>
  <c r="V175" i="1"/>
  <c r="V166" i="1"/>
  <c r="U168" i="1"/>
  <c r="BH35" i="1" l="1"/>
  <c r="BG314" i="1"/>
  <c r="AI314" i="1" s="1"/>
  <c r="AU314" i="1" s="1"/>
  <c r="BH52" i="1"/>
  <c r="BG249" i="1"/>
  <c r="AI249" i="1" s="1"/>
  <c r="AU249" i="1" s="1"/>
  <c r="BG34" i="1"/>
  <c r="AT136" i="1"/>
  <c r="BG136" i="1"/>
  <c r="AI136" i="1" s="1"/>
  <c r="AU136" i="1" s="1"/>
  <c r="BG9" i="1"/>
  <c r="BF348" i="1"/>
  <c r="BG231" i="1"/>
  <c r="AI231" i="1" s="1"/>
  <c r="AU231" i="1" s="1"/>
  <c r="BG247" i="1"/>
  <c r="AI247" i="1" s="1"/>
  <c r="AU247" i="1" s="1"/>
  <c r="BF224" i="1"/>
  <c r="AH224" i="1" s="1"/>
  <c r="AT224" i="1" s="1"/>
  <c r="BH107" i="1"/>
  <c r="AJ107" i="1" s="1"/>
  <c r="AV107" i="1" s="1"/>
  <c r="BF240" i="1"/>
  <c r="AH240" i="1" s="1"/>
  <c r="AT240" i="1" s="1"/>
  <c r="BH172" i="1"/>
  <c r="AJ172" i="1" s="1"/>
  <c r="AV172" i="1" s="1"/>
  <c r="BG259" i="1"/>
  <c r="AI259" i="1" s="1"/>
  <c r="AU259" i="1" s="1"/>
  <c r="AH47" i="1"/>
  <c r="AH3" i="1"/>
  <c r="AT3" i="1" s="1"/>
  <c r="AH17" i="1"/>
  <c r="AT17" i="1" s="1"/>
  <c r="BF215" i="1"/>
  <c r="AH215" i="1" s="1"/>
  <c r="AT215" i="1" s="1"/>
  <c r="AH64" i="1"/>
  <c r="AT64" i="1" s="1"/>
  <c r="AJ20" i="1"/>
  <c r="AV20" i="1" s="1"/>
  <c r="AI43" i="1"/>
  <c r="AU56" i="1"/>
  <c r="BH56" i="1"/>
  <c r="AK24" i="1"/>
  <c r="AW24" i="1" s="1"/>
  <c r="AI6" i="1"/>
  <c r="AU6" i="1" s="1"/>
  <c r="BH133" i="1"/>
  <c r="AJ133" i="1" s="1"/>
  <c r="AV133" i="1" s="1"/>
  <c r="AJ5" i="1"/>
  <c r="AV5" i="1" s="1"/>
  <c r="AH4" i="1"/>
  <c r="AT4" i="1" s="1"/>
  <c r="AI37" i="1"/>
  <c r="AU37" i="1" s="1"/>
  <c r="AI53" i="1"/>
  <c r="AU53" i="1" s="1"/>
  <c r="AI28" i="1"/>
  <c r="AU28" i="1" s="1"/>
  <c r="AI76" i="1"/>
  <c r="AU76" i="1" s="1"/>
  <c r="AH78" i="1"/>
  <c r="AH79" i="1"/>
  <c r="AT79" i="1" s="1"/>
  <c r="AI23" i="1"/>
  <c r="AU23" i="1" s="1"/>
  <c r="AI42" i="1"/>
  <c r="AU42" i="1" s="1"/>
  <c r="AI21" i="1"/>
  <c r="AU21" i="1" s="1"/>
  <c r="AI75" i="1"/>
  <c r="AU75" i="1" s="1"/>
  <c r="AH69" i="1"/>
  <c r="AT69" i="1" s="1"/>
  <c r="BG144" i="1"/>
  <c r="AI144" i="1" s="1"/>
  <c r="AU144" i="1" s="1"/>
  <c r="AI12" i="1"/>
  <c r="AU12" i="1" s="1"/>
  <c r="AH14" i="1"/>
  <c r="AK26" i="1"/>
  <c r="AW26" i="1" s="1"/>
  <c r="AJ35" i="1"/>
  <c r="AV35" i="1" s="1"/>
  <c r="AH71" i="1"/>
  <c r="AT71" i="1" s="1"/>
  <c r="AI22" i="1"/>
  <c r="AU22" i="1" s="1"/>
  <c r="AH62" i="1"/>
  <c r="AT62" i="1" s="1"/>
  <c r="AH61" i="1"/>
  <c r="AT61" i="1" s="1"/>
  <c r="BG234" i="1"/>
  <c r="AI234" i="1" s="1"/>
  <c r="AU234" i="1" s="1"/>
  <c r="AJ33" i="1"/>
  <c r="AV33" i="1" s="1"/>
  <c r="AH70" i="1"/>
  <c r="AT70" i="1" s="1"/>
  <c r="AH7" i="1"/>
  <c r="AT7" i="1" s="1"/>
  <c r="AJ16" i="1"/>
  <c r="AV16" i="1" s="1"/>
  <c r="AH66" i="1"/>
  <c r="AT66" i="1" s="1"/>
  <c r="AI25" i="1"/>
  <c r="AJ46" i="1"/>
  <c r="AV46" i="1" s="1"/>
  <c r="AH67" i="1"/>
  <c r="AT67" i="1" s="1"/>
  <c r="AI9" i="1"/>
  <c r="AU9" i="1" s="1"/>
  <c r="AH18" i="1"/>
  <c r="AT18" i="1" s="1"/>
  <c r="AI68" i="1"/>
  <c r="AU68" i="1" s="1"/>
  <c r="AI48" i="1"/>
  <c r="AU48" i="1" s="1"/>
  <c r="BH60" i="1"/>
  <c r="AJ57" i="1"/>
  <c r="AV57" i="1" s="1"/>
  <c r="AI8" i="1"/>
  <c r="AU8" i="1" s="1"/>
  <c r="AI34" i="1"/>
  <c r="AU34" i="1" s="1"/>
  <c r="AH29" i="1"/>
  <c r="BG29" i="1" s="1"/>
  <c r="AT77" i="1"/>
  <c r="BG77" i="1"/>
  <c r="BF269" i="1"/>
  <c r="AH269" i="1" s="1"/>
  <c r="AT269" i="1" s="1"/>
  <c r="AH45" i="1"/>
  <c r="AT45" i="1" s="1"/>
  <c r="BG311" i="1"/>
  <c r="AI311" i="1" s="1"/>
  <c r="AU311" i="1" s="1"/>
  <c r="BF319" i="1"/>
  <c r="AH319" i="1" s="1"/>
  <c r="AT319" i="1" s="1"/>
  <c r="BI44" i="1"/>
  <c r="BG321" i="1"/>
  <c r="AI321" i="1" s="1"/>
  <c r="AU321" i="1" s="1"/>
  <c r="BG303" i="1"/>
  <c r="AI303" i="1" s="1"/>
  <c r="AU303" i="1" s="1"/>
  <c r="BH221" i="1"/>
  <c r="AJ221" i="1" s="1"/>
  <c r="AV221" i="1" s="1"/>
  <c r="BH260" i="1"/>
  <c r="AJ260" i="1" s="1"/>
  <c r="AV260" i="1" s="1"/>
  <c r="BF190" i="1"/>
  <c r="AH190" i="1" s="1"/>
  <c r="AT190" i="1" s="1"/>
  <c r="BG3" i="1"/>
  <c r="AT264" i="1"/>
  <c r="BG264" i="1"/>
  <c r="AI264" i="1" s="1"/>
  <c r="AU264" i="1" s="1"/>
  <c r="BG50" i="1"/>
  <c r="BI332" i="1"/>
  <c r="AK332" i="1" s="1"/>
  <c r="AI235" i="1"/>
  <c r="AU235" i="1" s="1"/>
  <c r="BF72" i="1"/>
  <c r="AH72" i="1" s="1"/>
  <c r="AT72" i="1" s="1"/>
  <c r="AH19" i="1"/>
  <c r="AT19" i="1" s="1"/>
  <c r="AS96" i="1"/>
  <c r="BF96" i="1"/>
  <c r="AH96" i="1" s="1"/>
  <c r="AT96" i="1" s="1"/>
  <c r="AH65" i="1"/>
  <c r="AT65" i="1" s="1"/>
  <c r="BG201" i="1"/>
  <c r="AH94" i="1"/>
  <c r="AT94" i="1" s="1"/>
  <c r="BF325" i="1"/>
  <c r="AH325" i="1" s="1"/>
  <c r="AT325" i="1" s="1"/>
  <c r="AS354" i="1"/>
  <c r="BF354" i="1"/>
  <c r="AH354" i="1" s="1"/>
  <c r="AT354" i="1" s="1"/>
  <c r="AS245" i="1"/>
  <c r="BF245" i="1"/>
  <c r="AS252" i="1"/>
  <c r="BF252" i="1"/>
  <c r="AH258" i="1"/>
  <c r="AT258" i="1" s="1"/>
  <c r="BH165" i="1"/>
  <c r="AJ165" i="1" s="1"/>
  <c r="AV165" i="1" s="1"/>
  <c r="AS312" i="1"/>
  <c r="BF312" i="1"/>
  <c r="BG239" i="1"/>
  <c r="AH313" i="1"/>
  <c r="AT313" i="1" s="1"/>
  <c r="AS184" i="1"/>
  <c r="BF184" i="1"/>
  <c r="AH184" i="1" s="1"/>
  <c r="AT184" i="1" s="1"/>
  <c r="BG90" i="1"/>
  <c r="AI90" i="1" s="1"/>
  <c r="AU90" i="1" s="1"/>
  <c r="AT90" i="1"/>
  <c r="BG291" i="1"/>
  <c r="AT291" i="1"/>
  <c r="BG80" i="1"/>
  <c r="AI80" i="1" s="1"/>
  <c r="AU80" i="1" s="1"/>
  <c r="AT80" i="1"/>
  <c r="BG304" i="1"/>
  <c r="AI304" i="1" s="1"/>
  <c r="AU304" i="1" s="1"/>
  <c r="AT304" i="1"/>
  <c r="AJ272" i="1"/>
  <c r="AV272" i="1" s="1"/>
  <c r="AH348" i="1"/>
  <c r="AT348" i="1" s="1"/>
  <c r="AI225" i="1"/>
  <c r="AU225" i="1" s="1"/>
  <c r="AH317" i="1"/>
  <c r="AT317" i="1" s="1"/>
  <c r="AJ227" i="1"/>
  <c r="AV227" i="1" s="1"/>
  <c r="AI158" i="1"/>
  <c r="AH166" i="1"/>
  <c r="AT166" i="1" s="1"/>
  <c r="AI83" i="1"/>
  <c r="AU83" i="1" s="1"/>
  <c r="AI39" i="1"/>
  <c r="AU39" i="1" s="1"/>
  <c r="AH351" i="1"/>
  <c r="AT351" i="1" s="1"/>
  <c r="AJ266" i="1"/>
  <c r="AV266" i="1" s="1"/>
  <c r="AH337" i="1"/>
  <c r="AT337" i="1" s="1"/>
  <c r="AJ52" i="1"/>
  <c r="AH276" i="1"/>
  <c r="BH248" i="1"/>
  <c r="AJ248" i="1" s="1"/>
  <c r="AV248" i="1" s="1"/>
  <c r="BG98" i="1"/>
  <c r="AI98" i="1" s="1"/>
  <c r="AU98" i="1" s="1"/>
  <c r="BG326" i="1"/>
  <c r="AI326" i="1" s="1"/>
  <c r="AU326" i="1" s="1"/>
  <c r="BH320" i="1"/>
  <c r="AJ320" i="1" s="1"/>
  <c r="AV320" i="1" s="1"/>
  <c r="BG58" i="1"/>
  <c r="BI179" i="1"/>
  <c r="AK179" i="1" s="1"/>
  <c r="AW179" i="1" s="1"/>
  <c r="BH275" i="1"/>
  <c r="AJ275" i="1" s="1"/>
  <c r="AV275" i="1" s="1"/>
  <c r="BG273" i="1"/>
  <c r="AI273" i="1" s="1"/>
  <c r="AU273" i="1" s="1"/>
  <c r="BG157" i="1"/>
  <c r="AI157" i="1" s="1"/>
  <c r="AU157" i="1" s="1"/>
  <c r="BH314" i="1"/>
  <c r="AJ314" i="1" s="1"/>
  <c r="AV314" i="1" s="1"/>
  <c r="BH274" i="1"/>
  <c r="AJ274" i="1" s="1"/>
  <c r="AV274" i="1" s="1"/>
  <c r="BH344" i="1"/>
  <c r="AJ344" i="1" s="1"/>
  <c r="AV344" i="1" s="1"/>
  <c r="BF333" i="1"/>
  <c r="AH333" i="1" s="1"/>
  <c r="AT333" i="1" s="1"/>
  <c r="BG286" i="1"/>
  <c r="AI286" i="1" s="1"/>
  <c r="AU286" i="1" s="1"/>
  <c r="BI57" i="1"/>
  <c r="BH152" i="1"/>
  <c r="AJ152" i="1" s="1"/>
  <c r="AV152" i="1" s="1"/>
  <c r="BH194" i="1"/>
  <c r="AJ194" i="1" s="1"/>
  <c r="AV194" i="1" s="1"/>
  <c r="BG132" i="1"/>
  <c r="AI132" i="1" s="1"/>
  <c r="AU132" i="1" s="1"/>
  <c r="BG119" i="1"/>
  <c r="AI119" i="1" s="1"/>
  <c r="AU119" i="1" s="1"/>
  <c r="BH27" i="1"/>
  <c r="BG66" i="1"/>
  <c r="BI268" i="1"/>
  <c r="AK268" i="1" s="1"/>
  <c r="AW268" i="1" s="1"/>
  <c r="BG93" i="1"/>
  <c r="AI93" i="1" s="1"/>
  <c r="AU93" i="1" s="1"/>
  <c r="BG155" i="1"/>
  <c r="AI155" i="1" s="1"/>
  <c r="AU155" i="1" s="1"/>
  <c r="BI54" i="1"/>
  <c r="BG36" i="1"/>
  <c r="BH82" i="1"/>
  <c r="AJ82" i="1" s="1"/>
  <c r="AV82" i="1" s="1"/>
  <c r="BG74" i="1"/>
  <c r="BG307" i="1"/>
  <c r="AI307" i="1" s="1"/>
  <c r="AU307" i="1" s="1"/>
  <c r="BG315" i="1"/>
  <c r="AI315" i="1" s="1"/>
  <c r="AU315" i="1" s="1"/>
  <c r="BH229" i="1"/>
  <c r="AJ229" i="1" s="1"/>
  <c r="AV229" i="1" s="1"/>
  <c r="BG216" i="1"/>
  <c r="AI216" i="1" s="1"/>
  <c r="AU216" i="1" s="1"/>
  <c r="BH118" i="1"/>
  <c r="AJ118" i="1" s="1"/>
  <c r="AV118" i="1" s="1"/>
  <c r="BG224" i="1"/>
  <c r="AI224" i="1" s="1"/>
  <c r="AU224" i="1" s="1"/>
  <c r="BH59" i="1"/>
  <c r="BH335" i="1"/>
  <c r="AJ335" i="1" s="1"/>
  <c r="AV335" i="1" s="1"/>
  <c r="BH259" i="1"/>
  <c r="AJ259" i="1" s="1"/>
  <c r="AV259" i="1" s="1"/>
  <c r="BG357" i="1"/>
  <c r="AI357" i="1" s="1"/>
  <c r="AU357" i="1" s="1"/>
  <c r="BH204" i="1"/>
  <c r="AJ204" i="1" s="1"/>
  <c r="AV204" i="1" s="1"/>
  <c r="BG184" i="1"/>
  <c r="AI184" i="1" s="1"/>
  <c r="AU184" i="1" s="1"/>
  <c r="BG196" i="1"/>
  <c r="AI196" i="1" s="1"/>
  <c r="AU196" i="1" s="1"/>
  <c r="BG302" i="1"/>
  <c r="AI302" i="1" s="1"/>
  <c r="AU302" i="1" s="1"/>
  <c r="BH108" i="1"/>
  <c r="AJ108" i="1" s="1"/>
  <c r="AV108" i="1" s="1"/>
  <c r="BH340" i="1"/>
  <c r="BJ246" i="1"/>
  <c r="BG175" i="1"/>
  <c r="AI175" i="1" s="1"/>
  <c r="AU175" i="1" s="1"/>
  <c r="BG289" i="1"/>
  <c r="BG271" i="1"/>
  <c r="AI271" i="1" s="1"/>
  <c r="AU271" i="1" s="1"/>
  <c r="BG339" i="1"/>
  <c r="AI339" i="1" s="1"/>
  <c r="AU339" i="1" s="1"/>
  <c r="BI301" i="1"/>
  <c r="AK301" i="1" s="1"/>
  <c r="AW301" i="1" s="1"/>
  <c r="BH55" i="1"/>
  <c r="BH322" i="1"/>
  <c r="AJ322" i="1" s="1"/>
  <c r="AV322" i="1" s="1"/>
  <c r="BI33" i="1"/>
  <c r="BG244" i="1"/>
  <c r="AI244" i="1" s="1"/>
  <c r="AU244" i="1" s="1"/>
  <c r="BI100" i="1"/>
  <c r="AK100" i="1" s="1"/>
  <c r="AW100" i="1" s="1"/>
  <c r="BG84" i="1"/>
  <c r="AI84" i="1" s="1"/>
  <c r="AU84" i="1" s="1"/>
  <c r="BH328" i="1"/>
  <c r="AJ328" i="1" s="1"/>
  <c r="AV328" i="1" s="1"/>
  <c r="BG213" i="1"/>
  <c r="AI213" i="1" s="1"/>
  <c r="AU213" i="1" s="1"/>
  <c r="BG131" i="1"/>
  <c r="AI131" i="1" s="1"/>
  <c r="AU131" i="1" s="1"/>
  <c r="BH230" i="1"/>
  <c r="AJ230" i="1" s="1"/>
  <c r="AV230" i="1" s="1"/>
  <c r="BH63" i="1"/>
  <c r="BG319" i="1"/>
  <c r="AI319" i="1" s="1"/>
  <c r="AU319" i="1" s="1"/>
  <c r="BG31" i="1"/>
  <c r="BG106" i="1"/>
  <c r="AI106" i="1" s="1"/>
  <c r="AU106" i="1" s="1"/>
  <c r="BG41" i="1"/>
  <c r="BG241" i="1"/>
  <c r="AI241" i="1" s="1"/>
  <c r="AU241" i="1" s="1"/>
  <c r="BH202" i="1"/>
  <c r="AJ202" i="1" s="1"/>
  <c r="AV202" i="1" s="1"/>
  <c r="BI260" i="1"/>
  <c r="BH199" i="1"/>
  <c r="AJ199" i="1" s="1"/>
  <c r="AV199" i="1" s="1"/>
  <c r="BH8" i="1"/>
  <c r="BJ121" i="1"/>
  <c r="BH30" i="1"/>
  <c r="BH169" i="1"/>
  <c r="BG147" i="1"/>
  <c r="BJ347" i="1"/>
  <c r="BG129" i="1"/>
  <c r="AI129" i="1" s="1"/>
  <c r="AU129" i="1" s="1"/>
  <c r="BG170" i="1"/>
  <c r="AI170" i="1" s="1"/>
  <c r="AU170" i="1" s="1"/>
  <c r="BG296" i="1"/>
  <c r="BH141" i="1"/>
  <c r="AJ141" i="1" s="1"/>
  <c r="AV141" i="1" s="1"/>
  <c r="BI113" i="1"/>
  <c r="BG11" i="1"/>
  <c r="BG358" i="1"/>
  <c r="AI358" i="1" s="1"/>
  <c r="AU358" i="1" s="1"/>
  <c r="BG140" i="1"/>
  <c r="AI140" i="1" s="1"/>
  <c r="AU140" i="1" s="1"/>
  <c r="BH105" i="1"/>
  <c r="AJ105" i="1" s="1"/>
  <c r="AV105" i="1" s="1"/>
  <c r="BG250" i="1"/>
  <c r="AI250" i="1" s="1"/>
  <c r="AU250" i="1" s="1"/>
  <c r="BH311" i="1"/>
  <c r="AJ311" i="1" s="1"/>
  <c r="AV311" i="1" s="1"/>
  <c r="BG281" i="1"/>
  <c r="AI281" i="1" s="1"/>
  <c r="AU281" i="1" s="1"/>
  <c r="BI336" i="1"/>
  <c r="AK336" i="1" s="1"/>
  <c r="AW336" i="1" s="1"/>
  <c r="BF167" i="1"/>
  <c r="AH167" i="1" s="1"/>
  <c r="AT167" i="1" s="1"/>
  <c r="BG220" i="1"/>
  <c r="AI220" i="1" s="1"/>
  <c r="AU220" i="1" s="1"/>
  <c r="BG32" i="1"/>
  <c r="BH253" i="1"/>
  <c r="AJ253" i="1" s="1"/>
  <c r="AV253" i="1" s="1"/>
  <c r="BH97" i="1"/>
  <c r="AJ97" i="1" s="1"/>
  <c r="AV97" i="1" s="1"/>
  <c r="BG7" i="1"/>
  <c r="BH91" i="1"/>
  <c r="AJ91" i="1" s="1"/>
  <c r="AV91" i="1" s="1"/>
  <c r="BH51" i="1"/>
  <c r="BH110" i="1"/>
  <c r="AJ110" i="1" s="1"/>
  <c r="AV110" i="1" s="1"/>
  <c r="BH295" i="1"/>
  <c r="AJ295" i="1" s="1"/>
  <c r="AV295" i="1" s="1"/>
  <c r="BG200" i="1"/>
  <c r="AI200" i="1" s="1"/>
  <c r="AU200" i="1" s="1"/>
  <c r="BG290" i="1"/>
  <c r="AI290" i="1" s="1"/>
  <c r="AU290" i="1" s="1"/>
  <c r="BG116" i="1"/>
  <c r="AI116" i="1" s="1"/>
  <c r="AU116" i="1" s="1"/>
  <c r="BH318" i="1"/>
  <c r="AJ318" i="1" s="1"/>
  <c r="AV318" i="1" s="1"/>
  <c r="BG256" i="1"/>
  <c r="AI256" i="1" s="1"/>
  <c r="AU256" i="1" s="1"/>
  <c r="BF86" i="1"/>
  <c r="AH86" i="1" s="1"/>
  <c r="AT86" i="1" s="1"/>
  <c r="BH173" i="1"/>
  <c r="AJ173" i="1" s="1"/>
  <c r="AV173" i="1" s="1"/>
  <c r="BG188" i="1"/>
  <c r="AI188" i="1" s="1"/>
  <c r="AU188" i="1" s="1"/>
  <c r="BH174" i="1"/>
  <c r="AJ174" i="1" s="1"/>
  <c r="AV174" i="1" s="1"/>
  <c r="BH92" i="1"/>
  <c r="AJ92" i="1" s="1"/>
  <c r="AV92" i="1" s="1"/>
  <c r="BF279" i="1"/>
  <c r="AH279" i="1" s="1"/>
  <c r="AT279" i="1" s="1"/>
  <c r="BG348" i="1"/>
  <c r="AI348" i="1" s="1"/>
  <c r="AU348" i="1" s="1"/>
  <c r="BH28" i="1"/>
  <c r="BG316" i="1"/>
  <c r="AI316" i="1" s="1"/>
  <c r="AU316" i="1" s="1"/>
  <c r="BG317" i="1"/>
  <c r="AI317" i="1" s="1"/>
  <c r="AU317" i="1" s="1"/>
  <c r="BG191" i="1"/>
  <c r="AI191" i="1" s="1"/>
  <c r="AU191" i="1" s="1"/>
  <c r="BG182" i="1"/>
  <c r="AI182" i="1" s="1"/>
  <c r="AU182" i="1" s="1"/>
  <c r="BG187" i="1"/>
  <c r="AI187" i="1" s="1"/>
  <c r="AU187" i="1" s="1"/>
  <c r="BI10" i="1"/>
  <c r="BH341" i="1"/>
  <c r="AJ341" i="1" s="1"/>
  <c r="AV341" i="1" s="1"/>
  <c r="BH34" i="1"/>
  <c r="BI227" i="1"/>
  <c r="AK227" i="1" s="1"/>
  <c r="AW227" i="1" s="1"/>
  <c r="BG285" i="1"/>
  <c r="AI285" i="1" s="1"/>
  <c r="AU285" i="1" s="1"/>
  <c r="BI210" i="1"/>
  <c r="AK210" i="1" s="1"/>
  <c r="AW210" i="1" s="1"/>
  <c r="BG104" i="1"/>
  <c r="AI104" i="1" s="1"/>
  <c r="AU104" i="1" s="1"/>
  <c r="BF124" i="1"/>
  <c r="AH124" i="1" s="1"/>
  <c r="AT124" i="1" s="1"/>
  <c r="BG269" i="1"/>
  <c r="AI269" i="1" s="1"/>
  <c r="AU269" i="1" s="1"/>
  <c r="BG162" i="1"/>
  <c r="AI162" i="1" s="1"/>
  <c r="AU162" i="1" s="1"/>
  <c r="BG192" i="1"/>
  <c r="AI192" i="1" s="1"/>
  <c r="AU192" i="1" s="1"/>
  <c r="BG292" i="1"/>
  <c r="AI292" i="1" s="1"/>
  <c r="AU292" i="1" s="1"/>
  <c r="BG306" i="1"/>
  <c r="AI306" i="1" s="1"/>
  <c r="AU306" i="1" s="1"/>
  <c r="BH208" i="1"/>
  <c r="AJ208" i="1" s="1"/>
  <c r="AV208" i="1" s="1"/>
  <c r="BG134" i="1"/>
  <c r="AI134" i="1" s="1"/>
  <c r="AU134" i="1" s="1"/>
  <c r="BH102" i="1"/>
  <c r="AJ102" i="1" s="1"/>
  <c r="AV102" i="1" s="1"/>
  <c r="BH101" i="1"/>
  <c r="AJ101" i="1" s="1"/>
  <c r="AV101" i="1" s="1"/>
  <c r="BH114" i="1"/>
  <c r="AJ114" i="1" s="1"/>
  <c r="AV114" i="1" s="1"/>
  <c r="BH40" i="1"/>
  <c r="BH243" i="1"/>
  <c r="AJ243" i="1" s="1"/>
  <c r="AV243" i="1" s="1"/>
  <c r="BH15" i="1"/>
  <c r="BG73" i="1"/>
  <c r="BH48" i="1"/>
  <c r="BG325" i="1"/>
  <c r="AI325" i="1" s="1"/>
  <c r="AU325" i="1" s="1"/>
  <c r="BG13" i="1"/>
  <c r="BH231" i="1"/>
  <c r="AJ231" i="1" s="1"/>
  <c r="AV231" i="1" s="1"/>
  <c r="BG209" i="1"/>
  <c r="AI209" i="1" s="1"/>
  <c r="AU209" i="1" s="1"/>
  <c r="BG49" i="1"/>
  <c r="BG360" i="1"/>
  <c r="AI360" i="1" s="1"/>
  <c r="AU360" i="1" s="1"/>
  <c r="BG212" i="1"/>
  <c r="AI212" i="1" s="1"/>
  <c r="AU212" i="1" s="1"/>
  <c r="BG190" i="1"/>
  <c r="AI190" i="1" s="1"/>
  <c r="AU190" i="1" s="1"/>
  <c r="BG161" i="1"/>
  <c r="AI161" i="1" s="1"/>
  <c r="AU161" i="1" s="1"/>
  <c r="BH81" i="1"/>
  <c r="AJ81" i="1" s="1"/>
  <c r="AV81" i="1" s="1"/>
  <c r="BH171" i="1"/>
  <c r="AJ171" i="1" s="1"/>
  <c r="AV171" i="1" s="1"/>
  <c r="BI217" i="1"/>
  <c r="AK217" i="1" s="1"/>
  <c r="AW217" i="1" s="1"/>
  <c r="BH76" i="1"/>
  <c r="BG228" i="1"/>
  <c r="AI228" i="1" s="1"/>
  <c r="AU228" i="1" s="1"/>
  <c r="BI254" i="1"/>
  <c r="AK254" i="1" s="1"/>
  <c r="AW254" i="1" s="1"/>
  <c r="BG251" i="1"/>
  <c r="AI251" i="1" s="1"/>
  <c r="AU251" i="1" s="1"/>
  <c r="BH42" i="1"/>
  <c r="BG261" i="1"/>
  <c r="AI261" i="1" s="1"/>
  <c r="AU261" i="1" s="1"/>
  <c r="BG299" i="1"/>
  <c r="AI299" i="1" s="1"/>
  <c r="AU299" i="1" s="1"/>
  <c r="BG331" i="1"/>
  <c r="AI331" i="1" s="1"/>
  <c r="AU331" i="1" s="1"/>
  <c r="BH226" i="1"/>
  <c r="AJ226" i="1" s="1"/>
  <c r="AV226" i="1" s="1"/>
  <c r="BH117" i="1"/>
  <c r="AJ117" i="1" s="1"/>
  <c r="AV117" i="1" s="1"/>
  <c r="BG125" i="1"/>
  <c r="AI125" i="1" s="1"/>
  <c r="AU125" i="1" s="1"/>
  <c r="BH21" i="1"/>
  <c r="BF126" i="1"/>
  <c r="AH126" i="1" s="1"/>
  <c r="AT126" i="1" s="1"/>
  <c r="BI165" i="1"/>
  <c r="AK165" i="1" s="1"/>
  <c r="AW165" i="1" s="1"/>
  <c r="BI16" i="1"/>
  <c r="BI20" i="1"/>
  <c r="BH324" i="1"/>
  <c r="AJ324" i="1" s="1"/>
  <c r="AV324" i="1" s="1"/>
  <c r="BH287" i="1"/>
  <c r="AJ287" i="1" s="1"/>
  <c r="AV287" i="1" s="1"/>
  <c r="BH195" i="1"/>
  <c r="AJ195" i="1" s="1"/>
  <c r="AV195" i="1" s="1"/>
  <c r="BG146" i="1"/>
  <c r="AI146" i="1" s="1"/>
  <c r="AU146" i="1" s="1"/>
  <c r="BH293" i="1"/>
  <c r="AJ293" i="1" s="1"/>
  <c r="AV293" i="1" s="1"/>
  <c r="BG189" i="1"/>
  <c r="AI189" i="1" s="1"/>
  <c r="AU189" i="1" s="1"/>
  <c r="BJ203" i="1"/>
  <c r="BG205" i="1"/>
  <c r="AI205" i="1" s="1"/>
  <c r="AU205" i="1" s="1"/>
  <c r="BG164" i="1"/>
  <c r="AI164" i="1" s="1"/>
  <c r="AU164" i="1" s="1"/>
  <c r="BG153" i="1"/>
  <c r="AI153" i="1" s="1"/>
  <c r="AU153" i="1" s="1"/>
  <c r="BH127" i="1"/>
  <c r="AJ127" i="1" s="1"/>
  <c r="AV127" i="1" s="1"/>
  <c r="BG207" i="1"/>
  <c r="AI207" i="1" s="1"/>
  <c r="AU207" i="1" s="1"/>
  <c r="BH38" i="1"/>
  <c r="BI193" i="1"/>
  <c r="AK193" i="1" s="1"/>
  <c r="AW193" i="1" s="1"/>
  <c r="BG62" i="1"/>
  <c r="BF163" i="1"/>
  <c r="AH163" i="1" s="1"/>
  <c r="AT163" i="1" s="1"/>
  <c r="BH309" i="1"/>
  <c r="AJ309" i="1" s="1"/>
  <c r="AV309" i="1" s="1"/>
  <c r="BG151" i="1"/>
  <c r="AI151" i="1" s="1"/>
  <c r="AU151" i="1" s="1"/>
  <c r="BG337" i="1"/>
  <c r="AI337" i="1" s="1"/>
  <c r="AU337" i="1" s="1"/>
  <c r="BH111" i="1"/>
  <c r="AJ111" i="1" s="1"/>
  <c r="AV111" i="1" s="1"/>
  <c r="BG242" i="1"/>
  <c r="AI242" i="1" s="1"/>
  <c r="AU242" i="1" s="1"/>
  <c r="BH223" i="1"/>
  <c r="AJ223" i="1" s="1"/>
  <c r="AV223" i="1" s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9" i="1"/>
  <c r="C170" i="1"/>
  <c r="C171" i="1"/>
  <c r="C172" i="1"/>
  <c r="C173" i="1"/>
  <c r="C174" i="1"/>
  <c r="C175" i="1"/>
  <c r="C176" i="1"/>
  <c r="C177" i="1"/>
  <c r="C178" i="1"/>
  <c r="C4" i="1"/>
  <c r="C5" i="1"/>
  <c r="C6" i="1"/>
  <c r="C7" i="1"/>
  <c r="C8" i="1"/>
  <c r="C9" i="1"/>
  <c r="C10" i="1"/>
  <c r="C11" i="1"/>
  <c r="C12" i="1"/>
  <c r="F3" i="1"/>
  <c r="F4" i="1" s="1"/>
  <c r="I147" i="1"/>
  <c r="K147" i="1"/>
  <c r="L147" i="1"/>
  <c r="S147" i="1"/>
  <c r="T147" i="1" s="1"/>
  <c r="I136" i="1"/>
  <c r="K136" i="1"/>
  <c r="L136" i="1"/>
  <c r="S136" i="1"/>
  <c r="T136" i="1" s="1"/>
  <c r="I129" i="1"/>
  <c r="K129" i="1"/>
  <c r="L129" i="1"/>
  <c r="S129" i="1"/>
  <c r="T129" i="1" s="1"/>
  <c r="I120" i="1"/>
  <c r="K120" i="1"/>
  <c r="L120" i="1"/>
  <c r="S120" i="1"/>
  <c r="T120" i="1" s="1"/>
  <c r="I114" i="1"/>
  <c r="K114" i="1"/>
  <c r="L114" i="1"/>
  <c r="S114" i="1"/>
  <c r="T114" i="1" s="1"/>
  <c r="I99" i="1"/>
  <c r="K99" i="1"/>
  <c r="L99" i="1"/>
  <c r="S99" i="1"/>
  <c r="T99" i="1" s="1"/>
  <c r="I92" i="1"/>
  <c r="K92" i="1"/>
  <c r="L92" i="1"/>
  <c r="S92" i="1"/>
  <c r="T92" i="1" s="1"/>
  <c r="I87" i="1"/>
  <c r="K87" i="1"/>
  <c r="L87" i="1"/>
  <c r="S87" i="1"/>
  <c r="T87" i="1" s="1"/>
  <c r="I78" i="1"/>
  <c r="K78" i="1"/>
  <c r="L78" i="1"/>
  <c r="S78" i="1"/>
  <c r="T78" i="1" s="1"/>
  <c r="I59" i="1"/>
  <c r="K59" i="1"/>
  <c r="L59" i="1"/>
  <c r="S59" i="1"/>
  <c r="T59" i="1" s="1"/>
  <c r="I42" i="1"/>
  <c r="K42" i="1"/>
  <c r="L42" i="1"/>
  <c r="S42" i="1"/>
  <c r="T42" i="1" s="1"/>
  <c r="I29" i="1"/>
  <c r="K29" i="1"/>
  <c r="L29" i="1"/>
  <c r="S29" i="1"/>
  <c r="T29" i="1" s="1"/>
  <c r="I28" i="1"/>
  <c r="K28" i="1"/>
  <c r="L28" i="1"/>
  <c r="S28" i="1"/>
  <c r="T28" i="1" s="1"/>
  <c r="I13" i="1"/>
  <c r="K13" i="1"/>
  <c r="L13" i="1"/>
  <c r="S13" i="1"/>
  <c r="T1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J4" i="49"/>
  <c r="J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3" i="49"/>
  <c r="J2" i="49"/>
  <c r="BG96" i="1" l="1"/>
  <c r="AI96" i="1" s="1"/>
  <c r="AU96" i="1" s="1"/>
  <c r="AW332" i="1"/>
  <c r="BJ332" i="1"/>
  <c r="BH90" i="1"/>
  <c r="AJ90" i="1" s="1"/>
  <c r="AV90" i="1" s="1"/>
  <c r="BI107" i="1"/>
  <c r="AK107" i="1" s="1"/>
  <c r="AW107" i="1" s="1"/>
  <c r="BI266" i="1"/>
  <c r="BG70" i="1"/>
  <c r="BG166" i="1"/>
  <c r="AI166" i="1" s="1"/>
  <c r="AU166" i="1" s="1"/>
  <c r="AT47" i="1"/>
  <c r="BG47" i="1"/>
  <c r="AI29" i="1"/>
  <c r="AU29" i="1" s="1"/>
  <c r="AI7" i="1"/>
  <c r="AU7" i="1" s="1"/>
  <c r="AJ30" i="1"/>
  <c r="AV30" i="1" s="1"/>
  <c r="AJ55" i="1"/>
  <c r="AV55" i="1" s="1"/>
  <c r="AJ59" i="1"/>
  <c r="AV59" i="1" s="1"/>
  <c r="AI58" i="1"/>
  <c r="AU58" i="1" s="1"/>
  <c r="AT14" i="1"/>
  <c r="BG14" i="1"/>
  <c r="AU43" i="1"/>
  <c r="BH43" i="1"/>
  <c r="AI36" i="1"/>
  <c r="AU36" i="1" s="1"/>
  <c r="AJ60" i="1"/>
  <c r="AK44" i="1"/>
  <c r="AW44" i="1" s="1"/>
  <c r="AT78" i="1"/>
  <c r="BG78" i="1"/>
  <c r="AJ48" i="1"/>
  <c r="AV48" i="1" s="1"/>
  <c r="AI73" i="1"/>
  <c r="AU73" i="1" s="1"/>
  <c r="AJ8" i="1"/>
  <c r="AV8" i="1" s="1"/>
  <c r="AI62" i="1"/>
  <c r="AU62" i="1" s="1"/>
  <c r="AJ76" i="1"/>
  <c r="AV76" i="1" s="1"/>
  <c r="AK57" i="1"/>
  <c r="AW57" i="1" s="1"/>
  <c r="AT29" i="1"/>
  <c r="AK10" i="1"/>
  <c r="AW10" i="1" s="1"/>
  <c r="AK20" i="1"/>
  <c r="AW20" i="1" s="1"/>
  <c r="AJ15" i="1"/>
  <c r="AV15" i="1" s="1"/>
  <c r="AK16" i="1"/>
  <c r="AW16" i="1" s="1"/>
  <c r="AI49" i="1"/>
  <c r="AU49" i="1" s="1"/>
  <c r="BH80" i="1"/>
  <c r="AJ80" i="1" s="1"/>
  <c r="AV80" i="1" s="1"/>
  <c r="AJ63" i="1"/>
  <c r="AV63" i="1" s="1"/>
  <c r="AK33" i="1"/>
  <c r="AW33" i="1" s="1"/>
  <c r="AJ56" i="1"/>
  <c r="AK54" i="1"/>
  <c r="AW54" i="1" s="1"/>
  <c r="AI32" i="1"/>
  <c r="AU32" i="1" s="1"/>
  <c r="AJ38" i="1"/>
  <c r="AV38" i="1" s="1"/>
  <c r="AJ40" i="1"/>
  <c r="AV40" i="1" s="1"/>
  <c r="AJ34" i="1"/>
  <c r="AV34" i="1" s="1"/>
  <c r="AJ28" i="1"/>
  <c r="AV28" i="1" s="1"/>
  <c r="AJ51" i="1"/>
  <c r="AV51" i="1" s="1"/>
  <c r="AI11" i="1"/>
  <c r="AU11" i="1" s="1"/>
  <c r="AI66" i="1"/>
  <c r="AU66" i="1" s="1"/>
  <c r="AJ21" i="1"/>
  <c r="AV21" i="1" s="1"/>
  <c r="AJ42" i="1"/>
  <c r="AV42" i="1" s="1"/>
  <c r="AI13" i="1"/>
  <c r="AU13" i="1" s="1"/>
  <c r="AI41" i="1"/>
  <c r="AU41" i="1" s="1"/>
  <c r="BH321" i="1"/>
  <c r="AJ321" i="1" s="1"/>
  <c r="AV321" i="1" s="1"/>
  <c r="AI74" i="1"/>
  <c r="AU74" i="1" s="1"/>
  <c r="AJ27" i="1"/>
  <c r="AV27" i="1" s="1"/>
  <c r="AI70" i="1"/>
  <c r="AU70" i="1" s="1"/>
  <c r="AI50" i="1"/>
  <c r="AU50" i="1" s="1"/>
  <c r="AI77" i="1"/>
  <c r="AU25" i="1"/>
  <c r="BH25" i="1"/>
  <c r="BG45" i="1"/>
  <c r="BG354" i="1"/>
  <c r="AI354" i="1" s="1"/>
  <c r="AU354" i="1" s="1"/>
  <c r="BH225" i="1"/>
  <c r="AJ225" i="1" s="1"/>
  <c r="AV225" i="1" s="1"/>
  <c r="BH235" i="1"/>
  <c r="BH83" i="1"/>
  <c r="AJ83" i="1" s="1"/>
  <c r="AV83" i="1" s="1"/>
  <c r="BI221" i="1"/>
  <c r="AK221" i="1" s="1"/>
  <c r="AW221" i="1" s="1"/>
  <c r="AI3" i="1"/>
  <c r="BH3" i="1" s="1"/>
  <c r="BG351" i="1"/>
  <c r="AI351" i="1" s="1"/>
  <c r="AU351" i="1" s="1"/>
  <c r="BG258" i="1"/>
  <c r="BG94" i="1"/>
  <c r="AH312" i="1"/>
  <c r="AT312" i="1" s="1"/>
  <c r="AI201" i="1"/>
  <c r="AU201" i="1" s="1"/>
  <c r="AH245" i="1"/>
  <c r="AT245" i="1" s="1"/>
  <c r="BG65" i="1"/>
  <c r="BG313" i="1"/>
  <c r="BG19" i="1"/>
  <c r="AI239" i="1"/>
  <c r="AU239" i="1" s="1"/>
  <c r="AH252" i="1"/>
  <c r="AT252" i="1" s="1"/>
  <c r="BG72" i="1"/>
  <c r="BH39" i="1"/>
  <c r="BH304" i="1"/>
  <c r="AJ304" i="1" s="1"/>
  <c r="BG276" i="1"/>
  <c r="AI276" i="1" s="1"/>
  <c r="AU276" i="1" s="1"/>
  <c r="AT276" i="1"/>
  <c r="BI52" i="1"/>
  <c r="AK52" i="1" s="1"/>
  <c r="AV52" i="1"/>
  <c r="BH158" i="1"/>
  <c r="AJ158" i="1" s="1"/>
  <c r="AV158" i="1" s="1"/>
  <c r="AU158" i="1"/>
  <c r="AI291" i="1"/>
  <c r="AU291" i="1" s="1"/>
  <c r="BI272" i="1"/>
  <c r="AK272" i="1" s="1"/>
  <c r="AW272" i="1" s="1"/>
  <c r="BH29" i="1"/>
  <c r="AI296" i="1"/>
  <c r="AU296" i="1" s="1"/>
  <c r="AL121" i="1"/>
  <c r="AX121" i="1" s="1"/>
  <c r="O121" i="1" s="1"/>
  <c r="AL203" i="1"/>
  <c r="AX203" i="1" s="1"/>
  <c r="AI31" i="1"/>
  <c r="AU31" i="1" s="1"/>
  <c r="AL246" i="1"/>
  <c r="AX246" i="1" s="1"/>
  <c r="AJ340" i="1"/>
  <c r="AV340" i="1" s="1"/>
  <c r="AL347" i="1"/>
  <c r="AX347" i="1" s="1"/>
  <c r="AK260" i="1"/>
  <c r="AW260" i="1" s="1"/>
  <c r="AK266" i="1"/>
  <c r="AW266" i="1" s="1"/>
  <c r="AI147" i="1"/>
  <c r="AU147" i="1" s="1"/>
  <c r="AL332" i="1"/>
  <c r="AX332" i="1" s="1"/>
  <c r="AK113" i="1"/>
  <c r="AW113" i="1" s="1"/>
  <c r="AJ169" i="1"/>
  <c r="AV169" i="1" s="1"/>
  <c r="AI289" i="1"/>
  <c r="AU289" i="1" s="1"/>
  <c r="BH185" i="1"/>
  <c r="AJ185" i="1" s="1"/>
  <c r="AV185" i="1" s="1"/>
  <c r="BG350" i="1"/>
  <c r="AI350" i="1" s="1"/>
  <c r="AU350" i="1" s="1"/>
  <c r="BI90" i="1"/>
  <c r="AK90" i="1" s="1"/>
  <c r="AW90" i="1" s="1"/>
  <c r="BI263" i="1"/>
  <c r="AK263" i="1" s="1"/>
  <c r="AW263" i="1" s="1"/>
  <c r="BH36" i="1"/>
  <c r="BG236" i="1"/>
  <c r="AI236" i="1" s="1"/>
  <c r="AU236" i="1" s="1"/>
  <c r="BI322" i="1"/>
  <c r="AK322" i="1" s="1"/>
  <c r="AW322" i="1" s="1"/>
  <c r="BH282" i="1"/>
  <c r="AJ282" i="1" s="1"/>
  <c r="AV282" i="1" s="1"/>
  <c r="BG353" i="1"/>
  <c r="AI353" i="1" s="1"/>
  <c r="AU353" i="1" s="1"/>
  <c r="BI275" i="1"/>
  <c r="AK275" i="1" s="1"/>
  <c r="AW275" i="1" s="1"/>
  <c r="BG218" i="1"/>
  <c r="BJ179" i="1"/>
  <c r="BJ26" i="1"/>
  <c r="BH178" i="1"/>
  <c r="AJ178" i="1" s="1"/>
  <c r="AV178" i="1" s="1"/>
  <c r="BH186" i="1"/>
  <c r="AJ186" i="1" s="1"/>
  <c r="AV186" i="1" s="1"/>
  <c r="BG298" i="1"/>
  <c r="AI298" i="1" s="1"/>
  <c r="AU298" i="1" s="1"/>
  <c r="BH305" i="1"/>
  <c r="AJ305" i="1" s="1"/>
  <c r="AV305" i="1" s="1"/>
  <c r="BG338" i="1"/>
  <c r="BI30" i="1"/>
  <c r="BG18" i="1"/>
  <c r="BG135" i="1"/>
  <c r="BI259" i="1"/>
  <c r="AK259" i="1" s="1"/>
  <c r="AW259" i="1" s="1"/>
  <c r="BH130" i="1"/>
  <c r="AJ130" i="1" s="1"/>
  <c r="AV130" i="1" s="1"/>
  <c r="BI202" i="1"/>
  <c r="AK202" i="1" s="1"/>
  <c r="AW202" i="1" s="1"/>
  <c r="BH109" i="1"/>
  <c r="AJ109" i="1" s="1"/>
  <c r="AV109" i="1" s="1"/>
  <c r="BI141" i="1"/>
  <c r="AK141" i="1" s="1"/>
  <c r="AW141" i="1" s="1"/>
  <c r="BH74" i="1"/>
  <c r="BH343" i="1"/>
  <c r="AJ343" i="1" s="1"/>
  <c r="AV343" i="1" s="1"/>
  <c r="BI274" i="1"/>
  <c r="AK274" i="1" s="1"/>
  <c r="AW274" i="1" s="1"/>
  <c r="BG64" i="1"/>
  <c r="BJ266" i="1"/>
  <c r="BI270" i="1"/>
  <c r="BI199" i="1"/>
  <c r="BH176" i="1"/>
  <c r="AJ176" i="1" s="1"/>
  <c r="AV176" i="1" s="1"/>
  <c r="BI320" i="1"/>
  <c r="AK320" i="1" s="1"/>
  <c r="AW320" i="1" s="1"/>
  <c r="BG222" i="1"/>
  <c r="AI222" i="1" s="1"/>
  <c r="AU222" i="1" s="1"/>
  <c r="BH11" i="1"/>
  <c r="BH120" i="1"/>
  <c r="AJ120" i="1" s="1"/>
  <c r="AV120" i="1" s="1"/>
  <c r="BG277" i="1"/>
  <c r="AI277" i="1" s="1"/>
  <c r="AU277" i="1" s="1"/>
  <c r="BG198" i="1"/>
  <c r="BJ33" i="1"/>
  <c r="BH319" i="1"/>
  <c r="AJ319" i="1" s="1"/>
  <c r="AV319" i="1" s="1"/>
  <c r="BH157" i="1"/>
  <c r="BH249" i="1"/>
  <c r="AJ249" i="1" s="1"/>
  <c r="AV249" i="1" s="1"/>
  <c r="BI142" i="1"/>
  <c r="AK142" i="1" s="1"/>
  <c r="AW142" i="1" s="1"/>
  <c r="BH241" i="1"/>
  <c r="AJ241" i="1" s="1"/>
  <c r="AV241" i="1" s="1"/>
  <c r="BG103" i="1"/>
  <c r="BH345" i="1"/>
  <c r="AJ345" i="1" s="1"/>
  <c r="AV345" i="1" s="1"/>
  <c r="BG333" i="1"/>
  <c r="AI333" i="1" s="1"/>
  <c r="AU333" i="1" s="1"/>
  <c r="BH213" i="1"/>
  <c r="AJ213" i="1" s="1"/>
  <c r="AV213" i="1" s="1"/>
  <c r="BG323" i="1"/>
  <c r="AI323" i="1" s="1"/>
  <c r="AU323" i="1" s="1"/>
  <c r="BG88" i="1"/>
  <c r="AI88" i="1" s="1"/>
  <c r="AU88" i="1" s="1"/>
  <c r="BH41" i="1"/>
  <c r="BH315" i="1"/>
  <c r="AJ315" i="1" s="1"/>
  <c r="AV315" i="1" s="1"/>
  <c r="BG233" i="1"/>
  <c r="BI115" i="1"/>
  <c r="AK115" i="1" s="1"/>
  <c r="AW115" i="1" s="1"/>
  <c r="BH310" i="1"/>
  <c r="BJ57" i="1"/>
  <c r="BG154" i="1"/>
  <c r="AI154" i="1" s="1"/>
  <c r="AU154" i="1" s="1"/>
  <c r="BG238" i="1"/>
  <c r="AI238" i="1" s="1"/>
  <c r="AU238" i="1" s="1"/>
  <c r="BG79" i="1"/>
  <c r="BI328" i="1"/>
  <c r="AK328" i="1" s="1"/>
  <c r="AW328" i="1" s="1"/>
  <c r="BI95" i="1"/>
  <c r="AK95" i="1" s="1"/>
  <c r="AW95" i="1" s="1"/>
  <c r="BJ272" i="1"/>
  <c r="BG149" i="1"/>
  <c r="AI149" i="1" s="1"/>
  <c r="AU149" i="1" s="1"/>
  <c r="BI108" i="1"/>
  <c r="AK108" i="1" s="1"/>
  <c r="AW108" i="1" s="1"/>
  <c r="BI122" i="1"/>
  <c r="AK122" i="1" s="1"/>
  <c r="AW122" i="1" s="1"/>
  <c r="BH23" i="1"/>
  <c r="BI230" i="1"/>
  <c r="BH155" i="1"/>
  <c r="AJ155" i="1" s="1"/>
  <c r="AV155" i="1" s="1"/>
  <c r="BI229" i="1"/>
  <c r="AK229" i="1" s="1"/>
  <c r="AW229" i="1" s="1"/>
  <c r="BI172" i="1"/>
  <c r="BH232" i="1"/>
  <c r="AJ232" i="1" s="1"/>
  <c r="AV232" i="1" s="1"/>
  <c r="BJ100" i="1"/>
  <c r="BG159" i="1"/>
  <c r="BH339" i="1"/>
  <c r="AJ339" i="1" s="1"/>
  <c r="AV339" i="1" s="1"/>
  <c r="BH216" i="1"/>
  <c r="AJ216" i="1" s="1"/>
  <c r="AV216" i="1" s="1"/>
  <c r="BH37" i="1"/>
  <c r="BG240" i="1"/>
  <c r="BH70" i="1"/>
  <c r="BI35" i="1"/>
  <c r="BG284" i="1"/>
  <c r="BI342" i="1"/>
  <c r="AK342" i="1" s="1"/>
  <c r="AW342" i="1" s="1"/>
  <c r="BG308" i="1"/>
  <c r="BH359" i="1"/>
  <c r="BH12" i="1"/>
  <c r="BJ113" i="1"/>
  <c r="BH87" i="1"/>
  <c r="AJ87" i="1" s="1"/>
  <c r="AV87" i="1" s="1"/>
  <c r="BI211" i="1"/>
  <c r="AK211" i="1" s="1"/>
  <c r="AW211" i="1" s="1"/>
  <c r="BH247" i="1"/>
  <c r="AJ247" i="1" s="1"/>
  <c r="AV247" i="1" s="1"/>
  <c r="BH170" i="1"/>
  <c r="AJ170" i="1" s="1"/>
  <c r="AV170" i="1" s="1"/>
  <c r="BH286" i="1"/>
  <c r="AJ286" i="1" s="1"/>
  <c r="AV286" i="1" s="1"/>
  <c r="BH180" i="1"/>
  <c r="BI63" i="1"/>
  <c r="BH262" i="1"/>
  <c r="AJ262" i="1" s="1"/>
  <c r="AV262" i="1" s="1"/>
  <c r="BH234" i="1"/>
  <c r="AJ234" i="1" s="1"/>
  <c r="AV234" i="1" s="1"/>
  <c r="BG297" i="1"/>
  <c r="AI297" i="1" s="1"/>
  <c r="AU297" i="1" s="1"/>
  <c r="BG206" i="1"/>
  <c r="AI206" i="1" s="1"/>
  <c r="AU206" i="1" s="1"/>
  <c r="BH119" i="1"/>
  <c r="AJ119" i="1" s="1"/>
  <c r="AV119" i="1" s="1"/>
  <c r="BG300" i="1"/>
  <c r="AI300" i="1" s="1"/>
  <c r="AU300" i="1" s="1"/>
  <c r="BH144" i="1"/>
  <c r="AJ144" i="1" s="1"/>
  <c r="AV144" i="1" s="1"/>
  <c r="BG267" i="1"/>
  <c r="AI267" i="1" s="1"/>
  <c r="AU267" i="1" s="1"/>
  <c r="BH271" i="1"/>
  <c r="AJ271" i="1" s="1"/>
  <c r="AV271" i="1" s="1"/>
  <c r="BI219" i="1"/>
  <c r="AK219" i="1" s="1"/>
  <c r="AW219" i="1" s="1"/>
  <c r="BH264" i="1"/>
  <c r="AJ264" i="1" s="1"/>
  <c r="AV264" i="1" s="1"/>
  <c r="BG215" i="1"/>
  <c r="AI215" i="1" s="1"/>
  <c r="AU215" i="1" s="1"/>
  <c r="BJ24" i="1"/>
  <c r="BH96" i="1"/>
  <c r="AJ96" i="1" s="1"/>
  <c r="AV96" i="1" s="1"/>
  <c r="BH184" i="1"/>
  <c r="AJ184" i="1" s="1"/>
  <c r="AV184" i="1" s="1"/>
  <c r="BH131" i="1"/>
  <c r="AJ131" i="1" s="1"/>
  <c r="AV131" i="1" s="1"/>
  <c r="BH255" i="1"/>
  <c r="AJ255" i="1" s="1"/>
  <c r="AV255" i="1" s="1"/>
  <c r="BI128" i="1"/>
  <c r="AK128" i="1" s="1"/>
  <c r="AW128" i="1" s="1"/>
  <c r="BI133" i="1"/>
  <c r="AK133" i="1" s="1"/>
  <c r="AW133" i="1" s="1"/>
  <c r="BH224" i="1"/>
  <c r="AJ224" i="1" s="1"/>
  <c r="AV224" i="1" s="1"/>
  <c r="BH166" i="1"/>
  <c r="AJ166" i="1" s="1"/>
  <c r="AV166" i="1" s="1"/>
  <c r="BI55" i="1"/>
  <c r="BH98" i="1"/>
  <c r="AJ98" i="1" s="1"/>
  <c r="AV98" i="1" s="1"/>
  <c r="BH278" i="1"/>
  <c r="AJ278" i="1" s="1"/>
  <c r="AV278" i="1" s="1"/>
  <c r="BI152" i="1"/>
  <c r="AK152" i="1" s="1"/>
  <c r="AW152" i="1" s="1"/>
  <c r="BG237" i="1"/>
  <c r="AI237" i="1" s="1"/>
  <c r="AU237" i="1" s="1"/>
  <c r="BH132" i="1"/>
  <c r="AJ132" i="1" s="1"/>
  <c r="AV132" i="1" s="1"/>
  <c r="BG168" i="1"/>
  <c r="AI168" i="1" s="1"/>
  <c r="AU168" i="1" s="1"/>
  <c r="BH112" i="1"/>
  <c r="AJ112" i="1" s="1"/>
  <c r="AV112" i="1" s="1"/>
  <c r="BG280" i="1"/>
  <c r="AI280" i="1" s="1"/>
  <c r="AU280" i="1" s="1"/>
  <c r="BH334" i="1"/>
  <c r="AJ334" i="1" s="1"/>
  <c r="AV334" i="1" s="1"/>
  <c r="BI248" i="1"/>
  <c r="AK248" i="1" s="1"/>
  <c r="AW248" i="1" s="1"/>
  <c r="BG69" i="1"/>
  <c r="BG17" i="1"/>
  <c r="BI335" i="1"/>
  <c r="AK335" i="1" s="1"/>
  <c r="AW335" i="1" s="1"/>
  <c r="BH53" i="1"/>
  <c r="BI183" i="1"/>
  <c r="AK183" i="1" s="1"/>
  <c r="AW183" i="1" s="1"/>
  <c r="BH84" i="1"/>
  <c r="AJ84" i="1" s="1"/>
  <c r="AV84" i="1" s="1"/>
  <c r="BI321" i="1"/>
  <c r="AK321" i="1" s="1"/>
  <c r="AW321" i="1" s="1"/>
  <c r="BJ301" i="1"/>
  <c r="BH276" i="1"/>
  <c r="AJ276" i="1" s="1"/>
  <c r="AV276" i="1" s="1"/>
  <c r="BG71" i="1"/>
  <c r="BG67" i="1"/>
  <c r="BH196" i="1"/>
  <c r="AJ196" i="1" s="1"/>
  <c r="AV196" i="1" s="1"/>
  <c r="BH289" i="1"/>
  <c r="AJ289" i="1" s="1"/>
  <c r="AV289" i="1" s="1"/>
  <c r="BI204" i="1"/>
  <c r="AK204" i="1" s="1"/>
  <c r="AW204" i="1" s="1"/>
  <c r="BJ44" i="1"/>
  <c r="BH93" i="1"/>
  <c r="AJ93" i="1" s="1"/>
  <c r="AV93" i="1" s="1"/>
  <c r="BH9" i="1"/>
  <c r="BH136" i="1"/>
  <c r="AJ136" i="1" s="1"/>
  <c r="AV136" i="1" s="1"/>
  <c r="BH156" i="1"/>
  <c r="AJ156" i="1" s="1"/>
  <c r="AV156" i="1" s="1"/>
  <c r="BG214" i="1"/>
  <c r="AI214" i="1" s="1"/>
  <c r="AU214" i="1" s="1"/>
  <c r="BI5" i="1"/>
  <c r="BG150" i="1"/>
  <c r="AI150" i="1" s="1"/>
  <c r="AU150" i="1" s="1"/>
  <c r="BH75" i="1"/>
  <c r="BI8" i="1"/>
  <c r="BI46" i="1"/>
  <c r="BI85" i="1"/>
  <c r="AK85" i="1" s="1"/>
  <c r="AW85" i="1" s="1"/>
  <c r="BH330" i="1"/>
  <c r="AJ330" i="1" s="1"/>
  <c r="AV330" i="1" s="1"/>
  <c r="BH326" i="1"/>
  <c r="AJ326" i="1" s="1"/>
  <c r="AV326" i="1" s="1"/>
  <c r="BI344" i="1"/>
  <c r="AK344" i="1" s="1"/>
  <c r="AW344" i="1" s="1"/>
  <c r="BH303" i="1"/>
  <c r="AJ303" i="1" s="1"/>
  <c r="AV303" i="1" s="1"/>
  <c r="BJ260" i="1"/>
  <c r="BH352" i="1"/>
  <c r="AJ352" i="1" s="1"/>
  <c r="AV352" i="1" s="1"/>
  <c r="BH265" i="1"/>
  <c r="AJ265" i="1" s="1"/>
  <c r="AV265" i="1" s="1"/>
  <c r="BH143" i="1"/>
  <c r="AJ143" i="1" s="1"/>
  <c r="AV143" i="1" s="1"/>
  <c r="BJ221" i="1"/>
  <c r="BH257" i="1"/>
  <c r="AJ257" i="1" s="1"/>
  <c r="AV257" i="1" s="1"/>
  <c r="BH145" i="1"/>
  <c r="AJ145" i="1" s="1"/>
  <c r="AV145" i="1" s="1"/>
  <c r="BH302" i="1"/>
  <c r="AJ302" i="1" s="1"/>
  <c r="AV302" i="1" s="1"/>
  <c r="BJ54" i="1"/>
  <c r="BH138" i="1"/>
  <c r="AJ138" i="1" s="1"/>
  <c r="AV138" i="1" s="1"/>
  <c r="BH244" i="1"/>
  <c r="AJ244" i="1" s="1"/>
  <c r="AV244" i="1" s="1"/>
  <c r="BI118" i="1"/>
  <c r="AK118" i="1" s="1"/>
  <c r="AW118" i="1" s="1"/>
  <c r="BG61" i="1"/>
  <c r="BH148" i="1"/>
  <c r="AJ148" i="1" s="1"/>
  <c r="AV148" i="1" s="1"/>
  <c r="BG349" i="1"/>
  <c r="AI349" i="1" s="1"/>
  <c r="AU349" i="1" s="1"/>
  <c r="BI59" i="1"/>
  <c r="BJ268" i="1"/>
  <c r="BG4" i="1"/>
  <c r="BI99" i="1"/>
  <c r="AK99" i="1" s="1"/>
  <c r="AW99" i="1" s="1"/>
  <c r="BI82" i="1"/>
  <c r="AK82" i="1" s="1"/>
  <c r="AW82" i="1" s="1"/>
  <c r="BH137" i="1"/>
  <c r="AJ137" i="1" s="1"/>
  <c r="AV137" i="1" s="1"/>
  <c r="BH358" i="1"/>
  <c r="AJ358" i="1" s="1"/>
  <c r="AV358" i="1" s="1"/>
  <c r="BI197" i="1"/>
  <c r="AK197" i="1" s="1"/>
  <c r="AW197" i="1" s="1"/>
  <c r="BJ181" i="1"/>
  <c r="BH357" i="1"/>
  <c r="AJ357" i="1" s="1"/>
  <c r="AV357" i="1" s="1"/>
  <c r="BH327" i="1"/>
  <c r="AJ327" i="1" s="1"/>
  <c r="AV327" i="1" s="1"/>
  <c r="BH123" i="1"/>
  <c r="AJ123" i="1" s="1"/>
  <c r="AV123" i="1" s="1"/>
  <c r="BH89" i="1"/>
  <c r="AJ89" i="1" s="1"/>
  <c r="AV89" i="1" s="1"/>
  <c r="BI158" i="1"/>
  <c r="AK158" i="1" s="1"/>
  <c r="AW158" i="1" s="1"/>
  <c r="BI314" i="1"/>
  <c r="AK314" i="1" s="1"/>
  <c r="AW314" i="1" s="1"/>
  <c r="BH129" i="1"/>
  <c r="AJ129" i="1" s="1"/>
  <c r="AV129" i="1" s="1"/>
  <c r="BH283" i="1"/>
  <c r="AJ283" i="1" s="1"/>
  <c r="AV283" i="1" s="1"/>
  <c r="BH22" i="1"/>
  <c r="BG329" i="1"/>
  <c r="AI329" i="1" s="1"/>
  <c r="AU329" i="1" s="1"/>
  <c r="BG355" i="1"/>
  <c r="AI355" i="1" s="1"/>
  <c r="AU355" i="1" s="1"/>
  <c r="BH106" i="1"/>
  <c r="AJ106" i="1" s="1"/>
  <c r="AV106" i="1" s="1"/>
  <c r="BG288" i="1"/>
  <c r="AI288" i="1" s="1"/>
  <c r="AU288" i="1" s="1"/>
  <c r="BH175" i="1"/>
  <c r="AJ175" i="1" s="1"/>
  <c r="AV175" i="1" s="1"/>
  <c r="BI194" i="1"/>
  <c r="AK194" i="1" s="1"/>
  <c r="AW194" i="1" s="1"/>
  <c r="BH177" i="1"/>
  <c r="AJ177" i="1" s="1"/>
  <c r="AV177" i="1" s="1"/>
  <c r="BG139" i="1"/>
  <c r="AI139" i="1" s="1"/>
  <c r="AU139" i="1" s="1"/>
  <c r="BH354" i="1"/>
  <c r="AJ354" i="1" s="1"/>
  <c r="AV354" i="1" s="1"/>
  <c r="BI294" i="1"/>
  <c r="AK294" i="1" s="1"/>
  <c r="AW294" i="1" s="1"/>
  <c r="BG356" i="1"/>
  <c r="AI356" i="1" s="1"/>
  <c r="AU356" i="1" s="1"/>
  <c r="BH6" i="1"/>
  <c r="BI83" i="1"/>
  <c r="AK83" i="1" s="1"/>
  <c r="AW83" i="1" s="1"/>
  <c r="BH307" i="1"/>
  <c r="AJ307" i="1" s="1"/>
  <c r="AV307" i="1" s="1"/>
  <c r="BI340" i="1"/>
  <c r="AK340" i="1" s="1"/>
  <c r="AW340" i="1" s="1"/>
  <c r="BG160" i="1"/>
  <c r="AI160" i="1" s="1"/>
  <c r="AU160" i="1" s="1"/>
  <c r="BH68" i="1"/>
  <c r="BH346" i="1"/>
  <c r="AJ346" i="1" s="1"/>
  <c r="AV346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F5" i="1"/>
  <c r="Q4" i="1"/>
  <c r="U114" i="1"/>
  <c r="U42" i="1"/>
  <c r="U129" i="1"/>
  <c r="U136" i="1"/>
  <c r="U120" i="1"/>
  <c r="U87" i="1"/>
  <c r="U78" i="1"/>
  <c r="U29" i="1"/>
  <c r="U92" i="1"/>
  <c r="U28" i="1"/>
  <c r="U99" i="1"/>
  <c r="W99" i="1"/>
  <c r="W29" i="1"/>
  <c r="W78" i="1"/>
  <c r="U147" i="1"/>
  <c r="U13" i="1"/>
  <c r="U59" i="1"/>
  <c r="W87" i="1"/>
  <c r="W136" i="1"/>
  <c r="W147" i="1"/>
  <c r="W42" i="1"/>
  <c r="W92" i="1"/>
  <c r="W120" i="1"/>
  <c r="W129" i="1"/>
  <c r="W114" i="1"/>
  <c r="W59" i="1"/>
  <c r="W28" i="1"/>
  <c r="W13" i="1"/>
  <c r="BI27" i="1" l="1"/>
  <c r="BH66" i="1"/>
  <c r="BH50" i="1"/>
  <c r="AI47" i="1"/>
  <c r="AK63" i="1"/>
  <c r="AW63" i="1" s="1"/>
  <c r="AJ12" i="1"/>
  <c r="AV12" i="1" s="1"/>
  <c r="AJ66" i="1"/>
  <c r="AV66" i="1" s="1"/>
  <c r="AJ74" i="1"/>
  <c r="AV74" i="1" s="1"/>
  <c r="AJ37" i="1"/>
  <c r="AV37" i="1" s="1"/>
  <c r="BH239" i="1"/>
  <c r="AJ239" i="1" s="1"/>
  <c r="AV239" i="1" s="1"/>
  <c r="AI78" i="1"/>
  <c r="AU78" i="1" s="1"/>
  <c r="AJ43" i="1"/>
  <c r="AK8" i="1"/>
  <c r="AW8" i="1" s="1"/>
  <c r="AK5" i="1"/>
  <c r="AW5" i="1" s="1"/>
  <c r="AK55" i="1"/>
  <c r="AW55" i="1" s="1"/>
  <c r="AK59" i="1"/>
  <c r="AW59" i="1" s="1"/>
  <c r="AJ53" i="1"/>
  <c r="AV53" i="1" s="1"/>
  <c r="AI14" i="1"/>
  <c r="AJ75" i="1"/>
  <c r="AV75" i="1" s="1"/>
  <c r="AJ6" i="1"/>
  <c r="AV6" i="1" s="1"/>
  <c r="AI61" i="1"/>
  <c r="AU61" i="1" s="1"/>
  <c r="AI67" i="1"/>
  <c r="AU67" i="1" s="1"/>
  <c r="AJ23" i="1"/>
  <c r="AV23" i="1" s="1"/>
  <c r="AJ29" i="1"/>
  <c r="AV56" i="1"/>
  <c r="BI56" i="1"/>
  <c r="AI71" i="1"/>
  <c r="AU71" i="1" s="1"/>
  <c r="AI17" i="1"/>
  <c r="AU17" i="1" s="1"/>
  <c r="AK35" i="1"/>
  <c r="AW35" i="1" s="1"/>
  <c r="AJ11" i="1"/>
  <c r="AV11" i="1" s="1"/>
  <c r="AI64" i="1"/>
  <c r="AU64" i="1" s="1"/>
  <c r="AJ50" i="1"/>
  <c r="AV50" i="1" s="1"/>
  <c r="AJ25" i="1"/>
  <c r="AJ68" i="1"/>
  <c r="AV68" i="1" s="1"/>
  <c r="AJ22" i="1"/>
  <c r="AV22" i="1" s="1"/>
  <c r="AI4" i="1"/>
  <c r="AU4" i="1" s="1"/>
  <c r="AK46" i="1"/>
  <c r="AW46" i="1" s="1"/>
  <c r="AJ9" i="1"/>
  <c r="AV9" i="1" s="1"/>
  <c r="AI69" i="1"/>
  <c r="AU69" i="1" s="1"/>
  <c r="AJ36" i="1"/>
  <c r="AV36" i="1" s="1"/>
  <c r="AJ39" i="1"/>
  <c r="AV39" i="1" s="1"/>
  <c r="AV60" i="1"/>
  <c r="BI60" i="1"/>
  <c r="AJ70" i="1"/>
  <c r="AV70" i="1" s="1"/>
  <c r="BH31" i="1"/>
  <c r="AI18" i="1"/>
  <c r="AU18" i="1" s="1"/>
  <c r="AK27" i="1"/>
  <c r="AW27" i="1" s="1"/>
  <c r="AI72" i="1"/>
  <c r="AU72" i="1" s="1"/>
  <c r="AU77" i="1"/>
  <c r="BH77" i="1"/>
  <c r="AI45" i="1"/>
  <c r="AU45" i="1" s="1"/>
  <c r="BH296" i="1"/>
  <c r="AJ296" i="1" s="1"/>
  <c r="AV296" i="1" s="1"/>
  <c r="AJ235" i="1"/>
  <c r="AV235" i="1" s="1"/>
  <c r="BG312" i="1"/>
  <c r="AI312" i="1" s="1"/>
  <c r="AU312" i="1" s="1"/>
  <c r="BG252" i="1"/>
  <c r="BG245" i="1"/>
  <c r="AJ3" i="1"/>
  <c r="AV3" i="1" s="1"/>
  <c r="AU3" i="1"/>
  <c r="AI94" i="1"/>
  <c r="AU94" i="1" s="1"/>
  <c r="AI258" i="1"/>
  <c r="AU258" i="1" s="1"/>
  <c r="BH291" i="1"/>
  <c r="AJ291" i="1" s="1"/>
  <c r="AV291" i="1" s="1"/>
  <c r="BH147" i="1"/>
  <c r="AJ147" i="1" s="1"/>
  <c r="AV147" i="1" s="1"/>
  <c r="AI65" i="1"/>
  <c r="AU65" i="1" s="1"/>
  <c r="BH201" i="1"/>
  <c r="AI19" i="1"/>
  <c r="AU19" i="1" s="1"/>
  <c r="AI313" i="1"/>
  <c r="AU313" i="1" s="1"/>
  <c r="AV304" i="1"/>
  <c r="BI304" i="1"/>
  <c r="AK304" i="1" s="1"/>
  <c r="AW304" i="1" s="1"/>
  <c r="BJ52" i="1"/>
  <c r="AW52" i="1"/>
  <c r="AL221" i="1"/>
  <c r="AX221" i="1" s="1"/>
  <c r="AL44" i="1"/>
  <c r="AX44" i="1" s="1"/>
  <c r="O44" i="1" s="1"/>
  <c r="BI169" i="1"/>
  <c r="AK169" i="1" s="1"/>
  <c r="AW169" i="1" s="1"/>
  <c r="AI284" i="1"/>
  <c r="AU284" i="1" s="1"/>
  <c r="AI159" i="1"/>
  <c r="AU159" i="1" s="1"/>
  <c r="AJ41" i="1"/>
  <c r="AI103" i="1"/>
  <c r="AU103" i="1" s="1"/>
  <c r="AI198" i="1"/>
  <c r="AU198" i="1" s="1"/>
  <c r="AK199" i="1"/>
  <c r="AW199" i="1" s="1"/>
  <c r="AK30" i="1"/>
  <c r="AI218" i="1"/>
  <c r="AU218" i="1" s="1"/>
  <c r="AI338" i="1"/>
  <c r="AL113" i="1"/>
  <c r="AX113" i="1" s="1"/>
  <c r="O113" i="1" s="1"/>
  <c r="AL100" i="1"/>
  <c r="AX100" i="1" s="1"/>
  <c r="O100" i="1" s="1"/>
  <c r="AK270" i="1"/>
  <c r="AW270" i="1" s="1"/>
  <c r="AL57" i="1"/>
  <c r="AX57" i="1" s="1"/>
  <c r="O57" i="1" s="1"/>
  <c r="AL266" i="1"/>
  <c r="AX266" i="1" s="1"/>
  <c r="AL268" i="1"/>
  <c r="AX268" i="1" s="1"/>
  <c r="AL54" i="1"/>
  <c r="AX54" i="1" s="1"/>
  <c r="O54" i="1" s="1"/>
  <c r="AJ180" i="1"/>
  <c r="AV180" i="1" s="1"/>
  <c r="AJ359" i="1"/>
  <c r="AV359" i="1" s="1"/>
  <c r="AI240" i="1"/>
  <c r="AU240" i="1" s="1"/>
  <c r="AK172" i="1"/>
  <c r="AL272" i="1"/>
  <c r="AX272" i="1" s="1"/>
  <c r="AJ310" i="1"/>
  <c r="AV310" i="1" s="1"/>
  <c r="AJ157" i="1"/>
  <c r="AV157" i="1" s="1"/>
  <c r="AL260" i="1"/>
  <c r="AX260" i="1" s="1"/>
  <c r="AL301" i="1"/>
  <c r="AX301" i="1" s="1"/>
  <c r="AI308" i="1"/>
  <c r="AU308" i="1" s="1"/>
  <c r="AI233" i="1"/>
  <c r="AU233" i="1" s="1"/>
  <c r="AI135" i="1"/>
  <c r="AL26" i="1"/>
  <c r="AX26" i="1" s="1"/>
  <c r="O26" i="1" s="1"/>
  <c r="AL181" i="1"/>
  <c r="AX181" i="1" s="1"/>
  <c r="AL24" i="1"/>
  <c r="AX24" i="1" s="1"/>
  <c r="O24" i="1" s="1"/>
  <c r="AK230" i="1"/>
  <c r="AW230" i="1" s="1"/>
  <c r="AI79" i="1"/>
  <c r="AU79" i="1" s="1"/>
  <c r="AL33" i="1"/>
  <c r="AX33" i="1" s="1"/>
  <c r="O33" i="1" s="1"/>
  <c r="AL179" i="1"/>
  <c r="AX179" i="1" s="1"/>
  <c r="BH209" i="1"/>
  <c r="AJ209" i="1" s="1"/>
  <c r="AV209" i="1" s="1"/>
  <c r="BI226" i="1"/>
  <c r="AK226" i="1" s="1"/>
  <c r="AW226" i="1" s="1"/>
  <c r="BI38" i="1"/>
  <c r="BH348" i="1"/>
  <c r="AJ348" i="1" s="1"/>
  <c r="AV348" i="1" s="1"/>
  <c r="BI262" i="1"/>
  <c r="AK262" i="1" s="1"/>
  <c r="AW262" i="1" s="1"/>
  <c r="BH353" i="1"/>
  <c r="AJ353" i="1" s="1"/>
  <c r="AV353" i="1" s="1"/>
  <c r="BH273" i="1"/>
  <c r="AJ273" i="1" s="1"/>
  <c r="AV273" i="1" s="1"/>
  <c r="BH58" i="1"/>
  <c r="BI216" i="1"/>
  <c r="AK216" i="1" s="1"/>
  <c r="AW216" i="1" s="1"/>
  <c r="BI178" i="1"/>
  <c r="AK178" i="1" s="1"/>
  <c r="AW178" i="1" s="1"/>
  <c r="BJ107" i="1"/>
  <c r="BI223" i="1"/>
  <c r="AK223" i="1" s="1"/>
  <c r="AW223" i="1" s="1"/>
  <c r="BH190" i="1"/>
  <c r="AJ190" i="1" s="1"/>
  <c r="AV190" i="1" s="1"/>
  <c r="BH316" i="1"/>
  <c r="AJ316" i="1" s="1"/>
  <c r="AV316" i="1" s="1"/>
  <c r="BI232" i="1"/>
  <c r="AK232" i="1" s="1"/>
  <c r="AW232" i="1" s="1"/>
  <c r="BI40" i="1"/>
  <c r="BJ165" i="1"/>
  <c r="BJ328" i="1"/>
  <c r="BJ10" i="1"/>
  <c r="BI51" i="1"/>
  <c r="BI102" i="1"/>
  <c r="AK102" i="1" s="1"/>
  <c r="AW102" i="1" s="1"/>
  <c r="BH290" i="1"/>
  <c r="AJ290" i="1" s="1"/>
  <c r="AV290" i="1" s="1"/>
  <c r="BH49" i="1"/>
  <c r="BH256" i="1"/>
  <c r="AJ256" i="1" s="1"/>
  <c r="AV256" i="1" s="1"/>
  <c r="BH189" i="1"/>
  <c r="AJ189" i="1" s="1"/>
  <c r="AV189" i="1" s="1"/>
  <c r="BH323" i="1"/>
  <c r="BI37" i="1"/>
  <c r="BI315" i="1"/>
  <c r="AK315" i="1" s="1"/>
  <c r="AW315" i="1" s="1"/>
  <c r="BJ115" i="1"/>
  <c r="BH242" i="1"/>
  <c r="AJ242" i="1" s="1"/>
  <c r="AV242" i="1" s="1"/>
  <c r="BH228" i="1"/>
  <c r="AJ228" i="1" s="1"/>
  <c r="AV228" i="1" s="1"/>
  <c r="BI105" i="1"/>
  <c r="AK105" i="1" s="1"/>
  <c r="AW105" i="1" s="1"/>
  <c r="BH285" i="1"/>
  <c r="BI76" i="1"/>
  <c r="BJ229" i="1"/>
  <c r="BH88" i="1"/>
  <c r="AJ88" i="1" s="1"/>
  <c r="AV88" i="1" s="1"/>
  <c r="BG279" i="1"/>
  <c r="AI279" i="1" s="1"/>
  <c r="AU279" i="1" s="1"/>
  <c r="BH161" i="1"/>
  <c r="AJ161" i="1" s="1"/>
  <c r="AV161" i="1" s="1"/>
  <c r="BI92" i="1"/>
  <c r="AK92" i="1" s="1"/>
  <c r="AW92" i="1" s="1"/>
  <c r="BI114" i="1"/>
  <c r="AK114" i="1" s="1"/>
  <c r="AW114" i="1" s="1"/>
  <c r="BH220" i="1"/>
  <c r="AJ220" i="1" s="1"/>
  <c r="AV220" i="1" s="1"/>
  <c r="BH207" i="1"/>
  <c r="AJ207" i="1" s="1"/>
  <c r="AV207" i="1" s="1"/>
  <c r="BI34" i="1"/>
  <c r="BJ16" i="1"/>
  <c r="BI319" i="1"/>
  <c r="AK319" i="1" s="1"/>
  <c r="AW319" i="1" s="1"/>
  <c r="BH134" i="1"/>
  <c r="AJ134" i="1" s="1"/>
  <c r="AV134" i="1" s="1"/>
  <c r="BJ304" i="1"/>
  <c r="BH13" i="1"/>
  <c r="BI287" i="1"/>
  <c r="AK287" i="1" s="1"/>
  <c r="AW287" i="1" s="1"/>
  <c r="BH277" i="1"/>
  <c r="AJ277" i="1" s="1"/>
  <c r="AV277" i="1" s="1"/>
  <c r="BI42" i="1"/>
  <c r="BI70" i="1"/>
  <c r="BH32" i="1"/>
  <c r="BI171" i="1"/>
  <c r="BI339" i="1"/>
  <c r="AK339" i="1" s="1"/>
  <c r="AW339" i="1" s="1"/>
  <c r="BJ141" i="1"/>
  <c r="BI87" i="1"/>
  <c r="AK87" i="1" s="1"/>
  <c r="AW87" i="1" s="1"/>
  <c r="BI247" i="1"/>
  <c r="AK247" i="1" s="1"/>
  <c r="AW247" i="1" s="1"/>
  <c r="BI12" i="1"/>
  <c r="BH350" i="1"/>
  <c r="BI253" i="1"/>
  <c r="AK253" i="1" s="1"/>
  <c r="AW253" i="1" s="1"/>
  <c r="BH192" i="1"/>
  <c r="AJ192" i="1" s="1"/>
  <c r="AV192" i="1" s="1"/>
  <c r="BI101" i="1"/>
  <c r="AK101" i="1" s="1"/>
  <c r="AW101" i="1" s="1"/>
  <c r="BH205" i="1"/>
  <c r="BJ259" i="1"/>
  <c r="BH116" i="1"/>
  <c r="AJ116" i="1" s="1"/>
  <c r="AV116" i="1" s="1"/>
  <c r="BJ20" i="1"/>
  <c r="BI295" i="1"/>
  <c r="AK295" i="1" s="1"/>
  <c r="AW295" i="1" s="1"/>
  <c r="BI318" i="1"/>
  <c r="AK318" i="1" s="1"/>
  <c r="AW318" i="1" s="1"/>
  <c r="BH360" i="1"/>
  <c r="AJ360" i="1" s="1"/>
  <c r="AV360" i="1" s="1"/>
  <c r="BH125" i="1"/>
  <c r="AJ125" i="1" s="1"/>
  <c r="AV125" i="1" s="1"/>
  <c r="BH62" i="1"/>
  <c r="BJ95" i="1"/>
  <c r="BI80" i="1"/>
  <c r="AK80" i="1" s="1"/>
  <c r="AW80" i="1" s="1"/>
  <c r="BH73" i="1"/>
  <c r="BI111" i="1"/>
  <c r="AK111" i="1" s="1"/>
  <c r="AW111" i="1" s="1"/>
  <c r="BI173" i="1"/>
  <c r="AK173" i="1" s="1"/>
  <c r="AW173" i="1" s="1"/>
  <c r="BH162" i="1"/>
  <c r="BJ211" i="1"/>
  <c r="BI155" i="1"/>
  <c r="AK155" i="1" s="1"/>
  <c r="AW155" i="1" s="1"/>
  <c r="BH200" i="1"/>
  <c r="BI231" i="1"/>
  <c r="AK231" i="1" s="1"/>
  <c r="AW231" i="1" s="1"/>
  <c r="BJ90" i="1"/>
  <c r="BH7" i="1"/>
  <c r="BI120" i="1"/>
  <c r="AK120" i="1" s="1"/>
  <c r="AW120" i="1" s="1"/>
  <c r="BJ210" i="1"/>
  <c r="BH212" i="1"/>
  <c r="AJ212" i="1" s="1"/>
  <c r="AV212" i="1" s="1"/>
  <c r="BH306" i="1"/>
  <c r="AJ306" i="1" s="1"/>
  <c r="AV306" i="1" s="1"/>
  <c r="BH238" i="1"/>
  <c r="AJ238" i="1" s="1"/>
  <c r="AV238" i="1" s="1"/>
  <c r="BI97" i="1"/>
  <c r="AK97" i="1" s="1"/>
  <c r="AW97" i="1" s="1"/>
  <c r="BH298" i="1"/>
  <c r="AJ298" i="1" s="1"/>
  <c r="AV298" i="1" s="1"/>
  <c r="BI208" i="1"/>
  <c r="AK208" i="1" s="1"/>
  <c r="AW208" i="1" s="1"/>
  <c r="BH222" i="1"/>
  <c r="AJ222" i="1" s="1"/>
  <c r="AV222" i="1" s="1"/>
  <c r="BI249" i="1"/>
  <c r="AK249" i="1" s="1"/>
  <c r="AW249" i="1" s="1"/>
  <c r="BI324" i="1"/>
  <c r="AK324" i="1" s="1"/>
  <c r="AW324" i="1" s="1"/>
  <c r="BI185" i="1"/>
  <c r="AK185" i="1" s="1"/>
  <c r="AW185" i="1" s="1"/>
  <c r="BJ108" i="1"/>
  <c r="BH292" i="1"/>
  <c r="AJ292" i="1" s="1"/>
  <c r="AV292" i="1" s="1"/>
  <c r="BG163" i="1"/>
  <c r="AI163" i="1" s="1"/>
  <c r="AU163" i="1" s="1"/>
  <c r="BH250" i="1"/>
  <c r="AJ250" i="1" s="1"/>
  <c r="AV250" i="1" s="1"/>
  <c r="BI15" i="1"/>
  <c r="BI127" i="1"/>
  <c r="AK127" i="1" s="1"/>
  <c r="AW127" i="1" s="1"/>
  <c r="BI21" i="1"/>
  <c r="BH269" i="1"/>
  <c r="AJ269" i="1" s="1"/>
  <c r="AV269" i="1" s="1"/>
  <c r="BI186" i="1"/>
  <c r="AK186" i="1" s="1"/>
  <c r="AW186" i="1" s="1"/>
  <c r="BJ122" i="1"/>
  <c r="BI341" i="1"/>
  <c r="AK341" i="1" s="1"/>
  <c r="AW341" i="1" s="1"/>
  <c r="BI243" i="1"/>
  <c r="AK243" i="1" s="1"/>
  <c r="AW243" i="1" s="1"/>
  <c r="BI66" i="1"/>
  <c r="BI225" i="1"/>
  <c r="AK225" i="1" s="1"/>
  <c r="AW225" i="1" s="1"/>
  <c r="BH333" i="1"/>
  <c r="AJ333" i="1" s="1"/>
  <c r="AV333" i="1" s="1"/>
  <c r="BJ63" i="1"/>
  <c r="BH153" i="1"/>
  <c r="AJ153" i="1" s="1"/>
  <c r="AV153" i="1" s="1"/>
  <c r="BJ35" i="1"/>
  <c r="BH351" i="1"/>
  <c r="AJ351" i="1" s="1"/>
  <c r="AV351" i="1" s="1"/>
  <c r="BI91" i="1"/>
  <c r="AK91" i="1" s="1"/>
  <c r="AW91" i="1" s="1"/>
  <c r="BI28" i="1"/>
  <c r="BH72" i="1"/>
  <c r="BJ342" i="1"/>
  <c r="BH149" i="1"/>
  <c r="AJ149" i="1" s="1"/>
  <c r="AV149" i="1" s="1"/>
  <c r="BI343" i="1"/>
  <c r="AK343" i="1" s="1"/>
  <c r="AW343" i="1" s="1"/>
  <c r="BI130" i="1"/>
  <c r="AK130" i="1" s="1"/>
  <c r="AW130" i="1" s="1"/>
  <c r="BJ336" i="1"/>
  <c r="BH317" i="1"/>
  <c r="AJ317" i="1" s="1"/>
  <c r="AV317" i="1" s="1"/>
  <c r="BI176" i="1"/>
  <c r="AK176" i="1" s="1"/>
  <c r="AW176" i="1" s="1"/>
  <c r="BH191" i="1"/>
  <c r="AJ191" i="1" s="1"/>
  <c r="AV191" i="1" s="1"/>
  <c r="BH261" i="1"/>
  <c r="AJ261" i="1" s="1"/>
  <c r="AV261" i="1" s="1"/>
  <c r="BI309" i="1"/>
  <c r="AK309" i="1" s="1"/>
  <c r="AW309" i="1" s="1"/>
  <c r="BI293" i="1"/>
  <c r="AK293" i="1" s="1"/>
  <c r="AW293" i="1" s="1"/>
  <c r="BH337" i="1"/>
  <c r="AJ337" i="1" s="1"/>
  <c r="AV337" i="1" s="1"/>
  <c r="BH182" i="1"/>
  <c r="AJ182" i="1" s="1"/>
  <c r="AV182" i="1" s="1"/>
  <c r="BI36" i="1"/>
  <c r="BH325" i="1"/>
  <c r="AJ325" i="1" s="1"/>
  <c r="AV325" i="1" s="1"/>
  <c r="BI282" i="1"/>
  <c r="AK282" i="1" s="1"/>
  <c r="AW282" i="1" s="1"/>
  <c r="BI286" i="1"/>
  <c r="AK286" i="1" s="1"/>
  <c r="AW286" i="1" s="1"/>
  <c r="BI170" i="1"/>
  <c r="AK170" i="1" s="1"/>
  <c r="AW170" i="1" s="1"/>
  <c r="BI174" i="1"/>
  <c r="AK174" i="1" s="1"/>
  <c r="AW174" i="1" s="1"/>
  <c r="BI48" i="1"/>
  <c r="BJ217" i="1"/>
  <c r="BJ320" i="1"/>
  <c r="BI241" i="1"/>
  <c r="AK241" i="1" s="1"/>
  <c r="AW241" i="1" s="1"/>
  <c r="BI110" i="1"/>
  <c r="AK110" i="1" s="1"/>
  <c r="AW110" i="1" s="1"/>
  <c r="BJ227" i="1"/>
  <c r="BG86" i="1"/>
  <c r="AI86" i="1" s="1"/>
  <c r="AU86" i="1" s="1"/>
  <c r="BI311" i="1"/>
  <c r="AK311" i="1" s="1"/>
  <c r="AW311" i="1" s="1"/>
  <c r="BJ142" i="1"/>
  <c r="BJ275" i="1"/>
  <c r="BI305" i="1"/>
  <c r="AK305" i="1" s="1"/>
  <c r="AW305" i="1" s="1"/>
  <c r="BH331" i="1"/>
  <c r="AJ331" i="1" s="1"/>
  <c r="AV331" i="1" s="1"/>
  <c r="BH281" i="1"/>
  <c r="AJ281" i="1" s="1"/>
  <c r="AV281" i="1" s="1"/>
  <c r="BI81" i="1"/>
  <c r="AK81" i="1" s="1"/>
  <c r="AW81" i="1" s="1"/>
  <c r="BG167" i="1"/>
  <c r="AI167" i="1" s="1"/>
  <c r="AU167" i="1" s="1"/>
  <c r="BH188" i="1"/>
  <c r="AJ188" i="1" s="1"/>
  <c r="AV188" i="1" s="1"/>
  <c r="BG124" i="1"/>
  <c r="AI124" i="1" s="1"/>
  <c r="AU124" i="1" s="1"/>
  <c r="BG126" i="1"/>
  <c r="AI126" i="1" s="1"/>
  <c r="AU126" i="1" s="1"/>
  <c r="BH164" i="1"/>
  <c r="AJ164" i="1" s="1"/>
  <c r="AV164" i="1" s="1"/>
  <c r="BI109" i="1"/>
  <c r="AK109" i="1" s="1"/>
  <c r="AW109" i="1" s="1"/>
  <c r="BH18" i="1"/>
  <c r="BH299" i="1"/>
  <c r="AJ299" i="1" s="1"/>
  <c r="AV299" i="1" s="1"/>
  <c r="BH187" i="1"/>
  <c r="AJ187" i="1" s="1"/>
  <c r="AV187" i="1" s="1"/>
  <c r="BH64" i="1"/>
  <c r="BI11" i="1"/>
  <c r="BH251" i="1"/>
  <c r="AJ251" i="1" s="1"/>
  <c r="AV251" i="1" s="1"/>
  <c r="BI213" i="1"/>
  <c r="AK213" i="1" s="1"/>
  <c r="AW213" i="1" s="1"/>
  <c r="BJ254" i="1"/>
  <c r="BH104" i="1"/>
  <c r="AJ104" i="1" s="1"/>
  <c r="AV104" i="1" s="1"/>
  <c r="BJ274" i="1"/>
  <c r="BJ263" i="1"/>
  <c r="BJ322" i="1"/>
  <c r="BH154" i="1"/>
  <c r="AJ154" i="1" s="1"/>
  <c r="AV154" i="1" s="1"/>
  <c r="BI345" i="1"/>
  <c r="AK345" i="1" s="1"/>
  <c r="AW345" i="1" s="1"/>
  <c r="BI195" i="1"/>
  <c r="AK195" i="1" s="1"/>
  <c r="AW195" i="1" s="1"/>
  <c r="BJ202" i="1"/>
  <c r="BH146" i="1"/>
  <c r="AJ146" i="1" s="1"/>
  <c r="AV146" i="1" s="1"/>
  <c r="BJ193" i="1"/>
  <c r="BH140" i="1"/>
  <c r="AJ140" i="1" s="1"/>
  <c r="AV140" i="1" s="1"/>
  <c r="BH151" i="1"/>
  <c r="AJ151" i="1" s="1"/>
  <c r="AV151" i="1" s="1"/>
  <c r="BI117" i="1"/>
  <c r="AK117" i="1" s="1"/>
  <c r="AW117" i="1" s="1"/>
  <c r="A62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Q5" i="1"/>
  <c r="BJ27" i="1" l="1"/>
  <c r="BI296" i="1"/>
  <c r="AK296" i="1" s="1"/>
  <c r="AW296" i="1" s="1"/>
  <c r="BI39" i="1"/>
  <c r="BI74" i="1"/>
  <c r="AU47" i="1"/>
  <c r="BH47" i="1"/>
  <c r="AV25" i="1"/>
  <c r="BI25" i="1"/>
  <c r="AK15" i="1"/>
  <c r="AW15" i="1" s="1"/>
  <c r="AJ49" i="1"/>
  <c r="AV49" i="1" s="1"/>
  <c r="AK40" i="1"/>
  <c r="AW40" i="1" s="1"/>
  <c r="AV29" i="1"/>
  <c r="BI29" i="1"/>
  <c r="AV43" i="1"/>
  <c r="BI43" i="1"/>
  <c r="AJ7" i="1"/>
  <c r="AV7" i="1" s="1"/>
  <c r="AJ32" i="1"/>
  <c r="AV32" i="1" s="1"/>
  <c r="BI239" i="1"/>
  <c r="AJ77" i="1"/>
  <c r="AV77" i="1" s="1"/>
  <c r="AJ31" i="1"/>
  <c r="BH78" i="1"/>
  <c r="AK38" i="1"/>
  <c r="AW38" i="1" s="1"/>
  <c r="AJ18" i="1"/>
  <c r="AV18" i="1" s="1"/>
  <c r="AK70" i="1"/>
  <c r="AW70" i="1" s="1"/>
  <c r="AJ58" i="1"/>
  <c r="AV58" i="1" s="1"/>
  <c r="AL52" i="1"/>
  <c r="AX52" i="1" s="1"/>
  <c r="O52" i="1" s="1"/>
  <c r="AK66" i="1"/>
  <c r="AW66" i="1" s="1"/>
  <c r="AK12" i="1"/>
  <c r="AW12" i="1" s="1"/>
  <c r="AK42" i="1"/>
  <c r="AW42" i="1" s="1"/>
  <c r="AK39" i="1"/>
  <c r="AW39" i="1" s="1"/>
  <c r="AJ72" i="1"/>
  <c r="AV72" i="1" s="1"/>
  <c r="AK60" i="1"/>
  <c r="AU14" i="1"/>
  <c r="BH14" i="1"/>
  <c r="AK48" i="1"/>
  <c r="AW48" i="1" s="1"/>
  <c r="AK76" i="1"/>
  <c r="AW76" i="1" s="1"/>
  <c r="AK37" i="1"/>
  <c r="AW37" i="1" s="1"/>
  <c r="AK11" i="1"/>
  <c r="AW11" i="1" s="1"/>
  <c r="AK36" i="1"/>
  <c r="AW36" i="1" s="1"/>
  <c r="AK28" i="1"/>
  <c r="AW28" i="1" s="1"/>
  <c r="AJ62" i="1"/>
  <c r="AV62" i="1" s="1"/>
  <c r="BI50" i="1"/>
  <c r="BI235" i="1"/>
  <c r="AK235" i="1" s="1"/>
  <c r="AW235" i="1" s="1"/>
  <c r="AK56" i="1"/>
  <c r="AK74" i="1"/>
  <c r="AW74" i="1" s="1"/>
  <c r="AJ64" i="1"/>
  <c r="AV64" i="1" s="1"/>
  <c r="AK21" i="1"/>
  <c r="AW21" i="1" s="1"/>
  <c r="AJ13" i="1"/>
  <c r="AV13" i="1" s="1"/>
  <c r="BH45" i="1"/>
  <c r="BI359" i="1"/>
  <c r="AK359" i="1" s="1"/>
  <c r="AW359" i="1" s="1"/>
  <c r="BI180" i="1"/>
  <c r="AK180" i="1" s="1"/>
  <c r="AW180" i="1" s="1"/>
  <c r="BH198" i="1"/>
  <c r="AJ198" i="1" s="1"/>
  <c r="AV198" i="1" s="1"/>
  <c r="BI291" i="1"/>
  <c r="AK291" i="1" s="1"/>
  <c r="AW291" i="1" s="1"/>
  <c r="AI245" i="1"/>
  <c r="AU245" i="1" s="1"/>
  <c r="AI252" i="1"/>
  <c r="AU252" i="1" s="1"/>
  <c r="BI3" i="1"/>
  <c r="BH313" i="1"/>
  <c r="AJ313" i="1" s="1"/>
  <c r="AV313" i="1" s="1"/>
  <c r="BI157" i="1"/>
  <c r="AK157" i="1" s="1"/>
  <c r="AW157" i="1" s="1"/>
  <c r="BH218" i="1"/>
  <c r="AJ218" i="1" s="1"/>
  <c r="AV218" i="1" s="1"/>
  <c r="BH258" i="1"/>
  <c r="BI310" i="1"/>
  <c r="AK310" i="1" s="1"/>
  <c r="AW310" i="1" s="1"/>
  <c r="BH79" i="1"/>
  <c r="BH94" i="1"/>
  <c r="BH19" i="1"/>
  <c r="BH308" i="1"/>
  <c r="AJ308" i="1" s="1"/>
  <c r="AV308" i="1" s="1"/>
  <c r="BJ230" i="1"/>
  <c r="AL230" i="1" s="1"/>
  <c r="AX230" i="1" s="1"/>
  <c r="BH240" i="1"/>
  <c r="AJ240" i="1" s="1"/>
  <c r="AV240" i="1" s="1"/>
  <c r="BH284" i="1"/>
  <c r="AJ284" i="1" s="1"/>
  <c r="AV284" i="1" s="1"/>
  <c r="AJ201" i="1"/>
  <c r="AV201" i="1" s="1"/>
  <c r="AK50" i="1"/>
  <c r="AW50" i="1" s="1"/>
  <c r="BH312" i="1"/>
  <c r="BH65" i="1"/>
  <c r="BH233" i="1"/>
  <c r="AJ233" i="1" s="1"/>
  <c r="AV233" i="1" s="1"/>
  <c r="BH103" i="1"/>
  <c r="AJ103" i="1" s="1"/>
  <c r="AV103" i="1" s="1"/>
  <c r="BJ270" i="1"/>
  <c r="AL270" i="1" s="1"/>
  <c r="AX270" i="1" s="1"/>
  <c r="BH159" i="1"/>
  <c r="AJ159" i="1" s="1"/>
  <c r="AV159" i="1" s="1"/>
  <c r="BJ199" i="1"/>
  <c r="AL199" i="1" s="1"/>
  <c r="AX199" i="1" s="1"/>
  <c r="BH135" i="1"/>
  <c r="AJ135" i="1" s="1"/>
  <c r="AV135" i="1" s="1"/>
  <c r="AU135" i="1"/>
  <c r="BJ30" i="1"/>
  <c r="AW30" i="1"/>
  <c r="BJ172" i="1"/>
  <c r="AL172" i="1" s="1"/>
  <c r="AX172" i="1" s="1"/>
  <c r="AW172" i="1"/>
  <c r="BH338" i="1"/>
  <c r="AJ338" i="1" s="1"/>
  <c r="AV338" i="1" s="1"/>
  <c r="AU338" i="1"/>
  <c r="BI41" i="1"/>
  <c r="AV41" i="1"/>
  <c r="AL263" i="1"/>
  <c r="AX263" i="1" s="1"/>
  <c r="AL320" i="1"/>
  <c r="AX320" i="1" s="1"/>
  <c r="AK34" i="1"/>
  <c r="AW34" i="1" s="1"/>
  <c r="AL217" i="1"/>
  <c r="AX217" i="1" s="1"/>
  <c r="AL27" i="1"/>
  <c r="AX27" i="1" s="1"/>
  <c r="O27" i="1" s="1"/>
  <c r="AL193" i="1"/>
  <c r="AX193" i="1" s="1"/>
  <c r="AL63" i="1"/>
  <c r="AX63" i="1" s="1"/>
  <c r="O63" i="1" s="1"/>
  <c r="AL122" i="1"/>
  <c r="AX122" i="1" s="1"/>
  <c r="O122" i="1" s="1"/>
  <c r="AL141" i="1"/>
  <c r="AX141" i="1" s="1"/>
  <c r="O141" i="1" s="1"/>
  <c r="AL229" i="1"/>
  <c r="AX229" i="1" s="1"/>
  <c r="AL210" i="1"/>
  <c r="AX210" i="1" s="1"/>
  <c r="AJ73" i="1"/>
  <c r="AV73" i="1" s="1"/>
  <c r="AJ350" i="1"/>
  <c r="AV350" i="1" s="1"/>
  <c r="AK171" i="1"/>
  <c r="AW171" i="1" s="1"/>
  <c r="AJ285" i="1"/>
  <c r="AJ323" i="1"/>
  <c r="AK51" i="1"/>
  <c r="AW51" i="1" s="1"/>
  <c r="AL274" i="1"/>
  <c r="AX274" i="1" s="1"/>
  <c r="AL90" i="1"/>
  <c r="AX90" i="1" s="1"/>
  <c r="O90" i="1" s="1"/>
  <c r="AL202" i="1"/>
  <c r="AX202" i="1" s="1"/>
  <c r="AL275" i="1"/>
  <c r="AX275" i="1" s="1"/>
  <c r="AL336" i="1"/>
  <c r="AX336" i="1" s="1"/>
  <c r="AL35" i="1"/>
  <c r="AX35" i="1" s="1"/>
  <c r="O35" i="1" s="1"/>
  <c r="AJ200" i="1"/>
  <c r="AV200" i="1" s="1"/>
  <c r="AL20" i="1"/>
  <c r="AX20" i="1" s="1"/>
  <c r="O20" i="1" s="1"/>
  <c r="AL304" i="1"/>
  <c r="AX304" i="1" s="1"/>
  <c r="AL107" i="1"/>
  <c r="AX107" i="1" s="1"/>
  <c r="O107" i="1" s="1"/>
  <c r="AL142" i="1"/>
  <c r="AX142" i="1" s="1"/>
  <c r="O142" i="1" s="1"/>
  <c r="AL108" i="1"/>
  <c r="AX108" i="1" s="1"/>
  <c r="O108" i="1" s="1"/>
  <c r="AL95" i="1"/>
  <c r="AX95" i="1" s="1"/>
  <c r="O95" i="1" s="1"/>
  <c r="AL10" i="1"/>
  <c r="AX10" i="1" s="1"/>
  <c r="O10" i="1" s="1"/>
  <c r="AL342" i="1"/>
  <c r="AX342" i="1" s="1"/>
  <c r="AL254" i="1"/>
  <c r="AX254" i="1" s="1"/>
  <c r="AL328" i="1"/>
  <c r="AX328" i="1" s="1"/>
  <c r="AL227" i="1"/>
  <c r="AX227" i="1" s="1"/>
  <c r="AL211" i="1"/>
  <c r="AX211" i="1" s="1"/>
  <c r="AL259" i="1"/>
  <c r="AX259" i="1" s="1"/>
  <c r="AL322" i="1"/>
  <c r="AX322" i="1" s="1"/>
  <c r="AJ162" i="1"/>
  <c r="AV162" i="1" s="1"/>
  <c r="AJ205" i="1"/>
  <c r="AV205" i="1" s="1"/>
  <c r="AL16" i="1"/>
  <c r="AX16" i="1" s="1"/>
  <c r="O16" i="1" s="1"/>
  <c r="AL115" i="1"/>
  <c r="AX115" i="1" s="1"/>
  <c r="O115" i="1" s="1"/>
  <c r="AL165" i="1"/>
  <c r="AX165" i="1" s="1"/>
  <c r="O165" i="1" s="1"/>
  <c r="BI273" i="1"/>
  <c r="AK273" i="1" s="1"/>
  <c r="AW273" i="1" s="1"/>
  <c r="BJ111" i="1"/>
  <c r="BH236" i="1"/>
  <c r="AJ236" i="1" s="1"/>
  <c r="AV236" i="1" s="1"/>
  <c r="BI184" i="1"/>
  <c r="AK184" i="1" s="1"/>
  <c r="AW184" i="1" s="1"/>
  <c r="BI68" i="1"/>
  <c r="BI360" i="1"/>
  <c r="AK360" i="1" s="1"/>
  <c r="AW360" i="1" s="1"/>
  <c r="BI96" i="1"/>
  <c r="AK96" i="1" s="1"/>
  <c r="AW96" i="1" s="1"/>
  <c r="BI89" i="1"/>
  <c r="AK89" i="1" s="1"/>
  <c r="AW89" i="1" s="1"/>
  <c r="BI123" i="1"/>
  <c r="AK123" i="1" s="1"/>
  <c r="AW123" i="1" s="1"/>
  <c r="BJ335" i="1"/>
  <c r="BJ319" i="1"/>
  <c r="BJ118" i="1"/>
  <c r="BI256" i="1"/>
  <c r="AK256" i="1" s="1"/>
  <c r="AW256" i="1" s="1"/>
  <c r="BJ295" i="1"/>
  <c r="BJ204" i="1"/>
  <c r="BI242" i="1"/>
  <c r="AK242" i="1" s="1"/>
  <c r="AW242" i="1" s="1"/>
  <c r="BH4" i="1"/>
  <c r="BJ183" i="1"/>
  <c r="BJ42" i="1"/>
  <c r="BH280" i="1"/>
  <c r="AJ280" i="1" s="1"/>
  <c r="AV280" i="1" s="1"/>
  <c r="BJ87" i="1"/>
  <c r="BH356" i="1"/>
  <c r="AJ356" i="1" s="1"/>
  <c r="AV356" i="1" s="1"/>
  <c r="BJ92" i="1"/>
  <c r="BJ219" i="1"/>
  <c r="BI129" i="1"/>
  <c r="AK129" i="1" s="1"/>
  <c r="AW129" i="1" s="1"/>
  <c r="BJ232" i="1"/>
  <c r="BH288" i="1"/>
  <c r="AJ288" i="1" s="1"/>
  <c r="AV288" i="1" s="1"/>
  <c r="BH69" i="1"/>
  <c r="BI161" i="1"/>
  <c r="AK161" i="1" s="1"/>
  <c r="AW161" i="1" s="1"/>
  <c r="BJ294" i="1"/>
  <c r="BJ40" i="1"/>
  <c r="BJ231" i="1"/>
  <c r="BJ155" i="1"/>
  <c r="BI307" i="1"/>
  <c r="AK307" i="1" s="1"/>
  <c r="AW307" i="1" s="1"/>
  <c r="BI316" i="1"/>
  <c r="AK316" i="1" s="1"/>
  <c r="AW316" i="1" s="1"/>
  <c r="BJ194" i="1"/>
  <c r="BI125" i="1"/>
  <c r="AK125" i="1" s="1"/>
  <c r="AW125" i="1" s="1"/>
  <c r="BI22" i="1"/>
  <c r="BI190" i="1"/>
  <c r="AK190" i="1" s="1"/>
  <c r="AW190" i="1" s="1"/>
  <c r="BJ85" i="1"/>
  <c r="BI271" i="1"/>
  <c r="AK271" i="1" s="1"/>
  <c r="AW271" i="1" s="1"/>
  <c r="BJ169" i="1"/>
  <c r="BI290" i="1"/>
  <c r="AK290" i="1" s="1"/>
  <c r="AW290" i="1" s="1"/>
  <c r="BH71" i="1"/>
  <c r="BH61" i="1"/>
  <c r="BI84" i="1"/>
  <c r="AK84" i="1" s="1"/>
  <c r="AW84" i="1" s="1"/>
  <c r="BI220" i="1"/>
  <c r="AK220" i="1" s="1"/>
  <c r="AW220" i="1" s="1"/>
  <c r="BH215" i="1"/>
  <c r="AJ215" i="1" s="1"/>
  <c r="AV215" i="1" s="1"/>
  <c r="BI132" i="1"/>
  <c r="AK132" i="1" s="1"/>
  <c r="AW132" i="1" s="1"/>
  <c r="BH160" i="1"/>
  <c r="AJ160" i="1" s="1"/>
  <c r="AV160" i="1" s="1"/>
  <c r="BI244" i="1"/>
  <c r="AK244" i="1" s="1"/>
  <c r="AW244" i="1" s="1"/>
  <c r="BI131" i="1"/>
  <c r="AK131" i="1" s="1"/>
  <c r="AW131" i="1" s="1"/>
  <c r="BI144" i="1"/>
  <c r="AK144" i="1" s="1"/>
  <c r="AW144" i="1" s="1"/>
  <c r="BJ133" i="1"/>
  <c r="BJ37" i="1"/>
  <c r="BH355" i="1"/>
  <c r="AJ355" i="1" s="1"/>
  <c r="AV355" i="1" s="1"/>
  <c r="BJ5" i="1"/>
  <c r="BJ321" i="1"/>
  <c r="BJ46" i="1"/>
  <c r="BH349" i="1"/>
  <c r="AJ349" i="1" s="1"/>
  <c r="AV349" i="1" s="1"/>
  <c r="BJ223" i="1"/>
  <c r="BI75" i="1"/>
  <c r="BI257" i="1"/>
  <c r="AK257" i="1" s="1"/>
  <c r="AW257" i="1" s="1"/>
  <c r="BI137" i="1"/>
  <c r="AK137" i="1" s="1"/>
  <c r="AW137" i="1" s="1"/>
  <c r="BI134" i="1"/>
  <c r="AK134" i="1" s="1"/>
  <c r="AW134" i="1" s="1"/>
  <c r="BI9" i="1"/>
  <c r="BI32" i="1"/>
  <c r="BI348" i="1"/>
  <c r="AK348" i="1" s="1"/>
  <c r="AW348" i="1" s="1"/>
  <c r="BI277" i="1"/>
  <c r="AK277" i="1" s="1"/>
  <c r="AW277" i="1" s="1"/>
  <c r="BI88" i="1"/>
  <c r="BJ114" i="1"/>
  <c r="BI136" i="1"/>
  <c r="AK136" i="1" s="1"/>
  <c r="AW136" i="1" s="1"/>
  <c r="BJ344" i="1"/>
  <c r="BI283" i="1"/>
  <c r="AK283" i="1" s="1"/>
  <c r="AW283" i="1" s="1"/>
  <c r="BJ173" i="1"/>
  <c r="BI156" i="1"/>
  <c r="AK156" i="1" s="1"/>
  <c r="AW156" i="1" s="1"/>
  <c r="BH300" i="1"/>
  <c r="AJ300" i="1" s="1"/>
  <c r="AV300" i="1" s="1"/>
  <c r="BJ318" i="1"/>
  <c r="BI53" i="1"/>
  <c r="BI23" i="1"/>
  <c r="BJ213" i="1"/>
  <c r="BJ340" i="1"/>
  <c r="BI303" i="1"/>
  <c r="AK303" i="1" s="1"/>
  <c r="AW303" i="1" s="1"/>
  <c r="BH297" i="1"/>
  <c r="AJ297" i="1" s="1"/>
  <c r="AV297" i="1" s="1"/>
  <c r="BI49" i="1"/>
  <c r="BH67" i="1"/>
  <c r="BI143" i="1"/>
  <c r="AK143" i="1" s="1"/>
  <c r="AW143" i="1" s="1"/>
  <c r="BJ158" i="1"/>
  <c r="BJ339" i="1"/>
  <c r="BI6" i="1"/>
  <c r="BI119" i="1"/>
  <c r="AK119" i="1" s="1"/>
  <c r="AW119" i="1" s="1"/>
  <c r="BH17" i="1"/>
  <c r="BI147" i="1"/>
  <c r="AK147" i="1" s="1"/>
  <c r="AW147" i="1" s="1"/>
  <c r="BI353" i="1"/>
  <c r="AK353" i="1" s="1"/>
  <c r="AW353" i="1" s="1"/>
  <c r="BJ102" i="1"/>
  <c r="BJ8" i="1"/>
  <c r="BJ59" i="1"/>
  <c r="BI234" i="1"/>
  <c r="AK234" i="1" s="1"/>
  <c r="AW234" i="1" s="1"/>
  <c r="BJ247" i="1"/>
  <c r="BJ101" i="1"/>
  <c r="BJ315" i="1"/>
  <c r="BJ314" i="1"/>
  <c r="BH329" i="1"/>
  <c r="AJ329" i="1" s="1"/>
  <c r="AV329" i="1" s="1"/>
  <c r="BJ55" i="1"/>
  <c r="BJ82" i="1"/>
  <c r="BJ226" i="1"/>
  <c r="BI330" i="1"/>
  <c r="AK330" i="1" s="1"/>
  <c r="AW330" i="1" s="1"/>
  <c r="BI116" i="1"/>
  <c r="AK116" i="1" s="1"/>
  <c r="AW116" i="1" s="1"/>
  <c r="BI177" i="1"/>
  <c r="AK177" i="1" s="1"/>
  <c r="AW177" i="1" s="1"/>
  <c r="BI112" i="1"/>
  <c r="AK112" i="1" s="1"/>
  <c r="AW112" i="1" s="1"/>
  <c r="BI326" i="1"/>
  <c r="AK326" i="1" s="1"/>
  <c r="AW326" i="1" s="1"/>
  <c r="BI358" i="1"/>
  <c r="AK358" i="1" s="1"/>
  <c r="AW358" i="1" s="1"/>
  <c r="BI255" i="1"/>
  <c r="AK255" i="1" s="1"/>
  <c r="AW255" i="1" s="1"/>
  <c r="BJ287" i="1"/>
  <c r="BI265" i="1"/>
  <c r="AK265" i="1" s="1"/>
  <c r="AW265" i="1" s="1"/>
  <c r="BI145" i="1"/>
  <c r="AK145" i="1" s="1"/>
  <c r="AW145" i="1" s="1"/>
  <c r="BI334" i="1"/>
  <c r="AK334" i="1" s="1"/>
  <c r="AW334" i="1" s="1"/>
  <c r="BH267" i="1"/>
  <c r="AJ267" i="1" s="1"/>
  <c r="AV267" i="1" s="1"/>
  <c r="BI278" i="1"/>
  <c r="AK278" i="1" s="1"/>
  <c r="AW278" i="1" s="1"/>
  <c r="BI138" i="1"/>
  <c r="AK138" i="1" s="1"/>
  <c r="AW138" i="1" s="1"/>
  <c r="BI192" i="1"/>
  <c r="AK192" i="1" s="1"/>
  <c r="AW192" i="1" s="1"/>
  <c r="BJ105" i="1"/>
  <c r="BJ216" i="1"/>
  <c r="BH214" i="1"/>
  <c r="AJ214" i="1" s="1"/>
  <c r="AV214" i="1" s="1"/>
  <c r="BI175" i="1"/>
  <c r="AK175" i="1" s="1"/>
  <c r="AW175" i="1" s="1"/>
  <c r="BI166" i="1"/>
  <c r="AK166" i="1" s="1"/>
  <c r="AW166" i="1" s="1"/>
  <c r="BJ248" i="1"/>
  <c r="BI209" i="1"/>
  <c r="AK209" i="1" s="1"/>
  <c r="AW209" i="1" s="1"/>
  <c r="BH237" i="1"/>
  <c r="AJ237" i="1" s="1"/>
  <c r="AV237" i="1" s="1"/>
  <c r="BI98" i="1"/>
  <c r="AK98" i="1" s="1"/>
  <c r="AW98" i="1" s="1"/>
  <c r="BI346" i="1"/>
  <c r="AK346" i="1" s="1"/>
  <c r="AW346" i="1" s="1"/>
  <c r="BJ178" i="1"/>
  <c r="BI302" i="1"/>
  <c r="AK302" i="1" s="1"/>
  <c r="AW302" i="1" s="1"/>
  <c r="BI357" i="1"/>
  <c r="AK357" i="1" s="1"/>
  <c r="AW357" i="1" s="1"/>
  <c r="BI93" i="1"/>
  <c r="AK93" i="1" s="1"/>
  <c r="AW93" i="1" s="1"/>
  <c r="BI189" i="1"/>
  <c r="AK189" i="1" s="1"/>
  <c r="AW189" i="1" s="1"/>
  <c r="BH139" i="1"/>
  <c r="AJ139" i="1" s="1"/>
  <c r="AV139" i="1" s="1"/>
  <c r="BI207" i="1"/>
  <c r="AK207" i="1" s="1"/>
  <c r="AW207" i="1" s="1"/>
  <c r="BJ83" i="1"/>
  <c r="BI196" i="1"/>
  <c r="AK196" i="1" s="1"/>
  <c r="AW196" i="1" s="1"/>
  <c r="BJ197" i="1"/>
  <c r="BI264" i="1"/>
  <c r="AK264" i="1" s="1"/>
  <c r="AW264" i="1" s="1"/>
  <c r="BI327" i="1"/>
  <c r="AK327" i="1" s="1"/>
  <c r="AW327" i="1" s="1"/>
  <c r="BI289" i="1"/>
  <c r="AK289" i="1" s="1"/>
  <c r="AW289" i="1" s="1"/>
  <c r="BI148" i="1"/>
  <c r="AK148" i="1" s="1"/>
  <c r="AW148" i="1" s="1"/>
  <c r="BI106" i="1"/>
  <c r="AK106" i="1" s="1"/>
  <c r="AW106" i="1" s="1"/>
  <c r="BH279" i="1"/>
  <c r="AJ279" i="1" s="1"/>
  <c r="AV279" i="1" s="1"/>
  <c r="BJ38" i="1"/>
  <c r="BJ80" i="1"/>
  <c r="BJ262" i="1"/>
  <c r="BH206" i="1"/>
  <c r="AJ206" i="1" s="1"/>
  <c r="AV206" i="1" s="1"/>
  <c r="BI224" i="1"/>
  <c r="AK224" i="1" s="1"/>
  <c r="AW224" i="1" s="1"/>
  <c r="BI276" i="1"/>
  <c r="AK276" i="1" s="1"/>
  <c r="AW276" i="1" s="1"/>
  <c r="BH150" i="1"/>
  <c r="AJ150" i="1" s="1"/>
  <c r="AV150" i="1" s="1"/>
  <c r="BJ152" i="1"/>
  <c r="BJ253" i="1"/>
  <c r="BI62" i="1"/>
  <c r="BI352" i="1"/>
  <c r="AK352" i="1" s="1"/>
  <c r="AW352" i="1" s="1"/>
  <c r="BJ128" i="1"/>
  <c r="BJ99" i="1"/>
  <c r="BH168" i="1"/>
  <c r="AJ168" i="1" s="1"/>
  <c r="AV168" i="1" s="1"/>
  <c r="BI354" i="1"/>
  <c r="AK354" i="1" s="1"/>
  <c r="AW354" i="1" s="1"/>
  <c r="BI228" i="1"/>
  <c r="AK228" i="1" s="1"/>
  <c r="AW228" i="1" s="1"/>
  <c r="A63" i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F28" i="1"/>
  <c r="F29" i="1" s="1"/>
  <c r="F30" i="1" s="1"/>
  <c r="F31" i="1" s="1"/>
  <c r="F32" i="1" s="1"/>
  <c r="F33" i="1" s="1"/>
  <c r="AJ47" i="1" l="1"/>
  <c r="AV47" i="1" s="1"/>
  <c r="AL30" i="1"/>
  <c r="AX30" i="1" s="1"/>
  <c r="O30" i="1" s="1"/>
  <c r="BJ76" i="1"/>
  <c r="BJ70" i="1"/>
  <c r="O172" i="1"/>
  <c r="BJ12" i="1"/>
  <c r="AK49" i="1"/>
  <c r="AW49" i="1" s="1"/>
  <c r="AK75" i="1"/>
  <c r="AW75" i="1" s="1"/>
  <c r="AJ17" i="1"/>
  <c r="AV17" i="1" s="1"/>
  <c r="AJ4" i="1"/>
  <c r="AV4" i="1" s="1"/>
  <c r="BI13" i="1"/>
  <c r="AJ79" i="1"/>
  <c r="AV79" i="1" s="1"/>
  <c r="BH245" i="1"/>
  <c r="AJ78" i="1"/>
  <c r="AV78" i="1" s="1"/>
  <c r="AK22" i="1"/>
  <c r="AW22" i="1" s="1"/>
  <c r="AW60" i="1"/>
  <c r="BJ60" i="1"/>
  <c r="AV31" i="1"/>
  <c r="BI31" i="1"/>
  <c r="AK6" i="1"/>
  <c r="AW6" i="1" s="1"/>
  <c r="AK32" i="1"/>
  <c r="AW32" i="1" s="1"/>
  <c r="AJ61" i="1"/>
  <c r="AV61" i="1" s="1"/>
  <c r="AK62" i="1"/>
  <c r="AW62" i="1" s="1"/>
  <c r="AK9" i="1"/>
  <c r="AW9" i="1" s="1"/>
  <c r="AJ71" i="1"/>
  <c r="AV71" i="1" s="1"/>
  <c r="BI77" i="1"/>
  <c r="AK43" i="1"/>
  <c r="AW43" i="1" s="1"/>
  <c r="AJ69" i="1"/>
  <c r="AV69" i="1" s="1"/>
  <c r="AK68" i="1"/>
  <c r="AW68" i="1" s="1"/>
  <c r="AK41" i="1"/>
  <c r="AW41" i="1" s="1"/>
  <c r="AK23" i="1"/>
  <c r="AW23" i="1" s="1"/>
  <c r="AW56" i="1"/>
  <c r="BJ56" i="1"/>
  <c r="AK29" i="1"/>
  <c r="AW29" i="1" s="1"/>
  <c r="AK25" i="1"/>
  <c r="AJ67" i="1"/>
  <c r="AV67" i="1" s="1"/>
  <c r="AK53" i="1"/>
  <c r="AW53" i="1" s="1"/>
  <c r="AJ14" i="1"/>
  <c r="AV14" i="1" s="1"/>
  <c r="AK239" i="1"/>
  <c r="AW239" i="1" s="1"/>
  <c r="BI284" i="1"/>
  <c r="AK284" i="1" s="1"/>
  <c r="AW284" i="1" s="1"/>
  <c r="AJ45" i="1"/>
  <c r="AV45" i="1" s="1"/>
  <c r="BJ235" i="1"/>
  <c r="AL235" i="1" s="1"/>
  <c r="AX235" i="1" s="1"/>
  <c r="BI205" i="1"/>
  <c r="AK205" i="1" s="1"/>
  <c r="AW205" i="1" s="1"/>
  <c r="BI240" i="1"/>
  <c r="AK240" i="1" s="1"/>
  <c r="AW240" i="1" s="1"/>
  <c r="BI308" i="1"/>
  <c r="AK308" i="1" s="1"/>
  <c r="AW308" i="1" s="1"/>
  <c r="BJ291" i="1"/>
  <c r="AL291" i="1" s="1"/>
  <c r="AX291" i="1" s="1"/>
  <c r="BI135" i="1"/>
  <c r="AK135" i="1" s="1"/>
  <c r="AW135" i="1" s="1"/>
  <c r="BI338" i="1"/>
  <c r="AK338" i="1" s="1"/>
  <c r="AW338" i="1" s="1"/>
  <c r="BI201" i="1"/>
  <c r="AK201" i="1" s="1"/>
  <c r="AW201" i="1" s="1"/>
  <c r="BH252" i="1"/>
  <c r="AK3" i="1"/>
  <c r="AW3" i="1" s="1"/>
  <c r="AJ94" i="1"/>
  <c r="AV94" i="1" s="1"/>
  <c r="BJ34" i="1"/>
  <c r="BI350" i="1"/>
  <c r="AK350" i="1" s="1"/>
  <c r="AW350" i="1" s="1"/>
  <c r="AJ258" i="1"/>
  <c r="AV258" i="1" s="1"/>
  <c r="BI198" i="1"/>
  <c r="AK198" i="1" s="1"/>
  <c r="AW198" i="1" s="1"/>
  <c r="BI313" i="1"/>
  <c r="AJ65" i="1"/>
  <c r="AV65" i="1" s="1"/>
  <c r="BJ51" i="1"/>
  <c r="AJ312" i="1"/>
  <c r="AV312" i="1" s="1"/>
  <c r="BI159" i="1"/>
  <c r="AK159" i="1" s="1"/>
  <c r="AW159" i="1" s="1"/>
  <c r="BJ50" i="1"/>
  <c r="AJ19" i="1"/>
  <c r="AV19" i="1" s="1"/>
  <c r="BI200" i="1"/>
  <c r="AK200" i="1" s="1"/>
  <c r="AW200" i="1" s="1"/>
  <c r="BI162" i="1"/>
  <c r="AK162" i="1" s="1"/>
  <c r="AW162" i="1" s="1"/>
  <c r="BI73" i="1"/>
  <c r="BI323" i="1"/>
  <c r="AK323" i="1" s="1"/>
  <c r="AW323" i="1" s="1"/>
  <c r="AV323" i="1"/>
  <c r="BI285" i="1"/>
  <c r="AK285" i="1" s="1"/>
  <c r="AW285" i="1" s="1"/>
  <c r="AV285" i="1"/>
  <c r="AL128" i="1"/>
  <c r="AX128" i="1" s="1"/>
  <c r="O128" i="1" s="1"/>
  <c r="AL169" i="1"/>
  <c r="AX169" i="1" s="1"/>
  <c r="O169" i="1" s="1"/>
  <c r="AL335" i="1"/>
  <c r="AX335" i="1" s="1"/>
  <c r="AL114" i="1"/>
  <c r="AX114" i="1" s="1"/>
  <c r="O114" i="1" s="1"/>
  <c r="AL83" i="1"/>
  <c r="AX83" i="1" s="1"/>
  <c r="O83" i="1" s="1"/>
  <c r="AL287" i="1"/>
  <c r="AX287" i="1" s="1"/>
  <c r="AL226" i="1"/>
  <c r="AX226" i="1" s="1"/>
  <c r="AL318" i="1"/>
  <c r="AX318" i="1" s="1"/>
  <c r="AK88" i="1"/>
  <c r="AW88" i="1" s="1"/>
  <c r="BI103" i="1"/>
  <c r="AL37" i="1"/>
  <c r="AX37" i="1" s="1"/>
  <c r="O37" i="1" s="1"/>
  <c r="AL12" i="1"/>
  <c r="AX12" i="1" s="1"/>
  <c r="O12" i="1" s="1"/>
  <c r="AL295" i="1"/>
  <c r="AX295" i="1" s="1"/>
  <c r="AL111" i="1"/>
  <c r="AX111" i="1" s="1"/>
  <c r="O111" i="1" s="1"/>
  <c r="AL204" i="1"/>
  <c r="AX204" i="1" s="1"/>
  <c r="AL133" i="1"/>
  <c r="AX133" i="1" s="1"/>
  <c r="O133" i="1" s="1"/>
  <c r="AL85" i="1"/>
  <c r="AX85" i="1" s="1"/>
  <c r="O85" i="1" s="1"/>
  <c r="AL55" i="1"/>
  <c r="AX55" i="1" s="1"/>
  <c r="O55" i="1" s="1"/>
  <c r="AL194" i="1"/>
  <c r="AX194" i="1" s="1"/>
  <c r="AL92" i="1"/>
  <c r="AX92" i="1" s="1"/>
  <c r="O92" i="1" s="1"/>
  <c r="AL99" i="1"/>
  <c r="AX99" i="1" s="1"/>
  <c r="O99" i="1" s="1"/>
  <c r="AL87" i="1"/>
  <c r="AX87" i="1" s="1"/>
  <c r="O87" i="1" s="1"/>
  <c r="AL253" i="1"/>
  <c r="AX253" i="1" s="1"/>
  <c r="AL262" i="1"/>
  <c r="AX262" i="1" s="1"/>
  <c r="AL216" i="1"/>
  <c r="AX216" i="1" s="1"/>
  <c r="AL82" i="1"/>
  <c r="AX82" i="1" s="1"/>
  <c r="O82" i="1" s="1"/>
  <c r="AL59" i="1"/>
  <c r="AX59" i="1" s="1"/>
  <c r="O59" i="1" s="1"/>
  <c r="AL223" i="1"/>
  <c r="AX223" i="1" s="1"/>
  <c r="AL155" i="1"/>
  <c r="AX155" i="1" s="1"/>
  <c r="O155" i="1" s="1"/>
  <c r="AL247" i="1"/>
  <c r="AX247" i="1" s="1"/>
  <c r="AL340" i="1"/>
  <c r="AX340" i="1" s="1"/>
  <c r="AL105" i="1"/>
  <c r="AX105" i="1" s="1"/>
  <c r="O105" i="1" s="1"/>
  <c r="AL213" i="1"/>
  <c r="AX213" i="1" s="1"/>
  <c r="AL173" i="1"/>
  <c r="AX173" i="1" s="1"/>
  <c r="O173" i="1" s="1"/>
  <c r="AL231" i="1"/>
  <c r="AX231" i="1" s="1"/>
  <c r="AL232" i="1"/>
  <c r="AX232" i="1" s="1"/>
  <c r="AL42" i="1"/>
  <c r="AX42" i="1" s="1"/>
  <c r="O42" i="1" s="1"/>
  <c r="AL118" i="1"/>
  <c r="AX118" i="1" s="1"/>
  <c r="O118" i="1" s="1"/>
  <c r="AL152" i="1"/>
  <c r="AX152" i="1" s="1"/>
  <c r="O152" i="1" s="1"/>
  <c r="AL80" i="1"/>
  <c r="AX80" i="1" s="1"/>
  <c r="O80" i="1" s="1"/>
  <c r="AL178" i="1"/>
  <c r="AX178" i="1" s="1"/>
  <c r="O178" i="1" s="1"/>
  <c r="AL8" i="1"/>
  <c r="AX8" i="1" s="1"/>
  <c r="O8" i="1" s="1"/>
  <c r="AL38" i="1"/>
  <c r="AX38" i="1" s="1"/>
  <c r="O38" i="1" s="1"/>
  <c r="AL197" i="1"/>
  <c r="AX197" i="1" s="1"/>
  <c r="AL248" i="1"/>
  <c r="AX248" i="1" s="1"/>
  <c r="AL314" i="1"/>
  <c r="AX314" i="1" s="1"/>
  <c r="AL102" i="1"/>
  <c r="AX102" i="1" s="1"/>
  <c r="O102" i="1" s="1"/>
  <c r="AL339" i="1"/>
  <c r="AX339" i="1" s="1"/>
  <c r="AL46" i="1"/>
  <c r="AX46" i="1" s="1"/>
  <c r="O46" i="1" s="1"/>
  <c r="BJ171" i="1"/>
  <c r="AL183" i="1"/>
  <c r="AX183" i="1" s="1"/>
  <c r="AL319" i="1"/>
  <c r="AX319" i="1" s="1"/>
  <c r="AL315" i="1"/>
  <c r="AX315" i="1" s="1"/>
  <c r="AL158" i="1"/>
  <c r="AX158" i="1" s="1"/>
  <c r="O158" i="1" s="1"/>
  <c r="AL344" i="1"/>
  <c r="AX344" i="1" s="1"/>
  <c r="AL321" i="1"/>
  <c r="AX321" i="1" s="1"/>
  <c r="AL40" i="1"/>
  <c r="AX40" i="1" s="1"/>
  <c r="O40" i="1" s="1"/>
  <c r="AL76" i="1"/>
  <c r="AX76" i="1" s="1"/>
  <c r="O76" i="1" s="1"/>
  <c r="AL70" i="1"/>
  <c r="AX70" i="1" s="1"/>
  <c r="O70" i="1" s="1"/>
  <c r="AL101" i="1"/>
  <c r="AX101" i="1" s="1"/>
  <c r="O101" i="1" s="1"/>
  <c r="AL5" i="1"/>
  <c r="AX5" i="1" s="1"/>
  <c r="O5" i="1" s="1"/>
  <c r="AL294" i="1"/>
  <c r="AX294" i="1" s="1"/>
  <c r="AL219" i="1"/>
  <c r="AX219" i="1" s="1"/>
  <c r="BJ273" i="1"/>
  <c r="BJ144" i="1"/>
  <c r="BI58" i="1"/>
  <c r="BJ131" i="1"/>
  <c r="BI149" i="1"/>
  <c r="AK149" i="1" s="1"/>
  <c r="AW149" i="1" s="1"/>
  <c r="BJ15" i="1"/>
  <c r="BI292" i="1"/>
  <c r="AK292" i="1" s="1"/>
  <c r="AW292" i="1" s="1"/>
  <c r="BJ156" i="1"/>
  <c r="BI151" i="1"/>
  <c r="AK151" i="1" s="1"/>
  <c r="AW151" i="1" s="1"/>
  <c r="BJ220" i="1"/>
  <c r="BI300" i="1"/>
  <c r="AK300" i="1" s="1"/>
  <c r="AW300" i="1" s="1"/>
  <c r="BJ91" i="1"/>
  <c r="BH167" i="1"/>
  <c r="AJ167" i="1" s="1"/>
  <c r="AV167" i="1" s="1"/>
  <c r="BJ84" i="1"/>
  <c r="BI238" i="1"/>
  <c r="AK238" i="1" s="1"/>
  <c r="AW238" i="1" s="1"/>
  <c r="BJ66" i="1"/>
  <c r="BJ311" i="1"/>
  <c r="BI337" i="1"/>
  <c r="AK337" i="1" s="1"/>
  <c r="AW337" i="1" s="1"/>
  <c r="BI356" i="1"/>
  <c r="AK356" i="1" s="1"/>
  <c r="AW356" i="1" s="1"/>
  <c r="BJ271" i="1"/>
  <c r="BI298" i="1"/>
  <c r="AK298" i="1" s="1"/>
  <c r="AW298" i="1" s="1"/>
  <c r="BJ359" i="1"/>
  <c r="BJ225" i="1"/>
  <c r="BI288" i="1"/>
  <c r="AK288" i="1" s="1"/>
  <c r="AW288" i="1" s="1"/>
  <c r="BI71" i="1"/>
  <c r="BJ39" i="1"/>
  <c r="BJ36" i="1"/>
  <c r="BJ244" i="1"/>
  <c r="BJ208" i="1"/>
  <c r="BJ305" i="1"/>
  <c r="BI281" i="1"/>
  <c r="AK281" i="1" s="1"/>
  <c r="AW281" i="1" s="1"/>
  <c r="BJ257" i="1"/>
  <c r="BJ180" i="1"/>
  <c r="BJ75" i="1"/>
  <c r="BH163" i="1"/>
  <c r="BI72" i="1"/>
  <c r="BJ123" i="1"/>
  <c r="BI222" i="1"/>
  <c r="AK222" i="1" s="1"/>
  <c r="AW222" i="1" s="1"/>
  <c r="BJ11" i="1"/>
  <c r="BI355" i="1"/>
  <c r="AK355" i="1" s="1"/>
  <c r="AW355" i="1" s="1"/>
  <c r="BJ282" i="1"/>
  <c r="BJ286" i="1"/>
  <c r="BJ110" i="1"/>
  <c r="BJ74" i="1"/>
  <c r="BJ130" i="1"/>
  <c r="BJ256" i="1"/>
  <c r="BI215" i="1"/>
  <c r="AK215" i="1" s="1"/>
  <c r="AW215" i="1" s="1"/>
  <c r="BI18" i="1"/>
  <c r="BJ28" i="1"/>
  <c r="BI104" i="1"/>
  <c r="AK104" i="1" s="1"/>
  <c r="AW104" i="1" s="1"/>
  <c r="BI250" i="1"/>
  <c r="BI351" i="1"/>
  <c r="AK351" i="1" s="1"/>
  <c r="AW351" i="1" s="1"/>
  <c r="BI261" i="1"/>
  <c r="AK261" i="1" s="1"/>
  <c r="AW261" i="1" s="1"/>
  <c r="BI306" i="1"/>
  <c r="AK306" i="1" s="1"/>
  <c r="AW306" i="1" s="1"/>
  <c r="BJ68" i="1"/>
  <c r="BJ170" i="1"/>
  <c r="BJ277" i="1"/>
  <c r="BI325" i="1"/>
  <c r="AK325" i="1" s="1"/>
  <c r="AW325" i="1" s="1"/>
  <c r="BH86" i="1"/>
  <c r="AJ86" i="1" s="1"/>
  <c r="AV86" i="1" s="1"/>
  <c r="BJ185" i="1"/>
  <c r="BJ174" i="1"/>
  <c r="BI187" i="1"/>
  <c r="AK187" i="1" s="1"/>
  <c r="AW187" i="1" s="1"/>
  <c r="BJ120" i="1"/>
  <c r="BI331" i="1"/>
  <c r="AK331" i="1" s="1"/>
  <c r="AW331" i="1" s="1"/>
  <c r="BJ242" i="1"/>
  <c r="BI349" i="1"/>
  <c r="AK349" i="1" s="1"/>
  <c r="AW349" i="1" s="1"/>
  <c r="BJ137" i="1"/>
  <c r="BJ195" i="1"/>
  <c r="BJ117" i="1"/>
  <c r="BI218" i="1"/>
  <c r="AK218" i="1" s="1"/>
  <c r="AW218" i="1" s="1"/>
  <c r="BI182" i="1"/>
  <c r="AK182" i="1" s="1"/>
  <c r="AW182" i="1" s="1"/>
  <c r="BI191" i="1"/>
  <c r="AK191" i="1" s="1"/>
  <c r="AW191" i="1" s="1"/>
  <c r="BJ190" i="1"/>
  <c r="BI153" i="1"/>
  <c r="AK153" i="1" s="1"/>
  <c r="AW153" i="1" s="1"/>
  <c r="BJ81" i="1"/>
  <c r="BJ21" i="1"/>
  <c r="BI7" i="1"/>
  <c r="BJ184" i="1"/>
  <c r="BJ96" i="1"/>
  <c r="BJ132" i="1"/>
  <c r="BJ161" i="1"/>
  <c r="BJ176" i="1"/>
  <c r="BJ157" i="1"/>
  <c r="BJ89" i="1"/>
  <c r="BI269" i="1"/>
  <c r="AK269" i="1" s="1"/>
  <c r="AW269" i="1" s="1"/>
  <c r="BI64" i="1"/>
  <c r="BJ348" i="1"/>
  <c r="BI317" i="1"/>
  <c r="AK317" i="1" s="1"/>
  <c r="AW317" i="1" s="1"/>
  <c r="BI188" i="1"/>
  <c r="AK188" i="1" s="1"/>
  <c r="AW188" i="1" s="1"/>
  <c r="BI251" i="1"/>
  <c r="AK251" i="1" s="1"/>
  <c r="AW251" i="1" s="1"/>
  <c r="BJ134" i="1"/>
  <c r="BJ310" i="1"/>
  <c r="BJ290" i="1"/>
  <c r="BJ360" i="1"/>
  <c r="BJ241" i="1"/>
  <c r="BJ127" i="1"/>
  <c r="BH126" i="1"/>
  <c r="AJ126" i="1" s="1"/>
  <c r="AV126" i="1" s="1"/>
  <c r="BI333" i="1"/>
  <c r="AK333" i="1" s="1"/>
  <c r="AW333" i="1" s="1"/>
  <c r="BJ249" i="1"/>
  <c r="BJ296" i="1"/>
  <c r="BJ109" i="1"/>
  <c r="BJ136" i="1"/>
  <c r="BI154" i="1"/>
  <c r="AK154" i="1" s="1"/>
  <c r="AW154" i="1" s="1"/>
  <c r="BJ343" i="1"/>
  <c r="BJ309" i="1"/>
  <c r="BI164" i="1"/>
  <c r="AK164" i="1" s="1"/>
  <c r="AW164" i="1" s="1"/>
  <c r="BJ345" i="1"/>
  <c r="BI61" i="1"/>
  <c r="BI233" i="1"/>
  <c r="AK233" i="1" s="1"/>
  <c r="AW233" i="1" s="1"/>
  <c r="BJ48" i="1"/>
  <c r="BH124" i="1"/>
  <c r="AJ124" i="1" s="1"/>
  <c r="AV124" i="1" s="1"/>
  <c r="BJ243" i="1"/>
  <c r="BJ125" i="1"/>
  <c r="BI212" i="1"/>
  <c r="AK212" i="1" s="1"/>
  <c r="AW212" i="1" s="1"/>
  <c r="BJ316" i="1"/>
  <c r="BJ41" i="1"/>
  <c r="BI79" i="1"/>
  <c r="BJ129" i="1"/>
  <c r="BJ293" i="1"/>
  <c r="BJ97" i="1"/>
  <c r="BI140" i="1"/>
  <c r="AK140" i="1" s="1"/>
  <c r="AW140" i="1" s="1"/>
  <c r="BJ186" i="1"/>
  <c r="BI299" i="1"/>
  <c r="AK299" i="1" s="1"/>
  <c r="AW299" i="1" s="1"/>
  <c r="BJ283" i="1"/>
  <c r="BJ324" i="1"/>
  <c r="BJ307" i="1"/>
  <c r="BI280" i="1"/>
  <c r="AK280" i="1" s="1"/>
  <c r="AW280" i="1" s="1"/>
  <c r="BI146" i="1"/>
  <c r="AK146" i="1" s="1"/>
  <c r="AW146" i="1" s="1"/>
  <c r="BJ341" i="1"/>
  <c r="BI160" i="1"/>
  <c r="AK160" i="1" s="1"/>
  <c r="AW160" i="1" s="1"/>
  <c r="A64" i="1"/>
  <c r="K2" i="49"/>
  <c r="C2" i="27" s="1"/>
  <c r="K4" i="49"/>
  <c r="E2" i="27" s="1"/>
  <c r="K3" i="49"/>
  <c r="D2" i="27" s="1"/>
  <c r="K6" i="49"/>
  <c r="G2" i="27" s="1"/>
  <c r="K5" i="49"/>
  <c r="F2" i="27" s="1"/>
  <c r="Q28" i="1"/>
  <c r="Q29" i="1" s="1"/>
  <c r="Q30" i="1" s="1"/>
  <c r="Q31" i="1" s="1"/>
  <c r="Q32" i="1" s="1"/>
  <c r="Q33" i="1" s="1"/>
  <c r="F34" i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BJ9" i="1" l="1"/>
  <c r="BJ32" i="1"/>
  <c r="BI78" i="1"/>
  <c r="BI47" i="1"/>
  <c r="BI69" i="1"/>
  <c r="BJ22" i="1"/>
  <c r="AK71" i="1"/>
  <c r="AW71" i="1" s="1"/>
  <c r="AK58" i="1"/>
  <c r="AW58" i="1" s="1"/>
  <c r="BI4" i="1"/>
  <c r="AK73" i="1"/>
  <c r="AL50" i="1"/>
  <c r="AX50" i="1" s="1"/>
  <c r="O50" i="1" s="1"/>
  <c r="BJ239" i="1"/>
  <c r="AL239" i="1" s="1"/>
  <c r="AX239" i="1" s="1"/>
  <c r="BJ43" i="1"/>
  <c r="AK31" i="1"/>
  <c r="AW31" i="1" s="1"/>
  <c r="AL56" i="1"/>
  <c r="AX56" i="1" s="1"/>
  <c r="O56" i="1" s="1"/>
  <c r="AK78" i="1"/>
  <c r="AW78" i="1" s="1"/>
  <c r="AK72" i="1"/>
  <c r="AW72" i="1" s="1"/>
  <c r="BJ53" i="1"/>
  <c r="AK79" i="1"/>
  <c r="AW79" i="1" s="1"/>
  <c r="AK64" i="1"/>
  <c r="AW64" i="1" s="1"/>
  <c r="AL51" i="1"/>
  <c r="AX51" i="1" s="1"/>
  <c r="O51" i="1" s="1"/>
  <c r="AJ245" i="1"/>
  <c r="AV245" i="1" s="1"/>
  <c r="BI245" i="1"/>
  <c r="AK69" i="1"/>
  <c r="AW69" i="1" s="1"/>
  <c r="AK61" i="1"/>
  <c r="AW61" i="1" s="1"/>
  <c r="BI14" i="1"/>
  <c r="AW25" i="1"/>
  <c r="BJ25" i="1"/>
  <c r="AL60" i="1"/>
  <c r="AX60" i="1" s="1"/>
  <c r="O60" i="1" s="1"/>
  <c r="AL34" i="1"/>
  <c r="AX34" i="1" s="1"/>
  <c r="O34" i="1" s="1"/>
  <c r="BJ29" i="1"/>
  <c r="AK77" i="1"/>
  <c r="AW77" i="1" s="1"/>
  <c r="AK7" i="1"/>
  <c r="AW7" i="1" s="1"/>
  <c r="AK18" i="1"/>
  <c r="AW18" i="1" s="1"/>
  <c r="AK13" i="1"/>
  <c r="BJ135" i="1"/>
  <c r="AL135" i="1" s="1"/>
  <c r="AX135" i="1" s="1"/>
  <c r="O135" i="1" s="1"/>
  <c r="BI45" i="1"/>
  <c r="BJ323" i="1"/>
  <c r="BI258" i="1"/>
  <c r="AJ252" i="1"/>
  <c r="AV252" i="1" s="1"/>
  <c r="BJ3" i="1"/>
  <c r="BI312" i="1"/>
  <c r="BJ201" i="1"/>
  <c r="AL201" i="1" s="1"/>
  <c r="AX201" i="1" s="1"/>
  <c r="BI94" i="1"/>
  <c r="AK313" i="1"/>
  <c r="AW313" i="1" s="1"/>
  <c r="BI19" i="1"/>
  <c r="BJ88" i="1"/>
  <c r="BI65" i="1"/>
  <c r="BJ285" i="1"/>
  <c r="AL285" i="1" s="1"/>
  <c r="AX285" i="1" s="1"/>
  <c r="AL309" i="1"/>
  <c r="AX309" i="1" s="1"/>
  <c r="AL241" i="1"/>
  <c r="AX241" i="1" s="1"/>
  <c r="AL360" i="1"/>
  <c r="AX360" i="1" s="1"/>
  <c r="AL184" i="1"/>
  <c r="AX184" i="1" s="1"/>
  <c r="AL242" i="1"/>
  <c r="AX242" i="1" s="1"/>
  <c r="AL174" i="1"/>
  <c r="AX174" i="1" s="1"/>
  <c r="O174" i="1" s="1"/>
  <c r="AL32" i="1"/>
  <c r="AX32" i="1" s="1"/>
  <c r="O32" i="1" s="1"/>
  <c r="AL256" i="1"/>
  <c r="AX256" i="1" s="1"/>
  <c r="AL305" i="1"/>
  <c r="AX305" i="1" s="1"/>
  <c r="AL66" i="1"/>
  <c r="AX66" i="1" s="1"/>
  <c r="O66" i="1" s="1"/>
  <c r="AL225" i="1"/>
  <c r="AX225" i="1" s="1"/>
  <c r="AL220" i="1"/>
  <c r="AX220" i="1" s="1"/>
  <c r="AL129" i="1"/>
  <c r="AX129" i="1" s="1"/>
  <c r="O129" i="1" s="1"/>
  <c r="AL345" i="1"/>
  <c r="AX345" i="1" s="1"/>
  <c r="AL343" i="1"/>
  <c r="AX343" i="1" s="1"/>
  <c r="AL161" i="1"/>
  <c r="AX161" i="1" s="1"/>
  <c r="O161" i="1" s="1"/>
  <c r="AL195" i="1"/>
  <c r="AX195" i="1" s="1"/>
  <c r="AL120" i="1"/>
  <c r="AX120" i="1" s="1"/>
  <c r="O120" i="1" s="1"/>
  <c r="AL185" i="1"/>
  <c r="AX185" i="1" s="1"/>
  <c r="AL74" i="1"/>
  <c r="AX74" i="1" s="1"/>
  <c r="O74" i="1" s="1"/>
  <c r="AL53" i="1"/>
  <c r="AX53" i="1" s="1"/>
  <c r="O53" i="1" s="1"/>
  <c r="AL359" i="1"/>
  <c r="AX359" i="1" s="1"/>
  <c r="AL9" i="1"/>
  <c r="AX9" i="1" s="1"/>
  <c r="O9" i="1" s="1"/>
  <c r="AL131" i="1"/>
  <c r="AX131" i="1" s="1"/>
  <c r="O131" i="1" s="1"/>
  <c r="AL341" i="1"/>
  <c r="AX341" i="1" s="1"/>
  <c r="AL293" i="1"/>
  <c r="AX293" i="1" s="1"/>
  <c r="AL48" i="1"/>
  <c r="AX48" i="1" s="1"/>
  <c r="O48" i="1" s="1"/>
  <c r="AL290" i="1"/>
  <c r="AX290" i="1" s="1"/>
  <c r="AL348" i="1"/>
  <c r="AX348" i="1" s="1"/>
  <c r="AL117" i="1"/>
  <c r="AX117" i="1" s="1"/>
  <c r="O117" i="1" s="1"/>
  <c r="AL307" i="1"/>
  <c r="AX307" i="1" s="1"/>
  <c r="AL127" i="1"/>
  <c r="AX127" i="1" s="1"/>
  <c r="O127" i="1" s="1"/>
  <c r="AL132" i="1"/>
  <c r="AX132" i="1" s="1"/>
  <c r="O132" i="1" s="1"/>
  <c r="AL21" i="1"/>
  <c r="AX21" i="1" s="1"/>
  <c r="O21" i="1" s="1"/>
  <c r="AL190" i="1"/>
  <c r="AX190" i="1" s="1"/>
  <c r="AL68" i="1"/>
  <c r="AX68" i="1" s="1"/>
  <c r="O68" i="1" s="1"/>
  <c r="AK250" i="1"/>
  <c r="AW250" i="1" s="1"/>
  <c r="AL110" i="1"/>
  <c r="AX110" i="1" s="1"/>
  <c r="O110" i="1" s="1"/>
  <c r="AJ163" i="1"/>
  <c r="AV163" i="1" s="1"/>
  <c r="AL208" i="1"/>
  <c r="AX208" i="1" s="1"/>
  <c r="AL84" i="1"/>
  <c r="AX84" i="1" s="1"/>
  <c r="O84" i="1" s="1"/>
  <c r="AL156" i="1"/>
  <c r="AX156" i="1" s="1"/>
  <c r="O156" i="1" s="1"/>
  <c r="AL176" i="1"/>
  <c r="AX176" i="1" s="1"/>
  <c r="O176" i="1" s="1"/>
  <c r="AL130" i="1"/>
  <c r="AX130" i="1" s="1"/>
  <c r="O130" i="1" s="1"/>
  <c r="AL324" i="1"/>
  <c r="AX324" i="1" s="1"/>
  <c r="AL186" i="1"/>
  <c r="AX186" i="1" s="1"/>
  <c r="AL136" i="1"/>
  <c r="AX136" i="1" s="1"/>
  <c r="O136" i="1" s="1"/>
  <c r="AL88" i="1"/>
  <c r="AX88" i="1" s="1"/>
  <c r="O88" i="1" s="1"/>
  <c r="AL310" i="1"/>
  <c r="AX310" i="1" s="1"/>
  <c r="AL137" i="1"/>
  <c r="AX137" i="1" s="1"/>
  <c r="O137" i="1" s="1"/>
  <c r="AL286" i="1"/>
  <c r="AX286" i="1" s="1"/>
  <c r="AL75" i="1"/>
  <c r="AX75" i="1" s="1"/>
  <c r="O75" i="1" s="1"/>
  <c r="AL244" i="1"/>
  <c r="AX244" i="1" s="1"/>
  <c r="AL271" i="1"/>
  <c r="AX271" i="1" s="1"/>
  <c r="AL144" i="1"/>
  <c r="AX144" i="1" s="1"/>
  <c r="O144" i="1" s="1"/>
  <c r="AL123" i="1"/>
  <c r="AX123" i="1" s="1"/>
  <c r="O123" i="1" s="1"/>
  <c r="AL323" i="1"/>
  <c r="AX323" i="1" s="1"/>
  <c r="AL41" i="1"/>
  <c r="AX41" i="1" s="1"/>
  <c r="O41" i="1" s="1"/>
  <c r="AL125" i="1"/>
  <c r="AX125" i="1" s="1"/>
  <c r="O125" i="1" s="1"/>
  <c r="AL109" i="1"/>
  <c r="AX109" i="1" s="1"/>
  <c r="O109" i="1" s="1"/>
  <c r="AL134" i="1"/>
  <c r="AX134" i="1" s="1"/>
  <c r="O134" i="1" s="1"/>
  <c r="AL96" i="1"/>
  <c r="AX96" i="1" s="1"/>
  <c r="O96" i="1" s="1"/>
  <c r="AL28" i="1"/>
  <c r="AX28" i="1" s="1"/>
  <c r="O28" i="1" s="1"/>
  <c r="AL282" i="1"/>
  <c r="AX282" i="1" s="1"/>
  <c r="AL180" i="1"/>
  <c r="AX180" i="1" s="1"/>
  <c r="AL36" i="1"/>
  <c r="AX36" i="1" s="1"/>
  <c r="O36" i="1" s="1"/>
  <c r="AK103" i="1"/>
  <c r="AL283" i="1"/>
  <c r="AX283" i="1" s="1"/>
  <c r="AL97" i="1"/>
  <c r="AX97" i="1" s="1"/>
  <c r="O97" i="1" s="1"/>
  <c r="AL316" i="1"/>
  <c r="AX316" i="1" s="1"/>
  <c r="AL243" i="1"/>
  <c r="AX243" i="1" s="1"/>
  <c r="AL296" i="1"/>
  <c r="AX296" i="1" s="1"/>
  <c r="AL89" i="1"/>
  <c r="AX89" i="1" s="1"/>
  <c r="O89" i="1" s="1"/>
  <c r="AL277" i="1"/>
  <c r="AX277" i="1" s="1"/>
  <c r="AL257" i="1"/>
  <c r="AX257" i="1" s="1"/>
  <c r="AL39" i="1"/>
  <c r="AX39" i="1" s="1"/>
  <c r="O39" i="1" s="1"/>
  <c r="AL91" i="1"/>
  <c r="AX91" i="1" s="1"/>
  <c r="O91" i="1" s="1"/>
  <c r="AL273" i="1"/>
  <c r="AX273" i="1" s="1"/>
  <c r="AL171" i="1"/>
  <c r="AX171" i="1" s="1"/>
  <c r="O171" i="1" s="1"/>
  <c r="AL249" i="1"/>
  <c r="AX249" i="1" s="1"/>
  <c r="AL157" i="1"/>
  <c r="AX157" i="1" s="1"/>
  <c r="O157" i="1" s="1"/>
  <c r="AL81" i="1"/>
  <c r="AX81" i="1" s="1"/>
  <c r="O81" i="1" s="1"/>
  <c r="AL170" i="1"/>
  <c r="AX170" i="1" s="1"/>
  <c r="O170" i="1" s="1"/>
  <c r="AL11" i="1"/>
  <c r="AX11" i="1" s="1"/>
  <c r="O11" i="1" s="1"/>
  <c r="AL311" i="1"/>
  <c r="AX311" i="1" s="1"/>
  <c r="AL22" i="1"/>
  <c r="AX22" i="1" s="1"/>
  <c r="O22" i="1" s="1"/>
  <c r="AL15" i="1"/>
  <c r="AX15" i="1" s="1"/>
  <c r="O15" i="1" s="1"/>
  <c r="BJ72" i="1"/>
  <c r="BI236" i="1"/>
  <c r="AK236" i="1" s="1"/>
  <c r="AW236" i="1" s="1"/>
  <c r="BJ261" i="1"/>
  <c r="BI214" i="1"/>
  <c r="AK214" i="1" s="1"/>
  <c r="AW214" i="1" s="1"/>
  <c r="BJ355" i="1"/>
  <c r="BJ93" i="1"/>
  <c r="BJ288" i="1"/>
  <c r="BJ338" i="1"/>
  <c r="BJ215" i="1"/>
  <c r="BJ205" i="1"/>
  <c r="BJ189" i="1"/>
  <c r="BJ175" i="1"/>
  <c r="BJ224" i="1"/>
  <c r="BJ192" i="1"/>
  <c r="BI168" i="1"/>
  <c r="AK168" i="1" s="1"/>
  <c r="AW168" i="1" s="1"/>
  <c r="BJ354" i="1"/>
  <c r="BJ116" i="1"/>
  <c r="BI206" i="1"/>
  <c r="AK206" i="1" s="1"/>
  <c r="AW206" i="1" s="1"/>
  <c r="BJ357" i="1"/>
  <c r="BI139" i="1"/>
  <c r="AK139" i="1" s="1"/>
  <c r="AW139" i="1" s="1"/>
  <c r="BI167" i="1"/>
  <c r="BJ159" i="1"/>
  <c r="BJ23" i="1"/>
  <c r="BJ148" i="1"/>
  <c r="BJ300" i="1"/>
  <c r="BJ326" i="1"/>
  <c r="BJ358" i="1"/>
  <c r="BJ151" i="1"/>
  <c r="BJ177" i="1"/>
  <c r="BJ353" i="1"/>
  <c r="BJ200" i="1"/>
  <c r="BI279" i="1"/>
  <c r="BJ356" i="1"/>
  <c r="BJ264" i="1"/>
  <c r="BJ207" i="1"/>
  <c r="BI267" i="1"/>
  <c r="AK267" i="1" s="1"/>
  <c r="AW267" i="1" s="1"/>
  <c r="BJ234" i="1"/>
  <c r="BJ265" i="1"/>
  <c r="BJ346" i="1"/>
  <c r="BJ145" i="1"/>
  <c r="BJ306" i="1"/>
  <c r="BJ71" i="1"/>
  <c r="BJ292" i="1"/>
  <c r="BJ281" i="1"/>
  <c r="BI329" i="1"/>
  <c r="AK329" i="1" s="1"/>
  <c r="AW329" i="1" s="1"/>
  <c r="BJ238" i="1"/>
  <c r="BJ106" i="1"/>
  <c r="BJ228" i="1"/>
  <c r="BJ334" i="1"/>
  <c r="BJ327" i="1"/>
  <c r="BI150" i="1"/>
  <c r="AK150" i="1" s="1"/>
  <c r="AW150" i="1" s="1"/>
  <c r="BI297" i="1"/>
  <c r="AK297" i="1" s="1"/>
  <c r="AW297" i="1" s="1"/>
  <c r="BJ162" i="1"/>
  <c r="BJ240" i="1"/>
  <c r="BJ289" i="1"/>
  <c r="BJ138" i="1"/>
  <c r="BJ351" i="1"/>
  <c r="BJ149" i="1"/>
  <c r="BJ119" i="1"/>
  <c r="BJ276" i="1"/>
  <c r="BJ98" i="1"/>
  <c r="BJ302" i="1"/>
  <c r="BJ352" i="1"/>
  <c r="BI67" i="1"/>
  <c r="BJ350" i="1"/>
  <c r="BJ196" i="1"/>
  <c r="BJ166" i="1"/>
  <c r="BJ104" i="1"/>
  <c r="BJ49" i="1"/>
  <c r="BJ6" i="1"/>
  <c r="BJ308" i="1"/>
  <c r="BJ330" i="1"/>
  <c r="BI237" i="1"/>
  <c r="AK237" i="1" s="1"/>
  <c r="AW237" i="1" s="1"/>
  <c r="BJ62" i="1"/>
  <c r="BI17" i="1"/>
  <c r="BJ303" i="1"/>
  <c r="BJ222" i="1"/>
  <c r="BJ337" i="1"/>
  <c r="BJ198" i="1"/>
  <c r="BJ143" i="1"/>
  <c r="BJ278" i="1"/>
  <c r="BJ112" i="1"/>
  <c r="BJ209" i="1"/>
  <c r="BJ298" i="1"/>
  <c r="BJ255" i="1"/>
  <c r="BJ147" i="1"/>
  <c r="BJ284" i="1"/>
  <c r="A65" i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AK47" i="1" l="1"/>
  <c r="AW47" i="1" s="1"/>
  <c r="BJ18" i="1"/>
  <c r="AK17" i="1"/>
  <c r="AW17" i="1" s="1"/>
  <c r="AK67" i="1"/>
  <c r="AW67" i="1" s="1"/>
  <c r="AK245" i="1"/>
  <c r="AW245" i="1" s="1"/>
  <c r="BJ31" i="1"/>
  <c r="AW73" i="1"/>
  <c r="BJ73" i="1"/>
  <c r="BJ77" i="1"/>
  <c r="AL25" i="1"/>
  <c r="AX25" i="1" s="1"/>
  <c r="O25" i="1" s="1"/>
  <c r="AK4" i="1"/>
  <c r="AK14" i="1"/>
  <c r="AW14" i="1" s="1"/>
  <c r="BJ78" i="1"/>
  <c r="AL43" i="1"/>
  <c r="AX43" i="1" s="1"/>
  <c r="O43" i="1" s="1"/>
  <c r="AW13" i="1"/>
  <c r="BJ13" i="1"/>
  <c r="AL29" i="1"/>
  <c r="AX29" i="1" s="1"/>
  <c r="O29" i="1" s="1"/>
  <c r="AL3" i="1"/>
  <c r="AX3" i="1" s="1"/>
  <c r="O3" i="1" s="1"/>
  <c r="AK45" i="1"/>
  <c r="AW45" i="1" s="1"/>
  <c r="AK258" i="1"/>
  <c r="AW258" i="1" s="1"/>
  <c r="BI252" i="1"/>
  <c r="AK94" i="1"/>
  <c r="AW94" i="1" s="1"/>
  <c r="AK312" i="1"/>
  <c r="AW312" i="1" s="1"/>
  <c r="AK65" i="1"/>
  <c r="AW65" i="1" s="1"/>
  <c r="AK19" i="1"/>
  <c r="AW19" i="1" s="1"/>
  <c r="BJ313" i="1"/>
  <c r="AL313" i="1" s="1"/>
  <c r="AX313" i="1" s="1"/>
  <c r="BJ250" i="1"/>
  <c r="AL250" i="1" s="1"/>
  <c r="AX250" i="1" s="1"/>
  <c r="BJ103" i="1"/>
  <c r="AL103" i="1" s="1"/>
  <c r="AX103" i="1" s="1"/>
  <c r="AW103" i="1"/>
  <c r="AL255" i="1"/>
  <c r="AX255" i="1" s="1"/>
  <c r="AL281" i="1"/>
  <c r="AX281" i="1" s="1"/>
  <c r="AL278" i="1"/>
  <c r="AX278" i="1" s="1"/>
  <c r="AL62" i="1"/>
  <c r="AX62" i="1" s="1"/>
  <c r="O62" i="1" s="1"/>
  <c r="BI163" i="1"/>
  <c r="AK163" i="1" s="1"/>
  <c r="AW163" i="1" s="1"/>
  <c r="AL327" i="1"/>
  <c r="AX327" i="1" s="1"/>
  <c r="AL292" i="1"/>
  <c r="AX292" i="1" s="1"/>
  <c r="AL207" i="1"/>
  <c r="AX207" i="1" s="1"/>
  <c r="AL358" i="1"/>
  <c r="AX358" i="1" s="1"/>
  <c r="AL357" i="1"/>
  <c r="AX357" i="1" s="1"/>
  <c r="AL189" i="1"/>
  <c r="AX189" i="1" s="1"/>
  <c r="AL151" i="1"/>
  <c r="AX151" i="1" s="1"/>
  <c r="O151" i="1" s="1"/>
  <c r="AL138" i="1"/>
  <c r="AX138" i="1" s="1"/>
  <c r="O138" i="1" s="1"/>
  <c r="AL264" i="1"/>
  <c r="AX264" i="1" s="1"/>
  <c r="AL196" i="1"/>
  <c r="AX196" i="1" s="1"/>
  <c r="AL147" i="1"/>
  <c r="AX147" i="1" s="1"/>
  <c r="O147" i="1" s="1"/>
  <c r="AL198" i="1"/>
  <c r="AX198" i="1" s="1"/>
  <c r="AL104" i="1"/>
  <c r="AX104" i="1" s="1"/>
  <c r="O104" i="1" s="1"/>
  <c r="AL350" i="1"/>
  <c r="AX350" i="1" s="1"/>
  <c r="AL149" i="1"/>
  <c r="AX149" i="1" s="1"/>
  <c r="O149" i="1" s="1"/>
  <c r="AL289" i="1"/>
  <c r="AX289" i="1" s="1"/>
  <c r="AL18" i="1"/>
  <c r="AX18" i="1" s="1"/>
  <c r="O18" i="1" s="1"/>
  <c r="AL306" i="1"/>
  <c r="AX306" i="1" s="1"/>
  <c r="AL356" i="1"/>
  <c r="AX356" i="1" s="1"/>
  <c r="AL300" i="1"/>
  <c r="AX300" i="1" s="1"/>
  <c r="AL116" i="1"/>
  <c r="AX116" i="1" s="1"/>
  <c r="O116" i="1" s="1"/>
  <c r="AL215" i="1"/>
  <c r="AX215" i="1" s="1"/>
  <c r="AL175" i="1"/>
  <c r="AX175" i="1" s="1"/>
  <c r="O175" i="1" s="1"/>
  <c r="AL298" i="1"/>
  <c r="AX298" i="1" s="1"/>
  <c r="AL49" i="1"/>
  <c r="AX49" i="1" s="1"/>
  <c r="O49" i="1" s="1"/>
  <c r="AL119" i="1"/>
  <c r="AX119" i="1" s="1"/>
  <c r="O119" i="1" s="1"/>
  <c r="AL334" i="1"/>
  <c r="AX334" i="1" s="1"/>
  <c r="AL326" i="1"/>
  <c r="AX326" i="1" s="1"/>
  <c r="AL205" i="1"/>
  <c r="AX205" i="1" s="1"/>
  <c r="AL261" i="1"/>
  <c r="AX261" i="1" s="1"/>
  <c r="AL351" i="1"/>
  <c r="AX351" i="1" s="1"/>
  <c r="AL228" i="1"/>
  <c r="AX228" i="1" s="1"/>
  <c r="AL145" i="1"/>
  <c r="AX145" i="1" s="1"/>
  <c r="O145" i="1" s="1"/>
  <c r="AK279" i="1"/>
  <c r="AW279" i="1" s="1"/>
  <c r="AL148" i="1"/>
  <c r="AX148" i="1" s="1"/>
  <c r="O148" i="1" s="1"/>
  <c r="AL354" i="1"/>
  <c r="AX354" i="1" s="1"/>
  <c r="AL338" i="1"/>
  <c r="AX338" i="1" s="1"/>
  <c r="AL143" i="1"/>
  <c r="AX143" i="1" s="1"/>
  <c r="O143" i="1" s="1"/>
  <c r="AL337" i="1"/>
  <c r="AX337" i="1" s="1"/>
  <c r="AL330" i="1"/>
  <c r="AX330" i="1" s="1"/>
  <c r="AL166" i="1"/>
  <c r="AX166" i="1" s="1"/>
  <c r="O166" i="1" s="1"/>
  <c r="AL222" i="1"/>
  <c r="AX222" i="1" s="1"/>
  <c r="AL308" i="1"/>
  <c r="AX308" i="1" s="1"/>
  <c r="AL352" i="1"/>
  <c r="AX352" i="1" s="1"/>
  <c r="AL240" i="1"/>
  <c r="AX240" i="1" s="1"/>
  <c r="AL106" i="1"/>
  <c r="AX106" i="1" s="1"/>
  <c r="O106" i="1" s="1"/>
  <c r="AL346" i="1"/>
  <c r="AX346" i="1" s="1"/>
  <c r="AL200" i="1"/>
  <c r="AX200" i="1" s="1"/>
  <c r="AL23" i="1"/>
  <c r="AX23" i="1" s="1"/>
  <c r="O23" i="1" s="1"/>
  <c r="AL288" i="1"/>
  <c r="AX288" i="1" s="1"/>
  <c r="AL276" i="1"/>
  <c r="AX276" i="1" s="1"/>
  <c r="AL284" i="1"/>
  <c r="AX284" i="1" s="1"/>
  <c r="AL209" i="1"/>
  <c r="AX209" i="1" s="1"/>
  <c r="AL302" i="1"/>
  <c r="AX302" i="1" s="1"/>
  <c r="AL162" i="1"/>
  <c r="AX162" i="1" s="1"/>
  <c r="O162" i="1" s="1"/>
  <c r="AL238" i="1"/>
  <c r="AX238" i="1" s="1"/>
  <c r="AL265" i="1"/>
  <c r="AX265" i="1" s="1"/>
  <c r="AL353" i="1"/>
  <c r="AX353" i="1" s="1"/>
  <c r="AL159" i="1"/>
  <c r="AX159" i="1" s="1"/>
  <c r="O159" i="1" s="1"/>
  <c r="AL192" i="1"/>
  <c r="AX192" i="1" s="1"/>
  <c r="AL93" i="1"/>
  <c r="AX93" i="1" s="1"/>
  <c r="O93" i="1" s="1"/>
  <c r="AL72" i="1"/>
  <c r="AX72" i="1" s="1"/>
  <c r="O72" i="1" s="1"/>
  <c r="AL112" i="1"/>
  <c r="AX112" i="1" s="1"/>
  <c r="O112" i="1" s="1"/>
  <c r="AL303" i="1"/>
  <c r="AX303" i="1" s="1"/>
  <c r="AL6" i="1"/>
  <c r="AX6" i="1" s="1"/>
  <c r="O6" i="1" s="1"/>
  <c r="AL98" i="1"/>
  <c r="AX98" i="1" s="1"/>
  <c r="O98" i="1" s="1"/>
  <c r="AL71" i="1"/>
  <c r="AX71" i="1" s="1"/>
  <c r="O71" i="1" s="1"/>
  <c r="AL234" i="1"/>
  <c r="AX234" i="1" s="1"/>
  <c r="AL177" i="1"/>
  <c r="AX177" i="1" s="1"/>
  <c r="O177" i="1" s="1"/>
  <c r="AK167" i="1"/>
  <c r="AW167" i="1" s="1"/>
  <c r="AL224" i="1"/>
  <c r="AX224" i="1" s="1"/>
  <c r="AL355" i="1"/>
  <c r="AX355" i="1" s="1"/>
  <c r="BJ58" i="1"/>
  <c r="BJ251" i="1"/>
  <c r="BJ79" i="1"/>
  <c r="BJ212" i="1"/>
  <c r="BJ333" i="1"/>
  <c r="BJ206" i="1"/>
  <c r="BI86" i="1"/>
  <c r="AK86" i="1" s="1"/>
  <c r="AW86" i="1" s="1"/>
  <c r="BJ140" i="1"/>
  <c r="BJ325" i="1"/>
  <c r="BJ164" i="1"/>
  <c r="BJ299" i="1"/>
  <c r="BJ218" i="1"/>
  <c r="BJ153" i="1"/>
  <c r="BJ187" i="1"/>
  <c r="BJ267" i="1"/>
  <c r="BJ317" i="1"/>
  <c r="BJ182" i="1"/>
  <c r="BJ349" i="1"/>
  <c r="BJ146" i="1"/>
  <c r="BJ139" i="1"/>
  <c r="BI126" i="1"/>
  <c r="AK126" i="1" s="1"/>
  <c r="AW126" i="1" s="1"/>
  <c r="BI124" i="1"/>
  <c r="AK124" i="1" s="1"/>
  <c r="AW124" i="1" s="1"/>
  <c r="BJ69" i="1"/>
  <c r="BJ214" i="1"/>
  <c r="BJ64" i="1"/>
  <c r="BJ269" i="1"/>
  <c r="BJ233" i="1"/>
  <c r="BJ168" i="1"/>
  <c r="BJ7" i="1"/>
  <c r="BJ191" i="1"/>
  <c r="BJ154" i="1"/>
  <c r="BJ280" i="1"/>
  <c r="BJ160" i="1"/>
  <c r="BJ331" i="1"/>
  <c r="BJ188" i="1"/>
  <c r="BJ61" i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K18" i="49" s="1"/>
  <c r="Q165" i="1"/>
  <c r="O103" i="1" l="1"/>
  <c r="BJ47" i="1"/>
  <c r="AL47" i="1" s="1"/>
  <c r="AX47" i="1" s="1"/>
  <c r="O47" i="1" s="1"/>
  <c r="BJ14" i="1"/>
  <c r="AL14" i="1" s="1"/>
  <c r="AX14" i="1" s="1"/>
  <c r="O14" i="1" s="1"/>
  <c r="AL31" i="1"/>
  <c r="AX31" i="1" s="1"/>
  <c r="O31" i="1" s="1"/>
  <c r="AL13" i="1"/>
  <c r="AX13" i="1" s="1"/>
  <c r="O13" i="1" s="1"/>
  <c r="BJ245" i="1"/>
  <c r="AL245" i="1" s="1"/>
  <c r="AX245" i="1" s="1"/>
  <c r="AW4" i="1"/>
  <c r="BJ4" i="1"/>
  <c r="AL78" i="1"/>
  <c r="AX78" i="1" s="1"/>
  <c r="O78" i="1" s="1"/>
  <c r="AL77" i="1"/>
  <c r="AX77" i="1" s="1"/>
  <c r="O77" i="1" s="1"/>
  <c r="AL73" i="1"/>
  <c r="AX73" i="1" s="1"/>
  <c r="O73" i="1" s="1"/>
  <c r="BJ279" i="1"/>
  <c r="AL279" i="1" s="1"/>
  <c r="AX279" i="1" s="1"/>
  <c r="BJ45" i="1"/>
  <c r="BJ258" i="1"/>
  <c r="AL258" i="1" s="1"/>
  <c r="AX258" i="1" s="1"/>
  <c r="AK252" i="1"/>
  <c r="AW252" i="1" s="1"/>
  <c r="BJ312" i="1"/>
  <c r="AL312" i="1" s="1"/>
  <c r="AX312" i="1" s="1"/>
  <c r="BJ94" i="1"/>
  <c r="AL94" i="1" s="1"/>
  <c r="AX94" i="1" s="1"/>
  <c r="O94" i="1" s="1"/>
  <c r="BJ19" i="1"/>
  <c r="BJ65" i="1"/>
  <c r="BJ167" i="1"/>
  <c r="AL167" i="1" s="1"/>
  <c r="AX167" i="1" s="1"/>
  <c r="O167" i="1" s="1"/>
  <c r="AL280" i="1"/>
  <c r="AX280" i="1" s="1"/>
  <c r="AL333" i="1"/>
  <c r="AX333" i="1" s="1"/>
  <c r="AL214" i="1"/>
  <c r="AX214" i="1" s="1"/>
  <c r="AL146" i="1"/>
  <c r="AX146" i="1" s="1"/>
  <c r="O146" i="1" s="1"/>
  <c r="AL218" i="1"/>
  <c r="AX218" i="1" s="1"/>
  <c r="AL212" i="1"/>
  <c r="AX212" i="1" s="1"/>
  <c r="AL154" i="1"/>
  <c r="AX154" i="1" s="1"/>
  <c r="O154" i="1" s="1"/>
  <c r="AL139" i="1"/>
  <c r="AX139" i="1" s="1"/>
  <c r="O139" i="1" s="1"/>
  <c r="AL206" i="1"/>
  <c r="AX206" i="1" s="1"/>
  <c r="AL61" i="1"/>
  <c r="AX61" i="1" s="1"/>
  <c r="O61" i="1" s="1"/>
  <c r="AL191" i="1"/>
  <c r="AX191" i="1" s="1"/>
  <c r="AL153" i="1"/>
  <c r="AX153" i="1" s="1"/>
  <c r="O153" i="1" s="1"/>
  <c r="AL188" i="1"/>
  <c r="AX188" i="1" s="1"/>
  <c r="AL168" i="1"/>
  <c r="AX168" i="1" s="1"/>
  <c r="O168" i="1" s="1"/>
  <c r="AL69" i="1"/>
  <c r="AX69" i="1" s="1"/>
  <c r="O69" i="1" s="1"/>
  <c r="AL349" i="1"/>
  <c r="AX349" i="1" s="1"/>
  <c r="AL299" i="1"/>
  <c r="AX299" i="1" s="1"/>
  <c r="AL79" i="1"/>
  <c r="AX79" i="1" s="1"/>
  <c r="O79" i="1" s="1"/>
  <c r="AL64" i="1"/>
  <c r="AX64" i="1" s="1"/>
  <c r="O64" i="1" s="1"/>
  <c r="AL187" i="1"/>
  <c r="AX187" i="1" s="1"/>
  <c r="AL7" i="1"/>
  <c r="AX7" i="1" s="1"/>
  <c r="O7" i="1" s="1"/>
  <c r="AL233" i="1"/>
  <c r="AX233" i="1" s="1"/>
  <c r="AL164" i="1"/>
  <c r="AX164" i="1" s="1"/>
  <c r="O164" i="1" s="1"/>
  <c r="AL251" i="1"/>
  <c r="AX251" i="1" s="1"/>
  <c r="AL331" i="1"/>
  <c r="AX331" i="1" s="1"/>
  <c r="AL160" i="1"/>
  <c r="AX160" i="1" s="1"/>
  <c r="O160" i="1" s="1"/>
  <c r="AL182" i="1"/>
  <c r="AX182" i="1" s="1"/>
  <c r="AL325" i="1"/>
  <c r="AX325" i="1" s="1"/>
  <c r="AL58" i="1"/>
  <c r="AX58" i="1" s="1"/>
  <c r="O58" i="1" s="1"/>
  <c r="AL317" i="1"/>
  <c r="AX317" i="1" s="1"/>
  <c r="AL140" i="1"/>
  <c r="AX140" i="1" s="1"/>
  <c r="O140" i="1" s="1"/>
  <c r="AL269" i="1"/>
  <c r="AX269" i="1" s="1"/>
  <c r="AL267" i="1"/>
  <c r="AX267" i="1" s="1"/>
  <c r="BJ236" i="1"/>
  <c r="BJ297" i="1"/>
  <c r="BJ150" i="1"/>
  <c r="BJ17" i="1"/>
  <c r="BJ163" i="1"/>
  <c r="BJ86" i="1"/>
  <c r="BJ329" i="1"/>
  <c r="BJ67" i="1"/>
  <c r="BJ237" i="1"/>
  <c r="K10" i="49"/>
  <c r="K2" i="27" s="1"/>
  <c r="K14" i="49"/>
  <c r="O2" i="27" s="1"/>
  <c r="K7" i="49"/>
  <c r="H2" i="27" s="1"/>
  <c r="K12" i="49"/>
  <c r="M2" i="27" s="1"/>
  <c r="K15" i="49"/>
  <c r="P2" i="27" s="1"/>
  <c r="K13" i="49"/>
  <c r="N2" i="27" s="1"/>
  <c r="K9" i="49"/>
  <c r="J2" i="27" s="1"/>
  <c r="K8" i="49"/>
  <c r="I2" i="27" s="1"/>
  <c r="K19" i="49"/>
  <c r="K11" i="49"/>
  <c r="L2" i="27" s="1"/>
  <c r="K16" i="49"/>
  <c r="K17" i="49"/>
  <c r="Q166" i="1"/>
  <c r="AL65" i="1" l="1"/>
  <c r="AX65" i="1" s="1"/>
  <c r="O65" i="1" s="1"/>
  <c r="AL4" i="1"/>
  <c r="AX4" i="1" s="1"/>
  <c r="O4" i="1" s="1"/>
  <c r="AL19" i="1"/>
  <c r="AX19" i="1" s="1"/>
  <c r="O19" i="1" s="1"/>
  <c r="AL45" i="1"/>
  <c r="AX45" i="1" s="1"/>
  <c r="O45" i="1" s="1"/>
  <c r="BJ252" i="1"/>
  <c r="AL252" i="1" s="1"/>
  <c r="AX252" i="1" s="1"/>
  <c r="AL237" i="1"/>
  <c r="AX237" i="1" s="1"/>
  <c r="AL86" i="1"/>
  <c r="AX86" i="1" s="1"/>
  <c r="O86" i="1" s="1"/>
  <c r="AL297" i="1"/>
  <c r="AX297" i="1" s="1"/>
  <c r="AL67" i="1"/>
  <c r="AX67" i="1" s="1"/>
  <c r="O67" i="1" s="1"/>
  <c r="AL329" i="1"/>
  <c r="AX329" i="1" s="1"/>
  <c r="AL163" i="1"/>
  <c r="AX163" i="1" s="1"/>
  <c r="O163" i="1" s="1"/>
  <c r="AL17" i="1"/>
  <c r="AX17" i="1" s="1"/>
  <c r="O17" i="1" s="1"/>
  <c r="AL236" i="1"/>
  <c r="AX236" i="1" s="1"/>
  <c r="AL150" i="1"/>
  <c r="AX150" i="1" s="1"/>
  <c r="O150" i="1" s="1"/>
  <c r="BJ124" i="1"/>
  <c r="BJ126" i="1"/>
  <c r="Q167" i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AL126" i="1" l="1"/>
  <c r="AX126" i="1" s="1"/>
  <c r="O126" i="1" s="1"/>
  <c r="AL124" i="1"/>
  <c r="AX124" i="1" s="1"/>
  <c r="O124" i="1" s="1"/>
  <c r="Q178" i="1"/>
  <c r="W119" i="1" l="1"/>
  <c r="W133" i="1"/>
  <c r="W49" i="1"/>
  <c r="W171" i="1"/>
  <c r="W149" i="1"/>
  <c r="W131" i="1"/>
  <c r="W111" i="1"/>
  <c r="W96" i="1"/>
  <c r="W76" i="1"/>
  <c r="W62" i="1"/>
  <c r="W44" i="1"/>
  <c r="W32" i="1"/>
  <c r="W7" i="1"/>
  <c r="W138" i="1"/>
  <c r="W155" i="1"/>
  <c r="W82" i="1"/>
  <c r="W33" i="1"/>
  <c r="W167" i="1"/>
  <c r="W148" i="1"/>
  <c r="W130" i="1"/>
  <c r="W110" i="1"/>
  <c r="W95" i="1"/>
  <c r="W75" i="1"/>
  <c r="W60" i="1"/>
  <c r="W43" i="1"/>
  <c r="W26" i="1"/>
  <c r="W6" i="1"/>
  <c r="W5" i="1"/>
  <c r="W156" i="1"/>
  <c r="W112" i="1"/>
  <c r="W128" i="1"/>
  <c r="W74" i="1"/>
  <c r="W24" i="1"/>
  <c r="W164" i="1"/>
  <c r="W142" i="1"/>
  <c r="W127" i="1"/>
  <c r="W106" i="1"/>
  <c r="W93" i="1"/>
  <c r="W70" i="1"/>
  <c r="W57" i="1"/>
  <c r="W40" i="1"/>
  <c r="W23" i="1"/>
  <c r="W102" i="1"/>
  <c r="W97" i="1"/>
  <c r="W165" i="1"/>
  <c r="W109" i="1"/>
  <c r="W58" i="1"/>
  <c r="W41" i="1"/>
  <c r="W163" i="1"/>
  <c r="W140" i="1"/>
  <c r="W122" i="1"/>
  <c r="W104" i="1"/>
  <c r="W85" i="1"/>
  <c r="W69" i="1"/>
  <c r="W52" i="1"/>
  <c r="W39" i="1"/>
  <c r="W22" i="1"/>
  <c r="W173" i="1"/>
  <c r="W172" i="1"/>
  <c r="W66" i="1"/>
  <c r="W146" i="1"/>
  <c r="W94" i="1"/>
  <c r="W175" i="1"/>
  <c r="W157" i="1"/>
  <c r="W139" i="1"/>
  <c r="W121" i="1"/>
  <c r="W103" i="1"/>
  <c r="W84" i="1"/>
  <c r="W68" i="1"/>
  <c r="W51" i="1"/>
  <c r="W36" i="1"/>
  <c r="W16" i="1"/>
  <c r="W83" i="1"/>
  <c r="W67" i="1"/>
  <c r="W50" i="1"/>
  <c r="W34" i="1"/>
  <c r="W15" i="1"/>
  <c r="W14" i="1"/>
  <c r="B728" i="37"/>
  <c r="B729" i="37"/>
  <c r="B730" i="37"/>
  <c r="B731" i="37"/>
  <c r="B732" i="37"/>
  <c r="B733" i="37"/>
  <c r="B734" i="37"/>
  <c r="B735" i="37"/>
  <c r="B736" i="37"/>
  <c r="B737" i="37"/>
  <c r="B738" i="37"/>
  <c r="B739" i="37"/>
  <c r="B740" i="37"/>
  <c r="B741" i="37"/>
  <c r="B742" i="37"/>
  <c r="B743" i="37"/>
  <c r="B744" i="37"/>
  <c r="B745" i="37"/>
  <c r="B746" i="37"/>
  <c r="B747" i="37"/>
  <c r="B748" i="37"/>
  <c r="B749" i="37"/>
  <c r="B750" i="37"/>
  <c r="B751" i="37"/>
  <c r="B752" i="37"/>
  <c r="B753" i="37"/>
  <c r="B754" i="37"/>
  <c r="B755" i="37"/>
  <c r="B756" i="37"/>
  <c r="B757" i="37"/>
  <c r="B758" i="37"/>
  <c r="B759" i="37"/>
  <c r="B760" i="37"/>
  <c r="B761" i="37"/>
  <c r="B762" i="37"/>
  <c r="B763" i="37"/>
  <c r="B764" i="37"/>
  <c r="B765" i="37"/>
  <c r="B766" i="37"/>
  <c r="B767" i="37"/>
  <c r="B768" i="37"/>
  <c r="B769" i="37"/>
  <c r="B770" i="37"/>
  <c r="B771" i="37"/>
  <c r="B772" i="37"/>
  <c r="B773" i="37"/>
  <c r="B774" i="37"/>
  <c r="B775" i="37"/>
  <c r="B776" i="37"/>
  <c r="B777" i="37"/>
  <c r="B778" i="37"/>
  <c r="B779" i="37"/>
  <c r="B780" i="37"/>
  <c r="B781" i="37"/>
  <c r="B782" i="37"/>
  <c r="B783" i="37"/>
  <c r="B784" i="37"/>
  <c r="B785" i="37"/>
  <c r="B786" i="37"/>
  <c r="B787" i="37"/>
  <c r="B788" i="37"/>
  <c r="B789" i="37"/>
  <c r="B790" i="37"/>
  <c r="B791" i="37"/>
  <c r="B792" i="37"/>
  <c r="B793" i="37"/>
  <c r="B794" i="37"/>
  <c r="B795" i="37"/>
  <c r="B796" i="37"/>
  <c r="B797" i="37"/>
  <c r="B798" i="37"/>
  <c r="B799" i="37"/>
  <c r="B800" i="37"/>
  <c r="B801" i="37"/>
  <c r="B802" i="37"/>
  <c r="B803" i="37"/>
  <c r="B804" i="37"/>
  <c r="B805" i="37"/>
  <c r="B806" i="37"/>
  <c r="B807" i="37"/>
  <c r="B808" i="37"/>
  <c r="B809" i="37"/>
  <c r="B810" i="37"/>
  <c r="B811" i="37"/>
  <c r="B812" i="37"/>
  <c r="B813" i="37"/>
  <c r="B814" i="37"/>
  <c r="B815" i="37"/>
  <c r="B816" i="37"/>
  <c r="B817" i="37"/>
  <c r="B818" i="37"/>
  <c r="B819" i="37"/>
  <c r="B820" i="37"/>
  <c r="B821" i="37"/>
  <c r="B822" i="37"/>
  <c r="B823" i="37"/>
  <c r="B824" i="37"/>
  <c r="B825" i="37"/>
  <c r="B826" i="37"/>
  <c r="B827" i="37"/>
  <c r="B828" i="37"/>
  <c r="B829" i="37"/>
  <c r="B830" i="37"/>
  <c r="B831" i="37"/>
  <c r="B832" i="37"/>
  <c r="B833" i="37"/>
  <c r="B834" i="37"/>
  <c r="B835" i="37"/>
  <c r="B836" i="37"/>
  <c r="B837" i="37"/>
  <c r="B838" i="37"/>
  <c r="B839" i="37"/>
  <c r="B840" i="37"/>
  <c r="B841" i="37"/>
  <c r="B842" i="37"/>
  <c r="B843" i="37"/>
  <c r="B844" i="37"/>
  <c r="B845" i="37"/>
  <c r="B846" i="37"/>
  <c r="B847" i="37"/>
  <c r="B848" i="37"/>
  <c r="B849" i="37"/>
  <c r="B850" i="37"/>
  <c r="B851" i="37"/>
  <c r="B852" i="37"/>
  <c r="B853" i="37"/>
  <c r="B854" i="37"/>
  <c r="B855" i="37"/>
  <c r="B856" i="37"/>
  <c r="B857" i="37"/>
  <c r="B858" i="37"/>
  <c r="B859" i="37"/>
  <c r="B860" i="37"/>
  <c r="B861" i="37"/>
  <c r="B862" i="37"/>
  <c r="B863" i="37"/>
  <c r="B864" i="37"/>
  <c r="B865" i="37"/>
  <c r="B866" i="37"/>
  <c r="B867" i="37"/>
  <c r="B868" i="37"/>
  <c r="B869" i="37"/>
  <c r="B870" i="37"/>
  <c r="B871" i="37"/>
  <c r="B872" i="37"/>
  <c r="B873" i="37"/>
  <c r="B874" i="37"/>
  <c r="B875" i="37"/>
  <c r="B876" i="37"/>
  <c r="B877" i="37"/>
  <c r="B878" i="37"/>
  <c r="B879" i="37"/>
  <c r="B880" i="37"/>
  <c r="B881" i="37"/>
  <c r="B882" i="37"/>
  <c r="B883" i="37"/>
  <c r="B884" i="37"/>
  <c r="B885" i="37"/>
  <c r="B886" i="37"/>
  <c r="B887" i="37"/>
  <c r="B888" i="37"/>
  <c r="B889" i="37"/>
  <c r="B890" i="37"/>
  <c r="B891" i="37"/>
  <c r="B892" i="37"/>
  <c r="B893" i="37"/>
  <c r="B894" i="37"/>
  <c r="B895" i="37"/>
  <c r="B896" i="37"/>
  <c r="B897" i="37"/>
  <c r="B898" i="37"/>
  <c r="B899" i="37"/>
  <c r="B900" i="37"/>
  <c r="B901" i="37"/>
  <c r="B902" i="37"/>
  <c r="B903" i="37"/>
  <c r="B904" i="37"/>
  <c r="B905" i="37"/>
  <c r="B906" i="37"/>
  <c r="B907" i="37"/>
  <c r="B908" i="37"/>
  <c r="B909" i="37"/>
  <c r="B910" i="37"/>
  <c r="B911" i="37"/>
  <c r="B912" i="37"/>
  <c r="B913" i="37"/>
  <c r="B914" i="37"/>
  <c r="B915" i="37"/>
  <c r="B916" i="37"/>
  <c r="B917" i="37"/>
  <c r="B918" i="37"/>
  <c r="B919" i="37"/>
  <c r="B920" i="37"/>
  <c r="B921" i="37"/>
  <c r="B922" i="37"/>
  <c r="B923" i="37"/>
  <c r="B924" i="37"/>
  <c r="B925" i="37"/>
  <c r="B926" i="37"/>
  <c r="B927" i="37"/>
  <c r="B928" i="37"/>
  <c r="B929" i="37"/>
  <c r="B930" i="37"/>
  <c r="B931" i="37"/>
  <c r="B932" i="37"/>
  <c r="B933" i="37"/>
  <c r="B934" i="37"/>
  <c r="B935" i="37"/>
  <c r="B936" i="37"/>
  <c r="B937" i="37"/>
  <c r="B938" i="37"/>
  <c r="B939" i="37"/>
  <c r="B940" i="37"/>
  <c r="B941" i="37"/>
  <c r="B942" i="37"/>
  <c r="B943" i="37"/>
  <c r="B944" i="37"/>
  <c r="B945" i="37"/>
  <c r="B946" i="37"/>
  <c r="B947" i="37"/>
  <c r="B948" i="37"/>
  <c r="B949" i="37"/>
  <c r="B950" i="37"/>
  <c r="B951" i="37"/>
  <c r="B952" i="37"/>
  <c r="B953" i="37"/>
  <c r="B954" i="37"/>
  <c r="B955" i="37"/>
  <c r="B956" i="37"/>
  <c r="B957" i="37"/>
  <c r="B958" i="37"/>
  <c r="B959" i="37"/>
  <c r="B960" i="37"/>
  <c r="B961" i="37"/>
  <c r="B962" i="37"/>
  <c r="B963" i="37"/>
  <c r="B964" i="37"/>
  <c r="B965" i="37"/>
  <c r="B966" i="37"/>
  <c r="B967" i="37"/>
  <c r="B968" i="37"/>
  <c r="B969" i="37"/>
  <c r="B970" i="37"/>
  <c r="B971" i="37"/>
  <c r="B972" i="37"/>
  <c r="B973" i="37"/>
  <c r="B974" i="37"/>
  <c r="B975" i="37"/>
  <c r="B976" i="37"/>
  <c r="B977" i="37"/>
  <c r="B978" i="37"/>
  <c r="B979" i="37"/>
  <c r="B980" i="37"/>
  <c r="B981" i="37"/>
  <c r="B982" i="37"/>
  <c r="B983" i="37"/>
  <c r="B984" i="37"/>
  <c r="B985" i="37"/>
  <c r="B986" i="37"/>
  <c r="B987" i="37"/>
  <c r="B988" i="37"/>
  <c r="B989" i="37"/>
  <c r="B990" i="37"/>
  <c r="B991" i="37"/>
  <c r="B670" i="37"/>
  <c r="B671" i="37"/>
  <c r="B672" i="37"/>
  <c r="B673" i="37"/>
  <c r="B674" i="37"/>
  <c r="B675" i="37"/>
  <c r="B676" i="37"/>
  <c r="B677" i="37"/>
  <c r="B678" i="37"/>
  <c r="B679" i="37"/>
  <c r="B680" i="37"/>
  <c r="B681" i="37"/>
  <c r="B682" i="37"/>
  <c r="B683" i="37"/>
  <c r="B684" i="37"/>
  <c r="B685" i="37"/>
  <c r="B686" i="37"/>
  <c r="B687" i="37"/>
  <c r="B688" i="37"/>
  <c r="B689" i="37"/>
  <c r="B690" i="37"/>
  <c r="B691" i="37"/>
  <c r="B692" i="37"/>
  <c r="B693" i="37"/>
  <c r="B694" i="37"/>
  <c r="B695" i="37"/>
  <c r="B696" i="37"/>
  <c r="B697" i="37"/>
  <c r="B698" i="37"/>
  <c r="B699" i="37"/>
  <c r="B700" i="37"/>
  <c r="B701" i="37"/>
  <c r="B702" i="37"/>
  <c r="B703" i="37"/>
  <c r="B704" i="37"/>
  <c r="B705" i="37"/>
  <c r="B706" i="37"/>
  <c r="B707" i="37"/>
  <c r="B708" i="37"/>
  <c r="B709" i="37"/>
  <c r="B710" i="37"/>
  <c r="B711" i="37"/>
  <c r="B712" i="37"/>
  <c r="B713" i="37"/>
  <c r="B714" i="37"/>
  <c r="B715" i="37"/>
  <c r="B716" i="37"/>
  <c r="B717" i="37"/>
  <c r="B718" i="37"/>
  <c r="B719" i="37"/>
  <c r="B720" i="37"/>
  <c r="B721" i="37"/>
  <c r="B722" i="37"/>
  <c r="B723" i="37"/>
  <c r="B724" i="37"/>
  <c r="B725" i="37"/>
  <c r="B726" i="37"/>
  <c r="B727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124" i="37"/>
  <c r="B125" i="37"/>
  <c r="B126" i="37"/>
  <c r="B127" i="37"/>
  <c r="B128" i="37"/>
  <c r="B129" i="37"/>
  <c r="B130" i="37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50" i="37"/>
  <c r="B151" i="37"/>
  <c r="B152" i="37"/>
  <c r="B153" i="37"/>
  <c r="B154" i="37"/>
  <c r="B155" i="37"/>
  <c r="B156" i="37"/>
  <c r="B157" i="37"/>
  <c r="B158" i="37"/>
  <c r="B159" i="37"/>
  <c r="B160" i="37"/>
  <c r="B161" i="37"/>
  <c r="B162" i="37"/>
  <c r="B163" i="37"/>
  <c r="B164" i="37"/>
  <c r="B165" i="37"/>
  <c r="B166" i="37"/>
  <c r="B167" i="37"/>
  <c r="B168" i="37"/>
  <c r="B169" i="37"/>
  <c r="B170" i="37"/>
  <c r="B171" i="37"/>
  <c r="B172" i="37"/>
  <c r="B173" i="37"/>
  <c r="B174" i="37"/>
  <c r="B175" i="37"/>
  <c r="B176" i="37"/>
  <c r="B177" i="37"/>
  <c r="B178" i="37"/>
  <c r="B179" i="37"/>
  <c r="B180" i="37"/>
  <c r="B181" i="37"/>
  <c r="B182" i="37"/>
  <c r="B183" i="37"/>
  <c r="B184" i="37"/>
  <c r="B185" i="37"/>
  <c r="B186" i="37"/>
  <c r="B187" i="37"/>
  <c r="B188" i="37"/>
  <c r="B189" i="37"/>
  <c r="B190" i="37"/>
  <c r="B191" i="37"/>
  <c r="B192" i="37"/>
  <c r="B193" i="37"/>
  <c r="B194" i="37"/>
  <c r="B195" i="37"/>
  <c r="B196" i="37"/>
  <c r="B197" i="37"/>
  <c r="B198" i="37"/>
  <c r="B199" i="37"/>
  <c r="B200" i="37"/>
  <c r="B201" i="37"/>
  <c r="B202" i="37"/>
  <c r="B203" i="37"/>
  <c r="B204" i="37"/>
  <c r="B205" i="37"/>
  <c r="B206" i="37"/>
  <c r="B207" i="37"/>
  <c r="B208" i="37"/>
  <c r="B209" i="37"/>
  <c r="B210" i="37"/>
  <c r="B211" i="37"/>
  <c r="B212" i="37"/>
  <c r="B213" i="37"/>
  <c r="B214" i="37"/>
  <c r="B215" i="37"/>
  <c r="B216" i="37"/>
  <c r="B217" i="37"/>
  <c r="B218" i="37"/>
  <c r="B219" i="37"/>
  <c r="B220" i="37"/>
  <c r="B221" i="37"/>
  <c r="B222" i="37"/>
  <c r="B223" i="37"/>
  <c r="B224" i="37"/>
  <c r="B225" i="37"/>
  <c r="B226" i="37"/>
  <c r="B227" i="37"/>
  <c r="B228" i="37"/>
  <c r="B229" i="37"/>
  <c r="B230" i="37"/>
  <c r="B231" i="37"/>
  <c r="B232" i="37"/>
  <c r="B233" i="37"/>
  <c r="B234" i="37"/>
  <c r="B235" i="37"/>
  <c r="B236" i="37"/>
  <c r="B237" i="37"/>
  <c r="B238" i="37"/>
  <c r="B239" i="37"/>
  <c r="B240" i="37"/>
  <c r="B241" i="37"/>
  <c r="B242" i="37"/>
  <c r="B243" i="37"/>
  <c r="B244" i="37"/>
  <c r="B245" i="37"/>
  <c r="B246" i="37"/>
  <c r="B247" i="37"/>
  <c r="B248" i="37"/>
  <c r="B249" i="37"/>
  <c r="B250" i="37"/>
  <c r="B251" i="37"/>
  <c r="B252" i="37"/>
  <c r="B253" i="37"/>
  <c r="B254" i="37"/>
  <c r="B255" i="37"/>
  <c r="B256" i="37"/>
  <c r="B257" i="37"/>
  <c r="B258" i="37"/>
  <c r="B259" i="37"/>
  <c r="B260" i="37"/>
  <c r="B261" i="37"/>
  <c r="B262" i="37"/>
  <c r="B263" i="37"/>
  <c r="B264" i="37"/>
  <c r="B265" i="37"/>
  <c r="B266" i="37"/>
  <c r="B267" i="37"/>
  <c r="B268" i="37"/>
  <c r="B269" i="37"/>
  <c r="B270" i="37"/>
  <c r="B271" i="37"/>
  <c r="B272" i="37"/>
  <c r="B273" i="37"/>
  <c r="B274" i="37"/>
  <c r="B275" i="37"/>
  <c r="B276" i="37"/>
  <c r="B277" i="37"/>
  <c r="B278" i="37"/>
  <c r="B279" i="37"/>
  <c r="B280" i="37"/>
  <c r="B281" i="37"/>
  <c r="B282" i="37"/>
  <c r="B283" i="37"/>
  <c r="B284" i="37"/>
  <c r="B285" i="37"/>
  <c r="B286" i="37"/>
  <c r="B287" i="37"/>
  <c r="B288" i="37"/>
  <c r="B289" i="37"/>
  <c r="B290" i="37"/>
  <c r="B291" i="37"/>
  <c r="B292" i="37"/>
  <c r="B293" i="37"/>
  <c r="B294" i="37"/>
  <c r="B295" i="37"/>
  <c r="B296" i="37"/>
  <c r="B297" i="37"/>
  <c r="B298" i="37"/>
  <c r="B299" i="37"/>
  <c r="B300" i="37"/>
  <c r="B301" i="37"/>
  <c r="B302" i="37"/>
  <c r="B303" i="37"/>
  <c r="B304" i="37"/>
  <c r="B305" i="37"/>
  <c r="B306" i="37"/>
  <c r="B307" i="37"/>
  <c r="B308" i="37"/>
  <c r="B309" i="37"/>
  <c r="B310" i="37"/>
  <c r="B311" i="37"/>
  <c r="B312" i="37"/>
  <c r="B313" i="37"/>
  <c r="B314" i="37"/>
  <c r="B315" i="37"/>
  <c r="B316" i="37"/>
  <c r="B317" i="37"/>
  <c r="B318" i="37"/>
  <c r="B319" i="37"/>
  <c r="B320" i="37"/>
  <c r="B321" i="37"/>
  <c r="B322" i="37"/>
  <c r="B323" i="37"/>
  <c r="B324" i="37"/>
  <c r="B325" i="37"/>
  <c r="B326" i="37"/>
  <c r="B327" i="37"/>
  <c r="B328" i="37"/>
  <c r="B329" i="37"/>
  <c r="B330" i="37"/>
  <c r="B331" i="37"/>
  <c r="B332" i="37"/>
  <c r="B333" i="37"/>
  <c r="B334" i="37"/>
  <c r="B335" i="37"/>
  <c r="B336" i="37"/>
  <c r="B337" i="37"/>
  <c r="B338" i="37"/>
  <c r="B339" i="37"/>
  <c r="B340" i="37"/>
  <c r="B341" i="37"/>
  <c r="B342" i="37"/>
  <c r="B343" i="37"/>
  <c r="B344" i="37"/>
  <c r="B345" i="37"/>
  <c r="B346" i="37"/>
  <c r="B347" i="37"/>
  <c r="B348" i="37"/>
  <c r="B349" i="37"/>
  <c r="B350" i="37"/>
  <c r="B351" i="37"/>
  <c r="B352" i="37"/>
  <c r="B353" i="37"/>
  <c r="B354" i="37"/>
  <c r="B355" i="37"/>
  <c r="B356" i="37"/>
  <c r="B357" i="37"/>
  <c r="B358" i="37"/>
  <c r="B359" i="37"/>
  <c r="B360" i="37"/>
  <c r="B361" i="37"/>
  <c r="B362" i="37"/>
  <c r="B363" i="37"/>
  <c r="B364" i="37"/>
  <c r="B365" i="37"/>
  <c r="B366" i="37"/>
  <c r="B367" i="37"/>
  <c r="B368" i="37"/>
  <c r="B369" i="37"/>
  <c r="B370" i="37"/>
  <c r="B371" i="37"/>
  <c r="B372" i="37"/>
  <c r="B373" i="37"/>
  <c r="B374" i="37"/>
  <c r="B375" i="37"/>
  <c r="B376" i="37"/>
  <c r="B377" i="37"/>
  <c r="B378" i="37"/>
  <c r="B379" i="37"/>
  <c r="B380" i="37"/>
  <c r="B381" i="37"/>
  <c r="B382" i="37"/>
  <c r="B383" i="37"/>
  <c r="B384" i="37"/>
  <c r="B385" i="37"/>
  <c r="B386" i="37"/>
  <c r="B387" i="37"/>
  <c r="B388" i="37"/>
  <c r="B389" i="37"/>
  <c r="B390" i="37"/>
  <c r="B391" i="37"/>
  <c r="B392" i="37"/>
  <c r="B393" i="37"/>
  <c r="B394" i="37"/>
  <c r="B395" i="37"/>
  <c r="B396" i="37"/>
  <c r="B397" i="37"/>
  <c r="B398" i="37"/>
  <c r="B399" i="37"/>
  <c r="B400" i="37"/>
  <c r="B401" i="37"/>
  <c r="B402" i="37"/>
  <c r="B403" i="37"/>
  <c r="B404" i="37"/>
  <c r="B405" i="37"/>
  <c r="B406" i="37"/>
  <c r="B407" i="37"/>
  <c r="B408" i="37"/>
  <c r="B409" i="37"/>
  <c r="B410" i="37"/>
  <c r="B411" i="37"/>
  <c r="B412" i="37"/>
  <c r="B413" i="37"/>
  <c r="B414" i="37"/>
  <c r="B415" i="37"/>
  <c r="B416" i="37"/>
  <c r="B417" i="37"/>
  <c r="B418" i="37"/>
  <c r="B419" i="37"/>
  <c r="B420" i="37"/>
  <c r="B421" i="37"/>
  <c r="B422" i="37"/>
  <c r="B423" i="37"/>
  <c r="B424" i="37"/>
  <c r="B425" i="37"/>
  <c r="B426" i="37"/>
  <c r="B427" i="37"/>
  <c r="B428" i="37"/>
  <c r="B429" i="37"/>
  <c r="B430" i="37"/>
  <c r="B431" i="37"/>
  <c r="B432" i="37"/>
  <c r="B433" i="37"/>
  <c r="B434" i="37"/>
  <c r="B435" i="37"/>
  <c r="B436" i="37"/>
  <c r="B437" i="37"/>
  <c r="B438" i="37"/>
  <c r="B439" i="37"/>
  <c r="B440" i="37"/>
  <c r="B441" i="37"/>
  <c r="B442" i="37"/>
  <c r="B443" i="37"/>
  <c r="B444" i="37"/>
  <c r="B445" i="37"/>
  <c r="B446" i="37"/>
  <c r="B447" i="37"/>
  <c r="B448" i="37"/>
  <c r="B449" i="37"/>
  <c r="B450" i="37"/>
  <c r="B451" i="37"/>
  <c r="B452" i="37"/>
  <c r="B453" i="37"/>
  <c r="B454" i="37"/>
  <c r="B455" i="37"/>
  <c r="B456" i="37"/>
  <c r="B457" i="37"/>
  <c r="B458" i="37"/>
  <c r="B459" i="37"/>
  <c r="B460" i="37"/>
  <c r="B461" i="37"/>
  <c r="B462" i="37"/>
  <c r="B463" i="37"/>
  <c r="B464" i="37"/>
  <c r="B465" i="37"/>
  <c r="B466" i="37"/>
  <c r="B467" i="37"/>
  <c r="B468" i="37"/>
  <c r="B469" i="37"/>
  <c r="B470" i="37"/>
  <c r="B471" i="37"/>
  <c r="B472" i="37"/>
  <c r="B473" i="37"/>
  <c r="B474" i="37"/>
  <c r="B475" i="37"/>
  <c r="B476" i="37"/>
  <c r="B477" i="37"/>
  <c r="B478" i="37"/>
  <c r="B479" i="37"/>
  <c r="B480" i="37"/>
  <c r="B481" i="37"/>
  <c r="B482" i="37"/>
  <c r="B483" i="37"/>
  <c r="B484" i="37"/>
  <c r="B485" i="37"/>
  <c r="B486" i="37"/>
  <c r="B487" i="37"/>
  <c r="B488" i="37"/>
  <c r="B489" i="37"/>
  <c r="B490" i="37"/>
  <c r="B491" i="37"/>
  <c r="B492" i="37"/>
  <c r="B493" i="37"/>
  <c r="B494" i="37"/>
  <c r="B495" i="37"/>
  <c r="B496" i="37"/>
  <c r="B497" i="37"/>
  <c r="B498" i="37"/>
  <c r="B499" i="37"/>
  <c r="B500" i="37"/>
  <c r="B501" i="37"/>
  <c r="B502" i="37"/>
  <c r="B503" i="37"/>
  <c r="B504" i="37"/>
  <c r="B505" i="37"/>
  <c r="B506" i="37"/>
  <c r="B507" i="37"/>
  <c r="B508" i="37"/>
  <c r="B509" i="37"/>
  <c r="B510" i="37"/>
  <c r="B511" i="37"/>
  <c r="B512" i="37"/>
  <c r="B513" i="37"/>
  <c r="B514" i="37"/>
  <c r="B515" i="37"/>
  <c r="B516" i="37"/>
  <c r="B517" i="37"/>
  <c r="B518" i="37"/>
  <c r="B519" i="37"/>
  <c r="B520" i="37"/>
  <c r="B521" i="37"/>
  <c r="B522" i="37"/>
  <c r="B523" i="37"/>
  <c r="B524" i="37"/>
  <c r="B525" i="37"/>
  <c r="B526" i="37"/>
  <c r="B527" i="37"/>
  <c r="B528" i="37"/>
  <c r="B529" i="37"/>
  <c r="B530" i="37"/>
  <c r="B531" i="37"/>
  <c r="B532" i="37"/>
  <c r="B533" i="37"/>
  <c r="B534" i="37"/>
  <c r="B535" i="37"/>
  <c r="B536" i="37"/>
  <c r="B537" i="37"/>
  <c r="B538" i="37"/>
  <c r="B539" i="37"/>
  <c r="B540" i="37"/>
  <c r="B541" i="37"/>
  <c r="B542" i="37"/>
  <c r="B543" i="37"/>
  <c r="B544" i="37"/>
  <c r="B545" i="37"/>
  <c r="B546" i="37"/>
  <c r="B547" i="37"/>
  <c r="B548" i="37"/>
  <c r="B549" i="37"/>
  <c r="B550" i="37"/>
  <c r="B551" i="37"/>
  <c r="B552" i="37"/>
  <c r="B553" i="37"/>
  <c r="B554" i="37"/>
  <c r="B555" i="37"/>
  <c r="B556" i="37"/>
  <c r="B557" i="37"/>
  <c r="B558" i="37"/>
  <c r="B559" i="37"/>
  <c r="B560" i="37"/>
  <c r="B561" i="37"/>
  <c r="B562" i="37"/>
  <c r="B563" i="37"/>
  <c r="B564" i="37"/>
  <c r="B565" i="37"/>
  <c r="B566" i="37"/>
  <c r="B567" i="37"/>
  <c r="B568" i="37"/>
  <c r="B569" i="37"/>
  <c r="B570" i="37"/>
  <c r="B571" i="37"/>
  <c r="B572" i="37"/>
  <c r="B573" i="37"/>
  <c r="B574" i="37"/>
  <c r="B575" i="37"/>
  <c r="B576" i="37"/>
  <c r="B577" i="37"/>
  <c r="B578" i="37"/>
  <c r="B579" i="37"/>
  <c r="B580" i="37"/>
  <c r="B581" i="37"/>
  <c r="B582" i="37"/>
  <c r="B583" i="37"/>
  <c r="B584" i="37"/>
  <c r="B585" i="37"/>
  <c r="B586" i="37"/>
  <c r="B587" i="37"/>
  <c r="B588" i="37"/>
  <c r="B589" i="37"/>
  <c r="B590" i="37"/>
  <c r="B591" i="37"/>
  <c r="B592" i="37"/>
  <c r="B593" i="37"/>
  <c r="B594" i="37"/>
  <c r="B595" i="37"/>
  <c r="B596" i="37"/>
  <c r="B597" i="37"/>
  <c r="B598" i="37"/>
  <c r="B599" i="37"/>
  <c r="B600" i="37"/>
  <c r="B601" i="37"/>
  <c r="B602" i="37"/>
  <c r="B603" i="37"/>
  <c r="B604" i="37"/>
  <c r="B605" i="37"/>
  <c r="B606" i="37"/>
  <c r="B607" i="37"/>
  <c r="B608" i="37"/>
  <c r="B609" i="37"/>
  <c r="B610" i="37"/>
  <c r="B611" i="37"/>
  <c r="B612" i="37"/>
  <c r="B613" i="37"/>
  <c r="B614" i="37"/>
  <c r="B615" i="37"/>
  <c r="B616" i="37"/>
  <c r="B617" i="37"/>
  <c r="B618" i="37"/>
  <c r="B619" i="37"/>
  <c r="B620" i="37"/>
  <c r="B621" i="37"/>
  <c r="B622" i="37"/>
  <c r="B623" i="37"/>
  <c r="B624" i="37"/>
  <c r="B625" i="37"/>
  <c r="B626" i="37"/>
  <c r="B627" i="37"/>
  <c r="B628" i="37"/>
  <c r="B629" i="37"/>
  <c r="B630" i="37"/>
  <c r="B631" i="37"/>
  <c r="B632" i="37"/>
  <c r="B633" i="37"/>
  <c r="B634" i="37"/>
  <c r="B635" i="37"/>
  <c r="B636" i="37"/>
  <c r="B637" i="37"/>
  <c r="B638" i="37"/>
  <c r="B639" i="37"/>
  <c r="B640" i="37"/>
  <c r="B641" i="37"/>
  <c r="B642" i="37"/>
  <c r="B643" i="37"/>
  <c r="B644" i="37"/>
  <c r="B645" i="37"/>
  <c r="B646" i="37"/>
  <c r="B647" i="37"/>
  <c r="B648" i="37"/>
  <c r="B649" i="37"/>
  <c r="B650" i="37"/>
  <c r="B651" i="37"/>
  <c r="B652" i="37"/>
  <c r="B653" i="37"/>
  <c r="B654" i="37"/>
  <c r="B655" i="37"/>
  <c r="B656" i="37"/>
  <c r="B657" i="37"/>
  <c r="B658" i="37"/>
  <c r="B659" i="37"/>
  <c r="B660" i="37"/>
  <c r="B661" i="37"/>
  <c r="B662" i="37"/>
  <c r="B663" i="37"/>
  <c r="B664" i="37"/>
  <c r="B665" i="37"/>
  <c r="B666" i="37"/>
  <c r="B667" i="37"/>
  <c r="B668" i="37"/>
  <c r="B669" i="37"/>
  <c r="B3" i="37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30" i="1"/>
  <c r="U31" i="1"/>
  <c r="U32" i="1"/>
  <c r="U33" i="1"/>
  <c r="U34" i="1"/>
  <c r="U35" i="1"/>
  <c r="U36" i="1"/>
  <c r="U37" i="1"/>
  <c r="U38" i="1"/>
  <c r="U39" i="1"/>
  <c r="U40" i="1"/>
  <c r="U41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9" i="1"/>
  <c r="U80" i="1"/>
  <c r="U81" i="1"/>
  <c r="U82" i="1"/>
  <c r="U83" i="1"/>
  <c r="U84" i="1"/>
  <c r="U85" i="1"/>
  <c r="U86" i="1"/>
  <c r="U88" i="1"/>
  <c r="U89" i="1"/>
  <c r="U90" i="1"/>
  <c r="U91" i="1"/>
  <c r="U93" i="1"/>
  <c r="U94" i="1"/>
  <c r="U95" i="1"/>
  <c r="U96" i="1"/>
  <c r="U97" i="1"/>
  <c r="U98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5" i="1"/>
  <c r="U116" i="1"/>
  <c r="U117" i="1"/>
  <c r="U118" i="1"/>
  <c r="U119" i="1"/>
  <c r="U121" i="1"/>
  <c r="U122" i="1"/>
  <c r="U123" i="1"/>
  <c r="U124" i="1"/>
  <c r="U125" i="1"/>
  <c r="U126" i="1"/>
  <c r="U127" i="1"/>
  <c r="U128" i="1"/>
  <c r="U130" i="1"/>
  <c r="U131" i="1"/>
  <c r="U132" i="1"/>
  <c r="U133" i="1"/>
  <c r="U134" i="1"/>
  <c r="U135" i="1"/>
  <c r="U137" i="1"/>
  <c r="U138" i="1"/>
  <c r="U139" i="1"/>
  <c r="U140" i="1"/>
  <c r="U141" i="1"/>
  <c r="U142" i="1"/>
  <c r="U143" i="1"/>
  <c r="U144" i="1"/>
  <c r="U145" i="1"/>
  <c r="U146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9" i="1"/>
  <c r="U170" i="1"/>
  <c r="U171" i="1"/>
  <c r="U172" i="1"/>
  <c r="U173" i="1"/>
  <c r="U174" i="1"/>
  <c r="U175" i="1"/>
  <c r="U176" i="1"/>
  <c r="U177" i="1"/>
  <c r="U178" i="1"/>
  <c r="C3" i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0" i="1"/>
  <c r="L31" i="1"/>
  <c r="L32" i="1"/>
  <c r="L33" i="1"/>
  <c r="L34" i="1"/>
  <c r="L35" i="1"/>
  <c r="L36" i="1"/>
  <c r="L37" i="1"/>
  <c r="L38" i="1"/>
  <c r="L39" i="1"/>
  <c r="L40" i="1"/>
  <c r="L41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9" i="1"/>
  <c r="L80" i="1"/>
  <c r="L81" i="1"/>
  <c r="L82" i="1"/>
  <c r="L83" i="1"/>
  <c r="L84" i="1"/>
  <c r="L85" i="1"/>
  <c r="L86" i="1"/>
  <c r="L88" i="1"/>
  <c r="L89" i="1"/>
  <c r="L90" i="1"/>
  <c r="L91" i="1"/>
  <c r="L93" i="1"/>
  <c r="L94" i="1"/>
  <c r="L95" i="1"/>
  <c r="L96" i="1"/>
  <c r="L97" i="1"/>
  <c r="L98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5" i="1"/>
  <c r="L116" i="1"/>
  <c r="L117" i="1"/>
  <c r="L118" i="1"/>
  <c r="L119" i="1"/>
  <c r="L121" i="1"/>
  <c r="L122" i="1"/>
  <c r="L123" i="1"/>
  <c r="L124" i="1"/>
  <c r="L125" i="1"/>
  <c r="L126" i="1"/>
  <c r="L127" i="1"/>
  <c r="L128" i="1"/>
  <c r="L130" i="1"/>
  <c r="L131" i="1"/>
  <c r="L132" i="1"/>
  <c r="L133" i="1"/>
  <c r="L134" i="1"/>
  <c r="L135" i="1"/>
  <c r="L137" i="1"/>
  <c r="L138" i="1"/>
  <c r="L139" i="1"/>
  <c r="L140" i="1"/>
  <c r="L141" i="1"/>
  <c r="L142" i="1"/>
  <c r="L143" i="1"/>
  <c r="L144" i="1"/>
  <c r="L145" i="1"/>
  <c r="L146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9" i="1"/>
  <c r="L170" i="1"/>
  <c r="L171" i="1"/>
  <c r="L172" i="1"/>
  <c r="L173" i="1"/>
  <c r="L174" i="1"/>
  <c r="L175" i="1"/>
  <c r="L176" i="1"/>
  <c r="L177" i="1"/>
  <c r="L178" i="1"/>
  <c r="K21" i="1"/>
  <c r="K23" i="1"/>
  <c r="K38" i="1"/>
  <c r="K43" i="1"/>
  <c r="K44" i="1"/>
  <c r="K51" i="1"/>
  <c r="K52" i="1"/>
  <c r="K56" i="1"/>
  <c r="K61" i="1"/>
  <c r="K63" i="1"/>
  <c r="K65" i="1"/>
  <c r="K69" i="1"/>
  <c r="K73" i="1"/>
  <c r="K74" i="1"/>
  <c r="K75" i="1"/>
  <c r="K76" i="1"/>
  <c r="K77" i="1"/>
  <c r="K79" i="1"/>
  <c r="K80" i="1"/>
  <c r="K81" i="1"/>
  <c r="K85" i="1"/>
  <c r="K86" i="1"/>
  <c r="K90" i="1"/>
  <c r="K91" i="1"/>
  <c r="K93" i="1"/>
  <c r="K94" i="1"/>
  <c r="K95" i="1"/>
  <c r="K96" i="1"/>
  <c r="K97" i="1"/>
  <c r="K98" i="1"/>
  <c r="K100" i="1"/>
  <c r="K101" i="1"/>
  <c r="K102" i="1"/>
  <c r="K103" i="1"/>
  <c r="K104" i="1"/>
  <c r="K105" i="1"/>
  <c r="K106" i="1"/>
  <c r="K107" i="1"/>
  <c r="K108" i="1"/>
  <c r="K110" i="1"/>
  <c r="K111" i="1"/>
  <c r="K112" i="1"/>
  <c r="K113" i="1"/>
  <c r="K115" i="1"/>
  <c r="K116" i="1"/>
  <c r="K117" i="1"/>
  <c r="K118" i="1"/>
  <c r="K119" i="1"/>
  <c r="K121" i="1"/>
  <c r="K122" i="1"/>
  <c r="K123" i="1"/>
  <c r="K124" i="1"/>
  <c r="K125" i="1"/>
  <c r="K126" i="1"/>
  <c r="K127" i="1"/>
  <c r="K128" i="1"/>
  <c r="K130" i="1"/>
  <c r="K131" i="1"/>
  <c r="K132" i="1"/>
  <c r="K133" i="1"/>
  <c r="K134" i="1"/>
  <c r="K135" i="1"/>
  <c r="K137" i="1"/>
  <c r="K138" i="1"/>
  <c r="K139" i="1"/>
  <c r="K140" i="1"/>
  <c r="K141" i="1"/>
  <c r="K142" i="1"/>
  <c r="K143" i="1"/>
  <c r="K145" i="1"/>
  <c r="K146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9" i="1"/>
  <c r="K170" i="1"/>
  <c r="K171" i="1"/>
  <c r="K172" i="1"/>
  <c r="K173" i="1"/>
  <c r="K174" i="1"/>
  <c r="K176" i="1"/>
  <c r="K177" i="1"/>
  <c r="K178" i="1"/>
  <c r="S3" i="1"/>
  <c r="T3" i="1" s="1"/>
  <c r="S4" i="1"/>
  <c r="T4" i="1" s="1"/>
  <c r="S5" i="1"/>
  <c r="S6" i="1"/>
  <c r="T6" i="1" s="1"/>
  <c r="S7" i="1"/>
  <c r="S8" i="1"/>
  <c r="T8" i="1" s="1"/>
  <c r="S9" i="1"/>
  <c r="S10" i="1"/>
  <c r="T10" i="1" s="1"/>
  <c r="S11" i="1"/>
  <c r="T11" i="1" s="1"/>
  <c r="S12" i="1"/>
  <c r="T12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60" i="1"/>
  <c r="T60" i="1" s="1"/>
  <c r="S61" i="1"/>
  <c r="T61" i="1" s="1"/>
  <c r="S62" i="1"/>
  <c r="T62" i="1" s="1"/>
  <c r="S63" i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8" i="1"/>
  <c r="T88" i="1" s="1"/>
  <c r="S89" i="1"/>
  <c r="T89" i="1" s="1"/>
  <c r="S90" i="1"/>
  <c r="T90" i="1" s="1"/>
  <c r="S91" i="1"/>
  <c r="T91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5" i="1"/>
  <c r="T115" i="1" s="1"/>
  <c r="S116" i="1"/>
  <c r="T116" i="1" s="1"/>
  <c r="S117" i="1"/>
  <c r="T117" i="1" s="1"/>
  <c r="S118" i="1"/>
  <c r="T118" i="1" s="1"/>
  <c r="S119" i="1"/>
  <c r="T119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8" i="1"/>
  <c r="T148" i="1" s="1"/>
  <c r="S149" i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W18" i="1" l="1"/>
  <c r="W55" i="1"/>
  <c r="W86" i="1"/>
  <c r="W158" i="1"/>
  <c r="W77" i="1"/>
  <c r="W137" i="1"/>
  <c r="W20" i="1"/>
  <c r="W124" i="1"/>
  <c r="W25" i="1"/>
  <c r="W9" i="1"/>
  <c r="W27" i="1"/>
  <c r="W63" i="1"/>
  <c r="W98" i="1"/>
  <c r="W152" i="1"/>
  <c r="W11" i="1"/>
  <c r="W47" i="1"/>
  <c r="W81" i="1"/>
  <c r="W117" i="1"/>
  <c r="W153" i="1"/>
  <c r="W53" i="1"/>
  <c r="W150" i="1"/>
  <c r="W105" i="1"/>
  <c r="W31" i="1"/>
  <c r="W4" i="1"/>
  <c r="W160" i="1"/>
  <c r="W161" i="1"/>
  <c r="W154" i="1"/>
  <c r="W178" i="1"/>
  <c r="W61" i="1"/>
  <c r="W162" i="1"/>
  <c r="W125" i="1"/>
  <c r="W88" i="1"/>
  <c r="W174" i="1"/>
  <c r="W132" i="1"/>
  <c r="W101" i="1"/>
  <c r="W21" i="1"/>
  <c r="W107" i="1"/>
  <c r="W134" i="1"/>
  <c r="W10" i="1"/>
  <c r="W46" i="1"/>
  <c r="W116" i="1"/>
  <c r="W30" i="1"/>
  <c r="W64" i="1"/>
  <c r="W100" i="1"/>
  <c r="W135" i="1"/>
  <c r="W169" i="1"/>
  <c r="W79" i="1"/>
  <c r="W123" i="1"/>
  <c r="W113" i="1"/>
  <c r="W12" i="1"/>
  <c r="W48" i="1"/>
  <c r="W170" i="1"/>
  <c r="W71" i="1"/>
  <c r="W90" i="1"/>
  <c r="W118" i="1"/>
  <c r="W159" i="1"/>
  <c r="W80" i="1"/>
  <c r="W115" i="1"/>
  <c r="W8" i="1"/>
  <c r="W141" i="1"/>
  <c r="W56" i="1"/>
  <c r="W73" i="1"/>
  <c r="W37" i="1"/>
  <c r="W126" i="1"/>
  <c r="W17" i="1"/>
  <c r="W45" i="1"/>
  <c r="W65" i="1"/>
  <c r="W19" i="1"/>
  <c r="W54" i="1"/>
  <c r="W89" i="1"/>
  <c r="W143" i="1"/>
  <c r="W176" i="1"/>
  <c r="W38" i="1"/>
  <c r="W72" i="1"/>
  <c r="W108" i="1"/>
  <c r="W144" i="1"/>
  <c r="W177" i="1"/>
  <c r="W151" i="1"/>
  <c r="W35" i="1"/>
  <c r="W166" i="1"/>
  <c r="W145" i="1"/>
  <c r="W91" i="1"/>
  <c r="V114" i="1"/>
  <c r="V120" i="1"/>
  <c r="V29" i="1"/>
  <c r="V87" i="1"/>
  <c r="V129" i="1"/>
  <c r="V42" i="1"/>
  <c r="V136" i="1"/>
  <c r="V59" i="1"/>
  <c r="V78" i="1"/>
  <c r="V147" i="1"/>
  <c r="V92" i="1"/>
  <c r="V99" i="1"/>
  <c r="W3" i="1"/>
  <c r="V13" i="1"/>
  <c r="V28" i="1"/>
  <c r="U3" i="1"/>
  <c r="F75" i="21"/>
  <c r="F91" i="21"/>
  <c r="F99" i="21"/>
  <c r="F107" i="21"/>
  <c r="F115" i="21"/>
  <c r="F123" i="21"/>
  <c r="F139" i="21"/>
  <c r="F147" i="21"/>
  <c r="F155" i="21"/>
  <c r="F171" i="21"/>
  <c r="F179" i="21"/>
  <c r="F187" i="21"/>
  <c r="F195" i="21"/>
  <c r="F203" i="21"/>
  <c r="F211" i="21"/>
  <c r="F219" i="21"/>
  <c r="F227" i="21"/>
  <c r="F235" i="21"/>
  <c r="F243" i="21"/>
  <c r="F251" i="21"/>
  <c r="F259" i="21"/>
  <c r="F267" i="21"/>
  <c r="F275" i="21"/>
  <c r="F283" i="21"/>
  <c r="F291" i="21"/>
  <c r="F299" i="21"/>
  <c r="F307" i="21"/>
  <c r="F315" i="21"/>
  <c r="F323" i="21"/>
  <c r="F331" i="21"/>
  <c r="F339" i="21"/>
  <c r="F347" i="21"/>
  <c r="F363" i="21"/>
  <c r="F371" i="21"/>
  <c r="F379" i="21"/>
  <c r="F387" i="21"/>
  <c r="F395" i="21"/>
  <c r="F411" i="21"/>
  <c r="F419" i="21"/>
  <c r="F427" i="21"/>
  <c r="F435" i="21"/>
  <c r="F443" i="21"/>
  <c r="F451" i="21"/>
  <c r="F459" i="21"/>
  <c r="F467" i="21"/>
  <c r="F475" i="21"/>
  <c r="F483" i="21"/>
  <c r="F491" i="21"/>
  <c r="F499" i="21"/>
  <c r="F507" i="21"/>
  <c r="F515" i="21"/>
  <c r="F523" i="21"/>
  <c r="F531" i="21"/>
  <c r="F539" i="21"/>
  <c r="F547" i="21"/>
  <c r="F555" i="21"/>
  <c r="F563" i="21"/>
  <c r="F571" i="21"/>
  <c r="F579" i="21"/>
  <c r="F587" i="21"/>
  <c r="F595" i="21"/>
  <c r="F603" i="21"/>
  <c r="F611" i="21"/>
  <c r="F619" i="21"/>
  <c r="F92" i="21"/>
  <c r="F108" i="21"/>
  <c r="F116" i="21"/>
  <c r="F124" i="21"/>
  <c r="F132" i="21"/>
  <c r="F140" i="21"/>
  <c r="F148" i="21"/>
  <c r="F156" i="21"/>
  <c r="F164" i="21"/>
  <c r="F172" i="21"/>
  <c r="F180" i="21"/>
  <c r="F188" i="21"/>
  <c r="F196" i="21"/>
  <c r="F204" i="21"/>
  <c r="F212" i="21"/>
  <c r="F220" i="21"/>
  <c r="F228" i="21"/>
  <c r="F236" i="21"/>
  <c r="F244" i="21"/>
  <c r="F252" i="21"/>
  <c r="F260" i="21"/>
  <c r="F268" i="21"/>
  <c r="F276" i="21"/>
  <c r="F284" i="21"/>
  <c r="F292" i="21"/>
  <c r="F300" i="21"/>
  <c r="F308" i="21"/>
  <c r="F316" i="21"/>
  <c r="F324" i="21"/>
  <c r="F332" i="21"/>
  <c r="F340" i="21"/>
  <c r="F348" i="21"/>
  <c r="F356" i="21"/>
  <c r="F364" i="21"/>
  <c r="F372" i="21"/>
  <c r="F380" i="21"/>
  <c r="F388" i="21"/>
  <c r="F396" i="21"/>
  <c r="F404" i="21"/>
  <c r="F412" i="21"/>
  <c r="F420" i="21"/>
  <c r="F428" i="21"/>
  <c r="F436" i="21"/>
  <c r="F444" i="21"/>
  <c r="F452" i="21"/>
  <c r="F460" i="21"/>
  <c r="F468" i="21"/>
  <c r="F476" i="21"/>
  <c r="F484" i="21"/>
  <c r="F492" i="21"/>
  <c r="F500" i="21"/>
  <c r="F508" i="21"/>
  <c r="F516" i="21"/>
  <c r="F524" i="21"/>
  <c r="F532" i="21"/>
  <c r="F540" i="21"/>
  <c r="F548" i="21"/>
  <c r="F556" i="21"/>
  <c r="F564" i="21"/>
  <c r="F572" i="21"/>
  <c r="F580" i="21"/>
  <c r="F588" i="21"/>
  <c r="F596" i="21"/>
  <c r="F604" i="21"/>
  <c r="F612" i="21"/>
  <c r="F620" i="21"/>
  <c r="F628" i="21"/>
  <c r="F636" i="21"/>
  <c r="F644" i="21"/>
  <c r="F652" i="21"/>
  <c r="F660" i="21"/>
  <c r="F668" i="21"/>
  <c r="F676" i="21"/>
  <c r="F85" i="21"/>
  <c r="F93" i="21"/>
  <c r="F101" i="21"/>
  <c r="F117" i="21"/>
  <c r="F125" i="21"/>
  <c r="F141" i="21"/>
  <c r="F149" i="21"/>
  <c r="F157" i="21"/>
  <c r="F165" i="21"/>
  <c r="F173" i="21"/>
  <c r="F181" i="21"/>
  <c r="F189" i="21"/>
  <c r="F197" i="21"/>
  <c r="F205" i="21"/>
  <c r="F213" i="21"/>
  <c r="F221" i="21"/>
  <c r="F229" i="21"/>
  <c r="F237" i="21"/>
  <c r="F245" i="21"/>
  <c r="F253" i="21"/>
  <c r="F261" i="21"/>
  <c r="F269" i="21"/>
  <c r="F277" i="21"/>
  <c r="F285" i="21"/>
  <c r="F293" i="21"/>
  <c r="F301" i="21"/>
  <c r="F309" i="21"/>
  <c r="F317" i="21"/>
  <c r="F325" i="21"/>
  <c r="F333" i="21"/>
  <c r="F341" i="21"/>
  <c r="F349" i="21"/>
  <c r="F357" i="21"/>
  <c r="F365" i="21"/>
  <c r="F373" i="21"/>
  <c r="F381" i="21"/>
  <c r="F389" i="21"/>
  <c r="F397" i="21"/>
  <c r="F405" i="21"/>
  <c r="F413" i="21"/>
  <c r="F421" i="21"/>
  <c r="F429" i="21"/>
  <c r="F437" i="21"/>
  <c r="F445" i="21"/>
  <c r="F453" i="21"/>
  <c r="F461" i="21"/>
  <c r="F469" i="21"/>
  <c r="F477" i="21"/>
  <c r="F485" i="21"/>
  <c r="F493" i="21"/>
  <c r="F501" i="21"/>
  <c r="F509" i="21"/>
  <c r="F517" i="21"/>
  <c r="F525" i="21"/>
  <c r="F533" i="21"/>
  <c r="F541" i="21"/>
  <c r="F549" i="21"/>
  <c r="F557" i="21"/>
  <c r="F565" i="21"/>
  <c r="F573" i="21"/>
  <c r="F581" i="21"/>
  <c r="F589" i="21"/>
  <c r="F597" i="21"/>
  <c r="F605" i="21"/>
  <c r="F613" i="21"/>
  <c r="F621" i="21"/>
  <c r="F629" i="21"/>
  <c r="F637" i="21"/>
  <c r="F653" i="21"/>
  <c r="F661" i="21"/>
  <c r="F677" i="21"/>
  <c r="F86" i="21"/>
  <c r="F94" i="21"/>
  <c r="F110" i="21"/>
  <c r="F118" i="21"/>
  <c r="F126" i="21"/>
  <c r="F134" i="21"/>
  <c r="F142" i="21"/>
  <c r="F150" i="21"/>
  <c r="F158" i="21"/>
  <c r="F166" i="21"/>
  <c r="F182" i="21"/>
  <c r="F190" i="21"/>
  <c r="F198" i="21"/>
  <c r="F206" i="21"/>
  <c r="F214" i="21"/>
  <c r="F222" i="21"/>
  <c r="F230" i="21"/>
  <c r="F238" i="21"/>
  <c r="F246" i="21"/>
  <c r="F254" i="21"/>
  <c r="F262" i="21"/>
  <c r="F270" i="21"/>
  <c r="F278" i="21"/>
  <c r="F286" i="21"/>
  <c r="F294" i="21"/>
  <c r="F302" i="21"/>
  <c r="F310" i="21"/>
  <c r="F318" i="21"/>
  <c r="F326" i="21"/>
  <c r="F334" i="21"/>
  <c r="F342" i="21"/>
  <c r="F358" i="21"/>
  <c r="F366" i="21"/>
  <c r="F374" i="21"/>
  <c r="F382" i="21"/>
  <c r="F390" i="21"/>
  <c r="F398" i="21"/>
  <c r="F406" i="21"/>
  <c r="F414" i="21"/>
  <c r="F422" i="21"/>
  <c r="F430" i="21"/>
  <c r="F438" i="21"/>
  <c r="F446" i="21"/>
  <c r="F454" i="21"/>
  <c r="F462" i="21"/>
  <c r="F470" i="21"/>
  <c r="F478" i="21"/>
  <c r="F486" i="21"/>
  <c r="F494" i="21"/>
  <c r="F502" i="21"/>
  <c r="F510" i="21"/>
  <c r="F518" i="21"/>
  <c r="F526" i="21"/>
  <c r="F534" i="21"/>
  <c r="F542" i="21"/>
  <c r="F550" i="21"/>
  <c r="F558" i="21"/>
  <c r="F566" i="21"/>
  <c r="F574" i="21"/>
  <c r="F582" i="21"/>
  <c r="F590" i="21"/>
  <c r="F598" i="21"/>
  <c r="F606" i="21"/>
  <c r="F614" i="21"/>
  <c r="F638" i="21"/>
  <c r="F646" i="21"/>
  <c r="F654" i="21"/>
  <c r="F670" i="21"/>
  <c r="F678" i="21"/>
  <c r="F87" i="21"/>
  <c r="F95" i="21"/>
  <c r="F103" i="21"/>
  <c r="F111" i="21"/>
  <c r="F119" i="21"/>
  <c r="F127" i="21"/>
  <c r="F135" i="21"/>
  <c r="F143" i="21"/>
  <c r="F151" i="21"/>
  <c r="F159" i="21"/>
  <c r="F167" i="21"/>
  <c r="F183" i="21"/>
  <c r="F191" i="21"/>
  <c r="F199" i="21"/>
  <c r="F207" i="21"/>
  <c r="F215" i="21"/>
  <c r="F223" i="21"/>
  <c r="F231" i="21"/>
  <c r="F239" i="21"/>
  <c r="F247" i="21"/>
  <c r="F255" i="21"/>
  <c r="F263" i="21"/>
  <c r="F271" i="21"/>
  <c r="F279" i="21"/>
  <c r="F287" i="21"/>
  <c r="F295" i="21"/>
  <c r="F303" i="21"/>
  <c r="F311" i="21"/>
  <c r="F319" i="21"/>
  <c r="F327" i="21"/>
  <c r="F335" i="21"/>
  <c r="F343" i="21"/>
  <c r="F351" i="21"/>
  <c r="F359" i="21"/>
  <c r="F367" i="21"/>
  <c r="F375" i="21"/>
  <c r="F383" i="21"/>
  <c r="F391" i="21"/>
  <c r="F399" i="21"/>
  <c r="F407" i="21"/>
  <c r="F415" i="21"/>
  <c r="F423" i="21"/>
  <c r="F431" i="21"/>
  <c r="F439" i="21"/>
  <c r="F447" i="21"/>
  <c r="F455" i="21"/>
  <c r="F463" i="21"/>
  <c r="F471" i="21"/>
  <c r="F479" i="21"/>
  <c r="F487" i="21"/>
  <c r="F495" i="21"/>
  <c r="F503" i="21"/>
  <c r="F511" i="21"/>
  <c r="F519" i="21"/>
  <c r="F527" i="21"/>
  <c r="F535" i="21"/>
  <c r="F543" i="21"/>
  <c r="F551" i="21"/>
  <c r="F559" i="21"/>
  <c r="F567" i="21"/>
  <c r="F575" i="21"/>
  <c r="F583" i="21"/>
  <c r="F591" i="21"/>
  <c r="F599" i="21"/>
  <c r="F607" i="21"/>
  <c r="F615" i="21"/>
  <c r="F623" i="21"/>
  <c r="F631" i="21"/>
  <c r="F639" i="21"/>
  <c r="F647" i="21"/>
  <c r="F655" i="21"/>
  <c r="F671" i="21"/>
  <c r="F96" i="21"/>
  <c r="F104" i="21"/>
  <c r="F112" i="21"/>
  <c r="F120" i="21"/>
  <c r="F128" i="21"/>
  <c r="F136" i="21"/>
  <c r="F152" i="21"/>
  <c r="F160" i="21"/>
  <c r="F168" i="21"/>
  <c r="F176" i="21"/>
  <c r="F184" i="21"/>
  <c r="F192" i="21"/>
  <c r="F200" i="21"/>
  <c r="F208" i="21"/>
  <c r="F216" i="21"/>
  <c r="F224" i="21"/>
  <c r="F232" i="21"/>
  <c r="F240" i="21"/>
  <c r="F248" i="21"/>
  <c r="F256" i="21"/>
  <c r="F264" i="21"/>
  <c r="F272" i="21"/>
  <c r="F280" i="21"/>
  <c r="F288" i="21"/>
  <c r="F296" i="21"/>
  <c r="F304" i="21"/>
  <c r="F312" i="21"/>
  <c r="F320" i="21"/>
  <c r="F328" i="21"/>
  <c r="F336" i="21"/>
  <c r="F344" i="21"/>
  <c r="F352" i="21"/>
  <c r="F360" i="21"/>
  <c r="F368" i="21"/>
  <c r="F376" i="21"/>
  <c r="F384" i="21"/>
  <c r="F392" i="21"/>
  <c r="F400" i="21"/>
  <c r="F408" i="21"/>
  <c r="F416" i="21"/>
  <c r="F424" i="21"/>
  <c r="F432" i="21"/>
  <c r="F440" i="21"/>
  <c r="F448" i="21"/>
  <c r="F456" i="21"/>
  <c r="F464" i="21"/>
  <c r="F472" i="21"/>
  <c r="F480" i="21"/>
  <c r="F488" i="21"/>
  <c r="F496" i="21"/>
  <c r="F504" i="21"/>
  <c r="F512" i="21"/>
  <c r="F520" i="21"/>
  <c r="F528" i="21"/>
  <c r="F536" i="21"/>
  <c r="F544" i="21"/>
  <c r="F552" i="21"/>
  <c r="F560" i="21"/>
  <c r="F568" i="21"/>
  <c r="F576" i="21"/>
  <c r="F584" i="21"/>
  <c r="F592" i="21"/>
  <c r="F600" i="21"/>
  <c r="F608" i="21"/>
  <c r="F616" i="21"/>
  <c r="F624" i="21"/>
  <c r="F632" i="21"/>
  <c r="F640" i="21"/>
  <c r="F648" i="21"/>
  <c r="F656" i="21"/>
  <c r="F73" i="21"/>
  <c r="F97" i="21"/>
  <c r="F105" i="21"/>
  <c r="F113" i="21"/>
  <c r="F121" i="21"/>
  <c r="F129" i="21"/>
  <c r="F137" i="21"/>
  <c r="F145" i="21"/>
  <c r="F153" i="21"/>
  <c r="F169" i="21"/>
  <c r="F177" i="21"/>
  <c r="F185" i="21"/>
  <c r="F193" i="21"/>
  <c r="F201" i="21"/>
  <c r="F209" i="21"/>
  <c r="F217" i="21"/>
  <c r="F225" i="21"/>
  <c r="F233" i="21"/>
  <c r="F241" i="21"/>
  <c r="F249" i="21"/>
  <c r="F257" i="21"/>
  <c r="F265" i="21"/>
  <c r="F273" i="21"/>
  <c r="F281" i="21"/>
  <c r="F289" i="21"/>
  <c r="F297" i="21"/>
  <c r="F305" i="21"/>
  <c r="F313" i="21"/>
  <c r="F321" i="21"/>
  <c r="F329" i="21"/>
  <c r="F337" i="21"/>
  <c r="F345" i="21"/>
  <c r="F353" i="21"/>
  <c r="F361" i="21"/>
  <c r="F369" i="21"/>
  <c r="F377" i="21"/>
  <c r="F385" i="21"/>
  <c r="F393" i="21"/>
  <c r="F401" i="21"/>
  <c r="F409" i="21"/>
  <c r="F417" i="21"/>
  <c r="F425" i="21"/>
  <c r="F433" i="21"/>
  <c r="F441" i="21"/>
  <c r="F449" i="21"/>
  <c r="F457" i="21"/>
  <c r="F465" i="21"/>
  <c r="F473" i="21"/>
  <c r="F481" i="21"/>
  <c r="F489" i="21"/>
  <c r="F497" i="21"/>
  <c r="F505" i="21"/>
  <c r="F513" i="21"/>
  <c r="F521" i="21"/>
  <c r="F529" i="21"/>
  <c r="F537" i="21"/>
  <c r="F545" i="21"/>
  <c r="F553" i="21"/>
  <c r="F561" i="21"/>
  <c r="F569" i="21"/>
  <c r="F577" i="21"/>
  <c r="F585" i="21"/>
  <c r="F593" i="21"/>
  <c r="F601" i="21"/>
  <c r="F609" i="21"/>
  <c r="F617" i="21"/>
  <c r="F625" i="21"/>
  <c r="F633" i="21"/>
  <c r="F641" i="21"/>
  <c r="F657" i="21"/>
  <c r="F665" i="21"/>
  <c r="F673" i="21"/>
  <c r="F681" i="21"/>
  <c r="F130" i="21"/>
  <c r="F194" i="21"/>
  <c r="F258" i="21"/>
  <c r="F322" i="21"/>
  <c r="F386" i="21"/>
  <c r="F450" i="21"/>
  <c r="F514" i="21"/>
  <c r="F578" i="21"/>
  <c r="F680" i="21"/>
  <c r="F689" i="21"/>
  <c r="F697" i="21"/>
  <c r="F705" i="21"/>
  <c r="F713" i="21"/>
  <c r="F721" i="21"/>
  <c r="F737" i="21"/>
  <c r="F745" i="21"/>
  <c r="F753" i="21"/>
  <c r="F761" i="21"/>
  <c r="F769" i="21"/>
  <c r="F777" i="21"/>
  <c r="F785" i="21"/>
  <c r="F793" i="21"/>
  <c r="F801" i="21"/>
  <c r="F809" i="21"/>
  <c r="F817" i="21"/>
  <c r="F825" i="21"/>
  <c r="F833" i="21"/>
  <c r="F849" i="21"/>
  <c r="F857" i="21"/>
  <c r="F865" i="21"/>
  <c r="F873" i="21"/>
  <c r="F881" i="21"/>
  <c r="F897" i="21"/>
  <c r="F905" i="21"/>
  <c r="F913" i="21"/>
  <c r="F921" i="21"/>
  <c r="F929" i="21"/>
  <c r="F937" i="21"/>
  <c r="F953" i="21"/>
  <c r="F961" i="21"/>
  <c r="F969" i="21"/>
  <c r="F977" i="21"/>
  <c r="F985" i="21"/>
  <c r="F993" i="21"/>
  <c r="F1001" i="21"/>
  <c r="F1009" i="21"/>
  <c r="F1017" i="21"/>
  <c r="F1033" i="21"/>
  <c r="F1041" i="21"/>
  <c r="F1049" i="21"/>
  <c r="F1065" i="21"/>
  <c r="F1233" i="21"/>
  <c r="F1265" i="21"/>
  <c r="F74" i="21"/>
  <c r="F138" i="21"/>
  <c r="F202" i="21"/>
  <c r="F266" i="21"/>
  <c r="F330" i="21"/>
  <c r="F394" i="21"/>
  <c r="F458" i="21"/>
  <c r="F522" i="21"/>
  <c r="F586" i="21"/>
  <c r="F746" i="21"/>
  <c r="F818" i="21"/>
  <c r="F962" i="21"/>
  <c r="F1034" i="21"/>
  <c r="F1042" i="21"/>
  <c r="F1066" i="21"/>
  <c r="F146" i="21"/>
  <c r="F210" i="21"/>
  <c r="F274" i="21"/>
  <c r="F338" i="21"/>
  <c r="F402" i="21"/>
  <c r="F466" i="21"/>
  <c r="F530" i="21"/>
  <c r="F594" i="21"/>
  <c r="F715" i="21"/>
  <c r="F755" i="21"/>
  <c r="F867" i="21"/>
  <c r="F931" i="21"/>
  <c r="F1131" i="21"/>
  <c r="F90" i="21"/>
  <c r="F154" i="21"/>
  <c r="F218" i="21"/>
  <c r="F282" i="21"/>
  <c r="F346" i="21"/>
  <c r="F410" i="21"/>
  <c r="F474" i="21"/>
  <c r="F538" i="21"/>
  <c r="F602" i="21"/>
  <c r="F664" i="21"/>
  <c r="F684" i="21"/>
  <c r="F692" i="21"/>
  <c r="F700" i="21"/>
  <c r="F724" i="21"/>
  <c r="F732" i="21"/>
  <c r="F740" i="21"/>
  <c r="F748" i="21"/>
  <c r="F756" i="21"/>
  <c r="F764" i="21"/>
  <c r="F772" i="21"/>
  <c r="F780" i="21"/>
  <c r="F788" i="21"/>
  <c r="F796" i="21"/>
  <c r="F804" i="21"/>
  <c r="F812" i="21"/>
  <c r="F820" i="21"/>
  <c r="F828" i="21"/>
  <c r="F836" i="21"/>
  <c r="F844" i="21"/>
  <c r="F852" i="21"/>
  <c r="F860" i="21"/>
  <c r="F868" i="21"/>
  <c r="F876" i="21"/>
  <c r="F884" i="21"/>
  <c r="F892" i="21"/>
  <c r="F900" i="21"/>
  <c r="F908" i="21"/>
  <c r="F916" i="21"/>
  <c r="F924" i="21"/>
  <c r="F932" i="21"/>
  <c r="F940" i="21"/>
  <c r="F948" i="21"/>
  <c r="F956" i="21"/>
  <c r="F964" i="21"/>
  <c r="F972" i="21"/>
  <c r="F980" i="21"/>
  <c r="F996" i="21"/>
  <c r="F1004" i="21"/>
  <c r="F1012" i="21"/>
  <c r="F1020" i="21"/>
  <c r="F1028" i="21"/>
  <c r="F1036" i="21"/>
  <c r="F1044" i="21"/>
  <c r="F1052" i="21"/>
  <c r="F1060" i="21"/>
  <c r="F1076" i="21"/>
  <c r="F1084" i="21"/>
  <c r="F1092" i="21"/>
  <c r="F1100" i="21"/>
  <c r="F1108" i="21"/>
  <c r="F1116" i="21"/>
  <c r="F1124" i="21"/>
  <c r="F1132" i="21"/>
  <c r="F1140" i="21"/>
  <c r="F1148" i="21"/>
  <c r="F1156" i="21"/>
  <c r="F1164" i="21"/>
  <c r="F1172" i="21"/>
  <c r="F1180" i="21"/>
  <c r="F1188" i="21"/>
  <c r="F1196" i="21"/>
  <c r="F1204" i="21"/>
  <c r="F1212" i="21"/>
  <c r="F1220" i="21"/>
  <c r="F1228" i="21"/>
  <c r="F1236" i="21"/>
  <c r="F1244" i="21"/>
  <c r="F1252" i="21"/>
  <c r="F98" i="21"/>
  <c r="F162" i="21"/>
  <c r="F226" i="21"/>
  <c r="F290" i="21"/>
  <c r="F418" i="21"/>
  <c r="F482" i="21"/>
  <c r="F546" i="21"/>
  <c r="F610" i="21"/>
  <c r="F685" i="21"/>
  <c r="F693" i="21"/>
  <c r="F701" i="21"/>
  <c r="F709" i="21"/>
  <c r="F717" i="21"/>
  <c r="F725" i="21"/>
  <c r="F733" i="21"/>
  <c r="F741" i="21"/>
  <c r="F749" i="21"/>
  <c r="F757" i="21"/>
  <c r="F765" i="21"/>
  <c r="F773" i="21"/>
  <c r="F781" i="21"/>
  <c r="F789" i="21"/>
  <c r="F797" i="21"/>
  <c r="F813" i="21"/>
  <c r="F821" i="21"/>
  <c r="F829" i="21"/>
  <c r="F837" i="21"/>
  <c r="F845" i="21"/>
  <c r="F869" i="21"/>
  <c r="F877" i="21"/>
  <c r="F885" i="21"/>
  <c r="F893" i="21"/>
  <c r="F909" i="21"/>
  <c r="F925" i="21"/>
  <c r="F933" i="21"/>
  <c r="F941" i="21"/>
  <c r="F965" i="21"/>
  <c r="F973" i="21"/>
  <c r="F981" i="21"/>
  <c r="F1013" i="21"/>
  <c r="F1021" i="21"/>
  <c r="F1029" i="21"/>
  <c r="F1037" i="21"/>
  <c r="F1061" i="21"/>
  <c r="F1069" i="21"/>
  <c r="F1085" i="21"/>
  <c r="F1125" i="21"/>
  <c r="F1141" i="21"/>
  <c r="F1157" i="21"/>
  <c r="F1165" i="21"/>
  <c r="F1181" i="21"/>
  <c r="F1197" i="21"/>
  <c r="F1221" i="21"/>
  <c r="F1253" i="21"/>
  <c r="F1269" i="21"/>
  <c r="F106" i="21"/>
  <c r="F170" i="21"/>
  <c r="F234" i="21"/>
  <c r="F298" i="21"/>
  <c r="F362" i="21"/>
  <c r="F426" i="21"/>
  <c r="F490" i="21"/>
  <c r="F554" i="21"/>
  <c r="F672" i="21"/>
  <c r="F702" i="21"/>
  <c r="F710" i="21"/>
  <c r="F718" i="21"/>
  <c r="F726" i="21"/>
  <c r="F734" i="21"/>
  <c r="F742" i="21"/>
  <c r="F750" i="21"/>
  <c r="F758" i="21"/>
  <c r="F766" i="21"/>
  <c r="F774" i="21"/>
  <c r="F782" i="21"/>
  <c r="F790" i="21"/>
  <c r="F806" i="21"/>
  <c r="F814" i="21"/>
  <c r="F822" i="21"/>
  <c r="F830" i="21"/>
  <c r="F838" i="21"/>
  <c r="F846" i="21"/>
  <c r="F854" i="21"/>
  <c r="F878" i="21"/>
  <c r="F886" i="21"/>
  <c r="F894" i="21"/>
  <c r="F902" i="21"/>
  <c r="F910" i="21"/>
  <c r="F918" i="21"/>
  <c r="F942" i="21"/>
  <c r="F950" i="21"/>
  <c r="F958" i="21"/>
  <c r="F966" i="21"/>
  <c r="F974" i="21"/>
  <c r="F990" i="21"/>
  <c r="F998" i="21"/>
  <c r="F1006" i="21"/>
  <c r="F1014" i="21"/>
  <c r="F1022" i="21"/>
  <c r="F1030" i="21"/>
  <c r="F1054" i="21"/>
  <c r="F1062" i="21"/>
  <c r="F1070" i="21"/>
  <c r="F1086" i="21"/>
  <c r="F1094" i="21"/>
  <c r="F1110" i="21"/>
  <c r="F1118" i="21"/>
  <c r="F1134" i="21"/>
  <c r="F1142" i="21"/>
  <c r="F1158" i="21"/>
  <c r="F1166" i="21"/>
  <c r="F1182" i="21"/>
  <c r="F1206" i="21"/>
  <c r="F1214" i="21"/>
  <c r="F1230" i="21"/>
  <c r="F1238" i="21"/>
  <c r="F1262" i="21"/>
  <c r="F122" i="21"/>
  <c r="F186" i="21"/>
  <c r="F250" i="21"/>
  <c r="F314" i="21"/>
  <c r="F378" i="21"/>
  <c r="F442" i="21"/>
  <c r="F506" i="21"/>
  <c r="F570" i="21"/>
  <c r="F679" i="21"/>
  <c r="F688" i="21"/>
  <c r="F696" i="21"/>
  <c r="F704" i="21"/>
  <c r="F720" i="21"/>
  <c r="F728" i="21"/>
  <c r="F736" i="21"/>
  <c r="F744" i="21"/>
  <c r="F752" i="21"/>
  <c r="F768" i="21"/>
  <c r="F776" i="21"/>
  <c r="F784" i="21"/>
  <c r="F792" i="21"/>
  <c r="F800" i="21"/>
  <c r="F808" i="21"/>
  <c r="F816" i="21"/>
  <c r="F824" i="21"/>
  <c r="F832" i="21"/>
  <c r="F840" i="21"/>
  <c r="F856" i="21"/>
  <c r="F864" i="21"/>
  <c r="F872" i="21"/>
  <c r="F880" i="21"/>
  <c r="F896" i="21"/>
  <c r="F904" i="21"/>
  <c r="F912" i="21"/>
  <c r="F920" i="21"/>
  <c r="F928" i="21"/>
  <c r="F936" i="21"/>
  <c r="F944" i="21"/>
  <c r="F952" i="21"/>
  <c r="F960" i="21"/>
  <c r="F968" i="21"/>
  <c r="F984" i="21"/>
  <c r="F992" i="21"/>
  <c r="F1000" i="21"/>
  <c r="F1016" i="21"/>
  <c r="F1032" i="21"/>
  <c r="F1040" i="21"/>
  <c r="F1048" i="21"/>
  <c r="F1056" i="21"/>
  <c r="F1064" i="21"/>
  <c r="F1080" i="21"/>
  <c r="F1112" i="21"/>
  <c r="F1120" i="21"/>
  <c r="F1128" i="21"/>
  <c r="F1136" i="21"/>
  <c r="F1152" i="21"/>
  <c r="F1160" i="21"/>
  <c r="F1168" i="21"/>
  <c r="F1184" i="21"/>
  <c r="F1192" i="21"/>
  <c r="F1208" i="21"/>
  <c r="F1216" i="21"/>
  <c r="F1224" i="21"/>
  <c r="F1232" i="21"/>
  <c r="F1240" i="21"/>
  <c r="F1256" i="21"/>
  <c r="F1264" i="21"/>
  <c r="F1280" i="21"/>
  <c r="F498" i="21"/>
  <c r="F719" i="21"/>
  <c r="F783" i="21"/>
  <c r="F847" i="21"/>
  <c r="F911" i="21"/>
  <c r="F975" i="21"/>
  <c r="F1039" i="21"/>
  <c r="F1167" i="21"/>
  <c r="F1207" i="21"/>
  <c r="F1250" i="21"/>
  <c r="F1268" i="21"/>
  <c r="F1282" i="21"/>
  <c r="F1306" i="21"/>
  <c r="F1314" i="21"/>
  <c r="F1322" i="21"/>
  <c r="F1330" i="21"/>
  <c r="F1338" i="21"/>
  <c r="F1346" i="21"/>
  <c r="F1354" i="21"/>
  <c r="F1362" i="21"/>
  <c r="F1370" i="21"/>
  <c r="F1386" i="21"/>
  <c r="F1394" i="21"/>
  <c r="F1402" i="21"/>
  <c r="F1410" i="21"/>
  <c r="F1418" i="21"/>
  <c r="F1426" i="21"/>
  <c r="F1434" i="21"/>
  <c r="F1442" i="21"/>
  <c r="F1450" i="21"/>
  <c r="F1458" i="21"/>
  <c r="F1466" i="21"/>
  <c r="F1490" i="21"/>
  <c r="F1498" i="21"/>
  <c r="F1506" i="21"/>
  <c r="F1522" i="21"/>
  <c r="F1530" i="21"/>
  <c r="F1538" i="21"/>
  <c r="F1562" i="21"/>
  <c r="F1570" i="21"/>
  <c r="F1578" i="21"/>
  <c r="F1586" i="21"/>
  <c r="F1594" i="21"/>
  <c r="F1602" i="21"/>
  <c r="F1610" i="21"/>
  <c r="F1618" i="21"/>
  <c r="F1634" i="21"/>
  <c r="F1642" i="21"/>
  <c r="F562" i="21"/>
  <c r="F727" i="21"/>
  <c r="F791" i="21"/>
  <c r="F855" i="21"/>
  <c r="F919" i="21"/>
  <c r="F1047" i="21"/>
  <c r="F1111" i="21"/>
  <c r="F1231" i="21"/>
  <c r="F1307" i="21"/>
  <c r="F1315" i="21"/>
  <c r="F1323" i="21"/>
  <c r="F1331" i="21"/>
  <c r="F1339" i="21"/>
  <c r="F1347" i="21"/>
  <c r="F1355" i="21"/>
  <c r="F1363" i="21"/>
  <c r="F1387" i="21"/>
  <c r="F1395" i="21"/>
  <c r="F1435" i="21"/>
  <c r="F1443" i="21"/>
  <c r="F1451" i="21"/>
  <c r="F1467" i="21"/>
  <c r="F1475" i="21"/>
  <c r="F1483" i="21"/>
  <c r="F1499" i="21"/>
  <c r="F1507" i="21"/>
  <c r="F1515" i="21"/>
  <c r="F1523" i="21"/>
  <c r="F1531" i="21"/>
  <c r="F1547" i="21"/>
  <c r="F1555" i="21"/>
  <c r="F1563" i="21"/>
  <c r="F1571" i="21"/>
  <c r="F1579" i="21"/>
  <c r="F1587" i="21"/>
  <c r="F1595" i="21"/>
  <c r="F1603" i="21"/>
  <c r="F1611" i="21"/>
  <c r="F1627" i="21"/>
  <c r="F1635" i="21"/>
  <c r="F1643" i="21"/>
  <c r="F1651" i="21"/>
  <c r="F1659" i="21"/>
  <c r="F1667" i="21"/>
  <c r="F1683" i="21"/>
  <c r="F1699" i="21"/>
  <c r="F1707" i="21"/>
  <c r="F114" i="21"/>
  <c r="F626" i="21"/>
  <c r="F735" i="21"/>
  <c r="F799" i="21"/>
  <c r="F863" i="21"/>
  <c r="F927" i="21"/>
  <c r="F991" i="21"/>
  <c r="F1055" i="21"/>
  <c r="F1119" i="21"/>
  <c r="F1183" i="21"/>
  <c r="F1255" i="21"/>
  <c r="F1292" i="21"/>
  <c r="F1300" i="21"/>
  <c r="F1308" i="21"/>
  <c r="F1316" i="21"/>
  <c r="F1324" i="21"/>
  <c r="F1332" i="21"/>
  <c r="F1340" i="21"/>
  <c r="F1348" i="21"/>
  <c r="F1356" i="21"/>
  <c r="F1364" i="21"/>
  <c r="F1380" i="21"/>
  <c r="F1388" i="21"/>
  <c r="F1396" i="21"/>
  <c r="F1412" i="21"/>
  <c r="F1420" i="21"/>
  <c r="F1428" i="21"/>
  <c r="F1436" i="21"/>
  <c r="F1444" i="21"/>
  <c r="F1452" i="21"/>
  <c r="F1460" i="21"/>
  <c r="F1468" i="21"/>
  <c r="F1484" i="21"/>
  <c r="F1492" i="21"/>
  <c r="F1500" i="21"/>
  <c r="F1508" i="21"/>
  <c r="F1516" i="21"/>
  <c r="F1524" i="21"/>
  <c r="F1532" i="21"/>
  <c r="F1540" i="21"/>
  <c r="F1556" i="21"/>
  <c r="F1564" i="21"/>
  <c r="F1572" i="21"/>
  <c r="F1580" i="21"/>
  <c r="F1588" i="21"/>
  <c r="F1596" i="21"/>
  <c r="F1604" i="21"/>
  <c r="F1612" i="21"/>
  <c r="F1620" i="21"/>
  <c r="F1628" i="21"/>
  <c r="F1636" i="21"/>
  <c r="F1644" i="21"/>
  <c r="F1652" i="21"/>
  <c r="F1660" i="21"/>
  <c r="F1668" i="21"/>
  <c r="F1676" i="21"/>
  <c r="F1684" i="21"/>
  <c r="F1692" i="21"/>
  <c r="F1708" i="21"/>
  <c r="F1716" i="21"/>
  <c r="F1724" i="21"/>
  <c r="F1732" i="21"/>
  <c r="F1740" i="21"/>
  <c r="F1748" i="21"/>
  <c r="F1756" i="21"/>
  <c r="F1764" i="21"/>
  <c r="F1772" i="21"/>
  <c r="F1780" i="21"/>
  <c r="F1788" i="21"/>
  <c r="F1796" i="21"/>
  <c r="F1804" i="21"/>
  <c r="F178" i="21"/>
  <c r="F674" i="21"/>
  <c r="F743" i="21"/>
  <c r="F807" i="21"/>
  <c r="F871" i="21"/>
  <c r="F935" i="21"/>
  <c r="F999" i="21"/>
  <c r="F1063" i="21"/>
  <c r="F1191" i="21"/>
  <c r="F1215" i="21"/>
  <c r="F1301" i="21"/>
  <c r="F1309" i="21"/>
  <c r="F1317" i="21"/>
  <c r="F1325" i="21"/>
  <c r="F1333" i="21"/>
  <c r="F1341" i="21"/>
  <c r="F1349" i="21"/>
  <c r="F1357" i="21"/>
  <c r="F1365" i="21"/>
  <c r="F1381" i="21"/>
  <c r="F1389" i="21"/>
  <c r="F1413" i="21"/>
  <c r="F1429" i="21"/>
  <c r="F1437" i="21"/>
  <c r="F1445" i="21"/>
  <c r="F1453" i="21"/>
  <c r="F1461" i="21"/>
  <c r="F1469" i="21"/>
  <c r="F1485" i="21"/>
  <c r="F1509" i="21"/>
  <c r="F1517" i="21"/>
  <c r="F1525" i="21"/>
  <c r="F1533" i="21"/>
  <c r="F1541" i="21"/>
  <c r="F1549" i="21"/>
  <c r="F1557" i="21"/>
  <c r="F1565" i="21"/>
  <c r="F1573" i="21"/>
  <c r="F1581" i="21"/>
  <c r="F1589" i="21"/>
  <c r="F1605" i="21"/>
  <c r="F1613" i="21"/>
  <c r="F1621" i="21"/>
  <c r="F1629" i="21"/>
  <c r="F1645" i="21"/>
  <c r="F1653" i="21"/>
  <c r="F1661" i="21"/>
  <c r="F1669" i="21"/>
  <c r="F1677" i="21"/>
  <c r="F1685" i="21"/>
  <c r="F1709" i="21"/>
  <c r="F1725" i="21"/>
  <c r="F1733" i="21"/>
  <c r="F1741" i="21"/>
  <c r="F1749" i="21"/>
  <c r="F1757" i="21"/>
  <c r="F1765" i="21"/>
  <c r="F1773" i="21"/>
  <c r="F1781" i="21"/>
  <c r="F1789" i="21"/>
  <c r="F1797" i="21"/>
  <c r="F1805" i="21"/>
  <c r="F242" i="21"/>
  <c r="F687" i="21"/>
  <c r="F751" i="21"/>
  <c r="F815" i="21"/>
  <c r="F879" i="21"/>
  <c r="F943" i="21"/>
  <c r="F1007" i="21"/>
  <c r="F1071" i="21"/>
  <c r="F1135" i="21"/>
  <c r="F1239" i="21"/>
  <c r="F1276" i="21"/>
  <c r="F1294" i="21"/>
  <c r="F1302" i="21"/>
  <c r="F1310" i="21"/>
  <c r="F1318" i="21"/>
  <c r="F1326" i="21"/>
  <c r="F1334" i="21"/>
  <c r="F1342" i="21"/>
  <c r="F1350" i="21"/>
  <c r="F1358" i="21"/>
  <c r="F1366" i="21"/>
  <c r="F1374" i="21"/>
  <c r="F1382" i="21"/>
  <c r="F1398" i="21"/>
  <c r="F1406" i="21"/>
  <c r="F1414" i="21"/>
  <c r="F1422" i="21"/>
  <c r="F1430" i="21"/>
  <c r="F1438" i="21"/>
  <c r="F1446" i="21"/>
  <c r="F1462" i="21"/>
  <c r="F1470" i="21"/>
  <c r="F1478" i="21"/>
  <c r="F1486" i="21"/>
  <c r="F1494" i="21"/>
  <c r="F1502" i="21"/>
  <c r="F1510" i="21"/>
  <c r="F1518" i="21"/>
  <c r="F1526" i="21"/>
  <c r="F1534" i="21"/>
  <c r="F1542" i="21"/>
  <c r="F1550" i="21"/>
  <c r="F1558" i="21"/>
  <c r="F1566" i="21"/>
  <c r="F1574" i="21"/>
  <c r="F1582" i="21"/>
  <c r="F1590" i="21"/>
  <c r="F1598" i="21"/>
  <c r="F1606" i="21"/>
  <c r="F1614" i="21"/>
  <c r="F1622" i="21"/>
  <c r="F1630" i="21"/>
  <c r="F1638" i="21"/>
  <c r="F1646" i="21"/>
  <c r="F1654" i="21"/>
  <c r="F1662" i="21"/>
  <c r="F1678" i="21"/>
  <c r="F1686" i="21"/>
  <c r="F306" i="21"/>
  <c r="F695" i="21"/>
  <c r="F759" i="21"/>
  <c r="F823" i="21"/>
  <c r="F887" i="21"/>
  <c r="F951" i="21"/>
  <c r="F1015" i="21"/>
  <c r="F1079" i="21"/>
  <c r="F1143" i="21"/>
  <c r="F1199" i="21"/>
  <c r="F1263" i="21"/>
  <c r="F1278" i="21"/>
  <c r="F1287" i="21"/>
  <c r="F1295" i="21"/>
  <c r="F1303" i="21"/>
  <c r="F1311" i="21"/>
  <c r="F1319" i="21"/>
  <c r="F1327" i="21"/>
  <c r="F1335" i="21"/>
  <c r="F1343" i="21"/>
  <c r="F1351" i="21"/>
  <c r="F1359" i="21"/>
  <c r="F1367" i="21"/>
  <c r="F1383" i="21"/>
  <c r="F1391" i="21"/>
  <c r="F1399" i="21"/>
  <c r="F1407" i="21"/>
  <c r="F1415" i="21"/>
  <c r="F1423" i="21"/>
  <c r="F1431" i="21"/>
  <c r="F1439" i="21"/>
  <c r="F1447" i="21"/>
  <c r="F1455" i="21"/>
  <c r="F1463" i="21"/>
  <c r="F1471" i="21"/>
  <c r="F1479" i="21"/>
  <c r="F1487" i="21"/>
  <c r="F1495" i="21"/>
  <c r="F1503" i="21"/>
  <c r="F1511" i="21"/>
  <c r="F1519" i="21"/>
  <c r="F1527" i="21"/>
  <c r="F1535" i="21"/>
  <c r="F1543" i="21"/>
  <c r="F1551" i="21"/>
  <c r="F1559" i="21"/>
  <c r="F1567" i="21"/>
  <c r="F1575" i="21"/>
  <c r="F1583" i="21"/>
  <c r="F1591" i="21"/>
  <c r="F1599" i="21"/>
  <c r="F1607" i="21"/>
  <c r="F1615" i="21"/>
  <c r="F1623" i="21"/>
  <c r="F1631" i="21"/>
  <c r="F1639" i="21"/>
  <c r="F1647" i="21"/>
  <c r="F370" i="21"/>
  <c r="F703" i="21"/>
  <c r="F767" i="21"/>
  <c r="F831" i="21"/>
  <c r="F895" i="21"/>
  <c r="F959" i="21"/>
  <c r="F1023" i="21"/>
  <c r="F1087" i="21"/>
  <c r="F1279" i="21"/>
  <c r="F1288" i="21"/>
  <c r="F1304" i="21"/>
  <c r="F1312" i="21"/>
  <c r="F1320" i="21"/>
  <c r="F1328" i="21"/>
  <c r="F1336" i="21"/>
  <c r="F1344" i="21"/>
  <c r="F1352" i="21"/>
  <c r="F1360" i="21"/>
  <c r="F1368" i="21"/>
  <c r="F1376" i="21"/>
  <c r="F1392" i="21"/>
  <c r="F1400" i="21"/>
  <c r="F1408" i="21"/>
  <c r="F1416" i="21"/>
  <c r="F1424" i="21"/>
  <c r="F1432" i="21"/>
  <c r="F1440" i="21"/>
  <c r="F1448" i="21"/>
  <c r="F1456" i="21"/>
  <c r="F1464" i="21"/>
  <c r="F1480" i="21"/>
  <c r="F1496" i="21"/>
  <c r="F1504" i="21"/>
  <c r="F1512" i="21"/>
  <c r="F1520" i="21"/>
  <c r="F1528" i="21"/>
  <c r="F1536" i="21"/>
  <c r="F1544" i="21"/>
  <c r="F1560" i="21"/>
  <c r="F1568" i="21"/>
  <c r="F1576" i="21"/>
  <c r="F1584" i="21"/>
  <c r="F1592" i="21"/>
  <c r="F1600" i="21"/>
  <c r="F1608" i="21"/>
  <c r="F1616" i="21"/>
  <c r="F1624" i="21"/>
  <c r="F1632" i="21"/>
  <c r="F1640" i="21"/>
  <c r="F1656" i="21"/>
  <c r="F1664" i="21"/>
  <c r="F1672" i="21"/>
  <c r="F1680" i="21"/>
  <c r="F1688" i="21"/>
  <c r="F1696" i="21"/>
  <c r="F1704" i="21"/>
  <c r="F1728" i="21"/>
  <c r="F1736" i="21"/>
  <c r="F1752" i="21"/>
  <c r="F1760" i="21"/>
  <c r="F1768" i="21"/>
  <c r="F1776" i="21"/>
  <c r="F1784" i="21"/>
  <c r="F1792" i="21"/>
  <c r="F1800" i="21"/>
  <c r="F1808" i="21"/>
  <c r="F434" i="21"/>
  <c r="F711" i="21"/>
  <c r="F775" i="21"/>
  <c r="F839" i="21"/>
  <c r="F903" i="21"/>
  <c r="F967" i="21"/>
  <c r="F1031" i="21"/>
  <c r="F1095" i="21"/>
  <c r="F1159" i="21"/>
  <c r="F1247" i="21"/>
  <c r="F1305" i="21"/>
  <c r="F1313" i="21"/>
  <c r="F1321" i="21"/>
  <c r="F1329" i="21"/>
  <c r="F1337" i="21"/>
  <c r="F1345" i="21"/>
  <c r="F1353" i="21"/>
  <c r="F1361" i="21"/>
  <c r="F1369" i="21"/>
  <c r="F1393" i="21"/>
  <c r="F1401" i="21"/>
  <c r="F1409" i="21"/>
  <c r="F1417" i="21"/>
  <c r="F1425" i="21"/>
  <c r="F1433" i="21"/>
  <c r="F1441" i="21"/>
  <c r="F1449" i="21"/>
  <c r="F1457" i="21"/>
  <c r="F1465" i="21"/>
  <c r="F1489" i="21"/>
  <c r="F1497" i="21"/>
  <c r="F1505" i="21"/>
  <c r="F1513" i="21"/>
  <c r="F1521" i="21"/>
  <c r="F1529" i="21"/>
  <c r="F1537" i="21"/>
  <c r="F1553" i="21"/>
  <c r="F1561" i="21"/>
  <c r="F1569" i="21"/>
  <c r="F1577" i="21"/>
  <c r="F1585" i="21"/>
  <c r="F1593" i="21"/>
  <c r="F1601" i="21"/>
  <c r="F1609" i="21"/>
  <c r="F1617" i="21"/>
  <c r="F1625" i="21"/>
  <c r="F1633" i="21"/>
  <c r="F1641" i="21"/>
  <c r="F1657" i="21"/>
  <c r="F1665" i="21"/>
  <c r="F1673" i="21"/>
  <c r="F1689" i="21"/>
  <c r="F1705" i="21"/>
  <c r="F1713" i="21"/>
  <c r="F1729" i="21"/>
  <c r="F1737" i="21"/>
  <c r="F1745" i="21"/>
  <c r="F1753" i="21"/>
  <c r="F1761" i="21"/>
  <c r="F1769" i="21"/>
  <c r="F1777" i="21"/>
  <c r="F1785" i="21"/>
  <c r="F1793" i="21"/>
  <c r="F1801" i="21"/>
  <c r="F1809" i="21"/>
  <c r="F1679" i="21"/>
  <c r="F1703" i="21"/>
  <c r="F1738" i="21"/>
  <c r="F1754" i="21"/>
  <c r="F1770" i="21"/>
  <c r="F1786" i="21"/>
  <c r="F1802" i="21"/>
  <c r="F1650" i="21"/>
  <c r="F1682" i="21"/>
  <c r="F1706" i="21"/>
  <c r="F1723" i="21"/>
  <c r="F1739" i="21"/>
  <c r="F1755" i="21"/>
  <c r="F1771" i="21"/>
  <c r="F1787" i="21"/>
  <c r="F1803" i="21"/>
  <c r="F1655" i="21"/>
  <c r="F1710" i="21"/>
  <c r="F1726" i="21"/>
  <c r="F1742" i="21"/>
  <c r="F1758" i="21"/>
  <c r="F1774" i="21"/>
  <c r="F1790" i="21"/>
  <c r="F1806" i="21"/>
  <c r="F1658" i="21"/>
  <c r="F1711" i="21"/>
  <c r="F1727" i="21"/>
  <c r="F1743" i="21"/>
  <c r="F1759" i="21"/>
  <c r="F1775" i="21"/>
  <c r="F1791" i="21"/>
  <c r="F1807" i="21"/>
  <c r="F1663" i="21"/>
  <c r="F1694" i="21"/>
  <c r="F1714" i="21"/>
  <c r="F1730" i="21"/>
  <c r="F1746" i="21"/>
  <c r="F1762" i="21"/>
  <c r="F1778" i="21"/>
  <c r="F1794" i="21"/>
  <c r="F1666" i="21"/>
  <c r="F1715" i="21"/>
  <c r="F1731" i="21"/>
  <c r="F1747" i="21"/>
  <c r="F1763" i="21"/>
  <c r="F1779" i="21"/>
  <c r="F1795" i="21"/>
  <c r="F1671" i="21"/>
  <c r="F1698" i="21"/>
  <c r="F1718" i="21"/>
  <c r="F1734" i="21"/>
  <c r="F1750" i="21"/>
  <c r="F1766" i="21"/>
  <c r="F1782" i="21"/>
  <c r="F1798" i="21"/>
  <c r="F1674" i="21"/>
  <c r="F1702" i="21"/>
  <c r="F1719" i="21"/>
  <c r="F1735" i="21"/>
  <c r="F1751" i="21"/>
  <c r="F1767" i="21"/>
  <c r="F1783" i="21"/>
  <c r="F1799" i="21"/>
  <c r="D1766" i="21"/>
  <c r="D1774" i="21"/>
  <c r="D1782" i="21"/>
  <c r="D1790" i="21"/>
  <c r="D1798" i="21"/>
  <c r="D1806" i="21"/>
  <c r="E7" i="21"/>
  <c r="E15" i="21"/>
  <c r="E23" i="21"/>
  <c r="E31" i="21"/>
  <c r="E39" i="21"/>
  <c r="E47" i="21"/>
  <c r="E55" i="21"/>
  <c r="E63" i="21"/>
  <c r="E71" i="21"/>
  <c r="E79" i="21"/>
  <c r="E87" i="21"/>
  <c r="E95" i="21"/>
  <c r="E103" i="21"/>
  <c r="E111" i="21"/>
  <c r="E119" i="21"/>
  <c r="E127" i="21"/>
  <c r="E135" i="21"/>
  <c r="E143" i="21"/>
  <c r="E151" i="21"/>
  <c r="E159" i="21"/>
  <c r="E167" i="21"/>
  <c r="E175" i="21"/>
  <c r="E183" i="21"/>
  <c r="E191" i="21"/>
  <c r="E199" i="21"/>
  <c r="E207" i="21"/>
  <c r="E215" i="21"/>
  <c r="E223" i="21"/>
  <c r="E231" i="21"/>
  <c r="E239" i="21"/>
  <c r="E247" i="21"/>
  <c r="E255" i="21"/>
  <c r="E263" i="21"/>
  <c r="E271" i="21"/>
  <c r="E279" i="21"/>
  <c r="E287" i="21"/>
  <c r="E295" i="21"/>
  <c r="E303" i="21"/>
  <c r="E311" i="21"/>
  <c r="E319" i="21"/>
  <c r="E327" i="21"/>
  <c r="E335" i="21"/>
  <c r="E343" i="21"/>
  <c r="E351" i="21"/>
  <c r="E359" i="21"/>
  <c r="E367" i="21"/>
  <c r="E375" i="21"/>
  <c r="E383" i="21"/>
  <c r="E391" i="21"/>
  <c r="E399" i="21"/>
  <c r="E407" i="21"/>
  <c r="E415" i="21"/>
  <c r="E423" i="21"/>
  <c r="E431" i="21"/>
  <c r="E439" i="21"/>
  <c r="E447" i="21"/>
  <c r="E455" i="21"/>
  <c r="E463" i="21"/>
  <c r="E471" i="21"/>
  <c r="E479" i="21"/>
  <c r="E487" i="21"/>
  <c r="E495" i="21"/>
  <c r="E503" i="21"/>
  <c r="E511" i="21"/>
  <c r="E519" i="21"/>
  <c r="E527" i="21"/>
  <c r="E535" i="21"/>
  <c r="E543" i="21"/>
  <c r="E551" i="21"/>
  <c r="E559" i="21"/>
  <c r="E567" i="21"/>
  <c r="E575" i="21"/>
  <c r="E583" i="21"/>
  <c r="D1767" i="21"/>
  <c r="D1775" i="21"/>
  <c r="D1783" i="21"/>
  <c r="D1791" i="21"/>
  <c r="D1799" i="21"/>
  <c r="D1807" i="21"/>
  <c r="E8" i="21"/>
  <c r="E16" i="21"/>
  <c r="E24" i="21"/>
  <c r="E32" i="21"/>
  <c r="E40" i="21"/>
  <c r="E48" i="21"/>
  <c r="E56" i="21"/>
  <c r="E64" i="21"/>
  <c r="E72" i="21"/>
  <c r="E80" i="21"/>
  <c r="E88" i="21"/>
  <c r="E96" i="21"/>
  <c r="E104" i="21"/>
  <c r="E112" i="21"/>
  <c r="E120" i="21"/>
  <c r="E128" i="21"/>
  <c r="E136" i="21"/>
  <c r="E144" i="21"/>
  <c r="E152" i="21"/>
  <c r="E160" i="21"/>
  <c r="E168" i="21"/>
  <c r="E176" i="21"/>
  <c r="E184" i="21"/>
  <c r="E192" i="21"/>
  <c r="E200" i="21"/>
  <c r="E208" i="21"/>
  <c r="E216" i="21"/>
  <c r="E224" i="21"/>
  <c r="E232" i="21"/>
  <c r="E240" i="21"/>
  <c r="E248" i="21"/>
  <c r="E256" i="21"/>
  <c r="E264" i="21"/>
  <c r="E272" i="21"/>
  <c r="E280" i="21"/>
  <c r="E288" i="21"/>
  <c r="E296" i="21"/>
  <c r="E304" i="21"/>
  <c r="E312" i="21"/>
  <c r="E320" i="21"/>
  <c r="E328" i="21"/>
  <c r="E336" i="21"/>
  <c r="E344" i="21"/>
  <c r="E352" i="21"/>
  <c r="E360" i="21"/>
  <c r="E368" i="21"/>
  <c r="E376" i="21"/>
  <c r="E384" i="21"/>
  <c r="E392" i="21"/>
  <c r="E400" i="21"/>
  <c r="E408" i="21"/>
  <c r="E416" i="21"/>
  <c r="E424" i="21"/>
  <c r="E432" i="21"/>
  <c r="E440" i="21"/>
  <c r="E448" i="21"/>
  <c r="E456" i="21"/>
  <c r="E464" i="21"/>
  <c r="E472" i="21"/>
  <c r="E480" i="21"/>
  <c r="E488" i="21"/>
  <c r="E496" i="21"/>
  <c r="E504" i="21"/>
  <c r="E512" i="21"/>
  <c r="E520" i="21"/>
  <c r="E528" i="21"/>
  <c r="E536" i="21"/>
  <c r="E544" i="21"/>
  <c r="E552" i="21"/>
  <c r="E560" i="21"/>
  <c r="E568" i="21"/>
  <c r="E576" i="21"/>
  <c r="E584" i="21"/>
  <c r="E592" i="21"/>
  <c r="E600" i="21"/>
  <c r="E608" i="21"/>
  <c r="E616" i="21"/>
  <c r="D1760" i="21"/>
  <c r="D1768" i="21"/>
  <c r="D1776" i="21"/>
  <c r="D1784" i="21"/>
  <c r="D1792" i="21"/>
  <c r="D1800" i="21"/>
  <c r="D1808" i="21"/>
  <c r="E9" i="21"/>
  <c r="E17" i="21"/>
  <c r="E25" i="21"/>
  <c r="E33" i="21"/>
  <c r="E41" i="21"/>
  <c r="E49" i="21"/>
  <c r="E57" i="21"/>
  <c r="E65" i="21"/>
  <c r="E73" i="21"/>
  <c r="E81" i="21"/>
  <c r="E89" i="21"/>
  <c r="E97" i="21"/>
  <c r="E105" i="21"/>
  <c r="E113" i="21"/>
  <c r="E121" i="21"/>
  <c r="E129" i="21"/>
  <c r="E137" i="21"/>
  <c r="E145" i="21"/>
  <c r="E153" i="21"/>
  <c r="E161" i="21"/>
  <c r="E169" i="21"/>
  <c r="E177" i="21"/>
  <c r="E185" i="21"/>
  <c r="E193" i="21"/>
  <c r="E201" i="21"/>
  <c r="E209" i="21"/>
  <c r="E217" i="21"/>
  <c r="E225" i="21"/>
  <c r="E233" i="21"/>
  <c r="E241" i="21"/>
  <c r="E249" i="21"/>
  <c r="E257" i="21"/>
  <c r="E265" i="21"/>
  <c r="E273" i="21"/>
  <c r="E281" i="21"/>
  <c r="E289" i="21"/>
  <c r="E297" i="21"/>
  <c r="E305" i="21"/>
  <c r="E313" i="21"/>
  <c r="E321" i="21"/>
  <c r="E329" i="21"/>
  <c r="E337" i="21"/>
  <c r="E345" i="21"/>
  <c r="E353" i="21"/>
  <c r="E361" i="21"/>
  <c r="E369" i="21"/>
  <c r="E377" i="21"/>
  <c r="E385" i="21"/>
  <c r="E393" i="21"/>
  <c r="E401" i="21"/>
  <c r="E409" i="21"/>
  <c r="E417" i="21"/>
  <c r="E425" i="21"/>
  <c r="E433" i="21"/>
  <c r="E441" i="21"/>
  <c r="E449" i="21"/>
  <c r="E457" i="21"/>
  <c r="E465" i="21"/>
  <c r="E473" i="21"/>
  <c r="E481" i="21"/>
  <c r="E489" i="21"/>
  <c r="E497" i="21"/>
  <c r="E505" i="21"/>
  <c r="E513" i="21"/>
  <c r="E521" i="21"/>
  <c r="E529" i="21"/>
  <c r="E537" i="21"/>
  <c r="E545" i="21"/>
  <c r="E553" i="21"/>
  <c r="E561" i="21"/>
  <c r="E569" i="21"/>
  <c r="E577" i="21"/>
  <c r="E585" i="21"/>
  <c r="E593" i="21"/>
  <c r="E601" i="21"/>
  <c r="E609" i="21"/>
  <c r="E617" i="21"/>
  <c r="E625" i="21"/>
  <c r="E633" i="21"/>
  <c r="E641" i="21"/>
  <c r="E649" i="21"/>
  <c r="E657" i="21"/>
  <c r="E665" i="21"/>
  <c r="E673" i="21"/>
  <c r="E681" i="21"/>
  <c r="E689" i="21"/>
  <c r="E697" i="21"/>
  <c r="E705" i="21"/>
  <c r="E713" i="21"/>
  <c r="E721" i="21"/>
  <c r="E729" i="21"/>
  <c r="E737" i="21"/>
  <c r="E745" i="21"/>
  <c r="E753" i="21"/>
  <c r="E761" i="21"/>
  <c r="E769" i="21"/>
  <c r="E777" i="21"/>
  <c r="D1761" i="21"/>
  <c r="D1769" i="21"/>
  <c r="D1777" i="21"/>
  <c r="D1785" i="21"/>
  <c r="D1793" i="21"/>
  <c r="D1801" i="21"/>
  <c r="D1809" i="21"/>
  <c r="E10" i="21"/>
  <c r="E18" i="21"/>
  <c r="E26" i="21"/>
  <c r="E34" i="21"/>
  <c r="E42" i="21"/>
  <c r="E50" i="21"/>
  <c r="E58" i="21"/>
  <c r="E66" i="21"/>
  <c r="E74" i="21"/>
  <c r="E82" i="21"/>
  <c r="E90" i="21"/>
  <c r="E98" i="21"/>
  <c r="E106" i="21"/>
  <c r="E114" i="21"/>
  <c r="E122" i="21"/>
  <c r="E130" i="21"/>
  <c r="E138" i="21"/>
  <c r="E146" i="21"/>
  <c r="E154" i="21"/>
  <c r="E162" i="21"/>
  <c r="E170" i="21"/>
  <c r="E178" i="21"/>
  <c r="E186" i="21"/>
  <c r="E194" i="21"/>
  <c r="E202" i="21"/>
  <c r="E210" i="21"/>
  <c r="E218" i="21"/>
  <c r="E226" i="21"/>
  <c r="E234" i="21"/>
  <c r="E242" i="21"/>
  <c r="E250" i="21"/>
  <c r="E258" i="21"/>
  <c r="E266" i="21"/>
  <c r="E274" i="21"/>
  <c r="E282" i="21"/>
  <c r="E290" i="21"/>
  <c r="E298" i="21"/>
  <c r="E306" i="21"/>
  <c r="E314" i="21"/>
  <c r="E322" i="21"/>
  <c r="E330" i="21"/>
  <c r="E338" i="21"/>
  <c r="E346" i="21"/>
  <c r="E354" i="21"/>
  <c r="E362" i="21"/>
  <c r="E370" i="21"/>
  <c r="E378" i="21"/>
  <c r="E386" i="21"/>
  <c r="E394" i="21"/>
  <c r="E402" i="21"/>
  <c r="E410" i="21"/>
  <c r="E418" i="21"/>
  <c r="E426" i="21"/>
  <c r="E434" i="21"/>
  <c r="E442" i="21"/>
  <c r="E450" i="21"/>
  <c r="E458" i="21"/>
  <c r="E466" i="21"/>
  <c r="E474" i="21"/>
  <c r="E482" i="21"/>
  <c r="E490" i="21"/>
  <c r="E498" i="21"/>
  <c r="E506" i="21"/>
  <c r="E514" i="21"/>
  <c r="E522" i="21"/>
  <c r="E530" i="21"/>
  <c r="E538" i="21"/>
  <c r="E546" i="21"/>
  <c r="E554" i="21"/>
  <c r="E562" i="21"/>
  <c r="E570" i="21"/>
  <c r="E578" i="21"/>
  <c r="E586" i="21"/>
  <c r="E594" i="21"/>
  <c r="E602" i="21"/>
  <c r="E610" i="21"/>
  <c r="E618" i="21"/>
  <c r="E626" i="21"/>
  <c r="E634" i="21"/>
  <c r="E642" i="21"/>
  <c r="E650" i="21"/>
  <c r="E658" i="21"/>
  <c r="E666" i="21"/>
  <c r="E674" i="21"/>
  <c r="E682" i="21"/>
  <c r="E690" i="21"/>
  <c r="E698" i="21"/>
  <c r="E706" i="21"/>
  <c r="E714" i="21"/>
  <c r="E722" i="21"/>
  <c r="D1762" i="21"/>
  <c r="D1770" i="21"/>
  <c r="D1778" i="21"/>
  <c r="D1786" i="21"/>
  <c r="D1794" i="21"/>
  <c r="D1802" i="21"/>
  <c r="E3" i="21"/>
  <c r="E11" i="21"/>
  <c r="E19" i="21"/>
  <c r="E27" i="21"/>
  <c r="E35" i="21"/>
  <c r="E43" i="21"/>
  <c r="E51" i="21"/>
  <c r="E59" i="21"/>
  <c r="E67" i="21"/>
  <c r="E75" i="21"/>
  <c r="E83" i="21"/>
  <c r="E91" i="21"/>
  <c r="E99" i="21"/>
  <c r="E107" i="21"/>
  <c r="E115" i="21"/>
  <c r="E123" i="21"/>
  <c r="E131" i="21"/>
  <c r="E139" i="21"/>
  <c r="E147" i="21"/>
  <c r="E155" i="21"/>
  <c r="E163" i="21"/>
  <c r="E171" i="21"/>
  <c r="E179" i="21"/>
  <c r="E187" i="21"/>
  <c r="E195" i="21"/>
  <c r="E203" i="21"/>
  <c r="E211" i="21"/>
  <c r="E219" i="21"/>
  <c r="E227" i="21"/>
  <c r="E235" i="21"/>
  <c r="E243" i="21"/>
  <c r="E251" i="21"/>
  <c r="E259" i="21"/>
  <c r="E267" i="21"/>
  <c r="E275" i="21"/>
  <c r="E283" i="21"/>
  <c r="E291" i="21"/>
  <c r="E299" i="21"/>
  <c r="E307" i="21"/>
  <c r="E315" i="21"/>
  <c r="E323" i="21"/>
  <c r="E331" i="21"/>
  <c r="E339" i="21"/>
  <c r="E347" i="21"/>
  <c r="E355" i="21"/>
  <c r="E363" i="21"/>
  <c r="E371" i="21"/>
  <c r="E379" i="21"/>
  <c r="E387" i="21"/>
  <c r="E395" i="21"/>
  <c r="E403" i="21"/>
  <c r="E411" i="21"/>
  <c r="E419" i="21"/>
  <c r="E427" i="21"/>
  <c r="E435" i="21"/>
  <c r="E443" i="21"/>
  <c r="E451" i="21"/>
  <c r="E459" i="21"/>
  <c r="E467" i="21"/>
  <c r="E475" i="21"/>
  <c r="E483" i="21"/>
  <c r="E491" i="21"/>
  <c r="E499" i="21"/>
  <c r="E507" i="21"/>
  <c r="E515" i="21"/>
  <c r="E523" i="21"/>
  <c r="E531" i="21"/>
  <c r="E539" i="21"/>
  <c r="E547" i="21"/>
  <c r="E555" i="21"/>
  <c r="E563" i="21"/>
  <c r="E571" i="21"/>
  <c r="E579" i="21"/>
  <c r="D1763" i="21"/>
  <c r="D1771" i="21"/>
  <c r="D1779" i="21"/>
  <c r="D1787" i="21"/>
  <c r="D1795" i="21"/>
  <c r="D1803" i="21"/>
  <c r="E4" i="21"/>
  <c r="E12" i="21"/>
  <c r="E20" i="21"/>
  <c r="E28" i="21"/>
  <c r="E36" i="21"/>
  <c r="E44" i="21"/>
  <c r="E52" i="21"/>
  <c r="E60" i="21"/>
  <c r="E68" i="21"/>
  <c r="E76" i="21"/>
  <c r="E84" i="21"/>
  <c r="E92" i="21"/>
  <c r="E100" i="21"/>
  <c r="E108" i="21"/>
  <c r="E116" i="21"/>
  <c r="E124" i="21"/>
  <c r="E132" i="21"/>
  <c r="E140" i="21"/>
  <c r="E148" i="21"/>
  <c r="E156" i="21"/>
  <c r="E164" i="21"/>
  <c r="E172" i="21"/>
  <c r="E180" i="21"/>
  <c r="E188" i="21"/>
  <c r="E196" i="21"/>
  <c r="E204" i="21"/>
  <c r="E212" i="21"/>
  <c r="E220" i="21"/>
  <c r="E228" i="21"/>
  <c r="E236" i="21"/>
  <c r="E244" i="21"/>
  <c r="E252" i="21"/>
  <c r="E260" i="21"/>
  <c r="E268" i="21"/>
  <c r="E276" i="21"/>
  <c r="E284" i="21"/>
  <c r="E292" i="21"/>
  <c r="E300" i="21"/>
  <c r="E308" i="21"/>
  <c r="E316" i="21"/>
  <c r="E324" i="21"/>
  <c r="E332" i="21"/>
  <c r="E340" i="21"/>
  <c r="E348" i="21"/>
  <c r="E356" i="21"/>
  <c r="E364" i="21"/>
  <c r="E372" i="21"/>
  <c r="E380" i="21"/>
  <c r="E388" i="21"/>
  <c r="E396" i="21"/>
  <c r="E404" i="21"/>
  <c r="E412" i="21"/>
  <c r="E420" i="21"/>
  <c r="E428" i="21"/>
  <c r="E436" i="21"/>
  <c r="E444" i="21"/>
  <c r="E452" i="21"/>
  <c r="E460" i="21"/>
  <c r="E468" i="21"/>
  <c r="E476" i="21"/>
  <c r="E484" i="21"/>
  <c r="E492" i="21"/>
  <c r="E500" i="21"/>
  <c r="E508" i="21"/>
  <c r="E516" i="21"/>
  <c r="E524" i="21"/>
  <c r="E532" i="21"/>
  <c r="E540" i="21"/>
  <c r="E548" i="21"/>
  <c r="E556" i="21"/>
  <c r="E564" i="21"/>
  <c r="E572" i="21"/>
  <c r="E580" i="21"/>
  <c r="E588" i="21"/>
  <c r="E596" i="21"/>
  <c r="E604" i="21"/>
  <c r="E612" i="21"/>
  <c r="D1764" i="21"/>
  <c r="D1772" i="21"/>
  <c r="D1780" i="21"/>
  <c r="D1788" i="21"/>
  <c r="D1796" i="21"/>
  <c r="D1804" i="21"/>
  <c r="E5" i="21"/>
  <c r="E13" i="21"/>
  <c r="E21" i="21"/>
  <c r="E29" i="21"/>
  <c r="E37" i="21"/>
  <c r="E45" i="21"/>
  <c r="E53" i="21"/>
  <c r="E61" i="21"/>
  <c r="E69" i="21"/>
  <c r="E77" i="21"/>
  <c r="E85" i="21"/>
  <c r="E93" i="21"/>
  <c r="E101" i="21"/>
  <c r="E109" i="21"/>
  <c r="E117" i="21"/>
  <c r="E125" i="21"/>
  <c r="E133" i="21"/>
  <c r="E141" i="21"/>
  <c r="E149" i="21"/>
  <c r="E157" i="21"/>
  <c r="E165" i="21"/>
  <c r="E173" i="21"/>
  <c r="E181" i="21"/>
  <c r="E189" i="21"/>
  <c r="E197" i="21"/>
  <c r="E205" i="21"/>
  <c r="E213" i="21"/>
  <c r="E221" i="21"/>
  <c r="E229" i="21"/>
  <c r="E237" i="21"/>
  <c r="E245" i="21"/>
  <c r="E253" i="21"/>
  <c r="E261" i="21"/>
  <c r="E269" i="21"/>
  <c r="E277" i="21"/>
  <c r="E285" i="21"/>
  <c r="E293" i="21"/>
  <c r="E301" i="21"/>
  <c r="E309" i="21"/>
  <c r="E317" i="21"/>
  <c r="E325" i="21"/>
  <c r="E333" i="21"/>
  <c r="E341" i="21"/>
  <c r="E349" i="21"/>
  <c r="E357" i="21"/>
  <c r="E365" i="21"/>
  <c r="E373" i="21"/>
  <c r="E381" i="21"/>
  <c r="E389" i="21"/>
  <c r="E397" i="21"/>
  <c r="E405" i="21"/>
  <c r="E413" i="21"/>
  <c r="E421" i="21"/>
  <c r="E429" i="21"/>
  <c r="E437" i="21"/>
  <c r="E445" i="21"/>
  <c r="E453" i="21"/>
  <c r="E461" i="21"/>
  <c r="E469" i="21"/>
  <c r="E477" i="21"/>
  <c r="E485" i="21"/>
  <c r="E493" i="21"/>
  <c r="E501" i="21"/>
  <c r="E509" i="21"/>
  <c r="E517" i="21"/>
  <c r="E525" i="21"/>
  <c r="E533" i="21"/>
  <c r="E541" i="21"/>
  <c r="E549" i="21"/>
  <c r="E557" i="21"/>
  <c r="E565" i="21"/>
  <c r="E573" i="21"/>
  <c r="E581" i="21"/>
  <c r="E589" i="21"/>
  <c r="E597" i="21"/>
  <c r="E605" i="21"/>
  <c r="E613" i="21"/>
  <c r="E621" i="21"/>
  <c r="E629" i="21"/>
  <c r="E637" i="21"/>
  <c r="E645" i="21"/>
  <c r="E653" i="21"/>
  <c r="E661" i="21"/>
  <c r="E669" i="21"/>
  <c r="E677" i="21"/>
  <c r="E685" i="21"/>
  <c r="E693" i="21"/>
  <c r="E701" i="21"/>
  <c r="E709" i="21"/>
  <c r="E717" i="21"/>
  <c r="E725" i="21"/>
  <c r="E733" i="21"/>
  <c r="E741" i="21"/>
  <c r="E749" i="21"/>
  <c r="E757" i="21"/>
  <c r="E765" i="21"/>
  <c r="E773" i="21"/>
  <c r="D1765" i="21"/>
  <c r="D1773" i="21"/>
  <c r="D1781" i="21"/>
  <c r="D1789" i="21"/>
  <c r="D1797" i="21"/>
  <c r="D1805" i="21"/>
  <c r="E6" i="21"/>
  <c r="E14" i="21"/>
  <c r="E22" i="21"/>
  <c r="E30" i="21"/>
  <c r="E38" i="21"/>
  <c r="E46" i="21"/>
  <c r="E54" i="21"/>
  <c r="E62" i="21"/>
  <c r="E70" i="21"/>
  <c r="E78" i="21"/>
  <c r="E86" i="21"/>
  <c r="E94" i="21"/>
  <c r="E102" i="21"/>
  <c r="E110" i="21"/>
  <c r="E118" i="21"/>
  <c r="E126" i="21"/>
  <c r="E134" i="21"/>
  <c r="E142" i="21"/>
  <c r="E150" i="21"/>
  <c r="E158" i="21"/>
  <c r="E166" i="21"/>
  <c r="E174" i="21"/>
  <c r="E182" i="21"/>
  <c r="E190" i="21"/>
  <c r="E198" i="21"/>
  <c r="E206" i="21"/>
  <c r="E214" i="21"/>
  <c r="E222" i="21"/>
  <c r="E230" i="21"/>
  <c r="E238" i="21"/>
  <c r="E246" i="21"/>
  <c r="E254" i="21"/>
  <c r="E262" i="21"/>
  <c r="E270" i="21"/>
  <c r="E278" i="21"/>
  <c r="E286" i="21"/>
  <c r="E294" i="21"/>
  <c r="E302" i="21"/>
  <c r="E310" i="21"/>
  <c r="E318" i="21"/>
  <c r="E326" i="21"/>
  <c r="E334" i="21"/>
  <c r="E342" i="21"/>
  <c r="E350" i="21"/>
  <c r="E358" i="21"/>
  <c r="E366" i="21"/>
  <c r="E374" i="21"/>
  <c r="E382" i="21"/>
  <c r="E390" i="21"/>
  <c r="E398" i="21"/>
  <c r="E406" i="21"/>
  <c r="E414" i="21"/>
  <c r="E422" i="21"/>
  <c r="E430" i="21"/>
  <c r="E438" i="21"/>
  <c r="E446" i="21"/>
  <c r="E454" i="21"/>
  <c r="E462" i="21"/>
  <c r="E470" i="21"/>
  <c r="E478" i="21"/>
  <c r="E486" i="21"/>
  <c r="E494" i="21"/>
  <c r="E502" i="21"/>
  <c r="E510" i="21"/>
  <c r="E518" i="21"/>
  <c r="E526" i="21"/>
  <c r="E534" i="21"/>
  <c r="E542" i="21"/>
  <c r="E550" i="21"/>
  <c r="E558" i="21"/>
  <c r="E566" i="21"/>
  <c r="E574" i="21"/>
  <c r="E582" i="21"/>
  <c r="E590" i="21"/>
  <c r="E598" i="21"/>
  <c r="E606" i="21"/>
  <c r="E614" i="21"/>
  <c r="E622" i="21"/>
  <c r="E630" i="21"/>
  <c r="E638" i="21"/>
  <c r="E646" i="21"/>
  <c r="E654" i="21"/>
  <c r="E662" i="21"/>
  <c r="E670" i="21"/>
  <c r="E678" i="21"/>
  <c r="E686" i="21"/>
  <c r="E694" i="21"/>
  <c r="E702" i="21"/>
  <c r="E710" i="21"/>
  <c r="E718" i="21"/>
  <c r="E726" i="21"/>
  <c r="E734" i="21"/>
  <c r="E615" i="21"/>
  <c r="E632" i="21"/>
  <c r="E648" i="21"/>
  <c r="E664" i="21"/>
  <c r="E680" i="21"/>
  <c r="E696" i="21"/>
  <c r="E712" i="21"/>
  <c r="E728" i="21"/>
  <c r="E740" i="21"/>
  <c r="E751" i="21"/>
  <c r="E762" i="21"/>
  <c r="E772" i="21"/>
  <c r="E782" i="21"/>
  <c r="E790" i="21"/>
  <c r="E798" i="21"/>
  <c r="E806" i="21"/>
  <c r="E814" i="21"/>
  <c r="E822" i="21"/>
  <c r="E830" i="21"/>
  <c r="E838" i="21"/>
  <c r="E846" i="21"/>
  <c r="E854" i="21"/>
  <c r="E862" i="21"/>
  <c r="E870" i="21"/>
  <c r="E878" i="21"/>
  <c r="E886" i="21"/>
  <c r="E894" i="21"/>
  <c r="E902" i="21"/>
  <c r="E910" i="21"/>
  <c r="E918" i="21"/>
  <c r="E926" i="21"/>
  <c r="E934" i="21"/>
  <c r="E942" i="21"/>
  <c r="E950" i="21"/>
  <c r="E958" i="21"/>
  <c r="E966" i="21"/>
  <c r="E974" i="21"/>
  <c r="E982" i="21"/>
  <c r="E990" i="21"/>
  <c r="E998" i="21"/>
  <c r="E1006" i="21"/>
  <c r="E1014" i="21"/>
  <c r="E1022" i="21"/>
  <c r="E1030" i="21"/>
  <c r="E1038" i="21"/>
  <c r="E1046" i="21"/>
  <c r="E1054" i="21"/>
  <c r="E1062" i="21"/>
  <c r="E1070" i="21"/>
  <c r="E1078" i="21"/>
  <c r="E1086" i="21"/>
  <c r="E1094" i="21"/>
  <c r="E1102" i="21"/>
  <c r="E1110" i="21"/>
  <c r="E1118" i="21"/>
  <c r="E1126" i="21"/>
  <c r="E1134" i="21"/>
  <c r="E1142" i="21"/>
  <c r="E1150" i="21"/>
  <c r="E1158" i="21"/>
  <c r="E1166" i="21"/>
  <c r="E1174" i="21"/>
  <c r="E1182" i="21"/>
  <c r="E1190" i="21"/>
  <c r="E1198" i="21"/>
  <c r="E1206" i="21"/>
  <c r="E1214" i="21"/>
  <c r="E1222" i="21"/>
  <c r="E1230" i="21"/>
  <c r="E1238" i="21"/>
  <c r="E1246" i="21"/>
  <c r="E1254" i="21"/>
  <c r="E1262" i="21"/>
  <c r="E1270" i="21"/>
  <c r="E1278" i="21"/>
  <c r="E1286" i="21"/>
  <c r="E1294" i="21"/>
  <c r="E1302" i="21"/>
  <c r="E1310" i="21"/>
  <c r="E1318" i="21"/>
  <c r="E1326" i="21"/>
  <c r="E1334" i="21"/>
  <c r="E1342" i="21"/>
  <c r="E1350" i="21"/>
  <c r="E1358" i="21"/>
  <c r="E1366" i="21"/>
  <c r="E1374" i="21"/>
  <c r="E1382" i="21"/>
  <c r="E1390" i="21"/>
  <c r="E1398" i="21"/>
  <c r="E1406" i="21"/>
  <c r="E1414" i="21"/>
  <c r="E1422" i="21"/>
  <c r="E1430" i="21"/>
  <c r="E1438" i="21"/>
  <c r="E1446" i="21"/>
  <c r="E1454" i="21"/>
  <c r="E1462" i="21"/>
  <c r="E1470" i="21"/>
  <c r="E1478" i="21"/>
  <c r="E1486" i="21"/>
  <c r="E1494" i="21"/>
  <c r="E1502" i="21"/>
  <c r="E1510" i="21"/>
  <c r="E1518" i="21"/>
  <c r="E1526" i="21"/>
  <c r="E1534" i="21"/>
  <c r="E1542" i="21"/>
  <c r="E1550" i="21"/>
  <c r="E1558" i="21"/>
  <c r="E1566" i="21"/>
  <c r="E1574" i="21"/>
  <c r="E1582" i="21"/>
  <c r="E1590" i="21"/>
  <c r="E1598" i="21"/>
  <c r="E1606" i="21"/>
  <c r="E1614" i="21"/>
  <c r="E1622" i="21"/>
  <c r="E1630" i="21"/>
  <c r="E1638" i="21"/>
  <c r="E1646" i="21"/>
  <c r="E1654" i="21"/>
  <c r="E1662" i="21"/>
  <c r="E1670" i="21"/>
  <c r="E1678" i="21"/>
  <c r="E1686" i="21"/>
  <c r="E1694" i="21"/>
  <c r="E1702" i="21"/>
  <c r="E1710" i="21"/>
  <c r="E1718" i="21"/>
  <c r="E1726" i="21"/>
  <c r="E1734" i="21"/>
  <c r="E1742" i="21"/>
  <c r="E1750" i="21"/>
  <c r="E1758" i="21"/>
  <c r="E1766" i="21"/>
  <c r="E1774" i="21"/>
  <c r="E1782" i="21"/>
  <c r="E1790" i="21"/>
  <c r="E1798" i="21"/>
  <c r="E1806" i="21"/>
  <c r="E587" i="21"/>
  <c r="E619" i="21"/>
  <c r="E635" i="21"/>
  <c r="E651" i="21"/>
  <c r="E667" i="21"/>
  <c r="E683" i="21"/>
  <c r="E699" i="21"/>
  <c r="E715" i="21"/>
  <c r="E730" i="21"/>
  <c r="E742" i="21"/>
  <c r="E752" i="21"/>
  <c r="E763" i="21"/>
  <c r="E774" i="21"/>
  <c r="E783" i="21"/>
  <c r="E791" i="21"/>
  <c r="E799" i="21"/>
  <c r="E807" i="21"/>
  <c r="E815" i="21"/>
  <c r="E823" i="21"/>
  <c r="E831" i="21"/>
  <c r="E839" i="21"/>
  <c r="E847" i="21"/>
  <c r="E855" i="21"/>
  <c r="E863" i="21"/>
  <c r="E871" i="21"/>
  <c r="E879" i="21"/>
  <c r="E887" i="21"/>
  <c r="E895" i="21"/>
  <c r="E903" i="21"/>
  <c r="E911" i="21"/>
  <c r="E919" i="21"/>
  <c r="E927" i="21"/>
  <c r="E935" i="21"/>
  <c r="E943" i="21"/>
  <c r="E951" i="21"/>
  <c r="E959" i="21"/>
  <c r="E967" i="21"/>
  <c r="E975" i="21"/>
  <c r="E983" i="21"/>
  <c r="E991" i="21"/>
  <c r="E999" i="21"/>
  <c r="E1007" i="21"/>
  <c r="E1015" i="21"/>
  <c r="E1023" i="21"/>
  <c r="E1031" i="21"/>
  <c r="E1039" i="21"/>
  <c r="E1047" i="21"/>
  <c r="E1055" i="21"/>
  <c r="E1063" i="21"/>
  <c r="E1071" i="21"/>
  <c r="E1079" i="21"/>
  <c r="E1087" i="21"/>
  <c r="E1095" i="21"/>
  <c r="E1103" i="21"/>
  <c r="E1111" i="21"/>
  <c r="E1119" i="21"/>
  <c r="E1127" i="21"/>
  <c r="E1135" i="21"/>
  <c r="E1143" i="21"/>
  <c r="E1151" i="21"/>
  <c r="E1159" i="21"/>
  <c r="E1167" i="21"/>
  <c r="E1175" i="21"/>
  <c r="E1183" i="21"/>
  <c r="E1191" i="21"/>
  <c r="E1199" i="21"/>
  <c r="E1207" i="21"/>
  <c r="E1215" i="21"/>
  <c r="E1223" i="21"/>
  <c r="E1231" i="21"/>
  <c r="E1239" i="21"/>
  <c r="E1247" i="21"/>
  <c r="E1255" i="21"/>
  <c r="E1263" i="21"/>
  <c r="E1271" i="21"/>
  <c r="E1279" i="21"/>
  <c r="E1287" i="21"/>
  <c r="E1295" i="21"/>
  <c r="E1303" i="21"/>
  <c r="E1311" i="21"/>
  <c r="E1319" i="21"/>
  <c r="E1327" i="21"/>
  <c r="E1335" i="21"/>
  <c r="E1343" i="21"/>
  <c r="E1351" i="21"/>
  <c r="E1359" i="21"/>
  <c r="E1367" i="21"/>
  <c r="E1375" i="21"/>
  <c r="E1383" i="21"/>
  <c r="E1391" i="21"/>
  <c r="E1399" i="21"/>
  <c r="E1407" i="21"/>
  <c r="E1415" i="21"/>
  <c r="E1423" i="21"/>
  <c r="E1431" i="21"/>
  <c r="E1439" i="21"/>
  <c r="E1447" i="21"/>
  <c r="E1455" i="21"/>
  <c r="E1463" i="21"/>
  <c r="E1471" i="21"/>
  <c r="E1479" i="21"/>
  <c r="E1487" i="21"/>
  <c r="E1495" i="21"/>
  <c r="E1503" i="21"/>
  <c r="E1511" i="21"/>
  <c r="E1519" i="21"/>
  <c r="E1527" i="21"/>
  <c r="E1535" i="21"/>
  <c r="E1543" i="21"/>
  <c r="E1551" i="21"/>
  <c r="E1559" i="21"/>
  <c r="E1567" i="21"/>
  <c r="E1575" i="21"/>
  <c r="E1583" i="21"/>
  <c r="E1591" i="21"/>
  <c r="E1599" i="21"/>
  <c r="E1607" i="21"/>
  <c r="E1615" i="21"/>
  <c r="E1623" i="21"/>
  <c r="E1631" i="21"/>
  <c r="E1639" i="21"/>
  <c r="E1647" i="21"/>
  <c r="E1655" i="21"/>
  <c r="E1663" i="21"/>
  <c r="E1671" i="21"/>
  <c r="E1679" i="21"/>
  <c r="E1687" i="21"/>
  <c r="E1695" i="21"/>
  <c r="E1703" i="21"/>
  <c r="E1711" i="21"/>
  <c r="E1719" i="21"/>
  <c r="E1727" i="21"/>
  <c r="E1735" i="21"/>
  <c r="E1743" i="21"/>
  <c r="E1751" i="21"/>
  <c r="E1759" i="21"/>
  <c r="E1767" i="21"/>
  <c r="E1775" i="21"/>
  <c r="E1783" i="21"/>
  <c r="E1791" i="21"/>
  <c r="E1799" i="21"/>
  <c r="E1807" i="21"/>
  <c r="E591" i="21"/>
  <c r="E620" i="21"/>
  <c r="E636" i="21"/>
  <c r="E652" i="21"/>
  <c r="E668" i="21"/>
  <c r="E684" i="21"/>
  <c r="E700" i="21"/>
  <c r="E716" i="21"/>
  <c r="E731" i="21"/>
  <c r="E743" i="21"/>
  <c r="E754" i="21"/>
  <c r="E764" i="21"/>
  <c r="E775" i="21"/>
  <c r="E784" i="21"/>
  <c r="E792" i="21"/>
  <c r="E800" i="21"/>
  <c r="E808" i="21"/>
  <c r="E816" i="21"/>
  <c r="E824" i="21"/>
  <c r="E832" i="21"/>
  <c r="E840" i="21"/>
  <c r="E848" i="21"/>
  <c r="E856" i="21"/>
  <c r="E864" i="21"/>
  <c r="E872" i="21"/>
  <c r="E880" i="21"/>
  <c r="E888" i="21"/>
  <c r="E896" i="21"/>
  <c r="E904" i="21"/>
  <c r="E912" i="21"/>
  <c r="E920" i="21"/>
  <c r="E928" i="21"/>
  <c r="E936" i="21"/>
  <c r="E944" i="21"/>
  <c r="E952" i="21"/>
  <c r="E960" i="21"/>
  <c r="E968" i="21"/>
  <c r="E976" i="21"/>
  <c r="E984" i="21"/>
  <c r="E992" i="21"/>
  <c r="E1000" i="21"/>
  <c r="E1008" i="21"/>
  <c r="E1016" i="21"/>
  <c r="E1024" i="21"/>
  <c r="E1032" i="21"/>
  <c r="E1040" i="21"/>
  <c r="E1048" i="21"/>
  <c r="E1056" i="21"/>
  <c r="E1064" i="21"/>
  <c r="E1072" i="21"/>
  <c r="E1080" i="21"/>
  <c r="E1088" i="21"/>
  <c r="E1096" i="21"/>
  <c r="E1104" i="21"/>
  <c r="E1112" i="21"/>
  <c r="E1120" i="21"/>
  <c r="E1128" i="21"/>
  <c r="E1136" i="21"/>
  <c r="E1144" i="21"/>
  <c r="E1152" i="21"/>
  <c r="E1160" i="21"/>
  <c r="E1168" i="21"/>
  <c r="E1176" i="21"/>
  <c r="E1184" i="21"/>
  <c r="E1192" i="21"/>
  <c r="E1200" i="21"/>
  <c r="E1208" i="21"/>
  <c r="E1216" i="21"/>
  <c r="E1224" i="21"/>
  <c r="E1232" i="21"/>
  <c r="E1240" i="21"/>
  <c r="E1248" i="21"/>
  <c r="E1256" i="21"/>
  <c r="E1264" i="21"/>
  <c r="E1272" i="21"/>
  <c r="E1280" i="21"/>
  <c r="E1288" i="21"/>
  <c r="E1296" i="21"/>
  <c r="E1304" i="21"/>
  <c r="E1312" i="21"/>
  <c r="E1320" i="21"/>
  <c r="E1328" i="21"/>
  <c r="E1336" i="21"/>
  <c r="E1344" i="21"/>
  <c r="E1352" i="21"/>
  <c r="E1360" i="21"/>
  <c r="E1368" i="21"/>
  <c r="E1376" i="21"/>
  <c r="E1384" i="21"/>
  <c r="E1392" i="21"/>
  <c r="E1400" i="21"/>
  <c r="E1408" i="21"/>
  <c r="E1416" i="21"/>
  <c r="E1424" i="21"/>
  <c r="E1432" i="21"/>
  <c r="E1440" i="21"/>
  <c r="E1448" i="21"/>
  <c r="E1456" i="21"/>
  <c r="E1464" i="21"/>
  <c r="E1472" i="21"/>
  <c r="E1480" i="21"/>
  <c r="E1488" i="21"/>
  <c r="E1496" i="21"/>
  <c r="E1504" i="21"/>
  <c r="E1512" i="21"/>
  <c r="E1520" i="21"/>
  <c r="E1528" i="21"/>
  <c r="E1536" i="21"/>
  <c r="E1544" i="21"/>
  <c r="E1552" i="21"/>
  <c r="E1560" i="21"/>
  <c r="E1568" i="21"/>
  <c r="E1576" i="21"/>
  <c r="E1584" i="21"/>
  <c r="E1592" i="21"/>
  <c r="E1600" i="21"/>
  <c r="E1608" i="21"/>
  <c r="E1616" i="21"/>
  <c r="E1624" i="21"/>
  <c r="E1632" i="21"/>
  <c r="E1640" i="21"/>
  <c r="E1648" i="21"/>
  <c r="E1656" i="21"/>
  <c r="E1664" i="21"/>
  <c r="E1672" i="21"/>
  <c r="E1680" i="21"/>
  <c r="E1688" i="21"/>
  <c r="E1696" i="21"/>
  <c r="E1704" i="21"/>
  <c r="E1712" i="21"/>
  <c r="E1720" i="21"/>
  <c r="E1728" i="21"/>
  <c r="E1736" i="21"/>
  <c r="E1744" i="21"/>
  <c r="E1752" i="21"/>
  <c r="E1760" i="21"/>
  <c r="E1768" i="21"/>
  <c r="E1776" i="21"/>
  <c r="E1784" i="21"/>
  <c r="E1792" i="21"/>
  <c r="E1800" i="21"/>
  <c r="E1808" i="21"/>
  <c r="E595" i="21"/>
  <c r="E623" i="21"/>
  <c r="E639" i="21"/>
  <c r="E655" i="21"/>
  <c r="E671" i="21"/>
  <c r="E687" i="21"/>
  <c r="E703" i="21"/>
  <c r="E719" i="21"/>
  <c r="E732" i="21"/>
  <c r="E744" i="21"/>
  <c r="E755" i="21"/>
  <c r="E766" i="21"/>
  <c r="E776" i="21"/>
  <c r="E785" i="21"/>
  <c r="E793" i="21"/>
  <c r="E801" i="21"/>
  <c r="E809" i="21"/>
  <c r="E817" i="21"/>
  <c r="E825" i="21"/>
  <c r="E833" i="21"/>
  <c r="E841" i="21"/>
  <c r="E849" i="21"/>
  <c r="E857" i="21"/>
  <c r="E865" i="21"/>
  <c r="E873" i="21"/>
  <c r="E881" i="21"/>
  <c r="E889" i="21"/>
  <c r="E897" i="21"/>
  <c r="E905" i="21"/>
  <c r="E913" i="21"/>
  <c r="E921" i="21"/>
  <c r="E929" i="21"/>
  <c r="E937" i="21"/>
  <c r="E945" i="21"/>
  <c r="E953" i="21"/>
  <c r="E961" i="21"/>
  <c r="E969" i="21"/>
  <c r="E977" i="21"/>
  <c r="E985" i="21"/>
  <c r="E993" i="21"/>
  <c r="E1001" i="21"/>
  <c r="E1009" i="21"/>
  <c r="E1017" i="21"/>
  <c r="E1025" i="21"/>
  <c r="E1033" i="21"/>
  <c r="E1041" i="21"/>
  <c r="E1049" i="21"/>
  <c r="E1057" i="21"/>
  <c r="E1065" i="21"/>
  <c r="E1073" i="21"/>
  <c r="E1081" i="21"/>
  <c r="E1089" i="21"/>
  <c r="E1097" i="21"/>
  <c r="E1105" i="21"/>
  <c r="E1113" i="21"/>
  <c r="E1121" i="21"/>
  <c r="E1129" i="21"/>
  <c r="E1137" i="21"/>
  <c r="E1145" i="21"/>
  <c r="E1153" i="21"/>
  <c r="E1161" i="21"/>
  <c r="E1169" i="21"/>
  <c r="E1177" i="21"/>
  <c r="E1185" i="21"/>
  <c r="E1193" i="21"/>
  <c r="E1201" i="21"/>
  <c r="E1209" i="21"/>
  <c r="E1217" i="21"/>
  <c r="E1225" i="21"/>
  <c r="E1233" i="21"/>
  <c r="E1241" i="21"/>
  <c r="E1249" i="21"/>
  <c r="E1257" i="21"/>
  <c r="E1265" i="21"/>
  <c r="E1273" i="21"/>
  <c r="E1281" i="21"/>
  <c r="E1289" i="21"/>
  <c r="E1297" i="21"/>
  <c r="E1305" i="21"/>
  <c r="E1313" i="21"/>
  <c r="E1321" i="21"/>
  <c r="E1329" i="21"/>
  <c r="E1337" i="21"/>
  <c r="E1345" i="21"/>
  <c r="E1353" i="21"/>
  <c r="E1361" i="21"/>
  <c r="E1369" i="21"/>
  <c r="E1377" i="21"/>
  <c r="E1385" i="21"/>
  <c r="E1393" i="21"/>
  <c r="E1401" i="21"/>
  <c r="E1409" i="21"/>
  <c r="E1417" i="21"/>
  <c r="E1425" i="21"/>
  <c r="E1433" i="21"/>
  <c r="E1441" i="21"/>
  <c r="E1449" i="21"/>
  <c r="E1457" i="21"/>
  <c r="E1465" i="21"/>
  <c r="E1473" i="21"/>
  <c r="E1481" i="21"/>
  <c r="E1489" i="21"/>
  <c r="E1497" i="21"/>
  <c r="E1505" i="21"/>
  <c r="E1513" i="21"/>
  <c r="E1521" i="21"/>
  <c r="E1529" i="21"/>
  <c r="E1537" i="21"/>
  <c r="E1545" i="21"/>
  <c r="E1553" i="21"/>
  <c r="E1561" i="21"/>
  <c r="E1569" i="21"/>
  <c r="E1577" i="21"/>
  <c r="E1585" i="21"/>
  <c r="E1593" i="21"/>
  <c r="E1601" i="21"/>
  <c r="E1609" i="21"/>
  <c r="E1617" i="21"/>
  <c r="E1625" i="21"/>
  <c r="E1633" i="21"/>
  <c r="E1641" i="21"/>
  <c r="E1649" i="21"/>
  <c r="E1657" i="21"/>
  <c r="E1665" i="21"/>
  <c r="E1673" i="21"/>
  <c r="E1681" i="21"/>
  <c r="E1689" i="21"/>
  <c r="E1697" i="21"/>
  <c r="E1705" i="21"/>
  <c r="E1713" i="21"/>
  <c r="E1721" i="21"/>
  <c r="E1729" i="21"/>
  <c r="E1737" i="21"/>
  <c r="E1745" i="21"/>
  <c r="E1753" i="21"/>
  <c r="E1761" i="21"/>
  <c r="E1769" i="21"/>
  <c r="E1777" i="21"/>
  <c r="E1785" i="21"/>
  <c r="E1793" i="21"/>
  <c r="E1801" i="21"/>
  <c r="E1809" i="21"/>
  <c r="E599" i="21"/>
  <c r="E624" i="21"/>
  <c r="E640" i="21"/>
  <c r="E656" i="21"/>
  <c r="E672" i="21"/>
  <c r="E688" i="21"/>
  <c r="E704" i="21"/>
  <c r="E720" i="21"/>
  <c r="E735" i="21"/>
  <c r="E746" i="21"/>
  <c r="E756" i="21"/>
  <c r="E767" i="21"/>
  <c r="E778" i="21"/>
  <c r="E786" i="21"/>
  <c r="E794" i="21"/>
  <c r="E802" i="21"/>
  <c r="E810" i="21"/>
  <c r="E818" i="21"/>
  <c r="E826" i="21"/>
  <c r="E834" i="21"/>
  <c r="E842" i="21"/>
  <c r="E850" i="21"/>
  <c r="E858" i="21"/>
  <c r="E866" i="21"/>
  <c r="E874" i="21"/>
  <c r="E882" i="21"/>
  <c r="E890" i="21"/>
  <c r="E898" i="21"/>
  <c r="E906" i="21"/>
  <c r="E914" i="21"/>
  <c r="E922" i="21"/>
  <c r="E930" i="21"/>
  <c r="E938" i="21"/>
  <c r="E946" i="21"/>
  <c r="E954" i="21"/>
  <c r="E962" i="21"/>
  <c r="E970" i="21"/>
  <c r="E978" i="21"/>
  <c r="E986" i="21"/>
  <c r="E994" i="21"/>
  <c r="E1002" i="21"/>
  <c r="E1010" i="21"/>
  <c r="E1018" i="21"/>
  <c r="E1026" i="21"/>
  <c r="E1034" i="21"/>
  <c r="E1042" i="21"/>
  <c r="E1050" i="21"/>
  <c r="E1058" i="21"/>
  <c r="E1066" i="21"/>
  <c r="E1074" i="21"/>
  <c r="E1082" i="21"/>
  <c r="E1090" i="21"/>
  <c r="E1098" i="21"/>
  <c r="E1106" i="21"/>
  <c r="E1114" i="21"/>
  <c r="E1122" i="21"/>
  <c r="E1130" i="21"/>
  <c r="E1138" i="21"/>
  <c r="E1146" i="21"/>
  <c r="E1154" i="21"/>
  <c r="E1162" i="21"/>
  <c r="E1170" i="21"/>
  <c r="E1178" i="21"/>
  <c r="E1186" i="21"/>
  <c r="E1194" i="21"/>
  <c r="E1202" i="21"/>
  <c r="E1210" i="21"/>
  <c r="E1218" i="21"/>
  <c r="E1226" i="21"/>
  <c r="E1234" i="21"/>
  <c r="E1242" i="21"/>
  <c r="E1250" i="21"/>
  <c r="E1258" i="21"/>
  <c r="E1266" i="21"/>
  <c r="E1274" i="21"/>
  <c r="E1282" i="21"/>
  <c r="E1290" i="21"/>
  <c r="E1298" i="21"/>
  <c r="E1306" i="21"/>
  <c r="E1314" i="21"/>
  <c r="E1322" i="21"/>
  <c r="E1330" i="21"/>
  <c r="E1338" i="21"/>
  <c r="E1346" i="21"/>
  <c r="E1354" i="21"/>
  <c r="E1362" i="21"/>
  <c r="E1370" i="21"/>
  <c r="E1378" i="21"/>
  <c r="E1386" i="21"/>
  <c r="E1394" i="21"/>
  <c r="E1402" i="21"/>
  <c r="E1410" i="21"/>
  <c r="E1418" i="21"/>
  <c r="E1426" i="21"/>
  <c r="E1434" i="21"/>
  <c r="E1442" i="21"/>
  <c r="E1450" i="21"/>
  <c r="E1458" i="21"/>
  <c r="E1466" i="21"/>
  <c r="E1474" i="21"/>
  <c r="E1482" i="21"/>
  <c r="E1490" i="21"/>
  <c r="E1498" i="21"/>
  <c r="E1506" i="21"/>
  <c r="E1514" i="21"/>
  <c r="E1522" i="21"/>
  <c r="E1530" i="21"/>
  <c r="E1538" i="21"/>
  <c r="E1546" i="21"/>
  <c r="E1554" i="21"/>
  <c r="E1562" i="21"/>
  <c r="E1570" i="21"/>
  <c r="E1578" i="21"/>
  <c r="E1586" i="21"/>
  <c r="E1594" i="21"/>
  <c r="E1602" i="21"/>
  <c r="E1610" i="21"/>
  <c r="E1618" i="21"/>
  <c r="E1626" i="21"/>
  <c r="E1634" i="21"/>
  <c r="E1642" i="21"/>
  <c r="E1650" i="21"/>
  <c r="E1658" i="21"/>
  <c r="E1666" i="21"/>
  <c r="E1674" i="21"/>
  <c r="E1682" i="21"/>
  <c r="E1690" i="21"/>
  <c r="E1698" i="21"/>
  <c r="E1706" i="21"/>
  <c r="E1714" i="21"/>
  <c r="E1722" i="21"/>
  <c r="E1730" i="21"/>
  <c r="E1738" i="21"/>
  <c r="E1746" i="21"/>
  <c r="E1754" i="21"/>
  <c r="E1762" i="21"/>
  <c r="E1770" i="21"/>
  <c r="E1778" i="21"/>
  <c r="E1786" i="21"/>
  <c r="E1794" i="21"/>
  <c r="E1802" i="21"/>
  <c r="E603" i="21"/>
  <c r="E627" i="21"/>
  <c r="E643" i="21"/>
  <c r="E659" i="21"/>
  <c r="E675" i="21"/>
  <c r="E691" i="21"/>
  <c r="E707" i="21"/>
  <c r="E723" i="21"/>
  <c r="E736" i="21"/>
  <c r="E747" i="21"/>
  <c r="E758" i="21"/>
  <c r="E768" i="21"/>
  <c r="E779" i="21"/>
  <c r="E787" i="21"/>
  <c r="E795" i="21"/>
  <c r="E803" i="21"/>
  <c r="E811" i="21"/>
  <c r="E819" i="21"/>
  <c r="E827" i="21"/>
  <c r="E835" i="21"/>
  <c r="E843" i="21"/>
  <c r="E851" i="21"/>
  <c r="E859" i="21"/>
  <c r="E867" i="21"/>
  <c r="E875" i="21"/>
  <c r="E883" i="21"/>
  <c r="E891" i="21"/>
  <c r="E899" i="21"/>
  <c r="E907" i="21"/>
  <c r="E915" i="21"/>
  <c r="E923" i="21"/>
  <c r="E931" i="21"/>
  <c r="E939" i="21"/>
  <c r="E947" i="21"/>
  <c r="E955" i="21"/>
  <c r="E963" i="21"/>
  <c r="E971" i="21"/>
  <c r="E979" i="21"/>
  <c r="E987" i="21"/>
  <c r="E995" i="21"/>
  <c r="E1003" i="21"/>
  <c r="E1011" i="21"/>
  <c r="E1019" i="21"/>
  <c r="E1027" i="21"/>
  <c r="E1035" i="21"/>
  <c r="E1043" i="21"/>
  <c r="E1051" i="21"/>
  <c r="E1059" i="21"/>
  <c r="E1067" i="21"/>
  <c r="E1075" i="21"/>
  <c r="E1083" i="21"/>
  <c r="E1091" i="21"/>
  <c r="E1099" i="21"/>
  <c r="E1107" i="21"/>
  <c r="E1115" i="21"/>
  <c r="E1123" i="21"/>
  <c r="E1131" i="21"/>
  <c r="E1139" i="21"/>
  <c r="E1147" i="21"/>
  <c r="E1155" i="21"/>
  <c r="E1163" i="21"/>
  <c r="E1171" i="21"/>
  <c r="E1179" i="21"/>
  <c r="E1187" i="21"/>
  <c r="E1195" i="21"/>
  <c r="E1203" i="21"/>
  <c r="E1211" i="21"/>
  <c r="E1219" i="21"/>
  <c r="E1227" i="21"/>
  <c r="E1235" i="21"/>
  <c r="E1243" i="21"/>
  <c r="E1251" i="21"/>
  <c r="E1259" i="21"/>
  <c r="E1267" i="21"/>
  <c r="E1275" i="21"/>
  <c r="E1283" i="21"/>
  <c r="E1291" i="21"/>
  <c r="E1299" i="21"/>
  <c r="E1307" i="21"/>
  <c r="E1315" i="21"/>
  <c r="E1323" i="21"/>
  <c r="E1331" i="21"/>
  <c r="E1339" i="21"/>
  <c r="E1347" i="21"/>
  <c r="E1355" i="21"/>
  <c r="E1363" i="21"/>
  <c r="E1371" i="21"/>
  <c r="E1379" i="21"/>
  <c r="E1387" i="21"/>
  <c r="E1395" i="21"/>
  <c r="E1403" i="21"/>
  <c r="E1411" i="21"/>
  <c r="E1419" i="21"/>
  <c r="E1427" i="21"/>
  <c r="E1435" i="21"/>
  <c r="E1443" i="21"/>
  <c r="E1451" i="21"/>
  <c r="E1459" i="21"/>
  <c r="E1467" i="21"/>
  <c r="E1475" i="21"/>
  <c r="E1483" i="21"/>
  <c r="E1491" i="21"/>
  <c r="E1499" i="21"/>
  <c r="E1507" i="21"/>
  <c r="E1515" i="21"/>
  <c r="E1523" i="21"/>
  <c r="E1531" i="21"/>
  <c r="E1539" i="21"/>
  <c r="E1547" i="21"/>
  <c r="E1555" i="21"/>
  <c r="E1563" i="21"/>
  <c r="E1571" i="21"/>
  <c r="E1579" i="21"/>
  <c r="E1587" i="21"/>
  <c r="E1595" i="21"/>
  <c r="E1603" i="21"/>
  <c r="E1611" i="21"/>
  <c r="E1619" i="21"/>
  <c r="E1627" i="21"/>
  <c r="E1635" i="21"/>
  <c r="E1643" i="21"/>
  <c r="E1651" i="21"/>
  <c r="E1659" i="21"/>
  <c r="E1667" i="21"/>
  <c r="E1675" i="21"/>
  <c r="E1683" i="21"/>
  <c r="E1691" i="21"/>
  <c r="E1699" i="21"/>
  <c r="E1707" i="21"/>
  <c r="E1715" i="21"/>
  <c r="E1723" i="21"/>
  <c r="E1731" i="21"/>
  <c r="E1739" i="21"/>
  <c r="E1747" i="21"/>
  <c r="E1755" i="21"/>
  <c r="E1763" i="21"/>
  <c r="E1771" i="21"/>
  <c r="E1779" i="21"/>
  <c r="E1787" i="21"/>
  <c r="E1795" i="21"/>
  <c r="E1803" i="21"/>
  <c r="E607" i="21"/>
  <c r="E628" i="21"/>
  <c r="E644" i="21"/>
  <c r="E660" i="21"/>
  <c r="E676" i="21"/>
  <c r="E692" i="21"/>
  <c r="E708" i="21"/>
  <c r="E724" i="21"/>
  <c r="E738" i="21"/>
  <c r="E748" i="21"/>
  <c r="E759" i="21"/>
  <c r="E770" i="21"/>
  <c r="E780" i="21"/>
  <c r="E788" i="21"/>
  <c r="E796" i="21"/>
  <c r="E804" i="21"/>
  <c r="E812" i="21"/>
  <c r="E820" i="21"/>
  <c r="E828" i="21"/>
  <c r="E836" i="21"/>
  <c r="E844" i="21"/>
  <c r="E852" i="21"/>
  <c r="E860" i="21"/>
  <c r="E868" i="21"/>
  <c r="E876" i="21"/>
  <c r="E884" i="21"/>
  <c r="E892" i="21"/>
  <c r="E900" i="21"/>
  <c r="E908" i="21"/>
  <c r="E916" i="21"/>
  <c r="E924" i="21"/>
  <c r="E932" i="21"/>
  <c r="E940" i="21"/>
  <c r="E948" i="21"/>
  <c r="E956" i="21"/>
  <c r="E964" i="21"/>
  <c r="E972" i="21"/>
  <c r="E980" i="21"/>
  <c r="E988" i="21"/>
  <c r="E996" i="21"/>
  <c r="E1004" i="21"/>
  <c r="E1012" i="21"/>
  <c r="E1020" i="21"/>
  <c r="E1028" i="21"/>
  <c r="E1036" i="21"/>
  <c r="E1044" i="21"/>
  <c r="E1052" i="21"/>
  <c r="E1060" i="21"/>
  <c r="E1068" i="21"/>
  <c r="E1076" i="21"/>
  <c r="E1084" i="21"/>
  <c r="E1092" i="21"/>
  <c r="E1100" i="21"/>
  <c r="E1108" i="21"/>
  <c r="E1116" i="21"/>
  <c r="E1124" i="21"/>
  <c r="E1132" i="21"/>
  <c r="E1140" i="21"/>
  <c r="E1148" i="21"/>
  <c r="E1156" i="21"/>
  <c r="E1164" i="21"/>
  <c r="E1172" i="21"/>
  <c r="E1180" i="21"/>
  <c r="E1188" i="21"/>
  <c r="E1196" i="21"/>
  <c r="E1204" i="21"/>
  <c r="E1212" i="21"/>
  <c r="E1220" i="21"/>
  <c r="E1228" i="21"/>
  <c r="E1236" i="21"/>
  <c r="E1244" i="21"/>
  <c r="E1252" i="21"/>
  <c r="E1260" i="21"/>
  <c r="E1268" i="21"/>
  <c r="E1276" i="21"/>
  <c r="E1284" i="21"/>
  <c r="E1292" i="21"/>
  <c r="E1300" i="21"/>
  <c r="E1308" i="21"/>
  <c r="E1316" i="21"/>
  <c r="E1324" i="21"/>
  <c r="E1332" i="21"/>
  <c r="E1340" i="21"/>
  <c r="E1348" i="21"/>
  <c r="E1356" i="21"/>
  <c r="E1364" i="21"/>
  <c r="E1372" i="21"/>
  <c r="E1380" i="21"/>
  <c r="E1388" i="21"/>
  <c r="E1396" i="21"/>
  <c r="E1404" i="21"/>
  <c r="E1412" i="21"/>
  <c r="E1420" i="21"/>
  <c r="E1428" i="21"/>
  <c r="E1436" i="21"/>
  <c r="E1444" i="21"/>
  <c r="E1452" i="21"/>
  <c r="E1460" i="21"/>
  <c r="E1468" i="21"/>
  <c r="E1476" i="21"/>
  <c r="E1484" i="21"/>
  <c r="E1492" i="21"/>
  <c r="E1500" i="21"/>
  <c r="E1508" i="21"/>
  <c r="E1516" i="21"/>
  <c r="E1524" i="21"/>
  <c r="E1532" i="21"/>
  <c r="E1540" i="21"/>
  <c r="E1548" i="21"/>
  <c r="E1556" i="21"/>
  <c r="E1564" i="21"/>
  <c r="E1572" i="21"/>
  <c r="E1580" i="21"/>
  <c r="E1588" i="21"/>
  <c r="E1596" i="21"/>
  <c r="E1604" i="21"/>
  <c r="E1612" i="21"/>
  <c r="E1620" i="21"/>
  <c r="E1628" i="21"/>
  <c r="E1636" i="21"/>
  <c r="E1644" i="21"/>
  <c r="E1652" i="21"/>
  <c r="E1660" i="21"/>
  <c r="E1668" i="21"/>
  <c r="E1676" i="21"/>
  <c r="E1684" i="21"/>
  <c r="E1692" i="21"/>
  <c r="E1700" i="21"/>
  <c r="E1708" i="21"/>
  <c r="E1716" i="21"/>
  <c r="E1724" i="21"/>
  <c r="E1732" i="21"/>
  <c r="E1740" i="21"/>
  <c r="E1748" i="21"/>
  <c r="E1756" i="21"/>
  <c r="E1764" i="21"/>
  <c r="E1772" i="21"/>
  <c r="E1780" i="21"/>
  <c r="E1788" i="21"/>
  <c r="E1796" i="21"/>
  <c r="E1804" i="21"/>
  <c r="E611" i="21"/>
  <c r="E631" i="21"/>
  <c r="E647" i="21"/>
  <c r="E663" i="21"/>
  <c r="E679" i="21"/>
  <c r="E695" i="21"/>
  <c r="E711" i="21"/>
  <c r="E727" i="21"/>
  <c r="E739" i="21"/>
  <c r="E750" i="21"/>
  <c r="E760" i="21"/>
  <c r="E771" i="21"/>
  <c r="E781" i="21"/>
  <c r="E789" i="21"/>
  <c r="E797" i="21"/>
  <c r="E805" i="21"/>
  <c r="E813" i="21"/>
  <c r="E821" i="21"/>
  <c r="E829" i="21"/>
  <c r="E837" i="21"/>
  <c r="E845" i="21"/>
  <c r="E853" i="21"/>
  <c r="E861" i="21"/>
  <c r="E869" i="21"/>
  <c r="E877" i="21"/>
  <c r="E885" i="21"/>
  <c r="E893" i="21"/>
  <c r="E901" i="21"/>
  <c r="E909" i="21"/>
  <c r="E917" i="21"/>
  <c r="E925" i="21"/>
  <c r="E933" i="21"/>
  <c r="E941" i="21"/>
  <c r="E949" i="21"/>
  <c r="E957" i="21"/>
  <c r="E965" i="21"/>
  <c r="E973" i="21"/>
  <c r="E981" i="21"/>
  <c r="E989" i="21"/>
  <c r="E997" i="21"/>
  <c r="E1005" i="21"/>
  <c r="E1013" i="21"/>
  <c r="E1021" i="21"/>
  <c r="E1029" i="21"/>
  <c r="E1037" i="21"/>
  <c r="E1045" i="21"/>
  <c r="E1053" i="21"/>
  <c r="E1061" i="21"/>
  <c r="E1069" i="21"/>
  <c r="E1077" i="21"/>
  <c r="E1085" i="21"/>
  <c r="E1093" i="21"/>
  <c r="E1101" i="21"/>
  <c r="E1109" i="21"/>
  <c r="E1117" i="21"/>
  <c r="E1125" i="21"/>
  <c r="E1133" i="21"/>
  <c r="E1141" i="21"/>
  <c r="E1149" i="21"/>
  <c r="E1157" i="21"/>
  <c r="E1165" i="21"/>
  <c r="E1173" i="21"/>
  <c r="E1181" i="21"/>
  <c r="E1189" i="21"/>
  <c r="E1197" i="21"/>
  <c r="E1205" i="21"/>
  <c r="E1213" i="21"/>
  <c r="E1221" i="21"/>
  <c r="E1229" i="21"/>
  <c r="E1237" i="21"/>
  <c r="E1245" i="21"/>
  <c r="E1253" i="21"/>
  <c r="E1261" i="21"/>
  <c r="E1269" i="21"/>
  <c r="E1277" i="21"/>
  <c r="E1285" i="21"/>
  <c r="E1293" i="21"/>
  <c r="E1301" i="21"/>
  <c r="E1309" i="21"/>
  <c r="E1317" i="21"/>
  <c r="E1325" i="21"/>
  <c r="E1333" i="21"/>
  <c r="E1341" i="21"/>
  <c r="E1349" i="21"/>
  <c r="E1357" i="21"/>
  <c r="E1365" i="21"/>
  <c r="E1373" i="21"/>
  <c r="E1381" i="21"/>
  <c r="E1389" i="21"/>
  <c r="E1397" i="21"/>
  <c r="E1405" i="21"/>
  <c r="E1413" i="21"/>
  <c r="E1421" i="21"/>
  <c r="E1429" i="21"/>
  <c r="E1437" i="21"/>
  <c r="E1445" i="21"/>
  <c r="E1453" i="21"/>
  <c r="E1461" i="21"/>
  <c r="E1469" i="21"/>
  <c r="E1477" i="21"/>
  <c r="E1485" i="21"/>
  <c r="E1493" i="21"/>
  <c r="E1501" i="21"/>
  <c r="E1509" i="21"/>
  <c r="E1517" i="21"/>
  <c r="E1525" i="21"/>
  <c r="E1533" i="21"/>
  <c r="E1541" i="21"/>
  <c r="E1549" i="21"/>
  <c r="E1557" i="21"/>
  <c r="E1565" i="21"/>
  <c r="E1573" i="21"/>
  <c r="E1581" i="21"/>
  <c r="E1589" i="21"/>
  <c r="E1597" i="21"/>
  <c r="E1605" i="21"/>
  <c r="E1613" i="21"/>
  <c r="E1621" i="21"/>
  <c r="E1629" i="21"/>
  <c r="E1637" i="21"/>
  <c r="E1645" i="21"/>
  <c r="E1653" i="21"/>
  <c r="E1661" i="21"/>
  <c r="E1669" i="21"/>
  <c r="E1677" i="21"/>
  <c r="E1685" i="21"/>
  <c r="E1693" i="21"/>
  <c r="E1701" i="21"/>
  <c r="E1709" i="21"/>
  <c r="E1717" i="21"/>
  <c r="E1725" i="21"/>
  <c r="E1733" i="21"/>
  <c r="E1741" i="21"/>
  <c r="E1749" i="21"/>
  <c r="E1757" i="21"/>
  <c r="E1765" i="21"/>
  <c r="E1773" i="21"/>
  <c r="E1781" i="21"/>
  <c r="E1789" i="21"/>
  <c r="E1797" i="21"/>
  <c r="E1805" i="21"/>
  <c r="F1072" i="21"/>
  <c r="F988" i="21"/>
  <c r="F712" i="21"/>
  <c r="F716" i="21"/>
  <c r="F888" i="21"/>
  <c r="F841" i="21"/>
  <c r="F760" i="21"/>
  <c r="F1068" i="21"/>
  <c r="F1284" i="21"/>
  <c r="F1008" i="21"/>
  <c r="F848" i="21"/>
  <c r="F1096" i="21"/>
  <c r="F1272" i="21"/>
  <c r="F889" i="21"/>
  <c r="F649" i="21"/>
  <c r="F729" i="21"/>
  <c r="F403" i="21"/>
  <c r="F798" i="21"/>
  <c r="F1248" i="21"/>
  <c r="F1384" i="21"/>
  <c r="F1648" i="21"/>
  <c r="F1712" i="21"/>
  <c r="F1744" i="21"/>
  <c r="F957" i="21"/>
  <c r="F669" i="21"/>
  <c r="F1088" i="21"/>
  <c r="F1277" i="21"/>
  <c r="F1472" i="21"/>
  <c r="F1109" i="21"/>
  <c r="F930" i="21"/>
  <c r="F1058" i="21"/>
  <c r="F882" i="21"/>
  <c r="F1258" i="21"/>
  <c r="F946" i="21"/>
  <c r="F970" i="21"/>
  <c r="F738" i="21"/>
  <c r="F731" i="21"/>
  <c r="F763" i="21"/>
  <c r="F1073" i="21"/>
  <c r="F1105" i="21"/>
  <c r="F1137" i="21"/>
  <c r="F1169" i="21"/>
  <c r="F1201" i="21"/>
  <c r="F1297" i="21"/>
  <c r="F1697" i="21"/>
  <c r="F650" i="21"/>
  <c r="F682" i="21"/>
  <c r="F1074" i="21"/>
  <c r="F1106" i="21"/>
  <c r="F1154" i="21"/>
  <c r="F1202" i="21"/>
  <c r="F1234" i="21"/>
  <c r="F651" i="21"/>
  <c r="F683" i="21"/>
  <c r="F795" i="21"/>
  <c r="F827" i="21"/>
  <c r="F859" i="21"/>
  <c r="F891" i="21"/>
  <c r="F923" i="21"/>
  <c r="F955" i="21"/>
  <c r="F987" i="21"/>
  <c r="F1019" i="21"/>
  <c r="F1051" i="21"/>
  <c r="F1083" i="21"/>
  <c r="F1115" i="21"/>
  <c r="F1147" i="21"/>
  <c r="F1187" i="21"/>
  <c r="F1219" i="21"/>
  <c r="F1251" i="21"/>
  <c r="F1283" i="21"/>
  <c r="F1379" i="21"/>
  <c r="F1411" i="21"/>
  <c r="F1675" i="21"/>
  <c r="F1103" i="21"/>
  <c r="F1260" i="21"/>
  <c r="F862" i="21"/>
  <c r="F982" i="21"/>
  <c r="F1102" i="21"/>
  <c r="F1198" i="21"/>
  <c r="F1286" i="21"/>
  <c r="F1005" i="21"/>
  <c r="F805" i="21"/>
  <c r="F1104" i="21"/>
  <c r="F1293" i="21"/>
  <c r="F1493" i="21"/>
  <c r="F1700" i="21"/>
  <c r="F1205" i="21"/>
  <c r="F826" i="21"/>
  <c r="F1122" i="21"/>
  <c r="F922" i="21"/>
  <c r="F1010" i="21"/>
  <c r="F1155" i="21"/>
  <c r="F1687" i="21"/>
  <c r="F1117" i="21"/>
  <c r="F1271" i="21"/>
  <c r="F1720" i="21"/>
  <c r="F1053" i="21"/>
  <c r="F861" i="21"/>
  <c r="F1133" i="21"/>
  <c r="F1372" i="21"/>
  <c r="F901" i="21"/>
  <c r="F1405" i="21"/>
  <c r="F1626" i="21"/>
  <c r="F994" i="21"/>
  <c r="F1194" i="21"/>
  <c r="F1186" i="21"/>
  <c r="F954" i="21"/>
  <c r="F1690" i="21"/>
  <c r="F754" i="21"/>
  <c r="F723" i="21"/>
  <c r="F1081" i="21"/>
  <c r="F1113" i="21"/>
  <c r="F1145" i="21"/>
  <c r="F1177" i="21"/>
  <c r="F1209" i="21"/>
  <c r="F1241" i="21"/>
  <c r="F1273" i="21"/>
  <c r="F618" i="21"/>
  <c r="F658" i="21"/>
  <c r="F698" i="21"/>
  <c r="F1082" i="21"/>
  <c r="F1114" i="21"/>
  <c r="F1162" i="21"/>
  <c r="F1210" i="21"/>
  <c r="F1242" i="21"/>
  <c r="F1290" i="21"/>
  <c r="F1474" i="21"/>
  <c r="F630" i="21"/>
  <c r="F627" i="21"/>
  <c r="F659" i="21"/>
  <c r="F691" i="21"/>
  <c r="F803" i="21"/>
  <c r="F835" i="21"/>
  <c r="F899" i="21"/>
  <c r="F963" i="21"/>
  <c r="F995" i="21"/>
  <c r="F1027" i="21"/>
  <c r="F1059" i="21"/>
  <c r="F1091" i="21"/>
  <c r="F1123" i="21"/>
  <c r="F1163" i="21"/>
  <c r="F1195" i="21"/>
  <c r="F1227" i="21"/>
  <c r="F1259" i="21"/>
  <c r="F1291" i="21"/>
  <c r="F1419" i="21"/>
  <c r="F1459" i="21"/>
  <c r="F1491" i="21"/>
  <c r="F1619" i="21"/>
  <c r="F1127" i="21"/>
  <c r="F1285" i="21"/>
  <c r="F1190" i="21"/>
  <c r="F1373" i="21"/>
  <c r="F870" i="21"/>
  <c r="F1038" i="21"/>
  <c r="F1126" i="21"/>
  <c r="F1222" i="21"/>
  <c r="F1101" i="21"/>
  <c r="F1144" i="21"/>
  <c r="F853" i="21"/>
  <c r="F989" i="21"/>
  <c r="F1701" i="21"/>
  <c r="F1025" i="21"/>
  <c r="F1130" i="21"/>
  <c r="F986" i="21"/>
  <c r="F1722" i="21"/>
  <c r="F906" i="21"/>
  <c r="F762" i="21"/>
  <c r="F787" i="21"/>
  <c r="F739" i="21"/>
  <c r="F938" i="21"/>
  <c r="F662" i="21"/>
  <c r="F1151" i="21"/>
  <c r="F1296" i="21"/>
  <c r="F1246" i="21"/>
  <c r="F1477" i="21"/>
  <c r="F1213" i="21"/>
  <c r="F949" i="21"/>
  <c r="F1173" i="21"/>
  <c r="F1404" i="21"/>
  <c r="F1045" i="21"/>
  <c r="F842" i="21"/>
  <c r="F866" i="21"/>
  <c r="F770" i="21"/>
  <c r="F1695" i="21"/>
  <c r="F1002" i="21"/>
  <c r="F708" i="21"/>
  <c r="F663" i="21"/>
  <c r="F1089" i="21"/>
  <c r="F1121" i="21"/>
  <c r="F1153" i="21"/>
  <c r="F1185" i="21"/>
  <c r="F1217" i="21"/>
  <c r="F1249" i="21"/>
  <c r="F1281" i="21"/>
  <c r="F1377" i="21"/>
  <c r="F1473" i="21"/>
  <c r="F1649" i="21"/>
  <c r="F1681" i="21"/>
  <c r="F634" i="21"/>
  <c r="F666" i="21"/>
  <c r="F794" i="21"/>
  <c r="F1090" i="21"/>
  <c r="F1138" i="21"/>
  <c r="F1170" i="21"/>
  <c r="F1218" i="21"/>
  <c r="F1266" i="21"/>
  <c r="F1298" i="21"/>
  <c r="F1378" i="21"/>
  <c r="F1482" i="21"/>
  <c r="F1514" i="21"/>
  <c r="F1546" i="21"/>
  <c r="F694" i="21"/>
  <c r="F635" i="21"/>
  <c r="F667" i="21"/>
  <c r="F699" i="21"/>
  <c r="F811" i="21"/>
  <c r="F843" i="21"/>
  <c r="F875" i="21"/>
  <c r="F907" i="21"/>
  <c r="F939" i="21"/>
  <c r="F971" i="21"/>
  <c r="F1003" i="21"/>
  <c r="F1035" i="21"/>
  <c r="F1067" i="21"/>
  <c r="F1099" i="21"/>
  <c r="F1171" i="21"/>
  <c r="F1203" i="21"/>
  <c r="F1235" i="21"/>
  <c r="F1267" i="21"/>
  <c r="F1299" i="21"/>
  <c r="F1427" i="21"/>
  <c r="F1691" i="21"/>
  <c r="F1175" i="21"/>
  <c r="F1476" i="21"/>
  <c r="F1397" i="21"/>
  <c r="F1501" i="21"/>
  <c r="F1637" i="21"/>
  <c r="F926" i="21"/>
  <c r="F1046" i="21"/>
  <c r="F1150" i="21"/>
  <c r="F1270" i="21"/>
  <c r="F1552" i="21"/>
  <c r="F1254" i="21"/>
  <c r="F1670" i="21"/>
  <c r="F1229" i="21"/>
  <c r="F1717" i="21"/>
  <c r="F976" i="21"/>
  <c r="F1200" i="21"/>
  <c r="F1421" i="21"/>
  <c r="F1077" i="21"/>
  <c r="F1548" i="21"/>
  <c r="F706" i="21"/>
  <c r="F1057" i="21"/>
  <c r="F874" i="21"/>
  <c r="F690" i="21"/>
  <c r="F978" i="21"/>
  <c r="F714" i="21"/>
  <c r="F778" i="21"/>
  <c r="F779" i="21"/>
  <c r="F1375" i="21"/>
  <c r="F622" i="21"/>
  <c r="F1223" i="21"/>
  <c r="F1488" i="21"/>
  <c r="F1390" i="21"/>
  <c r="F997" i="21"/>
  <c r="F1245" i="21"/>
  <c r="F1176" i="21"/>
  <c r="F858" i="21"/>
  <c r="F890" i="21"/>
  <c r="F802" i="21"/>
  <c r="F1018" i="21"/>
  <c r="F834" i="21"/>
  <c r="F722" i="21"/>
  <c r="F786" i="21"/>
  <c r="F771" i="21"/>
  <c r="F983" i="21"/>
  <c r="F945" i="21"/>
  <c r="F1097" i="21"/>
  <c r="F1129" i="21"/>
  <c r="F1161" i="21"/>
  <c r="F1193" i="21"/>
  <c r="F1225" i="21"/>
  <c r="F1257" i="21"/>
  <c r="F1289" i="21"/>
  <c r="F1385" i="21"/>
  <c r="F1481" i="21"/>
  <c r="F1545" i="21"/>
  <c r="F1721" i="21"/>
  <c r="F642" i="21"/>
  <c r="F1098" i="21"/>
  <c r="F1146" i="21"/>
  <c r="F1178" i="21"/>
  <c r="F1226" i="21"/>
  <c r="F1274" i="21"/>
  <c r="F1554" i="21"/>
  <c r="F643" i="21"/>
  <c r="F675" i="21"/>
  <c r="F707" i="21"/>
  <c r="F819" i="21"/>
  <c r="F851" i="21"/>
  <c r="F883" i="21"/>
  <c r="F915" i="21"/>
  <c r="F947" i="21"/>
  <c r="F979" i="21"/>
  <c r="F1011" i="21"/>
  <c r="F1043" i="21"/>
  <c r="F1075" i="21"/>
  <c r="F1107" i="21"/>
  <c r="F1139" i="21"/>
  <c r="F1179" i="21"/>
  <c r="F1211" i="21"/>
  <c r="F1243" i="21"/>
  <c r="F1275" i="21"/>
  <c r="F1371" i="21"/>
  <c r="F1403" i="21"/>
  <c r="F1539" i="21"/>
  <c r="F686" i="21"/>
  <c r="F1237" i="21"/>
  <c r="F1454" i="21"/>
  <c r="F1693" i="21"/>
  <c r="F934" i="21"/>
  <c r="F1078" i="21"/>
  <c r="F1174" i="21"/>
  <c r="F917" i="21"/>
  <c r="F645" i="21"/>
  <c r="F1024" i="21"/>
  <c r="F1261" i="21"/>
  <c r="F1597" i="21"/>
  <c r="F1149" i="21"/>
  <c r="F1189" i="21"/>
  <c r="F1093" i="21"/>
  <c r="F898" i="21"/>
  <c r="F1026" i="21"/>
  <c r="F850" i="21"/>
  <c r="F1050" i="21"/>
  <c r="F914" i="21"/>
  <c r="F810" i="21"/>
  <c r="F730" i="21"/>
  <c r="F747" i="21"/>
  <c r="K144" i="1"/>
  <c r="F131" i="21" s="1"/>
  <c r="F354" i="21"/>
  <c r="F355" i="21"/>
  <c r="T9" i="1"/>
  <c r="T7" i="1"/>
  <c r="T5" i="1"/>
  <c r="C1809" i="21"/>
  <c r="C1808" i="21"/>
  <c r="C1771" i="21"/>
  <c r="G10" i="21"/>
  <c r="G18" i="21"/>
  <c r="G26" i="21"/>
  <c r="G34" i="21"/>
  <c r="G42" i="21"/>
  <c r="G50" i="21"/>
  <c r="G58" i="21"/>
  <c r="G66" i="21"/>
  <c r="G74" i="21"/>
  <c r="G82" i="21"/>
  <c r="G90" i="21"/>
  <c r="G98" i="21"/>
  <c r="G106" i="21"/>
  <c r="G114" i="21"/>
  <c r="G122" i="21"/>
  <c r="G130" i="21"/>
  <c r="G138" i="21"/>
  <c r="G146" i="21"/>
  <c r="G154" i="21"/>
  <c r="G162" i="21"/>
  <c r="G170" i="21"/>
  <c r="G178" i="21"/>
  <c r="G186" i="21"/>
  <c r="G194" i="21"/>
  <c r="G202" i="21"/>
  <c r="G210" i="21"/>
  <c r="G218" i="21"/>
  <c r="G226" i="21"/>
  <c r="G234" i="21"/>
  <c r="G242" i="21"/>
  <c r="G250" i="21"/>
  <c r="G258" i="21"/>
  <c r="G266" i="21"/>
  <c r="G274" i="21"/>
  <c r="G282" i="21"/>
  <c r="G290" i="21"/>
  <c r="G298" i="21"/>
  <c r="G306" i="21"/>
  <c r="G314" i="21"/>
  <c r="G322" i="21"/>
  <c r="G330" i="21"/>
  <c r="G338" i="21"/>
  <c r="G346" i="21"/>
  <c r="G354" i="21"/>
  <c r="G362" i="21"/>
  <c r="G370" i="21"/>
  <c r="G378" i="21"/>
  <c r="G386" i="21"/>
  <c r="G394" i="21"/>
  <c r="G402" i="21"/>
  <c r="G410" i="21"/>
  <c r="G418" i="21"/>
  <c r="G426" i="21"/>
  <c r="G434" i="21"/>
  <c r="G442" i="21"/>
  <c r="G450" i="21"/>
  <c r="G458" i="21"/>
  <c r="G466" i="21"/>
  <c r="G474" i="21"/>
  <c r="G482" i="21"/>
  <c r="G490" i="21"/>
  <c r="G498" i="21"/>
  <c r="G506" i="21"/>
  <c r="G514" i="21"/>
  <c r="G522" i="21"/>
  <c r="G530" i="21"/>
  <c r="G538" i="21"/>
  <c r="G546" i="21"/>
  <c r="G554" i="21"/>
  <c r="G562" i="21"/>
  <c r="G570" i="21"/>
  <c r="G578" i="21"/>
  <c r="G586" i="21"/>
  <c r="G594" i="21"/>
  <c r="G602" i="21"/>
  <c r="G610" i="21"/>
  <c r="G618" i="21"/>
  <c r="G626" i="21"/>
  <c r="G634" i="21"/>
  <c r="G642" i="21"/>
  <c r="G650" i="21"/>
  <c r="G658" i="21"/>
  <c r="G666" i="21"/>
  <c r="G674" i="21"/>
  <c r="G682" i="21"/>
  <c r="G3" i="21"/>
  <c r="G11" i="21"/>
  <c r="G19" i="21"/>
  <c r="G27" i="21"/>
  <c r="G35" i="21"/>
  <c r="G43" i="21"/>
  <c r="G51" i="21"/>
  <c r="G59" i="21"/>
  <c r="G67" i="21"/>
  <c r="G75" i="21"/>
  <c r="G83" i="21"/>
  <c r="G91" i="21"/>
  <c r="G99" i="21"/>
  <c r="G107" i="21"/>
  <c r="G115" i="21"/>
  <c r="G123" i="21"/>
  <c r="G131" i="21"/>
  <c r="G139" i="21"/>
  <c r="G147" i="21"/>
  <c r="G155" i="21"/>
  <c r="G163" i="21"/>
  <c r="G171" i="21"/>
  <c r="G179" i="21"/>
  <c r="G187" i="21"/>
  <c r="G195" i="21"/>
  <c r="G203" i="21"/>
  <c r="G211" i="21"/>
  <c r="G219" i="21"/>
  <c r="G227" i="21"/>
  <c r="G235" i="21"/>
  <c r="G243" i="21"/>
  <c r="G251" i="21"/>
  <c r="G259" i="21"/>
  <c r="G267" i="21"/>
  <c r="G275" i="21"/>
  <c r="G283" i="21"/>
  <c r="G291" i="21"/>
  <c r="G299" i="21"/>
  <c r="G307" i="21"/>
  <c r="G315" i="21"/>
  <c r="G323" i="21"/>
  <c r="G331" i="21"/>
  <c r="G339" i="21"/>
  <c r="G347" i="21"/>
  <c r="G355" i="21"/>
  <c r="G363" i="21"/>
  <c r="G371" i="21"/>
  <c r="G379" i="21"/>
  <c r="G387" i="21"/>
  <c r="G395" i="21"/>
  <c r="G403" i="21"/>
  <c r="G411" i="21"/>
  <c r="G419" i="21"/>
  <c r="G427" i="21"/>
  <c r="G435" i="21"/>
  <c r="G443" i="21"/>
  <c r="G451" i="21"/>
  <c r="G459" i="21"/>
  <c r="G467" i="21"/>
  <c r="G475" i="21"/>
  <c r="G483" i="21"/>
  <c r="G491" i="21"/>
  <c r="G499" i="21"/>
  <c r="G507" i="21"/>
  <c r="G515" i="21"/>
  <c r="G523" i="21"/>
  <c r="G531" i="21"/>
  <c r="G539" i="21"/>
  <c r="G547" i="21"/>
  <c r="G555" i="21"/>
  <c r="G563" i="21"/>
  <c r="G571" i="21"/>
  <c r="G579" i="21"/>
  <c r="G587" i="21"/>
  <c r="G595" i="21"/>
  <c r="G603" i="21"/>
  <c r="G611" i="21"/>
  <c r="G619" i="21"/>
  <c r="G627" i="21"/>
  <c r="G635" i="21"/>
  <c r="G643" i="21"/>
  <c r="G651" i="21"/>
  <c r="G659" i="21"/>
  <c r="G667" i="21"/>
  <c r="G675" i="21"/>
  <c r="G4" i="21"/>
  <c r="G12" i="21"/>
  <c r="G20" i="21"/>
  <c r="G28" i="21"/>
  <c r="G36" i="21"/>
  <c r="G44" i="21"/>
  <c r="G52" i="21"/>
  <c r="G60" i="21"/>
  <c r="G68" i="21"/>
  <c r="G76" i="21"/>
  <c r="G84" i="21"/>
  <c r="G92" i="21"/>
  <c r="G100" i="21"/>
  <c r="G108" i="21"/>
  <c r="G116" i="21"/>
  <c r="G124" i="21"/>
  <c r="G132" i="21"/>
  <c r="G140" i="21"/>
  <c r="G148" i="21"/>
  <c r="G156" i="21"/>
  <c r="G164" i="21"/>
  <c r="G172" i="21"/>
  <c r="G180" i="21"/>
  <c r="G188" i="21"/>
  <c r="G196" i="21"/>
  <c r="G204" i="21"/>
  <c r="G212" i="21"/>
  <c r="G220" i="21"/>
  <c r="G228" i="21"/>
  <c r="G236" i="21"/>
  <c r="G244" i="21"/>
  <c r="G252" i="21"/>
  <c r="G260" i="21"/>
  <c r="G268" i="21"/>
  <c r="G276" i="21"/>
  <c r="G284" i="21"/>
  <c r="G292" i="21"/>
  <c r="G300" i="21"/>
  <c r="G308" i="21"/>
  <c r="G316" i="21"/>
  <c r="G324" i="21"/>
  <c r="G332" i="21"/>
  <c r="G340" i="21"/>
  <c r="G348" i="21"/>
  <c r="G356" i="21"/>
  <c r="G364" i="21"/>
  <c r="G372" i="21"/>
  <c r="G380" i="21"/>
  <c r="G388" i="21"/>
  <c r="G396" i="21"/>
  <c r="G404" i="21"/>
  <c r="G412" i="21"/>
  <c r="G420" i="21"/>
  <c r="G428" i="21"/>
  <c r="G436" i="21"/>
  <c r="G444" i="21"/>
  <c r="G452" i="21"/>
  <c r="G460" i="21"/>
  <c r="G468" i="21"/>
  <c r="G476" i="21"/>
  <c r="G484" i="21"/>
  <c r="G492" i="21"/>
  <c r="G500" i="21"/>
  <c r="G508" i="21"/>
  <c r="G516" i="21"/>
  <c r="G524" i="21"/>
  <c r="G532" i="21"/>
  <c r="G540" i="21"/>
  <c r="G548" i="21"/>
  <c r="G556" i="21"/>
  <c r="G564" i="21"/>
  <c r="G572" i="21"/>
  <c r="G580" i="21"/>
  <c r="G588" i="21"/>
  <c r="G5" i="21"/>
  <c r="G13" i="21"/>
  <c r="G21" i="21"/>
  <c r="G29" i="21"/>
  <c r="G37" i="21"/>
  <c r="G45" i="21"/>
  <c r="G53" i="21"/>
  <c r="G61" i="21"/>
  <c r="G69" i="21"/>
  <c r="G77" i="21"/>
  <c r="G85" i="21"/>
  <c r="G93" i="21"/>
  <c r="G101" i="21"/>
  <c r="G109" i="21"/>
  <c r="G117" i="21"/>
  <c r="G125" i="21"/>
  <c r="G133" i="21"/>
  <c r="G141" i="21"/>
  <c r="G149" i="21"/>
  <c r="G157" i="21"/>
  <c r="G165" i="21"/>
  <c r="G173" i="21"/>
  <c r="G181" i="21"/>
  <c r="G189" i="21"/>
  <c r="G197" i="21"/>
  <c r="G205" i="21"/>
  <c r="G213" i="21"/>
  <c r="G221" i="21"/>
  <c r="G229" i="21"/>
  <c r="G237" i="21"/>
  <c r="G245" i="21"/>
  <c r="G253" i="21"/>
  <c r="G261" i="21"/>
  <c r="G269" i="21"/>
  <c r="G277" i="21"/>
  <c r="G285" i="21"/>
  <c r="G293" i="21"/>
  <c r="G301" i="21"/>
  <c r="G309" i="21"/>
  <c r="G317" i="21"/>
  <c r="G325" i="21"/>
  <c r="G333" i="21"/>
  <c r="G341" i="21"/>
  <c r="G349" i="21"/>
  <c r="G357" i="21"/>
  <c r="G365" i="21"/>
  <c r="G373" i="21"/>
  <c r="G381" i="21"/>
  <c r="G389" i="21"/>
  <c r="G397" i="21"/>
  <c r="G405" i="21"/>
  <c r="G413" i="21"/>
  <c r="G421" i="21"/>
  <c r="G429" i="21"/>
  <c r="G437" i="21"/>
  <c r="G445" i="21"/>
  <c r="G453" i="21"/>
  <c r="G461" i="21"/>
  <c r="G469" i="21"/>
  <c r="G477" i="21"/>
  <c r="G485" i="21"/>
  <c r="G493" i="21"/>
  <c r="G501" i="21"/>
  <c r="G509" i="21"/>
  <c r="G517" i="21"/>
  <c r="G525" i="21"/>
  <c r="G533" i="21"/>
  <c r="G541" i="21"/>
  <c r="G549" i="21"/>
  <c r="G557" i="21"/>
  <c r="G565" i="21"/>
  <c r="G573" i="21"/>
  <c r="G581" i="21"/>
  <c r="G589" i="21"/>
  <c r="G6" i="21"/>
  <c r="G14" i="21"/>
  <c r="G22" i="21"/>
  <c r="G30" i="21"/>
  <c r="G38" i="21"/>
  <c r="G46" i="21"/>
  <c r="G54" i="21"/>
  <c r="G62" i="21"/>
  <c r="G70" i="21"/>
  <c r="G78" i="21"/>
  <c r="G86" i="21"/>
  <c r="G94" i="21"/>
  <c r="G102" i="21"/>
  <c r="G110" i="21"/>
  <c r="G118" i="21"/>
  <c r="G126" i="21"/>
  <c r="G134" i="21"/>
  <c r="G142" i="21"/>
  <c r="G150" i="21"/>
  <c r="G158" i="21"/>
  <c r="G166" i="21"/>
  <c r="G174" i="21"/>
  <c r="G182" i="21"/>
  <c r="G190" i="21"/>
  <c r="G198" i="21"/>
  <c r="G206" i="21"/>
  <c r="G214" i="21"/>
  <c r="G222" i="21"/>
  <c r="G230" i="21"/>
  <c r="G238" i="21"/>
  <c r="G246" i="21"/>
  <c r="G254" i="21"/>
  <c r="G262" i="21"/>
  <c r="G270" i="21"/>
  <c r="G278" i="21"/>
  <c r="G286" i="21"/>
  <c r="G294" i="21"/>
  <c r="G302" i="21"/>
  <c r="G310" i="21"/>
  <c r="G318" i="21"/>
  <c r="G326" i="21"/>
  <c r="G334" i="21"/>
  <c r="G342" i="21"/>
  <c r="G350" i="21"/>
  <c r="G358" i="21"/>
  <c r="G366" i="21"/>
  <c r="G374" i="21"/>
  <c r="G382" i="21"/>
  <c r="G390" i="21"/>
  <c r="G398" i="21"/>
  <c r="G406" i="21"/>
  <c r="G414" i="21"/>
  <c r="G422" i="21"/>
  <c r="G430" i="21"/>
  <c r="G438" i="21"/>
  <c r="G446" i="21"/>
  <c r="G454" i="21"/>
  <c r="G462" i="21"/>
  <c r="G470" i="21"/>
  <c r="G478" i="21"/>
  <c r="G486" i="21"/>
  <c r="G494" i="21"/>
  <c r="G502" i="21"/>
  <c r="G510" i="21"/>
  <c r="G518" i="21"/>
  <c r="G526" i="21"/>
  <c r="G534" i="21"/>
  <c r="G542" i="21"/>
  <c r="G550" i="21"/>
  <c r="G558" i="21"/>
  <c r="G566" i="21"/>
  <c r="G574" i="21"/>
  <c r="G582" i="21"/>
  <c r="G590" i="21"/>
  <c r="G598" i="21"/>
  <c r="G606" i="21"/>
  <c r="G614" i="21"/>
  <c r="G622" i="21"/>
  <c r="G630" i="21"/>
  <c r="G638" i="21"/>
  <c r="G646" i="21"/>
  <c r="G654" i="21"/>
  <c r="G662" i="21"/>
  <c r="G670" i="21"/>
  <c r="G678" i="21"/>
  <c r="G7" i="21"/>
  <c r="G15" i="21"/>
  <c r="G23" i="21"/>
  <c r="G31" i="21"/>
  <c r="G39" i="21"/>
  <c r="G47" i="21"/>
  <c r="G55" i="21"/>
  <c r="G63" i="21"/>
  <c r="G71" i="21"/>
  <c r="G79" i="21"/>
  <c r="G87" i="21"/>
  <c r="G95" i="21"/>
  <c r="G103" i="21"/>
  <c r="G111" i="21"/>
  <c r="G119" i="21"/>
  <c r="G127" i="21"/>
  <c r="G135" i="21"/>
  <c r="G143" i="21"/>
  <c r="G151" i="21"/>
  <c r="G159" i="21"/>
  <c r="G167" i="21"/>
  <c r="G175" i="21"/>
  <c r="G183" i="21"/>
  <c r="G191" i="21"/>
  <c r="G199" i="21"/>
  <c r="G207" i="21"/>
  <c r="G215" i="21"/>
  <c r="G223" i="21"/>
  <c r="G231" i="21"/>
  <c r="G239" i="21"/>
  <c r="G247" i="21"/>
  <c r="G255" i="21"/>
  <c r="G263" i="21"/>
  <c r="G271" i="21"/>
  <c r="G279" i="21"/>
  <c r="G287" i="21"/>
  <c r="G295" i="21"/>
  <c r="G303" i="21"/>
  <c r="G311" i="21"/>
  <c r="G319" i="21"/>
  <c r="G327" i="21"/>
  <c r="G335" i="21"/>
  <c r="G343" i="21"/>
  <c r="G351" i="21"/>
  <c r="G359" i="21"/>
  <c r="G367" i="21"/>
  <c r="G375" i="21"/>
  <c r="G383" i="21"/>
  <c r="G391" i="21"/>
  <c r="G399" i="21"/>
  <c r="G407" i="21"/>
  <c r="G415" i="21"/>
  <c r="G423" i="21"/>
  <c r="G431" i="21"/>
  <c r="G439" i="21"/>
  <c r="G447" i="21"/>
  <c r="G455" i="21"/>
  <c r="G463" i="21"/>
  <c r="G471" i="21"/>
  <c r="G479" i="21"/>
  <c r="G487" i="21"/>
  <c r="G495" i="21"/>
  <c r="G503" i="21"/>
  <c r="G511" i="21"/>
  <c r="G519" i="21"/>
  <c r="G527" i="21"/>
  <c r="G535" i="21"/>
  <c r="G543" i="21"/>
  <c r="G551" i="21"/>
  <c r="G559" i="21"/>
  <c r="G567" i="21"/>
  <c r="G575" i="21"/>
  <c r="G583" i="21"/>
  <c r="G591" i="21"/>
  <c r="G599" i="21"/>
  <c r="G607" i="21"/>
  <c r="G615" i="21"/>
  <c r="G623" i="21"/>
  <c r="G631" i="21"/>
  <c r="G639" i="21"/>
  <c r="G647" i="21"/>
  <c r="G655" i="21"/>
  <c r="G663" i="21"/>
  <c r="G671" i="21"/>
  <c r="G679" i="21"/>
  <c r="G8" i="21"/>
  <c r="G16" i="21"/>
  <c r="G24" i="21"/>
  <c r="G32" i="21"/>
  <c r="G40" i="21"/>
  <c r="G48" i="21"/>
  <c r="G56" i="21"/>
  <c r="G64" i="21"/>
  <c r="G72" i="21"/>
  <c r="G80" i="21"/>
  <c r="G88" i="21"/>
  <c r="G96" i="21"/>
  <c r="G104" i="21"/>
  <c r="G112" i="21"/>
  <c r="G120" i="21"/>
  <c r="G128" i="21"/>
  <c r="G136" i="21"/>
  <c r="G144" i="21"/>
  <c r="G152" i="21"/>
  <c r="G160" i="21"/>
  <c r="G168" i="21"/>
  <c r="G176" i="21"/>
  <c r="G184" i="21"/>
  <c r="G192" i="21"/>
  <c r="G200" i="21"/>
  <c r="G208" i="21"/>
  <c r="G216" i="21"/>
  <c r="G224" i="21"/>
  <c r="G232" i="21"/>
  <c r="G240" i="21"/>
  <c r="G248" i="21"/>
  <c r="G256" i="21"/>
  <c r="G264" i="21"/>
  <c r="G272" i="21"/>
  <c r="G280" i="21"/>
  <c r="G288" i="21"/>
  <c r="G296" i="21"/>
  <c r="G304" i="21"/>
  <c r="G312" i="21"/>
  <c r="G320" i="21"/>
  <c r="G328" i="21"/>
  <c r="G336" i="21"/>
  <c r="G344" i="21"/>
  <c r="G352" i="21"/>
  <c r="G360" i="21"/>
  <c r="G368" i="21"/>
  <c r="G376" i="21"/>
  <c r="G384" i="21"/>
  <c r="G392" i="21"/>
  <c r="G400" i="21"/>
  <c r="G408" i="21"/>
  <c r="G416" i="21"/>
  <c r="G424" i="21"/>
  <c r="G432" i="21"/>
  <c r="G440" i="21"/>
  <c r="G448" i="21"/>
  <c r="G456" i="21"/>
  <c r="G464" i="21"/>
  <c r="G472" i="21"/>
  <c r="G480" i="21"/>
  <c r="G488" i="21"/>
  <c r="G496" i="21"/>
  <c r="G504" i="21"/>
  <c r="G512" i="21"/>
  <c r="G520" i="21"/>
  <c r="G528" i="21"/>
  <c r="G536" i="21"/>
  <c r="G544" i="21"/>
  <c r="G552" i="21"/>
  <c r="G560" i="21"/>
  <c r="G568" i="21"/>
  <c r="G576" i="21"/>
  <c r="G584" i="21"/>
  <c r="G592" i="21"/>
  <c r="G600" i="21"/>
  <c r="G608" i="21"/>
  <c r="G616" i="21"/>
  <c r="G624" i="21"/>
  <c r="G632" i="21"/>
  <c r="G640" i="21"/>
  <c r="G648" i="21"/>
  <c r="G656" i="21"/>
  <c r="G664" i="21"/>
  <c r="G672" i="21"/>
  <c r="G680" i="21"/>
  <c r="G9" i="21"/>
  <c r="G17" i="21"/>
  <c r="G25" i="21"/>
  <c r="G33" i="21"/>
  <c r="G41" i="21"/>
  <c r="G49" i="21"/>
  <c r="G57" i="21"/>
  <c r="G65" i="21"/>
  <c r="G73" i="21"/>
  <c r="G81" i="21"/>
  <c r="G89" i="21"/>
  <c r="G97" i="21"/>
  <c r="G105" i="21"/>
  <c r="G113" i="21"/>
  <c r="G121" i="21"/>
  <c r="G129" i="21"/>
  <c r="G137" i="21"/>
  <c r="G145" i="21"/>
  <c r="G153" i="21"/>
  <c r="G161" i="21"/>
  <c r="G169" i="21"/>
  <c r="G177" i="21"/>
  <c r="G185" i="21"/>
  <c r="G193" i="21"/>
  <c r="G201" i="21"/>
  <c r="G209" i="21"/>
  <c r="G217" i="21"/>
  <c r="G225" i="21"/>
  <c r="G233" i="21"/>
  <c r="G241" i="21"/>
  <c r="G249" i="21"/>
  <c r="G257" i="21"/>
  <c r="G265" i="21"/>
  <c r="G273" i="21"/>
  <c r="G281" i="21"/>
  <c r="G289" i="21"/>
  <c r="G297" i="21"/>
  <c r="G305" i="21"/>
  <c r="G313" i="21"/>
  <c r="G321" i="21"/>
  <c r="G329" i="21"/>
  <c r="G337" i="21"/>
  <c r="G345" i="21"/>
  <c r="G353" i="21"/>
  <c r="G361" i="21"/>
  <c r="G369" i="21"/>
  <c r="G377" i="21"/>
  <c r="G385" i="21"/>
  <c r="G393" i="21"/>
  <c r="G401" i="21"/>
  <c r="G409" i="21"/>
  <c r="G417" i="21"/>
  <c r="G425" i="21"/>
  <c r="G433" i="21"/>
  <c r="G441" i="21"/>
  <c r="G449" i="21"/>
  <c r="G457" i="21"/>
  <c r="G465" i="21"/>
  <c r="G473" i="21"/>
  <c r="G481" i="21"/>
  <c r="G489" i="21"/>
  <c r="G497" i="21"/>
  <c r="G505" i="21"/>
  <c r="G513" i="21"/>
  <c r="G521" i="21"/>
  <c r="G529" i="21"/>
  <c r="G537" i="21"/>
  <c r="G545" i="21"/>
  <c r="G553" i="21"/>
  <c r="G561" i="21"/>
  <c r="G569" i="21"/>
  <c r="G577" i="21"/>
  <c r="G585" i="21"/>
  <c r="G593" i="21"/>
  <c r="G601" i="21"/>
  <c r="G609" i="21"/>
  <c r="G617" i="21"/>
  <c r="G625" i="21"/>
  <c r="G633" i="21"/>
  <c r="G641" i="21"/>
  <c r="G649" i="21"/>
  <c r="G657" i="21"/>
  <c r="G665" i="21"/>
  <c r="G673" i="21"/>
  <c r="G681" i="21"/>
  <c r="G621" i="21"/>
  <c r="G653" i="21"/>
  <c r="G684" i="21"/>
  <c r="G692" i="21"/>
  <c r="G700" i="21"/>
  <c r="G708" i="21"/>
  <c r="G716" i="21"/>
  <c r="G724" i="21"/>
  <c r="G732" i="21"/>
  <c r="G740" i="21"/>
  <c r="G748" i="21"/>
  <c r="G756" i="21"/>
  <c r="G764" i="21"/>
  <c r="G772" i="21"/>
  <c r="G780" i="21"/>
  <c r="G788" i="21"/>
  <c r="G796" i="21"/>
  <c r="G804" i="21"/>
  <c r="G812" i="21"/>
  <c r="G820" i="21"/>
  <c r="G828" i="21"/>
  <c r="G836" i="21"/>
  <c r="G844" i="21"/>
  <c r="G852" i="21"/>
  <c r="G860" i="21"/>
  <c r="G868" i="21"/>
  <c r="G876" i="21"/>
  <c r="G884" i="21"/>
  <c r="G892" i="21"/>
  <c r="G900" i="21"/>
  <c r="G908" i="21"/>
  <c r="G916" i="21"/>
  <c r="G924" i="21"/>
  <c r="G932" i="21"/>
  <c r="G940" i="21"/>
  <c r="G948" i="21"/>
  <c r="G956" i="21"/>
  <c r="G964" i="21"/>
  <c r="G972" i="21"/>
  <c r="G980" i="21"/>
  <c r="G988" i="21"/>
  <c r="G996" i="21"/>
  <c r="G1004" i="21"/>
  <c r="G1012" i="21"/>
  <c r="G1020" i="21"/>
  <c r="G1028" i="21"/>
  <c r="G1036" i="21"/>
  <c r="G1044" i="21"/>
  <c r="G1052" i="21"/>
  <c r="G1060" i="21"/>
  <c r="G1068" i="21"/>
  <c r="G1076" i="21"/>
  <c r="G1084" i="21"/>
  <c r="G1092" i="21"/>
  <c r="G1100" i="21"/>
  <c r="G1108" i="21"/>
  <c r="G1116" i="21"/>
  <c r="G1124" i="21"/>
  <c r="G1132" i="21"/>
  <c r="G1140" i="21"/>
  <c r="G1148" i="21"/>
  <c r="G1156" i="21"/>
  <c r="G1164" i="21"/>
  <c r="G1172" i="21"/>
  <c r="G1180" i="21"/>
  <c r="G1188" i="21"/>
  <c r="G1196" i="21"/>
  <c r="G1204" i="21"/>
  <c r="G1212" i="21"/>
  <c r="G1220" i="21"/>
  <c r="G1228" i="21"/>
  <c r="G1236" i="21"/>
  <c r="G1244" i="21"/>
  <c r="G1252" i="21"/>
  <c r="G1260" i="21"/>
  <c r="G1268" i="21"/>
  <c r="G1276" i="21"/>
  <c r="G1284" i="21"/>
  <c r="G1292" i="21"/>
  <c r="G1300" i="21"/>
  <c r="G1308" i="21"/>
  <c r="G1316" i="21"/>
  <c r="G1324" i="21"/>
  <c r="G1332" i="21"/>
  <c r="G1340" i="21"/>
  <c r="G1348" i="21"/>
  <c r="G1356" i="21"/>
  <c r="G1364" i="21"/>
  <c r="G1372" i="21"/>
  <c r="G1380" i="21"/>
  <c r="G1388" i="21"/>
  <c r="G1396" i="21"/>
  <c r="G1404" i="21"/>
  <c r="G1412" i="21"/>
  <c r="G1420" i="21"/>
  <c r="G596" i="21"/>
  <c r="G628" i="21"/>
  <c r="G660" i="21"/>
  <c r="G685" i="21"/>
  <c r="G693" i="21"/>
  <c r="G701" i="21"/>
  <c r="G709" i="21"/>
  <c r="G717" i="21"/>
  <c r="G725" i="21"/>
  <c r="G733" i="21"/>
  <c r="G741" i="21"/>
  <c r="G749" i="21"/>
  <c r="G757" i="21"/>
  <c r="G765" i="21"/>
  <c r="G773" i="21"/>
  <c r="G781" i="21"/>
  <c r="G789" i="21"/>
  <c r="G797" i="21"/>
  <c r="G805" i="21"/>
  <c r="G813" i="21"/>
  <c r="G821" i="21"/>
  <c r="G829" i="21"/>
  <c r="G837" i="21"/>
  <c r="G845" i="21"/>
  <c r="G853" i="21"/>
  <c r="G861" i="21"/>
  <c r="G869" i="21"/>
  <c r="G877" i="21"/>
  <c r="G885" i="21"/>
  <c r="G893" i="21"/>
  <c r="G901" i="21"/>
  <c r="G909" i="21"/>
  <c r="G917" i="21"/>
  <c r="G925" i="21"/>
  <c r="G933" i="21"/>
  <c r="G941" i="21"/>
  <c r="G949" i="21"/>
  <c r="G957" i="21"/>
  <c r="G965" i="21"/>
  <c r="G973" i="21"/>
  <c r="G981" i="21"/>
  <c r="G989" i="21"/>
  <c r="G997" i="21"/>
  <c r="G1005" i="21"/>
  <c r="G1013" i="21"/>
  <c r="G1021" i="21"/>
  <c r="G1029" i="21"/>
  <c r="G1037" i="21"/>
  <c r="G1045" i="21"/>
  <c r="G1053" i="21"/>
  <c r="G1061" i="21"/>
  <c r="G1069" i="21"/>
  <c r="G1077" i="21"/>
  <c r="G1085" i="21"/>
  <c r="G1093" i="21"/>
  <c r="G1101" i="21"/>
  <c r="G1109" i="21"/>
  <c r="G1117" i="21"/>
  <c r="G1125" i="21"/>
  <c r="G1133" i="21"/>
  <c r="G1141" i="21"/>
  <c r="G1149" i="21"/>
  <c r="G1157" i="21"/>
  <c r="G1165" i="21"/>
  <c r="G1173" i="21"/>
  <c r="G1181" i="21"/>
  <c r="G1189" i="21"/>
  <c r="G1197" i="21"/>
  <c r="G1205" i="21"/>
  <c r="G1213" i="21"/>
  <c r="G1221" i="21"/>
  <c r="G1229" i="21"/>
  <c r="G1237" i="21"/>
  <c r="G1245" i="21"/>
  <c r="G1253" i="21"/>
  <c r="G1261" i="21"/>
  <c r="G1269" i="21"/>
  <c r="G1277" i="21"/>
  <c r="G1285" i="21"/>
  <c r="G1293" i="21"/>
  <c r="G1301" i="21"/>
  <c r="G1309" i="21"/>
  <c r="G1317" i="21"/>
  <c r="G1325" i="21"/>
  <c r="G1333" i="21"/>
  <c r="G1341" i="21"/>
  <c r="G1349" i="21"/>
  <c r="G1357" i="21"/>
  <c r="G1365" i="21"/>
  <c r="G1373" i="21"/>
  <c r="G1381" i="21"/>
  <c r="G1389" i="21"/>
  <c r="G1397" i="21"/>
  <c r="G1405" i="21"/>
  <c r="G597" i="21"/>
  <c r="G629" i="21"/>
  <c r="G661" i="21"/>
  <c r="G686" i="21"/>
  <c r="G694" i="21"/>
  <c r="G702" i="21"/>
  <c r="G710" i="21"/>
  <c r="G718" i="21"/>
  <c r="G726" i="21"/>
  <c r="G734" i="21"/>
  <c r="G742" i="21"/>
  <c r="G750" i="21"/>
  <c r="G758" i="21"/>
  <c r="G766" i="21"/>
  <c r="G774" i="21"/>
  <c r="G782" i="21"/>
  <c r="G790" i="21"/>
  <c r="G798" i="21"/>
  <c r="G806" i="21"/>
  <c r="G814" i="21"/>
  <c r="G822" i="21"/>
  <c r="G830" i="21"/>
  <c r="G838" i="21"/>
  <c r="G846" i="21"/>
  <c r="G854" i="21"/>
  <c r="G862" i="21"/>
  <c r="G870" i="21"/>
  <c r="G878" i="21"/>
  <c r="G886" i="21"/>
  <c r="G894" i="21"/>
  <c r="G902" i="21"/>
  <c r="G910" i="21"/>
  <c r="G918" i="21"/>
  <c r="G926" i="21"/>
  <c r="G934" i="21"/>
  <c r="G942" i="21"/>
  <c r="G950" i="21"/>
  <c r="G958" i="21"/>
  <c r="G966" i="21"/>
  <c r="G974" i="21"/>
  <c r="G982" i="21"/>
  <c r="G990" i="21"/>
  <c r="G998" i="21"/>
  <c r="G1006" i="21"/>
  <c r="G1014" i="21"/>
  <c r="G1022" i="21"/>
  <c r="G1030" i="21"/>
  <c r="G1038" i="21"/>
  <c r="G1046" i="21"/>
  <c r="G1054" i="21"/>
  <c r="G1062" i="21"/>
  <c r="G1070" i="21"/>
  <c r="G1078" i="21"/>
  <c r="G1086" i="21"/>
  <c r="G1094" i="21"/>
  <c r="G1102" i="21"/>
  <c r="G1110" i="21"/>
  <c r="G1118" i="21"/>
  <c r="G1126" i="21"/>
  <c r="G1134" i="21"/>
  <c r="G1142" i="21"/>
  <c r="G1150" i="21"/>
  <c r="G1158" i="21"/>
  <c r="G1166" i="21"/>
  <c r="G1174" i="21"/>
  <c r="G1182" i="21"/>
  <c r="G1190" i="21"/>
  <c r="G1198" i="21"/>
  <c r="G1206" i="21"/>
  <c r="G1214" i="21"/>
  <c r="G1222" i="21"/>
  <c r="G1230" i="21"/>
  <c r="G1238" i="21"/>
  <c r="G1246" i="21"/>
  <c r="G1254" i="21"/>
  <c r="G1262" i="21"/>
  <c r="G1270" i="21"/>
  <c r="G1278" i="21"/>
  <c r="G1286" i="21"/>
  <c r="G1294" i="21"/>
  <c r="G1302" i="21"/>
  <c r="G1310" i="21"/>
  <c r="G1318" i="21"/>
  <c r="G1326" i="21"/>
  <c r="G1334" i="21"/>
  <c r="G604" i="21"/>
  <c r="G636" i="21"/>
  <c r="G668" i="21"/>
  <c r="G687" i="21"/>
  <c r="G695" i="21"/>
  <c r="G703" i="21"/>
  <c r="G711" i="21"/>
  <c r="G719" i="21"/>
  <c r="G727" i="21"/>
  <c r="G735" i="21"/>
  <c r="G743" i="21"/>
  <c r="G751" i="21"/>
  <c r="G759" i="21"/>
  <c r="G767" i="21"/>
  <c r="G775" i="21"/>
  <c r="G783" i="21"/>
  <c r="G791" i="21"/>
  <c r="G799" i="21"/>
  <c r="G807" i="21"/>
  <c r="G815" i="21"/>
  <c r="G823" i="21"/>
  <c r="G831" i="21"/>
  <c r="G839" i="21"/>
  <c r="G847" i="21"/>
  <c r="G855" i="21"/>
  <c r="G863" i="21"/>
  <c r="G871" i="21"/>
  <c r="G879" i="21"/>
  <c r="G887" i="21"/>
  <c r="G895" i="21"/>
  <c r="G903" i="21"/>
  <c r="G911" i="21"/>
  <c r="G919" i="21"/>
  <c r="G927" i="21"/>
  <c r="G935" i="21"/>
  <c r="G943" i="21"/>
  <c r="G951" i="21"/>
  <c r="G959" i="21"/>
  <c r="G967" i="21"/>
  <c r="G975" i="21"/>
  <c r="G983" i="21"/>
  <c r="G991" i="21"/>
  <c r="G999" i="21"/>
  <c r="G1007" i="21"/>
  <c r="G1015" i="21"/>
  <c r="G1023" i="21"/>
  <c r="G1031" i="21"/>
  <c r="G1039" i="21"/>
  <c r="G1047" i="21"/>
  <c r="G1055" i="21"/>
  <c r="G1063" i="21"/>
  <c r="G1071" i="21"/>
  <c r="G1079" i="21"/>
  <c r="G1087" i="21"/>
  <c r="G1095" i="21"/>
  <c r="G1103" i="21"/>
  <c r="G1111" i="21"/>
  <c r="G1119" i="21"/>
  <c r="G1127" i="21"/>
  <c r="G1135" i="21"/>
  <c r="G1143" i="21"/>
  <c r="G1151" i="21"/>
  <c r="G1159" i="21"/>
  <c r="G1167" i="21"/>
  <c r="G1175" i="21"/>
  <c r="G1183" i="21"/>
  <c r="G1191" i="21"/>
  <c r="G1199" i="21"/>
  <c r="G1207" i="21"/>
  <c r="G1215" i="21"/>
  <c r="G1223" i="21"/>
  <c r="G1231" i="21"/>
  <c r="G1239" i="21"/>
  <c r="G1247" i="21"/>
  <c r="G1255" i="21"/>
  <c r="G1263" i="21"/>
  <c r="G1271" i="21"/>
  <c r="G1279" i="21"/>
  <c r="G1287" i="21"/>
  <c r="G1295" i="21"/>
  <c r="G1303" i="21"/>
  <c r="G1311" i="21"/>
  <c r="G1319" i="21"/>
  <c r="G1327" i="21"/>
  <c r="G1335" i="21"/>
  <c r="G605" i="21"/>
  <c r="G637" i="21"/>
  <c r="G669" i="21"/>
  <c r="G688" i="21"/>
  <c r="G696" i="21"/>
  <c r="G704" i="21"/>
  <c r="G712" i="21"/>
  <c r="G720" i="21"/>
  <c r="G728" i="21"/>
  <c r="G736" i="21"/>
  <c r="G744" i="21"/>
  <c r="G752" i="21"/>
  <c r="G760" i="21"/>
  <c r="G768" i="21"/>
  <c r="G776" i="21"/>
  <c r="G784" i="21"/>
  <c r="G792" i="21"/>
  <c r="G800" i="21"/>
  <c r="G808" i="21"/>
  <c r="G816" i="21"/>
  <c r="G824" i="21"/>
  <c r="G832" i="21"/>
  <c r="G840" i="21"/>
  <c r="G848" i="21"/>
  <c r="G856" i="21"/>
  <c r="G864" i="21"/>
  <c r="G872" i="21"/>
  <c r="G880" i="21"/>
  <c r="G888" i="21"/>
  <c r="G896" i="21"/>
  <c r="G904" i="21"/>
  <c r="G912" i="21"/>
  <c r="G920" i="21"/>
  <c r="G928" i="21"/>
  <c r="G936" i="21"/>
  <c r="G944" i="21"/>
  <c r="G952" i="21"/>
  <c r="G960" i="21"/>
  <c r="G968" i="21"/>
  <c r="G976" i="21"/>
  <c r="G984" i="21"/>
  <c r="G992" i="21"/>
  <c r="G1000" i="21"/>
  <c r="G1008" i="21"/>
  <c r="G1016" i="21"/>
  <c r="G1024" i="21"/>
  <c r="G1032" i="21"/>
  <c r="G1040" i="21"/>
  <c r="G1048" i="21"/>
  <c r="G1056" i="21"/>
  <c r="G1064" i="21"/>
  <c r="G1072" i="21"/>
  <c r="G1080" i="21"/>
  <c r="G1088" i="21"/>
  <c r="G1096" i="21"/>
  <c r="G1104" i="21"/>
  <c r="G1112" i="21"/>
  <c r="G1120" i="21"/>
  <c r="G1128" i="21"/>
  <c r="G1136" i="21"/>
  <c r="G1144" i="21"/>
  <c r="G1152" i="21"/>
  <c r="G1160" i="21"/>
  <c r="G1168" i="21"/>
  <c r="G1176" i="21"/>
  <c r="G1184" i="21"/>
  <c r="G1192" i="21"/>
  <c r="G1200" i="21"/>
  <c r="G1208" i="21"/>
  <c r="G1216" i="21"/>
  <c r="G1224" i="21"/>
  <c r="G1232" i="21"/>
  <c r="G1240" i="21"/>
  <c r="G1248" i="21"/>
  <c r="G1256" i="21"/>
  <c r="G1264" i="21"/>
  <c r="G1272" i="21"/>
  <c r="G1280" i="21"/>
  <c r="G1288" i="21"/>
  <c r="G1296" i="21"/>
  <c r="G1304" i="21"/>
  <c r="G1312" i="21"/>
  <c r="G1320" i="21"/>
  <c r="G1328" i="21"/>
  <c r="G1336" i="21"/>
  <c r="G1344" i="21"/>
  <c r="G1352" i="21"/>
  <c r="G1360" i="21"/>
  <c r="G1368" i="21"/>
  <c r="G1376" i="21"/>
  <c r="G1384" i="21"/>
  <c r="G1392" i="21"/>
  <c r="G1400" i="21"/>
  <c r="G1408" i="21"/>
  <c r="G1416" i="21"/>
  <c r="G612" i="21"/>
  <c r="G644" i="21"/>
  <c r="G676" i="21"/>
  <c r="G689" i="21"/>
  <c r="G697" i="21"/>
  <c r="G705" i="21"/>
  <c r="G713" i="21"/>
  <c r="G721" i="21"/>
  <c r="G729" i="21"/>
  <c r="G737" i="21"/>
  <c r="G745" i="21"/>
  <c r="G753" i="21"/>
  <c r="G761" i="21"/>
  <c r="G769" i="21"/>
  <c r="G777" i="21"/>
  <c r="G785" i="21"/>
  <c r="G793" i="21"/>
  <c r="G801" i="21"/>
  <c r="G809" i="21"/>
  <c r="G817" i="21"/>
  <c r="G825" i="21"/>
  <c r="G833" i="21"/>
  <c r="G841" i="21"/>
  <c r="G849" i="21"/>
  <c r="G857" i="21"/>
  <c r="G865" i="21"/>
  <c r="G873" i="21"/>
  <c r="G881" i="21"/>
  <c r="G889" i="21"/>
  <c r="G897" i="21"/>
  <c r="G905" i="21"/>
  <c r="G913" i="21"/>
  <c r="G921" i="21"/>
  <c r="G929" i="21"/>
  <c r="G937" i="21"/>
  <c r="G945" i="21"/>
  <c r="G953" i="21"/>
  <c r="G961" i="21"/>
  <c r="G969" i="21"/>
  <c r="G977" i="21"/>
  <c r="G985" i="21"/>
  <c r="G993" i="21"/>
  <c r="G1001" i="21"/>
  <c r="G1009" i="21"/>
  <c r="G1017" i="21"/>
  <c r="G1025" i="21"/>
  <c r="G1033" i="21"/>
  <c r="G1041" i="21"/>
  <c r="G1049" i="21"/>
  <c r="G1057" i="21"/>
  <c r="G1065" i="21"/>
  <c r="G1073" i="21"/>
  <c r="G1081" i="21"/>
  <c r="G1089" i="21"/>
  <c r="G1097" i="21"/>
  <c r="G1105" i="21"/>
  <c r="G1113" i="21"/>
  <c r="G1121" i="21"/>
  <c r="G1129" i="21"/>
  <c r="G1137" i="21"/>
  <c r="G1145" i="21"/>
  <c r="G1153" i="21"/>
  <c r="G1161" i="21"/>
  <c r="G1169" i="21"/>
  <c r="G1177" i="21"/>
  <c r="G1185" i="21"/>
  <c r="G1193" i="21"/>
  <c r="G1201" i="21"/>
  <c r="G1209" i="21"/>
  <c r="G1217" i="21"/>
  <c r="G1225" i="21"/>
  <c r="G1233" i="21"/>
  <c r="G1241" i="21"/>
  <c r="G1249" i="21"/>
  <c r="G1257" i="21"/>
  <c r="G1265" i="21"/>
  <c r="G1273" i="21"/>
  <c r="G1281" i="21"/>
  <c r="G1289" i="21"/>
  <c r="G1297" i="21"/>
  <c r="G1305" i="21"/>
  <c r="G1313" i="21"/>
  <c r="G1321" i="21"/>
  <c r="G1329" i="21"/>
  <c r="G1337" i="21"/>
  <c r="G1345" i="21"/>
  <c r="G1353" i="21"/>
  <c r="G1361" i="21"/>
  <c r="G1369" i="21"/>
  <c r="G1377" i="21"/>
  <c r="G1385" i="21"/>
  <c r="G1393" i="21"/>
  <c r="G1401" i="21"/>
  <c r="G613" i="21"/>
  <c r="G645" i="21"/>
  <c r="G677" i="21"/>
  <c r="G690" i="21"/>
  <c r="G698" i="21"/>
  <c r="G706" i="21"/>
  <c r="G714" i="21"/>
  <c r="G722" i="21"/>
  <c r="G730" i="21"/>
  <c r="G738" i="21"/>
  <c r="G746" i="21"/>
  <c r="G754" i="21"/>
  <c r="G762" i="21"/>
  <c r="G770" i="21"/>
  <c r="G778" i="21"/>
  <c r="G786" i="21"/>
  <c r="G794" i="21"/>
  <c r="G802" i="21"/>
  <c r="G810" i="21"/>
  <c r="G818" i="21"/>
  <c r="G826" i="21"/>
  <c r="G834" i="21"/>
  <c r="G842" i="21"/>
  <c r="G850" i="21"/>
  <c r="G858" i="21"/>
  <c r="G866" i="21"/>
  <c r="G874" i="21"/>
  <c r="G882" i="21"/>
  <c r="G890" i="21"/>
  <c r="G898" i="21"/>
  <c r="G906" i="21"/>
  <c r="G914" i="21"/>
  <c r="G922" i="21"/>
  <c r="G930" i="21"/>
  <c r="G938" i="21"/>
  <c r="G946" i="21"/>
  <c r="G954" i="21"/>
  <c r="G962" i="21"/>
  <c r="G970" i="21"/>
  <c r="G978" i="21"/>
  <c r="G986" i="21"/>
  <c r="G994" i="21"/>
  <c r="G1002" i="21"/>
  <c r="G1010" i="21"/>
  <c r="G1018" i="21"/>
  <c r="G1026" i="21"/>
  <c r="G1034" i="21"/>
  <c r="G1042" i="21"/>
  <c r="G1050" i="21"/>
  <c r="G1058" i="21"/>
  <c r="G1066" i="21"/>
  <c r="G1074" i="21"/>
  <c r="G1082" i="21"/>
  <c r="G1090" i="21"/>
  <c r="G1098" i="21"/>
  <c r="G1106" i="21"/>
  <c r="G1114" i="21"/>
  <c r="G1122" i="21"/>
  <c r="G1130" i="21"/>
  <c r="G1138" i="21"/>
  <c r="G1146" i="21"/>
  <c r="G1154" i="21"/>
  <c r="G1162" i="21"/>
  <c r="G1170" i="21"/>
  <c r="G1178" i="21"/>
  <c r="G1186" i="21"/>
  <c r="G1194" i="21"/>
  <c r="G1202" i="21"/>
  <c r="G1210" i="21"/>
  <c r="G1218" i="21"/>
  <c r="G1226" i="21"/>
  <c r="G1234" i="21"/>
  <c r="G1242" i="21"/>
  <c r="G1250" i="21"/>
  <c r="G1258" i="21"/>
  <c r="G1266" i="21"/>
  <c r="G1274" i="21"/>
  <c r="G1282" i="21"/>
  <c r="G1290" i="21"/>
  <c r="G1298" i="21"/>
  <c r="G1306" i="21"/>
  <c r="G1314" i="21"/>
  <c r="G1322" i="21"/>
  <c r="G1330" i="21"/>
  <c r="G1338" i="21"/>
  <c r="G1346" i="21"/>
  <c r="G1354" i="21"/>
  <c r="G1362" i="21"/>
  <c r="G1370" i="21"/>
  <c r="G1378" i="21"/>
  <c r="G1386" i="21"/>
  <c r="G1394" i="21"/>
  <c r="G1402" i="21"/>
  <c r="G1410" i="21"/>
  <c r="G620" i="21"/>
  <c r="G652" i="21"/>
  <c r="G683" i="21"/>
  <c r="G691" i="21"/>
  <c r="G699" i="21"/>
  <c r="G707" i="21"/>
  <c r="G715" i="21"/>
  <c r="G723" i="21"/>
  <c r="G731" i="21"/>
  <c r="G739" i="21"/>
  <c r="G747" i="21"/>
  <c r="G755" i="21"/>
  <c r="G763" i="21"/>
  <c r="G771" i="21"/>
  <c r="G779" i="21"/>
  <c r="G787" i="21"/>
  <c r="G795" i="21"/>
  <c r="G803" i="21"/>
  <c r="G811" i="21"/>
  <c r="G819" i="21"/>
  <c r="G827" i="21"/>
  <c r="G835" i="21"/>
  <c r="G843" i="21"/>
  <c r="G851" i="21"/>
  <c r="G859" i="21"/>
  <c r="G867" i="21"/>
  <c r="G875" i="21"/>
  <c r="G883" i="21"/>
  <c r="G891" i="21"/>
  <c r="G899" i="21"/>
  <c r="G907" i="21"/>
  <c r="G915" i="21"/>
  <c r="G923" i="21"/>
  <c r="G931" i="21"/>
  <c r="G939" i="21"/>
  <c r="G947" i="21"/>
  <c r="G955" i="21"/>
  <c r="G963" i="21"/>
  <c r="G971" i="21"/>
  <c r="G979" i="21"/>
  <c r="G987" i="21"/>
  <c r="G995" i="21"/>
  <c r="G1003" i="21"/>
  <c r="G1011" i="21"/>
  <c r="G1019" i="21"/>
  <c r="G1027" i="21"/>
  <c r="G1035" i="21"/>
  <c r="G1043" i="21"/>
  <c r="G1051" i="21"/>
  <c r="G1059" i="21"/>
  <c r="G1067" i="21"/>
  <c r="G1075" i="21"/>
  <c r="G1083" i="21"/>
  <c r="G1091" i="21"/>
  <c r="G1099" i="21"/>
  <c r="G1107" i="21"/>
  <c r="G1115" i="21"/>
  <c r="G1123" i="21"/>
  <c r="G1131" i="21"/>
  <c r="G1139" i="21"/>
  <c r="G1147" i="21"/>
  <c r="G1155" i="21"/>
  <c r="G1163" i="21"/>
  <c r="G1171" i="21"/>
  <c r="G1179" i="21"/>
  <c r="G1187" i="21"/>
  <c r="G1195" i="21"/>
  <c r="G1203" i="21"/>
  <c r="G1211" i="21"/>
  <c r="G1219" i="21"/>
  <c r="G1227" i="21"/>
  <c r="G1235" i="21"/>
  <c r="G1243" i="21"/>
  <c r="G1251" i="21"/>
  <c r="G1259" i="21"/>
  <c r="G1267" i="21"/>
  <c r="G1275" i="21"/>
  <c r="G1283" i="21"/>
  <c r="G1291" i="21"/>
  <c r="G1299" i="21"/>
  <c r="G1307" i="21"/>
  <c r="G1315" i="21"/>
  <c r="G1323" i="21"/>
  <c r="G1331" i="21"/>
  <c r="G1339" i="21"/>
  <c r="G1347" i="21"/>
  <c r="G1355" i="21"/>
  <c r="G1363" i="21"/>
  <c r="G1371" i="21"/>
  <c r="G1379" i="21"/>
  <c r="G1387" i="21"/>
  <c r="G1395" i="21"/>
  <c r="G1403" i="21"/>
  <c r="G1411" i="21"/>
  <c r="G1367" i="21"/>
  <c r="G1399" i="21"/>
  <c r="G1418" i="21"/>
  <c r="G1427" i="21"/>
  <c r="G1435" i="21"/>
  <c r="G1443" i="21"/>
  <c r="G1451" i="21"/>
  <c r="G1459" i="21"/>
  <c r="G1467" i="21"/>
  <c r="G1475" i="21"/>
  <c r="G1483" i="21"/>
  <c r="G1491" i="21"/>
  <c r="G1499" i="21"/>
  <c r="G1507" i="21"/>
  <c r="G1515" i="21"/>
  <c r="G1523" i="21"/>
  <c r="G1531" i="21"/>
  <c r="G1539" i="21"/>
  <c r="G1547" i="21"/>
  <c r="G1555" i="21"/>
  <c r="G1563" i="21"/>
  <c r="G1571" i="21"/>
  <c r="G1579" i="21"/>
  <c r="G1587" i="21"/>
  <c r="G1595" i="21"/>
  <c r="G1603" i="21"/>
  <c r="G1611" i="21"/>
  <c r="G1619" i="21"/>
  <c r="G1627" i="21"/>
  <c r="G1635" i="21"/>
  <c r="G1643" i="21"/>
  <c r="G1651" i="21"/>
  <c r="G1659" i="21"/>
  <c r="G1667" i="21"/>
  <c r="G1675" i="21"/>
  <c r="G1683" i="21"/>
  <c r="G1691" i="21"/>
  <c r="G1699" i="21"/>
  <c r="G1707" i="21"/>
  <c r="G1715" i="21"/>
  <c r="G1723" i="21"/>
  <c r="G1731" i="21"/>
  <c r="G1739" i="21"/>
  <c r="G1747" i="21"/>
  <c r="G1755" i="21"/>
  <c r="G1763" i="21"/>
  <c r="G1771" i="21"/>
  <c r="G1779" i="21"/>
  <c r="G1787" i="21"/>
  <c r="G1795" i="21"/>
  <c r="G1803" i="21"/>
  <c r="G1342" i="21"/>
  <c r="G1374" i="21"/>
  <c r="G1406" i="21"/>
  <c r="G1419" i="21"/>
  <c r="G1428" i="21"/>
  <c r="G1436" i="21"/>
  <c r="G1444" i="21"/>
  <c r="G1452" i="21"/>
  <c r="G1460" i="21"/>
  <c r="G1468" i="21"/>
  <c r="G1476" i="21"/>
  <c r="G1484" i="21"/>
  <c r="G1492" i="21"/>
  <c r="G1500" i="21"/>
  <c r="G1508" i="21"/>
  <c r="G1516" i="21"/>
  <c r="G1524" i="21"/>
  <c r="G1532" i="21"/>
  <c r="G1540" i="21"/>
  <c r="G1548" i="21"/>
  <c r="G1556" i="21"/>
  <c r="G1564" i="21"/>
  <c r="G1572" i="21"/>
  <c r="G1580" i="21"/>
  <c r="G1588" i="21"/>
  <c r="G1596" i="21"/>
  <c r="G1604" i="21"/>
  <c r="G1612" i="21"/>
  <c r="G1620" i="21"/>
  <c r="G1628" i="21"/>
  <c r="G1636" i="21"/>
  <c r="G1644" i="21"/>
  <c r="G1652" i="21"/>
  <c r="G1660" i="21"/>
  <c r="G1668" i="21"/>
  <c r="G1676" i="21"/>
  <c r="G1684" i="21"/>
  <c r="G1692" i="21"/>
  <c r="G1700" i="21"/>
  <c r="G1708" i="21"/>
  <c r="G1716" i="21"/>
  <c r="G1724" i="21"/>
  <c r="G1732" i="21"/>
  <c r="G1740" i="21"/>
  <c r="G1748" i="21"/>
  <c r="G1756" i="21"/>
  <c r="G1764" i="21"/>
  <c r="G1772" i="21"/>
  <c r="G1780" i="21"/>
  <c r="G1788" i="21"/>
  <c r="G1796" i="21"/>
  <c r="G1804" i="21"/>
  <c r="G1343" i="21"/>
  <c r="G1375" i="21"/>
  <c r="G1407" i="21"/>
  <c r="G1421" i="21"/>
  <c r="G1429" i="21"/>
  <c r="G1437" i="21"/>
  <c r="G1445" i="21"/>
  <c r="G1453" i="21"/>
  <c r="G1461" i="21"/>
  <c r="G1469" i="21"/>
  <c r="G1477" i="21"/>
  <c r="G1485" i="21"/>
  <c r="G1493" i="21"/>
  <c r="G1501" i="21"/>
  <c r="G1509" i="21"/>
  <c r="G1517" i="21"/>
  <c r="G1525" i="21"/>
  <c r="G1533" i="21"/>
  <c r="G1541" i="21"/>
  <c r="G1549" i="21"/>
  <c r="G1557" i="21"/>
  <c r="G1565" i="21"/>
  <c r="G1573" i="21"/>
  <c r="G1581" i="21"/>
  <c r="G1589" i="21"/>
  <c r="G1597" i="21"/>
  <c r="G1605" i="21"/>
  <c r="G1613" i="21"/>
  <c r="G1621" i="21"/>
  <c r="G1629" i="21"/>
  <c r="G1637" i="21"/>
  <c r="G1645" i="21"/>
  <c r="G1653" i="21"/>
  <c r="G1661" i="21"/>
  <c r="G1669" i="21"/>
  <c r="G1677" i="21"/>
  <c r="G1685" i="21"/>
  <c r="G1693" i="21"/>
  <c r="G1701" i="21"/>
  <c r="G1709" i="21"/>
  <c r="G1717" i="21"/>
  <c r="G1725" i="21"/>
  <c r="G1733" i="21"/>
  <c r="G1741" i="21"/>
  <c r="G1749" i="21"/>
  <c r="G1757" i="21"/>
  <c r="G1765" i="21"/>
  <c r="G1773" i="21"/>
  <c r="G1781" i="21"/>
  <c r="G1789" i="21"/>
  <c r="G1797" i="21"/>
  <c r="G1805" i="21"/>
  <c r="G1350" i="21"/>
  <c r="G1382" i="21"/>
  <c r="G1409" i="21"/>
  <c r="G1422" i="21"/>
  <c r="G1430" i="21"/>
  <c r="G1438" i="21"/>
  <c r="G1446" i="21"/>
  <c r="G1454" i="21"/>
  <c r="G1462" i="21"/>
  <c r="G1470" i="21"/>
  <c r="G1478" i="21"/>
  <c r="G1486" i="21"/>
  <c r="G1494" i="21"/>
  <c r="G1502" i="21"/>
  <c r="G1510" i="21"/>
  <c r="G1518" i="21"/>
  <c r="G1526" i="21"/>
  <c r="G1534" i="21"/>
  <c r="G1542" i="21"/>
  <c r="G1550" i="21"/>
  <c r="G1558" i="21"/>
  <c r="G1566" i="21"/>
  <c r="G1574" i="21"/>
  <c r="G1582" i="21"/>
  <c r="G1590" i="21"/>
  <c r="G1598" i="21"/>
  <c r="G1606" i="21"/>
  <c r="G1614" i="21"/>
  <c r="G1622" i="21"/>
  <c r="G1630" i="21"/>
  <c r="G1638" i="21"/>
  <c r="G1646" i="21"/>
  <c r="G1654" i="21"/>
  <c r="G1662" i="21"/>
  <c r="G1670" i="21"/>
  <c r="G1678" i="21"/>
  <c r="G1686" i="21"/>
  <c r="G1694" i="21"/>
  <c r="G1702" i="21"/>
  <c r="G1710" i="21"/>
  <c r="G1718" i="21"/>
  <c r="G1726" i="21"/>
  <c r="G1734" i="21"/>
  <c r="G1742" i="21"/>
  <c r="G1750" i="21"/>
  <c r="G1758" i="21"/>
  <c r="G1766" i="21"/>
  <c r="G1774" i="21"/>
  <c r="G1782" i="21"/>
  <c r="G1790" i="21"/>
  <c r="G1798" i="21"/>
  <c r="G1806" i="21"/>
  <c r="G1351" i="21"/>
  <c r="G1383" i="21"/>
  <c r="G1413" i="21"/>
  <c r="G1423" i="21"/>
  <c r="G1431" i="21"/>
  <c r="G1439" i="21"/>
  <c r="G1447" i="21"/>
  <c r="G1455" i="21"/>
  <c r="G1463" i="21"/>
  <c r="G1471" i="21"/>
  <c r="G1479" i="21"/>
  <c r="G1487" i="21"/>
  <c r="G1495" i="21"/>
  <c r="G1503" i="21"/>
  <c r="G1511" i="21"/>
  <c r="G1519" i="21"/>
  <c r="G1527" i="21"/>
  <c r="G1535" i="21"/>
  <c r="G1543" i="21"/>
  <c r="G1551" i="21"/>
  <c r="G1559" i="21"/>
  <c r="G1567" i="21"/>
  <c r="G1575" i="21"/>
  <c r="G1583" i="21"/>
  <c r="G1591" i="21"/>
  <c r="G1599" i="21"/>
  <c r="G1607" i="21"/>
  <c r="G1615" i="21"/>
  <c r="G1623" i="21"/>
  <c r="G1631" i="21"/>
  <c r="G1639" i="21"/>
  <c r="G1647" i="21"/>
  <c r="G1655" i="21"/>
  <c r="G1663" i="21"/>
  <c r="G1671" i="21"/>
  <c r="G1679" i="21"/>
  <c r="G1687" i="21"/>
  <c r="G1695" i="21"/>
  <c r="G1703" i="21"/>
  <c r="G1711" i="21"/>
  <c r="G1719" i="21"/>
  <c r="G1727" i="21"/>
  <c r="G1735" i="21"/>
  <c r="G1743" i="21"/>
  <c r="G1751" i="21"/>
  <c r="G1759" i="21"/>
  <c r="G1767" i="21"/>
  <c r="G1775" i="21"/>
  <c r="G1783" i="21"/>
  <c r="G1791" i="21"/>
  <c r="G1799" i="21"/>
  <c r="G1807" i="21"/>
  <c r="G1358" i="21"/>
  <c r="G1390" i="21"/>
  <c r="G1414" i="21"/>
  <c r="G1424" i="21"/>
  <c r="G1432" i="21"/>
  <c r="G1440" i="21"/>
  <c r="G1448" i="21"/>
  <c r="G1456" i="21"/>
  <c r="G1464" i="21"/>
  <c r="G1472" i="21"/>
  <c r="G1480" i="21"/>
  <c r="G1488" i="21"/>
  <c r="G1496" i="21"/>
  <c r="G1504" i="21"/>
  <c r="G1512" i="21"/>
  <c r="G1520" i="21"/>
  <c r="G1528" i="21"/>
  <c r="G1536" i="21"/>
  <c r="G1544" i="21"/>
  <c r="G1552" i="21"/>
  <c r="G1560" i="21"/>
  <c r="G1568" i="21"/>
  <c r="G1576" i="21"/>
  <c r="G1584" i="21"/>
  <c r="G1592" i="21"/>
  <c r="G1600" i="21"/>
  <c r="G1608" i="21"/>
  <c r="G1616" i="21"/>
  <c r="G1624" i="21"/>
  <c r="G1632" i="21"/>
  <c r="G1640" i="21"/>
  <c r="G1648" i="21"/>
  <c r="G1656" i="21"/>
  <c r="G1664" i="21"/>
  <c r="G1672" i="21"/>
  <c r="G1680" i="21"/>
  <c r="G1688" i="21"/>
  <c r="G1696" i="21"/>
  <c r="G1704" i="21"/>
  <c r="G1712" i="21"/>
  <c r="G1720" i="21"/>
  <c r="G1728" i="21"/>
  <c r="G1736" i="21"/>
  <c r="G1744" i="21"/>
  <c r="G1752" i="21"/>
  <c r="G1760" i="21"/>
  <c r="G1768" i="21"/>
  <c r="G1776" i="21"/>
  <c r="G1784" i="21"/>
  <c r="G1792" i="21"/>
  <c r="G1800" i="21"/>
  <c r="G1808" i="21"/>
  <c r="G1359" i="21"/>
  <c r="G1391" i="21"/>
  <c r="G1415" i="21"/>
  <c r="G1425" i="21"/>
  <c r="G1433" i="21"/>
  <c r="G1441" i="21"/>
  <c r="G1449" i="21"/>
  <c r="G1457" i="21"/>
  <c r="G1465" i="21"/>
  <c r="G1473" i="21"/>
  <c r="G1481" i="21"/>
  <c r="G1489" i="21"/>
  <c r="G1497" i="21"/>
  <c r="G1505" i="21"/>
  <c r="G1513" i="21"/>
  <c r="G1521" i="21"/>
  <c r="G1529" i="21"/>
  <c r="G1537" i="21"/>
  <c r="G1545" i="21"/>
  <c r="G1553" i="21"/>
  <c r="G1561" i="21"/>
  <c r="G1569" i="21"/>
  <c r="G1577" i="21"/>
  <c r="G1585" i="21"/>
  <c r="G1593" i="21"/>
  <c r="G1601" i="21"/>
  <c r="G1609" i="21"/>
  <c r="G1617" i="21"/>
  <c r="G1625" i="21"/>
  <c r="G1633" i="21"/>
  <c r="G1641" i="21"/>
  <c r="G1649" i="21"/>
  <c r="G1657" i="21"/>
  <c r="G1665" i="21"/>
  <c r="G1673" i="21"/>
  <c r="G1681" i="21"/>
  <c r="G1689" i="21"/>
  <c r="G1697" i="21"/>
  <c r="G1705" i="21"/>
  <c r="G1713" i="21"/>
  <c r="G1721" i="21"/>
  <c r="G1729" i="21"/>
  <c r="G1737" i="21"/>
  <c r="G1745" i="21"/>
  <c r="G1753" i="21"/>
  <c r="G1761" i="21"/>
  <c r="G1769" i="21"/>
  <c r="G1777" i="21"/>
  <c r="G1785" i="21"/>
  <c r="G1793" i="21"/>
  <c r="G1801" i="21"/>
  <c r="G1809" i="21"/>
  <c r="G1366" i="21"/>
  <c r="G1398" i="21"/>
  <c r="G1417" i="21"/>
  <c r="G1426" i="21"/>
  <c r="G1434" i="21"/>
  <c r="G1442" i="21"/>
  <c r="G1450" i="21"/>
  <c r="G1458" i="21"/>
  <c r="G1466" i="21"/>
  <c r="G1474" i="21"/>
  <c r="G1482" i="21"/>
  <c r="G1490" i="21"/>
  <c r="G1498" i="21"/>
  <c r="G1506" i="21"/>
  <c r="G1514" i="21"/>
  <c r="G1522" i="21"/>
  <c r="G1530" i="21"/>
  <c r="G1538" i="21"/>
  <c r="G1546" i="21"/>
  <c r="G1554" i="21"/>
  <c r="G1562" i="21"/>
  <c r="G1570" i="21"/>
  <c r="G1578" i="21"/>
  <c r="G1586" i="21"/>
  <c r="G1594" i="21"/>
  <c r="G1602" i="21"/>
  <c r="G1610" i="21"/>
  <c r="G1618" i="21"/>
  <c r="G1626" i="21"/>
  <c r="G1634" i="21"/>
  <c r="G1642" i="21"/>
  <c r="G1650" i="21"/>
  <c r="G1658" i="21"/>
  <c r="G1666" i="21"/>
  <c r="G1674" i="21"/>
  <c r="G1682" i="21"/>
  <c r="G1690" i="21"/>
  <c r="G1698" i="21"/>
  <c r="G1706" i="21"/>
  <c r="G1714" i="21"/>
  <c r="G1722" i="21"/>
  <c r="G1730" i="21"/>
  <c r="G1738" i="21"/>
  <c r="G1746" i="21"/>
  <c r="G1754" i="21"/>
  <c r="G1762" i="21"/>
  <c r="G1770" i="21"/>
  <c r="G1778" i="21"/>
  <c r="G1786" i="21"/>
  <c r="G1794" i="21"/>
  <c r="G1802" i="21"/>
  <c r="K89" i="1"/>
  <c r="T63" i="1"/>
  <c r="F350" i="21"/>
  <c r="K175" i="1"/>
  <c r="F161" i="21" s="1"/>
  <c r="D1420" i="21"/>
  <c r="K83" i="1"/>
  <c r="F77" i="21" s="1"/>
  <c r="K70" i="1"/>
  <c r="F70" i="21" s="1"/>
  <c r="K60" i="1"/>
  <c r="F60" i="21" s="1"/>
  <c r="K49" i="1"/>
  <c r="K37" i="1"/>
  <c r="K25" i="1"/>
  <c r="K15" i="1"/>
  <c r="K4" i="1"/>
  <c r="F4" i="21" s="1"/>
  <c r="K72" i="1"/>
  <c r="K64" i="1"/>
  <c r="K55" i="1"/>
  <c r="F51" i="21" s="1"/>
  <c r="K47" i="1"/>
  <c r="F43" i="21" s="1"/>
  <c r="K20" i="1"/>
  <c r="F20" i="21" s="1"/>
  <c r="K11" i="1"/>
  <c r="F11" i="21" s="1"/>
  <c r="K58" i="1"/>
  <c r="F58" i="21" s="1"/>
  <c r="K48" i="1"/>
  <c r="K36" i="1"/>
  <c r="K24" i="1"/>
  <c r="F23" i="21" s="1"/>
  <c r="K14" i="1"/>
  <c r="F13" i="21" s="1"/>
  <c r="K3" i="1"/>
  <c r="F3" i="21" s="1"/>
  <c r="K30" i="1"/>
  <c r="K68" i="1"/>
  <c r="K57" i="1"/>
  <c r="K46" i="1"/>
  <c r="F42" i="21" s="1"/>
  <c r="K35" i="1"/>
  <c r="K10" i="1"/>
  <c r="F10" i="21" s="1"/>
  <c r="K67" i="1"/>
  <c r="K54" i="1"/>
  <c r="K45" i="1"/>
  <c r="K34" i="1"/>
  <c r="K22" i="1"/>
  <c r="F21" i="21" s="1"/>
  <c r="K9" i="1"/>
  <c r="F9" i="21" s="1"/>
  <c r="K39" i="1"/>
  <c r="F36" i="21" s="1"/>
  <c r="K88" i="1"/>
  <c r="F81" i="21" s="1"/>
  <c r="K66" i="1"/>
  <c r="F61" i="21" s="1"/>
  <c r="K53" i="1"/>
  <c r="F49" i="21" s="1"/>
  <c r="K33" i="1"/>
  <c r="K19" i="1"/>
  <c r="K8" i="1"/>
  <c r="F8" i="21" s="1"/>
  <c r="K109" i="1"/>
  <c r="F100" i="21" s="1"/>
  <c r="K31" i="1"/>
  <c r="F28" i="21" s="1"/>
  <c r="K32" i="1"/>
  <c r="F29" i="21" s="1"/>
  <c r="K18" i="1"/>
  <c r="K7" i="1"/>
  <c r="F7" i="21" s="1"/>
  <c r="K62" i="1"/>
  <c r="K41" i="1"/>
  <c r="F38" i="21" s="1"/>
  <c r="K27" i="1"/>
  <c r="K17" i="1"/>
  <c r="K6" i="1"/>
  <c r="F6" i="21" s="1"/>
  <c r="K12" i="1"/>
  <c r="F12" i="21" s="1"/>
  <c r="K84" i="1"/>
  <c r="F78" i="21" s="1"/>
  <c r="K71" i="1"/>
  <c r="K50" i="1"/>
  <c r="K40" i="1"/>
  <c r="K26" i="1"/>
  <c r="K16" i="1"/>
  <c r="K5" i="1"/>
  <c r="F5" i="21" s="1"/>
  <c r="K82" i="1"/>
  <c r="F76" i="21" s="1"/>
  <c r="T156" i="1"/>
  <c r="T149" i="1"/>
  <c r="C517" i="21"/>
  <c r="C592" i="21"/>
  <c r="C642" i="21"/>
  <c r="C566" i="21"/>
  <c r="C518" i="21"/>
  <c r="C616" i="21"/>
  <c r="C669" i="21"/>
  <c r="C548" i="21"/>
  <c r="C1778" i="21"/>
  <c r="C547" i="21"/>
  <c r="C567" i="21"/>
  <c r="C519" i="21"/>
  <c r="I21" i="1"/>
  <c r="I23" i="1"/>
  <c r="I38" i="1"/>
  <c r="I43" i="1"/>
  <c r="I44" i="1"/>
  <c r="I51" i="1"/>
  <c r="I52" i="1"/>
  <c r="I56" i="1"/>
  <c r="I61" i="1"/>
  <c r="I63" i="1"/>
  <c r="I65" i="1"/>
  <c r="I69" i="1"/>
  <c r="I73" i="1"/>
  <c r="I74" i="1"/>
  <c r="I75" i="1"/>
  <c r="I76" i="1"/>
  <c r="I77" i="1"/>
  <c r="I79" i="1"/>
  <c r="I80" i="1"/>
  <c r="I81" i="1"/>
  <c r="I85" i="1"/>
  <c r="I86" i="1"/>
  <c r="I90" i="1"/>
  <c r="I91" i="1"/>
  <c r="I93" i="1"/>
  <c r="I94" i="1"/>
  <c r="I95" i="1"/>
  <c r="D87" i="21" s="1"/>
  <c r="I96" i="1"/>
  <c r="I97" i="1"/>
  <c r="I98" i="1"/>
  <c r="I100" i="1"/>
  <c r="I101" i="1"/>
  <c r="D92" i="21" s="1"/>
  <c r="I102" i="1"/>
  <c r="I103" i="1"/>
  <c r="I104" i="1"/>
  <c r="D95" i="21" s="1"/>
  <c r="I105" i="1"/>
  <c r="I106" i="1"/>
  <c r="I107" i="1"/>
  <c r="I108" i="1"/>
  <c r="D99" i="21" s="1"/>
  <c r="I110" i="1"/>
  <c r="I111" i="1"/>
  <c r="I112" i="1"/>
  <c r="I113" i="1"/>
  <c r="D104" i="21" s="1"/>
  <c r="I115" i="1"/>
  <c r="D105" i="21" s="1"/>
  <c r="I116" i="1"/>
  <c r="I117" i="1"/>
  <c r="I118" i="1"/>
  <c r="D108" i="21" s="1"/>
  <c r="I119" i="1"/>
  <c r="I121" i="1"/>
  <c r="I122" i="1"/>
  <c r="I123" i="1"/>
  <c r="I124" i="1"/>
  <c r="I125" i="1"/>
  <c r="I126" i="1"/>
  <c r="I127" i="1"/>
  <c r="I128" i="1"/>
  <c r="I130" i="1"/>
  <c r="I131" i="1"/>
  <c r="I132" i="1"/>
  <c r="D120" i="21" s="1"/>
  <c r="I133" i="1"/>
  <c r="I134" i="1"/>
  <c r="I135" i="1"/>
  <c r="I137" i="1"/>
  <c r="I138" i="1"/>
  <c r="I139" i="1"/>
  <c r="I140" i="1"/>
  <c r="I141" i="1"/>
  <c r="I142" i="1"/>
  <c r="D129" i="21" s="1"/>
  <c r="I143" i="1"/>
  <c r="I144" i="1"/>
  <c r="I145" i="1"/>
  <c r="I146" i="1"/>
  <c r="I148" i="1"/>
  <c r="I149" i="1"/>
  <c r="I150" i="1"/>
  <c r="D136" i="21" s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9" i="1"/>
  <c r="I170" i="1"/>
  <c r="I171" i="1"/>
  <c r="D171" i="21" s="1"/>
  <c r="I172" i="1"/>
  <c r="D172" i="21" s="1"/>
  <c r="I173" i="1"/>
  <c r="D173" i="21" s="1"/>
  <c r="I174" i="1"/>
  <c r="I175" i="1"/>
  <c r="I176" i="1"/>
  <c r="I177" i="1"/>
  <c r="D177" i="21" s="1"/>
  <c r="I178" i="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9" i="21"/>
  <c r="D620" i="21"/>
  <c r="D621" i="21"/>
  <c r="D623" i="21"/>
  <c r="D626" i="21"/>
  <c r="D628" i="21"/>
  <c r="D639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7" i="21"/>
  <c r="D669" i="21"/>
  <c r="D670" i="21"/>
  <c r="D671" i="21"/>
  <c r="D672" i="21"/>
  <c r="D673" i="21"/>
  <c r="D674" i="21"/>
  <c r="D676" i="21"/>
  <c r="D677" i="21"/>
  <c r="D680" i="21"/>
  <c r="D681" i="21"/>
  <c r="D682" i="21"/>
  <c r="D683" i="21"/>
  <c r="D684" i="21"/>
  <c r="D685" i="21"/>
  <c r="D690" i="21"/>
  <c r="D691" i="21"/>
  <c r="D692" i="21"/>
  <c r="D693" i="21"/>
  <c r="D695" i="21"/>
  <c r="D696" i="21"/>
  <c r="D698" i="21"/>
  <c r="D699" i="21"/>
  <c r="D700" i="21"/>
  <c r="D701" i="21"/>
  <c r="D702" i="21"/>
  <c r="D704" i="21"/>
  <c r="D705" i="21"/>
  <c r="D706" i="21"/>
  <c r="D707" i="21"/>
  <c r="D708" i="21"/>
  <c r="D709" i="21"/>
  <c r="D710" i="21"/>
  <c r="D712" i="21"/>
  <c r="D713" i="21"/>
  <c r="D714" i="21"/>
  <c r="D715" i="21"/>
  <c r="D716" i="21"/>
  <c r="D717" i="21"/>
  <c r="D718" i="21"/>
  <c r="D719" i="21"/>
  <c r="D722" i="21"/>
  <c r="D723" i="21"/>
  <c r="D725" i="21"/>
  <c r="D728" i="21"/>
  <c r="D729" i="21"/>
  <c r="D732" i="21"/>
  <c r="D733" i="21"/>
  <c r="D734" i="21"/>
  <c r="D735" i="21"/>
  <c r="D736" i="21"/>
  <c r="D737" i="21"/>
  <c r="D738" i="21"/>
  <c r="D739" i="21"/>
  <c r="D740" i="21"/>
  <c r="D741" i="21"/>
  <c r="D743" i="21"/>
  <c r="D744" i="21"/>
  <c r="D745" i="21"/>
  <c r="D746" i="21"/>
  <c r="D748" i="21"/>
  <c r="D749" i="21"/>
  <c r="D750" i="21"/>
  <c r="D751" i="21"/>
  <c r="D752" i="21"/>
  <c r="D753" i="21"/>
  <c r="D754" i="21"/>
  <c r="D755" i="21"/>
  <c r="D756" i="21"/>
  <c r="D758" i="21"/>
  <c r="D759" i="21"/>
  <c r="D761" i="21"/>
  <c r="D762" i="21"/>
  <c r="D763" i="21"/>
  <c r="D765" i="21"/>
  <c r="D766" i="21"/>
  <c r="D767" i="21"/>
  <c r="D768" i="21"/>
  <c r="D769" i="21"/>
  <c r="D770" i="21"/>
  <c r="D773" i="21"/>
  <c r="D774" i="21"/>
  <c r="D775" i="21"/>
  <c r="D776" i="21"/>
  <c r="D778" i="21"/>
  <c r="D780" i="21"/>
  <c r="D782" i="21"/>
  <c r="D784" i="21"/>
  <c r="D785" i="21"/>
  <c r="D786" i="21"/>
  <c r="D787" i="21"/>
  <c r="D788" i="21"/>
  <c r="D789" i="21"/>
  <c r="D790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7" i="21"/>
  <c r="D838" i="21"/>
  <c r="D841" i="21"/>
  <c r="D844" i="21"/>
  <c r="D845" i="21"/>
  <c r="D847" i="21"/>
  <c r="D848" i="21"/>
  <c r="D850" i="21"/>
  <c r="D851" i="21"/>
  <c r="D856" i="21"/>
  <c r="D863" i="21"/>
  <c r="D865" i="21"/>
  <c r="D867" i="21"/>
  <c r="D868" i="21"/>
  <c r="D871" i="21"/>
  <c r="D872" i="21"/>
  <c r="D873" i="21"/>
  <c r="D874" i="21"/>
  <c r="D875" i="21"/>
  <c r="D877" i="21"/>
  <c r="D888" i="21"/>
  <c r="D889" i="21"/>
  <c r="D896" i="21"/>
  <c r="D897" i="21"/>
  <c r="D902" i="21"/>
  <c r="D904" i="21"/>
  <c r="D906" i="21"/>
  <c r="D909" i="21"/>
  <c r="D910" i="21"/>
  <c r="D913" i="21"/>
  <c r="D914" i="21"/>
  <c r="D918" i="21"/>
  <c r="D920" i="21"/>
  <c r="D922" i="21"/>
  <c r="D927" i="21"/>
  <c r="D930" i="21"/>
  <c r="D931" i="21"/>
  <c r="D934" i="21"/>
  <c r="D949" i="21"/>
  <c r="D950" i="21"/>
  <c r="D951" i="21"/>
  <c r="D959" i="21"/>
  <c r="D960" i="21"/>
  <c r="D962" i="21"/>
  <c r="D963" i="21"/>
  <c r="D964" i="21"/>
  <c r="D969" i="21"/>
  <c r="D970" i="21"/>
  <c r="D980" i="21"/>
  <c r="D984" i="21"/>
  <c r="D986" i="21"/>
  <c r="D989" i="21"/>
  <c r="D992" i="21"/>
  <c r="D1004" i="21"/>
  <c r="D1014" i="21"/>
  <c r="D1015" i="21"/>
  <c r="D1024" i="21"/>
  <c r="D1028" i="21"/>
  <c r="D1031" i="21"/>
  <c r="D1033" i="21"/>
  <c r="D1034" i="21"/>
  <c r="D1036" i="21"/>
  <c r="D1041" i="21"/>
  <c r="D1042" i="21"/>
  <c r="D1043" i="21"/>
  <c r="D1044" i="21"/>
  <c r="D1046" i="21"/>
  <c r="D1053" i="21"/>
  <c r="D1057" i="21"/>
  <c r="D1058" i="21"/>
  <c r="D1060" i="21"/>
  <c r="D1061" i="21"/>
  <c r="D1062" i="21"/>
  <c r="D1064" i="21"/>
  <c r="D1065" i="21"/>
  <c r="D1066" i="21"/>
  <c r="D1077" i="21"/>
  <c r="D1078" i="21"/>
  <c r="D1085" i="21"/>
  <c r="D1086" i="21"/>
  <c r="D1090" i="21"/>
  <c r="D1094" i="21"/>
  <c r="D1096" i="21"/>
  <c r="D1098" i="21"/>
  <c r="D1100" i="21"/>
  <c r="D1101" i="21"/>
  <c r="D1105" i="21"/>
  <c r="D1112" i="21"/>
  <c r="D1116" i="21"/>
  <c r="D1124" i="21"/>
  <c r="D1129" i="21"/>
  <c r="D1131" i="21"/>
  <c r="D1133" i="21"/>
  <c r="D1134" i="21"/>
  <c r="D1138" i="21"/>
  <c r="D1142" i="21"/>
  <c r="D1145" i="21"/>
  <c r="D1156" i="21"/>
  <c r="D1158" i="21"/>
  <c r="D1166" i="21"/>
  <c r="D1172" i="21"/>
  <c r="D1175" i="21"/>
  <c r="D1178" i="21"/>
  <c r="D1179" i="21"/>
  <c r="D1180" i="21"/>
  <c r="D1181" i="21"/>
  <c r="D1182" i="21"/>
  <c r="D1183" i="21"/>
  <c r="D1184" i="21"/>
  <c r="D1185" i="21"/>
  <c r="D1186" i="21"/>
  <c r="D1187" i="21"/>
  <c r="D1188" i="21"/>
  <c r="D1189" i="21"/>
  <c r="D1190" i="21"/>
  <c r="D1191" i="21"/>
  <c r="D1192" i="21"/>
  <c r="D1193" i="21"/>
  <c r="D1194" i="21"/>
  <c r="D1195" i="21"/>
  <c r="D1196" i="21"/>
  <c r="D1197" i="21"/>
  <c r="D1198" i="21"/>
  <c r="D1199" i="21"/>
  <c r="D1200" i="21"/>
  <c r="D1201" i="21"/>
  <c r="D1202" i="21"/>
  <c r="D1203" i="21"/>
  <c r="D1204" i="21"/>
  <c r="D1205" i="21"/>
  <c r="D1206" i="21"/>
  <c r="D1207" i="21"/>
  <c r="D1208" i="21"/>
  <c r="D1209" i="21"/>
  <c r="D1210" i="21"/>
  <c r="D1211" i="21"/>
  <c r="D1212" i="21"/>
  <c r="D1213" i="21"/>
  <c r="D1214" i="21"/>
  <c r="D1215" i="21"/>
  <c r="D1216" i="21"/>
  <c r="D1217" i="21"/>
  <c r="D1218" i="21"/>
  <c r="D1219" i="21"/>
  <c r="D1220" i="21"/>
  <c r="D1221" i="21"/>
  <c r="D1222" i="21"/>
  <c r="D1223" i="21"/>
  <c r="D1224" i="21"/>
  <c r="D1225" i="21"/>
  <c r="D1226" i="21"/>
  <c r="D1227" i="21"/>
  <c r="D1229" i="21"/>
  <c r="D1230" i="21"/>
  <c r="D1231" i="21"/>
  <c r="D1232" i="21"/>
  <c r="D1233" i="21"/>
  <c r="D1234" i="21"/>
  <c r="D1235" i="21"/>
  <c r="D1236" i="21"/>
  <c r="D1237" i="21"/>
  <c r="D1238" i="21"/>
  <c r="D1239" i="21"/>
  <c r="D1240" i="21"/>
  <c r="D1241" i="21"/>
  <c r="D1242" i="21"/>
  <c r="D1243" i="21"/>
  <c r="D1244" i="21"/>
  <c r="D1245" i="21"/>
  <c r="D1246" i="21"/>
  <c r="D1247" i="21"/>
  <c r="D1248" i="21"/>
  <c r="D1249" i="21"/>
  <c r="D1250" i="21"/>
  <c r="D1255" i="21"/>
  <c r="D1256" i="21"/>
  <c r="D1257" i="21"/>
  <c r="D1258" i="21"/>
  <c r="D1259" i="21"/>
  <c r="D1260" i="21"/>
  <c r="D1261" i="21"/>
  <c r="D1262" i="21"/>
  <c r="D1263" i="21"/>
  <c r="D1264" i="21"/>
  <c r="D1265" i="21"/>
  <c r="D1266" i="21"/>
  <c r="D1267" i="21"/>
  <c r="D1268" i="21"/>
  <c r="D1269" i="21"/>
  <c r="D1270" i="21"/>
  <c r="D1271" i="21"/>
  <c r="D1272" i="21"/>
  <c r="D1273" i="21"/>
  <c r="D1274" i="21"/>
  <c r="D1275" i="21"/>
  <c r="D1276" i="21"/>
  <c r="D1277" i="21"/>
  <c r="D1278" i="21"/>
  <c r="D1279" i="21"/>
  <c r="D1280" i="21"/>
  <c r="D1281" i="21"/>
  <c r="D1282" i="21"/>
  <c r="D1283" i="21"/>
  <c r="D1284" i="21"/>
  <c r="D1285" i="21"/>
  <c r="D1286" i="21"/>
  <c r="D1287" i="21"/>
  <c r="D1288" i="21"/>
  <c r="D1289" i="21"/>
  <c r="D1290" i="21"/>
  <c r="D1291" i="21"/>
  <c r="D1292" i="21"/>
  <c r="D1293" i="21"/>
  <c r="D1294" i="21"/>
  <c r="D1295" i="21"/>
  <c r="D1296" i="21"/>
  <c r="D1297" i="21"/>
  <c r="D1298" i="21"/>
  <c r="D1299" i="21"/>
  <c r="D1300" i="21"/>
  <c r="D1301" i="21"/>
  <c r="D1302" i="21"/>
  <c r="D1303" i="21"/>
  <c r="D1304" i="21"/>
  <c r="D1305" i="21"/>
  <c r="D1306" i="21"/>
  <c r="D1307" i="21"/>
  <c r="D1308" i="21"/>
  <c r="D1309" i="21"/>
  <c r="D1310" i="21"/>
  <c r="D1311" i="21"/>
  <c r="D1312" i="21"/>
  <c r="D1313" i="21"/>
  <c r="D1314" i="21"/>
  <c r="D1315" i="21"/>
  <c r="D1316" i="21"/>
  <c r="D1317" i="21"/>
  <c r="D1318" i="21"/>
  <c r="D1319" i="21"/>
  <c r="D1320" i="21"/>
  <c r="D1321" i="21"/>
  <c r="D1322" i="21"/>
  <c r="D1323" i="21"/>
  <c r="D1324" i="21"/>
  <c r="D1325" i="21"/>
  <c r="D1326" i="21"/>
  <c r="D1327" i="21"/>
  <c r="D1328" i="21"/>
  <c r="D1329" i="21"/>
  <c r="D1330" i="21"/>
  <c r="D1331" i="21"/>
  <c r="D1332" i="21"/>
  <c r="D1333" i="21"/>
  <c r="D1334" i="21"/>
  <c r="D1335" i="21"/>
  <c r="D1337" i="21"/>
  <c r="D1338" i="21"/>
  <c r="D1339" i="21"/>
  <c r="D1340" i="21"/>
  <c r="D1341" i="21"/>
  <c r="D1342" i="21"/>
  <c r="D1343" i="21"/>
  <c r="D1344" i="21"/>
  <c r="D1345" i="21"/>
  <c r="D1346" i="21"/>
  <c r="D1347" i="21"/>
  <c r="D1348" i="21"/>
  <c r="D1349" i="21"/>
  <c r="D1350" i="21"/>
  <c r="D1351" i="21"/>
  <c r="D1352" i="21"/>
  <c r="D1353" i="21"/>
  <c r="D1354" i="21"/>
  <c r="D1355" i="21"/>
  <c r="D1356" i="21"/>
  <c r="D1357" i="21"/>
  <c r="D1358" i="21"/>
  <c r="D1359" i="21"/>
  <c r="D1360" i="21"/>
  <c r="D1361" i="21"/>
  <c r="D1362" i="21"/>
  <c r="D1363" i="21"/>
  <c r="D1364" i="21"/>
  <c r="D1365" i="21"/>
  <c r="D1366" i="21"/>
  <c r="D1367" i="21"/>
  <c r="D1368" i="21"/>
  <c r="D1369" i="21"/>
  <c r="D1370" i="21"/>
  <c r="D1371" i="21"/>
  <c r="D1372" i="21"/>
  <c r="D1373" i="21"/>
  <c r="D1374" i="21"/>
  <c r="D1375" i="21"/>
  <c r="D1376" i="21"/>
  <c r="D1377" i="21"/>
  <c r="D1378" i="21"/>
  <c r="D1379" i="21"/>
  <c r="D1381" i="21"/>
  <c r="D1382" i="21"/>
  <c r="D1383" i="21"/>
  <c r="D1384" i="21"/>
  <c r="D1385" i="21"/>
  <c r="D1386" i="21"/>
  <c r="D1387" i="21"/>
  <c r="D1388" i="21"/>
  <c r="D1389" i="21"/>
  <c r="D1390" i="21"/>
  <c r="D1391" i="21"/>
  <c r="D1392" i="21"/>
  <c r="D1393" i="21"/>
  <c r="D1394" i="21"/>
  <c r="D1395" i="21"/>
  <c r="D1396" i="21"/>
  <c r="D1397" i="21"/>
  <c r="D1398" i="21"/>
  <c r="D1399" i="21"/>
  <c r="D1400" i="21"/>
  <c r="D1401" i="21"/>
  <c r="D1402" i="21"/>
  <c r="D1403" i="21"/>
  <c r="D1404" i="21"/>
  <c r="D1405" i="21"/>
  <c r="D1406" i="21"/>
  <c r="D1407" i="21"/>
  <c r="D1408" i="21"/>
  <c r="D1409" i="21"/>
  <c r="D1410" i="21"/>
  <c r="D1411" i="21"/>
  <c r="D1412" i="21"/>
  <c r="D1413" i="21"/>
  <c r="D1414" i="21"/>
  <c r="D1415" i="21"/>
  <c r="D1416" i="21"/>
  <c r="D1417" i="21"/>
  <c r="D1418" i="21"/>
  <c r="D1419" i="21"/>
  <c r="D1421" i="21"/>
  <c r="D1422" i="21"/>
  <c r="D1423" i="21"/>
  <c r="D1424" i="21"/>
  <c r="D1425" i="21"/>
  <c r="D1426" i="21"/>
  <c r="D1427" i="21"/>
  <c r="D1428" i="21"/>
  <c r="D1429" i="21"/>
  <c r="D1430" i="21"/>
  <c r="D1431" i="21"/>
  <c r="D1432" i="21"/>
  <c r="D1433" i="21"/>
  <c r="D1434" i="21"/>
  <c r="D1435" i="21"/>
  <c r="D1436" i="21"/>
  <c r="D1437" i="21"/>
  <c r="D1438" i="21"/>
  <c r="D1439" i="21"/>
  <c r="D1440" i="21"/>
  <c r="D1441" i="21"/>
  <c r="D1442" i="21"/>
  <c r="D1443" i="21"/>
  <c r="D1444" i="21"/>
  <c r="D1445" i="21"/>
  <c r="D1446" i="21"/>
  <c r="D1447" i="21"/>
  <c r="D1448" i="21"/>
  <c r="D1449" i="21"/>
  <c r="D1450" i="21"/>
  <c r="D1451" i="21"/>
  <c r="D1452" i="21"/>
  <c r="D1453" i="21"/>
  <c r="D1454" i="21"/>
  <c r="D1455" i="21"/>
  <c r="D1456" i="21"/>
  <c r="D1457" i="21"/>
  <c r="D1458" i="21"/>
  <c r="D1459" i="21"/>
  <c r="D1460" i="21"/>
  <c r="D1461" i="21"/>
  <c r="D1462" i="21"/>
  <c r="D1463" i="21"/>
  <c r="D1464" i="21"/>
  <c r="D1465" i="21"/>
  <c r="D1466" i="21"/>
  <c r="D1467" i="21"/>
  <c r="D1468" i="21"/>
  <c r="D1469" i="21"/>
  <c r="D1470" i="21"/>
  <c r="D1471" i="21"/>
  <c r="D1472" i="21"/>
  <c r="D1473" i="21"/>
  <c r="D1474" i="21"/>
  <c r="D1475" i="21"/>
  <c r="D1476" i="21"/>
  <c r="D1477" i="21"/>
  <c r="D1478" i="21"/>
  <c r="D1479" i="21"/>
  <c r="D1480" i="21"/>
  <c r="D1481" i="21"/>
  <c r="D1482" i="21"/>
  <c r="D1483" i="21"/>
  <c r="D1484" i="21"/>
  <c r="D1485" i="21"/>
  <c r="D1486" i="21"/>
  <c r="D1487" i="21"/>
  <c r="D1488" i="21"/>
  <c r="D1489" i="21"/>
  <c r="D1490" i="21"/>
  <c r="D1492" i="21"/>
  <c r="D1493" i="21"/>
  <c r="D1494" i="21"/>
  <c r="D1495" i="21"/>
  <c r="D1496" i="21"/>
  <c r="D1497" i="21"/>
  <c r="D1498" i="21"/>
  <c r="D1499" i="21"/>
  <c r="D1500" i="21"/>
  <c r="D1501" i="21"/>
  <c r="D1502" i="21"/>
  <c r="D1503" i="21"/>
  <c r="D1504" i="21"/>
  <c r="D1505" i="21"/>
  <c r="D1506" i="21"/>
  <c r="D1507" i="21"/>
  <c r="D1508" i="21"/>
  <c r="D1509" i="21"/>
  <c r="D1510" i="21"/>
  <c r="D1511" i="21"/>
  <c r="D1512" i="21"/>
  <c r="D1513" i="21"/>
  <c r="D1514" i="21"/>
  <c r="D1515" i="21"/>
  <c r="D1516" i="21"/>
  <c r="D1517" i="21"/>
  <c r="D1518" i="21"/>
  <c r="D1519" i="21"/>
  <c r="D1520" i="21"/>
  <c r="D1521" i="21"/>
  <c r="D1522" i="21"/>
  <c r="D1523" i="21"/>
  <c r="D1524" i="21"/>
  <c r="D1525" i="21"/>
  <c r="D1526" i="21"/>
  <c r="D1527" i="21"/>
  <c r="D1528" i="21"/>
  <c r="D1529" i="21"/>
  <c r="D1530" i="21"/>
  <c r="D1531" i="21"/>
  <c r="D1532" i="21"/>
  <c r="D1533" i="21"/>
  <c r="D1534" i="21"/>
  <c r="D1535" i="21"/>
  <c r="D1536" i="21"/>
  <c r="D1537" i="21"/>
  <c r="D1538" i="21"/>
  <c r="D1539" i="21"/>
  <c r="D1540" i="21"/>
  <c r="D1541" i="21"/>
  <c r="D1542" i="21"/>
  <c r="D1543" i="21"/>
  <c r="D1544" i="21"/>
  <c r="D1545" i="21"/>
  <c r="D1546" i="21"/>
  <c r="D1547" i="21"/>
  <c r="D1548" i="21"/>
  <c r="D1549" i="21"/>
  <c r="D1550" i="21"/>
  <c r="D1551" i="21"/>
  <c r="D1552" i="21"/>
  <c r="D1553" i="21"/>
  <c r="D1554" i="21"/>
  <c r="D1555" i="21"/>
  <c r="D1556" i="21"/>
  <c r="D1557" i="21"/>
  <c r="D1558" i="21"/>
  <c r="D1559" i="21"/>
  <c r="D1560" i="21"/>
  <c r="D1561" i="21"/>
  <c r="D1562" i="21"/>
  <c r="D1563" i="21"/>
  <c r="D1564" i="21"/>
  <c r="D1565" i="21"/>
  <c r="D1566" i="21"/>
  <c r="D1567" i="21"/>
  <c r="D1568" i="21"/>
  <c r="D1569" i="21"/>
  <c r="D1570" i="21"/>
  <c r="D1571" i="21"/>
  <c r="D1572" i="21"/>
  <c r="D1573" i="21"/>
  <c r="D1574" i="21"/>
  <c r="D1575" i="21"/>
  <c r="D1576" i="21"/>
  <c r="D1577" i="21"/>
  <c r="D1578" i="21"/>
  <c r="D1579" i="21"/>
  <c r="D1580" i="21"/>
  <c r="D1581" i="21"/>
  <c r="D1582" i="21"/>
  <c r="D1583" i="21"/>
  <c r="D1584" i="21"/>
  <c r="D1585" i="21"/>
  <c r="D1586" i="21"/>
  <c r="D1587" i="21"/>
  <c r="D1588" i="21"/>
  <c r="D1589" i="21"/>
  <c r="D1590" i="21"/>
  <c r="D1591" i="21"/>
  <c r="D1592" i="21"/>
  <c r="D1593" i="21"/>
  <c r="D1594" i="21"/>
  <c r="D1595" i="21"/>
  <c r="D1596" i="21"/>
  <c r="D1598" i="21"/>
  <c r="D1599" i="21"/>
  <c r="D1600" i="21"/>
  <c r="D1601" i="21"/>
  <c r="D1602" i="21"/>
  <c r="D1603" i="21"/>
  <c r="D1604" i="21"/>
  <c r="D1605" i="21"/>
  <c r="D1606" i="21"/>
  <c r="D1607" i="21"/>
  <c r="D1608" i="21"/>
  <c r="D1609" i="21"/>
  <c r="D1610" i="21"/>
  <c r="D1611" i="21"/>
  <c r="D1612" i="21"/>
  <c r="D1613" i="21"/>
  <c r="D1614" i="21"/>
  <c r="D1615" i="21"/>
  <c r="D1616" i="21"/>
  <c r="D1617" i="21"/>
  <c r="D1618" i="21"/>
  <c r="D1619" i="21"/>
  <c r="D1620" i="21"/>
  <c r="D1621" i="21"/>
  <c r="D1622" i="21"/>
  <c r="D1623" i="21"/>
  <c r="D1624" i="21"/>
  <c r="D1625" i="21"/>
  <c r="D1626" i="21"/>
  <c r="D1627" i="21"/>
  <c r="D1628" i="21"/>
  <c r="D1629" i="21"/>
  <c r="D1630" i="21"/>
  <c r="D1631" i="21"/>
  <c r="D1632" i="21"/>
  <c r="D1633" i="21"/>
  <c r="D1634" i="21"/>
  <c r="D1635" i="21"/>
  <c r="D1636" i="21"/>
  <c r="D1637" i="21"/>
  <c r="D1638" i="21"/>
  <c r="D1639" i="21"/>
  <c r="D1640" i="21"/>
  <c r="D1641" i="21"/>
  <c r="D1642" i="21"/>
  <c r="D1643" i="21"/>
  <c r="D1644" i="21"/>
  <c r="D1645" i="21"/>
  <c r="D1646" i="21"/>
  <c r="D1647" i="21"/>
  <c r="D1648" i="21"/>
  <c r="D1649" i="21"/>
  <c r="D1650" i="21"/>
  <c r="D1651" i="21"/>
  <c r="D1652" i="21"/>
  <c r="D1653" i="21"/>
  <c r="D1654" i="21"/>
  <c r="D1655" i="21"/>
  <c r="D1656" i="21"/>
  <c r="D1657" i="21"/>
  <c r="D1658" i="21"/>
  <c r="D1659" i="21"/>
  <c r="D1660" i="21"/>
  <c r="D1661" i="21"/>
  <c r="D1662" i="21"/>
  <c r="D1663" i="21"/>
  <c r="D1664" i="21"/>
  <c r="D1665" i="21"/>
  <c r="D1666" i="21"/>
  <c r="D1667" i="21"/>
  <c r="D1668" i="21"/>
  <c r="D1669" i="21"/>
  <c r="D1670" i="21"/>
  <c r="D1671" i="21"/>
  <c r="D1672" i="21"/>
  <c r="D1673" i="21"/>
  <c r="D1674" i="21"/>
  <c r="D1675" i="21"/>
  <c r="D1676" i="21"/>
  <c r="D1677" i="21"/>
  <c r="D1678" i="21"/>
  <c r="D1679" i="21"/>
  <c r="D1680" i="21"/>
  <c r="D1682" i="21"/>
  <c r="D1683" i="21"/>
  <c r="D1684" i="21"/>
  <c r="D1685" i="21"/>
  <c r="D1686" i="21"/>
  <c r="D1688" i="21"/>
  <c r="D1689" i="21"/>
  <c r="D1690" i="21"/>
  <c r="D1691" i="21"/>
  <c r="D1692" i="21"/>
  <c r="D1693" i="21"/>
  <c r="D1694" i="21"/>
  <c r="D1695" i="21"/>
  <c r="D1696" i="21"/>
  <c r="D1697" i="21"/>
  <c r="D1698" i="21"/>
  <c r="D1699" i="21"/>
  <c r="D1700" i="21"/>
  <c r="D1701" i="21"/>
  <c r="D1702" i="21"/>
  <c r="D1703" i="21"/>
  <c r="D1704" i="21"/>
  <c r="D1705" i="21"/>
  <c r="D1706" i="21"/>
  <c r="D1708" i="21"/>
  <c r="D1709" i="21"/>
  <c r="D1710" i="21"/>
  <c r="D1711" i="21"/>
  <c r="D1712" i="21"/>
  <c r="D1713" i="21"/>
  <c r="D1714" i="21"/>
  <c r="D1715" i="21"/>
  <c r="D1716" i="21"/>
  <c r="D1717" i="21"/>
  <c r="D1718" i="21"/>
  <c r="D1719" i="21"/>
  <c r="D1720" i="21"/>
  <c r="D1721" i="21"/>
  <c r="D1722" i="21"/>
  <c r="D1723" i="21"/>
  <c r="D1724" i="21"/>
  <c r="D1725" i="21"/>
  <c r="D1726" i="21"/>
  <c r="D1727" i="21"/>
  <c r="D1728" i="21"/>
  <c r="D1729" i="21"/>
  <c r="D1730" i="21"/>
  <c r="D1731" i="21"/>
  <c r="D1732" i="21"/>
  <c r="D1733" i="21"/>
  <c r="D1734" i="21"/>
  <c r="D1735" i="21"/>
  <c r="D1736" i="21"/>
  <c r="D1737" i="21"/>
  <c r="D1738" i="21"/>
  <c r="D1739" i="21"/>
  <c r="D1740" i="21"/>
  <c r="D1741" i="21"/>
  <c r="D1742" i="21"/>
  <c r="D1743" i="21"/>
  <c r="D1744" i="21"/>
  <c r="D1745" i="21"/>
  <c r="D1746" i="21"/>
  <c r="D1748" i="21"/>
  <c r="D1749" i="21"/>
  <c r="D1750" i="21"/>
  <c r="D1751" i="21"/>
  <c r="D1752" i="21"/>
  <c r="D1753" i="21"/>
  <c r="D1754" i="21"/>
  <c r="D1755" i="21"/>
  <c r="D1756" i="21"/>
  <c r="D1757" i="21"/>
  <c r="D1758" i="21"/>
  <c r="D1759" i="21"/>
  <c r="D96" i="21" l="1"/>
  <c r="D169" i="21"/>
  <c r="D176" i="21"/>
  <c r="D168" i="21"/>
  <c r="D174" i="21"/>
  <c r="F174" i="21"/>
  <c r="D178" i="21"/>
  <c r="D170" i="21"/>
  <c r="F46" i="21"/>
  <c r="D128" i="21"/>
  <c r="F25" i="21"/>
  <c r="D161" i="21"/>
  <c r="D153" i="21"/>
  <c r="D121" i="21"/>
  <c r="F37" i="21"/>
  <c r="F24" i="21"/>
  <c r="D145" i="21"/>
  <c r="D137" i="21"/>
  <c r="D113" i="21"/>
  <c r="D75" i="21"/>
  <c r="F66" i="21"/>
  <c r="F50" i="21"/>
  <c r="F82" i="21"/>
  <c r="F109" i="21"/>
  <c r="F32" i="21"/>
  <c r="F67" i="21"/>
  <c r="F175" i="21"/>
  <c r="D140" i="21"/>
  <c r="D132" i="21"/>
  <c r="D116" i="21"/>
  <c r="D91" i="21"/>
  <c r="F14" i="21"/>
  <c r="F41" i="21"/>
  <c r="D160" i="21"/>
  <c r="D152" i="21"/>
  <c r="D144" i="21"/>
  <c r="D112" i="21"/>
  <c r="D74" i="21"/>
  <c r="F17" i="21"/>
  <c r="F62" i="21"/>
  <c r="F88" i="21"/>
  <c r="D175" i="21"/>
  <c r="F144" i="21"/>
  <c r="F72" i="21"/>
  <c r="D165" i="21"/>
  <c r="D157" i="21"/>
  <c r="D149" i="21"/>
  <c r="D141" i="21"/>
  <c r="D133" i="21"/>
  <c r="D125" i="21"/>
  <c r="D117" i="21"/>
  <c r="F71" i="21"/>
  <c r="D164" i="21"/>
  <c r="D156" i="21"/>
  <c r="D148" i="21"/>
  <c r="D124" i="21"/>
  <c r="F53" i="21"/>
  <c r="F54" i="21"/>
  <c r="F89" i="21"/>
  <c r="F35" i="21"/>
  <c r="F31" i="21"/>
  <c r="F26" i="21"/>
  <c r="F22" i="21"/>
  <c r="D163" i="21"/>
  <c r="D155" i="21"/>
  <c r="D147" i="21"/>
  <c r="D139" i="21"/>
  <c r="D131" i="21"/>
  <c r="D123" i="21"/>
  <c r="D115" i="21"/>
  <c r="D107" i="21"/>
  <c r="D98" i="21"/>
  <c r="D90" i="21"/>
  <c r="F18" i="21"/>
  <c r="F63" i="21"/>
  <c r="F48" i="21"/>
  <c r="F83" i="21"/>
  <c r="D162" i="21"/>
  <c r="D154" i="21"/>
  <c r="D146" i="21"/>
  <c r="D138" i="21"/>
  <c r="D130" i="21"/>
  <c r="D122" i="21"/>
  <c r="D114" i="21"/>
  <c r="D106" i="21"/>
  <c r="D97" i="21"/>
  <c r="F57" i="21"/>
  <c r="F30" i="21"/>
  <c r="F27" i="21"/>
  <c r="F19" i="21"/>
  <c r="F34" i="21"/>
  <c r="F40" i="21"/>
  <c r="F69" i="21"/>
  <c r="F45" i="21"/>
  <c r="F133" i="21"/>
  <c r="F163" i="21"/>
  <c r="F55" i="21"/>
  <c r="F79" i="21"/>
  <c r="F102" i="21"/>
  <c r="F84" i="21"/>
  <c r="F56" i="21"/>
  <c r="D167" i="21"/>
  <c r="D159" i="21"/>
  <c r="D151" i="21"/>
  <c r="D143" i="21"/>
  <c r="D135" i="21"/>
  <c r="D127" i="21"/>
  <c r="D119" i="21"/>
  <c r="D111" i="21"/>
  <c r="D103" i="21"/>
  <c r="D94" i="21"/>
  <c r="D86" i="21"/>
  <c r="D73" i="21"/>
  <c r="F59" i="21"/>
  <c r="F65" i="21"/>
  <c r="F80" i="21"/>
  <c r="F68" i="21"/>
  <c r="D166" i="21"/>
  <c r="D158" i="21"/>
  <c r="D150" i="21"/>
  <c r="D142" i="21"/>
  <c r="D134" i="21"/>
  <c r="D126" i="21"/>
  <c r="D118" i="21"/>
  <c r="D110" i="21"/>
  <c r="D93" i="21"/>
  <c r="D85" i="21"/>
  <c r="F33" i="21"/>
  <c r="F47" i="21"/>
  <c r="D101" i="21"/>
  <c r="F15" i="21"/>
  <c r="F16" i="21"/>
  <c r="F44" i="21"/>
  <c r="F64" i="21"/>
  <c r="F39" i="21"/>
  <c r="F52" i="21"/>
  <c r="I1157" i="21"/>
  <c r="H1157" i="21"/>
  <c r="I1305" i="21"/>
  <c r="H1305" i="21"/>
  <c r="I1217" i="21"/>
  <c r="H1217" i="21"/>
  <c r="I1682" i="21"/>
  <c r="H1682" i="21"/>
  <c r="I859" i="21"/>
  <c r="H859" i="21"/>
  <c r="I1242" i="21"/>
  <c r="H1242" i="21"/>
  <c r="I828" i="21"/>
  <c r="H828" i="21"/>
  <c r="I1156" i="21"/>
  <c r="H1156" i="21"/>
  <c r="I29" i="21"/>
  <c r="H29" i="21"/>
  <c r="I665" i="21"/>
  <c r="H665" i="21"/>
  <c r="I718" i="21"/>
  <c r="H718" i="21"/>
  <c r="I781" i="21"/>
  <c r="H781" i="21"/>
  <c r="I822" i="21"/>
  <c r="H822" i="21"/>
  <c r="I864" i="21"/>
  <c r="H864" i="21"/>
  <c r="I905" i="21"/>
  <c r="H905" i="21"/>
  <c r="I946" i="21"/>
  <c r="H946" i="21"/>
  <c r="I989" i="21"/>
  <c r="H989" i="21"/>
  <c r="I1039" i="21"/>
  <c r="H1039" i="21"/>
  <c r="I1089" i="21"/>
  <c r="H1089" i="21"/>
  <c r="I1141" i="21"/>
  <c r="H1141" i="21"/>
  <c r="I1193" i="21"/>
  <c r="H1193" i="21"/>
  <c r="I1295" i="21"/>
  <c r="H1295" i="21"/>
  <c r="I1171" i="21"/>
  <c r="H1171" i="21"/>
  <c r="I1281" i="21"/>
  <c r="H1281" i="21"/>
  <c r="I764" i="21"/>
  <c r="H764" i="21"/>
  <c r="I1084" i="21"/>
  <c r="H1084" i="21"/>
  <c r="I18" i="21"/>
  <c r="H18" i="21"/>
  <c r="I81" i="21"/>
  <c r="H81" i="21"/>
  <c r="I666" i="21"/>
  <c r="H666" i="21"/>
  <c r="I719" i="21"/>
  <c r="H719" i="21"/>
  <c r="I770" i="21"/>
  <c r="H770" i="21"/>
  <c r="I823" i="21"/>
  <c r="H823" i="21"/>
  <c r="I865" i="21"/>
  <c r="H865" i="21"/>
  <c r="I906" i="21"/>
  <c r="H906" i="21"/>
  <c r="I948" i="21"/>
  <c r="H948" i="21"/>
  <c r="I990" i="21"/>
  <c r="H990" i="21"/>
  <c r="I1030" i="21"/>
  <c r="H1030" i="21"/>
  <c r="I1080" i="21"/>
  <c r="H1080" i="21"/>
  <c r="I1122" i="21"/>
  <c r="H1122" i="21"/>
  <c r="I1162" i="21"/>
  <c r="H1162" i="21"/>
  <c r="I1204" i="21"/>
  <c r="H1204" i="21"/>
  <c r="I939" i="21"/>
  <c r="H939" i="21"/>
  <c r="I1264" i="21"/>
  <c r="H1264" i="21"/>
  <c r="I36" i="21"/>
  <c r="H36" i="21"/>
  <c r="I916" i="21"/>
  <c r="H916" i="21"/>
  <c r="I9" i="21"/>
  <c r="H9" i="21"/>
  <c r="I50" i="21"/>
  <c r="H50" i="21"/>
  <c r="I637" i="21"/>
  <c r="H637" i="21"/>
  <c r="I688" i="21"/>
  <c r="H688" i="21"/>
  <c r="I761" i="21"/>
  <c r="H761" i="21"/>
  <c r="I814" i="21"/>
  <c r="H814" i="21"/>
  <c r="I856" i="21"/>
  <c r="H856" i="21"/>
  <c r="I929" i="21"/>
  <c r="H929" i="21"/>
  <c r="I969" i="21"/>
  <c r="H969" i="21"/>
  <c r="I1010" i="21"/>
  <c r="H1010" i="21"/>
  <c r="I1053" i="21"/>
  <c r="H1053" i="21"/>
  <c r="I1103" i="21"/>
  <c r="H1103" i="21"/>
  <c r="I1143" i="21"/>
  <c r="H1143" i="21"/>
  <c r="I1196" i="21"/>
  <c r="H1196" i="21"/>
  <c r="I690" i="21"/>
  <c r="H690" i="21"/>
  <c r="I1225" i="21"/>
  <c r="H1225" i="21"/>
  <c r="I708" i="21"/>
  <c r="H708" i="21"/>
  <c r="I1020" i="21"/>
  <c r="H1020" i="21"/>
  <c r="I32" i="21"/>
  <c r="H32" i="21"/>
  <c r="I617" i="21"/>
  <c r="H617" i="21"/>
  <c r="I670" i="21"/>
  <c r="H670" i="21"/>
  <c r="I733" i="21"/>
  <c r="H733" i="21"/>
  <c r="I784" i="21"/>
  <c r="H784" i="21"/>
  <c r="I847" i="21"/>
  <c r="H847" i="21"/>
  <c r="I888" i="21"/>
  <c r="H888" i="21"/>
  <c r="I930" i="21"/>
  <c r="H930" i="21"/>
  <c r="I970" i="21"/>
  <c r="H970" i="21"/>
  <c r="I1012" i="21"/>
  <c r="H1012" i="21"/>
  <c r="I1054" i="21"/>
  <c r="H1054" i="21"/>
  <c r="I1094" i="21"/>
  <c r="H1094" i="21"/>
  <c r="I1135" i="21"/>
  <c r="H1135" i="21"/>
  <c r="I1176" i="21"/>
  <c r="H1176" i="21"/>
  <c r="I955" i="21"/>
  <c r="H955" i="21"/>
  <c r="I1248" i="21"/>
  <c r="H1248" i="21"/>
  <c r="I788" i="21"/>
  <c r="H788" i="21"/>
  <c r="I1188" i="21"/>
  <c r="H1188" i="21"/>
  <c r="I33" i="21"/>
  <c r="H33" i="21"/>
  <c r="I629" i="21"/>
  <c r="H629" i="21"/>
  <c r="I702" i="21"/>
  <c r="H702" i="21"/>
  <c r="I744" i="21"/>
  <c r="H744" i="21"/>
  <c r="I816" i="21"/>
  <c r="H816" i="21"/>
  <c r="I870" i="21"/>
  <c r="H870" i="21"/>
  <c r="I911" i="21"/>
  <c r="H911" i="21"/>
  <c r="I973" i="21"/>
  <c r="H973" i="21"/>
  <c r="I1013" i="21"/>
  <c r="H1013" i="21"/>
  <c r="I1055" i="21"/>
  <c r="H1055" i="21"/>
  <c r="I1105" i="21"/>
  <c r="H1105" i="21"/>
  <c r="I1167" i="21"/>
  <c r="H1167" i="21"/>
  <c r="I1239" i="21"/>
  <c r="H1239" i="21"/>
  <c r="I899" i="21"/>
  <c r="H899" i="21"/>
  <c r="I1249" i="21"/>
  <c r="H1249" i="21"/>
  <c r="I11" i="21"/>
  <c r="H11" i="21"/>
  <c r="I59" i="21"/>
  <c r="H59" i="21"/>
  <c r="I643" i="21"/>
  <c r="H643" i="21"/>
  <c r="I691" i="21"/>
  <c r="H691" i="21"/>
  <c r="I868" i="21"/>
  <c r="H868" i="21"/>
  <c r="I962" i="21"/>
  <c r="H962" i="21"/>
  <c r="I1046" i="21"/>
  <c r="H1046" i="21"/>
  <c r="I1270" i="21"/>
  <c r="H1270" i="21"/>
  <c r="I861" i="21"/>
  <c r="H861" i="21"/>
  <c r="I1178" i="21"/>
  <c r="H1178" i="21"/>
  <c r="I943" i="21"/>
  <c r="H943" i="21"/>
  <c r="I1250" i="21"/>
  <c r="H1250" i="21"/>
  <c r="I14" i="21"/>
  <c r="H14" i="21"/>
  <c r="I55" i="21"/>
  <c r="H55" i="21"/>
  <c r="I672" i="21"/>
  <c r="H672" i="21"/>
  <c r="I1014" i="21"/>
  <c r="H1014" i="21"/>
  <c r="I1240" i="21"/>
  <c r="H1240" i="21"/>
  <c r="I817" i="21"/>
  <c r="H817" i="21"/>
  <c r="I1137" i="21"/>
  <c r="H1137" i="21"/>
  <c r="I713" i="21"/>
  <c r="H713" i="21"/>
  <c r="I912" i="21"/>
  <c r="H912" i="21"/>
  <c r="I1158" i="21"/>
  <c r="H1158" i="21"/>
  <c r="I891" i="21"/>
  <c r="H891" i="21"/>
  <c r="I1195" i="21"/>
  <c r="H1195" i="21"/>
  <c r="I703" i="21"/>
  <c r="H703" i="21"/>
  <c r="I1412" i="21"/>
  <c r="H1412" i="21"/>
  <c r="I1800" i="21"/>
  <c r="H1800" i="21"/>
  <c r="I123" i="21"/>
  <c r="H123" i="21"/>
  <c r="I1467" i="21"/>
  <c r="H1467" i="21"/>
  <c r="I1539" i="21"/>
  <c r="H1539" i="21"/>
  <c r="I1651" i="21"/>
  <c r="H1651" i="21"/>
  <c r="I1715" i="21"/>
  <c r="H1715" i="21"/>
  <c r="I1793" i="21"/>
  <c r="H1793" i="21"/>
  <c r="I1468" i="21"/>
  <c r="H1468" i="21"/>
  <c r="I1540" i="21"/>
  <c r="H1540" i="21"/>
  <c r="I1604" i="21"/>
  <c r="H1604" i="21"/>
  <c r="I1668" i="21"/>
  <c r="H1668" i="21"/>
  <c r="I1740" i="21"/>
  <c r="H1740" i="21"/>
  <c r="I1520" i="21"/>
  <c r="H1520" i="21"/>
  <c r="I1712" i="21"/>
  <c r="H1712" i="21"/>
  <c r="I1447" i="21"/>
  <c r="H1447" i="21"/>
  <c r="I1574" i="21"/>
  <c r="H1574" i="21"/>
  <c r="I1726" i="21"/>
  <c r="H1726" i="21"/>
  <c r="I1763" i="21"/>
  <c r="H1763" i="21"/>
  <c r="I1525" i="21"/>
  <c r="H1525" i="21"/>
  <c r="I1804" i="21"/>
  <c r="H1804" i="21"/>
  <c r="I1765" i="21"/>
  <c r="H1765" i="21"/>
  <c r="I1799" i="21"/>
  <c r="H1799" i="21"/>
  <c r="I1434" i="21"/>
  <c r="H1434" i="21"/>
  <c r="I1498" i="21"/>
  <c r="H1498" i="21"/>
  <c r="I1562" i="21"/>
  <c r="H1562" i="21"/>
  <c r="I1626" i="21"/>
  <c r="H1626" i="21"/>
  <c r="I1698" i="21"/>
  <c r="H1698" i="21"/>
  <c r="I1774" i="21"/>
  <c r="H1774" i="21"/>
  <c r="I1606" i="21"/>
  <c r="H1606" i="21"/>
  <c r="I145" i="21"/>
  <c r="H145" i="21"/>
  <c r="I241" i="21"/>
  <c r="H241" i="21"/>
  <c r="I345" i="21"/>
  <c r="H345" i="21"/>
  <c r="I441" i="21"/>
  <c r="H441" i="21"/>
  <c r="I545" i="21"/>
  <c r="H545" i="21"/>
  <c r="I745" i="21"/>
  <c r="H745" i="21"/>
  <c r="I1457" i="21"/>
  <c r="H1457" i="21"/>
  <c r="I1577" i="21"/>
  <c r="H1577" i="21"/>
  <c r="I1689" i="21"/>
  <c r="H1689" i="21"/>
  <c r="I1664" i="21"/>
  <c r="H1664" i="21"/>
  <c r="I138" i="21"/>
  <c r="H138" i="21"/>
  <c r="I202" i="21"/>
  <c r="H202" i="21"/>
  <c r="I266" i="21"/>
  <c r="H266" i="21"/>
  <c r="I330" i="21"/>
  <c r="H330" i="21"/>
  <c r="I394" i="21"/>
  <c r="H394" i="21"/>
  <c r="I466" i="21"/>
  <c r="H466" i="21"/>
  <c r="I530" i="21"/>
  <c r="H530" i="21"/>
  <c r="I594" i="21"/>
  <c r="H594" i="21"/>
  <c r="I147" i="21"/>
  <c r="H147" i="21"/>
  <c r="I211" i="21"/>
  <c r="H211" i="21"/>
  <c r="I275" i="21"/>
  <c r="H275" i="21"/>
  <c r="I339" i="21"/>
  <c r="H339" i="21"/>
  <c r="I403" i="21"/>
  <c r="H403" i="21"/>
  <c r="I467" i="21"/>
  <c r="H467" i="21"/>
  <c r="I531" i="21"/>
  <c r="H531" i="21"/>
  <c r="I595" i="21"/>
  <c r="H595" i="21"/>
  <c r="I1595" i="21"/>
  <c r="H1595" i="21"/>
  <c r="I1567" i="21"/>
  <c r="H1567" i="21"/>
  <c r="I1758" i="21"/>
  <c r="H1758" i="21"/>
  <c r="I132" i="21"/>
  <c r="H132" i="21"/>
  <c r="I260" i="21"/>
  <c r="H260" i="21"/>
  <c r="I356" i="21"/>
  <c r="H356" i="21"/>
  <c r="I444" i="21"/>
  <c r="H444" i="21"/>
  <c r="I524" i="21"/>
  <c r="H524" i="21"/>
  <c r="I628" i="21"/>
  <c r="H628" i="21"/>
  <c r="I1423" i="21"/>
  <c r="H1423" i="21"/>
  <c r="I1614" i="21"/>
  <c r="H1614" i="21"/>
  <c r="I1527" i="21"/>
  <c r="H1527" i="21"/>
  <c r="I1745" i="21"/>
  <c r="H1745" i="21"/>
  <c r="I1516" i="21"/>
  <c r="H1516" i="21"/>
  <c r="I1703" i="21"/>
  <c r="H1703" i="21"/>
  <c r="I1590" i="21"/>
  <c r="H1590" i="21"/>
  <c r="I1478" i="21"/>
  <c r="H1478" i="21"/>
  <c r="I1720" i="21"/>
  <c r="H1720" i="21"/>
  <c r="I223" i="21"/>
  <c r="H223" i="21"/>
  <c r="I1591" i="21"/>
  <c r="H1591" i="21"/>
  <c r="I1550" i="21"/>
  <c r="H1550" i="21"/>
  <c r="I1647" i="21"/>
  <c r="H1647" i="21"/>
  <c r="I1529" i="21"/>
  <c r="H1529" i="21"/>
  <c r="I1517" i="21"/>
  <c r="H1517" i="21"/>
  <c r="I1709" i="21"/>
  <c r="H1709" i="21"/>
  <c r="I84" i="21"/>
  <c r="H84" i="21"/>
  <c r="I126" i="21"/>
  <c r="H126" i="21"/>
  <c r="I406" i="21"/>
  <c r="H406" i="21"/>
  <c r="I606" i="21"/>
  <c r="H606" i="21"/>
  <c r="I99" i="21"/>
  <c r="H99" i="21"/>
  <c r="I1393" i="21"/>
  <c r="H1393" i="21"/>
  <c r="I1330" i="21"/>
  <c r="H1330" i="21"/>
  <c r="I1402" i="21"/>
  <c r="H1402" i="21"/>
  <c r="I1132" i="21"/>
  <c r="H1132" i="21"/>
  <c r="I192" i="21"/>
  <c r="H192" i="21"/>
  <c r="I389" i="21"/>
  <c r="H389" i="21"/>
  <c r="I613" i="21"/>
  <c r="H613" i="21"/>
  <c r="I1413" i="21"/>
  <c r="H1413" i="21"/>
  <c r="I221" i="21"/>
  <c r="H221" i="21"/>
  <c r="I385" i="21"/>
  <c r="H385" i="21"/>
  <c r="I550" i="21"/>
  <c r="H550" i="21"/>
  <c r="I133" i="21"/>
  <c r="H133" i="21"/>
  <c r="I312" i="21"/>
  <c r="H312" i="21"/>
  <c r="I806" i="21"/>
  <c r="H806" i="21"/>
  <c r="I22" i="21"/>
  <c r="H22" i="21"/>
  <c r="I166" i="21"/>
  <c r="H166" i="21"/>
  <c r="I310" i="21"/>
  <c r="H310" i="21"/>
  <c r="I447" i="21"/>
  <c r="H447" i="21"/>
  <c r="I609" i="21"/>
  <c r="H609" i="21"/>
  <c r="I1309" i="21"/>
  <c r="H1309" i="21"/>
  <c r="I189" i="21"/>
  <c r="H189" i="21"/>
  <c r="I552" i="21"/>
  <c r="H552" i="21"/>
  <c r="I152" i="21"/>
  <c r="H152" i="21"/>
  <c r="I748" i="21"/>
  <c r="H748" i="21"/>
  <c r="I1323" i="21"/>
  <c r="H1323" i="21"/>
  <c r="I1355" i="21"/>
  <c r="H1355" i="21"/>
  <c r="I1387" i="21"/>
  <c r="H1387" i="21"/>
  <c r="I1419" i="21"/>
  <c r="H1419" i="21"/>
  <c r="I1597" i="21"/>
  <c r="H1597" i="21"/>
  <c r="I117" i="21"/>
  <c r="H117" i="21"/>
  <c r="I190" i="21"/>
  <c r="H190" i="21"/>
  <c r="I262" i="21"/>
  <c r="H262" i="21"/>
  <c r="I335" i="21"/>
  <c r="H335" i="21"/>
  <c r="I449" i="21"/>
  <c r="H449" i="21"/>
  <c r="I534" i="21"/>
  <c r="H534" i="21"/>
  <c r="I728" i="21"/>
  <c r="H728" i="21"/>
  <c r="I1397" i="21"/>
  <c r="H1397" i="21"/>
  <c r="I1332" i="21"/>
  <c r="H1332" i="21"/>
  <c r="I1364" i="21"/>
  <c r="H1364" i="21"/>
  <c r="I316" i="21"/>
  <c r="H316" i="21"/>
  <c r="I118" i="21"/>
  <c r="H118" i="21"/>
  <c r="I191" i="21"/>
  <c r="H191" i="21"/>
  <c r="I285" i="21"/>
  <c r="H285" i="21"/>
  <c r="I374" i="21"/>
  <c r="H374" i="21"/>
  <c r="I453" i="21"/>
  <c r="H453" i="21"/>
  <c r="I536" i="21"/>
  <c r="H536" i="21"/>
  <c r="I615" i="21"/>
  <c r="H615" i="21"/>
  <c r="I1400" i="21"/>
  <c r="H1400" i="21"/>
  <c r="I86" i="21"/>
  <c r="H86" i="21"/>
  <c r="I229" i="21"/>
  <c r="H229" i="21"/>
  <c r="I301" i="21"/>
  <c r="H301" i="21"/>
  <c r="I397" i="21"/>
  <c r="H397" i="21"/>
  <c r="I473" i="21"/>
  <c r="H473" i="21"/>
  <c r="I560" i="21"/>
  <c r="H560" i="21"/>
  <c r="I829" i="21"/>
  <c r="H829" i="21"/>
  <c r="I727" i="21"/>
  <c r="H727" i="21"/>
  <c r="I1343" i="21"/>
  <c r="H1343" i="21"/>
  <c r="I1399" i="21"/>
  <c r="H1399" i="21"/>
  <c r="I461" i="21"/>
  <c r="H461" i="21"/>
  <c r="I47" i="21"/>
  <c r="H47" i="21"/>
  <c r="I143" i="21"/>
  <c r="H143" i="21"/>
  <c r="I215" i="21"/>
  <c r="H215" i="21"/>
  <c r="I263" i="21"/>
  <c r="H263" i="21"/>
  <c r="I343" i="21"/>
  <c r="H343" i="21"/>
  <c r="I391" i="21"/>
  <c r="H391" i="21"/>
  <c r="I439" i="21"/>
  <c r="H439" i="21"/>
  <c r="I487" i="21"/>
  <c r="H487" i="21"/>
  <c r="I519" i="21"/>
  <c r="H519" i="21"/>
  <c r="I551" i="21"/>
  <c r="H551" i="21"/>
  <c r="I591" i="21"/>
  <c r="H591" i="21"/>
  <c r="I647" i="21"/>
  <c r="H647" i="21"/>
  <c r="I863" i="21"/>
  <c r="H863" i="21"/>
  <c r="I144" i="21"/>
  <c r="H144" i="21"/>
  <c r="I381" i="21"/>
  <c r="H381" i="21"/>
  <c r="I621" i="21"/>
  <c r="H621" i="21"/>
  <c r="I1401" i="21"/>
  <c r="H1401" i="21"/>
  <c r="I287" i="21"/>
  <c r="H287" i="21"/>
  <c r="I1189" i="21"/>
  <c r="H1189" i="21"/>
  <c r="I76" i="21"/>
  <c r="H76" i="21"/>
  <c r="I1044" i="21"/>
  <c r="H1044" i="21"/>
  <c r="I15" i="21"/>
  <c r="H15" i="21"/>
  <c r="I66" i="21"/>
  <c r="H66" i="21"/>
  <c r="I673" i="21"/>
  <c r="H673" i="21"/>
  <c r="I726" i="21"/>
  <c r="H726" i="21"/>
  <c r="I799" i="21"/>
  <c r="H799" i="21"/>
  <c r="I840" i="21"/>
  <c r="H840" i="21"/>
  <c r="I893" i="21"/>
  <c r="H893" i="21"/>
  <c r="I944" i="21"/>
  <c r="H944" i="21"/>
  <c r="I985" i="21"/>
  <c r="H985" i="21"/>
  <c r="I1025" i="21"/>
  <c r="H1025" i="21"/>
  <c r="I1077" i="21"/>
  <c r="H1077" i="21"/>
  <c r="I1119" i="21"/>
  <c r="H1119" i="21"/>
  <c r="I1159" i="21"/>
  <c r="H1159" i="21"/>
  <c r="I1209" i="21"/>
  <c r="H1209" i="21"/>
  <c r="I653" i="21"/>
  <c r="H653" i="21"/>
  <c r="I1241" i="21"/>
  <c r="H1241" i="21"/>
  <c r="I12" i="21"/>
  <c r="H12" i="21"/>
  <c r="I972" i="21"/>
  <c r="H972" i="21"/>
  <c r="I6" i="21"/>
  <c r="H6" i="21"/>
  <c r="I57" i="21"/>
  <c r="H57" i="21"/>
  <c r="I654" i="21"/>
  <c r="H654" i="21"/>
  <c r="I705" i="21"/>
  <c r="H705" i="21"/>
  <c r="I790" i="21"/>
  <c r="H790" i="21"/>
  <c r="I841" i="21"/>
  <c r="H841" i="21"/>
  <c r="I894" i="21"/>
  <c r="H894" i="21"/>
  <c r="I936" i="21"/>
  <c r="H936" i="21"/>
  <c r="I976" i="21"/>
  <c r="H976" i="21"/>
  <c r="I1016" i="21"/>
  <c r="H1016" i="21"/>
  <c r="I1058" i="21"/>
  <c r="H1058" i="21"/>
  <c r="I1098" i="21"/>
  <c r="H1098" i="21"/>
  <c r="I1140" i="21"/>
  <c r="H1140" i="21"/>
  <c r="I1182" i="21"/>
  <c r="H1182" i="21"/>
  <c r="I1222" i="21"/>
  <c r="H1222" i="21"/>
  <c r="I923" i="21"/>
  <c r="H923" i="21"/>
  <c r="I1252" i="21"/>
  <c r="H1252" i="21"/>
  <c r="I1203" i="21"/>
  <c r="H1203" i="21"/>
  <c r="I1299" i="21"/>
  <c r="H1299" i="21"/>
  <c r="I1003" i="21"/>
  <c r="H1003" i="21"/>
  <c r="I1273" i="21"/>
  <c r="H1273" i="21"/>
  <c r="I819" i="21"/>
  <c r="H819" i="21"/>
  <c r="I1235" i="21"/>
  <c r="H1235" i="21"/>
  <c r="I1019" i="21"/>
  <c r="H1019" i="21"/>
  <c r="I1275" i="21"/>
  <c r="H1275" i="21"/>
  <c r="I1027" i="21"/>
  <c r="H1027" i="21"/>
  <c r="I1258" i="21"/>
  <c r="H1258" i="21"/>
  <c r="I1808" i="21"/>
  <c r="H1808" i="21"/>
  <c r="I131" i="21"/>
  <c r="H131" i="21"/>
  <c r="I1475" i="21"/>
  <c r="H1475" i="21"/>
  <c r="I1547" i="21"/>
  <c r="H1547" i="21"/>
  <c r="I1659" i="21"/>
  <c r="H1659" i="21"/>
  <c r="I1723" i="21"/>
  <c r="H1723" i="21"/>
  <c r="I1801" i="21"/>
  <c r="H1801" i="21"/>
  <c r="I1476" i="21"/>
  <c r="H1476" i="21"/>
  <c r="I1548" i="21"/>
  <c r="H1548" i="21"/>
  <c r="I1612" i="21"/>
  <c r="H1612" i="21"/>
  <c r="I1676" i="21"/>
  <c r="H1676" i="21"/>
  <c r="I1748" i="21"/>
  <c r="H1748" i="21"/>
  <c r="I1534" i="21"/>
  <c r="H1534" i="21"/>
  <c r="I1736" i="21"/>
  <c r="H1736" i="21"/>
  <c r="I1762" i="21"/>
  <c r="H1762" i="21"/>
  <c r="I1461" i="21"/>
  <c r="H1461" i="21"/>
  <c r="I1599" i="21"/>
  <c r="H1599" i="21"/>
  <c r="I1751" i="21"/>
  <c r="H1751" i="21"/>
  <c r="I1771" i="21"/>
  <c r="H1771" i="21"/>
  <c r="I1589" i="21"/>
  <c r="H1589" i="21"/>
  <c r="I1717" i="21"/>
  <c r="H1717" i="21"/>
  <c r="I1773" i="21"/>
  <c r="H1773" i="21"/>
  <c r="I1807" i="21"/>
  <c r="H1807" i="21"/>
  <c r="I1442" i="21"/>
  <c r="H1442" i="21"/>
  <c r="I1506" i="21"/>
  <c r="H1506" i="21"/>
  <c r="I1570" i="21"/>
  <c r="H1570" i="21"/>
  <c r="I1634" i="21"/>
  <c r="H1634" i="21"/>
  <c r="I1706" i="21"/>
  <c r="H1706" i="21"/>
  <c r="I92" i="21"/>
  <c r="H92" i="21"/>
  <c r="I1694" i="21"/>
  <c r="H1694" i="21"/>
  <c r="I153" i="21"/>
  <c r="H153" i="21"/>
  <c r="I257" i="21"/>
  <c r="H257" i="21"/>
  <c r="I353" i="21"/>
  <c r="H353" i="21"/>
  <c r="I457" i="21"/>
  <c r="H457" i="21"/>
  <c r="I553" i="21"/>
  <c r="H553" i="21"/>
  <c r="I753" i="21"/>
  <c r="H753" i="21"/>
  <c r="I1473" i="21"/>
  <c r="H1473" i="21"/>
  <c r="I1585" i="21"/>
  <c r="H1585" i="21"/>
  <c r="I1705" i="21"/>
  <c r="H1705" i="21"/>
  <c r="I1680" i="21"/>
  <c r="H1680" i="21"/>
  <c r="I146" i="21"/>
  <c r="H146" i="21"/>
  <c r="I210" i="21"/>
  <c r="H210" i="21"/>
  <c r="I274" i="21"/>
  <c r="H274" i="21"/>
  <c r="I338" i="21"/>
  <c r="H338" i="21"/>
  <c r="I402" i="21"/>
  <c r="H402" i="21"/>
  <c r="I474" i="21"/>
  <c r="H474" i="21"/>
  <c r="I538" i="21"/>
  <c r="H538" i="21"/>
  <c r="I602" i="21"/>
  <c r="H602" i="21"/>
  <c r="I155" i="21"/>
  <c r="H155" i="21"/>
  <c r="I219" i="21"/>
  <c r="H219" i="21"/>
  <c r="I283" i="21"/>
  <c r="H283" i="21"/>
  <c r="I347" i="21"/>
  <c r="H347" i="21"/>
  <c r="I411" i="21"/>
  <c r="H411" i="21"/>
  <c r="I475" i="21"/>
  <c r="H475" i="21"/>
  <c r="I539" i="21"/>
  <c r="H539" i="21"/>
  <c r="I603" i="21"/>
  <c r="H603" i="21"/>
  <c r="I1603" i="21"/>
  <c r="H1603" i="21"/>
  <c r="I1582" i="21"/>
  <c r="H1582" i="21"/>
  <c r="I140" i="21"/>
  <c r="H140" i="21"/>
  <c r="I268" i="21"/>
  <c r="H268" i="21"/>
  <c r="I372" i="21"/>
  <c r="H372" i="21"/>
  <c r="I452" i="21"/>
  <c r="H452" i="21"/>
  <c r="I548" i="21"/>
  <c r="H548" i="21"/>
  <c r="I652" i="21"/>
  <c r="H652" i="21"/>
  <c r="I1439" i="21"/>
  <c r="H1439" i="21"/>
  <c r="I1640" i="21"/>
  <c r="H1640" i="21"/>
  <c r="I228" i="21"/>
  <c r="H228" i="21"/>
  <c r="I1542" i="21"/>
  <c r="H1542" i="21"/>
  <c r="I1760" i="21"/>
  <c r="H1760" i="21"/>
  <c r="I1528" i="21"/>
  <c r="H1528" i="21"/>
  <c r="I1719" i="21"/>
  <c r="H1719" i="21"/>
  <c r="I1563" i="21"/>
  <c r="H1563" i="21"/>
  <c r="I1505" i="21"/>
  <c r="H1505" i="21"/>
  <c r="I1678" i="21"/>
  <c r="H1678" i="21"/>
  <c r="I255" i="21"/>
  <c r="H255" i="21"/>
  <c r="I1617" i="21"/>
  <c r="H1617" i="21"/>
  <c r="I1622" i="21"/>
  <c r="H1622" i="21"/>
  <c r="I1695" i="21"/>
  <c r="H1695" i="21"/>
  <c r="I1533" i="21"/>
  <c r="H1533" i="21"/>
  <c r="I1725" i="21"/>
  <c r="H1725" i="21"/>
  <c r="I156" i="21"/>
  <c r="H156" i="21"/>
  <c r="I142" i="21"/>
  <c r="H142" i="21"/>
  <c r="I414" i="21"/>
  <c r="H414" i="21"/>
  <c r="I1453" i="21"/>
  <c r="H1453" i="21"/>
  <c r="I180" i="21"/>
  <c r="H180" i="21"/>
  <c r="I1409" i="21"/>
  <c r="H1409" i="21"/>
  <c r="I1338" i="21"/>
  <c r="H1338" i="21"/>
  <c r="I1410" i="21"/>
  <c r="H1410" i="21"/>
  <c r="I380" i="21"/>
  <c r="H380" i="21"/>
  <c r="I209" i="21"/>
  <c r="H209" i="21"/>
  <c r="I409" i="21"/>
  <c r="H409" i="21"/>
  <c r="I749" i="21"/>
  <c r="H749" i="21"/>
  <c r="I125" i="21"/>
  <c r="H125" i="21"/>
  <c r="I200" i="21"/>
  <c r="H200" i="21"/>
  <c r="I273" i="21"/>
  <c r="H273" i="21"/>
  <c r="I349" i="21"/>
  <c r="H349" i="21"/>
  <c r="I445" i="21"/>
  <c r="H445" i="21"/>
  <c r="I549" i="21"/>
  <c r="H549" i="21"/>
  <c r="I1325" i="21"/>
  <c r="H1325" i="21"/>
  <c r="I1319" i="21"/>
  <c r="H1319" i="21"/>
  <c r="I1383" i="21"/>
  <c r="H1383" i="21"/>
  <c r="I198" i="21"/>
  <c r="H198" i="21"/>
  <c r="I364" i="21"/>
  <c r="H364" i="21"/>
  <c r="I605" i="21"/>
  <c r="H605" i="21"/>
  <c r="I526" i="21"/>
  <c r="H526" i="21"/>
  <c r="I1334" i="21"/>
  <c r="H1334" i="21"/>
  <c r="I1398" i="21"/>
  <c r="H1398" i="21"/>
  <c r="I88" i="21"/>
  <c r="H88" i="21"/>
  <c r="I176" i="21"/>
  <c r="H176" i="21"/>
  <c r="I248" i="21"/>
  <c r="H248" i="21"/>
  <c r="I341" i="21"/>
  <c r="H341" i="21"/>
  <c r="I421" i="21"/>
  <c r="H421" i="21"/>
  <c r="I497" i="21"/>
  <c r="H497" i="21"/>
  <c r="I581" i="21"/>
  <c r="H581" i="21"/>
  <c r="I758" i="21"/>
  <c r="H758" i="21"/>
  <c r="I1318" i="21"/>
  <c r="H1318" i="21"/>
  <c r="I1405" i="21"/>
  <c r="H1405" i="21"/>
  <c r="I644" i="21"/>
  <c r="H644" i="21"/>
  <c r="I1216" i="21"/>
  <c r="H1216" i="21"/>
  <c r="I723" i="21"/>
  <c r="H723" i="21"/>
  <c r="I1251" i="21"/>
  <c r="H1251" i="21"/>
  <c r="I987" i="21"/>
  <c r="H987" i="21"/>
  <c r="I1289" i="21"/>
  <c r="H1289" i="21"/>
  <c r="I900" i="21"/>
  <c r="H900" i="21"/>
  <c r="I1236" i="21"/>
  <c r="H1236" i="21"/>
  <c r="I633" i="21"/>
  <c r="H633" i="21"/>
  <c r="I677" i="21"/>
  <c r="H677" i="21"/>
  <c r="I738" i="21"/>
  <c r="H738" i="21"/>
  <c r="I791" i="21"/>
  <c r="H791" i="21"/>
  <c r="I832" i="21"/>
  <c r="H832" i="21"/>
  <c r="I874" i="21"/>
  <c r="H874" i="21"/>
  <c r="I917" i="21"/>
  <c r="H917" i="21"/>
  <c r="I957" i="21"/>
  <c r="H957" i="21"/>
  <c r="I999" i="21"/>
  <c r="H999" i="21"/>
  <c r="I1049" i="21"/>
  <c r="H1049" i="21"/>
  <c r="I1101" i="21"/>
  <c r="H1101" i="21"/>
  <c r="I1151" i="21"/>
  <c r="H1151" i="21"/>
  <c r="I1202" i="21"/>
  <c r="H1202" i="21"/>
  <c r="I671" i="21"/>
  <c r="H671" i="21"/>
  <c r="I1221" i="21"/>
  <c r="H1221" i="21"/>
  <c r="I28" i="21"/>
  <c r="H28" i="21"/>
  <c r="I836" i="21"/>
  <c r="H836" i="21"/>
  <c r="I1164" i="21"/>
  <c r="H1164" i="21"/>
  <c r="I30" i="21"/>
  <c r="H30" i="21"/>
  <c r="I624" i="21"/>
  <c r="H624" i="21"/>
  <c r="I678" i="21"/>
  <c r="H678" i="21"/>
  <c r="I729" i="21"/>
  <c r="H729" i="21"/>
  <c r="I782" i="21"/>
  <c r="H782" i="21"/>
  <c r="I833" i="21"/>
  <c r="H833" i="21"/>
  <c r="I876" i="21"/>
  <c r="H876" i="21"/>
  <c r="I918" i="21"/>
  <c r="H918" i="21"/>
  <c r="I958" i="21"/>
  <c r="H958" i="21"/>
  <c r="I1000" i="21"/>
  <c r="H1000" i="21"/>
  <c r="I1040" i="21"/>
  <c r="H1040" i="21"/>
  <c r="I1090" i="21"/>
  <c r="H1090" i="21"/>
  <c r="I1133" i="21"/>
  <c r="H1133" i="21"/>
  <c r="I1174" i="21"/>
  <c r="H1174" i="21"/>
  <c r="I1214" i="21"/>
  <c r="H1214" i="21"/>
  <c r="I1131" i="21"/>
  <c r="H1131" i="21"/>
  <c r="I1282" i="21"/>
  <c r="H1282" i="21"/>
  <c r="I700" i="21"/>
  <c r="H700" i="21"/>
  <c r="I996" i="21"/>
  <c r="H996" i="21"/>
  <c r="I21" i="21"/>
  <c r="H21" i="21"/>
  <c r="I62" i="21"/>
  <c r="H62" i="21"/>
  <c r="I657" i="21"/>
  <c r="H657" i="21"/>
  <c r="I698" i="21"/>
  <c r="H698" i="21"/>
  <c r="I773" i="21"/>
  <c r="H773" i="21"/>
  <c r="I824" i="21"/>
  <c r="H824" i="21"/>
  <c r="I866" i="21"/>
  <c r="H866" i="21"/>
  <c r="I940" i="21"/>
  <c r="H940" i="21"/>
  <c r="I981" i="21"/>
  <c r="H981" i="21"/>
  <c r="I1021" i="21"/>
  <c r="H1021" i="21"/>
  <c r="I1072" i="21"/>
  <c r="H1072" i="21"/>
  <c r="I1113" i="21"/>
  <c r="H1113" i="21"/>
  <c r="I1153" i="21"/>
  <c r="H1153" i="21"/>
  <c r="I1215" i="21"/>
  <c r="H1215" i="21"/>
  <c r="I883" i="21"/>
  <c r="H883" i="21"/>
  <c r="I1246" i="21"/>
  <c r="H1246" i="21"/>
  <c r="I780" i="21"/>
  <c r="H780" i="21"/>
  <c r="I1100" i="21"/>
  <c r="H1100" i="21"/>
  <c r="I42" i="21"/>
  <c r="H42" i="21"/>
  <c r="I638" i="21"/>
  <c r="H638" i="21"/>
  <c r="I689" i="21"/>
  <c r="H689" i="21"/>
  <c r="I743" i="21"/>
  <c r="H743" i="21"/>
  <c r="I794" i="21"/>
  <c r="H794" i="21"/>
  <c r="I857" i="21"/>
  <c r="H857" i="21"/>
  <c r="I898" i="21"/>
  <c r="H898" i="21"/>
  <c r="I941" i="21"/>
  <c r="H941" i="21"/>
  <c r="I982" i="21"/>
  <c r="H982" i="21"/>
  <c r="I1022" i="21"/>
  <c r="H1022" i="21"/>
  <c r="I1064" i="21"/>
  <c r="H1064" i="21"/>
  <c r="I1104" i="21"/>
  <c r="H1104" i="21"/>
  <c r="I1144" i="21"/>
  <c r="H1144" i="21"/>
  <c r="I1186" i="21"/>
  <c r="H1186" i="21"/>
  <c r="I1083" i="21"/>
  <c r="H1083" i="21"/>
  <c r="I1284" i="21"/>
  <c r="H1284" i="21"/>
  <c r="I860" i="21"/>
  <c r="H860" i="21"/>
  <c r="I3" i="21"/>
  <c r="I44" i="21"/>
  <c r="H44" i="21"/>
  <c r="I649" i="21"/>
  <c r="H649" i="21"/>
  <c r="I712" i="21"/>
  <c r="H712" i="21"/>
  <c r="I765" i="21"/>
  <c r="H765" i="21"/>
  <c r="I826" i="21"/>
  <c r="H826" i="21"/>
  <c r="I879" i="21"/>
  <c r="H879" i="21"/>
  <c r="I921" i="21"/>
  <c r="H921" i="21"/>
  <c r="I983" i="21"/>
  <c r="H983" i="21"/>
  <c r="I1023" i="21"/>
  <c r="H1023" i="21"/>
  <c r="I1074" i="21"/>
  <c r="H1074" i="21"/>
  <c r="I1127" i="21"/>
  <c r="H1127" i="21"/>
  <c r="I1177" i="21"/>
  <c r="H1177" i="21"/>
  <c r="I1279" i="21"/>
  <c r="H1279" i="21"/>
  <c r="I1091" i="21"/>
  <c r="H1091" i="21"/>
  <c r="I1267" i="21"/>
  <c r="H1267" i="21"/>
  <c r="I19" i="21"/>
  <c r="H19" i="21"/>
  <c r="I67" i="21"/>
  <c r="H67" i="21"/>
  <c r="I651" i="21"/>
  <c r="H651" i="21"/>
  <c r="I683" i="21"/>
  <c r="H683" i="21"/>
  <c r="I956" i="21"/>
  <c r="H956" i="21"/>
  <c r="I808" i="21"/>
  <c r="H808" i="21"/>
  <c r="I1106" i="21"/>
  <c r="H1106" i="21"/>
  <c r="I640" i="21"/>
  <c r="H640" i="21"/>
  <c r="I994" i="21"/>
  <c r="H994" i="21"/>
  <c r="I1230" i="21"/>
  <c r="H1230" i="21"/>
  <c r="I1024" i="21"/>
  <c r="H1024" i="21"/>
  <c r="I1212" i="21"/>
  <c r="H1212" i="21"/>
  <c r="I24" i="21"/>
  <c r="H24" i="21"/>
  <c r="I65" i="21"/>
  <c r="H65" i="21"/>
  <c r="I839" i="21"/>
  <c r="H839" i="21"/>
  <c r="I1076" i="21"/>
  <c r="H1076" i="21"/>
  <c r="I1302" i="21"/>
  <c r="H1302" i="21"/>
  <c r="I880" i="21"/>
  <c r="H880" i="21"/>
  <c r="I1199" i="21"/>
  <c r="H1199" i="21"/>
  <c r="I754" i="21"/>
  <c r="H754" i="21"/>
  <c r="I974" i="21"/>
  <c r="H974" i="21"/>
  <c r="I1218" i="21"/>
  <c r="H1218" i="21"/>
  <c r="I979" i="21"/>
  <c r="H979" i="21"/>
  <c r="I1259" i="21"/>
  <c r="H1259" i="21"/>
  <c r="I1420" i="21"/>
  <c r="H1420" i="21"/>
  <c r="I35" i="21"/>
  <c r="H35" i="21"/>
  <c r="I139" i="21"/>
  <c r="H139" i="21"/>
  <c r="I1483" i="21"/>
  <c r="H1483" i="21"/>
  <c r="I1555" i="21"/>
  <c r="H1555" i="21"/>
  <c r="I1667" i="21"/>
  <c r="H1667" i="21"/>
  <c r="I1731" i="21"/>
  <c r="H1731" i="21"/>
  <c r="I1809" i="21"/>
  <c r="H1809" i="21"/>
  <c r="I1484" i="21"/>
  <c r="H1484" i="21"/>
  <c r="I1556" i="21"/>
  <c r="H1556" i="21"/>
  <c r="I1620" i="21"/>
  <c r="H1620" i="21"/>
  <c r="I1684" i="21"/>
  <c r="H1684" i="21"/>
  <c r="I1756" i="21"/>
  <c r="H1756" i="21"/>
  <c r="I1559" i="21"/>
  <c r="H1559" i="21"/>
  <c r="I1750" i="21"/>
  <c r="H1750" i="21"/>
  <c r="I1770" i="21"/>
  <c r="H1770" i="21"/>
  <c r="I1472" i="21"/>
  <c r="H1472" i="21"/>
  <c r="I1613" i="21"/>
  <c r="H1613" i="21"/>
  <c r="I1779" i="21"/>
  <c r="H1779" i="21"/>
  <c r="I1653" i="21"/>
  <c r="H1653" i="21"/>
  <c r="I1781" i="21"/>
  <c r="H1781" i="21"/>
  <c r="I58" i="21"/>
  <c r="H58" i="21"/>
  <c r="I1450" i="21"/>
  <c r="H1450" i="21"/>
  <c r="I1514" i="21"/>
  <c r="H1514" i="21"/>
  <c r="I1578" i="21"/>
  <c r="H1578" i="21"/>
  <c r="I1642" i="21"/>
  <c r="H1642" i="21"/>
  <c r="I1714" i="21"/>
  <c r="H1714" i="21"/>
  <c r="I308" i="21"/>
  <c r="H308" i="21"/>
  <c r="I169" i="21"/>
  <c r="H169" i="21"/>
  <c r="I265" i="21"/>
  <c r="H265" i="21"/>
  <c r="I369" i="21"/>
  <c r="H369" i="21"/>
  <c r="I465" i="21"/>
  <c r="H465" i="21"/>
  <c r="I569" i="21"/>
  <c r="H569" i="21"/>
  <c r="I777" i="21"/>
  <c r="H777" i="21"/>
  <c r="I1489" i="21"/>
  <c r="H1489" i="21"/>
  <c r="I1601" i="21"/>
  <c r="H1601" i="21"/>
  <c r="I1713" i="21"/>
  <c r="H1713" i="21"/>
  <c r="I1752" i="21"/>
  <c r="H1752" i="21"/>
  <c r="I154" i="21"/>
  <c r="H154" i="21"/>
  <c r="I218" i="21"/>
  <c r="H218" i="21"/>
  <c r="I282" i="21"/>
  <c r="H282" i="21"/>
  <c r="I346" i="21"/>
  <c r="H346" i="21"/>
  <c r="I410" i="21"/>
  <c r="H410" i="21"/>
  <c r="I482" i="21"/>
  <c r="H482" i="21"/>
  <c r="I546" i="21"/>
  <c r="H546" i="21"/>
  <c r="I610" i="21"/>
  <c r="H610" i="21"/>
  <c r="I163" i="21"/>
  <c r="H163" i="21"/>
  <c r="I227" i="21"/>
  <c r="H227" i="21"/>
  <c r="I291" i="21"/>
  <c r="H291" i="21"/>
  <c r="I355" i="21"/>
  <c r="H355" i="21"/>
  <c r="I419" i="21"/>
  <c r="H419" i="21"/>
  <c r="I483" i="21"/>
  <c r="H483" i="21"/>
  <c r="I547" i="21"/>
  <c r="H547" i="21"/>
  <c r="I611" i="21"/>
  <c r="H611" i="21"/>
  <c r="I1438" i="21"/>
  <c r="H1438" i="21"/>
  <c r="I1639" i="21"/>
  <c r="H1639" i="21"/>
  <c r="I1806" i="21"/>
  <c r="H1806" i="21"/>
  <c r="I148" i="21"/>
  <c r="H148" i="21"/>
  <c r="I276" i="21"/>
  <c r="H276" i="21"/>
  <c r="I396" i="21"/>
  <c r="H396" i="21"/>
  <c r="I468" i="21"/>
  <c r="H468" i="21"/>
  <c r="I564" i="21"/>
  <c r="H564" i="21"/>
  <c r="I660" i="21"/>
  <c r="H660" i="21"/>
  <c r="I1454" i="21"/>
  <c r="H1454" i="21"/>
  <c r="I1656" i="21"/>
  <c r="H1656" i="21"/>
  <c r="I460" i="21"/>
  <c r="H460" i="21"/>
  <c r="I1569" i="21"/>
  <c r="H1569" i="21"/>
  <c r="I1543" i="21"/>
  <c r="H1543" i="21"/>
  <c r="I1734" i="21"/>
  <c r="H1734" i="21"/>
  <c r="I1571" i="21"/>
  <c r="H1571" i="21"/>
  <c r="I1519" i="21"/>
  <c r="H1519" i="21"/>
  <c r="I71" i="21"/>
  <c r="H71" i="21"/>
  <c r="I271" i="21"/>
  <c r="H271" i="21"/>
  <c r="I1632" i="21"/>
  <c r="H1632" i="21"/>
  <c r="I1654" i="21"/>
  <c r="H1654" i="21"/>
  <c r="I1710" i="21"/>
  <c r="H1710" i="21"/>
  <c r="I1607" i="21"/>
  <c r="H1607" i="21"/>
  <c r="I1565" i="21"/>
  <c r="H1565" i="21"/>
  <c r="I1733" i="21"/>
  <c r="H1733" i="21"/>
  <c r="I252" i="21"/>
  <c r="H252" i="21"/>
  <c r="I182" i="21"/>
  <c r="H182" i="21"/>
  <c r="I430" i="21"/>
  <c r="H430" i="21"/>
  <c r="I1637" i="21"/>
  <c r="H1637" i="21"/>
  <c r="I1257" i="21"/>
  <c r="H1257" i="21"/>
  <c r="I1066" i="21"/>
  <c r="H1066" i="21"/>
  <c r="I1346" i="21"/>
  <c r="H1346" i="21"/>
  <c r="I1418" i="21"/>
  <c r="H1418" i="21"/>
  <c r="I40" i="21"/>
  <c r="H40" i="21"/>
  <c r="I225" i="21"/>
  <c r="H225" i="21"/>
  <c r="I429" i="21"/>
  <c r="H429" i="21"/>
  <c r="I825" i="21"/>
  <c r="H825" i="21"/>
  <c r="I750" i="21"/>
  <c r="H750" i="21"/>
  <c r="I56" i="21"/>
  <c r="H56" i="21"/>
  <c r="I256" i="21"/>
  <c r="H256" i="21"/>
  <c r="I425" i="21"/>
  <c r="H425" i="21"/>
  <c r="I585" i="21"/>
  <c r="H585" i="21"/>
  <c r="I168" i="21"/>
  <c r="H168" i="21"/>
  <c r="I368" i="21"/>
  <c r="H368" i="21"/>
  <c r="I96" i="21"/>
  <c r="H96" i="21"/>
  <c r="I205" i="21"/>
  <c r="H205" i="21"/>
  <c r="I333" i="21"/>
  <c r="H333" i="21"/>
  <c r="I488" i="21"/>
  <c r="H488" i="21"/>
  <c r="I639" i="21"/>
  <c r="H639" i="21"/>
  <c r="I1350" i="21"/>
  <c r="H1350" i="21"/>
  <c r="I238" i="21"/>
  <c r="H238" i="21"/>
  <c r="I589" i="21"/>
  <c r="H589" i="21"/>
  <c r="I206" i="21"/>
  <c r="H206" i="21"/>
  <c r="I909" i="21"/>
  <c r="H909" i="21"/>
  <c r="I1331" i="21"/>
  <c r="H1331" i="21"/>
  <c r="I1363" i="21"/>
  <c r="H1363" i="21"/>
  <c r="I1395" i="21"/>
  <c r="H1395" i="21"/>
  <c r="I1493" i="21"/>
  <c r="H1493" i="21"/>
  <c r="I1685" i="21"/>
  <c r="H1685" i="21"/>
  <c r="I134" i="21"/>
  <c r="H134" i="21"/>
  <c r="I207" i="21"/>
  <c r="H207" i="21"/>
  <c r="I280" i="21"/>
  <c r="H280" i="21"/>
  <c r="I390" i="21"/>
  <c r="H390" i="21"/>
  <c r="I470" i="21"/>
  <c r="H470" i="21"/>
  <c r="I556" i="21"/>
  <c r="H556" i="21"/>
  <c r="I767" i="21"/>
  <c r="H767" i="21"/>
  <c r="I1312" i="21"/>
  <c r="H1312" i="21"/>
  <c r="I1417" i="21"/>
  <c r="H1417" i="21"/>
  <c r="I1308" i="21"/>
  <c r="H1308" i="21"/>
  <c r="I1340" i="21"/>
  <c r="H1340" i="21"/>
  <c r="I1372" i="21"/>
  <c r="H1372" i="21"/>
  <c r="I64" i="21"/>
  <c r="H64" i="21"/>
  <c r="I136" i="21"/>
  <c r="H136" i="21"/>
  <c r="I208" i="21"/>
  <c r="H208" i="21"/>
  <c r="I300" i="21"/>
  <c r="H300" i="21"/>
  <c r="I392" i="21"/>
  <c r="H392" i="21"/>
  <c r="I472" i="21"/>
  <c r="H472" i="21"/>
  <c r="I557" i="21"/>
  <c r="H557" i="21"/>
  <c r="I752" i="21"/>
  <c r="H752" i="21"/>
  <c r="I1313" i="21"/>
  <c r="H1313" i="21"/>
  <c r="I104" i="21"/>
  <c r="H104" i="21"/>
  <c r="I246" i="21"/>
  <c r="H246" i="21"/>
  <c r="I320" i="21"/>
  <c r="H320" i="21"/>
  <c r="I416" i="21"/>
  <c r="H416" i="21"/>
  <c r="I496" i="21"/>
  <c r="H496" i="21"/>
  <c r="I576" i="21"/>
  <c r="H576" i="21"/>
  <c r="I872" i="21"/>
  <c r="H872" i="21"/>
  <c r="I1317" i="21"/>
  <c r="H1317" i="21"/>
  <c r="I831" i="21"/>
  <c r="H831" i="21"/>
  <c r="I1359" i="21"/>
  <c r="H1359" i="21"/>
  <c r="I214" i="21"/>
  <c r="H214" i="21"/>
  <c r="I521" i="21"/>
  <c r="H521" i="21"/>
  <c r="I1365" i="21"/>
  <c r="H1365" i="21"/>
  <c r="I87" i="21"/>
  <c r="H87" i="21"/>
  <c r="I167" i="21"/>
  <c r="H167" i="21"/>
  <c r="I231" i="21"/>
  <c r="H231" i="21"/>
  <c r="I303" i="21"/>
  <c r="H303" i="21"/>
  <c r="I351" i="21"/>
  <c r="H351" i="21"/>
  <c r="I399" i="21"/>
  <c r="H399" i="21"/>
  <c r="I455" i="21"/>
  <c r="H455" i="21"/>
  <c r="I495" i="21"/>
  <c r="H495" i="21"/>
  <c r="I527" i="21"/>
  <c r="H527" i="21"/>
  <c r="I559" i="21"/>
  <c r="H559" i="21"/>
  <c r="I599" i="21"/>
  <c r="H599" i="21"/>
  <c r="I871" i="21"/>
  <c r="H871" i="21"/>
  <c r="I161" i="21"/>
  <c r="H161" i="21"/>
  <c r="I440" i="21"/>
  <c r="H440" i="21"/>
  <c r="I1065" i="21"/>
  <c r="H1065" i="21"/>
  <c r="I1388" i="21"/>
  <c r="H1388" i="21"/>
  <c r="I375" i="21"/>
  <c r="H375" i="21"/>
  <c r="I779" i="21"/>
  <c r="H779" i="21"/>
  <c r="I1229" i="21"/>
  <c r="H1229" i="21"/>
  <c r="I804" i="21"/>
  <c r="H804" i="21"/>
  <c r="I1124" i="21"/>
  <c r="H1124" i="21"/>
  <c r="I25" i="21"/>
  <c r="H25" i="21"/>
  <c r="I78" i="21"/>
  <c r="H78" i="21"/>
  <c r="I694" i="21"/>
  <c r="H694" i="21"/>
  <c r="I736" i="21"/>
  <c r="H736" i="21"/>
  <c r="I809" i="21"/>
  <c r="H809" i="21"/>
  <c r="I850" i="21"/>
  <c r="H850" i="21"/>
  <c r="I903" i="21"/>
  <c r="H903" i="21"/>
  <c r="I953" i="21"/>
  <c r="H953" i="21"/>
  <c r="I997" i="21"/>
  <c r="H997" i="21"/>
  <c r="I1047" i="21"/>
  <c r="H1047" i="21"/>
  <c r="I1087" i="21"/>
  <c r="H1087" i="21"/>
  <c r="I1129" i="21"/>
  <c r="H1129" i="21"/>
  <c r="I1169" i="21"/>
  <c r="H1169" i="21"/>
  <c r="I1231" i="21"/>
  <c r="H1231" i="21"/>
  <c r="I787" i="21"/>
  <c r="H787" i="21"/>
  <c r="I1260" i="21"/>
  <c r="H1260" i="21"/>
  <c r="I668" i="21"/>
  <c r="H668" i="21"/>
  <c r="I1052" i="21"/>
  <c r="H1052" i="21"/>
  <c r="I16" i="21"/>
  <c r="H16" i="21"/>
  <c r="I622" i="21"/>
  <c r="H622" i="21"/>
  <c r="I664" i="21"/>
  <c r="H664" i="21"/>
  <c r="I717" i="21"/>
  <c r="H717" i="21"/>
  <c r="I800" i="21"/>
  <c r="H800" i="21"/>
  <c r="I853" i="21"/>
  <c r="H853" i="21"/>
  <c r="I904" i="21"/>
  <c r="H904" i="21"/>
  <c r="I945" i="21"/>
  <c r="H945" i="21"/>
  <c r="I986" i="21"/>
  <c r="H986" i="21"/>
  <c r="I1026" i="21"/>
  <c r="H1026" i="21"/>
  <c r="I1069" i="21"/>
  <c r="H1069" i="21"/>
  <c r="I1110" i="21"/>
  <c r="H1110" i="21"/>
  <c r="I1150" i="21"/>
  <c r="H1150" i="21"/>
  <c r="I1192" i="21"/>
  <c r="H1192" i="21"/>
  <c r="I1263" i="21"/>
  <c r="H1263" i="21"/>
  <c r="I1115" i="21"/>
  <c r="H1115" i="21"/>
  <c r="I1298" i="21"/>
  <c r="H1298" i="21"/>
  <c r="I739" i="21"/>
  <c r="H739" i="21"/>
  <c r="I1233" i="21"/>
  <c r="H1233" i="21"/>
  <c r="I1173" i="21"/>
  <c r="H1173" i="21"/>
  <c r="I1291" i="21"/>
  <c r="H1291" i="21"/>
  <c r="I947" i="21"/>
  <c r="H947" i="21"/>
  <c r="I1265" i="21"/>
  <c r="H1265" i="21"/>
  <c r="I1147" i="21"/>
  <c r="H1147" i="21"/>
  <c r="I1293" i="21"/>
  <c r="H1293" i="21"/>
  <c r="I1155" i="21"/>
  <c r="H1155" i="21"/>
  <c r="I1276" i="21"/>
  <c r="H1276" i="21"/>
  <c r="I75" i="21"/>
  <c r="H75" i="21"/>
  <c r="I1427" i="21"/>
  <c r="H1427" i="21"/>
  <c r="I1499" i="21"/>
  <c r="H1499" i="21"/>
  <c r="I1611" i="21"/>
  <c r="H1611" i="21"/>
  <c r="I1675" i="21"/>
  <c r="H1675" i="21"/>
  <c r="I1739" i="21"/>
  <c r="H1739" i="21"/>
  <c r="I1428" i="21"/>
  <c r="H1428" i="21"/>
  <c r="I1492" i="21"/>
  <c r="H1492" i="21"/>
  <c r="I1564" i="21"/>
  <c r="H1564" i="21"/>
  <c r="I1628" i="21"/>
  <c r="H1628" i="21"/>
  <c r="I1692" i="21"/>
  <c r="H1692" i="21"/>
  <c r="I1432" i="21"/>
  <c r="H1432" i="21"/>
  <c r="I1584" i="21"/>
  <c r="H1584" i="21"/>
  <c r="I1778" i="21"/>
  <c r="H1778" i="21"/>
  <c r="I1486" i="21"/>
  <c r="H1486" i="21"/>
  <c r="I1624" i="21"/>
  <c r="H1624" i="21"/>
  <c r="I1787" i="21"/>
  <c r="H1787" i="21"/>
  <c r="I1741" i="21"/>
  <c r="H1741" i="21"/>
  <c r="I1764" i="21"/>
  <c r="H1764" i="21"/>
  <c r="I1789" i="21"/>
  <c r="H1789" i="21"/>
  <c r="I74" i="21"/>
  <c r="H74" i="21"/>
  <c r="I1458" i="21"/>
  <c r="H1458" i="21"/>
  <c r="I1522" i="21"/>
  <c r="H1522" i="21"/>
  <c r="I1586" i="21"/>
  <c r="H1586" i="21"/>
  <c r="I1650" i="21"/>
  <c r="H1650" i="21"/>
  <c r="I1722" i="21"/>
  <c r="H1722" i="21"/>
  <c r="I596" i="21"/>
  <c r="H596" i="21"/>
  <c r="I1782" i="21"/>
  <c r="H1782" i="21"/>
  <c r="I177" i="21"/>
  <c r="H177" i="21"/>
  <c r="I281" i="21"/>
  <c r="H281" i="21"/>
  <c r="I377" i="21"/>
  <c r="H377" i="21"/>
  <c r="I481" i="21"/>
  <c r="H481" i="21"/>
  <c r="I577" i="21"/>
  <c r="H577" i="21"/>
  <c r="I793" i="21"/>
  <c r="H793" i="21"/>
  <c r="I1497" i="21"/>
  <c r="H1497" i="21"/>
  <c r="I1609" i="21"/>
  <c r="H1609" i="21"/>
  <c r="I1729" i="21"/>
  <c r="H1729" i="21"/>
  <c r="I162" i="21"/>
  <c r="H162" i="21"/>
  <c r="I226" i="21"/>
  <c r="H226" i="21"/>
  <c r="I290" i="21"/>
  <c r="H290" i="21"/>
  <c r="I354" i="21"/>
  <c r="H354" i="21"/>
  <c r="I418" i="21"/>
  <c r="H418" i="21"/>
  <c r="I490" i="21"/>
  <c r="H490" i="21"/>
  <c r="I554" i="21"/>
  <c r="H554" i="21"/>
  <c r="I626" i="21"/>
  <c r="H626" i="21"/>
  <c r="I171" i="21"/>
  <c r="H171" i="21"/>
  <c r="I235" i="21"/>
  <c r="H235" i="21"/>
  <c r="I299" i="21"/>
  <c r="H299" i="21"/>
  <c r="I363" i="21"/>
  <c r="H363" i="21"/>
  <c r="I427" i="21"/>
  <c r="H427" i="21"/>
  <c r="I491" i="21"/>
  <c r="H491" i="21"/>
  <c r="I555" i="21"/>
  <c r="H555" i="21"/>
  <c r="I619" i="21"/>
  <c r="H619" i="21"/>
  <c r="I1465" i="21"/>
  <c r="H1465" i="21"/>
  <c r="I1655" i="21"/>
  <c r="H1655" i="21"/>
  <c r="I52" i="21"/>
  <c r="H52" i="21"/>
  <c r="I188" i="21"/>
  <c r="H188" i="21"/>
  <c r="I284" i="21"/>
  <c r="H284" i="21"/>
  <c r="I404" i="21"/>
  <c r="H404" i="21"/>
  <c r="I476" i="21"/>
  <c r="H476" i="21"/>
  <c r="I572" i="21"/>
  <c r="H572" i="21"/>
  <c r="I684" i="21"/>
  <c r="H684" i="21"/>
  <c r="I1481" i="21"/>
  <c r="H1481" i="21"/>
  <c r="I1671" i="21"/>
  <c r="H1671" i="21"/>
  <c r="I1424" i="21"/>
  <c r="H1424" i="21"/>
  <c r="I1615" i="21"/>
  <c r="H1615" i="21"/>
  <c r="I244" i="21"/>
  <c r="H244" i="21"/>
  <c r="I1558" i="21"/>
  <c r="H1558" i="21"/>
  <c r="I1633" i="21"/>
  <c r="H1633" i="21"/>
  <c r="I1430" i="21"/>
  <c r="H1430" i="21"/>
  <c r="I1448" i="21"/>
  <c r="H1448" i="21"/>
  <c r="I79" i="21"/>
  <c r="H79" i="21"/>
  <c r="I279" i="21"/>
  <c r="H279" i="21"/>
  <c r="I1681" i="21"/>
  <c r="H1681" i="21"/>
  <c r="I1742" i="21"/>
  <c r="H1742" i="21"/>
  <c r="I1429" i="21"/>
  <c r="H1429" i="21"/>
  <c r="I1581" i="21"/>
  <c r="H1581" i="21"/>
  <c r="I1421" i="21"/>
  <c r="H1421" i="21"/>
  <c r="I324" i="21"/>
  <c r="H324" i="21"/>
  <c r="I326" i="21"/>
  <c r="H326" i="21"/>
  <c r="I446" i="21"/>
  <c r="H446" i="21"/>
  <c r="I1321" i="21"/>
  <c r="H1321" i="21"/>
  <c r="I1234" i="21"/>
  <c r="H1234" i="21"/>
  <c r="I1354" i="21"/>
  <c r="H1354" i="21"/>
  <c r="I867" i="21"/>
  <c r="H867" i="21"/>
  <c r="I72" i="21"/>
  <c r="H72" i="21"/>
  <c r="I272" i="21"/>
  <c r="H272" i="21"/>
  <c r="I448" i="21"/>
  <c r="H448" i="21"/>
  <c r="I1117" i="21"/>
  <c r="H1117" i="21"/>
  <c r="I838" i="21"/>
  <c r="H838" i="21"/>
  <c r="I73" i="21"/>
  <c r="H73" i="21"/>
  <c r="I149" i="21"/>
  <c r="H149" i="21"/>
  <c r="I216" i="21"/>
  <c r="H216" i="21"/>
  <c r="I293" i="21"/>
  <c r="H293" i="21"/>
  <c r="I365" i="21"/>
  <c r="H365" i="21"/>
  <c r="I485" i="21"/>
  <c r="H485" i="21"/>
  <c r="I566" i="21"/>
  <c r="H566" i="21"/>
  <c r="I720" i="21"/>
  <c r="H720" i="21"/>
  <c r="I1349" i="21"/>
  <c r="H1349" i="21"/>
  <c r="I1335" i="21"/>
  <c r="H1335" i="21"/>
  <c r="I1407" i="21"/>
  <c r="H1407" i="21"/>
  <c r="I249" i="21"/>
  <c r="H249" i="21"/>
  <c r="I422" i="21"/>
  <c r="H422" i="21"/>
  <c r="I1320" i="21"/>
  <c r="H1320" i="21"/>
  <c r="I542" i="21"/>
  <c r="H542" i="21"/>
  <c r="I1342" i="21"/>
  <c r="H1342" i="21"/>
  <c r="I1414" i="21"/>
  <c r="H1414" i="21"/>
  <c r="I108" i="21"/>
  <c r="H108" i="21"/>
  <c r="I197" i="21"/>
  <c r="H197" i="21"/>
  <c r="I270" i="21"/>
  <c r="H270" i="21"/>
  <c r="I361" i="21"/>
  <c r="H361" i="21"/>
  <c r="I438" i="21"/>
  <c r="H438" i="21"/>
  <c r="I520" i="21"/>
  <c r="H520" i="21"/>
  <c r="I600" i="21"/>
  <c r="H600" i="21"/>
  <c r="I776" i="21"/>
  <c r="H776" i="21"/>
  <c r="I1341" i="21"/>
  <c r="H1341" i="21"/>
  <c r="I843" i="21"/>
  <c r="H843" i="21"/>
  <c r="I1268" i="21"/>
  <c r="H1268" i="21"/>
  <c r="I851" i="21"/>
  <c r="H851" i="21"/>
  <c r="I1269" i="21"/>
  <c r="H1269" i="21"/>
  <c r="I1165" i="21"/>
  <c r="H1165" i="21"/>
  <c r="I676" i="21"/>
  <c r="H676" i="21"/>
  <c r="I980" i="21"/>
  <c r="H980" i="21"/>
  <c r="I7" i="21"/>
  <c r="H7" i="21"/>
  <c r="I645" i="21"/>
  <c r="H645" i="21"/>
  <c r="I686" i="21"/>
  <c r="H686" i="21"/>
  <c r="I759" i="21"/>
  <c r="H759" i="21"/>
  <c r="I801" i="21"/>
  <c r="H801" i="21"/>
  <c r="I842" i="21"/>
  <c r="H842" i="21"/>
  <c r="I885" i="21"/>
  <c r="H885" i="21"/>
  <c r="I927" i="21"/>
  <c r="H927" i="21"/>
  <c r="I967" i="21"/>
  <c r="H967" i="21"/>
  <c r="I1008" i="21"/>
  <c r="H1008" i="21"/>
  <c r="I1070" i="21"/>
  <c r="H1070" i="21"/>
  <c r="I1111" i="21"/>
  <c r="H1111" i="21"/>
  <c r="I1161" i="21"/>
  <c r="H1161" i="21"/>
  <c r="I1223" i="21"/>
  <c r="H1223" i="21"/>
  <c r="I803" i="21"/>
  <c r="H803" i="21"/>
  <c r="I1243" i="21"/>
  <c r="H1243" i="21"/>
  <c r="I100" i="21"/>
  <c r="H100" i="21"/>
  <c r="I908" i="21"/>
  <c r="H908" i="21"/>
  <c r="I1244" i="21"/>
  <c r="H1244" i="21"/>
  <c r="I49" i="21"/>
  <c r="H49" i="21"/>
  <c r="I646" i="21"/>
  <c r="H646" i="21"/>
  <c r="I687" i="21"/>
  <c r="H687" i="21"/>
  <c r="I741" i="21"/>
  <c r="H741" i="21"/>
  <c r="I792" i="21"/>
  <c r="H792" i="21"/>
  <c r="I845" i="21"/>
  <c r="H845" i="21"/>
  <c r="I886" i="21"/>
  <c r="H886" i="21"/>
  <c r="I928" i="21"/>
  <c r="H928" i="21"/>
  <c r="I968" i="21"/>
  <c r="H968" i="21"/>
  <c r="I1009" i="21"/>
  <c r="H1009" i="21"/>
  <c r="I1050" i="21"/>
  <c r="H1050" i="21"/>
  <c r="I1102" i="21"/>
  <c r="H1102" i="21"/>
  <c r="I1142" i="21"/>
  <c r="H1142" i="21"/>
  <c r="I1184" i="21"/>
  <c r="H1184" i="21"/>
  <c r="I680" i="21"/>
  <c r="H680" i="21"/>
  <c r="I1205" i="21"/>
  <c r="H1205" i="21"/>
  <c r="I1300" i="21"/>
  <c r="H1300" i="21"/>
  <c r="I772" i="21"/>
  <c r="H772" i="21"/>
  <c r="I1092" i="21"/>
  <c r="H1092" i="21"/>
  <c r="I31" i="21"/>
  <c r="H31" i="21"/>
  <c r="I616" i="21"/>
  <c r="H616" i="21"/>
  <c r="I669" i="21"/>
  <c r="H669" i="21"/>
  <c r="I710" i="21"/>
  <c r="H710" i="21"/>
  <c r="I783" i="21"/>
  <c r="H783" i="21"/>
  <c r="I834" i="21"/>
  <c r="H834" i="21"/>
  <c r="I877" i="21"/>
  <c r="H877" i="21"/>
  <c r="I949" i="21"/>
  <c r="H949" i="21"/>
  <c r="I991" i="21"/>
  <c r="H991" i="21"/>
  <c r="I1031" i="21"/>
  <c r="H1031" i="21"/>
  <c r="I1081" i="21"/>
  <c r="H1081" i="21"/>
  <c r="I1125" i="21"/>
  <c r="H1125" i="21"/>
  <c r="I1175" i="21"/>
  <c r="H1175" i="21"/>
  <c r="I1247" i="21"/>
  <c r="H1247" i="21"/>
  <c r="I1011" i="21"/>
  <c r="H1011" i="21"/>
  <c r="I1274" i="21"/>
  <c r="H1274" i="21"/>
  <c r="I852" i="21"/>
  <c r="H852" i="21"/>
  <c r="I1180" i="21"/>
  <c r="H1180" i="21"/>
  <c r="I53" i="21"/>
  <c r="H53" i="21"/>
  <c r="I648" i="21"/>
  <c r="H648" i="21"/>
  <c r="I701" i="21"/>
  <c r="H701" i="21"/>
  <c r="I762" i="21"/>
  <c r="H762" i="21"/>
  <c r="I815" i="21"/>
  <c r="H815" i="21"/>
  <c r="I869" i="21"/>
  <c r="H869" i="21"/>
  <c r="I910" i="21"/>
  <c r="H910" i="21"/>
  <c r="I950" i="21"/>
  <c r="H950" i="21"/>
  <c r="I992" i="21"/>
  <c r="H992" i="21"/>
  <c r="I1032" i="21"/>
  <c r="H1032" i="21"/>
  <c r="I1073" i="21"/>
  <c r="H1073" i="21"/>
  <c r="I1114" i="21"/>
  <c r="H1114" i="21"/>
  <c r="I1154" i="21"/>
  <c r="H1154" i="21"/>
  <c r="I1206" i="21"/>
  <c r="H1206" i="21"/>
  <c r="I1181" i="21"/>
  <c r="H1181" i="21"/>
  <c r="I27" i="21"/>
  <c r="H27" i="21"/>
  <c r="I1028" i="21"/>
  <c r="H1028" i="21"/>
  <c r="I13" i="21"/>
  <c r="H13" i="21"/>
  <c r="I54" i="21"/>
  <c r="H54" i="21"/>
  <c r="I661" i="21"/>
  <c r="H661" i="21"/>
  <c r="I722" i="21"/>
  <c r="H722" i="21"/>
  <c r="I775" i="21"/>
  <c r="H775" i="21"/>
  <c r="I848" i="21"/>
  <c r="H848" i="21"/>
  <c r="I889" i="21"/>
  <c r="H889" i="21"/>
  <c r="I933" i="21"/>
  <c r="H933" i="21"/>
  <c r="I993" i="21"/>
  <c r="H993" i="21"/>
  <c r="I1033" i="21"/>
  <c r="H1033" i="21"/>
  <c r="I1085" i="21"/>
  <c r="H1085" i="21"/>
  <c r="I1136" i="21"/>
  <c r="H1136" i="21"/>
  <c r="I1198" i="21"/>
  <c r="H1198" i="21"/>
  <c r="I634" i="21"/>
  <c r="H634" i="21"/>
  <c r="I1187" i="21"/>
  <c r="H1187" i="21"/>
  <c r="I1285" i="21"/>
  <c r="H1285" i="21"/>
  <c r="I43" i="21"/>
  <c r="H43" i="21"/>
  <c r="I627" i="21"/>
  <c r="H627" i="21"/>
  <c r="I659" i="21"/>
  <c r="H659" i="21"/>
  <c r="I675" i="21"/>
  <c r="H675" i="21"/>
  <c r="I1036" i="21"/>
  <c r="H1036" i="21"/>
  <c r="I934" i="21"/>
  <c r="H934" i="21"/>
  <c r="I1146" i="21"/>
  <c r="H1146" i="21"/>
  <c r="I693" i="21"/>
  <c r="H693" i="21"/>
  <c r="I1056" i="21"/>
  <c r="H1056" i="21"/>
  <c r="I1290" i="21"/>
  <c r="H1290" i="21"/>
  <c r="I1086" i="21"/>
  <c r="H1086" i="21"/>
  <c r="I1292" i="21"/>
  <c r="H1292" i="21"/>
  <c r="I34" i="21"/>
  <c r="H34" i="21"/>
  <c r="I77" i="21"/>
  <c r="H77" i="21"/>
  <c r="I890" i="21"/>
  <c r="H890" i="21"/>
  <c r="I1128" i="21"/>
  <c r="H1128" i="21"/>
  <c r="I1598" i="21"/>
  <c r="H1598" i="21"/>
  <c r="I922" i="21"/>
  <c r="H922" i="21"/>
  <c r="I1261" i="21"/>
  <c r="H1261" i="21"/>
  <c r="I786" i="21"/>
  <c r="H786" i="21"/>
  <c r="I1034" i="21"/>
  <c r="H1034" i="21"/>
  <c r="I1280" i="21"/>
  <c r="H1280" i="21"/>
  <c r="I1051" i="21"/>
  <c r="H1051" i="21"/>
  <c r="I1491" i="21"/>
  <c r="H1491" i="21"/>
  <c r="I1378" i="21"/>
  <c r="H1378" i="21"/>
  <c r="I1768" i="21"/>
  <c r="H1768" i="21"/>
  <c r="I83" i="21"/>
  <c r="H83" i="21"/>
  <c r="I1435" i="21"/>
  <c r="H1435" i="21"/>
  <c r="I1507" i="21"/>
  <c r="H1507" i="21"/>
  <c r="I1619" i="21"/>
  <c r="H1619" i="21"/>
  <c r="I1683" i="21"/>
  <c r="H1683" i="21"/>
  <c r="I1747" i="21"/>
  <c r="H1747" i="21"/>
  <c r="I1761" i="21"/>
  <c r="H1761" i="21"/>
  <c r="I1436" i="21"/>
  <c r="H1436" i="21"/>
  <c r="I1500" i="21"/>
  <c r="H1500" i="21"/>
  <c r="I1572" i="21"/>
  <c r="H1572" i="21"/>
  <c r="I1636" i="21"/>
  <c r="H1636" i="21"/>
  <c r="I1700" i="21"/>
  <c r="H1700" i="21"/>
  <c r="I1446" i="21"/>
  <c r="H1446" i="21"/>
  <c r="I1623" i="21"/>
  <c r="H1623" i="21"/>
  <c r="I1786" i="21"/>
  <c r="H1786" i="21"/>
  <c r="I1511" i="21"/>
  <c r="H1511" i="21"/>
  <c r="I1638" i="21"/>
  <c r="H1638" i="21"/>
  <c r="I1795" i="21"/>
  <c r="H1795" i="21"/>
  <c r="I1772" i="21"/>
  <c r="H1772" i="21"/>
  <c r="I1797" i="21"/>
  <c r="H1797" i="21"/>
  <c r="I1767" i="21"/>
  <c r="H1767" i="21"/>
  <c r="I90" i="21"/>
  <c r="H90" i="21"/>
  <c r="I1466" i="21"/>
  <c r="H1466" i="21"/>
  <c r="I1530" i="21"/>
  <c r="H1530" i="21"/>
  <c r="I1594" i="21"/>
  <c r="H1594" i="21"/>
  <c r="I1658" i="21"/>
  <c r="H1658" i="21"/>
  <c r="I1730" i="21"/>
  <c r="H1730" i="21"/>
  <c r="I1462" i="21"/>
  <c r="H1462" i="21"/>
  <c r="I89" i="21"/>
  <c r="H89" i="21"/>
  <c r="I193" i="21"/>
  <c r="H193" i="21"/>
  <c r="I289" i="21"/>
  <c r="H289" i="21"/>
  <c r="I393" i="21"/>
  <c r="H393" i="21"/>
  <c r="I489" i="21"/>
  <c r="H489" i="21"/>
  <c r="I593" i="21"/>
  <c r="H593" i="21"/>
  <c r="I897" i="21"/>
  <c r="H897" i="21"/>
  <c r="I1513" i="21"/>
  <c r="H1513" i="21"/>
  <c r="I1625" i="21"/>
  <c r="H1625" i="21"/>
  <c r="I1753" i="21"/>
  <c r="H1753" i="21"/>
  <c r="I1790" i="21"/>
  <c r="H1790" i="21"/>
  <c r="I170" i="21"/>
  <c r="H170" i="21"/>
  <c r="I234" i="21"/>
  <c r="H234" i="21"/>
  <c r="I298" i="21"/>
  <c r="H298" i="21"/>
  <c r="I362" i="21"/>
  <c r="H362" i="21"/>
  <c r="I426" i="21"/>
  <c r="H426" i="21"/>
  <c r="I498" i="21"/>
  <c r="H498" i="21"/>
  <c r="I562" i="21"/>
  <c r="H562" i="21"/>
  <c r="I674" i="21"/>
  <c r="H674" i="21"/>
  <c r="I179" i="21"/>
  <c r="H179" i="21"/>
  <c r="I243" i="21"/>
  <c r="H243" i="21"/>
  <c r="I307" i="21"/>
  <c r="H307" i="21"/>
  <c r="I371" i="21"/>
  <c r="H371" i="21"/>
  <c r="I435" i="21"/>
  <c r="H435" i="21"/>
  <c r="I499" i="21"/>
  <c r="H499" i="21"/>
  <c r="I563" i="21"/>
  <c r="H563" i="21"/>
  <c r="I715" i="21"/>
  <c r="H715" i="21"/>
  <c r="I1480" i="21"/>
  <c r="H1480" i="21"/>
  <c r="I1670" i="21"/>
  <c r="H1670" i="21"/>
  <c r="I60" i="21"/>
  <c r="H60" i="21"/>
  <c r="I196" i="21"/>
  <c r="H196" i="21"/>
  <c r="I292" i="21"/>
  <c r="H292" i="21"/>
  <c r="I412" i="21"/>
  <c r="H412" i="21"/>
  <c r="I484" i="21"/>
  <c r="H484" i="21"/>
  <c r="I580" i="21"/>
  <c r="H580" i="21"/>
  <c r="I732" i="21"/>
  <c r="H732" i="21"/>
  <c r="I1526" i="21"/>
  <c r="H1526" i="21"/>
  <c r="I1686" i="21"/>
  <c r="H1686" i="21"/>
  <c r="I1440" i="21"/>
  <c r="H1440" i="21"/>
  <c r="I1630" i="21"/>
  <c r="H1630" i="21"/>
  <c r="I532" i="21"/>
  <c r="H532" i="21"/>
  <c r="I1600" i="21"/>
  <c r="H1600" i="21"/>
  <c r="I1721" i="21"/>
  <c r="H1721" i="21"/>
  <c r="I1593" i="21"/>
  <c r="H1593" i="21"/>
  <c r="I1464" i="21"/>
  <c r="H1464" i="21"/>
  <c r="I95" i="21"/>
  <c r="H95" i="21"/>
  <c r="I295" i="21"/>
  <c r="H295" i="21"/>
  <c r="I1696" i="21"/>
  <c r="H1696" i="21"/>
  <c r="I1479" i="21"/>
  <c r="H1479" i="21"/>
  <c r="I1445" i="21"/>
  <c r="H1445" i="21"/>
  <c r="I1629" i="21"/>
  <c r="H1629" i="21"/>
  <c r="I1487" i="21"/>
  <c r="H1487" i="21"/>
  <c r="I540" i="21"/>
  <c r="H540" i="21"/>
  <c r="I342" i="21"/>
  <c r="H342" i="21"/>
  <c r="I462" i="21"/>
  <c r="H462" i="21"/>
  <c r="I1621" i="21"/>
  <c r="H1621" i="21"/>
  <c r="I1345" i="21"/>
  <c r="H1345" i="21"/>
  <c r="I1266" i="21"/>
  <c r="H1266" i="21"/>
  <c r="I1362" i="21"/>
  <c r="H1362" i="21"/>
  <c r="I963" i="21"/>
  <c r="H963" i="21"/>
  <c r="I93" i="21"/>
  <c r="H93" i="21"/>
  <c r="I288" i="21"/>
  <c r="H288" i="21"/>
  <c r="I469" i="21"/>
  <c r="H469" i="21"/>
  <c r="I1336" i="21"/>
  <c r="H1336" i="21"/>
  <c r="I902" i="21"/>
  <c r="H902" i="21"/>
  <c r="I150" i="21"/>
  <c r="H150" i="21"/>
  <c r="I294" i="21"/>
  <c r="H294" i="21"/>
  <c r="I464" i="21"/>
  <c r="H464" i="21"/>
  <c r="I725" i="21"/>
  <c r="H725" i="21"/>
  <c r="I1326" i="21"/>
  <c r="H1326" i="21"/>
  <c r="I222" i="21"/>
  <c r="H222" i="21"/>
  <c r="I533" i="21"/>
  <c r="H533" i="21"/>
  <c r="I1352" i="21"/>
  <c r="H1352" i="21"/>
  <c r="I111" i="21"/>
  <c r="H111" i="21"/>
  <c r="I237" i="21"/>
  <c r="H237" i="21"/>
  <c r="I367" i="21"/>
  <c r="H367" i="21"/>
  <c r="I528" i="21"/>
  <c r="H528" i="21"/>
  <c r="I1389" i="21"/>
  <c r="H1389" i="21"/>
  <c r="I296" i="21"/>
  <c r="H296" i="21"/>
  <c r="I20" i="21"/>
  <c r="H20" i="21"/>
  <c r="I278" i="21"/>
  <c r="H278" i="21"/>
  <c r="I1310" i="21"/>
  <c r="H1310" i="21"/>
  <c r="I1307" i="21"/>
  <c r="H1307" i="21"/>
  <c r="I1339" i="21"/>
  <c r="H1339" i="21"/>
  <c r="I1371" i="21"/>
  <c r="H1371" i="21"/>
  <c r="I1403" i="21"/>
  <c r="H1403" i="21"/>
  <c r="I1509" i="21"/>
  <c r="H1509" i="21"/>
  <c r="I80" i="21"/>
  <c r="H80" i="21"/>
  <c r="I157" i="21"/>
  <c r="H157" i="21"/>
  <c r="I224" i="21"/>
  <c r="H224" i="21"/>
  <c r="I297" i="21"/>
  <c r="H297" i="21"/>
  <c r="I413" i="21"/>
  <c r="H413" i="21"/>
  <c r="I493" i="21"/>
  <c r="H493" i="21"/>
  <c r="I592" i="21"/>
  <c r="H592" i="21"/>
  <c r="I807" i="21"/>
  <c r="H807" i="21"/>
  <c r="I1329" i="21"/>
  <c r="H1329" i="21"/>
  <c r="I1316" i="21"/>
  <c r="H1316" i="21"/>
  <c r="I1348" i="21"/>
  <c r="H1348" i="21"/>
  <c r="I1380" i="21"/>
  <c r="H1380" i="21"/>
  <c r="I85" i="21"/>
  <c r="H85" i="21"/>
  <c r="I158" i="21"/>
  <c r="H158" i="21"/>
  <c r="I245" i="21"/>
  <c r="H245" i="21"/>
  <c r="I318" i="21"/>
  <c r="H318" i="21"/>
  <c r="I415" i="21"/>
  <c r="H415" i="21"/>
  <c r="I494" i="21"/>
  <c r="H494" i="21"/>
  <c r="I574" i="21"/>
  <c r="H574" i="21"/>
  <c r="I768" i="21"/>
  <c r="H768" i="21"/>
  <c r="I1333" i="21"/>
  <c r="H1333" i="21"/>
  <c r="I48" i="21"/>
  <c r="H48" i="21"/>
  <c r="I137" i="21"/>
  <c r="H137" i="21"/>
  <c r="I269" i="21"/>
  <c r="H269" i="21"/>
  <c r="I337" i="21"/>
  <c r="H337" i="21"/>
  <c r="I437" i="21"/>
  <c r="H437" i="21"/>
  <c r="I518" i="21"/>
  <c r="H518" i="21"/>
  <c r="I598" i="21"/>
  <c r="H598" i="21"/>
  <c r="I913" i="21"/>
  <c r="H913" i="21"/>
  <c r="I1358" i="21"/>
  <c r="H1358" i="21"/>
  <c r="I1063" i="21"/>
  <c r="H1063" i="21"/>
  <c r="I1375" i="21"/>
  <c r="H1375" i="21"/>
  <c r="I344" i="21"/>
  <c r="H344" i="21"/>
  <c r="I582" i="21"/>
  <c r="H582" i="21"/>
  <c r="I103" i="21"/>
  <c r="H103" i="21"/>
  <c r="I175" i="21"/>
  <c r="H175" i="21"/>
  <c r="I239" i="21"/>
  <c r="H239" i="21"/>
  <c r="I311" i="21"/>
  <c r="H311" i="21"/>
  <c r="I359" i="21"/>
  <c r="H359" i="21"/>
  <c r="I423" i="21"/>
  <c r="H423" i="21"/>
  <c r="I471" i="21"/>
  <c r="H471" i="21"/>
  <c r="I503" i="21"/>
  <c r="H503" i="21"/>
  <c r="I535" i="21"/>
  <c r="H535" i="21"/>
  <c r="I575" i="21"/>
  <c r="H575" i="21"/>
  <c r="I607" i="21"/>
  <c r="H607" i="21"/>
  <c r="I735" i="21"/>
  <c r="H735" i="21"/>
  <c r="I919" i="21"/>
  <c r="H919" i="21"/>
  <c r="I181" i="21"/>
  <c r="H181" i="21"/>
  <c r="I501" i="21"/>
  <c r="H501" i="21"/>
  <c r="I1344" i="21"/>
  <c r="H1344" i="21"/>
  <c r="I119" i="21"/>
  <c r="H119" i="21"/>
  <c r="I407" i="21"/>
  <c r="H407" i="21"/>
  <c r="I907" i="21"/>
  <c r="H907" i="21"/>
  <c r="I1277" i="21"/>
  <c r="H1277" i="21"/>
  <c r="I884" i="21"/>
  <c r="H884" i="21"/>
  <c r="I1220" i="21"/>
  <c r="H1220" i="21"/>
  <c r="I37" i="21"/>
  <c r="H37" i="21"/>
  <c r="I631" i="21"/>
  <c r="H631" i="21"/>
  <c r="I704" i="21"/>
  <c r="H704" i="21"/>
  <c r="I757" i="21"/>
  <c r="H757" i="21"/>
  <c r="I818" i="21"/>
  <c r="H818" i="21"/>
  <c r="I862" i="21"/>
  <c r="H862" i="21"/>
  <c r="I925" i="21"/>
  <c r="H925" i="21"/>
  <c r="I965" i="21"/>
  <c r="H965" i="21"/>
  <c r="I1006" i="21"/>
  <c r="H1006" i="21"/>
  <c r="I1057" i="21"/>
  <c r="H1057" i="21"/>
  <c r="I1097" i="21"/>
  <c r="H1097" i="21"/>
  <c r="I1138" i="21"/>
  <c r="H1138" i="21"/>
  <c r="I1191" i="21"/>
  <c r="H1191" i="21"/>
  <c r="I1271" i="21"/>
  <c r="H1271" i="21"/>
  <c r="I915" i="21"/>
  <c r="H915" i="21"/>
  <c r="I1278" i="21"/>
  <c r="H1278" i="21"/>
  <c r="I820" i="21"/>
  <c r="H820" i="21"/>
  <c r="I1148" i="21"/>
  <c r="H1148" i="21"/>
  <c r="I26" i="21"/>
  <c r="H26" i="21"/>
  <c r="I632" i="21"/>
  <c r="H632" i="21"/>
  <c r="I685" i="21"/>
  <c r="H685" i="21"/>
  <c r="I737" i="21"/>
  <c r="H737" i="21"/>
  <c r="I810" i="21"/>
  <c r="H810" i="21"/>
  <c r="I873" i="21"/>
  <c r="H873" i="21"/>
  <c r="I914" i="21"/>
  <c r="H914" i="21"/>
  <c r="I954" i="21"/>
  <c r="H954" i="21"/>
  <c r="I998" i="21"/>
  <c r="H998" i="21"/>
  <c r="I1038" i="21"/>
  <c r="H1038" i="21"/>
  <c r="I1078" i="21"/>
  <c r="H1078" i="21"/>
  <c r="I1120" i="21"/>
  <c r="H1120" i="21"/>
  <c r="I1160" i="21"/>
  <c r="H1160" i="21"/>
  <c r="I1201" i="21"/>
  <c r="H1201" i="21"/>
  <c r="I82" i="21"/>
  <c r="H82" i="21"/>
  <c r="I1197" i="21"/>
  <c r="H1197" i="21"/>
  <c r="I931" i="21"/>
  <c r="H931" i="21"/>
  <c r="I1253" i="21"/>
  <c r="H1253" i="21"/>
  <c r="I747" i="21"/>
  <c r="H747" i="21"/>
  <c r="I1224" i="21"/>
  <c r="H1224" i="21"/>
  <c r="I1328" i="21"/>
  <c r="H1328" i="21"/>
  <c r="I1075" i="21"/>
  <c r="H1075" i="21"/>
  <c r="I1301" i="21"/>
  <c r="H1301" i="21"/>
  <c r="I1211" i="21"/>
  <c r="H1211" i="21"/>
  <c r="I707" i="21"/>
  <c r="H707" i="21"/>
  <c r="I1213" i="21"/>
  <c r="H1213" i="21"/>
  <c r="I1294" i="21"/>
  <c r="H1294" i="21"/>
  <c r="I1776" i="21"/>
  <c r="H1776" i="21"/>
  <c r="I91" i="21"/>
  <c r="H91" i="21"/>
  <c r="I1443" i="21"/>
  <c r="H1443" i="21"/>
  <c r="I1515" i="21"/>
  <c r="H1515" i="21"/>
  <c r="I1627" i="21"/>
  <c r="H1627" i="21"/>
  <c r="I1691" i="21"/>
  <c r="H1691" i="21"/>
  <c r="I1755" i="21"/>
  <c r="H1755" i="21"/>
  <c r="I1769" i="21"/>
  <c r="H1769" i="21"/>
  <c r="I1444" i="21"/>
  <c r="H1444" i="21"/>
  <c r="I1508" i="21"/>
  <c r="H1508" i="21"/>
  <c r="I1580" i="21"/>
  <c r="H1580" i="21"/>
  <c r="I1644" i="21"/>
  <c r="H1644" i="21"/>
  <c r="I1708" i="21"/>
  <c r="H1708" i="21"/>
  <c r="I1471" i="21"/>
  <c r="H1471" i="21"/>
  <c r="I1648" i="21"/>
  <c r="H1648" i="21"/>
  <c r="I1794" i="21"/>
  <c r="H1794" i="21"/>
  <c r="I1535" i="21"/>
  <c r="H1535" i="21"/>
  <c r="I1663" i="21"/>
  <c r="H1663" i="21"/>
  <c r="I1803" i="21"/>
  <c r="H1803" i="21"/>
  <c r="I1780" i="21"/>
  <c r="H1780" i="21"/>
  <c r="I1805" i="21"/>
  <c r="H1805" i="21"/>
  <c r="I1775" i="21"/>
  <c r="H1775" i="21"/>
  <c r="I98" i="21"/>
  <c r="H98" i="21"/>
  <c r="I1474" i="21"/>
  <c r="H1474" i="21"/>
  <c r="I1538" i="21"/>
  <c r="H1538" i="21"/>
  <c r="I1602" i="21"/>
  <c r="H1602" i="21"/>
  <c r="I1666" i="21"/>
  <c r="H1666" i="21"/>
  <c r="I1738" i="21"/>
  <c r="H1738" i="21"/>
  <c r="I1488" i="21"/>
  <c r="H1488" i="21"/>
  <c r="I105" i="21"/>
  <c r="H105" i="21"/>
  <c r="I201" i="21"/>
  <c r="H201" i="21"/>
  <c r="I305" i="21"/>
  <c r="H305" i="21"/>
  <c r="I401" i="21"/>
  <c r="H401" i="21"/>
  <c r="I505" i="21"/>
  <c r="H505" i="21"/>
  <c r="I601" i="21"/>
  <c r="H601" i="21"/>
  <c r="I1425" i="21"/>
  <c r="H1425" i="21"/>
  <c r="I1521" i="21"/>
  <c r="H1521" i="21"/>
  <c r="I1641" i="21"/>
  <c r="H1641" i="21"/>
  <c r="I114" i="21"/>
  <c r="H114" i="21"/>
  <c r="I178" i="21"/>
  <c r="H178" i="21"/>
  <c r="I242" i="21"/>
  <c r="H242" i="21"/>
  <c r="I306" i="21"/>
  <c r="H306" i="21"/>
  <c r="I370" i="21"/>
  <c r="H370" i="21"/>
  <c r="I442" i="21"/>
  <c r="H442" i="21"/>
  <c r="I506" i="21"/>
  <c r="H506" i="21"/>
  <c r="I570" i="21"/>
  <c r="H570" i="21"/>
  <c r="I746" i="21"/>
  <c r="H746" i="21"/>
  <c r="I187" i="21"/>
  <c r="H187" i="21"/>
  <c r="I251" i="21"/>
  <c r="H251" i="21"/>
  <c r="I315" i="21"/>
  <c r="H315" i="21"/>
  <c r="I379" i="21"/>
  <c r="H379" i="21"/>
  <c r="I443" i="21"/>
  <c r="H443" i="21"/>
  <c r="I507" i="21"/>
  <c r="H507" i="21"/>
  <c r="I571" i="21"/>
  <c r="H571" i="21"/>
  <c r="I755" i="21"/>
  <c r="H755" i="21"/>
  <c r="I1495" i="21"/>
  <c r="H1495" i="21"/>
  <c r="I1697" i="21"/>
  <c r="H1697" i="21"/>
  <c r="I68" i="21"/>
  <c r="H68" i="21"/>
  <c r="I204" i="21"/>
  <c r="H204" i="21"/>
  <c r="I332" i="21"/>
  <c r="H332" i="21"/>
  <c r="I420" i="21"/>
  <c r="H420" i="21"/>
  <c r="I500" i="21"/>
  <c r="H500" i="21"/>
  <c r="I588" i="21"/>
  <c r="H588" i="21"/>
  <c r="I796" i="21"/>
  <c r="H796" i="21"/>
  <c r="I1553" i="21"/>
  <c r="H1553" i="21"/>
  <c r="I1728" i="21"/>
  <c r="H1728" i="21"/>
  <c r="I1455" i="21"/>
  <c r="H1455" i="21"/>
  <c r="I1657" i="21"/>
  <c r="H1657" i="21"/>
  <c r="I1441" i="21"/>
  <c r="H1441" i="21"/>
  <c r="I1616" i="21"/>
  <c r="H1616" i="21"/>
  <c r="I1561" i="21"/>
  <c r="H1561" i="21"/>
  <c r="I1608" i="21"/>
  <c r="H1608" i="21"/>
  <c r="I1494" i="21"/>
  <c r="H1494" i="21"/>
  <c r="I127" i="21"/>
  <c r="H127" i="21"/>
  <c r="I327" i="21"/>
  <c r="H327" i="21"/>
  <c r="I1711" i="21"/>
  <c r="H1711" i="21"/>
  <c r="I1551" i="21"/>
  <c r="H1551" i="21"/>
  <c r="I1503" i="21"/>
  <c r="H1503" i="21"/>
  <c r="I1469" i="21"/>
  <c r="H1469" i="21"/>
  <c r="I1645" i="21"/>
  <c r="H1645" i="21"/>
  <c r="I1557" i="21"/>
  <c r="H1557" i="21"/>
  <c r="I740" i="21"/>
  <c r="H740" i="21"/>
  <c r="I366" i="21"/>
  <c r="H366" i="21"/>
  <c r="I478" i="21"/>
  <c r="H478" i="21"/>
  <c r="I1661" i="21"/>
  <c r="H1661" i="21"/>
  <c r="I1361" i="21"/>
  <c r="H1361" i="21"/>
  <c r="I1306" i="21"/>
  <c r="H1306" i="21"/>
  <c r="I1370" i="21"/>
  <c r="H1370" i="21"/>
  <c r="I1035" i="21"/>
  <c r="H1035" i="21"/>
  <c r="I109" i="21"/>
  <c r="H109" i="21"/>
  <c r="I336" i="21"/>
  <c r="H336" i="21"/>
  <c r="I492" i="21"/>
  <c r="H492" i="21"/>
  <c r="I1357" i="21"/>
  <c r="H1357" i="21"/>
  <c r="I94" i="21"/>
  <c r="H94" i="21"/>
  <c r="I165" i="21"/>
  <c r="H165" i="21"/>
  <c r="I236" i="21"/>
  <c r="H236" i="21"/>
  <c r="I309" i="21"/>
  <c r="H309" i="21"/>
  <c r="I384" i="21"/>
  <c r="H384" i="21"/>
  <c r="I502" i="21"/>
  <c r="H502" i="21"/>
  <c r="I584" i="21"/>
  <c r="H584" i="21"/>
  <c r="I742" i="21"/>
  <c r="H742" i="21"/>
  <c r="I1256" i="21"/>
  <c r="H1256" i="21"/>
  <c r="I1366" i="21"/>
  <c r="H1366" i="21"/>
  <c r="I1351" i="21"/>
  <c r="H1351" i="21"/>
  <c r="I1415" i="21"/>
  <c r="H1415" i="21"/>
  <c r="I304" i="21"/>
  <c r="H304" i="21"/>
  <c r="I480" i="21"/>
  <c r="H480" i="21"/>
  <c r="I697" i="21"/>
  <c r="H697" i="21"/>
  <c r="I1384" i="21"/>
  <c r="H1384" i="21"/>
  <c r="I558" i="21"/>
  <c r="H558" i="21"/>
  <c r="I1374" i="21"/>
  <c r="H1374" i="21"/>
  <c r="I388" i="21"/>
  <c r="H388" i="21"/>
  <c r="I120" i="21"/>
  <c r="H120" i="21"/>
  <c r="I213" i="21"/>
  <c r="H213" i="21"/>
  <c r="I302" i="21"/>
  <c r="H302" i="21"/>
  <c r="I376" i="21"/>
  <c r="H376" i="21"/>
  <c r="I456" i="21"/>
  <c r="H456" i="21"/>
  <c r="I541" i="21"/>
  <c r="H541" i="21"/>
  <c r="I620" i="21"/>
  <c r="H620" i="21"/>
  <c r="I961" i="21"/>
  <c r="H961" i="21"/>
  <c r="I1360" i="21"/>
  <c r="H1360" i="21"/>
  <c r="I971" i="21"/>
  <c r="H971" i="21"/>
  <c r="I1286" i="21"/>
  <c r="H1286" i="21"/>
  <c r="I1107" i="21"/>
  <c r="H1107" i="21"/>
  <c r="I1288" i="21"/>
  <c r="H1288" i="21"/>
  <c r="I731" i="21"/>
  <c r="H731" i="21"/>
  <c r="I1219" i="21"/>
  <c r="H1219" i="21"/>
  <c r="I756" i="21"/>
  <c r="H756" i="21"/>
  <c r="I1060" i="21"/>
  <c r="H1060" i="21"/>
  <c r="I17" i="21"/>
  <c r="H17" i="21"/>
  <c r="I655" i="21"/>
  <c r="H655" i="21"/>
  <c r="I706" i="21"/>
  <c r="H706" i="21"/>
  <c r="I769" i="21"/>
  <c r="H769" i="21"/>
  <c r="I812" i="21"/>
  <c r="H812" i="21"/>
  <c r="I854" i="21"/>
  <c r="H854" i="21"/>
  <c r="I895" i="21"/>
  <c r="H895" i="21"/>
  <c r="I937" i="21"/>
  <c r="H937" i="21"/>
  <c r="I977" i="21"/>
  <c r="H977" i="21"/>
  <c r="I1017" i="21"/>
  <c r="H1017" i="21"/>
  <c r="I1079" i="21"/>
  <c r="H1079" i="21"/>
  <c r="I1121" i="21"/>
  <c r="H1121" i="21"/>
  <c r="I1183" i="21"/>
  <c r="H1183" i="21"/>
  <c r="I1255" i="21"/>
  <c r="H1255" i="21"/>
  <c r="I995" i="21"/>
  <c r="H995" i="21"/>
  <c r="I1262" i="21"/>
  <c r="H1262" i="21"/>
  <c r="I692" i="21"/>
  <c r="H692" i="21"/>
  <c r="I988" i="21"/>
  <c r="H988" i="21"/>
  <c r="I8" i="21"/>
  <c r="H8" i="21"/>
  <c r="I61" i="21"/>
  <c r="H61" i="21"/>
  <c r="I656" i="21"/>
  <c r="H656" i="21"/>
  <c r="I709" i="21"/>
  <c r="H709" i="21"/>
  <c r="I760" i="21"/>
  <c r="H760" i="21"/>
  <c r="I802" i="21"/>
  <c r="H802" i="21"/>
  <c r="I855" i="21"/>
  <c r="H855" i="21"/>
  <c r="I896" i="21"/>
  <c r="H896" i="21"/>
  <c r="I938" i="21"/>
  <c r="H938" i="21"/>
  <c r="I978" i="21"/>
  <c r="H978" i="21"/>
  <c r="I1018" i="21"/>
  <c r="H1018" i="21"/>
  <c r="I1071" i="21"/>
  <c r="H1071" i="21"/>
  <c r="I1112" i="21"/>
  <c r="H1112" i="21"/>
  <c r="I1152" i="21"/>
  <c r="H1152" i="21"/>
  <c r="I1194" i="21"/>
  <c r="H1194" i="21"/>
  <c r="I811" i="21"/>
  <c r="H811" i="21"/>
  <c r="I1245" i="21"/>
  <c r="H1245" i="21"/>
  <c r="I1337" i="21"/>
  <c r="H1337" i="21"/>
  <c r="I844" i="21"/>
  <c r="H844" i="21"/>
  <c r="I1172" i="21"/>
  <c r="H1172" i="21"/>
  <c r="I41" i="21"/>
  <c r="H41" i="21"/>
  <c r="I625" i="21"/>
  <c r="H625" i="21"/>
  <c r="I679" i="21"/>
  <c r="H679" i="21"/>
  <c r="I730" i="21"/>
  <c r="H730" i="21"/>
  <c r="I805" i="21"/>
  <c r="H805" i="21"/>
  <c r="I846" i="21"/>
  <c r="H846" i="21"/>
  <c r="I887" i="21"/>
  <c r="H887" i="21"/>
  <c r="I959" i="21"/>
  <c r="H959" i="21"/>
  <c r="I1001" i="21"/>
  <c r="H1001" i="21"/>
  <c r="I1041" i="21"/>
  <c r="H1041" i="21"/>
  <c r="I1093" i="21"/>
  <c r="H1093" i="21"/>
  <c r="I1134" i="21"/>
  <c r="H1134" i="21"/>
  <c r="I1185" i="21"/>
  <c r="H1185" i="21"/>
  <c r="I1287" i="21"/>
  <c r="H1287" i="21"/>
  <c r="I1139" i="21"/>
  <c r="H1139" i="21"/>
  <c r="I636" i="21"/>
  <c r="H636" i="21"/>
  <c r="I924" i="21"/>
  <c r="H924" i="21"/>
  <c r="I10" i="21"/>
  <c r="H10" i="21"/>
  <c r="I63" i="21"/>
  <c r="H63" i="21"/>
  <c r="I658" i="21"/>
  <c r="H658" i="21"/>
  <c r="I711" i="21"/>
  <c r="H711" i="21"/>
  <c r="I774" i="21"/>
  <c r="H774" i="21"/>
  <c r="I837" i="21"/>
  <c r="H837" i="21"/>
  <c r="I878" i="21"/>
  <c r="H878" i="21"/>
  <c r="I920" i="21"/>
  <c r="H920" i="21"/>
  <c r="I960" i="21"/>
  <c r="H960" i="21"/>
  <c r="I1002" i="21"/>
  <c r="H1002" i="21"/>
  <c r="I1042" i="21"/>
  <c r="H1042" i="21"/>
  <c r="I1082" i="21"/>
  <c r="H1082" i="21"/>
  <c r="I1126" i="21"/>
  <c r="H1126" i="21"/>
  <c r="I1166" i="21"/>
  <c r="H1166" i="21"/>
  <c r="I699" i="21"/>
  <c r="H699" i="21"/>
  <c r="I1226" i="21"/>
  <c r="H1226" i="21"/>
  <c r="I716" i="21"/>
  <c r="H716" i="21"/>
  <c r="I1108" i="21"/>
  <c r="H1108" i="21"/>
  <c r="I23" i="21"/>
  <c r="H23" i="21"/>
  <c r="I618" i="21"/>
  <c r="H618" i="21"/>
  <c r="I681" i="21"/>
  <c r="H681" i="21"/>
  <c r="I734" i="21"/>
  <c r="H734" i="21"/>
  <c r="I797" i="21"/>
  <c r="H797" i="21"/>
  <c r="I858" i="21"/>
  <c r="H858" i="21"/>
  <c r="I901" i="21"/>
  <c r="H901" i="21"/>
  <c r="I942" i="21"/>
  <c r="H942" i="21"/>
  <c r="I1004" i="21"/>
  <c r="H1004" i="21"/>
  <c r="I1045" i="21"/>
  <c r="H1045" i="21"/>
  <c r="I1095" i="21"/>
  <c r="H1095" i="21"/>
  <c r="I1145" i="21"/>
  <c r="H1145" i="21"/>
  <c r="I1207" i="21"/>
  <c r="H1207" i="21"/>
  <c r="I771" i="21"/>
  <c r="H771" i="21"/>
  <c r="I1227" i="21"/>
  <c r="H1227" i="21"/>
  <c r="I1304" i="21"/>
  <c r="H1304" i="21"/>
  <c r="I51" i="21"/>
  <c r="H51" i="21"/>
  <c r="I635" i="21"/>
  <c r="H635" i="21"/>
  <c r="I667" i="21"/>
  <c r="H667" i="21"/>
  <c r="I724" i="21"/>
  <c r="H724" i="21"/>
  <c r="I1116" i="21"/>
  <c r="H1116" i="21"/>
  <c r="I984" i="21"/>
  <c r="H984" i="21"/>
  <c r="I1208" i="21"/>
  <c r="H1208" i="21"/>
  <c r="I798" i="21"/>
  <c r="H798" i="21"/>
  <c r="I1118" i="21"/>
  <c r="H1118" i="21"/>
  <c r="I766" i="21"/>
  <c r="H766" i="21"/>
  <c r="I1168" i="21"/>
  <c r="H1168" i="21"/>
  <c r="I4" i="21"/>
  <c r="H4" i="21"/>
  <c r="I45" i="21"/>
  <c r="H45" i="21"/>
  <c r="I630" i="21"/>
  <c r="H630" i="21"/>
  <c r="I952" i="21"/>
  <c r="H952" i="21"/>
  <c r="I1190" i="21"/>
  <c r="H1190" i="21"/>
  <c r="I682" i="21"/>
  <c r="H682" i="21"/>
  <c r="I1005" i="21"/>
  <c r="H1005" i="21"/>
  <c r="I662" i="21"/>
  <c r="H662" i="21"/>
  <c r="I849" i="21"/>
  <c r="H849" i="21"/>
  <c r="I1096" i="21"/>
  <c r="H1096" i="21"/>
  <c r="I827" i="21"/>
  <c r="H827" i="21"/>
  <c r="I1123" i="21"/>
  <c r="H1123" i="21"/>
  <c r="I650" i="21"/>
  <c r="H650" i="21"/>
  <c r="I1404" i="21"/>
  <c r="H1404" i="21"/>
  <c r="I1784" i="21"/>
  <c r="H1784" i="21"/>
  <c r="I107" i="21"/>
  <c r="H107" i="21"/>
  <c r="I1451" i="21"/>
  <c r="H1451" i="21"/>
  <c r="I1523" i="21"/>
  <c r="H1523" i="21"/>
  <c r="I1635" i="21"/>
  <c r="H1635" i="21"/>
  <c r="I1699" i="21"/>
  <c r="H1699" i="21"/>
  <c r="I1777" i="21"/>
  <c r="H1777" i="21"/>
  <c r="I1452" i="21"/>
  <c r="H1452" i="21"/>
  <c r="I1524" i="21"/>
  <c r="H1524" i="21"/>
  <c r="I1588" i="21"/>
  <c r="H1588" i="21"/>
  <c r="I1652" i="21"/>
  <c r="H1652" i="21"/>
  <c r="I1724" i="21"/>
  <c r="H1724" i="21"/>
  <c r="I1496" i="21"/>
  <c r="H1496" i="21"/>
  <c r="I1662" i="21"/>
  <c r="H1662" i="21"/>
  <c r="I1802" i="21"/>
  <c r="H1802" i="21"/>
  <c r="I1549" i="21"/>
  <c r="H1549" i="21"/>
  <c r="I1677" i="21"/>
  <c r="H1677" i="21"/>
  <c r="I1437" i="21"/>
  <c r="H1437" i="21"/>
  <c r="I1788" i="21"/>
  <c r="H1788" i="21"/>
  <c r="I1783" i="21"/>
  <c r="H1783" i="21"/>
  <c r="I106" i="21"/>
  <c r="H106" i="21"/>
  <c r="I1482" i="21"/>
  <c r="H1482" i="21"/>
  <c r="I1546" i="21"/>
  <c r="H1546" i="21"/>
  <c r="I1610" i="21"/>
  <c r="H1610" i="21"/>
  <c r="I1674" i="21"/>
  <c r="H1674" i="21"/>
  <c r="I1746" i="21"/>
  <c r="H1746" i="21"/>
  <c r="I1504" i="21"/>
  <c r="H1504" i="21"/>
  <c r="I113" i="21"/>
  <c r="H113" i="21"/>
  <c r="I217" i="21"/>
  <c r="H217" i="21"/>
  <c r="I313" i="21"/>
  <c r="H313" i="21"/>
  <c r="I417" i="21"/>
  <c r="H417" i="21"/>
  <c r="I513" i="21"/>
  <c r="H513" i="21"/>
  <c r="I641" i="21"/>
  <c r="H641" i="21"/>
  <c r="I1433" i="21"/>
  <c r="H1433" i="21"/>
  <c r="I1537" i="21"/>
  <c r="H1537" i="21"/>
  <c r="I1665" i="21"/>
  <c r="H1665" i="21"/>
  <c r="I1576" i="21"/>
  <c r="H1576" i="21"/>
  <c r="I122" i="21"/>
  <c r="H122" i="21"/>
  <c r="I186" i="21"/>
  <c r="H186" i="21"/>
  <c r="I250" i="21"/>
  <c r="H250" i="21"/>
  <c r="I314" i="21"/>
  <c r="H314" i="21"/>
  <c r="I378" i="21"/>
  <c r="H378" i="21"/>
  <c r="I450" i="21"/>
  <c r="H450" i="21"/>
  <c r="I514" i="21"/>
  <c r="H514" i="21"/>
  <c r="I578" i="21"/>
  <c r="H578" i="21"/>
  <c r="I195" i="21"/>
  <c r="H195" i="21"/>
  <c r="I259" i="21"/>
  <c r="H259" i="21"/>
  <c r="I323" i="21"/>
  <c r="H323" i="21"/>
  <c r="I387" i="21"/>
  <c r="H387" i="21"/>
  <c r="I451" i="21"/>
  <c r="H451" i="21"/>
  <c r="I515" i="21"/>
  <c r="H515" i="21"/>
  <c r="I579" i="21"/>
  <c r="H579" i="21"/>
  <c r="I1579" i="21"/>
  <c r="H1579" i="21"/>
  <c r="I1536" i="21"/>
  <c r="H1536" i="21"/>
  <c r="I1727" i="21"/>
  <c r="H1727" i="21"/>
  <c r="I116" i="21"/>
  <c r="H116" i="21"/>
  <c r="I212" i="21"/>
  <c r="H212" i="21"/>
  <c r="I340" i="21"/>
  <c r="H340" i="21"/>
  <c r="I428" i="21"/>
  <c r="H428" i="21"/>
  <c r="I508" i="21"/>
  <c r="H508" i="21"/>
  <c r="I604" i="21"/>
  <c r="H604" i="21"/>
  <c r="I932" i="21"/>
  <c r="H932" i="21"/>
  <c r="I1568" i="21"/>
  <c r="H1568" i="21"/>
  <c r="I1744" i="21"/>
  <c r="H1744" i="21"/>
  <c r="I1470" i="21"/>
  <c r="H1470" i="21"/>
  <c r="I1672" i="21"/>
  <c r="H1672" i="21"/>
  <c r="I1456" i="21"/>
  <c r="H1456" i="21"/>
  <c r="I1631" i="21"/>
  <c r="H1631" i="21"/>
  <c r="I1649" i="21"/>
  <c r="H1649" i="21"/>
  <c r="I1766" i="21"/>
  <c r="H1766" i="21"/>
  <c r="I1566" i="21"/>
  <c r="H1566" i="21"/>
  <c r="I151" i="21"/>
  <c r="H151" i="21"/>
  <c r="I1431" i="21"/>
  <c r="H1431" i="21"/>
  <c r="I1679" i="21"/>
  <c r="H1679" i="21"/>
  <c r="I1477" i="21"/>
  <c r="H1477" i="21"/>
  <c r="I1693" i="21"/>
  <c r="H1693" i="21"/>
  <c r="I1605" i="21"/>
  <c r="H1605" i="21"/>
  <c r="I1669" i="21"/>
  <c r="H1669" i="21"/>
  <c r="I382" i="21"/>
  <c r="H382" i="21"/>
  <c r="I486" i="21"/>
  <c r="H486" i="21"/>
  <c r="I1573" i="21"/>
  <c r="H1573" i="21"/>
  <c r="I1369" i="21"/>
  <c r="H1369" i="21"/>
  <c r="I1314" i="21"/>
  <c r="H1314" i="21"/>
  <c r="I1386" i="21"/>
  <c r="H1386" i="21"/>
  <c r="I1043" i="21"/>
  <c r="H1043" i="21"/>
  <c r="I121" i="21"/>
  <c r="H121" i="21"/>
  <c r="I357" i="21"/>
  <c r="H357" i="21"/>
  <c r="I509" i="21"/>
  <c r="H509" i="21"/>
  <c r="I1376" i="21"/>
  <c r="H1376" i="21"/>
  <c r="I185" i="21"/>
  <c r="H185" i="21"/>
  <c r="I350" i="21"/>
  <c r="H350" i="21"/>
  <c r="I504" i="21"/>
  <c r="H504" i="21"/>
  <c r="I785" i="21"/>
  <c r="H785" i="21"/>
  <c r="I1368" i="21"/>
  <c r="H1368" i="21"/>
  <c r="I261" i="21"/>
  <c r="H261" i="21"/>
  <c r="I568" i="21"/>
  <c r="H568" i="21"/>
  <c r="I1416" i="21"/>
  <c r="H1416" i="21"/>
  <c r="I128" i="21"/>
  <c r="H128" i="21"/>
  <c r="I277" i="21"/>
  <c r="H277" i="21"/>
  <c r="I408" i="21"/>
  <c r="H408" i="21"/>
  <c r="I567" i="21"/>
  <c r="H567" i="21"/>
  <c r="I112" i="21"/>
  <c r="H112" i="21"/>
  <c r="I352" i="21"/>
  <c r="H352" i="21"/>
  <c r="I97" i="21"/>
  <c r="H97" i="21"/>
  <c r="I334" i="21"/>
  <c r="H334" i="21"/>
  <c r="I1373" i="21"/>
  <c r="H1373" i="21"/>
  <c r="I1283" i="21"/>
  <c r="H1283" i="21"/>
  <c r="I1315" i="21"/>
  <c r="H1315" i="21"/>
  <c r="I1347" i="21"/>
  <c r="H1347" i="21"/>
  <c r="I1379" i="21"/>
  <c r="H1379" i="21"/>
  <c r="I1411" i="21"/>
  <c r="H1411" i="21"/>
  <c r="I1541" i="21"/>
  <c r="H1541" i="21"/>
  <c r="I101" i="21"/>
  <c r="H101" i="21"/>
  <c r="I172" i="21"/>
  <c r="H172" i="21"/>
  <c r="I240" i="21"/>
  <c r="H240" i="21"/>
  <c r="I317" i="21"/>
  <c r="H317" i="21"/>
  <c r="I432" i="21"/>
  <c r="H432" i="21"/>
  <c r="I512" i="21"/>
  <c r="H512" i="21"/>
  <c r="I614" i="21"/>
  <c r="H614" i="21"/>
  <c r="I1037" i="21"/>
  <c r="H1037" i="21"/>
  <c r="I1353" i="21"/>
  <c r="H1353" i="21"/>
  <c r="I1324" i="21"/>
  <c r="H1324" i="21"/>
  <c r="I1356" i="21"/>
  <c r="H1356" i="21"/>
  <c r="I1396" i="21"/>
  <c r="H1396" i="21"/>
  <c r="I102" i="21"/>
  <c r="H102" i="21"/>
  <c r="I173" i="21"/>
  <c r="H173" i="21"/>
  <c r="I264" i="21"/>
  <c r="H264" i="21"/>
  <c r="I358" i="21"/>
  <c r="H358" i="21"/>
  <c r="I434" i="21"/>
  <c r="H434" i="21"/>
  <c r="I517" i="21"/>
  <c r="H517" i="21"/>
  <c r="I597" i="21"/>
  <c r="H597" i="21"/>
  <c r="I1061" i="21"/>
  <c r="H1061" i="21"/>
  <c r="I1377" i="21"/>
  <c r="H1377" i="21"/>
  <c r="I69" i="21"/>
  <c r="H69" i="21"/>
  <c r="I174" i="21"/>
  <c r="H174" i="21"/>
  <c r="I286" i="21"/>
  <c r="H286" i="21"/>
  <c r="I360" i="21"/>
  <c r="H360" i="21"/>
  <c r="I454" i="21"/>
  <c r="H454" i="21"/>
  <c r="I537" i="21"/>
  <c r="H537" i="21"/>
  <c r="I813" i="21"/>
  <c r="H813" i="21"/>
  <c r="I1062" i="21"/>
  <c r="H1062" i="21"/>
  <c r="I1327" i="21"/>
  <c r="H1327" i="21"/>
  <c r="I1391" i="21"/>
  <c r="H1391" i="21"/>
  <c r="I405" i="21"/>
  <c r="H405" i="21"/>
  <c r="I39" i="21"/>
  <c r="H39" i="21"/>
  <c r="I135" i="21"/>
  <c r="H135" i="21"/>
  <c r="I183" i="21"/>
  <c r="H183" i="21"/>
  <c r="I247" i="21"/>
  <c r="H247" i="21"/>
  <c r="I319" i="21"/>
  <c r="H319" i="21"/>
  <c r="I383" i="21"/>
  <c r="H383" i="21"/>
  <c r="I431" i="21"/>
  <c r="H431" i="21"/>
  <c r="I479" i="21"/>
  <c r="H479" i="21"/>
  <c r="I511" i="21"/>
  <c r="H511" i="21"/>
  <c r="I543" i="21"/>
  <c r="H543" i="21"/>
  <c r="I583" i="21"/>
  <c r="H583" i="21"/>
  <c r="I623" i="21"/>
  <c r="H623" i="21"/>
  <c r="I751" i="21"/>
  <c r="H751" i="21"/>
  <c r="I951" i="21"/>
  <c r="H951" i="21"/>
  <c r="I232" i="21"/>
  <c r="H232" i="21"/>
  <c r="I565" i="21"/>
  <c r="H565" i="21"/>
  <c r="I1406" i="21"/>
  <c r="H1406" i="21"/>
  <c r="I159" i="21"/>
  <c r="H159" i="21"/>
  <c r="I463" i="21"/>
  <c r="H463" i="21"/>
  <c r="I1099" i="21"/>
  <c r="H1099" i="21"/>
  <c r="I1296" i="21"/>
  <c r="H1296" i="21"/>
  <c r="I964" i="21"/>
  <c r="H964" i="21"/>
  <c r="I5" i="21"/>
  <c r="H5" i="21"/>
  <c r="I46" i="21"/>
  <c r="H46" i="21"/>
  <c r="I663" i="21"/>
  <c r="H663" i="21"/>
  <c r="I714" i="21"/>
  <c r="H714" i="21"/>
  <c r="I789" i="21"/>
  <c r="H789" i="21"/>
  <c r="I830" i="21"/>
  <c r="H830" i="21"/>
  <c r="I881" i="21"/>
  <c r="H881" i="21"/>
  <c r="I935" i="21"/>
  <c r="H935" i="21"/>
  <c r="I975" i="21"/>
  <c r="H975" i="21"/>
  <c r="I1015" i="21"/>
  <c r="H1015" i="21"/>
  <c r="I1068" i="21"/>
  <c r="H1068" i="21"/>
  <c r="I1109" i="21"/>
  <c r="H1109" i="21"/>
  <c r="I1149" i="21"/>
  <c r="H1149" i="21"/>
  <c r="I1200" i="21"/>
  <c r="H1200" i="21"/>
  <c r="I1303" i="21"/>
  <c r="H1303" i="21"/>
  <c r="I1163" i="21"/>
  <c r="H1163" i="21"/>
  <c r="I1297" i="21"/>
  <c r="H1297" i="21"/>
  <c r="I892" i="21"/>
  <c r="H892" i="21"/>
  <c r="I1228" i="21"/>
  <c r="H1228" i="21"/>
  <c r="I38" i="21"/>
  <c r="H38" i="21"/>
  <c r="I642" i="21"/>
  <c r="H642" i="21"/>
  <c r="I695" i="21"/>
  <c r="H695" i="21"/>
  <c r="I778" i="21"/>
  <c r="H778" i="21"/>
  <c r="I821" i="21"/>
  <c r="H821" i="21"/>
  <c r="I882" i="21"/>
  <c r="H882" i="21"/>
  <c r="I926" i="21"/>
  <c r="H926" i="21"/>
  <c r="I966" i="21"/>
  <c r="H966" i="21"/>
  <c r="I1007" i="21"/>
  <c r="H1007" i="21"/>
  <c r="I1048" i="21"/>
  <c r="H1048" i="21"/>
  <c r="I1088" i="21"/>
  <c r="H1088" i="21"/>
  <c r="I1130" i="21"/>
  <c r="H1130" i="21"/>
  <c r="I1170" i="21"/>
  <c r="H1170" i="21"/>
  <c r="I1210" i="21"/>
  <c r="H1210" i="21"/>
  <c r="I795" i="21"/>
  <c r="H795" i="21"/>
  <c r="I1232" i="21"/>
  <c r="H1232" i="21"/>
  <c r="I1059" i="21"/>
  <c r="H1059" i="21"/>
  <c r="I1272" i="21"/>
  <c r="H1272" i="21"/>
  <c r="I875" i="21"/>
  <c r="H875" i="21"/>
  <c r="I1254" i="21"/>
  <c r="H1254" i="21"/>
  <c r="I1381" i="21"/>
  <c r="H1381" i="21"/>
  <c r="I1179" i="21"/>
  <c r="H1179" i="21"/>
  <c r="I763" i="21"/>
  <c r="H763" i="21"/>
  <c r="I1237" i="21"/>
  <c r="H1237" i="21"/>
  <c r="I835" i="21"/>
  <c r="H835" i="21"/>
  <c r="I1238" i="21"/>
  <c r="H1238" i="21"/>
  <c r="I1688" i="21"/>
  <c r="H1688" i="21"/>
  <c r="I1792" i="21"/>
  <c r="H1792" i="21"/>
  <c r="I115" i="21"/>
  <c r="H115" i="21"/>
  <c r="I1459" i="21"/>
  <c r="H1459" i="21"/>
  <c r="I1531" i="21"/>
  <c r="H1531" i="21"/>
  <c r="I1643" i="21"/>
  <c r="H1643" i="21"/>
  <c r="I1707" i="21"/>
  <c r="H1707" i="21"/>
  <c r="I1785" i="21"/>
  <c r="H1785" i="21"/>
  <c r="I1460" i="21"/>
  <c r="H1460" i="21"/>
  <c r="I1532" i="21"/>
  <c r="H1532" i="21"/>
  <c r="I1596" i="21"/>
  <c r="H1596" i="21"/>
  <c r="I1660" i="21"/>
  <c r="H1660" i="21"/>
  <c r="I1732" i="21"/>
  <c r="H1732" i="21"/>
  <c r="I1510" i="21"/>
  <c r="H1510" i="21"/>
  <c r="I1687" i="21"/>
  <c r="H1687" i="21"/>
  <c r="I1422" i="21"/>
  <c r="H1422" i="21"/>
  <c r="I1560" i="21"/>
  <c r="H1560" i="21"/>
  <c r="I1702" i="21"/>
  <c r="H1702" i="21"/>
  <c r="I1501" i="21"/>
  <c r="H1501" i="21"/>
  <c r="I1796" i="21"/>
  <c r="H1796" i="21"/>
  <c r="I1791" i="21"/>
  <c r="H1791" i="21"/>
  <c r="I1426" i="21"/>
  <c r="H1426" i="21"/>
  <c r="I1490" i="21"/>
  <c r="H1490" i="21"/>
  <c r="I1554" i="21"/>
  <c r="H1554" i="21"/>
  <c r="I1618" i="21"/>
  <c r="H1618" i="21"/>
  <c r="I1690" i="21"/>
  <c r="H1690" i="21"/>
  <c r="I1754" i="21"/>
  <c r="H1754" i="21"/>
  <c r="I1518" i="21"/>
  <c r="H1518" i="21"/>
  <c r="I129" i="21"/>
  <c r="H129" i="21"/>
  <c r="I233" i="21"/>
  <c r="H233" i="21"/>
  <c r="I329" i="21"/>
  <c r="H329" i="21"/>
  <c r="I433" i="21"/>
  <c r="H433" i="21"/>
  <c r="I529" i="21"/>
  <c r="H529" i="21"/>
  <c r="I721" i="21"/>
  <c r="H721" i="21"/>
  <c r="I1449" i="21"/>
  <c r="H1449" i="21"/>
  <c r="I1545" i="21"/>
  <c r="H1545" i="21"/>
  <c r="I1673" i="21"/>
  <c r="H1673" i="21"/>
  <c r="I1592" i="21"/>
  <c r="H1592" i="21"/>
  <c r="I130" i="21"/>
  <c r="H130" i="21"/>
  <c r="I194" i="21"/>
  <c r="H194" i="21"/>
  <c r="I258" i="21"/>
  <c r="H258" i="21"/>
  <c r="I322" i="21"/>
  <c r="H322" i="21"/>
  <c r="I386" i="21"/>
  <c r="H386" i="21"/>
  <c r="I458" i="21"/>
  <c r="H458" i="21"/>
  <c r="I522" i="21"/>
  <c r="H522" i="21"/>
  <c r="I586" i="21"/>
  <c r="H586" i="21"/>
  <c r="I1798" i="21"/>
  <c r="H1798" i="21"/>
  <c r="I203" i="21"/>
  <c r="H203" i="21"/>
  <c r="I267" i="21"/>
  <c r="H267" i="21"/>
  <c r="I331" i="21"/>
  <c r="H331" i="21"/>
  <c r="I395" i="21"/>
  <c r="H395" i="21"/>
  <c r="I459" i="21"/>
  <c r="H459" i="21"/>
  <c r="I523" i="21"/>
  <c r="H523" i="21"/>
  <c r="I587" i="21"/>
  <c r="H587" i="21"/>
  <c r="I1587" i="21"/>
  <c r="H1587" i="21"/>
  <c r="I1552" i="21"/>
  <c r="H1552" i="21"/>
  <c r="I1743" i="21"/>
  <c r="H1743" i="21"/>
  <c r="I124" i="21"/>
  <c r="H124" i="21"/>
  <c r="I220" i="21"/>
  <c r="H220" i="21"/>
  <c r="I348" i="21"/>
  <c r="H348" i="21"/>
  <c r="I436" i="21"/>
  <c r="H436" i="21"/>
  <c r="I516" i="21"/>
  <c r="H516" i="21"/>
  <c r="I612" i="21"/>
  <c r="H612" i="21"/>
  <c r="I1716" i="21"/>
  <c r="H1716" i="21"/>
  <c r="I1583" i="21"/>
  <c r="H1583" i="21"/>
  <c r="I1759" i="21"/>
  <c r="H1759" i="21"/>
  <c r="I1512" i="21"/>
  <c r="H1512" i="21"/>
  <c r="I1718" i="21"/>
  <c r="H1718" i="21"/>
  <c r="I1502" i="21"/>
  <c r="H1502" i="21"/>
  <c r="I1646" i="21"/>
  <c r="H1646" i="21"/>
  <c r="I1737" i="21"/>
  <c r="H1737" i="21"/>
  <c r="I1463" i="21"/>
  <c r="H1463" i="21"/>
  <c r="I1704" i="21"/>
  <c r="H1704" i="21"/>
  <c r="I199" i="21"/>
  <c r="H199" i="21"/>
  <c r="I1575" i="21"/>
  <c r="H1575" i="21"/>
  <c r="I1544" i="21"/>
  <c r="H1544" i="21"/>
  <c r="I1485" i="21"/>
  <c r="H1485" i="21"/>
  <c r="I1701" i="21"/>
  <c r="H1701" i="21"/>
  <c r="I1757" i="21"/>
  <c r="H1757" i="21"/>
  <c r="I1735" i="21"/>
  <c r="H1735" i="21"/>
  <c r="I398" i="21"/>
  <c r="H398" i="21"/>
  <c r="I510" i="21"/>
  <c r="H510" i="21"/>
  <c r="I1749" i="21"/>
  <c r="H1749" i="21"/>
  <c r="I1385" i="21"/>
  <c r="H1385" i="21"/>
  <c r="I1322" i="21"/>
  <c r="H1322" i="21"/>
  <c r="I1394" i="21"/>
  <c r="H1394" i="21"/>
  <c r="I1067" i="21"/>
  <c r="H1067" i="21"/>
  <c r="I160" i="21"/>
  <c r="H160" i="21"/>
  <c r="I373" i="21"/>
  <c r="H373" i="21"/>
  <c r="I573" i="21"/>
  <c r="H573" i="21"/>
  <c r="I1392" i="21"/>
  <c r="H1392" i="21"/>
  <c r="I110" i="21"/>
  <c r="H110" i="21"/>
  <c r="I184" i="21"/>
  <c r="H184" i="21"/>
  <c r="I253" i="21"/>
  <c r="H253" i="21"/>
  <c r="I328" i="21"/>
  <c r="H328" i="21"/>
  <c r="I424" i="21"/>
  <c r="H424" i="21"/>
  <c r="I525" i="21"/>
  <c r="H525" i="21"/>
  <c r="I608" i="21"/>
  <c r="H608" i="21"/>
  <c r="I1029" i="21"/>
  <c r="H1029" i="21"/>
  <c r="I1408" i="21"/>
  <c r="H1408" i="21"/>
  <c r="I1311" i="21"/>
  <c r="H1311" i="21"/>
  <c r="I1367" i="21"/>
  <c r="H1367" i="21"/>
  <c r="I164" i="21"/>
  <c r="H164" i="21"/>
  <c r="I325" i="21"/>
  <c r="H325" i="21"/>
  <c r="I544" i="21"/>
  <c r="H544" i="21"/>
  <c r="I254" i="21"/>
  <c r="H254" i="21"/>
  <c r="I590" i="21"/>
  <c r="H590" i="21"/>
  <c r="I1390" i="21"/>
  <c r="H1390" i="21"/>
  <c r="I70" i="21"/>
  <c r="H70" i="21"/>
  <c r="I141" i="21"/>
  <c r="H141" i="21"/>
  <c r="I230" i="21"/>
  <c r="H230" i="21"/>
  <c r="I321" i="21"/>
  <c r="H321" i="21"/>
  <c r="I400" i="21"/>
  <c r="H400" i="21"/>
  <c r="I477" i="21"/>
  <c r="H477" i="21"/>
  <c r="I561" i="21"/>
  <c r="H561" i="21"/>
  <c r="I696" i="21"/>
  <c r="H696" i="21"/>
  <c r="I1382" i="21"/>
  <c r="H1382" i="21"/>
  <c r="C620" i="50"/>
  <c r="C379" i="50"/>
  <c r="C329" i="50"/>
  <c r="C427" i="50"/>
  <c r="C517" i="50"/>
  <c r="C31" i="50"/>
  <c r="C95" i="50"/>
  <c r="C159" i="50"/>
  <c r="C223" i="50"/>
  <c r="C17" i="50"/>
  <c r="C81" i="50"/>
  <c r="C145" i="50"/>
  <c r="C209" i="50"/>
  <c r="C273" i="50"/>
  <c r="C13" i="50"/>
  <c r="C77" i="50"/>
  <c r="C141" i="50"/>
  <c r="C205" i="50"/>
  <c r="C269" i="50"/>
  <c r="C333" i="50"/>
  <c r="C82" i="50"/>
  <c r="C184" i="50"/>
  <c r="C284" i="50"/>
  <c r="C361" i="50"/>
  <c r="C425" i="50"/>
  <c r="C489" i="50"/>
  <c r="C44" i="50"/>
  <c r="C147" i="50"/>
  <c r="C250" i="50"/>
  <c r="C337" i="50"/>
  <c r="C402" i="50"/>
  <c r="C466" i="50"/>
  <c r="C530" i="50"/>
  <c r="C84" i="50"/>
  <c r="C187" i="50"/>
  <c r="C22" i="50"/>
  <c r="C124" i="50"/>
  <c r="C227" i="50"/>
  <c r="C50" i="50"/>
  <c r="C152" i="50"/>
  <c r="C254" i="50"/>
  <c r="C76" i="50"/>
  <c r="C179" i="50"/>
  <c r="C14" i="50"/>
  <c r="C116" i="50"/>
  <c r="C219" i="50"/>
  <c r="C314" i="50"/>
  <c r="C383" i="50"/>
  <c r="C447" i="50"/>
  <c r="C511" i="50"/>
  <c r="C67" i="50"/>
  <c r="C170" i="50"/>
  <c r="C272" i="50"/>
  <c r="C352" i="50"/>
  <c r="C416" i="50"/>
  <c r="C480" i="50"/>
  <c r="C381" i="50"/>
  <c r="C508" i="50"/>
  <c r="C581" i="50"/>
  <c r="C645" i="50"/>
  <c r="C382" i="50"/>
  <c r="C509" i="50"/>
  <c r="C582" i="50"/>
  <c r="C646" i="50"/>
  <c r="C387" i="50"/>
  <c r="C510" i="50"/>
  <c r="C583" i="50"/>
  <c r="C647" i="50"/>
  <c r="C388" i="50"/>
  <c r="C512" i="50"/>
  <c r="C584" i="50"/>
  <c r="C648" i="50"/>
  <c r="C373" i="50"/>
  <c r="C501" i="50"/>
  <c r="C577" i="50"/>
  <c r="C641" i="50"/>
  <c r="C358" i="50"/>
  <c r="C486" i="50"/>
  <c r="C570" i="50"/>
  <c r="C347" i="50"/>
  <c r="C611" i="50"/>
  <c r="C287" i="50"/>
  <c r="C395" i="50"/>
  <c r="C39" i="50"/>
  <c r="C103" i="50"/>
  <c r="C167" i="50"/>
  <c r="C231" i="50"/>
  <c r="C25" i="50"/>
  <c r="C89" i="50"/>
  <c r="C153" i="50"/>
  <c r="C217" i="50"/>
  <c r="C281" i="50"/>
  <c r="C21" i="50"/>
  <c r="C85" i="50"/>
  <c r="C149" i="50"/>
  <c r="C213" i="50"/>
  <c r="C277" i="50"/>
  <c r="C341" i="50"/>
  <c r="C94" i="50"/>
  <c r="C196" i="50"/>
  <c r="C295" i="50"/>
  <c r="C369" i="50"/>
  <c r="C433" i="50"/>
  <c r="C497" i="50"/>
  <c r="C58" i="50"/>
  <c r="C160" i="50"/>
  <c r="C262" i="50"/>
  <c r="C346" i="50"/>
  <c r="C410" i="50"/>
  <c r="C474" i="50"/>
  <c r="C538" i="50"/>
  <c r="C98" i="50"/>
  <c r="C200" i="50"/>
  <c r="C35" i="50"/>
  <c r="C138" i="50"/>
  <c r="C240" i="50"/>
  <c r="C62" i="50"/>
  <c r="C164" i="50"/>
  <c r="C267" i="50"/>
  <c r="C90" i="50"/>
  <c r="C192" i="50"/>
  <c r="C27" i="50"/>
  <c r="C130" i="50"/>
  <c r="C232" i="50"/>
  <c r="C324" i="50"/>
  <c r="C391" i="50"/>
  <c r="C455" i="50"/>
  <c r="C519" i="50"/>
  <c r="C80" i="50"/>
  <c r="C182" i="50"/>
  <c r="C283" i="50"/>
  <c r="C360" i="50"/>
  <c r="C424" i="50"/>
  <c r="C488" i="50"/>
  <c r="C397" i="50"/>
  <c r="C520" i="50"/>
  <c r="C589" i="50"/>
  <c r="C653" i="50"/>
  <c r="C398" i="50"/>
  <c r="C523" i="50"/>
  <c r="C590" i="50"/>
  <c r="C654" i="50"/>
  <c r="C403" i="50"/>
  <c r="C524" i="50"/>
  <c r="C591" i="50"/>
  <c r="C655" i="50"/>
  <c r="C404" i="50"/>
  <c r="C525" i="50"/>
  <c r="C592" i="50"/>
  <c r="C656" i="50"/>
  <c r="C389" i="50"/>
  <c r="C515" i="50"/>
  <c r="C585" i="50"/>
  <c r="C649" i="50"/>
  <c r="C374" i="50"/>
  <c r="C502" i="50"/>
  <c r="C578" i="50"/>
  <c r="C642" i="50"/>
  <c r="C364" i="50"/>
  <c r="C492" i="50"/>
  <c r="C572" i="50"/>
  <c r="C636" i="50"/>
  <c r="C363" i="50"/>
  <c r="C627" i="50"/>
  <c r="C547" i="50"/>
  <c r="C659" i="50"/>
  <c r="C643" i="50"/>
  <c r="C47" i="50"/>
  <c r="C111" i="50"/>
  <c r="C175" i="50"/>
  <c r="C239" i="50"/>
  <c r="C33" i="50"/>
  <c r="C97" i="50"/>
  <c r="C161" i="50"/>
  <c r="C225" i="50"/>
  <c r="C289" i="50"/>
  <c r="C29" i="50"/>
  <c r="C93" i="50"/>
  <c r="C157" i="50"/>
  <c r="C221" i="50"/>
  <c r="C285" i="50"/>
  <c r="C4" i="50"/>
  <c r="C107" i="50"/>
  <c r="C210" i="50"/>
  <c r="C306" i="50"/>
  <c r="C377" i="50"/>
  <c r="C441" i="50"/>
  <c r="C505" i="50"/>
  <c r="C70" i="50"/>
  <c r="C172" i="50"/>
  <c r="C275" i="50"/>
  <c r="C354" i="50"/>
  <c r="C418" i="50"/>
  <c r="C482" i="50"/>
  <c r="C8" i="50"/>
  <c r="C110" i="50"/>
  <c r="C212" i="50"/>
  <c r="C48" i="50"/>
  <c r="C150" i="50"/>
  <c r="C252" i="50"/>
  <c r="C75" i="50"/>
  <c r="C178" i="50"/>
  <c r="C279" i="50"/>
  <c r="C102" i="50"/>
  <c r="C204" i="50"/>
  <c r="C40" i="50"/>
  <c r="C142" i="50"/>
  <c r="C244" i="50"/>
  <c r="C334" i="50"/>
  <c r="C399" i="50"/>
  <c r="C463" i="50"/>
  <c r="C527" i="50"/>
  <c r="C92" i="50"/>
  <c r="C195" i="50"/>
  <c r="C294" i="50"/>
  <c r="C563" i="50"/>
  <c r="C443" i="50"/>
  <c r="C595" i="50"/>
  <c r="C579" i="50"/>
  <c r="C55" i="50"/>
  <c r="C119" i="50"/>
  <c r="C183" i="50"/>
  <c r="C247" i="50"/>
  <c r="C41" i="50"/>
  <c r="C105" i="50"/>
  <c r="C169" i="50"/>
  <c r="C233" i="50"/>
  <c r="C297" i="50"/>
  <c r="C37" i="50"/>
  <c r="C101" i="50"/>
  <c r="C165" i="50"/>
  <c r="C229" i="50"/>
  <c r="C293" i="50"/>
  <c r="C18" i="50"/>
  <c r="C120" i="50"/>
  <c r="C222" i="50"/>
  <c r="C316" i="50"/>
  <c r="C385" i="50"/>
  <c r="C449" i="50"/>
  <c r="C513" i="50"/>
  <c r="C83" i="50"/>
  <c r="C186" i="50"/>
  <c r="C286" i="50"/>
  <c r="C362" i="50"/>
  <c r="C426" i="50"/>
  <c r="C490" i="50"/>
  <c r="C20" i="50"/>
  <c r="C123" i="50"/>
  <c r="C226" i="50"/>
  <c r="C60" i="50"/>
  <c r="C163" i="50"/>
  <c r="C266" i="50"/>
  <c r="C88" i="50"/>
  <c r="C190" i="50"/>
  <c r="C12" i="50"/>
  <c r="C115" i="50"/>
  <c r="C218" i="50"/>
  <c r="C52" i="50"/>
  <c r="C155" i="50"/>
  <c r="C258" i="50"/>
  <c r="C343" i="50"/>
  <c r="C407" i="50"/>
  <c r="C471" i="50"/>
  <c r="C3" i="50"/>
  <c r="C106" i="50"/>
  <c r="C208" i="50"/>
  <c r="C304" i="50"/>
  <c r="C376" i="50"/>
  <c r="C440" i="50"/>
  <c r="C290" i="50"/>
  <c r="C429" i="50"/>
  <c r="C541" i="50"/>
  <c r="C605" i="50"/>
  <c r="C291" i="50"/>
  <c r="C430" i="50"/>
  <c r="C542" i="50"/>
  <c r="C606" i="50"/>
  <c r="C298" i="50"/>
  <c r="C435" i="50"/>
  <c r="C543" i="50"/>
  <c r="C607" i="50"/>
  <c r="C299" i="50"/>
  <c r="C436" i="50"/>
  <c r="C544" i="50"/>
  <c r="C608" i="50"/>
  <c r="C276" i="50"/>
  <c r="C421" i="50"/>
  <c r="C536" i="50"/>
  <c r="C601" i="50"/>
  <c r="C665" i="50"/>
  <c r="C406" i="50"/>
  <c r="C528" i="50"/>
  <c r="C594" i="50"/>
  <c r="C658" i="50"/>
  <c r="C396" i="50"/>
  <c r="C518" i="50"/>
  <c r="C475" i="50"/>
  <c r="C308" i="50"/>
  <c r="C529" i="50"/>
  <c r="C504" i="50"/>
  <c r="C63" i="50"/>
  <c r="C127" i="50"/>
  <c r="C191" i="50"/>
  <c r="C255" i="50"/>
  <c r="C49" i="50"/>
  <c r="C113" i="50"/>
  <c r="C177" i="50"/>
  <c r="C241" i="50"/>
  <c r="C305" i="50"/>
  <c r="C45" i="50"/>
  <c r="C109" i="50"/>
  <c r="C173" i="50"/>
  <c r="C237" i="50"/>
  <c r="C301" i="50"/>
  <c r="C30" i="50"/>
  <c r="C132" i="50"/>
  <c r="C235" i="50"/>
  <c r="C327" i="50"/>
  <c r="C393" i="50"/>
  <c r="C457" i="50"/>
  <c r="C521" i="50"/>
  <c r="C96" i="50"/>
  <c r="C198" i="50"/>
  <c r="C296" i="50"/>
  <c r="C370" i="50"/>
  <c r="C434" i="50"/>
  <c r="C498" i="50"/>
  <c r="C34" i="50"/>
  <c r="C136" i="50"/>
  <c r="C238" i="50"/>
  <c r="C74" i="50"/>
  <c r="C176" i="50"/>
  <c r="C278" i="50"/>
  <c r="C100" i="50"/>
  <c r="C203" i="50"/>
  <c r="C26" i="50"/>
  <c r="C128" i="50"/>
  <c r="C230" i="50"/>
  <c r="C66" i="50"/>
  <c r="C168" i="50"/>
  <c r="C270" i="50"/>
  <c r="C351" i="50"/>
  <c r="C415" i="50"/>
  <c r="C479" i="50"/>
  <c r="C16" i="50"/>
  <c r="C118" i="50"/>
  <c r="C220" i="50"/>
  <c r="C315" i="50"/>
  <c r="C384" i="50"/>
  <c r="C448" i="50"/>
  <c r="C311" i="50"/>
  <c r="C445" i="50"/>
  <c r="C549" i="50"/>
  <c r="C613" i="50"/>
  <c r="C312" i="50"/>
  <c r="C446" i="50"/>
  <c r="C550" i="50"/>
  <c r="C614" i="50"/>
  <c r="C319" i="50"/>
  <c r="C451" i="50"/>
  <c r="C619" i="50"/>
  <c r="C667" i="50"/>
  <c r="C411" i="50"/>
  <c r="C7" i="50"/>
  <c r="C71" i="50"/>
  <c r="C135" i="50"/>
  <c r="C199" i="50"/>
  <c r="C263" i="50"/>
  <c r="C57" i="50"/>
  <c r="C121" i="50"/>
  <c r="C185" i="50"/>
  <c r="C249" i="50"/>
  <c r="C313" i="50"/>
  <c r="C53" i="50"/>
  <c r="C117" i="50"/>
  <c r="C181" i="50"/>
  <c r="C245" i="50"/>
  <c r="C309" i="50"/>
  <c r="C43" i="50"/>
  <c r="C146" i="50"/>
  <c r="C248" i="50"/>
  <c r="C336" i="50"/>
  <c r="C401" i="50"/>
  <c r="C465" i="50"/>
  <c r="C6" i="50"/>
  <c r="C108" i="50"/>
  <c r="C211" i="50"/>
  <c r="C307" i="50"/>
  <c r="C378" i="50"/>
  <c r="C442" i="50"/>
  <c r="C506" i="50"/>
  <c r="C46" i="50"/>
  <c r="C148" i="50"/>
  <c r="C251" i="50"/>
  <c r="C86" i="50"/>
  <c r="C188" i="50"/>
  <c r="C11" i="50"/>
  <c r="C114" i="50"/>
  <c r="C216" i="50"/>
  <c r="C38" i="50"/>
  <c r="C140" i="50"/>
  <c r="C243" i="50"/>
  <c r="C78" i="50"/>
  <c r="C180" i="50"/>
  <c r="C282" i="50"/>
  <c r="C359" i="50"/>
  <c r="C423" i="50"/>
  <c r="C487" i="50"/>
  <c r="C28" i="50"/>
  <c r="C131" i="50"/>
  <c r="C234" i="50"/>
  <c r="C326" i="50"/>
  <c r="C392" i="50"/>
  <c r="C456" i="50"/>
  <c r="C331" i="50"/>
  <c r="C461" i="50"/>
  <c r="C557" i="50"/>
  <c r="C621" i="50"/>
  <c r="C332" i="50"/>
  <c r="C462" i="50"/>
  <c r="C558" i="50"/>
  <c r="C622" i="50"/>
  <c r="C338" i="50"/>
  <c r="C467" i="50"/>
  <c r="C559" i="50"/>
  <c r="C623" i="50"/>
  <c r="C339" i="50"/>
  <c r="C468" i="50"/>
  <c r="C560" i="50"/>
  <c r="C624" i="50"/>
  <c r="C322" i="50"/>
  <c r="C453" i="50"/>
  <c r="C553" i="50"/>
  <c r="C617" i="50"/>
  <c r="C302" i="50"/>
  <c r="C438" i="50"/>
  <c r="C546" i="50"/>
  <c r="C610" i="50"/>
  <c r="C288" i="50"/>
  <c r="C428" i="50"/>
  <c r="C540" i="50"/>
  <c r="C604" i="50"/>
  <c r="C668" i="50"/>
  <c r="C555" i="50"/>
  <c r="C603" i="50"/>
  <c r="C651" i="50"/>
  <c r="C15" i="50"/>
  <c r="C79" i="50"/>
  <c r="C143" i="50"/>
  <c r="C207" i="50"/>
  <c r="C271" i="50"/>
  <c r="C65" i="50"/>
  <c r="C129" i="50"/>
  <c r="C193" i="50"/>
  <c r="C257" i="50"/>
  <c r="C321" i="50"/>
  <c r="C61" i="50"/>
  <c r="C125" i="50"/>
  <c r="C189" i="50"/>
  <c r="C253" i="50"/>
  <c r="C317" i="50"/>
  <c r="C56" i="50"/>
  <c r="C158" i="50"/>
  <c r="C260" i="50"/>
  <c r="C345" i="50"/>
  <c r="C409" i="50"/>
  <c r="C473" i="50"/>
  <c r="C19" i="50"/>
  <c r="C122" i="50"/>
  <c r="C224" i="50"/>
  <c r="C318" i="50"/>
  <c r="C386" i="50"/>
  <c r="C450" i="50"/>
  <c r="C514" i="50"/>
  <c r="C59" i="50"/>
  <c r="C162" i="50"/>
  <c r="C264" i="50"/>
  <c r="C99" i="50"/>
  <c r="C202" i="50"/>
  <c r="C24" i="50"/>
  <c r="C126" i="50"/>
  <c r="C228" i="50"/>
  <c r="C51" i="50"/>
  <c r="C154" i="50"/>
  <c r="C256" i="50"/>
  <c r="C91" i="50"/>
  <c r="C194" i="50"/>
  <c r="C292" i="50"/>
  <c r="C367" i="50"/>
  <c r="C431" i="50"/>
  <c r="C495" i="50"/>
  <c r="C42" i="50"/>
  <c r="C144" i="50"/>
  <c r="C246" i="50"/>
  <c r="C335" i="50"/>
  <c r="C400" i="50"/>
  <c r="C464" i="50"/>
  <c r="C349" i="50"/>
  <c r="C477" i="50"/>
  <c r="C565" i="50"/>
  <c r="C629" i="50"/>
  <c r="C350" i="50"/>
  <c r="C478" i="50"/>
  <c r="C566" i="50"/>
  <c r="C630" i="50"/>
  <c r="C355" i="50"/>
  <c r="C483" i="50"/>
  <c r="C567" i="50"/>
  <c r="C631" i="50"/>
  <c r="C356" i="50"/>
  <c r="C484" i="50"/>
  <c r="C568" i="50"/>
  <c r="C632" i="50"/>
  <c r="C340" i="50"/>
  <c r="C469" i="50"/>
  <c r="C561" i="50"/>
  <c r="C625" i="50"/>
  <c r="C323" i="50"/>
  <c r="C454" i="50"/>
  <c r="C554" i="50"/>
  <c r="C618" i="50"/>
  <c r="C310" i="50"/>
  <c r="C444" i="50"/>
  <c r="C548" i="50"/>
  <c r="C612" i="50"/>
  <c r="C635" i="50"/>
  <c r="C459" i="50"/>
  <c r="C539" i="50"/>
  <c r="C587" i="50"/>
  <c r="C23" i="50"/>
  <c r="C87" i="50"/>
  <c r="C151" i="50"/>
  <c r="C215" i="50"/>
  <c r="C9" i="50"/>
  <c r="C73" i="50"/>
  <c r="C137" i="50"/>
  <c r="C201" i="50"/>
  <c r="C265" i="50"/>
  <c r="C5" i="50"/>
  <c r="C69" i="50"/>
  <c r="C133" i="50"/>
  <c r="C197" i="50"/>
  <c r="C261" i="50"/>
  <c r="C325" i="50"/>
  <c r="C68" i="50"/>
  <c r="C171" i="50"/>
  <c r="C274" i="50"/>
  <c r="C353" i="50"/>
  <c r="C417" i="50"/>
  <c r="C481" i="50"/>
  <c r="C32" i="50"/>
  <c r="C174" i="50"/>
  <c r="C166" i="50"/>
  <c r="C54" i="50"/>
  <c r="C496" i="50"/>
  <c r="C661" i="50"/>
  <c r="C662" i="50"/>
  <c r="C615" i="50"/>
  <c r="C535" i="50"/>
  <c r="C357" i="50"/>
  <c r="C609" i="50"/>
  <c r="C516" i="50"/>
  <c r="C666" i="50"/>
  <c r="C531" i="50"/>
  <c r="C644" i="50"/>
  <c r="C134" i="50"/>
  <c r="C10" i="50"/>
  <c r="C268" i="50"/>
  <c r="C156" i="50"/>
  <c r="C365" i="50"/>
  <c r="C366" i="50"/>
  <c r="C371" i="50"/>
  <c r="C639" i="50"/>
  <c r="C552" i="50"/>
  <c r="C405" i="50"/>
  <c r="C633" i="50"/>
  <c r="C537" i="50"/>
  <c r="C330" i="50"/>
  <c r="C556" i="50"/>
  <c r="C652" i="50"/>
  <c r="C236" i="50"/>
  <c r="C112" i="50"/>
  <c r="C104" i="50"/>
  <c r="C259" i="50"/>
  <c r="C413" i="50"/>
  <c r="C414" i="50"/>
  <c r="C419" i="50"/>
  <c r="C663" i="50"/>
  <c r="C576" i="50"/>
  <c r="C437" i="50"/>
  <c r="C657" i="50"/>
  <c r="C562" i="50"/>
  <c r="C348" i="50"/>
  <c r="C564" i="50"/>
  <c r="C660" i="50"/>
  <c r="C328" i="50"/>
  <c r="C214" i="50"/>
  <c r="C206" i="50"/>
  <c r="C344" i="50"/>
  <c r="C493" i="50"/>
  <c r="C494" i="50"/>
  <c r="C499" i="50"/>
  <c r="C320" i="50"/>
  <c r="C600" i="50"/>
  <c r="C485" i="50"/>
  <c r="C280" i="50"/>
  <c r="C586" i="50"/>
  <c r="C380" i="50"/>
  <c r="C580" i="50"/>
  <c r="C571" i="50"/>
  <c r="C394" i="50"/>
  <c r="C36" i="50"/>
  <c r="C303" i="50"/>
  <c r="C368" i="50"/>
  <c r="C532" i="50"/>
  <c r="C533" i="50"/>
  <c r="C534" i="50"/>
  <c r="C372" i="50"/>
  <c r="C616" i="50"/>
  <c r="C526" i="50"/>
  <c r="C342" i="50"/>
  <c r="C602" i="50"/>
  <c r="C412" i="50"/>
  <c r="C588" i="50"/>
  <c r="C491" i="50"/>
  <c r="C458" i="50"/>
  <c r="C139" i="50"/>
  <c r="C375" i="50"/>
  <c r="C408" i="50"/>
  <c r="C573" i="50"/>
  <c r="C574" i="50"/>
  <c r="C551" i="50"/>
  <c r="C420" i="50"/>
  <c r="C640" i="50"/>
  <c r="C545" i="50"/>
  <c r="C390" i="50"/>
  <c r="C626" i="50"/>
  <c r="C460" i="50"/>
  <c r="C596" i="50"/>
  <c r="C522" i="50"/>
  <c r="C242" i="50"/>
  <c r="C439" i="50"/>
  <c r="C432" i="50"/>
  <c r="C597" i="50"/>
  <c r="C598" i="50"/>
  <c r="C575" i="50"/>
  <c r="C72" i="50"/>
  <c r="C64" i="50"/>
  <c r="C503" i="50"/>
  <c r="C472" i="50"/>
  <c r="C637" i="50"/>
  <c r="C638" i="50"/>
  <c r="C599" i="50"/>
  <c r="C500" i="50"/>
  <c r="C300" i="50"/>
  <c r="C593" i="50"/>
  <c r="C470" i="50"/>
  <c r="C650" i="50"/>
  <c r="C507" i="50"/>
  <c r="C628" i="50"/>
  <c r="C476" i="50"/>
  <c r="C634" i="50"/>
  <c r="C422" i="50"/>
  <c r="C569" i="50"/>
  <c r="C664" i="50"/>
  <c r="C452" i="50"/>
  <c r="C520" i="21"/>
  <c r="C1342" i="21"/>
  <c r="C568" i="21"/>
  <c r="C1779" i="21"/>
  <c r="C643" i="21"/>
  <c r="C593" i="21"/>
  <c r="C670" i="21"/>
  <c r="C549" i="21"/>
  <c r="C617" i="21"/>
  <c r="G291" i="50" l="1"/>
  <c r="G3" i="50"/>
  <c r="G7" i="50"/>
  <c r="H12" i="50"/>
  <c r="E620" i="50"/>
  <c r="D620" i="50"/>
  <c r="F620" i="50"/>
  <c r="H620" i="50"/>
  <c r="G620" i="50"/>
  <c r="E628" i="50"/>
  <c r="G628" i="50"/>
  <c r="D628" i="50"/>
  <c r="F628" i="50"/>
  <c r="H628" i="50"/>
  <c r="E638" i="50"/>
  <c r="G638" i="50"/>
  <c r="D638" i="50"/>
  <c r="H638" i="50"/>
  <c r="F638" i="50"/>
  <c r="E597" i="50"/>
  <c r="G597" i="50"/>
  <c r="H597" i="50"/>
  <c r="F597" i="50"/>
  <c r="D597" i="50"/>
  <c r="E390" i="50"/>
  <c r="F390" i="50"/>
  <c r="D390" i="50"/>
  <c r="G390" i="50"/>
  <c r="H390" i="50"/>
  <c r="G375" i="50"/>
  <c r="F375" i="50"/>
  <c r="E375" i="50"/>
  <c r="D375" i="50"/>
  <c r="H375" i="50"/>
  <c r="D526" i="50"/>
  <c r="E526" i="50"/>
  <c r="G526" i="50"/>
  <c r="F526" i="50"/>
  <c r="H526" i="50"/>
  <c r="H36" i="50"/>
  <c r="G36" i="50"/>
  <c r="E36" i="50"/>
  <c r="F36" i="50"/>
  <c r="G600" i="50"/>
  <c r="H600" i="50"/>
  <c r="F600" i="50"/>
  <c r="E600" i="50"/>
  <c r="D600" i="50"/>
  <c r="D328" i="50"/>
  <c r="F328" i="50"/>
  <c r="H328" i="50"/>
  <c r="G328" i="50"/>
  <c r="E328" i="50"/>
  <c r="D663" i="50"/>
  <c r="F663" i="50"/>
  <c r="G663" i="50"/>
  <c r="H663" i="50"/>
  <c r="E663" i="50"/>
  <c r="G652" i="50"/>
  <c r="E652" i="50"/>
  <c r="F652" i="50"/>
  <c r="H652" i="50"/>
  <c r="D652" i="50"/>
  <c r="H371" i="50"/>
  <c r="G371" i="50"/>
  <c r="D371" i="50"/>
  <c r="F371" i="50"/>
  <c r="E371" i="50"/>
  <c r="D531" i="50"/>
  <c r="G531" i="50"/>
  <c r="E531" i="50"/>
  <c r="H531" i="50"/>
  <c r="F531" i="50"/>
  <c r="G661" i="50"/>
  <c r="E661" i="50"/>
  <c r="H661" i="50"/>
  <c r="F661" i="50"/>
  <c r="D661" i="50"/>
  <c r="H353" i="50"/>
  <c r="D353" i="50"/>
  <c r="G353" i="50"/>
  <c r="F353" i="50"/>
  <c r="E353" i="50"/>
  <c r="H69" i="50"/>
  <c r="F69" i="50"/>
  <c r="G69" i="50"/>
  <c r="E69" i="50"/>
  <c r="F548" i="50"/>
  <c r="H548" i="50"/>
  <c r="G548" i="50"/>
  <c r="E548" i="50"/>
  <c r="D548" i="50"/>
  <c r="G561" i="50"/>
  <c r="E561" i="50"/>
  <c r="H561" i="50"/>
  <c r="D561" i="50"/>
  <c r="F561" i="50"/>
  <c r="D567" i="50"/>
  <c r="F567" i="50"/>
  <c r="H567" i="50"/>
  <c r="E567" i="50"/>
  <c r="G567" i="50"/>
  <c r="F565" i="50"/>
  <c r="E565" i="50"/>
  <c r="G565" i="50"/>
  <c r="H565" i="50"/>
  <c r="D565" i="50"/>
  <c r="H42" i="50"/>
  <c r="E42" i="50"/>
  <c r="G42" i="50"/>
  <c r="F42" i="50"/>
  <c r="H19" i="50"/>
  <c r="G19" i="50"/>
  <c r="E19" i="50"/>
  <c r="G253" i="50"/>
  <c r="F253" i="50"/>
  <c r="E253" i="50"/>
  <c r="H253" i="50"/>
  <c r="F555" i="50"/>
  <c r="G555" i="50"/>
  <c r="E555" i="50"/>
  <c r="D555" i="50"/>
  <c r="H555" i="50"/>
  <c r="G438" i="50"/>
  <c r="H438" i="50"/>
  <c r="F438" i="50"/>
  <c r="D438" i="50"/>
  <c r="E438" i="50"/>
  <c r="E468" i="50"/>
  <c r="G468" i="50"/>
  <c r="F468" i="50"/>
  <c r="D468" i="50"/>
  <c r="H468" i="50"/>
  <c r="E462" i="50"/>
  <c r="H462" i="50"/>
  <c r="G462" i="50"/>
  <c r="F462" i="50"/>
  <c r="D462" i="50"/>
  <c r="H326" i="50"/>
  <c r="E326" i="50"/>
  <c r="F326" i="50"/>
  <c r="G326" i="50"/>
  <c r="D326" i="50"/>
  <c r="F307" i="50"/>
  <c r="E307" i="50"/>
  <c r="H307" i="50"/>
  <c r="G307" i="50"/>
  <c r="H249" i="50"/>
  <c r="E249" i="50"/>
  <c r="G249" i="50"/>
  <c r="F249" i="50"/>
  <c r="F7" i="50"/>
  <c r="E7" i="50"/>
  <c r="H7" i="50"/>
  <c r="G446" i="50"/>
  <c r="H446" i="50"/>
  <c r="E446" i="50"/>
  <c r="D446" i="50"/>
  <c r="F446" i="50"/>
  <c r="H315" i="50"/>
  <c r="G315" i="50"/>
  <c r="E315" i="50"/>
  <c r="F315" i="50"/>
  <c r="H296" i="50"/>
  <c r="F296" i="50"/>
  <c r="G296" i="50"/>
  <c r="E296" i="50"/>
  <c r="F241" i="50"/>
  <c r="G241" i="50"/>
  <c r="E241" i="50"/>
  <c r="H241" i="50"/>
  <c r="H504" i="50"/>
  <c r="D504" i="50"/>
  <c r="E504" i="50"/>
  <c r="F504" i="50"/>
  <c r="G504" i="50"/>
  <c r="E528" i="50"/>
  <c r="F528" i="50"/>
  <c r="G528" i="50"/>
  <c r="D528" i="50"/>
  <c r="H528" i="50"/>
  <c r="F544" i="50"/>
  <c r="G544" i="50"/>
  <c r="H544" i="50"/>
  <c r="D544" i="50"/>
  <c r="E544" i="50"/>
  <c r="H542" i="50"/>
  <c r="G542" i="50"/>
  <c r="F542" i="50"/>
  <c r="E542" i="50"/>
  <c r="D542" i="50"/>
  <c r="G376" i="50"/>
  <c r="E376" i="50"/>
  <c r="F376" i="50"/>
  <c r="H376" i="50"/>
  <c r="D376" i="50"/>
  <c r="E258" i="50"/>
  <c r="G258" i="50"/>
  <c r="H258" i="50"/>
  <c r="F258" i="50"/>
  <c r="F266" i="50"/>
  <c r="E266" i="50"/>
  <c r="H266" i="50"/>
  <c r="G266" i="50"/>
  <c r="F362" i="50"/>
  <c r="E362" i="50"/>
  <c r="H362" i="50"/>
  <c r="D362" i="50"/>
  <c r="G362" i="50"/>
  <c r="H297" i="50"/>
  <c r="E297" i="50"/>
  <c r="G297" i="50"/>
  <c r="F297" i="50"/>
  <c r="F55" i="50"/>
  <c r="H527" i="50"/>
  <c r="F527" i="50"/>
  <c r="E527" i="50"/>
  <c r="D527" i="50"/>
  <c r="G527" i="50"/>
  <c r="G505" i="50"/>
  <c r="H505" i="50"/>
  <c r="F505" i="50"/>
  <c r="D505" i="50"/>
  <c r="E505" i="50"/>
  <c r="H33" i="50"/>
  <c r="G33" i="50"/>
  <c r="E33" i="50"/>
  <c r="F33" i="50"/>
  <c r="E627" i="50"/>
  <c r="G627" i="50"/>
  <c r="F627" i="50"/>
  <c r="D627" i="50"/>
  <c r="H627" i="50"/>
  <c r="E502" i="50"/>
  <c r="G502" i="50"/>
  <c r="H502" i="50"/>
  <c r="F502" i="50"/>
  <c r="D502" i="50"/>
  <c r="E525" i="50"/>
  <c r="D525" i="50"/>
  <c r="H525" i="50"/>
  <c r="F525" i="50"/>
  <c r="G525" i="50"/>
  <c r="H523" i="50"/>
  <c r="E523" i="50"/>
  <c r="G523" i="50"/>
  <c r="D523" i="50"/>
  <c r="F523" i="50"/>
  <c r="G360" i="50"/>
  <c r="D360" i="50"/>
  <c r="H360" i="50"/>
  <c r="E360" i="50"/>
  <c r="F360" i="50"/>
  <c r="F232" i="50"/>
  <c r="F240" i="50"/>
  <c r="H240" i="50"/>
  <c r="E240" i="50"/>
  <c r="G240" i="50"/>
  <c r="D346" i="50"/>
  <c r="E346" i="50"/>
  <c r="F346" i="50"/>
  <c r="H346" i="50"/>
  <c r="G346" i="50"/>
  <c r="F281" i="50"/>
  <c r="G39" i="50"/>
  <c r="E39" i="50"/>
  <c r="H39" i="50"/>
  <c r="G641" i="50"/>
  <c r="H641" i="50"/>
  <c r="F641" i="50"/>
  <c r="E641" i="50"/>
  <c r="D641" i="50"/>
  <c r="E647" i="50"/>
  <c r="F647" i="50"/>
  <c r="D647" i="50"/>
  <c r="H647" i="50"/>
  <c r="G647" i="50"/>
  <c r="E645" i="50"/>
  <c r="H645" i="50"/>
  <c r="F645" i="50"/>
  <c r="D645" i="50"/>
  <c r="G645" i="50"/>
  <c r="H333" i="50"/>
  <c r="F333" i="50"/>
  <c r="E333" i="50"/>
  <c r="D333" i="50"/>
  <c r="G333" i="50"/>
  <c r="D427" i="50"/>
  <c r="H427" i="50"/>
  <c r="E427" i="50"/>
  <c r="G427" i="50"/>
  <c r="F427" i="50"/>
  <c r="F507" i="50"/>
  <c r="H507" i="50"/>
  <c r="E507" i="50"/>
  <c r="D507" i="50"/>
  <c r="G507" i="50"/>
  <c r="E637" i="50"/>
  <c r="D637" i="50"/>
  <c r="G637" i="50"/>
  <c r="H637" i="50"/>
  <c r="F637" i="50"/>
  <c r="F432" i="50"/>
  <c r="D432" i="50"/>
  <c r="H432" i="50"/>
  <c r="G432" i="50"/>
  <c r="E432" i="50"/>
  <c r="H545" i="50"/>
  <c r="G545" i="50"/>
  <c r="F545" i="50"/>
  <c r="D545" i="50"/>
  <c r="E545" i="50"/>
  <c r="G616" i="50"/>
  <c r="H616" i="50"/>
  <c r="F616" i="50"/>
  <c r="D616" i="50"/>
  <c r="E616" i="50"/>
  <c r="H394" i="50"/>
  <c r="G394" i="50"/>
  <c r="F394" i="50"/>
  <c r="E394" i="50"/>
  <c r="D394" i="50"/>
  <c r="E320" i="50"/>
  <c r="G320" i="50"/>
  <c r="H320" i="50"/>
  <c r="F320" i="50"/>
  <c r="E660" i="50"/>
  <c r="D660" i="50"/>
  <c r="G660" i="50"/>
  <c r="H660" i="50"/>
  <c r="F660" i="50"/>
  <c r="H419" i="50"/>
  <c r="G419" i="50"/>
  <c r="D419" i="50"/>
  <c r="F419" i="50"/>
  <c r="E419" i="50"/>
  <c r="G556" i="50"/>
  <c r="E556" i="50"/>
  <c r="D556" i="50"/>
  <c r="F556" i="50"/>
  <c r="H556" i="50"/>
  <c r="E366" i="50"/>
  <c r="F366" i="50"/>
  <c r="D366" i="50"/>
  <c r="H366" i="50"/>
  <c r="G366" i="50"/>
  <c r="E666" i="50"/>
  <c r="D666" i="50"/>
  <c r="G666" i="50"/>
  <c r="H666" i="50"/>
  <c r="F666" i="50"/>
  <c r="D496" i="50"/>
  <c r="G496" i="50"/>
  <c r="F496" i="50"/>
  <c r="H496" i="50"/>
  <c r="E496" i="50"/>
  <c r="H274" i="50"/>
  <c r="E274" i="50"/>
  <c r="F274" i="50"/>
  <c r="G274" i="50"/>
  <c r="H5" i="50"/>
  <c r="F5" i="50"/>
  <c r="G5" i="50"/>
  <c r="E5" i="50"/>
  <c r="H87" i="50"/>
  <c r="G87" i="50"/>
  <c r="F87" i="50"/>
  <c r="E87" i="50"/>
  <c r="F444" i="50"/>
  <c r="E444" i="50"/>
  <c r="H444" i="50"/>
  <c r="G444" i="50"/>
  <c r="D444" i="50"/>
  <c r="H469" i="50"/>
  <c r="G469" i="50"/>
  <c r="F469" i="50"/>
  <c r="D469" i="50"/>
  <c r="E469" i="50"/>
  <c r="G483" i="50"/>
  <c r="H483" i="50"/>
  <c r="F483" i="50"/>
  <c r="D483" i="50"/>
  <c r="E483" i="50"/>
  <c r="D477" i="50"/>
  <c r="E477" i="50"/>
  <c r="H477" i="50"/>
  <c r="F477" i="50"/>
  <c r="G477" i="50"/>
  <c r="H495" i="50"/>
  <c r="F495" i="50"/>
  <c r="G495" i="50"/>
  <c r="D495" i="50"/>
  <c r="E495" i="50"/>
  <c r="H51" i="50"/>
  <c r="G51" i="50"/>
  <c r="E51" i="50"/>
  <c r="F59" i="50"/>
  <c r="E59" i="50"/>
  <c r="H59" i="50"/>
  <c r="G59" i="50"/>
  <c r="G473" i="50"/>
  <c r="D473" i="50"/>
  <c r="E473" i="50"/>
  <c r="F473" i="50"/>
  <c r="H473" i="50"/>
  <c r="H271" i="50"/>
  <c r="G271" i="50"/>
  <c r="F271" i="50"/>
  <c r="E271" i="50"/>
  <c r="H668" i="50"/>
  <c r="D668" i="50"/>
  <c r="E668" i="50"/>
  <c r="F668" i="50"/>
  <c r="G668" i="50"/>
  <c r="E302" i="50"/>
  <c r="H302" i="50"/>
  <c r="G302" i="50"/>
  <c r="F302" i="50"/>
  <c r="G339" i="50"/>
  <c r="D339" i="50"/>
  <c r="H339" i="50"/>
  <c r="E339" i="50"/>
  <c r="F339" i="50"/>
  <c r="G332" i="50"/>
  <c r="F332" i="50"/>
  <c r="E332" i="50"/>
  <c r="D332" i="50"/>
  <c r="H332" i="50"/>
  <c r="E234" i="50"/>
  <c r="F234" i="50"/>
  <c r="G234" i="50"/>
  <c r="H234" i="50"/>
  <c r="E78" i="50"/>
  <c r="H78" i="50"/>
  <c r="G78" i="50"/>
  <c r="F78" i="50"/>
  <c r="F43" i="50"/>
  <c r="D411" i="50"/>
  <c r="F411" i="50"/>
  <c r="H411" i="50"/>
  <c r="E411" i="50"/>
  <c r="G411" i="50"/>
  <c r="F312" i="50"/>
  <c r="E312" i="50"/>
  <c r="G312" i="50"/>
  <c r="H312" i="50"/>
  <c r="E66" i="50"/>
  <c r="H66" i="50"/>
  <c r="G66" i="50"/>
  <c r="H74" i="50"/>
  <c r="E74" i="50"/>
  <c r="F74" i="50"/>
  <c r="G74" i="50"/>
  <c r="H30" i="50"/>
  <c r="E30" i="50"/>
  <c r="G30" i="50"/>
  <c r="D529" i="50"/>
  <c r="H529" i="50"/>
  <c r="E529" i="50"/>
  <c r="G529" i="50"/>
  <c r="F529" i="50"/>
  <c r="D406" i="50"/>
  <c r="F406" i="50"/>
  <c r="G406" i="50"/>
  <c r="E406" i="50"/>
  <c r="H406" i="50"/>
  <c r="F436" i="50"/>
  <c r="E436" i="50"/>
  <c r="H436" i="50"/>
  <c r="G436" i="50"/>
  <c r="D436" i="50"/>
  <c r="H430" i="50"/>
  <c r="E430" i="50"/>
  <c r="G430" i="50"/>
  <c r="F430" i="50"/>
  <c r="D430" i="50"/>
  <c r="H304" i="50"/>
  <c r="F304" i="50"/>
  <c r="E304" i="50"/>
  <c r="G304" i="50"/>
  <c r="E286" i="50"/>
  <c r="G286" i="50"/>
  <c r="F286" i="50"/>
  <c r="H286" i="50"/>
  <c r="F233" i="50"/>
  <c r="E579" i="50"/>
  <c r="G579" i="50"/>
  <c r="H579" i="50"/>
  <c r="F579" i="50"/>
  <c r="D579" i="50"/>
  <c r="H463" i="50"/>
  <c r="F463" i="50"/>
  <c r="G463" i="50"/>
  <c r="E463" i="50"/>
  <c r="D463" i="50"/>
  <c r="F279" i="50"/>
  <c r="H279" i="50"/>
  <c r="E279" i="50"/>
  <c r="G279" i="50"/>
  <c r="H8" i="50"/>
  <c r="G8" i="50"/>
  <c r="E8" i="50"/>
  <c r="G441" i="50"/>
  <c r="F441" i="50"/>
  <c r="E441" i="50"/>
  <c r="H441" i="50"/>
  <c r="D441" i="50"/>
  <c r="E239" i="50"/>
  <c r="G239" i="50"/>
  <c r="F239" i="50"/>
  <c r="H239" i="50"/>
  <c r="D363" i="50"/>
  <c r="H363" i="50"/>
  <c r="G363" i="50"/>
  <c r="F363" i="50"/>
  <c r="E363" i="50"/>
  <c r="E374" i="50"/>
  <c r="F374" i="50"/>
  <c r="H374" i="50"/>
  <c r="G374" i="50"/>
  <c r="D374" i="50"/>
  <c r="H404" i="50"/>
  <c r="G404" i="50"/>
  <c r="F404" i="50"/>
  <c r="E404" i="50"/>
  <c r="D404" i="50"/>
  <c r="D398" i="50"/>
  <c r="H398" i="50"/>
  <c r="G398" i="50"/>
  <c r="F398" i="50"/>
  <c r="E398" i="50"/>
  <c r="F283" i="50"/>
  <c r="G262" i="50"/>
  <c r="H262" i="50"/>
  <c r="F262" i="50"/>
  <c r="E262" i="50"/>
  <c r="E217" i="50"/>
  <c r="G217" i="50"/>
  <c r="F217" i="50"/>
  <c r="H217" i="50"/>
  <c r="D395" i="50"/>
  <c r="E395" i="50"/>
  <c r="G395" i="50"/>
  <c r="H395" i="50"/>
  <c r="F395" i="50"/>
  <c r="H577" i="50"/>
  <c r="F577" i="50"/>
  <c r="E577" i="50"/>
  <c r="G577" i="50"/>
  <c r="D577" i="50"/>
  <c r="G583" i="50"/>
  <c r="E583" i="50"/>
  <c r="F583" i="50"/>
  <c r="H583" i="50"/>
  <c r="D583" i="50"/>
  <c r="E581" i="50"/>
  <c r="F581" i="50"/>
  <c r="D581" i="50"/>
  <c r="G581" i="50"/>
  <c r="H581" i="50"/>
  <c r="E44" i="50"/>
  <c r="H44" i="50"/>
  <c r="G44" i="50"/>
  <c r="F269" i="50"/>
  <c r="E269" i="50"/>
  <c r="G269" i="50"/>
  <c r="H269" i="50"/>
  <c r="E329" i="50"/>
  <c r="H329" i="50"/>
  <c r="F329" i="50"/>
  <c r="D329" i="50"/>
  <c r="G329" i="50"/>
  <c r="H452" i="50"/>
  <c r="G452" i="50"/>
  <c r="E452" i="50"/>
  <c r="F452" i="50"/>
  <c r="D452" i="50"/>
  <c r="D650" i="50"/>
  <c r="H650" i="50"/>
  <c r="F650" i="50"/>
  <c r="G650" i="50"/>
  <c r="E650" i="50"/>
  <c r="H472" i="50"/>
  <c r="G472" i="50"/>
  <c r="F472" i="50"/>
  <c r="E472" i="50"/>
  <c r="D472" i="50"/>
  <c r="H439" i="50"/>
  <c r="G439" i="50"/>
  <c r="E439" i="50"/>
  <c r="F439" i="50"/>
  <c r="D439" i="50"/>
  <c r="G640" i="50"/>
  <c r="E640" i="50"/>
  <c r="H640" i="50"/>
  <c r="F640" i="50"/>
  <c r="D640" i="50"/>
  <c r="G458" i="50"/>
  <c r="H458" i="50"/>
  <c r="F458" i="50"/>
  <c r="D458" i="50"/>
  <c r="E458" i="50"/>
  <c r="E372" i="50"/>
  <c r="D372" i="50"/>
  <c r="H372" i="50"/>
  <c r="F372" i="50"/>
  <c r="G372" i="50"/>
  <c r="G571" i="50"/>
  <c r="E571" i="50"/>
  <c r="F571" i="50"/>
  <c r="D571" i="50"/>
  <c r="H571" i="50"/>
  <c r="E499" i="50"/>
  <c r="D499" i="50"/>
  <c r="H499" i="50"/>
  <c r="F499" i="50"/>
  <c r="G499" i="50"/>
  <c r="D564" i="50"/>
  <c r="F564" i="50"/>
  <c r="H564" i="50"/>
  <c r="E564" i="50"/>
  <c r="G564" i="50"/>
  <c r="D414" i="50"/>
  <c r="F414" i="50"/>
  <c r="H414" i="50"/>
  <c r="G414" i="50"/>
  <c r="E414" i="50"/>
  <c r="F330" i="50"/>
  <c r="E330" i="50"/>
  <c r="D330" i="50"/>
  <c r="H330" i="50"/>
  <c r="G330" i="50"/>
  <c r="H365" i="50"/>
  <c r="D365" i="50"/>
  <c r="G365" i="50"/>
  <c r="E365" i="50"/>
  <c r="F365" i="50"/>
  <c r="H516" i="50"/>
  <c r="E516" i="50"/>
  <c r="G516" i="50"/>
  <c r="D516" i="50"/>
  <c r="F516" i="50"/>
  <c r="E54" i="50"/>
  <c r="H54" i="50"/>
  <c r="F54" i="50"/>
  <c r="G54" i="50"/>
  <c r="H265" i="50"/>
  <c r="E265" i="50"/>
  <c r="F265" i="50"/>
  <c r="G265" i="50"/>
  <c r="H310" i="50"/>
  <c r="G310" i="50"/>
  <c r="F310" i="50"/>
  <c r="E310" i="50"/>
  <c r="F340" i="50"/>
  <c r="E340" i="50"/>
  <c r="D340" i="50"/>
  <c r="G340" i="50"/>
  <c r="H340" i="50"/>
  <c r="E355" i="50"/>
  <c r="F355" i="50"/>
  <c r="H355" i="50"/>
  <c r="D355" i="50"/>
  <c r="G355" i="50"/>
  <c r="H349" i="50"/>
  <c r="D349" i="50"/>
  <c r="F349" i="50"/>
  <c r="E349" i="50"/>
  <c r="G349" i="50"/>
  <c r="F431" i="50"/>
  <c r="H431" i="50"/>
  <c r="G431" i="50"/>
  <c r="E431" i="50"/>
  <c r="D431" i="50"/>
  <c r="F514" i="50"/>
  <c r="H514" i="50"/>
  <c r="G514" i="50"/>
  <c r="D514" i="50"/>
  <c r="E514" i="50"/>
  <c r="H409" i="50"/>
  <c r="D409" i="50"/>
  <c r="E409" i="50"/>
  <c r="F409" i="50"/>
  <c r="G409" i="50"/>
  <c r="G604" i="50"/>
  <c r="E604" i="50"/>
  <c r="H604" i="50"/>
  <c r="F604" i="50"/>
  <c r="D604" i="50"/>
  <c r="D617" i="50"/>
  <c r="F617" i="50"/>
  <c r="G617" i="50"/>
  <c r="E617" i="50"/>
  <c r="H617" i="50"/>
  <c r="F623" i="50"/>
  <c r="E623" i="50"/>
  <c r="D623" i="50"/>
  <c r="H623" i="50"/>
  <c r="G623" i="50"/>
  <c r="E621" i="50"/>
  <c r="G621" i="50"/>
  <c r="H621" i="50"/>
  <c r="F621" i="50"/>
  <c r="D621" i="50"/>
  <c r="E243" i="50"/>
  <c r="H243" i="50"/>
  <c r="G243" i="50"/>
  <c r="F243" i="50"/>
  <c r="H251" i="50"/>
  <c r="F251" i="50"/>
  <c r="E251" i="50"/>
  <c r="G251" i="50"/>
  <c r="E309" i="50"/>
  <c r="F309" i="50"/>
  <c r="G309" i="50"/>
  <c r="H309" i="50"/>
  <c r="F667" i="50"/>
  <c r="G667" i="50"/>
  <c r="D667" i="50"/>
  <c r="E667" i="50"/>
  <c r="H667" i="50"/>
  <c r="E613" i="50"/>
  <c r="F613" i="50"/>
  <c r="D613" i="50"/>
  <c r="G613" i="50"/>
  <c r="H613" i="50"/>
  <c r="F230" i="50"/>
  <c r="H238" i="50"/>
  <c r="E238" i="50"/>
  <c r="G238" i="50"/>
  <c r="F238" i="50"/>
  <c r="E301" i="50"/>
  <c r="H301" i="50"/>
  <c r="G301" i="50"/>
  <c r="F301" i="50"/>
  <c r="H308" i="50"/>
  <c r="G308" i="50"/>
  <c r="F308" i="50"/>
  <c r="E308" i="50"/>
  <c r="G665" i="50"/>
  <c r="H665" i="50"/>
  <c r="F665" i="50"/>
  <c r="E665" i="50"/>
  <c r="D665" i="50"/>
  <c r="E299" i="50"/>
  <c r="H299" i="50"/>
  <c r="G299" i="50"/>
  <c r="F299" i="50"/>
  <c r="H291" i="50"/>
  <c r="E291" i="50"/>
  <c r="F291" i="50"/>
  <c r="H60" i="50"/>
  <c r="G60" i="50"/>
  <c r="E60" i="50"/>
  <c r="F60" i="50"/>
  <c r="E18" i="50"/>
  <c r="H18" i="50"/>
  <c r="G18" i="50"/>
  <c r="E595" i="50"/>
  <c r="G595" i="50"/>
  <c r="H595" i="50"/>
  <c r="F595" i="50"/>
  <c r="D595" i="50"/>
  <c r="D399" i="50"/>
  <c r="H399" i="50"/>
  <c r="G399" i="50"/>
  <c r="E399" i="50"/>
  <c r="F399" i="50"/>
  <c r="E482" i="50"/>
  <c r="F482" i="50"/>
  <c r="H482" i="50"/>
  <c r="G482" i="50"/>
  <c r="D482" i="50"/>
  <c r="H377" i="50"/>
  <c r="G377" i="50"/>
  <c r="F377" i="50"/>
  <c r="E377" i="50"/>
  <c r="D377" i="50"/>
  <c r="E636" i="50"/>
  <c r="G636" i="50"/>
  <c r="F636" i="50"/>
  <c r="H636" i="50"/>
  <c r="D636" i="50"/>
  <c r="G649" i="50"/>
  <c r="H649" i="50"/>
  <c r="F649" i="50"/>
  <c r="E649" i="50"/>
  <c r="D649" i="50"/>
  <c r="D655" i="50"/>
  <c r="G655" i="50"/>
  <c r="E655" i="50"/>
  <c r="F655" i="50"/>
  <c r="H655" i="50"/>
  <c r="H653" i="50"/>
  <c r="F653" i="50"/>
  <c r="D653" i="50"/>
  <c r="G653" i="50"/>
  <c r="E653" i="50"/>
  <c r="H35" i="50"/>
  <c r="G35" i="50"/>
  <c r="F35" i="50"/>
  <c r="E35" i="50"/>
  <c r="H341" i="50"/>
  <c r="G341" i="50"/>
  <c r="F341" i="50"/>
  <c r="E341" i="50"/>
  <c r="D341" i="50"/>
  <c r="H287" i="50"/>
  <c r="F287" i="50"/>
  <c r="G287" i="50"/>
  <c r="E287" i="50"/>
  <c r="F501" i="50"/>
  <c r="E501" i="50"/>
  <c r="D501" i="50"/>
  <c r="H501" i="50"/>
  <c r="G501" i="50"/>
  <c r="H510" i="50"/>
  <c r="F510" i="50"/>
  <c r="D510" i="50"/>
  <c r="E510" i="50"/>
  <c r="G510" i="50"/>
  <c r="E508" i="50"/>
  <c r="D508" i="50"/>
  <c r="H508" i="50"/>
  <c r="F508" i="50"/>
  <c r="G508" i="50"/>
  <c r="D511" i="50"/>
  <c r="G511" i="50"/>
  <c r="H511" i="50"/>
  <c r="E511" i="50"/>
  <c r="F511" i="50"/>
  <c r="E76" i="50"/>
  <c r="F76" i="50"/>
  <c r="H76" i="50"/>
  <c r="G76" i="50"/>
  <c r="G489" i="50"/>
  <c r="F489" i="50"/>
  <c r="E489" i="50"/>
  <c r="D489" i="50"/>
  <c r="H489" i="50"/>
  <c r="F379" i="50"/>
  <c r="D379" i="50"/>
  <c r="H379" i="50"/>
  <c r="E379" i="50"/>
  <c r="G379" i="50"/>
  <c r="E664" i="50"/>
  <c r="H664" i="50"/>
  <c r="F664" i="50"/>
  <c r="D664" i="50"/>
  <c r="G664" i="50"/>
  <c r="F470" i="50"/>
  <c r="D470" i="50"/>
  <c r="H470" i="50"/>
  <c r="E470" i="50"/>
  <c r="G470" i="50"/>
  <c r="E503" i="50"/>
  <c r="D503" i="50"/>
  <c r="H503" i="50"/>
  <c r="F503" i="50"/>
  <c r="G503" i="50"/>
  <c r="H242" i="50"/>
  <c r="F242" i="50"/>
  <c r="G242" i="50"/>
  <c r="E242" i="50"/>
  <c r="H420" i="50"/>
  <c r="G420" i="50"/>
  <c r="F420" i="50"/>
  <c r="E420" i="50"/>
  <c r="D420" i="50"/>
  <c r="E491" i="50"/>
  <c r="G491" i="50"/>
  <c r="F491" i="50"/>
  <c r="H491" i="50"/>
  <c r="D491" i="50"/>
  <c r="G534" i="50"/>
  <c r="H534" i="50"/>
  <c r="E534" i="50"/>
  <c r="D534" i="50"/>
  <c r="F534" i="50"/>
  <c r="G580" i="50"/>
  <c r="E580" i="50"/>
  <c r="H580" i="50"/>
  <c r="F580" i="50"/>
  <c r="D580" i="50"/>
  <c r="G494" i="50"/>
  <c r="F494" i="50"/>
  <c r="E494" i="50"/>
  <c r="D494" i="50"/>
  <c r="H494" i="50"/>
  <c r="E348" i="50"/>
  <c r="D348" i="50"/>
  <c r="H348" i="50"/>
  <c r="F348" i="50"/>
  <c r="G348" i="50"/>
  <c r="H413" i="50"/>
  <c r="D413" i="50"/>
  <c r="G413" i="50"/>
  <c r="E413" i="50"/>
  <c r="F413" i="50"/>
  <c r="H537" i="50"/>
  <c r="G537" i="50"/>
  <c r="F537" i="50"/>
  <c r="E537" i="50"/>
  <c r="D537" i="50"/>
  <c r="D609" i="50"/>
  <c r="F609" i="50"/>
  <c r="G609" i="50"/>
  <c r="E609" i="50"/>
  <c r="H609" i="50"/>
  <c r="F68" i="50"/>
  <c r="F201" i="50"/>
  <c r="E587" i="50"/>
  <c r="G587" i="50"/>
  <c r="F587" i="50"/>
  <c r="D587" i="50"/>
  <c r="H587" i="50"/>
  <c r="D618" i="50"/>
  <c r="H618" i="50"/>
  <c r="F618" i="50"/>
  <c r="E618" i="50"/>
  <c r="G618" i="50"/>
  <c r="G632" i="50"/>
  <c r="H632" i="50"/>
  <c r="F632" i="50"/>
  <c r="D632" i="50"/>
  <c r="E632" i="50"/>
  <c r="G630" i="50"/>
  <c r="E630" i="50"/>
  <c r="F630" i="50"/>
  <c r="D630" i="50"/>
  <c r="H630" i="50"/>
  <c r="D464" i="50"/>
  <c r="F464" i="50"/>
  <c r="H464" i="50"/>
  <c r="E464" i="50"/>
  <c r="G464" i="50"/>
  <c r="F367" i="50"/>
  <c r="E367" i="50"/>
  <c r="D367" i="50"/>
  <c r="G367" i="50"/>
  <c r="H367" i="50"/>
  <c r="G450" i="50"/>
  <c r="F450" i="50"/>
  <c r="D450" i="50"/>
  <c r="H450" i="50"/>
  <c r="E450" i="50"/>
  <c r="H345" i="50"/>
  <c r="D345" i="50"/>
  <c r="G345" i="50"/>
  <c r="F345" i="50"/>
  <c r="E345" i="50"/>
  <c r="H61" i="50"/>
  <c r="E61" i="50"/>
  <c r="G61" i="50"/>
  <c r="E540" i="50"/>
  <c r="F540" i="50"/>
  <c r="G540" i="50"/>
  <c r="H540" i="50"/>
  <c r="D540" i="50"/>
  <c r="H553" i="50"/>
  <c r="D553" i="50"/>
  <c r="G553" i="50"/>
  <c r="F553" i="50"/>
  <c r="E553" i="50"/>
  <c r="F559" i="50"/>
  <c r="E559" i="50"/>
  <c r="D559" i="50"/>
  <c r="H559" i="50"/>
  <c r="G559" i="50"/>
  <c r="F557" i="50"/>
  <c r="E557" i="50"/>
  <c r="G557" i="50"/>
  <c r="H557" i="50"/>
  <c r="D557" i="50"/>
  <c r="E6" i="50"/>
  <c r="H6" i="50"/>
  <c r="G6" i="50"/>
  <c r="F6" i="50"/>
  <c r="G245" i="50"/>
  <c r="F245" i="50"/>
  <c r="E245" i="50"/>
  <c r="H245" i="50"/>
  <c r="H57" i="50"/>
  <c r="G57" i="50"/>
  <c r="E57" i="50"/>
  <c r="E619" i="50"/>
  <c r="G619" i="50"/>
  <c r="F619" i="50"/>
  <c r="D619" i="50"/>
  <c r="H619" i="50"/>
  <c r="F549" i="50"/>
  <c r="D549" i="50"/>
  <c r="H549" i="50"/>
  <c r="G549" i="50"/>
  <c r="E549" i="50"/>
  <c r="H16" i="50"/>
  <c r="G16" i="50"/>
  <c r="E16" i="50"/>
  <c r="E521" i="50"/>
  <c r="H521" i="50"/>
  <c r="F521" i="50"/>
  <c r="D521" i="50"/>
  <c r="G521" i="50"/>
  <c r="E237" i="50"/>
  <c r="F237" i="50"/>
  <c r="H237" i="50"/>
  <c r="G237" i="50"/>
  <c r="F49" i="50"/>
  <c r="E475" i="50"/>
  <c r="H475" i="50"/>
  <c r="F475" i="50"/>
  <c r="G475" i="50"/>
  <c r="D475" i="50"/>
  <c r="H601" i="50"/>
  <c r="F601" i="50"/>
  <c r="D601" i="50"/>
  <c r="G601" i="50"/>
  <c r="E601" i="50"/>
  <c r="F607" i="50"/>
  <c r="D607" i="50"/>
  <c r="H607" i="50"/>
  <c r="E607" i="50"/>
  <c r="G607" i="50"/>
  <c r="E605" i="50"/>
  <c r="H605" i="50"/>
  <c r="F605" i="50"/>
  <c r="D605" i="50"/>
  <c r="G605" i="50"/>
  <c r="G293" i="50"/>
  <c r="F293" i="50"/>
  <c r="E293" i="50"/>
  <c r="H293" i="50"/>
  <c r="E443" i="50"/>
  <c r="H443" i="50"/>
  <c r="F443" i="50"/>
  <c r="G443" i="50"/>
  <c r="D443" i="50"/>
  <c r="E334" i="50"/>
  <c r="F334" i="50"/>
  <c r="D334" i="50"/>
  <c r="G334" i="50"/>
  <c r="H334" i="50"/>
  <c r="H75" i="50"/>
  <c r="G75" i="50"/>
  <c r="F75" i="50"/>
  <c r="E75" i="50"/>
  <c r="G418" i="50"/>
  <c r="E418" i="50"/>
  <c r="F418" i="50"/>
  <c r="D418" i="50"/>
  <c r="H418" i="50"/>
  <c r="H306" i="50"/>
  <c r="F306" i="50"/>
  <c r="E306" i="50"/>
  <c r="G306" i="50"/>
  <c r="H29" i="50"/>
  <c r="E29" i="50"/>
  <c r="G29" i="50"/>
  <c r="E572" i="50"/>
  <c r="G572" i="50"/>
  <c r="D572" i="50"/>
  <c r="F572" i="50"/>
  <c r="H572" i="50"/>
  <c r="G585" i="50"/>
  <c r="F585" i="50"/>
  <c r="H585" i="50"/>
  <c r="D585" i="50"/>
  <c r="E585" i="50"/>
  <c r="E591" i="50"/>
  <c r="F591" i="50"/>
  <c r="D591" i="50"/>
  <c r="G591" i="50"/>
  <c r="H591" i="50"/>
  <c r="E589" i="50"/>
  <c r="H589" i="50"/>
  <c r="F589" i="50"/>
  <c r="D589" i="50"/>
  <c r="G589" i="50"/>
  <c r="F192" i="50"/>
  <c r="E58" i="50"/>
  <c r="H58" i="50"/>
  <c r="G58" i="50"/>
  <c r="G277" i="50"/>
  <c r="F277" i="50"/>
  <c r="E277" i="50"/>
  <c r="H277" i="50"/>
  <c r="E611" i="50"/>
  <c r="G611" i="50"/>
  <c r="F611" i="50"/>
  <c r="D611" i="50"/>
  <c r="H611" i="50"/>
  <c r="D373" i="50"/>
  <c r="H373" i="50"/>
  <c r="G373" i="50"/>
  <c r="F373" i="50"/>
  <c r="E373" i="50"/>
  <c r="G387" i="50"/>
  <c r="E387" i="50"/>
  <c r="H387" i="50"/>
  <c r="F387" i="50"/>
  <c r="D387" i="50"/>
  <c r="E381" i="50"/>
  <c r="D381" i="50"/>
  <c r="H381" i="50"/>
  <c r="F381" i="50"/>
  <c r="G381" i="50"/>
  <c r="G447" i="50"/>
  <c r="E447" i="50"/>
  <c r="D447" i="50"/>
  <c r="F447" i="50"/>
  <c r="H447" i="50"/>
  <c r="H254" i="50"/>
  <c r="G254" i="50"/>
  <c r="E254" i="50"/>
  <c r="F254" i="50"/>
  <c r="H530" i="50"/>
  <c r="E530" i="50"/>
  <c r="G530" i="50"/>
  <c r="D530" i="50"/>
  <c r="F530" i="50"/>
  <c r="D425" i="50"/>
  <c r="H425" i="50"/>
  <c r="E425" i="50"/>
  <c r="F425" i="50"/>
  <c r="G425" i="50"/>
  <c r="H141" i="50"/>
  <c r="G141" i="50"/>
  <c r="E141" i="50"/>
  <c r="H569" i="50"/>
  <c r="F569" i="50"/>
  <c r="D569" i="50"/>
  <c r="E569" i="50"/>
  <c r="G569" i="50"/>
  <c r="E593" i="50"/>
  <c r="G593" i="50"/>
  <c r="H593" i="50"/>
  <c r="F593" i="50"/>
  <c r="D593" i="50"/>
  <c r="H522" i="50"/>
  <c r="D522" i="50"/>
  <c r="F522" i="50"/>
  <c r="G522" i="50"/>
  <c r="E522" i="50"/>
  <c r="D551" i="50"/>
  <c r="H551" i="50"/>
  <c r="F551" i="50"/>
  <c r="G551" i="50"/>
  <c r="E551" i="50"/>
  <c r="G588" i="50"/>
  <c r="E588" i="50"/>
  <c r="F588" i="50"/>
  <c r="H588" i="50"/>
  <c r="D588" i="50"/>
  <c r="E533" i="50"/>
  <c r="H533" i="50"/>
  <c r="D533" i="50"/>
  <c r="G533" i="50"/>
  <c r="F533" i="50"/>
  <c r="G380" i="50"/>
  <c r="F380" i="50"/>
  <c r="E380" i="50"/>
  <c r="D380" i="50"/>
  <c r="H380" i="50"/>
  <c r="F493" i="50"/>
  <c r="D493" i="50"/>
  <c r="H493" i="50"/>
  <c r="G493" i="50"/>
  <c r="E493" i="50"/>
  <c r="H562" i="50"/>
  <c r="D562" i="50"/>
  <c r="E562" i="50"/>
  <c r="G562" i="50"/>
  <c r="F562" i="50"/>
  <c r="G259" i="50"/>
  <c r="E259" i="50"/>
  <c r="H259" i="50"/>
  <c r="F259" i="50"/>
  <c r="G633" i="50"/>
  <c r="F633" i="50"/>
  <c r="E633" i="50"/>
  <c r="D633" i="50"/>
  <c r="H633" i="50"/>
  <c r="H268" i="50"/>
  <c r="G268" i="50"/>
  <c r="F268" i="50"/>
  <c r="E268" i="50"/>
  <c r="G357" i="50"/>
  <c r="F357" i="50"/>
  <c r="E357" i="50"/>
  <c r="D357" i="50"/>
  <c r="H357" i="50"/>
  <c r="F174" i="50"/>
  <c r="H325" i="50"/>
  <c r="G325" i="50"/>
  <c r="F325" i="50"/>
  <c r="E325" i="50"/>
  <c r="H539" i="50"/>
  <c r="E539" i="50"/>
  <c r="F539" i="50"/>
  <c r="D539" i="50"/>
  <c r="G539" i="50"/>
  <c r="H554" i="50"/>
  <c r="E554" i="50"/>
  <c r="F554" i="50"/>
  <c r="G554" i="50"/>
  <c r="D554" i="50"/>
  <c r="D568" i="50"/>
  <c r="E568" i="50"/>
  <c r="F568" i="50"/>
  <c r="G568" i="50"/>
  <c r="H568" i="50"/>
  <c r="G566" i="50"/>
  <c r="D566" i="50"/>
  <c r="F566" i="50"/>
  <c r="H566" i="50"/>
  <c r="E566" i="50"/>
  <c r="G400" i="50"/>
  <c r="E400" i="50"/>
  <c r="H400" i="50"/>
  <c r="D400" i="50"/>
  <c r="F400" i="50"/>
  <c r="H292" i="50"/>
  <c r="G292" i="50"/>
  <c r="F292" i="50"/>
  <c r="E292" i="50"/>
  <c r="E386" i="50"/>
  <c r="H386" i="50"/>
  <c r="F386" i="50"/>
  <c r="G386" i="50"/>
  <c r="D386" i="50"/>
  <c r="H260" i="50"/>
  <c r="G260" i="50"/>
  <c r="E260" i="50"/>
  <c r="F260" i="50"/>
  <c r="F321" i="50"/>
  <c r="G321" i="50"/>
  <c r="H321" i="50"/>
  <c r="E321" i="50"/>
  <c r="E79" i="50"/>
  <c r="H79" i="50"/>
  <c r="G79" i="50"/>
  <c r="H428" i="50"/>
  <c r="G428" i="50"/>
  <c r="F428" i="50"/>
  <c r="E428" i="50"/>
  <c r="D428" i="50"/>
  <c r="H453" i="50"/>
  <c r="G453" i="50"/>
  <c r="F453" i="50"/>
  <c r="E453" i="50"/>
  <c r="D453" i="50"/>
  <c r="G467" i="50"/>
  <c r="E467" i="50"/>
  <c r="H467" i="50"/>
  <c r="F467" i="50"/>
  <c r="D467" i="50"/>
  <c r="E461" i="50"/>
  <c r="D461" i="50"/>
  <c r="G461" i="50"/>
  <c r="F461" i="50"/>
  <c r="H461" i="50"/>
  <c r="G487" i="50"/>
  <c r="E487" i="50"/>
  <c r="D487" i="50"/>
  <c r="F487" i="50"/>
  <c r="H487" i="50"/>
  <c r="E38" i="50"/>
  <c r="H38" i="50"/>
  <c r="G38" i="50"/>
  <c r="F38" i="50"/>
  <c r="H465" i="50"/>
  <c r="G465" i="50"/>
  <c r="F465" i="50"/>
  <c r="E465" i="50"/>
  <c r="D465" i="50"/>
  <c r="F263" i="50"/>
  <c r="H263" i="50"/>
  <c r="G263" i="50"/>
  <c r="E263" i="50"/>
  <c r="E451" i="50"/>
  <c r="G451" i="50"/>
  <c r="D451" i="50"/>
  <c r="F451" i="50"/>
  <c r="H451" i="50"/>
  <c r="E445" i="50"/>
  <c r="D445" i="50"/>
  <c r="H445" i="50"/>
  <c r="F445" i="50"/>
  <c r="G445" i="50"/>
  <c r="H479" i="50"/>
  <c r="F479" i="50"/>
  <c r="G479" i="50"/>
  <c r="E479" i="50"/>
  <c r="D479" i="50"/>
  <c r="F26" i="50"/>
  <c r="F34" i="50"/>
  <c r="G457" i="50"/>
  <c r="E457" i="50"/>
  <c r="D457" i="50"/>
  <c r="H457" i="50"/>
  <c r="F457" i="50"/>
  <c r="H255" i="50"/>
  <c r="G255" i="50"/>
  <c r="F255" i="50"/>
  <c r="E255" i="50"/>
  <c r="H518" i="50"/>
  <c r="D518" i="50"/>
  <c r="E518" i="50"/>
  <c r="G518" i="50"/>
  <c r="F518" i="50"/>
  <c r="D536" i="50"/>
  <c r="F536" i="50"/>
  <c r="G536" i="50"/>
  <c r="E536" i="50"/>
  <c r="H536" i="50"/>
  <c r="F543" i="50"/>
  <c r="G543" i="50"/>
  <c r="E543" i="50"/>
  <c r="H543" i="50"/>
  <c r="D543" i="50"/>
  <c r="F541" i="50"/>
  <c r="H541" i="50"/>
  <c r="G541" i="50"/>
  <c r="E541" i="50"/>
  <c r="D541" i="50"/>
  <c r="H3" i="50"/>
  <c r="F3" i="50"/>
  <c r="E3" i="50"/>
  <c r="E513" i="50"/>
  <c r="G513" i="50"/>
  <c r="H513" i="50"/>
  <c r="F513" i="50"/>
  <c r="D513" i="50"/>
  <c r="H41" i="50"/>
  <c r="G41" i="50"/>
  <c r="E41" i="50"/>
  <c r="F41" i="50"/>
  <c r="D563" i="50"/>
  <c r="E563" i="50"/>
  <c r="G563" i="50"/>
  <c r="H563" i="50"/>
  <c r="F563" i="50"/>
  <c r="H244" i="50"/>
  <c r="E244" i="50"/>
  <c r="G244" i="50"/>
  <c r="F244" i="50"/>
  <c r="H252" i="50"/>
  <c r="E252" i="50"/>
  <c r="G252" i="50"/>
  <c r="F252" i="50"/>
  <c r="G354" i="50"/>
  <c r="F354" i="50"/>
  <c r="E354" i="50"/>
  <c r="D354" i="50"/>
  <c r="H354" i="50"/>
  <c r="H289" i="50"/>
  <c r="G289" i="50"/>
  <c r="F289" i="50"/>
  <c r="E289" i="50"/>
  <c r="E47" i="50"/>
  <c r="H47" i="50"/>
  <c r="G47" i="50"/>
  <c r="F47" i="50"/>
  <c r="H492" i="50"/>
  <c r="G492" i="50"/>
  <c r="E492" i="50"/>
  <c r="F492" i="50"/>
  <c r="D492" i="50"/>
  <c r="F515" i="50"/>
  <c r="G515" i="50"/>
  <c r="H515" i="50"/>
  <c r="D515" i="50"/>
  <c r="E515" i="50"/>
  <c r="D524" i="50"/>
  <c r="E524" i="50"/>
  <c r="H524" i="50"/>
  <c r="G524" i="50"/>
  <c r="F524" i="50"/>
  <c r="H520" i="50"/>
  <c r="D520" i="50"/>
  <c r="F520" i="50"/>
  <c r="E520" i="50"/>
  <c r="G520" i="50"/>
  <c r="F519" i="50"/>
  <c r="G519" i="50"/>
  <c r="E519" i="50"/>
  <c r="H519" i="50"/>
  <c r="D519" i="50"/>
  <c r="F497" i="50"/>
  <c r="E497" i="50"/>
  <c r="D497" i="50"/>
  <c r="H497" i="50"/>
  <c r="G497" i="50"/>
  <c r="H347" i="50"/>
  <c r="E347" i="50"/>
  <c r="D347" i="50"/>
  <c r="G347" i="50"/>
  <c r="F347" i="50"/>
  <c r="G648" i="50"/>
  <c r="E648" i="50"/>
  <c r="H648" i="50"/>
  <c r="F648" i="50"/>
  <c r="D648" i="50"/>
  <c r="G646" i="50"/>
  <c r="E646" i="50"/>
  <c r="D646" i="50"/>
  <c r="H646" i="50"/>
  <c r="F646" i="50"/>
  <c r="G480" i="50"/>
  <c r="E480" i="50"/>
  <c r="H480" i="50"/>
  <c r="D480" i="50"/>
  <c r="F480" i="50"/>
  <c r="H383" i="50"/>
  <c r="G383" i="50"/>
  <c r="F383" i="50"/>
  <c r="E383" i="50"/>
  <c r="D383" i="50"/>
  <c r="G466" i="50"/>
  <c r="D466" i="50"/>
  <c r="H466" i="50"/>
  <c r="E466" i="50"/>
  <c r="F466" i="50"/>
  <c r="G361" i="50"/>
  <c r="F361" i="50"/>
  <c r="E361" i="50"/>
  <c r="D361" i="50"/>
  <c r="H361" i="50"/>
  <c r="H77" i="50"/>
  <c r="F77" i="50"/>
  <c r="E77" i="50"/>
  <c r="G77" i="50"/>
  <c r="F422" i="50"/>
  <c r="H422" i="50"/>
  <c r="G422" i="50"/>
  <c r="E422" i="50"/>
  <c r="D422" i="50"/>
  <c r="H300" i="50"/>
  <c r="G300" i="50"/>
  <c r="F300" i="50"/>
  <c r="E300" i="50"/>
  <c r="H72" i="50"/>
  <c r="G72" i="50"/>
  <c r="E72" i="50"/>
  <c r="F72" i="50"/>
  <c r="G596" i="50"/>
  <c r="E596" i="50"/>
  <c r="F596" i="50"/>
  <c r="H596" i="50"/>
  <c r="D596" i="50"/>
  <c r="E574" i="50"/>
  <c r="D574" i="50"/>
  <c r="H574" i="50"/>
  <c r="F574" i="50"/>
  <c r="G574" i="50"/>
  <c r="H412" i="50"/>
  <c r="G412" i="50"/>
  <c r="F412" i="50"/>
  <c r="E412" i="50"/>
  <c r="D412" i="50"/>
  <c r="H532" i="50"/>
  <c r="E532" i="50"/>
  <c r="D532" i="50"/>
  <c r="F532" i="50"/>
  <c r="G532" i="50"/>
  <c r="F586" i="50"/>
  <c r="D586" i="50"/>
  <c r="G586" i="50"/>
  <c r="H586" i="50"/>
  <c r="E586" i="50"/>
  <c r="D344" i="50"/>
  <c r="E344" i="50"/>
  <c r="F344" i="50"/>
  <c r="G344" i="50"/>
  <c r="H344" i="50"/>
  <c r="G657" i="50"/>
  <c r="H657" i="50"/>
  <c r="F657" i="50"/>
  <c r="E657" i="50"/>
  <c r="D657" i="50"/>
  <c r="D405" i="50"/>
  <c r="H405" i="50"/>
  <c r="E405" i="50"/>
  <c r="F405" i="50"/>
  <c r="G405" i="50"/>
  <c r="H535" i="50"/>
  <c r="F535" i="50"/>
  <c r="E535" i="50"/>
  <c r="D535" i="50"/>
  <c r="G535" i="50"/>
  <c r="F32" i="50"/>
  <c r="H32" i="50"/>
  <c r="G32" i="50"/>
  <c r="E32" i="50"/>
  <c r="G261" i="50"/>
  <c r="F261" i="50"/>
  <c r="E261" i="50"/>
  <c r="H261" i="50"/>
  <c r="H73" i="50"/>
  <c r="F73" i="50"/>
  <c r="E73" i="50"/>
  <c r="G73" i="50"/>
  <c r="G459" i="50"/>
  <c r="D459" i="50"/>
  <c r="E459" i="50"/>
  <c r="F459" i="50"/>
  <c r="H459" i="50"/>
  <c r="G454" i="50"/>
  <c r="E454" i="50"/>
  <c r="F454" i="50"/>
  <c r="H454" i="50"/>
  <c r="D454" i="50"/>
  <c r="D484" i="50"/>
  <c r="E484" i="50"/>
  <c r="H484" i="50"/>
  <c r="F484" i="50"/>
  <c r="G484" i="50"/>
  <c r="H478" i="50"/>
  <c r="E478" i="50"/>
  <c r="G478" i="50"/>
  <c r="D478" i="50"/>
  <c r="F478" i="50"/>
  <c r="H335" i="50"/>
  <c r="G335" i="50"/>
  <c r="F335" i="50"/>
  <c r="E335" i="50"/>
  <c r="D335" i="50"/>
  <c r="H318" i="50"/>
  <c r="G318" i="50"/>
  <c r="E318" i="50"/>
  <c r="F318" i="50"/>
  <c r="G257" i="50"/>
  <c r="E257" i="50"/>
  <c r="H257" i="50"/>
  <c r="F257" i="50"/>
  <c r="E15" i="50"/>
  <c r="H15" i="50"/>
  <c r="G15" i="50"/>
  <c r="G288" i="50"/>
  <c r="E288" i="50"/>
  <c r="H288" i="50"/>
  <c r="F288" i="50"/>
  <c r="F322" i="50"/>
  <c r="G322" i="50"/>
  <c r="E322" i="50"/>
  <c r="H322" i="50"/>
  <c r="E338" i="50"/>
  <c r="H338" i="50"/>
  <c r="G338" i="50"/>
  <c r="F338" i="50"/>
  <c r="D338" i="50"/>
  <c r="G331" i="50"/>
  <c r="E331" i="50"/>
  <c r="D331" i="50"/>
  <c r="F331" i="50"/>
  <c r="H331" i="50"/>
  <c r="H423" i="50"/>
  <c r="G423" i="50"/>
  <c r="F423" i="50"/>
  <c r="E423" i="50"/>
  <c r="D423" i="50"/>
  <c r="H506" i="50"/>
  <c r="F506" i="50"/>
  <c r="E506" i="50"/>
  <c r="G506" i="50"/>
  <c r="D506" i="50"/>
  <c r="D401" i="50"/>
  <c r="H401" i="50"/>
  <c r="E401" i="50"/>
  <c r="F401" i="50"/>
  <c r="G401" i="50"/>
  <c r="H319" i="50"/>
  <c r="G319" i="50"/>
  <c r="E319" i="50"/>
  <c r="F319" i="50"/>
  <c r="H311" i="50"/>
  <c r="G311" i="50"/>
  <c r="E311" i="50"/>
  <c r="F311" i="50"/>
  <c r="H415" i="50"/>
  <c r="G415" i="50"/>
  <c r="F415" i="50"/>
  <c r="E415" i="50"/>
  <c r="D415" i="50"/>
  <c r="G498" i="50"/>
  <c r="D498" i="50"/>
  <c r="E498" i="50"/>
  <c r="F498" i="50"/>
  <c r="H498" i="50"/>
  <c r="H393" i="50"/>
  <c r="G393" i="50"/>
  <c r="F393" i="50"/>
  <c r="D393" i="50"/>
  <c r="E393" i="50"/>
  <c r="H396" i="50"/>
  <c r="G396" i="50"/>
  <c r="F396" i="50"/>
  <c r="E396" i="50"/>
  <c r="D396" i="50"/>
  <c r="H421" i="50"/>
  <c r="D421" i="50"/>
  <c r="G421" i="50"/>
  <c r="E421" i="50"/>
  <c r="F421" i="50"/>
  <c r="D435" i="50"/>
  <c r="G435" i="50"/>
  <c r="F435" i="50"/>
  <c r="H435" i="50"/>
  <c r="E435" i="50"/>
  <c r="E429" i="50"/>
  <c r="F429" i="50"/>
  <c r="D429" i="50"/>
  <c r="G429" i="50"/>
  <c r="H429" i="50"/>
  <c r="G471" i="50"/>
  <c r="E471" i="50"/>
  <c r="D471" i="50"/>
  <c r="H471" i="50"/>
  <c r="F471" i="50"/>
  <c r="E12" i="50"/>
  <c r="F12" i="50"/>
  <c r="G12" i="50"/>
  <c r="F20" i="50"/>
  <c r="F449" i="50"/>
  <c r="E449" i="50"/>
  <c r="D449" i="50"/>
  <c r="G449" i="50"/>
  <c r="H449" i="50"/>
  <c r="H247" i="50"/>
  <c r="F247" i="50"/>
  <c r="E247" i="50"/>
  <c r="G247" i="50"/>
  <c r="E294" i="50"/>
  <c r="G294" i="50"/>
  <c r="H294" i="50"/>
  <c r="F294" i="50"/>
  <c r="G275" i="50"/>
  <c r="F275" i="50"/>
  <c r="H275" i="50"/>
  <c r="E275" i="50"/>
  <c r="E643" i="50"/>
  <c r="G643" i="50"/>
  <c r="F643" i="50"/>
  <c r="D643" i="50"/>
  <c r="H643" i="50"/>
  <c r="E364" i="50"/>
  <c r="D364" i="50"/>
  <c r="H364" i="50"/>
  <c r="F364" i="50"/>
  <c r="G364" i="50"/>
  <c r="H389" i="50"/>
  <c r="G389" i="50"/>
  <c r="F389" i="50"/>
  <c r="D389" i="50"/>
  <c r="E389" i="50"/>
  <c r="E403" i="50"/>
  <c r="D403" i="50"/>
  <c r="G403" i="50"/>
  <c r="H403" i="50"/>
  <c r="F403" i="50"/>
  <c r="D397" i="50"/>
  <c r="H397" i="50"/>
  <c r="G397" i="50"/>
  <c r="E397" i="50"/>
  <c r="F397" i="50"/>
  <c r="G455" i="50"/>
  <c r="D455" i="50"/>
  <c r="E455" i="50"/>
  <c r="F455" i="50"/>
  <c r="H455" i="50"/>
  <c r="H267" i="50"/>
  <c r="F267" i="50"/>
  <c r="E267" i="50"/>
  <c r="G267" i="50"/>
  <c r="H538" i="50"/>
  <c r="E538" i="50"/>
  <c r="F538" i="50"/>
  <c r="G538" i="50"/>
  <c r="D538" i="50"/>
  <c r="D433" i="50"/>
  <c r="H433" i="50"/>
  <c r="G433" i="50"/>
  <c r="E433" i="50"/>
  <c r="F433" i="50"/>
  <c r="F231" i="50"/>
  <c r="H570" i="50"/>
  <c r="F570" i="50"/>
  <c r="E570" i="50"/>
  <c r="G570" i="50"/>
  <c r="D570" i="50"/>
  <c r="F584" i="50"/>
  <c r="G584" i="50"/>
  <c r="D584" i="50"/>
  <c r="E584" i="50"/>
  <c r="H584" i="50"/>
  <c r="G582" i="50"/>
  <c r="E582" i="50"/>
  <c r="F582" i="50"/>
  <c r="D582" i="50"/>
  <c r="H582" i="50"/>
  <c r="G416" i="50"/>
  <c r="E416" i="50"/>
  <c r="D416" i="50"/>
  <c r="F416" i="50"/>
  <c r="H416" i="50"/>
  <c r="E314" i="50"/>
  <c r="F314" i="50"/>
  <c r="H314" i="50"/>
  <c r="G314" i="50"/>
  <c r="E50" i="50"/>
  <c r="H50" i="50"/>
  <c r="G50" i="50"/>
  <c r="F50" i="50"/>
  <c r="F402" i="50"/>
  <c r="G402" i="50"/>
  <c r="E402" i="50"/>
  <c r="H402" i="50"/>
  <c r="D402" i="50"/>
  <c r="G284" i="50"/>
  <c r="F284" i="50"/>
  <c r="E284" i="50"/>
  <c r="H284" i="50"/>
  <c r="H95" i="50"/>
  <c r="G95" i="50"/>
  <c r="E95" i="50"/>
  <c r="D634" i="50"/>
  <c r="H634" i="50"/>
  <c r="F634" i="50"/>
  <c r="G634" i="50"/>
  <c r="E634" i="50"/>
  <c r="H500" i="50"/>
  <c r="G500" i="50"/>
  <c r="F500" i="50"/>
  <c r="E500" i="50"/>
  <c r="D500" i="50"/>
  <c r="H575" i="50"/>
  <c r="E575" i="50"/>
  <c r="F575" i="50"/>
  <c r="D575" i="50"/>
  <c r="G575" i="50"/>
  <c r="H460" i="50"/>
  <c r="G460" i="50"/>
  <c r="E460" i="50"/>
  <c r="F460" i="50"/>
  <c r="D460" i="50"/>
  <c r="E573" i="50"/>
  <c r="H573" i="50"/>
  <c r="F573" i="50"/>
  <c r="G573" i="50"/>
  <c r="D573" i="50"/>
  <c r="F602" i="50"/>
  <c r="E602" i="50"/>
  <c r="D602" i="50"/>
  <c r="H602" i="50"/>
  <c r="G602" i="50"/>
  <c r="E368" i="50"/>
  <c r="G368" i="50"/>
  <c r="D368" i="50"/>
  <c r="H368" i="50"/>
  <c r="F368" i="50"/>
  <c r="H280" i="50"/>
  <c r="E280" i="50"/>
  <c r="F280" i="50"/>
  <c r="G280" i="50"/>
  <c r="D437" i="50"/>
  <c r="H437" i="50"/>
  <c r="E437" i="50"/>
  <c r="F437" i="50"/>
  <c r="G437" i="50"/>
  <c r="G552" i="50"/>
  <c r="E552" i="50"/>
  <c r="H552" i="50"/>
  <c r="D552" i="50"/>
  <c r="F552" i="50"/>
  <c r="F615" i="50"/>
  <c r="E615" i="50"/>
  <c r="G615" i="50"/>
  <c r="D615" i="50"/>
  <c r="H615" i="50"/>
  <c r="H481" i="50"/>
  <c r="G481" i="50"/>
  <c r="F481" i="50"/>
  <c r="E481" i="50"/>
  <c r="D481" i="50"/>
  <c r="H9" i="50"/>
  <c r="G9" i="50"/>
  <c r="E9" i="50"/>
  <c r="G635" i="50"/>
  <c r="E635" i="50"/>
  <c r="D635" i="50"/>
  <c r="H635" i="50"/>
  <c r="F635" i="50"/>
  <c r="G323" i="50"/>
  <c r="H323" i="50"/>
  <c r="E323" i="50"/>
  <c r="F323" i="50"/>
  <c r="H356" i="50"/>
  <c r="G356" i="50"/>
  <c r="F356" i="50"/>
  <c r="E356" i="50"/>
  <c r="D356" i="50"/>
  <c r="F350" i="50"/>
  <c r="D350" i="50"/>
  <c r="H350" i="50"/>
  <c r="G350" i="50"/>
  <c r="E350" i="50"/>
  <c r="F246" i="50"/>
  <c r="E246" i="50"/>
  <c r="H246" i="50"/>
  <c r="G246" i="50"/>
  <c r="F56" i="50"/>
  <c r="E651" i="50"/>
  <c r="G651" i="50"/>
  <c r="F651" i="50"/>
  <c r="D651" i="50"/>
  <c r="H651" i="50"/>
  <c r="H610" i="50"/>
  <c r="G610" i="50"/>
  <c r="D610" i="50"/>
  <c r="E610" i="50"/>
  <c r="F610" i="50"/>
  <c r="G624" i="50"/>
  <c r="E624" i="50"/>
  <c r="H624" i="50"/>
  <c r="F624" i="50"/>
  <c r="D624" i="50"/>
  <c r="G622" i="50"/>
  <c r="E622" i="50"/>
  <c r="D622" i="50"/>
  <c r="H622" i="50"/>
  <c r="F622" i="50"/>
  <c r="D456" i="50"/>
  <c r="H456" i="50"/>
  <c r="G456" i="50"/>
  <c r="E456" i="50"/>
  <c r="F456" i="50"/>
  <c r="E359" i="50"/>
  <c r="D359" i="50"/>
  <c r="H359" i="50"/>
  <c r="F359" i="50"/>
  <c r="G359" i="50"/>
  <c r="H442" i="50"/>
  <c r="G442" i="50"/>
  <c r="E442" i="50"/>
  <c r="F442" i="50"/>
  <c r="D442" i="50"/>
  <c r="H336" i="50"/>
  <c r="D336" i="50"/>
  <c r="F336" i="50"/>
  <c r="E336" i="50"/>
  <c r="G336" i="50"/>
  <c r="H614" i="50"/>
  <c r="E614" i="50"/>
  <c r="F614" i="50"/>
  <c r="G614" i="50"/>
  <c r="D614" i="50"/>
  <c r="E448" i="50"/>
  <c r="F448" i="50"/>
  <c r="D448" i="50"/>
  <c r="H448" i="50"/>
  <c r="G448" i="50"/>
  <c r="E351" i="50"/>
  <c r="D351" i="50"/>
  <c r="H351" i="50"/>
  <c r="F351" i="50"/>
  <c r="G351" i="50"/>
  <c r="H434" i="50"/>
  <c r="G434" i="50"/>
  <c r="F434" i="50"/>
  <c r="E434" i="50"/>
  <c r="D434" i="50"/>
  <c r="H327" i="50"/>
  <c r="G327" i="50"/>
  <c r="F327" i="50"/>
  <c r="E327" i="50"/>
  <c r="D327" i="50"/>
  <c r="H45" i="50"/>
  <c r="G45" i="50"/>
  <c r="E45" i="50"/>
  <c r="G658" i="50"/>
  <c r="E658" i="50"/>
  <c r="D658" i="50"/>
  <c r="H658" i="50"/>
  <c r="F658" i="50"/>
  <c r="F276" i="50"/>
  <c r="E276" i="50"/>
  <c r="G276" i="50"/>
  <c r="H276" i="50"/>
  <c r="E298" i="50"/>
  <c r="G298" i="50"/>
  <c r="H298" i="50"/>
  <c r="F298" i="50"/>
  <c r="G290" i="50"/>
  <c r="F290" i="50"/>
  <c r="H290" i="50"/>
  <c r="E290" i="50"/>
  <c r="H407" i="50"/>
  <c r="G407" i="50"/>
  <c r="F407" i="50"/>
  <c r="E407" i="50"/>
  <c r="D407" i="50"/>
  <c r="H490" i="50"/>
  <c r="G490" i="50"/>
  <c r="E490" i="50"/>
  <c r="F490" i="50"/>
  <c r="D490" i="50"/>
  <c r="D385" i="50"/>
  <c r="F385" i="50"/>
  <c r="E385" i="50"/>
  <c r="G385" i="50"/>
  <c r="H385" i="50"/>
  <c r="F183" i="50"/>
  <c r="H48" i="50"/>
  <c r="G48" i="50"/>
  <c r="E48" i="50"/>
  <c r="F48" i="50"/>
  <c r="H172" i="50"/>
  <c r="E172" i="50"/>
  <c r="G172" i="50"/>
  <c r="H4" i="50"/>
  <c r="G4" i="50"/>
  <c r="E4" i="50"/>
  <c r="F4" i="50"/>
  <c r="G659" i="50"/>
  <c r="E659" i="50"/>
  <c r="H659" i="50"/>
  <c r="F659" i="50"/>
  <c r="D659" i="50"/>
  <c r="G642" i="50"/>
  <c r="E642" i="50"/>
  <c r="D642" i="50"/>
  <c r="H642" i="50"/>
  <c r="F642" i="50"/>
  <c r="F656" i="50"/>
  <c r="D656" i="50"/>
  <c r="G656" i="50"/>
  <c r="E656" i="50"/>
  <c r="H656" i="50"/>
  <c r="E654" i="50"/>
  <c r="G654" i="50"/>
  <c r="H654" i="50"/>
  <c r="F654" i="50"/>
  <c r="D654" i="50"/>
  <c r="H488" i="50"/>
  <c r="G488" i="50"/>
  <c r="F488" i="50"/>
  <c r="E488" i="50"/>
  <c r="D488" i="50"/>
  <c r="H391" i="50"/>
  <c r="G391" i="50"/>
  <c r="F391" i="50"/>
  <c r="E391" i="50"/>
  <c r="D391" i="50"/>
  <c r="H474" i="50"/>
  <c r="F474" i="50"/>
  <c r="G474" i="50"/>
  <c r="D474" i="50"/>
  <c r="E474" i="50"/>
  <c r="H369" i="50"/>
  <c r="D369" i="50"/>
  <c r="G369" i="50"/>
  <c r="E369" i="50"/>
  <c r="F369" i="50"/>
  <c r="H486" i="50"/>
  <c r="G486" i="50"/>
  <c r="F486" i="50"/>
  <c r="D486" i="50"/>
  <c r="E486" i="50"/>
  <c r="G512" i="50"/>
  <c r="F512" i="50"/>
  <c r="H512" i="50"/>
  <c r="E512" i="50"/>
  <c r="D512" i="50"/>
  <c r="G509" i="50"/>
  <c r="F509" i="50"/>
  <c r="E509" i="50"/>
  <c r="D509" i="50"/>
  <c r="H509" i="50"/>
  <c r="E352" i="50"/>
  <c r="D352" i="50"/>
  <c r="H352" i="50"/>
  <c r="G352" i="50"/>
  <c r="F352" i="50"/>
  <c r="H337" i="50"/>
  <c r="G337" i="50"/>
  <c r="F337" i="50"/>
  <c r="E337" i="50"/>
  <c r="D337" i="50"/>
  <c r="F184" i="50"/>
  <c r="E273" i="50"/>
  <c r="H273" i="50"/>
  <c r="G273" i="50"/>
  <c r="F273" i="50"/>
  <c r="G476" i="50"/>
  <c r="F476" i="50"/>
  <c r="E476" i="50"/>
  <c r="H476" i="50"/>
  <c r="D476" i="50"/>
  <c r="D599" i="50"/>
  <c r="G599" i="50"/>
  <c r="E599" i="50"/>
  <c r="F599" i="50"/>
  <c r="H599" i="50"/>
  <c r="H598" i="50"/>
  <c r="F598" i="50"/>
  <c r="G598" i="50"/>
  <c r="E598" i="50"/>
  <c r="D598" i="50"/>
  <c r="E626" i="50"/>
  <c r="G626" i="50"/>
  <c r="D626" i="50"/>
  <c r="H626" i="50"/>
  <c r="F626" i="50"/>
  <c r="D408" i="50"/>
  <c r="E408" i="50"/>
  <c r="G408" i="50"/>
  <c r="F408" i="50"/>
  <c r="H408" i="50"/>
  <c r="D342" i="50"/>
  <c r="F342" i="50"/>
  <c r="E342" i="50"/>
  <c r="G342" i="50"/>
  <c r="H342" i="50"/>
  <c r="F303" i="50"/>
  <c r="G303" i="50"/>
  <c r="H303" i="50"/>
  <c r="E303" i="50"/>
  <c r="H485" i="50"/>
  <c r="G485" i="50"/>
  <c r="F485" i="50"/>
  <c r="D485" i="50"/>
  <c r="E485" i="50"/>
  <c r="F214" i="50"/>
  <c r="H576" i="50"/>
  <c r="F576" i="50"/>
  <c r="D576" i="50"/>
  <c r="E576" i="50"/>
  <c r="G576" i="50"/>
  <c r="H236" i="50"/>
  <c r="G236" i="50"/>
  <c r="F236" i="50"/>
  <c r="E236" i="50"/>
  <c r="H639" i="50"/>
  <c r="F639" i="50"/>
  <c r="G639" i="50"/>
  <c r="D639" i="50"/>
  <c r="E639" i="50"/>
  <c r="G644" i="50"/>
  <c r="E644" i="50"/>
  <c r="D644" i="50"/>
  <c r="H644" i="50"/>
  <c r="F644" i="50"/>
  <c r="G662" i="50"/>
  <c r="D662" i="50"/>
  <c r="H662" i="50"/>
  <c r="E662" i="50"/>
  <c r="F662" i="50"/>
  <c r="H417" i="50"/>
  <c r="D417" i="50"/>
  <c r="G417" i="50"/>
  <c r="F417" i="50"/>
  <c r="E417" i="50"/>
  <c r="G612" i="50"/>
  <c r="E612" i="50"/>
  <c r="H612" i="50"/>
  <c r="F612" i="50"/>
  <c r="D612" i="50"/>
  <c r="F625" i="50"/>
  <c r="E625" i="50"/>
  <c r="H625" i="50"/>
  <c r="D625" i="50"/>
  <c r="G625" i="50"/>
  <c r="H631" i="50"/>
  <c r="D631" i="50"/>
  <c r="E631" i="50"/>
  <c r="G631" i="50"/>
  <c r="F631" i="50"/>
  <c r="E629" i="50"/>
  <c r="H629" i="50"/>
  <c r="F629" i="50"/>
  <c r="D629" i="50"/>
  <c r="G629" i="50"/>
  <c r="H256" i="50"/>
  <c r="E256" i="50"/>
  <c r="F256" i="50"/>
  <c r="G256" i="50"/>
  <c r="H264" i="50"/>
  <c r="F264" i="50"/>
  <c r="E264" i="50"/>
  <c r="G264" i="50"/>
  <c r="H317" i="50"/>
  <c r="G317" i="50"/>
  <c r="F317" i="50"/>
  <c r="E317" i="50"/>
  <c r="E603" i="50"/>
  <c r="F603" i="50"/>
  <c r="G603" i="50"/>
  <c r="D603" i="50"/>
  <c r="H603" i="50"/>
  <c r="D546" i="50"/>
  <c r="H546" i="50"/>
  <c r="G546" i="50"/>
  <c r="E546" i="50"/>
  <c r="F546" i="50"/>
  <c r="F560" i="50"/>
  <c r="E560" i="50"/>
  <c r="D560" i="50"/>
  <c r="G560" i="50"/>
  <c r="H560" i="50"/>
  <c r="E558" i="50"/>
  <c r="F558" i="50"/>
  <c r="H558" i="50"/>
  <c r="D558" i="50"/>
  <c r="G558" i="50"/>
  <c r="F392" i="50"/>
  <c r="H392" i="50"/>
  <c r="G392" i="50"/>
  <c r="E392" i="50"/>
  <c r="D392" i="50"/>
  <c r="F282" i="50"/>
  <c r="H11" i="50"/>
  <c r="G11" i="50"/>
  <c r="F11" i="50"/>
  <c r="E11" i="50"/>
  <c r="G378" i="50"/>
  <c r="F378" i="50"/>
  <c r="H378" i="50"/>
  <c r="E378" i="50"/>
  <c r="D378" i="50"/>
  <c r="E248" i="50"/>
  <c r="G248" i="50"/>
  <c r="H248" i="50"/>
  <c r="F248" i="50"/>
  <c r="E313" i="50"/>
  <c r="G313" i="50"/>
  <c r="H313" i="50"/>
  <c r="F313" i="50"/>
  <c r="G71" i="50"/>
  <c r="E71" i="50"/>
  <c r="H71" i="50"/>
  <c r="D550" i="50"/>
  <c r="G550" i="50"/>
  <c r="F550" i="50"/>
  <c r="H550" i="50"/>
  <c r="E550" i="50"/>
  <c r="E384" i="50"/>
  <c r="D384" i="50"/>
  <c r="F384" i="50"/>
  <c r="H384" i="50"/>
  <c r="G384" i="50"/>
  <c r="H270" i="50"/>
  <c r="E270" i="50"/>
  <c r="G270" i="50"/>
  <c r="F270" i="50"/>
  <c r="G278" i="50"/>
  <c r="H278" i="50"/>
  <c r="E278" i="50"/>
  <c r="F278" i="50"/>
  <c r="E370" i="50"/>
  <c r="D370" i="50"/>
  <c r="H370" i="50"/>
  <c r="G370" i="50"/>
  <c r="F370" i="50"/>
  <c r="H235" i="50"/>
  <c r="E235" i="50"/>
  <c r="F235" i="50"/>
  <c r="G235" i="50"/>
  <c r="E305" i="50"/>
  <c r="H305" i="50"/>
  <c r="G305" i="50"/>
  <c r="F305" i="50"/>
  <c r="H63" i="50"/>
  <c r="G63" i="50"/>
  <c r="E63" i="50"/>
  <c r="D594" i="50"/>
  <c r="G594" i="50"/>
  <c r="H594" i="50"/>
  <c r="E594" i="50"/>
  <c r="F594" i="50"/>
  <c r="G608" i="50"/>
  <c r="H608" i="50"/>
  <c r="F608" i="50"/>
  <c r="D608" i="50"/>
  <c r="E608" i="50"/>
  <c r="E606" i="50"/>
  <c r="D606" i="50"/>
  <c r="F606" i="50"/>
  <c r="H606" i="50"/>
  <c r="G606" i="50"/>
  <c r="H440" i="50"/>
  <c r="D440" i="50"/>
  <c r="E440" i="50"/>
  <c r="F440" i="50"/>
  <c r="G440" i="50"/>
  <c r="H343" i="50"/>
  <c r="G343" i="50"/>
  <c r="F343" i="50"/>
  <c r="E343" i="50"/>
  <c r="D343" i="50"/>
  <c r="D426" i="50"/>
  <c r="F426" i="50"/>
  <c r="H426" i="50"/>
  <c r="E426" i="50"/>
  <c r="G426" i="50"/>
  <c r="H316" i="50"/>
  <c r="G316" i="50"/>
  <c r="F316" i="50"/>
  <c r="E316" i="50"/>
  <c r="H37" i="50"/>
  <c r="F37" i="50"/>
  <c r="G37" i="50"/>
  <c r="E37" i="50"/>
  <c r="F212" i="50"/>
  <c r="H285" i="50"/>
  <c r="G285" i="50"/>
  <c r="F285" i="50"/>
  <c r="E285" i="50"/>
  <c r="H97" i="50"/>
  <c r="G97" i="50"/>
  <c r="E97" i="50"/>
  <c r="G547" i="50"/>
  <c r="D547" i="50"/>
  <c r="H547" i="50"/>
  <c r="F547" i="50"/>
  <c r="E547" i="50"/>
  <c r="G578" i="50"/>
  <c r="D578" i="50"/>
  <c r="F578" i="50"/>
  <c r="H578" i="50"/>
  <c r="E578" i="50"/>
  <c r="G592" i="50"/>
  <c r="H592" i="50"/>
  <c r="F592" i="50"/>
  <c r="D592" i="50"/>
  <c r="E592" i="50"/>
  <c r="H590" i="50"/>
  <c r="F590" i="50"/>
  <c r="G590" i="50"/>
  <c r="E590" i="50"/>
  <c r="D590" i="50"/>
  <c r="E424" i="50"/>
  <c r="F424" i="50"/>
  <c r="D424" i="50"/>
  <c r="G424" i="50"/>
  <c r="H424" i="50"/>
  <c r="H324" i="50"/>
  <c r="G324" i="50"/>
  <c r="F324" i="50"/>
  <c r="E324" i="50"/>
  <c r="F410" i="50"/>
  <c r="D410" i="50"/>
  <c r="H410" i="50"/>
  <c r="G410" i="50"/>
  <c r="E410" i="50"/>
  <c r="F295" i="50"/>
  <c r="E295" i="50"/>
  <c r="H295" i="50"/>
  <c r="G295" i="50"/>
  <c r="H21" i="50"/>
  <c r="E21" i="50"/>
  <c r="G21" i="50"/>
  <c r="H358" i="50"/>
  <c r="G358" i="50"/>
  <c r="F358" i="50"/>
  <c r="D358" i="50"/>
  <c r="E358" i="50"/>
  <c r="H388" i="50"/>
  <c r="G388" i="50"/>
  <c r="F388" i="50"/>
  <c r="E388" i="50"/>
  <c r="D388" i="50"/>
  <c r="D382" i="50"/>
  <c r="F382" i="50"/>
  <c r="H382" i="50"/>
  <c r="G382" i="50"/>
  <c r="E382" i="50"/>
  <c r="F272" i="50"/>
  <c r="E272" i="50"/>
  <c r="G272" i="50"/>
  <c r="H272" i="50"/>
  <c r="G250" i="50"/>
  <c r="H250" i="50"/>
  <c r="F250" i="50"/>
  <c r="E250" i="50"/>
  <c r="E517" i="50"/>
  <c r="D517" i="50"/>
  <c r="H517" i="50"/>
  <c r="F517" i="50"/>
  <c r="G517" i="50"/>
  <c r="C618" i="21"/>
  <c r="C550" i="21"/>
  <c r="C644" i="21"/>
  <c r="C1780" i="21"/>
  <c r="C569" i="21"/>
  <c r="C521" i="21"/>
  <c r="C671" i="21"/>
  <c r="C1255" i="21"/>
  <c r="C1343" i="21"/>
  <c r="C594" i="21"/>
  <c r="E3" i="1"/>
  <c r="G2" i="49"/>
  <c r="G3" i="49" s="1"/>
  <c r="G4" i="49" s="1"/>
  <c r="G5" i="49" s="1"/>
  <c r="G6" i="49" s="1"/>
  <c r="G7" i="49" s="1"/>
  <c r="G8" i="49" s="1"/>
  <c r="G9" i="49" s="1"/>
  <c r="G10" i="49" s="1"/>
  <c r="G11" i="49" s="1"/>
  <c r="G12" i="49" s="1"/>
  <c r="G13" i="49" s="1"/>
  <c r="G14" i="49" s="1"/>
  <c r="G15" i="49" s="1"/>
  <c r="G16" i="49" s="1"/>
  <c r="G17" i="49" s="1"/>
  <c r="G18" i="49" s="1"/>
  <c r="G19" i="49" s="1"/>
  <c r="G20" i="49" s="1"/>
  <c r="G21" i="49" s="1"/>
  <c r="G22" i="49" s="1"/>
  <c r="G23" i="49" s="1"/>
  <c r="G24" i="49" s="1"/>
  <c r="G25" i="49" s="1"/>
  <c r="G26" i="49" s="1"/>
  <c r="G27" i="49" s="1"/>
  <c r="G28" i="49" s="1"/>
  <c r="G29" i="49" s="1"/>
  <c r="G30" i="49" s="1"/>
  <c r="G31" i="49" s="1"/>
  <c r="G32" i="49" s="1"/>
  <c r="G33" i="49" s="1"/>
  <c r="G34" i="49" s="1"/>
  <c r="G35" i="49" s="1"/>
  <c r="G36" i="49" s="1"/>
  <c r="G37" i="49" s="1"/>
  <c r="G38" i="49" s="1"/>
  <c r="G39" i="49" s="1"/>
  <c r="G40" i="49" s="1"/>
  <c r="G41" i="49" s="1"/>
  <c r="G42" i="49" s="1"/>
  <c r="G43" i="49" s="1"/>
  <c r="G44" i="49" s="1"/>
  <c r="G45" i="49" s="1"/>
  <c r="G46" i="49" s="1"/>
  <c r="G47" i="49" s="1"/>
  <c r="G48" i="49" s="1"/>
  <c r="G49" i="49" s="1"/>
  <c r="G50" i="49" s="1"/>
  <c r="G51" i="49" s="1"/>
  <c r="B2" i="49"/>
  <c r="B3" i="49" s="1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B51" i="49" s="1"/>
  <c r="E51" i="49" s="1"/>
  <c r="E4" i="1" l="1"/>
  <c r="C734" i="21"/>
  <c r="E3" i="49"/>
  <c r="E44" i="49"/>
  <c r="E36" i="49"/>
  <c r="E28" i="49"/>
  <c r="E20" i="49"/>
  <c r="E12" i="49"/>
  <c r="E4" i="49"/>
  <c r="E43" i="49"/>
  <c r="E11" i="49"/>
  <c r="E50" i="49"/>
  <c r="E34" i="49"/>
  <c r="E18" i="49"/>
  <c r="E2" i="49"/>
  <c r="E27" i="49"/>
  <c r="E10" i="49"/>
  <c r="E49" i="49"/>
  <c r="E41" i="49"/>
  <c r="E33" i="49"/>
  <c r="E25" i="49"/>
  <c r="E17" i="49"/>
  <c r="E9" i="49"/>
  <c r="E35" i="49"/>
  <c r="E40" i="49"/>
  <c r="E24" i="49"/>
  <c r="E16" i="49"/>
  <c r="E8" i="49"/>
  <c r="E48" i="49"/>
  <c r="E47" i="49"/>
  <c r="E39" i="49"/>
  <c r="E31" i="49"/>
  <c r="E23" i="49"/>
  <c r="E15" i="49"/>
  <c r="E7" i="49"/>
  <c r="E46" i="49"/>
  <c r="E38" i="49"/>
  <c r="E30" i="49"/>
  <c r="E22" i="49"/>
  <c r="E14" i="49"/>
  <c r="E6" i="49"/>
  <c r="E19" i="49"/>
  <c r="E42" i="49"/>
  <c r="E26" i="49"/>
  <c r="E32" i="49"/>
  <c r="E45" i="49"/>
  <c r="E37" i="49"/>
  <c r="E29" i="49"/>
  <c r="E21" i="49"/>
  <c r="E13" i="49"/>
  <c r="E5" i="49"/>
  <c r="C1220" i="21"/>
  <c r="C1344" i="21"/>
  <c r="C551" i="21"/>
  <c r="C595" i="21"/>
  <c r="C1781" i="21"/>
  <c r="C522" i="21"/>
  <c r="C570" i="21"/>
  <c r="C645" i="21"/>
  <c r="C619" i="21"/>
  <c r="G3" i="1"/>
  <c r="D2" i="49"/>
  <c r="E5" i="1" l="1"/>
  <c r="C3" i="21"/>
  <c r="C712" i="21"/>
  <c r="C672" i="21"/>
  <c r="C735" i="21"/>
  <c r="C1541" i="21"/>
  <c r="C1473" i="21"/>
  <c r="C1782" i="21"/>
  <c r="C552" i="21"/>
  <c r="C646" i="21"/>
  <c r="C571" i="21"/>
  <c r="C523" i="21"/>
  <c r="C620" i="21"/>
  <c r="C673" i="21"/>
  <c r="C1345" i="21"/>
  <c r="C1376" i="21"/>
  <c r="C596" i="21"/>
  <c r="G4" i="1"/>
  <c r="C4" i="21" s="1"/>
  <c r="D3" i="49"/>
  <c r="E6" i="1" l="1"/>
  <c r="C713" i="21"/>
  <c r="C736" i="21"/>
  <c r="C1346" i="21"/>
  <c r="C572" i="21"/>
  <c r="C553" i="21"/>
  <c r="C597" i="21"/>
  <c r="C621" i="21"/>
  <c r="C647" i="21"/>
  <c r="C1783" i="21"/>
  <c r="C524" i="21"/>
  <c r="C1183" i="21"/>
  <c r="C1474" i="21"/>
  <c r="C674" i="21"/>
  <c r="C1222" i="21"/>
  <c r="G5" i="1"/>
  <c r="D4" i="49"/>
  <c r="E7" i="1" l="1"/>
  <c r="C5" i="21"/>
  <c r="C737" i="21"/>
  <c r="C714" i="21"/>
  <c r="C805" i="21"/>
  <c r="C554" i="21"/>
  <c r="C1139" i="21"/>
  <c r="C1475" i="21"/>
  <c r="C648" i="21"/>
  <c r="C573" i="21"/>
  <c r="C598" i="21"/>
  <c r="C525" i="21"/>
  <c r="C1347" i="21"/>
  <c r="C622" i="21"/>
  <c r="G6" i="1"/>
  <c r="D5" i="49"/>
  <c r="E8" i="1" l="1"/>
  <c r="E9" i="1" s="1"/>
  <c r="C6" i="21"/>
  <c r="C838" i="21"/>
  <c r="C1784" i="21"/>
  <c r="C1737" i="21"/>
  <c r="C715" i="21"/>
  <c r="C806" i="21"/>
  <c r="C738" i="21"/>
  <c r="C783" i="21"/>
  <c r="C675" i="21"/>
  <c r="C1348" i="21"/>
  <c r="C574" i="21"/>
  <c r="C555" i="21"/>
  <c r="C485" i="21"/>
  <c r="C1102" i="21"/>
  <c r="C1260" i="21"/>
  <c r="C1476" i="21"/>
  <c r="C599" i="21"/>
  <c r="C649" i="21"/>
  <c r="C526" i="21"/>
  <c r="C623" i="21"/>
  <c r="G7" i="1"/>
  <c r="D6" i="49"/>
  <c r="E10" i="1" l="1"/>
  <c r="C7" i="21"/>
  <c r="C1604" i="21"/>
  <c r="C739" i="21"/>
  <c r="C676" i="21"/>
  <c r="C839" i="21"/>
  <c r="C807" i="21"/>
  <c r="C784" i="21"/>
  <c r="C876" i="21"/>
  <c r="C1785" i="21"/>
  <c r="C1738" i="21"/>
  <c r="C716" i="21"/>
  <c r="C1545" i="21"/>
  <c r="C1103" i="21"/>
  <c r="C575" i="21"/>
  <c r="C1141" i="21"/>
  <c r="C556" i="21"/>
  <c r="C1349" i="21"/>
  <c r="C1253" i="21"/>
  <c r="C650" i="21"/>
  <c r="C1477" i="21"/>
  <c r="C486" i="21"/>
  <c r="C600" i="21"/>
  <c r="C624" i="21"/>
  <c r="C527" i="21"/>
  <c r="G8" i="1"/>
  <c r="D7" i="49"/>
  <c r="E11" i="1" l="1"/>
  <c r="C8" i="21"/>
  <c r="C840" i="21"/>
  <c r="C717" i="21"/>
  <c r="C1546" i="21"/>
  <c r="C785" i="21"/>
  <c r="C1786" i="21"/>
  <c r="C1739" i="21"/>
  <c r="C808" i="21"/>
  <c r="C740" i="21"/>
  <c r="C1701" i="21"/>
  <c r="C677" i="21"/>
  <c r="C1478" i="21"/>
  <c r="C1104" i="21"/>
  <c r="C487" i="21"/>
  <c r="C625" i="21"/>
  <c r="C651" i="21"/>
  <c r="C601" i="21"/>
  <c r="C1254" i="21"/>
  <c r="C1381" i="21"/>
  <c r="C557" i="21"/>
  <c r="C576" i="21"/>
  <c r="C1350" i="21"/>
  <c r="C528" i="21"/>
  <c r="G9" i="1"/>
  <c r="D8" i="49"/>
  <c r="H3" i="21" l="1"/>
  <c r="C9" i="21"/>
  <c r="E12" i="1"/>
  <c r="C678" i="21"/>
  <c r="C741" i="21"/>
  <c r="C718" i="21"/>
  <c r="C809" i="21"/>
  <c r="C878" i="21"/>
  <c r="C841" i="21"/>
  <c r="C1702" i="21"/>
  <c r="C1787" i="21"/>
  <c r="C1740" i="21"/>
  <c r="C1634" i="21"/>
  <c r="C786" i="21"/>
  <c r="C1547" i="21"/>
  <c r="C558" i="21"/>
  <c r="C652" i="21"/>
  <c r="C1105" i="21"/>
  <c r="C1479" i="21"/>
  <c r="C626" i="21"/>
  <c r="C577" i="21"/>
  <c r="C1382" i="21"/>
  <c r="C488" i="21"/>
  <c r="C602" i="21"/>
  <c r="C529" i="21"/>
  <c r="C1351" i="21"/>
  <c r="C1256" i="21"/>
  <c r="G10" i="1"/>
  <c r="C10" i="21" s="1"/>
  <c r="D9" i="49"/>
  <c r="E13" i="1" l="1"/>
  <c r="C787" i="21"/>
  <c r="C719" i="21"/>
  <c r="C810" i="21"/>
  <c r="C1548" i="21"/>
  <c r="C1607" i="21"/>
  <c r="C842" i="21"/>
  <c r="C679" i="21"/>
  <c r="C742" i="21"/>
  <c r="C1703" i="21"/>
  <c r="C1512" i="21"/>
  <c r="C879" i="21"/>
  <c r="C1788" i="21"/>
  <c r="C1741" i="21"/>
  <c r="C1257" i="21"/>
  <c r="C1383" i="21"/>
  <c r="C559" i="21"/>
  <c r="C627" i="21"/>
  <c r="C653" i="21"/>
  <c r="C489" i="21"/>
  <c r="C578" i="21"/>
  <c r="C1352" i="21"/>
  <c r="C1480" i="21"/>
  <c r="C916" i="21"/>
  <c r="C1106" i="21"/>
  <c r="C530" i="21"/>
  <c r="C603" i="21"/>
  <c r="G11" i="1"/>
  <c r="C11" i="21" s="1"/>
  <c r="D10" i="49"/>
  <c r="E14" i="1" l="1"/>
  <c r="C880" i="21"/>
  <c r="C720" i="21"/>
  <c r="C1549" i="21"/>
  <c r="C811" i="21"/>
  <c r="C743" i="21"/>
  <c r="C843" i="21"/>
  <c r="C788" i="21"/>
  <c r="C1704" i="21"/>
  <c r="C1608" i="21"/>
  <c r="C1789" i="21"/>
  <c r="C1742" i="21"/>
  <c r="C680" i="21"/>
  <c r="C1669" i="21"/>
  <c r="C1513" i="21"/>
  <c r="C628" i="21"/>
  <c r="C1481" i="21"/>
  <c r="C579" i="21"/>
  <c r="C1384" i="21"/>
  <c r="C1107" i="21"/>
  <c r="C490" i="21"/>
  <c r="C1353" i="21"/>
  <c r="C654" i="21"/>
  <c r="C604" i="21"/>
  <c r="C531" i="21"/>
  <c r="C1145" i="21"/>
  <c r="C917" i="21"/>
  <c r="C560" i="21"/>
  <c r="C1258" i="21"/>
  <c r="G12" i="1"/>
  <c r="C12" i="21" s="1"/>
  <c r="D11" i="49"/>
  <c r="E15" i="1" l="1"/>
  <c r="G13" i="1"/>
  <c r="C789" i="21"/>
  <c r="C881" i="21"/>
  <c r="C1790" i="21"/>
  <c r="C1743" i="21"/>
  <c r="C844" i="21"/>
  <c r="C1705" i="21"/>
  <c r="C681" i="21"/>
  <c r="C721" i="21"/>
  <c r="C744" i="21"/>
  <c r="C1514" i="21"/>
  <c r="C1670" i="21"/>
  <c r="C1550" i="21"/>
  <c r="C1609" i="21"/>
  <c r="C812" i="21"/>
  <c r="C1482" i="21"/>
  <c r="C491" i="21"/>
  <c r="C1354" i="21"/>
  <c r="C1216" i="21"/>
  <c r="C968" i="21"/>
  <c r="C561" i="21"/>
  <c r="C532" i="21"/>
  <c r="C655" i="21"/>
  <c r="C1108" i="21"/>
  <c r="C580" i="21"/>
  <c r="C918" i="21"/>
  <c r="C1259" i="21"/>
  <c r="C605" i="21"/>
  <c r="C1385" i="21"/>
  <c r="C629" i="21"/>
  <c r="G14" i="1"/>
  <c r="D12" i="49"/>
  <c r="E16" i="1" l="1"/>
  <c r="C13" i="21"/>
  <c r="C1515" i="21"/>
  <c r="C813" i="21"/>
  <c r="C722" i="21"/>
  <c r="C1671" i="21"/>
  <c r="C1656" i="21"/>
  <c r="C1610" i="21"/>
  <c r="C790" i="21"/>
  <c r="C1706" i="21"/>
  <c r="C682" i="21"/>
  <c r="C1791" i="21"/>
  <c r="C1744" i="21"/>
  <c r="C745" i="21"/>
  <c r="C1551" i="21"/>
  <c r="C845" i="21"/>
  <c r="C882" i="21"/>
  <c r="C630" i="21"/>
  <c r="C1386" i="21"/>
  <c r="C1483" i="21"/>
  <c r="C606" i="21"/>
  <c r="C533" i="21"/>
  <c r="C1217" i="21"/>
  <c r="C919" i="21"/>
  <c r="C1011" i="21"/>
  <c r="C1261" i="21"/>
  <c r="C581" i="21"/>
  <c r="C562" i="21"/>
  <c r="C1355" i="21"/>
  <c r="C492" i="21"/>
  <c r="C1134" i="21"/>
  <c r="C1109" i="21"/>
  <c r="C969" i="21"/>
  <c r="C656" i="21"/>
  <c r="G15" i="1"/>
  <c r="C14" i="21" s="1"/>
  <c r="D13" i="49"/>
  <c r="E17" i="1" l="1"/>
  <c r="E18" i="1" s="1"/>
  <c r="C746" i="21"/>
  <c r="C846" i="21"/>
  <c r="C1657" i="21"/>
  <c r="C1611" i="21"/>
  <c r="C683" i="21"/>
  <c r="C723" i="21"/>
  <c r="C1707" i="21"/>
  <c r="C1516" i="21"/>
  <c r="C1792" i="21"/>
  <c r="C1745" i="21"/>
  <c r="C1552" i="21"/>
  <c r="C791" i="21"/>
  <c r="C814" i="21"/>
  <c r="C1672" i="21"/>
  <c r="C883" i="21"/>
  <c r="C1387" i="21"/>
  <c r="C1050" i="21"/>
  <c r="C1135" i="21"/>
  <c r="C1262" i="21"/>
  <c r="C563" i="21"/>
  <c r="C1218" i="21"/>
  <c r="C657" i="21"/>
  <c r="C493" i="21"/>
  <c r="C534" i="21"/>
  <c r="C970" i="21"/>
  <c r="C631" i="21"/>
  <c r="C1356" i="21"/>
  <c r="C920" i="21"/>
  <c r="C582" i="21"/>
  <c r="C1012" i="21"/>
  <c r="C607" i="21"/>
  <c r="G16" i="1"/>
  <c r="C15" i="21" s="1"/>
  <c r="D14" i="49"/>
  <c r="E19" i="1" l="1"/>
  <c r="C847" i="21"/>
  <c r="C1517" i="21"/>
  <c r="C724" i="21"/>
  <c r="C1658" i="21"/>
  <c r="C1612" i="21"/>
  <c r="C1110" i="21"/>
  <c r="C884" i="21"/>
  <c r="C1597" i="21"/>
  <c r="C1553" i="21"/>
  <c r="C1484" i="21"/>
  <c r="C1444" i="21"/>
  <c r="C684" i="21"/>
  <c r="C1673" i="21"/>
  <c r="C1793" i="21"/>
  <c r="C1746" i="21"/>
  <c r="C792" i="21"/>
  <c r="C747" i="21"/>
  <c r="C815" i="21"/>
  <c r="C1708" i="21"/>
  <c r="C535" i="21"/>
  <c r="C1093" i="21"/>
  <c r="C1219" i="21"/>
  <c r="C1136" i="21"/>
  <c r="C1269" i="21"/>
  <c r="C632" i="21"/>
  <c r="C1013" i="21"/>
  <c r="C494" i="21"/>
  <c r="C564" i="21"/>
  <c r="C565" i="21"/>
  <c r="C1323" i="21"/>
  <c r="C1051" i="21"/>
  <c r="C1388" i="21"/>
  <c r="C583" i="21"/>
  <c r="C1357" i="21"/>
  <c r="C971" i="21"/>
  <c r="C658" i="21"/>
  <c r="C1263" i="21"/>
  <c r="C1485" i="21"/>
  <c r="C921" i="21"/>
  <c r="C608" i="21"/>
  <c r="G17" i="1"/>
  <c r="C16" i="21" s="1"/>
  <c r="D15" i="49"/>
  <c r="E20" i="1" l="1"/>
  <c r="C1598" i="21"/>
  <c r="C1554" i="21"/>
  <c r="C799" i="21"/>
  <c r="C793" i="21"/>
  <c r="C1659" i="21"/>
  <c r="C1613" i="21"/>
  <c r="C1794" i="21"/>
  <c r="C1747" i="21"/>
  <c r="C1518" i="21"/>
  <c r="C1709" i="21"/>
  <c r="C748" i="21"/>
  <c r="C725" i="21"/>
  <c r="C685" i="21"/>
  <c r="C1674" i="21"/>
  <c r="C848" i="21"/>
  <c r="C885" i="21"/>
  <c r="C816" i="21"/>
  <c r="C1111" i="21"/>
  <c r="G18" i="1"/>
  <c r="C17" i="21" s="1"/>
  <c r="C495" i="21"/>
  <c r="C1052" i="21"/>
  <c r="C1486" i="21"/>
  <c r="C659" i="21"/>
  <c r="C1358" i="21"/>
  <c r="C1094" i="21"/>
  <c r="C609" i="21"/>
  <c r="C633" i="21"/>
  <c r="C1014" i="21"/>
  <c r="C922" i="21"/>
  <c r="C1264" i="21"/>
  <c r="C972" i="21"/>
  <c r="C584" i="21"/>
  <c r="C1389" i="21"/>
  <c r="C536" i="21"/>
  <c r="C1624" i="21"/>
  <c r="C1221" i="21"/>
  <c r="D16" i="49"/>
  <c r="E21" i="1" l="1"/>
  <c r="G19" i="1"/>
  <c r="C18" i="21" s="1"/>
  <c r="C1710" i="21"/>
  <c r="C749" i="21"/>
  <c r="C817" i="21"/>
  <c r="C1112" i="21"/>
  <c r="C1599" i="21"/>
  <c r="C1555" i="21"/>
  <c r="C886" i="21"/>
  <c r="C1660" i="21"/>
  <c r="C1614" i="21"/>
  <c r="C686" i="21"/>
  <c r="C800" i="21"/>
  <c r="C794" i="21"/>
  <c r="C1795" i="21"/>
  <c r="C1748" i="21"/>
  <c r="C1137" i="21"/>
  <c r="C1642" i="21"/>
  <c r="C1675" i="21"/>
  <c r="C1429" i="21"/>
  <c r="C1563" i="21"/>
  <c r="C1519" i="21"/>
  <c r="C726" i="21"/>
  <c r="C849" i="21"/>
  <c r="C1265" i="21"/>
  <c r="C537" i="21"/>
  <c r="C1119" i="21"/>
  <c r="C1487" i="21"/>
  <c r="C1223" i="21"/>
  <c r="C585" i="21"/>
  <c r="C1015" i="21"/>
  <c r="C1359" i="21"/>
  <c r="C1625" i="21"/>
  <c r="C923" i="21"/>
  <c r="C610" i="21"/>
  <c r="C634" i="21"/>
  <c r="C973" i="21"/>
  <c r="C1095" i="21"/>
  <c r="C660" i="21"/>
  <c r="C1053" i="21"/>
  <c r="C496" i="21"/>
  <c r="C1390" i="21"/>
  <c r="G20" i="1"/>
  <c r="D17" i="49"/>
  <c r="E22" i="1" l="1"/>
  <c r="C19" i="21"/>
  <c r="C818" i="21"/>
  <c r="C1306" i="21"/>
  <c r="C1430" i="21"/>
  <c r="C1113" i="21"/>
  <c r="C1711" i="21"/>
  <c r="C801" i="21"/>
  <c r="C795" i="21"/>
  <c r="C1138" i="21"/>
  <c r="C1661" i="21"/>
  <c r="C1615" i="21"/>
  <c r="C1564" i="21"/>
  <c r="C1520" i="21"/>
  <c r="C1676" i="21"/>
  <c r="C1796" i="21"/>
  <c r="C1749" i="21"/>
  <c r="C1600" i="21"/>
  <c r="C1556" i="21"/>
  <c r="C727" i="21"/>
  <c r="C887" i="21"/>
  <c r="C687" i="21"/>
  <c r="C750" i="21"/>
  <c r="C850" i="21"/>
  <c r="C1643" i="21"/>
  <c r="C661" i="21"/>
  <c r="C1224" i="21"/>
  <c r="C1488" i="21"/>
  <c r="C635" i="21"/>
  <c r="C1626" i="21"/>
  <c r="C1054" i="21"/>
  <c r="C924" i="21"/>
  <c r="C1307" i="21"/>
  <c r="C1391" i="21"/>
  <c r="C1096" i="21"/>
  <c r="C538" i="21"/>
  <c r="C974" i="21"/>
  <c r="C1360" i="21"/>
  <c r="C497" i="21"/>
  <c r="C1120" i="21"/>
  <c r="C611" i="21"/>
  <c r="C586" i="21"/>
  <c r="C1016" i="21"/>
  <c r="C1266" i="21"/>
  <c r="D18" i="49"/>
  <c r="E23" i="1" l="1"/>
  <c r="G21" i="1"/>
  <c r="C1272" i="21"/>
  <c r="C1644" i="21"/>
  <c r="C851" i="21"/>
  <c r="C731" i="21"/>
  <c r="C728" i="21"/>
  <c r="C688" i="21"/>
  <c r="C1712" i="21"/>
  <c r="C888" i="21"/>
  <c r="C802" i="21"/>
  <c r="C796" i="21"/>
  <c r="C1114" i="21"/>
  <c r="C1662" i="21"/>
  <c r="C1616" i="21"/>
  <c r="C1677" i="21"/>
  <c r="C1601" i="21"/>
  <c r="C1557" i="21"/>
  <c r="C1565" i="21"/>
  <c r="C1521" i="21"/>
  <c r="C819" i="21"/>
  <c r="C1797" i="21"/>
  <c r="C1750" i="21"/>
  <c r="C1140" i="21"/>
  <c r="C751" i="21"/>
  <c r="C1431" i="21"/>
  <c r="C587" i="21"/>
  <c r="C1392" i="21"/>
  <c r="C612" i="21"/>
  <c r="C1361" i="21"/>
  <c r="C1308" i="21"/>
  <c r="C1489" i="21"/>
  <c r="C662" i="21"/>
  <c r="C975" i="21"/>
  <c r="C1267" i="21"/>
  <c r="C498" i="21"/>
  <c r="C925" i="21"/>
  <c r="C1225" i="21"/>
  <c r="C539" i="21"/>
  <c r="C1121" i="21"/>
  <c r="C636" i="21"/>
  <c r="C1017" i="21"/>
  <c r="C1055" i="21"/>
  <c r="C1097" i="21"/>
  <c r="G22" i="1"/>
  <c r="D19" i="49"/>
  <c r="E24" i="1" l="1"/>
  <c r="C20" i="21"/>
  <c r="C21" i="21"/>
  <c r="C1663" i="21"/>
  <c r="C1617" i="21"/>
  <c r="C1713" i="21"/>
  <c r="C752" i="21"/>
  <c r="C804" i="21"/>
  <c r="C798" i="21"/>
  <c r="C1566" i="21"/>
  <c r="C1522" i="21"/>
  <c r="C1115" i="21"/>
  <c r="C689" i="21"/>
  <c r="C889" i="21"/>
  <c r="C803" i="21"/>
  <c r="C797" i="21"/>
  <c r="C852" i="21"/>
  <c r="C1627" i="21"/>
  <c r="C1582" i="21"/>
  <c r="C1142" i="21"/>
  <c r="C1602" i="21"/>
  <c r="C1558" i="21"/>
  <c r="C1678" i="21"/>
  <c r="C1034" i="21"/>
  <c r="C1798" i="21"/>
  <c r="C1751" i="21"/>
  <c r="C820" i="21"/>
  <c r="C1645" i="21"/>
  <c r="C733" i="21"/>
  <c r="C730" i="21"/>
  <c r="C1432" i="21"/>
  <c r="C732" i="21"/>
  <c r="C729" i="21"/>
  <c r="C976" i="21"/>
  <c r="C1018" i="21"/>
  <c r="C663" i="21"/>
  <c r="C926" i="21"/>
  <c r="C1098" i="21"/>
  <c r="C1056" i="21"/>
  <c r="C1226" i="21"/>
  <c r="C499" i="21"/>
  <c r="C613" i="21"/>
  <c r="C637" i="21"/>
  <c r="C540" i="21"/>
  <c r="C1490" i="21"/>
  <c r="C1309" i="21"/>
  <c r="C1362" i="21"/>
  <c r="C588" i="21"/>
  <c r="C1122" i="21"/>
  <c r="C1393" i="21"/>
  <c r="G23" i="1"/>
  <c r="C22" i="21" s="1"/>
  <c r="D20" i="49"/>
  <c r="E25" i="1" l="1"/>
  <c r="E26" i="1" s="1"/>
  <c r="E27" i="1" s="1"/>
  <c r="E28" i="1" s="1"/>
  <c r="E29" i="1" s="1"/>
  <c r="E30" i="1" s="1"/>
  <c r="C1799" i="21"/>
  <c r="C1752" i="21"/>
  <c r="C1679" i="21"/>
  <c r="C690" i="21"/>
  <c r="C753" i="21"/>
  <c r="C1567" i="21"/>
  <c r="C1523" i="21"/>
  <c r="C1433" i="21"/>
  <c r="C1692" i="21"/>
  <c r="C1646" i="21"/>
  <c r="C1628" i="21"/>
  <c r="C1583" i="21"/>
  <c r="C1714" i="21"/>
  <c r="C1116" i="21"/>
  <c r="C1143" i="21"/>
  <c r="C1268" i="21"/>
  <c r="C1035" i="21"/>
  <c r="C853" i="21"/>
  <c r="C890" i="21"/>
  <c r="C1603" i="21"/>
  <c r="C1559" i="21"/>
  <c r="C1664" i="21"/>
  <c r="C1618" i="21"/>
  <c r="C821" i="21"/>
  <c r="C1562" i="21"/>
  <c r="C1227" i="21"/>
  <c r="C1019" i="21"/>
  <c r="C664" i="21"/>
  <c r="C1394" i="21"/>
  <c r="C1329" i="21"/>
  <c r="C1491" i="21"/>
  <c r="C1363" i="21"/>
  <c r="C1057" i="21"/>
  <c r="C1155" i="21"/>
  <c r="C1123" i="21"/>
  <c r="C589" i="21"/>
  <c r="C1270" i="21"/>
  <c r="C541" i="21"/>
  <c r="C615" i="21"/>
  <c r="C614" i="21"/>
  <c r="C1099" i="21"/>
  <c r="C638" i="21"/>
  <c r="C500" i="21"/>
  <c r="C977" i="21"/>
  <c r="C927" i="21"/>
  <c r="G24" i="1"/>
  <c r="C23" i="21" s="1"/>
  <c r="D21" i="49"/>
  <c r="E31" i="1" l="1"/>
  <c r="C1239" i="21"/>
  <c r="C1179" i="21"/>
  <c r="C1800" i="21"/>
  <c r="C1753" i="21"/>
  <c r="C822" i="21"/>
  <c r="C1434" i="21"/>
  <c r="C1036" i="21"/>
  <c r="C1605" i="21"/>
  <c r="C1560" i="21"/>
  <c r="C1680" i="21"/>
  <c r="C891" i="21"/>
  <c r="C691" i="21"/>
  <c r="C1144" i="21"/>
  <c r="C1606" i="21"/>
  <c r="C1561" i="21"/>
  <c r="C1629" i="21"/>
  <c r="C1584" i="21"/>
  <c r="C854" i="21"/>
  <c r="C1568" i="21"/>
  <c r="C1524" i="21"/>
  <c r="C754" i="21"/>
  <c r="C1310" i="21"/>
  <c r="C1715" i="21"/>
  <c r="C1118" i="21"/>
  <c r="C1101" i="21"/>
  <c r="C1665" i="21"/>
  <c r="C1619" i="21"/>
  <c r="C1117" i="21"/>
  <c r="C1100" i="21"/>
  <c r="C1693" i="21"/>
  <c r="C1647" i="21"/>
  <c r="C1156" i="21"/>
  <c r="C928" i="21"/>
  <c r="C590" i="21"/>
  <c r="C591" i="21"/>
  <c r="C542" i="21"/>
  <c r="C1124" i="21"/>
  <c r="C1395" i="21"/>
  <c r="C1058" i="21"/>
  <c r="C978" i="21"/>
  <c r="C501" i="21"/>
  <c r="C1020" i="21"/>
  <c r="C1271" i="21"/>
  <c r="C1364" i="21"/>
  <c r="C1311" i="21"/>
  <c r="C639" i="21"/>
  <c r="C1492" i="21"/>
  <c r="C1539" i="21"/>
  <c r="C665" i="21"/>
  <c r="C1228" i="21"/>
  <c r="G25" i="1"/>
  <c r="C24" i="21" s="1"/>
  <c r="D22" i="49"/>
  <c r="E32" i="1" l="1"/>
  <c r="C1276" i="21"/>
  <c r="C1666" i="21"/>
  <c r="C1620" i="21"/>
  <c r="C1146" i="21"/>
  <c r="C1681" i="21"/>
  <c r="C1037" i="21"/>
  <c r="C1801" i="21"/>
  <c r="C1754" i="21"/>
  <c r="C1762" i="21"/>
  <c r="C1716" i="21"/>
  <c r="C823" i="21"/>
  <c r="C692" i="21"/>
  <c r="C855" i="21"/>
  <c r="C755" i="21"/>
  <c r="C1694" i="21"/>
  <c r="C1648" i="21"/>
  <c r="C1569" i="21"/>
  <c r="C1525" i="21"/>
  <c r="C1435" i="21"/>
  <c r="C1630" i="21"/>
  <c r="C1585" i="21"/>
  <c r="C1076" i="21"/>
  <c r="C904" i="21"/>
  <c r="C892" i="21"/>
  <c r="C1180" i="21"/>
  <c r="C1273" i="21"/>
  <c r="C1396" i="21"/>
  <c r="C641" i="21"/>
  <c r="C640" i="21"/>
  <c r="C1059" i="21"/>
  <c r="C666" i="21"/>
  <c r="C1021" i="21"/>
  <c r="C502" i="21"/>
  <c r="C1125" i="21"/>
  <c r="C543" i="21"/>
  <c r="C929" i="21"/>
  <c r="C1157" i="21"/>
  <c r="C1540" i="21"/>
  <c r="C1312" i="21"/>
  <c r="C1623" i="21"/>
  <c r="C1493" i="21"/>
  <c r="C1365" i="21"/>
  <c r="C979" i="21"/>
  <c r="G26" i="1"/>
  <c r="C25" i="21" s="1"/>
  <c r="D23" i="49"/>
  <c r="E33" i="1" l="1"/>
  <c r="C1667" i="21"/>
  <c r="C1621" i="21"/>
  <c r="C1038" i="21"/>
  <c r="C1570" i="21"/>
  <c r="C1526" i="21"/>
  <c r="C1147" i="21"/>
  <c r="C1695" i="21"/>
  <c r="C1649" i="21"/>
  <c r="C856" i="21"/>
  <c r="C1631" i="21"/>
  <c r="C1586" i="21"/>
  <c r="C824" i="21"/>
  <c r="C905" i="21"/>
  <c r="C893" i="21"/>
  <c r="C693" i="21"/>
  <c r="C1181" i="21"/>
  <c r="C1802" i="21"/>
  <c r="C1755" i="21"/>
  <c r="C1229" i="21"/>
  <c r="C756" i="21"/>
  <c r="C930" i="21"/>
  <c r="C1077" i="21"/>
  <c r="C1436" i="21"/>
  <c r="C1763" i="21"/>
  <c r="C1717" i="21"/>
  <c r="C1668" i="21"/>
  <c r="C1622" i="21"/>
  <c r="C1682" i="21"/>
  <c r="C1313" i="21"/>
  <c r="C1126" i="21"/>
  <c r="C667" i="21"/>
  <c r="C668" i="21"/>
  <c r="C1397" i="21"/>
  <c r="C1366" i="21"/>
  <c r="C1158" i="21"/>
  <c r="C1494" i="21"/>
  <c r="C1542" i="21"/>
  <c r="C503" i="21"/>
  <c r="C544" i="21"/>
  <c r="C1022" i="21"/>
  <c r="C980" i="21"/>
  <c r="C1060" i="21"/>
  <c r="C1203" i="21"/>
  <c r="G27" i="1"/>
  <c r="C26" i="21" s="1"/>
  <c r="D24" i="49"/>
  <c r="E34" i="1" l="1"/>
  <c r="G29" i="1"/>
  <c r="G28" i="1"/>
  <c r="C1230" i="21"/>
  <c r="C1632" i="21"/>
  <c r="C1587" i="21"/>
  <c r="C1803" i="21"/>
  <c r="C1756" i="21"/>
  <c r="C694" i="21"/>
  <c r="C1274" i="21"/>
  <c r="C1078" i="21"/>
  <c r="C1182" i="21"/>
  <c r="C1437" i="21"/>
  <c r="C1683" i="21"/>
  <c r="C757" i="21"/>
  <c r="C1696" i="21"/>
  <c r="C1650" i="21"/>
  <c r="C1571" i="21"/>
  <c r="C1527" i="21"/>
  <c r="C857" i="21"/>
  <c r="C996" i="21"/>
  <c r="C1039" i="21"/>
  <c r="C1148" i="21"/>
  <c r="C825" i="21"/>
  <c r="C1764" i="21"/>
  <c r="C1718" i="21"/>
  <c r="C906" i="21"/>
  <c r="C894" i="21"/>
  <c r="C981" i="21"/>
  <c r="C1023" i="21"/>
  <c r="C1372" i="21"/>
  <c r="C1314" i="21"/>
  <c r="C1204" i="21"/>
  <c r="C545" i="21"/>
  <c r="C546" i="21"/>
  <c r="C504" i="21"/>
  <c r="C1367" i="21"/>
  <c r="C1061" i="21"/>
  <c r="C1543" i="21"/>
  <c r="C1544" i="21"/>
  <c r="C1127" i="21"/>
  <c r="C1243" i="21"/>
  <c r="C1495" i="21"/>
  <c r="C1159" i="21"/>
  <c r="C1398" i="21"/>
  <c r="C931" i="21"/>
  <c r="G30" i="1"/>
  <c r="C27" i="21" s="1"/>
  <c r="D25" i="49"/>
  <c r="E35" i="1" l="1"/>
  <c r="E36" i="1" s="1"/>
  <c r="C1697" i="21"/>
  <c r="C1651" i="21"/>
  <c r="C832" i="21"/>
  <c r="C826" i="21"/>
  <c r="C858" i="21"/>
  <c r="C997" i="21"/>
  <c r="C1438" i="21"/>
  <c r="C758" i="21"/>
  <c r="C1149" i="21"/>
  <c r="C1572" i="21"/>
  <c r="C1528" i="21"/>
  <c r="C907" i="21"/>
  <c r="C895" i="21"/>
  <c r="C1184" i="21"/>
  <c r="C1633" i="21"/>
  <c r="C1588" i="21"/>
  <c r="C695" i="21"/>
  <c r="C1079" i="21"/>
  <c r="C1231" i="21"/>
  <c r="C1684" i="21"/>
  <c r="C1765" i="21"/>
  <c r="C1719" i="21"/>
  <c r="C1275" i="21"/>
  <c r="C1804" i="21"/>
  <c r="C1757" i="21"/>
  <c r="C1040" i="21"/>
  <c r="C932" i="21"/>
  <c r="C1496" i="21"/>
  <c r="C1244" i="21"/>
  <c r="C1315" i="21"/>
  <c r="C1399" i="21"/>
  <c r="C505" i="21"/>
  <c r="C1368" i="21"/>
  <c r="C1373" i="21"/>
  <c r="C1160" i="21"/>
  <c r="C1128" i="21"/>
  <c r="C1024" i="21"/>
  <c r="C1062" i="21"/>
  <c r="C1205" i="21"/>
  <c r="C982" i="21"/>
  <c r="G31" i="1"/>
  <c r="D26" i="49"/>
  <c r="E37" i="1" l="1"/>
  <c r="C28" i="21"/>
  <c r="C1635" i="21"/>
  <c r="C1589" i="21"/>
  <c r="C1232" i="21"/>
  <c r="C1685" i="21"/>
  <c r="C908" i="21"/>
  <c r="C896" i="21"/>
  <c r="C1766" i="21"/>
  <c r="C1720" i="21"/>
  <c r="C1150" i="21"/>
  <c r="C1041" i="21"/>
  <c r="C868" i="21"/>
  <c r="C859" i="21"/>
  <c r="C998" i="21"/>
  <c r="C1439" i="21"/>
  <c r="C833" i="21"/>
  <c r="C827" i="21"/>
  <c r="C1573" i="21"/>
  <c r="C1529" i="21"/>
  <c r="C1805" i="21"/>
  <c r="C1758" i="21"/>
  <c r="C1080" i="21"/>
  <c r="C696" i="21"/>
  <c r="C759" i="21"/>
  <c r="C1698" i="21"/>
  <c r="C1652" i="21"/>
  <c r="C1185" i="21"/>
  <c r="C1277" i="21"/>
  <c r="C1206" i="21"/>
  <c r="C1655" i="21"/>
  <c r="C1063" i="21"/>
  <c r="C1161" i="21"/>
  <c r="C1025" i="21"/>
  <c r="C1374" i="21"/>
  <c r="C1245" i="21"/>
  <c r="C983" i="21"/>
  <c r="C506" i="21"/>
  <c r="C1497" i="21"/>
  <c r="C1369" i="21"/>
  <c r="C1400" i="21"/>
  <c r="C1316" i="21"/>
  <c r="C933" i="21"/>
  <c r="C1129" i="21"/>
  <c r="G32" i="1"/>
  <c r="C29" i="21" s="1"/>
  <c r="D27" i="49"/>
  <c r="E38" i="1" l="1"/>
  <c r="C1767" i="21"/>
  <c r="C1721" i="21"/>
  <c r="C1233" i="21"/>
  <c r="C869" i="21"/>
  <c r="C860" i="21"/>
  <c r="C697" i="21"/>
  <c r="C1806" i="21"/>
  <c r="C1759" i="21"/>
  <c r="C1440" i="21"/>
  <c r="C1371" i="21"/>
  <c r="C1700" i="21"/>
  <c r="C1654" i="21"/>
  <c r="C1151" i="21"/>
  <c r="C1370" i="21"/>
  <c r="C999" i="21"/>
  <c r="C1042" i="21"/>
  <c r="C1186" i="21"/>
  <c r="C1699" i="21"/>
  <c r="C1653" i="21"/>
  <c r="C1636" i="21"/>
  <c r="C1590" i="21"/>
  <c r="C1574" i="21"/>
  <c r="C1530" i="21"/>
  <c r="C834" i="21"/>
  <c r="C828" i="21"/>
  <c r="C909" i="21"/>
  <c r="C897" i="21"/>
  <c r="C760" i="21"/>
  <c r="C1278" i="21"/>
  <c r="C1081" i="21"/>
  <c r="C1732" i="21"/>
  <c r="C1686" i="21"/>
  <c r="C1761" i="21"/>
  <c r="C507" i="21"/>
  <c r="C1130" i="21"/>
  <c r="C984" i="21"/>
  <c r="C1064" i="21"/>
  <c r="C1375" i="21"/>
  <c r="C1401" i="21"/>
  <c r="C1498" i="21"/>
  <c r="C1207" i="21"/>
  <c r="C934" i="21"/>
  <c r="C1246" i="21"/>
  <c r="C1162" i="21"/>
  <c r="C1026" i="21"/>
  <c r="G33" i="1"/>
  <c r="C30" i="21" s="1"/>
  <c r="D28" i="49"/>
  <c r="E39" i="1" l="1"/>
  <c r="C1279" i="21"/>
  <c r="C1733" i="21"/>
  <c r="C1687" i="21"/>
  <c r="C910" i="21"/>
  <c r="C898" i="21"/>
  <c r="C1807" i="21"/>
  <c r="C1760" i="21"/>
  <c r="C835" i="21"/>
  <c r="C829" i="21"/>
  <c r="C1082" i="21"/>
  <c r="C1637" i="21"/>
  <c r="C1591" i="21"/>
  <c r="C1043" i="21"/>
  <c r="C1441" i="21"/>
  <c r="C1317" i="21"/>
  <c r="C698" i="21"/>
  <c r="C1575" i="21"/>
  <c r="C1531" i="21"/>
  <c r="C1000" i="21"/>
  <c r="C870" i="21"/>
  <c r="C861" i="21"/>
  <c r="C761" i="21"/>
  <c r="C1768" i="21"/>
  <c r="C1722" i="21"/>
  <c r="C1187" i="21"/>
  <c r="C1234" i="21"/>
  <c r="C1152" i="21"/>
  <c r="C1402" i="21"/>
  <c r="C1065" i="21"/>
  <c r="C1131" i="21"/>
  <c r="C935" i="21"/>
  <c r="C1318" i="21"/>
  <c r="C1247" i="21"/>
  <c r="C1027" i="21"/>
  <c r="C508" i="21"/>
  <c r="C1163" i="21"/>
  <c r="C1208" i="21"/>
  <c r="C1377" i="21"/>
  <c r="C1499" i="21"/>
  <c r="C985" i="21"/>
  <c r="G34" i="1"/>
  <c r="C31" i="21" s="1"/>
  <c r="D29" i="49"/>
  <c r="E40" i="1" l="1"/>
  <c r="G35" i="1"/>
  <c r="C32" i="21" s="1"/>
  <c r="C1283" i="21"/>
  <c r="C762" i="21"/>
  <c r="C837" i="21"/>
  <c r="C831" i="21"/>
  <c r="C1083" i="21"/>
  <c r="C699" i="21"/>
  <c r="C911" i="21"/>
  <c r="C899" i="21"/>
  <c r="C1044" i="21"/>
  <c r="C871" i="21"/>
  <c r="C862" i="21"/>
  <c r="C1001" i="21"/>
  <c r="C1638" i="21"/>
  <c r="C1592" i="21"/>
  <c r="C1769" i="21"/>
  <c r="C1723" i="21"/>
  <c r="C1442" i="21"/>
  <c r="C1235" i="21"/>
  <c r="C1576" i="21"/>
  <c r="C1532" i="21"/>
  <c r="C1154" i="21"/>
  <c r="C1133" i="21"/>
  <c r="C1734" i="21"/>
  <c r="C1688" i="21"/>
  <c r="C1188" i="21"/>
  <c r="C836" i="21"/>
  <c r="C830" i="21"/>
  <c r="C1280" i="21"/>
  <c r="C1153" i="21"/>
  <c r="C1132" i="21"/>
  <c r="C1500" i="21"/>
  <c r="C1248" i="21"/>
  <c r="C936" i="21"/>
  <c r="C1378" i="21"/>
  <c r="C509" i="21"/>
  <c r="C1319" i="21"/>
  <c r="C986" i="21"/>
  <c r="C1028" i="21"/>
  <c r="C1066" i="21"/>
  <c r="C1164" i="21"/>
  <c r="C1209" i="21"/>
  <c r="C1403" i="21"/>
  <c r="C1691" i="21"/>
  <c r="D30" i="49"/>
  <c r="E7" i="27" l="1"/>
  <c r="E41" i="1"/>
  <c r="G36" i="1"/>
  <c r="C1770" i="21"/>
  <c r="C1724" i="21"/>
  <c r="C1281" i="21"/>
  <c r="C912" i="21"/>
  <c r="C900" i="21"/>
  <c r="C1736" i="21"/>
  <c r="C1690" i="21"/>
  <c r="C1236" i="21"/>
  <c r="C1045" i="21"/>
  <c r="C872" i="21"/>
  <c r="C863" i="21"/>
  <c r="C1735" i="21"/>
  <c r="C1689" i="21"/>
  <c r="C1639" i="21"/>
  <c r="C1593" i="21"/>
  <c r="C1577" i="21"/>
  <c r="C1533" i="21"/>
  <c r="C700" i="21"/>
  <c r="C1443" i="21"/>
  <c r="C1189" i="21"/>
  <c r="C1002" i="21"/>
  <c r="C1084" i="21"/>
  <c r="C763" i="21"/>
  <c r="C1249" i="21"/>
  <c r="C1404" i="21"/>
  <c r="C510" i="21"/>
  <c r="C1596" i="21"/>
  <c r="C1165" i="21"/>
  <c r="C987" i="21"/>
  <c r="C1029" i="21"/>
  <c r="C1379" i="21"/>
  <c r="C1380" i="21"/>
  <c r="C1501" i="21"/>
  <c r="C1210" i="21"/>
  <c r="C1067" i="21"/>
  <c r="C937" i="21"/>
  <c r="D31" i="49"/>
  <c r="E42" i="1" l="1"/>
  <c r="E43" i="1" s="1"/>
  <c r="C33" i="21"/>
  <c r="G37" i="1"/>
  <c r="C34" i="21" s="1"/>
  <c r="C1190" i="21"/>
  <c r="C1320" i="21"/>
  <c r="C1445" i="21"/>
  <c r="C1085" i="21"/>
  <c r="C1046" i="21"/>
  <c r="C1578" i="21"/>
  <c r="C1534" i="21"/>
  <c r="C913" i="21"/>
  <c r="C901" i="21"/>
  <c r="C873" i="21"/>
  <c r="C864" i="21"/>
  <c r="C1772" i="21"/>
  <c r="C1725" i="21"/>
  <c r="C1237" i="21"/>
  <c r="C1003" i="21"/>
  <c r="C1282" i="21"/>
  <c r="C1250" i="21"/>
  <c r="C1640" i="21"/>
  <c r="C1594" i="21"/>
  <c r="C1641" i="21"/>
  <c r="C1595" i="21"/>
  <c r="C701" i="21"/>
  <c r="C764" i="21"/>
  <c r="C1286" i="21"/>
  <c r="C1405" i="21"/>
  <c r="C1502" i="21"/>
  <c r="C938" i="21"/>
  <c r="C1166" i="21"/>
  <c r="C1030" i="21"/>
  <c r="C1068" i="21"/>
  <c r="C511" i="21"/>
  <c r="C1211" i="21"/>
  <c r="C988" i="21"/>
  <c r="D32" i="49"/>
  <c r="E9" i="27" l="1"/>
  <c r="E8" i="27"/>
  <c r="G43" i="1"/>
  <c r="E44" i="1"/>
  <c r="G38" i="1"/>
  <c r="C1238" i="21"/>
  <c r="C1284" i="21"/>
  <c r="C1251" i="21"/>
  <c r="C1086" i="21"/>
  <c r="C1579" i="21"/>
  <c r="C1535" i="21"/>
  <c r="C765" i="21"/>
  <c r="C1446" i="21"/>
  <c r="C1285" i="21"/>
  <c r="C1252" i="21"/>
  <c r="C1773" i="21"/>
  <c r="C1726" i="21"/>
  <c r="C1047" i="21"/>
  <c r="C702" i="21"/>
  <c r="C1321" i="21"/>
  <c r="C874" i="21"/>
  <c r="C865" i="21"/>
  <c r="C1191" i="21"/>
  <c r="C1004" i="21"/>
  <c r="C914" i="21"/>
  <c r="C902" i="21"/>
  <c r="C915" i="21"/>
  <c r="C903" i="21"/>
  <c r="C1212" i="21"/>
  <c r="C989" i="21"/>
  <c r="C1167" i="21"/>
  <c r="C939" i="21"/>
  <c r="C1069" i="21"/>
  <c r="C1538" i="21"/>
  <c r="C1406" i="21"/>
  <c r="C1503" i="21"/>
  <c r="C512" i="21"/>
  <c r="C1031" i="21"/>
  <c r="C1287" i="21"/>
  <c r="D33" i="49"/>
  <c r="G44" i="1" l="1"/>
  <c r="E45" i="1"/>
  <c r="C35" i="21"/>
  <c r="G39" i="1"/>
  <c r="C1048" i="21"/>
  <c r="C1032" i="21"/>
  <c r="C1774" i="21"/>
  <c r="C1727" i="21"/>
  <c r="C1049" i="21"/>
  <c r="C1033" i="21"/>
  <c r="C766" i="21"/>
  <c r="C954" i="21"/>
  <c r="C1240" i="21"/>
  <c r="C1581" i="21"/>
  <c r="C1537" i="21"/>
  <c r="C875" i="21"/>
  <c r="C866" i="21"/>
  <c r="C1322" i="21"/>
  <c r="C1580" i="21"/>
  <c r="C1536" i="21"/>
  <c r="C1192" i="21"/>
  <c r="C877" i="21"/>
  <c r="C867" i="21"/>
  <c r="C703" i="21"/>
  <c r="C1005" i="21"/>
  <c r="C1087" i="21"/>
  <c r="C1447" i="21"/>
  <c r="C1407" i="21"/>
  <c r="C940" i="21"/>
  <c r="C1213" i="21"/>
  <c r="C513" i="21"/>
  <c r="C1168" i="21"/>
  <c r="C1288" i="21"/>
  <c r="C1504" i="21"/>
  <c r="C1070" i="21"/>
  <c r="C990" i="21"/>
  <c r="D34" i="49"/>
  <c r="E10" i="27" l="1"/>
  <c r="E46" i="1"/>
  <c r="G45" i="1"/>
  <c r="C36" i="21"/>
  <c r="G40" i="1"/>
  <c r="C955" i="21"/>
  <c r="C704" i="21"/>
  <c r="C1242" i="21"/>
  <c r="C1215" i="21"/>
  <c r="C1241" i="21"/>
  <c r="C1214" i="21"/>
  <c r="C1448" i="21"/>
  <c r="C1775" i="21"/>
  <c r="C1728" i="21"/>
  <c r="C1006" i="21"/>
  <c r="C1324" i="21"/>
  <c r="C1193" i="21"/>
  <c r="C1088" i="21"/>
  <c r="C767" i="21"/>
  <c r="C1505" i="21"/>
  <c r="C514" i="21"/>
  <c r="C941" i="21"/>
  <c r="C991" i="21"/>
  <c r="C1289" i="21"/>
  <c r="C1731" i="21"/>
  <c r="C1071" i="21"/>
  <c r="C1408" i="21"/>
  <c r="C1169" i="21"/>
  <c r="D35" i="49"/>
  <c r="E11" i="27" l="1"/>
  <c r="E47" i="1"/>
  <c r="G46" i="1"/>
  <c r="G42" i="1"/>
  <c r="C42" i="21" s="1"/>
  <c r="C37" i="21"/>
  <c r="C39" i="21"/>
  <c r="G41" i="1"/>
  <c r="C1449" i="21"/>
  <c r="C1776" i="21"/>
  <c r="C1729" i="21"/>
  <c r="C1777" i="21"/>
  <c r="C1730" i="21"/>
  <c r="C705" i="21"/>
  <c r="C956" i="21"/>
  <c r="C768" i="21"/>
  <c r="C1325" i="21"/>
  <c r="C1007" i="21"/>
  <c r="C1194" i="21"/>
  <c r="C1089" i="21"/>
  <c r="C942" i="21"/>
  <c r="C1290" i="21"/>
  <c r="C515" i="21"/>
  <c r="C516" i="21"/>
  <c r="C1170" i="21"/>
  <c r="C1072" i="21"/>
  <c r="C1409" i="21"/>
  <c r="C992" i="21"/>
  <c r="C1506" i="21"/>
  <c r="D36" i="49"/>
  <c r="E12" i="27" l="1"/>
  <c r="E48" i="1"/>
  <c r="G47" i="1"/>
  <c r="C43" i="21" s="1"/>
  <c r="C41" i="21"/>
  <c r="C38" i="21"/>
  <c r="C40" i="21"/>
  <c r="C709" i="21"/>
  <c r="C706" i="21"/>
  <c r="C1450" i="21"/>
  <c r="C1326" i="21"/>
  <c r="C1291" i="21"/>
  <c r="C1090" i="21"/>
  <c r="C1195" i="21"/>
  <c r="C957" i="21"/>
  <c r="C1008" i="21"/>
  <c r="C993" i="21"/>
  <c r="C769" i="21"/>
  <c r="C1073" i="21"/>
  <c r="C1507" i="21"/>
  <c r="C1171" i="21"/>
  <c r="C943" i="21"/>
  <c r="C1410" i="21"/>
  <c r="D37" i="49"/>
  <c r="E16" i="27" l="1"/>
  <c r="E13" i="27"/>
  <c r="E14" i="27"/>
  <c r="E17" i="27"/>
  <c r="E15" i="27"/>
  <c r="E49" i="1"/>
  <c r="G48" i="1"/>
  <c r="C44" i="21" s="1"/>
  <c r="C47" i="21"/>
  <c r="C1196" i="21"/>
  <c r="C710" i="21"/>
  <c r="C707" i="21"/>
  <c r="C1010" i="21"/>
  <c r="C995" i="21"/>
  <c r="C1092" i="21"/>
  <c r="C1075" i="21"/>
  <c r="C770" i="21"/>
  <c r="C711" i="21"/>
  <c r="C708" i="21"/>
  <c r="C1009" i="21"/>
  <c r="C994" i="21"/>
  <c r="C1451" i="21"/>
  <c r="C1327" i="21"/>
  <c r="C1091" i="21"/>
  <c r="C1074" i="21"/>
  <c r="C958" i="21"/>
  <c r="C1172" i="21"/>
  <c r="C944" i="21"/>
  <c r="C1411" i="21"/>
  <c r="C1292" i="21"/>
  <c r="D38" i="49"/>
  <c r="G49" i="1" l="1"/>
  <c r="C45" i="21" s="1"/>
  <c r="E50" i="1"/>
  <c r="C48" i="21"/>
  <c r="C959" i="21"/>
  <c r="C1508" i="21"/>
  <c r="C1468" i="21"/>
  <c r="C1328" i="21"/>
  <c r="C777" i="21"/>
  <c r="C771" i="21"/>
  <c r="C1452" i="21"/>
  <c r="C1197" i="21"/>
  <c r="C945" i="21"/>
  <c r="C1293" i="21"/>
  <c r="C1412" i="21"/>
  <c r="C1173" i="21"/>
  <c r="D39" i="49"/>
  <c r="F7" i="27" l="1"/>
  <c r="E51" i="1"/>
  <c r="G50" i="1"/>
  <c r="C46" i="21" s="1"/>
  <c r="C49" i="21"/>
  <c r="C960" i="21"/>
  <c r="C1198" i="21"/>
  <c r="C1453" i="21"/>
  <c r="C1330" i="21"/>
  <c r="C1294" i="21"/>
  <c r="C1509" i="21"/>
  <c r="C1469" i="21"/>
  <c r="C778" i="21"/>
  <c r="C772" i="21"/>
  <c r="C1174" i="21"/>
  <c r="C1472" i="21"/>
  <c r="C1413" i="21"/>
  <c r="C946" i="21"/>
  <c r="D40" i="49"/>
  <c r="F9" i="27" l="1"/>
  <c r="F11" i="27"/>
  <c r="F8" i="27"/>
  <c r="E52" i="1"/>
  <c r="G51" i="1"/>
  <c r="C50" i="21"/>
  <c r="C1199" i="21"/>
  <c r="C1454" i="21"/>
  <c r="C1331" i="21"/>
  <c r="C1511" i="21"/>
  <c r="C1471" i="21"/>
  <c r="C1510" i="21"/>
  <c r="C1470" i="21"/>
  <c r="C779" i="21"/>
  <c r="C773" i="21"/>
  <c r="C961" i="21"/>
  <c r="C1175" i="21"/>
  <c r="C947" i="21"/>
  <c r="C1414" i="21"/>
  <c r="C1295" i="21"/>
  <c r="D41" i="49"/>
  <c r="E53" i="1" l="1"/>
  <c r="G52" i="1"/>
  <c r="C51" i="21"/>
  <c r="C1455" i="21"/>
  <c r="C962" i="21"/>
  <c r="C1200" i="21"/>
  <c r="C1332" i="21"/>
  <c r="C780" i="21"/>
  <c r="C774" i="21"/>
  <c r="C1415" i="21"/>
  <c r="C1176" i="21"/>
  <c r="C1296" i="21"/>
  <c r="C948" i="21"/>
  <c r="D42" i="49"/>
  <c r="E54" i="1" l="1"/>
  <c r="G53" i="1"/>
  <c r="C52" i="21"/>
  <c r="C1201" i="21"/>
  <c r="C1177" i="21"/>
  <c r="C1202" i="21"/>
  <c r="C1178" i="21"/>
  <c r="C963" i="21"/>
  <c r="C1456" i="21"/>
  <c r="C782" i="21"/>
  <c r="C776" i="21"/>
  <c r="C781" i="21"/>
  <c r="C775" i="21"/>
  <c r="C1333" i="21"/>
  <c r="C1297" i="21"/>
  <c r="C949" i="21"/>
  <c r="C1416" i="21"/>
  <c r="D43" i="49"/>
  <c r="E55" i="1" l="1"/>
  <c r="G54" i="1"/>
  <c r="C53" i="21"/>
  <c r="C1457" i="21"/>
  <c r="C964" i="21"/>
  <c r="C1334" i="21"/>
  <c r="C1417" i="21"/>
  <c r="C950" i="21"/>
  <c r="C1298" i="21"/>
  <c r="D44" i="49"/>
  <c r="E56" i="1" l="1"/>
  <c r="G55" i="1"/>
  <c r="C54" i="21"/>
  <c r="C1335" i="21"/>
  <c r="C965" i="21"/>
  <c r="C951" i="21"/>
  <c r="C1458" i="21"/>
  <c r="C1299" i="21"/>
  <c r="C1418" i="21"/>
  <c r="D45" i="49"/>
  <c r="G56" i="1" l="1"/>
  <c r="E57" i="1"/>
  <c r="C1336" i="21"/>
  <c r="C1459" i="21"/>
  <c r="C1419" i="21"/>
  <c r="C967" i="21"/>
  <c r="C953" i="21"/>
  <c r="C966" i="21"/>
  <c r="C952" i="21"/>
  <c r="C1300" i="21"/>
  <c r="D46" i="49"/>
  <c r="E58" i="1" l="1"/>
  <c r="G57" i="1"/>
  <c r="C55" i="21"/>
  <c r="C1337" i="21"/>
  <c r="C1460" i="21"/>
  <c r="C1420" i="21"/>
  <c r="C1301" i="21"/>
  <c r="D47" i="49"/>
  <c r="G58" i="1" l="1"/>
  <c r="E59" i="1"/>
  <c r="C56" i="21"/>
  <c r="C1461" i="21"/>
  <c r="C1421" i="21"/>
  <c r="C1338" i="21"/>
  <c r="C1302" i="21"/>
  <c r="D48" i="49"/>
  <c r="G59" i="1" l="1"/>
  <c r="E60" i="1"/>
  <c r="C57" i="21"/>
  <c r="C1339" i="21"/>
  <c r="C1462" i="21"/>
  <c r="C1422" i="21"/>
  <c r="C1303" i="21"/>
  <c r="D50" i="49"/>
  <c r="D49" i="49"/>
  <c r="G60" i="1" l="1"/>
  <c r="E61" i="1"/>
  <c r="C58" i="21"/>
  <c r="C1463" i="21"/>
  <c r="C1423" i="21"/>
  <c r="C1341" i="21"/>
  <c r="C1305" i="21"/>
  <c r="C1340" i="21"/>
  <c r="C1304" i="21"/>
  <c r="D51" i="49"/>
  <c r="G61" i="1" l="1"/>
  <c r="E62" i="1"/>
  <c r="C59" i="21"/>
  <c r="C1464" i="21"/>
  <c r="C1424" i="21"/>
  <c r="G62" i="1" l="1"/>
  <c r="E63" i="1"/>
  <c r="C1465" i="21"/>
  <c r="C1425" i="21"/>
  <c r="C1428" i="21"/>
  <c r="G63" i="1" l="1"/>
  <c r="E64" i="1"/>
  <c r="C61" i="21"/>
  <c r="C1467" i="21"/>
  <c r="C1427" i="21"/>
  <c r="C1466" i="21"/>
  <c r="C1426" i="21"/>
  <c r="G64" i="1" l="1"/>
  <c r="E65" i="1"/>
  <c r="C62" i="21"/>
  <c r="E66" i="1" l="1"/>
  <c r="G65" i="1"/>
  <c r="C60" i="21" s="1"/>
  <c r="C63" i="21"/>
  <c r="E67" i="1" l="1"/>
  <c r="G66" i="1"/>
  <c r="C64" i="21"/>
  <c r="E68" i="1" l="1"/>
  <c r="G67" i="1"/>
  <c r="C65" i="21"/>
  <c r="E69" i="1" l="1"/>
  <c r="G68" i="1"/>
  <c r="C68" i="21" s="1"/>
  <c r="C66" i="21"/>
  <c r="E70" i="1" l="1"/>
  <c r="G69" i="1"/>
  <c r="C69" i="21" s="1"/>
  <c r="C67" i="21"/>
  <c r="E71" i="1" l="1"/>
  <c r="G70" i="1"/>
  <c r="C70" i="21" s="1"/>
  <c r="E72" i="1" l="1"/>
  <c r="G71" i="1"/>
  <c r="C71" i="21" s="1"/>
  <c r="E73" i="1" l="1"/>
  <c r="G72" i="1"/>
  <c r="C72" i="21" s="1"/>
  <c r="E74" i="1" l="1"/>
  <c r="G73" i="1"/>
  <c r="C73" i="21" s="1"/>
  <c r="E75" i="1" l="1"/>
  <c r="G74" i="1"/>
  <c r="C74" i="21" s="1"/>
  <c r="G75" i="1" l="1"/>
  <c r="C75" i="21" s="1"/>
  <c r="E76" i="1"/>
  <c r="E77" i="1" l="1"/>
  <c r="E78" i="1" s="1"/>
  <c r="E79" i="1" s="1"/>
  <c r="Q2" i="48" s="1"/>
  <c r="G76" i="1"/>
  <c r="C76" i="21" s="1"/>
  <c r="G77" i="1" l="1"/>
  <c r="C77" i="21" s="1"/>
  <c r="G78" i="1" l="1"/>
  <c r="C78" i="21" s="1"/>
  <c r="G79" i="1" l="1"/>
  <c r="G80" i="1" l="1"/>
  <c r="C80" i="21" s="1"/>
  <c r="G81" i="1" l="1"/>
  <c r="C81" i="21" s="1"/>
  <c r="G82" i="1" l="1"/>
  <c r="C79" i="21"/>
  <c r="G83" i="1" l="1"/>
  <c r="C83" i="21" s="1"/>
  <c r="G84" i="1" l="1"/>
  <c r="G85" i="1" l="1"/>
  <c r="G86" i="1" l="1"/>
  <c r="C86" i="21" s="1"/>
  <c r="C82" i="21"/>
  <c r="G87" i="1" l="1"/>
  <c r="C87" i="21" s="1"/>
  <c r="G88" i="1" l="1"/>
  <c r="C88" i="21" s="1"/>
  <c r="C84" i="21"/>
  <c r="G89" i="1" l="1"/>
  <c r="C89" i="21" s="1"/>
  <c r="G90" i="1" l="1"/>
  <c r="C90" i="21" s="1"/>
  <c r="C85" i="21"/>
  <c r="G91" i="1" l="1"/>
  <c r="C91" i="21" s="1"/>
  <c r="C393" i="21"/>
  <c r="C392" i="21"/>
  <c r="G92" i="1" l="1"/>
  <c r="C92" i="21" s="1"/>
  <c r="C394" i="21"/>
  <c r="G93" i="1" l="1"/>
  <c r="C93" i="21" s="1"/>
  <c r="G94" i="1" l="1"/>
  <c r="C94" i="21" s="1"/>
  <c r="C395" i="21"/>
  <c r="G95" i="1" l="1"/>
  <c r="C95" i="21" s="1"/>
  <c r="C397" i="21"/>
  <c r="C396" i="21"/>
  <c r="G96" i="1" l="1"/>
  <c r="C398" i="21"/>
  <c r="G97" i="1" l="1"/>
  <c r="C97" i="21" s="1"/>
  <c r="C399" i="21"/>
  <c r="G98" i="1" l="1"/>
  <c r="C400" i="21"/>
  <c r="G99" i="1" l="1"/>
  <c r="C99" i="21" s="1"/>
  <c r="C401" i="21"/>
  <c r="G100" i="1" l="1"/>
  <c r="C402" i="21"/>
  <c r="G101" i="1" l="1"/>
  <c r="C101" i="21" s="1"/>
  <c r="C403" i="21"/>
  <c r="G102" i="1" l="1"/>
  <c r="C102" i="21" s="1"/>
  <c r="C96" i="21"/>
  <c r="G103" i="1" l="1"/>
  <c r="C103" i="21" s="1"/>
  <c r="C405" i="21"/>
  <c r="C404" i="21"/>
  <c r="G104" i="1" l="1"/>
  <c r="C104" i="21" s="1"/>
  <c r="C98" i="21"/>
  <c r="G105" i="1" l="1"/>
  <c r="C105" i="21" s="1"/>
  <c r="C407" i="21"/>
  <c r="C406" i="21"/>
  <c r="G106" i="1" l="1"/>
  <c r="C106" i="21" s="1"/>
  <c r="C408" i="21"/>
  <c r="C100" i="21"/>
  <c r="G107" i="1" l="1"/>
  <c r="C107" i="21" s="1"/>
  <c r="C409" i="21"/>
  <c r="G108" i="1" l="1"/>
  <c r="C108" i="21" s="1"/>
  <c r="C410" i="21"/>
  <c r="G109" i="1" l="1"/>
  <c r="C109" i="21" s="1"/>
  <c r="C411" i="21"/>
  <c r="G110" i="1" l="1"/>
  <c r="C110" i="21" s="1"/>
  <c r="C412" i="21"/>
  <c r="G111" i="1" l="1"/>
  <c r="C111" i="21" s="1"/>
  <c r="C413" i="2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29" i="21"/>
  <c r="K230" i="21"/>
  <c r="K231" i="21"/>
  <c r="K232" i="21"/>
  <c r="K233" i="21"/>
  <c r="K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48" i="21"/>
  <c r="K249" i="21"/>
  <c r="K250" i="21"/>
  <c r="K251" i="21"/>
  <c r="K252" i="21"/>
  <c r="K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67" i="21"/>
  <c r="K268" i="21"/>
  <c r="K269" i="21"/>
  <c r="K270" i="21"/>
  <c r="K271" i="21"/>
  <c r="K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86" i="21"/>
  <c r="K287" i="21"/>
  <c r="K288" i="21"/>
  <c r="K289" i="21"/>
  <c r="K290" i="21"/>
  <c r="K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305" i="21"/>
  <c r="K306" i="21"/>
  <c r="K307" i="21"/>
  <c r="K308" i="21"/>
  <c r="K309" i="21"/>
  <c r="K310" i="21"/>
  <c r="K311" i="21"/>
  <c r="K312" i="21"/>
  <c r="K313" i="21"/>
  <c r="K314" i="21"/>
  <c r="K315" i="21"/>
  <c r="K316" i="21"/>
  <c r="K317" i="21"/>
  <c r="K318" i="21"/>
  <c r="K319" i="21"/>
  <c r="K320" i="21"/>
  <c r="K321" i="21"/>
  <c r="K322" i="21"/>
  <c r="K323" i="21"/>
  <c r="K324" i="21"/>
  <c r="K325" i="21"/>
  <c r="K326" i="21"/>
  <c r="K327" i="21"/>
  <c r="K328" i="21"/>
  <c r="K329" i="21"/>
  <c r="K330" i="21"/>
  <c r="K331" i="21"/>
  <c r="K332" i="21"/>
  <c r="K333" i="21"/>
  <c r="K334" i="21"/>
  <c r="K335" i="21"/>
  <c r="K336" i="21"/>
  <c r="K337" i="21"/>
  <c r="K338" i="21"/>
  <c r="K339" i="21"/>
  <c r="K340" i="21"/>
  <c r="K341" i="21"/>
  <c r="K342" i="21"/>
  <c r="K343" i="21"/>
  <c r="K344" i="21"/>
  <c r="K345" i="21"/>
  <c r="K346" i="21"/>
  <c r="K347" i="21"/>
  <c r="K348" i="21"/>
  <c r="K349" i="21"/>
  <c r="K350" i="21"/>
  <c r="K351" i="21"/>
  <c r="K352" i="21"/>
  <c r="K353" i="21"/>
  <c r="K354" i="21"/>
  <c r="K355" i="21"/>
  <c r="K356" i="21"/>
  <c r="K357" i="21"/>
  <c r="K358" i="21"/>
  <c r="K359" i="21"/>
  <c r="K360" i="21"/>
  <c r="K361" i="21"/>
  <c r="K362" i="21"/>
  <c r="K363" i="21"/>
  <c r="K364" i="21"/>
  <c r="K365" i="21"/>
  <c r="K366" i="21"/>
  <c r="K367" i="21"/>
  <c r="K368" i="21"/>
  <c r="K369" i="21"/>
  <c r="K370" i="21"/>
  <c r="K371" i="21"/>
  <c r="K372" i="21"/>
  <c r="K373" i="21"/>
  <c r="K374" i="21"/>
  <c r="K375" i="21"/>
  <c r="K376" i="21"/>
  <c r="K377" i="21"/>
  <c r="K378" i="21"/>
  <c r="K379" i="21"/>
  <c r="K380" i="21"/>
  <c r="K381" i="21"/>
  <c r="K382" i="21"/>
  <c r="K383" i="21"/>
  <c r="K384" i="21"/>
  <c r="K385" i="21"/>
  <c r="K386" i="21"/>
  <c r="K387" i="21"/>
  <c r="K388" i="21"/>
  <c r="K389" i="21"/>
  <c r="K390" i="21"/>
  <c r="K391" i="21"/>
  <c r="K392" i="21"/>
  <c r="K393" i="21"/>
  <c r="K394" i="21"/>
  <c r="K395" i="21"/>
  <c r="K396" i="21"/>
  <c r="K397" i="21"/>
  <c r="K398" i="21"/>
  <c r="K399" i="21"/>
  <c r="K400" i="21"/>
  <c r="K401" i="21"/>
  <c r="K402" i="21"/>
  <c r="K403" i="21"/>
  <c r="K404" i="21"/>
  <c r="K405" i="21"/>
  <c r="K406" i="21"/>
  <c r="K407" i="21"/>
  <c r="K408" i="21"/>
  <c r="K409" i="21"/>
  <c r="K410" i="21"/>
  <c r="K411" i="21"/>
  <c r="K412" i="21"/>
  <c r="K413" i="21"/>
  <c r="K414" i="21"/>
  <c r="K415" i="21"/>
  <c r="K416" i="21"/>
  <c r="K417" i="21"/>
  <c r="K418" i="21"/>
  <c r="K419" i="21"/>
  <c r="K420" i="21"/>
  <c r="K421" i="21"/>
  <c r="K422" i="21"/>
  <c r="K423" i="21"/>
  <c r="K424" i="21"/>
  <c r="K425" i="21"/>
  <c r="K426" i="21"/>
  <c r="K427" i="21"/>
  <c r="K428" i="21"/>
  <c r="K429" i="21"/>
  <c r="K430" i="21"/>
  <c r="K431" i="21"/>
  <c r="K432" i="21"/>
  <c r="K433" i="21"/>
  <c r="K434" i="21"/>
  <c r="K435" i="21"/>
  <c r="K436" i="21"/>
  <c r="K437" i="21"/>
  <c r="K438" i="21"/>
  <c r="K439" i="21"/>
  <c r="K440" i="21"/>
  <c r="K441" i="21"/>
  <c r="K442" i="21"/>
  <c r="K443" i="21"/>
  <c r="K444" i="21"/>
  <c r="K445" i="21"/>
  <c r="K446" i="21"/>
  <c r="K447" i="21"/>
  <c r="K448" i="21"/>
  <c r="K449" i="21"/>
  <c r="K450" i="21"/>
  <c r="K451" i="21"/>
  <c r="K452" i="21"/>
  <c r="K453" i="21"/>
  <c r="K454" i="21"/>
  <c r="K455" i="21"/>
  <c r="K456" i="21"/>
  <c r="K457" i="21"/>
  <c r="K458" i="21"/>
  <c r="K459" i="21"/>
  <c r="K460" i="21"/>
  <c r="K461" i="21"/>
  <c r="K462" i="21"/>
  <c r="K463" i="21"/>
  <c r="K464" i="21"/>
  <c r="K465" i="21"/>
  <c r="K466" i="21"/>
  <c r="K467" i="21"/>
  <c r="K468" i="21"/>
  <c r="K469" i="21"/>
  <c r="K470" i="21"/>
  <c r="K471" i="21"/>
  <c r="K472" i="21"/>
  <c r="K473" i="21"/>
  <c r="K474" i="21"/>
  <c r="K475" i="21"/>
  <c r="K476" i="21"/>
  <c r="K477" i="21"/>
  <c r="K478" i="21"/>
  <c r="K479" i="21"/>
  <c r="K480" i="21"/>
  <c r="K481" i="21"/>
  <c r="K482" i="21"/>
  <c r="K483" i="21"/>
  <c r="K484" i="21"/>
  <c r="K485" i="21"/>
  <c r="K486" i="21"/>
  <c r="K487" i="21"/>
  <c r="K488" i="21"/>
  <c r="K489" i="21"/>
  <c r="K490" i="21"/>
  <c r="K491" i="21"/>
  <c r="K492" i="21"/>
  <c r="K493" i="21"/>
  <c r="K494" i="21"/>
  <c r="K495" i="21"/>
  <c r="K496" i="21"/>
  <c r="K497" i="21"/>
  <c r="K498" i="21"/>
  <c r="K499" i="21"/>
  <c r="K500" i="21"/>
  <c r="K501" i="21"/>
  <c r="K502" i="21"/>
  <c r="K503" i="21"/>
  <c r="K504" i="21"/>
  <c r="K505" i="21"/>
  <c r="K506" i="21"/>
  <c r="K507" i="21"/>
  <c r="K508" i="21"/>
  <c r="K509" i="21"/>
  <c r="K510" i="21"/>
  <c r="K511" i="21"/>
  <c r="K512" i="21"/>
  <c r="K513" i="21"/>
  <c r="K514" i="21"/>
  <c r="K515" i="21"/>
  <c r="K516" i="21"/>
  <c r="K517" i="21"/>
  <c r="K518" i="21"/>
  <c r="K519" i="21"/>
  <c r="K520" i="21"/>
  <c r="K521" i="21"/>
  <c r="K522" i="21"/>
  <c r="K523" i="21"/>
  <c r="K524" i="21"/>
  <c r="K525" i="21"/>
  <c r="K526" i="21"/>
  <c r="K527" i="21"/>
  <c r="K528" i="21"/>
  <c r="K529" i="21"/>
  <c r="K530" i="21"/>
  <c r="K531" i="21"/>
  <c r="K532" i="21"/>
  <c r="K533" i="21"/>
  <c r="K534" i="21"/>
  <c r="K535" i="21"/>
  <c r="K536" i="21"/>
  <c r="K537" i="21"/>
  <c r="K538" i="21"/>
  <c r="K539" i="21"/>
  <c r="K540" i="21"/>
  <c r="K541" i="21"/>
  <c r="K542" i="21"/>
  <c r="K543" i="21"/>
  <c r="K544" i="21"/>
  <c r="K545" i="21"/>
  <c r="K546" i="21"/>
  <c r="K547" i="21"/>
  <c r="K548" i="21"/>
  <c r="K549" i="21"/>
  <c r="K550" i="21"/>
  <c r="K551" i="21"/>
  <c r="K552" i="21"/>
  <c r="K553" i="21"/>
  <c r="K554" i="21"/>
  <c r="K555" i="21"/>
  <c r="K556" i="21"/>
  <c r="K557" i="21"/>
  <c r="K558" i="21"/>
  <c r="K559" i="21"/>
  <c r="K560" i="21"/>
  <c r="K561" i="21"/>
  <c r="K562" i="21"/>
  <c r="K563" i="21"/>
  <c r="K564" i="21"/>
  <c r="K565" i="21"/>
  <c r="K566" i="21"/>
  <c r="K567" i="21"/>
  <c r="K568" i="21"/>
  <c r="K569" i="21"/>
  <c r="K570" i="21"/>
  <c r="K571" i="21"/>
  <c r="K572" i="21"/>
  <c r="K573" i="21"/>
  <c r="K574" i="21"/>
  <c r="K575" i="21"/>
  <c r="K576" i="21"/>
  <c r="K577" i="21"/>
  <c r="K578" i="21"/>
  <c r="K579" i="21"/>
  <c r="K580" i="21"/>
  <c r="K581" i="21"/>
  <c r="K582" i="21"/>
  <c r="K583" i="21"/>
  <c r="K584" i="21"/>
  <c r="K585" i="21"/>
  <c r="K586" i="21"/>
  <c r="K587" i="21"/>
  <c r="K588" i="21"/>
  <c r="K589" i="21"/>
  <c r="K590" i="21"/>
  <c r="K591" i="21"/>
  <c r="K592" i="21"/>
  <c r="K593" i="21"/>
  <c r="K594" i="21"/>
  <c r="K595" i="21"/>
  <c r="K596" i="21"/>
  <c r="K597" i="21"/>
  <c r="K598" i="21"/>
  <c r="K599" i="21"/>
  <c r="K600" i="21"/>
  <c r="K601" i="21"/>
  <c r="K602" i="21"/>
  <c r="K603" i="21"/>
  <c r="K604" i="21"/>
  <c r="K605" i="21"/>
  <c r="K606" i="21"/>
  <c r="K607" i="21"/>
  <c r="K608" i="21"/>
  <c r="K609" i="21"/>
  <c r="K610" i="21"/>
  <c r="K611" i="21"/>
  <c r="K612" i="21"/>
  <c r="K613" i="21"/>
  <c r="K614" i="21"/>
  <c r="K615" i="21"/>
  <c r="K616" i="21"/>
  <c r="K617" i="21"/>
  <c r="K618" i="21"/>
  <c r="K619" i="21"/>
  <c r="K620" i="21"/>
  <c r="K621" i="21"/>
  <c r="K622" i="21"/>
  <c r="K623" i="21"/>
  <c r="K624" i="21"/>
  <c r="K625" i="21"/>
  <c r="K626" i="21"/>
  <c r="K627" i="21"/>
  <c r="K628" i="21"/>
  <c r="K629" i="21"/>
  <c r="K630" i="21"/>
  <c r="K631" i="21"/>
  <c r="K632" i="21"/>
  <c r="K633" i="21"/>
  <c r="K634" i="21"/>
  <c r="K635" i="21"/>
  <c r="K636" i="21"/>
  <c r="K637" i="21"/>
  <c r="K638" i="21"/>
  <c r="K639" i="21"/>
  <c r="K640" i="21"/>
  <c r="K641" i="21"/>
  <c r="K642" i="21"/>
  <c r="K643" i="21"/>
  <c r="K644" i="21"/>
  <c r="K645" i="21"/>
  <c r="K646" i="21"/>
  <c r="K647" i="21"/>
  <c r="K648" i="21"/>
  <c r="K649" i="21"/>
  <c r="K650" i="21"/>
  <c r="K651" i="21"/>
  <c r="K652" i="21"/>
  <c r="K653" i="21"/>
  <c r="K654" i="21"/>
  <c r="K655" i="21"/>
  <c r="K656" i="21"/>
  <c r="K657" i="21"/>
  <c r="K658" i="21"/>
  <c r="K659" i="21"/>
  <c r="K660" i="21"/>
  <c r="K661" i="21"/>
  <c r="K662" i="21"/>
  <c r="K663" i="21"/>
  <c r="K664" i="21"/>
  <c r="K665" i="21"/>
  <c r="K666" i="21"/>
  <c r="K667" i="21"/>
  <c r="K668" i="21"/>
  <c r="K669" i="21"/>
  <c r="K670" i="21"/>
  <c r="K671" i="21"/>
  <c r="K672" i="21"/>
  <c r="K673" i="21"/>
  <c r="K674" i="21"/>
  <c r="K675" i="21"/>
  <c r="K676" i="21"/>
  <c r="K677" i="21"/>
  <c r="K678" i="21"/>
  <c r="K679" i="21"/>
  <c r="K680" i="21"/>
  <c r="K681" i="21"/>
  <c r="K682" i="21"/>
  <c r="K683" i="21"/>
  <c r="K684" i="21"/>
  <c r="K685" i="21"/>
  <c r="K686" i="21"/>
  <c r="K687" i="21"/>
  <c r="K688" i="21"/>
  <c r="K689" i="21"/>
  <c r="K690" i="21"/>
  <c r="K691" i="21"/>
  <c r="K692" i="21"/>
  <c r="K693" i="21"/>
  <c r="K694" i="21"/>
  <c r="K695" i="21"/>
  <c r="K696" i="21"/>
  <c r="K697" i="21"/>
  <c r="K698" i="21"/>
  <c r="K699" i="21"/>
  <c r="K700" i="21"/>
  <c r="K701" i="21"/>
  <c r="K702" i="21"/>
  <c r="K703" i="21"/>
  <c r="K704" i="21"/>
  <c r="K705" i="21"/>
  <c r="K706" i="21"/>
  <c r="K707" i="21"/>
  <c r="K708" i="21"/>
  <c r="K709" i="21"/>
  <c r="K710" i="21"/>
  <c r="K711" i="21"/>
  <c r="K712" i="21"/>
  <c r="K713" i="21"/>
  <c r="K714" i="21"/>
  <c r="K715" i="21"/>
  <c r="K716" i="21"/>
  <c r="K717" i="21"/>
  <c r="K718" i="21"/>
  <c r="K719" i="21"/>
  <c r="K720" i="21"/>
  <c r="K721" i="21"/>
  <c r="K722" i="21"/>
  <c r="K723" i="21"/>
  <c r="K724" i="21"/>
  <c r="K725" i="21"/>
  <c r="K726" i="21"/>
  <c r="K727" i="21"/>
  <c r="K728" i="21"/>
  <c r="K729" i="21"/>
  <c r="K730" i="21"/>
  <c r="K731" i="21"/>
  <c r="K732" i="21"/>
  <c r="K733" i="21"/>
  <c r="K734" i="21"/>
  <c r="K735" i="21"/>
  <c r="K736" i="21"/>
  <c r="K737" i="21"/>
  <c r="K738" i="21"/>
  <c r="K739" i="21"/>
  <c r="K740" i="21"/>
  <c r="K741" i="21"/>
  <c r="K742" i="21"/>
  <c r="K743" i="21"/>
  <c r="K744" i="21"/>
  <c r="K745" i="21"/>
  <c r="K746" i="21"/>
  <c r="K747" i="21"/>
  <c r="K748" i="21"/>
  <c r="K749" i="21"/>
  <c r="K750" i="21"/>
  <c r="K751" i="21"/>
  <c r="K752" i="21"/>
  <c r="K753" i="21"/>
  <c r="K754" i="21"/>
  <c r="K755" i="21"/>
  <c r="K756" i="21"/>
  <c r="K757" i="21"/>
  <c r="K758" i="21"/>
  <c r="K759" i="21"/>
  <c r="K760" i="21"/>
  <c r="K761" i="21"/>
  <c r="K762" i="21"/>
  <c r="K763" i="21"/>
  <c r="K764" i="21"/>
  <c r="K765" i="21"/>
  <c r="K766" i="21"/>
  <c r="K767" i="21"/>
  <c r="K768" i="21"/>
  <c r="K769" i="21"/>
  <c r="K770" i="21"/>
  <c r="K771" i="21"/>
  <c r="K772" i="21"/>
  <c r="K773" i="21"/>
  <c r="K774" i="21"/>
  <c r="K775" i="21"/>
  <c r="K776" i="21"/>
  <c r="K777" i="21"/>
  <c r="K778" i="21"/>
  <c r="K779" i="21"/>
  <c r="K780" i="21"/>
  <c r="K781" i="21"/>
  <c r="K782" i="21"/>
  <c r="K783" i="21"/>
  <c r="K784" i="21"/>
  <c r="K785" i="21"/>
  <c r="K786" i="21"/>
  <c r="K787" i="21"/>
  <c r="K788" i="21"/>
  <c r="K789" i="21"/>
  <c r="K790" i="21"/>
  <c r="K791" i="21"/>
  <c r="K792" i="21"/>
  <c r="K793" i="21"/>
  <c r="K794" i="21"/>
  <c r="K795" i="21"/>
  <c r="K796" i="21"/>
  <c r="K797" i="21"/>
  <c r="K798" i="21"/>
  <c r="K799" i="21"/>
  <c r="K800" i="21"/>
  <c r="K801" i="21"/>
  <c r="K802" i="21"/>
  <c r="K803" i="21"/>
  <c r="K804" i="21"/>
  <c r="K805" i="21"/>
  <c r="K806" i="21"/>
  <c r="K807" i="21"/>
  <c r="K808" i="21"/>
  <c r="K809" i="21"/>
  <c r="K810" i="21"/>
  <c r="K811" i="21"/>
  <c r="K812" i="21"/>
  <c r="K813" i="21"/>
  <c r="K814" i="21"/>
  <c r="K815" i="21"/>
  <c r="K816" i="21"/>
  <c r="K817" i="21"/>
  <c r="K818" i="21"/>
  <c r="K819" i="21"/>
  <c r="K820" i="21"/>
  <c r="K821" i="21"/>
  <c r="K822" i="21"/>
  <c r="K823" i="21"/>
  <c r="K824" i="21"/>
  <c r="K825" i="21"/>
  <c r="K826" i="21"/>
  <c r="K827" i="21"/>
  <c r="K828" i="21"/>
  <c r="K829" i="21"/>
  <c r="K830" i="21"/>
  <c r="K831" i="21"/>
  <c r="K832" i="21"/>
  <c r="K833" i="21"/>
  <c r="K834" i="21"/>
  <c r="K835" i="21"/>
  <c r="K836" i="21"/>
  <c r="K837" i="21"/>
  <c r="K838" i="21"/>
  <c r="K839" i="21"/>
  <c r="K840" i="21"/>
  <c r="K841" i="21"/>
  <c r="K842" i="21"/>
  <c r="K843" i="21"/>
  <c r="K844" i="21"/>
  <c r="K845" i="21"/>
  <c r="K846" i="21"/>
  <c r="K847" i="21"/>
  <c r="K848" i="21"/>
  <c r="K849" i="21"/>
  <c r="K850" i="21"/>
  <c r="K851" i="21"/>
  <c r="K852" i="21"/>
  <c r="K853" i="21"/>
  <c r="K854" i="21"/>
  <c r="K855" i="21"/>
  <c r="K856" i="21"/>
  <c r="K857" i="21"/>
  <c r="K858" i="21"/>
  <c r="K859" i="21"/>
  <c r="K860" i="21"/>
  <c r="K861" i="21"/>
  <c r="K862" i="21"/>
  <c r="K863" i="21"/>
  <c r="K864" i="21"/>
  <c r="K865" i="21"/>
  <c r="K866" i="21"/>
  <c r="K867" i="21"/>
  <c r="K868" i="21"/>
  <c r="K869" i="21"/>
  <c r="K870" i="21"/>
  <c r="K871" i="21"/>
  <c r="K872" i="21"/>
  <c r="K873" i="21"/>
  <c r="K874" i="21"/>
  <c r="K875" i="21"/>
  <c r="K876" i="21"/>
  <c r="K877" i="21"/>
  <c r="K878" i="21"/>
  <c r="K879" i="21"/>
  <c r="K880" i="21"/>
  <c r="K881" i="21"/>
  <c r="K882" i="21"/>
  <c r="K883" i="21"/>
  <c r="K884" i="21"/>
  <c r="K885" i="21"/>
  <c r="K886" i="21"/>
  <c r="K887" i="21"/>
  <c r="K888" i="21"/>
  <c r="K889" i="21"/>
  <c r="K890" i="21"/>
  <c r="K891" i="21"/>
  <c r="K892" i="21"/>
  <c r="K893" i="21"/>
  <c r="K894" i="21"/>
  <c r="K895" i="21"/>
  <c r="K896" i="21"/>
  <c r="K897" i="21"/>
  <c r="K898" i="21"/>
  <c r="K899" i="21"/>
  <c r="K900" i="21"/>
  <c r="K901" i="21"/>
  <c r="K902" i="21"/>
  <c r="K903" i="21"/>
  <c r="K904" i="21"/>
  <c r="K905" i="21"/>
  <c r="K906" i="21"/>
  <c r="K907" i="21"/>
  <c r="K908" i="21"/>
  <c r="K909" i="21"/>
  <c r="K910" i="21"/>
  <c r="K911" i="21"/>
  <c r="K912" i="21"/>
  <c r="K913" i="21"/>
  <c r="K914" i="21"/>
  <c r="K915" i="21"/>
  <c r="K916" i="21"/>
  <c r="K917" i="21"/>
  <c r="K918" i="21"/>
  <c r="K919" i="21"/>
  <c r="K920" i="21"/>
  <c r="K921" i="21"/>
  <c r="K922" i="21"/>
  <c r="K923" i="21"/>
  <c r="K924" i="21"/>
  <c r="K925" i="21"/>
  <c r="K926" i="21"/>
  <c r="K927" i="21"/>
  <c r="K928" i="21"/>
  <c r="K929" i="21"/>
  <c r="K930" i="21"/>
  <c r="K931" i="21"/>
  <c r="K932" i="21"/>
  <c r="K933" i="21"/>
  <c r="K934" i="21"/>
  <c r="K935" i="21"/>
  <c r="K936" i="21"/>
  <c r="K937" i="21"/>
  <c r="K938" i="21"/>
  <c r="K939" i="21"/>
  <c r="K940" i="21"/>
  <c r="K941" i="21"/>
  <c r="K942" i="21"/>
  <c r="K943" i="21"/>
  <c r="K944" i="21"/>
  <c r="K945" i="21"/>
  <c r="K946" i="21"/>
  <c r="K947" i="21"/>
  <c r="K948" i="21"/>
  <c r="K949" i="21"/>
  <c r="K950" i="21"/>
  <c r="K951" i="21"/>
  <c r="K952" i="21"/>
  <c r="K953" i="21"/>
  <c r="K954" i="21"/>
  <c r="K955" i="21"/>
  <c r="K956" i="21"/>
  <c r="K957" i="21"/>
  <c r="K958" i="21"/>
  <c r="K959" i="21"/>
  <c r="K960" i="21"/>
  <c r="K961" i="21"/>
  <c r="K962" i="21"/>
  <c r="K963" i="21"/>
  <c r="K964" i="21"/>
  <c r="K965" i="21"/>
  <c r="K966" i="21"/>
  <c r="K967" i="21"/>
  <c r="K968" i="21"/>
  <c r="K969" i="21"/>
  <c r="K970" i="21"/>
  <c r="K971" i="21"/>
  <c r="K972" i="21"/>
  <c r="K973" i="21"/>
  <c r="K974" i="21"/>
  <c r="K975" i="21"/>
  <c r="K976" i="21"/>
  <c r="K977" i="21"/>
  <c r="K978" i="21"/>
  <c r="K979" i="21"/>
  <c r="K980" i="21"/>
  <c r="K981" i="21"/>
  <c r="K982" i="21"/>
  <c r="K983" i="21"/>
  <c r="K984" i="21"/>
  <c r="K985" i="21"/>
  <c r="K986" i="21"/>
  <c r="K987" i="21"/>
  <c r="K988" i="21"/>
  <c r="K989" i="21"/>
  <c r="K990" i="21"/>
  <c r="K991" i="21"/>
  <c r="K992" i="21"/>
  <c r="K993" i="21"/>
  <c r="K994" i="21"/>
  <c r="K995" i="21"/>
  <c r="K996" i="21"/>
  <c r="K997" i="21"/>
  <c r="K998" i="21"/>
  <c r="K999" i="21"/>
  <c r="K1000" i="21"/>
  <c r="K1001" i="21"/>
  <c r="K1002" i="21"/>
  <c r="K1003" i="21"/>
  <c r="K1004" i="21"/>
  <c r="K1005" i="21"/>
  <c r="K1006" i="21"/>
  <c r="K1007" i="21"/>
  <c r="K1008" i="21"/>
  <c r="K1009" i="21"/>
  <c r="K1010" i="21"/>
  <c r="K1011" i="21"/>
  <c r="K1012" i="21"/>
  <c r="K1013" i="21"/>
  <c r="K1014" i="21"/>
  <c r="K1015" i="21"/>
  <c r="K1016" i="21"/>
  <c r="K1017" i="21"/>
  <c r="K1018" i="21"/>
  <c r="K1019" i="21"/>
  <c r="K1020" i="21"/>
  <c r="K1021" i="21"/>
  <c r="K1022" i="21"/>
  <c r="K1023" i="21"/>
  <c r="K1024" i="21"/>
  <c r="K1025" i="21"/>
  <c r="K1026" i="21"/>
  <c r="K1027" i="21"/>
  <c r="K1028" i="21"/>
  <c r="K1029" i="21"/>
  <c r="K1030" i="21"/>
  <c r="K1031" i="21"/>
  <c r="K1032" i="21"/>
  <c r="K1033" i="21"/>
  <c r="K1034" i="21"/>
  <c r="K1035" i="21"/>
  <c r="K1036" i="21"/>
  <c r="K1037" i="21"/>
  <c r="K1038" i="21"/>
  <c r="K1039" i="21"/>
  <c r="K1040" i="21"/>
  <c r="K1041" i="21"/>
  <c r="K1042" i="21"/>
  <c r="K1043" i="21"/>
  <c r="K1044" i="21"/>
  <c r="K1045" i="21"/>
  <c r="K1046" i="21"/>
  <c r="K1047" i="21"/>
  <c r="K1048" i="21"/>
  <c r="K1049" i="21"/>
  <c r="K1050" i="21"/>
  <c r="K1051" i="21"/>
  <c r="K1052" i="21"/>
  <c r="K1053" i="21"/>
  <c r="K1054" i="21"/>
  <c r="K1055" i="21"/>
  <c r="K1056" i="21"/>
  <c r="K1057" i="21"/>
  <c r="K1058" i="21"/>
  <c r="K1059" i="21"/>
  <c r="K1060" i="21"/>
  <c r="K1061" i="21"/>
  <c r="K1062" i="21"/>
  <c r="K1063" i="21"/>
  <c r="K1064" i="21"/>
  <c r="K1065" i="21"/>
  <c r="K1066" i="21"/>
  <c r="K1067" i="21"/>
  <c r="K1068" i="21"/>
  <c r="K1069" i="21"/>
  <c r="K1070" i="21"/>
  <c r="K1071" i="21"/>
  <c r="K1072" i="21"/>
  <c r="K1073" i="21"/>
  <c r="K1074" i="21"/>
  <c r="K1075" i="21"/>
  <c r="K1076" i="21"/>
  <c r="K1077" i="21"/>
  <c r="K1078" i="21"/>
  <c r="K1079" i="21"/>
  <c r="K1080" i="21"/>
  <c r="K1081" i="21"/>
  <c r="K1082" i="21"/>
  <c r="K1083" i="21"/>
  <c r="K1084" i="21"/>
  <c r="K1085" i="21"/>
  <c r="K1086" i="21"/>
  <c r="K1087" i="21"/>
  <c r="K1088" i="21"/>
  <c r="K1089" i="21"/>
  <c r="K1090" i="21"/>
  <c r="K1091" i="21"/>
  <c r="K1092" i="21"/>
  <c r="K1093" i="21"/>
  <c r="K1094" i="21"/>
  <c r="K1095" i="21"/>
  <c r="K1096" i="21"/>
  <c r="K1097" i="21"/>
  <c r="K1098" i="21"/>
  <c r="K1099" i="21"/>
  <c r="K1100" i="21"/>
  <c r="K1101" i="21"/>
  <c r="K1102" i="21"/>
  <c r="K1103" i="21"/>
  <c r="K1104" i="21"/>
  <c r="K1105" i="21"/>
  <c r="K1106" i="21"/>
  <c r="K1107" i="21"/>
  <c r="K1108" i="21"/>
  <c r="K1109" i="21"/>
  <c r="K1110" i="21"/>
  <c r="K1111" i="21"/>
  <c r="K1112" i="21"/>
  <c r="K1113" i="21"/>
  <c r="K1114" i="21"/>
  <c r="K1115" i="21"/>
  <c r="K1116" i="21"/>
  <c r="K1117" i="21"/>
  <c r="K1118" i="21"/>
  <c r="K1119" i="21"/>
  <c r="K1120" i="21"/>
  <c r="K1121" i="21"/>
  <c r="K1122" i="21"/>
  <c r="K1123" i="21"/>
  <c r="K1124" i="21"/>
  <c r="K1125" i="21"/>
  <c r="K1126" i="21"/>
  <c r="K1127" i="21"/>
  <c r="K1128" i="21"/>
  <c r="K1129" i="21"/>
  <c r="K1130" i="21"/>
  <c r="K1131" i="21"/>
  <c r="K1132" i="21"/>
  <c r="K1133" i="21"/>
  <c r="K1134" i="21"/>
  <c r="K1135" i="21"/>
  <c r="K1136" i="21"/>
  <c r="K1137" i="21"/>
  <c r="K1138" i="21"/>
  <c r="K1139" i="21"/>
  <c r="K1140" i="21"/>
  <c r="K1141" i="21"/>
  <c r="K1142" i="21"/>
  <c r="K1143" i="21"/>
  <c r="K1144" i="21"/>
  <c r="K1145" i="21"/>
  <c r="K1146" i="21"/>
  <c r="K1147" i="21"/>
  <c r="K1148" i="21"/>
  <c r="K1149" i="21"/>
  <c r="K1150" i="21"/>
  <c r="K1151" i="21"/>
  <c r="K1152" i="21"/>
  <c r="K1153" i="21"/>
  <c r="K1154" i="21"/>
  <c r="K1155" i="21"/>
  <c r="K1156" i="21"/>
  <c r="K1157" i="21"/>
  <c r="K1158" i="21"/>
  <c r="K1159" i="21"/>
  <c r="K1160" i="21"/>
  <c r="K1161" i="21"/>
  <c r="K1162" i="21"/>
  <c r="K1163" i="21"/>
  <c r="K1164" i="21"/>
  <c r="K1165" i="21"/>
  <c r="K1166" i="21"/>
  <c r="K1167" i="21"/>
  <c r="K1168" i="21"/>
  <c r="K1169" i="21"/>
  <c r="K1170" i="21"/>
  <c r="K1171" i="21"/>
  <c r="K1172" i="21"/>
  <c r="K1173" i="21"/>
  <c r="K1174" i="21"/>
  <c r="K1175" i="21"/>
  <c r="K1176" i="21"/>
  <c r="K1177" i="21"/>
  <c r="K1178" i="21"/>
  <c r="K1179" i="21"/>
  <c r="K1180" i="21"/>
  <c r="K1181" i="21"/>
  <c r="K1182" i="21"/>
  <c r="K1183" i="21"/>
  <c r="K1184" i="21"/>
  <c r="K1185" i="21"/>
  <c r="K1186" i="21"/>
  <c r="K1187" i="21"/>
  <c r="K1188" i="21"/>
  <c r="K1189" i="21"/>
  <c r="K1190" i="21"/>
  <c r="K1191" i="21"/>
  <c r="K1192" i="21"/>
  <c r="K1193" i="21"/>
  <c r="K1194" i="21"/>
  <c r="K1195" i="21"/>
  <c r="K1196" i="21"/>
  <c r="K1197" i="21"/>
  <c r="K1198" i="21"/>
  <c r="K1199" i="21"/>
  <c r="K1200" i="21"/>
  <c r="K1201" i="21"/>
  <c r="K1202" i="21"/>
  <c r="K1203" i="21"/>
  <c r="K1204" i="21"/>
  <c r="K1205" i="21"/>
  <c r="K1206" i="21"/>
  <c r="K1207" i="21"/>
  <c r="K1208" i="21"/>
  <c r="K1209" i="21"/>
  <c r="K1210" i="21"/>
  <c r="K1211" i="21"/>
  <c r="K1212" i="21"/>
  <c r="K1213" i="21"/>
  <c r="K1214" i="21"/>
  <c r="K1215" i="21"/>
  <c r="K1216" i="21"/>
  <c r="K1217" i="21"/>
  <c r="K1218" i="21"/>
  <c r="K1219" i="21"/>
  <c r="K1220" i="21"/>
  <c r="K1221" i="21"/>
  <c r="K1222" i="21"/>
  <c r="K1223" i="21"/>
  <c r="K1224" i="21"/>
  <c r="K1225" i="21"/>
  <c r="K1226" i="21"/>
  <c r="K1227" i="21"/>
  <c r="K1228" i="21"/>
  <c r="K1229" i="21"/>
  <c r="K1230" i="21"/>
  <c r="K1231" i="21"/>
  <c r="K1232" i="21"/>
  <c r="K1233" i="21"/>
  <c r="K1234" i="21"/>
  <c r="K1235" i="21"/>
  <c r="K1236" i="21"/>
  <c r="K1237" i="21"/>
  <c r="K1238" i="21"/>
  <c r="K1239" i="21"/>
  <c r="K1240" i="21"/>
  <c r="K1241" i="21"/>
  <c r="K1242" i="21"/>
  <c r="K1243" i="21"/>
  <c r="K1244" i="21"/>
  <c r="K1245" i="21"/>
  <c r="K1246" i="21"/>
  <c r="K1247" i="21"/>
  <c r="K1248" i="21"/>
  <c r="K1249" i="21"/>
  <c r="K1250" i="21"/>
  <c r="K1251" i="21"/>
  <c r="K1252" i="21"/>
  <c r="K1253" i="21"/>
  <c r="K1254" i="21"/>
  <c r="K1255" i="21"/>
  <c r="K1256" i="21"/>
  <c r="K1257" i="21"/>
  <c r="K1258" i="21"/>
  <c r="K1259" i="21"/>
  <c r="K1260" i="21"/>
  <c r="K1261" i="21"/>
  <c r="K1262" i="21"/>
  <c r="K1263" i="21"/>
  <c r="K1264" i="21"/>
  <c r="K1265" i="21"/>
  <c r="K1266" i="21"/>
  <c r="K1267" i="21"/>
  <c r="K1268" i="21"/>
  <c r="K1269" i="21"/>
  <c r="K1270" i="21"/>
  <c r="K1271" i="21"/>
  <c r="K1272" i="21"/>
  <c r="K1273" i="21"/>
  <c r="K1274" i="21"/>
  <c r="K1275" i="21"/>
  <c r="K1276" i="21"/>
  <c r="K1277" i="21"/>
  <c r="K1278" i="21"/>
  <c r="K1279" i="21"/>
  <c r="K1280" i="21"/>
  <c r="K1281" i="21"/>
  <c r="K1282" i="21"/>
  <c r="K1283" i="21"/>
  <c r="K1284" i="21"/>
  <c r="K1285" i="21"/>
  <c r="K1286" i="21"/>
  <c r="K1287" i="21"/>
  <c r="K1288" i="21"/>
  <c r="K1289" i="21"/>
  <c r="K1290" i="21"/>
  <c r="K1291" i="21"/>
  <c r="K1292" i="21"/>
  <c r="K1293" i="21"/>
  <c r="K1294" i="21"/>
  <c r="K1295" i="21"/>
  <c r="K1296" i="21"/>
  <c r="K1297" i="21"/>
  <c r="K1298" i="21"/>
  <c r="K1299" i="21"/>
  <c r="K1300" i="21"/>
  <c r="K1301" i="21"/>
  <c r="K1302" i="21"/>
  <c r="K1303" i="21"/>
  <c r="K1304" i="21"/>
  <c r="K1305" i="21"/>
  <c r="K1306" i="21"/>
  <c r="K1307" i="21"/>
  <c r="K1308" i="21"/>
  <c r="K1309" i="21"/>
  <c r="K1310" i="21"/>
  <c r="K1311" i="21"/>
  <c r="K1312" i="21"/>
  <c r="K1313" i="21"/>
  <c r="K1314" i="21"/>
  <c r="K1315" i="21"/>
  <c r="K1316" i="21"/>
  <c r="K1317" i="21"/>
  <c r="K1318" i="21"/>
  <c r="K1319" i="21"/>
  <c r="K1320" i="21"/>
  <c r="K1321" i="21"/>
  <c r="K1322" i="21"/>
  <c r="K1323" i="21"/>
  <c r="K1324" i="21"/>
  <c r="K1325" i="21"/>
  <c r="K1326" i="21"/>
  <c r="K1327" i="21"/>
  <c r="K1328" i="21"/>
  <c r="K1329" i="21"/>
  <c r="K1330" i="21"/>
  <c r="K1331" i="21"/>
  <c r="K1332" i="21"/>
  <c r="K1333" i="21"/>
  <c r="K1334" i="21"/>
  <c r="K1335" i="21"/>
  <c r="K1336" i="21"/>
  <c r="K1337" i="21"/>
  <c r="K1338" i="21"/>
  <c r="K1339" i="21"/>
  <c r="K1340" i="21"/>
  <c r="K1341" i="21"/>
  <c r="K1342" i="21"/>
  <c r="K1343" i="21"/>
  <c r="K1344" i="21"/>
  <c r="K1345" i="21"/>
  <c r="K1346" i="21"/>
  <c r="K1347" i="21"/>
  <c r="K1348" i="21"/>
  <c r="K1349" i="21"/>
  <c r="K1350" i="21"/>
  <c r="K1351" i="21"/>
  <c r="K1352" i="21"/>
  <c r="K1353" i="21"/>
  <c r="K1354" i="21"/>
  <c r="K1355" i="21"/>
  <c r="K1356" i="21"/>
  <c r="K1357" i="21"/>
  <c r="K1358" i="21"/>
  <c r="K1359" i="21"/>
  <c r="K1360" i="21"/>
  <c r="K1361" i="21"/>
  <c r="K1362" i="21"/>
  <c r="K1363" i="21"/>
  <c r="K1364" i="21"/>
  <c r="K1365" i="21"/>
  <c r="K1366" i="21"/>
  <c r="K1367" i="21"/>
  <c r="K1368" i="21"/>
  <c r="K1369" i="21"/>
  <c r="K1370" i="21"/>
  <c r="K1371" i="21"/>
  <c r="K1372" i="21"/>
  <c r="K1373" i="21"/>
  <c r="K1374" i="21"/>
  <c r="K1375" i="21"/>
  <c r="K1376" i="21"/>
  <c r="K1377" i="21"/>
  <c r="K1378" i="21"/>
  <c r="K1379" i="21"/>
  <c r="K1380" i="21"/>
  <c r="K1381" i="21"/>
  <c r="K1382" i="21"/>
  <c r="K1383" i="21"/>
  <c r="K1384" i="21"/>
  <c r="K1385" i="21"/>
  <c r="K1386" i="21"/>
  <c r="K1387" i="21"/>
  <c r="K1388" i="21"/>
  <c r="K1389" i="21"/>
  <c r="K1390" i="21"/>
  <c r="K1391" i="21"/>
  <c r="K1392" i="21"/>
  <c r="K1393" i="21"/>
  <c r="K1394" i="21"/>
  <c r="K1395" i="21"/>
  <c r="K1396" i="21"/>
  <c r="K1397" i="21"/>
  <c r="K1398" i="21"/>
  <c r="K1399" i="21"/>
  <c r="K1400" i="21"/>
  <c r="K1401" i="21"/>
  <c r="K1402" i="21"/>
  <c r="K1403" i="21"/>
  <c r="K1404" i="21"/>
  <c r="K1405" i="21"/>
  <c r="K1406" i="21"/>
  <c r="K1407" i="21"/>
  <c r="K1408" i="21"/>
  <c r="K1409" i="21"/>
  <c r="K1410" i="21"/>
  <c r="K1411" i="21"/>
  <c r="K1412" i="21"/>
  <c r="K1413" i="21"/>
  <c r="K1414" i="21"/>
  <c r="K1415" i="21"/>
  <c r="K1416" i="21"/>
  <c r="K1417" i="21"/>
  <c r="K1418" i="21"/>
  <c r="K1419" i="21"/>
  <c r="K1420" i="21"/>
  <c r="K1421" i="21"/>
  <c r="K1422" i="21"/>
  <c r="K1423" i="21"/>
  <c r="K1424" i="21"/>
  <c r="K1425" i="21"/>
  <c r="K1426" i="21"/>
  <c r="K1427" i="21"/>
  <c r="K1428" i="21"/>
  <c r="K1429" i="21"/>
  <c r="K1430" i="21"/>
  <c r="K1431" i="21"/>
  <c r="K1432" i="21"/>
  <c r="K1433" i="21"/>
  <c r="K1434" i="21"/>
  <c r="K1435" i="21"/>
  <c r="K1436" i="21"/>
  <c r="K1437" i="21"/>
  <c r="K1438" i="21"/>
  <c r="K1439" i="21"/>
  <c r="K1440" i="21"/>
  <c r="K1441" i="21"/>
  <c r="K1442" i="21"/>
  <c r="K1443" i="21"/>
  <c r="K1444" i="21"/>
  <c r="K1445" i="21"/>
  <c r="K1446" i="21"/>
  <c r="K1447" i="21"/>
  <c r="K1448" i="21"/>
  <c r="K1449" i="21"/>
  <c r="K1450" i="21"/>
  <c r="K1451" i="21"/>
  <c r="K1452" i="21"/>
  <c r="K1453" i="21"/>
  <c r="K1454" i="21"/>
  <c r="K1455" i="21"/>
  <c r="K1456" i="21"/>
  <c r="K1457" i="21"/>
  <c r="K1458" i="21"/>
  <c r="K1459" i="21"/>
  <c r="K1460" i="21"/>
  <c r="K1461" i="21"/>
  <c r="K1462" i="21"/>
  <c r="K1463" i="21"/>
  <c r="K1464" i="21"/>
  <c r="K1465" i="21"/>
  <c r="K1466" i="21"/>
  <c r="K1467" i="21"/>
  <c r="K1468" i="21"/>
  <c r="K1469" i="21"/>
  <c r="K1470" i="21"/>
  <c r="K1471" i="21"/>
  <c r="K1472" i="21"/>
  <c r="K1473" i="21"/>
  <c r="K1474" i="21"/>
  <c r="K1475" i="21"/>
  <c r="K1476" i="21"/>
  <c r="K1477" i="21"/>
  <c r="K1478" i="21"/>
  <c r="K1479" i="21"/>
  <c r="K1480" i="21"/>
  <c r="K1481" i="21"/>
  <c r="K1482" i="21"/>
  <c r="K1483" i="21"/>
  <c r="K1484" i="21"/>
  <c r="K1485" i="21"/>
  <c r="K1486" i="21"/>
  <c r="K1487" i="21"/>
  <c r="K1488" i="21"/>
  <c r="K1489" i="21"/>
  <c r="K1490" i="21"/>
  <c r="K1491" i="21"/>
  <c r="K1492" i="21"/>
  <c r="K1493" i="21"/>
  <c r="K1494" i="21"/>
  <c r="K1495" i="21"/>
  <c r="K1496" i="21"/>
  <c r="K1497" i="21"/>
  <c r="K1498" i="21"/>
  <c r="K1499" i="21"/>
  <c r="K1500" i="21"/>
  <c r="K1501" i="21"/>
  <c r="K1502" i="21"/>
  <c r="K1503" i="21"/>
  <c r="K1504" i="21"/>
  <c r="K1505" i="21"/>
  <c r="K1506" i="21"/>
  <c r="K1507" i="21"/>
  <c r="K1508" i="21"/>
  <c r="K1509" i="21"/>
  <c r="K1510" i="21"/>
  <c r="K1511" i="21"/>
  <c r="K1512" i="21"/>
  <c r="K1513" i="21"/>
  <c r="K1514" i="21"/>
  <c r="K1515" i="21"/>
  <c r="K1516" i="21"/>
  <c r="K1517" i="21"/>
  <c r="K1518" i="21"/>
  <c r="K1519" i="21"/>
  <c r="K1520" i="21"/>
  <c r="K1521" i="21"/>
  <c r="K1522" i="21"/>
  <c r="K1523" i="21"/>
  <c r="K1524" i="21"/>
  <c r="K1525" i="21"/>
  <c r="K1526" i="21"/>
  <c r="K1527" i="21"/>
  <c r="K1528" i="21"/>
  <c r="K1529" i="21"/>
  <c r="K1530" i="21"/>
  <c r="K1531" i="21"/>
  <c r="K1532" i="21"/>
  <c r="K1533" i="21"/>
  <c r="K1534" i="21"/>
  <c r="K1535" i="21"/>
  <c r="K1536" i="21"/>
  <c r="K1537" i="21"/>
  <c r="K1538" i="21"/>
  <c r="K1539" i="21"/>
  <c r="K1540" i="21"/>
  <c r="K1541" i="21"/>
  <c r="K1542" i="21"/>
  <c r="K1543" i="21"/>
  <c r="K1544" i="21"/>
  <c r="K1545" i="21"/>
  <c r="K1546" i="21"/>
  <c r="K1547" i="21"/>
  <c r="K1548" i="21"/>
  <c r="K1549" i="21"/>
  <c r="K1550" i="21"/>
  <c r="K1551" i="21"/>
  <c r="K1552" i="21"/>
  <c r="K1553" i="21"/>
  <c r="K1554" i="21"/>
  <c r="K1555" i="21"/>
  <c r="K1556" i="21"/>
  <c r="K1557" i="21"/>
  <c r="K1558" i="21"/>
  <c r="K1559" i="21"/>
  <c r="K1560" i="21"/>
  <c r="K1561" i="21"/>
  <c r="K1562" i="21"/>
  <c r="K1563" i="21"/>
  <c r="K1564" i="21"/>
  <c r="K1565" i="21"/>
  <c r="K1566" i="21"/>
  <c r="K1567" i="21"/>
  <c r="K1568" i="21"/>
  <c r="K1569" i="21"/>
  <c r="K1570" i="21"/>
  <c r="K1571" i="21"/>
  <c r="K1572" i="21"/>
  <c r="K1573" i="21"/>
  <c r="K1574" i="21"/>
  <c r="K1575" i="21"/>
  <c r="K1576" i="21"/>
  <c r="K1577" i="21"/>
  <c r="K1578" i="21"/>
  <c r="K1579" i="21"/>
  <c r="K1580" i="21"/>
  <c r="K1581" i="21"/>
  <c r="K1582" i="21"/>
  <c r="K1583" i="21"/>
  <c r="K1584" i="21"/>
  <c r="K1585" i="21"/>
  <c r="K1586" i="21"/>
  <c r="K1587" i="21"/>
  <c r="K1588" i="21"/>
  <c r="K1589" i="21"/>
  <c r="K1590" i="21"/>
  <c r="K1591" i="21"/>
  <c r="K1592" i="21"/>
  <c r="K1593" i="21"/>
  <c r="K1594" i="21"/>
  <c r="K1595" i="21"/>
  <c r="K1596" i="21"/>
  <c r="K1597" i="21"/>
  <c r="K1598" i="21"/>
  <c r="K1599" i="21"/>
  <c r="K1600" i="21"/>
  <c r="K1601" i="21"/>
  <c r="K1602" i="21"/>
  <c r="K1603" i="21"/>
  <c r="K1604" i="21"/>
  <c r="K1605" i="21"/>
  <c r="K1606" i="21"/>
  <c r="K1607" i="21"/>
  <c r="K1608" i="21"/>
  <c r="K1609" i="21"/>
  <c r="K1610" i="21"/>
  <c r="K1611" i="21"/>
  <c r="K1612" i="21"/>
  <c r="K1613" i="21"/>
  <c r="K1614" i="21"/>
  <c r="K1615" i="21"/>
  <c r="K1616" i="21"/>
  <c r="K1617" i="21"/>
  <c r="K1618" i="21"/>
  <c r="K1619" i="21"/>
  <c r="K1620" i="21"/>
  <c r="K1621" i="21"/>
  <c r="K1622" i="21"/>
  <c r="K1623" i="21"/>
  <c r="K1624" i="21"/>
  <c r="K1625" i="21"/>
  <c r="K1626" i="21"/>
  <c r="K1627" i="21"/>
  <c r="K1628" i="21"/>
  <c r="K1629" i="21"/>
  <c r="K1630" i="21"/>
  <c r="K1631" i="21"/>
  <c r="K1632" i="21"/>
  <c r="K1633" i="21"/>
  <c r="K1634" i="21"/>
  <c r="K1635" i="21"/>
  <c r="K1636" i="21"/>
  <c r="K1637" i="21"/>
  <c r="K1638" i="21"/>
  <c r="K1639" i="21"/>
  <c r="K1640" i="21"/>
  <c r="K1641" i="21"/>
  <c r="K1642" i="21"/>
  <c r="K1643" i="21"/>
  <c r="K1644" i="21"/>
  <c r="K1645" i="21"/>
  <c r="K1646" i="21"/>
  <c r="K1647" i="21"/>
  <c r="K1648" i="21"/>
  <c r="K1649" i="21"/>
  <c r="K1650" i="21"/>
  <c r="K1651" i="21"/>
  <c r="K1652" i="21"/>
  <c r="K1653" i="21"/>
  <c r="K1654" i="21"/>
  <c r="K1655" i="21"/>
  <c r="K1656" i="21"/>
  <c r="K1657" i="21"/>
  <c r="K1658" i="21"/>
  <c r="K1659" i="21"/>
  <c r="K1660" i="21"/>
  <c r="K1661" i="21"/>
  <c r="K1662" i="21"/>
  <c r="K1663" i="21"/>
  <c r="K1664" i="21"/>
  <c r="K1665" i="21"/>
  <c r="K1666" i="21"/>
  <c r="K1667" i="21"/>
  <c r="K1668" i="21"/>
  <c r="K1669" i="21"/>
  <c r="K1670" i="21"/>
  <c r="K1671" i="21"/>
  <c r="K1672" i="21"/>
  <c r="K1673" i="21"/>
  <c r="K1674" i="21"/>
  <c r="K1675" i="21"/>
  <c r="K1676" i="21"/>
  <c r="K1677" i="21"/>
  <c r="K1678" i="21"/>
  <c r="K1679" i="21"/>
  <c r="K1680" i="21"/>
  <c r="K1681" i="21"/>
  <c r="K1682" i="21"/>
  <c r="K1683" i="21"/>
  <c r="K1684" i="21"/>
  <c r="K1685" i="21"/>
  <c r="K1686" i="21"/>
  <c r="K1687" i="21"/>
  <c r="K1688" i="21"/>
  <c r="K1689" i="21"/>
  <c r="K1690" i="21"/>
  <c r="K1691" i="21"/>
  <c r="K1692" i="21"/>
  <c r="K1693" i="21"/>
  <c r="K1694" i="21"/>
  <c r="K1695" i="21"/>
  <c r="K1696" i="21"/>
  <c r="K1697" i="21"/>
  <c r="K1698" i="21"/>
  <c r="K1699" i="21"/>
  <c r="K1700" i="21"/>
  <c r="K1701" i="21"/>
  <c r="K1702" i="21"/>
  <c r="K1703" i="21"/>
  <c r="K1704" i="21"/>
  <c r="K1705" i="21"/>
  <c r="K1706" i="21"/>
  <c r="K1707" i="21"/>
  <c r="K1708" i="21"/>
  <c r="K1709" i="21"/>
  <c r="K1710" i="21"/>
  <c r="K1711" i="21"/>
  <c r="K1712" i="21"/>
  <c r="K1713" i="21"/>
  <c r="K1714" i="21"/>
  <c r="K1715" i="21"/>
  <c r="K1716" i="21"/>
  <c r="K1717" i="21"/>
  <c r="K1718" i="21"/>
  <c r="K1719" i="21"/>
  <c r="K1720" i="21"/>
  <c r="K1721" i="21"/>
  <c r="K1722" i="21"/>
  <c r="K1723" i="21"/>
  <c r="K1724" i="21"/>
  <c r="K1725" i="21"/>
  <c r="K1726" i="21"/>
  <c r="K1727" i="21"/>
  <c r="K1728" i="21"/>
  <c r="K1729" i="21"/>
  <c r="K1730" i="21"/>
  <c r="K1731" i="21"/>
  <c r="K1732" i="21"/>
  <c r="K1733" i="21"/>
  <c r="K1734" i="21"/>
  <c r="K1735" i="21"/>
  <c r="K1736" i="21"/>
  <c r="K1737" i="21"/>
  <c r="K1738" i="21"/>
  <c r="K1739" i="21"/>
  <c r="K1740" i="21"/>
  <c r="K1741" i="21"/>
  <c r="K1742" i="21"/>
  <c r="K1743" i="21"/>
  <c r="K1744" i="21"/>
  <c r="K1745" i="21"/>
  <c r="K1746" i="21"/>
  <c r="K1747" i="21"/>
  <c r="K1748" i="21"/>
  <c r="K1749" i="21"/>
  <c r="K1750" i="21"/>
  <c r="K1751" i="21"/>
  <c r="K1752" i="21"/>
  <c r="K1753" i="21"/>
  <c r="K1754" i="21"/>
  <c r="K1755" i="21"/>
  <c r="K1756" i="21"/>
  <c r="K1757" i="21"/>
  <c r="K1758" i="21"/>
  <c r="K1759" i="21"/>
  <c r="K1760" i="21"/>
  <c r="K1761" i="21"/>
  <c r="K1762" i="21"/>
  <c r="K1763" i="21"/>
  <c r="K1764" i="21"/>
  <c r="K1765" i="21"/>
  <c r="K1766" i="21"/>
  <c r="K1767" i="21"/>
  <c r="K1768" i="21"/>
  <c r="K1769" i="21"/>
  <c r="K1770" i="21"/>
  <c r="K1771" i="21"/>
  <c r="K1772" i="21"/>
  <c r="K1773" i="21"/>
  <c r="K1774" i="21"/>
  <c r="K1775" i="21"/>
  <c r="K1776" i="21"/>
  <c r="K1777" i="21"/>
  <c r="K1778" i="21"/>
  <c r="K1779" i="21"/>
  <c r="K1780" i="21"/>
  <c r="K1781" i="21"/>
  <c r="K1782" i="21"/>
  <c r="K1783" i="21"/>
  <c r="K1784" i="21"/>
  <c r="K1785" i="21"/>
  <c r="K1786" i="21"/>
  <c r="K1787" i="21"/>
  <c r="K1788" i="21"/>
  <c r="K1789" i="21"/>
  <c r="K1790" i="21"/>
  <c r="K1791" i="21"/>
  <c r="K1792" i="21"/>
  <c r="K1793" i="21"/>
  <c r="K1794" i="21"/>
  <c r="K1795" i="21"/>
  <c r="K1796" i="21"/>
  <c r="K1797" i="21"/>
  <c r="K1798" i="21"/>
  <c r="K1799" i="21"/>
  <c r="K1800" i="21"/>
  <c r="K1801" i="21"/>
  <c r="K1802" i="21"/>
  <c r="K1803" i="21"/>
  <c r="K1804" i="21"/>
  <c r="K1805" i="21"/>
  <c r="K1806" i="21"/>
  <c r="K1807" i="21"/>
  <c r="K1808" i="21"/>
  <c r="K1809" i="21"/>
  <c r="G112" i="1" l="1"/>
  <c r="C112" i="21" s="1"/>
  <c r="C414" i="21"/>
  <c r="G113" i="1" l="1"/>
  <c r="C113" i="21" s="1"/>
  <c r="C415" i="21"/>
  <c r="D1140" i="21"/>
  <c r="D1081" i="21"/>
  <c r="D987" i="21"/>
  <c r="D940" i="21"/>
  <c r="D895" i="21"/>
  <c r="D760" i="21"/>
  <c r="D711" i="21"/>
  <c r="D1380" i="21"/>
  <c r="D1171" i="21"/>
  <c r="D1163" i="21"/>
  <c r="D1148" i="21"/>
  <c r="D1141" i="21"/>
  <c r="D1126" i="21"/>
  <c r="D1120" i="21"/>
  <c r="D1113" i="21"/>
  <c r="D1106" i="21"/>
  <c r="D1082" i="21"/>
  <c r="D1074" i="21"/>
  <c r="D1051" i="21"/>
  <c r="D1035" i="21"/>
  <c r="D1027" i="21"/>
  <c r="D1019" i="21"/>
  <c r="D1012" i="21"/>
  <c r="D996" i="21"/>
  <c r="D988" i="21"/>
  <c r="D972" i="21"/>
  <c r="D957" i="21"/>
  <c r="D941" i="21"/>
  <c r="D933" i="21"/>
  <c r="D926" i="21"/>
  <c r="D912" i="21"/>
  <c r="D880" i="21"/>
  <c r="D857" i="21"/>
  <c r="D849" i="21"/>
  <c r="D833" i="21"/>
  <c r="D777" i="21"/>
  <c r="D721" i="21"/>
  <c r="D688" i="21"/>
  <c r="D640" i="21"/>
  <c r="D632" i="21"/>
  <c r="D624" i="21"/>
  <c r="D616" i="21"/>
  <c r="I35" i="1"/>
  <c r="I25" i="1"/>
  <c r="I17" i="1"/>
  <c r="I8" i="1"/>
  <c r="D8" i="21" s="1"/>
  <c r="D1491" i="21"/>
  <c r="D1170" i="21"/>
  <c r="D1125" i="21"/>
  <c r="F173" i="50"/>
  <c r="D1026" i="21"/>
  <c r="F148" i="50"/>
  <c r="D971" i="21"/>
  <c r="D917" i="21"/>
  <c r="D864" i="21"/>
  <c r="D687" i="21"/>
  <c r="I60" i="1"/>
  <c r="D60" i="21" s="1"/>
  <c r="I34" i="1"/>
  <c r="I16" i="1"/>
  <c r="D1177" i="21"/>
  <c r="D1169" i="21"/>
  <c r="D1161" i="21"/>
  <c r="D1154" i="21"/>
  <c r="D1139" i="21"/>
  <c r="D1132" i="21"/>
  <c r="D1119" i="21"/>
  <c r="D1104" i="21"/>
  <c r="F204" i="50"/>
  <c r="D1088" i="21"/>
  <c r="D1080" i="21"/>
  <c r="F188" i="50"/>
  <c r="D1072" i="21"/>
  <c r="D1056" i="21"/>
  <c r="D1049" i="21"/>
  <c r="F172" i="50"/>
  <c r="D1025" i="21"/>
  <c r="D1017" i="21"/>
  <c r="D1010" i="21"/>
  <c r="D1002" i="21"/>
  <c r="D994" i="21"/>
  <c r="D978" i="21"/>
  <c r="D955" i="21"/>
  <c r="D947" i="21"/>
  <c r="D939" i="21"/>
  <c r="D924" i="21"/>
  <c r="D916" i="21"/>
  <c r="D894" i="21"/>
  <c r="D886" i="21"/>
  <c r="D878" i="21"/>
  <c r="D855" i="21"/>
  <c r="D839" i="21"/>
  <c r="D791" i="21"/>
  <c r="D783" i="21"/>
  <c r="D727" i="21"/>
  <c r="D694" i="21"/>
  <c r="D678" i="21"/>
  <c r="D638" i="21"/>
  <c r="D630" i="21"/>
  <c r="D622" i="21"/>
  <c r="I84" i="1"/>
  <c r="I67" i="1"/>
  <c r="I58" i="1"/>
  <c r="D58" i="21" s="1"/>
  <c r="I50" i="1"/>
  <c r="I41" i="1"/>
  <c r="I33" i="1"/>
  <c r="I15" i="1"/>
  <c r="I6" i="1"/>
  <c r="D1687" i="21"/>
  <c r="F205" i="50"/>
  <c r="D1089" i="21"/>
  <c r="D979" i="21"/>
  <c r="D932" i="21"/>
  <c r="D879" i="21"/>
  <c r="D840" i="21"/>
  <c r="D703" i="21"/>
  <c r="I68" i="1"/>
  <c r="D63" i="21" s="1"/>
  <c r="I24" i="1"/>
  <c r="D23" i="21" s="1"/>
  <c r="I7" i="1"/>
  <c r="D7" i="21" s="1"/>
  <c r="D1597" i="21"/>
  <c r="D1228" i="21"/>
  <c r="D1176" i="21"/>
  <c r="D1168" i="21"/>
  <c r="D1160" i="21"/>
  <c r="D1153" i="21"/>
  <c r="D1146" i="21"/>
  <c r="D1118" i="21"/>
  <c r="D1111" i="21"/>
  <c r="D1103" i="21"/>
  <c r="D1095" i="21"/>
  <c r="D1087" i="21"/>
  <c r="D1079" i="21"/>
  <c r="D1071" i="21"/>
  <c r="F194" i="50"/>
  <c r="D1063" i="21"/>
  <c r="D1048" i="21"/>
  <c r="D1040" i="21"/>
  <c r="D1032" i="21"/>
  <c r="D1009" i="21"/>
  <c r="D1001" i="21"/>
  <c r="D993" i="21"/>
  <c r="D985" i="21"/>
  <c r="D977" i="21"/>
  <c r="D961" i="21"/>
  <c r="D954" i="21"/>
  <c r="D946" i="21"/>
  <c r="D938" i="21"/>
  <c r="D923" i="21"/>
  <c r="D915" i="21"/>
  <c r="D893" i="21"/>
  <c r="D885" i="21"/>
  <c r="D870" i="21"/>
  <c r="D862" i="21"/>
  <c r="D854" i="21"/>
  <c r="D742" i="21"/>
  <c r="D726" i="21"/>
  <c r="D637" i="21"/>
  <c r="D629" i="21"/>
  <c r="I83" i="1"/>
  <c r="I66" i="1"/>
  <c r="I57" i="1"/>
  <c r="I49" i="1"/>
  <c r="I40" i="1"/>
  <c r="I32" i="1"/>
  <c r="I22" i="1"/>
  <c r="I14" i="1"/>
  <c r="D13" i="21" s="1"/>
  <c r="I5" i="1"/>
  <c r="D5" i="21" s="1"/>
  <c r="D1097" i="21"/>
  <c r="F169" i="50"/>
  <c r="D1018" i="21"/>
  <c r="D925" i="21"/>
  <c r="D1747" i="21"/>
  <c r="D1254" i="21"/>
  <c r="D1167" i="21"/>
  <c r="D1159" i="21"/>
  <c r="D1152" i="21"/>
  <c r="D1137" i="21"/>
  <c r="D1130" i="21"/>
  <c r="D1123" i="21"/>
  <c r="D1117" i="21"/>
  <c r="D1110" i="21"/>
  <c r="D1102" i="21"/>
  <c r="D1070" i="21"/>
  <c r="D1055" i="21"/>
  <c r="D1047" i="21"/>
  <c r="D1023" i="21"/>
  <c r="D1016" i="21"/>
  <c r="D1008" i="21"/>
  <c r="D1000" i="21"/>
  <c r="D976" i="21"/>
  <c r="D968" i="21"/>
  <c r="D953" i="21"/>
  <c r="D945" i="21"/>
  <c r="D937" i="21"/>
  <c r="D929" i="21"/>
  <c r="D908" i="21"/>
  <c r="D900" i="21"/>
  <c r="D892" i="21"/>
  <c r="D884" i="21"/>
  <c r="D876" i="21"/>
  <c r="F97" i="50"/>
  <c r="D869" i="21"/>
  <c r="D861" i="21"/>
  <c r="D853" i="21"/>
  <c r="D781" i="21"/>
  <c r="D757" i="21"/>
  <c r="D668" i="21"/>
  <c r="D636" i="21"/>
  <c r="I109" i="1"/>
  <c r="D109" i="21" s="1"/>
  <c r="I82" i="1"/>
  <c r="D76" i="21" s="1"/>
  <c r="I48" i="1"/>
  <c r="I39" i="1"/>
  <c r="I31" i="1"/>
  <c r="D28" i="21" s="1"/>
  <c r="I12" i="1"/>
  <c r="D12" i="21" s="1"/>
  <c r="I4" i="1"/>
  <c r="D4" i="21" s="1"/>
  <c r="D1155" i="21"/>
  <c r="D1003" i="21"/>
  <c r="D911" i="21"/>
  <c r="D679" i="21"/>
  <c r="D631" i="21"/>
  <c r="D1707" i="21"/>
  <c r="D1336" i="21"/>
  <c r="D1253" i="21"/>
  <c r="D1174" i="21"/>
  <c r="D1151" i="21"/>
  <c r="D1144" i="21"/>
  <c r="F227" i="50"/>
  <c r="D1136" i="21"/>
  <c r="D1122" i="21"/>
  <c r="D1109" i="21"/>
  <c r="D1069" i="21"/>
  <c r="F187" i="50"/>
  <c r="D1054" i="21"/>
  <c r="D1038" i="21"/>
  <c r="D1030" i="21"/>
  <c r="D1022" i="21"/>
  <c r="D1007" i="21"/>
  <c r="D999" i="21"/>
  <c r="D991" i="21"/>
  <c r="D983" i="21"/>
  <c r="D967" i="21"/>
  <c r="D952" i="21"/>
  <c r="D936" i="21"/>
  <c r="D921" i="21"/>
  <c r="D907" i="21"/>
  <c r="D891" i="21"/>
  <c r="D883" i="21"/>
  <c r="D852" i="21"/>
  <c r="D836" i="21"/>
  <c r="D772" i="21"/>
  <c r="D764" i="21"/>
  <c r="D724" i="21"/>
  <c r="D675" i="21"/>
  <c r="D635" i="21"/>
  <c r="D627" i="21"/>
  <c r="I72" i="1"/>
  <c r="D72" i="21" s="1"/>
  <c r="I64" i="1"/>
  <c r="I55" i="1"/>
  <c r="I47" i="1"/>
  <c r="I30" i="1"/>
  <c r="I20" i="1"/>
  <c r="I11" i="1"/>
  <c r="D11" i="21" s="1"/>
  <c r="I3" i="1"/>
  <c r="D1147" i="21"/>
  <c r="F199" i="50"/>
  <c r="D1073" i="21"/>
  <c r="D1011" i="21"/>
  <c r="D956" i="21"/>
  <c r="D903" i="21"/>
  <c r="D1252" i="21"/>
  <c r="D1173" i="21"/>
  <c r="D1165" i="21"/>
  <c r="D1150" i="21"/>
  <c r="D1143" i="21"/>
  <c r="D1135" i="21"/>
  <c r="D1128" i="21"/>
  <c r="D1121" i="21"/>
  <c r="D1115" i="21"/>
  <c r="F211" i="50"/>
  <c r="D1108" i="21"/>
  <c r="F206" i="50"/>
  <c r="D1092" i="21"/>
  <c r="D1084" i="21"/>
  <c r="D1076" i="21"/>
  <c r="D1068" i="21"/>
  <c r="D1045" i="21"/>
  <c r="D1037" i="21"/>
  <c r="D1029" i="21"/>
  <c r="D1021" i="21"/>
  <c r="D1006" i="21"/>
  <c r="D998" i="21"/>
  <c r="D990" i="21"/>
  <c r="D982" i="21"/>
  <c r="D974" i="21"/>
  <c r="D966" i="21"/>
  <c r="D943" i="21"/>
  <c r="D935" i="21"/>
  <c r="D928" i="21"/>
  <c r="F118" i="50"/>
  <c r="D898" i="21"/>
  <c r="D882" i="21"/>
  <c r="D859" i="21"/>
  <c r="D843" i="21"/>
  <c r="D779" i="21"/>
  <c r="D771" i="21"/>
  <c r="D747" i="21"/>
  <c r="D731" i="21"/>
  <c r="F10" i="50"/>
  <c r="D634" i="21"/>
  <c r="D618" i="21"/>
  <c r="I89" i="1"/>
  <c r="D89" i="21" s="1"/>
  <c r="I71" i="1"/>
  <c r="D71" i="21" s="1"/>
  <c r="I54" i="1"/>
  <c r="I46" i="1"/>
  <c r="D42" i="21" s="1"/>
  <c r="I37" i="1"/>
  <c r="D34" i="21" s="1"/>
  <c r="I27" i="1"/>
  <c r="I19" i="1"/>
  <c r="I10" i="1"/>
  <c r="D10" i="21" s="1"/>
  <c r="D1162" i="21"/>
  <c r="D1050" i="21"/>
  <c r="D995" i="21"/>
  <c r="D948" i="21"/>
  <c r="D887" i="21"/>
  <c r="D720" i="21"/>
  <c r="D1681" i="21"/>
  <c r="D1251" i="21"/>
  <c r="D1164" i="21"/>
  <c r="D1157" i="21"/>
  <c r="D1149" i="21"/>
  <c r="D1127" i="21"/>
  <c r="F215" i="50"/>
  <c r="D1114" i="21"/>
  <c r="F213" i="50"/>
  <c r="D1107" i="21"/>
  <c r="D1099" i="21"/>
  <c r="D1091" i="21"/>
  <c r="D1083" i="21"/>
  <c r="D1075" i="21"/>
  <c r="D1067" i="21"/>
  <c r="D1059" i="21"/>
  <c r="D1052" i="21"/>
  <c r="D1020" i="21"/>
  <c r="D1013" i="21"/>
  <c r="D1005" i="21"/>
  <c r="D997" i="21"/>
  <c r="D981" i="21"/>
  <c r="D973" i="21"/>
  <c r="D965" i="21"/>
  <c r="D942" i="21"/>
  <c r="D919" i="21"/>
  <c r="D905" i="21"/>
  <c r="D881" i="21"/>
  <c r="D858" i="21"/>
  <c r="D842" i="21"/>
  <c r="D834" i="21"/>
  <c r="D730" i="21"/>
  <c r="D697" i="21"/>
  <c r="D633" i="21"/>
  <c r="D625" i="21"/>
  <c r="D617" i="21"/>
  <c r="I88" i="1"/>
  <c r="D88" i="21" s="1"/>
  <c r="I70" i="1"/>
  <c r="I62" i="1"/>
  <c r="I53" i="1"/>
  <c r="I45" i="1"/>
  <c r="I36" i="1"/>
  <c r="I26" i="1"/>
  <c r="D25" i="21" s="1"/>
  <c r="I18" i="1"/>
  <c r="I9" i="1"/>
  <c r="D9" i="21" s="1"/>
  <c r="J847" i="21"/>
  <c r="J671" i="21"/>
  <c r="J663" i="21"/>
  <c r="J655" i="21"/>
  <c r="J647" i="21"/>
  <c r="J631" i="21"/>
  <c r="J607" i="21"/>
  <c r="J599" i="21"/>
  <c r="J575" i="21"/>
  <c r="J559" i="21"/>
  <c r="J551" i="21"/>
  <c r="J543" i="21"/>
  <c r="J519" i="21"/>
  <c r="J511" i="21"/>
  <c r="J503" i="21"/>
  <c r="J495" i="21"/>
  <c r="J487" i="21"/>
  <c r="J479" i="21"/>
  <c r="J463" i="21"/>
  <c r="J447" i="21"/>
  <c r="J439" i="21"/>
  <c r="J431" i="21"/>
  <c r="J415" i="21"/>
  <c r="J407" i="21"/>
  <c r="J391" i="21"/>
  <c r="J383" i="21"/>
  <c r="J375" i="21"/>
  <c r="J367" i="21"/>
  <c r="J359" i="21"/>
  <c r="J343" i="21"/>
  <c r="J295" i="21"/>
  <c r="J287" i="21"/>
  <c r="J271" i="21"/>
  <c r="J255" i="21"/>
  <c r="J247" i="21"/>
  <c r="J231" i="21"/>
  <c r="J207" i="21"/>
  <c r="J191" i="21"/>
  <c r="J183" i="21"/>
  <c r="J159" i="21"/>
  <c r="J151" i="21"/>
  <c r="J143" i="21"/>
  <c r="J103" i="21"/>
  <c r="J95" i="21"/>
  <c r="J79" i="21"/>
  <c r="J63" i="21"/>
  <c r="J55" i="21"/>
  <c r="J47" i="21"/>
  <c r="J39" i="21"/>
  <c r="J31" i="21"/>
  <c r="J23" i="21"/>
  <c r="J15" i="21"/>
  <c r="J7" i="21"/>
  <c r="J753" i="21"/>
  <c r="J676" i="21"/>
  <c r="J670" i="21"/>
  <c r="J662" i="21"/>
  <c r="J654" i="21"/>
  <c r="J646" i="21"/>
  <c r="J630" i="21"/>
  <c r="J614" i="21"/>
  <c r="J598" i="21"/>
  <c r="J574" i="21"/>
  <c r="J566" i="21"/>
  <c r="J550" i="21"/>
  <c r="J542" i="21"/>
  <c r="J526" i="21"/>
  <c r="J518" i="21"/>
  <c r="J510" i="21"/>
  <c r="J502" i="21"/>
  <c r="J494" i="21"/>
  <c r="J486" i="21"/>
  <c r="J478" i="21"/>
  <c r="J470" i="21"/>
  <c r="J462" i="21"/>
  <c r="J454" i="21"/>
  <c r="J446" i="21"/>
  <c r="J438" i="21"/>
  <c r="J422" i="21"/>
  <c r="J414" i="21"/>
  <c r="J398" i="21"/>
  <c r="J390" i="21"/>
  <c r="J374" i="21"/>
  <c r="J366" i="21"/>
  <c r="J358" i="21"/>
  <c r="J342" i="21"/>
  <c r="J334" i="21"/>
  <c r="J326" i="21"/>
  <c r="J302" i="21"/>
  <c r="J294" i="21"/>
  <c r="J278" i="21"/>
  <c r="J270" i="21"/>
  <c r="J262" i="21"/>
  <c r="J254" i="21"/>
  <c r="J246" i="21"/>
  <c r="J230" i="21"/>
  <c r="J222" i="21"/>
  <c r="J214" i="21"/>
  <c r="J206" i="21"/>
  <c r="J198" i="21"/>
  <c r="J182" i="21"/>
  <c r="J174" i="21"/>
  <c r="J158" i="21"/>
  <c r="J150" i="21"/>
  <c r="J134" i="21"/>
  <c r="J126" i="21"/>
  <c r="J110" i="21"/>
  <c r="J102" i="21"/>
  <c r="J94" i="21"/>
  <c r="J62" i="21"/>
  <c r="J54" i="21"/>
  <c r="J46" i="21"/>
  <c r="J38" i="21"/>
  <c r="J30" i="21"/>
  <c r="J14" i="21"/>
  <c r="J669" i="21"/>
  <c r="J661" i="21"/>
  <c r="J645" i="21"/>
  <c r="J629" i="21"/>
  <c r="J613" i="21"/>
  <c r="J581" i="21"/>
  <c r="J549" i="21"/>
  <c r="J541" i="21"/>
  <c r="J517" i="21"/>
  <c r="J501" i="21"/>
  <c r="J493" i="21"/>
  <c r="J485" i="21"/>
  <c r="J477" i="21"/>
  <c r="J461" i="21"/>
  <c r="J445" i="21"/>
  <c r="J429" i="21"/>
  <c r="J421" i="21"/>
  <c r="J413" i="21"/>
  <c r="J405" i="21"/>
  <c r="J397" i="21"/>
  <c r="J381" i="21"/>
  <c r="J373" i="21"/>
  <c r="J365" i="21"/>
  <c r="J357" i="21"/>
  <c r="J349" i="21"/>
  <c r="J341" i="21"/>
  <c r="J333" i="21"/>
  <c r="J325" i="21"/>
  <c r="J317" i="21"/>
  <c r="J309" i="21"/>
  <c r="J301" i="21"/>
  <c r="J293" i="21"/>
  <c r="J285" i="21"/>
  <c r="J277" i="21"/>
  <c r="J269" i="21"/>
  <c r="J261" i="21"/>
  <c r="J253" i="21"/>
  <c r="J245" i="21"/>
  <c r="J237" i="21"/>
  <c r="J213" i="21"/>
  <c r="J205" i="21"/>
  <c r="J181" i="21"/>
  <c r="J173" i="21"/>
  <c r="J157" i="21"/>
  <c r="J149" i="21"/>
  <c r="J133" i="21"/>
  <c r="J125" i="21"/>
  <c r="J109" i="21"/>
  <c r="J85" i="21"/>
  <c r="J69" i="21"/>
  <c r="J61" i="21"/>
  <c r="J21" i="21"/>
  <c r="J13" i="21"/>
  <c r="J5" i="21"/>
  <c r="J652" i="21"/>
  <c r="J644" i="21"/>
  <c r="J636" i="21"/>
  <c r="J628" i="21"/>
  <c r="J620" i="21"/>
  <c r="J612" i="21"/>
  <c r="J596" i="21"/>
  <c r="J588" i="21"/>
  <c r="J580" i="21"/>
  <c r="J556" i="21"/>
  <c r="J548" i="21"/>
  <c r="J532" i="21"/>
  <c r="J524" i="21"/>
  <c r="J508" i="21"/>
  <c r="J500" i="21"/>
  <c r="J492" i="21"/>
  <c r="J484" i="21"/>
  <c r="J460" i="21"/>
  <c r="J444" i="21"/>
  <c r="J428" i="21"/>
  <c r="J420" i="21"/>
  <c r="J404" i="21"/>
  <c r="J396" i="21"/>
  <c r="J380" i="21"/>
  <c r="J356" i="21"/>
  <c r="J348" i="21"/>
  <c r="J340" i="21"/>
  <c r="J332" i="21"/>
  <c r="J300" i="21"/>
  <c r="J292" i="21"/>
  <c r="J284" i="21"/>
  <c r="J276" i="21"/>
  <c r="J268" i="21"/>
  <c r="J260" i="21"/>
  <c r="J252" i="21"/>
  <c r="J244" i="21"/>
  <c r="J228" i="21"/>
  <c r="J220" i="21"/>
  <c r="J204" i="21"/>
  <c r="J196" i="21"/>
  <c r="J172" i="21"/>
  <c r="J156" i="21"/>
  <c r="J148" i="21"/>
  <c r="J132" i="21"/>
  <c r="J108" i="21"/>
  <c r="J100" i="21"/>
  <c r="J84" i="21"/>
  <c r="J76" i="21"/>
  <c r="J60" i="21"/>
  <c r="J52" i="21"/>
  <c r="J44" i="21"/>
  <c r="J36" i="21"/>
  <c r="J20" i="21"/>
  <c r="J12" i="21"/>
  <c r="J659" i="21"/>
  <c r="J651" i="21"/>
  <c r="J643" i="21"/>
  <c r="J635" i="21"/>
  <c r="J619" i="21"/>
  <c r="J595" i="21"/>
  <c r="J587" i="21"/>
  <c r="J579" i="21"/>
  <c r="J571" i="21"/>
  <c r="J555" i="21"/>
  <c r="J547" i="21"/>
  <c r="J539" i="21"/>
  <c r="J523" i="21"/>
  <c r="J499" i="21"/>
  <c r="J491" i="21"/>
  <c r="J483" i="21"/>
  <c r="J475" i="21"/>
  <c r="J467" i="21"/>
  <c r="J459" i="21"/>
  <c r="J443" i="21"/>
  <c r="J435" i="21"/>
  <c r="J427" i="21"/>
  <c r="J419" i="21"/>
  <c r="J411" i="21"/>
  <c r="J403" i="21"/>
  <c r="J395" i="21"/>
  <c r="J371" i="21"/>
  <c r="J363" i="21"/>
  <c r="J355" i="21"/>
  <c r="J347" i="21"/>
  <c r="J331" i="21"/>
  <c r="J315" i="21"/>
  <c r="J307" i="21"/>
  <c r="J299" i="21"/>
  <c r="J291" i="21"/>
  <c r="J283" i="21"/>
  <c r="J275" i="21"/>
  <c r="J267" i="21"/>
  <c r="J251" i="21"/>
  <c r="J243" i="21"/>
  <c r="J235" i="21"/>
  <c r="J227" i="21"/>
  <c r="J187" i="21"/>
  <c r="J171" i="21"/>
  <c r="J163" i="21"/>
  <c r="J107" i="21"/>
  <c r="J51" i="21"/>
  <c r="J43" i="21"/>
  <c r="J35" i="21"/>
  <c r="J27" i="21"/>
  <c r="J11" i="21"/>
  <c r="J658" i="21"/>
  <c r="J642" i="21"/>
  <c r="J626" i="21"/>
  <c r="J618" i="21"/>
  <c r="J610" i="21"/>
  <c r="J594" i="21"/>
  <c r="J578" i="21"/>
  <c r="J570" i="21"/>
  <c r="J562" i="21"/>
  <c r="J554" i="21"/>
  <c r="J546" i="21"/>
  <c r="J538" i="21"/>
  <c r="J522" i="21"/>
  <c r="J506" i="21"/>
  <c r="J482" i="21"/>
  <c r="J474" i="21"/>
  <c r="J458" i="21"/>
  <c r="J450" i="21"/>
  <c r="J434" i="21"/>
  <c r="J426" i="21"/>
  <c r="J410" i="21"/>
  <c r="J394" i="21"/>
  <c r="J370" i="21"/>
  <c r="J362" i="21"/>
  <c r="J354" i="21"/>
  <c r="J346" i="21"/>
  <c r="J338" i="21"/>
  <c r="J330" i="21"/>
  <c r="J322" i="21"/>
  <c r="J306" i="21"/>
  <c r="J298" i="21"/>
  <c r="J274" i="21"/>
  <c r="J266" i="21"/>
  <c r="J258" i="21"/>
  <c r="J250" i="21"/>
  <c r="J242" i="21"/>
  <c r="J234" i="21"/>
  <c r="J226" i="21"/>
  <c r="J218" i="21"/>
  <c r="J210" i="21"/>
  <c r="J202" i="21"/>
  <c r="J194" i="21"/>
  <c r="J162" i="21"/>
  <c r="J146" i="21"/>
  <c r="J130" i="21"/>
  <c r="J122" i="21"/>
  <c r="J90" i="21"/>
  <c r="J66" i="21"/>
  <c r="J58" i="21"/>
  <c r="J50" i="21"/>
  <c r="J34" i="21"/>
  <c r="J18" i="21"/>
  <c r="J10" i="21"/>
  <c r="J672" i="21"/>
  <c r="J657" i="21"/>
  <c r="J649" i="21"/>
  <c r="J641" i="21"/>
  <c r="J633" i="21"/>
  <c r="J625" i="21"/>
  <c r="J617" i="21"/>
  <c r="J609" i="21"/>
  <c r="J601" i="21"/>
  <c r="J593" i="21"/>
  <c r="J577" i="21"/>
  <c r="J569" i="21"/>
  <c r="J561" i="21"/>
  <c r="J553" i="21"/>
  <c r="J545" i="21"/>
  <c r="J537" i="21"/>
  <c r="J521" i="21"/>
  <c r="J513" i="21"/>
  <c r="J505" i="21"/>
  <c r="J497" i="21"/>
  <c r="J489" i="21"/>
  <c r="J473" i="21"/>
  <c r="J465" i="21"/>
  <c r="J457" i="21"/>
  <c r="J449" i="21"/>
  <c r="J409" i="21"/>
  <c r="J401" i="21"/>
  <c r="J393" i="21"/>
  <c r="J369" i="21"/>
  <c r="J361" i="21"/>
  <c r="J353" i="21"/>
  <c r="J345" i="21"/>
  <c r="J337" i="21"/>
  <c r="J329" i="21"/>
  <c r="J297" i="21"/>
  <c r="J281" i="21"/>
  <c r="J273" i="21"/>
  <c r="J265" i="21"/>
  <c r="J257" i="21"/>
  <c r="J233" i="21"/>
  <c r="J225" i="21"/>
  <c r="J217" i="21"/>
  <c r="J201" i="21"/>
  <c r="J193" i="21"/>
  <c r="J185" i="21"/>
  <c r="J177" i="21"/>
  <c r="J161" i="21"/>
  <c r="J153" i="21"/>
  <c r="J145" i="21"/>
  <c r="J129" i="21"/>
  <c r="J113" i="21"/>
  <c r="J105" i="21"/>
  <c r="J49" i="21"/>
  <c r="J33" i="21"/>
  <c r="J25" i="21"/>
  <c r="J17" i="21"/>
  <c r="J9" i="21"/>
  <c r="J656" i="21"/>
  <c r="J648" i="21"/>
  <c r="J640" i="21"/>
  <c r="J624" i="21"/>
  <c r="J616" i="21"/>
  <c r="J608" i="21"/>
  <c r="J600" i="21"/>
  <c r="J592" i="21"/>
  <c r="J576" i="21"/>
  <c r="J568" i="21"/>
  <c r="J560" i="21"/>
  <c r="J552" i="21"/>
  <c r="J544" i="21"/>
  <c r="J520" i="21"/>
  <c r="J504" i="21"/>
  <c r="J496" i="21"/>
  <c r="J488" i="21"/>
  <c r="J464" i="21"/>
  <c r="J456" i="21"/>
  <c r="J448" i="21"/>
  <c r="J440" i="21"/>
  <c r="J424" i="21"/>
  <c r="J408" i="21"/>
  <c r="J392" i="21"/>
  <c r="J384" i="21"/>
  <c r="J376" i="21"/>
  <c r="J368" i="21"/>
  <c r="J352" i="21"/>
  <c r="J344" i="21"/>
  <c r="J336" i="21"/>
  <c r="J328" i="21"/>
  <c r="J320" i="21"/>
  <c r="J312" i="21"/>
  <c r="J304" i="21"/>
  <c r="J296" i="21"/>
  <c r="J280" i="21"/>
  <c r="J272" i="21"/>
  <c r="J256" i="21"/>
  <c r="J248" i="21"/>
  <c r="J240" i="21"/>
  <c r="J232" i="21"/>
  <c r="J208" i="21"/>
  <c r="J200" i="21"/>
  <c r="J192" i="21"/>
  <c r="J176" i="21"/>
  <c r="J160" i="21"/>
  <c r="J144" i="21"/>
  <c r="J112" i="21"/>
  <c r="J104" i="21"/>
  <c r="J64" i="21"/>
  <c r="J32" i="21"/>
  <c r="J24" i="21"/>
  <c r="J16" i="21"/>
  <c r="J8" i="21"/>
  <c r="J10" i="27" l="1"/>
  <c r="E18" i="27"/>
  <c r="F10" i="27"/>
  <c r="G11" i="27"/>
  <c r="I7" i="27"/>
  <c r="F17" i="27"/>
  <c r="F18" i="27"/>
  <c r="F22" i="27"/>
  <c r="F19" i="27"/>
  <c r="G7" i="27"/>
  <c r="J11" i="27"/>
  <c r="F14" i="27"/>
  <c r="F12" i="27"/>
  <c r="G8" i="27"/>
  <c r="F15" i="27"/>
  <c r="F16" i="27"/>
  <c r="K15" i="27"/>
  <c r="J8" i="27"/>
  <c r="G24" i="27"/>
  <c r="K14" i="27"/>
  <c r="I10" i="27"/>
  <c r="G22" i="27"/>
  <c r="G13" i="27"/>
  <c r="G16" i="27"/>
  <c r="H10" i="27"/>
  <c r="K9" i="27"/>
  <c r="F13" i="27"/>
  <c r="J7" i="27"/>
  <c r="L7" i="27"/>
  <c r="H14" i="27"/>
  <c r="G20" i="27"/>
  <c r="K8" i="27"/>
  <c r="L8" i="27"/>
  <c r="H7" i="27"/>
  <c r="H9" i="27"/>
  <c r="G18" i="27"/>
  <c r="G10" i="27"/>
  <c r="H12" i="27"/>
  <c r="H13" i="27"/>
  <c r="K7" i="27"/>
  <c r="K11" i="27"/>
  <c r="J9" i="27"/>
  <c r="G19" i="27"/>
  <c r="K12" i="27"/>
  <c r="K10" i="27"/>
  <c r="F21" i="27"/>
  <c r="G9" i="27"/>
  <c r="J12" i="27"/>
  <c r="I8" i="27"/>
  <c r="F20" i="27"/>
  <c r="H8" i="27"/>
  <c r="G12" i="27"/>
  <c r="H11" i="27"/>
  <c r="G21" i="27"/>
  <c r="G14" i="27"/>
  <c r="G23" i="27"/>
  <c r="G15" i="27"/>
  <c r="K13" i="27"/>
  <c r="I9" i="27"/>
  <c r="G17" i="27"/>
  <c r="G114" i="1"/>
  <c r="C114" i="21" s="1"/>
  <c r="C416" i="21"/>
  <c r="D41" i="21"/>
  <c r="D57" i="21"/>
  <c r="D17" i="21"/>
  <c r="D49" i="21"/>
  <c r="D65" i="21"/>
  <c r="D70" i="21"/>
  <c r="D24" i="21"/>
  <c r="D26" i="21"/>
  <c r="D36" i="21"/>
  <c r="D15" i="21"/>
  <c r="D29" i="21"/>
  <c r="D51" i="21"/>
  <c r="D45" i="21"/>
  <c r="D47" i="21"/>
  <c r="D30" i="21"/>
  <c r="D55" i="21"/>
  <c r="D81" i="21"/>
  <c r="D83" i="21"/>
  <c r="D50" i="21"/>
  <c r="D52" i="21"/>
  <c r="D59" i="21"/>
  <c r="D100" i="21"/>
  <c r="D102" i="21"/>
  <c r="D53" i="21"/>
  <c r="D38" i="21"/>
  <c r="D40" i="21"/>
  <c r="D66" i="21"/>
  <c r="D68" i="21"/>
  <c r="D67" i="21"/>
  <c r="D69" i="21"/>
  <c r="D61" i="21"/>
  <c r="D46" i="21"/>
  <c r="D48" i="21"/>
  <c r="D82" i="21"/>
  <c r="D84" i="21"/>
  <c r="D77" i="21"/>
  <c r="D79" i="21"/>
  <c r="D54" i="21"/>
  <c r="D56" i="21"/>
  <c r="D27" i="21"/>
  <c r="D33" i="21"/>
  <c r="D35" i="21"/>
  <c r="D62" i="21"/>
  <c r="D64" i="21"/>
  <c r="D16" i="21"/>
  <c r="D18" i="21"/>
  <c r="D19" i="21"/>
  <c r="D20" i="21"/>
  <c r="D21" i="21"/>
  <c r="D22" i="21"/>
  <c r="D78" i="21"/>
  <c r="D80" i="21"/>
  <c r="D32" i="21"/>
  <c r="D43" i="21"/>
  <c r="D44" i="21"/>
  <c r="D37" i="21"/>
  <c r="D39" i="21"/>
  <c r="D14" i="21"/>
  <c r="D31" i="21"/>
  <c r="E13" i="50"/>
  <c r="D666" i="21"/>
  <c r="E114" i="50"/>
  <c r="D901" i="21"/>
  <c r="E94" i="50"/>
  <c r="D866" i="21"/>
  <c r="E108" i="50"/>
  <c r="D890" i="21"/>
  <c r="E148" i="50"/>
  <c r="D975" i="21"/>
  <c r="E112" i="50"/>
  <c r="D899" i="21"/>
  <c r="E174" i="50"/>
  <c r="D1039" i="21"/>
  <c r="E88" i="50"/>
  <c r="D846" i="21"/>
  <c r="D272" i="50"/>
  <c r="D6" i="21"/>
  <c r="E27" i="50"/>
  <c r="D689" i="21"/>
  <c r="E204" i="50"/>
  <c r="D1093" i="21"/>
  <c r="E84" i="50"/>
  <c r="D835" i="21"/>
  <c r="E138" i="50"/>
  <c r="D958" i="21"/>
  <c r="E128" i="50"/>
  <c r="D944" i="21"/>
  <c r="E25" i="50"/>
  <c r="D686" i="21"/>
  <c r="D275" i="50"/>
  <c r="D3" i="21"/>
  <c r="E92" i="50"/>
  <c r="D860" i="21"/>
  <c r="E149" i="50"/>
  <c r="E281" i="50"/>
  <c r="E136" i="50"/>
  <c r="E129" i="50"/>
  <c r="E282" i="50"/>
  <c r="D37" i="50"/>
  <c r="D50" i="50"/>
  <c r="D87" i="50"/>
  <c r="E199" i="50"/>
  <c r="D38" i="50"/>
  <c r="D59" i="50"/>
  <c r="D73" i="50"/>
  <c r="D236" i="50"/>
  <c r="D297" i="50"/>
  <c r="D271" i="50"/>
  <c r="D291" i="50"/>
  <c r="D60" i="50"/>
  <c r="D287" i="50"/>
  <c r="D259" i="50"/>
  <c r="D288" i="50"/>
  <c r="D246" i="50"/>
  <c r="D48" i="50"/>
  <c r="D303" i="50"/>
  <c r="D316" i="50"/>
  <c r="D295" i="50"/>
  <c r="D250" i="50"/>
  <c r="D247" i="50"/>
  <c r="D241" i="50"/>
  <c r="D302" i="50"/>
  <c r="D243" i="50"/>
  <c r="D238" i="50"/>
  <c r="D244" i="50"/>
  <c r="D300" i="50"/>
  <c r="D311" i="50"/>
  <c r="D280" i="50"/>
  <c r="D290" i="50"/>
  <c r="D313" i="50"/>
  <c r="D257" i="50"/>
  <c r="D315" i="50"/>
  <c r="D258" i="50"/>
  <c r="D76" i="50"/>
  <c r="D306" i="50"/>
  <c r="D254" i="50"/>
  <c r="D255" i="50"/>
  <c r="D41" i="50"/>
  <c r="D314" i="50"/>
  <c r="D305" i="50"/>
  <c r="D324" i="50"/>
  <c r="D252" i="50"/>
  <c r="D249" i="50"/>
  <c r="D240" i="50"/>
  <c r="D78" i="50"/>
  <c r="D239" i="50"/>
  <c r="D293" i="50"/>
  <c r="D260" i="50"/>
  <c r="D263" i="50"/>
  <c r="D261" i="50"/>
  <c r="D294" i="50"/>
  <c r="D323" i="50"/>
  <c r="D270" i="50"/>
  <c r="D266" i="50"/>
  <c r="D320" i="50"/>
  <c r="D304" i="50"/>
  <c r="D262" i="50"/>
  <c r="D325" i="50"/>
  <c r="D292" i="50"/>
  <c r="D321" i="50"/>
  <c r="D77" i="50"/>
  <c r="D319" i="50"/>
  <c r="D256" i="50"/>
  <c r="D317" i="50"/>
  <c r="D248" i="50"/>
  <c r="D42" i="50"/>
  <c r="D296" i="50"/>
  <c r="D274" i="50"/>
  <c r="D312" i="50"/>
  <c r="D74" i="50"/>
  <c r="D269" i="50"/>
  <c r="D54" i="50"/>
  <c r="D265" i="50"/>
  <c r="D251" i="50"/>
  <c r="D308" i="50"/>
  <c r="D299" i="50"/>
  <c r="D318" i="50"/>
  <c r="D298" i="50"/>
  <c r="D310" i="50"/>
  <c r="D47" i="50"/>
  <c r="D253" i="50"/>
  <c r="D307" i="50"/>
  <c r="D301" i="50"/>
  <c r="D242" i="50"/>
  <c r="D322" i="50"/>
  <c r="D276" i="50"/>
  <c r="D237" i="50"/>
  <c r="D267" i="50"/>
  <c r="D3" i="50"/>
  <c r="D264" i="50"/>
  <c r="D273" i="50"/>
  <c r="D278" i="50"/>
  <c r="D309" i="50"/>
  <c r="D75" i="50"/>
  <c r="D268" i="50"/>
  <c r="D289" i="50"/>
  <c r="D11" i="50"/>
  <c r="D12" i="50"/>
  <c r="D279" i="50"/>
  <c r="D277" i="50"/>
  <c r="D245" i="50"/>
  <c r="D285" i="50"/>
  <c r="D286" i="50"/>
  <c r="D69" i="50"/>
  <c r="D32" i="50"/>
  <c r="D33" i="50"/>
  <c r="E70" i="50"/>
  <c r="D72" i="50"/>
  <c r="D35" i="50"/>
  <c r="D36" i="50"/>
  <c r="E283" i="50"/>
  <c r="D284" i="50"/>
  <c r="E230" i="50"/>
  <c r="D68" i="50"/>
  <c r="E68" i="50"/>
  <c r="D26" i="50"/>
  <c r="E26" i="50"/>
  <c r="D56" i="50"/>
  <c r="E56" i="50"/>
  <c r="D43" i="50"/>
  <c r="E43" i="50"/>
  <c r="D49" i="50"/>
  <c r="E49" i="50"/>
  <c r="D34" i="50"/>
  <c r="E34" i="50"/>
  <c r="E233" i="50"/>
  <c r="D55" i="50"/>
  <c r="E55" i="50"/>
  <c r="D20" i="50"/>
  <c r="E20" i="50"/>
  <c r="E212" i="50"/>
  <c r="E142" i="50"/>
  <c r="D188" i="50"/>
  <c r="E169" i="50"/>
  <c r="E232" i="50"/>
  <c r="E231" i="50"/>
  <c r="E208" i="50"/>
  <c r="D282" i="50"/>
  <c r="D283" i="50"/>
  <c r="D212" i="50"/>
  <c r="D213" i="50"/>
  <c r="E221" i="50"/>
  <c r="E184" i="50"/>
  <c r="E183" i="50"/>
  <c r="E118" i="50"/>
  <c r="E154" i="50"/>
  <c r="E197" i="50"/>
  <c r="D196" i="50"/>
  <c r="E173" i="50"/>
  <c r="D206" i="50"/>
  <c r="E130" i="50"/>
  <c r="E137" i="50"/>
  <c r="D184" i="50"/>
  <c r="E125" i="50"/>
  <c r="D281" i="50"/>
  <c r="D171" i="50"/>
  <c r="E135" i="50"/>
  <c r="D180" i="50"/>
  <c r="E127" i="50"/>
  <c r="D174" i="50"/>
  <c r="E214" i="50"/>
  <c r="D198" i="50"/>
  <c r="F141" i="50"/>
  <c r="J1060" i="21"/>
  <c r="E31" i="50"/>
  <c r="E99" i="50"/>
  <c r="E179" i="50"/>
  <c r="E185" i="50"/>
  <c r="E195" i="50"/>
  <c r="E104" i="50"/>
  <c r="G177" i="50"/>
  <c r="H177" i="50"/>
  <c r="E177" i="50"/>
  <c r="D10" i="50"/>
  <c r="E40" i="50"/>
  <c r="E46" i="50"/>
  <c r="H64" i="50"/>
  <c r="G64" i="50"/>
  <c r="E64" i="50"/>
  <c r="E81" i="50"/>
  <c r="E83" i="50"/>
  <c r="E124" i="50"/>
  <c r="E139" i="50"/>
  <c r="E144" i="50"/>
  <c r="E147" i="50"/>
  <c r="E151" i="50"/>
  <c r="E156" i="50"/>
  <c r="E163" i="50"/>
  <c r="E166" i="50"/>
  <c r="E191" i="50"/>
  <c r="E209" i="50"/>
  <c r="G14" i="50"/>
  <c r="H14" i="50"/>
  <c r="E14" i="50"/>
  <c r="D93" i="50"/>
  <c r="G100" i="50"/>
  <c r="H100" i="50"/>
  <c r="E100" i="50"/>
  <c r="E109" i="50"/>
  <c r="E140" i="50"/>
  <c r="E152" i="50"/>
  <c r="E157" i="50"/>
  <c r="E167" i="50"/>
  <c r="E180" i="50"/>
  <c r="H281" i="50"/>
  <c r="E155" i="50"/>
  <c r="E223" i="50"/>
  <c r="E52" i="50"/>
  <c r="E65" i="50"/>
  <c r="E93" i="50"/>
  <c r="E96" i="50"/>
  <c r="E101" i="50"/>
  <c r="E110" i="50"/>
  <c r="E122" i="50"/>
  <c r="E145" i="50"/>
  <c r="E210" i="50"/>
  <c r="E228" i="50"/>
  <c r="D169" i="50"/>
  <c r="E85" i="50"/>
  <c r="D94" i="50"/>
  <c r="G102" i="50"/>
  <c r="H102" i="50"/>
  <c r="E102" i="50"/>
  <c r="E111" i="50"/>
  <c r="E115" i="50"/>
  <c r="E146" i="50"/>
  <c r="E153" i="50"/>
  <c r="E168" i="50"/>
  <c r="E171" i="50"/>
  <c r="E193" i="50"/>
  <c r="E202" i="50"/>
  <c r="E207" i="50"/>
  <c r="E218" i="50"/>
  <c r="E222" i="50"/>
  <c r="G82" i="50"/>
  <c r="H82" i="50"/>
  <c r="E82" i="50"/>
  <c r="E198" i="50"/>
  <c r="E17" i="50"/>
  <c r="E22" i="50"/>
  <c r="H28" i="50"/>
  <c r="G28" i="50"/>
  <c r="E28" i="50"/>
  <c r="E103" i="50"/>
  <c r="E116" i="50"/>
  <c r="E126" i="50"/>
  <c r="D172" i="50"/>
  <c r="G176" i="50"/>
  <c r="H176" i="50"/>
  <c r="E176" i="50"/>
  <c r="E182" i="50"/>
  <c r="E194" i="50"/>
  <c r="D204" i="50"/>
  <c r="E213" i="50"/>
  <c r="D148" i="50"/>
  <c r="E211" i="50"/>
  <c r="D25" i="50"/>
  <c r="H62" i="50"/>
  <c r="G62" i="50"/>
  <c r="E62" i="50"/>
  <c r="G80" i="50"/>
  <c r="H80" i="50"/>
  <c r="E80" i="50"/>
  <c r="G86" i="50"/>
  <c r="E86" i="50"/>
  <c r="G98" i="50"/>
  <c r="H98" i="50"/>
  <c r="E98" i="50"/>
  <c r="G113" i="50"/>
  <c r="E113" i="50"/>
  <c r="E120" i="50"/>
  <c r="E123" i="50"/>
  <c r="E133" i="50"/>
  <c r="E150" i="50"/>
  <c r="E161" i="50"/>
  <c r="E170" i="50"/>
  <c r="E178" i="50"/>
  <c r="E190" i="50"/>
  <c r="E205" i="50"/>
  <c r="E53" i="50"/>
  <c r="G107" i="50"/>
  <c r="E107" i="50"/>
  <c r="G215" i="50"/>
  <c r="H215" i="50"/>
  <c r="E215" i="50"/>
  <c r="D211" i="50"/>
  <c r="D194" i="50"/>
  <c r="F196" i="50"/>
  <c r="D97" i="50"/>
  <c r="D205" i="50"/>
  <c r="D132" i="50"/>
  <c r="F200" i="50"/>
  <c r="D86" i="50"/>
  <c r="D128" i="50"/>
  <c r="F86" i="50"/>
  <c r="F128" i="50"/>
  <c r="F25" i="50"/>
  <c r="F93" i="50"/>
  <c r="F94" i="50"/>
  <c r="J471" i="21"/>
  <c r="J472" i="21"/>
  <c r="D9" i="50"/>
  <c r="F8" i="50"/>
  <c r="F9" i="50"/>
  <c r="D200" i="50"/>
  <c r="D187" i="50"/>
  <c r="D175" i="50"/>
  <c r="F175" i="50"/>
  <c r="F229" i="50"/>
  <c r="D181" i="50"/>
  <c r="J1795" i="21"/>
  <c r="J1782" i="21"/>
  <c r="J1794" i="21"/>
  <c r="F178" i="50"/>
  <c r="F180" i="50"/>
  <c r="D229" i="50"/>
  <c r="D225" i="50"/>
  <c r="D149" i="50"/>
  <c r="D138" i="50"/>
  <c r="D210" i="50"/>
  <c r="D44" i="50"/>
  <c r="D202" i="50"/>
  <c r="D21" i="50"/>
  <c r="D178" i="50"/>
  <c r="F226" i="50"/>
  <c r="F149" i="50"/>
  <c r="F138" i="50"/>
  <c r="F210" i="50"/>
  <c r="F44" i="50"/>
  <c r="F98" i="50"/>
  <c r="F114" i="50"/>
  <c r="F208" i="50"/>
  <c r="F202" i="50"/>
  <c r="F216" i="50"/>
  <c r="F21" i="50"/>
  <c r="F222" i="50"/>
  <c r="D131" i="50"/>
  <c r="D83" i="50"/>
  <c r="D209" i="50"/>
  <c r="D15" i="50"/>
  <c r="D51" i="50"/>
  <c r="D29" i="50"/>
  <c r="D176" i="50"/>
  <c r="F79" i="50"/>
  <c r="F142" i="50"/>
  <c r="D164" i="50"/>
  <c r="D186" i="50"/>
  <c r="F83" i="50"/>
  <c r="F209" i="50"/>
  <c r="F15" i="50"/>
  <c r="F51" i="50"/>
  <c r="F112" i="50"/>
  <c r="F182" i="50"/>
  <c r="F171" i="50"/>
  <c r="F84" i="50"/>
  <c r="F29" i="50"/>
  <c r="F176" i="50"/>
  <c r="F225" i="50"/>
  <c r="D79" i="50"/>
  <c r="D142" i="50"/>
  <c r="F164" i="50"/>
  <c r="F186" i="50"/>
  <c r="D81" i="50"/>
  <c r="F179" i="50"/>
  <c r="D195" i="50"/>
  <c r="D177" i="50"/>
  <c r="D61" i="50"/>
  <c r="D88" i="50"/>
  <c r="D228" i="50"/>
  <c r="D193" i="50"/>
  <c r="D207" i="50"/>
  <c r="D189" i="50"/>
  <c r="F119" i="50"/>
  <c r="D170" i="50"/>
  <c r="F190" i="50"/>
  <c r="D179" i="50"/>
  <c r="F195" i="50"/>
  <c r="F177" i="50"/>
  <c r="F61" i="50"/>
  <c r="F88" i="50"/>
  <c r="F181" i="50"/>
  <c r="F221" i="50"/>
  <c r="F228" i="50"/>
  <c r="F129" i="50"/>
  <c r="F193" i="50"/>
  <c r="F207" i="50"/>
  <c r="F189" i="50"/>
  <c r="F170" i="50"/>
  <c r="D190" i="50"/>
  <c r="F191" i="50"/>
  <c r="F185" i="50"/>
  <c r="D220" i="50"/>
  <c r="D133" i="50"/>
  <c r="D197" i="50"/>
  <c r="D223" i="50"/>
  <c r="D224" i="50"/>
  <c r="D110" i="50"/>
  <c r="D203" i="50"/>
  <c r="F219" i="50"/>
  <c r="D191" i="50"/>
  <c r="D185" i="50"/>
  <c r="F220" i="50"/>
  <c r="F133" i="50"/>
  <c r="F197" i="50"/>
  <c r="F223" i="50"/>
  <c r="F224" i="50"/>
  <c r="F198" i="50"/>
  <c r="F218" i="50"/>
  <c r="D90" i="50"/>
  <c r="D122" i="50"/>
  <c r="F203" i="50"/>
  <c r="D219" i="50"/>
  <c r="J743" i="21"/>
  <c r="J622" i="21"/>
  <c r="J623" i="21"/>
  <c r="J674" i="21"/>
  <c r="J777" i="21"/>
  <c r="J731" i="21"/>
  <c r="J898" i="21"/>
  <c r="J681" i="21"/>
  <c r="J768" i="21"/>
  <c r="J832" i="21"/>
  <c r="J713" i="21"/>
  <c r="J712" i="21"/>
  <c r="J840" i="21"/>
  <c r="J800" i="21"/>
  <c r="J739" i="21"/>
  <c r="J761" i="21"/>
  <c r="J747" i="21"/>
  <c r="J714" i="21"/>
  <c r="J699" i="21"/>
  <c r="J72" i="21"/>
  <c r="J73" i="21"/>
  <c r="J310" i="21"/>
  <c r="J74" i="21"/>
  <c r="J92" i="21"/>
  <c r="J70" i="21"/>
  <c r="J71" i="21"/>
  <c r="J80" i="21"/>
  <c r="J686" i="21"/>
  <c r="J930" i="21"/>
  <c r="J120" i="21"/>
  <c r="J89" i="21"/>
  <c r="J121" i="21"/>
  <c r="J313" i="21"/>
  <c r="J531" i="21"/>
  <c r="J589" i="21"/>
  <c r="J239" i="21"/>
  <c r="J91" i="21"/>
  <c r="J534" i="21"/>
  <c r="J311" i="21"/>
  <c r="J241" i="21"/>
  <c r="J844" i="21"/>
  <c r="J1001" i="21"/>
  <c r="J698" i="21"/>
  <c r="J730" i="21"/>
  <c r="J987" i="21"/>
  <c r="J3" i="21"/>
  <c r="J533" i="21"/>
  <c r="J535" i="21"/>
  <c r="B3" i="1"/>
  <c r="J872" i="21"/>
  <c r="J1064" i="21"/>
  <c r="J873" i="21"/>
  <c r="J784" i="21"/>
  <c r="J816" i="21"/>
  <c r="J1003" i="21"/>
  <c r="J852" i="21"/>
  <c r="J986" i="21"/>
  <c r="J723" i="21"/>
  <c r="J867" i="21"/>
  <c r="J853" i="21"/>
  <c r="J868" i="21"/>
  <c r="J881" i="21"/>
  <c r="J720" i="21"/>
  <c r="J865" i="21"/>
  <c r="J728" i="21"/>
  <c r="J792" i="21"/>
  <c r="J824" i="21"/>
  <c r="J1016" i="21"/>
  <c r="J697" i="21"/>
  <c r="J729" i="21"/>
  <c r="J985" i="21"/>
  <c r="J722" i="21"/>
  <c r="J841" i="21"/>
  <c r="J856" i="21"/>
  <c r="J684" i="21"/>
  <c r="J884" i="21"/>
  <c r="J781" i="21"/>
  <c r="J763" i="21"/>
  <c r="J795" i="21"/>
  <c r="J687" i="21"/>
  <c r="J836" i="21"/>
  <c r="J791" i="21"/>
  <c r="J882" i="21"/>
  <c r="J1106" i="21"/>
  <c r="J715" i="21"/>
  <c r="J779" i="21"/>
  <c r="J869" i="21"/>
  <c r="J998" i="21"/>
  <c r="J735" i="21"/>
  <c r="J734" i="21"/>
  <c r="J770" i="21"/>
  <c r="J802" i="21"/>
  <c r="J834" i="21"/>
  <c r="J885" i="21"/>
  <c r="J1013" i="21"/>
  <c r="J886" i="21"/>
  <c r="J1014" i="21"/>
  <c r="J783" i="21"/>
  <c r="J879" i="21"/>
  <c r="J943" i="21"/>
  <c r="J725" i="21"/>
  <c r="J757" i="21"/>
  <c r="J789" i="21"/>
  <c r="J855" i="21"/>
  <c r="J919" i="21"/>
  <c r="J1015" i="21"/>
  <c r="J786" i="21"/>
  <c r="J818" i="21"/>
  <c r="J843" i="21"/>
  <c r="J773" i="21"/>
  <c r="J837" i="21"/>
  <c r="J864" i="21"/>
  <c r="J673" i="21"/>
  <c r="J762" i="21"/>
  <c r="J826" i="21"/>
  <c r="J859" i="21"/>
  <c r="J851" i="21"/>
  <c r="J883" i="21"/>
  <c r="J1075" i="21"/>
  <c r="J748" i="21"/>
  <c r="J780" i="21"/>
  <c r="J812" i="21"/>
  <c r="J701" i="21"/>
  <c r="J733" i="21"/>
  <c r="J797" i="21"/>
  <c r="J829" i="21"/>
  <c r="J957" i="21"/>
  <c r="J726" i="21"/>
  <c r="J758" i="21"/>
  <c r="J790" i="21"/>
  <c r="J822" i="21"/>
  <c r="J854" i="21"/>
  <c r="J830" i="21"/>
  <c r="J767" i="21"/>
  <c r="J799" i="21"/>
  <c r="J831" i="21"/>
  <c r="J863" i="21"/>
  <c r="J752" i="21"/>
  <c r="J848" i="21"/>
  <c r="J721" i="21"/>
  <c r="J785" i="21"/>
  <c r="J849" i="21"/>
  <c r="J778" i="21"/>
  <c r="J842" i="21"/>
  <c r="J1002" i="21"/>
  <c r="J803" i="21"/>
  <c r="J732" i="21"/>
  <c r="J764" i="21"/>
  <c r="J796" i="21"/>
  <c r="J828" i="21"/>
  <c r="J860" i="21"/>
  <c r="J717" i="21"/>
  <c r="J845" i="21"/>
  <c r="J678" i="21"/>
  <c r="J774" i="21"/>
  <c r="J806" i="21"/>
  <c r="J838" i="21"/>
  <c r="J880" i="21"/>
  <c r="J810" i="21"/>
  <c r="J874" i="21"/>
  <c r="J835" i="21"/>
  <c r="J679" i="21"/>
  <c r="J711" i="21"/>
  <c r="J839" i="21"/>
  <c r="J1063" i="21"/>
  <c r="J718" i="21"/>
  <c r="J846" i="21"/>
  <c r="J389" i="21"/>
  <c r="J97" i="21"/>
  <c r="J360" i="21"/>
  <c r="J290" i="21"/>
  <c r="J567" i="21"/>
  <c r="J744" i="21"/>
  <c r="J319" i="21"/>
  <c r="J972" i="21"/>
  <c r="J164" i="21"/>
  <c r="J167" i="21"/>
  <c r="J377" i="21"/>
  <c r="J924" i="21"/>
  <c r="J175" i="21"/>
  <c r="J303" i="21"/>
  <c r="J527" i="21"/>
  <c r="J719" i="21"/>
  <c r="J128" i="21"/>
  <c r="J224" i="21"/>
  <c r="J480" i="21"/>
  <c r="J65" i="21"/>
  <c r="J833" i="21"/>
  <c r="J918" i="21"/>
  <c r="J154" i="21"/>
  <c r="J140" i="21"/>
  <c r="J364" i="21"/>
  <c r="J509" i="21"/>
  <c r="J118" i="21"/>
  <c r="J288" i="21"/>
  <c r="J416" i="21"/>
  <c r="J512" i="21"/>
  <c r="J289" i="21"/>
  <c r="J385" i="21"/>
  <c r="J481" i="21"/>
  <c r="J26" i="21"/>
  <c r="J282" i="21"/>
  <c r="J794" i="21"/>
  <c r="J727" i="21"/>
  <c r="J892" i="21"/>
  <c r="J137" i="21"/>
  <c r="J1208" i="21"/>
  <c r="J98" i="21"/>
  <c r="J386" i="21"/>
  <c r="J603" i="21"/>
  <c r="J212" i="21"/>
  <c r="J37" i="21"/>
  <c r="J453" i="21"/>
  <c r="J638" i="21"/>
  <c r="J87" i="21"/>
  <c r="J119" i="21"/>
  <c r="J215" i="21"/>
  <c r="J695" i="21"/>
  <c r="J759" i="21"/>
  <c r="J82" i="21"/>
  <c r="J321" i="21"/>
  <c r="J417" i="21"/>
  <c r="J314" i="21"/>
  <c r="J136" i="21"/>
  <c r="J514" i="21"/>
  <c r="J425" i="21"/>
  <c r="J1065" i="21"/>
  <c r="J823" i="21"/>
  <c r="J584" i="21"/>
  <c r="J115" i="21"/>
  <c r="J400" i="21"/>
  <c r="J81" i="21"/>
  <c r="J209" i="21"/>
  <c r="J1137" i="21"/>
  <c r="J650" i="21"/>
  <c r="J67" i="21"/>
  <c r="J131" i="21"/>
  <c r="J515" i="21"/>
  <c r="J771" i="21"/>
  <c r="J685" i="21"/>
  <c r="J351" i="21"/>
  <c r="J585" i="21"/>
  <c r="J432" i="21"/>
  <c r="J529" i="21"/>
  <c r="J746" i="21"/>
  <c r="J944" i="21"/>
  <c r="J469" i="21"/>
  <c r="J152" i="21"/>
  <c r="J536" i="21"/>
  <c r="J632" i="21"/>
  <c r="J57" i="21"/>
  <c r="J441" i="21"/>
  <c r="J665" i="21"/>
  <c r="J825" i="21"/>
  <c r="J889" i="21"/>
  <c r="J466" i="21"/>
  <c r="J530" i="21"/>
  <c r="J135" i="21"/>
  <c r="J263" i="21"/>
  <c r="J327" i="21"/>
  <c r="J583" i="21"/>
  <c r="J184" i="21"/>
  <c r="J696" i="21"/>
  <c r="J114" i="21"/>
  <c r="J498" i="21"/>
  <c r="J68" i="21"/>
  <c r="J981" i="21"/>
  <c r="J423" i="21"/>
  <c r="J615" i="21"/>
  <c r="J455" i="21"/>
  <c r="J264" i="21"/>
  <c r="J305" i="21"/>
  <c r="J186" i="21"/>
  <c r="J59" i="21"/>
  <c r="J906" i="21"/>
  <c r="J1059" i="21"/>
  <c r="J335" i="21"/>
  <c r="J775" i="21"/>
  <c r="J664" i="21"/>
  <c r="J169" i="21"/>
  <c r="J378" i="21"/>
  <c r="J634" i="21"/>
  <c r="J507" i="21"/>
  <c r="J811" i="21"/>
  <c r="J637" i="21"/>
  <c r="J142" i="21"/>
  <c r="J199" i="21"/>
  <c r="J591" i="21"/>
  <c r="J168" i="21"/>
  <c r="J106" i="21"/>
  <c r="J324" i="21"/>
  <c r="J111" i="21"/>
  <c r="J399" i="21"/>
  <c r="J639" i="21"/>
  <c r="J976" i="21"/>
  <c r="J760" i="21"/>
  <c r="J249" i="21"/>
  <c r="J793" i="21"/>
  <c r="J138" i="21"/>
  <c r="J682" i="21"/>
  <c r="J1018" i="21"/>
  <c r="J29" i="21"/>
  <c r="J223" i="21"/>
  <c r="J216" i="21"/>
  <c r="J41" i="21"/>
  <c r="J433" i="21"/>
  <c r="J942" i="21"/>
  <c r="J442" i="21"/>
  <c r="J563" i="21"/>
  <c r="J127" i="21"/>
  <c r="J279" i="21"/>
  <c r="J871" i="21"/>
  <c r="J40" i="21"/>
  <c r="J528" i="21"/>
  <c r="J490" i="21"/>
  <c r="J691" i="21"/>
  <c r="J116" i="21"/>
  <c r="J387" i="21"/>
  <c r="J1181" i="21"/>
  <c r="J606" i="21"/>
  <c r="J709" i="21"/>
  <c r="J605" i="21"/>
  <c r="J166" i="21"/>
  <c r="J179" i="21"/>
  <c r="J170" i="21"/>
  <c r="J402" i="21"/>
  <c r="J586" i="21"/>
  <c r="J858" i="21"/>
  <c r="J75" i="21"/>
  <c r="J611" i="21"/>
  <c r="J1179" i="21"/>
  <c r="J180" i="21"/>
  <c r="J165" i="21"/>
  <c r="J573" i="21"/>
  <c r="J1061" i="21"/>
  <c r="J382" i="21"/>
  <c r="J920" i="21"/>
  <c r="J1138" i="21"/>
  <c r="J42" i="21"/>
  <c r="J178" i="21"/>
  <c r="J418" i="21"/>
  <c r="J602" i="21"/>
  <c r="J99" i="21"/>
  <c r="J627" i="21"/>
  <c r="J899" i="21"/>
  <c r="J188" i="21"/>
  <c r="J229" i="21"/>
  <c r="J597" i="21"/>
  <c r="J813" i="21"/>
  <c r="J406" i="21"/>
  <c r="J666" i="21"/>
  <c r="J78" i="21"/>
  <c r="J430" i="21"/>
  <c r="J974" i="21"/>
  <c r="J316" i="21"/>
  <c r="J437" i="21"/>
  <c r="J621" i="21"/>
  <c r="J973" i="21"/>
  <c r="J1141" i="21"/>
  <c r="J86" i="21"/>
  <c r="J558" i="21"/>
  <c r="J1094" i="21"/>
  <c r="J147" i="21"/>
  <c r="J565" i="21"/>
  <c r="J190" i="21"/>
  <c r="J197" i="21"/>
  <c r="J318" i="21"/>
  <c r="J710" i="21"/>
  <c r="J451" i="21"/>
  <c r="J350" i="21"/>
  <c r="J77" i="21"/>
  <c r="J1062" i="21"/>
  <c r="J101" i="21"/>
  <c r="J236" i="21"/>
  <c r="J189" i="21"/>
  <c r="J525" i="21"/>
  <c r="J653" i="21"/>
  <c r="J925" i="21"/>
  <c r="J6" i="21"/>
  <c r="J238" i="21"/>
  <c r="J582" i="21"/>
  <c r="J1038" i="21"/>
  <c r="J48" i="21"/>
  <c r="J83" i="21"/>
  <c r="J211" i="21"/>
  <c r="J323" i="21"/>
  <c r="J88" i="21"/>
  <c r="J308" i="21"/>
  <c r="J221" i="21"/>
  <c r="J557" i="21"/>
  <c r="J677" i="21"/>
  <c r="J22" i="21"/>
  <c r="J286" i="21"/>
  <c r="J590" i="21"/>
  <c r="J1278" i="21"/>
  <c r="J56" i="21"/>
  <c r="J123" i="21"/>
  <c r="J219" i="21"/>
  <c r="J339" i="21"/>
  <c r="J45" i="21"/>
  <c r="J96" i="21"/>
  <c r="J139" i="21"/>
  <c r="J259" i="21"/>
  <c r="J379" i="21"/>
  <c r="J53" i="21"/>
  <c r="J155" i="21"/>
  <c r="J667" i="21"/>
  <c r="J93" i="21"/>
  <c r="J1398" i="21"/>
  <c r="J195" i="21"/>
  <c r="J923" i="21"/>
  <c r="J117" i="21"/>
  <c r="J1430" i="21"/>
  <c r="J946" i="21"/>
  <c r="J203" i="21"/>
  <c r="J19" i="21"/>
  <c r="J388" i="21"/>
  <c r="J692" i="21"/>
  <c r="J412" i="21"/>
  <c r="J708" i="21"/>
  <c r="J940" i="21"/>
  <c r="J1252" i="21"/>
  <c r="J436" i="21"/>
  <c r="J936" i="21"/>
  <c r="J452" i="21"/>
  <c r="J564" i="21"/>
  <c r="J756" i="21"/>
  <c r="J1098" i="21"/>
  <c r="J4" i="21"/>
  <c r="J468" i="21"/>
  <c r="J572" i="21"/>
  <c r="J772" i="21"/>
  <c r="J1140" i="21"/>
  <c r="J1566" i="21"/>
  <c r="J28" i="21"/>
  <c r="J476" i="21"/>
  <c r="J604" i="21"/>
  <c r="J804" i="21"/>
  <c r="J124" i="21"/>
  <c r="J516" i="21"/>
  <c r="J660" i="21"/>
  <c r="J820" i="21"/>
  <c r="J1180" i="21"/>
  <c r="J141" i="21"/>
  <c r="J372" i="21"/>
  <c r="J540" i="21"/>
  <c r="J668" i="21"/>
  <c r="J908" i="21"/>
  <c r="J1188" i="21"/>
  <c r="J1784" i="21"/>
  <c r="J1759" i="21"/>
  <c r="L9" i="27" l="1"/>
  <c r="D6" i="50"/>
  <c r="G115" i="1"/>
  <c r="C115" i="21" s="1"/>
  <c r="C417" i="21"/>
  <c r="D8" i="50"/>
  <c r="D5" i="50"/>
  <c r="D7" i="50"/>
  <c r="D4" i="50"/>
  <c r="D235" i="50"/>
  <c r="D230" i="50"/>
  <c r="D226" i="50"/>
  <c r="D218" i="50"/>
  <c r="D234" i="50"/>
  <c r="D182" i="50"/>
  <c r="D216" i="50"/>
  <c r="D217" i="50"/>
  <c r="D233" i="50"/>
  <c r="D215" i="50"/>
  <c r="D199" i="50"/>
  <c r="D222" i="50"/>
  <c r="J1109" i="21"/>
  <c r="J1134" i="21"/>
  <c r="D232" i="50"/>
  <c r="D135" i="50"/>
  <c r="D221" i="50"/>
  <c r="D208" i="50"/>
  <c r="D118" i="50"/>
  <c r="D173" i="50"/>
  <c r="D201" i="50"/>
  <c r="E201" i="50"/>
  <c r="D192" i="50"/>
  <c r="E192" i="50"/>
  <c r="D227" i="50"/>
  <c r="E227" i="50"/>
  <c r="G281" i="50"/>
  <c r="J1000" i="21"/>
  <c r="J1044" i="21"/>
  <c r="D231" i="50"/>
  <c r="H202" i="50"/>
  <c r="D183" i="50"/>
  <c r="G182" i="50"/>
  <c r="H195" i="50"/>
  <c r="J1004" i="21"/>
  <c r="G202" i="50"/>
  <c r="D214" i="50"/>
  <c r="J1333" i="21"/>
  <c r="J1807" i="21"/>
  <c r="J931" i="21"/>
  <c r="G207" i="50"/>
  <c r="J975" i="21"/>
  <c r="J1017" i="21"/>
  <c r="H207" i="50"/>
  <c r="G282" i="50"/>
  <c r="G283" i="50"/>
  <c r="G140" i="50"/>
  <c r="J1107" i="21"/>
  <c r="J1076" i="21"/>
  <c r="J999" i="21"/>
  <c r="H282" i="50"/>
  <c r="H283" i="50"/>
  <c r="G152" i="50"/>
  <c r="H140" i="50"/>
  <c r="H144" i="50"/>
  <c r="J1148" i="21"/>
  <c r="H152" i="50"/>
  <c r="G144" i="50"/>
  <c r="J915" i="21"/>
  <c r="J958" i="21"/>
  <c r="G151" i="50"/>
  <c r="G195" i="50"/>
  <c r="J926" i="21"/>
  <c r="J988" i="21"/>
  <c r="G130" i="50"/>
  <c r="H151" i="50"/>
  <c r="H130" i="50"/>
  <c r="H182" i="50"/>
  <c r="H154" i="50"/>
  <c r="H86" i="50"/>
  <c r="H113" i="50"/>
  <c r="H103" i="50"/>
  <c r="G154" i="50"/>
  <c r="J1803" i="21"/>
  <c r="J1798" i="21"/>
  <c r="H96" i="50"/>
  <c r="H213" i="50"/>
  <c r="G221" i="50"/>
  <c r="H104" i="50"/>
  <c r="G96" i="50"/>
  <c r="G213" i="50"/>
  <c r="H147" i="50"/>
  <c r="G155" i="50"/>
  <c r="G180" i="50"/>
  <c r="G183" i="50"/>
  <c r="G211" i="50"/>
  <c r="G214" i="50"/>
  <c r="G126" i="50"/>
  <c r="G116" i="50"/>
  <c r="H22" i="50"/>
  <c r="H25" i="50"/>
  <c r="G149" i="50"/>
  <c r="G169" i="50"/>
  <c r="H83" i="50"/>
  <c r="H218" i="50"/>
  <c r="H85" i="50"/>
  <c r="H88" i="50"/>
  <c r="G170" i="50"/>
  <c r="G173" i="50"/>
  <c r="H198" i="50"/>
  <c r="G218" i="50"/>
  <c r="G85" i="50"/>
  <c r="G88" i="50"/>
  <c r="H231" i="50"/>
  <c r="H221" i="50"/>
  <c r="H180" i="50"/>
  <c r="H183" i="50"/>
  <c r="G81" i="50"/>
  <c r="G84" i="50"/>
  <c r="G46" i="50"/>
  <c r="G49" i="50"/>
  <c r="G104" i="50"/>
  <c r="G103" i="50"/>
  <c r="H17" i="50"/>
  <c r="H20" i="50"/>
  <c r="G198" i="50"/>
  <c r="H171" i="50"/>
  <c r="H174" i="50"/>
  <c r="H153" i="50"/>
  <c r="G115" i="50"/>
  <c r="G118" i="50"/>
  <c r="G231" i="50"/>
  <c r="G128" i="50"/>
  <c r="H110" i="50"/>
  <c r="G65" i="50"/>
  <c r="G68" i="50"/>
  <c r="G157" i="50"/>
  <c r="G112" i="50"/>
  <c r="G139" i="50"/>
  <c r="G142" i="50"/>
  <c r="H81" i="50"/>
  <c r="H84" i="50"/>
  <c r="H46" i="50"/>
  <c r="H49" i="50"/>
  <c r="H194" i="50"/>
  <c r="H197" i="50"/>
  <c r="G17" i="50"/>
  <c r="G20" i="50"/>
  <c r="G171" i="50"/>
  <c r="G174" i="50"/>
  <c r="G153" i="50"/>
  <c r="H115" i="50"/>
  <c r="H118" i="50"/>
  <c r="H145" i="50"/>
  <c r="H148" i="50"/>
  <c r="H128" i="50"/>
  <c r="G110" i="50"/>
  <c r="H65" i="50"/>
  <c r="H68" i="50"/>
  <c r="H157" i="50"/>
  <c r="H112" i="50"/>
  <c r="H139" i="50"/>
  <c r="H142" i="50"/>
  <c r="H31" i="50"/>
  <c r="H34" i="50"/>
  <c r="H170" i="50"/>
  <c r="H173" i="50"/>
  <c r="G22" i="50"/>
  <c r="G25" i="50"/>
  <c r="H53" i="50"/>
  <c r="H56" i="50"/>
  <c r="G194" i="50"/>
  <c r="G197" i="50"/>
  <c r="H210" i="50"/>
  <c r="G145" i="50"/>
  <c r="G148" i="50"/>
  <c r="H156" i="50"/>
  <c r="H40" i="50"/>
  <c r="H43" i="50"/>
  <c r="H99" i="50"/>
  <c r="G31" i="50"/>
  <c r="G34" i="50"/>
  <c r="H149" i="50"/>
  <c r="G53" i="50"/>
  <c r="G56" i="50"/>
  <c r="H205" i="50"/>
  <c r="H208" i="50"/>
  <c r="H133" i="50"/>
  <c r="G111" i="50"/>
  <c r="G114" i="50"/>
  <c r="G210" i="50"/>
  <c r="G101" i="50"/>
  <c r="H52" i="50"/>
  <c r="H55" i="50"/>
  <c r="H155" i="50"/>
  <c r="G156" i="50"/>
  <c r="G147" i="50"/>
  <c r="G40" i="50"/>
  <c r="G43" i="50"/>
  <c r="H127" i="50"/>
  <c r="G99" i="50"/>
  <c r="H126" i="50"/>
  <c r="H107" i="50"/>
  <c r="G205" i="50"/>
  <c r="G208" i="50"/>
  <c r="G133" i="50"/>
  <c r="H211" i="50"/>
  <c r="H214" i="50"/>
  <c r="H116" i="50"/>
  <c r="H111" i="50"/>
  <c r="H114" i="50"/>
  <c r="H101" i="50"/>
  <c r="G52" i="50"/>
  <c r="G55" i="50"/>
  <c r="H169" i="50"/>
  <c r="G83" i="50"/>
  <c r="G127" i="50"/>
  <c r="J1799" i="21"/>
  <c r="J1793" i="21"/>
  <c r="J1806" i="21"/>
  <c r="J1789" i="21"/>
  <c r="J1800" i="21"/>
  <c r="J1796" i="21"/>
  <c r="J1801" i="21"/>
  <c r="J1808" i="21"/>
  <c r="J1804" i="21"/>
  <c r="J1809" i="21"/>
  <c r="J1792" i="21"/>
  <c r="J1805" i="21"/>
  <c r="J1797" i="21"/>
  <c r="F139" i="50"/>
  <c r="F63" i="50"/>
  <c r="F154" i="50"/>
  <c r="F161" i="50"/>
  <c r="F152" i="50"/>
  <c r="D129" i="50"/>
  <c r="J907" i="21"/>
  <c r="D112" i="50"/>
  <c r="D114" i="50"/>
  <c r="J1791" i="21"/>
  <c r="D119" i="50"/>
  <c r="D84" i="50"/>
  <c r="D141" i="50"/>
  <c r="G226" i="50"/>
  <c r="H226" i="50"/>
  <c r="E226" i="50"/>
  <c r="E165" i="50"/>
  <c r="E23" i="50"/>
  <c r="E164" i="50"/>
  <c r="G143" i="50"/>
  <c r="H143" i="50"/>
  <c r="E143" i="50"/>
  <c r="G90" i="50"/>
  <c r="H90" i="50"/>
  <c r="E90" i="50"/>
  <c r="G225" i="50"/>
  <c r="H225" i="50"/>
  <c r="E225" i="50"/>
  <c r="G201" i="50"/>
  <c r="H201" i="50"/>
  <c r="G188" i="50"/>
  <c r="H188" i="50"/>
  <c r="E188" i="50"/>
  <c r="G131" i="50"/>
  <c r="H131" i="50"/>
  <c r="E131" i="50"/>
  <c r="E67" i="50"/>
  <c r="E229" i="50"/>
  <c r="G175" i="50"/>
  <c r="H175" i="50"/>
  <c r="E175" i="50"/>
  <c r="H158" i="50"/>
  <c r="G158" i="50"/>
  <c r="E158" i="50"/>
  <c r="G129" i="50"/>
  <c r="H129" i="50"/>
  <c r="G160" i="50"/>
  <c r="H160" i="50"/>
  <c r="E160" i="50"/>
  <c r="G119" i="50"/>
  <c r="H119" i="50"/>
  <c r="E119" i="50"/>
  <c r="E224" i="50"/>
  <c r="G187" i="50"/>
  <c r="H187" i="50"/>
  <c r="E187" i="50"/>
  <c r="H185" i="50"/>
  <c r="G185" i="50"/>
  <c r="E181" i="50"/>
  <c r="G106" i="50"/>
  <c r="H106" i="50"/>
  <c r="E106" i="50"/>
  <c r="G233" i="50"/>
  <c r="G216" i="50"/>
  <c r="H216" i="50"/>
  <c r="E216" i="50"/>
  <c r="E206" i="50"/>
  <c r="E200" i="50"/>
  <c r="E89" i="50"/>
  <c r="H222" i="50"/>
  <c r="E219" i="50"/>
  <c r="H193" i="50"/>
  <c r="G193" i="50"/>
  <c r="E189" i="50"/>
  <c r="G136" i="50"/>
  <c r="H136" i="50"/>
  <c r="E132" i="50"/>
  <c r="G230" i="50"/>
  <c r="E196" i="50"/>
  <c r="G125" i="50"/>
  <c r="E121" i="50"/>
  <c r="E105" i="50"/>
  <c r="E10" i="50"/>
  <c r="G220" i="50"/>
  <c r="H220" i="50"/>
  <c r="E220" i="50"/>
  <c r="G212" i="50"/>
  <c r="H212" i="50"/>
  <c r="E203" i="50"/>
  <c r="G186" i="50"/>
  <c r="H186" i="50"/>
  <c r="E186" i="50"/>
  <c r="G166" i="50"/>
  <c r="H166" i="50"/>
  <c r="E162" i="50"/>
  <c r="H159" i="50"/>
  <c r="G159" i="50"/>
  <c r="E159" i="50"/>
  <c r="G150" i="50"/>
  <c r="G138" i="50"/>
  <c r="E134" i="50"/>
  <c r="H117" i="50"/>
  <c r="G117" i="50"/>
  <c r="E117" i="50"/>
  <c r="E91" i="50"/>
  <c r="E24" i="50"/>
  <c r="D103" i="50"/>
  <c r="J1396" i="21"/>
  <c r="D100" i="50"/>
  <c r="F103" i="50"/>
  <c r="J1466" i="21"/>
  <c r="J875" i="21"/>
  <c r="F100" i="50"/>
  <c r="F81" i="50"/>
  <c r="D121" i="50"/>
  <c r="J1802" i="21"/>
  <c r="J741" i="21"/>
  <c r="F160" i="50"/>
  <c r="D150" i="50"/>
  <c r="D107" i="50"/>
  <c r="F150" i="50"/>
  <c r="F124" i="50"/>
  <c r="F125" i="50"/>
  <c r="F121" i="50"/>
  <c r="F107" i="50"/>
  <c r="D154" i="50"/>
  <c r="F158" i="50"/>
  <c r="D98" i="50"/>
  <c r="D160" i="50"/>
  <c r="D156" i="50"/>
  <c r="F106" i="50"/>
  <c r="D23" i="50"/>
  <c r="J1628" i="21"/>
  <c r="F16" i="50"/>
  <c r="D16" i="50"/>
  <c r="D139" i="50"/>
  <c r="D158" i="50"/>
  <c r="D161" i="50"/>
  <c r="D143" i="50"/>
  <c r="F90" i="50"/>
  <c r="F143" i="50"/>
  <c r="D125" i="50"/>
  <c r="D63" i="50"/>
  <c r="F23" i="50"/>
  <c r="D104" i="50"/>
  <c r="F156" i="50"/>
  <c r="D17" i="50"/>
  <c r="D162" i="50"/>
  <c r="F108" i="50"/>
  <c r="F110" i="50"/>
  <c r="F145" i="50"/>
  <c r="D22" i="50"/>
  <c r="D145" i="50"/>
  <c r="D124" i="50"/>
  <c r="D152" i="50"/>
  <c r="F17" i="50"/>
  <c r="F162" i="50"/>
  <c r="F52" i="50"/>
  <c r="F53" i="50"/>
  <c r="D57" i="50"/>
  <c r="D58" i="50"/>
  <c r="D89" i="50"/>
  <c r="D95" i="50"/>
  <c r="D96" i="50"/>
  <c r="D165" i="50"/>
  <c r="D66" i="50"/>
  <c r="D67" i="50"/>
  <c r="F120" i="50"/>
  <c r="D70" i="50"/>
  <c r="D71" i="50"/>
  <c r="F166" i="50"/>
  <c r="D39" i="50"/>
  <c r="D40" i="50"/>
  <c r="F111" i="50"/>
  <c r="D24" i="50"/>
  <c r="F64" i="50"/>
  <c r="F65" i="50"/>
  <c r="D52" i="50"/>
  <c r="D53" i="50"/>
  <c r="F27" i="50"/>
  <c r="F28" i="50"/>
  <c r="F134" i="50"/>
  <c r="F45" i="50"/>
  <c r="F46" i="50"/>
  <c r="F70" i="50"/>
  <c r="F71" i="50"/>
  <c r="D166" i="50"/>
  <c r="F39" i="50"/>
  <c r="F40" i="50"/>
  <c r="D62" i="50"/>
  <c r="D111" i="50"/>
  <c r="F85" i="50"/>
  <c r="D167" i="50"/>
  <c r="D168" i="50"/>
  <c r="D108" i="50"/>
  <c r="F91" i="50"/>
  <c r="D64" i="50"/>
  <c r="D65" i="50"/>
  <c r="D91" i="50"/>
  <c r="F144" i="50"/>
  <c r="F109" i="50"/>
  <c r="F146" i="50"/>
  <c r="F147" i="50"/>
  <c r="D151" i="50"/>
  <c r="D13" i="50"/>
  <c r="D14" i="50"/>
  <c r="F62" i="50"/>
  <c r="D155" i="50"/>
  <c r="D126" i="50"/>
  <c r="F30" i="50"/>
  <c r="F31" i="50"/>
  <c r="F131" i="50"/>
  <c r="D159" i="50"/>
  <c r="F159" i="50"/>
  <c r="F104" i="50"/>
  <c r="F57" i="50"/>
  <c r="F58" i="50"/>
  <c r="F122" i="50"/>
  <c r="D82" i="50"/>
  <c r="F22" i="50"/>
  <c r="F155" i="50"/>
  <c r="F126" i="50"/>
  <c r="D30" i="50"/>
  <c r="D31" i="50"/>
  <c r="D157" i="50"/>
  <c r="D136" i="50"/>
  <c r="D137" i="50"/>
  <c r="F127" i="50"/>
  <c r="F163" i="50"/>
  <c r="D92" i="50"/>
  <c r="F101" i="50"/>
  <c r="F165" i="50"/>
  <c r="D27" i="50"/>
  <c r="D28" i="50"/>
  <c r="D134" i="50"/>
  <c r="F157" i="50"/>
  <c r="F136" i="50"/>
  <c r="F137" i="50"/>
  <c r="D153" i="50"/>
  <c r="D123" i="50"/>
  <c r="F140" i="50"/>
  <c r="F132" i="50"/>
  <c r="D163" i="50"/>
  <c r="F115" i="50"/>
  <c r="D144" i="50"/>
  <c r="D109" i="50"/>
  <c r="D146" i="50"/>
  <c r="D147" i="50"/>
  <c r="D45" i="50"/>
  <c r="D46" i="50"/>
  <c r="F153" i="50"/>
  <c r="F123" i="50"/>
  <c r="F130" i="50"/>
  <c r="D102" i="50"/>
  <c r="D18" i="50"/>
  <c r="D19" i="50"/>
  <c r="D113" i="50"/>
  <c r="D127" i="50"/>
  <c r="F167" i="50"/>
  <c r="F168" i="50"/>
  <c r="F89" i="50"/>
  <c r="F116" i="50"/>
  <c r="F117" i="50"/>
  <c r="F13" i="50"/>
  <c r="F14" i="50"/>
  <c r="D130" i="50"/>
  <c r="F102" i="50"/>
  <c r="F18" i="50"/>
  <c r="F19" i="50"/>
  <c r="F105" i="50"/>
  <c r="D99" i="50"/>
  <c r="D80" i="50"/>
  <c r="D140" i="50"/>
  <c r="F92" i="50"/>
  <c r="D85" i="50"/>
  <c r="F95" i="50"/>
  <c r="F96" i="50"/>
  <c r="D116" i="50"/>
  <c r="D117" i="50"/>
  <c r="F151" i="50"/>
  <c r="F82" i="50"/>
  <c r="D101" i="50"/>
  <c r="D105" i="50"/>
  <c r="F99" i="50"/>
  <c r="F80" i="50"/>
  <c r="F66" i="50"/>
  <c r="F67" i="50"/>
  <c r="D120" i="50"/>
  <c r="D106" i="50"/>
  <c r="F135" i="50"/>
  <c r="F24" i="50"/>
  <c r="D115" i="50"/>
  <c r="F113" i="50"/>
  <c r="J901" i="21"/>
  <c r="J1340" i="21"/>
  <c r="J1460" i="21"/>
  <c r="J980" i="21"/>
  <c r="J916" i="21"/>
  <c r="J754" i="21"/>
  <c r="J749" i="21"/>
  <c r="J902" i="21"/>
  <c r="B4" i="1"/>
  <c r="J1524" i="21"/>
  <c r="J1372" i="21"/>
  <c r="J740" i="21"/>
  <c r="J922" i="21"/>
  <c r="J1108" i="21"/>
  <c r="J1653" i="21"/>
  <c r="J1536" i="21"/>
  <c r="J1727" i="21"/>
  <c r="J1421" i="21"/>
  <c r="J1391" i="21"/>
  <c r="J1486" i="21"/>
  <c r="J1631" i="21"/>
  <c r="J1699" i="21"/>
  <c r="J821" i="21"/>
  <c r="J1362" i="21"/>
  <c r="J1693" i="21"/>
  <c r="J1299" i="21"/>
  <c r="J1532" i="21"/>
  <c r="J1453" i="21"/>
  <c r="J1719" i="21"/>
  <c r="J1429" i="21"/>
  <c r="J1253" i="21"/>
  <c r="J1343" i="21"/>
  <c r="J1277" i="21"/>
  <c r="J1304" i="21"/>
  <c r="J1568" i="21"/>
  <c r="J1576" i="21"/>
  <c r="J1279" i="21"/>
  <c r="J1116" i="21"/>
  <c r="J1393" i="21"/>
  <c r="J1458" i="21"/>
  <c r="J1757" i="21"/>
  <c r="J1611" i="21"/>
  <c r="J1525" i="21"/>
  <c r="J1369" i="21"/>
  <c r="J1569" i="21"/>
  <c r="J1338" i="21"/>
  <c r="J1251" i="21"/>
  <c r="J1431" i="21"/>
  <c r="J1281" i="21"/>
  <c r="J1370" i="21"/>
  <c r="J1432" i="21"/>
  <c r="J1392" i="21"/>
  <c r="J1526" i="21"/>
  <c r="J1426" i="21"/>
  <c r="J1260" i="21"/>
  <c r="J1570" i="21"/>
  <c r="J1454" i="21"/>
  <c r="J1284" i="21"/>
  <c r="J1577" i="21"/>
  <c r="J1501" i="21"/>
  <c r="J1644" i="21"/>
  <c r="J1726" i="21"/>
  <c r="J1533" i="21"/>
  <c r="J1222" i="21"/>
  <c r="J1728" i="21"/>
  <c r="J1487" i="21"/>
  <c r="J1135" i="21"/>
  <c r="J1256" i="21"/>
  <c r="J1691" i="21"/>
  <c r="J1206" i="21"/>
  <c r="J1205" i="21"/>
  <c r="J1690" i="21"/>
  <c r="J1502" i="21"/>
  <c r="J1227" i="21"/>
  <c r="J1546" i="21"/>
  <c r="J1189" i="21"/>
  <c r="J1202" i="21"/>
  <c r="J1428" i="21"/>
  <c r="J1651" i="21"/>
  <c r="J1595" i="21"/>
  <c r="J1579" i="21"/>
  <c r="J1692" i="21"/>
  <c r="J1596" i="21"/>
  <c r="J1258" i="21"/>
  <c r="J1781" i="21"/>
  <c r="J1232" i="21"/>
  <c r="J1504" i="21"/>
  <c r="J1531" i="21"/>
  <c r="J1353" i="21"/>
  <c r="J1505" i="21"/>
  <c r="J1390" i="21"/>
  <c r="J1647" i="21"/>
  <c r="J1046" i="21"/>
  <c r="J1287" i="21"/>
  <c r="J1136" i="21"/>
  <c r="J1503" i="21"/>
  <c r="J1433" i="21"/>
  <c r="J1334" i="21"/>
  <c r="J1257" i="21"/>
  <c r="J1717" i="21"/>
  <c r="J1674" i="21"/>
  <c r="J1506" i="21"/>
  <c r="J1480" i="21"/>
  <c r="J1622" i="21"/>
  <c r="J1411" i="21"/>
  <c r="J1695" i="21"/>
  <c r="J1139" i="21"/>
  <c r="J1300" i="21"/>
  <c r="J1210" i="21"/>
  <c r="J1193" i="21"/>
  <c r="J1694" i="21"/>
  <c r="J1534" i="21"/>
  <c r="J1597" i="21"/>
  <c r="J1207" i="21"/>
  <c r="J1077" i="21"/>
  <c r="J1676" i="21"/>
  <c r="J1621" i="21"/>
  <c r="J1289" i="21"/>
  <c r="J1190" i="21"/>
  <c r="J1067" i="21"/>
  <c r="J1774" i="21"/>
  <c r="J1341" i="21"/>
  <c r="J1456" i="21"/>
  <c r="J1229" i="21"/>
  <c r="J1785" i="21"/>
  <c r="J1535" i="21"/>
  <c r="J1507" i="21"/>
  <c r="J1288" i="21"/>
  <c r="J1066" i="21"/>
  <c r="J1091" i="21"/>
  <c r="J1099" i="21"/>
  <c r="J1261" i="21"/>
  <c r="J1211" i="21"/>
  <c r="J1037" i="21"/>
  <c r="J1742" i="21"/>
  <c r="J1441" i="21"/>
  <c r="J1675" i="21"/>
  <c r="J1709" i="21"/>
  <c r="J1598" i="21"/>
  <c r="J1434" i="21"/>
  <c r="J1455" i="21"/>
  <c r="J1301" i="21"/>
  <c r="J1394" i="21"/>
  <c r="J1630" i="21"/>
  <c r="J1435" i="21"/>
  <c r="J1697" i="21"/>
  <c r="J1549" i="21"/>
  <c r="J1228" i="21"/>
  <c r="J1162" i="21"/>
  <c r="J1786" i="21"/>
  <c r="J1078" i="21"/>
  <c r="J1442" i="21"/>
  <c r="J1191" i="21"/>
  <c r="J1020" i="21"/>
  <c r="J1092" i="21"/>
  <c r="J1768" i="21"/>
  <c r="J1582" i="21"/>
  <c r="J1489" i="21"/>
  <c r="J1342" i="21"/>
  <c r="J1221" i="21"/>
  <c r="J1783" i="21"/>
  <c r="J1068" i="21"/>
  <c r="J1349" i="21"/>
  <c r="J1259" i="21"/>
  <c r="J1262" i="21"/>
  <c r="J1775" i="21"/>
  <c r="J1683" i="21"/>
  <c r="J1734" i="21"/>
  <c r="J742" i="21"/>
  <c r="J1195" i="21"/>
  <c r="J1291" i="21"/>
  <c r="J1764" i="21"/>
  <c r="J1230" i="21"/>
  <c r="J1560" i="21"/>
  <c r="J1547" i="21"/>
  <c r="J1750" i="21"/>
  <c r="J1660" i="21"/>
  <c r="J1615" i="21"/>
  <c r="J1457" i="21"/>
  <c r="J1395" i="21"/>
  <c r="J1243" i="21"/>
  <c r="J1280" i="21"/>
  <c r="J1324" i="21"/>
  <c r="J1308" i="21"/>
  <c r="J1290" i="21"/>
  <c r="J1302" i="21"/>
  <c r="J1667" i="21"/>
  <c r="J1508" i="21"/>
  <c r="J1677" i="21"/>
  <c r="J1172" i="21"/>
  <c r="J1085" i="21"/>
  <c r="J1317" i="21"/>
  <c r="J1376" i="21"/>
  <c r="J1696" i="21"/>
  <c r="J1100" i="21"/>
  <c r="J1069" i="21"/>
  <c r="J1101" i="21"/>
  <c r="J1406" i="21"/>
  <c r="J1616" i="21"/>
  <c r="J1337" i="21"/>
  <c r="J1403" i="21"/>
  <c r="J1119" i="21"/>
  <c r="J1142" i="21"/>
  <c r="J1165" i="21"/>
  <c r="J1021" i="21"/>
  <c r="J1658" i="21"/>
  <c r="J1303" i="21"/>
  <c r="J1209" i="21"/>
  <c r="J1443" i="21"/>
  <c r="J1377" i="21"/>
  <c r="J1348" i="21"/>
  <c r="J1638" i="21"/>
  <c r="J1125" i="21"/>
  <c r="J1309" i="21"/>
  <c r="J1436" i="21"/>
  <c r="J1371" i="21"/>
  <c r="J1574" i="21"/>
  <c r="J1561" i="21"/>
  <c r="J1079" i="21"/>
  <c r="J1110" i="21"/>
  <c r="J1600" i="21"/>
  <c r="J1744" i="21"/>
  <c r="J1509" i="21"/>
  <c r="J1463" i="21"/>
  <c r="J1231" i="21"/>
  <c r="J1548" i="21"/>
  <c r="J1632" i="21"/>
  <c r="J1086" i="21"/>
  <c r="J1749" i="21"/>
  <c r="J1244" i="21"/>
  <c r="J1192" i="21"/>
  <c r="J1019" i="21"/>
  <c r="J1712" i="21"/>
  <c r="J1668" i="21"/>
  <c r="J965" i="21"/>
  <c r="J1043" i="21"/>
  <c r="J1425" i="21"/>
  <c r="J1005" i="21"/>
  <c r="J1711" i="21"/>
  <c r="J1053" i="21"/>
  <c r="J1157" i="21"/>
  <c r="J1335" i="21"/>
  <c r="J1163" i="21"/>
  <c r="J1612" i="21"/>
  <c r="J1623" i="21"/>
  <c r="J1735" i="21"/>
  <c r="J1684" i="21"/>
  <c r="J1776" i="21"/>
  <c r="J989" i="21"/>
  <c r="J1093" i="21"/>
  <c r="J1314" i="21"/>
  <c r="J1237" i="21"/>
  <c r="J1153" i="21"/>
  <c r="J1483" i="21"/>
  <c r="J1729" i="21"/>
  <c r="J1401" i="21"/>
  <c r="J1355" i="21"/>
  <c r="J1765" i="21"/>
  <c r="J1617" i="21"/>
  <c r="J1459" i="21"/>
  <c r="J1637" i="21"/>
  <c r="J1542" i="21"/>
  <c r="J1745" i="21"/>
  <c r="J1469" i="21"/>
  <c r="J1382" i="21"/>
  <c r="J1464" i="21"/>
  <c r="J1678" i="21"/>
  <c r="J1120" i="21"/>
  <c r="J1397" i="21"/>
  <c r="J1282" i="21"/>
  <c r="J1659" i="21"/>
  <c r="J939" i="21"/>
  <c r="J1344" i="21"/>
  <c r="J1171" i="21"/>
  <c r="J1164" i="21"/>
  <c r="J1143" i="21"/>
  <c r="J1740" i="21"/>
  <c r="J1147" i="21"/>
  <c r="J1356" i="21"/>
  <c r="J1721" i="21"/>
  <c r="J1039" i="21"/>
  <c r="J1518" i="21"/>
  <c r="J1484" i="21"/>
  <c r="J1516" i="21"/>
  <c r="J1245" i="21"/>
  <c r="J1111" i="21"/>
  <c r="J1633" i="21"/>
  <c r="J1624" i="21"/>
  <c r="J1412" i="21"/>
  <c r="J1024" i="21"/>
  <c r="J966" i="21"/>
  <c r="J1538" i="21"/>
  <c r="J938" i="21"/>
  <c r="J1730" i="21"/>
  <c r="J1760" i="21"/>
  <c r="J1152" i="21"/>
  <c r="J1713" i="21"/>
  <c r="J1552" i="21"/>
  <c r="J1006" i="21"/>
  <c r="J1543" i="21"/>
  <c r="J1236" i="21"/>
  <c r="J1102" i="21"/>
  <c r="J1698" i="21"/>
  <c r="J1080" i="21"/>
  <c r="J1572" i="21"/>
  <c r="J1358" i="21"/>
  <c r="J1351" i="21"/>
  <c r="J1310" i="21"/>
  <c r="J1087" i="21"/>
  <c r="J1788" i="21"/>
  <c r="J1402" i="21"/>
  <c r="J1378" i="21"/>
  <c r="J1766" i="21"/>
  <c r="J1601" i="21"/>
  <c r="J1022" i="21"/>
  <c r="J1173" i="21"/>
  <c r="J1479" i="21"/>
  <c r="J977" i="21"/>
  <c r="J1292" i="21"/>
  <c r="J1770" i="21"/>
  <c r="J1685" i="21"/>
  <c r="J1201" i="21"/>
  <c r="J932" i="21"/>
  <c r="J1444" i="21"/>
  <c r="J1246" i="21"/>
  <c r="J1336" i="21"/>
  <c r="J959" i="21"/>
  <c r="J1070" i="21"/>
  <c r="J1223" i="21"/>
  <c r="J1777" i="21"/>
  <c r="J1613" i="21"/>
  <c r="J1197" i="21"/>
  <c r="J1654" i="21"/>
  <c r="J990" i="21"/>
  <c r="J1510" i="21"/>
  <c r="J1029" i="21"/>
  <c r="J1490" i="21"/>
  <c r="J1562" i="21"/>
  <c r="J945" i="21"/>
  <c r="J1315" i="21"/>
  <c r="J1710" i="21"/>
  <c r="J1580" i="21"/>
  <c r="J1669" i="21"/>
  <c r="J1731" i="21"/>
  <c r="J1283" i="21"/>
  <c r="J1144" i="21"/>
  <c r="J1379" i="21"/>
  <c r="J1581" i="21"/>
  <c r="J1746" i="21"/>
  <c r="J1761" i="21"/>
  <c r="J1103" i="21"/>
  <c r="J1366" i="21"/>
  <c r="J1646" i="21"/>
  <c r="J1121" i="21"/>
  <c r="J960" i="21"/>
  <c r="J1450" i="21"/>
  <c r="J1373" i="21"/>
  <c r="J1007" i="21"/>
  <c r="J1465" i="21"/>
  <c r="J1274" i="21"/>
  <c r="J1052" i="21"/>
  <c r="J1614" i="21"/>
  <c r="J1408" i="21"/>
  <c r="J1767" i="21"/>
  <c r="J1511" i="21"/>
  <c r="J1159" i="21"/>
  <c r="J1040" i="21"/>
  <c r="J1194" i="21"/>
  <c r="J1491" i="21"/>
  <c r="J1269" i="21"/>
  <c r="J1311" i="21"/>
  <c r="J1679" i="21"/>
  <c r="J1599" i="21"/>
  <c r="J1643" i="21"/>
  <c r="J1149" i="21"/>
  <c r="J1049" i="21"/>
  <c r="J1563" i="21"/>
  <c r="J991" i="21"/>
  <c r="J978" i="21"/>
  <c r="J1357" i="21"/>
  <c r="J1030" i="21"/>
  <c r="J1112" i="21"/>
  <c r="J1588" i="21"/>
  <c r="J1670" i="21"/>
  <c r="J1592" i="21"/>
  <c r="J1553" i="21"/>
  <c r="J1224" i="21"/>
  <c r="J1095" i="21"/>
  <c r="J1185" i="21"/>
  <c r="J1437" i="21"/>
  <c r="J1427" i="21"/>
  <c r="J933" i="21"/>
  <c r="J1233" i="21"/>
  <c r="J1573" i="21"/>
  <c r="J1751" i="21"/>
  <c r="J1655" i="21"/>
  <c r="J1718" i="21"/>
  <c r="J1198" i="21"/>
  <c r="J1485" i="21"/>
  <c r="J1602" i="21"/>
  <c r="J1470" i="21"/>
  <c r="J1055" i="21"/>
  <c r="J1345" i="21"/>
  <c r="J1537" i="21"/>
  <c r="J1320" i="21"/>
  <c r="J1124" i="21"/>
  <c r="J1618" i="21"/>
  <c r="J950" i="21"/>
  <c r="J1305" i="21"/>
  <c r="J1539" i="21"/>
  <c r="J1331" i="21"/>
  <c r="J1625" i="21"/>
  <c r="J1445" i="21"/>
  <c r="J927" i="21"/>
  <c r="J1081" i="21"/>
  <c r="J1496" i="21"/>
  <c r="J1265" i="21"/>
  <c r="J1476" i="21"/>
  <c r="J1771" i="21"/>
  <c r="J1218" i="21"/>
  <c r="J1737" i="21"/>
  <c r="J1215" i="21"/>
  <c r="J921" i="21"/>
  <c r="J1350" i="21"/>
  <c r="J1045" i="21"/>
  <c r="J1127" i="21"/>
  <c r="J1416" i="21"/>
  <c r="J1071" i="21"/>
  <c r="J1383" i="21"/>
  <c r="J1741" i="21"/>
  <c r="J1634" i="21"/>
  <c r="J1550" i="21"/>
  <c r="J1686" i="21"/>
  <c r="J1778" i="21"/>
  <c r="J949" i="21"/>
  <c r="J1413" i="21"/>
  <c r="J971" i="21"/>
  <c r="J1316" i="21"/>
  <c r="J1088" i="21"/>
  <c r="J1661" i="21"/>
  <c r="J1128" i="21"/>
  <c r="J1499" i="21"/>
  <c r="J994" i="21"/>
  <c r="J1551" i="21"/>
  <c r="J1367" i="21"/>
  <c r="J917" i="21"/>
  <c r="J1234" i="21"/>
  <c r="J1183" i="21"/>
  <c r="J1113" i="21"/>
  <c r="J1635" i="21"/>
  <c r="J1779" i="21"/>
  <c r="J1772" i="21"/>
  <c r="J1321" i="21"/>
  <c r="J1160" i="21"/>
  <c r="J1384" i="21"/>
  <c r="J1404" i="21"/>
  <c r="J1736" i="21"/>
  <c r="J1704" i="21"/>
  <c r="J934" i="21"/>
  <c r="J1166" i="21"/>
  <c r="J1473" i="21"/>
  <c r="J1275" i="21"/>
  <c r="J1762" i="21"/>
  <c r="J1609" i="21"/>
  <c r="J1747" i="21"/>
  <c r="J890" i="21"/>
  <c r="J1096" i="21"/>
  <c r="J1687" i="21"/>
  <c r="J992" i="21"/>
  <c r="J1008" i="21"/>
  <c r="J913" i="21"/>
  <c r="J1306" i="21"/>
  <c r="J1738" i="21"/>
  <c r="J1031" i="21"/>
  <c r="J1649" i="21"/>
  <c r="J1564" i="21"/>
  <c r="J1512" i="21"/>
  <c r="J1346" i="21"/>
  <c r="J1603" i="21"/>
  <c r="J900" i="21"/>
  <c r="J1122" i="21"/>
  <c r="J1034" i="21"/>
  <c r="J1399" i="21"/>
  <c r="J1493" i="21"/>
  <c r="J1528" i="21"/>
  <c r="J827" i="21"/>
  <c r="J1706" i="21"/>
  <c r="J1293" i="21"/>
  <c r="J1714" i="21"/>
  <c r="J1438" i="21"/>
  <c r="J982" i="21"/>
  <c r="J1787" i="21"/>
  <c r="J1033" i="21"/>
  <c r="J1089" i="21"/>
  <c r="J1492" i="21"/>
  <c r="J1154" i="21"/>
  <c r="J1448" i="21"/>
  <c r="J1571" i="21"/>
  <c r="J1380" i="21"/>
  <c r="J1225" i="21"/>
  <c r="J1360" i="21"/>
  <c r="J1130" i="21"/>
  <c r="J1520" i="21"/>
  <c r="J947" i="21"/>
  <c r="J1446" i="21"/>
  <c r="J1010" i="21"/>
  <c r="J1219" i="21"/>
  <c r="J1723" i="21"/>
  <c r="J1732" i="21"/>
  <c r="J961" i="21"/>
  <c r="J1671" i="21"/>
  <c r="J1312" i="21"/>
  <c r="J996" i="21"/>
  <c r="J1700" i="21"/>
  <c r="J1589" i="21"/>
  <c r="J1451" i="21"/>
  <c r="J877" i="21"/>
  <c r="J1497" i="21"/>
  <c r="J1619" i="21"/>
  <c r="J1605" i="21"/>
  <c r="J1104" i="21"/>
  <c r="J1414" i="21"/>
  <c r="J1477" i="21"/>
  <c r="J1481" i="21"/>
  <c r="J1558" i="21"/>
  <c r="J1593" i="21"/>
  <c r="J1567" i="21"/>
  <c r="J1364" i="21"/>
  <c r="J1056" i="21"/>
  <c r="J1266" i="21"/>
  <c r="J1754" i="21"/>
  <c r="J1540" i="21"/>
  <c r="J1326" i="21"/>
  <c r="J1680" i="21"/>
  <c r="J1328" i="21"/>
  <c r="J1626" i="21"/>
  <c r="J1132" i="21"/>
  <c r="J1263" i="21"/>
  <c r="J1270" i="21"/>
  <c r="J1752" i="21"/>
  <c r="J1240" i="21"/>
  <c r="J1041" i="21"/>
  <c r="J1082" i="21"/>
  <c r="J1417" i="21"/>
  <c r="J1332" i="21"/>
  <c r="J1115" i="21"/>
  <c r="J928" i="21"/>
  <c r="J1656" i="21"/>
  <c r="J1652" i="21"/>
  <c r="J1556" i="21"/>
  <c r="J1594" i="21"/>
  <c r="J1238" i="21"/>
  <c r="J1186" i="21"/>
  <c r="J904" i="21"/>
  <c r="J979" i="21"/>
  <c r="J1409" i="21"/>
  <c r="J1584" i="21"/>
  <c r="J909" i="21"/>
  <c r="J1471" i="21"/>
  <c r="J1203" i="21"/>
  <c r="J1199" i="21"/>
  <c r="J1254" i="21"/>
  <c r="J1247" i="21"/>
  <c r="J1145" i="21"/>
  <c r="J1212" i="21"/>
  <c r="J1323" i="21"/>
  <c r="J1790" i="21"/>
  <c r="J1703" i="21"/>
  <c r="J782" i="21"/>
  <c r="J1530" i="21"/>
  <c r="J866" i="21"/>
  <c r="J1307" i="21"/>
  <c r="J1036" i="21"/>
  <c r="J1478" i="21"/>
  <c r="J1084" i="21"/>
  <c r="J1673" i="21"/>
  <c r="J1769" i="21"/>
  <c r="J1716" i="21"/>
  <c r="J948" i="21"/>
  <c r="J964" i="21"/>
  <c r="J1374" i="21"/>
  <c r="J1365" i="21"/>
  <c r="J878" i="21"/>
  <c r="J1664" i="21"/>
  <c r="J690" i="21"/>
  <c r="J1780" i="21"/>
  <c r="J1724" i="21"/>
  <c r="J1161" i="21"/>
  <c r="J1169" i="21"/>
  <c r="J755" i="21"/>
  <c r="J1386" i="21"/>
  <c r="J1050" i="21"/>
  <c r="J1472" i="21"/>
  <c r="J1545" i="21"/>
  <c r="J1422" i="21"/>
  <c r="J1482" i="21"/>
  <c r="J1488" i="21"/>
  <c r="J1475" i="21"/>
  <c r="J1587" i="21"/>
  <c r="J1375" i="21"/>
  <c r="J1213" i="21"/>
  <c r="J1758" i="21"/>
  <c r="J954" i="21"/>
  <c r="J1025" i="21"/>
  <c r="J1707" i="21"/>
  <c r="J997" i="21"/>
  <c r="J1042" i="21"/>
  <c r="J1177" i="21"/>
  <c r="J1419" i="21"/>
  <c r="J968" i="21"/>
  <c r="J1461" i="21"/>
  <c r="J914" i="21"/>
  <c r="J1565" i="21"/>
  <c r="J1318" i="21"/>
  <c r="J1352" i="21"/>
  <c r="J703" i="21"/>
  <c r="J700" i="21"/>
  <c r="J1249" i="21"/>
  <c r="J745" i="21"/>
  <c r="J1184" i="21"/>
  <c r="J1447" i="21"/>
  <c r="J910" i="21"/>
  <c r="J1354" i="21"/>
  <c r="J1521" i="21"/>
  <c r="J1424" i="21"/>
  <c r="J1347" i="21"/>
  <c r="J1514" i="21"/>
  <c r="J1666" i="21"/>
  <c r="J1672" i="21"/>
  <c r="J765" i="21"/>
  <c r="J1452" i="21"/>
  <c r="J1519" i="21"/>
  <c r="J1662" i="21"/>
  <c r="J993" i="21"/>
  <c r="J1248" i="21"/>
  <c r="J1591" i="21"/>
  <c r="J850" i="21"/>
  <c r="J857" i="21"/>
  <c r="J1387" i="21"/>
  <c r="J1054" i="21"/>
  <c r="J680" i="21"/>
  <c r="J751" i="21"/>
  <c r="J1513" i="21"/>
  <c r="J1363" i="21"/>
  <c r="J995" i="21"/>
  <c r="J1167" i="21"/>
  <c r="J1250" i="21"/>
  <c r="J807" i="21"/>
  <c r="J707" i="21"/>
  <c r="J1047" i="21"/>
  <c r="J929" i="21"/>
  <c r="J1650" i="21"/>
  <c r="J984" i="21"/>
  <c r="J1415" i="21"/>
  <c r="J1027" i="21"/>
  <c r="J1073" i="21"/>
  <c r="J1155" i="21"/>
  <c r="J1322" i="21"/>
  <c r="J1620" i="21"/>
  <c r="J688" i="21"/>
  <c r="J1705" i="21"/>
  <c r="J862" i="21"/>
  <c r="J1608" i="21"/>
  <c r="J694" i="21"/>
  <c r="J1117" i="21"/>
  <c r="J1420" i="21"/>
  <c r="J1011" i="21"/>
  <c r="J1725" i="21"/>
  <c r="J788" i="21"/>
  <c r="J897" i="21"/>
  <c r="J896" i="21"/>
  <c r="J1268" i="21"/>
  <c r="J1763" i="21"/>
  <c r="J1131" i="21"/>
  <c r="J1032" i="21"/>
  <c r="J1494" i="21"/>
  <c r="J1174" i="21"/>
  <c r="J1449" i="21"/>
  <c r="J1640" i="21"/>
  <c r="J1748" i="21"/>
  <c r="J1715" i="21"/>
  <c r="J1187" i="21"/>
  <c r="J1330" i="21"/>
  <c r="J963" i="21"/>
  <c r="J952" i="21"/>
  <c r="J1400" i="21"/>
  <c r="J1297" i="21"/>
  <c r="J887" i="21"/>
  <c r="J876" i="21"/>
  <c r="J1586" i="21"/>
  <c r="J1555" i="21"/>
  <c r="J1681" i="21"/>
  <c r="J1294" i="21"/>
  <c r="J1226" i="21"/>
  <c r="J1009" i="21"/>
  <c r="J1264" i="21"/>
  <c r="J1517" i="21"/>
  <c r="J1663" i="21"/>
  <c r="J1123" i="21"/>
  <c r="J1361" i="21"/>
  <c r="J1151" i="21"/>
  <c r="J1641" i="21"/>
  <c r="J1381" i="21"/>
  <c r="J1495" i="21"/>
  <c r="J1388" i="21"/>
  <c r="J1590" i="21"/>
  <c r="J1267" i="21"/>
  <c r="J1629" i="21"/>
  <c r="J1467" i="21"/>
  <c r="J724" i="21"/>
  <c r="J1636" i="21"/>
  <c r="J801" i="21"/>
  <c r="J1204" i="21"/>
  <c r="J683" i="21"/>
  <c r="J1035" i="21"/>
  <c r="J776" i="21"/>
  <c r="J1753" i="21"/>
  <c r="J1462" i="21"/>
  <c r="J1720" i="21"/>
  <c r="J1701" i="21"/>
  <c r="J1097" i="21"/>
  <c r="J1557" i="21"/>
  <c r="J1058" i="21"/>
  <c r="J1418" i="21"/>
  <c r="J1296" i="21"/>
  <c r="J1627" i="21"/>
  <c r="J912" i="21"/>
  <c r="J888" i="21"/>
  <c r="J1048" i="21"/>
  <c r="J1023" i="21"/>
  <c r="J705" i="21"/>
  <c r="J1319" i="21"/>
  <c r="J903" i="21"/>
  <c r="J1773" i="21"/>
  <c r="J817" i="21"/>
  <c r="J1200" i="21"/>
  <c r="J1133" i="21"/>
  <c r="J1500" i="21"/>
  <c r="J1105" i="21"/>
  <c r="J895" i="21"/>
  <c r="J1544" i="21"/>
  <c r="J798" i="21"/>
  <c r="J1285" i="21"/>
  <c r="J1405" i="21"/>
  <c r="J1743" i="21"/>
  <c r="J1523" i="21"/>
  <c r="J1235" i="21"/>
  <c r="J1423" i="21"/>
  <c r="J1339" i="21"/>
  <c r="J1604" i="21"/>
  <c r="J769" i="21"/>
  <c r="J736" i="21"/>
  <c r="J1012" i="21"/>
  <c r="J1522" i="21"/>
  <c r="J1756" i="21"/>
  <c r="J1368" i="21"/>
  <c r="J1639" i="21"/>
  <c r="J983" i="21"/>
  <c r="J1665" i="21"/>
  <c r="J1214" i="21"/>
  <c r="J1688" i="21"/>
  <c r="J1474" i="21"/>
  <c r="J738" i="21"/>
  <c r="J969" i="21"/>
  <c r="J814" i="21"/>
  <c r="J1178" i="21"/>
  <c r="J815" i="21"/>
  <c r="J1385" i="21"/>
  <c r="J962" i="21"/>
  <c r="J935" i="21"/>
  <c r="J905" i="21"/>
  <c r="J1642" i="21"/>
  <c r="J1255" i="21"/>
  <c r="J1585" i="21"/>
  <c r="J970" i="21"/>
  <c r="J689" i="21"/>
  <c r="J1389" i="21"/>
  <c r="J1468" i="21"/>
  <c r="J675" i="21"/>
  <c r="J766" i="21"/>
  <c r="J1583" i="21"/>
  <c r="J1196" i="21"/>
  <c r="J1051" i="21"/>
  <c r="J1242" i="21"/>
  <c r="J1313" i="21"/>
  <c r="J737" i="21"/>
  <c r="J704" i="21"/>
  <c r="J1286" i="21"/>
  <c r="J1298" i="21"/>
  <c r="J1529" i="21"/>
  <c r="J1272" i="21"/>
  <c r="J1575" i="21"/>
  <c r="J1271" i="21"/>
  <c r="J951" i="21"/>
  <c r="J1182" i="21"/>
  <c r="J894" i="21"/>
  <c r="J693" i="21"/>
  <c r="J1689" i="21"/>
  <c r="J1410" i="21"/>
  <c r="J706" i="21"/>
  <c r="J937" i="21"/>
  <c r="J1733" i="21"/>
  <c r="J870" i="21"/>
  <c r="J861" i="21"/>
  <c r="J1606" i="21"/>
  <c r="J953" i="21"/>
  <c r="J1168" i="21"/>
  <c r="J967" i="21"/>
  <c r="J1527" i="21"/>
  <c r="J1083" i="21"/>
  <c r="J1216" i="21"/>
  <c r="J1610" i="21"/>
  <c r="J1755" i="21"/>
  <c r="J941" i="21"/>
  <c r="J1276" i="21"/>
  <c r="J1702" i="21"/>
  <c r="J1072" i="21"/>
  <c r="J1439" i="21"/>
  <c r="J702" i="21"/>
  <c r="J1722" i="21"/>
  <c r="J893" i="21"/>
  <c r="J716" i="21"/>
  <c r="J819" i="21"/>
  <c r="J1359" i="21"/>
  <c r="J955" i="21"/>
  <c r="J1146" i="21"/>
  <c r="J1217" i="21"/>
  <c r="J1158" i="21"/>
  <c r="J1170" i="21"/>
  <c r="J1273" i="21"/>
  <c r="J1176" i="21"/>
  <c r="J1220" i="21"/>
  <c r="J1239" i="21"/>
  <c r="J1150" i="21"/>
  <c r="J1607" i="21"/>
  <c r="J1295" i="21"/>
  <c r="J911" i="21"/>
  <c r="J1657" i="21"/>
  <c r="J1090" i="21"/>
  <c r="J1708" i="21"/>
  <c r="J809" i="21"/>
  <c r="J1498" i="21"/>
  <c r="J1329" i="21"/>
  <c r="J1129" i="21"/>
  <c r="J1440" i="21"/>
  <c r="J750" i="21"/>
  <c r="J1578" i="21"/>
  <c r="J1554" i="21"/>
  <c r="J1648" i="21"/>
  <c r="J1325" i="21"/>
  <c r="J956" i="21"/>
  <c r="J1541" i="21"/>
  <c r="J1645" i="21"/>
  <c r="J1407" i="21"/>
  <c r="J787" i="21"/>
  <c r="J1682" i="21"/>
  <c r="J1327" i="21"/>
  <c r="J891" i="21"/>
  <c r="J1114" i="21"/>
  <c r="J1057" i="21"/>
  <c r="J1739" i="21"/>
  <c r="J805" i="21"/>
  <c r="J1126" i="21"/>
  <c r="J1074" i="21"/>
  <c r="J1241" i="21"/>
  <c r="J1515" i="21"/>
  <c r="J1156" i="21"/>
  <c r="J1175" i="21"/>
  <c r="J1118" i="21"/>
  <c r="J1028" i="21"/>
  <c r="J1559" i="21"/>
  <c r="J1026" i="21"/>
  <c r="J808" i="21"/>
  <c r="L10" i="27" l="1"/>
  <c r="G116" i="1"/>
  <c r="C116" i="21" s="1"/>
  <c r="C418" i="21"/>
  <c r="H233" i="50"/>
  <c r="H230" i="50"/>
  <c r="H138" i="50"/>
  <c r="H150" i="50"/>
  <c r="H125" i="50"/>
  <c r="G164" i="50"/>
  <c r="H179" i="50"/>
  <c r="H123" i="50"/>
  <c r="H164" i="50"/>
  <c r="G121" i="50"/>
  <c r="H200" i="50"/>
  <c r="H204" i="50"/>
  <c r="G123" i="50"/>
  <c r="H121" i="50"/>
  <c r="G200" i="50"/>
  <c r="G204" i="50"/>
  <c r="G179" i="50"/>
  <c r="H203" i="50"/>
  <c r="G203" i="50"/>
  <c r="H162" i="50"/>
  <c r="G162" i="50"/>
  <c r="H10" i="50"/>
  <c r="H13" i="50"/>
  <c r="H196" i="50"/>
  <c r="H199" i="50"/>
  <c r="G224" i="50"/>
  <c r="G227" i="50"/>
  <c r="G161" i="50"/>
  <c r="G223" i="50"/>
  <c r="H223" i="50"/>
  <c r="H163" i="50"/>
  <c r="G196" i="50"/>
  <c r="G199" i="50"/>
  <c r="H219" i="50"/>
  <c r="G181" i="50"/>
  <c r="G184" i="50"/>
  <c r="G120" i="50"/>
  <c r="G191" i="50"/>
  <c r="H105" i="50"/>
  <c r="H108" i="50"/>
  <c r="G219" i="50"/>
  <c r="G89" i="50"/>
  <c r="G92" i="50"/>
  <c r="G206" i="50"/>
  <c r="H181" i="50"/>
  <c r="H184" i="50"/>
  <c r="G122" i="50"/>
  <c r="H124" i="50"/>
  <c r="H122" i="50"/>
  <c r="H146" i="50"/>
  <c r="H93" i="50"/>
  <c r="G124" i="50"/>
  <c r="G105" i="50"/>
  <c r="G108" i="50"/>
  <c r="H132" i="50"/>
  <c r="H135" i="50"/>
  <c r="H89" i="50"/>
  <c r="H92" i="50"/>
  <c r="H206" i="50"/>
  <c r="H67" i="50"/>
  <c r="H70" i="50"/>
  <c r="H165" i="50"/>
  <c r="H120" i="50"/>
  <c r="H190" i="50"/>
  <c r="G93" i="50"/>
  <c r="H161" i="50"/>
  <c r="G132" i="50"/>
  <c r="G135" i="50"/>
  <c r="H229" i="50"/>
  <c r="H232" i="50"/>
  <c r="G67" i="50"/>
  <c r="G70" i="50"/>
  <c r="G165" i="50"/>
  <c r="H209" i="50"/>
  <c r="H178" i="50"/>
  <c r="H191" i="50"/>
  <c r="G190" i="50"/>
  <c r="G163" i="50"/>
  <c r="H91" i="50"/>
  <c r="H94" i="50"/>
  <c r="G134" i="50"/>
  <c r="G137" i="50"/>
  <c r="G229" i="50"/>
  <c r="G232" i="50"/>
  <c r="G209" i="50"/>
  <c r="G168" i="50"/>
  <c r="G167" i="50"/>
  <c r="H228" i="50"/>
  <c r="H24" i="50"/>
  <c r="H27" i="50"/>
  <c r="G91" i="50"/>
  <c r="G94" i="50"/>
  <c r="H134" i="50"/>
  <c r="H137" i="50"/>
  <c r="G189" i="50"/>
  <c r="G192" i="50"/>
  <c r="G23" i="50"/>
  <c r="G26" i="50"/>
  <c r="H167" i="50"/>
  <c r="G178" i="50"/>
  <c r="H168" i="50"/>
  <c r="H109" i="50"/>
  <c r="G109" i="50"/>
  <c r="G146" i="50"/>
  <c r="G24" i="50"/>
  <c r="G27" i="50"/>
  <c r="G10" i="50"/>
  <c r="G13" i="50"/>
  <c r="H189" i="50"/>
  <c r="H192" i="50"/>
  <c r="H224" i="50"/>
  <c r="H227" i="50"/>
  <c r="H23" i="50"/>
  <c r="H26" i="50"/>
  <c r="G222" i="50"/>
  <c r="G228" i="50"/>
  <c r="B5" i="1"/>
  <c r="B2" i="28"/>
  <c r="AE2" i="28"/>
  <c r="AE3" i="28" s="1"/>
  <c r="AE4" i="28" s="1"/>
  <c r="AE5" i="28" s="1"/>
  <c r="AE6" i="28" s="1"/>
  <c r="AE7" i="28" s="1"/>
  <c r="AE8" i="28" s="1"/>
  <c r="AE9" i="28" s="1"/>
  <c r="AE10" i="28" s="1"/>
  <c r="AE11" i="28" s="1"/>
  <c r="AE12" i="28" s="1"/>
  <c r="AE13" i="28" s="1"/>
  <c r="AE14" i="28" s="1"/>
  <c r="AE15" i="28" s="1"/>
  <c r="AE16" i="28" s="1"/>
  <c r="AE17" i="28" s="1"/>
  <c r="AE18" i="28" s="1"/>
  <c r="AE19" i="28" s="1"/>
  <c r="AE20" i="28" s="1"/>
  <c r="AE21" i="28" s="1"/>
  <c r="AE22" i="28" s="1"/>
  <c r="AE23" i="28" s="1"/>
  <c r="AE24" i="28" s="1"/>
  <c r="AE25" i="28" s="1"/>
  <c r="AE26" i="28" s="1"/>
  <c r="AE27" i="28" s="1"/>
  <c r="AE28" i="28" s="1"/>
  <c r="AE29" i="28" s="1"/>
  <c r="AE30" i="28" s="1"/>
  <c r="AE31" i="28" s="1"/>
  <c r="AE32" i="28" s="1"/>
  <c r="AE33" i="28" s="1"/>
  <c r="AE34" i="28" s="1"/>
  <c r="AE35" i="28" s="1"/>
  <c r="AE36" i="28" s="1"/>
  <c r="AE37" i="28" s="1"/>
  <c r="AE38" i="28" s="1"/>
  <c r="AE39" i="28" s="1"/>
  <c r="AE40" i="28" s="1"/>
  <c r="AE41" i="28" s="1"/>
  <c r="AE42" i="28" s="1"/>
  <c r="AE43" i="28" s="1"/>
  <c r="AE44" i="28" s="1"/>
  <c r="AE45" i="28" s="1"/>
  <c r="AE46" i="28" s="1"/>
  <c r="AE47" i="28" s="1"/>
  <c r="AE48" i="28" s="1"/>
  <c r="AE49" i="28" s="1"/>
  <c r="AE50" i="28" s="1"/>
  <c r="AE51" i="28" s="1"/>
  <c r="AE52" i="28" s="1"/>
  <c r="AD2" i="28"/>
  <c r="AD3" i="28" s="1"/>
  <c r="AD4" i="28" s="1"/>
  <c r="AD5" i="28" s="1"/>
  <c r="AD6" i="28" s="1"/>
  <c r="AD7" i="28" s="1"/>
  <c r="AD8" i="28" s="1"/>
  <c r="AD9" i="28" s="1"/>
  <c r="AD10" i="28" s="1"/>
  <c r="AD11" i="28" s="1"/>
  <c r="AD12" i="28" s="1"/>
  <c r="AD13" i="28" s="1"/>
  <c r="AD14" i="28" s="1"/>
  <c r="AD15" i="28" s="1"/>
  <c r="AD16" i="28" s="1"/>
  <c r="AD17" i="28" s="1"/>
  <c r="AC2" i="28"/>
  <c r="AB2" i="28"/>
  <c r="AB3" i="28" s="1"/>
  <c r="AB4" i="28" s="1"/>
  <c r="AB5" i="28" s="1"/>
  <c r="AB6" i="28" s="1"/>
  <c r="AB7" i="28" s="1"/>
  <c r="AB8" i="28" s="1"/>
  <c r="AB9" i="28" s="1"/>
  <c r="AB10" i="28" s="1"/>
  <c r="AB11" i="28" s="1"/>
  <c r="AB12" i="28" s="1"/>
  <c r="AB13" i="28" s="1"/>
  <c r="AB14" i="28" s="1"/>
  <c r="AB15" i="28" s="1"/>
  <c r="AB16" i="28" s="1"/>
  <c r="AB17" i="28" s="1"/>
  <c r="AB18" i="28" s="1"/>
  <c r="AB19" i="28" s="1"/>
  <c r="AB20" i="28" s="1"/>
  <c r="AB21" i="28" s="1"/>
  <c r="AB22" i="28" s="1"/>
  <c r="AB23" i="28" s="1"/>
  <c r="AA2" i="28"/>
  <c r="AA3" i="28" s="1"/>
  <c r="AA4" i="28" s="1"/>
  <c r="AA5" i="28" s="1"/>
  <c r="AA6" i="28" s="1"/>
  <c r="AA7" i="28" s="1"/>
  <c r="AA8" i="28" s="1"/>
  <c r="AA9" i="28" s="1"/>
  <c r="AA10" i="28" s="1"/>
  <c r="AA11" i="28" s="1"/>
  <c r="AA12" i="28" s="1"/>
  <c r="AA13" i="28" s="1"/>
  <c r="AA14" i="28" s="1"/>
  <c r="AA15" i="28" s="1"/>
  <c r="AA16" i="28" s="1"/>
  <c r="AA17" i="28" s="1"/>
  <c r="AA18" i="28" s="1"/>
  <c r="AA19" i="28" s="1"/>
  <c r="AA20" i="28" s="1"/>
  <c r="AA21" i="28" s="1"/>
  <c r="AA22" i="28" s="1"/>
  <c r="AA23" i="28" s="1"/>
  <c r="AA24" i="28" s="1"/>
  <c r="AA25" i="28" s="1"/>
  <c r="AA26" i="28" s="1"/>
  <c r="AA27" i="28" s="1"/>
  <c r="AA28" i="28" s="1"/>
  <c r="AA29" i="28" s="1"/>
  <c r="AA30" i="28" s="1"/>
  <c r="AA31" i="28" s="1"/>
  <c r="AA32" i="28" s="1"/>
  <c r="AA33" i="28" s="1"/>
  <c r="AA34" i="28" s="1"/>
  <c r="AA35" i="28" s="1"/>
  <c r="AA36" i="28" s="1"/>
  <c r="AA37" i="28" s="1"/>
  <c r="AA38" i="28" s="1"/>
  <c r="AA39" i="28" s="1"/>
  <c r="AA40" i="28" s="1"/>
  <c r="AA41" i="28" s="1"/>
  <c r="AA42" i="28" s="1"/>
  <c r="AA43" i="28" s="1"/>
  <c r="AA44" i="28" s="1"/>
  <c r="Z2" i="28"/>
  <c r="Z3" i="28" s="1"/>
  <c r="Z4" i="28" s="1"/>
  <c r="Y2" i="28"/>
  <c r="Y3" i="28" s="1"/>
  <c r="Y4" i="28" s="1"/>
  <c r="Y5" i="28" s="1"/>
  <c r="Y6" i="28" s="1"/>
  <c r="Y7" i="28" s="1"/>
  <c r="Y8" i="28" s="1"/>
  <c r="Y9" i="28" s="1"/>
  <c r="Y10" i="28" s="1"/>
  <c r="Y11" i="28" s="1"/>
  <c r="Y12" i="28" s="1"/>
  <c r="Y13" i="28" s="1"/>
  <c r="Y14" i="28" s="1"/>
  <c r="Y15" i="28" s="1"/>
  <c r="Y16" i="28" s="1"/>
  <c r="X2" i="28"/>
  <c r="W2" i="28"/>
  <c r="L11" i="27" l="1"/>
  <c r="G117" i="1"/>
  <c r="C117" i="21" s="1"/>
  <c r="C419" i="21"/>
  <c r="B6" i="1"/>
  <c r="X3" i="28"/>
  <c r="A2" i="28"/>
  <c r="AK2" i="28"/>
  <c r="L2" i="28"/>
  <c r="M2" i="28" s="1"/>
  <c r="Z5" i="28"/>
  <c r="AC3" i="28"/>
  <c r="AN2" i="28"/>
  <c r="AP2" i="28"/>
  <c r="AL2" i="28"/>
  <c r="AO2" i="28"/>
  <c r="Y17" i="28"/>
  <c r="Y18" i="28" s="1"/>
  <c r="Y19" i="28" s="1"/>
  <c r="Y20" i="28" s="1"/>
  <c r="Y21" i="28" s="1"/>
  <c r="Y22" i="28" s="1"/>
  <c r="Y23" i="28" s="1"/>
  <c r="Y24" i="28" s="1"/>
  <c r="Y25" i="28" s="1"/>
  <c r="Y26" i="28" s="1"/>
  <c r="Y27" i="28" s="1"/>
  <c r="Y28" i="28" s="1"/>
  <c r="Y29" i="28" s="1"/>
  <c r="Y30" i="28" s="1"/>
  <c r="Y31" i="28" s="1"/>
  <c r="Y32" i="28" s="1"/>
  <c r="Y33" i="28" s="1"/>
  <c r="Y34" i="28" s="1"/>
  <c r="Y35" i="28" s="1"/>
  <c r="Y36" i="28" s="1"/>
  <c r="Y37" i="28" s="1"/>
  <c r="Y38" i="28" s="1"/>
  <c r="Y39" i="28" s="1"/>
  <c r="Y40" i="28" s="1"/>
  <c r="Y41" i="28" s="1"/>
  <c r="Y42" i="28" s="1"/>
  <c r="Y43" i="28" s="1"/>
  <c r="Y44" i="28" s="1"/>
  <c r="Y45" i="28" s="1"/>
  <c r="Y46" i="28" s="1"/>
  <c r="Y47" i="28" s="1"/>
  <c r="Y48" i="28" s="1"/>
  <c r="Y49" i="28" s="1"/>
  <c r="Y50" i="28" s="1"/>
  <c r="Y51" i="28" s="1"/>
  <c r="Y52" i="28" s="1"/>
  <c r="Y53" i="28" s="1"/>
  <c r="Y54" i="28" s="1"/>
  <c r="Y55" i="28" s="1"/>
  <c r="Y56" i="28" s="1"/>
  <c r="Y57" i="28" s="1"/>
  <c r="Y58" i="28" s="1"/>
  <c r="Y59" i="28" s="1"/>
  <c r="Y60" i="28" s="1"/>
  <c r="Y61" i="28" s="1"/>
  <c r="Y62" i="28" s="1"/>
  <c r="Y63" i="28" s="1"/>
  <c r="Y64" i="28" s="1"/>
  <c r="Y65" i="28" s="1"/>
  <c r="Y66" i="28" s="1"/>
  <c r="Y67" i="28" s="1"/>
  <c r="Y68" i="28" s="1"/>
  <c r="Y69" i="28" s="1"/>
  <c r="Y70" i="28" s="1"/>
  <c r="Y71" i="28" s="1"/>
  <c r="Y72" i="28" s="1"/>
  <c r="Y73" i="28" s="1"/>
  <c r="Y74" i="28" s="1"/>
  <c r="Y75" i="28" s="1"/>
  <c r="Y76" i="28" s="1"/>
  <c r="Y77" i="28" s="1"/>
  <c r="Y78" i="28" s="1"/>
  <c r="Y79" i="28" s="1"/>
  <c r="Y80" i="28" s="1"/>
  <c r="Y81" i="28" s="1"/>
  <c r="Y82" i="28" s="1"/>
  <c r="Y83" i="28" s="1"/>
  <c r="Y84" i="28" s="1"/>
  <c r="Y85" i="28" s="1"/>
  <c r="Y86" i="28" s="1"/>
  <c r="Y87" i="28" s="1"/>
  <c r="Y88" i="28" s="1"/>
  <c r="Y89" i="28" s="1"/>
  <c r="Y90" i="28" s="1"/>
  <c r="Y91" i="28" s="1"/>
  <c r="Y92" i="28" s="1"/>
  <c r="Y93" i="28" s="1"/>
  <c r="Y94" i="28" s="1"/>
  <c r="Y95" i="28" s="1"/>
  <c r="Y96" i="28" s="1"/>
  <c r="Y97" i="28" s="1"/>
  <c r="Y98" i="28" s="1"/>
  <c r="Y99" i="28" s="1"/>
  <c r="Y100" i="28" s="1"/>
  <c r="Y101" i="28" s="1"/>
  <c r="Y102" i="28" s="1"/>
  <c r="Y103" i="28" s="1"/>
  <c r="Y104" i="28" s="1"/>
  <c r="Y105" i="28" s="1"/>
  <c r="Y106" i="28" s="1"/>
  <c r="Y107" i="28" s="1"/>
  <c r="Y108" i="28" s="1"/>
  <c r="Y109" i="28" s="1"/>
  <c r="Y110" i="28" s="1"/>
  <c r="Y111" i="28" s="1"/>
  <c r="Y112" i="28" s="1"/>
  <c r="Y113" i="28" s="1"/>
  <c r="Y114" i="28" s="1"/>
  <c r="Y115" i="28" s="1"/>
  <c r="Y116" i="28" s="1"/>
  <c r="Y117" i="28" s="1"/>
  <c r="Y118" i="28" s="1"/>
  <c r="Y119" i="28" s="1"/>
  <c r="Y120" i="28" s="1"/>
  <c r="Y121" i="28" s="1"/>
  <c r="Y122" i="28" s="1"/>
  <c r="Y123" i="28" s="1"/>
  <c r="Y124" i="28" s="1"/>
  <c r="Y125" i="28" s="1"/>
  <c r="Y126" i="28" s="1"/>
  <c r="Y127" i="28" s="1"/>
  <c r="Y128" i="28" s="1"/>
  <c r="Y129" i="28" s="1"/>
  <c r="Y130" i="28" s="1"/>
  <c r="Y131" i="28" s="1"/>
  <c r="Y132" i="28" s="1"/>
  <c r="Y133" i="28" s="1"/>
  <c r="Y134" i="28" s="1"/>
  <c r="Y135" i="28" s="1"/>
  <c r="Y136" i="28" s="1"/>
  <c r="Y137" i="28" s="1"/>
  <c r="Y138" i="28" s="1"/>
  <c r="Y139" i="28" s="1"/>
  <c r="Y140" i="28" s="1"/>
  <c r="Y141" i="28" s="1"/>
  <c r="Y142" i="28" s="1"/>
  <c r="Y143" i="28" s="1"/>
  <c r="Y144" i="28" s="1"/>
  <c r="Y145" i="28" s="1"/>
  <c r="Y146" i="28" s="1"/>
  <c r="Y147" i="28" s="1"/>
  <c r="Y148" i="28" s="1"/>
  <c r="Y149" i="28" s="1"/>
  <c r="Y150" i="28" s="1"/>
  <c r="Y151" i="28" s="1"/>
  <c r="Y152" i="28" s="1"/>
  <c r="Y153" i="28" s="1"/>
  <c r="Y154" i="28" s="1"/>
  <c r="Y155" i="28" s="1"/>
  <c r="Y156" i="28" s="1"/>
  <c r="Y157" i="28" s="1"/>
  <c r="Y158" i="28" s="1"/>
  <c r="Y159" i="28" s="1"/>
  <c r="Y160" i="28" s="1"/>
  <c r="Y161" i="28" s="1"/>
  <c r="Y162" i="28" s="1"/>
  <c r="Y163" i="28" s="1"/>
  <c r="Y164" i="28" s="1"/>
  <c r="Y165" i="28" s="1"/>
  <c r="Y166" i="28" s="1"/>
  <c r="Y167" i="28" s="1"/>
  <c r="Y168" i="28" s="1"/>
  <c r="Y169" i="28" s="1"/>
  <c r="Y170" i="28" s="1"/>
  <c r="Y171" i="28" s="1"/>
  <c r="Y172" i="28" s="1"/>
  <c r="Y173" i="28" s="1"/>
  <c r="Y174" i="28" s="1"/>
  <c r="Y175" i="28" s="1"/>
  <c r="Y176" i="28" s="1"/>
  <c r="Y177" i="28" s="1"/>
  <c r="Y178" i="28" s="1"/>
  <c r="Y179" i="28" s="1"/>
  <c r="Y180" i="28" s="1"/>
  <c r="Y181" i="28" s="1"/>
  <c r="Y182" i="28" s="1"/>
  <c r="Y183" i="28" s="1"/>
  <c r="Y184" i="28" s="1"/>
  <c r="Y185" i="28" s="1"/>
  <c r="Y186" i="28" s="1"/>
  <c r="Y187" i="28" s="1"/>
  <c r="Y188" i="28" s="1"/>
  <c r="Y189" i="28" s="1"/>
  <c r="Y190" i="28" s="1"/>
  <c r="Y191" i="28" s="1"/>
  <c r="Y192" i="28" s="1"/>
  <c r="Y193" i="28" s="1"/>
  <c r="Y194" i="28" s="1"/>
  <c r="Y195" i="28" s="1"/>
  <c r="Y196" i="28" s="1"/>
  <c r="Y197" i="28" s="1"/>
  <c r="Y198" i="28" s="1"/>
  <c r="Y199" i="28" s="1"/>
  <c r="Y200" i="28" s="1"/>
  <c r="Y201" i="28" s="1"/>
  <c r="Y202" i="28" s="1"/>
  <c r="Y203" i="28" s="1"/>
  <c r="Y204" i="28" s="1"/>
  <c r="Y205" i="28" s="1"/>
  <c r="Y206" i="28" s="1"/>
  <c r="Y207" i="28" s="1"/>
  <c r="Y208" i="28" s="1"/>
  <c r="Y209" i="28" s="1"/>
  <c r="Y210" i="28" s="1"/>
  <c r="Y211" i="28" s="1"/>
  <c r="Y212" i="28" s="1"/>
  <c r="Y213" i="28" s="1"/>
  <c r="Y214" i="28" s="1"/>
  <c r="Y215" i="28" s="1"/>
  <c r="Y216" i="28" s="1"/>
  <c r="Y217" i="28" s="1"/>
  <c r="Y218" i="28" s="1"/>
  <c r="Y219" i="28" s="1"/>
  <c r="Y220" i="28" s="1"/>
  <c r="Y221" i="28" s="1"/>
  <c r="Y222" i="28" s="1"/>
  <c r="Y223" i="28" s="1"/>
  <c r="Y224" i="28" s="1"/>
  <c r="Y225" i="28" s="1"/>
  <c r="Y226" i="28" s="1"/>
  <c r="Y227" i="28" s="1"/>
  <c r="Y228" i="28" s="1"/>
  <c r="Y229" i="28" s="1"/>
  <c r="Y230" i="28" s="1"/>
  <c r="Y231" i="28" s="1"/>
  <c r="Y232" i="28" s="1"/>
  <c r="Y233" i="28" s="1"/>
  <c r="Y234" i="28" s="1"/>
  <c r="Y235" i="28" s="1"/>
  <c r="Y236" i="28" s="1"/>
  <c r="Y237" i="28" s="1"/>
  <c r="Y238" i="28" s="1"/>
  <c r="Y239" i="28" s="1"/>
  <c r="Y240" i="28" s="1"/>
  <c r="Y241" i="28" s="1"/>
  <c r="Y242" i="28" s="1"/>
  <c r="Y243" i="28" s="1"/>
  <c r="Y244" i="28" s="1"/>
  <c r="Y245" i="28" s="1"/>
  <c r="Y246" i="28" s="1"/>
  <c r="Y247" i="28" s="1"/>
  <c r="Y248" i="28" s="1"/>
  <c r="Y249" i="28" s="1"/>
  <c r="Y250" i="28" s="1"/>
  <c r="AA45" i="28"/>
  <c r="AA46" i="28" s="1"/>
  <c r="AA47" i="28" s="1"/>
  <c r="AA48" i="28" s="1"/>
  <c r="AA49" i="28" s="1"/>
  <c r="AA50" i="28" s="1"/>
  <c r="AA51" i="28" s="1"/>
  <c r="AA52" i="28" s="1"/>
  <c r="AA53" i="28" s="1"/>
  <c r="AA54" i="28" s="1"/>
  <c r="AA55" i="28" s="1"/>
  <c r="AA56" i="28" s="1"/>
  <c r="AA57" i="28" s="1"/>
  <c r="AA58" i="28" s="1"/>
  <c r="AA59" i="28" s="1"/>
  <c r="AA60" i="28" s="1"/>
  <c r="AA61" i="28" s="1"/>
  <c r="AA62" i="28" s="1"/>
  <c r="AA63" i="28" s="1"/>
  <c r="AA64" i="28" s="1"/>
  <c r="AA65" i="28" s="1"/>
  <c r="AA66" i="28" s="1"/>
  <c r="AA67" i="28" s="1"/>
  <c r="AA68" i="28" s="1"/>
  <c r="AA69" i="28" s="1"/>
  <c r="AA70" i="28" s="1"/>
  <c r="AA71" i="28" s="1"/>
  <c r="AA72" i="28" s="1"/>
  <c r="AA73" i="28" s="1"/>
  <c r="AA74" i="28" s="1"/>
  <c r="AA75" i="28" s="1"/>
  <c r="AA76" i="28" s="1"/>
  <c r="AA77" i="28" s="1"/>
  <c r="AA78" i="28" s="1"/>
  <c r="AA79" i="28" s="1"/>
  <c r="AA80" i="28" s="1"/>
  <c r="AA81" i="28" s="1"/>
  <c r="AA82" i="28" s="1"/>
  <c r="AA83" i="28" s="1"/>
  <c r="AA84" i="28" s="1"/>
  <c r="AA85" i="28" s="1"/>
  <c r="AA86" i="28" s="1"/>
  <c r="AA87" i="28" s="1"/>
  <c r="AA88" i="28" s="1"/>
  <c r="AA89" i="28" s="1"/>
  <c r="AA90" i="28" s="1"/>
  <c r="AA91" i="28" s="1"/>
  <c r="AA92" i="28" s="1"/>
  <c r="AA93" i="28" s="1"/>
  <c r="AA94" i="28" s="1"/>
  <c r="AA95" i="28" s="1"/>
  <c r="AA96" i="28" s="1"/>
  <c r="AA97" i="28" s="1"/>
  <c r="AA98" i="28" s="1"/>
  <c r="AA99" i="28" s="1"/>
  <c r="AA100" i="28" s="1"/>
  <c r="AA101" i="28" s="1"/>
  <c r="AA102" i="28" s="1"/>
  <c r="AA103" i="28" s="1"/>
  <c r="AA104" i="28" s="1"/>
  <c r="AA105" i="28" s="1"/>
  <c r="AA106" i="28" s="1"/>
  <c r="AA107" i="28" s="1"/>
  <c r="AA108" i="28" s="1"/>
  <c r="AA109" i="28" s="1"/>
  <c r="AA110" i="28" s="1"/>
  <c r="AA111" i="28" s="1"/>
  <c r="AA112" i="28" s="1"/>
  <c r="AA113" i="28" s="1"/>
  <c r="AA114" i="28" s="1"/>
  <c r="AA115" i="28" s="1"/>
  <c r="AA116" i="28" s="1"/>
  <c r="AA117" i="28" s="1"/>
  <c r="AA118" i="28" s="1"/>
  <c r="AA119" i="28" s="1"/>
  <c r="AA120" i="28" s="1"/>
  <c r="AA121" i="28" s="1"/>
  <c r="AA122" i="28" s="1"/>
  <c r="AA123" i="28" s="1"/>
  <c r="AA124" i="28" s="1"/>
  <c r="AA125" i="28" s="1"/>
  <c r="AA126" i="28" s="1"/>
  <c r="AA127" i="28" s="1"/>
  <c r="AA128" i="28" s="1"/>
  <c r="AA129" i="28" s="1"/>
  <c r="AA130" i="28" s="1"/>
  <c r="AA131" i="28" s="1"/>
  <c r="AA132" i="28" s="1"/>
  <c r="AA133" i="28" s="1"/>
  <c r="AA134" i="28" s="1"/>
  <c r="AA135" i="28" s="1"/>
  <c r="AA136" i="28" s="1"/>
  <c r="AA137" i="28" s="1"/>
  <c r="AA138" i="28" s="1"/>
  <c r="AA139" i="28" s="1"/>
  <c r="AA140" i="28" s="1"/>
  <c r="AA141" i="28" s="1"/>
  <c r="AA142" i="28" s="1"/>
  <c r="AA143" i="28" s="1"/>
  <c r="AA144" i="28" s="1"/>
  <c r="AA145" i="28" s="1"/>
  <c r="AA146" i="28" s="1"/>
  <c r="AA147" i="28" s="1"/>
  <c r="AA148" i="28" s="1"/>
  <c r="AA149" i="28" s="1"/>
  <c r="AA150" i="28" s="1"/>
  <c r="AA151" i="28" s="1"/>
  <c r="AA152" i="28" s="1"/>
  <c r="AA153" i="28" s="1"/>
  <c r="AA154" i="28" s="1"/>
  <c r="AA155" i="28" s="1"/>
  <c r="AA156" i="28" s="1"/>
  <c r="AA157" i="28" s="1"/>
  <c r="AA158" i="28" s="1"/>
  <c r="AA159" i="28" s="1"/>
  <c r="AA160" i="28" s="1"/>
  <c r="AA161" i="28" s="1"/>
  <c r="AA162" i="28" s="1"/>
  <c r="AA163" i="28" s="1"/>
  <c r="AA164" i="28" s="1"/>
  <c r="AA165" i="28" s="1"/>
  <c r="AA166" i="28" s="1"/>
  <c r="AA167" i="28" s="1"/>
  <c r="AA168" i="28" s="1"/>
  <c r="AA169" i="28" s="1"/>
  <c r="AA170" i="28" s="1"/>
  <c r="AA171" i="28" s="1"/>
  <c r="AA172" i="28" s="1"/>
  <c r="AA173" i="28" s="1"/>
  <c r="AA174" i="28" s="1"/>
  <c r="AA175" i="28" s="1"/>
  <c r="AA176" i="28" s="1"/>
  <c r="AA177" i="28" s="1"/>
  <c r="AA178" i="28" s="1"/>
  <c r="AA179" i="28" s="1"/>
  <c r="AA180" i="28" s="1"/>
  <c r="AA181" i="28" s="1"/>
  <c r="AA182" i="28" s="1"/>
  <c r="AA183" i="28" s="1"/>
  <c r="AA184" i="28" s="1"/>
  <c r="AA185" i="28" s="1"/>
  <c r="AA186" i="28" s="1"/>
  <c r="AA187" i="28" s="1"/>
  <c r="AA188" i="28" s="1"/>
  <c r="AA189" i="28" s="1"/>
  <c r="AA190" i="28" s="1"/>
  <c r="AA191" i="28" s="1"/>
  <c r="AA192" i="28" s="1"/>
  <c r="AA193" i="28" s="1"/>
  <c r="AA194" i="28" s="1"/>
  <c r="AA195" i="28" s="1"/>
  <c r="AA196" i="28" s="1"/>
  <c r="AA197" i="28" s="1"/>
  <c r="AA198" i="28" s="1"/>
  <c r="AA199" i="28" s="1"/>
  <c r="AA200" i="28" s="1"/>
  <c r="AA201" i="28" s="1"/>
  <c r="AA202" i="28" s="1"/>
  <c r="AA203" i="28" s="1"/>
  <c r="AA204" i="28" s="1"/>
  <c r="AA205" i="28" s="1"/>
  <c r="AA206" i="28" s="1"/>
  <c r="AA207" i="28" s="1"/>
  <c r="AA208" i="28" s="1"/>
  <c r="AA209" i="28" s="1"/>
  <c r="AA210" i="28" s="1"/>
  <c r="AA211" i="28" s="1"/>
  <c r="AA212" i="28" s="1"/>
  <c r="AA213" i="28" s="1"/>
  <c r="AA214" i="28" s="1"/>
  <c r="AA215" i="28" s="1"/>
  <c r="AA216" i="28" s="1"/>
  <c r="AA217" i="28" s="1"/>
  <c r="AA218" i="28" s="1"/>
  <c r="AA219" i="28" s="1"/>
  <c r="AA220" i="28" s="1"/>
  <c r="AA221" i="28" s="1"/>
  <c r="AA222" i="28" s="1"/>
  <c r="AA223" i="28" s="1"/>
  <c r="AA224" i="28" s="1"/>
  <c r="AA225" i="28" s="1"/>
  <c r="AA226" i="28" s="1"/>
  <c r="AA227" i="28" s="1"/>
  <c r="AA228" i="28" s="1"/>
  <c r="AA229" i="28" s="1"/>
  <c r="AA230" i="28" s="1"/>
  <c r="AA231" i="28" s="1"/>
  <c r="AA232" i="28" s="1"/>
  <c r="AA233" i="28" s="1"/>
  <c r="AA234" i="28" s="1"/>
  <c r="AA235" i="28" s="1"/>
  <c r="AA236" i="28" s="1"/>
  <c r="AA237" i="28" s="1"/>
  <c r="AA238" i="28" s="1"/>
  <c r="AA239" i="28" s="1"/>
  <c r="AA240" i="28" s="1"/>
  <c r="AA241" i="28" s="1"/>
  <c r="AA242" i="28" s="1"/>
  <c r="AA243" i="28" s="1"/>
  <c r="AA244" i="28" s="1"/>
  <c r="AA245" i="28" s="1"/>
  <c r="AA246" i="28" s="1"/>
  <c r="AA247" i="28" s="1"/>
  <c r="AA248" i="28" s="1"/>
  <c r="AA249" i="28" s="1"/>
  <c r="AA250" i="28" s="1"/>
  <c r="AD18" i="28"/>
  <c r="AD19" i="28" s="1"/>
  <c r="AD20" i="28" s="1"/>
  <c r="AD21" i="28" s="1"/>
  <c r="AD22" i="28" s="1"/>
  <c r="AD23" i="28" s="1"/>
  <c r="AD24" i="28" s="1"/>
  <c r="AD25" i="28" s="1"/>
  <c r="AD26" i="28" s="1"/>
  <c r="AD27" i="28" s="1"/>
  <c r="AD28" i="28" s="1"/>
  <c r="AD29" i="28" s="1"/>
  <c r="AD30" i="28" s="1"/>
  <c r="AD31" i="28" s="1"/>
  <c r="AD32" i="28" s="1"/>
  <c r="AD33" i="28" s="1"/>
  <c r="AD34" i="28" s="1"/>
  <c r="AD35" i="28" s="1"/>
  <c r="AD36" i="28" s="1"/>
  <c r="AD37" i="28" s="1"/>
  <c r="AD38" i="28" s="1"/>
  <c r="AD39" i="28" s="1"/>
  <c r="AD40" i="28" s="1"/>
  <c r="AD41" i="28" s="1"/>
  <c r="AD42" i="28" s="1"/>
  <c r="AD43" i="28" s="1"/>
  <c r="AD44" i="28" s="1"/>
  <c r="AD45" i="28" s="1"/>
  <c r="AD46" i="28" s="1"/>
  <c r="AD47" i="28" s="1"/>
  <c r="AD48" i="28" s="1"/>
  <c r="AD49" i="28" s="1"/>
  <c r="AD50" i="28" s="1"/>
  <c r="AD51" i="28" s="1"/>
  <c r="AD52" i="28" s="1"/>
  <c r="AD53" i="28" s="1"/>
  <c r="AD54" i="28" s="1"/>
  <c r="AD55" i="28" s="1"/>
  <c r="AD56" i="28" s="1"/>
  <c r="AD57" i="28" s="1"/>
  <c r="AD58" i="28" s="1"/>
  <c r="AD59" i="28" s="1"/>
  <c r="AD60" i="28" s="1"/>
  <c r="AD61" i="28" s="1"/>
  <c r="AD62" i="28" s="1"/>
  <c r="AD63" i="28" s="1"/>
  <c r="AD64" i="28" s="1"/>
  <c r="AD65" i="28" s="1"/>
  <c r="AD66" i="28" s="1"/>
  <c r="AD67" i="28" s="1"/>
  <c r="AD68" i="28" s="1"/>
  <c r="AD69" i="28" s="1"/>
  <c r="AD70" i="28" s="1"/>
  <c r="AD71" i="28" s="1"/>
  <c r="AD72" i="28" s="1"/>
  <c r="AD73" i="28" s="1"/>
  <c r="AD74" i="28" s="1"/>
  <c r="AD75" i="28" s="1"/>
  <c r="AD76" i="28" s="1"/>
  <c r="AD77" i="28" s="1"/>
  <c r="AD78" i="28" s="1"/>
  <c r="AD79" i="28" s="1"/>
  <c r="AD80" i="28" s="1"/>
  <c r="AD81" i="28" s="1"/>
  <c r="AD82" i="28" s="1"/>
  <c r="AD83" i="28" s="1"/>
  <c r="AD84" i="28" s="1"/>
  <c r="AD85" i="28" s="1"/>
  <c r="AD86" i="28" s="1"/>
  <c r="AD87" i="28" s="1"/>
  <c r="AD88" i="28" s="1"/>
  <c r="AD89" i="28" s="1"/>
  <c r="AD90" i="28" s="1"/>
  <c r="AD91" i="28" s="1"/>
  <c r="AD92" i="28" s="1"/>
  <c r="AD93" i="28" s="1"/>
  <c r="AD94" i="28" s="1"/>
  <c r="AD95" i="28" s="1"/>
  <c r="AD96" i="28" s="1"/>
  <c r="AD97" i="28" s="1"/>
  <c r="AD98" i="28" s="1"/>
  <c r="AD99" i="28" s="1"/>
  <c r="AD100" i="28" s="1"/>
  <c r="AD101" i="28" s="1"/>
  <c r="AD102" i="28" s="1"/>
  <c r="AD103" i="28" s="1"/>
  <c r="AD104" i="28" s="1"/>
  <c r="AD105" i="28" s="1"/>
  <c r="AD106" i="28" s="1"/>
  <c r="AD107" i="28" s="1"/>
  <c r="AD108" i="28" s="1"/>
  <c r="AD109" i="28" s="1"/>
  <c r="AD110" i="28" s="1"/>
  <c r="AD111" i="28" s="1"/>
  <c r="AD112" i="28" s="1"/>
  <c r="AD113" i="28" s="1"/>
  <c r="AD114" i="28" s="1"/>
  <c r="AD115" i="28" s="1"/>
  <c r="AD116" i="28" s="1"/>
  <c r="AD117" i="28" s="1"/>
  <c r="AD118" i="28" s="1"/>
  <c r="AD119" i="28" s="1"/>
  <c r="AD120" i="28" s="1"/>
  <c r="AD121" i="28" s="1"/>
  <c r="AD122" i="28" s="1"/>
  <c r="AD123" i="28" s="1"/>
  <c r="AD124" i="28" s="1"/>
  <c r="AD125" i="28" s="1"/>
  <c r="AB24" i="28"/>
  <c r="AB25" i="28" s="1"/>
  <c r="AB26" i="28" s="1"/>
  <c r="AB27" i="28" s="1"/>
  <c r="AB28" i="28" s="1"/>
  <c r="AB29" i="28" s="1"/>
  <c r="AB30" i="28" s="1"/>
  <c r="AB31" i="28" s="1"/>
  <c r="AB32" i="28" s="1"/>
  <c r="AB33" i="28" s="1"/>
  <c r="AB34" i="28" s="1"/>
  <c r="AB35" i="28" s="1"/>
  <c r="AB36" i="28" s="1"/>
  <c r="AB37" i="28" s="1"/>
  <c r="AB38" i="28" s="1"/>
  <c r="AB39" i="28" s="1"/>
  <c r="AB40" i="28" s="1"/>
  <c r="AB41" i="28" s="1"/>
  <c r="AB42" i="28" s="1"/>
  <c r="AB43" i="28" s="1"/>
  <c r="AB44" i="28" s="1"/>
  <c r="AB45" i="28" s="1"/>
  <c r="AB46" i="28" s="1"/>
  <c r="AB47" i="28" s="1"/>
  <c r="AB48" i="28" s="1"/>
  <c r="AB49" i="28" s="1"/>
  <c r="AB50" i="28" s="1"/>
  <c r="AB51" i="28" s="1"/>
  <c r="AB52" i="28" s="1"/>
  <c r="AB53" i="28" s="1"/>
  <c r="AB54" i="28" s="1"/>
  <c r="AB55" i="28" s="1"/>
  <c r="AB56" i="28" s="1"/>
  <c r="AB57" i="28" s="1"/>
  <c r="AB58" i="28" s="1"/>
  <c r="AB59" i="28" s="1"/>
  <c r="AB60" i="28" s="1"/>
  <c r="AB61" i="28" s="1"/>
  <c r="AB62" i="28" s="1"/>
  <c r="AB63" i="28" s="1"/>
  <c r="AB64" i="28" s="1"/>
  <c r="AB65" i="28" s="1"/>
  <c r="AB66" i="28" s="1"/>
  <c r="AB67" i="28" s="1"/>
  <c r="AB68" i="28" s="1"/>
  <c r="AB69" i="28" s="1"/>
  <c r="AB70" i="28" s="1"/>
  <c r="AB71" i="28" s="1"/>
  <c r="AB72" i="28" s="1"/>
  <c r="AB73" i="28" s="1"/>
  <c r="AB74" i="28" s="1"/>
  <c r="AB75" i="28" s="1"/>
  <c r="AB76" i="28" s="1"/>
  <c r="AB77" i="28" s="1"/>
  <c r="AB78" i="28" s="1"/>
  <c r="AB79" i="28" s="1"/>
  <c r="AB80" i="28" s="1"/>
  <c r="AB81" i="28" s="1"/>
  <c r="AB82" i="28" s="1"/>
  <c r="AB83" i="28" s="1"/>
  <c r="AB84" i="28" s="1"/>
  <c r="AB85" i="28" s="1"/>
  <c r="AB86" i="28" s="1"/>
  <c r="AB87" i="28" s="1"/>
  <c r="AB88" i="28" s="1"/>
  <c r="AB89" i="28" s="1"/>
  <c r="AB90" i="28" s="1"/>
  <c r="AB91" i="28" s="1"/>
  <c r="AB92" i="28" s="1"/>
  <c r="AB93" i="28" s="1"/>
  <c r="AB94" i="28" s="1"/>
  <c r="AB95" i="28" s="1"/>
  <c r="AB96" i="28" s="1"/>
  <c r="AB97" i="28" s="1"/>
  <c r="AB98" i="28" s="1"/>
  <c r="AB99" i="28" s="1"/>
  <c r="AB100" i="28" s="1"/>
  <c r="AB101" i="28" s="1"/>
  <c r="AB102" i="28" s="1"/>
  <c r="AB103" i="28" s="1"/>
  <c r="AB104" i="28" s="1"/>
  <c r="AB105" i="28" s="1"/>
  <c r="AB106" i="28" s="1"/>
  <c r="AB107" i="28" s="1"/>
  <c r="AB108" i="28" s="1"/>
  <c r="AB109" i="28" s="1"/>
  <c r="AB110" i="28" s="1"/>
  <c r="AB111" i="28" s="1"/>
  <c r="AB112" i="28" s="1"/>
  <c r="AB113" i="28" s="1"/>
  <c r="AB114" i="28" s="1"/>
  <c r="AB115" i="28" s="1"/>
  <c r="AB116" i="28" s="1"/>
  <c r="B3" i="28"/>
  <c r="AE53" i="28"/>
  <c r="AE54" i="28" s="1"/>
  <c r="AE55" i="28" s="1"/>
  <c r="AE56" i="28" s="1"/>
  <c r="AE57" i="28" s="1"/>
  <c r="AE58" i="28" s="1"/>
  <c r="AE59" i="28" s="1"/>
  <c r="AE60" i="28" s="1"/>
  <c r="AE61" i="28" s="1"/>
  <c r="AE62" i="28" s="1"/>
  <c r="AE63" i="28" s="1"/>
  <c r="AE64" i="28" s="1"/>
  <c r="AE65" i="28" s="1"/>
  <c r="AE66" i="28" s="1"/>
  <c r="AE67" i="28" s="1"/>
  <c r="AE68" i="28" s="1"/>
  <c r="AE69" i="28" s="1"/>
  <c r="AE70" i="28" s="1"/>
  <c r="AE71" i="28" s="1"/>
  <c r="AE72" i="28" s="1"/>
  <c r="AE73" i="28" s="1"/>
  <c r="AE74" i="28" s="1"/>
  <c r="AE75" i="28" s="1"/>
  <c r="AE76" i="28" s="1"/>
  <c r="AE77" i="28" s="1"/>
  <c r="AE78" i="28" s="1"/>
  <c r="AE79" i="28" s="1"/>
  <c r="AE80" i="28" s="1"/>
  <c r="AE81" i="28" s="1"/>
  <c r="AE82" i="28" s="1"/>
  <c r="AE83" i="28" s="1"/>
  <c r="AE84" i="28" s="1"/>
  <c r="AE85" i="28" s="1"/>
  <c r="AE86" i="28" s="1"/>
  <c r="AE87" i="28" s="1"/>
  <c r="AE88" i="28" s="1"/>
  <c r="AE89" i="28" s="1"/>
  <c r="AE90" i="28" s="1"/>
  <c r="AE91" i="28" s="1"/>
  <c r="AE92" i="28" s="1"/>
  <c r="AE93" i="28" s="1"/>
  <c r="AE94" i="28" s="1"/>
  <c r="AE95" i="28" s="1"/>
  <c r="AE96" i="28" s="1"/>
  <c r="AE97" i="28" s="1"/>
  <c r="AE98" i="28" s="1"/>
  <c r="AE99" i="28" s="1"/>
  <c r="AE100" i="28" s="1"/>
  <c r="AE101" i="28" s="1"/>
  <c r="AE102" i="28" s="1"/>
  <c r="AE103" i="28" s="1"/>
  <c r="AE104" i="28" s="1"/>
  <c r="AE105" i="28" s="1"/>
  <c r="AE106" i="28" s="1"/>
  <c r="AE107" i="28" s="1"/>
  <c r="AE108" i="28" s="1"/>
  <c r="AE109" i="28" s="1"/>
  <c r="AE110" i="28" s="1"/>
  <c r="AE111" i="28" s="1"/>
  <c r="AE112" i="28" s="1"/>
  <c r="AE113" i="28" s="1"/>
  <c r="AE114" i="28" s="1"/>
  <c r="AE115" i="28" s="1"/>
  <c r="AE116" i="28" s="1"/>
  <c r="AE117" i="28" s="1"/>
  <c r="AE118" i="28" s="1"/>
  <c r="AE119" i="28" s="1"/>
  <c r="AE120" i="28" s="1"/>
  <c r="AE121" i="28" s="1"/>
  <c r="AE122" i="28" s="1"/>
  <c r="AE123" i="28" s="1"/>
  <c r="AE124" i="28" s="1"/>
  <c r="W11" i="28"/>
  <c r="L11" i="28" s="1"/>
  <c r="B11" i="28"/>
  <c r="AM2" i="28"/>
  <c r="W3" i="28"/>
  <c r="L3" i="28" s="1"/>
  <c r="AJ2" i="28"/>
  <c r="AI2" i="28"/>
  <c r="G118" i="1" l="1"/>
  <c r="C118" i="21" s="1"/>
  <c r="C420" i="21"/>
  <c r="B7" i="1"/>
  <c r="X4" i="28"/>
  <c r="A3" i="28"/>
  <c r="AD126" i="28"/>
  <c r="AD127" i="28" s="1"/>
  <c r="AD128" i="28" s="1"/>
  <c r="AD129" i="28" s="1"/>
  <c r="AD130" i="28" s="1"/>
  <c r="AD131" i="28" s="1"/>
  <c r="AD132" i="28" s="1"/>
  <c r="AD133" i="28" s="1"/>
  <c r="AD134" i="28" s="1"/>
  <c r="AD135" i="28" s="1"/>
  <c r="AD136" i="28" s="1"/>
  <c r="AD137" i="28" s="1"/>
  <c r="AD138" i="28" s="1"/>
  <c r="AD139" i="28" s="1"/>
  <c r="AD140" i="28" s="1"/>
  <c r="AD141" i="28" s="1"/>
  <c r="AD142" i="28" s="1"/>
  <c r="AD143" i="28" s="1"/>
  <c r="AD144" i="28" s="1"/>
  <c r="AD145" i="28" s="1"/>
  <c r="AD146" i="28" s="1"/>
  <c r="AD147" i="28" s="1"/>
  <c r="AD148" i="28" s="1"/>
  <c r="AD149" i="28" s="1"/>
  <c r="AD150" i="28" s="1"/>
  <c r="AD151" i="28" s="1"/>
  <c r="AD152" i="28" s="1"/>
  <c r="AD153" i="28" s="1"/>
  <c r="AD154" i="28" s="1"/>
  <c r="AD155" i="28" s="1"/>
  <c r="AD156" i="28" s="1"/>
  <c r="AD157" i="28" s="1"/>
  <c r="AD158" i="28" s="1"/>
  <c r="AD159" i="28" s="1"/>
  <c r="AD160" i="28" s="1"/>
  <c r="AD161" i="28" s="1"/>
  <c r="AD162" i="28" s="1"/>
  <c r="AD163" i="28" s="1"/>
  <c r="AD164" i="28" s="1"/>
  <c r="AD165" i="28" s="1"/>
  <c r="AD166" i="28" s="1"/>
  <c r="AD167" i="28" s="1"/>
  <c r="AD168" i="28" s="1"/>
  <c r="AD169" i="28" s="1"/>
  <c r="AD170" i="28" s="1"/>
  <c r="AD171" i="28" s="1"/>
  <c r="AD172" i="28" s="1"/>
  <c r="AD173" i="28" s="1"/>
  <c r="AD174" i="28" s="1"/>
  <c r="AD175" i="28" s="1"/>
  <c r="AD176" i="28" s="1"/>
  <c r="AD177" i="28" s="1"/>
  <c r="AD178" i="28" s="1"/>
  <c r="AD179" i="28" s="1"/>
  <c r="AD180" i="28" s="1"/>
  <c r="AD181" i="28" s="1"/>
  <c r="AD182" i="28" s="1"/>
  <c r="AD183" i="28" s="1"/>
  <c r="AD184" i="28" s="1"/>
  <c r="AD185" i="28" s="1"/>
  <c r="AD186" i="28" s="1"/>
  <c r="AD187" i="28" s="1"/>
  <c r="AD188" i="28" s="1"/>
  <c r="AD189" i="28" s="1"/>
  <c r="AD190" i="28" s="1"/>
  <c r="AD191" i="28" s="1"/>
  <c r="AD192" i="28" s="1"/>
  <c r="AD193" i="28" s="1"/>
  <c r="AD194" i="28" s="1"/>
  <c r="AD195" i="28" s="1"/>
  <c r="AD196" i="28" s="1"/>
  <c r="AD197" i="28" s="1"/>
  <c r="AD198" i="28" s="1"/>
  <c r="AD199" i="28" s="1"/>
  <c r="AD200" i="28" s="1"/>
  <c r="AD201" i="28" s="1"/>
  <c r="AD202" i="28" s="1"/>
  <c r="AD203" i="28" s="1"/>
  <c r="AD204" i="28" s="1"/>
  <c r="AD205" i="28" s="1"/>
  <c r="AD206" i="28" s="1"/>
  <c r="AD207" i="28" s="1"/>
  <c r="AD208" i="28" s="1"/>
  <c r="AD209" i="28" s="1"/>
  <c r="AD210" i="28" s="1"/>
  <c r="AD211" i="28" s="1"/>
  <c r="AD212" i="28" s="1"/>
  <c r="AD213" i="28" s="1"/>
  <c r="AD214" i="28" s="1"/>
  <c r="AD215" i="28" s="1"/>
  <c r="AD216" i="28" s="1"/>
  <c r="AD217" i="28" s="1"/>
  <c r="AD218" i="28" s="1"/>
  <c r="AD219" i="28" s="1"/>
  <c r="AD220" i="28" s="1"/>
  <c r="AD221" i="28" s="1"/>
  <c r="AD222" i="28" s="1"/>
  <c r="AD223" i="28" s="1"/>
  <c r="AD224" i="28" s="1"/>
  <c r="AD225" i="28" s="1"/>
  <c r="AD226" i="28" s="1"/>
  <c r="AD227" i="28" s="1"/>
  <c r="AD228" i="28" s="1"/>
  <c r="AD229" i="28" s="1"/>
  <c r="AD230" i="28" s="1"/>
  <c r="AD231" i="28" s="1"/>
  <c r="AD232" i="28" s="1"/>
  <c r="AD233" i="28" s="1"/>
  <c r="AD234" i="28" s="1"/>
  <c r="AD235" i="28" s="1"/>
  <c r="AD236" i="28" s="1"/>
  <c r="AD237" i="28" s="1"/>
  <c r="AD238" i="28" s="1"/>
  <c r="AD239" i="28" s="1"/>
  <c r="AD240" i="28" s="1"/>
  <c r="AD241" i="28" s="1"/>
  <c r="AD242" i="28" s="1"/>
  <c r="AD243" i="28" s="1"/>
  <c r="AD244" i="28" s="1"/>
  <c r="AD245" i="28" s="1"/>
  <c r="AD246" i="28" s="1"/>
  <c r="AD247" i="28" s="1"/>
  <c r="AD248" i="28" s="1"/>
  <c r="AD249" i="28" s="1"/>
  <c r="AD250" i="28" s="1"/>
  <c r="AE125" i="28"/>
  <c r="AE126" i="28" s="1"/>
  <c r="AE127" i="28" s="1"/>
  <c r="AE128" i="28" s="1"/>
  <c r="AE129" i="28" s="1"/>
  <c r="AE130" i="28" s="1"/>
  <c r="AE131" i="28" s="1"/>
  <c r="AE132" i="28" s="1"/>
  <c r="AE133" i="28" s="1"/>
  <c r="AE134" i="28" s="1"/>
  <c r="AE135" i="28" s="1"/>
  <c r="AE136" i="28" s="1"/>
  <c r="AE137" i="28" s="1"/>
  <c r="AE138" i="28" s="1"/>
  <c r="AE139" i="28" s="1"/>
  <c r="AE140" i="28" s="1"/>
  <c r="AE141" i="28" s="1"/>
  <c r="AE142" i="28" s="1"/>
  <c r="AE143" i="28" s="1"/>
  <c r="AE144" i="28" s="1"/>
  <c r="AE145" i="28" s="1"/>
  <c r="AE146" i="28" s="1"/>
  <c r="AE147" i="28" s="1"/>
  <c r="AE148" i="28" s="1"/>
  <c r="AE149" i="28" s="1"/>
  <c r="AE150" i="28" s="1"/>
  <c r="AE151" i="28" s="1"/>
  <c r="AE152" i="28" s="1"/>
  <c r="AE153" i="28" s="1"/>
  <c r="AE154" i="28" s="1"/>
  <c r="AE155" i="28" s="1"/>
  <c r="AE156" i="28" s="1"/>
  <c r="AE157" i="28" s="1"/>
  <c r="AE158" i="28" s="1"/>
  <c r="AE159" i="28" s="1"/>
  <c r="AE160" i="28" s="1"/>
  <c r="AE161" i="28" s="1"/>
  <c r="AE162" i="28" s="1"/>
  <c r="AE163" i="28" s="1"/>
  <c r="AE164" i="28" s="1"/>
  <c r="AE165" i="28" s="1"/>
  <c r="AE166" i="28" s="1"/>
  <c r="AE167" i="28" s="1"/>
  <c r="AE168" i="28" s="1"/>
  <c r="AE169" i="28" s="1"/>
  <c r="AE170" i="28" s="1"/>
  <c r="AE171" i="28" s="1"/>
  <c r="AE172" i="28" s="1"/>
  <c r="AE173" i="28" s="1"/>
  <c r="AE174" i="28" s="1"/>
  <c r="AE175" i="28" s="1"/>
  <c r="AE176" i="28" s="1"/>
  <c r="AE177" i="28" s="1"/>
  <c r="AE178" i="28" s="1"/>
  <c r="AE179" i="28" s="1"/>
  <c r="AE180" i="28" s="1"/>
  <c r="AE181" i="28" s="1"/>
  <c r="AE182" i="28" s="1"/>
  <c r="AE183" i="28" s="1"/>
  <c r="AE184" i="28" s="1"/>
  <c r="AE185" i="28" s="1"/>
  <c r="AE186" i="28" s="1"/>
  <c r="AE187" i="28" s="1"/>
  <c r="AE188" i="28" s="1"/>
  <c r="AE189" i="28" s="1"/>
  <c r="AE190" i="28" s="1"/>
  <c r="AE191" i="28" s="1"/>
  <c r="AE192" i="28" s="1"/>
  <c r="AE193" i="28" s="1"/>
  <c r="AE194" i="28" s="1"/>
  <c r="AE195" i="28" s="1"/>
  <c r="AE196" i="28" s="1"/>
  <c r="AE197" i="28" s="1"/>
  <c r="AE198" i="28" s="1"/>
  <c r="AE199" i="28" s="1"/>
  <c r="AE200" i="28" s="1"/>
  <c r="AE201" i="28" s="1"/>
  <c r="AE202" i="28" s="1"/>
  <c r="AE203" i="28" s="1"/>
  <c r="AE204" i="28" s="1"/>
  <c r="AE205" i="28" s="1"/>
  <c r="AE206" i="28" s="1"/>
  <c r="AE207" i="28" s="1"/>
  <c r="AE208" i="28" s="1"/>
  <c r="AE209" i="28" s="1"/>
  <c r="AE210" i="28" s="1"/>
  <c r="AE211" i="28" s="1"/>
  <c r="AE212" i="28" s="1"/>
  <c r="AE213" i="28" s="1"/>
  <c r="AE214" i="28" s="1"/>
  <c r="AE215" i="28" s="1"/>
  <c r="AE216" i="28" s="1"/>
  <c r="AE217" i="28" s="1"/>
  <c r="AE218" i="28" s="1"/>
  <c r="AE219" i="28" s="1"/>
  <c r="AE220" i="28" s="1"/>
  <c r="AE221" i="28" s="1"/>
  <c r="AE222" i="28" s="1"/>
  <c r="AE223" i="28" s="1"/>
  <c r="AE224" i="28" s="1"/>
  <c r="AE225" i="28" s="1"/>
  <c r="AE226" i="28" s="1"/>
  <c r="AE227" i="28" s="1"/>
  <c r="AE228" i="28" s="1"/>
  <c r="AE229" i="28" s="1"/>
  <c r="AE230" i="28" s="1"/>
  <c r="AE231" i="28" s="1"/>
  <c r="AE232" i="28" s="1"/>
  <c r="AE233" i="28" s="1"/>
  <c r="AE234" i="28" s="1"/>
  <c r="AE235" i="28" s="1"/>
  <c r="AE236" i="28" s="1"/>
  <c r="AE237" i="28" s="1"/>
  <c r="AE238" i="28" s="1"/>
  <c r="AE239" i="28" s="1"/>
  <c r="AE240" i="28" s="1"/>
  <c r="AE241" i="28" s="1"/>
  <c r="AE242" i="28" s="1"/>
  <c r="AE243" i="28" s="1"/>
  <c r="AE244" i="28" s="1"/>
  <c r="AE245" i="28" s="1"/>
  <c r="AE246" i="28" s="1"/>
  <c r="AE247" i="28" s="1"/>
  <c r="AE248" i="28" s="1"/>
  <c r="AE249" i="28" s="1"/>
  <c r="AE250" i="28" s="1"/>
  <c r="AC4" i="28"/>
  <c r="Z6" i="28"/>
  <c r="Z7" i="28" s="1"/>
  <c r="Z8" i="28" s="1"/>
  <c r="Z9" i="28" s="1"/>
  <c r="Z10" i="28" s="1"/>
  <c r="AP11" i="28"/>
  <c r="AO11" i="28"/>
  <c r="W12" i="28"/>
  <c r="L12" i="28" s="1"/>
  <c r="AM11" i="28"/>
  <c r="AL11" i="28"/>
  <c r="AJ11" i="28"/>
  <c r="AB117" i="28"/>
  <c r="B4" i="28"/>
  <c r="B12" i="28"/>
  <c r="AK3" i="28"/>
  <c r="AP3" i="28"/>
  <c r="AO3" i="28"/>
  <c r="AI3" i="28"/>
  <c r="AN3" i="28"/>
  <c r="W4" i="28"/>
  <c r="L4" i="28" s="1"/>
  <c r="AM3" i="28"/>
  <c r="AL3" i="28"/>
  <c r="AJ3" i="28"/>
  <c r="G119" i="1" l="1"/>
  <c r="C119" i="21" s="1"/>
  <c r="C421" i="21"/>
  <c r="B8" i="1"/>
  <c r="X5" i="28"/>
  <c r="X6" i="28" s="1"/>
  <c r="X7" i="28" s="1"/>
  <c r="X8" i="28" s="1"/>
  <c r="X9" i="28" s="1"/>
  <c r="X10" i="28" s="1"/>
  <c r="X11" i="28" s="1"/>
  <c r="A4" i="28"/>
  <c r="AC5" i="28"/>
  <c r="Z11" i="28"/>
  <c r="B5" i="28"/>
  <c r="AI4" i="28"/>
  <c r="AN4" i="28"/>
  <c r="AM4" i="28"/>
  <c r="AP4" i="28"/>
  <c r="AO4" i="28"/>
  <c r="W5" i="28"/>
  <c r="L5" i="28" s="1"/>
  <c r="AL4" i="28"/>
  <c r="AK4" i="28"/>
  <c r="AJ4" i="28"/>
  <c r="AB118" i="28"/>
  <c r="AM12" i="28"/>
  <c r="W13" i="28"/>
  <c r="L13" i="28" s="1"/>
  <c r="AL12" i="28"/>
  <c r="AP12" i="28"/>
  <c r="AJ12" i="28"/>
  <c r="AO12" i="28"/>
  <c r="B13" i="28"/>
  <c r="G120" i="1" l="1"/>
  <c r="C120" i="21" s="1"/>
  <c r="C422" i="21"/>
  <c r="B9" i="1"/>
  <c r="A5" i="28"/>
  <c r="A6" i="28" s="1"/>
  <c r="A7" i="28" s="1"/>
  <c r="A8" i="28" s="1"/>
  <c r="A9" i="28" s="1"/>
  <c r="A10" i="28" s="1"/>
  <c r="A11" i="28" s="1"/>
  <c r="X12" i="28"/>
  <c r="AI11" i="28"/>
  <c r="AC6" i="28"/>
  <c r="AC7" i="28" s="1"/>
  <c r="AC8" i="28" s="1"/>
  <c r="AC9" i="28" s="1"/>
  <c r="AC10" i="28" s="1"/>
  <c r="Z12" i="28"/>
  <c r="AK11" i="28"/>
  <c r="AO5" i="28"/>
  <c r="AL5" i="28"/>
  <c r="AK5" i="28"/>
  <c r="AP5" i="28"/>
  <c r="AJ5" i="28"/>
  <c r="W6" i="28"/>
  <c r="L6" i="28" s="1"/>
  <c r="AN5" i="28"/>
  <c r="AM5" i="28"/>
  <c r="AI5" i="28"/>
  <c r="B14" i="28"/>
  <c r="AB119" i="28"/>
  <c r="AB120" i="28" s="1"/>
  <c r="AB121" i="28" s="1"/>
  <c r="AB122" i="28" s="1"/>
  <c r="AB123" i="28" s="1"/>
  <c r="AB124" i="28" s="1"/>
  <c r="AB125" i="28" s="1"/>
  <c r="AB126" i="28" s="1"/>
  <c r="AB127" i="28" s="1"/>
  <c r="AB128" i="28" s="1"/>
  <c r="AB129" i="28" s="1"/>
  <c r="AB130" i="28" s="1"/>
  <c r="AB131" i="28" s="1"/>
  <c r="AB132" i="28" s="1"/>
  <c r="AB133" i="28" s="1"/>
  <c r="AB134" i="28" s="1"/>
  <c r="AB135" i="28" s="1"/>
  <c r="AB136" i="28" s="1"/>
  <c r="AB137" i="28" s="1"/>
  <c r="AB138" i="28" s="1"/>
  <c r="AB139" i="28" s="1"/>
  <c r="AB140" i="28" s="1"/>
  <c r="AB141" i="28" s="1"/>
  <c r="AB142" i="28" s="1"/>
  <c r="AB143" i="28" s="1"/>
  <c r="AB144" i="28" s="1"/>
  <c r="AB145" i="28" s="1"/>
  <c r="AB146" i="28" s="1"/>
  <c r="AB147" i="28" s="1"/>
  <c r="AB148" i="28" s="1"/>
  <c r="AB149" i="28" s="1"/>
  <c r="AB150" i="28" s="1"/>
  <c r="AB151" i="28" s="1"/>
  <c r="AB152" i="28" s="1"/>
  <c r="AB153" i="28" s="1"/>
  <c r="AB154" i="28" s="1"/>
  <c r="AB155" i="28" s="1"/>
  <c r="AB156" i="28" s="1"/>
  <c r="AB157" i="28" s="1"/>
  <c r="AB158" i="28" s="1"/>
  <c r="AB159" i="28" s="1"/>
  <c r="AB160" i="28" s="1"/>
  <c r="AB161" i="28" s="1"/>
  <c r="AB162" i="28" s="1"/>
  <c r="AB163" i="28" s="1"/>
  <c r="AB164" i="28" s="1"/>
  <c r="AB165" i="28" s="1"/>
  <c r="AB166" i="28" s="1"/>
  <c r="AB167" i="28" s="1"/>
  <c r="AB168" i="28" s="1"/>
  <c r="AB169" i="28" s="1"/>
  <c r="AB170" i="28" s="1"/>
  <c r="AB171" i="28" s="1"/>
  <c r="AB172" i="28" s="1"/>
  <c r="AB173" i="28" s="1"/>
  <c r="AB174" i="28" s="1"/>
  <c r="AB175" i="28" s="1"/>
  <c r="AB176" i="28" s="1"/>
  <c r="AB177" i="28" s="1"/>
  <c r="AB178" i="28" s="1"/>
  <c r="AB179" i="28" s="1"/>
  <c r="AB180" i="28" s="1"/>
  <c r="AB181" i="28" s="1"/>
  <c r="AB182" i="28" s="1"/>
  <c r="AB183" i="28" s="1"/>
  <c r="AB184" i="28" s="1"/>
  <c r="AB185" i="28" s="1"/>
  <c r="AB186" i="28" s="1"/>
  <c r="AB187" i="28" s="1"/>
  <c r="AB188" i="28" s="1"/>
  <c r="AB189" i="28" s="1"/>
  <c r="AB190" i="28" s="1"/>
  <c r="AB191" i="28" s="1"/>
  <c r="AB192" i="28" s="1"/>
  <c r="AB193" i="28" s="1"/>
  <c r="AB194" i="28" s="1"/>
  <c r="AB195" i="28" s="1"/>
  <c r="AB196" i="28" s="1"/>
  <c r="AB197" i="28" s="1"/>
  <c r="AB198" i="28" s="1"/>
  <c r="AB199" i="28" s="1"/>
  <c r="AB200" i="28" s="1"/>
  <c r="AB201" i="28" s="1"/>
  <c r="AB202" i="28" s="1"/>
  <c r="AB203" i="28" s="1"/>
  <c r="AB204" i="28" s="1"/>
  <c r="AB205" i="28" s="1"/>
  <c r="AB206" i="28" s="1"/>
  <c r="AB207" i="28" s="1"/>
  <c r="AB208" i="28" s="1"/>
  <c r="AB209" i="28" s="1"/>
  <c r="AB210" i="28" s="1"/>
  <c r="AB211" i="28" s="1"/>
  <c r="AB212" i="28" s="1"/>
  <c r="AB213" i="28" s="1"/>
  <c r="AB214" i="28" s="1"/>
  <c r="AB215" i="28" s="1"/>
  <c r="AB216" i="28" s="1"/>
  <c r="AB217" i="28" s="1"/>
  <c r="AB218" i="28" s="1"/>
  <c r="AB219" i="28" s="1"/>
  <c r="AB220" i="28" s="1"/>
  <c r="AB221" i="28" s="1"/>
  <c r="AB222" i="28" s="1"/>
  <c r="AB223" i="28" s="1"/>
  <c r="AB224" i="28" s="1"/>
  <c r="AB225" i="28" s="1"/>
  <c r="AB226" i="28" s="1"/>
  <c r="AB227" i="28" s="1"/>
  <c r="AB228" i="28" s="1"/>
  <c r="AB229" i="28" s="1"/>
  <c r="AB230" i="28" s="1"/>
  <c r="AB231" i="28" s="1"/>
  <c r="AB232" i="28" s="1"/>
  <c r="AB233" i="28" s="1"/>
  <c r="AB234" i="28" s="1"/>
  <c r="AB235" i="28" s="1"/>
  <c r="AB236" i="28" s="1"/>
  <c r="AB237" i="28" s="1"/>
  <c r="AB238" i="28" s="1"/>
  <c r="AB239" i="28" s="1"/>
  <c r="AB240" i="28" s="1"/>
  <c r="AB241" i="28" s="1"/>
  <c r="AB242" i="28" s="1"/>
  <c r="AB243" i="28" s="1"/>
  <c r="AB244" i="28" s="1"/>
  <c r="AB245" i="28" s="1"/>
  <c r="AB246" i="28" s="1"/>
  <c r="AB247" i="28" s="1"/>
  <c r="AB248" i="28" s="1"/>
  <c r="AB249" i="28" s="1"/>
  <c r="AB250" i="28" s="1"/>
  <c r="AO13" i="28"/>
  <c r="AL13" i="28"/>
  <c r="AM13" i="28"/>
  <c r="AJ13" i="28"/>
  <c r="AP13" i="28"/>
  <c r="W14" i="28"/>
  <c r="L14" i="28" s="1"/>
  <c r="B6" i="28"/>
  <c r="G121" i="1" l="1"/>
  <c r="C121" i="21" s="1"/>
  <c r="C423" i="21"/>
  <c r="B10" i="1"/>
  <c r="X13" i="28"/>
  <c r="AI12" i="28"/>
  <c r="A12" i="28"/>
  <c r="Z13" i="28"/>
  <c r="AK12" i="28"/>
  <c r="AC11" i="28"/>
  <c r="AM14" i="28"/>
  <c r="W15" i="28"/>
  <c r="AJ14" i="28"/>
  <c r="AL14" i="28"/>
  <c r="AP14" i="28"/>
  <c r="AO14" i="28"/>
  <c r="AM6" i="28"/>
  <c r="W7" i="28"/>
  <c r="L7" i="28" s="1"/>
  <c r="AJ6" i="28"/>
  <c r="AI6" i="28"/>
  <c r="AO6" i="28"/>
  <c r="AK6" i="28"/>
  <c r="AP6" i="28"/>
  <c r="AN6" i="28"/>
  <c r="AL6" i="28"/>
  <c r="B7" i="28"/>
  <c r="B15" i="28"/>
  <c r="G122" i="1" l="1"/>
  <c r="C122" i="21" s="1"/>
  <c r="C424" i="21"/>
  <c r="B11" i="1"/>
  <c r="A13" i="28"/>
  <c r="X14" i="28"/>
  <c r="AI13" i="28"/>
  <c r="W16" i="28"/>
  <c r="L16" i="28" s="1"/>
  <c r="L15" i="28"/>
  <c r="B16" i="28"/>
  <c r="AC12" i="28"/>
  <c r="AN11" i="28"/>
  <c r="Z14" i="28"/>
  <c r="AK13" i="28"/>
  <c r="B17" i="28"/>
  <c r="W17" i="28"/>
  <c r="L17" i="28" s="1"/>
  <c r="B8" i="28"/>
  <c r="AJ15" i="28"/>
  <c r="AM15" i="28"/>
  <c r="AL15" i="28"/>
  <c r="AP15" i="28"/>
  <c r="AO15" i="28"/>
  <c r="AK7" i="28"/>
  <c r="AP7" i="28"/>
  <c r="AO7" i="28"/>
  <c r="AN7" i="28"/>
  <c r="AJ7" i="28"/>
  <c r="W8" i="28"/>
  <c r="L8" i="28" s="1"/>
  <c r="AM7" i="28"/>
  <c r="AL7" i="28"/>
  <c r="AI7" i="28"/>
  <c r="G123" i="1" l="1"/>
  <c r="C123" i="21" s="1"/>
  <c r="C425" i="21"/>
  <c r="B12" i="1"/>
  <c r="X15" i="28"/>
  <c r="AI14" i="28"/>
  <c r="A14" i="28"/>
  <c r="AJ16" i="28"/>
  <c r="AL16" i="28"/>
  <c r="AO16" i="28"/>
  <c r="AM16" i="28"/>
  <c r="AP16" i="28"/>
  <c r="Z15" i="28"/>
  <c r="AK14" i="28"/>
  <c r="AC13" i="28"/>
  <c r="AN12" i="28"/>
  <c r="W18" i="28"/>
  <c r="L18" i="28" s="1"/>
  <c r="AO17" i="28"/>
  <c r="AL17" i="28"/>
  <c r="AP17" i="28"/>
  <c r="AM17" i="28"/>
  <c r="AJ17" i="28"/>
  <c r="B18" i="28"/>
  <c r="AI8" i="28"/>
  <c r="AN8" i="28"/>
  <c r="AM8" i="28"/>
  <c r="AO8" i="28"/>
  <c r="AP8" i="28"/>
  <c r="W9" i="28"/>
  <c r="AL8" i="28"/>
  <c r="AK8" i="28"/>
  <c r="AJ8" i="28"/>
  <c r="B9" i="28"/>
  <c r="G124" i="1" l="1"/>
  <c r="C124" i="21" s="1"/>
  <c r="C426" i="21"/>
  <c r="B13" i="1"/>
  <c r="A15" i="28"/>
  <c r="X16" i="28"/>
  <c r="AI15" i="28"/>
  <c r="W10" i="28"/>
  <c r="L10" i="28" s="1"/>
  <c r="L9" i="28"/>
  <c r="B10" i="28"/>
  <c r="AC14" i="28"/>
  <c r="AN13" i="28"/>
  <c r="Z16" i="28"/>
  <c r="AK15" i="28"/>
  <c r="B19" i="28"/>
  <c r="W19" i="28"/>
  <c r="L19" i="28" s="1"/>
  <c r="AL18" i="28"/>
  <c r="AM18" i="28"/>
  <c r="AP18" i="28"/>
  <c r="AO18" i="28"/>
  <c r="AJ18" i="28"/>
  <c r="AO9" i="28"/>
  <c r="AL9" i="28"/>
  <c r="AK9" i="28"/>
  <c r="AN9" i="28"/>
  <c r="AP9" i="28"/>
  <c r="AM9" i="28"/>
  <c r="AJ9" i="28"/>
  <c r="AI9" i="28"/>
  <c r="G125" i="1" l="1"/>
  <c r="C125" i="21" s="1"/>
  <c r="C427" i="21"/>
  <c r="B14" i="1"/>
  <c r="X17" i="28"/>
  <c r="AI16" i="28"/>
  <c r="A16" i="28"/>
  <c r="AL10" i="28"/>
  <c r="AN10" i="28"/>
  <c r="AJ10" i="28"/>
  <c r="AO10" i="28"/>
  <c r="AK10" i="28"/>
  <c r="AI10" i="28"/>
  <c r="AM10" i="28"/>
  <c r="AP10" i="28"/>
  <c r="AC15" i="28"/>
  <c r="AN14" i="28"/>
  <c r="Z17" i="28"/>
  <c r="AK16" i="28"/>
  <c r="B20" i="28"/>
  <c r="AJ19" i="28"/>
  <c r="AL19" i="28"/>
  <c r="AO19" i="28"/>
  <c r="W20" i="28"/>
  <c r="L20" i="28" s="1"/>
  <c r="AM19" i="28"/>
  <c r="AP19" i="28"/>
  <c r="G126" i="1" l="1"/>
  <c r="C428" i="21"/>
  <c r="A17" i="28"/>
  <c r="B15" i="1"/>
  <c r="X18" i="28"/>
  <c r="AI17" i="28"/>
  <c r="AC16" i="28"/>
  <c r="AN15" i="28"/>
  <c r="Z18" i="28"/>
  <c r="AK17" i="28"/>
  <c r="B21" i="28"/>
  <c r="AM20" i="28"/>
  <c r="AO20" i="28"/>
  <c r="AL20" i="28"/>
  <c r="W21" i="28"/>
  <c r="L21" i="28" s="1"/>
  <c r="AP20" i="28"/>
  <c r="AJ20" i="28"/>
  <c r="C126" i="21" l="1"/>
  <c r="G127" i="1"/>
  <c r="C127" i="21" s="1"/>
  <c r="C429" i="21"/>
  <c r="B16" i="1"/>
  <c r="X19" i="28"/>
  <c r="AI18" i="28"/>
  <c r="A18" i="28"/>
  <c r="AC17" i="28"/>
  <c r="AN16" i="28"/>
  <c r="Z19" i="28"/>
  <c r="AK18" i="28"/>
  <c r="AP21" i="28"/>
  <c r="AO21" i="28"/>
  <c r="AJ21" i="28"/>
  <c r="AM21" i="28"/>
  <c r="AL21" i="28"/>
  <c r="W22" i="28"/>
  <c r="L22" i="28" s="1"/>
  <c r="B22" i="28"/>
  <c r="G128" i="1" l="1"/>
  <c r="C430" i="2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A19" i="28"/>
  <c r="X20" i="28"/>
  <c r="AI19" i="28"/>
  <c r="AC18" i="28"/>
  <c r="AN17" i="28"/>
  <c r="Z20" i="28"/>
  <c r="AK19" i="28"/>
  <c r="B23" i="28"/>
  <c r="W23" i="28"/>
  <c r="L23" i="28" s="1"/>
  <c r="AO22" i="28"/>
  <c r="AJ22" i="28"/>
  <c r="AL22" i="28"/>
  <c r="AP22" i="28"/>
  <c r="AM22" i="28"/>
  <c r="C128" i="21" l="1"/>
  <c r="G129" i="1"/>
  <c r="C129" i="21" s="1"/>
  <c r="C431" i="21"/>
  <c r="X21" i="28"/>
  <c r="AI20" i="28"/>
  <c r="A20" i="28"/>
  <c r="Z21" i="28"/>
  <c r="AK20" i="28"/>
  <c r="AC19" i="28"/>
  <c r="AN18" i="28"/>
  <c r="AL23" i="28"/>
  <c r="AP23" i="28"/>
  <c r="W24" i="28"/>
  <c r="L24" i="28" s="1"/>
  <c r="AM23" i="28"/>
  <c r="AJ23" i="28"/>
  <c r="AO23" i="28"/>
  <c r="B24" i="28"/>
  <c r="G130" i="1" l="1"/>
  <c r="C432" i="21"/>
  <c r="A21" i="28"/>
  <c r="X22" i="28"/>
  <c r="AI21" i="28"/>
  <c r="AC20" i="28"/>
  <c r="AN19" i="28"/>
  <c r="Z22" i="28"/>
  <c r="AK21" i="28"/>
  <c r="AP24" i="28"/>
  <c r="W25" i="28"/>
  <c r="L25" i="28" s="1"/>
  <c r="AO24" i="28"/>
  <c r="AM24" i="28"/>
  <c r="AL24" i="28"/>
  <c r="AJ24" i="28"/>
  <c r="B25" i="28"/>
  <c r="C130" i="21" l="1"/>
  <c r="G131" i="1"/>
  <c r="C131" i="21" s="1"/>
  <c r="C433" i="21"/>
  <c r="X23" i="28"/>
  <c r="AI22" i="28"/>
  <c r="A22" i="28"/>
  <c r="AC21" i="28"/>
  <c r="AN20" i="28"/>
  <c r="Z23" i="28"/>
  <c r="AK22" i="28"/>
  <c r="AM25" i="28"/>
  <c r="AP25" i="28"/>
  <c r="AO25" i="28"/>
  <c r="AJ25" i="28"/>
  <c r="AL25" i="28"/>
  <c r="W26" i="28"/>
  <c r="L26" i="28" s="1"/>
  <c r="B26" i="28"/>
  <c r="G132" i="1" l="1"/>
  <c r="C434" i="21"/>
  <c r="X24" i="28"/>
  <c r="AI23" i="28"/>
  <c r="A23" i="28"/>
  <c r="AC22" i="28"/>
  <c r="AN21" i="28"/>
  <c r="Z24" i="28"/>
  <c r="AK23" i="28"/>
  <c r="B27" i="28"/>
  <c r="AP26" i="28"/>
  <c r="AO26" i="28"/>
  <c r="W27" i="28"/>
  <c r="L27" i="28" s="1"/>
  <c r="AM26" i="28"/>
  <c r="AL26" i="28"/>
  <c r="AJ26" i="28"/>
  <c r="C132" i="21" l="1"/>
  <c r="G133" i="1"/>
  <c r="C435" i="21"/>
  <c r="A24" i="28"/>
  <c r="X25" i="28"/>
  <c r="AI24" i="28"/>
  <c r="AC23" i="28"/>
  <c r="AN22" i="28"/>
  <c r="Z25" i="28"/>
  <c r="AK24" i="28"/>
  <c r="AO27" i="28"/>
  <c r="AL27" i="28"/>
  <c r="W28" i="28"/>
  <c r="L28" i="28" s="1"/>
  <c r="AJ27" i="28"/>
  <c r="AP27" i="28"/>
  <c r="AM27" i="28"/>
  <c r="B28" i="28"/>
  <c r="C133" i="21" l="1"/>
  <c r="G134" i="1"/>
  <c r="C436" i="21"/>
  <c r="X26" i="28"/>
  <c r="AI25" i="28"/>
  <c r="A25" i="28"/>
  <c r="Z26" i="28"/>
  <c r="AK25" i="28"/>
  <c r="AC24" i="28"/>
  <c r="AN23" i="28"/>
  <c r="B29" i="28"/>
  <c r="AL28" i="28"/>
  <c r="AP28" i="28"/>
  <c r="W29" i="28"/>
  <c r="L29" i="28" s="1"/>
  <c r="AJ28" i="28"/>
  <c r="AM28" i="28"/>
  <c r="AO28" i="28"/>
  <c r="G135" i="1" l="1"/>
  <c r="C134" i="21"/>
  <c r="C437" i="21"/>
  <c r="A26" i="28"/>
  <c r="X27" i="28"/>
  <c r="AI26" i="28"/>
  <c r="AC25" i="28"/>
  <c r="AN24" i="28"/>
  <c r="Z27" i="28"/>
  <c r="AK26" i="28"/>
  <c r="W30" i="28"/>
  <c r="L30" i="28" s="1"/>
  <c r="AP29" i="28"/>
  <c r="AO29" i="28"/>
  <c r="AJ29" i="28"/>
  <c r="AM29" i="28"/>
  <c r="AL29" i="28"/>
  <c r="B30" i="28"/>
  <c r="C135" i="21" l="1"/>
  <c r="G136" i="1"/>
  <c r="C438" i="21"/>
  <c r="X28" i="28"/>
  <c r="AI27" i="28"/>
  <c r="A27" i="28"/>
  <c r="AC26" i="28"/>
  <c r="AN25" i="28"/>
  <c r="Z28" i="28"/>
  <c r="AK27" i="28"/>
  <c r="B31" i="28"/>
  <c r="W31" i="28"/>
  <c r="L31" i="28" s="1"/>
  <c r="AO30" i="28"/>
  <c r="AJ30" i="28"/>
  <c r="AL30" i="28"/>
  <c r="AM30" i="28"/>
  <c r="AP30" i="28"/>
  <c r="C136" i="21" l="1"/>
  <c r="G137" i="1"/>
  <c r="C439" i="21"/>
  <c r="X29" i="28"/>
  <c r="AI28" i="28"/>
  <c r="A28" i="28"/>
  <c r="AC27" i="28"/>
  <c r="AN26" i="28"/>
  <c r="Z29" i="28"/>
  <c r="AK28" i="28"/>
  <c r="AM31" i="28"/>
  <c r="AL31" i="28"/>
  <c r="AP31" i="28"/>
  <c r="W32" i="28"/>
  <c r="L32" i="28" s="1"/>
  <c r="AO31" i="28"/>
  <c r="AJ31" i="28"/>
  <c r="B32" i="28"/>
  <c r="G138" i="1" l="1"/>
  <c r="C137" i="21"/>
  <c r="C440" i="21"/>
  <c r="A29" i="28"/>
  <c r="X30" i="28"/>
  <c r="AI29" i="28"/>
  <c r="AC28" i="28"/>
  <c r="AN27" i="28"/>
  <c r="Z30" i="28"/>
  <c r="AK29" i="28"/>
  <c r="W33" i="28"/>
  <c r="L33" i="28" s="1"/>
  <c r="AP32" i="28"/>
  <c r="AL32" i="28"/>
  <c r="AJ32" i="28"/>
  <c r="AO32" i="28"/>
  <c r="AM32" i="28"/>
  <c r="B33" i="28"/>
  <c r="G139" i="1" l="1"/>
  <c r="C139" i="21" s="1"/>
  <c r="C138" i="21"/>
  <c r="C441" i="21"/>
  <c r="X31" i="28"/>
  <c r="AI30" i="28"/>
  <c r="A30" i="28"/>
  <c r="Z31" i="28"/>
  <c r="AK30" i="28"/>
  <c r="AC29" i="28"/>
  <c r="AN28" i="28"/>
  <c r="B34" i="28"/>
  <c r="AJ33" i="28"/>
  <c r="AM33" i="28"/>
  <c r="W34" i="28"/>
  <c r="L34" i="28" s="1"/>
  <c r="AP33" i="28"/>
  <c r="AO33" i="28"/>
  <c r="AL33" i="28"/>
  <c r="G140" i="1" l="1"/>
  <c r="C140" i="21" s="1"/>
  <c r="C442" i="21"/>
  <c r="A31" i="28"/>
  <c r="X32" i="28"/>
  <c r="AI31" i="28"/>
  <c r="AC30" i="28"/>
  <c r="AN29" i="28"/>
  <c r="Z32" i="28"/>
  <c r="AK31" i="28"/>
  <c r="AM34" i="28"/>
  <c r="AO34" i="28"/>
  <c r="AL34" i="28"/>
  <c r="AJ34" i="28"/>
  <c r="W35" i="28"/>
  <c r="L35" i="28" s="1"/>
  <c r="AP34" i="28"/>
  <c r="B35" i="28"/>
  <c r="G141" i="1" l="1"/>
  <c r="C141" i="21" s="1"/>
  <c r="C443" i="21"/>
  <c r="X33" i="28"/>
  <c r="AI32" i="28"/>
  <c r="A32" i="28"/>
  <c r="Z33" i="28"/>
  <c r="AK32" i="28"/>
  <c r="AC31" i="28"/>
  <c r="AN30" i="28"/>
  <c r="AO35" i="28"/>
  <c r="AP35" i="28"/>
  <c r="AM35" i="28"/>
  <c r="W36" i="28"/>
  <c r="L36" i="28" s="1"/>
  <c r="AL35" i="28"/>
  <c r="AJ35" i="28"/>
  <c r="B36" i="28"/>
  <c r="G142" i="1" l="1"/>
  <c r="C142" i="21" s="1"/>
  <c r="C444" i="21"/>
  <c r="A33" i="28"/>
  <c r="X34" i="28"/>
  <c r="AI33" i="28"/>
  <c r="AC32" i="28"/>
  <c r="AN31" i="28"/>
  <c r="Z34" i="28"/>
  <c r="AK33" i="28"/>
  <c r="B37" i="28"/>
  <c r="W37" i="28"/>
  <c r="L37" i="28" s="1"/>
  <c r="AM36" i="28"/>
  <c r="AL36" i="28"/>
  <c r="AO36" i="28"/>
  <c r="AJ36" i="28"/>
  <c r="AP36" i="28"/>
  <c r="G143" i="1" l="1"/>
  <c r="C143" i="21" s="1"/>
  <c r="C445" i="21"/>
  <c r="X35" i="28"/>
  <c r="AI34" i="28"/>
  <c r="A34" i="28"/>
  <c r="Z35" i="28"/>
  <c r="AK34" i="28"/>
  <c r="AC33" i="28"/>
  <c r="AN32" i="28"/>
  <c r="AL37" i="28"/>
  <c r="W38" i="28"/>
  <c r="L38" i="28" s="1"/>
  <c r="AO37" i="28"/>
  <c r="AM37" i="28"/>
  <c r="AJ37" i="28"/>
  <c r="AP37" i="28"/>
  <c r="B38" i="28"/>
  <c r="G144" i="1" l="1"/>
  <c r="C144" i="21" s="1"/>
  <c r="C446" i="21"/>
  <c r="A35" i="28"/>
  <c r="X36" i="28"/>
  <c r="AI35" i="28"/>
  <c r="AC34" i="28"/>
  <c r="AN33" i="28"/>
  <c r="Z36" i="28"/>
  <c r="AK35" i="28"/>
  <c r="B39" i="28"/>
  <c r="W39" i="28"/>
  <c r="L39" i="28" s="1"/>
  <c r="AO38" i="28"/>
  <c r="AL38" i="28"/>
  <c r="AP38" i="28"/>
  <c r="AJ38" i="28"/>
  <c r="AM38" i="28"/>
  <c r="G145" i="1" l="1"/>
  <c r="C145" i="21" s="1"/>
  <c r="C447" i="21"/>
  <c r="X37" i="28"/>
  <c r="AI36" i="28"/>
  <c r="A36" i="28"/>
  <c r="Z37" i="28"/>
  <c r="AK36" i="28"/>
  <c r="AC35" i="28"/>
  <c r="AN34" i="28"/>
  <c r="B40" i="28"/>
  <c r="AL39" i="28"/>
  <c r="AO39" i="28"/>
  <c r="AJ39" i="28"/>
  <c r="AM39" i="28"/>
  <c r="AP39" i="28"/>
  <c r="W40" i="28"/>
  <c r="L40" i="28" s="1"/>
  <c r="G146" i="1" l="1"/>
  <c r="C146" i="21" s="1"/>
  <c r="C448" i="21"/>
  <c r="A37" i="28"/>
  <c r="X38" i="28"/>
  <c r="AI37" i="28"/>
  <c r="AC36" i="28"/>
  <c r="AN35" i="28"/>
  <c r="Z38" i="28"/>
  <c r="AK37" i="28"/>
  <c r="AM40" i="28"/>
  <c r="AP40" i="28"/>
  <c r="AO40" i="28"/>
  <c r="W41" i="28"/>
  <c r="L41" i="28" s="1"/>
  <c r="AL40" i="28"/>
  <c r="AJ40" i="28"/>
  <c r="B41" i="28"/>
  <c r="G147" i="1" l="1"/>
  <c r="C147" i="21" s="1"/>
  <c r="C449" i="21"/>
  <c r="X39" i="28"/>
  <c r="AI38" i="28"/>
  <c r="A38" i="28"/>
  <c r="Z39" i="28"/>
  <c r="AK38" i="28"/>
  <c r="AC37" i="28"/>
  <c r="AN36" i="28"/>
  <c r="W42" i="28"/>
  <c r="L42" i="28" s="1"/>
  <c r="AL41" i="28"/>
  <c r="AP41" i="28"/>
  <c r="AJ41" i="28"/>
  <c r="AO41" i="28"/>
  <c r="AM41" i="28"/>
  <c r="B42" i="28"/>
  <c r="G148" i="1" l="1"/>
  <c r="C148" i="21" s="1"/>
  <c r="C450" i="21"/>
  <c r="A39" i="28"/>
  <c r="X40" i="28"/>
  <c r="AI39" i="28"/>
  <c r="AC38" i="28"/>
  <c r="AN37" i="28"/>
  <c r="Z40" i="28"/>
  <c r="AK39" i="28"/>
  <c r="B43" i="28"/>
  <c r="AJ42" i="28"/>
  <c r="AO42" i="28"/>
  <c r="AP42" i="28"/>
  <c r="AL42" i="28"/>
  <c r="AM42" i="28"/>
  <c r="W43" i="28"/>
  <c r="L43" i="28" s="1"/>
  <c r="G149" i="1" l="1"/>
  <c r="C149" i="21" s="1"/>
  <c r="C451" i="21"/>
  <c r="X41" i="28"/>
  <c r="AI40" i="28"/>
  <c r="A40" i="28"/>
  <c r="Z41" i="28"/>
  <c r="AK40" i="28"/>
  <c r="AC39" i="28"/>
  <c r="AN38" i="28"/>
  <c r="B44" i="28"/>
  <c r="W44" i="28"/>
  <c r="L44" i="28" s="1"/>
  <c r="AJ43" i="28"/>
  <c r="AP43" i="28"/>
  <c r="AL43" i="28"/>
  <c r="AM43" i="28"/>
  <c r="AO43" i="28"/>
  <c r="G150" i="1" l="1"/>
  <c r="C150" i="21" s="1"/>
  <c r="C452" i="21"/>
  <c r="A41" i="28"/>
  <c r="X42" i="28"/>
  <c r="AI41" i="28"/>
  <c r="AC40" i="28"/>
  <c r="AN39" i="28"/>
  <c r="Z42" i="28"/>
  <c r="AK41" i="28"/>
  <c r="AL44" i="28"/>
  <c r="W45" i="28"/>
  <c r="L45" i="28" s="1"/>
  <c r="AJ44" i="28"/>
  <c r="AP44" i="28"/>
  <c r="AO44" i="28"/>
  <c r="AM44" i="28"/>
  <c r="B45" i="28"/>
  <c r="G151" i="1" l="1"/>
  <c r="C151" i="21" s="1"/>
  <c r="C453" i="21"/>
  <c r="X43" i="28"/>
  <c r="AI42" i="28"/>
  <c r="A42" i="28"/>
  <c r="Z43" i="28"/>
  <c r="AK42" i="28"/>
  <c r="AC41" i="28"/>
  <c r="AN40" i="28"/>
  <c r="B46" i="28"/>
  <c r="AO45" i="28"/>
  <c r="W46" i="28"/>
  <c r="L46" i="28" s="1"/>
  <c r="AL45" i="28"/>
  <c r="AM45" i="28"/>
  <c r="AJ45" i="28"/>
  <c r="AP45" i="28"/>
  <c r="G152" i="1" l="1"/>
  <c r="C152" i="21" s="1"/>
  <c r="C454" i="21"/>
  <c r="A43" i="28"/>
  <c r="X44" i="28"/>
  <c r="AI43" i="28"/>
  <c r="AC42" i="28"/>
  <c r="AN41" i="28"/>
  <c r="Z44" i="28"/>
  <c r="AK43" i="28"/>
  <c r="B47" i="28"/>
  <c r="AP46" i="28"/>
  <c r="AO46" i="28"/>
  <c r="W47" i="28"/>
  <c r="L47" i="28" s="1"/>
  <c r="AL46" i="28"/>
  <c r="AJ46" i="28"/>
  <c r="AM46" i="28"/>
  <c r="G153" i="1" l="1"/>
  <c r="C153" i="21" s="1"/>
  <c r="C455" i="21"/>
  <c r="X45" i="28"/>
  <c r="AI44" i="28"/>
  <c r="A44" i="28"/>
  <c r="Z45" i="28"/>
  <c r="AK44" i="28"/>
  <c r="AC43" i="28"/>
  <c r="AN42" i="28"/>
  <c r="B48" i="28"/>
  <c r="AL47" i="28"/>
  <c r="AJ47" i="28"/>
  <c r="AM47" i="28"/>
  <c r="AO47" i="28"/>
  <c r="AP47" i="28"/>
  <c r="W48" i="28"/>
  <c r="L48" i="28" s="1"/>
  <c r="G154" i="1" l="1"/>
  <c r="C154" i="21" s="1"/>
  <c r="C456" i="21"/>
  <c r="A45" i="28"/>
  <c r="X46" i="28"/>
  <c r="AI45" i="28"/>
  <c r="AC44" i="28"/>
  <c r="AN43" i="28"/>
  <c r="Z46" i="28"/>
  <c r="AK45" i="28"/>
  <c r="W49" i="28"/>
  <c r="L49" i="28" s="1"/>
  <c r="AL48" i="28"/>
  <c r="AO48" i="28"/>
  <c r="AM48" i="28"/>
  <c r="AP48" i="28"/>
  <c r="AJ48" i="28"/>
  <c r="B49" i="28"/>
  <c r="G155" i="1" l="1"/>
  <c r="C155" i="21" s="1"/>
  <c r="C457" i="21"/>
  <c r="X47" i="28"/>
  <c r="AI46" i="28"/>
  <c r="A46" i="28"/>
  <c r="Z47" i="28"/>
  <c r="AK46" i="28"/>
  <c r="AC45" i="28"/>
  <c r="AN44" i="28"/>
  <c r="B50" i="28"/>
  <c r="AM49" i="28"/>
  <c r="AL49" i="28"/>
  <c r="AJ49" i="28"/>
  <c r="AO49" i="28"/>
  <c r="W50" i="28"/>
  <c r="L50" i="28" s="1"/>
  <c r="AP49" i="28"/>
  <c r="G156" i="1" l="1"/>
  <c r="C156" i="21" s="1"/>
  <c r="C458" i="21"/>
  <c r="A47" i="28"/>
  <c r="X48" i="28"/>
  <c r="AI47" i="28"/>
  <c r="Z48" i="28"/>
  <c r="AK47" i="28"/>
  <c r="AC46" i="28"/>
  <c r="AN45" i="28"/>
  <c r="AO50" i="28"/>
  <c r="AP50" i="28"/>
  <c r="AM50" i="28"/>
  <c r="AJ50" i="28"/>
  <c r="W51" i="28"/>
  <c r="L51" i="28" s="1"/>
  <c r="AL50" i="28"/>
  <c r="B51" i="28"/>
  <c r="G157" i="1" l="1"/>
  <c r="C157" i="21" s="1"/>
  <c r="C459" i="21"/>
  <c r="X49" i="28"/>
  <c r="AI48" i="28"/>
  <c r="A48" i="28"/>
  <c r="AC47" i="28"/>
  <c r="AN46" i="28"/>
  <c r="Z49" i="28"/>
  <c r="AK48" i="28"/>
  <c r="W52" i="28"/>
  <c r="L52" i="28" s="1"/>
  <c r="AO51" i="28"/>
  <c r="AM51" i="28"/>
  <c r="AP51" i="28"/>
  <c r="AL51" i="28"/>
  <c r="AJ51" i="28"/>
  <c r="B52" i="28"/>
  <c r="G158" i="1" l="1"/>
  <c r="C158" i="21" s="1"/>
  <c r="C460" i="21"/>
  <c r="A49" i="28"/>
  <c r="X50" i="28"/>
  <c r="AI49" i="28"/>
  <c r="Z50" i="28"/>
  <c r="AK49" i="28"/>
  <c r="AC48" i="28"/>
  <c r="AN47" i="28"/>
  <c r="B53" i="28"/>
  <c r="AP52" i="28"/>
  <c r="AO52" i="28"/>
  <c r="W53" i="28"/>
  <c r="L53" i="28" s="1"/>
  <c r="AL52" i="28"/>
  <c r="AM52" i="28"/>
  <c r="AJ52" i="28"/>
  <c r="G159" i="1" l="1"/>
  <c r="C159" i="21" s="1"/>
  <c r="C461" i="21"/>
  <c r="X51" i="28"/>
  <c r="AI50" i="28"/>
  <c r="A50" i="28"/>
  <c r="Z51" i="28"/>
  <c r="AK50" i="28"/>
  <c r="AC49" i="28"/>
  <c r="AN48" i="28"/>
  <c r="B54" i="28"/>
  <c r="AO53" i="28"/>
  <c r="W54" i="28"/>
  <c r="L54" i="28" s="1"/>
  <c r="AP53" i="28"/>
  <c r="AJ53" i="28"/>
  <c r="AM53" i="28"/>
  <c r="AL53" i="28"/>
  <c r="G160" i="1" l="1"/>
  <c r="C160" i="21" s="1"/>
  <c r="C462" i="21"/>
  <c r="A51" i="28"/>
  <c r="X52" i="28"/>
  <c r="AI51" i="28"/>
  <c r="AC50" i="28"/>
  <c r="AN49" i="28"/>
  <c r="Z52" i="28"/>
  <c r="AK51" i="28"/>
  <c r="AJ54" i="28"/>
  <c r="AM54" i="28"/>
  <c r="AO54" i="28"/>
  <c r="AL54" i="28"/>
  <c r="W55" i="28"/>
  <c r="L55" i="28" s="1"/>
  <c r="AP54" i="28"/>
  <c r="B55" i="28"/>
  <c r="G161" i="1" l="1"/>
  <c r="C161" i="21" s="1"/>
  <c r="C463" i="21"/>
  <c r="X53" i="28"/>
  <c r="AI52" i="28"/>
  <c r="A52" i="28"/>
  <c r="Z53" i="28"/>
  <c r="AK52" i="28"/>
  <c r="AC51" i="28"/>
  <c r="AN50" i="28"/>
  <c r="AL55" i="28"/>
  <c r="AP55" i="28"/>
  <c r="AJ55" i="28"/>
  <c r="AM55" i="28"/>
  <c r="AO55" i="28"/>
  <c r="W56" i="28"/>
  <c r="L56" i="28" s="1"/>
  <c r="B56" i="28"/>
  <c r="G162" i="1" l="1"/>
  <c r="C162" i="21" s="1"/>
  <c r="C464" i="21"/>
  <c r="A53" i="28"/>
  <c r="X54" i="28"/>
  <c r="AI53" i="28"/>
  <c r="Z54" i="28"/>
  <c r="AK53" i="28"/>
  <c r="AC52" i="28"/>
  <c r="AN51" i="28"/>
  <c r="B57" i="28"/>
  <c r="AJ56" i="28"/>
  <c r="AP56" i="28"/>
  <c r="W57" i="28"/>
  <c r="L57" i="28" s="1"/>
  <c r="AL56" i="28"/>
  <c r="AM56" i="28"/>
  <c r="AO56" i="28"/>
  <c r="G163" i="1" l="1"/>
  <c r="C163" i="21" s="1"/>
  <c r="C465" i="21"/>
  <c r="X55" i="28"/>
  <c r="AI54" i="28"/>
  <c r="A54" i="28"/>
  <c r="Z55" i="28"/>
  <c r="AK54" i="28"/>
  <c r="AC53" i="28"/>
  <c r="AN52" i="28"/>
  <c r="W58" i="28"/>
  <c r="L58" i="28" s="1"/>
  <c r="AO57" i="28"/>
  <c r="AM57" i="28"/>
  <c r="AL57" i="28"/>
  <c r="AJ57" i="28"/>
  <c r="AP57" i="28"/>
  <c r="B58" i="28"/>
  <c r="G164" i="1" l="1"/>
  <c r="C466" i="21"/>
  <c r="A55" i="28"/>
  <c r="X56" i="28"/>
  <c r="AI55" i="28"/>
  <c r="AC54" i="28"/>
  <c r="AN53" i="28"/>
  <c r="Z56" i="28"/>
  <c r="AK55" i="28"/>
  <c r="B59" i="28"/>
  <c r="AM58" i="28"/>
  <c r="AP58" i="28"/>
  <c r="AJ58" i="28"/>
  <c r="AL58" i="28"/>
  <c r="AO58" i="28"/>
  <c r="W59" i="28"/>
  <c r="L59" i="28" s="1"/>
  <c r="G165" i="1" l="1"/>
  <c r="C165" i="21" s="1"/>
  <c r="C164" i="21"/>
  <c r="C467" i="21"/>
  <c r="X57" i="28"/>
  <c r="AI56" i="28"/>
  <c r="A56" i="28"/>
  <c r="Z57" i="28"/>
  <c r="AK56" i="28"/>
  <c r="AC55" i="28"/>
  <c r="AN54" i="28"/>
  <c r="B60" i="28"/>
  <c r="AM59" i="28"/>
  <c r="AL59" i="28"/>
  <c r="AP59" i="28"/>
  <c r="AJ59" i="28"/>
  <c r="W60" i="28"/>
  <c r="L60" i="28" s="1"/>
  <c r="AO59" i="28"/>
  <c r="G166" i="1" l="1"/>
  <c r="C468" i="21"/>
  <c r="A57" i="28"/>
  <c r="X58" i="28"/>
  <c r="AI57" i="28"/>
  <c r="AC56" i="28"/>
  <c r="AN55" i="28"/>
  <c r="Z58" i="28"/>
  <c r="AK57" i="28"/>
  <c r="AJ60" i="28"/>
  <c r="AM60" i="28"/>
  <c r="AO60" i="28"/>
  <c r="W61" i="28"/>
  <c r="L61" i="28" s="1"/>
  <c r="AL60" i="28"/>
  <c r="AP60" i="28"/>
  <c r="B61" i="28"/>
  <c r="G167" i="1" l="1"/>
  <c r="C167" i="21" s="1"/>
  <c r="C166" i="21"/>
  <c r="C469" i="21"/>
  <c r="X59" i="28"/>
  <c r="AI58" i="28"/>
  <c r="A58" i="28"/>
  <c r="Z59" i="28"/>
  <c r="AK58" i="28"/>
  <c r="AC57" i="28"/>
  <c r="AN56" i="28"/>
  <c r="AP61" i="28"/>
  <c r="AM61" i="28"/>
  <c r="AL61" i="28"/>
  <c r="AO61" i="28"/>
  <c r="AJ61" i="28"/>
  <c r="W62" i="28"/>
  <c r="L62" i="28" s="1"/>
  <c r="B62" i="28"/>
  <c r="G168" i="1" l="1"/>
  <c r="C470" i="21"/>
  <c r="A59" i="28"/>
  <c r="X60" i="28"/>
  <c r="AI59" i="28"/>
  <c r="AC58" i="28"/>
  <c r="AN57" i="28"/>
  <c r="Z60" i="28"/>
  <c r="AK59" i="28"/>
  <c r="B63" i="28"/>
  <c r="AL62" i="28"/>
  <c r="AO62" i="28"/>
  <c r="AM62" i="28"/>
  <c r="AP62" i="28"/>
  <c r="AJ62" i="28"/>
  <c r="W63" i="28"/>
  <c r="L63" i="28" s="1"/>
  <c r="C168" i="21" l="1"/>
  <c r="G169" i="1"/>
  <c r="C169" i="21" s="1"/>
  <c r="C471" i="21"/>
  <c r="X61" i="28"/>
  <c r="AI60" i="28"/>
  <c r="A60" i="28"/>
  <c r="Z61" i="28"/>
  <c r="AK60" i="28"/>
  <c r="AC59" i="28"/>
  <c r="AN58" i="28"/>
  <c r="AL63" i="28"/>
  <c r="AO63" i="28"/>
  <c r="AP63" i="28"/>
  <c r="W64" i="28"/>
  <c r="L64" i="28" s="1"/>
  <c r="AM63" i="28"/>
  <c r="AJ63" i="28"/>
  <c r="B64" i="28"/>
  <c r="G170" i="1" l="1"/>
  <c r="C472" i="21"/>
  <c r="A61" i="28"/>
  <c r="X62" i="28"/>
  <c r="AI61" i="28"/>
  <c r="AC60" i="28"/>
  <c r="AN59" i="28"/>
  <c r="Z62" i="28"/>
  <c r="AK61" i="28"/>
  <c r="W65" i="28"/>
  <c r="L65" i="28" s="1"/>
  <c r="AM64" i="28"/>
  <c r="AJ64" i="28"/>
  <c r="AO64" i="28"/>
  <c r="AP64" i="28"/>
  <c r="AL64" i="28"/>
  <c r="B65" i="28"/>
  <c r="G171" i="1" l="1"/>
  <c r="C170" i="21"/>
  <c r="C473" i="21"/>
  <c r="X63" i="28"/>
  <c r="AI62" i="28"/>
  <c r="A62" i="28"/>
  <c r="AC61" i="28"/>
  <c r="AN60" i="28"/>
  <c r="Z63" i="28"/>
  <c r="AK62" i="28"/>
  <c r="B66" i="28"/>
  <c r="AM65" i="28"/>
  <c r="AO65" i="28"/>
  <c r="AL65" i="28"/>
  <c r="W66" i="28"/>
  <c r="L66" i="28" s="1"/>
  <c r="AP65" i="28"/>
  <c r="AJ65" i="28"/>
  <c r="C171" i="21" l="1"/>
  <c r="G172" i="1"/>
  <c r="C474" i="21"/>
  <c r="A63" i="28"/>
  <c r="X64" i="28"/>
  <c r="AI63" i="28"/>
  <c r="Z64" i="28"/>
  <c r="AK63" i="28"/>
  <c r="AC62" i="28"/>
  <c r="AN61" i="28"/>
  <c r="AJ66" i="28"/>
  <c r="AM66" i="28"/>
  <c r="AL66" i="28"/>
  <c r="AO66" i="28"/>
  <c r="W67" i="28"/>
  <c r="L67" i="28" s="1"/>
  <c r="AP66" i="28"/>
  <c r="B67" i="28"/>
  <c r="G173" i="1" l="1"/>
  <c r="C173" i="21" s="1"/>
  <c r="C172" i="21"/>
  <c r="C475" i="21"/>
  <c r="X65" i="28"/>
  <c r="AI64" i="28"/>
  <c r="A64" i="28"/>
  <c r="AC63" i="28"/>
  <c r="AN62" i="28"/>
  <c r="Z65" i="28"/>
  <c r="AK64" i="28"/>
  <c r="AL67" i="28"/>
  <c r="AJ67" i="28"/>
  <c r="W68" i="28"/>
  <c r="L68" i="28" s="1"/>
  <c r="AM67" i="28"/>
  <c r="AO67" i="28"/>
  <c r="AP67" i="28"/>
  <c r="B68" i="28"/>
  <c r="G174" i="1" l="1"/>
  <c r="C476" i="21"/>
  <c r="A65" i="28"/>
  <c r="X66" i="28"/>
  <c r="X67" i="28" s="1"/>
  <c r="AI65" i="28"/>
  <c r="Z66" i="28"/>
  <c r="AK65" i="28"/>
  <c r="AC64" i="28"/>
  <c r="AN63" i="28"/>
  <c r="B69" i="28"/>
  <c r="AL68" i="28"/>
  <c r="AP68" i="28"/>
  <c r="AM68" i="28"/>
  <c r="W69" i="28"/>
  <c r="L69" i="28" s="1"/>
  <c r="AJ68" i="28"/>
  <c r="AO68" i="28"/>
  <c r="G175" i="1" l="1"/>
  <c r="C175" i="21" s="1"/>
  <c r="C174" i="21"/>
  <c r="C477" i="21"/>
  <c r="X68" i="28"/>
  <c r="AI67" i="28"/>
  <c r="AI66" i="28"/>
  <c r="A66" i="28"/>
  <c r="A67" i="28" s="1"/>
  <c r="AC65" i="28"/>
  <c r="AN64" i="28"/>
  <c r="Z67" i="28"/>
  <c r="AK66" i="28"/>
  <c r="AO69" i="28"/>
  <c r="AJ69" i="28"/>
  <c r="W70" i="28"/>
  <c r="L70" i="28" s="1"/>
  <c r="AL69" i="28"/>
  <c r="AP69" i="28"/>
  <c r="AM69" i="28"/>
  <c r="B70" i="28"/>
  <c r="G176" i="1" l="1"/>
  <c r="C478" i="21"/>
  <c r="A68" i="28"/>
  <c r="X69" i="28"/>
  <c r="AI68" i="28"/>
  <c r="Z68" i="28"/>
  <c r="AK67" i="28"/>
  <c r="AC66" i="28"/>
  <c r="AN65" i="28"/>
  <c r="B71" i="28"/>
  <c r="W71" i="28"/>
  <c r="L71" i="28" s="1"/>
  <c r="AJ70" i="28"/>
  <c r="AO70" i="28"/>
  <c r="AP70" i="28"/>
  <c r="AM70" i="28"/>
  <c r="AL70" i="28"/>
  <c r="C176" i="21" l="1"/>
  <c r="G177" i="1"/>
  <c r="C177" i="21" s="1"/>
  <c r="C479" i="21"/>
  <c r="X70" i="28"/>
  <c r="AI69" i="28"/>
  <c r="A69" i="28"/>
  <c r="AC67" i="28"/>
  <c r="AN66" i="28"/>
  <c r="Z69" i="28"/>
  <c r="AK68" i="28"/>
  <c r="W72" i="28"/>
  <c r="L72" i="28" s="1"/>
  <c r="AL71" i="28"/>
  <c r="AJ71" i="28"/>
  <c r="AP71" i="28"/>
  <c r="AM71" i="28"/>
  <c r="AO71" i="28"/>
  <c r="B72" i="28"/>
  <c r="G178" i="1" l="1"/>
  <c r="C480" i="21"/>
  <c r="A70" i="28"/>
  <c r="X71" i="28"/>
  <c r="AI70" i="28"/>
  <c r="AC68" i="28"/>
  <c r="AN67" i="28"/>
  <c r="Z70" i="28"/>
  <c r="AK69" i="28"/>
  <c r="B73" i="28"/>
  <c r="AL72" i="28"/>
  <c r="AJ72" i="28"/>
  <c r="W73" i="28"/>
  <c r="L73" i="28" s="1"/>
  <c r="AP72" i="28"/>
  <c r="AO72" i="28"/>
  <c r="AM72" i="28"/>
  <c r="C178" i="21" l="1"/>
  <c r="C481" i="21"/>
  <c r="X72" i="28"/>
  <c r="AI71" i="28"/>
  <c r="A71" i="28"/>
  <c r="AC69" i="28"/>
  <c r="AN68" i="28"/>
  <c r="Z71" i="28"/>
  <c r="AK70" i="28"/>
  <c r="AL73" i="28"/>
  <c r="AM73" i="28"/>
  <c r="AO73" i="28"/>
  <c r="AJ73" i="28"/>
  <c r="W74" i="28"/>
  <c r="L74" i="28" s="1"/>
  <c r="AP73" i="28"/>
  <c r="B74" i="28"/>
  <c r="C179" i="21" l="1"/>
  <c r="C482" i="21"/>
  <c r="C483" i="21"/>
  <c r="A72" i="28"/>
  <c r="X73" i="28"/>
  <c r="AI72" i="28"/>
  <c r="AC70" i="28"/>
  <c r="AN69" i="28"/>
  <c r="Z72" i="28"/>
  <c r="AK71" i="28"/>
  <c r="AP74" i="28"/>
  <c r="W75" i="28"/>
  <c r="L75" i="28" s="1"/>
  <c r="AM74" i="28"/>
  <c r="AO74" i="28"/>
  <c r="AL74" i="28"/>
  <c r="AJ74" i="28"/>
  <c r="B75" i="28"/>
  <c r="C180" i="21" l="1"/>
  <c r="C484" i="21"/>
  <c r="C144" i="37"/>
  <c r="D144" i="37" s="1"/>
  <c r="C143" i="36" s="1"/>
  <c r="C145" i="37"/>
  <c r="D145" i="37" s="1"/>
  <c r="C144" i="36" s="1"/>
  <c r="C153" i="37"/>
  <c r="D153" i="37" s="1"/>
  <c r="C152" i="36" s="1"/>
  <c r="C152" i="37"/>
  <c r="D152" i="37" s="1"/>
  <c r="C151" i="36" s="1"/>
  <c r="C151" i="37"/>
  <c r="D151" i="37" s="1"/>
  <c r="C150" i="36" s="1"/>
  <c r="C143" i="37"/>
  <c r="D143" i="37" s="1"/>
  <c r="C142" i="36" s="1"/>
  <c r="C146" i="37"/>
  <c r="D146" i="37" s="1"/>
  <c r="C145" i="36" s="1"/>
  <c r="C149" i="37"/>
  <c r="D149" i="37" s="1"/>
  <c r="C148" i="36" s="1"/>
  <c r="C147" i="37"/>
  <c r="D147" i="37" s="1"/>
  <c r="C146" i="36" s="1"/>
  <c r="C148" i="37"/>
  <c r="D148" i="37" s="1"/>
  <c r="C147" i="36" s="1"/>
  <c r="C150" i="37"/>
  <c r="D150" i="37" s="1"/>
  <c r="C149" i="36" s="1"/>
  <c r="X74" i="28"/>
  <c r="AI73" i="28"/>
  <c r="A73" i="28"/>
  <c r="Z73" i="28"/>
  <c r="AK72" i="28"/>
  <c r="AC71" i="28"/>
  <c r="AN70" i="28"/>
  <c r="W76" i="28"/>
  <c r="L76" i="28" s="1"/>
  <c r="AJ75" i="28"/>
  <c r="AP75" i="28"/>
  <c r="AO75" i="28"/>
  <c r="AL75" i="28"/>
  <c r="AM75" i="28"/>
  <c r="B76" i="28"/>
  <c r="P7" i="27" l="1"/>
  <c r="N11" i="27"/>
  <c r="P16" i="27"/>
  <c r="P14" i="27"/>
  <c r="M8" i="27"/>
  <c r="O9" i="27"/>
  <c r="O11" i="27"/>
  <c r="P10" i="27"/>
  <c r="P22" i="27"/>
  <c r="M12" i="27"/>
  <c r="P20" i="27"/>
  <c r="P30" i="27"/>
  <c r="O12" i="27"/>
  <c r="N9" i="27"/>
  <c r="O10" i="27"/>
  <c r="N12" i="27"/>
  <c r="P18" i="27"/>
  <c r="O13" i="27"/>
  <c r="P39" i="27"/>
  <c r="M7" i="27"/>
  <c r="P34" i="27"/>
  <c r="P13" i="27"/>
  <c r="P28" i="27"/>
  <c r="O16" i="27"/>
  <c r="M14" i="27"/>
  <c r="O7" i="27"/>
  <c r="P17" i="27"/>
  <c r="P35" i="27"/>
  <c r="P24" i="27"/>
  <c r="O8" i="27"/>
  <c r="P31" i="27"/>
  <c r="P11" i="27"/>
  <c r="P36" i="27"/>
  <c r="N7" i="27"/>
  <c r="P38" i="27"/>
  <c r="M10" i="27"/>
  <c r="P12" i="27"/>
  <c r="P26" i="27"/>
  <c r="P21" i="27"/>
  <c r="P29" i="27"/>
  <c r="P15" i="27"/>
  <c r="P40" i="27"/>
  <c r="N8" i="27"/>
  <c r="M13" i="27"/>
  <c r="P19" i="27"/>
  <c r="M9" i="27"/>
  <c r="P25" i="27"/>
  <c r="P37" i="27"/>
  <c r="P27" i="27"/>
  <c r="P8" i="27"/>
  <c r="N10" i="27"/>
  <c r="P32" i="27"/>
  <c r="P23" i="27"/>
  <c r="O14" i="27"/>
  <c r="P9" i="27"/>
  <c r="P33" i="27"/>
  <c r="M11" i="27"/>
  <c r="O15" i="27"/>
  <c r="C181" i="21"/>
  <c r="C11" i="37"/>
  <c r="C83" i="37"/>
  <c r="D83" i="37" s="1"/>
  <c r="C82" i="36" s="1"/>
  <c r="C66" i="37"/>
  <c r="D66" i="37" s="1"/>
  <c r="C65" i="36" s="1"/>
  <c r="C33" i="37"/>
  <c r="D33" i="37" s="1"/>
  <c r="C32" i="36" s="1"/>
  <c r="C48" i="37"/>
  <c r="D48" i="37" s="1"/>
  <c r="C47" i="36" s="1"/>
  <c r="C23" i="37"/>
  <c r="D23" i="37" s="1"/>
  <c r="C22" i="36" s="1"/>
  <c r="C18" i="37"/>
  <c r="D18" i="37" s="1"/>
  <c r="C17" i="36" s="1"/>
  <c r="C105" i="37"/>
  <c r="D105" i="37" s="1"/>
  <c r="C104" i="36" s="1"/>
  <c r="C95" i="37"/>
  <c r="D95" i="37" s="1"/>
  <c r="C94" i="36" s="1"/>
  <c r="C63" i="37"/>
  <c r="D63" i="37" s="1"/>
  <c r="C62" i="36" s="1"/>
  <c r="C141" i="37"/>
  <c r="D141" i="37" s="1"/>
  <c r="C140" i="36" s="1"/>
  <c r="C126" i="37"/>
  <c r="D126" i="37" s="1"/>
  <c r="C125" i="36" s="1"/>
  <c r="C135" i="37"/>
  <c r="D135" i="37" s="1"/>
  <c r="C134" i="36" s="1"/>
  <c r="C72" i="37"/>
  <c r="D72" i="37" s="1"/>
  <c r="C71" i="36" s="1"/>
  <c r="C9" i="37"/>
  <c r="C96" i="37"/>
  <c r="D96" i="37" s="1"/>
  <c r="C95" i="36" s="1"/>
  <c r="C110" i="37"/>
  <c r="D110" i="37" s="1"/>
  <c r="C109" i="36" s="1"/>
  <c r="C16" i="37"/>
  <c r="D16" i="37" s="1"/>
  <c r="C15" i="36" s="1"/>
  <c r="C74" i="37"/>
  <c r="D74" i="37" s="1"/>
  <c r="C73" i="36" s="1"/>
  <c r="C6" i="37"/>
  <c r="C79" i="37"/>
  <c r="D79" i="37" s="1"/>
  <c r="C78" i="36" s="1"/>
  <c r="C75" i="37"/>
  <c r="D75" i="37" s="1"/>
  <c r="C74" i="36" s="1"/>
  <c r="C13" i="37"/>
  <c r="D13" i="37" s="1"/>
  <c r="C12" i="36" s="1"/>
  <c r="C59" i="37"/>
  <c r="D59" i="37" s="1"/>
  <c r="C58" i="36" s="1"/>
  <c r="C104" i="37"/>
  <c r="D104" i="37" s="1"/>
  <c r="C103" i="36" s="1"/>
  <c r="C124" i="37"/>
  <c r="D124" i="37" s="1"/>
  <c r="C123" i="36" s="1"/>
  <c r="C10" i="37"/>
  <c r="C76" i="37"/>
  <c r="D76" i="37" s="1"/>
  <c r="C75" i="36" s="1"/>
  <c r="C103" i="37"/>
  <c r="D103" i="37" s="1"/>
  <c r="C102" i="36" s="1"/>
  <c r="C39" i="37"/>
  <c r="D39" i="37" s="1"/>
  <c r="C38" i="36" s="1"/>
  <c r="C77" i="37"/>
  <c r="D77" i="37" s="1"/>
  <c r="C76" i="36" s="1"/>
  <c r="C93" i="37"/>
  <c r="D93" i="37" s="1"/>
  <c r="C92" i="36" s="1"/>
  <c r="C40" i="37"/>
  <c r="D40" i="37" s="1"/>
  <c r="C39" i="36" s="1"/>
  <c r="C138" i="37"/>
  <c r="D138" i="37" s="1"/>
  <c r="C137" i="36" s="1"/>
  <c r="C111" i="37"/>
  <c r="D111" i="37" s="1"/>
  <c r="C110" i="36" s="1"/>
  <c r="C88" i="37"/>
  <c r="D88" i="37" s="1"/>
  <c r="C87" i="36" s="1"/>
  <c r="C51" i="37"/>
  <c r="D51" i="37" s="1"/>
  <c r="C50" i="36" s="1"/>
  <c r="C57" i="37"/>
  <c r="D57" i="37" s="1"/>
  <c r="C56" i="36" s="1"/>
  <c r="C129" i="37"/>
  <c r="D129" i="37" s="1"/>
  <c r="C128" i="36" s="1"/>
  <c r="C127" i="37"/>
  <c r="D127" i="37" s="1"/>
  <c r="C126" i="36" s="1"/>
  <c r="C19" i="37"/>
  <c r="D19" i="37" s="1"/>
  <c r="C18" i="36" s="1"/>
  <c r="C62" i="37"/>
  <c r="D62" i="37" s="1"/>
  <c r="C61" i="36" s="1"/>
  <c r="C49" i="37"/>
  <c r="D49" i="37" s="1"/>
  <c r="C48" i="36" s="1"/>
  <c r="C35" i="37"/>
  <c r="D35" i="37" s="1"/>
  <c r="C34" i="36" s="1"/>
  <c r="C132" i="37"/>
  <c r="D132" i="37" s="1"/>
  <c r="C131" i="36" s="1"/>
  <c r="C99" i="37"/>
  <c r="D99" i="37" s="1"/>
  <c r="C98" i="36" s="1"/>
  <c r="C53" i="37"/>
  <c r="D53" i="37" s="1"/>
  <c r="C52" i="36" s="1"/>
  <c r="C52" i="37"/>
  <c r="D52" i="37" s="1"/>
  <c r="C51" i="36" s="1"/>
  <c r="C67" i="37"/>
  <c r="D67" i="37" s="1"/>
  <c r="C66" i="36" s="1"/>
  <c r="C122" i="37"/>
  <c r="D122" i="37" s="1"/>
  <c r="C121" i="36" s="1"/>
  <c r="C89" i="37"/>
  <c r="D89" i="37" s="1"/>
  <c r="C88" i="36" s="1"/>
  <c r="C3" i="37"/>
  <c r="C8" i="37"/>
  <c r="C125" i="37"/>
  <c r="D125" i="37" s="1"/>
  <c r="C124" i="36" s="1"/>
  <c r="C21" i="37"/>
  <c r="D21" i="37" s="1"/>
  <c r="C20" i="36" s="1"/>
  <c r="C101" i="37"/>
  <c r="D101" i="37" s="1"/>
  <c r="C100" i="36" s="1"/>
  <c r="C84" i="37"/>
  <c r="D84" i="37" s="1"/>
  <c r="C83" i="36" s="1"/>
  <c r="C140" i="37"/>
  <c r="D140" i="37" s="1"/>
  <c r="C139" i="36" s="1"/>
  <c r="C54" i="37"/>
  <c r="D54" i="37" s="1"/>
  <c r="C53" i="36" s="1"/>
  <c r="C14" i="37"/>
  <c r="D14" i="37" s="1"/>
  <c r="C13" i="36" s="1"/>
  <c r="C137" i="37"/>
  <c r="D137" i="37" s="1"/>
  <c r="C136" i="36" s="1"/>
  <c r="C73" i="37"/>
  <c r="D73" i="37" s="1"/>
  <c r="C72" i="36" s="1"/>
  <c r="C44" i="37"/>
  <c r="D44" i="37" s="1"/>
  <c r="C43" i="36" s="1"/>
  <c r="C41" i="37"/>
  <c r="D41" i="37" s="1"/>
  <c r="C40" i="36" s="1"/>
  <c r="C97" i="37"/>
  <c r="D97" i="37" s="1"/>
  <c r="C96" i="36" s="1"/>
  <c r="C61" i="37"/>
  <c r="D61" i="37" s="1"/>
  <c r="C60" i="36" s="1"/>
  <c r="C128" i="37"/>
  <c r="D128" i="37" s="1"/>
  <c r="C127" i="36" s="1"/>
  <c r="C29" i="37"/>
  <c r="D29" i="37" s="1"/>
  <c r="C28" i="36" s="1"/>
  <c r="C134" i="37"/>
  <c r="D134" i="37" s="1"/>
  <c r="C133" i="36" s="1"/>
  <c r="C64" i="37"/>
  <c r="D64" i="37" s="1"/>
  <c r="C63" i="36" s="1"/>
  <c r="C7" i="37"/>
  <c r="C56" i="37"/>
  <c r="D56" i="37" s="1"/>
  <c r="C55" i="36" s="1"/>
  <c r="C82" i="37"/>
  <c r="D82" i="37" s="1"/>
  <c r="C81" i="36" s="1"/>
  <c r="C60" i="37"/>
  <c r="D60" i="37" s="1"/>
  <c r="C59" i="36" s="1"/>
  <c r="C91" i="37"/>
  <c r="D91" i="37" s="1"/>
  <c r="C90" i="36" s="1"/>
  <c r="C5" i="37"/>
  <c r="C42" i="37"/>
  <c r="D42" i="37" s="1"/>
  <c r="C41" i="36" s="1"/>
  <c r="C24" i="37"/>
  <c r="D24" i="37" s="1"/>
  <c r="C23" i="36" s="1"/>
  <c r="C65" i="37"/>
  <c r="D65" i="37" s="1"/>
  <c r="C64" i="36" s="1"/>
  <c r="C133" i="37"/>
  <c r="D133" i="37" s="1"/>
  <c r="C132" i="36" s="1"/>
  <c r="C26" i="37"/>
  <c r="D26" i="37" s="1"/>
  <c r="C25" i="36" s="1"/>
  <c r="C139" i="37"/>
  <c r="D139" i="37" s="1"/>
  <c r="C138" i="36" s="1"/>
  <c r="C30" i="37"/>
  <c r="D30" i="37" s="1"/>
  <c r="C29" i="36" s="1"/>
  <c r="C37" i="37"/>
  <c r="D37" i="37" s="1"/>
  <c r="C36" i="36" s="1"/>
  <c r="C69" i="37"/>
  <c r="D69" i="37" s="1"/>
  <c r="C68" i="36" s="1"/>
  <c r="C15" i="37"/>
  <c r="D15" i="37" s="1"/>
  <c r="C14" i="36" s="1"/>
  <c r="C78" i="37"/>
  <c r="D78" i="37" s="1"/>
  <c r="C77" i="36" s="1"/>
  <c r="C118" i="37"/>
  <c r="D118" i="37" s="1"/>
  <c r="C117" i="36" s="1"/>
  <c r="C25" i="37"/>
  <c r="D25" i="37" s="1"/>
  <c r="C24" i="36" s="1"/>
  <c r="C113" i="37"/>
  <c r="D113" i="37" s="1"/>
  <c r="C112" i="36" s="1"/>
  <c r="C116" i="37"/>
  <c r="D116" i="37" s="1"/>
  <c r="C115" i="36" s="1"/>
  <c r="C46" i="37"/>
  <c r="D46" i="37" s="1"/>
  <c r="C45" i="36" s="1"/>
  <c r="C115" i="37"/>
  <c r="D115" i="37" s="1"/>
  <c r="C114" i="36" s="1"/>
  <c r="C31" i="37"/>
  <c r="D31" i="37" s="1"/>
  <c r="C30" i="36" s="1"/>
  <c r="C17" i="37"/>
  <c r="D17" i="37" s="1"/>
  <c r="C16" i="36" s="1"/>
  <c r="C108" i="37"/>
  <c r="D108" i="37" s="1"/>
  <c r="C107" i="36" s="1"/>
  <c r="C102" i="37"/>
  <c r="D102" i="37" s="1"/>
  <c r="C101" i="36" s="1"/>
  <c r="C85" i="37"/>
  <c r="D85" i="37" s="1"/>
  <c r="C84" i="36" s="1"/>
  <c r="C94" i="37"/>
  <c r="D94" i="37" s="1"/>
  <c r="C93" i="36" s="1"/>
  <c r="C47" i="37"/>
  <c r="D47" i="37" s="1"/>
  <c r="C46" i="36" s="1"/>
  <c r="C131" i="37"/>
  <c r="D131" i="37" s="1"/>
  <c r="C130" i="36" s="1"/>
  <c r="C81" i="37"/>
  <c r="D81" i="37" s="1"/>
  <c r="C80" i="36" s="1"/>
  <c r="C55" i="37"/>
  <c r="D55" i="37" s="1"/>
  <c r="C54" i="36" s="1"/>
  <c r="C123" i="37"/>
  <c r="D123" i="37" s="1"/>
  <c r="C122" i="36" s="1"/>
  <c r="C117" i="37"/>
  <c r="D117" i="37" s="1"/>
  <c r="C116" i="36" s="1"/>
  <c r="C130" i="37"/>
  <c r="D130" i="37" s="1"/>
  <c r="C129" i="36" s="1"/>
  <c r="C58" i="37"/>
  <c r="D58" i="37" s="1"/>
  <c r="C57" i="36" s="1"/>
  <c r="C22" i="37"/>
  <c r="D22" i="37" s="1"/>
  <c r="C21" i="36" s="1"/>
  <c r="C36" i="37"/>
  <c r="D36" i="37" s="1"/>
  <c r="C35" i="36" s="1"/>
  <c r="C100" i="37"/>
  <c r="D100" i="37" s="1"/>
  <c r="C99" i="36" s="1"/>
  <c r="C32" i="37"/>
  <c r="D32" i="37" s="1"/>
  <c r="C31" i="36" s="1"/>
  <c r="C119" i="37"/>
  <c r="D119" i="37" s="1"/>
  <c r="C118" i="36" s="1"/>
  <c r="C121" i="37"/>
  <c r="D121" i="37" s="1"/>
  <c r="C120" i="36" s="1"/>
  <c r="C98" i="37"/>
  <c r="D98" i="37" s="1"/>
  <c r="C97" i="36" s="1"/>
  <c r="C112" i="37"/>
  <c r="D112" i="37" s="1"/>
  <c r="C111" i="36" s="1"/>
  <c r="C71" i="37"/>
  <c r="D71" i="37" s="1"/>
  <c r="C70" i="36" s="1"/>
  <c r="C34" i="37"/>
  <c r="D34" i="37" s="1"/>
  <c r="C33" i="36" s="1"/>
  <c r="C80" i="37"/>
  <c r="D80" i="37" s="1"/>
  <c r="C79" i="36" s="1"/>
  <c r="C4" i="37"/>
  <c r="C68" i="37"/>
  <c r="D68" i="37" s="1"/>
  <c r="C67" i="36" s="1"/>
  <c r="C70" i="37"/>
  <c r="D70" i="37" s="1"/>
  <c r="C69" i="36" s="1"/>
  <c r="C45" i="37"/>
  <c r="D45" i="37" s="1"/>
  <c r="C44" i="36" s="1"/>
  <c r="C92" i="37"/>
  <c r="D92" i="37" s="1"/>
  <c r="C91" i="36" s="1"/>
  <c r="C20" i="37"/>
  <c r="D20" i="37" s="1"/>
  <c r="C19" i="36" s="1"/>
  <c r="C107" i="37"/>
  <c r="D107" i="37" s="1"/>
  <c r="C106" i="36" s="1"/>
  <c r="C120" i="37"/>
  <c r="D120" i="37" s="1"/>
  <c r="C119" i="36" s="1"/>
  <c r="C106" i="37"/>
  <c r="D106" i="37" s="1"/>
  <c r="C105" i="36" s="1"/>
  <c r="C28" i="37"/>
  <c r="D28" i="37" s="1"/>
  <c r="C27" i="36" s="1"/>
  <c r="C87" i="37"/>
  <c r="D87" i="37" s="1"/>
  <c r="C86" i="36" s="1"/>
  <c r="C109" i="37"/>
  <c r="D109" i="37" s="1"/>
  <c r="C108" i="36" s="1"/>
  <c r="C90" i="37"/>
  <c r="D90" i="37" s="1"/>
  <c r="C89" i="36" s="1"/>
  <c r="C27" i="37"/>
  <c r="D27" i="37" s="1"/>
  <c r="C26" i="36" s="1"/>
  <c r="C136" i="37"/>
  <c r="D136" i="37" s="1"/>
  <c r="C135" i="36" s="1"/>
  <c r="C43" i="37"/>
  <c r="D43" i="37" s="1"/>
  <c r="C42" i="36" s="1"/>
  <c r="C38" i="37"/>
  <c r="D38" i="37" s="1"/>
  <c r="C37" i="36" s="1"/>
  <c r="C86" i="37"/>
  <c r="D86" i="37" s="1"/>
  <c r="C85" i="36" s="1"/>
  <c r="C12" i="37"/>
  <c r="C142" i="37"/>
  <c r="D142" i="37" s="1"/>
  <c r="C141" i="36" s="1"/>
  <c r="C50" i="37"/>
  <c r="D50" i="37" s="1"/>
  <c r="C49" i="36" s="1"/>
  <c r="C114" i="37"/>
  <c r="D114" i="37" s="1"/>
  <c r="C113" i="36" s="1"/>
  <c r="A74" i="28"/>
  <c r="X75" i="28"/>
  <c r="AI74" i="28"/>
  <c r="AC72" i="28"/>
  <c r="AN71" i="28"/>
  <c r="Z74" i="28"/>
  <c r="AK73" i="28"/>
  <c r="B77" i="28"/>
  <c r="AO76" i="28"/>
  <c r="AM76" i="28"/>
  <c r="AP76" i="28"/>
  <c r="AL76" i="28"/>
  <c r="W77" i="28"/>
  <c r="L77" i="28" s="1"/>
  <c r="AJ76" i="28"/>
  <c r="D10" i="37" l="1"/>
  <c r="C9" i="36" s="1"/>
  <c r="F10" i="37"/>
  <c r="E9" i="36" s="1"/>
  <c r="I10" i="37"/>
  <c r="E10" i="37"/>
  <c r="D9" i="36" s="1"/>
  <c r="G10" i="37"/>
  <c r="F9" i="36" s="1"/>
  <c r="H10" i="37"/>
  <c r="C183" i="21"/>
  <c r="D12" i="37"/>
  <c r="C11" i="36" s="1"/>
  <c r="I12" i="37"/>
  <c r="G12" i="37"/>
  <c r="H12" i="37"/>
  <c r="F12" i="37"/>
  <c r="E11" i="36" s="1"/>
  <c r="E12" i="37"/>
  <c r="D11" i="37"/>
  <c r="C10" i="36" s="1"/>
  <c r="F11" i="37"/>
  <c r="E10" i="36" s="1"/>
  <c r="I11" i="37"/>
  <c r="E11" i="37"/>
  <c r="D10" i="36" s="1"/>
  <c r="G11" i="37"/>
  <c r="F10" i="36" s="1"/>
  <c r="H11" i="37"/>
  <c r="D4" i="37"/>
  <c r="C3" i="36" s="1"/>
  <c r="F4" i="37"/>
  <c r="E3" i="36" s="1"/>
  <c r="E4" i="37"/>
  <c r="D3" i="36" s="1"/>
  <c r="G4" i="37"/>
  <c r="F3" i="36" s="1"/>
  <c r="I4" i="37"/>
  <c r="H4" i="37"/>
  <c r="D7" i="37"/>
  <c r="C6" i="36" s="1"/>
  <c r="I7" i="37"/>
  <c r="H7" i="37"/>
  <c r="F7" i="37"/>
  <c r="E6" i="36" s="1"/>
  <c r="G7" i="37"/>
  <c r="F6" i="36" s="1"/>
  <c r="E7" i="37"/>
  <c r="D6" i="36" s="1"/>
  <c r="D9" i="37"/>
  <c r="C8" i="36" s="1"/>
  <c r="F9" i="37"/>
  <c r="E8" i="36" s="1"/>
  <c r="I9" i="37"/>
  <c r="H9" i="37"/>
  <c r="G9" i="37"/>
  <c r="F8" i="36" s="1"/>
  <c r="E9" i="37"/>
  <c r="D8" i="36" s="1"/>
  <c r="D8" i="37"/>
  <c r="C7" i="36" s="1"/>
  <c r="I8" i="37"/>
  <c r="H8" i="37"/>
  <c r="G8" i="37"/>
  <c r="F7" i="36" s="1"/>
  <c r="F8" i="37"/>
  <c r="E7" i="36" s="1"/>
  <c r="E8" i="37"/>
  <c r="D7" i="36" s="1"/>
  <c r="D5" i="37"/>
  <c r="C4" i="36" s="1"/>
  <c r="H5" i="37"/>
  <c r="F5" i="37"/>
  <c r="E4" i="36" s="1"/>
  <c r="G5" i="37"/>
  <c r="F4" i="36" s="1"/>
  <c r="I5" i="37"/>
  <c r="E5" i="37"/>
  <c r="D4" i="36" s="1"/>
  <c r="F3" i="37"/>
  <c r="E2" i="36" s="1"/>
  <c r="D3" i="37"/>
  <c r="C2" i="36" s="1"/>
  <c r="E3" i="37"/>
  <c r="D2" i="36" s="1"/>
  <c r="G3" i="37"/>
  <c r="F2" i="36" s="1"/>
  <c r="H3" i="37"/>
  <c r="I3" i="37"/>
  <c r="D6" i="37"/>
  <c r="C5" i="36" s="1"/>
  <c r="E6" i="37"/>
  <c r="D5" i="36" s="1"/>
  <c r="I6" i="37"/>
  <c r="F6" i="37"/>
  <c r="E5" i="36" s="1"/>
  <c r="G6" i="37"/>
  <c r="F5" i="36" s="1"/>
  <c r="H6" i="37"/>
  <c r="C182" i="21"/>
  <c r="X76" i="28"/>
  <c r="AI75" i="28"/>
  <c r="A75" i="28"/>
  <c r="Z75" i="28"/>
  <c r="AK74" i="28"/>
  <c r="AC73" i="28"/>
  <c r="AN72" i="28"/>
  <c r="B78" i="28"/>
  <c r="AP77" i="28"/>
  <c r="AL77" i="28"/>
  <c r="AJ77" i="28"/>
  <c r="AO77" i="28"/>
  <c r="W78" i="28"/>
  <c r="L78" i="28" s="1"/>
  <c r="AM77" i="28"/>
  <c r="G5" i="36" l="1"/>
  <c r="G9" i="36"/>
  <c r="G8" i="36"/>
  <c r="G11" i="36"/>
  <c r="G10" i="36"/>
  <c r="G2" i="36"/>
  <c r="G7" i="36"/>
  <c r="G6" i="36"/>
  <c r="G4" i="36"/>
  <c r="G3" i="36"/>
  <c r="A76" i="28"/>
  <c r="X77" i="28"/>
  <c r="AI76" i="28"/>
  <c r="Z76" i="28"/>
  <c r="AK75" i="28"/>
  <c r="AC74" i="28"/>
  <c r="AN73" i="28"/>
  <c r="AJ78" i="28"/>
  <c r="AP78" i="28"/>
  <c r="AL78" i="28"/>
  <c r="AM78" i="28"/>
  <c r="AO78" i="28"/>
  <c r="W79" i="28"/>
  <c r="L79" i="28" s="1"/>
  <c r="B79" i="28"/>
  <c r="C184" i="21" l="1"/>
  <c r="C367" i="21"/>
  <c r="C368" i="21"/>
  <c r="X78" i="28"/>
  <c r="AI77" i="28"/>
  <c r="A77" i="28"/>
  <c r="AC75" i="28"/>
  <c r="AN74" i="28"/>
  <c r="Z77" i="28"/>
  <c r="AK76" i="28"/>
  <c r="W80" i="28"/>
  <c r="L80" i="28" s="1"/>
  <c r="AP79" i="28"/>
  <c r="AM79" i="28"/>
  <c r="AO79" i="28"/>
  <c r="AL79" i="28"/>
  <c r="AJ79" i="28"/>
  <c r="B80" i="28"/>
  <c r="C185" i="21" l="1"/>
  <c r="A78" i="28"/>
  <c r="X79" i="28"/>
  <c r="AI78" i="28"/>
  <c r="AC76" i="28"/>
  <c r="AN75" i="28"/>
  <c r="Z78" i="28"/>
  <c r="AK77" i="28"/>
  <c r="B81" i="28"/>
  <c r="AM80" i="28"/>
  <c r="AL80" i="28"/>
  <c r="W81" i="28"/>
  <c r="L81" i="28" s="1"/>
  <c r="AJ80" i="28"/>
  <c r="AP80" i="28"/>
  <c r="AO80" i="28"/>
  <c r="C186" i="21" l="1"/>
  <c r="C369" i="21"/>
  <c r="C370" i="21"/>
  <c r="X80" i="28"/>
  <c r="AI79" i="28"/>
  <c r="A79" i="28"/>
  <c r="AC77" i="28"/>
  <c r="AN76" i="28"/>
  <c r="Z79" i="28"/>
  <c r="AK78" i="28"/>
  <c r="AP81" i="28"/>
  <c r="AJ81" i="28"/>
  <c r="W82" i="28"/>
  <c r="L82" i="28" s="1"/>
  <c r="AM81" i="28"/>
  <c r="AO81" i="28"/>
  <c r="AL81" i="28"/>
  <c r="B82" i="28"/>
  <c r="C187" i="21" l="1"/>
  <c r="A80" i="28"/>
  <c r="X81" i="28"/>
  <c r="AI80" i="28"/>
  <c r="Z80" i="28"/>
  <c r="AK79" i="28"/>
  <c r="AC78" i="28"/>
  <c r="AN77" i="28"/>
  <c r="W83" i="28"/>
  <c r="L83" i="28" s="1"/>
  <c r="AJ82" i="28"/>
  <c r="AO82" i="28"/>
  <c r="AM82" i="28"/>
  <c r="AL82" i="28"/>
  <c r="AP82" i="28"/>
  <c r="B83" i="28"/>
  <c r="C188" i="21" l="1"/>
  <c r="C371" i="21"/>
  <c r="C372" i="21"/>
  <c r="X82" i="28"/>
  <c r="AI81" i="28"/>
  <c r="A81" i="28"/>
  <c r="AC79" i="28"/>
  <c r="AN78" i="28"/>
  <c r="Z81" i="28"/>
  <c r="AK80" i="28"/>
  <c r="B84" i="28"/>
  <c r="AL83" i="28"/>
  <c r="AP83" i="28"/>
  <c r="AM83" i="28"/>
  <c r="AJ83" i="28"/>
  <c r="W84" i="28"/>
  <c r="L84" i="28" s="1"/>
  <c r="AO83" i="28"/>
  <c r="C189" i="21" l="1"/>
  <c r="A82" i="28"/>
  <c r="X83" i="28"/>
  <c r="AI82" i="28"/>
  <c r="Z82" i="28"/>
  <c r="AK81" i="28"/>
  <c r="AC80" i="28"/>
  <c r="AN79" i="28"/>
  <c r="B85" i="28"/>
  <c r="W85" i="28"/>
  <c r="L85" i="28" s="1"/>
  <c r="AM84" i="28"/>
  <c r="AL84" i="28"/>
  <c r="AO84" i="28"/>
  <c r="AJ84" i="28"/>
  <c r="AP84" i="28"/>
  <c r="C191" i="21" l="1"/>
  <c r="C190" i="21"/>
  <c r="C374" i="21"/>
  <c r="C373" i="21"/>
  <c r="X84" i="28"/>
  <c r="AI83" i="28"/>
  <c r="A83" i="28"/>
  <c r="Z83" i="28"/>
  <c r="AK82" i="28"/>
  <c r="AC81" i="28"/>
  <c r="AN80" i="28"/>
  <c r="AP85" i="28"/>
  <c r="AM85" i="28"/>
  <c r="AO85" i="28"/>
  <c r="AJ85" i="28"/>
  <c r="W86" i="28"/>
  <c r="L86" i="28" s="1"/>
  <c r="AL85" i="28"/>
  <c r="B86" i="28"/>
  <c r="C192" i="21" l="1"/>
  <c r="C375" i="21"/>
  <c r="A84" i="28"/>
  <c r="X85" i="28"/>
  <c r="AI84" i="28"/>
  <c r="AC82" i="28"/>
  <c r="AN81" i="28"/>
  <c r="Z84" i="28"/>
  <c r="AK83" i="28"/>
  <c r="B87" i="28"/>
  <c r="AM86" i="28"/>
  <c r="AJ86" i="28"/>
  <c r="AP86" i="28"/>
  <c r="AO86" i="28"/>
  <c r="W87" i="28"/>
  <c r="L87" i="28" s="1"/>
  <c r="AL86" i="28"/>
  <c r="C193" i="21" l="1"/>
  <c r="C376" i="21"/>
  <c r="X86" i="28"/>
  <c r="AI85" i="28"/>
  <c r="A85" i="28"/>
  <c r="AC83" i="28"/>
  <c r="AN82" i="28"/>
  <c r="Z85" i="28"/>
  <c r="AK84" i="28"/>
  <c r="AJ87" i="28"/>
  <c r="AP87" i="28"/>
  <c r="W88" i="28"/>
  <c r="L88" i="28" s="1"/>
  <c r="AL87" i="28"/>
  <c r="AM87" i="28"/>
  <c r="AO87" i="28"/>
  <c r="B88" i="28"/>
  <c r="C194" i="21" l="1"/>
  <c r="C377" i="21"/>
  <c r="A86" i="28"/>
  <c r="X87" i="28"/>
  <c r="AI86" i="28"/>
  <c r="AC84" i="28"/>
  <c r="AN83" i="28"/>
  <c r="Z86" i="28"/>
  <c r="AK85" i="28"/>
  <c r="AL88" i="28"/>
  <c r="W89" i="28"/>
  <c r="L89" i="28" s="1"/>
  <c r="AO88" i="28"/>
  <c r="AP88" i="28"/>
  <c r="AM88" i="28"/>
  <c r="AJ88" i="28"/>
  <c r="B89" i="28"/>
  <c r="C195" i="21" l="1"/>
  <c r="C378" i="21"/>
  <c r="X88" i="28"/>
  <c r="AI87" i="28"/>
  <c r="A87" i="28"/>
  <c r="AC85" i="28"/>
  <c r="AN84" i="28"/>
  <c r="Z87" i="28"/>
  <c r="AK86" i="28"/>
  <c r="AP89" i="28"/>
  <c r="AM89" i="28"/>
  <c r="AL89" i="28"/>
  <c r="W90" i="28"/>
  <c r="L90" i="28" s="1"/>
  <c r="AJ89" i="28"/>
  <c r="AO89" i="28"/>
  <c r="B90" i="28"/>
  <c r="C196" i="21" l="1"/>
  <c r="C379" i="21"/>
  <c r="A88" i="28"/>
  <c r="X89" i="28"/>
  <c r="AI88" i="28"/>
  <c r="Z88" i="28"/>
  <c r="AK87" i="28"/>
  <c r="AC86" i="28"/>
  <c r="AN85" i="28"/>
  <c r="W91" i="28"/>
  <c r="L91" i="28" s="1"/>
  <c r="AL90" i="28"/>
  <c r="AM90" i="28"/>
  <c r="AP90" i="28"/>
  <c r="AJ90" i="28"/>
  <c r="AO90" i="28"/>
  <c r="B91" i="28"/>
  <c r="C197" i="21" l="1"/>
  <c r="C380" i="21"/>
  <c r="X90" i="28"/>
  <c r="AI89" i="28"/>
  <c r="A89" i="28"/>
  <c r="AC87" i="28"/>
  <c r="AN86" i="28"/>
  <c r="Z89" i="28"/>
  <c r="AK88" i="28"/>
  <c r="B92" i="28"/>
  <c r="AP91" i="28"/>
  <c r="AO91" i="28"/>
  <c r="AJ91" i="28"/>
  <c r="W92" i="28"/>
  <c r="L92" i="28" s="1"/>
  <c r="AL91" i="28"/>
  <c r="AM91" i="28"/>
  <c r="C198" i="21" l="1"/>
  <c r="C381" i="21"/>
  <c r="A90" i="28"/>
  <c r="X91" i="28"/>
  <c r="AI90" i="28"/>
  <c r="AC88" i="28"/>
  <c r="AN87" i="28"/>
  <c r="Z90" i="28"/>
  <c r="AK89" i="28"/>
  <c r="B93" i="28"/>
  <c r="AL92" i="28"/>
  <c r="AP92" i="28"/>
  <c r="W93" i="28"/>
  <c r="L93" i="28" s="1"/>
  <c r="AO92" i="28"/>
  <c r="AM92" i="28"/>
  <c r="AJ92" i="28"/>
  <c r="C199" i="21" l="1"/>
  <c r="C382" i="21"/>
  <c r="X92" i="28"/>
  <c r="AI91" i="28"/>
  <c r="A91" i="28"/>
  <c r="Z91" i="28"/>
  <c r="AK90" i="28"/>
  <c r="AC89" i="28"/>
  <c r="AN88" i="28"/>
  <c r="B94" i="28"/>
  <c r="AO93" i="28"/>
  <c r="AL93" i="28"/>
  <c r="AJ93" i="28"/>
  <c r="AP93" i="28"/>
  <c r="W94" i="28"/>
  <c r="L94" i="28" s="1"/>
  <c r="AM93" i="28"/>
  <c r="C200" i="21" l="1"/>
  <c r="C383" i="21"/>
  <c r="A92" i="28"/>
  <c r="X93" i="28"/>
  <c r="AI92" i="28"/>
  <c r="AC90" i="28"/>
  <c r="AN89" i="28"/>
  <c r="Z92" i="28"/>
  <c r="AK91" i="28"/>
  <c r="AL94" i="28"/>
  <c r="AO94" i="28"/>
  <c r="AM94" i="28"/>
  <c r="W95" i="28"/>
  <c r="L95" i="28" s="1"/>
  <c r="AP94" i="28"/>
  <c r="AJ94" i="28"/>
  <c r="B95" i="28"/>
  <c r="C201" i="21" l="1"/>
  <c r="C384" i="21"/>
  <c r="X94" i="28"/>
  <c r="AI93" i="28"/>
  <c r="A93" i="28"/>
  <c r="Z93" i="28"/>
  <c r="AK92" i="28"/>
  <c r="AC91" i="28"/>
  <c r="AN90" i="28"/>
  <c r="W96" i="28"/>
  <c r="L96" i="28" s="1"/>
  <c r="AP95" i="28"/>
  <c r="AJ95" i="28"/>
  <c r="AM95" i="28"/>
  <c r="AO95" i="28"/>
  <c r="AL95" i="28"/>
  <c r="B96" i="28"/>
  <c r="C202" i="21" l="1"/>
  <c r="C385" i="21"/>
  <c r="A94" i="28"/>
  <c r="X95" i="28"/>
  <c r="AI94" i="28"/>
  <c r="AC92" i="28"/>
  <c r="AN91" i="28"/>
  <c r="Z94" i="28"/>
  <c r="AK93" i="28"/>
  <c r="B97" i="28"/>
  <c r="W97" i="28"/>
  <c r="L97" i="28" s="1"/>
  <c r="AM96" i="28"/>
  <c r="AP96" i="28"/>
  <c r="AO96" i="28"/>
  <c r="AJ96" i="28"/>
  <c r="AL96" i="28"/>
  <c r="C203" i="21" l="1"/>
  <c r="C386" i="21"/>
  <c r="X96" i="28"/>
  <c r="AI95" i="28"/>
  <c r="A95" i="28"/>
  <c r="Z95" i="28"/>
  <c r="AK94" i="28"/>
  <c r="AC93" i="28"/>
  <c r="AN92" i="28"/>
  <c r="B98" i="28"/>
  <c r="AO97" i="28"/>
  <c r="AL97" i="28"/>
  <c r="AP97" i="28"/>
  <c r="W98" i="28"/>
  <c r="L98" i="28" s="1"/>
  <c r="AJ97" i="28"/>
  <c r="AM97" i="28"/>
  <c r="C204" i="21" l="1"/>
  <c r="C387" i="21"/>
  <c r="A96" i="28"/>
  <c r="X97" i="28"/>
  <c r="AI96" i="28"/>
  <c r="AC94" i="28"/>
  <c r="AN93" i="28"/>
  <c r="Z96" i="28"/>
  <c r="AK95" i="28"/>
  <c r="AJ98" i="28"/>
  <c r="AL98" i="28"/>
  <c r="W99" i="28"/>
  <c r="L99" i="28" s="1"/>
  <c r="AP98" i="28"/>
  <c r="AM98" i="28"/>
  <c r="AO98" i="28"/>
  <c r="B99" i="28"/>
  <c r="C205" i="21" l="1"/>
  <c r="C388" i="21"/>
  <c r="X98" i="28"/>
  <c r="AI97" i="28"/>
  <c r="A97" i="28"/>
  <c r="AC95" i="28"/>
  <c r="AN94" i="28"/>
  <c r="Z97" i="28"/>
  <c r="AK96" i="28"/>
  <c r="B100" i="28"/>
  <c r="AL99" i="28"/>
  <c r="AP99" i="28"/>
  <c r="W100" i="28"/>
  <c r="L100" i="28" s="1"/>
  <c r="AM99" i="28"/>
  <c r="AJ99" i="28"/>
  <c r="AO99" i="28"/>
  <c r="C206" i="21" l="1"/>
  <c r="C389" i="21"/>
  <c r="A98" i="28"/>
  <c r="X99" i="28"/>
  <c r="AI98" i="28"/>
  <c r="Z98" i="28"/>
  <c r="AK97" i="28"/>
  <c r="AC96" i="28"/>
  <c r="AN95" i="28"/>
  <c r="AM100" i="28"/>
  <c r="W101" i="28"/>
  <c r="L101" i="28" s="1"/>
  <c r="AL100" i="28"/>
  <c r="AJ100" i="28"/>
  <c r="AO100" i="28"/>
  <c r="AP100" i="28"/>
  <c r="B101" i="28"/>
  <c r="C207" i="21" l="1"/>
  <c r="C390" i="21"/>
  <c r="C154" i="37"/>
  <c r="D154" i="37" s="1"/>
  <c r="C153" i="36" s="1"/>
  <c r="X100" i="28"/>
  <c r="AI99" i="28"/>
  <c r="A99" i="28"/>
  <c r="AC97" i="28"/>
  <c r="AN96" i="28"/>
  <c r="Z99" i="28"/>
  <c r="AK98" i="28"/>
  <c r="B102" i="28"/>
  <c r="W102" i="28"/>
  <c r="L102" i="28" s="1"/>
  <c r="AM101" i="28"/>
  <c r="AP101" i="28"/>
  <c r="AO101" i="28"/>
  <c r="AL101" i="28"/>
  <c r="AJ101" i="28"/>
  <c r="C208" i="21" l="1"/>
  <c r="C719" i="37"/>
  <c r="C768" i="37"/>
  <c r="C550" i="37"/>
  <c r="D550" i="37" s="1"/>
  <c r="C549" i="36" s="1"/>
  <c r="C228" i="37"/>
  <c r="D228" i="37" s="1"/>
  <c r="C227" i="36" s="1"/>
  <c r="C284" i="37"/>
  <c r="D284" i="37" s="1"/>
  <c r="C283" i="36" s="1"/>
  <c r="C511" i="37"/>
  <c r="D511" i="37" s="1"/>
  <c r="C510" i="36" s="1"/>
  <c r="C624" i="37"/>
  <c r="D624" i="37" s="1"/>
  <c r="C623" i="36" s="1"/>
  <c r="C773" i="37"/>
  <c r="C472" i="37"/>
  <c r="D472" i="37" s="1"/>
  <c r="C471" i="36" s="1"/>
  <c r="C518" i="37"/>
  <c r="D518" i="37" s="1"/>
  <c r="C517" i="36" s="1"/>
  <c r="C780" i="37"/>
  <c r="C855" i="37"/>
  <c r="C382" i="37"/>
  <c r="D382" i="37" s="1"/>
  <c r="C381" i="36" s="1"/>
  <c r="C879" i="37"/>
  <c r="C907" i="37"/>
  <c r="C245" i="37"/>
  <c r="D245" i="37" s="1"/>
  <c r="C244" i="36" s="1"/>
  <c r="C238" i="37"/>
  <c r="D238" i="37" s="1"/>
  <c r="C237" i="36" s="1"/>
  <c r="C909" i="37"/>
  <c r="C471" i="37"/>
  <c r="D471" i="37" s="1"/>
  <c r="C470" i="36" s="1"/>
  <c r="C437" i="37"/>
  <c r="D437" i="37" s="1"/>
  <c r="C436" i="36" s="1"/>
  <c r="C690" i="37"/>
  <c r="C891" i="37"/>
  <c r="C510" i="37"/>
  <c r="D510" i="37" s="1"/>
  <c r="C509" i="36" s="1"/>
  <c r="C387" i="37"/>
  <c r="D387" i="37" s="1"/>
  <c r="C386" i="36" s="1"/>
  <c r="C391" i="37"/>
  <c r="D391" i="37" s="1"/>
  <c r="C390" i="36" s="1"/>
  <c r="C830" i="37"/>
  <c r="C669" i="37"/>
  <c r="C947" i="37"/>
  <c r="C205" i="37"/>
  <c r="D205" i="37" s="1"/>
  <c r="C204" i="36" s="1"/>
  <c r="C668" i="37"/>
  <c r="D668" i="37" s="1"/>
  <c r="C667" i="36" s="1"/>
  <c r="C235" i="37"/>
  <c r="D235" i="37" s="1"/>
  <c r="C234" i="36" s="1"/>
  <c r="C726" i="37"/>
  <c r="C326" i="37"/>
  <c r="D326" i="37" s="1"/>
  <c r="C325" i="36" s="1"/>
  <c r="C829" i="37"/>
  <c r="C277" i="37"/>
  <c r="D277" i="37" s="1"/>
  <c r="C276" i="36" s="1"/>
  <c r="C647" i="37"/>
  <c r="D647" i="37" s="1"/>
  <c r="C646" i="36" s="1"/>
  <c r="C362" i="37"/>
  <c r="D362" i="37" s="1"/>
  <c r="C361" i="36" s="1"/>
  <c r="C224" i="37"/>
  <c r="D224" i="37" s="1"/>
  <c r="C223" i="36" s="1"/>
  <c r="C253" i="37"/>
  <c r="D253" i="37" s="1"/>
  <c r="C252" i="36" s="1"/>
  <c r="C261" i="37"/>
  <c r="D261" i="37" s="1"/>
  <c r="C260" i="36" s="1"/>
  <c r="C925" i="37"/>
  <c r="C226" i="37"/>
  <c r="D226" i="37" s="1"/>
  <c r="C225" i="36" s="1"/>
  <c r="C591" i="37"/>
  <c r="D591" i="37" s="1"/>
  <c r="C590" i="36" s="1"/>
  <c r="C900" i="37"/>
  <c r="C293" i="37"/>
  <c r="D293" i="37" s="1"/>
  <c r="C292" i="36" s="1"/>
  <c r="C182" i="37"/>
  <c r="D182" i="37" s="1"/>
  <c r="C181" i="36" s="1"/>
  <c r="C761" i="37"/>
  <c r="C436" i="37"/>
  <c r="D436" i="37" s="1"/>
  <c r="C435" i="36" s="1"/>
  <c r="C559" i="37"/>
  <c r="D559" i="37" s="1"/>
  <c r="C558" i="36" s="1"/>
  <c r="C607" i="37"/>
  <c r="D607" i="37" s="1"/>
  <c r="C606" i="36" s="1"/>
  <c r="C498" i="37"/>
  <c r="D498" i="37" s="1"/>
  <c r="C497" i="36" s="1"/>
  <c r="C743" i="37"/>
  <c r="C427" i="37"/>
  <c r="D427" i="37" s="1"/>
  <c r="C426" i="36" s="1"/>
  <c r="C914" i="37"/>
  <c r="C285" i="37"/>
  <c r="D285" i="37" s="1"/>
  <c r="C284" i="36" s="1"/>
  <c r="C163" i="37"/>
  <c r="D163" i="37" s="1"/>
  <c r="C162" i="36" s="1"/>
  <c r="C933" i="37"/>
  <c r="C932" i="37"/>
  <c r="C188" i="37"/>
  <c r="D188" i="37" s="1"/>
  <c r="C187" i="36" s="1"/>
  <c r="C412" i="37"/>
  <c r="D412" i="37" s="1"/>
  <c r="C411" i="36" s="1"/>
  <c r="C722" i="37"/>
  <c r="C804" i="37"/>
  <c r="C908" i="37"/>
  <c r="C960" i="37"/>
  <c r="C398" i="37"/>
  <c r="D398" i="37" s="1"/>
  <c r="C397" i="36" s="1"/>
  <c r="C386" i="37"/>
  <c r="D386" i="37" s="1"/>
  <c r="C385" i="36" s="1"/>
  <c r="C587" i="37"/>
  <c r="D587" i="37" s="1"/>
  <c r="C586" i="36" s="1"/>
  <c r="C392" i="37"/>
  <c r="D392" i="37" s="1"/>
  <c r="C391" i="36" s="1"/>
  <c r="C463" i="37"/>
  <c r="D463" i="37" s="1"/>
  <c r="C462" i="36" s="1"/>
  <c r="C483" i="37"/>
  <c r="D483" i="37" s="1"/>
  <c r="C482" i="36" s="1"/>
  <c r="C527" i="37"/>
  <c r="D527" i="37" s="1"/>
  <c r="C526" i="36" s="1"/>
  <c r="C477" i="37"/>
  <c r="D477" i="37" s="1"/>
  <c r="C476" i="36" s="1"/>
  <c r="C889" i="37"/>
  <c r="C602" i="37"/>
  <c r="D602" i="37" s="1"/>
  <c r="C601" i="36" s="1"/>
  <c r="C684" i="37"/>
  <c r="C514" i="37"/>
  <c r="D514" i="37" s="1"/>
  <c r="C513" i="36" s="1"/>
  <c r="C495" i="37"/>
  <c r="D495" i="37" s="1"/>
  <c r="C494" i="36" s="1"/>
  <c r="C419" i="37"/>
  <c r="D419" i="37" s="1"/>
  <c r="C418" i="36" s="1"/>
  <c r="C729" i="37"/>
  <c r="C502" i="37"/>
  <c r="D502" i="37" s="1"/>
  <c r="C501" i="36" s="1"/>
  <c r="C459" i="37"/>
  <c r="D459" i="37" s="1"/>
  <c r="C458" i="36" s="1"/>
  <c r="C703" i="37"/>
  <c r="C734" i="37"/>
  <c r="C635" i="37"/>
  <c r="D635" i="37" s="1"/>
  <c r="C634" i="36" s="1"/>
  <c r="C801" i="37"/>
  <c r="C673" i="37"/>
  <c r="C905" i="37"/>
  <c r="C208" i="37"/>
  <c r="D208" i="37" s="1"/>
  <c r="C207" i="36" s="1"/>
  <c r="C270" i="37"/>
  <c r="D270" i="37" s="1"/>
  <c r="C269" i="36" s="1"/>
  <c r="C461" i="37"/>
  <c r="D461" i="37" s="1"/>
  <c r="C460" i="36" s="1"/>
  <c r="C547" i="37"/>
  <c r="D547" i="37" s="1"/>
  <c r="C546" i="36" s="1"/>
  <c r="C912" i="37"/>
  <c r="C522" i="37"/>
  <c r="D522" i="37" s="1"/>
  <c r="C521" i="36" s="1"/>
  <c r="C636" i="37"/>
  <c r="D636" i="37" s="1"/>
  <c r="C635" i="36" s="1"/>
  <c r="C928" i="37"/>
  <c r="C583" i="37"/>
  <c r="D583" i="37" s="1"/>
  <c r="C582" i="36" s="1"/>
  <c r="C374" i="37"/>
  <c r="D374" i="37" s="1"/>
  <c r="C373" i="36" s="1"/>
  <c r="C450" i="37"/>
  <c r="D450" i="37" s="1"/>
  <c r="C449" i="36" s="1"/>
  <c r="C501" i="37"/>
  <c r="D501" i="37" s="1"/>
  <c r="C500" i="36" s="1"/>
  <c r="C530" i="37"/>
  <c r="D530" i="37" s="1"/>
  <c r="C529" i="36" s="1"/>
  <c r="C414" i="37"/>
  <c r="D414" i="37" s="1"/>
  <c r="C413" i="36" s="1"/>
  <c r="C571" i="37"/>
  <c r="D571" i="37" s="1"/>
  <c r="C570" i="36" s="1"/>
  <c r="C782" i="37"/>
  <c r="C328" i="37"/>
  <c r="D328" i="37" s="1"/>
  <c r="C327" i="36" s="1"/>
  <c r="C628" i="37"/>
  <c r="D628" i="37" s="1"/>
  <c r="C627" i="36" s="1"/>
  <c r="C524" i="37"/>
  <c r="D524" i="37" s="1"/>
  <c r="C523" i="36" s="1"/>
  <c r="C714" i="37"/>
  <c r="C654" i="37"/>
  <c r="D654" i="37" s="1"/>
  <c r="C653" i="36" s="1"/>
  <c r="C926" i="37"/>
  <c r="C388" i="37"/>
  <c r="D388" i="37" s="1"/>
  <c r="C387" i="36" s="1"/>
  <c r="C207" i="37"/>
  <c r="D207" i="37" s="1"/>
  <c r="C206" i="36" s="1"/>
  <c r="C262" i="37"/>
  <c r="D262" i="37" s="1"/>
  <c r="C261" i="36" s="1"/>
  <c r="C221" i="37"/>
  <c r="D221" i="37" s="1"/>
  <c r="C220" i="36" s="1"/>
  <c r="C860" i="37"/>
  <c r="C935" i="37"/>
  <c r="C406" i="37"/>
  <c r="D406" i="37" s="1"/>
  <c r="C405" i="36" s="1"/>
  <c r="C215" i="37"/>
  <c r="D215" i="37" s="1"/>
  <c r="C214" i="36" s="1"/>
  <c r="C300" i="37"/>
  <c r="D300" i="37" s="1"/>
  <c r="C299" i="36" s="1"/>
  <c r="C637" i="37"/>
  <c r="D637" i="37" s="1"/>
  <c r="C636" i="36" s="1"/>
  <c r="C167" i="37"/>
  <c r="D167" i="37" s="1"/>
  <c r="C166" i="36" s="1"/>
  <c r="C868" i="37"/>
  <c r="C193" i="37"/>
  <c r="D193" i="37" s="1"/>
  <c r="C192" i="36" s="1"/>
  <c r="C455" i="37"/>
  <c r="D455" i="37" s="1"/>
  <c r="C454" i="36" s="1"/>
  <c r="C379" i="37"/>
  <c r="D379" i="37" s="1"/>
  <c r="C378" i="36" s="1"/>
  <c r="C653" i="37"/>
  <c r="D653" i="37" s="1"/>
  <c r="C652" i="36" s="1"/>
  <c r="C380" i="37"/>
  <c r="D380" i="37" s="1"/>
  <c r="C379" i="36" s="1"/>
  <c r="C308" i="37"/>
  <c r="D308" i="37" s="1"/>
  <c r="C307" i="36" s="1"/>
  <c r="C165" i="37"/>
  <c r="D165" i="37" s="1"/>
  <c r="C164" i="36" s="1"/>
  <c r="C845" i="37"/>
  <c r="C439" i="37"/>
  <c r="D439" i="37" s="1"/>
  <c r="C438" i="36" s="1"/>
  <c r="C610" i="37"/>
  <c r="D610" i="37" s="1"/>
  <c r="C609" i="36" s="1"/>
  <c r="C351" i="37"/>
  <c r="D351" i="37" s="1"/>
  <c r="C350" i="36" s="1"/>
  <c r="C260" i="37"/>
  <c r="D260" i="37" s="1"/>
  <c r="C259" i="36" s="1"/>
  <c r="C837" i="37"/>
  <c r="C408" i="37"/>
  <c r="D408" i="37" s="1"/>
  <c r="C407" i="36" s="1"/>
  <c r="C723" i="37"/>
  <c r="C201" i="37"/>
  <c r="D201" i="37" s="1"/>
  <c r="C200" i="36" s="1"/>
  <c r="C608" i="37"/>
  <c r="D608" i="37" s="1"/>
  <c r="C607" i="36" s="1"/>
  <c r="C695" i="37"/>
  <c r="C399" i="37"/>
  <c r="D399" i="37" s="1"/>
  <c r="C398" i="36" s="1"/>
  <c r="C705" i="37"/>
  <c r="C470" i="37"/>
  <c r="D470" i="37" s="1"/>
  <c r="C469" i="36" s="1"/>
  <c r="C626" i="37"/>
  <c r="D626" i="37" s="1"/>
  <c r="C625" i="36" s="1"/>
  <c r="C424" i="37"/>
  <c r="D424" i="37" s="1"/>
  <c r="C423" i="36" s="1"/>
  <c r="C175" i="37"/>
  <c r="D175" i="37" s="1"/>
  <c r="C174" i="36" s="1"/>
  <c r="C252" i="37"/>
  <c r="D252" i="37" s="1"/>
  <c r="C251" i="36" s="1"/>
  <c r="C666" i="37"/>
  <c r="D666" i="37" s="1"/>
  <c r="C665" i="36" s="1"/>
  <c r="C660" i="37"/>
  <c r="D660" i="37" s="1"/>
  <c r="C659" i="36" s="1"/>
  <c r="C357" i="37"/>
  <c r="D357" i="37" s="1"/>
  <c r="C356" i="36" s="1"/>
  <c r="C171" i="37"/>
  <c r="D171" i="37" s="1"/>
  <c r="C170" i="36" s="1"/>
  <c r="C833" i="37"/>
  <c r="C956" i="37"/>
  <c r="C575" i="37"/>
  <c r="D575" i="37" s="1"/>
  <c r="C574" i="36" s="1"/>
  <c r="C651" i="37"/>
  <c r="D651" i="37" s="1"/>
  <c r="C650" i="36" s="1"/>
  <c r="C953" i="37"/>
  <c r="C506" i="37"/>
  <c r="D506" i="37" s="1"/>
  <c r="C505" i="36" s="1"/>
  <c r="C919" i="37"/>
  <c r="C460" i="37"/>
  <c r="D460" i="37" s="1"/>
  <c r="C459" i="36" s="1"/>
  <c r="C343" i="37"/>
  <c r="D343" i="37" s="1"/>
  <c r="C342" i="36" s="1"/>
  <c r="C383" i="37"/>
  <c r="D383" i="37" s="1"/>
  <c r="C382" i="36" s="1"/>
  <c r="C817" i="37"/>
  <c r="C687" i="37"/>
  <c r="C598" i="37"/>
  <c r="D598" i="37" s="1"/>
  <c r="C597" i="36" s="1"/>
  <c r="C173" i="37"/>
  <c r="D173" i="37" s="1"/>
  <c r="C172" i="36" s="1"/>
  <c r="C177" i="37"/>
  <c r="D177" i="37" s="1"/>
  <c r="C176" i="36" s="1"/>
  <c r="C366" i="37"/>
  <c r="D366" i="37" s="1"/>
  <c r="C365" i="36" s="1"/>
  <c r="C663" i="37"/>
  <c r="D663" i="37" s="1"/>
  <c r="C662" i="36" s="1"/>
  <c r="C691" i="37"/>
  <c r="C528" i="37"/>
  <c r="D528" i="37" s="1"/>
  <c r="C527" i="36" s="1"/>
  <c r="C330" i="37"/>
  <c r="D330" i="37" s="1"/>
  <c r="C329" i="36" s="1"/>
  <c r="C449" i="37"/>
  <c r="D449" i="37" s="1"/>
  <c r="C448" i="36" s="1"/>
  <c r="C365" i="37"/>
  <c r="D365" i="37" s="1"/>
  <c r="C364" i="36" s="1"/>
  <c r="C789" i="37"/>
  <c r="C576" i="37"/>
  <c r="D576" i="37" s="1"/>
  <c r="C575" i="36" s="1"/>
  <c r="C159" i="37"/>
  <c r="D159" i="37" s="1"/>
  <c r="C158" i="36" s="1"/>
  <c r="C641" i="37"/>
  <c r="D641" i="37" s="1"/>
  <c r="C640" i="36" s="1"/>
  <c r="C567" i="37"/>
  <c r="D567" i="37" s="1"/>
  <c r="C566" i="36" s="1"/>
  <c r="C202" i="37"/>
  <c r="D202" i="37" s="1"/>
  <c r="C201" i="36" s="1"/>
  <c r="C725" i="37"/>
  <c r="C612" i="37"/>
  <c r="D612" i="37" s="1"/>
  <c r="C611" i="36" s="1"/>
  <c r="C581" i="37"/>
  <c r="D581" i="37" s="1"/>
  <c r="C580" i="36" s="1"/>
  <c r="C434" i="37"/>
  <c r="D434" i="37" s="1"/>
  <c r="C433" i="36" s="1"/>
  <c r="C865" i="37"/>
  <c r="C444" i="37"/>
  <c r="D444" i="37" s="1"/>
  <c r="C443" i="36" s="1"/>
  <c r="C778" i="37"/>
  <c r="C784" i="37"/>
  <c r="C852" i="37"/>
  <c r="C597" i="37"/>
  <c r="D597" i="37" s="1"/>
  <c r="C596" i="36" s="1"/>
  <c r="C306" i="37"/>
  <c r="D306" i="37" s="1"/>
  <c r="C305" i="36" s="1"/>
  <c r="C716" i="37"/>
  <c r="C859" i="37"/>
  <c r="C787" i="37"/>
  <c r="C545" i="37"/>
  <c r="D545" i="37" s="1"/>
  <c r="C544" i="36" s="1"/>
  <c r="C372" i="37"/>
  <c r="D372" i="37" s="1"/>
  <c r="C371" i="36" s="1"/>
  <c r="C251" i="37"/>
  <c r="D251" i="37" s="1"/>
  <c r="C250" i="36" s="1"/>
  <c r="C949" i="37"/>
  <c r="C740" i="37"/>
  <c r="C466" i="37"/>
  <c r="D466" i="37" s="1"/>
  <c r="C465" i="36" s="1"/>
  <c r="C821" i="37"/>
  <c r="C185" i="37"/>
  <c r="D185" i="37" s="1"/>
  <c r="C184" i="36" s="1"/>
  <c r="C913" i="37"/>
  <c r="C877" i="37"/>
  <c r="C700" i="37"/>
  <c r="C535" i="37"/>
  <c r="D535" i="37" s="1"/>
  <c r="C534" i="36" s="1"/>
  <c r="C878" i="37"/>
  <c r="C987" i="37"/>
  <c r="C802" i="37"/>
  <c r="C676" i="37"/>
  <c r="C970" i="37"/>
  <c r="C282" i="37"/>
  <c r="D282" i="37" s="1"/>
  <c r="C281" i="36" s="1"/>
  <c r="C354" i="37"/>
  <c r="D354" i="37" s="1"/>
  <c r="C353" i="36" s="1"/>
  <c r="C292" i="37"/>
  <c r="D292" i="37" s="1"/>
  <c r="C291" i="36" s="1"/>
  <c r="C291" i="37"/>
  <c r="D291" i="37" s="1"/>
  <c r="C290" i="36" s="1"/>
  <c r="C592" i="37"/>
  <c r="D592" i="37" s="1"/>
  <c r="C591" i="36" s="1"/>
  <c r="C764" i="37"/>
  <c r="C445" i="37"/>
  <c r="D445" i="37" s="1"/>
  <c r="C444" i="36" s="1"/>
  <c r="C931" i="37"/>
  <c r="C572" i="37"/>
  <c r="D572" i="37" s="1"/>
  <c r="C571" i="36" s="1"/>
  <c r="C199" i="37"/>
  <c r="D199" i="37" s="1"/>
  <c r="C198" i="36" s="1"/>
  <c r="C854" i="37"/>
  <c r="C976" i="37"/>
  <c r="C371" i="37"/>
  <c r="D371" i="37" s="1"/>
  <c r="C370" i="36" s="1"/>
  <c r="C349" i="37"/>
  <c r="D349" i="37" s="1"/>
  <c r="C348" i="36" s="1"/>
  <c r="C627" i="37"/>
  <c r="D627" i="37" s="1"/>
  <c r="C626" i="36" s="1"/>
  <c r="C532" i="37"/>
  <c r="D532" i="37" s="1"/>
  <c r="C531" i="36" s="1"/>
  <c r="C816" i="37"/>
  <c r="C267" i="37"/>
  <c r="D267" i="37" s="1"/>
  <c r="C266" i="36" s="1"/>
  <c r="C737" i="37"/>
  <c r="C416" i="37"/>
  <c r="D416" i="37" s="1"/>
  <c r="C415" i="36" s="1"/>
  <c r="C438" i="37"/>
  <c r="D438" i="37" s="1"/>
  <c r="C437" i="36" s="1"/>
  <c r="C574" i="37"/>
  <c r="D574" i="37" s="1"/>
  <c r="C573" i="36" s="1"/>
  <c r="C629" i="37"/>
  <c r="D629" i="37" s="1"/>
  <c r="C628" i="36" s="1"/>
  <c r="C796" i="37"/>
  <c r="C213" i="37"/>
  <c r="D213" i="37" s="1"/>
  <c r="C212" i="36" s="1"/>
  <c r="C752" i="37"/>
  <c r="C542" i="37"/>
  <c r="D542" i="37" s="1"/>
  <c r="C541" i="36" s="1"/>
  <c r="C897" i="37"/>
  <c r="C721" i="37"/>
  <c r="C200" i="37"/>
  <c r="D200" i="37" s="1"/>
  <c r="C199" i="36" s="1"/>
  <c r="C264" i="37"/>
  <c r="D264" i="37" s="1"/>
  <c r="C263" i="36" s="1"/>
  <c r="C642" i="37"/>
  <c r="D642" i="37" s="1"/>
  <c r="C641" i="36" s="1"/>
  <c r="C178" i="37"/>
  <c r="D178" i="37" s="1"/>
  <c r="C177" i="36" s="1"/>
  <c r="C645" i="37"/>
  <c r="D645" i="37" s="1"/>
  <c r="C644" i="36" s="1"/>
  <c r="C924" i="37"/>
  <c r="C605" i="37"/>
  <c r="D605" i="37" s="1"/>
  <c r="C604" i="36" s="1"/>
  <c r="C622" i="37"/>
  <c r="D622" i="37" s="1"/>
  <c r="C621" i="36" s="1"/>
  <c r="C478" i="37"/>
  <c r="D478" i="37" s="1"/>
  <c r="C477" i="36" s="1"/>
  <c r="C239" i="37"/>
  <c r="D239" i="37" s="1"/>
  <c r="C238" i="36" s="1"/>
  <c r="C670" i="37"/>
  <c r="C866" i="37"/>
  <c r="C525" i="37"/>
  <c r="D525" i="37" s="1"/>
  <c r="C524" i="36" s="1"/>
  <c r="C886" i="37"/>
  <c r="C732" i="37"/>
  <c r="C352" i="37"/>
  <c r="D352" i="37" s="1"/>
  <c r="C351" i="36" s="1"/>
  <c r="C505" i="37"/>
  <c r="D505" i="37" s="1"/>
  <c r="C504" i="36" s="1"/>
  <c r="C375" i="37"/>
  <c r="D375" i="37" s="1"/>
  <c r="C374" i="36" s="1"/>
  <c r="C250" i="37"/>
  <c r="D250" i="37" s="1"/>
  <c r="C249" i="36" s="1"/>
  <c r="C356" i="37"/>
  <c r="D356" i="37" s="1"/>
  <c r="C355" i="36" s="1"/>
  <c r="C295" i="37"/>
  <c r="D295" i="37" s="1"/>
  <c r="C294" i="36" s="1"/>
  <c r="C418" i="37"/>
  <c r="D418" i="37" s="1"/>
  <c r="C417" i="36" s="1"/>
  <c r="C757" i="37"/>
  <c r="C407" i="37"/>
  <c r="D407" i="37" s="1"/>
  <c r="C406" i="36" s="1"/>
  <c r="C702" i="37"/>
  <c r="C937" i="37"/>
  <c r="C240" i="37"/>
  <c r="D240" i="37" s="1"/>
  <c r="C239" i="36" s="1"/>
  <c r="C836" i="37"/>
  <c r="C792" i="37"/>
  <c r="C969" i="37"/>
  <c r="C504" i="37"/>
  <c r="D504" i="37" s="1"/>
  <c r="C503" i="36" s="1"/>
  <c r="C493" i="37"/>
  <c r="D493" i="37" s="1"/>
  <c r="C492" i="36" s="1"/>
  <c r="C922" i="37"/>
  <c r="C596" i="37"/>
  <c r="D596" i="37" s="1"/>
  <c r="C595" i="36" s="1"/>
  <c r="C172" i="37"/>
  <c r="D172" i="37" s="1"/>
  <c r="C171" i="36" s="1"/>
  <c r="C589" i="37"/>
  <c r="D589" i="37" s="1"/>
  <c r="C588" i="36" s="1"/>
  <c r="C633" i="37"/>
  <c r="D633" i="37" s="1"/>
  <c r="C632" i="36" s="1"/>
  <c r="C948" i="37"/>
  <c r="C974" i="37"/>
  <c r="C712" i="37"/>
  <c r="C839" i="37"/>
  <c r="C272" i="37"/>
  <c r="D272" i="37" s="1"/>
  <c r="C271" i="36" s="1"/>
  <c r="C981" i="37"/>
  <c r="C978" i="37"/>
  <c r="C158" i="37"/>
  <c r="D158" i="37" s="1"/>
  <c r="C157" i="36" s="1"/>
  <c r="C944" i="37"/>
  <c r="C520" i="37"/>
  <c r="D520" i="37" s="1"/>
  <c r="C519" i="36" s="1"/>
  <c r="C529" i="37"/>
  <c r="D529" i="37" s="1"/>
  <c r="C528" i="36" s="1"/>
  <c r="C534" i="37"/>
  <c r="D534" i="37" s="1"/>
  <c r="C533" i="36" s="1"/>
  <c r="C247" i="37"/>
  <c r="D247" i="37" s="1"/>
  <c r="C246" i="36" s="1"/>
  <c r="C318" i="37"/>
  <c r="D318" i="37" s="1"/>
  <c r="C317" i="36" s="1"/>
  <c r="C777" i="37"/>
  <c r="C164" i="37"/>
  <c r="D164" i="37" s="1"/>
  <c r="C163" i="36" s="1"/>
  <c r="C523" i="37"/>
  <c r="D523" i="37" s="1"/>
  <c r="C522" i="36" s="1"/>
  <c r="C180" i="37"/>
  <c r="D180" i="37" s="1"/>
  <c r="C179" i="36" s="1"/>
  <c r="C827" i="37"/>
  <c r="C537" i="37"/>
  <c r="D537" i="37" s="1"/>
  <c r="C536" i="36" s="1"/>
  <c r="C562" i="37"/>
  <c r="D562" i="37" s="1"/>
  <c r="C561" i="36" s="1"/>
  <c r="C706" i="37"/>
  <c r="C440" i="37"/>
  <c r="D440" i="37" s="1"/>
  <c r="C439" i="36" s="1"/>
  <c r="C692" i="37"/>
  <c r="C304" i="37"/>
  <c r="D304" i="37" s="1"/>
  <c r="C303" i="36" s="1"/>
  <c r="C402" i="37"/>
  <c r="D402" i="37" s="1"/>
  <c r="C401" i="36" s="1"/>
  <c r="C422" i="37"/>
  <c r="D422" i="37" s="1"/>
  <c r="C421" i="36" s="1"/>
  <c r="C229" i="37"/>
  <c r="D229" i="37" s="1"/>
  <c r="C228" i="36" s="1"/>
  <c r="C967" i="37"/>
  <c r="C620" i="37"/>
  <c r="D620" i="37" s="1"/>
  <c r="C619" i="36" s="1"/>
  <c r="C512" i="37"/>
  <c r="D512" i="37" s="1"/>
  <c r="C511" i="36" s="1"/>
  <c r="C882" i="37"/>
  <c r="C982" i="37"/>
  <c r="C490" i="37"/>
  <c r="D490" i="37" s="1"/>
  <c r="C489" i="36" s="1"/>
  <c r="C468" i="37"/>
  <c r="D468" i="37" s="1"/>
  <c r="C467" i="36" s="1"/>
  <c r="C640" i="37"/>
  <c r="D640" i="37" s="1"/>
  <c r="C639" i="36" s="1"/>
  <c r="C428" i="37"/>
  <c r="D428" i="37" s="1"/>
  <c r="C427" i="36" s="1"/>
  <c r="C540" i="37"/>
  <c r="D540" i="37" s="1"/>
  <c r="C539" i="36" s="1"/>
  <c r="C599" i="37"/>
  <c r="D599" i="37" s="1"/>
  <c r="C598" i="36" s="1"/>
  <c r="C826" i="37"/>
  <c r="C820" i="37"/>
  <c r="C910" i="37"/>
  <c r="C819" i="37"/>
  <c r="C244" i="37"/>
  <c r="D244" i="37" s="1"/>
  <c r="C243" i="36" s="1"/>
  <c r="C496" i="37"/>
  <c r="D496" i="37" s="1"/>
  <c r="C495" i="36" s="1"/>
  <c r="C677" i="37"/>
  <c r="C533" i="37"/>
  <c r="D533" i="37" s="1"/>
  <c r="C532" i="36" s="1"/>
  <c r="C753" i="37"/>
  <c r="C573" i="37"/>
  <c r="D573" i="37" s="1"/>
  <c r="C572" i="36" s="1"/>
  <c r="C772" i="37"/>
  <c r="C420" i="37"/>
  <c r="D420" i="37" s="1"/>
  <c r="C419" i="36" s="1"/>
  <c r="C263" i="37"/>
  <c r="D263" i="37" s="1"/>
  <c r="C262" i="36" s="1"/>
  <c r="C979" i="37"/>
  <c r="C921" i="37"/>
  <c r="C323" i="37"/>
  <c r="D323" i="37" s="1"/>
  <c r="C322" i="36" s="1"/>
  <c r="C448" i="37"/>
  <c r="D448" i="37" s="1"/>
  <c r="C447" i="36" s="1"/>
  <c r="C197" i="37"/>
  <c r="D197" i="37" s="1"/>
  <c r="C196" i="36" s="1"/>
  <c r="C555" i="37"/>
  <c r="D555" i="37" s="1"/>
  <c r="C554" i="36" s="1"/>
  <c r="C469" i="37"/>
  <c r="D469" i="37" s="1"/>
  <c r="C468" i="36" s="1"/>
  <c r="C639" i="37"/>
  <c r="D639" i="37" s="1"/>
  <c r="C638" i="36" s="1"/>
  <c r="C887" i="37"/>
  <c r="C683" i="37"/>
  <c r="C204" i="37"/>
  <c r="D204" i="37" s="1"/>
  <c r="C203" i="36" s="1"/>
  <c r="C961" i="37"/>
  <c r="C390" i="37"/>
  <c r="D390" i="37" s="1"/>
  <c r="C389" i="36" s="1"/>
  <c r="C465" i="37"/>
  <c r="D465" i="37" s="1"/>
  <c r="C464" i="36" s="1"/>
  <c r="C509" i="37"/>
  <c r="D509" i="37" s="1"/>
  <c r="C508" i="36" s="1"/>
  <c r="C704" i="37"/>
  <c r="C873" i="37"/>
  <c r="C271" i="37"/>
  <c r="D271" i="37" s="1"/>
  <c r="C270" i="36" s="1"/>
  <c r="C319" i="37"/>
  <c r="D319" i="37" s="1"/>
  <c r="C318" i="36" s="1"/>
  <c r="C359" i="37"/>
  <c r="D359" i="37" s="1"/>
  <c r="C358" i="36" s="1"/>
  <c r="C417" i="37"/>
  <c r="D417" i="37" s="1"/>
  <c r="C416" i="36" s="1"/>
  <c r="C578" i="37"/>
  <c r="D578" i="37" s="1"/>
  <c r="C577" i="36" s="1"/>
  <c r="C557" i="37"/>
  <c r="D557" i="37" s="1"/>
  <c r="C556" i="36" s="1"/>
  <c r="C273" i="37"/>
  <c r="D273" i="37" s="1"/>
  <c r="C272" i="36" s="1"/>
  <c r="C187" i="37"/>
  <c r="D187" i="37" s="1"/>
  <c r="C186" i="36" s="1"/>
  <c r="C336" i="37"/>
  <c r="D336" i="37" s="1"/>
  <c r="C335" i="36" s="1"/>
  <c r="C521" i="37"/>
  <c r="D521" i="37" s="1"/>
  <c r="C520" i="36" s="1"/>
  <c r="C452" i="37"/>
  <c r="D452" i="37" s="1"/>
  <c r="C451" i="36" s="1"/>
  <c r="C179" i="37"/>
  <c r="D179" i="37" s="1"/>
  <c r="C178" i="36" s="1"/>
  <c r="C184" i="37"/>
  <c r="D184" i="37" s="1"/>
  <c r="C183" i="36" s="1"/>
  <c r="C310" i="37"/>
  <c r="D310" i="37" s="1"/>
  <c r="C309" i="36" s="1"/>
  <c r="C325" i="37"/>
  <c r="D325" i="37" s="1"/>
  <c r="C324" i="36" s="1"/>
  <c r="C867" i="37"/>
  <c r="C487" i="37"/>
  <c r="D487" i="37" s="1"/>
  <c r="C486" i="36" s="1"/>
  <c r="C458" i="37"/>
  <c r="D458" i="37" s="1"/>
  <c r="C457" i="36" s="1"/>
  <c r="C192" i="37"/>
  <c r="D192" i="37" s="1"/>
  <c r="C191" i="36" s="1"/>
  <c r="C553" i="37"/>
  <c r="D553" i="37" s="1"/>
  <c r="C552" i="36" s="1"/>
  <c r="C843" i="37"/>
  <c r="C447" i="37"/>
  <c r="D447" i="37" s="1"/>
  <c r="C446" i="36" s="1"/>
  <c r="C810" i="37"/>
  <c r="C582" i="37"/>
  <c r="D582" i="37" s="1"/>
  <c r="C581" i="36" s="1"/>
  <c r="C832" i="37"/>
  <c r="C320" i="37"/>
  <c r="D320" i="37" s="1"/>
  <c r="C319" i="36" s="1"/>
  <c r="C760" i="37"/>
  <c r="C503" i="37"/>
  <c r="D503" i="37" s="1"/>
  <c r="C502" i="36" s="1"/>
  <c r="C862" i="37"/>
  <c r="C335" i="37"/>
  <c r="D335" i="37" s="1"/>
  <c r="C334" i="36" s="1"/>
  <c r="C659" i="37"/>
  <c r="D659" i="37" s="1"/>
  <c r="C658" i="36" s="1"/>
  <c r="C618" i="37"/>
  <c r="D618" i="37" s="1"/>
  <c r="C617" i="36" s="1"/>
  <c r="C426" i="37"/>
  <c r="D426" i="37" s="1"/>
  <c r="C425" i="36" s="1"/>
  <c r="C340" i="37"/>
  <c r="D340" i="37" s="1"/>
  <c r="C339" i="36" s="1"/>
  <c r="C718" i="37"/>
  <c r="C220" i="37"/>
  <c r="D220" i="37" s="1"/>
  <c r="C219" i="36" s="1"/>
  <c r="C644" i="37"/>
  <c r="D644" i="37" s="1"/>
  <c r="C643" i="36" s="1"/>
  <c r="C401" i="37"/>
  <c r="D401" i="37" s="1"/>
  <c r="C400" i="36" s="1"/>
  <c r="C464" i="37"/>
  <c r="D464" i="37" s="1"/>
  <c r="C463" i="36" s="1"/>
  <c r="C593" i="37"/>
  <c r="D593" i="37" s="1"/>
  <c r="C592" i="36" s="1"/>
  <c r="C613" i="37"/>
  <c r="D613" i="37" s="1"/>
  <c r="C612" i="36" s="1"/>
  <c r="C959" i="37"/>
  <c r="C938" i="37"/>
  <c r="C894" i="37"/>
  <c r="C255" i="37"/>
  <c r="D255" i="37" s="1"/>
  <c r="C254" i="36" s="1"/>
  <c r="C774" i="37"/>
  <c r="C893" i="37"/>
  <c r="C347" i="37"/>
  <c r="D347" i="37" s="1"/>
  <c r="C346" i="36" s="1"/>
  <c r="C564" i="37"/>
  <c r="D564" i="37" s="1"/>
  <c r="C563" i="36" s="1"/>
  <c r="C549" i="37"/>
  <c r="D549" i="37" s="1"/>
  <c r="C548" i="36" s="1"/>
  <c r="C977" i="37"/>
  <c r="C988" i="37"/>
  <c r="C577" i="37"/>
  <c r="D577" i="37" s="1"/>
  <c r="C576" i="36" s="1"/>
  <c r="C411" i="37"/>
  <c r="D411" i="37" s="1"/>
  <c r="C410" i="36" s="1"/>
  <c r="C818" i="37"/>
  <c r="C298" i="37"/>
  <c r="D298" i="37" s="1"/>
  <c r="C297" i="36" s="1"/>
  <c r="C785" i="37"/>
  <c r="C519" i="37"/>
  <c r="D519" i="37" s="1"/>
  <c r="C518" i="36" s="1"/>
  <c r="C675" i="37"/>
  <c r="C655" i="37"/>
  <c r="D655" i="37" s="1"/>
  <c r="C654" i="36" s="1"/>
  <c r="C431" i="37"/>
  <c r="D431" i="37" s="1"/>
  <c r="C430" i="36" s="1"/>
  <c r="C971" i="37"/>
  <c r="C844" i="37"/>
  <c r="C658" i="37"/>
  <c r="D658" i="37" s="1"/>
  <c r="C657" i="36" s="1"/>
  <c r="C560" i="37"/>
  <c r="D560" i="37" s="1"/>
  <c r="C559" i="36" s="1"/>
  <c r="C565" i="37"/>
  <c r="D565" i="37" s="1"/>
  <c r="C564" i="36" s="1"/>
  <c r="C429" i="37"/>
  <c r="D429" i="37" s="1"/>
  <c r="C428" i="36" s="1"/>
  <c r="C671" i="37"/>
  <c r="C367" i="37"/>
  <c r="D367" i="37" s="1"/>
  <c r="C366" i="36" s="1"/>
  <c r="C707" i="37"/>
  <c r="C280" i="37"/>
  <c r="D280" i="37" s="1"/>
  <c r="C279" i="36" s="1"/>
  <c r="C492" i="37"/>
  <c r="D492" i="37" s="1"/>
  <c r="C491" i="36" s="1"/>
  <c r="C194" i="37"/>
  <c r="D194" i="37" s="1"/>
  <c r="C193" i="36" s="1"/>
  <c r="C902" i="37"/>
  <c r="C638" i="37"/>
  <c r="D638" i="37" s="1"/>
  <c r="C637" i="36" s="1"/>
  <c r="C246" i="37"/>
  <c r="D246" i="37" s="1"/>
  <c r="C245" i="36" s="1"/>
  <c r="C962" i="37"/>
  <c r="C623" i="37"/>
  <c r="D623" i="37" s="1"/>
  <c r="C622" i="36" s="1"/>
  <c r="C739" i="37"/>
  <c r="C384" i="37"/>
  <c r="D384" i="37" s="1"/>
  <c r="C383" i="36" s="1"/>
  <c r="C218" i="37"/>
  <c r="D218" i="37" s="1"/>
  <c r="C217" i="36" s="1"/>
  <c r="C274" i="37"/>
  <c r="D274" i="37" s="1"/>
  <c r="C273" i="36" s="1"/>
  <c r="C615" i="37"/>
  <c r="D615" i="37" s="1"/>
  <c r="C614" i="36" s="1"/>
  <c r="C838" i="37"/>
  <c r="C168" i="37"/>
  <c r="D168" i="37" s="1"/>
  <c r="C167" i="36" s="1"/>
  <c r="C405" i="37"/>
  <c r="D405" i="37" s="1"/>
  <c r="C404" i="36" s="1"/>
  <c r="C846" i="37"/>
  <c r="C776" i="37"/>
  <c r="C551" i="37"/>
  <c r="D551" i="37" s="1"/>
  <c r="C550" i="36" s="1"/>
  <c r="C396" i="37"/>
  <c r="D396" i="37" s="1"/>
  <c r="C395" i="36" s="1"/>
  <c r="C176" i="37"/>
  <c r="D176" i="37" s="1"/>
  <c r="C175" i="36" s="1"/>
  <c r="C630" i="37"/>
  <c r="D630" i="37" s="1"/>
  <c r="C629" i="36" s="1"/>
  <c r="C904" i="37"/>
  <c r="C507" i="37"/>
  <c r="D507" i="37" s="1"/>
  <c r="C506" i="36" s="1"/>
  <c r="C710" i="37"/>
  <c r="C278" i="37"/>
  <c r="D278" i="37" s="1"/>
  <c r="C277" i="36" s="1"/>
  <c r="C546" i="37"/>
  <c r="D546" i="37" s="1"/>
  <c r="C545" i="36" s="1"/>
  <c r="C857" i="37"/>
  <c r="C579" i="37"/>
  <c r="D579" i="37" s="1"/>
  <c r="C578" i="36" s="1"/>
  <c r="C870" i="37"/>
  <c r="C190" i="37"/>
  <c r="D190" i="37" s="1"/>
  <c r="C189" i="36" s="1"/>
  <c r="C315" i="37"/>
  <c r="D315" i="37" s="1"/>
  <c r="C314" i="36" s="1"/>
  <c r="C793" i="37"/>
  <c r="C989" i="37"/>
  <c r="C708" i="37"/>
  <c r="C606" i="37"/>
  <c r="D606" i="37" s="1"/>
  <c r="C605" i="36" s="1"/>
  <c r="C166" i="37"/>
  <c r="D166" i="37" s="1"/>
  <c r="C165" i="36" s="1"/>
  <c r="C662" i="37"/>
  <c r="D662" i="37" s="1"/>
  <c r="C661" i="36" s="1"/>
  <c r="C373" i="37"/>
  <c r="D373" i="37" s="1"/>
  <c r="C372" i="36" s="1"/>
  <c r="C364" i="37"/>
  <c r="D364" i="37" s="1"/>
  <c r="C363" i="36" s="1"/>
  <c r="C423" i="37"/>
  <c r="D423" i="37" s="1"/>
  <c r="C422" i="36" s="1"/>
  <c r="C771" i="37"/>
  <c r="C601" i="37"/>
  <c r="D601" i="37" s="1"/>
  <c r="C600" i="36" s="1"/>
  <c r="C334" i="37"/>
  <c r="D334" i="37" s="1"/>
  <c r="C333" i="36" s="1"/>
  <c r="C526" i="37"/>
  <c r="D526" i="37" s="1"/>
  <c r="C525" i="36" s="1"/>
  <c r="C680" i="37"/>
  <c r="C822" i="37"/>
  <c r="C674" i="37"/>
  <c r="C943" i="37"/>
  <c r="C884" i="37"/>
  <c r="C667" i="37"/>
  <c r="D667" i="37" s="1"/>
  <c r="C666" i="36" s="1"/>
  <c r="C223" i="37"/>
  <c r="D223" i="37" s="1"/>
  <c r="C222" i="36" s="1"/>
  <c r="C697" i="37"/>
  <c r="C984" i="37"/>
  <c r="C480" i="37"/>
  <c r="D480" i="37" s="1"/>
  <c r="C479" i="36" s="1"/>
  <c r="C338" i="37"/>
  <c r="D338" i="37" s="1"/>
  <c r="C337" i="36" s="1"/>
  <c r="C563" i="37"/>
  <c r="D563" i="37" s="1"/>
  <c r="C562" i="36" s="1"/>
  <c r="C632" i="37"/>
  <c r="D632" i="37" s="1"/>
  <c r="C631" i="36" s="1"/>
  <c r="C474" i="37"/>
  <c r="D474" i="37" s="1"/>
  <c r="C473" i="36" s="1"/>
  <c r="C302" i="37"/>
  <c r="D302" i="37" s="1"/>
  <c r="C301" i="36" s="1"/>
  <c r="C972" i="37"/>
  <c r="C973" i="37"/>
  <c r="C649" i="37"/>
  <c r="D649" i="37" s="1"/>
  <c r="C648" i="36" s="1"/>
  <c r="C584" i="37"/>
  <c r="D584" i="37" s="1"/>
  <c r="C583" i="36" s="1"/>
  <c r="C430" i="37"/>
  <c r="D430" i="37" s="1"/>
  <c r="C429" i="36" s="1"/>
  <c r="C191" i="37"/>
  <c r="D191" i="37" s="1"/>
  <c r="C190" i="36" s="1"/>
  <c r="C324" i="37"/>
  <c r="D324" i="37" s="1"/>
  <c r="C323" i="36" s="1"/>
  <c r="C619" i="37"/>
  <c r="D619" i="37" s="1"/>
  <c r="C618" i="36" s="1"/>
  <c r="C286" i="37"/>
  <c r="D286" i="37" s="1"/>
  <c r="C285" i="36" s="1"/>
  <c r="C957" i="37"/>
  <c r="C322" i="37"/>
  <c r="D322" i="37" s="1"/>
  <c r="C321" i="36" s="1"/>
  <c r="C476" i="37"/>
  <c r="D476" i="37" s="1"/>
  <c r="C475" i="36" s="1"/>
  <c r="C443" i="37"/>
  <c r="D443" i="37" s="1"/>
  <c r="C442" i="36" s="1"/>
  <c r="C661" i="37"/>
  <c r="D661" i="37" s="1"/>
  <c r="C660" i="36" s="1"/>
  <c r="C290" i="37"/>
  <c r="D290" i="37" s="1"/>
  <c r="C289" i="36" s="1"/>
  <c r="C755" i="37"/>
  <c r="C872" i="37"/>
  <c r="C332" i="37"/>
  <c r="D332" i="37" s="1"/>
  <c r="C331" i="36" s="1"/>
  <c r="C269" i="37"/>
  <c r="D269" i="37" s="1"/>
  <c r="C268" i="36" s="1"/>
  <c r="C588" i="37"/>
  <c r="D588" i="37" s="1"/>
  <c r="C587" i="36" s="1"/>
  <c r="C462" i="37"/>
  <c r="D462" i="37" s="1"/>
  <c r="C461" i="36" s="1"/>
  <c r="C991" i="37"/>
  <c r="C488" i="37"/>
  <c r="D488" i="37" s="1"/>
  <c r="C487" i="36" s="1"/>
  <c r="C939" i="37"/>
  <c r="C958" i="37"/>
  <c r="C203" i="37"/>
  <c r="D203" i="37" s="1"/>
  <c r="C202" i="36" s="1"/>
  <c r="C916" i="37"/>
  <c r="C500" i="37"/>
  <c r="D500" i="37" s="1"/>
  <c r="C499" i="36" s="1"/>
  <c r="C634" i="37"/>
  <c r="D634" i="37" s="1"/>
  <c r="C633" i="36" s="1"/>
  <c r="C513" i="37"/>
  <c r="D513" i="37" s="1"/>
  <c r="C512" i="36" s="1"/>
  <c r="C316" i="37"/>
  <c r="D316" i="37" s="1"/>
  <c r="C315" i="36" s="1"/>
  <c r="C236" i="37"/>
  <c r="D236" i="37" s="1"/>
  <c r="C235" i="36" s="1"/>
  <c r="C585" i="37"/>
  <c r="D585" i="37" s="1"/>
  <c r="C584" i="36" s="1"/>
  <c r="C966" i="37"/>
  <c r="C672" i="37"/>
  <c r="C927" i="37"/>
  <c r="C570" i="37"/>
  <c r="D570" i="37" s="1"/>
  <c r="C569" i="36" s="1"/>
  <c r="C781" i="37"/>
  <c r="C301" i="37"/>
  <c r="D301" i="37" s="1"/>
  <c r="C300" i="36" s="1"/>
  <c r="C312" i="37"/>
  <c r="D312" i="37" s="1"/>
  <c r="C311" i="36" s="1"/>
  <c r="C195" i="37"/>
  <c r="D195" i="37" s="1"/>
  <c r="C194" i="36" s="1"/>
  <c r="C694" i="37"/>
  <c r="C475" i="37"/>
  <c r="D475" i="37" s="1"/>
  <c r="C474" i="36" s="1"/>
  <c r="C268" i="37"/>
  <c r="D268" i="37" s="1"/>
  <c r="C267" i="36" s="1"/>
  <c r="C451" i="37"/>
  <c r="D451" i="37" s="1"/>
  <c r="C450" i="36" s="1"/>
  <c r="C856" i="37"/>
  <c r="C348" i="37"/>
  <c r="D348" i="37" s="1"/>
  <c r="C347" i="36" s="1"/>
  <c r="C813" i="37"/>
  <c r="C174" i="37"/>
  <c r="D174" i="37" s="1"/>
  <c r="C173" i="36" s="1"/>
  <c r="C586" i="37"/>
  <c r="D586" i="37" s="1"/>
  <c r="C585" i="36" s="1"/>
  <c r="C841" i="37"/>
  <c r="C791" i="37"/>
  <c r="C883" i="37"/>
  <c r="C421" i="37"/>
  <c r="D421" i="37" s="1"/>
  <c r="C420" i="36" s="1"/>
  <c r="C342" i="37"/>
  <c r="D342" i="37" s="1"/>
  <c r="C341" i="36" s="1"/>
  <c r="C339" i="37"/>
  <c r="D339" i="37" s="1"/>
  <c r="C338" i="36" s="1"/>
  <c r="C497" i="37"/>
  <c r="D497" i="37" s="1"/>
  <c r="C496" i="36" s="1"/>
  <c r="C539" i="37"/>
  <c r="D539" i="37" s="1"/>
  <c r="C538" i="36" s="1"/>
  <c r="C616" i="37"/>
  <c r="D616" i="37" s="1"/>
  <c r="C615" i="36" s="1"/>
  <c r="C558" i="37"/>
  <c r="D558" i="37" s="1"/>
  <c r="C557" i="36" s="1"/>
  <c r="C851" i="37"/>
  <c r="C754" i="37"/>
  <c r="C946" i="37"/>
  <c r="C980" i="37"/>
  <c r="C657" i="37"/>
  <c r="D657" i="37" s="1"/>
  <c r="C656" i="36" s="1"/>
  <c r="C552" i="37"/>
  <c r="D552" i="37" s="1"/>
  <c r="C551" i="36" s="1"/>
  <c r="C811" i="37"/>
  <c r="C499" i="37"/>
  <c r="D499" i="37" s="1"/>
  <c r="C498" i="36" s="1"/>
  <c r="C186" i="37"/>
  <c r="D186" i="37" s="1"/>
  <c r="C185" i="36" s="1"/>
  <c r="C840" i="37"/>
  <c r="C212" i="37"/>
  <c r="D212" i="37" s="1"/>
  <c r="C211" i="36" s="1"/>
  <c r="C803" i="37"/>
  <c r="C730" i="37"/>
  <c r="C279" i="37"/>
  <c r="D279" i="37" s="1"/>
  <c r="C278" i="36" s="1"/>
  <c r="C344" i="37"/>
  <c r="D344" i="37" s="1"/>
  <c r="C343" i="36" s="1"/>
  <c r="C795" i="37"/>
  <c r="C248" i="37"/>
  <c r="D248" i="37" s="1"/>
  <c r="C247" i="36" s="1"/>
  <c r="C965" i="37"/>
  <c r="C331" i="37"/>
  <c r="D331" i="37" s="1"/>
  <c r="C330" i="36" s="1"/>
  <c r="C834" i="37"/>
  <c r="C548" i="37"/>
  <c r="D548" i="37" s="1"/>
  <c r="C547" i="36" s="1"/>
  <c r="C806" i="37"/>
  <c r="C688" i="37"/>
  <c r="C256" i="37"/>
  <c r="D256" i="37" s="1"/>
  <c r="C255" i="36" s="1"/>
  <c r="C738" i="37"/>
  <c r="C892" i="37"/>
  <c r="C266" i="37"/>
  <c r="D266" i="37" s="1"/>
  <c r="C265" i="36" s="1"/>
  <c r="C258" i="37"/>
  <c r="D258" i="37" s="1"/>
  <c r="C257" i="36" s="1"/>
  <c r="C875" i="37"/>
  <c r="C609" i="37"/>
  <c r="D609" i="37" s="1"/>
  <c r="C608" i="36" s="1"/>
  <c r="C954" i="37"/>
  <c r="C797" i="37"/>
  <c r="C299" i="37"/>
  <c r="D299" i="37" s="1"/>
  <c r="C298" i="36" s="1"/>
  <c r="C742" i="37"/>
  <c r="C400" i="37"/>
  <c r="D400" i="37" s="1"/>
  <c r="C399" i="36" s="1"/>
  <c r="C494" i="37"/>
  <c r="D494" i="37" s="1"/>
  <c r="C493" i="36" s="1"/>
  <c r="C276" i="37"/>
  <c r="D276" i="37" s="1"/>
  <c r="C275" i="36" s="1"/>
  <c r="C561" i="37"/>
  <c r="D561" i="37" s="1"/>
  <c r="C560" i="36" s="1"/>
  <c r="C786" i="37"/>
  <c r="C604" i="37"/>
  <c r="D604" i="37" s="1"/>
  <c r="C603" i="36" s="1"/>
  <c r="C790" i="37"/>
  <c r="C911" i="37"/>
  <c r="C214" i="37"/>
  <c r="D214" i="37" s="1"/>
  <c r="C213" i="36" s="1"/>
  <c r="C232" i="37"/>
  <c r="D232" i="37" s="1"/>
  <c r="C231" i="36" s="1"/>
  <c r="C170" i="37"/>
  <c r="D170" i="37" s="1"/>
  <c r="C169" i="36" s="1"/>
  <c r="C275" i="37"/>
  <c r="D275" i="37" s="1"/>
  <c r="C274" i="36" s="1"/>
  <c r="C538" i="37"/>
  <c r="D538" i="37" s="1"/>
  <c r="C537" i="36" s="1"/>
  <c r="C491" i="37"/>
  <c r="D491" i="37" s="1"/>
  <c r="C490" i="36" s="1"/>
  <c r="C189" i="37"/>
  <c r="D189" i="37" s="1"/>
  <c r="C188" i="36" s="1"/>
  <c r="C713" i="37"/>
  <c r="C249" i="37"/>
  <c r="D249" i="37" s="1"/>
  <c r="C248" i="36" s="1"/>
  <c r="C906" i="37"/>
  <c r="C361" i="37"/>
  <c r="D361" i="37" s="1"/>
  <c r="C360" i="36" s="1"/>
  <c r="C360" i="37"/>
  <c r="D360" i="37" s="1"/>
  <c r="C359" i="36" s="1"/>
  <c r="C963" i="37"/>
  <c r="C594" i="37"/>
  <c r="D594" i="37" s="1"/>
  <c r="C593" i="36" s="1"/>
  <c r="C516" i="37"/>
  <c r="D516" i="37" s="1"/>
  <c r="C515" i="36" s="1"/>
  <c r="C864" i="37"/>
  <c r="C769" i="37"/>
  <c r="C456" i="37"/>
  <c r="D456" i="37" s="1"/>
  <c r="C455" i="36" s="1"/>
  <c r="C749" i="37"/>
  <c r="C303" i="37"/>
  <c r="D303" i="37" s="1"/>
  <c r="C302" i="36" s="1"/>
  <c r="C254" i="37"/>
  <c r="D254" i="37" s="1"/>
  <c r="C253" i="36" s="1"/>
  <c r="C446" i="37"/>
  <c r="D446" i="37" s="1"/>
  <c r="C445" i="36" s="1"/>
  <c r="C759" i="37"/>
  <c r="C750" i="37"/>
  <c r="C346" i="37"/>
  <c r="D346" i="37" s="1"/>
  <c r="C345" i="36" s="1"/>
  <c r="C929" i="37"/>
  <c r="C665" i="37"/>
  <c r="D665" i="37" s="1"/>
  <c r="C664" i="36" s="1"/>
  <c r="C288" i="37"/>
  <c r="D288" i="37" s="1"/>
  <c r="C287" i="36" s="1"/>
  <c r="C823" i="37"/>
  <c r="C181" i="37"/>
  <c r="D181" i="37" s="1"/>
  <c r="C180" i="36" s="1"/>
  <c r="C219" i="37"/>
  <c r="D219" i="37" s="1"/>
  <c r="C218" i="36" s="1"/>
  <c r="C763" i="37"/>
  <c r="C237" i="37"/>
  <c r="D237" i="37" s="1"/>
  <c r="C236" i="36" s="1"/>
  <c r="C227" i="37"/>
  <c r="D227" i="37" s="1"/>
  <c r="C226" i="36" s="1"/>
  <c r="C964" i="37"/>
  <c r="C363" i="37"/>
  <c r="D363" i="37" s="1"/>
  <c r="C362" i="36" s="1"/>
  <c r="C899" i="37"/>
  <c r="C210" i="37"/>
  <c r="D210" i="37" s="1"/>
  <c r="C209" i="36" s="1"/>
  <c r="C482" i="37"/>
  <c r="D482" i="37" s="1"/>
  <c r="C481" i="36" s="1"/>
  <c r="C728" i="37"/>
  <c r="C940" i="37"/>
  <c r="C333" i="37"/>
  <c r="D333" i="37" s="1"/>
  <c r="C332" i="36" s="1"/>
  <c r="C453" i="37"/>
  <c r="D453" i="37" s="1"/>
  <c r="C452" i="36" s="1"/>
  <c r="C265" i="37"/>
  <c r="D265" i="37" s="1"/>
  <c r="C264" i="36" s="1"/>
  <c r="C715" i="37"/>
  <c r="C370" i="37"/>
  <c r="D370" i="37" s="1"/>
  <c r="C369" i="36" s="1"/>
  <c r="C682" i="37"/>
  <c r="C747" i="37"/>
  <c r="C327" i="37"/>
  <c r="D327" i="37" s="1"/>
  <c r="C326" i="36" s="1"/>
  <c r="C413" i="37"/>
  <c r="D413" i="37" s="1"/>
  <c r="C412" i="36" s="1"/>
  <c r="C825" i="37"/>
  <c r="C580" i="37"/>
  <c r="D580" i="37" s="1"/>
  <c r="C579" i="36" s="1"/>
  <c r="C869" i="37"/>
  <c r="C183" i="37"/>
  <c r="D183" i="37" s="1"/>
  <c r="C182" i="36" s="1"/>
  <c r="C403" i="37"/>
  <c r="D403" i="37" s="1"/>
  <c r="C402" i="36" s="1"/>
  <c r="C467" i="37"/>
  <c r="D467" i="37" s="1"/>
  <c r="C466" i="36" s="1"/>
  <c r="C733" i="37"/>
  <c r="C689" i="37"/>
  <c r="C394" i="37"/>
  <c r="D394" i="37" s="1"/>
  <c r="C393" i="36" s="1"/>
  <c r="C536" i="37"/>
  <c r="D536" i="37" s="1"/>
  <c r="C535" i="36" s="1"/>
  <c r="C896" i="37"/>
  <c r="C297" i="37"/>
  <c r="D297" i="37" s="1"/>
  <c r="C296" i="36" s="1"/>
  <c r="C309" i="37"/>
  <c r="D309" i="37" s="1"/>
  <c r="C308" i="36" s="1"/>
  <c r="C835" i="37"/>
  <c r="C848" i="37"/>
  <c r="C950" i="37"/>
  <c r="C652" i="37"/>
  <c r="D652" i="37" s="1"/>
  <c r="C651" i="36" s="1"/>
  <c r="C544" i="37"/>
  <c r="D544" i="37" s="1"/>
  <c r="C543" i="36" s="1"/>
  <c r="C590" i="37"/>
  <c r="D590" i="37" s="1"/>
  <c r="C589" i="36" s="1"/>
  <c r="C766" i="37"/>
  <c r="C812" i="37"/>
  <c r="C990" i="37"/>
  <c r="C595" i="37"/>
  <c r="D595" i="37" s="1"/>
  <c r="C594" i="36" s="1"/>
  <c r="C566" i="37"/>
  <c r="D566" i="37" s="1"/>
  <c r="C565" i="36" s="1"/>
  <c r="C381" i="37"/>
  <c r="D381" i="37" s="1"/>
  <c r="C380" i="36" s="1"/>
  <c r="C788" i="37"/>
  <c r="C824" i="37"/>
  <c r="C222" i="37"/>
  <c r="D222" i="37" s="1"/>
  <c r="C221" i="36" s="1"/>
  <c r="C568" i="37"/>
  <c r="D568" i="37" s="1"/>
  <c r="C567" i="36" s="1"/>
  <c r="C917" i="37"/>
  <c r="C842" i="37"/>
  <c r="C890" i="37"/>
  <c r="C296" i="37"/>
  <c r="D296" i="37" s="1"/>
  <c r="C295" i="36" s="1"/>
  <c r="C341" i="37"/>
  <c r="D341" i="37" s="1"/>
  <c r="C340" i="36" s="1"/>
  <c r="C454" i="37"/>
  <c r="D454" i="37" s="1"/>
  <c r="C453" i="36" s="1"/>
  <c r="C216" i="37"/>
  <c r="D216" i="37" s="1"/>
  <c r="C215" i="36" s="1"/>
  <c r="C631" i="37"/>
  <c r="D631" i="37" s="1"/>
  <c r="C630" i="36" s="1"/>
  <c r="C368" i="37"/>
  <c r="D368" i="37" s="1"/>
  <c r="C367" i="36" s="1"/>
  <c r="C515" i="37"/>
  <c r="D515" i="37" s="1"/>
  <c r="C514" i="36" s="1"/>
  <c r="C541" i="37"/>
  <c r="D541" i="37" s="1"/>
  <c r="C540" i="36" s="1"/>
  <c r="C765" i="37"/>
  <c r="C603" i="37"/>
  <c r="D603" i="37" s="1"/>
  <c r="C602" i="36" s="1"/>
  <c r="C231" i="37"/>
  <c r="D231" i="37" s="1"/>
  <c r="C230" i="36" s="1"/>
  <c r="C720" i="37"/>
  <c r="C643" i="37"/>
  <c r="D643" i="37" s="1"/>
  <c r="C642" i="36" s="1"/>
  <c r="C853" i="37"/>
  <c r="C196" i="37"/>
  <c r="D196" i="37" s="1"/>
  <c r="C195" i="36" s="1"/>
  <c r="C517" i="37"/>
  <c r="D517" i="37" s="1"/>
  <c r="C516" i="36" s="1"/>
  <c r="C397" i="37"/>
  <c r="D397" i="37" s="1"/>
  <c r="C396" i="36" s="1"/>
  <c r="C828" i="37"/>
  <c r="C762" i="37"/>
  <c r="C814" i="37"/>
  <c r="C945" i="37"/>
  <c r="C858" i="37"/>
  <c r="C861" i="37"/>
  <c r="C918" i="37"/>
  <c r="C686" i="37"/>
  <c r="C283" i="37"/>
  <c r="D283" i="37" s="1"/>
  <c r="C282" i="36" s="1"/>
  <c r="C329" i="37"/>
  <c r="D329" i="37" s="1"/>
  <c r="C328" i="36" s="1"/>
  <c r="C664" i="37"/>
  <c r="D664" i="37" s="1"/>
  <c r="C663" i="36" s="1"/>
  <c r="C350" i="37"/>
  <c r="D350" i="37" s="1"/>
  <c r="C349" i="36" s="1"/>
  <c r="C625" i="37"/>
  <c r="D625" i="37" s="1"/>
  <c r="C624" i="36" s="1"/>
  <c r="C805" i="37"/>
  <c r="C696" i="37"/>
  <c r="C698" i="37"/>
  <c r="C358" i="37"/>
  <c r="D358" i="37" s="1"/>
  <c r="C357" i="36" s="1"/>
  <c r="C815" i="37"/>
  <c r="C885" i="37"/>
  <c r="C955" i="37"/>
  <c r="C508" i="37"/>
  <c r="D508" i="37" s="1"/>
  <c r="C507" i="36" s="1"/>
  <c r="C531" i="37"/>
  <c r="D531" i="37" s="1"/>
  <c r="C530" i="36" s="1"/>
  <c r="C485" i="37"/>
  <c r="D485" i="37" s="1"/>
  <c r="C484" i="36" s="1"/>
  <c r="C543" i="37"/>
  <c r="D543" i="37" s="1"/>
  <c r="C542" i="36" s="1"/>
  <c r="C157" i="37"/>
  <c r="D157" i="37" s="1"/>
  <c r="C156" i="36" s="1"/>
  <c r="C681" i="37"/>
  <c r="C711" i="37"/>
  <c r="C479" i="37"/>
  <c r="D479" i="37" s="1"/>
  <c r="C478" i="36" s="1"/>
  <c r="C314" i="37"/>
  <c r="D314" i="37" s="1"/>
  <c r="C313" i="36" s="1"/>
  <c r="C489" i="37"/>
  <c r="D489" i="37" s="1"/>
  <c r="C488" i="36" s="1"/>
  <c r="C881" i="37"/>
  <c r="C389" i="37"/>
  <c r="D389" i="37" s="1"/>
  <c r="C388" i="36" s="1"/>
  <c r="C656" i="37"/>
  <c r="D656" i="37" s="1"/>
  <c r="C655" i="36" s="1"/>
  <c r="C758" i="37"/>
  <c r="C850" i="37"/>
  <c r="C242" i="37"/>
  <c r="D242" i="37" s="1"/>
  <c r="C241" i="36" s="1"/>
  <c r="C556" i="37"/>
  <c r="D556" i="37" s="1"/>
  <c r="C555" i="36" s="1"/>
  <c r="C395" i="37"/>
  <c r="D395" i="37" s="1"/>
  <c r="C394" i="36" s="1"/>
  <c r="C898" i="37"/>
  <c r="C915" i="37"/>
  <c r="C415" i="37"/>
  <c r="D415" i="37" s="1"/>
  <c r="C414" i="36" s="1"/>
  <c r="C378" i="37"/>
  <c r="D378" i="37" s="1"/>
  <c r="C377" i="36" s="1"/>
  <c r="C614" i="37"/>
  <c r="D614" i="37" s="1"/>
  <c r="C613" i="36" s="1"/>
  <c r="C942" i="37"/>
  <c r="C600" i="37"/>
  <c r="D600" i="37" s="1"/>
  <c r="C599" i="36" s="1"/>
  <c r="C770" i="37"/>
  <c r="C198" i="37"/>
  <c r="D198" i="37" s="1"/>
  <c r="C197" i="36" s="1"/>
  <c r="C876" i="37"/>
  <c r="C941" i="37"/>
  <c r="C794" i="37"/>
  <c r="C376" i="37"/>
  <c r="D376" i="37" s="1"/>
  <c r="C375" i="36" s="1"/>
  <c r="C648" i="37"/>
  <c r="D648" i="37" s="1"/>
  <c r="C647" i="36" s="1"/>
  <c r="C569" i="37"/>
  <c r="D569" i="37" s="1"/>
  <c r="C568" i="36" s="1"/>
  <c r="C234" i="37"/>
  <c r="D234" i="37" s="1"/>
  <c r="C233" i="36" s="1"/>
  <c r="C871" i="37"/>
  <c r="C650" i="37"/>
  <c r="D650" i="37" s="1"/>
  <c r="C649" i="36" s="1"/>
  <c r="C746" i="37"/>
  <c r="C863" i="37"/>
  <c r="C217" i="37"/>
  <c r="D217" i="37" s="1"/>
  <c r="C216" i="36" s="1"/>
  <c r="C377" i="37"/>
  <c r="D377" i="37" s="1"/>
  <c r="C376" i="36" s="1"/>
  <c r="C287" i="37"/>
  <c r="D287" i="37" s="1"/>
  <c r="C286" i="36" s="1"/>
  <c r="C155" i="37"/>
  <c r="D155" i="37" s="1"/>
  <c r="C154" i="36" s="1"/>
  <c r="C934" i="37"/>
  <c r="C432" i="37"/>
  <c r="D432" i="37" s="1"/>
  <c r="C431" i="36" s="1"/>
  <c r="C484" i="37"/>
  <c r="D484" i="37" s="1"/>
  <c r="C483" i="36" s="1"/>
  <c r="C685" i="37"/>
  <c r="C779" i="37"/>
  <c r="C209" i="37"/>
  <c r="D209" i="37" s="1"/>
  <c r="C208" i="36" s="1"/>
  <c r="C986" i="37"/>
  <c r="C169" i="37"/>
  <c r="D169" i="37" s="1"/>
  <c r="C168" i="36" s="1"/>
  <c r="C369" i="37"/>
  <c r="D369" i="37" s="1"/>
  <c r="C368" i="36" s="1"/>
  <c r="C983" i="37"/>
  <c r="C678" i="37"/>
  <c r="C206" i="37"/>
  <c r="D206" i="37" s="1"/>
  <c r="C205" i="36" s="1"/>
  <c r="C731" i="37"/>
  <c r="C161" i="37"/>
  <c r="D161" i="37" s="1"/>
  <c r="C160" i="36" s="1"/>
  <c r="C433" i="37"/>
  <c r="D433" i="37" s="1"/>
  <c r="C432" i="36" s="1"/>
  <c r="C355" i="37"/>
  <c r="D355" i="37" s="1"/>
  <c r="C354" i="36" s="1"/>
  <c r="C799" i="37"/>
  <c r="C230" i="37"/>
  <c r="D230" i="37" s="1"/>
  <c r="C229" i="36" s="1"/>
  <c r="C241" i="37"/>
  <c r="D241" i="37" s="1"/>
  <c r="C240" i="36" s="1"/>
  <c r="C457" i="37"/>
  <c r="D457" i="37" s="1"/>
  <c r="C456" i="36" s="1"/>
  <c r="C751" i="37"/>
  <c r="C646" i="37"/>
  <c r="D646" i="37" s="1"/>
  <c r="C645" i="36" s="1"/>
  <c r="C952" i="37"/>
  <c r="C156" i="37"/>
  <c r="D156" i="37" s="1"/>
  <c r="C155" i="36" s="1"/>
  <c r="C736" i="37"/>
  <c r="C162" i="37"/>
  <c r="D162" i="37" s="1"/>
  <c r="C161" i="36" s="1"/>
  <c r="C756" i="37"/>
  <c r="C554" i="37"/>
  <c r="D554" i="37" s="1"/>
  <c r="C553" i="36" s="1"/>
  <c r="C337" i="37"/>
  <c r="D337" i="37" s="1"/>
  <c r="C336" i="36" s="1"/>
  <c r="C294" i="37"/>
  <c r="D294" i="37" s="1"/>
  <c r="C293" i="36" s="1"/>
  <c r="C849" i="37"/>
  <c r="C321" i="37"/>
  <c r="D321" i="37" s="1"/>
  <c r="C320" i="36" s="1"/>
  <c r="C783" i="37"/>
  <c r="C741" i="37"/>
  <c r="C243" i="37"/>
  <c r="D243" i="37" s="1"/>
  <c r="C242" i="36" s="1"/>
  <c r="C888" i="37"/>
  <c r="C311" i="37"/>
  <c r="D311" i="37" s="1"/>
  <c r="C310" i="36" s="1"/>
  <c r="C313" i="37"/>
  <c r="D313" i="37" s="1"/>
  <c r="C312" i="36" s="1"/>
  <c r="C699" i="37"/>
  <c r="C745" i="37"/>
  <c r="C744" i="37"/>
  <c r="C409" i="37"/>
  <c r="D409" i="37" s="1"/>
  <c r="C408" i="36" s="1"/>
  <c r="C611" i="37"/>
  <c r="D611" i="37" s="1"/>
  <c r="C610" i="36" s="1"/>
  <c r="C679" i="37"/>
  <c r="C735" i="37"/>
  <c r="C259" i="37"/>
  <c r="D259" i="37" s="1"/>
  <c r="C258" i="36" s="1"/>
  <c r="C798" i="37"/>
  <c r="C724" i="37"/>
  <c r="C481" i="37"/>
  <c r="D481" i="37" s="1"/>
  <c r="C480" i="36" s="1"/>
  <c r="C951" i="37"/>
  <c r="C727" i="37"/>
  <c r="C353" i="37"/>
  <c r="D353" i="37" s="1"/>
  <c r="C352" i="36" s="1"/>
  <c r="C831" i="37"/>
  <c r="C767" i="37"/>
  <c r="C693" i="37"/>
  <c r="C289" i="37"/>
  <c r="D289" i="37" s="1"/>
  <c r="C288" i="36" s="1"/>
  <c r="C930" i="37"/>
  <c r="C975" i="37"/>
  <c r="C225" i="37"/>
  <c r="D225" i="37" s="1"/>
  <c r="C224" i="36" s="1"/>
  <c r="C442" i="37"/>
  <c r="D442" i="37" s="1"/>
  <c r="C441" i="36" s="1"/>
  <c r="C305" i="37"/>
  <c r="D305" i="37" s="1"/>
  <c r="C304" i="36" s="1"/>
  <c r="C410" i="37"/>
  <c r="D410" i="37" s="1"/>
  <c r="C409" i="36" s="1"/>
  <c r="C903" i="37"/>
  <c r="C847" i="37"/>
  <c r="C621" i="37"/>
  <c r="D621" i="37" s="1"/>
  <c r="C620" i="36" s="1"/>
  <c r="C809" i="37"/>
  <c r="C775" i="37"/>
  <c r="C435" i="37"/>
  <c r="D435" i="37" s="1"/>
  <c r="C434" i="36" s="1"/>
  <c r="C317" i="37"/>
  <c r="D317" i="37" s="1"/>
  <c r="C316" i="36" s="1"/>
  <c r="C473" i="37"/>
  <c r="D473" i="37" s="1"/>
  <c r="C472" i="36" s="1"/>
  <c r="C936" i="37"/>
  <c r="C160" i="37"/>
  <c r="D160" i="37" s="1"/>
  <c r="C159" i="36" s="1"/>
  <c r="C985" i="37"/>
  <c r="C257" i="37"/>
  <c r="D257" i="37" s="1"/>
  <c r="C256" i="36" s="1"/>
  <c r="C874" i="37"/>
  <c r="C425" i="37"/>
  <c r="D425" i="37" s="1"/>
  <c r="C424" i="36" s="1"/>
  <c r="C486" i="37"/>
  <c r="D486" i="37" s="1"/>
  <c r="C485" i="36" s="1"/>
  <c r="C709" i="37"/>
  <c r="C901" i="37"/>
  <c r="C211" i="37"/>
  <c r="D211" i="37" s="1"/>
  <c r="C210" i="36" s="1"/>
  <c r="C748" i="37"/>
  <c r="C880" i="37"/>
  <c r="C808" i="37"/>
  <c r="C404" i="37"/>
  <c r="D404" i="37" s="1"/>
  <c r="C403" i="36" s="1"/>
  <c r="C345" i="37"/>
  <c r="D345" i="37" s="1"/>
  <c r="C344" i="36" s="1"/>
  <c r="C441" i="37"/>
  <c r="D441" i="37" s="1"/>
  <c r="C440" i="36" s="1"/>
  <c r="C701" i="37"/>
  <c r="C385" i="37"/>
  <c r="D385" i="37" s="1"/>
  <c r="C384" i="36" s="1"/>
  <c r="C895" i="37"/>
  <c r="C968" i="37"/>
  <c r="C233" i="37"/>
  <c r="D233" i="37" s="1"/>
  <c r="C232" i="36" s="1"/>
  <c r="C307" i="37"/>
  <c r="D307" i="37" s="1"/>
  <c r="C306" i="36" s="1"/>
  <c r="C393" i="37"/>
  <c r="D393" i="37" s="1"/>
  <c r="C392" i="36" s="1"/>
  <c r="C617" i="37"/>
  <c r="D617" i="37" s="1"/>
  <c r="C616" i="36" s="1"/>
  <c r="C920" i="37"/>
  <c r="C800" i="37"/>
  <c r="C281" i="37"/>
  <c r="D281" i="37" s="1"/>
  <c r="C280" i="36" s="1"/>
  <c r="C923" i="37"/>
  <c r="C717" i="37"/>
  <c r="C807" i="37"/>
  <c r="C391" i="21"/>
  <c r="A100" i="28"/>
  <c r="X101" i="28"/>
  <c r="AI100" i="28"/>
  <c r="Z100" i="28"/>
  <c r="AK99" i="28"/>
  <c r="AC98" i="28"/>
  <c r="AN97" i="28"/>
  <c r="B103" i="28"/>
  <c r="AP102" i="28"/>
  <c r="W103" i="28"/>
  <c r="L103" i="28" s="1"/>
  <c r="AJ102" i="28"/>
  <c r="AM102" i="28"/>
  <c r="AL102" i="28"/>
  <c r="AO102" i="28"/>
  <c r="D920" i="37" l="1"/>
  <c r="G920" i="37"/>
  <c r="H920" i="37"/>
  <c r="F920" i="37"/>
  <c r="I920" i="37"/>
  <c r="E920" i="37"/>
  <c r="E701" i="37"/>
  <c r="D700" i="36" s="1"/>
  <c r="F701" i="37"/>
  <c r="E700" i="36" s="1"/>
  <c r="D701" i="37"/>
  <c r="C700" i="36" s="1"/>
  <c r="H701" i="37"/>
  <c r="I701" i="37"/>
  <c r="G701" i="37"/>
  <c r="F700" i="36" s="1"/>
  <c r="D901" i="37"/>
  <c r="E901" i="37"/>
  <c r="F901" i="37"/>
  <c r="I901" i="37"/>
  <c r="G901" i="37"/>
  <c r="H901" i="37"/>
  <c r="H936" i="37"/>
  <c r="D936" i="37"/>
  <c r="G936" i="37"/>
  <c r="I936" i="37"/>
  <c r="E936" i="37"/>
  <c r="F936" i="37"/>
  <c r="E903" i="37"/>
  <c r="I903" i="37"/>
  <c r="G903" i="37"/>
  <c r="H903" i="37"/>
  <c r="D903" i="37"/>
  <c r="F903" i="37"/>
  <c r="H693" i="37"/>
  <c r="G693" i="37"/>
  <c r="F692" i="36" s="1"/>
  <c r="D693" i="37"/>
  <c r="C692" i="36" s="1"/>
  <c r="E693" i="37"/>
  <c r="D692" i="36" s="1"/>
  <c r="F693" i="37"/>
  <c r="E692" i="36" s="1"/>
  <c r="I693" i="37"/>
  <c r="D798" i="37"/>
  <c r="C797" i="36" s="1"/>
  <c r="I798" i="37"/>
  <c r="F798" i="37"/>
  <c r="E797" i="36" s="1"/>
  <c r="E798" i="37"/>
  <c r="D797" i="36" s="1"/>
  <c r="H798" i="37"/>
  <c r="G798" i="37"/>
  <c r="F797" i="36" s="1"/>
  <c r="D699" i="37"/>
  <c r="C698" i="36" s="1"/>
  <c r="F699" i="37"/>
  <c r="E698" i="36" s="1"/>
  <c r="G699" i="37"/>
  <c r="F698" i="36" s="1"/>
  <c r="H699" i="37"/>
  <c r="I699" i="37"/>
  <c r="E699" i="37"/>
  <c r="D698" i="36" s="1"/>
  <c r="H849" i="37"/>
  <c r="F849" i="37"/>
  <c r="I849" i="37"/>
  <c r="E849" i="37"/>
  <c r="D849" i="37"/>
  <c r="G849" i="37"/>
  <c r="E952" i="37"/>
  <c r="H952" i="37"/>
  <c r="D952" i="37"/>
  <c r="I952" i="37"/>
  <c r="G952" i="37"/>
  <c r="F952" i="37"/>
  <c r="H986" i="37"/>
  <c r="I986" i="37"/>
  <c r="F986" i="37"/>
  <c r="G986" i="37"/>
  <c r="D986" i="37"/>
  <c r="E986" i="37"/>
  <c r="D858" i="37"/>
  <c r="H858" i="37"/>
  <c r="E858" i="37"/>
  <c r="F858" i="37"/>
  <c r="I858" i="37"/>
  <c r="G858" i="37"/>
  <c r="E853" i="37"/>
  <c r="G853" i="37"/>
  <c r="I853" i="37"/>
  <c r="H853" i="37"/>
  <c r="F853" i="37"/>
  <c r="D853" i="37"/>
  <c r="G917" i="37"/>
  <c r="H917" i="37"/>
  <c r="I917" i="37"/>
  <c r="F917" i="37"/>
  <c r="D917" i="37"/>
  <c r="E917" i="37"/>
  <c r="F990" i="37"/>
  <c r="G990" i="37"/>
  <c r="H990" i="37"/>
  <c r="D990" i="37"/>
  <c r="I990" i="37"/>
  <c r="E990" i="37"/>
  <c r="D835" i="37"/>
  <c r="I835" i="37"/>
  <c r="E835" i="37"/>
  <c r="H835" i="37"/>
  <c r="F835" i="37"/>
  <c r="G835" i="37"/>
  <c r="D747" i="37"/>
  <c r="C746" i="36" s="1"/>
  <c r="F747" i="37"/>
  <c r="E746" i="36" s="1"/>
  <c r="G747" i="37"/>
  <c r="F746" i="36" s="1"/>
  <c r="H747" i="37"/>
  <c r="E747" i="37"/>
  <c r="D746" i="36" s="1"/>
  <c r="I747" i="37"/>
  <c r="E728" i="37"/>
  <c r="D727" i="36" s="1"/>
  <c r="G728" i="37"/>
  <c r="F727" i="36" s="1"/>
  <c r="H728" i="37"/>
  <c r="I728" i="37"/>
  <c r="F728" i="37"/>
  <c r="E727" i="36" s="1"/>
  <c r="D728" i="37"/>
  <c r="C727" i="36" s="1"/>
  <c r="E763" i="37"/>
  <c r="D762" i="36" s="1"/>
  <c r="H763" i="37"/>
  <c r="I763" i="37"/>
  <c r="F763" i="37"/>
  <c r="E762" i="36" s="1"/>
  <c r="D763" i="37"/>
  <c r="C762" i="36" s="1"/>
  <c r="G763" i="37"/>
  <c r="F762" i="36" s="1"/>
  <c r="H750" i="37"/>
  <c r="G750" i="37"/>
  <c r="F749" i="36" s="1"/>
  <c r="F750" i="37"/>
  <c r="E749" i="36" s="1"/>
  <c r="D750" i="37"/>
  <c r="C749" i="36" s="1"/>
  <c r="E750" i="37"/>
  <c r="D749" i="36" s="1"/>
  <c r="I750" i="37"/>
  <c r="H864" i="37"/>
  <c r="D864" i="37"/>
  <c r="E864" i="37"/>
  <c r="I864" i="37"/>
  <c r="F864" i="37"/>
  <c r="G864" i="37"/>
  <c r="I713" i="37"/>
  <c r="F713" i="37"/>
  <c r="E712" i="36" s="1"/>
  <c r="H713" i="37"/>
  <c r="D713" i="37"/>
  <c r="C712" i="36" s="1"/>
  <c r="E713" i="37"/>
  <c r="D712" i="36" s="1"/>
  <c r="G713" i="37"/>
  <c r="F712" i="36" s="1"/>
  <c r="I911" i="37"/>
  <c r="G911" i="37"/>
  <c r="H911" i="37"/>
  <c r="D911" i="37"/>
  <c r="E911" i="37"/>
  <c r="F911" i="37"/>
  <c r="E742" i="37"/>
  <c r="D741" i="36" s="1"/>
  <c r="H742" i="37"/>
  <c r="F742" i="37"/>
  <c r="E741" i="36" s="1"/>
  <c r="G742" i="37"/>
  <c r="F741" i="36" s="1"/>
  <c r="D742" i="37"/>
  <c r="C741" i="36" s="1"/>
  <c r="I742" i="37"/>
  <c r="D892" i="37"/>
  <c r="F892" i="37"/>
  <c r="I892" i="37"/>
  <c r="G892" i="37"/>
  <c r="H892" i="37"/>
  <c r="E892" i="37"/>
  <c r="D965" i="37"/>
  <c r="H965" i="37"/>
  <c r="I965" i="37"/>
  <c r="E965" i="37"/>
  <c r="F965" i="37"/>
  <c r="G965" i="37"/>
  <c r="I840" i="37"/>
  <c r="E840" i="37"/>
  <c r="F840" i="37"/>
  <c r="G840" i="37"/>
  <c r="D840" i="37"/>
  <c r="H840" i="37"/>
  <c r="F754" i="37"/>
  <c r="E753" i="36" s="1"/>
  <c r="G754" i="37"/>
  <c r="F753" i="36" s="1"/>
  <c r="I754" i="37"/>
  <c r="H754" i="37"/>
  <c r="E754" i="37"/>
  <c r="D753" i="36" s="1"/>
  <c r="D754" i="37"/>
  <c r="C753" i="36" s="1"/>
  <c r="H856" i="37"/>
  <c r="E856" i="37"/>
  <c r="F856" i="37"/>
  <c r="D856" i="37"/>
  <c r="I856" i="37"/>
  <c r="G856" i="37"/>
  <c r="E781" i="37"/>
  <c r="D780" i="36" s="1"/>
  <c r="D781" i="37"/>
  <c r="C780" i="36" s="1"/>
  <c r="H781" i="37"/>
  <c r="I781" i="37"/>
  <c r="G781" i="37"/>
  <c r="F780" i="36" s="1"/>
  <c r="F781" i="37"/>
  <c r="E780" i="36" s="1"/>
  <c r="G991" i="37"/>
  <c r="I991" i="37"/>
  <c r="E991" i="37"/>
  <c r="F991" i="37"/>
  <c r="D991" i="37"/>
  <c r="H991" i="37"/>
  <c r="H884" i="37"/>
  <c r="I884" i="37"/>
  <c r="G884" i="37"/>
  <c r="D884" i="37"/>
  <c r="E884" i="37"/>
  <c r="F884" i="37"/>
  <c r="G771" i="37"/>
  <c r="F770" i="36" s="1"/>
  <c r="E771" i="37"/>
  <c r="D770" i="36" s="1"/>
  <c r="D771" i="37"/>
  <c r="C770" i="36" s="1"/>
  <c r="I771" i="37"/>
  <c r="F771" i="37"/>
  <c r="E770" i="36" s="1"/>
  <c r="H771" i="37"/>
  <c r="I989" i="37"/>
  <c r="H989" i="37"/>
  <c r="E989" i="37"/>
  <c r="F989" i="37"/>
  <c r="D989" i="37"/>
  <c r="G989" i="37"/>
  <c r="D776" i="37"/>
  <c r="C775" i="36" s="1"/>
  <c r="H776" i="37"/>
  <c r="E776" i="37"/>
  <c r="D775" i="36" s="1"/>
  <c r="G776" i="37"/>
  <c r="F775" i="36" s="1"/>
  <c r="I776" i="37"/>
  <c r="F776" i="37"/>
  <c r="E775" i="36" s="1"/>
  <c r="D867" i="37"/>
  <c r="H867" i="37"/>
  <c r="E867" i="37"/>
  <c r="G867" i="37"/>
  <c r="F867" i="37"/>
  <c r="I867" i="37"/>
  <c r="D873" i="37"/>
  <c r="E873" i="37"/>
  <c r="I873" i="37"/>
  <c r="G873" i="37"/>
  <c r="H873" i="37"/>
  <c r="F873" i="37"/>
  <c r="D887" i="37"/>
  <c r="H887" i="37"/>
  <c r="I887" i="37"/>
  <c r="F887" i="37"/>
  <c r="G887" i="37"/>
  <c r="E887" i="37"/>
  <c r="F979" i="37"/>
  <c r="H979" i="37"/>
  <c r="D979" i="37"/>
  <c r="E979" i="37"/>
  <c r="G979" i="37"/>
  <c r="I979" i="37"/>
  <c r="H967" i="37"/>
  <c r="E967" i="37"/>
  <c r="I967" i="37"/>
  <c r="F967" i="37"/>
  <c r="D967" i="37"/>
  <c r="G967" i="37"/>
  <c r="D937" i="37"/>
  <c r="H937" i="37"/>
  <c r="E937" i="37"/>
  <c r="F937" i="37"/>
  <c r="G937" i="37"/>
  <c r="I937" i="37"/>
  <c r="D676" i="37"/>
  <c r="C675" i="36" s="1"/>
  <c r="H676" i="37"/>
  <c r="E676" i="37"/>
  <c r="D675" i="36" s="1"/>
  <c r="I676" i="37"/>
  <c r="F676" i="37"/>
  <c r="E675" i="36" s="1"/>
  <c r="G676" i="37"/>
  <c r="F675" i="36" s="1"/>
  <c r="D787" i="37"/>
  <c r="C786" i="36" s="1"/>
  <c r="G787" i="37"/>
  <c r="F786" i="36" s="1"/>
  <c r="I787" i="37"/>
  <c r="H787" i="37"/>
  <c r="E787" i="37"/>
  <c r="D786" i="36" s="1"/>
  <c r="F787" i="37"/>
  <c r="E786" i="36" s="1"/>
  <c r="D691" i="37"/>
  <c r="C690" i="36" s="1"/>
  <c r="E691" i="37"/>
  <c r="D690" i="36" s="1"/>
  <c r="I691" i="37"/>
  <c r="F691" i="37"/>
  <c r="E690" i="36" s="1"/>
  <c r="G691" i="37"/>
  <c r="F690" i="36" s="1"/>
  <c r="H691" i="37"/>
  <c r="H956" i="37"/>
  <c r="I956" i="37"/>
  <c r="D956" i="37"/>
  <c r="G956" i="37"/>
  <c r="E956" i="37"/>
  <c r="F956" i="37"/>
  <c r="D723" i="37"/>
  <c r="C722" i="36" s="1"/>
  <c r="G723" i="37"/>
  <c r="F722" i="36" s="1"/>
  <c r="H723" i="37"/>
  <c r="F723" i="37"/>
  <c r="E722" i="36" s="1"/>
  <c r="I723" i="37"/>
  <c r="E723" i="37"/>
  <c r="D722" i="36" s="1"/>
  <c r="I960" i="37"/>
  <c r="F960" i="37"/>
  <c r="H960" i="37"/>
  <c r="D960" i="37"/>
  <c r="G960" i="37"/>
  <c r="E960" i="37"/>
  <c r="G726" i="37"/>
  <c r="F725" i="36" s="1"/>
  <c r="F726" i="37"/>
  <c r="E725" i="36" s="1"/>
  <c r="E726" i="37"/>
  <c r="D725" i="36" s="1"/>
  <c r="I726" i="37"/>
  <c r="D726" i="37"/>
  <c r="C725" i="36" s="1"/>
  <c r="H726" i="37"/>
  <c r="F773" i="37"/>
  <c r="E772" i="36" s="1"/>
  <c r="G773" i="37"/>
  <c r="F772" i="36" s="1"/>
  <c r="D773" i="37"/>
  <c r="C772" i="36" s="1"/>
  <c r="H773" i="37"/>
  <c r="E773" i="37"/>
  <c r="D772" i="36" s="1"/>
  <c r="I773" i="37"/>
  <c r="D942" i="37"/>
  <c r="E942" i="37"/>
  <c r="H942" i="37"/>
  <c r="I942" i="37"/>
  <c r="G942" i="37"/>
  <c r="F942" i="37"/>
  <c r="F955" i="37"/>
  <c r="D955" i="37"/>
  <c r="I955" i="37"/>
  <c r="G955" i="37"/>
  <c r="H955" i="37"/>
  <c r="E955" i="37"/>
  <c r="E945" i="37"/>
  <c r="D945" i="37"/>
  <c r="I945" i="37"/>
  <c r="G945" i="37"/>
  <c r="F945" i="37"/>
  <c r="H945" i="37"/>
  <c r="G812" i="37"/>
  <c r="H812" i="37"/>
  <c r="I812" i="37"/>
  <c r="F812" i="37"/>
  <c r="D812" i="37"/>
  <c r="E812" i="37"/>
  <c r="G682" i="37"/>
  <c r="F681" i="36" s="1"/>
  <c r="F682" i="37"/>
  <c r="E681" i="36" s="1"/>
  <c r="H682" i="37"/>
  <c r="D682" i="37"/>
  <c r="C681" i="36" s="1"/>
  <c r="E682" i="37"/>
  <c r="D681" i="36" s="1"/>
  <c r="I682" i="37"/>
  <c r="F759" i="37"/>
  <c r="E758" i="36" s="1"/>
  <c r="D759" i="37"/>
  <c r="C758" i="36" s="1"/>
  <c r="H759" i="37"/>
  <c r="I759" i="37"/>
  <c r="E759" i="37"/>
  <c r="D758" i="36" s="1"/>
  <c r="G759" i="37"/>
  <c r="F758" i="36" s="1"/>
  <c r="D790" i="37"/>
  <c r="C789" i="36" s="1"/>
  <c r="F790" i="37"/>
  <c r="E789" i="36" s="1"/>
  <c r="G790" i="37"/>
  <c r="F789" i="36" s="1"/>
  <c r="H790" i="37"/>
  <c r="E790" i="37"/>
  <c r="D789" i="36" s="1"/>
  <c r="I790" i="37"/>
  <c r="E738" i="37"/>
  <c r="D737" i="36" s="1"/>
  <c r="I738" i="37"/>
  <c r="F738" i="37"/>
  <c r="E737" i="36" s="1"/>
  <c r="G738" i="37"/>
  <c r="F737" i="36" s="1"/>
  <c r="D738" i="37"/>
  <c r="C737" i="36" s="1"/>
  <c r="H738" i="37"/>
  <c r="D851" i="37"/>
  <c r="G851" i="37"/>
  <c r="H851" i="37"/>
  <c r="I851" i="37"/>
  <c r="E851" i="37"/>
  <c r="F851" i="37"/>
  <c r="G883" i="37"/>
  <c r="D883" i="37"/>
  <c r="E883" i="37"/>
  <c r="I883" i="37"/>
  <c r="F883" i="37"/>
  <c r="H883" i="37"/>
  <c r="F943" i="37"/>
  <c r="H943" i="37"/>
  <c r="G943" i="37"/>
  <c r="I943" i="37"/>
  <c r="D943" i="37"/>
  <c r="E943" i="37"/>
  <c r="F793" i="37"/>
  <c r="E792" i="36" s="1"/>
  <c r="D793" i="37"/>
  <c r="C792" i="36" s="1"/>
  <c r="I793" i="37"/>
  <c r="G793" i="37"/>
  <c r="F792" i="36" s="1"/>
  <c r="E793" i="37"/>
  <c r="D792" i="36" s="1"/>
  <c r="H793" i="37"/>
  <c r="G710" i="37"/>
  <c r="F709" i="36" s="1"/>
  <c r="H710" i="37"/>
  <c r="D710" i="37"/>
  <c r="C709" i="36" s="1"/>
  <c r="E710" i="37"/>
  <c r="D709" i="36" s="1"/>
  <c r="I710" i="37"/>
  <c r="F710" i="37"/>
  <c r="E709" i="36" s="1"/>
  <c r="E846" i="37"/>
  <c r="I846" i="37"/>
  <c r="F846" i="37"/>
  <c r="G846" i="37"/>
  <c r="D846" i="37"/>
  <c r="H846" i="37"/>
  <c r="G739" i="37"/>
  <c r="F738" i="36" s="1"/>
  <c r="D739" i="37"/>
  <c r="C738" i="36" s="1"/>
  <c r="I739" i="37"/>
  <c r="F739" i="37"/>
  <c r="E738" i="36" s="1"/>
  <c r="E739" i="37"/>
  <c r="D738" i="36" s="1"/>
  <c r="H739" i="37"/>
  <c r="D844" i="37"/>
  <c r="G844" i="37"/>
  <c r="E844" i="37"/>
  <c r="F844" i="37"/>
  <c r="H844" i="37"/>
  <c r="I844" i="37"/>
  <c r="I818" i="37"/>
  <c r="E818" i="37"/>
  <c r="F818" i="37"/>
  <c r="H818" i="37"/>
  <c r="D818" i="37"/>
  <c r="G818" i="37"/>
  <c r="D893" i="37"/>
  <c r="H893" i="37"/>
  <c r="G893" i="37"/>
  <c r="I893" i="37"/>
  <c r="F893" i="37"/>
  <c r="E893" i="37"/>
  <c r="F810" i="37"/>
  <c r="I810" i="37"/>
  <c r="E810" i="37"/>
  <c r="D810" i="37"/>
  <c r="G810" i="37"/>
  <c r="H810" i="37"/>
  <c r="G704" i="37"/>
  <c r="F703" i="36" s="1"/>
  <c r="I704" i="37"/>
  <c r="H704" i="37"/>
  <c r="E704" i="37"/>
  <c r="D703" i="36" s="1"/>
  <c r="D704" i="37"/>
  <c r="C703" i="36" s="1"/>
  <c r="F704" i="37"/>
  <c r="E703" i="36" s="1"/>
  <c r="D839" i="37"/>
  <c r="F839" i="37"/>
  <c r="G839" i="37"/>
  <c r="I839" i="37"/>
  <c r="E839" i="37"/>
  <c r="H839" i="37"/>
  <c r="D922" i="37"/>
  <c r="H922" i="37"/>
  <c r="G922" i="37"/>
  <c r="I922" i="37"/>
  <c r="E922" i="37"/>
  <c r="F922" i="37"/>
  <c r="E702" i="37"/>
  <c r="D701" i="36" s="1"/>
  <c r="I702" i="37"/>
  <c r="F702" i="37"/>
  <c r="E701" i="36" s="1"/>
  <c r="G702" i="37"/>
  <c r="F701" i="36" s="1"/>
  <c r="D702" i="37"/>
  <c r="C701" i="36" s="1"/>
  <c r="H702" i="37"/>
  <c r="I764" i="37"/>
  <c r="F764" i="37"/>
  <c r="E763" i="36" s="1"/>
  <c r="D764" i="37"/>
  <c r="C763" i="36" s="1"/>
  <c r="E764" i="37"/>
  <c r="D763" i="36" s="1"/>
  <c r="G764" i="37"/>
  <c r="F763" i="36" s="1"/>
  <c r="H764" i="37"/>
  <c r="H802" i="37"/>
  <c r="E802" i="37"/>
  <c r="D801" i="36" s="1"/>
  <c r="F802" i="37"/>
  <c r="E801" i="36" s="1"/>
  <c r="D802" i="37"/>
  <c r="C801" i="36" s="1"/>
  <c r="I802" i="37"/>
  <c r="G802" i="37"/>
  <c r="F801" i="36" s="1"/>
  <c r="I821" i="37"/>
  <c r="F821" i="37"/>
  <c r="E821" i="37"/>
  <c r="H821" i="37"/>
  <c r="D821" i="37"/>
  <c r="G821" i="37"/>
  <c r="D859" i="37"/>
  <c r="H859" i="37"/>
  <c r="E859" i="37"/>
  <c r="I859" i="37"/>
  <c r="G859" i="37"/>
  <c r="F859" i="37"/>
  <c r="I865" i="37"/>
  <c r="F865" i="37"/>
  <c r="E865" i="37"/>
  <c r="D865" i="37"/>
  <c r="G865" i="37"/>
  <c r="H865" i="37"/>
  <c r="D833" i="37"/>
  <c r="H833" i="37"/>
  <c r="E833" i="37"/>
  <c r="I833" i="37"/>
  <c r="G833" i="37"/>
  <c r="F833" i="37"/>
  <c r="D782" i="37"/>
  <c r="C781" i="36" s="1"/>
  <c r="H782" i="37"/>
  <c r="I782" i="37"/>
  <c r="E782" i="37"/>
  <c r="D781" i="36" s="1"/>
  <c r="F782" i="37"/>
  <c r="E781" i="36" s="1"/>
  <c r="G782" i="37"/>
  <c r="F781" i="36" s="1"/>
  <c r="H928" i="37"/>
  <c r="F928" i="37"/>
  <c r="I928" i="37"/>
  <c r="G928" i="37"/>
  <c r="D928" i="37"/>
  <c r="E928" i="37"/>
  <c r="I905" i="37"/>
  <c r="G905" i="37"/>
  <c r="E905" i="37"/>
  <c r="D905" i="37"/>
  <c r="H905" i="37"/>
  <c r="F905" i="37"/>
  <c r="F729" i="37"/>
  <c r="E728" i="36" s="1"/>
  <c r="D729" i="37"/>
  <c r="C728" i="36" s="1"/>
  <c r="G729" i="37"/>
  <c r="F728" i="36" s="1"/>
  <c r="E729" i="37"/>
  <c r="D728" i="36" s="1"/>
  <c r="I729" i="37"/>
  <c r="H729" i="37"/>
  <c r="G908" i="37"/>
  <c r="E908" i="37"/>
  <c r="F908" i="37"/>
  <c r="H908" i="37"/>
  <c r="D908" i="37"/>
  <c r="I908" i="37"/>
  <c r="G761" i="37"/>
  <c r="F760" i="36" s="1"/>
  <c r="F761" i="37"/>
  <c r="E760" i="36" s="1"/>
  <c r="E761" i="37"/>
  <c r="D760" i="36" s="1"/>
  <c r="H761" i="37"/>
  <c r="D761" i="37"/>
  <c r="C760" i="36" s="1"/>
  <c r="I761" i="37"/>
  <c r="D907" i="37"/>
  <c r="I907" i="37"/>
  <c r="G907" i="37"/>
  <c r="H907" i="37"/>
  <c r="E907" i="37"/>
  <c r="F907" i="37"/>
  <c r="E831" i="37"/>
  <c r="H831" i="37"/>
  <c r="I831" i="37"/>
  <c r="G831" i="37"/>
  <c r="D831" i="37"/>
  <c r="F831" i="37"/>
  <c r="H735" i="37"/>
  <c r="I735" i="37"/>
  <c r="F735" i="37"/>
  <c r="E734" i="36" s="1"/>
  <c r="E735" i="37"/>
  <c r="D734" i="36" s="1"/>
  <c r="D735" i="37"/>
  <c r="C734" i="36" s="1"/>
  <c r="G735" i="37"/>
  <c r="F734" i="36" s="1"/>
  <c r="G751" i="37"/>
  <c r="F750" i="36" s="1"/>
  <c r="H751" i="37"/>
  <c r="E751" i="37"/>
  <c r="D750" i="36" s="1"/>
  <c r="F751" i="37"/>
  <c r="E750" i="36" s="1"/>
  <c r="D751" i="37"/>
  <c r="C750" i="36" s="1"/>
  <c r="I751" i="37"/>
  <c r="F731" i="37"/>
  <c r="E730" i="36" s="1"/>
  <c r="H731" i="37"/>
  <c r="E731" i="37"/>
  <c r="D730" i="36" s="1"/>
  <c r="I731" i="37"/>
  <c r="G731" i="37"/>
  <c r="F730" i="36" s="1"/>
  <c r="D731" i="37"/>
  <c r="C730" i="36" s="1"/>
  <c r="F779" i="37"/>
  <c r="E778" i="36" s="1"/>
  <c r="I779" i="37"/>
  <c r="H779" i="37"/>
  <c r="E779" i="37"/>
  <c r="D778" i="36" s="1"/>
  <c r="G779" i="37"/>
  <c r="F778" i="36" s="1"/>
  <c r="D779" i="37"/>
  <c r="C778" i="36" s="1"/>
  <c r="D850" i="37"/>
  <c r="E850" i="37"/>
  <c r="F850" i="37"/>
  <c r="G850" i="37"/>
  <c r="H850" i="37"/>
  <c r="I850" i="37"/>
  <c r="F711" i="37"/>
  <c r="E710" i="36" s="1"/>
  <c r="G711" i="37"/>
  <c r="F710" i="36" s="1"/>
  <c r="E711" i="37"/>
  <c r="D710" i="36" s="1"/>
  <c r="D711" i="37"/>
  <c r="C710" i="36" s="1"/>
  <c r="H711" i="37"/>
  <c r="I711" i="37"/>
  <c r="D885" i="37"/>
  <c r="G885" i="37"/>
  <c r="H885" i="37"/>
  <c r="I885" i="37"/>
  <c r="F885" i="37"/>
  <c r="E885" i="37"/>
  <c r="H814" i="37"/>
  <c r="E814" i="37"/>
  <c r="F814" i="37"/>
  <c r="G814" i="37"/>
  <c r="I814" i="37"/>
  <c r="D814" i="37"/>
  <c r="D720" i="37"/>
  <c r="C719" i="36" s="1"/>
  <c r="G720" i="37"/>
  <c r="F719" i="36" s="1"/>
  <c r="F720" i="37"/>
  <c r="E719" i="36" s="1"/>
  <c r="H720" i="37"/>
  <c r="E720" i="37"/>
  <c r="D719" i="36" s="1"/>
  <c r="I720" i="37"/>
  <c r="E766" i="37"/>
  <c r="D765" i="36" s="1"/>
  <c r="D766" i="37"/>
  <c r="C765" i="36" s="1"/>
  <c r="H766" i="37"/>
  <c r="F766" i="37"/>
  <c r="E765" i="36" s="1"/>
  <c r="I766" i="37"/>
  <c r="G766" i="37"/>
  <c r="F765" i="36" s="1"/>
  <c r="E797" i="37"/>
  <c r="D796" i="36" s="1"/>
  <c r="F797" i="37"/>
  <c r="E796" i="36" s="1"/>
  <c r="G797" i="37"/>
  <c r="F796" i="36" s="1"/>
  <c r="H797" i="37"/>
  <c r="D797" i="37"/>
  <c r="C796" i="36" s="1"/>
  <c r="I797" i="37"/>
  <c r="F795" i="37"/>
  <c r="E794" i="36" s="1"/>
  <c r="G795" i="37"/>
  <c r="F794" i="36" s="1"/>
  <c r="H795" i="37"/>
  <c r="I795" i="37"/>
  <c r="E795" i="37"/>
  <c r="D794" i="36" s="1"/>
  <c r="D795" i="37"/>
  <c r="C794" i="36" s="1"/>
  <c r="F791" i="37"/>
  <c r="E790" i="36" s="1"/>
  <c r="D791" i="37"/>
  <c r="C790" i="36" s="1"/>
  <c r="E791" i="37"/>
  <c r="D790" i="36" s="1"/>
  <c r="G791" i="37"/>
  <c r="F790" i="36" s="1"/>
  <c r="H791" i="37"/>
  <c r="I791" i="37"/>
  <c r="H927" i="37"/>
  <c r="I927" i="37"/>
  <c r="E927" i="37"/>
  <c r="F927" i="37"/>
  <c r="D927" i="37"/>
  <c r="G927" i="37"/>
  <c r="G674" i="37"/>
  <c r="F673" i="36" s="1"/>
  <c r="F674" i="37"/>
  <c r="E673" i="36" s="1"/>
  <c r="H674" i="37"/>
  <c r="I674" i="37"/>
  <c r="D674" i="37"/>
  <c r="C673" i="36" s="1"/>
  <c r="E674" i="37"/>
  <c r="D673" i="36" s="1"/>
  <c r="I707" i="37"/>
  <c r="E707" i="37"/>
  <c r="D706" i="36" s="1"/>
  <c r="F707" i="37"/>
  <c r="E706" i="36" s="1"/>
  <c r="D707" i="37"/>
  <c r="C706" i="36" s="1"/>
  <c r="G707" i="37"/>
  <c r="F706" i="36" s="1"/>
  <c r="H707" i="37"/>
  <c r="G971" i="37"/>
  <c r="I971" i="37"/>
  <c r="E971" i="37"/>
  <c r="H971" i="37"/>
  <c r="D971" i="37"/>
  <c r="F971" i="37"/>
  <c r="D774" i="37"/>
  <c r="C773" i="36" s="1"/>
  <c r="F774" i="37"/>
  <c r="E773" i="36" s="1"/>
  <c r="G774" i="37"/>
  <c r="F773" i="36" s="1"/>
  <c r="I774" i="37"/>
  <c r="E774" i="37"/>
  <c r="D773" i="36" s="1"/>
  <c r="H774" i="37"/>
  <c r="D819" i="37"/>
  <c r="G819" i="37"/>
  <c r="F819" i="37"/>
  <c r="I819" i="37"/>
  <c r="E819" i="37"/>
  <c r="H819" i="37"/>
  <c r="F827" i="37"/>
  <c r="D827" i="37"/>
  <c r="E827" i="37"/>
  <c r="I827" i="37"/>
  <c r="G827" i="37"/>
  <c r="H827" i="37"/>
  <c r="G712" i="37"/>
  <c r="F711" i="36" s="1"/>
  <c r="I712" i="37"/>
  <c r="H712" i="37"/>
  <c r="F712" i="37"/>
  <c r="E711" i="36" s="1"/>
  <c r="D712" i="37"/>
  <c r="C711" i="36" s="1"/>
  <c r="E712" i="37"/>
  <c r="D711" i="36" s="1"/>
  <c r="F721" i="37"/>
  <c r="E720" i="36" s="1"/>
  <c r="I721" i="37"/>
  <c r="G721" i="37"/>
  <c r="F720" i="36" s="1"/>
  <c r="D721" i="37"/>
  <c r="C720" i="36" s="1"/>
  <c r="H721" i="37"/>
  <c r="E721" i="37"/>
  <c r="D720" i="36" s="1"/>
  <c r="E987" i="37"/>
  <c r="I987" i="37"/>
  <c r="F987" i="37"/>
  <c r="G987" i="37"/>
  <c r="D987" i="37"/>
  <c r="H987" i="37"/>
  <c r="D716" i="37"/>
  <c r="C715" i="36" s="1"/>
  <c r="H716" i="37"/>
  <c r="E716" i="37"/>
  <c r="D715" i="36" s="1"/>
  <c r="I716" i="37"/>
  <c r="F716" i="37"/>
  <c r="E715" i="36" s="1"/>
  <c r="G716" i="37"/>
  <c r="F715" i="36" s="1"/>
  <c r="F837" i="37"/>
  <c r="G837" i="37"/>
  <c r="D837" i="37"/>
  <c r="E837" i="37"/>
  <c r="H837" i="37"/>
  <c r="I837" i="37"/>
  <c r="H673" i="37"/>
  <c r="G673" i="37"/>
  <c r="F672" i="36" s="1"/>
  <c r="E673" i="37"/>
  <c r="D672" i="36" s="1"/>
  <c r="D673" i="37"/>
  <c r="C672" i="36" s="1"/>
  <c r="I673" i="37"/>
  <c r="F673" i="37"/>
  <c r="E672" i="36" s="1"/>
  <c r="I804" i="37"/>
  <c r="D804" i="37"/>
  <c r="E804" i="37"/>
  <c r="G804" i="37"/>
  <c r="F804" i="37"/>
  <c r="H804" i="37"/>
  <c r="H914" i="37"/>
  <c r="F914" i="37"/>
  <c r="E914" i="37"/>
  <c r="I914" i="37"/>
  <c r="G914" i="37"/>
  <c r="D914" i="37"/>
  <c r="D891" i="37"/>
  <c r="E891" i="37"/>
  <c r="H891" i="37"/>
  <c r="F891" i="37"/>
  <c r="G891" i="37"/>
  <c r="I891" i="37"/>
  <c r="F879" i="37"/>
  <c r="H879" i="37"/>
  <c r="G879" i="37"/>
  <c r="I879" i="37"/>
  <c r="E879" i="37"/>
  <c r="D879" i="37"/>
  <c r="D800" i="37"/>
  <c r="C799" i="36" s="1"/>
  <c r="G800" i="37"/>
  <c r="F799" i="36" s="1"/>
  <c r="E800" i="37"/>
  <c r="D799" i="36" s="1"/>
  <c r="H800" i="37"/>
  <c r="F800" i="37"/>
  <c r="E799" i="36" s="1"/>
  <c r="I800" i="37"/>
  <c r="D709" i="37"/>
  <c r="C708" i="36" s="1"/>
  <c r="G709" i="37"/>
  <c r="F708" i="36" s="1"/>
  <c r="F709" i="37"/>
  <c r="E708" i="36" s="1"/>
  <c r="E709" i="37"/>
  <c r="D708" i="36" s="1"/>
  <c r="H709" i="37"/>
  <c r="I709" i="37"/>
  <c r="I767" i="37"/>
  <c r="D767" i="37"/>
  <c r="C766" i="36" s="1"/>
  <c r="G767" i="37"/>
  <c r="F766" i="36" s="1"/>
  <c r="H767" i="37"/>
  <c r="F767" i="37"/>
  <c r="E766" i="36" s="1"/>
  <c r="E767" i="37"/>
  <c r="D766" i="36" s="1"/>
  <c r="D679" i="37"/>
  <c r="C678" i="36" s="1"/>
  <c r="E679" i="37"/>
  <c r="D678" i="36" s="1"/>
  <c r="H679" i="37"/>
  <c r="I679" i="37"/>
  <c r="G679" i="37"/>
  <c r="F678" i="36" s="1"/>
  <c r="F679" i="37"/>
  <c r="E678" i="36" s="1"/>
  <c r="F888" i="37"/>
  <c r="H888" i="37"/>
  <c r="G888" i="37"/>
  <c r="D888" i="37"/>
  <c r="I888" i="37"/>
  <c r="E888" i="37"/>
  <c r="D685" i="37"/>
  <c r="C684" i="36" s="1"/>
  <c r="E685" i="37"/>
  <c r="D684" i="36" s="1"/>
  <c r="H685" i="37"/>
  <c r="I685" i="37"/>
  <c r="G685" i="37"/>
  <c r="F684" i="36" s="1"/>
  <c r="F685" i="37"/>
  <c r="E684" i="36" s="1"/>
  <c r="I863" i="37"/>
  <c r="E863" i="37"/>
  <c r="G863" i="37"/>
  <c r="D863" i="37"/>
  <c r="F863" i="37"/>
  <c r="H863" i="37"/>
  <c r="I794" i="37"/>
  <c r="D794" i="37"/>
  <c r="C793" i="36" s="1"/>
  <c r="H794" i="37"/>
  <c r="F794" i="37"/>
  <c r="E793" i="36" s="1"/>
  <c r="G794" i="37"/>
  <c r="F793" i="36" s="1"/>
  <c r="E794" i="37"/>
  <c r="D793" i="36" s="1"/>
  <c r="D758" i="37"/>
  <c r="C757" i="36" s="1"/>
  <c r="I758" i="37"/>
  <c r="G758" i="37"/>
  <c r="F757" i="36" s="1"/>
  <c r="H758" i="37"/>
  <c r="E758" i="37"/>
  <c r="D757" i="36" s="1"/>
  <c r="F758" i="37"/>
  <c r="E757" i="36" s="1"/>
  <c r="E681" i="37"/>
  <c r="D680" i="36" s="1"/>
  <c r="H681" i="37"/>
  <c r="I681" i="37"/>
  <c r="G681" i="37"/>
  <c r="F680" i="36" s="1"/>
  <c r="D681" i="37"/>
  <c r="C680" i="36" s="1"/>
  <c r="F681" i="37"/>
  <c r="E680" i="36" s="1"/>
  <c r="H815" i="37"/>
  <c r="D815" i="37"/>
  <c r="E815" i="37"/>
  <c r="F815" i="37"/>
  <c r="G815" i="37"/>
  <c r="I815" i="37"/>
  <c r="D762" i="37"/>
  <c r="C761" i="36" s="1"/>
  <c r="I762" i="37"/>
  <c r="H762" i="37"/>
  <c r="E762" i="37"/>
  <c r="D761" i="36" s="1"/>
  <c r="F762" i="37"/>
  <c r="E761" i="36" s="1"/>
  <c r="G762" i="37"/>
  <c r="F761" i="36" s="1"/>
  <c r="H824" i="37"/>
  <c r="I824" i="37"/>
  <c r="G824" i="37"/>
  <c r="E824" i="37"/>
  <c r="D824" i="37"/>
  <c r="F824" i="37"/>
  <c r="H896" i="37"/>
  <c r="E896" i="37"/>
  <c r="D896" i="37"/>
  <c r="F896" i="37"/>
  <c r="G896" i="37"/>
  <c r="I896" i="37"/>
  <c r="G869" i="37"/>
  <c r="E869" i="37"/>
  <c r="D869" i="37"/>
  <c r="F869" i="37"/>
  <c r="I869" i="37"/>
  <c r="H869" i="37"/>
  <c r="D715" i="37"/>
  <c r="C714" i="36" s="1"/>
  <c r="G715" i="37"/>
  <c r="F714" i="36" s="1"/>
  <c r="H715" i="37"/>
  <c r="E715" i="37"/>
  <c r="D714" i="36" s="1"/>
  <c r="I715" i="37"/>
  <c r="F715" i="37"/>
  <c r="E714" i="36" s="1"/>
  <c r="D899" i="37"/>
  <c r="F899" i="37"/>
  <c r="I899" i="37"/>
  <c r="G899" i="37"/>
  <c r="E899" i="37"/>
  <c r="H899" i="37"/>
  <c r="D823" i="37"/>
  <c r="H823" i="37"/>
  <c r="I823" i="37"/>
  <c r="F823" i="37"/>
  <c r="G823" i="37"/>
  <c r="E823" i="37"/>
  <c r="H963" i="37"/>
  <c r="F963" i="37"/>
  <c r="D963" i="37"/>
  <c r="G963" i="37"/>
  <c r="I963" i="37"/>
  <c r="E963" i="37"/>
  <c r="E786" i="37"/>
  <c r="D785" i="36" s="1"/>
  <c r="F786" i="37"/>
  <c r="E785" i="36" s="1"/>
  <c r="H786" i="37"/>
  <c r="D786" i="37"/>
  <c r="C785" i="36" s="1"/>
  <c r="I786" i="37"/>
  <c r="G786" i="37"/>
  <c r="F785" i="36" s="1"/>
  <c r="D954" i="37"/>
  <c r="E954" i="37"/>
  <c r="F954" i="37"/>
  <c r="H954" i="37"/>
  <c r="I954" i="37"/>
  <c r="G954" i="37"/>
  <c r="E688" i="37"/>
  <c r="D687" i="36" s="1"/>
  <c r="D688" i="37"/>
  <c r="C687" i="36" s="1"/>
  <c r="G688" i="37"/>
  <c r="F687" i="36" s="1"/>
  <c r="F688" i="37"/>
  <c r="E687" i="36" s="1"/>
  <c r="I688" i="37"/>
  <c r="H688" i="37"/>
  <c r="H811" i="37"/>
  <c r="E811" i="37"/>
  <c r="F811" i="37"/>
  <c r="I811" i="37"/>
  <c r="G811" i="37"/>
  <c r="D811" i="37"/>
  <c r="D841" i="37"/>
  <c r="H841" i="37"/>
  <c r="I841" i="37"/>
  <c r="G841" i="37"/>
  <c r="F841" i="37"/>
  <c r="E841" i="37"/>
  <c r="H672" i="37"/>
  <c r="D672" i="37"/>
  <c r="C671" i="36" s="1"/>
  <c r="I672" i="37"/>
  <c r="E672" i="37"/>
  <c r="D671" i="36" s="1"/>
  <c r="F672" i="37"/>
  <c r="E671" i="36" s="1"/>
  <c r="G672" i="37"/>
  <c r="F671" i="36" s="1"/>
  <c r="I916" i="37"/>
  <c r="F916" i="37"/>
  <c r="H916" i="37"/>
  <c r="G916" i="37"/>
  <c r="D916" i="37"/>
  <c r="E916" i="37"/>
  <c r="D822" i="37"/>
  <c r="E822" i="37"/>
  <c r="I822" i="37"/>
  <c r="H822" i="37"/>
  <c r="F822" i="37"/>
  <c r="G822" i="37"/>
  <c r="H904" i="37"/>
  <c r="D904" i="37"/>
  <c r="I904" i="37"/>
  <c r="E904" i="37"/>
  <c r="G904" i="37"/>
  <c r="F904" i="37"/>
  <c r="H962" i="37"/>
  <c r="D962" i="37"/>
  <c r="I962" i="37"/>
  <c r="F962" i="37"/>
  <c r="G962" i="37"/>
  <c r="E962" i="37"/>
  <c r="D862" i="37"/>
  <c r="I862" i="37"/>
  <c r="E862" i="37"/>
  <c r="F862" i="37"/>
  <c r="H862" i="37"/>
  <c r="G862" i="37"/>
  <c r="I843" i="37"/>
  <c r="E843" i="37"/>
  <c r="H843" i="37"/>
  <c r="G843" i="37"/>
  <c r="D843" i="37"/>
  <c r="F843" i="37"/>
  <c r="E772" i="37"/>
  <c r="D771" i="36" s="1"/>
  <c r="H772" i="37"/>
  <c r="D772" i="37"/>
  <c r="C771" i="36" s="1"/>
  <c r="I772" i="37"/>
  <c r="G772" i="37"/>
  <c r="F771" i="36" s="1"/>
  <c r="F772" i="37"/>
  <c r="E771" i="36" s="1"/>
  <c r="D910" i="37"/>
  <c r="I910" i="37"/>
  <c r="H910" i="37"/>
  <c r="F910" i="37"/>
  <c r="E910" i="37"/>
  <c r="G910" i="37"/>
  <c r="H974" i="37"/>
  <c r="D974" i="37"/>
  <c r="E974" i="37"/>
  <c r="G974" i="37"/>
  <c r="F974" i="37"/>
  <c r="I974" i="37"/>
  <c r="F757" i="37"/>
  <c r="E756" i="36" s="1"/>
  <c r="D757" i="37"/>
  <c r="C756" i="36" s="1"/>
  <c r="I757" i="37"/>
  <c r="E757" i="37"/>
  <c r="D756" i="36" s="1"/>
  <c r="G757" i="37"/>
  <c r="F756" i="36" s="1"/>
  <c r="H757" i="37"/>
  <c r="H732" i="37"/>
  <c r="E732" i="37"/>
  <c r="D731" i="36" s="1"/>
  <c r="G732" i="37"/>
  <c r="F731" i="36" s="1"/>
  <c r="D732" i="37"/>
  <c r="C731" i="36" s="1"/>
  <c r="F732" i="37"/>
  <c r="E731" i="36" s="1"/>
  <c r="I732" i="37"/>
  <c r="F897" i="37"/>
  <c r="H897" i="37"/>
  <c r="I897" i="37"/>
  <c r="G897" i="37"/>
  <c r="E897" i="37"/>
  <c r="D897" i="37"/>
  <c r="F976" i="37"/>
  <c r="G976" i="37"/>
  <c r="I976" i="37"/>
  <c r="H976" i="37"/>
  <c r="D976" i="37"/>
  <c r="E976" i="37"/>
  <c r="H878" i="37"/>
  <c r="I878" i="37"/>
  <c r="G878" i="37"/>
  <c r="E878" i="37"/>
  <c r="F878" i="37"/>
  <c r="D878" i="37"/>
  <c r="I740" i="37"/>
  <c r="H740" i="37"/>
  <c r="D740" i="37"/>
  <c r="C739" i="36" s="1"/>
  <c r="G740" i="37"/>
  <c r="F739" i="36" s="1"/>
  <c r="F740" i="37"/>
  <c r="E739" i="36" s="1"/>
  <c r="E740" i="37"/>
  <c r="D739" i="36" s="1"/>
  <c r="F789" i="37"/>
  <c r="E788" i="36" s="1"/>
  <c r="E789" i="37"/>
  <c r="D788" i="36" s="1"/>
  <c r="G789" i="37"/>
  <c r="F788" i="36" s="1"/>
  <c r="I789" i="37"/>
  <c r="H789" i="37"/>
  <c r="D789" i="37"/>
  <c r="C788" i="36" s="1"/>
  <c r="D919" i="37"/>
  <c r="H919" i="37"/>
  <c r="I919" i="37"/>
  <c r="E919" i="37"/>
  <c r="F919" i="37"/>
  <c r="G919" i="37"/>
  <c r="I705" i="37"/>
  <c r="F705" i="37"/>
  <c r="E704" i="36" s="1"/>
  <c r="E705" i="37"/>
  <c r="D704" i="36" s="1"/>
  <c r="D705" i="37"/>
  <c r="C704" i="36" s="1"/>
  <c r="H705" i="37"/>
  <c r="G705" i="37"/>
  <c r="F704" i="36" s="1"/>
  <c r="F926" i="37"/>
  <c r="G926" i="37"/>
  <c r="D926" i="37"/>
  <c r="E926" i="37"/>
  <c r="I926" i="37"/>
  <c r="H926" i="37"/>
  <c r="F801" i="37"/>
  <c r="E800" i="36" s="1"/>
  <c r="E801" i="37"/>
  <c r="D800" i="36" s="1"/>
  <c r="G801" i="37"/>
  <c r="F800" i="36" s="1"/>
  <c r="I801" i="37"/>
  <c r="D801" i="37"/>
  <c r="C800" i="36" s="1"/>
  <c r="H801" i="37"/>
  <c r="D722" i="37"/>
  <c r="C721" i="36" s="1"/>
  <c r="E722" i="37"/>
  <c r="D721" i="36" s="1"/>
  <c r="H722" i="37"/>
  <c r="G722" i="37"/>
  <c r="F721" i="36" s="1"/>
  <c r="F722" i="37"/>
  <c r="E721" i="36" s="1"/>
  <c r="I722" i="37"/>
  <c r="D690" i="37"/>
  <c r="C689" i="36" s="1"/>
  <c r="E690" i="37"/>
  <c r="D689" i="36" s="1"/>
  <c r="I690" i="37"/>
  <c r="F690" i="37"/>
  <c r="E689" i="36" s="1"/>
  <c r="G690" i="37"/>
  <c r="F689" i="36" s="1"/>
  <c r="H690" i="37"/>
  <c r="F874" i="37"/>
  <c r="I874" i="37"/>
  <c r="G874" i="37"/>
  <c r="H874" i="37"/>
  <c r="D874" i="37"/>
  <c r="E874" i="37"/>
  <c r="H775" i="37"/>
  <c r="D775" i="37"/>
  <c r="C774" i="36" s="1"/>
  <c r="I775" i="37"/>
  <c r="F775" i="37"/>
  <c r="E774" i="36" s="1"/>
  <c r="E775" i="37"/>
  <c r="D774" i="36" s="1"/>
  <c r="G775" i="37"/>
  <c r="F774" i="36" s="1"/>
  <c r="F727" i="37"/>
  <c r="E726" i="36" s="1"/>
  <c r="H727" i="37"/>
  <c r="G727" i="37"/>
  <c r="F726" i="36" s="1"/>
  <c r="D727" i="37"/>
  <c r="C726" i="36" s="1"/>
  <c r="E727" i="37"/>
  <c r="D726" i="36" s="1"/>
  <c r="I727" i="37"/>
  <c r="D756" i="37"/>
  <c r="C755" i="36" s="1"/>
  <c r="G756" i="37"/>
  <c r="F755" i="36" s="1"/>
  <c r="I756" i="37"/>
  <c r="E756" i="37"/>
  <c r="D755" i="36" s="1"/>
  <c r="H756" i="37"/>
  <c r="F756" i="37"/>
  <c r="E755" i="36" s="1"/>
  <c r="D678" i="37"/>
  <c r="C677" i="36" s="1"/>
  <c r="G678" i="37"/>
  <c r="F677" i="36" s="1"/>
  <c r="H678" i="37"/>
  <c r="E678" i="37"/>
  <c r="D677" i="36" s="1"/>
  <c r="F678" i="37"/>
  <c r="E677" i="36" s="1"/>
  <c r="I678" i="37"/>
  <c r="I746" i="37"/>
  <c r="H746" i="37"/>
  <c r="F746" i="37"/>
  <c r="E745" i="36" s="1"/>
  <c r="D746" i="37"/>
  <c r="C745" i="36" s="1"/>
  <c r="E746" i="37"/>
  <c r="D745" i="36" s="1"/>
  <c r="G746" i="37"/>
  <c r="F745" i="36" s="1"/>
  <c r="D941" i="37"/>
  <c r="E941" i="37"/>
  <c r="I941" i="37"/>
  <c r="G941" i="37"/>
  <c r="F941" i="37"/>
  <c r="H941" i="37"/>
  <c r="I828" i="37"/>
  <c r="E828" i="37"/>
  <c r="G828" i="37"/>
  <c r="D828" i="37"/>
  <c r="F828" i="37"/>
  <c r="H828" i="37"/>
  <c r="H788" i="37"/>
  <c r="I788" i="37"/>
  <c r="D788" i="37"/>
  <c r="C787" i="36" s="1"/>
  <c r="E788" i="37"/>
  <c r="D787" i="36" s="1"/>
  <c r="G788" i="37"/>
  <c r="F787" i="36" s="1"/>
  <c r="F788" i="37"/>
  <c r="E787" i="36" s="1"/>
  <c r="I806" i="37"/>
  <c r="H806" i="37"/>
  <c r="D806" i="37"/>
  <c r="E806" i="37"/>
  <c r="G806" i="37"/>
  <c r="F806" i="37"/>
  <c r="I694" i="37"/>
  <c r="H694" i="37"/>
  <c r="D694" i="37"/>
  <c r="C693" i="36" s="1"/>
  <c r="G694" i="37"/>
  <c r="F693" i="36" s="1"/>
  <c r="F694" i="37"/>
  <c r="E693" i="36" s="1"/>
  <c r="E694" i="37"/>
  <c r="D693" i="36" s="1"/>
  <c r="G966" i="37"/>
  <c r="H966" i="37"/>
  <c r="F966" i="37"/>
  <c r="E966" i="37"/>
  <c r="D966" i="37"/>
  <c r="I966" i="37"/>
  <c r="D957" i="37"/>
  <c r="H957" i="37"/>
  <c r="E957" i="37"/>
  <c r="F957" i="37"/>
  <c r="G957" i="37"/>
  <c r="I957" i="37"/>
  <c r="H973" i="37"/>
  <c r="G973" i="37"/>
  <c r="E973" i="37"/>
  <c r="I973" i="37"/>
  <c r="D973" i="37"/>
  <c r="F973" i="37"/>
  <c r="D984" i="37"/>
  <c r="G984" i="37"/>
  <c r="I984" i="37"/>
  <c r="H984" i="37"/>
  <c r="E984" i="37"/>
  <c r="F984" i="37"/>
  <c r="G680" i="37"/>
  <c r="F679" i="36" s="1"/>
  <c r="E680" i="37"/>
  <c r="D679" i="36" s="1"/>
  <c r="I680" i="37"/>
  <c r="H680" i="37"/>
  <c r="F680" i="37"/>
  <c r="E679" i="36" s="1"/>
  <c r="D680" i="37"/>
  <c r="C679" i="36" s="1"/>
  <c r="H870" i="37"/>
  <c r="D870" i="37"/>
  <c r="I870" i="37"/>
  <c r="G870" i="37"/>
  <c r="F870" i="37"/>
  <c r="E870" i="37"/>
  <c r="H838" i="37"/>
  <c r="G838" i="37"/>
  <c r="I838" i="37"/>
  <c r="E838" i="37"/>
  <c r="F838" i="37"/>
  <c r="D838" i="37"/>
  <c r="E671" i="37"/>
  <c r="D670" i="36" s="1"/>
  <c r="I671" i="37"/>
  <c r="D671" i="37"/>
  <c r="C670" i="36" s="1"/>
  <c r="H671" i="37"/>
  <c r="G671" i="37"/>
  <c r="F670" i="36" s="1"/>
  <c r="F671" i="37"/>
  <c r="E670" i="36" s="1"/>
  <c r="F988" i="37"/>
  <c r="H988" i="37"/>
  <c r="I988" i="37"/>
  <c r="G988" i="37"/>
  <c r="D988" i="37"/>
  <c r="E988" i="37"/>
  <c r="I894" i="37"/>
  <c r="H894" i="37"/>
  <c r="D894" i="37"/>
  <c r="F894" i="37"/>
  <c r="G894" i="37"/>
  <c r="E894" i="37"/>
  <c r="H820" i="37"/>
  <c r="I820" i="37"/>
  <c r="E820" i="37"/>
  <c r="F820" i="37"/>
  <c r="D820" i="37"/>
  <c r="G820" i="37"/>
  <c r="D982" i="37"/>
  <c r="F982" i="37"/>
  <c r="G982" i="37"/>
  <c r="E982" i="37"/>
  <c r="H982" i="37"/>
  <c r="I982" i="37"/>
  <c r="H944" i="37"/>
  <c r="D944" i="37"/>
  <c r="F944" i="37"/>
  <c r="E944" i="37"/>
  <c r="I944" i="37"/>
  <c r="G944" i="37"/>
  <c r="F948" i="37"/>
  <c r="H948" i="37"/>
  <c r="G948" i="37"/>
  <c r="I948" i="37"/>
  <c r="E948" i="37"/>
  <c r="D948" i="37"/>
  <c r="D969" i="37"/>
  <c r="E969" i="37"/>
  <c r="H969" i="37"/>
  <c r="F969" i="37"/>
  <c r="I969" i="37"/>
  <c r="G969" i="37"/>
  <c r="F886" i="37"/>
  <c r="E886" i="37"/>
  <c r="I886" i="37"/>
  <c r="D886" i="37"/>
  <c r="G886" i="37"/>
  <c r="H886" i="37"/>
  <c r="H924" i="37"/>
  <c r="E924" i="37"/>
  <c r="G924" i="37"/>
  <c r="D924" i="37"/>
  <c r="I924" i="37"/>
  <c r="F924" i="37"/>
  <c r="D737" i="37"/>
  <c r="C736" i="36" s="1"/>
  <c r="E737" i="37"/>
  <c r="D736" i="36" s="1"/>
  <c r="G737" i="37"/>
  <c r="F736" i="36" s="1"/>
  <c r="H737" i="37"/>
  <c r="I737" i="37"/>
  <c r="F737" i="37"/>
  <c r="E736" i="36" s="1"/>
  <c r="G854" i="37"/>
  <c r="E854" i="37"/>
  <c r="F854" i="37"/>
  <c r="D854" i="37"/>
  <c r="I854" i="37"/>
  <c r="H854" i="37"/>
  <c r="E949" i="37"/>
  <c r="G949" i="37"/>
  <c r="H949" i="37"/>
  <c r="I949" i="37"/>
  <c r="D949" i="37"/>
  <c r="F949" i="37"/>
  <c r="I912" i="37"/>
  <c r="E912" i="37"/>
  <c r="H912" i="37"/>
  <c r="F912" i="37"/>
  <c r="G912" i="37"/>
  <c r="D912" i="37"/>
  <c r="I743" i="37"/>
  <c r="F743" i="37"/>
  <c r="E742" i="36" s="1"/>
  <c r="H743" i="37"/>
  <c r="E743" i="37"/>
  <c r="D742" i="36" s="1"/>
  <c r="G743" i="37"/>
  <c r="F742" i="36" s="1"/>
  <c r="D743" i="37"/>
  <c r="C742" i="36" s="1"/>
  <c r="I900" i="37"/>
  <c r="F900" i="37"/>
  <c r="D900" i="37"/>
  <c r="G900" i="37"/>
  <c r="H900" i="37"/>
  <c r="E900" i="37"/>
  <c r="G947" i="37"/>
  <c r="I947" i="37"/>
  <c r="D947" i="37"/>
  <c r="H947" i="37"/>
  <c r="E947" i="37"/>
  <c r="F947" i="37"/>
  <c r="H855" i="37"/>
  <c r="D855" i="37"/>
  <c r="I855" i="37"/>
  <c r="E855" i="37"/>
  <c r="G855" i="37"/>
  <c r="F855" i="37"/>
  <c r="E807" i="37"/>
  <c r="F807" i="37"/>
  <c r="H807" i="37"/>
  <c r="I807" i="37"/>
  <c r="D807" i="37"/>
  <c r="G807" i="37"/>
  <c r="G717" i="37"/>
  <c r="F716" i="36" s="1"/>
  <c r="F717" i="37"/>
  <c r="E716" i="36" s="1"/>
  <c r="D717" i="37"/>
  <c r="C716" i="36" s="1"/>
  <c r="I717" i="37"/>
  <c r="E717" i="37"/>
  <c r="D716" i="36" s="1"/>
  <c r="H717" i="37"/>
  <c r="E808" i="37"/>
  <c r="G808" i="37"/>
  <c r="H808" i="37"/>
  <c r="D808" i="37"/>
  <c r="I808" i="37"/>
  <c r="F808" i="37"/>
  <c r="G923" i="37"/>
  <c r="H923" i="37"/>
  <c r="I923" i="37"/>
  <c r="D923" i="37"/>
  <c r="E923" i="37"/>
  <c r="F923" i="37"/>
  <c r="E968" i="37"/>
  <c r="D968" i="37"/>
  <c r="I968" i="37"/>
  <c r="F968" i="37"/>
  <c r="G968" i="37"/>
  <c r="H968" i="37"/>
  <c r="D880" i="37"/>
  <c r="E880" i="37"/>
  <c r="G880" i="37"/>
  <c r="I880" i="37"/>
  <c r="F880" i="37"/>
  <c r="H880" i="37"/>
  <c r="I809" i="37"/>
  <c r="D809" i="37"/>
  <c r="G809" i="37"/>
  <c r="H809" i="37"/>
  <c r="F809" i="37"/>
  <c r="E809" i="37"/>
  <c r="D975" i="37"/>
  <c r="E975" i="37"/>
  <c r="I975" i="37"/>
  <c r="G975" i="37"/>
  <c r="H975" i="37"/>
  <c r="F975" i="37"/>
  <c r="D951" i="37"/>
  <c r="E951" i="37"/>
  <c r="G951" i="37"/>
  <c r="H951" i="37"/>
  <c r="F951" i="37"/>
  <c r="I951" i="37"/>
  <c r="G741" i="37"/>
  <c r="F740" i="36" s="1"/>
  <c r="I741" i="37"/>
  <c r="H741" i="37"/>
  <c r="E741" i="37"/>
  <c r="D740" i="36" s="1"/>
  <c r="D741" i="37"/>
  <c r="C740" i="36" s="1"/>
  <c r="F741" i="37"/>
  <c r="E740" i="36" s="1"/>
  <c r="G983" i="37"/>
  <c r="I983" i="37"/>
  <c r="E983" i="37"/>
  <c r="D983" i="37"/>
  <c r="F983" i="37"/>
  <c r="H983" i="37"/>
  <c r="F876" i="37"/>
  <c r="H876" i="37"/>
  <c r="G876" i="37"/>
  <c r="I876" i="37"/>
  <c r="E876" i="37"/>
  <c r="D876" i="37"/>
  <c r="F915" i="37"/>
  <c r="D915" i="37"/>
  <c r="G915" i="37"/>
  <c r="I915" i="37"/>
  <c r="H915" i="37"/>
  <c r="E915" i="37"/>
  <c r="I698" i="37"/>
  <c r="H698" i="37"/>
  <c r="G698" i="37"/>
  <c r="F697" i="36" s="1"/>
  <c r="F698" i="37"/>
  <c r="E697" i="36" s="1"/>
  <c r="E698" i="37"/>
  <c r="D697" i="36" s="1"/>
  <c r="D698" i="37"/>
  <c r="C697" i="36" s="1"/>
  <c r="E686" i="37"/>
  <c r="D685" i="36" s="1"/>
  <c r="H686" i="37"/>
  <c r="D686" i="37"/>
  <c r="C685" i="36" s="1"/>
  <c r="I686" i="37"/>
  <c r="F686" i="37"/>
  <c r="E685" i="36" s="1"/>
  <c r="G686" i="37"/>
  <c r="F685" i="36" s="1"/>
  <c r="D765" i="37"/>
  <c r="C764" i="36" s="1"/>
  <c r="G765" i="37"/>
  <c r="F764" i="36" s="1"/>
  <c r="H765" i="37"/>
  <c r="E765" i="37"/>
  <c r="D764" i="36" s="1"/>
  <c r="F765" i="37"/>
  <c r="E764" i="36" s="1"/>
  <c r="I765" i="37"/>
  <c r="H825" i="37"/>
  <c r="I825" i="37"/>
  <c r="G825" i="37"/>
  <c r="D825" i="37"/>
  <c r="F825" i="37"/>
  <c r="E825" i="37"/>
  <c r="I964" i="37"/>
  <c r="D964" i="37"/>
  <c r="F964" i="37"/>
  <c r="E964" i="37"/>
  <c r="G964" i="37"/>
  <c r="H964" i="37"/>
  <c r="E749" i="37"/>
  <c r="D748" i="36" s="1"/>
  <c r="F749" i="37"/>
  <c r="E748" i="36" s="1"/>
  <c r="I749" i="37"/>
  <c r="H749" i="37"/>
  <c r="G749" i="37"/>
  <c r="F748" i="36" s="1"/>
  <c r="D749" i="37"/>
  <c r="C748" i="36" s="1"/>
  <c r="G875" i="37"/>
  <c r="E875" i="37"/>
  <c r="F875" i="37"/>
  <c r="I875" i="37"/>
  <c r="D875" i="37"/>
  <c r="H875" i="37"/>
  <c r="D730" i="37"/>
  <c r="C729" i="36" s="1"/>
  <c r="G730" i="37"/>
  <c r="F729" i="36" s="1"/>
  <c r="E730" i="37"/>
  <c r="D729" i="36" s="1"/>
  <c r="F730" i="37"/>
  <c r="E729" i="36" s="1"/>
  <c r="I730" i="37"/>
  <c r="H730" i="37"/>
  <c r="E958" i="37"/>
  <c r="G958" i="37"/>
  <c r="I958" i="37"/>
  <c r="F958" i="37"/>
  <c r="H958" i="37"/>
  <c r="D958" i="37"/>
  <c r="G872" i="37"/>
  <c r="D872" i="37"/>
  <c r="I872" i="37"/>
  <c r="E872" i="37"/>
  <c r="H872" i="37"/>
  <c r="F872" i="37"/>
  <c r="F972" i="37"/>
  <c r="E972" i="37"/>
  <c r="G972" i="37"/>
  <c r="H972" i="37"/>
  <c r="I972" i="37"/>
  <c r="D972" i="37"/>
  <c r="D697" i="37"/>
  <c r="C696" i="36" s="1"/>
  <c r="H697" i="37"/>
  <c r="E697" i="37"/>
  <c r="D696" i="36" s="1"/>
  <c r="I697" i="37"/>
  <c r="F697" i="37"/>
  <c r="E696" i="36" s="1"/>
  <c r="G697" i="37"/>
  <c r="F696" i="36" s="1"/>
  <c r="E675" i="37"/>
  <c r="D674" i="36" s="1"/>
  <c r="I675" i="37"/>
  <c r="F675" i="37"/>
  <c r="E674" i="36" s="1"/>
  <c r="G675" i="37"/>
  <c r="F674" i="36" s="1"/>
  <c r="D675" i="37"/>
  <c r="C674" i="36" s="1"/>
  <c r="H675" i="37"/>
  <c r="F977" i="37"/>
  <c r="D977" i="37"/>
  <c r="H977" i="37"/>
  <c r="I977" i="37"/>
  <c r="G977" i="37"/>
  <c r="E977" i="37"/>
  <c r="F938" i="37"/>
  <c r="E938" i="37"/>
  <c r="H938" i="37"/>
  <c r="G938" i="37"/>
  <c r="D938" i="37"/>
  <c r="I938" i="37"/>
  <c r="E718" i="37"/>
  <c r="D717" i="36" s="1"/>
  <c r="H718" i="37"/>
  <c r="D718" i="37"/>
  <c r="C717" i="36" s="1"/>
  <c r="F718" i="37"/>
  <c r="E717" i="36" s="1"/>
  <c r="G718" i="37"/>
  <c r="F717" i="36" s="1"/>
  <c r="I718" i="37"/>
  <c r="F760" i="37"/>
  <c r="E759" i="36" s="1"/>
  <c r="D760" i="37"/>
  <c r="C759" i="36" s="1"/>
  <c r="I760" i="37"/>
  <c r="G760" i="37"/>
  <c r="F759" i="36" s="1"/>
  <c r="E760" i="37"/>
  <c r="D759" i="36" s="1"/>
  <c r="H760" i="37"/>
  <c r="I961" i="37"/>
  <c r="F961" i="37"/>
  <c r="E961" i="37"/>
  <c r="D961" i="37"/>
  <c r="G961" i="37"/>
  <c r="H961" i="37"/>
  <c r="D753" i="37"/>
  <c r="C752" i="36" s="1"/>
  <c r="I753" i="37"/>
  <c r="G753" i="37"/>
  <c r="F752" i="36" s="1"/>
  <c r="E753" i="37"/>
  <c r="D752" i="36" s="1"/>
  <c r="H753" i="37"/>
  <c r="F753" i="37"/>
  <c r="E752" i="36" s="1"/>
  <c r="E826" i="37"/>
  <c r="H826" i="37"/>
  <c r="F826" i="37"/>
  <c r="I826" i="37"/>
  <c r="D826" i="37"/>
  <c r="G826" i="37"/>
  <c r="F882" i="37"/>
  <c r="I882" i="37"/>
  <c r="D882" i="37"/>
  <c r="H882" i="37"/>
  <c r="G882" i="37"/>
  <c r="E882" i="37"/>
  <c r="D692" i="37"/>
  <c r="C691" i="36" s="1"/>
  <c r="I692" i="37"/>
  <c r="G692" i="37"/>
  <c r="F691" i="36" s="1"/>
  <c r="H692" i="37"/>
  <c r="F692" i="37"/>
  <c r="E691" i="36" s="1"/>
  <c r="E692" i="37"/>
  <c r="D691" i="36" s="1"/>
  <c r="I792" i="37"/>
  <c r="F792" i="37"/>
  <c r="E791" i="36" s="1"/>
  <c r="G792" i="37"/>
  <c r="F791" i="36" s="1"/>
  <c r="D792" i="37"/>
  <c r="C791" i="36" s="1"/>
  <c r="H792" i="37"/>
  <c r="E792" i="37"/>
  <c r="D791" i="36" s="1"/>
  <c r="H752" i="37"/>
  <c r="E752" i="37"/>
  <c r="D751" i="36" s="1"/>
  <c r="F752" i="37"/>
  <c r="E751" i="36" s="1"/>
  <c r="G752" i="37"/>
  <c r="F751" i="36" s="1"/>
  <c r="I752" i="37"/>
  <c r="D752" i="37"/>
  <c r="C751" i="36" s="1"/>
  <c r="G700" i="37"/>
  <c r="F699" i="36" s="1"/>
  <c r="H700" i="37"/>
  <c r="E700" i="37"/>
  <c r="D699" i="36" s="1"/>
  <c r="I700" i="37"/>
  <c r="D700" i="37"/>
  <c r="C699" i="36" s="1"/>
  <c r="F700" i="37"/>
  <c r="E699" i="36" s="1"/>
  <c r="F852" i="37"/>
  <c r="H852" i="37"/>
  <c r="I852" i="37"/>
  <c r="G852" i="37"/>
  <c r="D852" i="37"/>
  <c r="E852" i="37"/>
  <c r="E725" i="37"/>
  <c r="D724" i="36" s="1"/>
  <c r="F725" i="37"/>
  <c r="E724" i="36" s="1"/>
  <c r="D725" i="37"/>
  <c r="C724" i="36" s="1"/>
  <c r="H725" i="37"/>
  <c r="I725" i="37"/>
  <c r="G725" i="37"/>
  <c r="F724" i="36" s="1"/>
  <c r="I953" i="37"/>
  <c r="H953" i="37"/>
  <c r="E953" i="37"/>
  <c r="F953" i="37"/>
  <c r="D953" i="37"/>
  <c r="G953" i="37"/>
  <c r="D695" i="37"/>
  <c r="C694" i="36" s="1"/>
  <c r="I695" i="37"/>
  <c r="G695" i="37"/>
  <c r="F694" i="36" s="1"/>
  <c r="F695" i="37"/>
  <c r="E694" i="36" s="1"/>
  <c r="E695" i="37"/>
  <c r="D694" i="36" s="1"/>
  <c r="H695" i="37"/>
  <c r="D935" i="37"/>
  <c r="I935" i="37"/>
  <c r="E935" i="37"/>
  <c r="G935" i="37"/>
  <c r="F935" i="37"/>
  <c r="H935" i="37"/>
  <c r="F714" i="37"/>
  <c r="E713" i="36" s="1"/>
  <c r="E714" i="37"/>
  <c r="D713" i="36" s="1"/>
  <c r="D714" i="37"/>
  <c r="C713" i="36" s="1"/>
  <c r="I714" i="37"/>
  <c r="H714" i="37"/>
  <c r="G714" i="37"/>
  <c r="F713" i="36" s="1"/>
  <c r="G734" i="37"/>
  <c r="F733" i="36" s="1"/>
  <c r="F734" i="37"/>
  <c r="E733" i="36" s="1"/>
  <c r="D734" i="37"/>
  <c r="C733" i="36" s="1"/>
  <c r="I734" i="37"/>
  <c r="E734" i="37"/>
  <c r="D733" i="36" s="1"/>
  <c r="H734" i="37"/>
  <c r="D684" i="37"/>
  <c r="C683" i="36" s="1"/>
  <c r="G684" i="37"/>
  <c r="F683" i="36" s="1"/>
  <c r="H684" i="37"/>
  <c r="E684" i="37"/>
  <c r="D683" i="36" s="1"/>
  <c r="F684" i="37"/>
  <c r="E683" i="36" s="1"/>
  <c r="I684" i="37"/>
  <c r="I669" i="37"/>
  <c r="H669" i="37"/>
  <c r="G669" i="37"/>
  <c r="F668" i="36" s="1"/>
  <c r="F669" i="37"/>
  <c r="E668" i="36" s="1"/>
  <c r="D669" i="37"/>
  <c r="C668" i="36" s="1"/>
  <c r="E669" i="37"/>
  <c r="D668" i="36" s="1"/>
  <c r="D780" i="37"/>
  <c r="C779" i="36" s="1"/>
  <c r="F780" i="37"/>
  <c r="E779" i="36" s="1"/>
  <c r="H780" i="37"/>
  <c r="E780" i="37"/>
  <c r="D779" i="36" s="1"/>
  <c r="I780" i="37"/>
  <c r="G780" i="37"/>
  <c r="F779" i="36" s="1"/>
  <c r="G895" i="37"/>
  <c r="E895" i="37"/>
  <c r="F895" i="37"/>
  <c r="H895" i="37"/>
  <c r="D895" i="37"/>
  <c r="I895" i="37"/>
  <c r="I748" i="37"/>
  <c r="G748" i="37"/>
  <c r="F747" i="36" s="1"/>
  <c r="D748" i="37"/>
  <c r="C747" i="36" s="1"/>
  <c r="H748" i="37"/>
  <c r="E748" i="37"/>
  <c r="D747" i="36" s="1"/>
  <c r="F748" i="37"/>
  <c r="E747" i="36" s="1"/>
  <c r="H985" i="37"/>
  <c r="G985" i="37"/>
  <c r="I985" i="37"/>
  <c r="E985" i="37"/>
  <c r="F985" i="37"/>
  <c r="D985" i="37"/>
  <c r="I930" i="37"/>
  <c r="G930" i="37"/>
  <c r="E930" i="37"/>
  <c r="H930" i="37"/>
  <c r="F930" i="37"/>
  <c r="D930" i="37"/>
  <c r="I744" i="37"/>
  <c r="E744" i="37"/>
  <c r="D743" i="36" s="1"/>
  <c r="H744" i="37"/>
  <c r="D744" i="37"/>
  <c r="C743" i="36" s="1"/>
  <c r="F744" i="37"/>
  <c r="E743" i="36" s="1"/>
  <c r="G744" i="37"/>
  <c r="F743" i="36" s="1"/>
  <c r="I783" i="37"/>
  <c r="E783" i="37"/>
  <c r="D782" i="36" s="1"/>
  <c r="F783" i="37"/>
  <c r="E782" i="36" s="1"/>
  <c r="D783" i="37"/>
  <c r="C782" i="36" s="1"/>
  <c r="G783" i="37"/>
  <c r="F782" i="36" s="1"/>
  <c r="H783" i="37"/>
  <c r="E736" i="37"/>
  <c r="D735" i="36" s="1"/>
  <c r="H736" i="37"/>
  <c r="F736" i="37"/>
  <c r="E735" i="36" s="1"/>
  <c r="G736" i="37"/>
  <c r="F735" i="36" s="1"/>
  <c r="I736" i="37"/>
  <c r="D736" i="37"/>
  <c r="C735" i="36" s="1"/>
  <c r="I799" i="37"/>
  <c r="G799" i="37"/>
  <c r="F798" i="36" s="1"/>
  <c r="H799" i="37"/>
  <c r="F799" i="37"/>
  <c r="E798" i="36" s="1"/>
  <c r="D799" i="37"/>
  <c r="C798" i="36" s="1"/>
  <c r="E799" i="37"/>
  <c r="D798" i="36" s="1"/>
  <c r="E934" i="37"/>
  <c r="F934" i="37"/>
  <c r="D934" i="37"/>
  <c r="I934" i="37"/>
  <c r="G934" i="37"/>
  <c r="H934" i="37"/>
  <c r="D871" i="37"/>
  <c r="I871" i="37"/>
  <c r="E871" i="37"/>
  <c r="F871" i="37"/>
  <c r="H871" i="37"/>
  <c r="G871" i="37"/>
  <c r="H898" i="37"/>
  <c r="D898" i="37"/>
  <c r="G898" i="37"/>
  <c r="E898" i="37"/>
  <c r="I898" i="37"/>
  <c r="F898" i="37"/>
  <c r="D881" i="37"/>
  <c r="F881" i="37"/>
  <c r="H881" i="37"/>
  <c r="I881" i="37"/>
  <c r="G881" i="37"/>
  <c r="E881" i="37"/>
  <c r="D696" i="37"/>
  <c r="C695" i="36" s="1"/>
  <c r="G696" i="37"/>
  <c r="F695" i="36" s="1"/>
  <c r="I696" i="37"/>
  <c r="E696" i="37"/>
  <c r="D695" i="36" s="1"/>
  <c r="H696" i="37"/>
  <c r="F696" i="37"/>
  <c r="E695" i="36" s="1"/>
  <c r="D918" i="37"/>
  <c r="H918" i="37"/>
  <c r="G918" i="37"/>
  <c r="F918" i="37"/>
  <c r="E918" i="37"/>
  <c r="I918" i="37"/>
  <c r="H890" i="37"/>
  <c r="D890" i="37"/>
  <c r="G890" i="37"/>
  <c r="F890" i="37"/>
  <c r="E890" i="37"/>
  <c r="I890" i="37"/>
  <c r="F950" i="37"/>
  <c r="E950" i="37"/>
  <c r="G950" i="37"/>
  <c r="H950" i="37"/>
  <c r="D950" i="37"/>
  <c r="I950" i="37"/>
  <c r="D689" i="37"/>
  <c r="C688" i="36" s="1"/>
  <c r="I689" i="37"/>
  <c r="G689" i="37"/>
  <c r="F688" i="36" s="1"/>
  <c r="H689" i="37"/>
  <c r="E689" i="37"/>
  <c r="D688" i="36" s="1"/>
  <c r="F689" i="37"/>
  <c r="E688" i="36" s="1"/>
  <c r="G929" i="37"/>
  <c r="I929" i="37"/>
  <c r="H929" i="37"/>
  <c r="D929" i="37"/>
  <c r="F929" i="37"/>
  <c r="E929" i="37"/>
  <c r="G906" i="37"/>
  <c r="E906" i="37"/>
  <c r="I906" i="37"/>
  <c r="H906" i="37"/>
  <c r="D906" i="37"/>
  <c r="F906" i="37"/>
  <c r="D834" i="37"/>
  <c r="G834" i="37"/>
  <c r="I834" i="37"/>
  <c r="F834" i="37"/>
  <c r="E834" i="37"/>
  <c r="H834" i="37"/>
  <c r="F803" i="37"/>
  <c r="E802" i="36" s="1"/>
  <c r="I803" i="37"/>
  <c r="E803" i="37"/>
  <c r="D802" i="36" s="1"/>
  <c r="H803" i="37"/>
  <c r="D803" i="37"/>
  <c r="C802" i="36" s="1"/>
  <c r="G803" i="37"/>
  <c r="F802" i="36" s="1"/>
  <c r="D980" i="37"/>
  <c r="F980" i="37"/>
  <c r="H980" i="37"/>
  <c r="I980" i="37"/>
  <c r="E980" i="37"/>
  <c r="G980" i="37"/>
  <c r="G813" i="37"/>
  <c r="I813" i="37"/>
  <c r="E813" i="37"/>
  <c r="F813" i="37"/>
  <c r="D813" i="37"/>
  <c r="H813" i="37"/>
  <c r="E939" i="37"/>
  <c r="D939" i="37"/>
  <c r="H939" i="37"/>
  <c r="I939" i="37"/>
  <c r="F939" i="37"/>
  <c r="G939" i="37"/>
  <c r="E755" i="37"/>
  <c r="D754" i="36" s="1"/>
  <c r="H755" i="37"/>
  <c r="F755" i="37"/>
  <c r="E754" i="36" s="1"/>
  <c r="G755" i="37"/>
  <c r="F754" i="36" s="1"/>
  <c r="D755" i="37"/>
  <c r="C754" i="36" s="1"/>
  <c r="I755" i="37"/>
  <c r="E857" i="37"/>
  <c r="H857" i="37"/>
  <c r="F857" i="37"/>
  <c r="I857" i="37"/>
  <c r="D857" i="37"/>
  <c r="G857" i="37"/>
  <c r="D902" i="37"/>
  <c r="I902" i="37"/>
  <c r="H902" i="37"/>
  <c r="F902" i="37"/>
  <c r="G902" i="37"/>
  <c r="E902" i="37"/>
  <c r="I959" i="37"/>
  <c r="G959" i="37"/>
  <c r="E959" i="37"/>
  <c r="D959" i="37"/>
  <c r="F959" i="37"/>
  <c r="H959" i="37"/>
  <c r="I777" i="37"/>
  <c r="D777" i="37"/>
  <c r="C776" i="36" s="1"/>
  <c r="H777" i="37"/>
  <c r="F777" i="37"/>
  <c r="E776" i="36" s="1"/>
  <c r="G777" i="37"/>
  <c r="F776" i="36" s="1"/>
  <c r="E777" i="37"/>
  <c r="D776" i="36" s="1"/>
  <c r="F978" i="37"/>
  <c r="H978" i="37"/>
  <c r="E978" i="37"/>
  <c r="I978" i="37"/>
  <c r="D978" i="37"/>
  <c r="G978" i="37"/>
  <c r="H836" i="37"/>
  <c r="E836" i="37"/>
  <c r="I836" i="37"/>
  <c r="G836" i="37"/>
  <c r="F836" i="37"/>
  <c r="D836" i="37"/>
  <c r="E866" i="37"/>
  <c r="D866" i="37"/>
  <c r="H866" i="37"/>
  <c r="G866" i="37"/>
  <c r="F866" i="37"/>
  <c r="I866" i="37"/>
  <c r="E816" i="37"/>
  <c r="G816" i="37"/>
  <c r="H816" i="37"/>
  <c r="F816" i="37"/>
  <c r="I816" i="37"/>
  <c r="D816" i="37"/>
  <c r="D877" i="37"/>
  <c r="H877" i="37"/>
  <c r="G877" i="37"/>
  <c r="E877" i="37"/>
  <c r="F877" i="37"/>
  <c r="I877" i="37"/>
  <c r="D784" i="37"/>
  <c r="C783" i="36" s="1"/>
  <c r="I784" i="37"/>
  <c r="E784" i="37"/>
  <c r="D783" i="36" s="1"/>
  <c r="F784" i="37"/>
  <c r="E783" i="36" s="1"/>
  <c r="G784" i="37"/>
  <c r="F783" i="36" s="1"/>
  <c r="H784" i="37"/>
  <c r="D687" i="37"/>
  <c r="C686" i="36" s="1"/>
  <c r="G687" i="37"/>
  <c r="F686" i="36" s="1"/>
  <c r="H687" i="37"/>
  <c r="E687" i="37"/>
  <c r="D686" i="36" s="1"/>
  <c r="I687" i="37"/>
  <c r="F687" i="37"/>
  <c r="E686" i="36" s="1"/>
  <c r="D860" i="37"/>
  <c r="G860" i="37"/>
  <c r="F860" i="37"/>
  <c r="H860" i="37"/>
  <c r="I860" i="37"/>
  <c r="E860" i="37"/>
  <c r="G703" i="37"/>
  <c r="F702" i="36" s="1"/>
  <c r="H703" i="37"/>
  <c r="F703" i="37"/>
  <c r="E702" i="36" s="1"/>
  <c r="E703" i="37"/>
  <c r="D702" i="36" s="1"/>
  <c r="D703" i="37"/>
  <c r="C702" i="36" s="1"/>
  <c r="I703" i="37"/>
  <c r="D932" i="37"/>
  <c r="G932" i="37"/>
  <c r="H932" i="37"/>
  <c r="E932" i="37"/>
  <c r="F932" i="37"/>
  <c r="I932" i="37"/>
  <c r="I829" i="37"/>
  <c r="E829" i="37"/>
  <c r="G829" i="37"/>
  <c r="D829" i="37"/>
  <c r="H829" i="37"/>
  <c r="F829" i="37"/>
  <c r="D830" i="37"/>
  <c r="E830" i="37"/>
  <c r="F830" i="37"/>
  <c r="I830" i="37"/>
  <c r="H830" i="37"/>
  <c r="G830" i="37"/>
  <c r="I909" i="37"/>
  <c r="E909" i="37"/>
  <c r="F909" i="37"/>
  <c r="D909" i="37"/>
  <c r="H909" i="37"/>
  <c r="G909" i="37"/>
  <c r="E768" i="37"/>
  <c r="D767" i="36" s="1"/>
  <c r="D768" i="37"/>
  <c r="C767" i="36" s="1"/>
  <c r="G768" i="37"/>
  <c r="F767" i="36" s="1"/>
  <c r="H768" i="37"/>
  <c r="I768" i="37"/>
  <c r="F768" i="37"/>
  <c r="E767" i="36" s="1"/>
  <c r="I847" i="37"/>
  <c r="G847" i="37"/>
  <c r="E847" i="37"/>
  <c r="F847" i="37"/>
  <c r="H847" i="37"/>
  <c r="D847" i="37"/>
  <c r="H724" i="37"/>
  <c r="E724" i="37"/>
  <c r="D723" i="36" s="1"/>
  <c r="I724" i="37"/>
  <c r="F724" i="37"/>
  <c r="E723" i="36" s="1"/>
  <c r="G724" i="37"/>
  <c r="F723" i="36" s="1"/>
  <c r="D724" i="37"/>
  <c r="C723" i="36" s="1"/>
  <c r="G745" i="37"/>
  <c r="F744" i="36" s="1"/>
  <c r="D745" i="37"/>
  <c r="C744" i="36" s="1"/>
  <c r="F745" i="37"/>
  <c r="E744" i="36" s="1"/>
  <c r="E745" i="37"/>
  <c r="D744" i="36" s="1"/>
  <c r="H745" i="37"/>
  <c r="I745" i="37"/>
  <c r="D770" i="37"/>
  <c r="C769" i="36" s="1"/>
  <c r="E770" i="37"/>
  <c r="D769" i="36" s="1"/>
  <c r="I770" i="37"/>
  <c r="H770" i="37"/>
  <c r="F770" i="37"/>
  <c r="E769" i="36" s="1"/>
  <c r="G770" i="37"/>
  <c r="F769" i="36" s="1"/>
  <c r="F805" i="37"/>
  <c r="G805" i="37"/>
  <c r="D805" i="37"/>
  <c r="I805" i="37"/>
  <c r="H805" i="37"/>
  <c r="E805" i="37"/>
  <c r="I861" i="37"/>
  <c r="E861" i="37"/>
  <c r="G861" i="37"/>
  <c r="H861" i="37"/>
  <c r="D861" i="37"/>
  <c r="F861" i="37"/>
  <c r="G842" i="37"/>
  <c r="D842" i="37"/>
  <c r="H842" i="37"/>
  <c r="F842" i="37"/>
  <c r="E842" i="37"/>
  <c r="I842" i="37"/>
  <c r="D848" i="37"/>
  <c r="I848" i="37"/>
  <c r="E848" i="37"/>
  <c r="H848" i="37"/>
  <c r="G848" i="37"/>
  <c r="F848" i="37"/>
  <c r="H733" i="37"/>
  <c r="D733" i="37"/>
  <c r="C732" i="36" s="1"/>
  <c r="G733" i="37"/>
  <c r="F732" i="36" s="1"/>
  <c r="I733" i="37"/>
  <c r="E733" i="37"/>
  <c r="D732" i="36" s="1"/>
  <c r="F733" i="37"/>
  <c r="E732" i="36" s="1"/>
  <c r="D940" i="37"/>
  <c r="G940" i="37"/>
  <c r="H940" i="37"/>
  <c r="F940" i="37"/>
  <c r="I940" i="37"/>
  <c r="E940" i="37"/>
  <c r="I769" i="37"/>
  <c r="D769" i="37"/>
  <c r="C768" i="36" s="1"/>
  <c r="F769" i="37"/>
  <c r="E768" i="36" s="1"/>
  <c r="G769" i="37"/>
  <c r="F768" i="36" s="1"/>
  <c r="H769" i="37"/>
  <c r="E769" i="37"/>
  <c r="D768" i="36" s="1"/>
  <c r="D946" i="37"/>
  <c r="I946" i="37"/>
  <c r="E946" i="37"/>
  <c r="H946" i="37"/>
  <c r="G946" i="37"/>
  <c r="F946" i="37"/>
  <c r="D708" i="37"/>
  <c r="C707" i="36" s="1"/>
  <c r="I708" i="37"/>
  <c r="G708" i="37"/>
  <c r="F707" i="36" s="1"/>
  <c r="H708" i="37"/>
  <c r="E708" i="37"/>
  <c r="D707" i="36" s="1"/>
  <c r="F708" i="37"/>
  <c r="E707" i="36" s="1"/>
  <c r="D785" i="37"/>
  <c r="C784" i="36" s="1"/>
  <c r="E785" i="37"/>
  <c r="D784" i="36" s="1"/>
  <c r="F785" i="37"/>
  <c r="E784" i="36" s="1"/>
  <c r="H785" i="37"/>
  <c r="G785" i="37"/>
  <c r="F784" i="36" s="1"/>
  <c r="I785" i="37"/>
  <c r="I832" i="37"/>
  <c r="H832" i="37"/>
  <c r="F832" i="37"/>
  <c r="D832" i="37"/>
  <c r="E832" i="37"/>
  <c r="G832" i="37"/>
  <c r="H683" i="37"/>
  <c r="E683" i="37"/>
  <c r="D682" i="36" s="1"/>
  <c r="G683" i="37"/>
  <c r="F682" i="36" s="1"/>
  <c r="I683" i="37"/>
  <c r="F683" i="37"/>
  <c r="E682" i="36" s="1"/>
  <c r="D683" i="37"/>
  <c r="C682" i="36" s="1"/>
  <c r="D921" i="37"/>
  <c r="H921" i="37"/>
  <c r="F921" i="37"/>
  <c r="E921" i="37"/>
  <c r="I921" i="37"/>
  <c r="G921" i="37"/>
  <c r="G677" i="37"/>
  <c r="F676" i="36" s="1"/>
  <c r="F677" i="37"/>
  <c r="E676" i="36" s="1"/>
  <c r="E677" i="37"/>
  <c r="D676" i="36" s="1"/>
  <c r="H677" i="37"/>
  <c r="I677" i="37"/>
  <c r="D677" i="37"/>
  <c r="C676" i="36" s="1"/>
  <c r="E706" i="37"/>
  <c r="D705" i="36" s="1"/>
  <c r="H706" i="37"/>
  <c r="I706" i="37"/>
  <c r="G706" i="37"/>
  <c r="F705" i="36" s="1"/>
  <c r="D706" i="37"/>
  <c r="C705" i="36" s="1"/>
  <c r="F706" i="37"/>
  <c r="E705" i="36" s="1"/>
  <c r="D981" i="37"/>
  <c r="H981" i="37"/>
  <c r="F981" i="37"/>
  <c r="G981" i="37"/>
  <c r="I981" i="37"/>
  <c r="E981" i="37"/>
  <c r="G670" i="37"/>
  <c r="F669" i="36" s="1"/>
  <c r="D670" i="37"/>
  <c r="C669" i="36" s="1"/>
  <c r="F670" i="37"/>
  <c r="E669" i="36" s="1"/>
  <c r="I670" i="37"/>
  <c r="H670" i="37"/>
  <c r="E670" i="37"/>
  <c r="D669" i="36" s="1"/>
  <c r="D796" i="37"/>
  <c r="C795" i="36" s="1"/>
  <c r="H796" i="37"/>
  <c r="I796" i="37"/>
  <c r="E796" i="37"/>
  <c r="D795" i="36" s="1"/>
  <c r="G796" i="37"/>
  <c r="F795" i="36" s="1"/>
  <c r="F796" i="37"/>
  <c r="E795" i="36" s="1"/>
  <c r="F931" i="37"/>
  <c r="H931" i="37"/>
  <c r="I931" i="37"/>
  <c r="E931" i="37"/>
  <c r="D931" i="37"/>
  <c r="G931" i="37"/>
  <c r="D970" i="37"/>
  <c r="G970" i="37"/>
  <c r="I970" i="37"/>
  <c r="H970" i="37"/>
  <c r="E970" i="37"/>
  <c r="F970" i="37"/>
  <c r="I913" i="37"/>
  <c r="G913" i="37"/>
  <c r="E913" i="37"/>
  <c r="F913" i="37"/>
  <c r="H913" i="37"/>
  <c r="D913" i="37"/>
  <c r="H778" i="37"/>
  <c r="D778" i="37"/>
  <c r="C777" i="36" s="1"/>
  <c r="G778" i="37"/>
  <c r="F777" i="36" s="1"/>
  <c r="I778" i="37"/>
  <c r="E778" i="37"/>
  <c r="D777" i="36" s="1"/>
  <c r="F778" i="37"/>
  <c r="E777" i="36" s="1"/>
  <c r="G817" i="37"/>
  <c r="D817" i="37"/>
  <c r="I817" i="37"/>
  <c r="F817" i="37"/>
  <c r="E817" i="37"/>
  <c r="H817" i="37"/>
  <c r="F845" i="37"/>
  <c r="I845" i="37"/>
  <c r="H845" i="37"/>
  <c r="D845" i="37"/>
  <c r="G845" i="37"/>
  <c r="E845" i="37"/>
  <c r="H868" i="37"/>
  <c r="I868" i="37"/>
  <c r="G868" i="37"/>
  <c r="F868" i="37"/>
  <c r="D868" i="37"/>
  <c r="E868" i="37"/>
  <c r="D889" i="37"/>
  <c r="G889" i="37"/>
  <c r="I889" i="37"/>
  <c r="E889" i="37"/>
  <c r="H889" i="37"/>
  <c r="F889" i="37"/>
  <c r="F933" i="37"/>
  <c r="G933" i="37"/>
  <c r="D933" i="37"/>
  <c r="I933" i="37"/>
  <c r="H933" i="37"/>
  <c r="E933" i="37"/>
  <c r="D925" i="37"/>
  <c r="E925" i="37"/>
  <c r="G925" i="37"/>
  <c r="H925" i="37"/>
  <c r="F925" i="37"/>
  <c r="I925" i="37"/>
  <c r="E719" i="37"/>
  <c r="D718" i="36" s="1"/>
  <c r="D719" i="37"/>
  <c r="C718" i="36" s="1"/>
  <c r="I719" i="37"/>
  <c r="F719" i="37"/>
  <c r="E718" i="36" s="1"/>
  <c r="G719" i="37"/>
  <c r="F718" i="36" s="1"/>
  <c r="H719" i="37"/>
  <c r="X102" i="28"/>
  <c r="AI101" i="28"/>
  <c r="A101" i="28"/>
  <c r="AC99" i="28"/>
  <c r="AN98" i="28"/>
  <c r="Z101" i="28"/>
  <c r="AK100" i="28"/>
  <c r="AL103" i="28"/>
  <c r="W104" i="28"/>
  <c r="L104" i="28" s="1"/>
  <c r="AJ103" i="28"/>
  <c r="AO103" i="28"/>
  <c r="AM103" i="28"/>
  <c r="AP103" i="28"/>
  <c r="B104" i="28"/>
  <c r="C210" i="21" l="1"/>
  <c r="C209" i="21"/>
  <c r="G700" i="36"/>
  <c r="G746" i="36"/>
  <c r="G797" i="36"/>
  <c r="G725" i="36"/>
  <c r="G772" i="36"/>
  <c r="G710" i="36"/>
  <c r="G692" i="36"/>
  <c r="G787" i="36"/>
  <c r="G708" i="36"/>
  <c r="G699" i="36"/>
  <c r="G721" i="36"/>
  <c r="G681" i="36"/>
  <c r="G718" i="36"/>
  <c r="G726" i="36"/>
  <c r="G690" i="36"/>
  <c r="G723" i="36"/>
  <c r="G791" i="36"/>
  <c r="G704" i="36"/>
  <c r="G766" i="36"/>
  <c r="G738" i="36"/>
  <c r="G802" i="36"/>
  <c r="G688" i="36"/>
  <c r="G722" i="36"/>
  <c r="G668" i="36"/>
  <c r="G729" i="36"/>
  <c r="G679" i="36"/>
  <c r="G693" i="36"/>
  <c r="G784" i="36"/>
  <c r="G676" i="36"/>
  <c r="G751" i="36"/>
  <c r="G672" i="36"/>
  <c r="G705" i="36"/>
  <c r="G767" i="36"/>
  <c r="G691" i="36"/>
  <c r="G670" i="36"/>
  <c r="G689" i="36"/>
  <c r="G669" i="36"/>
  <c r="G713" i="36"/>
  <c r="G755" i="36"/>
  <c r="G774" i="36"/>
  <c r="G671" i="36"/>
  <c r="G778" i="36"/>
  <c r="G715" i="36"/>
  <c r="G709" i="36"/>
  <c r="G786" i="36"/>
  <c r="G675" i="36"/>
  <c r="G801" i="36"/>
  <c r="G782" i="36"/>
  <c r="G694" i="36"/>
  <c r="G759" i="36"/>
  <c r="G674" i="36"/>
  <c r="G716" i="36"/>
  <c r="G736" i="36"/>
  <c r="G800" i="36"/>
  <c r="G760" i="36"/>
  <c r="G781" i="36"/>
  <c r="G763" i="36"/>
  <c r="G792" i="36"/>
  <c r="G737" i="36"/>
  <c r="G775" i="36"/>
  <c r="G753" i="36"/>
  <c r="G732" i="36"/>
  <c r="G776" i="36"/>
  <c r="G783" i="36"/>
  <c r="G717" i="36"/>
  <c r="G739" i="36"/>
  <c r="G687" i="36"/>
  <c r="G757" i="36"/>
  <c r="G706" i="36"/>
  <c r="G750" i="36"/>
  <c r="G728" i="36"/>
  <c r="G741" i="36"/>
  <c r="G703" i="36"/>
  <c r="G684" i="36"/>
  <c r="G790" i="36"/>
  <c r="G794" i="36"/>
  <c r="G780" i="36"/>
  <c r="G707" i="36"/>
  <c r="G735" i="36"/>
  <c r="G733" i="36"/>
  <c r="G724" i="36"/>
  <c r="G685" i="36"/>
  <c r="G680" i="36"/>
  <c r="G773" i="36"/>
  <c r="G719" i="36"/>
  <c r="G701" i="36"/>
  <c r="G682" i="36"/>
  <c r="G686" i="36"/>
  <c r="G695" i="36"/>
  <c r="G798" i="36"/>
  <c r="G779" i="36"/>
  <c r="G764" i="36"/>
  <c r="G720" i="36"/>
  <c r="G711" i="36"/>
  <c r="G758" i="36"/>
  <c r="G789" i="36"/>
  <c r="G770" i="36"/>
  <c r="G762" i="36"/>
  <c r="G698" i="36"/>
  <c r="G768" i="36"/>
  <c r="G744" i="36"/>
  <c r="G743" i="36"/>
  <c r="G742" i="36"/>
  <c r="G677" i="36"/>
  <c r="G788" i="36"/>
  <c r="G785" i="36"/>
  <c r="G714" i="36"/>
  <c r="G761" i="36"/>
  <c r="G793" i="36"/>
  <c r="G678" i="36"/>
  <c r="G765" i="36"/>
  <c r="G734" i="36"/>
  <c r="G795" i="36"/>
  <c r="G754" i="36"/>
  <c r="G747" i="36"/>
  <c r="G696" i="36"/>
  <c r="G771" i="36"/>
  <c r="G799" i="36"/>
  <c r="G796" i="36"/>
  <c r="G777" i="36"/>
  <c r="G683" i="36"/>
  <c r="G740" i="36"/>
  <c r="G731" i="36"/>
  <c r="G673" i="36"/>
  <c r="G749" i="36"/>
  <c r="G769" i="36"/>
  <c r="G702" i="36"/>
  <c r="G748" i="36"/>
  <c r="G697" i="36"/>
  <c r="G745" i="36"/>
  <c r="G756" i="36"/>
  <c r="G730" i="36"/>
  <c r="G752" i="36"/>
  <c r="G712" i="36"/>
  <c r="G727" i="36"/>
  <c r="A102" i="28"/>
  <c r="X103" i="28"/>
  <c r="AI102" i="28"/>
  <c r="Z102" i="28"/>
  <c r="AK101" i="28"/>
  <c r="AC100" i="28"/>
  <c r="AN99" i="28"/>
  <c r="B105" i="28"/>
  <c r="AL104" i="28"/>
  <c r="AJ104" i="28"/>
  <c r="AP104" i="28"/>
  <c r="AM104" i="28"/>
  <c r="W105" i="28"/>
  <c r="L105" i="28" s="1"/>
  <c r="AO104" i="28"/>
  <c r="X104" i="28" l="1"/>
  <c r="AI103" i="28"/>
  <c r="A103" i="28"/>
  <c r="AC101" i="28"/>
  <c r="AN100" i="28"/>
  <c r="Z103" i="28"/>
  <c r="AK102" i="28"/>
  <c r="W106" i="28"/>
  <c r="L106" i="28" s="1"/>
  <c r="AO105" i="28"/>
  <c r="AM105" i="28"/>
  <c r="AL105" i="28"/>
  <c r="AJ105" i="28"/>
  <c r="AP105" i="28"/>
  <c r="B106" i="28"/>
  <c r="C212" i="21" l="1"/>
  <c r="C211" i="21"/>
  <c r="A104" i="28"/>
  <c r="X105" i="28"/>
  <c r="AI104" i="28"/>
  <c r="Z104" i="28"/>
  <c r="AK103" i="28"/>
  <c r="AC102" i="28"/>
  <c r="AN101" i="28"/>
  <c r="B107" i="28"/>
  <c r="AP106" i="28"/>
  <c r="AJ106" i="28"/>
  <c r="AO106" i="28"/>
  <c r="AM106" i="28"/>
  <c r="AL106" i="28"/>
  <c r="W107" i="28"/>
  <c r="L107" i="28" s="1"/>
  <c r="X106" i="28" l="1"/>
  <c r="AI105" i="28"/>
  <c r="A105" i="28"/>
  <c r="AC103" i="28"/>
  <c r="AN102" i="28"/>
  <c r="Z105" i="28"/>
  <c r="AK104" i="28"/>
  <c r="AJ107" i="28"/>
  <c r="AO107" i="28"/>
  <c r="AP107" i="28"/>
  <c r="AL107" i="28"/>
  <c r="AM107" i="28"/>
  <c r="W108" i="28"/>
  <c r="L108" i="28" s="1"/>
  <c r="B108" i="28"/>
  <c r="C213" i="21" l="1"/>
  <c r="C214" i="21"/>
  <c r="A106" i="28"/>
  <c r="X107" i="28"/>
  <c r="AI106" i="28"/>
  <c r="Z106" i="28"/>
  <c r="AK105" i="28"/>
  <c r="AC104" i="28"/>
  <c r="AN103" i="28"/>
  <c r="B109" i="28"/>
  <c r="AL108" i="28"/>
  <c r="W109" i="28"/>
  <c r="L109" i="28" s="1"/>
  <c r="AJ108" i="28"/>
  <c r="AP108" i="28"/>
  <c r="AO108" i="28"/>
  <c r="AM108" i="28"/>
  <c r="X108" i="28" l="1"/>
  <c r="AI107" i="28"/>
  <c r="A107" i="28"/>
  <c r="Z107" i="28"/>
  <c r="AK106" i="28"/>
  <c r="AC105" i="28"/>
  <c r="AN104" i="28"/>
  <c r="B110" i="28"/>
  <c r="AP109" i="28"/>
  <c r="W110" i="28"/>
  <c r="L110" i="28" s="1"/>
  <c r="AO109" i="28"/>
  <c r="AJ109" i="28"/>
  <c r="AM109" i="28"/>
  <c r="AL109" i="28"/>
  <c r="C215" i="21" l="1"/>
  <c r="A108" i="28"/>
  <c r="X109" i="28"/>
  <c r="AI108" i="28"/>
  <c r="Z108" i="28"/>
  <c r="AK107" i="28"/>
  <c r="AC106" i="28"/>
  <c r="AN105" i="28"/>
  <c r="W111" i="28"/>
  <c r="L111" i="28" s="1"/>
  <c r="AP110" i="28"/>
  <c r="AM110" i="28"/>
  <c r="AL110" i="28"/>
  <c r="AJ110" i="28"/>
  <c r="AO110" i="28"/>
  <c r="B111" i="28"/>
  <c r="C216" i="21" l="1"/>
  <c r="X110" i="28"/>
  <c r="AI109" i="28"/>
  <c r="A109" i="28"/>
  <c r="AC107" i="28"/>
  <c r="AN106" i="28"/>
  <c r="Z109" i="28"/>
  <c r="AK108" i="28"/>
  <c r="B112" i="28"/>
  <c r="AP111" i="28"/>
  <c r="AO111" i="28"/>
  <c r="AL111" i="28"/>
  <c r="AJ111" i="28"/>
  <c r="AM111" i="28"/>
  <c r="W112" i="28"/>
  <c r="L112" i="28" s="1"/>
  <c r="C217" i="21" l="1"/>
  <c r="A110" i="28"/>
  <c r="X111" i="28"/>
  <c r="AI110" i="28"/>
  <c r="Z110" i="28"/>
  <c r="AK109" i="28"/>
  <c r="AC108" i="28"/>
  <c r="AN107" i="28"/>
  <c r="W113" i="28"/>
  <c r="L113" i="28" s="1"/>
  <c r="AO112" i="28"/>
  <c r="AP112" i="28"/>
  <c r="AM112" i="28"/>
  <c r="AJ112" i="28"/>
  <c r="AL112" i="28"/>
  <c r="B113" i="28"/>
  <c r="C218" i="21" l="1"/>
  <c r="C219" i="21"/>
  <c r="X112" i="28"/>
  <c r="AI111" i="28"/>
  <c r="A111" i="28"/>
  <c r="AC109" i="28"/>
  <c r="AN108" i="28"/>
  <c r="Z111" i="28"/>
  <c r="AK110" i="28"/>
  <c r="B114" i="28"/>
  <c r="AP113" i="28"/>
  <c r="AM113" i="28"/>
  <c r="AO113" i="28"/>
  <c r="AL113" i="28"/>
  <c r="W114" i="28"/>
  <c r="L114" i="28" s="1"/>
  <c r="AJ113" i="28"/>
  <c r="A112" i="28" l="1"/>
  <c r="X113" i="28"/>
  <c r="AI112" i="28"/>
  <c r="Z112" i="28"/>
  <c r="AK111" i="28"/>
  <c r="AC110" i="28"/>
  <c r="AN109" i="28"/>
  <c r="W115" i="28"/>
  <c r="L115" i="28" s="1"/>
  <c r="AL114" i="28"/>
  <c r="AP114" i="28"/>
  <c r="AO114" i="28"/>
  <c r="AJ114" i="28"/>
  <c r="AM114" i="28"/>
  <c r="B115" i="28"/>
  <c r="C220" i="21" l="1"/>
  <c r="C221" i="21"/>
  <c r="X114" i="28"/>
  <c r="AI113" i="28"/>
  <c r="A113" i="28"/>
  <c r="Z113" i="28"/>
  <c r="AK112" i="28"/>
  <c r="AC111" i="28"/>
  <c r="AN110" i="28"/>
  <c r="B116" i="28"/>
  <c r="AO115" i="28"/>
  <c r="AP115" i="28"/>
  <c r="AL115" i="28"/>
  <c r="AM115" i="28"/>
  <c r="W116" i="28"/>
  <c r="L116" i="28" s="1"/>
  <c r="AJ115" i="28"/>
  <c r="A114" i="28" l="1"/>
  <c r="X115" i="28"/>
  <c r="AI114" i="28"/>
  <c r="AC112" i="28"/>
  <c r="AN111" i="28"/>
  <c r="Z114" i="28"/>
  <c r="AK113" i="28"/>
  <c r="W117" i="28"/>
  <c r="L117" i="28" s="1"/>
  <c r="AJ116" i="28"/>
  <c r="AL116" i="28"/>
  <c r="AP116" i="28"/>
  <c r="AO116" i="28"/>
  <c r="AM116" i="28"/>
  <c r="B117" i="28"/>
  <c r="C222" i="21" l="1"/>
  <c r="C223" i="21"/>
  <c r="X116" i="28"/>
  <c r="AI115" i="28"/>
  <c r="A115" i="28"/>
  <c r="Z115" i="28"/>
  <c r="AK114" i="28"/>
  <c r="AC113" i="28"/>
  <c r="AN112" i="28"/>
  <c r="B118" i="28"/>
  <c r="AO117" i="28"/>
  <c r="AP117" i="28"/>
  <c r="AL117" i="28"/>
  <c r="AM117" i="28"/>
  <c r="AJ117" i="28"/>
  <c r="W118" i="28"/>
  <c r="L118" i="28" s="1"/>
  <c r="A116" i="28" l="1"/>
  <c r="X117" i="28"/>
  <c r="AI116" i="28"/>
  <c r="AC114" i="28"/>
  <c r="AN113" i="28"/>
  <c r="Z116" i="28"/>
  <c r="AK115" i="28"/>
  <c r="AO118" i="28"/>
  <c r="AJ118" i="28"/>
  <c r="W119" i="28"/>
  <c r="L119" i="28" s="1"/>
  <c r="AM118" i="28"/>
  <c r="AL118" i="28"/>
  <c r="AP118" i="28"/>
  <c r="B119" i="28"/>
  <c r="C224" i="21" l="1"/>
  <c r="C225" i="21"/>
  <c r="X118" i="28"/>
  <c r="AI117" i="28"/>
  <c r="A117" i="28"/>
  <c r="Z117" i="28"/>
  <c r="AK116" i="28"/>
  <c r="AC115" i="28"/>
  <c r="AN114" i="28"/>
  <c r="B120" i="28"/>
  <c r="W120" i="28"/>
  <c r="L120" i="28" s="1"/>
  <c r="AM119" i="28"/>
  <c r="AL119" i="28"/>
  <c r="AJ119" i="28"/>
  <c r="AO119" i="28"/>
  <c r="AP119" i="28"/>
  <c r="A118" i="28" l="1"/>
  <c r="X119" i="28"/>
  <c r="AI118" i="28"/>
  <c r="AC116" i="28"/>
  <c r="AN115" i="28"/>
  <c r="Z118" i="28"/>
  <c r="AK117" i="28"/>
  <c r="B121" i="28"/>
  <c r="AP120" i="28"/>
  <c r="W121" i="28"/>
  <c r="L121" i="28" s="1"/>
  <c r="AL120" i="28"/>
  <c r="AJ120" i="28"/>
  <c r="AM120" i="28"/>
  <c r="AO120" i="28"/>
  <c r="C226" i="21" l="1"/>
  <c r="C227" i="21"/>
  <c r="X120" i="28"/>
  <c r="AI119" i="28"/>
  <c r="A119" i="28"/>
  <c r="Z119" i="28"/>
  <c r="AK118" i="28"/>
  <c r="AC117" i="28"/>
  <c r="AN116" i="28"/>
  <c r="AO121" i="28"/>
  <c r="AJ121" i="28"/>
  <c r="AM121" i="28"/>
  <c r="AL121" i="28"/>
  <c r="AP121" i="28"/>
  <c r="W122" i="28"/>
  <c r="L122" i="28" s="1"/>
  <c r="B122" i="28"/>
  <c r="C228" i="21" l="1"/>
  <c r="A120" i="28"/>
  <c r="X121" i="28"/>
  <c r="AI120" i="28"/>
  <c r="AC118" i="28"/>
  <c r="AN117" i="28"/>
  <c r="Z120" i="28"/>
  <c r="AK119" i="28"/>
  <c r="AP122" i="28"/>
  <c r="AO122" i="28"/>
  <c r="AM122" i="28"/>
  <c r="AL122" i="28"/>
  <c r="W123" i="28"/>
  <c r="W124" i="28" s="1"/>
  <c r="AJ122" i="28"/>
  <c r="B123" i="28"/>
  <c r="B124" i="28" s="1"/>
  <c r="C229" i="21" l="1"/>
  <c r="X122" i="28"/>
  <c r="AI121" i="28"/>
  <c r="A121" i="28"/>
  <c r="B125" i="28"/>
  <c r="W125" i="28"/>
  <c r="AL124" i="28"/>
  <c r="AP124" i="28"/>
  <c r="AM124" i="28"/>
  <c r="AO124" i="28"/>
  <c r="AJ124" i="28"/>
  <c r="L124" i="28"/>
  <c r="L123" i="28"/>
  <c r="Z121" i="28"/>
  <c r="AK120" i="28"/>
  <c r="AC119" i="28"/>
  <c r="AN118" i="28"/>
  <c r="AJ123" i="28"/>
  <c r="AP123" i="28"/>
  <c r="AO123" i="28"/>
  <c r="AL123" i="28"/>
  <c r="AM123" i="28"/>
  <c r="C230" i="21" l="1"/>
  <c r="A122" i="28"/>
  <c r="X123" i="28"/>
  <c r="AI122" i="28"/>
  <c r="B126" i="28"/>
  <c r="N124" i="28"/>
  <c r="P124" i="28"/>
  <c r="Q124" i="28"/>
  <c r="S124" i="28"/>
  <c r="T124" i="28"/>
  <c r="AO125" i="28"/>
  <c r="W126" i="28"/>
  <c r="AL125" i="28"/>
  <c r="AP125" i="28"/>
  <c r="AJ125" i="28"/>
  <c r="L125" i="28"/>
  <c r="AM125" i="28"/>
  <c r="AC120" i="28"/>
  <c r="AN119" i="28"/>
  <c r="Z122" i="28"/>
  <c r="AK121" i="28"/>
  <c r="C231" i="21" l="1"/>
  <c r="X124" i="28"/>
  <c r="AI123" i="28"/>
  <c r="A123" i="28"/>
  <c r="P125" i="28"/>
  <c r="Q125" i="28"/>
  <c r="S125" i="28"/>
  <c r="T125" i="28"/>
  <c r="N125" i="28"/>
  <c r="AJ126" i="28"/>
  <c r="W127" i="28"/>
  <c r="AM126" i="28"/>
  <c r="L126" i="28"/>
  <c r="AL126" i="28"/>
  <c r="AP126" i="28"/>
  <c r="AO126" i="28"/>
  <c r="B127" i="28"/>
  <c r="Z123" i="28"/>
  <c r="Z124" i="28" s="1"/>
  <c r="AK122" i="28"/>
  <c r="AC121" i="28"/>
  <c r="AN120" i="28"/>
  <c r="C232" i="21" l="1"/>
  <c r="A124" i="28"/>
  <c r="X125" i="28"/>
  <c r="AI124" i="28"/>
  <c r="M124" i="28"/>
  <c r="Z125" i="28"/>
  <c r="AK124" i="28"/>
  <c r="O124" i="28"/>
  <c r="B128" i="28"/>
  <c r="S126" i="28"/>
  <c r="N126" i="28"/>
  <c r="P126" i="28"/>
  <c r="T126" i="28"/>
  <c r="Q126" i="28"/>
  <c r="AM127" i="28"/>
  <c r="W128" i="28"/>
  <c r="L127" i="28"/>
  <c r="AL127" i="28"/>
  <c r="AO127" i="28"/>
  <c r="AP127" i="28"/>
  <c r="AJ127" i="28"/>
  <c r="AC122" i="28"/>
  <c r="AN121" i="28"/>
  <c r="AK123" i="28"/>
  <c r="C233" i="21" l="1"/>
  <c r="X126" i="28"/>
  <c r="AI125" i="28"/>
  <c r="M125" i="28"/>
  <c r="A125" i="28"/>
  <c r="AP128" i="28"/>
  <c r="AJ128" i="28"/>
  <c r="AO128" i="28"/>
  <c r="W129" i="28"/>
  <c r="AL128" i="28"/>
  <c r="AM128" i="28"/>
  <c r="L128" i="28"/>
  <c r="N127" i="28"/>
  <c r="S127" i="28"/>
  <c r="T127" i="28"/>
  <c r="Q127" i="28"/>
  <c r="P127" i="28"/>
  <c r="B129" i="28"/>
  <c r="Z126" i="28"/>
  <c r="AK125" i="28"/>
  <c r="O125" i="28"/>
  <c r="AC123" i="28"/>
  <c r="AC124" i="28" s="1"/>
  <c r="AN122" i="28"/>
  <c r="C234" i="21" l="1"/>
  <c r="A126" i="28"/>
  <c r="X127" i="28"/>
  <c r="AI126" i="28"/>
  <c r="M126" i="28"/>
  <c r="L129" i="28"/>
  <c r="AL129" i="28"/>
  <c r="AO129" i="28"/>
  <c r="AM129" i="28"/>
  <c r="AP129" i="28"/>
  <c r="AJ129" i="28"/>
  <c r="W130" i="28"/>
  <c r="AC125" i="28"/>
  <c r="AN124" i="28"/>
  <c r="R124" i="28"/>
  <c r="Z127" i="28"/>
  <c r="AK126" i="28"/>
  <c r="O126" i="28"/>
  <c r="B130" i="28"/>
  <c r="P128" i="28"/>
  <c r="Q128" i="28"/>
  <c r="S128" i="28"/>
  <c r="T128" i="28"/>
  <c r="N128" i="28"/>
  <c r="AN123" i="28"/>
  <c r="C235" i="21" l="1"/>
  <c r="X128" i="28"/>
  <c r="AI127" i="28"/>
  <c r="M127" i="28"/>
  <c r="A127" i="28"/>
  <c r="B131" i="28"/>
  <c r="Z128" i="28"/>
  <c r="AK127" i="28"/>
  <c r="O127" i="28"/>
  <c r="AC126" i="28"/>
  <c r="AN125" i="28"/>
  <c r="R125" i="28"/>
  <c r="AL130" i="28"/>
  <c r="AJ130" i="28"/>
  <c r="AM130" i="28"/>
  <c r="L130" i="28"/>
  <c r="AO130" i="28"/>
  <c r="W131" i="28"/>
  <c r="AP130" i="28"/>
  <c r="S129" i="28"/>
  <c r="P129" i="28"/>
  <c r="Q129" i="28"/>
  <c r="T129" i="28"/>
  <c r="N129" i="28"/>
  <c r="C236" i="21" l="1"/>
  <c r="A128" i="28"/>
  <c r="X129" i="28"/>
  <c r="AI128" i="28"/>
  <c r="M128" i="28"/>
  <c r="B132" i="28"/>
  <c r="P130" i="28"/>
  <c r="N130" i="28"/>
  <c r="Q130" i="28"/>
  <c r="S130" i="28"/>
  <c r="T130" i="28"/>
  <c r="AC127" i="28"/>
  <c r="AN126" i="28"/>
  <c r="R126" i="28"/>
  <c r="L131" i="28"/>
  <c r="AJ131" i="28"/>
  <c r="AP131" i="28"/>
  <c r="W132" i="28"/>
  <c r="AL131" i="28"/>
  <c r="AM131" i="28"/>
  <c r="AO131" i="28"/>
  <c r="Z129" i="28"/>
  <c r="AK128" i="28"/>
  <c r="O128" i="28"/>
  <c r="C237" i="21" l="1"/>
  <c r="X130" i="28"/>
  <c r="AI129" i="28"/>
  <c r="M129" i="28"/>
  <c r="A129" i="28"/>
  <c r="Z130" i="28"/>
  <c r="AK129" i="28"/>
  <c r="O129" i="28"/>
  <c r="T131" i="28"/>
  <c r="N131" i="28"/>
  <c r="P131" i="28"/>
  <c r="Q131" i="28"/>
  <c r="S131" i="28"/>
  <c r="AC128" i="28"/>
  <c r="AN127" i="28"/>
  <c r="R127" i="28"/>
  <c r="L132" i="28"/>
  <c r="AM132" i="28"/>
  <c r="AO132" i="28"/>
  <c r="AP132" i="28"/>
  <c r="AJ132" i="28"/>
  <c r="AL132" i="28"/>
  <c r="W133" i="28"/>
  <c r="B133" i="28"/>
  <c r="C238" i="21" l="1"/>
  <c r="A130" i="28"/>
  <c r="X131" i="28"/>
  <c r="AI130" i="28"/>
  <c r="M130" i="28"/>
  <c r="S132" i="28"/>
  <c r="T132" i="28"/>
  <c r="N132" i="28"/>
  <c r="P132" i="28"/>
  <c r="Q132" i="28"/>
  <c r="B134" i="28"/>
  <c r="AC129" i="28"/>
  <c r="AN128" i="28"/>
  <c r="R128" i="28"/>
  <c r="AP133" i="28"/>
  <c r="W134" i="28"/>
  <c r="AL133" i="28"/>
  <c r="AM133" i="28"/>
  <c r="L133" i="28"/>
  <c r="AJ133" i="28"/>
  <c r="AO133" i="28"/>
  <c r="Z131" i="28"/>
  <c r="AK130" i="28"/>
  <c r="O130" i="28"/>
  <c r="V163" i="1"/>
  <c r="V155" i="1"/>
  <c r="V146" i="1"/>
  <c r="V138" i="1"/>
  <c r="V128" i="1"/>
  <c r="V119" i="1"/>
  <c r="V110" i="1"/>
  <c r="V102" i="1"/>
  <c r="V93" i="1"/>
  <c r="V83" i="1"/>
  <c r="V74" i="1"/>
  <c r="V66" i="1"/>
  <c r="V57" i="1"/>
  <c r="V49" i="1"/>
  <c r="V40" i="1"/>
  <c r="V32" i="1"/>
  <c r="V22" i="1"/>
  <c r="V14" i="1"/>
  <c r="V5" i="1"/>
  <c r="V164" i="1"/>
  <c r="V156" i="1"/>
  <c r="V148" i="1"/>
  <c r="V139" i="1"/>
  <c r="V130" i="1"/>
  <c r="V121" i="1"/>
  <c r="V111" i="1"/>
  <c r="V103" i="1"/>
  <c r="V94" i="1"/>
  <c r="V84" i="1"/>
  <c r="V75" i="1"/>
  <c r="V67" i="1"/>
  <c r="V58" i="1"/>
  <c r="V50" i="1"/>
  <c r="V41" i="1"/>
  <c r="V33" i="1"/>
  <c r="V23" i="1"/>
  <c r="V15" i="1"/>
  <c r="V6" i="1"/>
  <c r="V157" i="1"/>
  <c r="V149" i="1"/>
  <c r="V140" i="1"/>
  <c r="V131" i="1"/>
  <c r="V122" i="1"/>
  <c r="V112" i="1"/>
  <c r="V104" i="1"/>
  <c r="V95" i="1"/>
  <c r="V85" i="1"/>
  <c r="V76" i="1"/>
  <c r="V68" i="1"/>
  <c r="V60" i="1"/>
  <c r="V51" i="1"/>
  <c r="V43" i="1"/>
  <c r="V34" i="1"/>
  <c r="V24" i="1"/>
  <c r="V16" i="1"/>
  <c r="V7" i="1"/>
  <c r="V158" i="1"/>
  <c r="V150" i="1"/>
  <c r="V141" i="1"/>
  <c r="V132" i="1"/>
  <c r="V123" i="1"/>
  <c r="V113" i="1"/>
  <c r="V105" i="1"/>
  <c r="V96" i="1"/>
  <c r="V86" i="1"/>
  <c r="V77" i="1"/>
  <c r="V69" i="1"/>
  <c r="V61" i="1"/>
  <c r="V52" i="1"/>
  <c r="V44" i="1"/>
  <c r="V35" i="1"/>
  <c r="V25" i="1"/>
  <c r="V17" i="1"/>
  <c r="V8" i="1"/>
  <c r="V159" i="1"/>
  <c r="V151" i="1"/>
  <c r="V142" i="1"/>
  <c r="V133" i="1"/>
  <c r="V124" i="1"/>
  <c r="V115" i="1"/>
  <c r="V106" i="1"/>
  <c r="V97" i="1"/>
  <c r="V88" i="1"/>
  <c r="V79" i="1"/>
  <c r="V70" i="1"/>
  <c r="V62" i="1"/>
  <c r="V53" i="1"/>
  <c r="V45" i="1"/>
  <c r="V36" i="1"/>
  <c r="V26" i="1"/>
  <c r="V18" i="1"/>
  <c r="V9" i="1"/>
  <c r="V160" i="1"/>
  <c r="V152" i="1"/>
  <c r="V143" i="1"/>
  <c r="V134" i="1"/>
  <c r="V125" i="1"/>
  <c r="V116" i="1"/>
  <c r="V107" i="1"/>
  <c r="V98" i="1"/>
  <c r="V89" i="1"/>
  <c r="V80" i="1"/>
  <c r="V71" i="1"/>
  <c r="V63" i="1"/>
  <c r="V54" i="1"/>
  <c r="V46" i="1"/>
  <c r="V37" i="1"/>
  <c r="V27" i="1"/>
  <c r="V19" i="1"/>
  <c r="V10" i="1"/>
  <c r="V3" i="1"/>
  <c r="V161" i="1"/>
  <c r="V153" i="1"/>
  <c r="V144" i="1"/>
  <c r="V135" i="1"/>
  <c r="V126" i="1"/>
  <c r="V117" i="1"/>
  <c r="V108" i="1"/>
  <c r="V100" i="1"/>
  <c r="V90" i="1"/>
  <c r="V81" i="1"/>
  <c r="V72" i="1"/>
  <c r="V64" i="1"/>
  <c r="V55" i="1"/>
  <c r="V47" i="1"/>
  <c r="V38" i="1"/>
  <c r="V30" i="1"/>
  <c r="V20" i="1"/>
  <c r="V11" i="1"/>
  <c r="V162" i="1"/>
  <c r="V154" i="1"/>
  <c r="V145" i="1"/>
  <c r="V137" i="1"/>
  <c r="V127" i="1"/>
  <c r="V118" i="1"/>
  <c r="V109" i="1"/>
  <c r="V101" i="1"/>
  <c r="V91" i="1"/>
  <c r="V82" i="1"/>
  <c r="V73" i="1"/>
  <c r="V65" i="1"/>
  <c r="V56" i="1"/>
  <c r="V48" i="1"/>
  <c r="V39" i="1"/>
  <c r="V31" i="1"/>
  <c r="V21" i="1"/>
  <c r="V12" i="1"/>
  <c r="V4" i="1"/>
  <c r="C239" i="21" l="1"/>
  <c r="X132" i="28"/>
  <c r="AI131" i="28"/>
  <c r="M131" i="28"/>
  <c r="A131" i="28"/>
  <c r="Z132" i="28"/>
  <c r="AK131" i="28"/>
  <c r="O131" i="28"/>
  <c r="AL134" i="28"/>
  <c r="AO134" i="28"/>
  <c r="AJ134" i="28"/>
  <c r="L134" i="28"/>
  <c r="W135" i="28"/>
  <c r="AP134" i="28"/>
  <c r="AM134" i="28"/>
  <c r="AC130" i="28"/>
  <c r="AN129" i="28"/>
  <c r="R129" i="28"/>
  <c r="S133" i="28"/>
  <c r="N133" i="28"/>
  <c r="T133" i="28"/>
  <c r="P133" i="28"/>
  <c r="Q133" i="28"/>
  <c r="B135" i="28"/>
  <c r="C240" i="21" l="1"/>
  <c r="A132" i="28"/>
  <c r="X133" i="28"/>
  <c r="AI132" i="28"/>
  <c r="M132" i="28"/>
  <c r="B136" i="28"/>
  <c r="AC131" i="28"/>
  <c r="AN130" i="28"/>
  <c r="R130" i="28"/>
  <c r="AL135" i="28"/>
  <c r="AM135" i="28"/>
  <c r="W136" i="28"/>
  <c r="L135" i="28"/>
  <c r="AO135" i="28"/>
  <c r="AP135" i="28"/>
  <c r="AJ135" i="28"/>
  <c r="N134" i="28"/>
  <c r="P134" i="28"/>
  <c r="Q134" i="28"/>
  <c r="S134" i="28"/>
  <c r="T134" i="28"/>
  <c r="Z133" i="28"/>
  <c r="AK132" i="28"/>
  <c r="O132" i="28"/>
  <c r="C241" i="21" l="1"/>
  <c r="X134" i="28"/>
  <c r="AI133" i="28"/>
  <c r="M133" i="28"/>
  <c r="A133" i="28"/>
  <c r="Z134" i="28"/>
  <c r="AK133" i="28"/>
  <c r="O133" i="28"/>
  <c r="B137" i="28"/>
  <c r="AJ136" i="28"/>
  <c r="AP136" i="28"/>
  <c r="W137" i="28"/>
  <c r="AL136" i="28"/>
  <c r="L136" i="28"/>
  <c r="AM136" i="28"/>
  <c r="AO136" i="28"/>
  <c r="AC132" i="28"/>
  <c r="AN131" i="28"/>
  <c r="R131" i="28"/>
  <c r="Q135" i="28"/>
  <c r="S135" i="28"/>
  <c r="T135" i="28"/>
  <c r="N135" i="28"/>
  <c r="P135" i="28"/>
  <c r="C242" i="21" l="1"/>
  <c r="A134" i="28"/>
  <c r="X135" i="28"/>
  <c r="AI134" i="28"/>
  <c r="M134" i="28"/>
  <c r="AC133" i="28"/>
  <c r="AN132" i="28"/>
  <c r="R132" i="28"/>
  <c r="L137" i="28"/>
  <c r="W138" i="28"/>
  <c r="AO137" i="28"/>
  <c r="AP137" i="28"/>
  <c r="AJ137" i="28"/>
  <c r="AM137" i="28"/>
  <c r="AL137" i="28"/>
  <c r="P136" i="28"/>
  <c r="Q136" i="28"/>
  <c r="T136" i="28"/>
  <c r="N136" i="28"/>
  <c r="S136" i="28"/>
  <c r="B138" i="28"/>
  <c r="Z135" i="28"/>
  <c r="AK134" i="28"/>
  <c r="O134" i="28"/>
  <c r="C243" i="21" l="1"/>
  <c r="X136" i="28"/>
  <c r="AI135" i="28"/>
  <c r="M135" i="28"/>
  <c r="A135" i="28"/>
  <c r="Z136" i="28"/>
  <c r="AK135" i="28"/>
  <c r="O135" i="28"/>
  <c r="AL138" i="28"/>
  <c r="AJ138" i="28"/>
  <c r="L138" i="28"/>
  <c r="AM138" i="28"/>
  <c r="W139" i="28"/>
  <c r="AO138" i="28"/>
  <c r="AP138" i="28"/>
  <c r="S137" i="28"/>
  <c r="T137" i="28"/>
  <c r="N137" i="28"/>
  <c r="Q137" i="28"/>
  <c r="P137" i="28"/>
  <c r="B139" i="28"/>
  <c r="AC134" i="28"/>
  <c r="AN133" i="28"/>
  <c r="R133" i="28"/>
  <c r="C244" i="21" l="1"/>
  <c r="A136" i="28"/>
  <c r="X137" i="28"/>
  <c r="AI136" i="28"/>
  <c r="M136" i="28"/>
  <c r="Q138" i="28"/>
  <c r="S138" i="28"/>
  <c r="T138" i="28"/>
  <c r="P138" i="28"/>
  <c r="N138" i="28"/>
  <c r="AC135" i="28"/>
  <c r="AN134" i="28"/>
  <c r="R134" i="28"/>
  <c r="W140" i="28"/>
  <c r="AL139" i="28"/>
  <c r="AM139" i="28"/>
  <c r="AJ139" i="28"/>
  <c r="AO139" i="28"/>
  <c r="L139" i="28"/>
  <c r="AP139" i="28"/>
  <c r="B140" i="28"/>
  <c r="Z137" i="28"/>
  <c r="AK136" i="28"/>
  <c r="O136" i="28"/>
  <c r="C245" i="21" l="1"/>
  <c r="X138" i="28"/>
  <c r="AI137" i="28"/>
  <c r="M137" i="28"/>
  <c r="A137" i="28"/>
  <c r="Z138" i="28"/>
  <c r="AK137" i="28"/>
  <c r="O137" i="28"/>
  <c r="B141" i="28"/>
  <c r="L140" i="28"/>
  <c r="AO140" i="28"/>
  <c r="AP140" i="28"/>
  <c r="W141" i="28"/>
  <c r="AJ140" i="28"/>
  <c r="AM140" i="28"/>
  <c r="AL140" i="28"/>
  <c r="T139" i="28"/>
  <c r="N139" i="28"/>
  <c r="P139" i="28"/>
  <c r="S139" i="28"/>
  <c r="Q139" i="28"/>
  <c r="AC136" i="28"/>
  <c r="AN135" i="28"/>
  <c r="R135" i="28"/>
  <c r="C246" i="21" l="1"/>
  <c r="A138" i="28"/>
  <c r="X139" i="28"/>
  <c r="AI138" i="28"/>
  <c r="M138" i="28"/>
  <c r="W142" i="28"/>
  <c r="AO141" i="28"/>
  <c r="AL141" i="28"/>
  <c r="AM141" i="28"/>
  <c r="AP141" i="28"/>
  <c r="L141" i="28"/>
  <c r="AJ141" i="28"/>
  <c r="AC137" i="28"/>
  <c r="AN136" i="28"/>
  <c r="R136" i="28"/>
  <c r="P140" i="28"/>
  <c r="S140" i="28"/>
  <c r="T140" i="28"/>
  <c r="Q140" i="28"/>
  <c r="N140" i="28"/>
  <c r="B142" i="28"/>
  <c r="Z139" i="28"/>
  <c r="AK138" i="28"/>
  <c r="O138" i="28"/>
  <c r="C247" i="21" l="1"/>
  <c r="X140" i="28"/>
  <c r="AI139" i="28"/>
  <c r="M139" i="28"/>
  <c r="A139" i="28"/>
  <c r="Z140" i="28"/>
  <c r="AK139" i="28"/>
  <c r="O139" i="28"/>
  <c r="B143" i="28"/>
  <c r="AC138" i="28"/>
  <c r="AN137" i="28"/>
  <c r="R137" i="28"/>
  <c r="AJ142" i="28"/>
  <c r="AP142" i="28"/>
  <c r="AM142" i="28"/>
  <c r="AL142" i="28"/>
  <c r="W143" i="28"/>
  <c r="L142" i="28"/>
  <c r="AO142" i="28"/>
  <c r="S141" i="28"/>
  <c r="T141" i="28"/>
  <c r="P141" i="28"/>
  <c r="N141" i="28"/>
  <c r="Q141" i="28"/>
  <c r="C248" i="21" l="1"/>
  <c r="A140" i="28"/>
  <c r="X141" i="28"/>
  <c r="AI140" i="28"/>
  <c r="M140" i="28"/>
  <c r="AP143" i="28"/>
  <c r="AL143" i="28"/>
  <c r="L143" i="28"/>
  <c r="AO143" i="28"/>
  <c r="AJ143" i="28"/>
  <c r="AM143" i="28"/>
  <c r="W144" i="28"/>
  <c r="AC139" i="28"/>
  <c r="AN138" i="28"/>
  <c r="R138" i="28"/>
  <c r="S142" i="28"/>
  <c r="N142" i="28"/>
  <c r="Q142" i="28"/>
  <c r="P142" i="28"/>
  <c r="T142" i="28"/>
  <c r="B144" i="28"/>
  <c r="Z141" i="28"/>
  <c r="AK140" i="28"/>
  <c r="O140" i="28"/>
  <c r="C249" i="21" l="1"/>
  <c r="X142" i="28"/>
  <c r="AI141" i="28"/>
  <c r="M141" i="28"/>
  <c r="A141" i="28"/>
  <c r="Z142" i="28"/>
  <c r="AK141" i="28"/>
  <c r="O141" i="28"/>
  <c r="B145" i="28"/>
  <c r="P143" i="28"/>
  <c r="S143" i="28"/>
  <c r="T143" i="28"/>
  <c r="N143" i="28"/>
  <c r="Q143" i="28"/>
  <c r="AC140" i="28"/>
  <c r="AN139" i="28"/>
  <c r="R139" i="28"/>
  <c r="W145" i="28"/>
  <c r="AM144" i="28"/>
  <c r="L144" i="28"/>
  <c r="AL144" i="28"/>
  <c r="AP144" i="28"/>
  <c r="AJ144" i="28"/>
  <c r="AO144" i="28"/>
  <c r="C250" i="21" l="1"/>
  <c r="A142" i="28"/>
  <c r="X143" i="28"/>
  <c r="AI142" i="28"/>
  <c r="M142" i="28"/>
  <c r="Q144" i="28"/>
  <c r="N144" i="28"/>
  <c r="T144" i="28"/>
  <c r="P144" i="28"/>
  <c r="S144" i="28"/>
  <c r="B146" i="28"/>
  <c r="AC141" i="28"/>
  <c r="AN140" i="28"/>
  <c r="R140" i="28"/>
  <c r="W146" i="28"/>
  <c r="AO145" i="28"/>
  <c r="AP145" i="28"/>
  <c r="AL145" i="28"/>
  <c r="L145" i="28"/>
  <c r="AM145" i="28"/>
  <c r="AJ145" i="28"/>
  <c r="Z143" i="28"/>
  <c r="AK142" i="28"/>
  <c r="O142" i="28"/>
  <c r="C251" i="21" l="1"/>
  <c r="X144" i="28"/>
  <c r="AI143" i="28"/>
  <c r="M143" i="28"/>
  <c r="A143" i="28"/>
  <c r="Z144" i="28"/>
  <c r="AK143" i="28"/>
  <c r="O143" i="28"/>
  <c r="W147" i="28"/>
  <c r="AJ146" i="28"/>
  <c r="L146" i="28"/>
  <c r="AM146" i="28"/>
  <c r="AO146" i="28"/>
  <c r="AL146" i="28"/>
  <c r="AP146" i="28"/>
  <c r="AC142" i="28"/>
  <c r="AN141" i="28"/>
  <c r="R141" i="28"/>
  <c r="B147" i="28"/>
  <c r="Q145" i="28"/>
  <c r="N145" i="28"/>
  <c r="T145" i="28"/>
  <c r="P145" i="28"/>
  <c r="S145" i="28"/>
  <c r="C252" i="21" l="1"/>
  <c r="A144" i="28"/>
  <c r="X145" i="28"/>
  <c r="AI144" i="28"/>
  <c r="M144" i="28"/>
  <c r="AC143" i="28"/>
  <c r="AN142" i="28"/>
  <c r="R142" i="28"/>
  <c r="T146" i="28"/>
  <c r="Q146" i="28"/>
  <c r="S146" i="28"/>
  <c r="N146" i="28"/>
  <c r="P146" i="28"/>
  <c r="L147" i="28"/>
  <c r="AL147" i="28"/>
  <c r="W148" i="28"/>
  <c r="AM147" i="28"/>
  <c r="AJ147" i="28"/>
  <c r="AO147" i="28"/>
  <c r="AP147" i="28"/>
  <c r="B148" i="28"/>
  <c r="Z145" i="28"/>
  <c r="AK144" i="28"/>
  <c r="O144" i="28"/>
  <c r="C253" i="21" l="1"/>
  <c r="X146" i="28"/>
  <c r="AI145" i="28"/>
  <c r="M145" i="28"/>
  <c r="A145" i="28"/>
  <c r="N147" i="28"/>
  <c r="P147" i="28"/>
  <c r="Q147" i="28"/>
  <c r="S147" i="28"/>
  <c r="T147" i="28"/>
  <c r="Z146" i="28"/>
  <c r="AK145" i="28"/>
  <c r="O145" i="28"/>
  <c r="B149" i="28"/>
  <c r="L148" i="28"/>
  <c r="AP148" i="28"/>
  <c r="AO148" i="28"/>
  <c r="W149" i="28"/>
  <c r="AJ148" i="28"/>
  <c r="AM148" i="28"/>
  <c r="AL148" i="28"/>
  <c r="AC144" i="28"/>
  <c r="AN143" i="28"/>
  <c r="R143" i="28"/>
  <c r="C254" i="21" l="1"/>
  <c r="A146" i="28"/>
  <c r="X147" i="28"/>
  <c r="AI146" i="28"/>
  <c r="M146" i="28"/>
  <c r="Z147" i="28"/>
  <c r="AK146" i="28"/>
  <c r="O146" i="28"/>
  <c r="AC145" i="28"/>
  <c r="AN144" i="28"/>
  <c r="R144" i="28"/>
  <c r="B150" i="28"/>
  <c r="S148" i="28"/>
  <c r="T148" i="28"/>
  <c r="N148" i="28"/>
  <c r="P148" i="28"/>
  <c r="Q148" i="28"/>
  <c r="L149" i="28"/>
  <c r="AJ149" i="28"/>
  <c r="AM149" i="28"/>
  <c r="AO149" i="28"/>
  <c r="AL149" i="28"/>
  <c r="W150" i="28"/>
  <c r="AP149" i="28"/>
  <c r="C255" i="21" l="1"/>
  <c r="X148" i="28"/>
  <c r="AI147" i="28"/>
  <c r="M147" i="28"/>
  <c r="A147" i="28"/>
  <c r="Q149" i="28"/>
  <c r="N149" i="28"/>
  <c r="T149" i="28"/>
  <c r="P149" i="28"/>
  <c r="S149" i="28"/>
  <c r="AL150" i="28"/>
  <c r="L150" i="28"/>
  <c r="W151" i="28"/>
  <c r="AO150" i="28"/>
  <c r="AP150" i="28"/>
  <c r="AJ150" i="28"/>
  <c r="AM150" i="28"/>
  <c r="B151" i="28"/>
  <c r="AC146" i="28"/>
  <c r="AN145" i="28"/>
  <c r="R145" i="28"/>
  <c r="Z148" i="28"/>
  <c r="AK147" i="28"/>
  <c r="O147" i="28"/>
  <c r="C256" i="21" l="1"/>
  <c r="A148" i="28"/>
  <c r="X149" i="28"/>
  <c r="AI148" i="28"/>
  <c r="M148" i="28"/>
  <c r="Q150" i="28"/>
  <c r="T150" i="28"/>
  <c r="N150" i="28"/>
  <c r="S150" i="28"/>
  <c r="P150" i="28"/>
  <c r="Z149" i="28"/>
  <c r="AK148" i="28"/>
  <c r="O148" i="28"/>
  <c r="B152" i="28"/>
  <c r="AC147" i="28"/>
  <c r="AN146" i="28"/>
  <c r="R146" i="28"/>
  <c r="AO151" i="28"/>
  <c r="AL151" i="28"/>
  <c r="AJ151" i="28"/>
  <c r="AP151" i="28"/>
  <c r="L151" i="28"/>
  <c r="AM151" i="28"/>
  <c r="W152" i="28"/>
  <c r="C257" i="21" l="1"/>
  <c r="X150" i="28"/>
  <c r="AI149" i="28"/>
  <c r="M149" i="28"/>
  <c r="A149" i="28"/>
  <c r="AP152" i="28"/>
  <c r="AL152" i="28"/>
  <c r="AJ152" i="28"/>
  <c r="AM152" i="28"/>
  <c r="W153" i="28"/>
  <c r="AO152" i="28"/>
  <c r="L152" i="28"/>
  <c r="B153" i="28"/>
  <c r="Z150" i="28"/>
  <c r="AK149" i="28"/>
  <c r="O149" i="28"/>
  <c r="Q151" i="28"/>
  <c r="P151" i="28"/>
  <c r="N151" i="28"/>
  <c r="T151" i="28"/>
  <c r="S151" i="28"/>
  <c r="AC148" i="28"/>
  <c r="AN147" i="28"/>
  <c r="R147" i="28"/>
  <c r="C258" i="21" l="1"/>
  <c r="A150" i="28"/>
  <c r="X151" i="28"/>
  <c r="AI150" i="28"/>
  <c r="M150" i="28"/>
  <c r="Z151" i="28"/>
  <c r="AK150" i="28"/>
  <c r="O150" i="28"/>
  <c r="B154" i="28"/>
  <c r="P152" i="28"/>
  <c r="Q152" i="28"/>
  <c r="S152" i="28"/>
  <c r="T152" i="28"/>
  <c r="N152" i="28"/>
  <c r="AC149" i="28"/>
  <c r="AN148" i="28"/>
  <c r="R148" i="28"/>
  <c r="AO153" i="28"/>
  <c r="AM153" i="28"/>
  <c r="W154" i="28"/>
  <c r="L153" i="28"/>
  <c r="AP153" i="28"/>
  <c r="AJ153" i="28"/>
  <c r="AL153" i="28"/>
  <c r="C259" i="21" l="1"/>
  <c r="X152" i="28"/>
  <c r="AI151" i="28"/>
  <c r="M151" i="28"/>
  <c r="A151" i="28"/>
  <c r="AC150" i="28"/>
  <c r="AN149" i="28"/>
  <c r="R149" i="28"/>
  <c r="T153" i="28"/>
  <c r="S153" i="28"/>
  <c r="Q153" i="28"/>
  <c r="N153" i="28"/>
  <c r="P153" i="28"/>
  <c r="B155" i="28"/>
  <c r="AL154" i="28"/>
  <c r="L154" i="28"/>
  <c r="W155" i="28"/>
  <c r="AM154" i="28"/>
  <c r="AP154" i="28"/>
  <c r="AO154" i="28"/>
  <c r="AJ154" i="28"/>
  <c r="Z152" i="28"/>
  <c r="AK151" i="28"/>
  <c r="O151" i="28"/>
  <c r="C260" i="21" l="1"/>
  <c r="A152" i="28"/>
  <c r="X153" i="28"/>
  <c r="AI152" i="28"/>
  <c r="M152" i="28"/>
  <c r="AP155" i="28"/>
  <c r="AM155" i="28"/>
  <c r="L155" i="28"/>
  <c r="AJ155" i="28"/>
  <c r="AL155" i="28"/>
  <c r="W156" i="28"/>
  <c r="AO155" i="28"/>
  <c r="B156" i="28"/>
  <c r="Z153" i="28"/>
  <c r="AK152" i="28"/>
  <c r="O152" i="28"/>
  <c r="P154" i="28"/>
  <c r="T154" i="28"/>
  <c r="Q154" i="28"/>
  <c r="S154" i="28"/>
  <c r="N154" i="28"/>
  <c r="AC151" i="28"/>
  <c r="AN150" i="28"/>
  <c r="R150" i="28"/>
  <c r="C261" i="21" l="1"/>
  <c r="X154" i="28"/>
  <c r="AI153" i="28"/>
  <c r="M153" i="28"/>
  <c r="A153" i="28"/>
  <c r="AC152" i="28"/>
  <c r="AN151" i="28"/>
  <c r="R151" i="28"/>
  <c r="L156" i="28"/>
  <c r="AM156" i="28"/>
  <c r="AO156" i="28"/>
  <c r="AL156" i="28"/>
  <c r="AP156" i="28"/>
  <c r="AJ156" i="28"/>
  <c r="W157" i="28"/>
  <c r="Z154" i="28"/>
  <c r="AK153" i="28"/>
  <c r="O153" i="28"/>
  <c r="N155" i="28"/>
  <c r="S155" i="28"/>
  <c r="T155" i="28"/>
  <c r="P155" i="28"/>
  <c r="Q155" i="28"/>
  <c r="B157" i="28"/>
  <c r="C262" i="21" l="1"/>
  <c r="A154" i="28"/>
  <c r="X155" i="28"/>
  <c r="AI154" i="28"/>
  <c r="M154" i="28"/>
  <c r="Z155" i="28"/>
  <c r="AK154" i="28"/>
  <c r="O154" i="28"/>
  <c r="AO157" i="28"/>
  <c r="AJ157" i="28"/>
  <c r="L157" i="28"/>
  <c r="AL157" i="28"/>
  <c r="AP157" i="28"/>
  <c r="AM157" i="28"/>
  <c r="W158" i="28"/>
  <c r="S156" i="28"/>
  <c r="P156" i="28"/>
  <c r="T156" i="28"/>
  <c r="Q156" i="28"/>
  <c r="N156" i="28"/>
  <c r="B158" i="28"/>
  <c r="AC153" i="28"/>
  <c r="AN152" i="28"/>
  <c r="R152" i="28"/>
  <c r="C263" i="21" l="1"/>
  <c r="X156" i="28"/>
  <c r="AI155" i="28"/>
  <c r="M155" i="28"/>
  <c r="A155" i="28"/>
  <c r="Q157" i="28"/>
  <c r="P157" i="28"/>
  <c r="S157" i="28"/>
  <c r="T157" i="28"/>
  <c r="N157" i="28"/>
  <c r="AC154" i="28"/>
  <c r="AN153" i="28"/>
  <c r="R153" i="28"/>
  <c r="B159" i="28"/>
  <c r="AP158" i="28"/>
  <c r="AO158" i="28"/>
  <c r="AL158" i="28"/>
  <c r="AM158" i="28"/>
  <c r="W159" i="28"/>
  <c r="L158" i="28"/>
  <c r="AJ158" i="28"/>
  <c r="Z156" i="28"/>
  <c r="AK155" i="28"/>
  <c r="O155" i="28"/>
  <c r="C264" i="21" l="1"/>
  <c r="A156" i="28"/>
  <c r="X157" i="28"/>
  <c r="AI156" i="28"/>
  <c r="M156" i="28"/>
  <c r="Z157" i="28"/>
  <c r="AK156" i="28"/>
  <c r="O156" i="28"/>
  <c r="AC155" i="28"/>
  <c r="AN154" i="28"/>
  <c r="R154" i="28"/>
  <c r="B160" i="28"/>
  <c r="Q158" i="28"/>
  <c r="N158" i="28"/>
  <c r="P158" i="28"/>
  <c r="S158" i="28"/>
  <c r="T158" i="28"/>
  <c r="AM159" i="28"/>
  <c r="AJ159" i="28"/>
  <c r="AO159" i="28"/>
  <c r="AL159" i="28"/>
  <c r="AP159" i="28"/>
  <c r="L159" i="28"/>
  <c r="W160" i="28"/>
  <c r="C265" i="21" l="1"/>
  <c r="X158" i="28"/>
  <c r="AI157" i="28"/>
  <c r="M157" i="28"/>
  <c r="A157" i="28"/>
  <c r="P159" i="28"/>
  <c r="T159" i="28"/>
  <c r="S159" i="28"/>
  <c r="Q159" i="28"/>
  <c r="N159" i="28"/>
  <c r="Z158" i="28"/>
  <c r="AK157" i="28"/>
  <c r="O157" i="28"/>
  <c r="B161" i="28"/>
  <c r="AC156" i="28"/>
  <c r="AN155" i="28"/>
  <c r="R155" i="28"/>
  <c r="AJ160" i="28"/>
  <c r="L160" i="28"/>
  <c r="AO160" i="28"/>
  <c r="AM160" i="28"/>
  <c r="AP160" i="28"/>
  <c r="W161" i="28"/>
  <c r="AL160" i="28"/>
  <c r="C266" i="21" l="1"/>
  <c r="A158" i="28"/>
  <c r="X159" i="28"/>
  <c r="AI158" i="28"/>
  <c r="M158" i="28"/>
  <c r="L161" i="28"/>
  <c r="AO161" i="28"/>
  <c r="AL161" i="28"/>
  <c r="W162" i="28"/>
  <c r="AM161" i="28"/>
  <c r="AP161" i="28"/>
  <c r="AJ161" i="28"/>
  <c r="B162" i="28"/>
  <c r="Z159" i="28"/>
  <c r="AK158" i="28"/>
  <c r="O158" i="28"/>
  <c r="AC157" i="28"/>
  <c r="AN156" i="28"/>
  <c r="R156" i="28"/>
  <c r="N160" i="28"/>
  <c r="T160" i="28"/>
  <c r="P160" i="28"/>
  <c r="Q160" i="28"/>
  <c r="S160" i="28"/>
  <c r="C267" i="21" l="1"/>
  <c r="X160" i="28"/>
  <c r="AI159" i="28"/>
  <c r="M159" i="28"/>
  <c r="A159" i="28"/>
  <c r="AC158" i="28"/>
  <c r="AN157" i="28"/>
  <c r="R157" i="28"/>
  <c r="AL162" i="28"/>
  <c r="AO162" i="28"/>
  <c r="W163" i="28"/>
  <c r="AP162" i="28"/>
  <c r="AM162" i="28"/>
  <c r="AJ162" i="28"/>
  <c r="L162" i="28"/>
  <c r="Z160" i="28"/>
  <c r="AK159" i="28"/>
  <c r="O159" i="28"/>
  <c r="B163" i="28"/>
  <c r="T161" i="28"/>
  <c r="Q161" i="28"/>
  <c r="N161" i="28"/>
  <c r="P161" i="28"/>
  <c r="S161" i="28"/>
  <c r="C268" i="21" l="1"/>
  <c r="A160" i="28"/>
  <c r="X161" i="28"/>
  <c r="AI160" i="28"/>
  <c r="M160" i="28"/>
  <c r="AO163" i="28"/>
  <c r="AP163" i="28"/>
  <c r="AL163" i="28"/>
  <c r="W164" i="28"/>
  <c r="AM163" i="28"/>
  <c r="L163" i="28"/>
  <c r="AJ163" i="28"/>
  <c r="Z161" i="28"/>
  <c r="AK160" i="28"/>
  <c r="O160" i="28"/>
  <c r="B164" i="28"/>
  <c r="Q162" i="28"/>
  <c r="N162" i="28"/>
  <c r="S162" i="28"/>
  <c r="P162" i="28"/>
  <c r="T162" i="28"/>
  <c r="AC159" i="28"/>
  <c r="AN158" i="28"/>
  <c r="R158" i="28"/>
  <c r="C269" i="21" l="1"/>
  <c r="X162" i="28"/>
  <c r="AI161" i="28"/>
  <c r="M161" i="28"/>
  <c r="A161" i="28"/>
  <c r="AC160" i="28"/>
  <c r="AN159" i="28"/>
  <c r="R159" i="28"/>
  <c r="W165" i="28"/>
  <c r="AL164" i="28"/>
  <c r="AP164" i="28"/>
  <c r="L164" i="28"/>
  <c r="AJ164" i="28"/>
  <c r="AM164" i="28"/>
  <c r="AO164" i="28"/>
  <c r="B165" i="28"/>
  <c r="Z162" i="28"/>
  <c r="AK161" i="28"/>
  <c r="O161" i="28"/>
  <c r="Q163" i="28"/>
  <c r="P163" i="28"/>
  <c r="N163" i="28"/>
  <c r="S163" i="28"/>
  <c r="T163" i="28"/>
  <c r="C270" i="21" l="1"/>
  <c r="A162" i="28"/>
  <c r="X163" i="28"/>
  <c r="AI162" i="28"/>
  <c r="M162" i="28"/>
  <c r="S164" i="28"/>
  <c r="Q164" i="28"/>
  <c r="P164" i="28"/>
  <c r="T164" i="28"/>
  <c r="N164" i="28"/>
  <c r="AC161" i="28"/>
  <c r="AN160" i="28"/>
  <c r="R160" i="28"/>
  <c r="Z163" i="28"/>
  <c r="AK162" i="28"/>
  <c r="O162" i="28"/>
  <c r="B166" i="28"/>
  <c r="AP165" i="28"/>
  <c r="W166" i="28"/>
  <c r="AL165" i="28"/>
  <c r="L165" i="28"/>
  <c r="AO165" i="28"/>
  <c r="AJ165" i="28"/>
  <c r="AM165" i="28"/>
  <c r="C271" i="21" l="1"/>
  <c r="X164" i="28"/>
  <c r="AI163" i="28"/>
  <c r="M163" i="28"/>
  <c r="A163" i="28"/>
  <c r="AC162" i="28"/>
  <c r="AN161" i="28"/>
  <c r="R161" i="28"/>
  <c r="B167" i="28"/>
  <c r="P165" i="28"/>
  <c r="T165" i="28"/>
  <c r="Q165" i="28"/>
  <c r="N165" i="28"/>
  <c r="S165" i="28"/>
  <c r="Z164" i="28"/>
  <c r="AK163" i="28"/>
  <c r="O163" i="28"/>
  <c r="AO166" i="28"/>
  <c r="L166" i="28"/>
  <c r="AP166" i="28"/>
  <c r="W167" i="28"/>
  <c r="AL166" i="28"/>
  <c r="AM166" i="28"/>
  <c r="AJ166" i="28"/>
  <c r="C272" i="21" l="1"/>
  <c r="A164" i="28"/>
  <c r="X165" i="28"/>
  <c r="AI164" i="28"/>
  <c r="M164" i="28"/>
  <c r="AM167" i="28"/>
  <c r="AJ167" i="28"/>
  <c r="AO167" i="28"/>
  <c r="AP167" i="28"/>
  <c r="W168" i="28"/>
  <c r="AL167" i="28"/>
  <c r="L167" i="28"/>
  <c r="Z165" i="28"/>
  <c r="AK164" i="28"/>
  <c r="O164" i="28"/>
  <c r="N166" i="28"/>
  <c r="Q166" i="28"/>
  <c r="P166" i="28"/>
  <c r="S166" i="28"/>
  <c r="T166" i="28"/>
  <c r="B168" i="28"/>
  <c r="AC163" i="28"/>
  <c r="AN162" i="28"/>
  <c r="R162" i="28"/>
  <c r="C273" i="21" l="1"/>
  <c r="X166" i="28"/>
  <c r="AI165" i="28"/>
  <c r="M165" i="28"/>
  <c r="A165" i="28"/>
  <c r="N167" i="28"/>
  <c r="P167" i="28"/>
  <c r="S167" i="28"/>
  <c r="Q167" i="28"/>
  <c r="T167" i="28"/>
  <c r="AC164" i="28"/>
  <c r="AN163" i="28"/>
  <c r="R163" i="28"/>
  <c r="W169" i="28"/>
  <c r="AJ168" i="28"/>
  <c r="AO168" i="28"/>
  <c r="AL168" i="28"/>
  <c r="AP168" i="28"/>
  <c r="AM168" i="28"/>
  <c r="L168" i="28"/>
  <c r="Z166" i="28"/>
  <c r="AK165" i="28"/>
  <c r="O165" i="28"/>
  <c r="B169" i="28"/>
  <c r="C274" i="21" l="1"/>
  <c r="A166" i="28"/>
  <c r="X167" i="28"/>
  <c r="AI166" i="28"/>
  <c r="M166" i="28"/>
  <c r="Z167" i="28"/>
  <c r="AK166" i="28"/>
  <c r="O166" i="28"/>
  <c r="B170" i="28"/>
  <c r="AP169" i="28"/>
  <c r="L169" i="28"/>
  <c r="AM169" i="28"/>
  <c r="AJ169" i="28"/>
  <c r="AO169" i="28"/>
  <c r="W170" i="28"/>
  <c r="AL169" i="28"/>
  <c r="T168" i="28"/>
  <c r="N168" i="28"/>
  <c r="Q168" i="28"/>
  <c r="P168" i="28"/>
  <c r="S168" i="28"/>
  <c r="AC165" i="28"/>
  <c r="AN164" i="28"/>
  <c r="R164" i="28"/>
  <c r="C275" i="21" l="1"/>
  <c r="X168" i="28"/>
  <c r="AI167" i="28"/>
  <c r="M167" i="28"/>
  <c r="A167" i="28"/>
  <c r="AC166" i="28"/>
  <c r="AN165" i="28"/>
  <c r="R165" i="28"/>
  <c r="N169" i="28"/>
  <c r="Q169" i="28"/>
  <c r="P169" i="28"/>
  <c r="S169" i="28"/>
  <c r="T169" i="28"/>
  <c r="AJ170" i="28"/>
  <c r="L170" i="28"/>
  <c r="AL170" i="28"/>
  <c r="AM170" i="28"/>
  <c r="AP170" i="28"/>
  <c r="W171" i="28"/>
  <c r="AO170" i="28"/>
  <c r="B171" i="28"/>
  <c r="Z168" i="28"/>
  <c r="AK167" i="28"/>
  <c r="O167" i="28"/>
  <c r="C276" i="21" l="1"/>
  <c r="A168" i="28"/>
  <c r="X169" i="28"/>
  <c r="AI168" i="28"/>
  <c r="M168" i="28"/>
  <c r="Z169" i="28"/>
  <c r="AK168" i="28"/>
  <c r="O168" i="28"/>
  <c r="B172" i="28"/>
  <c r="N170" i="28"/>
  <c r="Q170" i="28"/>
  <c r="P170" i="28"/>
  <c r="S170" i="28"/>
  <c r="T170" i="28"/>
  <c r="L171" i="28"/>
  <c r="AJ171" i="28"/>
  <c r="AO171" i="28"/>
  <c r="AP171" i="28"/>
  <c r="AL171" i="28"/>
  <c r="AM171" i="28"/>
  <c r="W172" i="28"/>
  <c r="AC167" i="28"/>
  <c r="AN166" i="28"/>
  <c r="R166" i="28"/>
  <c r="C277" i="21" l="1"/>
  <c r="X170" i="28"/>
  <c r="AI169" i="28"/>
  <c r="M169" i="28"/>
  <c r="A169" i="28"/>
  <c r="AC168" i="28"/>
  <c r="AN167" i="28"/>
  <c r="R167" i="28"/>
  <c r="T171" i="28"/>
  <c r="S171" i="28"/>
  <c r="P171" i="28"/>
  <c r="Q171" i="28"/>
  <c r="N171" i="28"/>
  <c r="B173" i="28"/>
  <c r="AL172" i="28"/>
  <c r="AM172" i="28"/>
  <c r="L172" i="28"/>
  <c r="AO172" i="28"/>
  <c r="W173" i="28"/>
  <c r="AJ172" i="28"/>
  <c r="AP172" i="28"/>
  <c r="Z170" i="28"/>
  <c r="AK169" i="28"/>
  <c r="O169" i="28"/>
  <c r="C278" i="21" l="1"/>
  <c r="A170" i="28"/>
  <c r="X171" i="28"/>
  <c r="AI170" i="28"/>
  <c r="M170" i="28"/>
  <c r="Z171" i="28"/>
  <c r="AK170" i="28"/>
  <c r="O170" i="28"/>
  <c r="B174" i="28"/>
  <c r="AJ173" i="28"/>
  <c r="AO173" i="28"/>
  <c r="L173" i="28"/>
  <c r="W174" i="28"/>
  <c r="AL173" i="28"/>
  <c r="AP173" i="28"/>
  <c r="AM173" i="28"/>
  <c r="T172" i="28"/>
  <c r="S172" i="28"/>
  <c r="P172" i="28"/>
  <c r="N172" i="28"/>
  <c r="Q172" i="28"/>
  <c r="AC169" i="28"/>
  <c r="AN168" i="28"/>
  <c r="R168" i="28"/>
  <c r="C279" i="21" l="1"/>
  <c r="X172" i="28"/>
  <c r="AI171" i="28"/>
  <c r="M171" i="28"/>
  <c r="A171" i="28"/>
  <c r="AC170" i="28"/>
  <c r="AN169" i="28"/>
  <c r="R169" i="28"/>
  <c r="B175" i="28"/>
  <c r="AL174" i="28"/>
  <c r="AJ174" i="28"/>
  <c r="W175" i="28"/>
  <c r="L174" i="28"/>
  <c r="AO174" i="28"/>
  <c r="AM174" i="28"/>
  <c r="AP174" i="28"/>
  <c r="P173" i="28"/>
  <c r="S173" i="28"/>
  <c r="N173" i="28"/>
  <c r="Q173" i="28"/>
  <c r="T173" i="28"/>
  <c r="Z172" i="28"/>
  <c r="AK171" i="28"/>
  <c r="O171" i="28"/>
  <c r="C280" i="21" l="1"/>
  <c r="A172" i="28"/>
  <c r="X173" i="28"/>
  <c r="AI172" i="28"/>
  <c r="M172" i="28"/>
  <c r="Z173" i="28"/>
  <c r="AK172" i="28"/>
  <c r="O172" i="28"/>
  <c r="B176" i="28"/>
  <c r="P174" i="28"/>
  <c r="S174" i="28"/>
  <c r="N174" i="28"/>
  <c r="T174" i="28"/>
  <c r="Q174" i="28"/>
  <c r="AM175" i="28"/>
  <c r="W176" i="28"/>
  <c r="AP175" i="28"/>
  <c r="AJ175" i="28"/>
  <c r="AL175" i="28"/>
  <c r="AO175" i="28"/>
  <c r="L175" i="28"/>
  <c r="AC171" i="28"/>
  <c r="AN170" i="28"/>
  <c r="R170" i="28"/>
  <c r="C281" i="21" l="1"/>
  <c r="X174" i="28"/>
  <c r="AI173" i="28"/>
  <c r="M173" i="28"/>
  <c r="A173" i="28"/>
  <c r="AC172" i="28"/>
  <c r="AN171" i="28"/>
  <c r="R171" i="28"/>
  <c r="AP176" i="28"/>
  <c r="AM176" i="28"/>
  <c r="AO176" i="28"/>
  <c r="W177" i="28"/>
  <c r="AL176" i="28"/>
  <c r="L176" i="28"/>
  <c r="AJ176" i="28"/>
  <c r="B177" i="28"/>
  <c r="P175" i="28"/>
  <c r="Q175" i="28"/>
  <c r="N175" i="28"/>
  <c r="S175" i="28"/>
  <c r="T175" i="28"/>
  <c r="Z174" i="28"/>
  <c r="AK173" i="28"/>
  <c r="O173" i="28"/>
  <c r="C282" i="21" l="1"/>
  <c r="A174" i="28"/>
  <c r="X175" i="28"/>
  <c r="AI174" i="28"/>
  <c r="M174" i="28"/>
  <c r="AL177" i="28"/>
  <c r="AM177" i="28"/>
  <c r="W178" i="28"/>
  <c r="AP177" i="28"/>
  <c r="AO177" i="28"/>
  <c r="AJ177" i="28"/>
  <c r="L177" i="28"/>
  <c r="Z175" i="28"/>
  <c r="AK174" i="28"/>
  <c r="O174" i="28"/>
  <c r="P176" i="28"/>
  <c r="T176" i="28"/>
  <c r="Q176" i="28"/>
  <c r="N176" i="28"/>
  <c r="S176" i="28"/>
  <c r="B178" i="28"/>
  <c r="AC173" i="28"/>
  <c r="AN172" i="28"/>
  <c r="R172" i="28"/>
  <c r="X176" i="28" l="1"/>
  <c r="AI175" i="28"/>
  <c r="M175" i="28"/>
  <c r="A175" i="28"/>
  <c r="Q177" i="28"/>
  <c r="S177" i="28"/>
  <c r="T177" i="28"/>
  <c r="P177" i="28"/>
  <c r="N177" i="28"/>
  <c r="AC174" i="28"/>
  <c r="AN173" i="28"/>
  <c r="R173" i="28"/>
  <c r="B179" i="28"/>
  <c r="Z176" i="28"/>
  <c r="AK175" i="28"/>
  <c r="O175" i="28"/>
  <c r="AJ178" i="28"/>
  <c r="AL178" i="28"/>
  <c r="W179" i="28"/>
  <c r="AO178" i="28"/>
  <c r="AP178" i="28"/>
  <c r="L178" i="28"/>
  <c r="AM178" i="28"/>
  <c r="C283" i="21" l="1"/>
  <c r="A176" i="28"/>
  <c r="X177" i="28"/>
  <c r="AI176" i="28"/>
  <c r="M176" i="28"/>
  <c r="S178" i="28"/>
  <c r="P178" i="28"/>
  <c r="Q178" i="28"/>
  <c r="N178" i="28"/>
  <c r="T178" i="28"/>
  <c r="L179" i="28"/>
  <c r="AO179" i="28"/>
  <c r="AJ179" i="28"/>
  <c r="AL179" i="28"/>
  <c r="AP179" i="28"/>
  <c r="W180" i="28"/>
  <c r="AM179" i="28"/>
  <c r="Z177" i="28"/>
  <c r="AK176" i="28"/>
  <c r="O176" i="28"/>
  <c r="B180" i="28"/>
  <c r="AC175" i="28"/>
  <c r="AN174" i="28"/>
  <c r="R174" i="28"/>
  <c r="C284" i="21" l="1"/>
  <c r="X178" i="28"/>
  <c r="AI177" i="28"/>
  <c r="M177" i="28"/>
  <c r="A177" i="28"/>
  <c r="AC176" i="28"/>
  <c r="AN175" i="28"/>
  <c r="R175" i="28"/>
  <c r="Z178" i="28"/>
  <c r="AK177" i="28"/>
  <c r="O177" i="28"/>
  <c r="B181" i="28"/>
  <c r="AO180" i="28"/>
  <c r="AL180" i="28"/>
  <c r="W181" i="28"/>
  <c r="AM180" i="28"/>
  <c r="AJ180" i="28"/>
  <c r="L180" i="28"/>
  <c r="AP180" i="28"/>
  <c r="T179" i="28"/>
  <c r="Q179" i="28"/>
  <c r="P179" i="28"/>
  <c r="N179" i="28"/>
  <c r="S179" i="28"/>
  <c r="C285" i="21" l="1"/>
  <c r="A178" i="28"/>
  <c r="X179" i="28"/>
  <c r="AI178" i="28"/>
  <c r="M178" i="28"/>
  <c r="B182" i="28"/>
  <c r="Z179" i="28"/>
  <c r="AK178" i="28"/>
  <c r="O178" i="28"/>
  <c r="S180" i="28"/>
  <c r="Q180" i="28"/>
  <c r="T180" i="28"/>
  <c r="P180" i="28"/>
  <c r="N180" i="28"/>
  <c r="W182" i="28"/>
  <c r="AO181" i="28"/>
  <c r="AP181" i="28"/>
  <c r="AL181" i="28"/>
  <c r="L181" i="28"/>
  <c r="AJ181" i="28"/>
  <c r="AM181" i="28"/>
  <c r="AC177" i="28"/>
  <c r="AN176" i="28"/>
  <c r="R176" i="28"/>
  <c r="C286" i="21" l="1"/>
  <c r="X180" i="28"/>
  <c r="AI179" i="28"/>
  <c r="M179" i="28"/>
  <c r="A179" i="28"/>
  <c r="Z180" i="28"/>
  <c r="AK179" i="28"/>
  <c r="O179" i="28"/>
  <c r="AC178" i="28"/>
  <c r="AN177" i="28"/>
  <c r="R177" i="28"/>
  <c r="AM182" i="28"/>
  <c r="W183" i="28"/>
  <c r="L182" i="28"/>
  <c r="AO182" i="28"/>
  <c r="AL182" i="28"/>
  <c r="AP182" i="28"/>
  <c r="AJ182" i="28"/>
  <c r="B183" i="28"/>
  <c r="Q181" i="28"/>
  <c r="P181" i="28"/>
  <c r="N181" i="28"/>
  <c r="S181" i="28"/>
  <c r="T181" i="28"/>
  <c r="C287" i="21" l="1"/>
  <c r="A180" i="28"/>
  <c r="X181" i="28"/>
  <c r="AI180" i="28"/>
  <c r="M180" i="28"/>
  <c r="N182" i="28"/>
  <c r="S182" i="28"/>
  <c r="T182" i="28"/>
  <c r="Q182" i="28"/>
  <c r="P182" i="28"/>
  <c r="AJ183" i="28"/>
  <c r="AP183" i="28"/>
  <c r="AL183" i="28"/>
  <c r="L183" i="28"/>
  <c r="W184" i="28"/>
  <c r="AO183" i="28"/>
  <c r="AM183" i="28"/>
  <c r="B184" i="28"/>
  <c r="AC179" i="28"/>
  <c r="AN178" i="28"/>
  <c r="R178" i="28"/>
  <c r="Z181" i="28"/>
  <c r="AK180" i="28"/>
  <c r="O180" i="28"/>
  <c r="C288" i="21" l="1"/>
  <c r="X182" i="28"/>
  <c r="AI181" i="28"/>
  <c r="M181" i="28"/>
  <c r="A181" i="28"/>
  <c r="Z182" i="28"/>
  <c r="AK181" i="28"/>
  <c r="O181" i="28"/>
  <c r="B185" i="28"/>
  <c r="AP184" i="28"/>
  <c r="W185" i="28"/>
  <c r="AO184" i="28"/>
  <c r="L184" i="28"/>
  <c r="AM184" i="28"/>
  <c r="AJ184" i="28"/>
  <c r="AL184" i="28"/>
  <c r="P183" i="28"/>
  <c r="Q183" i="28"/>
  <c r="N183" i="28"/>
  <c r="T183" i="28"/>
  <c r="S183" i="28"/>
  <c r="AC180" i="28"/>
  <c r="AN179" i="28"/>
  <c r="R179" i="28"/>
  <c r="C289" i="21" l="1"/>
  <c r="A182" i="28"/>
  <c r="X183" i="28"/>
  <c r="AI182" i="28"/>
  <c r="M182" i="28"/>
  <c r="AC181" i="28"/>
  <c r="AN180" i="28"/>
  <c r="R180" i="28"/>
  <c r="N184" i="28"/>
  <c r="T184" i="28"/>
  <c r="P184" i="28"/>
  <c r="S184" i="28"/>
  <c r="Q184" i="28"/>
  <c r="AO185" i="28"/>
  <c r="AM185" i="28"/>
  <c r="W186" i="28"/>
  <c r="AL185" i="28"/>
  <c r="AP185" i="28"/>
  <c r="AJ185" i="28"/>
  <c r="L185" i="28"/>
  <c r="B186" i="28"/>
  <c r="Z183" i="28"/>
  <c r="AK182" i="28"/>
  <c r="O182" i="28"/>
  <c r="C290" i="21" l="1"/>
  <c r="X184" i="28"/>
  <c r="AI183" i="28"/>
  <c r="M183" i="28"/>
  <c r="A183" i="28"/>
  <c r="Z184" i="28"/>
  <c r="AK183" i="28"/>
  <c r="O183" i="28"/>
  <c r="B187" i="28"/>
  <c r="L186" i="28"/>
  <c r="AO186" i="28"/>
  <c r="AP186" i="28"/>
  <c r="AJ186" i="28"/>
  <c r="AM186" i="28"/>
  <c r="AL186" i="28"/>
  <c r="W187" i="28"/>
  <c r="Q185" i="28"/>
  <c r="S185" i="28"/>
  <c r="P185" i="28"/>
  <c r="T185" i="28"/>
  <c r="N185" i="28"/>
  <c r="AC182" i="28"/>
  <c r="AN181" i="28"/>
  <c r="R181" i="28"/>
  <c r="C291" i="21" l="1"/>
  <c r="C292" i="21"/>
  <c r="A184" i="28"/>
  <c r="X185" i="28"/>
  <c r="AI184" i="28"/>
  <c r="M184" i="28"/>
  <c r="AC183" i="28"/>
  <c r="AN182" i="28"/>
  <c r="R182" i="28"/>
  <c r="AJ187" i="28"/>
  <c r="W188" i="28"/>
  <c r="L187" i="28"/>
  <c r="AO187" i="28"/>
  <c r="AP187" i="28"/>
  <c r="AL187" i="28"/>
  <c r="AM187" i="28"/>
  <c r="Q186" i="28"/>
  <c r="P186" i="28"/>
  <c r="T186" i="28"/>
  <c r="S186" i="28"/>
  <c r="N186" i="28"/>
  <c r="B188" i="28"/>
  <c r="Z185" i="28"/>
  <c r="AK184" i="28"/>
  <c r="O184" i="28"/>
  <c r="A185" i="28" l="1"/>
  <c r="X186" i="28"/>
  <c r="AI185" i="28"/>
  <c r="M185" i="28"/>
  <c r="Z186" i="28"/>
  <c r="AK185" i="28"/>
  <c r="O185" i="28"/>
  <c r="B189" i="28"/>
  <c r="P187" i="28"/>
  <c r="Q187" i="28"/>
  <c r="S187" i="28"/>
  <c r="T187" i="28"/>
  <c r="N187" i="28"/>
  <c r="AL188" i="28"/>
  <c r="AM188" i="28"/>
  <c r="AP188" i="28"/>
  <c r="AO188" i="28"/>
  <c r="L188" i="28"/>
  <c r="AJ188" i="28"/>
  <c r="W189" i="28"/>
  <c r="AC184" i="28"/>
  <c r="AN183" i="28"/>
  <c r="R183" i="28"/>
  <c r="C293" i="21" l="1"/>
  <c r="C294" i="21"/>
  <c r="A186" i="28"/>
  <c r="X187" i="28"/>
  <c r="AI186" i="28"/>
  <c r="M186" i="28"/>
  <c r="AC185" i="28"/>
  <c r="AN184" i="28"/>
  <c r="R184" i="28"/>
  <c r="AL189" i="28"/>
  <c r="L189" i="28"/>
  <c r="AM189" i="28"/>
  <c r="AJ189" i="28"/>
  <c r="AO189" i="28"/>
  <c r="W190" i="28"/>
  <c r="AP189" i="28"/>
  <c r="Q188" i="28"/>
  <c r="S188" i="28"/>
  <c r="T188" i="28"/>
  <c r="N188" i="28"/>
  <c r="P188" i="28"/>
  <c r="B190" i="28"/>
  <c r="Z187" i="28"/>
  <c r="AK186" i="28"/>
  <c r="O186" i="28"/>
  <c r="C295" i="21" l="1"/>
  <c r="X188" i="28"/>
  <c r="AI187" i="28"/>
  <c r="M187" i="28"/>
  <c r="A187" i="28"/>
  <c r="B191" i="28"/>
  <c r="S189" i="28"/>
  <c r="T189" i="28"/>
  <c r="N189" i="28"/>
  <c r="P189" i="28"/>
  <c r="Q189" i="28"/>
  <c r="AO190" i="28"/>
  <c r="W191" i="28"/>
  <c r="AP190" i="28"/>
  <c r="AM190" i="28"/>
  <c r="AJ190" i="28"/>
  <c r="AL190" i="28"/>
  <c r="L190" i="28"/>
  <c r="Z188" i="28"/>
  <c r="AK187" i="28"/>
  <c r="O187" i="28"/>
  <c r="AC186" i="28"/>
  <c r="AN185" i="28"/>
  <c r="R185" i="28"/>
  <c r="C296" i="21" l="1"/>
  <c r="A188" i="28"/>
  <c r="X189" i="28"/>
  <c r="AI188" i="28"/>
  <c r="M188" i="28"/>
  <c r="B192" i="28"/>
  <c r="AC187" i="28"/>
  <c r="AN186" i="28"/>
  <c r="R186" i="28"/>
  <c r="Z189" i="28"/>
  <c r="AK188" i="28"/>
  <c r="O188" i="28"/>
  <c r="Q190" i="28"/>
  <c r="T190" i="28"/>
  <c r="N190" i="28"/>
  <c r="S190" i="28"/>
  <c r="P190" i="28"/>
  <c r="AL191" i="28"/>
  <c r="W192" i="28"/>
  <c r="AM191" i="28"/>
  <c r="AJ191" i="28"/>
  <c r="AP191" i="28"/>
  <c r="L191" i="28"/>
  <c r="AO191" i="28"/>
  <c r="C297" i="21" l="1"/>
  <c r="X190" i="28"/>
  <c r="AI189" i="28"/>
  <c r="M189" i="28"/>
  <c r="A189" i="28"/>
  <c r="Z190" i="28"/>
  <c r="AK189" i="28"/>
  <c r="O189" i="28"/>
  <c r="AM192" i="28"/>
  <c r="AO192" i="28"/>
  <c r="AJ192" i="28"/>
  <c r="AP192" i="28"/>
  <c r="L192" i="28"/>
  <c r="W193" i="28"/>
  <c r="AL192" i="28"/>
  <c r="AC188" i="28"/>
  <c r="AN187" i="28"/>
  <c r="R187" i="28"/>
  <c r="Q191" i="28"/>
  <c r="S191" i="28"/>
  <c r="T191" i="28"/>
  <c r="N191" i="28"/>
  <c r="P191" i="28"/>
  <c r="B193" i="28"/>
  <c r="C298" i="21" l="1"/>
  <c r="A190" i="28"/>
  <c r="X191" i="28"/>
  <c r="AI190" i="28"/>
  <c r="M190" i="28"/>
  <c r="AC189" i="28"/>
  <c r="AN188" i="28"/>
  <c r="R188" i="28"/>
  <c r="N192" i="28"/>
  <c r="P192" i="28"/>
  <c r="Q192" i="28"/>
  <c r="S192" i="28"/>
  <c r="T192" i="28"/>
  <c r="B194" i="28"/>
  <c r="AL193" i="28"/>
  <c r="L193" i="28"/>
  <c r="AM193" i="28"/>
  <c r="AO193" i="28"/>
  <c r="AP193" i="28"/>
  <c r="W194" i="28"/>
  <c r="AJ193" i="28"/>
  <c r="Z191" i="28"/>
  <c r="AK190" i="28"/>
  <c r="O190" i="28"/>
  <c r="C299" i="21" l="1"/>
  <c r="X192" i="28"/>
  <c r="AI191" i="28"/>
  <c r="M191" i="28"/>
  <c r="A191" i="28"/>
  <c r="L194" i="28"/>
  <c r="AJ194" i="28"/>
  <c r="W195" i="28"/>
  <c r="AL194" i="28"/>
  <c r="AM194" i="28"/>
  <c r="AO194" i="28"/>
  <c r="AP194" i="28"/>
  <c r="B195" i="28"/>
  <c r="Z192" i="28"/>
  <c r="AK191" i="28"/>
  <c r="O191" i="28"/>
  <c r="S193" i="28"/>
  <c r="N193" i="28"/>
  <c r="Q193" i="28"/>
  <c r="T193" i="28"/>
  <c r="P193" i="28"/>
  <c r="AC190" i="28"/>
  <c r="AN189" i="28"/>
  <c r="R189" i="28"/>
  <c r="C300" i="21" l="1"/>
  <c r="A192" i="28"/>
  <c r="X193" i="28"/>
  <c r="AI192" i="28"/>
  <c r="M192" i="28"/>
  <c r="AC191" i="28"/>
  <c r="AN190" i="28"/>
  <c r="R190" i="28"/>
  <c r="Z193" i="28"/>
  <c r="AK192" i="28"/>
  <c r="O192" i="28"/>
  <c r="AO195" i="28"/>
  <c r="AJ195" i="28"/>
  <c r="AP195" i="28"/>
  <c r="AM195" i="28"/>
  <c r="AL195" i="28"/>
  <c r="W196" i="28"/>
  <c r="L195" i="28"/>
  <c r="B196" i="28"/>
  <c r="P194" i="28"/>
  <c r="Q194" i="28"/>
  <c r="S194" i="28"/>
  <c r="T194" i="28"/>
  <c r="N194" i="28"/>
  <c r="C301" i="21" l="1"/>
  <c r="X194" i="28"/>
  <c r="AI193" i="28"/>
  <c r="M193" i="28"/>
  <c r="A193" i="28"/>
  <c r="Z194" i="28"/>
  <c r="AK193" i="28"/>
  <c r="O193" i="28"/>
  <c r="B197" i="28"/>
  <c r="P195" i="28"/>
  <c r="Q195" i="28"/>
  <c r="S195" i="28"/>
  <c r="T195" i="28"/>
  <c r="N195" i="28"/>
  <c r="AO196" i="28"/>
  <c r="AP196" i="28"/>
  <c r="L196" i="28"/>
  <c r="AJ196" i="28"/>
  <c r="W197" i="28"/>
  <c r="AL196" i="28"/>
  <c r="AM196" i="28"/>
  <c r="AC192" i="28"/>
  <c r="AN191" i="28"/>
  <c r="R191" i="28"/>
  <c r="C302" i="21" l="1"/>
  <c r="A194" i="28"/>
  <c r="X195" i="28"/>
  <c r="AI194" i="28"/>
  <c r="M194" i="28"/>
  <c r="B198" i="28"/>
  <c r="P196" i="28"/>
  <c r="Q196" i="28"/>
  <c r="S196" i="28"/>
  <c r="T196" i="28"/>
  <c r="N196" i="28"/>
  <c r="AP197" i="28"/>
  <c r="W198" i="28"/>
  <c r="AL197" i="28"/>
  <c r="AJ197" i="28"/>
  <c r="L197" i="28"/>
  <c r="AO197" i="28"/>
  <c r="AM197" i="28"/>
  <c r="AC193" i="28"/>
  <c r="AN192" i="28"/>
  <c r="R192" i="28"/>
  <c r="Z195" i="28"/>
  <c r="AK194" i="28"/>
  <c r="O194" i="28"/>
  <c r="C303" i="21" l="1"/>
  <c r="A195" i="28"/>
  <c r="X196" i="28"/>
  <c r="AI195" i="28"/>
  <c r="M195" i="28"/>
  <c r="Z196" i="28"/>
  <c r="AK195" i="28"/>
  <c r="O195" i="28"/>
  <c r="B199" i="28"/>
  <c r="P197" i="28"/>
  <c r="Q197" i="28"/>
  <c r="T197" i="28"/>
  <c r="N197" i="28"/>
  <c r="S197" i="28"/>
  <c r="AC194" i="28"/>
  <c r="AN193" i="28"/>
  <c r="R193" i="28"/>
  <c r="AP198" i="28"/>
  <c r="L198" i="28"/>
  <c r="AJ198" i="28"/>
  <c r="AM198" i="28"/>
  <c r="W199" i="28"/>
  <c r="AL198" i="28"/>
  <c r="AO198" i="28"/>
  <c r="C304" i="21" l="1"/>
  <c r="A196" i="28"/>
  <c r="X197" i="28"/>
  <c r="AI196" i="28"/>
  <c r="M196" i="28"/>
  <c r="AJ199" i="28"/>
  <c r="L199" i="28"/>
  <c r="AM199" i="28"/>
  <c r="AO199" i="28"/>
  <c r="W200" i="28"/>
  <c r="AL199" i="28"/>
  <c r="AP199" i="28"/>
  <c r="B200" i="28"/>
  <c r="AC195" i="28"/>
  <c r="AN194" i="28"/>
  <c r="R194" i="28"/>
  <c r="S198" i="28"/>
  <c r="T198" i="28"/>
  <c r="Q198" i="28"/>
  <c r="N198" i="28"/>
  <c r="P198" i="28"/>
  <c r="Z197" i="28"/>
  <c r="AK196" i="28"/>
  <c r="O196" i="28"/>
  <c r="C305" i="21" l="1"/>
  <c r="X198" i="28"/>
  <c r="AI197" i="28"/>
  <c r="M197" i="28"/>
  <c r="A197" i="28"/>
  <c r="Z198" i="28"/>
  <c r="AK197" i="28"/>
  <c r="O197" i="28"/>
  <c r="W201" i="28"/>
  <c r="AO200" i="28"/>
  <c r="AL200" i="28"/>
  <c r="AM200" i="28"/>
  <c r="AJ200" i="28"/>
  <c r="L200" i="28"/>
  <c r="AP200" i="28"/>
  <c r="AC196" i="28"/>
  <c r="AN195" i="28"/>
  <c r="R195" i="28"/>
  <c r="B201" i="28"/>
  <c r="S199" i="28"/>
  <c r="T199" i="28"/>
  <c r="P199" i="28"/>
  <c r="Q199" i="28"/>
  <c r="N199" i="28"/>
  <c r="C306" i="21" l="1"/>
  <c r="A198" i="28"/>
  <c r="X199" i="28"/>
  <c r="AI198" i="28"/>
  <c r="M198" i="28"/>
  <c r="AC197" i="28"/>
  <c r="AN196" i="28"/>
  <c r="R196" i="28"/>
  <c r="W202" i="28"/>
  <c r="AP201" i="28"/>
  <c r="AO201" i="28"/>
  <c r="AL201" i="28"/>
  <c r="AJ201" i="28"/>
  <c r="AM201" i="28"/>
  <c r="L201" i="28"/>
  <c r="P200" i="28"/>
  <c r="Q200" i="28"/>
  <c r="T200" i="28"/>
  <c r="S200" i="28"/>
  <c r="N200" i="28"/>
  <c r="B202" i="28"/>
  <c r="Z199" i="28"/>
  <c r="AK198" i="28"/>
  <c r="O198" i="28"/>
  <c r="C307" i="21" l="1"/>
  <c r="A199" i="28"/>
  <c r="X200" i="28"/>
  <c r="AI199" i="28"/>
  <c r="M199" i="28"/>
  <c r="Z200" i="28"/>
  <c r="AK199" i="28"/>
  <c r="O199" i="28"/>
  <c r="Q201" i="28"/>
  <c r="T201" i="28"/>
  <c r="P201" i="28"/>
  <c r="N201" i="28"/>
  <c r="S201" i="28"/>
  <c r="B203" i="28"/>
  <c r="AM202" i="28"/>
  <c r="AL202" i="28"/>
  <c r="AP202" i="28"/>
  <c r="L202" i="28"/>
  <c r="AO202" i="28"/>
  <c r="AJ202" i="28"/>
  <c r="W203" i="28"/>
  <c r="AC198" i="28"/>
  <c r="AN197" i="28"/>
  <c r="R197" i="28"/>
  <c r="C308" i="21" l="1"/>
  <c r="A200" i="28"/>
  <c r="X201" i="28"/>
  <c r="AI200" i="28"/>
  <c r="M200" i="28"/>
  <c r="AC199" i="28"/>
  <c r="AN198" i="28"/>
  <c r="R198" i="28"/>
  <c r="B204" i="28"/>
  <c r="AM203" i="28"/>
  <c r="AJ203" i="28"/>
  <c r="AL203" i="28"/>
  <c r="AO203" i="28"/>
  <c r="AP203" i="28"/>
  <c r="W204" i="28"/>
  <c r="L203" i="28"/>
  <c r="N202" i="28"/>
  <c r="Q202" i="28"/>
  <c r="T202" i="28"/>
  <c r="S202" i="28"/>
  <c r="P202" i="28"/>
  <c r="Z201" i="28"/>
  <c r="AK200" i="28"/>
  <c r="O200" i="28"/>
  <c r="C309" i="21" l="1"/>
  <c r="X202" i="28"/>
  <c r="AI201" i="28"/>
  <c r="M201" i="28"/>
  <c r="A201" i="28"/>
  <c r="P203" i="28"/>
  <c r="S203" i="28"/>
  <c r="Q203" i="28"/>
  <c r="T203" i="28"/>
  <c r="N203" i="28"/>
  <c r="Z202" i="28"/>
  <c r="AK201" i="28"/>
  <c r="O201" i="28"/>
  <c r="L204" i="28"/>
  <c r="AJ204" i="28"/>
  <c r="AO204" i="28"/>
  <c r="AP204" i="28"/>
  <c r="W205" i="28"/>
  <c r="AL204" i="28"/>
  <c r="AM204" i="28"/>
  <c r="B205" i="28"/>
  <c r="AC200" i="28"/>
  <c r="AN199" i="28"/>
  <c r="R199" i="28"/>
  <c r="C310" i="21" l="1"/>
  <c r="A202" i="28"/>
  <c r="X203" i="28"/>
  <c r="AI202" i="28"/>
  <c r="M202" i="28"/>
  <c r="AC201" i="28"/>
  <c r="AN200" i="28"/>
  <c r="R200" i="28"/>
  <c r="AL205" i="28"/>
  <c r="W206" i="28"/>
  <c r="AM205" i="28"/>
  <c r="AP205" i="28"/>
  <c r="AO205" i="28"/>
  <c r="AJ205" i="28"/>
  <c r="L205" i="28"/>
  <c r="S204" i="28"/>
  <c r="T204" i="28"/>
  <c r="P204" i="28"/>
  <c r="N204" i="28"/>
  <c r="Q204" i="28"/>
  <c r="B206" i="28"/>
  <c r="Z203" i="28"/>
  <c r="AK202" i="28"/>
  <c r="O202" i="28"/>
  <c r="C311" i="21" l="1"/>
  <c r="X204" i="28"/>
  <c r="AI203" i="28"/>
  <c r="M203" i="28"/>
  <c r="A203" i="28"/>
  <c r="Z204" i="28"/>
  <c r="AK203" i="28"/>
  <c r="O203" i="28"/>
  <c r="Q205" i="28"/>
  <c r="T205" i="28"/>
  <c r="N205" i="28"/>
  <c r="S205" i="28"/>
  <c r="P205" i="28"/>
  <c r="AM206" i="28"/>
  <c r="AP206" i="28"/>
  <c r="AJ206" i="28"/>
  <c r="AL206" i="28"/>
  <c r="W207" i="28"/>
  <c r="AO206" i="28"/>
  <c r="L206" i="28"/>
  <c r="B207" i="28"/>
  <c r="AC202" i="28"/>
  <c r="AN201" i="28"/>
  <c r="R201" i="28"/>
  <c r="C312" i="21" l="1"/>
  <c r="A204" i="28"/>
  <c r="X205" i="28"/>
  <c r="AI204" i="28"/>
  <c r="M204" i="28"/>
  <c r="N206" i="28"/>
  <c r="S206" i="28"/>
  <c r="P206" i="28"/>
  <c r="Q206" i="28"/>
  <c r="T206" i="28"/>
  <c r="AC203" i="28"/>
  <c r="AN202" i="28"/>
  <c r="R202" i="28"/>
  <c r="B208" i="28"/>
  <c r="AM207" i="28"/>
  <c r="L207" i="28"/>
  <c r="W208" i="28"/>
  <c r="AJ207" i="28"/>
  <c r="AO207" i="28"/>
  <c r="AP207" i="28"/>
  <c r="AL207" i="28"/>
  <c r="Z205" i="28"/>
  <c r="AK204" i="28"/>
  <c r="O204" i="28"/>
  <c r="C313" i="21" l="1"/>
  <c r="X206" i="28"/>
  <c r="AI205" i="28"/>
  <c r="M205" i="28"/>
  <c r="A205" i="28"/>
  <c r="Z206" i="28"/>
  <c r="AK205" i="28"/>
  <c r="O205" i="28"/>
  <c r="W209" i="28"/>
  <c r="AO208" i="28"/>
  <c r="AJ208" i="28"/>
  <c r="L208" i="28"/>
  <c r="AL208" i="28"/>
  <c r="AM208" i="28"/>
  <c r="AP208" i="28"/>
  <c r="B209" i="28"/>
  <c r="N207" i="28"/>
  <c r="T207" i="28"/>
  <c r="S207" i="28"/>
  <c r="P207" i="28"/>
  <c r="Q207" i="28"/>
  <c r="AC204" i="28"/>
  <c r="AN203" i="28"/>
  <c r="R203" i="28"/>
  <c r="C314" i="21" l="1"/>
  <c r="A206" i="28"/>
  <c r="X207" i="28"/>
  <c r="AI206" i="28"/>
  <c r="M206" i="28"/>
  <c r="AC205" i="28"/>
  <c r="AN204" i="28"/>
  <c r="R204" i="28"/>
  <c r="AL209" i="28"/>
  <c r="L209" i="28"/>
  <c r="AP209" i="28"/>
  <c r="W210" i="28"/>
  <c r="AM209" i="28"/>
  <c r="AO209" i="28"/>
  <c r="AJ209" i="28"/>
  <c r="B210" i="28"/>
  <c r="P208" i="28"/>
  <c r="T208" i="28"/>
  <c r="Q208" i="28"/>
  <c r="S208" i="28"/>
  <c r="N208" i="28"/>
  <c r="Z207" i="28"/>
  <c r="AK206" i="28"/>
  <c r="O206" i="28"/>
  <c r="C315" i="21" l="1"/>
  <c r="X208" i="28"/>
  <c r="AI207" i="28"/>
  <c r="M207" i="28"/>
  <c r="A207" i="28"/>
  <c r="Q209" i="28"/>
  <c r="T209" i="28"/>
  <c r="N209" i="28"/>
  <c r="S209" i="28"/>
  <c r="P209" i="28"/>
  <c r="B211" i="28"/>
  <c r="Z208" i="28"/>
  <c r="AK207" i="28"/>
  <c r="O207" i="28"/>
  <c r="AM210" i="28"/>
  <c r="AL210" i="28"/>
  <c r="AP210" i="28"/>
  <c r="AO210" i="28"/>
  <c r="W211" i="28"/>
  <c r="L210" i="28"/>
  <c r="AJ210" i="28"/>
  <c r="AC206" i="28"/>
  <c r="AN205" i="28"/>
  <c r="R205" i="28"/>
  <c r="C316" i="21" l="1"/>
  <c r="A208" i="28"/>
  <c r="X209" i="28"/>
  <c r="AI208" i="28"/>
  <c r="M208" i="28"/>
  <c r="AC207" i="28"/>
  <c r="AN206" i="28"/>
  <c r="R206" i="28"/>
  <c r="N210" i="28"/>
  <c r="T210" i="28"/>
  <c r="S210" i="28"/>
  <c r="Q210" i="28"/>
  <c r="P210" i="28"/>
  <c r="AJ211" i="28"/>
  <c r="AM211" i="28"/>
  <c r="W212" i="28"/>
  <c r="AL211" i="28"/>
  <c r="L211" i="28"/>
  <c r="AO211" i="28"/>
  <c r="AP211" i="28"/>
  <c r="Z209" i="28"/>
  <c r="AK208" i="28"/>
  <c r="O208" i="28"/>
  <c r="B212" i="28"/>
  <c r="C317" i="21" l="1"/>
  <c r="X210" i="28"/>
  <c r="AI209" i="28"/>
  <c r="M209" i="28"/>
  <c r="A209" i="28"/>
  <c r="AJ212" i="28"/>
  <c r="W213" i="28"/>
  <c r="L212" i="28"/>
  <c r="AO212" i="28"/>
  <c r="AP212" i="28"/>
  <c r="AL212" i="28"/>
  <c r="AM212" i="28"/>
  <c r="B213" i="28"/>
  <c r="Z210" i="28"/>
  <c r="AK209" i="28"/>
  <c r="O209" i="28"/>
  <c r="S211" i="28"/>
  <c r="P211" i="28"/>
  <c r="N211" i="28"/>
  <c r="Q211" i="28"/>
  <c r="T211" i="28"/>
  <c r="AC208" i="28"/>
  <c r="AN207" i="28"/>
  <c r="R207" i="28"/>
  <c r="C318" i="21" l="1"/>
  <c r="A210" i="28"/>
  <c r="X211" i="28"/>
  <c r="AI210" i="28"/>
  <c r="M210" i="28"/>
  <c r="B214" i="28"/>
  <c r="P212" i="28"/>
  <c r="S212" i="28"/>
  <c r="Q212" i="28"/>
  <c r="T212" i="28"/>
  <c r="N212" i="28"/>
  <c r="Z211" i="28"/>
  <c r="AK210" i="28"/>
  <c r="O210" i="28"/>
  <c r="W214" i="28"/>
  <c r="AL213" i="28"/>
  <c r="AP213" i="28"/>
  <c r="AO213" i="28"/>
  <c r="AJ213" i="28"/>
  <c r="AM213" i="28"/>
  <c r="L213" i="28"/>
  <c r="AC209" i="28"/>
  <c r="AN208" i="28"/>
  <c r="R208" i="28"/>
  <c r="C319" i="21" l="1"/>
  <c r="X212" i="28"/>
  <c r="AI211" i="28"/>
  <c r="M211" i="28"/>
  <c r="A211" i="28"/>
  <c r="AC210" i="28"/>
  <c r="AN209" i="28"/>
  <c r="R209" i="28"/>
  <c r="Q213" i="28"/>
  <c r="T213" i="28"/>
  <c r="N213" i="28"/>
  <c r="S213" i="28"/>
  <c r="P213" i="28"/>
  <c r="AM214" i="28"/>
  <c r="AJ214" i="28"/>
  <c r="AO214" i="28"/>
  <c r="AL214" i="28"/>
  <c r="AP214" i="28"/>
  <c r="W215" i="28"/>
  <c r="L214" i="28"/>
  <c r="B215" i="28"/>
  <c r="Z212" i="28"/>
  <c r="AK211" i="28"/>
  <c r="O211" i="28"/>
  <c r="C320" i="21" l="1"/>
  <c r="A212" i="28"/>
  <c r="X213" i="28"/>
  <c r="AI212" i="28"/>
  <c r="M212" i="28"/>
  <c r="N214" i="28"/>
  <c r="S214" i="28"/>
  <c r="Q214" i="28"/>
  <c r="P214" i="28"/>
  <c r="T214" i="28"/>
  <c r="AJ215" i="28"/>
  <c r="AO215" i="28"/>
  <c r="AM215" i="28"/>
  <c r="L215" i="28"/>
  <c r="AP215" i="28"/>
  <c r="W216" i="28"/>
  <c r="AL215" i="28"/>
  <c r="Z213" i="28"/>
  <c r="AK212" i="28"/>
  <c r="O212" i="28"/>
  <c r="B216" i="28"/>
  <c r="AC211" i="28"/>
  <c r="AN210" i="28"/>
  <c r="R210" i="28"/>
  <c r="C321" i="21" l="1"/>
  <c r="X214" i="28"/>
  <c r="AI213" i="28"/>
  <c r="M213" i="28"/>
  <c r="A213" i="28"/>
  <c r="AC212" i="28"/>
  <c r="AN211" i="28"/>
  <c r="R211" i="28"/>
  <c r="B217" i="28"/>
  <c r="N215" i="28"/>
  <c r="Q215" i="28"/>
  <c r="S215" i="28"/>
  <c r="T215" i="28"/>
  <c r="P215" i="28"/>
  <c r="Z214" i="28"/>
  <c r="AK213" i="28"/>
  <c r="O213" i="28"/>
  <c r="L216" i="28"/>
  <c r="W217" i="28"/>
  <c r="AO216" i="28"/>
  <c r="AL216" i="28"/>
  <c r="AP216" i="28"/>
  <c r="AM216" i="28"/>
  <c r="AJ216" i="28"/>
  <c r="C322" i="21" l="1"/>
  <c r="A214" i="28"/>
  <c r="X215" i="28"/>
  <c r="AI214" i="28"/>
  <c r="M214" i="28"/>
  <c r="Z215" i="28"/>
  <c r="AK214" i="28"/>
  <c r="O214" i="28"/>
  <c r="AP217" i="28"/>
  <c r="AO217" i="28"/>
  <c r="AJ217" i="28"/>
  <c r="AM217" i="28"/>
  <c r="AL217" i="28"/>
  <c r="L217" i="28"/>
  <c r="W218" i="28"/>
  <c r="B218" i="28"/>
  <c r="P216" i="28"/>
  <c r="Q216" i="28"/>
  <c r="T216" i="28"/>
  <c r="N216" i="28"/>
  <c r="S216" i="28"/>
  <c r="AC213" i="28"/>
  <c r="AN212" i="28"/>
  <c r="R212" i="28"/>
  <c r="C323" i="21" l="1"/>
  <c r="X216" i="28"/>
  <c r="AI215" i="28"/>
  <c r="M215" i="28"/>
  <c r="A215" i="28"/>
  <c r="AM218" i="28"/>
  <c r="AL218" i="28"/>
  <c r="L218" i="28"/>
  <c r="AP218" i="28"/>
  <c r="AO218" i="28"/>
  <c r="W219" i="28"/>
  <c r="AJ218" i="28"/>
  <c r="AC214" i="28"/>
  <c r="AN213" i="28"/>
  <c r="R213" i="28"/>
  <c r="B219" i="28"/>
  <c r="Q217" i="28"/>
  <c r="T217" i="28"/>
  <c r="N217" i="28"/>
  <c r="S217" i="28"/>
  <c r="P217" i="28"/>
  <c r="Z216" i="28"/>
  <c r="AK215" i="28"/>
  <c r="O215" i="28"/>
  <c r="C324" i="21" l="1"/>
  <c r="A216" i="28"/>
  <c r="X217" i="28"/>
  <c r="AI216" i="28"/>
  <c r="M216" i="28"/>
  <c r="Z217" i="28"/>
  <c r="AK216" i="28"/>
  <c r="O216" i="28"/>
  <c r="AJ219" i="28"/>
  <c r="AM219" i="28"/>
  <c r="AL219" i="28"/>
  <c r="L219" i="28"/>
  <c r="W220" i="28"/>
  <c r="AO219" i="28"/>
  <c r="AP219" i="28"/>
  <c r="B220" i="28"/>
  <c r="Q218" i="28"/>
  <c r="S218" i="28"/>
  <c r="T218" i="28"/>
  <c r="P218" i="28"/>
  <c r="N218" i="28"/>
  <c r="AC215" i="28"/>
  <c r="AN214" i="28"/>
  <c r="R214" i="28"/>
  <c r="C325" i="21" l="1"/>
  <c r="X218" i="28"/>
  <c r="AI217" i="28"/>
  <c r="M217" i="28"/>
  <c r="A217" i="28"/>
  <c r="L220" i="28"/>
  <c r="AJ220" i="28"/>
  <c r="AP220" i="28"/>
  <c r="AO220" i="28"/>
  <c r="AL220" i="28"/>
  <c r="AM220" i="28"/>
  <c r="W221" i="28"/>
  <c r="N219" i="28"/>
  <c r="S219" i="28"/>
  <c r="P219" i="28"/>
  <c r="Q219" i="28"/>
  <c r="T219" i="28"/>
  <c r="AC216" i="28"/>
  <c r="AN215" i="28"/>
  <c r="R215" i="28"/>
  <c r="B221" i="28"/>
  <c r="Z218" i="28"/>
  <c r="AK217" i="28"/>
  <c r="O217" i="28"/>
  <c r="C326" i="21" l="1"/>
  <c r="A218" i="28"/>
  <c r="X219" i="28"/>
  <c r="AI218" i="28"/>
  <c r="M218" i="28"/>
  <c r="Z219" i="28"/>
  <c r="AK218" i="28"/>
  <c r="O218" i="28"/>
  <c r="B222" i="28"/>
  <c r="AC217" i="28"/>
  <c r="AN216" i="28"/>
  <c r="R216" i="28"/>
  <c r="AL221" i="28"/>
  <c r="AM221" i="28"/>
  <c r="AO221" i="28"/>
  <c r="AJ221" i="28"/>
  <c r="W222" i="28"/>
  <c r="AP221" i="28"/>
  <c r="L221" i="28"/>
  <c r="P220" i="28"/>
  <c r="S220" i="28"/>
  <c r="T220" i="28"/>
  <c r="N220" i="28"/>
  <c r="Q220" i="28"/>
  <c r="C327" i="21" l="1"/>
  <c r="X220" i="28"/>
  <c r="AI219" i="28"/>
  <c r="M219" i="28"/>
  <c r="A219" i="28"/>
  <c r="B223" i="28"/>
  <c r="AC218" i="28"/>
  <c r="AN217" i="28"/>
  <c r="R217" i="28"/>
  <c r="T221" i="28"/>
  <c r="Q221" i="28"/>
  <c r="S221" i="28"/>
  <c r="P221" i="28"/>
  <c r="N221" i="28"/>
  <c r="AM222" i="28"/>
  <c r="AP222" i="28"/>
  <c r="W223" i="28"/>
  <c r="AJ222" i="28"/>
  <c r="L222" i="28"/>
  <c r="AO222" i="28"/>
  <c r="AL222" i="28"/>
  <c r="Z220" i="28"/>
  <c r="AK219" i="28"/>
  <c r="O219" i="28"/>
  <c r="C328" i="21" l="1"/>
  <c r="A220" i="28"/>
  <c r="X221" i="28"/>
  <c r="AI220" i="28"/>
  <c r="M220" i="28"/>
  <c r="Z221" i="28"/>
  <c r="AK220" i="28"/>
  <c r="O220" i="28"/>
  <c r="S222" i="28"/>
  <c r="Q222" i="28"/>
  <c r="N222" i="28"/>
  <c r="P222" i="28"/>
  <c r="T222" i="28"/>
  <c r="B224" i="28"/>
  <c r="AJ223" i="28"/>
  <c r="AM223" i="28"/>
  <c r="L223" i="28"/>
  <c r="AP223" i="28"/>
  <c r="W224" i="28"/>
  <c r="AO223" i="28"/>
  <c r="AL223" i="28"/>
  <c r="AC219" i="28"/>
  <c r="AN218" i="28"/>
  <c r="R218" i="28"/>
  <c r="C329" i="21" l="1"/>
  <c r="X222" i="28"/>
  <c r="AI221" i="28"/>
  <c r="M221" i="28"/>
  <c r="A221" i="28"/>
  <c r="AC220" i="28"/>
  <c r="AN219" i="28"/>
  <c r="R219" i="28"/>
  <c r="B225" i="28"/>
  <c r="AP224" i="28"/>
  <c r="AJ224" i="28"/>
  <c r="W225" i="28"/>
  <c r="AL224" i="28"/>
  <c r="L224" i="28"/>
  <c r="AM224" i="28"/>
  <c r="AO224" i="28"/>
  <c r="S223" i="28"/>
  <c r="T223" i="28"/>
  <c r="P223" i="28"/>
  <c r="Q223" i="28"/>
  <c r="N223" i="28"/>
  <c r="Z222" i="28"/>
  <c r="AK221" i="28"/>
  <c r="O221" i="28"/>
  <c r="C330" i="21" l="1"/>
  <c r="A222" i="28"/>
  <c r="X223" i="28"/>
  <c r="AI222" i="28"/>
  <c r="M222" i="28"/>
  <c r="Z223" i="28"/>
  <c r="AK222" i="28"/>
  <c r="O222" i="28"/>
  <c r="B226" i="28"/>
  <c r="P224" i="28"/>
  <c r="N224" i="28"/>
  <c r="Q224" i="28"/>
  <c r="S224" i="28"/>
  <c r="T224" i="28"/>
  <c r="AP225" i="28"/>
  <c r="W226" i="28"/>
  <c r="L225" i="28"/>
  <c r="AJ225" i="28"/>
  <c r="AL225" i="28"/>
  <c r="AO225" i="28"/>
  <c r="AM225" i="28"/>
  <c r="AC221" i="28"/>
  <c r="AN220" i="28"/>
  <c r="R220" i="28"/>
  <c r="C331" i="21" l="1"/>
  <c r="X224" i="28"/>
  <c r="AI223" i="28"/>
  <c r="M223" i="28"/>
  <c r="A223" i="28"/>
  <c r="T225" i="28"/>
  <c r="N225" i="28"/>
  <c r="Q225" i="28"/>
  <c r="S225" i="28"/>
  <c r="P225" i="28"/>
  <c r="AJ226" i="28"/>
  <c r="AM226" i="28"/>
  <c r="AL226" i="28"/>
  <c r="AP226" i="28"/>
  <c r="L226" i="28"/>
  <c r="W227" i="28"/>
  <c r="AO226" i="28"/>
  <c r="B227" i="28"/>
  <c r="AC222" i="28"/>
  <c r="AN221" i="28"/>
  <c r="R221" i="28"/>
  <c r="Z224" i="28"/>
  <c r="AK223" i="28"/>
  <c r="O223" i="28"/>
  <c r="C332" i="21" l="1"/>
  <c r="A224" i="28"/>
  <c r="X225" i="28"/>
  <c r="AI224" i="28"/>
  <c r="M224" i="28"/>
  <c r="Z225" i="28"/>
  <c r="AK224" i="28"/>
  <c r="O224" i="28"/>
  <c r="AJ227" i="28"/>
  <c r="W228" i="28"/>
  <c r="AL227" i="28"/>
  <c r="AM227" i="28"/>
  <c r="AP227" i="28"/>
  <c r="AO227" i="28"/>
  <c r="L227" i="28"/>
  <c r="B228" i="28"/>
  <c r="N226" i="28"/>
  <c r="Q226" i="28"/>
  <c r="S226" i="28"/>
  <c r="T226" i="28"/>
  <c r="P226" i="28"/>
  <c r="AC223" i="28"/>
  <c r="AN222" i="28"/>
  <c r="R222" i="28"/>
  <c r="C333" i="21" l="1"/>
  <c r="X226" i="28"/>
  <c r="AI225" i="28"/>
  <c r="M225" i="28"/>
  <c r="A225" i="28"/>
  <c r="AC224" i="28"/>
  <c r="AN223" i="28"/>
  <c r="R223" i="28"/>
  <c r="Q227" i="28"/>
  <c r="T227" i="28"/>
  <c r="N227" i="28"/>
  <c r="P227" i="28"/>
  <c r="S227" i="28"/>
  <c r="AJ228" i="28"/>
  <c r="AO228" i="28"/>
  <c r="W229" i="28"/>
  <c r="L228" i="28"/>
  <c r="AM228" i="28"/>
  <c r="AP228" i="28"/>
  <c r="AL228" i="28"/>
  <c r="B229" i="28"/>
  <c r="Z226" i="28"/>
  <c r="AK225" i="28"/>
  <c r="O225" i="28"/>
  <c r="C334" i="21" l="1"/>
  <c r="A226" i="28"/>
  <c r="X227" i="28"/>
  <c r="AI226" i="28"/>
  <c r="M226" i="28"/>
  <c r="Q228" i="28"/>
  <c r="S228" i="28"/>
  <c r="P228" i="28"/>
  <c r="N228" i="28"/>
  <c r="T228" i="28"/>
  <c r="AL229" i="28"/>
  <c r="AO229" i="28"/>
  <c r="AM229" i="28"/>
  <c r="AJ229" i="28"/>
  <c r="L229" i="28"/>
  <c r="W230" i="28"/>
  <c r="AP229" i="28"/>
  <c r="Z227" i="28"/>
  <c r="AK226" i="28"/>
  <c r="O226" i="28"/>
  <c r="B230" i="28"/>
  <c r="AC225" i="28"/>
  <c r="AN224" i="28"/>
  <c r="R224" i="28"/>
  <c r="C335" i="21" l="1"/>
  <c r="X228" i="28"/>
  <c r="AI227" i="28"/>
  <c r="M227" i="28"/>
  <c r="A227" i="28"/>
  <c r="AC226" i="28"/>
  <c r="AN225" i="28"/>
  <c r="R225" i="28"/>
  <c r="B231" i="28"/>
  <c r="S229" i="28"/>
  <c r="N229" i="28"/>
  <c r="T229" i="28"/>
  <c r="Q229" i="28"/>
  <c r="P229" i="28"/>
  <c r="Z228" i="28"/>
  <c r="AK227" i="28"/>
  <c r="O227" i="28"/>
  <c r="AO230" i="28"/>
  <c r="AL230" i="28"/>
  <c r="W231" i="28"/>
  <c r="AM230" i="28"/>
  <c r="AJ230" i="28"/>
  <c r="L230" i="28"/>
  <c r="AP230" i="28"/>
  <c r="C336" i="21" l="1"/>
  <c r="A228" i="28"/>
  <c r="X229" i="28"/>
  <c r="AI228" i="28"/>
  <c r="M228" i="28"/>
  <c r="Z229" i="28"/>
  <c r="AK228" i="28"/>
  <c r="O228" i="28"/>
  <c r="AP231" i="28"/>
  <c r="W232" i="28"/>
  <c r="L231" i="28"/>
  <c r="AO231" i="28"/>
  <c r="AJ231" i="28"/>
  <c r="AM231" i="28"/>
  <c r="AL231" i="28"/>
  <c r="B232" i="28"/>
  <c r="N230" i="28"/>
  <c r="S230" i="28"/>
  <c r="P230" i="28"/>
  <c r="T230" i="28"/>
  <c r="Q230" i="28"/>
  <c r="AC227" i="28"/>
  <c r="AN226" i="28"/>
  <c r="R226" i="28"/>
  <c r="C337" i="21" l="1"/>
  <c r="X230" i="28"/>
  <c r="AI229" i="28"/>
  <c r="M229" i="28"/>
  <c r="A229" i="28"/>
  <c r="AC228" i="28"/>
  <c r="AN227" i="28"/>
  <c r="R227" i="28"/>
  <c r="B233" i="28"/>
  <c r="L232" i="28"/>
  <c r="AJ232" i="28"/>
  <c r="W233" i="28"/>
  <c r="AM232" i="28"/>
  <c r="AP232" i="28"/>
  <c r="AL232" i="28"/>
  <c r="AO232" i="28"/>
  <c r="P231" i="28"/>
  <c r="S231" i="28"/>
  <c r="Q231" i="28"/>
  <c r="T231" i="28"/>
  <c r="N231" i="28"/>
  <c r="Z230" i="28"/>
  <c r="AK229" i="28"/>
  <c r="O229" i="28"/>
  <c r="C338" i="21" l="1"/>
  <c r="A230" i="28"/>
  <c r="X231" i="28"/>
  <c r="AI230" i="28"/>
  <c r="M230" i="28"/>
  <c r="Z231" i="28"/>
  <c r="AK230" i="28"/>
  <c r="O230" i="28"/>
  <c r="AJ233" i="28"/>
  <c r="W234" i="28"/>
  <c r="AL233" i="28"/>
  <c r="AM233" i="28"/>
  <c r="AO233" i="28"/>
  <c r="L233" i="28"/>
  <c r="AP233" i="28"/>
  <c r="Q232" i="28"/>
  <c r="S232" i="28"/>
  <c r="N232" i="28"/>
  <c r="P232" i="28"/>
  <c r="T232" i="28"/>
  <c r="B234" i="28"/>
  <c r="AC229" i="28"/>
  <c r="AN228" i="28"/>
  <c r="R228" i="28"/>
  <c r="C339" i="21" l="1"/>
  <c r="X232" i="28"/>
  <c r="AI231" i="28"/>
  <c r="M231" i="28"/>
  <c r="A231" i="28"/>
  <c r="AC230" i="28"/>
  <c r="AN229" i="28"/>
  <c r="R229" i="28"/>
  <c r="B235" i="28"/>
  <c r="L234" i="28"/>
  <c r="AO234" i="28"/>
  <c r="AL234" i="28"/>
  <c r="AJ234" i="28"/>
  <c r="W235" i="28"/>
  <c r="AP234" i="28"/>
  <c r="AM234" i="28"/>
  <c r="T233" i="28"/>
  <c r="N233" i="28"/>
  <c r="P233" i="28"/>
  <c r="Q233" i="28"/>
  <c r="S233" i="28"/>
  <c r="Z232" i="28"/>
  <c r="AK231" i="28"/>
  <c r="O231" i="28"/>
  <c r="C340" i="21" l="1"/>
  <c r="A232" i="28"/>
  <c r="X233" i="28"/>
  <c r="AI232" i="28"/>
  <c r="M232" i="28"/>
  <c r="P234" i="28"/>
  <c r="N234" i="28"/>
  <c r="S234" i="28"/>
  <c r="T234" i="28"/>
  <c r="Q234" i="28"/>
  <c r="Z233" i="28"/>
  <c r="AK232" i="28"/>
  <c r="O232" i="28"/>
  <c r="B236" i="28"/>
  <c r="W236" i="28"/>
  <c r="AM235" i="28"/>
  <c r="AJ235" i="28"/>
  <c r="AL235" i="28"/>
  <c r="AO235" i="28"/>
  <c r="L235" i="28"/>
  <c r="AP235" i="28"/>
  <c r="AC231" i="28"/>
  <c r="AN230" i="28"/>
  <c r="R230" i="28"/>
  <c r="C341" i="21" l="1"/>
  <c r="X234" i="28"/>
  <c r="AI233" i="28"/>
  <c r="M233" i="28"/>
  <c r="A233" i="28"/>
  <c r="L236" i="28"/>
  <c r="AJ236" i="28"/>
  <c r="AM236" i="28"/>
  <c r="W237" i="28"/>
  <c r="AP236" i="28"/>
  <c r="AL236" i="28"/>
  <c r="AO236" i="28"/>
  <c r="AC232" i="28"/>
  <c r="AN231" i="28"/>
  <c r="R231" i="28"/>
  <c r="Q235" i="28"/>
  <c r="S235" i="28"/>
  <c r="T235" i="28"/>
  <c r="N235" i="28"/>
  <c r="P235" i="28"/>
  <c r="B237" i="28"/>
  <c r="Z234" i="28"/>
  <c r="AK233" i="28"/>
  <c r="O233" i="28"/>
  <c r="C342" i="21" l="1"/>
  <c r="A234" i="28"/>
  <c r="X235" i="28"/>
  <c r="AI234" i="28"/>
  <c r="M234" i="28"/>
  <c r="AL237" i="28"/>
  <c r="AM237" i="28"/>
  <c r="AO237" i="28"/>
  <c r="AJ237" i="28"/>
  <c r="W238" i="28"/>
  <c r="L237" i="28"/>
  <c r="AP237" i="28"/>
  <c r="B238" i="28"/>
  <c r="AC233" i="28"/>
  <c r="AN232" i="28"/>
  <c r="R232" i="28"/>
  <c r="Z235" i="28"/>
  <c r="AK234" i="28"/>
  <c r="O234" i="28"/>
  <c r="T236" i="28"/>
  <c r="P236" i="28"/>
  <c r="Q236" i="28"/>
  <c r="N236" i="28"/>
  <c r="S236" i="28"/>
  <c r="C343" i="21" l="1"/>
  <c r="X236" i="28"/>
  <c r="AI235" i="28"/>
  <c r="M235" i="28"/>
  <c r="A235" i="28"/>
  <c r="Z236" i="28"/>
  <c r="AK235" i="28"/>
  <c r="O235" i="28"/>
  <c r="B239" i="28"/>
  <c r="S237" i="28"/>
  <c r="P237" i="28"/>
  <c r="T237" i="28"/>
  <c r="N237" i="28"/>
  <c r="Q237" i="28"/>
  <c r="AL238" i="28"/>
  <c r="W239" i="28"/>
  <c r="AM238" i="28"/>
  <c r="AP238" i="28"/>
  <c r="AJ238" i="28"/>
  <c r="L238" i="28"/>
  <c r="AO238" i="28"/>
  <c r="AC234" i="28"/>
  <c r="AN233" i="28"/>
  <c r="R233" i="28"/>
  <c r="C344" i="21" l="1"/>
  <c r="A236" i="28"/>
  <c r="X237" i="28"/>
  <c r="AI236" i="28"/>
  <c r="M236" i="28"/>
  <c r="W240" i="28"/>
  <c r="AM239" i="28"/>
  <c r="L239" i="28"/>
  <c r="AJ239" i="28"/>
  <c r="AP239" i="28"/>
  <c r="AO239" i="28"/>
  <c r="AL239" i="28"/>
  <c r="S238" i="28"/>
  <c r="T238" i="28"/>
  <c r="P238" i="28"/>
  <c r="Q238" i="28"/>
  <c r="N238" i="28"/>
  <c r="AC235" i="28"/>
  <c r="AN234" i="28"/>
  <c r="R234" i="28"/>
  <c r="B240" i="28"/>
  <c r="Z237" i="28"/>
  <c r="AK236" i="28"/>
  <c r="O236" i="28"/>
  <c r="C345" i="21" l="1"/>
  <c r="X238" i="28"/>
  <c r="AI237" i="28"/>
  <c r="M237" i="28"/>
  <c r="A237" i="28"/>
  <c r="Z238" i="28"/>
  <c r="AK237" i="28"/>
  <c r="O237" i="28"/>
  <c r="B241" i="28"/>
  <c r="AC236" i="28"/>
  <c r="AN235" i="28"/>
  <c r="R235" i="28"/>
  <c r="N239" i="28"/>
  <c r="Q239" i="28"/>
  <c r="S239" i="28"/>
  <c r="P239" i="28"/>
  <c r="T239" i="28"/>
  <c r="AJ240" i="28"/>
  <c r="AL240" i="28"/>
  <c r="AM240" i="28"/>
  <c r="W241" i="28"/>
  <c r="AP240" i="28"/>
  <c r="L240" i="28"/>
  <c r="AO240" i="28"/>
  <c r="C346" i="21" l="1"/>
  <c r="A238" i="28"/>
  <c r="X239" i="28"/>
  <c r="AI238" i="28"/>
  <c r="M238" i="28"/>
  <c r="AP241" i="28"/>
  <c r="W242" i="28"/>
  <c r="L241" i="28"/>
  <c r="AM241" i="28"/>
  <c r="AL241" i="28"/>
  <c r="AJ241" i="28"/>
  <c r="AO241" i="28"/>
  <c r="AC237" i="28"/>
  <c r="AN236" i="28"/>
  <c r="R236" i="28"/>
  <c r="B242" i="28"/>
  <c r="Q240" i="28"/>
  <c r="S240" i="28"/>
  <c r="T240" i="28"/>
  <c r="N240" i="28"/>
  <c r="P240" i="28"/>
  <c r="Z239" i="28"/>
  <c r="AK238" i="28"/>
  <c r="O238" i="28"/>
  <c r="C347" i="21" l="1"/>
  <c r="X240" i="28"/>
  <c r="AI239" i="28"/>
  <c r="M239" i="28"/>
  <c r="A239" i="28"/>
  <c r="Z240" i="28"/>
  <c r="AK239" i="28"/>
  <c r="O239" i="28"/>
  <c r="B243" i="28"/>
  <c r="T241" i="28"/>
  <c r="P241" i="28"/>
  <c r="N241" i="28"/>
  <c r="Q241" i="28"/>
  <c r="S241" i="28"/>
  <c r="AC238" i="28"/>
  <c r="AN237" i="28"/>
  <c r="R237" i="28"/>
  <c r="W243" i="28"/>
  <c r="AL242" i="28"/>
  <c r="AM242" i="28"/>
  <c r="AO242" i="28"/>
  <c r="AP242" i="28"/>
  <c r="L242" i="28"/>
  <c r="AJ242" i="28"/>
  <c r="C348" i="21" l="1"/>
  <c r="A240" i="28"/>
  <c r="X241" i="28"/>
  <c r="AI240" i="28"/>
  <c r="M240" i="28"/>
  <c r="P242" i="28"/>
  <c r="N242" i="28"/>
  <c r="Q242" i="28"/>
  <c r="S242" i="28"/>
  <c r="T242" i="28"/>
  <c r="AC239" i="28"/>
  <c r="AN238" i="28"/>
  <c r="R238" i="28"/>
  <c r="B244" i="28"/>
  <c r="AJ243" i="28"/>
  <c r="AP243" i="28"/>
  <c r="AO243" i="28"/>
  <c r="W244" i="28"/>
  <c r="L243" i="28"/>
  <c r="AL243" i="28"/>
  <c r="AM243" i="28"/>
  <c r="Z241" i="28"/>
  <c r="AK240" i="28"/>
  <c r="O240" i="28"/>
  <c r="C349" i="21" l="1"/>
  <c r="X242" i="28"/>
  <c r="AI241" i="28"/>
  <c r="M241" i="28"/>
  <c r="A241" i="28"/>
  <c r="Z242" i="28"/>
  <c r="AK241" i="28"/>
  <c r="O241" i="28"/>
  <c r="B245" i="28"/>
  <c r="Q243" i="28"/>
  <c r="N243" i="28"/>
  <c r="P243" i="28"/>
  <c r="T243" i="28"/>
  <c r="S243" i="28"/>
  <c r="W245" i="28"/>
  <c r="L244" i="28"/>
  <c r="AP244" i="28"/>
  <c r="AJ244" i="28"/>
  <c r="AM244" i="28"/>
  <c r="AO244" i="28"/>
  <c r="AL244" i="28"/>
  <c r="AC240" i="28"/>
  <c r="AN239" i="28"/>
  <c r="R239" i="28"/>
  <c r="C350" i="21" l="1"/>
  <c r="A242" i="28"/>
  <c r="X243" i="28"/>
  <c r="AI242" i="28"/>
  <c r="M242" i="28"/>
  <c r="AC241" i="28"/>
  <c r="AN240" i="28"/>
  <c r="R240" i="28"/>
  <c r="AJ245" i="28"/>
  <c r="AP245" i="28"/>
  <c r="W246" i="28"/>
  <c r="AO245" i="28"/>
  <c r="AL245" i="28"/>
  <c r="AM245" i="28"/>
  <c r="L245" i="28"/>
  <c r="B246" i="28"/>
  <c r="S244" i="28"/>
  <c r="N244" i="28"/>
  <c r="T244" i="28"/>
  <c r="Q244" i="28"/>
  <c r="P244" i="28"/>
  <c r="Z243" i="28"/>
  <c r="AK242" i="28"/>
  <c r="O242" i="28"/>
  <c r="C351" i="21" l="1"/>
  <c r="X244" i="28"/>
  <c r="AI243" i="28"/>
  <c r="M243" i="28"/>
  <c r="A243" i="28"/>
  <c r="Z244" i="28"/>
  <c r="AK243" i="28"/>
  <c r="O243" i="28"/>
  <c r="P245" i="28"/>
  <c r="S245" i="28"/>
  <c r="Q245" i="28"/>
  <c r="T245" i="28"/>
  <c r="N245" i="28"/>
  <c r="B247" i="28"/>
  <c r="AP246" i="28"/>
  <c r="AM246" i="28"/>
  <c r="AO246" i="28"/>
  <c r="AJ246" i="28"/>
  <c r="AL246" i="28"/>
  <c r="W247" i="28"/>
  <c r="L246" i="28"/>
  <c r="AC242" i="28"/>
  <c r="AN241" i="28"/>
  <c r="R241" i="28"/>
  <c r="C352" i="21" l="1"/>
  <c r="A244" i="28"/>
  <c r="X245" i="28"/>
  <c r="AI244" i="28"/>
  <c r="M244" i="28"/>
  <c r="T246" i="28"/>
  <c r="P246" i="28"/>
  <c r="N246" i="28"/>
  <c r="Q246" i="28"/>
  <c r="S246" i="28"/>
  <c r="B248" i="28"/>
  <c r="AC243" i="28"/>
  <c r="AN242" i="28"/>
  <c r="R242" i="28"/>
  <c r="W248" i="28"/>
  <c r="AO247" i="28"/>
  <c r="AM247" i="28"/>
  <c r="AJ247" i="28"/>
  <c r="AL247" i="28"/>
  <c r="L247" i="28"/>
  <c r="AP247" i="28"/>
  <c r="Z245" i="28"/>
  <c r="AK244" i="28"/>
  <c r="O244" i="28"/>
  <c r="C353" i="21" l="1"/>
  <c r="X246" i="28"/>
  <c r="AI245" i="28"/>
  <c r="M245" i="28"/>
  <c r="A245" i="28"/>
  <c r="Z246" i="28"/>
  <c r="AK245" i="28"/>
  <c r="O245" i="28"/>
  <c r="AJ248" i="28"/>
  <c r="L248" i="28"/>
  <c r="AL248" i="28"/>
  <c r="AO248" i="28"/>
  <c r="W249" i="28"/>
  <c r="AM248" i="28"/>
  <c r="AP248" i="28"/>
  <c r="T247" i="28"/>
  <c r="S247" i="28"/>
  <c r="N247" i="28"/>
  <c r="P247" i="28"/>
  <c r="Q247" i="28"/>
  <c r="B249" i="28"/>
  <c r="AC244" i="28"/>
  <c r="AN243" i="28"/>
  <c r="R243" i="28"/>
  <c r="C354" i="21" l="1"/>
  <c r="A246" i="28"/>
  <c r="X247" i="28"/>
  <c r="AI246" i="28"/>
  <c r="M246" i="28"/>
  <c r="AC245" i="28"/>
  <c r="AN244" i="28"/>
  <c r="R244" i="28"/>
  <c r="B250" i="28"/>
  <c r="N248" i="28"/>
  <c r="T248" i="28"/>
  <c r="P248" i="28"/>
  <c r="Q248" i="28"/>
  <c r="S248" i="28"/>
  <c r="L249" i="28"/>
  <c r="AL249" i="28"/>
  <c r="AP249" i="28"/>
  <c r="AJ249" i="28"/>
  <c r="AO249" i="28"/>
  <c r="AM249" i="28"/>
  <c r="W250" i="28"/>
  <c r="Z247" i="28"/>
  <c r="AK246" i="28"/>
  <c r="O246" i="28"/>
  <c r="C355" i="21" l="1"/>
  <c r="X248" i="28"/>
  <c r="AI247" i="28"/>
  <c r="M247" i="28"/>
  <c r="A247" i="28"/>
  <c r="Z248" i="28"/>
  <c r="AK247" i="28"/>
  <c r="O247" i="28"/>
  <c r="AL250" i="28"/>
  <c r="AM250" i="28"/>
  <c r="AO250" i="28"/>
  <c r="AP250" i="28"/>
  <c r="L250" i="28"/>
  <c r="AJ250" i="28"/>
  <c r="Q249" i="28"/>
  <c r="T249" i="28"/>
  <c r="S249" i="28"/>
  <c r="N249" i="28"/>
  <c r="P249" i="28"/>
  <c r="AC246" i="28"/>
  <c r="AN245" i="28"/>
  <c r="R245" i="28"/>
  <c r="C356" i="21" l="1"/>
  <c r="A248" i="28"/>
  <c r="X249" i="28"/>
  <c r="AI248" i="28"/>
  <c r="M248" i="28"/>
  <c r="AC247" i="28"/>
  <c r="AN246" i="28"/>
  <c r="R246" i="28"/>
  <c r="Q250" i="28"/>
  <c r="T250" i="28"/>
  <c r="P250" i="28"/>
  <c r="N250" i="28"/>
  <c r="S250" i="28"/>
  <c r="Z249" i="28"/>
  <c r="AK248" i="28"/>
  <c r="O248" i="28"/>
  <c r="C357" i="21" l="1"/>
  <c r="X250" i="28"/>
  <c r="AI249" i="28"/>
  <c r="M249" i="28"/>
  <c r="A249" i="28"/>
  <c r="Z250" i="28"/>
  <c r="AK249" i="28"/>
  <c r="O249" i="28"/>
  <c r="AC248" i="28"/>
  <c r="AN247" i="28"/>
  <c r="R247" i="28"/>
  <c r="C358" i="21" l="1"/>
  <c r="A250" i="28"/>
  <c r="AI250" i="28"/>
  <c r="M250" i="28"/>
  <c r="AC249" i="28"/>
  <c r="AN248" i="28"/>
  <c r="R248" i="28"/>
  <c r="AK250" i="28"/>
  <c r="O250" i="28"/>
  <c r="C359" i="21" l="1"/>
  <c r="AC250" i="28"/>
  <c r="AN249" i="28"/>
  <c r="R249" i="28"/>
  <c r="C360" i="21" l="1"/>
  <c r="AN250" i="28"/>
  <c r="R250" i="28"/>
  <c r="C361" i="21" l="1"/>
  <c r="I100" i="37"/>
  <c r="H100" i="37"/>
  <c r="G103" i="37"/>
  <c r="G102" i="37"/>
  <c r="F100" i="37"/>
  <c r="E99" i="36" s="1"/>
  <c r="G100" i="37"/>
  <c r="E100" i="37"/>
  <c r="G137" i="37"/>
  <c r="E135" i="37"/>
  <c r="D134" i="36" s="1"/>
  <c r="F394" i="37"/>
  <c r="E393" i="36" s="1"/>
  <c r="E137" i="37"/>
  <c r="D136" i="36" s="1"/>
  <c r="C362" i="21" l="1"/>
  <c r="G99" i="36"/>
  <c r="F135" i="37"/>
  <c r="E134" i="36" s="1"/>
  <c r="G135" i="37"/>
  <c r="F134" i="36" s="1"/>
  <c r="E103" i="37"/>
  <c r="E102" i="37"/>
  <c r="F137" i="37"/>
  <c r="E136" i="36" s="1"/>
  <c r="F103" i="37"/>
  <c r="E102" i="36" s="1"/>
  <c r="F102" i="37"/>
  <c r="E101" i="36" s="1"/>
  <c r="F136" i="36"/>
  <c r="I500" i="37"/>
  <c r="H500" i="37"/>
  <c r="H618" i="37"/>
  <c r="I618" i="37"/>
  <c r="I371" i="37"/>
  <c r="H371" i="37"/>
  <c r="H507" i="37"/>
  <c r="I507" i="37"/>
  <c r="I471" i="37"/>
  <c r="H471" i="37"/>
  <c r="I244" i="37"/>
  <c r="H244" i="37"/>
  <c r="I581" i="37"/>
  <c r="H581" i="37"/>
  <c r="I599" i="37"/>
  <c r="H599" i="37"/>
  <c r="I612" i="37"/>
  <c r="H612" i="37"/>
  <c r="H563" i="37"/>
  <c r="I563" i="37"/>
  <c r="I572" i="37"/>
  <c r="H572" i="37"/>
  <c r="I662" i="37"/>
  <c r="H662" i="37"/>
  <c r="I561" i="37"/>
  <c r="H561" i="37"/>
  <c r="I569" i="37"/>
  <c r="H569" i="37"/>
  <c r="I650" i="37"/>
  <c r="H650" i="37"/>
  <c r="I187" i="37"/>
  <c r="H187" i="37"/>
  <c r="I196" i="37"/>
  <c r="H196" i="37"/>
  <c r="I533" i="37"/>
  <c r="H533" i="37"/>
  <c r="I562" i="37"/>
  <c r="H562" i="37"/>
  <c r="I546" i="37"/>
  <c r="H546" i="37"/>
  <c r="I451" i="37"/>
  <c r="H451" i="37"/>
  <c r="I460" i="37"/>
  <c r="H460" i="37"/>
  <c r="I568" i="37"/>
  <c r="H568" i="37"/>
  <c r="I668" i="37"/>
  <c r="H668" i="37"/>
  <c r="I139" i="37"/>
  <c r="H139" i="37"/>
  <c r="I651" i="37"/>
  <c r="H651" i="37"/>
  <c r="I549" i="37"/>
  <c r="H549" i="37"/>
  <c r="I448" i="37"/>
  <c r="H448" i="37"/>
  <c r="I521" i="37"/>
  <c r="H521" i="37"/>
  <c r="I502" i="37"/>
  <c r="H502" i="37"/>
  <c r="I445" i="37"/>
  <c r="H445" i="37"/>
  <c r="I339" i="37"/>
  <c r="H339" i="37"/>
  <c r="I348" i="37"/>
  <c r="H348" i="37"/>
  <c r="I511" i="37"/>
  <c r="H511" i="37"/>
  <c r="I411" i="37"/>
  <c r="H411" i="37"/>
  <c r="I420" i="37"/>
  <c r="H420" i="37"/>
  <c r="I574" i="37"/>
  <c r="H574" i="37"/>
  <c r="I647" i="37"/>
  <c r="H647" i="37"/>
  <c r="I665" i="37"/>
  <c r="H665" i="37"/>
  <c r="I637" i="37"/>
  <c r="H637" i="37"/>
  <c r="F124" i="37"/>
  <c r="E123" i="36" s="1"/>
  <c r="I124" i="37"/>
  <c r="H124" i="37"/>
  <c r="G182" i="37"/>
  <c r="I182" i="37"/>
  <c r="H182" i="37"/>
  <c r="I351" i="37"/>
  <c r="H351" i="37"/>
  <c r="E241" i="37"/>
  <c r="D240" i="36" s="1"/>
  <c r="I241" i="37"/>
  <c r="H241" i="37"/>
  <c r="F250" i="37"/>
  <c r="E249" i="36" s="1"/>
  <c r="I250" i="37"/>
  <c r="H250" i="37"/>
  <c r="F402" i="37"/>
  <c r="E401" i="36" s="1"/>
  <c r="I402" i="37"/>
  <c r="H402" i="37"/>
  <c r="E312" i="37"/>
  <c r="D311" i="36" s="1"/>
  <c r="I312" i="37"/>
  <c r="H312" i="37"/>
  <c r="I364" i="37"/>
  <c r="H364" i="37"/>
  <c r="E254" i="37"/>
  <c r="D253" i="36" s="1"/>
  <c r="I254" i="37"/>
  <c r="H254" i="37"/>
  <c r="I144" i="37"/>
  <c r="H144" i="37"/>
  <c r="I377" i="37"/>
  <c r="H377" i="37"/>
  <c r="E214" i="37"/>
  <c r="D213" i="36" s="1"/>
  <c r="I214" i="37"/>
  <c r="H214" i="37"/>
  <c r="G199" i="37"/>
  <c r="I199" i="37"/>
  <c r="H199" i="37"/>
  <c r="I417" i="37"/>
  <c r="H417" i="37"/>
  <c r="E285" i="37"/>
  <c r="D284" i="36" s="1"/>
  <c r="I285" i="37"/>
  <c r="H285" i="37"/>
  <c r="I175" i="37"/>
  <c r="H175" i="37"/>
  <c r="G344" i="37"/>
  <c r="I344" i="37"/>
  <c r="H344" i="37"/>
  <c r="F360" i="37"/>
  <c r="E359" i="36" s="1"/>
  <c r="I360" i="37"/>
  <c r="H360" i="37"/>
  <c r="I345" i="37"/>
  <c r="H345" i="37"/>
  <c r="I353" i="37"/>
  <c r="H353" i="37"/>
  <c r="I279" i="37"/>
  <c r="H279" i="37"/>
  <c r="I421" i="37"/>
  <c r="H421" i="37"/>
  <c r="I311" i="37"/>
  <c r="H311" i="37"/>
  <c r="F201" i="37"/>
  <c r="E200" i="36" s="1"/>
  <c r="I201" i="37"/>
  <c r="H201" i="37"/>
  <c r="I338" i="37"/>
  <c r="H338" i="37"/>
  <c r="I384" i="37"/>
  <c r="H384" i="37"/>
  <c r="I156" i="37"/>
  <c r="H156" i="37"/>
  <c r="I289" i="37"/>
  <c r="H289" i="37"/>
  <c r="I437" i="37"/>
  <c r="H437" i="37"/>
  <c r="I192" i="37"/>
  <c r="H192" i="37"/>
  <c r="F151" i="37"/>
  <c r="E150" i="36" s="1"/>
  <c r="I151" i="37"/>
  <c r="H151" i="37"/>
  <c r="E105" i="37"/>
  <c r="I105" i="37"/>
  <c r="H105" i="37"/>
  <c r="E114" i="37"/>
  <c r="I114" i="37"/>
  <c r="H114" i="37"/>
  <c r="G153" i="37"/>
  <c r="I153" i="37"/>
  <c r="H153" i="37"/>
  <c r="F110" i="37"/>
  <c r="E109" i="36" s="1"/>
  <c r="I110" i="37"/>
  <c r="H110" i="37"/>
  <c r="I46" i="37"/>
  <c r="H46" i="37"/>
  <c r="I29" i="37"/>
  <c r="H29" i="37"/>
  <c r="I86" i="37"/>
  <c r="H86" i="37"/>
  <c r="I88" i="37"/>
  <c r="H88" i="37"/>
  <c r="I53" i="37"/>
  <c r="H53" i="37"/>
  <c r="I14" i="37"/>
  <c r="H14" i="37"/>
  <c r="I76" i="37"/>
  <c r="H76" i="37"/>
  <c r="I94" i="37"/>
  <c r="H94" i="37"/>
  <c r="I16" i="37"/>
  <c r="H16" i="37"/>
  <c r="I74" i="37"/>
  <c r="H74" i="37"/>
  <c r="I316" i="37"/>
  <c r="H316" i="37"/>
  <c r="H555" i="37"/>
  <c r="I555" i="37"/>
  <c r="I380" i="37"/>
  <c r="H380" i="37"/>
  <c r="I472" i="37"/>
  <c r="H472" i="37"/>
  <c r="I453" i="37"/>
  <c r="H453" i="37"/>
  <c r="I235" i="37"/>
  <c r="H235" i="37"/>
  <c r="I299" i="37"/>
  <c r="H299" i="37"/>
  <c r="I308" i="37"/>
  <c r="H308" i="37"/>
  <c r="I645" i="37"/>
  <c r="H645" i="37"/>
  <c r="I663" i="37"/>
  <c r="H663" i="37"/>
  <c r="I115" i="37"/>
  <c r="H115" i="37"/>
  <c r="I627" i="37"/>
  <c r="H627" i="37"/>
  <c r="I461" i="37"/>
  <c r="H461" i="37"/>
  <c r="I479" i="37"/>
  <c r="H479" i="37"/>
  <c r="I625" i="37"/>
  <c r="H625" i="37"/>
  <c r="I633" i="37"/>
  <c r="H633" i="37"/>
  <c r="I466" i="37"/>
  <c r="H466" i="37"/>
  <c r="I251" i="37"/>
  <c r="H251" i="37"/>
  <c r="I260" i="37"/>
  <c r="H260" i="37"/>
  <c r="I597" i="37"/>
  <c r="H597" i="37"/>
  <c r="I487" i="37"/>
  <c r="H487" i="37"/>
  <c r="I594" i="37"/>
  <c r="H594" i="37"/>
  <c r="I658" i="37"/>
  <c r="H658" i="37"/>
  <c r="I515" i="37"/>
  <c r="H515" i="37"/>
  <c r="I524" i="37"/>
  <c r="H524" i="37"/>
  <c r="I486" i="37"/>
  <c r="H486" i="37"/>
  <c r="I632" i="37"/>
  <c r="H632" i="37"/>
  <c r="I573" i="37"/>
  <c r="H573" i="37"/>
  <c r="I203" i="37"/>
  <c r="H203" i="37"/>
  <c r="I212" i="37"/>
  <c r="H212" i="37"/>
  <c r="I613" i="37"/>
  <c r="H613" i="37"/>
  <c r="I512" i="37"/>
  <c r="H512" i="37"/>
  <c r="H585" i="37"/>
  <c r="I585" i="37"/>
  <c r="I630" i="37"/>
  <c r="H630" i="37"/>
  <c r="I454" i="37"/>
  <c r="H454" i="37"/>
  <c r="I403" i="37"/>
  <c r="H403" i="37"/>
  <c r="I412" i="37"/>
  <c r="H412" i="37"/>
  <c r="I639" i="37"/>
  <c r="H639" i="37"/>
  <c r="I475" i="37"/>
  <c r="H475" i="37"/>
  <c r="I484" i="37"/>
  <c r="H484" i="37"/>
  <c r="I638" i="37"/>
  <c r="H638" i="37"/>
  <c r="I464" i="37"/>
  <c r="H464" i="37"/>
  <c r="I596" i="37"/>
  <c r="H596" i="37"/>
  <c r="I646" i="37"/>
  <c r="H646" i="37"/>
  <c r="E300" i="37"/>
  <c r="D299" i="36" s="1"/>
  <c r="I300" i="37"/>
  <c r="H300" i="37"/>
  <c r="E246" i="37"/>
  <c r="D245" i="36" s="1"/>
  <c r="I246" i="37"/>
  <c r="H246" i="37"/>
  <c r="E415" i="37"/>
  <c r="D414" i="36" s="1"/>
  <c r="I415" i="37"/>
  <c r="H415" i="37"/>
  <c r="I305" i="37"/>
  <c r="H305" i="37"/>
  <c r="I274" i="37"/>
  <c r="H274" i="37"/>
  <c r="G350" i="37"/>
  <c r="I350" i="37"/>
  <c r="H350" i="37"/>
  <c r="I225" i="37"/>
  <c r="H225" i="37"/>
  <c r="G149" i="37"/>
  <c r="I149" i="37"/>
  <c r="H149" i="37"/>
  <c r="I318" i="37"/>
  <c r="H318" i="37"/>
  <c r="E208" i="37"/>
  <c r="D207" i="36" s="1"/>
  <c r="I208" i="37"/>
  <c r="H208" i="37"/>
  <c r="F441" i="37"/>
  <c r="E440" i="36" s="1"/>
  <c r="I441" i="37"/>
  <c r="H441" i="37"/>
  <c r="G342" i="37"/>
  <c r="I342" i="37"/>
  <c r="H342" i="37"/>
  <c r="I432" i="37"/>
  <c r="H432" i="37"/>
  <c r="F370" i="37"/>
  <c r="E369" i="36" s="1"/>
  <c r="I370" i="37"/>
  <c r="H370" i="37"/>
  <c r="I349" i="37"/>
  <c r="H349" i="37"/>
  <c r="I239" i="37"/>
  <c r="H239" i="37"/>
  <c r="F408" i="37"/>
  <c r="E407" i="36" s="1"/>
  <c r="I408" i="37"/>
  <c r="H408" i="37"/>
  <c r="G273" i="37"/>
  <c r="I273" i="37"/>
  <c r="H273" i="37"/>
  <c r="I306" i="37"/>
  <c r="H306" i="37"/>
  <c r="I234" i="37"/>
  <c r="H234" i="37"/>
  <c r="I343" i="37"/>
  <c r="H343" i="37"/>
  <c r="F142" i="37"/>
  <c r="E141" i="36" s="1"/>
  <c r="I142" i="37"/>
  <c r="H142" i="37"/>
  <c r="F375" i="37"/>
  <c r="E374" i="36" s="1"/>
  <c r="I375" i="37"/>
  <c r="H375" i="37"/>
  <c r="E265" i="37"/>
  <c r="D264" i="36" s="1"/>
  <c r="I265" i="37"/>
  <c r="H265" i="37"/>
  <c r="G414" i="37"/>
  <c r="I414" i="37"/>
  <c r="H414" i="37"/>
  <c r="I233" i="37"/>
  <c r="H233" i="37"/>
  <c r="G173" i="37"/>
  <c r="I173" i="37"/>
  <c r="H173" i="37"/>
  <c r="E302" i="37"/>
  <c r="D301" i="36" s="1"/>
  <c r="I302" i="37"/>
  <c r="H302" i="37"/>
  <c r="F240" i="37"/>
  <c r="E239" i="36" s="1"/>
  <c r="I240" i="37"/>
  <c r="H240" i="37"/>
  <c r="G161" i="37"/>
  <c r="I161" i="37"/>
  <c r="H161" i="37"/>
  <c r="I162" i="37"/>
  <c r="H162" i="37"/>
  <c r="F106" i="37"/>
  <c r="E105" i="36" s="1"/>
  <c r="I106" i="37"/>
  <c r="H106" i="37"/>
  <c r="F121" i="37"/>
  <c r="E120" i="36" s="1"/>
  <c r="I121" i="37"/>
  <c r="H121" i="37"/>
  <c r="F154" i="37"/>
  <c r="E153" i="36" s="1"/>
  <c r="I154" i="37"/>
  <c r="H154" i="37"/>
  <c r="I54" i="37"/>
  <c r="H54" i="37"/>
  <c r="I58" i="37"/>
  <c r="H58" i="37"/>
  <c r="I84" i="37"/>
  <c r="H84" i="37"/>
  <c r="I32" i="37"/>
  <c r="H32" i="37"/>
  <c r="I70" i="37"/>
  <c r="H70" i="37"/>
  <c r="I98" i="37"/>
  <c r="H98" i="37"/>
  <c r="I89" i="37"/>
  <c r="H89" i="37"/>
  <c r="I31" i="37"/>
  <c r="H31" i="37"/>
  <c r="I36" i="37"/>
  <c r="H36" i="37"/>
  <c r="I28" i="37"/>
  <c r="H28" i="37"/>
  <c r="I69" i="37"/>
  <c r="H69" i="37"/>
  <c r="H608" i="37"/>
  <c r="I608" i="37"/>
  <c r="I644" i="37"/>
  <c r="H644" i="37"/>
  <c r="I489" i="37"/>
  <c r="H489" i="37"/>
  <c r="I578" i="37"/>
  <c r="H578" i="37"/>
  <c r="I363" i="37"/>
  <c r="H363" i="37"/>
  <c r="I372" i="37"/>
  <c r="H372" i="37"/>
  <c r="I462" i="37"/>
  <c r="H462" i="37"/>
  <c r="I480" i="37"/>
  <c r="H480" i="37"/>
  <c r="I179" i="37"/>
  <c r="H179" i="37"/>
  <c r="I188" i="37"/>
  <c r="H188" i="37"/>
  <c r="I525" i="37"/>
  <c r="H525" i="37"/>
  <c r="I543" i="37"/>
  <c r="H543" i="37"/>
  <c r="I634" i="37"/>
  <c r="H634" i="37"/>
  <c r="I666" i="37"/>
  <c r="H666" i="37"/>
  <c r="I648" i="37"/>
  <c r="H648" i="37"/>
  <c r="I315" i="37"/>
  <c r="H315" i="37"/>
  <c r="I324" i="37"/>
  <c r="H324" i="37"/>
  <c r="I661" i="37"/>
  <c r="H661" i="37"/>
  <c r="I551" i="37"/>
  <c r="H551" i="37"/>
  <c r="I611" i="37"/>
  <c r="H611" i="37"/>
  <c r="I514" i="37"/>
  <c r="H514" i="37"/>
  <c r="I579" i="37"/>
  <c r="H579" i="37"/>
  <c r="I588" i="37"/>
  <c r="H588" i="37"/>
  <c r="I550" i="37"/>
  <c r="H550" i="37"/>
  <c r="I513" i="37"/>
  <c r="H513" i="37"/>
  <c r="I582" i="37"/>
  <c r="H582" i="37"/>
  <c r="I267" i="37"/>
  <c r="H267" i="37"/>
  <c r="I276" i="37"/>
  <c r="H276" i="37"/>
  <c r="I494" i="37"/>
  <c r="H494" i="37"/>
  <c r="H576" i="37"/>
  <c r="I576" i="37"/>
  <c r="H649" i="37"/>
  <c r="I649" i="37"/>
  <c r="I447" i="37"/>
  <c r="H447" i="37"/>
  <c r="I591" i="37"/>
  <c r="H591" i="37"/>
  <c r="I467" i="37"/>
  <c r="H467" i="37"/>
  <c r="I476" i="37"/>
  <c r="H476" i="37"/>
  <c r="I520" i="37"/>
  <c r="H520" i="37"/>
  <c r="H539" i="37"/>
  <c r="I539" i="37"/>
  <c r="I548" i="37"/>
  <c r="H548" i="37"/>
  <c r="I528" i="37"/>
  <c r="H528" i="37"/>
  <c r="I482" i="37"/>
  <c r="H482" i="37"/>
  <c r="I527" i="37"/>
  <c r="H527" i="37"/>
  <c r="G141" i="37"/>
  <c r="I141" i="37"/>
  <c r="H141" i="37"/>
  <c r="E310" i="37"/>
  <c r="D309" i="36" s="1"/>
  <c r="I310" i="37"/>
  <c r="H310" i="37"/>
  <c r="G136" i="37"/>
  <c r="I136" i="37"/>
  <c r="H136" i="37"/>
  <c r="F369" i="37"/>
  <c r="E368" i="36" s="1"/>
  <c r="I369" i="37"/>
  <c r="H369" i="37"/>
  <c r="I278" i="37"/>
  <c r="H278" i="37"/>
  <c r="G391" i="37"/>
  <c r="I391" i="37"/>
  <c r="H391" i="37"/>
  <c r="F410" i="37"/>
  <c r="E409" i="36" s="1"/>
  <c r="I410" i="37"/>
  <c r="H410" i="37"/>
  <c r="I213" i="37"/>
  <c r="H213" i="37"/>
  <c r="I382" i="37"/>
  <c r="H382" i="37"/>
  <c r="I272" i="37"/>
  <c r="H272" i="37"/>
  <c r="F290" i="37"/>
  <c r="E289" i="36" s="1"/>
  <c r="I290" i="37"/>
  <c r="H290" i="37"/>
  <c r="E319" i="37"/>
  <c r="D318" i="36" s="1"/>
  <c r="I319" i="37"/>
  <c r="H319" i="37"/>
  <c r="F409" i="37"/>
  <c r="E408" i="36" s="1"/>
  <c r="I409" i="37"/>
  <c r="H409" i="37"/>
  <c r="I298" i="37"/>
  <c r="H298" i="37"/>
  <c r="I413" i="37"/>
  <c r="H413" i="37"/>
  <c r="F303" i="37"/>
  <c r="E302" i="36" s="1"/>
  <c r="I303" i="37"/>
  <c r="H303" i="37"/>
  <c r="I193" i="37"/>
  <c r="H193" i="37"/>
  <c r="F282" i="37"/>
  <c r="E281" i="36" s="1"/>
  <c r="I282" i="37"/>
  <c r="H282" i="37"/>
  <c r="E230" i="37"/>
  <c r="D229" i="36" s="1"/>
  <c r="I230" i="37"/>
  <c r="H230" i="37"/>
  <c r="F197" i="37"/>
  <c r="E196" i="36" s="1"/>
  <c r="I197" i="37"/>
  <c r="H197" i="37"/>
  <c r="F291" i="37"/>
  <c r="E290" i="36" s="1"/>
  <c r="I291" i="37"/>
  <c r="H291" i="37"/>
  <c r="G206" i="37"/>
  <c r="I206" i="37"/>
  <c r="H206" i="37"/>
  <c r="F439" i="37"/>
  <c r="E438" i="36" s="1"/>
  <c r="I439" i="37"/>
  <c r="H439" i="37"/>
  <c r="I329" i="37"/>
  <c r="H329" i="37"/>
  <c r="I327" i="37"/>
  <c r="H327" i="37"/>
  <c r="F297" i="37"/>
  <c r="E296" i="36" s="1"/>
  <c r="I297" i="37"/>
  <c r="H297" i="37"/>
  <c r="F237" i="37"/>
  <c r="E236" i="36" s="1"/>
  <c r="I237" i="37"/>
  <c r="H237" i="37"/>
  <c r="I419" i="37"/>
  <c r="H419" i="37"/>
  <c r="G256" i="37"/>
  <c r="I256" i="37"/>
  <c r="H256" i="37"/>
  <c r="G150" i="37"/>
  <c r="I150" i="37"/>
  <c r="H150" i="37"/>
  <c r="G174" i="37"/>
  <c r="I174" i="37"/>
  <c r="H174" i="37"/>
  <c r="F127" i="37"/>
  <c r="E126" i="36" s="1"/>
  <c r="I127" i="37"/>
  <c r="H127" i="37"/>
  <c r="I120" i="37"/>
  <c r="H120" i="37"/>
  <c r="F117" i="37"/>
  <c r="E116" i="36" s="1"/>
  <c r="I117" i="37"/>
  <c r="H117" i="37"/>
  <c r="I35" i="37"/>
  <c r="H35" i="37"/>
  <c r="I49" i="37"/>
  <c r="H49" i="37"/>
  <c r="I83" i="37"/>
  <c r="H83" i="37"/>
  <c r="I47" i="37"/>
  <c r="H47" i="37"/>
  <c r="I71" i="37"/>
  <c r="H71" i="37"/>
  <c r="I56" i="37"/>
  <c r="H56" i="37"/>
  <c r="I45" i="37"/>
  <c r="H45" i="37"/>
  <c r="I66" i="37"/>
  <c r="H66" i="37"/>
  <c r="I40" i="37"/>
  <c r="H40" i="37"/>
  <c r="I60" i="37"/>
  <c r="H60" i="37"/>
  <c r="I73" i="37"/>
  <c r="H73" i="37"/>
  <c r="I491" i="37"/>
  <c r="H491" i="37"/>
  <c r="I653" i="37"/>
  <c r="H653" i="37"/>
  <c r="I427" i="37"/>
  <c r="H427" i="37"/>
  <c r="I436" i="37"/>
  <c r="H436" i="37"/>
  <c r="I526" i="37"/>
  <c r="H526" i="37"/>
  <c r="I544" i="37"/>
  <c r="H544" i="37"/>
  <c r="I243" i="37"/>
  <c r="H243" i="37"/>
  <c r="I252" i="37"/>
  <c r="H252" i="37"/>
  <c r="I589" i="37"/>
  <c r="H589" i="37"/>
  <c r="I607" i="37"/>
  <c r="H607" i="37"/>
  <c r="I490" i="37"/>
  <c r="H490" i="37"/>
  <c r="I554" i="37"/>
  <c r="H554" i="37"/>
  <c r="I538" i="37"/>
  <c r="H538" i="37"/>
  <c r="I379" i="37"/>
  <c r="H379" i="37"/>
  <c r="I388" i="37"/>
  <c r="H388" i="37"/>
  <c r="I478" i="37"/>
  <c r="H478" i="37"/>
  <c r="I615" i="37"/>
  <c r="H615" i="37"/>
  <c r="I509" i="37"/>
  <c r="H509" i="37"/>
  <c r="I131" i="37"/>
  <c r="H131" i="37"/>
  <c r="I643" i="37"/>
  <c r="H643" i="37"/>
  <c r="I477" i="37"/>
  <c r="H477" i="37"/>
  <c r="I614" i="37"/>
  <c r="H614" i="37"/>
  <c r="H641" i="37"/>
  <c r="I641" i="37"/>
  <c r="I655" i="37"/>
  <c r="H655" i="37"/>
  <c r="I331" i="37"/>
  <c r="H331" i="37"/>
  <c r="I340" i="37"/>
  <c r="H340" i="37"/>
  <c r="I558" i="37"/>
  <c r="H558" i="37"/>
  <c r="H640" i="37"/>
  <c r="I640" i="37"/>
  <c r="I474" i="37"/>
  <c r="H474" i="37"/>
  <c r="I575" i="37"/>
  <c r="H575" i="37"/>
  <c r="I628" i="37"/>
  <c r="H628" i="37"/>
  <c r="H531" i="37"/>
  <c r="I531" i="37"/>
  <c r="I540" i="37"/>
  <c r="H540" i="37"/>
  <c r="I593" i="37"/>
  <c r="H593" i="37"/>
  <c r="I603" i="37"/>
  <c r="H603" i="37"/>
  <c r="I501" i="37"/>
  <c r="H501" i="37"/>
  <c r="I592" i="37"/>
  <c r="H592" i="37"/>
  <c r="I610" i="37"/>
  <c r="H610" i="37"/>
  <c r="I536" i="37"/>
  <c r="H536" i="37"/>
  <c r="G205" i="37"/>
  <c r="I205" i="37"/>
  <c r="H205" i="37"/>
  <c r="I374" i="37"/>
  <c r="H374" i="37"/>
  <c r="I200" i="37"/>
  <c r="H200" i="37"/>
  <c r="I433" i="37"/>
  <c r="H433" i="37"/>
  <c r="I406" i="37"/>
  <c r="H406" i="37"/>
  <c r="I368" i="37"/>
  <c r="H368" i="37"/>
  <c r="I330" i="37"/>
  <c r="H330" i="37"/>
  <c r="G277" i="37"/>
  <c r="I277" i="37"/>
  <c r="H277" i="37"/>
  <c r="F167" i="37"/>
  <c r="E166" i="36" s="1"/>
  <c r="I167" i="37"/>
  <c r="H167" i="37"/>
  <c r="E336" i="37"/>
  <c r="D335" i="36" s="1"/>
  <c r="I336" i="37"/>
  <c r="H336" i="37"/>
  <c r="G426" i="37"/>
  <c r="I426" i="37"/>
  <c r="H426" i="37"/>
  <c r="I168" i="37"/>
  <c r="H168" i="37"/>
  <c r="I266" i="37"/>
  <c r="H266" i="37"/>
  <c r="I227" i="37"/>
  <c r="H227" i="37"/>
  <c r="G134" i="37"/>
  <c r="I134" i="37"/>
  <c r="H134" i="37"/>
  <c r="I367" i="37"/>
  <c r="H367" i="37"/>
  <c r="E257" i="37"/>
  <c r="D256" i="36" s="1"/>
  <c r="I257" i="37"/>
  <c r="H257" i="37"/>
  <c r="I242" i="37"/>
  <c r="H242" i="37"/>
  <c r="F358" i="37"/>
  <c r="E357" i="36" s="1"/>
  <c r="I358" i="37"/>
  <c r="H358" i="37"/>
  <c r="E261" i="37"/>
  <c r="D260" i="36" s="1"/>
  <c r="I261" i="37"/>
  <c r="H261" i="37"/>
  <c r="I148" i="37"/>
  <c r="H148" i="37"/>
  <c r="G270" i="37"/>
  <c r="I270" i="37"/>
  <c r="H270" i="37"/>
  <c r="I160" i="37"/>
  <c r="H160" i="37"/>
  <c r="I393" i="37"/>
  <c r="H393" i="37"/>
  <c r="I304" i="37"/>
  <c r="H304" i="37"/>
  <c r="I361" i="37"/>
  <c r="H361" i="37"/>
  <c r="I301" i="37"/>
  <c r="H301" i="37"/>
  <c r="I164" i="37"/>
  <c r="H164" i="37"/>
  <c r="I172" i="37"/>
  <c r="H172" i="37"/>
  <c r="I169" i="37"/>
  <c r="H169" i="37"/>
  <c r="G125" i="37"/>
  <c r="I125" i="37"/>
  <c r="H125" i="37"/>
  <c r="I122" i="37"/>
  <c r="H122" i="37"/>
  <c r="I109" i="37"/>
  <c r="H109" i="37"/>
  <c r="I104" i="37"/>
  <c r="H104" i="37"/>
  <c r="I95" i="37"/>
  <c r="H95" i="37"/>
  <c r="I37" i="37"/>
  <c r="H37" i="37"/>
  <c r="I27" i="37"/>
  <c r="H27" i="37"/>
  <c r="I38" i="37"/>
  <c r="H38" i="37"/>
  <c r="I99" i="37"/>
  <c r="H99" i="37"/>
  <c r="I81" i="37"/>
  <c r="H81" i="37"/>
  <c r="I63" i="37"/>
  <c r="H63" i="37"/>
  <c r="I50" i="37"/>
  <c r="H50" i="37"/>
  <c r="I44" i="37"/>
  <c r="H44" i="37"/>
  <c r="I87" i="37"/>
  <c r="H87" i="37"/>
  <c r="I13" i="37"/>
  <c r="H13" i="37"/>
  <c r="G101" i="37"/>
  <c r="I101" i="37"/>
  <c r="H101" i="37"/>
  <c r="I488" i="37"/>
  <c r="H488" i="37"/>
  <c r="I492" i="37"/>
  <c r="H492" i="37"/>
  <c r="I443" i="37"/>
  <c r="H443" i="37"/>
  <c r="I452" i="37"/>
  <c r="H452" i="37"/>
  <c r="H542" i="37"/>
  <c r="I542" i="37"/>
  <c r="I496" i="37"/>
  <c r="H496" i="37"/>
  <c r="I518" i="37"/>
  <c r="H518" i="37"/>
  <c r="I195" i="37"/>
  <c r="H195" i="37"/>
  <c r="I204" i="37"/>
  <c r="H204" i="37"/>
  <c r="I541" i="37"/>
  <c r="H541" i="37"/>
  <c r="I495" i="37"/>
  <c r="H495" i="37"/>
  <c r="I604" i="37"/>
  <c r="H604" i="37"/>
  <c r="I600" i="37"/>
  <c r="H600" i="37"/>
  <c r="I395" i="37"/>
  <c r="H395" i="37"/>
  <c r="I404" i="37"/>
  <c r="H404" i="37"/>
  <c r="I622" i="37"/>
  <c r="H622" i="37"/>
  <c r="I636" i="37"/>
  <c r="H636" i="37"/>
  <c r="I456" i="37"/>
  <c r="H456" i="37"/>
  <c r="I602" i="37"/>
  <c r="H602" i="37"/>
  <c r="I595" i="37"/>
  <c r="H595" i="37"/>
  <c r="I493" i="37"/>
  <c r="H493" i="37"/>
  <c r="I155" i="37"/>
  <c r="H155" i="37"/>
  <c r="I667" i="37"/>
  <c r="H667" i="37"/>
  <c r="I565" i="37"/>
  <c r="H565" i="37"/>
  <c r="I656" i="37"/>
  <c r="H656" i="37"/>
  <c r="I506" i="37"/>
  <c r="H506" i="37"/>
  <c r="I481" i="37"/>
  <c r="H481" i="37"/>
  <c r="F269" i="37"/>
  <c r="E268" i="36" s="1"/>
  <c r="I269" i="37"/>
  <c r="H269" i="37"/>
  <c r="I438" i="37"/>
  <c r="H438" i="37"/>
  <c r="E264" i="37"/>
  <c r="D263" i="36" s="1"/>
  <c r="I264" i="37"/>
  <c r="H264" i="37"/>
  <c r="F226" i="37"/>
  <c r="E225" i="36" s="1"/>
  <c r="I226" i="37"/>
  <c r="H226" i="37"/>
  <c r="E191" i="37"/>
  <c r="D190" i="36" s="1"/>
  <c r="I191" i="37"/>
  <c r="H191" i="37"/>
  <c r="I281" i="37"/>
  <c r="H281" i="37"/>
  <c r="G236" i="37"/>
  <c r="I236" i="37"/>
  <c r="H236" i="37"/>
  <c r="F341" i="37"/>
  <c r="E340" i="36" s="1"/>
  <c r="I341" i="37"/>
  <c r="H341" i="37"/>
  <c r="F231" i="37"/>
  <c r="E230" i="36" s="1"/>
  <c r="I231" i="37"/>
  <c r="H231" i="37"/>
  <c r="G400" i="37"/>
  <c r="I400" i="37"/>
  <c r="H400" i="37"/>
  <c r="F186" i="37"/>
  <c r="E185" i="36" s="1"/>
  <c r="I186" i="37"/>
  <c r="H186" i="37"/>
  <c r="F424" i="37"/>
  <c r="E423" i="36" s="1"/>
  <c r="I424" i="37"/>
  <c r="H424" i="37"/>
  <c r="I422" i="37"/>
  <c r="H422" i="37"/>
  <c r="F140" i="37"/>
  <c r="E139" i="36" s="1"/>
  <c r="I140" i="37"/>
  <c r="H140" i="37"/>
  <c r="I198" i="37"/>
  <c r="H198" i="37"/>
  <c r="I431" i="37"/>
  <c r="H431" i="37"/>
  <c r="I321" i="37"/>
  <c r="H321" i="37"/>
  <c r="I202" i="37"/>
  <c r="H202" i="37"/>
  <c r="F207" i="37"/>
  <c r="E206" i="36" s="1"/>
  <c r="I207" i="37"/>
  <c r="H207" i="37"/>
  <c r="I389" i="37"/>
  <c r="H389" i="37"/>
  <c r="I165" i="37"/>
  <c r="H165" i="37"/>
  <c r="G334" i="37"/>
  <c r="I334" i="37"/>
  <c r="H334" i="37"/>
  <c r="G224" i="37"/>
  <c r="I224" i="37"/>
  <c r="H224" i="37"/>
  <c r="I218" i="37"/>
  <c r="H218" i="37"/>
  <c r="I217" i="37"/>
  <c r="H217" i="37"/>
  <c r="I425" i="37"/>
  <c r="H425" i="37"/>
  <c r="I365" i="37"/>
  <c r="H365" i="37"/>
  <c r="I181" i="37"/>
  <c r="H181" i="37"/>
  <c r="E189" i="37"/>
  <c r="D188" i="36" s="1"/>
  <c r="I189" i="37"/>
  <c r="H189" i="37"/>
  <c r="F194" i="37"/>
  <c r="E193" i="36" s="1"/>
  <c r="I194" i="37"/>
  <c r="H194" i="37"/>
  <c r="E170" i="37"/>
  <c r="D169" i="36" s="1"/>
  <c r="I170" i="37"/>
  <c r="H170" i="37"/>
  <c r="F128" i="37"/>
  <c r="E127" i="36" s="1"/>
  <c r="I128" i="37"/>
  <c r="H128" i="37"/>
  <c r="I135" i="37"/>
  <c r="H135" i="37"/>
  <c r="I137" i="37"/>
  <c r="H137" i="37"/>
  <c r="I21" i="37"/>
  <c r="H21" i="37"/>
  <c r="I18" i="37"/>
  <c r="H18" i="37"/>
  <c r="I39" i="37"/>
  <c r="H39" i="37"/>
  <c r="I93" i="37"/>
  <c r="H93" i="37"/>
  <c r="I80" i="37"/>
  <c r="H80" i="37"/>
  <c r="I51" i="37"/>
  <c r="H51" i="37"/>
  <c r="I92" i="37"/>
  <c r="H92" i="37"/>
  <c r="I90" i="37"/>
  <c r="H90" i="37"/>
  <c r="I20" i="37"/>
  <c r="H20" i="37"/>
  <c r="I52" i="37"/>
  <c r="H52" i="37"/>
  <c r="I97" i="37"/>
  <c r="H97" i="37"/>
  <c r="I102" i="37"/>
  <c r="H102" i="37"/>
  <c r="I590" i="37"/>
  <c r="H590" i="37"/>
  <c r="I654" i="37"/>
  <c r="H654" i="37"/>
  <c r="I552" i="37"/>
  <c r="H552" i="37"/>
  <c r="I516" i="37"/>
  <c r="H516" i="37"/>
  <c r="I606" i="37"/>
  <c r="H606" i="37"/>
  <c r="I560" i="37"/>
  <c r="H560" i="37"/>
  <c r="I463" i="37"/>
  <c r="H463" i="37"/>
  <c r="I259" i="37"/>
  <c r="H259" i="37"/>
  <c r="I268" i="37"/>
  <c r="H268" i="37"/>
  <c r="I605" i="37"/>
  <c r="H605" i="37"/>
  <c r="I559" i="37"/>
  <c r="H559" i="37"/>
  <c r="H586" i="37"/>
  <c r="I586" i="37"/>
  <c r="H609" i="37"/>
  <c r="I609" i="37"/>
  <c r="I459" i="37"/>
  <c r="H459" i="37"/>
  <c r="I468" i="37"/>
  <c r="H468" i="37"/>
  <c r="I503" i="37"/>
  <c r="H503" i="37"/>
  <c r="I498" i="37"/>
  <c r="H498" i="37"/>
  <c r="I657" i="37"/>
  <c r="H657" i="37"/>
  <c r="I147" i="37"/>
  <c r="H147" i="37"/>
  <c r="I659" i="37"/>
  <c r="H659" i="37"/>
  <c r="I557" i="37"/>
  <c r="H557" i="37"/>
  <c r="I219" i="37"/>
  <c r="H219" i="37"/>
  <c r="I228" i="37"/>
  <c r="H228" i="37"/>
  <c r="I629" i="37"/>
  <c r="H629" i="37"/>
  <c r="I455" i="37"/>
  <c r="H455" i="37"/>
  <c r="I473" i="37"/>
  <c r="H473" i="37"/>
  <c r="I626" i="37"/>
  <c r="H626" i="37"/>
  <c r="I642" i="37"/>
  <c r="H642" i="37"/>
  <c r="G333" i="37"/>
  <c r="I333" i="37"/>
  <c r="H333" i="37"/>
  <c r="F159" i="37"/>
  <c r="E158" i="36" s="1"/>
  <c r="I159" i="37"/>
  <c r="H159" i="37"/>
  <c r="I328" i="37"/>
  <c r="H328" i="37"/>
  <c r="I362" i="37"/>
  <c r="H362" i="37"/>
  <c r="G383" i="37"/>
  <c r="I383" i="37"/>
  <c r="H383" i="37"/>
  <c r="F442" i="37"/>
  <c r="E441" i="36" s="1"/>
  <c r="I442" i="37"/>
  <c r="H442" i="37"/>
  <c r="I325" i="37"/>
  <c r="H325" i="37"/>
  <c r="F405" i="37"/>
  <c r="E404" i="36" s="1"/>
  <c r="I405" i="37"/>
  <c r="H405" i="37"/>
  <c r="I295" i="37"/>
  <c r="H295" i="37"/>
  <c r="I185" i="37"/>
  <c r="H185" i="37"/>
  <c r="I322" i="37"/>
  <c r="H322" i="37"/>
  <c r="F401" i="37"/>
  <c r="E400" i="36" s="1"/>
  <c r="I401" i="37"/>
  <c r="H401" i="37"/>
  <c r="G335" i="37"/>
  <c r="I335" i="37"/>
  <c r="H335" i="37"/>
  <c r="E428" i="37"/>
  <c r="D427" i="36" s="1"/>
  <c r="I428" i="37"/>
  <c r="H428" i="37"/>
  <c r="G262" i="37"/>
  <c r="I262" i="37"/>
  <c r="H262" i="37"/>
  <c r="I152" i="37"/>
  <c r="H152" i="37"/>
  <c r="I385" i="37"/>
  <c r="H385" i="37"/>
  <c r="I222" i="37"/>
  <c r="H222" i="37"/>
  <c r="I399" i="37"/>
  <c r="H399" i="37"/>
  <c r="G238" i="37"/>
  <c r="I238" i="37"/>
  <c r="H238" i="37"/>
  <c r="F229" i="37"/>
  <c r="E228" i="36" s="1"/>
  <c r="I229" i="37"/>
  <c r="H229" i="37"/>
  <c r="G398" i="37"/>
  <c r="I398" i="37"/>
  <c r="H398" i="37"/>
  <c r="I288" i="37"/>
  <c r="H288" i="37"/>
  <c r="I418" i="37"/>
  <c r="H418" i="37"/>
  <c r="G215" i="37"/>
  <c r="I215" i="37"/>
  <c r="H215" i="37"/>
  <c r="F434" i="37"/>
  <c r="E433" i="36" s="1"/>
  <c r="I434" i="37"/>
  <c r="H434" i="37"/>
  <c r="G429" i="37"/>
  <c r="I429" i="37"/>
  <c r="H429" i="37"/>
  <c r="F245" i="37"/>
  <c r="E244" i="36" s="1"/>
  <c r="I245" i="37"/>
  <c r="H245" i="37"/>
  <c r="I253" i="37"/>
  <c r="H253" i="37"/>
  <c r="E158" i="37"/>
  <c r="D157" i="36" s="1"/>
  <c r="I158" i="37"/>
  <c r="H158" i="37"/>
  <c r="F133" i="37"/>
  <c r="E132" i="36" s="1"/>
  <c r="I133" i="37"/>
  <c r="H133" i="37"/>
  <c r="I116" i="37"/>
  <c r="H116" i="37"/>
  <c r="G129" i="37"/>
  <c r="I129" i="37"/>
  <c r="H129" i="37"/>
  <c r="I138" i="37"/>
  <c r="H138" i="37"/>
  <c r="I24" i="37"/>
  <c r="H24" i="37"/>
  <c r="I55" i="37"/>
  <c r="H55" i="37"/>
  <c r="I26" i="37"/>
  <c r="H26" i="37"/>
  <c r="I19" i="37"/>
  <c r="H19" i="37"/>
  <c r="I33" i="37"/>
  <c r="H33" i="37"/>
  <c r="I59" i="37"/>
  <c r="H59" i="37"/>
  <c r="I15" i="37"/>
  <c r="H15" i="37"/>
  <c r="I42" i="37"/>
  <c r="H42" i="37"/>
  <c r="I79" i="37"/>
  <c r="H79" i="37"/>
  <c r="I30" i="37"/>
  <c r="H30" i="37"/>
  <c r="I77" i="37"/>
  <c r="H77" i="37"/>
  <c r="I103" i="37"/>
  <c r="H103" i="37"/>
  <c r="I553" i="37"/>
  <c r="H553" i="37"/>
  <c r="I444" i="37"/>
  <c r="H444" i="37"/>
  <c r="H534" i="37"/>
  <c r="I534" i="37"/>
  <c r="I616" i="37"/>
  <c r="H616" i="37"/>
  <c r="I458" i="37"/>
  <c r="H458" i="37"/>
  <c r="I449" i="37"/>
  <c r="H449" i="37"/>
  <c r="I450" i="37"/>
  <c r="H450" i="37"/>
  <c r="I571" i="37"/>
  <c r="H571" i="37"/>
  <c r="I580" i="37"/>
  <c r="H580" i="37"/>
  <c r="I624" i="37"/>
  <c r="H624" i="37"/>
  <c r="I664" i="37"/>
  <c r="H664" i="37"/>
  <c r="I323" i="37"/>
  <c r="H323" i="37"/>
  <c r="I332" i="37"/>
  <c r="H332" i="37"/>
  <c r="I623" i="37"/>
  <c r="H623" i="37"/>
  <c r="I584" i="37"/>
  <c r="H584" i="37"/>
  <c r="I570" i="37"/>
  <c r="H570" i="37"/>
  <c r="H523" i="37"/>
  <c r="I523" i="37"/>
  <c r="H532" i="37"/>
  <c r="I532" i="37"/>
  <c r="I567" i="37"/>
  <c r="H567" i="37"/>
  <c r="I620" i="37"/>
  <c r="H620" i="37"/>
  <c r="I652" i="37"/>
  <c r="H652" i="37"/>
  <c r="I211" i="37"/>
  <c r="H211" i="37"/>
  <c r="I220" i="37"/>
  <c r="H220" i="37"/>
  <c r="I621" i="37"/>
  <c r="H621" i="37"/>
  <c r="I283" i="37"/>
  <c r="H283" i="37"/>
  <c r="I292" i="37"/>
  <c r="H292" i="37"/>
  <c r="I446" i="37"/>
  <c r="H446" i="37"/>
  <c r="I519" i="37"/>
  <c r="H519" i="37"/>
  <c r="I537" i="37"/>
  <c r="H537" i="37"/>
  <c r="I547" i="37"/>
  <c r="H547" i="37"/>
  <c r="I397" i="37"/>
  <c r="H397" i="37"/>
  <c r="G223" i="37"/>
  <c r="I223" i="37"/>
  <c r="H223" i="37"/>
  <c r="I392" i="37"/>
  <c r="H392" i="37"/>
  <c r="G258" i="37"/>
  <c r="I258" i="37"/>
  <c r="H258" i="37"/>
  <c r="I296" i="37"/>
  <c r="H296" i="37"/>
  <c r="I294" i="37"/>
  <c r="H294" i="37"/>
  <c r="I163" i="37"/>
  <c r="H163" i="37"/>
  <c r="I126" i="37"/>
  <c r="H126" i="37"/>
  <c r="I359" i="37"/>
  <c r="H359" i="37"/>
  <c r="E249" i="37"/>
  <c r="D248" i="36" s="1"/>
  <c r="I249" i="37"/>
  <c r="H249" i="37"/>
  <c r="F210" i="37"/>
  <c r="E209" i="36" s="1"/>
  <c r="I210" i="37"/>
  <c r="H210" i="37"/>
  <c r="I378" i="37"/>
  <c r="H378" i="37"/>
  <c r="I248" i="37"/>
  <c r="H248" i="37"/>
  <c r="F157" i="37"/>
  <c r="E156" i="36" s="1"/>
  <c r="I157" i="37"/>
  <c r="H157" i="37"/>
  <c r="I326" i="37"/>
  <c r="H326" i="37"/>
  <c r="F216" i="37"/>
  <c r="E215" i="36" s="1"/>
  <c r="I216" i="37"/>
  <c r="H216" i="37"/>
  <c r="F255" i="37"/>
  <c r="E254" i="36" s="1"/>
  <c r="I255" i="37"/>
  <c r="H255" i="37"/>
  <c r="I263" i="37"/>
  <c r="H263" i="37"/>
  <c r="I184" i="37"/>
  <c r="H184" i="37"/>
  <c r="I366" i="37"/>
  <c r="H366" i="37"/>
  <c r="E293" i="37"/>
  <c r="D292" i="36" s="1"/>
  <c r="I293" i="37"/>
  <c r="H293" i="37"/>
  <c r="I183" i="37"/>
  <c r="H183" i="37"/>
  <c r="F352" i="37"/>
  <c r="E351" i="36" s="1"/>
  <c r="I352" i="37"/>
  <c r="H352" i="37"/>
  <c r="I178" i="37"/>
  <c r="H178" i="37"/>
  <c r="I407" i="37"/>
  <c r="H407" i="37"/>
  <c r="I394" i="37"/>
  <c r="H394" i="37"/>
  <c r="I209" i="37"/>
  <c r="H209" i="37"/>
  <c r="E309" i="37"/>
  <c r="D308" i="36" s="1"/>
  <c r="I309" i="37"/>
  <c r="H309" i="37"/>
  <c r="I317" i="37"/>
  <c r="H317" i="37"/>
  <c r="F143" i="37"/>
  <c r="E142" i="36" s="1"/>
  <c r="I143" i="37"/>
  <c r="H143" i="37"/>
  <c r="I108" i="37"/>
  <c r="H108" i="37"/>
  <c r="E119" i="37"/>
  <c r="I119" i="37"/>
  <c r="H119" i="37"/>
  <c r="I130" i="37"/>
  <c r="H130" i="37"/>
  <c r="G112" i="37"/>
  <c r="I112" i="37"/>
  <c r="H112" i="37"/>
  <c r="I82" i="37"/>
  <c r="H82" i="37"/>
  <c r="I72" i="37"/>
  <c r="H72" i="37"/>
  <c r="I17" i="37"/>
  <c r="H17" i="37"/>
  <c r="I34" i="37"/>
  <c r="H34" i="37"/>
  <c r="I85" i="37"/>
  <c r="H85" i="37"/>
  <c r="I22" i="37"/>
  <c r="H22" i="37"/>
  <c r="I78" i="37"/>
  <c r="H78" i="37"/>
  <c r="I67" i="37"/>
  <c r="H67" i="37"/>
  <c r="I25" i="37"/>
  <c r="H25" i="37"/>
  <c r="I75" i="37"/>
  <c r="H75" i="37"/>
  <c r="I48" i="37"/>
  <c r="H48" i="37"/>
  <c r="I307" i="37"/>
  <c r="H307" i="37"/>
  <c r="I564" i="37"/>
  <c r="H564" i="37"/>
  <c r="I470" i="37"/>
  <c r="H470" i="37"/>
  <c r="I522" i="37"/>
  <c r="H522" i="37"/>
  <c r="I619" i="37"/>
  <c r="H619" i="37"/>
  <c r="I435" i="37"/>
  <c r="H435" i="37"/>
  <c r="I171" i="37"/>
  <c r="H171" i="37"/>
  <c r="I180" i="37"/>
  <c r="H180" i="37"/>
  <c r="I517" i="37"/>
  <c r="H517" i="37"/>
  <c r="I535" i="37"/>
  <c r="H535" i="37"/>
  <c r="H617" i="37"/>
  <c r="I617" i="37"/>
  <c r="I499" i="37"/>
  <c r="H499" i="37"/>
  <c r="I508" i="37"/>
  <c r="H508" i="37"/>
  <c r="I598" i="37"/>
  <c r="H598" i="37"/>
  <c r="I497" i="37"/>
  <c r="H497" i="37"/>
  <c r="I505" i="37"/>
  <c r="H505" i="37"/>
  <c r="H577" i="37"/>
  <c r="I577" i="37"/>
  <c r="I123" i="37"/>
  <c r="H123" i="37"/>
  <c r="I635" i="37"/>
  <c r="H635" i="37"/>
  <c r="I469" i="37"/>
  <c r="H469" i="37"/>
  <c r="I529" i="37"/>
  <c r="H529" i="37"/>
  <c r="I545" i="37"/>
  <c r="H545" i="37"/>
  <c r="I387" i="37"/>
  <c r="H387" i="37"/>
  <c r="I396" i="37"/>
  <c r="H396" i="37"/>
  <c r="I504" i="37"/>
  <c r="H504" i="37"/>
  <c r="I465" i="37"/>
  <c r="H465" i="37"/>
  <c r="I660" i="37"/>
  <c r="H660" i="37"/>
  <c r="H587" i="37"/>
  <c r="I587" i="37"/>
  <c r="I485" i="37"/>
  <c r="H485" i="37"/>
  <c r="I631" i="37"/>
  <c r="H631" i="37"/>
  <c r="I457" i="37"/>
  <c r="H457" i="37"/>
  <c r="I530" i="37"/>
  <c r="H530" i="37"/>
  <c r="I483" i="37"/>
  <c r="H483" i="37"/>
  <c r="I275" i="37"/>
  <c r="H275" i="37"/>
  <c r="I284" i="37"/>
  <c r="H284" i="37"/>
  <c r="H566" i="37"/>
  <c r="I566" i="37"/>
  <c r="I347" i="37"/>
  <c r="H347" i="37"/>
  <c r="I356" i="37"/>
  <c r="H356" i="37"/>
  <c r="H510" i="37"/>
  <c r="I510" i="37"/>
  <c r="I583" i="37"/>
  <c r="H583" i="37"/>
  <c r="I601" i="37"/>
  <c r="H601" i="37"/>
  <c r="I556" i="37"/>
  <c r="H556" i="37"/>
  <c r="I107" i="37"/>
  <c r="H107" i="37"/>
  <c r="I118" i="37"/>
  <c r="H118" i="37"/>
  <c r="F287" i="37"/>
  <c r="E286" i="36" s="1"/>
  <c r="I287" i="37"/>
  <c r="H287" i="37"/>
  <c r="F177" i="37"/>
  <c r="E176" i="36" s="1"/>
  <c r="I177" i="37"/>
  <c r="H177" i="37"/>
  <c r="F354" i="37"/>
  <c r="E353" i="36" s="1"/>
  <c r="I354" i="37"/>
  <c r="H354" i="37"/>
  <c r="I337" i="37"/>
  <c r="H337" i="37"/>
  <c r="E271" i="37"/>
  <c r="D270" i="36" s="1"/>
  <c r="I271" i="37"/>
  <c r="H271" i="37"/>
  <c r="I132" i="37"/>
  <c r="H132" i="37"/>
  <c r="F190" i="37"/>
  <c r="E189" i="36" s="1"/>
  <c r="I190" i="37"/>
  <c r="H190" i="37"/>
  <c r="F423" i="37"/>
  <c r="E422" i="36" s="1"/>
  <c r="I423" i="37"/>
  <c r="H423" i="37"/>
  <c r="F313" i="37"/>
  <c r="E312" i="36" s="1"/>
  <c r="I313" i="37"/>
  <c r="H313" i="37"/>
  <c r="E386" i="37"/>
  <c r="D385" i="36" s="1"/>
  <c r="I386" i="37"/>
  <c r="H386" i="37"/>
  <c r="I286" i="37"/>
  <c r="H286" i="37"/>
  <c r="I440" i="37"/>
  <c r="H440" i="37"/>
  <c r="I221" i="37"/>
  <c r="H221" i="37"/>
  <c r="I390" i="37"/>
  <c r="H390" i="37"/>
  <c r="I280" i="37"/>
  <c r="H280" i="37"/>
  <c r="I232" i="37"/>
  <c r="H232" i="37"/>
  <c r="F176" i="37"/>
  <c r="E175" i="36" s="1"/>
  <c r="I176" i="37"/>
  <c r="H176" i="37"/>
  <c r="F376" i="37"/>
  <c r="E375" i="36" s="1"/>
  <c r="I376" i="37"/>
  <c r="H376" i="37"/>
  <c r="I430" i="37"/>
  <c r="H430" i="37"/>
  <c r="I357" i="37"/>
  <c r="H357" i="37"/>
  <c r="F247" i="37"/>
  <c r="E246" i="36" s="1"/>
  <c r="I247" i="37"/>
  <c r="H247" i="37"/>
  <c r="G416" i="37"/>
  <c r="I416" i="37"/>
  <c r="H416" i="37"/>
  <c r="E314" i="37"/>
  <c r="D313" i="36" s="1"/>
  <c r="I314" i="37"/>
  <c r="H314" i="37"/>
  <c r="F320" i="37"/>
  <c r="E319" i="36" s="1"/>
  <c r="I320" i="37"/>
  <c r="H320" i="37"/>
  <c r="I355" i="37"/>
  <c r="H355" i="37"/>
  <c r="G346" i="37"/>
  <c r="I346" i="37"/>
  <c r="H346" i="37"/>
  <c r="F373" i="37"/>
  <c r="E372" i="36" s="1"/>
  <c r="I373" i="37"/>
  <c r="H373" i="37"/>
  <c r="I381" i="37"/>
  <c r="H381" i="37"/>
  <c r="G166" i="37"/>
  <c r="I166" i="37"/>
  <c r="H166" i="37"/>
  <c r="F111" i="37"/>
  <c r="E110" i="36" s="1"/>
  <c r="I111" i="37"/>
  <c r="H111" i="37"/>
  <c r="I113" i="37"/>
  <c r="H113" i="37"/>
  <c r="F145" i="37"/>
  <c r="E144" i="36" s="1"/>
  <c r="I145" i="37"/>
  <c r="H145" i="37"/>
  <c r="F146" i="37"/>
  <c r="E145" i="36" s="1"/>
  <c r="I146" i="37"/>
  <c r="H146" i="37"/>
  <c r="I62" i="37"/>
  <c r="H62" i="37"/>
  <c r="I64" i="37"/>
  <c r="H64" i="37"/>
  <c r="I57" i="37"/>
  <c r="H57" i="37"/>
  <c r="I43" i="37"/>
  <c r="H43" i="37"/>
  <c r="I68" i="37"/>
  <c r="H68" i="37"/>
  <c r="I61" i="37"/>
  <c r="H61" i="37"/>
  <c r="I23" i="37"/>
  <c r="H23" i="37"/>
  <c r="I41" i="37"/>
  <c r="H41" i="37"/>
  <c r="I96" i="37"/>
  <c r="H96" i="37"/>
  <c r="I65" i="37"/>
  <c r="H65" i="37"/>
  <c r="I91" i="37"/>
  <c r="H91" i="37"/>
  <c r="F101" i="37"/>
  <c r="E100" i="36" s="1"/>
  <c r="E101" i="37"/>
  <c r="G109" i="37"/>
  <c r="F104" i="37"/>
  <c r="E103" i="36" s="1"/>
  <c r="F109" i="37"/>
  <c r="E108" i="36" s="1"/>
  <c r="E104" i="37"/>
  <c r="G104" i="37"/>
  <c r="E109" i="37"/>
  <c r="G162" i="37"/>
  <c r="E106" i="37"/>
  <c r="F162" i="37"/>
  <c r="E161" i="36" s="1"/>
  <c r="G106" i="37"/>
  <c r="E154" i="37"/>
  <c r="D153" i="36" s="1"/>
  <c r="G154" i="37"/>
  <c r="E121" i="37"/>
  <c r="E162" i="37"/>
  <c r="D161" i="36" s="1"/>
  <c r="G121" i="37"/>
  <c r="F138" i="37"/>
  <c r="E137" i="36" s="1"/>
  <c r="F153" i="37"/>
  <c r="E152" i="36" s="1"/>
  <c r="G105" i="37"/>
  <c r="G114" i="37"/>
  <c r="E151" i="37"/>
  <c r="D150" i="36" s="1"/>
  <c r="F105" i="37"/>
  <c r="E104" i="36" s="1"/>
  <c r="E110" i="37"/>
  <c r="G151" i="37"/>
  <c r="G110" i="37"/>
  <c r="F114" i="37"/>
  <c r="E113" i="36" s="1"/>
  <c r="E153" i="37"/>
  <c r="D152" i="36" s="1"/>
  <c r="E112" i="37"/>
  <c r="F112" i="37"/>
  <c r="E111" i="36" s="1"/>
  <c r="G117" i="37"/>
  <c r="E117" i="37"/>
  <c r="G297" i="37"/>
  <c r="E416" i="37"/>
  <c r="D415" i="36" s="1"/>
  <c r="G291" i="37"/>
  <c r="E410" i="37"/>
  <c r="D409" i="36" s="1"/>
  <c r="E327" i="37"/>
  <c r="D326" i="36" s="1"/>
  <c r="G197" i="37"/>
  <c r="E282" i="37"/>
  <c r="D281" i="36" s="1"/>
  <c r="G370" i="37"/>
  <c r="E291" i="37"/>
  <c r="D290" i="36" s="1"/>
  <c r="F261" i="37"/>
  <c r="E260" i="36" s="1"/>
  <c r="F218" i="37"/>
  <c r="E217" i="36" s="1"/>
  <c r="G240" i="37"/>
  <c r="F174" i="37"/>
  <c r="E173" i="36" s="1"/>
  <c r="G218" i="37"/>
  <c r="F150" i="37"/>
  <c r="E149" i="36" s="1"/>
  <c r="F193" i="37"/>
  <c r="E192" i="36" s="1"/>
  <c r="F334" i="37"/>
  <c r="E333" i="36" s="1"/>
  <c r="G424" i="37"/>
  <c r="E389" i="37"/>
  <c r="D388" i="36" s="1"/>
  <c r="F239" i="37"/>
  <c r="E238" i="36" s="1"/>
  <c r="G140" i="37"/>
  <c r="F306" i="37"/>
  <c r="E305" i="36" s="1"/>
  <c r="E409" i="37"/>
  <c r="D408" i="36" s="1"/>
  <c r="F407" i="37"/>
  <c r="E406" i="36" s="1"/>
  <c r="E441" i="37"/>
  <c r="D440" i="36" s="1"/>
  <c r="E278" i="37"/>
  <c r="D277" i="36" s="1"/>
  <c r="F213" i="37"/>
  <c r="E212" i="36" s="1"/>
  <c r="G408" i="37"/>
  <c r="E233" i="37"/>
  <c r="D232" i="36" s="1"/>
  <c r="F349" i="37"/>
  <c r="E348" i="36" s="1"/>
  <c r="G233" i="37"/>
  <c r="E206" i="37"/>
  <c r="D205" i="36" s="1"/>
  <c r="F233" i="37"/>
  <c r="E232" i="36" s="1"/>
  <c r="G302" i="37"/>
  <c r="E142" i="37"/>
  <c r="D141" i="36" s="1"/>
  <c r="G343" i="37"/>
  <c r="G425" i="37"/>
  <c r="E150" i="37"/>
  <c r="D149" i="36" s="1"/>
  <c r="G306" i="37"/>
  <c r="E240" i="37"/>
  <c r="D239" i="36" s="1"/>
  <c r="F256" i="37"/>
  <c r="E255" i="36" s="1"/>
  <c r="F319" i="37"/>
  <c r="E318" i="36" s="1"/>
  <c r="E130" i="37"/>
  <c r="D129" i="36" s="1"/>
  <c r="E272" i="37"/>
  <c r="D271" i="36" s="1"/>
  <c r="F206" i="37"/>
  <c r="E205" i="36" s="1"/>
  <c r="F343" i="37"/>
  <c r="E342" i="36" s="1"/>
  <c r="G278" i="37"/>
  <c r="E370" i="37"/>
  <c r="D369" i="36" s="1"/>
  <c r="G410" i="37"/>
  <c r="F198" i="37"/>
  <c r="E197" i="36" s="1"/>
  <c r="F431" i="37"/>
  <c r="E430" i="36" s="1"/>
  <c r="G439" i="37"/>
  <c r="F329" i="37"/>
  <c r="E328" i="36" s="1"/>
  <c r="E122" i="37"/>
  <c r="G122" i="37"/>
  <c r="F221" i="37"/>
  <c r="E220" i="36" s="1"/>
  <c r="E169" i="37"/>
  <c r="D168" i="36" s="1"/>
  <c r="E161" i="37"/>
  <c r="D160" i="36" s="1"/>
  <c r="F430" i="37"/>
  <c r="E429" i="36" s="1"/>
  <c r="G142" i="37"/>
  <c r="E343" i="37"/>
  <c r="D342" i="36" s="1"/>
  <c r="F169" i="37"/>
  <c r="E168" i="36" s="1"/>
  <c r="F425" i="37"/>
  <c r="E424" i="36" s="1"/>
  <c r="G415" i="37"/>
  <c r="F130" i="37"/>
  <c r="E129" i="36" s="1"/>
  <c r="E202" i="37"/>
  <c r="D201" i="36" s="1"/>
  <c r="F122" i="37"/>
  <c r="E121" i="36" s="1"/>
  <c r="F432" i="37"/>
  <c r="E431" i="36" s="1"/>
  <c r="F161" i="37"/>
  <c r="E160" i="36" s="1"/>
  <c r="F236" i="37"/>
  <c r="E235" i="36" s="1"/>
  <c r="E274" i="37"/>
  <c r="D273" i="36" s="1"/>
  <c r="E376" i="37"/>
  <c r="D375" i="36" s="1"/>
  <c r="F386" i="37"/>
  <c r="E385" i="36" s="1"/>
  <c r="F414" i="37"/>
  <c r="E413" i="36" s="1"/>
  <c r="G440" i="37"/>
  <c r="F337" i="37"/>
  <c r="E336" i="36" s="1"/>
  <c r="E176" i="37"/>
  <c r="D175" i="36" s="1"/>
  <c r="E178" i="37"/>
  <c r="D177" i="36" s="1"/>
  <c r="E146" i="37"/>
  <c r="D145" i="36" s="1"/>
  <c r="E346" i="37"/>
  <c r="D345" i="36" s="1"/>
  <c r="E143" i="37"/>
  <c r="D142" i="36" s="1"/>
  <c r="G294" i="37"/>
  <c r="G146" i="37"/>
  <c r="G355" i="37"/>
  <c r="F113" i="37"/>
  <c r="E112" i="36" s="1"/>
  <c r="F178" i="37"/>
  <c r="E177" i="36" s="1"/>
  <c r="G418" i="37"/>
  <c r="E225" i="37"/>
  <c r="D224" i="36" s="1"/>
  <c r="E247" i="37"/>
  <c r="D246" i="36" s="1"/>
  <c r="E209" i="37"/>
  <c r="D208" i="36" s="1"/>
  <c r="G271" i="37"/>
  <c r="E407" i="37"/>
  <c r="D406" i="36" s="1"/>
  <c r="E352" i="37"/>
  <c r="D351" i="36" s="1"/>
  <c r="F232" i="37"/>
  <c r="E231" i="36" s="1"/>
  <c r="G314" i="37"/>
  <c r="F209" i="37"/>
  <c r="E208" i="36" s="1"/>
  <c r="G184" i="37"/>
  <c r="E258" i="37"/>
  <c r="D257" i="36" s="1"/>
  <c r="G264" i="37"/>
  <c r="G389" i="37"/>
  <c r="E334" i="37"/>
  <c r="D333" i="36" s="1"/>
  <c r="E224" i="37"/>
  <c r="D223" i="36" s="1"/>
  <c r="E341" i="37"/>
  <c r="D340" i="36" s="1"/>
  <c r="E303" i="37"/>
  <c r="D302" i="36" s="1"/>
  <c r="E128" i="37"/>
  <c r="D127" i="36" s="1"/>
  <c r="F389" i="37"/>
  <c r="E388" i="36" s="1"/>
  <c r="F224" i="37"/>
  <c r="E223" i="36" s="1"/>
  <c r="F141" i="37"/>
  <c r="E140" i="36" s="1"/>
  <c r="E296" i="37"/>
  <c r="D295" i="36" s="1"/>
  <c r="G369" i="37"/>
  <c r="G186" i="37"/>
  <c r="F189" i="37"/>
  <c r="E188" i="36" s="1"/>
  <c r="E439" i="37"/>
  <c r="D438" i="36" s="1"/>
  <c r="G265" i="37"/>
  <c r="G128" i="37"/>
  <c r="G226" i="37"/>
  <c r="G269" i="37"/>
  <c r="F278" i="37"/>
  <c r="E277" i="36" s="1"/>
  <c r="E149" i="37"/>
  <c r="D148" i="36" s="1"/>
  <c r="E321" i="37"/>
  <c r="D320" i="36" s="1"/>
  <c r="G207" i="37"/>
  <c r="G237" i="37"/>
  <c r="G127" i="37"/>
  <c r="F208" i="37"/>
  <c r="E207" i="36" s="1"/>
  <c r="E354" i="37"/>
  <c r="D353" i="36" s="1"/>
  <c r="E118" i="37"/>
  <c r="G373" i="37"/>
  <c r="E134" i="37"/>
  <c r="D133" i="36" s="1"/>
  <c r="F249" i="37"/>
  <c r="E248" i="36" s="1"/>
  <c r="G234" i="37"/>
  <c r="F381" i="37"/>
  <c r="E380" i="36" s="1"/>
  <c r="G357" i="37"/>
  <c r="G107" i="37"/>
  <c r="G280" i="37"/>
  <c r="F107" i="37"/>
  <c r="E106" i="36" s="1"/>
  <c r="E145" i="37"/>
  <c r="D144" i="36" s="1"/>
  <c r="F440" i="37"/>
  <c r="E439" i="36" s="1"/>
  <c r="F357" i="37"/>
  <c r="E356" i="36" s="1"/>
  <c r="G247" i="37"/>
  <c r="G116" i="37"/>
  <c r="G133" i="37"/>
  <c r="F416" i="37"/>
  <c r="E415" i="36" s="1"/>
  <c r="E232" i="37"/>
  <c r="D231" i="36" s="1"/>
  <c r="G177" i="37"/>
  <c r="F346" i="37"/>
  <c r="E345" i="36" s="1"/>
  <c r="F390" i="37"/>
  <c r="E389" i="36" s="1"/>
  <c r="G132" i="37"/>
  <c r="F286" i="37"/>
  <c r="E285" i="36" s="1"/>
  <c r="E295" i="37"/>
  <c r="D294" i="36" s="1"/>
  <c r="G176" i="37"/>
  <c r="E313" i="37"/>
  <c r="D312" i="36" s="1"/>
  <c r="G145" i="37"/>
  <c r="F166" i="37"/>
  <c r="E165" i="36" s="1"/>
  <c r="E337" i="37"/>
  <c r="D336" i="36" s="1"/>
  <c r="E177" i="37"/>
  <c r="D176" i="36" s="1"/>
  <c r="E132" i="37"/>
  <c r="D131" i="36" s="1"/>
  <c r="E430" i="37"/>
  <c r="D429" i="36" s="1"/>
  <c r="G354" i="37"/>
  <c r="F118" i="37"/>
  <c r="E117" i="36" s="1"/>
  <c r="E287" i="37"/>
  <c r="D286" i="36" s="1"/>
  <c r="G232" i="37"/>
  <c r="F314" i="37"/>
  <c r="E313" i="36" s="1"/>
  <c r="E390" i="37"/>
  <c r="D389" i="36" s="1"/>
  <c r="E405" i="37"/>
  <c r="D404" i="36" s="1"/>
  <c r="E286" i="37"/>
  <c r="D285" i="36" s="1"/>
  <c r="E423" i="37"/>
  <c r="D422" i="36" s="1"/>
  <c r="G313" i="37"/>
  <c r="F271" i="37"/>
  <c r="E270" i="36" s="1"/>
  <c r="E221" i="37"/>
  <c r="D220" i="36" s="1"/>
  <c r="E111" i="37"/>
  <c r="G430" i="37"/>
  <c r="E320" i="37"/>
  <c r="D319" i="36" s="1"/>
  <c r="G337" i="37"/>
  <c r="F355" i="37"/>
  <c r="E354" i="36" s="1"/>
  <c r="F280" i="37"/>
  <c r="E279" i="36" s="1"/>
  <c r="G376" i="37"/>
  <c r="G287" i="37"/>
  <c r="E113" i="37"/>
  <c r="E385" i="37"/>
  <c r="D384" i="36" s="1"/>
  <c r="G390" i="37"/>
  <c r="F132" i="37"/>
  <c r="E131" i="36" s="1"/>
  <c r="G286" i="37"/>
  <c r="G423" i="37"/>
  <c r="G381" i="37"/>
  <c r="G221" i="37"/>
  <c r="E166" i="37"/>
  <c r="D165" i="36" s="1"/>
  <c r="E362" i="37"/>
  <c r="D361" i="36" s="1"/>
  <c r="G320" i="37"/>
  <c r="E333" i="37"/>
  <c r="D332" i="36" s="1"/>
  <c r="E107" i="37"/>
  <c r="G113" i="37"/>
  <c r="E355" i="37"/>
  <c r="D354" i="36" s="1"/>
  <c r="E381" i="37"/>
  <c r="D380" i="36" s="1"/>
  <c r="E280" i="37"/>
  <c r="D279" i="36" s="1"/>
  <c r="G111" i="37"/>
  <c r="E440" i="37"/>
  <c r="D439" i="36" s="1"/>
  <c r="E357" i="37"/>
  <c r="D356" i="36" s="1"/>
  <c r="E373" i="37"/>
  <c r="D372" i="36" s="1"/>
  <c r="G118" i="37"/>
  <c r="G190" i="37"/>
  <c r="F158" i="37"/>
  <c r="E157" i="36" s="1"/>
  <c r="F248" i="37"/>
  <c r="E247" i="36" s="1"/>
  <c r="F398" i="37"/>
  <c r="E397" i="36" s="1"/>
  <c r="E223" i="37"/>
  <c r="D222" i="36" s="1"/>
  <c r="F335" i="37"/>
  <c r="E334" i="36" s="1"/>
  <c r="F317" i="37"/>
  <c r="E316" i="36" s="1"/>
  <c r="E325" i="37"/>
  <c r="D324" i="36" s="1"/>
  <c r="E215" i="37"/>
  <c r="D214" i="36" s="1"/>
  <c r="F406" i="37"/>
  <c r="E405" i="36" s="1"/>
  <c r="F262" i="37"/>
  <c r="E261" i="36" s="1"/>
  <c r="F152" i="37"/>
  <c r="E151" i="36" s="1"/>
  <c r="G201" i="37"/>
  <c r="F258" i="37"/>
  <c r="E257" i="36" s="1"/>
  <c r="G263" i="37"/>
  <c r="F238" i="37"/>
  <c r="E237" i="36" s="1"/>
  <c r="F253" i="37"/>
  <c r="E252" i="36" s="1"/>
  <c r="G352" i="37"/>
  <c r="F333" i="37"/>
  <c r="E332" i="36" s="1"/>
  <c r="G300" i="37"/>
  <c r="G178" i="37"/>
  <c r="E359" i="37"/>
  <c r="D358" i="36" s="1"/>
  <c r="F294" i="37"/>
  <c r="E293" i="36" s="1"/>
  <c r="E125" i="37"/>
  <c r="E375" i="37"/>
  <c r="D374" i="36" s="1"/>
  <c r="F136" i="37"/>
  <c r="E135" i="36" s="1"/>
  <c r="F391" i="37"/>
  <c r="E390" i="36" s="1"/>
  <c r="E217" i="37"/>
  <c r="D216" i="36" s="1"/>
  <c r="G249" i="37"/>
  <c r="E184" i="37"/>
  <c r="D183" i="36" s="1"/>
  <c r="E397" i="37"/>
  <c r="D396" i="36" s="1"/>
  <c r="G130" i="37"/>
  <c r="E392" i="37"/>
  <c r="D391" i="36" s="1"/>
  <c r="E198" i="37"/>
  <c r="D197" i="36" s="1"/>
  <c r="F108" i="37"/>
  <c r="E107" i="36" s="1"/>
  <c r="E365" i="37"/>
  <c r="D364" i="36" s="1"/>
  <c r="E255" i="37"/>
  <c r="D254" i="36" s="1"/>
  <c r="E318" i="37"/>
  <c r="D317" i="36" s="1"/>
  <c r="E181" i="37"/>
  <c r="D180" i="36" s="1"/>
  <c r="G318" i="37"/>
  <c r="E425" i="37"/>
  <c r="D424" i="36" s="1"/>
  <c r="E218" i="37"/>
  <c r="D217" i="36" s="1"/>
  <c r="F202" i="37"/>
  <c r="E201" i="36" s="1"/>
  <c r="G341" i="37"/>
  <c r="E432" i="37"/>
  <c r="D431" i="36" s="1"/>
  <c r="E234" i="37"/>
  <c r="D233" i="36" s="1"/>
  <c r="E413" i="37"/>
  <c r="D412" i="36" s="1"/>
  <c r="G321" i="37"/>
  <c r="G165" i="37"/>
  <c r="G119" i="37"/>
  <c r="E273" i="37"/>
  <c r="D272" i="36" s="1"/>
  <c r="F246" i="37"/>
  <c r="E245" i="36" s="1"/>
  <c r="F126" i="37"/>
  <c r="E125" i="36" s="1"/>
  <c r="F217" i="37"/>
  <c r="E216" i="36" s="1"/>
  <c r="G407" i="37"/>
  <c r="F305" i="37"/>
  <c r="E304" i="36" s="1"/>
  <c r="G441" i="37"/>
  <c r="F422" i="37"/>
  <c r="E421" i="36" s="1"/>
  <c r="E317" i="37"/>
  <c r="D316" i="36" s="1"/>
  <c r="F119" i="37"/>
  <c r="E118" i="36" s="1"/>
  <c r="E237" i="37"/>
  <c r="D236" i="36" s="1"/>
  <c r="E438" i="37"/>
  <c r="D437" i="36" s="1"/>
  <c r="E266" i="37"/>
  <c r="D265" i="36" s="1"/>
  <c r="F120" i="37"/>
  <c r="E119" i="36" s="1"/>
  <c r="E298" i="37"/>
  <c r="D297" i="36" s="1"/>
  <c r="E197" i="37"/>
  <c r="D196" i="36" s="1"/>
  <c r="E297" i="37"/>
  <c r="D296" i="36" s="1"/>
  <c r="E269" i="37"/>
  <c r="D268" i="36" s="1"/>
  <c r="F415" i="37"/>
  <c r="E414" i="36" s="1"/>
  <c r="E424" i="37"/>
  <c r="D423" i="36" s="1"/>
  <c r="E369" i="37"/>
  <c r="D368" i="36" s="1"/>
  <c r="G282" i="37"/>
  <c r="E186" i="37"/>
  <c r="D185" i="36" s="1"/>
  <c r="E226" i="37"/>
  <c r="D225" i="36" s="1"/>
  <c r="F300" i="37"/>
  <c r="E299" i="36" s="1"/>
  <c r="F149" i="37"/>
  <c r="E148" i="36" s="1"/>
  <c r="E414" i="37"/>
  <c r="D413" i="36" s="1"/>
  <c r="F234" i="37"/>
  <c r="E233" i="36" s="1"/>
  <c r="G198" i="37"/>
  <c r="E408" i="37"/>
  <c r="D407" i="36" s="1"/>
  <c r="E140" i="37"/>
  <c r="D139" i="36" s="1"/>
  <c r="G413" i="37"/>
  <c r="G303" i="37"/>
  <c r="F321" i="37"/>
  <c r="E320" i="36" s="1"/>
  <c r="E194" i="37"/>
  <c r="D193" i="36" s="1"/>
  <c r="E207" i="37"/>
  <c r="D206" i="36" s="1"/>
  <c r="E165" i="37"/>
  <c r="D164" i="36" s="1"/>
  <c r="E174" i="37"/>
  <c r="D173" i="36" s="1"/>
  <c r="G170" i="37"/>
  <c r="G191" i="37"/>
  <c r="E127" i="37"/>
  <c r="D126" i="36" s="1"/>
  <c r="G181" i="37"/>
  <c r="F382" i="37"/>
  <c r="E381" i="36" s="1"/>
  <c r="G327" i="37"/>
  <c r="G272" i="37"/>
  <c r="G217" i="37"/>
  <c r="G419" i="37"/>
  <c r="G213" i="37"/>
  <c r="F342" i="37"/>
  <c r="E341" i="36" s="1"/>
  <c r="E305" i="37"/>
  <c r="D304" i="36" s="1"/>
  <c r="G202" i="37"/>
  <c r="E213" i="37"/>
  <c r="D212" i="36" s="1"/>
  <c r="F350" i="37"/>
  <c r="E349" i="36" s="1"/>
  <c r="G432" i="37"/>
  <c r="G189" i="37"/>
  <c r="F230" i="37"/>
  <c r="E229" i="36" s="1"/>
  <c r="E422" i="37"/>
  <c r="D421" i="36" s="1"/>
  <c r="E120" i="37"/>
  <c r="G193" i="37"/>
  <c r="G194" i="37"/>
  <c r="G225" i="37"/>
  <c r="G274" i="37"/>
  <c r="G375" i="37"/>
  <c r="G192" i="37"/>
  <c r="E329" i="37"/>
  <c r="D328" i="36" s="1"/>
  <c r="E136" i="37"/>
  <c r="D135" i="36" s="1"/>
  <c r="E173" i="37"/>
  <c r="D172" i="36" s="1"/>
  <c r="G365" i="37"/>
  <c r="F310" i="37"/>
  <c r="E309" i="36" s="1"/>
  <c r="E190" i="37"/>
  <c r="D189" i="36" s="1"/>
  <c r="G382" i="37"/>
  <c r="F327" i="37"/>
  <c r="E326" i="36" s="1"/>
  <c r="F272" i="37"/>
  <c r="E271" i="36" s="1"/>
  <c r="E281" i="37"/>
  <c r="D280" i="36" s="1"/>
  <c r="E242" i="37"/>
  <c r="D241" i="36" s="1"/>
  <c r="E382" i="37"/>
  <c r="D381" i="36" s="1"/>
  <c r="E141" i="37"/>
  <c r="D140" i="36" s="1"/>
  <c r="F214" i="37"/>
  <c r="E213" i="36" s="1"/>
  <c r="E342" i="37"/>
  <c r="D341" i="36" s="1"/>
  <c r="G305" i="37"/>
  <c r="E306" i="37"/>
  <c r="D305" i="36" s="1"/>
  <c r="E350" i="37"/>
  <c r="D349" i="36" s="1"/>
  <c r="E231" i="37"/>
  <c r="D230" i="36" s="1"/>
  <c r="E349" i="37"/>
  <c r="D348" i="36" s="1"/>
  <c r="F413" i="37"/>
  <c r="E412" i="36" s="1"/>
  <c r="E239" i="37"/>
  <c r="D238" i="36" s="1"/>
  <c r="G120" i="37"/>
  <c r="E290" i="37"/>
  <c r="D289" i="36" s="1"/>
  <c r="F165" i="37"/>
  <c r="E164" i="36" s="1"/>
  <c r="F302" i="37"/>
  <c r="E301" i="36" s="1"/>
  <c r="E256" i="37"/>
  <c r="D255" i="36" s="1"/>
  <c r="G329" i="37"/>
  <c r="F170" i="37"/>
  <c r="E169" i="36" s="1"/>
  <c r="F191" i="37"/>
  <c r="E190" i="36" s="1"/>
  <c r="F365" i="37"/>
  <c r="E364" i="36" s="1"/>
  <c r="G310" i="37"/>
  <c r="F264" i="37"/>
  <c r="E263" i="36" s="1"/>
  <c r="F181" i="37"/>
  <c r="E180" i="36" s="1"/>
  <c r="E391" i="37"/>
  <c r="D390" i="36" s="1"/>
  <c r="E400" i="37"/>
  <c r="D399" i="36" s="1"/>
  <c r="G281" i="37"/>
  <c r="E193" i="37"/>
  <c r="D192" i="36" s="1"/>
  <c r="G231" i="37"/>
  <c r="G349" i="37"/>
  <c r="G230" i="37"/>
  <c r="G239" i="37"/>
  <c r="G431" i="37"/>
  <c r="G290" i="37"/>
  <c r="E236" i="37"/>
  <c r="D235" i="36" s="1"/>
  <c r="F225" i="37"/>
  <c r="E224" i="36" s="1"/>
  <c r="G319" i="37"/>
  <c r="E144" i="37"/>
  <c r="D143" i="36" s="1"/>
  <c r="E377" i="37"/>
  <c r="D376" i="36" s="1"/>
  <c r="F377" i="37"/>
  <c r="E376" i="36" s="1"/>
  <c r="E199" i="37"/>
  <c r="D198" i="36" s="1"/>
  <c r="G417" i="37"/>
  <c r="F417" i="37"/>
  <c r="E416" i="36" s="1"/>
  <c r="E417" i="37"/>
  <c r="D416" i="36" s="1"/>
  <c r="F285" i="37"/>
  <c r="E284" i="36" s="1"/>
  <c r="G285" i="37"/>
  <c r="F175" i="37"/>
  <c r="E174" i="36" s="1"/>
  <c r="G175" i="37"/>
  <c r="E344" i="37"/>
  <c r="D343" i="36" s="1"/>
  <c r="F344" i="37"/>
  <c r="E343" i="36" s="1"/>
  <c r="G345" i="37"/>
  <c r="F353" i="37"/>
  <c r="E352" i="36" s="1"/>
  <c r="G311" i="37"/>
  <c r="E311" i="37"/>
  <c r="D310" i="36" s="1"/>
  <c r="E338" i="37"/>
  <c r="D337" i="36" s="1"/>
  <c r="F338" i="37"/>
  <c r="E337" i="36" s="1"/>
  <c r="G156" i="37"/>
  <c r="F289" i="37"/>
  <c r="E288" i="36" s="1"/>
  <c r="F437" i="37"/>
  <c r="E436" i="36" s="1"/>
  <c r="G241" i="37"/>
  <c r="G250" i="37"/>
  <c r="E402" i="37"/>
  <c r="D401" i="36" s="1"/>
  <c r="E245" i="37"/>
  <c r="D244" i="36" s="1"/>
  <c r="F199" i="37"/>
  <c r="E198" i="36" s="1"/>
  <c r="G144" i="37"/>
  <c r="E288" i="37"/>
  <c r="D287" i="36" s="1"/>
  <c r="G214" i="37"/>
  <c r="E159" i="37"/>
  <c r="D158" i="36" s="1"/>
  <c r="G405" i="37"/>
  <c r="E437" i="37"/>
  <c r="D436" i="36" s="1"/>
  <c r="F144" i="37"/>
  <c r="E143" i="36" s="1"/>
  <c r="F336" i="37"/>
  <c r="E335" i="36" s="1"/>
  <c r="E250" i="37"/>
  <c r="D249" i="36" s="1"/>
  <c r="F254" i="37"/>
  <c r="E253" i="36" s="1"/>
  <c r="G254" i="37"/>
  <c r="E201" i="37"/>
  <c r="D200" i="36" s="1"/>
  <c r="E360" i="37"/>
  <c r="D359" i="36" s="1"/>
  <c r="G402" i="37"/>
  <c r="E175" i="37"/>
  <c r="D174" i="36" s="1"/>
  <c r="G437" i="37"/>
  <c r="F374" i="37"/>
  <c r="E373" i="36" s="1"/>
  <c r="E374" i="37"/>
  <c r="D373" i="36" s="1"/>
  <c r="E200" i="37"/>
  <c r="D199" i="36" s="1"/>
  <c r="F433" i="37"/>
  <c r="E432" i="36" s="1"/>
  <c r="E367" i="37"/>
  <c r="D366" i="36" s="1"/>
  <c r="G367" i="37"/>
  <c r="F148" i="37"/>
  <c r="E147" i="36" s="1"/>
  <c r="G148" i="37"/>
  <c r="F393" i="37"/>
  <c r="E392" i="36" s="1"/>
  <c r="G393" i="37"/>
  <c r="E301" i="37"/>
  <c r="D300" i="36" s="1"/>
  <c r="E164" i="37"/>
  <c r="D163" i="36" s="1"/>
  <c r="G172" i="37"/>
  <c r="E172" i="37"/>
  <c r="D171" i="36" s="1"/>
  <c r="F215" i="37"/>
  <c r="E214" i="36" s="1"/>
  <c r="G124" i="37"/>
  <c r="G360" i="37"/>
  <c r="F241" i="37"/>
  <c r="E240" i="36" s="1"/>
  <c r="G338" i="37"/>
  <c r="G434" i="37"/>
  <c r="F172" i="37"/>
  <c r="E171" i="36" s="1"/>
  <c r="G158" i="37"/>
  <c r="E401" i="37"/>
  <c r="D400" i="36" s="1"/>
  <c r="E384" i="37"/>
  <c r="D383" i="36" s="1"/>
  <c r="E351" i="37"/>
  <c r="D350" i="36" s="1"/>
  <c r="F364" i="37"/>
  <c r="E363" i="36" s="1"/>
  <c r="E364" i="37"/>
  <c r="D363" i="36" s="1"/>
  <c r="G421" i="37"/>
  <c r="E421" i="37"/>
  <c r="D420" i="36" s="1"/>
  <c r="F421" i="37"/>
  <c r="E420" i="36" s="1"/>
  <c r="E124" i="37"/>
  <c r="E279" i="37"/>
  <c r="D278" i="36" s="1"/>
  <c r="G377" i="37"/>
  <c r="G384" i="37"/>
  <c r="G159" i="37"/>
  <c r="G362" i="37"/>
  <c r="F362" i="37"/>
  <c r="E361" i="36" s="1"/>
  <c r="E383" i="37"/>
  <c r="D382" i="36" s="1"/>
  <c r="G325" i="37"/>
  <c r="F325" i="37"/>
  <c r="E324" i="36" s="1"/>
  <c r="F295" i="37"/>
  <c r="E294" i="36" s="1"/>
  <c r="G295" i="37"/>
  <c r="E322" i="37"/>
  <c r="D321" i="36" s="1"/>
  <c r="F322" i="37"/>
  <c r="E321" i="36" s="1"/>
  <c r="G322" i="37"/>
  <c r="E335" i="37"/>
  <c r="D334" i="36" s="1"/>
  <c r="E222" i="37"/>
  <c r="D221" i="36" s="1"/>
  <c r="F222" i="37"/>
  <c r="E221" i="36" s="1"/>
  <c r="G399" i="37"/>
  <c r="E399" i="37"/>
  <c r="D398" i="36" s="1"/>
  <c r="E229" i="37"/>
  <c r="D228" i="36" s="1"/>
  <c r="G229" i="37"/>
  <c r="G288" i="37"/>
  <c r="F288" i="37"/>
  <c r="E287" i="36" s="1"/>
  <c r="E429" i="37"/>
  <c r="D428" i="36" s="1"/>
  <c r="G253" i="37"/>
  <c r="E253" i="37"/>
  <c r="D252" i="36" s="1"/>
  <c r="E129" i="37"/>
  <c r="D128" i="36" s="1"/>
  <c r="F129" i="37"/>
  <c r="E128" i="36" s="1"/>
  <c r="E398" i="37"/>
  <c r="D397" i="36" s="1"/>
  <c r="F351" i="37"/>
  <c r="E350" i="36" s="1"/>
  <c r="E152" i="37"/>
  <c r="D151" i="36" s="1"/>
  <c r="G222" i="37"/>
  <c r="G353" i="37"/>
  <c r="F399" i="37"/>
  <c r="E398" i="36" s="1"/>
  <c r="F384" i="37"/>
  <c r="E383" i="36" s="1"/>
  <c r="E156" i="37"/>
  <c r="D155" i="36" s="1"/>
  <c r="F345" i="37"/>
  <c r="E344" i="36" s="1"/>
  <c r="G397" i="37"/>
  <c r="F397" i="37"/>
  <c r="E396" i="36" s="1"/>
  <c r="F223" i="37"/>
  <c r="E222" i="36" s="1"/>
  <c r="G392" i="37"/>
  <c r="F392" i="37"/>
  <c r="E391" i="36" s="1"/>
  <c r="G296" i="37"/>
  <c r="F296" i="37"/>
  <c r="E295" i="36" s="1"/>
  <c r="E294" i="37"/>
  <c r="D293" i="36" s="1"/>
  <c r="E163" i="37"/>
  <c r="D162" i="36" s="1"/>
  <c r="G163" i="37"/>
  <c r="G126" i="37"/>
  <c r="E126" i="37"/>
  <c r="D125" i="36" s="1"/>
  <c r="F359" i="37"/>
  <c r="E358" i="36" s="1"/>
  <c r="G359" i="37"/>
  <c r="E210" i="37"/>
  <c r="D209" i="36" s="1"/>
  <c r="G210" i="37"/>
  <c r="E378" i="37"/>
  <c r="D377" i="36" s="1"/>
  <c r="F378" i="37"/>
  <c r="E377" i="36" s="1"/>
  <c r="G378" i="37"/>
  <c r="G248" i="37"/>
  <c r="E248" i="37"/>
  <c r="D247" i="36" s="1"/>
  <c r="G157" i="37"/>
  <c r="E157" i="37"/>
  <c r="D156" i="36" s="1"/>
  <c r="G326" i="37"/>
  <c r="E326" i="37"/>
  <c r="D325" i="36" s="1"/>
  <c r="F326" i="37"/>
  <c r="E325" i="36" s="1"/>
  <c r="G216" i="37"/>
  <c r="E216" i="37"/>
  <c r="D215" i="36" s="1"/>
  <c r="G255" i="37"/>
  <c r="E263" i="37"/>
  <c r="D262" i="36" s="1"/>
  <c r="F263" i="37"/>
  <c r="E262" i="36" s="1"/>
  <c r="F184" i="37"/>
  <c r="E183" i="36" s="1"/>
  <c r="G366" i="37"/>
  <c r="E366" i="37"/>
  <c r="D365" i="36" s="1"/>
  <c r="F366" i="37"/>
  <c r="E365" i="36" s="1"/>
  <c r="G293" i="37"/>
  <c r="F293" i="37"/>
  <c r="E292" i="36" s="1"/>
  <c r="F182" i="37"/>
  <c r="E181" i="36" s="1"/>
  <c r="F312" i="37"/>
  <c r="E311" i="36" s="1"/>
  <c r="G312" i="37"/>
  <c r="G279" i="37"/>
  <c r="F279" i="37"/>
  <c r="E278" i="36" s="1"/>
  <c r="G351" i="37"/>
  <c r="G364" i="37"/>
  <c r="E345" i="37"/>
  <c r="D344" i="36" s="1"/>
  <c r="F328" i="37"/>
  <c r="E327" i="36" s="1"/>
  <c r="E328" i="37"/>
  <c r="D327" i="36" s="1"/>
  <c r="G328" i="37"/>
  <c r="G442" i="37"/>
  <c r="E185" i="37"/>
  <c r="D184" i="36" s="1"/>
  <c r="F185" i="37"/>
  <c r="E184" i="36" s="1"/>
  <c r="G185" i="37"/>
  <c r="G401" i="37"/>
  <c r="G428" i="37"/>
  <c r="F428" i="37"/>
  <c r="E427" i="36" s="1"/>
  <c r="E262" i="37"/>
  <c r="D261" i="36" s="1"/>
  <c r="G385" i="37"/>
  <c r="E238" i="37"/>
  <c r="D237" i="36" s="1"/>
  <c r="F418" i="37"/>
  <c r="E417" i="36" s="1"/>
  <c r="E418" i="37"/>
  <c r="D417" i="36" s="1"/>
  <c r="E434" i="37"/>
  <c r="D433" i="36" s="1"/>
  <c r="G245" i="37"/>
  <c r="E116" i="37"/>
  <c r="F116" i="37"/>
  <c r="E115" i="36" s="1"/>
  <c r="E133" i="37"/>
  <c r="D132" i="36" s="1"/>
  <c r="G169" i="37"/>
  <c r="F385" i="37"/>
  <c r="E384" i="36" s="1"/>
  <c r="G152" i="37"/>
  <c r="E353" i="37"/>
  <c r="D352" i="36" s="1"/>
  <c r="F311" i="37"/>
  <c r="E310" i="36" s="1"/>
  <c r="F156" i="37"/>
  <c r="E155" i="36" s="1"/>
  <c r="F429" i="37"/>
  <c r="E428" i="36" s="1"/>
  <c r="E442" i="37"/>
  <c r="D441" i="36" s="1"/>
  <c r="E108" i="37"/>
  <c r="E183" i="37"/>
  <c r="D182" i="36" s="1"/>
  <c r="E138" i="37"/>
  <c r="D137" i="36" s="1"/>
  <c r="G209" i="37"/>
  <c r="G422" i="37"/>
  <c r="E431" i="37"/>
  <c r="D430" i="36" s="1"/>
  <c r="G108" i="37"/>
  <c r="F125" i="37"/>
  <c r="E124" i="36" s="1"/>
  <c r="G183" i="37"/>
  <c r="F192" i="37"/>
  <c r="E191" i="36" s="1"/>
  <c r="F265" i="37"/>
  <c r="E264" i="36" s="1"/>
  <c r="G138" i="37"/>
  <c r="F273" i="37"/>
  <c r="E272" i="36" s="1"/>
  <c r="F173" i="37"/>
  <c r="E172" i="36" s="1"/>
  <c r="F318" i="37"/>
  <c r="E317" i="36" s="1"/>
  <c r="G143" i="37"/>
  <c r="G317" i="37"/>
  <c r="F183" i="37"/>
  <c r="E182" i="36" s="1"/>
  <c r="G309" i="37"/>
  <c r="F274" i="37"/>
  <c r="E273" i="36" s="1"/>
  <c r="E192" i="37"/>
  <c r="D191" i="36" s="1"/>
  <c r="G246" i="37"/>
  <c r="G438" i="37"/>
  <c r="F309" i="37"/>
  <c r="E308" i="36" s="1"/>
  <c r="F281" i="37"/>
  <c r="E280" i="36" s="1"/>
  <c r="G261" i="37"/>
  <c r="F160" i="37"/>
  <c r="E159" i="36" s="1"/>
  <c r="F361" i="37"/>
  <c r="E360" i="36" s="1"/>
  <c r="F168" i="37"/>
  <c r="E167" i="36" s="1"/>
  <c r="F304" i="37"/>
  <c r="E303" i="36" s="1"/>
  <c r="F330" i="37"/>
  <c r="E329" i="36" s="1"/>
  <c r="G358" i="37"/>
  <c r="F257" i="37"/>
  <c r="E256" i="36" s="1"/>
  <c r="F227" i="37"/>
  <c r="E226" i="36" s="1"/>
  <c r="G301" i="37"/>
  <c r="G336" i="37"/>
  <c r="G433" i="37"/>
  <c r="E368" i="37"/>
  <c r="D367" i="36" s="1"/>
  <c r="E148" i="37"/>
  <c r="D147" i="36" s="1"/>
  <c r="G160" i="37"/>
  <c r="G406" i="37"/>
  <c r="F426" i="37"/>
  <c r="E425" i="36" s="1"/>
  <c r="F205" i="37"/>
  <c r="E204" i="36" s="1"/>
  <c r="E433" i="37"/>
  <c r="D432" i="36" s="1"/>
  <c r="F134" i="37"/>
  <c r="E133" i="36" s="1"/>
  <c r="F277" i="37"/>
  <c r="E276" i="36" s="1"/>
  <c r="E167" i="37"/>
  <c r="D166" i="36" s="1"/>
  <c r="G368" i="37"/>
  <c r="G200" i="37"/>
  <c r="F301" i="37"/>
  <c r="E300" i="36" s="1"/>
  <c r="F298" i="37"/>
  <c r="E297" i="36" s="1"/>
  <c r="G298" i="37"/>
  <c r="F419" i="37"/>
  <c r="E418" i="36" s="1"/>
  <c r="E419" i="37"/>
  <c r="D418" i="36" s="1"/>
  <c r="E160" i="37"/>
  <c r="D159" i="36" s="1"/>
  <c r="E361" i="37"/>
  <c r="D360" i="36" s="1"/>
  <c r="E406" i="37"/>
  <c r="D405" i="36" s="1"/>
  <c r="E168" i="37"/>
  <c r="D167" i="36" s="1"/>
  <c r="G167" i="37"/>
  <c r="E304" i="37"/>
  <c r="D303" i="36" s="1"/>
  <c r="F368" i="37"/>
  <c r="E367" i="36" s="1"/>
  <c r="E330" i="37"/>
  <c r="D329" i="36" s="1"/>
  <c r="E393" i="37"/>
  <c r="D392" i="36" s="1"/>
  <c r="G374" i="37"/>
  <c r="G164" i="37"/>
  <c r="G304" i="37"/>
  <c r="G330" i="37"/>
  <c r="G257" i="37"/>
  <c r="F200" i="37"/>
  <c r="E199" i="36" s="1"/>
  <c r="E227" i="37"/>
  <c r="D226" i="36" s="1"/>
  <c r="F266" i="37"/>
  <c r="E265" i="36" s="1"/>
  <c r="F242" i="37"/>
  <c r="E241" i="36" s="1"/>
  <c r="E270" i="37"/>
  <c r="D269" i="36" s="1"/>
  <c r="E426" i="37"/>
  <c r="D425" i="36" s="1"/>
  <c r="E205" i="37"/>
  <c r="D204" i="36" s="1"/>
  <c r="E277" i="37"/>
  <c r="D276" i="36" s="1"/>
  <c r="E358" i="37"/>
  <c r="D357" i="36" s="1"/>
  <c r="F367" i="37"/>
  <c r="E366" i="36" s="1"/>
  <c r="G227" i="37"/>
  <c r="F164" i="37"/>
  <c r="E163" i="36" s="1"/>
  <c r="F270" i="37"/>
  <c r="E269" i="36" s="1"/>
  <c r="G361" i="37"/>
  <c r="G168" i="37"/>
  <c r="E182" i="37"/>
  <c r="D181" i="36" s="1"/>
  <c r="F438" i="37"/>
  <c r="E437" i="36" s="1"/>
  <c r="F383" i="37"/>
  <c r="E382" i="36" s="1"/>
  <c r="G208" i="37"/>
  <c r="F400" i="37"/>
  <c r="E399" i="36" s="1"/>
  <c r="G409" i="37"/>
  <c r="F163" i="37"/>
  <c r="E162" i="36" s="1"/>
  <c r="F46" i="37"/>
  <c r="E45" i="36" s="1"/>
  <c r="G46" i="37"/>
  <c r="E46" i="37"/>
  <c r="F29" i="37"/>
  <c r="E28" i="36" s="1"/>
  <c r="G29" i="37"/>
  <c r="E29" i="37"/>
  <c r="G86" i="37"/>
  <c r="E86" i="37"/>
  <c r="F86" i="37"/>
  <c r="E85" i="36" s="1"/>
  <c r="E88" i="37"/>
  <c r="G88" i="37"/>
  <c r="F88" i="37"/>
  <c r="E87" i="36" s="1"/>
  <c r="F53" i="37"/>
  <c r="E52" i="36" s="1"/>
  <c r="G53" i="37"/>
  <c r="E53" i="37"/>
  <c r="F14" i="37"/>
  <c r="E13" i="36" s="1"/>
  <c r="G14" i="37"/>
  <c r="E14" i="37"/>
  <c r="F76" i="37"/>
  <c r="E75" i="36" s="1"/>
  <c r="E76" i="37"/>
  <c r="G76" i="37"/>
  <c r="E94" i="37"/>
  <c r="G94" i="37"/>
  <c r="F94" i="37"/>
  <c r="E93" i="36" s="1"/>
  <c r="F16" i="37"/>
  <c r="E15" i="36" s="1"/>
  <c r="G16" i="37"/>
  <c r="E16" i="37"/>
  <c r="F74" i="37"/>
  <c r="E73" i="36" s="1"/>
  <c r="G74" i="37"/>
  <c r="E74" i="37"/>
  <c r="F54" i="37"/>
  <c r="E53" i="36" s="1"/>
  <c r="E54" i="37"/>
  <c r="G54" i="37"/>
  <c r="F58" i="37"/>
  <c r="E57" i="36" s="1"/>
  <c r="G58" i="37"/>
  <c r="E58" i="37"/>
  <c r="F84" i="37"/>
  <c r="E83" i="36" s="1"/>
  <c r="E84" i="37"/>
  <c r="G84" i="37"/>
  <c r="F32" i="37"/>
  <c r="E31" i="36" s="1"/>
  <c r="E32" i="37"/>
  <c r="G32" i="37"/>
  <c r="F70" i="37"/>
  <c r="E69" i="36" s="1"/>
  <c r="G70" i="37"/>
  <c r="E70" i="37"/>
  <c r="F98" i="37"/>
  <c r="E97" i="36" s="1"/>
  <c r="E98" i="37"/>
  <c r="G98" i="37"/>
  <c r="E89" i="37"/>
  <c r="G89" i="37"/>
  <c r="F89" i="37"/>
  <c r="E88" i="36" s="1"/>
  <c r="F31" i="37"/>
  <c r="E30" i="36" s="1"/>
  <c r="E31" i="37"/>
  <c r="G31" i="37"/>
  <c r="F36" i="37"/>
  <c r="E35" i="36" s="1"/>
  <c r="E36" i="37"/>
  <c r="G36" i="37"/>
  <c r="F28" i="37"/>
  <c r="E27" i="36" s="1"/>
  <c r="G28" i="37"/>
  <c r="E28" i="37"/>
  <c r="F69" i="37"/>
  <c r="E68" i="36" s="1"/>
  <c r="G69" i="37"/>
  <c r="E69" i="37"/>
  <c r="F35" i="37"/>
  <c r="E34" i="36" s="1"/>
  <c r="G35" i="37"/>
  <c r="E35" i="37"/>
  <c r="F49" i="37"/>
  <c r="E48" i="36" s="1"/>
  <c r="G49" i="37"/>
  <c r="E49" i="37"/>
  <c r="F83" i="37"/>
  <c r="E82" i="36" s="1"/>
  <c r="E83" i="37"/>
  <c r="G83" i="37"/>
  <c r="F47" i="37"/>
  <c r="E46" i="36" s="1"/>
  <c r="E47" i="37"/>
  <c r="G47" i="37"/>
  <c r="F71" i="37"/>
  <c r="E70" i="36" s="1"/>
  <c r="G71" i="37"/>
  <c r="E71" i="37"/>
  <c r="F56" i="37"/>
  <c r="E55" i="36" s="1"/>
  <c r="E56" i="37"/>
  <c r="G56" i="37"/>
  <c r="F45" i="37"/>
  <c r="E44" i="36" s="1"/>
  <c r="E45" i="37"/>
  <c r="G45" i="37"/>
  <c r="F66" i="37"/>
  <c r="E65" i="36" s="1"/>
  <c r="E66" i="37"/>
  <c r="G66" i="37"/>
  <c r="F40" i="37"/>
  <c r="E39" i="36" s="1"/>
  <c r="E40" i="37"/>
  <c r="G40" i="37"/>
  <c r="F60" i="37"/>
  <c r="E59" i="36" s="1"/>
  <c r="E60" i="37"/>
  <c r="G60" i="37"/>
  <c r="F73" i="37"/>
  <c r="E72" i="36" s="1"/>
  <c r="E73" i="37"/>
  <c r="G73" i="37"/>
  <c r="E95" i="37"/>
  <c r="F95" i="37"/>
  <c r="E94" i="36" s="1"/>
  <c r="G95" i="37"/>
  <c r="F37" i="37"/>
  <c r="E36" i="36" s="1"/>
  <c r="E37" i="37"/>
  <c r="G37" i="37"/>
  <c r="F27" i="37"/>
  <c r="E26" i="36" s="1"/>
  <c r="E27" i="37"/>
  <c r="G27" i="37"/>
  <c r="F38" i="37"/>
  <c r="E37" i="36" s="1"/>
  <c r="E38" i="37"/>
  <c r="G38" i="37"/>
  <c r="E99" i="37"/>
  <c r="G99" i="37"/>
  <c r="F99" i="37"/>
  <c r="E98" i="36" s="1"/>
  <c r="F81" i="37"/>
  <c r="E80" i="36" s="1"/>
  <c r="E81" i="37"/>
  <c r="G81" i="37"/>
  <c r="F63" i="37"/>
  <c r="E62" i="36" s="1"/>
  <c r="G63" i="37"/>
  <c r="E63" i="37"/>
  <c r="F50" i="37"/>
  <c r="E49" i="36" s="1"/>
  <c r="E50" i="37"/>
  <c r="G50" i="37"/>
  <c r="F44" i="37"/>
  <c r="E43" i="36" s="1"/>
  <c r="G44" i="37"/>
  <c r="E44" i="37"/>
  <c r="F87" i="37"/>
  <c r="E86" i="36" s="1"/>
  <c r="E87" i="37"/>
  <c r="G87" i="37"/>
  <c r="F13" i="37"/>
  <c r="E12" i="36" s="1"/>
  <c r="E13" i="37"/>
  <c r="G13" i="37"/>
  <c r="F21" i="37"/>
  <c r="E20" i="36" s="1"/>
  <c r="E21" i="37"/>
  <c r="G21" i="37"/>
  <c r="F18" i="37"/>
  <c r="E17" i="36" s="1"/>
  <c r="E18" i="37"/>
  <c r="G18" i="37"/>
  <c r="F39" i="37"/>
  <c r="E38" i="36" s="1"/>
  <c r="E39" i="37"/>
  <c r="G39" i="37"/>
  <c r="F93" i="37"/>
  <c r="E92" i="36" s="1"/>
  <c r="E93" i="37"/>
  <c r="G93" i="37"/>
  <c r="F80" i="37"/>
  <c r="E79" i="36" s="1"/>
  <c r="G80" i="37"/>
  <c r="E80" i="37"/>
  <c r="F51" i="37"/>
  <c r="E50" i="36" s="1"/>
  <c r="G51" i="37"/>
  <c r="E51" i="37"/>
  <c r="E92" i="37"/>
  <c r="G92" i="37"/>
  <c r="F92" i="37"/>
  <c r="E91" i="36" s="1"/>
  <c r="G90" i="37"/>
  <c r="F90" i="37"/>
  <c r="E89" i="36" s="1"/>
  <c r="E90" i="37"/>
  <c r="E20" i="37"/>
  <c r="F20" i="37"/>
  <c r="E19" i="36" s="1"/>
  <c r="G20" i="37"/>
  <c r="F52" i="37"/>
  <c r="E51" i="36" s="1"/>
  <c r="E52" i="37"/>
  <c r="G52" i="37"/>
  <c r="G97" i="37"/>
  <c r="F97" i="37"/>
  <c r="E96" i="36" s="1"/>
  <c r="E97" i="37"/>
  <c r="F24" i="37"/>
  <c r="E23" i="36" s="1"/>
  <c r="E24" i="37"/>
  <c r="G24" i="37"/>
  <c r="F55" i="37"/>
  <c r="E54" i="36" s="1"/>
  <c r="E55" i="37"/>
  <c r="G55" i="37"/>
  <c r="F26" i="37"/>
  <c r="E25" i="36" s="1"/>
  <c r="E26" i="37"/>
  <c r="G26" i="37"/>
  <c r="F19" i="37"/>
  <c r="E18" i="36" s="1"/>
  <c r="G19" i="37"/>
  <c r="E19" i="37"/>
  <c r="F33" i="37"/>
  <c r="E32" i="36" s="1"/>
  <c r="E33" i="37"/>
  <c r="G33" i="37"/>
  <c r="F59" i="37"/>
  <c r="E58" i="36" s="1"/>
  <c r="E59" i="37"/>
  <c r="G59" i="37"/>
  <c r="F15" i="37"/>
  <c r="E14" i="36" s="1"/>
  <c r="E15" i="37"/>
  <c r="G15" i="37"/>
  <c r="F42" i="37"/>
  <c r="E41" i="36" s="1"/>
  <c r="E42" i="37"/>
  <c r="G42" i="37"/>
  <c r="F79" i="37"/>
  <c r="E78" i="36" s="1"/>
  <c r="G79" i="37"/>
  <c r="E79" i="37"/>
  <c r="F30" i="37"/>
  <c r="E29" i="36" s="1"/>
  <c r="E30" i="37"/>
  <c r="G30" i="37"/>
  <c r="F77" i="37"/>
  <c r="E76" i="36" s="1"/>
  <c r="G77" i="37"/>
  <c r="E77" i="37"/>
  <c r="F82" i="37"/>
  <c r="E81" i="36" s="1"/>
  <c r="G82" i="37"/>
  <c r="E82" i="37"/>
  <c r="F72" i="37"/>
  <c r="E71" i="36" s="1"/>
  <c r="E72" i="37"/>
  <c r="G72" i="37"/>
  <c r="F17" i="37"/>
  <c r="E16" i="36" s="1"/>
  <c r="G17" i="37"/>
  <c r="E17" i="37"/>
  <c r="F34" i="37"/>
  <c r="E33" i="36" s="1"/>
  <c r="E34" i="37"/>
  <c r="G34" i="37"/>
  <c r="E85" i="37"/>
  <c r="G85" i="37"/>
  <c r="F85" i="37"/>
  <c r="E84" i="36" s="1"/>
  <c r="E22" i="37"/>
  <c r="G22" i="37"/>
  <c r="F22" i="37"/>
  <c r="E21" i="36" s="1"/>
  <c r="F78" i="37"/>
  <c r="E77" i="36" s="1"/>
  <c r="G78" i="37"/>
  <c r="E78" i="37"/>
  <c r="F67" i="37"/>
  <c r="E66" i="36" s="1"/>
  <c r="G67" i="37"/>
  <c r="E67" i="37"/>
  <c r="F25" i="37"/>
  <c r="E24" i="36" s="1"/>
  <c r="E25" i="37"/>
  <c r="G25" i="37"/>
  <c r="F75" i="37"/>
  <c r="E74" i="36" s="1"/>
  <c r="E75" i="37"/>
  <c r="G75" i="37"/>
  <c r="F48" i="37"/>
  <c r="E47" i="36" s="1"/>
  <c r="G48" i="37"/>
  <c r="E48" i="37"/>
  <c r="F62" i="37"/>
  <c r="E61" i="36" s="1"/>
  <c r="G62" i="37"/>
  <c r="E62" i="37"/>
  <c r="G64" i="37"/>
  <c r="F64" i="37"/>
  <c r="E63" i="36" s="1"/>
  <c r="E64" i="37"/>
  <c r="F57" i="37"/>
  <c r="E56" i="36" s="1"/>
  <c r="G57" i="37"/>
  <c r="E57" i="37"/>
  <c r="F43" i="37"/>
  <c r="E42" i="36" s="1"/>
  <c r="G43" i="37"/>
  <c r="E43" i="37"/>
  <c r="F68" i="37"/>
  <c r="E67" i="36" s="1"/>
  <c r="E68" i="37"/>
  <c r="G68" i="37"/>
  <c r="F61" i="37"/>
  <c r="E60" i="36" s="1"/>
  <c r="E61" i="37"/>
  <c r="G61" i="37"/>
  <c r="F23" i="37"/>
  <c r="E22" i="36" s="1"/>
  <c r="E23" i="37"/>
  <c r="G23" i="37"/>
  <c r="F41" i="37"/>
  <c r="E40" i="36" s="1"/>
  <c r="E41" i="37"/>
  <c r="G41" i="37"/>
  <c r="E96" i="37"/>
  <c r="G96" i="37"/>
  <c r="F96" i="37"/>
  <c r="E95" i="36" s="1"/>
  <c r="F65" i="37"/>
  <c r="E64" i="36" s="1"/>
  <c r="E65" i="37"/>
  <c r="G65" i="37"/>
  <c r="F91" i="37"/>
  <c r="E90" i="36" s="1"/>
  <c r="E91" i="37"/>
  <c r="G91" i="37"/>
  <c r="G386" i="37"/>
  <c r="E289" i="37"/>
  <c r="D288" i="36" s="1"/>
  <c r="G289" i="37"/>
  <c r="G266" i="37"/>
  <c r="E394" i="37"/>
  <c r="D393" i="36" s="1"/>
  <c r="G394" i="37"/>
  <c r="G242" i="37"/>
  <c r="G590" i="37"/>
  <c r="E590" i="37"/>
  <c r="D589" i="36" s="1"/>
  <c r="F590" i="37"/>
  <c r="E589" i="36" s="1"/>
  <c r="F618" i="37"/>
  <c r="E617" i="36" s="1"/>
  <c r="G618" i="37"/>
  <c r="E618" i="37"/>
  <c r="D617" i="36" s="1"/>
  <c r="F615" i="37"/>
  <c r="E614" i="36" s="1"/>
  <c r="G615" i="37"/>
  <c r="E615" i="37"/>
  <c r="D614" i="36" s="1"/>
  <c r="F560" i="37"/>
  <c r="E559" i="36" s="1"/>
  <c r="G560" i="37"/>
  <c r="E560" i="37"/>
  <c r="D559" i="36" s="1"/>
  <c r="F268" i="37"/>
  <c r="E267" i="36" s="1"/>
  <c r="E268" i="37"/>
  <c r="D267" i="36" s="1"/>
  <c r="G268" i="37"/>
  <c r="F541" i="37"/>
  <c r="E540" i="36" s="1"/>
  <c r="G541" i="37"/>
  <c r="E541" i="37"/>
  <c r="D540" i="36" s="1"/>
  <c r="F339" i="37"/>
  <c r="E338" i="36" s="1"/>
  <c r="G339" i="37"/>
  <c r="E339" i="37"/>
  <c r="D338" i="36" s="1"/>
  <c r="G654" i="37"/>
  <c r="E654" i="37"/>
  <c r="D653" i="36" s="1"/>
  <c r="F654" i="37"/>
  <c r="E653" i="36" s="1"/>
  <c r="F544" i="37"/>
  <c r="E543" i="36" s="1"/>
  <c r="G544" i="37"/>
  <c r="E544" i="37"/>
  <c r="D543" i="36" s="1"/>
  <c r="F489" i="37"/>
  <c r="E488" i="36" s="1"/>
  <c r="E489" i="37"/>
  <c r="D488" i="36" s="1"/>
  <c r="G489" i="37"/>
  <c r="F607" i="37"/>
  <c r="E606" i="36" s="1"/>
  <c r="G607" i="37"/>
  <c r="E607" i="37"/>
  <c r="D606" i="36" s="1"/>
  <c r="F522" i="37"/>
  <c r="E521" i="36" s="1"/>
  <c r="G522" i="37"/>
  <c r="E522" i="37"/>
  <c r="D521" i="36" s="1"/>
  <c r="F571" i="37"/>
  <c r="E570" i="36" s="1"/>
  <c r="G571" i="37"/>
  <c r="E571" i="37"/>
  <c r="D570" i="36" s="1"/>
  <c r="F307" i="37"/>
  <c r="E306" i="36" s="1"/>
  <c r="E307" i="37"/>
  <c r="D306" i="36" s="1"/>
  <c r="G307" i="37"/>
  <c r="G470" i="37"/>
  <c r="E470" i="37"/>
  <c r="D469" i="36" s="1"/>
  <c r="F470" i="37"/>
  <c r="E469" i="36" s="1"/>
  <c r="F195" i="37"/>
  <c r="E194" i="36" s="1"/>
  <c r="G195" i="37"/>
  <c r="E195" i="37"/>
  <c r="D194" i="36" s="1"/>
  <c r="F573" i="37"/>
  <c r="E572" i="36" s="1"/>
  <c r="G573" i="37"/>
  <c r="E573" i="37"/>
  <c r="D572" i="36" s="1"/>
  <c r="F474" i="37"/>
  <c r="E473" i="36" s="1"/>
  <c r="G474" i="37"/>
  <c r="E474" i="37"/>
  <c r="D473" i="36" s="1"/>
  <c r="F467" i="37"/>
  <c r="E466" i="36" s="1"/>
  <c r="G467" i="37"/>
  <c r="E467" i="37"/>
  <c r="D466" i="36" s="1"/>
  <c r="F308" i="37"/>
  <c r="E307" i="36" s="1"/>
  <c r="E308" i="37"/>
  <c r="D307" i="36" s="1"/>
  <c r="G308" i="37"/>
  <c r="F581" i="37"/>
  <c r="E580" i="36" s="1"/>
  <c r="G581" i="37"/>
  <c r="E581" i="37"/>
  <c r="D580" i="36" s="1"/>
  <c r="F471" i="37"/>
  <c r="E470" i="36" s="1"/>
  <c r="G471" i="37"/>
  <c r="E471" i="37"/>
  <c r="D470" i="36" s="1"/>
  <c r="F371" i="37"/>
  <c r="E370" i="36" s="1"/>
  <c r="G371" i="37"/>
  <c r="E371" i="37"/>
  <c r="D370" i="36" s="1"/>
  <c r="F572" i="37"/>
  <c r="E571" i="36" s="1"/>
  <c r="G572" i="37"/>
  <c r="E572" i="37"/>
  <c r="D571" i="36" s="1"/>
  <c r="G534" i="37"/>
  <c r="E534" i="37"/>
  <c r="D533" i="36" s="1"/>
  <c r="F534" i="37"/>
  <c r="E533" i="36" s="1"/>
  <c r="F625" i="37"/>
  <c r="E624" i="36" s="1"/>
  <c r="E625" i="37"/>
  <c r="D624" i="36" s="1"/>
  <c r="G625" i="37"/>
  <c r="F578" i="37"/>
  <c r="E577" i="36" s="1"/>
  <c r="G578" i="37"/>
  <c r="E578" i="37"/>
  <c r="D577" i="36" s="1"/>
  <c r="F569" i="37"/>
  <c r="E568" i="36" s="1"/>
  <c r="G569" i="37"/>
  <c r="E569" i="37"/>
  <c r="D568" i="36" s="1"/>
  <c r="F466" i="37"/>
  <c r="E465" i="36" s="1"/>
  <c r="G466" i="37"/>
  <c r="E466" i="37"/>
  <c r="D465" i="36" s="1"/>
  <c r="F187" i="37"/>
  <c r="E186" i="36" s="1"/>
  <c r="G187" i="37"/>
  <c r="E187" i="37"/>
  <c r="D186" i="36" s="1"/>
  <c r="F388" i="37"/>
  <c r="E387" i="36" s="1"/>
  <c r="G388" i="37"/>
  <c r="E388" i="37"/>
  <c r="D387" i="36" s="1"/>
  <c r="F661" i="37"/>
  <c r="E660" i="36" s="1"/>
  <c r="E661" i="37"/>
  <c r="D660" i="36" s="1"/>
  <c r="G661" i="37"/>
  <c r="F594" i="37"/>
  <c r="E593" i="36" s="1"/>
  <c r="G594" i="37"/>
  <c r="E594" i="37"/>
  <c r="D593" i="36" s="1"/>
  <c r="F259" i="37"/>
  <c r="E258" i="36" s="1"/>
  <c r="G259" i="37"/>
  <c r="E259" i="37"/>
  <c r="D258" i="36" s="1"/>
  <c r="F460" i="37"/>
  <c r="E459" i="36" s="1"/>
  <c r="G460" i="37"/>
  <c r="E460" i="37"/>
  <c r="D459" i="36" s="1"/>
  <c r="F623" i="37"/>
  <c r="E622" i="36" s="1"/>
  <c r="G623" i="37"/>
  <c r="E623" i="37"/>
  <c r="D622" i="36" s="1"/>
  <c r="F568" i="37"/>
  <c r="E567" i="36" s="1"/>
  <c r="G568" i="37"/>
  <c r="E568" i="37"/>
  <c r="D567" i="36" s="1"/>
  <c r="F668" i="37"/>
  <c r="E667" i="36" s="1"/>
  <c r="G668" i="37"/>
  <c r="E668" i="37"/>
  <c r="D667" i="36" s="1"/>
  <c r="F655" i="37"/>
  <c r="E654" i="36" s="1"/>
  <c r="G655" i="37"/>
  <c r="E655" i="37"/>
  <c r="D654" i="36" s="1"/>
  <c r="F660" i="37"/>
  <c r="E659" i="36" s="1"/>
  <c r="G660" i="37"/>
  <c r="E660" i="37"/>
  <c r="D659" i="36" s="1"/>
  <c r="F267" i="37"/>
  <c r="E266" i="36" s="1"/>
  <c r="E267" i="37"/>
  <c r="D266" i="36" s="1"/>
  <c r="G267" i="37"/>
  <c r="F468" i="37"/>
  <c r="E467" i="36" s="1"/>
  <c r="G468" i="37"/>
  <c r="E468" i="37"/>
  <c r="D467" i="36" s="1"/>
  <c r="F485" i="37"/>
  <c r="E484" i="36" s="1"/>
  <c r="G485" i="37"/>
  <c r="E485" i="37"/>
  <c r="D484" i="36" s="1"/>
  <c r="F576" i="37"/>
  <c r="E575" i="36" s="1"/>
  <c r="G576" i="37"/>
  <c r="E576" i="37"/>
  <c r="D575" i="36" s="1"/>
  <c r="F445" i="37"/>
  <c r="E444" i="36" s="1"/>
  <c r="E445" i="37"/>
  <c r="D444" i="36" s="1"/>
  <c r="G445" i="37"/>
  <c r="F531" i="37"/>
  <c r="E530" i="36" s="1"/>
  <c r="G531" i="37"/>
  <c r="E531" i="37"/>
  <c r="D530" i="36" s="1"/>
  <c r="F220" i="37"/>
  <c r="E219" i="36" s="1"/>
  <c r="G220" i="37"/>
  <c r="E220" i="37"/>
  <c r="D219" i="36" s="1"/>
  <c r="F155" i="37"/>
  <c r="E154" i="36" s="1"/>
  <c r="G155" i="37"/>
  <c r="E155" i="37"/>
  <c r="D154" i="36" s="1"/>
  <c r="F667" i="37"/>
  <c r="E666" i="36" s="1"/>
  <c r="G667" i="37"/>
  <c r="E667" i="37"/>
  <c r="D666" i="36" s="1"/>
  <c r="F356" i="37"/>
  <c r="E355" i="36" s="1"/>
  <c r="G356" i="37"/>
  <c r="E356" i="37"/>
  <c r="D355" i="36" s="1"/>
  <c r="G574" i="37"/>
  <c r="E574" i="37"/>
  <c r="D573" i="36" s="1"/>
  <c r="F574" i="37"/>
  <c r="E573" i="36" s="1"/>
  <c r="F464" i="37"/>
  <c r="E463" i="36" s="1"/>
  <c r="G464" i="37"/>
  <c r="E464" i="37"/>
  <c r="D463" i="36" s="1"/>
  <c r="F665" i="37"/>
  <c r="E664" i="36" s="1"/>
  <c r="G665" i="37"/>
  <c r="E665" i="37"/>
  <c r="D664" i="36" s="1"/>
  <c r="F543" i="37"/>
  <c r="E542" i="36" s="1"/>
  <c r="G543" i="37"/>
  <c r="E543" i="37"/>
  <c r="D542" i="36" s="1"/>
  <c r="F196" i="37"/>
  <c r="E195" i="36" s="1"/>
  <c r="G196" i="37"/>
  <c r="E196" i="37"/>
  <c r="D195" i="36" s="1"/>
  <c r="F469" i="37"/>
  <c r="E468" i="36" s="1"/>
  <c r="E469" i="37"/>
  <c r="D468" i="36" s="1"/>
  <c r="G469" i="37"/>
  <c r="F514" i="37"/>
  <c r="E513" i="36" s="1"/>
  <c r="G514" i="37"/>
  <c r="E514" i="37"/>
  <c r="D513" i="36" s="1"/>
  <c r="F511" i="37"/>
  <c r="E510" i="36" s="1"/>
  <c r="G511" i="37"/>
  <c r="E511" i="37"/>
  <c r="D510" i="36" s="1"/>
  <c r="F583" i="37"/>
  <c r="E582" i="36" s="1"/>
  <c r="G583" i="37"/>
  <c r="E583" i="37"/>
  <c r="D582" i="36" s="1"/>
  <c r="F472" i="37"/>
  <c r="E471" i="36" s="1"/>
  <c r="G472" i="37"/>
  <c r="E472" i="37"/>
  <c r="D471" i="36" s="1"/>
  <c r="F553" i="37"/>
  <c r="E552" i="36" s="1"/>
  <c r="E553" i="37"/>
  <c r="D552" i="36" s="1"/>
  <c r="G553" i="37"/>
  <c r="F492" i="37"/>
  <c r="E491" i="36" s="1"/>
  <c r="G492" i="37"/>
  <c r="E492" i="37"/>
  <c r="D491" i="36" s="1"/>
  <c r="F597" i="37"/>
  <c r="E596" i="36" s="1"/>
  <c r="E597" i="37"/>
  <c r="D596" i="36" s="1"/>
  <c r="G597" i="37"/>
  <c r="F562" i="37"/>
  <c r="E561" i="36" s="1"/>
  <c r="G562" i="37"/>
  <c r="E562" i="37"/>
  <c r="D561" i="36" s="1"/>
  <c r="F463" i="37"/>
  <c r="E462" i="36" s="1"/>
  <c r="G463" i="37"/>
  <c r="E463" i="37"/>
  <c r="D462" i="36" s="1"/>
  <c r="G614" i="37"/>
  <c r="E614" i="37"/>
  <c r="D613" i="36" s="1"/>
  <c r="F614" i="37"/>
  <c r="E613" i="36" s="1"/>
  <c r="F504" i="37"/>
  <c r="E503" i="36" s="1"/>
  <c r="G504" i="37"/>
  <c r="E504" i="37"/>
  <c r="D503" i="36" s="1"/>
  <c r="F570" i="37"/>
  <c r="E569" i="36" s="1"/>
  <c r="G570" i="37"/>
  <c r="E570" i="37"/>
  <c r="D569" i="36" s="1"/>
  <c r="F404" i="37"/>
  <c r="E403" i="36" s="1"/>
  <c r="G404" i="37"/>
  <c r="E404" i="37"/>
  <c r="D403" i="36" s="1"/>
  <c r="F512" i="37"/>
  <c r="E511" i="36" s="1"/>
  <c r="G512" i="37"/>
  <c r="E512" i="37"/>
  <c r="D511" i="36" s="1"/>
  <c r="F603" i="37"/>
  <c r="E602" i="36" s="1"/>
  <c r="G603" i="37"/>
  <c r="E603" i="37"/>
  <c r="D602" i="36" s="1"/>
  <c r="F619" i="37"/>
  <c r="E618" i="36" s="1"/>
  <c r="G619" i="37"/>
  <c r="E619" i="37"/>
  <c r="D618" i="36" s="1"/>
  <c r="F617" i="37"/>
  <c r="E616" i="36" s="1"/>
  <c r="E617" i="37"/>
  <c r="D616" i="36" s="1"/>
  <c r="G617" i="37"/>
  <c r="F171" i="37"/>
  <c r="E170" i="36" s="1"/>
  <c r="G171" i="37"/>
  <c r="E171" i="37"/>
  <c r="D170" i="36" s="1"/>
  <c r="F372" i="37"/>
  <c r="E371" i="36" s="1"/>
  <c r="G372" i="37"/>
  <c r="E372" i="37"/>
  <c r="D371" i="36" s="1"/>
  <c r="F645" i="37"/>
  <c r="E644" i="36" s="1"/>
  <c r="G645" i="37"/>
  <c r="E645" i="37"/>
  <c r="D644" i="36" s="1"/>
  <c r="F535" i="37"/>
  <c r="E534" i="36" s="1"/>
  <c r="G535" i="37"/>
  <c r="E535" i="37"/>
  <c r="D534" i="36" s="1"/>
  <c r="F435" i="37"/>
  <c r="E434" i="36" s="1"/>
  <c r="G435" i="37"/>
  <c r="E435" i="37"/>
  <c r="D434" i="36" s="1"/>
  <c r="G598" i="37"/>
  <c r="E598" i="37"/>
  <c r="D597" i="36" s="1"/>
  <c r="F598" i="37"/>
  <c r="E597" i="36" s="1"/>
  <c r="F458" i="37"/>
  <c r="E457" i="36" s="1"/>
  <c r="G458" i="37"/>
  <c r="E458" i="37"/>
  <c r="D457" i="36" s="1"/>
  <c r="F633" i="37"/>
  <c r="E632" i="36" s="1"/>
  <c r="G633" i="37"/>
  <c r="E633" i="37"/>
  <c r="D632" i="36" s="1"/>
  <c r="F449" i="37"/>
  <c r="E448" i="36" s="1"/>
  <c r="G449" i="37"/>
  <c r="E449" i="37"/>
  <c r="D448" i="36" s="1"/>
  <c r="F648" i="37"/>
  <c r="E647" i="36" s="1"/>
  <c r="G648" i="37"/>
  <c r="E648" i="37"/>
  <c r="D647" i="36" s="1"/>
  <c r="F450" i="37"/>
  <c r="E449" i="36" s="1"/>
  <c r="G450" i="37"/>
  <c r="E450" i="37"/>
  <c r="D449" i="36" s="1"/>
  <c r="F251" i="37"/>
  <c r="E250" i="36" s="1"/>
  <c r="G251" i="37"/>
  <c r="E251" i="37"/>
  <c r="D250" i="36" s="1"/>
  <c r="F452" i="37"/>
  <c r="E451" i="36" s="1"/>
  <c r="G452" i="37"/>
  <c r="E452" i="37"/>
  <c r="D451" i="36" s="1"/>
  <c r="F529" i="37"/>
  <c r="E528" i="36" s="1"/>
  <c r="E529" i="37"/>
  <c r="D528" i="36" s="1"/>
  <c r="G529" i="37"/>
  <c r="F323" i="37"/>
  <c r="E322" i="36" s="1"/>
  <c r="G323" i="37"/>
  <c r="E323" i="37"/>
  <c r="D322" i="36" s="1"/>
  <c r="F524" i="37"/>
  <c r="E523" i="36" s="1"/>
  <c r="G524" i="37"/>
  <c r="E524" i="37"/>
  <c r="D523" i="36" s="1"/>
  <c r="F632" i="37"/>
  <c r="E631" i="36" s="1"/>
  <c r="G632" i="37"/>
  <c r="E632" i="37"/>
  <c r="D631" i="36" s="1"/>
  <c r="F584" i="37"/>
  <c r="E583" i="36" s="1"/>
  <c r="G584" i="37"/>
  <c r="E584" i="37"/>
  <c r="D583" i="36" s="1"/>
  <c r="F609" i="37"/>
  <c r="E608" i="36" s="1"/>
  <c r="G609" i="37"/>
  <c r="E609" i="37"/>
  <c r="D608" i="36" s="1"/>
  <c r="F331" i="37"/>
  <c r="E330" i="36" s="1"/>
  <c r="G331" i="37"/>
  <c r="E331" i="37"/>
  <c r="D330" i="36" s="1"/>
  <c r="F532" i="37"/>
  <c r="E531" i="36" s="1"/>
  <c r="G532" i="37"/>
  <c r="E532" i="37"/>
  <c r="D531" i="36" s="1"/>
  <c r="F549" i="37"/>
  <c r="E548" i="36" s="1"/>
  <c r="G549" i="37"/>
  <c r="E549" i="37"/>
  <c r="D548" i="36" s="1"/>
  <c r="G494" i="37"/>
  <c r="E494" i="37"/>
  <c r="D493" i="36" s="1"/>
  <c r="F494" i="37"/>
  <c r="E493" i="36" s="1"/>
  <c r="F640" i="37"/>
  <c r="E639" i="36" s="1"/>
  <c r="G640" i="37"/>
  <c r="E640" i="37"/>
  <c r="D639" i="36" s="1"/>
  <c r="F447" i="37"/>
  <c r="E446" i="36" s="1"/>
  <c r="G447" i="37"/>
  <c r="E447" i="37"/>
  <c r="D446" i="36" s="1"/>
  <c r="F652" i="37"/>
  <c r="E651" i="36" s="1"/>
  <c r="G652" i="37"/>
  <c r="E652" i="37"/>
  <c r="D651" i="36" s="1"/>
  <c r="G454" i="37"/>
  <c r="E454" i="37"/>
  <c r="D453" i="36" s="1"/>
  <c r="F454" i="37"/>
  <c r="E453" i="36" s="1"/>
  <c r="F602" i="37"/>
  <c r="E601" i="36" s="1"/>
  <c r="G602" i="37"/>
  <c r="E602" i="37"/>
  <c r="D601" i="36" s="1"/>
  <c r="F595" i="37"/>
  <c r="E594" i="36" s="1"/>
  <c r="G595" i="37"/>
  <c r="E595" i="37"/>
  <c r="D594" i="36" s="1"/>
  <c r="F284" i="37"/>
  <c r="E283" i="36" s="1"/>
  <c r="G284" i="37"/>
  <c r="E284" i="37"/>
  <c r="D283" i="36" s="1"/>
  <c r="F219" i="37"/>
  <c r="E218" i="36" s="1"/>
  <c r="G219" i="37"/>
  <c r="E219" i="37"/>
  <c r="D218" i="36" s="1"/>
  <c r="F420" i="37"/>
  <c r="E419" i="36" s="1"/>
  <c r="G420" i="37"/>
  <c r="E420" i="37"/>
  <c r="D419" i="36" s="1"/>
  <c r="G638" i="37"/>
  <c r="E638" i="37"/>
  <c r="D637" i="36" s="1"/>
  <c r="F638" i="37"/>
  <c r="E637" i="36" s="1"/>
  <c r="F528" i="37"/>
  <c r="E527" i="36" s="1"/>
  <c r="G528" i="37"/>
  <c r="E528" i="37"/>
  <c r="D527" i="36" s="1"/>
  <c r="F596" i="37"/>
  <c r="E595" i="36" s="1"/>
  <c r="G596" i="37"/>
  <c r="E596" i="37"/>
  <c r="D595" i="36" s="1"/>
  <c r="F547" i="37"/>
  <c r="E546" i="36" s="1"/>
  <c r="G547" i="37"/>
  <c r="E547" i="37"/>
  <c r="D546" i="36" s="1"/>
  <c r="F427" i="37"/>
  <c r="E426" i="36" s="1"/>
  <c r="G427" i="37"/>
  <c r="E427" i="37"/>
  <c r="D426" i="36" s="1"/>
  <c r="F554" i="37"/>
  <c r="E553" i="36" s="1"/>
  <c r="G554" i="37"/>
  <c r="E554" i="37"/>
  <c r="D553" i="36" s="1"/>
  <c r="F507" i="37"/>
  <c r="E506" i="36" s="1"/>
  <c r="G507" i="37"/>
  <c r="E507" i="37"/>
  <c r="D506" i="36" s="1"/>
  <c r="F579" i="37"/>
  <c r="E578" i="36" s="1"/>
  <c r="G579" i="37"/>
  <c r="E579" i="37"/>
  <c r="D578" i="36" s="1"/>
  <c r="G582" i="37"/>
  <c r="E582" i="37"/>
  <c r="D581" i="36" s="1"/>
  <c r="F582" i="37"/>
  <c r="E581" i="36" s="1"/>
  <c r="F276" i="37"/>
  <c r="E275" i="36" s="1"/>
  <c r="G276" i="37"/>
  <c r="E276" i="37"/>
  <c r="D275" i="36" s="1"/>
  <c r="F473" i="37"/>
  <c r="E472" i="36" s="1"/>
  <c r="G473" i="37"/>
  <c r="E473" i="37"/>
  <c r="D472" i="36" s="1"/>
  <c r="F527" i="37"/>
  <c r="E526" i="36" s="1"/>
  <c r="G527" i="37"/>
  <c r="E527" i="37"/>
  <c r="D526" i="36" s="1"/>
  <c r="F508" i="37"/>
  <c r="E507" i="36" s="1"/>
  <c r="G508" i="37"/>
  <c r="E508" i="37"/>
  <c r="D507" i="36" s="1"/>
  <c r="F644" i="37"/>
  <c r="E643" i="36" s="1"/>
  <c r="G644" i="37"/>
  <c r="E644" i="37"/>
  <c r="D643" i="36" s="1"/>
  <c r="F635" i="37"/>
  <c r="E634" i="36" s="1"/>
  <c r="G635" i="37"/>
  <c r="E635" i="37"/>
  <c r="D634" i="36" s="1"/>
  <c r="F396" i="37"/>
  <c r="E395" i="36" s="1"/>
  <c r="G396" i="37"/>
  <c r="E396" i="37"/>
  <c r="D395" i="36" s="1"/>
  <c r="F235" i="37"/>
  <c r="E234" i="36" s="1"/>
  <c r="G235" i="37"/>
  <c r="E235" i="37"/>
  <c r="D234" i="36" s="1"/>
  <c r="F436" i="37"/>
  <c r="E435" i="36" s="1"/>
  <c r="G436" i="37"/>
  <c r="E436" i="37"/>
  <c r="D435" i="36" s="1"/>
  <c r="F599" i="37"/>
  <c r="E598" i="36" s="1"/>
  <c r="G599" i="37"/>
  <c r="E599" i="37"/>
  <c r="D598" i="36" s="1"/>
  <c r="F499" i="37"/>
  <c r="E498" i="36" s="1"/>
  <c r="G499" i="37"/>
  <c r="E499" i="37"/>
  <c r="D498" i="36" s="1"/>
  <c r="F188" i="37"/>
  <c r="E187" i="36" s="1"/>
  <c r="G188" i="37"/>
  <c r="E188" i="37"/>
  <c r="D187" i="36" s="1"/>
  <c r="F461" i="37"/>
  <c r="E460" i="36" s="1"/>
  <c r="G461" i="37"/>
  <c r="E461" i="37"/>
  <c r="D460" i="36" s="1"/>
  <c r="G662" i="37"/>
  <c r="E662" i="37"/>
  <c r="D661" i="36" s="1"/>
  <c r="F662" i="37"/>
  <c r="E661" i="36" s="1"/>
  <c r="F577" i="37"/>
  <c r="E576" i="36" s="1"/>
  <c r="G577" i="37"/>
  <c r="E577" i="37"/>
  <c r="D576" i="36" s="1"/>
  <c r="F538" i="37"/>
  <c r="E537" i="36" s="1"/>
  <c r="G538" i="37"/>
  <c r="E538" i="37"/>
  <c r="D537" i="36" s="1"/>
  <c r="F315" i="37"/>
  <c r="E314" i="36" s="1"/>
  <c r="G315" i="37"/>
  <c r="E315" i="37"/>
  <c r="D314" i="36" s="1"/>
  <c r="F516" i="37"/>
  <c r="E515" i="36" s="1"/>
  <c r="G516" i="37"/>
  <c r="E516" i="37"/>
  <c r="D515" i="36" s="1"/>
  <c r="G478" i="37"/>
  <c r="E478" i="37"/>
  <c r="D477" i="36" s="1"/>
  <c r="F478" i="37"/>
  <c r="E477" i="36" s="1"/>
  <c r="F664" i="37"/>
  <c r="E663" i="36" s="1"/>
  <c r="G664" i="37"/>
  <c r="E664" i="37"/>
  <c r="D663" i="36" s="1"/>
  <c r="F387" i="37"/>
  <c r="E386" i="36" s="1"/>
  <c r="G387" i="37"/>
  <c r="E387" i="37"/>
  <c r="D386" i="36" s="1"/>
  <c r="F588" i="37"/>
  <c r="E587" i="36" s="1"/>
  <c r="G588" i="37"/>
  <c r="E588" i="37"/>
  <c r="D587" i="36" s="1"/>
  <c r="F465" i="37"/>
  <c r="E464" i="36" s="1"/>
  <c r="E465" i="37"/>
  <c r="D464" i="36" s="1"/>
  <c r="G465" i="37"/>
  <c r="F395" i="37"/>
  <c r="E394" i="36" s="1"/>
  <c r="G395" i="37"/>
  <c r="E395" i="37"/>
  <c r="D394" i="36" s="1"/>
  <c r="F613" i="37"/>
  <c r="E612" i="36" s="1"/>
  <c r="G613" i="37"/>
  <c r="E613" i="37"/>
  <c r="D612" i="36" s="1"/>
  <c r="G558" i="37"/>
  <c r="E558" i="37"/>
  <c r="D557" i="36" s="1"/>
  <c r="F558" i="37"/>
  <c r="E557" i="36" s="1"/>
  <c r="F503" i="37"/>
  <c r="E502" i="36" s="1"/>
  <c r="G503" i="37"/>
  <c r="E503" i="37"/>
  <c r="D502" i="36" s="1"/>
  <c r="F636" i="37"/>
  <c r="E635" i="36" s="1"/>
  <c r="G636" i="37"/>
  <c r="E636" i="37"/>
  <c r="D635" i="36" s="1"/>
  <c r="F575" i="37"/>
  <c r="E574" i="36" s="1"/>
  <c r="G575" i="37"/>
  <c r="E575" i="37"/>
  <c r="D574" i="36" s="1"/>
  <c r="F483" i="37"/>
  <c r="E482" i="36" s="1"/>
  <c r="G483" i="37"/>
  <c r="E483" i="37"/>
  <c r="D482" i="36" s="1"/>
  <c r="F591" i="37"/>
  <c r="E590" i="36" s="1"/>
  <c r="G591" i="37"/>
  <c r="E591" i="37"/>
  <c r="D590" i="36" s="1"/>
  <c r="F147" i="37"/>
  <c r="E146" i="36" s="1"/>
  <c r="E147" i="37"/>
  <c r="D146" i="36" s="1"/>
  <c r="G147" i="37"/>
  <c r="F659" i="37"/>
  <c r="E658" i="36" s="1"/>
  <c r="G659" i="37"/>
  <c r="E659" i="37"/>
  <c r="D658" i="36" s="1"/>
  <c r="F348" i="37"/>
  <c r="E347" i="36" s="1"/>
  <c r="G348" i="37"/>
  <c r="E348" i="37"/>
  <c r="D347" i="36" s="1"/>
  <c r="F593" i="37"/>
  <c r="E592" i="36" s="1"/>
  <c r="E593" i="37"/>
  <c r="D592" i="36" s="1"/>
  <c r="G593" i="37"/>
  <c r="F283" i="37"/>
  <c r="E282" i="36" s="1"/>
  <c r="G283" i="37"/>
  <c r="E283" i="37"/>
  <c r="D282" i="36" s="1"/>
  <c r="F484" i="37"/>
  <c r="E483" i="36" s="1"/>
  <c r="G484" i="37"/>
  <c r="E484" i="37"/>
  <c r="D483" i="36" s="1"/>
  <c r="F501" i="37"/>
  <c r="E500" i="36" s="1"/>
  <c r="E501" i="37"/>
  <c r="D500" i="36" s="1"/>
  <c r="G501" i="37"/>
  <c r="F592" i="37"/>
  <c r="E591" i="36" s="1"/>
  <c r="G592" i="37"/>
  <c r="E592" i="37"/>
  <c r="D591" i="36" s="1"/>
  <c r="F482" i="37"/>
  <c r="E481" i="36" s="1"/>
  <c r="G482" i="37"/>
  <c r="E482" i="37"/>
  <c r="D481" i="36" s="1"/>
  <c r="F556" i="37"/>
  <c r="E555" i="36" s="1"/>
  <c r="G556" i="37"/>
  <c r="E556" i="37"/>
  <c r="D555" i="36" s="1"/>
  <c r="F480" i="37"/>
  <c r="E479" i="36" s="1"/>
  <c r="G480" i="37"/>
  <c r="E480" i="37"/>
  <c r="D479" i="36" s="1"/>
  <c r="F179" i="37"/>
  <c r="E178" i="36" s="1"/>
  <c r="E179" i="37"/>
  <c r="D178" i="36" s="1"/>
  <c r="G179" i="37"/>
  <c r="F488" i="37"/>
  <c r="E487" i="36" s="1"/>
  <c r="G488" i="37"/>
  <c r="E488" i="37"/>
  <c r="D487" i="36" s="1"/>
  <c r="F540" i="37"/>
  <c r="E539" i="36" s="1"/>
  <c r="G540" i="37"/>
  <c r="E540" i="37"/>
  <c r="D539" i="36" s="1"/>
  <c r="F243" i="37"/>
  <c r="E242" i="36" s="1"/>
  <c r="E243" i="37"/>
  <c r="D242" i="36" s="1"/>
  <c r="G243" i="37"/>
  <c r="F552" i="37"/>
  <c r="E551" i="36" s="1"/>
  <c r="G552" i="37"/>
  <c r="E552" i="37"/>
  <c r="D551" i="36" s="1"/>
  <c r="F555" i="37"/>
  <c r="E554" i="36" s="1"/>
  <c r="G555" i="37"/>
  <c r="E555" i="37"/>
  <c r="D554" i="36" s="1"/>
  <c r="F608" i="37"/>
  <c r="E607" i="36" s="1"/>
  <c r="E608" i="37"/>
  <c r="D607" i="36" s="1"/>
  <c r="G608" i="37"/>
  <c r="F123" i="37"/>
  <c r="E122" i="36" s="1"/>
  <c r="G123" i="37"/>
  <c r="E123" i="37"/>
  <c r="F559" i="37"/>
  <c r="E558" i="36" s="1"/>
  <c r="G559" i="37"/>
  <c r="E559" i="37"/>
  <c r="D558" i="36" s="1"/>
  <c r="F203" i="37"/>
  <c r="E202" i="36" s="1"/>
  <c r="G203" i="37"/>
  <c r="E203" i="37"/>
  <c r="D202" i="36" s="1"/>
  <c r="F299" i="37"/>
  <c r="E298" i="36" s="1"/>
  <c r="G299" i="37"/>
  <c r="E299" i="37"/>
  <c r="D298" i="36" s="1"/>
  <c r="F500" i="37"/>
  <c r="E499" i="36" s="1"/>
  <c r="G500" i="37"/>
  <c r="E500" i="37"/>
  <c r="D499" i="36" s="1"/>
  <c r="G462" i="37"/>
  <c r="E462" i="37"/>
  <c r="D461" i="36" s="1"/>
  <c r="F462" i="37"/>
  <c r="E461" i="36" s="1"/>
  <c r="F663" i="37"/>
  <c r="E662" i="36" s="1"/>
  <c r="G663" i="37"/>
  <c r="E663" i="37"/>
  <c r="D662" i="36" s="1"/>
  <c r="F612" i="37"/>
  <c r="E611" i="36" s="1"/>
  <c r="G612" i="37"/>
  <c r="E612" i="37"/>
  <c r="D611" i="36" s="1"/>
  <c r="F563" i="37"/>
  <c r="E562" i="36" s="1"/>
  <c r="G563" i="37"/>
  <c r="E563" i="37"/>
  <c r="D562" i="36" s="1"/>
  <c r="F252" i="37"/>
  <c r="E251" i="36" s="1"/>
  <c r="G252" i="37"/>
  <c r="E252" i="37"/>
  <c r="D251" i="36" s="1"/>
  <c r="F525" i="37"/>
  <c r="E524" i="36" s="1"/>
  <c r="G525" i="37"/>
  <c r="E525" i="37"/>
  <c r="D524" i="36" s="1"/>
  <c r="F634" i="37"/>
  <c r="E633" i="36" s="1"/>
  <c r="G634" i="37"/>
  <c r="E634" i="37"/>
  <c r="D633" i="36" s="1"/>
  <c r="F379" i="37"/>
  <c r="E378" i="36" s="1"/>
  <c r="G379" i="37"/>
  <c r="E379" i="37"/>
  <c r="D378" i="36" s="1"/>
  <c r="F580" i="37"/>
  <c r="E579" i="36" s="1"/>
  <c r="G580" i="37"/>
  <c r="E580" i="37"/>
  <c r="D579" i="36" s="1"/>
  <c r="G542" i="37"/>
  <c r="E542" i="37"/>
  <c r="D541" i="36" s="1"/>
  <c r="F542" i="37"/>
  <c r="E541" i="36" s="1"/>
  <c r="F487" i="37"/>
  <c r="E486" i="36" s="1"/>
  <c r="G487" i="37"/>
  <c r="E487" i="37"/>
  <c r="D486" i="36" s="1"/>
  <c r="F451" i="37"/>
  <c r="E450" i="36" s="1"/>
  <c r="G451" i="37"/>
  <c r="E451" i="37"/>
  <c r="D450" i="36" s="1"/>
  <c r="F586" i="37"/>
  <c r="E585" i="36" s="1"/>
  <c r="G586" i="37"/>
  <c r="E586" i="37"/>
  <c r="D585" i="36" s="1"/>
  <c r="F459" i="37"/>
  <c r="E458" i="36" s="1"/>
  <c r="G459" i="37"/>
  <c r="E459" i="37"/>
  <c r="D458" i="36" s="1"/>
  <c r="G622" i="37"/>
  <c r="E622" i="37"/>
  <c r="D621" i="36" s="1"/>
  <c r="F622" i="37"/>
  <c r="E621" i="36" s="1"/>
  <c r="F567" i="37"/>
  <c r="E566" i="36" s="1"/>
  <c r="G567" i="37"/>
  <c r="E567" i="37"/>
  <c r="D566" i="36" s="1"/>
  <c r="F457" i="37"/>
  <c r="E456" i="36" s="1"/>
  <c r="E457" i="37"/>
  <c r="D456" i="36" s="1"/>
  <c r="G457" i="37"/>
  <c r="F498" i="37"/>
  <c r="E497" i="36" s="1"/>
  <c r="G498" i="37"/>
  <c r="E498" i="37"/>
  <c r="D497" i="36" s="1"/>
  <c r="F620" i="37"/>
  <c r="E619" i="36" s="1"/>
  <c r="G620" i="37"/>
  <c r="E620" i="37"/>
  <c r="D619" i="36" s="1"/>
  <c r="F657" i="37"/>
  <c r="E656" i="36" s="1"/>
  <c r="E657" i="37"/>
  <c r="D656" i="36" s="1"/>
  <c r="G657" i="37"/>
  <c r="F628" i="37"/>
  <c r="E627" i="36" s="1"/>
  <c r="G628" i="37"/>
  <c r="E628" i="37"/>
  <c r="D627" i="36" s="1"/>
  <c r="F211" i="37"/>
  <c r="E210" i="36" s="1"/>
  <c r="E211" i="37"/>
  <c r="D210" i="36" s="1"/>
  <c r="G211" i="37"/>
  <c r="F412" i="37"/>
  <c r="E411" i="36" s="1"/>
  <c r="G412" i="37"/>
  <c r="E412" i="37"/>
  <c r="D411" i="36" s="1"/>
  <c r="F347" i="37"/>
  <c r="E346" i="36" s="1"/>
  <c r="G347" i="37"/>
  <c r="E347" i="37"/>
  <c r="D346" i="36" s="1"/>
  <c r="F548" i="37"/>
  <c r="E547" i="36" s="1"/>
  <c r="G548" i="37"/>
  <c r="E548" i="37"/>
  <c r="D547" i="36" s="1"/>
  <c r="F565" i="37"/>
  <c r="E564" i="36" s="1"/>
  <c r="E565" i="37"/>
  <c r="D564" i="36" s="1"/>
  <c r="G565" i="37"/>
  <c r="F455" i="37"/>
  <c r="E454" i="36" s="1"/>
  <c r="G455" i="37"/>
  <c r="E455" i="37"/>
  <c r="D454" i="36" s="1"/>
  <c r="F656" i="37"/>
  <c r="E655" i="36" s="1"/>
  <c r="G656" i="37"/>
  <c r="E656" i="37"/>
  <c r="D655" i="36" s="1"/>
  <c r="F637" i="37"/>
  <c r="E636" i="36" s="1"/>
  <c r="G637" i="37"/>
  <c r="E637" i="37"/>
  <c r="D636" i="36" s="1"/>
  <c r="F545" i="37"/>
  <c r="E544" i="36" s="1"/>
  <c r="G545" i="37"/>
  <c r="E545" i="37"/>
  <c r="D544" i="36" s="1"/>
  <c r="G486" i="37"/>
  <c r="E486" i="37"/>
  <c r="D485" i="36" s="1"/>
  <c r="F486" i="37"/>
  <c r="E485" i="36" s="1"/>
  <c r="F604" i="37"/>
  <c r="E603" i="36" s="1"/>
  <c r="G604" i="37"/>
  <c r="E604" i="37"/>
  <c r="D603" i="36" s="1"/>
  <c r="F610" i="37"/>
  <c r="E609" i="36" s="1"/>
  <c r="G610" i="37"/>
  <c r="E610" i="37"/>
  <c r="D609" i="36" s="1"/>
  <c r="F491" i="37"/>
  <c r="E490" i="36" s="1"/>
  <c r="G491" i="37"/>
  <c r="E491" i="37"/>
  <c r="D490" i="36" s="1"/>
  <c r="F244" i="37"/>
  <c r="E243" i="36" s="1"/>
  <c r="G244" i="37"/>
  <c r="E244" i="37"/>
  <c r="D243" i="36" s="1"/>
  <c r="F517" i="37"/>
  <c r="E516" i="36" s="1"/>
  <c r="G517" i="37"/>
  <c r="E517" i="37"/>
  <c r="D516" i="36" s="1"/>
  <c r="F616" i="37"/>
  <c r="E615" i="36" s="1"/>
  <c r="G616" i="37"/>
  <c r="E616" i="37"/>
  <c r="D615" i="36" s="1"/>
  <c r="F561" i="37"/>
  <c r="E560" i="36" s="1"/>
  <c r="E561" i="37"/>
  <c r="D560" i="36" s="1"/>
  <c r="G561" i="37"/>
  <c r="F505" i="37"/>
  <c r="E504" i="36" s="1"/>
  <c r="G505" i="37"/>
  <c r="E505" i="37"/>
  <c r="D504" i="36" s="1"/>
  <c r="F650" i="37"/>
  <c r="E649" i="36" s="1"/>
  <c r="G650" i="37"/>
  <c r="E650" i="37"/>
  <c r="D649" i="36" s="1"/>
  <c r="F324" i="37"/>
  <c r="E323" i="36" s="1"/>
  <c r="G324" i="37"/>
  <c r="E324" i="37"/>
  <c r="D323" i="36" s="1"/>
  <c r="F641" i="37"/>
  <c r="E640" i="36" s="1"/>
  <c r="G641" i="37"/>
  <c r="E641" i="37"/>
  <c r="D640" i="36" s="1"/>
  <c r="F363" i="37"/>
  <c r="E362" i="36" s="1"/>
  <c r="G363" i="37"/>
  <c r="E363" i="37"/>
  <c r="D362" i="36" s="1"/>
  <c r="F564" i="37"/>
  <c r="E563" i="36" s="1"/>
  <c r="G564" i="37"/>
  <c r="E564" i="37"/>
  <c r="D563" i="36" s="1"/>
  <c r="G526" i="37"/>
  <c r="E526" i="37"/>
  <c r="D525" i="36" s="1"/>
  <c r="F526" i="37"/>
  <c r="E525" i="36" s="1"/>
  <c r="F115" i="37"/>
  <c r="E114" i="36" s="1"/>
  <c r="E115" i="37"/>
  <c r="G115" i="37"/>
  <c r="F627" i="37"/>
  <c r="E626" i="36" s="1"/>
  <c r="G627" i="37"/>
  <c r="E627" i="37"/>
  <c r="D626" i="36" s="1"/>
  <c r="F316" i="37"/>
  <c r="E315" i="36" s="1"/>
  <c r="G316" i="37"/>
  <c r="E316" i="37"/>
  <c r="D315" i="36" s="1"/>
  <c r="F589" i="37"/>
  <c r="E588" i="36" s="1"/>
  <c r="G589" i="37"/>
  <c r="E589" i="37"/>
  <c r="D588" i="36" s="1"/>
  <c r="F479" i="37"/>
  <c r="E478" i="36" s="1"/>
  <c r="G479" i="37"/>
  <c r="E479" i="37"/>
  <c r="D478" i="36" s="1"/>
  <c r="F490" i="37"/>
  <c r="E489" i="36" s="1"/>
  <c r="G490" i="37"/>
  <c r="E490" i="37"/>
  <c r="D489" i="36" s="1"/>
  <c r="F666" i="37"/>
  <c r="E665" i="36" s="1"/>
  <c r="G666" i="37"/>
  <c r="E666" i="37"/>
  <c r="D665" i="36" s="1"/>
  <c r="F443" i="37"/>
  <c r="E442" i="36" s="1"/>
  <c r="G443" i="37"/>
  <c r="E443" i="37"/>
  <c r="D442" i="36" s="1"/>
  <c r="G606" i="37"/>
  <c r="E606" i="37"/>
  <c r="D605" i="36" s="1"/>
  <c r="F606" i="37"/>
  <c r="E605" i="36" s="1"/>
  <c r="F551" i="37"/>
  <c r="E550" i="36" s="1"/>
  <c r="G551" i="37"/>
  <c r="E551" i="37"/>
  <c r="D550" i="36" s="1"/>
  <c r="F496" i="37"/>
  <c r="E495" i="36" s="1"/>
  <c r="G496" i="37"/>
  <c r="E496" i="37"/>
  <c r="D495" i="36" s="1"/>
  <c r="G518" i="37"/>
  <c r="E518" i="37"/>
  <c r="D517" i="36" s="1"/>
  <c r="F518" i="37"/>
  <c r="E517" i="36" s="1"/>
  <c r="F658" i="37"/>
  <c r="E657" i="36" s="1"/>
  <c r="G658" i="37"/>
  <c r="E658" i="37"/>
  <c r="D657" i="36" s="1"/>
  <c r="F515" i="37"/>
  <c r="E514" i="36" s="1"/>
  <c r="G515" i="37"/>
  <c r="E515" i="37"/>
  <c r="D514" i="36" s="1"/>
  <c r="F204" i="37"/>
  <c r="E203" i="36" s="1"/>
  <c r="G204" i="37"/>
  <c r="E204" i="37"/>
  <c r="D203" i="36" s="1"/>
  <c r="F477" i="37"/>
  <c r="E476" i="36" s="1"/>
  <c r="G477" i="37"/>
  <c r="E477" i="37"/>
  <c r="D476" i="36" s="1"/>
  <c r="F523" i="37"/>
  <c r="E522" i="36" s="1"/>
  <c r="E523" i="37"/>
  <c r="D522" i="36" s="1"/>
  <c r="G523" i="37"/>
  <c r="F212" i="37"/>
  <c r="E211" i="36" s="1"/>
  <c r="G212" i="37"/>
  <c r="E212" i="37"/>
  <c r="D211" i="36" s="1"/>
  <c r="F631" i="37"/>
  <c r="E630" i="36" s="1"/>
  <c r="G631" i="37"/>
  <c r="E631" i="37"/>
  <c r="D630" i="36" s="1"/>
  <c r="F521" i="37"/>
  <c r="E520" i="36" s="1"/>
  <c r="E521" i="37"/>
  <c r="D520" i="36" s="1"/>
  <c r="G521" i="37"/>
  <c r="F530" i="37"/>
  <c r="E529" i="36" s="1"/>
  <c r="G530" i="37"/>
  <c r="E530" i="37"/>
  <c r="D529" i="36" s="1"/>
  <c r="F275" i="37"/>
  <c r="E274" i="36" s="1"/>
  <c r="G275" i="37"/>
  <c r="E275" i="37"/>
  <c r="D274" i="36" s="1"/>
  <c r="F476" i="37"/>
  <c r="E475" i="36" s="1"/>
  <c r="G476" i="37"/>
  <c r="E476" i="37"/>
  <c r="D475" i="36" s="1"/>
  <c r="F493" i="37"/>
  <c r="E492" i="36" s="1"/>
  <c r="G493" i="37"/>
  <c r="E493" i="37"/>
  <c r="D492" i="36" s="1"/>
  <c r="F520" i="37"/>
  <c r="E519" i="36" s="1"/>
  <c r="G520" i="37"/>
  <c r="E520" i="37"/>
  <c r="D519" i="36" s="1"/>
  <c r="F411" i="37"/>
  <c r="E410" i="36" s="1"/>
  <c r="G411" i="37"/>
  <c r="E411" i="37"/>
  <c r="D410" i="36" s="1"/>
  <c r="F629" i="37"/>
  <c r="E628" i="36" s="1"/>
  <c r="E629" i="37"/>
  <c r="D628" i="36" s="1"/>
  <c r="G629" i="37"/>
  <c r="F519" i="37"/>
  <c r="E518" i="36" s="1"/>
  <c r="G519" i="37"/>
  <c r="E519" i="37"/>
  <c r="D518" i="36" s="1"/>
  <c r="G646" i="37"/>
  <c r="E646" i="37"/>
  <c r="D645" i="36" s="1"/>
  <c r="F646" i="37"/>
  <c r="E645" i="36" s="1"/>
  <c r="F481" i="37"/>
  <c r="E480" i="36" s="1"/>
  <c r="G481" i="37"/>
  <c r="E481" i="37"/>
  <c r="D480" i="36" s="1"/>
  <c r="F642" i="37"/>
  <c r="E641" i="36" s="1"/>
  <c r="G642" i="37"/>
  <c r="E642" i="37"/>
  <c r="D641" i="36" s="1"/>
  <c r="F380" i="37"/>
  <c r="E379" i="36" s="1"/>
  <c r="G380" i="37"/>
  <c r="E380" i="37"/>
  <c r="D379" i="36" s="1"/>
  <c r="F653" i="37"/>
  <c r="E652" i="36" s="1"/>
  <c r="G653" i="37"/>
  <c r="E653" i="37"/>
  <c r="D652" i="36" s="1"/>
  <c r="F587" i="37"/>
  <c r="E586" i="36" s="1"/>
  <c r="E587" i="37"/>
  <c r="D586" i="36" s="1"/>
  <c r="G587" i="37"/>
  <c r="F585" i="37"/>
  <c r="E584" i="36" s="1"/>
  <c r="E585" i="37"/>
  <c r="D584" i="36" s="1"/>
  <c r="G585" i="37"/>
  <c r="G502" i="37"/>
  <c r="E502" i="37"/>
  <c r="D501" i="36" s="1"/>
  <c r="F502" i="37"/>
  <c r="E501" i="36" s="1"/>
  <c r="F456" i="37"/>
  <c r="E455" i="36" s="1"/>
  <c r="G456" i="37"/>
  <c r="E456" i="37"/>
  <c r="D455" i="36" s="1"/>
  <c r="F557" i="37"/>
  <c r="E556" i="36" s="1"/>
  <c r="G557" i="37"/>
  <c r="E557" i="37"/>
  <c r="D556" i="36" s="1"/>
  <c r="G566" i="37"/>
  <c r="E566" i="37"/>
  <c r="D565" i="36" s="1"/>
  <c r="F566" i="37"/>
  <c r="E565" i="36" s="1"/>
  <c r="F475" i="37"/>
  <c r="E474" i="36" s="1"/>
  <c r="G475" i="37"/>
  <c r="E475" i="37"/>
  <c r="D474" i="36" s="1"/>
  <c r="F180" i="37"/>
  <c r="E179" i="36" s="1"/>
  <c r="G180" i="37"/>
  <c r="E180" i="37"/>
  <c r="D179" i="36" s="1"/>
  <c r="F453" i="37"/>
  <c r="E452" i="36" s="1"/>
  <c r="G453" i="37"/>
  <c r="E453" i="37"/>
  <c r="D452" i="36" s="1"/>
  <c r="F444" i="37"/>
  <c r="E443" i="36" s="1"/>
  <c r="G444" i="37"/>
  <c r="E444" i="37"/>
  <c r="D443" i="36" s="1"/>
  <c r="F497" i="37"/>
  <c r="E496" i="36" s="1"/>
  <c r="E497" i="37"/>
  <c r="D496" i="36" s="1"/>
  <c r="G497" i="37"/>
  <c r="F260" i="37"/>
  <c r="E259" i="36" s="1"/>
  <c r="G260" i="37"/>
  <c r="E260" i="37"/>
  <c r="D259" i="36" s="1"/>
  <c r="F533" i="37"/>
  <c r="E532" i="36" s="1"/>
  <c r="E533" i="37"/>
  <c r="D532" i="36" s="1"/>
  <c r="G533" i="37"/>
  <c r="F624" i="37"/>
  <c r="E623" i="36" s="1"/>
  <c r="G624" i="37"/>
  <c r="E624" i="37"/>
  <c r="D623" i="36" s="1"/>
  <c r="F611" i="37"/>
  <c r="E610" i="36" s="1"/>
  <c r="G611" i="37"/>
  <c r="E611" i="37"/>
  <c r="D610" i="36" s="1"/>
  <c r="F509" i="37"/>
  <c r="E508" i="36" s="1"/>
  <c r="G509" i="37"/>
  <c r="E509" i="37"/>
  <c r="D508" i="36" s="1"/>
  <c r="F546" i="37"/>
  <c r="E545" i="36" s="1"/>
  <c r="G546" i="37"/>
  <c r="E546" i="37"/>
  <c r="D545" i="36" s="1"/>
  <c r="F131" i="37"/>
  <c r="E130" i="36" s="1"/>
  <c r="G131" i="37"/>
  <c r="E131" i="37"/>
  <c r="D130" i="36" s="1"/>
  <c r="F643" i="37"/>
  <c r="E642" i="36" s="1"/>
  <c r="G643" i="37"/>
  <c r="E643" i="37"/>
  <c r="D642" i="36" s="1"/>
  <c r="F332" i="37"/>
  <c r="E331" i="36" s="1"/>
  <c r="G332" i="37"/>
  <c r="E332" i="37"/>
  <c r="D331" i="36" s="1"/>
  <c r="F605" i="37"/>
  <c r="E604" i="36" s="1"/>
  <c r="G605" i="37"/>
  <c r="E605" i="37"/>
  <c r="D604" i="36" s="1"/>
  <c r="G550" i="37"/>
  <c r="E550" i="37"/>
  <c r="D549" i="36" s="1"/>
  <c r="F550" i="37"/>
  <c r="E549" i="36" s="1"/>
  <c r="F495" i="37"/>
  <c r="E494" i="36" s="1"/>
  <c r="G495" i="37"/>
  <c r="E495" i="37"/>
  <c r="D494" i="36" s="1"/>
  <c r="F513" i="37"/>
  <c r="E512" i="36" s="1"/>
  <c r="G513" i="37"/>
  <c r="E513" i="37"/>
  <c r="D512" i="36" s="1"/>
  <c r="F600" i="37"/>
  <c r="E599" i="36" s="1"/>
  <c r="G600" i="37"/>
  <c r="E600" i="37"/>
  <c r="D599" i="36" s="1"/>
  <c r="F139" i="37"/>
  <c r="E138" i="36" s="1"/>
  <c r="G139" i="37"/>
  <c r="E139" i="37"/>
  <c r="D138" i="36" s="1"/>
  <c r="F651" i="37"/>
  <c r="E650" i="36" s="1"/>
  <c r="G651" i="37"/>
  <c r="E651" i="37"/>
  <c r="D650" i="36" s="1"/>
  <c r="F340" i="37"/>
  <c r="E339" i="36" s="1"/>
  <c r="G340" i="37"/>
  <c r="E340" i="37"/>
  <c r="D339" i="36" s="1"/>
  <c r="F448" i="37"/>
  <c r="E447" i="36" s="1"/>
  <c r="G448" i="37"/>
  <c r="E448" i="37"/>
  <c r="D447" i="36" s="1"/>
  <c r="F649" i="37"/>
  <c r="E648" i="36" s="1"/>
  <c r="E649" i="37"/>
  <c r="D648" i="36" s="1"/>
  <c r="G649" i="37"/>
  <c r="G630" i="37"/>
  <c r="E630" i="37"/>
  <c r="D629" i="36" s="1"/>
  <c r="F630" i="37"/>
  <c r="E629" i="36" s="1"/>
  <c r="F403" i="37"/>
  <c r="E402" i="36" s="1"/>
  <c r="G403" i="37"/>
  <c r="E403" i="37"/>
  <c r="D402" i="36" s="1"/>
  <c r="F621" i="37"/>
  <c r="E620" i="36" s="1"/>
  <c r="G621" i="37"/>
  <c r="E621" i="37"/>
  <c r="D620" i="36" s="1"/>
  <c r="F639" i="37"/>
  <c r="E638" i="36" s="1"/>
  <c r="G639" i="37"/>
  <c r="E639" i="37"/>
  <c r="D638" i="36" s="1"/>
  <c r="F539" i="37"/>
  <c r="E538" i="36" s="1"/>
  <c r="G539" i="37"/>
  <c r="E539" i="37"/>
  <c r="D538" i="36" s="1"/>
  <c r="F228" i="37"/>
  <c r="E227" i="36" s="1"/>
  <c r="G228" i="37"/>
  <c r="E228" i="37"/>
  <c r="D227" i="36" s="1"/>
  <c r="G446" i="37"/>
  <c r="E446" i="37"/>
  <c r="D445" i="36" s="1"/>
  <c r="F446" i="37"/>
  <c r="E445" i="36" s="1"/>
  <c r="F647" i="37"/>
  <c r="E646" i="36" s="1"/>
  <c r="G647" i="37"/>
  <c r="E647" i="37"/>
  <c r="D646" i="36" s="1"/>
  <c r="F537" i="37"/>
  <c r="E536" i="36" s="1"/>
  <c r="G537" i="37"/>
  <c r="E537" i="37"/>
  <c r="D536" i="36" s="1"/>
  <c r="F506" i="37"/>
  <c r="E505" i="36" s="1"/>
  <c r="G506" i="37"/>
  <c r="E506" i="37"/>
  <c r="D505" i="36" s="1"/>
  <c r="F626" i="37"/>
  <c r="E625" i="36" s="1"/>
  <c r="G626" i="37"/>
  <c r="E626" i="37"/>
  <c r="D625" i="36" s="1"/>
  <c r="F536" i="37"/>
  <c r="E535" i="36" s="1"/>
  <c r="G536" i="37"/>
  <c r="E536" i="37"/>
  <c r="D535" i="36" s="1"/>
  <c r="F292" i="37"/>
  <c r="E291" i="36" s="1"/>
  <c r="G292" i="37"/>
  <c r="E292" i="37"/>
  <c r="D291" i="36" s="1"/>
  <c r="G510" i="37"/>
  <c r="E510" i="37"/>
  <c r="D509" i="36" s="1"/>
  <c r="F510" i="37"/>
  <c r="E509" i="36" s="1"/>
  <c r="F601" i="37"/>
  <c r="E600" i="36" s="1"/>
  <c r="G601" i="37"/>
  <c r="E601" i="37"/>
  <c r="D600" i="36" s="1"/>
  <c r="C363" i="21" l="1"/>
  <c r="G144" i="36"/>
  <c r="G165" i="36"/>
  <c r="G345" i="36"/>
  <c r="G313" i="36"/>
  <c r="G175" i="36"/>
  <c r="G189" i="36"/>
  <c r="G336" i="36"/>
  <c r="G286" i="36"/>
  <c r="G308" i="36"/>
  <c r="G292" i="36"/>
  <c r="G209" i="36"/>
  <c r="G125" i="36"/>
  <c r="G257" i="36"/>
  <c r="G396" i="36"/>
  <c r="G445" i="36"/>
  <c r="G219" i="36"/>
  <c r="G566" i="36"/>
  <c r="G583" i="36"/>
  <c r="G663" i="36"/>
  <c r="G449" i="36"/>
  <c r="G76" i="36"/>
  <c r="G14" i="36"/>
  <c r="G25" i="36"/>
  <c r="G128" i="36"/>
  <c r="G157" i="36"/>
  <c r="G430" i="36"/>
  <c r="G428" i="36"/>
  <c r="G228" i="36"/>
  <c r="G221" i="36"/>
  <c r="G404" i="36"/>
  <c r="G382" i="36"/>
  <c r="G235" i="36"/>
  <c r="G225" i="36"/>
  <c r="G268" i="36"/>
  <c r="G43" i="36"/>
  <c r="G98" i="36"/>
  <c r="G94" i="36"/>
  <c r="G124" i="36"/>
  <c r="G260" i="36"/>
  <c r="G256" i="36"/>
  <c r="G226" i="36"/>
  <c r="G432" i="36"/>
  <c r="G119" i="36"/>
  <c r="G149" i="36"/>
  <c r="G236" i="36"/>
  <c r="G328" i="36"/>
  <c r="G290" i="36"/>
  <c r="G318" i="36"/>
  <c r="G381" i="36"/>
  <c r="G526" i="36"/>
  <c r="G590" i="36"/>
  <c r="G493" i="36"/>
  <c r="G512" i="36"/>
  <c r="G513" i="36"/>
  <c r="G323" i="36"/>
  <c r="G633" i="36"/>
  <c r="G178" i="36"/>
  <c r="G362" i="36"/>
  <c r="G30" i="36"/>
  <c r="G31" i="36"/>
  <c r="G153" i="36"/>
  <c r="G431" i="36"/>
  <c r="G207" i="36"/>
  <c r="G224" i="36"/>
  <c r="G637" i="36"/>
  <c r="G411" i="36"/>
  <c r="G202" i="36"/>
  <c r="G523" i="36"/>
  <c r="G486" i="36"/>
  <c r="G465" i="36"/>
  <c r="G460" i="36"/>
  <c r="G644" i="36"/>
  <c r="G452" i="36"/>
  <c r="G315" i="36"/>
  <c r="G75" i="36"/>
  <c r="G85" i="36"/>
  <c r="G278" i="36"/>
  <c r="G363" i="36"/>
  <c r="G249" i="36"/>
  <c r="G181" i="36"/>
  <c r="G664" i="36"/>
  <c r="G410" i="36"/>
  <c r="G444" i="36"/>
  <c r="G548" i="36"/>
  <c r="G567" i="36"/>
  <c r="G561" i="36"/>
  <c r="G649" i="36"/>
  <c r="G129" i="36"/>
  <c r="G215" i="36"/>
  <c r="G247" i="36"/>
  <c r="G293" i="36"/>
  <c r="G536" i="36"/>
  <c r="G282" i="36"/>
  <c r="G651" i="36"/>
  <c r="G331" i="36"/>
  <c r="G579" i="36"/>
  <c r="G457" i="36"/>
  <c r="G552" i="36"/>
  <c r="G78" i="36"/>
  <c r="G32" i="36"/>
  <c r="G23" i="36"/>
  <c r="G151" i="36"/>
  <c r="G334" i="36"/>
  <c r="G184" i="36"/>
  <c r="G169" i="36"/>
  <c r="G201" i="36"/>
  <c r="G139" i="36"/>
  <c r="G185" i="36"/>
  <c r="G12" i="36"/>
  <c r="G62" i="36"/>
  <c r="G26" i="36"/>
  <c r="G108" i="36"/>
  <c r="G167" i="36"/>
  <c r="G166" i="36"/>
  <c r="G367" i="36"/>
  <c r="G373" i="36"/>
  <c r="G192" i="36"/>
  <c r="G409" i="36"/>
  <c r="G368" i="36"/>
  <c r="G527" i="36"/>
  <c r="G475" i="36"/>
  <c r="G266" i="36"/>
  <c r="G587" i="36"/>
  <c r="G550" i="36"/>
  <c r="G647" i="36"/>
  <c r="G524" i="36"/>
  <c r="G461" i="36"/>
  <c r="G488" i="36"/>
  <c r="G27" i="36"/>
  <c r="G97" i="36"/>
  <c r="G57" i="36"/>
  <c r="G172" i="36"/>
  <c r="G264" i="36"/>
  <c r="G245" i="36"/>
  <c r="G595" i="36"/>
  <c r="G474" i="36"/>
  <c r="G453" i="36"/>
  <c r="G612" i="36"/>
  <c r="G631" i="36"/>
  <c r="G657" i="36"/>
  <c r="G259" i="36"/>
  <c r="G624" i="36"/>
  <c r="G114" i="36"/>
  <c r="G298" i="36"/>
  <c r="G379" i="36"/>
  <c r="G15" i="36"/>
  <c r="G52" i="36"/>
  <c r="G45" i="36"/>
  <c r="G113" i="36"/>
  <c r="G576" i="36"/>
  <c r="G640" i="36"/>
  <c r="G310" i="36"/>
  <c r="G344" i="36"/>
  <c r="G174" i="36"/>
  <c r="G573" i="36"/>
  <c r="G347" i="36"/>
  <c r="G520" i="36"/>
  <c r="G138" i="36"/>
  <c r="G450" i="36"/>
  <c r="G195" i="36"/>
  <c r="G560" i="36"/>
  <c r="G506" i="36"/>
  <c r="G352" i="36"/>
  <c r="G311" i="36"/>
  <c r="G646" i="36"/>
  <c r="G571" i="36"/>
  <c r="G580" i="36"/>
  <c r="G562" i="36"/>
  <c r="G611" i="36"/>
  <c r="G470" i="36"/>
  <c r="G499" i="36"/>
  <c r="G585" i="36"/>
  <c r="G510" i="36"/>
  <c r="G509" i="36"/>
  <c r="G501" i="36"/>
  <c r="G616" i="36"/>
  <c r="G312" i="36"/>
  <c r="G353" i="36"/>
  <c r="G162" i="36"/>
  <c r="G546" i="36"/>
  <c r="G291" i="36"/>
  <c r="G210" i="36"/>
  <c r="G622" i="36"/>
  <c r="G623" i="36"/>
  <c r="G448" i="36"/>
  <c r="G443" i="36"/>
  <c r="G29" i="36"/>
  <c r="G58" i="36"/>
  <c r="G54" i="36"/>
  <c r="G384" i="36"/>
  <c r="G321" i="36"/>
  <c r="G332" i="36"/>
  <c r="G188" i="36"/>
  <c r="G333" i="36"/>
  <c r="G197" i="36"/>
  <c r="G230" i="36"/>
  <c r="G49" i="36"/>
  <c r="G37" i="36"/>
  <c r="G103" i="36"/>
  <c r="G265" i="36"/>
  <c r="G329" i="36"/>
  <c r="G199" i="36"/>
  <c r="G126" i="36"/>
  <c r="G438" i="36"/>
  <c r="G212" i="36"/>
  <c r="G277" i="36"/>
  <c r="G309" i="36"/>
  <c r="G481" i="36"/>
  <c r="G519" i="36"/>
  <c r="G446" i="36"/>
  <c r="G275" i="36"/>
  <c r="G549" i="36"/>
  <c r="G610" i="36"/>
  <c r="G314" i="36"/>
  <c r="G542" i="36"/>
  <c r="G479" i="36"/>
  <c r="G577" i="36"/>
  <c r="G68" i="36"/>
  <c r="G88" i="36"/>
  <c r="G83" i="36"/>
  <c r="G141" i="36"/>
  <c r="G341" i="36"/>
  <c r="G349" i="36"/>
  <c r="G645" i="36"/>
  <c r="G483" i="36"/>
  <c r="G402" i="36"/>
  <c r="G511" i="36"/>
  <c r="G572" i="36"/>
  <c r="G514" i="36"/>
  <c r="G596" i="36"/>
  <c r="G632" i="36"/>
  <c r="G626" i="36"/>
  <c r="G307" i="36"/>
  <c r="G471" i="36"/>
  <c r="G73" i="36"/>
  <c r="G13" i="36"/>
  <c r="G28" i="36"/>
  <c r="G150" i="36"/>
  <c r="G565" i="36"/>
  <c r="G586" i="36"/>
  <c r="G608" i="36"/>
  <c r="G246" i="36"/>
  <c r="G118" i="36"/>
  <c r="G316" i="36"/>
  <c r="G182" i="36"/>
  <c r="G377" i="36"/>
  <c r="G358" i="36"/>
  <c r="G295" i="36"/>
  <c r="G518" i="36"/>
  <c r="G620" i="36"/>
  <c r="G619" i="36"/>
  <c r="G569" i="36"/>
  <c r="G322" i="36"/>
  <c r="G570" i="36"/>
  <c r="G615" i="36"/>
  <c r="G102" i="36"/>
  <c r="G41" i="36"/>
  <c r="G18" i="36"/>
  <c r="G137" i="36"/>
  <c r="G214" i="36"/>
  <c r="G398" i="36"/>
  <c r="G261" i="36"/>
  <c r="G294" i="36"/>
  <c r="G320" i="36"/>
  <c r="G437" i="36"/>
  <c r="G86" i="36"/>
  <c r="G80" i="36"/>
  <c r="G36" i="36"/>
  <c r="G121" i="36"/>
  <c r="G147" i="36"/>
  <c r="G241" i="36"/>
  <c r="G425" i="36"/>
  <c r="G405" i="36"/>
  <c r="G204" i="36"/>
  <c r="G418" i="36"/>
  <c r="G326" i="36"/>
  <c r="G229" i="36"/>
  <c r="G302" i="36"/>
  <c r="G271" i="36"/>
  <c r="G547" i="36"/>
  <c r="G466" i="36"/>
  <c r="G581" i="36"/>
  <c r="G578" i="36"/>
  <c r="G660" i="36"/>
  <c r="G665" i="36"/>
  <c r="G187" i="36"/>
  <c r="G371" i="36"/>
  <c r="G643" i="36"/>
  <c r="G35" i="36"/>
  <c r="G69" i="36"/>
  <c r="G53" i="36"/>
  <c r="G105" i="36"/>
  <c r="G239" i="36"/>
  <c r="G407" i="36"/>
  <c r="G463" i="36"/>
  <c r="G638" i="36"/>
  <c r="G629" i="36"/>
  <c r="G211" i="36"/>
  <c r="G485" i="36"/>
  <c r="G593" i="36"/>
  <c r="G250" i="36"/>
  <c r="G478" i="36"/>
  <c r="G662" i="36"/>
  <c r="G234" i="36"/>
  <c r="G93" i="36"/>
  <c r="G87" i="36"/>
  <c r="G109" i="36"/>
  <c r="G420" i="36"/>
  <c r="G359" i="36"/>
  <c r="G284" i="36"/>
  <c r="G213" i="36"/>
  <c r="G350" i="36"/>
  <c r="G636" i="36"/>
  <c r="G419" i="36"/>
  <c r="G338" i="36"/>
  <c r="G447" i="36"/>
  <c r="G667" i="36"/>
  <c r="G541" i="36"/>
  <c r="G530" i="36"/>
  <c r="G639" i="36"/>
  <c r="G545" i="36"/>
  <c r="G650" i="36"/>
  <c r="G617" i="36"/>
  <c r="G186" i="36"/>
  <c r="G459" i="36"/>
  <c r="G661" i="36"/>
  <c r="G532" i="36"/>
  <c r="G95" i="36"/>
  <c r="G67" i="36"/>
  <c r="G61" i="36"/>
  <c r="G112" i="36"/>
  <c r="G380" i="36"/>
  <c r="G354" i="36"/>
  <c r="G415" i="36"/>
  <c r="G429" i="36"/>
  <c r="G231" i="36"/>
  <c r="G439" i="36"/>
  <c r="G131" i="36"/>
  <c r="G117" i="36"/>
  <c r="G40" i="36"/>
  <c r="G42" i="36"/>
  <c r="G598" i="36"/>
  <c r="G90" i="36"/>
  <c r="G22" i="36"/>
  <c r="G56" i="36"/>
  <c r="G389" i="36"/>
  <c r="G385" i="36"/>
  <c r="G555" i="36"/>
  <c r="G355" i="36"/>
  <c r="G274" i="36"/>
  <c r="G630" i="36"/>
  <c r="G464" i="36"/>
  <c r="G544" i="36"/>
  <c r="G122" i="36"/>
  <c r="G597" i="36"/>
  <c r="G534" i="36"/>
  <c r="G434" i="36"/>
  <c r="G563" i="36"/>
  <c r="G24" i="36"/>
  <c r="G84" i="36"/>
  <c r="G81" i="36"/>
  <c r="G406" i="36"/>
  <c r="G262" i="36"/>
  <c r="G325" i="36"/>
  <c r="G400" i="36"/>
  <c r="G158" i="36"/>
  <c r="G625" i="36"/>
  <c r="G227" i="36"/>
  <c r="G146" i="36"/>
  <c r="G467" i="36"/>
  <c r="G558" i="36"/>
  <c r="G462" i="36"/>
  <c r="G551" i="36"/>
  <c r="G96" i="36"/>
  <c r="G91" i="36"/>
  <c r="G38" i="36"/>
  <c r="G134" i="36"/>
  <c r="G193" i="36"/>
  <c r="G364" i="36"/>
  <c r="G223" i="36"/>
  <c r="G388" i="36"/>
  <c r="G421" i="36"/>
  <c r="G399" i="36"/>
  <c r="G655" i="36"/>
  <c r="G492" i="36"/>
  <c r="G635" i="36"/>
  <c r="G599" i="36"/>
  <c r="G203" i="36"/>
  <c r="G487" i="36"/>
  <c r="G163" i="36"/>
  <c r="G392" i="36"/>
  <c r="G276" i="36"/>
  <c r="G500" i="36"/>
  <c r="G654" i="36"/>
  <c r="G642" i="36"/>
  <c r="G477" i="36"/>
  <c r="G553" i="36"/>
  <c r="G251" i="36"/>
  <c r="G435" i="36"/>
  <c r="G72" i="36"/>
  <c r="G44" i="36"/>
  <c r="G82" i="36"/>
  <c r="G390" i="36"/>
  <c r="G135" i="36"/>
  <c r="G575" i="36"/>
  <c r="G232" i="36"/>
  <c r="G374" i="36"/>
  <c r="G233" i="36"/>
  <c r="G304" i="36"/>
  <c r="G299" i="36"/>
  <c r="G554" i="36"/>
  <c r="G104" i="36"/>
  <c r="G436" i="36"/>
  <c r="G337" i="36"/>
  <c r="G370" i="36"/>
  <c r="G64" i="36"/>
  <c r="G60" i="36"/>
  <c r="G63" i="36"/>
  <c r="G356" i="36"/>
  <c r="G220" i="36"/>
  <c r="G600" i="36"/>
  <c r="G346" i="36"/>
  <c r="G482" i="36"/>
  <c r="G484" i="36"/>
  <c r="G503" i="36"/>
  <c r="G528" i="36"/>
  <c r="G507" i="36"/>
  <c r="G516" i="36"/>
  <c r="G618" i="36"/>
  <c r="G306" i="36"/>
  <c r="G66" i="36"/>
  <c r="G33" i="36"/>
  <c r="G111" i="36"/>
  <c r="G107" i="36"/>
  <c r="G177" i="36"/>
  <c r="G254" i="36"/>
  <c r="G156" i="36"/>
  <c r="G533" i="36"/>
  <c r="G417" i="36"/>
  <c r="G427" i="36"/>
  <c r="G472" i="36"/>
  <c r="G218" i="36"/>
  <c r="G656" i="36"/>
  <c r="G458" i="36"/>
  <c r="G604" i="36"/>
  <c r="G559" i="36"/>
  <c r="G653" i="36"/>
  <c r="G51" i="36"/>
  <c r="G50" i="36"/>
  <c r="G17" i="36"/>
  <c r="G127" i="36"/>
  <c r="G424" i="36"/>
  <c r="G206" i="36"/>
  <c r="G423" i="36"/>
  <c r="G564" i="36"/>
  <c r="G594" i="36"/>
  <c r="G621" i="36"/>
  <c r="G603" i="36"/>
  <c r="G194" i="36"/>
  <c r="G451" i="36"/>
  <c r="G100" i="36"/>
  <c r="G300" i="36"/>
  <c r="G159" i="36"/>
  <c r="G335" i="36"/>
  <c r="G535" i="36"/>
  <c r="G602" i="36"/>
  <c r="G627" i="36"/>
  <c r="G557" i="36"/>
  <c r="G130" i="36"/>
  <c r="G387" i="36"/>
  <c r="G489" i="36"/>
  <c r="G242" i="36"/>
  <c r="G426" i="36"/>
  <c r="G59" i="36"/>
  <c r="G55" i="36"/>
  <c r="G48" i="36"/>
  <c r="G281" i="36"/>
  <c r="G412" i="36"/>
  <c r="G538" i="36"/>
  <c r="G607" i="36"/>
  <c r="G161" i="36"/>
  <c r="G301" i="36"/>
  <c r="G413" i="36"/>
  <c r="G305" i="36"/>
  <c r="G238" i="36"/>
  <c r="G414" i="36"/>
  <c r="G584" i="36"/>
  <c r="G152" i="36"/>
  <c r="G288" i="36"/>
  <c r="G200" i="36"/>
  <c r="G343" i="36"/>
  <c r="G416" i="36"/>
  <c r="G376" i="36"/>
  <c r="G568" i="36"/>
  <c r="G243" i="36"/>
  <c r="G582" i="36"/>
  <c r="G529" i="36"/>
  <c r="G395" i="36"/>
  <c r="G468" i="36"/>
  <c r="G504" i="36"/>
  <c r="G498" i="36"/>
  <c r="G179" i="36"/>
  <c r="G521" i="36"/>
  <c r="G47" i="36"/>
  <c r="G77" i="36"/>
  <c r="G16" i="36"/>
  <c r="G142" i="36"/>
  <c r="G208" i="36"/>
  <c r="G351" i="36"/>
  <c r="G365" i="36"/>
  <c r="G248" i="36"/>
  <c r="G391" i="36"/>
  <c r="G531" i="36"/>
  <c r="G115" i="36"/>
  <c r="G252" i="36"/>
  <c r="G433" i="36"/>
  <c r="G287" i="36"/>
  <c r="G237" i="36"/>
  <c r="G324" i="36"/>
  <c r="G361" i="36"/>
  <c r="G454" i="36"/>
  <c r="G556" i="36"/>
  <c r="G497" i="36"/>
  <c r="G267" i="36"/>
  <c r="G605" i="36"/>
  <c r="G589" i="36"/>
  <c r="G19" i="36"/>
  <c r="G79" i="36"/>
  <c r="G20" i="36"/>
  <c r="G216" i="36"/>
  <c r="G280" i="36"/>
  <c r="G263" i="36"/>
  <c r="G480" i="36"/>
  <c r="G666" i="36"/>
  <c r="G601" i="36"/>
  <c r="G403" i="36"/>
  <c r="G494" i="36"/>
  <c r="G517" i="36"/>
  <c r="G442" i="36"/>
  <c r="G168" i="36"/>
  <c r="G360" i="36"/>
  <c r="G269" i="36"/>
  <c r="G357" i="36"/>
  <c r="G366" i="36"/>
  <c r="G609" i="36"/>
  <c r="G592" i="36"/>
  <c r="G574" i="36"/>
  <c r="G339" i="36"/>
  <c r="G613" i="36"/>
  <c r="G508" i="36"/>
  <c r="G378" i="36"/>
  <c r="G606" i="36"/>
  <c r="G543" i="36"/>
  <c r="G652" i="36"/>
  <c r="G39" i="36"/>
  <c r="G70" i="36"/>
  <c r="G34" i="36"/>
  <c r="G255" i="36"/>
  <c r="G296" i="36"/>
  <c r="G196" i="36"/>
  <c r="G297" i="36"/>
  <c r="G289" i="36"/>
  <c r="G120" i="36"/>
  <c r="G160" i="36"/>
  <c r="G272" i="36"/>
  <c r="G348" i="36"/>
  <c r="G317" i="36"/>
  <c r="G155" i="36"/>
  <c r="G198" i="36"/>
  <c r="G143" i="36"/>
  <c r="G240" i="36"/>
  <c r="G123" i="36"/>
  <c r="G145" i="36"/>
  <c r="G110" i="36"/>
  <c r="G372" i="36"/>
  <c r="G319" i="36"/>
  <c r="G375" i="36"/>
  <c r="G279" i="36"/>
  <c r="G285" i="36"/>
  <c r="G422" i="36"/>
  <c r="G270" i="36"/>
  <c r="G176" i="36"/>
  <c r="G106" i="36"/>
  <c r="G283" i="36"/>
  <c r="G456" i="36"/>
  <c r="G659" i="36"/>
  <c r="G386" i="36"/>
  <c r="G634" i="36"/>
  <c r="G496" i="36"/>
  <c r="G170" i="36"/>
  <c r="G469" i="36"/>
  <c r="G74" i="36"/>
  <c r="G21" i="36"/>
  <c r="G71" i="36"/>
  <c r="G393" i="36"/>
  <c r="G183" i="36"/>
  <c r="G222" i="36"/>
  <c r="G522" i="36"/>
  <c r="G132" i="36"/>
  <c r="G244" i="36"/>
  <c r="G397" i="36"/>
  <c r="G441" i="36"/>
  <c r="G327" i="36"/>
  <c r="G641" i="36"/>
  <c r="G628" i="36"/>
  <c r="G658" i="36"/>
  <c r="G502" i="36"/>
  <c r="G258" i="36"/>
  <c r="G515" i="36"/>
  <c r="G101" i="36"/>
  <c r="G89" i="36"/>
  <c r="G92" i="36"/>
  <c r="G136" i="36"/>
  <c r="G180" i="36"/>
  <c r="G217" i="36"/>
  <c r="G164" i="36"/>
  <c r="G340" i="36"/>
  <c r="G190" i="36"/>
  <c r="G505" i="36"/>
  <c r="G154" i="36"/>
  <c r="G455" i="36"/>
  <c r="G394" i="36"/>
  <c r="G540" i="36"/>
  <c r="G495" i="36"/>
  <c r="G491" i="36"/>
  <c r="G171" i="36"/>
  <c r="G303" i="36"/>
  <c r="G133" i="36"/>
  <c r="G591" i="36"/>
  <c r="G539" i="36"/>
  <c r="G473" i="36"/>
  <c r="G330" i="36"/>
  <c r="G476" i="36"/>
  <c r="G614" i="36"/>
  <c r="G537" i="36"/>
  <c r="G588" i="36"/>
  <c r="G525" i="36"/>
  <c r="G490" i="36"/>
  <c r="G65" i="36"/>
  <c r="G46" i="36"/>
  <c r="G116" i="36"/>
  <c r="G173" i="36"/>
  <c r="G205" i="36"/>
  <c r="G408" i="36"/>
  <c r="G140" i="36"/>
  <c r="G648" i="36"/>
  <c r="G342" i="36"/>
  <c r="G369" i="36"/>
  <c r="G440" i="36"/>
  <c r="G148" i="36"/>
  <c r="G273" i="36"/>
  <c r="G191" i="36"/>
  <c r="G383" i="36"/>
  <c r="G253" i="36"/>
  <c r="G401" i="36"/>
  <c r="F480" i="36"/>
  <c r="F588" i="36"/>
  <c r="F560" i="36"/>
  <c r="F591" i="36"/>
  <c r="F419" i="36"/>
  <c r="F632" i="36"/>
  <c r="F376" i="36"/>
  <c r="F429" i="36"/>
  <c r="F126" i="36"/>
  <c r="F509" i="36"/>
  <c r="F227" i="36"/>
  <c r="F455" i="36"/>
  <c r="F603" i="36"/>
  <c r="F378" i="36"/>
  <c r="F178" i="36"/>
  <c r="F645" i="36"/>
  <c r="F529" i="36"/>
  <c r="F496" i="36"/>
  <c r="F657" i="36"/>
  <c r="F525" i="36"/>
  <c r="F640" i="36"/>
  <c r="F538" i="36"/>
  <c r="F650" i="36"/>
  <c r="F549" i="36"/>
  <c r="F642" i="36"/>
  <c r="F518" i="36"/>
  <c r="F475" i="36"/>
  <c r="F520" i="36"/>
  <c r="F550" i="36"/>
  <c r="F626" i="36"/>
  <c r="F411" i="36"/>
  <c r="F656" i="36"/>
  <c r="F600" i="36"/>
  <c r="F505" i="36"/>
  <c r="F402" i="36"/>
  <c r="F512" i="36"/>
  <c r="F508" i="36"/>
  <c r="F532" i="36"/>
  <c r="F179" i="36"/>
  <c r="F501" i="36"/>
  <c r="F652" i="36"/>
  <c r="F203" i="36"/>
  <c r="F665" i="36"/>
  <c r="F563" i="36"/>
  <c r="F516" i="36"/>
  <c r="F485" i="36"/>
  <c r="F655" i="36"/>
  <c r="F456" i="36"/>
  <c r="F621" i="36"/>
  <c r="F450" i="36"/>
  <c r="F562" i="36"/>
  <c r="F479" i="36"/>
  <c r="F347" i="36"/>
  <c r="F464" i="36"/>
  <c r="F515" i="36"/>
  <c r="F598" i="36"/>
  <c r="F472" i="36"/>
  <c r="F595" i="36"/>
  <c r="F608" i="36"/>
  <c r="F449" i="36"/>
  <c r="F597" i="36"/>
  <c r="F644" i="36"/>
  <c r="F616" i="36"/>
  <c r="F569" i="36"/>
  <c r="F471" i="36"/>
  <c r="F463" i="36"/>
  <c r="F575" i="36"/>
  <c r="F266" i="36"/>
  <c r="F622" i="36"/>
  <c r="F568" i="36"/>
  <c r="F469" i="36"/>
  <c r="F521" i="36"/>
  <c r="F559" i="36"/>
  <c r="F167" i="36"/>
  <c r="F256" i="36"/>
  <c r="F297" i="36"/>
  <c r="F432" i="36"/>
  <c r="F400" i="36"/>
  <c r="F325" i="36"/>
  <c r="F209" i="36"/>
  <c r="F162" i="36"/>
  <c r="F398" i="36"/>
  <c r="F383" i="36"/>
  <c r="F392" i="36"/>
  <c r="F344" i="36"/>
  <c r="F318" i="36"/>
  <c r="F230" i="36"/>
  <c r="F364" i="36"/>
  <c r="F224" i="36"/>
  <c r="F418" i="36"/>
  <c r="F169" i="36"/>
  <c r="F340" i="36"/>
  <c r="F299" i="36"/>
  <c r="F319" i="36"/>
  <c r="F389" i="36"/>
  <c r="F356" i="36"/>
  <c r="F225" i="36"/>
  <c r="F388" i="36"/>
  <c r="F354" i="36"/>
  <c r="F141" i="36"/>
  <c r="F438" i="36"/>
  <c r="F342" i="36"/>
  <c r="F139" i="36"/>
  <c r="F165" i="36"/>
  <c r="F345" i="36"/>
  <c r="F257" i="36"/>
  <c r="F128" i="36"/>
  <c r="F428" i="36"/>
  <c r="F382" i="36"/>
  <c r="F235" i="36"/>
  <c r="F149" i="36"/>
  <c r="F181" i="36"/>
  <c r="F519" i="36"/>
  <c r="F579" i="36"/>
  <c r="F523" i="36"/>
  <c r="F166" i="36"/>
  <c r="F391" i="36"/>
  <c r="F416" i="36"/>
  <c r="F216" i="36"/>
  <c r="F131" i="36"/>
  <c r="F263" i="36"/>
  <c r="F413" i="36"/>
  <c r="F445" i="36"/>
  <c r="F443" i="36"/>
  <c r="F274" i="36"/>
  <c r="F517" i="36"/>
  <c r="F544" i="36"/>
  <c r="F282" i="36"/>
  <c r="F635" i="36"/>
  <c r="F663" i="36"/>
  <c r="F187" i="36"/>
  <c r="F507" i="36"/>
  <c r="F426" i="36"/>
  <c r="F594" i="36"/>
  <c r="F531" i="36"/>
  <c r="F451" i="36"/>
  <c r="F434" i="36"/>
  <c r="F511" i="36"/>
  <c r="F491" i="36"/>
  <c r="F542" i="36"/>
  <c r="F530" i="36"/>
  <c r="F667" i="36"/>
  <c r="F186" i="36"/>
  <c r="F533" i="36"/>
  <c r="F470" i="36"/>
  <c r="F540" i="36"/>
  <c r="F589" i="36"/>
  <c r="F408" i="36"/>
  <c r="F303" i="36"/>
  <c r="F300" i="36"/>
  <c r="F308" i="36"/>
  <c r="F184" i="36"/>
  <c r="F363" i="36"/>
  <c r="F292" i="36"/>
  <c r="F156" i="36"/>
  <c r="F358" i="36"/>
  <c r="F221" i="36"/>
  <c r="F324" i="36"/>
  <c r="F147" i="36"/>
  <c r="F436" i="36"/>
  <c r="F280" i="36"/>
  <c r="F192" i="36"/>
  <c r="F201" i="36"/>
  <c r="F271" i="36"/>
  <c r="F197" i="36"/>
  <c r="F281" i="36"/>
  <c r="F351" i="36"/>
  <c r="F233" i="36"/>
  <c r="F236" i="36"/>
  <c r="F264" i="36"/>
  <c r="F293" i="36"/>
  <c r="F301" i="36"/>
  <c r="F290" i="36"/>
  <c r="F332" i="36"/>
  <c r="F333" i="36"/>
  <c r="F341" i="36"/>
  <c r="F349" i="36"/>
  <c r="F323" i="36"/>
  <c r="F609" i="36"/>
  <c r="F547" i="36"/>
  <c r="F360" i="36"/>
  <c r="F359" i="36"/>
  <c r="F143" i="36"/>
  <c r="F193" i="36"/>
  <c r="F127" i="36"/>
  <c r="F152" i="36"/>
  <c r="F343" i="36"/>
  <c r="F638" i="36"/>
  <c r="F138" i="36"/>
  <c r="F130" i="36"/>
  <c r="F458" i="36"/>
  <c r="F524" i="36"/>
  <c r="F461" i="36"/>
  <c r="F202" i="36"/>
  <c r="F607" i="36"/>
  <c r="F487" i="36"/>
  <c r="F536" i="36"/>
  <c r="F494" i="36"/>
  <c r="F610" i="36"/>
  <c r="F474" i="36"/>
  <c r="F379" i="36"/>
  <c r="F630" i="36"/>
  <c r="F514" i="36"/>
  <c r="F605" i="36"/>
  <c r="F489" i="36"/>
  <c r="F362" i="36"/>
  <c r="F243" i="36"/>
  <c r="F454" i="36"/>
  <c r="F619" i="36"/>
  <c r="F486" i="36"/>
  <c r="F611" i="36"/>
  <c r="F242" i="36"/>
  <c r="F555" i="36"/>
  <c r="F500" i="36"/>
  <c r="F658" i="36"/>
  <c r="F612" i="36"/>
  <c r="F314" i="36"/>
  <c r="F435" i="36"/>
  <c r="F275" i="36"/>
  <c r="F527" i="36"/>
  <c r="F651" i="36"/>
  <c r="F583" i="36"/>
  <c r="F647" i="36"/>
  <c r="F371" i="36"/>
  <c r="F503" i="36"/>
  <c r="F582" i="36"/>
  <c r="F468" i="36"/>
  <c r="F484" i="36"/>
  <c r="F459" i="36"/>
  <c r="F660" i="36"/>
  <c r="F577" i="36"/>
  <c r="F466" i="36"/>
  <c r="F606" i="36"/>
  <c r="F614" i="36"/>
  <c r="F241" i="36"/>
  <c r="F385" i="36"/>
  <c r="F163" i="36"/>
  <c r="F199" i="36"/>
  <c r="F260" i="36"/>
  <c r="F137" i="36"/>
  <c r="F421" i="36"/>
  <c r="F384" i="36"/>
  <c r="F350" i="36"/>
  <c r="F254" i="36"/>
  <c r="F174" i="36"/>
  <c r="F289" i="36"/>
  <c r="F328" i="36"/>
  <c r="F304" i="36"/>
  <c r="F326" i="36"/>
  <c r="F440" i="36"/>
  <c r="F164" i="36"/>
  <c r="F189" i="36"/>
  <c r="F220" i="36"/>
  <c r="F286" i="36"/>
  <c r="F231" i="36"/>
  <c r="F206" i="36"/>
  <c r="F183" i="36"/>
  <c r="F409" i="36"/>
  <c r="F423" i="36"/>
  <c r="F415" i="36"/>
  <c r="F237" i="36"/>
  <c r="F269" i="36"/>
  <c r="F255" i="36"/>
  <c r="F160" i="36"/>
  <c r="F272" i="36"/>
  <c r="F198" i="36"/>
  <c r="F604" i="36"/>
  <c r="F572" i="36"/>
  <c r="F155" i="36"/>
  <c r="F246" i="36"/>
  <c r="F439" i="36"/>
  <c r="F629" i="36"/>
  <c r="F586" i="36"/>
  <c r="F495" i="36"/>
  <c r="F346" i="36"/>
  <c r="F482" i="36"/>
  <c r="F587" i="36"/>
  <c r="F634" i="36"/>
  <c r="F506" i="36"/>
  <c r="F218" i="36"/>
  <c r="F322" i="36"/>
  <c r="F457" i="36"/>
  <c r="F618" i="36"/>
  <c r="F561" i="36"/>
  <c r="F552" i="36"/>
  <c r="F573" i="36"/>
  <c r="F154" i="36"/>
  <c r="F444" i="36"/>
  <c r="F659" i="36"/>
  <c r="F571" i="36"/>
  <c r="F194" i="36"/>
  <c r="F267" i="36"/>
  <c r="F207" i="36"/>
  <c r="F226" i="36"/>
  <c r="F373" i="36"/>
  <c r="F367" i="36"/>
  <c r="F405" i="36"/>
  <c r="F316" i="36"/>
  <c r="F247" i="36"/>
  <c r="F396" i="36"/>
  <c r="F287" i="36"/>
  <c r="F321" i="36"/>
  <c r="F157" i="36"/>
  <c r="F366" i="36"/>
  <c r="F401" i="36"/>
  <c r="F430" i="36"/>
  <c r="F381" i="36"/>
  <c r="F191" i="36"/>
  <c r="F320" i="36"/>
  <c r="F317" i="36"/>
  <c r="F129" i="36"/>
  <c r="F380" i="36"/>
  <c r="F375" i="36"/>
  <c r="F144" i="36"/>
  <c r="F176" i="36"/>
  <c r="F414" i="36"/>
  <c r="F296" i="36"/>
  <c r="F150" i="36"/>
  <c r="F161" i="36"/>
  <c r="F334" i="36"/>
  <c r="F172" i="36"/>
  <c r="F535" i="36"/>
  <c r="F556" i="36"/>
  <c r="F628" i="36"/>
  <c r="F522" i="36"/>
  <c r="F210" i="36"/>
  <c r="F551" i="36"/>
  <c r="F639" i="36"/>
  <c r="F462" i="36"/>
  <c r="F593" i="36"/>
  <c r="F288" i="36"/>
  <c r="F329" i="36"/>
  <c r="F335" i="36"/>
  <c r="F168" i="36"/>
  <c r="F270" i="36"/>
  <c r="F239" i="36"/>
  <c r="F592" i="36"/>
  <c r="F625" i="36"/>
  <c r="F620" i="36"/>
  <c r="F476" i="36"/>
  <c r="F442" i="36"/>
  <c r="F615" i="36"/>
  <c r="F636" i="36"/>
  <c r="F564" i="36"/>
  <c r="F627" i="36"/>
  <c r="F585" i="36"/>
  <c r="F251" i="36"/>
  <c r="F558" i="36"/>
  <c r="F146" i="36"/>
  <c r="F502" i="36"/>
  <c r="F661" i="36"/>
  <c r="F498" i="36"/>
  <c r="F526" i="36"/>
  <c r="F546" i="36"/>
  <c r="F601" i="36"/>
  <c r="F493" i="36"/>
  <c r="F330" i="36"/>
  <c r="F250" i="36"/>
  <c r="F534" i="36"/>
  <c r="F403" i="36"/>
  <c r="F664" i="36"/>
  <c r="F567" i="36"/>
  <c r="F465" i="36"/>
  <c r="F624" i="36"/>
  <c r="F580" i="36"/>
  <c r="F570" i="36"/>
  <c r="F488" i="36"/>
  <c r="F653" i="36"/>
  <c r="F393" i="36"/>
  <c r="F159" i="36"/>
  <c r="F357" i="36"/>
  <c r="F142" i="36"/>
  <c r="F208" i="36"/>
  <c r="F244" i="36"/>
  <c r="F441" i="36"/>
  <c r="F278" i="36"/>
  <c r="F365" i="36"/>
  <c r="F215" i="36"/>
  <c r="F377" i="36"/>
  <c r="F228" i="36"/>
  <c r="F171" i="36"/>
  <c r="F404" i="36"/>
  <c r="F249" i="36"/>
  <c r="F310" i="36"/>
  <c r="F284" i="36"/>
  <c r="F238" i="36"/>
  <c r="F374" i="36"/>
  <c r="F180" i="36"/>
  <c r="F406" i="36"/>
  <c r="F262" i="36"/>
  <c r="F422" i="36"/>
  <c r="F312" i="36"/>
  <c r="F372" i="36"/>
  <c r="F185" i="36"/>
  <c r="F313" i="36"/>
  <c r="F417" i="36"/>
  <c r="F277" i="36"/>
  <c r="F305" i="36"/>
  <c r="F369" i="36"/>
  <c r="F222" i="36"/>
  <c r="F397" i="36"/>
  <c r="F133" i="36"/>
  <c r="F173" i="36"/>
  <c r="F205" i="36"/>
  <c r="F140" i="36"/>
  <c r="F148" i="36"/>
  <c r="F584" i="36"/>
  <c r="F590" i="36"/>
  <c r="F557" i="36"/>
  <c r="F453" i="36"/>
  <c r="F252" i="36"/>
  <c r="F407" i="36"/>
  <c r="F331" i="36"/>
  <c r="F259" i="36"/>
  <c r="F499" i="36"/>
  <c r="F545" i="36"/>
  <c r="F452" i="36"/>
  <c r="F291" i="36"/>
  <c r="F646" i="36"/>
  <c r="F623" i="36"/>
  <c r="F478" i="36"/>
  <c r="F490" i="36"/>
  <c r="F497" i="36"/>
  <c r="F662" i="36"/>
  <c r="F554" i="36"/>
  <c r="F481" i="36"/>
  <c r="F394" i="36"/>
  <c r="F477" i="36"/>
  <c r="F537" i="36"/>
  <c r="F234" i="36"/>
  <c r="F446" i="36"/>
  <c r="F631" i="36"/>
  <c r="F528" i="36"/>
  <c r="F448" i="36"/>
  <c r="F170" i="36"/>
  <c r="F596" i="36"/>
  <c r="F510" i="36"/>
  <c r="F355" i="36"/>
  <c r="F467" i="36"/>
  <c r="F258" i="36"/>
  <c r="F473" i="36"/>
  <c r="F617" i="36"/>
  <c r="F437" i="36"/>
  <c r="F182" i="36"/>
  <c r="F327" i="36"/>
  <c r="F311" i="36"/>
  <c r="F125" i="36"/>
  <c r="F295" i="36"/>
  <c r="F361" i="36"/>
  <c r="F420" i="36"/>
  <c r="F433" i="36"/>
  <c r="F240" i="36"/>
  <c r="F229" i="36"/>
  <c r="F188" i="36"/>
  <c r="F302" i="36"/>
  <c r="F285" i="36"/>
  <c r="F353" i="36"/>
  <c r="F175" i="36"/>
  <c r="F279" i="36"/>
  <c r="F368" i="36"/>
  <c r="F232" i="36"/>
  <c r="F214" i="36"/>
  <c r="F261" i="36"/>
  <c r="F425" i="36"/>
  <c r="F204" i="36"/>
  <c r="F447" i="36"/>
  <c r="F576" i="36"/>
  <c r="F395" i="36"/>
  <c r="F578" i="36"/>
  <c r="F513" i="36"/>
  <c r="F666" i="36"/>
  <c r="F306" i="36"/>
  <c r="F543" i="36"/>
  <c r="F352" i="36"/>
  <c r="F145" i="36"/>
  <c r="F339" i="36"/>
  <c r="F492" i="36"/>
  <c r="F315" i="36"/>
  <c r="F649" i="36"/>
  <c r="F566" i="36"/>
  <c r="F648" i="36"/>
  <c r="F599" i="36"/>
  <c r="F641" i="36"/>
  <c r="F410" i="36"/>
  <c r="F565" i="36"/>
  <c r="F211" i="36"/>
  <c r="F504" i="36"/>
  <c r="F541" i="36"/>
  <c r="F633" i="36"/>
  <c r="F298" i="36"/>
  <c r="F539" i="36"/>
  <c r="F483" i="36"/>
  <c r="F574" i="36"/>
  <c r="F386" i="36"/>
  <c r="F460" i="36"/>
  <c r="F643" i="36"/>
  <c r="F581" i="36"/>
  <c r="F553" i="36"/>
  <c r="F637" i="36"/>
  <c r="F283" i="36"/>
  <c r="F548" i="36"/>
  <c r="F602" i="36"/>
  <c r="F613" i="36"/>
  <c r="F195" i="36"/>
  <c r="F219" i="36"/>
  <c r="F654" i="36"/>
  <c r="F387" i="36"/>
  <c r="F370" i="36"/>
  <c r="F307" i="36"/>
  <c r="F338" i="36"/>
  <c r="F265" i="36"/>
  <c r="F245" i="36"/>
  <c r="F151" i="36"/>
  <c r="F427" i="36"/>
  <c r="F294" i="36"/>
  <c r="F158" i="36"/>
  <c r="F337" i="36"/>
  <c r="F253" i="36"/>
  <c r="F213" i="36"/>
  <c r="F348" i="36"/>
  <c r="F309" i="36"/>
  <c r="F273" i="36"/>
  <c r="F431" i="36"/>
  <c r="F212" i="36"/>
  <c r="F190" i="36"/>
  <c r="F412" i="36"/>
  <c r="F248" i="36"/>
  <c r="F177" i="36"/>
  <c r="F200" i="36"/>
  <c r="F336" i="36"/>
  <c r="F132" i="36"/>
  <c r="F268" i="36"/>
  <c r="F424" i="36"/>
  <c r="F217" i="36"/>
  <c r="F196" i="36"/>
  <c r="F153" i="36"/>
  <c r="F223" i="36"/>
  <c r="F399" i="36"/>
  <c r="F276" i="36"/>
  <c r="F390" i="36"/>
  <c r="F135" i="36"/>
  <c r="C365" i="21" l="1"/>
  <c r="C364" i="21" l="1"/>
  <c r="F73" i="28"/>
  <c r="J41" i="28"/>
  <c r="J98" i="28"/>
  <c r="D53" i="28"/>
  <c r="I68" i="28"/>
  <c r="F69" i="28"/>
  <c r="H132" i="28"/>
  <c r="D125" i="28"/>
  <c r="I91" i="28"/>
  <c r="I125" i="28"/>
  <c r="I32" i="28"/>
  <c r="I34" i="28"/>
  <c r="E46" i="28"/>
  <c r="D18" i="28"/>
  <c r="D108" i="28"/>
  <c r="C34" i="28"/>
  <c r="D146" i="28"/>
  <c r="I47" i="28"/>
  <c r="D36" i="28"/>
  <c r="D22" i="28"/>
  <c r="D3" i="28"/>
  <c r="C147" i="28"/>
  <c r="E63" i="28"/>
  <c r="E145" i="28"/>
  <c r="C25" i="28"/>
  <c r="H33" i="28"/>
  <c r="H102" i="28"/>
  <c r="F20" i="28"/>
  <c r="G31" i="28"/>
  <c r="I11" i="28"/>
  <c r="C46" i="28"/>
  <c r="J126" i="28"/>
  <c r="H130" i="28"/>
  <c r="J3" i="28"/>
  <c r="E146" i="28"/>
  <c r="J59" i="28"/>
  <c r="D14" i="28"/>
  <c r="E52" i="28"/>
  <c r="E131" i="28"/>
  <c r="D63" i="28"/>
  <c r="I67" i="28"/>
  <c r="C145" i="28"/>
  <c r="J113" i="28"/>
  <c r="C103" i="28"/>
  <c r="D129" i="28"/>
  <c r="H43" i="28"/>
  <c r="D80" i="28"/>
  <c r="D25" i="28"/>
  <c r="G57" i="28"/>
  <c r="F79" i="28"/>
  <c r="C118" i="28"/>
  <c r="G136" i="28"/>
  <c r="J139" i="28"/>
  <c r="F105" i="28"/>
  <c r="H40" i="28"/>
  <c r="C15" i="28"/>
  <c r="G34" i="28"/>
  <c r="C33" i="28"/>
  <c r="E31" i="28"/>
  <c r="G66" i="28"/>
  <c r="F30" i="28"/>
  <c r="J107" i="28"/>
  <c r="C136" i="28"/>
  <c r="J57" i="28"/>
  <c r="D20" i="28"/>
  <c r="I142" i="28"/>
  <c r="F6" i="28"/>
  <c r="H2" i="28"/>
  <c r="J34" i="28"/>
  <c r="H22" i="28"/>
  <c r="G53" i="28"/>
  <c r="H141" i="28"/>
  <c r="G60" i="28"/>
  <c r="H39" i="28"/>
  <c r="D52" i="28"/>
  <c r="E9" i="28"/>
  <c r="E125" i="28"/>
  <c r="D103" i="28"/>
  <c r="J28" i="28"/>
  <c r="E143" i="28"/>
  <c r="J45" i="28"/>
  <c r="E141" i="28"/>
  <c r="C24" i="28"/>
  <c r="E102" i="28"/>
  <c r="C42" i="28"/>
  <c r="C23" i="28"/>
  <c r="F63" i="28"/>
  <c r="D136" i="28"/>
  <c r="F8" i="28"/>
  <c r="J136" i="28"/>
  <c r="G35" i="28"/>
  <c r="I152" i="28"/>
  <c r="E106" i="28"/>
  <c r="E152" i="28"/>
  <c r="H91" i="28"/>
  <c r="D107" i="28"/>
  <c r="H90" i="28"/>
  <c r="G125" i="28"/>
  <c r="H74" i="28"/>
  <c r="E149" i="28"/>
  <c r="F143" i="28"/>
  <c r="D21" i="28"/>
  <c r="C61" i="28"/>
  <c r="D144" i="28"/>
  <c r="C26" i="28"/>
  <c r="C112" i="28"/>
  <c r="G115" i="28"/>
  <c r="D47" i="28"/>
  <c r="F57" i="28"/>
  <c r="J17" i="28"/>
  <c r="C95" i="28"/>
  <c r="F138" i="28"/>
  <c r="C120" i="28"/>
  <c r="I27" i="28"/>
  <c r="D145" i="28"/>
  <c r="C51" i="28"/>
  <c r="H10" i="28"/>
  <c r="C21" i="28"/>
  <c r="J87" i="28"/>
  <c r="C106" i="28"/>
  <c r="F102" i="28"/>
  <c r="I71" i="28"/>
  <c r="C68" i="28"/>
  <c r="F2" i="28"/>
  <c r="H152" i="28"/>
  <c r="G79" i="28"/>
  <c r="E128" i="28"/>
  <c r="H8" i="28"/>
  <c r="G129" i="28"/>
  <c r="H100" i="28"/>
  <c r="H105" i="28"/>
  <c r="H94" i="28"/>
  <c r="E83" i="28"/>
  <c r="J62" i="28"/>
  <c r="G74" i="28"/>
  <c r="J97" i="28"/>
  <c r="G144" i="28"/>
  <c r="J58" i="28"/>
  <c r="D29" i="28"/>
  <c r="C48" i="28"/>
  <c r="D94" i="28"/>
  <c r="C17" i="28"/>
  <c r="H49" i="28"/>
  <c r="D88" i="28"/>
  <c r="H70" i="28"/>
  <c r="G44" i="28"/>
  <c r="F45" i="28"/>
  <c r="E14" i="28"/>
  <c r="E33" i="28"/>
  <c r="J118" i="28"/>
  <c r="C74" i="28"/>
  <c r="I59" i="28"/>
  <c r="C148" i="28"/>
  <c r="D27" i="28"/>
  <c r="I65" i="28"/>
  <c r="D109" i="28"/>
  <c r="G45" i="28"/>
  <c r="J147" i="28"/>
  <c r="I138" i="28"/>
  <c r="H138" i="28"/>
  <c r="J71" i="28"/>
  <c r="I90" i="28"/>
  <c r="E150" i="28"/>
  <c r="G146" i="28"/>
  <c r="G52" i="28"/>
  <c r="J9" i="28"/>
  <c r="I19" i="28"/>
  <c r="D73" i="28"/>
  <c r="H86" i="28"/>
  <c r="J68" i="28"/>
  <c r="F110" i="28"/>
  <c r="C132" i="28"/>
  <c r="D131" i="28"/>
  <c r="J83" i="28"/>
  <c r="I62" i="28"/>
  <c r="C64" i="28"/>
  <c r="I60" i="28"/>
  <c r="D118" i="28"/>
  <c r="E138" i="28"/>
  <c r="E132" i="28"/>
  <c r="E84" i="28"/>
  <c r="E50" i="28"/>
  <c r="D44" i="28"/>
  <c r="F46" i="28"/>
  <c r="D13" i="28"/>
  <c r="E55" i="28"/>
  <c r="E23" i="28"/>
  <c r="D61" i="28"/>
  <c r="G26" i="28"/>
  <c r="H14" i="28"/>
  <c r="E29" i="28"/>
  <c r="D35" i="28"/>
  <c r="C72" i="28"/>
  <c r="F130" i="28"/>
  <c r="F100" i="28"/>
  <c r="I112" i="28"/>
  <c r="I64" i="28"/>
  <c r="E27" i="28"/>
  <c r="G69" i="28"/>
  <c r="J138" i="28"/>
  <c r="G113" i="28"/>
  <c r="E96" i="28"/>
  <c r="E112" i="28"/>
  <c r="I45" i="28"/>
  <c r="J86" i="28"/>
  <c r="D32" i="28"/>
  <c r="C59" i="28"/>
  <c r="C66" i="28"/>
  <c r="G90" i="28"/>
  <c r="G145" i="28"/>
  <c r="C96" i="28"/>
  <c r="C151" i="28"/>
  <c r="I79" i="28"/>
  <c r="I107" i="28"/>
  <c r="G83" i="28"/>
  <c r="J150" i="28"/>
  <c r="I21" i="28"/>
  <c r="C73" i="28"/>
  <c r="F152" i="28"/>
  <c r="G56" i="28"/>
  <c r="E18" i="28"/>
  <c r="H27" i="28"/>
  <c r="E73" i="28"/>
  <c r="G72" i="28"/>
  <c r="C9" i="28"/>
  <c r="G94" i="28"/>
  <c r="G13" i="28"/>
  <c r="H13" i="28"/>
  <c r="C41" i="28"/>
  <c r="G12" i="28"/>
  <c r="F141" i="28"/>
  <c r="D39" i="28"/>
  <c r="G128" i="28"/>
  <c r="D95" i="28"/>
  <c r="D106" i="28"/>
  <c r="I144" i="28"/>
  <c r="J60" i="28"/>
  <c r="G133" i="28"/>
  <c r="J141" i="28"/>
  <c r="G76" i="28"/>
  <c r="E36" i="28"/>
  <c r="H108" i="28"/>
  <c r="J103" i="28"/>
  <c r="D86" i="28"/>
  <c r="E151" i="28"/>
  <c r="D41" i="28"/>
  <c r="F126" i="28"/>
  <c r="D142" i="28"/>
  <c r="E147" i="28"/>
  <c r="C108" i="28"/>
  <c r="H80" i="28"/>
  <c r="G103" i="28"/>
  <c r="E148" i="28"/>
  <c r="C113" i="28"/>
  <c r="I4" i="28"/>
  <c r="D83" i="28"/>
  <c r="J12" i="28"/>
  <c r="H56" i="28"/>
  <c r="D81" i="28"/>
  <c r="I7" i="28"/>
  <c r="E56" i="28"/>
  <c r="I96" i="28"/>
  <c r="D70" i="28"/>
  <c r="I104" i="28"/>
  <c r="C80" i="28"/>
  <c r="H3" i="28"/>
  <c r="F16" i="28"/>
  <c r="D16" i="28"/>
  <c r="I28" i="28"/>
  <c r="F18" i="28"/>
  <c r="F53" i="28"/>
  <c r="I95" i="28"/>
  <c r="J52" i="28"/>
  <c r="F39" i="28"/>
  <c r="C19" i="28"/>
  <c r="E37" i="28"/>
  <c r="J21" i="28"/>
  <c r="E34" i="28"/>
  <c r="C129" i="28"/>
  <c r="E20" i="28"/>
  <c r="E19" i="28"/>
  <c r="F54" i="28"/>
  <c r="E49" i="28"/>
  <c r="E115" i="28"/>
  <c r="I3" i="28"/>
  <c r="D110" i="28"/>
  <c r="D139" i="28"/>
  <c r="H83" i="28"/>
  <c r="D134" i="28"/>
  <c r="E41" i="28"/>
  <c r="E5" i="28"/>
  <c r="C11" i="28"/>
  <c r="H115" i="28"/>
  <c r="G141" i="28"/>
  <c r="C3" i="28"/>
  <c r="G58" i="28"/>
  <c r="G84" i="28"/>
  <c r="F117" i="28"/>
  <c r="I69" i="28"/>
  <c r="D57" i="28"/>
  <c r="D50" i="28"/>
  <c r="E107" i="28"/>
  <c r="J64" i="28"/>
  <c r="E15" i="28"/>
  <c r="E66" i="28"/>
  <c r="E71" i="28"/>
  <c r="I40" i="28"/>
  <c r="G8" i="28"/>
  <c r="G65" i="28"/>
  <c r="E11" i="28"/>
  <c r="F55" i="28"/>
  <c r="H79" i="28"/>
  <c r="F50" i="28"/>
  <c r="C69" i="28"/>
  <c r="F35" i="28"/>
  <c r="F34" i="28"/>
  <c r="H72" i="28"/>
  <c r="J149" i="28"/>
  <c r="E140" i="28"/>
  <c r="G107" i="28"/>
  <c r="G4" i="28"/>
  <c r="J117" i="28"/>
  <c r="D149" i="28"/>
  <c r="H57" i="28"/>
  <c r="D5" i="28"/>
  <c r="D133" i="28"/>
  <c r="I110" i="28"/>
  <c r="H106" i="28"/>
  <c r="I133" i="28"/>
  <c r="G143" i="28"/>
  <c r="G62" i="28"/>
  <c r="C142" i="28"/>
  <c r="I128" i="28"/>
  <c r="D40" i="28"/>
  <c r="H47" i="28"/>
  <c r="H149" i="28"/>
  <c r="F136" i="28"/>
  <c r="H87" i="28"/>
  <c r="E142" i="28"/>
  <c r="I53" i="28"/>
  <c r="I56" i="28"/>
  <c r="H19" i="28"/>
  <c r="J115" i="28"/>
  <c r="D28" i="28"/>
  <c r="E117" i="28"/>
  <c r="H23" i="28"/>
  <c r="D4" i="28"/>
  <c r="E25" i="28"/>
  <c r="J56" i="28"/>
  <c r="C71" i="28"/>
  <c r="E87" i="28"/>
  <c r="H84" i="28"/>
  <c r="H6" i="28"/>
  <c r="D84" i="28"/>
  <c r="H37" i="28"/>
  <c r="J143" i="28"/>
  <c r="J129" i="28"/>
  <c r="D55" i="28"/>
  <c r="J135" i="28"/>
  <c r="E76" i="28"/>
  <c r="J13" i="28"/>
  <c r="I8" i="28"/>
  <c r="E30" i="28"/>
  <c r="C16" i="28"/>
  <c r="F106" i="28"/>
  <c r="E90" i="28"/>
  <c r="H96" i="28"/>
  <c r="J67" i="28"/>
  <c r="H50" i="28"/>
  <c r="D78" i="28"/>
  <c r="J144" i="28"/>
  <c r="D140" i="28"/>
  <c r="G100" i="28"/>
  <c r="F90" i="28"/>
  <c r="J125" i="28"/>
  <c r="I46" i="28"/>
  <c r="J33" i="28"/>
  <c r="D59" i="28"/>
  <c r="H118" i="28"/>
  <c r="C10" i="28"/>
  <c r="I26" i="28"/>
  <c r="C20" i="28"/>
  <c r="E65" i="28"/>
  <c r="J46" i="28"/>
  <c r="H21" i="28"/>
  <c r="G55" i="28"/>
  <c r="F142" i="28"/>
  <c r="F146" i="28"/>
  <c r="G71" i="28"/>
  <c r="C138" i="28"/>
  <c r="C134" i="28"/>
  <c r="E68" i="28"/>
  <c r="I49" i="28"/>
  <c r="F5" i="28"/>
  <c r="I73" i="28"/>
  <c r="H34" i="28"/>
  <c r="G15" i="28"/>
  <c r="H107" i="28"/>
  <c r="F64" i="28"/>
  <c r="C5" i="28"/>
  <c r="G102" i="28"/>
  <c r="E79" i="28"/>
  <c r="E3" i="28"/>
  <c r="F11" i="28"/>
  <c r="C27" i="28"/>
  <c r="C18" i="28"/>
  <c r="I136" i="28"/>
  <c r="D10" i="28"/>
  <c r="H113" i="28"/>
  <c r="I25" i="28"/>
  <c r="F40" i="28"/>
  <c r="D79" i="28"/>
  <c r="E74" i="28"/>
  <c r="D46" i="28"/>
  <c r="J40" i="28"/>
  <c r="E32" i="28"/>
  <c r="G138" i="28"/>
  <c r="G150" i="28"/>
  <c r="J95" i="28"/>
  <c r="C22" i="28"/>
  <c r="C56" i="28"/>
  <c r="I129" i="28"/>
  <c r="H128" i="28"/>
  <c r="I87" i="28"/>
  <c r="F36" i="28"/>
  <c r="C131" i="28"/>
  <c r="D151" i="28"/>
  <c r="G47" i="28"/>
  <c r="C36" i="28"/>
  <c r="E78" i="28"/>
  <c r="G98" i="28"/>
  <c r="D104" i="28"/>
  <c r="D152" i="28"/>
  <c r="F59" i="28"/>
  <c r="J30" i="28"/>
  <c r="I22" i="28"/>
  <c r="E104" i="28"/>
  <c r="I72" i="28"/>
  <c r="F96" i="28"/>
  <c r="E108" i="28"/>
  <c r="J94" i="28"/>
  <c r="D102" i="28"/>
  <c r="I139" i="28"/>
  <c r="H60" i="28"/>
  <c r="H112" i="28"/>
  <c r="G91" i="28"/>
  <c r="E72" i="28"/>
  <c r="C146" i="28"/>
  <c r="I113" i="28"/>
  <c r="I97" i="28"/>
  <c r="F61" i="28"/>
  <c r="D58" i="28"/>
  <c r="F25" i="28"/>
  <c r="C135" i="28"/>
  <c r="J19" i="28"/>
  <c r="E139" i="28"/>
  <c r="G96" i="28"/>
  <c r="F4" i="28"/>
  <c r="C87" i="28"/>
  <c r="G30" i="28"/>
  <c r="G29" i="28"/>
  <c r="D96" i="28"/>
  <c r="E28" i="28"/>
  <c r="E134" i="28"/>
  <c r="C30" i="28"/>
  <c r="H18" i="28"/>
  <c r="C54" i="28"/>
  <c r="E42" i="28"/>
  <c r="E70" i="28"/>
  <c r="I24" i="28"/>
  <c r="G108" i="28"/>
  <c r="D9" i="28"/>
  <c r="C91" i="28"/>
  <c r="I86" i="28"/>
  <c r="G109" i="28"/>
  <c r="D112" i="28"/>
  <c r="D128" i="28"/>
  <c r="F119" i="28"/>
  <c r="I54" i="28"/>
  <c r="I83" i="28"/>
  <c r="D45" i="28"/>
  <c r="I33" i="28"/>
  <c r="C114" i="28"/>
  <c r="J132" i="28"/>
  <c r="D7" i="28"/>
  <c r="G105" i="28"/>
  <c r="C76" i="28"/>
  <c r="D60" i="28"/>
  <c r="I126" i="28"/>
  <c r="D72" i="28"/>
  <c r="H109" i="28"/>
  <c r="C143" i="28"/>
  <c r="F95" i="28"/>
  <c r="F21" i="28"/>
  <c r="J96" i="28"/>
  <c r="H11" i="28"/>
  <c r="F145" i="28"/>
  <c r="D8" i="28"/>
  <c r="D100" i="28"/>
  <c r="E57" i="28"/>
  <c r="H145" i="28"/>
  <c r="C63" i="28"/>
  <c r="J8" i="28"/>
  <c r="D87" i="28"/>
  <c r="J24" i="28"/>
  <c r="F37" i="28"/>
  <c r="I41" i="28"/>
  <c r="I94" i="28"/>
  <c r="H29" i="28"/>
  <c r="F71" i="28"/>
  <c r="H117" i="28"/>
  <c r="E109" i="28"/>
  <c r="G126" i="28"/>
  <c r="C116" i="28"/>
  <c r="E67" i="28"/>
  <c r="F70" i="28"/>
  <c r="G11" i="28"/>
  <c r="E6" i="28"/>
  <c r="G23" i="28"/>
  <c r="F94" i="28"/>
  <c r="D90" i="28"/>
  <c r="E135" i="28"/>
  <c r="G54" i="28"/>
  <c r="G3" i="28"/>
  <c r="F41" i="28"/>
  <c r="C89" i="28"/>
  <c r="G130" i="28"/>
  <c r="H63" i="28"/>
  <c r="H95" i="28"/>
  <c r="F97" i="28"/>
  <c r="F98" i="28"/>
  <c r="C133" i="28"/>
  <c r="H41" i="28"/>
  <c r="C39" i="28"/>
  <c r="J29" i="28"/>
  <c r="F27" i="28"/>
  <c r="E77" i="28"/>
  <c r="I58" i="28"/>
  <c r="D42" i="28"/>
  <c r="E26" i="28"/>
  <c r="C38" i="28"/>
  <c r="C14" i="28"/>
  <c r="I43" i="28"/>
  <c r="C67" i="28"/>
  <c r="J79" i="28"/>
  <c r="C86" i="28"/>
  <c r="D126" i="28"/>
  <c r="C149" i="28"/>
  <c r="H62" i="28"/>
  <c r="D15" i="28"/>
  <c r="H25" i="28"/>
  <c r="I18" i="28"/>
  <c r="H146" i="28"/>
  <c r="G19" i="28"/>
  <c r="D113" i="28"/>
  <c r="D38" i="28"/>
  <c r="H98" i="28"/>
  <c r="F43" i="28"/>
  <c r="D150" i="28"/>
  <c r="C49" i="28"/>
  <c r="J90" i="28"/>
  <c r="G6" i="28"/>
  <c r="H147" i="28"/>
  <c r="F13" i="28"/>
  <c r="F91" i="28"/>
  <c r="D111" i="28"/>
  <c r="C8" i="28"/>
  <c r="G64" i="28"/>
  <c r="J128" i="28"/>
  <c r="G101" i="28"/>
  <c r="C94" i="28"/>
  <c r="G2" i="28"/>
  <c r="E51" i="28"/>
  <c r="E17" i="28"/>
  <c r="I101" i="28"/>
  <c r="H55" i="28"/>
  <c r="H101" i="28"/>
  <c r="D33" i="28"/>
  <c r="G33" i="28"/>
  <c r="I39" i="28"/>
  <c r="F14" i="28"/>
  <c r="E144" i="28"/>
  <c r="G152" i="28"/>
  <c r="J72" i="28"/>
  <c r="J6" i="28"/>
  <c r="H104" i="28"/>
  <c r="I70" i="28"/>
  <c r="G149" i="28"/>
  <c r="J73" i="28"/>
  <c r="J55" i="28"/>
  <c r="F60" i="28"/>
  <c r="C47" i="28"/>
  <c r="H36" i="28"/>
  <c r="J26" i="28"/>
  <c r="C40" i="28"/>
  <c r="I13" i="28"/>
  <c r="I15" i="28"/>
  <c r="I98" i="28"/>
  <c r="F7" i="28"/>
  <c r="J43" i="28"/>
  <c r="G24" i="28"/>
  <c r="E100" i="28"/>
  <c r="D64" i="28"/>
  <c r="F120" i="28"/>
  <c r="I105" i="28"/>
  <c r="C13" i="28"/>
  <c r="E53" i="28"/>
  <c r="G46" i="28"/>
  <c r="H71" i="28"/>
  <c r="C101" i="28"/>
  <c r="J25" i="28"/>
  <c r="I103" i="28"/>
  <c r="J63" i="28"/>
  <c r="F134" i="28"/>
  <c r="E113" i="28"/>
  <c r="C115" i="28"/>
  <c r="F12" i="28"/>
  <c r="J104" i="28"/>
  <c r="I145" i="28"/>
  <c r="H24" i="28"/>
  <c r="D23" i="28"/>
  <c r="D132" i="28"/>
  <c r="E64" i="28"/>
  <c r="E111" i="28"/>
  <c r="E91" i="28"/>
  <c r="D143" i="28"/>
  <c r="J18" i="28"/>
  <c r="E119" i="28"/>
  <c r="E58" i="28"/>
  <c r="F107" i="28"/>
  <c r="G110" i="28"/>
  <c r="C37" i="28"/>
  <c r="C100" i="28"/>
  <c r="I17" i="28"/>
  <c r="H59" i="28"/>
  <c r="F22" i="28"/>
  <c r="I12" i="28"/>
  <c r="D82" i="28"/>
  <c r="D6" i="28"/>
  <c r="F17" i="28"/>
  <c r="G132" i="28"/>
  <c r="C126" i="28"/>
  <c r="C110" i="28"/>
  <c r="D76" i="28"/>
  <c r="D135" i="28"/>
  <c r="C58" i="28"/>
  <c r="H7" i="28"/>
  <c r="J36" i="28"/>
  <c r="F24" i="28"/>
  <c r="I57" i="28"/>
  <c r="J50" i="28"/>
  <c r="E39" i="28"/>
  <c r="D148" i="28"/>
  <c r="C125" i="28"/>
  <c r="H44" i="28"/>
  <c r="G70" i="28"/>
  <c r="E101" i="28"/>
  <c r="H139" i="28"/>
  <c r="C150" i="28"/>
  <c r="I147" i="28"/>
  <c r="F112" i="28"/>
  <c r="C28" i="28"/>
  <c r="I55" i="28"/>
  <c r="C152" i="28"/>
  <c r="C55" i="28"/>
  <c r="G28" i="28"/>
  <c r="G27" i="28"/>
  <c r="F52" i="28"/>
  <c r="C139" i="28"/>
  <c r="E130" i="28"/>
  <c r="F101" i="28"/>
  <c r="E120" i="28"/>
  <c r="J27" i="28"/>
  <c r="C31" i="28"/>
  <c r="D74" i="28"/>
  <c r="C81" i="28"/>
  <c r="G87" i="28"/>
  <c r="G73" i="28"/>
  <c r="I115" i="28"/>
  <c r="E137" i="28"/>
  <c r="F135" i="28"/>
  <c r="F67" i="28"/>
  <c r="F74" i="28"/>
  <c r="J146" i="28"/>
  <c r="H126" i="28"/>
  <c r="F104" i="28"/>
  <c r="J105" i="28"/>
  <c r="E16" i="28"/>
  <c r="C105" i="28"/>
  <c r="I118" i="28"/>
  <c r="E69" i="28"/>
  <c r="J15" i="28"/>
  <c r="F150" i="28"/>
  <c r="J66" i="28"/>
  <c r="I66" i="28"/>
  <c r="J80" i="28"/>
  <c r="D97" i="28"/>
  <c r="F28" i="28"/>
  <c r="C43" i="28"/>
  <c r="F113" i="28"/>
  <c r="I76" i="28"/>
  <c r="D56" i="28"/>
  <c r="D89" i="28"/>
  <c r="J101" i="28"/>
  <c r="G39" i="28"/>
  <c r="F29" i="28"/>
  <c r="G106" i="28"/>
  <c r="H26" i="28"/>
  <c r="J70" i="28"/>
  <c r="H58" i="28"/>
  <c r="J37" i="28"/>
  <c r="F19" i="28"/>
  <c r="H64" i="28"/>
  <c r="H9" i="28"/>
  <c r="C97" i="28"/>
  <c r="F33" i="28"/>
  <c r="F66" i="28"/>
  <c r="E95" i="28"/>
  <c r="G80" i="28"/>
  <c r="I143" i="28"/>
  <c r="D68" i="28"/>
  <c r="G86" i="28"/>
  <c r="I141" i="28"/>
  <c r="C84" i="28"/>
  <c r="C83" i="28"/>
  <c r="C144" i="28"/>
  <c r="F109" i="28"/>
  <c r="C12" i="28"/>
  <c r="D51" i="28"/>
  <c r="J23" i="28"/>
  <c r="F87" i="28"/>
  <c r="F103" i="28"/>
  <c r="C127" i="28"/>
  <c r="I14" i="28"/>
  <c r="H133" i="28"/>
  <c r="E97" i="28"/>
  <c r="H129" i="28"/>
  <c r="G97" i="28"/>
  <c r="C140" i="28"/>
  <c r="C4" i="28"/>
  <c r="E43" i="28"/>
  <c r="G43" i="28"/>
  <c r="E12" i="28"/>
  <c r="H125" i="28"/>
  <c r="J14" i="28"/>
  <c r="I150" i="28"/>
  <c r="G139" i="28"/>
  <c r="J47" i="28"/>
  <c r="C52" i="28"/>
  <c r="C137" i="28"/>
  <c r="J54" i="28"/>
  <c r="F49" i="28"/>
  <c r="C2" i="28"/>
  <c r="D69" i="28"/>
  <c r="F47" i="28"/>
  <c r="J110" i="28"/>
  <c r="C130" i="28"/>
  <c r="J112" i="28"/>
  <c r="C109" i="28"/>
  <c r="G10" i="28"/>
  <c r="H35" i="28"/>
  <c r="G147" i="28"/>
  <c r="H54" i="28"/>
  <c r="G49" i="28"/>
  <c r="F111" i="28"/>
  <c r="C119" i="28"/>
  <c r="F108" i="28"/>
  <c r="G22" i="28"/>
  <c r="I84" i="28"/>
  <c r="F84" i="28"/>
  <c r="D2" i="28"/>
  <c r="C141" i="28"/>
  <c r="D12" i="28"/>
  <c r="I35" i="28"/>
  <c r="F128" i="28"/>
  <c r="F127" i="28"/>
  <c r="F58" i="28"/>
  <c r="E105" i="28"/>
  <c r="H53" i="28"/>
  <c r="E94" i="28"/>
  <c r="F149" i="28"/>
  <c r="G67" i="28"/>
  <c r="F15" i="28"/>
  <c r="H17" i="28"/>
  <c r="E129" i="28"/>
  <c r="I44" i="28"/>
  <c r="F147" i="28"/>
  <c r="F65" i="28"/>
  <c r="C128" i="28"/>
  <c r="H67" i="28"/>
  <c r="J69" i="28"/>
  <c r="J133" i="28"/>
  <c r="F115" i="28"/>
  <c r="J130" i="28"/>
  <c r="H52" i="28"/>
  <c r="C111" i="28"/>
  <c r="C50" i="28"/>
  <c r="G63" i="28"/>
  <c r="E61" i="28"/>
  <c r="H103" i="28"/>
  <c r="E127" i="28"/>
  <c r="H68" i="28"/>
  <c r="F44" i="28"/>
  <c r="H12" i="28"/>
  <c r="G25" i="28"/>
  <c r="H76" i="28"/>
  <c r="J44" i="28"/>
  <c r="I30" i="28"/>
  <c r="G59" i="28"/>
  <c r="G21" i="28"/>
  <c r="D137" i="28"/>
  <c r="D101" i="28"/>
  <c r="F129" i="28"/>
  <c r="E110" i="28"/>
  <c r="E59" i="28"/>
  <c r="F68" i="28"/>
  <c r="H142" i="28"/>
  <c r="C117" i="28"/>
  <c r="G104" i="28"/>
  <c r="E10" i="28"/>
  <c r="E98" i="28"/>
  <c r="G18" i="28"/>
  <c r="E80" i="28"/>
  <c r="G36" i="28"/>
  <c r="E118" i="28"/>
  <c r="H28" i="28"/>
  <c r="H15" i="28"/>
  <c r="I132" i="28"/>
  <c r="G7" i="28"/>
  <c r="G68" i="28"/>
  <c r="I146" i="28"/>
  <c r="D17" i="28"/>
  <c r="D115" i="28"/>
  <c r="D62" i="28"/>
  <c r="H31" i="28"/>
  <c r="F76" i="28"/>
  <c r="E47" i="28"/>
  <c r="H135" i="28"/>
  <c r="C77" i="28"/>
  <c r="E86" i="28"/>
  <c r="G111" i="28"/>
  <c r="D43" i="28"/>
  <c r="E54" i="28"/>
  <c r="J35" i="28"/>
  <c r="D37" i="28"/>
  <c r="F26" i="28"/>
  <c r="E4" i="28"/>
  <c r="E62" i="28"/>
  <c r="D141" i="28"/>
  <c r="C6" i="28"/>
  <c r="G142" i="28"/>
  <c r="J11" i="28"/>
  <c r="C57" i="28"/>
  <c r="C98" i="28"/>
  <c r="C90" i="28"/>
  <c r="C62" i="28"/>
  <c r="E24" i="28"/>
  <c r="I149" i="28"/>
  <c r="I130" i="28"/>
  <c r="D117" i="28"/>
  <c r="J76" i="28"/>
  <c r="H30" i="28"/>
  <c r="G40" i="28"/>
  <c r="E103" i="28"/>
  <c r="G50" i="28"/>
  <c r="C88" i="28"/>
  <c r="H32" i="28"/>
  <c r="C60" i="28"/>
  <c r="H143" i="28"/>
  <c r="H97" i="28"/>
  <c r="J2" i="28"/>
  <c r="C44" i="28"/>
  <c r="J4" i="28"/>
  <c r="F9" i="28"/>
  <c r="I2" i="28"/>
  <c r="G32" i="28"/>
  <c r="F86" i="28"/>
  <c r="E7" i="28"/>
  <c r="G127" i="28"/>
  <c r="C107" i="28"/>
  <c r="H111" i="28"/>
  <c r="H66" i="28"/>
  <c r="E22" i="28"/>
  <c r="C79" i="28"/>
  <c r="I135" i="28"/>
  <c r="C102" i="28"/>
  <c r="I31" i="28"/>
  <c r="I80" i="28"/>
  <c r="D147" i="28"/>
  <c r="C70" i="28"/>
  <c r="F118" i="28"/>
  <c r="I117" i="28"/>
  <c r="J7" i="28"/>
  <c r="D30" i="28"/>
  <c r="G9" i="28"/>
  <c r="F131" i="28"/>
  <c r="J152" i="28"/>
  <c r="H73" i="28"/>
  <c r="D54" i="28"/>
  <c r="F72" i="28"/>
  <c r="D105" i="28"/>
  <c r="H110" i="28"/>
  <c r="F80" i="28"/>
  <c r="I9" i="28"/>
  <c r="D127" i="28"/>
  <c r="G14" i="28"/>
  <c r="E40" i="28"/>
  <c r="H65" i="28"/>
  <c r="D77" i="28"/>
  <c r="E44" i="28"/>
  <c r="E35" i="28"/>
  <c r="F83" i="28"/>
  <c r="C53" i="28"/>
  <c r="D26" i="28"/>
  <c r="G117" i="28"/>
  <c r="H144" i="28"/>
  <c r="I23" i="28"/>
  <c r="H136" i="28"/>
  <c r="D119" i="28"/>
  <c r="H150" i="28"/>
  <c r="G118" i="28"/>
  <c r="F38" i="28"/>
  <c r="J31" i="28"/>
  <c r="D24" i="28"/>
  <c r="F62" i="28"/>
  <c r="E136" i="28"/>
  <c r="G41" i="28"/>
  <c r="J84" i="28"/>
  <c r="F31" i="28"/>
  <c r="I37" i="28"/>
  <c r="C35" i="28"/>
  <c r="E2" i="28"/>
  <c r="D130" i="28"/>
  <c r="I36" i="28"/>
  <c r="E8" i="28"/>
  <c r="I6" i="28"/>
  <c r="C29" i="28"/>
  <c r="E45" i="28"/>
  <c r="C45" i="28"/>
  <c r="H45" i="28"/>
  <c r="I63" i="28"/>
  <c r="G95" i="28"/>
  <c r="F10" i="28"/>
  <c r="H4" i="28"/>
  <c r="G37" i="28"/>
  <c r="H46" i="28"/>
  <c r="J53" i="28"/>
  <c r="C82" i="28"/>
  <c r="D91" i="28"/>
  <c r="F56" i="28"/>
  <c r="C104" i="28"/>
  <c r="F32" i="28"/>
  <c r="C78" i="28"/>
  <c r="F3" i="28"/>
  <c r="I52" i="28"/>
  <c r="D120" i="28"/>
  <c r="F133" i="28"/>
  <c r="D71" i="28"/>
  <c r="C153" i="28"/>
  <c r="D11" i="28"/>
  <c r="E13" i="28"/>
  <c r="D67" i="28"/>
  <c r="C32" i="28"/>
  <c r="G61" i="28"/>
  <c r="E126" i="28"/>
  <c r="E133" i="28"/>
  <c r="G112" i="28"/>
  <c r="E60" i="28"/>
  <c r="D34" i="28"/>
  <c r="G17" i="28"/>
  <c r="D19" i="28"/>
  <c r="D138" i="28"/>
  <c r="J49" i="28"/>
  <c r="D66" i="28"/>
  <c r="D49" i="28"/>
  <c r="I29" i="28"/>
  <c r="D98" i="28"/>
  <c r="G135" i="28"/>
  <c r="D65" i="28"/>
  <c r="F139" i="28"/>
  <c r="J39" i="28"/>
  <c r="H61" i="28"/>
  <c r="E21" i="28"/>
  <c r="C65" i="28"/>
  <c r="F144" i="28"/>
  <c r="J22" i="28"/>
  <c r="E38" i="28"/>
  <c r="D31" i="28"/>
  <c r="F23" i="28"/>
  <c r="I50" i="28"/>
  <c r="C7" i="28"/>
  <c r="F132" i="28"/>
  <c r="F125" i="28"/>
  <c r="G5" i="28"/>
  <c r="H69" i="28"/>
  <c r="D153" i="28"/>
  <c r="E153" i="28"/>
  <c r="F153" i="28"/>
  <c r="E242" i="28"/>
  <c r="F242" i="28"/>
  <c r="C366" i="21" l="1"/>
  <c r="J174" i="28"/>
  <c r="I177" i="28"/>
  <c r="D175" i="28"/>
  <c r="I162" i="28"/>
  <c r="E165" i="28"/>
  <c r="H75" i="28"/>
  <c r="D162" i="28"/>
  <c r="G164" i="28"/>
  <c r="E162" i="28"/>
  <c r="I75" i="28"/>
  <c r="D158" i="28"/>
  <c r="I172" i="28"/>
  <c r="J158" i="28"/>
  <c r="I161" i="28"/>
  <c r="E159" i="28"/>
  <c r="D157" i="28"/>
  <c r="J168" i="28"/>
  <c r="G165" i="28"/>
  <c r="J166" i="28"/>
  <c r="G177" i="28"/>
  <c r="I178" i="28"/>
  <c r="F179" i="28"/>
  <c r="C176" i="28"/>
  <c r="F181" i="28"/>
  <c r="I182" i="28"/>
  <c r="J182" i="28"/>
  <c r="D184" i="28"/>
  <c r="D185" i="28"/>
  <c r="I186" i="28"/>
  <c r="J187" i="28"/>
  <c r="D188" i="28"/>
  <c r="C186" i="28"/>
  <c r="I191" i="28"/>
  <c r="G194" i="28"/>
  <c r="D194" i="28"/>
  <c r="F194" i="28"/>
  <c r="F198" i="28"/>
  <c r="D195" i="28"/>
  <c r="C195" i="28"/>
  <c r="E195" i="28"/>
  <c r="J201" i="28"/>
  <c r="I201" i="28"/>
  <c r="J202" i="28"/>
  <c r="H199" i="28"/>
  <c r="I205" i="28"/>
  <c r="F206" i="28"/>
  <c r="E204" i="28"/>
  <c r="F210" i="28"/>
  <c r="G211" i="28"/>
  <c r="I214" i="28"/>
  <c r="J214" i="28"/>
  <c r="C210" i="28"/>
  <c r="E212" i="28"/>
  <c r="E214" i="28"/>
  <c r="H212" i="28"/>
  <c r="H214" i="28"/>
  <c r="I220" i="28"/>
  <c r="J220" i="28"/>
  <c r="I223" i="28"/>
  <c r="I225" i="28"/>
  <c r="D226" i="28"/>
  <c r="C224" i="28"/>
  <c r="C228" i="28"/>
  <c r="F230" i="28"/>
  <c r="C229" i="28"/>
  <c r="D232" i="28"/>
  <c r="D233" i="28"/>
  <c r="I236" i="28"/>
  <c r="H231" i="28"/>
  <c r="H233" i="28"/>
  <c r="I238" i="28"/>
  <c r="G240" i="28"/>
  <c r="E238" i="28"/>
  <c r="D242" i="28"/>
  <c r="C242" i="28"/>
  <c r="F171" i="28"/>
  <c r="G169" i="28"/>
  <c r="H162" i="28"/>
  <c r="I160" i="28"/>
  <c r="F162" i="28"/>
  <c r="J169" i="28"/>
  <c r="C168" i="28"/>
  <c r="C173" i="28"/>
  <c r="I82" i="28"/>
  <c r="H158" i="28"/>
  <c r="G75" i="28"/>
  <c r="H82" i="28"/>
  <c r="G78" i="28"/>
  <c r="G157" i="28"/>
  <c r="G82" i="28"/>
  <c r="J78" i="28"/>
  <c r="E164" i="28"/>
  <c r="I171" i="28"/>
  <c r="G158" i="28"/>
  <c r="F177" i="28"/>
  <c r="D178" i="28"/>
  <c r="E177" i="28"/>
  <c r="E176" i="28"/>
  <c r="I180" i="28"/>
  <c r="C179" i="28"/>
  <c r="H177" i="28"/>
  <c r="G183" i="28"/>
  <c r="C182" i="28"/>
  <c r="H181" i="28"/>
  <c r="G186" i="28"/>
  <c r="H185" i="28"/>
  <c r="E187" i="28"/>
  <c r="F192" i="28"/>
  <c r="D192" i="28"/>
  <c r="E191" i="28"/>
  <c r="C190" i="28"/>
  <c r="H190" i="28"/>
  <c r="I195" i="28"/>
  <c r="C193" i="28"/>
  <c r="C197" i="28"/>
  <c r="H194" i="28"/>
  <c r="C201" i="28"/>
  <c r="E198" i="28"/>
  <c r="F204" i="28"/>
  <c r="J205" i="28"/>
  <c r="G210" i="28"/>
  <c r="F207" i="28"/>
  <c r="G207" i="28"/>
  <c r="F211" i="28"/>
  <c r="I211" i="28"/>
  <c r="D213" i="28"/>
  <c r="C209" i="28"/>
  <c r="H209" i="28"/>
  <c r="E213" i="28"/>
  <c r="F218" i="28"/>
  <c r="G221" i="28"/>
  <c r="C218" i="28"/>
  <c r="E220" i="28"/>
  <c r="J223" i="28"/>
  <c r="G227" i="28"/>
  <c r="D227" i="28"/>
  <c r="D229" i="28"/>
  <c r="J233" i="28"/>
  <c r="F232" i="28"/>
  <c r="I230" i="28"/>
  <c r="J232" i="28"/>
  <c r="C230" i="28"/>
  <c r="G233" i="28"/>
  <c r="J236" i="28"/>
  <c r="E235" i="28"/>
  <c r="G238" i="28"/>
  <c r="E236" i="28"/>
  <c r="E237" i="28"/>
  <c r="H239" i="28"/>
  <c r="H240" i="28"/>
  <c r="E171" i="28"/>
  <c r="H169" i="28"/>
  <c r="F166" i="28"/>
  <c r="D168" i="28"/>
  <c r="F75" i="28"/>
  <c r="C166" i="28"/>
  <c r="J161" i="28"/>
  <c r="E160" i="28"/>
  <c r="H170" i="28"/>
  <c r="C165" i="28"/>
  <c r="D173" i="28"/>
  <c r="I166" i="28"/>
  <c r="H164" i="28"/>
  <c r="F163" i="28"/>
  <c r="C159" i="28"/>
  <c r="J167" i="28"/>
  <c r="C160" i="28"/>
  <c r="H160" i="28"/>
  <c r="C170" i="28"/>
  <c r="E173" i="28"/>
  <c r="E174" i="28"/>
  <c r="D179" i="28"/>
  <c r="J180" i="28"/>
  <c r="H175" i="28"/>
  <c r="D180" i="28"/>
  <c r="G182" i="28"/>
  <c r="G184" i="28"/>
  <c r="I184" i="28"/>
  <c r="I187" i="28"/>
  <c r="D186" i="28"/>
  <c r="C185" i="28"/>
  <c r="C187" i="28"/>
  <c r="J191" i="28"/>
  <c r="J190" i="28"/>
  <c r="E189" i="28"/>
  <c r="E190" i="28"/>
  <c r="I194" i="28"/>
  <c r="J195" i="28"/>
  <c r="I196" i="28"/>
  <c r="H193" i="28"/>
  <c r="E196" i="28"/>
  <c r="C198" i="28"/>
  <c r="E199" i="28"/>
  <c r="D204" i="28"/>
  <c r="D203" i="28"/>
  <c r="D205" i="28"/>
  <c r="C205" i="28"/>
  <c r="C207" i="28"/>
  <c r="J209" i="28"/>
  <c r="C206" i="28"/>
  <c r="H207" i="28"/>
  <c r="E209" i="28"/>
  <c r="G215" i="28"/>
  <c r="C212" i="28"/>
  <c r="D216" i="28"/>
  <c r="E216" i="28"/>
  <c r="H216" i="28"/>
  <c r="D220" i="28"/>
  <c r="C220" i="28"/>
  <c r="D224" i="28"/>
  <c r="C222" i="28"/>
  <c r="J227" i="28"/>
  <c r="J229" i="28"/>
  <c r="G230" i="28"/>
  <c r="E227" i="28"/>
  <c r="G231" i="28"/>
  <c r="G234" i="28"/>
  <c r="G232" i="28"/>
  <c r="E232" i="28"/>
  <c r="C233" i="28"/>
  <c r="J238" i="28"/>
  <c r="F240" i="28"/>
  <c r="C237" i="28"/>
  <c r="H236" i="28"/>
  <c r="H238" i="28"/>
  <c r="F170" i="28"/>
  <c r="E163" i="28"/>
  <c r="D165" i="28"/>
  <c r="I175" i="28"/>
  <c r="G168" i="28"/>
  <c r="H167" i="28"/>
  <c r="F172" i="28"/>
  <c r="C171" i="28"/>
  <c r="D172" i="28"/>
  <c r="C167" i="28"/>
  <c r="I78" i="28"/>
  <c r="F165" i="28"/>
  <c r="F82" i="28"/>
  <c r="I157" i="28"/>
  <c r="F174" i="28"/>
  <c r="I165" i="28"/>
  <c r="D161" i="28"/>
  <c r="I167" i="28"/>
  <c r="G162" i="28"/>
  <c r="D177" i="28"/>
  <c r="J177" i="28"/>
  <c r="E175" i="28"/>
  <c r="G180" i="28"/>
  <c r="F180" i="28"/>
  <c r="C178" i="28"/>
  <c r="F182" i="28"/>
  <c r="H179" i="28"/>
  <c r="I185" i="28"/>
  <c r="E182" i="28"/>
  <c r="C184" i="28"/>
  <c r="E183" i="28"/>
  <c r="D190" i="28"/>
  <c r="H186" i="28"/>
  <c r="C188" i="28"/>
  <c r="G193" i="28"/>
  <c r="I193" i="28"/>
  <c r="C192" i="28"/>
  <c r="G196" i="28"/>
  <c r="J196" i="28"/>
  <c r="D196" i="28"/>
  <c r="D198" i="28"/>
  <c r="C199" i="28"/>
  <c r="I202" i="28"/>
  <c r="I204" i="28"/>
  <c r="J204" i="28"/>
  <c r="H201" i="28"/>
  <c r="H202" i="28"/>
  <c r="D209" i="28"/>
  <c r="F209" i="28"/>
  <c r="I209" i="28"/>
  <c r="G213" i="28"/>
  <c r="E210" i="28"/>
  <c r="C213" i="28"/>
  <c r="D215" i="28"/>
  <c r="G216" i="28"/>
  <c r="G218" i="28"/>
  <c r="G220" i="28"/>
  <c r="I221" i="28"/>
  <c r="E221" i="28"/>
  <c r="F225" i="28"/>
  <c r="H221" i="28"/>
  <c r="I227" i="28"/>
  <c r="E226" i="28"/>
  <c r="I229" i="28"/>
  <c r="C227" i="28"/>
  <c r="D231" i="28"/>
  <c r="E229" i="28"/>
  <c r="F234" i="28"/>
  <c r="F235" i="28"/>
  <c r="G236" i="28"/>
  <c r="D238" i="28"/>
  <c r="F239" i="28"/>
  <c r="J240" i="28"/>
  <c r="J239" i="28"/>
  <c r="C172" i="28"/>
  <c r="G172" i="28"/>
  <c r="G159" i="28"/>
  <c r="J157" i="28"/>
  <c r="I170" i="28"/>
  <c r="F167" i="28"/>
  <c r="I163" i="28"/>
  <c r="H168" i="28"/>
  <c r="I169" i="28"/>
  <c r="H78" i="28"/>
  <c r="C164" i="28"/>
  <c r="D171" i="28"/>
  <c r="H163" i="28"/>
  <c r="D167" i="28"/>
  <c r="G167" i="28"/>
  <c r="F175" i="28"/>
  <c r="G166" i="28"/>
  <c r="G170" i="28"/>
  <c r="I168" i="28"/>
  <c r="C174" i="28"/>
  <c r="D176" i="28"/>
  <c r="J179" i="28"/>
  <c r="I181" i="28"/>
  <c r="G181" i="28"/>
  <c r="I183" i="28"/>
  <c r="E181" i="28"/>
  <c r="J183" i="28"/>
  <c r="H180" i="28"/>
  <c r="G187" i="28"/>
  <c r="H183" i="28"/>
  <c r="C183" i="28"/>
  <c r="D189" i="28"/>
  <c r="E186" i="28"/>
  <c r="F189" i="28"/>
  <c r="F193" i="28"/>
  <c r="J193" i="28"/>
  <c r="G195" i="28"/>
  <c r="J194" i="28"/>
  <c r="C196" i="28"/>
  <c r="H191" i="28"/>
  <c r="I199" i="28"/>
  <c r="D202" i="28"/>
  <c r="G202" i="28"/>
  <c r="E201" i="28"/>
  <c r="F203" i="28"/>
  <c r="C203" i="28"/>
  <c r="J207" i="28"/>
  <c r="I210" i="28"/>
  <c r="E207" i="28"/>
  <c r="H205" i="28"/>
  <c r="J211" i="28"/>
  <c r="E211" i="28"/>
  <c r="H210" i="28"/>
  <c r="F216" i="28"/>
  <c r="I216" i="28"/>
  <c r="J218" i="28"/>
  <c r="F220" i="28"/>
  <c r="F221" i="28"/>
  <c r="F223" i="28"/>
  <c r="D225" i="28"/>
  <c r="G225" i="28"/>
  <c r="E224" i="28"/>
  <c r="G229" i="28"/>
  <c r="J230" i="28"/>
  <c r="J231" i="28"/>
  <c r="I233" i="28"/>
  <c r="I234" i="28"/>
  <c r="F233" i="28"/>
  <c r="E231" i="28"/>
  <c r="C232" i="28"/>
  <c r="C234" i="28"/>
  <c r="G239" i="28"/>
  <c r="D240" i="28"/>
  <c r="E239" i="28"/>
  <c r="I174" i="28"/>
  <c r="D174" i="28"/>
  <c r="H157" i="28"/>
  <c r="J172" i="28"/>
  <c r="E157" i="28"/>
  <c r="E158" i="28"/>
  <c r="H165" i="28"/>
  <c r="G160" i="28"/>
  <c r="D75" i="28"/>
  <c r="C75" i="28"/>
  <c r="E82" i="28"/>
  <c r="H161" i="28"/>
  <c r="F157" i="28"/>
  <c r="G161" i="28"/>
  <c r="E75" i="28"/>
  <c r="J164" i="28"/>
  <c r="J175" i="28"/>
  <c r="C158" i="28"/>
  <c r="E172" i="28"/>
  <c r="H171" i="28"/>
  <c r="J178" i="28"/>
  <c r="G179" i="28"/>
  <c r="I179" i="28"/>
  <c r="F183" i="28"/>
  <c r="J181" i="28"/>
  <c r="E179" i="28"/>
  <c r="J184" i="28"/>
  <c r="G185" i="28"/>
  <c r="E184" i="28"/>
  <c r="E185" i="28"/>
  <c r="D187" i="28"/>
  <c r="H184" i="28"/>
  <c r="D191" i="28"/>
  <c r="F191" i="28"/>
  <c r="G192" i="28"/>
  <c r="D193" i="28"/>
  <c r="F195" i="28"/>
  <c r="H189" i="28"/>
  <c r="F196" i="28"/>
  <c r="I198" i="28"/>
  <c r="G198" i="28"/>
  <c r="G199" i="28"/>
  <c r="F201" i="28"/>
  <c r="C200" i="28"/>
  <c r="C202" i="28"/>
  <c r="D206" i="28"/>
  <c r="C204" i="28"/>
  <c r="H204" i="28"/>
  <c r="J210" i="28"/>
  <c r="J212" i="28"/>
  <c r="C208" i="28"/>
  <c r="C211" i="28"/>
  <c r="G214" i="28"/>
  <c r="F215" i="28"/>
  <c r="C216" i="28"/>
  <c r="E215" i="28"/>
  <c r="J221" i="28"/>
  <c r="E218" i="28"/>
  <c r="G223" i="28"/>
  <c r="J225" i="28"/>
  <c r="E223" i="28"/>
  <c r="C225" i="28"/>
  <c r="D228" i="28"/>
  <c r="F229" i="28"/>
  <c r="H227" i="28"/>
  <c r="E228" i="28"/>
  <c r="H229" i="28"/>
  <c r="C231" i="28"/>
  <c r="H230" i="28"/>
  <c r="F236" i="28"/>
  <c r="F238" i="28"/>
  <c r="C236" i="28"/>
  <c r="C238" i="28"/>
  <c r="C239" i="28"/>
  <c r="D166" i="28"/>
  <c r="G174" i="28"/>
  <c r="C161" i="28"/>
  <c r="I164" i="28"/>
  <c r="J163" i="28"/>
  <c r="D163" i="28"/>
  <c r="D160" i="28"/>
  <c r="F161" i="28"/>
  <c r="J75" i="28"/>
  <c r="C169" i="28"/>
  <c r="F164" i="28"/>
  <c r="J82" i="28"/>
  <c r="D169" i="28"/>
  <c r="H166" i="28"/>
  <c r="C157" i="28"/>
  <c r="E170" i="28"/>
  <c r="G163" i="28"/>
  <c r="F169" i="28"/>
  <c r="E166" i="28"/>
  <c r="H172" i="28"/>
  <c r="F178" i="28"/>
  <c r="C175" i="28"/>
  <c r="E178" i="28"/>
  <c r="D182" i="28"/>
  <c r="E180" i="28"/>
  <c r="D183" i="28"/>
  <c r="F184" i="28"/>
  <c r="F185" i="28"/>
  <c r="F186" i="28"/>
  <c r="G188" i="28"/>
  <c r="F188" i="28"/>
  <c r="I190" i="28"/>
  <c r="E188" i="28"/>
  <c r="F190" i="28"/>
  <c r="C189" i="28"/>
  <c r="C191" i="28"/>
  <c r="J199" i="28"/>
  <c r="E192" i="28"/>
  <c r="F199" i="28"/>
  <c r="C194" i="28"/>
  <c r="D199" i="28"/>
  <c r="H196" i="28"/>
  <c r="F202" i="28"/>
  <c r="G204" i="28"/>
  <c r="F205" i="28"/>
  <c r="G205" i="28"/>
  <c r="E205" i="28"/>
  <c r="D210" i="28"/>
  <c r="G209" i="28"/>
  <c r="E206" i="28"/>
  <c r="F212" i="28"/>
  <c r="G212" i="28"/>
  <c r="F214" i="28"/>
  <c r="C214" i="28"/>
  <c r="J216" i="28"/>
  <c r="C215" i="28"/>
  <c r="C217" i="28"/>
  <c r="C219" i="28"/>
  <c r="D222" i="28"/>
  <c r="H220" i="28"/>
  <c r="C223" i="28"/>
  <c r="C226" i="28"/>
  <c r="H223" i="28"/>
  <c r="D230" i="28"/>
  <c r="H225" i="28"/>
  <c r="I232" i="28"/>
  <c r="E230" i="28"/>
  <c r="E233" i="28"/>
  <c r="F237" i="28"/>
  <c r="D237" i="28"/>
  <c r="E234" i="28"/>
  <c r="I239" i="28"/>
  <c r="H234" i="28"/>
  <c r="C241" i="28"/>
  <c r="C240" i="28"/>
  <c r="J170" i="28"/>
  <c r="J171" i="28"/>
  <c r="E168" i="28"/>
  <c r="F159" i="28"/>
  <c r="E167" i="28"/>
  <c r="C162" i="28"/>
  <c r="G171" i="28"/>
  <c r="F160" i="28"/>
  <c r="J160" i="28"/>
  <c r="E169" i="28"/>
  <c r="F168" i="28"/>
  <c r="D164" i="28"/>
  <c r="G175" i="28"/>
  <c r="E161" i="28"/>
  <c r="C163" i="28"/>
  <c r="F78" i="28"/>
  <c r="I158" i="28"/>
  <c r="D170" i="28"/>
  <c r="D159" i="28"/>
  <c r="F158" i="28"/>
  <c r="G178" i="28"/>
  <c r="H178" i="28"/>
  <c r="H174" i="28"/>
  <c r="D181" i="28"/>
  <c r="C177" i="28"/>
  <c r="C180" i="28"/>
  <c r="F187" i="28"/>
  <c r="C181" i="28"/>
  <c r="J186" i="28"/>
  <c r="H182" i="28"/>
  <c r="I188" i="28"/>
  <c r="G189" i="28"/>
  <c r="G190" i="28"/>
  <c r="G191" i="28"/>
  <c r="H187" i="28"/>
  <c r="H188" i="28"/>
  <c r="E193" i="28"/>
  <c r="E194" i="28"/>
  <c r="H192" i="28"/>
  <c r="J198" i="28"/>
  <c r="H195" i="28"/>
  <c r="G201" i="28"/>
  <c r="D201" i="28"/>
  <c r="H198" i="28"/>
  <c r="E203" i="28"/>
  <c r="E202" i="28"/>
  <c r="I207" i="28"/>
  <c r="D207" i="28"/>
  <c r="D212" i="28"/>
  <c r="D211" i="28"/>
  <c r="I212" i="28"/>
  <c r="F213" i="28"/>
  <c r="D214" i="28"/>
  <c r="H211" i="28"/>
  <c r="I218" i="28"/>
  <c r="D218" i="28"/>
  <c r="D221" i="28"/>
  <c r="D223" i="28"/>
  <c r="H218" i="28"/>
  <c r="C221" i="28"/>
  <c r="E222" i="28"/>
  <c r="F227" i="28"/>
  <c r="E225" i="28"/>
  <c r="I231" i="28"/>
  <c r="F231" i="28"/>
  <c r="D234" i="28"/>
  <c r="J234" i="28"/>
  <c r="D235" i="28"/>
  <c r="D236" i="28"/>
  <c r="H232" i="28"/>
  <c r="C235" i="28"/>
  <c r="D239" i="28"/>
  <c r="I240" i="28"/>
  <c r="E240" i="28"/>
  <c r="G242" i="28"/>
  <c r="C8" i="27" l="1"/>
  <c r="C18" i="27"/>
  <c r="C10" i="27"/>
  <c r="C14" i="27"/>
  <c r="C17" i="27"/>
  <c r="C16" i="27"/>
  <c r="C13" i="27"/>
  <c r="C15" i="27"/>
  <c r="C9" i="27"/>
  <c r="C12" i="27"/>
  <c r="C11" i="27"/>
  <c r="C7" i="27"/>
  <c r="D12" i="27"/>
  <c r="D9" i="27"/>
  <c r="D13" i="27"/>
  <c r="D8" i="27"/>
  <c r="D15" i="27"/>
  <c r="D7" i="27"/>
  <c r="D19" i="27"/>
  <c r="D20" i="27"/>
  <c r="D10" i="27"/>
  <c r="D17" i="27"/>
  <c r="D18" i="27"/>
  <c r="D16" i="27"/>
  <c r="D11" i="27"/>
  <c r="D14" i="27"/>
  <c r="J26" i="27"/>
  <c r="C22" i="27"/>
  <c r="G37" i="27"/>
  <c r="H35" i="27"/>
  <c r="M17" i="27"/>
  <c r="D28" i="27"/>
  <c r="K31" i="27"/>
  <c r="M20" i="27"/>
  <c r="M22" i="27"/>
  <c r="J32" i="27"/>
  <c r="H28" i="27"/>
  <c r="J13" i="27"/>
  <c r="L22" i="27"/>
  <c r="D27" i="27"/>
  <c r="F24" i="27"/>
  <c r="K36" i="27"/>
  <c r="H18" i="27"/>
  <c r="J36" i="27"/>
  <c r="K27" i="27"/>
  <c r="K26" i="27"/>
  <c r="D40" i="27"/>
  <c r="O37" i="27"/>
  <c r="M32" i="27"/>
  <c r="H22" i="27"/>
  <c r="C28" i="27"/>
  <c r="C29" i="27"/>
  <c r="N14" i="27"/>
  <c r="N29" i="27"/>
  <c r="G32" i="27"/>
  <c r="C39" i="27"/>
  <c r="H25" i="27"/>
  <c r="C20" i="27"/>
  <c r="M31" i="27"/>
  <c r="J15" i="27"/>
  <c r="E41" i="27"/>
  <c r="N37" i="27"/>
  <c r="C26" i="27"/>
  <c r="H24" i="27"/>
  <c r="J41" i="27"/>
  <c r="I32" i="27"/>
  <c r="K19" i="27"/>
  <c r="H31" i="27"/>
  <c r="J17" i="27"/>
  <c r="L38" i="27"/>
  <c r="C27" i="27"/>
  <c r="C34" i="27"/>
  <c r="I41" i="27"/>
  <c r="M34" i="27"/>
  <c r="C30" i="27"/>
  <c r="L17" i="27"/>
  <c r="F27" i="27"/>
  <c r="O28" i="27"/>
  <c r="M19" i="27"/>
  <c r="L33" i="27"/>
  <c r="L18" i="27"/>
  <c r="K22" i="27"/>
  <c r="E39" i="27"/>
  <c r="O18" i="27"/>
  <c r="M15" i="27"/>
  <c r="G33" i="27"/>
  <c r="H29" i="27"/>
  <c r="P41" i="27"/>
  <c r="G30" i="27"/>
  <c r="L25" i="27"/>
  <c r="J33" i="27"/>
  <c r="H39" i="27"/>
  <c r="E23" i="27"/>
  <c r="I13" i="27"/>
  <c r="I15" i="27"/>
  <c r="M27" i="27"/>
  <c r="N21" i="27"/>
  <c r="M36" i="27"/>
  <c r="O26" i="27"/>
  <c r="K18" i="27"/>
  <c r="L14" i="27"/>
  <c r="J20" i="27"/>
  <c r="L39" i="27"/>
  <c r="K35" i="27"/>
  <c r="I18" i="27"/>
  <c r="N26" i="27"/>
  <c r="C31" i="27"/>
  <c r="N23" i="27"/>
  <c r="E37" i="27"/>
  <c r="G27" i="27"/>
  <c r="J39" i="27"/>
  <c r="L31" i="27"/>
  <c r="K28" i="27"/>
  <c r="G39" i="27"/>
  <c r="M29" i="27"/>
  <c r="H41" i="27"/>
  <c r="G40" i="27"/>
  <c r="F37" i="27"/>
  <c r="F30" i="27"/>
  <c r="N41" i="27"/>
  <c r="F41" i="27"/>
  <c r="D33" i="27"/>
  <c r="J24" i="27"/>
  <c r="I29" i="27"/>
  <c r="M28" i="27"/>
  <c r="D34" i="27"/>
  <c r="D30" i="27"/>
  <c r="O33" i="27"/>
  <c r="K25" i="27"/>
  <c r="H20" i="27"/>
  <c r="I14" i="27"/>
  <c r="O17" i="27"/>
  <c r="G25" i="27"/>
  <c r="M38" i="27"/>
  <c r="N28" i="27"/>
  <c r="I22" i="27"/>
  <c r="O32" i="27"/>
  <c r="F40" i="27"/>
  <c r="I31" i="27"/>
  <c r="I28" i="27"/>
  <c r="J18" i="27"/>
  <c r="N33" i="27"/>
  <c r="G35" i="27"/>
  <c r="C25" i="27"/>
  <c r="E34" i="27"/>
  <c r="H38" i="27"/>
  <c r="O36" i="27"/>
  <c r="I40" i="27"/>
  <c r="E21" i="27"/>
  <c r="J37" i="27"/>
  <c r="M21" i="27"/>
  <c r="L35" i="27"/>
  <c r="L13" i="27"/>
  <c r="N35" i="27"/>
  <c r="L37" i="27"/>
  <c r="I27" i="27"/>
  <c r="L15" i="27"/>
  <c r="E33" i="27"/>
  <c r="J40" i="27"/>
  <c r="I35" i="27"/>
  <c r="J31" i="27"/>
  <c r="H19" i="27"/>
  <c r="K29" i="27"/>
  <c r="N25" i="27"/>
  <c r="C41" i="27"/>
  <c r="N24" i="27"/>
  <c r="N22" i="27"/>
  <c r="H21" i="27"/>
  <c r="J21" i="27"/>
  <c r="O34" i="27"/>
  <c r="I12" i="27"/>
  <c r="J35" i="27"/>
  <c r="L23" i="27"/>
  <c r="G29" i="27"/>
  <c r="H36" i="27"/>
  <c r="I38" i="27"/>
  <c r="N34" i="27"/>
  <c r="F36" i="27"/>
  <c r="M24" i="27"/>
  <c r="C35" i="27"/>
  <c r="G28" i="27"/>
  <c r="L24" i="27"/>
  <c r="K30" i="27"/>
  <c r="I23" i="27"/>
  <c r="E29" i="27"/>
  <c r="K23" i="27"/>
  <c r="F25" i="27"/>
  <c r="J14" i="27"/>
  <c r="O23" i="27"/>
  <c r="J29" i="27"/>
  <c r="D31" i="27"/>
  <c r="K21" i="27"/>
  <c r="N32" i="27"/>
  <c r="C33" i="27"/>
  <c r="J22" i="27"/>
  <c r="L40" i="27"/>
  <c r="G41" i="27"/>
  <c r="E36" i="27"/>
  <c r="I24" i="27"/>
  <c r="F29" i="27"/>
  <c r="F31" i="27"/>
  <c r="K17" i="27"/>
  <c r="N19" i="27"/>
  <c r="N20" i="27"/>
  <c r="I39" i="27"/>
  <c r="G34" i="27"/>
  <c r="L32" i="27"/>
  <c r="F33" i="27"/>
  <c r="I25" i="27"/>
  <c r="O30" i="27"/>
  <c r="N30" i="27"/>
  <c r="L34" i="27"/>
  <c r="J19" i="27"/>
  <c r="D21" i="27"/>
  <c r="E20" i="27"/>
  <c r="M26" i="27"/>
  <c r="E26" i="27"/>
  <c r="L27" i="27"/>
  <c r="O41" i="27"/>
  <c r="M39" i="27"/>
  <c r="E32" i="27"/>
  <c r="M33" i="27"/>
  <c r="D25" i="27"/>
  <c r="F28" i="27"/>
  <c r="I30" i="27"/>
  <c r="O22" i="27"/>
  <c r="H30" i="27"/>
  <c r="M23" i="27"/>
  <c r="F23" i="27"/>
  <c r="I19" i="27"/>
  <c r="O29" i="27"/>
  <c r="L36" i="27"/>
  <c r="D38" i="27"/>
  <c r="L20" i="27"/>
  <c r="C19" i="27"/>
  <c r="G31" i="27"/>
  <c r="D36" i="27"/>
  <c r="K41" i="27"/>
  <c r="I11" i="27"/>
  <c r="H23" i="27"/>
  <c r="E19" i="27"/>
  <c r="H27" i="27"/>
  <c r="L29" i="27"/>
  <c r="K16" i="27"/>
  <c r="N36" i="27"/>
  <c r="I36" i="27"/>
  <c r="O39" i="27"/>
  <c r="M35" i="27"/>
  <c r="C40" i="27"/>
  <c r="D26" i="27"/>
  <c r="N38" i="27"/>
  <c r="E27" i="27"/>
  <c r="M16" i="27"/>
  <c r="G26" i="27"/>
  <c r="K39" i="27"/>
  <c r="H17" i="27"/>
  <c r="D37" i="27"/>
  <c r="H40" i="27"/>
  <c r="D24" i="27"/>
  <c r="J25" i="27"/>
  <c r="F26" i="27"/>
  <c r="J28" i="27"/>
  <c r="O35" i="27"/>
  <c r="H15" i="27"/>
  <c r="K24" i="27"/>
  <c r="N39" i="27"/>
  <c r="E22" i="27"/>
  <c r="C21" i="27"/>
  <c r="G38" i="27"/>
  <c r="C36" i="27"/>
  <c r="O21" i="27"/>
  <c r="H34" i="27"/>
  <c r="N31" i="27"/>
  <c r="J16" i="27"/>
  <c r="N27" i="27"/>
  <c r="C23" i="27"/>
  <c r="F38" i="27"/>
  <c r="K20" i="27"/>
  <c r="O27" i="27"/>
  <c r="E31" i="27"/>
  <c r="L30" i="27"/>
  <c r="K33" i="27"/>
  <c r="O20" i="27"/>
  <c r="E28" i="27"/>
  <c r="L21" i="27"/>
  <c r="M30" i="27"/>
  <c r="E35" i="27"/>
  <c r="M37" i="27"/>
  <c r="I33" i="27"/>
  <c r="D22" i="27"/>
  <c r="M40" i="27"/>
  <c r="E38" i="27"/>
  <c r="I37" i="27"/>
  <c r="D23" i="27"/>
  <c r="M25" i="27"/>
  <c r="I17" i="27"/>
  <c r="H26" i="27"/>
  <c r="H32" i="27"/>
  <c r="G36" i="27"/>
  <c r="D39" i="27"/>
  <c r="F39" i="27"/>
  <c r="K32" i="27"/>
  <c r="J23" i="27"/>
  <c r="O38" i="27"/>
  <c r="E30" i="27"/>
  <c r="H37" i="27"/>
  <c r="O25" i="27"/>
  <c r="I26" i="27"/>
  <c r="N15" i="27"/>
  <c r="L19" i="27"/>
  <c r="J30" i="27"/>
  <c r="C37" i="27"/>
  <c r="O24" i="27"/>
  <c r="E40" i="27"/>
  <c r="M18" i="27"/>
  <c r="K38" i="27"/>
  <c r="N16" i="27"/>
  <c r="F35" i="27"/>
  <c r="D41" i="27"/>
  <c r="E25" i="27"/>
  <c r="K37" i="27"/>
  <c r="O19" i="27"/>
  <c r="N18" i="27"/>
  <c r="H33" i="27"/>
  <c r="J34" i="27"/>
  <c r="D32" i="27"/>
  <c r="D29" i="27"/>
  <c r="M41" i="27"/>
  <c r="O40" i="27"/>
  <c r="L28" i="27"/>
  <c r="H16" i="27"/>
  <c r="N13" i="27"/>
  <c r="K40" i="27"/>
  <c r="E24" i="27"/>
  <c r="L16" i="27"/>
  <c r="C32" i="27"/>
  <c r="I16" i="27"/>
  <c r="O31" i="27"/>
  <c r="I20" i="27"/>
  <c r="C38" i="27"/>
  <c r="I21" i="27"/>
  <c r="F34" i="27"/>
  <c r="J38" i="27"/>
  <c r="I34" i="27"/>
  <c r="L41" i="27"/>
  <c r="L26" i="27"/>
  <c r="N17" i="27"/>
  <c r="D35" i="27"/>
  <c r="F32" i="27"/>
  <c r="K34" i="27"/>
  <c r="L12" i="27"/>
  <c r="J27" i="27"/>
  <c r="C24" i="27"/>
  <c r="N40" i="27"/>
  <c r="H242" i="28"/>
  <c r="D4" i="27" l="1"/>
  <c r="E4" i="27" s="1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D5" i="27"/>
  <c r="I242" i="28"/>
  <c r="J242" i="28"/>
  <c r="E5" i="27" l="1"/>
  <c r="F5" i="27" s="1"/>
  <c r="G5" i="27" s="1"/>
  <c r="H5" i="27" s="1"/>
  <c r="I5" i="27" s="1"/>
  <c r="J5" i="27" s="1"/>
  <c r="K5" i="27" s="1"/>
  <c r="L5" i="27" s="1"/>
  <c r="M5" i="27" s="1"/>
  <c r="N5" i="27" s="1"/>
  <c r="O5" i="27" s="1"/>
  <c r="P5" i="27" s="1"/>
  <c r="C243" i="28"/>
  <c r="I7" i="48" l="1"/>
  <c r="I27" i="48"/>
  <c r="I12" i="48"/>
  <c r="I4" i="48"/>
  <c r="I67" i="48"/>
  <c r="I59" i="48"/>
  <c r="I61" i="48"/>
  <c r="I23" i="48"/>
  <c r="I11" i="48"/>
  <c r="I51" i="48"/>
  <c r="I19" i="48"/>
  <c r="I74" i="48"/>
  <c r="I66" i="48"/>
  <c r="I43" i="48"/>
  <c r="I68" i="48"/>
  <c r="I3" i="48"/>
  <c r="I75" i="48"/>
  <c r="I42" i="48"/>
  <c r="I34" i="48"/>
  <c r="I26" i="48"/>
  <c r="I18" i="48"/>
  <c r="I73" i="48"/>
  <c r="I65" i="48"/>
  <c r="I35" i="48"/>
  <c r="I52" i="48"/>
  <c r="I71" i="48"/>
  <c r="I10" i="48"/>
  <c r="I50" i="48"/>
  <c r="I49" i="48"/>
  <c r="I41" i="48"/>
  <c r="I33" i="48"/>
  <c r="I25" i="48"/>
  <c r="I17" i="48"/>
  <c r="I9" i="48"/>
  <c r="I72" i="48"/>
  <c r="I58" i="48"/>
  <c r="I60" i="48"/>
  <c r="I56" i="48"/>
  <c r="I48" i="48"/>
  <c r="I40" i="48"/>
  <c r="I32" i="48"/>
  <c r="I24" i="48"/>
  <c r="I16" i="48"/>
  <c r="I8" i="48"/>
  <c r="I57" i="48"/>
  <c r="I44" i="48"/>
  <c r="I22" i="48"/>
  <c r="I54" i="48"/>
  <c r="I38" i="48"/>
  <c r="I63" i="48"/>
  <c r="I64" i="48"/>
  <c r="I36" i="48"/>
  <c r="I14" i="48"/>
  <c r="I39" i="48"/>
  <c r="I30" i="48"/>
  <c r="I55" i="48"/>
  <c r="I15" i="48"/>
  <c r="I70" i="48"/>
  <c r="I46" i="48"/>
  <c r="I6" i="48"/>
  <c r="I47" i="48"/>
  <c r="I62" i="48"/>
  <c r="I28" i="48"/>
  <c r="I53" i="48"/>
  <c r="I45" i="48"/>
  <c r="I37" i="48"/>
  <c r="I29" i="48"/>
  <c r="I21" i="48"/>
  <c r="I13" i="48"/>
  <c r="I5" i="48"/>
  <c r="I69" i="48"/>
  <c r="I31" i="48"/>
  <c r="I20" i="48"/>
  <c r="G124" i="28"/>
  <c r="I120" i="28"/>
  <c r="E124" i="28"/>
  <c r="C121" i="28"/>
  <c r="C123" i="28"/>
  <c r="F124" i="28"/>
  <c r="I123" i="28"/>
  <c r="D123" i="28"/>
  <c r="H123" i="28"/>
  <c r="D121" i="28"/>
  <c r="G120" i="28"/>
  <c r="H120" i="28"/>
  <c r="J120" i="28"/>
  <c r="C124" i="28"/>
  <c r="G123" i="28"/>
  <c r="D124" i="28"/>
  <c r="E123" i="28"/>
  <c r="F123" i="28"/>
  <c r="F121" i="28"/>
  <c r="J123" i="28"/>
  <c r="E121" i="28"/>
  <c r="J114" i="28"/>
  <c r="E155" i="28"/>
  <c r="I124" i="28"/>
  <c r="J148" i="28"/>
  <c r="I154" i="28"/>
  <c r="F154" i="28"/>
  <c r="F137" i="28"/>
  <c r="G155" i="28"/>
  <c r="C154" i="28"/>
  <c r="D154" i="28"/>
  <c r="J131" i="28"/>
  <c r="H114" i="28"/>
  <c r="J154" i="28"/>
  <c r="I131" i="28"/>
  <c r="G131" i="28"/>
  <c r="H154" i="28"/>
  <c r="H155" i="28"/>
  <c r="I137" i="28"/>
  <c r="D114" i="28"/>
  <c r="E114" i="28"/>
  <c r="G153" i="28"/>
  <c r="H131" i="28"/>
  <c r="I119" i="28"/>
  <c r="I148" i="28"/>
  <c r="G114" i="28"/>
  <c r="E154" i="28"/>
  <c r="H119" i="28"/>
  <c r="J100" i="28"/>
  <c r="J153" i="28"/>
  <c r="H148" i="28"/>
  <c r="H137" i="28"/>
  <c r="J137" i="28"/>
  <c r="H153" i="28"/>
  <c r="G154" i="28"/>
  <c r="H124" i="28"/>
  <c r="I153" i="28"/>
  <c r="J109" i="28"/>
  <c r="J155" i="28"/>
  <c r="G137" i="28"/>
  <c r="J119" i="28"/>
  <c r="F155" i="28"/>
  <c r="I100" i="28"/>
  <c r="I114" i="28"/>
  <c r="D155" i="28"/>
  <c r="J106" i="28"/>
  <c r="F114" i="28"/>
  <c r="J124" i="28"/>
  <c r="J142" i="28"/>
  <c r="C155" i="28"/>
  <c r="I106" i="28"/>
  <c r="G148" i="28"/>
  <c r="I109" i="28"/>
  <c r="G119" i="28"/>
  <c r="F148" i="28"/>
  <c r="I155" i="28"/>
  <c r="C156" i="28"/>
  <c r="D156" i="28"/>
  <c r="G156" i="28"/>
  <c r="F156" i="28"/>
  <c r="E156" i="28"/>
  <c r="H156" i="28"/>
  <c r="I156" i="28"/>
  <c r="G208" i="28"/>
  <c r="G173" i="28"/>
  <c r="F222" i="28"/>
  <c r="J222" i="28"/>
  <c r="J162" i="28"/>
  <c r="J235" i="28"/>
  <c r="D244" i="28"/>
  <c r="G226" i="28"/>
  <c r="D197" i="28"/>
  <c r="E217" i="28"/>
  <c r="H173" i="28"/>
  <c r="H241" i="28"/>
  <c r="H222" i="28"/>
  <c r="I241" i="28"/>
  <c r="I222" i="28"/>
  <c r="G235" i="28"/>
  <c r="I203" i="28"/>
  <c r="I226" i="28"/>
  <c r="G217" i="28"/>
  <c r="I213" i="28"/>
  <c r="J173" i="28"/>
  <c r="H203" i="28"/>
  <c r="J217" i="28"/>
  <c r="I189" i="28"/>
  <c r="I217" i="28"/>
  <c r="I208" i="28"/>
  <c r="E241" i="28"/>
  <c r="J185" i="28"/>
  <c r="D241" i="28"/>
  <c r="J213" i="28"/>
  <c r="G197" i="28"/>
  <c r="G222" i="28"/>
  <c r="J156" i="28"/>
  <c r="H197" i="28"/>
  <c r="H213" i="28"/>
  <c r="F208" i="28"/>
  <c r="F173" i="28"/>
  <c r="I235" i="28"/>
  <c r="E208" i="28"/>
  <c r="H235" i="28"/>
  <c r="C244" i="28"/>
  <c r="G244" i="28"/>
  <c r="J189" i="28"/>
  <c r="I173" i="28"/>
  <c r="J208" i="28"/>
  <c r="F217" i="28"/>
  <c r="H217" i="28"/>
  <c r="D217" i="28"/>
  <c r="D208" i="28"/>
  <c r="J241" i="28"/>
  <c r="F226" i="28"/>
  <c r="J197" i="28"/>
  <c r="H226" i="28"/>
  <c r="E197" i="28"/>
  <c r="J226" i="28"/>
  <c r="G241" i="28"/>
  <c r="G203" i="28"/>
  <c r="I197" i="28"/>
  <c r="J203" i="28"/>
  <c r="F197" i="28"/>
  <c r="F241" i="28"/>
  <c r="H208" i="28"/>
  <c r="E244" i="28"/>
  <c r="F244" i="28"/>
  <c r="H244" i="28"/>
  <c r="I244" i="28"/>
  <c r="J244" i="28"/>
  <c r="D245" i="28"/>
  <c r="C245" i="28"/>
  <c r="E245" i="28"/>
  <c r="G245" i="28"/>
  <c r="F245" i="28"/>
  <c r="H245" i="28"/>
  <c r="H88" i="28"/>
  <c r="D92" i="28"/>
  <c r="I92" i="28"/>
  <c r="G92" i="28"/>
  <c r="F88" i="28"/>
  <c r="J88" i="28"/>
  <c r="J91" i="28"/>
  <c r="E92" i="28"/>
  <c r="G88" i="28"/>
  <c r="I88" i="28"/>
  <c r="F92" i="28"/>
  <c r="C92" i="28"/>
  <c r="H92" i="28"/>
  <c r="E88" i="28"/>
  <c r="I77" i="28"/>
  <c r="I85" i="28"/>
  <c r="C93" i="28"/>
  <c r="G85" i="28"/>
  <c r="J81" i="28"/>
  <c r="H77" i="28"/>
  <c r="F77" i="28"/>
  <c r="C85" i="28"/>
  <c r="E85" i="28"/>
  <c r="D85" i="28"/>
  <c r="G81" i="28"/>
  <c r="J77" i="28"/>
  <c r="E81" i="28"/>
  <c r="I81" i="28"/>
  <c r="J85" i="28"/>
  <c r="H81" i="28"/>
  <c r="F85" i="28"/>
  <c r="H85" i="28"/>
  <c r="J92" i="28"/>
  <c r="F81" i="28"/>
  <c r="G77" i="28"/>
  <c r="J248" i="28"/>
  <c r="G134" i="28"/>
  <c r="E247" i="28"/>
  <c r="D116" i="28"/>
  <c r="I200" i="28"/>
  <c r="G246" i="28"/>
  <c r="J151" i="28"/>
  <c r="J127" i="28"/>
  <c r="H127" i="28"/>
  <c r="I247" i="28"/>
  <c r="G237" i="28"/>
  <c r="J32" i="28"/>
  <c r="G89" i="28"/>
  <c r="G176" i="28"/>
  <c r="H5" i="28"/>
  <c r="I127" i="28"/>
  <c r="J145" i="28"/>
  <c r="F116" i="28"/>
  <c r="D219" i="28"/>
  <c r="I99" i="28"/>
  <c r="H140" i="28"/>
  <c r="C247" i="28"/>
  <c r="F247" i="28"/>
  <c r="I228" i="28"/>
  <c r="G42" i="28"/>
  <c r="J16" i="28"/>
  <c r="I5" i="28"/>
  <c r="F151" i="28"/>
  <c r="E122" i="28"/>
  <c r="E99" i="28"/>
  <c r="G249" i="28"/>
  <c r="C248" i="28"/>
  <c r="I134" i="28"/>
  <c r="I108" i="28"/>
  <c r="H200" i="28"/>
  <c r="I74" i="28"/>
  <c r="D250" i="28"/>
  <c r="J247" i="28"/>
  <c r="F89" i="28"/>
  <c r="J99" i="28"/>
  <c r="J165" i="28"/>
  <c r="H89" i="28"/>
  <c r="H48" i="28"/>
  <c r="E89" i="28"/>
  <c r="I249" i="28"/>
  <c r="F122" i="28"/>
  <c r="J215" i="28"/>
  <c r="I245" i="28"/>
  <c r="H247" i="28"/>
  <c r="I237" i="28"/>
  <c r="J74" i="28"/>
  <c r="G16" i="28"/>
  <c r="H38" i="28"/>
  <c r="J89" i="28"/>
  <c r="I10" i="28"/>
  <c r="E48" i="28"/>
  <c r="F224" i="28"/>
  <c r="F243" i="28"/>
  <c r="D247" i="28"/>
  <c r="G224" i="28"/>
  <c r="I89" i="28"/>
  <c r="I206" i="28"/>
  <c r="I215" i="28"/>
  <c r="G99" i="28"/>
  <c r="H206" i="28"/>
  <c r="G51" i="28"/>
  <c r="C249" i="28"/>
  <c r="E116" i="28"/>
  <c r="I38" i="28"/>
  <c r="I48" i="28"/>
  <c r="J192" i="28"/>
  <c r="I250" i="28"/>
  <c r="J228" i="28"/>
  <c r="G122" i="28"/>
  <c r="J245" i="28"/>
  <c r="J224" i="28"/>
  <c r="C246" i="28"/>
  <c r="I192" i="28"/>
  <c r="E243" i="28"/>
  <c r="I243" i="28"/>
  <c r="G116" i="28"/>
  <c r="H246" i="28"/>
  <c r="H42" i="28"/>
  <c r="G38" i="28"/>
  <c r="E219" i="28"/>
  <c r="F99" i="28"/>
  <c r="H159" i="28"/>
  <c r="J102" i="28"/>
  <c r="H250" i="28"/>
  <c r="J5" i="28"/>
  <c r="I61" i="28"/>
  <c r="J10" i="28"/>
  <c r="I248" i="28"/>
  <c r="E200" i="28"/>
  <c r="G151" i="28"/>
  <c r="I121" i="28"/>
  <c r="E248" i="28"/>
  <c r="H99" i="28"/>
  <c r="F42" i="28"/>
  <c r="G140" i="28"/>
  <c r="G248" i="28"/>
  <c r="D99" i="28"/>
  <c r="G247" i="28"/>
  <c r="I159" i="28"/>
  <c r="J61" i="28"/>
  <c r="J188" i="28"/>
  <c r="G93" i="28"/>
  <c r="H122" i="28"/>
  <c r="J93" i="28"/>
  <c r="J159" i="28"/>
  <c r="E93" i="28"/>
  <c r="H93" i="28"/>
  <c r="G243" i="28"/>
  <c r="C250" i="28"/>
  <c r="J237" i="28"/>
  <c r="J250" i="28"/>
  <c r="J116" i="28"/>
  <c r="G48" i="28"/>
  <c r="F248" i="28"/>
  <c r="J219" i="28"/>
  <c r="I51" i="28"/>
  <c r="D200" i="28"/>
  <c r="H51" i="28"/>
  <c r="H176" i="28"/>
  <c r="I102" i="28"/>
  <c r="I176" i="28"/>
  <c r="J140" i="28"/>
  <c r="F140" i="28"/>
  <c r="H237" i="28"/>
  <c r="I122" i="28"/>
  <c r="D246" i="28"/>
  <c r="C99" i="28"/>
  <c r="H16" i="28"/>
  <c r="E249" i="28"/>
  <c r="F246" i="28"/>
  <c r="D248" i="28"/>
  <c r="F228" i="28"/>
  <c r="J200" i="28"/>
  <c r="F249" i="28"/>
  <c r="E250" i="28"/>
  <c r="G200" i="28"/>
  <c r="I111" i="28"/>
  <c r="G250" i="28"/>
  <c r="F48" i="28"/>
  <c r="J134" i="28"/>
  <c r="I16" i="28"/>
  <c r="D249" i="28"/>
  <c r="I224" i="28"/>
  <c r="J176" i="28"/>
  <c r="I42" i="28"/>
  <c r="J65" i="28"/>
  <c r="G219" i="28"/>
  <c r="I93" i="28"/>
  <c r="H243" i="28"/>
  <c r="J121" i="28"/>
  <c r="C122" i="28"/>
  <c r="H215" i="28"/>
  <c r="D93" i="28"/>
  <c r="H248" i="28"/>
  <c r="J38" i="28"/>
  <c r="H219" i="28"/>
  <c r="H134" i="28"/>
  <c r="D48" i="28"/>
  <c r="G206" i="28"/>
  <c r="H151" i="28"/>
  <c r="I246" i="28"/>
  <c r="G121" i="28"/>
  <c r="J206" i="28"/>
  <c r="I140" i="28"/>
  <c r="J51" i="28"/>
  <c r="E246" i="28"/>
  <c r="I151" i="28"/>
  <c r="D122" i="28"/>
  <c r="J111" i="28"/>
  <c r="J243" i="28"/>
  <c r="G20" i="28"/>
  <c r="F250" i="28"/>
  <c r="J108" i="28"/>
  <c r="I116" i="28"/>
  <c r="F93" i="28"/>
  <c r="J246" i="28"/>
  <c r="J122" i="28"/>
  <c r="G228" i="28"/>
  <c r="J20" i="28"/>
  <c r="H224" i="28"/>
  <c r="H249" i="28"/>
  <c r="J48" i="28"/>
  <c r="J249" i="28"/>
  <c r="J42" i="28"/>
  <c r="D243" i="28"/>
  <c r="F51" i="28"/>
  <c r="F219" i="28"/>
  <c r="F176" i="28"/>
  <c r="H121" i="28"/>
  <c r="F200" i="28"/>
  <c r="H20" i="28"/>
  <c r="I20" i="28"/>
  <c r="I219" i="28"/>
  <c r="H116" i="28"/>
  <c r="H228" i="28"/>
  <c r="P69" i="48" l="1"/>
  <c r="Q69" i="48"/>
  <c r="R68" i="48"/>
  <c r="P28" i="48"/>
  <c r="Q28" i="48"/>
  <c r="R27" i="48"/>
  <c r="Q17" i="48"/>
  <c r="R16" i="48"/>
  <c r="P17" i="48"/>
  <c r="Q75" i="48"/>
  <c r="R74" i="48"/>
  <c r="P75" i="48"/>
  <c r="Q11" i="48"/>
  <c r="R10" i="48"/>
  <c r="P11" i="48"/>
  <c r="P5" i="48"/>
  <c r="Q5" i="48"/>
  <c r="R4" i="48"/>
  <c r="Q62" i="48"/>
  <c r="R61" i="48"/>
  <c r="P62" i="48"/>
  <c r="Q35" i="48"/>
  <c r="P35" i="48"/>
  <c r="R34" i="48"/>
  <c r="T3" i="48"/>
  <c r="R2" i="48"/>
  <c r="M3" i="48"/>
  <c r="U4" i="48" s="1"/>
  <c r="K3" i="48"/>
  <c r="J3" i="48"/>
  <c r="R3" i="48" s="1"/>
  <c r="S3" i="48"/>
  <c r="L3" i="48"/>
  <c r="T4" i="48" s="1"/>
  <c r="U3" i="48"/>
  <c r="Q14" i="48"/>
  <c r="P14" i="48"/>
  <c r="R13" i="48"/>
  <c r="P22" i="48"/>
  <c r="R21" i="48"/>
  <c r="Q22" i="48"/>
  <c r="R64" i="48"/>
  <c r="Q65" i="48"/>
  <c r="P65" i="48"/>
  <c r="Q68" i="48"/>
  <c r="P68" i="48"/>
  <c r="R67" i="48"/>
  <c r="R20" i="48"/>
  <c r="P21" i="48"/>
  <c r="Q21" i="48"/>
  <c r="P6" i="48"/>
  <c r="R5" i="48"/>
  <c r="Q6" i="48"/>
  <c r="Q73" i="48"/>
  <c r="P73" i="48"/>
  <c r="R72" i="48"/>
  <c r="Q43" i="48"/>
  <c r="P43" i="48"/>
  <c r="R42" i="48"/>
  <c r="Q59" i="48"/>
  <c r="P59" i="48"/>
  <c r="R58" i="48"/>
  <c r="P29" i="48"/>
  <c r="Q29" i="48"/>
  <c r="R28" i="48"/>
  <c r="R63" i="48"/>
  <c r="Q64" i="48"/>
  <c r="P64" i="48"/>
  <c r="Q57" i="48"/>
  <c r="P57" i="48"/>
  <c r="R56" i="48"/>
  <c r="P60" i="48"/>
  <c r="Q60" i="48"/>
  <c r="R59" i="48"/>
  <c r="R65" i="48"/>
  <c r="Q66" i="48"/>
  <c r="P66" i="48"/>
  <c r="P67" i="48"/>
  <c r="R66" i="48"/>
  <c r="Q67" i="48"/>
  <c r="P70" i="48"/>
  <c r="R69" i="48"/>
  <c r="Q70" i="48"/>
  <c r="P63" i="48"/>
  <c r="Q63" i="48"/>
  <c r="R62" i="48"/>
  <c r="R57" i="48"/>
  <c r="Q58" i="48"/>
  <c r="P58" i="48"/>
  <c r="Q50" i="48"/>
  <c r="P50" i="48"/>
  <c r="R49" i="48"/>
  <c r="Q26" i="48"/>
  <c r="P26" i="48"/>
  <c r="R25" i="48"/>
  <c r="Q74" i="48"/>
  <c r="P74" i="48"/>
  <c r="R73" i="48"/>
  <c r="S4" i="48"/>
  <c r="K4" i="48"/>
  <c r="S5" i="48" s="1"/>
  <c r="P45" i="48"/>
  <c r="Q45" i="48"/>
  <c r="R44" i="48"/>
  <c r="R14" i="48"/>
  <c r="P15" i="48"/>
  <c r="Q15" i="48"/>
  <c r="Q38" i="48"/>
  <c r="R37" i="48"/>
  <c r="P38" i="48"/>
  <c r="Q72" i="48"/>
  <c r="P72" i="48"/>
  <c r="R71" i="48"/>
  <c r="P10" i="48"/>
  <c r="Q10" i="48"/>
  <c r="R9" i="48"/>
  <c r="P19" i="48"/>
  <c r="Q19" i="48"/>
  <c r="R18" i="48"/>
  <c r="P12" i="48"/>
  <c r="Q12" i="48"/>
  <c r="R11" i="48"/>
  <c r="Q55" i="48"/>
  <c r="P55" i="48"/>
  <c r="R54" i="48"/>
  <c r="P54" i="48"/>
  <c r="Q54" i="48"/>
  <c r="R53" i="48"/>
  <c r="Q24" i="48"/>
  <c r="P24" i="48"/>
  <c r="R23" i="48"/>
  <c r="P71" i="48"/>
  <c r="R70" i="48"/>
  <c r="Q71" i="48"/>
  <c r="F112" i="36"/>
  <c r="D93" i="36"/>
  <c r="F41" i="36"/>
  <c r="F50" i="36"/>
  <c r="F103" i="36"/>
  <c r="D81" i="36"/>
  <c r="D51" i="36"/>
  <c r="D76" i="36"/>
  <c r="D48" i="36"/>
  <c r="F39" i="36"/>
  <c r="D46" i="36"/>
  <c r="D104" i="36"/>
  <c r="D72" i="36"/>
  <c r="F80" i="36"/>
  <c r="F111" i="36"/>
  <c r="F94" i="36"/>
  <c r="D55" i="36"/>
  <c r="F38" i="36"/>
  <c r="D61" i="36"/>
  <c r="D74" i="36"/>
  <c r="D95" i="36"/>
  <c r="D56" i="36"/>
  <c r="D62" i="36"/>
  <c r="D70" i="36"/>
  <c r="F26" i="36"/>
  <c r="F48" i="36"/>
  <c r="F16" i="36"/>
  <c r="D111" i="36"/>
  <c r="D19" i="36"/>
  <c r="F17" i="36"/>
  <c r="F92" i="36"/>
  <c r="F68" i="36"/>
  <c r="F52" i="36"/>
  <c r="F74" i="36"/>
  <c r="D16" i="36"/>
  <c r="F102" i="36"/>
  <c r="D83" i="36"/>
  <c r="D88" i="36"/>
  <c r="D54" i="36"/>
  <c r="F18" i="36"/>
  <c r="F20" i="36"/>
  <c r="D117" i="36"/>
  <c r="F56" i="36"/>
  <c r="D96" i="36"/>
  <c r="D31" i="36"/>
  <c r="D98" i="36"/>
  <c r="D80" i="36"/>
  <c r="D124" i="36"/>
  <c r="F32" i="36"/>
  <c r="D44" i="36"/>
  <c r="D27" i="36"/>
  <c r="F35" i="36"/>
  <c r="F120" i="36"/>
  <c r="D49" i="36"/>
  <c r="D17" i="36"/>
  <c r="F27" i="36"/>
  <c r="F14" i="36"/>
  <c r="D60" i="36"/>
  <c r="F51" i="36"/>
  <c r="F89" i="36"/>
  <c r="F28" i="36"/>
  <c r="D114" i="36"/>
  <c r="D41" i="36"/>
  <c r="F30" i="36"/>
  <c r="F72" i="36"/>
  <c r="D75" i="36"/>
  <c r="D92" i="36"/>
  <c r="F53" i="36"/>
  <c r="D42" i="36"/>
  <c r="D84" i="36"/>
  <c r="F22" i="36"/>
  <c r="F40" i="36"/>
  <c r="D13" i="36"/>
  <c r="D65" i="36"/>
  <c r="D43" i="36"/>
  <c r="F78" i="36"/>
  <c r="D113" i="36"/>
  <c r="F122" i="36"/>
  <c r="F85" i="36"/>
  <c r="F117" i="36"/>
  <c r="D20" i="36"/>
  <c r="D91" i="36"/>
  <c r="D52" i="36"/>
  <c r="F77" i="36"/>
  <c r="F123" i="36"/>
  <c r="D97" i="36"/>
  <c r="D12" i="36"/>
  <c r="D71" i="36"/>
  <c r="F12" i="36"/>
  <c r="F81" i="36"/>
  <c r="F93" i="36"/>
  <c r="F83" i="36"/>
  <c r="F97" i="36"/>
  <c r="D94" i="36"/>
  <c r="D116" i="36"/>
  <c r="D28" i="36"/>
  <c r="F44" i="36"/>
  <c r="D22" i="36"/>
  <c r="F90" i="36"/>
  <c r="F60" i="36"/>
  <c r="F42" i="36"/>
  <c r="F95" i="36"/>
  <c r="F36" i="36"/>
  <c r="D63" i="36"/>
  <c r="D50" i="36"/>
  <c r="F45" i="36"/>
  <c r="D53" i="36"/>
  <c r="D115" i="36"/>
  <c r="F61" i="36"/>
  <c r="F21" i="36"/>
  <c r="F119" i="36"/>
  <c r="D11" i="36"/>
  <c r="F84" i="36"/>
  <c r="F47" i="36"/>
  <c r="D110" i="36"/>
  <c r="D100" i="36"/>
  <c r="F118" i="36"/>
  <c r="D25" i="36"/>
  <c r="D118" i="36"/>
  <c r="D29" i="36"/>
  <c r="D21" i="36"/>
  <c r="F67" i="36"/>
  <c r="D121" i="36"/>
  <c r="F73" i="36"/>
  <c r="F76" i="36"/>
  <c r="F19" i="36"/>
  <c r="F57" i="36"/>
  <c r="D122" i="36"/>
  <c r="D99" i="36"/>
  <c r="F15" i="36"/>
  <c r="D106" i="36"/>
  <c r="D34" i="36"/>
  <c r="D33" i="36"/>
  <c r="F33" i="36"/>
  <c r="D85" i="36"/>
  <c r="D120" i="36"/>
  <c r="D119" i="36"/>
  <c r="F91" i="36"/>
  <c r="F46" i="36"/>
  <c r="F86" i="36"/>
  <c r="F63" i="36"/>
  <c r="D64" i="36"/>
  <c r="D82" i="36"/>
  <c r="F37" i="36"/>
  <c r="D30" i="36"/>
  <c r="D107" i="36"/>
  <c r="F124" i="36"/>
  <c r="F49" i="36"/>
  <c r="D73" i="36"/>
  <c r="F58" i="36"/>
  <c r="D39" i="36"/>
  <c r="F107" i="36"/>
  <c r="F105" i="36"/>
  <c r="F71" i="36"/>
  <c r="F98" i="36"/>
  <c r="D14" i="36"/>
  <c r="D89" i="36"/>
  <c r="F88" i="36"/>
  <c r="D66" i="36"/>
  <c r="F110" i="36"/>
  <c r="D35" i="36"/>
  <c r="F79" i="36"/>
  <c r="F34" i="36"/>
  <c r="D69" i="36"/>
  <c r="D47" i="36"/>
  <c r="F11" i="36"/>
  <c r="F59" i="36"/>
  <c r="F64" i="36"/>
  <c r="F62" i="36"/>
  <c r="D77" i="36"/>
  <c r="D32" i="36"/>
  <c r="D26" i="36"/>
  <c r="F121" i="36"/>
  <c r="D40" i="36"/>
  <c r="D101" i="36"/>
  <c r="F43" i="36"/>
  <c r="F106" i="36"/>
  <c r="F82" i="36"/>
  <c r="D68" i="36"/>
  <c r="F96" i="36"/>
  <c r="D105" i="36"/>
  <c r="D36" i="36"/>
  <c r="D78" i="36"/>
  <c r="D103" i="36"/>
  <c r="D18" i="36"/>
  <c r="D59" i="36"/>
  <c r="D102" i="36"/>
  <c r="D15" i="36"/>
  <c r="F66" i="36"/>
  <c r="F75" i="36"/>
  <c r="D108" i="36"/>
  <c r="D67" i="36"/>
  <c r="F101" i="36"/>
  <c r="F109" i="36"/>
  <c r="F65" i="36"/>
  <c r="F29" i="36"/>
  <c r="F13" i="36"/>
  <c r="F108" i="36"/>
  <c r="D79" i="36"/>
  <c r="D58" i="36"/>
  <c r="D37" i="36"/>
  <c r="F100" i="36"/>
  <c r="D24" i="36"/>
  <c r="D57" i="36"/>
  <c r="F54" i="36"/>
  <c r="F115" i="36"/>
  <c r="F70" i="36"/>
  <c r="D87" i="36"/>
  <c r="F55" i="36"/>
  <c r="F116" i="36"/>
  <c r="F114" i="36"/>
  <c r="F87" i="36"/>
  <c r="F25" i="36"/>
  <c r="D86" i="36"/>
  <c r="D112" i="36"/>
  <c r="D90" i="36"/>
  <c r="F99" i="36"/>
  <c r="D23" i="36"/>
  <c r="F24" i="36"/>
  <c r="D45" i="36"/>
  <c r="F23" i="36"/>
  <c r="F104" i="36"/>
  <c r="F113" i="36"/>
  <c r="D123" i="36"/>
  <c r="D109" i="36"/>
  <c r="F69" i="36"/>
  <c r="F31" i="36"/>
  <c r="D38" i="36"/>
  <c r="L4" i="48" l="1"/>
  <c r="T5" i="48" s="1"/>
  <c r="M4" i="48"/>
  <c r="U5" i="48" s="1"/>
  <c r="P3" i="48"/>
  <c r="S39" i="48"/>
  <c r="K5" i="48"/>
  <c r="J4" i="48"/>
  <c r="B3" i="48"/>
  <c r="C2" i="48"/>
  <c r="A3" i="48"/>
  <c r="A4" i="48" s="1"/>
  <c r="L5" i="48"/>
  <c r="R108" i="28"/>
  <c r="N39" i="28"/>
  <c r="S10" i="28"/>
  <c r="O51" i="28"/>
  <c r="N88" i="28"/>
  <c r="N15" i="28"/>
  <c r="R65" i="28"/>
  <c r="P84" i="28"/>
  <c r="O25" i="28"/>
  <c r="T7" i="28"/>
  <c r="Q13" i="28"/>
  <c r="P72" i="28"/>
  <c r="T91" i="28"/>
  <c r="P40" i="28"/>
  <c r="O109" i="28"/>
  <c r="O27" i="28"/>
  <c r="P111" i="28"/>
  <c r="M42" i="28"/>
  <c r="N60" i="28"/>
  <c r="S19" i="28"/>
  <c r="R28" i="28"/>
  <c r="Q100" i="28"/>
  <c r="M58" i="28"/>
  <c r="R12" i="28"/>
  <c r="M73" i="28"/>
  <c r="M55" i="28"/>
  <c r="M52" i="28"/>
  <c r="T41" i="28"/>
  <c r="S123" i="28"/>
  <c r="O61" i="28"/>
  <c r="Q34" i="28"/>
  <c r="S88" i="28"/>
  <c r="M24" i="28"/>
  <c r="S4" i="28"/>
  <c r="O45" i="28"/>
  <c r="M121" i="28"/>
  <c r="R21" i="28"/>
  <c r="R58" i="28"/>
  <c r="S67" i="28"/>
  <c r="O64" i="28"/>
  <c r="M22" i="28"/>
  <c r="R62" i="28"/>
  <c r="M89" i="28"/>
  <c r="S94" i="28"/>
  <c r="P33" i="28"/>
  <c r="N73" i="28"/>
  <c r="N13" i="28"/>
  <c r="M116" i="28"/>
  <c r="S63" i="28"/>
  <c r="S37" i="28"/>
  <c r="M41" i="28"/>
  <c r="S41" i="28"/>
  <c r="T107" i="28"/>
  <c r="Q104" i="28"/>
  <c r="T13" i="28"/>
  <c r="S15" i="28"/>
  <c r="S96" i="28"/>
  <c r="N79" i="28"/>
  <c r="N14" i="28"/>
  <c r="N123" i="28"/>
  <c r="M120" i="28"/>
  <c r="N56" i="28"/>
  <c r="T5" i="28"/>
  <c r="Q121" i="28"/>
  <c r="Q8" i="28"/>
  <c r="S81" i="28"/>
  <c r="T67" i="28"/>
  <c r="R41" i="28"/>
  <c r="R77" i="28"/>
  <c r="P41" i="28"/>
  <c r="T71" i="28"/>
  <c r="N51" i="28"/>
  <c r="M112" i="28"/>
  <c r="T27" i="28"/>
  <c r="R46" i="28"/>
  <c r="P2" i="28"/>
  <c r="N44" i="28"/>
  <c r="T26" i="28"/>
  <c r="R34" i="28"/>
  <c r="T15" i="28"/>
  <c r="M84" i="28"/>
  <c r="T70" i="28"/>
  <c r="R92" i="28"/>
  <c r="M63" i="28"/>
  <c r="O62" i="28"/>
  <c r="R51" i="28"/>
  <c r="S9" i="28"/>
  <c r="S14" i="28"/>
  <c r="P117" i="28"/>
  <c r="Q9" i="28"/>
  <c r="S109" i="28"/>
  <c r="S3" i="28"/>
  <c r="R61" i="28"/>
  <c r="S35" i="28"/>
  <c r="P82" i="28"/>
  <c r="N29" i="28"/>
  <c r="O101" i="28"/>
  <c r="M74" i="28"/>
  <c r="M76" i="28"/>
  <c r="N119" i="28"/>
  <c r="O38" i="28"/>
  <c r="O74" i="28"/>
  <c r="S111" i="28"/>
  <c r="N120" i="28"/>
  <c r="N52" i="28"/>
  <c r="T83" i="28"/>
  <c r="S39" i="28"/>
  <c r="Q92" i="28"/>
  <c r="T123" i="28"/>
  <c r="S110" i="28"/>
  <c r="M36" i="28"/>
  <c r="S33" i="28"/>
  <c r="P115" i="28"/>
  <c r="M16" i="28"/>
  <c r="O40" i="28"/>
  <c r="R96" i="28"/>
  <c r="P12" i="28"/>
  <c r="O28" i="28"/>
  <c r="P64" i="28"/>
  <c r="M18" i="28"/>
  <c r="O116" i="28"/>
  <c r="Q116" i="28"/>
  <c r="N112" i="28"/>
  <c r="M5" i="28"/>
  <c r="N27" i="28"/>
  <c r="R91" i="28"/>
  <c r="T105" i="28"/>
  <c r="M90" i="28"/>
  <c r="M30" i="28"/>
  <c r="O30" i="28"/>
  <c r="T50" i="28"/>
  <c r="R94" i="28"/>
  <c r="M115" i="28"/>
  <c r="R17" i="28"/>
  <c r="S97" i="28"/>
  <c r="Q87" i="28"/>
  <c r="T73" i="28"/>
  <c r="O35" i="28"/>
  <c r="Q42" i="28"/>
  <c r="Q113" i="28"/>
  <c r="N87" i="28"/>
  <c r="N26" i="28"/>
  <c r="O58" i="28"/>
  <c r="R5" i="28"/>
  <c r="S2" i="28"/>
  <c r="P15" i="28"/>
  <c r="R103" i="28"/>
  <c r="S65" i="28"/>
  <c r="P52" i="28"/>
  <c r="P17" i="28"/>
  <c r="R115" i="28"/>
  <c r="Q5" i="28"/>
  <c r="S84" i="28"/>
  <c r="O21" i="28"/>
  <c r="Q68" i="28"/>
  <c r="M110" i="28"/>
  <c r="O87" i="28"/>
  <c r="Q35" i="28"/>
  <c r="S119" i="28"/>
  <c r="T52" i="28"/>
  <c r="S30" i="28"/>
  <c r="R49" i="28"/>
  <c r="P71" i="28"/>
  <c r="P112" i="28"/>
  <c r="R23" i="28"/>
  <c r="R16" i="28"/>
  <c r="R76" i="28"/>
  <c r="T115" i="28"/>
  <c r="O54" i="28"/>
  <c r="P101" i="28"/>
  <c r="O5" i="28"/>
  <c r="S69" i="28"/>
  <c r="M65" i="28"/>
  <c r="N107" i="28"/>
  <c r="S102" i="28"/>
  <c r="T94" i="28"/>
  <c r="R80" i="28"/>
  <c r="T25" i="28"/>
  <c r="R30" i="28"/>
  <c r="T44" i="28"/>
  <c r="M11" i="28"/>
  <c r="M99" i="28"/>
  <c r="O107" i="28"/>
  <c r="T99" i="28"/>
  <c r="Q83" i="28"/>
  <c r="M109" i="28"/>
  <c r="Q98" i="28"/>
  <c r="S86" i="28"/>
  <c r="T96" i="28"/>
  <c r="T111" i="28"/>
  <c r="R60" i="28"/>
  <c r="N35" i="28"/>
  <c r="O16" i="28"/>
  <c r="R47" i="28"/>
  <c r="T122" i="28"/>
  <c r="Q40" i="28"/>
  <c r="P69" i="28"/>
  <c r="T76" i="28"/>
  <c r="R2" i="28"/>
  <c r="T86" i="28"/>
  <c r="R56" i="28"/>
  <c r="S115" i="28"/>
  <c r="T33" i="28"/>
  <c r="N98" i="28"/>
  <c r="S43" i="28"/>
  <c r="R102" i="28"/>
  <c r="M94" i="28"/>
  <c r="S36" i="28"/>
  <c r="O82" i="28"/>
  <c r="M59" i="28"/>
  <c r="S23" i="28"/>
  <c r="S103" i="28"/>
  <c r="R90" i="28"/>
  <c r="M48" i="28"/>
  <c r="P119" i="28"/>
  <c r="Q90" i="28"/>
  <c r="O34" i="28"/>
  <c r="R120" i="28"/>
  <c r="S120" i="28"/>
  <c r="O17" i="28"/>
  <c r="T74" i="28"/>
  <c r="S21" i="28"/>
  <c r="N74" i="28"/>
  <c r="Q50" i="28"/>
  <c r="O80" i="28"/>
  <c r="S122" i="28"/>
  <c r="S78" i="28"/>
  <c r="N21" i="28"/>
  <c r="O19" i="28"/>
  <c r="S5" i="28"/>
  <c r="R18" i="28"/>
  <c r="O95" i="28"/>
  <c r="S108" i="28"/>
  <c r="T3" i="28"/>
  <c r="M45" i="28"/>
  <c r="S49" i="28"/>
  <c r="O37" i="28"/>
  <c r="N99" i="28"/>
  <c r="O77" i="28"/>
  <c r="T42" i="28"/>
  <c r="Q115" i="28"/>
  <c r="M8" i="28"/>
  <c r="T17" i="28"/>
  <c r="N106" i="28"/>
  <c r="S45" i="28"/>
  <c r="T110" i="28"/>
  <c r="N86" i="28"/>
  <c r="O105" i="28"/>
  <c r="O22" i="28"/>
  <c r="M111" i="28"/>
  <c r="T38" i="28"/>
  <c r="T82" i="28"/>
  <c r="M29" i="28"/>
  <c r="O11" i="28"/>
  <c r="T61" i="28"/>
  <c r="Q19" i="28"/>
  <c r="T89" i="28"/>
  <c r="R98" i="28"/>
  <c r="P104" i="28"/>
  <c r="R114" i="28"/>
  <c r="S25" i="28"/>
  <c r="N59" i="28"/>
  <c r="O18" i="28"/>
  <c r="Q59" i="28"/>
  <c r="O66" i="28"/>
  <c r="N22" i="28"/>
  <c r="S68" i="28"/>
  <c r="M26" i="28"/>
  <c r="R36" i="28"/>
  <c r="T78" i="28"/>
  <c r="O78" i="28"/>
  <c r="S114" i="28"/>
  <c r="M105" i="28"/>
  <c r="M101" i="28"/>
  <c r="T60" i="28"/>
  <c r="Q3" i="28"/>
  <c r="R27" i="28"/>
  <c r="Q108" i="28"/>
  <c r="N103" i="28"/>
  <c r="Q79" i="28"/>
  <c r="Q23" i="28"/>
  <c r="N72" i="28"/>
  <c r="R81" i="28"/>
  <c r="O10" i="28"/>
  <c r="M87" i="28"/>
  <c r="R68" i="28"/>
  <c r="R113" i="28"/>
  <c r="P30" i="28"/>
  <c r="N85" i="28"/>
  <c r="P13" i="28"/>
  <c r="R86" i="28"/>
  <c r="P42" i="28"/>
  <c r="R109" i="28"/>
  <c r="P24" i="28"/>
  <c r="S79" i="28"/>
  <c r="Q55" i="28"/>
  <c r="O119" i="28"/>
  <c r="P85" i="28"/>
  <c r="P68" i="28"/>
  <c r="T98" i="28"/>
  <c r="Q73" i="28"/>
  <c r="O110" i="28"/>
  <c r="T113" i="28"/>
  <c r="M119" i="28"/>
  <c r="N117" i="28"/>
  <c r="P48" i="28"/>
  <c r="S64" i="28"/>
  <c r="Q51" i="28"/>
  <c r="M12" i="28"/>
  <c r="Q26" i="28"/>
  <c r="Q61" i="28"/>
  <c r="M93" i="28"/>
  <c r="P27" i="28"/>
  <c r="O13" i="28"/>
  <c r="P9" i="28"/>
  <c r="R32" i="28"/>
  <c r="Q64" i="28"/>
  <c r="S40" i="28"/>
  <c r="T58" i="28"/>
  <c r="T19" i="28"/>
  <c r="S121" i="28"/>
  <c r="M3" i="28"/>
  <c r="N111" i="28"/>
  <c r="O20" i="28"/>
  <c r="R13" i="28"/>
  <c r="N55" i="28"/>
  <c r="P95" i="28"/>
  <c r="M14" i="28"/>
  <c r="Q10" i="28"/>
  <c r="R116" i="28"/>
  <c r="O7" i="28"/>
  <c r="Q6" i="28"/>
  <c r="P59" i="28"/>
  <c r="S89" i="28"/>
  <c r="S53" i="28"/>
  <c r="Q14" i="28"/>
  <c r="S76" i="28"/>
  <c r="R71" i="28"/>
  <c r="Q111" i="28"/>
  <c r="O93" i="28"/>
  <c r="O97" i="28"/>
  <c r="M103" i="28"/>
  <c r="O56" i="28"/>
  <c r="N6" i="28"/>
  <c r="N100" i="28"/>
  <c r="P65" i="28"/>
  <c r="P56" i="28"/>
  <c r="S20" i="28"/>
  <c r="T55" i="28"/>
  <c r="P74" i="28"/>
  <c r="O114" i="28"/>
  <c r="S31" i="28"/>
  <c r="N31" i="28"/>
  <c r="T39" i="28"/>
  <c r="T6" i="28"/>
  <c r="M37" i="28"/>
  <c r="S24" i="28"/>
  <c r="T12" i="28"/>
  <c r="P116" i="28"/>
  <c r="S118" i="28"/>
  <c r="O111" i="28"/>
  <c r="N5" i="28"/>
  <c r="O29" i="28"/>
  <c r="O86" i="28"/>
  <c r="T84" i="28"/>
  <c r="R112" i="28"/>
  <c r="Q112" i="28"/>
  <c r="N82" i="28"/>
  <c r="N66" i="28"/>
  <c r="R89" i="28"/>
  <c r="Q101" i="28"/>
  <c r="O15" i="28"/>
  <c r="Q97" i="28"/>
  <c r="N65" i="28"/>
  <c r="P34" i="28"/>
  <c r="O88" i="28"/>
  <c r="O69" i="28"/>
  <c r="N40" i="28"/>
  <c r="Q69" i="28"/>
  <c r="O3" i="28"/>
  <c r="N109" i="28"/>
  <c r="O70" i="28"/>
  <c r="S72" i="28"/>
  <c r="P46" i="28"/>
  <c r="N34" i="28"/>
  <c r="O43" i="28"/>
  <c r="N18" i="28"/>
  <c r="N67" i="28"/>
  <c r="P123" i="28"/>
  <c r="M83" i="28"/>
  <c r="M95" i="28"/>
  <c r="T104" i="28"/>
  <c r="R19" i="28"/>
  <c r="T14" i="28"/>
  <c r="P29" i="28"/>
  <c r="P120" i="28"/>
  <c r="O42" i="28"/>
  <c r="N75" i="28"/>
  <c r="R29" i="28"/>
  <c r="M97" i="28"/>
  <c r="N47" i="28"/>
  <c r="P50" i="28"/>
  <c r="O102" i="28"/>
  <c r="M68" i="28"/>
  <c r="M6" i="28"/>
  <c r="N61" i="28"/>
  <c r="N37" i="28"/>
  <c r="T21" i="28"/>
  <c r="O26" i="28"/>
  <c r="S11" i="28"/>
  <c r="Q72" i="28"/>
  <c r="R85" i="28"/>
  <c r="N121" i="28"/>
  <c r="T20" i="28"/>
  <c r="T102" i="28"/>
  <c r="T46" i="28"/>
  <c r="P93" i="28"/>
  <c r="Q16" i="28"/>
  <c r="S90" i="28"/>
  <c r="P99" i="28"/>
  <c r="T56" i="28"/>
  <c r="S13" i="28"/>
  <c r="N12" i="28"/>
  <c r="P62" i="28"/>
  <c r="S52" i="28"/>
  <c r="R105" i="28"/>
  <c r="N24" i="28"/>
  <c r="M47" i="28"/>
  <c r="Q63" i="28"/>
  <c r="R107" i="28"/>
  <c r="Q57" i="28"/>
  <c r="T57" i="28"/>
  <c r="P53" i="28"/>
  <c r="M20" i="28"/>
  <c r="N45" i="28"/>
  <c r="N118" i="28"/>
  <c r="P83" i="28"/>
  <c r="S98" i="28"/>
  <c r="M107" i="28"/>
  <c r="R111" i="28"/>
  <c r="S48" i="28"/>
  <c r="N23" i="28"/>
  <c r="R7" i="28"/>
  <c r="R72" i="28"/>
  <c r="Q120" i="28"/>
  <c r="O91" i="28"/>
  <c r="P113" i="28"/>
  <c r="R59" i="28"/>
  <c r="P11" i="28"/>
  <c r="T16" i="28"/>
  <c r="Q4" i="28"/>
  <c r="N89" i="28"/>
  <c r="Q94" i="28"/>
  <c r="N50" i="28"/>
  <c r="O96" i="28"/>
  <c r="P86" i="28"/>
  <c r="N48" i="28"/>
  <c r="M79" i="28"/>
  <c r="N20" i="28"/>
  <c r="O14" i="28"/>
  <c r="R70" i="28"/>
  <c r="S32" i="28"/>
  <c r="R48" i="28"/>
  <c r="Q91" i="28"/>
  <c r="Q74" i="28"/>
  <c r="R83" i="28"/>
  <c r="N93" i="28"/>
  <c r="S95" i="28"/>
  <c r="S6" i="28"/>
  <c r="S16" i="28"/>
  <c r="R4" i="28"/>
  <c r="O89" i="28"/>
  <c r="M34" i="28"/>
  <c r="M70" i="28"/>
  <c r="P67" i="28"/>
  <c r="T22" i="28"/>
  <c r="N62" i="28"/>
  <c r="Q12" i="28"/>
  <c r="R95" i="28"/>
  <c r="N77" i="28"/>
  <c r="O33" i="28"/>
  <c r="Q75" i="28"/>
  <c r="N43" i="28"/>
  <c r="M91" i="28"/>
  <c r="T121" i="28"/>
  <c r="R118" i="28"/>
  <c r="N97" i="28"/>
  <c r="R20" i="28"/>
  <c r="S17" i="28"/>
  <c r="R64" i="28"/>
  <c r="P114" i="28"/>
  <c r="O104" i="28"/>
  <c r="M35" i="28"/>
  <c r="M75" i="28"/>
  <c r="M40" i="28"/>
  <c r="M43" i="28"/>
  <c r="M51" i="28"/>
  <c r="P73" i="28"/>
  <c r="M67" i="28"/>
  <c r="M78" i="28"/>
  <c r="R42" i="28"/>
  <c r="O31" i="28"/>
  <c r="Q95" i="28"/>
  <c r="R119" i="28"/>
  <c r="S12" i="28"/>
  <c r="P70" i="28"/>
  <c r="N41" i="28"/>
  <c r="R93" i="28"/>
  <c r="Q27" i="28"/>
  <c r="T85" i="28"/>
  <c r="P121" i="28"/>
  <c r="P25" i="28"/>
  <c r="R99" i="28"/>
  <c r="P32" i="28"/>
  <c r="R8" i="28"/>
  <c r="O117" i="28"/>
  <c r="M118" i="28"/>
  <c r="Q54" i="28"/>
  <c r="R66" i="28"/>
  <c r="P66" i="28"/>
  <c r="T8" i="28"/>
  <c r="R82" i="28"/>
  <c r="Q82" i="28"/>
  <c r="P5" i="28"/>
  <c r="P14" i="28"/>
  <c r="N108" i="28"/>
  <c r="R44" i="28"/>
  <c r="M114" i="28"/>
  <c r="O120" i="28"/>
  <c r="O92" i="28"/>
  <c r="P47" i="28"/>
  <c r="S57" i="28"/>
  <c r="Q36" i="28"/>
  <c r="R25" i="28"/>
  <c r="Q37" i="28"/>
  <c r="N57" i="28"/>
  <c r="P6" i="28"/>
  <c r="T109" i="28"/>
  <c r="R50" i="28"/>
  <c r="S56" i="28"/>
  <c r="N19" i="28"/>
  <c r="M98" i="28"/>
  <c r="T2" i="28"/>
  <c r="N116" i="28"/>
  <c r="R54" i="28"/>
  <c r="T35" i="28"/>
  <c r="N81" i="28"/>
  <c r="M106" i="28"/>
  <c r="R110" i="28"/>
  <c r="O112" i="28"/>
  <c r="O73" i="28"/>
  <c r="P49" i="28"/>
  <c r="R22" i="28"/>
  <c r="M44" i="28"/>
  <c r="S51" i="28"/>
  <c r="P19" i="28"/>
  <c r="R106" i="28"/>
  <c r="N7" i="28"/>
  <c r="R43" i="28"/>
  <c r="T10" i="28"/>
  <c r="O24" i="28"/>
  <c r="N90" i="28"/>
  <c r="T59" i="28"/>
  <c r="N33" i="28"/>
  <c r="N101" i="28"/>
  <c r="T30" i="28"/>
  <c r="N30" i="28"/>
  <c r="S42" i="28"/>
  <c r="R73" i="28"/>
  <c r="Q119" i="28"/>
  <c r="M39" i="28"/>
  <c r="P18" i="28"/>
  <c r="R79" i="28"/>
  <c r="Q45" i="28"/>
  <c r="O46" i="28"/>
  <c r="N92" i="28"/>
  <c r="P16" i="28"/>
  <c r="R101" i="28"/>
  <c r="M117" i="28"/>
  <c r="Q56" i="28"/>
  <c r="N2" i="28"/>
  <c r="O6" i="28"/>
  <c r="Q93" i="28"/>
  <c r="M104" i="28"/>
  <c r="M77" i="28"/>
  <c r="M4" i="28"/>
  <c r="P61" i="28"/>
  <c r="O47" i="28"/>
  <c r="Q85" i="28"/>
  <c r="M57" i="28"/>
  <c r="P35" i="28"/>
  <c r="O65" i="28"/>
  <c r="P43" i="28"/>
  <c r="T43" i="28"/>
  <c r="R52" i="28"/>
  <c r="T49" i="28"/>
  <c r="T23" i="28"/>
  <c r="O52" i="28"/>
  <c r="Q25" i="28"/>
  <c r="R3" i="28"/>
  <c r="T103" i="28"/>
  <c r="P58" i="28"/>
  <c r="Q86" i="28"/>
  <c r="O71" i="28"/>
  <c r="N11" i="28"/>
  <c r="O72" i="28"/>
  <c r="P89" i="28"/>
  <c r="M56" i="28"/>
  <c r="T28" i="28"/>
  <c r="S27" i="28"/>
  <c r="S104" i="28"/>
  <c r="O8" i="28"/>
  <c r="P105" i="28"/>
  <c r="T9" i="28"/>
  <c r="M64" i="28"/>
  <c r="O36" i="28"/>
  <c r="S60" i="28"/>
  <c r="R35" i="28"/>
  <c r="S44" i="28"/>
  <c r="S38" i="28"/>
  <c r="N25" i="28"/>
  <c r="P36" i="28"/>
  <c r="R104" i="28"/>
  <c r="R14" i="28"/>
  <c r="N9" i="28"/>
  <c r="M31" i="28"/>
  <c r="Q31" i="28"/>
  <c r="M38" i="28"/>
  <c r="Q78" i="28"/>
  <c r="Q58" i="28"/>
  <c r="P118" i="28"/>
  <c r="Q80" i="28"/>
  <c r="S99" i="28"/>
  <c r="M71" i="28"/>
  <c r="Q49" i="28"/>
  <c r="S61" i="28"/>
  <c r="S101" i="28"/>
  <c r="S7" i="28"/>
  <c r="T72" i="28"/>
  <c r="P103" i="28"/>
  <c r="R38" i="28"/>
  <c r="R78" i="28"/>
  <c r="T95" i="28"/>
  <c r="O53" i="28"/>
  <c r="P44" i="28"/>
  <c r="S80" i="28"/>
  <c r="O55" i="28"/>
  <c r="N91" i="28"/>
  <c r="T120" i="28"/>
  <c r="S47" i="28"/>
  <c r="T79" i="28"/>
  <c r="R6" i="28"/>
  <c r="M19" i="28"/>
  <c r="R84" i="28"/>
  <c r="P88" i="28"/>
  <c r="T114" i="28"/>
  <c r="R11" i="28"/>
  <c r="N64" i="28"/>
  <c r="P26" i="28"/>
  <c r="Q105" i="28"/>
  <c r="M100" i="28"/>
  <c r="O63" i="28"/>
  <c r="N63" i="28"/>
  <c r="S75" i="28"/>
  <c r="M60" i="28"/>
  <c r="Q109" i="28"/>
  <c r="O44" i="28"/>
  <c r="P23" i="28"/>
  <c r="M13" i="28"/>
  <c r="S34" i="28"/>
  <c r="O57" i="28"/>
  <c r="Q53" i="28"/>
  <c r="S92" i="28"/>
  <c r="Q107" i="28"/>
  <c r="N80" i="28"/>
  <c r="T53" i="28"/>
  <c r="O108" i="28"/>
  <c r="P54" i="28"/>
  <c r="T106" i="28"/>
  <c r="P3" i="28"/>
  <c r="M62" i="28"/>
  <c r="R15" i="28"/>
  <c r="R39" i="28"/>
  <c r="T24" i="28"/>
  <c r="M33" i="28"/>
  <c r="P108" i="28"/>
  <c r="T4" i="28"/>
  <c r="O9" i="28"/>
  <c r="O75" i="28"/>
  <c r="T34" i="28"/>
  <c r="T100" i="28"/>
  <c r="P102" i="28"/>
  <c r="Q122" i="28"/>
  <c r="N10" i="28"/>
  <c r="N110" i="28"/>
  <c r="S105" i="28"/>
  <c r="Q43" i="28"/>
  <c r="Q77" i="28"/>
  <c r="P106" i="28"/>
  <c r="M27" i="28"/>
  <c r="O41" i="28"/>
  <c r="T63" i="28"/>
  <c r="S113" i="28"/>
  <c r="S28" i="28"/>
  <c r="Q65" i="28"/>
  <c r="M49" i="28"/>
  <c r="P45" i="28"/>
  <c r="M28" i="28"/>
  <c r="M9" i="28"/>
  <c r="R97" i="28"/>
  <c r="O12" i="28"/>
  <c r="P55" i="28"/>
  <c r="P96" i="28"/>
  <c r="P75" i="28"/>
  <c r="O122" i="28"/>
  <c r="N32" i="28"/>
  <c r="T51" i="28"/>
  <c r="Q11" i="28"/>
  <c r="R45" i="28"/>
  <c r="T65" i="28"/>
  <c r="P51" i="28"/>
  <c r="R74" i="28"/>
  <c r="N69" i="28"/>
  <c r="T40" i="28"/>
  <c r="S26" i="28"/>
  <c r="M61" i="28"/>
  <c r="N54" i="28"/>
  <c r="Q67" i="28"/>
  <c r="M82" i="28"/>
  <c r="Q102" i="28"/>
  <c r="N84" i="28"/>
  <c r="Q32" i="28"/>
  <c r="N16" i="28"/>
  <c r="Q30" i="28"/>
  <c r="S58" i="28"/>
  <c r="O49" i="28"/>
  <c r="T18" i="28"/>
  <c r="N102" i="28"/>
  <c r="O90" i="28"/>
  <c r="T29" i="28"/>
  <c r="S71" i="28"/>
  <c r="T45" i="28"/>
  <c r="N94" i="28"/>
  <c r="Q84" i="28"/>
  <c r="Q46" i="28"/>
  <c r="M10" i="28"/>
  <c r="O60" i="28"/>
  <c r="O118" i="28"/>
  <c r="O100" i="28"/>
  <c r="P37" i="28"/>
  <c r="O123" i="28"/>
  <c r="O32" i="28"/>
  <c r="S50" i="28"/>
  <c r="Q81" i="28"/>
  <c r="P60" i="28"/>
  <c r="P7" i="28"/>
  <c r="P98" i="28"/>
  <c r="M15" i="28"/>
  <c r="Q106" i="28"/>
  <c r="S100" i="28"/>
  <c r="Q38" i="28"/>
  <c r="N58" i="28"/>
  <c r="S117" i="28"/>
  <c r="S85" i="28"/>
  <c r="P122" i="28"/>
  <c r="P38" i="28"/>
  <c r="N17" i="28"/>
  <c r="R37" i="28"/>
  <c r="O103" i="28"/>
  <c r="N113" i="28"/>
  <c r="T75" i="28"/>
  <c r="T37" i="28"/>
  <c r="S82" i="28"/>
  <c r="Q99" i="28"/>
  <c r="M72" i="28"/>
  <c r="S29" i="28"/>
  <c r="R40" i="28"/>
  <c r="S74" i="28"/>
  <c r="R55" i="28"/>
  <c r="Q41" i="28"/>
  <c r="R100" i="28"/>
  <c r="M25" i="28"/>
  <c r="S55" i="28"/>
  <c r="M66" i="28"/>
  <c r="Q71" i="28"/>
  <c r="S70" i="28"/>
  <c r="M54" i="28"/>
  <c r="M96" i="28"/>
  <c r="T69" i="28"/>
  <c r="R87" i="28"/>
  <c r="S83" i="28"/>
  <c r="P8" i="28"/>
  <c r="R88" i="28"/>
  <c r="Q70" i="28"/>
  <c r="T64" i="28"/>
  <c r="Q33" i="28"/>
  <c r="P110" i="28"/>
  <c r="P21" i="28"/>
  <c r="O121" i="28"/>
  <c r="R53" i="28"/>
  <c r="N71" i="28"/>
  <c r="M88" i="28"/>
  <c r="N3" i="28"/>
  <c r="Q17" i="28"/>
  <c r="P87" i="28"/>
  <c r="P100" i="28"/>
  <c r="O39" i="28"/>
  <c r="R67" i="28"/>
  <c r="P94" i="28"/>
  <c r="M123" i="28"/>
  <c r="Q103" i="28"/>
  <c r="Q7" i="28"/>
  <c r="R122" i="28"/>
  <c r="N36" i="28"/>
  <c r="M85" i="28"/>
  <c r="P79" i="28"/>
  <c r="P76" i="28"/>
  <c r="Q24" i="28"/>
  <c r="O59" i="28"/>
  <c r="R117" i="28"/>
  <c r="Q89" i="28"/>
  <c r="T11" i="28"/>
  <c r="R33" i="28"/>
  <c r="S62" i="28"/>
  <c r="R31" i="28"/>
  <c r="T112" i="28"/>
  <c r="N8" i="28"/>
  <c r="S77" i="28"/>
  <c r="S107" i="28"/>
  <c r="N95" i="28"/>
  <c r="T93" i="28"/>
  <c r="Q52" i="28"/>
  <c r="T80" i="28"/>
  <c r="O4" i="28"/>
  <c r="N53" i="28"/>
  <c r="N115" i="28"/>
  <c r="M50" i="28"/>
  <c r="Q39" i="28"/>
  <c r="Q123" i="28"/>
  <c r="O98" i="28"/>
  <c r="P77" i="28"/>
  <c r="P28" i="28"/>
  <c r="O94" i="28"/>
  <c r="M23" i="28"/>
  <c r="Q110" i="28"/>
  <c r="P78" i="28"/>
  <c r="M113" i="28"/>
  <c r="N105" i="28"/>
  <c r="P31" i="28"/>
  <c r="Q15" i="28"/>
  <c r="T66" i="28"/>
  <c r="T101" i="28"/>
  <c r="S66" i="28"/>
  <c r="S46" i="28"/>
  <c r="M53" i="28"/>
  <c r="S73" i="28"/>
  <c r="T116" i="28"/>
  <c r="N28" i="28"/>
  <c r="O106" i="28"/>
  <c r="M108" i="28"/>
  <c r="T108" i="28"/>
  <c r="S112" i="28"/>
  <c r="P107" i="28"/>
  <c r="Q29" i="28"/>
  <c r="T77" i="28"/>
  <c r="N4" i="28"/>
  <c r="Q22" i="28"/>
  <c r="N46" i="28"/>
  <c r="O23" i="28"/>
  <c r="Q114" i="28"/>
  <c r="Q48" i="28"/>
  <c r="T31" i="28"/>
  <c r="O50" i="28"/>
  <c r="M32" i="28"/>
  <c r="Q62" i="28"/>
  <c r="N104" i="28"/>
  <c r="M102" i="28"/>
  <c r="T87" i="28"/>
  <c r="S54" i="28"/>
  <c r="M17" i="28"/>
  <c r="O84" i="28"/>
  <c r="O79" i="28"/>
  <c r="T48" i="28"/>
  <c r="T90" i="28"/>
  <c r="R9" i="28"/>
  <c r="T68" i="28"/>
  <c r="S93" i="28"/>
  <c r="P81" i="28"/>
  <c r="P91" i="28"/>
  <c r="R26" i="28"/>
  <c r="P10" i="28"/>
  <c r="M80" i="28"/>
  <c r="M7" i="28"/>
  <c r="R69" i="28"/>
  <c r="T117" i="28"/>
  <c r="T62" i="28"/>
  <c r="Q76" i="28"/>
  <c r="Q47" i="28"/>
  <c r="P22" i="28"/>
  <c r="T81" i="28"/>
  <c r="O76" i="28"/>
  <c r="T36" i="28"/>
  <c r="P80" i="28"/>
  <c r="N38" i="28"/>
  <c r="R24" i="28"/>
  <c r="N122" i="28"/>
  <c r="M46" i="28"/>
  <c r="S91" i="28"/>
  <c r="Q18" i="28"/>
  <c r="O99" i="28"/>
  <c r="T88" i="28"/>
  <c r="R63" i="28"/>
  <c r="P57" i="28"/>
  <c r="O68" i="28"/>
  <c r="T32" i="28"/>
  <c r="T92" i="28"/>
  <c r="O2" i="28"/>
  <c r="Q28" i="28"/>
  <c r="N49" i="28"/>
  <c r="O81" i="28"/>
  <c r="Q2" i="28"/>
  <c r="Q96" i="28"/>
  <c r="R121" i="28"/>
  <c r="O85" i="28"/>
  <c r="R75" i="28"/>
  <c r="M21" i="28"/>
  <c r="M122" i="28"/>
  <c r="N76" i="28"/>
  <c r="T97" i="28"/>
  <c r="O83" i="28"/>
  <c r="O67" i="28"/>
  <c r="P97" i="28"/>
  <c r="M69" i="28"/>
  <c r="N96" i="28"/>
  <c r="Q66" i="28"/>
  <c r="S87" i="28"/>
  <c r="S59" i="28"/>
  <c r="Q60" i="28"/>
  <c r="T118" i="28"/>
  <c r="T54" i="28"/>
  <c r="O115" i="28"/>
  <c r="P109" i="28"/>
  <c r="S106" i="28"/>
  <c r="O113" i="28"/>
  <c r="M81" i="28"/>
  <c r="Q44" i="28"/>
  <c r="S8" i="28"/>
  <c r="T119" i="28"/>
  <c r="N42" i="28"/>
  <c r="S18" i="28"/>
  <c r="S22" i="28"/>
  <c r="P92" i="28"/>
  <c r="Q21" i="28"/>
  <c r="Q20" i="28"/>
  <c r="P4" i="28"/>
  <c r="Q88" i="28"/>
  <c r="P63" i="28"/>
  <c r="Q118" i="28"/>
  <c r="T47" i="28"/>
  <c r="R10" i="28"/>
  <c r="R123" i="28"/>
  <c r="M86" i="28"/>
  <c r="P20" i="28"/>
  <c r="P39" i="28"/>
  <c r="R57" i="28"/>
  <c r="O48" i="28"/>
  <c r="Q117" i="28"/>
  <c r="S116" i="28"/>
  <c r="N68" i="28"/>
  <c r="N83" i="28"/>
  <c r="N70" i="28"/>
  <c r="P90" i="28"/>
  <c r="M92" i="28"/>
  <c r="N78" i="28"/>
  <c r="N114" i="28"/>
  <c r="M5" i="48" l="1"/>
  <c r="U6" i="48" s="1"/>
  <c r="E3" i="48"/>
  <c r="Q3" i="48"/>
  <c r="M39" i="48"/>
  <c r="D3" i="48"/>
  <c r="C3" i="48"/>
  <c r="L6" i="48"/>
  <c r="T7" i="48" s="1"/>
  <c r="T6" i="48"/>
  <c r="A5" i="48"/>
  <c r="M6" i="48"/>
  <c r="U7" i="48" s="1"/>
  <c r="K6" i="48"/>
  <c r="S6" i="48"/>
  <c r="J5" i="48"/>
  <c r="B4" i="48"/>
  <c r="Q4" i="48" s="1"/>
  <c r="S13" i="48" l="1"/>
  <c r="L13" i="48"/>
  <c r="T14" i="48" s="1"/>
  <c r="M13" i="48"/>
  <c r="U14" i="48" s="1"/>
  <c r="K13" i="48"/>
  <c r="K7" i="48"/>
  <c r="L7" i="48"/>
  <c r="T8" i="48" s="1"/>
  <c r="S7" i="48"/>
  <c r="M7" i="48"/>
  <c r="U8" i="48" s="1"/>
  <c r="K42" i="48"/>
  <c r="L42" i="48"/>
  <c r="T43" i="48" s="1"/>
  <c r="M42" i="48"/>
  <c r="U43" i="48" s="1"/>
  <c r="S42" i="48"/>
  <c r="U40" i="48"/>
  <c r="T39" i="48"/>
  <c r="L39" i="48"/>
  <c r="A6" i="48"/>
  <c r="J6" i="48"/>
  <c r="J7" i="48" s="1"/>
  <c r="R7" i="48" s="1"/>
  <c r="B5" i="48"/>
  <c r="D5" i="48" s="1"/>
  <c r="C4" i="48"/>
  <c r="E4" i="48"/>
  <c r="D4" i="48"/>
  <c r="C5" i="48" l="1"/>
  <c r="A7" i="48"/>
  <c r="B7" i="48"/>
  <c r="Q7" i="48" s="1"/>
  <c r="J8" i="48"/>
  <c r="J9" i="48" s="1"/>
  <c r="M8" i="48"/>
  <c r="U9" i="48" s="1"/>
  <c r="L8" i="48"/>
  <c r="T9" i="48" s="1"/>
  <c r="K8" i="48"/>
  <c r="S8" i="48"/>
  <c r="S14" i="48"/>
  <c r="M14" i="48"/>
  <c r="U15" i="48" s="1"/>
  <c r="K14" i="48"/>
  <c r="L14" i="48"/>
  <c r="T15" i="48" s="1"/>
  <c r="K43" i="48"/>
  <c r="M43" i="48"/>
  <c r="U44" i="48" s="1"/>
  <c r="L43" i="48"/>
  <c r="T44" i="48" s="1"/>
  <c r="S43" i="48"/>
  <c r="T40" i="48"/>
  <c r="R40" i="48"/>
  <c r="K46" i="48"/>
  <c r="L46" i="48"/>
  <c r="T47" i="48" s="1"/>
  <c r="M46" i="48"/>
  <c r="U47" i="48" s="1"/>
  <c r="S46" i="48"/>
  <c r="B6" i="48"/>
  <c r="R6" i="48"/>
  <c r="E5" i="48"/>
  <c r="M44" i="48" l="1"/>
  <c r="U45" i="48" s="1"/>
  <c r="L44" i="48"/>
  <c r="T45" i="48" s="1"/>
  <c r="S44" i="48"/>
  <c r="K44" i="48"/>
  <c r="M9" i="48"/>
  <c r="U10" i="48" s="1"/>
  <c r="L9" i="48"/>
  <c r="T10" i="48" s="1"/>
  <c r="S9" i="48"/>
  <c r="K9" i="48"/>
  <c r="J10" i="48"/>
  <c r="B9" i="48"/>
  <c r="Q9" i="48" s="1"/>
  <c r="E7" i="48"/>
  <c r="C7" i="48"/>
  <c r="D7" i="48"/>
  <c r="R30" i="48"/>
  <c r="K15" i="48"/>
  <c r="L15" i="48"/>
  <c r="T16" i="48" s="1"/>
  <c r="S15" i="48"/>
  <c r="M15" i="48"/>
  <c r="U16" i="48" s="1"/>
  <c r="R8" i="48"/>
  <c r="B8" i="48"/>
  <c r="Q52" i="48"/>
  <c r="J42" i="48"/>
  <c r="A8" i="48"/>
  <c r="R47" i="48"/>
  <c r="L47" i="48"/>
  <c r="T48" i="48" s="1"/>
  <c r="M47" i="48"/>
  <c r="U48" i="48" s="1"/>
  <c r="S47" i="48"/>
  <c r="K47" i="48"/>
  <c r="P2" i="48"/>
  <c r="E6" i="48"/>
  <c r="D6" i="48"/>
  <c r="C6" i="48"/>
  <c r="A9" i="48" l="1"/>
  <c r="M45" i="48"/>
  <c r="U46" i="48" s="1"/>
  <c r="S45" i="48"/>
  <c r="L45" i="48"/>
  <c r="T46" i="48" s="1"/>
  <c r="K45" i="48"/>
  <c r="K10" i="48"/>
  <c r="A10" i="48" s="1"/>
  <c r="M10" i="48"/>
  <c r="U11" i="48" s="1"/>
  <c r="L10" i="48"/>
  <c r="T11" i="48" s="1"/>
  <c r="S10" i="48"/>
  <c r="L16" i="48"/>
  <c r="T17" i="48" s="1"/>
  <c r="S16" i="48"/>
  <c r="K16" i="48"/>
  <c r="M16" i="48"/>
  <c r="U17" i="48" s="1"/>
  <c r="B10" i="48"/>
  <c r="J11" i="48"/>
  <c r="D8" i="48"/>
  <c r="Q8" i="48"/>
  <c r="E8" i="48"/>
  <c r="C8" i="48"/>
  <c r="D46" i="48"/>
  <c r="Q41" i="48"/>
  <c r="J49" i="48"/>
  <c r="K48" i="48"/>
  <c r="M48" i="48"/>
  <c r="U49" i="48" s="1"/>
  <c r="S48" i="48"/>
  <c r="L48" i="48"/>
  <c r="T49" i="48" s="1"/>
  <c r="P4" i="48"/>
  <c r="J43" i="48"/>
  <c r="J44" i="48" s="1"/>
  <c r="B42" i="48"/>
  <c r="J32" i="48"/>
  <c r="R32" i="48" s="1"/>
  <c r="E46" i="48"/>
  <c r="C9" i="48" l="1"/>
  <c r="D9" i="48"/>
  <c r="E9" i="48"/>
  <c r="J45" i="48"/>
  <c r="B44" i="48"/>
  <c r="J12" i="48"/>
  <c r="B11" i="48"/>
  <c r="L17" i="48"/>
  <c r="T18" i="48" s="1"/>
  <c r="K17" i="48"/>
  <c r="M17" i="48"/>
  <c r="U18" i="48" s="1"/>
  <c r="S17" i="48"/>
  <c r="K11" i="48"/>
  <c r="S11" i="48"/>
  <c r="L11" i="48"/>
  <c r="M11" i="48"/>
  <c r="E10" i="48" s="1"/>
  <c r="T56" i="48"/>
  <c r="Q42" i="48"/>
  <c r="E42" i="48"/>
  <c r="C42" i="48"/>
  <c r="D42" i="48"/>
  <c r="R15" i="48"/>
  <c r="S56" i="48"/>
  <c r="L56" i="48"/>
  <c r="T57" i="48" s="1"/>
  <c r="K56" i="48"/>
  <c r="M56" i="48"/>
  <c r="U57" i="48" s="1"/>
  <c r="R43" i="48"/>
  <c r="B43" i="48"/>
  <c r="S49" i="48"/>
  <c r="M49" i="48"/>
  <c r="U50" i="48" s="1"/>
  <c r="L49" i="48"/>
  <c r="T50" i="48" s="1"/>
  <c r="K49" i="48"/>
  <c r="B49" i="48"/>
  <c r="Q49" i="48" s="1"/>
  <c r="J50" i="48"/>
  <c r="R50" i="48" s="1"/>
  <c r="L32" i="48"/>
  <c r="T33" i="48" s="1"/>
  <c r="K32" i="48"/>
  <c r="M32" i="48"/>
  <c r="U33" i="48" s="1"/>
  <c r="S32" i="48"/>
  <c r="J33" i="48"/>
  <c r="B32" i="48"/>
  <c r="Q32" i="48" s="1"/>
  <c r="T32" i="48"/>
  <c r="Q44" i="48" l="1"/>
  <c r="C44" i="48"/>
  <c r="E44" i="48"/>
  <c r="J46" i="48"/>
  <c r="B45" i="48"/>
  <c r="R45" i="48"/>
  <c r="D44" i="48"/>
  <c r="M12" i="48"/>
  <c r="U13" i="48" s="1"/>
  <c r="U12" i="48"/>
  <c r="L12" i="48"/>
  <c r="T13" i="48" s="1"/>
  <c r="T12" i="48"/>
  <c r="K18" i="48"/>
  <c r="M18" i="48"/>
  <c r="U19" i="48" s="1"/>
  <c r="S18" i="48"/>
  <c r="L18" i="48"/>
  <c r="T19" i="48" s="1"/>
  <c r="K12" i="48"/>
  <c r="C11" i="48" s="1"/>
  <c r="S12" i="48"/>
  <c r="D11" i="48"/>
  <c r="C10" i="48"/>
  <c r="J13" i="48"/>
  <c r="B12" i="48"/>
  <c r="R12" i="48"/>
  <c r="D10" i="48"/>
  <c r="A11" i="48"/>
  <c r="A12" i="48" s="1"/>
  <c r="A13" i="48" s="1"/>
  <c r="A14" i="48" s="1"/>
  <c r="A15" i="48" s="1"/>
  <c r="A16" i="48" s="1"/>
  <c r="A17" i="48" s="1"/>
  <c r="P9" i="48"/>
  <c r="D43" i="48"/>
  <c r="E43" i="48"/>
  <c r="C43" i="48"/>
  <c r="L57" i="48"/>
  <c r="T58" i="48" s="1"/>
  <c r="M57" i="48"/>
  <c r="U58" i="48" s="1"/>
  <c r="K57" i="48"/>
  <c r="S57" i="48"/>
  <c r="J34" i="48"/>
  <c r="M50" i="48"/>
  <c r="U51" i="48" s="1"/>
  <c r="S50" i="48"/>
  <c r="K50" i="48"/>
  <c r="L50" i="48"/>
  <c r="J51" i="48"/>
  <c r="J52" i="48" s="1"/>
  <c r="R52" i="48" s="1"/>
  <c r="B50" i="48"/>
  <c r="R22" i="48"/>
  <c r="R33" i="48"/>
  <c r="B33" i="48"/>
  <c r="Q33" i="48" s="1"/>
  <c r="M33" i="48"/>
  <c r="L33" i="48"/>
  <c r="T34" i="48" s="1"/>
  <c r="S33" i="48"/>
  <c r="K33" i="48"/>
  <c r="E11" i="48" l="1"/>
  <c r="A18" i="48"/>
  <c r="E45" i="48"/>
  <c r="D45" i="48"/>
  <c r="C45" i="48"/>
  <c r="R46" i="48"/>
  <c r="B46" i="48"/>
  <c r="J47" i="48"/>
  <c r="J53" i="48"/>
  <c r="B52" i="48"/>
  <c r="S19" i="48"/>
  <c r="M19" i="48"/>
  <c r="U20" i="48" s="1"/>
  <c r="L19" i="48"/>
  <c r="T20" i="48" s="1"/>
  <c r="K19" i="48"/>
  <c r="P7" i="48"/>
  <c r="P8" i="48"/>
  <c r="B13" i="48"/>
  <c r="J14" i="48"/>
  <c r="D12" i="48"/>
  <c r="E12" i="48"/>
  <c r="C12" i="48"/>
  <c r="P23" i="48"/>
  <c r="D56" i="48"/>
  <c r="R51" i="48"/>
  <c r="B51" i="48"/>
  <c r="Q51" i="48" s="1"/>
  <c r="D49" i="48"/>
  <c r="T51" i="48"/>
  <c r="E56" i="48"/>
  <c r="P30" i="48"/>
  <c r="D32" i="48"/>
  <c r="L34" i="48"/>
  <c r="T35" i="48" s="1"/>
  <c r="K34" i="48"/>
  <c r="C33" i="48" s="1"/>
  <c r="M34" i="48"/>
  <c r="U35" i="48" s="1"/>
  <c r="S34" i="48"/>
  <c r="E49" i="48"/>
  <c r="P16" i="48"/>
  <c r="C49" i="48"/>
  <c r="M51" i="48"/>
  <c r="S51" i="48"/>
  <c r="K51" i="48"/>
  <c r="L51" i="48"/>
  <c r="M58" i="48"/>
  <c r="U59" i="48" s="1"/>
  <c r="S58" i="48"/>
  <c r="K58" i="48"/>
  <c r="L58" i="48"/>
  <c r="T59" i="48" s="1"/>
  <c r="E32" i="48"/>
  <c r="U34" i="48"/>
  <c r="J35" i="48"/>
  <c r="R35" i="48" s="1"/>
  <c r="B34" i="48"/>
  <c r="Q34" i="48" s="1"/>
  <c r="C32" i="48"/>
  <c r="D33" i="48" l="1"/>
  <c r="B47" i="48"/>
  <c r="J48" i="48"/>
  <c r="Q46" i="48"/>
  <c r="C46" i="48"/>
  <c r="M20" i="48"/>
  <c r="U21" i="48" s="1"/>
  <c r="S20" i="48"/>
  <c r="K20" i="48"/>
  <c r="L20" i="48"/>
  <c r="T21" i="48" s="1"/>
  <c r="D50" i="48"/>
  <c r="T52" i="48"/>
  <c r="A19" i="48"/>
  <c r="E50" i="48"/>
  <c r="U52" i="48"/>
  <c r="B14" i="48"/>
  <c r="J15" i="48"/>
  <c r="K52" i="48"/>
  <c r="C51" i="48" s="1"/>
  <c r="S52" i="48"/>
  <c r="L52" i="48"/>
  <c r="T53" i="48" s="1"/>
  <c r="M52" i="48"/>
  <c r="U53" i="48" s="1"/>
  <c r="Q13" i="48"/>
  <c r="C13" i="48"/>
  <c r="J54" i="48"/>
  <c r="B53" i="48"/>
  <c r="Q53" i="48" s="1"/>
  <c r="E33" i="48"/>
  <c r="J36" i="48"/>
  <c r="B35" i="48"/>
  <c r="L59" i="48"/>
  <c r="T60" i="48" s="1"/>
  <c r="M59" i="48"/>
  <c r="U60" i="48" s="1"/>
  <c r="S59" i="48"/>
  <c r="K59" i="48"/>
  <c r="E51" i="48"/>
  <c r="D51" i="48"/>
  <c r="C50" i="48"/>
  <c r="M35" i="48"/>
  <c r="U36" i="48" s="1"/>
  <c r="S35" i="48"/>
  <c r="L35" i="48"/>
  <c r="T36" i="48" s="1"/>
  <c r="K35" i="48"/>
  <c r="A20" i="48" l="1"/>
  <c r="M21" i="48"/>
  <c r="U22" i="48" s="1"/>
  <c r="K21" i="48"/>
  <c r="S21" i="48"/>
  <c r="L21" i="48"/>
  <c r="T22" i="48" s="1"/>
  <c r="J37" i="48"/>
  <c r="A21" i="48"/>
  <c r="R48" i="48"/>
  <c r="B48" i="48"/>
  <c r="Q47" i="48"/>
  <c r="D47" i="48"/>
  <c r="E47" i="48"/>
  <c r="C47" i="48"/>
  <c r="J55" i="48"/>
  <c r="B54" i="48"/>
  <c r="M53" i="48"/>
  <c r="U54" i="48" s="1"/>
  <c r="S53" i="48"/>
  <c r="K53" i="48"/>
  <c r="L53" i="48"/>
  <c r="T54" i="48" s="1"/>
  <c r="C52" i="48"/>
  <c r="D14" i="48"/>
  <c r="C14" i="48"/>
  <c r="E14" i="48"/>
  <c r="J16" i="48"/>
  <c r="B15" i="48"/>
  <c r="C34" i="48"/>
  <c r="D34" i="48"/>
  <c r="E34" i="48"/>
  <c r="R36" i="48"/>
  <c r="B36" i="48"/>
  <c r="Q36" i="48" s="1"/>
  <c r="L36" i="48"/>
  <c r="T37" i="48" s="1"/>
  <c r="S36" i="48"/>
  <c r="M36" i="48"/>
  <c r="U37" i="48" s="1"/>
  <c r="K36" i="48"/>
  <c r="M60" i="48"/>
  <c r="U61" i="48" s="1"/>
  <c r="L60" i="48"/>
  <c r="T61" i="48" s="1"/>
  <c r="S60" i="48"/>
  <c r="K60" i="48"/>
  <c r="E52" i="48" l="1"/>
  <c r="B37" i="48"/>
  <c r="Q37" i="48" s="1"/>
  <c r="J38" i="48"/>
  <c r="Q48" i="48"/>
  <c r="C48" i="48"/>
  <c r="D48" i="48"/>
  <c r="E48" i="48"/>
  <c r="L22" i="48"/>
  <c r="T23" i="48" s="1"/>
  <c r="M22" i="48"/>
  <c r="U23" i="48" s="1"/>
  <c r="K22" i="48"/>
  <c r="S22" i="48"/>
  <c r="M37" i="48"/>
  <c r="U38" i="48" s="1"/>
  <c r="K37" i="48"/>
  <c r="S37" i="48"/>
  <c r="L37" i="48"/>
  <c r="T38" i="48" s="1"/>
  <c r="A22" i="48"/>
  <c r="D15" i="48"/>
  <c r="C15" i="48"/>
  <c r="E15" i="48"/>
  <c r="M25" i="48"/>
  <c r="U26" i="48" s="1"/>
  <c r="L25" i="48"/>
  <c r="T26" i="48" s="1"/>
  <c r="K25" i="48"/>
  <c r="S25" i="48"/>
  <c r="B16" i="48"/>
  <c r="J17" i="48"/>
  <c r="R17" i="48" s="1"/>
  <c r="M54" i="48"/>
  <c r="U55" i="48" s="1"/>
  <c r="K54" i="48"/>
  <c r="S54" i="48"/>
  <c r="L54" i="48"/>
  <c r="T55" i="48" s="1"/>
  <c r="E53" i="48"/>
  <c r="D53" i="48"/>
  <c r="D52" i="48"/>
  <c r="J56" i="48"/>
  <c r="B55" i="48"/>
  <c r="R55" i="48"/>
  <c r="E35" i="48"/>
  <c r="P33" i="48"/>
  <c r="P47" i="48"/>
  <c r="P52" i="48"/>
  <c r="E36" i="48"/>
  <c r="C35" i="48"/>
  <c r="D35" i="48"/>
  <c r="S61" i="48"/>
  <c r="M61" i="48"/>
  <c r="U62" i="48" s="1"/>
  <c r="K61" i="48"/>
  <c r="L61" i="48"/>
  <c r="T62" i="48" s="1"/>
  <c r="K38" i="48" l="1"/>
  <c r="S38" i="48"/>
  <c r="M38" i="48"/>
  <c r="U39" i="48" s="1"/>
  <c r="L38" i="48"/>
  <c r="D37" i="48"/>
  <c r="C37" i="48"/>
  <c r="E37" i="48"/>
  <c r="D36" i="48"/>
  <c r="M23" i="48"/>
  <c r="U24" i="48" s="1"/>
  <c r="K23" i="48"/>
  <c r="S23" i="48"/>
  <c r="L23" i="48"/>
  <c r="T24" i="48" s="1"/>
  <c r="J39" i="48"/>
  <c r="B38" i="48"/>
  <c r="R38" i="48"/>
  <c r="C36" i="48"/>
  <c r="C53" i="48"/>
  <c r="M55" i="48"/>
  <c r="U56" i="48" s="1"/>
  <c r="S55" i="48"/>
  <c r="K55" i="48"/>
  <c r="L55" i="48"/>
  <c r="D54" i="48" s="1"/>
  <c r="K26" i="48"/>
  <c r="M26" i="48"/>
  <c r="U27" i="48" s="1"/>
  <c r="L26" i="48"/>
  <c r="T27" i="48" s="1"/>
  <c r="S26" i="48"/>
  <c r="B56" i="48"/>
  <c r="J57" i="48"/>
  <c r="J18" i="48"/>
  <c r="B17" i="48"/>
  <c r="Q16" i="48"/>
  <c r="C16" i="48"/>
  <c r="E16" i="48"/>
  <c r="D16" i="48"/>
  <c r="S62" i="48"/>
  <c r="L62" i="48"/>
  <c r="T63" i="48" s="1"/>
  <c r="M62" i="48"/>
  <c r="U63" i="48" s="1"/>
  <c r="K62" i="48"/>
  <c r="M27" i="48" l="1"/>
  <c r="U28" i="48" s="1"/>
  <c r="S27" i="48"/>
  <c r="L27" i="48"/>
  <c r="T28" i="48" s="1"/>
  <c r="K27" i="48"/>
  <c r="K24" i="48"/>
  <c r="M24" i="48"/>
  <c r="U25" i="48" s="1"/>
  <c r="L24" i="48"/>
  <c r="T25" i="48" s="1"/>
  <c r="S24" i="48"/>
  <c r="R39" i="48"/>
  <c r="B39" i="48"/>
  <c r="Q39" i="48" s="1"/>
  <c r="J40" i="48"/>
  <c r="E54" i="48"/>
  <c r="K39" i="48"/>
  <c r="C38" i="48" s="1"/>
  <c r="D38" i="48"/>
  <c r="E38" i="48"/>
  <c r="A23" i="48"/>
  <c r="Q56" i="48"/>
  <c r="C56" i="48"/>
  <c r="J19" i="48"/>
  <c r="B18" i="48"/>
  <c r="B57" i="48"/>
  <c r="J58" i="48"/>
  <c r="C54" i="48"/>
  <c r="D55" i="48"/>
  <c r="E55" i="48"/>
  <c r="C55" i="48"/>
  <c r="D17" i="48"/>
  <c r="C17" i="48"/>
  <c r="E17" i="48"/>
  <c r="K63" i="48"/>
  <c r="S63" i="48"/>
  <c r="M63" i="48"/>
  <c r="U64" i="48" s="1"/>
  <c r="L63" i="48"/>
  <c r="T64" i="48" s="1"/>
  <c r="S40" i="48" l="1"/>
  <c r="K40" i="48"/>
  <c r="M40" i="48"/>
  <c r="U41" i="48" s="1"/>
  <c r="C39" i="48"/>
  <c r="L40" i="48"/>
  <c r="T41" i="48" s="1"/>
  <c r="D39" i="48"/>
  <c r="A24" i="48"/>
  <c r="A25" i="48" s="1"/>
  <c r="A26" i="48" s="1"/>
  <c r="A27" i="48" s="1"/>
  <c r="L28" i="48"/>
  <c r="T29" i="48" s="1"/>
  <c r="M28" i="48"/>
  <c r="U29" i="48" s="1"/>
  <c r="S28" i="48"/>
  <c r="K28" i="48"/>
  <c r="J41" i="48"/>
  <c r="B40" i="48"/>
  <c r="Q40" i="48" s="1"/>
  <c r="Q18" i="48"/>
  <c r="E18" i="48"/>
  <c r="D18" i="48"/>
  <c r="C18" i="48"/>
  <c r="J20" i="48"/>
  <c r="B19" i="48"/>
  <c r="R19" i="48"/>
  <c r="B58" i="48"/>
  <c r="J59" i="48"/>
  <c r="E57" i="48"/>
  <c r="D57" i="48"/>
  <c r="C57" i="48"/>
  <c r="L64" i="48"/>
  <c r="T65" i="48" s="1"/>
  <c r="M64" i="48"/>
  <c r="U65" i="48" s="1"/>
  <c r="S64" i="48"/>
  <c r="K64" i="48"/>
  <c r="E39" i="48" l="1"/>
  <c r="M41" i="48"/>
  <c r="U42" i="48" s="1"/>
  <c r="L41" i="48"/>
  <c r="T42" i="48" s="1"/>
  <c r="S41" i="48"/>
  <c r="K41" i="48"/>
  <c r="C40" i="48" s="1"/>
  <c r="E40" i="48"/>
  <c r="K29" i="48"/>
  <c r="M29" i="48"/>
  <c r="U30" i="48" s="1"/>
  <c r="S29" i="48"/>
  <c r="L29" i="48"/>
  <c r="T30" i="48" s="1"/>
  <c r="R41" i="48"/>
  <c r="B41" i="48"/>
  <c r="A28" i="48"/>
  <c r="E58" i="48"/>
  <c r="C58" i="48"/>
  <c r="D58" i="48"/>
  <c r="P13" i="48"/>
  <c r="C19" i="48"/>
  <c r="E19" i="48"/>
  <c r="D19" i="48"/>
  <c r="B20" i="48"/>
  <c r="J21" i="48"/>
  <c r="J60" i="48"/>
  <c r="R60" i="48" s="1"/>
  <c r="B59" i="48"/>
  <c r="M65" i="48"/>
  <c r="U66" i="48" s="1"/>
  <c r="K65" i="48"/>
  <c r="L65" i="48"/>
  <c r="T66" i="48" s="1"/>
  <c r="S65" i="48"/>
  <c r="D40" i="48" l="1"/>
  <c r="A29" i="48"/>
  <c r="D41" i="48"/>
  <c r="E41" i="48"/>
  <c r="C41" i="48"/>
  <c r="D20" i="48"/>
  <c r="E20" i="48"/>
  <c r="S30" i="48"/>
  <c r="M30" i="48"/>
  <c r="U31" i="48" s="1"/>
  <c r="L30" i="48"/>
  <c r="T31" i="48" s="1"/>
  <c r="K30" i="48"/>
  <c r="J22" i="48"/>
  <c r="B21" i="48"/>
  <c r="Q20" i="48"/>
  <c r="C20" i="48"/>
  <c r="D59" i="48"/>
  <c r="C59" i="48"/>
  <c r="E59" i="48"/>
  <c r="B60" i="48"/>
  <c r="J61" i="48"/>
  <c r="K66" i="48"/>
  <c r="L66" i="48"/>
  <c r="T67" i="48" s="1"/>
  <c r="S66" i="48"/>
  <c r="M66" i="48"/>
  <c r="U67" i="48" s="1"/>
  <c r="M31" i="48" l="1"/>
  <c r="U32" i="48" s="1"/>
  <c r="S31" i="48"/>
  <c r="K31" i="48"/>
  <c r="L31" i="48"/>
  <c r="A30" i="48"/>
  <c r="J62" i="48"/>
  <c r="B61" i="48"/>
  <c r="D21" i="48"/>
  <c r="E21" i="48"/>
  <c r="C21" i="48"/>
  <c r="E60" i="48"/>
  <c r="D60" i="48"/>
  <c r="C60" i="48"/>
  <c r="J23" i="48"/>
  <c r="B22" i="48"/>
  <c r="M67" i="48"/>
  <c r="U68" i="48" s="1"/>
  <c r="S67" i="48"/>
  <c r="L67" i="48"/>
  <c r="T68" i="48" s="1"/>
  <c r="K67" i="48"/>
  <c r="A31" i="48" l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C22" i="48"/>
  <c r="E22" i="48"/>
  <c r="D22" i="48"/>
  <c r="Q61" i="48"/>
  <c r="E61" i="48"/>
  <c r="D61" i="48"/>
  <c r="C61" i="48"/>
  <c r="J24" i="48"/>
  <c r="R24" i="48" s="1"/>
  <c r="B23" i="48"/>
  <c r="J63" i="48"/>
  <c r="B62" i="48"/>
  <c r="L68" i="48"/>
  <c r="T69" i="48" s="1"/>
  <c r="K68" i="48"/>
  <c r="S68" i="48"/>
  <c r="M68" i="48"/>
  <c r="U69" i="48" s="1"/>
  <c r="P18" i="48" l="1"/>
  <c r="B63" i="48"/>
  <c r="J64" i="48"/>
  <c r="C62" i="48"/>
  <c r="D62" i="48"/>
  <c r="E62" i="48"/>
  <c r="Q23" i="48"/>
  <c r="D23" i="48"/>
  <c r="C23" i="48"/>
  <c r="E23" i="48"/>
  <c r="J25" i="48"/>
  <c r="B24" i="48"/>
  <c r="S69" i="48"/>
  <c r="A68" i="48"/>
  <c r="L69" i="48"/>
  <c r="T70" i="48" s="1"/>
  <c r="M69" i="48"/>
  <c r="U70" i="48" s="1"/>
  <c r="K69" i="48"/>
  <c r="C24" i="48" l="1"/>
  <c r="E24" i="48"/>
  <c r="D24" i="48"/>
  <c r="B25" i="48"/>
  <c r="J26" i="48"/>
  <c r="J27" i="48" s="1"/>
  <c r="J65" i="48"/>
  <c r="B64" i="48"/>
  <c r="C63" i="48"/>
  <c r="E63" i="48"/>
  <c r="D63" i="48"/>
  <c r="L70" i="48"/>
  <c r="T71" i="48" s="1"/>
  <c r="M70" i="48"/>
  <c r="U71" i="48" s="1"/>
  <c r="K70" i="48"/>
  <c r="S70" i="48"/>
  <c r="A69" i="48"/>
  <c r="J28" i="48" l="1"/>
  <c r="B27" i="48"/>
  <c r="D64" i="48"/>
  <c r="E64" i="48"/>
  <c r="C64" i="48"/>
  <c r="B65" i="48"/>
  <c r="J66" i="48"/>
  <c r="R26" i="48"/>
  <c r="B26" i="48"/>
  <c r="Q25" i="48"/>
  <c r="E25" i="48"/>
  <c r="D25" i="48"/>
  <c r="C25" i="48"/>
  <c r="L71" i="48"/>
  <c r="T72" i="48" s="1"/>
  <c r="S71" i="48"/>
  <c r="M71" i="48"/>
  <c r="U72" i="48" s="1"/>
  <c r="A70" i="48"/>
  <c r="K71" i="48"/>
  <c r="Q27" i="48" l="1"/>
  <c r="E27" i="48"/>
  <c r="D27" i="48"/>
  <c r="C27" i="48"/>
  <c r="B28" i="48"/>
  <c r="J29" i="48"/>
  <c r="P48" i="48"/>
  <c r="P31" i="48"/>
  <c r="P27" i="48"/>
  <c r="P20" i="48"/>
  <c r="P51" i="48"/>
  <c r="P34" i="48"/>
  <c r="P37" i="48"/>
  <c r="P44" i="48"/>
  <c r="P41" i="48"/>
  <c r="D26" i="48"/>
  <c r="E26" i="48"/>
  <c r="C26" i="48"/>
  <c r="B66" i="48"/>
  <c r="J67" i="48"/>
  <c r="D65" i="48"/>
  <c r="E65" i="48"/>
  <c r="C65" i="48"/>
  <c r="M72" i="48"/>
  <c r="U73" i="48" s="1"/>
  <c r="L72" i="48"/>
  <c r="T73" i="48" s="1"/>
  <c r="S72" i="48"/>
  <c r="K72" i="48"/>
  <c r="A71" i="48"/>
  <c r="R29" i="48" l="1"/>
  <c r="B29" i="48"/>
  <c r="J30" i="48"/>
  <c r="D28" i="48"/>
  <c r="E28" i="48"/>
  <c r="C28" i="48"/>
  <c r="B67" i="48"/>
  <c r="J68" i="48"/>
  <c r="E66" i="48"/>
  <c r="D66" i="48"/>
  <c r="C66" i="48"/>
  <c r="A72" i="48"/>
  <c r="L73" i="48"/>
  <c r="T74" i="48" s="1"/>
  <c r="K73" i="48"/>
  <c r="M73" i="48"/>
  <c r="U74" i="48" s="1"/>
  <c r="S73" i="48"/>
  <c r="B30" i="48" l="1"/>
  <c r="J31" i="48"/>
  <c r="E29" i="48"/>
  <c r="D29" i="48"/>
  <c r="C29" i="48"/>
  <c r="C67" i="48"/>
  <c r="D67" i="48"/>
  <c r="E67" i="48"/>
  <c r="B68" i="48"/>
  <c r="J69" i="48"/>
  <c r="S74" i="48"/>
  <c r="A73" i="48"/>
  <c r="M74" i="48"/>
  <c r="U75" i="48" s="1"/>
  <c r="L74" i="48"/>
  <c r="T75" i="48" s="1"/>
  <c r="K74" i="48"/>
  <c r="P61" i="48" l="1"/>
  <c r="P40" i="48"/>
  <c r="B31" i="48"/>
  <c r="R31" i="48"/>
  <c r="P36" i="48" s="1"/>
  <c r="P39" i="48"/>
  <c r="Q30" i="48"/>
  <c r="E30" i="48"/>
  <c r="C30" i="48"/>
  <c r="D30" i="48"/>
  <c r="J70" i="48"/>
  <c r="B69" i="48"/>
  <c r="C68" i="48"/>
  <c r="E68" i="48"/>
  <c r="D68" i="48"/>
  <c r="M75" i="48"/>
  <c r="S75" i="48"/>
  <c r="P32" i="48" s="1"/>
  <c r="L75" i="48"/>
  <c r="K75" i="48"/>
  <c r="A74" i="48"/>
  <c r="P42" i="48" l="1"/>
  <c r="P53" i="48"/>
  <c r="P46" i="48"/>
  <c r="P49" i="48"/>
  <c r="P25" i="48"/>
  <c r="P56" i="48"/>
  <c r="Q31" i="48"/>
  <c r="D31" i="48"/>
  <c r="C31" i="48"/>
  <c r="E31" i="48"/>
  <c r="J71" i="48"/>
  <c r="B70" i="48"/>
  <c r="D69" i="48"/>
  <c r="E69" i="48"/>
  <c r="C69" i="48"/>
  <c r="A75" i="48"/>
  <c r="D75" i="48"/>
  <c r="E75" i="48"/>
  <c r="C75" i="48"/>
  <c r="D70" i="48" l="1"/>
  <c r="E70" i="48"/>
  <c r="C70" i="48"/>
  <c r="J72" i="48"/>
  <c r="B71" i="48"/>
  <c r="C71" i="48" l="1"/>
  <c r="D71" i="48"/>
  <c r="E71" i="48"/>
  <c r="B72" i="48"/>
  <c r="J73" i="48"/>
  <c r="J74" i="48" l="1"/>
  <c r="B73" i="48"/>
  <c r="E72" i="48"/>
  <c r="D72" i="48"/>
  <c r="C72" i="48"/>
  <c r="D73" i="48" l="1"/>
  <c r="C73" i="48"/>
  <c r="E73" i="48"/>
  <c r="J75" i="48"/>
  <c r="B75" i="48" s="1"/>
  <c r="B74" i="48"/>
  <c r="D74" i="48" l="1"/>
  <c r="E74" i="48"/>
  <c r="C74" i="4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BBBC8-B99D-4EAE-ABDD-B1227DC6D240}" keepAlive="1" name="Query - Final_Intermediate" description="Connection to the 'Final_Intermediate' query in the workbook." type="5" refreshedVersion="8" background="1" saveData="1">
    <dbPr connection="Provider=Microsoft.Mashup.OleDb.1;Data Source=$Workbook$;Location=Final_Intermediate;Extended Properties=&quot;&quot;" command="SELECT * FROM [Final_Intermediate]"/>
  </connection>
  <connection id="2" xr16:uid="{62A03CF1-6684-43D2-A372-C78772C48058}" keepAlive="1" name="Query - Final_Intermediate (2)" description="Connection to the 'Final_Intermediate (2)' query in the workbook." type="5" refreshedVersion="8" background="1" saveData="1">
    <dbPr connection="Provider=Microsoft.Mashup.OleDb.1;Data Source=$Workbook$;Location=&quot;Final_Intermediate (2)&quot;;Extended Properties=&quot;&quot;" command="SELECT * FROM [Final_Intermediate (2)]"/>
  </connection>
  <connection id="3" xr16:uid="{BD5E3507-9A51-462E-A0A7-BFE945640714}" keepAlive="1" name="Query - Final_modified_Intermediate" description="Connection to the 'Final_modified_Intermediate' query in the workbook." type="5" refreshedVersion="8" background="1" saveData="1">
    <dbPr connection="Provider=Microsoft.Mashup.OleDb.1;Data Source=$Workbook$;Location=Final_modified_Intermediate;Extended Properties=&quot;&quot;" command="SELECT * FROM [Final_modified_Intermediate]"/>
  </connection>
  <connection id="4" xr16:uid="{A6B830C3-3A42-4EC7-A2CA-A5FA8F497441}" keepAlive="1" name="Query - Final_modified_Intermediate (2)" description="Connection to the 'Final_modified_Intermediate (2)' query in the workbook." type="5" refreshedVersion="8" background="1" saveData="1">
    <dbPr connection="Provider=Microsoft.Mashup.OleDb.1;Data Source=$Workbook$;Location=&quot;Final_modified_Intermediate (2)&quot;;Extended Properties=&quot;&quot;" command="SELECT * FROM [Final_modified_Intermediate (2)]"/>
  </connection>
  <connection id="5" xr16:uid="{D8F7D1DE-B56D-4EC4-9593-9F03DD37D69B}" keepAlive="1" name="Query - Pronounciations" description="Connection to the 'Pronounciations' query in the workbook." type="5" refreshedVersion="8" background="1" saveData="1">
    <dbPr connection="Provider=Microsoft.Mashup.OleDb.1;Data Source=$Workbook$;Location=Pronounciations;Extended Properties=&quot;&quot;" command="SELECT * FROM [Pronounciations]"/>
  </connection>
  <connection id="6" xr16:uid="{9BA25D62-7FB4-4467-8EFE-B507AFAAF1D2}" keepAlive="1" name="Query - Special_list1" description="Connection to the 'Special_list1' query in the workbook." type="5" refreshedVersion="8" background="1" saveData="1">
    <dbPr connection="Provider=Microsoft.Mashup.OleDb.1;Data Source=$Workbook$;Location=Special_list1;Extended Properties=&quot;&quot;" command="SELECT * FROM [Special_list1]"/>
  </connection>
</connections>
</file>

<file path=xl/sharedStrings.xml><?xml version="1.0" encoding="utf-8"?>
<sst xmlns="http://schemas.openxmlformats.org/spreadsheetml/2006/main" count="96057" uniqueCount="51744">
  <si>
    <t>Kanji</t>
  </si>
  <si>
    <t>Hiragana</t>
  </si>
  <si>
    <t>Meaning</t>
  </si>
  <si>
    <t>Column1</t>
  </si>
  <si>
    <t>Column2</t>
  </si>
  <si>
    <t/>
  </si>
  <si>
    <t>Length</t>
  </si>
  <si>
    <t>Unknown</t>
  </si>
  <si>
    <t>Sr. no.</t>
  </si>
  <si>
    <t>1</t>
  </si>
  <si>
    <t>2</t>
  </si>
  <si>
    <t>3</t>
  </si>
  <si>
    <t>4</t>
  </si>
  <si>
    <t>5</t>
  </si>
  <si>
    <t>6</t>
  </si>
  <si>
    <t>7</t>
  </si>
  <si>
    <t>8</t>
  </si>
  <si>
    <t>Supporting word 1</t>
  </si>
  <si>
    <t>Supporting word 2</t>
  </si>
  <si>
    <t>Duplicate</t>
  </si>
  <si>
    <t>Raw</t>
  </si>
  <si>
    <t>Extra</t>
  </si>
  <si>
    <t>Pending</t>
  </si>
  <si>
    <t>Sr no.</t>
  </si>
  <si>
    <t>Kanji no.</t>
  </si>
  <si>
    <t>Ref</t>
  </si>
  <si>
    <t>Sr. No.</t>
  </si>
  <si>
    <t>Kanji No.</t>
  </si>
  <si>
    <t>(な)</t>
  </si>
  <si>
    <t>Column3</t>
  </si>
  <si>
    <t>Sentence</t>
  </si>
  <si>
    <t>Sr</t>
  </si>
  <si>
    <t>1章1課</t>
  </si>
  <si>
    <t>1章2課</t>
  </si>
  <si>
    <t>1章3課</t>
  </si>
  <si>
    <t>1章4課</t>
  </si>
  <si>
    <t>2章1課</t>
  </si>
  <si>
    <t>2章2課</t>
  </si>
  <si>
    <t>2章3課</t>
  </si>
  <si>
    <t>2章4課</t>
  </si>
  <si>
    <t>2章5課</t>
  </si>
  <si>
    <t>3章1課</t>
  </si>
  <si>
    <t>3章2課</t>
  </si>
  <si>
    <t>3章3課</t>
  </si>
  <si>
    <t>3章4課</t>
  </si>
  <si>
    <t>3章5課</t>
  </si>
  <si>
    <t>4章1課</t>
  </si>
  <si>
    <t>4章2課</t>
  </si>
  <si>
    <t>4章3課</t>
  </si>
  <si>
    <t>5章1課</t>
  </si>
  <si>
    <t>5章2課</t>
  </si>
  <si>
    <t>5章3課</t>
  </si>
  <si>
    <t>5章4課</t>
  </si>
  <si>
    <t>6章1課</t>
  </si>
  <si>
    <t>6章2課</t>
  </si>
  <si>
    <t>6章3課</t>
  </si>
  <si>
    <t>6章4課</t>
  </si>
  <si>
    <t>7章1課</t>
  </si>
  <si>
    <t>7章2課</t>
  </si>
  <si>
    <t>7章3課</t>
  </si>
  <si>
    <t>7章4課</t>
  </si>
  <si>
    <t>8章1課</t>
  </si>
  <si>
    <t>8章2課</t>
  </si>
  <si>
    <t>8章3課</t>
  </si>
  <si>
    <t>9章1課</t>
  </si>
  <si>
    <t>9章2課</t>
  </si>
  <si>
    <t>9章3課</t>
  </si>
  <si>
    <t>10章1課</t>
  </si>
  <si>
    <t>10章2課</t>
  </si>
  <si>
    <t>10章3課</t>
  </si>
  <si>
    <t>10章4課</t>
  </si>
  <si>
    <t>11章1課</t>
  </si>
  <si>
    <t>11章2課</t>
  </si>
  <si>
    <t>11章3課</t>
  </si>
  <si>
    <t>12章1課</t>
  </si>
  <si>
    <t>12章2課</t>
  </si>
  <si>
    <t>12章3課</t>
  </si>
  <si>
    <t>13章1課</t>
  </si>
  <si>
    <t>13章2課</t>
  </si>
  <si>
    <t>13章3課</t>
  </si>
  <si>
    <t>13章4課</t>
  </si>
  <si>
    <t>13章5課</t>
  </si>
  <si>
    <t>Page_no</t>
  </si>
  <si>
    <t>Week</t>
  </si>
  <si>
    <t>Page_no2</t>
  </si>
  <si>
    <t>Lecture_no</t>
  </si>
  <si>
    <t>Hint</t>
  </si>
  <si>
    <t>Marking</t>
  </si>
  <si>
    <t>Marking_sr</t>
  </si>
  <si>
    <t>Marking_blank</t>
  </si>
  <si>
    <t>""</t>
  </si>
  <si>
    <t>＊</t>
  </si>
  <si>
    <t>Sr. No.3</t>
  </si>
  <si>
    <t>Categorie</t>
  </si>
  <si>
    <t>ဝိုင်</t>
  </si>
  <si>
    <t>Titles</t>
  </si>
  <si>
    <t>Receipe_no</t>
  </si>
  <si>
    <t>Receipe no</t>
  </si>
  <si>
    <t>Receipe</t>
  </si>
  <si>
    <t>kha3</t>
  </si>
  <si>
    <t>with</t>
  </si>
  <si>
    <t>bu3</t>
  </si>
  <si>
    <t>nun2</t>
  </si>
  <si>
    <t>or</t>
  </si>
  <si>
    <t>in</t>
  </si>
  <si>
    <t>khout</t>
  </si>
  <si>
    <t>pyau3</t>
  </si>
  <si>
    <t>htine2</t>
  </si>
  <si>
    <t>pfu3</t>
  </si>
  <si>
    <t>hsa2</t>
  </si>
  <si>
    <t>joun3</t>
  </si>
  <si>
    <t>chout</t>
  </si>
  <si>
    <t>and</t>
  </si>
  <si>
    <t>ome3</t>
  </si>
  <si>
    <t>ji3</t>
  </si>
  <si>
    <t>beare3</t>
  </si>
  <si>
    <t>yo3</t>
  </si>
  <si>
    <t>cho2</t>
  </si>
  <si>
    <t>chin2</t>
  </si>
  <si>
    <t>/</t>
  </si>
  <si>
    <t>myo3</t>
  </si>
  <si>
    <t>lay3</t>
  </si>
  <si>
    <t>pu2</t>
  </si>
  <si>
    <t>pau2</t>
  </si>
  <si>
    <t>ha2</t>
  </si>
  <si>
    <t>ma1</t>
  </si>
  <si>
    <t>da2</t>
  </si>
  <si>
    <t>on</t>
  </si>
  <si>
    <t>+</t>
  </si>
  <si>
    <t>sweet</t>
  </si>
  <si>
    <t>thout</t>
  </si>
  <si>
    <t>thun1</t>
  </si>
  <si>
    <t>drink</t>
  </si>
  <si>
    <t>5 of 45 Main Menu</t>
  </si>
  <si>
    <t>WHICH</t>
  </si>
  <si>
    <t>6 of 45 Main Menu</t>
  </si>
  <si>
    <t>7 of 45 Main Menu</t>
  </si>
  <si>
    <t>HOW</t>
  </si>
  <si>
    <t>WHERE</t>
  </si>
  <si>
    <t>(informal)</t>
  </si>
  <si>
    <t>8 of 45 Main Menu</t>
  </si>
  <si>
    <t>leare3</t>
  </si>
  <si>
    <t>ma1-leare3</t>
  </si>
  <si>
    <t>9 of 45 Main Menu</t>
  </si>
  <si>
    <t>sentence.</t>
  </si>
  <si>
    <t>10 of 45 Main Menu</t>
  </si>
  <si>
    <t>11 of 45 Main Menu</t>
  </si>
  <si>
    <t>TO BE ENOUGH</t>
  </si>
  <si>
    <t>DO</t>
  </si>
  <si>
    <t>12 of 45 Main Menu</t>
  </si>
  <si>
    <t>USED UP</t>
  </si>
  <si>
    <t>la3</t>
  </si>
  <si>
    <t>13 of 45 Main Menu</t>
  </si>
  <si>
    <t>BE AVAILABLE / BE READY</t>
  </si>
  <si>
    <t>available</t>
  </si>
  <si>
    <t>DONE</t>
  </si>
  <si>
    <t>14 of 45 Main Menu</t>
  </si>
  <si>
    <t>HAVE YOUR MEAL</t>
  </si>
  <si>
    <t>Delicious?</t>
  </si>
  <si>
    <t>anymore.</t>
  </si>
  <si>
    <t>15 of 45 Main Menu</t>
  </si>
  <si>
    <t>GO</t>
  </si>
  <si>
    <t>bye!</t>
  </si>
  <si>
    <t>16 of 45 Main Menu</t>
  </si>
  <si>
    <t>AFFIRMATIVE</t>
  </si>
  <si>
    <t>something.)</t>
  </si>
  <si>
    <t>17 of 45 Main Menu</t>
  </si>
  <si>
    <t>GOOD</t>
  </si>
  <si>
    <t>OK.</t>
  </si>
  <si>
    <t>18 of 45 Main Menu</t>
  </si>
  <si>
    <t>GREETINGS</t>
  </si>
  <si>
    <t>Hello!</t>
  </si>
  <si>
    <t>(concern)</t>
  </si>
  <si>
    <t>တွေ့ရတာဝမ်းသာ</t>
  </si>
  <si>
    <t>ပါတယ်</t>
  </si>
  <si>
    <t>19 of 45 Main Menu</t>
  </si>
  <si>
    <t>person.</t>
  </si>
  <si>
    <t>20 of 45 Main Menu</t>
  </si>
  <si>
    <t>L E S S O N - 2 B</t>
  </si>
  <si>
    <t>This lesson translates common English phrases into Burmese equivalents.</t>
  </si>
  <si>
    <t>The phrases follow the storyline where relatives visit Uncle Tin and his son's</t>
  </si>
  <si>
    <t>house where they are treated with Ayetharyar Wine from Taunggyi area</t>
  </si>
  <si>
    <t>(near Inle Lake.) The visitors invited his son to Pyin Oo Lwin and he is</t>
  </si>
  <si>
    <t>thinking whether to visit or not.</t>
  </si>
  <si>
    <t>ဦးလေးတင်အတွက်</t>
  </si>
  <si>
    <t>လက်ဆောင်</t>
  </si>
  <si>
    <t>let-hsoun2</t>
  </si>
  <si>
    <t>21 of 45 Main Menu</t>
  </si>
  <si>
    <t>PART 2</t>
  </si>
  <si>
    <t>PART 3</t>
  </si>
  <si>
    <t>22 of 45 Main Menu</t>
  </si>
  <si>
    <t>PART 4</t>
  </si>
  <si>
    <t>မလေးရှားက</t>
  </si>
  <si>
    <t>သူငယ်ချင်းပါ</t>
  </si>
  <si>
    <t>PART 5</t>
  </si>
  <si>
    <t>ပြင်ဦးလွင်ကို</t>
  </si>
  <si>
    <t>လာလည်ပါလား</t>
  </si>
  <si>
    <t>23 of 45 Main Menu</t>
  </si>
  <si>
    <t>PART 6</t>
  </si>
  <si>
    <t>before.</t>
  </si>
  <si>
    <t>24 of 45 Main Menu</t>
  </si>
  <si>
    <t>PART 7</t>
  </si>
  <si>
    <t>သွားတော</t>
  </si>
  <si>
    <t>သွားချင်ပါတယ်</t>
  </si>
  <si>
    <t>I wish I could go.</t>
  </si>
  <si>
    <t>What do you expect?</t>
  </si>
  <si>
    <t>puzzlement)</t>
  </si>
  <si>
    <t>အဝေးပးကား</t>
  </si>
  <si>
    <t>စီးသွားလို့ရတယ်</t>
  </si>
  <si>
    <t>You can take the highway</t>
  </si>
  <si>
    <t>bus.</t>
  </si>
  <si>
    <t>25 of 45 Main Menu</t>
  </si>
  <si>
    <t>Take camera with you, also.</t>
  </si>
  <si>
    <t>Great!</t>
  </si>
  <si>
    <t>Give me your address, then.</t>
  </si>
  <si>
    <t>PART 8</t>
  </si>
  <si>
    <t>ဝက်ဘ်ဆိုက်</t>
  </si>
  <si>
    <t>ရေးတတ်လား</t>
  </si>
  <si>
    <t>ကျွန်တော်</t>
  </si>
  <si>
    <t>ရေးပေးမယ်</t>
  </si>
  <si>
    <t>kja1-nau2</t>
  </si>
  <si>
    <t>All of them do.</t>
  </si>
  <si>
    <t>တချို့အတော်</t>
  </si>
  <si>
    <t>ကောင်းတယ်</t>
  </si>
  <si>
    <t>ta1-cho1</t>
  </si>
  <si>
    <t>Some are quite good.</t>
  </si>
  <si>
    <t>26 of 45 Main Menu</t>
  </si>
  <si>
    <t>တည်းခိုခန်းတွေ</t>
  </si>
  <si>
    <t>နည်းသေးတယ်</t>
  </si>
  <si>
    <t>teare3-kho2-gun3</t>
  </si>
  <si>
    <t>deare2</t>
  </si>
  <si>
    <t>Guest-houses are still few.</t>
  </si>
  <si>
    <t>Could you write something</t>
  </si>
  <si>
    <t>like this for me?</t>
  </si>
  <si>
    <t>I'll think about it.</t>
  </si>
  <si>
    <t>Maybe I'll go after all.</t>
  </si>
  <si>
    <t>27 of 45 Main Menu</t>
  </si>
  <si>
    <t>PART 9</t>
  </si>
  <si>
    <t>Just call me if you need</t>
  </si>
  <si>
    <t>anything.</t>
  </si>
  <si>
    <t>28 of 45 Main Menu</t>
  </si>
  <si>
    <t>L E S S O N - 2 C</t>
  </si>
  <si>
    <t>learn the most useful simple Burmese phrases with two words. Just twowords</t>
  </si>
  <si>
    <t>— nothing more. All of those colloquial phrases will have either the</t>
  </si>
  <si>
    <t>verb (action word) or adjective (descriptive word) followed by the ending</t>
  </si>
  <si>
    <t>word.</t>
  </si>
  <si>
    <t>IT'S</t>
  </si>
  <si>
    <t>29 of 45 Main Menu</t>
  </si>
  <si>
    <t>30 of 45 Main Menu</t>
  </si>
  <si>
    <t>IT TASTES XXXX</t>
  </si>
  <si>
    <t>31 of 45 Main Menu</t>
  </si>
  <si>
    <t>HE IS / SHE IS</t>
  </si>
  <si>
    <t>YOU'RE XXXX (A COMPLIMENT)</t>
  </si>
  <si>
    <t>32 of 45 Main Menu</t>
  </si>
  <si>
    <t>I FEEL</t>
  </si>
  <si>
    <t>I AM</t>
  </si>
  <si>
    <t>33 of 45 Main Menu</t>
  </si>
  <si>
    <t>I WILL XXXX / YES</t>
  </si>
  <si>
    <t>I CAN'T GO ON</t>
  </si>
  <si>
    <t>34 of 45 Main Menu</t>
  </si>
  <si>
    <t>FINALLY, THIS IS IT!</t>
  </si>
  <si>
    <t>35 of 45 Main Menu</t>
  </si>
  <si>
    <t>THIS IS THE PLACE FOR YOU TO XXXX</t>
  </si>
  <si>
    <t>XXXX NOW</t>
  </si>
  <si>
    <t>36 of 45 Main Menu</t>
  </si>
  <si>
    <t>GO AHEAD AND DO IT</t>
  </si>
  <si>
    <t>KEEP DOING WHAT YOU ARE DOING</t>
  </si>
  <si>
    <t>don't release it.</t>
  </si>
  <si>
    <t>37 of 45 Main Menu</t>
  </si>
  <si>
    <t>WHAT ARE YOU WAITING FOR?</t>
  </si>
  <si>
    <t>DON'T WAIT FOR ME</t>
  </si>
  <si>
    <t>first.</t>
  </si>
  <si>
    <t>38 of 45 Main Menu</t>
  </si>
  <si>
    <t>DO THIS FIRST BEFORE DOING SOMETHING</t>
  </si>
  <si>
    <t>DO WHAT I TELL YOU TO DO NOW</t>
  </si>
  <si>
    <t>39 of 45 Main Menu</t>
  </si>
  <si>
    <t>PLEASE DON'T BE SHY</t>
  </si>
  <si>
    <t>(e.g., scoop a dish or pour a drink.)</t>
  </si>
  <si>
    <t>HAVE FUN, GUYS!</t>
  </si>
  <si>
    <t>Here's the ball.)</t>
  </si>
  <si>
    <t>-</t>
  </si>
  <si>
    <t>A</t>
  </si>
  <si>
    <t>ပါ</t>
  </si>
  <si>
    <t>ba2</t>
  </si>
  <si>
    <t>(spelled</t>
  </si>
  <si>
    <t>as</t>
  </si>
  <si>
    <t>word</t>
  </si>
  <si>
    <t>the</t>
  </si>
  <si>
    <t>What</t>
  </si>
  <si>
    <t>you</t>
  </si>
  <si>
    <t>ဘာ</t>
  </si>
  <si>
    <t>လ</t>
  </si>
  <si>
    <t>lo2</t>
  </si>
  <si>
    <t>do</t>
  </si>
  <si>
    <t>want?</t>
  </si>
  <si>
    <t>loat</t>
  </si>
  <si>
    <t>want</t>
  </si>
  <si>
    <t>to</t>
  </si>
  <si>
    <t>do?</t>
  </si>
  <si>
    <t>က</t>
  </si>
  <si>
    <t>ja1</t>
  </si>
  <si>
    <t>of</t>
  </si>
  <si>
    <t>shall</t>
  </si>
  <si>
    <t>we</t>
  </si>
  <si>
    <t>sa3</t>
  </si>
  <si>
    <t>is</t>
  </si>
  <si>
    <t>lo1</t>
  </si>
  <si>
    <t>joun1</t>
  </si>
  <si>
    <t>beare2</t>
  </si>
  <si>
    <t>dau1</t>
  </si>
  <si>
    <t>la2</t>
  </si>
  <si>
    <t>will</t>
  </si>
  <si>
    <t>come?</t>
  </si>
  <si>
    <t>"peare3")</t>
  </si>
  <si>
    <t>That's</t>
  </si>
  <si>
    <t>စာရေးဆရာ</t>
  </si>
  <si>
    <t>sa2</t>
  </si>
  <si>
    <t>yay3</t>
  </si>
  <si>
    <t>hsa1-ya2</t>
  </si>
  <si>
    <t>a</t>
  </si>
  <si>
    <t>writer</t>
  </si>
  <si>
    <t>ဆရာ</t>
  </si>
  <si>
    <t>teacher;</t>
  </si>
  <si>
    <t>master</t>
  </si>
  <si>
    <t>trade</t>
  </si>
  <si>
    <t>ဆရာတော်</t>
  </si>
  <si>
    <t>dau2</t>
  </si>
  <si>
    <t>"tau2")</t>
  </si>
  <si>
    <t>Venerable</t>
  </si>
  <si>
    <t>Monk</t>
  </si>
  <si>
    <t>ဆရာမ</t>
  </si>
  <si>
    <t>madam;</t>
  </si>
  <si>
    <t>female</t>
  </si>
  <si>
    <t>teacher</t>
  </si>
  <si>
    <t>ဆိုက်ကားဆရာ</t>
  </si>
  <si>
    <t>hsite</t>
  </si>
  <si>
    <t>ka3</t>
  </si>
  <si>
    <t>trishaw</t>
  </si>
  <si>
    <t>driver</t>
  </si>
  <si>
    <t>ဘယ်ဟာလဲ</t>
  </si>
  <si>
    <t>Which</t>
  </si>
  <si>
    <t>one?</t>
  </si>
  <si>
    <t>ဒါပဲ</t>
  </si>
  <si>
    <t>This</t>
  </si>
  <si>
    <t>one!</t>
  </si>
  <si>
    <t>it!</t>
  </si>
  <si>
    <t>ဒါ</t>
  </si>
  <si>
    <t>l</t>
  </si>
  <si>
    <t>o2</t>
  </si>
  <si>
    <t>I</t>
  </si>
  <si>
    <t>this</t>
  </si>
  <si>
    <t>MANY</t>
  </si>
  <si>
    <t>ဘယ်နယောက်လဲ</t>
  </si>
  <si>
    <t>hna1-yout</t>
  </si>
  <si>
    <t>How</t>
  </si>
  <si>
    <t>many</t>
  </si>
  <si>
    <t>people?</t>
  </si>
  <si>
    <t>MUCH</t>
  </si>
  <si>
    <t>ဘယ်လောက်လဲ</t>
  </si>
  <si>
    <t>lout</t>
  </si>
  <si>
    <t>much?</t>
  </si>
  <si>
    <t>ဘယ်လောက်လိုချင်လဲ</t>
  </si>
  <si>
    <t>much</t>
  </si>
  <si>
    <t>(do</t>
  </si>
  <si>
    <t>you)</t>
  </si>
  <si>
    <t>ဒီလောက်</t>
  </si>
  <si>
    <t>de2</t>
  </si>
  <si>
    <t>much.</t>
  </si>
  <si>
    <t>ဒီလောက်လိုတယ်</t>
  </si>
  <si>
    <t>need</t>
  </si>
  <si>
    <t>ဘယ်လိုလဲ</t>
  </si>
  <si>
    <t>it</t>
  </si>
  <si>
    <t>going?</t>
  </si>
  <si>
    <t>ဒီလိုပဲ</t>
  </si>
  <si>
    <t>So,</t>
  </si>
  <si>
    <t>so...</t>
  </si>
  <si>
    <t>(Lit:</t>
  </si>
  <si>
    <t>"Just</t>
  </si>
  <si>
    <t>like</t>
  </si>
  <si>
    <t>this")</t>
  </si>
  <si>
    <t>ဘယ်လိုလုပ်ကမလဲ</t>
  </si>
  <si>
    <t>(How</t>
  </si>
  <si>
    <t>proceed?)</t>
  </si>
  <si>
    <t>ဘယ်လိုသွားကမလဲ</t>
  </si>
  <si>
    <t>thwa3</t>
  </si>
  <si>
    <t>go?</t>
  </si>
  <si>
    <t>ဘယ်လဲ</t>
  </si>
  <si>
    <t>Go</t>
  </si>
  <si>
    <t>where?</t>
  </si>
  <si>
    <t>Where</t>
  </si>
  <si>
    <t>to?</t>
  </si>
  <si>
    <t>ဘယ်ကပြန်လာလဲ</t>
  </si>
  <si>
    <t>ga1</t>
  </si>
  <si>
    <t>pyan2</t>
  </si>
  <si>
    <t>Come</t>
  </si>
  <si>
    <t>back</t>
  </si>
  <si>
    <t>from</t>
  </si>
  <si>
    <t>နင်ဘယ်မလဲ</t>
  </si>
  <si>
    <t>nin2</t>
  </si>
  <si>
    <t>are</t>
  </si>
  <si>
    <t>you?</t>
  </si>
  <si>
    <t>ဘယ်မှာလဲ</t>
  </si>
  <si>
    <t>hma2</t>
  </si>
  <si>
    <t>it?</t>
  </si>
  <si>
    <t>(where</t>
  </si>
  <si>
    <t>at?)</t>
  </si>
  <si>
    <t>ဒီမှာ</t>
  </si>
  <si>
    <t>Here!</t>
  </si>
  <si>
    <t>ဟိုမှာ</t>
  </si>
  <si>
    <t>ho2</t>
  </si>
  <si>
    <t>There!</t>
  </si>
  <si>
    <t>ဘယ်သွားကမလဲ</t>
  </si>
  <si>
    <t>လား</t>
  </si>
  <si>
    <t>"</t>
  </si>
  <si>
    <t>?</t>
  </si>
  <si>
    <t>at</t>
  </si>
  <si>
    <t>end</t>
  </si>
  <si>
    <t>ပ</t>
  </si>
  <si>
    <t>byi2</t>
  </si>
  <si>
    <t>"pyi2")</t>
  </si>
  <si>
    <t>has</t>
  </si>
  <si>
    <t>reached</t>
  </si>
  <si>
    <t>certain</t>
  </si>
  <si>
    <t>stage</t>
  </si>
  <si>
    <t>ပလား</t>
  </si>
  <si>
    <t>stage?</t>
  </si>
  <si>
    <t>မ</t>
  </si>
  <si>
    <t>ဘူး</t>
  </si>
  <si>
    <t>no</t>
  </si>
  <si>
    <t>တောဘူး</t>
  </si>
  <si>
    <t>"tau1")</t>
  </si>
  <si>
    <t>longer</t>
  </si>
  <si>
    <t>(want</t>
  </si>
  <si>
    <t>သေးဘူး</t>
  </si>
  <si>
    <t>thay3</t>
  </si>
  <si>
    <t>not</t>
  </si>
  <si>
    <t>yet</t>
  </si>
  <si>
    <t>ရဲ့</t>
  </si>
  <si>
    <t>yeare1</t>
  </si>
  <si>
    <t>show</t>
  </si>
  <si>
    <t>concern</t>
  </si>
  <si>
    <t>EASY</t>
  </si>
  <si>
    <t>DIFFICULT</t>
  </si>
  <si>
    <t>ခက်လား</t>
  </si>
  <si>
    <t>khet</t>
  </si>
  <si>
    <t>Difficult?</t>
  </si>
  <si>
    <t>လွယ်လား</t>
  </si>
  <si>
    <t>lweare2</t>
  </si>
  <si>
    <t>Easy?</t>
  </si>
  <si>
    <t>NEEDS</t>
  </si>
  <si>
    <t>WANTS</t>
  </si>
  <si>
    <t>လိုလား</t>
  </si>
  <si>
    <t>Do</t>
  </si>
  <si>
    <t>လိုတယ်</t>
  </si>
  <si>
    <t>Yes,</t>
  </si>
  <si>
    <t>it.</t>
  </si>
  <si>
    <t>မလိုဘူး</t>
  </si>
  <si>
    <t>ma1-lo2</t>
  </si>
  <si>
    <t>No</t>
  </si>
  <si>
    <t>need.</t>
  </si>
  <si>
    <t>မလိုသေးဘူး</t>
  </si>
  <si>
    <t>don't</t>
  </si>
  <si>
    <t>yet.</t>
  </si>
  <si>
    <t>မလိုတောဘူး</t>
  </si>
  <si>
    <t>လိုချင်လား</t>
  </si>
  <si>
    <t>လိုချင်တယ်</t>
  </si>
  <si>
    <t>မလိုချင်တောဘူး</t>
  </si>
  <si>
    <t>လောက်လား</t>
  </si>
  <si>
    <t>have</t>
  </si>
  <si>
    <t>enough?</t>
  </si>
  <si>
    <t>လောက်တယ်</t>
  </si>
  <si>
    <t>Yes.</t>
  </si>
  <si>
    <t>မလောက်ဘူး</t>
  </si>
  <si>
    <t>ma1-lout</t>
  </si>
  <si>
    <t>No,</t>
  </si>
  <si>
    <t>enough.</t>
  </si>
  <si>
    <t>လောက်ပလား</t>
  </si>
  <si>
    <t>Is</t>
  </si>
  <si>
    <t>that</t>
  </si>
  <si>
    <t>enough</t>
  </si>
  <si>
    <t>already?</t>
  </si>
  <si>
    <t>လောက်ပ</t>
  </si>
  <si>
    <t>မလောက်သေးဘူးလား</t>
  </si>
  <si>
    <t>Still</t>
  </si>
  <si>
    <t>t</t>
  </si>
  <si>
    <t>မလောက်သေးဘူး</t>
  </si>
  <si>
    <t>No.</t>
  </si>
  <si>
    <t>မလုပ်ချင်တောဘူး</t>
  </si>
  <si>
    <t>ma1-loat</t>
  </si>
  <si>
    <t>မလုပ်တောဘူး</t>
  </si>
  <si>
    <t>am</t>
  </si>
  <si>
    <t>doing</t>
  </si>
  <si>
    <t>ကုန်ပလား</t>
  </si>
  <si>
    <t>kone2</t>
  </si>
  <si>
    <t>byi3</t>
  </si>
  <si>
    <t>Used/eaten</t>
  </si>
  <si>
    <t>up</t>
  </si>
  <si>
    <t>ကုန်ပ</t>
  </si>
  <si>
    <t>already.</t>
  </si>
  <si>
    <t>မကုန်သေးဘူးလား</t>
  </si>
  <si>
    <t>ma1-kone2</t>
  </si>
  <si>
    <t>Haven't</t>
  </si>
  <si>
    <t>used/eaten</t>
  </si>
  <si>
    <t>yet?</t>
  </si>
  <si>
    <t>မကုန်သေးဘူး</t>
  </si>
  <si>
    <t>Not</t>
  </si>
  <si>
    <t>REACHED</t>
  </si>
  <si>
    <t>DESTINATION</t>
  </si>
  <si>
    <t>ရောက်</t>
  </si>
  <si>
    <t>yout</t>
  </si>
  <si>
    <t>reach</t>
  </si>
  <si>
    <t>destination.</t>
  </si>
  <si>
    <t>ရောက်ပ</t>
  </si>
  <si>
    <t>We</t>
  </si>
  <si>
    <t>there.</t>
  </si>
  <si>
    <t>(has</t>
  </si>
  <si>
    <t>reached.)</t>
  </si>
  <si>
    <t>ရောက်ပလား</t>
  </si>
  <si>
    <t>Are</t>
  </si>
  <si>
    <t>there</t>
  </si>
  <si>
    <t>မရောက်သေးဘူးလား</t>
  </si>
  <si>
    <t>ma1-yout</t>
  </si>
  <si>
    <t>reached?)</t>
  </si>
  <si>
    <t>မရောက်သေးဘူး</t>
  </si>
  <si>
    <t>(Not</t>
  </si>
  <si>
    <t>arrive</t>
  </si>
  <si>
    <t>yet.)</t>
  </si>
  <si>
    <t>ရ</t>
  </si>
  <si>
    <t>ya1</t>
  </si>
  <si>
    <t>obtain;</t>
  </si>
  <si>
    <t>be</t>
  </si>
  <si>
    <t>ready;</t>
  </si>
  <si>
    <t>ရပ</t>
  </si>
  <si>
    <t>got</t>
  </si>
  <si>
    <t>(or</t>
  </si>
  <si>
    <t>ready</t>
  </si>
  <si>
    <t>dinner.)</t>
  </si>
  <si>
    <t>ရပလား</t>
  </si>
  <si>
    <t>Have</t>
  </si>
  <si>
    <t>ready?</t>
  </si>
  <si>
    <t>မရသေးဘူးလား</t>
  </si>
  <si>
    <t>ma1-ya1</t>
  </si>
  <si>
    <t>မရသေးဘူး</t>
  </si>
  <si>
    <t>မပးသေးဘူးလား</t>
  </si>
  <si>
    <t>ma1-pyi3</t>
  </si>
  <si>
    <t>done</t>
  </si>
  <si>
    <t>မပးသေးဘူး</t>
  </si>
  <si>
    <t>finished</t>
  </si>
  <si>
    <t>ပးပလား</t>
  </si>
  <si>
    <t>pyi3</t>
  </si>
  <si>
    <t>Finished</t>
  </si>
  <si>
    <t>ပးပ</t>
  </si>
  <si>
    <t>Done!</t>
  </si>
  <si>
    <t>It's</t>
  </si>
  <si>
    <t>over!</t>
  </si>
  <si>
    <t>စား</t>
  </si>
  <si>
    <t>eat</t>
  </si>
  <si>
    <t>စားပးပလား</t>
  </si>
  <si>
    <t>eaten</t>
  </si>
  <si>
    <t>စားပးပ</t>
  </si>
  <si>
    <t>eating.</t>
  </si>
  <si>
    <t>(eat</t>
  </si>
  <si>
    <t>done)</t>
  </si>
  <si>
    <t>စာ</t>
  </si>
  <si>
    <t>းကောင်းရဲ့လား</t>
  </si>
  <si>
    <t>koun3</t>
  </si>
  <si>
    <t>was</t>
  </si>
  <si>
    <t>food?</t>
  </si>
  <si>
    <t>သိပ်ကောင်းတာပဲ</t>
  </si>
  <si>
    <t>thate</t>
  </si>
  <si>
    <t>It</t>
  </si>
  <si>
    <t>very</t>
  </si>
  <si>
    <t>good!</t>
  </si>
  <si>
    <t>မစားရသေးဘူးလား</t>
  </si>
  <si>
    <t>ma1-sa3</t>
  </si>
  <si>
    <t>မစားရသေးဘူး</t>
  </si>
  <si>
    <t>haven't</t>
  </si>
  <si>
    <t>မစားချင်တောဘူး</t>
  </si>
  <si>
    <t>မစားတောဘူး</t>
  </si>
  <si>
    <t>going</t>
  </si>
  <si>
    <t>eat.</t>
  </si>
  <si>
    <t>သွားမလား</t>
  </si>
  <si>
    <t>ma1-la3</t>
  </si>
  <si>
    <t>မသွားဘူး</t>
  </si>
  <si>
    <t>ma1-thwa3</t>
  </si>
  <si>
    <t>going.</t>
  </si>
  <si>
    <t>သွားမယ်</t>
  </si>
  <si>
    <t>meare2</t>
  </si>
  <si>
    <t>Good</t>
  </si>
  <si>
    <t>သွားဦးမယ်နော်</t>
  </si>
  <si>
    <t>nau2</t>
  </si>
  <si>
    <t>u3)</t>
  </si>
  <si>
    <t>I've</t>
  </si>
  <si>
    <t>go</t>
  </si>
  <si>
    <t>now!</t>
  </si>
  <si>
    <t>သွားချင်လား</t>
  </si>
  <si>
    <t>သွားချင်တယ်</t>
  </si>
  <si>
    <t>deare3</t>
  </si>
  <si>
    <t>go.</t>
  </si>
  <si>
    <t>မသွားချင်ဘူး</t>
  </si>
  <si>
    <t>မသွားချင်သေးဘူး</t>
  </si>
  <si>
    <t>မသွားချင်တောဘူး</t>
  </si>
  <si>
    <t>n</t>
  </si>
  <si>
    <t>o</t>
  </si>
  <si>
    <t>မသွားတောဘူး</t>
  </si>
  <si>
    <t>ဟုတ်</t>
  </si>
  <si>
    <t>hote</t>
  </si>
  <si>
    <t>(short</t>
  </si>
  <si>
    <t>form)</t>
  </si>
  <si>
    <t>ဟုတ်ပါတယ်</t>
  </si>
  <si>
    <t>that's</t>
  </si>
  <si>
    <t>right!</t>
  </si>
  <si>
    <t>(correct!)</t>
  </si>
  <si>
    <t>ဟုတ်တယ်</t>
  </si>
  <si>
    <t>(to</t>
  </si>
  <si>
    <t>confirm</t>
  </si>
  <si>
    <t>ဟုတ်လား</t>
  </si>
  <si>
    <t>Yes?</t>
  </si>
  <si>
    <t>so?</t>
  </si>
  <si>
    <t>correct?</t>
  </si>
  <si>
    <t>ဟုတ်ပါ့</t>
  </si>
  <si>
    <t>pa1,</t>
  </si>
  <si>
    <t>pa1</t>
  </si>
  <si>
    <t>Absolutely!</t>
  </si>
  <si>
    <t>ဟုတ်ရဲ့လား</t>
  </si>
  <si>
    <t>sure?</t>
  </si>
  <si>
    <t>Correct</t>
  </si>
  <si>
    <t>not?</t>
  </si>
  <si>
    <t>ဟုတ်ကဲ</t>
  </si>
  <si>
    <t>keare1</t>
  </si>
  <si>
    <t>(especially</t>
  </si>
  <si>
    <t>agree</t>
  </si>
  <si>
    <t>မဟုတ်ဘူး</t>
  </si>
  <si>
    <t>ma1-hote</t>
  </si>
  <si>
    <t>Wrong!</t>
  </si>
  <si>
    <t>မဟုတ်သေးဘူး</t>
  </si>
  <si>
    <t>right.</t>
  </si>
  <si>
    <t>ကောင်း</t>
  </si>
  <si>
    <t>good</t>
  </si>
  <si>
    <t>ကောင်းပါတယ်</t>
  </si>
  <si>
    <t>fine</t>
  </si>
  <si>
    <t>pretty</t>
  </si>
  <si>
    <t>ကောင်းပါတယ်လေ</t>
  </si>
  <si>
    <t>lay2</t>
  </si>
  <si>
    <t>Oh,</t>
  </si>
  <si>
    <t>Well..</t>
  </si>
  <si>
    <t>Whatever....</t>
  </si>
  <si>
    <t>way.</t>
  </si>
  <si>
    <t>ကောင်းပလေ</t>
  </si>
  <si>
    <t>Good!</t>
  </si>
  <si>
    <t>Well,</t>
  </si>
  <si>
    <t>glad.</t>
  </si>
  <si>
    <t>(It</t>
  </si>
  <si>
    <t>good!)</t>
  </si>
  <si>
    <t>ကောင်းလား</t>
  </si>
  <si>
    <t>Good?</t>
  </si>
  <si>
    <t>ကောင်းရဲ့လား</t>
  </si>
  <si>
    <t>(any</t>
  </si>
  <si>
    <t>problem?)</t>
  </si>
  <si>
    <t>မင်္ဂလာပါ</t>
  </si>
  <si>
    <t>min2-ga1-la2</t>
  </si>
  <si>
    <t>"pa2")</t>
  </si>
  <si>
    <t>formal</t>
  </si>
  <si>
    <t>greeting.</t>
  </si>
  <si>
    <t>နေထိုင်</t>
  </si>
  <si>
    <t>nay2</t>
  </si>
  <si>
    <t>life;</t>
  </si>
  <si>
    <t>living;</t>
  </si>
  <si>
    <t>live</t>
  </si>
  <si>
    <t>နေကောင်း</t>
  </si>
  <si>
    <t>feeling</t>
  </si>
  <si>
    <t>well</t>
  </si>
  <si>
    <t>good)</t>
  </si>
  <si>
    <t>နေကောင်းကလား</t>
  </si>
  <si>
    <t>How's</t>
  </si>
  <si>
    <t>everyone?</t>
  </si>
  <si>
    <t>နေကောင်းကရဲ့လား</t>
  </si>
  <si>
    <t>နေကောင်းကပါတယ်</t>
  </si>
  <si>
    <t>fine!</t>
  </si>
  <si>
    <t>(refers</t>
  </si>
  <si>
    <t>more</t>
  </si>
  <si>
    <t>than</t>
  </si>
  <si>
    <t>one)</t>
  </si>
  <si>
    <t>တွေ့</t>
  </si>
  <si>
    <t>tway1</t>
  </si>
  <si>
    <t>meet</t>
  </si>
  <si>
    <t>တွေ့ရတာ</t>
  </si>
  <si>
    <t>for</t>
  </si>
  <si>
    <t>opportunity</t>
  </si>
  <si>
    <t>ဝမ်းသာ</t>
  </si>
  <si>
    <t>wun3-tha2</t>
  </si>
  <si>
    <t>happy;</t>
  </si>
  <si>
    <t>glad</t>
  </si>
  <si>
    <t>nice</t>
  </si>
  <si>
    <t>glad)</t>
  </si>
  <si>
    <t>you!</t>
  </si>
  <si>
    <t>ကျေးဇူး</t>
  </si>
  <si>
    <t>kyay3-zu3</t>
  </si>
  <si>
    <t>merit</t>
  </si>
  <si>
    <t>an</t>
  </si>
  <si>
    <t>another</t>
  </si>
  <si>
    <t>ကျေးဇူးတင်ပါတယ်</t>
  </si>
  <si>
    <t>tin2</t>
  </si>
  <si>
    <t>Thank</t>
  </si>
  <si>
    <t>You!</t>
  </si>
  <si>
    <t>visit</t>
  </si>
  <si>
    <t>Uncle</t>
  </si>
  <si>
    <t>Pyin</t>
  </si>
  <si>
    <t>PART</t>
  </si>
  <si>
    <t>ဟုတ်တာပေါ့</t>
  </si>
  <si>
    <t>bau1</t>
  </si>
  <si>
    <t>Of</t>
  </si>
  <si>
    <t>course!</t>
  </si>
  <si>
    <t>u3-lay3</t>
  </si>
  <si>
    <t>a-twet</t>
  </si>
  <si>
    <t>Present</t>
  </si>
  <si>
    <t>Tin.</t>
  </si>
  <si>
    <t>ရပါတယ်</t>
  </si>
  <si>
    <t>Sure.</t>
  </si>
  <si>
    <t>ကျွန်တော်စမ်းကည့မယ်</t>
  </si>
  <si>
    <t>sun3</t>
  </si>
  <si>
    <t>kji1</t>
  </si>
  <si>
    <t>May</t>
  </si>
  <si>
    <t>I?</t>
  </si>
  <si>
    <t>လွယ်ပါတယ်</t>
  </si>
  <si>
    <t>Piece</t>
  </si>
  <si>
    <t>cake!</t>
  </si>
  <si>
    <t>..</t>
  </si>
  <si>
    <t>ကြိုက်တယ်</t>
  </si>
  <si>
    <t>kjite</t>
  </si>
  <si>
    <t>love</t>
  </si>
  <si>
    <t>မဆိုးပါဘူး</t>
  </si>
  <si>
    <t>ma1-hso3</t>
  </si>
  <si>
    <t>bad!</t>
  </si>
  <si>
    <t>ဘယ်ဟုတ်ပါ့မလဲ</t>
  </si>
  <si>
    <t>course</t>
  </si>
  <si>
    <t>not!</t>
  </si>
  <si>
    <t>တစ်ခါတလေမှပါ</t>
  </si>
  <si>
    <t>ta1-kha2</t>
  </si>
  <si>
    <t>ta1-lay2</t>
  </si>
  <si>
    <t>hma1</t>
  </si>
  <si>
    <t>Only</t>
  </si>
  <si>
    <t>once</t>
  </si>
  <si>
    <t>while.</t>
  </si>
  <si>
    <t>ကိစ္မရှိပါဘူး</t>
  </si>
  <si>
    <t>kate-sa1</t>
  </si>
  <si>
    <t>ma1-shi1</t>
  </si>
  <si>
    <t>problem!</t>
  </si>
  <si>
    <t>နေပါစတော</t>
  </si>
  <si>
    <t>ba2-zay2</t>
  </si>
  <si>
    <t>Never</t>
  </si>
  <si>
    <t>mind!</t>
  </si>
  <si>
    <t>မိုက်တယ်ကွ</t>
  </si>
  <si>
    <t>mite</t>
  </si>
  <si>
    <t>kwa1</t>
  </si>
  <si>
    <t>Cool!</t>
  </si>
  <si>
    <t>ဟောတယ်ဟ</t>
  </si>
  <si>
    <t>hau1</t>
  </si>
  <si>
    <t>hay1</t>
  </si>
  <si>
    <t>Hey,</t>
  </si>
  <si>
    <t>(she's)</t>
  </si>
  <si>
    <t>hot!</t>
  </si>
  <si>
    <t>ဘယ်လိုထင်လဲ</t>
  </si>
  <si>
    <t>htin2</t>
  </si>
  <si>
    <t>think?</t>
  </si>
  <si>
    <t>မဖြစ်နိုင်ပါဘူး</t>
  </si>
  <si>
    <t>ma1-pfyit</t>
  </si>
  <si>
    <t>nine2</t>
  </si>
  <si>
    <t>way!</t>
  </si>
  <si>
    <t>ဩော်ဟုတ်လား</t>
  </si>
  <si>
    <t>au2</t>
  </si>
  <si>
    <t>ဒါဘယ်သူနဲလဲ</t>
  </si>
  <si>
    <t>beare2-dthu2</t>
  </si>
  <si>
    <t>neare1</t>
  </si>
  <si>
    <t>Who</t>
  </si>
  <si>
    <t>ma1-lay3-sha3</t>
  </si>
  <si>
    <t>tha1-ngeare2-jin3</t>
  </si>
  <si>
    <t>friend</t>
  </si>
  <si>
    <t>Malaysia.</t>
  </si>
  <si>
    <t>မသိပါဘူး</t>
  </si>
  <si>
    <t>ma1-thi1</t>
  </si>
  <si>
    <t>know.</t>
  </si>
  <si>
    <t>Your</t>
  </si>
  <si>
    <t>guess</t>
  </si>
  <si>
    <t>mine.</t>
  </si>
  <si>
    <t>မယုံနိုင်စရာပဲ</t>
  </si>
  <si>
    <t>ma1-yone2</t>
  </si>
  <si>
    <t>za1-ya2</t>
  </si>
  <si>
    <t>Unbelievable,</t>
  </si>
  <si>
    <t>isn't</t>
  </si>
  <si>
    <t>မပူပါနဲ</t>
  </si>
  <si>
    <t>ma1-pu2</t>
  </si>
  <si>
    <t>Don't</t>
  </si>
  <si>
    <t>worry.</t>
  </si>
  <si>
    <t>အဆင်ပကရဲ့လား</t>
  </si>
  <si>
    <t>a-hsin2-pyay2</t>
  </si>
  <si>
    <t>comfy?</t>
  </si>
  <si>
    <t>ဒီနသိပ်မပူဘူး</t>
  </si>
  <si>
    <t>de2-nay1</t>
  </si>
  <si>
    <t>Nice</t>
  </si>
  <si>
    <t>day,</t>
  </si>
  <si>
    <t>pyin2-u3-lwin2</t>
  </si>
  <si>
    <t>go2</t>
  </si>
  <si>
    <t>leare2</t>
  </si>
  <si>
    <t>Why</t>
  </si>
  <si>
    <t>come</t>
  </si>
  <si>
    <t>U</t>
  </si>
  <si>
    <t>Lwin,</t>
  </si>
  <si>
    <t>then?</t>
  </si>
  <si>
    <t>ရောက်ဖူးလား</t>
  </si>
  <si>
    <t>been</t>
  </si>
  <si>
    <t>there?</t>
  </si>
  <si>
    <t>ရောက်ဖူးတယ်</t>
  </si>
  <si>
    <t>မရောက်ဖူးဘူး</t>
  </si>
  <si>
    <t>never</t>
  </si>
  <si>
    <t>စားဖူးတယ်</t>
  </si>
  <si>
    <t>tasted</t>
  </si>
  <si>
    <t>(eaten)</t>
  </si>
  <si>
    <t>သောက်ဖူးတယ်</t>
  </si>
  <si>
    <t>(drunk)</t>
  </si>
  <si>
    <t>ကြားဖူးတယ်</t>
  </si>
  <si>
    <t>kja3</t>
  </si>
  <si>
    <t>heard</t>
  </si>
  <si>
    <t>about</t>
  </si>
  <si>
    <t>လုပ်ဖူးတယ်</t>
  </si>
  <si>
    <t>တွေ့ဖူးတယ်</t>
  </si>
  <si>
    <t>met</t>
  </si>
  <si>
    <t>someone</t>
  </si>
  <si>
    <t>seen</t>
  </si>
  <si>
    <t>something)</t>
  </si>
  <si>
    <t>"pfu3"</t>
  </si>
  <si>
    <t>sometimes</t>
  </si>
  <si>
    <t>sounds</t>
  </si>
  <si>
    <t>"bu3"</t>
  </si>
  <si>
    <t>when</t>
  </si>
  <si>
    <t>spoken.</t>
  </si>
  <si>
    <t>အိမ်ရှိတယ်</t>
  </si>
  <si>
    <t>ain2</t>
  </si>
  <si>
    <t>shi1</t>
  </si>
  <si>
    <t>house.</t>
  </si>
  <si>
    <t>ပိုက်ဆံမရှိဘူး</t>
  </si>
  <si>
    <t>pike-hsun2</t>
  </si>
  <si>
    <t>money.</t>
  </si>
  <si>
    <t>တကယ်လား</t>
  </si>
  <si>
    <t>da1-geare2</t>
  </si>
  <si>
    <t>kidding!</t>
  </si>
  <si>
    <t>မြို့ထဲမှာလား</t>
  </si>
  <si>
    <t>myo1</t>
  </si>
  <si>
    <t>hteare3</t>
  </si>
  <si>
    <t>In</t>
  </si>
  <si>
    <t>downtown?</t>
  </si>
  <si>
    <t>လမ်းမကြီးပေါ်မှာ</t>
  </si>
  <si>
    <t>lun3</t>
  </si>
  <si>
    <t>On</t>
  </si>
  <si>
    <t>main</t>
  </si>
  <si>
    <t>Highway.</t>
  </si>
  <si>
    <t>ဒီမှာကည့</t>
  </si>
  <si>
    <t>Take</t>
  </si>
  <si>
    <t>look</t>
  </si>
  <si>
    <t>this.</t>
  </si>
  <si>
    <t>ထုံးစံအတိုင်းပဲ</t>
  </si>
  <si>
    <t>htone3-zun2</t>
  </si>
  <si>
    <t>a-tine3</t>
  </si>
  <si>
    <t>ဟင်</t>
  </si>
  <si>
    <t>hin2</t>
  </si>
  <si>
    <t>(interjection</t>
  </si>
  <si>
    <t>a-way3-pyay3</t>
  </si>
  <si>
    <t>si3</t>
  </si>
  <si>
    <t>You</t>
  </si>
  <si>
    <t>take</t>
  </si>
  <si>
    <t>ကင်မရာပါယူသွား</t>
  </si>
  <si>
    <t>kin2-ma1-ra2</t>
  </si>
  <si>
    <t>yu2</t>
  </si>
  <si>
    <t>ဒါဆိုကောင်းသားပဲ</t>
  </si>
  <si>
    <t>hso2</t>
  </si>
  <si>
    <t>dtha3</t>
  </si>
  <si>
    <t>ဒါဆိုလိပ်စာပေးဦး</t>
  </si>
  <si>
    <t>late-sa2</t>
  </si>
  <si>
    <t>pay3</t>
  </si>
  <si>
    <t>me</t>
  </si>
  <si>
    <t>your</t>
  </si>
  <si>
    <t>wet-site</t>
  </si>
  <si>
    <t>tut</t>
  </si>
  <si>
    <t>Can</t>
  </si>
  <si>
    <t>write</t>
  </si>
  <si>
    <t>websites?</t>
  </si>
  <si>
    <t>I'll</t>
  </si>
  <si>
    <t>one</t>
  </si>
  <si>
    <t>you.</t>
  </si>
  <si>
    <t>အကုန်နီးပါးရှိကတယ်</t>
  </si>
  <si>
    <t>a-kone2</t>
  </si>
  <si>
    <t>ni3-ba3</t>
  </si>
  <si>
    <t>Most</t>
  </si>
  <si>
    <t>them</t>
  </si>
  <si>
    <t>do.</t>
  </si>
  <si>
    <t>အကုန်ရှိကတယ်</t>
  </si>
  <si>
    <t>a-tau2</t>
  </si>
  <si>
    <t>good.</t>
  </si>
  <si>
    <t>dway2</t>
  </si>
  <si>
    <t>neare3</t>
  </si>
  <si>
    <t>ကောင်းတာရှိလား</t>
  </si>
  <si>
    <t>Any</t>
  </si>
  <si>
    <t>ဒါမျိုးရေး</t>
  </si>
  <si>
    <t>ပေးနို</t>
  </si>
  <si>
    <t>င</t>
  </si>
  <si>
    <t>်မလား</t>
  </si>
  <si>
    <t>စဉ်းစားလိုက်ဦးမယ်</t>
  </si>
  <si>
    <t>sin3-za3</t>
  </si>
  <si>
    <t>lite</t>
  </si>
  <si>
    <t>လာချင်လာခဲမယ်</t>
  </si>
  <si>
    <t>kheare1</t>
  </si>
  <si>
    <t>all.</t>
  </si>
  <si>
    <t>သိပါတယ်</t>
  </si>
  <si>
    <t>thi1</t>
  </si>
  <si>
    <t>လိုရင်ခေါ်လိုက်</t>
  </si>
  <si>
    <t>yin2</t>
  </si>
  <si>
    <t>khau2</t>
  </si>
  <si>
    <t>Call</t>
  </si>
  <si>
    <t>if</t>
  </si>
  <si>
    <t>me.</t>
  </si>
  <si>
    <t>ခေါ်ရင်သွား</t>
  </si>
  <si>
    <t>(you</t>
  </si>
  <si>
    <t>are)</t>
  </si>
  <si>
    <t>called.</t>
  </si>
  <si>
    <t>ပေးရင်ယူ</t>
  </si>
  <si>
    <t>(something</t>
  </si>
  <si>
    <t>is)</t>
  </si>
  <si>
    <t>given.</t>
  </si>
  <si>
    <t>သိရင်ပ</t>
  </si>
  <si>
    <t>Say</t>
  </si>
  <si>
    <t>(you)</t>
  </si>
  <si>
    <t>လိုတာရှိရင်ခေါ်လိုက်</t>
  </si>
  <si>
    <t>အေး</t>
  </si>
  <si>
    <t>ကောင်းပ</t>
  </si>
  <si>
    <t>Ay3</t>
  </si>
  <si>
    <t>more.</t>
  </si>
  <si>
    <t>ချစ်တယ်</t>
  </si>
  <si>
    <t>လှတယ်</t>
  </si>
  <si>
    <t>hla1</t>
  </si>
  <si>
    <t>small</t>
  </si>
  <si>
    <t>ကြီးတယ်</t>
  </si>
  <si>
    <t>kji3</t>
  </si>
  <si>
    <t>big.</t>
  </si>
  <si>
    <t>ပူတယ်</t>
  </si>
  <si>
    <t>hot.</t>
  </si>
  <si>
    <t>အေးတယ်</t>
  </si>
  <si>
    <t>ay3</t>
  </si>
  <si>
    <t>cold.</t>
  </si>
  <si>
    <t>နီးတယ်</t>
  </si>
  <si>
    <t>ni3</t>
  </si>
  <si>
    <t>near.</t>
  </si>
  <si>
    <t>ဝေးတယ်</t>
  </si>
  <si>
    <t>way3</t>
  </si>
  <si>
    <t>far.</t>
  </si>
  <si>
    <t>မြန်တယ်</t>
  </si>
  <si>
    <t>myan3</t>
  </si>
  <si>
    <t>fast.</t>
  </si>
  <si>
    <t>နှေးတယ်</t>
  </si>
  <si>
    <t>hnay3</t>
  </si>
  <si>
    <t>slow.</t>
  </si>
  <si>
    <t>သန့တယ်</t>
  </si>
  <si>
    <t>clean.</t>
  </si>
  <si>
    <t>မွှေးတယ်</t>
  </si>
  <si>
    <t>hmway3</t>
  </si>
  <si>
    <t>smells</t>
  </si>
  <si>
    <t>နံတယ်</t>
  </si>
  <si>
    <t>stinks.</t>
  </si>
  <si>
    <t>မာတယ်</t>
  </si>
  <si>
    <t>ma2</t>
  </si>
  <si>
    <t>hard.</t>
  </si>
  <si>
    <t>ပျောတယ်</t>
  </si>
  <si>
    <t>pyau1</t>
  </si>
  <si>
    <t>soft.</t>
  </si>
  <si>
    <t>လေးတယ်</t>
  </si>
  <si>
    <t>heavy.</t>
  </si>
  <si>
    <t>ပေါ့တယ်</t>
  </si>
  <si>
    <t>pau1</t>
  </si>
  <si>
    <t>light</t>
  </si>
  <si>
    <t>weight.</t>
  </si>
  <si>
    <t>thick</t>
  </si>
  <si>
    <t>heavy</t>
  </si>
  <si>
    <t>flavor.</t>
  </si>
  <si>
    <t>salty</t>
  </si>
  <si>
    <t>ချိုတယ်</t>
  </si>
  <si>
    <t>(taste).</t>
  </si>
  <si>
    <t>ချဉ်တယ်</t>
  </si>
  <si>
    <t>sour</t>
  </si>
  <si>
    <t>စပ်တယ်</t>
  </si>
  <si>
    <t>sut</t>
  </si>
  <si>
    <t>hot</t>
  </si>
  <si>
    <t>ခါးတယ်</t>
  </si>
  <si>
    <t>bitter</t>
  </si>
  <si>
    <t>ဆိမ့တယ်</t>
  </si>
  <si>
    <t>hsain1</t>
  </si>
  <si>
    <t>(e.g.,</t>
  </si>
  <si>
    <t>He/she</t>
  </si>
  <si>
    <t>nice.</t>
  </si>
  <si>
    <t>(looks</t>
  </si>
  <si>
    <t>peaceful)</t>
  </si>
  <si>
    <t>ရိုးတယ်</t>
  </si>
  <si>
    <t>honest.</t>
  </si>
  <si>
    <t>အတယ်</t>
  </si>
  <si>
    <t>ah1</t>
  </si>
  <si>
    <t>naive.</t>
  </si>
  <si>
    <t>လည်တယ်</t>
  </si>
  <si>
    <t>shrewd.</t>
  </si>
  <si>
    <t>ရိုင်းတယ်</t>
  </si>
  <si>
    <t>yine3</t>
  </si>
  <si>
    <t>rude.</t>
  </si>
  <si>
    <t>ချောတယ်</t>
  </si>
  <si>
    <t>chau3</t>
  </si>
  <si>
    <t>She</t>
  </si>
  <si>
    <t>pretty.</t>
  </si>
  <si>
    <t>ဝတယ်</t>
  </si>
  <si>
    <t>wa1</t>
  </si>
  <si>
    <t>fat.</t>
  </si>
  <si>
    <t>ပိန်တယ်</t>
  </si>
  <si>
    <t>pain2</t>
  </si>
  <si>
    <t>skinny.</t>
  </si>
  <si>
    <t>တော်တယ်</t>
  </si>
  <si>
    <t>tau2</t>
  </si>
  <si>
    <t>You're</t>
  </si>
  <si>
    <t>smart.</t>
  </si>
  <si>
    <t>beautiful.</t>
  </si>
  <si>
    <t>female)</t>
  </si>
  <si>
    <t>ခံတယ်</t>
  </si>
  <si>
    <t>khan1</t>
  </si>
  <si>
    <t>handsome.</t>
  </si>
  <si>
    <t>male)</t>
  </si>
  <si>
    <t>ဆာတယ်</t>
  </si>
  <si>
    <t>I'm</t>
  </si>
  <si>
    <t>hungry.</t>
  </si>
  <si>
    <t>နာတယ်</t>
  </si>
  <si>
    <t>na2</t>
  </si>
  <si>
    <t>feel</t>
  </si>
  <si>
    <t>painful.</t>
  </si>
  <si>
    <t>ယားတယ်</t>
  </si>
  <si>
    <t>ya3</t>
  </si>
  <si>
    <t>itchy.</t>
  </si>
  <si>
    <t>အိုက်တယ်</t>
  </si>
  <si>
    <t>ike</t>
  </si>
  <si>
    <t>ချမ်းတယ်</t>
  </si>
  <si>
    <t>chan3</t>
  </si>
  <si>
    <t>ပျော်တယ်</t>
  </si>
  <si>
    <t>pyau2</t>
  </si>
  <si>
    <t>happy.</t>
  </si>
  <si>
    <t>ပျင်းတယ်</t>
  </si>
  <si>
    <t>pyin3</t>
  </si>
  <si>
    <t>bored.</t>
  </si>
  <si>
    <t>မောတယ်</t>
  </si>
  <si>
    <t>mau3</t>
  </si>
  <si>
    <t>tired.</t>
  </si>
  <si>
    <t>ခရိယာန်ပါ</t>
  </si>
  <si>
    <t>kha1-rit-yan2</t>
  </si>
  <si>
    <t>Christian.</t>
  </si>
  <si>
    <t>go;</t>
  </si>
  <si>
    <t>စားမယ်</t>
  </si>
  <si>
    <t>သောက်မယ်</t>
  </si>
  <si>
    <t>drink.</t>
  </si>
  <si>
    <t>ယူမယ်</t>
  </si>
  <si>
    <t>ရောင်းမယ်</t>
  </si>
  <si>
    <t>youn3</t>
  </si>
  <si>
    <t>sell</t>
  </si>
  <si>
    <t>it;</t>
  </si>
  <si>
    <t>selling.</t>
  </si>
  <si>
    <t>ဝယ်မယ်</t>
  </si>
  <si>
    <t>weare2</t>
  </si>
  <si>
    <t>buy</t>
  </si>
  <si>
    <t>buying.</t>
  </si>
  <si>
    <t>မောပ</t>
  </si>
  <si>
    <t>tired</t>
  </si>
  <si>
    <t>ဆာပ</t>
  </si>
  <si>
    <t>starving</t>
  </si>
  <si>
    <t>တော်ပ</t>
  </si>
  <si>
    <t>(already).</t>
  </si>
  <si>
    <t>ဝပ</t>
  </si>
  <si>
    <t>full;</t>
  </si>
  <si>
    <t>can't</t>
  </si>
  <si>
    <t>ညောင်းပ</t>
  </si>
  <si>
    <t>nyoun3</t>
  </si>
  <si>
    <t>My</t>
  </si>
  <si>
    <t>muscles</t>
  </si>
  <si>
    <t>already</t>
  </si>
  <si>
    <t>sore.</t>
  </si>
  <si>
    <t>OK,</t>
  </si>
  <si>
    <t>ကန်ပ</t>
  </si>
  <si>
    <t>kun2</t>
  </si>
  <si>
    <t>He</t>
  </si>
  <si>
    <t>kicks!</t>
  </si>
  <si>
    <t>all</t>
  </si>
  <si>
    <t>gone;</t>
  </si>
  <si>
    <t>sold</t>
  </si>
  <si>
    <t>out.</t>
  </si>
  <si>
    <t>ready.</t>
  </si>
  <si>
    <t>လာပ</t>
  </si>
  <si>
    <t>coming.</t>
  </si>
  <si>
    <t>သွားပ</t>
  </si>
  <si>
    <t>now.</t>
  </si>
  <si>
    <t>ဝယ်ခဲ</t>
  </si>
  <si>
    <t>Buy</t>
  </si>
  <si>
    <t>here.</t>
  </si>
  <si>
    <t>ယူခဲ</t>
  </si>
  <si>
    <t>Bring</t>
  </si>
  <si>
    <t>လာခဲ</t>
  </si>
  <si>
    <t>over</t>
  </si>
  <si>
    <t>နေခဲ</t>
  </si>
  <si>
    <t>Stay</t>
  </si>
  <si>
    <t>လိုက်ခဲ</t>
  </si>
  <si>
    <t>along</t>
  </si>
  <si>
    <t>me/us.</t>
  </si>
  <si>
    <t>အိပ်တော</t>
  </si>
  <si>
    <t>ate</t>
  </si>
  <si>
    <t>bed</t>
  </si>
  <si>
    <t>time</t>
  </si>
  <si>
    <t>sleep.</t>
  </si>
  <si>
    <t>ထတော</t>
  </si>
  <si>
    <t>hta1</t>
  </si>
  <si>
    <t>Wake</t>
  </si>
  <si>
    <t>up!</t>
  </si>
  <si>
    <t>get</t>
  </si>
  <si>
    <t>up.</t>
  </si>
  <si>
    <t>ဆင်းတော</t>
  </si>
  <si>
    <t>hsin3</t>
  </si>
  <si>
    <t>(At</t>
  </si>
  <si>
    <t>bus</t>
  </si>
  <si>
    <t>stop)</t>
  </si>
  <si>
    <t>down.</t>
  </si>
  <si>
    <t>မှာလိုက်</t>
  </si>
  <si>
    <t>ahead</t>
  </si>
  <si>
    <t>make</t>
  </si>
  <si>
    <t>order.</t>
  </si>
  <si>
    <t>ပေးလိုက်</t>
  </si>
  <si>
    <t>give</t>
  </si>
  <si>
    <t>him.</t>
  </si>
  <si>
    <t>ယူလိုက်</t>
  </si>
  <si>
    <t>ဝယ်လိုက်</t>
  </si>
  <si>
    <t>စားလိုက်</t>
  </si>
  <si>
    <t>သောက်လိုက်</t>
  </si>
  <si>
    <t>ယူထား</t>
  </si>
  <si>
    <t>hta3</t>
  </si>
  <si>
    <t>keep</t>
  </si>
  <si>
    <t>ကိုင်ထား</t>
  </si>
  <si>
    <t>kine2</t>
  </si>
  <si>
    <t>Keep</t>
  </si>
  <si>
    <t>hand</t>
  </si>
  <si>
    <t>(or)</t>
  </si>
  <si>
    <t>holding</t>
  </si>
  <si>
    <t>ခေါက်ထား</t>
  </si>
  <si>
    <t>turning.</t>
  </si>
  <si>
    <t>fold</t>
  </si>
  <si>
    <t>over)</t>
  </si>
  <si>
    <t>ဟိုးထား</t>
  </si>
  <si>
    <t>ho3</t>
  </si>
  <si>
    <t>foot</t>
  </si>
  <si>
    <t>brake</t>
  </si>
  <si>
    <t>pedal</t>
  </si>
  <si>
    <t>စားလေ</t>
  </si>
  <si>
    <t>Eat</t>
  </si>
  <si>
    <t>waiting</t>
  </si>
  <si>
    <t>for?</t>
  </si>
  <si>
    <t>သွားလေ</t>
  </si>
  <si>
    <t>Go!</t>
  </si>
  <si>
    <t>လုပ်လေ</t>
  </si>
  <si>
    <t>ယူလေ</t>
  </si>
  <si>
    <t>တက်လေ</t>
  </si>
  <si>
    <t>tet</t>
  </si>
  <si>
    <t>ဆင်းလေ</t>
  </si>
  <si>
    <t>down!</t>
  </si>
  <si>
    <t>စားနင့</t>
  </si>
  <si>
    <t>hnin1</t>
  </si>
  <si>
    <t>wait</t>
  </si>
  <si>
    <t>သွားနင့</t>
  </si>
  <si>
    <t>ထိုင်ဦး</t>
  </si>
  <si>
    <t>Sit</t>
  </si>
  <si>
    <t>နားဦး</t>
  </si>
  <si>
    <t>na3</t>
  </si>
  <si>
    <t>Rest</t>
  </si>
  <si>
    <t>စားဦး</t>
  </si>
  <si>
    <t>နေဦး</t>
  </si>
  <si>
    <t>Wait</t>
  </si>
  <si>
    <t>ရပ်ဦး</t>
  </si>
  <si>
    <t>yut</t>
  </si>
  <si>
    <t>Stop</t>
  </si>
  <si>
    <t>ထည့ဦး</t>
  </si>
  <si>
    <t>hteare1</t>
  </si>
  <si>
    <t>Put</t>
  </si>
  <si>
    <t>some</t>
  </si>
  <si>
    <t>လာစမ်း</t>
  </si>
  <si>
    <t>zun3</t>
  </si>
  <si>
    <t>here</t>
  </si>
  <si>
    <t>သွားစမ်း</t>
  </si>
  <si>
    <t>away!</t>
  </si>
  <si>
    <t>ထွက်စမ်း</t>
  </si>
  <si>
    <t>htwet</t>
  </si>
  <si>
    <t>Get</t>
  </si>
  <si>
    <t>out!</t>
  </si>
  <si>
    <t>out;</t>
  </si>
  <si>
    <t>exit)</t>
  </si>
  <si>
    <t>ထိုင်ပါ</t>
  </si>
  <si>
    <t>Please</t>
  </si>
  <si>
    <t>sit.</t>
  </si>
  <si>
    <t>ယူပါ</t>
  </si>
  <si>
    <t>စားပါ</t>
  </si>
  <si>
    <t>သောက်ပါ</t>
  </si>
  <si>
    <t>ထည့ပါ</t>
  </si>
  <si>
    <t>help</t>
  </si>
  <si>
    <t>yourself.</t>
  </si>
  <si>
    <t>စားက</t>
  </si>
  <si>
    <t>Help</t>
  </si>
  <si>
    <t>yourselves,</t>
  </si>
  <si>
    <t>guys.</t>
  </si>
  <si>
    <t>သွားက</t>
  </si>
  <si>
    <t>ja3</t>
  </si>
  <si>
    <t>Go,</t>
  </si>
  <si>
    <t>movies)</t>
  </si>
  <si>
    <t>ကစားက</t>
  </si>
  <si>
    <t>ga1-za3</t>
  </si>
  <si>
    <t>Play</t>
  </si>
  <si>
    <t>fun</t>
  </si>
  <si>
    <t>guys!</t>
  </si>
  <si>
    <t>chit deare2</t>
  </si>
  <si>
    <t>♥ I love you ♥</t>
  </si>
  <si>
    <t>It's rich in taste (e.g., avocado, butter,milk, cheese.)</t>
  </si>
  <si>
    <t>Burmese_Consonants</t>
  </si>
  <si>
    <t>English_Consonants</t>
  </si>
  <si>
    <t>Marathi_Consonants</t>
  </si>
  <si>
    <t>ကာ</t>
  </si>
  <si>
    <t>का2</t>
  </si>
  <si>
    <t>ကား</t>
  </si>
  <si>
    <t>का3</t>
  </si>
  <si>
    <t>ကိုင့်</t>
  </si>
  <si>
    <t>काइन1</t>
  </si>
  <si>
    <t>ကိုင်</t>
  </si>
  <si>
    <t>काइन2</t>
  </si>
  <si>
    <t>ကိုင်း</t>
  </si>
  <si>
    <t>काइन3</t>
  </si>
  <si>
    <t>ကိုက်</t>
  </si>
  <si>
    <t>ကက်</t>
  </si>
  <si>
    <t>ကတ်</t>
  </si>
  <si>
    <t>ကပ်</t>
  </si>
  <si>
    <t>ကဒ်</t>
  </si>
  <si>
    <t>ကာတ်</t>
  </si>
  <si>
    <t>ကာသ်</t>
  </si>
  <si>
    <t>ကိ</t>
  </si>
  <si>
    <t>कि1</t>
  </si>
  <si>
    <t>ကီ</t>
  </si>
  <si>
    <t>कि2</t>
  </si>
  <si>
    <t>ကီး</t>
  </si>
  <si>
    <t>कि3</t>
  </si>
  <si>
    <t>ကင့်</t>
  </si>
  <si>
    <t>किन1</t>
  </si>
  <si>
    <t>ကင်</t>
  </si>
  <si>
    <t>किन2</t>
  </si>
  <si>
    <t>ကင်း</t>
  </si>
  <si>
    <t>किन3</t>
  </si>
  <si>
    <t>ကေတ်</t>
  </si>
  <si>
    <t>ကစ်</t>
  </si>
  <si>
    <t>ကု</t>
  </si>
  <si>
    <t>कु1</t>
  </si>
  <si>
    <t>ကူ</t>
  </si>
  <si>
    <t>कु2</t>
  </si>
  <si>
    <t>ကူး</t>
  </si>
  <si>
    <t>कु3</t>
  </si>
  <si>
    <t>ကွန့်</t>
  </si>
  <si>
    <t>कुन11</t>
  </si>
  <si>
    <t>ကွန်</t>
  </si>
  <si>
    <t>कुन12</t>
  </si>
  <si>
    <t>ကွန်း</t>
  </si>
  <si>
    <t>कुन13</t>
  </si>
  <si>
    <t>ကွမ့်</t>
  </si>
  <si>
    <t>कुन21</t>
  </si>
  <si>
    <t>ကွမ်</t>
  </si>
  <si>
    <t>कुन22</t>
  </si>
  <si>
    <t>ကွမ်း</t>
  </si>
  <si>
    <t>कुन23</t>
  </si>
  <si>
    <t>ကွံ့</t>
  </si>
  <si>
    <t>कुन31</t>
  </si>
  <si>
    <t>ကွံ</t>
  </si>
  <si>
    <t>कुन32</t>
  </si>
  <si>
    <t>ကွံး</t>
  </si>
  <si>
    <t>कुन33</t>
  </si>
  <si>
    <t>ကွတ်</t>
  </si>
  <si>
    <t>कुत1</t>
  </si>
  <si>
    <t>ကွပ်</t>
  </si>
  <si>
    <t>कुत2</t>
  </si>
  <si>
    <t>ကေ့</t>
  </si>
  <si>
    <t>के1</t>
  </si>
  <si>
    <t>ကေ</t>
  </si>
  <si>
    <t>के2</t>
  </si>
  <si>
    <t>ကေး</t>
  </si>
  <si>
    <t>के3</t>
  </si>
  <si>
    <t>के³¹11</t>
  </si>
  <si>
    <t>के³¹12</t>
  </si>
  <si>
    <t>ကဲ</t>
  </si>
  <si>
    <t>के³¹13</t>
  </si>
  <si>
    <t>ကည့်</t>
  </si>
  <si>
    <t>के³¹21</t>
  </si>
  <si>
    <t>ကည်</t>
  </si>
  <si>
    <t>के³¹22</t>
  </si>
  <si>
    <t>ကည်း</t>
  </si>
  <si>
    <t>के³¹23</t>
  </si>
  <si>
    <t>ကိတ်</t>
  </si>
  <si>
    <t>कै1</t>
  </si>
  <si>
    <t>ကိပ်</t>
  </si>
  <si>
    <t>कै2</t>
  </si>
  <si>
    <t>ကိန့်</t>
  </si>
  <si>
    <t>कैन11</t>
  </si>
  <si>
    <t>ကိန်</t>
  </si>
  <si>
    <t>कैन12</t>
  </si>
  <si>
    <t>ကိန်း</t>
  </si>
  <si>
    <t>कैन13</t>
  </si>
  <si>
    <t>ကိမ့်</t>
  </si>
  <si>
    <t>कैम1</t>
  </si>
  <si>
    <t>ကိမ်</t>
  </si>
  <si>
    <t>कैम2</t>
  </si>
  <si>
    <t>ကိမ်း</t>
  </si>
  <si>
    <t>कैम3</t>
  </si>
  <si>
    <t>ကို့</t>
  </si>
  <si>
    <t>को1</t>
  </si>
  <si>
    <t>ကို</t>
  </si>
  <si>
    <t>को2</t>
  </si>
  <si>
    <t>ကိုး</t>
  </si>
  <si>
    <t>को3</t>
  </si>
  <si>
    <t>ကုန့်</t>
  </si>
  <si>
    <t>कोन11</t>
  </si>
  <si>
    <t>ကုန်</t>
  </si>
  <si>
    <t>कोन12</t>
  </si>
  <si>
    <t>ကုန်း</t>
  </si>
  <si>
    <t>कोन13</t>
  </si>
  <si>
    <t>ကုံ့</t>
  </si>
  <si>
    <t>कोन21</t>
  </si>
  <si>
    <t>ကုံ</t>
  </si>
  <si>
    <t>कोन22</t>
  </si>
  <si>
    <t>ကုံး</t>
  </si>
  <si>
    <t>कोन23</t>
  </si>
  <si>
    <t>ကုဏ့်</t>
  </si>
  <si>
    <t>कोन31</t>
  </si>
  <si>
    <t>ကုဏ်</t>
  </si>
  <si>
    <t>कोन32</t>
  </si>
  <si>
    <t>ကုဏ်း</t>
  </si>
  <si>
    <t>कोन33</t>
  </si>
  <si>
    <t>ကုတ်</t>
  </si>
  <si>
    <t>कोट</t>
  </si>
  <si>
    <t>ကုပ်</t>
  </si>
  <si>
    <t>कोप</t>
  </si>
  <si>
    <t>ကော့</t>
  </si>
  <si>
    <t>कौ1</t>
  </si>
  <si>
    <t>ကော်</t>
  </si>
  <si>
    <t>कौ2</t>
  </si>
  <si>
    <t>ကော</t>
  </si>
  <si>
    <t>कौ3</t>
  </si>
  <si>
    <t>कौन1</t>
  </si>
  <si>
    <t>कौन2</t>
  </si>
  <si>
    <t>कौन3</t>
  </si>
  <si>
    <t>ကောက်</t>
  </si>
  <si>
    <t>कौत</t>
  </si>
  <si>
    <t>ကန့်</t>
  </si>
  <si>
    <t>कं11</t>
  </si>
  <si>
    <t>ကန်</t>
  </si>
  <si>
    <t>कं12</t>
  </si>
  <si>
    <t>ကန်း</t>
  </si>
  <si>
    <t>कं13</t>
  </si>
  <si>
    <t>ကမ့်</t>
  </si>
  <si>
    <t>कं21</t>
  </si>
  <si>
    <t>ကမ်</t>
  </si>
  <si>
    <t>कं22</t>
  </si>
  <si>
    <t>ကမ်း</t>
  </si>
  <si>
    <t>कं23</t>
  </si>
  <si>
    <t>ကံ့</t>
  </si>
  <si>
    <t>कं31</t>
  </si>
  <si>
    <t>ကံ</t>
  </si>
  <si>
    <t>कं32</t>
  </si>
  <si>
    <t>ကဏ်</t>
  </si>
  <si>
    <t>कं4</t>
  </si>
  <si>
    <t>ခ</t>
  </si>
  <si>
    <t>ခါ</t>
  </si>
  <si>
    <t>खा2</t>
  </si>
  <si>
    <t>ခါး</t>
  </si>
  <si>
    <t>खा3</t>
  </si>
  <si>
    <t>ခိုင့်</t>
  </si>
  <si>
    <t>खाइन1</t>
  </si>
  <si>
    <t>ခိုင်</t>
  </si>
  <si>
    <t>खाइन2</t>
  </si>
  <si>
    <t>ခိုင်း</t>
  </si>
  <si>
    <t>खाइन3</t>
  </si>
  <si>
    <t>ခိုက်</t>
  </si>
  <si>
    <t>ခက်</t>
  </si>
  <si>
    <t>ခပ်</t>
  </si>
  <si>
    <t>ခဒ်</t>
  </si>
  <si>
    <t>ခိ</t>
  </si>
  <si>
    <t>खि1</t>
  </si>
  <si>
    <t>ခီ</t>
  </si>
  <si>
    <t>खि2</t>
  </si>
  <si>
    <t>ခီး</t>
  </si>
  <si>
    <t>खि3</t>
  </si>
  <si>
    <t>ခင့်</t>
  </si>
  <si>
    <t>खिन1</t>
  </si>
  <si>
    <t>ခင်</t>
  </si>
  <si>
    <t>खिन2</t>
  </si>
  <si>
    <t>ခင်း</t>
  </si>
  <si>
    <t>खिन3</t>
  </si>
  <si>
    <t>ခေတ်</t>
  </si>
  <si>
    <t>ခစ်</t>
  </si>
  <si>
    <t>ခု</t>
  </si>
  <si>
    <t>खु1</t>
  </si>
  <si>
    <t>ခူ</t>
  </si>
  <si>
    <t>खु2</t>
  </si>
  <si>
    <t>ခူး</t>
  </si>
  <si>
    <t>खु3</t>
  </si>
  <si>
    <t>ခွန့်</t>
  </si>
  <si>
    <t>खुन11</t>
  </si>
  <si>
    <t>ခွန်</t>
  </si>
  <si>
    <t>खुन12</t>
  </si>
  <si>
    <t>ခွန်း</t>
  </si>
  <si>
    <t>खुन13</t>
  </si>
  <si>
    <t>ခွမ့်</t>
  </si>
  <si>
    <t>खुन21</t>
  </si>
  <si>
    <t>ခွမ်</t>
  </si>
  <si>
    <t>खुन22</t>
  </si>
  <si>
    <t>ခွမ်း</t>
  </si>
  <si>
    <t>खुन23</t>
  </si>
  <si>
    <t>ခွံ့</t>
  </si>
  <si>
    <t>खुन31</t>
  </si>
  <si>
    <t>ခွံ</t>
  </si>
  <si>
    <t>खुन32</t>
  </si>
  <si>
    <t>ခွံး</t>
  </si>
  <si>
    <t>खुन33</t>
  </si>
  <si>
    <t>ခွတ်</t>
  </si>
  <si>
    <t>खुत1</t>
  </si>
  <si>
    <t>ခွပ်</t>
  </si>
  <si>
    <t>खुत2</t>
  </si>
  <si>
    <t>ခေ့</t>
  </si>
  <si>
    <t>खे1</t>
  </si>
  <si>
    <t>ခေ</t>
  </si>
  <si>
    <t>खे2</t>
  </si>
  <si>
    <t>ခေး</t>
  </si>
  <si>
    <t>खे3</t>
  </si>
  <si>
    <t>खे³¹11</t>
  </si>
  <si>
    <t>खे³¹12</t>
  </si>
  <si>
    <t>ခဲ</t>
  </si>
  <si>
    <t>खे³¹13</t>
  </si>
  <si>
    <t>ခည့်</t>
  </si>
  <si>
    <t>खे³¹21</t>
  </si>
  <si>
    <t>ခည်</t>
  </si>
  <si>
    <t>खे³¹22</t>
  </si>
  <si>
    <t>ခည်း</t>
  </si>
  <si>
    <t>खे³¹23</t>
  </si>
  <si>
    <t>ခိတ်</t>
  </si>
  <si>
    <t>खै1</t>
  </si>
  <si>
    <t>ခိပ်</t>
  </si>
  <si>
    <t>खै2</t>
  </si>
  <si>
    <t>ခိန့်</t>
  </si>
  <si>
    <t>खैन11</t>
  </si>
  <si>
    <t>ခိန်</t>
  </si>
  <si>
    <t>खैन12</t>
  </si>
  <si>
    <t>ခိန်း</t>
  </si>
  <si>
    <t>खैन13</t>
  </si>
  <si>
    <t>ခိမ့်</t>
  </si>
  <si>
    <t>खैम1</t>
  </si>
  <si>
    <t>ခိမ်</t>
  </si>
  <si>
    <t>खैम2</t>
  </si>
  <si>
    <t>ခိမ်း</t>
  </si>
  <si>
    <t>खैम3</t>
  </si>
  <si>
    <t>ခို့</t>
  </si>
  <si>
    <t>खो1</t>
  </si>
  <si>
    <t>ခို</t>
  </si>
  <si>
    <t>खो2</t>
  </si>
  <si>
    <t>ခိုး</t>
  </si>
  <si>
    <t>खो3</t>
  </si>
  <si>
    <t>ခုန့်</t>
  </si>
  <si>
    <t>खोन11</t>
  </si>
  <si>
    <t>ခုန်</t>
  </si>
  <si>
    <t>खोन12</t>
  </si>
  <si>
    <t>ခုန်း</t>
  </si>
  <si>
    <t>खोन13</t>
  </si>
  <si>
    <t>ခုံ့</t>
  </si>
  <si>
    <t>खोन21</t>
  </si>
  <si>
    <t>ခုံ</t>
  </si>
  <si>
    <t>खोन22</t>
  </si>
  <si>
    <t>ခုံး</t>
  </si>
  <si>
    <t>खोन23</t>
  </si>
  <si>
    <t>ခုဏ့်</t>
  </si>
  <si>
    <t>खोन31</t>
  </si>
  <si>
    <t>ခုဏ်</t>
  </si>
  <si>
    <t>खोन32</t>
  </si>
  <si>
    <t>ခုဏ်း</t>
  </si>
  <si>
    <t>खोन33</t>
  </si>
  <si>
    <t>ခုတ်</t>
  </si>
  <si>
    <t>खोट</t>
  </si>
  <si>
    <t>ခုပ်</t>
  </si>
  <si>
    <t>खोप</t>
  </si>
  <si>
    <t>खौ1</t>
  </si>
  <si>
    <t>ခေါ်</t>
  </si>
  <si>
    <t>खौ2</t>
  </si>
  <si>
    <t>ခေါ</t>
  </si>
  <si>
    <t>खौ3</t>
  </si>
  <si>
    <t>खौन1</t>
  </si>
  <si>
    <t>खौन2</t>
  </si>
  <si>
    <t>खौन3</t>
  </si>
  <si>
    <t>ခေါက်</t>
  </si>
  <si>
    <t>खौत</t>
  </si>
  <si>
    <t>ခန့်</t>
  </si>
  <si>
    <t>खं11</t>
  </si>
  <si>
    <t>ခန်</t>
  </si>
  <si>
    <t>खं12</t>
  </si>
  <si>
    <t>ခန်း</t>
  </si>
  <si>
    <t>खं13</t>
  </si>
  <si>
    <t>ခမ့်</t>
  </si>
  <si>
    <t>खं21</t>
  </si>
  <si>
    <t>ခမ်</t>
  </si>
  <si>
    <t>खं22</t>
  </si>
  <si>
    <t>ခမ်း</t>
  </si>
  <si>
    <t>खं23</t>
  </si>
  <si>
    <t>ခံ့</t>
  </si>
  <si>
    <t>खं31</t>
  </si>
  <si>
    <t>ခံ</t>
  </si>
  <si>
    <t>खं32</t>
  </si>
  <si>
    <t>ခဏ်</t>
  </si>
  <si>
    <t>खं4</t>
  </si>
  <si>
    <t>ဂ</t>
  </si>
  <si>
    <t>ဂါ</t>
  </si>
  <si>
    <t>गा2</t>
  </si>
  <si>
    <t>ဂါး</t>
  </si>
  <si>
    <t>गा3</t>
  </si>
  <si>
    <t>ဂိုင့်</t>
  </si>
  <si>
    <t>गाइन1</t>
  </si>
  <si>
    <t>ဂိုင်</t>
  </si>
  <si>
    <t>गाइन2</t>
  </si>
  <si>
    <t>ဂိုင်း</t>
  </si>
  <si>
    <t>गाइन3</t>
  </si>
  <si>
    <t>ဂိုက်</t>
  </si>
  <si>
    <t>ဂက်</t>
  </si>
  <si>
    <t>ဂပ်</t>
  </si>
  <si>
    <t>ဂဒ်</t>
  </si>
  <si>
    <t>ဂိ</t>
  </si>
  <si>
    <t>गि1</t>
  </si>
  <si>
    <t>ဂီ</t>
  </si>
  <si>
    <t>गि2</t>
  </si>
  <si>
    <t>ဂီး</t>
  </si>
  <si>
    <t>गि3</t>
  </si>
  <si>
    <t>ဂင့်</t>
  </si>
  <si>
    <t>गिन1</t>
  </si>
  <si>
    <t>ဂင်</t>
  </si>
  <si>
    <t>गिन2</t>
  </si>
  <si>
    <t>ဂင်း</t>
  </si>
  <si>
    <t>गिन3</t>
  </si>
  <si>
    <t>ဂေတ်</t>
  </si>
  <si>
    <t>ဂစ်</t>
  </si>
  <si>
    <t>ဂု</t>
  </si>
  <si>
    <t>गु1</t>
  </si>
  <si>
    <t>ဂူ</t>
  </si>
  <si>
    <t>गु2</t>
  </si>
  <si>
    <t>ဂူး</t>
  </si>
  <si>
    <t>गु3</t>
  </si>
  <si>
    <t>ဂွန့်</t>
  </si>
  <si>
    <t>गुन11</t>
  </si>
  <si>
    <t>ဂွန်</t>
  </si>
  <si>
    <t>गुन12</t>
  </si>
  <si>
    <t>ဂွန်း</t>
  </si>
  <si>
    <t>गुन13</t>
  </si>
  <si>
    <t>ဂွမ့်</t>
  </si>
  <si>
    <t>गुन21</t>
  </si>
  <si>
    <t>ဂွမ်</t>
  </si>
  <si>
    <t>गुन22</t>
  </si>
  <si>
    <t>ဂွမ်း</t>
  </si>
  <si>
    <t>गुन23</t>
  </si>
  <si>
    <t>ဂွံ့</t>
  </si>
  <si>
    <t>गुन31</t>
  </si>
  <si>
    <t>ဂွံ</t>
  </si>
  <si>
    <t>गुन32</t>
  </si>
  <si>
    <t>ဂွံး</t>
  </si>
  <si>
    <t>गुन33</t>
  </si>
  <si>
    <t>ဂွတ်</t>
  </si>
  <si>
    <t>गुत1</t>
  </si>
  <si>
    <t>ဂွပ်</t>
  </si>
  <si>
    <t>गुत2</t>
  </si>
  <si>
    <t>ဂေ့</t>
  </si>
  <si>
    <t>गे1</t>
  </si>
  <si>
    <t>ဂေ</t>
  </si>
  <si>
    <t>गे2</t>
  </si>
  <si>
    <t>ဂေး</t>
  </si>
  <si>
    <t>गे3</t>
  </si>
  <si>
    <t>गे³¹11</t>
  </si>
  <si>
    <t>गे³¹12</t>
  </si>
  <si>
    <t>ဂဲ</t>
  </si>
  <si>
    <t>गे³¹13</t>
  </si>
  <si>
    <t>ဂည့်</t>
  </si>
  <si>
    <t>गे³¹21</t>
  </si>
  <si>
    <t>ဂည်</t>
  </si>
  <si>
    <t>गे³¹22</t>
  </si>
  <si>
    <t>ဂည်း</t>
  </si>
  <si>
    <t>गे³¹23</t>
  </si>
  <si>
    <t>ဂိတ်</t>
  </si>
  <si>
    <t>गै1</t>
  </si>
  <si>
    <t>ဂိပ်</t>
  </si>
  <si>
    <t>गै2</t>
  </si>
  <si>
    <t>ဂိန့်</t>
  </si>
  <si>
    <t>गैन11</t>
  </si>
  <si>
    <t>ဂိန်</t>
  </si>
  <si>
    <t>गैन12</t>
  </si>
  <si>
    <t>ဂိန်း</t>
  </si>
  <si>
    <t>गैन13</t>
  </si>
  <si>
    <t>ဂိမ့်</t>
  </si>
  <si>
    <t>गैम1</t>
  </si>
  <si>
    <t>ဂိမ်</t>
  </si>
  <si>
    <t>गैम2</t>
  </si>
  <si>
    <t>ဂိမ်း</t>
  </si>
  <si>
    <t>गैम3</t>
  </si>
  <si>
    <t>ဂို့</t>
  </si>
  <si>
    <t>गो1</t>
  </si>
  <si>
    <t>ဂို</t>
  </si>
  <si>
    <t>गो2</t>
  </si>
  <si>
    <t>ဂိုး</t>
  </si>
  <si>
    <t>गो3</t>
  </si>
  <si>
    <t>ဂုန့်</t>
  </si>
  <si>
    <t>गोन11</t>
  </si>
  <si>
    <t>ဂုန်</t>
  </si>
  <si>
    <t>गोन12</t>
  </si>
  <si>
    <t>ဂုန်း</t>
  </si>
  <si>
    <t>गोन13</t>
  </si>
  <si>
    <t>ဂုံ့</t>
  </si>
  <si>
    <t>गोन21</t>
  </si>
  <si>
    <t>ဂုံ</t>
  </si>
  <si>
    <t>गोन22</t>
  </si>
  <si>
    <t>ဂုံး</t>
  </si>
  <si>
    <t>गोन23</t>
  </si>
  <si>
    <t>ဂုဏ့်</t>
  </si>
  <si>
    <t>गोन31</t>
  </si>
  <si>
    <t>ဂုဏ်</t>
  </si>
  <si>
    <t>गोन32</t>
  </si>
  <si>
    <t>ဂုဏ်း</t>
  </si>
  <si>
    <t>गोन33</t>
  </si>
  <si>
    <t>ဂုတ်</t>
  </si>
  <si>
    <t>गोट</t>
  </si>
  <si>
    <t>ဂုပ်</t>
  </si>
  <si>
    <t>गोप</t>
  </si>
  <si>
    <t>गौ1</t>
  </si>
  <si>
    <t>ဂေါ်</t>
  </si>
  <si>
    <t>गौ2</t>
  </si>
  <si>
    <t>ဂေါ</t>
  </si>
  <si>
    <t>गौ3</t>
  </si>
  <si>
    <t>गौन1</t>
  </si>
  <si>
    <t>गौन2</t>
  </si>
  <si>
    <t>गौन3</t>
  </si>
  <si>
    <t>ဂေါက်</t>
  </si>
  <si>
    <t>गौत</t>
  </si>
  <si>
    <t>ဂန့်</t>
  </si>
  <si>
    <t>गं11</t>
  </si>
  <si>
    <t>ဂန်</t>
  </si>
  <si>
    <t>गं12</t>
  </si>
  <si>
    <t>ဂန်း</t>
  </si>
  <si>
    <t>गं13</t>
  </si>
  <si>
    <t>ဂမ့်</t>
  </si>
  <si>
    <t>गं21</t>
  </si>
  <si>
    <t>ဂမ်</t>
  </si>
  <si>
    <t>गं22</t>
  </si>
  <si>
    <t>ဂမ်း</t>
  </si>
  <si>
    <t>गं23</t>
  </si>
  <si>
    <t>ဂံ့</t>
  </si>
  <si>
    <t>गं31</t>
  </si>
  <si>
    <t>ဂံ</t>
  </si>
  <si>
    <t>गं32</t>
  </si>
  <si>
    <t>ဂဏ်</t>
  </si>
  <si>
    <t>गं4</t>
  </si>
  <si>
    <t>ဃ</t>
  </si>
  <si>
    <t>ဃါ</t>
  </si>
  <si>
    <t>घा2</t>
  </si>
  <si>
    <t>ဃါး</t>
  </si>
  <si>
    <t>घा3</t>
  </si>
  <si>
    <t>ဃိုင့်</t>
  </si>
  <si>
    <t>घाइन1</t>
  </si>
  <si>
    <t>ဃိုင်</t>
  </si>
  <si>
    <t>घाइन2</t>
  </si>
  <si>
    <t>ဃိုင်း</t>
  </si>
  <si>
    <t>घाइन3</t>
  </si>
  <si>
    <t>ဃိုက်</t>
  </si>
  <si>
    <t>ဃက်</t>
  </si>
  <si>
    <t>ဃပ်</t>
  </si>
  <si>
    <t>ဃဒ်</t>
  </si>
  <si>
    <t>ဃိ</t>
  </si>
  <si>
    <t>घि1</t>
  </si>
  <si>
    <t>ဃီ</t>
  </si>
  <si>
    <t>घि2</t>
  </si>
  <si>
    <t>ဃီး</t>
  </si>
  <si>
    <t>घि3</t>
  </si>
  <si>
    <t>ဃင့်</t>
  </si>
  <si>
    <t>घिन1</t>
  </si>
  <si>
    <t>ဃင်</t>
  </si>
  <si>
    <t>घिन2</t>
  </si>
  <si>
    <t>ဃင်း</t>
  </si>
  <si>
    <t>घिन3</t>
  </si>
  <si>
    <t>ဃေတ်</t>
  </si>
  <si>
    <t>ဃစ်</t>
  </si>
  <si>
    <t>ဃု</t>
  </si>
  <si>
    <t>घु1</t>
  </si>
  <si>
    <t>ဃူ</t>
  </si>
  <si>
    <t>घु2</t>
  </si>
  <si>
    <t>ဃူး</t>
  </si>
  <si>
    <t>घु3</t>
  </si>
  <si>
    <t>ဃွန့်</t>
  </si>
  <si>
    <t>घुन11</t>
  </si>
  <si>
    <t>ဃွန်</t>
  </si>
  <si>
    <t>घुन12</t>
  </si>
  <si>
    <t>ဃွန်း</t>
  </si>
  <si>
    <t>घुन13</t>
  </si>
  <si>
    <t>ဃွမ့်</t>
  </si>
  <si>
    <t>घुन21</t>
  </si>
  <si>
    <t>ဃွမ်</t>
  </si>
  <si>
    <t>घुन22</t>
  </si>
  <si>
    <t>ဃွမ်း</t>
  </si>
  <si>
    <t>घुन23</t>
  </si>
  <si>
    <t>ဃွံ့</t>
  </si>
  <si>
    <t>घुन31</t>
  </si>
  <si>
    <t>ဃွံ</t>
  </si>
  <si>
    <t>घुन32</t>
  </si>
  <si>
    <t>ဃွံး</t>
  </si>
  <si>
    <t>घुन33</t>
  </si>
  <si>
    <t>ဃွတ်</t>
  </si>
  <si>
    <t>घुत1</t>
  </si>
  <si>
    <t>ဃွပ်</t>
  </si>
  <si>
    <t>घुत2</t>
  </si>
  <si>
    <t>ဃေ့</t>
  </si>
  <si>
    <t>घे1</t>
  </si>
  <si>
    <t>ဃေ</t>
  </si>
  <si>
    <t>घे2</t>
  </si>
  <si>
    <t>ဃေး</t>
  </si>
  <si>
    <t>घे3</t>
  </si>
  <si>
    <t>घे³¹11</t>
  </si>
  <si>
    <t>घे³¹12</t>
  </si>
  <si>
    <t>ဃဲ</t>
  </si>
  <si>
    <t>घे³¹13</t>
  </si>
  <si>
    <t>ဃည့်</t>
  </si>
  <si>
    <t>घे³¹21</t>
  </si>
  <si>
    <t>ဃည်</t>
  </si>
  <si>
    <t>घे³¹22</t>
  </si>
  <si>
    <t>ဃည်း</t>
  </si>
  <si>
    <t>घे³¹23</t>
  </si>
  <si>
    <t>ဃိတ်</t>
  </si>
  <si>
    <t>घै1</t>
  </si>
  <si>
    <t>ဃိပ်</t>
  </si>
  <si>
    <t>घै2</t>
  </si>
  <si>
    <t>ဃိန့်</t>
  </si>
  <si>
    <t>घैन11</t>
  </si>
  <si>
    <t>ဃိန်</t>
  </si>
  <si>
    <t>घैन12</t>
  </si>
  <si>
    <t>ဃိန်း</t>
  </si>
  <si>
    <t>घैन13</t>
  </si>
  <si>
    <t>ဃိမ့်</t>
  </si>
  <si>
    <t>घैम1</t>
  </si>
  <si>
    <t>ဃိမ်</t>
  </si>
  <si>
    <t>घैम2</t>
  </si>
  <si>
    <t>ဃိမ်း</t>
  </si>
  <si>
    <t>घैम3</t>
  </si>
  <si>
    <t>ဃို့</t>
  </si>
  <si>
    <t>घो1</t>
  </si>
  <si>
    <t>ဃို</t>
  </si>
  <si>
    <t>घो2</t>
  </si>
  <si>
    <t>ဃိုး</t>
  </si>
  <si>
    <t>घो3</t>
  </si>
  <si>
    <t>ဃုန့်</t>
  </si>
  <si>
    <t>घोन11</t>
  </si>
  <si>
    <t>ဃုန်</t>
  </si>
  <si>
    <t>घोन12</t>
  </si>
  <si>
    <t>ဃုန်း</t>
  </si>
  <si>
    <t>घोन13</t>
  </si>
  <si>
    <t>ဃုံ့</t>
  </si>
  <si>
    <t>घोन21</t>
  </si>
  <si>
    <t>ဃုံ</t>
  </si>
  <si>
    <t>घोन22</t>
  </si>
  <si>
    <t>ဃုံး</t>
  </si>
  <si>
    <t>घोन23</t>
  </si>
  <si>
    <t>ဃုဏ့်</t>
  </si>
  <si>
    <t>घोन31</t>
  </si>
  <si>
    <t>ဃုဏ်</t>
  </si>
  <si>
    <t>घोन32</t>
  </si>
  <si>
    <t>ဃုဏ်း</t>
  </si>
  <si>
    <t>घोन33</t>
  </si>
  <si>
    <t>ဃုတ်</t>
  </si>
  <si>
    <t>घोट</t>
  </si>
  <si>
    <t>ဃုပ်</t>
  </si>
  <si>
    <t>घोप</t>
  </si>
  <si>
    <t>घौ1</t>
  </si>
  <si>
    <t>ဃေါ်</t>
  </si>
  <si>
    <t>घौ2</t>
  </si>
  <si>
    <t>ဃေါ</t>
  </si>
  <si>
    <t>घौ3</t>
  </si>
  <si>
    <t>घौन1</t>
  </si>
  <si>
    <t>घौन2</t>
  </si>
  <si>
    <t>घौन3</t>
  </si>
  <si>
    <t>ဃေါက်</t>
  </si>
  <si>
    <t>घौत</t>
  </si>
  <si>
    <t>ဃန့်</t>
  </si>
  <si>
    <t>घं11</t>
  </si>
  <si>
    <t>ဃန်</t>
  </si>
  <si>
    <t>घं12</t>
  </si>
  <si>
    <t>ဃန်း</t>
  </si>
  <si>
    <t>घं13</t>
  </si>
  <si>
    <t>ဃမ့်</t>
  </si>
  <si>
    <t>घं21</t>
  </si>
  <si>
    <t>ဃမ်</t>
  </si>
  <si>
    <t>घं22</t>
  </si>
  <si>
    <t>ဃမ်း</t>
  </si>
  <si>
    <t>घं23</t>
  </si>
  <si>
    <t>ဃံ့</t>
  </si>
  <si>
    <t>घं31</t>
  </si>
  <si>
    <t>ဃံ</t>
  </si>
  <si>
    <t>घं32</t>
  </si>
  <si>
    <t>ဃဏ်</t>
  </si>
  <si>
    <t>घं4</t>
  </si>
  <si>
    <t>ငါ</t>
  </si>
  <si>
    <t>ङा2</t>
  </si>
  <si>
    <t>ငါး</t>
  </si>
  <si>
    <t>ङा3</t>
  </si>
  <si>
    <t>ငိုင့်</t>
  </si>
  <si>
    <t>ङाइन1</t>
  </si>
  <si>
    <t>ငိုင်</t>
  </si>
  <si>
    <t>ङाइन2</t>
  </si>
  <si>
    <t>ငိုင်း</t>
  </si>
  <si>
    <t>ङाइन3</t>
  </si>
  <si>
    <t>ငိုက်</t>
  </si>
  <si>
    <t>ငက်</t>
  </si>
  <si>
    <t>ငပ်</t>
  </si>
  <si>
    <t>ငဒ်</t>
  </si>
  <si>
    <t>ငိ</t>
  </si>
  <si>
    <t>ङि1</t>
  </si>
  <si>
    <t>ငီ</t>
  </si>
  <si>
    <t>ङि2</t>
  </si>
  <si>
    <t>ငီး</t>
  </si>
  <si>
    <t>ङि3</t>
  </si>
  <si>
    <t>ငင့်</t>
  </si>
  <si>
    <t>ङिन1</t>
  </si>
  <si>
    <t>ငင်</t>
  </si>
  <si>
    <t>ङिन2</t>
  </si>
  <si>
    <t>ငင်း</t>
  </si>
  <si>
    <t>ङिन3</t>
  </si>
  <si>
    <t>ငေတ်</t>
  </si>
  <si>
    <t>ငစ်</t>
  </si>
  <si>
    <t>ငု</t>
  </si>
  <si>
    <t>ङु1</t>
  </si>
  <si>
    <t>ငူ</t>
  </si>
  <si>
    <t>ङु2</t>
  </si>
  <si>
    <t>ငူး</t>
  </si>
  <si>
    <t>ङु3</t>
  </si>
  <si>
    <t>ငွန့်</t>
  </si>
  <si>
    <t>ङुन11</t>
  </si>
  <si>
    <t>ငွန်</t>
  </si>
  <si>
    <t>ङुन12</t>
  </si>
  <si>
    <t>ငွန်း</t>
  </si>
  <si>
    <t>ङुन13</t>
  </si>
  <si>
    <t>ငွမ့်</t>
  </si>
  <si>
    <t>ङुन21</t>
  </si>
  <si>
    <t>ငွမ်</t>
  </si>
  <si>
    <t>ङुन22</t>
  </si>
  <si>
    <t>ငွမ်း</t>
  </si>
  <si>
    <t>ङुन23</t>
  </si>
  <si>
    <t>ငွံ့</t>
  </si>
  <si>
    <t>ङुन31</t>
  </si>
  <si>
    <t>ငွံ</t>
  </si>
  <si>
    <t>ङुन32</t>
  </si>
  <si>
    <t>ငွံး</t>
  </si>
  <si>
    <t>ङुन33</t>
  </si>
  <si>
    <t>ငွတ်</t>
  </si>
  <si>
    <t>ङुत1</t>
  </si>
  <si>
    <t>ငွပ်</t>
  </si>
  <si>
    <t>ङुत2</t>
  </si>
  <si>
    <t>ငေ့</t>
  </si>
  <si>
    <t>ङे1</t>
  </si>
  <si>
    <t>ငေ</t>
  </si>
  <si>
    <t>ङे2</t>
  </si>
  <si>
    <t>ငေး</t>
  </si>
  <si>
    <t>ङे3</t>
  </si>
  <si>
    <t>ङे³¹11</t>
  </si>
  <si>
    <t>ङे³¹12</t>
  </si>
  <si>
    <t>ငဲ</t>
  </si>
  <si>
    <t>ङे³¹13</t>
  </si>
  <si>
    <t>ငည့်</t>
  </si>
  <si>
    <t>ङे³¹21</t>
  </si>
  <si>
    <t>ငည်</t>
  </si>
  <si>
    <t>ङे³¹22</t>
  </si>
  <si>
    <t>ငည်း</t>
  </si>
  <si>
    <t>ङे³¹23</t>
  </si>
  <si>
    <t>ငိတ်</t>
  </si>
  <si>
    <t>ङै1</t>
  </si>
  <si>
    <t>ငိပ်</t>
  </si>
  <si>
    <t>ङै2</t>
  </si>
  <si>
    <t>ငိန့်</t>
  </si>
  <si>
    <t>ङैन11</t>
  </si>
  <si>
    <t>ငိန်</t>
  </si>
  <si>
    <t>ङैन12</t>
  </si>
  <si>
    <t>ငိန်း</t>
  </si>
  <si>
    <t>ङैन13</t>
  </si>
  <si>
    <t>ငိမ့်</t>
  </si>
  <si>
    <t>ङैम1</t>
  </si>
  <si>
    <t>ငိမ်</t>
  </si>
  <si>
    <t>ङैम2</t>
  </si>
  <si>
    <t>ငိမ်း</t>
  </si>
  <si>
    <t>ङैम3</t>
  </si>
  <si>
    <t>ငို့</t>
  </si>
  <si>
    <t>ङो1</t>
  </si>
  <si>
    <t>ငို</t>
  </si>
  <si>
    <t>ङो2</t>
  </si>
  <si>
    <t>ငိုး</t>
  </si>
  <si>
    <t>ङो3</t>
  </si>
  <si>
    <t>ငုန့်</t>
  </si>
  <si>
    <t>ङोन11</t>
  </si>
  <si>
    <t>ငုန်</t>
  </si>
  <si>
    <t>ङोन12</t>
  </si>
  <si>
    <t>ငုန်း</t>
  </si>
  <si>
    <t>ङोन13</t>
  </si>
  <si>
    <t>ငုံ့</t>
  </si>
  <si>
    <t>ङोन21</t>
  </si>
  <si>
    <t>ငုံ</t>
  </si>
  <si>
    <t>ङोन22</t>
  </si>
  <si>
    <t>ငုံး</t>
  </si>
  <si>
    <t>ङोन23</t>
  </si>
  <si>
    <t>ငုဏ့်</t>
  </si>
  <si>
    <t>ङोन31</t>
  </si>
  <si>
    <t>ငုဏ်</t>
  </si>
  <si>
    <t>ङोन32</t>
  </si>
  <si>
    <t>ငုဏ်း</t>
  </si>
  <si>
    <t>ङोन33</t>
  </si>
  <si>
    <t>ငုတ်</t>
  </si>
  <si>
    <t>ङोट</t>
  </si>
  <si>
    <t>ငုပ်</t>
  </si>
  <si>
    <t>ङोप</t>
  </si>
  <si>
    <t>ङौ1</t>
  </si>
  <si>
    <t>ငေါ်</t>
  </si>
  <si>
    <t>ङौ2</t>
  </si>
  <si>
    <t>ငေါ</t>
  </si>
  <si>
    <t>ङौ3</t>
  </si>
  <si>
    <t>ङौन1</t>
  </si>
  <si>
    <t>ङौन2</t>
  </si>
  <si>
    <t>ङौन3</t>
  </si>
  <si>
    <t>ငေါက်</t>
  </si>
  <si>
    <t>ङौत</t>
  </si>
  <si>
    <t>ငန့်</t>
  </si>
  <si>
    <t>ङं11</t>
  </si>
  <si>
    <t>ငန်</t>
  </si>
  <si>
    <t>ङं12</t>
  </si>
  <si>
    <t>ငန်း</t>
  </si>
  <si>
    <t>ङं13</t>
  </si>
  <si>
    <t>ငမ့်</t>
  </si>
  <si>
    <t>ङं21</t>
  </si>
  <si>
    <t>ငမ်</t>
  </si>
  <si>
    <t>ङं22</t>
  </si>
  <si>
    <t>ငမ်း</t>
  </si>
  <si>
    <t>ङं23</t>
  </si>
  <si>
    <t>ငံ့</t>
  </si>
  <si>
    <t>ङं31</t>
  </si>
  <si>
    <t>ငံ</t>
  </si>
  <si>
    <t>ङं32</t>
  </si>
  <si>
    <t>ငဏ်</t>
  </si>
  <si>
    <t>ङं4</t>
  </si>
  <si>
    <t>စ</t>
  </si>
  <si>
    <t>cha1</t>
  </si>
  <si>
    <t>cha2</t>
  </si>
  <si>
    <t>सा2</t>
  </si>
  <si>
    <t>cha3</t>
  </si>
  <si>
    <t>सा3</t>
  </si>
  <si>
    <t>စိုင့်</t>
  </si>
  <si>
    <t>chine1</t>
  </si>
  <si>
    <t>साइन1</t>
  </si>
  <si>
    <t>စိုင်</t>
  </si>
  <si>
    <t>chine2</t>
  </si>
  <si>
    <t>साइन2</t>
  </si>
  <si>
    <t>စိုင်း</t>
  </si>
  <si>
    <t>chine3</t>
  </si>
  <si>
    <t>साइन3</t>
  </si>
  <si>
    <t>စိုက်</t>
  </si>
  <si>
    <t>စက်</t>
  </si>
  <si>
    <t>chet1</t>
  </si>
  <si>
    <t>chut1</t>
  </si>
  <si>
    <t>စပ်</t>
  </si>
  <si>
    <t>chut2</t>
  </si>
  <si>
    <t>စဒ်</t>
  </si>
  <si>
    <t>chut3</t>
  </si>
  <si>
    <t>စာတ်</t>
  </si>
  <si>
    <t>chut4</t>
  </si>
  <si>
    <t>စာသ်</t>
  </si>
  <si>
    <t>chut5</t>
  </si>
  <si>
    <t>စိ</t>
  </si>
  <si>
    <t>सि1</t>
  </si>
  <si>
    <t>စီ</t>
  </si>
  <si>
    <t>सि2</t>
  </si>
  <si>
    <t>စီး</t>
  </si>
  <si>
    <t>सि3</t>
  </si>
  <si>
    <t>စင့်</t>
  </si>
  <si>
    <t>chin1</t>
  </si>
  <si>
    <t>सिन1</t>
  </si>
  <si>
    <t>စင်</t>
  </si>
  <si>
    <t>सिन2</t>
  </si>
  <si>
    <t>စင်း</t>
  </si>
  <si>
    <t>chin3</t>
  </si>
  <si>
    <t>सिन3</t>
  </si>
  <si>
    <t>စေတ်</t>
  </si>
  <si>
    <t>chit1</t>
  </si>
  <si>
    <t>စစ်</t>
  </si>
  <si>
    <t>chit2</t>
  </si>
  <si>
    <t>စု</t>
  </si>
  <si>
    <t>chu1</t>
  </si>
  <si>
    <t>सु1</t>
  </si>
  <si>
    <t>စူ</t>
  </si>
  <si>
    <t>chu2</t>
  </si>
  <si>
    <t>सु2</t>
  </si>
  <si>
    <t>စူး</t>
  </si>
  <si>
    <t>chu3</t>
  </si>
  <si>
    <t>सु3</t>
  </si>
  <si>
    <t>စွန့်</t>
  </si>
  <si>
    <t>choon11</t>
  </si>
  <si>
    <t>सुन11</t>
  </si>
  <si>
    <t>စွန်</t>
  </si>
  <si>
    <t>choon12</t>
  </si>
  <si>
    <t>सुन12</t>
  </si>
  <si>
    <t>စွန်း</t>
  </si>
  <si>
    <t>choon13</t>
  </si>
  <si>
    <t>सुन13</t>
  </si>
  <si>
    <t>စွမ့်</t>
  </si>
  <si>
    <t>choon21</t>
  </si>
  <si>
    <t>सुन21</t>
  </si>
  <si>
    <t>စွမ်</t>
  </si>
  <si>
    <t>choon22</t>
  </si>
  <si>
    <t>सुन22</t>
  </si>
  <si>
    <t>စွမ်း</t>
  </si>
  <si>
    <t>choon23</t>
  </si>
  <si>
    <t>सुन23</t>
  </si>
  <si>
    <t>စွံ့</t>
  </si>
  <si>
    <t>choon31</t>
  </si>
  <si>
    <t>सुन31</t>
  </si>
  <si>
    <t>စွံ</t>
  </si>
  <si>
    <t>choon32</t>
  </si>
  <si>
    <t>सुन32</t>
  </si>
  <si>
    <t>စွံး</t>
  </si>
  <si>
    <t>choon33</t>
  </si>
  <si>
    <t>सुन33</t>
  </si>
  <si>
    <t>စွတ်</t>
  </si>
  <si>
    <t>choot1</t>
  </si>
  <si>
    <t>सुत1</t>
  </si>
  <si>
    <t>စွပ်</t>
  </si>
  <si>
    <t>choot2</t>
  </si>
  <si>
    <t>सुत2</t>
  </si>
  <si>
    <t>စေ့</t>
  </si>
  <si>
    <t>chay1</t>
  </si>
  <si>
    <t>से1</t>
  </si>
  <si>
    <t>စေ</t>
  </si>
  <si>
    <t>chay2</t>
  </si>
  <si>
    <t>से2</t>
  </si>
  <si>
    <t>စေး</t>
  </si>
  <si>
    <t>chay3</t>
  </si>
  <si>
    <t>से3</t>
  </si>
  <si>
    <t>cheare11</t>
  </si>
  <si>
    <t>से³¹11</t>
  </si>
  <si>
    <t>cheare12</t>
  </si>
  <si>
    <t>से³¹12</t>
  </si>
  <si>
    <t>စဲ</t>
  </si>
  <si>
    <t>cheare13</t>
  </si>
  <si>
    <t>से³¹13</t>
  </si>
  <si>
    <t>စည့်</t>
  </si>
  <si>
    <t>cheare21</t>
  </si>
  <si>
    <t>से³¹21</t>
  </si>
  <si>
    <t>စည်</t>
  </si>
  <si>
    <t>cheare22</t>
  </si>
  <si>
    <t>से³¹22</t>
  </si>
  <si>
    <t>စည်း</t>
  </si>
  <si>
    <t>cheare23</t>
  </si>
  <si>
    <t>से³¹23</t>
  </si>
  <si>
    <t>စိတ်</t>
  </si>
  <si>
    <t>chate1</t>
  </si>
  <si>
    <t>सै1</t>
  </si>
  <si>
    <t>စိပ်</t>
  </si>
  <si>
    <t>chate2</t>
  </si>
  <si>
    <t>सै2</t>
  </si>
  <si>
    <t>စိန့်</t>
  </si>
  <si>
    <t>chain1</t>
  </si>
  <si>
    <t>सैन11</t>
  </si>
  <si>
    <t>စိန်</t>
  </si>
  <si>
    <t>chain2</t>
  </si>
  <si>
    <t>सैन12</t>
  </si>
  <si>
    <t>စိန်း</t>
  </si>
  <si>
    <t>chain3</t>
  </si>
  <si>
    <t>सैन13</t>
  </si>
  <si>
    <t>စိမ့်</t>
  </si>
  <si>
    <t>chaim1</t>
  </si>
  <si>
    <t>सैम1</t>
  </si>
  <si>
    <t>စိမ်</t>
  </si>
  <si>
    <t>chaim2</t>
  </si>
  <si>
    <t>सैम2</t>
  </si>
  <si>
    <t>စိမ်း</t>
  </si>
  <si>
    <t>chaim3</t>
  </si>
  <si>
    <t>सैम3</t>
  </si>
  <si>
    <t>စို့</t>
  </si>
  <si>
    <t>cho1</t>
  </si>
  <si>
    <t>सो1</t>
  </si>
  <si>
    <t>စို</t>
  </si>
  <si>
    <t>सो2</t>
  </si>
  <si>
    <t>စိုး</t>
  </si>
  <si>
    <t>cho3</t>
  </si>
  <si>
    <t>सो3</t>
  </si>
  <si>
    <t>စုန့်</t>
  </si>
  <si>
    <t>chone11</t>
  </si>
  <si>
    <t>सोन11</t>
  </si>
  <si>
    <t>စုန်</t>
  </si>
  <si>
    <t>chone12</t>
  </si>
  <si>
    <t>सोन12</t>
  </si>
  <si>
    <t>စုန်း</t>
  </si>
  <si>
    <t>chone13</t>
  </si>
  <si>
    <t>सोन13</t>
  </si>
  <si>
    <t>စုံ့</t>
  </si>
  <si>
    <t>chone21</t>
  </si>
  <si>
    <t>सोन21</t>
  </si>
  <si>
    <t>စုံ</t>
  </si>
  <si>
    <t>chone22</t>
  </si>
  <si>
    <t>सोन22</t>
  </si>
  <si>
    <t>စုံး</t>
  </si>
  <si>
    <t>chone23</t>
  </si>
  <si>
    <t>सोन23</t>
  </si>
  <si>
    <t>စုဏ့်</t>
  </si>
  <si>
    <t>chone31</t>
  </si>
  <si>
    <t>सोन31</t>
  </si>
  <si>
    <t>စုဏ်</t>
  </si>
  <si>
    <t>chone32</t>
  </si>
  <si>
    <t>सोन32</t>
  </si>
  <si>
    <t>စုဏ်း</t>
  </si>
  <si>
    <t>chone33</t>
  </si>
  <si>
    <t>सोन33</t>
  </si>
  <si>
    <t>စုတ်</t>
  </si>
  <si>
    <t>chOat</t>
  </si>
  <si>
    <t>सोट</t>
  </si>
  <si>
    <t>စုပ်</t>
  </si>
  <si>
    <t>chOap</t>
  </si>
  <si>
    <t>सोप</t>
  </si>
  <si>
    <t>စော့</t>
  </si>
  <si>
    <t>chau1</t>
  </si>
  <si>
    <t>सौ1</t>
  </si>
  <si>
    <t>စော်</t>
  </si>
  <si>
    <t>chau2</t>
  </si>
  <si>
    <t>सौ2</t>
  </si>
  <si>
    <t>စော</t>
  </si>
  <si>
    <t>सौ3</t>
  </si>
  <si>
    <t>choun1</t>
  </si>
  <si>
    <t>सौन1</t>
  </si>
  <si>
    <t>choun2</t>
  </si>
  <si>
    <t>सौन2</t>
  </si>
  <si>
    <t>choun3</t>
  </si>
  <si>
    <t>सौन3</t>
  </si>
  <si>
    <t>စောက်</t>
  </si>
  <si>
    <t>सौत</t>
  </si>
  <si>
    <t>စန့်</t>
  </si>
  <si>
    <t>chan1</t>
  </si>
  <si>
    <t>सं11</t>
  </si>
  <si>
    <t>စန်</t>
  </si>
  <si>
    <t>chan2</t>
  </si>
  <si>
    <t>सं12</t>
  </si>
  <si>
    <t>စန်း</t>
  </si>
  <si>
    <t>सं13</t>
  </si>
  <si>
    <t>စမ့်</t>
  </si>
  <si>
    <t>cham1</t>
  </si>
  <si>
    <t>सं21</t>
  </si>
  <si>
    <t>စမ်</t>
  </si>
  <si>
    <t>cham2</t>
  </si>
  <si>
    <t>सं22</t>
  </si>
  <si>
    <t>စမ်း</t>
  </si>
  <si>
    <t>cham3</t>
  </si>
  <si>
    <t>सं23</t>
  </si>
  <si>
    <t>စံ့</t>
  </si>
  <si>
    <t>सं31</t>
  </si>
  <si>
    <t>စံ</t>
  </si>
  <si>
    <t>सं32</t>
  </si>
  <si>
    <t>စဏ်</t>
  </si>
  <si>
    <t>cham4</t>
  </si>
  <si>
    <t>सं4</t>
  </si>
  <si>
    <t>ဆ</t>
  </si>
  <si>
    <t>ဆာ</t>
  </si>
  <si>
    <t>ဆား</t>
  </si>
  <si>
    <t>ဆိုင့်</t>
  </si>
  <si>
    <t>ဆိုင်</t>
  </si>
  <si>
    <t>ဆိုင်း</t>
  </si>
  <si>
    <t>ဆိုက်</t>
  </si>
  <si>
    <t>ဆက်</t>
  </si>
  <si>
    <t>ဆပ်</t>
  </si>
  <si>
    <t>ဆဒ်</t>
  </si>
  <si>
    <t>ဆာတ်</t>
  </si>
  <si>
    <t>ဆာသ်</t>
  </si>
  <si>
    <t>ဆိ</t>
  </si>
  <si>
    <t>ဆီ</t>
  </si>
  <si>
    <t>ဆီး</t>
  </si>
  <si>
    <t>ဆင့်</t>
  </si>
  <si>
    <t>ဆင်</t>
  </si>
  <si>
    <t>ဆင်း</t>
  </si>
  <si>
    <t>ဆေတ်</t>
  </si>
  <si>
    <t>ဆစ်</t>
  </si>
  <si>
    <t>ဆု</t>
  </si>
  <si>
    <t>ဆူ</t>
  </si>
  <si>
    <t>ဆူး</t>
  </si>
  <si>
    <t>ဆွန့်</t>
  </si>
  <si>
    <t>ဆွန်</t>
  </si>
  <si>
    <t>ဆွန်း</t>
  </si>
  <si>
    <t>ဆွမ့်</t>
  </si>
  <si>
    <t>ဆွမ်</t>
  </si>
  <si>
    <t>ဆွမ်း</t>
  </si>
  <si>
    <t>ဆွံ့</t>
  </si>
  <si>
    <t>ဆွံ</t>
  </si>
  <si>
    <t>ဆွံး</t>
  </si>
  <si>
    <t>ဆွတ်</t>
  </si>
  <si>
    <t>ဆွပ်</t>
  </si>
  <si>
    <t>ဆေ့</t>
  </si>
  <si>
    <t>ဆေ</t>
  </si>
  <si>
    <t>ဆေး</t>
  </si>
  <si>
    <t>ဆဲ</t>
  </si>
  <si>
    <t>ဆည့်</t>
  </si>
  <si>
    <t>ဆည်</t>
  </si>
  <si>
    <t>ဆည်း</t>
  </si>
  <si>
    <t>ဆိတ်</t>
  </si>
  <si>
    <t>ဆိပ်</t>
  </si>
  <si>
    <t>ဆိန့်</t>
  </si>
  <si>
    <t>ဆိန်</t>
  </si>
  <si>
    <t>ဆိန်း</t>
  </si>
  <si>
    <t>ဆိမ့်</t>
  </si>
  <si>
    <t>ဆိမ်</t>
  </si>
  <si>
    <t>ဆိမ်း</t>
  </si>
  <si>
    <t>ဆို့</t>
  </si>
  <si>
    <t>ဆို</t>
  </si>
  <si>
    <t>ဆိုး</t>
  </si>
  <si>
    <t>ဆုန့်</t>
  </si>
  <si>
    <t>ဆုန်</t>
  </si>
  <si>
    <t>ဆုန်း</t>
  </si>
  <si>
    <t>ဆုံ့</t>
  </si>
  <si>
    <t>ဆုံ</t>
  </si>
  <si>
    <t>ဆုံး</t>
  </si>
  <si>
    <t>ဆုဏ့်</t>
  </si>
  <si>
    <t>ဆုဏ်</t>
  </si>
  <si>
    <t>ဆုဏ်း</t>
  </si>
  <si>
    <t>ဆုတ်</t>
  </si>
  <si>
    <t>ဆုပ်</t>
  </si>
  <si>
    <t>ဆော့</t>
  </si>
  <si>
    <t>ဆော်</t>
  </si>
  <si>
    <t>ဆော</t>
  </si>
  <si>
    <t>ဆောက်</t>
  </si>
  <si>
    <t>ဆန့်</t>
  </si>
  <si>
    <t>ဆန်</t>
  </si>
  <si>
    <t>ဆန်း</t>
  </si>
  <si>
    <t>ဆမ့်</t>
  </si>
  <si>
    <t>ဆမ်</t>
  </si>
  <si>
    <t>ဆမ်း</t>
  </si>
  <si>
    <t>ဆံ့</t>
  </si>
  <si>
    <t>ဆံ</t>
  </si>
  <si>
    <t>ဆဏ်</t>
  </si>
  <si>
    <t>ဇ</t>
  </si>
  <si>
    <t>जा1</t>
  </si>
  <si>
    <t>ဇာ</t>
  </si>
  <si>
    <t>ja2</t>
  </si>
  <si>
    <t>जा2</t>
  </si>
  <si>
    <t>ဇား</t>
  </si>
  <si>
    <t>जा3</t>
  </si>
  <si>
    <t>ဇိုင့်</t>
  </si>
  <si>
    <t>jine1</t>
  </si>
  <si>
    <t>जाइन1</t>
  </si>
  <si>
    <t>ဇိုင်</t>
  </si>
  <si>
    <t>jine2</t>
  </si>
  <si>
    <t>जाइन2</t>
  </si>
  <si>
    <t>ဇိုင်း</t>
  </si>
  <si>
    <t>jine3</t>
  </si>
  <si>
    <t>जाइन3</t>
  </si>
  <si>
    <t>ဇိုက်</t>
  </si>
  <si>
    <t>ဇက်</t>
  </si>
  <si>
    <t>jet1</t>
  </si>
  <si>
    <t>jut1</t>
  </si>
  <si>
    <t>ဇပ်</t>
  </si>
  <si>
    <t>jut2</t>
  </si>
  <si>
    <t>ဇဒ်</t>
  </si>
  <si>
    <t>jut3</t>
  </si>
  <si>
    <t>ဇာတ်</t>
  </si>
  <si>
    <t>jut4</t>
  </si>
  <si>
    <t>ဇာသ်</t>
  </si>
  <si>
    <t>jut5</t>
  </si>
  <si>
    <t>ဇိ</t>
  </si>
  <si>
    <t>जि1</t>
  </si>
  <si>
    <t>ဇီ</t>
  </si>
  <si>
    <t>जि2</t>
  </si>
  <si>
    <t>ဇီး</t>
  </si>
  <si>
    <t>जि3</t>
  </si>
  <si>
    <t>ဇင့်</t>
  </si>
  <si>
    <t>jin1</t>
  </si>
  <si>
    <t>जिन1</t>
  </si>
  <si>
    <t>ဇင်</t>
  </si>
  <si>
    <t>जिन2</t>
  </si>
  <si>
    <t>ဇင်း</t>
  </si>
  <si>
    <t>jin3</t>
  </si>
  <si>
    <t>जिन3</t>
  </si>
  <si>
    <t>ဇေတ်</t>
  </si>
  <si>
    <t>jit1</t>
  </si>
  <si>
    <t>ဇစ်</t>
  </si>
  <si>
    <t>jit2</t>
  </si>
  <si>
    <t>ဇု</t>
  </si>
  <si>
    <t>ju1</t>
  </si>
  <si>
    <t>जु1</t>
  </si>
  <si>
    <t>ဇူ</t>
  </si>
  <si>
    <t>ju2</t>
  </si>
  <si>
    <t>जु2</t>
  </si>
  <si>
    <t>ဇူး</t>
  </si>
  <si>
    <t>ju3</t>
  </si>
  <si>
    <t>जु3</t>
  </si>
  <si>
    <t>ဇွန့်</t>
  </si>
  <si>
    <t>joon11</t>
  </si>
  <si>
    <t>जुन11</t>
  </si>
  <si>
    <t>ဇွန်</t>
  </si>
  <si>
    <t>joon12</t>
  </si>
  <si>
    <t>जुन12</t>
  </si>
  <si>
    <t>ဇွန်း</t>
  </si>
  <si>
    <t>joon13</t>
  </si>
  <si>
    <t>जुन13</t>
  </si>
  <si>
    <t>ဇွမ့်</t>
  </si>
  <si>
    <t>joon21</t>
  </si>
  <si>
    <t>जुन21</t>
  </si>
  <si>
    <t>ဇွမ်</t>
  </si>
  <si>
    <t>joon22</t>
  </si>
  <si>
    <t>जुन22</t>
  </si>
  <si>
    <t>ဇွမ်း</t>
  </si>
  <si>
    <t>joon23</t>
  </si>
  <si>
    <t>जुन23</t>
  </si>
  <si>
    <t>ဇွံ့</t>
  </si>
  <si>
    <t>joon31</t>
  </si>
  <si>
    <t>जुन31</t>
  </si>
  <si>
    <t>ဇွံ</t>
  </si>
  <si>
    <t>joon32</t>
  </si>
  <si>
    <t>जुन32</t>
  </si>
  <si>
    <t>ဇွံး</t>
  </si>
  <si>
    <t>joon33</t>
  </si>
  <si>
    <t>जुन33</t>
  </si>
  <si>
    <t>ဇွတ်</t>
  </si>
  <si>
    <t>joot1</t>
  </si>
  <si>
    <t>जुत1</t>
  </si>
  <si>
    <t>ဇွပ်</t>
  </si>
  <si>
    <t>joot2</t>
  </si>
  <si>
    <t>जुत2</t>
  </si>
  <si>
    <t>ဇေ့</t>
  </si>
  <si>
    <t>jay1</t>
  </si>
  <si>
    <t>जे1</t>
  </si>
  <si>
    <t>ဇေ</t>
  </si>
  <si>
    <t>jay2</t>
  </si>
  <si>
    <t>जे2</t>
  </si>
  <si>
    <t>ဇေး</t>
  </si>
  <si>
    <t>jay3</t>
  </si>
  <si>
    <t>जे3</t>
  </si>
  <si>
    <t>jeare11</t>
  </si>
  <si>
    <t>जे³¹11</t>
  </si>
  <si>
    <t>jeare12</t>
  </si>
  <si>
    <t>जे³¹12</t>
  </si>
  <si>
    <t>ဇဲ</t>
  </si>
  <si>
    <t>jeare13</t>
  </si>
  <si>
    <t>जे³¹13</t>
  </si>
  <si>
    <t>ဇည့်</t>
  </si>
  <si>
    <t>jeare21</t>
  </si>
  <si>
    <t>जे³¹21</t>
  </si>
  <si>
    <t>ဇည်</t>
  </si>
  <si>
    <t>jeare22</t>
  </si>
  <si>
    <t>जे³¹22</t>
  </si>
  <si>
    <t>ဇည်း</t>
  </si>
  <si>
    <t>jeare23</t>
  </si>
  <si>
    <t>जे³¹23</t>
  </si>
  <si>
    <t>ဇိတ်</t>
  </si>
  <si>
    <t>jate1</t>
  </si>
  <si>
    <t>जै1</t>
  </si>
  <si>
    <t>ဇိပ်</t>
  </si>
  <si>
    <t>jate2</t>
  </si>
  <si>
    <t>जै2</t>
  </si>
  <si>
    <t>ဇိန့်</t>
  </si>
  <si>
    <t>jain1</t>
  </si>
  <si>
    <t>जैन11</t>
  </si>
  <si>
    <t>ဇိန်</t>
  </si>
  <si>
    <t>jain2</t>
  </si>
  <si>
    <t>जैन12</t>
  </si>
  <si>
    <t>ဇိန်း</t>
  </si>
  <si>
    <t>jain3</t>
  </si>
  <si>
    <t>जैन13</t>
  </si>
  <si>
    <t>ဇိမ့်</t>
  </si>
  <si>
    <t>jaim1</t>
  </si>
  <si>
    <t>जैम1</t>
  </si>
  <si>
    <t>ဇိမ်</t>
  </si>
  <si>
    <t>jaim2</t>
  </si>
  <si>
    <t>जैम2</t>
  </si>
  <si>
    <t>ဇိမ်း</t>
  </si>
  <si>
    <t>jaim3</t>
  </si>
  <si>
    <t>जैम3</t>
  </si>
  <si>
    <t>ဇို့</t>
  </si>
  <si>
    <t>jo1</t>
  </si>
  <si>
    <t>जो1</t>
  </si>
  <si>
    <t>ဇို</t>
  </si>
  <si>
    <t>jo2</t>
  </si>
  <si>
    <t>जो2</t>
  </si>
  <si>
    <t>ဇိုး</t>
  </si>
  <si>
    <t>jo3</t>
  </si>
  <si>
    <t>जो3</t>
  </si>
  <si>
    <t>ဇုန့်</t>
  </si>
  <si>
    <t>jone11</t>
  </si>
  <si>
    <t>जोन11</t>
  </si>
  <si>
    <t>ဇုန်</t>
  </si>
  <si>
    <t>jone12</t>
  </si>
  <si>
    <t>जोन12</t>
  </si>
  <si>
    <t>ဇုန်း</t>
  </si>
  <si>
    <t>jone13</t>
  </si>
  <si>
    <t>जोन13</t>
  </si>
  <si>
    <t>ဇုံ့</t>
  </si>
  <si>
    <t>jone21</t>
  </si>
  <si>
    <t>जोन21</t>
  </si>
  <si>
    <t>ဇုံ</t>
  </si>
  <si>
    <t>jone22</t>
  </si>
  <si>
    <t>जोन22</t>
  </si>
  <si>
    <t>ဇုံး</t>
  </si>
  <si>
    <t>jone23</t>
  </si>
  <si>
    <t>जोन23</t>
  </si>
  <si>
    <t>ဇုဏ့်</t>
  </si>
  <si>
    <t>jone31</t>
  </si>
  <si>
    <t>जोन31</t>
  </si>
  <si>
    <t>ဇုဏ်</t>
  </si>
  <si>
    <t>jone32</t>
  </si>
  <si>
    <t>जोन32</t>
  </si>
  <si>
    <t>ဇုဏ်း</t>
  </si>
  <si>
    <t>jone33</t>
  </si>
  <si>
    <t>जोन33</t>
  </si>
  <si>
    <t>ဇုတ်</t>
  </si>
  <si>
    <t>jOat</t>
  </si>
  <si>
    <t>जोट</t>
  </si>
  <si>
    <t>ဇုပ်</t>
  </si>
  <si>
    <t>jOap</t>
  </si>
  <si>
    <t>जोप</t>
  </si>
  <si>
    <t>ဇော့</t>
  </si>
  <si>
    <t>jau1</t>
  </si>
  <si>
    <t>जौ1</t>
  </si>
  <si>
    <t>ဇော်</t>
  </si>
  <si>
    <t>jau2</t>
  </si>
  <si>
    <t>जौ2</t>
  </si>
  <si>
    <t>ဇော</t>
  </si>
  <si>
    <t>jau3</t>
  </si>
  <si>
    <t>जौ3</t>
  </si>
  <si>
    <t>जौन1</t>
  </si>
  <si>
    <t>joun2</t>
  </si>
  <si>
    <t>जौन2</t>
  </si>
  <si>
    <t>जौन3</t>
  </si>
  <si>
    <t>ဇောက်</t>
  </si>
  <si>
    <t>jout</t>
  </si>
  <si>
    <t>जौत</t>
  </si>
  <si>
    <t>ဇန့်</t>
  </si>
  <si>
    <t>jan1</t>
  </si>
  <si>
    <t>जं11</t>
  </si>
  <si>
    <t>ဇန်</t>
  </si>
  <si>
    <t>jan2</t>
  </si>
  <si>
    <t>जं12</t>
  </si>
  <si>
    <t>ဇန်း</t>
  </si>
  <si>
    <t>jan3</t>
  </si>
  <si>
    <t>जं13</t>
  </si>
  <si>
    <t>ဇမ့်</t>
  </si>
  <si>
    <t>jam1</t>
  </si>
  <si>
    <t>जं21</t>
  </si>
  <si>
    <t>ဇမ်</t>
  </si>
  <si>
    <t>jam2</t>
  </si>
  <si>
    <t>जं22</t>
  </si>
  <si>
    <t>ဇမ်း</t>
  </si>
  <si>
    <t>jam3</t>
  </si>
  <si>
    <t>जं23</t>
  </si>
  <si>
    <t>ဇံ့</t>
  </si>
  <si>
    <t>जं31</t>
  </si>
  <si>
    <t>ဇံ</t>
  </si>
  <si>
    <t>जं32</t>
  </si>
  <si>
    <t>ဇဏ်</t>
  </si>
  <si>
    <t>jam4</t>
  </si>
  <si>
    <t>जं4</t>
  </si>
  <si>
    <t>ဈ</t>
  </si>
  <si>
    <t>ဈာ</t>
  </si>
  <si>
    <t>झा2</t>
  </si>
  <si>
    <t>ဈား</t>
  </si>
  <si>
    <t>झा3</t>
  </si>
  <si>
    <t>ဈိုင့်</t>
  </si>
  <si>
    <t>झाइन1</t>
  </si>
  <si>
    <t>ဈိုင်</t>
  </si>
  <si>
    <t>झाइन2</t>
  </si>
  <si>
    <t>ဈိုင်း</t>
  </si>
  <si>
    <t>झाइन3</t>
  </si>
  <si>
    <t>ဈိုက်</t>
  </si>
  <si>
    <t>ဈက်</t>
  </si>
  <si>
    <t>ဈပ်</t>
  </si>
  <si>
    <t>ဈဒ်</t>
  </si>
  <si>
    <t>ဈာတ်</t>
  </si>
  <si>
    <t>ဈာသ်</t>
  </si>
  <si>
    <t>ဈိ</t>
  </si>
  <si>
    <t>झि1</t>
  </si>
  <si>
    <t>ဈီ</t>
  </si>
  <si>
    <t>झि2</t>
  </si>
  <si>
    <t>ဈီး</t>
  </si>
  <si>
    <t>झि3</t>
  </si>
  <si>
    <t>ဈင့်</t>
  </si>
  <si>
    <t>झिन1</t>
  </si>
  <si>
    <t>ဈင်</t>
  </si>
  <si>
    <t>झिन2</t>
  </si>
  <si>
    <t>ဈင်း</t>
  </si>
  <si>
    <t>झिन3</t>
  </si>
  <si>
    <t>ဈေတ်</t>
  </si>
  <si>
    <t>ဈစ်</t>
  </si>
  <si>
    <t>ဈု</t>
  </si>
  <si>
    <t>झु1</t>
  </si>
  <si>
    <t>ဈူ</t>
  </si>
  <si>
    <t>झु2</t>
  </si>
  <si>
    <t>ဈူး</t>
  </si>
  <si>
    <t>झु3</t>
  </si>
  <si>
    <t>ဈွန့်</t>
  </si>
  <si>
    <t>झुन11</t>
  </si>
  <si>
    <t>ဈွန်</t>
  </si>
  <si>
    <t>झुन12</t>
  </si>
  <si>
    <t>ဈွန်း</t>
  </si>
  <si>
    <t>झुन13</t>
  </si>
  <si>
    <t>ဈွမ့်</t>
  </si>
  <si>
    <t>झुन21</t>
  </si>
  <si>
    <t>ဈွမ်</t>
  </si>
  <si>
    <t>झुन22</t>
  </si>
  <si>
    <t>ဈွမ်း</t>
  </si>
  <si>
    <t>झुन23</t>
  </si>
  <si>
    <t>ဈွံ့</t>
  </si>
  <si>
    <t>झुन31</t>
  </si>
  <si>
    <t>ဈွံ</t>
  </si>
  <si>
    <t>झुन32</t>
  </si>
  <si>
    <t>ဈွံး</t>
  </si>
  <si>
    <t>झुन33</t>
  </si>
  <si>
    <t>ဈွတ်</t>
  </si>
  <si>
    <t>झुत1</t>
  </si>
  <si>
    <t>ဈွပ်</t>
  </si>
  <si>
    <t>झुत2</t>
  </si>
  <si>
    <t>ဈေ့</t>
  </si>
  <si>
    <t>झे1</t>
  </si>
  <si>
    <t>ဈေ</t>
  </si>
  <si>
    <t>झे2</t>
  </si>
  <si>
    <t>ဈေး</t>
  </si>
  <si>
    <t>झे3</t>
  </si>
  <si>
    <t>झे³¹11</t>
  </si>
  <si>
    <t>झे³¹12</t>
  </si>
  <si>
    <t>ဈဲ</t>
  </si>
  <si>
    <t>झे³¹13</t>
  </si>
  <si>
    <t>ဈည့်</t>
  </si>
  <si>
    <t>झे³¹21</t>
  </si>
  <si>
    <t>ဈည်</t>
  </si>
  <si>
    <t>झे³¹22</t>
  </si>
  <si>
    <t>ဈည်း</t>
  </si>
  <si>
    <t>झे³¹23</t>
  </si>
  <si>
    <t>ဈိတ်</t>
  </si>
  <si>
    <t>झै1</t>
  </si>
  <si>
    <t>ဈိပ်</t>
  </si>
  <si>
    <t>झै2</t>
  </si>
  <si>
    <t>ဈိန့်</t>
  </si>
  <si>
    <t>झैन11</t>
  </si>
  <si>
    <t>ဈိန်</t>
  </si>
  <si>
    <t>झैन12</t>
  </si>
  <si>
    <t>ဈိန်း</t>
  </si>
  <si>
    <t>झैन13</t>
  </si>
  <si>
    <t>ဈိမ့်</t>
  </si>
  <si>
    <t>झैम1</t>
  </si>
  <si>
    <t>ဈိမ်</t>
  </si>
  <si>
    <t>झैम2</t>
  </si>
  <si>
    <t>ဈိမ်း</t>
  </si>
  <si>
    <t>झैम3</t>
  </si>
  <si>
    <t>ဈို့</t>
  </si>
  <si>
    <t>झो1</t>
  </si>
  <si>
    <t>ဈို</t>
  </si>
  <si>
    <t>झो2</t>
  </si>
  <si>
    <t>ဈိုး</t>
  </si>
  <si>
    <t>झो3</t>
  </si>
  <si>
    <t>ဈုန့်</t>
  </si>
  <si>
    <t>झोन11</t>
  </si>
  <si>
    <t>ဈုန်</t>
  </si>
  <si>
    <t>झोन12</t>
  </si>
  <si>
    <t>ဈုန်း</t>
  </si>
  <si>
    <t>झोन13</t>
  </si>
  <si>
    <t>ဈုံ့</t>
  </si>
  <si>
    <t>झोन21</t>
  </si>
  <si>
    <t>ဈုံ</t>
  </si>
  <si>
    <t>झोन22</t>
  </si>
  <si>
    <t>ဈုံး</t>
  </si>
  <si>
    <t>झोन23</t>
  </si>
  <si>
    <t>ဈုဏ့်</t>
  </si>
  <si>
    <t>झोन31</t>
  </si>
  <si>
    <t>ဈုဏ်</t>
  </si>
  <si>
    <t>झोन32</t>
  </si>
  <si>
    <t>ဈုဏ်း</t>
  </si>
  <si>
    <t>झोन33</t>
  </si>
  <si>
    <t>ဈုတ်</t>
  </si>
  <si>
    <t>झोट</t>
  </si>
  <si>
    <t>ဈုပ်</t>
  </si>
  <si>
    <t>झोप</t>
  </si>
  <si>
    <t>ဈော့</t>
  </si>
  <si>
    <t>झौ1</t>
  </si>
  <si>
    <t>ဈော်</t>
  </si>
  <si>
    <t>झौ2</t>
  </si>
  <si>
    <t>ဈော</t>
  </si>
  <si>
    <t>झौ3</t>
  </si>
  <si>
    <t>झौन1</t>
  </si>
  <si>
    <t>झौन2</t>
  </si>
  <si>
    <t>झौन3</t>
  </si>
  <si>
    <t>ဈောက်</t>
  </si>
  <si>
    <t>झौत</t>
  </si>
  <si>
    <t>ဈန့်</t>
  </si>
  <si>
    <t>झं11</t>
  </si>
  <si>
    <t>ဈန်</t>
  </si>
  <si>
    <t>झं12</t>
  </si>
  <si>
    <t>ဈန်း</t>
  </si>
  <si>
    <t>झं13</t>
  </si>
  <si>
    <t>ဈမ့်</t>
  </si>
  <si>
    <t>झं21</t>
  </si>
  <si>
    <t>ဈမ်</t>
  </si>
  <si>
    <t>झं22</t>
  </si>
  <si>
    <t>ဈမ်း</t>
  </si>
  <si>
    <t>झं23</t>
  </si>
  <si>
    <t>ဈံ့</t>
  </si>
  <si>
    <t>झं31</t>
  </si>
  <si>
    <t>ဈံ</t>
  </si>
  <si>
    <t>झं32</t>
  </si>
  <si>
    <t>ဈဏ်</t>
  </si>
  <si>
    <t>झं4</t>
  </si>
  <si>
    <t>ည</t>
  </si>
  <si>
    <t>ညာ</t>
  </si>
  <si>
    <t>ညား</t>
  </si>
  <si>
    <t>ညိုင့်</t>
  </si>
  <si>
    <t>ညိုင်</t>
  </si>
  <si>
    <t>ညိုင်း</t>
  </si>
  <si>
    <t>ညိုက်</t>
  </si>
  <si>
    <t>ညက်</t>
  </si>
  <si>
    <t>ညပ်</t>
  </si>
  <si>
    <t>ညဒ်</t>
  </si>
  <si>
    <t>ညာတ်</t>
  </si>
  <si>
    <t>ညာသ်</t>
  </si>
  <si>
    <t>ညိ</t>
  </si>
  <si>
    <t>ညီ</t>
  </si>
  <si>
    <t>ညီး</t>
  </si>
  <si>
    <t>ညင့်</t>
  </si>
  <si>
    <t>ညင်</t>
  </si>
  <si>
    <t>ညင်း</t>
  </si>
  <si>
    <t>ညေတ်</t>
  </si>
  <si>
    <t>ညစ်</t>
  </si>
  <si>
    <t>ညု</t>
  </si>
  <si>
    <t>ညူ</t>
  </si>
  <si>
    <t>ညူး</t>
  </si>
  <si>
    <t>ညွန့်</t>
  </si>
  <si>
    <t>ညွန်</t>
  </si>
  <si>
    <t>ညွန်း</t>
  </si>
  <si>
    <t>ညွမ့်</t>
  </si>
  <si>
    <t>ညွမ်</t>
  </si>
  <si>
    <t>ညွမ်း</t>
  </si>
  <si>
    <t>ညွံ့</t>
  </si>
  <si>
    <t>ညွံ</t>
  </si>
  <si>
    <t>ညွံး</t>
  </si>
  <si>
    <t>ညွတ်</t>
  </si>
  <si>
    <t>ညွပ်</t>
  </si>
  <si>
    <t>ညေ့</t>
  </si>
  <si>
    <t>ညေ</t>
  </si>
  <si>
    <t>ညေး</t>
  </si>
  <si>
    <t>ညဲ</t>
  </si>
  <si>
    <t>ညည့်</t>
  </si>
  <si>
    <t>ညည်</t>
  </si>
  <si>
    <t>ညည်း</t>
  </si>
  <si>
    <t>ညိတ်</t>
  </si>
  <si>
    <t>ညိပ်</t>
  </si>
  <si>
    <t>ညိန့်</t>
  </si>
  <si>
    <t>ညိန်</t>
  </si>
  <si>
    <t>ညိန်း</t>
  </si>
  <si>
    <t>ညိမ့်</t>
  </si>
  <si>
    <t>ညိမ်</t>
  </si>
  <si>
    <t>ညိမ်း</t>
  </si>
  <si>
    <t>ညို့</t>
  </si>
  <si>
    <t>ညို</t>
  </si>
  <si>
    <t>ညိုး</t>
  </si>
  <si>
    <t>ညုန့်</t>
  </si>
  <si>
    <t>ညုန်</t>
  </si>
  <si>
    <t>ညုန်း</t>
  </si>
  <si>
    <t>ညုံ့</t>
  </si>
  <si>
    <t>ညုံ</t>
  </si>
  <si>
    <t>ညုံး</t>
  </si>
  <si>
    <t>ညုဏ့်</t>
  </si>
  <si>
    <t>ညုဏ်</t>
  </si>
  <si>
    <t>ညုဏ်း</t>
  </si>
  <si>
    <t>ညုတ်</t>
  </si>
  <si>
    <t>ညုပ်</t>
  </si>
  <si>
    <t>ညော့</t>
  </si>
  <si>
    <t>ညော်</t>
  </si>
  <si>
    <t>ညော</t>
  </si>
  <si>
    <t>ညောက်</t>
  </si>
  <si>
    <t>ညန့်</t>
  </si>
  <si>
    <t>ညန်</t>
  </si>
  <si>
    <t>ညန်း</t>
  </si>
  <si>
    <t>ညမ့်</t>
  </si>
  <si>
    <t>ညမ်</t>
  </si>
  <si>
    <t>ညမ်း</t>
  </si>
  <si>
    <t>ညံ့</t>
  </si>
  <si>
    <t>ညံ</t>
  </si>
  <si>
    <t>ညဏ်</t>
  </si>
  <si>
    <t>ဋ</t>
  </si>
  <si>
    <t>ဋာ</t>
  </si>
  <si>
    <t>टा2</t>
  </si>
  <si>
    <t>ဋား</t>
  </si>
  <si>
    <t>टा3</t>
  </si>
  <si>
    <t>ဋိုင့်</t>
  </si>
  <si>
    <t>टाइन1</t>
  </si>
  <si>
    <t>ဋိုင်</t>
  </si>
  <si>
    <t>टाइन2</t>
  </si>
  <si>
    <t>ဋိုင်း</t>
  </si>
  <si>
    <t>टाइन3</t>
  </si>
  <si>
    <t>ဋိုက်</t>
  </si>
  <si>
    <t>ဋက်</t>
  </si>
  <si>
    <t>ဋပ်</t>
  </si>
  <si>
    <t>ဋဒ်</t>
  </si>
  <si>
    <t>ဋာတ်</t>
  </si>
  <si>
    <t>ဋာသ်</t>
  </si>
  <si>
    <t>ဋိ</t>
  </si>
  <si>
    <t>टि1</t>
  </si>
  <si>
    <t>ဋီ</t>
  </si>
  <si>
    <t>टि2</t>
  </si>
  <si>
    <t>ဋီး</t>
  </si>
  <si>
    <t>टि3</t>
  </si>
  <si>
    <t>ဋင့်</t>
  </si>
  <si>
    <t>टिन1</t>
  </si>
  <si>
    <t>ဋင်</t>
  </si>
  <si>
    <t>टिन2</t>
  </si>
  <si>
    <t>ဋင်း</t>
  </si>
  <si>
    <t>टिन3</t>
  </si>
  <si>
    <t>ဋေတ်</t>
  </si>
  <si>
    <t>ဋစ်</t>
  </si>
  <si>
    <t>ဋု</t>
  </si>
  <si>
    <t>टु1</t>
  </si>
  <si>
    <t>ဋူ</t>
  </si>
  <si>
    <t>टु2</t>
  </si>
  <si>
    <t>ဋူး</t>
  </si>
  <si>
    <t>टु3</t>
  </si>
  <si>
    <t>ဋွန့်</t>
  </si>
  <si>
    <t>टुन11</t>
  </si>
  <si>
    <t>ဋွန်</t>
  </si>
  <si>
    <t>टुन12</t>
  </si>
  <si>
    <t>ဋွန်း</t>
  </si>
  <si>
    <t>टुन13</t>
  </si>
  <si>
    <t>ဋွမ့်</t>
  </si>
  <si>
    <t>टुन21</t>
  </si>
  <si>
    <t>ဋွမ်</t>
  </si>
  <si>
    <t>टुन22</t>
  </si>
  <si>
    <t>ဋွမ်း</t>
  </si>
  <si>
    <t>टुन23</t>
  </si>
  <si>
    <t>ဋွံ့</t>
  </si>
  <si>
    <t>टुन31</t>
  </si>
  <si>
    <t>ဋွံ</t>
  </si>
  <si>
    <t>टुन32</t>
  </si>
  <si>
    <t>ဋွံး</t>
  </si>
  <si>
    <t>टुन33</t>
  </si>
  <si>
    <t>ဋွတ်</t>
  </si>
  <si>
    <t>टुत1</t>
  </si>
  <si>
    <t>ဋွပ်</t>
  </si>
  <si>
    <t>टुत2</t>
  </si>
  <si>
    <t>ဋေ့</t>
  </si>
  <si>
    <t>टे1</t>
  </si>
  <si>
    <t>ဋေ</t>
  </si>
  <si>
    <t>टे2</t>
  </si>
  <si>
    <t>ဋေး</t>
  </si>
  <si>
    <t>टे3</t>
  </si>
  <si>
    <t>टे³¹11</t>
  </si>
  <si>
    <t>टे³¹12</t>
  </si>
  <si>
    <t>ဋဲ</t>
  </si>
  <si>
    <t>टे³¹13</t>
  </si>
  <si>
    <t>ဋည့်</t>
  </si>
  <si>
    <t>टे³¹21</t>
  </si>
  <si>
    <t>ဋည်</t>
  </si>
  <si>
    <t>टे³¹22</t>
  </si>
  <si>
    <t>ဋည်း</t>
  </si>
  <si>
    <t>टे³¹23</t>
  </si>
  <si>
    <t>ဋိတ်</t>
  </si>
  <si>
    <t>टै1</t>
  </si>
  <si>
    <t>ဋိပ်</t>
  </si>
  <si>
    <t>टै2</t>
  </si>
  <si>
    <t>ဋိန့်</t>
  </si>
  <si>
    <t>टैन11</t>
  </si>
  <si>
    <t>ဋိန်</t>
  </si>
  <si>
    <t>टैन12</t>
  </si>
  <si>
    <t>ဋိန်း</t>
  </si>
  <si>
    <t>टैन13</t>
  </si>
  <si>
    <t>ဋိမ့်</t>
  </si>
  <si>
    <t>टैम1</t>
  </si>
  <si>
    <t>ဋိမ်</t>
  </si>
  <si>
    <t>टैम2</t>
  </si>
  <si>
    <t>ဋိမ်း</t>
  </si>
  <si>
    <t>टैम3</t>
  </si>
  <si>
    <t>ဋို့</t>
  </si>
  <si>
    <t>टो1</t>
  </si>
  <si>
    <t>ဋို</t>
  </si>
  <si>
    <t>टो2</t>
  </si>
  <si>
    <t>ဋိုး</t>
  </si>
  <si>
    <t>टो3</t>
  </si>
  <si>
    <t>ဋုန့်</t>
  </si>
  <si>
    <t>टोन11</t>
  </si>
  <si>
    <t>ဋုန်</t>
  </si>
  <si>
    <t>टोन12</t>
  </si>
  <si>
    <t>ဋုန်း</t>
  </si>
  <si>
    <t>टोन13</t>
  </si>
  <si>
    <t>ဋုံ့</t>
  </si>
  <si>
    <t>टोन21</t>
  </si>
  <si>
    <t>ဋုံ</t>
  </si>
  <si>
    <t>टोन22</t>
  </si>
  <si>
    <t>ဋုံး</t>
  </si>
  <si>
    <t>टोन23</t>
  </si>
  <si>
    <t>ဋုဏ့်</t>
  </si>
  <si>
    <t>टोन31</t>
  </si>
  <si>
    <t>ဋုဏ်</t>
  </si>
  <si>
    <t>टोन32</t>
  </si>
  <si>
    <t>ဋုဏ်း</t>
  </si>
  <si>
    <t>टोन33</t>
  </si>
  <si>
    <t>ဋုတ်</t>
  </si>
  <si>
    <t>टोट</t>
  </si>
  <si>
    <t>ဋုပ်</t>
  </si>
  <si>
    <t>टोप</t>
  </si>
  <si>
    <t>ဋော့</t>
  </si>
  <si>
    <t>टौ1</t>
  </si>
  <si>
    <t>ဋော်</t>
  </si>
  <si>
    <t>टौ2</t>
  </si>
  <si>
    <t>ဋော</t>
  </si>
  <si>
    <t>टौ3</t>
  </si>
  <si>
    <t>टौन1</t>
  </si>
  <si>
    <t>टौन2</t>
  </si>
  <si>
    <t>टौन3</t>
  </si>
  <si>
    <t>ဋောက်</t>
  </si>
  <si>
    <t>टौत</t>
  </si>
  <si>
    <t>ဋန့်</t>
  </si>
  <si>
    <t>टं11</t>
  </si>
  <si>
    <t>ဋန်</t>
  </si>
  <si>
    <t>टं12</t>
  </si>
  <si>
    <t>ဋန်း</t>
  </si>
  <si>
    <t>टं13</t>
  </si>
  <si>
    <t>ဋမ့်</t>
  </si>
  <si>
    <t>टं21</t>
  </si>
  <si>
    <t>ဋမ်</t>
  </si>
  <si>
    <t>टं22</t>
  </si>
  <si>
    <t>ဋမ်း</t>
  </si>
  <si>
    <t>टं23</t>
  </si>
  <si>
    <t>ဋံ့</t>
  </si>
  <si>
    <t>टं31</t>
  </si>
  <si>
    <t>ဋံ</t>
  </si>
  <si>
    <t>टं32</t>
  </si>
  <si>
    <t>ဋဏ်</t>
  </si>
  <si>
    <t>टं4</t>
  </si>
  <si>
    <t>ဌ</t>
  </si>
  <si>
    <t>ဌာ</t>
  </si>
  <si>
    <t>ठा2</t>
  </si>
  <si>
    <t>ဌား</t>
  </si>
  <si>
    <t>ठा3</t>
  </si>
  <si>
    <t>ဌိုင့်</t>
  </si>
  <si>
    <t>ठाइन1</t>
  </si>
  <si>
    <t>ဌိုင်</t>
  </si>
  <si>
    <t>ठाइन2</t>
  </si>
  <si>
    <t>ဌိုင်း</t>
  </si>
  <si>
    <t>ठाइन3</t>
  </si>
  <si>
    <t>ဌိုက်</t>
  </si>
  <si>
    <t>ဌက်</t>
  </si>
  <si>
    <t>ဌပ်</t>
  </si>
  <si>
    <t>ဌဒ်</t>
  </si>
  <si>
    <t>ဌာတ်</t>
  </si>
  <si>
    <t>ဌာသ်</t>
  </si>
  <si>
    <t>ဌိ</t>
  </si>
  <si>
    <t>ठि1</t>
  </si>
  <si>
    <t>ဌီ</t>
  </si>
  <si>
    <t>ठि2</t>
  </si>
  <si>
    <t>ဌီး</t>
  </si>
  <si>
    <t>ठि3</t>
  </si>
  <si>
    <t>ဌင့်</t>
  </si>
  <si>
    <t>ठिन1</t>
  </si>
  <si>
    <t>ဌင်</t>
  </si>
  <si>
    <t>ठिन2</t>
  </si>
  <si>
    <t>ဌင်း</t>
  </si>
  <si>
    <t>ठिन3</t>
  </si>
  <si>
    <t>ဌေတ်</t>
  </si>
  <si>
    <t>ဌစ်</t>
  </si>
  <si>
    <t>ဌု</t>
  </si>
  <si>
    <t>ठु1</t>
  </si>
  <si>
    <t>ဌူ</t>
  </si>
  <si>
    <t>ठु2</t>
  </si>
  <si>
    <t>ဌူး</t>
  </si>
  <si>
    <t>ठु3</t>
  </si>
  <si>
    <t>ဌွန့်</t>
  </si>
  <si>
    <t>ठुन11</t>
  </si>
  <si>
    <t>ဌွန်</t>
  </si>
  <si>
    <t>ठुन12</t>
  </si>
  <si>
    <t>ဌွန်း</t>
  </si>
  <si>
    <t>ठुन13</t>
  </si>
  <si>
    <t>ဌွမ့်</t>
  </si>
  <si>
    <t>ठुन21</t>
  </si>
  <si>
    <t>ဌွမ်</t>
  </si>
  <si>
    <t>ठुन22</t>
  </si>
  <si>
    <t>ဌွမ်း</t>
  </si>
  <si>
    <t>ठुन23</t>
  </si>
  <si>
    <t>ဌွံ့</t>
  </si>
  <si>
    <t>ठुन31</t>
  </si>
  <si>
    <t>ဌွံ</t>
  </si>
  <si>
    <t>ठुन32</t>
  </si>
  <si>
    <t>ဌွံး</t>
  </si>
  <si>
    <t>ठुन33</t>
  </si>
  <si>
    <t>ဌွတ်</t>
  </si>
  <si>
    <t>ठुत1</t>
  </si>
  <si>
    <t>ဌွပ်</t>
  </si>
  <si>
    <t>ठुत2</t>
  </si>
  <si>
    <t>ဌေ့</t>
  </si>
  <si>
    <t>ठे1</t>
  </si>
  <si>
    <t>ဌေ</t>
  </si>
  <si>
    <t>ठे2</t>
  </si>
  <si>
    <t>ဌေး</t>
  </si>
  <si>
    <t>ठे3</t>
  </si>
  <si>
    <t>ठे³¹11</t>
  </si>
  <si>
    <t>ठे³¹12</t>
  </si>
  <si>
    <t>ဌဲ</t>
  </si>
  <si>
    <t>ठे³¹13</t>
  </si>
  <si>
    <t>ဌည့်</t>
  </si>
  <si>
    <t>ठे³¹21</t>
  </si>
  <si>
    <t>ဌည်</t>
  </si>
  <si>
    <t>ठे³¹22</t>
  </si>
  <si>
    <t>ဌည်း</t>
  </si>
  <si>
    <t>ठे³¹23</t>
  </si>
  <si>
    <t>ဌိတ်</t>
  </si>
  <si>
    <t>ठै1</t>
  </si>
  <si>
    <t>ဌိပ်</t>
  </si>
  <si>
    <t>ठै2</t>
  </si>
  <si>
    <t>ဌိန့်</t>
  </si>
  <si>
    <t>ठैन11</t>
  </si>
  <si>
    <t>ဌိန်</t>
  </si>
  <si>
    <t>ठैन12</t>
  </si>
  <si>
    <t>ဌိန်း</t>
  </si>
  <si>
    <t>ठैन13</t>
  </si>
  <si>
    <t>ဌိမ့်</t>
  </si>
  <si>
    <t>ठैम1</t>
  </si>
  <si>
    <t>ဌိမ်</t>
  </si>
  <si>
    <t>ठैम2</t>
  </si>
  <si>
    <t>ဌိမ်း</t>
  </si>
  <si>
    <t>ठैम3</t>
  </si>
  <si>
    <t>ဌို့</t>
  </si>
  <si>
    <t>ठो1</t>
  </si>
  <si>
    <t>ဌို</t>
  </si>
  <si>
    <t>ठो2</t>
  </si>
  <si>
    <t>ဌိုး</t>
  </si>
  <si>
    <t>ठो3</t>
  </si>
  <si>
    <t>ဌုန့်</t>
  </si>
  <si>
    <t>ठोन11</t>
  </si>
  <si>
    <t>ဌုန်</t>
  </si>
  <si>
    <t>ठोन12</t>
  </si>
  <si>
    <t>ဌုန်း</t>
  </si>
  <si>
    <t>ठोन13</t>
  </si>
  <si>
    <t>ဌုံ့</t>
  </si>
  <si>
    <t>ठोन21</t>
  </si>
  <si>
    <t>ဌုံ</t>
  </si>
  <si>
    <t>ठोन22</t>
  </si>
  <si>
    <t>ဌုံး</t>
  </si>
  <si>
    <t>ठोन23</t>
  </si>
  <si>
    <t>ဌုဏ့်</t>
  </si>
  <si>
    <t>ठोन31</t>
  </si>
  <si>
    <t>ဌုဏ်</t>
  </si>
  <si>
    <t>ठोन32</t>
  </si>
  <si>
    <t>ဌုဏ်း</t>
  </si>
  <si>
    <t>ठोन33</t>
  </si>
  <si>
    <t>ဌုတ်</t>
  </si>
  <si>
    <t>ठोट</t>
  </si>
  <si>
    <t>ဌုပ်</t>
  </si>
  <si>
    <t>ठोप</t>
  </si>
  <si>
    <t>ဌော့</t>
  </si>
  <si>
    <t>ठौ1</t>
  </si>
  <si>
    <t>ဌော်</t>
  </si>
  <si>
    <t>ठौ2</t>
  </si>
  <si>
    <t>ဌော</t>
  </si>
  <si>
    <t>ठौ3</t>
  </si>
  <si>
    <t>ठौन1</t>
  </si>
  <si>
    <t>ठौन2</t>
  </si>
  <si>
    <t>ठौन3</t>
  </si>
  <si>
    <t>ဌောက်</t>
  </si>
  <si>
    <t>ठौत</t>
  </si>
  <si>
    <t>ဌန့်</t>
  </si>
  <si>
    <t>ठं11</t>
  </si>
  <si>
    <t>ဌန်</t>
  </si>
  <si>
    <t>ठं12</t>
  </si>
  <si>
    <t>ဌန်း</t>
  </si>
  <si>
    <t>ठं13</t>
  </si>
  <si>
    <t>ဌမ့်</t>
  </si>
  <si>
    <t>ठं21</t>
  </si>
  <si>
    <t>ဌမ်</t>
  </si>
  <si>
    <t>ठं22</t>
  </si>
  <si>
    <t>ဌမ်း</t>
  </si>
  <si>
    <t>ठं23</t>
  </si>
  <si>
    <t>ဌံ့</t>
  </si>
  <si>
    <t>ठं31</t>
  </si>
  <si>
    <t>ဌံ</t>
  </si>
  <si>
    <t>ठं32</t>
  </si>
  <si>
    <t>ဌဏ်</t>
  </si>
  <si>
    <t>ठं4</t>
  </si>
  <si>
    <t>ဍ</t>
  </si>
  <si>
    <t>ဍာ</t>
  </si>
  <si>
    <t>डा2</t>
  </si>
  <si>
    <t>ဍား</t>
  </si>
  <si>
    <t>डा3</t>
  </si>
  <si>
    <t>ဍိုင့်</t>
  </si>
  <si>
    <t>डाइन1</t>
  </si>
  <si>
    <t>ဍိုင်</t>
  </si>
  <si>
    <t>डाइन2</t>
  </si>
  <si>
    <t>ဍိုင်း</t>
  </si>
  <si>
    <t>डाइन3</t>
  </si>
  <si>
    <t>ဍိုက်</t>
  </si>
  <si>
    <t>ဍက်</t>
  </si>
  <si>
    <t>ဍပ်</t>
  </si>
  <si>
    <t>ဍဒ်</t>
  </si>
  <si>
    <t>ဍာတ်</t>
  </si>
  <si>
    <t>ဍာသ်</t>
  </si>
  <si>
    <t>ဍိ</t>
  </si>
  <si>
    <t>डि1</t>
  </si>
  <si>
    <t>ဍီ</t>
  </si>
  <si>
    <t>डि2</t>
  </si>
  <si>
    <t>ဍီး</t>
  </si>
  <si>
    <t>डि3</t>
  </si>
  <si>
    <t>ဍင့်</t>
  </si>
  <si>
    <t>डिन1</t>
  </si>
  <si>
    <t>ဍင်</t>
  </si>
  <si>
    <t>डिन2</t>
  </si>
  <si>
    <t>ဍင်း</t>
  </si>
  <si>
    <t>डिन3</t>
  </si>
  <si>
    <t>ဍေတ်</t>
  </si>
  <si>
    <t>ဍစ်</t>
  </si>
  <si>
    <t>ဍု</t>
  </si>
  <si>
    <t>डु1</t>
  </si>
  <si>
    <t>ဍူ</t>
  </si>
  <si>
    <t>डु2</t>
  </si>
  <si>
    <t>ဍူး</t>
  </si>
  <si>
    <t>डु3</t>
  </si>
  <si>
    <t>ဍွန့်</t>
  </si>
  <si>
    <t>डुन11</t>
  </si>
  <si>
    <t>ဍွန်</t>
  </si>
  <si>
    <t>डुन12</t>
  </si>
  <si>
    <t>ဍွန်း</t>
  </si>
  <si>
    <t>डुन13</t>
  </si>
  <si>
    <t>ဍွမ့်</t>
  </si>
  <si>
    <t>डुन21</t>
  </si>
  <si>
    <t>ဍွမ်</t>
  </si>
  <si>
    <t>डुन22</t>
  </si>
  <si>
    <t>ဍွမ်း</t>
  </si>
  <si>
    <t>डुन23</t>
  </si>
  <si>
    <t>ဍွံ့</t>
  </si>
  <si>
    <t>डुन31</t>
  </si>
  <si>
    <t>ဍွံ</t>
  </si>
  <si>
    <t>डुन32</t>
  </si>
  <si>
    <t>ဍွံး</t>
  </si>
  <si>
    <t>डुन33</t>
  </si>
  <si>
    <t>ဍွတ်</t>
  </si>
  <si>
    <t>डुत1</t>
  </si>
  <si>
    <t>ဍွပ်</t>
  </si>
  <si>
    <t>डुत2</t>
  </si>
  <si>
    <t>ဍေ့</t>
  </si>
  <si>
    <t>डे1</t>
  </si>
  <si>
    <t>ဍေ</t>
  </si>
  <si>
    <t>डे2</t>
  </si>
  <si>
    <t>ဍေး</t>
  </si>
  <si>
    <t>डे3</t>
  </si>
  <si>
    <t>डे³¹11</t>
  </si>
  <si>
    <t>डे³¹12</t>
  </si>
  <si>
    <t>ဍဲ</t>
  </si>
  <si>
    <t>डे³¹13</t>
  </si>
  <si>
    <t>ဍည့်</t>
  </si>
  <si>
    <t>डे³¹21</t>
  </si>
  <si>
    <t>ဍည်</t>
  </si>
  <si>
    <t>डे³¹22</t>
  </si>
  <si>
    <t>ဍည်း</t>
  </si>
  <si>
    <t>डे³¹23</t>
  </si>
  <si>
    <t>ဍိတ်</t>
  </si>
  <si>
    <t>डै1</t>
  </si>
  <si>
    <t>ဍိပ်</t>
  </si>
  <si>
    <t>डै2</t>
  </si>
  <si>
    <t>ဍိန့်</t>
  </si>
  <si>
    <t>डैन11</t>
  </si>
  <si>
    <t>ဍိန်</t>
  </si>
  <si>
    <t>डैन12</t>
  </si>
  <si>
    <t>ဍိန်း</t>
  </si>
  <si>
    <t>डैन13</t>
  </si>
  <si>
    <t>ဍိမ့်</t>
  </si>
  <si>
    <t>डैम1</t>
  </si>
  <si>
    <t>ဍိမ်</t>
  </si>
  <si>
    <t>डैम2</t>
  </si>
  <si>
    <t>ဍိမ်း</t>
  </si>
  <si>
    <t>डैम3</t>
  </si>
  <si>
    <t>ဍို့</t>
  </si>
  <si>
    <t>डो1</t>
  </si>
  <si>
    <t>ဍို</t>
  </si>
  <si>
    <t>डो2</t>
  </si>
  <si>
    <t>ဍိုး</t>
  </si>
  <si>
    <t>डो3</t>
  </si>
  <si>
    <t>ဍုန့်</t>
  </si>
  <si>
    <t>डोन11</t>
  </si>
  <si>
    <t>ဍုန်</t>
  </si>
  <si>
    <t>डोन12</t>
  </si>
  <si>
    <t>ဍုန်း</t>
  </si>
  <si>
    <t>डोन13</t>
  </si>
  <si>
    <t>ဍုံ့</t>
  </si>
  <si>
    <t>डोन21</t>
  </si>
  <si>
    <t>ဍုံ</t>
  </si>
  <si>
    <t>डोन22</t>
  </si>
  <si>
    <t>ဍုံး</t>
  </si>
  <si>
    <t>डोन23</t>
  </si>
  <si>
    <t>ဍုဏ့်</t>
  </si>
  <si>
    <t>डोन31</t>
  </si>
  <si>
    <t>ဍုဏ်</t>
  </si>
  <si>
    <t>डोन32</t>
  </si>
  <si>
    <t>ဍုဏ်း</t>
  </si>
  <si>
    <t>डोन33</t>
  </si>
  <si>
    <t>ဍုတ်</t>
  </si>
  <si>
    <t>डोट</t>
  </si>
  <si>
    <t>ဍုပ်</t>
  </si>
  <si>
    <t>डोप</t>
  </si>
  <si>
    <t>ဍော့</t>
  </si>
  <si>
    <t>डौ1</t>
  </si>
  <si>
    <t>ဍော်</t>
  </si>
  <si>
    <t>डौ2</t>
  </si>
  <si>
    <t>ဍော</t>
  </si>
  <si>
    <t>डौ3</t>
  </si>
  <si>
    <t>डौन1</t>
  </si>
  <si>
    <t>डौन2</t>
  </si>
  <si>
    <t>डौन3</t>
  </si>
  <si>
    <t>ဍောက်</t>
  </si>
  <si>
    <t>डौत</t>
  </si>
  <si>
    <t>ဍန့်</t>
  </si>
  <si>
    <t>डं11</t>
  </si>
  <si>
    <t>ဍန်</t>
  </si>
  <si>
    <t>डं12</t>
  </si>
  <si>
    <t>ဍန်း</t>
  </si>
  <si>
    <t>डं13</t>
  </si>
  <si>
    <t>ဍမ့်</t>
  </si>
  <si>
    <t>डं21</t>
  </si>
  <si>
    <t>ဍမ်</t>
  </si>
  <si>
    <t>डं22</t>
  </si>
  <si>
    <t>ဍမ်း</t>
  </si>
  <si>
    <t>डं23</t>
  </si>
  <si>
    <t>ဍံ့</t>
  </si>
  <si>
    <t>डं31</t>
  </si>
  <si>
    <t>ဍံ</t>
  </si>
  <si>
    <t>डं32</t>
  </si>
  <si>
    <t>ဍဏ်</t>
  </si>
  <si>
    <t>डं4</t>
  </si>
  <si>
    <t>ဎ</t>
  </si>
  <si>
    <t>ဎာ</t>
  </si>
  <si>
    <t>ढा2</t>
  </si>
  <si>
    <t>ဎား</t>
  </si>
  <si>
    <t>ढा3</t>
  </si>
  <si>
    <t>ဎိုင့်</t>
  </si>
  <si>
    <t>ढाइन1</t>
  </si>
  <si>
    <t>ဎိုင်</t>
  </si>
  <si>
    <t>ढाइन2</t>
  </si>
  <si>
    <t>ဎိုင်း</t>
  </si>
  <si>
    <t>ढाइन3</t>
  </si>
  <si>
    <t>ဎိုက်</t>
  </si>
  <si>
    <t>ဎက်</t>
  </si>
  <si>
    <t>ဎပ်</t>
  </si>
  <si>
    <t>ဎဒ်</t>
  </si>
  <si>
    <t>ဎာတ်</t>
  </si>
  <si>
    <t>ဎာသ်</t>
  </si>
  <si>
    <t>ဎိ</t>
  </si>
  <si>
    <t>ढि1</t>
  </si>
  <si>
    <t>ဎီ</t>
  </si>
  <si>
    <t>ढि2</t>
  </si>
  <si>
    <t>ဎီး</t>
  </si>
  <si>
    <t>ढि3</t>
  </si>
  <si>
    <t>ဎင့်</t>
  </si>
  <si>
    <t>ढिन1</t>
  </si>
  <si>
    <t>ဎင်</t>
  </si>
  <si>
    <t>ढिन2</t>
  </si>
  <si>
    <t>ဎင်း</t>
  </si>
  <si>
    <t>ढिन3</t>
  </si>
  <si>
    <t>ဎေတ်</t>
  </si>
  <si>
    <t>ဎစ်</t>
  </si>
  <si>
    <t>ဎု</t>
  </si>
  <si>
    <t>ढु1</t>
  </si>
  <si>
    <t>ဎူ</t>
  </si>
  <si>
    <t>ढु2</t>
  </si>
  <si>
    <t>ဎူး</t>
  </si>
  <si>
    <t>ढु3</t>
  </si>
  <si>
    <t>ဎွန့်</t>
  </si>
  <si>
    <t>ढुन11</t>
  </si>
  <si>
    <t>ဎွန်</t>
  </si>
  <si>
    <t>ढुन12</t>
  </si>
  <si>
    <t>ဎွန်း</t>
  </si>
  <si>
    <t>ढुन13</t>
  </si>
  <si>
    <t>ဎွမ့်</t>
  </si>
  <si>
    <t>ढुन21</t>
  </si>
  <si>
    <t>ဎွမ်</t>
  </si>
  <si>
    <t>ढुन22</t>
  </si>
  <si>
    <t>ဎွမ်း</t>
  </si>
  <si>
    <t>ढुन23</t>
  </si>
  <si>
    <t>ဎွံ့</t>
  </si>
  <si>
    <t>ढुन31</t>
  </si>
  <si>
    <t>ဎွံ</t>
  </si>
  <si>
    <t>ढुन32</t>
  </si>
  <si>
    <t>ဎွံး</t>
  </si>
  <si>
    <t>ढुन33</t>
  </si>
  <si>
    <t>ဎွတ်</t>
  </si>
  <si>
    <t>ढुत1</t>
  </si>
  <si>
    <t>ဎွပ်</t>
  </si>
  <si>
    <t>ढुत2</t>
  </si>
  <si>
    <t>ဎေ့</t>
  </si>
  <si>
    <t>ढे1</t>
  </si>
  <si>
    <t>ဎေ</t>
  </si>
  <si>
    <t>ढे2</t>
  </si>
  <si>
    <t>ဎေး</t>
  </si>
  <si>
    <t>ढे3</t>
  </si>
  <si>
    <t>ढे³¹11</t>
  </si>
  <si>
    <t>ढे³¹12</t>
  </si>
  <si>
    <t>ဎဲ</t>
  </si>
  <si>
    <t>ढे³¹13</t>
  </si>
  <si>
    <t>ဎည့်</t>
  </si>
  <si>
    <t>ढे³¹21</t>
  </si>
  <si>
    <t>ဎည်</t>
  </si>
  <si>
    <t>ढे³¹22</t>
  </si>
  <si>
    <t>ဎည်း</t>
  </si>
  <si>
    <t>ढे³¹23</t>
  </si>
  <si>
    <t>ဎိတ်</t>
  </si>
  <si>
    <t>ढै1</t>
  </si>
  <si>
    <t>ဎိပ်</t>
  </si>
  <si>
    <t>ढै2</t>
  </si>
  <si>
    <t>ဎိန့်</t>
  </si>
  <si>
    <t>ढैन11</t>
  </si>
  <si>
    <t>ဎိန်</t>
  </si>
  <si>
    <t>ढैन12</t>
  </si>
  <si>
    <t>ဎိန်း</t>
  </si>
  <si>
    <t>ढैन13</t>
  </si>
  <si>
    <t>ဎိမ့်</t>
  </si>
  <si>
    <t>ढैम1</t>
  </si>
  <si>
    <t>ဎိမ်</t>
  </si>
  <si>
    <t>ढैम2</t>
  </si>
  <si>
    <t>ဎိမ်း</t>
  </si>
  <si>
    <t>ढैम3</t>
  </si>
  <si>
    <t>ဎို့</t>
  </si>
  <si>
    <t>ढो1</t>
  </si>
  <si>
    <t>ဎို</t>
  </si>
  <si>
    <t>ढो2</t>
  </si>
  <si>
    <t>ဎိုး</t>
  </si>
  <si>
    <t>ढो3</t>
  </si>
  <si>
    <t>ဎုန့်</t>
  </si>
  <si>
    <t>ढोन11</t>
  </si>
  <si>
    <t>ဎုန်</t>
  </si>
  <si>
    <t>ढोन12</t>
  </si>
  <si>
    <t>ဎုန်း</t>
  </si>
  <si>
    <t>ढोन13</t>
  </si>
  <si>
    <t>ဎုံ့</t>
  </si>
  <si>
    <t>ढोन21</t>
  </si>
  <si>
    <t>ဎုံ</t>
  </si>
  <si>
    <t>ढोन22</t>
  </si>
  <si>
    <t>ဎုံး</t>
  </si>
  <si>
    <t>ढोन23</t>
  </si>
  <si>
    <t>ဎုဏ့်</t>
  </si>
  <si>
    <t>ढोन31</t>
  </si>
  <si>
    <t>ဎုဏ်</t>
  </si>
  <si>
    <t>ढोन32</t>
  </si>
  <si>
    <t>ဎုဏ်း</t>
  </si>
  <si>
    <t>ढोन33</t>
  </si>
  <si>
    <t>ဎုတ်</t>
  </si>
  <si>
    <t>ढोट</t>
  </si>
  <si>
    <t>ဎုပ်</t>
  </si>
  <si>
    <t>ढोप</t>
  </si>
  <si>
    <t>ဎော့</t>
  </si>
  <si>
    <t>ढौ1</t>
  </si>
  <si>
    <t>ဎော်</t>
  </si>
  <si>
    <t>ढौ2</t>
  </si>
  <si>
    <t>ဎော</t>
  </si>
  <si>
    <t>ढौ3</t>
  </si>
  <si>
    <t>ढौन1</t>
  </si>
  <si>
    <t>ढौन2</t>
  </si>
  <si>
    <t>ढौन3</t>
  </si>
  <si>
    <t>ဎောက်</t>
  </si>
  <si>
    <t>ढौत</t>
  </si>
  <si>
    <t>ဎန့်</t>
  </si>
  <si>
    <t>ढं11</t>
  </si>
  <si>
    <t>ဎန်</t>
  </si>
  <si>
    <t>ढं12</t>
  </si>
  <si>
    <t>ဎန်း</t>
  </si>
  <si>
    <t>ढं13</t>
  </si>
  <si>
    <t>ဎမ့်</t>
  </si>
  <si>
    <t>ढं21</t>
  </si>
  <si>
    <t>ဎမ်</t>
  </si>
  <si>
    <t>ढं22</t>
  </si>
  <si>
    <t>ဎမ်း</t>
  </si>
  <si>
    <t>ढं23</t>
  </si>
  <si>
    <t>ဎံ့</t>
  </si>
  <si>
    <t>ढं31</t>
  </si>
  <si>
    <t>ဎံ</t>
  </si>
  <si>
    <t>ढं32</t>
  </si>
  <si>
    <t>ဎဏ်</t>
  </si>
  <si>
    <t>ढं4</t>
  </si>
  <si>
    <t>ဏ</t>
  </si>
  <si>
    <t>ဏာ</t>
  </si>
  <si>
    <t>ဏား</t>
  </si>
  <si>
    <t>ဏိုင့်</t>
  </si>
  <si>
    <t>ဏိုင်</t>
  </si>
  <si>
    <t>ဏိုင်း</t>
  </si>
  <si>
    <t>ဏိုက်</t>
  </si>
  <si>
    <t>ဏက်</t>
  </si>
  <si>
    <t>ဏပ်</t>
  </si>
  <si>
    <t>ဏဒ်</t>
  </si>
  <si>
    <t>ဏာတ်</t>
  </si>
  <si>
    <t>ဏာသ်</t>
  </si>
  <si>
    <t>ဏိ</t>
  </si>
  <si>
    <t>ဏီ</t>
  </si>
  <si>
    <t>ဏီး</t>
  </si>
  <si>
    <t>ဏင့်</t>
  </si>
  <si>
    <t>ဏင်</t>
  </si>
  <si>
    <t>ဏင်း</t>
  </si>
  <si>
    <t>ဏေတ်</t>
  </si>
  <si>
    <t>ဏစ်</t>
  </si>
  <si>
    <t>ဏု</t>
  </si>
  <si>
    <t>ဏူ</t>
  </si>
  <si>
    <t>ဏူး</t>
  </si>
  <si>
    <t>ဏွန့်</t>
  </si>
  <si>
    <t>ဏွန်</t>
  </si>
  <si>
    <t>ဏွန်း</t>
  </si>
  <si>
    <t>ဏွမ့်</t>
  </si>
  <si>
    <t>ဏွမ်</t>
  </si>
  <si>
    <t>ဏွမ်း</t>
  </si>
  <si>
    <t>ဏွံ့</t>
  </si>
  <si>
    <t>ဏွံ</t>
  </si>
  <si>
    <t>ဏွံး</t>
  </si>
  <si>
    <t>ဏွတ်</t>
  </si>
  <si>
    <t>ဏွပ်</t>
  </si>
  <si>
    <t>ဏေ့</t>
  </si>
  <si>
    <t>ဏေ</t>
  </si>
  <si>
    <t>ဏေး</t>
  </si>
  <si>
    <t>ဏဲ</t>
  </si>
  <si>
    <t>ဏည့်</t>
  </si>
  <si>
    <t>ဏည်</t>
  </si>
  <si>
    <t>ဏည်း</t>
  </si>
  <si>
    <t>ဏိတ်</t>
  </si>
  <si>
    <t>ဏိပ်</t>
  </si>
  <si>
    <t>ဏိန့်</t>
  </si>
  <si>
    <t>ဏိန်</t>
  </si>
  <si>
    <t>ဏိန်း</t>
  </si>
  <si>
    <t>ဏိမ့်</t>
  </si>
  <si>
    <t>ဏိမ်</t>
  </si>
  <si>
    <t>ဏိမ်း</t>
  </si>
  <si>
    <t>ဏို့</t>
  </si>
  <si>
    <t>ဏို</t>
  </si>
  <si>
    <t>ဏိုး</t>
  </si>
  <si>
    <t>ဏုန့်</t>
  </si>
  <si>
    <t>ဏုန်</t>
  </si>
  <si>
    <t>ဏုန်း</t>
  </si>
  <si>
    <t>ဏုံ့</t>
  </si>
  <si>
    <t>ဏုံ</t>
  </si>
  <si>
    <t>ဏုံး</t>
  </si>
  <si>
    <t>ဏုဏ့်</t>
  </si>
  <si>
    <t>ဏုဏ်</t>
  </si>
  <si>
    <t>ဏုဏ်း</t>
  </si>
  <si>
    <t>ဏုတ်</t>
  </si>
  <si>
    <t>ဏုပ်</t>
  </si>
  <si>
    <t>ဏော့</t>
  </si>
  <si>
    <t>ဏော်</t>
  </si>
  <si>
    <t>ဏော</t>
  </si>
  <si>
    <t>ဏောက်</t>
  </si>
  <si>
    <t>ဏန့်</t>
  </si>
  <si>
    <t>ဏန်</t>
  </si>
  <si>
    <t>ဏန်း</t>
  </si>
  <si>
    <t>ဏမ့်</t>
  </si>
  <si>
    <t>ဏမ်</t>
  </si>
  <si>
    <t>ဏမ်း</t>
  </si>
  <si>
    <t>ဏံ့</t>
  </si>
  <si>
    <t>ဏံ</t>
  </si>
  <si>
    <t>ဏဏ်</t>
  </si>
  <si>
    <t>တ</t>
  </si>
  <si>
    <t>တာ</t>
  </si>
  <si>
    <t>ता2</t>
  </si>
  <si>
    <t>တား</t>
  </si>
  <si>
    <t>ता3</t>
  </si>
  <si>
    <t>တိုင့်</t>
  </si>
  <si>
    <t>ताइन1</t>
  </si>
  <si>
    <t>တိုင်</t>
  </si>
  <si>
    <t>ताइन2</t>
  </si>
  <si>
    <t>တိုင်း</t>
  </si>
  <si>
    <t>ताइन3</t>
  </si>
  <si>
    <t>တိုက်</t>
  </si>
  <si>
    <t>တက်</t>
  </si>
  <si>
    <t>တပ်</t>
  </si>
  <si>
    <t>တဒ်</t>
  </si>
  <si>
    <t>တာတ်</t>
  </si>
  <si>
    <t>တာသ်</t>
  </si>
  <si>
    <t>တိ</t>
  </si>
  <si>
    <t>ति1</t>
  </si>
  <si>
    <t>တီ</t>
  </si>
  <si>
    <t>ति2</t>
  </si>
  <si>
    <t>တီး</t>
  </si>
  <si>
    <t>ति3</t>
  </si>
  <si>
    <t>တင့်</t>
  </si>
  <si>
    <t>तिन1</t>
  </si>
  <si>
    <t>တင်</t>
  </si>
  <si>
    <t>तिन2</t>
  </si>
  <si>
    <t>တင်း</t>
  </si>
  <si>
    <t>तिन3</t>
  </si>
  <si>
    <t>တေတ်</t>
  </si>
  <si>
    <t>တစ်</t>
  </si>
  <si>
    <t>တု</t>
  </si>
  <si>
    <t>तु1</t>
  </si>
  <si>
    <t>တူ</t>
  </si>
  <si>
    <t>तु2</t>
  </si>
  <si>
    <t>တူး</t>
  </si>
  <si>
    <t>तु3</t>
  </si>
  <si>
    <t>တွန့်</t>
  </si>
  <si>
    <t>तुन11</t>
  </si>
  <si>
    <t>တွန်</t>
  </si>
  <si>
    <t>तुन12</t>
  </si>
  <si>
    <t>တွန်း</t>
  </si>
  <si>
    <t>तुन13</t>
  </si>
  <si>
    <t>တွမ့်</t>
  </si>
  <si>
    <t>तुन21</t>
  </si>
  <si>
    <t>တွမ်</t>
  </si>
  <si>
    <t>तुन22</t>
  </si>
  <si>
    <t>တွမ်း</t>
  </si>
  <si>
    <t>तुन23</t>
  </si>
  <si>
    <t>တွံ့</t>
  </si>
  <si>
    <t>तुन31</t>
  </si>
  <si>
    <t>တွံ</t>
  </si>
  <si>
    <t>तुन32</t>
  </si>
  <si>
    <t>တွံး</t>
  </si>
  <si>
    <t>तुन33</t>
  </si>
  <si>
    <t>တွတ်</t>
  </si>
  <si>
    <t>तुत1</t>
  </si>
  <si>
    <t>တွပ်</t>
  </si>
  <si>
    <t>तुत2</t>
  </si>
  <si>
    <t>တေ့</t>
  </si>
  <si>
    <t>ते1</t>
  </si>
  <si>
    <t>တေ</t>
  </si>
  <si>
    <t>ते2</t>
  </si>
  <si>
    <t>တေး</t>
  </si>
  <si>
    <t>ते3</t>
  </si>
  <si>
    <t>ते³¹11</t>
  </si>
  <si>
    <t>ते³¹12</t>
  </si>
  <si>
    <t>တဲ</t>
  </si>
  <si>
    <t>ते³¹13</t>
  </si>
  <si>
    <t>တည့်</t>
  </si>
  <si>
    <t>ते³¹21</t>
  </si>
  <si>
    <t>တည်</t>
  </si>
  <si>
    <t>ते³¹22</t>
  </si>
  <si>
    <t>တည်း</t>
  </si>
  <si>
    <t>ते³¹23</t>
  </si>
  <si>
    <t>တိတ်</t>
  </si>
  <si>
    <t>तै1</t>
  </si>
  <si>
    <t>တိပ်</t>
  </si>
  <si>
    <t>तै2</t>
  </si>
  <si>
    <t>တိန့်</t>
  </si>
  <si>
    <t>तैन11</t>
  </si>
  <si>
    <t>တိန်</t>
  </si>
  <si>
    <t>तैन12</t>
  </si>
  <si>
    <t>တိန်း</t>
  </si>
  <si>
    <t>तैन13</t>
  </si>
  <si>
    <t>တိမ့်</t>
  </si>
  <si>
    <t>तैम1</t>
  </si>
  <si>
    <t>တိမ်</t>
  </si>
  <si>
    <t>तैम2</t>
  </si>
  <si>
    <t>တိမ်း</t>
  </si>
  <si>
    <t>तैम3</t>
  </si>
  <si>
    <t>တို့</t>
  </si>
  <si>
    <t>तो1</t>
  </si>
  <si>
    <t>တို</t>
  </si>
  <si>
    <t>तो2</t>
  </si>
  <si>
    <t>တိုး</t>
  </si>
  <si>
    <t>तो3</t>
  </si>
  <si>
    <t>တုန့်</t>
  </si>
  <si>
    <t>तोन11</t>
  </si>
  <si>
    <t>တုန်</t>
  </si>
  <si>
    <t>तोन12</t>
  </si>
  <si>
    <t>တုန်း</t>
  </si>
  <si>
    <t>तोन13</t>
  </si>
  <si>
    <t>တုံ့</t>
  </si>
  <si>
    <t>तोन21</t>
  </si>
  <si>
    <t>တုံ</t>
  </si>
  <si>
    <t>तोन22</t>
  </si>
  <si>
    <t>တုံး</t>
  </si>
  <si>
    <t>तोन23</t>
  </si>
  <si>
    <t>တုဏ့်</t>
  </si>
  <si>
    <t>तोन31</t>
  </si>
  <si>
    <t>တုဏ်</t>
  </si>
  <si>
    <t>तोन32</t>
  </si>
  <si>
    <t>တုဏ်း</t>
  </si>
  <si>
    <t>तोन33</t>
  </si>
  <si>
    <t>တုတ်</t>
  </si>
  <si>
    <t>तोट</t>
  </si>
  <si>
    <t>တုပ်</t>
  </si>
  <si>
    <t>तोप</t>
  </si>
  <si>
    <t>တော့</t>
  </si>
  <si>
    <t>तौ1</t>
  </si>
  <si>
    <t>တော်</t>
  </si>
  <si>
    <t>तौ2</t>
  </si>
  <si>
    <t>တော</t>
  </si>
  <si>
    <t>तौ3</t>
  </si>
  <si>
    <t>तौन1</t>
  </si>
  <si>
    <t>तौन2</t>
  </si>
  <si>
    <t>तौन3</t>
  </si>
  <si>
    <t>တောက်</t>
  </si>
  <si>
    <t>तौत</t>
  </si>
  <si>
    <t>တန့်</t>
  </si>
  <si>
    <t>तं11</t>
  </si>
  <si>
    <t>တန်</t>
  </si>
  <si>
    <t>तं12</t>
  </si>
  <si>
    <t>တန်း</t>
  </si>
  <si>
    <t>तं13</t>
  </si>
  <si>
    <t>တမ့်</t>
  </si>
  <si>
    <t>तं21</t>
  </si>
  <si>
    <t>တမ်</t>
  </si>
  <si>
    <t>तं22</t>
  </si>
  <si>
    <t>တမ်း</t>
  </si>
  <si>
    <t>तं23</t>
  </si>
  <si>
    <t>တံ့</t>
  </si>
  <si>
    <t>तं31</t>
  </si>
  <si>
    <t>တံ</t>
  </si>
  <si>
    <t>तं32</t>
  </si>
  <si>
    <t>တဏ်</t>
  </si>
  <si>
    <t>तं4</t>
  </si>
  <si>
    <t>ထ</t>
  </si>
  <si>
    <t>ထာ</t>
  </si>
  <si>
    <t>था2</t>
  </si>
  <si>
    <t>ထား</t>
  </si>
  <si>
    <t>था3</t>
  </si>
  <si>
    <t>ထိုင့်</t>
  </si>
  <si>
    <t>थाइन1</t>
  </si>
  <si>
    <t>ထိုင်</t>
  </si>
  <si>
    <t>थाइन2</t>
  </si>
  <si>
    <t>ထိုင်း</t>
  </si>
  <si>
    <t>थाइन3</t>
  </si>
  <si>
    <t>ထိုက်</t>
  </si>
  <si>
    <t>ထက်</t>
  </si>
  <si>
    <t>ထပ်</t>
  </si>
  <si>
    <t>ထဒ်</t>
  </si>
  <si>
    <t>ထာတ်</t>
  </si>
  <si>
    <t>ထာသ်</t>
  </si>
  <si>
    <t>ထိ</t>
  </si>
  <si>
    <t>थि1</t>
  </si>
  <si>
    <t>ထီ</t>
  </si>
  <si>
    <t>थि2</t>
  </si>
  <si>
    <t>ထီး</t>
  </si>
  <si>
    <t>थि3</t>
  </si>
  <si>
    <t>ထင့်</t>
  </si>
  <si>
    <t>थिन1</t>
  </si>
  <si>
    <t>ထင်</t>
  </si>
  <si>
    <t>थिन2</t>
  </si>
  <si>
    <t>ထင်း</t>
  </si>
  <si>
    <t>थिन3</t>
  </si>
  <si>
    <t>ထေတ်</t>
  </si>
  <si>
    <t>ထစ်</t>
  </si>
  <si>
    <t>ထု</t>
  </si>
  <si>
    <t>थु1</t>
  </si>
  <si>
    <t>ထူ</t>
  </si>
  <si>
    <t>थु2</t>
  </si>
  <si>
    <t>ထူး</t>
  </si>
  <si>
    <t>थु3</t>
  </si>
  <si>
    <t>ထွန့်</t>
  </si>
  <si>
    <t>थुन11</t>
  </si>
  <si>
    <t>ထွန်</t>
  </si>
  <si>
    <t>थुन12</t>
  </si>
  <si>
    <t>ထွန်း</t>
  </si>
  <si>
    <t>थुन13</t>
  </si>
  <si>
    <t>ထွမ့်</t>
  </si>
  <si>
    <t>थुन21</t>
  </si>
  <si>
    <t>ထွမ်</t>
  </si>
  <si>
    <t>थुन22</t>
  </si>
  <si>
    <t>ထွမ်း</t>
  </si>
  <si>
    <t>थुन23</t>
  </si>
  <si>
    <t>ထွံ့</t>
  </si>
  <si>
    <t>थुन31</t>
  </si>
  <si>
    <t>ထွံ</t>
  </si>
  <si>
    <t>थुन32</t>
  </si>
  <si>
    <t>ထွံး</t>
  </si>
  <si>
    <t>थुन33</t>
  </si>
  <si>
    <t>ထွတ်</t>
  </si>
  <si>
    <t>थुत1</t>
  </si>
  <si>
    <t>ထွပ်</t>
  </si>
  <si>
    <t>थुत2</t>
  </si>
  <si>
    <t>ထေ့</t>
  </si>
  <si>
    <t>थे1</t>
  </si>
  <si>
    <t>ထေ</t>
  </si>
  <si>
    <t>थे2</t>
  </si>
  <si>
    <t>ထေး</t>
  </si>
  <si>
    <t>थे3</t>
  </si>
  <si>
    <t>थे³¹11</t>
  </si>
  <si>
    <t>थे³¹12</t>
  </si>
  <si>
    <t>ထဲ</t>
  </si>
  <si>
    <t>थे³¹13</t>
  </si>
  <si>
    <t>ထည့်</t>
  </si>
  <si>
    <t>थे³¹21</t>
  </si>
  <si>
    <t>ထည်</t>
  </si>
  <si>
    <t>थे³¹22</t>
  </si>
  <si>
    <t>ထည်း</t>
  </si>
  <si>
    <t>थे³¹23</t>
  </si>
  <si>
    <t>ထိတ်</t>
  </si>
  <si>
    <t>थै1</t>
  </si>
  <si>
    <t>ထိပ်</t>
  </si>
  <si>
    <t>थै2</t>
  </si>
  <si>
    <t>ထိန့်</t>
  </si>
  <si>
    <t>थैन11</t>
  </si>
  <si>
    <t>ထိန်</t>
  </si>
  <si>
    <t>थैन12</t>
  </si>
  <si>
    <t>ထိန်း</t>
  </si>
  <si>
    <t>थैन13</t>
  </si>
  <si>
    <t>ထိမ့်</t>
  </si>
  <si>
    <t>थैम1</t>
  </si>
  <si>
    <t>ထိမ်</t>
  </si>
  <si>
    <t>थैम2</t>
  </si>
  <si>
    <t>ထိမ်း</t>
  </si>
  <si>
    <t>थैम3</t>
  </si>
  <si>
    <t>ထို့</t>
  </si>
  <si>
    <t>थो1</t>
  </si>
  <si>
    <t>ထို</t>
  </si>
  <si>
    <t>थो2</t>
  </si>
  <si>
    <t>ထိုး</t>
  </si>
  <si>
    <t>थो3</t>
  </si>
  <si>
    <t>ထုန့်</t>
  </si>
  <si>
    <t>थोन11</t>
  </si>
  <si>
    <t>ထုန်</t>
  </si>
  <si>
    <t>थोन12</t>
  </si>
  <si>
    <t>ထုန်း</t>
  </si>
  <si>
    <t>थोन13</t>
  </si>
  <si>
    <t>ထုံ့</t>
  </si>
  <si>
    <t>थोन21</t>
  </si>
  <si>
    <t>ထုံ</t>
  </si>
  <si>
    <t>थोन22</t>
  </si>
  <si>
    <t>ထုံး</t>
  </si>
  <si>
    <t>थोन23</t>
  </si>
  <si>
    <t>ထုဏ့်</t>
  </si>
  <si>
    <t>थोन31</t>
  </si>
  <si>
    <t>ထုဏ်</t>
  </si>
  <si>
    <t>थोन32</t>
  </si>
  <si>
    <t>ထုဏ်း</t>
  </si>
  <si>
    <t>थोन33</t>
  </si>
  <si>
    <t>ထုတ်</t>
  </si>
  <si>
    <t>थोट</t>
  </si>
  <si>
    <t>ထုပ်</t>
  </si>
  <si>
    <t>थोप</t>
  </si>
  <si>
    <t>ထော့</t>
  </si>
  <si>
    <t>थौ1</t>
  </si>
  <si>
    <t>ထော်</t>
  </si>
  <si>
    <t>थौ2</t>
  </si>
  <si>
    <t>ထော</t>
  </si>
  <si>
    <t>थौ3</t>
  </si>
  <si>
    <t>थौन1</t>
  </si>
  <si>
    <t>थौन2</t>
  </si>
  <si>
    <t>थौन3</t>
  </si>
  <si>
    <t>ထောက်</t>
  </si>
  <si>
    <t>थौत</t>
  </si>
  <si>
    <t>ထန့်</t>
  </si>
  <si>
    <t>थं11</t>
  </si>
  <si>
    <t>ထန်</t>
  </si>
  <si>
    <t>थं12</t>
  </si>
  <si>
    <t>ထန်း</t>
  </si>
  <si>
    <t>थं13</t>
  </si>
  <si>
    <t>ထမ့်</t>
  </si>
  <si>
    <t>थं21</t>
  </si>
  <si>
    <t>ထမ်</t>
  </si>
  <si>
    <t>थं22</t>
  </si>
  <si>
    <t>ထမ်း</t>
  </si>
  <si>
    <t>थं23</t>
  </si>
  <si>
    <t>ထံ့</t>
  </si>
  <si>
    <t>थं31</t>
  </si>
  <si>
    <t>ထံ</t>
  </si>
  <si>
    <t>थं32</t>
  </si>
  <si>
    <t>ထဏ်</t>
  </si>
  <si>
    <t>थं4</t>
  </si>
  <si>
    <t>ဒ</t>
  </si>
  <si>
    <t>दा2</t>
  </si>
  <si>
    <t>दा3</t>
  </si>
  <si>
    <t>ဒိုင့်</t>
  </si>
  <si>
    <t>दाइन1</t>
  </si>
  <si>
    <t>ဒိုင်</t>
  </si>
  <si>
    <t>दाइन2</t>
  </si>
  <si>
    <t>ဒိုင်း</t>
  </si>
  <si>
    <t>दाइन3</t>
  </si>
  <si>
    <t>ဒိုက်</t>
  </si>
  <si>
    <t>ဒက်</t>
  </si>
  <si>
    <t>ဒပ်</t>
  </si>
  <si>
    <t>ဒဒ်</t>
  </si>
  <si>
    <t>ဒိ</t>
  </si>
  <si>
    <t>दि1</t>
  </si>
  <si>
    <t>ဒီ</t>
  </si>
  <si>
    <t>दि2</t>
  </si>
  <si>
    <t>ဒီး</t>
  </si>
  <si>
    <t>दि3</t>
  </si>
  <si>
    <t>ဒင့်</t>
  </si>
  <si>
    <t>दिन1</t>
  </si>
  <si>
    <t>ဒင်</t>
  </si>
  <si>
    <t>दिन2</t>
  </si>
  <si>
    <t>ဒင်း</t>
  </si>
  <si>
    <t>दिन3</t>
  </si>
  <si>
    <t>ဒေတ်</t>
  </si>
  <si>
    <t>ဒစ်</t>
  </si>
  <si>
    <t>ဒု</t>
  </si>
  <si>
    <t>दु1</t>
  </si>
  <si>
    <t>ဒူ</t>
  </si>
  <si>
    <t>दु2</t>
  </si>
  <si>
    <t>ဒူး</t>
  </si>
  <si>
    <t>दु3</t>
  </si>
  <si>
    <t>ဒွန့်</t>
  </si>
  <si>
    <t>दुन11</t>
  </si>
  <si>
    <t>ဒွန်</t>
  </si>
  <si>
    <t>दुन12</t>
  </si>
  <si>
    <t>ဒွန်း</t>
  </si>
  <si>
    <t>दुन13</t>
  </si>
  <si>
    <t>ဒွမ့်</t>
  </si>
  <si>
    <t>दुन21</t>
  </si>
  <si>
    <t>ဒွမ်</t>
  </si>
  <si>
    <t>दुन22</t>
  </si>
  <si>
    <t>ဒွမ်း</t>
  </si>
  <si>
    <t>दुन23</t>
  </si>
  <si>
    <t>ဒွံ့</t>
  </si>
  <si>
    <t>दुन31</t>
  </si>
  <si>
    <t>ဒွံ</t>
  </si>
  <si>
    <t>दुन32</t>
  </si>
  <si>
    <t>ဒွံး</t>
  </si>
  <si>
    <t>दुन33</t>
  </si>
  <si>
    <t>ဒွတ်</t>
  </si>
  <si>
    <t>दुत1</t>
  </si>
  <si>
    <t>ဒွပ်</t>
  </si>
  <si>
    <t>दुत2</t>
  </si>
  <si>
    <t>ဒေ့</t>
  </si>
  <si>
    <t>दे1</t>
  </si>
  <si>
    <t>ဒေ</t>
  </si>
  <si>
    <t>दे2</t>
  </si>
  <si>
    <t>ဒေး</t>
  </si>
  <si>
    <t>दे3</t>
  </si>
  <si>
    <t>दे³¹11</t>
  </si>
  <si>
    <t>दे³¹12</t>
  </si>
  <si>
    <t>ဒဲ</t>
  </si>
  <si>
    <t>दे³¹13</t>
  </si>
  <si>
    <t>ဒည့်</t>
  </si>
  <si>
    <t>दे³¹21</t>
  </si>
  <si>
    <t>ဒည်</t>
  </si>
  <si>
    <t>दे³¹22</t>
  </si>
  <si>
    <t>ဒည်း</t>
  </si>
  <si>
    <t>दे³¹23</t>
  </si>
  <si>
    <t>ဒိတ်</t>
  </si>
  <si>
    <t>दै1</t>
  </si>
  <si>
    <t>ဒိပ်</t>
  </si>
  <si>
    <t>दै2</t>
  </si>
  <si>
    <t>ဒိန့်</t>
  </si>
  <si>
    <t>दैन11</t>
  </si>
  <si>
    <t>ဒိန်</t>
  </si>
  <si>
    <t>दैन12</t>
  </si>
  <si>
    <t>ဒိန်း</t>
  </si>
  <si>
    <t>दैन13</t>
  </si>
  <si>
    <t>ဒိမ့်</t>
  </si>
  <si>
    <t>दैम1</t>
  </si>
  <si>
    <t>ဒိမ်</t>
  </si>
  <si>
    <t>दैम2</t>
  </si>
  <si>
    <t>ဒိမ်း</t>
  </si>
  <si>
    <t>दैम3</t>
  </si>
  <si>
    <t>ဒို့</t>
  </si>
  <si>
    <t>दो1</t>
  </si>
  <si>
    <t>ဒို</t>
  </si>
  <si>
    <t>दो2</t>
  </si>
  <si>
    <t>ဒိုး</t>
  </si>
  <si>
    <t>दो3</t>
  </si>
  <si>
    <t>ဒုန့်</t>
  </si>
  <si>
    <t>दोन11</t>
  </si>
  <si>
    <t>ဒုန်</t>
  </si>
  <si>
    <t>दोन12</t>
  </si>
  <si>
    <t>ဒုန်း</t>
  </si>
  <si>
    <t>दोन13</t>
  </si>
  <si>
    <t>ဒုံ့</t>
  </si>
  <si>
    <t>दोन21</t>
  </si>
  <si>
    <t>ဒုံ</t>
  </si>
  <si>
    <t>दोन22</t>
  </si>
  <si>
    <t>ဒုံး</t>
  </si>
  <si>
    <t>दोन23</t>
  </si>
  <si>
    <t>ဒုဏ့်</t>
  </si>
  <si>
    <t>दोन31</t>
  </si>
  <si>
    <t>ဒုဏ်</t>
  </si>
  <si>
    <t>दोन32</t>
  </si>
  <si>
    <t>ဒုဏ်း</t>
  </si>
  <si>
    <t>दोन33</t>
  </si>
  <si>
    <t>ဒုတ်</t>
  </si>
  <si>
    <t>दोट</t>
  </si>
  <si>
    <t>ဒုပ်</t>
  </si>
  <si>
    <t>दोप</t>
  </si>
  <si>
    <t>दौ1</t>
  </si>
  <si>
    <t>दौ2</t>
  </si>
  <si>
    <t>दौ3</t>
  </si>
  <si>
    <t>दौन1</t>
  </si>
  <si>
    <t>दौन2</t>
  </si>
  <si>
    <t>दौन3</t>
  </si>
  <si>
    <t>दौत</t>
  </si>
  <si>
    <t>ဒန့်</t>
  </si>
  <si>
    <t>दं11</t>
  </si>
  <si>
    <t>ဒန်</t>
  </si>
  <si>
    <t>दं12</t>
  </si>
  <si>
    <t>ဒန်း</t>
  </si>
  <si>
    <t>दं13</t>
  </si>
  <si>
    <t>ဒမ့်</t>
  </si>
  <si>
    <t>दं21</t>
  </si>
  <si>
    <t>ဒမ်</t>
  </si>
  <si>
    <t>दं22</t>
  </si>
  <si>
    <t>ဒမ်း</t>
  </si>
  <si>
    <t>दं23</t>
  </si>
  <si>
    <t>ဒံ့</t>
  </si>
  <si>
    <t>दं31</t>
  </si>
  <si>
    <t>ဒံ</t>
  </si>
  <si>
    <t>दं32</t>
  </si>
  <si>
    <t>ဒဏ်</t>
  </si>
  <si>
    <t>दं4</t>
  </si>
  <si>
    <t>ဓ</t>
  </si>
  <si>
    <t>ဓာ</t>
  </si>
  <si>
    <t>धा2</t>
  </si>
  <si>
    <t>ဓား</t>
  </si>
  <si>
    <t>धा3</t>
  </si>
  <si>
    <t>ဓိုင့်</t>
  </si>
  <si>
    <t>धाइन1</t>
  </si>
  <si>
    <t>ဓိုင်</t>
  </si>
  <si>
    <t>धाइन2</t>
  </si>
  <si>
    <t>ဓိုင်း</t>
  </si>
  <si>
    <t>धाइन3</t>
  </si>
  <si>
    <t>ဓိုက်</t>
  </si>
  <si>
    <t>ဓက်</t>
  </si>
  <si>
    <t>ဓပ်</t>
  </si>
  <si>
    <t>ဓဒ်</t>
  </si>
  <si>
    <t>ဓာတ်</t>
  </si>
  <si>
    <t>ဓာသ်</t>
  </si>
  <si>
    <t>ဓိ</t>
  </si>
  <si>
    <t>धि1</t>
  </si>
  <si>
    <t>ဓီ</t>
  </si>
  <si>
    <t>धि2</t>
  </si>
  <si>
    <t>ဓီး</t>
  </si>
  <si>
    <t>धि3</t>
  </si>
  <si>
    <t>ဓင့်</t>
  </si>
  <si>
    <t>धिन1</t>
  </si>
  <si>
    <t>ဓင်</t>
  </si>
  <si>
    <t>धिन2</t>
  </si>
  <si>
    <t>ဓင်း</t>
  </si>
  <si>
    <t>धिन3</t>
  </si>
  <si>
    <t>ဓေတ်</t>
  </si>
  <si>
    <t>ဓစ်</t>
  </si>
  <si>
    <t>ဓု</t>
  </si>
  <si>
    <t>धु1</t>
  </si>
  <si>
    <t>ဓူ</t>
  </si>
  <si>
    <t>धु2</t>
  </si>
  <si>
    <t>ဓူး</t>
  </si>
  <si>
    <t>धु3</t>
  </si>
  <si>
    <t>ဓွန့်</t>
  </si>
  <si>
    <t>धुन11</t>
  </si>
  <si>
    <t>ဓွန်</t>
  </si>
  <si>
    <t>धुन12</t>
  </si>
  <si>
    <t>ဓွန်း</t>
  </si>
  <si>
    <t>धुन13</t>
  </si>
  <si>
    <t>ဓွမ့်</t>
  </si>
  <si>
    <t>धुन21</t>
  </si>
  <si>
    <t>ဓွမ်</t>
  </si>
  <si>
    <t>धुन22</t>
  </si>
  <si>
    <t>ဓွမ်း</t>
  </si>
  <si>
    <t>धुन23</t>
  </si>
  <si>
    <t>ဓွံ့</t>
  </si>
  <si>
    <t>धुन31</t>
  </si>
  <si>
    <t>ဓွံ</t>
  </si>
  <si>
    <t>धुन32</t>
  </si>
  <si>
    <t>ဓွံး</t>
  </si>
  <si>
    <t>धुन33</t>
  </si>
  <si>
    <t>ဓွတ်</t>
  </si>
  <si>
    <t>धुत1</t>
  </si>
  <si>
    <t>ဓွပ်</t>
  </si>
  <si>
    <t>धुत2</t>
  </si>
  <si>
    <t>ဓေ့</t>
  </si>
  <si>
    <t>धे1</t>
  </si>
  <si>
    <t>ဓေ</t>
  </si>
  <si>
    <t>धे2</t>
  </si>
  <si>
    <t>ဓေး</t>
  </si>
  <si>
    <t>धे3</t>
  </si>
  <si>
    <t>धे³¹11</t>
  </si>
  <si>
    <t>धे³¹12</t>
  </si>
  <si>
    <t>ဓဲ</t>
  </si>
  <si>
    <t>धे³¹13</t>
  </si>
  <si>
    <t>ဓည့်</t>
  </si>
  <si>
    <t>धे³¹21</t>
  </si>
  <si>
    <t>ဓည်</t>
  </si>
  <si>
    <t>धे³¹22</t>
  </si>
  <si>
    <t>ဓည်း</t>
  </si>
  <si>
    <t>धे³¹23</t>
  </si>
  <si>
    <t>ဓိတ်</t>
  </si>
  <si>
    <t>धै1</t>
  </si>
  <si>
    <t>ဓိပ်</t>
  </si>
  <si>
    <t>धै2</t>
  </si>
  <si>
    <t>ဓိန့်</t>
  </si>
  <si>
    <t>धैन11</t>
  </si>
  <si>
    <t>ဓိန်</t>
  </si>
  <si>
    <t>धैन12</t>
  </si>
  <si>
    <t>ဓိန်း</t>
  </si>
  <si>
    <t>धैन13</t>
  </si>
  <si>
    <t>ဓိမ့်</t>
  </si>
  <si>
    <t>धैम1</t>
  </si>
  <si>
    <t>ဓိမ်</t>
  </si>
  <si>
    <t>धैम2</t>
  </si>
  <si>
    <t>ဓိမ်း</t>
  </si>
  <si>
    <t>धैम3</t>
  </si>
  <si>
    <t>ဓို့</t>
  </si>
  <si>
    <t>धो1</t>
  </si>
  <si>
    <t>ဓို</t>
  </si>
  <si>
    <t>धो2</t>
  </si>
  <si>
    <t>ဓိုး</t>
  </si>
  <si>
    <t>धो3</t>
  </si>
  <si>
    <t>ဓုန့်</t>
  </si>
  <si>
    <t>धोन11</t>
  </si>
  <si>
    <t>ဓုန်</t>
  </si>
  <si>
    <t>धोन12</t>
  </si>
  <si>
    <t>ဓုန်း</t>
  </si>
  <si>
    <t>धोन13</t>
  </si>
  <si>
    <t>ဓုံ့</t>
  </si>
  <si>
    <t>धोन21</t>
  </si>
  <si>
    <t>ဓုံ</t>
  </si>
  <si>
    <t>धोन22</t>
  </si>
  <si>
    <t>ဓုံး</t>
  </si>
  <si>
    <t>धोन23</t>
  </si>
  <si>
    <t>ဓုဏ့်</t>
  </si>
  <si>
    <t>धोन31</t>
  </si>
  <si>
    <t>ဓုဏ်</t>
  </si>
  <si>
    <t>धोन32</t>
  </si>
  <si>
    <t>ဓုဏ်း</t>
  </si>
  <si>
    <t>धोन33</t>
  </si>
  <si>
    <t>ဓုတ်</t>
  </si>
  <si>
    <t>धोट</t>
  </si>
  <si>
    <t>ဓုပ်</t>
  </si>
  <si>
    <t>धोप</t>
  </si>
  <si>
    <t>ဓော့</t>
  </si>
  <si>
    <t>धौ1</t>
  </si>
  <si>
    <t>ဓော်</t>
  </si>
  <si>
    <t>धौ2</t>
  </si>
  <si>
    <t>ဓော</t>
  </si>
  <si>
    <t>धौ3</t>
  </si>
  <si>
    <t>धौन1</t>
  </si>
  <si>
    <t>धौन2</t>
  </si>
  <si>
    <t>धौन3</t>
  </si>
  <si>
    <t>ဓောက်</t>
  </si>
  <si>
    <t>धौत</t>
  </si>
  <si>
    <t>ဓန့်</t>
  </si>
  <si>
    <t>धं11</t>
  </si>
  <si>
    <t>ဓန်</t>
  </si>
  <si>
    <t>धं12</t>
  </si>
  <si>
    <t>ဓန်း</t>
  </si>
  <si>
    <t>धं13</t>
  </si>
  <si>
    <t>ဓမ့်</t>
  </si>
  <si>
    <t>धं21</t>
  </si>
  <si>
    <t>ဓမ်</t>
  </si>
  <si>
    <t>धं22</t>
  </si>
  <si>
    <t>ဓမ်း</t>
  </si>
  <si>
    <t>धं23</t>
  </si>
  <si>
    <t>ဓံ့</t>
  </si>
  <si>
    <t>धं31</t>
  </si>
  <si>
    <t>ဓံ</t>
  </si>
  <si>
    <t>धं32</t>
  </si>
  <si>
    <t>ဓဏ်</t>
  </si>
  <si>
    <t>धं4</t>
  </si>
  <si>
    <t>န</t>
  </si>
  <si>
    <t>နာ</t>
  </si>
  <si>
    <t>ना2</t>
  </si>
  <si>
    <t>နား</t>
  </si>
  <si>
    <t>ना3</t>
  </si>
  <si>
    <t>နိုင့်</t>
  </si>
  <si>
    <t>नाइन1</t>
  </si>
  <si>
    <t>နိုင်</t>
  </si>
  <si>
    <t>नाइन2</t>
  </si>
  <si>
    <t>နိုင်း</t>
  </si>
  <si>
    <t>नाइन3</t>
  </si>
  <si>
    <t>နိုက်</t>
  </si>
  <si>
    <t>နက်</t>
  </si>
  <si>
    <t>နပ်</t>
  </si>
  <si>
    <t>နဒ်</t>
  </si>
  <si>
    <t>နာတ်</t>
  </si>
  <si>
    <t>နာသ်</t>
  </si>
  <si>
    <t>နိ</t>
  </si>
  <si>
    <t>नि1</t>
  </si>
  <si>
    <t>နီ</t>
  </si>
  <si>
    <t>नि2</t>
  </si>
  <si>
    <t>နီး</t>
  </si>
  <si>
    <t>नि3</t>
  </si>
  <si>
    <t>နင့်</t>
  </si>
  <si>
    <t>निन1</t>
  </si>
  <si>
    <t>နင်</t>
  </si>
  <si>
    <t>निन2</t>
  </si>
  <si>
    <t>နင်း</t>
  </si>
  <si>
    <t>निन3</t>
  </si>
  <si>
    <t>နေတ်</t>
  </si>
  <si>
    <t>နစ်</t>
  </si>
  <si>
    <t>နု</t>
  </si>
  <si>
    <t>नु1</t>
  </si>
  <si>
    <t>နူ</t>
  </si>
  <si>
    <t>नु2</t>
  </si>
  <si>
    <t>နူး</t>
  </si>
  <si>
    <t>नु3</t>
  </si>
  <si>
    <t>နွန့်</t>
  </si>
  <si>
    <t>नुन11</t>
  </si>
  <si>
    <t>နွန်</t>
  </si>
  <si>
    <t>नुन12</t>
  </si>
  <si>
    <t>နွန်း</t>
  </si>
  <si>
    <t>नुन13</t>
  </si>
  <si>
    <t>နွမ့်</t>
  </si>
  <si>
    <t>नुन21</t>
  </si>
  <si>
    <t>နွမ်</t>
  </si>
  <si>
    <t>नुन22</t>
  </si>
  <si>
    <t>နွမ်း</t>
  </si>
  <si>
    <t>नुन23</t>
  </si>
  <si>
    <t>နွံ့</t>
  </si>
  <si>
    <t>नुन31</t>
  </si>
  <si>
    <t>နွံ</t>
  </si>
  <si>
    <t>नुन32</t>
  </si>
  <si>
    <t>နွံး</t>
  </si>
  <si>
    <t>नुन33</t>
  </si>
  <si>
    <t>နွတ်</t>
  </si>
  <si>
    <t>नुत1</t>
  </si>
  <si>
    <t>နွပ်</t>
  </si>
  <si>
    <t>नुत2</t>
  </si>
  <si>
    <t>နေ့</t>
  </si>
  <si>
    <t>ने1</t>
  </si>
  <si>
    <t>နေ</t>
  </si>
  <si>
    <t>ने2</t>
  </si>
  <si>
    <t>နေး</t>
  </si>
  <si>
    <t>ने3</t>
  </si>
  <si>
    <t>ने³¹11</t>
  </si>
  <si>
    <t>ने³¹12</t>
  </si>
  <si>
    <t>နဲ</t>
  </si>
  <si>
    <t>ने³¹13</t>
  </si>
  <si>
    <t>နည့်</t>
  </si>
  <si>
    <t>ने³¹21</t>
  </si>
  <si>
    <t>နည်</t>
  </si>
  <si>
    <t>ने³¹22</t>
  </si>
  <si>
    <t>နည်း</t>
  </si>
  <si>
    <t>ने³¹23</t>
  </si>
  <si>
    <t>နိတ်</t>
  </si>
  <si>
    <t>नै1</t>
  </si>
  <si>
    <t>နိပ်</t>
  </si>
  <si>
    <t>नै2</t>
  </si>
  <si>
    <t>နိန့်</t>
  </si>
  <si>
    <t>नैन11</t>
  </si>
  <si>
    <t>နိန်</t>
  </si>
  <si>
    <t>नैन12</t>
  </si>
  <si>
    <t>နိန်း</t>
  </si>
  <si>
    <t>नैन13</t>
  </si>
  <si>
    <t>နိမ့်</t>
  </si>
  <si>
    <t>नैम1</t>
  </si>
  <si>
    <t>နိမ်</t>
  </si>
  <si>
    <t>नैम2</t>
  </si>
  <si>
    <t>နိမ်း</t>
  </si>
  <si>
    <t>नैम3</t>
  </si>
  <si>
    <t>နို့</t>
  </si>
  <si>
    <t>नो1</t>
  </si>
  <si>
    <t>နို</t>
  </si>
  <si>
    <t>नो2</t>
  </si>
  <si>
    <t>နိုး</t>
  </si>
  <si>
    <t>नो3</t>
  </si>
  <si>
    <t>နုန့်</t>
  </si>
  <si>
    <t>नोन11</t>
  </si>
  <si>
    <t>နုန်</t>
  </si>
  <si>
    <t>नोन12</t>
  </si>
  <si>
    <t>နုန်း</t>
  </si>
  <si>
    <t>नोन13</t>
  </si>
  <si>
    <t>နုံ့</t>
  </si>
  <si>
    <t>नोन21</t>
  </si>
  <si>
    <t>နုံ</t>
  </si>
  <si>
    <t>नोन22</t>
  </si>
  <si>
    <t>နုံး</t>
  </si>
  <si>
    <t>नोन23</t>
  </si>
  <si>
    <t>နုဏ့်</t>
  </si>
  <si>
    <t>नोन31</t>
  </si>
  <si>
    <t>နုဏ်</t>
  </si>
  <si>
    <t>नोन32</t>
  </si>
  <si>
    <t>နုဏ်း</t>
  </si>
  <si>
    <t>नोन33</t>
  </si>
  <si>
    <t>နုတ်</t>
  </si>
  <si>
    <t>नोट</t>
  </si>
  <si>
    <t>နုပ်</t>
  </si>
  <si>
    <t>नोप</t>
  </si>
  <si>
    <t>နော့</t>
  </si>
  <si>
    <t>नौ1</t>
  </si>
  <si>
    <t>နော်</t>
  </si>
  <si>
    <t>नौ2</t>
  </si>
  <si>
    <t>နော</t>
  </si>
  <si>
    <t>नौ3</t>
  </si>
  <si>
    <t>नौन1</t>
  </si>
  <si>
    <t>नौन2</t>
  </si>
  <si>
    <t>नौन3</t>
  </si>
  <si>
    <t>နောက်</t>
  </si>
  <si>
    <t>नौत</t>
  </si>
  <si>
    <t>နန့်</t>
  </si>
  <si>
    <t>नं11</t>
  </si>
  <si>
    <t>နန်</t>
  </si>
  <si>
    <t>नं12</t>
  </si>
  <si>
    <t>နန်း</t>
  </si>
  <si>
    <t>नं13</t>
  </si>
  <si>
    <t>နမ့်</t>
  </si>
  <si>
    <t>नं21</t>
  </si>
  <si>
    <t>နမ်</t>
  </si>
  <si>
    <t>नं22</t>
  </si>
  <si>
    <t>နမ်း</t>
  </si>
  <si>
    <t>नं23</t>
  </si>
  <si>
    <t>နံ့</t>
  </si>
  <si>
    <t>नं31</t>
  </si>
  <si>
    <t>နံ</t>
  </si>
  <si>
    <t>नं32</t>
  </si>
  <si>
    <t>နဏ်</t>
  </si>
  <si>
    <t>नं4</t>
  </si>
  <si>
    <t>पा3</t>
  </si>
  <si>
    <t>ပိုင့်</t>
  </si>
  <si>
    <t>पाइन1</t>
  </si>
  <si>
    <t>ပိုင်</t>
  </si>
  <si>
    <t>पाइन2</t>
  </si>
  <si>
    <t>ပိုင်း</t>
  </si>
  <si>
    <t>पाइन3</t>
  </si>
  <si>
    <t>ပိုက်</t>
  </si>
  <si>
    <t>ပက်</t>
  </si>
  <si>
    <t>ပပ်</t>
  </si>
  <si>
    <t>ပဒ်</t>
  </si>
  <si>
    <t>ပိ</t>
  </si>
  <si>
    <t>पि1</t>
  </si>
  <si>
    <t>ပီ</t>
  </si>
  <si>
    <t>पि2</t>
  </si>
  <si>
    <t>ပီး</t>
  </si>
  <si>
    <t>पि3</t>
  </si>
  <si>
    <t>ပင့်</t>
  </si>
  <si>
    <t>पिन1</t>
  </si>
  <si>
    <t>ပင်</t>
  </si>
  <si>
    <t>पिन2</t>
  </si>
  <si>
    <t>ပင်း</t>
  </si>
  <si>
    <t>पिन3</t>
  </si>
  <si>
    <t>ပေတ်</t>
  </si>
  <si>
    <t>ပစ်</t>
  </si>
  <si>
    <t>ပု</t>
  </si>
  <si>
    <t>पु1</t>
  </si>
  <si>
    <t>ပူ</t>
  </si>
  <si>
    <t>पु2</t>
  </si>
  <si>
    <t>ပူး</t>
  </si>
  <si>
    <t>पु3</t>
  </si>
  <si>
    <t>ပွန့်</t>
  </si>
  <si>
    <t>पुन11</t>
  </si>
  <si>
    <t>ပွန်</t>
  </si>
  <si>
    <t>पुन12</t>
  </si>
  <si>
    <t>ပွန်း</t>
  </si>
  <si>
    <t>पुन13</t>
  </si>
  <si>
    <t>ပွမ့်</t>
  </si>
  <si>
    <t>पुन21</t>
  </si>
  <si>
    <t>ပွမ်</t>
  </si>
  <si>
    <t>पुन22</t>
  </si>
  <si>
    <t>ပွမ်း</t>
  </si>
  <si>
    <t>पुन23</t>
  </si>
  <si>
    <t>ပွံ့</t>
  </si>
  <si>
    <t>पुन31</t>
  </si>
  <si>
    <t>ပွံ</t>
  </si>
  <si>
    <t>पुन32</t>
  </si>
  <si>
    <t>ပွံး</t>
  </si>
  <si>
    <t>पुन33</t>
  </si>
  <si>
    <t>ပွတ်</t>
  </si>
  <si>
    <t>पुत1</t>
  </si>
  <si>
    <t>ပွပ်</t>
  </si>
  <si>
    <t>पुत2</t>
  </si>
  <si>
    <t>ပေ့</t>
  </si>
  <si>
    <t>पे1</t>
  </si>
  <si>
    <t>ပေ</t>
  </si>
  <si>
    <t>पे2</t>
  </si>
  <si>
    <t>ပေး</t>
  </si>
  <si>
    <t>पे3</t>
  </si>
  <si>
    <t>पे³¹11</t>
  </si>
  <si>
    <t>पे³¹12</t>
  </si>
  <si>
    <t>ပဲ</t>
  </si>
  <si>
    <t>पे³¹13</t>
  </si>
  <si>
    <t>ပည့်</t>
  </si>
  <si>
    <t>पे³¹21</t>
  </si>
  <si>
    <t>ပည်</t>
  </si>
  <si>
    <t>पे³¹22</t>
  </si>
  <si>
    <t>ပည်း</t>
  </si>
  <si>
    <t>पे³¹23</t>
  </si>
  <si>
    <t>ပိတ်</t>
  </si>
  <si>
    <t>पै1</t>
  </si>
  <si>
    <t>ပိပ်</t>
  </si>
  <si>
    <t>पै2</t>
  </si>
  <si>
    <t>ပိန့်</t>
  </si>
  <si>
    <t>पैन11</t>
  </si>
  <si>
    <t>ပိန်</t>
  </si>
  <si>
    <t>पैन12</t>
  </si>
  <si>
    <t>ပိန်း</t>
  </si>
  <si>
    <t>पैन13</t>
  </si>
  <si>
    <t>ပိမ့်</t>
  </si>
  <si>
    <t>पैम1</t>
  </si>
  <si>
    <t>ပိမ်</t>
  </si>
  <si>
    <t>पैम2</t>
  </si>
  <si>
    <t>ပိမ်း</t>
  </si>
  <si>
    <t>पैम3</t>
  </si>
  <si>
    <t>ပို့</t>
  </si>
  <si>
    <t>पो1</t>
  </si>
  <si>
    <t>ပို</t>
  </si>
  <si>
    <t>पो2</t>
  </si>
  <si>
    <t>ပိုး</t>
  </si>
  <si>
    <t>पो3</t>
  </si>
  <si>
    <t>ပုန့်</t>
  </si>
  <si>
    <t>पोन11</t>
  </si>
  <si>
    <t>ပုန်</t>
  </si>
  <si>
    <t>पोन12</t>
  </si>
  <si>
    <t>ပုန်း</t>
  </si>
  <si>
    <t>पोन13</t>
  </si>
  <si>
    <t>ပုံ့</t>
  </si>
  <si>
    <t>पोन21</t>
  </si>
  <si>
    <t>ပုံ</t>
  </si>
  <si>
    <t>पोन22</t>
  </si>
  <si>
    <t>ပုံး</t>
  </si>
  <si>
    <t>पोन23</t>
  </si>
  <si>
    <t>ပုဏ့်</t>
  </si>
  <si>
    <t>पोन31</t>
  </si>
  <si>
    <t>ပုဏ်</t>
  </si>
  <si>
    <t>पोन32</t>
  </si>
  <si>
    <t>ပုဏ်း</t>
  </si>
  <si>
    <t>पोन33</t>
  </si>
  <si>
    <t>ပုတ်</t>
  </si>
  <si>
    <t>पोट</t>
  </si>
  <si>
    <t>ပုပ်</t>
  </si>
  <si>
    <t>पोप</t>
  </si>
  <si>
    <t>पौ1</t>
  </si>
  <si>
    <t>पौ2</t>
  </si>
  <si>
    <t>पौ3</t>
  </si>
  <si>
    <t>पौन1</t>
  </si>
  <si>
    <t>पौन2</t>
  </si>
  <si>
    <t>पौन3</t>
  </si>
  <si>
    <t>पौत</t>
  </si>
  <si>
    <t>ပန့်</t>
  </si>
  <si>
    <t>पं11</t>
  </si>
  <si>
    <t>ပန်</t>
  </si>
  <si>
    <t>पं12</t>
  </si>
  <si>
    <t>ပန်း</t>
  </si>
  <si>
    <t>पं13</t>
  </si>
  <si>
    <t>ပမ့်</t>
  </si>
  <si>
    <t>पं21</t>
  </si>
  <si>
    <t>ပမ်</t>
  </si>
  <si>
    <t>पं22</t>
  </si>
  <si>
    <t>ပမ်း</t>
  </si>
  <si>
    <t>पं23</t>
  </si>
  <si>
    <t>ပံ့</t>
  </si>
  <si>
    <t>पं31</t>
  </si>
  <si>
    <t>ပံ</t>
  </si>
  <si>
    <t>पं32</t>
  </si>
  <si>
    <t>ပဏ်</t>
  </si>
  <si>
    <t>पं4</t>
  </si>
  <si>
    <t>ဖ</t>
  </si>
  <si>
    <t>ဖာ</t>
  </si>
  <si>
    <t>फा2</t>
  </si>
  <si>
    <t>ဖား</t>
  </si>
  <si>
    <t>फा3</t>
  </si>
  <si>
    <t>ဖိုင့်</t>
  </si>
  <si>
    <t>फाइन1</t>
  </si>
  <si>
    <t>ဖိုင်</t>
  </si>
  <si>
    <t>फाइन2</t>
  </si>
  <si>
    <t>ဖိုင်း</t>
  </si>
  <si>
    <t>फाइन3</t>
  </si>
  <si>
    <t>ဖိုက်</t>
  </si>
  <si>
    <t>ဖက်</t>
  </si>
  <si>
    <t>ဖပ်</t>
  </si>
  <si>
    <t>ဖဒ်</t>
  </si>
  <si>
    <t>ဖာတ်</t>
  </si>
  <si>
    <t>ဖာသ်</t>
  </si>
  <si>
    <t>ဖိ</t>
  </si>
  <si>
    <t>फि1</t>
  </si>
  <si>
    <t>ဖီ</t>
  </si>
  <si>
    <t>फि2</t>
  </si>
  <si>
    <t>ဖီး</t>
  </si>
  <si>
    <t>फि3</t>
  </si>
  <si>
    <t>ဖင့်</t>
  </si>
  <si>
    <t>फिन1</t>
  </si>
  <si>
    <t>ဖင်</t>
  </si>
  <si>
    <t>फिन2</t>
  </si>
  <si>
    <t>ဖင်း</t>
  </si>
  <si>
    <t>फिन3</t>
  </si>
  <si>
    <t>ဖေတ်</t>
  </si>
  <si>
    <t>ဖစ်</t>
  </si>
  <si>
    <t>ဖု</t>
  </si>
  <si>
    <t>फु1</t>
  </si>
  <si>
    <t>ဖူ</t>
  </si>
  <si>
    <t>फु2</t>
  </si>
  <si>
    <t>ဖူး</t>
  </si>
  <si>
    <t>फु3</t>
  </si>
  <si>
    <t>ဖွန့်</t>
  </si>
  <si>
    <t>फुन11</t>
  </si>
  <si>
    <t>ဖွန်</t>
  </si>
  <si>
    <t>फुन12</t>
  </si>
  <si>
    <t>ဖွန်း</t>
  </si>
  <si>
    <t>फुन13</t>
  </si>
  <si>
    <t>ဖွမ့်</t>
  </si>
  <si>
    <t>फुन21</t>
  </si>
  <si>
    <t>ဖွမ်</t>
  </si>
  <si>
    <t>फुन22</t>
  </si>
  <si>
    <t>ဖွမ်း</t>
  </si>
  <si>
    <t>फुन23</t>
  </si>
  <si>
    <t>ဖွံ့</t>
  </si>
  <si>
    <t>फुन31</t>
  </si>
  <si>
    <t>ဖွံ</t>
  </si>
  <si>
    <t>फुन32</t>
  </si>
  <si>
    <t>ဖွံး</t>
  </si>
  <si>
    <t>फुन33</t>
  </si>
  <si>
    <t>ဖွတ်</t>
  </si>
  <si>
    <t>फुत1</t>
  </si>
  <si>
    <t>ဖွပ်</t>
  </si>
  <si>
    <t>फुत2</t>
  </si>
  <si>
    <t>ဖေ့</t>
  </si>
  <si>
    <t>फे1</t>
  </si>
  <si>
    <t>ဖေ</t>
  </si>
  <si>
    <t>फे2</t>
  </si>
  <si>
    <t>ဖေး</t>
  </si>
  <si>
    <t>फे3</t>
  </si>
  <si>
    <t>फे³¹11</t>
  </si>
  <si>
    <t>फे³¹12</t>
  </si>
  <si>
    <t>ဖဲ</t>
  </si>
  <si>
    <t>फे³¹13</t>
  </si>
  <si>
    <t>ဖည့်</t>
  </si>
  <si>
    <t>फे³¹21</t>
  </si>
  <si>
    <t>ဖည်</t>
  </si>
  <si>
    <t>फे³¹22</t>
  </si>
  <si>
    <t>ဖည်း</t>
  </si>
  <si>
    <t>फे³¹23</t>
  </si>
  <si>
    <t>ဖိတ်</t>
  </si>
  <si>
    <t>फै1</t>
  </si>
  <si>
    <t>ဖိပ်</t>
  </si>
  <si>
    <t>फै2</t>
  </si>
  <si>
    <t>ဖိန့်</t>
  </si>
  <si>
    <t>फैन11</t>
  </si>
  <si>
    <t>ဖိန်</t>
  </si>
  <si>
    <t>फैन12</t>
  </si>
  <si>
    <t>ဖိန်း</t>
  </si>
  <si>
    <t>फैन13</t>
  </si>
  <si>
    <t>ဖိမ့်</t>
  </si>
  <si>
    <t>फैम1</t>
  </si>
  <si>
    <t>ဖိမ်</t>
  </si>
  <si>
    <t>फैम2</t>
  </si>
  <si>
    <t>ဖိမ်း</t>
  </si>
  <si>
    <t>फैम3</t>
  </si>
  <si>
    <t>ဖို့</t>
  </si>
  <si>
    <t>फो1</t>
  </si>
  <si>
    <t>ဖို</t>
  </si>
  <si>
    <t>फो2</t>
  </si>
  <si>
    <t>ဖိုး</t>
  </si>
  <si>
    <t>फो3</t>
  </si>
  <si>
    <t>ဖုန့်</t>
  </si>
  <si>
    <t>फोन11</t>
  </si>
  <si>
    <t>ဖုန်</t>
  </si>
  <si>
    <t>फोन12</t>
  </si>
  <si>
    <t>ဖုန်း</t>
  </si>
  <si>
    <t>फोन13</t>
  </si>
  <si>
    <t>ဖုံ့</t>
  </si>
  <si>
    <t>फोन21</t>
  </si>
  <si>
    <t>ဖုံ</t>
  </si>
  <si>
    <t>फोन22</t>
  </si>
  <si>
    <t>ဖုံး</t>
  </si>
  <si>
    <t>फोन23</t>
  </si>
  <si>
    <t>ဖုဏ့်</t>
  </si>
  <si>
    <t>फोन31</t>
  </si>
  <si>
    <t>ဖုဏ်</t>
  </si>
  <si>
    <t>फोन32</t>
  </si>
  <si>
    <t>ဖုဏ်း</t>
  </si>
  <si>
    <t>फोन33</t>
  </si>
  <si>
    <t>ဖုတ်</t>
  </si>
  <si>
    <t>फोट</t>
  </si>
  <si>
    <t>ဖုပ်</t>
  </si>
  <si>
    <t>फोप</t>
  </si>
  <si>
    <t>ဖော့</t>
  </si>
  <si>
    <t>फौ1</t>
  </si>
  <si>
    <t>ဖော်</t>
  </si>
  <si>
    <t>फौ2</t>
  </si>
  <si>
    <t>ဖော</t>
  </si>
  <si>
    <t>फौ3</t>
  </si>
  <si>
    <t>फौन1</t>
  </si>
  <si>
    <t>फौन2</t>
  </si>
  <si>
    <t>फौन3</t>
  </si>
  <si>
    <t>ဖောက်</t>
  </si>
  <si>
    <t>फौत</t>
  </si>
  <si>
    <t>ဖန့်</t>
  </si>
  <si>
    <t>फं11</t>
  </si>
  <si>
    <t>ဖန်</t>
  </si>
  <si>
    <t>फं12</t>
  </si>
  <si>
    <t>ဖန်း</t>
  </si>
  <si>
    <t>फं13</t>
  </si>
  <si>
    <t>ဖမ့်</t>
  </si>
  <si>
    <t>फं21</t>
  </si>
  <si>
    <t>ဖမ်</t>
  </si>
  <si>
    <t>फं22</t>
  </si>
  <si>
    <t>ဖမ်း</t>
  </si>
  <si>
    <t>फं23</t>
  </si>
  <si>
    <t>ဖံ့</t>
  </si>
  <si>
    <t>फं31</t>
  </si>
  <si>
    <t>ဖံ</t>
  </si>
  <si>
    <t>फं32</t>
  </si>
  <si>
    <t>ဖဏ်</t>
  </si>
  <si>
    <t>फं4</t>
  </si>
  <si>
    <t>ဗ</t>
  </si>
  <si>
    <t>ဗာ</t>
  </si>
  <si>
    <t>बा2</t>
  </si>
  <si>
    <t>ဗား</t>
  </si>
  <si>
    <t>बा3</t>
  </si>
  <si>
    <t>ဗိုင့်</t>
  </si>
  <si>
    <t>बाइन1</t>
  </si>
  <si>
    <t>ဗိုင်</t>
  </si>
  <si>
    <t>बाइन2</t>
  </si>
  <si>
    <t>ဗိုင်း</t>
  </si>
  <si>
    <t>बाइन3</t>
  </si>
  <si>
    <t>ဗိုက်</t>
  </si>
  <si>
    <t>ဗက်</t>
  </si>
  <si>
    <t>ဗပ်</t>
  </si>
  <si>
    <t>ဗဒ်</t>
  </si>
  <si>
    <t>ဗာတ်</t>
  </si>
  <si>
    <t>ဗာသ်</t>
  </si>
  <si>
    <t>ဗိ</t>
  </si>
  <si>
    <t>बि1</t>
  </si>
  <si>
    <t>ဗီ</t>
  </si>
  <si>
    <t>बि2</t>
  </si>
  <si>
    <t>ဗီး</t>
  </si>
  <si>
    <t>बि3</t>
  </si>
  <si>
    <t>ဗင့်</t>
  </si>
  <si>
    <t>बिन1</t>
  </si>
  <si>
    <t>ဗင်</t>
  </si>
  <si>
    <t>बिन2</t>
  </si>
  <si>
    <t>ဗင်း</t>
  </si>
  <si>
    <t>बिन3</t>
  </si>
  <si>
    <t>ဗေတ်</t>
  </si>
  <si>
    <t>ဗစ်</t>
  </si>
  <si>
    <t>ဗု</t>
  </si>
  <si>
    <t>बु1</t>
  </si>
  <si>
    <t>ဗူ</t>
  </si>
  <si>
    <t>बु2</t>
  </si>
  <si>
    <t>ဗူး</t>
  </si>
  <si>
    <t>बु3</t>
  </si>
  <si>
    <t>ဗွန့်</t>
  </si>
  <si>
    <t>बुन11</t>
  </si>
  <si>
    <t>ဗွန်</t>
  </si>
  <si>
    <t>बुन12</t>
  </si>
  <si>
    <t>ဗွန်း</t>
  </si>
  <si>
    <t>बुन13</t>
  </si>
  <si>
    <t>ဗွမ့်</t>
  </si>
  <si>
    <t>बुन21</t>
  </si>
  <si>
    <t>ဗွမ်</t>
  </si>
  <si>
    <t>बुन22</t>
  </si>
  <si>
    <t>ဗွမ်း</t>
  </si>
  <si>
    <t>बुन23</t>
  </si>
  <si>
    <t>ဗွံ့</t>
  </si>
  <si>
    <t>बुन31</t>
  </si>
  <si>
    <t>ဗွံ</t>
  </si>
  <si>
    <t>बुन32</t>
  </si>
  <si>
    <t>ဗွံး</t>
  </si>
  <si>
    <t>बुन33</t>
  </si>
  <si>
    <t>ဗွတ်</t>
  </si>
  <si>
    <t>बुत1</t>
  </si>
  <si>
    <t>ဗွပ်</t>
  </si>
  <si>
    <t>बुत2</t>
  </si>
  <si>
    <t>ဗေ့</t>
  </si>
  <si>
    <t>बे1</t>
  </si>
  <si>
    <t>ဗေ</t>
  </si>
  <si>
    <t>बे2</t>
  </si>
  <si>
    <t>ဗေး</t>
  </si>
  <si>
    <t>बे3</t>
  </si>
  <si>
    <t>बे³¹11</t>
  </si>
  <si>
    <t>बे³¹12</t>
  </si>
  <si>
    <t>ဗဲ</t>
  </si>
  <si>
    <t>बे³¹13</t>
  </si>
  <si>
    <t>ဗည့်</t>
  </si>
  <si>
    <t>बे³¹21</t>
  </si>
  <si>
    <t>ဗည်</t>
  </si>
  <si>
    <t>बे³¹22</t>
  </si>
  <si>
    <t>ဗည်း</t>
  </si>
  <si>
    <t>बे³¹23</t>
  </si>
  <si>
    <t>ဗိတ်</t>
  </si>
  <si>
    <t>बै1</t>
  </si>
  <si>
    <t>ဗိပ်</t>
  </si>
  <si>
    <t>बै2</t>
  </si>
  <si>
    <t>ဗိန့်</t>
  </si>
  <si>
    <t>बैन11</t>
  </si>
  <si>
    <t>ဗိန်</t>
  </si>
  <si>
    <t>बैन12</t>
  </si>
  <si>
    <t>ဗိန်း</t>
  </si>
  <si>
    <t>बैन13</t>
  </si>
  <si>
    <t>ဗိမ့်</t>
  </si>
  <si>
    <t>बैम1</t>
  </si>
  <si>
    <t>ဗိမ်</t>
  </si>
  <si>
    <t>बैम2</t>
  </si>
  <si>
    <t>ဗိမ်း</t>
  </si>
  <si>
    <t>बैम3</t>
  </si>
  <si>
    <t>ဗို့</t>
  </si>
  <si>
    <t>बो1</t>
  </si>
  <si>
    <t>ဗို</t>
  </si>
  <si>
    <t>बो2</t>
  </si>
  <si>
    <t>ဗိုး</t>
  </si>
  <si>
    <t>बो3</t>
  </si>
  <si>
    <t>ဗုန့်</t>
  </si>
  <si>
    <t>बोन11</t>
  </si>
  <si>
    <t>ဗုန်</t>
  </si>
  <si>
    <t>बोन12</t>
  </si>
  <si>
    <t>ဗုန်း</t>
  </si>
  <si>
    <t>बोन13</t>
  </si>
  <si>
    <t>ဗုံ့</t>
  </si>
  <si>
    <t>बोन21</t>
  </si>
  <si>
    <t>ဗုံ</t>
  </si>
  <si>
    <t>बोन22</t>
  </si>
  <si>
    <t>ဗုံး</t>
  </si>
  <si>
    <t>बोन23</t>
  </si>
  <si>
    <t>ဗုဏ့်</t>
  </si>
  <si>
    <t>बोन31</t>
  </si>
  <si>
    <t>ဗုဏ်</t>
  </si>
  <si>
    <t>बोन32</t>
  </si>
  <si>
    <t>ဗုဏ်း</t>
  </si>
  <si>
    <t>बोन33</t>
  </si>
  <si>
    <t>ဗုတ်</t>
  </si>
  <si>
    <t>बोट</t>
  </si>
  <si>
    <t>ဗုပ်</t>
  </si>
  <si>
    <t>बोप</t>
  </si>
  <si>
    <t>ဗော့</t>
  </si>
  <si>
    <t>बौ1</t>
  </si>
  <si>
    <t>ဗော်</t>
  </si>
  <si>
    <t>बौ2</t>
  </si>
  <si>
    <t>ဗော</t>
  </si>
  <si>
    <t>बौ3</t>
  </si>
  <si>
    <t>बौन1</t>
  </si>
  <si>
    <t>बौन2</t>
  </si>
  <si>
    <t>बौन3</t>
  </si>
  <si>
    <t>ဗောက်</t>
  </si>
  <si>
    <t>बौत</t>
  </si>
  <si>
    <t>ဗန့်</t>
  </si>
  <si>
    <t>बं11</t>
  </si>
  <si>
    <t>ဗန်</t>
  </si>
  <si>
    <t>बं12</t>
  </si>
  <si>
    <t>ဗန်း</t>
  </si>
  <si>
    <t>बं13</t>
  </si>
  <si>
    <t>ဗမ့်</t>
  </si>
  <si>
    <t>बं21</t>
  </si>
  <si>
    <t>ဗမ်</t>
  </si>
  <si>
    <t>बं22</t>
  </si>
  <si>
    <t>ဗမ်း</t>
  </si>
  <si>
    <t>बं23</t>
  </si>
  <si>
    <t>ဗံ့</t>
  </si>
  <si>
    <t>बं31</t>
  </si>
  <si>
    <t>ဗံ</t>
  </si>
  <si>
    <t>बं32</t>
  </si>
  <si>
    <t>ဗဏ်</t>
  </si>
  <si>
    <t>बं4</t>
  </si>
  <si>
    <t>ဘ</t>
  </si>
  <si>
    <t>ဘား</t>
  </si>
  <si>
    <t>ဘိုင့်</t>
  </si>
  <si>
    <t>ဘိုင်</t>
  </si>
  <si>
    <t>ဘိုင်း</t>
  </si>
  <si>
    <t>ဘိုက်</t>
  </si>
  <si>
    <t>ဘက်</t>
  </si>
  <si>
    <t>ဘပ်</t>
  </si>
  <si>
    <t>ဘဒ်</t>
  </si>
  <si>
    <t>ဘာတ်</t>
  </si>
  <si>
    <t>ဘာသ်</t>
  </si>
  <si>
    <t>ဘိ</t>
  </si>
  <si>
    <t>ဘီ</t>
  </si>
  <si>
    <t>ဘီး</t>
  </si>
  <si>
    <t>ဘင့်</t>
  </si>
  <si>
    <t>ဘင်</t>
  </si>
  <si>
    <t>ဘင်း</t>
  </si>
  <si>
    <t>ဘေတ်</t>
  </si>
  <si>
    <t>ဘစ်</t>
  </si>
  <si>
    <t>ဘု</t>
  </si>
  <si>
    <t>ဘူ</t>
  </si>
  <si>
    <t>ဘွန့်</t>
  </si>
  <si>
    <t>ဘွန်</t>
  </si>
  <si>
    <t>ဘွန်း</t>
  </si>
  <si>
    <t>ဘွမ့်</t>
  </si>
  <si>
    <t>ဘွမ်</t>
  </si>
  <si>
    <t>ဘွမ်း</t>
  </si>
  <si>
    <t>ဘွံ့</t>
  </si>
  <si>
    <t>ဘွံ</t>
  </si>
  <si>
    <t>ဘွံး</t>
  </si>
  <si>
    <t>ဘွတ်</t>
  </si>
  <si>
    <t>ဘွပ်</t>
  </si>
  <si>
    <t>ဘေ့</t>
  </si>
  <si>
    <t>ဘေ</t>
  </si>
  <si>
    <t>ဘေး</t>
  </si>
  <si>
    <t>ဘဲ</t>
  </si>
  <si>
    <t>ဘည့်</t>
  </si>
  <si>
    <t>ဘည်</t>
  </si>
  <si>
    <t>ဘည်း</t>
  </si>
  <si>
    <t>ဘိတ်</t>
  </si>
  <si>
    <t>ဘိပ်</t>
  </si>
  <si>
    <t>ဘိန့်</t>
  </si>
  <si>
    <t>ဘိန်</t>
  </si>
  <si>
    <t>ဘိန်း</t>
  </si>
  <si>
    <t>ဘိမ့်</t>
  </si>
  <si>
    <t>ဘိမ်</t>
  </si>
  <si>
    <t>ဘိမ်း</t>
  </si>
  <si>
    <t>ဘို့</t>
  </si>
  <si>
    <t>ဘို</t>
  </si>
  <si>
    <t>ဘိုး</t>
  </si>
  <si>
    <t>ဘုန့်</t>
  </si>
  <si>
    <t>ဘုန်</t>
  </si>
  <si>
    <t>ဘုန်း</t>
  </si>
  <si>
    <t>ဘုံ့</t>
  </si>
  <si>
    <t>ဘုံ</t>
  </si>
  <si>
    <t>ဘုံး</t>
  </si>
  <si>
    <t>ဘုဏ့်</t>
  </si>
  <si>
    <t>ဘုဏ်</t>
  </si>
  <si>
    <t>ဘုဏ်း</t>
  </si>
  <si>
    <t>ဘုတ်</t>
  </si>
  <si>
    <t>ဘုပ်</t>
  </si>
  <si>
    <t>ဘော့</t>
  </si>
  <si>
    <t>ဘော်</t>
  </si>
  <si>
    <t>ဘော</t>
  </si>
  <si>
    <t>ဘောက်</t>
  </si>
  <si>
    <t>ဘန့်</t>
  </si>
  <si>
    <t>ဘန်</t>
  </si>
  <si>
    <t>ဘန်း</t>
  </si>
  <si>
    <t>ဘမ့်</t>
  </si>
  <si>
    <t>ဘမ်</t>
  </si>
  <si>
    <t>ဘမ်း</t>
  </si>
  <si>
    <t>ဘံ့</t>
  </si>
  <si>
    <t>ဘံ</t>
  </si>
  <si>
    <t>ဘဏ်</t>
  </si>
  <si>
    <t>မာ</t>
  </si>
  <si>
    <t>मा2</t>
  </si>
  <si>
    <t>မား</t>
  </si>
  <si>
    <t>मा3</t>
  </si>
  <si>
    <t>မိုင့်</t>
  </si>
  <si>
    <t>माइन1</t>
  </si>
  <si>
    <t>မိုင်</t>
  </si>
  <si>
    <t>माइन2</t>
  </si>
  <si>
    <t>မိုင်း</t>
  </si>
  <si>
    <t>माइन3</t>
  </si>
  <si>
    <t>မိုက်</t>
  </si>
  <si>
    <t>မက်</t>
  </si>
  <si>
    <t>မပ်</t>
  </si>
  <si>
    <t>မဒ်</t>
  </si>
  <si>
    <t>မာတ်</t>
  </si>
  <si>
    <t>မာသ်</t>
  </si>
  <si>
    <t>မိ</t>
  </si>
  <si>
    <t>मि1</t>
  </si>
  <si>
    <t>မီ</t>
  </si>
  <si>
    <t>मि2</t>
  </si>
  <si>
    <t>မီး</t>
  </si>
  <si>
    <t>मि3</t>
  </si>
  <si>
    <t>မင့်</t>
  </si>
  <si>
    <t>मिन1</t>
  </si>
  <si>
    <t>မင်</t>
  </si>
  <si>
    <t>मिन2</t>
  </si>
  <si>
    <t>မင်း</t>
  </si>
  <si>
    <t>मिन3</t>
  </si>
  <si>
    <t>မေတ်</t>
  </si>
  <si>
    <t>မစ်</t>
  </si>
  <si>
    <t>မု</t>
  </si>
  <si>
    <t>मु1</t>
  </si>
  <si>
    <t>မူ</t>
  </si>
  <si>
    <t>मु2</t>
  </si>
  <si>
    <t>မူး</t>
  </si>
  <si>
    <t>मु3</t>
  </si>
  <si>
    <t>မွန့်</t>
  </si>
  <si>
    <t>मुन11</t>
  </si>
  <si>
    <t>မွန်</t>
  </si>
  <si>
    <t>मुन12</t>
  </si>
  <si>
    <t>မွန်း</t>
  </si>
  <si>
    <t>मुन13</t>
  </si>
  <si>
    <t>မွမ့်</t>
  </si>
  <si>
    <t>मुन21</t>
  </si>
  <si>
    <t>မွမ်</t>
  </si>
  <si>
    <t>मुन22</t>
  </si>
  <si>
    <t>မွမ်း</t>
  </si>
  <si>
    <t>मुन23</t>
  </si>
  <si>
    <t>မွံ့</t>
  </si>
  <si>
    <t>मुन31</t>
  </si>
  <si>
    <t>မွံ</t>
  </si>
  <si>
    <t>मुन32</t>
  </si>
  <si>
    <t>မွံး</t>
  </si>
  <si>
    <t>मुन33</t>
  </si>
  <si>
    <t>မွတ်</t>
  </si>
  <si>
    <t>मुत1</t>
  </si>
  <si>
    <t>မွပ်</t>
  </si>
  <si>
    <t>मुत2</t>
  </si>
  <si>
    <t>မေ့</t>
  </si>
  <si>
    <t>मे1</t>
  </si>
  <si>
    <t>မေ</t>
  </si>
  <si>
    <t>मे2</t>
  </si>
  <si>
    <t>မေး</t>
  </si>
  <si>
    <t>मे3</t>
  </si>
  <si>
    <t>मे³¹11</t>
  </si>
  <si>
    <t>मे³¹12</t>
  </si>
  <si>
    <t>မဲ</t>
  </si>
  <si>
    <t>मे³¹13</t>
  </si>
  <si>
    <t>မည့်</t>
  </si>
  <si>
    <t>मे³¹21</t>
  </si>
  <si>
    <t>မည်</t>
  </si>
  <si>
    <t>मे³¹22</t>
  </si>
  <si>
    <t>မည်း</t>
  </si>
  <si>
    <t>मे³¹23</t>
  </si>
  <si>
    <t>မိတ်</t>
  </si>
  <si>
    <t>मै1</t>
  </si>
  <si>
    <t>မိပ်</t>
  </si>
  <si>
    <t>मै2</t>
  </si>
  <si>
    <t>မိန့်</t>
  </si>
  <si>
    <t>मैन11</t>
  </si>
  <si>
    <t>မိန်</t>
  </si>
  <si>
    <t>मैन12</t>
  </si>
  <si>
    <t>မိန်း</t>
  </si>
  <si>
    <t>मैन13</t>
  </si>
  <si>
    <t>မိမ့်</t>
  </si>
  <si>
    <t>मैम1</t>
  </si>
  <si>
    <t>မိမ်</t>
  </si>
  <si>
    <t>मैम2</t>
  </si>
  <si>
    <t>မိမ်း</t>
  </si>
  <si>
    <t>मैम3</t>
  </si>
  <si>
    <t>မို့</t>
  </si>
  <si>
    <t>मो1</t>
  </si>
  <si>
    <t>မို</t>
  </si>
  <si>
    <t>मो2</t>
  </si>
  <si>
    <t>မိုး</t>
  </si>
  <si>
    <t>मो3</t>
  </si>
  <si>
    <t>မုန့်</t>
  </si>
  <si>
    <t>मोन11</t>
  </si>
  <si>
    <t>မုန်</t>
  </si>
  <si>
    <t>मोन12</t>
  </si>
  <si>
    <t>မုန်း</t>
  </si>
  <si>
    <t>मोन13</t>
  </si>
  <si>
    <t>မုံ့</t>
  </si>
  <si>
    <t>मोन21</t>
  </si>
  <si>
    <t>မုံ</t>
  </si>
  <si>
    <t>मोन22</t>
  </si>
  <si>
    <t>မုံး</t>
  </si>
  <si>
    <t>मोन23</t>
  </si>
  <si>
    <t>မုဏ့်</t>
  </si>
  <si>
    <t>मोन31</t>
  </si>
  <si>
    <t>မုဏ်</t>
  </si>
  <si>
    <t>मोन32</t>
  </si>
  <si>
    <t>မုဏ်း</t>
  </si>
  <si>
    <t>मोन33</t>
  </si>
  <si>
    <t>မုတ်</t>
  </si>
  <si>
    <t>मोट</t>
  </si>
  <si>
    <t>မုပ်</t>
  </si>
  <si>
    <t>मोप</t>
  </si>
  <si>
    <t>မော့</t>
  </si>
  <si>
    <t>मौ1</t>
  </si>
  <si>
    <t>မော်</t>
  </si>
  <si>
    <t>मौ2</t>
  </si>
  <si>
    <t>မော</t>
  </si>
  <si>
    <t>मौ3</t>
  </si>
  <si>
    <t>मौन1</t>
  </si>
  <si>
    <t>मौन2</t>
  </si>
  <si>
    <t>मौन3</t>
  </si>
  <si>
    <t>မောက်</t>
  </si>
  <si>
    <t>मौत</t>
  </si>
  <si>
    <t>မန့်</t>
  </si>
  <si>
    <t>मं11</t>
  </si>
  <si>
    <t>မန်</t>
  </si>
  <si>
    <t>मं12</t>
  </si>
  <si>
    <t>မန်း</t>
  </si>
  <si>
    <t>मं13</t>
  </si>
  <si>
    <t>မမ့်</t>
  </si>
  <si>
    <t>मं21</t>
  </si>
  <si>
    <t>မမ်</t>
  </si>
  <si>
    <t>मं22</t>
  </si>
  <si>
    <t>မမ်း</t>
  </si>
  <si>
    <t>मं23</t>
  </si>
  <si>
    <t>မံ့</t>
  </si>
  <si>
    <t>मं31</t>
  </si>
  <si>
    <t>မံ</t>
  </si>
  <si>
    <t>मं32</t>
  </si>
  <si>
    <t>မဏ်</t>
  </si>
  <si>
    <t>मं4</t>
  </si>
  <si>
    <t>ယ</t>
  </si>
  <si>
    <t>ယာ</t>
  </si>
  <si>
    <t>या2</t>
  </si>
  <si>
    <t>ယား</t>
  </si>
  <si>
    <t>या3</t>
  </si>
  <si>
    <t>ယိုင့်</t>
  </si>
  <si>
    <t>याइन1</t>
  </si>
  <si>
    <t>ယိုင်</t>
  </si>
  <si>
    <t>याइन2</t>
  </si>
  <si>
    <t>ယိုင်း</t>
  </si>
  <si>
    <t>याइन3</t>
  </si>
  <si>
    <t>ယိုက်</t>
  </si>
  <si>
    <t>ယက်</t>
  </si>
  <si>
    <t>ယပ်</t>
  </si>
  <si>
    <t>ယဒ်</t>
  </si>
  <si>
    <t>ယာတ်</t>
  </si>
  <si>
    <t>ယာသ်</t>
  </si>
  <si>
    <t>ယိ</t>
  </si>
  <si>
    <t>यि1</t>
  </si>
  <si>
    <t>ယီ</t>
  </si>
  <si>
    <t>यि2</t>
  </si>
  <si>
    <t>ယီး</t>
  </si>
  <si>
    <t>यि3</t>
  </si>
  <si>
    <t>ယင့်</t>
  </si>
  <si>
    <t>यिन1</t>
  </si>
  <si>
    <t>ယင်</t>
  </si>
  <si>
    <t>यिन2</t>
  </si>
  <si>
    <t>ယင်း</t>
  </si>
  <si>
    <t>यिन3</t>
  </si>
  <si>
    <t>ယေတ်</t>
  </si>
  <si>
    <t>ယစ်</t>
  </si>
  <si>
    <t>ယု</t>
  </si>
  <si>
    <t>यु1</t>
  </si>
  <si>
    <t>ယူ</t>
  </si>
  <si>
    <t>यु2</t>
  </si>
  <si>
    <t>ယူး</t>
  </si>
  <si>
    <t>यु3</t>
  </si>
  <si>
    <t>ယွန့်</t>
  </si>
  <si>
    <t>युन11</t>
  </si>
  <si>
    <t>ယွန်</t>
  </si>
  <si>
    <t>युन12</t>
  </si>
  <si>
    <t>ယွန်း</t>
  </si>
  <si>
    <t>युन13</t>
  </si>
  <si>
    <t>ယွမ့်</t>
  </si>
  <si>
    <t>युन21</t>
  </si>
  <si>
    <t>ယွမ်</t>
  </si>
  <si>
    <t>युन22</t>
  </si>
  <si>
    <t>ယွမ်း</t>
  </si>
  <si>
    <t>युन23</t>
  </si>
  <si>
    <t>ယွံ့</t>
  </si>
  <si>
    <t>युन31</t>
  </si>
  <si>
    <t>ယွံ</t>
  </si>
  <si>
    <t>युन32</t>
  </si>
  <si>
    <t>ယွံး</t>
  </si>
  <si>
    <t>युन33</t>
  </si>
  <si>
    <t>ယွတ်</t>
  </si>
  <si>
    <t>युत1</t>
  </si>
  <si>
    <t>ယွပ်</t>
  </si>
  <si>
    <t>युत2</t>
  </si>
  <si>
    <t>ယေ့</t>
  </si>
  <si>
    <t>ये1</t>
  </si>
  <si>
    <t>ယေ</t>
  </si>
  <si>
    <t>ये2</t>
  </si>
  <si>
    <t>ယေး</t>
  </si>
  <si>
    <t>ये3</t>
  </si>
  <si>
    <t>ये³¹11</t>
  </si>
  <si>
    <t>ये³¹12</t>
  </si>
  <si>
    <t>ယဲ</t>
  </si>
  <si>
    <t>ये³¹13</t>
  </si>
  <si>
    <t>ယည့်</t>
  </si>
  <si>
    <t>ये³¹21</t>
  </si>
  <si>
    <t>ယည်</t>
  </si>
  <si>
    <t>ये³¹22</t>
  </si>
  <si>
    <t>ယည်း</t>
  </si>
  <si>
    <t>ये³¹23</t>
  </si>
  <si>
    <t>ယိတ်</t>
  </si>
  <si>
    <t>यै1</t>
  </si>
  <si>
    <t>ယိပ်</t>
  </si>
  <si>
    <t>यै2</t>
  </si>
  <si>
    <t>ယိန့်</t>
  </si>
  <si>
    <t>यैन11</t>
  </si>
  <si>
    <t>ယိန်</t>
  </si>
  <si>
    <t>यैन12</t>
  </si>
  <si>
    <t>ယိန်း</t>
  </si>
  <si>
    <t>यैन13</t>
  </si>
  <si>
    <t>ယိမ့်</t>
  </si>
  <si>
    <t>यैम1</t>
  </si>
  <si>
    <t>ယိမ်</t>
  </si>
  <si>
    <t>यैम2</t>
  </si>
  <si>
    <t>ယိမ်း</t>
  </si>
  <si>
    <t>यैम3</t>
  </si>
  <si>
    <t>ယို့</t>
  </si>
  <si>
    <t>यो1</t>
  </si>
  <si>
    <t>ယို</t>
  </si>
  <si>
    <t>यो2</t>
  </si>
  <si>
    <t>ယိုး</t>
  </si>
  <si>
    <t>यो3</t>
  </si>
  <si>
    <t>ယုန့်</t>
  </si>
  <si>
    <t>योन11</t>
  </si>
  <si>
    <t>ယုန်</t>
  </si>
  <si>
    <t>योन12</t>
  </si>
  <si>
    <t>ယုန်း</t>
  </si>
  <si>
    <t>योन13</t>
  </si>
  <si>
    <t>ယုံ့</t>
  </si>
  <si>
    <t>योन21</t>
  </si>
  <si>
    <t>ယုံ</t>
  </si>
  <si>
    <t>योन22</t>
  </si>
  <si>
    <t>ယုံး</t>
  </si>
  <si>
    <t>योन23</t>
  </si>
  <si>
    <t>ယုဏ့်</t>
  </si>
  <si>
    <t>योन31</t>
  </si>
  <si>
    <t>ယုဏ်</t>
  </si>
  <si>
    <t>योन32</t>
  </si>
  <si>
    <t>ယုဏ်း</t>
  </si>
  <si>
    <t>योन33</t>
  </si>
  <si>
    <t>ယုတ်</t>
  </si>
  <si>
    <t>योट</t>
  </si>
  <si>
    <t>ယုပ်</t>
  </si>
  <si>
    <t>योप</t>
  </si>
  <si>
    <t>ယော့</t>
  </si>
  <si>
    <t>यौ1</t>
  </si>
  <si>
    <t>ယော်</t>
  </si>
  <si>
    <t>यौ2</t>
  </si>
  <si>
    <t>ယော</t>
  </si>
  <si>
    <t>यौ3</t>
  </si>
  <si>
    <t>यौन1</t>
  </si>
  <si>
    <t>यौन2</t>
  </si>
  <si>
    <t>यौन3</t>
  </si>
  <si>
    <t>ယောက်</t>
  </si>
  <si>
    <t>यौत</t>
  </si>
  <si>
    <t>ယန့်</t>
  </si>
  <si>
    <t>यं11</t>
  </si>
  <si>
    <t>ယန်</t>
  </si>
  <si>
    <t>यं12</t>
  </si>
  <si>
    <t>ယန်း</t>
  </si>
  <si>
    <t>यं13</t>
  </si>
  <si>
    <t>ယမ့်</t>
  </si>
  <si>
    <t>यं21</t>
  </si>
  <si>
    <t>ယမ်</t>
  </si>
  <si>
    <t>यं22</t>
  </si>
  <si>
    <t>ယမ်း</t>
  </si>
  <si>
    <t>यं23</t>
  </si>
  <si>
    <t>ယံ့</t>
  </si>
  <si>
    <t>यं31</t>
  </si>
  <si>
    <t>ယံ</t>
  </si>
  <si>
    <t>यं32</t>
  </si>
  <si>
    <t>ယဏ်</t>
  </si>
  <si>
    <t>यं4</t>
  </si>
  <si>
    <t>ရာ</t>
  </si>
  <si>
    <t>रा2</t>
  </si>
  <si>
    <t>ရား</t>
  </si>
  <si>
    <t>रा3</t>
  </si>
  <si>
    <t>ရိုင့်</t>
  </si>
  <si>
    <t>राइन1</t>
  </si>
  <si>
    <t>ရိုင်</t>
  </si>
  <si>
    <t>राइन2</t>
  </si>
  <si>
    <t>ရိုင်း</t>
  </si>
  <si>
    <t>राइन3</t>
  </si>
  <si>
    <t>ရိုက်</t>
  </si>
  <si>
    <t>ရက်</t>
  </si>
  <si>
    <t>ရပ်</t>
  </si>
  <si>
    <t>ရဒ်</t>
  </si>
  <si>
    <t>ရာတ်</t>
  </si>
  <si>
    <t>ရာသ်</t>
  </si>
  <si>
    <t>ရိ</t>
  </si>
  <si>
    <t>रि1</t>
  </si>
  <si>
    <t>ရီ</t>
  </si>
  <si>
    <t>रि2</t>
  </si>
  <si>
    <t>ရီး</t>
  </si>
  <si>
    <t>रि3</t>
  </si>
  <si>
    <t>ရင့်</t>
  </si>
  <si>
    <t>रिन1</t>
  </si>
  <si>
    <t>ရင်</t>
  </si>
  <si>
    <t>रिन2</t>
  </si>
  <si>
    <t>ရင်း</t>
  </si>
  <si>
    <t>रिन3</t>
  </si>
  <si>
    <t>ရေတ်</t>
  </si>
  <si>
    <t>ရစ်</t>
  </si>
  <si>
    <t>ရု</t>
  </si>
  <si>
    <t>रु1</t>
  </si>
  <si>
    <t>ရူ</t>
  </si>
  <si>
    <t>रु2</t>
  </si>
  <si>
    <t>ရူး</t>
  </si>
  <si>
    <t>रु3</t>
  </si>
  <si>
    <t>ရွန့်</t>
  </si>
  <si>
    <t>रुन11</t>
  </si>
  <si>
    <t>ရွန်</t>
  </si>
  <si>
    <t>रुन12</t>
  </si>
  <si>
    <t>ရွန်း</t>
  </si>
  <si>
    <t>रुन13</t>
  </si>
  <si>
    <t>ရွမ့်</t>
  </si>
  <si>
    <t>रुन21</t>
  </si>
  <si>
    <t>ရွမ်</t>
  </si>
  <si>
    <t>रुन22</t>
  </si>
  <si>
    <t>ရွမ်း</t>
  </si>
  <si>
    <t>रुन23</t>
  </si>
  <si>
    <t>ရွံ့</t>
  </si>
  <si>
    <t>रुन31</t>
  </si>
  <si>
    <t>ရွံ</t>
  </si>
  <si>
    <t>रुन32</t>
  </si>
  <si>
    <t>ရွံး</t>
  </si>
  <si>
    <t>रुन33</t>
  </si>
  <si>
    <t>ရွတ်</t>
  </si>
  <si>
    <t>रुत1</t>
  </si>
  <si>
    <t>ရွပ်</t>
  </si>
  <si>
    <t>रुत2</t>
  </si>
  <si>
    <t>ရေ့</t>
  </si>
  <si>
    <t>रे1</t>
  </si>
  <si>
    <t>ရေ</t>
  </si>
  <si>
    <t>रे2</t>
  </si>
  <si>
    <t>ရေး</t>
  </si>
  <si>
    <t>रे3</t>
  </si>
  <si>
    <t>रे³¹11</t>
  </si>
  <si>
    <t>रे³¹12</t>
  </si>
  <si>
    <t>ရဲ</t>
  </si>
  <si>
    <t>रे³¹13</t>
  </si>
  <si>
    <t>ရည့်</t>
  </si>
  <si>
    <t>रे³¹21</t>
  </si>
  <si>
    <t>ရည်</t>
  </si>
  <si>
    <t>रे³¹22</t>
  </si>
  <si>
    <t>ရည်း</t>
  </si>
  <si>
    <t>रे³¹23</t>
  </si>
  <si>
    <t>ရိတ်</t>
  </si>
  <si>
    <t>रै1</t>
  </si>
  <si>
    <t>ရိပ်</t>
  </si>
  <si>
    <t>रै2</t>
  </si>
  <si>
    <t>ရိန့်</t>
  </si>
  <si>
    <t>रैन11</t>
  </si>
  <si>
    <t>ရိန်</t>
  </si>
  <si>
    <t>रैन12</t>
  </si>
  <si>
    <t>ရိန်း</t>
  </si>
  <si>
    <t>रैन13</t>
  </si>
  <si>
    <t>ရိမ့်</t>
  </si>
  <si>
    <t>रैम1</t>
  </si>
  <si>
    <t>ရိမ်</t>
  </si>
  <si>
    <t>रैम2</t>
  </si>
  <si>
    <t>ရိမ်း</t>
  </si>
  <si>
    <t>रैम3</t>
  </si>
  <si>
    <t>ရို့</t>
  </si>
  <si>
    <t>रो1</t>
  </si>
  <si>
    <t>ရို</t>
  </si>
  <si>
    <t>रो2</t>
  </si>
  <si>
    <t>ရိုး</t>
  </si>
  <si>
    <t>रो3</t>
  </si>
  <si>
    <t>ရုန့်</t>
  </si>
  <si>
    <t>रोन11</t>
  </si>
  <si>
    <t>ရုန်</t>
  </si>
  <si>
    <t>रोन12</t>
  </si>
  <si>
    <t>ရုန်း</t>
  </si>
  <si>
    <t>रोन13</t>
  </si>
  <si>
    <t>ရုံ့</t>
  </si>
  <si>
    <t>रोन21</t>
  </si>
  <si>
    <t>ရုံ</t>
  </si>
  <si>
    <t>रोन22</t>
  </si>
  <si>
    <t>ရုံး</t>
  </si>
  <si>
    <t>रोन23</t>
  </si>
  <si>
    <t>ရုဏ့်</t>
  </si>
  <si>
    <t>रोन31</t>
  </si>
  <si>
    <t>ရုဏ်</t>
  </si>
  <si>
    <t>रोन32</t>
  </si>
  <si>
    <t>ရုဏ်း</t>
  </si>
  <si>
    <t>रोन33</t>
  </si>
  <si>
    <t>ရုတ်</t>
  </si>
  <si>
    <t>रोट</t>
  </si>
  <si>
    <t>ရုပ်</t>
  </si>
  <si>
    <t>रोप</t>
  </si>
  <si>
    <t>ရော့</t>
  </si>
  <si>
    <t>रौ1</t>
  </si>
  <si>
    <t>ရော်</t>
  </si>
  <si>
    <t>रौ2</t>
  </si>
  <si>
    <t>ရော</t>
  </si>
  <si>
    <t>रौ3</t>
  </si>
  <si>
    <t>रौन1</t>
  </si>
  <si>
    <t>रौन2</t>
  </si>
  <si>
    <t>रौन3</t>
  </si>
  <si>
    <t>रौत</t>
  </si>
  <si>
    <t>ရန့်</t>
  </si>
  <si>
    <t>रं11</t>
  </si>
  <si>
    <t>ရန်</t>
  </si>
  <si>
    <t>रं12</t>
  </si>
  <si>
    <t>ရန်း</t>
  </si>
  <si>
    <t>रं13</t>
  </si>
  <si>
    <t>ရမ့်</t>
  </si>
  <si>
    <t>रं21</t>
  </si>
  <si>
    <t>ရမ်</t>
  </si>
  <si>
    <t>रं22</t>
  </si>
  <si>
    <t>ရမ်း</t>
  </si>
  <si>
    <t>रं23</t>
  </si>
  <si>
    <t>ရံ့</t>
  </si>
  <si>
    <t>रं31</t>
  </si>
  <si>
    <t>ရံ</t>
  </si>
  <si>
    <t>रं32</t>
  </si>
  <si>
    <t>ရဏ်</t>
  </si>
  <si>
    <t>रं4</t>
  </si>
  <si>
    <t>လာ</t>
  </si>
  <si>
    <t>ला2</t>
  </si>
  <si>
    <t>ला3</t>
  </si>
  <si>
    <t>လိုင့်</t>
  </si>
  <si>
    <t>लाइन1</t>
  </si>
  <si>
    <t>လိုင်</t>
  </si>
  <si>
    <t>लाइन2</t>
  </si>
  <si>
    <t>လိုင်း</t>
  </si>
  <si>
    <t>लाइन3</t>
  </si>
  <si>
    <t>လိုက်</t>
  </si>
  <si>
    <t>လက်</t>
  </si>
  <si>
    <t>လပ်</t>
  </si>
  <si>
    <t>လဒ်</t>
  </si>
  <si>
    <t>လာတ်</t>
  </si>
  <si>
    <t>လာသ်</t>
  </si>
  <si>
    <t>လိ</t>
  </si>
  <si>
    <t>लि1</t>
  </si>
  <si>
    <t>လီ</t>
  </si>
  <si>
    <t>लि2</t>
  </si>
  <si>
    <t>လီး</t>
  </si>
  <si>
    <t>लि3</t>
  </si>
  <si>
    <t>လင့်</t>
  </si>
  <si>
    <t>लिन1</t>
  </si>
  <si>
    <t>လင်</t>
  </si>
  <si>
    <t>लिन2</t>
  </si>
  <si>
    <t>လင်း</t>
  </si>
  <si>
    <t>लिन3</t>
  </si>
  <si>
    <t>လေတ်</t>
  </si>
  <si>
    <t>လစ်</t>
  </si>
  <si>
    <t>လု</t>
  </si>
  <si>
    <t>लु1</t>
  </si>
  <si>
    <t>လူ</t>
  </si>
  <si>
    <t>लु2</t>
  </si>
  <si>
    <t>လူး</t>
  </si>
  <si>
    <t>लु3</t>
  </si>
  <si>
    <t>လွန့်</t>
  </si>
  <si>
    <t>लुन11</t>
  </si>
  <si>
    <t>လွန်</t>
  </si>
  <si>
    <t>लुन12</t>
  </si>
  <si>
    <t>လွန်း</t>
  </si>
  <si>
    <t>लुन13</t>
  </si>
  <si>
    <t>လွမ့်</t>
  </si>
  <si>
    <t>लुन21</t>
  </si>
  <si>
    <t>လွမ်</t>
  </si>
  <si>
    <t>लुन22</t>
  </si>
  <si>
    <t>လွမ်း</t>
  </si>
  <si>
    <t>लुन23</t>
  </si>
  <si>
    <t>လွံ့</t>
  </si>
  <si>
    <t>लुन31</t>
  </si>
  <si>
    <t>လွံ</t>
  </si>
  <si>
    <t>लुन32</t>
  </si>
  <si>
    <t>လွံး</t>
  </si>
  <si>
    <t>लुन33</t>
  </si>
  <si>
    <t>လွတ်</t>
  </si>
  <si>
    <t>लुत1</t>
  </si>
  <si>
    <t>လွပ်</t>
  </si>
  <si>
    <t>लुत2</t>
  </si>
  <si>
    <t>လေ့</t>
  </si>
  <si>
    <t>ले1</t>
  </si>
  <si>
    <t>လေ</t>
  </si>
  <si>
    <t>ले2</t>
  </si>
  <si>
    <t>လေး</t>
  </si>
  <si>
    <t>ले3</t>
  </si>
  <si>
    <t>ले³¹11</t>
  </si>
  <si>
    <t>ले³¹12</t>
  </si>
  <si>
    <t>လဲ</t>
  </si>
  <si>
    <t>ले³¹13</t>
  </si>
  <si>
    <t>လည့်</t>
  </si>
  <si>
    <t>ले³¹21</t>
  </si>
  <si>
    <t>လည်</t>
  </si>
  <si>
    <t>ले³¹22</t>
  </si>
  <si>
    <t>လည်း</t>
  </si>
  <si>
    <t>ले³¹23</t>
  </si>
  <si>
    <t>လိတ်</t>
  </si>
  <si>
    <t>लै1</t>
  </si>
  <si>
    <t>လိပ်</t>
  </si>
  <si>
    <t>लै2</t>
  </si>
  <si>
    <t>လိန့်</t>
  </si>
  <si>
    <t>लैन11</t>
  </si>
  <si>
    <t>လိန်</t>
  </si>
  <si>
    <t>लैन12</t>
  </si>
  <si>
    <t>လိန်း</t>
  </si>
  <si>
    <t>लैन13</t>
  </si>
  <si>
    <t>လိမ့်</t>
  </si>
  <si>
    <t>लैम1</t>
  </si>
  <si>
    <t>လိမ်</t>
  </si>
  <si>
    <t>लैम2</t>
  </si>
  <si>
    <t>လိမ်း</t>
  </si>
  <si>
    <t>लैम3</t>
  </si>
  <si>
    <t>လို့</t>
  </si>
  <si>
    <t>लो1</t>
  </si>
  <si>
    <t>လို</t>
  </si>
  <si>
    <t>लो2</t>
  </si>
  <si>
    <t>လိုး</t>
  </si>
  <si>
    <t>लो3</t>
  </si>
  <si>
    <t>လုန့်</t>
  </si>
  <si>
    <t>लोन11</t>
  </si>
  <si>
    <t>လုန်</t>
  </si>
  <si>
    <t>लोन12</t>
  </si>
  <si>
    <t>လုန်း</t>
  </si>
  <si>
    <t>लोन13</t>
  </si>
  <si>
    <t>လုံ့</t>
  </si>
  <si>
    <t>लोन21</t>
  </si>
  <si>
    <t>လုံ</t>
  </si>
  <si>
    <t>लोन22</t>
  </si>
  <si>
    <t>လုံး</t>
  </si>
  <si>
    <t>लोन23</t>
  </si>
  <si>
    <t>လုဏ့်</t>
  </si>
  <si>
    <t>लोन31</t>
  </si>
  <si>
    <t>လုဏ်</t>
  </si>
  <si>
    <t>लोन32</t>
  </si>
  <si>
    <t>လုဏ်း</t>
  </si>
  <si>
    <t>लोन33</t>
  </si>
  <si>
    <t>လုတ်</t>
  </si>
  <si>
    <t>लोट</t>
  </si>
  <si>
    <t>လုပ်</t>
  </si>
  <si>
    <t>लोप</t>
  </si>
  <si>
    <t>လော့</t>
  </si>
  <si>
    <t>लौ1</t>
  </si>
  <si>
    <t>လော်</t>
  </si>
  <si>
    <t>लौ2</t>
  </si>
  <si>
    <t>လော</t>
  </si>
  <si>
    <t>लौ3</t>
  </si>
  <si>
    <t>लौन1</t>
  </si>
  <si>
    <t>लौन2</t>
  </si>
  <si>
    <t>लौन3</t>
  </si>
  <si>
    <t>လောက်</t>
  </si>
  <si>
    <t>लौत</t>
  </si>
  <si>
    <t>လန့်</t>
  </si>
  <si>
    <t>लं11</t>
  </si>
  <si>
    <t>လန်</t>
  </si>
  <si>
    <t>लं12</t>
  </si>
  <si>
    <t>လန်း</t>
  </si>
  <si>
    <t>लं13</t>
  </si>
  <si>
    <t>လမ့်</t>
  </si>
  <si>
    <t>लं21</t>
  </si>
  <si>
    <t>လမ်</t>
  </si>
  <si>
    <t>लं22</t>
  </si>
  <si>
    <t>လမ်း</t>
  </si>
  <si>
    <t>लं23</t>
  </si>
  <si>
    <t>လံ့</t>
  </si>
  <si>
    <t>लं31</t>
  </si>
  <si>
    <t>လံ</t>
  </si>
  <si>
    <t>लं32</t>
  </si>
  <si>
    <t>လဏ်</t>
  </si>
  <si>
    <t>लं4</t>
  </si>
  <si>
    <t>ဝ</t>
  </si>
  <si>
    <t>वा2</t>
  </si>
  <si>
    <t>वा3</t>
  </si>
  <si>
    <t>ဝိုင့်</t>
  </si>
  <si>
    <t>वाइन1</t>
  </si>
  <si>
    <t>वाइन2</t>
  </si>
  <si>
    <t>ဝိုင်း</t>
  </si>
  <si>
    <t>वाइन3</t>
  </si>
  <si>
    <t>ဝိုက်</t>
  </si>
  <si>
    <t>ဝက်</t>
  </si>
  <si>
    <t>ဝပ်</t>
  </si>
  <si>
    <t>ဝဒ်</t>
  </si>
  <si>
    <t>ဝိ</t>
  </si>
  <si>
    <t>वि1</t>
  </si>
  <si>
    <t>ဝီ</t>
  </si>
  <si>
    <t>वि2</t>
  </si>
  <si>
    <t>ဝီး</t>
  </si>
  <si>
    <t>वि3</t>
  </si>
  <si>
    <t>ဝင့်</t>
  </si>
  <si>
    <t>विन1</t>
  </si>
  <si>
    <t>ဝင်</t>
  </si>
  <si>
    <t>विन2</t>
  </si>
  <si>
    <t>ဝင်း</t>
  </si>
  <si>
    <t>विन3</t>
  </si>
  <si>
    <t>ဝေတ်</t>
  </si>
  <si>
    <t>ဝစ်</t>
  </si>
  <si>
    <t>ဝု</t>
  </si>
  <si>
    <t>वु1</t>
  </si>
  <si>
    <t>ဝူ</t>
  </si>
  <si>
    <t>वु2</t>
  </si>
  <si>
    <t>ဝူး</t>
  </si>
  <si>
    <t>वु3</t>
  </si>
  <si>
    <t>ဝွန့်</t>
  </si>
  <si>
    <t>वुन11</t>
  </si>
  <si>
    <t>ဝွန်</t>
  </si>
  <si>
    <t>वुन12</t>
  </si>
  <si>
    <t>ဝွန်း</t>
  </si>
  <si>
    <t>वुन13</t>
  </si>
  <si>
    <t>ဝွမ့်</t>
  </si>
  <si>
    <t>वुन21</t>
  </si>
  <si>
    <t>ဝွမ်</t>
  </si>
  <si>
    <t>वुन22</t>
  </si>
  <si>
    <t>ဝွမ်း</t>
  </si>
  <si>
    <t>वुन23</t>
  </si>
  <si>
    <t>ဝွံ့</t>
  </si>
  <si>
    <t>वुन31</t>
  </si>
  <si>
    <t>ဝွံ</t>
  </si>
  <si>
    <t>वुन32</t>
  </si>
  <si>
    <t>ဝွံး</t>
  </si>
  <si>
    <t>वुन33</t>
  </si>
  <si>
    <t>ဝွတ်</t>
  </si>
  <si>
    <t>वुत1</t>
  </si>
  <si>
    <t>ဝွပ်</t>
  </si>
  <si>
    <t>वुत2</t>
  </si>
  <si>
    <t>ဝေ့</t>
  </si>
  <si>
    <t>वे1</t>
  </si>
  <si>
    <t>ဝေ</t>
  </si>
  <si>
    <t>वे2</t>
  </si>
  <si>
    <t>ဝေး</t>
  </si>
  <si>
    <t>वे3</t>
  </si>
  <si>
    <t>वे³¹11</t>
  </si>
  <si>
    <t>वे³¹12</t>
  </si>
  <si>
    <t>ဝဲ</t>
  </si>
  <si>
    <t>वे³¹13</t>
  </si>
  <si>
    <t>ဝည့်</t>
  </si>
  <si>
    <t>वे³¹21</t>
  </si>
  <si>
    <t>ဝည်</t>
  </si>
  <si>
    <t>वे³¹22</t>
  </si>
  <si>
    <t>ဝည်း</t>
  </si>
  <si>
    <t>वे³¹23</t>
  </si>
  <si>
    <t>ဝိတ်</t>
  </si>
  <si>
    <t>वै1</t>
  </si>
  <si>
    <t>ဝိပ်</t>
  </si>
  <si>
    <t>वै2</t>
  </si>
  <si>
    <t>ဝိန့်</t>
  </si>
  <si>
    <t>वैन11</t>
  </si>
  <si>
    <t>ဝိန်</t>
  </si>
  <si>
    <t>वैन12</t>
  </si>
  <si>
    <t>ဝိန်း</t>
  </si>
  <si>
    <t>वैन13</t>
  </si>
  <si>
    <t>ဝိမ့်</t>
  </si>
  <si>
    <t>वैम1</t>
  </si>
  <si>
    <t>ဝိမ်</t>
  </si>
  <si>
    <t>वैम2</t>
  </si>
  <si>
    <t>ဝိမ်း</t>
  </si>
  <si>
    <t>वैम3</t>
  </si>
  <si>
    <t>ဝို့</t>
  </si>
  <si>
    <t>वो1</t>
  </si>
  <si>
    <t>ဝို</t>
  </si>
  <si>
    <t>वो2</t>
  </si>
  <si>
    <t>ဝိုး</t>
  </si>
  <si>
    <t>वो3</t>
  </si>
  <si>
    <t>ဝုန့်</t>
  </si>
  <si>
    <t>वोन11</t>
  </si>
  <si>
    <t>ဝုန်</t>
  </si>
  <si>
    <t>वोन12</t>
  </si>
  <si>
    <t>ဝုန်း</t>
  </si>
  <si>
    <t>वोन13</t>
  </si>
  <si>
    <t>ဝုံ့</t>
  </si>
  <si>
    <t>वोन21</t>
  </si>
  <si>
    <t>ဝုံ</t>
  </si>
  <si>
    <t>वोन22</t>
  </si>
  <si>
    <t>ဝုံး</t>
  </si>
  <si>
    <t>वोन23</t>
  </si>
  <si>
    <t>ဝုဏ့်</t>
  </si>
  <si>
    <t>वोन31</t>
  </si>
  <si>
    <t>ဝုဏ်</t>
  </si>
  <si>
    <t>वोन32</t>
  </si>
  <si>
    <t>ဝုဏ်း</t>
  </si>
  <si>
    <t>वोन33</t>
  </si>
  <si>
    <t>ဝုတ်</t>
  </si>
  <si>
    <t>वोट</t>
  </si>
  <si>
    <t>ဝုပ်</t>
  </si>
  <si>
    <t>वोप</t>
  </si>
  <si>
    <t>वौ1</t>
  </si>
  <si>
    <t>वौ2</t>
  </si>
  <si>
    <t>वौ3</t>
  </si>
  <si>
    <t>वौन1</t>
  </si>
  <si>
    <t>वौन2</t>
  </si>
  <si>
    <t>वौन3</t>
  </si>
  <si>
    <t>वौत</t>
  </si>
  <si>
    <t>ဝန့်</t>
  </si>
  <si>
    <t>वं11</t>
  </si>
  <si>
    <t>ဝန်</t>
  </si>
  <si>
    <t>वं12</t>
  </si>
  <si>
    <t>ဝန်း</t>
  </si>
  <si>
    <t>वं13</t>
  </si>
  <si>
    <t>ဝမ့်</t>
  </si>
  <si>
    <t>वं21</t>
  </si>
  <si>
    <t>ဝမ်</t>
  </si>
  <si>
    <t>वं22</t>
  </si>
  <si>
    <t>ဝမ်း</t>
  </si>
  <si>
    <t>वं23</t>
  </si>
  <si>
    <t>ဝံ့</t>
  </si>
  <si>
    <t>वं31</t>
  </si>
  <si>
    <t>ဝံ</t>
  </si>
  <si>
    <t>वं32</t>
  </si>
  <si>
    <t>ဝဏ်</t>
  </si>
  <si>
    <t>वं4</t>
  </si>
  <si>
    <t>သ</t>
  </si>
  <si>
    <t>သာ</t>
  </si>
  <si>
    <t>သား</t>
  </si>
  <si>
    <t>သိုင့်</t>
  </si>
  <si>
    <t>သိုင်</t>
  </si>
  <si>
    <t>သိုင်း</t>
  </si>
  <si>
    <t>သိုက်</t>
  </si>
  <si>
    <t>သက်</t>
  </si>
  <si>
    <t>သပ်</t>
  </si>
  <si>
    <t>သဒ်</t>
  </si>
  <si>
    <t>သာတ်</t>
  </si>
  <si>
    <t>သာသ်</t>
  </si>
  <si>
    <t>သိ</t>
  </si>
  <si>
    <t>သီ</t>
  </si>
  <si>
    <t>သီး</t>
  </si>
  <si>
    <t>သင့်</t>
  </si>
  <si>
    <t>သင်</t>
  </si>
  <si>
    <t>သင်း</t>
  </si>
  <si>
    <t>သေတ်</t>
  </si>
  <si>
    <t>သစ်</t>
  </si>
  <si>
    <t>သု</t>
  </si>
  <si>
    <t>သူ</t>
  </si>
  <si>
    <t>သူး</t>
  </si>
  <si>
    <t>သွန့်</t>
  </si>
  <si>
    <t>သွန်</t>
  </si>
  <si>
    <t>သွန်း</t>
  </si>
  <si>
    <t>သွမ့်</t>
  </si>
  <si>
    <t>သွမ်</t>
  </si>
  <si>
    <t>သွမ်း</t>
  </si>
  <si>
    <t>သွံ့</t>
  </si>
  <si>
    <t>သွံ</t>
  </si>
  <si>
    <t>သွံး</t>
  </si>
  <si>
    <t>သွတ်</t>
  </si>
  <si>
    <t>သွပ်</t>
  </si>
  <si>
    <t>သေ့</t>
  </si>
  <si>
    <t>သေ</t>
  </si>
  <si>
    <t>သေး</t>
  </si>
  <si>
    <t>သဲ</t>
  </si>
  <si>
    <t>သည့်</t>
  </si>
  <si>
    <t>သည်</t>
  </si>
  <si>
    <t>သည်း</t>
  </si>
  <si>
    <t>သိတ်</t>
  </si>
  <si>
    <t>သိပ်</t>
  </si>
  <si>
    <t>သိန့်</t>
  </si>
  <si>
    <t>သိန်</t>
  </si>
  <si>
    <t>သိန်း</t>
  </si>
  <si>
    <t>သိမ့်</t>
  </si>
  <si>
    <t>သိမ်</t>
  </si>
  <si>
    <t>သိမ်း</t>
  </si>
  <si>
    <t>သို့</t>
  </si>
  <si>
    <t>သို</t>
  </si>
  <si>
    <t>သိုး</t>
  </si>
  <si>
    <t>သုန့်</t>
  </si>
  <si>
    <t>သုန်</t>
  </si>
  <si>
    <t>သုန်း</t>
  </si>
  <si>
    <t>သုံ့</t>
  </si>
  <si>
    <t>သုံ</t>
  </si>
  <si>
    <t>သုံး</t>
  </si>
  <si>
    <t>သုဏ့်</t>
  </si>
  <si>
    <t>သုဏ်</t>
  </si>
  <si>
    <t>သုဏ်း</t>
  </si>
  <si>
    <t>သုတ်</t>
  </si>
  <si>
    <t>သုပ်</t>
  </si>
  <si>
    <t>သော့</t>
  </si>
  <si>
    <t>သော်</t>
  </si>
  <si>
    <t>သော</t>
  </si>
  <si>
    <t>သောက်</t>
  </si>
  <si>
    <t>သန့်</t>
  </si>
  <si>
    <t>သန်</t>
  </si>
  <si>
    <t>သန်း</t>
  </si>
  <si>
    <t>သမ့်</t>
  </si>
  <si>
    <t>သမ်</t>
  </si>
  <si>
    <t>သမ်း</t>
  </si>
  <si>
    <t>သံ့</t>
  </si>
  <si>
    <t>သံ</t>
  </si>
  <si>
    <t>သဏ်</t>
  </si>
  <si>
    <t>ဟ</t>
  </si>
  <si>
    <t>ဟာ</t>
  </si>
  <si>
    <t>हा2</t>
  </si>
  <si>
    <t>ဟား</t>
  </si>
  <si>
    <t>हा3</t>
  </si>
  <si>
    <t>ဟိုင့်</t>
  </si>
  <si>
    <t>हाइन1</t>
  </si>
  <si>
    <t>ဟိုင်</t>
  </si>
  <si>
    <t>हाइन2</t>
  </si>
  <si>
    <t>ဟိုင်း</t>
  </si>
  <si>
    <t>हाइन3</t>
  </si>
  <si>
    <t>ဟိုက်</t>
  </si>
  <si>
    <t>ဟက်</t>
  </si>
  <si>
    <t>ဟပ်</t>
  </si>
  <si>
    <t>ဟဒ်</t>
  </si>
  <si>
    <t>ဟာတ်</t>
  </si>
  <si>
    <t>ဟာသ်</t>
  </si>
  <si>
    <t>ဟိ</t>
  </si>
  <si>
    <t>हि1</t>
  </si>
  <si>
    <t>ဟီ</t>
  </si>
  <si>
    <t>हि2</t>
  </si>
  <si>
    <t>ဟီး</t>
  </si>
  <si>
    <t>हि3</t>
  </si>
  <si>
    <t>ဟင့်</t>
  </si>
  <si>
    <t>हिन1</t>
  </si>
  <si>
    <t>हिन2</t>
  </si>
  <si>
    <t>ဟင်း</t>
  </si>
  <si>
    <t>हिन3</t>
  </si>
  <si>
    <t>ဟေတ်</t>
  </si>
  <si>
    <t>ဟစ်</t>
  </si>
  <si>
    <t>ဟု</t>
  </si>
  <si>
    <t>हु1</t>
  </si>
  <si>
    <t>ဟူ</t>
  </si>
  <si>
    <t>हु2</t>
  </si>
  <si>
    <t>ဟူး</t>
  </si>
  <si>
    <t>हु3</t>
  </si>
  <si>
    <t>ဟွန့်</t>
  </si>
  <si>
    <t>हुन11</t>
  </si>
  <si>
    <t>ဟွန်</t>
  </si>
  <si>
    <t>हुन12</t>
  </si>
  <si>
    <t>ဟွန်း</t>
  </si>
  <si>
    <t>हुन13</t>
  </si>
  <si>
    <t>ဟွမ့်</t>
  </si>
  <si>
    <t>हुन21</t>
  </si>
  <si>
    <t>ဟွမ်</t>
  </si>
  <si>
    <t>हुन22</t>
  </si>
  <si>
    <t>ဟွမ်း</t>
  </si>
  <si>
    <t>हुन23</t>
  </si>
  <si>
    <t>ဟွံ့</t>
  </si>
  <si>
    <t>हुन31</t>
  </si>
  <si>
    <t>ဟွံ</t>
  </si>
  <si>
    <t>हुन32</t>
  </si>
  <si>
    <t>ဟွံး</t>
  </si>
  <si>
    <t>हुन33</t>
  </si>
  <si>
    <t>ဟွတ်</t>
  </si>
  <si>
    <t>हुत1</t>
  </si>
  <si>
    <t>ဟွပ်</t>
  </si>
  <si>
    <t>हुत2</t>
  </si>
  <si>
    <t>ဟေ့</t>
  </si>
  <si>
    <t>हे1</t>
  </si>
  <si>
    <t>ဟေ</t>
  </si>
  <si>
    <t>हे2</t>
  </si>
  <si>
    <t>ဟေး</t>
  </si>
  <si>
    <t>हे3</t>
  </si>
  <si>
    <t>हे³¹11</t>
  </si>
  <si>
    <t>हे³¹12</t>
  </si>
  <si>
    <t>ဟဲ</t>
  </si>
  <si>
    <t>हे³¹13</t>
  </si>
  <si>
    <t>ဟည့်</t>
  </si>
  <si>
    <t>हे³¹21</t>
  </si>
  <si>
    <t>ဟည်</t>
  </si>
  <si>
    <t>हे³¹22</t>
  </si>
  <si>
    <t>ဟည်း</t>
  </si>
  <si>
    <t>हे³¹23</t>
  </si>
  <si>
    <t>ဟိတ်</t>
  </si>
  <si>
    <t>है1</t>
  </si>
  <si>
    <t>ဟိပ်</t>
  </si>
  <si>
    <t>है2</t>
  </si>
  <si>
    <t>ဟိန့်</t>
  </si>
  <si>
    <t>हैन11</t>
  </si>
  <si>
    <t>ဟိန်</t>
  </si>
  <si>
    <t>हैन12</t>
  </si>
  <si>
    <t>ဟိန်း</t>
  </si>
  <si>
    <t>हैन13</t>
  </si>
  <si>
    <t>ဟိမ့်</t>
  </si>
  <si>
    <t>हैम1</t>
  </si>
  <si>
    <t>ဟိမ်</t>
  </si>
  <si>
    <t>हैम2</t>
  </si>
  <si>
    <t>ဟိမ်း</t>
  </si>
  <si>
    <t>हैम3</t>
  </si>
  <si>
    <t>ဟို့</t>
  </si>
  <si>
    <t>हो1</t>
  </si>
  <si>
    <t>ဟို</t>
  </si>
  <si>
    <t>हो2</t>
  </si>
  <si>
    <t>ဟိုး</t>
  </si>
  <si>
    <t>हो3</t>
  </si>
  <si>
    <t>ဟုန့်</t>
  </si>
  <si>
    <t>होन11</t>
  </si>
  <si>
    <t>ဟုန်</t>
  </si>
  <si>
    <t>होन12</t>
  </si>
  <si>
    <t>ဟုန်း</t>
  </si>
  <si>
    <t>होन13</t>
  </si>
  <si>
    <t>ဟုံ့</t>
  </si>
  <si>
    <t>होन21</t>
  </si>
  <si>
    <t>ဟုံ</t>
  </si>
  <si>
    <t>होन22</t>
  </si>
  <si>
    <t>ဟုံး</t>
  </si>
  <si>
    <t>होन23</t>
  </si>
  <si>
    <t>ဟုဏ့်</t>
  </si>
  <si>
    <t>होन31</t>
  </si>
  <si>
    <t>ဟုဏ်</t>
  </si>
  <si>
    <t>होन32</t>
  </si>
  <si>
    <t>ဟုဏ်း</t>
  </si>
  <si>
    <t>होन33</t>
  </si>
  <si>
    <t>होट</t>
  </si>
  <si>
    <t>ဟုပ်</t>
  </si>
  <si>
    <t>होप</t>
  </si>
  <si>
    <t>ဟော့</t>
  </si>
  <si>
    <t>हौ1</t>
  </si>
  <si>
    <t>ဟော်</t>
  </si>
  <si>
    <t>हौ2</t>
  </si>
  <si>
    <t>ဟော</t>
  </si>
  <si>
    <t>हौ3</t>
  </si>
  <si>
    <t>हौन1</t>
  </si>
  <si>
    <t>हौन2</t>
  </si>
  <si>
    <t>हौन3</t>
  </si>
  <si>
    <t>ဟောက်</t>
  </si>
  <si>
    <t>हौत</t>
  </si>
  <si>
    <t>ဟန့်</t>
  </si>
  <si>
    <t>हं11</t>
  </si>
  <si>
    <t>ဟန်</t>
  </si>
  <si>
    <t>हं12</t>
  </si>
  <si>
    <t>ဟန်း</t>
  </si>
  <si>
    <t>हं13</t>
  </si>
  <si>
    <t>ဟမ့်</t>
  </si>
  <si>
    <t>हं21</t>
  </si>
  <si>
    <t>ဟမ်</t>
  </si>
  <si>
    <t>हं22</t>
  </si>
  <si>
    <t>ဟမ်း</t>
  </si>
  <si>
    <t>हं23</t>
  </si>
  <si>
    <t>ဟံ့</t>
  </si>
  <si>
    <t>हं31</t>
  </si>
  <si>
    <t>ဟံ</t>
  </si>
  <si>
    <t>हं32</t>
  </si>
  <si>
    <t>ဟဏ်</t>
  </si>
  <si>
    <t>हं4</t>
  </si>
  <si>
    <t>ဠ</t>
  </si>
  <si>
    <t>ဠာ</t>
  </si>
  <si>
    <t>ळा2</t>
  </si>
  <si>
    <t>ဠား</t>
  </si>
  <si>
    <t>ळा3</t>
  </si>
  <si>
    <t>ဠိုင့်</t>
  </si>
  <si>
    <t>ळाइन1</t>
  </si>
  <si>
    <t>ဠိုင်</t>
  </si>
  <si>
    <t>ळाइन2</t>
  </si>
  <si>
    <t>ဠိုင်း</t>
  </si>
  <si>
    <t>ळाइन3</t>
  </si>
  <si>
    <t>ဠိုက်</t>
  </si>
  <si>
    <t>ဠက်</t>
  </si>
  <si>
    <t>ဠပ်</t>
  </si>
  <si>
    <t>ဠဒ်</t>
  </si>
  <si>
    <t>ဠာတ်</t>
  </si>
  <si>
    <t>ဠာသ်</t>
  </si>
  <si>
    <t>ဠိ</t>
  </si>
  <si>
    <t>ळि1</t>
  </si>
  <si>
    <t>ဠီ</t>
  </si>
  <si>
    <t>ळि2</t>
  </si>
  <si>
    <t>ဠီး</t>
  </si>
  <si>
    <t>ळि3</t>
  </si>
  <si>
    <t>ဠင့်</t>
  </si>
  <si>
    <t>ळिन1</t>
  </si>
  <si>
    <t>ဠင်</t>
  </si>
  <si>
    <t>ळिन2</t>
  </si>
  <si>
    <t>ဠင်း</t>
  </si>
  <si>
    <t>ळिन3</t>
  </si>
  <si>
    <t>ဠေတ်</t>
  </si>
  <si>
    <t>ဠစ်</t>
  </si>
  <si>
    <t>ဠု</t>
  </si>
  <si>
    <t>ळु1</t>
  </si>
  <si>
    <t>ဠူ</t>
  </si>
  <si>
    <t>ळु2</t>
  </si>
  <si>
    <t>ဠူး</t>
  </si>
  <si>
    <t>ळु3</t>
  </si>
  <si>
    <t>ဠွန့်</t>
  </si>
  <si>
    <t>ळुन11</t>
  </si>
  <si>
    <t>ဠွန်</t>
  </si>
  <si>
    <t>ळुन12</t>
  </si>
  <si>
    <t>ဠွန်း</t>
  </si>
  <si>
    <t>ळुन13</t>
  </si>
  <si>
    <t>ဠွမ့်</t>
  </si>
  <si>
    <t>ळुन21</t>
  </si>
  <si>
    <t>ဠွမ်</t>
  </si>
  <si>
    <t>ळुन22</t>
  </si>
  <si>
    <t>ဠွမ်း</t>
  </si>
  <si>
    <t>ळुन23</t>
  </si>
  <si>
    <t>ဠွံ့</t>
  </si>
  <si>
    <t>ळुन31</t>
  </si>
  <si>
    <t>ဠွံ</t>
  </si>
  <si>
    <t>ळुन32</t>
  </si>
  <si>
    <t>ဠွံး</t>
  </si>
  <si>
    <t>ळुन33</t>
  </si>
  <si>
    <t>ဠွတ်</t>
  </si>
  <si>
    <t>ळुत1</t>
  </si>
  <si>
    <t>ဠွပ်</t>
  </si>
  <si>
    <t>ळुत2</t>
  </si>
  <si>
    <t>ဠေ့</t>
  </si>
  <si>
    <t>ळे1</t>
  </si>
  <si>
    <t>ဠေ</t>
  </si>
  <si>
    <t>ळे2</t>
  </si>
  <si>
    <t>ဠေး</t>
  </si>
  <si>
    <t>ळे3</t>
  </si>
  <si>
    <t>ळे³¹11</t>
  </si>
  <si>
    <t>ळे³¹12</t>
  </si>
  <si>
    <t>ဠဲ</t>
  </si>
  <si>
    <t>ळे³¹13</t>
  </si>
  <si>
    <t>ဠည့်</t>
  </si>
  <si>
    <t>ळे³¹21</t>
  </si>
  <si>
    <t>ဠည်</t>
  </si>
  <si>
    <t>ळे³¹22</t>
  </si>
  <si>
    <t>ဠည်း</t>
  </si>
  <si>
    <t>ळे³¹23</t>
  </si>
  <si>
    <t>ဠိတ်</t>
  </si>
  <si>
    <t>ळै1</t>
  </si>
  <si>
    <t>ဠိပ်</t>
  </si>
  <si>
    <t>ळै2</t>
  </si>
  <si>
    <t>ဠိန့်</t>
  </si>
  <si>
    <t>ळैन11</t>
  </si>
  <si>
    <t>ဠိန်</t>
  </si>
  <si>
    <t>ळैन12</t>
  </si>
  <si>
    <t>ဠိန်း</t>
  </si>
  <si>
    <t>ळैन13</t>
  </si>
  <si>
    <t>ဠိမ့်</t>
  </si>
  <si>
    <t>ळैम1</t>
  </si>
  <si>
    <t>ဠိမ်</t>
  </si>
  <si>
    <t>ळैम2</t>
  </si>
  <si>
    <t>ဠိမ်း</t>
  </si>
  <si>
    <t>ळैम3</t>
  </si>
  <si>
    <t>ဠို့</t>
  </si>
  <si>
    <t>ळो1</t>
  </si>
  <si>
    <t>ဠို</t>
  </si>
  <si>
    <t>ळो2</t>
  </si>
  <si>
    <t>ဠိုး</t>
  </si>
  <si>
    <t>ळो3</t>
  </si>
  <si>
    <t>ဠုန့်</t>
  </si>
  <si>
    <t>ळोन11</t>
  </si>
  <si>
    <t>ဠုန်</t>
  </si>
  <si>
    <t>ळोन12</t>
  </si>
  <si>
    <t>ဠုန်း</t>
  </si>
  <si>
    <t>ळोन13</t>
  </si>
  <si>
    <t>ဠုံ့</t>
  </si>
  <si>
    <t>ळोन21</t>
  </si>
  <si>
    <t>ဠုံ</t>
  </si>
  <si>
    <t>ळोन22</t>
  </si>
  <si>
    <t>ဠုံး</t>
  </si>
  <si>
    <t>ळोन23</t>
  </si>
  <si>
    <t>ဠုဏ့်</t>
  </si>
  <si>
    <t>ळोन31</t>
  </si>
  <si>
    <t>ဠုဏ်</t>
  </si>
  <si>
    <t>ळोन32</t>
  </si>
  <si>
    <t>ဠုဏ်း</t>
  </si>
  <si>
    <t>ळोन33</t>
  </si>
  <si>
    <t>ဠုတ်</t>
  </si>
  <si>
    <t>ळोट</t>
  </si>
  <si>
    <t>ဠုပ်</t>
  </si>
  <si>
    <t>ळोप</t>
  </si>
  <si>
    <t>ဠော့</t>
  </si>
  <si>
    <t>ळौ1</t>
  </si>
  <si>
    <t>ဠော်</t>
  </si>
  <si>
    <t>ळौ2</t>
  </si>
  <si>
    <t>ဠော</t>
  </si>
  <si>
    <t>ळौ3</t>
  </si>
  <si>
    <t>ळौन1</t>
  </si>
  <si>
    <t>ळौन2</t>
  </si>
  <si>
    <t>ळौन3</t>
  </si>
  <si>
    <t>ဠောက်</t>
  </si>
  <si>
    <t>ळौत</t>
  </si>
  <si>
    <t>ဠန့်</t>
  </si>
  <si>
    <t>ळं11</t>
  </si>
  <si>
    <t>ဠန်</t>
  </si>
  <si>
    <t>ळं12</t>
  </si>
  <si>
    <t>ဠန်း</t>
  </si>
  <si>
    <t>ळं13</t>
  </si>
  <si>
    <t>ဠမ့်</t>
  </si>
  <si>
    <t>ळं21</t>
  </si>
  <si>
    <t>ဠမ်</t>
  </si>
  <si>
    <t>ळं22</t>
  </si>
  <si>
    <t>ဠမ်း</t>
  </si>
  <si>
    <t>ळं23</t>
  </si>
  <si>
    <t>ဠံ့</t>
  </si>
  <si>
    <t>ळं31</t>
  </si>
  <si>
    <t>ဠံ</t>
  </si>
  <si>
    <t>ळं32</t>
  </si>
  <si>
    <t>ဠဏ်</t>
  </si>
  <si>
    <t>ळं4</t>
  </si>
  <si>
    <t>အ</t>
  </si>
  <si>
    <t>အာ</t>
  </si>
  <si>
    <t>आ2</t>
  </si>
  <si>
    <t>အား</t>
  </si>
  <si>
    <t>आ3</t>
  </si>
  <si>
    <t>အိုင့်</t>
  </si>
  <si>
    <t>आइन1</t>
  </si>
  <si>
    <t>အိုင်</t>
  </si>
  <si>
    <t>आइन2</t>
  </si>
  <si>
    <t>အိုင်း</t>
  </si>
  <si>
    <t>आइन3</t>
  </si>
  <si>
    <t>အိုက်</t>
  </si>
  <si>
    <t>आइक</t>
  </si>
  <si>
    <t>အက်</t>
  </si>
  <si>
    <t>အပ်</t>
  </si>
  <si>
    <t>အဒ်</t>
  </si>
  <si>
    <t>အာတ်</t>
  </si>
  <si>
    <t>အာသ်</t>
  </si>
  <si>
    <t>အိ</t>
  </si>
  <si>
    <t>इ1</t>
  </si>
  <si>
    <t>အီ</t>
  </si>
  <si>
    <t>इ2</t>
  </si>
  <si>
    <t>အီး</t>
  </si>
  <si>
    <t>इ3</t>
  </si>
  <si>
    <t>အင့်</t>
  </si>
  <si>
    <t>ain1</t>
  </si>
  <si>
    <t>इन1</t>
  </si>
  <si>
    <t>အင်</t>
  </si>
  <si>
    <t>အင်း</t>
  </si>
  <si>
    <t>ain3</t>
  </si>
  <si>
    <t>इन3</t>
  </si>
  <si>
    <t>အေတ်</t>
  </si>
  <si>
    <t>အစ်</t>
  </si>
  <si>
    <t>အု</t>
  </si>
  <si>
    <t>au1</t>
  </si>
  <si>
    <t>အူ</t>
  </si>
  <si>
    <t>အူး</t>
  </si>
  <si>
    <t>au3</t>
  </si>
  <si>
    <t>အွန့်</t>
  </si>
  <si>
    <t>အွန်</t>
  </si>
  <si>
    <t>အွန်း</t>
  </si>
  <si>
    <t>အွမ့်</t>
  </si>
  <si>
    <t>အွမ်</t>
  </si>
  <si>
    <t>အွမ်း</t>
  </si>
  <si>
    <t>အွံ့</t>
  </si>
  <si>
    <t>အွံ</t>
  </si>
  <si>
    <t>အွံး</t>
  </si>
  <si>
    <t>အွတ်</t>
  </si>
  <si>
    <t>အွပ်</t>
  </si>
  <si>
    <t>အေ့</t>
  </si>
  <si>
    <t>အေ</t>
  </si>
  <si>
    <t>အဲ</t>
  </si>
  <si>
    <t>အည့်</t>
  </si>
  <si>
    <t>အည်</t>
  </si>
  <si>
    <t>အည်း</t>
  </si>
  <si>
    <t>အိတ်</t>
  </si>
  <si>
    <t>အိပ်</t>
  </si>
  <si>
    <t>အိန့်</t>
  </si>
  <si>
    <t>အိန်</t>
  </si>
  <si>
    <t>အိန်း</t>
  </si>
  <si>
    <t>အိမ့်</t>
  </si>
  <si>
    <t>အိမ်</t>
  </si>
  <si>
    <t>အိမ်း</t>
  </si>
  <si>
    <t>အို့</t>
  </si>
  <si>
    <t>ओ1</t>
  </si>
  <si>
    <t>အို</t>
  </si>
  <si>
    <t>ओ2</t>
  </si>
  <si>
    <t>အိုး</t>
  </si>
  <si>
    <t>ओ3</t>
  </si>
  <si>
    <t>ओन11</t>
  </si>
  <si>
    <t>ओन12</t>
  </si>
  <si>
    <t>အုန်း</t>
  </si>
  <si>
    <t>ओन13</t>
  </si>
  <si>
    <t>အုံ့</t>
  </si>
  <si>
    <t>ओन21</t>
  </si>
  <si>
    <t>အုံ</t>
  </si>
  <si>
    <t>ओन22</t>
  </si>
  <si>
    <t>အုံး</t>
  </si>
  <si>
    <t>ओन23</t>
  </si>
  <si>
    <t>အုဏ့်</t>
  </si>
  <si>
    <t>ओन31</t>
  </si>
  <si>
    <t>အုဏ်</t>
  </si>
  <si>
    <t>ओन32</t>
  </si>
  <si>
    <t>အုဏ်း</t>
  </si>
  <si>
    <t>ओन33</t>
  </si>
  <si>
    <t>အုတ်</t>
  </si>
  <si>
    <t>ओट</t>
  </si>
  <si>
    <t>အုပ်</t>
  </si>
  <si>
    <t>ओप</t>
  </si>
  <si>
    <t>အော့</t>
  </si>
  <si>
    <t>औ1</t>
  </si>
  <si>
    <t>အော်</t>
  </si>
  <si>
    <t>औ2</t>
  </si>
  <si>
    <t>အော</t>
  </si>
  <si>
    <t>औ3</t>
  </si>
  <si>
    <t>औन1</t>
  </si>
  <si>
    <t>औन2</t>
  </si>
  <si>
    <t>औन3</t>
  </si>
  <si>
    <t>အောက်</t>
  </si>
  <si>
    <t>औत</t>
  </si>
  <si>
    <t>အန့်</t>
  </si>
  <si>
    <t>अं11</t>
  </si>
  <si>
    <t>အန်</t>
  </si>
  <si>
    <t>अं12</t>
  </si>
  <si>
    <t>အန်း</t>
  </si>
  <si>
    <t>अं13</t>
  </si>
  <si>
    <t>အမ့်</t>
  </si>
  <si>
    <t>अं21</t>
  </si>
  <si>
    <t>အမ်</t>
  </si>
  <si>
    <t>अं22</t>
  </si>
  <si>
    <t>အမ်း</t>
  </si>
  <si>
    <t>अं23</t>
  </si>
  <si>
    <t>အံ့</t>
  </si>
  <si>
    <t>अं31</t>
  </si>
  <si>
    <t>အံ</t>
  </si>
  <si>
    <t>अं32</t>
  </si>
  <si>
    <t>အဏ်</t>
  </si>
  <si>
    <t>अं4</t>
  </si>
  <si>
    <t>Burmese_Consonants1</t>
  </si>
  <si>
    <t>Burmese Characters</t>
  </si>
  <si>
    <t>ကယ်</t>
  </si>
  <si>
    <t>ခယ်</t>
  </si>
  <si>
    <t>ဂယ်</t>
  </si>
  <si>
    <t>ဃယ်</t>
  </si>
  <si>
    <t>ငယ်</t>
  </si>
  <si>
    <t>စယ်</t>
  </si>
  <si>
    <t>ဆယ်</t>
  </si>
  <si>
    <t>ဇယ်</t>
  </si>
  <si>
    <t>ဈယ်</t>
  </si>
  <si>
    <t>ညယ်</t>
  </si>
  <si>
    <t>ဋယ်</t>
  </si>
  <si>
    <t>ဌယ်</t>
  </si>
  <si>
    <t>ဍယ်</t>
  </si>
  <si>
    <t>ဎယ်</t>
  </si>
  <si>
    <t>ဏယ်</t>
  </si>
  <si>
    <t>တယ်</t>
  </si>
  <si>
    <t>ထယ်</t>
  </si>
  <si>
    <t>ဒယ်</t>
  </si>
  <si>
    <t>ဓယ်</t>
  </si>
  <si>
    <t>နယ်</t>
  </si>
  <si>
    <t>ပယ်</t>
  </si>
  <si>
    <t>ဖယ်</t>
  </si>
  <si>
    <t>ဗယ်</t>
  </si>
  <si>
    <t>ဘယ်</t>
  </si>
  <si>
    <t>မယ်</t>
  </si>
  <si>
    <t>ယယ်</t>
  </si>
  <si>
    <t>ရယ်</t>
  </si>
  <si>
    <t>လယ်</t>
  </si>
  <si>
    <t>ဝယ်</t>
  </si>
  <si>
    <t>သယ်</t>
  </si>
  <si>
    <t>ဟယ်</t>
  </si>
  <si>
    <t>ဠယ်</t>
  </si>
  <si>
    <t>အယ်</t>
  </si>
  <si>
    <t>ဒါလိုချင်တယ်</t>
  </si>
  <si>
    <t>ဒီလောက်လိုချင်တယ်</t>
  </si>
  <si>
    <t>ဘယ်သွားချင်လဲ</t>
  </si>
  <si>
    <t>SENTENCE PATTERNS</t>
  </si>
  <si>
    <t>- - -လား</t>
  </si>
  <si>
    <t>ချ</t>
  </si>
  <si>
    <t>चा2</t>
  </si>
  <si>
    <t>चा3</t>
  </si>
  <si>
    <t>ချိုင့်</t>
  </si>
  <si>
    <t>चाइन1</t>
  </si>
  <si>
    <t>ချိုင်</t>
  </si>
  <si>
    <t>चाइन2</t>
  </si>
  <si>
    <t>ချိုင်း</t>
  </si>
  <si>
    <t>चाइन3</t>
  </si>
  <si>
    <t>ချိုက်</t>
  </si>
  <si>
    <t>ချက်</t>
  </si>
  <si>
    <t>ချပ်</t>
  </si>
  <si>
    <t>ချဒ်</t>
  </si>
  <si>
    <t>ချိ</t>
  </si>
  <si>
    <t>चि1</t>
  </si>
  <si>
    <t>ချီ</t>
  </si>
  <si>
    <t>चि2</t>
  </si>
  <si>
    <t>ချီး</t>
  </si>
  <si>
    <t>चि3</t>
  </si>
  <si>
    <t>ချင့်</t>
  </si>
  <si>
    <t>चिन1</t>
  </si>
  <si>
    <t>ချင်</t>
  </si>
  <si>
    <t>चिन2</t>
  </si>
  <si>
    <t>ချင်း</t>
  </si>
  <si>
    <t>चिन3</t>
  </si>
  <si>
    <t>ချေတ်</t>
  </si>
  <si>
    <t>ချစ်</t>
  </si>
  <si>
    <t>ချု</t>
  </si>
  <si>
    <t>चु1</t>
  </si>
  <si>
    <t>ချူ</t>
  </si>
  <si>
    <t>चु2</t>
  </si>
  <si>
    <t>ချူး</t>
  </si>
  <si>
    <t>चु3</t>
  </si>
  <si>
    <t>ချွန့်</t>
  </si>
  <si>
    <t>चुन11</t>
  </si>
  <si>
    <t>ချွန်</t>
  </si>
  <si>
    <t>चुन12</t>
  </si>
  <si>
    <t>ချွန်း</t>
  </si>
  <si>
    <t>चुन13</t>
  </si>
  <si>
    <t>ချွမ့်</t>
  </si>
  <si>
    <t>चुन21</t>
  </si>
  <si>
    <t>ချွမ်</t>
  </si>
  <si>
    <t>चुन22</t>
  </si>
  <si>
    <t>ချွမ်း</t>
  </si>
  <si>
    <t>चुन23</t>
  </si>
  <si>
    <t>ချွံ့</t>
  </si>
  <si>
    <t>चुन31</t>
  </si>
  <si>
    <t>ချွံ</t>
  </si>
  <si>
    <t>चुन32</t>
  </si>
  <si>
    <t>ချွံး</t>
  </si>
  <si>
    <t>चुन33</t>
  </si>
  <si>
    <t>ချွတ်</t>
  </si>
  <si>
    <t>चुत1</t>
  </si>
  <si>
    <t>ချွပ်</t>
  </si>
  <si>
    <t>चुत2</t>
  </si>
  <si>
    <t>ချေ့</t>
  </si>
  <si>
    <t>चे1</t>
  </si>
  <si>
    <t>ချေ</t>
  </si>
  <si>
    <t>चे2</t>
  </si>
  <si>
    <t>ချေး</t>
  </si>
  <si>
    <t>चे3</t>
  </si>
  <si>
    <t>चे³¹11</t>
  </si>
  <si>
    <t>ချယ်</t>
  </si>
  <si>
    <t>चे³¹12</t>
  </si>
  <si>
    <t>ချဲ</t>
  </si>
  <si>
    <t>चे³¹13</t>
  </si>
  <si>
    <t>ချည့်</t>
  </si>
  <si>
    <t>चे³¹21</t>
  </si>
  <si>
    <t>ချည်</t>
  </si>
  <si>
    <t>चे³¹22</t>
  </si>
  <si>
    <t>ချည်း</t>
  </si>
  <si>
    <t>चे³¹23</t>
  </si>
  <si>
    <t>ချိတ်</t>
  </si>
  <si>
    <t>चै1</t>
  </si>
  <si>
    <t>ချိပ်</t>
  </si>
  <si>
    <t>चै2</t>
  </si>
  <si>
    <t>ချိန့်</t>
  </si>
  <si>
    <t>चैन11</t>
  </si>
  <si>
    <t>ချိန်</t>
  </si>
  <si>
    <t>चैन12</t>
  </si>
  <si>
    <t>ချိန်း</t>
  </si>
  <si>
    <t>चैन13</t>
  </si>
  <si>
    <t>ချိမ့်</t>
  </si>
  <si>
    <t>चैम1</t>
  </si>
  <si>
    <t>ချိမ်</t>
  </si>
  <si>
    <t>चैम2</t>
  </si>
  <si>
    <t>ချိမ်း</t>
  </si>
  <si>
    <t>चैम3</t>
  </si>
  <si>
    <t>ချို့</t>
  </si>
  <si>
    <t>चो1</t>
  </si>
  <si>
    <t>ချို</t>
  </si>
  <si>
    <t>चो2</t>
  </si>
  <si>
    <t>ချိုး</t>
  </si>
  <si>
    <t>चो3</t>
  </si>
  <si>
    <t>ချုန့်</t>
  </si>
  <si>
    <t>चोन11</t>
  </si>
  <si>
    <t>ချုန်</t>
  </si>
  <si>
    <t>चोन12</t>
  </si>
  <si>
    <t>ချုန်း</t>
  </si>
  <si>
    <t>चोन13</t>
  </si>
  <si>
    <t>ချုံ့</t>
  </si>
  <si>
    <t>चोन21</t>
  </si>
  <si>
    <t>ချုံ</t>
  </si>
  <si>
    <t>चोन22</t>
  </si>
  <si>
    <t>ချုံး</t>
  </si>
  <si>
    <t>चोन23</t>
  </si>
  <si>
    <t>ချုဏ့်</t>
  </si>
  <si>
    <t>चोन31</t>
  </si>
  <si>
    <t>ချုဏ်</t>
  </si>
  <si>
    <t>चोन32</t>
  </si>
  <si>
    <t>ချုဏ်း</t>
  </si>
  <si>
    <t>चोन33</t>
  </si>
  <si>
    <t>ချုတ်</t>
  </si>
  <si>
    <t>चोट</t>
  </si>
  <si>
    <t>ချုပ်</t>
  </si>
  <si>
    <t>चोप</t>
  </si>
  <si>
    <t>चौ1</t>
  </si>
  <si>
    <t>चौ2</t>
  </si>
  <si>
    <t>चौ3</t>
  </si>
  <si>
    <t>चौन1</t>
  </si>
  <si>
    <t>चौन2</t>
  </si>
  <si>
    <t>चौन3</t>
  </si>
  <si>
    <t>चौत</t>
  </si>
  <si>
    <t>ချန့်</t>
  </si>
  <si>
    <t>चं11</t>
  </si>
  <si>
    <t>ချန်</t>
  </si>
  <si>
    <t>चं12</t>
  </si>
  <si>
    <t>ချန်း</t>
  </si>
  <si>
    <t>चं13</t>
  </si>
  <si>
    <t>ချမ့်</t>
  </si>
  <si>
    <t>चं21</t>
  </si>
  <si>
    <t>ချမ်</t>
  </si>
  <si>
    <t>चं22</t>
  </si>
  <si>
    <t>ချမ်း</t>
  </si>
  <si>
    <t>चं23</t>
  </si>
  <si>
    <t>ချံ့</t>
  </si>
  <si>
    <t>चं31</t>
  </si>
  <si>
    <t>ချံ</t>
  </si>
  <si>
    <t>चं32</t>
  </si>
  <si>
    <t>ချဏ်</t>
  </si>
  <si>
    <t>चं4</t>
  </si>
  <si>
    <t>ကျ</t>
  </si>
  <si>
    <t>ကျာ</t>
  </si>
  <si>
    <t>ကျား</t>
  </si>
  <si>
    <t>ကျိုင့်</t>
  </si>
  <si>
    <t>ကျိုင်</t>
  </si>
  <si>
    <t>ကျိုင်း</t>
  </si>
  <si>
    <t>ကျိုက်</t>
  </si>
  <si>
    <t>ကျက်</t>
  </si>
  <si>
    <t>ကျတ်</t>
  </si>
  <si>
    <t>ကျပ်</t>
  </si>
  <si>
    <t>ကျဒ်</t>
  </si>
  <si>
    <t>ကျာတ်</t>
  </si>
  <si>
    <t>ကျာသ်</t>
  </si>
  <si>
    <t>ကျိ</t>
  </si>
  <si>
    <t>ကျီ</t>
  </si>
  <si>
    <t>ကျီး</t>
  </si>
  <si>
    <t>ကျင့်</t>
  </si>
  <si>
    <t>ကျင်</t>
  </si>
  <si>
    <t>ကျင်း</t>
  </si>
  <si>
    <t>ကျေတ်</t>
  </si>
  <si>
    <t>ကျစ်</t>
  </si>
  <si>
    <t>ကျု</t>
  </si>
  <si>
    <t>ကျူ</t>
  </si>
  <si>
    <t>ကျူး</t>
  </si>
  <si>
    <t>ကျွန့်</t>
  </si>
  <si>
    <t>ကျွန်</t>
  </si>
  <si>
    <t>ကျွန်း</t>
  </si>
  <si>
    <t>ကျွမ့်</t>
  </si>
  <si>
    <t>ကျွမ်</t>
  </si>
  <si>
    <t>ကျွမ်း</t>
  </si>
  <si>
    <t>ကျွံ့</t>
  </si>
  <si>
    <t>ကျွံ</t>
  </si>
  <si>
    <t>ကျွံး</t>
  </si>
  <si>
    <t>ကျွတ်</t>
  </si>
  <si>
    <t>ကျွပ်</t>
  </si>
  <si>
    <t>ကျေ့</t>
  </si>
  <si>
    <t>ကျေ</t>
  </si>
  <si>
    <t>ကျေး</t>
  </si>
  <si>
    <t>ကျယ်</t>
  </si>
  <si>
    <t>ကျဲ</t>
  </si>
  <si>
    <t>ကျည့်</t>
  </si>
  <si>
    <t>ကျည်</t>
  </si>
  <si>
    <t>ကျည်း</t>
  </si>
  <si>
    <t>ကျိတ်</t>
  </si>
  <si>
    <t>ကျိပ်</t>
  </si>
  <si>
    <t>ကျိန့်</t>
  </si>
  <si>
    <t>ကျိန်</t>
  </si>
  <si>
    <t>ကျိန်း</t>
  </si>
  <si>
    <t>ကျိမ့်</t>
  </si>
  <si>
    <t>ကျိမ်</t>
  </si>
  <si>
    <t>ကျိမ်း</t>
  </si>
  <si>
    <t>ကျို့</t>
  </si>
  <si>
    <t>ကျို</t>
  </si>
  <si>
    <t>ကျိုး</t>
  </si>
  <si>
    <t>ကျုန့်</t>
  </si>
  <si>
    <t>ကျုန်</t>
  </si>
  <si>
    <t>ကျုန်း</t>
  </si>
  <si>
    <t>ကျုံ့</t>
  </si>
  <si>
    <t>ကျုံ</t>
  </si>
  <si>
    <t>ကျုံး</t>
  </si>
  <si>
    <t>ကျုဏ့်</t>
  </si>
  <si>
    <t>ကျုဏ်</t>
  </si>
  <si>
    <t>ကျုဏ်း</t>
  </si>
  <si>
    <t>ကျုတ်</t>
  </si>
  <si>
    <t>ကျုပ်</t>
  </si>
  <si>
    <t>ကျော့</t>
  </si>
  <si>
    <t>ကျော်</t>
  </si>
  <si>
    <t>ကျော</t>
  </si>
  <si>
    <t>ကျောက်</t>
  </si>
  <si>
    <t>ကျန့်</t>
  </si>
  <si>
    <t>ကျန်</t>
  </si>
  <si>
    <t>ကျန်း</t>
  </si>
  <si>
    <t>ကျမ့်</t>
  </si>
  <si>
    <t>ကျမ်</t>
  </si>
  <si>
    <t>ကျမ်း</t>
  </si>
  <si>
    <t>ကျံ့</t>
  </si>
  <si>
    <t>ကျံ</t>
  </si>
  <si>
    <t>ကျဏ်</t>
  </si>
  <si>
    <t>ကြ</t>
  </si>
  <si>
    <t>ကြာ</t>
  </si>
  <si>
    <t>ကြား</t>
  </si>
  <si>
    <t>ကြိုင့်</t>
  </si>
  <si>
    <t>ကြိုင်</t>
  </si>
  <si>
    <t>ကြိုင်း</t>
  </si>
  <si>
    <t>ကြိုက်</t>
  </si>
  <si>
    <t>ကြက်</t>
  </si>
  <si>
    <t>ကြတ်</t>
  </si>
  <si>
    <t>ကြပ်</t>
  </si>
  <si>
    <t>ကြဒ်</t>
  </si>
  <si>
    <t>ကြာတ်</t>
  </si>
  <si>
    <t>ကြာသ်</t>
  </si>
  <si>
    <t>ကြိ</t>
  </si>
  <si>
    <t>ကြီ</t>
  </si>
  <si>
    <t>ကြီး</t>
  </si>
  <si>
    <t>ကြင့်</t>
  </si>
  <si>
    <t>ကြင်</t>
  </si>
  <si>
    <t>ကြင်း</t>
  </si>
  <si>
    <t>ကြေတ်</t>
  </si>
  <si>
    <t>ကြစ်</t>
  </si>
  <si>
    <t>ကြု</t>
  </si>
  <si>
    <t>ကြူ</t>
  </si>
  <si>
    <t>ကြူး</t>
  </si>
  <si>
    <t>ကြွန့်</t>
  </si>
  <si>
    <t>ကြွန်</t>
  </si>
  <si>
    <t>ကြွန်း</t>
  </si>
  <si>
    <t>ကြွမ့်</t>
  </si>
  <si>
    <t>ကြွမ်</t>
  </si>
  <si>
    <t>ကြွမ်း</t>
  </si>
  <si>
    <t>ကြွံ့</t>
  </si>
  <si>
    <t>ကြွံ</t>
  </si>
  <si>
    <t>ကြွံး</t>
  </si>
  <si>
    <t>ကြွတ်</t>
  </si>
  <si>
    <t>ကြွပ်</t>
  </si>
  <si>
    <t>ကြေ့</t>
  </si>
  <si>
    <t>ကြေ</t>
  </si>
  <si>
    <t>ကြေး</t>
  </si>
  <si>
    <t>ကြယ်</t>
  </si>
  <si>
    <t>ကြဲ</t>
  </si>
  <si>
    <t>ကြည့်</t>
  </si>
  <si>
    <t>ကြည်</t>
  </si>
  <si>
    <t>ကြည်း</t>
  </si>
  <si>
    <t>ကြိတ်</t>
  </si>
  <si>
    <t>ကြိပ်</t>
  </si>
  <si>
    <t>ကြိန့်</t>
  </si>
  <si>
    <t>ကြိန်</t>
  </si>
  <si>
    <t>ကြိန်း</t>
  </si>
  <si>
    <t>ကြိမ့်</t>
  </si>
  <si>
    <t>ကြိမ်</t>
  </si>
  <si>
    <t>ကြိမ်း</t>
  </si>
  <si>
    <t>ကြို့</t>
  </si>
  <si>
    <t>ကြို</t>
  </si>
  <si>
    <t>ကြိုး</t>
  </si>
  <si>
    <t>ကြုန့်</t>
  </si>
  <si>
    <t>ကြုန်</t>
  </si>
  <si>
    <t>ကြုန်း</t>
  </si>
  <si>
    <t>ကြုံ့</t>
  </si>
  <si>
    <t>ကြုံ</t>
  </si>
  <si>
    <t>ကြုံး</t>
  </si>
  <si>
    <t>ကြုဏ့်</t>
  </si>
  <si>
    <t>ကြုဏ်</t>
  </si>
  <si>
    <t>ကြုဏ်း</t>
  </si>
  <si>
    <t>ကြုတ်</t>
  </si>
  <si>
    <t>ကြုပ်</t>
  </si>
  <si>
    <t>ကြော့</t>
  </si>
  <si>
    <t>ကြော်</t>
  </si>
  <si>
    <t>ကြော</t>
  </si>
  <si>
    <t>ကြောက်</t>
  </si>
  <si>
    <t>ကြန့်</t>
  </si>
  <si>
    <t>ကြန်</t>
  </si>
  <si>
    <t>ကြန်း</t>
  </si>
  <si>
    <t>ကြမ့်</t>
  </si>
  <si>
    <t>ကြမ်</t>
  </si>
  <si>
    <t>ကြမ်း</t>
  </si>
  <si>
    <t>ကြံ့</t>
  </si>
  <si>
    <t>ကြံ</t>
  </si>
  <si>
    <t>ကြဏ်</t>
  </si>
  <si>
    <t>ကှ</t>
  </si>
  <si>
    <t>hka1</t>
  </si>
  <si>
    <t>ကှာ</t>
  </si>
  <si>
    <t>hka2</t>
  </si>
  <si>
    <t>ကှား</t>
  </si>
  <si>
    <t>hka3</t>
  </si>
  <si>
    <t>ကှိုင့်</t>
  </si>
  <si>
    <t>hkine1</t>
  </si>
  <si>
    <t>ကှိုင်</t>
  </si>
  <si>
    <t>hkine2</t>
  </si>
  <si>
    <t>ကှိုင်း</t>
  </si>
  <si>
    <t>hkine3</t>
  </si>
  <si>
    <t>ကှိုက်</t>
  </si>
  <si>
    <t>ကှက်</t>
  </si>
  <si>
    <t>hket1</t>
  </si>
  <si>
    <t>ကှတ်</t>
  </si>
  <si>
    <t>hkut1</t>
  </si>
  <si>
    <t>ကှပ်</t>
  </si>
  <si>
    <t>hkut2</t>
  </si>
  <si>
    <t>ကှဒ်</t>
  </si>
  <si>
    <t>hkut3</t>
  </si>
  <si>
    <t>ကှာတ်</t>
  </si>
  <si>
    <t>hkut4</t>
  </si>
  <si>
    <t>ကှာသ်</t>
  </si>
  <si>
    <t>hkut5</t>
  </si>
  <si>
    <t>ကှိ</t>
  </si>
  <si>
    <t>ကှီ</t>
  </si>
  <si>
    <t>ကှီး</t>
  </si>
  <si>
    <t>ကှင့်</t>
  </si>
  <si>
    <t>hkin1</t>
  </si>
  <si>
    <t>ကှင်</t>
  </si>
  <si>
    <t>ကှင်း</t>
  </si>
  <si>
    <t>hkin3</t>
  </si>
  <si>
    <t>ကှေတ်</t>
  </si>
  <si>
    <t>hkit1</t>
  </si>
  <si>
    <t>ကှစ်</t>
  </si>
  <si>
    <t>hkit2</t>
  </si>
  <si>
    <t>ကှု</t>
  </si>
  <si>
    <t>hku1</t>
  </si>
  <si>
    <t>ကှူ</t>
  </si>
  <si>
    <t>hku2</t>
  </si>
  <si>
    <t>ကှူး</t>
  </si>
  <si>
    <t>hku3</t>
  </si>
  <si>
    <t>ကှွန့်</t>
  </si>
  <si>
    <t>hkoon11</t>
  </si>
  <si>
    <t>ကှွန်</t>
  </si>
  <si>
    <t>hkoon12</t>
  </si>
  <si>
    <t>ကှွန်း</t>
  </si>
  <si>
    <t>hkoon13</t>
  </si>
  <si>
    <t>ကှွမ့်</t>
  </si>
  <si>
    <t>hkoon21</t>
  </si>
  <si>
    <t>ကှွမ်</t>
  </si>
  <si>
    <t>hkoon22</t>
  </si>
  <si>
    <t>ကှွမ်း</t>
  </si>
  <si>
    <t>hkoon23</t>
  </si>
  <si>
    <t>ကှွံ့</t>
  </si>
  <si>
    <t>hkoon31</t>
  </si>
  <si>
    <t>ကှွံ</t>
  </si>
  <si>
    <t>hkoon32</t>
  </si>
  <si>
    <t>ကှွံး</t>
  </si>
  <si>
    <t>hkoon33</t>
  </si>
  <si>
    <t>ကှွတ်</t>
  </si>
  <si>
    <t>hkoot1</t>
  </si>
  <si>
    <t>ကှွပ်</t>
  </si>
  <si>
    <t>hkoot2</t>
  </si>
  <si>
    <t>ကှေ့</t>
  </si>
  <si>
    <t>hkay1</t>
  </si>
  <si>
    <t>ကှေ</t>
  </si>
  <si>
    <t>hkay2</t>
  </si>
  <si>
    <t>ကှေး</t>
  </si>
  <si>
    <t>hkay3</t>
  </si>
  <si>
    <t>hkeare11</t>
  </si>
  <si>
    <t>ကှယ်</t>
  </si>
  <si>
    <t>hkeare12</t>
  </si>
  <si>
    <t>ကှဲ</t>
  </si>
  <si>
    <t>hkeare13</t>
  </si>
  <si>
    <t>ကှည့်</t>
  </si>
  <si>
    <t>hkeare21</t>
  </si>
  <si>
    <t>ကှည်</t>
  </si>
  <si>
    <t>hkeare22</t>
  </si>
  <si>
    <t>ကှည်း</t>
  </si>
  <si>
    <t>hkeare23</t>
  </si>
  <si>
    <t>ကှိတ်</t>
  </si>
  <si>
    <t>hkate1</t>
  </si>
  <si>
    <t>ကှိပ်</t>
  </si>
  <si>
    <t>hkate2</t>
  </si>
  <si>
    <t>ကှိန့်</t>
  </si>
  <si>
    <t>hkain1</t>
  </si>
  <si>
    <t>ကှိန်</t>
  </si>
  <si>
    <t>hkain2</t>
  </si>
  <si>
    <t>ကှိန်း</t>
  </si>
  <si>
    <t>hkain3</t>
  </si>
  <si>
    <t>ကှိမ့်</t>
  </si>
  <si>
    <t>hkaim1</t>
  </si>
  <si>
    <t>ကှိမ်</t>
  </si>
  <si>
    <t>hkaim2</t>
  </si>
  <si>
    <t>ကှိမ်း</t>
  </si>
  <si>
    <t>hkaim3</t>
  </si>
  <si>
    <t>ကှို့</t>
  </si>
  <si>
    <t>hko1</t>
  </si>
  <si>
    <t>ကှို</t>
  </si>
  <si>
    <t>hko2</t>
  </si>
  <si>
    <t>ကှိုး</t>
  </si>
  <si>
    <t>hko3</t>
  </si>
  <si>
    <t>ကှုန့်</t>
  </si>
  <si>
    <t>hkone11</t>
  </si>
  <si>
    <t>ကှုန်</t>
  </si>
  <si>
    <t>hkone12</t>
  </si>
  <si>
    <t>ကှုန်း</t>
  </si>
  <si>
    <t>hkone13</t>
  </si>
  <si>
    <t>ကှုံ့</t>
  </si>
  <si>
    <t>hkone21</t>
  </si>
  <si>
    <t>ကှုံ</t>
  </si>
  <si>
    <t>hkone22</t>
  </si>
  <si>
    <t>ကှုံး</t>
  </si>
  <si>
    <t>hkone23</t>
  </si>
  <si>
    <t>ကှုဏ့်</t>
  </si>
  <si>
    <t>hkone31</t>
  </si>
  <si>
    <t>ကှုဏ်</t>
  </si>
  <si>
    <t>hkone32</t>
  </si>
  <si>
    <t>ကှုဏ်း</t>
  </si>
  <si>
    <t>hkone33</t>
  </si>
  <si>
    <t>ကှုတ်</t>
  </si>
  <si>
    <t>hkOat</t>
  </si>
  <si>
    <t>ကှုပ်</t>
  </si>
  <si>
    <t>hkOap</t>
  </si>
  <si>
    <t>ကှော့</t>
  </si>
  <si>
    <t>hkau1</t>
  </si>
  <si>
    <t>ကှော်</t>
  </si>
  <si>
    <t>hkau2</t>
  </si>
  <si>
    <t>ကှော</t>
  </si>
  <si>
    <t>hkau3</t>
  </si>
  <si>
    <t>hkoun1</t>
  </si>
  <si>
    <t>hkoun2</t>
  </si>
  <si>
    <t>hkoun3</t>
  </si>
  <si>
    <t>ကှောက်</t>
  </si>
  <si>
    <t>hkout</t>
  </si>
  <si>
    <t>ကှန့်</t>
  </si>
  <si>
    <t>hkan1</t>
  </si>
  <si>
    <t>ကှန်</t>
  </si>
  <si>
    <t>hkan2</t>
  </si>
  <si>
    <t>ကှန်း</t>
  </si>
  <si>
    <t>hkan3</t>
  </si>
  <si>
    <t>ကှမ့်</t>
  </si>
  <si>
    <t>hkam1</t>
  </si>
  <si>
    <t>ကှမ်</t>
  </si>
  <si>
    <t>hkam2</t>
  </si>
  <si>
    <t>ကှမ်း</t>
  </si>
  <si>
    <t>hkam3</t>
  </si>
  <si>
    <t>ကှံ့</t>
  </si>
  <si>
    <t>ကှံ</t>
  </si>
  <si>
    <t>ကှဏ်</t>
  </si>
  <si>
    <t>hkam4</t>
  </si>
  <si>
    <t>ကွ</t>
  </si>
  <si>
    <t>ကွာ</t>
  </si>
  <si>
    <t>kwa2</t>
  </si>
  <si>
    <t>क्वा2</t>
  </si>
  <si>
    <t>ကွား</t>
  </si>
  <si>
    <t>kwa3</t>
  </si>
  <si>
    <t>क्वा3</t>
  </si>
  <si>
    <t>ကွိုင့်</t>
  </si>
  <si>
    <t>kwine1</t>
  </si>
  <si>
    <t>क्वाइन1</t>
  </si>
  <si>
    <t>ကွိုင်</t>
  </si>
  <si>
    <t>kwine2</t>
  </si>
  <si>
    <t>क्वाइन2</t>
  </si>
  <si>
    <t>ကွိုင်း</t>
  </si>
  <si>
    <t>kwine3</t>
  </si>
  <si>
    <t>क्वाइन3</t>
  </si>
  <si>
    <t>ကွိုက်</t>
  </si>
  <si>
    <t>ကွက်</t>
  </si>
  <si>
    <t>kwet1</t>
  </si>
  <si>
    <t>kwut1</t>
  </si>
  <si>
    <t>kwut2</t>
  </si>
  <si>
    <t>ကွဒ်</t>
  </si>
  <si>
    <t>kwut3</t>
  </si>
  <si>
    <t>ကွာတ်</t>
  </si>
  <si>
    <t>kwut4</t>
  </si>
  <si>
    <t>ကွာသ်</t>
  </si>
  <si>
    <t>kwut5</t>
  </si>
  <si>
    <t>ကွိ</t>
  </si>
  <si>
    <t>क्वि1</t>
  </si>
  <si>
    <t>ကွီ</t>
  </si>
  <si>
    <t>क्वि2</t>
  </si>
  <si>
    <t>ကွီး</t>
  </si>
  <si>
    <t>क्वि3</t>
  </si>
  <si>
    <t>ကွင့်</t>
  </si>
  <si>
    <t>kwin1</t>
  </si>
  <si>
    <t>क्विन1</t>
  </si>
  <si>
    <t>ကွင်</t>
  </si>
  <si>
    <t>क्विन2</t>
  </si>
  <si>
    <t>ကွင်း</t>
  </si>
  <si>
    <t>kwin3</t>
  </si>
  <si>
    <t>क्विन3</t>
  </si>
  <si>
    <t>ကွေတ်</t>
  </si>
  <si>
    <t>kwit1</t>
  </si>
  <si>
    <t>ကွစ်</t>
  </si>
  <si>
    <t>kwit2</t>
  </si>
  <si>
    <t>ကွု</t>
  </si>
  <si>
    <t>kwu1</t>
  </si>
  <si>
    <t>क्वु1</t>
  </si>
  <si>
    <t>ကွူ</t>
  </si>
  <si>
    <t>kwu2</t>
  </si>
  <si>
    <t>क्वु2</t>
  </si>
  <si>
    <t>ကွူး</t>
  </si>
  <si>
    <t>kwu3</t>
  </si>
  <si>
    <t>क्वु3</t>
  </si>
  <si>
    <t>ကွေ့</t>
  </si>
  <si>
    <t>kway1</t>
  </si>
  <si>
    <t>क्वे1</t>
  </si>
  <si>
    <t>ကွေ</t>
  </si>
  <si>
    <t>kway2</t>
  </si>
  <si>
    <t>क्वे2</t>
  </si>
  <si>
    <t>ကွေး</t>
  </si>
  <si>
    <t>kway3</t>
  </si>
  <si>
    <t>क्वे3</t>
  </si>
  <si>
    <t>kweare11</t>
  </si>
  <si>
    <t>क्वे³¹11</t>
  </si>
  <si>
    <t>ကွယ်</t>
  </si>
  <si>
    <t>kweare12</t>
  </si>
  <si>
    <t>क्वे³¹12</t>
  </si>
  <si>
    <t>ကွဲ</t>
  </si>
  <si>
    <t>kweare13</t>
  </si>
  <si>
    <t>क्वे³¹13</t>
  </si>
  <si>
    <t>ကွည့်</t>
  </si>
  <si>
    <t>kweare21</t>
  </si>
  <si>
    <t>क्वे³¹21</t>
  </si>
  <si>
    <t>ကွည်</t>
  </si>
  <si>
    <t>kweare22</t>
  </si>
  <si>
    <t>क्वे³¹22</t>
  </si>
  <si>
    <t>ကွည်း</t>
  </si>
  <si>
    <t>kweare23</t>
  </si>
  <si>
    <t>क्वे³¹23</t>
  </si>
  <si>
    <t>ကွိတ်</t>
  </si>
  <si>
    <t>kwate1</t>
  </si>
  <si>
    <t>क्वै1</t>
  </si>
  <si>
    <t>ကွိပ်</t>
  </si>
  <si>
    <t>kwate2</t>
  </si>
  <si>
    <t>क्वै2</t>
  </si>
  <si>
    <t>ကွိန့်</t>
  </si>
  <si>
    <t>kwain1</t>
  </si>
  <si>
    <t>क्वैन11</t>
  </si>
  <si>
    <t>ကွိန်</t>
  </si>
  <si>
    <t>kwain2</t>
  </si>
  <si>
    <t>क्वैन12</t>
  </si>
  <si>
    <t>ကွိန်း</t>
  </si>
  <si>
    <t>kwain3</t>
  </si>
  <si>
    <t>क्वैन13</t>
  </si>
  <si>
    <t>ကွိမ့်</t>
  </si>
  <si>
    <t>kwaim1</t>
  </si>
  <si>
    <t>क्वैम1</t>
  </si>
  <si>
    <t>ကွိမ်</t>
  </si>
  <si>
    <t>kwaim2</t>
  </si>
  <si>
    <t>क्वैम2</t>
  </si>
  <si>
    <t>ကွိမ်း</t>
  </si>
  <si>
    <t>kwaim3</t>
  </si>
  <si>
    <t>क्वैम3</t>
  </si>
  <si>
    <t>ကွို့</t>
  </si>
  <si>
    <t>kwo1</t>
  </si>
  <si>
    <t>क्वो1</t>
  </si>
  <si>
    <t>ကွို</t>
  </si>
  <si>
    <t>kwo2</t>
  </si>
  <si>
    <t>क्वो2</t>
  </si>
  <si>
    <t>ကွိုး</t>
  </si>
  <si>
    <t>kwo3</t>
  </si>
  <si>
    <t>क्वो3</t>
  </si>
  <si>
    <t>ကွုန့်</t>
  </si>
  <si>
    <t>kwone11</t>
  </si>
  <si>
    <t>क्वोन11</t>
  </si>
  <si>
    <t>ကွုန်</t>
  </si>
  <si>
    <t>kwone12</t>
  </si>
  <si>
    <t>क्वोन12</t>
  </si>
  <si>
    <t>ကွုန်း</t>
  </si>
  <si>
    <t>kwone13</t>
  </si>
  <si>
    <t>क्वोन13</t>
  </si>
  <si>
    <t>ကွုံ့</t>
  </si>
  <si>
    <t>kwone21</t>
  </si>
  <si>
    <t>क्वोन21</t>
  </si>
  <si>
    <t>ကွုံ</t>
  </si>
  <si>
    <t>kwone22</t>
  </si>
  <si>
    <t>क्वोन22</t>
  </si>
  <si>
    <t>ကွုံး</t>
  </si>
  <si>
    <t>kwone23</t>
  </si>
  <si>
    <t>क्वोन23</t>
  </si>
  <si>
    <t>ကွုဏ့်</t>
  </si>
  <si>
    <t>kwone31</t>
  </si>
  <si>
    <t>क्वोन31</t>
  </si>
  <si>
    <t>ကွုဏ်</t>
  </si>
  <si>
    <t>kwone32</t>
  </si>
  <si>
    <t>क्वोन32</t>
  </si>
  <si>
    <t>ကွုဏ်း</t>
  </si>
  <si>
    <t>kwone33</t>
  </si>
  <si>
    <t>क्वोन33</t>
  </si>
  <si>
    <t>ကွုတ်</t>
  </si>
  <si>
    <t>kwOat</t>
  </si>
  <si>
    <t>क्वोट</t>
  </si>
  <si>
    <t>ကွုပ်</t>
  </si>
  <si>
    <t>kwOap</t>
  </si>
  <si>
    <t>क्वोप</t>
  </si>
  <si>
    <t>ကွော့</t>
  </si>
  <si>
    <t>kwau1</t>
  </si>
  <si>
    <t>क्वौ1</t>
  </si>
  <si>
    <t>ကွော်</t>
  </si>
  <si>
    <t>kwau2</t>
  </si>
  <si>
    <t>क्वौ2</t>
  </si>
  <si>
    <t>ကွော</t>
  </si>
  <si>
    <t>kwau3</t>
  </si>
  <si>
    <t>क्वौ3</t>
  </si>
  <si>
    <t>kwoun1</t>
  </si>
  <si>
    <t>क्वौन1</t>
  </si>
  <si>
    <t>kwoun2</t>
  </si>
  <si>
    <t>क्वौन2</t>
  </si>
  <si>
    <t>kwoun3</t>
  </si>
  <si>
    <t>क्वौन3</t>
  </si>
  <si>
    <t>ကွောက်</t>
  </si>
  <si>
    <t>kwout</t>
  </si>
  <si>
    <t>क्वौत</t>
  </si>
  <si>
    <t>kwan1</t>
  </si>
  <si>
    <t>kwan2</t>
  </si>
  <si>
    <t>kwan3</t>
  </si>
  <si>
    <t>kwam1</t>
  </si>
  <si>
    <t>kwam2</t>
  </si>
  <si>
    <t>kwam3</t>
  </si>
  <si>
    <t>ကွဏ်</t>
  </si>
  <si>
    <t>kwam4</t>
  </si>
  <si>
    <t>क्वं4</t>
  </si>
  <si>
    <t>ကွှ</t>
  </si>
  <si>
    <t>ကွှာ</t>
  </si>
  <si>
    <t>ကွှား</t>
  </si>
  <si>
    <t>ကွှိုင့်</t>
  </si>
  <si>
    <t>ကွှိုင်</t>
  </si>
  <si>
    <t>ကွှိုင်း</t>
  </si>
  <si>
    <t>ကွှိုက်</t>
  </si>
  <si>
    <t>ကွှက်</t>
  </si>
  <si>
    <t>ကွှတ်</t>
  </si>
  <si>
    <t>ကွှပ်</t>
  </si>
  <si>
    <t>ကွှဒ်</t>
  </si>
  <si>
    <t>ကွှာတ်</t>
  </si>
  <si>
    <t>ကွှာသ်</t>
  </si>
  <si>
    <t>ကွှိ</t>
  </si>
  <si>
    <t>ကွှီ</t>
  </si>
  <si>
    <t>ကွှီး</t>
  </si>
  <si>
    <t>ကွှင့်</t>
  </si>
  <si>
    <t>ကွှင်</t>
  </si>
  <si>
    <t>ကွှင်း</t>
  </si>
  <si>
    <t>ကွှေတ်</t>
  </si>
  <si>
    <t>ကွှစ်</t>
  </si>
  <si>
    <t>ကွှု</t>
  </si>
  <si>
    <t>ကွှူ</t>
  </si>
  <si>
    <t>ကွှူး</t>
  </si>
  <si>
    <t>ကွှေ့</t>
  </si>
  <si>
    <t>ကွှေ</t>
  </si>
  <si>
    <t>ကွှေး</t>
  </si>
  <si>
    <t>ကွှယ်</t>
  </si>
  <si>
    <t>ကွှဲ</t>
  </si>
  <si>
    <t>ကွှည့်</t>
  </si>
  <si>
    <t>ကွှည်</t>
  </si>
  <si>
    <t>ကွှည်း</t>
  </si>
  <si>
    <t>ကွှိတ်</t>
  </si>
  <si>
    <t>ကွှိပ်</t>
  </si>
  <si>
    <t>ကွှိန့်</t>
  </si>
  <si>
    <t>ကွှိန်</t>
  </si>
  <si>
    <t>ကွှိန်း</t>
  </si>
  <si>
    <t>ကွှိမ့်</t>
  </si>
  <si>
    <t>ကွှိမ်</t>
  </si>
  <si>
    <t>ကွှိမ်း</t>
  </si>
  <si>
    <t>ကွှို့</t>
  </si>
  <si>
    <t>ကွှို</t>
  </si>
  <si>
    <t>ကွှိုး</t>
  </si>
  <si>
    <t>ကွှုန့်</t>
  </si>
  <si>
    <t>ကွှုန်</t>
  </si>
  <si>
    <t>ကွှုန်း</t>
  </si>
  <si>
    <t>ကွှုံ့</t>
  </si>
  <si>
    <t>ကွှုံ</t>
  </si>
  <si>
    <t>ကွှုံး</t>
  </si>
  <si>
    <t>ကွှုဏ့်</t>
  </si>
  <si>
    <t>ကွှုဏ်</t>
  </si>
  <si>
    <t>ကွှုဏ်း</t>
  </si>
  <si>
    <t>ကွှုတ်</t>
  </si>
  <si>
    <t>ကွှုပ်</t>
  </si>
  <si>
    <t>ကွှော့</t>
  </si>
  <si>
    <t>ကွှော်</t>
  </si>
  <si>
    <t>ကွှော</t>
  </si>
  <si>
    <t>ကွှောက်</t>
  </si>
  <si>
    <t>ကွှန့်</t>
  </si>
  <si>
    <t>ကွှန်</t>
  </si>
  <si>
    <t>ကွှန်း</t>
  </si>
  <si>
    <t>ကွှမ့်</t>
  </si>
  <si>
    <t>ကွှမ်</t>
  </si>
  <si>
    <t>ကွှမ်း</t>
  </si>
  <si>
    <t>ကွှံ့</t>
  </si>
  <si>
    <t>ကွှံ</t>
  </si>
  <si>
    <t>ကွှဏ်</t>
  </si>
  <si>
    <t>ချတ်</t>
  </si>
  <si>
    <t>ခြ</t>
  </si>
  <si>
    <t>ခြာ</t>
  </si>
  <si>
    <t>ခြား</t>
  </si>
  <si>
    <t>ခြိုင့်</t>
  </si>
  <si>
    <t>ခြိုင်</t>
  </si>
  <si>
    <t>ခြိုင်း</t>
  </si>
  <si>
    <t>ခြိုက်</t>
  </si>
  <si>
    <t>ခြက်</t>
  </si>
  <si>
    <t>ခြတ်</t>
  </si>
  <si>
    <t>ခြပ်</t>
  </si>
  <si>
    <t>ခြဒ်</t>
  </si>
  <si>
    <t>ခြာတ်</t>
  </si>
  <si>
    <t>ခြာသ်</t>
  </si>
  <si>
    <t>ခြိ</t>
  </si>
  <si>
    <t>ခြီ</t>
  </si>
  <si>
    <t>ခြီး</t>
  </si>
  <si>
    <t>ခြင့်</t>
  </si>
  <si>
    <t>ခြင်</t>
  </si>
  <si>
    <t>ခြင်း</t>
  </si>
  <si>
    <t>ခြေတ်</t>
  </si>
  <si>
    <t>ခြစ်</t>
  </si>
  <si>
    <t>ခြု</t>
  </si>
  <si>
    <t>ခြူ</t>
  </si>
  <si>
    <t>ခြူး</t>
  </si>
  <si>
    <t>ခြွန့်</t>
  </si>
  <si>
    <t>ခြွန်</t>
  </si>
  <si>
    <t>ခြွန်း</t>
  </si>
  <si>
    <t>ခြွမ့်</t>
  </si>
  <si>
    <t>ခြွမ်</t>
  </si>
  <si>
    <t>ခြွမ်း</t>
  </si>
  <si>
    <t>ခြွံ့</t>
  </si>
  <si>
    <t>ခြွံ</t>
  </si>
  <si>
    <t>ခြွံး</t>
  </si>
  <si>
    <t>ခြွတ်</t>
  </si>
  <si>
    <t>ခြွပ်</t>
  </si>
  <si>
    <t>ခြေ့</t>
  </si>
  <si>
    <t>ခြေ</t>
  </si>
  <si>
    <t>ခြေး</t>
  </si>
  <si>
    <t>ခြယ်</t>
  </si>
  <si>
    <t>ခြဲ</t>
  </si>
  <si>
    <t>ခြည့်</t>
  </si>
  <si>
    <t>ခြည်</t>
  </si>
  <si>
    <t>ခြည်း</t>
  </si>
  <si>
    <t>ခြိတ်</t>
  </si>
  <si>
    <t>ခြိပ်</t>
  </si>
  <si>
    <t>ခြိန့်</t>
  </si>
  <si>
    <t>ခြိန်</t>
  </si>
  <si>
    <t>ခြိန်း</t>
  </si>
  <si>
    <t>ခြိမ့်</t>
  </si>
  <si>
    <t>ခြိမ်</t>
  </si>
  <si>
    <t>ခြိမ်း</t>
  </si>
  <si>
    <t>ခြို့</t>
  </si>
  <si>
    <t>ခြို</t>
  </si>
  <si>
    <t>ခြိုး</t>
  </si>
  <si>
    <t>ခြုန့်</t>
  </si>
  <si>
    <t>ခြုန်</t>
  </si>
  <si>
    <t>ခြုန်း</t>
  </si>
  <si>
    <t>ခြုံ့</t>
  </si>
  <si>
    <t>ခြုံ</t>
  </si>
  <si>
    <t>ခြုံး</t>
  </si>
  <si>
    <t>ခြုဏ့်</t>
  </si>
  <si>
    <t>ခြုဏ်</t>
  </si>
  <si>
    <t>ခြုဏ်း</t>
  </si>
  <si>
    <t>ခြုတ်</t>
  </si>
  <si>
    <t>ခြုပ်</t>
  </si>
  <si>
    <t>ခြော့</t>
  </si>
  <si>
    <t>ခြော်</t>
  </si>
  <si>
    <t>ခြော</t>
  </si>
  <si>
    <t>ခြောက်</t>
  </si>
  <si>
    <t>ခြန့်</t>
  </si>
  <si>
    <t>ခြန်</t>
  </si>
  <si>
    <t>ခြန်း</t>
  </si>
  <si>
    <t>ခြမ့်</t>
  </si>
  <si>
    <t>ခြမ်</t>
  </si>
  <si>
    <t>ခြမ်း</t>
  </si>
  <si>
    <t>ခြံ့</t>
  </si>
  <si>
    <t>ခြံ</t>
  </si>
  <si>
    <t>ခြဏ်</t>
  </si>
  <si>
    <t>ခှ</t>
  </si>
  <si>
    <t>hkha1</t>
  </si>
  <si>
    <t>ခှာ</t>
  </si>
  <si>
    <t>hkha2</t>
  </si>
  <si>
    <t>ခှား</t>
  </si>
  <si>
    <t>hkha3</t>
  </si>
  <si>
    <t>ခှိုင့်</t>
  </si>
  <si>
    <t>hkhine1</t>
  </si>
  <si>
    <t>ခှိုင်</t>
  </si>
  <si>
    <t>hkhine2</t>
  </si>
  <si>
    <t>ခှိုင်း</t>
  </si>
  <si>
    <t>hkhine3</t>
  </si>
  <si>
    <t>ခှိုက်</t>
  </si>
  <si>
    <t>ခှက်</t>
  </si>
  <si>
    <t>hkhet1</t>
  </si>
  <si>
    <t>ခှတ်</t>
  </si>
  <si>
    <t>hkhut1</t>
  </si>
  <si>
    <t>ခှပ်</t>
  </si>
  <si>
    <t>hkhut2</t>
  </si>
  <si>
    <t>ခှဒ်</t>
  </si>
  <si>
    <t>hkhut3</t>
  </si>
  <si>
    <t>ခှာတ်</t>
  </si>
  <si>
    <t>hkhut4</t>
  </si>
  <si>
    <t>ခှာသ်</t>
  </si>
  <si>
    <t>hkhut5</t>
  </si>
  <si>
    <t>ခှိ</t>
  </si>
  <si>
    <t>ခှီ</t>
  </si>
  <si>
    <t>ခှီး</t>
  </si>
  <si>
    <t>ခှင့်</t>
  </si>
  <si>
    <t>hkhin1</t>
  </si>
  <si>
    <t>ခှင်</t>
  </si>
  <si>
    <t>ခှင်း</t>
  </si>
  <si>
    <t>hkhin3</t>
  </si>
  <si>
    <t>ခှေတ်</t>
  </si>
  <si>
    <t>hkhit1</t>
  </si>
  <si>
    <t>ခှစ်</t>
  </si>
  <si>
    <t>hkhit2</t>
  </si>
  <si>
    <t>ခှု</t>
  </si>
  <si>
    <t>hkhu1</t>
  </si>
  <si>
    <t>ခှူ</t>
  </si>
  <si>
    <t>hkhu2</t>
  </si>
  <si>
    <t>ခှူး</t>
  </si>
  <si>
    <t>hkhu3</t>
  </si>
  <si>
    <t>ခှွန့်</t>
  </si>
  <si>
    <t>hkhoon11</t>
  </si>
  <si>
    <t>ခှွန်</t>
  </si>
  <si>
    <t>hkhoon12</t>
  </si>
  <si>
    <t>ခှွန်း</t>
  </si>
  <si>
    <t>hkhoon13</t>
  </si>
  <si>
    <t>ခှွမ့်</t>
  </si>
  <si>
    <t>hkhoon21</t>
  </si>
  <si>
    <t>ခှွမ်</t>
  </si>
  <si>
    <t>hkhoon22</t>
  </si>
  <si>
    <t>ခှွမ်း</t>
  </si>
  <si>
    <t>hkhoon23</t>
  </si>
  <si>
    <t>ခှွံ့</t>
  </si>
  <si>
    <t>hkhoon31</t>
  </si>
  <si>
    <t>ခှွံ</t>
  </si>
  <si>
    <t>hkhoon32</t>
  </si>
  <si>
    <t>ခှွံး</t>
  </si>
  <si>
    <t>hkhoon33</t>
  </si>
  <si>
    <t>ခှွတ်</t>
  </si>
  <si>
    <t>hkhoot1</t>
  </si>
  <si>
    <t>ခှွပ်</t>
  </si>
  <si>
    <t>hkhoot2</t>
  </si>
  <si>
    <t>ခှေ့</t>
  </si>
  <si>
    <t>hkhay1</t>
  </si>
  <si>
    <t>ခှေ</t>
  </si>
  <si>
    <t>hkhay2</t>
  </si>
  <si>
    <t>ခှေး</t>
  </si>
  <si>
    <t>hkhay3</t>
  </si>
  <si>
    <t>hkheare11</t>
  </si>
  <si>
    <t>ခှယ်</t>
  </si>
  <si>
    <t>hkheare12</t>
  </si>
  <si>
    <t>ခှဲ</t>
  </si>
  <si>
    <t>hkheare13</t>
  </si>
  <si>
    <t>ခှည့်</t>
  </si>
  <si>
    <t>hkheare21</t>
  </si>
  <si>
    <t>ခှည်</t>
  </si>
  <si>
    <t>hkheare22</t>
  </si>
  <si>
    <t>ခှည်း</t>
  </si>
  <si>
    <t>hkheare23</t>
  </si>
  <si>
    <t>ခှိတ်</t>
  </si>
  <si>
    <t>hkhate1</t>
  </si>
  <si>
    <t>ခှိပ်</t>
  </si>
  <si>
    <t>hkhate2</t>
  </si>
  <si>
    <t>ခှိန့်</t>
  </si>
  <si>
    <t>hkhain1</t>
  </si>
  <si>
    <t>ခှိန်</t>
  </si>
  <si>
    <t>hkhain2</t>
  </si>
  <si>
    <t>ခှိန်း</t>
  </si>
  <si>
    <t>hkhain3</t>
  </si>
  <si>
    <t>ခှိမ့်</t>
  </si>
  <si>
    <t>hkhaim1</t>
  </si>
  <si>
    <t>ခှိမ်</t>
  </si>
  <si>
    <t>hkhaim2</t>
  </si>
  <si>
    <t>ခှိမ်း</t>
  </si>
  <si>
    <t>hkhaim3</t>
  </si>
  <si>
    <t>ခှို့</t>
  </si>
  <si>
    <t>hkho1</t>
  </si>
  <si>
    <t>ခှို</t>
  </si>
  <si>
    <t>hkho2</t>
  </si>
  <si>
    <t>ခှိုး</t>
  </si>
  <si>
    <t>hkho3</t>
  </si>
  <si>
    <t>ခှုန့်</t>
  </si>
  <si>
    <t>hkhone11</t>
  </si>
  <si>
    <t>ခှုန်</t>
  </si>
  <si>
    <t>hkhone12</t>
  </si>
  <si>
    <t>ခှုန်း</t>
  </si>
  <si>
    <t>hkhone13</t>
  </si>
  <si>
    <t>ခှုံ့</t>
  </si>
  <si>
    <t>hkhone21</t>
  </si>
  <si>
    <t>ခှုံ</t>
  </si>
  <si>
    <t>hkhone22</t>
  </si>
  <si>
    <t>ခှုံး</t>
  </si>
  <si>
    <t>hkhone23</t>
  </si>
  <si>
    <t>ခှုဏ့်</t>
  </si>
  <si>
    <t>hkhone31</t>
  </si>
  <si>
    <t>ခှုဏ်</t>
  </si>
  <si>
    <t>hkhone32</t>
  </si>
  <si>
    <t>ခှုဏ်း</t>
  </si>
  <si>
    <t>hkhone33</t>
  </si>
  <si>
    <t>ခှုတ်</t>
  </si>
  <si>
    <t>hkhOat</t>
  </si>
  <si>
    <t>ခှုပ်</t>
  </si>
  <si>
    <t>hkhOap</t>
  </si>
  <si>
    <t>ခှော့</t>
  </si>
  <si>
    <t>hkhau1</t>
  </si>
  <si>
    <t>ခှော်</t>
  </si>
  <si>
    <t>hkhau2</t>
  </si>
  <si>
    <t>ခှော</t>
  </si>
  <si>
    <t>hkhau3</t>
  </si>
  <si>
    <t>hkhoun1</t>
  </si>
  <si>
    <t>hkhoun2</t>
  </si>
  <si>
    <t>hkhoun3</t>
  </si>
  <si>
    <t>ခှောက်</t>
  </si>
  <si>
    <t>hkhout</t>
  </si>
  <si>
    <t>ခှန့်</t>
  </si>
  <si>
    <t>hkhan1</t>
  </si>
  <si>
    <t>ခှန်</t>
  </si>
  <si>
    <t>hkhan2</t>
  </si>
  <si>
    <t>ခှန်း</t>
  </si>
  <si>
    <t>hkhan3</t>
  </si>
  <si>
    <t>ခှမ့်</t>
  </si>
  <si>
    <t>hkham1</t>
  </si>
  <si>
    <t>ခှမ်</t>
  </si>
  <si>
    <t>hkham2</t>
  </si>
  <si>
    <t>ခှမ်း</t>
  </si>
  <si>
    <t>hkham3</t>
  </si>
  <si>
    <t>ခှံ့</t>
  </si>
  <si>
    <t>ခှံ</t>
  </si>
  <si>
    <t>ခှဏ်</t>
  </si>
  <si>
    <t>hkham4</t>
  </si>
  <si>
    <t>ခွ</t>
  </si>
  <si>
    <t>khwa1</t>
  </si>
  <si>
    <t>ခွာ</t>
  </si>
  <si>
    <t>khwa2</t>
  </si>
  <si>
    <t>ख्वा2</t>
  </si>
  <si>
    <t>ခွား</t>
  </si>
  <si>
    <t>khwa3</t>
  </si>
  <si>
    <t>ख्वा3</t>
  </si>
  <si>
    <t>ခွိုင့်</t>
  </si>
  <si>
    <t>khwine1</t>
  </si>
  <si>
    <t>ख्वाइन1</t>
  </si>
  <si>
    <t>ခွိုင်</t>
  </si>
  <si>
    <t>khwine2</t>
  </si>
  <si>
    <t>ख्वाइन2</t>
  </si>
  <si>
    <t>ခွိုင်း</t>
  </si>
  <si>
    <t>khwine3</t>
  </si>
  <si>
    <t>ख्वाइन3</t>
  </si>
  <si>
    <t>ခွိုက်</t>
  </si>
  <si>
    <t>ခွက်</t>
  </si>
  <si>
    <t>khwet1</t>
  </si>
  <si>
    <t>khwut1</t>
  </si>
  <si>
    <t>khwut2</t>
  </si>
  <si>
    <t>ခွဒ်</t>
  </si>
  <si>
    <t>khwut3</t>
  </si>
  <si>
    <t>ခွာတ်</t>
  </si>
  <si>
    <t>khwut4</t>
  </si>
  <si>
    <t>ခွာသ်</t>
  </si>
  <si>
    <t>khwut5</t>
  </si>
  <si>
    <t>ခွိ</t>
  </si>
  <si>
    <t>ख्वि1</t>
  </si>
  <si>
    <t>ခွီ</t>
  </si>
  <si>
    <t>ख्वि2</t>
  </si>
  <si>
    <t>ခွီး</t>
  </si>
  <si>
    <t>ख्वि3</t>
  </si>
  <si>
    <t>ခွင့်</t>
  </si>
  <si>
    <t>khwin1</t>
  </si>
  <si>
    <t>ख्विन1</t>
  </si>
  <si>
    <t>ခွင်</t>
  </si>
  <si>
    <t>ख्विन2</t>
  </si>
  <si>
    <t>ခွင်း</t>
  </si>
  <si>
    <t>khwin3</t>
  </si>
  <si>
    <t>ख्विन3</t>
  </si>
  <si>
    <t>ခွေတ်</t>
  </si>
  <si>
    <t>khwit1</t>
  </si>
  <si>
    <t>ခွစ်</t>
  </si>
  <si>
    <t>khwit2</t>
  </si>
  <si>
    <t>ခွု</t>
  </si>
  <si>
    <t>khwu1</t>
  </si>
  <si>
    <t>ख्वु1</t>
  </si>
  <si>
    <t>ခွူ</t>
  </si>
  <si>
    <t>khwu2</t>
  </si>
  <si>
    <t>ख्वु2</t>
  </si>
  <si>
    <t>ခွူး</t>
  </si>
  <si>
    <t>khwu3</t>
  </si>
  <si>
    <t>ख्वु3</t>
  </si>
  <si>
    <t>ခွေ့</t>
  </si>
  <si>
    <t>khway1</t>
  </si>
  <si>
    <t>ख्वे1</t>
  </si>
  <si>
    <t>ခွေ</t>
  </si>
  <si>
    <t>khway2</t>
  </si>
  <si>
    <t>ख्वे2</t>
  </si>
  <si>
    <t>ခွေး</t>
  </si>
  <si>
    <t>khway3</t>
  </si>
  <si>
    <t>ख्वे3</t>
  </si>
  <si>
    <t>khweare11</t>
  </si>
  <si>
    <t>ख्वे³¹11</t>
  </si>
  <si>
    <t>ခွယ်</t>
  </si>
  <si>
    <t>khweare12</t>
  </si>
  <si>
    <t>ख्वे³¹12</t>
  </si>
  <si>
    <t>ခွဲ</t>
  </si>
  <si>
    <t>khweare13</t>
  </si>
  <si>
    <t>ख्वे³¹13</t>
  </si>
  <si>
    <t>ခွည့်</t>
  </si>
  <si>
    <t>khweare21</t>
  </si>
  <si>
    <t>ख्वे³¹21</t>
  </si>
  <si>
    <t>ခွည်</t>
  </si>
  <si>
    <t>khweare22</t>
  </si>
  <si>
    <t>ख्वे³¹22</t>
  </si>
  <si>
    <t>ခွည်း</t>
  </si>
  <si>
    <t>khweare23</t>
  </si>
  <si>
    <t>ख्वे³¹23</t>
  </si>
  <si>
    <t>ခွိတ်</t>
  </si>
  <si>
    <t>khwate1</t>
  </si>
  <si>
    <t>ख्वै1</t>
  </si>
  <si>
    <t>ခွိပ်</t>
  </si>
  <si>
    <t>khwate2</t>
  </si>
  <si>
    <t>ख्वै2</t>
  </si>
  <si>
    <t>ခွိန့်</t>
  </si>
  <si>
    <t>khwain1</t>
  </si>
  <si>
    <t>ख्वैन11</t>
  </si>
  <si>
    <t>ခွိန်</t>
  </si>
  <si>
    <t>khwain2</t>
  </si>
  <si>
    <t>ख्वैन12</t>
  </si>
  <si>
    <t>ခွိန်း</t>
  </si>
  <si>
    <t>khwain3</t>
  </si>
  <si>
    <t>ख्वैन13</t>
  </si>
  <si>
    <t>ခွိမ့်</t>
  </si>
  <si>
    <t>khwaim1</t>
  </si>
  <si>
    <t>ख्वैम1</t>
  </si>
  <si>
    <t>ခွိမ်</t>
  </si>
  <si>
    <t>khwaim2</t>
  </si>
  <si>
    <t>ख्वैम2</t>
  </si>
  <si>
    <t>ခွိမ်း</t>
  </si>
  <si>
    <t>khwaim3</t>
  </si>
  <si>
    <t>ख्वैम3</t>
  </si>
  <si>
    <t>ခွို့</t>
  </si>
  <si>
    <t>khwo1</t>
  </si>
  <si>
    <t>ख्वो1</t>
  </si>
  <si>
    <t>ခွို</t>
  </si>
  <si>
    <t>khwo2</t>
  </si>
  <si>
    <t>ख्वो2</t>
  </si>
  <si>
    <t>ခွိုး</t>
  </si>
  <si>
    <t>khwo3</t>
  </si>
  <si>
    <t>ख्वो3</t>
  </si>
  <si>
    <t>ခွုန့်</t>
  </si>
  <si>
    <t>khwone11</t>
  </si>
  <si>
    <t>ख्वोन11</t>
  </si>
  <si>
    <t>ခွုန်</t>
  </si>
  <si>
    <t>khwone12</t>
  </si>
  <si>
    <t>ख्वोन12</t>
  </si>
  <si>
    <t>ခွုန်း</t>
  </si>
  <si>
    <t>khwone13</t>
  </si>
  <si>
    <t>ख्वोन13</t>
  </si>
  <si>
    <t>ခွုံ့</t>
  </si>
  <si>
    <t>khwone21</t>
  </si>
  <si>
    <t>ख्वोन21</t>
  </si>
  <si>
    <t>ခွုံ</t>
  </si>
  <si>
    <t>khwone22</t>
  </si>
  <si>
    <t>ख्वोन22</t>
  </si>
  <si>
    <t>ခွုံး</t>
  </si>
  <si>
    <t>khwone23</t>
  </si>
  <si>
    <t>ख्वोन23</t>
  </si>
  <si>
    <t>ခွုဏ့်</t>
  </si>
  <si>
    <t>khwone31</t>
  </si>
  <si>
    <t>ख्वोन31</t>
  </si>
  <si>
    <t>ခွုဏ်</t>
  </si>
  <si>
    <t>khwone32</t>
  </si>
  <si>
    <t>ख्वोन32</t>
  </si>
  <si>
    <t>ခွုဏ်း</t>
  </si>
  <si>
    <t>khwone33</t>
  </si>
  <si>
    <t>ख्वोन33</t>
  </si>
  <si>
    <t>ခွုတ်</t>
  </si>
  <si>
    <t>khwOat</t>
  </si>
  <si>
    <t>ख्वोट</t>
  </si>
  <si>
    <t>ခွုပ်</t>
  </si>
  <si>
    <t>khwOap</t>
  </si>
  <si>
    <t>ख्वोप</t>
  </si>
  <si>
    <t>ခွော့</t>
  </si>
  <si>
    <t>khwau1</t>
  </si>
  <si>
    <t>ख्वौ1</t>
  </si>
  <si>
    <t>ခွော်</t>
  </si>
  <si>
    <t>khwau2</t>
  </si>
  <si>
    <t>ख्वौ2</t>
  </si>
  <si>
    <t>ခွော</t>
  </si>
  <si>
    <t>khwau3</t>
  </si>
  <si>
    <t>ख्वौ3</t>
  </si>
  <si>
    <t>khwoun1</t>
  </si>
  <si>
    <t>ख्वौन1</t>
  </si>
  <si>
    <t>khwoun2</t>
  </si>
  <si>
    <t>ख्वौन2</t>
  </si>
  <si>
    <t>khwoun3</t>
  </si>
  <si>
    <t>ख्वौन3</t>
  </si>
  <si>
    <t>ခွောက်</t>
  </si>
  <si>
    <t>khwout</t>
  </si>
  <si>
    <t>ख्वौत</t>
  </si>
  <si>
    <t>khwan1</t>
  </si>
  <si>
    <t>khwan2</t>
  </si>
  <si>
    <t>khwan3</t>
  </si>
  <si>
    <t>khwam1</t>
  </si>
  <si>
    <t>khwam2</t>
  </si>
  <si>
    <t>khwam3</t>
  </si>
  <si>
    <t>ခွဏ်</t>
  </si>
  <si>
    <t>khwam4</t>
  </si>
  <si>
    <t>ख्वं4</t>
  </si>
  <si>
    <t>ခွှ</t>
  </si>
  <si>
    <t>ခွှာ</t>
  </si>
  <si>
    <t>ခွှား</t>
  </si>
  <si>
    <t>ခွှိုင့်</t>
  </si>
  <si>
    <t>ခွှိုင်</t>
  </si>
  <si>
    <t>ခွှိုင်း</t>
  </si>
  <si>
    <t>ခွှိုက်</t>
  </si>
  <si>
    <t>ခွှက်</t>
  </si>
  <si>
    <t>ခွှတ်</t>
  </si>
  <si>
    <t>ခွှပ်</t>
  </si>
  <si>
    <t>ခွှဒ်</t>
  </si>
  <si>
    <t>ခွှာတ်</t>
  </si>
  <si>
    <t>ခွှာသ်</t>
  </si>
  <si>
    <t>ခွှိ</t>
  </si>
  <si>
    <t>ခွှီ</t>
  </si>
  <si>
    <t>ခွှီး</t>
  </si>
  <si>
    <t>ခွှင့်</t>
  </si>
  <si>
    <t>ခွှင်</t>
  </si>
  <si>
    <t>ခွှင်း</t>
  </si>
  <si>
    <t>ခွှေတ်</t>
  </si>
  <si>
    <t>ခွှစ်</t>
  </si>
  <si>
    <t>ခွှု</t>
  </si>
  <si>
    <t>ခွှူ</t>
  </si>
  <si>
    <t>ခွှူး</t>
  </si>
  <si>
    <t>ခွှေ့</t>
  </si>
  <si>
    <t>ခွှေ</t>
  </si>
  <si>
    <t>ခွှေး</t>
  </si>
  <si>
    <t>ခွှယ်</t>
  </si>
  <si>
    <t>ခွှဲ</t>
  </si>
  <si>
    <t>ခွှည့်</t>
  </si>
  <si>
    <t>ခွှည်</t>
  </si>
  <si>
    <t>ခွှည်း</t>
  </si>
  <si>
    <t>ခွှိတ်</t>
  </si>
  <si>
    <t>ခွှိပ်</t>
  </si>
  <si>
    <t>ခွှိန့်</t>
  </si>
  <si>
    <t>ခွှိန်</t>
  </si>
  <si>
    <t>ခွှိန်း</t>
  </si>
  <si>
    <t>ခွှိမ့်</t>
  </si>
  <si>
    <t>ခွှိမ်</t>
  </si>
  <si>
    <t>ခွှိမ်း</t>
  </si>
  <si>
    <t>ခွှို့</t>
  </si>
  <si>
    <t>ခွှို</t>
  </si>
  <si>
    <t>ခွှိုး</t>
  </si>
  <si>
    <t>ခွှုန့်</t>
  </si>
  <si>
    <t>ခွှုန်</t>
  </si>
  <si>
    <t>ခွှုန်း</t>
  </si>
  <si>
    <t>ခွှုံ့</t>
  </si>
  <si>
    <t>ခွှုံ</t>
  </si>
  <si>
    <t>ခွှုံး</t>
  </si>
  <si>
    <t>ခွှုဏ့်</t>
  </si>
  <si>
    <t>ခွှုဏ်</t>
  </si>
  <si>
    <t>ခွှုဏ်း</t>
  </si>
  <si>
    <t>ခွှုတ်</t>
  </si>
  <si>
    <t>ခွှုပ်</t>
  </si>
  <si>
    <t>ခွှော့</t>
  </si>
  <si>
    <t>ခွှော်</t>
  </si>
  <si>
    <t>ခွှော</t>
  </si>
  <si>
    <t>ခွှောက်</t>
  </si>
  <si>
    <t>ခွှန့်</t>
  </si>
  <si>
    <t>ခွှန်</t>
  </si>
  <si>
    <t>ခွှန်း</t>
  </si>
  <si>
    <t>ခွှမ့်</t>
  </si>
  <si>
    <t>ခွှမ်</t>
  </si>
  <si>
    <t>ခွှမ်း</t>
  </si>
  <si>
    <t>ခွှံ့</t>
  </si>
  <si>
    <t>ခွှံ</t>
  </si>
  <si>
    <t>ခွှဏ်</t>
  </si>
  <si>
    <t>ဂျ</t>
  </si>
  <si>
    <t>ဂျာ</t>
  </si>
  <si>
    <t>ဂျား</t>
  </si>
  <si>
    <t>ဂျိုင့်</t>
  </si>
  <si>
    <t>ဂျိုင်</t>
  </si>
  <si>
    <t>ဂျိုင်း</t>
  </si>
  <si>
    <t>ဂျိုက်</t>
  </si>
  <si>
    <t>ဂျက်</t>
  </si>
  <si>
    <t>ဂျတ်</t>
  </si>
  <si>
    <t>ဂျပ်</t>
  </si>
  <si>
    <t>ဂျဒ်</t>
  </si>
  <si>
    <t>ဂျာတ်</t>
  </si>
  <si>
    <t>ဂျာသ်</t>
  </si>
  <si>
    <t>ဂျိ</t>
  </si>
  <si>
    <t>ဂျီ</t>
  </si>
  <si>
    <t>ဂျီး</t>
  </si>
  <si>
    <t>ဂျင့်</t>
  </si>
  <si>
    <t>ဂျင်</t>
  </si>
  <si>
    <t>ဂျင်း</t>
  </si>
  <si>
    <t>ဂျေတ်</t>
  </si>
  <si>
    <t>ဂျစ်</t>
  </si>
  <si>
    <t>ဂျု</t>
  </si>
  <si>
    <t>ဂျူ</t>
  </si>
  <si>
    <t>ဂျူး</t>
  </si>
  <si>
    <t>ဂျွန့်</t>
  </si>
  <si>
    <t>ဂျွန်</t>
  </si>
  <si>
    <t>ဂျွန်း</t>
  </si>
  <si>
    <t>ဂျွမ့်</t>
  </si>
  <si>
    <t>ဂျွမ်</t>
  </si>
  <si>
    <t>ဂျွမ်း</t>
  </si>
  <si>
    <t>ဂျွံ့</t>
  </si>
  <si>
    <t>ဂျွံ</t>
  </si>
  <si>
    <t>ဂျွံး</t>
  </si>
  <si>
    <t>ဂျွတ်</t>
  </si>
  <si>
    <t>ဂျွပ်</t>
  </si>
  <si>
    <t>ဂျေ့</t>
  </si>
  <si>
    <t>ဂျေ</t>
  </si>
  <si>
    <t>ဂျေး</t>
  </si>
  <si>
    <t>ဂျယ်</t>
  </si>
  <si>
    <t>ဂျဲ</t>
  </si>
  <si>
    <t>ဂျည့်</t>
  </si>
  <si>
    <t>ဂျည်</t>
  </si>
  <si>
    <t>ဂျည်း</t>
  </si>
  <si>
    <t>ဂျိတ်</t>
  </si>
  <si>
    <t>ဂျိပ်</t>
  </si>
  <si>
    <t>ဂျိန့်</t>
  </si>
  <si>
    <t>ဂျိန်</t>
  </si>
  <si>
    <t>ဂျိန်း</t>
  </si>
  <si>
    <t>ဂျိမ့်</t>
  </si>
  <si>
    <t>ဂျိမ်</t>
  </si>
  <si>
    <t>ဂျိမ်း</t>
  </si>
  <si>
    <t>ဂျို့</t>
  </si>
  <si>
    <t>ဂျို</t>
  </si>
  <si>
    <t>ဂျိုး</t>
  </si>
  <si>
    <t>ဂျုန့်</t>
  </si>
  <si>
    <t>ဂျုန်</t>
  </si>
  <si>
    <t>ဂျုန်း</t>
  </si>
  <si>
    <t>ဂျုံ့</t>
  </si>
  <si>
    <t>ဂျုံ</t>
  </si>
  <si>
    <t>ဂျုံး</t>
  </si>
  <si>
    <t>ဂျုဏ့်</t>
  </si>
  <si>
    <t>ဂျုဏ်</t>
  </si>
  <si>
    <t>ဂျုဏ်း</t>
  </si>
  <si>
    <t>ဂျုတ်</t>
  </si>
  <si>
    <t>ဂျုပ်</t>
  </si>
  <si>
    <t>ဂျော့</t>
  </si>
  <si>
    <t>ဂျော်</t>
  </si>
  <si>
    <t>ဂျော</t>
  </si>
  <si>
    <t>ဂျောက်</t>
  </si>
  <si>
    <t>ဂျန့်</t>
  </si>
  <si>
    <t>ဂျန်</t>
  </si>
  <si>
    <t>ဂျန်း</t>
  </si>
  <si>
    <t>ဂျမ့်</t>
  </si>
  <si>
    <t>ဂျမ်</t>
  </si>
  <si>
    <t>ဂျမ်း</t>
  </si>
  <si>
    <t>ဂျံ့</t>
  </si>
  <si>
    <t>ဂျံ</t>
  </si>
  <si>
    <t>ဂျဏ်</t>
  </si>
  <si>
    <t>ဂြ</t>
  </si>
  <si>
    <t>ဂြာ</t>
  </si>
  <si>
    <t>ဂြား</t>
  </si>
  <si>
    <t>ဂြိုင့်</t>
  </si>
  <si>
    <t>ဂြိုင်</t>
  </si>
  <si>
    <t>ဂြိုင်း</t>
  </si>
  <si>
    <t>ဂြိုက်</t>
  </si>
  <si>
    <t>ဂြက်</t>
  </si>
  <si>
    <t>ဂြတ်</t>
  </si>
  <si>
    <t>ဂြပ်</t>
  </si>
  <si>
    <t>ဂြဒ်</t>
  </si>
  <si>
    <t>ဂြာတ်</t>
  </si>
  <si>
    <t>ဂြာသ်</t>
  </si>
  <si>
    <t>ဂြိ</t>
  </si>
  <si>
    <t>ဂြီ</t>
  </si>
  <si>
    <t>ဂြီး</t>
  </si>
  <si>
    <t>ဂြင့်</t>
  </si>
  <si>
    <t>ဂြင်</t>
  </si>
  <si>
    <t>ဂြင်း</t>
  </si>
  <si>
    <t>ဂြေတ်</t>
  </si>
  <si>
    <t>ဂြစ်</t>
  </si>
  <si>
    <t>ဂြု</t>
  </si>
  <si>
    <t>ဂြူ</t>
  </si>
  <si>
    <t>ဂြူး</t>
  </si>
  <si>
    <t>ဂြွန့်</t>
  </si>
  <si>
    <t>ဂြွန်</t>
  </si>
  <si>
    <t>ဂြွန်း</t>
  </si>
  <si>
    <t>ဂြွမ့်</t>
  </si>
  <si>
    <t>ဂြွမ်</t>
  </si>
  <si>
    <t>ဂြွမ်း</t>
  </si>
  <si>
    <t>ဂြွံ့</t>
  </si>
  <si>
    <t>ဂြွံ</t>
  </si>
  <si>
    <t>ဂြွံး</t>
  </si>
  <si>
    <t>ဂြွတ်</t>
  </si>
  <si>
    <t>ဂြွပ်</t>
  </si>
  <si>
    <t>ဂြေ့</t>
  </si>
  <si>
    <t>ဂြေ</t>
  </si>
  <si>
    <t>ဂြေး</t>
  </si>
  <si>
    <t>ဂြယ်</t>
  </si>
  <si>
    <t>ဂြဲ</t>
  </si>
  <si>
    <t>ဂြည့်</t>
  </si>
  <si>
    <t>ဂြည်</t>
  </si>
  <si>
    <t>ဂြည်း</t>
  </si>
  <si>
    <t>ဂြိတ်</t>
  </si>
  <si>
    <t>ဂြိပ်</t>
  </si>
  <si>
    <t>ဂြိန့်</t>
  </si>
  <si>
    <t>ဂြိန်</t>
  </si>
  <si>
    <t>ဂြိန်း</t>
  </si>
  <si>
    <t>ဂြိမ့်</t>
  </si>
  <si>
    <t>ဂြိမ်</t>
  </si>
  <si>
    <t>ဂြိမ်း</t>
  </si>
  <si>
    <t>ဂြို့</t>
  </si>
  <si>
    <t>ဂြို</t>
  </si>
  <si>
    <t>ဂြိုး</t>
  </si>
  <si>
    <t>ဂြုန့်</t>
  </si>
  <si>
    <t>ဂြုန်</t>
  </si>
  <si>
    <t>ဂြုန်း</t>
  </si>
  <si>
    <t>ဂြုံ့</t>
  </si>
  <si>
    <t>ဂြုံ</t>
  </si>
  <si>
    <t>ဂြုံး</t>
  </si>
  <si>
    <t>ဂြုဏ့်</t>
  </si>
  <si>
    <t>ဂြုဏ်</t>
  </si>
  <si>
    <t>ဂြုဏ်း</t>
  </si>
  <si>
    <t>ဂြုတ်</t>
  </si>
  <si>
    <t>ဂြုပ်</t>
  </si>
  <si>
    <t>ဂြော့</t>
  </si>
  <si>
    <t>ဂြော်</t>
  </si>
  <si>
    <t>ဂြော</t>
  </si>
  <si>
    <t>ဂြောက်</t>
  </si>
  <si>
    <t>ဂြန့်</t>
  </si>
  <si>
    <t>ဂြန်</t>
  </si>
  <si>
    <t>ဂြန်း</t>
  </si>
  <si>
    <t>ဂြမ့်</t>
  </si>
  <si>
    <t>ဂြမ်</t>
  </si>
  <si>
    <t>ဂြမ်း</t>
  </si>
  <si>
    <t>ဂြံ့</t>
  </si>
  <si>
    <t>ဂြံ</t>
  </si>
  <si>
    <t>ဂြဏ်</t>
  </si>
  <si>
    <t>ဂှ</t>
  </si>
  <si>
    <t>hga1</t>
  </si>
  <si>
    <t>ဂှာ</t>
  </si>
  <si>
    <t>hga2</t>
  </si>
  <si>
    <t>ဂှား</t>
  </si>
  <si>
    <t>hga3</t>
  </si>
  <si>
    <t>ဂှိုင့်</t>
  </si>
  <si>
    <t>hgine1</t>
  </si>
  <si>
    <t>ဂှိုင်</t>
  </si>
  <si>
    <t>hgine2</t>
  </si>
  <si>
    <t>ဂှိုင်း</t>
  </si>
  <si>
    <t>hgine3</t>
  </si>
  <si>
    <t>ဂှိုက်</t>
  </si>
  <si>
    <t>ဂှက်</t>
  </si>
  <si>
    <t>hget1</t>
  </si>
  <si>
    <t>ဂှတ်</t>
  </si>
  <si>
    <t>hgut1</t>
  </si>
  <si>
    <t>ဂှပ်</t>
  </si>
  <si>
    <t>hgut2</t>
  </si>
  <si>
    <t>ဂှဒ်</t>
  </si>
  <si>
    <t>hgut3</t>
  </si>
  <si>
    <t>ဂှာတ်</t>
  </si>
  <si>
    <t>hgut4</t>
  </si>
  <si>
    <t>ဂှာသ်</t>
  </si>
  <si>
    <t>hgut5</t>
  </si>
  <si>
    <t>ဂှိ</t>
  </si>
  <si>
    <t>ဂှီ</t>
  </si>
  <si>
    <t>ဂှီး</t>
  </si>
  <si>
    <t>ဂှင့်</t>
  </si>
  <si>
    <t>hgin1</t>
  </si>
  <si>
    <t>ဂှင်</t>
  </si>
  <si>
    <t>ဂှင်း</t>
  </si>
  <si>
    <t>hgin3</t>
  </si>
  <si>
    <t>ဂှေတ်</t>
  </si>
  <si>
    <t>hgit1</t>
  </si>
  <si>
    <t>ဂှစ်</t>
  </si>
  <si>
    <t>hgit2</t>
  </si>
  <si>
    <t>ဂှု</t>
  </si>
  <si>
    <t>hgu1</t>
  </si>
  <si>
    <t>ဂှူ</t>
  </si>
  <si>
    <t>hgu2</t>
  </si>
  <si>
    <t>ဂှူး</t>
  </si>
  <si>
    <t>hgu3</t>
  </si>
  <si>
    <t>ဂှွန့်</t>
  </si>
  <si>
    <t>hgoon11</t>
  </si>
  <si>
    <t>ဂှွန်</t>
  </si>
  <si>
    <t>hgoon12</t>
  </si>
  <si>
    <t>ဂှွန်း</t>
  </si>
  <si>
    <t>hgoon13</t>
  </si>
  <si>
    <t>ဂှွမ့်</t>
  </si>
  <si>
    <t>hgoon21</t>
  </si>
  <si>
    <t>ဂှွမ်</t>
  </si>
  <si>
    <t>hgoon22</t>
  </si>
  <si>
    <t>ဂှွမ်း</t>
  </si>
  <si>
    <t>hgoon23</t>
  </si>
  <si>
    <t>ဂှွံ့</t>
  </si>
  <si>
    <t>hgoon31</t>
  </si>
  <si>
    <t>ဂှွံ</t>
  </si>
  <si>
    <t>hgoon32</t>
  </si>
  <si>
    <t>ဂှွံး</t>
  </si>
  <si>
    <t>hgoon33</t>
  </si>
  <si>
    <t>ဂှွတ်</t>
  </si>
  <si>
    <t>hgoot1</t>
  </si>
  <si>
    <t>ဂှွပ်</t>
  </si>
  <si>
    <t>hgoot2</t>
  </si>
  <si>
    <t>ဂှေ့</t>
  </si>
  <si>
    <t>hgay1</t>
  </si>
  <si>
    <t>ဂှေ</t>
  </si>
  <si>
    <t>hgay2</t>
  </si>
  <si>
    <t>ဂှေး</t>
  </si>
  <si>
    <t>hgay3</t>
  </si>
  <si>
    <t>hgeare11</t>
  </si>
  <si>
    <t>ဂှယ်</t>
  </si>
  <si>
    <t>hgeare12</t>
  </si>
  <si>
    <t>ဂှဲ</t>
  </si>
  <si>
    <t>hgeare13</t>
  </si>
  <si>
    <t>ဂှည့်</t>
  </si>
  <si>
    <t>hgeare21</t>
  </si>
  <si>
    <t>ဂှည်</t>
  </si>
  <si>
    <t>hgeare22</t>
  </si>
  <si>
    <t>ဂှည်း</t>
  </si>
  <si>
    <t>hgeare23</t>
  </si>
  <si>
    <t>ဂှိတ်</t>
  </si>
  <si>
    <t>hgate1</t>
  </si>
  <si>
    <t>ဂှိပ်</t>
  </si>
  <si>
    <t>hgate2</t>
  </si>
  <si>
    <t>ဂှိန့်</t>
  </si>
  <si>
    <t>hgain1</t>
  </si>
  <si>
    <t>ဂှိန်</t>
  </si>
  <si>
    <t>hgain2</t>
  </si>
  <si>
    <t>ဂှိန်း</t>
  </si>
  <si>
    <t>hgain3</t>
  </si>
  <si>
    <t>ဂှိမ့်</t>
  </si>
  <si>
    <t>hgaim1</t>
  </si>
  <si>
    <t>ဂှိမ်</t>
  </si>
  <si>
    <t>hgaim2</t>
  </si>
  <si>
    <t>ဂှိမ်း</t>
  </si>
  <si>
    <t>hgaim3</t>
  </si>
  <si>
    <t>ဂှို့</t>
  </si>
  <si>
    <t>hgo1</t>
  </si>
  <si>
    <t>ဂှို</t>
  </si>
  <si>
    <t>hgo2</t>
  </si>
  <si>
    <t>ဂှိုး</t>
  </si>
  <si>
    <t>hgo3</t>
  </si>
  <si>
    <t>ဂှုန့်</t>
  </si>
  <si>
    <t>hgone11</t>
  </si>
  <si>
    <t>ဂှုန်</t>
  </si>
  <si>
    <t>hgone12</t>
  </si>
  <si>
    <t>ဂှုန်း</t>
  </si>
  <si>
    <t>hgone13</t>
  </si>
  <si>
    <t>ဂှုံ့</t>
  </si>
  <si>
    <t>hgone21</t>
  </si>
  <si>
    <t>ဂှုံ</t>
  </si>
  <si>
    <t>hgone22</t>
  </si>
  <si>
    <t>ဂှုံး</t>
  </si>
  <si>
    <t>hgone23</t>
  </si>
  <si>
    <t>ဂှုဏ့်</t>
  </si>
  <si>
    <t>hgone31</t>
  </si>
  <si>
    <t>ဂှုဏ်</t>
  </si>
  <si>
    <t>hgone32</t>
  </si>
  <si>
    <t>ဂှုဏ်း</t>
  </si>
  <si>
    <t>hgone33</t>
  </si>
  <si>
    <t>ဂှုတ်</t>
  </si>
  <si>
    <t>hgOat</t>
  </si>
  <si>
    <t>ဂှုပ်</t>
  </si>
  <si>
    <t>hgOap</t>
  </si>
  <si>
    <t>ဂှော့</t>
  </si>
  <si>
    <t>hgau1</t>
  </si>
  <si>
    <t>ဂှော်</t>
  </si>
  <si>
    <t>hgau2</t>
  </si>
  <si>
    <t>ဂှော</t>
  </si>
  <si>
    <t>hgau3</t>
  </si>
  <si>
    <t>hgoun1</t>
  </si>
  <si>
    <t>hgoun2</t>
  </si>
  <si>
    <t>hgoun3</t>
  </si>
  <si>
    <t>ဂှောက်</t>
  </si>
  <si>
    <t>hgout</t>
  </si>
  <si>
    <t>ဂှန့်</t>
  </si>
  <si>
    <t>hgan1</t>
  </si>
  <si>
    <t>ဂှန်</t>
  </si>
  <si>
    <t>hgan2</t>
  </si>
  <si>
    <t>ဂှန်း</t>
  </si>
  <si>
    <t>hgan3</t>
  </si>
  <si>
    <t>ဂှမ့်</t>
  </si>
  <si>
    <t>hgam1</t>
  </si>
  <si>
    <t>ဂှမ်</t>
  </si>
  <si>
    <t>hgam2</t>
  </si>
  <si>
    <t>ဂှမ်း</t>
  </si>
  <si>
    <t>hgam3</t>
  </si>
  <si>
    <t>ဂှံ့</t>
  </si>
  <si>
    <t>ဂှံ</t>
  </si>
  <si>
    <t>ဂှဏ်</t>
  </si>
  <si>
    <t>hgam4</t>
  </si>
  <si>
    <t>ဂွ</t>
  </si>
  <si>
    <t>gwa1</t>
  </si>
  <si>
    <t>ဂွာ</t>
  </si>
  <si>
    <t>gwa2</t>
  </si>
  <si>
    <t>ग्वा2</t>
  </si>
  <si>
    <t>ဂွား</t>
  </si>
  <si>
    <t>gwa3</t>
  </si>
  <si>
    <t>ग्वा3</t>
  </si>
  <si>
    <t>ဂွိုင့်</t>
  </si>
  <si>
    <t>gwine1</t>
  </si>
  <si>
    <t>ग्वाइन1</t>
  </si>
  <si>
    <t>ဂွိုင်</t>
  </si>
  <si>
    <t>gwine2</t>
  </si>
  <si>
    <t>ग्वाइन2</t>
  </si>
  <si>
    <t>ဂွိုင်း</t>
  </si>
  <si>
    <t>gwine3</t>
  </si>
  <si>
    <t>ग्वाइन3</t>
  </si>
  <si>
    <t>ဂွိုက်</t>
  </si>
  <si>
    <t>ဂွက်</t>
  </si>
  <si>
    <t>gwet1</t>
  </si>
  <si>
    <t>gwut1</t>
  </si>
  <si>
    <t>gwut2</t>
  </si>
  <si>
    <t>ဂွဒ်</t>
  </si>
  <si>
    <t>gwut3</t>
  </si>
  <si>
    <t>ဂွာတ်</t>
  </si>
  <si>
    <t>gwut4</t>
  </si>
  <si>
    <t>ဂွာသ်</t>
  </si>
  <si>
    <t>gwut5</t>
  </si>
  <si>
    <t>ဂွိ</t>
  </si>
  <si>
    <t>ग्वि1</t>
  </si>
  <si>
    <t>ဂွီ</t>
  </si>
  <si>
    <t>ग्वि2</t>
  </si>
  <si>
    <t>ဂွီး</t>
  </si>
  <si>
    <t>ग्वि3</t>
  </si>
  <si>
    <t>ဂွင့်</t>
  </si>
  <si>
    <t>gwin1</t>
  </si>
  <si>
    <t>ग्विन1</t>
  </si>
  <si>
    <t>ဂွင်</t>
  </si>
  <si>
    <t>ग्विन2</t>
  </si>
  <si>
    <t>ဂွင်း</t>
  </si>
  <si>
    <t>gwin3</t>
  </si>
  <si>
    <t>ग्विन3</t>
  </si>
  <si>
    <t>ဂွေတ်</t>
  </si>
  <si>
    <t>gwit1</t>
  </si>
  <si>
    <t>ဂွစ်</t>
  </si>
  <si>
    <t>gwit2</t>
  </si>
  <si>
    <t>ဂွု</t>
  </si>
  <si>
    <t>gwu1</t>
  </si>
  <si>
    <t>ग्वु1</t>
  </si>
  <si>
    <t>ဂွူ</t>
  </si>
  <si>
    <t>gwu2</t>
  </si>
  <si>
    <t>ग्वु2</t>
  </si>
  <si>
    <t>ဂွူး</t>
  </si>
  <si>
    <t>gwu3</t>
  </si>
  <si>
    <t>ग्वु3</t>
  </si>
  <si>
    <t>ဂွေ့</t>
  </si>
  <si>
    <t>gway1</t>
  </si>
  <si>
    <t>ग्वे1</t>
  </si>
  <si>
    <t>ဂွေ</t>
  </si>
  <si>
    <t>gway2</t>
  </si>
  <si>
    <t>ग्वे2</t>
  </si>
  <si>
    <t>ဂွေး</t>
  </si>
  <si>
    <t>gway3</t>
  </si>
  <si>
    <t>ग्वे3</t>
  </si>
  <si>
    <t>gweare11</t>
  </si>
  <si>
    <t>ग्वे³¹11</t>
  </si>
  <si>
    <t>ဂွယ်</t>
  </si>
  <si>
    <t>gweare12</t>
  </si>
  <si>
    <t>ग्वे³¹12</t>
  </si>
  <si>
    <t>ဂွဲ</t>
  </si>
  <si>
    <t>gweare13</t>
  </si>
  <si>
    <t>ग्वे³¹13</t>
  </si>
  <si>
    <t>ဂွည့်</t>
  </si>
  <si>
    <t>gweare21</t>
  </si>
  <si>
    <t>ग्वे³¹21</t>
  </si>
  <si>
    <t>ဂွည်</t>
  </si>
  <si>
    <t>gweare22</t>
  </si>
  <si>
    <t>ग्वे³¹22</t>
  </si>
  <si>
    <t>ဂွည်း</t>
  </si>
  <si>
    <t>gweare23</t>
  </si>
  <si>
    <t>ग्वे³¹23</t>
  </si>
  <si>
    <t>ဂွိတ်</t>
  </si>
  <si>
    <t>gwate1</t>
  </si>
  <si>
    <t>ग्वै1</t>
  </si>
  <si>
    <t>ဂွိပ်</t>
  </si>
  <si>
    <t>gwate2</t>
  </si>
  <si>
    <t>ग्वै2</t>
  </si>
  <si>
    <t>ဂွိန့်</t>
  </si>
  <si>
    <t>gwain1</t>
  </si>
  <si>
    <t>ग्वैन11</t>
  </si>
  <si>
    <t>ဂွိန်</t>
  </si>
  <si>
    <t>gwain2</t>
  </si>
  <si>
    <t>ग्वैन12</t>
  </si>
  <si>
    <t>ဂွိန်း</t>
  </si>
  <si>
    <t>gwain3</t>
  </si>
  <si>
    <t>ग्वैन13</t>
  </si>
  <si>
    <t>ဂွိမ့်</t>
  </si>
  <si>
    <t>gwaim1</t>
  </si>
  <si>
    <t>ग्वैम1</t>
  </si>
  <si>
    <t>ဂွိမ်</t>
  </si>
  <si>
    <t>gwaim2</t>
  </si>
  <si>
    <t>ग्वैम2</t>
  </si>
  <si>
    <t>ဂွိမ်း</t>
  </si>
  <si>
    <t>gwaim3</t>
  </si>
  <si>
    <t>ग्वैम3</t>
  </si>
  <si>
    <t>ဂွို့</t>
  </si>
  <si>
    <t>gwo1</t>
  </si>
  <si>
    <t>ग्वो1</t>
  </si>
  <si>
    <t>ဂွို</t>
  </si>
  <si>
    <t>gwo2</t>
  </si>
  <si>
    <t>ग्वो2</t>
  </si>
  <si>
    <t>ဂွိုး</t>
  </si>
  <si>
    <t>gwo3</t>
  </si>
  <si>
    <t>ग्वो3</t>
  </si>
  <si>
    <t>ဂွုန့်</t>
  </si>
  <si>
    <t>gwone11</t>
  </si>
  <si>
    <t>ग्वोन11</t>
  </si>
  <si>
    <t>ဂွုန်</t>
  </si>
  <si>
    <t>gwone12</t>
  </si>
  <si>
    <t>ग्वोन12</t>
  </si>
  <si>
    <t>ဂွုန်း</t>
  </si>
  <si>
    <t>gwone13</t>
  </si>
  <si>
    <t>ग्वोन13</t>
  </si>
  <si>
    <t>ဂွုံ့</t>
  </si>
  <si>
    <t>gwone21</t>
  </si>
  <si>
    <t>ग्वोन21</t>
  </si>
  <si>
    <t>ဂွုံ</t>
  </si>
  <si>
    <t>gwone22</t>
  </si>
  <si>
    <t>ग्वोन22</t>
  </si>
  <si>
    <t>ဂွုံး</t>
  </si>
  <si>
    <t>gwone23</t>
  </si>
  <si>
    <t>ग्वोन23</t>
  </si>
  <si>
    <t>ဂွုဏ့်</t>
  </si>
  <si>
    <t>gwone31</t>
  </si>
  <si>
    <t>ग्वोन31</t>
  </si>
  <si>
    <t>ဂွုဏ်</t>
  </si>
  <si>
    <t>gwone32</t>
  </si>
  <si>
    <t>ग्वोन32</t>
  </si>
  <si>
    <t>ဂွုဏ်း</t>
  </si>
  <si>
    <t>gwone33</t>
  </si>
  <si>
    <t>ग्वोन33</t>
  </si>
  <si>
    <t>ဂွုတ်</t>
  </si>
  <si>
    <t>gwOat</t>
  </si>
  <si>
    <t>ग्वोट</t>
  </si>
  <si>
    <t>ဂွုပ်</t>
  </si>
  <si>
    <t>gwOap</t>
  </si>
  <si>
    <t>ग्वोप</t>
  </si>
  <si>
    <t>ဂွော့</t>
  </si>
  <si>
    <t>gwau1</t>
  </si>
  <si>
    <t>ग्वौ1</t>
  </si>
  <si>
    <t>ဂွော်</t>
  </si>
  <si>
    <t>gwau2</t>
  </si>
  <si>
    <t>ग्वौ2</t>
  </si>
  <si>
    <t>ဂွော</t>
  </si>
  <si>
    <t>gwau3</t>
  </si>
  <si>
    <t>ग्वौ3</t>
  </si>
  <si>
    <t>gwoun1</t>
  </si>
  <si>
    <t>ग्वौन1</t>
  </si>
  <si>
    <t>gwoun2</t>
  </si>
  <si>
    <t>ग्वौन2</t>
  </si>
  <si>
    <t>gwoun3</t>
  </si>
  <si>
    <t>ग्वौन3</t>
  </si>
  <si>
    <t>ဂွောက်</t>
  </si>
  <si>
    <t>gwout</t>
  </si>
  <si>
    <t>ग्वौत</t>
  </si>
  <si>
    <t>gwan1</t>
  </si>
  <si>
    <t>gwan2</t>
  </si>
  <si>
    <t>gwan3</t>
  </si>
  <si>
    <t>gwam1</t>
  </si>
  <si>
    <t>gwam2</t>
  </si>
  <si>
    <t>gwam3</t>
  </si>
  <si>
    <t>ဂွဏ်</t>
  </si>
  <si>
    <t>gwam4</t>
  </si>
  <si>
    <t>ग्वं4</t>
  </si>
  <si>
    <t>ဂွှ</t>
  </si>
  <si>
    <t>ဂွှာ</t>
  </si>
  <si>
    <t>ဂွှား</t>
  </si>
  <si>
    <t>ဂွှိုင့်</t>
  </si>
  <si>
    <t>ဂွှိုင်</t>
  </si>
  <si>
    <t>ဂွှိုင်း</t>
  </si>
  <si>
    <t>ဂွှိုက်</t>
  </si>
  <si>
    <t>ဂွှက်</t>
  </si>
  <si>
    <t>ဂွှတ်</t>
  </si>
  <si>
    <t>ဂွှပ်</t>
  </si>
  <si>
    <t>ဂွှဒ်</t>
  </si>
  <si>
    <t>ဂွှာတ်</t>
  </si>
  <si>
    <t>ဂွှာသ်</t>
  </si>
  <si>
    <t>ဂွှိ</t>
  </si>
  <si>
    <t>ဂွှီ</t>
  </si>
  <si>
    <t>ဂွှီး</t>
  </si>
  <si>
    <t>ဂွှင့်</t>
  </si>
  <si>
    <t>ဂွှင်</t>
  </si>
  <si>
    <t>ဂွှင်း</t>
  </si>
  <si>
    <t>ဂွှေတ်</t>
  </si>
  <si>
    <t>ဂွှစ်</t>
  </si>
  <si>
    <t>ဂွှု</t>
  </si>
  <si>
    <t>ဂွှူ</t>
  </si>
  <si>
    <t>ဂွှူး</t>
  </si>
  <si>
    <t>ဂွှေ့</t>
  </si>
  <si>
    <t>ဂွှေ</t>
  </si>
  <si>
    <t>ဂွှေး</t>
  </si>
  <si>
    <t>ဂွှယ်</t>
  </si>
  <si>
    <t>ဂွှဲ</t>
  </si>
  <si>
    <t>ဂွှည့်</t>
  </si>
  <si>
    <t>ဂွှည်</t>
  </si>
  <si>
    <t>ဂွှည်း</t>
  </si>
  <si>
    <t>ဂွှိတ်</t>
  </si>
  <si>
    <t>ဂွှိပ်</t>
  </si>
  <si>
    <t>ဂွှိန့်</t>
  </si>
  <si>
    <t>ဂွှိန်</t>
  </si>
  <si>
    <t>ဂွှိန်း</t>
  </si>
  <si>
    <t>ဂွှိမ့်</t>
  </si>
  <si>
    <t>ဂွှိမ်</t>
  </si>
  <si>
    <t>ဂွှိမ်း</t>
  </si>
  <si>
    <t>ဂွှို့</t>
  </si>
  <si>
    <t>ဂွှို</t>
  </si>
  <si>
    <t>ဂွှိုး</t>
  </si>
  <si>
    <t>ဂွှုန့်</t>
  </si>
  <si>
    <t>ဂွှုန်</t>
  </si>
  <si>
    <t>ဂွှုန်း</t>
  </si>
  <si>
    <t>ဂွှုံ့</t>
  </si>
  <si>
    <t>ဂွှုံ</t>
  </si>
  <si>
    <t>ဂွှုံး</t>
  </si>
  <si>
    <t>ဂွှုဏ့်</t>
  </si>
  <si>
    <t>ဂွှုဏ်</t>
  </si>
  <si>
    <t>ဂွှုဏ်း</t>
  </si>
  <si>
    <t>ဂွှုတ်</t>
  </si>
  <si>
    <t>ဂွှုပ်</t>
  </si>
  <si>
    <t>ဂွှော့</t>
  </si>
  <si>
    <t>ဂွှော်</t>
  </si>
  <si>
    <t>ဂွှော</t>
  </si>
  <si>
    <t>ဂွှောက်</t>
  </si>
  <si>
    <t>ဂွှန့်</t>
  </si>
  <si>
    <t>ဂွှန်</t>
  </si>
  <si>
    <t>ဂွှန်း</t>
  </si>
  <si>
    <t>ဂွှမ့်</t>
  </si>
  <si>
    <t>ဂွှမ်</t>
  </si>
  <si>
    <t>ဂွှမ်း</t>
  </si>
  <si>
    <t>ဂွှံ့</t>
  </si>
  <si>
    <t>ဂွှံ</t>
  </si>
  <si>
    <t>ဂွှဏ်</t>
  </si>
  <si>
    <t>ဃျ</t>
  </si>
  <si>
    <t>ghya1</t>
  </si>
  <si>
    <t>ဃျာ</t>
  </si>
  <si>
    <t>ghya2</t>
  </si>
  <si>
    <t>घ्या2</t>
  </si>
  <si>
    <t>ဃျား</t>
  </si>
  <si>
    <t>ghya3</t>
  </si>
  <si>
    <t>घ्या3</t>
  </si>
  <si>
    <t>ဃျိုင့်</t>
  </si>
  <si>
    <t>ghyine1</t>
  </si>
  <si>
    <t>घ्याइन1</t>
  </si>
  <si>
    <t>ဃျိုင်</t>
  </si>
  <si>
    <t>ghyine2</t>
  </si>
  <si>
    <t>घ्याइन2</t>
  </si>
  <si>
    <t>ဃျိုင်း</t>
  </si>
  <si>
    <t>ghyine3</t>
  </si>
  <si>
    <t>घ्याइन3</t>
  </si>
  <si>
    <t>ဃျိုက်</t>
  </si>
  <si>
    <t>ဃျက်</t>
  </si>
  <si>
    <t>ghyet1</t>
  </si>
  <si>
    <t>ဃျတ်</t>
  </si>
  <si>
    <t>ghyut1</t>
  </si>
  <si>
    <t>ဃျပ်</t>
  </si>
  <si>
    <t>ghyut2</t>
  </si>
  <si>
    <t>ဃျဒ်</t>
  </si>
  <si>
    <t>ghyut3</t>
  </si>
  <si>
    <t>ဃျာတ်</t>
  </si>
  <si>
    <t>ghyut4</t>
  </si>
  <si>
    <t>ဃျာသ်</t>
  </si>
  <si>
    <t>ghyut5</t>
  </si>
  <si>
    <t>ဃျိ</t>
  </si>
  <si>
    <t>घ्यि1</t>
  </si>
  <si>
    <t>ဃျီ</t>
  </si>
  <si>
    <t>घ्यि2</t>
  </si>
  <si>
    <t>ဃျီး</t>
  </si>
  <si>
    <t>घ्यि3</t>
  </si>
  <si>
    <t>ဃျင့်</t>
  </si>
  <si>
    <t>ghyin1</t>
  </si>
  <si>
    <t>घ्यिन1</t>
  </si>
  <si>
    <t>ဃျင်</t>
  </si>
  <si>
    <t>घ्यिन2</t>
  </si>
  <si>
    <t>ဃျင်း</t>
  </si>
  <si>
    <t>ghyin3</t>
  </si>
  <si>
    <t>घ्यिन3</t>
  </si>
  <si>
    <t>ဃျေတ်</t>
  </si>
  <si>
    <t>ghyit1</t>
  </si>
  <si>
    <t>ဃျစ်</t>
  </si>
  <si>
    <t>ghyit2</t>
  </si>
  <si>
    <t>ဃျု</t>
  </si>
  <si>
    <t>ghyu1</t>
  </si>
  <si>
    <t>घ्यु1</t>
  </si>
  <si>
    <t>ဃျူ</t>
  </si>
  <si>
    <t>ghyu2</t>
  </si>
  <si>
    <t>घ्यु2</t>
  </si>
  <si>
    <t>ဃျူး</t>
  </si>
  <si>
    <t>ghyu3</t>
  </si>
  <si>
    <t>घ्यु3</t>
  </si>
  <si>
    <t>ဃျွန့်</t>
  </si>
  <si>
    <t>ghyoon11</t>
  </si>
  <si>
    <t>घ्युन11</t>
  </si>
  <si>
    <t>ဃျွန်</t>
  </si>
  <si>
    <t>ghyoon12</t>
  </si>
  <si>
    <t>घ्युन12</t>
  </si>
  <si>
    <t>ဃျွန်း</t>
  </si>
  <si>
    <t>ghyoon13</t>
  </si>
  <si>
    <t>घ्युन13</t>
  </si>
  <si>
    <t>ဃျွမ့်</t>
  </si>
  <si>
    <t>ghyoon21</t>
  </si>
  <si>
    <t>घ्युन21</t>
  </si>
  <si>
    <t>ဃျွမ်</t>
  </si>
  <si>
    <t>ghyoon22</t>
  </si>
  <si>
    <t>घ्युन22</t>
  </si>
  <si>
    <t>ဃျွမ်း</t>
  </si>
  <si>
    <t>ghyoon23</t>
  </si>
  <si>
    <t>घ्युन23</t>
  </si>
  <si>
    <t>ဃျွံ့</t>
  </si>
  <si>
    <t>ghyoon31</t>
  </si>
  <si>
    <t>घ्युन31</t>
  </si>
  <si>
    <t>ဃျွံ</t>
  </si>
  <si>
    <t>ghyoon32</t>
  </si>
  <si>
    <t>घ्युन32</t>
  </si>
  <si>
    <t>ဃျွံး</t>
  </si>
  <si>
    <t>ghyoon33</t>
  </si>
  <si>
    <t>घ्युन33</t>
  </si>
  <si>
    <t>ဃျွတ်</t>
  </si>
  <si>
    <t>ghyoot1</t>
  </si>
  <si>
    <t>घ्युत1</t>
  </si>
  <si>
    <t>ဃျွပ်</t>
  </si>
  <si>
    <t>ghyoot2</t>
  </si>
  <si>
    <t>घ्युत2</t>
  </si>
  <si>
    <t>ဃျေ့</t>
  </si>
  <si>
    <t>ghyay1</t>
  </si>
  <si>
    <t>घ्ये1</t>
  </si>
  <si>
    <t>ဃျေ</t>
  </si>
  <si>
    <t>ghyay2</t>
  </si>
  <si>
    <t>घ्ये2</t>
  </si>
  <si>
    <t>ဃျေး</t>
  </si>
  <si>
    <t>ghyay3</t>
  </si>
  <si>
    <t>घ्ये3</t>
  </si>
  <si>
    <t>ghyeare11</t>
  </si>
  <si>
    <t>घ्ये³¹11</t>
  </si>
  <si>
    <t>ဃျယ်</t>
  </si>
  <si>
    <t>ghyeare12</t>
  </si>
  <si>
    <t>घ्ये³¹12</t>
  </si>
  <si>
    <t>ဃျဲ</t>
  </si>
  <si>
    <t>ghyeare13</t>
  </si>
  <si>
    <t>घ्ये³¹13</t>
  </si>
  <si>
    <t>ဃျည့်</t>
  </si>
  <si>
    <t>ghyeare21</t>
  </si>
  <si>
    <t>घ्ये³¹21</t>
  </si>
  <si>
    <t>ဃျည်</t>
  </si>
  <si>
    <t>ghyeare22</t>
  </si>
  <si>
    <t>घ्ये³¹22</t>
  </si>
  <si>
    <t>ဃျည်း</t>
  </si>
  <si>
    <t>ghyeare23</t>
  </si>
  <si>
    <t>घ्ये³¹23</t>
  </si>
  <si>
    <t>ဃျိတ်</t>
  </si>
  <si>
    <t>ghyate1</t>
  </si>
  <si>
    <t>घ्यै1</t>
  </si>
  <si>
    <t>ဃျိပ်</t>
  </si>
  <si>
    <t>ghyate2</t>
  </si>
  <si>
    <t>घ्यै2</t>
  </si>
  <si>
    <t>ဃျိန့်</t>
  </si>
  <si>
    <t>ghyain1</t>
  </si>
  <si>
    <t>घ्यैन11</t>
  </si>
  <si>
    <t>ဃျိန်</t>
  </si>
  <si>
    <t>ghyain2</t>
  </si>
  <si>
    <t>घ्यैन12</t>
  </si>
  <si>
    <t>ဃျိန်း</t>
  </si>
  <si>
    <t>ghyain3</t>
  </si>
  <si>
    <t>घ्यैन13</t>
  </si>
  <si>
    <t>ဃျိမ့်</t>
  </si>
  <si>
    <t>ghyaim1</t>
  </si>
  <si>
    <t>घ्यैम1</t>
  </si>
  <si>
    <t>ဃျိမ်</t>
  </si>
  <si>
    <t>ghyaim2</t>
  </si>
  <si>
    <t>घ्यैम2</t>
  </si>
  <si>
    <t>ဃျိမ်း</t>
  </si>
  <si>
    <t>ghyaim3</t>
  </si>
  <si>
    <t>घ्यैम3</t>
  </si>
  <si>
    <t>ဃျို့</t>
  </si>
  <si>
    <t>ghyo1</t>
  </si>
  <si>
    <t>घ्यो1</t>
  </si>
  <si>
    <t>ဃျို</t>
  </si>
  <si>
    <t>ghyo2</t>
  </si>
  <si>
    <t>घ्यो2</t>
  </si>
  <si>
    <t>ဃျိုး</t>
  </si>
  <si>
    <t>ghyo3</t>
  </si>
  <si>
    <t>घ्यो3</t>
  </si>
  <si>
    <t>ဃျုန့်</t>
  </si>
  <si>
    <t>ghyone11</t>
  </si>
  <si>
    <t>घ्योन11</t>
  </si>
  <si>
    <t>ဃျုန်</t>
  </si>
  <si>
    <t>ghyone12</t>
  </si>
  <si>
    <t>घ्योन12</t>
  </si>
  <si>
    <t>ဃျုန်း</t>
  </si>
  <si>
    <t>ghyone13</t>
  </si>
  <si>
    <t>घ्योन13</t>
  </si>
  <si>
    <t>ဃျုံ့</t>
  </si>
  <si>
    <t>ghyone21</t>
  </si>
  <si>
    <t>घ्योन21</t>
  </si>
  <si>
    <t>ဃျုံ</t>
  </si>
  <si>
    <t>ghyone22</t>
  </si>
  <si>
    <t>घ्योन22</t>
  </si>
  <si>
    <t>ဃျုံး</t>
  </si>
  <si>
    <t>ghyone23</t>
  </si>
  <si>
    <t>घ्योन23</t>
  </si>
  <si>
    <t>ဃျုဏ့်</t>
  </si>
  <si>
    <t>ghyone31</t>
  </si>
  <si>
    <t>घ्योन31</t>
  </si>
  <si>
    <t>ဃျုဏ်</t>
  </si>
  <si>
    <t>ghyone32</t>
  </si>
  <si>
    <t>घ्योन32</t>
  </si>
  <si>
    <t>ဃျုဏ်း</t>
  </si>
  <si>
    <t>ghyone33</t>
  </si>
  <si>
    <t>घ्योन33</t>
  </si>
  <si>
    <t>ဃျုတ်</t>
  </si>
  <si>
    <t>ghyOat</t>
  </si>
  <si>
    <t>घ्योट</t>
  </si>
  <si>
    <t>ဃျုပ်</t>
  </si>
  <si>
    <t>ghyOap</t>
  </si>
  <si>
    <t>घ्योप</t>
  </si>
  <si>
    <t>ဃျော့</t>
  </si>
  <si>
    <t>ghyau1</t>
  </si>
  <si>
    <t>घ्यौ1</t>
  </si>
  <si>
    <t>ဃျော်</t>
  </si>
  <si>
    <t>ghyau2</t>
  </si>
  <si>
    <t>घ्यौ2</t>
  </si>
  <si>
    <t>ဃျော</t>
  </si>
  <si>
    <t>ghyau3</t>
  </si>
  <si>
    <t>घ्यौ3</t>
  </si>
  <si>
    <t>ghyoun1</t>
  </si>
  <si>
    <t>घ्यौन1</t>
  </si>
  <si>
    <t>ghyoun2</t>
  </si>
  <si>
    <t>घ्यौन2</t>
  </si>
  <si>
    <t>ghyoun3</t>
  </si>
  <si>
    <t>घ्यौन3</t>
  </si>
  <si>
    <t>ဃျောက်</t>
  </si>
  <si>
    <t>ghyout</t>
  </si>
  <si>
    <t>घ्यौत</t>
  </si>
  <si>
    <t>ဃျန့်</t>
  </si>
  <si>
    <t>ghyan1</t>
  </si>
  <si>
    <t>घ्यं11</t>
  </si>
  <si>
    <t>ဃျန်</t>
  </si>
  <si>
    <t>ghyan2</t>
  </si>
  <si>
    <t>घ्यं12</t>
  </si>
  <si>
    <t>ဃျန်း</t>
  </si>
  <si>
    <t>ghyan3</t>
  </si>
  <si>
    <t>घ्यं13</t>
  </si>
  <si>
    <t>ဃျမ့်</t>
  </si>
  <si>
    <t>ghyam1</t>
  </si>
  <si>
    <t>घ्यं21</t>
  </si>
  <si>
    <t>ဃျမ်</t>
  </si>
  <si>
    <t>ghyam2</t>
  </si>
  <si>
    <t>घ्यं22</t>
  </si>
  <si>
    <t>ဃျမ်း</t>
  </si>
  <si>
    <t>ghyam3</t>
  </si>
  <si>
    <t>घ्यं23</t>
  </si>
  <si>
    <t>ဃျံ့</t>
  </si>
  <si>
    <t>घ्यं31</t>
  </si>
  <si>
    <t>ဃျံ</t>
  </si>
  <si>
    <t>घ्यं32</t>
  </si>
  <si>
    <t>ဃျဏ်</t>
  </si>
  <si>
    <t>ghyam4</t>
  </si>
  <si>
    <t>घ्यं4</t>
  </si>
  <si>
    <t>ဃြ</t>
  </si>
  <si>
    <t>ဃြာ</t>
  </si>
  <si>
    <t>ဃြား</t>
  </si>
  <si>
    <t>ဃြိုင့်</t>
  </si>
  <si>
    <t>ဃြိုင်</t>
  </si>
  <si>
    <t>ဃြိုင်း</t>
  </si>
  <si>
    <t>ဃြိုက်</t>
  </si>
  <si>
    <t>ဃြက်</t>
  </si>
  <si>
    <t>ဃြတ်</t>
  </si>
  <si>
    <t>ဃြပ်</t>
  </si>
  <si>
    <t>ဃြဒ်</t>
  </si>
  <si>
    <t>ဃြာတ်</t>
  </si>
  <si>
    <t>ဃြာသ်</t>
  </si>
  <si>
    <t>ဃြိ</t>
  </si>
  <si>
    <t>ဃြီ</t>
  </si>
  <si>
    <t>ဃြီး</t>
  </si>
  <si>
    <t>ဃြင့်</t>
  </si>
  <si>
    <t>ဃြင်</t>
  </si>
  <si>
    <t>ဃြင်း</t>
  </si>
  <si>
    <t>ဃြေတ်</t>
  </si>
  <si>
    <t>ဃြစ်</t>
  </si>
  <si>
    <t>ဃြု</t>
  </si>
  <si>
    <t>ဃြူ</t>
  </si>
  <si>
    <t>ဃြူး</t>
  </si>
  <si>
    <t>ဃြွန့်</t>
  </si>
  <si>
    <t>ဃြွန်</t>
  </si>
  <si>
    <t>ဃြွန်း</t>
  </si>
  <si>
    <t>ဃြွမ့်</t>
  </si>
  <si>
    <t>ဃြွမ်</t>
  </si>
  <si>
    <t>ဃြွမ်း</t>
  </si>
  <si>
    <t>ဃြွံ့</t>
  </si>
  <si>
    <t>ဃြွံ</t>
  </si>
  <si>
    <t>ဃြွံး</t>
  </si>
  <si>
    <t>ဃြွတ်</t>
  </si>
  <si>
    <t>ဃြွပ်</t>
  </si>
  <si>
    <t>ဃြေ့</t>
  </si>
  <si>
    <t>ဃြေ</t>
  </si>
  <si>
    <t>ဃြေး</t>
  </si>
  <si>
    <t>ဃြယ်</t>
  </si>
  <si>
    <t>ဃြဲ</t>
  </si>
  <si>
    <t>ဃြည့်</t>
  </si>
  <si>
    <t>ဃြည်</t>
  </si>
  <si>
    <t>ဃြည်း</t>
  </si>
  <si>
    <t>ဃြိတ်</t>
  </si>
  <si>
    <t>ဃြိပ်</t>
  </si>
  <si>
    <t>ဃြိန့်</t>
  </si>
  <si>
    <t>ဃြိန်</t>
  </si>
  <si>
    <t>ဃြိန်း</t>
  </si>
  <si>
    <t>ဃြိမ့်</t>
  </si>
  <si>
    <t>ဃြိမ်</t>
  </si>
  <si>
    <t>ဃြိမ်း</t>
  </si>
  <si>
    <t>ဃြို့</t>
  </si>
  <si>
    <t>ဃြို</t>
  </si>
  <si>
    <t>ဃြိုး</t>
  </si>
  <si>
    <t>ဃြုန့်</t>
  </si>
  <si>
    <t>ဃြုန်</t>
  </si>
  <si>
    <t>ဃြုန်း</t>
  </si>
  <si>
    <t>ဃြုံ့</t>
  </si>
  <si>
    <t>ဃြုံ</t>
  </si>
  <si>
    <t>ဃြုံး</t>
  </si>
  <si>
    <t>ဃြုဏ့်</t>
  </si>
  <si>
    <t>ဃြုဏ်</t>
  </si>
  <si>
    <t>ဃြုဏ်း</t>
  </si>
  <si>
    <t>ဃြုတ်</t>
  </si>
  <si>
    <t>ဃြုပ်</t>
  </si>
  <si>
    <t>ဃြော့</t>
  </si>
  <si>
    <t>ဃြော်</t>
  </si>
  <si>
    <t>ဃြော</t>
  </si>
  <si>
    <t>ဃြောက်</t>
  </si>
  <si>
    <t>ဃြန့်</t>
  </si>
  <si>
    <t>ဃြန်</t>
  </si>
  <si>
    <t>ဃြန်း</t>
  </si>
  <si>
    <t>ဃြမ့်</t>
  </si>
  <si>
    <t>ဃြမ်</t>
  </si>
  <si>
    <t>ဃြမ်း</t>
  </si>
  <si>
    <t>ဃြံ့</t>
  </si>
  <si>
    <t>ဃြံ</t>
  </si>
  <si>
    <t>ဃြဏ်</t>
  </si>
  <si>
    <t>ဃှ</t>
  </si>
  <si>
    <t>hgha1</t>
  </si>
  <si>
    <t>ဃှာ</t>
  </si>
  <si>
    <t>hgha2</t>
  </si>
  <si>
    <t>ဃှား</t>
  </si>
  <si>
    <t>hgha3</t>
  </si>
  <si>
    <t>ဃှိုင့်</t>
  </si>
  <si>
    <t>hghine1</t>
  </si>
  <si>
    <t>ဃှိုင်</t>
  </si>
  <si>
    <t>hghine2</t>
  </si>
  <si>
    <t>ဃှိုင်း</t>
  </si>
  <si>
    <t>hghine3</t>
  </si>
  <si>
    <t>ဃှိုက်</t>
  </si>
  <si>
    <t>ဃှက်</t>
  </si>
  <si>
    <t>hghet1</t>
  </si>
  <si>
    <t>ဃှတ်</t>
  </si>
  <si>
    <t>hghut1</t>
  </si>
  <si>
    <t>ဃှပ်</t>
  </si>
  <si>
    <t>hghut2</t>
  </si>
  <si>
    <t>ဃှဒ်</t>
  </si>
  <si>
    <t>hghut3</t>
  </si>
  <si>
    <t>ဃှာတ်</t>
  </si>
  <si>
    <t>hghut4</t>
  </si>
  <si>
    <t>ဃှာသ်</t>
  </si>
  <si>
    <t>hghut5</t>
  </si>
  <si>
    <t>ဃှိ</t>
  </si>
  <si>
    <t>ဃှီ</t>
  </si>
  <si>
    <t>ဃှီး</t>
  </si>
  <si>
    <t>ဃှင့်</t>
  </si>
  <si>
    <t>hghin1</t>
  </si>
  <si>
    <t>ဃှင်</t>
  </si>
  <si>
    <t>ဃှင်း</t>
  </si>
  <si>
    <t>hghin3</t>
  </si>
  <si>
    <t>ဃှေတ်</t>
  </si>
  <si>
    <t>hghit1</t>
  </si>
  <si>
    <t>ဃှစ်</t>
  </si>
  <si>
    <t>hghit2</t>
  </si>
  <si>
    <t>ဃှု</t>
  </si>
  <si>
    <t>hghu1</t>
  </si>
  <si>
    <t>ဃှူ</t>
  </si>
  <si>
    <t>hghu2</t>
  </si>
  <si>
    <t>ဃှူး</t>
  </si>
  <si>
    <t>hghu3</t>
  </si>
  <si>
    <t>ဃှွန့်</t>
  </si>
  <si>
    <t>hghoon11</t>
  </si>
  <si>
    <t>ဃှွန်</t>
  </si>
  <si>
    <t>hghoon12</t>
  </si>
  <si>
    <t>ဃှွန်း</t>
  </si>
  <si>
    <t>hghoon13</t>
  </si>
  <si>
    <t>ဃှွမ့်</t>
  </si>
  <si>
    <t>hghoon21</t>
  </si>
  <si>
    <t>ဃှွမ်</t>
  </si>
  <si>
    <t>hghoon22</t>
  </si>
  <si>
    <t>ဃှွမ်း</t>
  </si>
  <si>
    <t>hghoon23</t>
  </si>
  <si>
    <t>ဃှွံ့</t>
  </si>
  <si>
    <t>hghoon31</t>
  </si>
  <si>
    <t>ဃှွံ</t>
  </si>
  <si>
    <t>hghoon32</t>
  </si>
  <si>
    <t>ဃှွံး</t>
  </si>
  <si>
    <t>hghoon33</t>
  </si>
  <si>
    <t>ဃှွတ်</t>
  </si>
  <si>
    <t>hghoot1</t>
  </si>
  <si>
    <t>ဃှွပ်</t>
  </si>
  <si>
    <t>hghoot2</t>
  </si>
  <si>
    <t>ဃှေ့</t>
  </si>
  <si>
    <t>hghay1</t>
  </si>
  <si>
    <t>ဃှေ</t>
  </si>
  <si>
    <t>hghay2</t>
  </si>
  <si>
    <t>ဃှေး</t>
  </si>
  <si>
    <t>hghay3</t>
  </si>
  <si>
    <t>hgheare11</t>
  </si>
  <si>
    <t>ဃှယ်</t>
  </si>
  <si>
    <t>hgheare12</t>
  </si>
  <si>
    <t>ဃှဲ</t>
  </si>
  <si>
    <t>hgheare13</t>
  </si>
  <si>
    <t>ဃှည့်</t>
  </si>
  <si>
    <t>hgheare21</t>
  </si>
  <si>
    <t>ဃှည်</t>
  </si>
  <si>
    <t>hgheare22</t>
  </si>
  <si>
    <t>ဃှည်း</t>
  </si>
  <si>
    <t>hgheare23</t>
  </si>
  <si>
    <t>ဃှိတ်</t>
  </si>
  <si>
    <t>hghate1</t>
  </si>
  <si>
    <t>ဃှိပ်</t>
  </si>
  <si>
    <t>hghate2</t>
  </si>
  <si>
    <t>ဃှိန့်</t>
  </si>
  <si>
    <t>hghain1</t>
  </si>
  <si>
    <t>ဃှိန်</t>
  </si>
  <si>
    <t>hghain2</t>
  </si>
  <si>
    <t>ဃှိန်း</t>
  </si>
  <si>
    <t>hghain3</t>
  </si>
  <si>
    <t>ဃှိမ့်</t>
  </si>
  <si>
    <t>hghaim1</t>
  </si>
  <si>
    <t>ဃှိမ်</t>
  </si>
  <si>
    <t>hghaim2</t>
  </si>
  <si>
    <t>ဃှိမ်း</t>
  </si>
  <si>
    <t>hghaim3</t>
  </si>
  <si>
    <t>ဃှို့</t>
  </si>
  <si>
    <t>hgho1</t>
  </si>
  <si>
    <t>ဃှို</t>
  </si>
  <si>
    <t>hgho2</t>
  </si>
  <si>
    <t>ဃှိုး</t>
  </si>
  <si>
    <t>hgho3</t>
  </si>
  <si>
    <t>ဃှုန့်</t>
  </si>
  <si>
    <t>hghone11</t>
  </si>
  <si>
    <t>ဃှုန်</t>
  </si>
  <si>
    <t>hghone12</t>
  </si>
  <si>
    <t>ဃှုန်း</t>
  </si>
  <si>
    <t>hghone13</t>
  </si>
  <si>
    <t>ဃှုံ့</t>
  </si>
  <si>
    <t>hghone21</t>
  </si>
  <si>
    <t>ဃှုံ</t>
  </si>
  <si>
    <t>hghone22</t>
  </si>
  <si>
    <t>ဃှုံး</t>
  </si>
  <si>
    <t>hghone23</t>
  </si>
  <si>
    <t>ဃှုဏ့်</t>
  </si>
  <si>
    <t>hghone31</t>
  </si>
  <si>
    <t>ဃှုဏ်</t>
  </si>
  <si>
    <t>hghone32</t>
  </si>
  <si>
    <t>ဃှုဏ်း</t>
  </si>
  <si>
    <t>hghone33</t>
  </si>
  <si>
    <t>ဃှုတ်</t>
  </si>
  <si>
    <t>hghOat</t>
  </si>
  <si>
    <t>ဃှုပ်</t>
  </si>
  <si>
    <t>hghOap</t>
  </si>
  <si>
    <t>ဃှော့</t>
  </si>
  <si>
    <t>hghau1</t>
  </si>
  <si>
    <t>ဃှော်</t>
  </si>
  <si>
    <t>hghau2</t>
  </si>
  <si>
    <t>ဃှော</t>
  </si>
  <si>
    <t>hghau3</t>
  </si>
  <si>
    <t>hghoun1</t>
  </si>
  <si>
    <t>hghoun2</t>
  </si>
  <si>
    <t>hghoun3</t>
  </si>
  <si>
    <t>ဃှောက်</t>
  </si>
  <si>
    <t>hghout</t>
  </si>
  <si>
    <t>ဃှန့်</t>
  </si>
  <si>
    <t>hghan1</t>
  </si>
  <si>
    <t>ဃှန်</t>
  </si>
  <si>
    <t>hghan2</t>
  </si>
  <si>
    <t>ဃှန်း</t>
  </si>
  <si>
    <t>hghan3</t>
  </si>
  <si>
    <t>ဃှမ့်</t>
  </si>
  <si>
    <t>hgham1</t>
  </si>
  <si>
    <t>ဃှမ်</t>
  </si>
  <si>
    <t>hgham2</t>
  </si>
  <si>
    <t>ဃှမ်း</t>
  </si>
  <si>
    <t>hgham3</t>
  </si>
  <si>
    <t>ဃှံ့</t>
  </si>
  <si>
    <t>ဃှံ</t>
  </si>
  <si>
    <t>ဃှဏ်</t>
  </si>
  <si>
    <t>hgham4</t>
  </si>
  <si>
    <t>ဃွ</t>
  </si>
  <si>
    <t>ghwa1</t>
  </si>
  <si>
    <t>ဃွာ</t>
  </si>
  <si>
    <t>ghwa2</t>
  </si>
  <si>
    <t>घ्वा2</t>
  </si>
  <si>
    <t>ဃွား</t>
  </si>
  <si>
    <t>ghwa3</t>
  </si>
  <si>
    <t>घ्वा3</t>
  </si>
  <si>
    <t>ဃွိုင့်</t>
  </si>
  <si>
    <t>ghwine1</t>
  </si>
  <si>
    <t>घ्वाइन1</t>
  </si>
  <si>
    <t>ဃွိုင်</t>
  </si>
  <si>
    <t>ghwine2</t>
  </si>
  <si>
    <t>घ्वाइन2</t>
  </si>
  <si>
    <t>ဃွိုင်း</t>
  </si>
  <si>
    <t>ghwine3</t>
  </si>
  <si>
    <t>घ्वाइन3</t>
  </si>
  <si>
    <t>ဃွိုက်</t>
  </si>
  <si>
    <t>ဃွက်</t>
  </si>
  <si>
    <t>ghwet1</t>
  </si>
  <si>
    <t>ghwut1</t>
  </si>
  <si>
    <t>ghwut2</t>
  </si>
  <si>
    <t>ဃွဒ်</t>
  </si>
  <si>
    <t>ghwut3</t>
  </si>
  <si>
    <t>ဃွာတ်</t>
  </si>
  <si>
    <t>ghwut4</t>
  </si>
  <si>
    <t>ဃွာသ်</t>
  </si>
  <si>
    <t>ghwut5</t>
  </si>
  <si>
    <t>ဃွိ</t>
  </si>
  <si>
    <t>घ्वि1</t>
  </si>
  <si>
    <t>ဃွီ</t>
  </si>
  <si>
    <t>घ्वि2</t>
  </si>
  <si>
    <t>ဃွီး</t>
  </si>
  <si>
    <t>घ्वि3</t>
  </si>
  <si>
    <t>ဃွင့်</t>
  </si>
  <si>
    <t>ghwin1</t>
  </si>
  <si>
    <t>घ्विन1</t>
  </si>
  <si>
    <t>ဃွင်</t>
  </si>
  <si>
    <t>घ्विन2</t>
  </si>
  <si>
    <t>ဃွင်း</t>
  </si>
  <si>
    <t>ghwin3</t>
  </si>
  <si>
    <t>घ्विन3</t>
  </si>
  <si>
    <t>ဃွေတ်</t>
  </si>
  <si>
    <t>ghwit1</t>
  </si>
  <si>
    <t>ဃွစ်</t>
  </si>
  <si>
    <t>ghwit2</t>
  </si>
  <si>
    <t>ဃွု</t>
  </si>
  <si>
    <t>ghwu1</t>
  </si>
  <si>
    <t>घ्वु1</t>
  </si>
  <si>
    <t>ဃွူ</t>
  </si>
  <si>
    <t>ghwu2</t>
  </si>
  <si>
    <t>घ्वु2</t>
  </si>
  <si>
    <t>ဃွူး</t>
  </si>
  <si>
    <t>ghwu3</t>
  </si>
  <si>
    <t>घ्वु3</t>
  </si>
  <si>
    <t>ဃွေ့</t>
  </si>
  <si>
    <t>ghway1</t>
  </si>
  <si>
    <t>घ्वे1</t>
  </si>
  <si>
    <t>ဃွေ</t>
  </si>
  <si>
    <t>ghway2</t>
  </si>
  <si>
    <t>घ्वे2</t>
  </si>
  <si>
    <t>ဃွေး</t>
  </si>
  <si>
    <t>ghway3</t>
  </si>
  <si>
    <t>घ्वे3</t>
  </si>
  <si>
    <t>ghweare11</t>
  </si>
  <si>
    <t>घ्वे³¹11</t>
  </si>
  <si>
    <t>ဃွယ်</t>
  </si>
  <si>
    <t>ghweare12</t>
  </si>
  <si>
    <t>घ्वे³¹12</t>
  </si>
  <si>
    <t>ဃွဲ</t>
  </si>
  <si>
    <t>ghweare13</t>
  </si>
  <si>
    <t>घ्वे³¹13</t>
  </si>
  <si>
    <t>ဃွည့်</t>
  </si>
  <si>
    <t>ghweare21</t>
  </si>
  <si>
    <t>घ्वे³¹21</t>
  </si>
  <si>
    <t>ဃွည်</t>
  </si>
  <si>
    <t>ghweare22</t>
  </si>
  <si>
    <t>घ्वे³¹22</t>
  </si>
  <si>
    <t>ဃွည်း</t>
  </si>
  <si>
    <t>ghweare23</t>
  </si>
  <si>
    <t>घ्वे³¹23</t>
  </si>
  <si>
    <t>ဃွိတ်</t>
  </si>
  <si>
    <t>ghwate1</t>
  </si>
  <si>
    <t>घ्वै1</t>
  </si>
  <si>
    <t>ဃွိပ်</t>
  </si>
  <si>
    <t>ghwate2</t>
  </si>
  <si>
    <t>घ्वै2</t>
  </si>
  <si>
    <t>ဃွိန့်</t>
  </si>
  <si>
    <t>ghwain1</t>
  </si>
  <si>
    <t>घ्वैन11</t>
  </si>
  <si>
    <t>ဃွိန်</t>
  </si>
  <si>
    <t>ghwain2</t>
  </si>
  <si>
    <t>घ्वैन12</t>
  </si>
  <si>
    <t>ဃွိန်း</t>
  </si>
  <si>
    <t>ghwain3</t>
  </si>
  <si>
    <t>घ्वैन13</t>
  </si>
  <si>
    <t>ဃွိမ့်</t>
  </si>
  <si>
    <t>ghwaim1</t>
  </si>
  <si>
    <t>घ्वैम1</t>
  </si>
  <si>
    <t>ဃွိမ်</t>
  </si>
  <si>
    <t>ghwaim2</t>
  </si>
  <si>
    <t>घ्वैम2</t>
  </si>
  <si>
    <t>ဃွိမ်း</t>
  </si>
  <si>
    <t>ghwaim3</t>
  </si>
  <si>
    <t>घ्वैम3</t>
  </si>
  <si>
    <t>ဃွို့</t>
  </si>
  <si>
    <t>ghwo1</t>
  </si>
  <si>
    <t>घ्वो1</t>
  </si>
  <si>
    <t>ဃွို</t>
  </si>
  <si>
    <t>ghwo2</t>
  </si>
  <si>
    <t>घ्वो2</t>
  </si>
  <si>
    <t>ဃွိုး</t>
  </si>
  <si>
    <t>ghwo3</t>
  </si>
  <si>
    <t>घ्वो3</t>
  </si>
  <si>
    <t>ဃွုန့်</t>
  </si>
  <si>
    <t>ghwone11</t>
  </si>
  <si>
    <t>घ्वोन11</t>
  </si>
  <si>
    <t>ဃွုန်</t>
  </si>
  <si>
    <t>ghwone12</t>
  </si>
  <si>
    <t>घ्वोन12</t>
  </si>
  <si>
    <t>ဃွုန်း</t>
  </si>
  <si>
    <t>ghwone13</t>
  </si>
  <si>
    <t>घ्वोन13</t>
  </si>
  <si>
    <t>ဃွုံ့</t>
  </si>
  <si>
    <t>ghwone21</t>
  </si>
  <si>
    <t>घ्वोन21</t>
  </si>
  <si>
    <t>ဃွုံ</t>
  </si>
  <si>
    <t>ghwone22</t>
  </si>
  <si>
    <t>घ्वोन22</t>
  </si>
  <si>
    <t>ဃွုံး</t>
  </si>
  <si>
    <t>ghwone23</t>
  </si>
  <si>
    <t>घ्वोन23</t>
  </si>
  <si>
    <t>ဃွုဏ့်</t>
  </si>
  <si>
    <t>ghwone31</t>
  </si>
  <si>
    <t>घ्वोन31</t>
  </si>
  <si>
    <t>ဃွုဏ်</t>
  </si>
  <si>
    <t>ghwone32</t>
  </si>
  <si>
    <t>घ्वोन32</t>
  </si>
  <si>
    <t>ဃွုဏ်း</t>
  </si>
  <si>
    <t>ghwone33</t>
  </si>
  <si>
    <t>घ्वोन33</t>
  </si>
  <si>
    <t>ဃွုတ်</t>
  </si>
  <si>
    <t>ghwOat</t>
  </si>
  <si>
    <t>घ्वोट</t>
  </si>
  <si>
    <t>ဃွုပ်</t>
  </si>
  <si>
    <t>ghwOap</t>
  </si>
  <si>
    <t>घ्वोप</t>
  </si>
  <si>
    <t>ဃွော့</t>
  </si>
  <si>
    <t>ghwau1</t>
  </si>
  <si>
    <t>घ्वौ1</t>
  </si>
  <si>
    <t>ဃွော်</t>
  </si>
  <si>
    <t>ghwau2</t>
  </si>
  <si>
    <t>घ्वौ2</t>
  </si>
  <si>
    <t>ဃွော</t>
  </si>
  <si>
    <t>ghwau3</t>
  </si>
  <si>
    <t>घ्वौ3</t>
  </si>
  <si>
    <t>ghwoun1</t>
  </si>
  <si>
    <t>घ्वौन1</t>
  </si>
  <si>
    <t>ghwoun2</t>
  </si>
  <si>
    <t>घ्वौन2</t>
  </si>
  <si>
    <t>ghwoun3</t>
  </si>
  <si>
    <t>घ्वौन3</t>
  </si>
  <si>
    <t>ဃွောက်</t>
  </si>
  <si>
    <t>ghwout</t>
  </si>
  <si>
    <t>घ्वौत</t>
  </si>
  <si>
    <t>ghwan1</t>
  </si>
  <si>
    <t>ghwan2</t>
  </si>
  <si>
    <t>ghwan3</t>
  </si>
  <si>
    <t>ghwam1</t>
  </si>
  <si>
    <t>ghwam2</t>
  </si>
  <si>
    <t>ghwam3</t>
  </si>
  <si>
    <t>ဃွဏ်</t>
  </si>
  <si>
    <t>ghwam4</t>
  </si>
  <si>
    <t>घ्वं4</t>
  </si>
  <si>
    <t>ဃွှ</t>
  </si>
  <si>
    <t>ဃွှာ</t>
  </si>
  <si>
    <t>ဃွှား</t>
  </si>
  <si>
    <t>ဃွှိုင့်</t>
  </si>
  <si>
    <t>ဃွှိုင်</t>
  </si>
  <si>
    <t>ဃွှိုင်း</t>
  </si>
  <si>
    <t>ဃွှိုက်</t>
  </si>
  <si>
    <t>ဃွှက်</t>
  </si>
  <si>
    <t>ဃွှတ်</t>
  </si>
  <si>
    <t>ဃွှပ်</t>
  </si>
  <si>
    <t>ဃွှဒ်</t>
  </si>
  <si>
    <t>ဃွှာတ်</t>
  </si>
  <si>
    <t>ဃွှာသ်</t>
  </si>
  <si>
    <t>ဃွှိ</t>
  </si>
  <si>
    <t>ဃွှီ</t>
  </si>
  <si>
    <t>ဃွှီး</t>
  </si>
  <si>
    <t>ဃွှင့်</t>
  </si>
  <si>
    <t>ဃွှင်</t>
  </si>
  <si>
    <t>ဃွှင်း</t>
  </si>
  <si>
    <t>ဃွှေတ်</t>
  </si>
  <si>
    <t>ဃွှစ်</t>
  </si>
  <si>
    <t>ဃွှု</t>
  </si>
  <si>
    <t>ဃွှူ</t>
  </si>
  <si>
    <t>ဃွှူး</t>
  </si>
  <si>
    <t>ဃွှေ့</t>
  </si>
  <si>
    <t>ဃွှေ</t>
  </si>
  <si>
    <t>ဃွှေး</t>
  </si>
  <si>
    <t>ဃွှယ်</t>
  </si>
  <si>
    <t>ဃွှဲ</t>
  </si>
  <si>
    <t>ဃွှည့်</t>
  </si>
  <si>
    <t>ဃွှည်</t>
  </si>
  <si>
    <t>ဃွှည်း</t>
  </si>
  <si>
    <t>ဃွှိတ်</t>
  </si>
  <si>
    <t>ဃွှိပ်</t>
  </si>
  <si>
    <t>ဃွှိန့်</t>
  </si>
  <si>
    <t>ဃွှိန်</t>
  </si>
  <si>
    <t>ဃွှိန်း</t>
  </si>
  <si>
    <t>ဃွှိမ့်</t>
  </si>
  <si>
    <t>ဃွှိမ်</t>
  </si>
  <si>
    <t>ဃွှိမ်း</t>
  </si>
  <si>
    <t>ဃွှို့</t>
  </si>
  <si>
    <t>ဃွှို</t>
  </si>
  <si>
    <t>ဃွှိုး</t>
  </si>
  <si>
    <t>ဃွှုန့်</t>
  </si>
  <si>
    <t>ဃွှုန်</t>
  </si>
  <si>
    <t>ဃွှုန်း</t>
  </si>
  <si>
    <t>ဃွှုံ့</t>
  </si>
  <si>
    <t>ဃွှုံ</t>
  </si>
  <si>
    <t>ဃွှုံး</t>
  </si>
  <si>
    <t>ဃွှုဏ့်</t>
  </si>
  <si>
    <t>ဃွှုဏ်</t>
  </si>
  <si>
    <t>ဃွှုဏ်း</t>
  </si>
  <si>
    <t>ဃွှုတ်</t>
  </si>
  <si>
    <t>ဃွှုပ်</t>
  </si>
  <si>
    <t>ဃွှော့</t>
  </si>
  <si>
    <t>ဃွှော်</t>
  </si>
  <si>
    <t>ဃွှော</t>
  </si>
  <si>
    <t>ဃွှောက်</t>
  </si>
  <si>
    <t>ဃွှန့်</t>
  </si>
  <si>
    <t>ဃွှန်</t>
  </si>
  <si>
    <t>ဃွှန်း</t>
  </si>
  <si>
    <t>ဃွှမ့်</t>
  </si>
  <si>
    <t>ဃွှမ်</t>
  </si>
  <si>
    <t>ဃွှမ်း</t>
  </si>
  <si>
    <t>ဃွှံ့</t>
  </si>
  <si>
    <t>ဃွှံ</t>
  </si>
  <si>
    <t>ဃွှဏ်</t>
  </si>
  <si>
    <t>ငျ</t>
  </si>
  <si>
    <t>ngya1</t>
  </si>
  <si>
    <t>ငျာ</t>
  </si>
  <si>
    <t>ngya2</t>
  </si>
  <si>
    <t>ङ्या2</t>
  </si>
  <si>
    <t>ငျား</t>
  </si>
  <si>
    <t>ngya3</t>
  </si>
  <si>
    <t>ङ्या3</t>
  </si>
  <si>
    <t>ငျိုင့်</t>
  </si>
  <si>
    <t>ngyine1</t>
  </si>
  <si>
    <t>ङ्याइन1</t>
  </si>
  <si>
    <t>ငျိုင်</t>
  </si>
  <si>
    <t>ngyine2</t>
  </si>
  <si>
    <t>ङ्याइन2</t>
  </si>
  <si>
    <t>ငျိုင်း</t>
  </si>
  <si>
    <t>ngyine3</t>
  </si>
  <si>
    <t>ङ्याइन3</t>
  </si>
  <si>
    <t>ငျိုက်</t>
  </si>
  <si>
    <t>ငျက်</t>
  </si>
  <si>
    <t>ngyet1</t>
  </si>
  <si>
    <t>ငျတ်</t>
  </si>
  <si>
    <t>ngyut1</t>
  </si>
  <si>
    <t>ငျပ်</t>
  </si>
  <si>
    <t>ngyut2</t>
  </si>
  <si>
    <t>ငျဒ်</t>
  </si>
  <si>
    <t>ngyut3</t>
  </si>
  <si>
    <t>ငျာတ်</t>
  </si>
  <si>
    <t>ngyut4</t>
  </si>
  <si>
    <t>ငျာသ်</t>
  </si>
  <si>
    <t>ngyut5</t>
  </si>
  <si>
    <t>ငျိ</t>
  </si>
  <si>
    <t>ङ्यि1</t>
  </si>
  <si>
    <t>ငျီ</t>
  </si>
  <si>
    <t>ङ्यि2</t>
  </si>
  <si>
    <t>ငျီး</t>
  </si>
  <si>
    <t>ङ्यि3</t>
  </si>
  <si>
    <t>ငျင့်</t>
  </si>
  <si>
    <t>ngyin1</t>
  </si>
  <si>
    <t>ङ्यिन1</t>
  </si>
  <si>
    <t>ငျင်</t>
  </si>
  <si>
    <t>ङ्यिन2</t>
  </si>
  <si>
    <t>ငျင်း</t>
  </si>
  <si>
    <t>ngyin3</t>
  </si>
  <si>
    <t>ङ्यिन3</t>
  </si>
  <si>
    <t>ငျေတ်</t>
  </si>
  <si>
    <t>ngyit1</t>
  </si>
  <si>
    <t>ငျစ်</t>
  </si>
  <si>
    <t>ngyit2</t>
  </si>
  <si>
    <t>ငျု</t>
  </si>
  <si>
    <t>ngyu1</t>
  </si>
  <si>
    <t>ङ्यु1</t>
  </si>
  <si>
    <t>ငျူ</t>
  </si>
  <si>
    <t>ngyu2</t>
  </si>
  <si>
    <t>ङ्यु2</t>
  </si>
  <si>
    <t>ငျူး</t>
  </si>
  <si>
    <t>ngyu3</t>
  </si>
  <si>
    <t>ङ्यु3</t>
  </si>
  <si>
    <t>ငျွန့်</t>
  </si>
  <si>
    <t>ngyoon11</t>
  </si>
  <si>
    <t>ङ्युन11</t>
  </si>
  <si>
    <t>ငျွန်</t>
  </si>
  <si>
    <t>ngyoon12</t>
  </si>
  <si>
    <t>ङ्युन12</t>
  </si>
  <si>
    <t>ငျွန်း</t>
  </si>
  <si>
    <t>ngyoon13</t>
  </si>
  <si>
    <t>ङ्युन13</t>
  </si>
  <si>
    <t>ငျွမ့်</t>
  </si>
  <si>
    <t>ngyoon21</t>
  </si>
  <si>
    <t>ङ्युन21</t>
  </si>
  <si>
    <t>ငျွမ်</t>
  </si>
  <si>
    <t>ngyoon22</t>
  </si>
  <si>
    <t>ङ्युन22</t>
  </si>
  <si>
    <t>ငျွမ်း</t>
  </si>
  <si>
    <t>ngyoon23</t>
  </si>
  <si>
    <t>ङ्युन23</t>
  </si>
  <si>
    <t>ငျွံ့</t>
  </si>
  <si>
    <t>ngyoon31</t>
  </si>
  <si>
    <t>ङ्युन31</t>
  </si>
  <si>
    <t>ငျွံ</t>
  </si>
  <si>
    <t>ngyoon32</t>
  </si>
  <si>
    <t>ङ्युन32</t>
  </si>
  <si>
    <t>ငျွံး</t>
  </si>
  <si>
    <t>ngyoon33</t>
  </si>
  <si>
    <t>ङ्युन33</t>
  </si>
  <si>
    <t>ငျွတ်</t>
  </si>
  <si>
    <t>ngyoot1</t>
  </si>
  <si>
    <t>ङ्युत1</t>
  </si>
  <si>
    <t>ငျွပ်</t>
  </si>
  <si>
    <t>ngyoot2</t>
  </si>
  <si>
    <t>ङ्युत2</t>
  </si>
  <si>
    <t>ငျေ့</t>
  </si>
  <si>
    <t>ngyay1</t>
  </si>
  <si>
    <t>ङ्ये1</t>
  </si>
  <si>
    <t>ငျေ</t>
  </si>
  <si>
    <t>ngyay2</t>
  </si>
  <si>
    <t>ङ्ये2</t>
  </si>
  <si>
    <t>ငျေး</t>
  </si>
  <si>
    <t>ngyay3</t>
  </si>
  <si>
    <t>ङ्ये3</t>
  </si>
  <si>
    <t>ngyeare11</t>
  </si>
  <si>
    <t>ङ्ये³¹11</t>
  </si>
  <si>
    <t>ငျယ်</t>
  </si>
  <si>
    <t>ngyeare12</t>
  </si>
  <si>
    <t>ङ्ये³¹12</t>
  </si>
  <si>
    <t>ငျဲ</t>
  </si>
  <si>
    <t>ngyeare13</t>
  </si>
  <si>
    <t>ङ्ये³¹13</t>
  </si>
  <si>
    <t>ငျည့်</t>
  </si>
  <si>
    <t>ngyeare21</t>
  </si>
  <si>
    <t>ङ्ये³¹21</t>
  </si>
  <si>
    <t>ငျည်</t>
  </si>
  <si>
    <t>ngyeare22</t>
  </si>
  <si>
    <t>ङ्ये³¹22</t>
  </si>
  <si>
    <t>ငျည်း</t>
  </si>
  <si>
    <t>ngyeare23</t>
  </si>
  <si>
    <t>ङ्ये³¹23</t>
  </si>
  <si>
    <t>ငျိတ်</t>
  </si>
  <si>
    <t>ngyate1</t>
  </si>
  <si>
    <t>ङ्यै1</t>
  </si>
  <si>
    <t>ငျိပ်</t>
  </si>
  <si>
    <t>ngyate2</t>
  </si>
  <si>
    <t>ङ्यै2</t>
  </si>
  <si>
    <t>ငျိန့်</t>
  </si>
  <si>
    <t>ngyain1</t>
  </si>
  <si>
    <t>ङ्यैन11</t>
  </si>
  <si>
    <t>ငျိန်</t>
  </si>
  <si>
    <t>ngyain2</t>
  </si>
  <si>
    <t>ङ्यैन12</t>
  </si>
  <si>
    <t>ငျိန်း</t>
  </si>
  <si>
    <t>ngyain3</t>
  </si>
  <si>
    <t>ङ्यैन13</t>
  </si>
  <si>
    <t>ငျိမ့်</t>
  </si>
  <si>
    <t>ngyaim1</t>
  </si>
  <si>
    <t>ङ्यैम1</t>
  </si>
  <si>
    <t>ငျိမ်</t>
  </si>
  <si>
    <t>ngyaim2</t>
  </si>
  <si>
    <t>ङ्यैम2</t>
  </si>
  <si>
    <t>ငျိမ်း</t>
  </si>
  <si>
    <t>ngyaim3</t>
  </si>
  <si>
    <t>ङ्यैम3</t>
  </si>
  <si>
    <t>ငျို့</t>
  </si>
  <si>
    <t>ngyo1</t>
  </si>
  <si>
    <t>ङ्यो1</t>
  </si>
  <si>
    <t>ငျို</t>
  </si>
  <si>
    <t>ngyo2</t>
  </si>
  <si>
    <t>ङ्यो2</t>
  </si>
  <si>
    <t>ငျိုး</t>
  </si>
  <si>
    <t>ngyo3</t>
  </si>
  <si>
    <t>ङ्यो3</t>
  </si>
  <si>
    <t>ငျုန့်</t>
  </si>
  <si>
    <t>ngyone11</t>
  </si>
  <si>
    <t>ङ्योन11</t>
  </si>
  <si>
    <t>ငျုန်</t>
  </si>
  <si>
    <t>ngyone12</t>
  </si>
  <si>
    <t>ङ्योन12</t>
  </si>
  <si>
    <t>ငျုန်း</t>
  </si>
  <si>
    <t>ngyone13</t>
  </si>
  <si>
    <t>ङ्योन13</t>
  </si>
  <si>
    <t>ငျုံ့</t>
  </si>
  <si>
    <t>ngyone21</t>
  </si>
  <si>
    <t>ङ्योन21</t>
  </si>
  <si>
    <t>ငျုံ</t>
  </si>
  <si>
    <t>ngyone22</t>
  </si>
  <si>
    <t>ङ्योन22</t>
  </si>
  <si>
    <t>ငျုံး</t>
  </si>
  <si>
    <t>ngyone23</t>
  </si>
  <si>
    <t>ङ्योन23</t>
  </si>
  <si>
    <t>ငျုဏ့်</t>
  </si>
  <si>
    <t>ngyone31</t>
  </si>
  <si>
    <t>ङ्योन31</t>
  </si>
  <si>
    <t>ငျုဏ်</t>
  </si>
  <si>
    <t>ngyone32</t>
  </si>
  <si>
    <t>ङ्योन32</t>
  </si>
  <si>
    <t>ငျုဏ်း</t>
  </si>
  <si>
    <t>ngyone33</t>
  </si>
  <si>
    <t>ङ्योन33</t>
  </si>
  <si>
    <t>ငျုတ်</t>
  </si>
  <si>
    <t>ngyOat</t>
  </si>
  <si>
    <t>ङ्योट</t>
  </si>
  <si>
    <t>ငျုပ်</t>
  </si>
  <si>
    <t>ngyOap</t>
  </si>
  <si>
    <t>ङ्योप</t>
  </si>
  <si>
    <t>ငျော့</t>
  </si>
  <si>
    <t>ngyau1</t>
  </si>
  <si>
    <t>ङ्यौ1</t>
  </si>
  <si>
    <t>ငျော်</t>
  </si>
  <si>
    <t>ngyau2</t>
  </si>
  <si>
    <t>ङ्यौ2</t>
  </si>
  <si>
    <t>ငျော</t>
  </si>
  <si>
    <t>ngyau3</t>
  </si>
  <si>
    <t>ङ्यौ3</t>
  </si>
  <si>
    <t>ngyoun1</t>
  </si>
  <si>
    <t>ङ्यौन1</t>
  </si>
  <si>
    <t>ngyoun2</t>
  </si>
  <si>
    <t>ङ्यौन2</t>
  </si>
  <si>
    <t>ngyoun3</t>
  </si>
  <si>
    <t>ङ्यौन3</t>
  </si>
  <si>
    <t>ငျောက်</t>
  </si>
  <si>
    <t>ngyout</t>
  </si>
  <si>
    <t>ङ्यौत</t>
  </si>
  <si>
    <t>ငျန့်</t>
  </si>
  <si>
    <t>ngyan1</t>
  </si>
  <si>
    <t>ङ्यं11</t>
  </si>
  <si>
    <t>ငျန်</t>
  </si>
  <si>
    <t>ngyan2</t>
  </si>
  <si>
    <t>ङ्यं12</t>
  </si>
  <si>
    <t>ငျန်း</t>
  </si>
  <si>
    <t>ngyan3</t>
  </si>
  <si>
    <t>ङ्यं13</t>
  </si>
  <si>
    <t>ငျမ့်</t>
  </si>
  <si>
    <t>ngyam1</t>
  </si>
  <si>
    <t>ङ्यं21</t>
  </si>
  <si>
    <t>ငျမ်</t>
  </si>
  <si>
    <t>ngyam2</t>
  </si>
  <si>
    <t>ङ्यं22</t>
  </si>
  <si>
    <t>ငျမ်း</t>
  </si>
  <si>
    <t>ngyam3</t>
  </si>
  <si>
    <t>ङ्यं23</t>
  </si>
  <si>
    <t>ငျံ့</t>
  </si>
  <si>
    <t>ङ्यं31</t>
  </si>
  <si>
    <t>ငျံ</t>
  </si>
  <si>
    <t>ङ्यं32</t>
  </si>
  <si>
    <t>ငျဏ်</t>
  </si>
  <si>
    <t>ngyam4</t>
  </si>
  <si>
    <t>ङ्यं4</t>
  </si>
  <si>
    <t>ငြ</t>
  </si>
  <si>
    <t>ငြာ</t>
  </si>
  <si>
    <t>ငြား</t>
  </si>
  <si>
    <t>ငြိုင့်</t>
  </si>
  <si>
    <t>ငြိုင်</t>
  </si>
  <si>
    <t>ငြိုင်း</t>
  </si>
  <si>
    <t>ငြိုက်</t>
  </si>
  <si>
    <t>ငြက်</t>
  </si>
  <si>
    <t>ငြတ်</t>
  </si>
  <si>
    <t>ငြပ်</t>
  </si>
  <si>
    <t>ငြဒ်</t>
  </si>
  <si>
    <t>ငြာတ်</t>
  </si>
  <si>
    <t>ငြာသ်</t>
  </si>
  <si>
    <t>ငြိ</t>
  </si>
  <si>
    <t>ငြီ</t>
  </si>
  <si>
    <t>ငြီး</t>
  </si>
  <si>
    <t>ငြင့်</t>
  </si>
  <si>
    <t>ငြင်</t>
  </si>
  <si>
    <t>ငြင်း</t>
  </si>
  <si>
    <t>ငြေတ်</t>
  </si>
  <si>
    <t>ငြစ်</t>
  </si>
  <si>
    <t>ငြု</t>
  </si>
  <si>
    <t>ငြူ</t>
  </si>
  <si>
    <t>ငြူး</t>
  </si>
  <si>
    <t>ငြွန့်</t>
  </si>
  <si>
    <t>ငြွန်</t>
  </si>
  <si>
    <t>ငြွန်း</t>
  </si>
  <si>
    <t>ငြွမ့်</t>
  </si>
  <si>
    <t>ငြွမ်</t>
  </si>
  <si>
    <t>ငြွမ်း</t>
  </si>
  <si>
    <t>ငြွံ့</t>
  </si>
  <si>
    <t>ငြွံ</t>
  </si>
  <si>
    <t>ငြွံး</t>
  </si>
  <si>
    <t>ငြွတ်</t>
  </si>
  <si>
    <t>ငြွပ်</t>
  </si>
  <si>
    <t>ငြေ့</t>
  </si>
  <si>
    <t>ငြေ</t>
  </si>
  <si>
    <t>ငြေး</t>
  </si>
  <si>
    <t>ငြယ်</t>
  </si>
  <si>
    <t>ငြဲ</t>
  </si>
  <si>
    <t>ငြည့်</t>
  </si>
  <si>
    <t>ငြည်</t>
  </si>
  <si>
    <t>ငြည်း</t>
  </si>
  <si>
    <t>ငြိတ်</t>
  </si>
  <si>
    <t>ငြိပ်</t>
  </si>
  <si>
    <t>ငြိန့်</t>
  </si>
  <si>
    <t>ငြိန်</t>
  </si>
  <si>
    <t>ငြိန်း</t>
  </si>
  <si>
    <t>ငြိမ့်</t>
  </si>
  <si>
    <t>ငြိမ်</t>
  </si>
  <si>
    <t>ငြိမ်း</t>
  </si>
  <si>
    <t>ငြို့</t>
  </si>
  <si>
    <t>ငြို</t>
  </si>
  <si>
    <t>ငြိုး</t>
  </si>
  <si>
    <t>ငြုန့်</t>
  </si>
  <si>
    <t>ငြုန်</t>
  </si>
  <si>
    <t>ငြုန်း</t>
  </si>
  <si>
    <t>ငြုံ့</t>
  </si>
  <si>
    <t>ငြုံ</t>
  </si>
  <si>
    <t>ငြုံး</t>
  </si>
  <si>
    <t>ငြုဏ့်</t>
  </si>
  <si>
    <t>ငြုဏ်</t>
  </si>
  <si>
    <t>ငြုဏ်း</t>
  </si>
  <si>
    <t>ငြုတ်</t>
  </si>
  <si>
    <t>ငြုပ်</t>
  </si>
  <si>
    <t>ငြော့</t>
  </si>
  <si>
    <t>ငြော်</t>
  </si>
  <si>
    <t>ငြော</t>
  </si>
  <si>
    <t>ငြောက်</t>
  </si>
  <si>
    <t>ငြန့်</t>
  </si>
  <si>
    <t>ငြန်</t>
  </si>
  <si>
    <t>ငြန်း</t>
  </si>
  <si>
    <t>ငြမ့်</t>
  </si>
  <si>
    <t>ငြမ်</t>
  </si>
  <si>
    <t>ငြမ်း</t>
  </si>
  <si>
    <t>ငြံ့</t>
  </si>
  <si>
    <t>ငြံ</t>
  </si>
  <si>
    <t>ငြဏ်</t>
  </si>
  <si>
    <t>ငှ</t>
  </si>
  <si>
    <t>hnga1</t>
  </si>
  <si>
    <t>ငှာ</t>
  </si>
  <si>
    <t>hnga2</t>
  </si>
  <si>
    <t>ငှား</t>
  </si>
  <si>
    <t>hnga3</t>
  </si>
  <si>
    <t>ငှိုင့်</t>
  </si>
  <si>
    <t>hngine1</t>
  </si>
  <si>
    <t>ငှိုင်</t>
  </si>
  <si>
    <t>hngine2</t>
  </si>
  <si>
    <t>ငှိုင်း</t>
  </si>
  <si>
    <t>hngine3</t>
  </si>
  <si>
    <t>ငှိုက်</t>
  </si>
  <si>
    <t>ငှက်</t>
  </si>
  <si>
    <t>hnget1</t>
  </si>
  <si>
    <t>ငှတ်</t>
  </si>
  <si>
    <t>hngut1</t>
  </si>
  <si>
    <t>ငှပ်</t>
  </si>
  <si>
    <t>hngut2</t>
  </si>
  <si>
    <t>ငှဒ်</t>
  </si>
  <si>
    <t>hngut3</t>
  </si>
  <si>
    <t>ငှာတ်</t>
  </si>
  <si>
    <t>hngut4</t>
  </si>
  <si>
    <t>ငှာသ်</t>
  </si>
  <si>
    <t>hngut5</t>
  </si>
  <si>
    <t>ငှိ</t>
  </si>
  <si>
    <t>ငှီ</t>
  </si>
  <si>
    <t>ငှီး</t>
  </si>
  <si>
    <t>ငှင့်</t>
  </si>
  <si>
    <t>hngin1</t>
  </si>
  <si>
    <t>ငှင်</t>
  </si>
  <si>
    <t>ငှင်း</t>
  </si>
  <si>
    <t>hngin3</t>
  </si>
  <si>
    <t>ငှေတ်</t>
  </si>
  <si>
    <t>hngit1</t>
  </si>
  <si>
    <t>ငှစ်</t>
  </si>
  <si>
    <t>hngit2</t>
  </si>
  <si>
    <t>ငှု</t>
  </si>
  <si>
    <t>hngu1</t>
  </si>
  <si>
    <t>ငှူ</t>
  </si>
  <si>
    <t>hngu2</t>
  </si>
  <si>
    <t>ငှူး</t>
  </si>
  <si>
    <t>hngu3</t>
  </si>
  <si>
    <t>ငှွန့်</t>
  </si>
  <si>
    <t>hngoon11</t>
  </si>
  <si>
    <t>ငှွန်</t>
  </si>
  <si>
    <t>hngoon12</t>
  </si>
  <si>
    <t>ငှွန်း</t>
  </si>
  <si>
    <t>hngoon13</t>
  </si>
  <si>
    <t>ငှွမ့်</t>
  </si>
  <si>
    <t>hngoon21</t>
  </si>
  <si>
    <t>ငှွမ်</t>
  </si>
  <si>
    <t>hngoon22</t>
  </si>
  <si>
    <t>ငှွမ်း</t>
  </si>
  <si>
    <t>hngoon23</t>
  </si>
  <si>
    <t>ငှွံ့</t>
  </si>
  <si>
    <t>hngoon31</t>
  </si>
  <si>
    <t>ငှွံ</t>
  </si>
  <si>
    <t>hngoon32</t>
  </si>
  <si>
    <t>ငှွံး</t>
  </si>
  <si>
    <t>hngoon33</t>
  </si>
  <si>
    <t>ငှွတ်</t>
  </si>
  <si>
    <t>hngoot1</t>
  </si>
  <si>
    <t>ငှွပ်</t>
  </si>
  <si>
    <t>hngoot2</t>
  </si>
  <si>
    <t>ငှေ့</t>
  </si>
  <si>
    <t>hngay1</t>
  </si>
  <si>
    <t>ငှေ</t>
  </si>
  <si>
    <t>hngay2</t>
  </si>
  <si>
    <t>ငှေး</t>
  </si>
  <si>
    <t>hngay3</t>
  </si>
  <si>
    <t>hngeare11</t>
  </si>
  <si>
    <t>ငှယ်</t>
  </si>
  <si>
    <t>hngeare12</t>
  </si>
  <si>
    <t>ငှဲ</t>
  </si>
  <si>
    <t>hngeare13</t>
  </si>
  <si>
    <t>ငှည့်</t>
  </si>
  <si>
    <t>hngeare21</t>
  </si>
  <si>
    <t>ငှည်</t>
  </si>
  <si>
    <t>hngeare22</t>
  </si>
  <si>
    <t>ငှည်း</t>
  </si>
  <si>
    <t>hngeare23</t>
  </si>
  <si>
    <t>ငှိတ်</t>
  </si>
  <si>
    <t>hngate1</t>
  </si>
  <si>
    <t>ငှိပ်</t>
  </si>
  <si>
    <t>hngate2</t>
  </si>
  <si>
    <t>ငှိန့်</t>
  </si>
  <si>
    <t>hngain1</t>
  </si>
  <si>
    <t>ငှိန်</t>
  </si>
  <si>
    <t>hngain2</t>
  </si>
  <si>
    <t>ငှိန်း</t>
  </si>
  <si>
    <t>hngain3</t>
  </si>
  <si>
    <t>ငှိမ့်</t>
  </si>
  <si>
    <t>hngaim1</t>
  </si>
  <si>
    <t>ငှိမ်</t>
  </si>
  <si>
    <t>hngaim2</t>
  </si>
  <si>
    <t>ငှိမ်း</t>
  </si>
  <si>
    <t>hngaim3</t>
  </si>
  <si>
    <t>ငှို့</t>
  </si>
  <si>
    <t>hngo1</t>
  </si>
  <si>
    <t>ငှို</t>
  </si>
  <si>
    <t>hngo2</t>
  </si>
  <si>
    <t>ငှိုး</t>
  </si>
  <si>
    <t>hngo3</t>
  </si>
  <si>
    <t>ငှုန့်</t>
  </si>
  <si>
    <t>hngone11</t>
  </si>
  <si>
    <t>ငှုန်</t>
  </si>
  <si>
    <t>hngone12</t>
  </si>
  <si>
    <t>ငှုန်း</t>
  </si>
  <si>
    <t>hngone13</t>
  </si>
  <si>
    <t>ငှုံ့</t>
  </si>
  <si>
    <t>hngone21</t>
  </si>
  <si>
    <t>ငှုံ</t>
  </si>
  <si>
    <t>hngone22</t>
  </si>
  <si>
    <t>ငှုံး</t>
  </si>
  <si>
    <t>hngone23</t>
  </si>
  <si>
    <t>ငှုဏ့်</t>
  </si>
  <si>
    <t>hngone31</t>
  </si>
  <si>
    <t>ငှုဏ်</t>
  </si>
  <si>
    <t>hngone32</t>
  </si>
  <si>
    <t>ငှုဏ်း</t>
  </si>
  <si>
    <t>hngone33</t>
  </si>
  <si>
    <t>ငှုတ်</t>
  </si>
  <si>
    <t>hngOat</t>
  </si>
  <si>
    <t>ငှုပ်</t>
  </si>
  <si>
    <t>hngOap</t>
  </si>
  <si>
    <t>ငှော့</t>
  </si>
  <si>
    <t>hngau1</t>
  </si>
  <si>
    <t>ငှော်</t>
  </si>
  <si>
    <t>hngau2</t>
  </si>
  <si>
    <t>ငှော</t>
  </si>
  <si>
    <t>hngau3</t>
  </si>
  <si>
    <t>hngoun1</t>
  </si>
  <si>
    <t>hngoun2</t>
  </si>
  <si>
    <t>hngoun3</t>
  </si>
  <si>
    <t>ငှောက်</t>
  </si>
  <si>
    <t>hngout</t>
  </si>
  <si>
    <t>ငှန့်</t>
  </si>
  <si>
    <t>hngan1</t>
  </si>
  <si>
    <t>ငှန်</t>
  </si>
  <si>
    <t>hngan2</t>
  </si>
  <si>
    <t>ငှန်း</t>
  </si>
  <si>
    <t>hngan3</t>
  </si>
  <si>
    <t>ငှမ့်</t>
  </si>
  <si>
    <t>hngam1</t>
  </si>
  <si>
    <t>ငှမ်</t>
  </si>
  <si>
    <t>hngam2</t>
  </si>
  <si>
    <t>ငှမ်း</t>
  </si>
  <si>
    <t>hngam3</t>
  </si>
  <si>
    <t>ငှံ့</t>
  </si>
  <si>
    <t>ငှံ</t>
  </si>
  <si>
    <t>ငှဏ်</t>
  </si>
  <si>
    <t>hngam4</t>
  </si>
  <si>
    <t>ငွ</t>
  </si>
  <si>
    <t>ngwa1</t>
  </si>
  <si>
    <t>ငွာ</t>
  </si>
  <si>
    <t>ngwa2</t>
  </si>
  <si>
    <t>ङ्वा2</t>
  </si>
  <si>
    <t>ငွား</t>
  </si>
  <si>
    <t>ngwa3</t>
  </si>
  <si>
    <t>ङ्वा3</t>
  </si>
  <si>
    <t>ငွိုင့်</t>
  </si>
  <si>
    <t>ngwine1</t>
  </si>
  <si>
    <t>ङ्वाइन1</t>
  </si>
  <si>
    <t>ငွိုင်</t>
  </si>
  <si>
    <t>ngwine2</t>
  </si>
  <si>
    <t>ङ्वाइन2</t>
  </si>
  <si>
    <t>ငွိုင်း</t>
  </si>
  <si>
    <t>ngwine3</t>
  </si>
  <si>
    <t>ङ्वाइन3</t>
  </si>
  <si>
    <t>ငွိုက်</t>
  </si>
  <si>
    <t>ငွက်</t>
  </si>
  <si>
    <t>ngwet1</t>
  </si>
  <si>
    <t>ngwut1</t>
  </si>
  <si>
    <t>ngwut2</t>
  </si>
  <si>
    <t>ငွဒ်</t>
  </si>
  <si>
    <t>ngwut3</t>
  </si>
  <si>
    <t>ငွာတ်</t>
  </si>
  <si>
    <t>ngwut4</t>
  </si>
  <si>
    <t>ငွာသ်</t>
  </si>
  <si>
    <t>ngwut5</t>
  </si>
  <si>
    <t>ငွိ</t>
  </si>
  <si>
    <t>ङ्वि1</t>
  </si>
  <si>
    <t>ငွီ</t>
  </si>
  <si>
    <t>ङ्वि2</t>
  </si>
  <si>
    <t>ငွီး</t>
  </si>
  <si>
    <t>ङ्वि3</t>
  </si>
  <si>
    <t>ငွင့်</t>
  </si>
  <si>
    <t>ngwin1</t>
  </si>
  <si>
    <t>ङ्विन1</t>
  </si>
  <si>
    <t>ငွင်</t>
  </si>
  <si>
    <t>ङ्विन2</t>
  </si>
  <si>
    <t>ငွင်း</t>
  </si>
  <si>
    <t>ngwin3</t>
  </si>
  <si>
    <t>ङ्विन3</t>
  </si>
  <si>
    <t>ငွေတ်</t>
  </si>
  <si>
    <t>ngwit1</t>
  </si>
  <si>
    <t>ငွစ်</t>
  </si>
  <si>
    <t>ngwit2</t>
  </si>
  <si>
    <t>ငွု</t>
  </si>
  <si>
    <t>ngwu1</t>
  </si>
  <si>
    <t>ङ्वु1</t>
  </si>
  <si>
    <t>ငွူ</t>
  </si>
  <si>
    <t>ngwu2</t>
  </si>
  <si>
    <t>ङ्वु2</t>
  </si>
  <si>
    <t>ငွူး</t>
  </si>
  <si>
    <t>ngwu3</t>
  </si>
  <si>
    <t>ङ्वु3</t>
  </si>
  <si>
    <t>ငွေ့</t>
  </si>
  <si>
    <t>ngway1</t>
  </si>
  <si>
    <t>ङ्वे1</t>
  </si>
  <si>
    <t>ငွေ</t>
  </si>
  <si>
    <t>ngway2</t>
  </si>
  <si>
    <t>ङ्वे2</t>
  </si>
  <si>
    <t>ငွေး</t>
  </si>
  <si>
    <t>ngway3</t>
  </si>
  <si>
    <t>ङ्वे3</t>
  </si>
  <si>
    <t>ngweare11</t>
  </si>
  <si>
    <t>ङ्वे³¹11</t>
  </si>
  <si>
    <t>ငွယ်</t>
  </si>
  <si>
    <t>ngweare12</t>
  </si>
  <si>
    <t>ङ्वे³¹12</t>
  </si>
  <si>
    <t>ငွဲ</t>
  </si>
  <si>
    <t>ngweare13</t>
  </si>
  <si>
    <t>ङ्वे³¹13</t>
  </si>
  <si>
    <t>ငွည့်</t>
  </si>
  <si>
    <t>ngweare21</t>
  </si>
  <si>
    <t>ङ्वे³¹21</t>
  </si>
  <si>
    <t>ငွည်</t>
  </si>
  <si>
    <t>ngweare22</t>
  </si>
  <si>
    <t>ङ्वे³¹22</t>
  </si>
  <si>
    <t>ငွည်း</t>
  </si>
  <si>
    <t>ngweare23</t>
  </si>
  <si>
    <t>ङ्वे³¹23</t>
  </si>
  <si>
    <t>ငွိတ်</t>
  </si>
  <si>
    <t>ngwate1</t>
  </si>
  <si>
    <t>ङ्वै1</t>
  </si>
  <si>
    <t>ငွိပ်</t>
  </si>
  <si>
    <t>ngwate2</t>
  </si>
  <si>
    <t>ङ्वै2</t>
  </si>
  <si>
    <t>ငွိန့်</t>
  </si>
  <si>
    <t>ngwain1</t>
  </si>
  <si>
    <t>ङ्वैन11</t>
  </si>
  <si>
    <t>ငွိန်</t>
  </si>
  <si>
    <t>ngwain2</t>
  </si>
  <si>
    <t>ङ्वैन12</t>
  </si>
  <si>
    <t>ငွိန်း</t>
  </si>
  <si>
    <t>ngwain3</t>
  </si>
  <si>
    <t>ङ्वैन13</t>
  </si>
  <si>
    <t>ငွိမ့်</t>
  </si>
  <si>
    <t>ngwaim1</t>
  </si>
  <si>
    <t>ङ्वैम1</t>
  </si>
  <si>
    <t>ငွိမ်</t>
  </si>
  <si>
    <t>ngwaim2</t>
  </si>
  <si>
    <t>ङ्वैम2</t>
  </si>
  <si>
    <t>ငွိမ်း</t>
  </si>
  <si>
    <t>ngwaim3</t>
  </si>
  <si>
    <t>ङ्वैम3</t>
  </si>
  <si>
    <t>ငွို့</t>
  </si>
  <si>
    <t>ngwo1</t>
  </si>
  <si>
    <t>ङ्वो1</t>
  </si>
  <si>
    <t>ငွို</t>
  </si>
  <si>
    <t>ngwo2</t>
  </si>
  <si>
    <t>ङ्वो2</t>
  </si>
  <si>
    <t>ငွိုး</t>
  </si>
  <si>
    <t>ngwo3</t>
  </si>
  <si>
    <t>ङ्वो3</t>
  </si>
  <si>
    <t>ငွုန့်</t>
  </si>
  <si>
    <t>ngwone11</t>
  </si>
  <si>
    <t>ङ्वोन11</t>
  </si>
  <si>
    <t>ငွုန်</t>
  </si>
  <si>
    <t>ngwone12</t>
  </si>
  <si>
    <t>ङ्वोन12</t>
  </si>
  <si>
    <t>ငွုန်း</t>
  </si>
  <si>
    <t>ngwone13</t>
  </si>
  <si>
    <t>ङ्वोन13</t>
  </si>
  <si>
    <t>ငွုံ့</t>
  </si>
  <si>
    <t>ngwone21</t>
  </si>
  <si>
    <t>ङ्वोन21</t>
  </si>
  <si>
    <t>ငွုံ</t>
  </si>
  <si>
    <t>ngwone22</t>
  </si>
  <si>
    <t>ङ्वोन22</t>
  </si>
  <si>
    <t>ငွုံး</t>
  </si>
  <si>
    <t>ngwone23</t>
  </si>
  <si>
    <t>ङ्वोन23</t>
  </si>
  <si>
    <t>ငွုဏ့်</t>
  </si>
  <si>
    <t>ngwone31</t>
  </si>
  <si>
    <t>ङ्वोन31</t>
  </si>
  <si>
    <t>ငွုဏ်</t>
  </si>
  <si>
    <t>ngwone32</t>
  </si>
  <si>
    <t>ङ्वोन32</t>
  </si>
  <si>
    <t>ငွုဏ်း</t>
  </si>
  <si>
    <t>ngwone33</t>
  </si>
  <si>
    <t>ङ्वोन33</t>
  </si>
  <si>
    <t>ငွုတ်</t>
  </si>
  <si>
    <t>ngwOat</t>
  </si>
  <si>
    <t>ङ्वोट</t>
  </si>
  <si>
    <t>ငွုပ်</t>
  </si>
  <si>
    <t>ngwOap</t>
  </si>
  <si>
    <t>ङ्वोप</t>
  </si>
  <si>
    <t>ငွော့</t>
  </si>
  <si>
    <t>ngwau1</t>
  </si>
  <si>
    <t>ङ्वौ1</t>
  </si>
  <si>
    <t>ငွော်</t>
  </si>
  <si>
    <t>ngwau2</t>
  </si>
  <si>
    <t>ङ्वौ2</t>
  </si>
  <si>
    <t>ငွော</t>
  </si>
  <si>
    <t>ngwau3</t>
  </si>
  <si>
    <t>ङ्वौ3</t>
  </si>
  <si>
    <t>ngwoun1</t>
  </si>
  <si>
    <t>ङ्वौन1</t>
  </si>
  <si>
    <t>ngwoun2</t>
  </si>
  <si>
    <t>ङ्वौन2</t>
  </si>
  <si>
    <t>ngwoun3</t>
  </si>
  <si>
    <t>ङ्वौन3</t>
  </si>
  <si>
    <t>ငွောက်</t>
  </si>
  <si>
    <t>ngwout</t>
  </si>
  <si>
    <t>ङ्वौत</t>
  </si>
  <si>
    <t>ngwan1</t>
  </si>
  <si>
    <t>ngwan2</t>
  </si>
  <si>
    <t>ngwan3</t>
  </si>
  <si>
    <t>ngwam1</t>
  </si>
  <si>
    <t>ngwam2</t>
  </si>
  <si>
    <t>ngwam3</t>
  </si>
  <si>
    <t>ငွဏ်</t>
  </si>
  <si>
    <t>ngwam4</t>
  </si>
  <si>
    <t>ङ्वं4</t>
  </si>
  <si>
    <t>ငွှ</t>
  </si>
  <si>
    <t>ငွှာ</t>
  </si>
  <si>
    <t>ငွှား</t>
  </si>
  <si>
    <t>ငွှိုင့်</t>
  </si>
  <si>
    <t>ငွှိုင်</t>
  </si>
  <si>
    <t>ငွှိုင်း</t>
  </si>
  <si>
    <t>ငွှိုက်</t>
  </si>
  <si>
    <t>ငွှက်</t>
  </si>
  <si>
    <t>ငွှတ်</t>
  </si>
  <si>
    <t>ငွှပ်</t>
  </si>
  <si>
    <t>ငွှဒ်</t>
  </si>
  <si>
    <t>ငွှာတ်</t>
  </si>
  <si>
    <t>ငွှာသ်</t>
  </si>
  <si>
    <t>ငွှိ</t>
  </si>
  <si>
    <t>ငွှီ</t>
  </si>
  <si>
    <t>ငွှီး</t>
  </si>
  <si>
    <t>ငွှင့်</t>
  </si>
  <si>
    <t>ငွှင်</t>
  </si>
  <si>
    <t>ငွှင်း</t>
  </si>
  <si>
    <t>ငွှေတ်</t>
  </si>
  <si>
    <t>ငွှစ်</t>
  </si>
  <si>
    <t>ငွှု</t>
  </si>
  <si>
    <t>ငွှူ</t>
  </si>
  <si>
    <t>ငွှူး</t>
  </si>
  <si>
    <t>ငွှေ့</t>
  </si>
  <si>
    <t>ငွှေ</t>
  </si>
  <si>
    <t>ငွှေး</t>
  </si>
  <si>
    <t>ငွှယ်</t>
  </si>
  <si>
    <t>ငွှဲ</t>
  </si>
  <si>
    <t>ငွှည့်</t>
  </si>
  <si>
    <t>ငွှည်</t>
  </si>
  <si>
    <t>ငွှည်း</t>
  </si>
  <si>
    <t>ငွှိတ်</t>
  </si>
  <si>
    <t>ငွှိပ်</t>
  </si>
  <si>
    <t>ငွှိန့်</t>
  </si>
  <si>
    <t>ငွှိန်</t>
  </si>
  <si>
    <t>ငွှိန်း</t>
  </si>
  <si>
    <t>ငွှိမ့်</t>
  </si>
  <si>
    <t>ငွှိမ်</t>
  </si>
  <si>
    <t>ငွှိမ်း</t>
  </si>
  <si>
    <t>ငွှို့</t>
  </si>
  <si>
    <t>ငွှို</t>
  </si>
  <si>
    <t>ငွှိုး</t>
  </si>
  <si>
    <t>ငွှုန့်</t>
  </si>
  <si>
    <t>ငွှုန်</t>
  </si>
  <si>
    <t>ငွှုန်း</t>
  </si>
  <si>
    <t>ငွှုံ့</t>
  </si>
  <si>
    <t>ငွှုံ</t>
  </si>
  <si>
    <t>ငွှုံး</t>
  </si>
  <si>
    <t>ငွှုဏ့်</t>
  </si>
  <si>
    <t>ငွှုဏ်</t>
  </si>
  <si>
    <t>ငွှုဏ်း</t>
  </si>
  <si>
    <t>ငွှုတ်</t>
  </si>
  <si>
    <t>ငွှုပ်</t>
  </si>
  <si>
    <t>ငွှော့</t>
  </si>
  <si>
    <t>ငွှော်</t>
  </si>
  <si>
    <t>ငွှော</t>
  </si>
  <si>
    <t>ငွှောက်</t>
  </si>
  <si>
    <t>ငွှန့်</t>
  </si>
  <si>
    <t>ငွှန်</t>
  </si>
  <si>
    <t>ငွှန်း</t>
  </si>
  <si>
    <t>ငွှမ့်</t>
  </si>
  <si>
    <t>ငွှမ်</t>
  </si>
  <si>
    <t>ငွှမ်း</t>
  </si>
  <si>
    <t>ငွှံ့</t>
  </si>
  <si>
    <t>ငွှံ</t>
  </si>
  <si>
    <t>ငွှဏ်</t>
  </si>
  <si>
    <t>ဇျ</t>
  </si>
  <si>
    <t>jya1</t>
  </si>
  <si>
    <t>ဇျာ</t>
  </si>
  <si>
    <t>jya2</t>
  </si>
  <si>
    <t>ज्या2</t>
  </si>
  <si>
    <t>ဇျား</t>
  </si>
  <si>
    <t>jya3</t>
  </si>
  <si>
    <t>ज्या3</t>
  </si>
  <si>
    <t>ဇျိုင့်</t>
  </si>
  <si>
    <t>jyine1</t>
  </si>
  <si>
    <t>ज्याइन1</t>
  </si>
  <si>
    <t>ဇျိုင်</t>
  </si>
  <si>
    <t>jyine2</t>
  </si>
  <si>
    <t>ज्याइन2</t>
  </si>
  <si>
    <t>ဇျိုင်း</t>
  </si>
  <si>
    <t>jyine3</t>
  </si>
  <si>
    <t>ज्याइन3</t>
  </si>
  <si>
    <t>ဇျိုက်</t>
  </si>
  <si>
    <t>ဇျက်</t>
  </si>
  <si>
    <t>jyet1</t>
  </si>
  <si>
    <t>ဇျတ်</t>
  </si>
  <si>
    <t>jyut1</t>
  </si>
  <si>
    <t>ဇျပ်</t>
  </si>
  <si>
    <t>jyut2</t>
  </si>
  <si>
    <t>ဇျဒ်</t>
  </si>
  <si>
    <t>jyut3</t>
  </si>
  <si>
    <t>ဇျာတ်</t>
  </si>
  <si>
    <t>jyut4</t>
  </si>
  <si>
    <t>ဇျာသ်</t>
  </si>
  <si>
    <t>jyut5</t>
  </si>
  <si>
    <t>ဇျိ</t>
  </si>
  <si>
    <t>ज्यि1</t>
  </si>
  <si>
    <t>ဇျီ</t>
  </si>
  <si>
    <t>ज्यि2</t>
  </si>
  <si>
    <t>ဇျီး</t>
  </si>
  <si>
    <t>ज्यि3</t>
  </si>
  <si>
    <t>ဇျင့်</t>
  </si>
  <si>
    <t>jyin1</t>
  </si>
  <si>
    <t>ज्यिन1</t>
  </si>
  <si>
    <t>ဇျင်</t>
  </si>
  <si>
    <t>ज्यिन2</t>
  </si>
  <si>
    <t>ဇျင်း</t>
  </si>
  <si>
    <t>jyin3</t>
  </si>
  <si>
    <t>ज्यिन3</t>
  </si>
  <si>
    <t>ဇျေတ်</t>
  </si>
  <si>
    <t>jyit1</t>
  </si>
  <si>
    <t>ဇျစ်</t>
  </si>
  <si>
    <t>jyit2</t>
  </si>
  <si>
    <t>ဇျု</t>
  </si>
  <si>
    <t>jyu1</t>
  </si>
  <si>
    <t>ज्यु1</t>
  </si>
  <si>
    <t>ဇျူ</t>
  </si>
  <si>
    <t>jyu2</t>
  </si>
  <si>
    <t>ज्यु2</t>
  </si>
  <si>
    <t>ဇျူး</t>
  </si>
  <si>
    <t>jyu3</t>
  </si>
  <si>
    <t>ज्यु3</t>
  </si>
  <si>
    <t>ဇျွန့်</t>
  </si>
  <si>
    <t>jyoon11</t>
  </si>
  <si>
    <t>ज्युन11</t>
  </si>
  <si>
    <t>ဇျွန်</t>
  </si>
  <si>
    <t>jyoon12</t>
  </si>
  <si>
    <t>ज्युन12</t>
  </si>
  <si>
    <t>ဇျွန်း</t>
  </si>
  <si>
    <t>jyoon13</t>
  </si>
  <si>
    <t>ज्युन13</t>
  </si>
  <si>
    <t>ဇျွမ့်</t>
  </si>
  <si>
    <t>jyoon21</t>
  </si>
  <si>
    <t>ज्युन21</t>
  </si>
  <si>
    <t>ဇျွမ်</t>
  </si>
  <si>
    <t>jyoon22</t>
  </si>
  <si>
    <t>ज्युन22</t>
  </si>
  <si>
    <t>ဇျွမ်း</t>
  </si>
  <si>
    <t>jyoon23</t>
  </si>
  <si>
    <t>ज्युन23</t>
  </si>
  <si>
    <t>ဇျွံ့</t>
  </si>
  <si>
    <t>jyoon31</t>
  </si>
  <si>
    <t>ज्युन31</t>
  </si>
  <si>
    <t>ဇျွံ</t>
  </si>
  <si>
    <t>jyoon32</t>
  </si>
  <si>
    <t>ज्युन32</t>
  </si>
  <si>
    <t>ဇျွံး</t>
  </si>
  <si>
    <t>jyoon33</t>
  </si>
  <si>
    <t>ज्युन33</t>
  </si>
  <si>
    <t>ဇျွတ်</t>
  </si>
  <si>
    <t>jyoot1</t>
  </si>
  <si>
    <t>ज्युत1</t>
  </si>
  <si>
    <t>ဇျွပ်</t>
  </si>
  <si>
    <t>jyoot2</t>
  </si>
  <si>
    <t>ज्युत2</t>
  </si>
  <si>
    <t>ဇျေ့</t>
  </si>
  <si>
    <t>jyay1</t>
  </si>
  <si>
    <t>ज्ये1</t>
  </si>
  <si>
    <t>ဇျေ</t>
  </si>
  <si>
    <t>jyay2</t>
  </si>
  <si>
    <t>ज्ये2</t>
  </si>
  <si>
    <t>ဇျေး</t>
  </si>
  <si>
    <t>jyay3</t>
  </si>
  <si>
    <t>ज्ये3</t>
  </si>
  <si>
    <t>jyeare11</t>
  </si>
  <si>
    <t>ज्ये³¹11</t>
  </si>
  <si>
    <t>ဇျယ်</t>
  </si>
  <si>
    <t>jyeare12</t>
  </si>
  <si>
    <t>ज्ये³¹12</t>
  </si>
  <si>
    <t>ဇျဲ</t>
  </si>
  <si>
    <t>jyeare13</t>
  </si>
  <si>
    <t>ज्ये³¹13</t>
  </si>
  <si>
    <t>ဇျည့်</t>
  </si>
  <si>
    <t>jyeare21</t>
  </si>
  <si>
    <t>ज्ये³¹21</t>
  </si>
  <si>
    <t>ဇျည်</t>
  </si>
  <si>
    <t>jyeare22</t>
  </si>
  <si>
    <t>ज्ये³¹22</t>
  </si>
  <si>
    <t>ဇျည်း</t>
  </si>
  <si>
    <t>jyeare23</t>
  </si>
  <si>
    <t>ज्ये³¹23</t>
  </si>
  <si>
    <t>ဇျိတ်</t>
  </si>
  <si>
    <t>jyate1</t>
  </si>
  <si>
    <t>ज्यै1</t>
  </si>
  <si>
    <t>ဇျိပ်</t>
  </si>
  <si>
    <t>jyate2</t>
  </si>
  <si>
    <t>ज्यै2</t>
  </si>
  <si>
    <t>ဇျိန့်</t>
  </si>
  <si>
    <t>jyain1</t>
  </si>
  <si>
    <t>ज्यैन11</t>
  </si>
  <si>
    <t>ဇျိန်</t>
  </si>
  <si>
    <t>jyain2</t>
  </si>
  <si>
    <t>ज्यैन12</t>
  </si>
  <si>
    <t>ဇျိန်း</t>
  </si>
  <si>
    <t>jyain3</t>
  </si>
  <si>
    <t>ज्यैन13</t>
  </si>
  <si>
    <t>ဇျိမ့်</t>
  </si>
  <si>
    <t>jyaim1</t>
  </si>
  <si>
    <t>ज्यैम1</t>
  </si>
  <si>
    <t>ဇျိမ်</t>
  </si>
  <si>
    <t>jyaim2</t>
  </si>
  <si>
    <t>ज्यैम2</t>
  </si>
  <si>
    <t>ဇျိမ်း</t>
  </si>
  <si>
    <t>jyaim3</t>
  </si>
  <si>
    <t>ज्यैम3</t>
  </si>
  <si>
    <t>ဇျို့</t>
  </si>
  <si>
    <t>jyo1</t>
  </si>
  <si>
    <t>ज्यो1</t>
  </si>
  <si>
    <t>ဇျို</t>
  </si>
  <si>
    <t>jyo2</t>
  </si>
  <si>
    <t>ज्यो2</t>
  </si>
  <si>
    <t>ဇျိုး</t>
  </si>
  <si>
    <t>jyo3</t>
  </si>
  <si>
    <t>ज्यो3</t>
  </si>
  <si>
    <t>ဇျုန့်</t>
  </si>
  <si>
    <t>jyone11</t>
  </si>
  <si>
    <t>ज्योन11</t>
  </si>
  <si>
    <t>ဇျုန်</t>
  </si>
  <si>
    <t>jyone12</t>
  </si>
  <si>
    <t>ज्योन12</t>
  </si>
  <si>
    <t>ဇျုန်း</t>
  </si>
  <si>
    <t>jyone13</t>
  </si>
  <si>
    <t>ज्योन13</t>
  </si>
  <si>
    <t>ဇျုံ့</t>
  </si>
  <si>
    <t>jyone21</t>
  </si>
  <si>
    <t>ज्योन21</t>
  </si>
  <si>
    <t>ဇျုံ</t>
  </si>
  <si>
    <t>jyone22</t>
  </si>
  <si>
    <t>ज्योन22</t>
  </si>
  <si>
    <t>ဇျုံး</t>
  </si>
  <si>
    <t>jyone23</t>
  </si>
  <si>
    <t>ज्योन23</t>
  </si>
  <si>
    <t>ဇျုဏ့်</t>
  </si>
  <si>
    <t>jyone31</t>
  </si>
  <si>
    <t>ज्योन31</t>
  </si>
  <si>
    <t>ဇျုဏ်</t>
  </si>
  <si>
    <t>jyone32</t>
  </si>
  <si>
    <t>ज्योन32</t>
  </si>
  <si>
    <t>ဇျုဏ်း</t>
  </si>
  <si>
    <t>jyone33</t>
  </si>
  <si>
    <t>ज्योन33</t>
  </si>
  <si>
    <t>ဇျုတ်</t>
  </si>
  <si>
    <t>jyOat</t>
  </si>
  <si>
    <t>ज्योट</t>
  </si>
  <si>
    <t>ဇျုပ်</t>
  </si>
  <si>
    <t>jyOap</t>
  </si>
  <si>
    <t>ज्योप</t>
  </si>
  <si>
    <t>ဇျော့</t>
  </si>
  <si>
    <t>jyau1</t>
  </si>
  <si>
    <t>ज्यौ1</t>
  </si>
  <si>
    <t>ဇျော်</t>
  </si>
  <si>
    <t>jyau2</t>
  </si>
  <si>
    <t>ज्यौ2</t>
  </si>
  <si>
    <t>ဇျော</t>
  </si>
  <si>
    <t>jyau3</t>
  </si>
  <si>
    <t>ज्यौ3</t>
  </si>
  <si>
    <t>jyoun1</t>
  </si>
  <si>
    <t>ज्यौन1</t>
  </si>
  <si>
    <t>jyoun2</t>
  </si>
  <si>
    <t>ज्यौन2</t>
  </si>
  <si>
    <t>jyoun3</t>
  </si>
  <si>
    <t>ज्यौन3</t>
  </si>
  <si>
    <t>ဇျောက်</t>
  </si>
  <si>
    <t>jyout</t>
  </si>
  <si>
    <t>ज्यौत</t>
  </si>
  <si>
    <t>ဇျန့်</t>
  </si>
  <si>
    <t>jyan1</t>
  </si>
  <si>
    <t>ज्यं11</t>
  </si>
  <si>
    <t>ဇျန်</t>
  </si>
  <si>
    <t>jyan2</t>
  </si>
  <si>
    <t>ज्यं12</t>
  </si>
  <si>
    <t>ဇျန်း</t>
  </si>
  <si>
    <t>jyan3</t>
  </si>
  <si>
    <t>ज्यं13</t>
  </si>
  <si>
    <t>ဇျမ့်</t>
  </si>
  <si>
    <t>jyam1</t>
  </si>
  <si>
    <t>ज्यं21</t>
  </si>
  <si>
    <t>ဇျမ်</t>
  </si>
  <si>
    <t>jyam2</t>
  </si>
  <si>
    <t>ज्यं22</t>
  </si>
  <si>
    <t>ဇျမ်း</t>
  </si>
  <si>
    <t>jyam3</t>
  </si>
  <si>
    <t>ज्यं23</t>
  </si>
  <si>
    <t>ဇျံ့</t>
  </si>
  <si>
    <t>ज्यं31</t>
  </si>
  <si>
    <t>ဇျံ</t>
  </si>
  <si>
    <t>ज्यं32</t>
  </si>
  <si>
    <t>ဇျဏ်</t>
  </si>
  <si>
    <t>jyam4</t>
  </si>
  <si>
    <t>ज्यं4</t>
  </si>
  <si>
    <t>ဇြ</t>
  </si>
  <si>
    <t>ဇြာ</t>
  </si>
  <si>
    <t>ဇြား</t>
  </si>
  <si>
    <t>ဇြိုင့်</t>
  </si>
  <si>
    <t>ဇြိုင်</t>
  </si>
  <si>
    <t>ဇြိုင်း</t>
  </si>
  <si>
    <t>ဇြိုက်</t>
  </si>
  <si>
    <t>ဇြက်</t>
  </si>
  <si>
    <t>ဇြတ်</t>
  </si>
  <si>
    <t>ဇြပ်</t>
  </si>
  <si>
    <t>ဇြဒ်</t>
  </si>
  <si>
    <t>ဇြာတ်</t>
  </si>
  <si>
    <t>ဇြာသ်</t>
  </si>
  <si>
    <t>ဇြိ</t>
  </si>
  <si>
    <t>ဇြီ</t>
  </si>
  <si>
    <t>ဇြီး</t>
  </si>
  <si>
    <t>ဇြင့်</t>
  </si>
  <si>
    <t>ဇြင်</t>
  </si>
  <si>
    <t>ဇြင်း</t>
  </si>
  <si>
    <t>ဇြေတ်</t>
  </si>
  <si>
    <t>ဇြစ်</t>
  </si>
  <si>
    <t>ဇြု</t>
  </si>
  <si>
    <t>ဇြူ</t>
  </si>
  <si>
    <t>ဇြူး</t>
  </si>
  <si>
    <t>ဇြွန့်</t>
  </si>
  <si>
    <t>ဇြွန်</t>
  </si>
  <si>
    <t>ဇြွန်း</t>
  </si>
  <si>
    <t>ဇြွမ့်</t>
  </si>
  <si>
    <t>ဇြွမ်</t>
  </si>
  <si>
    <t>ဇြွမ်း</t>
  </si>
  <si>
    <t>ဇြွံ့</t>
  </si>
  <si>
    <t>ဇြွံ</t>
  </si>
  <si>
    <t>ဇြွံး</t>
  </si>
  <si>
    <t>ဇြွတ်</t>
  </si>
  <si>
    <t>ဇြွပ်</t>
  </si>
  <si>
    <t>ဇြေ့</t>
  </si>
  <si>
    <t>ဇြေ</t>
  </si>
  <si>
    <t>ဇြေး</t>
  </si>
  <si>
    <t>ဇြယ်</t>
  </si>
  <si>
    <t>ဇြဲ</t>
  </si>
  <si>
    <t>ဇြည့်</t>
  </si>
  <si>
    <t>ဇြည်</t>
  </si>
  <si>
    <t>ဇြည်း</t>
  </si>
  <si>
    <t>ဇြိတ်</t>
  </si>
  <si>
    <t>ဇြိပ်</t>
  </si>
  <si>
    <t>ဇြိန့်</t>
  </si>
  <si>
    <t>ဇြိန်</t>
  </si>
  <si>
    <t>ဇြိန်း</t>
  </si>
  <si>
    <t>ဇြိမ့်</t>
  </si>
  <si>
    <t>ဇြိမ်</t>
  </si>
  <si>
    <t>ဇြိမ်း</t>
  </si>
  <si>
    <t>ဇြို့</t>
  </si>
  <si>
    <t>ဇြို</t>
  </si>
  <si>
    <t>ဇြိုး</t>
  </si>
  <si>
    <t>ဇြုန့်</t>
  </si>
  <si>
    <t>ဇြုန်</t>
  </si>
  <si>
    <t>ဇြုန်း</t>
  </si>
  <si>
    <t>ဇြုံ့</t>
  </si>
  <si>
    <t>ဇြုံ</t>
  </si>
  <si>
    <t>ဇြုံး</t>
  </si>
  <si>
    <t>ဇြုဏ့်</t>
  </si>
  <si>
    <t>ဇြုဏ်</t>
  </si>
  <si>
    <t>ဇြုဏ်း</t>
  </si>
  <si>
    <t>ဇြုတ်</t>
  </si>
  <si>
    <t>ဇြုပ်</t>
  </si>
  <si>
    <t>ဇြော့</t>
  </si>
  <si>
    <t>ဇြော်</t>
  </si>
  <si>
    <t>ဇြော</t>
  </si>
  <si>
    <t>ဇြောက်</t>
  </si>
  <si>
    <t>ဇြန့်</t>
  </si>
  <si>
    <t>ဇြန်</t>
  </si>
  <si>
    <t>ဇြန်း</t>
  </si>
  <si>
    <t>ဇြမ့်</t>
  </si>
  <si>
    <t>ဇြမ်</t>
  </si>
  <si>
    <t>ဇြမ်း</t>
  </si>
  <si>
    <t>ဇြံ့</t>
  </si>
  <si>
    <t>ဇြံ</t>
  </si>
  <si>
    <t>ဇြဏ်</t>
  </si>
  <si>
    <t>ဇှ</t>
  </si>
  <si>
    <t>hja1</t>
  </si>
  <si>
    <t>ဇှာ</t>
  </si>
  <si>
    <t>hja2</t>
  </si>
  <si>
    <t>ဇှား</t>
  </si>
  <si>
    <t>hja3</t>
  </si>
  <si>
    <t>ဇှိုင့်</t>
  </si>
  <si>
    <t>hjine1</t>
  </si>
  <si>
    <t>ဇှိုင်</t>
  </si>
  <si>
    <t>hjine2</t>
  </si>
  <si>
    <t>ဇှိုင်း</t>
  </si>
  <si>
    <t>hjine3</t>
  </si>
  <si>
    <t>ဇှိုက်</t>
  </si>
  <si>
    <t>ဇှက်</t>
  </si>
  <si>
    <t>hjet1</t>
  </si>
  <si>
    <t>ဇှတ်</t>
  </si>
  <si>
    <t>hjut1</t>
  </si>
  <si>
    <t>ဇှပ်</t>
  </si>
  <si>
    <t>hjut2</t>
  </si>
  <si>
    <t>ဇှဒ်</t>
  </si>
  <si>
    <t>hjut3</t>
  </si>
  <si>
    <t>ဇှာတ်</t>
  </si>
  <si>
    <t>hjut4</t>
  </si>
  <si>
    <t>ဇှာသ်</t>
  </si>
  <si>
    <t>hjut5</t>
  </si>
  <si>
    <t>ဇှိ</t>
  </si>
  <si>
    <t>ဇှီ</t>
  </si>
  <si>
    <t>ဇှီး</t>
  </si>
  <si>
    <t>ဇှင့်</t>
  </si>
  <si>
    <t>hjin1</t>
  </si>
  <si>
    <t>ဇှင်</t>
  </si>
  <si>
    <t>ဇှင်း</t>
  </si>
  <si>
    <t>hjin3</t>
  </si>
  <si>
    <t>ဇှေတ်</t>
  </si>
  <si>
    <t>hjit1</t>
  </si>
  <si>
    <t>ဇှစ်</t>
  </si>
  <si>
    <t>hjit2</t>
  </si>
  <si>
    <t>ဇှု</t>
  </si>
  <si>
    <t>hju1</t>
  </si>
  <si>
    <t>ဇှူ</t>
  </si>
  <si>
    <t>hju2</t>
  </si>
  <si>
    <t>ဇှူး</t>
  </si>
  <si>
    <t>hju3</t>
  </si>
  <si>
    <t>ဇှွန့်</t>
  </si>
  <si>
    <t>hjoon11</t>
  </si>
  <si>
    <t>ဇှွန်</t>
  </si>
  <si>
    <t>hjoon12</t>
  </si>
  <si>
    <t>ဇှွန်း</t>
  </si>
  <si>
    <t>hjoon13</t>
  </si>
  <si>
    <t>ဇှွမ့်</t>
  </si>
  <si>
    <t>hjoon21</t>
  </si>
  <si>
    <t>ဇှွမ်</t>
  </si>
  <si>
    <t>hjoon22</t>
  </si>
  <si>
    <t>ဇှွမ်း</t>
  </si>
  <si>
    <t>hjoon23</t>
  </si>
  <si>
    <t>ဇှွံ့</t>
  </si>
  <si>
    <t>hjoon31</t>
  </si>
  <si>
    <t>ဇှွံ</t>
  </si>
  <si>
    <t>hjoon32</t>
  </si>
  <si>
    <t>ဇှွံး</t>
  </si>
  <si>
    <t>hjoon33</t>
  </si>
  <si>
    <t>ဇှွတ်</t>
  </si>
  <si>
    <t>hjoot1</t>
  </si>
  <si>
    <t>ဇှွပ်</t>
  </si>
  <si>
    <t>hjoot2</t>
  </si>
  <si>
    <t>ဇှေ့</t>
  </si>
  <si>
    <t>hjay1</t>
  </si>
  <si>
    <t>ဇှေ</t>
  </si>
  <si>
    <t>hjay2</t>
  </si>
  <si>
    <t>ဇှေး</t>
  </si>
  <si>
    <t>hjay3</t>
  </si>
  <si>
    <t>hjeare11</t>
  </si>
  <si>
    <t>ဇှယ်</t>
  </si>
  <si>
    <t>hjeare12</t>
  </si>
  <si>
    <t>ဇှဲ</t>
  </si>
  <si>
    <t>hjeare13</t>
  </si>
  <si>
    <t>ဇှည့်</t>
  </si>
  <si>
    <t>hjeare21</t>
  </si>
  <si>
    <t>ဇှည်</t>
  </si>
  <si>
    <t>hjeare22</t>
  </si>
  <si>
    <t>ဇှည်း</t>
  </si>
  <si>
    <t>hjeare23</t>
  </si>
  <si>
    <t>ဇှိတ်</t>
  </si>
  <si>
    <t>hjate1</t>
  </si>
  <si>
    <t>ဇှိပ်</t>
  </si>
  <si>
    <t>hjate2</t>
  </si>
  <si>
    <t>ဇှိန့်</t>
  </si>
  <si>
    <t>hjain1</t>
  </si>
  <si>
    <t>ဇှိန်</t>
  </si>
  <si>
    <t>hjain2</t>
  </si>
  <si>
    <t>ဇှိန်း</t>
  </si>
  <si>
    <t>hjain3</t>
  </si>
  <si>
    <t>ဇှိမ့်</t>
  </si>
  <si>
    <t>hjaim1</t>
  </si>
  <si>
    <t>ဇှိမ်</t>
  </si>
  <si>
    <t>hjaim2</t>
  </si>
  <si>
    <t>ဇှိမ်း</t>
  </si>
  <si>
    <t>hjaim3</t>
  </si>
  <si>
    <t>ဇှို့</t>
  </si>
  <si>
    <t>hjo1</t>
  </si>
  <si>
    <t>ဇှို</t>
  </si>
  <si>
    <t>hjo2</t>
  </si>
  <si>
    <t>ဇှိုး</t>
  </si>
  <si>
    <t>hjo3</t>
  </si>
  <si>
    <t>ဇှုန့်</t>
  </si>
  <si>
    <t>hjone11</t>
  </si>
  <si>
    <t>ဇှုန်</t>
  </si>
  <si>
    <t>hjone12</t>
  </si>
  <si>
    <t>ဇှုန်း</t>
  </si>
  <si>
    <t>hjone13</t>
  </si>
  <si>
    <t>ဇှုံ့</t>
  </si>
  <si>
    <t>hjone21</t>
  </si>
  <si>
    <t>ဇှုံ</t>
  </si>
  <si>
    <t>hjone22</t>
  </si>
  <si>
    <t>ဇှုံး</t>
  </si>
  <si>
    <t>hjone23</t>
  </si>
  <si>
    <t>ဇှုဏ့်</t>
  </si>
  <si>
    <t>hjone31</t>
  </si>
  <si>
    <t>ဇှုဏ်</t>
  </si>
  <si>
    <t>hjone32</t>
  </si>
  <si>
    <t>ဇှုဏ်း</t>
  </si>
  <si>
    <t>hjone33</t>
  </si>
  <si>
    <t>ဇှုတ်</t>
  </si>
  <si>
    <t>hjOat</t>
  </si>
  <si>
    <t>ဇှုပ်</t>
  </si>
  <si>
    <t>hjOap</t>
  </si>
  <si>
    <t>ဇှော့</t>
  </si>
  <si>
    <t>hjau1</t>
  </si>
  <si>
    <t>ဇှော်</t>
  </si>
  <si>
    <t>hjau2</t>
  </si>
  <si>
    <t>ဇှော</t>
  </si>
  <si>
    <t>hjau3</t>
  </si>
  <si>
    <t>hjoun1</t>
  </si>
  <si>
    <t>hjoun2</t>
  </si>
  <si>
    <t>hjoun3</t>
  </si>
  <si>
    <t>ဇှောက်</t>
  </si>
  <si>
    <t>hjout</t>
  </si>
  <si>
    <t>ဇှန့်</t>
  </si>
  <si>
    <t>hjan1</t>
  </si>
  <si>
    <t>ဇှန်</t>
  </si>
  <si>
    <t>hjan2</t>
  </si>
  <si>
    <t>ဇှန်း</t>
  </si>
  <si>
    <t>hjan3</t>
  </si>
  <si>
    <t>ဇှမ့်</t>
  </si>
  <si>
    <t>hjam1</t>
  </si>
  <si>
    <t>ဇှမ်</t>
  </si>
  <si>
    <t>hjam2</t>
  </si>
  <si>
    <t>ဇှမ်း</t>
  </si>
  <si>
    <t>hjam3</t>
  </si>
  <si>
    <t>ဇှံ့</t>
  </si>
  <si>
    <t>ဇှံ</t>
  </si>
  <si>
    <t>ဇှဏ်</t>
  </si>
  <si>
    <t>hjam4</t>
  </si>
  <si>
    <t>ဇွ</t>
  </si>
  <si>
    <t>jwa1</t>
  </si>
  <si>
    <t>ဇွာ</t>
  </si>
  <si>
    <t>jwa2</t>
  </si>
  <si>
    <t>ज्वा2</t>
  </si>
  <si>
    <t>ဇွား</t>
  </si>
  <si>
    <t>jwa3</t>
  </si>
  <si>
    <t>ज्वा3</t>
  </si>
  <si>
    <t>ဇွိုင့်</t>
  </si>
  <si>
    <t>jwine1</t>
  </si>
  <si>
    <t>ज्वाइन1</t>
  </si>
  <si>
    <t>ဇွိုင်</t>
  </si>
  <si>
    <t>jwine2</t>
  </si>
  <si>
    <t>ज्वाइन2</t>
  </si>
  <si>
    <t>ဇွိုင်း</t>
  </si>
  <si>
    <t>jwine3</t>
  </si>
  <si>
    <t>ज्वाइन3</t>
  </si>
  <si>
    <t>ဇွိုက်</t>
  </si>
  <si>
    <t>ဇွက်</t>
  </si>
  <si>
    <t>jwet1</t>
  </si>
  <si>
    <t>jwut1</t>
  </si>
  <si>
    <t>jwut2</t>
  </si>
  <si>
    <t>ဇွဒ်</t>
  </si>
  <si>
    <t>jwut3</t>
  </si>
  <si>
    <t>ဇွာတ်</t>
  </si>
  <si>
    <t>jwut4</t>
  </si>
  <si>
    <t>ဇွာသ်</t>
  </si>
  <si>
    <t>jwut5</t>
  </si>
  <si>
    <t>ဇွိ</t>
  </si>
  <si>
    <t>ज्वि1</t>
  </si>
  <si>
    <t>ဇွီ</t>
  </si>
  <si>
    <t>ज्वि2</t>
  </si>
  <si>
    <t>ဇွီး</t>
  </si>
  <si>
    <t>ज्वि3</t>
  </si>
  <si>
    <t>ဇွင့်</t>
  </si>
  <si>
    <t>jwin1</t>
  </si>
  <si>
    <t>ज्विन1</t>
  </si>
  <si>
    <t>ဇွင်</t>
  </si>
  <si>
    <t>ज्विन2</t>
  </si>
  <si>
    <t>ဇွင်း</t>
  </si>
  <si>
    <t>jwin3</t>
  </si>
  <si>
    <t>ज्विन3</t>
  </si>
  <si>
    <t>ဇွေတ်</t>
  </si>
  <si>
    <t>jwit1</t>
  </si>
  <si>
    <t>ဇွစ်</t>
  </si>
  <si>
    <t>jwit2</t>
  </si>
  <si>
    <t>ဇွု</t>
  </si>
  <si>
    <t>jwu1</t>
  </si>
  <si>
    <t>ज्वु1</t>
  </si>
  <si>
    <t>ဇွူ</t>
  </si>
  <si>
    <t>jwu2</t>
  </si>
  <si>
    <t>ज्वु2</t>
  </si>
  <si>
    <t>ဇွူး</t>
  </si>
  <si>
    <t>jwu3</t>
  </si>
  <si>
    <t>ज्वु3</t>
  </si>
  <si>
    <t>ဇွေ့</t>
  </si>
  <si>
    <t>jway1</t>
  </si>
  <si>
    <t>ज्वे1</t>
  </si>
  <si>
    <t>ဇွေ</t>
  </si>
  <si>
    <t>jway2</t>
  </si>
  <si>
    <t>ज्वे2</t>
  </si>
  <si>
    <t>ဇွေး</t>
  </si>
  <si>
    <t>jway3</t>
  </si>
  <si>
    <t>ज्वे3</t>
  </si>
  <si>
    <t>jweare11</t>
  </si>
  <si>
    <t>ज्वे³¹11</t>
  </si>
  <si>
    <t>ဇွယ်</t>
  </si>
  <si>
    <t>jweare12</t>
  </si>
  <si>
    <t>ज्वे³¹12</t>
  </si>
  <si>
    <t>ဇွဲ</t>
  </si>
  <si>
    <t>jweare13</t>
  </si>
  <si>
    <t>ज्वे³¹13</t>
  </si>
  <si>
    <t>ဇွည့်</t>
  </si>
  <si>
    <t>jweare21</t>
  </si>
  <si>
    <t>ज्वे³¹21</t>
  </si>
  <si>
    <t>ဇွည်</t>
  </si>
  <si>
    <t>jweare22</t>
  </si>
  <si>
    <t>ज्वे³¹22</t>
  </si>
  <si>
    <t>ဇွည်း</t>
  </si>
  <si>
    <t>jweare23</t>
  </si>
  <si>
    <t>ज्वे³¹23</t>
  </si>
  <si>
    <t>ဇွိတ်</t>
  </si>
  <si>
    <t>jwate1</t>
  </si>
  <si>
    <t>ज्वै1</t>
  </si>
  <si>
    <t>ဇွိပ်</t>
  </si>
  <si>
    <t>jwate2</t>
  </si>
  <si>
    <t>ज्वै2</t>
  </si>
  <si>
    <t>ဇွိန့်</t>
  </si>
  <si>
    <t>jwain1</t>
  </si>
  <si>
    <t>ज्वैन11</t>
  </si>
  <si>
    <t>ဇွိန်</t>
  </si>
  <si>
    <t>jwain2</t>
  </si>
  <si>
    <t>ज्वैन12</t>
  </si>
  <si>
    <t>ဇွိန်း</t>
  </si>
  <si>
    <t>jwain3</t>
  </si>
  <si>
    <t>ज्वैन13</t>
  </si>
  <si>
    <t>ဇွိမ့်</t>
  </si>
  <si>
    <t>jwaim1</t>
  </si>
  <si>
    <t>ज्वैम1</t>
  </si>
  <si>
    <t>ဇွိမ်</t>
  </si>
  <si>
    <t>jwaim2</t>
  </si>
  <si>
    <t>ज्वैम2</t>
  </si>
  <si>
    <t>ဇွိမ်း</t>
  </si>
  <si>
    <t>jwaim3</t>
  </si>
  <si>
    <t>ज्वैम3</t>
  </si>
  <si>
    <t>ဇွို့</t>
  </si>
  <si>
    <t>jwo1</t>
  </si>
  <si>
    <t>ज्वो1</t>
  </si>
  <si>
    <t>ဇွို</t>
  </si>
  <si>
    <t>jwo2</t>
  </si>
  <si>
    <t>ज्वो2</t>
  </si>
  <si>
    <t>ဇွိုး</t>
  </si>
  <si>
    <t>jwo3</t>
  </si>
  <si>
    <t>ज्वो3</t>
  </si>
  <si>
    <t>ဇွုန့်</t>
  </si>
  <si>
    <t>jwone11</t>
  </si>
  <si>
    <t>ज्वोन11</t>
  </si>
  <si>
    <t>ဇွုန်</t>
  </si>
  <si>
    <t>jwone12</t>
  </si>
  <si>
    <t>ज्वोन12</t>
  </si>
  <si>
    <t>ဇွုန်း</t>
  </si>
  <si>
    <t>jwone13</t>
  </si>
  <si>
    <t>ज्वोन13</t>
  </si>
  <si>
    <t>ဇွုံ့</t>
  </si>
  <si>
    <t>jwone21</t>
  </si>
  <si>
    <t>ज्वोन21</t>
  </si>
  <si>
    <t>ဇွုံ</t>
  </si>
  <si>
    <t>jwone22</t>
  </si>
  <si>
    <t>ज्वोन22</t>
  </si>
  <si>
    <t>ဇွုံး</t>
  </si>
  <si>
    <t>jwone23</t>
  </si>
  <si>
    <t>ज्वोन23</t>
  </si>
  <si>
    <t>ဇွုဏ့်</t>
  </si>
  <si>
    <t>jwone31</t>
  </si>
  <si>
    <t>ज्वोन31</t>
  </si>
  <si>
    <t>ဇွုဏ်</t>
  </si>
  <si>
    <t>jwone32</t>
  </si>
  <si>
    <t>ज्वोन32</t>
  </si>
  <si>
    <t>ဇွုဏ်း</t>
  </si>
  <si>
    <t>jwone33</t>
  </si>
  <si>
    <t>ज्वोन33</t>
  </si>
  <si>
    <t>ဇွုတ်</t>
  </si>
  <si>
    <t>jwOat</t>
  </si>
  <si>
    <t>ज्वोट</t>
  </si>
  <si>
    <t>ဇွုပ်</t>
  </si>
  <si>
    <t>jwOap</t>
  </si>
  <si>
    <t>ज्वोप</t>
  </si>
  <si>
    <t>ဇွော့</t>
  </si>
  <si>
    <t>jwau1</t>
  </si>
  <si>
    <t>ज्वौ1</t>
  </si>
  <si>
    <t>ဇွော်</t>
  </si>
  <si>
    <t>jwau2</t>
  </si>
  <si>
    <t>ज्वौ2</t>
  </si>
  <si>
    <t>ဇွော</t>
  </si>
  <si>
    <t>jwau3</t>
  </si>
  <si>
    <t>ज्वौ3</t>
  </si>
  <si>
    <t>jwoun1</t>
  </si>
  <si>
    <t>ज्वौन1</t>
  </si>
  <si>
    <t>jwoun2</t>
  </si>
  <si>
    <t>ज्वौन2</t>
  </si>
  <si>
    <t>jwoun3</t>
  </si>
  <si>
    <t>ज्वौन3</t>
  </si>
  <si>
    <t>ဇွောက်</t>
  </si>
  <si>
    <t>jwout</t>
  </si>
  <si>
    <t>ज्वौत</t>
  </si>
  <si>
    <t>jwan1</t>
  </si>
  <si>
    <t>jwan2</t>
  </si>
  <si>
    <t>jwan3</t>
  </si>
  <si>
    <t>jwam1</t>
  </si>
  <si>
    <t>jwam2</t>
  </si>
  <si>
    <t>jwam3</t>
  </si>
  <si>
    <t>ဇွဏ်</t>
  </si>
  <si>
    <t>jwam4</t>
  </si>
  <si>
    <t>ज्वं4</t>
  </si>
  <si>
    <t>ဇွှ</t>
  </si>
  <si>
    <t>ဇွှာ</t>
  </si>
  <si>
    <t>ဇွှား</t>
  </si>
  <si>
    <t>ဇွှိုင့်</t>
  </si>
  <si>
    <t>ဇွှိုင်</t>
  </si>
  <si>
    <t>ဇွှိုင်း</t>
  </si>
  <si>
    <t>ဇွှိုက်</t>
  </si>
  <si>
    <t>ဇွှက်</t>
  </si>
  <si>
    <t>ဇွှတ်</t>
  </si>
  <si>
    <t>ဇွှပ်</t>
  </si>
  <si>
    <t>ဇွှဒ်</t>
  </si>
  <si>
    <t>ဇွှာတ်</t>
  </si>
  <si>
    <t>ဇွှာသ်</t>
  </si>
  <si>
    <t>ဇွှိ</t>
  </si>
  <si>
    <t>ဇွှီ</t>
  </si>
  <si>
    <t>ဇွှီး</t>
  </si>
  <si>
    <t>ဇွှင့်</t>
  </si>
  <si>
    <t>ဇွှင်</t>
  </si>
  <si>
    <t>ဇွှင်း</t>
  </si>
  <si>
    <t>ဇွှေတ်</t>
  </si>
  <si>
    <t>ဇွှစ်</t>
  </si>
  <si>
    <t>ဇွှု</t>
  </si>
  <si>
    <t>ဇွှူ</t>
  </si>
  <si>
    <t>ဇွှူး</t>
  </si>
  <si>
    <t>ဇွှေ့</t>
  </si>
  <si>
    <t>ဇွှေ</t>
  </si>
  <si>
    <t>ဇွှေး</t>
  </si>
  <si>
    <t>ဇွှယ်</t>
  </si>
  <si>
    <t>ဇွှဲ</t>
  </si>
  <si>
    <t>ဇွှည့်</t>
  </si>
  <si>
    <t>ဇွှည်</t>
  </si>
  <si>
    <t>ဇွှည်း</t>
  </si>
  <si>
    <t>ဇွှိတ်</t>
  </si>
  <si>
    <t>ဇွှိပ်</t>
  </si>
  <si>
    <t>ဇွှိန့်</t>
  </si>
  <si>
    <t>ဇွှိန်</t>
  </si>
  <si>
    <t>ဇွှိန်း</t>
  </si>
  <si>
    <t>ဇွှိမ့်</t>
  </si>
  <si>
    <t>ဇွှိမ်</t>
  </si>
  <si>
    <t>ဇွှိမ်း</t>
  </si>
  <si>
    <t>ဇွှို့</t>
  </si>
  <si>
    <t>ဇွှို</t>
  </si>
  <si>
    <t>ဇွှိုး</t>
  </si>
  <si>
    <t>ဇွှုန့်</t>
  </si>
  <si>
    <t>ဇွှုန်</t>
  </si>
  <si>
    <t>ဇွှုန်း</t>
  </si>
  <si>
    <t>ဇွှုံ့</t>
  </si>
  <si>
    <t>ဇွှုံ</t>
  </si>
  <si>
    <t>ဇွှုံး</t>
  </si>
  <si>
    <t>ဇွှုဏ့်</t>
  </si>
  <si>
    <t>ဇွှုဏ်</t>
  </si>
  <si>
    <t>ဇွှုဏ်း</t>
  </si>
  <si>
    <t>ဇွှုတ်</t>
  </si>
  <si>
    <t>ဇွှုပ်</t>
  </si>
  <si>
    <t>ဇွှော့</t>
  </si>
  <si>
    <t>ဇွှော်</t>
  </si>
  <si>
    <t>ဇွှော</t>
  </si>
  <si>
    <t>ဇွှောက်</t>
  </si>
  <si>
    <t>ဇွှန့်</t>
  </si>
  <si>
    <t>ဇွှန်</t>
  </si>
  <si>
    <t>ဇွှန်း</t>
  </si>
  <si>
    <t>ဇွှမ့်</t>
  </si>
  <si>
    <t>ဇွှမ်</t>
  </si>
  <si>
    <t>ဇွှမ်း</t>
  </si>
  <si>
    <t>ဇွှံ့</t>
  </si>
  <si>
    <t>ဇွှံ</t>
  </si>
  <si>
    <t>ဇွှဏ်</t>
  </si>
  <si>
    <t>ဈျ</t>
  </si>
  <si>
    <t>jhya1</t>
  </si>
  <si>
    <t>ဈျာ</t>
  </si>
  <si>
    <t>jhya2</t>
  </si>
  <si>
    <t>झ्या2</t>
  </si>
  <si>
    <t>ဈျား</t>
  </si>
  <si>
    <t>jhya3</t>
  </si>
  <si>
    <t>झ्या3</t>
  </si>
  <si>
    <t>ဈျိုင့်</t>
  </si>
  <si>
    <t>jhyine1</t>
  </si>
  <si>
    <t>झ्याइन1</t>
  </si>
  <si>
    <t>ဈျိုင်</t>
  </si>
  <si>
    <t>jhyine2</t>
  </si>
  <si>
    <t>झ्याइन2</t>
  </si>
  <si>
    <t>ဈျိုင်း</t>
  </si>
  <si>
    <t>jhyine3</t>
  </si>
  <si>
    <t>झ्याइन3</t>
  </si>
  <si>
    <t>ဈျိုက်</t>
  </si>
  <si>
    <t>ဈျက်</t>
  </si>
  <si>
    <t>jhyet1</t>
  </si>
  <si>
    <t>ဈျတ်</t>
  </si>
  <si>
    <t>jhyut1</t>
  </si>
  <si>
    <t>ဈျပ်</t>
  </si>
  <si>
    <t>jhyut2</t>
  </si>
  <si>
    <t>ဈျဒ်</t>
  </si>
  <si>
    <t>jhyut3</t>
  </si>
  <si>
    <t>ဈျာတ်</t>
  </si>
  <si>
    <t>jhyut4</t>
  </si>
  <si>
    <t>ဈျာသ်</t>
  </si>
  <si>
    <t>jhyut5</t>
  </si>
  <si>
    <t>ဈျိ</t>
  </si>
  <si>
    <t>झ्यि1</t>
  </si>
  <si>
    <t>ဈျီ</t>
  </si>
  <si>
    <t>झ्यि2</t>
  </si>
  <si>
    <t>ဈျီး</t>
  </si>
  <si>
    <t>झ्यि3</t>
  </si>
  <si>
    <t>ဈျင့်</t>
  </si>
  <si>
    <t>jhyin1</t>
  </si>
  <si>
    <t>झ्यिन1</t>
  </si>
  <si>
    <t>ဈျင်</t>
  </si>
  <si>
    <t>झ्यिन2</t>
  </si>
  <si>
    <t>ဈျင်း</t>
  </si>
  <si>
    <t>jhyin3</t>
  </si>
  <si>
    <t>झ्यिन3</t>
  </si>
  <si>
    <t>ဈျေတ်</t>
  </si>
  <si>
    <t>jhyit1</t>
  </si>
  <si>
    <t>ဈျစ်</t>
  </si>
  <si>
    <t>jhyit2</t>
  </si>
  <si>
    <t>ဈျု</t>
  </si>
  <si>
    <t>jhyu1</t>
  </si>
  <si>
    <t>झ्यु1</t>
  </si>
  <si>
    <t>ဈျူ</t>
  </si>
  <si>
    <t>jhyu2</t>
  </si>
  <si>
    <t>झ्यु2</t>
  </si>
  <si>
    <t>ဈျူး</t>
  </si>
  <si>
    <t>jhyu3</t>
  </si>
  <si>
    <t>झ्यु3</t>
  </si>
  <si>
    <t>ဈျွန့်</t>
  </si>
  <si>
    <t>jhyoon11</t>
  </si>
  <si>
    <t>झ्युन11</t>
  </si>
  <si>
    <t>ဈျွန်</t>
  </si>
  <si>
    <t>jhyoon12</t>
  </si>
  <si>
    <t>झ्युन12</t>
  </si>
  <si>
    <t>ဈျွန်း</t>
  </si>
  <si>
    <t>jhyoon13</t>
  </si>
  <si>
    <t>झ्युन13</t>
  </si>
  <si>
    <t>ဈျွမ့်</t>
  </si>
  <si>
    <t>jhyoon21</t>
  </si>
  <si>
    <t>झ्युन21</t>
  </si>
  <si>
    <t>ဈျွမ်</t>
  </si>
  <si>
    <t>jhyoon22</t>
  </si>
  <si>
    <t>झ्युन22</t>
  </si>
  <si>
    <t>ဈျွမ်း</t>
  </si>
  <si>
    <t>jhyoon23</t>
  </si>
  <si>
    <t>झ्युन23</t>
  </si>
  <si>
    <t>ဈျွံ့</t>
  </si>
  <si>
    <t>jhyoon31</t>
  </si>
  <si>
    <t>झ्युन31</t>
  </si>
  <si>
    <t>ဈျွံ</t>
  </si>
  <si>
    <t>jhyoon32</t>
  </si>
  <si>
    <t>झ्युन32</t>
  </si>
  <si>
    <t>ဈျွံး</t>
  </si>
  <si>
    <t>jhyoon33</t>
  </si>
  <si>
    <t>झ्युन33</t>
  </si>
  <si>
    <t>ဈျွတ်</t>
  </si>
  <si>
    <t>jhyoot1</t>
  </si>
  <si>
    <t>झ्युत1</t>
  </si>
  <si>
    <t>ဈျွပ်</t>
  </si>
  <si>
    <t>jhyoot2</t>
  </si>
  <si>
    <t>झ्युत2</t>
  </si>
  <si>
    <t>ဈျေ့</t>
  </si>
  <si>
    <t>jhyay1</t>
  </si>
  <si>
    <t>झ्ये1</t>
  </si>
  <si>
    <t>ဈျေ</t>
  </si>
  <si>
    <t>jhyay2</t>
  </si>
  <si>
    <t>झ्ये2</t>
  </si>
  <si>
    <t>ဈျေး</t>
  </si>
  <si>
    <t>jhyay3</t>
  </si>
  <si>
    <t>झ्ये3</t>
  </si>
  <si>
    <t>jhyeare11</t>
  </si>
  <si>
    <t>झ्ये³¹11</t>
  </si>
  <si>
    <t>ဈျယ်</t>
  </si>
  <si>
    <t>jhyeare12</t>
  </si>
  <si>
    <t>झ्ये³¹12</t>
  </si>
  <si>
    <t>ဈျဲ</t>
  </si>
  <si>
    <t>jhyeare13</t>
  </si>
  <si>
    <t>झ्ये³¹13</t>
  </si>
  <si>
    <t>ဈျည့်</t>
  </si>
  <si>
    <t>jhyeare21</t>
  </si>
  <si>
    <t>झ्ये³¹21</t>
  </si>
  <si>
    <t>ဈျည်</t>
  </si>
  <si>
    <t>jhyeare22</t>
  </si>
  <si>
    <t>झ्ये³¹22</t>
  </si>
  <si>
    <t>ဈျည်း</t>
  </si>
  <si>
    <t>jhyeare23</t>
  </si>
  <si>
    <t>झ्ये³¹23</t>
  </si>
  <si>
    <t>ဈျိတ်</t>
  </si>
  <si>
    <t>jhyate1</t>
  </si>
  <si>
    <t>झ्यै1</t>
  </si>
  <si>
    <t>ဈျိပ်</t>
  </si>
  <si>
    <t>jhyate2</t>
  </si>
  <si>
    <t>झ्यै2</t>
  </si>
  <si>
    <t>ဈျိန့်</t>
  </si>
  <si>
    <t>jhyain1</t>
  </si>
  <si>
    <t>झ्यैन11</t>
  </si>
  <si>
    <t>ဈျိန်</t>
  </si>
  <si>
    <t>jhyain2</t>
  </si>
  <si>
    <t>झ्यैन12</t>
  </si>
  <si>
    <t>ဈျိန်း</t>
  </si>
  <si>
    <t>jhyain3</t>
  </si>
  <si>
    <t>झ्यैन13</t>
  </si>
  <si>
    <t>ဈျိမ့်</t>
  </si>
  <si>
    <t>jhyaim1</t>
  </si>
  <si>
    <t>झ्यैम1</t>
  </si>
  <si>
    <t>ဈျိမ်</t>
  </si>
  <si>
    <t>jhyaim2</t>
  </si>
  <si>
    <t>झ्यैम2</t>
  </si>
  <si>
    <t>ဈျိမ်း</t>
  </si>
  <si>
    <t>jhyaim3</t>
  </si>
  <si>
    <t>झ्यैम3</t>
  </si>
  <si>
    <t>ဈျို့</t>
  </si>
  <si>
    <t>jhyo1</t>
  </si>
  <si>
    <t>झ्यो1</t>
  </si>
  <si>
    <t>ဈျို</t>
  </si>
  <si>
    <t>jhyo2</t>
  </si>
  <si>
    <t>झ्यो2</t>
  </si>
  <si>
    <t>ဈျိုး</t>
  </si>
  <si>
    <t>jhyo3</t>
  </si>
  <si>
    <t>झ्यो3</t>
  </si>
  <si>
    <t>ဈျုန့်</t>
  </si>
  <si>
    <t>jhyone11</t>
  </si>
  <si>
    <t>झ्योन11</t>
  </si>
  <si>
    <t>ဈျုန်</t>
  </si>
  <si>
    <t>jhyone12</t>
  </si>
  <si>
    <t>झ्योन12</t>
  </si>
  <si>
    <t>ဈျုန်း</t>
  </si>
  <si>
    <t>jhyone13</t>
  </si>
  <si>
    <t>झ्योन13</t>
  </si>
  <si>
    <t>ဈျုံ့</t>
  </si>
  <si>
    <t>jhyone21</t>
  </si>
  <si>
    <t>झ्योन21</t>
  </si>
  <si>
    <t>ဈျုံ</t>
  </si>
  <si>
    <t>jhyone22</t>
  </si>
  <si>
    <t>झ्योन22</t>
  </si>
  <si>
    <t>ဈျုံး</t>
  </si>
  <si>
    <t>jhyone23</t>
  </si>
  <si>
    <t>झ्योन23</t>
  </si>
  <si>
    <t>ဈျုဏ့်</t>
  </si>
  <si>
    <t>jhyone31</t>
  </si>
  <si>
    <t>झ्योन31</t>
  </si>
  <si>
    <t>ဈျုဏ်</t>
  </si>
  <si>
    <t>jhyone32</t>
  </si>
  <si>
    <t>झ्योन32</t>
  </si>
  <si>
    <t>ဈျုဏ်း</t>
  </si>
  <si>
    <t>jhyone33</t>
  </si>
  <si>
    <t>झ्योन33</t>
  </si>
  <si>
    <t>ဈျုတ်</t>
  </si>
  <si>
    <t>jhyOat</t>
  </si>
  <si>
    <t>झ्योट</t>
  </si>
  <si>
    <t>ဈျုပ်</t>
  </si>
  <si>
    <t>jhyOap</t>
  </si>
  <si>
    <t>झ्योप</t>
  </si>
  <si>
    <t>ဈျော့</t>
  </si>
  <si>
    <t>jhyau1</t>
  </si>
  <si>
    <t>झ्यौ1</t>
  </si>
  <si>
    <t>ဈျော်</t>
  </si>
  <si>
    <t>jhyau2</t>
  </si>
  <si>
    <t>झ्यौ2</t>
  </si>
  <si>
    <t>ဈျော</t>
  </si>
  <si>
    <t>jhyau3</t>
  </si>
  <si>
    <t>झ्यौ3</t>
  </si>
  <si>
    <t>jhyoun1</t>
  </si>
  <si>
    <t>झ्यौन1</t>
  </si>
  <si>
    <t>jhyoun2</t>
  </si>
  <si>
    <t>झ्यौन2</t>
  </si>
  <si>
    <t>jhyoun3</t>
  </si>
  <si>
    <t>झ्यौन3</t>
  </si>
  <si>
    <t>ဈျောက်</t>
  </si>
  <si>
    <t>jhyout</t>
  </si>
  <si>
    <t>झ्यौत</t>
  </si>
  <si>
    <t>ဈျန့်</t>
  </si>
  <si>
    <t>jhyan1</t>
  </si>
  <si>
    <t>झ्यं11</t>
  </si>
  <si>
    <t>ဈျန်</t>
  </si>
  <si>
    <t>jhyan2</t>
  </si>
  <si>
    <t>झ्यं12</t>
  </si>
  <si>
    <t>ဈျန်း</t>
  </si>
  <si>
    <t>jhyan3</t>
  </si>
  <si>
    <t>झ्यं13</t>
  </si>
  <si>
    <t>ဈျမ့်</t>
  </si>
  <si>
    <t>jhyam1</t>
  </si>
  <si>
    <t>झ्यं21</t>
  </si>
  <si>
    <t>ဈျမ်</t>
  </si>
  <si>
    <t>jhyam2</t>
  </si>
  <si>
    <t>झ्यं22</t>
  </si>
  <si>
    <t>ဈျမ်း</t>
  </si>
  <si>
    <t>jhyam3</t>
  </si>
  <si>
    <t>झ्यं23</t>
  </si>
  <si>
    <t>ဈျံ့</t>
  </si>
  <si>
    <t>झ्यं31</t>
  </si>
  <si>
    <t>ဈျံ</t>
  </si>
  <si>
    <t>झ्यं32</t>
  </si>
  <si>
    <t>ဈျဏ်</t>
  </si>
  <si>
    <t>jhyam4</t>
  </si>
  <si>
    <t>झ्यं4</t>
  </si>
  <si>
    <t>ဈြ</t>
  </si>
  <si>
    <t>ဈြာ</t>
  </si>
  <si>
    <t>ဈြား</t>
  </si>
  <si>
    <t>ဈြိုင့်</t>
  </si>
  <si>
    <t>ဈြိုင်</t>
  </si>
  <si>
    <t>ဈြိုင်း</t>
  </si>
  <si>
    <t>ဈြိုက်</t>
  </si>
  <si>
    <t>ဈြက်</t>
  </si>
  <si>
    <t>ဈြတ်</t>
  </si>
  <si>
    <t>ဈြပ်</t>
  </si>
  <si>
    <t>ဈြဒ်</t>
  </si>
  <si>
    <t>ဈြာတ်</t>
  </si>
  <si>
    <t>ဈြာသ်</t>
  </si>
  <si>
    <t>ဈြိ</t>
  </si>
  <si>
    <t>ဈြီ</t>
  </si>
  <si>
    <t>ဈြီး</t>
  </si>
  <si>
    <t>ဈြင့်</t>
  </si>
  <si>
    <t>ဈြင်</t>
  </si>
  <si>
    <t>ဈြင်း</t>
  </si>
  <si>
    <t>ဈြေတ်</t>
  </si>
  <si>
    <t>ဈြစ်</t>
  </si>
  <si>
    <t>ဈြု</t>
  </si>
  <si>
    <t>ဈြူ</t>
  </si>
  <si>
    <t>ဈြူး</t>
  </si>
  <si>
    <t>ဈြွန့်</t>
  </si>
  <si>
    <t>ဈြွန်</t>
  </si>
  <si>
    <t>ဈြွန်း</t>
  </si>
  <si>
    <t>ဈြွမ့်</t>
  </si>
  <si>
    <t>ဈြွမ်</t>
  </si>
  <si>
    <t>ဈြွမ်း</t>
  </si>
  <si>
    <t>ဈြွံ့</t>
  </si>
  <si>
    <t>ဈြွံ</t>
  </si>
  <si>
    <t>ဈြွံး</t>
  </si>
  <si>
    <t>ဈြွတ်</t>
  </si>
  <si>
    <t>ဈြွပ်</t>
  </si>
  <si>
    <t>ဈြေ့</t>
  </si>
  <si>
    <t>ဈြေ</t>
  </si>
  <si>
    <t>ဈြေး</t>
  </si>
  <si>
    <t>ဈြယ်</t>
  </si>
  <si>
    <t>ဈြဲ</t>
  </si>
  <si>
    <t>ဈြည့်</t>
  </si>
  <si>
    <t>ဈြည်</t>
  </si>
  <si>
    <t>ဈြည်း</t>
  </si>
  <si>
    <t>ဈြိတ်</t>
  </si>
  <si>
    <t>ဈြိပ်</t>
  </si>
  <si>
    <t>ဈြိန့်</t>
  </si>
  <si>
    <t>ဈြိန်</t>
  </si>
  <si>
    <t>ဈြိန်း</t>
  </si>
  <si>
    <t>ဈြိမ့်</t>
  </si>
  <si>
    <t>ဈြိမ်</t>
  </si>
  <si>
    <t>ဈြိမ်း</t>
  </si>
  <si>
    <t>ဈြို့</t>
  </si>
  <si>
    <t>ဈြို</t>
  </si>
  <si>
    <t>ဈြိုး</t>
  </si>
  <si>
    <t>ဈြုန့်</t>
  </si>
  <si>
    <t>ဈြုန်</t>
  </si>
  <si>
    <t>ဈြုန်း</t>
  </si>
  <si>
    <t>ဈြုံ့</t>
  </si>
  <si>
    <t>ဈြုံ</t>
  </si>
  <si>
    <t>ဈြုံး</t>
  </si>
  <si>
    <t>ဈြုဏ့်</t>
  </si>
  <si>
    <t>ဈြုဏ်</t>
  </si>
  <si>
    <t>ဈြုဏ်း</t>
  </si>
  <si>
    <t>ဈြုတ်</t>
  </si>
  <si>
    <t>ဈြုပ်</t>
  </si>
  <si>
    <t>ဈြော့</t>
  </si>
  <si>
    <t>ဈြော်</t>
  </si>
  <si>
    <t>ဈြော</t>
  </si>
  <si>
    <t>ဈြောက်</t>
  </si>
  <si>
    <t>ဈြန့်</t>
  </si>
  <si>
    <t>ဈြန်</t>
  </si>
  <si>
    <t>ဈြန်း</t>
  </si>
  <si>
    <t>ဈြမ့်</t>
  </si>
  <si>
    <t>ဈြမ်</t>
  </si>
  <si>
    <t>ဈြမ်း</t>
  </si>
  <si>
    <t>ဈြံ့</t>
  </si>
  <si>
    <t>ဈြံ</t>
  </si>
  <si>
    <t>ဈြဏ်</t>
  </si>
  <si>
    <t>ဈှ</t>
  </si>
  <si>
    <t>hjha1</t>
  </si>
  <si>
    <t>ဈှာ</t>
  </si>
  <si>
    <t>hjha2</t>
  </si>
  <si>
    <t>ဈှား</t>
  </si>
  <si>
    <t>hjha3</t>
  </si>
  <si>
    <t>ဈှိုင့်</t>
  </si>
  <si>
    <t>hjhine1</t>
  </si>
  <si>
    <t>ဈှိုင်</t>
  </si>
  <si>
    <t>hjhine2</t>
  </si>
  <si>
    <t>ဈှိုင်း</t>
  </si>
  <si>
    <t>hjhine3</t>
  </si>
  <si>
    <t>ဈှိုက်</t>
  </si>
  <si>
    <t>ဈှက်</t>
  </si>
  <si>
    <t>hjhet1</t>
  </si>
  <si>
    <t>ဈှတ်</t>
  </si>
  <si>
    <t>hjhut1</t>
  </si>
  <si>
    <t>ဈှပ်</t>
  </si>
  <si>
    <t>hjhut2</t>
  </si>
  <si>
    <t>ဈှဒ်</t>
  </si>
  <si>
    <t>hjhut3</t>
  </si>
  <si>
    <t>ဈှာတ်</t>
  </si>
  <si>
    <t>hjhut4</t>
  </si>
  <si>
    <t>ဈှာသ်</t>
  </si>
  <si>
    <t>hjhut5</t>
  </si>
  <si>
    <t>ဈှိ</t>
  </si>
  <si>
    <t>ဈှီ</t>
  </si>
  <si>
    <t>ဈှီး</t>
  </si>
  <si>
    <t>ဈှင့်</t>
  </si>
  <si>
    <t>hjhin1</t>
  </si>
  <si>
    <t>ဈှင်</t>
  </si>
  <si>
    <t>ဈှင်း</t>
  </si>
  <si>
    <t>hjhin3</t>
  </si>
  <si>
    <t>ဈှေတ်</t>
  </si>
  <si>
    <t>hjhit1</t>
  </si>
  <si>
    <t>ဈှစ်</t>
  </si>
  <si>
    <t>hjhit2</t>
  </si>
  <si>
    <t>ဈှု</t>
  </si>
  <si>
    <t>hjhu1</t>
  </si>
  <si>
    <t>ဈှူ</t>
  </si>
  <si>
    <t>hjhu2</t>
  </si>
  <si>
    <t>ဈှူး</t>
  </si>
  <si>
    <t>hjhu3</t>
  </si>
  <si>
    <t>ဈှွန့်</t>
  </si>
  <si>
    <t>hjhoon11</t>
  </si>
  <si>
    <t>ဈှွန်</t>
  </si>
  <si>
    <t>hjhoon12</t>
  </si>
  <si>
    <t>ဈှွန်း</t>
  </si>
  <si>
    <t>hjhoon13</t>
  </si>
  <si>
    <t>ဈှွမ့်</t>
  </si>
  <si>
    <t>hjhoon21</t>
  </si>
  <si>
    <t>ဈှွမ်</t>
  </si>
  <si>
    <t>hjhoon22</t>
  </si>
  <si>
    <t>ဈှွမ်း</t>
  </si>
  <si>
    <t>hjhoon23</t>
  </si>
  <si>
    <t>ဈှွံ့</t>
  </si>
  <si>
    <t>hjhoon31</t>
  </si>
  <si>
    <t>ဈှွံ</t>
  </si>
  <si>
    <t>hjhoon32</t>
  </si>
  <si>
    <t>ဈှွံး</t>
  </si>
  <si>
    <t>hjhoon33</t>
  </si>
  <si>
    <t>ဈှွတ်</t>
  </si>
  <si>
    <t>hjhoot1</t>
  </si>
  <si>
    <t>ဈှွပ်</t>
  </si>
  <si>
    <t>hjhoot2</t>
  </si>
  <si>
    <t>ဈှေ့</t>
  </si>
  <si>
    <t>hjhay1</t>
  </si>
  <si>
    <t>ဈှေ</t>
  </si>
  <si>
    <t>hjhay2</t>
  </si>
  <si>
    <t>ဈှေး</t>
  </si>
  <si>
    <t>hjhay3</t>
  </si>
  <si>
    <t>hjheare11</t>
  </si>
  <si>
    <t>ဈှယ်</t>
  </si>
  <si>
    <t>hjheare12</t>
  </si>
  <si>
    <t>ဈှဲ</t>
  </si>
  <si>
    <t>hjheare13</t>
  </si>
  <si>
    <t>ဈှည့်</t>
  </si>
  <si>
    <t>hjheare21</t>
  </si>
  <si>
    <t>ဈှည်</t>
  </si>
  <si>
    <t>hjheare22</t>
  </si>
  <si>
    <t>ဈှည်း</t>
  </si>
  <si>
    <t>hjheare23</t>
  </si>
  <si>
    <t>ဈှိတ်</t>
  </si>
  <si>
    <t>hjhate1</t>
  </si>
  <si>
    <t>ဈှိပ်</t>
  </si>
  <si>
    <t>hjhate2</t>
  </si>
  <si>
    <t>ဈှိန့်</t>
  </si>
  <si>
    <t>hjhain1</t>
  </si>
  <si>
    <t>ဈှိန်</t>
  </si>
  <si>
    <t>hjhain2</t>
  </si>
  <si>
    <t>ဈှိန်း</t>
  </si>
  <si>
    <t>hjhain3</t>
  </si>
  <si>
    <t>ဈှိမ့်</t>
  </si>
  <si>
    <t>hjhaim1</t>
  </si>
  <si>
    <t>ဈှိမ်</t>
  </si>
  <si>
    <t>hjhaim2</t>
  </si>
  <si>
    <t>ဈှိမ်း</t>
  </si>
  <si>
    <t>hjhaim3</t>
  </si>
  <si>
    <t>ဈှို့</t>
  </si>
  <si>
    <t>hjho1</t>
  </si>
  <si>
    <t>ဈှို</t>
  </si>
  <si>
    <t>hjho2</t>
  </si>
  <si>
    <t>ဈှိုး</t>
  </si>
  <si>
    <t>hjho3</t>
  </si>
  <si>
    <t>ဈှုန့်</t>
  </si>
  <si>
    <t>hjhone11</t>
  </si>
  <si>
    <t>ဈှုန်</t>
  </si>
  <si>
    <t>hjhone12</t>
  </si>
  <si>
    <t>ဈှုန်း</t>
  </si>
  <si>
    <t>hjhone13</t>
  </si>
  <si>
    <t>ဈှုံ့</t>
  </si>
  <si>
    <t>hjhone21</t>
  </si>
  <si>
    <t>ဈှုံ</t>
  </si>
  <si>
    <t>hjhone22</t>
  </si>
  <si>
    <t>ဈှုံး</t>
  </si>
  <si>
    <t>hjhone23</t>
  </si>
  <si>
    <t>ဈှုဏ့်</t>
  </si>
  <si>
    <t>hjhone31</t>
  </si>
  <si>
    <t>ဈှုဏ်</t>
  </si>
  <si>
    <t>hjhone32</t>
  </si>
  <si>
    <t>ဈှုဏ်း</t>
  </si>
  <si>
    <t>hjhone33</t>
  </si>
  <si>
    <t>ဈှုတ်</t>
  </si>
  <si>
    <t>hjhOat</t>
  </si>
  <si>
    <t>ဈှုပ်</t>
  </si>
  <si>
    <t>hjhOap</t>
  </si>
  <si>
    <t>ဈှော့</t>
  </si>
  <si>
    <t>hjhau1</t>
  </si>
  <si>
    <t>ဈှော်</t>
  </si>
  <si>
    <t>hjhau2</t>
  </si>
  <si>
    <t>ဈှော</t>
  </si>
  <si>
    <t>hjhau3</t>
  </si>
  <si>
    <t>hjhoun1</t>
  </si>
  <si>
    <t>hjhoun2</t>
  </si>
  <si>
    <t>hjhoun3</t>
  </si>
  <si>
    <t>ဈှောက်</t>
  </si>
  <si>
    <t>hjhout</t>
  </si>
  <si>
    <t>ဈှန့်</t>
  </si>
  <si>
    <t>hjhan1</t>
  </si>
  <si>
    <t>ဈှန်</t>
  </si>
  <si>
    <t>hjhan2</t>
  </si>
  <si>
    <t>ဈှန်း</t>
  </si>
  <si>
    <t>hjhan3</t>
  </si>
  <si>
    <t>ဈှမ့်</t>
  </si>
  <si>
    <t>hjham1</t>
  </si>
  <si>
    <t>ဈှမ်</t>
  </si>
  <si>
    <t>hjham2</t>
  </si>
  <si>
    <t>ဈှမ်း</t>
  </si>
  <si>
    <t>hjham3</t>
  </si>
  <si>
    <t>ဈှံ့</t>
  </si>
  <si>
    <t>ဈှံ</t>
  </si>
  <si>
    <t>ဈှဏ်</t>
  </si>
  <si>
    <t>hjham4</t>
  </si>
  <si>
    <t>ဈွ</t>
  </si>
  <si>
    <t>jhwa1</t>
  </si>
  <si>
    <t>ဈွာ</t>
  </si>
  <si>
    <t>jhwa2</t>
  </si>
  <si>
    <t>झ्वा2</t>
  </si>
  <si>
    <t>ဈွား</t>
  </si>
  <si>
    <t>jhwa3</t>
  </si>
  <si>
    <t>झ्वा3</t>
  </si>
  <si>
    <t>ဈွိုင့်</t>
  </si>
  <si>
    <t>jhwine1</t>
  </si>
  <si>
    <t>झ्वाइन1</t>
  </si>
  <si>
    <t>ဈွိုင်</t>
  </si>
  <si>
    <t>jhwine2</t>
  </si>
  <si>
    <t>झ्वाइन2</t>
  </si>
  <si>
    <t>ဈွိုင်း</t>
  </si>
  <si>
    <t>jhwine3</t>
  </si>
  <si>
    <t>झ्वाइन3</t>
  </si>
  <si>
    <t>ဈွိုက်</t>
  </si>
  <si>
    <t>ဈွက်</t>
  </si>
  <si>
    <t>jhwet1</t>
  </si>
  <si>
    <t>jhwut1</t>
  </si>
  <si>
    <t>jhwut2</t>
  </si>
  <si>
    <t>ဈွဒ်</t>
  </si>
  <si>
    <t>jhwut3</t>
  </si>
  <si>
    <t>ဈွာတ်</t>
  </si>
  <si>
    <t>jhwut4</t>
  </si>
  <si>
    <t>ဈွာသ်</t>
  </si>
  <si>
    <t>jhwut5</t>
  </si>
  <si>
    <t>ဈွိ</t>
  </si>
  <si>
    <t>झ्वि1</t>
  </si>
  <si>
    <t>ဈွီ</t>
  </si>
  <si>
    <t>झ्वि2</t>
  </si>
  <si>
    <t>ဈွီး</t>
  </si>
  <si>
    <t>झ्वि3</t>
  </si>
  <si>
    <t>ဈွင့်</t>
  </si>
  <si>
    <t>jhwin1</t>
  </si>
  <si>
    <t>झ्विन1</t>
  </si>
  <si>
    <t>ဈွင်</t>
  </si>
  <si>
    <t>झ्विन2</t>
  </si>
  <si>
    <t>ဈွင်း</t>
  </si>
  <si>
    <t>jhwin3</t>
  </si>
  <si>
    <t>झ्विन3</t>
  </si>
  <si>
    <t>ဈွေတ်</t>
  </si>
  <si>
    <t>jhwit1</t>
  </si>
  <si>
    <t>ဈွစ်</t>
  </si>
  <si>
    <t>jhwit2</t>
  </si>
  <si>
    <t>ဈွု</t>
  </si>
  <si>
    <t>jhwu1</t>
  </si>
  <si>
    <t>झ्वु1</t>
  </si>
  <si>
    <t>ဈွူ</t>
  </si>
  <si>
    <t>jhwu2</t>
  </si>
  <si>
    <t>झ्वु2</t>
  </si>
  <si>
    <t>ဈွူး</t>
  </si>
  <si>
    <t>jhwu3</t>
  </si>
  <si>
    <t>झ्वु3</t>
  </si>
  <si>
    <t>ဈွေ့</t>
  </si>
  <si>
    <t>jhway1</t>
  </si>
  <si>
    <t>झ्वे1</t>
  </si>
  <si>
    <t>ဈွေ</t>
  </si>
  <si>
    <t>jhway2</t>
  </si>
  <si>
    <t>झ्वे2</t>
  </si>
  <si>
    <t>ဈွေး</t>
  </si>
  <si>
    <t>jhway3</t>
  </si>
  <si>
    <t>झ्वे3</t>
  </si>
  <si>
    <t>jhweare11</t>
  </si>
  <si>
    <t>झ्वे³¹11</t>
  </si>
  <si>
    <t>ဈွယ်</t>
  </si>
  <si>
    <t>jhweare12</t>
  </si>
  <si>
    <t>झ्वे³¹12</t>
  </si>
  <si>
    <t>ဈွဲ</t>
  </si>
  <si>
    <t>jhweare13</t>
  </si>
  <si>
    <t>झ्वे³¹13</t>
  </si>
  <si>
    <t>ဈွည့်</t>
  </si>
  <si>
    <t>jhweare21</t>
  </si>
  <si>
    <t>झ्वे³¹21</t>
  </si>
  <si>
    <t>ဈွည်</t>
  </si>
  <si>
    <t>jhweare22</t>
  </si>
  <si>
    <t>झ्वे³¹22</t>
  </si>
  <si>
    <t>ဈွည်း</t>
  </si>
  <si>
    <t>jhweare23</t>
  </si>
  <si>
    <t>झ्वे³¹23</t>
  </si>
  <si>
    <t>ဈွိတ်</t>
  </si>
  <si>
    <t>jhwate1</t>
  </si>
  <si>
    <t>झ्वै1</t>
  </si>
  <si>
    <t>ဈွိပ်</t>
  </si>
  <si>
    <t>jhwate2</t>
  </si>
  <si>
    <t>झ्वै2</t>
  </si>
  <si>
    <t>ဈွိန့်</t>
  </si>
  <si>
    <t>jhwain1</t>
  </si>
  <si>
    <t>झ्वैन11</t>
  </si>
  <si>
    <t>ဈွိန်</t>
  </si>
  <si>
    <t>jhwain2</t>
  </si>
  <si>
    <t>झ्वैन12</t>
  </si>
  <si>
    <t>ဈွိန်း</t>
  </si>
  <si>
    <t>jhwain3</t>
  </si>
  <si>
    <t>झ्वैन13</t>
  </si>
  <si>
    <t>ဈွိမ့်</t>
  </si>
  <si>
    <t>jhwaim1</t>
  </si>
  <si>
    <t>झ्वैम1</t>
  </si>
  <si>
    <t>ဈွိမ်</t>
  </si>
  <si>
    <t>jhwaim2</t>
  </si>
  <si>
    <t>झ्वैम2</t>
  </si>
  <si>
    <t>ဈွိမ်း</t>
  </si>
  <si>
    <t>jhwaim3</t>
  </si>
  <si>
    <t>झ्वैम3</t>
  </si>
  <si>
    <t>ဈွို့</t>
  </si>
  <si>
    <t>jhwo1</t>
  </si>
  <si>
    <t>झ्वो1</t>
  </si>
  <si>
    <t>ဈွို</t>
  </si>
  <si>
    <t>jhwo2</t>
  </si>
  <si>
    <t>झ्वो2</t>
  </si>
  <si>
    <t>ဈွိုး</t>
  </si>
  <si>
    <t>jhwo3</t>
  </si>
  <si>
    <t>झ्वो3</t>
  </si>
  <si>
    <t>ဈွုန့်</t>
  </si>
  <si>
    <t>jhwone11</t>
  </si>
  <si>
    <t>झ्वोन11</t>
  </si>
  <si>
    <t>ဈွုန်</t>
  </si>
  <si>
    <t>jhwone12</t>
  </si>
  <si>
    <t>झ्वोन12</t>
  </si>
  <si>
    <t>ဈွုန်း</t>
  </si>
  <si>
    <t>jhwone13</t>
  </si>
  <si>
    <t>झ्वोन13</t>
  </si>
  <si>
    <t>ဈွုံ့</t>
  </si>
  <si>
    <t>jhwone21</t>
  </si>
  <si>
    <t>झ्वोन21</t>
  </si>
  <si>
    <t>ဈွုံ</t>
  </si>
  <si>
    <t>jhwone22</t>
  </si>
  <si>
    <t>झ्वोन22</t>
  </si>
  <si>
    <t>ဈွုံး</t>
  </si>
  <si>
    <t>jhwone23</t>
  </si>
  <si>
    <t>झ्वोन23</t>
  </si>
  <si>
    <t>ဈွုဏ့်</t>
  </si>
  <si>
    <t>jhwone31</t>
  </si>
  <si>
    <t>झ्वोन31</t>
  </si>
  <si>
    <t>ဈွုဏ်</t>
  </si>
  <si>
    <t>jhwone32</t>
  </si>
  <si>
    <t>झ्वोन32</t>
  </si>
  <si>
    <t>ဈွုဏ်း</t>
  </si>
  <si>
    <t>jhwone33</t>
  </si>
  <si>
    <t>झ्वोन33</t>
  </si>
  <si>
    <t>ဈွုတ်</t>
  </si>
  <si>
    <t>jhwOat</t>
  </si>
  <si>
    <t>झ्वोट</t>
  </si>
  <si>
    <t>ဈွုပ်</t>
  </si>
  <si>
    <t>jhwOap</t>
  </si>
  <si>
    <t>झ्वोप</t>
  </si>
  <si>
    <t>ဈွော့</t>
  </si>
  <si>
    <t>jhwau1</t>
  </si>
  <si>
    <t>झ्वौ1</t>
  </si>
  <si>
    <t>ဈွော်</t>
  </si>
  <si>
    <t>jhwau2</t>
  </si>
  <si>
    <t>झ्वौ2</t>
  </si>
  <si>
    <t>ဈွော</t>
  </si>
  <si>
    <t>jhwau3</t>
  </si>
  <si>
    <t>झ्वौ3</t>
  </si>
  <si>
    <t>jhwoun1</t>
  </si>
  <si>
    <t>झ्वौन1</t>
  </si>
  <si>
    <t>jhwoun2</t>
  </si>
  <si>
    <t>झ्वौन2</t>
  </si>
  <si>
    <t>jhwoun3</t>
  </si>
  <si>
    <t>झ्वौन3</t>
  </si>
  <si>
    <t>ဈွောက်</t>
  </si>
  <si>
    <t>jhwout</t>
  </si>
  <si>
    <t>झ्वौत</t>
  </si>
  <si>
    <t>jhwan1</t>
  </si>
  <si>
    <t>jhwan2</t>
  </si>
  <si>
    <t>jhwan3</t>
  </si>
  <si>
    <t>jhwam1</t>
  </si>
  <si>
    <t>jhwam2</t>
  </si>
  <si>
    <t>jhwam3</t>
  </si>
  <si>
    <t>ဈွဏ်</t>
  </si>
  <si>
    <t>jhwam4</t>
  </si>
  <si>
    <t>झ्वं4</t>
  </si>
  <si>
    <t>ဈွှ</t>
  </si>
  <si>
    <t>ဈွှာ</t>
  </si>
  <si>
    <t>ဈွှား</t>
  </si>
  <si>
    <t>ဈွှိုင့်</t>
  </si>
  <si>
    <t>ဈွှိုင်</t>
  </si>
  <si>
    <t>ဈွှိုင်း</t>
  </si>
  <si>
    <t>ဈွှိုက်</t>
  </si>
  <si>
    <t>ဈွှက်</t>
  </si>
  <si>
    <t>ဈွှတ်</t>
  </si>
  <si>
    <t>ဈွှပ်</t>
  </si>
  <si>
    <t>ဈွှဒ်</t>
  </si>
  <si>
    <t>ဈွှာတ်</t>
  </si>
  <si>
    <t>ဈွှာသ်</t>
  </si>
  <si>
    <t>ဈွှိ</t>
  </si>
  <si>
    <t>ဈွှီ</t>
  </si>
  <si>
    <t>ဈွှီး</t>
  </si>
  <si>
    <t>ဈွှင့်</t>
  </si>
  <si>
    <t>ဈွှင်</t>
  </si>
  <si>
    <t>ဈွှင်း</t>
  </si>
  <si>
    <t>ဈွှေတ်</t>
  </si>
  <si>
    <t>ဈွှစ်</t>
  </si>
  <si>
    <t>ဈွှု</t>
  </si>
  <si>
    <t>ဈွှူ</t>
  </si>
  <si>
    <t>ဈွှူး</t>
  </si>
  <si>
    <t>ဈွှေ့</t>
  </si>
  <si>
    <t>ဈွှေ</t>
  </si>
  <si>
    <t>ဈွှေး</t>
  </si>
  <si>
    <t>ဈွှယ်</t>
  </si>
  <si>
    <t>ဈွှဲ</t>
  </si>
  <si>
    <t>ဈွှည့်</t>
  </si>
  <si>
    <t>ဈွှည်</t>
  </si>
  <si>
    <t>ဈွှည်း</t>
  </si>
  <si>
    <t>ဈွှိတ်</t>
  </si>
  <si>
    <t>ဈွှိပ်</t>
  </si>
  <si>
    <t>ဈွှိန့်</t>
  </si>
  <si>
    <t>ဈွှိန်</t>
  </si>
  <si>
    <t>ဈွှိန်း</t>
  </si>
  <si>
    <t>ဈွှိမ့်</t>
  </si>
  <si>
    <t>ဈွှိမ်</t>
  </si>
  <si>
    <t>ဈွှိမ်း</t>
  </si>
  <si>
    <t>ဈွှို့</t>
  </si>
  <si>
    <t>ဈွှို</t>
  </si>
  <si>
    <t>ဈွှိုး</t>
  </si>
  <si>
    <t>ဈွှုန့်</t>
  </si>
  <si>
    <t>ဈွှုန်</t>
  </si>
  <si>
    <t>ဈွှုန်း</t>
  </si>
  <si>
    <t>ဈွှုံ့</t>
  </si>
  <si>
    <t>ဈွှုံ</t>
  </si>
  <si>
    <t>ဈွှုံး</t>
  </si>
  <si>
    <t>ဈွှုဏ့်</t>
  </si>
  <si>
    <t>ဈွှုဏ်</t>
  </si>
  <si>
    <t>ဈွှုဏ်း</t>
  </si>
  <si>
    <t>ဈွှုတ်</t>
  </si>
  <si>
    <t>ဈွှုပ်</t>
  </si>
  <si>
    <t>ဈွှော့</t>
  </si>
  <si>
    <t>ဈွှော်</t>
  </si>
  <si>
    <t>ဈွှော</t>
  </si>
  <si>
    <t>ဈွှောက်</t>
  </si>
  <si>
    <t>ဈွှန့်</t>
  </si>
  <si>
    <t>ဈွှန်</t>
  </si>
  <si>
    <t>ဈွှန်း</t>
  </si>
  <si>
    <t>ဈွှမ့်</t>
  </si>
  <si>
    <t>ဈွှမ်</t>
  </si>
  <si>
    <t>ဈွှမ်း</t>
  </si>
  <si>
    <t>ဈွှံ့</t>
  </si>
  <si>
    <t>ဈွှံ</t>
  </si>
  <si>
    <t>ဈွှဏ်</t>
  </si>
  <si>
    <t>ညျ</t>
  </si>
  <si>
    <t>ñya1</t>
  </si>
  <si>
    <t>ညျာ</t>
  </si>
  <si>
    <t>ñya2</t>
  </si>
  <si>
    <t>ညျား</t>
  </si>
  <si>
    <t>ñya3</t>
  </si>
  <si>
    <t>ညျိုင့်</t>
  </si>
  <si>
    <t>ñyine1</t>
  </si>
  <si>
    <t>ညျိုင်</t>
  </si>
  <si>
    <t>ñyine2</t>
  </si>
  <si>
    <t>ညျိုင်း</t>
  </si>
  <si>
    <t>ñyine3</t>
  </si>
  <si>
    <t>ညျိုက်</t>
  </si>
  <si>
    <t>ညျက်</t>
  </si>
  <si>
    <t>ñyet1</t>
  </si>
  <si>
    <t>ညျတ်</t>
  </si>
  <si>
    <t>ñyut1</t>
  </si>
  <si>
    <t>ညျပ်</t>
  </si>
  <si>
    <t>ñyut2</t>
  </si>
  <si>
    <t>ညျဒ်</t>
  </si>
  <si>
    <t>ñyut3</t>
  </si>
  <si>
    <t>ညျာတ်</t>
  </si>
  <si>
    <t>ñyut4</t>
  </si>
  <si>
    <t>ညျာသ်</t>
  </si>
  <si>
    <t>ñyut5</t>
  </si>
  <si>
    <t>ညျိ</t>
  </si>
  <si>
    <t>ညျီ</t>
  </si>
  <si>
    <t>ညျီး</t>
  </si>
  <si>
    <t>ညျင့်</t>
  </si>
  <si>
    <t>ñyin1</t>
  </si>
  <si>
    <t>ညျင်</t>
  </si>
  <si>
    <t>ညျင်း</t>
  </si>
  <si>
    <t>ñyin3</t>
  </si>
  <si>
    <t>ညျေတ်</t>
  </si>
  <si>
    <t>ñyit1</t>
  </si>
  <si>
    <t>ညျစ်</t>
  </si>
  <si>
    <t>ñyit2</t>
  </si>
  <si>
    <t>ညျု</t>
  </si>
  <si>
    <t>ñyu1</t>
  </si>
  <si>
    <t>ညျူ</t>
  </si>
  <si>
    <t>ñyu2</t>
  </si>
  <si>
    <t>ညျူး</t>
  </si>
  <si>
    <t>ñyu3</t>
  </si>
  <si>
    <t>ညျွန့်</t>
  </si>
  <si>
    <t>ñyoon11</t>
  </si>
  <si>
    <t>ညျွန်</t>
  </si>
  <si>
    <t>ñyoon12</t>
  </si>
  <si>
    <t>ညျွန်း</t>
  </si>
  <si>
    <t>ñyoon13</t>
  </si>
  <si>
    <t>ညျွမ့်</t>
  </si>
  <si>
    <t>ñyoon21</t>
  </si>
  <si>
    <t>ညျွမ်</t>
  </si>
  <si>
    <t>ñyoon22</t>
  </si>
  <si>
    <t>ညျွမ်း</t>
  </si>
  <si>
    <t>ñyoon23</t>
  </si>
  <si>
    <t>ညျွံ့</t>
  </si>
  <si>
    <t>ñyoon31</t>
  </si>
  <si>
    <t>ညျွံ</t>
  </si>
  <si>
    <t>ñyoon32</t>
  </si>
  <si>
    <t>ညျွံး</t>
  </si>
  <si>
    <t>ñyoon33</t>
  </si>
  <si>
    <t>ညျွတ်</t>
  </si>
  <si>
    <t>ñyoot1</t>
  </si>
  <si>
    <t>ညျွပ်</t>
  </si>
  <si>
    <t>ñyoot2</t>
  </si>
  <si>
    <t>ညျေ့</t>
  </si>
  <si>
    <t>ñyay1</t>
  </si>
  <si>
    <t>ညျေ</t>
  </si>
  <si>
    <t>ñyay2</t>
  </si>
  <si>
    <t>ညျေး</t>
  </si>
  <si>
    <t>ñyay3</t>
  </si>
  <si>
    <t>ñyeare11</t>
  </si>
  <si>
    <t>ညျယ်</t>
  </si>
  <si>
    <t>ñyeare12</t>
  </si>
  <si>
    <t>ညျဲ</t>
  </si>
  <si>
    <t>ñyeare13</t>
  </si>
  <si>
    <t>ညျည့်</t>
  </si>
  <si>
    <t>ñyeare21</t>
  </si>
  <si>
    <t>ညျည်</t>
  </si>
  <si>
    <t>ñyeare22</t>
  </si>
  <si>
    <t>ညျည်း</t>
  </si>
  <si>
    <t>ñyeare23</t>
  </si>
  <si>
    <t>ညျိတ်</t>
  </si>
  <si>
    <t>ñyate1</t>
  </si>
  <si>
    <t>ညျိပ်</t>
  </si>
  <si>
    <t>ñyate2</t>
  </si>
  <si>
    <t>ညျိန့်</t>
  </si>
  <si>
    <t>ñyain1</t>
  </si>
  <si>
    <t>ညျိန်</t>
  </si>
  <si>
    <t>ñyain2</t>
  </si>
  <si>
    <t>ညျိန်း</t>
  </si>
  <si>
    <t>ñyain3</t>
  </si>
  <si>
    <t>ညျိမ့်</t>
  </si>
  <si>
    <t>ñyaim1</t>
  </si>
  <si>
    <t>ညျိမ်</t>
  </si>
  <si>
    <t>ñyaim2</t>
  </si>
  <si>
    <t>ညျိမ်း</t>
  </si>
  <si>
    <t>ñyaim3</t>
  </si>
  <si>
    <t>ညျို့</t>
  </si>
  <si>
    <t>ñyo1</t>
  </si>
  <si>
    <t>ညျို</t>
  </si>
  <si>
    <t>ñyo2</t>
  </si>
  <si>
    <t>ညျိုး</t>
  </si>
  <si>
    <t>ñyo3</t>
  </si>
  <si>
    <t>ညျုန့်</t>
  </si>
  <si>
    <t>ñyone11</t>
  </si>
  <si>
    <t>ညျုန်</t>
  </si>
  <si>
    <t>ñyone12</t>
  </si>
  <si>
    <t>ညျုန်း</t>
  </si>
  <si>
    <t>ñyone13</t>
  </si>
  <si>
    <t>ညျုံ့</t>
  </si>
  <si>
    <t>ñyone21</t>
  </si>
  <si>
    <t>ညျုံ</t>
  </si>
  <si>
    <t>ñyone22</t>
  </si>
  <si>
    <t>ညျုံး</t>
  </si>
  <si>
    <t>ñyone23</t>
  </si>
  <si>
    <t>ညျုဏ့်</t>
  </si>
  <si>
    <t>ñyone31</t>
  </si>
  <si>
    <t>ညျုဏ်</t>
  </si>
  <si>
    <t>ñyone32</t>
  </si>
  <si>
    <t>ညျုဏ်း</t>
  </si>
  <si>
    <t>ñyone33</t>
  </si>
  <si>
    <t>ညျုတ်</t>
  </si>
  <si>
    <t>ñyOat</t>
  </si>
  <si>
    <t>ညျုပ်</t>
  </si>
  <si>
    <t>ñyOap</t>
  </si>
  <si>
    <t>ညျော့</t>
  </si>
  <si>
    <t>ñyau1</t>
  </si>
  <si>
    <t>ညျော်</t>
  </si>
  <si>
    <t>ñyau2</t>
  </si>
  <si>
    <t>ညျော</t>
  </si>
  <si>
    <t>ñyau3</t>
  </si>
  <si>
    <t>ñyoun1</t>
  </si>
  <si>
    <t>ñyoun2</t>
  </si>
  <si>
    <t>ñyoun3</t>
  </si>
  <si>
    <t>ညျောက်</t>
  </si>
  <si>
    <t>ñyout</t>
  </si>
  <si>
    <t>ညျန့်</t>
  </si>
  <si>
    <t>ñyan1</t>
  </si>
  <si>
    <t>ညျန်</t>
  </si>
  <si>
    <t>ñyan2</t>
  </si>
  <si>
    <t>ညျန်း</t>
  </si>
  <si>
    <t>ñyan3</t>
  </si>
  <si>
    <t>ညျမ့်</t>
  </si>
  <si>
    <t>ñyam1</t>
  </si>
  <si>
    <t>ညျမ်</t>
  </si>
  <si>
    <t>ñyam2</t>
  </si>
  <si>
    <t>ညျမ်း</t>
  </si>
  <si>
    <t>ñyam3</t>
  </si>
  <si>
    <t>ညျံ့</t>
  </si>
  <si>
    <t>ညျံ</t>
  </si>
  <si>
    <t>ညျဏ်</t>
  </si>
  <si>
    <t>ñyam4</t>
  </si>
  <si>
    <t>ညြ</t>
  </si>
  <si>
    <t>ညြာ</t>
  </si>
  <si>
    <t>ညြား</t>
  </si>
  <si>
    <t>ညြိုင့်</t>
  </si>
  <si>
    <t>ညြိုင်</t>
  </si>
  <si>
    <t>ညြိုင်း</t>
  </si>
  <si>
    <t>ညြိုက်</t>
  </si>
  <si>
    <t>ညြက်</t>
  </si>
  <si>
    <t>ညြတ်</t>
  </si>
  <si>
    <t>ညြပ်</t>
  </si>
  <si>
    <t>ညြဒ်</t>
  </si>
  <si>
    <t>ညြာတ်</t>
  </si>
  <si>
    <t>ညြာသ်</t>
  </si>
  <si>
    <t>ညြိ</t>
  </si>
  <si>
    <t>ညြီ</t>
  </si>
  <si>
    <t>ညြီး</t>
  </si>
  <si>
    <t>ညြင့်</t>
  </si>
  <si>
    <t>ညြင်</t>
  </si>
  <si>
    <t>ညြင်း</t>
  </si>
  <si>
    <t>ညြေတ်</t>
  </si>
  <si>
    <t>ညြစ်</t>
  </si>
  <si>
    <t>ညြု</t>
  </si>
  <si>
    <t>ညြူ</t>
  </si>
  <si>
    <t>ညြူး</t>
  </si>
  <si>
    <t>ညြွန့်</t>
  </si>
  <si>
    <t>ညြွန်</t>
  </si>
  <si>
    <t>ညြွန်း</t>
  </si>
  <si>
    <t>ညြွမ့်</t>
  </si>
  <si>
    <t>ညြွမ်</t>
  </si>
  <si>
    <t>ညြွမ်း</t>
  </si>
  <si>
    <t>ညြွံ့</t>
  </si>
  <si>
    <t>ညြွံ</t>
  </si>
  <si>
    <t>ညြွံး</t>
  </si>
  <si>
    <t>ညြွတ်</t>
  </si>
  <si>
    <t>ညြွပ်</t>
  </si>
  <si>
    <t>ညြေ့</t>
  </si>
  <si>
    <t>ညြေ</t>
  </si>
  <si>
    <t>ညြေး</t>
  </si>
  <si>
    <t>ညြယ်</t>
  </si>
  <si>
    <t>ညြဲ</t>
  </si>
  <si>
    <t>ညြည့်</t>
  </si>
  <si>
    <t>ညြည်</t>
  </si>
  <si>
    <t>ညြည်း</t>
  </si>
  <si>
    <t>ညြိတ်</t>
  </si>
  <si>
    <t>ညြိပ်</t>
  </si>
  <si>
    <t>ညြိန့်</t>
  </si>
  <si>
    <t>ညြိန်</t>
  </si>
  <si>
    <t>ညြိန်း</t>
  </si>
  <si>
    <t>ညြိမ့်</t>
  </si>
  <si>
    <t>ညြိမ်</t>
  </si>
  <si>
    <t>ညြိမ်း</t>
  </si>
  <si>
    <t>ညြို့</t>
  </si>
  <si>
    <t>ညြို</t>
  </si>
  <si>
    <t>ညြိုး</t>
  </si>
  <si>
    <t>ညြုန့်</t>
  </si>
  <si>
    <t>ညြုန်</t>
  </si>
  <si>
    <t>ညြုန်း</t>
  </si>
  <si>
    <t>ညြုံ့</t>
  </si>
  <si>
    <t>ညြုံ</t>
  </si>
  <si>
    <t>ညြုံး</t>
  </si>
  <si>
    <t>ညြုဏ့်</t>
  </si>
  <si>
    <t>ညြုဏ်</t>
  </si>
  <si>
    <t>ညြုဏ်း</t>
  </si>
  <si>
    <t>ညြုတ်</t>
  </si>
  <si>
    <t>ညြုပ်</t>
  </si>
  <si>
    <t>ညြော့</t>
  </si>
  <si>
    <t>ညြော်</t>
  </si>
  <si>
    <t>ညြော</t>
  </si>
  <si>
    <t>ညြောက်</t>
  </si>
  <si>
    <t>ညြန့်</t>
  </si>
  <si>
    <t>ညြန်</t>
  </si>
  <si>
    <t>ညြန်း</t>
  </si>
  <si>
    <t>ညြမ့်</t>
  </si>
  <si>
    <t>ညြမ်</t>
  </si>
  <si>
    <t>ညြမ်း</t>
  </si>
  <si>
    <t>ညြံ့</t>
  </si>
  <si>
    <t>ညြံ</t>
  </si>
  <si>
    <t>ညြဏ်</t>
  </si>
  <si>
    <t>ညှ</t>
  </si>
  <si>
    <t>hña1</t>
  </si>
  <si>
    <t>ညှာ</t>
  </si>
  <si>
    <t>hña2</t>
  </si>
  <si>
    <t>ညှား</t>
  </si>
  <si>
    <t>hña3</t>
  </si>
  <si>
    <t>ညှိုင့်</t>
  </si>
  <si>
    <t>hñine1</t>
  </si>
  <si>
    <t>ညှိုင်</t>
  </si>
  <si>
    <t>hñine2</t>
  </si>
  <si>
    <t>ညှိုင်း</t>
  </si>
  <si>
    <t>hñine3</t>
  </si>
  <si>
    <t>ညှိုက်</t>
  </si>
  <si>
    <t>ညှက်</t>
  </si>
  <si>
    <t>hñet1</t>
  </si>
  <si>
    <t>ညှတ်</t>
  </si>
  <si>
    <t>hñut1</t>
  </si>
  <si>
    <t>ညှပ်</t>
  </si>
  <si>
    <t>hñut2</t>
  </si>
  <si>
    <t>ညှဒ်</t>
  </si>
  <si>
    <t>hñut3</t>
  </si>
  <si>
    <t>ညှာတ်</t>
  </si>
  <si>
    <t>hñut4</t>
  </si>
  <si>
    <t>ညှာသ်</t>
  </si>
  <si>
    <t>hñut5</t>
  </si>
  <si>
    <t>ညှိ</t>
  </si>
  <si>
    <t>ညှီ</t>
  </si>
  <si>
    <t>ညှီး</t>
  </si>
  <si>
    <t>ညှင့်</t>
  </si>
  <si>
    <t>hñin1</t>
  </si>
  <si>
    <t>ညှင်</t>
  </si>
  <si>
    <t>ညှင်း</t>
  </si>
  <si>
    <t>hñin3</t>
  </si>
  <si>
    <t>ညှေတ်</t>
  </si>
  <si>
    <t>hñit1</t>
  </si>
  <si>
    <t>ညှစ်</t>
  </si>
  <si>
    <t>hñit2</t>
  </si>
  <si>
    <t>ညှု</t>
  </si>
  <si>
    <t>hñu1</t>
  </si>
  <si>
    <t>ညှူ</t>
  </si>
  <si>
    <t>hñu2</t>
  </si>
  <si>
    <t>ညှူး</t>
  </si>
  <si>
    <t>hñu3</t>
  </si>
  <si>
    <t>ညှွန့်</t>
  </si>
  <si>
    <t>hñoon11</t>
  </si>
  <si>
    <t>ညှွန်</t>
  </si>
  <si>
    <t>hñoon12</t>
  </si>
  <si>
    <t>ညှွန်း</t>
  </si>
  <si>
    <t>hñoon13</t>
  </si>
  <si>
    <t>ညှွမ့်</t>
  </si>
  <si>
    <t>hñoon21</t>
  </si>
  <si>
    <t>ညှွမ်</t>
  </si>
  <si>
    <t>hñoon22</t>
  </si>
  <si>
    <t>ညှွမ်း</t>
  </si>
  <si>
    <t>hñoon23</t>
  </si>
  <si>
    <t>ညှွံ့</t>
  </si>
  <si>
    <t>hñoon31</t>
  </si>
  <si>
    <t>ညှွံ</t>
  </si>
  <si>
    <t>hñoon32</t>
  </si>
  <si>
    <t>ညှွံး</t>
  </si>
  <si>
    <t>hñoon33</t>
  </si>
  <si>
    <t>ညှွတ်</t>
  </si>
  <si>
    <t>hñoot1</t>
  </si>
  <si>
    <t>ညှွပ်</t>
  </si>
  <si>
    <t>hñoot2</t>
  </si>
  <si>
    <t>ညှေ့</t>
  </si>
  <si>
    <t>hñay1</t>
  </si>
  <si>
    <t>ညှေ</t>
  </si>
  <si>
    <t>hñay2</t>
  </si>
  <si>
    <t>ညှေး</t>
  </si>
  <si>
    <t>hñay3</t>
  </si>
  <si>
    <t>hñeare11</t>
  </si>
  <si>
    <t>ညှယ်</t>
  </si>
  <si>
    <t>hñeare12</t>
  </si>
  <si>
    <t>ညှဲ</t>
  </si>
  <si>
    <t>hñeare13</t>
  </si>
  <si>
    <t>ညှည့်</t>
  </si>
  <si>
    <t>hñeare21</t>
  </si>
  <si>
    <t>ညှည်</t>
  </si>
  <si>
    <t>hñeare22</t>
  </si>
  <si>
    <t>ညှည်း</t>
  </si>
  <si>
    <t>hñeare23</t>
  </si>
  <si>
    <t>ညှိတ်</t>
  </si>
  <si>
    <t>hñate1</t>
  </si>
  <si>
    <t>ညှိပ်</t>
  </si>
  <si>
    <t>hñate2</t>
  </si>
  <si>
    <t>ညှိန့်</t>
  </si>
  <si>
    <t>hñain1</t>
  </si>
  <si>
    <t>ညှိန်</t>
  </si>
  <si>
    <t>hñain2</t>
  </si>
  <si>
    <t>ညှိန်း</t>
  </si>
  <si>
    <t>hñain3</t>
  </si>
  <si>
    <t>ညှိမ့်</t>
  </si>
  <si>
    <t>hñaim1</t>
  </si>
  <si>
    <t>ညှိမ်</t>
  </si>
  <si>
    <t>hñaim2</t>
  </si>
  <si>
    <t>ညှိမ်း</t>
  </si>
  <si>
    <t>hñaim3</t>
  </si>
  <si>
    <t>ညှို့</t>
  </si>
  <si>
    <t>hño1</t>
  </si>
  <si>
    <t>ညှို</t>
  </si>
  <si>
    <t>hño2</t>
  </si>
  <si>
    <t>ညှိုး</t>
  </si>
  <si>
    <t>hño3</t>
  </si>
  <si>
    <t>ညှုန့်</t>
  </si>
  <si>
    <t>hñone11</t>
  </si>
  <si>
    <t>ညှုန်</t>
  </si>
  <si>
    <t>hñone12</t>
  </si>
  <si>
    <t>ညှုန်း</t>
  </si>
  <si>
    <t>hñone13</t>
  </si>
  <si>
    <t>ညှုံ့</t>
  </si>
  <si>
    <t>hñone21</t>
  </si>
  <si>
    <t>ညှုံ</t>
  </si>
  <si>
    <t>hñone22</t>
  </si>
  <si>
    <t>ညှုံး</t>
  </si>
  <si>
    <t>hñone23</t>
  </si>
  <si>
    <t>ညှုဏ့်</t>
  </si>
  <si>
    <t>hñone31</t>
  </si>
  <si>
    <t>ညှုဏ်</t>
  </si>
  <si>
    <t>hñone32</t>
  </si>
  <si>
    <t>ညှုဏ်း</t>
  </si>
  <si>
    <t>hñone33</t>
  </si>
  <si>
    <t>ညှုတ်</t>
  </si>
  <si>
    <t>hñOat</t>
  </si>
  <si>
    <t>ညှုပ်</t>
  </si>
  <si>
    <t>hñOap</t>
  </si>
  <si>
    <t>ညှော့</t>
  </si>
  <si>
    <t>hñau1</t>
  </si>
  <si>
    <t>ညှော်</t>
  </si>
  <si>
    <t>hñau2</t>
  </si>
  <si>
    <t>ညှော</t>
  </si>
  <si>
    <t>hñau3</t>
  </si>
  <si>
    <t>hñoun1</t>
  </si>
  <si>
    <t>hñoun2</t>
  </si>
  <si>
    <t>hñoun3</t>
  </si>
  <si>
    <t>ညှောက်</t>
  </si>
  <si>
    <t>hñout</t>
  </si>
  <si>
    <t>ညှန့်</t>
  </si>
  <si>
    <t>hñan1</t>
  </si>
  <si>
    <t>ညှန်</t>
  </si>
  <si>
    <t>hñan2</t>
  </si>
  <si>
    <t>ညှန်း</t>
  </si>
  <si>
    <t>hñan3</t>
  </si>
  <si>
    <t>ညှမ့်</t>
  </si>
  <si>
    <t>hñam1</t>
  </si>
  <si>
    <t>ညှမ်</t>
  </si>
  <si>
    <t>hñam2</t>
  </si>
  <si>
    <t>ညှမ်း</t>
  </si>
  <si>
    <t>hñam3</t>
  </si>
  <si>
    <t>ညှံ့</t>
  </si>
  <si>
    <t>ညှံ</t>
  </si>
  <si>
    <t>ညှဏ်</t>
  </si>
  <si>
    <t>hñam4</t>
  </si>
  <si>
    <t>ညွ</t>
  </si>
  <si>
    <t>ñwa1</t>
  </si>
  <si>
    <t>ညွာ</t>
  </si>
  <si>
    <t>ñwa2</t>
  </si>
  <si>
    <t>ညွား</t>
  </si>
  <si>
    <t>ñwa3</t>
  </si>
  <si>
    <t>ညွိုင့်</t>
  </si>
  <si>
    <t>ñwine1</t>
  </si>
  <si>
    <t>ညွိုင်</t>
  </si>
  <si>
    <t>ñwine2</t>
  </si>
  <si>
    <t>ညွိုင်း</t>
  </si>
  <si>
    <t>ñwine3</t>
  </si>
  <si>
    <t>ညွိုက်</t>
  </si>
  <si>
    <t>ညွက်</t>
  </si>
  <si>
    <t>ñwet1</t>
  </si>
  <si>
    <t>ñwut1</t>
  </si>
  <si>
    <t>ñwut2</t>
  </si>
  <si>
    <t>ညွဒ်</t>
  </si>
  <si>
    <t>ñwut3</t>
  </si>
  <si>
    <t>ညွာတ်</t>
  </si>
  <si>
    <t>ñwut4</t>
  </si>
  <si>
    <t>ညွာသ်</t>
  </si>
  <si>
    <t>ñwut5</t>
  </si>
  <si>
    <t>ညွိ</t>
  </si>
  <si>
    <t>ညွီ</t>
  </si>
  <si>
    <t>ညွီး</t>
  </si>
  <si>
    <t>ညွင့်</t>
  </si>
  <si>
    <t>ñwin1</t>
  </si>
  <si>
    <t>ညွင်</t>
  </si>
  <si>
    <t>ညွင်း</t>
  </si>
  <si>
    <t>ñwin3</t>
  </si>
  <si>
    <t>ညွေတ်</t>
  </si>
  <si>
    <t>ñwit1</t>
  </si>
  <si>
    <t>ညွစ်</t>
  </si>
  <si>
    <t>ñwit2</t>
  </si>
  <si>
    <t>ညွု</t>
  </si>
  <si>
    <t>ñwu1</t>
  </si>
  <si>
    <t>ညွူ</t>
  </si>
  <si>
    <t>ñwu2</t>
  </si>
  <si>
    <t>ညွူး</t>
  </si>
  <si>
    <t>ñwu3</t>
  </si>
  <si>
    <t>ညွေ့</t>
  </si>
  <si>
    <t>ñway1</t>
  </si>
  <si>
    <t>ညွေ</t>
  </si>
  <si>
    <t>ñway2</t>
  </si>
  <si>
    <t>ညွေး</t>
  </si>
  <si>
    <t>ñway3</t>
  </si>
  <si>
    <t>ñweare11</t>
  </si>
  <si>
    <t>ညွယ်</t>
  </si>
  <si>
    <t>ñweare12</t>
  </si>
  <si>
    <t>ညွဲ</t>
  </si>
  <si>
    <t>ñweare13</t>
  </si>
  <si>
    <t>ညွည့်</t>
  </si>
  <si>
    <t>ñweare21</t>
  </si>
  <si>
    <t>ညွည်</t>
  </si>
  <si>
    <t>ñweare22</t>
  </si>
  <si>
    <t>ညွည်း</t>
  </si>
  <si>
    <t>ñweare23</t>
  </si>
  <si>
    <t>ညွိတ်</t>
  </si>
  <si>
    <t>ñwate1</t>
  </si>
  <si>
    <t>ညွိပ်</t>
  </si>
  <si>
    <t>ñwate2</t>
  </si>
  <si>
    <t>ညွိန့်</t>
  </si>
  <si>
    <t>ñwain1</t>
  </si>
  <si>
    <t>ညွိန်</t>
  </si>
  <si>
    <t>ñwain2</t>
  </si>
  <si>
    <t>ညွိန်း</t>
  </si>
  <si>
    <t>ñwain3</t>
  </si>
  <si>
    <t>ညွိမ့်</t>
  </si>
  <si>
    <t>ñwaim1</t>
  </si>
  <si>
    <t>ညွိမ်</t>
  </si>
  <si>
    <t>ñwaim2</t>
  </si>
  <si>
    <t>ညွိမ်း</t>
  </si>
  <si>
    <t>ñwaim3</t>
  </si>
  <si>
    <t>ညွို့</t>
  </si>
  <si>
    <t>ñwo1</t>
  </si>
  <si>
    <t>ညွို</t>
  </si>
  <si>
    <t>ñwo2</t>
  </si>
  <si>
    <t>ညွိုး</t>
  </si>
  <si>
    <t>ñwo3</t>
  </si>
  <si>
    <t>ညွုန့်</t>
  </si>
  <si>
    <t>ñwone11</t>
  </si>
  <si>
    <t>ညွုန်</t>
  </si>
  <si>
    <t>ñwone12</t>
  </si>
  <si>
    <t>ညွုန်း</t>
  </si>
  <si>
    <t>ñwone13</t>
  </si>
  <si>
    <t>ညွုံ့</t>
  </si>
  <si>
    <t>ñwone21</t>
  </si>
  <si>
    <t>ညွုံ</t>
  </si>
  <si>
    <t>ñwone22</t>
  </si>
  <si>
    <t>ညွုံး</t>
  </si>
  <si>
    <t>ñwone23</t>
  </si>
  <si>
    <t>ညွုဏ့်</t>
  </si>
  <si>
    <t>ñwone31</t>
  </si>
  <si>
    <t>ညွုဏ်</t>
  </si>
  <si>
    <t>ñwone32</t>
  </si>
  <si>
    <t>ညွုဏ်း</t>
  </si>
  <si>
    <t>ñwone33</t>
  </si>
  <si>
    <t>ညွုတ်</t>
  </si>
  <si>
    <t>ñwOat</t>
  </si>
  <si>
    <t>ညွုပ်</t>
  </si>
  <si>
    <t>ñwOap</t>
  </si>
  <si>
    <t>ညွော့</t>
  </si>
  <si>
    <t>ñwau1</t>
  </si>
  <si>
    <t>ညွော်</t>
  </si>
  <si>
    <t>ñwau2</t>
  </si>
  <si>
    <t>ညွော</t>
  </si>
  <si>
    <t>ñwau3</t>
  </si>
  <si>
    <t>ñwoun1</t>
  </si>
  <si>
    <t>ñwoun2</t>
  </si>
  <si>
    <t>ñwoun3</t>
  </si>
  <si>
    <t>ညွောက်</t>
  </si>
  <si>
    <t>ñwout</t>
  </si>
  <si>
    <t>ñwan1</t>
  </si>
  <si>
    <t>ñwan2</t>
  </si>
  <si>
    <t>ñwan3</t>
  </si>
  <si>
    <t>ñwam1</t>
  </si>
  <si>
    <t>ñwam2</t>
  </si>
  <si>
    <t>ñwam3</t>
  </si>
  <si>
    <t>ညွဏ်</t>
  </si>
  <si>
    <t>ñwam4</t>
  </si>
  <si>
    <t>ညွှ</t>
  </si>
  <si>
    <t>ညွှာ</t>
  </si>
  <si>
    <t>ညွှား</t>
  </si>
  <si>
    <t>ညွှိုင့်</t>
  </si>
  <si>
    <t>ညွှိုင်</t>
  </si>
  <si>
    <t>ညွှိုင်း</t>
  </si>
  <si>
    <t>ညွှိုက်</t>
  </si>
  <si>
    <t>ညွှက်</t>
  </si>
  <si>
    <t>ညွှတ်</t>
  </si>
  <si>
    <t>ညွှပ်</t>
  </si>
  <si>
    <t>ညွှဒ်</t>
  </si>
  <si>
    <t>ညွှာတ်</t>
  </si>
  <si>
    <t>ညွှာသ်</t>
  </si>
  <si>
    <t>ညွှိ</t>
  </si>
  <si>
    <t>ညွှီ</t>
  </si>
  <si>
    <t>ညွှီး</t>
  </si>
  <si>
    <t>ညွှင့်</t>
  </si>
  <si>
    <t>ညွှင်</t>
  </si>
  <si>
    <t>ညွှင်း</t>
  </si>
  <si>
    <t>ညွှေတ်</t>
  </si>
  <si>
    <t>ညွှစ်</t>
  </si>
  <si>
    <t>ညွှု</t>
  </si>
  <si>
    <t>ညွှူ</t>
  </si>
  <si>
    <t>ညွှူး</t>
  </si>
  <si>
    <t>ညွှေ့</t>
  </si>
  <si>
    <t>ညွှေ</t>
  </si>
  <si>
    <t>ညွှေး</t>
  </si>
  <si>
    <t>ညွှယ်</t>
  </si>
  <si>
    <t>ညွှဲ</t>
  </si>
  <si>
    <t>ညွှည့်</t>
  </si>
  <si>
    <t>ညွှည်</t>
  </si>
  <si>
    <t>ညွှည်း</t>
  </si>
  <si>
    <t>ညွှိတ်</t>
  </si>
  <si>
    <t>ညွှိပ်</t>
  </si>
  <si>
    <t>ညွှိန့်</t>
  </si>
  <si>
    <t>ညွှိန်</t>
  </si>
  <si>
    <t>ညွှိန်း</t>
  </si>
  <si>
    <t>ညွှိမ့်</t>
  </si>
  <si>
    <t>ညွှိမ်</t>
  </si>
  <si>
    <t>ညွှိမ်း</t>
  </si>
  <si>
    <t>ညွှို့</t>
  </si>
  <si>
    <t>ညွှို</t>
  </si>
  <si>
    <t>ညွှိုး</t>
  </si>
  <si>
    <t>ညွှုန့်</t>
  </si>
  <si>
    <t>ညွှုန်</t>
  </si>
  <si>
    <t>ညွှုန်း</t>
  </si>
  <si>
    <t>ညွှုံ့</t>
  </si>
  <si>
    <t>ညွှုံ</t>
  </si>
  <si>
    <t>ညွှုံး</t>
  </si>
  <si>
    <t>ညွှုဏ့်</t>
  </si>
  <si>
    <t>ညွှုဏ်</t>
  </si>
  <si>
    <t>ညွှုဏ်း</t>
  </si>
  <si>
    <t>ညွှုတ်</t>
  </si>
  <si>
    <t>ညွှုပ်</t>
  </si>
  <si>
    <t>ညွှော့</t>
  </si>
  <si>
    <t>ညွှော်</t>
  </si>
  <si>
    <t>ညွှော</t>
  </si>
  <si>
    <t>ညွှောက်</t>
  </si>
  <si>
    <t>ညွှန့်</t>
  </si>
  <si>
    <t>ညွှန်</t>
  </si>
  <si>
    <t>ညွှန်း</t>
  </si>
  <si>
    <t>ညွှမ့်</t>
  </si>
  <si>
    <t>ညွှမ်</t>
  </si>
  <si>
    <t>ညွှမ်း</t>
  </si>
  <si>
    <t>ညွှံ့</t>
  </si>
  <si>
    <t>ညွှံ</t>
  </si>
  <si>
    <t>ညွှဏ်</t>
  </si>
  <si>
    <t>ဋျ</t>
  </si>
  <si>
    <t>ṭya1</t>
  </si>
  <si>
    <t>ဋျာ</t>
  </si>
  <si>
    <t>ṭya2</t>
  </si>
  <si>
    <t>ट्या2</t>
  </si>
  <si>
    <t>ဋျား</t>
  </si>
  <si>
    <t>ṭya3</t>
  </si>
  <si>
    <t>ट्या3</t>
  </si>
  <si>
    <t>ဋျိုင့်</t>
  </si>
  <si>
    <t>ṭyine1</t>
  </si>
  <si>
    <t>ट्याइन1</t>
  </si>
  <si>
    <t>ဋျိုင်</t>
  </si>
  <si>
    <t>ṭyine2</t>
  </si>
  <si>
    <t>ट्याइन2</t>
  </si>
  <si>
    <t>ဋျိုင်း</t>
  </si>
  <si>
    <t>ṭyine3</t>
  </si>
  <si>
    <t>ट्याइन3</t>
  </si>
  <si>
    <t>ဋျိုက်</t>
  </si>
  <si>
    <t>ဋျက်</t>
  </si>
  <si>
    <t>ṭyet1</t>
  </si>
  <si>
    <t>ဋျတ်</t>
  </si>
  <si>
    <t>ṭyut1</t>
  </si>
  <si>
    <t>ဋျပ်</t>
  </si>
  <si>
    <t>ṭyut2</t>
  </si>
  <si>
    <t>ဋျဒ်</t>
  </si>
  <si>
    <t>ṭyut3</t>
  </si>
  <si>
    <t>ဋျာတ်</t>
  </si>
  <si>
    <t>ṭyut4</t>
  </si>
  <si>
    <t>ဋျာသ်</t>
  </si>
  <si>
    <t>ṭyut5</t>
  </si>
  <si>
    <t>ဋျိ</t>
  </si>
  <si>
    <t>ट्यि1</t>
  </si>
  <si>
    <t>ဋျီ</t>
  </si>
  <si>
    <t>ट्यि2</t>
  </si>
  <si>
    <t>ဋျီး</t>
  </si>
  <si>
    <t>ट्यि3</t>
  </si>
  <si>
    <t>ဋျင့်</t>
  </si>
  <si>
    <t>ṭyin1</t>
  </si>
  <si>
    <t>ट्यिन1</t>
  </si>
  <si>
    <t>ဋျင်</t>
  </si>
  <si>
    <t>ट्यिन2</t>
  </si>
  <si>
    <t>ဋျင်း</t>
  </si>
  <si>
    <t>ṭyin3</t>
  </si>
  <si>
    <t>ट्यिन3</t>
  </si>
  <si>
    <t>ဋျေတ်</t>
  </si>
  <si>
    <t>ṭyit1</t>
  </si>
  <si>
    <t>ဋျစ်</t>
  </si>
  <si>
    <t>ṭyit2</t>
  </si>
  <si>
    <t>ဋျု</t>
  </si>
  <si>
    <t>ṭyu1</t>
  </si>
  <si>
    <t>ट्यु1</t>
  </si>
  <si>
    <t>ဋျူ</t>
  </si>
  <si>
    <t>ṭyu2</t>
  </si>
  <si>
    <t>ट्यु2</t>
  </si>
  <si>
    <t>ဋျူး</t>
  </si>
  <si>
    <t>ṭyu3</t>
  </si>
  <si>
    <t>ट्यु3</t>
  </si>
  <si>
    <t>ဋျွန့်</t>
  </si>
  <si>
    <t>ṭyoon11</t>
  </si>
  <si>
    <t>ट्युन11</t>
  </si>
  <si>
    <t>ဋျွန်</t>
  </si>
  <si>
    <t>ṭyoon12</t>
  </si>
  <si>
    <t>ट्युन12</t>
  </si>
  <si>
    <t>ဋျွန်း</t>
  </si>
  <si>
    <t>ṭyoon13</t>
  </si>
  <si>
    <t>ट्युन13</t>
  </si>
  <si>
    <t>ဋျွမ့်</t>
  </si>
  <si>
    <t>ṭyoon21</t>
  </si>
  <si>
    <t>ट्युन21</t>
  </si>
  <si>
    <t>ဋျွမ်</t>
  </si>
  <si>
    <t>ṭyoon22</t>
  </si>
  <si>
    <t>ट्युन22</t>
  </si>
  <si>
    <t>ဋျွမ်း</t>
  </si>
  <si>
    <t>ṭyoon23</t>
  </si>
  <si>
    <t>ट्युन23</t>
  </si>
  <si>
    <t>ဋျွံ့</t>
  </si>
  <si>
    <t>ṭyoon31</t>
  </si>
  <si>
    <t>ट्युन31</t>
  </si>
  <si>
    <t>ဋျွံ</t>
  </si>
  <si>
    <t>ṭyoon32</t>
  </si>
  <si>
    <t>ट्युन32</t>
  </si>
  <si>
    <t>ဋျွံး</t>
  </si>
  <si>
    <t>ṭyoon33</t>
  </si>
  <si>
    <t>ट्युन33</t>
  </si>
  <si>
    <t>ဋျွတ်</t>
  </si>
  <si>
    <t>ṭyoot1</t>
  </si>
  <si>
    <t>ट्युत1</t>
  </si>
  <si>
    <t>ဋျွပ်</t>
  </si>
  <si>
    <t>ṭyoot2</t>
  </si>
  <si>
    <t>ट्युत2</t>
  </si>
  <si>
    <t>ဋျေ့</t>
  </si>
  <si>
    <t>ṭyay1</t>
  </si>
  <si>
    <t>ट्ये1</t>
  </si>
  <si>
    <t>ဋျေ</t>
  </si>
  <si>
    <t>ṭyay2</t>
  </si>
  <si>
    <t>ट्ये2</t>
  </si>
  <si>
    <t>ဋျေး</t>
  </si>
  <si>
    <t>ṭyay3</t>
  </si>
  <si>
    <t>ट्ये3</t>
  </si>
  <si>
    <t>ṭyeare11</t>
  </si>
  <si>
    <t>ट्ये³¹11</t>
  </si>
  <si>
    <t>ဋျယ်</t>
  </si>
  <si>
    <t>ṭyeare12</t>
  </si>
  <si>
    <t>ट्ये³¹12</t>
  </si>
  <si>
    <t>ဋျဲ</t>
  </si>
  <si>
    <t>ṭyeare13</t>
  </si>
  <si>
    <t>ट्ये³¹13</t>
  </si>
  <si>
    <t>ဋျည့်</t>
  </si>
  <si>
    <t>ṭyeare21</t>
  </si>
  <si>
    <t>ट्ये³¹21</t>
  </si>
  <si>
    <t>ဋျည်</t>
  </si>
  <si>
    <t>ṭyeare22</t>
  </si>
  <si>
    <t>ट्ये³¹22</t>
  </si>
  <si>
    <t>ဋျည်း</t>
  </si>
  <si>
    <t>ṭyeare23</t>
  </si>
  <si>
    <t>ट्ये³¹23</t>
  </si>
  <si>
    <t>ဋျိတ်</t>
  </si>
  <si>
    <t>ṭyate1</t>
  </si>
  <si>
    <t>ट्यै1</t>
  </si>
  <si>
    <t>ဋျိပ်</t>
  </si>
  <si>
    <t>ṭyate2</t>
  </si>
  <si>
    <t>ट्यै2</t>
  </si>
  <si>
    <t>ဋျိန့်</t>
  </si>
  <si>
    <t>ṭyain1</t>
  </si>
  <si>
    <t>ट्यैन11</t>
  </si>
  <si>
    <t>ဋျိန်</t>
  </si>
  <si>
    <t>ṭyain2</t>
  </si>
  <si>
    <t>ट्यैन12</t>
  </si>
  <si>
    <t>ဋျိန်း</t>
  </si>
  <si>
    <t>ṭyain3</t>
  </si>
  <si>
    <t>ट्यैन13</t>
  </si>
  <si>
    <t>ဋျိမ့်</t>
  </si>
  <si>
    <t>ṭyaim1</t>
  </si>
  <si>
    <t>ट्यैम1</t>
  </si>
  <si>
    <t>ဋျိမ်</t>
  </si>
  <si>
    <t>ṭyaim2</t>
  </si>
  <si>
    <t>ट्यैम2</t>
  </si>
  <si>
    <t>ဋျိမ်း</t>
  </si>
  <si>
    <t>ṭyaim3</t>
  </si>
  <si>
    <t>ट्यैम3</t>
  </si>
  <si>
    <t>ဋျို့</t>
  </si>
  <si>
    <t>ṭyo1</t>
  </si>
  <si>
    <t>ट्यो1</t>
  </si>
  <si>
    <t>ဋျို</t>
  </si>
  <si>
    <t>ṭyo2</t>
  </si>
  <si>
    <t>ट्यो2</t>
  </si>
  <si>
    <t>ဋျိုး</t>
  </si>
  <si>
    <t>ṭyo3</t>
  </si>
  <si>
    <t>ट्यो3</t>
  </si>
  <si>
    <t>ဋျုန့်</t>
  </si>
  <si>
    <t>ṭyone11</t>
  </si>
  <si>
    <t>ट्योन11</t>
  </si>
  <si>
    <t>ဋျုန်</t>
  </si>
  <si>
    <t>ṭyone12</t>
  </si>
  <si>
    <t>ट्योन12</t>
  </si>
  <si>
    <t>ဋျုန်း</t>
  </si>
  <si>
    <t>ṭyone13</t>
  </si>
  <si>
    <t>ट्योन13</t>
  </si>
  <si>
    <t>ဋျုံ့</t>
  </si>
  <si>
    <t>ṭyone21</t>
  </si>
  <si>
    <t>ट्योन21</t>
  </si>
  <si>
    <t>ဋျုံ</t>
  </si>
  <si>
    <t>ṭyone22</t>
  </si>
  <si>
    <t>ट्योन22</t>
  </si>
  <si>
    <t>ဋျုံး</t>
  </si>
  <si>
    <t>ṭyone23</t>
  </si>
  <si>
    <t>ट्योन23</t>
  </si>
  <si>
    <t>ဋျုဏ့်</t>
  </si>
  <si>
    <t>ṭyone31</t>
  </si>
  <si>
    <t>ट्योन31</t>
  </si>
  <si>
    <t>ဋျုဏ်</t>
  </si>
  <si>
    <t>ṭyone32</t>
  </si>
  <si>
    <t>ट्योन32</t>
  </si>
  <si>
    <t>ဋျုဏ်း</t>
  </si>
  <si>
    <t>ṭyone33</t>
  </si>
  <si>
    <t>ट्योन33</t>
  </si>
  <si>
    <t>ဋျုတ်</t>
  </si>
  <si>
    <t>ṭyOat</t>
  </si>
  <si>
    <t>ट्योट</t>
  </si>
  <si>
    <t>ဋျုပ်</t>
  </si>
  <si>
    <t>ṭyOap</t>
  </si>
  <si>
    <t>ट्योप</t>
  </si>
  <si>
    <t>ဋျော့</t>
  </si>
  <si>
    <t>ṭyau1</t>
  </si>
  <si>
    <t>ट्यौ1</t>
  </si>
  <si>
    <t>ဋျော်</t>
  </si>
  <si>
    <t>ṭyau2</t>
  </si>
  <si>
    <t>ट्यौ2</t>
  </si>
  <si>
    <t>ဋျော</t>
  </si>
  <si>
    <t>ṭyau3</t>
  </si>
  <si>
    <t>ट्यौ3</t>
  </si>
  <si>
    <t>ṭyoun1</t>
  </si>
  <si>
    <t>ट्यौन1</t>
  </si>
  <si>
    <t>ṭyoun2</t>
  </si>
  <si>
    <t>ट्यौन2</t>
  </si>
  <si>
    <t>ṭyoun3</t>
  </si>
  <si>
    <t>ट्यौन3</t>
  </si>
  <si>
    <t>ဋျောက်</t>
  </si>
  <si>
    <t>ṭyout</t>
  </si>
  <si>
    <t>ट्यौत</t>
  </si>
  <si>
    <t>ဋျန့်</t>
  </si>
  <si>
    <t>ṭyan1</t>
  </si>
  <si>
    <t>ट्यं11</t>
  </si>
  <si>
    <t>ဋျန်</t>
  </si>
  <si>
    <t>ṭyan2</t>
  </si>
  <si>
    <t>ट्यं12</t>
  </si>
  <si>
    <t>ဋျန်း</t>
  </si>
  <si>
    <t>ṭyan3</t>
  </si>
  <si>
    <t>ट्यं13</t>
  </si>
  <si>
    <t>ဋျမ့်</t>
  </si>
  <si>
    <t>ṭyam1</t>
  </si>
  <si>
    <t>ट्यं21</t>
  </si>
  <si>
    <t>ဋျမ်</t>
  </si>
  <si>
    <t>ṭyam2</t>
  </si>
  <si>
    <t>ट्यं22</t>
  </si>
  <si>
    <t>ဋျမ်း</t>
  </si>
  <si>
    <t>ṭyam3</t>
  </si>
  <si>
    <t>ट्यं23</t>
  </si>
  <si>
    <t>ဋျံ့</t>
  </si>
  <si>
    <t>ट्यं31</t>
  </si>
  <si>
    <t>ဋျံ</t>
  </si>
  <si>
    <t>ट्यं32</t>
  </si>
  <si>
    <t>ဋျဏ်</t>
  </si>
  <si>
    <t>ṭyam4</t>
  </si>
  <si>
    <t>ट्यं4</t>
  </si>
  <si>
    <t>ဋြ</t>
  </si>
  <si>
    <t>ဋြာ</t>
  </si>
  <si>
    <t>ဋြား</t>
  </si>
  <si>
    <t>ဋြိုင့်</t>
  </si>
  <si>
    <t>ဋြိုင်</t>
  </si>
  <si>
    <t>ဋြိုင်း</t>
  </si>
  <si>
    <t>ဋြိုက်</t>
  </si>
  <si>
    <t>ဋြက်</t>
  </si>
  <si>
    <t>ဋြတ်</t>
  </si>
  <si>
    <t>ဋြပ်</t>
  </si>
  <si>
    <t>ဋြဒ်</t>
  </si>
  <si>
    <t>ဋြာတ်</t>
  </si>
  <si>
    <t>ဋြာသ်</t>
  </si>
  <si>
    <t>ဋြိ</t>
  </si>
  <si>
    <t>ဋြီ</t>
  </si>
  <si>
    <t>ဋြီး</t>
  </si>
  <si>
    <t>ဋြင့်</t>
  </si>
  <si>
    <t>ဋြင်</t>
  </si>
  <si>
    <t>ဋြင်း</t>
  </si>
  <si>
    <t>ဋြေတ်</t>
  </si>
  <si>
    <t>ဋြစ်</t>
  </si>
  <si>
    <t>ဋြု</t>
  </si>
  <si>
    <t>ဋြူ</t>
  </si>
  <si>
    <t>ဋြူး</t>
  </si>
  <si>
    <t>ဋြွန့်</t>
  </si>
  <si>
    <t>ဋြွန်</t>
  </si>
  <si>
    <t>ဋြွန်း</t>
  </si>
  <si>
    <t>ဋြွမ့်</t>
  </si>
  <si>
    <t>ဋြွမ်</t>
  </si>
  <si>
    <t>ဋြွမ်း</t>
  </si>
  <si>
    <t>ဋြွံ့</t>
  </si>
  <si>
    <t>ဋြွံ</t>
  </si>
  <si>
    <t>ဋြွံး</t>
  </si>
  <si>
    <t>ဋြွတ်</t>
  </si>
  <si>
    <t>ဋြွပ်</t>
  </si>
  <si>
    <t>ဋြေ့</t>
  </si>
  <si>
    <t>ဋြေ</t>
  </si>
  <si>
    <t>ဋြေး</t>
  </si>
  <si>
    <t>ဋြယ်</t>
  </si>
  <si>
    <t>ဋြဲ</t>
  </si>
  <si>
    <t>ဋြည့်</t>
  </si>
  <si>
    <t>ဋြည်</t>
  </si>
  <si>
    <t>ဋြည်း</t>
  </si>
  <si>
    <t>ဋြိတ်</t>
  </si>
  <si>
    <t>ဋြိပ်</t>
  </si>
  <si>
    <t>ဋြိန့်</t>
  </si>
  <si>
    <t>ဋြိန်</t>
  </si>
  <si>
    <t>ဋြိန်း</t>
  </si>
  <si>
    <t>ဋြိမ့်</t>
  </si>
  <si>
    <t>ဋြိမ်</t>
  </si>
  <si>
    <t>ဋြိမ်း</t>
  </si>
  <si>
    <t>ဋြို့</t>
  </si>
  <si>
    <t>ဋြို</t>
  </si>
  <si>
    <t>ဋြိုး</t>
  </si>
  <si>
    <t>ဋြုန့်</t>
  </si>
  <si>
    <t>ဋြုန်</t>
  </si>
  <si>
    <t>ဋြုန်း</t>
  </si>
  <si>
    <t>ဋြုံ့</t>
  </si>
  <si>
    <t>ဋြုံ</t>
  </si>
  <si>
    <t>ဋြုံး</t>
  </si>
  <si>
    <t>ဋြုဏ့်</t>
  </si>
  <si>
    <t>ဋြုဏ်</t>
  </si>
  <si>
    <t>ဋြုဏ်း</t>
  </si>
  <si>
    <t>ဋြုတ်</t>
  </si>
  <si>
    <t>ဋြုပ်</t>
  </si>
  <si>
    <t>ဋြော့</t>
  </si>
  <si>
    <t>ဋြော်</t>
  </si>
  <si>
    <t>ဋြော</t>
  </si>
  <si>
    <t>ဋြောက်</t>
  </si>
  <si>
    <t>ဋြန့်</t>
  </si>
  <si>
    <t>ဋြန်</t>
  </si>
  <si>
    <t>ဋြန်း</t>
  </si>
  <si>
    <t>ဋြမ့်</t>
  </si>
  <si>
    <t>ဋြမ်</t>
  </si>
  <si>
    <t>ဋြမ်း</t>
  </si>
  <si>
    <t>ဋြံ့</t>
  </si>
  <si>
    <t>ဋြံ</t>
  </si>
  <si>
    <t>ဋြဏ်</t>
  </si>
  <si>
    <t>ဋှ</t>
  </si>
  <si>
    <t>hṭa1</t>
  </si>
  <si>
    <t>ဋှာ</t>
  </si>
  <si>
    <t>hṭa2</t>
  </si>
  <si>
    <t>ဋှား</t>
  </si>
  <si>
    <t>hṭa3</t>
  </si>
  <si>
    <t>ဋှိုင့်</t>
  </si>
  <si>
    <t>hṭine1</t>
  </si>
  <si>
    <t>ဋှိုင်</t>
  </si>
  <si>
    <t>hṭine2</t>
  </si>
  <si>
    <t>ဋှိုင်း</t>
  </si>
  <si>
    <t>hṭine3</t>
  </si>
  <si>
    <t>ဋှိုက်</t>
  </si>
  <si>
    <t>ဋှက်</t>
  </si>
  <si>
    <t>hṭet1</t>
  </si>
  <si>
    <t>ဋှတ်</t>
  </si>
  <si>
    <t>hṭut1</t>
  </si>
  <si>
    <t>ဋှပ်</t>
  </si>
  <si>
    <t>hṭut2</t>
  </si>
  <si>
    <t>ဋှဒ်</t>
  </si>
  <si>
    <t>hṭut3</t>
  </si>
  <si>
    <t>ဋှာတ်</t>
  </si>
  <si>
    <t>hṭut4</t>
  </si>
  <si>
    <t>ဋှာသ်</t>
  </si>
  <si>
    <t>hṭut5</t>
  </si>
  <si>
    <t>ဋှိ</t>
  </si>
  <si>
    <t>ဋှီ</t>
  </si>
  <si>
    <t>ဋှီး</t>
  </si>
  <si>
    <t>ဋှင့်</t>
  </si>
  <si>
    <t>hṭin1</t>
  </si>
  <si>
    <t>ဋှင်</t>
  </si>
  <si>
    <t>ဋှင်း</t>
  </si>
  <si>
    <t>hṭin3</t>
  </si>
  <si>
    <t>ဋှေတ်</t>
  </si>
  <si>
    <t>hṭit1</t>
  </si>
  <si>
    <t>ဋှစ်</t>
  </si>
  <si>
    <t>hṭit2</t>
  </si>
  <si>
    <t>ဋှု</t>
  </si>
  <si>
    <t>hṭu1</t>
  </si>
  <si>
    <t>ဋှူ</t>
  </si>
  <si>
    <t>hṭu2</t>
  </si>
  <si>
    <t>ဋှူး</t>
  </si>
  <si>
    <t>hṭu3</t>
  </si>
  <si>
    <t>ဋှွန့်</t>
  </si>
  <si>
    <t>hṭoon11</t>
  </si>
  <si>
    <t>ဋှွန်</t>
  </si>
  <si>
    <t>hṭoon12</t>
  </si>
  <si>
    <t>ဋှွန်း</t>
  </si>
  <si>
    <t>hṭoon13</t>
  </si>
  <si>
    <t>ဋှွမ့်</t>
  </si>
  <si>
    <t>hṭoon21</t>
  </si>
  <si>
    <t>ဋှွမ်</t>
  </si>
  <si>
    <t>hṭoon22</t>
  </si>
  <si>
    <t>ဋှွမ်း</t>
  </si>
  <si>
    <t>hṭoon23</t>
  </si>
  <si>
    <t>ဋှွံ့</t>
  </si>
  <si>
    <t>hṭoon31</t>
  </si>
  <si>
    <t>ဋှွံ</t>
  </si>
  <si>
    <t>hṭoon32</t>
  </si>
  <si>
    <t>ဋှွံး</t>
  </si>
  <si>
    <t>hṭoon33</t>
  </si>
  <si>
    <t>ဋှွတ်</t>
  </si>
  <si>
    <t>hṭoot1</t>
  </si>
  <si>
    <t>ဋှွပ်</t>
  </si>
  <si>
    <t>hṭoot2</t>
  </si>
  <si>
    <t>ဋှေ့</t>
  </si>
  <si>
    <t>hṭay1</t>
  </si>
  <si>
    <t>ဋှေ</t>
  </si>
  <si>
    <t>hṭay2</t>
  </si>
  <si>
    <t>ဋှေး</t>
  </si>
  <si>
    <t>hṭay3</t>
  </si>
  <si>
    <t>hṭeare11</t>
  </si>
  <si>
    <t>ဋှယ်</t>
  </si>
  <si>
    <t>hṭeare12</t>
  </si>
  <si>
    <t>ဋှဲ</t>
  </si>
  <si>
    <t>hṭeare13</t>
  </si>
  <si>
    <t>ဋှည့်</t>
  </si>
  <si>
    <t>hṭeare21</t>
  </si>
  <si>
    <t>ဋှည်</t>
  </si>
  <si>
    <t>hṭeare22</t>
  </si>
  <si>
    <t>ဋှည်း</t>
  </si>
  <si>
    <t>hṭeare23</t>
  </si>
  <si>
    <t>ဋှိတ်</t>
  </si>
  <si>
    <t>hṭate1</t>
  </si>
  <si>
    <t>ဋှိပ်</t>
  </si>
  <si>
    <t>hṭate2</t>
  </si>
  <si>
    <t>ဋှိန့်</t>
  </si>
  <si>
    <t>hṭain1</t>
  </si>
  <si>
    <t>ဋှိန်</t>
  </si>
  <si>
    <t>hṭain2</t>
  </si>
  <si>
    <t>ဋှိန်း</t>
  </si>
  <si>
    <t>hṭain3</t>
  </si>
  <si>
    <t>ဋှိမ့်</t>
  </si>
  <si>
    <t>hṭaim1</t>
  </si>
  <si>
    <t>ဋှိမ်</t>
  </si>
  <si>
    <t>hṭaim2</t>
  </si>
  <si>
    <t>ဋှိမ်း</t>
  </si>
  <si>
    <t>hṭaim3</t>
  </si>
  <si>
    <t>ဋှို့</t>
  </si>
  <si>
    <t>hṭo1</t>
  </si>
  <si>
    <t>ဋှို</t>
  </si>
  <si>
    <t>hṭo2</t>
  </si>
  <si>
    <t>ဋှိုး</t>
  </si>
  <si>
    <t>hṭo3</t>
  </si>
  <si>
    <t>ဋှုန့်</t>
  </si>
  <si>
    <t>hṭone11</t>
  </si>
  <si>
    <t>ဋှုန်</t>
  </si>
  <si>
    <t>hṭone12</t>
  </si>
  <si>
    <t>ဋှုန်း</t>
  </si>
  <si>
    <t>hṭone13</t>
  </si>
  <si>
    <t>ဋှုံ့</t>
  </si>
  <si>
    <t>hṭone21</t>
  </si>
  <si>
    <t>ဋှုံ</t>
  </si>
  <si>
    <t>hṭone22</t>
  </si>
  <si>
    <t>ဋှုံး</t>
  </si>
  <si>
    <t>hṭone23</t>
  </si>
  <si>
    <t>ဋှုဏ့်</t>
  </si>
  <si>
    <t>hṭone31</t>
  </si>
  <si>
    <t>ဋှုဏ်</t>
  </si>
  <si>
    <t>hṭone32</t>
  </si>
  <si>
    <t>ဋှုဏ်း</t>
  </si>
  <si>
    <t>hṭone33</t>
  </si>
  <si>
    <t>ဋှုတ်</t>
  </si>
  <si>
    <t>hṭOat</t>
  </si>
  <si>
    <t>ဋှုပ်</t>
  </si>
  <si>
    <t>hṭOap</t>
  </si>
  <si>
    <t>ဋှော့</t>
  </si>
  <si>
    <t>hṭau1</t>
  </si>
  <si>
    <t>ဋှော်</t>
  </si>
  <si>
    <t>hṭau2</t>
  </si>
  <si>
    <t>ဋှော</t>
  </si>
  <si>
    <t>hṭau3</t>
  </si>
  <si>
    <t>hṭoun1</t>
  </si>
  <si>
    <t>hṭoun2</t>
  </si>
  <si>
    <t>hṭoun3</t>
  </si>
  <si>
    <t>ဋှောက်</t>
  </si>
  <si>
    <t>hṭout</t>
  </si>
  <si>
    <t>ဋှန့်</t>
  </si>
  <si>
    <t>hṭan1</t>
  </si>
  <si>
    <t>ဋှန်</t>
  </si>
  <si>
    <t>hṭan2</t>
  </si>
  <si>
    <t>ဋှန်း</t>
  </si>
  <si>
    <t>hṭan3</t>
  </si>
  <si>
    <t>ဋှမ့်</t>
  </si>
  <si>
    <t>hṭam1</t>
  </si>
  <si>
    <t>ဋှမ်</t>
  </si>
  <si>
    <t>hṭam2</t>
  </si>
  <si>
    <t>ဋှမ်း</t>
  </si>
  <si>
    <t>hṭam3</t>
  </si>
  <si>
    <t>ဋှံ့</t>
  </si>
  <si>
    <t>ဋှံ</t>
  </si>
  <si>
    <t>ဋှဏ်</t>
  </si>
  <si>
    <t>hṭam4</t>
  </si>
  <si>
    <t>ဋွ</t>
  </si>
  <si>
    <t>ṭwa1</t>
  </si>
  <si>
    <t>ဋွာ</t>
  </si>
  <si>
    <t>ṭwa2</t>
  </si>
  <si>
    <t>ट्वा2</t>
  </si>
  <si>
    <t>ဋွား</t>
  </si>
  <si>
    <t>ṭwa3</t>
  </si>
  <si>
    <t>ट्वा3</t>
  </si>
  <si>
    <t>ဋွိုင့်</t>
  </si>
  <si>
    <t>ṭwine1</t>
  </si>
  <si>
    <t>ट्वाइन1</t>
  </si>
  <si>
    <t>ဋွိုင်</t>
  </si>
  <si>
    <t>ṭwine2</t>
  </si>
  <si>
    <t>ट्वाइन2</t>
  </si>
  <si>
    <t>ဋွိုင်း</t>
  </si>
  <si>
    <t>ṭwine3</t>
  </si>
  <si>
    <t>ट्वाइन3</t>
  </si>
  <si>
    <t>ဋွိုက်</t>
  </si>
  <si>
    <t>ဋွက်</t>
  </si>
  <si>
    <t>ṭwet1</t>
  </si>
  <si>
    <t>ṭwut1</t>
  </si>
  <si>
    <t>ṭwut2</t>
  </si>
  <si>
    <t>ဋွဒ်</t>
  </si>
  <si>
    <t>ṭwut3</t>
  </si>
  <si>
    <t>ဋွာတ်</t>
  </si>
  <si>
    <t>ṭwut4</t>
  </si>
  <si>
    <t>ဋွာသ်</t>
  </si>
  <si>
    <t>ṭwut5</t>
  </si>
  <si>
    <t>ဋွိ</t>
  </si>
  <si>
    <t>ट्वि1</t>
  </si>
  <si>
    <t>ဋွီ</t>
  </si>
  <si>
    <t>ट्वि2</t>
  </si>
  <si>
    <t>ဋွီး</t>
  </si>
  <si>
    <t>ट्वि3</t>
  </si>
  <si>
    <t>ဋွင့်</t>
  </si>
  <si>
    <t>ṭwin1</t>
  </si>
  <si>
    <t>ट्विन1</t>
  </si>
  <si>
    <t>ဋွင်</t>
  </si>
  <si>
    <t>ट्विन2</t>
  </si>
  <si>
    <t>ဋွင်း</t>
  </si>
  <si>
    <t>ṭwin3</t>
  </si>
  <si>
    <t>ट्विन3</t>
  </si>
  <si>
    <t>ဋွေတ်</t>
  </si>
  <si>
    <t>ṭwit1</t>
  </si>
  <si>
    <t>ဋွစ်</t>
  </si>
  <si>
    <t>ṭwit2</t>
  </si>
  <si>
    <t>ဋွု</t>
  </si>
  <si>
    <t>ṭwu1</t>
  </si>
  <si>
    <t>ट्वु1</t>
  </si>
  <si>
    <t>ဋွူ</t>
  </si>
  <si>
    <t>ṭwu2</t>
  </si>
  <si>
    <t>ट्वु2</t>
  </si>
  <si>
    <t>ဋွူး</t>
  </si>
  <si>
    <t>ṭwu3</t>
  </si>
  <si>
    <t>ट्वु3</t>
  </si>
  <si>
    <t>ဋွေ့</t>
  </si>
  <si>
    <t>ṭway1</t>
  </si>
  <si>
    <t>ट्वे1</t>
  </si>
  <si>
    <t>ဋွေ</t>
  </si>
  <si>
    <t>ṭway2</t>
  </si>
  <si>
    <t>ट्वे2</t>
  </si>
  <si>
    <t>ဋွေး</t>
  </si>
  <si>
    <t>ṭway3</t>
  </si>
  <si>
    <t>ट्वे3</t>
  </si>
  <si>
    <t>ṭweare11</t>
  </si>
  <si>
    <t>ट्वे³¹11</t>
  </si>
  <si>
    <t>ဋွယ်</t>
  </si>
  <si>
    <t>ṭweare12</t>
  </si>
  <si>
    <t>ट्वे³¹12</t>
  </si>
  <si>
    <t>ဋွဲ</t>
  </si>
  <si>
    <t>ṭweare13</t>
  </si>
  <si>
    <t>ट्वे³¹13</t>
  </si>
  <si>
    <t>ဋွည့်</t>
  </si>
  <si>
    <t>ṭweare21</t>
  </si>
  <si>
    <t>ट्वे³¹21</t>
  </si>
  <si>
    <t>ဋွည်</t>
  </si>
  <si>
    <t>ṭweare22</t>
  </si>
  <si>
    <t>ट्वे³¹22</t>
  </si>
  <si>
    <t>ဋွည်း</t>
  </si>
  <si>
    <t>ṭweare23</t>
  </si>
  <si>
    <t>ट्वे³¹23</t>
  </si>
  <si>
    <t>ဋွိတ်</t>
  </si>
  <si>
    <t>ṭwate1</t>
  </si>
  <si>
    <t>ट्वै1</t>
  </si>
  <si>
    <t>ဋွိပ်</t>
  </si>
  <si>
    <t>ṭwate2</t>
  </si>
  <si>
    <t>ट्वै2</t>
  </si>
  <si>
    <t>ဋွိန့်</t>
  </si>
  <si>
    <t>ṭwain1</t>
  </si>
  <si>
    <t>ट्वैन11</t>
  </si>
  <si>
    <t>ဋွိန်</t>
  </si>
  <si>
    <t>ṭwain2</t>
  </si>
  <si>
    <t>ट्वैन12</t>
  </si>
  <si>
    <t>ဋွိန်း</t>
  </si>
  <si>
    <t>ṭwain3</t>
  </si>
  <si>
    <t>ट्वैन13</t>
  </si>
  <si>
    <t>ဋွိမ့်</t>
  </si>
  <si>
    <t>ṭwaim1</t>
  </si>
  <si>
    <t>ट्वैम1</t>
  </si>
  <si>
    <t>ဋွိမ်</t>
  </si>
  <si>
    <t>ṭwaim2</t>
  </si>
  <si>
    <t>ट्वैम2</t>
  </si>
  <si>
    <t>ဋွိမ်း</t>
  </si>
  <si>
    <t>ṭwaim3</t>
  </si>
  <si>
    <t>ट्वैम3</t>
  </si>
  <si>
    <t>ဋွို့</t>
  </si>
  <si>
    <t>ṭwo1</t>
  </si>
  <si>
    <t>ट्वो1</t>
  </si>
  <si>
    <t>ဋွို</t>
  </si>
  <si>
    <t>ṭwo2</t>
  </si>
  <si>
    <t>ट्वो2</t>
  </si>
  <si>
    <t>ဋွိုး</t>
  </si>
  <si>
    <t>ṭwo3</t>
  </si>
  <si>
    <t>ट्वो3</t>
  </si>
  <si>
    <t>ဋွုန့်</t>
  </si>
  <si>
    <t>ṭwone11</t>
  </si>
  <si>
    <t>ट्वोन11</t>
  </si>
  <si>
    <t>ဋွုန်</t>
  </si>
  <si>
    <t>ṭwone12</t>
  </si>
  <si>
    <t>ट्वोन12</t>
  </si>
  <si>
    <t>ဋွုန်း</t>
  </si>
  <si>
    <t>ṭwone13</t>
  </si>
  <si>
    <t>ट्वोन13</t>
  </si>
  <si>
    <t>ဋွုံ့</t>
  </si>
  <si>
    <t>ṭwone21</t>
  </si>
  <si>
    <t>ट्वोन21</t>
  </si>
  <si>
    <t>ဋွုံ</t>
  </si>
  <si>
    <t>ṭwone22</t>
  </si>
  <si>
    <t>ट्वोन22</t>
  </si>
  <si>
    <t>ဋွုံး</t>
  </si>
  <si>
    <t>ṭwone23</t>
  </si>
  <si>
    <t>ट्वोन23</t>
  </si>
  <si>
    <t>ဋွုဏ့်</t>
  </si>
  <si>
    <t>ṭwone31</t>
  </si>
  <si>
    <t>ट्वोन31</t>
  </si>
  <si>
    <t>ဋွုဏ်</t>
  </si>
  <si>
    <t>ṭwone32</t>
  </si>
  <si>
    <t>ट्वोन32</t>
  </si>
  <si>
    <t>ဋွုဏ်း</t>
  </si>
  <si>
    <t>ṭwone33</t>
  </si>
  <si>
    <t>ट्वोन33</t>
  </si>
  <si>
    <t>ဋွုတ်</t>
  </si>
  <si>
    <t>ṭwOat</t>
  </si>
  <si>
    <t>ट्वोट</t>
  </si>
  <si>
    <t>ဋွုပ်</t>
  </si>
  <si>
    <t>ṭwOap</t>
  </si>
  <si>
    <t>ट्वोप</t>
  </si>
  <si>
    <t>ဋွော့</t>
  </si>
  <si>
    <t>ṭwau1</t>
  </si>
  <si>
    <t>ट्वौ1</t>
  </si>
  <si>
    <t>ဋွော်</t>
  </si>
  <si>
    <t>ṭwau2</t>
  </si>
  <si>
    <t>ट्वौ2</t>
  </si>
  <si>
    <t>ဋွော</t>
  </si>
  <si>
    <t>ṭwau3</t>
  </si>
  <si>
    <t>ट्वौ3</t>
  </si>
  <si>
    <t>ṭwoun1</t>
  </si>
  <si>
    <t>ट्वौन1</t>
  </si>
  <si>
    <t>ṭwoun2</t>
  </si>
  <si>
    <t>ट्वौन2</t>
  </si>
  <si>
    <t>ṭwoun3</t>
  </si>
  <si>
    <t>ट्वौन3</t>
  </si>
  <si>
    <t>ဋွောက်</t>
  </si>
  <si>
    <t>ṭwout</t>
  </si>
  <si>
    <t>ट्वौत</t>
  </si>
  <si>
    <t>ṭwan1</t>
  </si>
  <si>
    <t>ṭwan2</t>
  </si>
  <si>
    <t>ṭwan3</t>
  </si>
  <si>
    <t>ṭwam1</t>
  </si>
  <si>
    <t>ṭwam2</t>
  </si>
  <si>
    <t>ṭwam3</t>
  </si>
  <si>
    <t>ဋွဏ်</t>
  </si>
  <si>
    <t>ṭwam4</t>
  </si>
  <si>
    <t>ट्वं4</t>
  </si>
  <si>
    <t>ဋွှ</t>
  </si>
  <si>
    <t>ဋွှာ</t>
  </si>
  <si>
    <t>ဋွှား</t>
  </si>
  <si>
    <t>ဋွှိုင့်</t>
  </si>
  <si>
    <t>ဋွှိုင်</t>
  </si>
  <si>
    <t>ဋွှိုင်း</t>
  </si>
  <si>
    <t>ဋွှိုက်</t>
  </si>
  <si>
    <t>ဋွှက်</t>
  </si>
  <si>
    <t>ဋွှတ်</t>
  </si>
  <si>
    <t>ဋွှပ်</t>
  </si>
  <si>
    <t>ဋွှဒ်</t>
  </si>
  <si>
    <t>ဋွှာတ်</t>
  </si>
  <si>
    <t>ဋွှာသ်</t>
  </si>
  <si>
    <t>ဋွှိ</t>
  </si>
  <si>
    <t>ဋွှီ</t>
  </si>
  <si>
    <t>ဋွှီး</t>
  </si>
  <si>
    <t>ဋွှင့်</t>
  </si>
  <si>
    <t>ဋွှင်</t>
  </si>
  <si>
    <t>ဋွှင်း</t>
  </si>
  <si>
    <t>ဋွှေတ်</t>
  </si>
  <si>
    <t>ဋွှစ်</t>
  </si>
  <si>
    <t>ဋွှု</t>
  </si>
  <si>
    <t>ဋွှူ</t>
  </si>
  <si>
    <t>ဋွှူး</t>
  </si>
  <si>
    <t>ဋွှေ့</t>
  </si>
  <si>
    <t>ဋွှေ</t>
  </si>
  <si>
    <t>ဋွှေး</t>
  </si>
  <si>
    <t>ဋွှယ်</t>
  </si>
  <si>
    <t>ဋွှဲ</t>
  </si>
  <si>
    <t>ဋွှည့်</t>
  </si>
  <si>
    <t>ဋွှည်</t>
  </si>
  <si>
    <t>ဋွှည်း</t>
  </si>
  <si>
    <t>ဋွှိတ်</t>
  </si>
  <si>
    <t>ဋွှိပ်</t>
  </si>
  <si>
    <t>ဋွှိန့်</t>
  </si>
  <si>
    <t>ဋွှိန်</t>
  </si>
  <si>
    <t>ဋွှိန်း</t>
  </si>
  <si>
    <t>ဋွှိမ့်</t>
  </si>
  <si>
    <t>ဋွှိမ်</t>
  </si>
  <si>
    <t>ဋွှိမ်း</t>
  </si>
  <si>
    <t>ဋွှို့</t>
  </si>
  <si>
    <t>ဋွှို</t>
  </si>
  <si>
    <t>ဋွှိုး</t>
  </si>
  <si>
    <t>ဋွှုန့်</t>
  </si>
  <si>
    <t>ဋွှုန်</t>
  </si>
  <si>
    <t>ဋွှုန်း</t>
  </si>
  <si>
    <t>ဋွှုံ့</t>
  </si>
  <si>
    <t>ဋွှုံ</t>
  </si>
  <si>
    <t>ဋွှုံး</t>
  </si>
  <si>
    <t>ဋွှုဏ့်</t>
  </si>
  <si>
    <t>ဋွှုဏ်</t>
  </si>
  <si>
    <t>ဋွှုဏ်း</t>
  </si>
  <si>
    <t>ဋွှုတ်</t>
  </si>
  <si>
    <t>ဋွှုပ်</t>
  </si>
  <si>
    <t>ဋွှော့</t>
  </si>
  <si>
    <t>ဋွှော်</t>
  </si>
  <si>
    <t>ဋွှော</t>
  </si>
  <si>
    <t>ဋွှောက်</t>
  </si>
  <si>
    <t>ဋွှန့်</t>
  </si>
  <si>
    <t>ဋွှန်</t>
  </si>
  <si>
    <t>ဋွှန်း</t>
  </si>
  <si>
    <t>ဋွှမ့်</t>
  </si>
  <si>
    <t>ဋွှမ်</t>
  </si>
  <si>
    <t>ဋွှမ်း</t>
  </si>
  <si>
    <t>ဋွှံ့</t>
  </si>
  <si>
    <t>ဋွှံ</t>
  </si>
  <si>
    <t>ဋွှဏ်</t>
  </si>
  <si>
    <t>ဌျ</t>
  </si>
  <si>
    <t>ṭhya1</t>
  </si>
  <si>
    <t>ဌျာ</t>
  </si>
  <si>
    <t>ṭhya2</t>
  </si>
  <si>
    <t>ठ्या2</t>
  </si>
  <si>
    <t>ဌျား</t>
  </si>
  <si>
    <t>ṭhya3</t>
  </si>
  <si>
    <t>ठ्या3</t>
  </si>
  <si>
    <t>ဌျိုင့်</t>
  </si>
  <si>
    <t>ṭhyine1</t>
  </si>
  <si>
    <t>ठ्याइन1</t>
  </si>
  <si>
    <t>ဌျိုင်</t>
  </si>
  <si>
    <t>ṭhyine2</t>
  </si>
  <si>
    <t>ठ्याइन2</t>
  </si>
  <si>
    <t>ဌျိုင်း</t>
  </si>
  <si>
    <t>ṭhyine3</t>
  </si>
  <si>
    <t>ठ्याइन3</t>
  </si>
  <si>
    <t>ဌျိုက်</t>
  </si>
  <si>
    <t>ဌျက်</t>
  </si>
  <si>
    <t>ṭhyet1</t>
  </si>
  <si>
    <t>ဌျတ်</t>
  </si>
  <si>
    <t>ṭhyut1</t>
  </si>
  <si>
    <t>ဌျပ်</t>
  </si>
  <si>
    <t>ṭhyut2</t>
  </si>
  <si>
    <t>ဌျဒ်</t>
  </si>
  <si>
    <t>ṭhyut3</t>
  </si>
  <si>
    <t>ဌျာတ်</t>
  </si>
  <si>
    <t>ṭhyut4</t>
  </si>
  <si>
    <t>ဌျာသ်</t>
  </si>
  <si>
    <t>ṭhyut5</t>
  </si>
  <si>
    <t>ဌျိ</t>
  </si>
  <si>
    <t>ठ्यि1</t>
  </si>
  <si>
    <t>ဌျီ</t>
  </si>
  <si>
    <t>ठ्यि2</t>
  </si>
  <si>
    <t>ဌျီး</t>
  </si>
  <si>
    <t>ठ्यि3</t>
  </si>
  <si>
    <t>ဌျင့်</t>
  </si>
  <si>
    <t>ṭhyin1</t>
  </si>
  <si>
    <t>ठ्यिन1</t>
  </si>
  <si>
    <t>ဌျင်</t>
  </si>
  <si>
    <t>ठ्यिन2</t>
  </si>
  <si>
    <t>ဌျင်း</t>
  </si>
  <si>
    <t>ṭhyin3</t>
  </si>
  <si>
    <t>ठ्यिन3</t>
  </si>
  <si>
    <t>ဌျေတ်</t>
  </si>
  <si>
    <t>ṭhyit1</t>
  </si>
  <si>
    <t>ဌျစ်</t>
  </si>
  <si>
    <t>ṭhyit2</t>
  </si>
  <si>
    <t>ဌျု</t>
  </si>
  <si>
    <t>ṭhyu1</t>
  </si>
  <si>
    <t>ठ्यु1</t>
  </si>
  <si>
    <t>ဌျူ</t>
  </si>
  <si>
    <t>ṭhyu2</t>
  </si>
  <si>
    <t>ठ्यु2</t>
  </si>
  <si>
    <t>ဌျူး</t>
  </si>
  <si>
    <t>ṭhyu3</t>
  </si>
  <si>
    <t>ठ्यु3</t>
  </si>
  <si>
    <t>ဌျွန့်</t>
  </si>
  <si>
    <t>ṭhyoon11</t>
  </si>
  <si>
    <t>ठ्युन11</t>
  </si>
  <si>
    <t>ဌျွန်</t>
  </si>
  <si>
    <t>ṭhyoon12</t>
  </si>
  <si>
    <t>ठ्युन12</t>
  </si>
  <si>
    <t>ဌျွန်း</t>
  </si>
  <si>
    <t>ṭhyoon13</t>
  </si>
  <si>
    <t>ठ्युन13</t>
  </si>
  <si>
    <t>ဌျွမ့်</t>
  </si>
  <si>
    <t>ṭhyoon21</t>
  </si>
  <si>
    <t>ठ्युन21</t>
  </si>
  <si>
    <t>ဌျွမ်</t>
  </si>
  <si>
    <t>ṭhyoon22</t>
  </si>
  <si>
    <t>ठ्युन22</t>
  </si>
  <si>
    <t>ဌျွမ်း</t>
  </si>
  <si>
    <t>ṭhyoon23</t>
  </si>
  <si>
    <t>ठ्युन23</t>
  </si>
  <si>
    <t>ဌျွံ့</t>
  </si>
  <si>
    <t>ṭhyoon31</t>
  </si>
  <si>
    <t>ठ्युन31</t>
  </si>
  <si>
    <t>ဌျွံ</t>
  </si>
  <si>
    <t>ṭhyoon32</t>
  </si>
  <si>
    <t>ठ्युन32</t>
  </si>
  <si>
    <t>ဌျွံး</t>
  </si>
  <si>
    <t>ṭhyoon33</t>
  </si>
  <si>
    <t>ठ्युन33</t>
  </si>
  <si>
    <t>ဌျွတ်</t>
  </si>
  <si>
    <t>ṭhyoot1</t>
  </si>
  <si>
    <t>ठ्युत1</t>
  </si>
  <si>
    <t>ဌျွပ်</t>
  </si>
  <si>
    <t>ṭhyoot2</t>
  </si>
  <si>
    <t>ठ्युत2</t>
  </si>
  <si>
    <t>ဌျေ့</t>
  </si>
  <si>
    <t>ṭhyay1</t>
  </si>
  <si>
    <t>ठ्ये1</t>
  </si>
  <si>
    <t>ဌျေ</t>
  </si>
  <si>
    <t>ṭhyay2</t>
  </si>
  <si>
    <t>ठ्ये2</t>
  </si>
  <si>
    <t>ဌျေး</t>
  </si>
  <si>
    <t>ṭhyay3</t>
  </si>
  <si>
    <t>ठ्ये3</t>
  </si>
  <si>
    <t>ṭhyeare11</t>
  </si>
  <si>
    <t>ठ्ये³¹11</t>
  </si>
  <si>
    <t>ဌျယ်</t>
  </si>
  <si>
    <t>ṭhyeare12</t>
  </si>
  <si>
    <t>ठ्ये³¹12</t>
  </si>
  <si>
    <t>ဌျဲ</t>
  </si>
  <si>
    <t>ṭhyeare13</t>
  </si>
  <si>
    <t>ठ्ये³¹13</t>
  </si>
  <si>
    <t>ဌျည့်</t>
  </si>
  <si>
    <t>ṭhyeare21</t>
  </si>
  <si>
    <t>ठ्ये³¹21</t>
  </si>
  <si>
    <t>ဌျည်</t>
  </si>
  <si>
    <t>ṭhyeare22</t>
  </si>
  <si>
    <t>ठ्ये³¹22</t>
  </si>
  <si>
    <t>ဌျည်း</t>
  </si>
  <si>
    <t>ṭhyeare23</t>
  </si>
  <si>
    <t>ठ्ये³¹23</t>
  </si>
  <si>
    <t>ဌျိတ်</t>
  </si>
  <si>
    <t>ṭhyate1</t>
  </si>
  <si>
    <t>ठ्यै1</t>
  </si>
  <si>
    <t>ဌျိပ်</t>
  </si>
  <si>
    <t>ṭhyate2</t>
  </si>
  <si>
    <t>ठ्यै2</t>
  </si>
  <si>
    <t>ဌျိန့်</t>
  </si>
  <si>
    <t>ṭhyain1</t>
  </si>
  <si>
    <t>ठ्यैन11</t>
  </si>
  <si>
    <t>ဌျိန်</t>
  </si>
  <si>
    <t>ṭhyain2</t>
  </si>
  <si>
    <t>ठ्यैन12</t>
  </si>
  <si>
    <t>ဌျိန်း</t>
  </si>
  <si>
    <t>ṭhyain3</t>
  </si>
  <si>
    <t>ठ्यैन13</t>
  </si>
  <si>
    <t>ဌျိမ့်</t>
  </si>
  <si>
    <t>ṭhyaim1</t>
  </si>
  <si>
    <t>ठ्यैम1</t>
  </si>
  <si>
    <t>ဌျိမ်</t>
  </si>
  <si>
    <t>ṭhyaim2</t>
  </si>
  <si>
    <t>ठ्यैम2</t>
  </si>
  <si>
    <t>ဌျိမ်း</t>
  </si>
  <si>
    <t>ṭhyaim3</t>
  </si>
  <si>
    <t>ठ्यैम3</t>
  </si>
  <si>
    <t>ဌျို့</t>
  </si>
  <si>
    <t>ṭhyo1</t>
  </si>
  <si>
    <t>ठ्यो1</t>
  </si>
  <si>
    <t>ဌျို</t>
  </si>
  <si>
    <t>ṭhyo2</t>
  </si>
  <si>
    <t>ठ्यो2</t>
  </si>
  <si>
    <t>ဌျိုး</t>
  </si>
  <si>
    <t>ṭhyo3</t>
  </si>
  <si>
    <t>ठ्यो3</t>
  </si>
  <si>
    <t>ဌျုန့်</t>
  </si>
  <si>
    <t>ṭhyone11</t>
  </si>
  <si>
    <t>ठ्योन11</t>
  </si>
  <si>
    <t>ဌျုန်</t>
  </si>
  <si>
    <t>ṭhyone12</t>
  </si>
  <si>
    <t>ठ्योन12</t>
  </si>
  <si>
    <t>ဌျုန်း</t>
  </si>
  <si>
    <t>ṭhyone13</t>
  </si>
  <si>
    <t>ठ्योन13</t>
  </si>
  <si>
    <t>ဌျုံ့</t>
  </si>
  <si>
    <t>ṭhyone21</t>
  </si>
  <si>
    <t>ठ्योन21</t>
  </si>
  <si>
    <t>ဌျုံ</t>
  </si>
  <si>
    <t>ṭhyone22</t>
  </si>
  <si>
    <t>ठ्योन22</t>
  </si>
  <si>
    <t>ဌျုံး</t>
  </si>
  <si>
    <t>ṭhyone23</t>
  </si>
  <si>
    <t>ठ्योन23</t>
  </si>
  <si>
    <t>ဌျုဏ့်</t>
  </si>
  <si>
    <t>ṭhyone31</t>
  </si>
  <si>
    <t>ठ्योन31</t>
  </si>
  <si>
    <t>ဌျုဏ်</t>
  </si>
  <si>
    <t>ṭhyone32</t>
  </si>
  <si>
    <t>ठ्योन32</t>
  </si>
  <si>
    <t>ဌျုဏ်း</t>
  </si>
  <si>
    <t>ṭhyone33</t>
  </si>
  <si>
    <t>ठ्योन33</t>
  </si>
  <si>
    <t>ဌျုတ်</t>
  </si>
  <si>
    <t>ṭhyOat</t>
  </si>
  <si>
    <t>ठ्योट</t>
  </si>
  <si>
    <t>ဌျုပ်</t>
  </si>
  <si>
    <t>ṭhyOap</t>
  </si>
  <si>
    <t>ठ्योप</t>
  </si>
  <si>
    <t>ဌျော့</t>
  </si>
  <si>
    <t>ṭhyau1</t>
  </si>
  <si>
    <t>ठ्यौ1</t>
  </si>
  <si>
    <t>ဌျော်</t>
  </si>
  <si>
    <t>ṭhyau2</t>
  </si>
  <si>
    <t>ठ्यौ2</t>
  </si>
  <si>
    <t>ဌျော</t>
  </si>
  <si>
    <t>ṭhyau3</t>
  </si>
  <si>
    <t>ठ्यौ3</t>
  </si>
  <si>
    <t>ṭhyoun1</t>
  </si>
  <si>
    <t>ठ्यौन1</t>
  </si>
  <si>
    <t>ṭhyoun2</t>
  </si>
  <si>
    <t>ठ्यौन2</t>
  </si>
  <si>
    <t>ṭhyoun3</t>
  </si>
  <si>
    <t>ठ्यौन3</t>
  </si>
  <si>
    <t>ဌျောက်</t>
  </si>
  <si>
    <t>ṭhyout</t>
  </si>
  <si>
    <t>ठ्यौत</t>
  </si>
  <si>
    <t>ဌျန့်</t>
  </si>
  <si>
    <t>ṭhyan1</t>
  </si>
  <si>
    <t>ठ्यं11</t>
  </si>
  <si>
    <t>ဌျန်</t>
  </si>
  <si>
    <t>ṭhyan2</t>
  </si>
  <si>
    <t>ठ्यं12</t>
  </si>
  <si>
    <t>ဌျန်း</t>
  </si>
  <si>
    <t>ṭhyan3</t>
  </si>
  <si>
    <t>ठ्यं13</t>
  </si>
  <si>
    <t>ဌျမ့်</t>
  </si>
  <si>
    <t>ṭhyam1</t>
  </si>
  <si>
    <t>ठ्यं21</t>
  </si>
  <si>
    <t>ဌျမ်</t>
  </si>
  <si>
    <t>ṭhyam2</t>
  </si>
  <si>
    <t>ठ्यं22</t>
  </si>
  <si>
    <t>ဌျမ်း</t>
  </si>
  <si>
    <t>ṭhyam3</t>
  </si>
  <si>
    <t>ठ्यं23</t>
  </si>
  <si>
    <t>ဌျံ့</t>
  </si>
  <si>
    <t>ठ्यं31</t>
  </si>
  <si>
    <t>ဌျံ</t>
  </si>
  <si>
    <t>ठ्यं32</t>
  </si>
  <si>
    <t>ဌျဏ်</t>
  </si>
  <si>
    <t>ṭhyam4</t>
  </si>
  <si>
    <t>ठ्यं4</t>
  </si>
  <si>
    <t>ဌြ</t>
  </si>
  <si>
    <t>ဌြာ</t>
  </si>
  <si>
    <t>ဌြား</t>
  </si>
  <si>
    <t>ဌြိုင့်</t>
  </si>
  <si>
    <t>ဌြိုင်</t>
  </si>
  <si>
    <t>ဌြိုင်း</t>
  </si>
  <si>
    <t>ဌြိုက်</t>
  </si>
  <si>
    <t>ဌြက်</t>
  </si>
  <si>
    <t>ဌြတ်</t>
  </si>
  <si>
    <t>ဌြပ်</t>
  </si>
  <si>
    <t>ဌြဒ်</t>
  </si>
  <si>
    <t>ဌြာတ်</t>
  </si>
  <si>
    <t>ဌြာသ်</t>
  </si>
  <si>
    <t>ဌြိ</t>
  </si>
  <si>
    <t>ဌြီ</t>
  </si>
  <si>
    <t>ဌြီး</t>
  </si>
  <si>
    <t>ဌြင့်</t>
  </si>
  <si>
    <t>ဌြင်</t>
  </si>
  <si>
    <t>ဌြင်း</t>
  </si>
  <si>
    <t>ဌြေတ်</t>
  </si>
  <si>
    <t>ဌြစ်</t>
  </si>
  <si>
    <t>ဌြု</t>
  </si>
  <si>
    <t>ဌြူ</t>
  </si>
  <si>
    <t>ဌြူး</t>
  </si>
  <si>
    <t>ဌြွန့်</t>
  </si>
  <si>
    <t>ဌြွန်</t>
  </si>
  <si>
    <t>ဌြွန်း</t>
  </si>
  <si>
    <t>ဌြွမ့်</t>
  </si>
  <si>
    <t>ဌြွမ်</t>
  </si>
  <si>
    <t>ဌြွမ်း</t>
  </si>
  <si>
    <t>ဌြွံ့</t>
  </si>
  <si>
    <t>ဌြွံ</t>
  </si>
  <si>
    <t>ဌြွံး</t>
  </si>
  <si>
    <t>ဌြွတ်</t>
  </si>
  <si>
    <t>ဌြွပ်</t>
  </si>
  <si>
    <t>ဌြေ့</t>
  </si>
  <si>
    <t>ဌြေ</t>
  </si>
  <si>
    <t>ဌြေး</t>
  </si>
  <si>
    <t>ဌြယ်</t>
  </si>
  <si>
    <t>ဌြဲ</t>
  </si>
  <si>
    <t>ဌြည့်</t>
  </si>
  <si>
    <t>ဌြည်</t>
  </si>
  <si>
    <t>ဌြည်း</t>
  </si>
  <si>
    <t>ဌြိတ်</t>
  </si>
  <si>
    <t>ဌြိပ်</t>
  </si>
  <si>
    <t>ဌြိန့်</t>
  </si>
  <si>
    <t>ဌြိန်</t>
  </si>
  <si>
    <t>ဌြိန်း</t>
  </si>
  <si>
    <t>ဌြိမ့်</t>
  </si>
  <si>
    <t>ဌြိမ်</t>
  </si>
  <si>
    <t>ဌြိမ်း</t>
  </si>
  <si>
    <t>ဌြို့</t>
  </si>
  <si>
    <t>ဌြို</t>
  </si>
  <si>
    <t>ဌြိုး</t>
  </si>
  <si>
    <t>ဌြုန့်</t>
  </si>
  <si>
    <t>ဌြုန်</t>
  </si>
  <si>
    <t>ဌြုန်း</t>
  </si>
  <si>
    <t>ဌြုံ့</t>
  </si>
  <si>
    <t>ဌြုံ</t>
  </si>
  <si>
    <t>ဌြုံး</t>
  </si>
  <si>
    <t>ဌြုဏ့်</t>
  </si>
  <si>
    <t>ဌြုဏ်</t>
  </si>
  <si>
    <t>ဌြုဏ်း</t>
  </si>
  <si>
    <t>ဌြုတ်</t>
  </si>
  <si>
    <t>ဌြုပ်</t>
  </si>
  <si>
    <t>ဌြော့</t>
  </si>
  <si>
    <t>ဌြော်</t>
  </si>
  <si>
    <t>ဌြော</t>
  </si>
  <si>
    <t>ဌြောက်</t>
  </si>
  <si>
    <t>ဌြန့်</t>
  </si>
  <si>
    <t>ဌြန်</t>
  </si>
  <si>
    <t>ဌြန်း</t>
  </si>
  <si>
    <t>ဌြမ့်</t>
  </si>
  <si>
    <t>ဌြမ်</t>
  </si>
  <si>
    <t>ဌြမ်း</t>
  </si>
  <si>
    <t>ဌြံ့</t>
  </si>
  <si>
    <t>ဌြံ</t>
  </si>
  <si>
    <t>ဌြဏ်</t>
  </si>
  <si>
    <t>ဌှ</t>
  </si>
  <si>
    <t>hṭha1</t>
  </si>
  <si>
    <t>ဌှာ</t>
  </si>
  <si>
    <t>hṭha2</t>
  </si>
  <si>
    <t>ဌှား</t>
  </si>
  <si>
    <t>hṭha3</t>
  </si>
  <si>
    <t>ဌှိုင့်</t>
  </si>
  <si>
    <t>hṭhine1</t>
  </si>
  <si>
    <t>ဌှိုင်</t>
  </si>
  <si>
    <t>hṭhine2</t>
  </si>
  <si>
    <t>ဌှိုင်း</t>
  </si>
  <si>
    <t>hṭhine3</t>
  </si>
  <si>
    <t>ဌှိုက်</t>
  </si>
  <si>
    <t>ဌှက်</t>
  </si>
  <si>
    <t>hṭhet1</t>
  </si>
  <si>
    <t>ဌှတ်</t>
  </si>
  <si>
    <t>hṭhut1</t>
  </si>
  <si>
    <t>ဌှပ်</t>
  </si>
  <si>
    <t>hṭhut2</t>
  </si>
  <si>
    <t>ဌှဒ်</t>
  </si>
  <si>
    <t>hṭhut3</t>
  </si>
  <si>
    <t>ဌှာတ်</t>
  </si>
  <si>
    <t>hṭhut4</t>
  </si>
  <si>
    <t>ဌှာသ်</t>
  </si>
  <si>
    <t>hṭhut5</t>
  </si>
  <si>
    <t>ဌှိ</t>
  </si>
  <si>
    <t>ဌှီ</t>
  </si>
  <si>
    <t>ဌှီး</t>
  </si>
  <si>
    <t>ဌှင့်</t>
  </si>
  <si>
    <t>hṭhin1</t>
  </si>
  <si>
    <t>ဌှင်</t>
  </si>
  <si>
    <t>ဌှင်း</t>
  </si>
  <si>
    <t>hṭhin3</t>
  </si>
  <si>
    <t>ဌှေတ်</t>
  </si>
  <si>
    <t>hṭhit1</t>
  </si>
  <si>
    <t>ဌှစ်</t>
  </si>
  <si>
    <t>hṭhit2</t>
  </si>
  <si>
    <t>ဌှု</t>
  </si>
  <si>
    <t>hṭhu1</t>
  </si>
  <si>
    <t>ဌှူ</t>
  </si>
  <si>
    <t>hṭhu2</t>
  </si>
  <si>
    <t>ဌှူး</t>
  </si>
  <si>
    <t>hṭhu3</t>
  </si>
  <si>
    <t>ဌှွန့်</t>
  </si>
  <si>
    <t>hṭhoon11</t>
  </si>
  <si>
    <t>ဌှွန်</t>
  </si>
  <si>
    <t>hṭhoon12</t>
  </si>
  <si>
    <t>ဌှွန်း</t>
  </si>
  <si>
    <t>hṭhoon13</t>
  </si>
  <si>
    <t>ဌှွမ့်</t>
  </si>
  <si>
    <t>hṭhoon21</t>
  </si>
  <si>
    <t>ဌှွမ်</t>
  </si>
  <si>
    <t>hṭhoon22</t>
  </si>
  <si>
    <t>ဌှွမ်း</t>
  </si>
  <si>
    <t>hṭhoon23</t>
  </si>
  <si>
    <t>ဌှွံ့</t>
  </si>
  <si>
    <t>hṭhoon31</t>
  </si>
  <si>
    <t>ဌှွံ</t>
  </si>
  <si>
    <t>hṭhoon32</t>
  </si>
  <si>
    <t>ဌှွံး</t>
  </si>
  <si>
    <t>hṭhoon33</t>
  </si>
  <si>
    <t>ဌှွတ်</t>
  </si>
  <si>
    <t>hṭhoot1</t>
  </si>
  <si>
    <t>ဌှွပ်</t>
  </si>
  <si>
    <t>hṭhoot2</t>
  </si>
  <si>
    <t>ဌှေ့</t>
  </si>
  <si>
    <t>hṭhay1</t>
  </si>
  <si>
    <t>ဌှေ</t>
  </si>
  <si>
    <t>hṭhay2</t>
  </si>
  <si>
    <t>ဌှေး</t>
  </si>
  <si>
    <t>hṭhay3</t>
  </si>
  <si>
    <t>hṭheare11</t>
  </si>
  <si>
    <t>ဌှယ်</t>
  </si>
  <si>
    <t>hṭheare12</t>
  </si>
  <si>
    <t>ဌှဲ</t>
  </si>
  <si>
    <t>hṭheare13</t>
  </si>
  <si>
    <t>ဌှည့်</t>
  </si>
  <si>
    <t>hṭheare21</t>
  </si>
  <si>
    <t>ဌှည်</t>
  </si>
  <si>
    <t>hṭheare22</t>
  </si>
  <si>
    <t>ဌှည်း</t>
  </si>
  <si>
    <t>hṭheare23</t>
  </si>
  <si>
    <t>ဌှိတ်</t>
  </si>
  <si>
    <t>hṭhate1</t>
  </si>
  <si>
    <t>ဌှိပ်</t>
  </si>
  <si>
    <t>hṭhate2</t>
  </si>
  <si>
    <t>ဌှိန့်</t>
  </si>
  <si>
    <t>hṭhain1</t>
  </si>
  <si>
    <t>ဌှိန်</t>
  </si>
  <si>
    <t>hṭhain2</t>
  </si>
  <si>
    <t>ဌှိန်း</t>
  </si>
  <si>
    <t>hṭhain3</t>
  </si>
  <si>
    <t>ဌှိမ့်</t>
  </si>
  <si>
    <t>hṭhaim1</t>
  </si>
  <si>
    <t>ဌှိမ်</t>
  </si>
  <si>
    <t>hṭhaim2</t>
  </si>
  <si>
    <t>ဌှိမ်း</t>
  </si>
  <si>
    <t>hṭhaim3</t>
  </si>
  <si>
    <t>ဌှို့</t>
  </si>
  <si>
    <t>hṭho1</t>
  </si>
  <si>
    <t>ဌှို</t>
  </si>
  <si>
    <t>hṭho2</t>
  </si>
  <si>
    <t>ဌှိုး</t>
  </si>
  <si>
    <t>hṭho3</t>
  </si>
  <si>
    <t>ဌှုန့်</t>
  </si>
  <si>
    <t>hṭhone11</t>
  </si>
  <si>
    <t>ဌှုန်</t>
  </si>
  <si>
    <t>hṭhone12</t>
  </si>
  <si>
    <t>ဌှုန်း</t>
  </si>
  <si>
    <t>hṭhone13</t>
  </si>
  <si>
    <t>ဌှုံ့</t>
  </si>
  <si>
    <t>hṭhone21</t>
  </si>
  <si>
    <t>ဌှုံ</t>
  </si>
  <si>
    <t>hṭhone22</t>
  </si>
  <si>
    <t>ဌှုံး</t>
  </si>
  <si>
    <t>hṭhone23</t>
  </si>
  <si>
    <t>ဌှုဏ့်</t>
  </si>
  <si>
    <t>hṭhone31</t>
  </si>
  <si>
    <t>ဌှုဏ်</t>
  </si>
  <si>
    <t>hṭhone32</t>
  </si>
  <si>
    <t>ဌှုဏ်း</t>
  </si>
  <si>
    <t>hṭhone33</t>
  </si>
  <si>
    <t>ဌှုတ်</t>
  </si>
  <si>
    <t>hṭhOat</t>
  </si>
  <si>
    <t>ဌှုပ်</t>
  </si>
  <si>
    <t>hṭhOap</t>
  </si>
  <si>
    <t>ဌှော့</t>
  </si>
  <si>
    <t>hṭhau1</t>
  </si>
  <si>
    <t>ဌှော်</t>
  </si>
  <si>
    <t>hṭhau2</t>
  </si>
  <si>
    <t>ဌှော</t>
  </si>
  <si>
    <t>hṭhau3</t>
  </si>
  <si>
    <t>hṭhoun1</t>
  </si>
  <si>
    <t>hṭhoun2</t>
  </si>
  <si>
    <t>hṭhoun3</t>
  </si>
  <si>
    <t>ဌှောက်</t>
  </si>
  <si>
    <t>hṭhout</t>
  </si>
  <si>
    <t>ဌှန့်</t>
  </si>
  <si>
    <t>hṭhan1</t>
  </si>
  <si>
    <t>ဌှန်</t>
  </si>
  <si>
    <t>hṭhan2</t>
  </si>
  <si>
    <t>ဌှန်း</t>
  </si>
  <si>
    <t>hṭhan3</t>
  </si>
  <si>
    <t>ဌှမ့်</t>
  </si>
  <si>
    <t>hṭham1</t>
  </si>
  <si>
    <t>ဌှမ်</t>
  </si>
  <si>
    <t>hṭham2</t>
  </si>
  <si>
    <t>ဌှမ်း</t>
  </si>
  <si>
    <t>hṭham3</t>
  </si>
  <si>
    <t>ဌှံ့</t>
  </si>
  <si>
    <t>ဌှံ</t>
  </si>
  <si>
    <t>ဌှဏ်</t>
  </si>
  <si>
    <t>hṭham4</t>
  </si>
  <si>
    <t>ဌွ</t>
  </si>
  <si>
    <t>ṭhwa1</t>
  </si>
  <si>
    <t>ဌွာ</t>
  </si>
  <si>
    <t>ṭhwa2</t>
  </si>
  <si>
    <t>ठ्वा2</t>
  </si>
  <si>
    <t>ဌွား</t>
  </si>
  <si>
    <t>ṭhwa3</t>
  </si>
  <si>
    <t>ठ्वा3</t>
  </si>
  <si>
    <t>ဌွိုင့်</t>
  </si>
  <si>
    <t>ṭhwine1</t>
  </si>
  <si>
    <t>ठ्वाइन1</t>
  </si>
  <si>
    <t>ဌွိုင်</t>
  </si>
  <si>
    <t>ṭhwine2</t>
  </si>
  <si>
    <t>ठ्वाइन2</t>
  </si>
  <si>
    <t>ဌွိုင်း</t>
  </si>
  <si>
    <t>ṭhwine3</t>
  </si>
  <si>
    <t>ठ्वाइन3</t>
  </si>
  <si>
    <t>ဌွိုက်</t>
  </si>
  <si>
    <t>ဌွက်</t>
  </si>
  <si>
    <t>ṭhwet1</t>
  </si>
  <si>
    <t>ṭhwut1</t>
  </si>
  <si>
    <t>ṭhwut2</t>
  </si>
  <si>
    <t>ဌွဒ်</t>
  </si>
  <si>
    <t>ṭhwut3</t>
  </si>
  <si>
    <t>ဌွာတ်</t>
  </si>
  <si>
    <t>ṭhwut4</t>
  </si>
  <si>
    <t>ဌွာသ်</t>
  </si>
  <si>
    <t>ṭhwut5</t>
  </si>
  <si>
    <t>ဌွိ</t>
  </si>
  <si>
    <t>ठ्वि1</t>
  </si>
  <si>
    <t>ဌွီ</t>
  </si>
  <si>
    <t>ठ्वि2</t>
  </si>
  <si>
    <t>ဌွီး</t>
  </si>
  <si>
    <t>ठ्वि3</t>
  </si>
  <si>
    <t>ဌွင့်</t>
  </si>
  <si>
    <t>ṭhwin1</t>
  </si>
  <si>
    <t>ठ्विन1</t>
  </si>
  <si>
    <t>ဌွင်</t>
  </si>
  <si>
    <t>ठ्विन2</t>
  </si>
  <si>
    <t>ဌွင်း</t>
  </si>
  <si>
    <t>ṭhwin3</t>
  </si>
  <si>
    <t>ठ्विन3</t>
  </si>
  <si>
    <t>ဌွေတ်</t>
  </si>
  <si>
    <t>ṭhwit1</t>
  </si>
  <si>
    <t>ဌွစ်</t>
  </si>
  <si>
    <t>ṭhwit2</t>
  </si>
  <si>
    <t>ဌွု</t>
  </si>
  <si>
    <t>ṭhwu1</t>
  </si>
  <si>
    <t>ठ्वु1</t>
  </si>
  <si>
    <t>ဌွူ</t>
  </si>
  <si>
    <t>ṭhwu2</t>
  </si>
  <si>
    <t>ठ्वु2</t>
  </si>
  <si>
    <t>ဌွူး</t>
  </si>
  <si>
    <t>ṭhwu3</t>
  </si>
  <si>
    <t>ठ्वु3</t>
  </si>
  <si>
    <t>ဌွေ့</t>
  </si>
  <si>
    <t>ṭhway1</t>
  </si>
  <si>
    <t>ठ्वे1</t>
  </si>
  <si>
    <t>ဌွေ</t>
  </si>
  <si>
    <t>ṭhway2</t>
  </si>
  <si>
    <t>ठ्वे2</t>
  </si>
  <si>
    <t>ဌွေး</t>
  </si>
  <si>
    <t>ṭhway3</t>
  </si>
  <si>
    <t>ठ्वे3</t>
  </si>
  <si>
    <t>ṭhweare11</t>
  </si>
  <si>
    <t>ठ्वे³¹11</t>
  </si>
  <si>
    <t>ဌွယ်</t>
  </si>
  <si>
    <t>ṭhweare12</t>
  </si>
  <si>
    <t>ठ्वे³¹12</t>
  </si>
  <si>
    <t>ဌွဲ</t>
  </si>
  <si>
    <t>ṭhweare13</t>
  </si>
  <si>
    <t>ठ्वे³¹13</t>
  </si>
  <si>
    <t>ဌွည့်</t>
  </si>
  <si>
    <t>ṭhweare21</t>
  </si>
  <si>
    <t>ठ्वे³¹21</t>
  </si>
  <si>
    <t>ဌွည်</t>
  </si>
  <si>
    <t>ṭhweare22</t>
  </si>
  <si>
    <t>ठ्वे³¹22</t>
  </si>
  <si>
    <t>ဌွည်း</t>
  </si>
  <si>
    <t>ṭhweare23</t>
  </si>
  <si>
    <t>ठ्वे³¹23</t>
  </si>
  <si>
    <t>ဌွိတ်</t>
  </si>
  <si>
    <t>ṭhwate1</t>
  </si>
  <si>
    <t>ठ्वै1</t>
  </si>
  <si>
    <t>ဌွိပ်</t>
  </si>
  <si>
    <t>ṭhwate2</t>
  </si>
  <si>
    <t>ठ्वै2</t>
  </si>
  <si>
    <t>ဌွိန့်</t>
  </si>
  <si>
    <t>ṭhwain1</t>
  </si>
  <si>
    <t>ठ्वैन11</t>
  </si>
  <si>
    <t>ဌွိန်</t>
  </si>
  <si>
    <t>ṭhwain2</t>
  </si>
  <si>
    <t>ठ्वैन12</t>
  </si>
  <si>
    <t>ဌွိန်း</t>
  </si>
  <si>
    <t>ṭhwain3</t>
  </si>
  <si>
    <t>ठ्वैन13</t>
  </si>
  <si>
    <t>ဌွိမ့်</t>
  </si>
  <si>
    <t>ṭhwaim1</t>
  </si>
  <si>
    <t>ठ्वैम1</t>
  </si>
  <si>
    <t>ဌွိမ်</t>
  </si>
  <si>
    <t>ṭhwaim2</t>
  </si>
  <si>
    <t>ठ्वैम2</t>
  </si>
  <si>
    <t>ဌွိမ်း</t>
  </si>
  <si>
    <t>ṭhwaim3</t>
  </si>
  <si>
    <t>ठ्वैम3</t>
  </si>
  <si>
    <t>ဌွို့</t>
  </si>
  <si>
    <t>ṭhwo1</t>
  </si>
  <si>
    <t>ठ्वो1</t>
  </si>
  <si>
    <t>ဌွို</t>
  </si>
  <si>
    <t>ṭhwo2</t>
  </si>
  <si>
    <t>ठ्वो2</t>
  </si>
  <si>
    <t>ဌွိုး</t>
  </si>
  <si>
    <t>ṭhwo3</t>
  </si>
  <si>
    <t>ठ्वो3</t>
  </si>
  <si>
    <t>ဌွုန့်</t>
  </si>
  <si>
    <t>ṭhwone11</t>
  </si>
  <si>
    <t>ठ्वोन11</t>
  </si>
  <si>
    <t>ဌွုန်</t>
  </si>
  <si>
    <t>ṭhwone12</t>
  </si>
  <si>
    <t>ठ्वोन12</t>
  </si>
  <si>
    <t>ဌွုန်း</t>
  </si>
  <si>
    <t>ṭhwone13</t>
  </si>
  <si>
    <t>ठ्वोन13</t>
  </si>
  <si>
    <t>ဌွုံ့</t>
  </si>
  <si>
    <t>ṭhwone21</t>
  </si>
  <si>
    <t>ठ्वोन21</t>
  </si>
  <si>
    <t>ဌွုံ</t>
  </si>
  <si>
    <t>ṭhwone22</t>
  </si>
  <si>
    <t>ठ्वोन22</t>
  </si>
  <si>
    <t>ဌွုံး</t>
  </si>
  <si>
    <t>ṭhwone23</t>
  </si>
  <si>
    <t>ठ्वोन23</t>
  </si>
  <si>
    <t>ဌွုဏ့်</t>
  </si>
  <si>
    <t>ṭhwone31</t>
  </si>
  <si>
    <t>ठ्वोन31</t>
  </si>
  <si>
    <t>ဌွုဏ်</t>
  </si>
  <si>
    <t>ṭhwone32</t>
  </si>
  <si>
    <t>ठ्वोन32</t>
  </si>
  <si>
    <t>ဌွုဏ်း</t>
  </si>
  <si>
    <t>ṭhwone33</t>
  </si>
  <si>
    <t>ठ्वोन33</t>
  </si>
  <si>
    <t>ဌွုတ်</t>
  </si>
  <si>
    <t>ṭhwOat</t>
  </si>
  <si>
    <t>ठ्वोट</t>
  </si>
  <si>
    <t>ဌွုပ်</t>
  </si>
  <si>
    <t>ṭhwOap</t>
  </si>
  <si>
    <t>ठ्वोप</t>
  </si>
  <si>
    <t>ဌွော့</t>
  </si>
  <si>
    <t>ṭhwau1</t>
  </si>
  <si>
    <t>ठ्वौ1</t>
  </si>
  <si>
    <t>ဌွော်</t>
  </si>
  <si>
    <t>ṭhwau2</t>
  </si>
  <si>
    <t>ठ्वौ2</t>
  </si>
  <si>
    <t>ဌွော</t>
  </si>
  <si>
    <t>ṭhwau3</t>
  </si>
  <si>
    <t>ठ्वौ3</t>
  </si>
  <si>
    <t>ṭhwoun1</t>
  </si>
  <si>
    <t>ठ्वौन1</t>
  </si>
  <si>
    <t>ṭhwoun2</t>
  </si>
  <si>
    <t>ठ्वौन2</t>
  </si>
  <si>
    <t>ṭhwoun3</t>
  </si>
  <si>
    <t>ठ्वौन3</t>
  </si>
  <si>
    <t>ဌွောက်</t>
  </si>
  <si>
    <t>ṭhwout</t>
  </si>
  <si>
    <t>ठ्वौत</t>
  </si>
  <si>
    <t>ṭhwan1</t>
  </si>
  <si>
    <t>ṭhwan2</t>
  </si>
  <si>
    <t>ṭhwan3</t>
  </si>
  <si>
    <t>ṭhwam1</t>
  </si>
  <si>
    <t>ṭhwam2</t>
  </si>
  <si>
    <t>ṭhwam3</t>
  </si>
  <si>
    <t>ဌွဏ်</t>
  </si>
  <si>
    <t>ṭhwam4</t>
  </si>
  <si>
    <t>ठ्वं4</t>
  </si>
  <si>
    <t>ဌွှ</t>
  </si>
  <si>
    <t>ဌွှာ</t>
  </si>
  <si>
    <t>ဌွှား</t>
  </si>
  <si>
    <t>ဌွှိုင့်</t>
  </si>
  <si>
    <t>ဌွှိုင်</t>
  </si>
  <si>
    <t>ဌွှိုင်း</t>
  </si>
  <si>
    <t>ဌွှိုက်</t>
  </si>
  <si>
    <t>ဌွှက်</t>
  </si>
  <si>
    <t>ဌွှတ်</t>
  </si>
  <si>
    <t>ဌွှပ်</t>
  </si>
  <si>
    <t>ဌွှဒ်</t>
  </si>
  <si>
    <t>ဌွှာတ်</t>
  </si>
  <si>
    <t>ဌွှာသ်</t>
  </si>
  <si>
    <t>ဌွှိ</t>
  </si>
  <si>
    <t>ဌွှီ</t>
  </si>
  <si>
    <t>ဌွှီး</t>
  </si>
  <si>
    <t>ဌွှင့်</t>
  </si>
  <si>
    <t>ဌွှင်</t>
  </si>
  <si>
    <t>ဌွှင်း</t>
  </si>
  <si>
    <t>ဌွှေတ်</t>
  </si>
  <si>
    <t>ဌွှစ်</t>
  </si>
  <si>
    <t>ဌွှု</t>
  </si>
  <si>
    <t>ဌွှူ</t>
  </si>
  <si>
    <t>ဌွှူး</t>
  </si>
  <si>
    <t>ဌွှေ့</t>
  </si>
  <si>
    <t>ဌွှေ</t>
  </si>
  <si>
    <t>ဌွှေး</t>
  </si>
  <si>
    <t>ဌွှယ်</t>
  </si>
  <si>
    <t>ဌွှဲ</t>
  </si>
  <si>
    <t>ဌွှည့်</t>
  </si>
  <si>
    <t>ဌွှည်</t>
  </si>
  <si>
    <t>ဌွှည်း</t>
  </si>
  <si>
    <t>ဌွှိတ်</t>
  </si>
  <si>
    <t>ဌွှိပ်</t>
  </si>
  <si>
    <t>ဌွှိန့်</t>
  </si>
  <si>
    <t>ဌွှိန်</t>
  </si>
  <si>
    <t>ဌွှိန်း</t>
  </si>
  <si>
    <t>ဌွှိမ့်</t>
  </si>
  <si>
    <t>ဌွှိမ်</t>
  </si>
  <si>
    <t>ဌွှိမ်း</t>
  </si>
  <si>
    <t>ဌွှို့</t>
  </si>
  <si>
    <t>ဌွှို</t>
  </si>
  <si>
    <t>ဌွှိုး</t>
  </si>
  <si>
    <t>ဌွှုန့်</t>
  </si>
  <si>
    <t>ဌွှုန်</t>
  </si>
  <si>
    <t>ဌွှုန်း</t>
  </si>
  <si>
    <t>ဌွှုံ့</t>
  </si>
  <si>
    <t>ဌွှုံ</t>
  </si>
  <si>
    <t>ဌွှုံး</t>
  </si>
  <si>
    <t>ဌွှုဏ့်</t>
  </si>
  <si>
    <t>ဌွှုဏ်</t>
  </si>
  <si>
    <t>ဌွှုဏ်း</t>
  </si>
  <si>
    <t>ဌွှုတ်</t>
  </si>
  <si>
    <t>ဌွှုပ်</t>
  </si>
  <si>
    <t>ဌွှော့</t>
  </si>
  <si>
    <t>ဌွှော်</t>
  </si>
  <si>
    <t>ဌွှော</t>
  </si>
  <si>
    <t>ဌွှောက်</t>
  </si>
  <si>
    <t>ဌွှန့်</t>
  </si>
  <si>
    <t>ဌွှန်</t>
  </si>
  <si>
    <t>ဌွှန်း</t>
  </si>
  <si>
    <t>ဌွှမ့်</t>
  </si>
  <si>
    <t>ဌွှမ်</t>
  </si>
  <si>
    <t>ဌွှမ်း</t>
  </si>
  <si>
    <t>ဌွှံ့</t>
  </si>
  <si>
    <t>ဌွှံ</t>
  </si>
  <si>
    <t>ဌွှဏ်</t>
  </si>
  <si>
    <t>ဍျ</t>
  </si>
  <si>
    <t>ḍya1</t>
  </si>
  <si>
    <t>ဍျာ</t>
  </si>
  <si>
    <t>ḍya2</t>
  </si>
  <si>
    <t>ड्या2</t>
  </si>
  <si>
    <t>ဍျား</t>
  </si>
  <si>
    <t>ḍya3</t>
  </si>
  <si>
    <t>ड्या3</t>
  </si>
  <si>
    <t>ဍျိုင့်</t>
  </si>
  <si>
    <t>ḍyine1</t>
  </si>
  <si>
    <t>ड्याइन1</t>
  </si>
  <si>
    <t>ဍျိုင်</t>
  </si>
  <si>
    <t>ḍyine2</t>
  </si>
  <si>
    <t>ड्याइन2</t>
  </si>
  <si>
    <t>ဍျိုင်း</t>
  </si>
  <si>
    <t>ḍyine3</t>
  </si>
  <si>
    <t>ड्याइन3</t>
  </si>
  <si>
    <t>ဍျိုက်</t>
  </si>
  <si>
    <t>ဍျက်</t>
  </si>
  <si>
    <t>ḍyet1</t>
  </si>
  <si>
    <t>ဍျတ်</t>
  </si>
  <si>
    <t>ḍyut1</t>
  </si>
  <si>
    <t>ဍျပ်</t>
  </si>
  <si>
    <t>ḍyut2</t>
  </si>
  <si>
    <t>ဍျဒ်</t>
  </si>
  <si>
    <t>ḍyut3</t>
  </si>
  <si>
    <t>ဍျာတ်</t>
  </si>
  <si>
    <t>ḍyut4</t>
  </si>
  <si>
    <t>ဍျာသ်</t>
  </si>
  <si>
    <t>ḍyut5</t>
  </si>
  <si>
    <t>ဍျိ</t>
  </si>
  <si>
    <t>ड्यि1</t>
  </si>
  <si>
    <t>ဍျီ</t>
  </si>
  <si>
    <t>ड्यि2</t>
  </si>
  <si>
    <t>ဍျီး</t>
  </si>
  <si>
    <t>ड्यि3</t>
  </si>
  <si>
    <t>ဍျင့်</t>
  </si>
  <si>
    <t>ḍyin1</t>
  </si>
  <si>
    <t>ड्यिन1</t>
  </si>
  <si>
    <t>ဍျင်</t>
  </si>
  <si>
    <t>ड्यिन2</t>
  </si>
  <si>
    <t>ဍျင်း</t>
  </si>
  <si>
    <t>ḍyin3</t>
  </si>
  <si>
    <t>ड्यिन3</t>
  </si>
  <si>
    <t>ဍျေတ်</t>
  </si>
  <si>
    <t>ḍyit1</t>
  </si>
  <si>
    <t>ဍျစ်</t>
  </si>
  <si>
    <t>ḍyit2</t>
  </si>
  <si>
    <t>ဍျု</t>
  </si>
  <si>
    <t>ḍyu1</t>
  </si>
  <si>
    <t>ड्यु1</t>
  </si>
  <si>
    <t>ဍျူ</t>
  </si>
  <si>
    <t>ḍyu2</t>
  </si>
  <si>
    <t>ड्यु2</t>
  </si>
  <si>
    <t>ဍျူး</t>
  </si>
  <si>
    <t>ḍyu3</t>
  </si>
  <si>
    <t>ड्यु3</t>
  </si>
  <si>
    <t>ဍျွန့်</t>
  </si>
  <si>
    <t>ḍyoon11</t>
  </si>
  <si>
    <t>ड्युन11</t>
  </si>
  <si>
    <t>ဍျွန်</t>
  </si>
  <si>
    <t>ḍyoon12</t>
  </si>
  <si>
    <t>ड्युन12</t>
  </si>
  <si>
    <t>ဍျွန်း</t>
  </si>
  <si>
    <t>ḍyoon13</t>
  </si>
  <si>
    <t>ड्युन13</t>
  </si>
  <si>
    <t>ဍျွမ့်</t>
  </si>
  <si>
    <t>ḍyoon21</t>
  </si>
  <si>
    <t>ड्युन21</t>
  </si>
  <si>
    <t>ဍျွမ်</t>
  </si>
  <si>
    <t>ḍyoon22</t>
  </si>
  <si>
    <t>ड्युन22</t>
  </si>
  <si>
    <t>ဍျွမ်း</t>
  </si>
  <si>
    <t>ḍyoon23</t>
  </si>
  <si>
    <t>ड्युन23</t>
  </si>
  <si>
    <t>ဍျွံ့</t>
  </si>
  <si>
    <t>ḍyoon31</t>
  </si>
  <si>
    <t>ड्युन31</t>
  </si>
  <si>
    <t>ဍျွံ</t>
  </si>
  <si>
    <t>ḍyoon32</t>
  </si>
  <si>
    <t>ड्युन32</t>
  </si>
  <si>
    <t>ဍျွံး</t>
  </si>
  <si>
    <t>ḍyoon33</t>
  </si>
  <si>
    <t>ड्युन33</t>
  </si>
  <si>
    <t>ဍျွတ်</t>
  </si>
  <si>
    <t>ḍyoot1</t>
  </si>
  <si>
    <t>ड्युत1</t>
  </si>
  <si>
    <t>ဍျွပ်</t>
  </si>
  <si>
    <t>ḍyoot2</t>
  </si>
  <si>
    <t>ड्युत2</t>
  </si>
  <si>
    <t>ဍျေ့</t>
  </si>
  <si>
    <t>ḍyay1</t>
  </si>
  <si>
    <t>ड्ये1</t>
  </si>
  <si>
    <t>ဍျေ</t>
  </si>
  <si>
    <t>ḍyay2</t>
  </si>
  <si>
    <t>ड्ये2</t>
  </si>
  <si>
    <t>ဍျေး</t>
  </si>
  <si>
    <t>ḍyay3</t>
  </si>
  <si>
    <t>ड्ये3</t>
  </si>
  <si>
    <t>ḍyeare11</t>
  </si>
  <si>
    <t>ड्ये³¹11</t>
  </si>
  <si>
    <t>ဍျယ်</t>
  </si>
  <si>
    <t>ḍyeare12</t>
  </si>
  <si>
    <t>ड्ये³¹12</t>
  </si>
  <si>
    <t>ဍျဲ</t>
  </si>
  <si>
    <t>ḍyeare13</t>
  </si>
  <si>
    <t>ड्ये³¹13</t>
  </si>
  <si>
    <t>ဍျည့်</t>
  </si>
  <si>
    <t>ḍyeare21</t>
  </si>
  <si>
    <t>ड्ये³¹21</t>
  </si>
  <si>
    <t>ဍျည်</t>
  </si>
  <si>
    <t>ḍyeare22</t>
  </si>
  <si>
    <t>ड्ये³¹22</t>
  </si>
  <si>
    <t>ဍျည်း</t>
  </si>
  <si>
    <t>ḍyeare23</t>
  </si>
  <si>
    <t>ड्ये³¹23</t>
  </si>
  <si>
    <t>ဍျိတ်</t>
  </si>
  <si>
    <t>ḍyate1</t>
  </si>
  <si>
    <t>ड्यै1</t>
  </si>
  <si>
    <t>ဍျိပ်</t>
  </si>
  <si>
    <t>ḍyate2</t>
  </si>
  <si>
    <t>ड्यै2</t>
  </si>
  <si>
    <t>ဍျိန့်</t>
  </si>
  <si>
    <t>ḍyain1</t>
  </si>
  <si>
    <t>ड्यैन11</t>
  </si>
  <si>
    <t>ဍျိန်</t>
  </si>
  <si>
    <t>ḍyain2</t>
  </si>
  <si>
    <t>ड्यैन12</t>
  </si>
  <si>
    <t>ဍျိန်း</t>
  </si>
  <si>
    <t>ḍyain3</t>
  </si>
  <si>
    <t>ड्यैन13</t>
  </si>
  <si>
    <t>ဍျိမ့်</t>
  </si>
  <si>
    <t>ḍyaim1</t>
  </si>
  <si>
    <t>ड्यैम1</t>
  </si>
  <si>
    <t>ဍျိမ်</t>
  </si>
  <si>
    <t>ḍyaim2</t>
  </si>
  <si>
    <t>ड्यैम2</t>
  </si>
  <si>
    <t>ဍျိမ်း</t>
  </si>
  <si>
    <t>ḍyaim3</t>
  </si>
  <si>
    <t>ड्यैम3</t>
  </si>
  <si>
    <t>ဍျို့</t>
  </si>
  <si>
    <t>ḍyo1</t>
  </si>
  <si>
    <t>ड्यो1</t>
  </si>
  <si>
    <t>ဍျို</t>
  </si>
  <si>
    <t>ḍyo2</t>
  </si>
  <si>
    <t>ड्यो2</t>
  </si>
  <si>
    <t>ဍျိုး</t>
  </si>
  <si>
    <t>ḍyo3</t>
  </si>
  <si>
    <t>ड्यो3</t>
  </si>
  <si>
    <t>ဍျုန့်</t>
  </si>
  <si>
    <t>ḍyone11</t>
  </si>
  <si>
    <t>ड्योन11</t>
  </si>
  <si>
    <t>ဍျုန်</t>
  </si>
  <si>
    <t>ḍyone12</t>
  </si>
  <si>
    <t>ड्योन12</t>
  </si>
  <si>
    <t>ဍျုန်း</t>
  </si>
  <si>
    <t>ḍyone13</t>
  </si>
  <si>
    <t>ड्योन13</t>
  </si>
  <si>
    <t>ဍျုံ့</t>
  </si>
  <si>
    <t>ḍyone21</t>
  </si>
  <si>
    <t>ड्योन21</t>
  </si>
  <si>
    <t>ဍျုံ</t>
  </si>
  <si>
    <t>ḍyone22</t>
  </si>
  <si>
    <t>ड्योन22</t>
  </si>
  <si>
    <t>ဍျုံး</t>
  </si>
  <si>
    <t>ḍyone23</t>
  </si>
  <si>
    <t>ड्योन23</t>
  </si>
  <si>
    <t>ဍျုဏ့်</t>
  </si>
  <si>
    <t>ḍyone31</t>
  </si>
  <si>
    <t>ड्योन31</t>
  </si>
  <si>
    <t>ဍျုဏ်</t>
  </si>
  <si>
    <t>ḍyone32</t>
  </si>
  <si>
    <t>ड्योन32</t>
  </si>
  <si>
    <t>ဍျုဏ်း</t>
  </si>
  <si>
    <t>ḍyone33</t>
  </si>
  <si>
    <t>ड्योन33</t>
  </si>
  <si>
    <t>ဍျုတ်</t>
  </si>
  <si>
    <t>ḍyOat</t>
  </si>
  <si>
    <t>ड्योट</t>
  </si>
  <si>
    <t>ဍျုပ်</t>
  </si>
  <si>
    <t>ḍyOap</t>
  </si>
  <si>
    <t>ड्योप</t>
  </si>
  <si>
    <t>ဍျော့</t>
  </si>
  <si>
    <t>ḍyau1</t>
  </si>
  <si>
    <t>ड्यौ1</t>
  </si>
  <si>
    <t>ဍျော်</t>
  </si>
  <si>
    <t>ḍyau2</t>
  </si>
  <si>
    <t>ड्यौ2</t>
  </si>
  <si>
    <t>ဍျော</t>
  </si>
  <si>
    <t>ḍyau3</t>
  </si>
  <si>
    <t>ड्यौ3</t>
  </si>
  <si>
    <t>ḍyoun1</t>
  </si>
  <si>
    <t>ड्यौन1</t>
  </si>
  <si>
    <t>ḍyoun2</t>
  </si>
  <si>
    <t>ड्यौन2</t>
  </si>
  <si>
    <t>ḍyoun3</t>
  </si>
  <si>
    <t>ड्यौन3</t>
  </si>
  <si>
    <t>ဍျောက်</t>
  </si>
  <si>
    <t>ḍyout</t>
  </si>
  <si>
    <t>ड्यौत</t>
  </si>
  <si>
    <t>ဍျန့်</t>
  </si>
  <si>
    <t>ḍyan1</t>
  </si>
  <si>
    <t>ड्यं11</t>
  </si>
  <si>
    <t>ဍျန်</t>
  </si>
  <si>
    <t>ḍyan2</t>
  </si>
  <si>
    <t>ड्यं12</t>
  </si>
  <si>
    <t>ဍျန်း</t>
  </si>
  <si>
    <t>ḍyan3</t>
  </si>
  <si>
    <t>ड्यं13</t>
  </si>
  <si>
    <t>ဍျမ့်</t>
  </si>
  <si>
    <t>ḍyam1</t>
  </si>
  <si>
    <t>ड्यं21</t>
  </si>
  <si>
    <t>ဍျမ်</t>
  </si>
  <si>
    <t>ḍyam2</t>
  </si>
  <si>
    <t>ड्यं22</t>
  </si>
  <si>
    <t>ဍျမ်း</t>
  </si>
  <si>
    <t>ḍyam3</t>
  </si>
  <si>
    <t>ड्यं23</t>
  </si>
  <si>
    <t>ဍျံ့</t>
  </si>
  <si>
    <t>ड्यं31</t>
  </si>
  <si>
    <t>ဍျံ</t>
  </si>
  <si>
    <t>ड्यं32</t>
  </si>
  <si>
    <t>ဍျဏ်</t>
  </si>
  <si>
    <t>ḍyam4</t>
  </si>
  <si>
    <t>ड्यं4</t>
  </si>
  <si>
    <t>ဍြ</t>
  </si>
  <si>
    <t>ဍြာ</t>
  </si>
  <si>
    <t>ဍြား</t>
  </si>
  <si>
    <t>ဍြိုင့်</t>
  </si>
  <si>
    <t>ဍြိုင်</t>
  </si>
  <si>
    <t>ဍြိုင်း</t>
  </si>
  <si>
    <t>ဍြိုက်</t>
  </si>
  <si>
    <t>ဍြက်</t>
  </si>
  <si>
    <t>ဍြတ်</t>
  </si>
  <si>
    <t>ဍြပ်</t>
  </si>
  <si>
    <t>ဍြဒ်</t>
  </si>
  <si>
    <t>ဍြာတ်</t>
  </si>
  <si>
    <t>ဍြာသ်</t>
  </si>
  <si>
    <t>ဍြိ</t>
  </si>
  <si>
    <t>ဍြီ</t>
  </si>
  <si>
    <t>ဍြီး</t>
  </si>
  <si>
    <t>ဍြင့်</t>
  </si>
  <si>
    <t>ဍြင်</t>
  </si>
  <si>
    <t>ဍြင်း</t>
  </si>
  <si>
    <t>ဍြေတ်</t>
  </si>
  <si>
    <t>ဍြစ်</t>
  </si>
  <si>
    <t>ဍြု</t>
  </si>
  <si>
    <t>ဍြူ</t>
  </si>
  <si>
    <t>ဍြူး</t>
  </si>
  <si>
    <t>ဍြွန့်</t>
  </si>
  <si>
    <t>ဍြွန်</t>
  </si>
  <si>
    <t>ဍြွန်း</t>
  </si>
  <si>
    <t>ဍြွမ့်</t>
  </si>
  <si>
    <t>ဍြွမ်</t>
  </si>
  <si>
    <t>ဍြွမ်း</t>
  </si>
  <si>
    <t>ဍြွံ့</t>
  </si>
  <si>
    <t>ဍြွံ</t>
  </si>
  <si>
    <t>ဍြွံး</t>
  </si>
  <si>
    <t>ဍြွတ်</t>
  </si>
  <si>
    <t>ဍြွပ်</t>
  </si>
  <si>
    <t>ဍြေ့</t>
  </si>
  <si>
    <t>ဍြေ</t>
  </si>
  <si>
    <t>ဍြေး</t>
  </si>
  <si>
    <t>ဍြယ်</t>
  </si>
  <si>
    <t>ဍြဲ</t>
  </si>
  <si>
    <t>ဍြည့်</t>
  </si>
  <si>
    <t>ဍြည်</t>
  </si>
  <si>
    <t>ဍြည်း</t>
  </si>
  <si>
    <t>ဍြိတ်</t>
  </si>
  <si>
    <t>ဍြိပ်</t>
  </si>
  <si>
    <t>ဍြိန့်</t>
  </si>
  <si>
    <t>ဍြိန်</t>
  </si>
  <si>
    <t>ဍြိန်း</t>
  </si>
  <si>
    <t>ဍြိမ့်</t>
  </si>
  <si>
    <t>ဍြိမ်</t>
  </si>
  <si>
    <t>ဍြိမ်း</t>
  </si>
  <si>
    <t>ဍြို့</t>
  </si>
  <si>
    <t>ဍြို</t>
  </si>
  <si>
    <t>ဍြိုး</t>
  </si>
  <si>
    <t>ဍြုန့်</t>
  </si>
  <si>
    <t>ဍြုန်</t>
  </si>
  <si>
    <t>ဍြုန်း</t>
  </si>
  <si>
    <t>ဍြုံ့</t>
  </si>
  <si>
    <t>ဍြုံ</t>
  </si>
  <si>
    <t>ဍြုံး</t>
  </si>
  <si>
    <t>ဍြုဏ့်</t>
  </si>
  <si>
    <t>ဍြုဏ်</t>
  </si>
  <si>
    <t>ဍြုဏ်း</t>
  </si>
  <si>
    <t>ဍြုတ်</t>
  </si>
  <si>
    <t>ဍြုပ်</t>
  </si>
  <si>
    <t>ဍြော့</t>
  </si>
  <si>
    <t>ဍြော်</t>
  </si>
  <si>
    <t>ဍြော</t>
  </si>
  <si>
    <t>ဍြောက်</t>
  </si>
  <si>
    <t>ဍြန့်</t>
  </si>
  <si>
    <t>ဍြန်</t>
  </si>
  <si>
    <t>ဍြန်း</t>
  </si>
  <si>
    <t>ဍြမ့်</t>
  </si>
  <si>
    <t>ဍြမ်</t>
  </si>
  <si>
    <t>ဍြမ်း</t>
  </si>
  <si>
    <t>ဍြံ့</t>
  </si>
  <si>
    <t>ဍြံ</t>
  </si>
  <si>
    <t>ဍြဏ်</t>
  </si>
  <si>
    <t>ဍှ</t>
  </si>
  <si>
    <t>hḍa1</t>
  </si>
  <si>
    <t>ဍှာ</t>
  </si>
  <si>
    <t>hḍa2</t>
  </si>
  <si>
    <t>ဍှား</t>
  </si>
  <si>
    <t>hḍa3</t>
  </si>
  <si>
    <t>ဍှိုင့်</t>
  </si>
  <si>
    <t>hḍine1</t>
  </si>
  <si>
    <t>ဍှိုင်</t>
  </si>
  <si>
    <t>hḍine2</t>
  </si>
  <si>
    <t>ဍှိုင်း</t>
  </si>
  <si>
    <t>hḍine3</t>
  </si>
  <si>
    <t>ဍှိုက်</t>
  </si>
  <si>
    <t>ဍှက်</t>
  </si>
  <si>
    <t>hḍet1</t>
  </si>
  <si>
    <t>ဍှတ်</t>
  </si>
  <si>
    <t>hḍut1</t>
  </si>
  <si>
    <t>ဍှပ်</t>
  </si>
  <si>
    <t>hḍut2</t>
  </si>
  <si>
    <t>ဍှဒ်</t>
  </si>
  <si>
    <t>hḍut3</t>
  </si>
  <si>
    <t>ဍှာတ်</t>
  </si>
  <si>
    <t>hḍut4</t>
  </si>
  <si>
    <t>ဍှာသ်</t>
  </si>
  <si>
    <t>hḍut5</t>
  </si>
  <si>
    <t>ဍှိ</t>
  </si>
  <si>
    <t>ဍှီ</t>
  </si>
  <si>
    <t>ဍှီး</t>
  </si>
  <si>
    <t>ဍှင့်</t>
  </si>
  <si>
    <t>hḍin1</t>
  </si>
  <si>
    <t>ဍှင်</t>
  </si>
  <si>
    <t>ဍှင်း</t>
  </si>
  <si>
    <t>hḍin3</t>
  </si>
  <si>
    <t>ဍှေတ်</t>
  </si>
  <si>
    <t>hḍit1</t>
  </si>
  <si>
    <t>ဍှစ်</t>
  </si>
  <si>
    <t>hḍit2</t>
  </si>
  <si>
    <t>ဍှု</t>
  </si>
  <si>
    <t>hḍu1</t>
  </si>
  <si>
    <t>ဍှူ</t>
  </si>
  <si>
    <t>hḍu2</t>
  </si>
  <si>
    <t>ဍှူး</t>
  </si>
  <si>
    <t>hḍu3</t>
  </si>
  <si>
    <t>ဍှွန့်</t>
  </si>
  <si>
    <t>hḍoon11</t>
  </si>
  <si>
    <t>ဍှွန်</t>
  </si>
  <si>
    <t>hḍoon12</t>
  </si>
  <si>
    <t>ဍှွန်း</t>
  </si>
  <si>
    <t>hḍoon13</t>
  </si>
  <si>
    <t>ဍှွမ့်</t>
  </si>
  <si>
    <t>hḍoon21</t>
  </si>
  <si>
    <t>ဍှွမ်</t>
  </si>
  <si>
    <t>hḍoon22</t>
  </si>
  <si>
    <t>ဍှွမ်း</t>
  </si>
  <si>
    <t>hḍoon23</t>
  </si>
  <si>
    <t>ဍှွံ့</t>
  </si>
  <si>
    <t>hḍoon31</t>
  </si>
  <si>
    <t>ဍှွံ</t>
  </si>
  <si>
    <t>hḍoon32</t>
  </si>
  <si>
    <t>ဍှွံး</t>
  </si>
  <si>
    <t>hḍoon33</t>
  </si>
  <si>
    <t>ဍှွတ်</t>
  </si>
  <si>
    <t>hḍoot1</t>
  </si>
  <si>
    <t>ဍှွပ်</t>
  </si>
  <si>
    <t>hḍoot2</t>
  </si>
  <si>
    <t>ဍှေ့</t>
  </si>
  <si>
    <t>hḍay1</t>
  </si>
  <si>
    <t>ဍှေ</t>
  </si>
  <si>
    <t>hḍay2</t>
  </si>
  <si>
    <t>ဍှေး</t>
  </si>
  <si>
    <t>hḍay3</t>
  </si>
  <si>
    <t>hḍeare11</t>
  </si>
  <si>
    <t>ဍှယ်</t>
  </si>
  <si>
    <t>hḍeare12</t>
  </si>
  <si>
    <t>ဍှဲ</t>
  </si>
  <si>
    <t>hḍeare13</t>
  </si>
  <si>
    <t>ဍှည့်</t>
  </si>
  <si>
    <t>hḍeare21</t>
  </si>
  <si>
    <t>ဍှည်</t>
  </si>
  <si>
    <t>hḍeare22</t>
  </si>
  <si>
    <t>ဍှည်း</t>
  </si>
  <si>
    <t>hḍeare23</t>
  </si>
  <si>
    <t>ဍှိတ်</t>
  </si>
  <si>
    <t>hḍate1</t>
  </si>
  <si>
    <t>ဍှိပ်</t>
  </si>
  <si>
    <t>hḍate2</t>
  </si>
  <si>
    <t>ဍှိန့်</t>
  </si>
  <si>
    <t>hḍain1</t>
  </si>
  <si>
    <t>ဍှိန်</t>
  </si>
  <si>
    <t>hḍain2</t>
  </si>
  <si>
    <t>ဍှိန်း</t>
  </si>
  <si>
    <t>hḍain3</t>
  </si>
  <si>
    <t>ဍှိမ့်</t>
  </si>
  <si>
    <t>hḍaim1</t>
  </si>
  <si>
    <t>ဍှိမ်</t>
  </si>
  <si>
    <t>hḍaim2</t>
  </si>
  <si>
    <t>ဍှိမ်း</t>
  </si>
  <si>
    <t>hḍaim3</t>
  </si>
  <si>
    <t>ဍှို့</t>
  </si>
  <si>
    <t>hḍo1</t>
  </si>
  <si>
    <t>ဍှို</t>
  </si>
  <si>
    <t>hḍo2</t>
  </si>
  <si>
    <t>ဍှိုး</t>
  </si>
  <si>
    <t>hḍo3</t>
  </si>
  <si>
    <t>ဍှုန့်</t>
  </si>
  <si>
    <t>hḍone11</t>
  </si>
  <si>
    <t>ဍှုန်</t>
  </si>
  <si>
    <t>hḍone12</t>
  </si>
  <si>
    <t>ဍှုန်း</t>
  </si>
  <si>
    <t>hḍone13</t>
  </si>
  <si>
    <t>ဍှုံ့</t>
  </si>
  <si>
    <t>hḍone21</t>
  </si>
  <si>
    <t>ဍှုံ</t>
  </si>
  <si>
    <t>hḍone22</t>
  </si>
  <si>
    <t>ဍှုံး</t>
  </si>
  <si>
    <t>hḍone23</t>
  </si>
  <si>
    <t>ဍှုဏ့်</t>
  </si>
  <si>
    <t>hḍone31</t>
  </si>
  <si>
    <t>ဍှုဏ်</t>
  </si>
  <si>
    <t>hḍone32</t>
  </si>
  <si>
    <t>ဍှုဏ်း</t>
  </si>
  <si>
    <t>hḍone33</t>
  </si>
  <si>
    <t>ဍှုတ်</t>
  </si>
  <si>
    <t>hḍOat</t>
  </si>
  <si>
    <t>ဍှုပ်</t>
  </si>
  <si>
    <t>hḍOap</t>
  </si>
  <si>
    <t>ဍှော့</t>
  </si>
  <si>
    <t>hḍau1</t>
  </si>
  <si>
    <t>ဍှော်</t>
  </si>
  <si>
    <t>hḍau2</t>
  </si>
  <si>
    <t>ဍှော</t>
  </si>
  <si>
    <t>hḍau3</t>
  </si>
  <si>
    <t>hḍoun1</t>
  </si>
  <si>
    <t>hḍoun2</t>
  </si>
  <si>
    <t>hḍoun3</t>
  </si>
  <si>
    <t>ဍှောက်</t>
  </si>
  <si>
    <t>hḍout</t>
  </si>
  <si>
    <t>ဍှန့်</t>
  </si>
  <si>
    <t>hḍan1</t>
  </si>
  <si>
    <t>ဍှန်</t>
  </si>
  <si>
    <t>hḍan2</t>
  </si>
  <si>
    <t>ဍှန်း</t>
  </si>
  <si>
    <t>hḍan3</t>
  </si>
  <si>
    <t>ဍှမ့်</t>
  </si>
  <si>
    <t>hḍam1</t>
  </si>
  <si>
    <t>ဍှမ်</t>
  </si>
  <si>
    <t>hḍam2</t>
  </si>
  <si>
    <t>ဍှမ်း</t>
  </si>
  <si>
    <t>hḍam3</t>
  </si>
  <si>
    <t>ဍှံ့</t>
  </si>
  <si>
    <t>ဍှံ</t>
  </si>
  <si>
    <t>ဍှဏ်</t>
  </si>
  <si>
    <t>hḍam4</t>
  </si>
  <si>
    <t>ဍွ</t>
  </si>
  <si>
    <t>ḍwa1</t>
  </si>
  <si>
    <t>ဍွာ</t>
  </si>
  <si>
    <t>ḍwa2</t>
  </si>
  <si>
    <t>ड्वा2</t>
  </si>
  <si>
    <t>ဍွား</t>
  </si>
  <si>
    <t>ḍwa3</t>
  </si>
  <si>
    <t>ड्वा3</t>
  </si>
  <si>
    <t>ဍွိုင့်</t>
  </si>
  <si>
    <t>ḍwine1</t>
  </si>
  <si>
    <t>ड्वाइन1</t>
  </si>
  <si>
    <t>ဍွိုင်</t>
  </si>
  <si>
    <t>ḍwine2</t>
  </si>
  <si>
    <t>ड्वाइन2</t>
  </si>
  <si>
    <t>ဍွိုင်း</t>
  </si>
  <si>
    <t>ḍwine3</t>
  </si>
  <si>
    <t>ड्वाइन3</t>
  </si>
  <si>
    <t>ဍွိုက်</t>
  </si>
  <si>
    <t>ဍွက်</t>
  </si>
  <si>
    <t>ḍwet1</t>
  </si>
  <si>
    <t>ḍwut1</t>
  </si>
  <si>
    <t>ḍwut2</t>
  </si>
  <si>
    <t>ဍွဒ်</t>
  </si>
  <si>
    <t>ḍwut3</t>
  </si>
  <si>
    <t>ဍွာတ်</t>
  </si>
  <si>
    <t>ḍwut4</t>
  </si>
  <si>
    <t>ဍွာသ်</t>
  </si>
  <si>
    <t>ḍwut5</t>
  </si>
  <si>
    <t>ဍွိ</t>
  </si>
  <si>
    <t>ड्वि1</t>
  </si>
  <si>
    <t>ဍွီ</t>
  </si>
  <si>
    <t>ड्वि2</t>
  </si>
  <si>
    <t>ဍွီး</t>
  </si>
  <si>
    <t>ड्वि3</t>
  </si>
  <si>
    <t>ဍွင့်</t>
  </si>
  <si>
    <t>ḍwin1</t>
  </si>
  <si>
    <t>ड्विन1</t>
  </si>
  <si>
    <t>ဍွင်</t>
  </si>
  <si>
    <t>ड्विन2</t>
  </si>
  <si>
    <t>ဍွင်း</t>
  </si>
  <si>
    <t>ḍwin3</t>
  </si>
  <si>
    <t>ड्विन3</t>
  </si>
  <si>
    <t>ဍွေတ်</t>
  </si>
  <si>
    <t>ḍwit1</t>
  </si>
  <si>
    <t>ဍွစ်</t>
  </si>
  <si>
    <t>ḍwit2</t>
  </si>
  <si>
    <t>ဍွု</t>
  </si>
  <si>
    <t>ḍwu1</t>
  </si>
  <si>
    <t>ड्वु1</t>
  </si>
  <si>
    <t>ဍွူ</t>
  </si>
  <si>
    <t>ḍwu2</t>
  </si>
  <si>
    <t>ड्वु2</t>
  </si>
  <si>
    <t>ဍွူး</t>
  </si>
  <si>
    <t>ḍwu3</t>
  </si>
  <si>
    <t>ड्वु3</t>
  </si>
  <si>
    <t>ဍွေ့</t>
  </si>
  <si>
    <t>ḍway1</t>
  </si>
  <si>
    <t>ड्वे1</t>
  </si>
  <si>
    <t>ဍွေ</t>
  </si>
  <si>
    <t>ḍway2</t>
  </si>
  <si>
    <t>ड्वे2</t>
  </si>
  <si>
    <t>ဍွေး</t>
  </si>
  <si>
    <t>ḍway3</t>
  </si>
  <si>
    <t>ड्वे3</t>
  </si>
  <si>
    <t>ḍweare11</t>
  </si>
  <si>
    <t>ड्वे³¹11</t>
  </si>
  <si>
    <t>ဍွယ်</t>
  </si>
  <si>
    <t>ḍweare12</t>
  </si>
  <si>
    <t>ड्वे³¹12</t>
  </si>
  <si>
    <t>ဍွဲ</t>
  </si>
  <si>
    <t>ḍweare13</t>
  </si>
  <si>
    <t>ड्वे³¹13</t>
  </si>
  <si>
    <t>ဍွည့်</t>
  </si>
  <si>
    <t>ḍweare21</t>
  </si>
  <si>
    <t>ड्वे³¹21</t>
  </si>
  <si>
    <t>ဍွည်</t>
  </si>
  <si>
    <t>ḍweare22</t>
  </si>
  <si>
    <t>ड्वे³¹22</t>
  </si>
  <si>
    <t>ဍွည်း</t>
  </si>
  <si>
    <t>ḍweare23</t>
  </si>
  <si>
    <t>ड्वे³¹23</t>
  </si>
  <si>
    <t>ဍွိတ်</t>
  </si>
  <si>
    <t>ḍwate1</t>
  </si>
  <si>
    <t>ड्वै1</t>
  </si>
  <si>
    <t>ဍွိပ်</t>
  </si>
  <si>
    <t>ḍwate2</t>
  </si>
  <si>
    <t>ड्वै2</t>
  </si>
  <si>
    <t>ဍွိန့်</t>
  </si>
  <si>
    <t>ḍwain1</t>
  </si>
  <si>
    <t>ड्वैन11</t>
  </si>
  <si>
    <t>ဍွိန်</t>
  </si>
  <si>
    <t>ḍwain2</t>
  </si>
  <si>
    <t>ड्वैन12</t>
  </si>
  <si>
    <t>ဍွိန်း</t>
  </si>
  <si>
    <t>ḍwain3</t>
  </si>
  <si>
    <t>ड्वैन13</t>
  </si>
  <si>
    <t>ဍွိမ့်</t>
  </si>
  <si>
    <t>ḍwaim1</t>
  </si>
  <si>
    <t>ड्वैम1</t>
  </si>
  <si>
    <t>ဍွိမ်</t>
  </si>
  <si>
    <t>ḍwaim2</t>
  </si>
  <si>
    <t>ड्वैम2</t>
  </si>
  <si>
    <t>ဍွိမ်း</t>
  </si>
  <si>
    <t>ḍwaim3</t>
  </si>
  <si>
    <t>ड्वैम3</t>
  </si>
  <si>
    <t>ဍွို့</t>
  </si>
  <si>
    <t>ḍwo1</t>
  </si>
  <si>
    <t>ड्वो1</t>
  </si>
  <si>
    <t>ဍွို</t>
  </si>
  <si>
    <t>ḍwo2</t>
  </si>
  <si>
    <t>ड्वो2</t>
  </si>
  <si>
    <t>ဍွိုး</t>
  </si>
  <si>
    <t>ḍwo3</t>
  </si>
  <si>
    <t>ड्वो3</t>
  </si>
  <si>
    <t>ဍွုန့်</t>
  </si>
  <si>
    <t>ḍwone11</t>
  </si>
  <si>
    <t>ड्वोन11</t>
  </si>
  <si>
    <t>ဍွုန်</t>
  </si>
  <si>
    <t>ḍwone12</t>
  </si>
  <si>
    <t>ड्वोन12</t>
  </si>
  <si>
    <t>ဍွုန်း</t>
  </si>
  <si>
    <t>ḍwone13</t>
  </si>
  <si>
    <t>ड्वोन13</t>
  </si>
  <si>
    <t>ဍွုံ့</t>
  </si>
  <si>
    <t>ḍwone21</t>
  </si>
  <si>
    <t>ड्वोन21</t>
  </si>
  <si>
    <t>ဍွုံ</t>
  </si>
  <si>
    <t>ḍwone22</t>
  </si>
  <si>
    <t>ड्वोन22</t>
  </si>
  <si>
    <t>ဍွုံး</t>
  </si>
  <si>
    <t>ḍwone23</t>
  </si>
  <si>
    <t>ड्वोन23</t>
  </si>
  <si>
    <t>ဍွုဏ့်</t>
  </si>
  <si>
    <t>ḍwone31</t>
  </si>
  <si>
    <t>ड्वोन31</t>
  </si>
  <si>
    <t>ဍွုဏ်</t>
  </si>
  <si>
    <t>ḍwone32</t>
  </si>
  <si>
    <t>ड्वोन32</t>
  </si>
  <si>
    <t>ဍွုဏ်း</t>
  </si>
  <si>
    <t>ḍwone33</t>
  </si>
  <si>
    <t>ड्वोन33</t>
  </si>
  <si>
    <t>ဍွုတ်</t>
  </si>
  <si>
    <t>ḍwOat</t>
  </si>
  <si>
    <t>ड्वोट</t>
  </si>
  <si>
    <t>ဍွုပ်</t>
  </si>
  <si>
    <t>ḍwOap</t>
  </si>
  <si>
    <t>ड्वोप</t>
  </si>
  <si>
    <t>ဍွော့</t>
  </si>
  <si>
    <t>ḍwau1</t>
  </si>
  <si>
    <t>ड्वौ1</t>
  </si>
  <si>
    <t>ဍွော်</t>
  </si>
  <si>
    <t>ḍwau2</t>
  </si>
  <si>
    <t>ड्वौ2</t>
  </si>
  <si>
    <t>ဍွော</t>
  </si>
  <si>
    <t>ḍwau3</t>
  </si>
  <si>
    <t>ड्वौ3</t>
  </si>
  <si>
    <t>ḍwoun1</t>
  </si>
  <si>
    <t>ड्वौन1</t>
  </si>
  <si>
    <t>ḍwoun2</t>
  </si>
  <si>
    <t>ड्वौन2</t>
  </si>
  <si>
    <t>ḍwoun3</t>
  </si>
  <si>
    <t>ड्वौन3</t>
  </si>
  <si>
    <t>ဍွောက်</t>
  </si>
  <si>
    <t>ḍwout</t>
  </si>
  <si>
    <t>ड्वौत</t>
  </si>
  <si>
    <t>ḍwan1</t>
  </si>
  <si>
    <t>ḍwan2</t>
  </si>
  <si>
    <t>ḍwan3</t>
  </si>
  <si>
    <t>ḍwam1</t>
  </si>
  <si>
    <t>ḍwam2</t>
  </si>
  <si>
    <t>ḍwam3</t>
  </si>
  <si>
    <t>ဍွဏ်</t>
  </si>
  <si>
    <t>ḍwam4</t>
  </si>
  <si>
    <t>ड्वं4</t>
  </si>
  <si>
    <t>ဍွှ</t>
  </si>
  <si>
    <t>ဍွှာ</t>
  </si>
  <si>
    <t>ဍွှား</t>
  </si>
  <si>
    <t>ဍွှိုင့်</t>
  </si>
  <si>
    <t>ဍွှိုင်</t>
  </si>
  <si>
    <t>ဍွှိုင်း</t>
  </si>
  <si>
    <t>ဍွှိုက်</t>
  </si>
  <si>
    <t>ဍွှက်</t>
  </si>
  <si>
    <t>ဍွှတ်</t>
  </si>
  <si>
    <t>ဍွှပ်</t>
  </si>
  <si>
    <t>ဍွှဒ်</t>
  </si>
  <si>
    <t>ဍွှာတ်</t>
  </si>
  <si>
    <t>ဍွှာသ်</t>
  </si>
  <si>
    <t>ဍွှိ</t>
  </si>
  <si>
    <t>ဍွှီ</t>
  </si>
  <si>
    <t>ဍွှီး</t>
  </si>
  <si>
    <t>ဍွှင့်</t>
  </si>
  <si>
    <t>ဍွှင်</t>
  </si>
  <si>
    <t>ဍွှင်း</t>
  </si>
  <si>
    <t>ဍွှေတ်</t>
  </si>
  <si>
    <t>ဍွှစ်</t>
  </si>
  <si>
    <t>ဍွှု</t>
  </si>
  <si>
    <t>ဍွှူ</t>
  </si>
  <si>
    <t>ဍွှူး</t>
  </si>
  <si>
    <t>ဍွှေ့</t>
  </si>
  <si>
    <t>ဍွှေ</t>
  </si>
  <si>
    <t>ဍွှေး</t>
  </si>
  <si>
    <t>ဍွှယ်</t>
  </si>
  <si>
    <t>ဍွှဲ</t>
  </si>
  <si>
    <t>ဍွှည့်</t>
  </si>
  <si>
    <t>ဍွှည်</t>
  </si>
  <si>
    <t>ဍွှည်း</t>
  </si>
  <si>
    <t>ဍွှိတ်</t>
  </si>
  <si>
    <t>ဍွှိပ်</t>
  </si>
  <si>
    <t>ဍွှိန့်</t>
  </si>
  <si>
    <t>ဍွှိန်</t>
  </si>
  <si>
    <t>ဍွှိန်း</t>
  </si>
  <si>
    <t>ဍွှိမ့်</t>
  </si>
  <si>
    <t>ဍွှိမ်</t>
  </si>
  <si>
    <t>ဍွှိမ်း</t>
  </si>
  <si>
    <t>ဍွှို့</t>
  </si>
  <si>
    <t>ဍွှို</t>
  </si>
  <si>
    <t>ဍွှိုး</t>
  </si>
  <si>
    <t>ဍွှုန့်</t>
  </si>
  <si>
    <t>ဍွှုန်</t>
  </si>
  <si>
    <t>ဍွှုန်း</t>
  </si>
  <si>
    <t>ဍွှုံ့</t>
  </si>
  <si>
    <t>ဍွှုံ</t>
  </si>
  <si>
    <t>ဍွှုံး</t>
  </si>
  <si>
    <t>ဍွှုဏ့်</t>
  </si>
  <si>
    <t>ဍွှုဏ်</t>
  </si>
  <si>
    <t>ဍွှုဏ်း</t>
  </si>
  <si>
    <t>ဍွှုတ်</t>
  </si>
  <si>
    <t>ဍွှုပ်</t>
  </si>
  <si>
    <t>ဍွှော့</t>
  </si>
  <si>
    <t>ဍွှော်</t>
  </si>
  <si>
    <t>ဍွှော</t>
  </si>
  <si>
    <t>ဍွှောက်</t>
  </si>
  <si>
    <t>ဍွှန့်</t>
  </si>
  <si>
    <t>ဍွှန်</t>
  </si>
  <si>
    <t>ဍွှန်း</t>
  </si>
  <si>
    <t>ဍွှမ့်</t>
  </si>
  <si>
    <t>ဍွှမ်</t>
  </si>
  <si>
    <t>ဍွှမ်း</t>
  </si>
  <si>
    <t>ဍွှံ့</t>
  </si>
  <si>
    <t>ဍွှံ</t>
  </si>
  <si>
    <t>ဍွှဏ်</t>
  </si>
  <si>
    <t>ဎျ</t>
  </si>
  <si>
    <t>ḍhya1</t>
  </si>
  <si>
    <t>ဎျာ</t>
  </si>
  <si>
    <t>ḍhya2</t>
  </si>
  <si>
    <t>ढ्या2</t>
  </si>
  <si>
    <t>ဎျား</t>
  </si>
  <si>
    <t>ḍhya3</t>
  </si>
  <si>
    <t>ढ्या3</t>
  </si>
  <si>
    <t>ဎျိုင့်</t>
  </si>
  <si>
    <t>ḍhyine1</t>
  </si>
  <si>
    <t>ढ्याइन1</t>
  </si>
  <si>
    <t>ဎျိုင်</t>
  </si>
  <si>
    <t>ḍhyine2</t>
  </si>
  <si>
    <t>ढ्याइन2</t>
  </si>
  <si>
    <t>ဎျိုင်း</t>
  </si>
  <si>
    <t>ḍhyine3</t>
  </si>
  <si>
    <t>ढ्याइन3</t>
  </si>
  <si>
    <t>ဎျိုက်</t>
  </si>
  <si>
    <t>ဎျက်</t>
  </si>
  <si>
    <t>ḍhyet1</t>
  </si>
  <si>
    <t>ဎျတ်</t>
  </si>
  <si>
    <t>ḍhyut1</t>
  </si>
  <si>
    <t>ဎျပ်</t>
  </si>
  <si>
    <t>ḍhyut2</t>
  </si>
  <si>
    <t>ဎျဒ်</t>
  </si>
  <si>
    <t>ḍhyut3</t>
  </si>
  <si>
    <t>ဎျာတ်</t>
  </si>
  <si>
    <t>ḍhyut4</t>
  </si>
  <si>
    <t>ဎျာသ်</t>
  </si>
  <si>
    <t>ḍhyut5</t>
  </si>
  <si>
    <t>ဎျိ</t>
  </si>
  <si>
    <t>ढ्यि1</t>
  </si>
  <si>
    <t>ဎျီ</t>
  </si>
  <si>
    <t>ढ्यि2</t>
  </si>
  <si>
    <t>ဎျီး</t>
  </si>
  <si>
    <t>ढ्यि3</t>
  </si>
  <si>
    <t>ဎျင့်</t>
  </si>
  <si>
    <t>ḍhyin1</t>
  </si>
  <si>
    <t>ढ्यिन1</t>
  </si>
  <si>
    <t>ဎျင်</t>
  </si>
  <si>
    <t>ढ्यिन2</t>
  </si>
  <si>
    <t>ဎျင်း</t>
  </si>
  <si>
    <t>ḍhyin3</t>
  </si>
  <si>
    <t>ढ्यिन3</t>
  </si>
  <si>
    <t>ဎျေတ်</t>
  </si>
  <si>
    <t>ḍhyit1</t>
  </si>
  <si>
    <t>ဎျစ်</t>
  </si>
  <si>
    <t>ḍhyit2</t>
  </si>
  <si>
    <t>ဎျု</t>
  </si>
  <si>
    <t>ḍhyu1</t>
  </si>
  <si>
    <t>ढ्यु1</t>
  </si>
  <si>
    <t>ဎျူ</t>
  </si>
  <si>
    <t>ḍhyu2</t>
  </si>
  <si>
    <t>ढ्यु2</t>
  </si>
  <si>
    <t>ဎျူး</t>
  </si>
  <si>
    <t>ḍhyu3</t>
  </si>
  <si>
    <t>ढ्यु3</t>
  </si>
  <si>
    <t>ဎျွန့်</t>
  </si>
  <si>
    <t>ḍhyoon11</t>
  </si>
  <si>
    <t>ढ्युन11</t>
  </si>
  <si>
    <t>ဎျွန်</t>
  </si>
  <si>
    <t>ḍhyoon12</t>
  </si>
  <si>
    <t>ढ्युन12</t>
  </si>
  <si>
    <t>ဎျွန်း</t>
  </si>
  <si>
    <t>ḍhyoon13</t>
  </si>
  <si>
    <t>ढ्युन13</t>
  </si>
  <si>
    <t>ဎျွမ့်</t>
  </si>
  <si>
    <t>ḍhyoon21</t>
  </si>
  <si>
    <t>ढ्युन21</t>
  </si>
  <si>
    <t>ဎျွမ်</t>
  </si>
  <si>
    <t>ḍhyoon22</t>
  </si>
  <si>
    <t>ढ्युन22</t>
  </si>
  <si>
    <t>ဎျွမ်း</t>
  </si>
  <si>
    <t>ḍhyoon23</t>
  </si>
  <si>
    <t>ढ्युन23</t>
  </si>
  <si>
    <t>ဎျွံ့</t>
  </si>
  <si>
    <t>ḍhyoon31</t>
  </si>
  <si>
    <t>ढ्युन31</t>
  </si>
  <si>
    <t>ဎျွံ</t>
  </si>
  <si>
    <t>ḍhyoon32</t>
  </si>
  <si>
    <t>ढ्युन32</t>
  </si>
  <si>
    <t>ဎျွံး</t>
  </si>
  <si>
    <t>ḍhyoon33</t>
  </si>
  <si>
    <t>ढ्युन33</t>
  </si>
  <si>
    <t>ဎျွတ်</t>
  </si>
  <si>
    <t>ḍhyoot1</t>
  </si>
  <si>
    <t>ढ्युत1</t>
  </si>
  <si>
    <t>ဎျွပ်</t>
  </si>
  <si>
    <t>ḍhyoot2</t>
  </si>
  <si>
    <t>ढ्युत2</t>
  </si>
  <si>
    <t>ဎျေ့</t>
  </si>
  <si>
    <t>ḍhyay1</t>
  </si>
  <si>
    <t>ढ्ये1</t>
  </si>
  <si>
    <t>ဎျေ</t>
  </si>
  <si>
    <t>ḍhyay2</t>
  </si>
  <si>
    <t>ढ्ये2</t>
  </si>
  <si>
    <t>ဎျေး</t>
  </si>
  <si>
    <t>ḍhyay3</t>
  </si>
  <si>
    <t>ढ्ये3</t>
  </si>
  <si>
    <t>ḍhyeare11</t>
  </si>
  <si>
    <t>ढ्ये³¹11</t>
  </si>
  <si>
    <t>ဎျယ်</t>
  </si>
  <si>
    <t>ḍhyeare12</t>
  </si>
  <si>
    <t>ढ्ये³¹12</t>
  </si>
  <si>
    <t>ဎျဲ</t>
  </si>
  <si>
    <t>ḍhyeare13</t>
  </si>
  <si>
    <t>ढ्ये³¹13</t>
  </si>
  <si>
    <t>ဎျည့်</t>
  </si>
  <si>
    <t>ḍhyeare21</t>
  </si>
  <si>
    <t>ढ्ये³¹21</t>
  </si>
  <si>
    <t>ဎျည်</t>
  </si>
  <si>
    <t>ḍhyeare22</t>
  </si>
  <si>
    <t>ढ्ये³¹22</t>
  </si>
  <si>
    <t>ဎျည်း</t>
  </si>
  <si>
    <t>ḍhyeare23</t>
  </si>
  <si>
    <t>ढ्ये³¹23</t>
  </si>
  <si>
    <t>ဎျိတ်</t>
  </si>
  <si>
    <t>ḍhyate1</t>
  </si>
  <si>
    <t>ढ्यै1</t>
  </si>
  <si>
    <t>ဎျိပ်</t>
  </si>
  <si>
    <t>ḍhyate2</t>
  </si>
  <si>
    <t>ढ्यै2</t>
  </si>
  <si>
    <t>ဎျိန့်</t>
  </si>
  <si>
    <t>ḍhyain1</t>
  </si>
  <si>
    <t>ढ्यैन11</t>
  </si>
  <si>
    <t>ဎျိန်</t>
  </si>
  <si>
    <t>ḍhyain2</t>
  </si>
  <si>
    <t>ढ्यैन12</t>
  </si>
  <si>
    <t>ဎျိန်း</t>
  </si>
  <si>
    <t>ḍhyain3</t>
  </si>
  <si>
    <t>ढ्यैन13</t>
  </si>
  <si>
    <t>ဎျိမ့်</t>
  </si>
  <si>
    <t>ḍhyaim1</t>
  </si>
  <si>
    <t>ढ्यैम1</t>
  </si>
  <si>
    <t>ဎျိမ်</t>
  </si>
  <si>
    <t>ḍhyaim2</t>
  </si>
  <si>
    <t>ढ्यैम2</t>
  </si>
  <si>
    <t>ဎျိမ်း</t>
  </si>
  <si>
    <t>ḍhyaim3</t>
  </si>
  <si>
    <t>ढ्यैम3</t>
  </si>
  <si>
    <t>ဎျို့</t>
  </si>
  <si>
    <t>ḍhyo1</t>
  </si>
  <si>
    <t>ढ्यो1</t>
  </si>
  <si>
    <t>ဎျို</t>
  </si>
  <si>
    <t>ḍhyo2</t>
  </si>
  <si>
    <t>ढ्यो2</t>
  </si>
  <si>
    <t>ဎျိုး</t>
  </si>
  <si>
    <t>ḍhyo3</t>
  </si>
  <si>
    <t>ढ्यो3</t>
  </si>
  <si>
    <t>ဎျုန့်</t>
  </si>
  <si>
    <t>ḍhyone11</t>
  </si>
  <si>
    <t>ढ्योन11</t>
  </si>
  <si>
    <t>ဎျုန်</t>
  </si>
  <si>
    <t>ḍhyone12</t>
  </si>
  <si>
    <t>ढ्योन12</t>
  </si>
  <si>
    <t>ဎျုန်း</t>
  </si>
  <si>
    <t>ḍhyone13</t>
  </si>
  <si>
    <t>ढ्योन13</t>
  </si>
  <si>
    <t>ဎျုံ့</t>
  </si>
  <si>
    <t>ḍhyone21</t>
  </si>
  <si>
    <t>ढ्योन21</t>
  </si>
  <si>
    <t>ဎျုံ</t>
  </si>
  <si>
    <t>ḍhyone22</t>
  </si>
  <si>
    <t>ढ्योन22</t>
  </si>
  <si>
    <t>ဎျုံး</t>
  </si>
  <si>
    <t>ḍhyone23</t>
  </si>
  <si>
    <t>ढ्योन23</t>
  </si>
  <si>
    <t>ဎျုဏ့်</t>
  </si>
  <si>
    <t>ḍhyone31</t>
  </si>
  <si>
    <t>ढ्योन31</t>
  </si>
  <si>
    <t>ဎျုဏ်</t>
  </si>
  <si>
    <t>ḍhyone32</t>
  </si>
  <si>
    <t>ढ्योन32</t>
  </si>
  <si>
    <t>ဎျုဏ်း</t>
  </si>
  <si>
    <t>ḍhyone33</t>
  </si>
  <si>
    <t>ढ्योन33</t>
  </si>
  <si>
    <t>ဎျုတ်</t>
  </si>
  <si>
    <t>ḍhyOat</t>
  </si>
  <si>
    <t>ढ्योट</t>
  </si>
  <si>
    <t>ဎျုပ်</t>
  </si>
  <si>
    <t>ḍhyOap</t>
  </si>
  <si>
    <t>ढ्योप</t>
  </si>
  <si>
    <t>ဎျော့</t>
  </si>
  <si>
    <t>ḍhyau1</t>
  </si>
  <si>
    <t>ढ्यौ1</t>
  </si>
  <si>
    <t>ဎျော်</t>
  </si>
  <si>
    <t>ḍhyau2</t>
  </si>
  <si>
    <t>ढ्यौ2</t>
  </si>
  <si>
    <t>ဎျော</t>
  </si>
  <si>
    <t>ḍhyau3</t>
  </si>
  <si>
    <t>ढ्यौ3</t>
  </si>
  <si>
    <t>ḍhyoun1</t>
  </si>
  <si>
    <t>ढ्यौन1</t>
  </si>
  <si>
    <t>ḍhyoun2</t>
  </si>
  <si>
    <t>ढ्यौन2</t>
  </si>
  <si>
    <t>ḍhyoun3</t>
  </si>
  <si>
    <t>ढ्यौन3</t>
  </si>
  <si>
    <t>ဎျောက်</t>
  </si>
  <si>
    <t>ḍhyout</t>
  </si>
  <si>
    <t>ढ्यौत</t>
  </si>
  <si>
    <t>ဎျန့်</t>
  </si>
  <si>
    <t>ḍhyan1</t>
  </si>
  <si>
    <t>ढ्यं11</t>
  </si>
  <si>
    <t>ဎျန်</t>
  </si>
  <si>
    <t>ḍhyan2</t>
  </si>
  <si>
    <t>ढ्यं12</t>
  </si>
  <si>
    <t>ဎျန်း</t>
  </si>
  <si>
    <t>ḍhyan3</t>
  </si>
  <si>
    <t>ढ्यं13</t>
  </si>
  <si>
    <t>ဎျမ့်</t>
  </si>
  <si>
    <t>ḍhyam1</t>
  </si>
  <si>
    <t>ढ्यं21</t>
  </si>
  <si>
    <t>ဎျမ်</t>
  </si>
  <si>
    <t>ḍhyam2</t>
  </si>
  <si>
    <t>ढ्यं22</t>
  </si>
  <si>
    <t>ဎျမ်း</t>
  </si>
  <si>
    <t>ḍhyam3</t>
  </si>
  <si>
    <t>ढ्यं23</t>
  </si>
  <si>
    <t>ဎျံ့</t>
  </si>
  <si>
    <t>ढ्यं31</t>
  </si>
  <si>
    <t>ဎျံ</t>
  </si>
  <si>
    <t>ढ्यं32</t>
  </si>
  <si>
    <t>ဎျဏ်</t>
  </si>
  <si>
    <t>ḍhyam4</t>
  </si>
  <si>
    <t>ढ्यं4</t>
  </si>
  <si>
    <t>ဎြ</t>
  </si>
  <si>
    <t>ဎြာ</t>
  </si>
  <si>
    <t>ဎြား</t>
  </si>
  <si>
    <t>ဎြိုင့်</t>
  </si>
  <si>
    <t>ဎြိုင်</t>
  </si>
  <si>
    <t>ဎြိုင်း</t>
  </si>
  <si>
    <t>ဎြိုက်</t>
  </si>
  <si>
    <t>ဎြက်</t>
  </si>
  <si>
    <t>ဎြတ်</t>
  </si>
  <si>
    <t>ဎြပ်</t>
  </si>
  <si>
    <t>ဎြဒ်</t>
  </si>
  <si>
    <t>ဎြာတ်</t>
  </si>
  <si>
    <t>ဎြာသ်</t>
  </si>
  <si>
    <t>ဎြိ</t>
  </si>
  <si>
    <t>ဎြီ</t>
  </si>
  <si>
    <t>ဎြီး</t>
  </si>
  <si>
    <t>ဎြင့်</t>
  </si>
  <si>
    <t>ဎြင်</t>
  </si>
  <si>
    <t>ဎြင်း</t>
  </si>
  <si>
    <t>ဎြေတ်</t>
  </si>
  <si>
    <t>ဎြစ်</t>
  </si>
  <si>
    <t>ဎြု</t>
  </si>
  <si>
    <t>ဎြူ</t>
  </si>
  <si>
    <t>ဎြူး</t>
  </si>
  <si>
    <t>ဎြွန့်</t>
  </si>
  <si>
    <t>ဎြွန်</t>
  </si>
  <si>
    <t>ဎြွန်း</t>
  </si>
  <si>
    <t>ဎြွမ့်</t>
  </si>
  <si>
    <t>ဎြွမ်</t>
  </si>
  <si>
    <t>ဎြွမ်း</t>
  </si>
  <si>
    <t>ဎြွံ့</t>
  </si>
  <si>
    <t>ဎြွံ</t>
  </si>
  <si>
    <t>ဎြွံး</t>
  </si>
  <si>
    <t>ဎြွတ်</t>
  </si>
  <si>
    <t>ဎြွပ်</t>
  </si>
  <si>
    <t>ဎြေ့</t>
  </si>
  <si>
    <t>ဎြေ</t>
  </si>
  <si>
    <t>ဎြေး</t>
  </si>
  <si>
    <t>ဎြယ်</t>
  </si>
  <si>
    <t>ဎြဲ</t>
  </si>
  <si>
    <t>ဎြည့်</t>
  </si>
  <si>
    <t>ဎြည်</t>
  </si>
  <si>
    <t>ဎြည်း</t>
  </si>
  <si>
    <t>ဎြိတ်</t>
  </si>
  <si>
    <t>ဎြိပ်</t>
  </si>
  <si>
    <t>ဎြိန့်</t>
  </si>
  <si>
    <t>ဎြိန်</t>
  </si>
  <si>
    <t>ဎြိန်း</t>
  </si>
  <si>
    <t>ဎြိမ့်</t>
  </si>
  <si>
    <t>ဎြိမ်</t>
  </si>
  <si>
    <t>ဎြိမ်း</t>
  </si>
  <si>
    <t>ဎြို့</t>
  </si>
  <si>
    <t>ဎြို</t>
  </si>
  <si>
    <t>ဎြိုး</t>
  </si>
  <si>
    <t>ဎြုန့်</t>
  </si>
  <si>
    <t>ဎြုန်</t>
  </si>
  <si>
    <t>ဎြုန်း</t>
  </si>
  <si>
    <t>ဎြုံ့</t>
  </si>
  <si>
    <t>ဎြုံ</t>
  </si>
  <si>
    <t>ဎြုံး</t>
  </si>
  <si>
    <t>ဎြုဏ့်</t>
  </si>
  <si>
    <t>ဎြုဏ်</t>
  </si>
  <si>
    <t>ဎြုဏ်း</t>
  </si>
  <si>
    <t>ဎြုတ်</t>
  </si>
  <si>
    <t>ဎြုပ်</t>
  </si>
  <si>
    <t>ဎြော့</t>
  </si>
  <si>
    <t>ဎြော်</t>
  </si>
  <si>
    <t>ဎြော</t>
  </si>
  <si>
    <t>ဎြောက်</t>
  </si>
  <si>
    <t>ဎြန့်</t>
  </si>
  <si>
    <t>ဎြန်</t>
  </si>
  <si>
    <t>ဎြန်း</t>
  </si>
  <si>
    <t>ဎြမ့်</t>
  </si>
  <si>
    <t>ဎြမ်</t>
  </si>
  <si>
    <t>ဎြမ်း</t>
  </si>
  <si>
    <t>ဎြံ့</t>
  </si>
  <si>
    <t>ဎြံ</t>
  </si>
  <si>
    <t>ဎြဏ်</t>
  </si>
  <si>
    <t>ဎှ</t>
  </si>
  <si>
    <t>hḍha1</t>
  </si>
  <si>
    <t>ဎှာ</t>
  </si>
  <si>
    <t>hḍha2</t>
  </si>
  <si>
    <t>ဎှား</t>
  </si>
  <si>
    <t>hḍha3</t>
  </si>
  <si>
    <t>ဎှိုင့်</t>
  </si>
  <si>
    <t>hḍhine1</t>
  </si>
  <si>
    <t>ဎှိုင်</t>
  </si>
  <si>
    <t>hḍhine2</t>
  </si>
  <si>
    <t>ဎှိုင်း</t>
  </si>
  <si>
    <t>hḍhine3</t>
  </si>
  <si>
    <t>ဎှိုက်</t>
  </si>
  <si>
    <t>ဎှက်</t>
  </si>
  <si>
    <t>hḍhet1</t>
  </si>
  <si>
    <t>ဎှတ်</t>
  </si>
  <si>
    <t>hḍhut1</t>
  </si>
  <si>
    <t>ဎှပ်</t>
  </si>
  <si>
    <t>hḍhut2</t>
  </si>
  <si>
    <t>ဎှဒ်</t>
  </si>
  <si>
    <t>hḍhut3</t>
  </si>
  <si>
    <t>ဎှာတ်</t>
  </si>
  <si>
    <t>hḍhut4</t>
  </si>
  <si>
    <t>ဎှာသ်</t>
  </si>
  <si>
    <t>hḍhut5</t>
  </si>
  <si>
    <t>ဎှိ</t>
  </si>
  <si>
    <t>ဎှီ</t>
  </si>
  <si>
    <t>ဎှီး</t>
  </si>
  <si>
    <t>ဎှင့်</t>
  </si>
  <si>
    <t>hḍhin1</t>
  </si>
  <si>
    <t>ဎှင်</t>
  </si>
  <si>
    <t>ဎှင်း</t>
  </si>
  <si>
    <t>hḍhin3</t>
  </si>
  <si>
    <t>ဎှေတ်</t>
  </si>
  <si>
    <t>hḍhit1</t>
  </si>
  <si>
    <t>ဎှစ်</t>
  </si>
  <si>
    <t>hḍhit2</t>
  </si>
  <si>
    <t>ဎှု</t>
  </si>
  <si>
    <t>hḍhu1</t>
  </si>
  <si>
    <t>ဎှူ</t>
  </si>
  <si>
    <t>hḍhu2</t>
  </si>
  <si>
    <t>ဎှူး</t>
  </si>
  <si>
    <t>hḍhu3</t>
  </si>
  <si>
    <t>ဎှွန့်</t>
  </si>
  <si>
    <t>hḍhoon11</t>
  </si>
  <si>
    <t>ဎှွန်</t>
  </si>
  <si>
    <t>hḍhoon12</t>
  </si>
  <si>
    <t>ဎှွန်း</t>
  </si>
  <si>
    <t>hḍhoon13</t>
  </si>
  <si>
    <t>ဎှွမ့်</t>
  </si>
  <si>
    <t>hḍhoon21</t>
  </si>
  <si>
    <t>ဎှွမ်</t>
  </si>
  <si>
    <t>hḍhoon22</t>
  </si>
  <si>
    <t>ဎှွမ်း</t>
  </si>
  <si>
    <t>hḍhoon23</t>
  </si>
  <si>
    <t>ဎှွံ့</t>
  </si>
  <si>
    <t>hḍhoon31</t>
  </si>
  <si>
    <t>ဎှွံ</t>
  </si>
  <si>
    <t>hḍhoon32</t>
  </si>
  <si>
    <t>ဎှွံး</t>
  </si>
  <si>
    <t>hḍhoon33</t>
  </si>
  <si>
    <t>ဎှွတ်</t>
  </si>
  <si>
    <t>hḍhoot1</t>
  </si>
  <si>
    <t>ဎှွပ်</t>
  </si>
  <si>
    <t>hḍhoot2</t>
  </si>
  <si>
    <t>ဎှေ့</t>
  </si>
  <si>
    <t>hḍhay1</t>
  </si>
  <si>
    <t>ဎှေ</t>
  </si>
  <si>
    <t>hḍhay2</t>
  </si>
  <si>
    <t>ဎှေး</t>
  </si>
  <si>
    <t>hḍhay3</t>
  </si>
  <si>
    <t>hḍheare11</t>
  </si>
  <si>
    <t>ဎှယ်</t>
  </si>
  <si>
    <t>hḍheare12</t>
  </si>
  <si>
    <t>ဎှဲ</t>
  </si>
  <si>
    <t>hḍheare13</t>
  </si>
  <si>
    <t>ဎှည့်</t>
  </si>
  <si>
    <t>hḍheare21</t>
  </si>
  <si>
    <t>ဎှည်</t>
  </si>
  <si>
    <t>hḍheare22</t>
  </si>
  <si>
    <t>ဎှည်း</t>
  </si>
  <si>
    <t>hḍheare23</t>
  </si>
  <si>
    <t>ဎှိတ်</t>
  </si>
  <si>
    <t>hḍhate1</t>
  </si>
  <si>
    <t>ဎှိပ်</t>
  </si>
  <si>
    <t>hḍhate2</t>
  </si>
  <si>
    <t>ဎှိန့်</t>
  </si>
  <si>
    <t>hḍhain1</t>
  </si>
  <si>
    <t>ဎှိန်</t>
  </si>
  <si>
    <t>hḍhain2</t>
  </si>
  <si>
    <t>ဎှိန်း</t>
  </si>
  <si>
    <t>hḍhain3</t>
  </si>
  <si>
    <t>ဎှိမ့်</t>
  </si>
  <si>
    <t>hḍhaim1</t>
  </si>
  <si>
    <t>ဎှိမ်</t>
  </si>
  <si>
    <t>hḍhaim2</t>
  </si>
  <si>
    <t>ဎှိမ်း</t>
  </si>
  <si>
    <t>hḍhaim3</t>
  </si>
  <si>
    <t>ဎှို့</t>
  </si>
  <si>
    <t>hḍho1</t>
  </si>
  <si>
    <t>ဎှို</t>
  </si>
  <si>
    <t>hḍho2</t>
  </si>
  <si>
    <t>ဎှိုး</t>
  </si>
  <si>
    <t>hḍho3</t>
  </si>
  <si>
    <t>ဎှုန့်</t>
  </si>
  <si>
    <t>hḍhone11</t>
  </si>
  <si>
    <t>ဎှုန်</t>
  </si>
  <si>
    <t>hḍhone12</t>
  </si>
  <si>
    <t>ဎှုန်း</t>
  </si>
  <si>
    <t>hḍhone13</t>
  </si>
  <si>
    <t>ဎှုံ့</t>
  </si>
  <si>
    <t>hḍhone21</t>
  </si>
  <si>
    <t>ဎှုံ</t>
  </si>
  <si>
    <t>hḍhone22</t>
  </si>
  <si>
    <t>ဎှုံး</t>
  </si>
  <si>
    <t>hḍhone23</t>
  </si>
  <si>
    <t>ဎှုဏ့်</t>
  </si>
  <si>
    <t>hḍhone31</t>
  </si>
  <si>
    <t>ဎှုဏ်</t>
  </si>
  <si>
    <t>hḍhone32</t>
  </si>
  <si>
    <t>ဎှုဏ်း</t>
  </si>
  <si>
    <t>hḍhone33</t>
  </si>
  <si>
    <t>ဎှုတ်</t>
  </si>
  <si>
    <t>hḍhOat</t>
  </si>
  <si>
    <t>ဎှုပ်</t>
  </si>
  <si>
    <t>hḍhOap</t>
  </si>
  <si>
    <t>ဎှော့</t>
  </si>
  <si>
    <t>hḍhau1</t>
  </si>
  <si>
    <t>ဎှော်</t>
  </si>
  <si>
    <t>hḍhau2</t>
  </si>
  <si>
    <t>ဎှော</t>
  </si>
  <si>
    <t>hḍhau3</t>
  </si>
  <si>
    <t>hḍhoun1</t>
  </si>
  <si>
    <t>hḍhoun2</t>
  </si>
  <si>
    <t>hḍhoun3</t>
  </si>
  <si>
    <t>ဎှောက်</t>
  </si>
  <si>
    <t>hḍhout</t>
  </si>
  <si>
    <t>ဎှန့်</t>
  </si>
  <si>
    <t>hḍhan1</t>
  </si>
  <si>
    <t>ဎှန်</t>
  </si>
  <si>
    <t>hḍhan2</t>
  </si>
  <si>
    <t>ဎှန်း</t>
  </si>
  <si>
    <t>hḍhan3</t>
  </si>
  <si>
    <t>ဎှမ့်</t>
  </si>
  <si>
    <t>hḍham1</t>
  </si>
  <si>
    <t>ဎှမ်</t>
  </si>
  <si>
    <t>hḍham2</t>
  </si>
  <si>
    <t>ဎှမ်း</t>
  </si>
  <si>
    <t>hḍham3</t>
  </si>
  <si>
    <t>ဎှံ့</t>
  </si>
  <si>
    <t>ဎှံ</t>
  </si>
  <si>
    <t>ဎှဏ်</t>
  </si>
  <si>
    <t>hḍham4</t>
  </si>
  <si>
    <t>ဎွ</t>
  </si>
  <si>
    <t>ḍhwa1</t>
  </si>
  <si>
    <t>ဎွာ</t>
  </si>
  <si>
    <t>ḍhwa2</t>
  </si>
  <si>
    <t>ढ्वा2</t>
  </si>
  <si>
    <t>ဎွား</t>
  </si>
  <si>
    <t>ḍhwa3</t>
  </si>
  <si>
    <t>ढ्वा3</t>
  </si>
  <si>
    <t>ဎွိုင့်</t>
  </si>
  <si>
    <t>ḍhwine1</t>
  </si>
  <si>
    <t>ढ्वाइन1</t>
  </si>
  <si>
    <t>ဎွိုင်</t>
  </si>
  <si>
    <t>ḍhwine2</t>
  </si>
  <si>
    <t>ढ्वाइन2</t>
  </si>
  <si>
    <t>ဎွိုင်း</t>
  </si>
  <si>
    <t>ḍhwine3</t>
  </si>
  <si>
    <t>ढ्वाइन3</t>
  </si>
  <si>
    <t>ဎွိုက်</t>
  </si>
  <si>
    <t>ဎွက်</t>
  </si>
  <si>
    <t>ḍhwet1</t>
  </si>
  <si>
    <t>ḍhwut1</t>
  </si>
  <si>
    <t>ḍhwut2</t>
  </si>
  <si>
    <t>ဎွဒ်</t>
  </si>
  <si>
    <t>ḍhwut3</t>
  </si>
  <si>
    <t>ဎွာတ်</t>
  </si>
  <si>
    <t>ḍhwut4</t>
  </si>
  <si>
    <t>ဎွာသ်</t>
  </si>
  <si>
    <t>ḍhwut5</t>
  </si>
  <si>
    <t>ဎွိ</t>
  </si>
  <si>
    <t>ढ्वि1</t>
  </si>
  <si>
    <t>ဎွီ</t>
  </si>
  <si>
    <t>ढ्वि2</t>
  </si>
  <si>
    <t>ဎွီး</t>
  </si>
  <si>
    <t>ढ्वि3</t>
  </si>
  <si>
    <t>ဎွင့်</t>
  </si>
  <si>
    <t>ḍhwin1</t>
  </si>
  <si>
    <t>ढ्विन1</t>
  </si>
  <si>
    <t>ဎွင်</t>
  </si>
  <si>
    <t>ढ्विन2</t>
  </si>
  <si>
    <t>ဎွင်း</t>
  </si>
  <si>
    <t>ḍhwin3</t>
  </si>
  <si>
    <t>ढ्विन3</t>
  </si>
  <si>
    <t>ဎွေတ်</t>
  </si>
  <si>
    <t>ḍhwit1</t>
  </si>
  <si>
    <t>ဎွစ်</t>
  </si>
  <si>
    <t>ḍhwit2</t>
  </si>
  <si>
    <t>ဎွု</t>
  </si>
  <si>
    <t>ḍhwu1</t>
  </si>
  <si>
    <t>ढ्वु1</t>
  </si>
  <si>
    <t>ဎွူ</t>
  </si>
  <si>
    <t>ḍhwu2</t>
  </si>
  <si>
    <t>ढ्वु2</t>
  </si>
  <si>
    <t>ဎွူး</t>
  </si>
  <si>
    <t>ḍhwu3</t>
  </si>
  <si>
    <t>ढ्वु3</t>
  </si>
  <si>
    <t>ဎွေ့</t>
  </si>
  <si>
    <t>ḍhway1</t>
  </si>
  <si>
    <t>ढ्वे1</t>
  </si>
  <si>
    <t>ဎွေ</t>
  </si>
  <si>
    <t>ḍhway2</t>
  </si>
  <si>
    <t>ढ्वे2</t>
  </si>
  <si>
    <t>ဎွေး</t>
  </si>
  <si>
    <t>ḍhway3</t>
  </si>
  <si>
    <t>ढ्वे3</t>
  </si>
  <si>
    <t>ḍhweare11</t>
  </si>
  <si>
    <t>ढ्वे³¹11</t>
  </si>
  <si>
    <t>ဎွယ်</t>
  </si>
  <si>
    <t>ḍhweare12</t>
  </si>
  <si>
    <t>ढ्वे³¹12</t>
  </si>
  <si>
    <t>ဎွဲ</t>
  </si>
  <si>
    <t>ḍhweare13</t>
  </si>
  <si>
    <t>ढ्वे³¹13</t>
  </si>
  <si>
    <t>ဎွည့်</t>
  </si>
  <si>
    <t>ḍhweare21</t>
  </si>
  <si>
    <t>ढ्वे³¹21</t>
  </si>
  <si>
    <t>ဎွည်</t>
  </si>
  <si>
    <t>ḍhweare22</t>
  </si>
  <si>
    <t>ढ्वे³¹22</t>
  </si>
  <si>
    <t>ဎွည်း</t>
  </si>
  <si>
    <t>ḍhweare23</t>
  </si>
  <si>
    <t>ढ्वे³¹23</t>
  </si>
  <si>
    <t>ဎွိတ်</t>
  </si>
  <si>
    <t>ḍhwate1</t>
  </si>
  <si>
    <t>ढ्वै1</t>
  </si>
  <si>
    <t>ဎွိပ်</t>
  </si>
  <si>
    <t>ḍhwate2</t>
  </si>
  <si>
    <t>ढ्वै2</t>
  </si>
  <si>
    <t>ဎွိန့်</t>
  </si>
  <si>
    <t>ḍhwain1</t>
  </si>
  <si>
    <t>ढ्वैन11</t>
  </si>
  <si>
    <t>ဎွိန်</t>
  </si>
  <si>
    <t>ḍhwain2</t>
  </si>
  <si>
    <t>ढ्वैन12</t>
  </si>
  <si>
    <t>ဎွိန်း</t>
  </si>
  <si>
    <t>ḍhwain3</t>
  </si>
  <si>
    <t>ढ्वैन13</t>
  </si>
  <si>
    <t>ဎွိမ့်</t>
  </si>
  <si>
    <t>ḍhwaim1</t>
  </si>
  <si>
    <t>ढ्वैम1</t>
  </si>
  <si>
    <t>ဎွိမ်</t>
  </si>
  <si>
    <t>ḍhwaim2</t>
  </si>
  <si>
    <t>ढ्वैम2</t>
  </si>
  <si>
    <t>ဎွိမ်း</t>
  </si>
  <si>
    <t>ḍhwaim3</t>
  </si>
  <si>
    <t>ढ्वैम3</t>
  </si>
  <si>
    <t>ဎွို့</t>
  </si>
  <si>
    <t>ḍhwo1</t>
  </si>
  <si>
    <t>ढ्वो1</t>
  </si>
  <si>
    <t>ဎွို</t>
  </si>
  <si>
    <t>ḍhwo2</t>
  </si>
  <si>
    <t>ढ्वो2</t>
  </si>
  <si>
    <t>ဎွိုး</t>
  </si>
  <si>
    <t>ḍhwo3</t>
  </si>
  <si>
    <t>ढ्वो3</t>
  </si>
  <si>
    <t>ဎွုန့်</t>
  </si>
  <si>
    <t>ḍhwone11</t>
  </si>
  <si>
    <t>ढ्वोन11</t>
  </si>
  <si>
    <t>ဎွုန်</t>
  </si>
  <si>
    <t>ḍhwone12</t>
  </si>
  <si>
    <t>ढ्वोन12</t>
  </si>
  <si>
    <t>ဎွုန်း</t>
  </si>
  <si>
    <t>ḍhwone13</t>
  </si>
  <si>
    <t>ढ्वोन13</t>
  </si>
  <si>
    <t>ဎွုံ့</t>
  </si>
  <si>
    <t>ḍhwone21</t>
  </si>
  <si>
    <t>ढ्वोन21</t>
  </si>
  <si>
    <t>ဎွုံ</t>
  </si>
  <si>
    <t>ḍhwone22</t>
  </si>
  <si>
    <t>ढ्वोन22</t>
  </si>
  <si>
    <t>ဎွုံး</t>
  </si>
  <si>
    <t>ḍhwone23</t>
  </si>
  <si>
    <t>ढ्वोन23</t>
  </si>
  <si>
    <t>ဎွုဏ့်</t>
  </si>
  <si>
    <t>ḍhwone31</t>
  </si>
  <si>
    <t>ढ्वोन31</t>
  </si>
  <si>
    <t>ဎွုဏ်</t>
  </si>
  <si>
    <t>ḍhwone32</t>
  </si>
  <si>
    <t>ढ्वोन32</t>
  </si>
  <si>
    <t>ဎွုဏ်း</t>
  </si>
  <si>
    <t>ḍhwone33</t>
  </si>
  <si>
    <t>ढ्वोन33</t>
  </si>
  <si>
    <t>ဎွုတ်</t>
  </si>
  <si>
    <t>ḍhwOat</t>
  </si>
  <si>
    <t>ढ्वोट</t>
  </si>
  <si>
    <t>ဎွုပ်</t>
  </si>
  <si>
    <t>ḍhwOap</t>
  </si>
  <si>
    <t>ढ्वोप</t>
  </si>
  <si>
    <t>ဎွော့</t>
  </si>
  <si>
    <t>ḍhwau1</t>
  </si>
  <si>
    <t>ढ्वौ1</t>
  </si>
  <si>
    <t>ဎွော်</t>
  </si>
  <si>
    <t>ḍhwau2</t>
  </si>
  <si>
    <t>ढ्वौ2</t>
  </si>
  <si>
    <t>ဎွော</t>
  </si>
  <si>
    <t>ḍhwau3</t>
  </si>
  <si>
    <t>ढ्वौ3</t>
  </si>
  <si>
    <t>ḍhwoun1</t>
  </si>
  <si>
    <t>ढ्वौन1</t>
  </si>
  <si>
    <t>ḍhwoun2</t>
  </si>
  <si>
    <t>ढ्वौन2</t>
  </si>
  <si>
    <t>ḍhwoun3</t>
  </si>
  <si>
    <t>ढ्वौन3</t>
  </si>
  <si>
    <t>ဎွောက်</t>
  </si>
  <si>
    <t>ḍhwout</t>
  </si>
  <si>
    <t>ढ्वौत</t>
  </si>
  <si>
    <t>ḍhwan1</t>
  </si>
  <si>
    <t>ḍhwan2</t>
  </si>
  <si>
    <t>ḍhwan3</t>
  </si>
  <si>
    <t>ḍhwam1</t>
  </si>
  <si>
    <t>ḍhwam2</t>
  </si>
  <si>
    <t>ḍhwam3</t>
  </si>
  <si>
    <t>ဎွဏ်</t>
  </si>
  <si>
    <t>ḍhwam4</t>
  </si>
  <si>
    <t>ढ्वं4</t>
  </si>
  <si>
    <t>ဎွှ</t>
  </si>
  <si>
    <t>ဎွှာ</t>
  </si>
  <si>
    <t>ဎွှား</t>
  </si>
  <si>
    <t>ဎွှိုင့်</t>
  </si>
  <si>
    <t>ဎွှိုင်</t>
  </si>
  <si>
    <t>ဎွှိုင်း</t>
  </si>
  <si>
    <t>ဎွှိုက်</t>
  </si>
  <si>
    <t>ဎွှက်</t>
  </si>
  <si>
    <t>ဎွှတ်</t>
  </si>
  <si>
    <t>ဎွှပ်</t>
  </si>
  <si>
    <t>ဎွှဒ်</t>
  </si>
  <si>
    <t>ဎွှာတ်</t>
  </si>
  <si>
    <t>ဎွှာသ်</t>
  </si>
  <si>
    <t>ဎွှိ</t>
  </si>
  <si>
    <t>ဎွှီ</t>
  </si>
  <si>
    <t>ဎွှီး</t>
  </si>
  <si>
    <t>ဎွှင့်</t>
  </si>
  <si>
    <t>ဎွှင်</t>
  </si>
  <si>
    <t>ဎွှင်း</t>
  </si>
  <si>
    <t>ဎွှေတ်</t>
  </si>
  <si>
    <t>ဎွှစ်</t>
  </si>
  <si>
    <t>ဎွှု</t>
  </si>
  <si>
    <t>ဎွှူ</t>
  </si>
  <si>
    <t>ဎွှူး</t>
  </si>
  <si>
    <t>ဎွှေ့</t>
  </si>
  <si>
    <t>ဎွှေ</t>
  </si>
  <si>
    <t>ဎွှေး</t>
  </si>
  <si>
    <t>ဎွှယ်</t>
  </si>
  <si>
    <t>ဎွှဲ</t>
  </si>
  <si>
    <t>ဎွှည့်</t>
  </si>
  <si>
    <t>ဎွှည်</t>
  </si>
  <si>
    <t>ဎွှည်း</t>
  </si>
  <si>
    <t>ဎွှိတ်</t>
  </si>
  <si>
    <t>ဎွှိပ်</t>
  </si>
  <si>
    <t>ဎွှိန့်</t>
  </si>
  <si>
    <t>ဎွှိန်</t>
  </si>
  <si>
    <t>ဎွှိန်း</t>
  </si>
  <si>
    <t>ဎွှိမ့်</t>
  </si>
  <si>
    <t>ဎွှိမ်</t>
  </si>
  <si>
    <t>ဎွှိမ်း</t>
  </si>
  <si>
    <t>ဎွှို့</t>
  </si>
  <si>
    <t>ဎွှို</t>
  </si>
  <si>
    <t>ဎွှိုး</t>
  </si>
  <si>
    <t>ဎွှုန့်</t>
  </si>
  <si>
    <t>ဎွှုန်</t>
  </si>
  <si>
    <t>ဎွှုန်း</t>
  </si>
  <si>
    <t>ဎွှုံ့</t>
  </si>
  <si>
    <t>ဎွှုံ</t>
  </si>
  <si>
    <t>ဎွှုံး</t>
  </si>
  <si>
    <t>ဎွှုဏ့်</t>
  </si>
  <si>
    <t>ဎွှုဏ်</t>
  </si>
  <si>
    <t>ဎွှုဏ်း</t>
  </si>
  <si>
    <t>ဎွှုတ်</t>
  </si>
  <si>
    <t>ဎွှုပ်</t>
  </si>
  <si>
    <t>ဎွှော့</t>
  </si>
  <si>
    <t>ဎွှော်</t>
  </si>
  <si>
    <t>ဎွှော</t>
  </si>
  <si>
    <t>ဎွှောက်</t>
  </si>
  <si>
    <t>ဎွှန့်</t>
  </si>
  <si>
    <t>ဎွှန်</t>
  </si>
  <si>
    <t>ဎွှန်း</t>
  </si>
  <si>
    <t>ဎွှမ့်</t>
  </si>
  <si>
    <t>ဎွှမ်</t>
  </si>
  <si>
    <t>ဎွှမ်း</t>
  </si>
  <si>
    <t>ဎွှံ့</t>
  </si>
  <si>
    <t>ဎွှံ</t>
  </si>
  <si>
    <t>ဎွှဏ်</t>
  </si>
  <si>
    <t>ဏျ</t>
  </si>
  <si>
    <t>ṇya1</t>
  </si>
  <si>
    <t>ဏျာ</t>
  </si>
  <si>
    <t>ṇya2</t>
  </si>
  <si>
    <t>ဏျား</t>
  </si>
  <si>
    <t>ṇya3</t>
  </si>
  <si>
    <t>ဏျိုင့်</t>
  </si>
  <si>
    <t>ṇyine1</t>
  </si>
  <si>
    <t>ဏျိုင်</t>
  </si>
  <si>
    <t>ṇyine2</t>
  </si>
  <si>
    <t>ဏျိုင်း</t>
  </si>
  <si>
    <t>ṇyine3</t>
  </si>
  <si>
    <t>ဏျိုက်</t>
  </si>
  <si>
    <t>ဏျက်</t>
  </si>
  <si>
    <t>ṇyet1</t>
  </si>
  <si>
    <t>ဏျတ်</t>
  </si>
  <si>
    <t>ṇyut1</t>
  </si>
  <si>
    <t>ဏျပ်</t>
  </si>
  <si>
    <t>ṇyut2</t>
  </si>
  <si>
    <t>ဏျဒ်</t>
  </si>
  <si>
    <t>ṇyut3</t>
  </si>
  <si>
    <t>ဏျာတ်</t>
  </si>
  <si>
    <t>ṇyut4</t>
  </si>
  <si>
    <t>ဏျာသ်</t>
  </si>
  <si>
    <t>ṇyut5</t>
  </si>
  <si>
    <t>ဏျိ</t>
  </si>
  <si>
    <t>ဏျီ</t>
  </si>
  <si>
    <t>ဏျီး</t>
  </si>
  <si>
    <t>ဏျင့်</t>
  </si>
  <si>
    <t>ṇyin1</t>
  </si>
  <si>
    <t>ဏျင်</t>
  </si>
  <si>
    <t>ဏျင်း</t>
  </si>
  <si>
    <t>ṇyin3</t>
  </si>
  <si>
    <t>ဏျေတ်</t>
  </si>
  <si>
    <t>ṇyit1</t>
  </si>
  <si>
    <t>ဏျစ်</t>
  </si>
  <si>
    <t>ṇyit2</t>
  </si>
  <si>
    <t>ဏျု</t>
  </si>
  <si>
    <t>ṇyu1</t>
  </si>
  <si>
    <t>ဏျူ</t>
  </si>
  <si>
    <t>ṇyu2</t>
  </si>
  <si>
    <t>ဏျူး</t>
  </si>
  <si>
    <t>ṇyu3</t>
  </si>
  <si>
    <t>ဏျွန့်</t>
  </si>
  <si>
    <t>ṇyoon11</t>
  </si>
  <si>
    <t>ဏျွန်</t>
  </si>
  <si>
    <t>ṇyoon12</t>
  </si>
  <si>
    <t>ဏျွန်း</t>
  </si>
  <si>
    <t>ṇyoon13</t>
  </si>
  <si>
    <t>ဏျွမ့်</t>
  </si>
  <si>
    <t>ṇyoon21</t>
  </si>
  <si>
    <t>ဏျွမ်</t>
  </si>
  <si>
    <t>ṇyoon22</t>
  </si>
  <si>
    <t>ဏျွမ်း</t>
  </si>
  <si>
    <t>ṇyoon23</t>
  </si>
  <si>
    <t>ဏျွံ့</t>
  </si>
  <si>
    <t>ṇyoon31</t>
  </si>
  <si>
    <t>ဏျွံ</t>
  </si>
  <si>
    <t>ṇyoon32</t>
  </si>
  <si>
    <t>ဏျွံး</t>
  </si>
  <si>
    <t>ṇyoon33</t>
  </si>
  <si>
    <t>ဏျွတ်</t>
  </si>
  <si>
    <t>ṇyoot1</t>
  </si>
  <si>
    <t>ဏျွပ်</t>
  </si>
  <si>
    <t>ṇyoot2</t>
  </si>
  <si>
    <t>ဏျေ့</t>
  </si>
  <si>
    <t>ṇyay1</t>
  </si>
  <si>
    <t>ဏျေ</t>
  </si>
  <si>
    <t>ṇyay2</t>
  </si>
  <si>
    <t>ဏျေး</t>
  </si>
  <si>
    <t>ṇyay3</t>
  </si>
  <si>
    <t>ṇyeare11</t>
  </si>
  <si>
    <t>ဏျယ်</t>
  </si>
  <si>
    <t>ṇyeare12</t>
  </si>
  <si>
    <t>ဏျဲ</t>
  </si>
  <si>
    <t>ṇyeare13</t>
  </si>
  <si>
    <t>ဏျည့်</t>
  </si>
  <si>
    <t>ṇyeare21</t>
  </si>
  <si>
    <t>ဏျည်</t>
  </si>
  <si>
    <t>ṇyeare22</t>
  </si>
  <si>
    <t>ဏျည်း</t>
  </si>
  <si>
    <t>ṇyeare23</t>
  </si>
  <si>
    <t>ဏျိတ်</t>
  </si>
  <si>
    <t>ṇyate1</t>
  </si>
  <si>
    <t>ဏျိပ်</t>
  </si>
  <si>
    <t>ṇyate2</t>
  </si>
  <si>
    <t>ဏျိန့်</t>
  </si>
  <si>
    <t>ṇyain1</t>
  </si>
  <si>
    <t>ဏျိန်</t>
  </si>
  <si>
    <t>ṇyain2</t>
  </si>
  <si>
    <t>ဏျိန်း</t>
  </si>
  <si>
    <t>ṇyain3</t>
  </si>
  <si>
    <t>ဏျိမ့်</t>
  </si>
  <si>
    <t>ṇyaim1</t>
  </si>
  <si>
    <t>ဏျိမ်</t>
  </si>
  <si>
    <t>ṇyaim2</t>
  </si>
  <si>
    <t>ဏျိမ်း</t>
  </si>
  <si>
    <t>ṇyaim3</t>
  </si>
  <si>
    <t>ဏျို့</t>
  </si>
  <si>
    <t>ṇyo1</t>
  </si>
  <si>
    <t>ဏျို</t>
  </si>
  <si>
    <t>ṇyo2</t>
  </si>
  <si>
    <t>ဏျိုး</t>
  </si>
  <si>
    <t>ṇyo3</t>
  </si>
  <si>
    <t>ဏျုန့်</t>
  </si>
  <si>
    <t>ṇyone11</t>
  </si>
  <si>
    <t>ဏျုန်</t>
  </si>
  <si>
    <t>ṇyone12</t>
  </si>
  <si>
    <t>ဏျုန်း</t>
  </si>
  <si>
    <t>ṇyone13</t>
  </si>
  <si>
    <t>ဏျုံ့</t>
  </si>
  <si>
    <t>ṇyone21</t>
  </si>
  <si>
    <t>ဏျုံ</t>
  </si>
  <si>
    <t>ṇyone22</t>
  </si>
  <si>
    <t>ဏျုံး</t>
  </si>
  <si>
    <t>ṇyone23</t>
  </si>
  <si>
    <t>ဏျုဏ့်</t>
  </si>
  <si>
    <t>ṇyone31</t>
  </si>
  <si>
    <t>ဏျုဏ်</t>
  </si>
  <si>
    <t>ṇyone32</t>
  </si>
  <si>
    <t>ဏျုဏ်း</t>
  </si>
  <si>
    <t>ṇyone33</t>
  </si>
  <si>
    <t>ဏျုတ်</t>
  </si>
  <si>
    <t>ṇyOat</t>
  </si>
  <si>
    <t>ဏျုပ်</t>
  </si>
  <si>
    <t>ṇyOap</t>
  </si>
  <si>
    <t>ဏျော့</t>
  </si>
  <si>
    <t>ṇyau1</t>
  </si>
  <si>
    <t>ဏျော်</t>
  </si>
  <si>
    <t>ṇyau2</t>
  </si>
  <si>
    <t>ဏျော</t>
  </si>
  <si>
    <t>ṇyau3</t>
  </si>
  <si>
    <t>ṇyoun1</t>
  </si>
  <si>
    <t>ṇyoun2</t>
  </si>
  <si>
    <t>ṇyoun3</t>
  </si>
  <si>
    <t>ဏျောက်</t>
  </si>
  <si>
    <t>ṇyout</t>
  </si>
  <si>
    <t>ဏျန့်</t>
  </si>
  <si>
    <t>ṇyan1</t>
  </si>
  <si>
    <t>ဏျန်</t>
  </si>
  <si>
    <t>ṇyan2</t>
  </si>
  <si>
    <t>ဏျန်း</t>
  </si>
  <si>
    <t>ṇyan3</t>
  </si>
  <si>
    <t>ဏျမ့်</t>
  </si>
  <si>
    <t>ṇyam1</t>
  </si>
  <si>
    <t>ဏျမ်</t>
  </si>
  <si>
    <t>ṇyam2</t>
  </si>
  <si>
    <t>ဏျမ်း</t>
  </si>
  <si>
    <t>ṇyam3</t>
  </si>
  <si>
    <t>ဏျံ့</t>
  </si>
  <si>
    <t>ဏျံ</t>
  </si>
  <si>
    <t>ဏျဏ်</t>
  </si>
  <si>
    <t>ṇyam4</t>
  </si>
  <si>
    <t>ဏြ</t>
  </si>
  <si>
    <t>ဏြာ</t>
  </si>
  <si>
    <t>ဏြား</t>
  </si>
  <si>
    <t>ဏြိုင့်</t>
  </si>
  <si>
    <t>ဏြိုင်</t>
  </si>
  <si>
    <t>ဏြိုင်း</t>
  </si>
  <si>
    <t>ဏြိုက်</t>
  </si>
  <si>
    <t>ဏြက်</t>
  </si>
  <si>
    <t>ဏြတ်</t>
  </si>
  <si>
    <t>ဏြပ်</t>
  </si>
  <si>
    <t>ဏြဒ်</t>
  </si>
  <si>
    <t>ဏြာတ်</t>
  </si>
  <si>
    <t>ဏြာသ်</t>
  </si>
  <si>
    <t>ဏြိ</t>
  </si>
  <si>
    <t>ဏြီ</t>
  </si>
  <si>
    <t>ဏြီး</t>
  </si>
  <si>
    <t>ဏြင့်</t>
  </si>
  <si>
    <t>ဏြင်</t>
  </si>
  <si>
    <t>ဏြင်း</t>
  </si>
  <si>
    <t>ဏြေတ်</t>
  </si>
  <si>
    <t>ဏြစ်</t>
  </si>
  <si>
    <t>ဏြု</t>
  </si>
  <si>
    <t>ဏြူ</t>
  </si>
  <si>
    <t>ဏြူး</t>
  </si>
  <si>
    <t>ဏြွန့်</t>
  </si>
  <si>
    <t>ဏြွန်</t>
  </si>
  <si>
    <t>ဏြွန်း</t>
  </si>
  <si>
    <t>ဏြွမ့်</t>
  </si>
  <si>
    <t>ဏြွမ်</t>
  </si>
  <si>
    <t>ဏြွမ်း</t>
  </si>
  <si>
    <t>ဏြွံ့</t>
  </si>
  <si>
    <t>ဏြွံ</t>
  </si>
  <si>
    <t>ဏြွံး</t>
  </si>
  <si>
    <t>ဏြွတ်</t>
  </si>
  <si>
    <t>ဏြွပ်</t>
  </si>
  <si>
    <t>ဏြေ့</t>
  </si>
  <si>
    <t>ဏြေ</t>
  </si>
  <si>
    <t>ဏြေး</t>
  </si>
  <si>
    <t>ဏြယ်</t>
  </si>
  <si>
    <t>ဏြဲ</t>
  </si>
  <si>
    <t>ဏြည့်</t>
  </si>
  <si>
    <t>ဏြည်</t>
  </si>
  <si>
    <t>ဏြည်း</t>
  </si>
  <si>
    <t>ဏြိတ်</t>
  </si>
  <si>
    <t>ဏြိပ်</t>
  </si>
  <si>
    <t>ဏြိန့်</t>
  </si>
  <si>
    <t>ဏြိန်</t>
  </si>
  <si>
    <t>ဏြိန်း</t>
  </si>
  <si>
    <t>ဏြိမ့်</t>
  </si>
  <si>
    <t>ဏြိမ်</t>
  </si>
  <si>
    <t>ဏြိမ်း</t>
  </si>
  <si>
    <t>ဏြို့</t>
  </si>
  <si>
    <t>ဏြို</t>
  </si>
  <si>
    <t>ဏြိုး</t>
  </si>
  <si>
    <t>ဏြုန့်</t>
  </si>
  <si>
    <t>ဏြုန်</t>
  </si>
  <si>
    <t>ဏြုန်း</t>
  </si>
  <si>
    <t>ဏြုံ့</t>
  </si>
  <si>
    <t>ဏြုံ</t>
  </si>
  <si>
    <t>ဏြုံး</t>
  </si>
  <si>
    <t>ဏြုဏ့်</t>
  </si>
  <si>
    <t>ဏြုဏ်</t>
  </si>
  <si>
    <t>ဏြုဏ်း</t>
  </si>
  <si>
    <t>ဏြုတ်</t>
  </si>
  <si>
    <t>ဏြုပ်</t>
  </si>
  <si>
    <t>ဏြော့</t>
  </si>
  <si>
    <t>ဏြော်</t>
  </si>
  <si>
    <t>ဏြော</t>
  </si>
  <si>
    <t>ဏြောက်</t>
  </si>
  <si>
    <t>ဏြန့်</t>
  </si>
  <si>
    <t>ဏြန်</t>
  </si>
  <si>
    <t>ဏြန်း</t>
  </si>
  <si>
    <t>ဏြမ့်</t>
  </si>
  <si>
    <t>ဏြမ်</t>
  </si>
  <si>
    <t>ဏြမ်း</t>
  </si>
  <si>
    <t>ဏြံ့</t>
  </si>
  <si>
    <t>ဏြံ</t>
  </si>
  <si>
    <t>ဏြဏ်</t>
  </si>
  <si>
    <t>ဏှ</t>
  </si>
  <si>
    <t>hṇa1</t>
  </si>
  <si>
    <t>ဏှာ</t>
  </si>
  <si>
    <t>hṇa2</t>
  </si>
  <si>
    <t>ဏှား</t>
  </si>
  <si>
    <t>hṇa3</t>
  </si>
  <si>
    <t>ဏှိုင့်</t>
  </si>
  <si>
    <t>hṇine1</t>
  </si>
  <si>
    <t>ဏှိုင်</t>
  </si>
  <si>
    <t>hṇine2</t>
  </si>
  <si>
    <t>ဏှိုင်း</t>
  </si>
  <si>
    <t>hṇine3</t>
  </si>
  <si>
    <t>ဏှိုက်</t>
  </si>
  <si>
    <t>ဏှက်</t>
  </si>
  <si>
    <t>hṇet1</t>
  </si>
  <si>
    <t>ဏှတ်</t>
  </si>
  <si>
    <t>hṇut1</t>
  </si>
  <si>
    <t>ဏှပ်</t>
  </si>
  <si>
    <t>hṇut2</t>
  </si>
  <si>
    <t>ဏှဒ်</t>
  </si>
  <si>
    <t>hṇut3</t>
  </si>
  <si>
    <t>ဏှာတ်</t>
  </si>
  <si>
    <t>hṇut4</t>
  </si>
  <si>
    <t>ဏှာသ်</t>
  </si>
  <si>
    <t>hṇut5</t>
  </si>
  <si>
    <t>ဏှိ</t>
  </si>
  <si>
    <t>ဏှီ</t>
  </si>
  <si>
    <t>ဏှီး</t>
  </si>
  <si>
    <t>ဏှင့်</t>
  </si>
  <si>
    <t>hṇin1</t>
  </si>
  <si>
    <t>ဏှင်</t>
  </si>
  <si>
    <t>ဏှင်း</t>
  </si>
  <si>
    <t>hṇin3</t>
  </si>
  <si>
    <t>ဏှေတ်</t>
  </si>
  <si>
    <t>hṇit1</t>
  </si>
  <si>
    <t>ဏှစ်</t>
  </si>
  <si>
    <t>hṇit2</t>
  </si>
  <si>
    <t>ဏှု</t>
  </si>
  <si>
    <t>hṇu1</t>
  </si>
  <si>
    <t>ဏှူ</t>
  </si>
  <si>
    <t>hṇu2</t>
  </si>
  <si>
    <t>ဏှူး</t>
  </si>
  <si>
    <t>hṇu3</t>
  </si>
  <si>
    <t>ဏှွန့်</t>
  </si>
  <si>
    <t>hṇoon11</t>
  </si>
  <si>
    <t>ဏှွန်</t>
  </si>
  <si>
    <t>hṇoon12</t>
  </si>
  <si>
    <t>ဏှွန်း</t>
  </si>
  <si>
    <t>hṇoon13</t>
  </si>
  <si>
    <t>ဏှွမ့်</t>
  </si>
  <si>
    <t>hṇoon21</t>
  </si>
  <si>
    <t>ဏှွမ်</t>
  </si>
  <si>
    <t>hṇoon22</t>
  </si>
  <si>
    <t>ဏှွမ်း</t>
  </si>
  <si>
    <t>hṇoon23</t>
  </si>
  <si>
    <t>ဏှွံ့</t>
  </si>
  <si>
    <t>hṇoon31</t>
  </si>
  <si>
    <t>ဏှွံ</t>
  </si>
  <si>
    <t>hṇoon32</t>
  </si>
  <si>
    <t>ဏှွံး</t>
  </si>
  <si>
    <t>hṇoon33</t>
  </si>
  <si>
    <t>ဏှွတ်</t>
  </si>
  <si>
    <t>hṇoot1</t>
  </si>
  <si>
    <t>ဏှွပ်</t>
  </si>
  <si>
    <t>hṇoot2</t>
  </si>
  <si>
    <t>ဏှေ့</t>
  </si>
  <si>
    <t>hṇay1</t>
  </si>
  <si>
    <t>ဏှေ</t>
  </si>
  <si>
    <t>hṇay2</t>
  </si>
  <si>
    <t>ဏှေး</t>
  </si>
  <si>
    <t>hṇay3</t>
  </si>
  <si>
    <t>hṇeare11</t>
  </si>
  <si>
    <t>ဏှယ်</t>
  </si>
  <si>
    <t>hṇeare12</t>
  </si>
  <si>
    <t>ဏှဲ</t>
  </si>
  <si>
    <t>hṇeare13</t>
  </si>
  <si>
    <t>ဏှည့်</t>
  </si>
  <si>
    <t>hṇeare21</t>
  </si>
  <si>
    <t>ဏှည်</t>
  </si>
  <si>
    <t>hṇeare22</t>
  </si>
  <si>
    <t>ဏှည်း</t>
  </si>
  <si>
    <t>hṇeare23</t>
  </si>
  <si>
    <t>ဏှိတ်</t>
  </si>
  <si>
    <t>hṇate1</t>
  </si>
  <si>
    <t>ဏှိပ်</t>
  </si>
  <si>
    <t>hṇate2</t>
  </si>
  <si>
    <t>ဏှိန့်</t>
  </si>
  <si>
    <t>hṇain1</t>
  </si>
  <si>
    <t>ဏှိန်</t>
  </si>
  <si>
    <t>hṇain2</t>
  </si>
  <si>
    <t>ဏှိန်း</t>
  </si>
  <si>
    <t>hṇain3</t>
  </si>
  <si>
    <t>ဏှိမ့်</t>
  </si>
  <si>
    <t>hṇaim1</t>
  </si>
  <si>
    <t>ဏှိမ်</t>
  </si>
  <si>
    <t>hṇaim2</t>
  </si>
  <si>
    <t>ဏှိမ်း</t>
  </si>
  <si>
    <t>hṇaim3</t>
  </si>
  <si>
    <t>ဏှို့</t>
  </si>
  <si>
    <t>hṇo1</t>
  </si>
  <si>
    <t>ဏှို</t>
  </si>
  <si>
    <t>hṇo2</t>
  </si>
  <si>
    <t>ဏှိုး</t>
  </si>
  <si>
    <t>hṇo3</t>
  </si>
  <si>
    <t>ဏှုန့်</t>
  </si>
  <si>
    <t>hṇone11</t>
  </si>
  <si>
    <t>ဏှုန်</t>
  </si>
  <si>
    <t>hṇone12</t>
  </si>
  <si>
    <t>ဏှုန်း</t>
  </si>
  <si>
    <t>hṇone13</t>
  </si>
  <si>
    <t>ဏှုံ့</t>
  </si>
  <si>
    <t>hṇone21</t>
  </si>
  <si>
    <t>ဏှုံ</t>
  </si>
  <si>
    <t>hṇone22</t>
  </si>
  <si>
    <t>ဏှုံး</t>
  </si>
  <si>
    <t>hṇone23</t>
  </si>
  <si>
    <t>ဏှုဏ့်</t>
  </si>
  <si>
    <t>hṇone31</t>
  </si>
  <si>
    <t>ဏှုဏ်</t>
  </si>
  <si>
    <t>hṇone32</t>
  </si>
  <si>
    <t>ဏှုဏ်း</t>
  </si>
  <si>
    <t>hṇone33</t>
  </si>
  <si>
    <t>ဏှုတ်</t>
  </si>
  <si>
    <t>hṇOat</t>
  </si>
  <si>
    <t>ဏှုပ်</t>
  </si>
  <si>
    <t>hṇOap</t>
  </si>
  <si>
    <t>ဏှော့</t>
  </si>
  <si>
    <t>hṇau1</t>
  </si>
  <si>
    <t>ဏှော်</t>
  </si>
  <si>
    <t>hṇau2</t>
  </si>
  <si>
    <t>ဏှော</t>
  </si>
  <si>
    <t>hṇau3</t>
  </si>
  <si>
    <t>hṇoun1</t>
  </si>
  <si>
    <t>hṇoun2</t>
  </si>
  <si>
    <t>hṇoun3</t>
  </si>
  <si>
    <t>ဏှောက်</t>
  </si>
  <si>
    <t>hṇout</t>
  </si>
  <si>
    <t>ဏှန့်</t>
  </si>
  <si>
    <t>hṇan1</t>
  </si>
  <si>
    <t>ဏှန်</t>
  </si>
  <si>
    <t>hṇan2</t>
  </si>
  <si>
    <t>ဏှန်း</t>
  </si>
  <si>
    <t>hṇan3</t>
  </si>
  <si>
    <t>ဏှမ့်</t>
  </si>
  <si>
    <t>hṇam1</t>
  </si>
  <si>
    <t>ဏှမ်</t>
  </si>
  <si>
    <t>hṇam2</t>
  </si>
  <si>
    <t>ဏှမ်း</t>
  </si>
  <si>
    <t>hṇam3</t>
  </si>
  <si>
    <t>ဏှံ့</t>
  </si>
  <si>
    <t>ဏှံ</t>
  </si>
  <si>
    <t>ဏှဏ်</t>
  </si>
  <si>
    <t>hṇam4</t>
  </si>
  <si>
    <t>ဏွ</t>
  </si>
  <si>
    <t>ṇwa1</t>
  </si>
  <si>
    <t>ဏွာ</t>
  </si>
  <si>
    <t>ṇwa2</t>
  </si>
  <si>
    <t>ဏွား</t>
  </si>
  <si>
    <t>ṇwa3</t>
  </si>
  <si>
    <t>ဏွိုင့်</t>
  </si>
  <si>
    <t>ṇwine1</t>
  </si>
  <si>
    <t>ဏွိုင်</t>
  </si>
  <si>
    <t>ṇwine2</t>
  </si>
  <si>
    <t>ဏွိုင်း</t>
  </si>
  <si>
    <t>ṇwine3</t>
  </si>
  <si>
    <t>ဏွိုက်</t>
  </si>
  <si>
    <t>ဏွက်</t>
  </si>
  <si>
    <t>ṇwet1</t>
  </si>
  <si>
    <t>ṇwut1</t>
  </si>
  <si>
    <t>ṇwut2</t>
  </si>
  <si>
    <t>ဏွဒ်</t>
  </si>
  <si>
    <t>ṇwut3</t>
  </si>
  <si>
    <t>ဏွာတ်</t>
  </si>
  <si>
    <t>ṇwut4</t>
  </si>
  <si>
    <t>ဏွာသ်</t>
  </si>
  <si>
    <t>ṇwut5</t>
  </si>
  <si>
    <t>ဏွိ</t>
  </si>
  <si>
    <t>ဏွီ</t>
  </si>
  <si>
    <t>ဏွီး</t>
  </si>
  <si>
    <t>ဏွင့်</t>
  </si>
  <si>
    <t>ṇwin1</t>
  </si>
  <si>
    <t>ဏွင်</t>
  </si>
  <si>
    <t>ဏွင်း</t>
  </si>
  <si>
    <t>ṇwin3</t>
  </si>
  <si>
    <t>ဏွေတ်</t>
  </si>
  <si>
    <t>ṇwit1</t>
  </si>
  <si>
    <t>ဏွစ်</t>
  </si>
  <si>
    <t>ṇwit2</t>
  </si>
  <si>
    <t>ဏွု</t>
  </si>
  <si>
    <t>ṇwu1</t>
  </si>
  <si>
    <t>ဏွူ</t>
  </si>
  <si>
    <t>ṇwu2</t>
  </si>
  <si>
    <t>ဏွူး</t>
  </si>
  <si>
    <t>ṇwu3</t>
  </si>
  <si>
    <t>ဏွေ့</t>
  </si>
  <si>
    <t>ṇway1</t>
  </si>
  <si>
    <t>ဏွေ</t>
  </si>
  <si>
    <t>ṇway2</t>
  </si>
  <si>
    <t>ဏွေး</t>
  </si>
  <si>
    <t>ṇway3</t>
  </si>
  <si>
    <t>ṇweare11</t>
  </si>
  <si>
    <t>ဏွယ်</t>
  </si>
  <si>
    <t>ṇweare12</t>
  </si>
  <si>
    <t>ဏွဲ</t>
  </si>
  <si>
    <t>ṇweare13</t>
  </si>
  <si>
    <t>ဏွည့်</t>
  </si>
  <si>
    <t>ṇweare21</t>
  </si>
  <si>
    <t>ဏွည်</t>
  </si>
  <si>
    <t>ṇweare22</t>
  </si>
  <si>
    <t>ဏွည်း</t>
  </si>
  <si>
    <t>ṇweare23</t>
  </si>
  <si>
    <t>ဏွိတ်</t>
  </si>
  <si>
    <t>ṇwate1</t>
  </si>
  <si>
    <t>ဏွိပ်</t>
  </si>
  <si>
    <t>ṇwate2</t>
  </si>
  <si>
    <t>ဏွိန့်</t>
  </si>
  <si>
    <t>ṇwain1</t>
  </si>
  <si>
    <t>ဏွိန်</t>
  </si>
  <si>
    <t>ṇwain2</t>
  </si>
  <si>
    <t>ဏွိန်း</t>
  </si>
  <si>
    <t>ṇwain3</t>
  </si>
  <si>
    <t>ဏွိမ့်</t>
  </si>
  <si>
    <t>ṇwaim1</t>
  </si>
  <si>
    <t>ဏွိမ်</t>
  </si>
  <si>
    <t>ṇwaim2</t>
  </si>
  <si>
    <t>ဏွိမ်း</t>
  </si>
  <si>
    <t>ṇwaim3</t>
  </si>
  <si>
    <t>ဏွို့</t>
  </si>
  <si>
    <t>ṇwo1</t>
  </si>
  <si>
    <t>ဏွို</t>
  </si>
  <si>
    <t>ṇwo2</t>
  </si>
  <si>
    <t>ဏွိုး</t>
  </si>
  <si>
    <t>ṇwo3</t>
  </si>
  <si>
    <t>ဏွုန့်</t>
  </si>
  <si>
    <t>ṇwone11</t>
  </si>
  <si>
    <t>ဏွုန်</t>
  </si>
  <si>
    <t>ṇwone12</t>
  </si>
  <si>
    <t>ဏွုန်း</t>
  </si>
  <si>
    <t>ṇwone13</t>
  </si>
  <si>
    <t>ဏွုံ့</t>
  </si>
  <si>
    <t>ṇwone21</t>
  </si>
  <si>
    <t>ဏွုံ</t>
  </si>
  <si>
    <t>ṇwone22</t>
  </si>
  <si>
    <t>ဏွုံး</t>
  </si>
  <si>
    <t>ṇwone23</t>
  </si>
  <si>
    <t>ဏွုဏ့်</t>
  </si>
  <si>
    <t>ṇwone31</t>
  </si>
  <si>
    <t>ဏွုဏ်</t>
  </si>
  <si>
    <t>ṇwone32</t>
  </si>
  <si>
    <t>ဏွုဏ်း</t>
  </si>
  <si>
    <t>ṇwone33</t>
  </si>
  <si>
    <t>ဏွုတ်</t>
  </si>
  <si>
    <t>ṇwOat</t>
  </si>
  <si>
    <t>ဏွုပ်</t>
  </si>
  <si>
    <t>ṇwOap</t>
  </si>
  <si>
    <t>ဏွော့</t>
  </si>
  <si>
    <t>ṇwau1</t>
  </si>
  <si>
    <t>ဏွော်</t>
  </si>
  <si>
    <t>ṇwau2</t>
  </si>
  <si>
    <t>ဏွော</t>
  </si>
  <si>
    <t>ṇwau3</t>
  </si>
  <si>
    <t>ṇwoun1</t>
  </si>
  <si>
    <t>ṇwoun2</t>
  </si>
  <si>
    <t>ṇwoun3</t>
  </si>
  <si>
    <t>ဏွောက်</t>
  </si>
  <si>
    <t>ṇwout</t>
  </si>
  <si>
    <t>ṇwan1</t>
  </si>
  <si>
    <t>ṇwan2</t>
  </si>
  <si>
    <t>ṇwan3</t>
  </si>
  <si>
    <t>ṇwam1</t>
  </si>
  <si>
    <t>ṇwam2</t>
  </si>
  <si>
    <t>ṇwam3</t>
  </si>
  <si>
    <t>ဏွဏ်</t>
  </si>
  <si>
    <t>ṇwam4</t>
  </si>
  <si>
    <t>ဏွှ</t>
  </si>
  <si>
    <t>ဏွှာ</t>
  </si>
  <si>
    <t>ဏွှား</t>
  </si>
  <si>
    <t>ဏွှိုင့်</t>
  </si>
  <si>
    <t>ဏွှိုင်</t>
  </si>
  <si>
    <t>ဏွှိုင်း</t>
  </si>
  <si>
    <t>ဏွှိုက်</t>
  </si>
  <si>
    <t>ဏွှက်</t>
  </si>
  <si>
    <t>ဏွှတ်</t>
  </si>
  <si>
    <t>ဏွှပ်</t>
  </si>
  <si>
    <t>ဏွှဒ်</t>
  </si>
  <si>
    <t>ဏွှာတ်</t>
  </si>
  <si>
    <t>ဏွှာသ်</t>
  </si>
  <si>
    <t>ဏွှိ</t>
  </si>
  <si>
    <t>ဏွှီ</t>
  </si>
  <si>
    <t>ဏွှီး</t>
  </si>
  <si>
    <t>ဏွှင့်</t>
  </si>
  <si>
    <t>ဏွှင်</t>
  </si>
  <si>
    <t>ဏွှင်း</t>
  </si>
  <si>
    <t>ဏွှေတ်</t>
  </si>
  <si>
    <t>ဏွှစ်</t>
  </si>
  <si>
    <t>ဏွှု</t>
  </si>
  <si>
    <t>ဏွှူ</t>
  </si>
  <si>
    <t>ဏွှူး</t>
  </si>
  <si>
    <t>ဏွှေ့</t>
  </si>
  <si>
    <t>ဏွှေ</t>
  </si>
  <si>
    <t>ဏွှေး</t>
  </si>
  <si>
    <t>ဏွှယ်</t>
  </si>
  <si>
    <t>ဏွှဲ</t>
  </si>
  <si>
    <t>ဏွှည့်</t>
  </si>
  <si>
    <t>ဏွှည်</t>
  </si>
  <si>
    <t>ဏွှည်း</t>
  </si>
  <si>
    <t>ဏွှိတ်</t>
  </si>
  <si>
    <t>ဏွှိပ်</t>
  </si>
  <si>
    <t>ဏွှိန့်</t>
  </si>
  <si>
    <t>ဏွှိန်</t>
  </si>
  <si>
    <t>ဏွှိန်း</t>
  </si>
  <si>
    <t>ဏွှိမ့်</t>
  </si>
  <si>
    <t>ဏွှိမ်</t>
  </si>
  <si>
    <t>ဏွှိမ်း</t>
  </si>
  <si>
    <t>ဏွှို့</t>
  </si>
  <si>
    <t>ဏွှို</t>
  </si>
  <si>
    <t>ဏွှိုး</t>
  </si>
  <si>
    <t>ဏွှုန့်</t>
  </si>
  <si>
    <t>ဏွှုန်</t>
  </si>
  <si>
    <t>ဏွှုန်း</t>
  </si>
  <si>
    <t>ဏွှုံ့</t>
  </si>
  <si>
    <t>ဏွှုံ</t>
  </si>
  <si>
    <t>ဏွှုံး</t>
  </si>
  <si>
    <t>ဏွှုဏ့်</t>
  </si>
  <si>
    <t>ဏွှုဏ်</t>
  </si>
  <si>
    <t>ဏွှုဏ်း</t>
  </si>
  <si>
    <t>ဏွှုတ်</t>
  </si>
  <si>
    <t>ဏွှုပ်</t>
  </si>
  <si>
    <t>ဏွှော့</t>
  </si>
  <si>
    <t>ဏွှော်</t>
  </si>
  <si>
    <t>ဏွှော</t>
  </si>
  <si>
    <t>ဏွှောက်</t>
  </si>
  <si>
    <t>ဏွှန့်</t>
  </si>
  <si>
    <t>ဏွှန်</t>
  </si>
  <si>
    <t>ဏွှန်း</t>
  </si>
  <si>
    <t>ဏွှမ့်</t>
  </si>
  <si>
    <t>ဏွှမ်</t>
  </si>
  <si>
    <t>ဏွှမ်း</t>
  </si>
  <si>
    <t>ဏွှံ့</t>
  </si>
  <si>
    <t>ဏွှံ</t>
  </si>
  <si>
    <t>ဏွှဏ်</t>
  </si>
  <si>
    <t>တျ</t>
  </si>
  <si>
    <t>tya1</t>
  </si>
  <si>
    <t>တျာ</t>
  </si>
  <si>
    <t>tya2</t>
  </si>
  <si>
    <t>त्या2</t>
  </si>
  <si>
    <t>တျား</t>
  </si>
  <si>
    <t>tya3</t>
  </si>
  <si>
    <t>त्या3</t>
  </si>
  <si>
    <t>တျိုင့်</t>
  </si>
  <si>
    <t>tyine1</t>
  </si>
  <si>
    <t>त्याइन1</t>
  </si>
  <si>
    <t>တျိုင်</t>
  </si>
  <si>
    <t>tyine2</t>
  </si>
  <si>
    <t>त्याइन2</t>
  </si>
  <si>
    <t>တျိုင်း</t>
  </si>
  <si>
    <t>tyine3</t>
  </si>
  <si>
    <t>त्याइन3</t>
  </si>
  <si>
    <t>တျိုက်</t>
  </si>
  <si>
    <t>တျက်</t>
  </si>
  <si>
    <t>tyet1</t>
  </si>
  <si>
    <t>တျတ်</t>
  </si>
  <si>
    <t>tyut1</t>
  </si>
  <si>
    <t>တျပ်</t>
  </si>
  <si>
    <t>tyut2</t>
  </si>
  <si>
    <t>တျဒ်</t>
  </si>
  <si>
    <t>tyut3</t>
  </si>
  <si>
    <t>တျာတ်</t>
  </si>
  <si>
    <t>tyut4</t>
  </si>
  <si>
    <t>တျာသ်</t>
  </si>
  <si>
    <t>tyut5</t>
  </si>
  <si>
    <t>တျိ</t>
  </si>
  <si>
    <t>त्यि1</t>
  </si>
  <si>
    <t>တျီ</t>
  </si>
  <si>
    <t>त्यि2</t>
  </si>
  <si>
    <t>တျီး</t>
  </si>
  <si>
    <t>त्यि3</t>
  </si>
  <si>
    <t>တျင့်</t>
  </si>
  <si>
    <t>tyin1</t>
  </si>
  <si>
    <t>त्यिन1</t>
  </si>
  <si>
    <t>တျင်</t>
  </si>
  <si>
    <t>त्यिन2</t>
  </si>
  <si>
    <t>တျင်း</t>
  </si>
  <si>
    <t>tyin3</t>
  </si>
  <si>
    <t>त्यिन3</t>
  </si>
  <si>
    <t>တျေတ်</t>
  </si>
  <si>
    <t>tyit1</t>
  </si>
  <si>
    <t>တျစ်</t>
  </si>
  <si>
    <t>tyit2</t>
  </si>
  <si>
    <t>တျု</t>
  </si>
  <si>
    <t>tyu1</t>
  </si>
  <si>
    <t>त्यु1</t>
  </si>
  <si>
    <t>တျူ</t>
  </si>
  <si>
    <t>tyu2</t>
  </si>
  <si>
    <t>त्यु2</t>
  </si>
  <si>
    <t>တျူး</t>
  </si>
  <si>
    <t>tyu3</t>
  </si>
  <si>
    <t>त्यु3</t>
  </si>
  <si>
    <t>တျွန့်</t>
  </si>
  <si>
    <t>tyoon11</t>
  </si>
  <si>
    <t>त्युन11</t>
  </si>
  <si>
    <t>တျွန်</t>
  </si>
  <si>
    <t>tyoon12</t>
  </si>
  <si>
    <t>त्युन12</t>
  </si>
  <si>
    <t>တျွန်း</t>
  </si>
  <si>
    <t>tyoon13</t>
  </si>
  <si>
    <t>त्युन13</t>
  </si>
  <si>
    <t>တျွမ့်</t>
  </si>
  <si>
    <t>tyoon21</t>
  </si>
  <si>
    <t>त्युन21</t>
  </si>
  <si>
    <t>တျွမ်</t>
  </si>
  <si>
    <t>tyoon22</t>
  </si>
  <si>
    <t>त्युन22</t>
  </si>
  <si>
    <t>တျွမ်း</t>
  </si>
  <si>
    <t>tyoon23</t>
  </si>
  <si>
    <t>त्युन23</t>
  </si>
  <si>
    <t>တျွံ့</t>
  </si>
  <si>
    <t>tyoon31</t>
  </si>
  <si>
    <t>त्युन31</t>
  </si>
  <si>
    <t>တျွံ</t>
  </si>
  <si>
    <t>tyoon32</t>
  </si>
  <si>
    <t>त्युन32</t>
  </si>
  <si>
    <t>တျွံး</t>
  </si>
  <si>
    <t>tyoon33</t>
  </si>
  <si>
    <t>त्युन33</t>
  </si>
  <si>
    <t>တျွတ်</t>
  </si>
  <si>
    <t>tyoot1</t>
  </si>
  <si>
    <t>त्युत1</t>
  </si>
  <si>
    <t>တျွပ်</t>
  </si>
  <si>
    <t>tyoot2</t>
  </si>
  <si>
    <t>त्युत2</t>
  </si>
  <si>
    <t>တျေ့</t>
  </si>
  <si>
    <t>tyay1</t>
  </si>
  <si>
    <t>त्ये1</t>
  </si>
  <si>
    <t>တျေ</t>
  </si>
  <si>
    <t>tyay2</t>
  </si>
  <si>
    <t>त्ये2</t>
  </si>
  <si>
    <t>တျေး</t>
  </si>
  <si>
    <t>tyay3</t>
  </si>
  <si>
    <t>त्ये3</t>
  </si>
  <si>
    <t>tyeare11</t>
  </si>
  <si>
    <t>त्ये³¹11</t>
  </si>
  <si>
    <t>တျယ်</t>
  </si>
  <si>
    <t>tyeare12</t>
  </si>
  <si>
    <t>त्ये³¹12</t>
  </si>
  <si>
    <t>တျဲ</t>
  </si>
  <si>
    <t>tyeare13</t>
  </si>
  <si>
    <t>त्ये³¹13</t>
  </si>
  <si>
    <t>တျည့်</t>
  </si>
  <si>
    <t>tyeare21</t>
  </si>
  <si>
    <t>त्ये³¹21</t>
  </si>
  <si>
    <t>တျည်</t>
  </si>
  <si>
    <t>tyeare22</t>
  </si>
  <si>
    <t>त्ये³¹22</t>
  </si>
  <si>
    <t>တျည်း</t>
  </si>
  <si>
    <t>tyeare23</t>
  </si>
  <si>
    <t>त्ये³¹23</t>
  </si>
  <si>
    <t>တျိတ်</t>
  </si>
  <si>
    <t>tyate1</t>
  </si>
  <si>
    <t>त्यै1</t>
  </si>
  <si>
    <t>တျိပ်</t>
  </si>
  <si>
    <t>tyate2</t>
  </si>
  <si>
    <t>त्यै2</t>
  </si>
  <si>
    <t>တျိန့်</t>
  </si>
  <si>
    <t>tyain1</t>
  </si>
  <si>
    <t>त्यैन11</t>
  </si>
  <si>
    <t>တျိန်</t>
  </si>
  <si>
    <t>tyain2</t>
  </si>
  <si>
    <t>त्यैन12</t>
  </si>
  <si>
    <t>တျိန်း</t>
  </si>
  <si>
    <t>tyain3</t>
  </si>
  <si>
    <t>त्यैन13</t>
  </si>
  <si>
    <t>တျိမ့်</t>
  </si>
  <si>
    <t>tyaim1</t>
  </si>
  <si>
    <t>त्यैम1</t>
  </si>
  <si>
    <t>တျိမ်</t>
  </si>
  <si>
    <t>tyaim2</t>
  </si>
  <si>
    <t>त्यैम2</t>
  </si>
  <si>
    <t>တျိမ်း</t>
  </si>
  <si>
    <t>tyaim3</t>
  </si>
  <si>
    <t>त्यैम3</t>
  </si>
  <si>
    <t>တျို့</t>
  </si>
  <si>
    <t>tyo1</t>
  </si>
  <si>
    <t>त्यो1</t>
  </si>
  <si>
    <t>တျို</t>
  </si>
  <si>
    <t>tyo2</t>
  </si>
  <si>
    <t>त्यो2</t>
  </si>
  <si>
    <t>တျိုး</t>
  </si>
  <si>
    <t>tyo3</t>
  </si>
  <si>
    <t>त्यो3</t>
  </si>
  <si>
    <t>တျုန့်</t>
  </si>
  <si>
    <t>tyone11</t>
  </si>
  <si>
    <t>त्योन11</t>
  </si>
  <si>
    <t>တျုန်</t>
  </si>
  <si>
    <t>tyone12</t>
  </si>
  <si>
    <t>त्योन12</t>
  </si>
  <si>
    <t>တျုန်း</t>
  </si>
  <si>
    <t>tyone13</t>
  </si>
  <si>
    <t>त्योन13</t>
  </si>
  <si>
    <t>တျုံ့</t>
  </si>
  <si>
    <t>tyone21</t>
  </si>
  <si>
    <t>त्योन21</t>
  </si>
  <si>
    <t>တျုံ</t>
  </si>
  <si>
    <t>tyone22</t>
  </si>
  <si>
    <t>त्योन22</t>
  </si>
  <si>
    <t>တျုံး</t>
  </si>
  <si>
    <t>tyone23</t>
  </si>
  <si>
    <t>त्योन23</t>
  </si>
  <si>
    <t>တျုဏ့်</t>
  </si>
  <si>
    <t>tyone31</t>
  </si>
  <si>
    <t>त्योन31</t>
  </si>
  <si>
    <t>တျုဏ်</t>
  </si>
  <si>
    <t>tyone32</t>
  </si>
  <si>
    <t>त्योन32</t>
  </si>
  <si>
    <t>တျုဏ်း</t>
  </si>
  <si>
    <t>tyone33</t>
  </si>
  <si>
    <t>त्योन33</t>
  </si>
  <si>
    <t>တျုတ်</t>
  </si>
  <si>
    <t>tyOat</t>
  </si>
  <si>
    <t>त्योट</t>
  </si>
  <si>
    <t>တျုပ်</t>
  </si>
  <si>
    <t>tyOap</t>
  </si>
  <si>
    <t>त्योप</t>
  </si>
  <si>
    <t>တျော့</t>
  </si>
  <si>
    <t>tyau1</t>
  </si>
  <si>
    <t>त्यौ1</t>
  </si>
  <si>
    <t>တျော်</t>
  </si>
  <si>
    <t>tyau2</t>
  </si>
  <si>
    <t>त्यौ2</t>
  </si>
  <si>
    <t>တျော</t>
  </si>
  <si>
    <t>tyau3</t>
  </si>
  <si>
    <t>त्यौ3</t>
  </si>
  <si>
    <t>tyoun1</t>
  </si>
  <si>
    <t>त्यौन1</t>
  </si>
  <si>
    <t>tyoun2</t>
  </si>
  <si>
    <t>त्यौन2</t>
  </si>
  <si>
    <t>tyoun3</t>
  </si>
  <si>
    <t>त्यौन3</t>
  </si>
  <si>
    <t>တျောက်</t>
  </si>
  <si>
    <t>tyout</t>
  </si>
  <si>
    <t>त्यौत</t>
  </si>
  <si>
    <t>တျန့်</t>
  </si>
  <si>
    <t>tyan1</t>
  </si>
  <si>
    <t>त्यं11</t>
  </si>
  <si>
    <t>တျန်</t>
  </si>
  <si>
    <t>tyan2</t>
  </si>
  <si>
    <t>त्यं12</t>
  </si>
  <si>
    <t>တျန်း</t>
  </si>
  <si>
    <t>tyan3</t>
  </si>
  <si>
    <t>त्यं13</t>
  </si>
  <si>
    <t>တျမ့်</t>
  </si>
  <si>
    <t>tyam1</t>
  </si>
  <si>
    <t>त्यं21</t>
  </si>
  <si>
    <t>တျမ်</t>
  </si>
  <si>
    <t>tyam2</t>
  </si>
  <si>
    <t>त्यं22</t>
  </si>
  <si>
    <t>တျမ်း</t>
  </si>
  <si>
    <t>tyam3</t>
  </si>
  <si>
    <t>त्यं23</t>
  </si>
  <si>
    <t>တျံ့</t>
  </si>
  <si>
    <t>त्यं31</t>
  </si>
  <si>
    <t>တျံ</t>
  </si>
  <si>
    <t>त्यं32</t>
  </si>
  <si>
    <t>တျဏ်</t>
  </si>
  <si>
    <t>tyam4</t>
  </si>
  <si>
    <t>त्यं4</t>
  </si>
  <si>
    <t>တြ</t>
  </si>
  <si>
    <t>တြာ</t>
  </si>
  <si>
    <t>တြား</t>
  </si>
  <si>
    <t>တြိုင့်</t>
  </si>
  <si>
    <t>တြိုင်</t>
  </si>
  <si>
    <t>တြိုင်း</t>
  </si>
  <si>
    <t>တြိုက်</t>
  </si>
  <si>
    <t>တြက်</t>
  </si>
  <si>
    <t>တြတ်</t>
  </si>
  <si>
    <t>တြပ်</t>
  </si>
  <si>
    <t>တြဒ်</t>
  </si>
  <si>
    <t>တြာတ်</t>
  </si>
  <si>
    <t>တြာသ်</t>
  </si>
  <si>
    <t>တြိ</t>
  </si>
  <si>
    <t>တြီ</t>
  </si>
  <si>
    <t>တြီး</t>
  </si>
  <si>
    <t>တြင့်</t>
  </si>
  <si>
    <t>တြင်</t>
  </si>
  <si>
    <t>တြင်း</t>
  </si>
  <si>
    <t>တြေတ်</t>
  </si>
  <si>
    <t>တြစ်</t>
  </si>
  <si>
    <t>တြု</t>
  </si>
  <si>
    <t>တြူ</t>
  </si>
  <si>
    <t>တြူး</t>
  </si>
  <si>
    <t>တြွန့်</t>
  </si>
  <si>
    <t>တြွန်</t>
  </si>
  <si>
    <t>တြွန်း</t>
  </si>
  <si>
    <t>တြွမ့်</t>
  </si>
  <si>
    <t>တြွမ်</t>
  </si>
  <si>
    <t>တြွမ်း</t>
  </si>
  <si>
    <t>တြွံ့</t>
  </si>
  <si>
    <t>တြွံ</t>
  </si>
  <si>
    <t>တြွံး</t>
  </si>
  <si>
    <t>တြွတ်</t>
  </si>
  <si>
    <t>တြွပ်</t>
  </si>
  <si>
    <t>တြေ့</t>
  </si>
  <si>
    <t>တြေ</t>
  </si>
  <si>
    <t>တြေး</t>
  </si>
  <si>
    <t>တြယ်</t>
  </si>
  <si>
    <t>တြဲ</t>
  </si>
  <si>
    <t>တြည့်</t>
  </si>
  <si>
    <t>တြည်</t>
  </si>
  <si>
    <t>တြည်း</t>
  </si>
  <si>
    <t>တြိတ်</t>
  </si>
  <si>
    <t>တြိပ်</t>
  </si>
  <si>
    <t>တြိန့်</t>
  </si>
  <si>
    <t>တြိန်</t>
  </si>
  <si>
    <t>တြိန်း</t>
  </si>
  <si>
    <t>တြိမ့်</t>
  </si>
  <si>
    <t>တြိမ်</t>
  </si>
  <si>
    <t>တြိမ်း</t>
  </si>
  <si>
    <t>တြို့</t>
  </si>
  <si>
    <t>တြို</t>
  </si>
  <si>
    <t>တြိုး</t>
  </si>
  <si>
    <t>တြုန့်</t>
  </si>
  <si>
    <t>တြုန်</t>
  </si>
  <si>
    <t>တြုန်း</t>
  </si>
  <si>
    <t>တြုံ့</t>
  </si>
  <si>
    <t>တြုံ</t>
  </si>
  <si>
    <t>တြုံး</t>
  </si>
  <si>
    <t>တြုဏ့်</t>
  </si>
  <si>
    <t>တြုဏ်</t>
  </si>
  <si>
    <t>တြုဏ်း</t>
  </si>
  <si>
    <t>တြုတ်</t>
  </si>
  <si>
    <t>တြုပ်</t>
  </si>
  <si>
    <t>တြော့</t>
  </si>
  <si>
    <t>တြော်</t>
  </si>
  <si>
    <t>တြော</t>
  </si>
  <si>
    <t>တြောက်</t>
  </si>
  <si>
    <t>တြန့်</t>
  </si>
  <si>
    <t>တြန်</t>
  </si>
  <si>
    <t>တြန်း</t>
  </si>
  <si>
    <t>တြမ့်</t>
  </si>
  <si>
    <t>တြမ်</t>
  </si>
  <si>
    <t>တြမ်း</t>
  </si>
  <si>
    <t>တြံ့</t>
  </si>
  <si>
    <t>တြံ</t>
  </si>
  <si>
    <t>တြဏ်</t>
  </si>
  <si>
    <t>တှ</t>
  </si>
  <si>
    <t>တှာ</t>
  </si>
  <si>
    <t>hta2</t>
  </si>
  <si>
    <t>တှား</t>
  </si>
  <si>
    <t>တှိုင့်</t>
  </si>
  <si>
    <t>htine1</t>
  </si>
  <si>
    <t>တှိုင်</t>
  </si>
  <si>
    <t>တှိုင်း</t>
  </si>
  <si>
    <t>htine3</t>
  </si>
  <si>
    <t>တှိုက်</t>
  </si>
  <si>
    <t>တှက်</t>
  </si>
  <si>
    <t>htet1</t>
  </si>
  <si>
    <t>တှတ်</t>
  </si>
  <si>
    <t>htut1</t>
  </si>
  <si>
    <t>တှပ်</t>
  </si>
  <si>
    <t>htut2</t>
  </si>
  <si>
    <t>တှဒ်</t>
  </si>
  <si>
    <t>htut3</t>
  </si>
  <si>
    <t>တှာတ်</t>
  </si>
  <si>
    <t>htut4</t>
  </si>
  <si>
    <t>တှာသ်</t>
  </si>
  <si>
    <t>htut5</t>
  </si>
  <si>
    <t>တှိ</t>
  </si>
  <si>
    <t>တှီ</t>
  </si>
  <si>
    <t>တှီး</t>
  </si>
  <si>
    <t>တှင့်</t>
  </si>
  <si>
    <t>htin1</t>
  </si>
  <si>
    <t>တှင်</t>
  </si>
  <si>
    <t>တှင်း</t>
  </si>
  <si>
    <t>htin3</t>
  </si>
  <si>
    <t>တှေတ်</t>
  </si>
  <si>
    <t>htit1</t>
  </si>
  <si>
    <t>တှစ်</t>
  </si>
  <si>
    <t>htit2</t>
  </si>
  <si>
    <t>တှု</t>
  </si>
  <si>
    <t>htu1</t>
  </si>
  <si>
    <t>တှူ</t>
  </si>
  <si>
    <t>htu2</t>
  </si>
  <si>
    <t>တှူး</t>
  </si>
  <si>
    <t>htu3</t>
  </si>
  <si>
    <t>တှွန့်</t>
  </si>
  <si>
    <t>htoon11</t>
  </si>
  <si>
    <t>တှွန်</t>
  </si>
  <si>
    <t>htoon12</t>
  </si>
  <si>
    <t>တှွန်း</t>
  </si>
  <si>
    <t>htoon13</t>
  </si>
  <si>
    <t>တှွမ့်</t>
  </si>
  <si>
    <t>htoon21</t>
  </si>
  <si>
    <t>တှွမ်</t>
  </si>
  <si>
    <t>htoon22</t>
  </si>
  <si>
    <t>တှွမ်း</t>
  </si>
  <si>
    <t>htoon23</t>
  </si>
  <si>
    <t>တှွံ့</t>
  </si>
  <si>
    <t>htoon31</t>
  </si>
  <si>
    <t>တှွံ</t>
  </si>
  <si>
    <t>htoon32</t>
  </si>
  <si>
    <t>တှွံး</t>
  </si>
  <si>
    <t>htoon33</t>
  </si>
  <si>
    <t>တှွတ်</t>
  </si>
  <si>
    <t>htoot1</t>
  </si>
  <si>
    <t>တှွပ်</t>
  </si>
  <si>
    <t>htoot2</t>
  </si>
  <si>
    <t>တှေ့</t>
  </si>
  <si>
    <t>htay1</t>
  </si>
  <si>
    <t>တှေ</t>
  </si>
  <si>
    <t>htay2</t>
  </si>
  <si>
    <t>တှေး</t>
  </si>
  <si>
    <t>htay3</t>
  </si>
  <si>
    <t>hteare11</t>
  </si>
  <si>
    <t>တှယ်</t>
  </si>
  <si>
    <t>hteare12</t>
  </si>
  <si>
    <t>တှဲ</t>
  </si>
  <si>
    <t>hteare13</t>
  </si>
  <si>
    <t>တှည့်</t>
  </si>
  <si>
    <t>hteare21</t>
  </si>
  <si>
    <t>တှည်</t>
  </si>
  <si>
    <t>hteare22</t>
  </si>
  <si>
    <t>တှည်း</t>
  </si>
  <si>
    <t>hteare23</t>
  </si>
  <si>
    <t>တှိတ်</t>
  </si>
  <si>
    <t>htate1</t>
  </si>
  <si>
    <t>တှိပ်</t>
  </si>
  <si>
    <t>htate2</t>
  </si>
  <si>
    <t>တှိန့်</t>
  </si>
  <si>
    <t>htain1</t>
  </si>
  <si>
    <t>တှိန်</t>
  </si>
  <si>
    <t>htain2</t>
  </si>
  <si>
    <t>တှိန်း</t>
  </si>
  <si>
    <t>htain3</t>
  </si>
  <si>
    <t>တှိမ့်</t>
  </si>
  <si>
    <t>htaim1</t>
  </si>
  <si>
    <t>တှိမ်</t>
  </si>
  <si>
    <t>htaim2</t>
  </si>
  <si>
    <t>တှိမ်း</t>
  </si>
  <si>
    <t>htaim3</t>
  </si>
  <si>
    <t>တှို့</t>
  </si>
  <si>
    <t>hto1</t>
  </si>
  <si>
    <t>တှို</t>
  </si>
  <si>
    <t>hto2</t>
  </si>
  <si>
    <t>တှိုး</t>
  </si>
  <si>
    <t>hto3</t>
  </si>
  <si>
    <t>တှုန့်</t>
  </si>
  <si>
    <t>htone11</t>
  </si>
  <si>
    <t>တှုန်</t>
  </si>
  <si>
    <t>htone12</t>
  </si>
  <si>
    <t>တှုန်း</t>
  </si>
  <si>
    <t>htone13</t>
  </si>
  <si>
    <t>တှုံ့</t>
  </si>
  <si>
    <t>htone21</t>
  </si>
  <si>
    <t>တှုံ</t>
  </si>
  <si>
    <t>htone22</t>
  </si>
  <si>
    <t>တှုံး</t>
  </si>
  <si>
    <t>htone23</t>
  </si>
  <si>
    <t>တှုဏ့်</t>
  </si>
  <si>
    <t>htone31</t>
  </si>
  <si>
    <t>တှုဏ်</t>
  </si>
  <si>
    <t>htone32</t>
  </si>
  <si>
    <t>တှုဏ်း</t>
  </si>
  <si>
    <t>htone33</t>
  </si>
  <si>
    <t>တှုတ်</t>
  </si>
  <si>
    <t>htOat</t>
  </si>
  <si>
    <t>တှုပ်</t>
  </si>
  <si>
    <t>htOap</t>
  </si>
  <si>
    <t>တှော့</t>
  </si>
  <si>
    <t>htau1</t>
  </si>
  <si>
    <t>တှော်</t>
  </si>
  <si>
    <t>htau2</t>
  </si>
  <si>
    <t>တှော</t>
  </si>
  <si>
    <t>htau3</t>
  </si>
  <si>
    <t>htoun1</t>
  </si>
  <si>
    <t>htoun2</t>
  </si>
  <si>
    <t>htoun3</t>
  </si>
  <si>
    <t>တှောက်</t>
  </si>
  <si>
    <t>htout</t>
  </si>
  <si>
    <t>တှန့်</t>
  </si>
  <si>
    <t>htan1</t>
  </si>
  <si>
    <t>တှန်</t>
  </si>
  <si>
    <t>htan2</t>
  </si>
  <si>
    <t>တှန်း</t>
  </si>
  <si>
    <t>htan3</t>
  </si>
  <si>
    <t>တှမ့်</t>
  </si>
  <si>
    <t>htam1</t>
  </si>
  <si>
    <t>တှမ်</t>
  </si>
  <si>
    <t>htam2</t>
  </si>
  <si>
    <t>တှမ်း</t>
  </si>
  <si>
    <t>htam3</t>
  </si>
  <si>
    <t>တှံ့</t>
  </si>
  <si>
    <t>တှံ</t>
  </si>
  <si>
    <t>တှဏ်</t>
  </si>
  <si>
    <t>htam4</t>
  </si>
  <si>
    <t>တွ</t>
  </si>
  <si>
    <t>twa1</t>
  </si>
  <si>
    <t>တွာ</t>
  </si>
  <si>
    <t>twa2</t>
  </si>
  <si>
    <t>त्वा2</t>
  </si>
  <si>
    <t>တွား</t>
  </si>
  <si>
    <t>twa3</t>
  </si>
  <si>
    <t>त्वा3</t>
  </si>
  <si>
    <t>တွိုင့်</t>
  </si>
  <si>
    <t>twine1</t>
  </si>
  <si>
    <t>त्वाइन1</t>
  </si>
  <si>
    <t>တွိုင်</t>
  </si>
  <si>
    <t>twine2</t>
  </si>
  <si>
    <t>त्वाइन2</t>
  </si>
  <si>
    <t>တွိုင်း</t>
  </si>
  <si>
    <t>twine3</t>
  </si>
  <si>
    <t>त्वाइन3</t>
  </si>
  <si>
    <t>တွိုက်</t>
  </si>
  <si>
    <t>တွက်</t>
  </si>
  <si>
    <t>twet1</t>
  </si>
  <si>
    <t>twut1</t>
  </si>
  <si>
    <t>twut2</t>
  </si>
  <si>
    <t>တွဒ်</t>
  </si>
  <si>
    <t>twut3</t>
  </si>
  <si>
    <t>တွာတ်</t>
  </si>
  <si>
    <t>twut4</t>
  </si>
  <si>
    <t>တွာသ်</t>
  </si>
  <si>
    <t>twut5</t>
  </si>
  <si>
    <t>တွိ</t>
  </si>
  <si>
    <t>त्वि1</t>
  </si>
  <si>
    <t>တွီ</t>
  </si>
  <si>
    <t>त्वि2</t>
  </si>
  <si>
    <t>တွီး</t>
  </si>
  <si>
    <t>त्वि3</t>
  </si>
  <si>
    <t>တွင့်</t>
  </si>
  <si>
    <t>twin1</t>
  </si>
  <si>
    <t>त्विन1</t>
  </si>
  <si>
    <t>တွင်</t>
  </si>
  <si>
    <t>त्विन2</t>
  </si>
  <si>
    <t>တွင်း</t>
  </si>
  <si>
    <t>twin3</t>
  </si>
  <si>
    <t>त्विन3</t>
  </si>
  <si>
    <t>တွေတ်</t>
  </si>
  <si>
    <t>twit1</t>
  </si>
  <si>
    <t>တွစ်</t>
  </si>
  <si>
    <t>twit2</t>
  </si>
  <si>
    <t>တွု</t>
  </si>
  <si>
    <t>twu1</t>
  </si>
  <si>
    <t>त्वु1</t>
  </si>
  <si>
    <t>တွူ</t>
  </si>
  <si>
    <t>twu2</t>
  </si>
  <si>
    <t>त्वु2</t>
  </si>
  <si>
    <t>တွူး</t>
  </si>
  <si>
    <t>twu3</t>
  </si>
  <si>
    <t>त्वु3</t>
  </si>
  <si>
    <t>त्वे1</t>
  </si>
  <si>
    <t>တွေ</t>
  </si>
  <si>
    <t>tway2</t>
  </si>
  <si>
    <t>त्वे2</t>
  </si>
  <si>
    <t>တွေး</t>
  </si>
  <si>
    <t>tway3</t>
  </si>
  <si>
    <t>त्वे3</t>
  </si>
  <si>
    <t>tweare11</t>
  </si>
  <si>
    <t>त्वे³¹11</t>
  </si>
  <si>
    <t>တွယ်</t>
  </si>
  <si>
    <t>tweare12</t>
  </si>
  <si>
    <t>त्वे³¹12</t>
  </si>
  <si>
    <t>တွဲ</t>
  </si>
  <si>
    <t>tweare13</t>
  </si>
  <si>
    <t>त्वे³¹13</t>
  </si>
  <si>
    <t>တွည့်</t>
  </si>
  <si>
    <t>tweare21</t>
  </si>
  <si>
    <t>त्वे³¹21</t>
  </si>
  <si>
    <t>တွည်</t>
  </si>
  <si>
    <t>tweare22</t>
  </si>
  <si>
    <t>त्वे³¹22</t>
  </si>
  <si>
    <t>တွည်း</t>
  </si>
  <si>
    <t>tweare23</t>
  </si>
  <si>
    <t>त्वे³¹23</t>
  </si>
  <si>
    <t>တွိတ်</t>
  </si>
  <si>
    <t>twate1</t>
  </si>
  <si>
    <t>त्वै1</t>
  </si>
  <si>
    <t>တွိပ်</t>
  </si>
  <si>
    <t>twate2</t>
  </si>
  <si>
    <t>त्वै2</t>
  </si>
  <si>
    <t>တွိန့်</t>
  </si>
  <si>
    <t>twain1</t>
  </si>
  <si>
    <t>त्वैन11</t>
  </si>
  <si>
    <t>တွိန်</t>
  </si>
  <si>
    <t>twain2</t>
  </si>
  <si>
    <t>त्वैन12</t>
  </si>
  <si>
    <t>တွိန်း</t>
  </si>
  <si>
    <t>twain3</t>
  </si>
  <si>
    <t>त्वैन13</t>
  </si>
  <si>
    <t>တွိမ့်</t>
  </si>
  <si>
    <t>twaim1</t>
  </si>
  <si>
    <t>त्वैम1</t>
  </si>
  <si>
    <t>တွိမ်</t>
  </si>
  <si>
    <t>twaim2</t>
  </si>
  <si>
    <t>त्वैम2</t>
  </si>
  <si>
    <t>တွိမ်း</t>
  </si>
  <si>
    <t>twaim3</t>
  </si>
  <si>
    <t>त्वैम3</t>
  </si>
  <si>
    <t>တွို့</t>
  </si>
  <si>
    <t>two1</t>
  </si>
  <si>
    <t>त्वो1</t>
  </si>
  <si>
    <t>တွို</t>
  </si>
  <si>
    <t>two2</t>
  </si>
  <si>
    <t>त्वो2</t>
  </si>
  <si>
    <t>တွိုး</t>
  </si>
  <si>
    <t>two3</t>
  </si>
  <si>
    <t>त्वो3</t>
  </si>
  <si>
    <t>တွုန့်</t>
  </si>
  <si>
    <t>twone11</t>
  </si>
  <si>
    <t>त्वोन11</t>
  </si>
  <si>
    <t>တွုန်</t>
  </si>
  <si>
    <t>twone12</t>
  </si>
  <si>
    <t>त्वोन12</t>
  </si>
  <si>
    <t>တွုန်း</t>
  </si>
  <si>
    <t>twone13</t>
  </si>
  <si>
    <t>त्वोन13</t>
  </si>
  <si>
    <t>တွုံ့</t>
  </si>
  <si>
    <t>twone21</t>
  </si>
  <si>
    <t>त्वोन21</t>
  </si>
  <si>
    <t>တွုံ</t>
  </si>
  <si>
    <t>twone22</t>
  </si>
  <si>
    <t>त्वोन22</t>
  </si>
  <si>
    <t>တွုံး</t>
  </si>
  <si>
    <t>twone23</t>
  </si>
  <si>
    <t>त्वोन23</t>
  </si>
  <si>
    <t>တွုဏ့်</t>
  </si>
  <si>
    <t>twone31</t>
  </si>
  <si>
    <t>त्वोन31</t>
  </si>
  <si>
    <t>တွုဏ်</t>
  </si>
  <si>
    <t>twone32</t>
  </si>
  <si>
    <t>त्वोन32</t>
  </si>
  <si>
    <t>တွုဏ်း</t>
  </si>
  <si>
    <t>twone33</t>
  </si>
  <si>
    <t>त्वोन33</t>
  </si>
  <si>
    <t>တွုတ်</t>
  </si>
  <si>
    <t>twOat</t>
  </si>
  <si>
    <t>त्वोट</t>
  </si>
  <si>
    <t>တွုပ်</t>
  </si>
  <si>
    <t>twOap</t>
  </si>
  <si>
    <t>त्वोप</t>
  </si>
  <si>
    <t>တွော့</t>
  </si>
  <si>
    <t>twau1</t>
  </si>
  <si>
    <t>त्वौ1</t>
  </si>
  <si>
    <t>တွော်</t>
  </si>
  <si>
    <t>twau2</t>
  </si>
  <si>
    <t>त्वौ2</t>
  </si>
  <si>
    <t>တွော</t>
  </si>
  <si>
    <t>twau3</t>
  </si>
  <si>
    <t>त्वौ3</t>
  </si>
  <si>
    <t>twoun1</t>
  </si>
  <si>
    <t>त्वौन1</t>
  </si>
  <si>
    <t>twoun2</t>
  </si>
  <si>
    <t>त्वौन2</t>
  </si>
  <si>
    <t>twoun3</t>
  </si>
  <si>
    <t>त्वौन3</t>
  </si>
  <si>
    <t>တွောက်</t>
  </si>
  <si>
    <t>twout</t>
  </si>
  <si>
    <t>त्वौत</t>
  </si>
  <si>
    <t>twan1</t>
  </si>
  <si>
    <t>twan2</t>
  </si>
  <si>
    <t>twan3</t>
  </si>
  <si>
    <t>twam1</t>
  </si>
  <si>
    <t>twam2</t>
  </si>
  <si>
    <t>twam3</t>
  </si>
  <si>
    <t>တွဏ်</t>
  </si>
  <si>
    <t>twam4</t>
  </si>
  <si>
    <t>त्वं4</t>
  </si>
  <si>
    <t>တွှ</t>
  </si>
  <si>
    <t>တွှာ</t>
  </si>
  <si>
    <t>တွှား</t>
  </si>
  <si>
    <t>တွှိုင့်</t>
  </si>
  <si>
    <t>တွှိုင်</t>
  </si>
  <si>
    <t>တွှိုင်း</t>
  </si>
  <si>
    <t>တွှိုက်</t>
  </si>
  <si>
    <t>တွှက်</t>
  </si>
  <si>
    <t>တွှတ်</t>
  </si>
  <si>
    <t>တွှပ်</t>
  </si>
  <si>
    <t>တွှဒ်</t>
  </si>
  <si>
    <t>တွှာတ်</t>
  </si>
  <si>
    <t>တွှာသ်</t>
  </si>
  <si>
    <t>တွှိ</t>
  </si>
  <si>
    <t>တွှီ</t>
  </si>
  <si>
    <t>တွှီး</t>
  </si>
  <si>
    <t>တွှင့်</t>
  </si>
  <si>
    <t>တွှင်</t>
  </si>
  <si>
    <t>တွှင်း</t>
  </si>
  <si>
    <t>တွှေတ်</t>
  </si>
  <si>
    <t>တွှစ်</t>
  </si>
  <si>
    <t>တွှု</t>
  </si>
  <si>
    <t>တွှူ</t>
  </si>
  <si>
    <t>တွှူး</t>
  </si>
  <si>
    <t>တွှေ့</t>
  </si>
  <si>
    <t>တွှေ</t>
  </si>
  <si>
    <t>တွှေး</t>
  </si>
  <si>
    <t>တွှယ်</t>
  </si>
  <si>
    <t>တွှဲ</t>
  </si>
  <si>
    <t>တွှည့်</t>
  </si>
  <si>
    <t>တွှည်</t>
  </si>
  <si>
    <t>တွှည်း</t>
  </si>
  <si>
    <t>တွှိတ်</t>
  </si>
  <si>
    <t>တွှိပ်</t>
  </si>
  <si>
    <t>တွှိန့်</t>
  </si>
  <si>
    <t>တွှိန်</t>
  </si>
  <si>
    <t>တွှိန်း</t>
  </si>
  <si>
    <t>တွှိမ့်</t>
  </si>
  <si>
    <t>တွှိမ်</t>
  </si>
  <si>
    <t>တွှိမ်း</t>
  </si>
  <si>
    <t>တွှို့</t>
  </si>
  <si>
    <t>တွှို</t>
  </si>
  <si>
    <t>တွှိုး</t>
  </si>
  <si>
    <t>တွှုန့်</t>
  </si>
  <si>
    <t>တွှုန်</t>
  </si>
  <si>
    <t>တွှုန်း</t>
  </si>
  <si>
    <t>တွှုံ့</t>
  </si>
  <si>
    <t>တွှုံ</t>
  </si>
  <si>
    <t>တွှုံး</t>
  </si>
  <si>
    <t>တွှုဏ့်</t>
  </si>
  <si>
    <t>တွှုဏ်</t>
  </si>
  <si>
    <t>တွှုဏ်း</t>
  </si>
  <si>
    <t>တွှုတ်</t>
  </si>
  <si>
    <t>တွှုပ်</t>
  </si>
  <si>
    <t>တွှော့</t>
  </si>
  <si>
    <t>တွှော်</t>
  </si>
  <si>
    <t>တွှော</t>
  </si>
  <si>
    <t>တွှောက်</t>
  </si>
  <si>
    <t>တွှန့်</t>
  </si>
  <si>
    <t>တွှန်</t>
  </si>
  <si>
    <t>တွှန်း</t>
  </si>
  <si>
    <t>တွှမ့်</t>
  </si>
  <si>
    <t>တွှမ်</t>
  </si>
  <si>
    <t>တွှမ်း</t>
  </si>
  <si>
    <t>တွှံ့</t>
  </si>
  <si>
    <t>တွှံ</t>
  </si>
  <si>
    <t>တွှဏ်</t>
  </si>
  <si>
    <t>ထျ</t>
  </si>
  <si>
    <t>thya1</t>
  </si>
  <si>
    <t>ထျာ</t>
  </si>
  <si>
    <t>thya2</t>
  </si>
  <si>
    <t>थ्या2</t>
  </si>
  <si>
    <t>ထျား</t>
  </si>
  <si>
    <t>thya3</t>
  </si>
  <si>
    <t>थ्या3</t>
  </si>
  <si>
    <t>ထျိုင့်</t>
  </si>
  <si>
    <t>thyine1</t>
  </si>
  <si>
    <t>थ्याइन1</t>
  </si>
  <si>
    <t>ထျိုင်</t>
  </si>
  <si>
    <t>thyine2</t>
  </si>
  <si>
    <t>थ्याइन2</t>
  </si>
  <si>
    <t>ထျိုင်း</t>
  </si>
  <si>
    <t>thyine3</t>
  </si>
  <si>
    <t>थ्याइन3</t>
  </si>
  <si>
    <t>ထျိုက်</t>
  </si>
  <si>
    <t>ထျက်</t>
  </si>
  <si>
    <t>thyet1</t>
  </si>
  <si>
    <t>ထျတ်</t>
  </si>
  <si>
    <t>thyut1</t>
  </si>
  <si>
    <t>ထျပ်</t>
  </si>
  <si>
    <t>thyut2</t>
  </si>
  <si>
    <t>ထျဒ်</t>
  </si>
  <si>
    <t>thyut3</t>
  </si>
  <si>
    <t>ထျာတ်</t>
  </si>
  <si>
    <t>thyut4</t>
  </si>
  <si>
    <t>ထျာသ်</t>
  </si>
  <si>
    <t>thyut5</t>
  </si>
  <si>
    <t>ထျိ</t>
  </si>
  <si>
    <t>थ्यि1</t>
  </si>
  <si>
    <t>ထျီ</t>
  </si>
  <si>
    <t>थ्यि2</t>
  </si>
  <si>
    <t>ထျီး</t>
  </si>
  <si>
    <t>थ्यि3</t>
  </si>
  <si>
    <t>ထျင့်</t>
  </si>
  <si>
    <t>thyin1</t>
  </si>
  <si>
    <t>थ्यिन1</t>
  </si>
  <si>
    <t>ထျင်</t>
  </si>
  <si>
    <t>थ्यिन2</t>
  </si>
  <si>
    <t>ထျင်း</t>
  </si>
  <si>
    <t>thyin3</t>
  </si>
  <si>
    <t>थ्यिन3</t>
  </si>
  <si>
    <t>ထျေတ်</t>
  </si>
  <si>
    <t>thyit1</t>
  </si>
  <si>
    <t>ထျစ်</t>
  </si>
  <si>
    <t>thyit2</t>
  </si>
  <si>
    <t>ထျု</t>
  </si>
  <si>
    <t>thyu1</t>
  </si>
  <si>
    <t>थ्यु1</t>
  </si>
  <si>
    <t>ထျူ</t>
  </si>
  <si>
    <t>thyu2</t>
  </si>
  <si>
    <t>थ्यु2</t>
  </si>
  <si>
    <t>ထျူး</t>
  </si>
  <si>
    <t>thyu3</t>
  </si>
  <si>
    <t>थ्यु3</t>
  </si>
  <si>
    <t>ထျွန့်</t>
  </si>
  <si>
    <t>thyoon11</t>
  </si>
  <si>
    <t>थ्युन11</t>
  </si>
  <si>
    <t>ထျွန်</t>
  </si>
  <si>
    <t>thyoon12</t>
  </si>
  <si>
    <t>थ्युन12</t>
  </si>
  <si>
    <t>ထျွန်း</t>
  </si>
  <si>
    <t>thyoon13</t>
  </si>
  <si>
    <t>थ्युन13</t>
  </si>
  <si>
    <t>ထျွမ့်</t>
  </si>
  <si>
    <t>thyoon21</t>
  </si>
  <si>
    <t>थ्युन21</t>
  </si>
  <si>
    <t>ထျွမ်</t>
  </si>
  <si>
    <t>thyoon22</t>
  </si>
  <si>
    <t>थ्युन22</t>
  </si>
  <si>
    <t>ထျွမ်း</t>
  </si>
  <si>
    <t>thyoon23</t>
  </si>
  <si>
    <t>थ्युन23</t>
  </si>
  <si>
    <t>ထျွံ့</t>
  </si>
  <si>
    <t>thyoon31</t>
  </si>
  <si>
    <t>थ्युन31</t>
  </si>
  <si>
    <t>ထျွံ</t>
  </si>
  <si>
    <t>thyoon32</t>
  </si>
  <si>
    <t>थ्युन32</t>
  </si>
  <si>
    <t>ထျွံး</t>
  </si>
  <si>
    <t>thyoon33</t>
  </si>
  <si>
    <t>थ्युन33</t>
  </si>
  <si>
    <t>ထျွတ်</t>
  </si>
  <si>
    <t>thyoot1</t>
  </si>
  <si>
    <t>थ्युत1</t>
  </si>
  <si>
    <t>ထျွပ်</t>
  </si>
  <si>
    <t>thyoot2</t>
  </si>
  <si>
    <t>थ्युत2</t>
  </si>
  <si>
    <t>ထျေ့</t>
  </si>
  <si>
    <t>thyay1</t>
  </si>
  <si>
    <t>थ्ये1</t>
  </si>
  <si>
    <t>ထျေ</t>
  </si>
  <si>
    <t>thyay2</t>
  </si>
  <si>
    <t>थ्ये2</t>
  </si>
  <si>
    <t>ထျေး</t>
  </si>
  <si>
    <t>thyay3</t>
  </si>
  <si>
    <t>थ्ये3</t>
  </si>
  <si>
    <t>thyeare11</t>
  </si>
  <si>
    <t>थ्ये³¹11</t>
  </si>
  <si>
    <t>ထျယ်</t>
  </si>
  <si>
    <t>thyeare12</t>
  </si>
  <si>
    <t>थ्ये³¹12</t>
  </si>
  <si>
    <t>ထျဲ</t>
  </si>
  <si>
    <t>thyeare13</t>
  </si>
  <si>
    <t>थ्ये³¹13</t>
  </si>
  <si>
    <t>ထျည့်</t>
  </si>
  <si>
    <t>thyeare21</t>
  </si>
  <si>
    <t>थ्ये³¹21</t>
  </si>
  <si>
    <t>ထျည်</t>
  </si>
  <si>
    <t>thyeare22</t>
  </si>
  <si>
    <t>थ्ये³¹22</t>
  </si>
  <si>
    <t>ထျည်း</t>
  </si>
  <si>
    <t>thyeare23</t>
  </si>
  <si>
    <t>थ्ये³¹23</t>
  </si>
  <si>
    <t>ထျိတ်</t>
  </si>
  <si>
    <t>thyate1</t>
  </si>
  <si>
    <t>थ्यै1</t>
  </si>
  <si>
    <t>ထျိပ်</t>
  </si>
  <si>
    <t>thyate2</t>
  </si>
  <si>
    <t>थ्यै2</t>
  </si>
  <si>
    <t>ထျိန့်</t>
  </si>
  <si>
    <t>thyain1</t>
  </si>
  <si>
    <t>थ्यैन11</t>
  </si>
  <si>
    <t>ထျိန်</t>
  </si>
  <si>
    <t>thyain2</t>
  </si>
  <si>
    <t>थ्यैन12</t>
  </si>
  <si>
    <t>ထျိန်း</t>
  </si>
  <si>
    <t>thyain3</t>
  </si>
  <si>
    <t>थ्यैन13</t>
  </si>
  <si>
    <t>ထျိမ့်</t>
  </si>
  <si>
    <t>thyaim1</t>
  </si>
  <si>
    <t>थ्यैम1</t>
  </si>
  <si>
    <t>ထျိမ်</t>
  </si>
  <si>
    <t>thyaim2</t>
  </si>
  <si>
    <t>थ्यैम2</t>
  </si>
  <si>
    <t>ထျိမ်း</t>
  </si>
  <si>
    <t>thyaim3</t>
  </si>
  <si>
    <t>थ्यैम3</t>
  </si>
  <si>
    <t>ထျို့</t>
  </si>
  <si>
    <t>thyo1</t>
  </si>
  <si>
    <t>थ्यो1</t>
  </si>
  <si>
    <t>ထျို</t>
  </si>
  <si>
    <t>thyo2</t>
  </si>
  <si>
    <t>थ्यो2</t>
  </si>
  <si>
    <t>ထျိုး</t>
  </si>
  <si>
    <t>thyo3</t>
  </si>
  <si>
    <t>थ्यो3</t>
  </si>
  <si>
    <t>ထျုန့်</t>
  </si>
  <si>
    <t>thyone11</t>
  </si>
  <si>
    <t>थ्योन11</t>
  </si>
  <si>
    <t>ထျုန်</t>
  </si>
  <si>
    <t>thyone12</t>
  </si>
  <si>
    <t>थ्योन12</t>
  </si>
  <si>
    <t>ထျုန်း</t>
  </si>
  <si>
    <t>thyone13</t>
  </si>
  <si>
    <t>थ्योन13</t>
  </si>
  <si>
    <t>ထျုံ့</t>
  </si>
  <si>
    <t>thyone21</t>
  </si>
  <si>
    <t>थ्योन21</t>
  </si>
  <si>
    <t>ထျုံ</t>
  </si>
  <si>
    <t>thyone22</t>
  </si>
  <si>
    <t>थ्योन22</t>
  </si>
  <si>
    <t>ထျုံး</t>
  </si>
  <si>
    <t>thyone23</t>
  </si>
  <si>
    <t>थ्योन23</t>
  </si>
  <si>
    <t>ထျုဏ့်</t>
  </si>
  <si>
    <t>thyone31</t>
  </si>
  <si>
    <t>थ्योन31</t>
  </si>
  <si>
    <t>ထျုဏ်</t>
  </si>
  <si>
    <t>thyone32</t>
  </si>
  <si>
    <t>थ्योन32</t>
  </si>
  <si>
    <t>ထျုဏ်း</t>
  </si>
  <si>
    <t>thyone33</t>
  </si>
  <si>
    <t>थ्योन33</t>
  </si>
  <si>
    <t>ထျုတ်</t>
  </si>
  <si>
    <t>thyOat</t>
  </si>
  <si>
    <t>थ्योट</t>
  </si>
  <si>
    <t>ထျုပ်</t>
  </si>
  <si>
    <t>thyOap</t>
  </si>
  <si>
    <t>थ्योप</t>
  </si>
  <si>
    <t>ထျော့</t>
  </si>
  <si>
    <t>thyau1</t>
  </si>
  <si>
    <t>थ्यौ1</t>
  </si>
  <si>
    <t>ထျော်</t>
  </si>
  <si>
    <t>thyau2</t>
  </si>
  <si>
    <t>थ्यौ2</t>
  </si>
  <si>
    <t>ထျော</t>
  </si>
  <si>
    <t>thyau3</t>
  </si>
  <si>
    <t>थ्यौ3</t>
  </si>
  <si>
    <t>thyoun1</t>
  </si>
  <si>
    <t>थ्यौन1</t>
  </si>
  <si>
    <t>thyoun2</t>
  </si>
  <si>
    <t>थ्यौन2</t>
  </si>
  <si>
    <t>thyoun3</t>
  </si>
  <si>
    <t>थ्यौन3</t>
  </si>
  <si>
    <t>ထျောက်</t>
  </si>
  <si>
    <t>thyout</t>
  </si>
  <si>
    <t>थ्यौत</t>
  </si>
  <si>
    <t>ထျန့်</t>
  </si>
  <si>
    <t>thyan1</t>
  </si>
  <si>
    <t>थ्यं11</t>
  </si>
  <si>
    <t>ထျန်</t>
  </si>
  <si>
    <t>thyan2</t>
  </si>
  <si>
    <t>थ्यं12</t>
  </si>
  <si>
    <t>ထျန်း</t>
  </si>
  <si>
    <t>thyan3</t>
  </si>
  <si>
    <t>थ्यं13</t>
  </si>
  <si>
    <t>ထျမ့်</t>
  </si>
  <si>
    <t>thyam1</t>
  </si>
  <si>
    <t>थ्यं21</t>
  </si>
  <si>
    <t>ထျမ်</t>
  </si>
  <si>
    <t>thyam2</t>
  </si>
  <si>
    <t>थ्यं22</t>
  </si>
  <si>
    <t>ထျမ်း</t>
  </si>
  <si>
    <t>thyam3</t>
  </si>
  <si>
    <t>थ्यं23</t>
  </si>
  <si>
    <t>ထျံ့</t>
  </si>
  <si>
    <t>थ्यं31</t>
  </si>
  <si>
    <t>ထျံ</t>
  </si>
  <si>
    <t>थ्यं32</t>
  </si>
  <si>
    <t>ထျဏ်</t>
  </si>
  <si>
    <t>thyam4</t>
  </si>
  <si>
    <t>थ्यं4</t>
  </si>
  <si>
    <t>ထြ</t>
  </si>
  <si>
    <t>ထြာ</t>
  </si>
  <si>
    <t>ထြား</t>
  </si>
  <si>
    <t>ထြိုင့်</t>
  </si>
  <si>
    <t>ထြိုင်</t>
  </si>
  <si>
    <t>ထြိုင်း</t>
  </si>
  <si>
    <t>ထြိုက်</t>
  </si>
  <si>
    <t>ထြက်</t>
  </si>
  <si>
    <t>ထြတ်</t>
  </si>
  <si>
    <t>ထြပ်</t>
  </si>
  <si>
    <t>ထြဒ်</t>
  </si>
  <si>
    <t>ထြာတ်</t>
  </si>
  <si>
    <t>ထြာသ်</t>
  </si>
  <si>
    <t>ထြိ</t>
  </si>
  <si>
    <t>ထြီ</t>
  </si>
  <si>
    <t>ထြီး</t>
  </si>
  <si>
    <t>ထြင့်</t>
  </si>
  <si>
    <t>ထြင်</t>
  </si>
  <si>
    <t>ထြင်း</t>
  </si>
  <si>
    <t>ထြေတ်</t>
  </si>
  <si>
    <t>ထြစ်</t>
  </si>
  <si>
    <t>ထြု</t>
  </si>
  <si>
    <t>ထြူ</t>
  </si>
  <si>
    <t>ထြူး</t>
  </si>
  <si>
    <t>ထြွန့်</t>
  </si>
  <si>
    <t>ထြွန်</t>
  </si>
  <si>
    <t>ထြွန်း</t>
  </si>
  <si>
    <t>ထြွမ့်</t>
  </si>
  <si>
    <t>ထြွမ်</t>
  </si>
  <si>
    <t>ထြွမ်း</t>
  </si>
  <si>
    <t>ထြွံ့</t>
  </si>
  <si>
    <t>ထြွံ</t>
  </si>
  <si>
    <t>ထြွံး</t>
  </si>
  <si>
    <t>ထြွတ်</t>
  </si>
  <si>
    <t>ထြွပ်</t>
  </si>
  <si>
    <t>ထြေ့</t>
  </si>
  <si>
    <t>ထြေ</t>
  </si>
  <si>
    <t>ထြေး</t>
  </si>
  <si>
    <t>ထြယ်</t>
  </si>
  <si>
    <t>ထြဲ</t>
  </si>
  <si>
    <t>ထြည့်</t>
  </si>
  <si>
    <t>ထြည်</t>
  </si>
  <si>
    <t>ထြည်း</t>
  </si>
  <si>
    <t>ထြိတ်</t>
  </si>
  <si>
    <t>ထြိပ်</t>
  </si>
  <si>
    <t>ထြိန့်</t>
  </si>
  <si>
    <t>ထြိန်</t>
  </si>
  <si>
    <t>ထြိန်း</t>
  </si>
  <si>
    <t>ထြိမ့်</t>
  </si>
  <si>
    <t>ထြိမ်</t>
  </si>
  <si>
    <t>ထြိမ်း</t>
  </si>
  <si>
    <t>ထြို့</t>
  </si>
  <si>
    <t>ထြို</t>
  </si>
  <si>
    <t>ထြိုး</t>
  </si>
  <si>
    <t>ထြုန့်</t>
  </si>
  <si>
    <t>ထြုန်</t>
  </si>
  <si>
    <t>ထြုန်း</t>
  </si>
  <si>
    <t>ထြုံ့</t>
  </si>
  <si>
    <t>ထြုံ</t>
  </si>
  <si>
    <t>ထြုံး</t>
  </si>
  <si>
    <t>ထြုဏ့်</t>
  </si>
  <si>
    <t>ထြုဏ်</t>
  </si>
  <si>
    <t>ထြုဏ်း</t>
  </si>
  <si>
    <t>ထြုတ်</t>
  </si>
  <si>
    <t>ထြုပ်</t>
  </si>
  <si>
    <t>ထြော့</t>
  </si>
  <si>
    <t>ထြော်</t>
  </si>
  <si>
    <t>ထြော</t>
  </si>
  <si>
    <t>ထြောက်</t>
  </si>
  <si>
    <t>ထြန့်</t>
  </si>
  <si>
    <t>ထြန်</t>
  </si>
  <si>
    <t>ထြန်း</t>
  </si>
  <si>
    <t>ထြမ့်</t>
  </si>
  <si>
    <t>ထြမ်</t>
  </si>
  <si>
    <t>ထြမ်း</t>
  </si>
  <si>
    <t>ထြံ့</t>
  </si>
  <si>
    <t>ထြံ</t>
  </si>
  <si>
    <t>ထြဏ်</t>
  </si>
  <si>
    <t>ထှ</t>
  </si>
  <si>
    <t>htha1</t>
  </si>
  <si>
    <t>ထှာ</t>
  </si>
  <si>
    <t>htha2</t>
  </si>
  <si>
    <t>ထှား</t>
  </si>
  <si>
    <t>htha3</t>
  </si>
  <si>
    <t>ထှိုင့်</t>
  </si>
  <si>
    <t>hthine1</t>
  </si>
  <si>
    <t>ထှိုင်</t>
  </si>
  <si>
    <t>hthine2</t>
  </si>
  <si>
    <t>ထှိုင်း</t>
  </si>
  <si>
    <t>hthine3</t>
  </si>
  <si>
    <t>ထှိုက်</t>
  </si>
  <si>
    <t>ထှက်</t>
  </si>
  <si>
    <t>hthet1</t>
  </si>
  <si>
    <t>ထှတ်</t>
  </si>
  <si>
    <t>hthut1</t>
  </si>
  <si>
    <t>ထှပ်</t>
  </si>
  <si>
    <t>hthut2</t>
  </si>
  <si>
    <t>ထှဒ်</t>
  </si>
  <si>
    <t>hthut3</t>
  </si>
  <si>
    <t>ထှာတ်</t>
  </si>
  <si>
    <t>hthut4</t>
  </si>
  <si>
    <t>ထှာသ်</t>
  </si>
  <si>
    <t>hthut5</t>
  </si>
  <si>
    <t>ထှိ</t>
  </si>
  <si>
    <t>ထှီ</t>
  </si>
  <si>
    <t>ထှီး</t>
  </si>
  <si>
    <t>ထှင့်</t>
  </si>
  <si>
    <t>hthin1</t>
  </si>
  <si>
    <t>ထှင်</t>
  </si>
  <si>
    <t>ထှင်း</t>
  </si>
  <si>
    <t>hthin3</t>
  </si>
  <si>
    <t>ထှေတ်</t>
  </si>
  <si>
    <t>hthit1</t>
  </si>
  <si>
    <t>ထှစ်</t>
  </si>
  <si>
    <t>hthit2</t>
  </si>
  <si>
    <t>ထှု</t>
  </si>
  <si>
    <t>hthu1</t>
  </si>
  <si>
    <t>ထှူ</t>
  </si>
  <si>
    <t>hthu2</t>
  </si>
  <si>
    <t>ထှူး</t>
  </si>
  <si>
    <t>hthu3</t>
  </si>
  <si>
    <t>ထှွန့်</t>
  </si>
  <si>
    <t>hthoon11</t>
  </si>
  <si>
    <t>ထှွန်</t>
  </si>
  <si>
    <t>hthoon12</t>
  </si>
  <si>
    <t>ထှွန်း</t>
  </si>
  <si>
    <t>hthoon13</t>
  </si>
  <si>
    <t>ထှွမ့်</t>
  </si>
  <si>
    <t>hthoon21</t>
  </si>
  <si>
    <t>ထှွမ်</t>
  </si>
  <si>
    <t>hthoon22</t>
  </si>
  <si>
    <t>ထှွမ်း</t>
  </si>
  <si>
    <t>hthoon23</t>
  </si>
  <si>
    <t>ထှွံ့</t>
  </si>
  <si>
    <t>hthoon31</t>
  </si>
  <si>
    <t>ထှွံ</t>
  </si>
  <si>
    <t>hthoon32</t>
  </si>
  <si>
    <t>ထှွံး</t>
  </si>
  <si>
    <t>hthoon33</t>
  </si>
  <si>
    <t>ထှွတ်</t>
  </si>
  <si>
    <t>hthoot1</t>
  </si>
  <si>
    <t>ထှွပ်</t>
  </si>
  <si>
    <t>hthoot2</t>
  </si>
  <si>
    <t>ထှေ့</t>
  </si>
  <si>
    <t>hthay1</t>
  </si>
  <si>
    <t>ထှေ</t>
  </si>
  <si>
    <t>hthay2</t>
  </si>
  <si>
    <t>ထှေး</t>
  </si>
  <si>
    <t>hthay3</t>
  </si>
  <si>
    <t>htheare11</t>
  </si>
  <si>
    <t>ထှယ်</t>
  </si>
  <si>
    <t>htheare12</t>
  </si>
  <si>
    <t>ထှဲ</t>
  </si>
  <si>
    <t>htheare13</t>
  </si>
  <si>
    <t>ထှည့်</t>
  </si>
  <si>
    <t>htheare21</t>
  </si>
  <si>
    <t>ထှည်</t>
  </si>
  <si>
    <t>htheare22</t>
  </si>
  <si>
    <t>ထှည်း</t>
  </si>
  <si>
    <t>htheare23</t>
  </si>
  <si>
    <t>ထှိတ်</t>
  </si>
  <si>
    <t>hthate1</t>
  </si>
  <si>
    <t>ထှိပ်</t>
  </si>
  <si>
    <t>hthate2</t>
  </si>
  <si>
    <t>ထှိန့်</t>
  </si>
  <si>
    <t>hthain1</t>
  </si>
  <si>
    <t>ထှိန်</t>
  </si>
  <si>
    <t>hthain2</t>
  </si>
  <si>
    <t>ထှိန်း</t>
  </si>
  <si>
    <t>hthain3</t>
  </si>
  <si>
    <t>ထှိမ့်</t>
  </si>
  <si>
    <t>hthaim1</t>
  </si>
  <si>
    <t>ထှိမ်</t>
  </si>
  <si>
    <t>hthaim2</t>
  </si>
  <si>
    <t>ထှိမ်း</t>
  </si>
  <si>
    <t>hthaim3</t>
  </si>
  <si>
    <t>ထှို့</t>
  </si>
  <si>
    <t>htho1</t>
  </si>
  <si>
    <t>ထှို</t>
  </si>
  <si>
    <t>htho2</t>
  </si>
  <si>
    <t>ထှိုး</t>
  </si>
  <si>
    <t>htho3</t>
  </si>
  <si>
    <t>ထှုန့်</t>
  </si>
  <si>
    <t>hthone11</t>
  </si>
  <si>
    <t>ထှုန်</t>
  </si>
  <si>
    <t>hthone12</t>
  </si>
  <si>
    <t>ထှုန်း</t>
  </si>
  <si>
    <t>hthone13</t>
  </si>
  <si>
    <t>ထှုံ့</t>
  </si>
  <si>
    <t>hthone21</t>
  </si>
  <si>
    <t>ထှုံ</t>
  </si>
  <si>
    <t>hthone22</t>
  </si>
  <si>
    <t>ထှုံး</t>
  </si>
  <si>
    <t>hthone23</t>
  </si>
  <si>
    <t>ထှုဏ့်</t>
  </si>
  <si>
    <t>hthone31</t>
  </si>
  <si>
    <t>ထှုဏ်</t>
  </si>
  <si>
    <t>hthone32</t>
  </si>
  <si>
    <t>ထှုဏ်း</t>
  </si>
  <si>
    <t>hthone33</t>
  </si>
  <si>
    <t>ထှုတ်</t>
  </si>
  <si>
    <t>hthOat</t>
  </si>
  <si>
    <t>ထှုပ်</t>
  </si>
  <si>
    <t>hthOap</t>
  </si>
  <si>
    <t>ထှော့</t>
  </si>
  <si>
    <t>hthau1</t>
  </si>
  <si>
    <t>ထှော်</t>
  </si>
  <si>
    <t>hthau2</t>
  </si>
  <si>
    <t>ထှော</t>
  </si>
  <si>
    <t>hthau3</t>
  </si>
  <si>
    <t>hthoun1</t>
  </si>
  <si>
    <t>hthoun2</t>
  </si>
  <si>
    <t>hthoun3</t>
  </si>
  <si>
    <t>ထှောက်</t>
  </si>
  <si>
    <t>hthout</t>
  </si>
  <si>
    <t>ထှန့်</t>
  </si>
  <si>
    <t>hthan1</t>
  </si>
  <si>
    <t>ထှန်</t>
  </si>
  <si>
    <t>hthan2</t>
  </si>
  <si>
    <t>ထှန်း</t>
  </si>
  <si>
    <t>hthan3</t>
  </si>
  <si>
    <t>ထှမ့်</t>
  </si>
  <si>
    <t>htham1</t>
  </si>
  <si>
    <t>ထှမ်</t>
  </si>
  <si>
    <t>htham2</t>
  </si>
  <si>
    <t>ထှမ်း</t>
  </si>
  <si>
    <t>htham3</t>
  </si>
  <si>
    <t>ထှံ့</t>
  </si>
  <si>
    <t>ထှံ</t>
  </si>
  <si>
    <t>ထှဏ်</t>
  </si>
  <si>
    <t>htham4</t>
  </si>
  <si>
    <t>ထွ</t>
  </si>
  <si>
    <t>thwa1</t>
  </si>
  <si>
    <t>ထွာ</t>
  </si>
  <si>
    <t>thwa2</t>
  </si>
  <si>
    <t>थ्वा2</t>
  </si>
  <si>
    <t>ထွား</t>
  </si>
  <si>
    <t>थ्वा3</t>
  </si>
  <si>
    <t>ထွိုင့်</t>
  </si>
  <si>
    <t>thwine1</t>
  </si>
  <si>
    <t>थ्वाइन1</t>
  </si>
  <si>
    <t>ထွိုင်</t>
  </si>
  <si>
    <t>thwine2</t>
  </si>
  <si>
    <t>थ्वाइन2</t>
  </si>
  <si>
    <t>ထွိုင်း</t>
  </si>
  <si>
    <t>thwine3</t>
  </si>
  <si>
    <t>थ्वाइन3</t>
  </si>
  <si>
    <t>ထွိုက်</t>
  </si>
  <si>
    <t>ထွက်</t>
  </si>
  <si>
    <t>thwet1</t>
  </si>
  <si>
    <t>thwut1</t>
  </si>
  <si>
    <t>thwut2</t>
  </si>
  <si>
    <t>ထွဒ်</t>
  </si>
  <si>
    <t>thwut3</t>
  </si>
  <si>
    <t>ထွာတ်</t>
  </si>
  <si>
    <t>thwut4</t>
  </si>
  <si>
    <t>ထွာသ်</t>
  </si>
  <si>
    <t>thwut5</t>
  </si>
  <si>
    <t>ထွိ</t>
  </si>
  <si>
    <t>थ्वि1</t>
  </si>
  <si>
    <t>ထွီ</t>
  </si>
  <si>
    <t>थ्वि2</t>
  </si>
  <si>
    <t>ထွီး</t>
  </si>
  <si>
    <t>थ्वि3</t>
  </si>
  <si>
    <t>ထွင့်</t>
  </si>
  <si>
    <t>thwin1</t>
  </si>
  <si>
    <t>थ्विन1</t>
  </si>
  <si>
    <t>ထွင်</t>
  </si>
  <si>
    <t>थ्विन2</t>
  </si>
  <si>
    <t>ထွင်း</t>
  </si>
  <si>
    <t>thwin3</t>
  </si>
  <si>
    <t>थ्विन3</t>
  </si>
  <si>
    <t>ထွေတ်</t>
  </si>
  <si>
    <t>thwit1</t>
  </si>
  <si>
    <t>ထွစ်</t>
  </si>
  <si>
    <t>thwit2</t>
  </si>
  <si>
    <t>ထွု</t>
  </si>
  <si>
    <t>thwu1</t>
  </si>
  <si>
    <t>थ्वु1</t>
  </si>
  <si>
    <t>ထွူ</t>
  </si>
  <si>
    <t>thwu2</t>
  </si>
  <si>
    <t>थ्वु2</t>
  </si>
  <si>
    <t>ထွူး</t>
  </si>
  <si>
    <t>thwu3</t>
  </si>
  <si>
    <t>थ्वु3</t>
  </si>
  <si>
    <t>ထွေ့</t>
  </si>
  <si>
    <t>thway1</t>
  </si>
  <si>
    <t>थ्वे1</t>
  </si>
  <si>
    <t>ထွေ</t>
  </si>
  <si>
    <t>thway2</t>
  </si>
  <si>
    <t>थ्वे2</t>
  </si>
  <si>
    <t>ထွေး</t>
  </si>
  <si>
    <t>thway3</t>
  </si>
  <si>
    <t>थ्वे3</t>
  </si>
  <si>
    <t>thweare11</t>
  </si>
  <si>
    <t>थ्वे³¹11</t>
  </si>
  <si>
    <t>ထွယ်</t>
  </si>
  <si>
    <t>thweare12</t>
  </si>
  <si>
    <t>थ्वे³¹12</t>
  </si>
  <si>
    <t>ထွဲ</t>
  </si>
  <si>
    <t>thweare13</t>
  </si>
  <si>
    <t>थ्वे³¹13</t>
  </si>
  <si>
    <t>ထွည့်</t>
  </si>
  <si>
    <t>thweare21</t>
  </si>
  <si>
    <t>थ्वे³¹21</t>
  </si>
  <si>
    <t>ထွည်</t>
  </si>
  <si>
    <t>thweare22</t>
  </si>
  <si>
    <t>थ्वे³¹22</t>
  </si>
  <si>
    <t>ထွည်း</t>
  </si>
  <si>
    <t>thweare23</t>
  </si>
  <si>
    <t>थ्वे³¹23</t>
  </si>
  <si>
    <t>ထွိတ်</t>
  </si>
  <si>
    <t>thwate1</t>
  </si>
  <si>
    <t>थ्वै1</t>
  </si>
  <si>
    <t>ထွိပ်</t>
  </si>
  <si>
    <t>thwate2</t>
  </si>
  <si>
    <t>थ्वै2</t>
  </si>
  <si>
    <t>ထွိန့်</t>
  </si>
  <si>
    <t>thwain1</t>
  </si>
  <si>
    <t>थ्वैन11</t>
  </si>
  <si>
    <t>ထွိန်</t>
  </si>
  <si>
    <t>thwain2</t>
  </si>
  <si>
    <t>थ्वैन12</t>
  </si>
  <si>
    <t>ထွိန်း</t>
  </si>
  <si>
    <t>thwain3</t>
  </si>
  <si>
    <t>थ्वैन13</t>
  </si>
  <si>
    <t>ထွိမ့်</t>
  </si>
  <si>
    <t>thwaim1</t>
  </si>
  <si>
    <t>थ्वैम1</t>
  </si>
  <si>
    <t>ထွိမ်</t>
  </si>
  <si>
    <t>thwaim2</t>
  </si>
  <si>
    <t>थ्वैम2</t>
  </si>
  <si>
    <t>ထွိမ်း</t>
  </si>
  <si>
    <t>thwaim3</t>
  </si>
  <si>
    <t>थ्वैम3</t>
  </si>
  <si>
    <t>ထွို့</t>
  </si>
  <si>
    <t>thwo1</t>
  </si>
  <si>
    <t>थ्वो1</t>
  </si>
  <si>
    <t>ထွို</t>
  </si>
  <si>
    <t>thwo2</t>
  </si>
  <si>
    <t>थ्वो2</t>
  </si>
  <si>
    <t>ထွိုး</t>
  </si>
  <si>
    <t>thwo3</t>
  </si>
  <si>
    <t>थ्वो3</t>
  </si>
  <si>
    <t>ထွုန့်</t>
  </si>
  <si>
    <t>thwone11</t>
  </si>
  <si>
    <t>थ्वोन11</t>
  </si>
  <si>
    <t>ထွုန်</t>
  </si>
  <si>
    <t>thwone12</t>
  </si>
  <si>
    <t>थ्वोन12</t>
  </si>
  <si>
    <t>ထွုန်း</t>
  </si>
  <si>
    <t>thwone13</t>
  </si>
  <si>
    <t>थ्वोन13</t>
  </si>
  <si>
    <t>ထွုံ့</t>
  </si>
  <si>
    <t>thwone21</t>
  </si>
  <si>
    <t>थ्वोन21</t>
  </si>
  <si>
    <t>ထွုံ</t>
  </si>
  <si>
    <t>thwone22</t>
  </si>
  <si>
    <t>थ्वोन22</t>
  </si>
  <si>
    <t>ထွုံး</t>
  </si>
  <si>
    <t>thwone23</t>
  </si>
  <si>
    <t>थ्वोन23</t>
  </si>
  <si>
    <t>ထွုဏ့်</t>
  </si>
  <si>
    <t>thwone31</t>
  </si>
  <si>
    <t>थ्वोन31</t>
  </si>
  <si>
    <t>ထွုဏ်</t>
  </si>
  <si>
    <t>thwone32</t>
  </si>
  <si>
    <t>थ्वोन32</t>
  </si>
  <si>
    <t>ထွုဏ်း</t>
  </si>
  <si>
    <t>thwone33</t>
  </si>
  <si>
    <t>थ्वोन33</t>
  </si>
  <si>
    <t>ထွုတ်</t>
  </si>
  <si>
    <t>thwOat</t>
  </si>
  <si>
    <t>थ्वोट</t>
  </si>
  <si>
    <t>ထွုပ်</t>
  </si>
  <si>
    <t>thwOap</t>
  </si>
  <si>
    <t>थ्वोप</t>
  </si>
  <si>
    <t>ထွော့</t>
  </si>
  <si>
    <t>thwau1</t>
  </si>
  <si>
    <t>थ्वौ1</t>
  </si>
  <si>
    <t>ထွော်</t>
  </si>
  <si>
    <t>thwau2</t>
  </si>
  <si>
    <t>थ्वौ2</t>
  </si>
  <si>
    <t>ထွော</t>
  </si>
  <si>
    <t>thwau3</t>
  </si>
  <si>
    <t>थ्वौ3</t>
  </si>
  <si>
    <t>thwoun1</t>
  </si>
  <si>
    <t>थ्वौन1</t>
  </si>
  <si>
    <t>thwoun2</t>
  </si>
  <si>
    <t>थ्वौन2</t>
  </si>
  <si>
    <t>thwoun3</t>
  </si>
  <si>
    <t>थ्वौन3</t>
  </si>
  <si>
    <t>ထွောက်</t>
  </si>
  <si>
    <t>thwout</t>
  </si>
  <si>
    <t>थ्वौत</t>
  </si>
  <si>
    <t>thwan1</t>
  </si>
  <si>
    <t>thwan2</t>
  </si>
  <si>
    <t>thwan3</t>
  </si>
  <si>
    <t>thwam1</t>
  </si>
  <si>
    <t>thwam2</t>
  </si>
  <si>
    <t>thwam3</t>
  </si>
  <si>
    <t>ထွဏ်</t>
  </si>
  <si>
    <t>thwam4</t>
  </si>
  <si>
    <t>थ्वं4</t>
  </si>
  <si>
    <t>ထွှ</t>
  </si>
  <si>
    <t>ထွှာ</t>
  </si>
  <si>
    <t>ထွှား</t>
  </si>
  <si>
    <t>ထွှိုင့်</t>
  </si>
  <si>
    <t>ထွှိုင်</t>
  </si>
  <si>
    <t>ထွှိုင်း</t>
  </si>
  <si>
    <t>ထွှိုက်</t>
  </si>
  <si>
    <t>ထွှက်</t>
  </si>
  <si>
    <t>ထွှတ်</t>
  </si>
  <si>
    <t>ထွှပ်</t>
  </si>
  <si>
    <t>ထွှဒ်</t>
  </si>
  <si>
    <t>ထွှာတ်</t>
  </si>
  <si>
    <t>ထွှာသ်</t>
  </si>
  <si>
    <t>ထွှိ</t>
  </si>
  <si>
    <t>ထွှီ</t>
  </si>
  <si>
    <t>ထွှီး</t>
  </si>
  <si>
    <t>ထွှင့်</t>
  </si>
  <si>
    <t>ထွှင်</t>
  </si>
  <si>
    <t>ထွှင်း</t>
  </si>
  <si>
    <t>ထွှေတ်</t>
  </si>
  <si>
    <t>ထွှစ်</t>
  </si>
  <si>
    <t>ထွှု</t>
  </si>
  <si>
    <t>ထွှူ</t>
  </si>
  <si>
    <t>ထွှူး</t>
  </si>
  <si>
    <t>ထွှေ့</t>
  </si>
  <si>
    <t>ထွှေ</t>
  </si>
  <si>
    <t>ထွှေး</t>
  </si>
  <si>
    <t>ထွှယ်</t>
  </si>
  <si>
    <t>ထွှဲ</t>
  </si>
  <si>
    <t>ထွှည့်</t>
  </si>
  <si>
    <t>ထွှည်</t>
  </si>
  <si>
    <t>ထွှည်း</t>
  </si>
  <si>
    <t>ထွှိတ်</t>
  </si>
  <si>
    <t>ထွှိပ်</t>
  </si>
  <si>
    <t>ထွှိန့်</t>
  </si>
  <si>
    <t>ထွှိန်</t>
  </si>
  <si>
    <t>ထွှိန်း</t>
  </si>
  <si>
    <t>ထွှိမ့်</t>
  </si>
  <si>
    <t>ထွှိမ်</t>
  </si>
  <si>
    <t>ထွှိမ်း</t>
  </si>
  <si>
    <t>ထွှို့</t>
  </si>
  <si>
    <t>ထွှို</t>
  </si>
  <si>
    <t>ထွှိုး</t>
  </si>
  <si>
    <t>ထွှုန့်</t>
  </si>
  <si>
    <t>ထွှုန်</t>
  </si>
  <si>
    <t>ထွှုန်း</t>
  </si>
  <si>
    <t>ထွှုံ့</t>
  </si>
  <si>
    <t>ထွှုံ</t>
  </si>
  <si>
    <t>ထွှုံး</t>
  </si>
  <si>
    <t>ထွှုဏ့်</t>
  </si>
  <si>
    <t>ထွှုဏ်</t>
  </si>
  <si>
    <t>ထွှုဏ်း</t>
  </si>
  <si>
    <t>ထွှုတ်</t>
  </si>
  <si>
    <t>ထွှုပ်</t>
  </si>
  <si>
    <t>ထွှော့</t>
  </si>
  <si>
    <t>ထွှော်</t>
  </si>
  <si>
    <t>ထွှော</t>
  </si>
  <si>
    <t>ထွှောက်</t>
  </si>
  <si>
    <t>ထွှန့်</t>
  </si>
  <si>
    <t>ထွှန်</t>
  </si>
  <si>
    <t>ထွှန်း</t>
  </si>
  <si>
    <t>ထွှမ့်</t>
  </si>
  <si>
    <t>ထွှမ်</t>
  </si>
  <si>
    <t>ထွှမ်း</t>
  </si>
  <si>
    <t>ထွှံ့</t>
  </si>
  <si>
    <t>ထွှံ</t>
  </si>
  <si>
    <t>ထွှဏ်</t>
  </si>
  <si>
    <t>ဒျ</t>
  </si>
  <si>
    <t>dya1</t>
  </si>
  <si>
    <t>ဒျာ</t>
  </si>
  <si>
    <t>dya2</t>
  </si>
  <si>
    <t>द्या2</t>
  </si>
  <si>
    <t>ဒျား</t>
  </si>
  <si>
    <t>dya3</t>
  </si>
  <si>
    <t>द्या3</t>
  </si>
  <si>
    <t>ဒျိုင့်</t>
  </si>
  <si>
    <t>dyine1</t>
  </si>
  <si>
    <t>द्याइन1</t>
  </si>
  <si>
    <t>ဒျိုင်</t>
  </si>
  <si>
    <t>dyine2</t>
  </si>
  <si>
    <t>द्याइन2</t>
  </si>
  <si>
    <t>ဒျိုင်း</t>
  </si>
  <si>
    <t>dyine3</t>
  </si>
  <si>
    <t>द्याइन3</t>
  </si>
  <si>
    <t>ဒျိုက်</t>
  </si>
  <si>
    <t>ဒျက်</t>
  </si>
  <si>
    <t>dyet1</t>
  </si>
  <si>
    <t>ဒျတ်</t>
  </si>
  <si>
    <t>dyut1</t>
  </si>
  <si>
    <t>ဒျပ်</t>
  </si>
  <si>
    <t>dyut2</t>
  </si>
  <si>
    <t>ဒျဒ်</t>
  </si>
  <si>
    <t>dyut3</t>
  </si>
  <si>
    <t>ဒျာတ်</t>
  </si>
  <si>
    <t>dyut4</t>
  </si>
  <si>
    <t>ဒျာသ်</t>
  </si>
  <si>
    <t>dyut5</t>
  </si>
  <si>
    <t>ဒျိ</t>
  </si>
  <si>
    <t>द्यि1</t>
  </si>
  <si>
    <t>ဒျီ</t>
  </si>
  <si>
    <t>द्यि2</t>
  </si>
  <si>
    <t>ဒျီး</t>
  </si>
  <si>
    <t>द्यि3</t>
  </si>
  <si>
    <t>ဒျင့်</t>
  </si>
  <si>
    <t>dyin1</t>
  </si>
  <si>
    <t>द्यिन1</t>
  </si>
  <si>
    <t>ဒျင်</t>
  </si>
  <si>
    <t>द्यिन2</t>
  </si>
  <si>
    <t>ဒျင်း</t>
  </si>
  <si>
    <t>dyin3</t>
  </si>
  <si>
    <t>द्यिन3</t>
  </si>
  <si>
    <t>ဒျေတ်</t>
  </si>
  <si>
    <t>dyit1</t>
  </si>
  <si>
    <t>ဒျစ်</t>
  </si>
  <si>
    <t>dyit2</t>
  </si>
  <si>
    <t>ဒျု</t>
  </si>
  <si>
    <t>dyu1</t>
  </si>
  <si>
    <t>द्यु1</t>
  </si>
  <si>
    <t>ဒျူ</t>
  </si>
  <si>
    <t>dyu2</t>
  </si>
  <si>
    <t>द्यु2</t>
  </si>
  <si>
    <t>ဒျူး</t>
  </si>
  <si>
    <t>dyu3</t>
  </si>
  <si>
    <t>द्यु3</t>
  </si>
  <si>
    <t>ဒျွန့်</t>
  </si>
  <si>
    <t>dyoon11</t>
  </si>
  <si>
    <t>द्युन11</t>
  </si>
  <si>
    <t>ဒျွန်</t>
  </si>
  <si>
    <t>dyoon12</t>
  </si>
  <si>
    <t>द्युन12</t>
  </si>
  <si>
    <t>ဒျွန်း</t>
  </si>
  <si>
    <t>dyoon13</t>
  </si>
  <si>
    <t>द्युन13</t>
  </si>
  <si>
    <t>ဒျွမ့်</t>
  </si>
  <si>
    <t>dyoon21</t>
  </si>
  <si>
    <t>द्युन21</t>
  </si>
  <si>
    <t>ဒျွမ်</t>
  </si>
  <si>
    <t>dyoon22</t>
  </si>
  <si>
    <t>द्युन22</t>
  </si>
  <si>
    <t>ဒျွမ်း</t>
  </si>
  <si>
    <t>dyoon23</t>
  </si>
  <si>
    <t>द्युन23</t>
  </si>
  <si>
    <t>ဒျွံ့</t>
  </si>
  <si>
    <t>dyoon31</t>
  </si>
  <si>
    <t>द्युन31</t>
  </si>
  <si>
    <t>ဒျွံ</t>
  </si>
  <si>
    <t>dyoon32</t>
  </si>
  <si>
    <t>द्युन32</t>
  </si>
  <si>
    <t>ဒျွံး</t>
  </si>
  <si>
    <t>dyoon33</t>
  </si>
  <si>
    <t>द्युन33</t>
  </si>
  <si>
    <t>ဒျွတ်</t>
  </si>
  <si>
    <t>dyoot1</t>
  </si>
  <si>
    <t>द्युत1</t>
  </si>
  <si>
    <t>ဒျွပ်</t>
  </si>
  <si>
    <t>dyoot2</t>
  </si>
  <si>
    <t>द्युत2</t>
  </si>
  <si>
    <t>ဒျေ့</t>
  </si>
  <si>
    <t>dyay1</t>
  </si>
  <si>
    <t>द्ये1</t>
  </si>
  <si>
    <t>ဒျေ</t>
  </si>
  <si>
    <t>dyay2</t>
  </si>
  <si>
    <t>द्ये2</t>
  </si>
  <si>
    <t>ဒျေး</t>
  </si>
  <si>
    <t>dyay3</t>
  </si>
  <si>
    <t>द्ये3</t>
  </si>
  <si>
    <t>dyeare11</t>
  </si>
  <si>
    <t>द्ये³¹11</t>
  </si>
  <si>
    <t>ဒျယ်</t>
  </si>
  <si>
    <t>dyeare12</t>
  </si>
  <si>
    <t>द्ये³¹12</t>
  </si>
  <si>
    <t>ဒျဲ</t>
  </si>
  <si>
    <t>dyeare13</t>
  </si>
  <si>
    <t>द्ये³¹13</t>
  </si>
  <si>
    <t>ဒျည့်</t>
  </si>
  <si>
    <t>dyeare21</t>
  </si>
  <si>
    <t>द्ये³¹21</t>
  </si>
  <si>
    <t>ဒျည်</t>
  </si>
  <si>
    <t>dyeare22</t>
  </si>
  <si>
    <t>द्ये³¹22</t>
  </si>
  <si>
    <t>ဒျည်း</t>
  </si>
  <si>
    <t>dyeare23</t>
  </si>
  <si>
    <t>द्ये³¹23</t>
  </si>
  <si>
    <t>ဒျိတ်</t>
  </si>
  <si>
    <t>dyate1</t>
  </si>
  <si>
    <t>द्यै1</t>
  </si>
  <si>
    <t>ဒျိပ်</t>
  </si>
  <si>
    <t>dyate2</t>
  </si>
  <si>
    <t>द्यै2</t>
  </si>
  <si>
    <t>ဒျိန့်</t>
  </si>
  <si>
    <t>dyain1</t>
  </si>
  <si>
    <t>द्यैन11</t>
  </si>
  <si>
    <t>ဒျိန်</t>
  </si>
  <si>
    <t>dyain2</t>
  </si>
  <si>
    <t>द्यैन12</t>
  </si>
  <si>
    <t>ဒျိန်း</t>
  </si>
  <si>
    <t>dyain3</t>
  </si>
  <si>
    <t>द्यैन13</t>
  </si>
  <si>
    <t>ဒျိမ့်</t>
  </si>
  <si>
    <t>dyaim1</t>
  </si>
  <si>
    <t>द्यैम1</t>
  </si>
  <si>
    <t>ဒျိမ်</t>
  </si>
  <si>
    <t>dyaim2</t>
  </si>
  <si>
    <t>द्यैम2</t>
  </si>
  <si>
    <t>ဒျိမ်း</t>
  </si>
  <si>
    <t>dyaim3</t>
  </si>
  <si>
    <t>द्यैम3</t>
  </si>
  <si>
    <t>ဒျို့</t>
  </si>
  <si>
    <t>dyo1</t>
  </si>
  <si>
    <t>द्यो1</t>
  </si>
  <si>
    <t>ဒျို</t>
  </si>
  <si>
    <t>dyo2</t>
  </si>
  <si>
    <t>द्यो2</t>
  </si>
  <si>
    <t>ဒျိုး</t>
  </si>
  <si>
    <t>dyo3</t>
  </si>
  <si>
    <t>द्यो3</t>
  </si>
  <si>
    <t>ဒျုန့်</t>
  </si>
  <si>
    <t>dyone11</t>
  </si>
  <si>
    <t>द्योन11</t>
  </si>
  <si>
    <t>ဒျုန်</t>
  </si>
  <si>
    <t>dyone12</t>
  </si>
  <si>
    <t>द्योन12</t>
  </si>
  <si>
    <t>ဒျုန်း</t>
  </si>
  <si>
    <t>dyone13</t>
  </si>
  <si>
    <t>द्योन13</t>
  </si>
  <si>
    <t>ဒျုံ့</t>
  </si>
  <si>
    <t>dyone21</t>
  </si>
  <si>
    <t>द्योन21</t>
  </si>
  <si>
    <t>ဒျုံ</t>
  </si>
  <si>
    <t>dyone22</t>
  </si>
  <si>
    <t>द्योन22</t>
  </si>
  <si>
    <t>ဒျုံး</t>
  </si>
  <si>
    <t>dyone23</t>
  </si>
  <si>
    <t>द्योन23</t>
  </si>
  <si>
    <t>ဒျုဏ့်</t>
  </si>
  <si>
    <t>dyone31</t>
  </si>
  <si>
    <t>द्योन31</t>
  </si>
  <si>
    <t>ဒျုဏ်</t>
  </si>
  <si>
    <t>dyone32</t>
  </si>
  <si>
    <t>द्योन32</t>
  </si>
  <si>
    <t>ဒျုဏ်း</t>
  </si>
  <si>
    <t>dyone33</t>
  </si>
  <si>
    <t>द्योन33</t>
  </si>
  <si>
    <t>ဒျုတ်</t>
  </si>
  <si>
    <t>dyOat</t>
  </si>
  <si>
    <t>द्योट</t>
  </si>
  <si>
    <t>ဒျုပ်</t>
  </si>
  <si>
    <t>dyOap</t>
  </si>
  <si>
    <t>द्योप</t>
  </si>
  <si>
    <t>ဒျော့</t>
  </si>
  <si>
    <t>dyau1</t>
  </si>
  <si>
    <t>द्यौ1</t>
  </si>
  <si>
    <t>ဒျော်</t>
  </si>
  <si>
    <t>dyau2</t>
  </si>
  <si>
    <t>द्यौ2</t>
  </si>
  <si>
    <t>ဒျော</t>
  </si>
  <si>
    <t>dyau3</t>
  </si>
  <si>
    <t>द्यौ3</t>
  </si>
  <si>
    <t>dyoun1</t>
  </si>
  <si>
    <t>द्यौन1</t>
  </si>
  <si>
    <t>dyoun2</t>
  </si>
  <si>
    <t>द्यौन2</t>
  </si>
  <si>
    <t>dyoun3</t>
  </si>
  <si>
    <t>द्यौन3</t>
  </si>
  <si>
    <t>ဒျောက်</t>
  </si>
  <si>
    <t>dyout</t>
  </si>
  <si>
    <t>द्यौत</t>
  </si>
  <si>
    <t>ဒျန့်</t>
  </si>
  <si>
    <t>dyan1</t>
  </si>
  <si>
    <t>द्यं11</t>
  </si>
  <si>
    <t>ဒျန်</t>
  </si>
  <si>
    <t>dyan2</t>
  </si>
  <si>
    <t>द्यं12</t>
  </si>
  <si>
    <t>ဒျန်း</t>
  </si>
  <si>
    <t>dyan3</t>
  </si>
  <si>
    <t>द्यं13</t>
  </si>
  <si>
    <t>ဒျမ့်</t>
  </si>
  <si>
    <t>dyam1</t>
  </si>
  <si>
    <t>द्यं21</t>
  </si>
  <si>
    <t>ဒျမ်</t>
  </si>
  <si>
    <t>dyam2</t>
  </si>
  <si>
    <t>द्यं22</t>
  </si>
  <si>
    <t>ဒျမ်း</t>
  </si>
  <si>
    <t>dyam3</t>
  </si>
  <si>
    <t>द्यं23</t>
  </si>
  <si>
    <t>ဒျံ့</t>
  </si>
  <si>
    <t>द्यं31</t>
  </si>
  <si>
    <t>ဒျံ</t>
  </si>
  <si>
    <t>द्यं32</t>
  </si>
  <si>
    <t>ဒျဏ်</t>
  </si>
  <si>
    <t>dyam4</t>
  </si>
  <si>
    <t>द्यं4</t>
  </si>
  <si>
    <t>ဒြ</t>
  </si>
  <si>
    <t>ဒြာ</t>
  </si>
  <si>
    <t>ဒြား</t>
  </si>
  <si>
    <t>ဒြိုင့်</t>
  </si>
  <si>
    <t>ဒြိုင်</t>
  </si>
  <si>
    <t>ဒြိုင်း</t>
  </si>
  <si>
    <t>ဒြိုက်</t>
  </si>
  <si>
    <t>ဒြက်</t>
  </si>
  <si>
    <t>ဒြတ်</t>
  </si>
  <si>
    <t>ဒြပ်</t>
  </si>
  <si>
    <t>ဒြဒ်</t>
  </si>
  <si>
    <t>ဒြာတ်</t>
  </si>
  <si>
    <t>ဒြာသ်</t>
  </si>
  <si>
    <t>ဒြိ</t>
  </si>
  <si>
    <t>ဒြီ</t>
  </si>
  <si>
    <t>ဒြီး</t>
  </si>
  <si>
    <t>ဒြင့်</t>
  </si>
  <si>
    <t>ဒြင်</t>
  </si>
  <si>
    <t>ဒြင်း</t>
  </si>
  <si>
    <t>ဒြေတ်</t>
  </si>
  <si>
    <t>ဒြစ်</t>
  </si>
  <si>
    <t>ဒြု</t>
  </si>
  <si>
    <t>ဒြူ</t>
  </si>
  <si>
    <t>ဒြူး</t>
  </si>
  <si>
    <t>ဒြွန့်</t>
  </si>
  <si>
    <t>ဒြွန်</t>
  </si>
  <si>
    <t>ဒြွန်း</t>
  </si>
  <si>
    <t>ဒြွမ့်</t>
  </si>
  <si>
    <t>ဒြွမ်</t>
  </si>
  <si>
    <t>ဒြွမ်း</t>
  </si>
  <si>
    <t>ဒြွံ့</t>
  </si>
  <si>
    <t>ဒြွံ</t>
  </si>
  <si>
    <t>ဒြွံး</t>
  </si>
  <si>
    <t>ဒြွတ်</t>
  </si>
  <si>
    <t>ဒြွပ်</t>
  </si>
  <si>
    <t>ဒြေ့</t>
  </si>
  <si>
    <t>ဒြေ</t>
  </si>
  <si>
    <t>ဒြေး</t>
  </si>
  <si>
    <t>ဒြယ်</t>
  </si>
  <si>
    <t>ဒြဲ</t>
  </si>
  <si>
    <t>ဒြည့်</t>
  </si>
  <si>
    <t>ဒြည်</t>
  </si>
  <si>
    <t>ဒြည်း</t>
  </si>
  <si>
    <t>ဒြိတ်</t>
  </si>
  <si>
    <t>ဒြိပ်</t>
  </si>
  <si>
    <t>ဒြိန့်</t>
  </si>
  <si>
    <t>ဒြိန်</t>
  </si>
  <si>
    <t>ဒြိန်း</t>
  </si>
  <si>
    <t>ဒြိမ့်</t>
  </si>
  <si>
    <t>ဒြိမ်</t>
  </si>
  <si>
    <t>ဒြိမ်း</t>
  </si>
  <si>
    <t>ဒြို့</t>
  </si>
  <si>
    <t>ဒြို</t>
  </si>
  <si>
    <t>ဒြိုး</t>
  </si>
  <si>
    <t>ဒြုန့်</t>
  </si>
  <si>
    <t>ဒြုန်</t>
  </si>
  <si>
    <t>ဒြုန်း</t>
  </si>
  <si>
    <t>ဒြုံ့</t>
  </si>
  <si>
    <t>ဒြုံ</t>
  </si>
  <si>
    <t>ဒြုံး</t>
  </si>
  <si>
    <t>ဒြုဏ့်</t>
  </si>
  <si>
    <t>ဒြုဏ်</t>
  </si>
  <si>
    <t>ဒြုဏ်း</t>
  </si>
  <si>
    <t>ဒြုတ်</t>
  </si>
  <si>
    <t>ဒြုပ်</t>
  </si>
  <si>
    <t>ဒြော့</t>
  </si>
  <si>
    <t>ဒြော်</t>
  </si>
  <si>
    <t>ဒြော</t>
  </si>
  <si>
    <t>ဒြောက်</t>
  </si>
  <si>
    <t>ဒြန့်</t>
  </si>
  <si>
    <t>ဒြန်</t>
  </si>
  <si>
    <t>ဒြန်း</t>
  </si>
  <si>
    <t>ဒြမ့်</t>
  </si>
  <si>
    <t>ဒြမ်</t>
  </si>
  <si>
    <t>ဒြမ်း</t>
  </si>
  <si>
    <t>ဒြံ့</t>
  </si>
  <si>
    <t>ဒြံ</t>
  </si>
  <si>
    <t>ဒြဏ်</t>
  </si>
  <si>
    <t>ဒှ</t>
  </si>
  <si>
    <t>hda1</t>
  </si>
  <si>
    <t>ဒှာ</t>
  </si>
  <si>
    <t>hda2</t>
  </si>
  <si>
    <t>ဒှား</t>
  </si>
  <si>
    <t>hda3</t>
  </si>
  <si>
    <t>ဒှိုင့်</t>
  </si>
  <si>
    <t>hdine1</t>
  </si>
  <si>
    <t>ဒှိုင်</t>
  </si>
  <si>
    <t>hdine2</t>
  </si>
  <si>
    <t>ဒှိုင်း</t>
  </si>
  <si>
    <t>hdine3</t>
  </si>
  <si>
    <t>ဒှိုက်</t>
  </si>
  <si>
    <t>ဒှက်</t>
  </si>
  <si>
    <t>hdet1</t>
  </si>
  <si>
    <t>ဒှတ်</t>
  </si>
  <si>
    <t>hdut1</t>
  </si>
  <si>
    <t>ဒှပ်</t>
  </si>
  <si>
    <t>hdut2</t>
  </si>
  <si>
    <t>ဒှဒ်</t>
  </si>
  <si>
    <t>hdut3</t>
  </si>
  <si>
    <t>ဒှာတ်</t>
  </si>
  <si>
    <t>hdut4</t>
  </si>
  <si>
    <t>ဒှာသ်</t>
  </si>
  <si>
    <t>hdut5</t>
  </si>
  <si>
    <t>ဒှိ</t>
  </si>
  <si>
    <t>ဒှီ</t>
  </si>
  <si>
    <t>ဒှီး</t>
  </si>
  <si>
    <t>ဒှင့်</t>
  </si>
  <si>
    <t>hdin1</t>
  </si>
  <si>
    <t>ဒှင်</t>
  </si>
  <si>
    <t>ဒှင်း</t>
  </si>
  <si>
    <t>hdin3</t>
  </si>
  <si>
    <t>ဒှေတ်</t>
  </si>
  <si>
    <t>hdit1</t>
  </si>
  <si>
    <t>ဒှစ်</t>
  </si>
  <si>
    <t>hdit2</t>
  </si>
  <si>
    <t>ဒှု</t>
  </si>
  <si>
    <t>hdu1</t>
  </si>
  <si>
    <t>ဒှူ</t>
  </si>
  <si>
    <t>hdu2</t>
  </si>
  <si>
    <t>ဒှူး</t>
  </si>
  <si>
    <t>hdu3</t>
  </si>
  <si>
    <t>ဒှွန့်</t>
  </si>
  <si>
    <t>hdoon11</t>
  </si>
  <si>
    <t>ဒှွန်</t>
  </si>
  <si>
    <t>hdoon12</t>
  </si>
  <si>
    <t>ဒှွန်း</t>
  </si>
  <si>
    <t>hdoon13</t>
  </si>
  <si>
    <t>ဒှွမ့်</t>
  </si>
  <si>
    <t>hdoon21</t>
  </si>
  <si>
    <t>ဒှွမ်</t>
  </si>
  <si>
    <t>hdoon22</t>
  </si>
  <si>
    <t>ဒှွမ်း</t>
  </si>
  <si>
    <t>hdoon23</t>
  </si>
  <si>
    <t>ဒှွံ့</t>
  </si>
  <si>
    <t>hdoon31</t>
  </si>
  <si>
    <t>ဒှွံ</t>
  </si>
  <si>
    <t>hdoon32</t>
  </si>
  <si>
    <t>ဒှွံး</t>
  </si>
  <si>
    <t>hdoon33</t>
  </si>
  <si>
    <t>ဒှွတ်</t>
  </si>
  <si>
    <t>hdoot1</t>
  </si>
  <si>
    <t>ဒှွပ်</t>
  </si>
  <si>
    <t>hdoot2</t>
  </si>
  <si>
    <t>ဒှေ့</t>
  </si>
  <si>
    <t>hday1</t>
  </si>
  <si>
    <t>ဒှေ</t>
  </si>
  <si>
    <t>hday2</t>
  </si>
  <si>
    <t>ဒှေး</t>
  </si>
  <si>
    <t>hday3</t>
  </si>
  <si>
    <t>hdeare11</t>
  </si>
  <si>
    <t>ဒှယ်</t>
  </si>
  <si>
    <t>hdeare12</t>
  </si>
  <si>
    <t>ဒှဲ</t>
  </si>
  <si>
    <t>hdeare13</t>
  </si>
  <si>
    <t>ဒှည့်</t>
  </si>
  <si>
    <t>hdeare21</t>
  </si>
  <si>
    <t>ဒှည်</t>
  </si>
  <si>
    <t>hdeare22</t>
  </si>
  <si>
    <t>ဒှည်း</t>
  </si>
  <si>
    <t>hdeare23</t>
  </si>
  <si>
    <t>ဒှိတ်</t>
  </si>
  <si>
    <t>hdate1</t>
  </si>
  <si>
    <t>ဒှိပ်</t>
  </si>
  <si>
    <t>hdate2</t>
  </si>
  <si>
    <t>ဒှိန့်</t>
  </si>
  <si>
    <t>hdain1</t>
  </si>
  <si>
    <t>ဒှိန်</t>
  </si>
  <si>
    <t>hdain2</t>
  </si>
  <si>
    <t>ဒှိန်း</t>
  </si>
  <si>
    <t>hdain3</t>
  </si>
  <si>
    <t>ဒှိမ့်</t>
  </si>
  <si>
    <t>hdaim1</t>
  </si>
  <si>
    <t>ဒှိမ်</t>
  </si>
  <si>
    <t>hdaim2</t>
  </si>
  <si>
    <t>ဒှိမ်း</t>
  </si>
  <si>
    <t>hdaim3</t>
  </si>
  <si>
    <t>ဒှို့</t>
  </si>
  <si>
    <t>hdo1</t>
  </si>
  <si>
    <t>ဒှို</t>
  </si>
  <si>
    <t>hdo2</t>
  </si>
  <si>
    <t>ဒှိုး</t>
  </si>
  <si>
    <t>hdo3</t>
  </si>
  <si>
    <t>ဒှုန့်</t>
  </si>
  <si>
    <t>hdone11</t>
  </si>
  <si>
    <t>ဒှုန်</t>
  </si>
  <si>
    <t>hdone12</t>
  </si>
  <si>
    <t>ဒှုန်း</t>
  </si>
  <si>
    <t>hdone13</t>
  </si>
  <si>
    <t>ဒှုံ့</t>
  </si>
  <si>
    <t>hdone21</t>
  </si>
  <si>
    <t>ဒှုံ</t>
  </si>
  <si>
    <t>hdone22</t>
  </si>
  <si>
    <t>ဒှုံး</t>
  </si>
  <si>
    <t>hdone23</t>
  </si>
  <si>
    <t>ဒှုဏ့်</t>
  </si>
  <si>
    <t>hdone31</t>
  </si>
  <si>
    <t>ဒှုဏ်</t>
  </si>
  <si>
    <t>hdone32</t>
  </si>
  <si>
    <t>ဒှုဏ်း</t>
  </si>
  <si>
    <t>hdone33</t>
  </si>
  <si>
    <t>ဒှုတ်</t>
  </si>
  <si>
    <t>hdOat</t>
  </si>
  <si>
    <t>ဒှုပ်</t>
  </si>
  <si>
    <t>hdOap</t>
  </si>
  <si>
    <t>ဒှော့</t>
  </si>
  <si>
    <t>hdau1</t>
  </si>
  <si>
    <t>ဒှော်</t>
  </si>
  <si>
    <t>hdau2</t>
  </si>
  <si>
    <t>ဒှော</t>
  </si>
  <si>
    <t>hdau3</t>
  </si>
  <si>
    <t>hdoun1</t>
  </si>
  <si>
    <t>hdoun2</t>
  </si>
  <si>
    <t>hdoun3</t>
  </si>
  <si>
    <t>ဒှောက်</t>
  </si>
  <si>
    <t>hdout</t>
  </si>
  <si>
    <t>ဒှန့်</t>
  </si>
  <si>
    <t>hdan1</t>
  </si>
  <si>
    <t>ဒှန်</t>
  </si>
  <si>
    <t>hdan2</t>
  </si>
  <si>
    <t>ဒှန်း</t>
  </si>
  <si>
    <t>hdan3</t>
  </si>
  <si>
    <t>ဒှမ့်</t>
  </si>
  <si>
    <t>hdam1</t>
  </si>
  <si>
    <t>ဒှမ်</t>
  </si>
  <si>
    <t>hdam2</t>
  </si>
  <si>
    <t>ဒှမ်း</t>
  </si>
  <si>
    <t>hdam3</t>
  </si>
  <si>
    <t>ဒှံ့</t>
  </si>
  <si>
    <t>ဒှံ</t>
  </si>
  <si>
    <t>ဒှဏ်</t>
  </si>
  <si>
    <t>hdam4</t>
  </si>
  <si>
    <t>ဒွ</t>
  </si>
  <si>
    <t>dwa1</t>
  </si>
  <si>
    <t>ဒွာ</t>
  </si>
  <si>
    <t>dwa2</t>
  </si>
  <si>
    <t>द्वा2</t>
  </si>
  <si>
    <t>ဒွား</t>
  </si>
  <si>
    <t>dwa3</t>
  </si>
  <si>
    <t>द्वा3</t>
  </si>
  <si>
    <t>ဒွိုင့်</t>
  </si>
  <si>
    <t>dwine1</t>
  </si>
  <si>
    <t>द्वाइन1</t>
  </si>
  <si>
    <t>ဒွိုင်</t>
  </si>
  <si>
    <t>dwine2</t>
  </si>
  <si>
    <t>द्वाइन2</t>
  </si>
  <si>
    <t>ဒွိုင်း</t>
  </si>
  <si>
    <t>dwine3</t>
  </si>
  <si>
    <t>द्वाइन3</t>
  </si>
  <si>
    <t>ဒွိုက်</t>
  </si>
  <si>
    <t>ဒွက်</t>
  </si>
  <si>
    <t>dwet1</t>
  </si>
  <si>
    <t>dwut1</t>
  </si>
  <si>
    <t>dwut2</t>
  </si>
  <si>
    <t>ဒွဒ်</t>
  </si>
  <si>
    <t>dwut3</t>
  </si>
  <si>
    <t>ဒွာတ်</t>
  </si>
  <si>
    <t>dwut4</t>
  </si>
  <si>
    <t>ဒွာသ်</t>
  </si>
  <si>
    <t>dwut5</t>
  </si>
  <si>
    <t>ဒွိ</t>
  </si>
  <si>
    <t>द्वि1</t>
  </si>
  <si>
    <t>ဒွီ</t>
  </si>
  <si>
    <t>द्वि2</t>
  </si>
  <si>
    <t>ဒွီး</t>
  </si>
  <si>
    <t>द्वि3</t>
  </si>
  <si>
    <t>ဒွင့်</t>
  </si>
  <si>
    <t>dwin1</t>
  </si>
  <si>
    <t>द्विन1</t>
  </si>
  <si>
    <t>ဒွင်</t>
  </si>
  <si>
    <t>द्विन2</t>
  </si>
  <si>
    <t>ဒွင်း</t>
  </si>
  <si>
    <t>dwin3</t>
  </si>
  <si>
    <t>द्विन3</t>
  </si>
  <si>
    <t>ဒွေတ်</t>
  </si>
  <si>
    <t>dwit1</t>
  </si>
  <si>
    <t>ဒွစ်</t>
  </si>
  <si>
    <t>dwit2</t>
  </si>
  <si>
    <t>ဒွု</t>
  </si>
  <si>
    <t>dwu1</t>
  </si>
  <si>
    <t>द्वु1</t>
  </si>
  <si>
    <t>ဒွူ</t>
  </si>
  <si>
    <t>dwu2</t>
  </si>
  <si>
    <t>द्वु2</t>
  </si>
  <si>
    <t>ဒွူး</t>
  </si>
  <si>
    <t>dwu3</t>
  </si>
  <si>
    <t>द्वु3</t>
  </si>
  <si>
    <t>ဒွေ့</t>
  </si>
  <si>
    <t>dway1</t>
  </si>
  <si>
    <t>द्वे1</t>
  </si>
  <si>
    <t>ဒွေ</t>
  </si>
  <si>
    <t>द्वे2</t>
  </si>
  <si>
    <t>ဒွေး</t>
  </si>
  <si>
    <t>dway3</t>
  </si>
  <si>
    <t>द्वे3</t>
  </si>
  <si>
    <t>dweare11</t>
  </si>
  <si>
    <t>द्वे³¹11</t>
  </si>
  <si>
    <t>ဒွယ်</t>
  </si>
  <si>
    <t>dweare12</t>
  </si>
  <si>
    <t>द्वे³¹12</t>
  </si>
  <si>
    <t>ဒွဲ</t>
  </si>
  <si>
    <t>dweare13</t>
  </si>
  <si>
    <t>द्वे³¹13</t>
  </si>
  <si>
    <t>ဒွည့်</t>
  </si>
  <si>
    <t>dweare21</t>
  </si>
  <si>
    <t>द्वे³¹21</t>
  </si>
  <si>
    <t>ဒွည်</t>
  </si>
  <si>
    <t>dweare22</t>
  </si>
  <si>
    <t>द्वे³¹22</t>
  </si>
  <si>
    <t>ဒွည်း</t>
  </si>
  <si>
    <t>dweare23</t>
  </si>
  <si>
    <t>द्वे³¹23</t>
  </si>
  <si>
    <t>ဒွိတ်</t>
  </si>
  <si>
    <t>dwate1</t>
  </si>
  <si>
    <t>द्वै1</t>
  </si>
  <si>
    <t>ဒွိပ်</t>
  </si>
  <si>
    <t>dwate2</t>
  </si>
  <si>
    <t>द्वै2</t>
  </si>
  <si>
    <t>ဒွိန့်</t>
  </si>
  <si>
    <t>dwain1</t>
  </si>
  <si>
    <t>द्वैन11</t>
  </si>
  <si>
    <t>ဒွိန်</t>
  </si>
  <si>
    <t>dwain2</t>
  </si>
  <si>
    <t>द्वैन12</t>
  </si>
  <si>
    <t>ဒွိန်း</t>
  </si>
  <si>
    <t>dwain3</t>
  </si>
  <si>
    <t>द्वैन13</t>
  </si>
  <si>
    <t>ဒွိမ့်</t>
  </si>
  <si>
    <t>dwaim1</t>
  </si>
  <si>
    <t>द्वैम1</t>
  </si>
  <si>
    <t>ဒွိမ်</t>
  </si>
  <si>
    <t>dwaim2</t>
  </si>
  <si>
    <t>द्वैम2</t>
  </si>
  <si>
    <t>ဒွိမ်း</t>
  </si>
  <si>
    <t>dwaim3</t>
  </si>
  <si>
    <t>द्वैम3</t>
  </si>
  <si>
    <t>ဒွို့</t>
  </si>
  <si>
    <t>dwo1</t>
  </si>
  <si>
    <t>द्वो1</t>
  </si>
  <si>
    <t>ဒွို</t>
  </si>
  <si>
    <t>dwo2</t>
  </si>
  <si>
    <t>द्वो2</t>
  </si>
  <si>
    <t>ဒွိုး</t>
  </si>
  <si>
    <t>dwo3</t>
  </si>
  <si>
    <t>द्वो3</t>
  </si>
  <si>
    <t>ဒွုန့်</t>
  </si>
  <si>
    <t>dwone11</t>
  </si>
  <si>
    <t>द्वोन11</t>
  </si>
  <si>
    <t>ဒွုန်</t>
  </si>
  <si>
    <t>dwone12</t>
  </si>
  <si>
    <t>द्वोन12</t>
  </si>
  <si>
    <t>ဒွုန်း</t>
  </si>
  <si>
    <t>dwone13</t>
  </si>
  <si>
    <t>द्वोन13</t>
  </si>
  <si>
    <t>ဒွုံ့</t>
  </si>
  <si>
    <t>dwone21</t>
  </si>
  <si>
    <t>द्वोन21</t>
  </si>
  <si>
    <t>ဒွုံ</t>
  </si>
  <si>
    <t>dwone22</t>
  </si>
  <si>
    <t>द्वोन22</t>
  </si>
  <si>
    <t>ဒွုံး</t>
  </si>
  <si>
    <t>dwone23</t>
  </si>
  <si>
    <t>द्वोन23</t>
  </si>
  <si>
    <t>ဒွုဏ့်</t>
  </si>
  <si>
    <t>dwone31</t>
  </si>
  <si>
    <t>द्वोन31</t>
  </si>
  <si>
    <t>ဒွုဏ်</t>
  </si>
  <si>
    <t>dwone32</t>
  </si>
  <si>
    <t>द्वोन32</t>
  </si>
  <si>
    <t>ဒွုဏ်း</t>
  </si>
  <si>
    <t>dwone33</t>
  </si>
  <si>
    <t>द्वोन33</t>
  </si>
  <si>
    <t>ဒွုတ်</t>
  </si>
  <si>
    <t>dwOat</t>
  </si>
  <si>
    <t>द्वोट</t>
  </si>
  <si>
    <t>ဒွုပ်</t>
  </si>
  <si>
    <t>dwOap</t>
  </si>
  <si>
    <t>द्वोप</t>
  </si>
  <si>
    <t>ဒွော့</t>
  </si>
  <si>
    <t>dwau1</t>
  </si>
  <si>
    <t>द्वौ1</t>
  </si>
  <si>
    <t>ဒွော်</t>
  </si>
  <si>
    <t>dwau2</t>
  </si>
  <si>
    <t>द्वौ2</t>
  </si>
  <si>
    <t>ဒွော</t>
  </si>
  <si>
    <t>dwau3</t>
  </si>
  <si>
    <t>द्वौ3</t>
  </si>
  <si>
    <t>dwoun1</t>
  </si>
  <si>
    <t>द्वौन1</t>
  </si>
  <si>
    <t>dwoun2</t>
  </si>
  <si>
    <t>द्वौन2</t>
  </si>
  <si>
    <t>dwoun3</t>
  </si>
  <si>
    <t>द्वौन3</t>
  </si>
  <si>
    <t>ဒွောက်</t>
  </si>
  <si>
    <t>dwout</t>
  </si>
  <si>
    <t>द्वौत</t>
  </si>
  <si>
    <t>dwan1</t>
  </si>
  <si>
    <t>dwan2</t>
  </si>
  <si>
    <t>dwan3</t>
  </si>
  <si>
    <t>dwam1</t>
  </si>
  <si>
    <t>dwam2</t>
  </si>
  <si>
    <t>dwam3</t>
  </si>
  <si>
    <t>ဒွဏ်</t>
  </si>
  <si>
    <t>dwam4</t>
  </si>
  <si>
    <t>द्वं4</t>
  </si>
  <si>
    <t>ဒွှ</t>
  </si>
  <si>
    <t>ဒွှာ</t>
  </si>
  <si>
    <t>ဒွှား</t>
  </si>
  <si>
    <t>ဒွှိုင့်</t>
  </si>
  <si>
    <t>ဒွှိုင်</t>
  </si>
  <si>
    <t>ဒွှိုင်း</t>
  </si>
  <si>
    <t>ဒွှိုက်</t>
  </si>
  <si>
    <t>ဒွှက်</t>
  </si>
  <si>
    <t>ဒွှတ်</t>
  </si>
  <si>
    <t>ဒွှပ်</t>
  </si>
  <si>
    <t>ဒွှဒ်</t>
  </si>
  <si>
    <t>ဒွှာတ်</t>
  </si>
  <si>
    <t>ဒွှာသ်</t>
  </si>
  <si>
    <t>ဒွှိ</t>
  </si>
  <si>
    <t>ဒွှီ</t>
  </si>
  <si>
    <t>ဒွှီး</t>
  </si>
  <si>
    <t>ဒွှင့်</t>
  </si>
  <si>
    <t>ဒွှင်</t>
  </si>
  <si>
    <t>ဒွှင်း</t>
  </si>
  <si>
    <t>ဒွှေတ်</t>
  </si>
  <si>
    <t>ဒွှစ်</t>
  </si>
  <si>
    <t>ဒွှု</t>
  </si>
  <si>
    <t>ဒွှူ</t>
  </si>
  <si>
    <t>ဒွှူး</t>
  </si>
  <si>
    <t>ဒွှေ့</t>
  </si>
  <si>
    <t>ဒွှေ</t>
  </si>
  <si>
    <t>ဒွှေး</t>
  </si>
  <si>
    <t>ဒွှယ်</t>
  </si>
  <si>
    <t>ဒွှဲ</t>
  </si>
  <si>
    <t>ဒွှည့်</t>
  </si>
  <si>
    <t>ဒွှည်</t>
  </si>
  <si>
    <t>ဒွှည်း</t>
  </si>
  <si>
    <t>ဒွှိတ်</t>
  </si>
  <si>
    <t>ဒွှိပ်</t>
  </si>
  <si>
    <t>ဒွှိန့်</t>
  </si>
  <si>
    <t>ဒွှိန်</t>
  </si>
  <si>
    <t>ဒွှိန်း</t>
  </si>
  <si>
    <t>ဒွှိမ့်</t>
  </si>
  <si>
    <t>ဒွှိမ်</t>
  </si>
  <si>
    <t>ဒွှိမ်း</t>
  </si>
  <si>
    <t>ဒွှို့</t>
  </si>
  <si>
    <t>ဒွှို</t>
  </si>
  <si>
    <t>ဒွှိုး</t>
  </si>
  <si>
    <t>ဒွှုန့်</t>
  </si>
  <si>
    <t>ဒွှုန်</t>
  </si>
  <si>
    <t>ဒွှုန်း</t>
  </si>
  <si>
    <t>ဒွှုံ့</t>
  </si>
  <si>
    <t>ဒွှုံ</t>
  </si>
  <si>
    <t>ဒွှုံး</t>
  </si>
  <si>
    <t>ဒွှုဏ့်</t>
  </si>
  <si>
    <t>ဒွှုဏ်</t>
  </si>
  <si>
    <t>ဒွှုဏ်း</t>
  </si>
  <si>
    <t>ဒွှုတ်</t>
  </si>
  <si>
    <t>ဒွှုပ်</t>
  </si>
  <si>
    <t>ဒွှော့</t>
  </si>
  <si>
    <t>ဒွှော်</t>
  </si>
  <si>
    <t>ဒွှော</t>
  </si>
  <si>
    <t>ဒွှောက်</t>
  </si>
  <si>
    <t>ဒွှန့်</t>
  </si>
  <si>
    <t>ဒွှန်</t>
  </si>
  <si>
    <t>ဒွှန်း</t>
  </si>
  <si>
    <t>ဒွှမ့်</t>
  </si>
  <si>
    <t>ဒွှမ်</t>
  </si>
  <si>
    <t>ဒွှမ်း</t>
  </si>
  <si>
    <t>ဒွှံ့</t>
  </si>
  <si>
    <t>ဒွှံ</t>
  </si>
  <si>
    <t>ဒွှဏ်</t>
  </si>
  <si>
    <t>ဓျ</t>
  </si>
  <si>
    <t>dhya1</t>
  </si>
  <si>
    <t>ဓျာ</t>
  </si>
  <si>
    <t>dhya2</t>
  </si>
  <si>
    <t>ध्या2</t>
  </si>
  <si>
    <t>ဓျား</t>
  </si>
  <si>
    <t>dhya3</t>
  </si>
  <si>
    <t>ध्या3</t>
  </si>
  <si>
    <t>ဓျိုင့်</t>
  </si>
  <si>
    <t>dhyine1</t>
  </si>
  <si>
    <t>ध्याइन1</t>
  </si>
  <si>
    <t>ဓျိုင်</t>
  </si>
  <si>
    <t>dhyine2</t>
  </si>
  <si>
    <t>ध्याइन2</t>
  </si>
  <si>
    <t>ဓျိုင်း</t>
  </si>
  <si>
    <t>dhyine3</t>
  </si>
  <si>
    <t>ध्याइन3</t>
  </si>
  <si>
    <t>ဓျိုက်</t>
  </si>
  <si>
    <t>ဓျက်</t>
  </si>
  <si>
    <t>dhyet1</t>
  </si>
  <si>
    <t>ဓျတ်</t>
  </si>
  <si>
    <t>dhyut1</t>
  </si>
  <si>
    <t>ဓျပ်</t>
  </si>
  <si>
    <t>dhyut2</t>
  </si>
  <si>
    <t>ဓျဒ်</t>
  </si>
  <si>
    <t>dhyut3</t>
  </si>
  <si>
    <t>ဓျာတ်</t>
  </si>
  <si>
    <t>dhyut4</t>
  </si>
  <si>
    <t>ဓျာသ်</t>
  </si>
  <si>
    <t>dhyut5</t>
  </si>
  <si>
    <t>ဓျိ</t>
  </si>
  <si>
    <t>ध्यि1</t>
  </si>
  <si>
    <t>ဓျီ</t>
  </si>
  <si>
    <t>ध्यि2</t>
  </si>
  <si>
    <t>ဓျီး</t>
  </si>
  <si>
    <t>ध्यि3</t>
  </si>
  <si>
    <t>ဓျင့်</t>
  </si>
  <si>
    <t>dhyin1</t>
  </si>
  <si>
    <t>ध्यिन1</t>
  </si>
  <si>
    <t>ဓျင်</t>
  </si>
  <si>
    <t>ध्यिन2</t>
  </si>
  <si>
    <t>ဓျင်း</t>
  </si>
  <si>
    <t>dhyin3</t>
  </si>
  <si>
    <t>ध्यिन3</t>
  </si>
  <si>
    <t>ဓျေတ်</t>
  </si>
  <si>
    <t>dhyit1</t>
  </si>
  <si>
    <t>ဓျစ်</t>
  </si>
  <si>
    <t>dhyit2</t>
  </si>
  <si>
    <t>ဓျု</t>
  </si>
  <si>
    <t>dhyu1</t>
  </si>
  <si>
    <t>ध्यु1</t>
  </si>
  <si>
    <t>ဓျူ</t>
  </si>
  <si>
    <t>dhyu2</t>
  </si>
  <si>
    <t>ध्यु2</t>
  </si>
  <si>
    <t>ဓျူး</t>
  </si>
  <si>
    <t>dhyu3</t>
  </si>
  <si>
    <t>ध्यु3</t>
  </si>
  <si>
    <t>ဓျွန့်</t>
  </si>
  <si>
    <t>dhyoon11</t>
  </si>
  <si>
    <t>ध्युन11</t>
  </si>
  <si>
    <t>ဓျွန်</t>
  </si>
  <si>
    <t>dhyoon12</t>
  </si>
  <si>
    <t>ध्युन12</t>
  </si>
  <si>
    <t>ဓျွန်း</t>
  </si>
  <si>
    <t>dhyoon13</t>
  </si>
  <si>
    <t>ध्युन13</t>
  </si>
  <si>
    <t>ဓျွမ့်</t>
  </si>
  <si>
    <t>dhyoon21</t>
  </si>
  <si>
    <t>ध्युन21</t>
  </si>
  <si>
    <t>ဓျွမ်</t>
  </si>
  <si>
    <t>dhyoon22</t>
  </si>
  <si>
    <t>ध्युन22</t>
  </si>
  <si>
    <t>ဓျွမ်း</t>
  </si>
  <si>
    <t>dhyoon23</t>
  </si>
  <si>
    <t>ध्युन23</t>
  </si>
  <si>
    <t>ဓျွံ့</t>
  </si>
  <si>
    <t>dhyoon31</t>
  </si>
  <si>
    <t>ध्युन31</t>
  </si>
  <si>
    <t>ဓျွံ</t>
  </si>
  <si>
    <t>dhyoon32</t>
  </si>
  <si>
    <t>ध्युन32</t>
  </si>
  <si>
    <t>ဓျွံး</t>
  </si>
  <si>
    <t>dhyoon33</t>
  </si>
  <si>
    <t>ध्युन33</t>
  </si>
  <si>
    <t>ဓျွတ်</t>
  </si>
  <si>
    <t>dhyoot1</t>
  </si>
  <si>
    <t>ध्युत1</t>
  </si>
  <si>
    <t>ဓျွပ်</t>
  </si>
  <si>
    <t>dhyoot2</t>
  </si>
  <si>
    <t>ध्युत2</t>
  </si>
  <si>
    <t>ဓျေ့</t>
  </si>
  <si>
    <t>dhyay1</t>
  </si>
  <si>
    <t>ध्ये1</t>
  </si>
  <si>
    <t>ဓျေ</t>
  </si>
  <si>
    <t>dhyay2</t>
  </si>
  <si>
    <t>ध्ये2</t>
  </si>
  <si>
    <t>ဓျေး</t>
  </si>
  <si>
    <t>dhyay3</t>
  </si>
  <si>
    <t>ध्ये3</t>
  </si>
  <si>
    <t>dhyeare11</t>
  </si>
  <si>
    <t>ध्ये³¹11</t>
  </si>
  <si>
    <t>ဓျယ်</t>
  </si>
  <si>
    <t>dhyeare12</t>
  </si>
  <si>
    <t>ध्ये³¹12</t>
  </si>
  <si>
    <t>ဓျဲ</t>
  </si>
  <si>
    <t>dhyeare13</t>
  </si>
  <si>
    <t>ध्ये³¹13</t>
  </si>
  <si>
    <t>ဓျည့်</t>
  </si>
  <si>
    <t>dhyeare21</t>
  </si>
  <si>
    <t>ध्ये³¹21</t>
  </si>
  <si>
    <t>ဓျည်</t>
  </si>
  <si>
    <t>dhyeare22</t>
  </si>
  <si>
    <t>ध्ये³¹22</t>
  </si>
  <si>
    <t>ဓျည်း</t>
  </si>
  <si>
    <t>dhyeare23</t>
  </si>
  <si>
    <t>ध्ये³¹23</t>
  </si>
  <si>
    <t>ဓျိတ်</t>
  </si>
  <si>
    <t>dhyate1</t>
  </si>
  <si>
    <t>ध्यै1</t>
  </si>
  <si>
    <t>ဓျိပ်</t>
  </si>
  <si>
    <t>dhyate2</t>
  </si>
  <si>
    <t>ध्यै2</t>
  </si>
  <si>
    <t>ဓျိန့်</t>
  </si>
  <si>
    <t>dhyain1</t>
  </si>
  <si>
    <t>ध्यैन11</t>
  </si>
  <si>
    <t>ဓျိန်</t>
  </si>
  <si>
    <t>dhyain2</t>
  </si>
  <si>
    <t>ध्यैन12</t>
  </si>
  <si>
    <t>ဓျိန်း</t>
  </si>
  <si>
    <t>dhyain3</t>
  </si>
  <si>
    <t>ध्यैन13</t>
  </si>
  <si>
    <t>ဓျိမ့်</t>
  </si>
  <si>
    <t>dhyaim1</t>
  </si>
  <si>
    <t>ध्यैम1</t>
  </si>
  <si>
    <t>ဓျိမ်</t>
  </si>
  <si>
    <t>dhyaim2</t>
  </si>
  <si>
    <t>ध्यैम2</t>
  </si>
  <si>
    <t>ဓျိမ်း</t>
  </si>
  <si>
    <t>dhyaim3</t>
  </si>
  <si>
    <t>ध्यैम3</t>
  </si>
  <si>
    <t>ဓျို့</t>
  </si>
  <si>
    <t>dhyo1</t>
  </si>
  <si>
    <t>ध्यो1</t>
  </si>
  <si>
    <t>ဓျို</t>
  </si>
  <si>
    <t>dhyo2</t>
  </si>
  <si>
    <t>ध्यो2</t>
  </si>
  <si>
    <t>ဓျိုး</t>
  </si>
  <si>
    <t>dhyo3</t>
  </si>
  <si>
    <t>ध्यो3</t>
  </si>
  <si>
    <t>ဓျုန့်</t>
  </si>
  <si>
    <t>dhyone11</t>
  </si>
  <si>
    <t>ध्योन11</t>
  </si>
  <si>
    <t>ဓျုန်</t>
  </si>
  <si>
    <t>dhyone12</t>
  </si>
  <si>
    <t>ध्योन12</t>
  </si>
  <si>
    <t>ဓျုန်း</t>
  </si>
  <si>
    <t>dhyone13</t>
  </si>
  <si>
    <t>ध्योन13</t>
  </si>
  <si>
    <t>ဓျုံ့</t>
  </si>
  <si>
    <t>dhyone21</t>
  </si>
  <si>
    <t>ध्योन21</t>
  </si>
  <si>
    <t>ဓျုံ</t>
  </si>
  <si>
    <t>dhyone22</t>
  </si>
  <si>
    <t>ध्योन22</t>
  </si>
  <si>
    <t>ဓျုံး</t>
  </si>
  <si>
    <t>dhyone23</t>
  </si>
  <si>
    <t>ध्योन23</t>
  </si>
  <si>
    <t>ဓျုဏ့်</t>
  </si>
  <si>
    <t>dhyone31</t>
  </si>
  <si>
    <t>ध्योन31</t>
  </si>
  <si>
    <t>ဓျုဏ်</t>
  </si>
  <si>
    <t>dhyone32</t>
  </si>
  <si>
    <t>ध्योन32</t>
  </si>
  <si>
    <t>ဓျုဏ်း</t>
  </si>
  <si>
    <t>dhyone33</t>
  </si>
  <si>
    <t>ध्योन33</t>
  </si>
  <si>
    <t>ဓျုတ်</t>
  </si>
  <si>
    <t>dhyOat</t>
  </si>
  <si>
    <t>ध्योट</t>
  </si>
  <si>
    <t>ဓျုပ်</t>
  </si>
  <si>
    <t>dhyOap</t>
  </si>
  <si>
    <t>ध्योप</t>
  </si>
  <si>
    <t>ဓျော့</t>
  </si>
  <si>
    <t>dhyau1</t>
  </si>
  <si>
    <t>ध्यौ1</t>
  </si>
  <si>
    <t>ဓျော်</t>
  </si>
  <si>
    <t>dhyau2</t>
  </si>
  <si>
    <t>ध्यौ2</t>
  </si>
  <si>
    <t>ဓျော</t>
  </si>
  <si>
    <t>dhyau3</t>
  </si>
  <si>
    <t>ध्यौ3</t>
  </si>
  <si>
    <t>dhyoun1</t>
  </si>
  <si>
    <t>ध्यौन1</t>
  </si>
  <si>
    <t>dhyoun2</t>
  </si>
  <si>
    <t>ध्यौन2</t>
  </si>
  <si>
    <t>dhyoun3</t>
  </si>
  <si>
    <t>ध्यौन3</t>
  </si>
  <si>
    <t>ဓျောက်</t>
  </si>
  <si>
    <t>dhyout</t>
  </si>
  <si>
    <t>ध्यौत</t>
  </si>
  <si>
    <t>ဓျန့်</t>
  </si>
  <si>
    <t>dhyan1</t>
  </si>
  <si>
    <t>ध्यं11</t>
  </si>
  <si>
    <t>ဓျန်</t>
  </si>
  <si>
    <t>dhyan2</t>
  </si>
  <si>
    <t>ध्यं12</t>
  </si>
  <si>
    <t>ဓျန်း</t>
  </si>
  <si>
    <t>dhyan3</t>
  </si>
  <si>
    <t>ध्यं13</t>
  </si>
  <si>
    <t>ဓျမ့်</t>
  </si>
  <si>
    <t>dhyam1</t>
  </si>
  <si>
    <t>ध्यं21</t>
  </si>
  <si>
    <t>ဓျမ်</t>
  </si>
  <si>
    <t>dhyam2</t>
  </si>
  <si>
    <t>ध्यं22</t>
  </si>
  <si>
    <t>ဓျမ်း</t>
  </si>
  <si>
    <t>dhyam3</t>
  </si>
  <si>
    <t>ध्यं23</t>
  </si>
  <si>
    <t>ဓျံ့</t>
  </si>
  <si>
    <t>ध्यं31</t>
  </si>
  <si>
    <t>ဓျံ</t>
  </si>
  <si>
    <t>ध्यं32</t>
  </si>
  <si>
    <t>ဓျဏ်</t>
  </si>
  <si>
    <t>dhyam4</t>
  </si>
  <si>
    <t>ध्यं4</t>
  </si>
  <si>
    <t>ဓြ</t>
  </si>
  <si>
    <t>ဓြာ</t>
  </si>
  <si>
    <t>ဓြား</t>
  </si>
  <si>
    <t>ဓြိုင့်</t>
  </si>
  <si>
    <t>ဓြိုင်</t>
  </si>
  <si>
    <t>ဓြိုင်း</t>
  </si>
  <si>
    <t>ဓြိုက်</t>
  </si>
  <si>
    <t>ဓြက်</t>
  </si>
  <si>
    <t>ဓြတ်</t>
  </si>
  <si>
    <t>ဓြပ်</t>
  </si>
  <si>
    <t>ဓြဒ်</t>
  </si>
  <si>
    <t>ဓြာတ်</t>
  </si>
  <si>
    <t>ဓြာသ်</t>
  </si>
  <si>
    <t>ဓြိ</t>
  </si>
  <si>
    <t>ဓြီ</t>
  </si>
  <si>
    <t>ဓြီး</t>
  </si>
  <si>
    <t>ဓြင့်</t>
  </si>
  <si>
    <t>ဓြင်</t>
  </si>
  <si>
    <t>ဓြင်း</t>
  </si>
  <si>
    <t>ဓြေတ်</t>
  </si>
  <si>
    <t>ဓြစ်</t>
  </si>
  <si>
    <t>ဓြု</t>
  </si>
  <si>
    <t>ဓြူ</t>
  </si>
  <si>
    <t>ဓြူး</t>
  </si>
  <si>
    <t>ဓြွန့်</t>
  </si>
  <si>
    <t>ဓြွန်</t>
  </si>
  <si>
    <t>ဓြွန်း</t>
  </si>
  <si>
    <t>ဓြွမ့်</t>
  </si>
  <si>
    <t>ဓြွမ်</t>
  </si>
  <si>
    <t>ဓြွမ်း</t>
  </si>
  <si>
    <t>ဓြွံ့</t>
  </si>
  <si>
    <t>ဓြွံ</t>
  </si>
  <si>
    <t>ဓြွံး</t>
  </si>
  <si>
    <t>ဓြွတ်</t>
  </si>
  <si>
    <t>ဓြွပ်</t>
  </si>
  <si>
    <t>ဓြေ့</t>
  </si>
  <si>
    <t>ဓြေ</t>
  </si>
  <si>
    <t>ဓြေး</t>
  </si>
  <si>
    <t>ဓြယ်</t>
  </si>
  <si>
    <t>ဓြဲ</t>
  </si>
  <si>
    <t>ဓြည့်</t>
  </si>
  <si>
    <t>ဓြည်</t>
  </si>
  <si>
    <t>ဓြည်း</t>
  </si>
  <si>
    <t>ဓြိတ်</t>
  </si>
  <si>
    <t>ဓြိပ်</t>
  </si>
  <si>
    <t>ဓြိန့်</t>
  </si>
  <si>
    <t>ဓြိန်</t>
  </si>
  <si>
    <t>ဓြိန်း</t>
  </si>
  <si>
    <t>ဓြိမ့်</t>
  </si>
  <si>
    <t>ဓြိမ်</t>
  </si>
  <si>
    <t>ဓြိမ်း</t>
  </si>
  <si>
    <t>ဓြို့</t>
  </si>
  <si>
    <t>ဓြို</t>
  </si>
  <si>
    <t>ဓြိုး</t>
  </si>
  <si>
    <t>ဓြုန့်</t>
  </si>
  <si>
    <t>ဓြုန်</t>
  </si>
  <si>
    <t>ဓြုန်း</t>
  </si>
  <si>
    <t>ဓြုံ့</t>
  </si>
  <si>
    <t>ဓြုံ</t>
  </si>
  <si>
    <t>ဓြုံး</t>
  </si>
  <si>
    <t>ဓြုဏ့်</t>
  </si>
  <si>
    <t>ဓြုဏ်</t>
  </si>
  <si>
    <t>ဓြုဏ်း</t>
  </si>
  <si>
    <t>ဓြုတ်</t>
  </si>
  <si>
    <t>ဓြုပ်</t>
  </si>
  <si>
    <t>ဓြော့</t>
  </si>
  <si>
    <t>ဓြော်</t>
  </si>
  <si>
    <t>ဓြော</t>
  </si>
  <si>
    <t>ဓြောက်</t>
  </si>
  <si>
    <t>ဓြန့်</t>
  </si>
  <si>
    <t>ဓြန်</t>
  </si>
  <si>
    <t>ဓြန်း</t>
  </si>
  <si>
    <t>ဓြမ့်</t>
  </si>
  <si>
    <t>ဓြမ်</t>
  </si>
  <si>
    <t>ဓြမ်း</t>
  </si>
  <si>
    <t>ဓြံ့</t>
  </si>
  <si>
    <t>ဓြံ</t>
  </si>
  <si>
    <t>ဓြဏ်</t>
  </si>
  <si>
    <t>ဓှ</t>
  </si>
  <si>
    <t>hdha1</t>
  </si>
  <si>
    <t>ဓှာ</t>
  </si>
  <si>
    <t>hdha2</t>
  </si>
  <si>
    <t>ဓှား</t>
  </si>
  <si>
    <t>hdha3</t>
  </si>
  <si>
    <t>ဓှိုင့်</t>
  </si>
  <si>
    <t>hdhine1</t>
  </si>
  <si>
    <t>ဓှိုင်</t>
  </si>
  <si>
    <t>hdhine2</t>
  </si>
  <si>
    <t>ဓှိုင်း</t>
  </si>
  <si>
    <t>hdhine3</t>
  </si>
  <si>
    <t>ဓှိုက်</t>
  </si>
  <si>
    <t>ဓှက်</t>
  </si>
  <si>
    <t>hdhet1</t>
  </si>
  <si>
    <t>ဓှတ်</t>
  </si>
  <si>
    <t>hdhut1</t>
  </si>
  <si>
    <t>ဓှပ်</t>
  </si>
  <si>
    <t>hdhut2</t>
  </si>
  <si>
    <t>ဓှဒ်</t>
  </si>
  <si>
    <t>hdhut3</t>
  </si>
  <si>
    <t>ဓှာတ်</t>
  </si>
  <si>
    <t>hdhut4</t>
  </si>
  <si>
    <t>ဓှာသ်</t>
  </si>
  <si>
    <t>hdhut5</t>
  </si>
  <si>
    <t>ဓှိ</t>
  </si>
  <si>
    <t>ဓှီ</t>
  </si>
  <si>
    <t>ဓှီး</t>
  </si>
  <si>
    <t>ဓှင့်</t>
  </si>
  <si>
    <t>hdhin1</t>
  </si>
  <si>
    <t>ဓှင်</t>
  </si>
  <si>
    <t>ဓှင်း</t>
  </si>
  <si>
    <t>hdhin3</t>
  </si>
  <si>
    <t>ဓှေတ်</t>
  </si>
  <si>
    <t>hdhit1</t>
  </si>
  <si>
    <t>ဓှစ်</t>
  </si>
  <si>
    <t>hdhit2</t>
  </si>
  <si>
    <t>ဓှု</t>
  </si>
  <si>
    <t>hdhu1</t>
  </si>
  <si>
    <t>ဓှူ</t>
  </si>
  <si>
    <t>hdhu2</t>
  </si>
  <si>
    <t>ဓှူး</t>
  </si>
  <si>
    <t>hdhu3</t>
  </si>
  <si>
    <t>ဓှွန့်</t>
  </si>
  <si>
    <t>hdhoon11</t>
  </si>
  <si>
    <t>ဓှွန်</t>
  </si>
  <si>
    <t>hdhoon12</t>
  </si>
  <si>
    <t>ဓှွန်း</t>
  </si>
  <si>
    <t>hdhoon13</t>
  </si>
  <si>
    <t>ဓှွမ့်</t>
  </si>
  <si>
    <t>hdhoon21</t>
  </si>
  <si>
    <t>ဓှွမ်</t>
  </si>
  <si>
    <t>hdhoon22</t>
  </si>
  <si>
    <t>ဓှွမ်း</t>
  </si>
  <si>
    <t>hdhoon23</t>
  </si>
  <si>
    <t>ဓှွံ့</t>
  </si>
  <si>
    <t>hdhoon31</t>
  </si>
  <si>
    <t>ဓှွံ</t>
  </si>
  <si>
    <t>hdhoon32</t>
  </si>
  <si>
    <t>ဓှွံး</t>
  </si>
  <si>
    <t>hdhoon33</t>
  </si>
  <si>
    <t>ဓှွတ်</t>
  </si>
  <si>
    <t>hdhoot1</t>
  </si>
  <si>
    <t>ဓှွပ်</t>
  </si>
  <si>
    <t>hdhoot2</t>
  </si>
  <si>
    <t>ဓှေ့</t>
  </si>
  <si>
    <t>hdhay1</t>
  </si>
  <si>
    <t>ဓှေ</t>
  </si>
  <si>
    <t>hdhay2</t>
  </si>
  <si>
    <t>ဓှေး</t>
  </si>
  <si>
    <t>hdhay3</t>
  </si>
  <si>
    <t>hdheare11</t>
  </si>
  <si>
    <t>ဓှယ်</t>
  </si>
  <si>
    <t>hdheare12</t>
  </si>
  <si>
    <t>ဓှဲ</t>
  </si>
  <si>
    <t>hdheare13</t>
  </si>
  <si>
    <t>ဓှည့်</t>
  </si>
  <si>
    <t>hdheare21</t>
  </si>
  <si>
    <t>ဓှည်</t>
  </si>
  <si>
    <t>hdheare22</t>
  </si>
  <si>
    <t>ဓှည်း</t>
  </si>
  <si>
    <t>hdheare23</t>
  </si>
  <si>
    <t>ဓှိတ်</t>
  </si>
  <si>
    <t>hdhate1</t>
  </si>
  <si>
    <t>ဓှိပ်</t>
  </si>
  <si>
    <t>hdhate2</t>
  </si>
  <si>
    <t>ဓှိန့်</t>
  </si>
  <si>
    <t>hdhain1</t>
  </si>
  <si>
    <t>ဓှိန်</t>
  </si>
  <si>
    <t>hdhain2</t>
  </si>
  <si>
    <t>ဓှိန်း</t>
  </si>
  <si>
    <t>hdhain3</t>
  </si>
  <si>
    <t>ဓှိမ့်</t>
  </si>
  <si>
    <t>hdhaim1</t>
  </si>
  <si>
    <t>ဓှိမ်</t>
  </si>
  <si>
    <t>hdhaim2</t>
  </si>
  <si>
    <t>ဓှိမ်း</t>
  </si>
  <si>
    <t>hdhaim3</t>
  </si>
  <si>
    <t>ဓှို့</t>
  </si>
  <si>
    <t>hdho1</t>
  </si>
  <si>
    <t>ဓှို</t>
  </si>
  <si>
    <t>hdho2</t>
  </si>
  <si>
    <t>ဓှိုး</t>
  </si>
  <si>
    <t>hdho3</t>
  </si>
  <si>
    <t>ဓှုန့်</t>
  </si>
  <si>
    <t>hdhone11</t>
  </si>
  <si>
    <t>ဓှုန်</t>
  </si>
  <si>
    <t>hdhone12</t>
  </si>
  <si>
    <t>ဓှုန်း</t>
  </si>
  <si>
    <t>hdhone13</t>
  </si>
  <si>
    <t>ဓှုံ့</t>
  </si>
  <si>
    <t>hdhone21</t>
  </si>
  <si>
    <t>ဓှုံ</t>
  </si>
  <si>
    <t>hdhone22</t>
  </si>
  <si>
    <t>ဓှုံး</t>
  </si>
  <si>
    <t>hdhone23</t>
  </si>
  <si>
    <t>ဓှုဏ့်</t>
  </si>
  <si>
    <t>hdhone31</t>
  </si>
  <si>
    <t>ဓှုဏ်</t>
  </si>
  <si>
    <t>hdhone32</t>
  </si>
  <si>
    <t>ဓှုဏ်း</t>
  </si>
  <si>
    <t>hdhone33</t>
  </si>
  <si>
    <t>ဓှုတ်</t>
  </si>
  <si>
    <t>hdhOat</t>
  </si>
  <si>
    <t>ဓှုပ်</t>
  </si>
  <si>
    <t>hdhOap</t>
  </si>
  <si>
    <t>ဓှော့</t>
  </si>
  <si>
    <t>hdhau1</t>
  </si>
  <si>
    <t>ဓှော်</t>
  </si>
  <si>
    <t>hdhau2</t>
  </si>
  <si>
    <t>ဓှော</t>
  </si>
  <si>
    <t>hdhau3</t>
  </si>
  <si>
    <t>hdhoun1</t>
  </si>
  <si>
    <t>hdhoun2</t>
  </si>
  <si>
    <t>hdhoun3</t>
  </si>
  <si>
    <t>ဓှောက်</t>
  </si>
  <si>
    <t>hdhout</t>
  </si>
  <si>
    <t>ဓှန့်</t>
  </si>
  <si>
    <t>hdhan1</t>
  </si>
  <si>
    <t>ဓှန်</t>
  </si>
  <si>
    <t>hdhan2</t>
  </si>
  <si>
    <t>ဓှန်း</t>
  </si>
  <si>
    <t>hdhan3</t>
  </si>
  <si>
    <t>ဓှမ့်</t>
  </si>
  <si>
    <t>hdham1</t>
  </si>
  <si>
    <t>ဓှမ်</t>
  </si>
  <si>
    <t>hdham2</t>
  </si>
  <si>
    <t>ဓှမ်း</t>
  </si>
  <si>
    <t>hdham3</t>
  </si>
  <si>
    <t>ဓှံ့</t>
  </si>
  <si>
    <t>ဓှံ</t>
  </si>
  <si>
    <t>ဓှဏ်</t>
  </si>
  <si>
    <t>hdham4</t>
  </si>
  <si>
    <t>ဓွ</t>
  </si>
  <si>
    <t>dhwa1</t>
  </si>
  <si>
    <t>ဓွာ</t>
  </si>
  <si>
    <t>dhwa2</t>
  </si>
  <si>
    <t>ध्वा2</t>
  </si>
  <si>
    <t>ဓွား</t>
  </si>
  <si>
    <t>dhwa3</t>
  </si>
  <si>
    <t>ध्वा3</t>
  </si>
  <si>
    <t>ဓွိုင့်</t>
  </si>
  <si>
    <t>dhwine1</t>
  </si>
  <si>
    <t>ध्वाइन1</t>
  </si>
  <si>
    <t>ဓွိုင်</t>
  </si>
  <si>
    <t>dhwine2</t>
  </si>
  <si>
    <t>ध्वाइन2</t>
  </si>
  <si>
    <t>ဓွိုင်း</t>
  </si>
  <si>
    <t>dhwine3</t>
  </si>
  <si>
    <t>ध्वाइन3</t>
  </si>
  <si>
    <t>ဓွိုက်</t>
  </si>
  <si>
    <t>ဓွက်</t>
  </si>
  <si>
    <t>dhwet1</t>
  </si>
  <si>
    <t>dhwut1</t>
  </si>
  <si>
    <t>dhwut2</t>
  </si>
  <si>
    <t>ဓွဒ်</t>
  </si>
  <si>
    <t>dhwut3</t>
  </si>
  <si>
    <t>ဓွာတ်</t>
  </si>
  <si>
    <t>dhwut4</t>
  </si>
  <si>
    <t>ဓွာသ်</t>
  </si>
  <si>
    <t>dhwut5</t>
  </si>
  <si>
    <t>ဓွိ</t>
  </si>
  <si>
    <t>ध्वि1</t>
  </si>
  <si>
    <t>ဓွီ</t>
  </si>
  <si>
    <t>ध्वि2</t>
  </si>
  <si>
    <t>ဓွီး</t>
  </si>
  <si>
    <t>ध्वि3</t>
  </si>
  <si>
    <t>ဓွင့်</t>
  </si>
  <si>
    <t>dhwin1</t>
  </si>
  <si>
    <t>ध्विन1</t>
  </si>
  <si>
    <t>ဓွင်</t>
  </si>
  <si>
    <t>ध्विन2</t>
  </si>
  <si>
    <t>ဓွင်း</t>
  </si>
  <si>
    <t>dhwin3</t>
  </si>
  <si>
    <t>ध्विन3</t>
  </si>
  <si>
    <t>ဓွေတ်</t>
  </si>
  <si>
    <t>dhwit1</t>
  </si>
  <si>
    <t>ဓွစ်</t>
  </si>
  <si>
    <t>dhwit2</t>
  </si>
  <si>
    <t>ဓွု</t>
  </si>
  <si>
    <t>dhwu1</t>
  </si>
  <si>
    <t>ध्वु1</t>
  </si>
  <si>
    <t>ဓွူ</t>
  </si>
  <si>
    <t>dhwu2</t>
  </si>
  <si>
    <t>ध्वु2</t>
  </si>
  <si>
    <t>ဓွူး</t>
  </si>
  <si>
    <t>dhwu3</t>
  </si>
  <si>
    <t>ध्वु3</t>
  </si>
  <si>
    <t>ဓွေ့</t>
  </si>
  <si>
    <t>dhway1</t>
  </si>
  <si>
    <t>ध्वे1</t>
  </si>
  <si>
    <t>ဓွေ</t>
  </si>
  <si>
    <t>dhway2</t>
  </si>
  <si>
    <t>ध्वे2</t>
  </si>
  <si>
    <t>ဓွေး</t>
  </si>
  <si>
    <t>dhway3</t>
  </si>
  <si>
    <t>ध्वे3</t>
  </si>
  <si>
    <t>dhweare11</t>
  </si>
  <si>
    <t>ध्वे³¹11</t>
  </si>
  <si>
    <t>ဓွယ်</t>
  </si>
  <si>
    <t>dhweare12</t>
  </si>
  <si>
    <t>ध्वे³¹12</t>
  </si>
  <si>
    <t>ဓွဲ</t>
  </si>
  <si>
    <t>dhweare13</t>
  </si>
  <si>
    <t>ध्वे³¹13</t>
  </si>
  <si>
    <t>ဓွည့်</t>
  </si>
  <si>
    <t>dhweare21</t>
  </si>
  <si>
    <t>ध्वे³¹21</t>
  </si>
  <si>
    <t>ဓွည်</t>
  </si>
  <si>
    <t>dhweare22</t>
  </si>
  <si>
    <t>ध्वे³¹22</t>
  </si>
  <si>
    <t>ဓွည်း</t>
  </si>
  <si>
    <t>dhweare23</t>
  </si>
  <si>
    <t>ध्वे³¹23</t>
  </si>
  <si>
    <t>ဓွိတ်</t>
  </si>
  <si>
    <t>dhwate1</t>
  </si>
  <si>
    <t>ध्वै1</t>
  </si>
  <si>
    <t>ဓွိပ်</t>
  </si>
  <si>
    <t>dhwate2</t>
  </si>
  <si>
    <t>ध्वै2</t>
  </si>
  <si>
    <t>ဓွိန့်</t>
  </si>
  <si>
    <t>dhwain1</t>
  </si>
  <si>
    <t>ध्वैन11</t>
  </si>
  <si>
    <t>ဓွိန်</t>
  </si>
  <si>
    <t>dhwain2</t>
  </si>
  <si>
    <t>ध्वैन12</t>
  </si>
  <si>
    <t>ဓွိန်း</t>
  </si>
  <si>
    <t>dhwain3</t>
  </si>
  <si>
    <t>ध्वैन13</t>
  </si>
  <si>
    <t>ဓွိမ့်</t>
  </si>
  <si>
    <t>dhwaim1</t>
  </si>
  <si>
    <t>ध्वैम1</t>
  </si>
  <si>
    <t>ဓွိမ်</t>
  </si>
  <si>
    <t>dhwaim2</t>
  </si>
  <si>
    <t>ध्वैम2</t>
  </si>
  <si>
    <t>ဓွိမ်း</t>
  </si>
  <si>
    <t>dhwaim3</t>
  </si>
  <si>
    <t>ध्वैम3</t>
  </si>
  <si>
    <t>ဓွို့</t>
  </si>
  <si>
    <t>dhwo1</t>
  </si>
  <si>
    <t>ध्वो1</t>
  </si>
  <si>
    <t>ဓွို</t>
  </si>
  <si>
    <t>dhwo2</t>
  </si>
  <si>
    <t>ध्वो2</t>
  </si>
  <si>
    <t>ဓွိုး</t>
  </si>
  <si>
    <t>dhwo3</t>
  </si>
  <si>
    <t>ध्वो3</t>
  </si>
  <si>
    <t>ဓွုန့်</t>
  </si>
  <si>
    <t>dhwone11</t>
  </si>
  <si>
    <t>ध्वोन11</t>
  </si>
  <si>
    <t>ဓွုန်</t>
  </si>
  <si>
    <t>dhwone12</t>
  </si>
  <si>
    <t>ध्वोन12</t>
  </si>
  <si>
    <t>ဓွုန်း</t>
  </si>
  <si>
    <t>dhwone13</t>
  </si>
  <si>
    <t>ध्वोन13</t>
  </si>
  <si>
    <t>ဓွုံ့</t>
  </si>
  <si>
    <t>dhwone21</t>
  </si>
  <si>
    <t>ध्वोन21</t>
  </si>
  <si>
    <t>ဓွုံ</t>
  </si>
  <si>
    <t>dhwone22</t>
  </si>
  <si>
    <t>ध्वोन22</t>
  </si>
  <si>
    <t>ဓွုံး</t>
  </si>
  <si>
    <t>dhwone23</t>
  </si>
  <si>
    <t>ध्वोन23</t>
  </si>
  <si>
    <t>ဓွုဏ့်</t>
  </si>
  <si>
    <t>dhwone31</t>
  </si>
  <si>
    <t>ध्वोन31</t>
  </si>
  <si>
    <t>ဓွုဏ်</t>
  </si>
  <si>
    <t>dhwone32</t>
  </si>
  <si>
    <t>ध्वोन32</t>
  </si>
  <si>
    <t>ဓွုဏ်း</t>
  </si>
  <si>
    <t>dhwone33</t>
  </si>
  <si>
    <t>ध्वोन33</t>
  </si>
  <si>
    <t>ဓွုတ်</t>
  </si>
  <si>
    <t>dhwOat</t>
  </si>
  <si>
    <t>ध्वोट</t>
  </si>
  <si>
    <t>ဓွုပ်</t>
  </si>
  <si>
    <t>dhwOap</t>
  </si>
  <si>
    <t>ध्वोप</t>
  </si>
  <si>
    <t>ဓွော့</t>
  </si>
  <si>
    <t>dhwau1</t>
  </si>
  <si>
    <t>ध्वौ1</t>
  </si>
  <si>
    <t>ဓွော်</t>
  </si>
  <si>
    <t>dhwau2</t>
  </si>
  <si>
    <t>ध्वौ2</t>
  </si>
  <si>
    <t>ဓွော</t>
  </si>
  <si>
    <t>dhwau3</t>
  </si>
  <si>
    <t>ध्वौ3</t>
  </si>
  <si>
    <t>dhwoun1</t>
  </si>
  <si>
    <t>ध्वौन1</t>
  </si>
  <si>
    <t>dhwoun2</t>
  </si>
  <si>
    <t>ध्वौन2</t>
  </si>
  <si>
    <t>dhwoun3</t>
  </si>
  <si>
    <t>ध्वौन3</t>
  </si>
  <si>
    <t>ဓွောက်</t>
  </si>
  <si>
    <t>dhwout</t>
  </si>
  <si>
    <t>ध्वौत</t>
  </si>
  <si>
    <t>dhwan1</t>
  </si>
  <si>
    <t>dhwan2</t>
  </si>
  <si>
    <t>dhwan3</t>
  </si>
  <si>
    <t>dhwam1</t>
  </si>
  <si>
    <t>dhwam2</t>
  </si>
  <si>
    <t>dhwam3</t>
  </si>
  <si>
    <t>ဓွဏ်</t>
  </si>
  <si>
    <t>dhwam4</t>
  </si>
  <si>
    <t>ध्वं4</t>
  </si>
  <si>
    <t>ဓွှ</t>
  </si>
  <si>
    <t>ဓွှာ</t>
  </si>
  <si>
    <t>ဓွှား</t>
  </si>
  <si>
    <t>ဓွှိုင့်</t>
  </si>
  <si>
    <t>ဓွှိုင်</t>
  </si>
  <si>
    <t>ဓွှိုင်း</t>
  </si>
  <si>
    <t>ဓွှိုက်</t>
  </si>
  <si>
    <t>ဓွှက်</t>
  </si>
  <si>
    <t>ဓွှတ်</t>
  </si>
  <si>
    <t>ဓွှပ်</t>
  </si>
  <si>
    <t>ဓွှဒ်</t>
  </si>
  <si>
    <t>ဓွှာတ်</t>
  </si>
  <si>
    <t>ဓွှာသ်</t>
  </si>
  <si>
    <t>ဓွှိ</t>
  </si>
  <si>
    <t>ဓွှီ</t>
  </si>
  <si>
    <t>ဓွှီး</t>
  </si>
  <si>
    <t>ဓွှင့်</t>
  </si>
  <si>
    <t>ဓွှင်</t>
  </si>
  <si>
    <t>ဓွှင်း</t>
  </si>
  <si>
    <t>ဓွှေတ်</t>
  </si>
  <si>
    <t>ဓွှစ်</t>
  </si>
  <si>
    <t>ဓွှု</t>
  </si>
  <si>
    <t>ဓွှူ</t>
  </si>
  <si>
    <t>ဓွှူး</t>
  </si>
  <si>
    <t>ဓွှေ့</t>
  </si>
  <si>
    <t>ဓွှေ</t>
  </si>
  <si>
    <t>ဓွှေး</t>
  </si>
  <si>
    <t>ဓွှယ်</t>
  </si>
  <si>
    <t>ဓွှဲ</t>
  </si>
  <si>
    <t>ဓွှည့်</t>
  </si>
  <si>
    <t>ဓွှည်</t>
  </si>
  <si>
    <t>ဓွှည်း</t>
  </si>
  <si>
    <t>ဓွှိတ်</t>
  </si>
  <si>
    <t>ဓွှိပ်</t>
  </si>
  <si>
    <t>ဓွှိန့်</t>
  </si>
  <si>
    <t>ဓွှိန်</t>
  </si>
  <si>
    <t>ဓွှိန်း</t>
  </si>
  <si>
    <t>ဓွှိမ့်</t>
  </si>
  <si>
    <t>ဓွှိမ်</t>
  </si>
  <si>
    <t>ဓွှိမ်း</t>
  </si>
  <si>
    <t>ဓွှို့</t>
  </si>
  <si>
    <t>ဓွှို</t>
  </si>
  <si>
    <t>ဓွှိုး</t>
  </si>
  <si>
    <t>ဓွှုန့်</t>
  </si>
  <si>
    <t>ဓွှုန်</t>
  </si>
  <si>
    <t>ဓွှုန်း</t>
  </si>
  <si>
    <t>ဓွှုံ့</t>
  </si>
  <si>
    <t>ဓွှုံ</t>
  </si>
  <si>
    <t>ဓွှုံး</t>
  </si>
  <si>
    <t>ဓွှုဏ့်</t>
  </si>
  <si>
    <t>ဓွှုဏ်</t>
  </si>
  <si>
    <t>ဓွှုဏ်း</t>
  </si>
  <si>
    <t>ဓွှုတ်</t>
  </si>
  <si>
    <t>ဓွှုပ်</t>
  </si>
  <si>
    <t>ဓွှော့</t>
  </si>
  <si>
    <t>ဓွှော်</t>
  </si>
  <si>
    <t>ဓွှော</t>
  </si>
  <si>
    <t>ဓွှောက်</t>
  </si>
  <si>
    <t>ဓွှန့်</t>
  </si>
  <si>
    <t>ဓွှန်</t>
  </si>
  <si>
    <t>ဓွှန်း</t>
  </si>
  <si>
    <t>ဓွှမ့်</t>
  </si>
  <si>
    <t>ဓွှမ်</t>
  </si>
  <si>
    <t>ဓွှမ်း</t>
  </si>
  <si>
    <t>ဓွှံ့</t>
  </si>
  <si>
    <t>ဓွှံ</t>
  </si>
  <si>
    <t>ဓွှဏ်</t>
  </si>
  <si>
    <t>နျ</t>
  </si>
  <si>
    <t>nya1</t>
  </si>
  <si>
    <t>နျာ</t>
  </si>
  <si>
    <t>nya2</t>
  </si>
  <si>
    <t>न्या2</t>
  </si>
  <si>
    <t>နျား</t>
  </si>
  <si>
    <t>nya3</t>
  </si>
  <si>
    <t>न्या3</t>
  </si>
  <si>
    <t>နျိုင့်</t>
  </si>
  <si>
    <t>nyine1</t>
  </si>
  <si>
    <t>न्याइन1</t>
  </si>
  <si>
    <t>နျိုင်</t>
  </si>
  <si>
    <t>nyine2</t>
  </si>
  <si>
    <t>न्याइन2</t>
  </si>
  <si>
    <t>နျိုင်း</t>
  </si>
  <si>
    <t>nyine3</t>
  </si>
  <si>
    <t>न्याइन3</t>
  </si>
  <si>
    <t>နျိုက်</t>
  </si>
  <si>
    <t>နျက်</t>
  </si>
  <si>
    <t>nyet1</t>
  </si>
  <si>
    <t>နျတ်</t>
  </si>
  <si>
    <t>nyut1</t>
  </si>
  <si>
    <t>နျပ်</t>
  </si>
  <si>
    <t>nyut2</t>
  </si>
  <si>
    <t>နျဒ်</t>
  </si>
  <si>
    <t>nyut3</t>
  </si>
  <si>
    <t>နျာတ်</t>
  </si>
  <si>
    <t>nyut4</t>
  </si>
  <si>
    <t>နျာသ်</t>
  </si>
  <si>
    <t>nyut5</t>
  </si>
  <si>
    <t>နျိ</t>
  </si>
  <si>
    <t>न्यि1</t>
  </si>
  <si>
    <t>နျီ</t>
  </si>
  <si>
    <t>न्यि2</t>
  </si>
  <si>
    <t>နျီး</t>
  </si>
  <si>
    <t>न्यि3</t>
  </si>
  <si>
    <t>နျင့်</t>
  </si>
  <si>
    <t>nyin1</t>
  </si>
  <si>
    <t>न्यिन1</t>
  </si>
  <si>
    <t>နျင်</t>
  </si>
  <si>
    <t>न्यिन2</t>
  </si>
  <si>
    <t>နျင်း</t>
  </si>
  <si>
    <t>nyin3</t>
  </si>
  <si>
    <t>न्यिन3</t>
  </si>
  <si>
    <t>နျေတ်</t>
  </si>
  <si>
    <t>nyit1</t>
  </si>
  <si>
    <t>နျစ်</t>
  </si>
  <si>
    <t>nyit2</t>
  </si>
  <si>
    <t>နျု</t>
  </si>
  <si>
    <t>nyu1</t>
  </si>
  <si>
    <t>न्यु1</t>
  </si>
  <si>
    <t>နျူ</t>
  </si>
  <si>
    <t>nyu2</t>
  </si>
  <si>
    <t>न्यु2</t>
  </si>
  <si>
    <t>နျူး</t>
  </si>
  <si>
    <t>nyu3</t>
  </si>
  <si>
    <t>न्यु3</t>
  </si>
  <si>
    <t>နျွန့်</t>
  </si>
  <si>
    <t>nyoon11</t>
  </si>
  <si>
    <t>न्युन11</t>
  </si>
  <si>
    <t>နျွန်</t>
  </si>
  <si>
    <t>nyoon12</t>
  </si>
  <si>
    <t>न्युन12</t>
  </si>
  <si>
    <t>နျွန်း</t>
  </si>
  <si>
    <t>nyoon13</t>
  </si>
  <si>
    <t>न्युन13</t>
  </si>
  <si>
    <t>နျွမ့်</t>
  </si>
  <si>
    <t>nyoon21</t>
  </si>
  <si>
    <t>न्युन21</t>
  </si>
  <si>
    <t>နျွမ်</t>
  </si>
  <si>
    <t>nyoon22</t>
  </si>
  <si>
    <t>न्युन22</t>
  </si>
  <si>
    <t>နျွမ်း</t>
  </si>
  <si>
    <t>nyoon23</t>
  </si>
  <si>
    <t>न्युन23</t>
  </si>
  <si>
    <t>နျွံ့</t>
  </si>
  <si>
    <t>nyoon31</t>
  </si>
  <si>
    <t>न्युन31</t>
  </si>
  <si>
    <t>နျွံ</t>
  </si>
  <si>
    <t>nyoon32</t>
  </si>
  <si>
    <t>न्युन32</t>
  </si>
  <si>
    <t>နျွံး</t>
  </si>
  <si>
    <t>nyoon33</t>
  </si>
  <si>
    <t>न्युन33</t>
  </si>
  <si>
    <t>နျွတ်</t>
  </si>
  <si>
    <t>nyoot1</t>
  </si>
  <si>
    <t>न्युत1</t>
  </si>
  <si>
    <t>နျွပ်</t>
  </si>
  <si>
    <t>nyoot2</t>
  </si>
  <si>
    <t>न्युत2</t>
  </si>
  <si>
    <t>နျေ့</t>
  </si>
  <si>
    <t>nyay1</t>
  </si>
  <si>
    <t>न्ये1</t>
  </si>
  <si>
    <t>နျေ</t>
  </si>
  <si>
    <t>nyay2</t>
  </si>
  <si>
    <t>न्ये2</t>
  </si>
  <si>
    <t>နျေး</t>
  </si>
  <si>
    <t>nyay3</t>
  </si>
  <si>
    <t>न्ये3</t>
  </si>
  <si>
    <t>nyeare11</t>
  </si>
  <si>
    <t>न्ये³¹11</t>
  </si>
  <si>
    <t>နျယ်</t>
  </si>
  <si>
    <t>nyeare12</t>
  </si>
  <si>
    <t>न्ये³¹12</t>
  </si>
  <si>
    <t>နျဲ</t>
  </si>
  <si>
    <t>nyeare13</t>
  </si>
  <si>
    <t>न्ये³¹13</t>
  </si>
  <si>
    <t>နျည့်</t>
  </si>
  <si>
    <t>nyeare21</t>
  </si>
  <si>
    <t>न्ये³¹21</t>
  </si>
  <si>
    <t>နျည်</t>
  </si>
  <si>
    <t>nyeare22</t>
  </si>
  <si>
    <t>न्ये³¹22</t>
  </si>
  <si>
    <t>နျည်း</t>
  </si>
  <si>
    <t>nyeare23</t>
  </si>
  <si>
    <t>न्ये³¹23</t>
  </si>
  <si>
    <t>နျိတ်</t>
  </si>
  <si>
    <t>nyate1</t>
  </si>
  <si>
    <t>न्यै1</t>
  </si>
  <si>
    <t>နျိပ်</t>
  </si>
  <si>
    <t>nyate2</t>
  </si>
  <si>
    <t>न्यै2</t>
  </si>
  <si>
    <t>နျိန့်</t>
  </si>
  <si>
    <t>nyain1</t>
  </si>
  <si>
    <t>न्यैन11</t>
  </si>
  <si>
    <t>နျိန်</t>
  </si>
  <si>
    <t>nyain2</t>
  </si>
  <si>
    <t>न्यैन12</t>
  </si>
  <si>
    <t>နျိန်း</t>
  </si>
  <si>
    <t>nyain3</t>
  </si>
  <si>
    <t>न्यैन13</t>
  </si>
  <si>
    <t>နျိမ့်</t>
  </si>
  <si>
    <t>nyaim1</t>
  </si>
  <si>
    <t>न्यैम1</t>
  </si>
  <si>
    <t>နျိမ်</t>
  </si>
  <si>
    <t>nyaim2</t>
  </si>
  <si>
    <t>न्यैम2</t>
  </si>
  <si>
    <t>နျိမ်း</t>
  </si>
  <si>
    <t>nyaim3</t>
  </si>
  <si>
    <t>न्यैम3</t>
  </si>
  <si>
    <t>နျို့</t>
  </si>
  <si>
    <t>nyo1</t>
  </si>
  <si>
    <t>न्यो1</t>
  </si>
  <si>
    <t>နျို</t>
  </si>
  <si>
    <t>nyo2</t>
  </si>
  <si>
    <t>न्यो2</t>
  </si>
  <si>
    <t>နျိုး</t>
  </si>
  <si>
    <t>nyo3</t>
  </si>
  <si>
    <t>न्यो3</t>
  </si>
  <si>
    <t>နျုန့်</t>
  </si>
  <si>
    <t>nyone11</t>
  </si>
  <si>
    <t>न्योन11</t>
  </si>
  <si>
    <t>နျုန်</t>
  </si>
  <si>
    <t>nyone12</t>
  </si>
  <si>
    <t>न्योन12</t>
  </si>
  <si>
    <t>နျုန်း</t>
  </si>
  <si>
    <t>nyone13</t>
  </si>
  <si>
    <t>न्योन13</t>
  </si>
  <si>
    <t>နျုံ့</t>
  </si>
  <si>
    <t>nyone21</t>
  </si>
  <si>
    <t>न्योन21</t>
  </si>
  <si>
    <t>နျုံ</t>
  </si>
  <si>
    <t>nyone22</t>
  </si>
  <si>
    <t>न्योन22</t>
  </si>
  <si>
    <t>နျုံး</t>
  </si>
  <si>
    <t>nyone23</t>
  </si>
  <si>
    <t>न्योन23</t>
  </si>
  <si>
    <t>နျုဏ့်</t>
  </si>
  <si>
    <t>nyone31</t>
  </si>
  <si>
    <t>न्योन31</t>
  </si>
  <si>
    <t>နျုဏ်</t>
  </si>
  <si>
    <t>nyone32</t>
  </si>
  <si>
    <t>न्योन32</t>
  </si>
  <si>
    <t>နျုဏ်း</t>
  </si>
  <si>
    <t>nyone33</t>
  </si>
  <si>
    <t>न्योन33</t>
  </si>
  <si>
    <t>နျုတ်</t>
  </si>
  <si>
    <t>nyOat</t>
  </si>
  <si>
    <t>न्योट</t>
  </si>
  <si>
    <t>နျုပ်</t>
  </si>
  <si>
    <t>nyOap</t>
  </si>
  <si>
    <t>न्योप</t>
  </si>
  <si>
    <t>နျော့</t>
  </si>
  <si>
    <t>nyau1</t>
  </si>
  <si>
    <t>न्यौ1</t>
  </si>
  <si>
    <t>နျော်</t>
  </si>
  <si>
    <t>nyau2</t>
  </si>
  <si>
    <t>न्यौ2</t>
  </si>
  <si>
    <t>နျော</t>
  </si>
  <si>
    <t>nyau3</t>
  </si>
  <si>
    <t>न्यौ3</t>
  </si>
  <si>
    <t>nyoun1</t>
  </si>
  <si>
    <t>न्यौन1</t>
  </si>
  <si>
    <t>nyoun2</t>
  </si>
  <si>
    <t>न्यौन2</t>
  </si>
  <si>
    <t>न्यौन3</t>
  </si>
  <si>
    <t>နျောက်</t>
  </si>
  <si>
    <t>nyout</t>
  </si>
  <si>
    <t>न्यौत</t>
  </si>
  <si>
    <t>နျန့်</t>
  </si>
  <si>
    <t>nyan1</t>
  </si>
  <si>
    <t>न्यं11</t>
  </si>
  <si>
    <t>နျန်</t>
  </si>
  <si>
    <t>nyan2</t>
  </si>
  <si>
    <t>न्यं12</t>
  </si>
  <si>
    <t>နျန်း</t>
  </si>
  <si>
    <t>nyan3</t>
  </si>
  <si>
    <t>न्यं13</t>
  </si>
  <si>
    <t>နျမ့်</t>
  </si>
  <si>
    <t>nyam1</t>
  </si>
  <si>
    <t>न्यं21</t>
  </si>
  <si>
    <t>နျမ်</t>
  </si>
  <si>
    <t>nyam2</t>
  </si>
  <si>
    <t>न्यं22</t>
  </si>
  <si>
    <t>နျမ်း</t>
  </si>
  <si>
    <t>nyam3</t>
  </si>
  <si>
    <t>न्यं23</t>
  </si>
  <si>
    <t>နျံ့</t>
  </si>
  <si>
    <t>न्यं31</t>
  </si>
  <si>
    <t>နျံ</t>
  </si>
  <si>
    <t>न्यं32</t>
  </si>
  <si>
    <t>နျဏ်</t>
  </si>
  <si>
    <t>nyam4</t>
  </si>
  <si>
    <t>न्यं4</t>
  </si>
  <si>
    <t>နြ</t>
  </si>
  <si>
    <t>နြာ</t>
  </si>
  <si>
    <t>နြား</t>
  </si>
  <si>
    <t>နြိုင့်</t>
  </si>
  <si>
    <t>နြိုင်</t>
  </si>
  <si>
    <t>နြိုင်း</t>
  </si>
  <si>
    <t>နြိုက်</t>
  </si>
  <si>
    <t>နြက်</t>
  </si>
  <si>
    <t>နြတ်</t>
  </si>
  <si>
    <t>နြပ်</t>
  </si>
  <si>
    <t>နြဒ်</t>
  </si>
  <si>
    <t>နြာတ်</t>
  </si>
  <si>
    <t>နြာသ်</t>
  </si>
  <si>
    <t>နြိ</t>
  </si>
  <si>
    <t>နြီ</t>
  </si>
  <si>
    <t>နြီး</t>
  </si>
  <si>
    <t>နြင့်</t>
  </si>
  <si>
    <t>နြင်</t>
  </si>
  <si>
    <t>နြင်း</t>
  </si>
  <si>
    <t>နြေတ်</t>
  </si>
  <si>
    <t>နြစ်</t>
  </si>
  <si>
    <t>နြု</t>
  </si>
  <si>
    <t>နြူ</t>
  </si>
  <si>
    <t>နြူး</t>
  </si>
  <si>
    <t>နြွန့်</t>
  </si>
  <si>
    <t>နြွန်</t>
  </si>
  <si>
    <t>နြွန်း</t>
  </si>
  <si>
    <t>နြွမ့်</t>
  </si>
  <si>
    <t>နြွမ်</t>
  </si>
  <si>
    <t>နြွမ်း</t>
  </si>
  <si>
    <t>နြွံ့</t>
  </si>
  <si>
    <t>နြွံ</t>
  </si>
  <si>
    <t>နြွံး</t>
  </si>
  <si>
    <t>နြွတ်</t>
  </si>
  <si>
    <t>နြွပ်</t>
  </si>
  <si>
    <t>နြေ့</t>
  </si>
  <si>
    <t>နြေ</t>
  </si>
  <si>
    <t>နြေး</t>
  </si>
  <si>
    <t>နြယ်</t>
  </si>
  <si>
    <t>နြဲ</t>
  </si>
  <si>
    <t>နြည့်</t>
  </si>
  <si>
    <t>နြည်</t>
  </si>
  <si>
    <t>နြည်း</t>
  </si>
  <si>
    <t>နြိတ်</t>
  </si>
  <si>
    <t>နြိပ်</t>
  </si>
  <si>
    <t>နြိန့်</t>
  </si>
  <si>
    <t>နြိန်</t>
  </si>
  <si>
    <t>နြိန်း</t>
  </si>
  <si>
    <t>နြိမ့်</t>
  </si>
  <si>
    <t>နြိမ်</t>
  </si>
  <si>
    <t>နြိမ်း</t>
  </si>
  <si>
    <t>နြို့</t>
  </si>
  <si>
    <t>နြို</t>
  </si>
  <si>
    <t>နြိုး</t>
  </si>
  <si>
    <t>နြုန့်</t>
  </si>
  <si>
    <t>နြုန်</t>
  </si>
  <si>
    <t>နြုန်း</t>
  </si>
  <si>
    <t>နြုံ့</t>
  </si>
  <si>
    <t>နြုံ</t>
  </si>
  <si>
    <t>နြုံး</t>
  </si>
  <si>
    <t>နြုဏ့်</t>
  </si>
  <si>
    <t>နြုဏ်</t>
  </si>
  <si>
    <t>နြုဏ်း</t>
  </si>
  <si>
    <t>နြုတ်</t>
  </si>
  <si>
    <t>နြုပ်</t>
  </si>
  <si>
    <t>နြော့</t>
  </si>
  <si>
    <t>နြော်</t>
  </si>
  <si>
    <t>နြော</t>
  </si>
  <si>
    <t>နြောက်</t>
  </si>
  <si>
    <t>နြန့်</t>
  </si>
  <si>
    <t>နြန်</t>
  </si>
  <si>
    <t>နြန်း</t>
  </si>
  <si>
    <t>နြမ့်</t>
  </si>
  <si>
    <t>နြမ်</t>
  </si>
  <si>
    <t>နြမ်း</t>
  </si>
  <si>
    <t>နြံ့</t>
  </si>
  <si>
    <t>နြံ</t>
  </si>
  <si>
    <t>နြဏ်</t>
  </si>
  <si>
    <t>နှ</t>
  </si>
  <si>
    <t>hna1</t>
  </si>
  <si>
    <t>နှာ</t>
  </si>
  <si>
    <t>hna2</t>
  </si>
  <si>
    <t>နှား</t>
  </si>
  <si>
    <t>hna3</t>
  </si>
  <si>
    <t>နှိုင့်</t>
  </si>
  <si>
    <t>hnine1</t>
  </si>
  <si>
    <t>နှိုင်</t>
  </si>
  <si>
    <t>hnine2</t>
  </si>
  <si>
    <t>နှိုင်း</t>
  </si>
  <si>
    <t>hnine3</t>
  </si>
  <si>
    <t>နှိုက်</t>
  </si>
  <si>
    <t>နှက်</t>
  </si>
  <si>
    <t>hnet1</t>
  </si>
  <si>
    <t>နှတ်</t>
  </si>
  <si>
    <t>hnut1</t>
  </si>
  <si>
    <t>နှပ်</t>
  </si>
  <si>
    <t>hnut2</t>
  </si>
  <si>
    <t>နှဒ်</t>
  </si>
  <si>
    <t>hnut3</t>
  </si>
  <si>
    <t>နှာတ်</t>
  </si>
  <si>
    <t>hnut4</t>
  </si>
  <si>
    <t>နှာသ်</t>
  </si>
  <si>
    <t>hnut5</t>
  </si>
  <si>
    <t>နှိ</t>
  </si>
  <si>
    <t>နှီ</t>
  </si>
  <si>
    <t>နှီး</t>
  </si>
  <si>
    <t>နှင့်</t>
  </si>
  <si>
    <t>နှင်</t>
  </si>
  <si>
    <t>နှင်း</t>
  </si>
  <si>
    <t>hnin3</t>
  </si>
  <si>
    <t>နှေတ်</t>
  </si>
  <si>
    <t>hnit1</t>
  </si>
  <si>
    <t>နှစ်</t>
  </si>
  <si>
    <t>hnit2</t>
  </si>
  <si>
    <t>နှု</t>
  </si>
  <si>
    <t>hnu1</t>
  </si>
  <si>
    <t>နှူ</t>
  </si>
  <si>
    <t>hnu2</t>
  </si>
  <si>
    <t>နှူး</t>
  </si>
  <si>
    <t>hnu3</t>
  </si>
  <si>
    <t>နှွန့်</t>
  </si>
  <si>
    <t>hnoon11</t>
  </si>
  <si>
    <t>နှွန်</t>
  </si>
  <si>
    <t>hnoon12</t>
  </si>
  <si>
    <t>နှွန်း</t>
  </si>
  <si>
    <t>hnoon13</t>
  </si>
  <si>
    <t>နှွမ့်</t>
  </si>
  <si>
    <t>hnoon21</t>
  </si>
  <si>
    <t>နှွမ်</t>
  </si>
  <si>
    <t>hnoon22</t>
  </si>
  <si>
    <t>နှွမ်း</t>
  </si>
  <si>
    <t>hnoon23</t>
  </si>
  <si>
    <t>နှွံ့</t>
  </si>
  <si>
    <t>hnoon31</t>
  </si>
  <si>
    <t>နှွံ</t>
  </si>
  <si>
    <t>hnoon32</t>
  </si>
  <si>
    <t>နှွံး</t>
  </si>
  <si>
    <t>hnoon33</t>
  </si>
  <si>
    <t>နှွတ်</t>
  </si>
  <si>
    <t>hnoot1</t>
  </si>
  <si>
    <t>နှွပ်</t>
  </si>
  <si>
    <t>hnoot2</t>
  </si>
  <si>
    <t>နှေ့</t>
  </si>
  <si>
    <t>hnay1</t>
  </si>
  <si>
    <t>နှေ</t>
  </si>
  <si>
    <t>hnay2</t>
  </si>
  <si>
    <t>နှေး</t>
  </si>
  <si>
    <t>hneare11</t>
  </si>
  <si>
    <t>နှယ်</t>
  </si>
  <si>
    <t>hneare12</t>
  </si>
  <si>
    <t>နှဲ</t>
  </si>
  <si>
    <t>hneare13</t>
  </si>
  <si>
    <t>နှည့်</t>
  </si>
  <si>
    <t>hneare21</t>
  </si>
  <si>
    <t>နှည်</t>
  </si>
  <si>
    <t>hneare22</t>
  </si>
  <si>
    <t>နှည်း</t>
  </si>
  <si>
    <t>hneare23</t>
  </si>
  <si>
    <t>နှိတ်</t>
  </si>
  <si>
    <t>hnate1</t>
  </si>
  <si>
    <t>နှိပ်</t>
  </si>
  <si>
    <t>hnate2</t>
  </si>
  <si>
    <t>နှိန့်</t>
  </si>
  <si>
    <t>hnain1</t>
  </si>
  <si>
    <t>နှိန်</t>
  </si>
  <si>
    <t>hnain2</t>
  </si>
  <si>
    <t>နှိန်း</t>
  </si>
  <si>
    <t>hnain3</t>
  </si>
  <si>
    <t>နှိမ့်</t>
  </si>
  <si>
    <t>hnaim1</t>
  </si>
  <si>
    <t>နှိမ်</t>
  </si>
  <si>
    <t>hnaim2</t>
  </si>
  <si>
    <t>နှိမ်း</t>
  </si>
  <si>
    <t>hnaim3</t>
  </si>
  <si>
    <t>နှို့</t>
  </si>
  <si>
    <t>hno1</t>
  </si>
  <si>
    <t>နှို</t>
  </si>
  <si>
    <t>hno2</t>
  </si>
  <si>
    <t>နှိုး</t>
  </si>
  <si>
    <t>hno3</t>
  </si>
  <si>
    <t>နှုန့်</t>
  </si>
  <si>
    <t>hnone11</t>
  </si>
  <si>
    <t>နှုန်</t>
  </si>
  <si>
    <t>hnone12</t>
  </si>
  <si>
    <t>နှုန်း</t>
  </si>
  <si>
    <t>hnone13</t>
  </si>
  <si>
    <t>နှုံ့</t>
  </si>
  <si>
    <t>hnone21</t>
  </si>
  <si>
    <t>နှုံ</t>
  </si>
  <si>
    <t>hnone22</t>
  </si>
  <si>
    <t>နှုံး</t>
  </si>
  <si>
    <t>hnone23</t>
  </si>
  <si>
    <t>နှုဏ့်</t>
  </si>
  <si>
    <t>hnone31</t>
  </si>
  <si>
    <t>နှုဏ်</t>
  </si>
  <si>
    <t>hnone32</t>
  </si>
  <si>
    <t>နှုဏ်း</t>
  </si>
  <si>
    <t>hnone33</t>
  </si>
  <si>
    <t>နှုတ်</t>
  </si>
  <si>
    <t>hnOat</t>
  </si>
  <si>
    <t>နှုပ်</t>
  </si>
  <si>
    <t>hnOap</t>
  </si>
  <si>
    <t>နှော့</t>
  </si>
  <si>
    <t>hnau1</t>
  </si>
  <si>
    <t>နှော်</t>
  </si>
  <si>
    <t>hnau2</t>
  </si>
  <si>
    <t>နှော</t>
  </si>
  <si>
    <t>hnau3</t>
  </si>
  <si>
    <t>hnoun1</t>
  </si>
  <si>
    <t>hnoun2</t>
  </si>
  <si>
    <t>hnoun3</t>
  </si>
  <si>
    <t>နှောက်</t>
  </si>
  <si>
    <t>hnout</t>
  </si>
  <si>
    <t>နှန့်</t>
  </si>
  <si>
    <t>hnan1</t>
  </si>
  <si>
    <t>နှန်</t>
  </si>
  <si>
    <t>hnan2</t>
  </si>
  <si>
    <t>နှန်း</t>
  </si>
  <si>
    <t>hnan3</t>
  </si>
  <si>
    <t>နှမ့်</t>
  </si>
  <si>
    <t>hnam1</t>
  </si>
  <si>
    <t>နှမ်</t>
  </si>
  <si>
    <t>hnam2</t>
  </si>
  <si>
    <t>နှမ်း</t>
  </si>
  <si>
    <t>hnam3</t>
  </si>
  <si>
    <t>နှံ့</t>
  </si>
  <si>
    <t>နှံ</t>
  </si>
  <si>
    <t>နှဏ်</t>
  </si>
  <si>
    <t>hnam4</t>
  </si>
  <si>
    <t>နွ</t>
  </si>
  <si>
    <t>nwa1</t>
  </si>
  <si>
    <t>နွာ</t>
  </si>
  <si>
    <t>nwa2</t>
  </si>
  <si>
    <t>न्वा2</t>
  </si>
  <si>
    <t>နွား</t>
  </si>
  <si>
    <t>nwa3</t>
  </si>
  <si>
    <t>न्वा3</t>
  </si>
  <si>
    <t>နွိုင့်</t>
  </si>
  <si>
    <t>nwine1</t>
  </si>
  <si>
    <t>न्वाइन1</t>
  </si>
  <si>
    <t>နွိုင်</t>
  </si>
  <si>
    <t>nwine2</t>
  </si>
  <si>
    <t>न्वाइन2</t>
  </si>
  <si>
    <t>နွိုင်း</t>
  </si>
  <si>
    <t>nwine3</t>
  </si>
  <si>
    <t>न्वाइन3</t>
  </si>
  <si>
    <t>နွိုက်</t>
  </si>
  <si>
    <t>နွက်</t>
  </si>
  <si>
    <t>nwet1</t>
  </si>
  <si>
    <t>nwut1</t>
  </si>
  <si>
    <t>nwut2</t>
  </si>
  <si>
    <t>နွဒ်</t>
  </si>
  <si>
    <t>nwut3</t>
  </si>
  <si>
    <t>နွာတ်</t>
  </si>
  <si>
    <t>nwut4</t>
  </si>
  <si>
    <t>နွာသ်</t>
  </si>
  <si>
    <t>nwut5</t>
  </si>
  <si>
    <t>နွိ</t>
  </si>
  <si>
    <t>न्वि1</t>
  </si>
  <si>
    <t>နွီ</t>
  </si>
  <si>
    <t>न्वि2</t>
  </si>
  <si>
    <t>နွီး</t>
  </si>
  <si>
    <t>न्वि3</t>
  </si>
  <si>
    <t>နွင့်</t>
  </si>
  <si>
    <t>nwin1</t>
  </si>
  <si>
    <t>न्विन1</t>
  </si>
  <si>
    <t>နွင်</t>
  </si>
  <si>
    <t>न्विन2</t>
  </si>
  <si>
    <t>နွင်း</t>
  </si>
  <si>
    <t>nwin3</t>
  </si>
  <si>
    <t>न्विन3</t>
  </si>
  <si>
    <t>နွေတ်</t>
  </si>
  <si>
    <t>nwit1</t>
  </si>
  <si>
    <t>နွစ်</t>
  </si>
  <si>
    <t>nwit2</t>
  </si>
  <si>
    <t>နွု</t>
  </si>
  <si>
    <t>nwu1</t>
  </si>
  <si>
    <t>न्वु1</t>
  </si>
  <si>
    <t>နွူ</t>
  </si>
  <si>
    <t>nwu2</t>
  </si>
  <si>
    <t>न्वु2</t>
  </si>
  <si>
    <t>နွူး</t>
  </si>
  <si>
    <t>nwu3</t>
  </si>
  <si>
    <t>न्वु3</t>
  </si>
  <si>
    <t>နွေ့</t>
  </si>
  <si>
    <t>nway1</t>
  </si>
  <si>
    <t>न्वे1</t>
  </si>
  <si>
    <t>နွေ</t>
  </si>
  <si>
    <t>nway2</t>
  </si>
  <si>
    <t>न्वे2</t>
  </si>
  <si>
    <t>နွေး</t>
  </si>
  <si>
    <t>nway3</t>
  </si>
  <si>
    <t>न्वे3</t>
  </si>
  <si>
    <t>nweare11</t>
  </si>
  <si>
    <t>न्वे³¹11</t>
  </si>
  <si>
    <t>နွယ်</t>
  </si>
  <si>
    <t>nweare12</t>
  </si>
  <si>
    <t>न्वे³¹12</t>
  </si>
  <si>
    <t>နွဲ</t>
  </si>
  <si>
    <t>nweare13</t>
  </si>
  <si>
    <t>न्वे³¹13</t>
  </si>
  <si>
    <t>နွည့်</t>
  </si>
  <si>
    <t>nweare21</t>
  </si>
  <si>
    <t>न्वे³¹21</t>
  </si>
  <si>
    <t>နွည်</t>
  </si>
  <si>
    <t>nweare22</t>
  </si>
  <si>
    <t>न्वे³¹22</t>
  </si>
  <si>
    <t>နွည်း</t>
  </si>
  <si>
    <t>nweare23</t>
  </si>
  <si>
    <t>न्वे³¹23</t>
  </si>
  <si>
    <t>နွိတ်</t>
  </si>
  <si>
    <t>nwate1</t>
  </si>
  <si>
    <t>न्वै1</t>
  </si>
  <si>
    <t>နွိပ်</t>
  </si>
  <si>
    <t>nwate2</t>
  </si>
  <si>
    <t>न्वै2</t>
  </si>
  <si>
    <t>နွိန့်</t>
  </si>
  <si>
    <t>nwain1</t>
  </si>
  <si>
    <t>न्वैन11</t>
  </si>
  <si>
    <t>နွိန်</t>
  </si>
  <si>
    <t>nwain2</t>
  </si>
  <si>
    <t>न्वैन12</t>
  </si>
  <si>
    <t>နွိန်း</t>
  </si>
  <si>
    <t>nwain3</t>
  </si>
  <si>
    <t>न्वैन13</t>
  </si>
  <si>
    <t>နွိမ့်</t>
  </si>
  <si>
    <t>nwaim1</t>
  </si>
  <si>
    <t>न्वैम1</t>
  </si>
  <si>
    <t>နွိမ်</t>
  </si>
  <si>
    <t>nwaim2</t>
  </si>
  <si>
    <t>न्वैम2</t>
  </si>
  <si>
    <t>နွိမ်း</t>
  </si>
  <si>
    <t>nwaim3</t>
  </si>
  <si>
    <t>न्वैम3</t>
  </si>
  <si>
    <t>နွို့</t>
  </si>
  <si>
    <t>nwo1</t>
  </si>
  <si>
    <t>न्वो1</t>
  </si>
  <si>
    <t>နွို</t>
  </si>
  <si>
    <t>nwo2</t>
  </si>
  <si>
    <t>न्वो2</t>
  </si>
  <si>
    <t>နွိုး</t>
  </si>
  <si>
    <t>nwo3</t>
  </si>
  <si>
    <t>न्वो3</t>
  </si>
  <si>
    <t>နွုန့်</t>
  </si>
  <si>
    <t>nwone11</t>
  </si>
  <si>
    <t>न्वोन11</t>
  </si>
  <si>
    <t>နွုန်</t>
  </si>
  <si>
    <t>nwone12</t>
  </si>
  <si>
    <t>न्वोन12</t>
  </si>
  <si>
    <t>နွုန်း</t>
  </si>
  <si>
    <t>nwone13</t>
  </si>
  <si>
    <t>न्वोन13</t>
  </si>
  <si>
    <t>နွုံ့</t>
  </si>
  <si>
    <t>nwone21</t>
  </si>
  <si>
    <t>न्वोन21</t>
  </si>
  <si>
    <t>နွုံ</t>
  </si>
  <si>
    <t>nwone22</t>
  </si>
  <si>
    <t>न्वोन22</t>
  </si>
  <si>
    <t>နွုံး</t>
  </si>
  <si>
    <t>nwone23</t>
  </si>
  <si>
    <t>न्वोन23</t>
  </si>
  <si>
    <t>နွုဏ့်</t>
  </si>
  <si>
    <t>nwone31</t>
  </si>
  <si>
    <t>न्वोन31</t>
  </si>
  <si>
    <t>နွုဏ်</t>
  </si>
  <si>
    <t>nwone32</t>
  </si>
  <si>
    <t>न्वोन32</t>
  </si>
  <si>
    <t>နွုဏ်း</t>
  </si>
  <si>
    <t>nwone33</t>
  </si>
  <si>
    <t>न्वोन33</t>
  </si>
  <si>
    <t>နွုတ်</t>
  </si>
  <si>
    <t>nwOat</t>
  </si>
  <si>
    <t>न्वोट</t>
  </si>
  <si>
    <t>နွုပ်</t>
  </si>
  <si>
    <t>nwOap</t>
  </si>
  <si>
    <t>न्वोप</t>
  </si>
  <si>
    <t>နွော့</t>
  </si>
  <si>
    <t>nwau1</t>
  </si>
  <si>
    <t>न्वौ1</t>
  </si>
  <si>
    <t>နွော်</t>
  </si>
  <si>
    <t>nwau2</t>
  </si>
  <si>
    <t>न्वौ2</t>
  </si>
  <si>
    <t>နွော</t>
  </si>
  <si>
    <t>nwau3</t>
  </si>
  <si>
    <t>न्वौ3</t>
  </si>
  <si>
    <t>nwoun1</t>
  </si>
  <si>
    <t>न्वौन1</t>
  </si>
  <si>
    <t>nwoun2</t>
  </si>
  <si>
    <t>न्वौन2</t>
  </si>
  <si>
    <t>nwoun3</t>
  </si>
  <si>
    <t>न्वौन3</t>
  </si>
  <si>
    <t>နွောက်</t>
  </si>
  <si>
    <t>nwout</t>
  </si>
  <si>
    <t>न्वौत</t>
  </si>
  <si>
    <t>nwan1</t>
  </si>
  <si>
    <t>nwan2</t>
  </si>
  <si>
    <t>nwan3</t>
  </si>
  <si>
    <t>nwam1</t>
  </si>
  <si>
    <t>nwam2</t>
  </si>
  <si>
    <t>nwam3</t>
  </si>
  <si>
    <t>နွဏ်</t>
  </si>
  <si>
    <t>nwam4</t>
  </si>
  <si>
    <t>न्वं4</t>
  </si>
  <si>
    <t>နွှ</t>
  </si>
  <si>
    <t>နွှာ</t>
  </si>
  <si>
    <t>နွှား</t>
  </si>
  <si>
    <t>နွှိုင့်</t>
  </si>
  <si>
    <t>နွှိုင်</t>
  </si>
  <si>
    <t>နွှိုင်း</t>
  </si>
  <si>
    <t>နွှိုက်</t>
  </si>
  <si>
    <t>နွှက်</t>
  </si>
  <si>
    <t>နွှတ်</t>
  </si>
  <si>
    <t>နွှပ်</t>
  </si>
  <si>
    <t>နွှဒ်</t>
  </si>
  <si>
    <t>နွှာတ်</t>
  </si>
  <si>
    <t>နွှာသ်</t>
  </si>
  <si>
    <t>နွှိ</t>
  </si>
  <si>
    <t>နွှီ</t>
  </si>
  <si>
    <t>နွှီး</t>
  </si>
  <si>
    <t>နွှင့်</t>
  </si>
  <si>
    <t>နွှင်</t>
  </si>
  <si>
    <t>နွှင်း</t>
  </si>
  <si>
    <t>နွှေတ်</t>
  </si>
  <si>
    <t>နွှစ်</t>
  </si>
  <si>
    <t>နွှု</t>
  </si>
  <si>
    <t>နွှူ</t>
  </si>
  <si>
    <t>နွှူး</t>
  </si>
  <si>
    <t>နွှေ့</t>
  </si>
  <si>
    <t>နွှေ</t>
  </si>
  <si>
    <t>နွှေး</t>
  </si>
  <si>
    <t>နွှယ်</t>
  </si>
  <si>
    <t>နွှဲ</t>
  </si>
  <si>
    <t>နွှည့်</t>
  </si>
  <si>
    <t>နွှည်</t>
  </si>
  <si>
    <t>နွှည်း</t>
  </si>
  <si>
    <t>နွှိတ်</t>
  </si>
  <si>
    <t>နွှိပ်</t>
  </si>
  <si>
    <t>နွှိန့်</t>
  </si>
  <si>
    <t>နွှိန်</t>
  </si>
  <si>
    <t>နွှိန်း</t>
  </si>
  <si>
    <t>နွှိမ့်</t>
  </si>
  <si>
    <t>နွှိမ်</t>
  </si>
  <si>
    <t>နွှိမ်း</t>
  </si>
  <si>
    <t>နွှို့</t>
  </si>
  <si>
    <t>နွှို</t>
  </si>
  <si>
    <t>နွှိုး</t>
  </si>
  <si>
    <t>နွှုန့်</t>
  </si>
  <si>
    <t>နွှုန်</t>
  </si>
  <si>
    <t>နွှုန်း</t>
  </si>
  <si>
    <t>နွှုံ့</t>
  </si>
  <si>
    <t>နွှုံ</t>
  </si>
  <si>
    <t>နွှုံး</t>
  </si>
  <si>
    <t>နွှုဏ့်</t>
  </si>
  <si>
    <t>နွှုဏ်</t>
  </si>
  <si>
    <t>နွှုဏ်း</t>
  </si>
  <si>
    <t>နွှုတ်</t>
  </si>
  <si>
    <t>နွှုပ်</t>
  </si>
  <si>
    <t>နွှော့</t>
  </si>
  <si>
    <t>နွှော်</t>
  </si>
  <si>
    <t>နွှော</t>
  </si>
  <si>
    <t>နွှောက်</t>
  </si>
  <si>
    <t>နွှန့်</t>
  </si>
  <si>
    <t>နွှန်</t>
  </si>
  <si>
    <t>နွှန်း</t>
  </si>
  <si>
    <t>နွှမ့်</t>
  </si>
  <si>
    <t>နွှမ်</t>
  </si>
  <si>
    <t>နွှမ်း</t>
  </si>
  <si>
    <t>နွှံ့</t>
  </si>
  <si>
    <t>နွှံ</t>
  </si>
  <si>
    <t>နွှဏ်</t>
  </si>
  <si>
    <t>ပျ</t>
  </si>
  <si>
    <t>pya1</t>
  </si>
  <si>
    <t>ပျာ</t>
  </si>
  <si>
    <t>pya2</t>
  </si>
  <si>
    <t>प्या2</t>
  </si>
  <si>
    <t>ပျား</t>
  </si>
  <si>
    <t>pya3</t>
  </si>
  <si>
    <t>प्या3</t>
  </si>
  <si>
    <t>ပျိုင့်</t>
  </si>
  <si>
    <t>pyine1</t>
  </si>
  <si>
    <t>प्याइन1</t>
  </si>
  <si>
    <t>ပျိုင်</t>
  </si>
  <si>
    <t>pyine2</t>
  </si>
  <si>
    <t>प्याइन2</t>
  </si>
  <si>
    <t>ပျိုင်း</t>
  </si>
  <si>
    <t>pyine3</t>
  </si>
  <si>
    <t>प्याइन3</t>
  </si>
  <si>
    <t>ပျိုက်</t>
  </si>
  <si>
    <t>ပျက်</t>
  </si>
  <si>
    <t>pyet1</t>
  </si>
  <si>
    <t>ပျတ်</t>
  </si>
  <si>
    <t>pyut1</t>
  </si>
  <si>
    <t>ပျပ်</t>
  </si>
  <si>
    <t>pyut2</t>
  </si>
  <si>
    <t>ပျဒ်</t>
  </si>
  <si>
    <t>pyut3</t>
  </si>
  <si>
    <t>ပျာတ်</t>
  </si>
  <si>
    <t>pyut4</t>
  </si>
  <si>
    <t>ပျာသ်</t>
  </si>
  <si>
    <t>pyut5</t>
  </si>
  <si>
    <t>ပျိ</t>
  </si>
  <si>
    <t>प्यि1</t>
  </si>
  <si>
    <t>ပျီ</t>
  </si>
  <si>
    <t>प्यि2</t>
  </si>
  <si>
    <t>ပျီး</t>
  </si>
  <si>
    <t>प्यि3</t>
  </si>
  <si>
    <t>ပျင့်</t>
  </si>
  <si>
    <t>pyin1</t>
  </si>
  <si>
    <t>प्यिन1</t>
  </si>
  <si>
    <t>ပျင်</t>
  </si>
  <si>
    <t>प्यिन2</t>
  </si>
  <si>
    <t>ပျင်း</t>
  </si>
  <si>
    <t>प्यिन3</t>
  </si>
  <si>
    <t>ပျေတ်</t>
  </si>
  <si>
    <t>pyit1</t>
  </si>
  <si>
    <t>ပျစ်</t>
  </si>
  <si>
    <t>pyit2</t>
  </si>
  <si>
    <t>ပျု</t>
  </si>
  <si>
    <t>pyu1</t>
  </si>
  <si>
    <t>प्यु1</t>
  </si>
  <si>
    <t>ပျူ</t>
  </si>
  <si>
    <t>pyu2</t>
  </si>
  <si>
    <t>प्यु2</t>
  </si>
  <si>
    <t>ပျူး</t>
  </si>
  <si>
    <t>pyu3</t>
  </si>
  <si>
    <t>प्यु3</t>
  </si>
  <si>
    <t>ပျွန့်</t>
  </si>
  <si>
    <t>pyoon11</t>
  </si>
  <si>
    <t>प्युन11</t>
  </si>
  <si>
    <t>ပျွန်</t>
  </si>
  <si>
    <t>pyoon12</t>
  </si>
  <si>
    <t>प्युन12</t>
  </si>
  <si>
    <t>ပျွန်း</t>
  </si>
  <si>
    <t>pyoon13</t>
  </si>
  <si>
    <t>प्युन13</t>
  </si>
  <si>
    <t>ပျွမ့်</t>
  </si>
  <si>
    <t>pyoon21</t>
  </si>
  <si>
    <t>प्युन21</t>
  </si>
  <si>
    <t>ပျွမ်</t>
  </si>
  <si>
    <t>pyoon22</t>
  </si>
  <si>
    <t>प्युन22</t>
  </si>
  <si>
    <t>ပျွမ်း</t>
  </si>
  <si>
    <t>pyoon23</t>
  </si>
  <si>
    <t>प्युन23</t>
  </si>
  <si>
    <t>ပျွံ့</t>
  </si>
  <si>
    <t>pyoon31</t>
  </si>
  <si>
    <t>प्युन31</t>
  </si>
  <si>
    <t>ပျွံ</t>
  </si>
  <si>
    <t>pyoon32</t>
  </si>
  <si>
    <t>प्युन32</t>
  </si>
  <si>
    <t>ပျွံး</t>
  </si>
  <si>
    <t>pyoon33</t>
  </si>
  <si>
    <t>प्युन33</t>
  </si>
  <si>
    <t>ပျွတ်</t>
  </si>
  <si>
    <t>pyoot1</t>
  </si>
  <si>
    <t>प्युत1</t>
  </si>
  <si>
    <t>ပျွပ်</t>
  </si>
  <si>
    <t>pyoot2</t>
  </si>
  <si>
    <t>प्युत2</t>
  </si>
  <si>
    <t>ပျေ့</t>
  </si>
  <si>
    <t>pyay1</t>
  </si>
  <si>
    <t>प्ये1</t>
  </si>
  <si>
    <t>ပျေ</t>
  </si>
  <si>
    <t>pyay2</t>
  </si>
  <si>
    <t>प्ये2</t>
  </si>
  <si>
    <t>ပျေး</t>
  </si>
  <si>
    <t>pyay3</t>
  </si>
  <si>
    <t>प्ये3</t>
  </si>
  <si>
    <t>pyeare11</t>
  </si>
  <si>
    <t>प्ये³¹11</t>
  </si>
  <si>
    <t>ပျယ်</t>
  </si>
  <si>
    <t>pyeare12</t>
  </si>
  <si>
    <t>प्ये³¹12</t>
  </si>
  <si>
    <t>ပျဲ</t>
  </si>
  <si>
    <t>pyeare13</t>
  </si>
  <si>
    <t>प्ये³¹13</t>
  </si>
  <si>
    <t>ပျည့်</t>
  </si>
  <si>
    <t>pyeare21</t>
  </si>
  <si>
    <t>प्ये³¹21</t>
  </si>
  <si>
    <t>ပျည်</t>
  </si>
  <si>
    <t>pyeare22</t>
  </si>
  <si>
    <t>प्ये³¹22</t>
  </si>
  <si>
    <t>ပျည်း</t>
  </si>
  <si>
    <t>pyeare23</t>
  </si>
  <si>
    <t>प्ये³¹23</t>
  </si>
  <si>
    <t>ပျိတ်</t>
  </si>
  <si>
    <t>pyate1</t>
  </si>
  <si>
    <t>प्यै1</t>
  </si>
  <si>
    <t>ပျိပ်</t>
  </si>
  <si>
    <t>pyate2</t>
  </si>
  <si>
    <t>प्यै2</t>
  </si>
  <si>
    <t>ပျိန့်</t>
  </si>
  <si>
    <t>pyain1</t>
  </si>
  <si>
    <t>प्यैन11</t>
  </si>
  <si>
    <t>ပျိန်</t>
  </si>
  <si>
    <t>pyain2</t>
  </si>
  <si>
    <t>प्यैन12</t>
  </si>
  <si>
    <t>ပျိန်း</t>
  </si>
  <si>
    <t>pyain3</t>
  </si>
  <si>
    <t>प्यैन13</t>
  </si>
  <si>
    <t>ပျိမ့်</t>
  </si>
  <si>
    <t>pyaim1</t>
  </si>
  <si>
    <t>प्यैम1</t>
  </si>
  <si>
    <t>ပျိမ်</t>
  </si>
  <si>
    <t>pyaim2</t>
  </si>
  <si>
    <t>प्यैम2</t>
  </si>
  <si>
    <t>ပျိမ်း</t>
  </si>
  <si>
    <t>pyaim3</t>
  </si>
  <si>
    <t>प्यैम3</t>
  </si>
  <si>
    <t>ပျို့</t>
  </si>
  <si>
    <t>pyo1</t>
  </si>
  <si>
    <t>प्यो1</t>
  </si>
  <si>
    <t>ပျို</t>
  </si>
  <si>
    <t>pyo2</t>
  </si>
  <si>
    <t>प्यो2</t>
  </si>
  <si>
    <t>ပျိုး</t>
  </si>
  <si>
    <t>pyo3</t>
  </si>
  <si>
    <t>प्यो3</t>
  </si>
  <si>
    <t>ပျုန့်</t>
  </si>
  <si>
    <t>pyone11</t>
  </si>
  <si>
    <t>प्योन11</t>
  </si>
  <si>
    <t>ပျုန်</t>
  </si>
  <si>
    <t>pyone12</t>
  </si>
  <si>
    <t>प्योन12</t>
  </si>
  <si>
    <t>ပျုန်း</t>
  </si>
  <si>
    <t>pyone13</t>
  </si>
  <si>
    <t>प्योन13</t>
  </si>
  <si>
    <t>ပျုံ့</t>
  </si>
  <si>
    <t>pyone21</t>
  </si>
  <si>
    <t>प्योन21</t>
  </si>
  <si>
    <t>ပျုံ</t>
  </si>
  <si>
    <t>pyone22</t>
  </si>
  <si>
    <t>प्योन22</t>
  </si>
  <si>
    <t>ပျုံး</t>
  </si>
  <si>
    <t>pyone23</t>
  </si>
  <si>
    <t>प्योन23</t>
  </si>
  <si>
    <t>ပျုဏ့်</t>
  </si>
  <si>
    <t>pyone31</t>
  </si>
  <si>
    <t>प्योन31</t>
  </si>
  <si>
    <t>ပျုဏ်</t>
  </si>
  <si>
    <t>pyone32</t>
  </si>
  <si>
    <t>प्योन32</t>
  </si>
  <si>
    <t>ပျုဏ်း</t>
  </si>
  <si>
    <t>pyone33</t>
  </si>
  <si>
    <t>प्योन33</t>
  </si>
  <si>
    <t>ပျုတ်</t>
  </si>
  <si>
    <t>pyOat</t>
  </si>
  <si>
    <t>प्योट</t>
  </si>
  <si>
    <t>ပျုပ်</t>
  </si>
  <si>
    <t>pyOap</t>
  </si>
  <si>
    <t>प्योप</t>
  </si>
  <si>
    <t>ပျော့</t>
  </si>
  <si>
    <t>प्यौ1</t>
  </si>
  <si>
    <t>ပျော်</t>
  </si>
  <si>
    <t>प्यौ2</t>
  </si>
  <si>
    <t>ပျော</t>
  </si>
  <si>
    <t>प्यौ3</t>
  </si>
  <si>
    <t>pyoun1</t>
  </si>
  <si>
    <t>प्यौन1</t>
  </si>
  <si>
    <t>pyoun2</t>
  </si>
  <si>
    <t>प्यौन2</t>
  </si>
  <si>
    <t>pyoun3</t>
  </si>
  <si>
    <t>प्यौन3</t>
  </si>
  <si>
    <t>ပျောက်</t>
  </si>
  <si>
    <t>pyout</t>
  </si>
  <si>
    <t>प्यौत</t>
  </si>
  <si>
    <t>ပျန့်</t>
  </si>
  <si>
    <t>pyan1</t>
  </si>
  <si>
    <t>प्यं11</t>
  </si>
  <si>
    <t>ပျန်</t>
  </si>
  <si>
    <t>प्यं12</t>
  </si>
  <si>
    <t>ပျန်း</t>
  </si>
  <si>
    <t>pyan3</t>
  </si>
  <si>
    <t>प्यं13</t>
  </si>
  <si>
    <t>ပျမ့်</t>
  </si>
  <si>
    <t>pyam1</t>
  </si>
  <si>
    <t>प्यं21</t>
  </si>
  <si>
    <t>ပျမ်</t>
  </si>
  <si>
    <t>pyam2</t>
  </si>
  <si>
    <t>प्यं22</t>
  </si>
  <si>
    <t>ပျမ်း</t>
  </si>
  <si>
    <t>pyam3</t>
  </si>
  <si>
    <t>प्यं23</t>
  </si>
  <si>
    <t>ပျံ့</t>
  </si>
  <si>
    <t>प्यं31</t>
  </si>
  <si>
    <t>ပျံ</t>
  </si>
  <si>
    <t>प्यं32</t>
  </si>
  <si>
    <t>ပျဏ်</t>
  </si>
  <si>
    <t>pyam4</t>
  </si>
  <si>
    <t>प्यं4</t>
  </si>
  <si>
    <t>ပြ</t>
  </si>
  <si>
    <t>ပြာ</t>
  </si>
  <si>
    <t>ပြား</t>
  </si>
  <si>
    <t>ပြိုင့်</t>
  </si>
  <si>
    <t>ပြိုင်</t>
  </si>
  <si>
    <t>ပြိုင်း</t>
  </si>
  <si>
    <t>ပြိုက်</t>
  </si>
  <si>
    <t>ပြက်</t>
  </si>
  <si>
    <t>ပြတ်</t>
  </si>
  <si>
    <t>ပြပ်</t>
  </si>
  <si>
    <t>ပြဒ်</t>
  </si>
  <si>
    <t>ပြာတ်</t>
  </si>
  <si>
    <t>ပြာသ်</t>
  </si>
  <si>
    <t>ပြိ</t>
  </si>
  <si>
    <t>ပြီ</t>
  </si>
  <si>
    <t>ပြီး</t>
  </si>
  <si>
    <t>ပြင့်</t>
  </si>
  <si>
    <t>ပြင်</t>
  </si>
  <si>
    <t>ပြင်း</t>
  </si>
  <si>
    <t>ပြေတ်</t>
  </si>
  <si>
    <t>ပြစ်</t>
  </si>
  <si>
    <t>ပြု</t>
  </si>
  <si>
    <t>ပြူ</t>
  </si>
  <si>
    <t>ပြူး</t>
  </si>
  <si>
    <t>ပြွန့်</t>
  </si>
  <si>
    <t>ပြွန်</t>
  </si>
  <si>
    <t>ပြွန်း</t>
  </si>
  <si>
    <t>ပြွမ့်</t>
  </si>
  <si>
    <t>ပြွမ်</t>
  </si>
  <si>
    <t>ပြွမ်း</t>
  </si>
  <si>
    <t>ပြွံ့</t>
  </si>
  <si>
    <t>ပြွံ</t>
  </si>
  <si>
    <t>ပြွံး</t>
  </si>
  <si>
    <t>ပြွတ်</t>
  </si>
  <si>
    <t>ပြွပ်</t>
  </si>
  <si>
    <t>ပြေ့</t>
  </si>
  <si>
    <t>ပြေ</t>
  </si>
  <si>
    <t>ပြေး</t>
  </si>
  <si>
    <t>ပြယ်</t>
  </si>
  <si>
    <t>ပြဲ</t>
  </si>
  <si>
    <t>ပြည့်</t>
  </si>
  <si>
    <t>ပြည်</t>
  </si>
  <si>
    <t>ပြည်း</t>
  </si>
  <si>
    <t>ပြိတ်</t>
  </si>
  <si>
    <t>ပြိပ်</t>
  </si>
  <si>
    <t>ပြိန့်</t>
  </si>
  <si>
    <t>ပြိန်</t>
  </si>
  <si>
    <t>ပြိန်း</t>
  </si>
  <si>
    <t>ပြိမ့်</t>
  </si>
  <si>
    <t>ပြိမ်</t>
  </si>
  <si>
    <t>ပြိမ်း</t>
  </si>
  <si>
    <t>ပြို့</t>
  </si>
  <si>
    <t>ပြို</t>
  </si>
  <si>
    <t>ပြိုး</t>
  </si>
  <si>
    <t>ပြုန့်</t>
  </si>
  <si>
    <t>ပြုန်</t>
  </si>
  <si>
    <t>ပြုန်း</t>
  </si>
  <si>
    <t>ပြုံ့</t>
  </si>
  <si>
    <t>ပြုံ</t>
  </si>
  <si>
    <t>ပြုံး</t>
  </si>
  <si>
    <t>ပြုဏ့်</t>
  </si>
  <si>
    <t>ပြုဏ်</t>
  </si>
  <si>
    <t>ပြုဏ်း</t>
  </si>
  <si>
    <t>ပြုတ်</t>
  </si>
  <si>
    <t>ပြုပ်</t>
  </si>
  <si>
    <t>ပြော့</t>
  </si>
  <si>
    <t>ပြော်</t>
  </si>
  <si>
    <t>ပြော</t>
  </si>
  <si>
    <t>ပြောက်</t>
  </si>
  <si>
    <t>ပြန့်</t>
  </si>
  <si>
    <t>ပြန်</t>
  </si>
  <si>
    <t>ပြန်း</t>
  </si>
  <si>
    <t>ပြမ့်</t>
  </si>
  <si>
    <t>ပြမ်</t>
  </si>
  <si>
    <t>ပြမ်း</t>
  </si>
  <si>
    <t>ပြံ့</t>
  </si>
  <si>
    <t>ပြံ</t>
  </si>
  <si>
    <t>ပြဏ်</t>
  </si>
  <si>
    <t>ပှ</t>
  </si>
  <si>
    <t>hpa1</t>
  </si>
  <si>
    <t>ပှာ</t>
  </si>
  <si>
    <t>hpa2</t>
  </si>
  <si>
    <t>ပှား</t>
  </si>
  <si>
    <t>hpa3</t>
  </si>
  <si>
    <t>ပှိုင့်</t>
  </si>
  <si>
    <t>hpine1</t>
  </si>
  <si>
    <t>ပှိုင်</t>
  </si>
  <si>
    <t>hpine2</t>
  </si>
  <si>
    <t>ပှိုင်း</t>
  </si>
  <si>
    <t>hpine3</t>
  </si>
  <si>
    <t>ပှိုက်</t>
  </si>
  <si>
    <t>ပှက်</t>
  </si>
  <si>
    <t>hpet1</t>
  </si>
  <si>
    <t>ပှတ်</t>
  </si>
  <si>
    <t>hput1</t>
  </si>
  <si>
    <t>ပှပ်</t>
  </si>
  <si>
    <t>hput2</t>
  </si>
  <si>
    <t>ပှဒ်</t>
  </si>
  <si>
    <t>hput3</t>
  </si>
  <si>
    <t>ပှာတ်</t>
  </si>
  <si>
    <t>hput4</t>
  </si>
  <si>
    <t>ပှာသ်</t>
  </si>
  <si>
    <t>hput5</t>
  </si>
  <si>
    <t>ပှိ</t>
  </si>
  <si>
    <t>ပှီ</t>
  </si>
  <si>
    <t>ပှီး</t>
  </si>
  <si>
    <t>ပှင့်</t>
  </si>
  <si>
    <t>hpin1</t>
  </si>
  <si>
    <t>ပှင်</t>
  </si>
  <si>
    <t>ပှင်း</t>
  </si>
  <si>
    <t>hpin3</t>
  </si>
  <si>
    <t>ပှေတ်</t>
  </si>
  <si>
    <t>hpit1</t>
  </si>
  <si>
    <t>ပှစ်</t>
  </si>
  <si>
    <t>hpit2</t>
  </si>
  <si>
    <t>ပှု</t>
  </si>
  <si>
    <t>hpu1</t>
  </si>
  <si>
    <t>ပှူ</t>
  </si>
  <si>
    <t>hpu2</t>
  </si>
  <si>
    <t>ပှူး</t>
  </si>
  <si>
    <t>hpu3</t>
  </si>
  <si>
    <t>ပှွန့်</t>
  </si>
  <si>
    <t>hpoon11</t>
  </si>
  <si>
    <t>ပှွန်</t>
  </si>
  <si>
    <t>hpoon12</t>
  </si>
  <si>
    <t>ပှွန်း</t>
  </si>
  <si>
    <t>hpoon13</t>
  </si>
  <si>
    <t>ပှွမ့်</t>
  </si>
  <si>
    <t>hpoon21</t>
  </si>
  <si>
    <t>ပှွမ်</t>
  </si>
  <si>
    <t>hpoon22</t>
  </si>
  <si>
    <t>ပှွမ်း</t>
  </si>
  <si>
    <t>hpoon23</t>
  </si>
  <si>
    <t>ပှွံ့</t>
  </si>
  <si>
    <t>hpoon31</t>
  </si>
  <si>
    <t>ပှွံ</t>
  </si>
  <si>
    <t>hpoon32</t>
  </si>
  <si>
    <t>ပှွံး</t>
  </si>
  <si>
    <t>hpoon33</t>
  </si>
  <si>
    <t>ပှွတ်</t>
  </si>
  <si>
    <t>hpoot1</t>
  </si>
  <si>
    <t>ပှွပ်</t>
  </si>
  <si>
    <t>hpoot2</t>
  </si>
  <si>
    <t>ပှေ့</t>
  </si>
  <si>
    <t>hpay1</t>
  </si>
  <si>
    <t>ပှေ</t>
  </si>
  <si>
    <t>hpay2</t>
  </si>
  <si>
    <t>ပှေး</t>
  </si>
  <si>
    <t>hpay3</t>
  </si>
  <si>
    <t>hpeare11</t>
  </si>
  <si>
    <t>ပှယ်</t>
  </si>
  <si>
    <t>hpeare12</t>
  </si>
  <si>
    <t>ပှဲ</t>
  </si>
  <si>
    <t>hpeare13</t>
  </si>
  <si>
    <t>ပှည့်</t>
  </si>
  <si>
    <t>hpeare21</t>
  </si>
  <si>
    <t>ပှည်</t>
  </si>
  <si>
    <t>hpeare22</t>
  </si>
  <si>
    <t>ပှည်း</t>
  </si>
  <si>
    <t>hpeare23</t>
  </si>
  <si>
    <t>ပှိတ်</t>
  </si>
  <si>
    <t>hpate1</t>
  </si>
  <si>
    <t>ပှိပ်</t>
  </si>
  <si>
    <t>hpate2</t>
  </si>
  <si>
    <t>ပှိန့်</t>
  </si>
  <si>
    <t>hpain1</t>
  </si>
  <si>
    <t>ပှိန်</t>
  </si>
  <si>
    <t>hpain2</t>
  </si>
  <si>
    <t>ပှိန်း</t>
  </si>
  <si>
    <t>hpain3</t>
  </si>
  <si>
    <t>ပှိမ့်</t>
  </si>
  <si>
    <t>hpaim1</t>
  </si>
  <si>
    <t>ပှိမ်</t>
  </si>
  <si>
    <t>hpaim2</t>
  </si>
  <si>
    <t>ပှိမ်း</t>
  </si>
  <si>
    <t>hpaim3</t>
  </si>
  <si>
    <t>ပှို့</t>
  </si>
  <si>
    <t>hpo1</t>
  </si>
  <si>
    <t>ပှို</t>
  </si>
  <si>
    <t>hpo2</t>
  </si>
  <si>
    <t>ပှိုး</t>
  </si>
  <si>
    <t>hpo3</t>
  </si>
  <si>
    <t>ပှုန့်</t>
  </si>
  <si>
    <t>hpone11</t>
  </si>
  <si>
    <t>ပှုန်</t>
  </si>
  <si>
    <t>hpone12</t>
  </si>
  <si>
    <t>ပှုန်း</t>
  </si>
  <si>
    <t>hpone13</t>
  </si>
  <si>
    <t>ပှုံ့</t>
  </si>
  <si>
    <t>hpone21</t>
  </si>
  <si>
    <t>ပှုံ</t>
  </si>
  <si>
    <t>hpone22</t>
  </si>
  <si>
    <t>ပှုံး</t>
  </si>
  <si>
    <t>hpone23</t>
  </si>
  <si>
    <t>ပှုဏ့်</t>
  </si>
  <si>
    <t>hpone31</t>
  </si>
  <si>
    <t>ပှုဏ်</t>
  </si>
  <si>
    <t>hpone32</t>
  </si>
  <si>
    <t>ပှုဏ်း</t>
  </si>
  <si>
    <t>hpone33</t>
  </si>
  <si>
    <t>ပှုတ်</t>
  </si>
  <si>
    <t>hpOat</t>
  </si>
  <si>
    <t>ပှုပ်</t>
  </si>
  <si>
    <t>hpOap</t>
  </si>
  <si>
    <t>ပှော့</t>
  </si>
  <si>
    <t>hpau1</t>
  </si>
  <si>
    <t>ပှော်</t>
  </si>
  <si>
    <t>hpau2</t>
  </si>
  <si>
    <t>ပှော</t>
  </si>
  <si>
    <t>hpau3</t>
  </si>
  <si>
    <t>hpoun1</t>
  </si>
  <si>
    <t>hpoun2</t>
  </si>
  <si>
    <t>hpoun3</t>
  </si>
  <si>
    <t>ပှောက်</t>
  </si>
  <si>
    <t>hpout</t>
  </si>
  <si>
    <t>ပှန့်</t>
  </si>
  <si>
    <t>hpan1</t>
  </si>
  <si>
    <t>ပှန်</t>
  </si>
  <si>
    <t>hpan2</t>
  </si>
  <si>
    <t>ပှန်း</t>
  </si>
  <si>
    <t>hpan3</t>
  </si>
  <si>
    <t>ပှမ့်</t>
  </si>
  <si>
    <t>hpam1</t>
  </si>
  <si>
    <t>ပှမ်</t>
  </si>
  <si>
    <t>hpam2</t>
  </si>
  <si>
    <t>ပှမ်း</t>
  </si>
  <si>
    <t>hpam3</t>
  </si>
  <si>
    <t>ပှံ့</t>
  </si>
  <si>
    <t>ပှံ</t>
  </si>
  <si>
    <t>ပှဏ်</t>
  </si>
  <si>
    <t>hpam4</t>
  </si>
  <si>
    <t>ပွ</t>
  </si>
  <si>
    <t>pwa1</t>
  </si>
  <si>
    <t>ပွာ</t>
  </si>
  <si>
    <t>pwa2</t>
  </si>
  <si>
    <t>प्वा2</t>
  </si>
  <si>
    <t>ပွား</t>
  </si>
  <si>
    <t>pwa3</t>
  </si>
  <si>
    <t>प्वा3</t>
  </si>
  <si>
    <t>ပွိုင့်</t>
  </si>
  <si>
    <t>pwine1</t>
  </si>
  <si>
    <t>प्वाइन1</t>
  </si>
  <si>
    <t>ပွိုင်</t>
  </si>
  <si>
    <t>pwine2</t>
  </si>
  <si>
    <t>प्वाइन2</t>
  </si>
  <si>
    <t>ပွိုင်း</t>
  </si>
  <si>
    <t>pwine3</t>
  </si>
  <si>
    <t>प्वाइन3</t>
  </si>
  <si>
    <t>ပွိုက်</t>
  </si>
  <si>
    <t>ပွက်</t>
  </si>
  <si>
    <t>pwet1</t>
  </si>
  <si>
    <t>pwut1</t>
  </si>
  <si>
    <t>pwut2</t>
  </si>
  <si>
    <t>ပွဒ်</t>
  </si>
  <si>
    <t>pwut3</t>
  </si>
  <si>
    <t>ပွာတ်</t>
  </si>
  <si>
    <t>pwut4</t>
  </si>
  <si>
    <t>ပွာသ်</t>
  </si>
  <si>
    <t>pwut5</t>
  </si>
  <si>
    <t>ပွိ</t>
  </si>
  <si>
    <t>प्वि1</t>
  </si>
  <si>
    <t>ပွီ</t>
  </si>
  <si>
    <t>प्वि2</t>
  </si>
  <si>
    <t>ပွီး</t>
  </si>
  <si>
    <t>प्वि3</t>
  </si>
  <si>
    <t>ပွင့်</t>
  </si>
  <si>
    <t>pwin1</t>
  </si>
  <si>
    <t>प्विन1</t>
  </si>
  <si>
    <t>ပွင်</t>
  </si>
  <si>
    <t>प्विन2</t>
  </si>
  <si>
    <t>ပွင်း</t>
  </si>
  <si>
    <t>pwin3</t>
  </si>
  <si>
    <t>प्विन3</t>
  </si>
  <si>
    <t>ပွေတ်</t>
  </si>
  <si>
    <t>pwit1</t>
  </si>
  <si>
    <t>ပွစ်</t>
  </si>
  <si>
    <t>pwit2</t>
  </si>
  <si>
    <t>ပွု</t>
  </si>
  <si>
    <t>pwu1</t>
  </si>
  <si>
    <t>प्वु1</t>
  </si>
  <si>
    <t>ပွူ</t>
  </si>
  <si>
    <t>pwu2</t>
  </si>
  <si>
    <t>प्वु2</t>
  </si>
  <si>
    <t>ပွူး</t>
  </si>
  <si>
    <t>pwu3</t>
  </si>
  <si>
    <t>प्वु3</t>
  </si>
  <si>
    <t>ပွေ့</t>
  </si>
  <si>
    <t>pway1</t>
  </si>
  <si>
    <t>प्वे1</t>
  </si>
  <si>
    <t>ပွေ</t>
  </si>
  <si>
    <t>pway2</t>
  </si>
  <si>
    <t>प्वे2</t>
  </si>
  <si>
    <t>ပွေး</t>
  </si>
  <si>
    <t>pway3</t>
  </si>
  <si>
    <t>प्वे3</t>
  </si>
  <si>
    <t>pweare11</t>
  </si>
  <si>
    <t>प्वे³¹11</t>
  </si>
  <si>
    <t>ပွယ်</t>
  </si>
  <si>
    <t>pweare12</t>
  </si>
  <si>
    <t>प्वे³¹12</t>
  </si>
  <si>
    <t>ပွဲ</t>
  </si>
  <si>
    <t>pweare13</t>
  </si>
  <si>
    <t>प्वे³¹13</t>
  </si>
  <si>
    <t>ပွည့်</t>
  </si>
  <si>
    <t>pweare21</t>
  </si>
  <si>
    <t>प्वे³¹21</t>
  </si>
  <si>
    <t>ပွည်</t>
  </si>
  <si>
    <t>pweare22</t>
  </si>
  <si>
    <t>प्वे³¹22</t>
  </si>
  <si>
    <t>ပွည်း</t>
  </si>
  <si>
    <t>pweare23</t>
  </si>
  <si>
    <t>प्वे³¹23</t>
  </si>
  <si>
    <t>ပွိတ်</t>
  </si>
  <si>
    <t>pwate1</t>
  </si>
  <si>
    <t>प्वै1</t>
  </si>
  <si>
    <t>ပွိပ်</t>
  </si>
  <si>
    <t>pwate2</t>
  </si>
  <si>
    <t>प्वै2</t>
  </si>
  <si>
    <t>ပွိန့်</t>
  </si>
  <si>
    <t>pwain1</t>
  </si>
  <si>
    <t>प्वैन11</t>
  </si>
  <si>
    <t>ပွိန်</t>
  </si>
  <si>
    <t>pwain2</t>
  </si>
  <si>
    <t>प्वैन12</t>
  </si>
  <si>
    <t>ပွိန်း</t>
  </si>
  <si>
    <t>pwain3</t>
  </si>
  <si>
    <t>प्वैन13</t>
  </si>
  <si>
    <t>ပွိမ့်</t>
  </si>
  <si>
    <t>pwaim1</t>
  </si>
  <si>
    <t>प्वैम1</t>
  </si>
  <si>
    <t>ပွိမ်</t>
  </si>
  <si>
    <t>pwaim2</t>
  </si>
  <si>
    <t>प्वैम2</t>
  </si>
  <si>
    <t>ပွိမ်း</t>
  </si>
  <si>
    <t>pwaim3</t>
  </si>
  <si>
    <t>प्वैम3</t>
  </si>
  <si>
    <t>ပွို့</t>
  </si>
  <si>
    <t>pwo1</t>
  </si>
  <si>
    <t>प्वो1</t>
  </si>
  <si>
    <t>ပွို</t>
  </si>
  <si>
    <t>pwo2</t>
  </si>
  <si>
    <t>प्वो2</t>
  </si>
  <si>
    <t>ပွိုး</t>
  </si>
  <si>
    <t>pwo3</t>
  </si>
  <si>
    <t>प्वो3</t>
  </si>
  <si>
    <t>ပွုန့်</t>
  </si>
  <si>
    <t>pwone11</t>
  </si>
  <si>
    <t>प्वोन11</t>
  </si>
  <si>
    <t>ပွုန်</t>
  </si>
  <si>
    <t>pwone12</t>
  </si>
  <si>
    <t>प्वोन12</t>
  </si>
  <si>
    <t>ပွုန်း</t>
  </si>
  <si>
    <t>pwone13</t>
  </si>
  <si>
    <t>प्वोन13</t>
  </si>
  <si>
    <t>ပွုံ့</t>
  </si>
  <si>
    <t>pwone21</t>
  </si>
  <si>
    <t>प्वोन21</t>
  </si>
  <si>
    <t>ပွုံ</t>
  </si>
  <si>
    <t>pwone22</t>
  </si>
  <si>
    <t>प्वोन22</t>
  </si>
  <si>
    <t>ပွုံး</t>
  </si>
  <si>
    <t>pwone23</t>
  </si>
  <si>
    <t>प्वोन23</t>
  </si>
  <si>
    <t>ပွုဏ့်</t>
  </si>
  <si>
    <t>pwone31</t>
  </si>
  <si>
    <t>प्वोन31</t>
  </si>
  <si>
    <t>ပွုဏ်</t>
  </si>
  <si>
    <t>pwone32</t>
  </si>
  <si>
    <t>प्वोन32</t>
  </si>
  <si>
    <t>ပွုဏ်း</t>
  </si>
  <si>
    <t>pwone33</t>
  </si>
  <si>
    <t>प्वोन33</t>
  </si>
  <si>
    <t>ပွုတ်</t>
  </si>
  <si>
    <t>pwOat</t>
  </si>
  <si>
    <t>प्वोट</t>
  </si>
  <si>
    <t>ပွုပ်</t>
  </si>
  <si>
    <t>pwOap</t>
  </si>
  <si>
    <t>प्वोप</t>
  </si>
  <si>
    <t>ပွော့</t>
  </si>
  <si>
    <t>pwau1</t>
  </si>
  <si>
    <t>प्वौ1</t>
  </si>
  <si>
    <t>ပွော်</t>
  </si>
  <si>
    <t>pwau2</t>
  </si>
  <si>
    <t>प्वौ2</t>
  </si>
  <si>
    <t>ပွော</t>
  </si>
  <si>
    <t>pwau3</t>
  </si>
  <si>
    <t>प्वौ3</t>
  </si>
  <si>
    <t>pwoun1</t>
  </si>
  <si>
    <t>प्वौन1</t>
  </si>
  <si>
    <t>pwoun2</t>
  </si>
  <si>
    <t>प्वौन2</t>
  </si>
  <si>
    <t>pwoun3</t>
  </si>
  <si>
    <t>प्वौन3</t>
  </si>
  <si>
    <t>ပွောက်</t>
  </si>
  <si>
    <t>pwout</t>
  </si>
  <si>
    <t>प्वौत</t>
  </si>
  <si>
    <t>pwan1</t>
  </si>
  <si>
    <t>pwan2</t>
  </si>
  <si>
    <t>pwan3</t>
  </si>
  <si>
    <t>pwam1</t>
  </si>
  <si>
    <t>pwam2</t>
  </si>
  <si>
    <t>pwam3</t>
  </si>
  <si>
    <t>ပွဏ်</t>
  </si>
  <si>
    <t>pwam4</t>
  </si>
  <si>
    <t>प्वं4</t>
  </si>
  <si>
    <t>ပွှ</t>
  </si>
  <si>
    <t>ပွှာ</t>
  </si>
  <si>
    <t>ပွှား</t>
  </si>
  <si>
    <t>ပွှိုင့်</t>
  </si>
  <si>
    <t>ပွှိုင်</t>
  </si>
  <si>
    <t>ပွှိုင်း</t>
  </si>
  <si>
    <t>ပွှိုက်</t>
  </si>
  <si>
    <t>ပွှက်</t>
  </si>
  <si>
    <t>ပွှတ်</t>
  </si>
  <si>
    <t>ပွှပ်</t>
  </si>
  <si>
    <t>ပွှဒ်</t>
  </si>
  <si>
    <t>ပွှာတ်</t>
  </si>
  <si>
    <t>ပွှာသ်</t>
  </si>
  <si>
    <t>ပွှိ</t>
  </si>
  <si>
    <t>ပွှီ</t>
  </si>
  <si>
    <t>ပွှီး</t>
  </si>
  <si>
    <t>ပွှင့်</t>
  </si>
  <si>
    <t>ပွှင်</t>
  </si>
  <si>
    <t>ပွှင်း</t>
  </si>
  <si>
    <t>ပွှေတ်</t>
  </si>
  <si>
    <t>ပွှစ်</t>
  </si>
  <si>
    <t>ပွှု</t>
  </si>
  <si>
    <t>ပွှူ</t>
  </si>
  <si>
    <t>ပွှူး</t>
  </si>
  <si>
    <t>ပွှေ့</t>
  </si>
  <si>
    <t>ပွှေ</t>
  </si>
  <si>
    <t>ပွှေး</t>
  </si>
  <si>
    <t>ပွှယ်</t>
  </si>
  <si>
    <t>ပွှဲ</t>
  </si>
  <si>
    <t>ပွှည့်</t>
  </si>
  <si>
    <t>ပွှည်</t>
  </si>
  <si>
    <t>ပွှည်း</t>
  </si>
  <si>
    <t>ပွှိတ်</t>
  </si>
  <si>
    <t>ပွှိပ်</t>
  </si>
  <si>
    <t>ပွှိန့်</t>
  </si>
  <si>
    <t>ပွှိန်</t>
  </si>
  <si>
    <t>ပွှိန်း</t>
  </si>
  <si>
    <t>ပွှိမ့်</t>
  </si>
  <si>
    <t>ပွှိမ်</t>
  </si>
  <si>
    <t>ပွှိမ်း</t>
  </si>
  <si>
    <t>ပွှို့</t>
  </si>
  <si>
    <t>ပွှို</t>
  </si>
  <si>
    <t>ပွှိုး</t>
  </si>
  <si>
    <t>ပွှုန့်</t>
  </si>
  <si>
    <t>ပွှုန်</t>
  </si>
  <si>
    <t>ပွှုန်း</t>
  </si>
  <si>
    <t>ပွှုံ့</t>
  </si>
  <si>
    <t>ပွှုံ</t>
  </si>
  <si>
    <t>ပွှုံး</t>
  </si>
  <si>
    <t>ပွှုဏ့်</t>
  </si>
  <si>
    <t>ပွှုဏ်</t>
  </si>
  <si>
    <t>ပွှုဏ်း</t>
  </si>
  <si>
    <t>ပွှုတ်</t>
  </si>
  <si>
    <t>ပွှုပ်</t>
  </si>
  <si>
    <t>ပွှော့</t>
  </si>
  <si>
    <t>ပွှော်</t>
  </si>
  <si>
    <t>ပွှော</t>
  </si>
  <si>
    <t>ပွှောက်</t>
  </si>
  <si>
    <t>ပွှန့်</t>
  </si>
  <si>
    <t>ပွှန်</t>
  </si>
  <si>
    <t>ပွှန်း</t>
  </si>
  <si>
    <t>ပွှမ့်</t>
  </si>
  <si>
    <t>ပွှမ်</t>
  </si>
  <si>
    <t>ပွှမ်း</t>
  </si>
  <si>
    <t>ပွှံ့</t>
  </si>
  <si>
    <t>ပွှံ</t>
  </si>
  <si>
    <t>ပွှဏ်</t>
  </si>
  <si>
    <t>ဖျ</t>
  </si>
  <si>
    <t>phya1</t>
  </si>
  <si>
    <t>ဖျာ</t>
  </si>
  <si>
    <t>phya2</t>
  </si>
  <si>
    <t>फ्या2</t>
  </si>
  <si>
    <t>ဖျား</t>
  </si>
  <si>
    <t>phya3</t>
  </si>
  <si>
    <t>फ्या3</t>
  </si>
  <si>
    <t>ဖျိုင့်</t>
  </si>
  <si>
    <t>phyine1</t>
  </si>
  <si>
    <t>फ्याइन1</t>
  </si>
  <si>
    <t>ဖျိုင်</t>
  </si>
  <si>
    <t>phyine2</t>
  </si>
  <si>
    <t>फ्याइन2</t>
  </si>
  <si>
    <t>ဖျိုင်း</t>
  </si>
  <si>
    <t>phyine3</t>
  </si>
  <si>
    <t>फ्याइन3</t>
  </si>
  <si>
    <t>ဖျိုက်</t>
  </si>
  <si>
    <t>ဖျက်</t>
  </si>
  <si>
    <t>phyet1</t>
  </si>
  <si>
    <t>ဖျတ်</t>
  </si>
  <si>
    <t>phyut1</t>
  </si>
  <si>
    <t>ဖျပ်</t>
  </si>
  <si>
    <t>phyut2</t>
  </si>
  <si>
    <t>ဖျဒ်</t>
  </si>
  <si>
    <t>phyut3</t>
  </si>
  <si>
    <t>ဖျာတ်</t>
  </si>
  <si>
    <t>phyut4</t>
  </si>
  <si>
    <t>ဖျာသ်</t>
  </si>
  <si>
    <t>phyut5</t>
  </si>
  <si>
    <t>ဖျိ</t>
  </si>
  <si>
    <t>फ्यि1</t>
  </si>
  <si>
    <t>ဖျီ</t>
  </si>
  <si>
    <t>फ्यि2</t>
  </si>
  <si>
    <t>ဖျီး</t>
  </si>
  <si>
    <t>फ्यि3</t>
  </si>
  <si>
    <t>ဖျင့်</t>
  </si>
  <si>
    <t>phyin1</t>
  </si>
  <si>
    <t>फ्यिन1</t>
  </si>
  <si>
    <t>ဖျင်</t>
  </si>
  <si>
    <t>फ्यिन2</t>
  </si>
  <si>
    <t>ဖျင်း</t>
  </si>
  <si>
    <t>phyin3</t>
  </si>
  <si>
    <t>फ्यिन3</t>
  </si>
  <si>
    <t>ဖျေတ်</t>
  </si>
  <si>
    <t>phyit1</t>
  </si>
  <si>
    <t>ဖျစ်</t>
  </si>
  <si>
    <t>phyit2</t>
  </si>
  <si>
    <t>ဖျု</t>
  </si>
  <si>
    <t>phyu1</t>
  </si>
  <si>
    <t>फ्यु1</t>
  </si>
  <si>
    <t>ဖျူ</t>
  </si>
  <si>
    <t>phyu2</t>
  </si>
  <si>
    <t>फ्यु2</t>
  </si>
  <si>
    <t>ဖျူး</t>
  </si>
  <si>
    <t>phyu3</t>
  </si>
  <si>
    <t>फ्यु3</t>
  </si>
  <si>
    <t>ဖျွန့်</t>
  </si>
  <si>
    <t>phyoon11</t>
  </si>
  <si>
    <t>फ्युन11</t>
  </si>
  <si>
    <t>ဖျွန်</t>
  </si>
  <si>
    <t>phyoon12</t>
  </si>
  <si>
    <t>फ्युन12</t>
  </si>
  <si>
    <t>ဖျွန်း</t>
  </si>
  <si>
    <t>phyoon13</t>
  </si>
  <si>
    <t>फ्युन13</t>
  </si>
  <si>
    <t>ဖျွမ့်</t>
  </si>
  <si>
    <t>phyoon21</t>
  </si>
  <si>
    <t>फ्युन21</t>
  </si>
  <si>
    <t>ဖျွမ်</t>
  </si>
  <si>
    <t>phyoon22</t>
  </si>
  <si>
    <t>फ्युन22</t>
  </si>
  <si>
    <t>ဖျွမ်း</t>
  </si>
  <si>
    <t>phyoon23</t>
  </si>
  <si>
    <t>फ्युन23</t>
  </si>
  <si>
    <t>ဖျွံ့</t>
  </si>
  <si>
    <t>phyoon31</t>
  </si>
  <si>
    <t>फ्युन31</t>
  </si>
  <si>
    <t>ဖျွံ</t>
  </si>
  <si>
    <t>phyoon32</t>
  </si>
  <si>
    <t>फ्युन32</t>
  </si>
  <si>
    <t>ဖျွံး</t>
  </si>
  <si>
    <t>phyoon33</t>
  </si>
  <si>
    <t>फ्युन33</t>
  </si>
  <si>
    <t>ဖျွတ်</t>
  </si>
  <si>
    <t>phyoot1</t>
  </si>
  <si>
    <t>फ्युत1</t>
  </si>
  <si>
    <t>ဖျွပ်</t>
  </si>
  <si>
    <t>phyoot2</t>
  </si>
  <si>
    <t>फ्युत2</t>
  </si>
  <si>
    <t>ဖျေ့</t>
  </si>
  <si>
    <t>phyay1</t>
  </si>
  <si>
    <t>फ्ये1</t>
  </si>
  <si>
    <t>ဖျေ</t>
  </si>
  <si>
    <t>phyay2</t>
  </si>
  <si>
    <t>फ्ये2</t>
  </si>
  <si>
    <t>ဖျေး</t>
  </si>
  <si>
    <t>phyay3</t>
  </si>
  <si>
    <t>फ्ये3</t>
  </si>
  <si>
    <t>phyeare11</t>
  </si>
  <si>
    <t>फ्ये³¹11</t>
  </si>
  <si>
    <t>ဖျယ်</t>
  </si>
  <si>
    <t>phyeare12</t>
  </si>
  <si>
    <t>फ्ये³¹12</t>
  </si>
  <si>
    <t>ဖျဲ</t>
  </si>
  <si>
    <t>phyeare13</t>
  </si>
  <si>
    <t>फ्ये³¹13</t>
  </si>
  <si>
    <t>ဖျည့်</t>
  </si>
  <si>
    <t>phyeare21</t>
  </si>
  <si>
    <t>फ्ये³¹21</t>
  </si>
  <si>
    <t>ဖျည်</t>
  </si>
  <si>
    <t>phyeare22</t>
  </si>
  <si>
    <t>फ्ये³¹22</t>
  </si>
  <si>
    <t>ဖျည်း</t>
  </si>
  <si>
    <t>phyeare23</t>
  </si>
  <si>
    <t>फ्ये³¹23</t>
  </si>
  <si>
    <t>ဖျိတ်</t>
  </si>
  <si>
    <t>phyate1</t>
  </si>
  <si>
    <t>फ्यै1</t>
  </si>
  <si>
    <t>ဖျိပ်</t>
  </si>
  <si>
    <t>phyate2</t>
  </si>
  <si>
    <t>फ्यै2</t>
  </si>
  <si>
    <t>ဖျိန့်</t>
  </si>
  <si>
    <t>phyain1</t>
  </si>
  <si>
    <t>फ्यैन11</t>
  </si>
  <si>
    <t>ဖျိန်</t>
  </si>
  <si>
    <t>phyain2</t>
  </si>
  <si>
    <t>फ्यैन12</t>
  </si>
  <si>
    <t>ဖျိန်း</t>
  </si>
  <si>
    <t>phyain3</t>
  </si>
  <si>
    <t>फ्यैन13</t>
  </si>
  <si>
    <t>ဖျိမ့်</t>
  </si>
  <si>
    <t>phyaim1</t>
  </si>
  <si>
    <t>फ्यैम1</t>
  </si>
  <si>
    <t>ဖျိမ်</t>
  </si>
  <si>
    <t>phyaim2</t>
  </si>
  <si>
    <t>फ्यैम2</t>
  </si>
  <si>
    <t>ဖျိမ်း</t>
  </si>
  <si>
    <t>phyaim3</t>
  </si>
  <si>
    <t>फ्यैम3</t>
  </si>
  <si>
    <t>ဖျို့</t>
  </si>
  <si>
    <t>phyo1</t>
  </si>
  <si>
    <t>फ्यो1</t>
  </si>
  <si>
    <t>ဖျို</t>
  </si>
  <si>
    <t>phyo2</t>
  </si>
  <si>
    <t>फ्यो2</t>
  </si>
  <si>
    <t>ဖျိုး</t>
  </si>
  <si>
    <t>phyo3</t>
  </si>
  <si>
    <t>फ्यो3</t>
  </si>
  <si>
    <t>ဖျုန့်</t>
  </si>
  <si>
    <t>phyone11</t>
  </si>
  <si>
    <t>फ्योन11</t>
  </si>
  <si>
    <t>ဖျုန်</t>
  </si>
  <si>
    <t>phyone12</t>
  </si>
  <si>
    <t>फ्योन12</t>
  </si>
  <si>
    <t>ဖျုန်း</t>
  </si>
  <si>
    <t>phyone13</t>
  </si>
  <si>
    <t>फ्योन13</t>
  </si>
  <si>
    <t>ဖျုံ့</t>
  </si>
  <si>
    <t>phyone21</t>
  </si>
  <si>
    <t>फ्योन21</t>
  </si>
  <si>
    <t>ဖျုံ</t>
  </si>
  <si>
    <t>phyone22</t>
  </si>
  <si>
    <t>फ्योन22</t>
  </si>
  <si>
    <t>ဖျုံး</t>
  </si>
  <si>
    <t>phyone23</t>
  </si>
  <si>
    <t>फ्योन23</t>
  </si>
  <si>
    <t>ဖျုဏ့်</t>
  </si>
  <si>
    <t>phyone31</t>
  </si>
  <si>
    <t>फ्योन31</t>
  </si>
  <si>
    <t>ဖျုဏ်</t>
  </si>
  <si>
    <t>phyone32</t>
  </si>
  <si>
    <t>फ्योन32</t>
  </si>
  <si>
    <t>ဖျုဏ်း</t>
  </si>
  <si>
    <t>phyone33</t>
  </si>
  <si>
    <t>फ्योन33</t>
  </si>
  <si>
    <t>ဖျုတ်</t>
  </si>
  <si>
    <t>phyOat</t>
  </si>
  <si>
    <t>फ्योट</t>
  </si>
  <si>
    <t>ဖျုပ်</t>
  </si>
  <si>
    <t>phyOap</t>
  </si>
  <si>
    <t>फ्योप</t>
  </si>
  <si>
    <t>ဖျော့</t>
  </si>
  <si>
    <t>phyau1</t>
  </si>
  <si>
    <t>फ्यौ1</t>
  </si>
  <si>
    <t>ဖျော်</t>
  </si>
  <si>
    <t>phyau2</t>
  </si>
  <si>
    <t>फ्यौ2</t>
  </si>
  <si>
    <t>ဖျော</t>
  </si>
  <si>
    <t>phyau3</t>
  </si>
  <si>
    <t>फ्यौ3</t>
  </si>
  <si>
    <t>phyoun1</t>
  </si>
  <si>
    <t>फ्यौन1</t>
  </si>
  <si>
    <t>phyoun2</t>
  </si>
  <si>
    <t>फ्यौन2</t>
  </si>
  <si>
    <t>phyoun3</t>
  </si>
  <si>
    <t>फ्यौन3</t>
  </si>
  <si>
    <t>ဖျောက်</t>
  </si>
  <si>
    <t>phyout</t>
  </si>
  <si>
    <t>फ्यौत</t>
  </si>
  <si>
    <t>ဖျန့်</t>
  </si>
  <si>
    <t>phyan1</t>
  </si>
  <si>
    <t>फ्यं11</t>
  </si>
  <si>
    <t>ဖျန်</t>
  </si>
  <si>
    <t>phyan2</t>
  </si>
  <si>
    <t>फ्यं12</t>
  </si>
  <si>
    <t>ဖျန်း</t>
  </si>
  <si>
    <t>phyan3</t>
  </si>
  <si>
    <t>फ्यं13</t>
  </si>
  <si>
    <t>ဖျမ့်</t>
  </si>
  <si>
    <t>phyam1</t>
  </si>
  <si>
    <t>फ्यं21</t>
  </si>
  <si>
    <t>ဖျမ်</t>
  </si>
  <si>
    <t>phyam2</t>
  </si>
  <si>
    <t>फ्यं22</t>
  </si>
  <si>
    <t>ဖျမ်း</t>
  </si>
  <si>
    <t>phyam3</t>
  </si>
  <si>
    <t>फ्यं23</t>
  </si>
  <si>
    <t>ဖျံ့</t>
  </si>
  <si>
    <t>फ्यं31</t>
  </si>
  <si>
    <t>ဖျံ</t>
  </si>
  <si>
    <t>फ्यं32</t>
  </si>
  <si>
    <t>ဖျဏ်</t>
  </si>
  <si>
    <t>phyam4</t>
  </si>
  <si>
    <t>फ्यं4</t>
  </si>
  <si>
    <t>ဖြ</t>
  </si>
  <si>
    <t>ဖြာ</t>
  </si>
  <si>
    <t>ဖြား</t>
  </si>
  <si>
    <t>ဖြိုင့်</t>
  </si>
  <si>
    <t>ဖြိုင်</t>
  </si>
  <si>
    <t>ဖြိုင်း</t>
  </si>
  <si>
    <t>ဖြိုက်</t>
  </si>
  <si>
    <t>ဖြက်</t>
  </si>
  <si>
    <t>ဖြတ်</t>
  </si>
  <si>
    <t>ဖြပ်</t>
  </si>
  <si>
    <t>ဖြဒ်</t>
  </si>
  <si>
    <t>ဖြာတ်</t>
  </si>
  <si>
    <t>ဖြာသ်</t>
  </si>
  <si>
    <t>ဖြိ</t>
  </si>
  <si>
    <t>ဖြီ</t>
  </si>
  <si>
    <t>ဖြီး</t>
  </si>
  <si>
    <t>ဖြင့်</t>
  </si>
  <si>
    <t>ဖြင်</t>
  </si>
  <si>
    <t>ဖြင်း</t>
  </si>
  <si>
    <t>ဖြေတ်</t>
  </si>
  <si>
    <t>ဖြစ်</t>
  </si>
  <si>
    <t>ဖြု</t>
  </si>
  <si>
    <t>ဖြူ</t>
  </si>
  <si>
    <t>ဖြူး</t>
  </si>
  <si>
    <t>ဖြွန့်</t>
  </si>
  <si>
    <t>ဖြွန်</t>
  </si>
  <si>
    <t>ဖြွန်း</t>
  </si>
  <si>
    <t>ဖြွမ့်</t>
  </si>
  <si>
    <t>ဖြွမ်</t>
  </si>
  <si>
    <t>ဖြွမ်း</t>
  </si>
  <si>
    <t>ဖြွံ့</t>
  </si>
  <si>
    <t>ဖြွံ</t>
  </si>
  <si>
    <t>ဖြွံး</t>
  </si>
  <si>
    <t>ဖြွတ်</t>
  </si>
  <si>
    <t>ဖြွပ်</t>
  </si>
  <si>
    <t>ဖြေ့</t>
  </si>
  <si>
    <t>ဖြေ</t>
  </si>
  <si>
    <t>ဖြေး</t>
  </si>
  <si>
    <t>ဖြယ်</t>
  </si>
  <si>
    <t>ဖြဲ</t>
  </si>
  <si>
    <t>ဖြည့်</t>
  </si>
  <si>
    <t>ဖြည်</t>
  </si>
  <si>
    <t>ဖြည်း</t>
  </si>
  <si>
    <t>ဖြိတ်</t>
  </si>
  <si>
    <t>ဖြိပ်</t>
  </si>
  <si>
    <t>ဖြိန့်</t>
  </si>
  <si>
    <t>ဖြိန်</t>
  </si>
  <si>
    <t>ဖြိန်း</t>
  </si>
  <si>
    <t>ဖြိမ့်</t>
  </si>
  <si>
    <t>ဖြိမ်</t>
  </si>
  <si>
    <t>ဖြိမ်း</t>
  </si>
  <si>
    <t>ဖြို့</t>
  </si>
  <si>
    <t>ဖြို</t>
  </si>
  <si>
    <t>ဖြိုး</t>
  </si>
  <si>
    <t>ဖြုန့်</t>
  </si>
  <si>
    <t>ဖြုန်</t>
  </si>
  <si>
    <t>ဖြုန်း</t>
  </si>
  <si>
    <t>ဖြုံ့</t>
  </si>
  <si>
    <t>ဖြုံ</t>
  </si>
  <si>
    <t>ဖြုံး</t>
  </si>
  <si>
    <t>ဖြုဏ့်</t>
  </si>
  <si>
    <t>ဖြုဏ်</t>
  </si>
  <si>
    <t>ဖြုဏ်း</t>
  </si>
  <si>
    <t>ဖြုတ်</t>
  </si>
  <si>
    <t>ဖြုပ်</t>
  </si>
  <si>
    <t>ဖြော့</t>
  </si>
  <si>
    <t>ဖြော်</t>
  </si>
  <si>
    <t>ဖြော</t>
  </si>
  <si>
    <t>ဖြောက်</t>
  </si>
  <si>
    <t>ဖြန့်</t>
  </si>
  <si>
    <t>ဖြန်</t>
  </si>
  <si>
    <t>ဖြန်း</t>
  </si>
  <si>
    <t>ဖြမ့်</t>
  </si>
  <si>
    <t>ဖြမ်</t>
  </si>
  <si>
    <t>ဖြမ်း</t>
  </si>
  <si>
    <t>ဖြံ့</t>
  </si>
  <si>
    <t>ဖြံ</t>
  </si>
  <si>
    <t>ဖြဏ်</t>
  </si>
  <si>
    <t>ဖှ</t>
  </si>
  <si>
    <t>hpha1</t>
  </si>
  <si>
    <t>ဖှာ</t>
  </si>
  <si>
    <t>hpha2</t>
  </si>
  <si>
    <t>ဖှား</t>
  </si>
  <si>
    <t>hpha3</t>
  </si>
  <si>
    <t>ဖှိုင့်</t>
  </si>
  <si>
    <t>hphine1</t>
  </si>
  <si>
    <t>ဖှိုင်</t>
  </si>
  <si>
    <t>hphine2</t>
  </si>
  <si>
    <t>ဖှိုင်း</t>
  </si>
  <si>
    <t>hphine3</t>
  </si>
  <si>
    <t>ဖှိုက်</t>
  </si>
  <si>
    <t>ဖှက်</t>
  </si>
  <si>
    <t>hphet1</t>
  </si>
  <si>
    <t>ဖှတ်</t>
  </si>
  <si>
    <t>hphut1</t>
  </si>
  <si>
    <t>ဖှပ်</t>
  </si>
  <si>
    <t>hphut2</t>
  </si>
  <si>
    <t>ဖှဒ်</t>
  </si>
  <si>
    <t>hphut3</t>
  </si>
  <si>
    <t>ဖှာတ်</t>
  </si>
  <si>
    <t>hphut4</t>
  </si>
  <si>
    <t>ဖှာသ်</t>
  </si>
  <si>
    <t>hphut5</t>
  </si>
  <si>
    <t>ဖှိ</t>
  </si>
  <si>
    <t>ဖှီ</t>
  </si>
  <si>
    <t>ဖှီး</t>
  </si>
  <si>
    <t>ဖှင့်</t>
  </si>
  <si>
    <t>hphin1</t>
  </si>
  <si>
    <t>ဖှင်</t>
  </si>
  <si>
    <t>ဖှင်း</t>
  </si>
  <si>
    <t>hphin3</t>
  </si>
  <si>
    <t>ဖှေတ်</t>
  </si>
  <si>
    <t>hphit1</t>
  </si>
  <si>
    <t>ဖှစ်</t>
  </si>
  <si>
    <t>hphit2</t>
  </si>
  <si>
    <t>ဖှု</t>
  </si>
  <si>
    <t>hphu1</t>
  </si>
  <si>
    <t>ဖှူ</t>
  </si>
  <si>
    <t>hphu2</t>
  </si>
  <si>
    <t>ဖှူး</t>
  </si>
  <si>
    <t>hphu3</t>
  </si>
  <si>
    <t>ဖှွန့်</t>
  </si>
  <si>
    <t>hphoon11</t>
  </si>
  <si>
    <t>ဖှွန်</t>
  </si>
  <si>
    <t>hphoon12</t>
  </si>
  <si>
    <t>ဖှွန်း</t>
  </si>
  <si>
    <t>hphoon13</t>
  </si>
  <si>
    <t>ဖှွမ့်</t>
  </si>
  <si>
    <t>hphoon21</t>
  </si>
  <si>
    <t>ဖှွမ်</t>
  </si>
  <si>
    <t>hphoon22</t>
  </si>
  <si>
    <t>ဖှွမ်း</t>
  </si>
  <si>
    <t>hphoon23</t>
  </si>
  <si>
    <t>ဖှွံ့</t>
  </si>
  <si>
    <t>hphoon31</t>
  </si>
  <si>
    <t>ဖှွံ</t>
  </si>
  <si>
    <t>hphoon32</t>
  </si>
  <si>
    <t>ဖှွံး</t>
  </si>
  <si>
    <t>hphoon33</t>
  </si>
  <si>
    <t>ဖှွတ်</t>
  </si>
  <si>
    <t>hphoot1</t>
  </si>
  <si>
    <t>ဖှွပ်</t>
  </si>
  <si>
    <t>hphoot2</t>
  </si>
  <si>
    <t>ဖှေ့</t>
  </si>
  <si>
    <t>hphay1</t>
  </si>
  <si>
    <t>ဖှေ</t>
  </si>
  <si>
    <t>hphay2</t>
  </si>
  <si>
    <t>ဖှေး</t>
  </si>
  <si>
    <t>hphay3</t>
  </si>
  <si>
    <t>hpheare11</t>
  </si>
  <si>
    <t>ဖှယ်</t>
  </si>
  <si>
    <t>hpheare12</t>
  </si>
  <si>
    <t>ဖှဲ</t>
  </si>
  <si>
    <t>hpheare13</t>
  </si>
  <si>
    <t>ဖှည့်</t>
  </si>
  <si>
    <t>hpheare21</t>
  </si>
  <si>
    <t>ဖှည်</t>
  </si>
  <si>
    <t>hpheare22</t>
  </si>
  <si>
    <t>ဖှည်း</t>
  </si>
  <si>
    <t>hpheare23</t>
  </si>
  <si>
    <t>ဖှိတ်</t>
  </si>
  <si>
    <t>hphate1</t>
  </si>
  <si>
    <t>ဖှိပ်</t>
  </si>
  <si>
    <t>hphate2</t>
  </si>
  <si>
    <t>ဖှိန့်</t>
  </si>
  <si>
    <t>hphain1</t>
  </si>
  <si>
    <t>ဖှိန်</t>
  </si>
  <si>
    <t>hphain2</t>
  </si>
  <si>
    <t>ဖှိန်း</t>
  </si>
  <si>
    <t>hphain3</t>
  </si>
  <si>
    <t>ဖှိမ့်</t>
  </si>
  <si>
    <t>hphaim1</t>
  </si>
  <si>
    <t>ဖှိမ်</t>
  </si>
  <si>
    <t>hphaim2</t>
  </si>
  <si>
    <t>ဖှိမ်း</t>
  </si>
  <si>
    <t>hphaim3</t>
  </si>
  <si>
    <t>ဖှို့</t>
  </si>
  <si>
    <t>hpho1</t>
  </si>
  <si>
    <t>ဖှို</t>
  </si>
  <si>
    <t>hpho2</t>
  </si>
  <si>
    <t>ဖှိုး</t>
  </si>
  <si>
    <t>hpho3</t>
  </si>
  <si>
    <t>ဖှုန့်</t>
  </si>
  <si>
    <t>hphone11</t>
  </si>
  <si>
    <t>ဖှုန်</t>
  </si>
  <si>
    <t>hphone12</t>
  </si>
  <si>
    <t>ဖှုန်း</t>
  </si>
  <si>
    <t>hphone13</t>
  </si>
  <si>
    <t>ဖှုံ့</t>
  </si>
  <si>
    <t>hphone21</t>
  </si>
  <si>
    <t>ဖှုံ</t>
  </si>
  <si>
    <t>hphone22</t>
  </si>
  <si>
    <t>ဖှုံး</t>
  </si>
  <si>
    <t>hphone23</t>
  </si>
  <si>
    <t>ဖှုဏ့်</t>
  </si>
  <si>
    <t>hphone31</t>
  </si>
  <si>
    <t>ဖှုဏ်</t>
  </si>
  <si>
    <t>hphone32</t>
  </si>
  <si>
    <t>ဖှုဏ်း</t>
  </si>
  <si>
    <t>hphone33</t>
  </si>
  <si>
    <t>ဖှုတ်</t>
  </si>
  <si>
    <t>hphOat</t>
  </si>
  <si>
    <t>ဖှုပ်</t>
  </si>
  <si>
    <t>hphOap</t>
  </si>
  <si>
    <t>ဖှော့</t>
  </si>
  <si>
    <t>hphau1</t>
  </si>
  <si>
    <t>ဖှော်</t>
  </si>
  <si>
    <t>hphau2</t>
  </si>
  <si>
    <t>ဖှော</t>
  </si>
  <si>
    <t>hphau3</t>
  </si>
  <si>
    <t>hphoun1</t>
  </si>
  <si>
    <t>hphoun2</t>
  </si>
  <si>
    <t>hphoun3</t>
  </si>
  <si>
    <t>ဖှောက်</t>
  </si>
  <si>
    <t>hphout</t>
  </si>
  <si>
    <t>ဖှန့်</t>
  </si>
  <si>
    <t>hphan1</t>
  </si>
  <si>
    <t>ဖှန်</t>
  </si>
  <si>
    <t>hphan2</t>
  </si>
  <si>
    <t>ဖှန်း</t>
  </si>
  <si>
    <t>hphan3</t>
  </si>
  <si>
    <t>ဖှမ့်</t>
  </si>
  <si>
    <t>hpham1</t>
  </si>
  <si>
    <t>ဖှမ်</t>
  </si>
  <si>
    <t>hpham2</t>
  </si>
  <si>
    <t>ဖှမ်း</t>
  </si>
  <si>
    <t>hpham3</t>
  </si>
  <si>
    <t>ဖှံ့</t>
  </si>
  <si>
    <t>ဖှံ</t>
  </si>
  <si>
    <t>ဖှဏ်</t>
  </si>
  <si>
    <t>hpham4</t>
  </si>
  <si>
    <t>ဖွ</t>
  </si>
  <si>
    <t>phwa1</t>
  </si>
  <si>
    <t>ဖွာ</t>
  </si>
  <si>
    <t>phwa2</t>
  </si>
  <si>
    <t>फ्वा2</t>
  </si>
  <si>
    <t>ဖွား</t>
  </si>
  <si>
    <t>phwa3</t>
  </si>
  <si>
    <t>फ्वा3</t>
  </si>
  <si>
    <t>ဖွိုင့်</t>
  </si>
  <si>
    <t>phwine1</t>
  </si>
  <si>
    <t>फ्वाइन1</t>
  </si>
  <si>
    <t>ဖွိုင်</t>
  </si>
  <si>
    <t>phwine2</t>
  </si>
  <si>
    <t>फ्वाइन2</t>
  </si>
  <si>
    <t>ဖွိုင်း</t>
  </si>
  <si>
    <t>phwine3</t>
  </si>
  <si>
    <t>फ्वाइन3</t>
  </si>
  <si>
    <t>ဖွိုက်</t>
  </si>
  <si>
    <t>ဖွက်</t>
  </si>
  <si>
    <t>phwet1</t>
  </si>
  <si>
    <t>phwut1</t>
  </si>
  <si>
    <t>phwut2</t>
  </si>
  <si>
    <t>ဖွဒ်</t>
  </si>
  <si>
    <t>phwut3</t>
  </si>
  <si>
    <t>ဖွာတ်</t>
  </si>
  <si>
    <t>phwut4</t>
  </si>
  <si>
    <t>ဖွာသ်</t>
  </si>
  <si>
    <t>phwut5</t>
  </si>
  <si>
    <t>ဖွိ</t>
  </si>
  <si>
    <t>फ्वि1</t>
  </si>
  <si>
    <t>ဖွီ</t>
  </si>
  <si>
    <t>फ्वि2</t>
  </si>
  <si>
    <t>ဖွီး</t>
  </si>
  <si>
    <t>फ्वि3</t>
  </si>
  <si>
    <t>ဖွင့်</t>
  </si>
  <si>
    <t>phwin1</t>
  </si>
  <si>
    <t>फ्विन1</t>
  </si>
  <si>
    <t>ဖွင်</t>
  </si>
  <si>
    <t>फ्विन2</t>
  </si>
  <si>
    <t>ဖွင်း</t>
  </si>
  <si>
    <t>phwin3</t>
  </si>
  <si>
    <t>फ्विन3</t>
  </si>
  <si>
    <t>ဖွေတ်</t>
  </si>
  <si>
    <t>phwit1</t>
  </si>
  <si>
    <t>ဖွစ်</t>
  </si>
  <si>
    <t>phwit2</t>
  </si>
  <si>
    <t>ဖွု</t>
  </si>
  <si>
    <t>phwu1</t>
  </si>
  <si>
    <t>फ्वु1</t>
  </si>
  <si>
    <t>ဖွူ</t>
  </si>
  <si>
    <t>phwu2</t>
  </si>
  <si>
    <t>फ्वु2</t>
  </si>
  <si>
    <t>ဖွူး</t>
  </si>
  <si>
    <t>phwu3</t>
  </si>
  <si>
    <t>फ्वु3</t>
  </si>
  <si>
    <t>ဖွေ့</t>
  </si>
  <si>
    <t>phway1</t>
  </si>
  <si>
    <t>फ्वे1</t>
  </si>
  <si>
    <t>ဖွေ</t>
  </si>
  <si>
    <t>phway2</t>
  </si>
  <si>
    <t>फ्वे2</t>
  </si>
  <si>
    <t>ဖွေး</t>
  </si>
  <si>
    <t>phway3</t>
  </si>
  <si>
    <t>फ्वे3</t>
  </si>
  <si>
    <t>phweare11</t>
  </si>
  <si>
    <t>फ्वे³¹11</t>
  </si>
  <si>
    <t>ဖွယ်</t>
  </si>
  <si>
    <t>phweare12</t>
  </si>
  <si>
    <t>फ्वे³¹12</t>
  </si>
  <si>
    <t>ဖွဲ</t>
  </si>
  <si>
    <t>phweare13</t>
  </si>
  <si>
    <t>फ्वे³¹13</t>
  </si>
  <si>
    <t>ဖွည့်</t>
  </si>
  <si>
    <t>phweare21</t>
  </si>
  <si>
    <t>फ्वे³¹21</t>
  </si>
  <si>
    <t>ဖွည်</t>
  </si>
  <si>
    <t>phweare22</t>
  </si>
  <si>
    <t>फ्वे³¹22</t>
  </si>
  <si>
    <t>ဖွည်း</t>
  </si>
  <si>
    <t>phweare23</t>
  </si>
  <si>
    <t>फ्वे³¹23</t>
  </si>
  <si>
    <t>ဖွိတ်</t>
  </si>
  <si>
    <t>phwate1</t>
  </si>
  <si>
    <t>फ्वै1</t>
  </si>
  <si>
    <t>ဖွိပ်</t>
  </si>
  <si>
    <t>phwate2</t>
  </si>
  <si>
    <t>फ्वै2</t>
  </si>
  <si>
    <t>ဖွိန့်</t>
  </si>
  <si>
    <t>phwain1</t>
  </si>
  <si>
    <t>फ्वैन11</t>
  </si>
  <si>
    <t>ဖွိန်</t>
  </si>
  <si>
    <t>phwain2</t>
  </si>
  <si>
    <t>फ्वैन12</t>
  </si>
  <si>
    <t>ဖွိန်း</t>
  </si>
  <si>
    <t>phwain3</t>
  </si>
  <si>
    <t>फ्वैन13</t>
  </si>
  <si>
    <t>ဖွိမ့်</t>
  </si>
  <si>
    <t>phwaim1</t>
  </si>
  <si>
    <t>फ्वैम1</t>
  </si>
  <si>
    <t>ဖွိမ်</t>
  </si>
  <si>
    <t>phwaim2</t>
  </si>
  <si>
    <t>फ्वैम2</t>
  </si>
  <si>
    <t>ဖွိမ်း</t>
  </si>
  <si>
    <t>phwaim3</t>
  </si>
  <si>
    <t>फ्वैम3</t>
  </si>
  <si>
    <t>ဖွို့</t>
  </si>
  <si>
    <t>phwo1</t>
  </si>
  <si>
    <t>फ्वो1</t>
  </si>
  <si>
    <t>ဖွို</t>
  </si>
  <si>
    <t>phwo2</t>
  </si>
  <si>
    <t>फ्वो2</t>
  </si>
  <si>
    <t>ဖွိုး</t>
  </si>
  <si>
    <t>phwo3</t>
  </si>
  <si>
    <t>फ्वो3</t>
  </si>
  <si>
    <t>ဖွုန့်</t>
  </si>
  <si>
    <t>phwone11</t>
  </si>
  <si>
    <t>फ्वोन11</t>
  </si>
  <si>
    <t>ဖွုန်</t>
  </si>
  <si>
    <t>phwone12</t>
  </si>
  <si>
    <t>फ्वोन12</t>
  </si>
  <si>
    <t>ဖွုန်း</t>
  </si>
  <si>
    <t>phwone13</t>
  </si>
  <si>
    <t>फ्वोन13</t>
  </si>
  <si>
    <t>ဖွုံ့</t>
  </si>
  <si>
    <t>phwone21</t>
  </si>
  <si>
    <t>फ्वोन21</t>
  </si>
  <si>
    <t>ဖွုံ</t>
  </si>
  <si>
    <t>phwone22</t>
  </si>
  <si>
    <t>फ्वोन22</t>
  </si>
  <si>
    <t>ဖွုံး</t>
  </si>
  <si>
    <t>phwone23</t>
  </si>
  <si>
    <t>फ्वोन23</t>
  </si>
  <si>
    <t>ဖွုဏ့်</t>
  </si>
  <si>
    <t>phwone31</t>
  </si>
  <si>
    <t>फ्वोन31</t>
  </si>
  <si>
    <t>ဖွုဏ်</t>
  </si>
  <si>
    <t>phwone32</t>
  </si>
  <si>
    <t>फ्वोन32</t>
  </si>
  <si>
    <t>ဖွုဏ်း</t>
  </si>
  <si>
    <t>phwone33</t>
  </si>
  <si>
    <t>फ्वोन33</t>
  </si>
  <si>
    <t>ဖွုတ်</t>
  </si>
  <si>
    <t>phwOat</t>
  </si>
  <si>
    <t>फ्वोट</t>
  </si>
  <si>
    <t>ဖွုပ်</t>
  </si>
  <si>
    <t>phwOap</t>
  </si>
  <si>
    <t>फ्वोप</t>
  </si>
  <si>
    <t>ဖွော့</t>
  </si>
  <si>
    <t>phwau1</t>
  </si>
  <si>
    <t>फ्वौ1</t>
  </si>
  <si>
    <t>ဖွော်</t>
  </si>
  <si>
    <t>phwau2</t>
  </si>
  <si>
    <t>फ्वौ2</t>
  </si>
  <si>
    <t>ဖွော</t>
  </si>
  <si>
    <t>phwau3</t>
  </si>
  <si>
    <t>फ्वौ3</t>
  </si>
  <si>
    <t>phwoun1</t>
  </si>
  <si>
    <t>फ्वौन1</t>
  </si>
  <si>
    <t>phwoun2</t>
  </si>
  <si>
    <t>फ्वौन2</t>
  </si>
  <si>
    <t>phwoun3</t>
  </si>
  <si>
    <t>फ्वौन3</t>
  </si>
  <si>
    <t>ဖွောက်</t>
  </si>
  <si>
    <t>phwout</t>
  </si>
  <si>
    <t>फ्वौत</t>
  </si>
  <si>
    <t>phwan1</t>
  </si>
  <si>
    <t>phwan2</t>
  </si>
  <si>
    <t>phwan3</t>
  </si>
  <si>
    <t>phwam1</t>
  </si>
  <si>
    <t>phwam2</t>
  </si>
  <si>
    <t>phwam3</t>
  </si>
  <si>
    <t>ဖွဏ်</t>
  </si>
  <si>
    <t>phwam4</t>
  </si>
  <si>
    <t>फ्वं4</t>
  </si>
  <si>
    <t>ဖွှ</t>
  </si>
  <si>
    <t>ဖွှာ</t>
  </si>
  <si>
    <t>ဖွှား</t>
  </si>
  <si>
    <t>ဖွှိုင့်</t>
  </si>
  <si>
    <t>ဖွှိုင်</t>
  </si>
  <si>
    <t>ဖွှိုင်း</t>
  </si>
  <si>
    <t>ဖွှိုက်</t>
  </si>
  <si>
    <t>ဖွှက်</t>
  </si>
  <si>
    <t>ဖွှတ်</t>
  </si>
  <si>
    <t>ဖွှပ်</t>
  </si>
  <si>
    <t>ဖွှဒ်</t>
  </si>
  <si>
    <t>ဖွှာတ်</t>
  </si>
  <si>
    <t>ဖွှာသ်</t>
  </si>
  <si>
    <t>ဖွှိ</t>
  </si>
  <si>
    <t>ဖွှီ</t>
  </si>
  <si>
    <t>ဖွှီး</t>
  </si>
  <si>
    <t>ဖွှင့်</t>
  </si>
  <si>
    <t>ဖွှင်</t>
  </si>
  <si>
    <t>ဖွှင်း</t>
  </si>
  <si>
    <t>ဖွှေတ်</t>
  </si>
  <si>
    <t>ဖွှစ်</t>
  </si>
  <si>
    <t>ဖွှု</t>
  </si>
  <si>
    <t>ဖွှူ</t>
  </si>
  <si>
    <t>ဖွှူး</t>
  </si>
  <si>
    <t>ဖွှေ့</t>
  </si>
  <si>
    <t>ဖွှေ</t>
  </si>
  <si>
    <t>ဖွှေး</t>
  </si>
  <si>
    <t>ဖွှယ်</t>
  </si>
  <si>
    <t>ဖွှဲ</t>
  </si>
  <si>
    <t>ဖွှည့်</t>
  </si>
  <si>
    <t>ဖွှည်</t>
  </si>
  <si>
    <t>ဖွှည်း</t>
  </si>
  <si>
    <t>ဖွှိတ်</t>
  </si>
  <si>
    <t>ဖွှိပ်</t>
  </si>
  <si>
    <t>ဖွှိန့်</t>
  </si>
  <si>
    <t>ဖွှိန်</t>
  </si>
  <si>
    <t>ဖွှိန်း</t>
  </si>
  <si>
    <t>ဖွှိမ့်</t>
  </si>
  <si>
    <t>ဖွှိမ်</t>
  </si>
  <si>
    <t>ဖွှိမ်း</t>
  </si>
  <si>
    <t>ဖွှို့</t>
  </si>
  <si>
    <t>ဖွှို</t>
  </si>
  <si>
    <t>ဖွှိုး</t>
  </si>
  <si>
    <t>ဖွှုန့်</t>
  </si>
  <si>
    <t>ဖွှုန်</t>
  </si>
  <si>
    <t>ဖွှုန်း</t>
  </si>
  <si>
    <t>ဖွှုံ့</t>
  </si>
  <si>
    <t>ဖွှုံ</t>
  </si>
  <si>
    <t>ဖွှုံး</t>
  </si>
  <si>
    <t>ဖွှုဏ့်</t>
  </si>
  <si>
    <t>ဖွှုဏ်</t>
  </si>
  <si>
    <t>ဖွှုဏ်း</t>
  </si>
  <si>
    <t>ဖွှုတ်</t>
  </si>
  <si>
    <t>ဖွှုပ်</t>
  </si>
  <si>
    <t>ဖွှော့</t>
  </si>
  <si>
    <t>ဖွှော်</t>
  </si>
  <si>
    <t>ဖွှော</t>
  </si>
  <si>
    <t>ဖွှောက်</t>
  </si>
  <si>
    <t>ဖွှန့်</t>
  </si>
  <si>
    <t>ဖွှန်</t>
  </si>
  <si>
    <t>ဖွှန်း</t>
  </si>
  <si>
    <t>ဖွှမ့်</t>
  </si>
  <si>
    <t>ဖွှမ်</t>
  </si>
  <si>
    <t>ဖွှမ်း</t>
  </si>
  <si>
    <t>ဖွှံ့</t>
  </si>
  <si>
    <t>ဖွှံ</t>
  </si>
  <si>
    <t>ဖွှဏ်</t>
  </si>
  <si>
    <t>ဗျ</t>
  </si>
  <si>
    <t>bya1</t>
  </si>
  <si>
    <t>ဗျာ</t>
  </si>
  <si>
    <t>bya2</t>
  </si>
  <si>
    <t>ब्या2</t>
  </si>
  <si>
    <t>ဗျား</t>
  </si>
  <si>
    <t>bya3</t>
  </si>
  <si>
    <t>ब्या3</t>
  </si>
  <si>
    <t>ဗျိုင့်</t>
  </si>
  <si>
    <t>byine1</t>
  </si>
  <si>
    <t>ब्याइन1</t>
  </si>
  <si>
    <t>ဗျိုင်</t>
  </si>
  <si>
    <t>byine2</t>
  </si>
  <si>
    <t>ब्याइन2</t>
  </si>
  <si>
    <t>ဗျိုင်း</t>
  </si>
  <si>
    <t>byine3</t>
  </si>
  <si>
    <t>ब्याइन3</t>
  </si>
  <si>
    <t>ဗျိုက်</t>
  </si>
  <si>
    <t>ဗျက်</t>
  </si>
  <si>
    <t>byet1</t>
  </si>
  <si>
    <t>ဗျတ်</t>
  </si>
  <si>
    <t>byut1</t>
  </si>
  <si>
    <t>ဗျပ်</t>
  </si>
  <si>
    <t>byut2</t>
  </si>
  <si>
    <t>ဗျဒ်</t>
  </si>
  <si>
    <t>byut3</t>
  </si>
  <si>
    <t>ဗျာတ်</t>
  </si>
  <si>
    <t>byut4</t>
  </si>
  <si>
    <t>ဗျာသ်</t>
  </si>
  <si>
    <t>byut5</t>
  </si>
  <si>
    <t>ဗျိ</t>
  </si>
  <si>
    <t>ब्यि1</t>
  </si>
  <si>
    <t>ဗျီ</t>
  </si>
  <si>
    <t>ब्यि2</t>
  </si>
  <si>
    <t>ဗျီး</t>
  </si>
  <si>
    <t>ब्यि3</t>
  </si>
  <si>
    <t>ဗျင့်</t>
  </si>
  <si>
    <t>byin1</t>
  </si>
  <si>
    <t>ब्यिन1</t>
  </si>
  <si>
    <t>ဗျင်</t>
  </si>
  <si>
    <t>ब्यिन2</t>
  </si>
  <si>
    <t>ဗျင်း</t>
  </si>
  <si>
    <t>byin3</t>
  </si>
  <si>
    <t>ब्यिन3</t>
  </si>
  <si>
    <t>ဗျေတ်</t>
  </si>
  <si>
    <t>byit1</t>
  </si>
  <si>
    <t>ဗျစ်</t>
  </si>
  <si>
    <t>byit2</t>
  </si>
  <si>
    <t>ဗျု</t>
  </si>
  <si>
    <t>byu1</t>
  </si>
  <si>
    <t>ब्यु1</t>
  </si>
  <si>
    <t>ဗျူ</t>
  </si>
  <si>
    <t>byu2</t>
  </si>
  <si>
    <t>ब्यु2</t>
  </si>
  <si>
    <t>ဗျူး</t>
  </si>
  <si>
    <t>byu3</t>
  </si>
  <si>
    <t>ब्यु3</t>
  </si>
  <si>
    <t>ဗျွန့်</t>
  </si>
  <si>
    <t>byoon11</t>
  </si>
  <si>
    <t>ब्युन11</t>
  </si>
  <si>
    <t>ဗျွန်</t>
  </si>
  <si>
    <t>byoon12</t>
  </si>
  <si>
    <t>ब्युन12</t>
  </si>
  <si>
    <t>ဗျွန်း</t>
  </si>
  <si>
    <t>byoon13</t>
  </si>
  <si>
    <t>ब्युन13</t>
  </si>
  <si>
    <t>ဗျွမ့်</t>
  </si>
  <si>
    <t>byoon21</t>
  </si>
  <si>
    <t>ब्युन21</t>
  </si>
  <si>
    <t>ဗျွမ်</t>
  </si>
  <si>
    <t>byoon22</t>
  </si>
  <si>
    <t>ब्युन22</t>
  </si>
  <si>
    <t>ဗျွမ်း</t>
  </si>
  <si>
    <t>byoon23</t>
  </si>
  <si>
    <t>ब्युन23</t>
  </si>
  <si>
    <t>ဗျွံ့</t>
  </si>
  <si>
    <t>byoon31</t>
  </si>
  <si>
    <t>ब्युन31</t>
  </si>
  <si>
    <t>ဗျွံ</t>
  </si>
  <si>
    <t>byoon32</t>
  </si>
  <si>
    <t>ब्युन32</t>
  </si>
  <si>
    <t>ဗျွံး</t>
  </si>
  <si>
    <t>byoon33</t>
  </si>
  <si>
    <t>ब्युन33</t>
  </si>
  <si>
    <t>ဗျွတ်</t>
  </si>
  <si>
    <t>byoot1</t>
  </si>
  <si>
    <t>ब्युत1</t>
  </si>
  <si>
    <t>ဗျွပ်</t>
  </si>
  <si>
    <t>byoot2</t>
  </si>
  <si>
    <t>ब्युत2</t>
  </si>
  <si>
    <t>ဗျေ့</t>
  </si>
  <si>
    <t>byay1</t>
  </si>
  <si>
    <t>ब्ये1</t>
  </si>
  <si>
    <t>ဗျေ</t>
  </si>
  <si>
    <t>byay2</t>
  </si>
  <si>
    <t>ब्ये2</t>
  </si>
  <si>
    <t>ဗျေး</t>
  </si>
  <si>
    <t>byay3</t>
  </si>
  <si>
    <t>ब्ये3</t>
  </si>
  <si>
    <t>byeare11</t>
  </si>
  <si>
    <t>ब्ये³¹11</t>
  </si>
  <si>
    <t>ဗျယ်</t>
  </si>
  <si>
    <t>byeare12</t>
  </si>
  <si>
    <t>ब्ये³¹12</t>
  </si>
  <si>
    <t>ဗျဲ</t>
  </si>
  <si>
    <t>byeare13</t>
  </si>
  <si>
    <t>ब्ये³¹13</t>
  </si>
  <si>
    <t>ဗျည့်</t>
  </si>
  <si>
    <t>byeare21</t>
  </si>
  <si>
    <t>ब्ये³¹21</t>
  </si>
  <si>
    <t>ဗျည်</t>
  </si>
  <si>
    <t>byeare22</t>
  </si>
  <si>
    <t>ब्ये³¹22</t>
  </si>
  <si>
    <t>ဗျည်း</t>
  </si>
  <si>
    <t>byeare23</t>
  </si>
  <si>
    <t>ब्ये³¹23</t>
  </si>
  <si>
    <t>ဗျိတ်</t>
  </si>
  <si>
    <t>byate1</t>
  </si>
  <si>
    <t>ब्यै1</t>
  </si>
  <si>
    <t>ဗျိပ်</t>
  </si>
  <si>
    <t>byate2</t>
  </si>
  <si>
    <t>ब्यै2</t>
  </si>
  <si>
    <t>ဗျိန့်</t>
  </si>
  <si>
    <t>byain1</t>
  </si>
  <si>
    <t>ब्यैन11</t>
  </si>
  <si>
    <t>ဗျိန်</t>
  </si>
  <si>
    <t>byain2</t>
  </si>
  <si>
    <t>ब्यैन12</t>
  </si>
  <si>
    <t>ဗျိန်း</t>
  </si>
  <si>
    <t>byain3</t>
  </si>
  <si>
    <t>ब्यैन13</t>
  </si>
  <si>
    <t>ဗျိမ့်</t>
  </si>
  <si>
    <t>byaim1</t>
  </si>
  <si>
    <t>ब्यैम1</t>
  </si>
  <si>
    <t>ဗျိမ်</t>
  </si>
  <si>
    <t>byaim2</t>
  </si>
  <si>
    <t>ब्यैम2</t>
  </si>
  <si>
    <t>ဗျိမ်း</t>
  </si>
  <si>
    <t>byaim3</t>
  </si>
  <si>
    <t>ब्यैम3</t>
  </si>
  <si>
    <t>ဗျို့</t>
  </si>
  <si>
    <t>byo1</t>
  </si>
  <si>
    <t>ब्यो1</t>
  </si>
  <si>
    <t>ဗျို</t>
  </si>
  <si>
    <t>byo2</t>
  </si>
  <si>
    <t>ब्यो2</t>
  </si>
  <si>
    <t>ဗျိုး</t>
  </si>
  <si>
    <t>byo3</t>
  </si>
  <si>
    <t>ब्यो3</t>
  </si>
  <si>
    <t>ဗျုန့်</t>
  </si>
  <si>
    <t>byone11</t>
  </si>
  <si>
    <t>ब्योन11</t>
  </si>
  <si>
    <t>ဗျုန်</t>
  </si>
  <si>
    <t>byone12</t>
  </si>
  <si>
    <t>ब्योन12</t>
  </si>
  <si>
    <t>ဗျုန်း</t>
  </si>
  <si>
    <t>byone13</t>
  </si>
  <si>
    <t>ब्योन13</t>
  </si>
  <si>
    <t>ဗျုံ့</t>
  </si>
  <si>
    <t>byone21</t>
  </si>
  <si>
    <t>ब्योन21</t>
  </si>
  <si>
    <t>ဗျုံ</t>
  </si>
  <si>
    <t>byone22</t>
  </si>
  <si>
    <t>ब्योन22</t>
  </si>
  <si>
    <t>ဗျုံး</t>
  </si>
  <si>
    <t>byone23</t>
  </si>
  <si>
    <t>ब्योन23</t>
  </si>
  <si>
    <t>ဗျုဏ့်</t>
  </si>
  <si>
    <t>byone31</t>
  </si>
  <si>
    <t>ब्योन31</t>
  </si>
  <si>
    <t>ဗျုဏ်</t>
  </si>
  <si>
    <t>byone32</t>
  </si>
  <si>
    <t>ब्योन32</t>
  </si>
  <si>
    <t>ဗျုဏ်း</t>
  </si>
  <si>
    <t>byone33</t>
  </si>
  <si>
    <t>ब्योन33</t>
  </si>
  <si>
    <t>ဗျုတ်</t>
  </si>
  <si>
    <t>byOat</t>
  </si>
  <si>
    <t>ब्योट</t>
  </si>
  <si>
    <t>ဗျုပ်</t>
  </si>
  <si>
    <t>byOap</t>
  </si>
  <si>
    <t>ब्योप</t>
  </si>
  <si>
    <t>ဗျော့</t>
  </si>
  <si>
    <t>byau1</t>
  </si>
  <si>
    <t>ब्यौ1</t>
  </si>
  <si>
    <t>ဗျော်</t>
  </si>
  <si>
    <t>byau2</t>
  </si>
  <si>
    <t>ब्यौ2</t>
  </si>
  <si>
    <t>ဗျော</t>
  </si>
  <si>
    <t>byau3</t>
  </si>
  <si>
    <t>ब्यौ3</t>
  </si>
  <si>
    <t>byoun1</t>
  </si>
  <si>
    <t>ब्यौन1</t>
  </si>
  <si>
    <t>byoun2</t>
  </si>
  <si>
    <t>ब्यौन2</t>
  </si>
  <si>
    <t>byoun3</t>
  </si>
  <si>
    <t>ब्यौन3</t>
  </si>
  <si>
    <t>ဗျောက်</t>
  </si>
  <si>
    <t>byout</t>
  </si>
  <si>
    <t>ब्यौत</t>
  </si>
  <si>
    <t>ဗျန့်</t>
  </si>
  <si>
    <t>byan1</t>
  </si>
  <si>
    <t>ब्यं11</t>
  </si>
  <si>
    <t>ဗျန်</t>
  </si>
  <si>
    <t>byan2</t>
  </si>
  <si>
    <t>ब्यं12</t>
  </si>
  <si>
    <t>ဗျန်း</t>
  </si>
  <si>
    <t>byan3</t>
  </si>
  <si>
    <t>ब्यं13</t>
  </si>
  <si>
    <t>ဗျမ့်</t>
  </si>
  <si>
    <t>byam1</t>
  </si>
  <si>
    <t>ब्यं21</t>
  </si>
  <si>
    <t>ဗျမ်</t>
  </si>
  <si>
    <t>byam2</t>
  </si>
  <si>
    <t>ब्यं22</t>
  </si>
  <si>
    <t>ဗျမ်း</t>
  </si>
  <si>
    <t>byam3</t>
  </si>
  <si>
    <t>ब्यं23</t>
  </si>
  <si>
    <t>ဗျံ့</t>
  </si>
  <si>
    <t>ब्यं31</t>
  </si>
  <si>
    <t>ဗျံ</t>
  </si>
  <si>
    <t>ब्यं32</t>
  </si>
  <si>
    <t>ဗျဏ်</t>
  </si>
  <si>
    <t>byam4</t>
  </si>
  <si>
    <t>ब्यं4</t>
  </si>
  <si>
    <t>ဗြ</t>
  </si>
  <si>
    <t>ဗြာ</t>
  </si>
  <si>
    <t>ဗြား</t>
  </si>
  <si>
    <t>ဗြိုင့်</t>
  </si>
  <si>
    <t>ဗြိုင်</t>
  </si>
  <si>
    <t>ဗြိုင်း</t>
  </si>
  <si>
    <t>ဗြိုက်</t>
  </si>
  <si>
    <t>ဗြက်</t>
  </si>
  <si>
    <t>ဗြတ်</t>
  </si>
  <si>
    <t>ဗြပ်</t>
  </si>
  <si>
    <t>ဗြဒ်</t>
  </si>
  <si>
    <t>ဗြာတ်</t>
  </si>
  <si>
    <t>ဗြာသ်</t>
  </si>
  <si>
    <t>ဗြိ</t>
  </si>
  <si>
    <t>ဗြီ</t>
  </si>
  <si>
    <t>ဗြီး</t>
  </si>
  <si>
    <t>ဗြင့်</t>
  </si>
  <si>
    <t>ဗြင်</t>
  </si>
  <si>
    <t>ဗြင်း</t>
  </si>
  <si>
    <t>ဗြေတ်</t>
  </si>
  <si>
    <t>ဗြစ်</t>
  </si>
  <si>
    <t>ဗြု</t>
  </si>
  <si>
    <t>ဗြူ</t>
  </si>
  <si>
    <t>ဗြူး</t>
  </si>
  <si>
    <t>ဗြွန့်</t>
  </si>
  <si>
    <t>ဗြွန်</t>
  </si>
  <si>
    <t>ဗြွန်း</t>
  </si>
  <si>
    <t>ဗြွမ့်</t>
  </si>
  <si>
    <t>ဗြွမ်</t>
  </si>
  <si>
    <t>ဗြွမ်း</t>
  </si>
  <si>
    <t>ဗြွံ့</t>
  </si>
  <si>
    <t>ဗြွံ</t>
  </si>
  <si>
    <t>ဗြွံး</t>
  </si>
  <si>
    <t>ဗြွတ်</t>
  </si>
  <si>
    <t>ဗြွပ်</t>
  </si>
  <si>
    <t>ဗြေ့</t>
  </si>
  <si>
    <t>ဗြေ</t>
  </si>
  <si>
    <t>ဗြေး</t>
  </si>
  <si>
    <t>ဗြယ်</t>
  </si>
  <si>
    <t>ဗြဲ</t>
  </si>
  <si>
    <t>ဗြည့်</t>
  </si>
  <si>
    <t>ဗြည်</t>
  </si>
  <si>
    <t>ဗြည်း</t>
  </si>
  <si>
    <t>ဗြိတ်</t>
  </si>
  <si>
    <t>ဗြိပ်</t>
  </si>
  <si>
    <t>ဗြိန့်</t>
  </si>
  <si>
    <t>ဗြိန်</t>
  </si>
  <si>
    <t>ဗြိန်း</t>
  </si>
  <si>
    <t>ဗြိမ့်</t>
  </si>
  <si>
    <t>ဗြိမ်</t>
  </si>
  <si>
    <t>ဗြိမ်း</t>
  </si>
  <si>
    <t>ဗြို့</t>
  </si>
  <si>
    <t>ဗြို</t>
  </si>
  <si>
    <t>ဗြိုး</t>
  </si>
  <si>
    <t>ဗြုန့်</t>
  </si>
  <si>
    <t>ဗြုန်</t>
  </si>
  <si>
    <t>ဗြုန်း</t>
  </si>
  <si>
    <t>ဗြုံ့</t>
  </si>
  <si>
    <t>ဗြုံ</t>
  </si>
  <si>
    <t>ဗြုံး</t>
  </si>
  <si>
    <t>ဗြုဏ့်</t>
  </si>
  <si>
    <t>ဗြုဏ်</t>
  </si>
  <si>
    <t>ဗြုဏ်း</t>
  </si>
  <si>
    <t>ဗြုတ်</t>
  </si>
  <si>
    <t>ဗြုပ်</t>
  </si>
  <si>
    <t>ဗြော့</t>
  </si>
  <si>
    <t>ဗြော်</t>
  </si>
  <si>
    <t>ဗြော</t>
  </si>
  <si>
    <t>ဗြောက်</t>
  </si>
  <si>
    <t>ဗြန့်</t>
  </si>
  <si>
    <t>ဗြန်</t>
  </si>
  <si>
    <t>ဗြန်း</t>
  </si>
  <si>
    <t>ဗြမ့်</t>
  </si>
  <si>
    <t>ဗြမ်</t>
  </si>
  <si>
    <t>ဗြမ်း</t>
  </si>
  <si>
    <t>ဗြံ့</t>
  </si>
  <si>
    <t>ဗြံ</t>
  </si>
  <si>
    <t>ဗြဏ်</t>
  </si>
  <si>
    <t>ဗှ</t>
  </si>
  <si>
    <t>hba1</t>
  </si>
  <si>
    <t>ဗှာ</t>
  </si>
  <si>
    <t>hba2</t>
  </si>
  <si>
    <t>ဗှား</t>
  </si>
  <si>
    <t>hba3</t>
  </si>
  <si>
    <t>ဗှိုင့်</t>
  </si>
  <si>
    <t>hbine1</t>
  </si>
  <si>
    <t>ဗှိုင်</t>
  </si>
  <si>
    <t>hbine2</t>
  </si>
  <si>
    <t>ဗှိုင်း</t>
  </si>
  <si>
    <t>hbine3</t>
  </si>
  <si>
    <t>ဗှိုက်</t>
  </si>
  <si>
    <t>ဗှက်</t>
  </si>
  <si>
    <t>hbet1</t>
  </si>
  <si>
    <t>ဗှတ်</t>
  </si>
  <si>
    <t>hbut1</t>
  </si>
  <si>
    <t>ဗှပ်</t>
  </si>
  <si>
    <t>hbut2</t>
  </si>
  <si>
    <t>ဗှဒ်</t>
  </si>
  <si>
    <t>hbut3</t>
  </si>
  <si>
    <t>ဗှာတ်</t>
  </si>
  <si>
    <t>hbut4</t>
  </si>
  <si>
    <t>ဗှာသ်</t>
  </si>
  <si>
    <t>hbut5</t>
  </si>
  <si>
    <t>ဗှိ</t>
  </si>
  <si>
    <t>ဗှီ</t>
  </si>
  <si>
    <t>ဗှီး</t>
  </si>
  <si>
    <t>ဗှင့်</t>
  </si>
  <si>
    <t>hbin1</t>
  </si>
  <si>
    <t>ဗှင်</t>
  </si>
  <si>
    <t>ဗှင်း</t>
  </si>
  <si>
    <t>hbin3</t>
  </si>
  <si>
    <t>ဗှေတ်</t>
  </si>
  <si>
    <t>hbit1</t>
  </si>
  <si>
    <t>ဗှစ်</t>
  </si>
  <si>
    <t>hbit2</t>
  </si>
  <si>
    <t>ဗှု</t>
  </si>
  <si>
    <t>hbu1</t>
  </si>
  <si>
    <t>ဗှူ</t>
  </si>
  <si>
    <t>hbu2</t>
  </si>
  <si>
    <t>ဗှူး</t>
  </si>
  <si>
    <t>hbu3</t>
  </si>
  <si>
    <t>ဗှွန့်</t>
  </si>
  <si>
    <t>hboon11</t>
  </si>
  <si>
    <t>ဗှွန်</t>
  </si>
  <si>
    <t>hboon12</t>
  </si>
  <si>
    <t>ဗှွန်း</t>
  </si>
  <si>
    <t>hboon13</t>
  </si>
  <si>
    <t>ဗှွမ့်</t>
  </si>
  <si>
    <t>hboon21</t>
  </si>
  <si>
    <t>ဗှွမ်</t>
  </si>
  <si>
    <t>hboon22</t>
  </si>
  <si>
    <t>ဗှွမ်း</t>
  </si>
  <si>
    <t>hboon23</t>
  </si>
  <si>
    <t>ဗှွံ့</t>
  </si>
  <si>
    <t>hboon31</t>
  </si>
  <si>
    <t>ဗှွံ</t>
  </si>
  <si>
    <t>hboon32</t>
  </si>
  <si>
    <t>ဗှွံး</t>
  </si>
  <si>
    <t>hboon33</t>
  </si>
  <si>
    <t>ဗှွတ်</t>
  </si>
  <si>
    <t>hboot1</t>
  </si>
  <si>
    <t>ဗှွပ်</t>
  </si>
  <si>
    <t>hboot2</t>
  </si>
  <si>
    <t>ဗှေ့</t>
  </si>
  <si>
    <t>hbay1</t>
  </si>
  <si>
    <t>ဗှေ</t>
  </si>
  <si>
    <t>hbay2</t>
  </si>
  <si>
    <t>ဗှေး</t>
  </si>
  <si>
    <t>hbay3</t>
  </si>
  <si>
    <t>hbeare11</t>
  </si>
  <si>
    <t>ဗှယ်</t>
  </si>
  <si>
    <t>hbeare12</t>
  </si>
  <si>
    <t>ဗှဲ</t>
  </si>
  <si>
    <t>hbeare13</t>
  </si>
  <si>
    <t>ဗှည့်</t>
  </si>
  <si>
    <t>hbeare21</t>
  </si>
  <si>
    <t>ဗှည်</t>
  </si>
  <si>
    <t>hbeare22</t>
  </si>
  <si>
    <t>ဗှည်း</t>
  </si>
  <si>
    <t>hbeare23</t>
  </si>
  <si>
    <t>ဗှိတ်</t>
  </si>
  <si>
    <t>hbate1</t>
  </si>
  <si>
    <t>ဗှိပ်</t>
  </si>
  <si>
    <t>hbate2</t>
  </si>
  <si>
    <t>ဗှိန့်</t>
  </si>
  <si>
    <t>hbain1</t>
  </si>
  <si>
    <t>ဗှိန်</t>
  </si>
  <si>
    <t>hbain2</t>
  </si>
  <si>
    <t>ဗှိန်း</t>
  </si>
  <si>
    <t>hbain3</t>
  </si>
  <si>
    <t>ဗှိမ့်</t>
  </si>
  <si>
    <t>hbaim1</t>
  </si>
  <si>
    <t>ဗှိမ်</t>
  </si>
  <si>
    <t>hbaim2</t>
  </si>
  <si>
    <t>ဗှိမ်း</t>
  </si>
  <si>
    <t>hbaim3</t>
  </si>
  <si>
    <t>ဗှို့</t>
  </si>
  <si>
    <t>hbo1</t>
  </si>
  <si>
    <t>ဗှို</t>
  </si>
  <si>
    <t>hbo2</t>
  </si>
  <si>
    <t>ဗှိုး</t>
  </si>
  <si>
    <t>hbo3</t>
  </si>
  <si>
    <t>ဗှုန့်</t>
  </si>
  <si>
    <t>hbone11</t>
  </si>
  <si>
    <t>ဗှုန်</t>
  </si>
  <si>
    <t>hbone12</t>
  </si>
  <si>
    <t>ဗှုန်း</t>
  </si>
  <si>
    <t>hbone13</t>
  </si>
  <si>
    <t>ဗှုံ့</t>
  </si>
  <si>
    <t>hbone21</t>
  </si>
  <si>
    <t>ဗှုံ</t>
  </si>
  <si>
    <t>hbone22</t>
  </si>
  <si>
    <t>ဗှုံး</t>
  </si>
  <si>
    <t>hbone23</t>
  </si>
  <si>
    <t>ဗှုဏ့်</t>
  </si>
  <si>
    <t>hbone31</t>
  </si>
  <si>
    <t>ဗှုဏ်</t>
  </si>
  <si>
    <t>hbone32</t>
  </si>
  <si>
    <t>ဗှုဏ်း</t>
  </si>
  <si>
    <t>hbone33</t>
  </si>
  <si>
    <t>ဗှုတ်</t>
  </si>
  <si>
    <t>hbOat</t>
  </si>
  <si>
    <t>ဗှုပ်</t>
  </si>
  <si>
    <t>hbOap</t>
  </si>
  <si>
    <t>ဗှော့</t>
  </si>
  <si>
    <t>hbau1</t>
  </si>
  <si>
    <t>ဗှော်</t>
  </si>
  <si>
    <t>hbau2</t>
  </si>
  <si>
    <t>ဗှော</t>
  </si>
  <si>
    <t>hbau3</t>
  </si>
  <si>
    <t>hboun1</t>
  </si>
  <si>
    <t>hboun2</t>
  </si>
  <si>
    <t>hboun3</t>
  </si>
  <si>
    <t>ဗှောက်</t>
  </si>
  <si>
    <t>hbout</t>
  </si>
  <si>
    <t>ဗှန့်</t>
  </si>
  <si>
    <t>hban1</t>
  </si>
  <si>
    <t>ဗှန်</t>
  </si>
  <si>
    <t>hban2</t>
  </si>
  <si>
    <t>ဗှန်း</t>
  </si>
  <si>
    <t>hban3</t>
  </si>
  <si>
    <t>ဗှမ့်</t>
  </si>
  <si>
    <t>hbam1</t>
  </si>
  <si>
    <t>ဗှမ်</t>
  </si>
  <si>
    <t>hbam2</t>
  </si>
  <si>
    <t>ဗှမ်း</t>
  </si>
  <si>
    <t>hbam3</t>
  </si>
  <si>
    <t>ဗှံ့</t>
  </si>
  <si>
    <t>ဗှံ</t>
  </si>
  <si>
    <t>ဗှဏ်</t>
  </si>
  <si>
    <t>hbam4</t>
  </si>
  <si>
    <t>ဗွ</t>
  </si>
  <si>
    <t>bwa1</t>
  </si>
  <si>
    <t>ဗွာ</t>
  </si>
  <si>
    <t>bwa2</t>
  </si>
  <si>
    <t>ब्वा2</t>
  </si>
  <si>
    <t>ဗွား</t>
  </si>
  <si>
    <t>bwa3</t>
  </si>
  <si>
    <t>ब्वा3</t>
  </si>
  <si>
    <t>ဗွိုင့်</t>
  </si>
  <si>
    <t>bwine1</t>
  </si>
  <si>
    <t>ब्वाइन1</t>
  </si>
  <si>
    <t>ဗွိုင်</t>
  </si>
  <si>
    <t>bwine2</t>
  </si>
  <si>
    <t>ब्वाइन2</t>
  </si>
  <si>
    <t>ဗွိုင်း</t>
  </si>
  <si>
    <t>bwine3</t>
  </si>
  <si>
    <t>ब्वाइन3</t>
  </si>
  <si>
    <t>ဗွိုက်</t>
  </si>
  <si>
    <t>ဗွက်</t>
  </si>
  <si>
    <t>bwet1</t>
  </si>
  <si>
    <t>bwut1</t>
  </si>
  <si>
    <t>bwut2</t>
  </si>
  <si>
    <t>ဗွဒ်</t>
  </si>
  <si>
    <t>bwut3</t>
  </si>
  <si>
    <t>ဗွာတ်</t>
  </si>
  <si>
    <t>bwut4</t>
  </si>
  <si>
    <t>ဗွာသ်</t>
  </si>
  <si>
    <t>bwut5</t>
  </si>
  <si>
    <t>ဗွိ</t>
  </si>
  <si>
    <t>ब्वि1</t>
  </si>
  <si>
    <t>ဗွီ</t>
  </si>
  <si>
    <t>ब्वि2</t>
  </si>
  <si>
    <t>ဗွီး</t>
  </si>
  <si>
    <t>ब्वि3</t>
  </si>
  <si>
    <t>ဗွင့်</t>
  </si>
  <si>
    <t>bwin1</t>
  </si>
  <si>
    <t>ब्विन1</t>
  </si>
  <si>
    <t>ဗွင်</t>
  </si>
  <si>
    <t>ब्विन2</t>
  </si>
  <si>
    <t>ဗွင်း</t>
  </si>
  <si>
    <t>bwin3</t>
  </si>
  <si>
    <t>ब्विन3</t>
  </si>
  <si>
    <t>ဗွေတ်</t>
  </si>
  <si>
    <t>bwit1</t>
  </si>
  <si>
    <t>ဗွစ်</t>
  </si>
  <si>
    <t>bwit2</t>
  </si>
  <si>
    <t>ဗွု</t>
  </si>
  <si>
    <t>bwu1</t>
  </si>
  <si>
    <t>ब्वु1</t>
  </si>
  <si>
    <t>ဗွူ</t>
  </si>
  <si>
    <t>bwu2</t>
  </si>
  <si>
    <t>ब्वु2</t>
  </si>
  <si>
    <t>ဗွူး</t>
  </si>
  <si>
    <t>bwu3</t>
  </si>
  <si>
    <t>ब्वु3</t>
  </si>
  <si>
    <t>ဗွေ့</t>
  </si>
  <si>
    <t>bway1</t>
  </si>
  <si>
    <t>ब्वे1</t>
  </si>
  <si>
    <t>ဗွေ</t>
  </si>
  <si>
    <t>bway2</t>
  </si>
  <si>
    <t>ब्वे2</t>
  </si>
  <si>
    <t>ဗွေး</t>
  </si>
  <si>
    <t>bway3</t>
  </si>
  <si>
    <t>ब्वे3</t>
  </si>
  <si>
    <t>bweare11</t>
  </si>
  <si>
    <t>ब्वे³¹11</t>
  </si>
  <si>
    <t>ဗွယ်</t>
  </si>
  <si>
    <t>bweare12</t>
  </si>
  <si>
    <t>ब्वे³¹12</t>
  </si>
  <si>
    <t>ဗွဲ</t>
  </si>
  <si>
    <t>bweare13</t>
  </si>
  <si>
    <t>ब्वे³¹13</t>
  </si>
  <si>
    <t>ဗွည့်</t>
  </si>
  <si>
    <t>bweare21</t>
  </si>
  <si>
    <t>ब्वे³¹21</t>
  </si>
  <si>
    <t>ဗွည်</t>
  </si>
  <si>
    <t>bweare22</t>
  </si>
  <si>
    <t>ब्वे³¹22</t>
  </si>
  <si>
    <t>ဗွည်း</t>
  </si>
  <si>
    <t>bweare23</t>
  </si>
  <si>
    <t>ब्वे³¹23</t>
  </si>
  <si>
    <t>ဗွိတ်</t>
  </si>
  <si>
    <t>bwate1</t>
  </si>
  <si>
    <t>ब्वै1</t>
  </si>
  <si>
    <t>ဗွိပ်</t>
  </si>
  <si>
    <t>bwate2</t>
  </si>
  <si>
    <t>ब्वै2</t>
  </si>
  <si>
    <t>ဗွိန့်</t>
  </si>
  <si>
    <t>bwain1</t>
  </si>
  <si>
    <t>ब्वैन11</t>
  </si>
  <si>
    <t>ဗွိန်</t>
  </si>
  <si>
    <t>bwain2</t>
  </si>
  <si>
    <t>ब्वैन12</t>
  </si>
  <si>
    <t>ဗွိန်း</t>
  </si>
  <si>
    <t>bwain3</t>
  </si>
  <si>
    <t>ब्वैन13</t>
  </si>
  <si>
    <t>ဗွိမ့်</t>
  </si>
  <si>
    <t>bwaim1</t>
  </si>
  <si>
    <t>ब्वैम1</t>
  </si>
  <si>
    <t>ဗွိမ်</t>
  </si>
  <si>
    <t>bwaim2</t>
  </si>
  <si>
    <t>ब्वैम2</t>
  </si>
  <si>
    <t>ဗွိမ်း</t>
  </si>
  <si>
    <t>bwaim3</t>
  </si>
  <si>
    <t>ब्वैम3</t>
  </si>
  <si>
    <t>ဗွို့</t>
  </si>
  <si>
    <t>bwo1</t>
  </si>
  <si>
    <t>ब्वो1</t>
  </si>
  <si>
    <t>ဗွို</t>
  </si>
  <si>
    <t>bwo2</t>
  </si>
  <si>
    <t>ब्वो2</t>
  </si>
  <si>
    <t>ဗွိုး</t>
  </si>
  <si>
    <t>bwo3</t>
  </si>
  <si>
    <t>ब्वो3</t>
  </si>
  <si>
    <t>ဗွုန့်</t>
  </si>
  <si>
    <t>bwone11</t>
  </si>
  <si>
    <t>ब्वोन11</t>
  </si>
  <si>
    <t>ဗွုန်</t>
  </si>
  <si>
    <t>bwone12</t>
  </si>
  <si>
    <t>ब्वोन12</t>
  </si>
  <si>
    <t>ဗွုန်း</t>
  </si>
  <si>
    <t>bwone13</t>
  </si>
  <si>
    <t>ब्वोन13</t>
  </si>
  <si>
    <t>ဗွုံ့</t>
  </si>
  <si>
    <t>bwone21</t>
  </si>
  <si>
    <t>ब्वोन21</t>
  </si>
  <si>
    <t>ဗွုံ</t>
  </si>
  <si>
    <t>bwone22</t>
  </si>
  <si>
    <t>ब्वोन22</t>
  </si>
  <si>
    <t>ဗွုံး</t>
  </si>
  <si>
    <t>bwone23</t>
  </si>
  <si>
    <t>ब्वोन23</t>
  </si>
  <si>
    <t>ဗွုဏ့်</t>
  </si>
  <si>
    <t>bwone31</t>
  </si>
  <si>
    <t>ब्वोन31</t>
  </si>
  <si>
    <t>ဗွုဏ်</t>
  </si>
  <si>
    <t>bwone32</t>
  </si>
  <si>
    <t>ब्वोन32</t>
  </si>
  <si>
    <t>ဗွုဏ်း</t>
  </si>
  <si>
    <t>bwone33</t>
  </si>
  <si>
    <t>ब्वोन33</t>
  </si>
  <si>
    <t>ဗွုတ်</t>
  </si>
  <si>
    <t>bwOat</t>
  </si>
  <si>
    <t>ब्वोट</t>
  </si>
  <si>
    <t>ဗွုပ်</t>
  </si>
  <si>
    <t>bwOap</t>
  </si>
  <si>
    <t>ब्वोप</t>
  </si>
  <si>
    <t>ဗွော့</t>
  </si>
  <si>
    <t>bwau1</t>
  </si>
  <si>
    <t>ब्वौ1</t>
  </si>
  <si>
    <t>ဗွော်</t>
  </si>
  <si>
    <t>bwau2</t>
  </si>
  <si>
    <t>ब्वौ2</t>
  </si>
  <si>
    <t>ဗွော</t>
  </si>
  <si>
    <t>bwau3</t>
  </si>
  <si>
    <t>ब्वौ3</t>
  </si>
  <si>
    <t>bwoun1</t>
  </si>
  <si>
    <t>ब्वौन1</t>
  </si>
  <si>
    <t>bwoun2</t>
  </si>
  <si>
    <t>ब्वौन2</t>
  </si>
  <si>
    <t>bwoun3</t>
  </si>
  <si>
    <t>ब्वौन3</t>
  </si>
  <si>
    <t>ဗွောက်</t>
  </si>
  <si>
    <t>bwout</t>
  </si>
  <si>
    <t>ब्वौत</t>
  </si>
  <si>
    <t>bwan1</t>
  </si>
  <si>
    <t>bwan2</t>
  </si>
  <si>
    <t>bwan3</t>
  </si>
  <si>
    <t>bwam1</t>
  </si>
  <si>
    <t>bwam2</t>
  </si>
  <si>
    <t>bwam3</t>
  </si>
  <si>
    <t>ဗွဏ်</t>
  </si>
  <si>
    <t>bwam4</t>
  </si>
  <si>
    <t>ब्वं4</t>
  </si>
  <si>
    <t>ဗွှ</t>
  </si>
  <si>
    <t>ဗွှာ</t>
  </si>
  <si>
    <t>ဗွှား</t>
  </si>
  <si>
    <t>ဗွှိုင့်</t>
  </si>
  <si>
    <t>ဗွှိုင်</t>
  </si>
  <si>
    <t>ဗွှိုင်း</t>
  </si>
  <si>
    <t>ဗွှိုက်</t>
  </si>
  <si>
    <t>ဗွှက်</t>
  </si>
  <si>
    <t>ဗွှတ်</t>
  </si>
  <si>
    <t>ဗွှပ်</t>
  </si>
  <si>
    <t>ဗွှဒ်</t>
  </si>
  <si>
    <t>ဗွှာတ်</t>
  </si>
  <si>
    <t>ဗွှာသ်</t>
  </si>
  <si>
    <t>ဗွှိ</t>
  </si>
  <si>
    <t>ဗွှီ</t>
  </si>
  <si>
    <t>ဗွှီး</t>
  </si>
  <si>
    <t>ဗွှင့်</t>
  </si>
  <si>
    <t>ဗွှင်</t>
  </si>
  <si>
    <t>ဗွှင်း</t>
  </si>
  <si>
    <t>ဗွှေတ်</t>
  </si>
  <si>
    <t>ဗွှစ်</t>
  </si>
  <si>
    <t>ဗွှု</t>
  </si>
  <si>
    <t>ဗွှူ</t>
  </si>
  <si>
    <t>ဗွှူး</t>
  </si>
  <si>
    <t>ဗွှေ့</t>
  </si>
  <si>
    <t>ဗွှေ</t>
  </si>
  <si>
    <t>ဗွှေး</t>
  </si>
  <si>
    <t>ဗွှယ်</t>
  </si>
  <si>
    <t>ဗွှဲ</t>
  </si>
  <si>
    <t>ဗွှည့်</t>
  </si>
  <si>
    <t>ဗွှည်</t>
  </si>
  <si>
    <t>ဗွှည်း</t>
  </si>
  <si>
    <t>ဗွှိတ်</t>
  </si>
  <si>
    <t>ဗွှိပ်</t>
  </si>
  <si>
    <t>ဗွှိန့်</t>
  </si>
  <si>
    <t>ဗွှိန်</t>
  </si>
  <si>
    <t>ဗွှိန်း</t>
  </si>
  <si>
    <t>ဗွှိမ့်</t>
  </si>
  <si>
    <t>ဗွှိမ်</t>
  </si>
  <si>
    <t>ဗွှိမ်း</t>
  </si>
  <si>
    <t>ဗွှို့</t>
  </si>
  <si>
    <t>ဗွှို</t>
  </si>
  <si>
    <t>ဗွှိုး</t>
  </si>
  <si>
    <t>ဗွှုန့်</t>
  </si>
  <si>
    <t>ဗွှုန်</t>
  </si>
  <si>
    <t>ဗွှုန်း</t>
  </si>
  <si>
    <t>ဗွှုံ့</t>
  </si>
  <si>
    <t>ဗွှုံ</t>
  </si>
  <si>
    <t>ဗွှုံး</t>
  </si>
  <si>
    <t>ဗွှုဏ့်</t>
  </si>
  <si>
    <t>ဗွှုဏ်</t>
  </si>
  <si>
    <t>ဗွှုဏ်း</t>
  </si>
  <si>
    <t>ဗွှုတ်</t>
  </si>
  <si>
    <t>ဗွှုပ်</t>
  </si>
  <si>
    <t>ဗွှော့</t>
  </si>
  <si>
    <t>ဗွှော်</t>
  </si>
  <si>
    <t>ဗွှော</t>
  </si>
  <si>
    <t>ဗွှောက်</t>
  </si>
  <si>
    <t>ဗွှန့်</t>
  </si>
  <si>
    <t>ဗွှန်</t>
  </si>
  <si>
    <t>ဗွှန်း</t>
  </si>
  <si>
    <t>ဗွှမ့်</t>
  </si>
  <si>
    <t>ဗွှမ်</t>
  </si>
  <si>
    <t>ဗွှမ်း</t>
  </si>
  <si>
    <t>ဗွှံ့</t>
  </si>
  <si>
    <t>ဗွှံ</t>
  </si>
  <si>
    <t>ဗွှဏ်</t>
  </si>
  <si>
    <t>ဘျ</t>
  </si>
  <si>
    <t>bhya1</t>
  </si>
  <si>
    <t>ဘျာ</t>
  </si>
  <si>
    <t>bhya2</t>
  </si>
  <si>
    <t>ဘျား</t>
  </si>
  <si>
    <t>bhya3</t>
  </si>
  <si>
    <t>ဘျိုင့်</t>
  </si>
  <si>
    <t>bhyine1</t>
  </si>
  <si>
    <t>ဘျိုင်</t>
  </si>
  <si>
    <t>bhyine2</t>
  </si>
  <si>
    <t>ဘျိုင်း</t>
  </si>
  <si>
    <t>bhyine3</t>
  </si>
  <si>
    <t>ဘျိုက်</t>
  </si>
  <si>
    <t>ဘျက်</t>
  </si>
  <si>
    <t>bhyet1</t>
  </si>
  <si>
    <t>ဘျတ်</t>
  </si>
  <si>
    <t>bhyut1</t>
  </si>
  <si>
    <t>ဘျပ်</t>
  </si>
  <si>
    <t>bhyut2</t>
  </si>
  <si>
    <t>ဘျဒ်</t>
  </si>
  <si>
    <t>bhyut3</t>
  </si>
  <si>
    <t>ဘျာတ်</t>
  </si>
  <si>
    <t>bhyut4</t>
  </si>
  <si>
    <t>ဘျာသ်</t>
  </si>
  <si>
    <t>bhyut5</t>
  </si>
  <si>
    <t>ဘျိ</t>
  </si>
  <si>
    <t>ဘျီ</t>
  </si>
  <si>
    <t>ဘျီး</t>
  </si>
  <si>
    <t>ဘျင့်</t>
  </si>
  <si>
    <t>bhyin1</t>
  </si>
  <si>
    <t>ဘျင်</t>
  </si>
  <si>
    <t>ဘျင်း</t>
  </si>
  <si>
    <t>bhyin3</t>
  </si>
  <si>
    <t>ဘျေတ်</t>
  </si>
  <si>
    <t>bhyit1</t>
  </si>
  <si>
    <t>ဘျစ်</t>
  </si>
  <si>
    <t>bhyit2</t>
  </si>
  <si>
    <t>ဘျု</t>
  </si>
  <si>
    <t>bhyu1</t>
  </si>
  <si>
    <t>ဘျူ</t>
  </si>
  <si>
    <t>bhyu2</t>
  </si>
  <si>
    <t>ဘျူး</t>
  </si>
  <si>
    <t>bhyu3</t>
  </si>
  <si>
    <t>ဘျွန့်</t>
  </si>
  <si>
    <t>bhyoon11</t>
  </si>
  <si>
    <t>ဘျွန်</t>
  </si>
  <si>
    <t>bhyoon12</t>
  </si>
  <si>
    <t>ဘျွန်း</t>
  </si>
  <si>
    <t>bhyoon13</t>
  </si>
  <si>
    <t>ဘျွမ့်</t>
  </si>
  <si>
    <t>bhyoon21</t>
  </si>
  <si>
    <t>ဘျွမ်</t>
  </si>
  <si>
    <t>bhyoon22</t>
  </si>
  <si>
    <t>ဘျွမ်း</t>
  </si>
  <si>
    <t>bhyoon23</t>
  </si>
  <si>
    <t>ဘျွံ့</t>
  </si>
  <si>
    <t>bhyoon31</t>
  </si>
  <si>
    <t>ဘျွံ</t>
  </si>
  <si>
    <t>bhyoon32</t>
  </si>
  <si>
    <t>ဘျွံး</t>
  </si>
  <si>
    <t>bhyoon33</t>
  </si>
  <si>
    <t>ဘျွတ်</t>
  </si>
  <si>
    <t>bhyoot1</t>
  </si>
  <si>
    <t>ဘျွပ်</t>
  </si>
  <si>
    <t>bhyoot2</t>
  </si>
  <si>
    <t>ဘျေ့</t>
  </si>
  <si>
    <t>bhyay1</t>
  </si>
  <si>
    <t>ဘျေ</t>
  </si>
  <si>
    <t>bhyay2</t>
  </si>
  <si>
    <t>ဘျေး</t>
  </si>
  <si>
    <t>bhyay3</t>
  </si>
  <si>
    <t>bhyeare11</t>
  </si>
  <si>
    <t>ဘျယ်</t>
  </si>
  <si>
    <t>bhyeare12</t>
  </si>
  <si>
    <t>ဘျဲ</t>
  </si>
  <si>
    <t>bhyeare13</t>
  </si>
  <si>
    <t>ဘျည့်</t>
  </si>
  <si>
    <t>bhyeare21</t>
  </si>
  <si>
    <t>ဘျည်</t>
  </si>
  <si>
    <t>bhyeare22</t>
  </si>
  <si>
    <t>ဘျည်း</t>
  </si>
  <si>
    <t>bhyeare23</t>
  </si>
  <si>
    <t>ဘျိတ်</t>
  </si>
  <si>
    <t>bhyate1</t>
  </si>
  <si>
    <t>ဘျိပ်</t>
  </si>
  <si>
    <t>bhyate2</t>
  </si>
  <si>
    <t>ဘျိန့်</t>
  </si>
  <si>
    <t>bhyain1</t>
  </si>
  <si>
    <t>ဘျိန်</t>
  </si>
  <si>
    <t>bhyain2</t>
  </si>
  <si>
    <t>ဘျိန်း</t>
  </si>
  <si>
    <t>bhyain3</t>
  </si>
  <si>
    <t>ဘျိမ့်</t>
  </si>
  <si>
    <t>bhyaim1</t>
  </si>
  <si>
    <t>ဘျိမ်</t>
  </si>
  <si>
    <t>bhyaim2</t>
  </si>
  <si>
    <t>ဘျိမ်း</t>
  </si>
  <si>
    <t>bhyaim3</t>
  </si>
  <si>
    <t>ဘျို့</t>
  </si>
  <si>
    <t>bhyo1</t>
  </si>
  <si>
    <t>ဘျို</t>
  </si>
  <si>
    <t>bhyo2</t>
  </si>
  <si>
    <t>ဘျိုး</t>
  </si>
  <si>
    <t>bhyo3</t>
  </si>
  <si>
    <t>ဘျုန့်</t>
  </si>
  <si>
    <t>bhyone11</t>
  </si>
  <si>
    <t>ဘျုန်</t>
  </si>
  <si>
    <t>bhyone12</t>
  </si>
  <si>
    <t>ဘျုန်း</t>
  </si>
  <si>
    <t>bhyone13</t>
  </si>
  <si>
    <t>ဘျုံ့</t>
  </si>
  <si>
    <t>bhyone21</t>
  </si>
  <si>
    <t>ဘျုံ</t>
  </si>
  <si>
    <t>bhyone22</t>
  </si>
  <si>
    <t>ဘျုံး</t>
  </si>
  <si>
    <t>bhyone23</t>
  </si>
  <si>
    <t>ဘျုဏ့်</t>
  </si>
  <si>
    <t>bhyone31</t>
  </si>
  <si>
    <t>ဘျုဏ်</t>
  </si>
  <si>
    <t>bhyone32</t>
  </si>
  <si>
    <t>ဘျုဏ်း</t>
  </si>
  <si>
    <t>bhyone33</t>
  </si>
  <si>
    <t>ဘျုတ်</t>
  </si>
  <si>
    <t>bhyOat</t>
  </si>
  <si>
    <t>ဘျုပ်</t>
  </si>
  <si>
    <t>bhyOap</t>
  </si>
  <si>
    <t>ဘျော့</t>
  </si>
  <si>
    <t>bhyau1</t>
  </si>
  <si>
    <t>ဘျော်</t>
  </si>
  <si>
    <t>bhyau2</t>
  </si>
  <si>
    <t>ဘျော</t>
  </si>
  <si>
    <t>bhyau3</t>
  </si>
  <si>
    <t>bhyoun1</t>
  </si>
  <si>
    <t>bhyoun2</t>
  </si>
  <si>
    <t>bhyoun3</t>
  </si>
  <si>
    <t>ဘျောက်</t>
  </si>
  <si>
    <t>bhyout</t>
  </si>
  <si>
    <t>ဘျန့်</t>
  </si>
  <si>
    <t>bhyan1</t>
  </si>
  <si>
    <t>ဘျန်</t>
  </si>
  <si>
    <t>bhyan2</t>
  </si>
  <si>
    <t>ဘျန်း</t>
  </si>
  <si>
    <t>bhyan3</t>
  </si>
  <si>
    <t>ဘျမ့်</t>
  </si>
  <si>
    <t>bhyam1</t>
  </si>
  <si>
    <t>ဘျမ်</t>
  </si>
  <si>
    <t>bhyam2</t>
  </si>
  <si>
    <t>ဘျမ်း</t>
  </si>
  <si>
    <t>bhyam3</t>
  </si>
  <si>
    <t>ဘျံ့</t>
  </si>
  <si>
    <t>ဘျံ</t>
  </si>
  <si>
    <t>ဘျဏ်</t>
  </si>
  <si>
    <t>bhyam4</t>
  </si>
  <si>
    <t>ဘြ</t>
  </si>
  <si>
    <t>ဘြာ</t>
  </si>
  <si>
    <t>ဘြား</t>
  </si>
  <si>
    <t>ဘြိုင့်</t>
  </si>
  <si>
    <t>ဘြိုင်</t>
  </si>
  <si>
    <t>ဘြိုင်း</t>
  </si>
  <si>
    <t>ဘြိုက်</t>
  </si>
  <si>
    <t>ဘြက်</t>
  </si>
  <si>
    <t>ဘြတ်</t>
  </si>
  <si>
    <t>ဘြပ်</t>
  </si>
  <si>
    <t>ဘြဒ်</t>
  </si>
  <si>
    <t>ဘြာတ်</t>
  </si>
  <si>
    <t>ဘြာသ်</t>
  </si>
  <si>
    <t>ဘြိ</t>
  </si>
  <si>
    <t>ဘြီ</t>
  </si>
  <si>
    <t>ဘြီး</t>
  </si>
  <si>
    <t>ဘြင့်</t>
  </si>
  <si>
    <t>ဘြင်</t>
  </si>
  <si>
    <t>ဘြင်း</t>
  </si>
  <si>
    <t>ဘြေတ်</t>
  </si>
  <si>
    <t>ဘြစ်</t>
  </si>
  <si>
    <t>ဘြု</t>
  </si>
  <si>
    <t>ဘြူ</t>
  </si>
  <si>
    <t>ဘြူး</t>
  </si>
  <si>
    <t>ဘြွန့်</t>
  </si>
  <si>
    <t>ဘြွန်</t>
  </si>
  <si>
    <t>ဘြွန်း</t>
  </si>
  <si>
    <t>ဘြွမ့်</t>
  </si>
  <si>
    <t>ဘြွမ်</t>
  </si>
  <si>
    <t>ဘြွမ်း</t>
  </si>
  <si>
    <t>ဘြွံ့</t>
  </si>
  <si>
    <t>ဘြွံ</t>
  </si>
  <si>
    <t>ဘြွံး</t>
  </si>
  <si>
    <t>ဘြွတ်</t>
  </si>
  <si>
    <t>ဘြွပ်</t>
  </si>
  <si>
    <t>ဘြေ့</t>
  </si>
  <si>
    <t>ဘြေ</t>
  </si>
  <si>
    <t>ဘြေး</t>
  </si>
  <si>
    <t>ဘြယ်</t>
  </si>
  <si>
    <t>ဘြဲ</t>
  </si>
  <si>
    <t>ဘြည့်</t>
  </si>
  <si>
    <t>ဘြည်</t>
  </si>
  <si>
    <t>ဘြည်း</t>
  </si>
  <si>
    <t>ဘြိတ်</t>
  </si>
  <si>
    <t>ဘြိပ်</t>
  </si>
  <si>
    <t>ဘြိန့်</t>
  </si>
  <si>
    <t>ဘြိန်</t>
  </si>
  <si>
    <t>ဘြိန်း</t>
  </si>
  <si>
    <t>ဘြိမ့်</t>
  </si>
  <si>
    <t>ဘြိမ်</t>
  </si>
  <si>
    <t>ဘြိမ်း</t>
  </si>
  <si>
    <t>ဘြို့</t>
  </si>
  <si>
    <t>ဘြို</t>
  </si>
  <si>
    <t>ဘြိုး</t>
  </si>
  <si>
    <t>ဘြုန့်</t>
  </si>
  <si>
    <t>ဘြုန်</t>
  </si>
  <si>
    <t>ဘြုန်း</t>
  </si>
  <si>
    <t>ဘြုံ့</t>
  </si>
  <si>
    <t>ဘြုံ</t>
  </si>
  <si>
    <t>ဘြုံး</t>
  </si>
  <si>
    <t>ဘြုဏ့်</t>
  </si>
  <si>
    <t>ဘြုဏ်</t>
  </si>
  <si>
    <t>ဘြုဏ်း</t>
  </si>
  <si>
    <t>ဘြုတ်</t>
  </si>
  <si>
    <t>ဘြုပ်</t>
  </si>
  <si>
    <t>ဘြော့</t>
  </si>
  <si>
    <t>ဘြော်</t>
  </si>
  <si>
    <t>ဘြော</t>
  </si>
  <si>
    <t>ဘြောက်</t>
  </si>
  <si>
    <t>ဘြန့်</t>
  </si>
  <si>
    <t>ဘြန်</t>
  </si>
  <si>
    <t>ဘြန်း</t>
  </si>
  <si>
    <t>ဘြမ့်</t>
  </si>
  <si>
    <t>ဘြမ်</t>
  </si>
  <si>
    <t>ဘြမ်း</t>
  </si>
  <si>
    <t>ဘြံ့</t>
  </si>
  <si>
    <t>ဘြံ</t>
  </si>
  <si>
    <t>ဘြဏ်</t>
  </si>
  <si>
    <t>ဘှ</t>
  </si>
  <si>
    <t>ဘှာ</t>
  </si>
  <si>
    <t>ဘှား</t>
  </si>
  <si>
    <t>ဘှိုင့်</t>
  </si>
  <si>
    <t>ဘှိုင်</t>
  </si>
  <si>
    <t>ဘှိုင်း</t>
  </si>
  <si>
    <t>ဘှိုက်</t>
  </si>
  <si>
    <t>ဘှက်</t>
  </si>
  <si>
    <t>ဘှတ်</t>
  </si>
  <si>
    <t>ဘှပ်</t>
  </si>
  <si>
    <t>ဘှဒ်</t>
  </si>
  <si>
    <t>ဘှာတ်</t>
  </si>
  <si>
    <t>ဘှာသ်</t>
  </si>
  <si>
    <t>ဘှိ</t>
  </si>
  <si>
    <t>ဘှီ</t>
  </si>
  <si>
    <t>ဘှီး</t>
  </si>
  <si>
    <t>ဘှင့်</t>
  </si>
  <si>
    <t>ဘှင်</t>
  </si>
  <si>
    <t>ဘှင်း</t>
  </si>
  <si>
    <t>ဘှေတ်</t>
  </si>
  <si>
    <t>ဘှစ်</t>
  </si>
  <si>
    <t>ဘှု</t>
  </si>
  <si>
    <t>ဘှူ</t>
  </si>
  <si>
    <t>ဘှူး</t>
  </si>
  <si>
    <t>ဘှွန့်</t>
  </si>
  <si>
    <t>ဘှွန်</t>
  </si>
  <si>
    <t>ဘှွန်း</t>
  </si>
  <si>
    <t>ဘှွမ့်</t>
  </si>
  <si>
    <t>ဘှွမ်</t>
  </si>
  <si>
    <t>ဘှွမ်း</t>
  </si>
  <si>
    <t>ဘှွံ့</t>
  </si>
  <si>
    <t>ဘှွံ</t>
  </si>
  <si>
    <t>ဘှွံး</t>
  </si>
  <si>
    <t>ဘှွတ်</t>
  </si>
  <si>
    <t>ဘှွပ်</t>
  </si>
  <si>
    <t>ဘှေ့</t>
  </si>
  <si>
    <t>ဘှေ</t>
  </si>
  <si>
    <t>ဘှေး</t>
  </si>
  <si>
    <t>ဘှယ်</t>
  </si>
  <si>
    <t>ဘှဲ</t>
  </si>
  <si>
    <t>ဘှည့်</t>
  </si>
  <si>
    <t>ဘှည်</t>
  </si>
  <si>
    <t>ဘှည်း</t>
  </si>
  <si>
    <t>ဘှိတ်</t>
  </si>
  <si>
    <t>ဘှိပ်</t>
  </si>
  <si>
    <t>ဘှိန့်</t>
  </si>
  <si>
    <t>ဘှိန်</t>
  </si>
  <si>
    <t>ဘှိန်း</t>
  </si>
  <si>
    <t>ဘှိမ့်</t>
  </si>
  <si>
    <t>ဘှိမ်</t>
  </si>
  <si>
    <t>ဘှိမ်း</t>
  </si>
  <si>
    <t>ဘှို့</t>
  </si>
  <si>
    <t>ဘှို</t>
  </si>
  <si>
    <t>ဘှိုး</t>
  </si>
  <si>
    <t>ဘှုန့်</t>
  </si>
  <si>
    <t>ဘှုန်</t>
  </si>
  <si>
    <t>ဘှုန်း</t>
  </si>
  <si>
    <t>ဘှုံ့</t>
  </si>
  <si>
    <t>ဘှုံ</t>
  </si>
  <si>
    <t>ဘှုံး</t>
  </si>
  <si>
    <t>ဘှုဏ့်</t>
  </si>
  <si>
    <t>ဘှုဏ်</t>
  </si>
  <si>
    <t>ဘှုဏ်း</t>
  </si>
  <si>
    <t>ဘှုတ်</t>
  </si>
  <si>
    <t>ဘှုပ်</t>
  </si>
  <si>
    <t>ဘှော့</t>
  </si>
  <si>
    <t>ဘှော်</t>
  </si>
  <si>
    <t>ဘှော</t>
  </si>
  <si>
    <t>ဘှောက်</t>
  </si>
  <si>
    <t>ဘှန့်</t>
  </si>
  <si>
    <t>ဘှန်</t>
  </si>
  <si>
    <t>ဘှန်း</t>
  </si>
  <si>
    <t>ဘှမ့်</t>
  </si>
  <si>
    <t>ဘှမ်</t>
  </si>
  <si>
    <t>ဘှမ်း</t>
  </si>
  <si>
    <t>ဘှံ့</t>
  </si>
  <si>
    <t>ဘှံ</t>
  </si>
  <si>
    <t>ဘှဏ်</t>
  </si>
  <si>
    <t>ဘွ</t>
  </si>
  <si>
    <t>bhwa1</t>
  </si>
  <si>
    <t>ဘွာ</t>
  </si>
  <si>
    <t>bhwa2</t>
  </si>
  <si>
    <t>ဘွား</t>
  </si>
  <si>
    <t>bhwa3</t>
  </si>
  <si>
    <t>ဘွိုင့်</t>
  </si>
  <si>
    <t>bhwine1</t>
  </si>
  <si>
    <t>ဘွိုင်</t>
  </si>
  <si>
    <t>bhwine2</t>
  </si>
  <si>
    <t>ဘွိုင်း</t>
  </si>
  <si>
    <t>bhwine3</t>
  </si>
  <si>
    <t>ဘွိုက်</t>
  </si>
  <si>
    <t>ဘွက်</t>
  </si>
  <si>
    <t>bhwet1</t>
  </si>
  <si>
    <t>bhwut1</t>
  </si>
  <si>
    <t>bhwut2</t>
  </si>
  <si>
    <t>ဘွဒ်</t>
  </si>
  <si>
    <t>bhwut3</t>
  </si>
  <si>
    <t>ဘွာတ်</t>
  </si>
  <si>
    <t>bhwut4</t>
  </si>
  <si>
    <t>ဘွာသ်</t>
  </si>
  <si>
    <t>bhwut5</t>
  </si>
  <si>
    <t>ဘွိ</t>
  </si>
  <si>
    <t>ဘွီ</t>
  </si>
  <si>
    <t>ဘွီး</t>
  </si>
  <si>
    <t>ဘွင့်</t>
  </si>
  <si>
    <t>bhwin1</t>
  </si>
  <si>
    <t>ဘွင်</t>
  </si>
  <si>
    <t>ဘွင်း</t>
  </si>
  <si>
    <t>bhwin3</t>
  </si>
  <si>
    <t>ဘွေတ်</t>
  </si>
  <si>
    <t>bhwit1</t>
  </si>
  <si>
    <t>ဘွစ်</t>
  </si>
  <si>
    <t>bhwit2</t>
  </si>
  <si>
    <t>ဘွု</t>
  </si>
  <si>
    <t>bhwu1</t>
  </si>
  <si>
    <t>ဘွူ</t>
  </si>
  <si>
    <t>bhwu2</t>
  </si>
  <si>
    <t>ဘွူး</t>
  </si>
  <si>
    <t>bhwu3</t>
  </si>
  <si>
    <t>ဘွေ့</t>
  </si>
  <si>
    <t>bhway1</t>
  </si>
  <si>
    <t>ဘွေ</t>
  </si>
  <si>
    <t>bhway2</t>
  </si>
  <si>
    <t>ဘွေး</t>
  </si>
  <si>
    <t>bhway3</t>
  </si>
  <si>
    <t>bhweare11</t>
  </si>
  <si>
    <t>ဘွယ်</t>
  </si>
  <si>
    <t>bhweare12</t>
  </si>
  <si>
    <t>ဘွဲ</t>
  </si>
  <si>
    <t>bhweare13</t>
  </si>
  <si>
    <t>ဘွည့်</t>
  </si>
  <si>
    <t>bhweare21</t>
  </si>
  <si>
    <t>ဘွည်</t>
  </si>
  <si>
    <t>bhweare22</t>
  </si>
  <si>
    <t>ဘွည်း</t>
  </si>
  <si>
    <t>bhweare23</t>
  </si>
  <si>
    <t>ဘွိတ်</t>
  </si>
  <si>
    <t>bhwate1</t>
  </si>
  <si>
    <t>ဘွိပ်</t>
  </si>
  <si>
    <t>bhwate2</t>
  </si>
  <si>
    <t>ဘွိန့်</t>
  </si>
  <si>
    <t>bhwain1</t>
  </si>
  <si>
    <t>ဘွိန်</t>
  </si>
  <si>
    <t>bhwain2</t>
  </si>
  <si>
    <t>ဘွိန်း</t>
  </si>
  <si>
    <t>bhwain3</t>
  </si>
  <si>
    <t>ဘွိမ့်</t>
  </si>
  <si>
    <t>bhwaim1</t>
  </si>
  <si>
    <t>ဘွိမ်</t>
  </si>
  <si>
    <t>bhwaim2</t>
  </si>
  <si>
    <t>ဘွိမ်း</t>
  </si>
  <si>
    <t>bhwaim3</t>
  </si>
  <si>
    <t>ဘွို့</t>
  </si>
  <si>
    <t>bhwo1</t>
  </si>
  <si>
    <t>ဘွို</t>
  </si>
  <si>
    <t>bhwo2</t>
  </si>
  <si>
    <t>ဘွိုး</t>
  </si>
  <si>
    <t>bhwo3</t>
  </si>
  <si>
    <t>ဘွုန့်</t>
  </si>
  <si>
    <t>bhwone11</t>
  </si>
  <si>
    <t>ဘွုန်</t>
  </si>
  <si>
    <t>bhwone12</t>
  </si>
  <si>
    <t>ဘွုန်း</t>
  </si>
  <si>
    <t>bhwone13</t>
  </si>
  <si>
    <t>ဘွုံ့</t>
  </si>
  <si>
    <t>bhwone21</t>
  </si>
  <si>
    <t>ဘွုံ</t>
  </si>
  <si>
    <t>bhwone22</t>
  </si>
  <si>
    <t>ဘွုံး</t>
  </si>
  <si>
    <t>bhwone23</t>
  </si>
  <si>
    <t>ဘွုဏ့်</t>
  </si>
  <si>
    <t>bhwone31</t>
  </si>
  <si>
    <t>ဘွုဏ်</t>
  </si>
  <si>
    <t>bhwone32</t>
  </si>
  <si>
    <t>ဘွုဏ်း</t>
  </si>
  <si>
    <t>bhwone33</t>
  </si>
  <si>
    <t>ဘွုတ်</t>
  </si>
  <si>
    <t>bhwOat</t>
  </si>
  <si>
    <t>ဘွုပ်</t>
  </si>
  <si>
    <t>bhwOap</t>
  </si>
  <si>
    <t>ဘွော့</t>
  </si>
  <si>
    <t>bhwau1</t>
  </si>
  <si>
    <t>ဘွော်</t>
  </si>
  <si>
    <t>bhwau2</t>
  </si>
  <si>
    <t>ဘွော</t>
  </si>
  <si>
    <t>bhwau3</t>
  </si>
  <si>
    <t>bhwoun1</t>
  </si>
  <si>
    <t>bhwoun2</t>
  </si>
  <si>
    <t>bhwoun3</t>
  </si>
  <si>
    <t>ဘွောက်</t>
  </si>
  <si>
    <t>bhwout</t>
  </si>
  <si>
    <t>bhwan1</t>
  </si>
  <si>
    <t>bhwan2</t>
  </si>
  <si>
    <t>bhwan3</t>
  </si>
  <si>
    <t>bhwam1</t>
  </si>
  <si>
    <t>bhwam2</t>
  </si>
  <si>
    <t>bhwam3</t>
  </si>
  <si>
    <t>ဘွဏ်</t>
  </si>
  <si>
    <t>bhwam4</t>
  </si>
  <si>
    <t>ဘွှ</t>
  </si>
  <si>
    <t>ဘွှာ</t>
  </si>
  <si>
    <t>ဘွှား</t>
  </si>
  <si>
    <t>ဘွှိုင့်</t>
  </si>
  <si>
    <t>ဘွှိုင်</t>
  </si>
  <si>
    <t>ဘွှိုင်း</t>
  </si>
  <si>
    <t>ဘွှိုက်</t>
  </si>
  <si>
    <t>ဘွှက်</t>
  </si>
  <si>
    <t>ဘွှတ်</t>
  </si>
  <si>
    <t>ဘွှပ်</t>
  </si>
  <si>
    <t>ဘွှဒ်</t>
  </si>
  <si>
    <t>ဘွှာတ်</t>
  </si>
  <si>
    <t>ဘွှာသ်</t>
  </si>
  <si>
    <t>ဘွှိ</t>
  </si>
  <si>
    <t>ဘွှီ</t>
  </si>
  <si>
    <t>ဘွှီး</t>
  </si>
  <si>
    <t>ဘွှင့်</t>
  </si>
  <si>
    <t>ဘွှင်</t>
  </si>
  <si>
    <t>ဘွှင်း</t>
  </si>
  <si>
    <t>ဘွှေတ်</t>
  </si>
  <si>
    <t>ဘွှစ်</t>
  </si>
  <si>
    <t>ဘွှု</t>
  </si>
  <si>
    <t>ဘွှူ</t>
  </si>
  <si>
    <t>ဘွှူး</t>
  </si>
  <si>
    <t>ဘွှေ့</t>
  </si>
  <si>
    <t>ဘွှေ</t>
  </si>
  <si>
    <t>ဘွှေး</t>
  </si>
  <si>
    <t>ဘွှယ်</t>
  </si>
  <si>
    <t>ဘွှဲ</t>
  </si>
  <si>
    <t>ဘွှည့်</t>
  </si>
  <si>
    <t>ဘွှည်</t>
  </si>
  <si>
    <t>ဘွှည်း</t>
  </si>
  <si>
    <t>ဘွှိတ်</t>
  </si>
  <si>
    <t>ဘွှိပ်</t>
  </si>
  <si>
    <t>ဘွှိန့်</t>
  </si>
  <si>
    <t>ဘွှိန်</t>
  </si>
  <si>
    <t>ဘွှိန်း</t>
  </si>
  <si>
    <t>ဘွှိမ့်</t>
  </si>
  <si>
    <t>ဘွှိမ်</t>
  </si>
  <si>
    <t>ဘွှိမ်း</t>
  </si>
  <si>
    <t>ဘွှို့</t>
  </si>
  <si>
    <t>ဘွှို</t>
  </si>
  <si>
    <t>ဘွှိုး</t>
  </si>
  <si>
    <t>ဘွှုန့်</t>
  </si>
  <si>
    <t>ဘွှုန်</t>
  </si>
  <si>
    <t>ဘွှုန်း</t>
  </si>
  <si>
    <t>ဘွှုံ့</t>
  </si>
  <si>
    <t>ဘွှုံ</t>
  </si>
  <si>
    <t>ဘွှုံး</t>
  </si>
  <si>
    <t>ဘွှုဏ့်</t>
  </si>
  <si>
    <t>ဘွှုဏ်</t>
  </si>
  <si>
    <t>ဘွှုဏ်း</t>
  </si>
  <si>
    <t>ဘွှုတ်</t>
  </si>
  <si>
    <t>ဘွှုပ်</t>
  </si>
  <si>
    <t>ဘွှော့</t>
  </si>
  <si>
    <t>ဘွှော်</t>
  </si>
  <si>
    <t>ဘွှော</t>
  </si>
  <si>
    <t>ဘွှောက်</t>
  </si>
  <si>
    <t>ဘွှန့်</t>
  </si>
  <si>
    <t>ဘွှန်</t>
  </si>
  <si>
    <t>ဘွှန်း</t>
  </si>
  <si>
    <t>ဘွှမ့်</t>
  </si>
  <si>
    <t>ဘွှမ်</t>
  </si>
  <si>
    <t>ဘွှမ်း</t>
  </si>
  <si>
    <t>ဘွှံ့</t>
  </si>
  <si>
    <t>ဘွှံ</t>
  </si>
  <si>
    <t>ဘွှဏ်</t>
  </si>
  <si>
    <t>မျ</t>
  </si>
  <si>
    <t>မျာ</t>
  </si>
  <si>
    <t>म्या2</t>
  </si>
  <si>
    <t>များ</t>
  </si>
  <si>
    <t>म्या3</t>
  </si>
  <si>
    <t>မျိုင့်</t>
  </si>
  <si>
    <t>म्याइन1</t>
  </si>
  <si>
    <t>မျိုင်</t>
  </si>
  <si>
    <t>म्याइन2</t>
  </si>
  <si>
    <t>မျိုင်း</t>
  </si>
  <si>
    <t>म्याइन3</t>
  </si>
  <si>
    <t>မျိုက်</t>
  </si>
  <si>
    <t>မျက်</t>
  </si>
  <si>
    <t>မျတ်</t>
  </si>
  <si>
    <t>မျပ်</t>
  </si>
  <si>
    <t>မျဒ်</t>
  </si>
  <si>
    <t>မျာတ်</t>
  </si>
  <si>
    <t>မျာသ်</t>
  </si>
  <si>
    <t>မျိ</t>
  </si>
  <si>
    <t>म्यि1</t>
  </si>
  <si>
    <t>မျီ</t>
  </si>
  <si>
    <t>म्यि2</t>
  </si>
  <si>
    <t>မျီး</t>
  </si>
  <si>
    <t>म्यि3</t>
  </si>
  <si>
    <t>မျင့်</t>
  </si>
  <si>
    <t>म्यिन1</t>
  </si>
  <si>
    <t>မျင်</t>
  </si>
  <si>
    <t>म्यिन2</t>
  </si>
  <si>
    <t>မျင်း</t>
  </si>
  <si>
    <t>म्यिन3</t>
  </si>
  <si>
    <t>မျေတ်</t>
  </si>
  <si>
    <t>မျစ်</t>
  </si>
  <si>
    <t>မျု</t>
  </si>
  <si>
    <t>म्यु1</t>
  </si>
  <si>
    <t>မျူ</t>
  </si>
  <si>
    <t>म्यु2</t>
  </si>
  <si>
    <t>မျူး</t>
  </si>
  <si>
    <t>म्यु3</t>
  </si>
  <si>
    <t>မျွန့်</t>
  </si>
  <si>
    <t>म्युन11</t>
  </si>
  <si>
    <t>မျွန်</t>
  </si>
  <si>
    <t>म्युन12</t>
  </si>
  <si>
    <t>မျွန်း</t>
  </si>
  <si>
    <t>म्युन13</t>
  </si>
  <si>
    <t>မျွမ့်</t>
  </si>
  <si>
    <t>म्युन21</t>
  </si>
  <si>
    <t>မျွမ်</t>
  </si>
  <si>
    <t>म्युन22</t>
  </si>
  <si>
    <t>မျွမ်း</t>
  </si>
  <si>
    <t>म्युन23</t>
  </si>
  <si>
    <t>မျွံ့</t>
  </si>
  <si>
    <t>म्युन31</t>
  </si>
  <si>
    <t>မျွံ</t>
  </si>
  <si>
    <t>म्युन32</t>
  </si>
  <si>
    <t>မျွံး</t>
  </si>
  <si>
    <t>म्युन33</t>
  </si>
  <si>
    <t>မျွတ်</t>
  </si>
  <si>
    <t>म्युत1</t>
  </si>
  <si>
    <t>မျွပ်</t>
  </si>
  <si>
    <t>म्युत2</t>
  </si>
  <si>
    <t>မျေ့</t>
  </si>
  <si>
    <t>म्ये1</t>
  </si>
  <si>
    <t>မျေ</t>
  </si>
  <si>
    <t>म्ये2</t>
  </si>
  <si>
    <t>မျေး</t>
  </si>
  <si>
    <t>म्ये3</t>
  </si>
  <si>
    <t>म्ये³¹11</t>
  </si>
  <si>
    <t>မျယ်</t>
  </si>
  <si>
    <t>म्ये³¹12</t>
  </si>
  <si>
    <t>မျဲ</t>
  </si>
  <si>
    <t>म्ये³¹13</t>
  </si>
  <si>
    <t>မျည့်</t>
  </si>
  <si>
    <t>म्ये³¹21</t>
  </si>
  <si>
    <t>မျည်</t>
  </si>
  <si>
    <t>म्ये³¹22</t>
  </si>
  <si>
    <t>မျည်း</t>
  </si>
  <si>
    <t>म्ये³¹23</t>
  </si>
  <si>
    <t>မျိတ်</t>
  </si>
  <si>
    <t>म्यै1</t>
  </si>
  <si>
    <t>မျိပ်</t>
  </si>
  <si>
    <t>म्यै2</t>
  </si>
  <si>
    <t>မျိန့်</t>
  </si>
  <si>
    <t>म्यैन11</t>
  </si>
  <si>
    <t>မျိန်</t>
  </si>
  <si>
    <t>म्यैन12</t>
  </si>
  <si>
    <t>မျိန်း</t>
  </si>
  <si>
    <t>म्यैन13</t>
  </si>
  <si>
    <t>မျိမ့်</t>
  </si>
  <si>
    <t>म्यैम1</t>
  </si>
  <si>
    <t>မျိမ်</t>
  </si>
  <si>
    <t>म्यैम2</t>
  </si>
  <si>
    <t>မျိမ်း</t>
  </si>
  <si>
    <t>म्यैम3</t>
  </si>
  <si>
    <t>မျို့</t>
  </si>
  <si>
    <t>म्यो1</t>
  </si>
  <si>
    <t>မျို</t>
  </si>
  <si>
    <t>म्यो2</t>
  </si>
  <si>
    <t>မျိုး</t>
  </si>
  <si>
    <t>म्यो3</t>
  </si>
  <si>
    <t>မျုန့်</t>
  </si>
  <si>
    <t>म्योन11</t>
  </si>
  <si>
    <t>မျုန်</t>
  </si>
  <si>
    <t>म्योन12</t>
  </si>
  <si>
    <t>မျုန်း</t>
  </si>
  <si>
    <t>म्योन13</t>
  </si>
  <si>
    <t>မျုံ့</t>
  </si>
  <si>
    <t>म्योन21</t>
  </si>
  <si>
    <t>မျုံ</t>
  </si>
  <si>
    <t>म्योन22</t>
  </si>
  <si>
    <t>မျုံး</t>
  </si>
  <si>
    <t>म्योन23</t>
  </si>
  <si>
    <t>မျုဏ့်</t>
  </si>
  <si>
    <t>म्योन31</t>
  </si>
  <si>
    <t>မျုဏ်</t>
  </si>
  <si>
    <t>म्योन32</t>
  </si>
  <si>
    <t>မျုဏ်း</t>
  </si>
  <si>
    <t>म्योन33</t>
  </si>
  <si>
    <t>မျုတ်</t>
  </si>
  <si>
    <t>म्योट</t>
  </si>
  <si>
    <t>မျုပ်</t>
  </si>
  <si>
    <t>म्योप</t>
  </si>
  <si>
    <t>မျော့</t>
  </si>
  <si>
    <t>म्यौ1</t>
  </si>
  <si>
    <t>မျော်</t>
  </si>
  <si>
    <t>म्यौ2</t>
  </si>
  <si>
    <t>မျော</t>
  </si>
  <si>
    <t>म्यौ3</t>
  </si>
  <si>
    <t>म्यौन1</t>
  </si>
  <si>
    <t>म्यौन2</t>
  </si>
  <si>
    <t>म्यौन3</t>
  </si>
  <si>
    <t>မျောက်</t>
  </si>
  <si>
    <t>म्यौत</t>
  </si>
  <si>
    <t>မျန့်</t>
  </si>
  <si>
    <t>म्यं11</t>
  </si>
  <si>
    <t>မျန်</t>
  </si>
  <si>
    <t>म्यं12</t>
  </si>
  <si>
    <t>မျန်း</t>
  </si>
  <si>
    <t>म्यं13</t>
  </si>
  <si>
    <t>မျမ့်</t>
  </si>
  <si>
    <t>म्यं21</t>
  </si>
  <si>
    <t>မျမ်</t>
  </si>
  <si>
    <t>म्यं22</t>
  </si>
  <si>
    <t>မျမ်း</t>
  </si>
  <si>
    <t>म्यं23</t>
  </si>
  <si>
    <t>မျံ့</t>
  </si>
  <si>
    <t>म्यं31</t>
  </si>
  <si>
    <t>မျံ</t>
  </si>
  <si>
    <t>म्यं32</t>
  </si>
  <si>
    <t>မျဏ်</t>
  </si>
  <si>
    <t>म्यं4</t>
  </si>
  <si>
    <t>မြ</t>
  </si>
  <si>
    <t>မြာ</t>
  </si>
  <si>
    <t>မြား</t>
  </si>
  <si>
    <t>မြိုင့်</t>
  </si>
  <si>
    <t>မြိုင်</t>
  </si>
  <si>
    <t>မြိုင်း</t>
  </si>
  <si>
    <t>မြိုက်</t>
  </si>
  <si>
    <t>မြက်</t>
  </si>
  <si>
    <t>မြတ်</t>
  </si>
  <si>
    <t>မြပ်</t>
  </si>
  <si>
    <t>မြဒ်</t>
  </si>
  <si>
    <t>မြာတ်</t>
  </si>
  <si>
    <t>မြာသ်</t>
  </si>
  <si>
    <t>မြိ</t>
  </si>
  <si>
    <t>မြီ</t>
  </si>
  <si>
    <t>မြီး</t>
  </si>
  <si>
    <t>မြင့်</t>
  </si>
  <si>
    <t>မြင်</t>
  </si>
  <si>
    <t>မြင်း</t>
  </si>
  <si>
    <t>မြေတ်</t>
  </si>
  <si>
    <t>မြစ်</t>
  </si>
  <si>
    <t>မြု</t>
  </si>
  <si>
    <t>မြူ</t>
  </si>
  <si>
    <t>မြူး</t>
  </si>
  <si>
    <t>မြွန့်</t>
  </si>
  <si>
    <t>မြွန်</t>
  </si>
  <si>
    <t>မြွန်း</t>
  </si>
  <si>
    <t>မြွမ့်</t>
  </si>
  <si>
    <t>မြွမ်</t>
  </si>
  <si>
    <t>မြွမ်း</t>
  </si>
  <si>
    <t>မြွံ့</t>
  </si>
  <si>
    <t>မြွံ</t>
  </si>
  <si>
    <t>မြွံး</t>
  </si>
  <si>
    <t>မြွတ်</t>
  </si>
  <si>
    <t>မြွပ်</t>
  </si>
  <si>
    <t>မြေ့</t>
  </si>
  <si>
    <t>မြေ</t>
  </si>
  <si>
    <t>မြေး</t>
  </si>
  <si>
    <t>မြယ်</t>
  </si>
  <si>
    <t>မြဲ</t>
  </si>
  <si>
    <t>မြည့်</t>
  </si>
  <si>
    <t>မြည်</t>
  </si>
  <si>
    <t>မြည်း</t>
  </si>
  <si>
    <t>မြိတ်</t>
  </si>
  <si>
    <t>မြိပ်</t>
  </si>
  <si>
    <t>မြိန့်</t>
  </si>
  <si>
    <t>မြိန်</t>
  </si>
  <si>
    <t>မြိန်း</t>
  </si>
  <si>
    <t>မြိမ့်</t>
  </si>
  <si>
    <t>မြိမ်</t>
  </si>
  <si>
    <t>မြိမ်း</t>
  </si>
  <si>
    <t>မြို့</t>
  </si>
  <si>
    <t>မြို</t>
  </si>
  <si>
    <t>မြိုး</t>
  </si>
  <si>
    <t>မြုန့်</t>
  </si>
  <si>
    <t>မြုန်</t>
  </si>
  <si>
    <t>မြုန်း</t>
  </si>
  <si>
    <t>မြုံ့</t>
  </si>
  <si>
    <t>မြုံ</t>
  </si>
  <si>
    <t>မြုံး</t>
  </si>
  <si>
    <t>မြုဏ့်</t>
  </si>
  <si>
    <t>မြုဏ်</t>
  </si>
  <si>
    <t>မြုဏ်း</t>
  </si>
  <si>
    <t>မြုတ်</t>
  </si>
  <si>
    <t>မြုပ်</t>
  </si>
  <si>
    <t>မြော့</t>
  </si>
  <si>
    <t>မြော်</t>
  </si>
  <si>
    <t>မြော</t>
  </si>
  <si>
    <t>မြောက်</t>
  </si>
  <si>
    <t>မြန့်</t>
  </si>
  <si>
    <t>မြန်</t>
  </si>
  <si>
    <t>မြန်း</t>
  </si>
  <si>
    <t>မြမ့်</t>
  </si>
  <si>
    <t>မြမ်</t>
  </si>
  <si>
    <t>မြမ်း</t>
  </si>
  <si>
    <t>မြံ့</t>
  </si>
  <si>
    <t>မြံ</t>
  </si>
  <si>
    <t>မြဏ်</t>
  </si>
  <si>
    <t>မှ</t>
  </si>
  <si>
    <t>မှာ</t>
  </si>
  <si>
    <t>မှား</t>
  </si>
  <si>
    <t>မှိုင့်</t>
  </si>
  <si>
    <t>မှိုင်</t>
  </si>
  <si>
    <t>မှိုင်း</t>
  </si>
  <si>
    <t>မှိုက်</t>
  </si>
  <si>
    <t>မှက်</t>
  </si>
  <si>
    <t>မှတ်</t>
  </si>
  <si>
    <t>မှပ်</t>
  </si>
  <si>
    <t>မှဒ်</t>
  </si>
  <si>
    <t>မှာတ်</t>
  </si>
  <si>
    <t>မှာသ်</t>
  </si>
  <si>
    <t>မှိ</t>
  </si>
  <si>
    <t>မှီ</t>
  </si>
  <si>
    <t>မှီး</t>
  </si>
  <si>
    <t>မှင့်</t>
  </si>
  <si>
    <t>မှင်</t>
  </si>
  <si>
    <t>မှင်း</t>
  </si>
  <si>
    <t>မှေတ်</t>
  </si>
  <si>
    <t>မှစ်</t>
  </si>
  <si>
    <t>မှု</t>
  </si>
  <si>
    <t>မှူ</t>
  </si>
  <si>
    <t>မှူး</t>
  </si>
  <si>
    <t>မှွန့်</t>
  </si>
  <si>
    <t>မှွန်</t>
  </si>
  <si>
    <t>မှွန်း</t>
  </si>
  <si>
    <t>မှွမ့်</t>
  </si>
  <si>
    <t>မှွမ်</t>
  </si>
  <si>
    <t>မှွမ်း</t>
  </si>
  <si>
    <t>မှွံ့</t>
  </si>
  <si>
    <t>မှွံ</t>
  </si>
  <si>
    <t>မှွံး</t>
  </si>
  <si>
    <t>မှွတ်</t>
  </si>
  <si>
    <t>မှွပ်</t>
  </si>
  <si>
    <t>မှေ့</t>
  </si>
  <si>
    <t>မှေ</t>
  </si>
  <si>
    <t>မှေး</t>
  </si>
  <si>
    <t>မှယ်</t>
  </si>
  <si>
    <t>မှဲ</t>
  </si>
  <si>
    <t>မှည့်</t>
  </si>
  <si>
    <t>မှည်</t>
  </si>
  <si>
    <t>မှည်း</t>
  </si>
  <si>
    <t>မှိတ်</t>
  </si>
  <si>
    <t>မှိပ်</t>
  </si>
  <si>
    <t>မှိန့်</t>
  </si>
  <si>
    <t>မှိန်</t>
  </si>
  <si>
    <t>မှိန်း</t>
  </si>
  <si>
    <t>မှိမ့်</t>
  </si>
  <si>
    <t>မှိမ်</t>
  </si>
  <si>
    <t>မှိမ်း</t>
  </si>
  <si>
    <t>မှို့</t>
  </si>
  <si>
    <t>မှို</t>
  </si>
  <si>
    <t>မှိုး</t>
  </si>
  <si>
    <t>မှုန့်</t>
  </si>
  <si>
    <t>မှုန်</t>
  </si>
  <si>
    <t>မှုန်း</t>
  </si>
  <si>
    <t>မှုံ့</t>
  </si>
  <si>
    <t>မှုံ</t>
  </si>
  <si>
    <t>မှုံး</t>
  </si>
  <si>
    <t>မှုဏ့်</t>
  </si>
  <si>
    <t>မှုဏ်</t>
  </si>
  <si>
    <t>မှုဏ်း</t>
  </si>
  <si>
    <t>မှုတ်</t>
  </si>
  <si>
    <t>မှုပ်</t>
  </si>
  <si>
    <t>မှော့</t>
  </si>
  <si>
    <t>မှော်</t>
  </si>
  <si>
    <t>မှော</t>
  </si>
  <si>
    <t>မှောက်</t>
  </si>
  <si>
    <t>မှန့်</t>
  </si>
  <si>
    <t>မှန်</t>
  </si>
  <si>
    <t>မှန်း</t>
  </si>
  <si>
    <t>မှမ့်</t>
  </si>
  <si>
    <t>မှမ်</t>
  </si>
  <si>
    <t>မှမ်း</t>
  </si>
  <si>
    <t>မှံ့</t>
  </si>
  <si>
    <t>မှံ</t>
  </si>
  <si>
    <t>မှဏ်</t>
  </si>
  <si>
    <t>မွ</t>
  </si>
  <si>
    <t>မွာ</t>
  </si>
  <si>
    <t>म्वा2</t>
  </si>
  <si>
    <t>မွား</t>
  </si>
  <si>
    <t>म्वा3</t>
  </si>
  <si>
    <t>မွိုင့်</t>
  </si>
  <si>
    <t>म्वाइन1</t>
  </si>
  <si>
    <t>မွိုင်</t>
  </si>
  <si>
    <t>म्वाइन2</t>
  </si>
  <si>
    <t>မွိုင်း</t>
  </si>
  <si>
    <t>म्वाइन3</t>
  </si>
  <si>
    <t>မွိုက်</t>
  </si>
  <si>
    <t>မွက်</t>
  </si>
  <si>
    <t>မွဒ်</t>
  </si>
  <si>
    <t>မွာတ်</t>
  </si>
  <si>
    <t>မွာသ်</t>
  </si>
  <si>
    <t>မွိ</t>
  </si>
  <si>
    <t>म्वि1</t>
  </si>
  <si>
    <t>မွီ</t>
  </si>
  <si>
    <t>म्वि2</t>
  </si>
  <si>
    <t>မွီး</t>
  </si>
  <si>
    <t>म्वि3</t>
  </si>
  <si>
    <t>မွင့်</t>
  </si>
  <si>
    <t>म्विन1</t>
  </si>
  <si>
    <t>မွင်</t>
  </si>
  <si>
    <t>म्विन2</t>
  </si>
  <si>
    <t>မွင်း</t>
  </si>
  <si>
    <t>म्विन3</t>
  </si>
  <si>
    <t>မွေတ်</t>
  </si>
  <si>
    <t>မွစ်</t>
  </si>
  <si>
    <t>မွု</t>
  </si>
  <si>
    <t>म्वु1</t>
  </si>
  <si>
    <t>မွူ</t>
  </si>
  <si>
    <t>म्वु2</t>
  </si>
  <si>
    <t>မွူး</t>
  </si>
  <si>
    <t>म्वु3</t>
  </si>
  <si>
    <t>မွေ့</t>
  </si>
  <si>
    <t>म्वे1</t>
  </si>
  <si>
    <t>မွေ</t>
  </si>
  <si>
    <t>म्वे2</t>
  </si>
  <si>
    <t>မွေး</t>
  </si>
  <si>
    <t>म्वे3</t>
  </si>
  <si>
    <t>म्वे³¹11</t>
  </si>
  <si>
    <t>မွယ်</t>
  </si>
  <si>
    <t>म्वे³¹12</t>
  </si>
  <si>
    <t>မွဲ</t>
  </si>
  <si>
    <t>म्वे³¹13</t>
  </si>
  <si>
    <t>မွည့်</t>
  </si>
  <si>
    <t>म्वे³¹21</t>
  </si>
  <si>
    <t>မွည်</t>
  </si>
  <si>
    <t>म्वे³¹22</t>
  </si>
  <si>
    <t>မွည်း</t>
  </si>
  <si>
    <t>म्वे³¹23</t>
  </si>
  <si>
    <t>မွိတ်</t>
  </si>
  <si>
    <t>म्वै1</t>
  </si>
  <si>
    <t>မွိပ်</t>
  </si>
  <si>
    <t>म्वै2</t>
  </si>
  <si>
    <t>မွိန့်</t>
  </si>
  <si>
    <t>म्वैन11</t>
  </si>
  <si>
    <t>မွိန်</t>
  </si>
  <si>
    <t>म्वैन12</t>
  </si>
  <si>
    <t>မွိန်း</t>
  </si>
  <si>
    <t>म्वैन13</t>
  </si>
  <si>
    <t>မွိမ့်</t>
  </si>
  <si>
    <t>म्वैम1</t>
  </si>
  <si>
    <t>မွိမ်</t>
  </si>
  <si>
    <t>म्वैम2</t>
  </si>
  <si>
    <t>မွိမ်း</t>
  </si>
  <si>
    <t>म्वैम3</t>
  </si>
  <si>
    <t>မွို့</t>
  </si>
  <si>
    <t>म्वो1</t>
  </si>
  <si>
    <t>မွို</t>
  </si>
  <si>
    <t>म्वो2</t>
  </si>
  <si>
    <t>မွိုး</t>
  </si>
  <si>
    <t>म्वो3</t>
  </si>
  <si>
    <t>မွုန့်</t>
  </si>
  <si>
    <t>म्वोन11</t>
  </si>
  <si>
    <t>မွုန်</t>
  </si>
  <si>
    <t>म्वोन12</t>
  </si>
  <si>
    <t>မွုန်း</t>
  </si>
  <si>
    <t>म्वोन13</t>
  </si>
  <si>
    <t>မွုံ့</t>
  </si>
  <si>
    <t>म्वोन21</t>
  </si>
  <si>
    <t>မွုံ</t>
  </si>
  <si>
    <t>म्वोन22</t>
  </si>
  <si>
    <t>မွုံး</t>
  </si>
  <si>
    <t>म्वोन23</t>
  </si>
  <si>
    <t>မွုဏ့်</t>
  </si>
  <si>
    <t>म्वोन31</t>
  </si>
  <si>
    <t>မွုဏ်</t>
  </si>
  <si>
    <t>म्वोन32</t>
  </si>
  <si>
    <t>မွုဏ်း</t>
  </si>
  <si>
    <t>म्वोन33</t>
  </si>
  <si>
    <t>မွုတ်</t>
  </si>
  <si>
    <t>म्वोट</t>
  </si>
  <si>
    <t>မွုပ်</t>
  </si>
  <si>
    <t>म्वोप</t>
  </si>
  <si>
    <t>မွော့</t>
  </si>
  <si>
    <t>म्वौ1</t>
  </si>
  <si>
    <t>မွော်</t>
  </si>
  <si>
    <t>म्वौ2</t>
  </si>
  <si>
    <t>မွော</t>
  </si>
  <si>
    <t>म्वौ3</t>
  </si>
  <si>
    <t>म्वौन1</t>
  </si>
  <si>
    <t>म्वौन2</t>
  </si>
  <si>
    <t>म्वौन3</t>
  </si>
  <si>
    <t>မွောက်</t>
  </si>
  <si>
    <t>म्वौत</t>
  </si>
  <si>
    <t>မွဏ်</t>
  </si>
  <si>
    <t>म्वं4</t>
  </si>
  <si>
    <t>မွှ</t>
  </si>
  <si>
    <t>မွှာ</t>
  </si>
  <si>
    <t>မွှား</t>
  </si>
  <si>
    <t>မွှိုင့်</t>
  </si>
  <si>
    <t>မွှိုင်</t>
  </si>
  <si>
    <t>မွှိုင်း</t>
  </si>
  <si>
    <t>မွှိုက်</t>
  </si>
  <si>
    <t>မွှက်</t>
  </si>
  <si>
    <t>မွှတ်</t>
  </si>
  <si>
    <t>မွှပ်</t>
  </si>
  <si>
    <t>မွှဒ်</t>
  </si>
  <si>
    <t>မွှာတ်</t>
  </si>
  <si>
    <t>မွှာသ်</t>
  </si>
  <si>
    <t>မွှိ</t>
  </si>
  <si>
    <t>မွှီ</t>
  </si>
  <si>
    <t>မွှီး</t>
  </si>
  <si>
    <t>မွှင့်</t>
  </si>
  <si>
    <t>မွှင်</t>
  </si>
  <si>
    <t>မွှင်း</t>
  </si>
  <si>
    <t>မွှေတ်</t>
  </si>
  <si>
    <t>မွှစ်</t>
  </si>
  <si>
    <t>မွှု</t>
  </si>
  <si>
    <t>မွှူ</t>
  </si>
  <si>
    <t>မွှူး</t>
  </si>
  <si>
    <t>မွှေ့</t>
  </si>
  <si>
    <t>မွှေ</t>
  </si>
  <si>
    <t>မွှေး</t>
  </si>
  <si>
    <t>မွှယ်</t>
  </si>
  <si>
    <t>မွှဲ</t>
  </si>
  <si>
    <t>မွှည့်</t>
  </si>
  <si>
    <t>မွှည်</t>
  </si>
  <si>
    <t>မွှည်း</t>
  </si>
  <si>
    <t>မွှိတ်</t>
  </si>
  <si>
    <t>မွှိပ်</t>
  </si>
  <si>
    <t>မွှိန့်</t>
  </si>
  <si>
    <t>မွှိန်</t>
  </si>
  <si>
    <t>မွှိန်း</t>
  </si>
  <si>
    <t>မွှိမ့်</t>
  </si>
  <si>
    <t>မွှိမ်</t>
  </si>
  <si>
    <t>မွှိမ်း</t>
  </si>
  <si>
    <t>မွှို့</t>
  </si>
  <si>
    <t>မွှို</t>
  </si>
  <si>
    <t>မွှိုး</t>
  </si>
  <si>
    <t>မွှုန့်</t>
  </si>
  <si>
    <t>မွှုန်</t>
  </si>
  <si>
    <t>မွှုန်း</t>
  </si>
  <si>
    <t>မွှုံ့</t>
  </si>
  <si>
    <t>မွှုံ</t>
  </si>
  <si>
    <t>မွှုံး</t>
  </si>
  <si>
    <t>မွှုဏ့်</t>
  </si>
  <si>
    <t>မွှုဏ်</t>
  </si>
  <si>
    <t>မွှုဏ်း</t>
  </si>
  <si>
    <t>မွှုတ်</t>
  </si>
  <si>
    <t>မွှုပ်</t>
  </si>
  <si>
    <t>မွှော့</t>
  </si>
  <si>
    <t>မွှော်</t>
  </si>
  <si>
    <t>မွှော</t>
  </si>
  <si>
    <t>မွှောက်</t>
  </si>
  <si>
    <t>မွှန့်</t>
  </si>
  <si>
    <t>မွှန်</t>
  </si>
  <si>
    <t>မွှန်း</t>
  </si>
  <si>
    <t>မွှမ့်</t>
  </si>
  <si>
    <t>မွှမ်</t>
  </si>
  <si>
    <t>မွှမ်း</t>
  </si>
  <si>
    <t>မွှံ့</t>
  </si>
  <si>
    <t>မွှံ</t>
  </si>
  <si>
    <t>မွှဏ်</t>
  </si>
  <si>
    <t>ယျ</t>
  </si>
  <si>
    <t>yya1</t>
  </si>
  <si>
    <t>ယျာ</t>
  </si>
  <si>
    <t>yya2</t>
  </si>
  <si>
    <t>य्या2</t>
  </si>
  <si>
    <t>ယျား</t>
  </si>
  <si>
    <t>yya3</t>
  </si>
  <si>
    <t>य्या3</t>
  </si>
  <si>
    <t>ယျိုင့်</t>
  </si>
  <si>
    <t>yyine1</t>
  </si>
  <si>
    <t>य्याइन1</t>
  </si>
  <si>
    <t>ယျိုင်</t>
  </si>
  <si>
    <t>yyine2</t>
  </si>
  <si>
    <t>य्याइन2</t>
  </si>
  <si>
    <t>ယျိုင်း</t>
  </si>
  <si>
    <t>yyine3</t>
  </si>
  <si>
    <t>य्याइन3</t>
  </si>
  <si>
    <t>ယျိုက်</t>
  </si>
  <si>
    <t>ယျက်</t>
  </si>
  <si>
    <t>yyet1</t>
  </si>
  <si>
    <t>ယျတ်</t>
  </si>
  <si>
    <t>yyut1</t>
  </si>
  <si>
    <t>ယျပ်</t>
  </si>
  <si>
    <t>yyut2</t>
  </si>
  <si>
    <t>ယျဒ်</t>
  </si>
  <si>
    <t>yyut3</t>
  </si>
  <si>
    <t>ယျာတ်</t>
  </si>
  <si>
    <t>yyut4</t>
  </si>
  <si>
    <t>ယျာသ်</t>
  </si>
  <si>
    <t>yyut5</t>
  </si>
  <si>
    <t>ယျိ</t>
  </si>
  <si>
    <t>य्यि1</t>
  </si>
  <si>
    <t>ယျီ</t>
  </si>
  <si>
    <t>य्यि2</t>
  </si>
  <si>
    <t>ယျီး</t>
  </si>
  <si>
    <t>य्यि3</t>
  </si>
  <si>
    <t>ယျင့်</t>
  </si>
  <si>
    <t>yyin1</t>
  </si>
  <si>
    <t>य्यिन1</t>
  </si>
  <si>
    <t>ယျင်</t>
  </si>
  <si>
    <t>य्यिन2</t>
  </si>
  <si>
    <t>ယျင်း</t>
  </si>
  <si>
    <t>yyin3</t>
  </si>
  <si>
    <t>य्यिन3</t>
  </si>
  <si>
    <t>ယျေတ်</t>
  </si>
  <si>
    <t>yyit1</t>
  </si>
  <si>
    <t>ယျစ်</t>
  </si>
  <si>
    <t>yyit2</t>
  </si>
  <si>
    <t>ယျု</t>
  </si>
  <si>
    <t>yyu1</t>
  </si>
  <si>
    <t>य्यु1</t>
  </si>
  <si>
    <t>ယျူ</t>
  </si>
  <si>
    <t>yyu2</t>
  </si>
  <si>
    <t>य्यु2</t>
  </si>
  <si>
    <t>ယျူး</t>
  </si>
  <si>
    <t>yyu3</t>
  </si>
  <si>
    <t>य्यु3</t>
  </si>
  <si>
    <t>ယျွန့်</t>
  </si>
  <si>
    <t>yyoon11</t>
  </si>
  <si>
    <t>य्युन11</t>
  </si>
  <si>
    <t>ယျွန်</t>
  </si>
  <si>
    <t>yyoon12</t>
  </si>
  <si>
    <t>य्युन12</t>
  </si>
  <si>
    <t>ယျွန်း</t>
  </si>
  <si>
    <t>yyoon13</t>
  </si>
  <si>
    <t>य्युन13</t>
  </si>
  <si>
    <t>ယျွမ့်</t>
  </si>
  <si>
    <t>yyoon21</t>
  </si>
  <si>
    <t>य्युन21</t>
  </si>
  <si>
    <t>ယျွမ်</t>
  </si>
  <si>
    <t>yyoon22</t>
  </si>
  <si>
    <t>य्युन22</t>
  </si>
  <si>
    <t>ယျွမ်း</t>
  </si>
  <si>
    <t>yyoon23</t>
  </si>
  <si>
    <t>य्युन23</t>
  </si>
  <si>
    <t>ယျွံ့</t>
  </si>
  <si>
    <t>yyoon31</t>
  </si>
  <si>
    <t>य्युन31</t>
  </si>
  <si>
    <t>ယျွံ</t>
  </si>
  <si>
    <t>yyoon32</t>
  </si>
  <si>
    <t>य्युन32</t>
  </si>
  <si>
    <t>ယျွံး</t>
  </si>
  <si>
    <t>yyoon33</t>
  </si>
  <si>
    <t>य्युन33</t>
  </si>
  <si>
    <t>ယျွတ်</t>
  </si>
  <si>
    <t>yyoot1</t>
  </si>
  <si>
    <t>य्युत1</t>
  </si>
  <si>
    <t>ယျွပ်</t>
  </si>
  <si>
    <t>yyoot2</t>
  </si>
  <si>
    <t>य्युत2</t>
  </si>
  <si>
    <t>ယျေ့</t>
  </si>
  <si>
    <t>yyay1</t>
  </si>
  <si>
    <t>य्ये1</t>
  </si>
  <si>
    <t>ယျေ</t>
  </si>
  <si>
    <t>yyay2</t>
  </si>
  <si>
    <t>य्ये2</t>
  </si>
  <si>
    <t>ယျေး</t>
  </si>
  <si>
    <t>yyay3</t>
  </si>
  <si>
    <t>य्ये3</t>
  </si>
  <si>
    <t>yyeare11</t>
  </si>
  <si>
    <t>य्ये³¹11</t>
  </si>
  <si>
    <t>ယျယ်</t>
  </si>
  <si>
    <t>yyeare12</t>
  </si>
  <si>
    <t>य्ये³¹12</t>
  </si>
  <si>
    <t>ယျဲ</t>
  </si>
  <si>
    <t>yyeare13</t>
  </si>
  <si>
    <t>य्ये³¹13</t>
  </si>
  <si>
    <t>ယျည့်</t>
  </si>
  <si>
    <t>yyeare21</t>
  </si>
  <si>
    <t>य्ये³¹21</t>
  </si>
  <si>
    <t>ယျည်</t>
  </si>
  <si>
    <t>yyeare22</t>
  </si>
  <si>
    <t>य्ये³¹22</t>
  </si>
  <si>
    <t>ယျည်း</t>
  </si>
  <si>
    <t>yyeare23</t>
  </si>
  <si>
    <t>य्ये³¹23</t>
  </si>
  <si>
    <t>ယျိတ်</t>
  </si>
  <si>
    <t>yyate1</t>
  </si>
  <si>
    <t>य्यै1</t>
  </si>
  <si>
    <t>ယျိပ်</t>
  </si>
  <si>
    <t>yyate2</t>
  </si>
  <si>
    <t>य्यै2</t>
  </si>
  <si>
    <t>ယျိန့်</t>
  </si>
  <si>
    <t>yyain1</t>
  </si>
  <si>
    <t>य्यैन11</t>
  </si>
  <si>
    <t>ယျိန်</t>
  </si>
  <si>
    <t>yyain2</t>
  </si>
  <si>
    <t>य्यैन12</t>
  </si>
  <si>
    <t>ယျိန်း</t>
  </si>
  <si>
    <t>yyain3</t>
  </si>
  <si>
    <t>य्यैन13</t>
  </si>
  <si>
    <t>ယျိမ့်</t>
  </si>
  <si>
    <t>yyaim1</t>
  </si>
  <si>
    <t>य्यैम1</t>
  </si>
  <si>
    <t>ယျိမ်</t>
  </si>
  <si>
    <t>yyaim2</t>
  </si>
  <si>
    <t>य्यैम2</t>
  </si>
  <si>
    <t>ယျိမ်း</t>
  </si>
  <si>
    <t>yyaim3</t>
  </si>
  <si>
    <t>य्यैम3</t>
  </si>
  <si>
    <t>ယျို့</t>
  </si>
  <si>
    <t>yyo1</t>
  </si>
  <si>
    <t>य्यो1</t>
  </si>
  <si>
    <t>ယျို</t>
  </si>
  <si>
    <t>yyo2</t>
  </si>
  <si>
    <t>य्यो2</t>
  </si>
  <si>
    <t>ယျိုး</t>
  </si>
  <si>
    <t>yyo3</t>
  </si>
  <si>
    <t>य्यो3</t>
  </si>
  <si>
    <t>ယျုန့်</t>
  </si>
  <si>
    <t>yyone11</t>
  </si>
  <si>
    <t>य्योन11</t>
  </si>
  <si>
    <t>ယျုန်</t>
  </si>
  <si>
    <t>yyone12</t>
  </si>
  <si>
    <t>य्योन12</t>
  </si>
  <si>
    <t>ယျုန်း</t>
  </si>
  <si>
    <t>yyone13</t>
  </si>
  <si>
    <t>य्योन13</t>
  </si>
  <si>
    <t>ယျုံ့</t>
  </si>
  <si>
    <t>yyone21</t>
  </si>
  <si>
    <t>य्योन21</t>
  </si>
  <si>
    <t>ယျုံ</t>
  </si>
  <si>
    <t>yyone22</t>
  </si>
  <si>
    <t>य्योन22</t>
  </si>
  <si>
    <t>ယျုံး</t>
  </si>
  <si>
    <t>yyone23</t>
  </si>
  <si>
    <t>य्योन23</t>
  </si>
  <si>
    <t>ယျုဏ့်</t>
  </si>
  <si>
    <t>yyone31</t>
  </si>
  <si>
    <t>य्योन31</t>
  </si>
  <si>
    <t>ယျုဏ်</t>
  </si>
  <si>
    <t>yyone32</t>
  </si>
  <si>
    <t>य्योन32</t>
  </si>
  <si>
    <t>ယျုဏ်း</t>
  </si>
  <si>
    <t>yyone33</t>
  </si>
  <si>
    <t>य्योन33</t>
  </si>
  <si>
    <t>ယျုတ်</t>
  </si>
  <si>
    <t>yyOat</t>
  </si>
  <si>
    <t>य्योट</t>
  </si>
  <si>
    <t>ယျုပ်</t>
  </si>
  <si>
    <t>yyOap</t>
  </si>
  <si>
    <t>य्योप</t>
  </si>
  <si>
    <t>ယျော့</t>
  </si>
  <si>
    <t>yyau1</t>
  </si>
  <si>
    <t>य्यौ1</t>
  </si>
  <si>
    <t>ယျော်</t>
  </si>
  <si>
    <t>yyau2</t>
  </si>
  <si>
    <t>य्यौ2</t>
  </si>
  <si>
    <t>ယျော</t>
  </si>
  <si>
    <t>yyau3</t>
  </si>
  <si>
    <t>य्यौ3</t>
  </si>
  <si>
    <t>yyoun1</t>
  </si>
  <si>
    <t>य्यौन1</t>
  </si>
  <si>
    <t>yyoun2</t>
  </si>
  <si>
    <t>य्यौन2</t>
  </si>
  <si>
    <t>yyoun3</t>
  </si>
  <si>
    <t>य्यौन3</t>
  </si>
  <si>
    <t>ယျောက်</t>
  </si>
  <si>
    <t>yyout</t>
  </si>
  <si>
    <t>य्यौत</t>
  </si>
  <si>
    <t>ယျန့်</t>
  </si>
  <si>
    <t>yyan1</t>
  </si>
  <si>
    <t>य्यं11</t>
  </si>
  <si>
    <t>ယျန်</t>
  </si>
  <si>
    <t>yyan2</t>
  </si>
  <si>
    <t>य्यं12</t>
  </si>
  <si>
    <t>ယျန်း</t>
  </si>
  <si>
    <t>yyan3</t>
  </si>
  <si>
    <t>य्यं13</t>
  </si>
  <si>
    <t>ယျမ့်</t>
  </si>
  <si>
    <t>yyam1</t>
  </si>
  <si>
    <t>य्यं21</t>
  </si>
  <si>
    <t>ယျမ်</t>
  </si>
  <si>
    <t>yyam2</t>
  </si>
  <si>
    <t>य्यं22</t>
  </si>
  <si>
    <t>ယျမ်း</t>
  </si>
  <si>
    <t>yyam3</t>
  </si>
  <si>
    <t>य्यं23</t>
  </si>
  <si>
    <t>ယျံ့</t>
  </si>
  <si>
    <t>य्यं31</t>
  </si>
  <si>
    <t>ယျံ</t>
  </si>
  <si>
    <t>य्यं32</t>
  </si>
  <si>
    <t>ယျဏ်</t>
  </si>
  <si>
    <t>yyam4</t>
  </si>
  <si>
    <t>य्यं4</t>
  </si>
  <si>
    <t>ယြ</t>
  </si>
  <si>
    <t>ယြာ</t>
  </si>
  <si>
    <t>ယြား</t>
  </si>
  <si>
    <t>ယြိုင့်</t>
  </si>
  <si>
    <t>ယြိုင်</t>
  </si>
  <si>
    <t>ယြိုင်း</t>
  </si>
  <si>
    <t>ယြိုက်</t>
  </si>
  <si>
    <t>ယြက်</t>
  </si>
  <si>
    <t>ယြတ်</t>
  </si>
  <si>
    <t>ယြပ်</t>
  </si>
  <si>
    <t>ယြဒ်</t>
  </si>
  <si>
    <t>ယြာတ်</t>
  </si>
  <si>
    <t>ယြာသ်</t>
  </si>
  <si>
    <t>ယြိ</t>
  </si>
  <si>
    <t>ယြီ</t>
  </si>
  <si>
    <t>ယြီး</t>
  </si>
  <si>
    <t>ယြင့်</t>
  </si>
  <si>
    <t>ယြင်</t>
  </si>
  <si>
    <t>ယြင်း</t>
  </si>
  <si>
    <t>ယြေတ်</t>
  </si>
  <si>
    <t>ယြစ်</t>
  </si>
  <si>
    <t>ယြု</t>
  </si>
  <si>
    <t>ယြူ</t>
  </si>
  <si>
    <t>ယြူး</t>
  </si>
  <si>
    <t>ယြွန့်</t>
  </si>
  <si>
    <t>ယြွန်</t>
  </si>
  <si>
    <t>ယြွန်း</t>
  </si>
  <si>
    <t>ယြွမ့်</t>
  </si>
  <si>
    <t>ယြွမ်</t>
  </si>
  <si>
    <t>ယြွမ်း</t>
  </si>
  <si>
    <t>ယြွံ့</t>
  </si>
  <si>
    <t>ယြွံ</t>
  </si>
  <si>
    <t>ယြွံး</t>
  </si>
  <si>
    <t>ယြွတ်</t>
  </si>
  <si>
    <t>ယြွပ်</t>
  </si>
  <si>
    <t>ယြေ့</t>
  </si>
  <si>
    <t>ယြေ</t>
  </si>
  <si>
    <t>ယြေး</t>
  </si>
  <si>
    <t>ယြယ်</t>
  </si>
  <si>
    <t>ယြဲ</t>
  </si>
  <si>
    <t>ယြည့်</t>
  </si>
  <si>
    <t>ယြည်</t>
  </si>
  <si>
    <t>ယြည်း</t>
  </si>
  <si>
    <t>ယြိတ်</t>
  </si>
  <si>
    <t>ယြိပ်</t>
  </si>
  <si>
    <t>ယြိန့်</t>
  </si>
  <si>
    <t>ယြိန်</t>
  </si>
  <si>
    <t>ယြိန်း</t>
  </si>
  <si>
    <t>ယြိမ့်</t>
  </si>
  <si>
    <t>ယြိမ်</t>
  </si>
  <si>
    <t>ယြိမ်း</t>
  </si>
  <si>
    <t>ယြို့</t>
  </si>
  <si>
    <t>ယြို</t>
  </si>
  <si>
    <t>ယြိုး</t>
  </si>
  <si>
    <t>ယြုန့်</t>
  </si>
  <si>
    <t>ယြုန်</t>
  </si>
  <si>
    <t>ယြုန်း</t>
  </si>
  <si>
    <t>ယြုံ့</t>
  </si>
  <si>
    <t>ယြုံ</t>
  </si>
  <si>
    <t>ယြုံး</t>
  </si>
  <si>
    <t>ယြုဏ့်</t>
  </si>
  <si>
    <t>ယြုဏ်</t>
  </si>
  <si>
    <t>ယြုဏ်း</t>
  </si>
  <si>
    <t>ယြုတ်</t>
  </si>
  <si>
    <t>ယြုပ်</t>
  </si>
  <si>
    <t>ယြော့</t>
  </si>
  <si>
    <t>ယြော်</t>
  </si>
  <si>
    <t>ယြော</t>
  </si>
  <si>
    <t>ယြောက်</t>
  </si>
  <si>
    <t>ယြန့်</t>
  </si>
  <si>
    <t>ယြန်</t>
  </si>
  <si>
    <t>ယြန်း</t>
  </si>
  <si>
    <t>ယြမ့်</t>
  </si>
  <si>
    <t>ယြမ်</t>
  </si>
  <si>
    <t>ယြမ်း</t>
  </si>
  <si>
    <t>ယြံ့</t>
  </si>
  <si>
    <t>ယြံ</t>
  </si>
  <si>
    <t>ယြဏ်</t>
  </si>
  <si>
    <t>ယှ</t>
  </si>
  <si>
    <t>hya1</t>
  </si>
  <si>
    <t>ယှာ</t>
  </si>
  <si>
    <t>hya2</t>
  </si>
  <si>
    <t>ह्या2</t>
  </si>
  <si>
    <t>ယှား</t>
  </si>
  <si>
    <t>hya3</t>
  </si>
  <si>
    <t>ह्या3</t>
  </si>
  <si>
    <t>ယှိုင့်</t>
  </si>
  <si>
    <t>hyine1</t>
  </si>
  <si>
    <t>ह्याइन1</t>
  </si>
  <si>
    <t>ယှိုင်</t>
  </si>
  <si>
    <t>hyine2</t>
  </si>
  <si>
    <t>ह्याइन2</t>
  </si>
  <si>
    <t>ယှိုင်း</t>
  </si>
  <si>
    <t>hyine3</t>
  </si>
  <si>
    <t>ह्याइन3</t>
  </si>
  <si>
    <t>ယှိုက်</t>
  </si>
  <si>
    <t>ယှက်</t>
  </si>
  <si>
    <t>hyet1</t>
  </si>
  <si>
    <t>ယှတ်</t>
  </si>
  <si>
    <t>hyut1</t>
  </si>
  <si>
    <t>ယှပ်</t>
  </si>
  <si>
    <t>hyut2</t>
  </si>
  <si>
    <t>ယှဒ်</t>
  </si>
  <si>
    <t>hyut3</t>
  </si>
  <si>
    <t>ယှာတ်</t>
  </si>
  <si>
    <t>hyut4</t>
  </si>
  <si>
    <t>ယှာသ်</t>
  </si>
  <si>
    <t>hyut5</t>
  </si>
  <si>
    <t>ယှိ</t>
  </si>
  <si>
    <t>ह्यि1</t>
  </si>
  <si>
    <t>ယှီ</t>
  </si>
  <si>
    <t>ह्यि2</t>
  </si>
  <si>
    <t>ယှီး</t>
  </si>
  <si>
    <t>ह्यि3</t>
  </si>
  <si>
    <t>ယှင့်</t>
  </si>
  <si>
    <t>hyin1</t>
  </si>
  <si>
    <t>ह्यिन1</t>
  </si>
  <si>
    <t>ယှင်</t>
  </si>
  <si>
    <t>ह्यिन2</t>
  </si>
  <si>
    <t>ယှင်း</t>
  </si>
  <si>
    <t>hyin3</t>
  </si>
  <si>
    <t>ह्यिन3</t>
  </si>
  <si>
    <t>ယှေတ်</t>
  </si>
  <si>
    <t>hyit1</t>
  </si>
  <si>
    <t>ယှစ်</t>
  </si>
  <si>
    <t>hyit2</t>
  </si>
  <si>
    <t>ယှု</t>
  </si>
  <si>
    <t>hyu1</t>
  </si>
  <si>
    <t>ह्यु1</t>
  </si>
  <si>
    <t>ယှူ</t>
  </si>
  <si>
    <t>hyu2</t>
  </si>
  <si>
    <t>ह्यु2</t>
  </si>
  <si>
    <t>ယှူး</t>
  </si>
  <si>
    <t>hyu3</t>
  </si>
  <si>
    <t>ह्यु3</t>
  </si>
  <si>
    <t>ယှွန့်</t>
  </si>
  <si>
    <t>hyoon11</t>
  </si>
  <si>
    <t>ह्युन11</t>
  </si>
  <si>
    <t>ယှွန်</t>
  </si>
  <si>
    <t>hyoon12</t>
  </si>
  <si>
    <t>ह्युन12</t>
  </si>
  <si>
    <t>ယှွန်း</t>
  </si>
  <si>
    <t>hyoon13</t>
  </si>
  <si>
    <t>ह्युन13</t>
  </si>
  <si>
    <t>ယှွမ့်</t>
  </si>
  <si>
    <t>hyoon21</t>
  </si>
  <si>
    <t>ह्युन21</t>
  </si>
  <si>
    <t>ယှွမ်</t>
  </si>
  <si>
    <t>hyoon22</t>
  </si>
  <si>
    <t>ह्युन22</t>
  </si>
  <si>
    <t>ယှွမ်း</t>
  </si>
  <si>
    <t>hyoon23</t>
  </si>
  <si>
    <t>ह्युन23</t>
  </si>
  <si>
    <t>ယှွံ့</t>
  </si>
  <si>
    <t>hyoon31</t>
  </si>
  <si>
    <t>ह्युन31</t>
  </si>
  <si>
    <t>ယှွံ</t>
  </si>
  <si>
    <t>hyoon32</t>
  </si>
  <si>
    <t>ह्युन32</t>
  </si>
  <si>
    <t>ယှွံး</t>
  </si>
  <si>
    <t>hyoon33</t>
  </si>
  <si>
    <t>ह्युन33</t>
  </si>
  <si>
    <t>ယှွတ်</t>
  </si>
  <si>
    <t>hyoot1</t>
  </si>
  <si>
    <t>ह्युत1</t>
  </si>
  <si>
    <t>ယှွပ်</t>
  </si>
  <si>
    <t>hyoot2</t>
  </si>
  <si>
    <t>ह्युत2</t>
  </si>
  <si>
    <t>ယှေ့</t>
  </si>
  <si>
    <t>hyay1</t>
  </si>
  <si>
    <t>ह्ये1</t>
  </si>
  <si>
    <t>ယှေ</t>
  </si>
  <si>
    <t>hyay2</t>
  </si>
  <si>
    <t>ह्ये2</t>
  </si>
  <si>
    <t>ယှေး</t>
  </si>
  <si>
    <t>hyay3</t>
  </si>
  <si>
    <t>ह्ये3</t>
  </si>
  <si>
    <t>hyeare11</t>
  </si>
  <si>
    <t>ह्ये³¹11</t>
  </si>
  <si>
    <t>ယှယ်</t>
  </si>
  <si>
    <t>hyeare12</t>
  </si>
  <si>
    <t>ह्ये³¹12</t>
  </si>
  <si>
    <t>ယှဲ</t>
  </si>
  <si>
    <t>hyeare13</t>
  </si>
  <si>
    <t>ह्ये³¹13</t>
  </si>
  <si>
    <t>ယှည့်</t>
  </si>
  <si>
    <t>hyeare21</t>
  </si>
  <si>
    <t>ह्ये³¹21</t>
  </si>
  <si>
    <t>ယှည်</t>
  </si>
  <si>
    <t>hyeare22</t>
  </si>
  <si>
    <t>ह्ये³¹22</t>
  </si>
  <si>
    <t>ယှည်း</t>
  </si>
  <si>
    <t>hyeare23</t>
  </si>
  <si>
    <t>ह्ये³¹23</t>
  </si>
  <si>
    <t>ယှိတ်</t>
  </si>
  <si>
    <t>hyate1</t>
  </si>
  <si>
    <t>ह्यै1</t>
  </si>
  <si>
    <t>ယှိပ်</t>
  </si>
  <si>
    <t>hyate2</t>
  </si>
  <si>
    <t>ह्यै2</t>
  </si>
  <si>
    <t>ယှိန့်</t>
  </si>
  <si>
    <t>hyain1</t>
  </si>
  <si>
    <t>ह्यैन11</t>
  </si>
  <si>
    <t>ယှိန်</t>
  </si>
  <si>
    <t>hyain2</t>
  </si>
  <si>
    <t>ह्यैन12</t>
  </si>
  <si>
    <t>ယှိန်း</t>
  </si>
  <si>
    <t>hyain3</t>
  </si>
  <si>
    <t>ह्यैन13</t>
  </si>
  <si>
    <t>ယှိမ့်</t>
  </si>
  <si>
    <t>hyaim1</t>
  </si>
  <si>
    <t>ह्यैम1</t>
  </si>
  <si>
    <t>ယှိမ်</t>
  </si>
  <si>
    <t>hyaim2</t>
  </si>
  <si>
    <t>ह्यैम2</t>
  </si>
  <si>
    <t>ယှိမ်း</t>
  </si>
  <si>
    <t>hyaim3</t>
  </si>
  <si>
    <t>ह्यैम3</t>
  </si>
  <si>
    <t>ယှို့</t>
  </si>
  <si>
    <t>hyo1</t>
  </si>
  <si>
    <t>ह्यो1</t>
  </si>
  <si>
    <t>ယှို</t>
  </si>
  <si>
    <t>hyo2</t>
  </si>
  <si>
    <t>ह्यो2</t>
  </si>
  <si>
    <t>ယှိုး</t>
  </si>
  <si>
    <t>hyo3</t>
  </si>
  <si>
    <t>ह्यो3</t>
  </si>
  <si>
    <t>ယှုန့်</t>
  </si>
  <si>
    <t>hyone11</t>
  </si>
  <si>
    <t>ह्योन11</t>
  </si>
  <si>
    <t>ယှုန်</t>
  </si>
  <si>
    <t>hyone12</t>
  </si>
  <si>
    <t>ह्योन12</t>
  </si>
  <si>
    <t>ယှုန်း</t>
  </si>
  <si>
    <t>hyone13</t>
  </si>
  <si>
    <t>ह्योन13</t>
  </si>
  <si>
    <t>ယှုံ့</t>
  </si>
  <si>
    <t>hyone21</t>
  </si>
  <si>
    <t>ह्योन21</t>
  </si>
  <si>
    <t>ယှုံ</t>
  </si>
  <si>
    <t>hyone22</t>
  </si>
  <si>
    <t>ह्योन22</t>
  </si>
  <si>
    <t>ယှုံး</t>
  </si>
  <si>
    <t>hyone23</t>
  </si>
  <si>
    <t>ह्योन23</t>
  </si>
  <si>
    <t>ယှုဏ့်</t>
  </si>
  <si>
    <t>hyone31</t>
  </si>
  <si>
    <t>ह्योन31</t>
  </si>
  <si>
    <t>ယှုဏ်</t>
  </si>
  <si>
    <t>hyone32</t>
  </si>
  <si>
    <t>ह्योन32</t>
  </si>
  <si>
    <t>ယှုဏ်း</t>
  </si>
  <si>
    <t>hyone33</t>
  </si>
  <si>
    <t>ह्योन33</t>
  </si>
  <si>
    <t>ယှုတ်</t>
  </si>
  <si>
    <t>hyOat</t>
  </si>
  <si>
    <t>ह्योट</t>
  </si>
  <si>
    <t>ယှုပ်</t>
  </si>
  <si>
    <t>hyOap</t>
  </si>
  <si>
    <t>ह्योप</t>
  </si>
  <si>
    <t>ယှော့</t>
  </si>
  <si>
    <t>hyau1</t>
  </si>
  <si>
    <t>ह्यौ1</t>
  </si>
  <si>
    <t>ယှော်</t>
  </si>
  <si>
    <t>hyau2</t>
  </si>
  <si>
    <t>ह्यौ2</t>
  </si>
  <si>
    <t>ယှော</t>
  </si>
  <si>
    <t>hyau3</t>
  </si>
  <si>
    <t>ह्यौ3</t>
  </si>
  <si>
    <t>hyoun1</t>
  </si>
  <si>
    <t>ह्यौन1</t>
  </si>
  <si>
    <t>hyoun2</t>
  </si>
  <si>
    <t>ह्यौन2</t>
  </si>
  <si>
    <t>hyoun3</t>
  </si>
  <si>
    <t>ह्यौन3</t>
  </si>
  <si>
    <t>ယှောက်</t>
  </si>
  <si>
    <t>hyout</t>
  </si>
  <si>
    <t>ह्यौत</t>
  </si>
  <si>
    <t>ယှန့်</t>
  </si>
  <si>
    <t>hyan1</t>
  </si>
  <si>
    <t>ह्यं11</t>
  </si>
  <si>
    <t>ယှန်</t>
  </si>
  <si>
    <t>hyan2</t>
  </si>
  <si>
    <t>ह्यं12</t>
  </si>
  <si>
    <t>ယှန်း</t>
  </si>
  <si>
    <t>hyan3</t>
  </si>
  <si>
    <t>ह्यं13</t>
  </si>
  <si>
    <t>ယှမ့်</t>
  </si>
  <si>
    <t>hyam1</t>
  </si>
  <si>
    <t>ह्यं21</t>
  </si>
  <si>
    <t>ယှမ်</t>
  </si>
  <si>
    <t>hyam2</t>
  </si>
  <si>
    <t>ह्यं22</t>
  </si>
  <si>
    <t>ယှမ်း</t>
  </si>
  <si>
    <t>hyam3</t>
  </si>
  <si>
    <t>ह्यं23</t>
  </si>
  <si>
    <t>ယှံ့</t>
  </si>
  <si>
    <t>ह्यं31</t>
  </si>
  <si>
    <t>ယှံ</t>
  </si>
  <si>
    <t>ह्यं32</t>
  </si>
  <si>
    <t>ယှဏ်</t>
  </si>
  <si>
    <t>hyam4</t>
  </si>
  <si>
    <t>ह्यं4</t>
  </si>
  <si>
    <t>ယွ</t>
  </si>
  <si>
    <t>ywa1</t>
  </si>
  <si>
    <t>ယွာ</t>
  </si>
  <si>
    <t>ywa2</t>
  </si>
  <si>
    <t>य्वा2</t>
  </si>
  <si>
    <t>ယွား</t>
  </si>
  <si>
    <t>ywa3</t>
  </si>
  <si>
    <t>य्वा3</t>
  </si>
  <si>
    <t>ယွိုင့်</t>
  </si>
  <si>
    <t>ywine1</t>
  </si>
  <si>
    <t>य्वाइन1</t>
  </si>
  <si>
    <t>ယွိုင်</t>
  </si>
  <si>
    <t>ywine2</t>
  </si>
  <si>
    <t>य्वाइन2</t>
  </si>
  <si>
    <t>ယွိုင်း</t>
  </si>
  <si>
    <t>ywine3</t>
  </si>
  <si>
    <t>य्वाइन3</t>
  </si>
  <si>
    <t>ယွိုက်</t>
  </si>
  <si>
    <t>ယွက်</t>
  </si>
  <si>
    <t>ywet1</t>
  </si>
  <si>
    <t>ywut1</t>
  </si>
  <si>
    <t>ywut2</t>
  </si>
  <si>
    <t>ယွဒ်</t>
  </si>
  <si>
    <t>ywut3</t>
  </si>
  <si>
    <t>ယွာတ်</t>
  </si>
  <si>
    <t>ywut4</t>
  </si>
  <si>
    <t>ယွာသ်</t>
  </si>
  <si>
    <t>ywut5</t>
  </si>
  <si>
    <t>ယွိ</t>
  </si>
  <si>
    <t>य्वि1</t>
  </si>
  <si>
    <t>ယွီ</t>
  </si>
  <si>
    <t>य्वि2</t>
  </si>
  <si>
    <t>ယွီး</t>
  </si>
  <si>
    <t>य्वि3</t>
  </si>
  <si>
    <t>ယွင့်</t>
  </si>
  <si>
    <t>ywin1</t>
  </si>
  <si>
    <t>य्विन1</t>
  </si>
  <si>
    <t>ယွင်</t>
  </si>
  <si>
    <t>य्विन2</t>
  </si>
  <si>
    <t>ယွင်း</t>
  </si>
  <si>
    <t>ywin3</t>
  </si>
  <si>
    <t>य्विन3</t>
  </si>
  <si>
    <t>ယွေတ်</t>
  </si>
  <si>
    <t>ywit1</t>
  </si>
  <si>
    <t>ယွစ်</t>
  </si>
  <si>
    <t>ywit2</t>
  </si>
  <si>
    <t>ယွု</t>
  </si>
  <si>
    <t>ywu1</t>
  </si>
  <si>
    <t>य्वु1</t>
  </si>
  <si>
    <t>ယွူ</t>
  </si>
  <si>
    <t>ywu2</t>
  </si>
  <si>
    <t>य्वु2</t>
  </si>
  <si>
    <t>ယွူး</t>
  </si>
  <si>
    <t>ywu3</t>
  </si>
  <si>
    <t>य्वु3</t>
  </si>
  <si>
    <t>ယွေ့</t>
  </si>
  <si>
    <t>yway1</t>
  </si>
  <si>
    <t>य्वे1</t>
  </si>
  <si>
    <t>ယွေ</t>
  </si>
  <si>
    <t>yway2</t>
  </si>
  <si>
    <t>य्वे2</t>
  </si>
  <si>
    <t>ယွေး</t>
  </si>
  <si>
    <t>yway3</t>
  </si>
  <si>
    <t>य्वे3</t>
  </si>
  <si>
    <t>yweare11</t>
  </si>
  <si>
    <t>य्वे³¹11</t>
  </si>
  <si>
    <t>ယွယ်</t>
  </si>
  <si>
    <t>yweare12</t>
  </si>
  <si>
    <t>य्वे³¹12</t>
  </si>
  <si>
    <t>ယွဲ</t>
  </si>
  <si>
    <t>yweare13</t>
  </si>
  <si>
    <t>य्वे³¹13</t>
  </si>
  <si>
    <t>ယွည့်</t>
  </si>
  <si>
    <t>yweare21</t>
  </si>
  <si>
    <t>य्वे³¹21</t>
  </si>
  <si>
    <t>ယွည်</t>
  </si>
  <si>
    <t>yweare22</t>
  </si>
  <si>
    <t>य्वे³¹22</t>
  </si>
  <si>
    <t>ယွည်း</t>
  </si>
  <si>
    <t>yweare23</t>
  </si>
  <si>
    <t>य्वे³¹23</t>
  </si>
  <si>
    <t>ယွိတ်</t>
  </si>
  <si>
    <t>ywate1</t>
  </si>
  <si>
    <t>य्वै1</t>
  </si>
  <si>
    <t>ယွိပ်</t>
  </si>
  <si>
    <t>ywate2</t>
  </si>
  <si>
    <t>य्वै2</t>
  </si>
  <si>
    <t>ယွိန့်</t>
  </si>
  <si>
    <t>ywain1</t>
  </si>
  <si>
    <t>य्वैन11</t>
  </si>
  <si>
    <t>ယွိန်</t>
  </si>
  <si>
    <t>ywain2</t>
  </si>
  <si>
    <t>य्वैन12</t>
  </si>
  <si>
    <t>ယွိန်း</t>
  </si>
  <si>
    <t>ywain3</t>
  </si>
  <si>
    <t>य्वैन13</t>
  </si>
  <si>
    <t>ယွိမ့်</t>
  </si>
  <si>
    <t>ywaim1</t>
  </si>
  <si>
    <t>य्वैम1</t>
  </si>
  <si>
    <t>ယွိမ်</t>
  </si>
  <si>
    <t>ywaim2</t>
  </si>
  <si>
    <t>य्वैम2</t>
  </si>
  <si>
    <t>ယွိမ်း</t>
  </si>
  <si>
    <t>ywaim3</t>
  </si>
  <si>
    <t>य्वैम3</t>
  </si>
  <si>
    <t>ယွို့</t>
  </si>
  <si>
    <t>ywo1</t>
  </si>
  <si>
    <t>य्वो1</t>
  </si>
  <si>
    <t>ယွို</t>
  </si>
  <si>
    <t>ywo2</t>
  </si>
  <si>
    <t>य्वो2</t>
  </si>
  <si>
    <t>ယွိုး</t>
  </si>
  <si>
    <t>ywo3</t>
  </si>
  <si>
    <t>य्वो3</t>
  </si>
  <si>
    <t>ယွုန့်</t>
  </si>
  <si>
    <t>ywone11</t>
  </si>
  <si>
    <t>य्वोन11</t>
  </si>
  <si>
    <t>ယွုန်</t>
  </si>
  <si>
    <t>ywone12</t>
  </si>
  <si>
    <t>य्वोन12</t>
  </si>
  <si>
    <t>ယွုန်း</t>
  </si>
  <si>
    <t>ywone13</t>
  </si>
  <si>
    <t>य्वोन13</t>
  </si>
  <si>
    <t>ယွုံ့</t>
  </si>
  <si>
    <t>ywone21</t>
  </si>
  <si>
    <t>य्वोन21</t>
  </si>
  <si>
    <t>ယွုံ</t>
  </si>
  <si>
    <t>ywone22</t>
  </si>
  <si>
    <t>य्वोन22</t>
  </si>
  <si>
    <t>ယွုံး</t>
  </si>
  <si>
    <t>ywone23</t>
  </si>
  <si>
    <t>य्वोन23</t>
  </si>
  <si>
    <t>ယွုဏ့်</t>
  </si>
  <si>
    <t>ywone31</t>
  </si>
  <si>
    <t>य्वोन31</t>
  </si>
  <si>
    <t>ယွုဏ်</t>
  </si>
  <si>
    <t>ywone32</t>
  </si>
  <si>
    <t>य्वोन32</t>
  </si>
  <si>
    <t>ယွုဏ်း</t>
  </si>
  <si>
    <t>ywone33</t>
  </si>
  <si>
    <t>य्वोन33</t>
  </si>
  <si>
    <t>ယွုတ်</t>
  </si>
  <si>
    <t>ywOat</t>
  </si>
  <si>
    <t>य्वोट</t>
  </si>
  <si>
    <t>ယွုပ်</t>
  </si>
  <si>
    <t>ywOap</t>
  </si>
  <si>
    <t>य्वोप</t>
  </si>
  <si>
    <t>ယွော့</t>
  </si>
  <si>
    <t>ywau1</t>
  </si>
  <si>
    <t>य्वौ1</t>
  </si>
  <si>
    <t>ယွော်</t>
  </si>
  <si>
    <t>ywau2</t>
  </si>
  <si>
    <t>य्वौ2</t>
  </si>
  <si>
    <t>ယွော</t>
  </si>
  <si>
    <t>ywau3</t>
  </si>
  <si>
    <t>य्वौ3</t>
  </si>
  <si>
    <t>ywoun1</t>
  </si>
  <si>
    <t>य्वौन1</t>
  </si>
  <si>
    <t>ywoun2</t>
  </si>
  <si>
    <t>य्वौन2</t>
  </si>
  <si>
    <t>ywoun3</t>
  </si>
  <si>
    <t>य्वौन3</t>
  </si>
  <si>
    <t>ယွောက်</t>
  </si>
  <si>
    <t>ywout</t>
  </si>
  <si>
    <t>य्वौत</t>
  </si>
  <si>
    <t>ywan1</t>
  </si>
  <si>
    <t>ywan2</t>
  </si>
  <si>
    <t>ywan3</t>
  </si>
  <si>
    <t>ywam1</t>
  </si>
  <si>
    <t>ywam2</t>
  </si>
  <si>
    <t>ywam3</t>
  </si>
  <si>
    <t>ယွဏ်</t>
  </si>
  <si>
    <t>ywam4</t>
  </si>
  <si>
    <t>य्वं4</t>
  </si>
  <si>
    <t>ယွှ</t>
  </si>
  <si>
    <t>ယွှာ</t>
  </si>
  <si>
    <t>ယွှား</t>
  </si>
  <si>
    <t>ယွှိုင့်</t>
  </si>
  <si>
    <t>ယွှိုင်</t>
  </si>
  <si>
    <t>ယွှိုင်း</t>
  </si>
  <si>
    <t>ယွှိုက်</t>
  </si>
  <si>
    <t>ယွှက်</t>
  </si>
  <si>
    <t>ယွှတ်</t>
  </si>
  <si>
    <t>ယွှပ်</t>
  </si>
  <si>
    <t>ယွှဒ်</t>
  </si>
  <si>
    <t>ယွှာတ်</t>
  </si>
  <si>
    <t>ယွှာသ်</t>
  </si>
  <si>
    <t>ယွှိ</t>
  </si>
  <si>
    <t>ယွှီ</t>
  </si>
  <si>
    <t>ယွှီး</t>
  </si>
  <si>
    <t>ယွှင့်</t>
  </si>
  <si>
    <t>ယွှင်</t>
  </si>
  <si>
    <t>ယွှင်း</t>
  </si>
  <si>
    <t>ယွှေတ်</t>
  </si>
  <si>
    <t>ယွှစ်</t>
  </si>
  <si>
    <t>ယွှု</t>
  </si>
  <si>
    <t>ယွှူ</t>
  </si>
  <si>
    <t>ယွှူး</t>
  </si>
  <si>
    <t>ယွှေ့</t>
  </si>
  <si>
    <t>ယွှေ</t>
  </si>
  <si>
    <t>ယွှေး</t>
  </si>
  <si>
    <t>ယွှယ်</t>
  </si>
  <si>
    <t>ယွှဲ</t>
  </si>
  <si>
    <t>ယွှည့်</t>
  </si>
  <si>
    <t>ယွှည်</t>
  </si>
  <si>
    <t>ယွှည်း</t>
  </si>
  <si>
    <t>ယွှိတ်</t>
  </si>
  <si>
    <t>ယွှိပ်</t>
  </si>
  <si>
    <t>ယွှိန့်</t>
  </si>
  <si>
    <t>ယွှိန်</t>
  </si>
  <si>
    <t>ယွှိန်း</t>
  </si>
  <si>
    <t>ယွှိမ့်</t>
  </si>
  <si>
    <t>ယွှိမ်</t>
  </si>
  <si>
    <t>ယွှိမ်း</t>
  </si>
  <si>
    <t>ယွှို့</t>
  </si>
  <si>
    <t>ယွှို</t>
  </si>
  <si>
    <t>ယွှိုး</t>
  </si>
  <si>
    <t>ယွှုန့်</t>
  </si>
  <si>
    <t>ယွှုန်</t>
  </si>
  <si>
    <t>ယွှုန်း</t>
  </si>
  <si>
    <t>ယွှုံ့</t>
  </si>
  <si>
    <t>ယွှုံ</t>
  </si>
  <si>
    <t>ယွှုံး</t>
  </si>
  <si>
    <t>ယွှုဏ့်</t>
  </si>
  <si>
    <t>ယွှုဏ်</t>
  </si>
  <si>
    <t>ယွှုဏ်း</t>
  </si>
  <si>
    <t>ယွှုတ်</t>
  </si>
  <si>
    <t>ယွှုပ်</t>
  </si>
  <si>
    <t>ယွှော့</t>
  </si>
  <si>
    <t>ယွှော်</t>
  </si>
  <si>
    <t>ယွှော</t>
  </si>
  <si>
    <t>ယွှောက်</t>
  </si>
  <si>
    <t>ယွှန့်</t>
  </si>
  <si>
    <t>ယွှန်</t>
  </si>
  <si>
    <t>ယွှန်း</t>
  </si>
  <si>
    <t>ယွှမ့်</t>
  </si>
  <si>
    <t>ယွှမ်</t>
  </si>
  <si>
    <t>ယွှမ်း</t>
  </si>
  <si>
    <t>ယွှံ့</t>
  </si>
  <si>
    <t>ယွှံ</t>
  </si>
  <si>
    <t>ယွှဏ်</t>
  </si>
  <si>
    <t>ရျ</t>
  </si>
  <si>
    <t>rya1</t>
  </si>
  <si>
    <t>ရျာ</t>
  </si>
  <si>
    <t>rya2</t>
  </si>
  <si>
    <t>ရျား</t>
  </si>
  <si>
    <t>rya3</t>
  </si>
  <si>
    <t>ရျိုင့်</t>
  </si>
  <si>
    <t>ryine1</t>
  </si>
  <si>
    <t>ရျိုင်</t>
  </si>
  <si>
    <t>ryine2</t>
  </si>
  <si>
    <t>ရျိုင်း</t>
  </si>
  <si>
    <t>ryine3</t>
  </si>
  <si>
    <t>ရျိုက်</t>
  </si>
  <si>
    <t>ရျက်</t>
  </si>
  <si>
    <t>ryet1</t>
  </si>
  <si>
    <t>ရျတ်</t>
  </si>
  <si>
    <t>ryut1</t>
  </si>
  <si>
    <t>ရျပ်</t>
  </si>
  <si>
    <t>ryut2</t>
  </si>
  <si>
    <t>ရျဒ်</t>
  </si>
  <si>
    <t>ryut3</t>
  </si>
  <si>
    <t>ရျာတ်</t>
  </si>
  <si>
    <t>ryut4</t>
  </si>
  <si>
    <t>ရျာသ်</t>
  </si>
  <si>
    <t>ryut5</t>
  </si>
  <si>
    <t>ရျိ</t>
  </si>
  <si>
    <t>ရျီ</t>
  </si>
  <si>
    <t>ရျီး</t>
  </si>
  <si>
    <t>ရျင့်</t>
  </si>
  <si>
    <t>ryin1</t>
  </si>
  <si>
    <t>ရျင်</t>
  </si>
  <si>
    <t>ရျင်း</t>
  </si>
  <si>
    <t>ryin3</t>
  </si>
  <si>
    <t>ရျေတ်</t>
  </si>
  <si>
    <t>ryit1</t>
  </si>
  <si>
    <t>ရျစ်</t>
  </si>
  <si>
    <t>ryit2</t>
  </si>
  <si>
    <t>ရျု</t>
  </si>
  <si>
    <t>ryu1</t>
  </si>
  <si>
    <t>ရျူ</t>
  </si>
  <si>
    <t>ryu2</t>
  </si>
  <si>
    <t>ရျူး</t>
  </si>
  <si>
    <t>ryu3</t>
  </si>
  <si>
    <t>ရျွန့်</t>
  </si>
  <si>
    <t>ryoon11</t>
  </si>
  <si>
    <t>ရျွန်</t>
  </si>
  <si>
    <t>ryoon12</t>
  </si>
  <si>
    <t>ရျွန်း</t>
  </si>
  <si>
    <t>ryoon13</t>
  </si>
  <si>
    <t>ရျွမ့်</t>
  </si>
  <si>
    <t>ryoon21</t>
  </si>
  <si>
    <t>ရျွမ်</t>
  </si>
  <si>
    <t>ryoon22</t>
  </si>
  <si>
    <t>ရျွမ်း</t>
  </si>
  <si>
    <t>ryoon23</t>
  </si>
  <si>
    <t>ရျွံ့</t>
  </si>
  <si>
    <t>ryoon31</t>
  </si>
  <si>
    <t>ရျွံ</t>
  </si>
  <si>
    <t>ryoon32</t>
  </si>
  <si>
    <t>ရျွံး</t>
  </si>
  <si>
    <t>ryoon33</t>
  </si>
  <si>
    <t>ရျွတ်</t>
  </si>
  <si>
    <t>ryoot1</t>
  </si>
  <si>
    <t>ရျွပ်</t>
  </si>
  <si>
    <t>ryoot2</t>
  </si>
  <si>
    <t>ရျေ့</t>
  </si>
  <si>
    <t>ryay1</t>
  </si>
  <si>
    <t>ရျေ</t>
  </si>
  <si>
    <t>ryay2</t>
  </si>
  <si>
    <t>ရျေး</t>
  </si>
  <si>
    <t>ryay3</t>
  </si>
  <si>
    <t>ryeare11</t>
  </si>
  <si>
    <t>ရျယ်</t>
  </si>
  <si>
    <t>ryeare12</t>
  </si>
  <si>
    <t>ရျဲ</t>
  </si>
  <si>
    <t>ryeare13</t>
  </si>
  <si>
    <t>ရျည့်</t>
  </si>
  <si>
    <t>ryeare21</t>
  </si>
  <si>
    <t>ရျည်</t>
  </si>
  <si>
    <t>ryeare22</t>
  </si>
  <si>
    <t>ရျည်း</t>
  </si>
  <si>
    <t>ryeare23</t>
  </si>
  <si>
    <t>ရျိတ်</t>
  </si>
  <si>
    <t>ryate1</t>
  </si>
  <si>
    <t>ရျိပ်</t>
  </si>
  <si>
    <t>ryate2</t>
  </si>
  <si>
    <t>ရျိန့်</t>
  </si>
  <si>
    <t>ryain1</t>
  </si>
  <si>
    <t>ရျိန်</t>
  </si>
  <si>
    <t>ryain2</t>
  </si>
  <si>
    <t>ရျိန်း</t>
  </si>
  <si>
    <t>ryain3</t>
  </si>
  <si>
    <t>ရျိမ့်</t>
  </si>
  <si>
    <t>ryaim1</t>
  </si>
  <si>
    <t>ရျိမ်</t>
  </si>
  <si>
    <t>ryaim2</t>
  </si>
  <si>
    <t>ရျိမ်း</t>
  </si>
  <si>
    <t>ryaim3</t>
  </si>
  <si>
    <t>ရျို့</t>
  </si>
  <si>
    <t>ryo1</t>
  </si>
  <si>
    <t>ရျို</t>
  </si>
  <si>
    <t>ryo2</t>
  </si>
  <si>
    <t>ရျိုး</t>
  </si>
  <si>
    <t>ryo3</t>
  </si>
  <si>
    <t>ရျုန့်</t>
  </si>
  <si>
    <t>ryone11</t>
  </si>
  <si>
    <t>ရျုန်</t>
  </si>
  <si>
    <t>ryone12</t>
  </si>
  <si>
    <t>ရျုန်း</t>
  </si>
  <si>
    <t>ryone13</t>
  </si>
  <si>
    <t>ရျုံ့</t>
  </si>
  <si>
    <t>ryone21</t>
  </si>
  <si>
    <t>ရျုံ</t>
  </si>
  <si>
    <t>ryone22</t>
  </si>
  <si>
    <t>ရျုံး</t>
  </si>
  <si>
    <t>ryone23</t>
  </si>
  <si>
    <t>ရျုဏ့်</t>
  </si>
  <si>
    <t>ryone31</t>
  </si>
  <si>
    <t>ရျုဏ်</t>
  </si>
  <si>
    <t>ryone32</t>
  </si>
  <si>
    <t>ရျုဏ်း</t>
  </si>
  <si>
    <t>ryone33</t>
  </si>
  <si>
    <t>ရျုတ်</t>
  </si>
  <si>
    <t>ryOat</t>
  </si>
  <si>
    <t>ရျုပ်</t>
  </si>
  <si>
    <t>ryOap</t>
  </si>
  <si>
    <t>ရျော့</t>
  </si>
  <si>
    <t>ryau1</t>
  </si>
  <si>
    <t>ရျော်</t>
  </si>
  <si>
    <t>ryau2</t>
  </si>
  <si>
    <t>ရျော</t>
  </si>
  <si>
    <t>ryau3</t>
  </si>
  <si>
    <t>ryoun1</t>
  </si>
  <si>
    <t>ryoun2</t>
  </si>
  <si>
    <t>ryoun3</t>
  </si>
  <si>
    <t>ရျောက်</t>
  </si>
  <si>
    <t>ryout</t>
  </si>
  <si>
    <t>ရျန့်</t>
  </si>
  <si>
    <t>ryan1</t>
  </si>
  <si>
    <t>ရျန်</t>
  </si>
  <si>
    <t>ryan2</t>
  </si>
  <si>
    <t>ရျန်း</t>
  </si>
  <si>
    <t>ryan3</t>
  </si>
  <si>
    <t>ရျမ့်</t>
  </si>
  <si>
    <t>ryam1</t>
  </si>
  <si>
    <t>ရျမ်</t>
  </si>
  <si>
    <t>ryam2</t>
  </si>
  <si>
    <t>ရျမ်း</t>
  </si>
  <si>
    <t>ryam3</t>
  </si>
  <si>
    <t>ရျံ့</t>
  </si>
  <si>
    <t>ရျံ</t>
  </si>
  <si>
    <t>ရျဏ်</t>
  </si>
  <si>
    <t>ryam4</t>
  </si>
  <si>
    <t>ရြ</t>
  </si>
  <si>
    <t>ရြာ</t>
  </si>
  <si>
    <t>ရြား</t>
  </si>
  <si>
    <t>ရြိုင့်</t>
  </si>
  <si>
    <t>ရြိုင်</t>
  </si>
  <si>
    <t>ရြိုင်း</t>
  </si>
  <si>
    <t>ရြိုက်</t>
  </si>
  <si>
    <t>ရြက်</t>
  </si>
  <si>
    <t>ရြတ်</t>
  </si>
  <si>
    <t>ရြပ်</t>
  </si>
  <si>
    <t>ရြဒ်</t>
  </si>
  <si>
    <t>ရြာတ်</t>
  </si>
  <si>
    <t>ရြာသ်</t>
  </si>
  <si>
    <t>ရြိ</t>
  </si>
  <si>
    <t>ရြီ</t>
  </si>
  <si>
    <t>ရြီး</t>
  </si>
  <si>
    <t>ရြင့်</t>
  </si>
  <si>
    <t>ရြင်</t>
  </si>
  <si>
    <t>ရြင်း</t>
  </si>
  <si>
    <t>ရြေတ်</t>
  </si>
  <si>
    <t>ရြစ်</t>
  </si>
  <si>
    <t>ရြု</t>
  </si>
  <si>
    <t>ရြူ</t>
  </si>
  <si>
    <t>ရြူး</t>
  </si>
  <si>
    <t>ရြွန့်</t>
  </si>
  <si>
    <t>ရြွန်</t>
  </si>
  <si>
    <t>ရြွန်း</t>
  </si>
  <si>
    <t>ရြွမ့်</t>
  </si>
  <si>
    <t>ရြွမ်</t>
  </si>
  <si>
    <t>ရြွမ်း</t>
  </si>
  <si>
    <t>ရြွံ့</t>
  </si>
  <si>
    <t>ရြွံ</t>
  </si>
  <si>
    <t>ရြွံး</t>
  </si>
  <si>
    <t>ရြွတ်</t>
  </si>
  <si>
    <t>ရြွပ်</t>
  </si>
  <si>
    <t>ရြေ့</t>
  </si>
  <si>
    <t>ရြေ</t>
  </si>
  <si>
    <t>ရြေး</t>
  </si>
  <si>
    <t>ရြယ်</t>
  </si>
  <si>
    <t>ရြဲ</t>
  </si>
  <si>
    <t>ရြည့်</t>
  </si>
  <si>
    <t>ရြည်</t>
  </si>
  <si>
    <t>ရြည်း</t>
  </si>
  <si>
    <t>ရြိတ်</t>
  </si>
  <si>
    <t>ရြိပ်</t>
  </si>
  <si>
    <t>ရြိန့်</t>
  </si>
  <si>
    <t>ရြိန်</t>
  </si>
  <si>
    <t>ရြိန်း</t>
  </si>
  <si>
    <t>ရြိမ့်</t>
  </si>
  <si>
    <t>ရြိမ်</t>
  </si>
  <si>
    <t>ရြိမ်း</t>
  </si>
  <si>
    <t>ရြို့</t>
  </si>
  <si>
    <t>ရြို</t>
  </si>
  <si>
    <t>ရြိုး</t>
  </si>
  <si>
    <t>ရြုန့်</t>
  </si>
  <si>
    <t>ရြုန်</t>
  </si>
  <si>
    <t>ရြုန်း</t>
  </si>
  <si>
    <t>ရြုံ့</t>
  </si>
  <si>
    <t>ရြုံ</t>
  </si>
  <si>
    <t>ရြုံး</t>
  </si>
  <si>
    <t>ရြုဏ့်</t>
  </si>
  <si>
    <t>ရြုဏ်</t>
  </si>
  <si>
    <t>ရြုဏ်း</t>
  </si>
  <si>
    <t>ရြုတ်</t>
  </si>
  <si>
    <t>ရြုပ်</t>
  </si>
  <si>
    <t>ရြော့</t>
  </si>
  <si>
    <t>ရြော်</t>
  </si>
  <si>
    <t>ရြော</t>
  </si>
  <si>
    <t>ရြောက်</t>
  </si>
  <si>
    <t>ရြန့်</t>
  </si>
  <si>
    <t>ရြန်</t>
  </si>
  <si>
    <t>ရြန်း</t>
  </si>
  <si>
    <t>ရြမ့်</t>
  </si>
  <si>
    <t>ရြမ်</t>
  </si>
  <si>
    <t>ရြမ်း</t>
  </si>
  <si>
    <t>ရြံ့</t>
  </si>
  <si>
    <t>ရြံ</t>
  </si>
  <si>
    <t>ရြဏ်</t>
  </si>
  <si>
    <t>ရှ</t>
  </si>
  <si>
    <t>ရှာ</t>
  </si>
  <si>
    <t>ရှား</t>
  </si>
  <si>
    <t>ရှိုင့်</t>
  </si>
  <si>
    <t>ရှိုင်</t>
  </si>
  <si>
    <t>ရှိုင်း</t>
  </si>
  <si>
    <t>ရှိုက်</t>
  </si>
  <si>
    <t>ရှက်</t>
  </si>
  <si>
    <t>ရှတ်</t>
  </si>
  <si>
    <t>ရှပ်</t>
  </si>
  <si>
    <t>ရှဒ်</t>
  </si>
  <si>
    <t>ရှာတ်</t>
  </si>
  <si>
    <t>ရှာသ်</t>
  </si>
  <si>
    <t>ရှိ</t>
  </si>
  <si>
    <t>ရှီ</t>
  </si>
  <si>
    <t>ရှီး</t>
  </si>
  <si>
    <t>ရှင့်</t>
  </si>
  <si>
    <t>ရှင်</t>
  </si>
  <si>
    <t>ရှင်း</t>
  </si>
  <si>
    <t>ရှေတ်</t>
  </si>
  <si>
    <t>ရှစ်</t>
  </si>
  <si>
    <t>ရှု</t>
  </si>
  <si>
    <t>ရှူ</t>
  </si>
  <si>
    <t>ရှူး</t>
  </si>
  <si>
    <t>ရှွန့်</t>
  </si>
  <si>
    <t>ရှွန်</t>
  </si>
  <si>
    <t>ရှွန်း</t>
  </si>
  <si>
    <t>ရှွမ့်</t>
  </si>
  <si>
    <t>ရှွမ်</t>
  </si>
  <si>
    <t>ရှွမ်း</t>
  </si>
  <si>
    <t>ရှွံ့</t>
  </si>
  <si>
    <t>ရှွံ</t>
  </si>
  <si>
    <t>ရှွံး</t>
  </si>
  <si>
    <t>ရှွတ်</t>
  </si>
  <si>
    <t>ရှွပ်</t>
  </si>
  <si>
    <t>ရှေ့</t>
  </si>
  <si>
    <t>ရှေ</t>
  </si>
  <si>
    <t>ရှေး</t>
  </si>
  <si>
    <t>ရှယ်</t>
  </si>
  <si>
    <t>ရှဲ</t>
  </si>
  <si>
    <t>ရှည့်</t>
  </si>
  <si>
    <t>ရှည်</t>
  </si>
  <si>
    <t>ရှည်း</t>
  </si>
  <si>
    <t>ရှိတ်</t>
  </si>
  <si>
    <t>ရှိပ်</t>
  </si>
  <si>
    <t>ရှိန့်</t>
  </si>
  <si>
    <t>ရှိန်</t>
  </si>
  <si>
    <t>ရှိန်း</t>
  </si>
  <si>
    <t>ရှိမ့်</t>
  </si>
  <si>
    <t>ရှိမ်</t>
  </si>
  <si>
    <t>ရှိမ်း</t>
  </si>
  <si>
    <t>ရှို့</t>
  </si>
  <si>
    <t>ရှို</t>
  </si>
  <si>
    <t>ရှိုး</t>
  </si>
  <si>
    <t>ရှုန့်</t>
  </si>
  <si>
    <t>ရှုန်</t>
  </si>
  <si>
    <t>ရှုန်း</t>
  </si>
  <si>
    <t>ရှုံ့</t>
  </si>
  <si>
    <t>ရှုံ</t>
  </si>
  <si>
    <t>ရှုံး</t>
  </si>
  <si>
    <t>ရှုဏ့်</t>
  </si>
  <si>
    <t>ရှုဏ်</t>
  </si>
  <si>
    <t>ရှုဏ်း</t>
  </si>
  <si>
    <t>ရှုတ်</t>
  </si>
  <si>
    <t>ရှုပ်</t>
  </si>
  <si>
    <t>ရှော့</t>
  </si>
  <si>
    <t>ရှော်</t>
  </si>
  <si>
    <t>ရှော</t>
  </si>
  <si>
    <t>ရှောက်</t>
  </si>
  <si>
    <t>ရှန့်</t>
  </si>
  <si>
    <t>ရှန်</t>
  </si>
  <si>
    <t>ရှန်း</t>
  </si>
  <si>
    <t>ရှမ့်</t>
  </si>
  <si>
    <t>ရှမ်</t>
  </si>
  <si>
    <t>ရှမ်း</t>
  </si>
  <si>
    <t>ရှံ့</t>
  </si>
  <si>
    <t>ရှံ</t>
  </si>
  <si>
    <t>ရှဏ်</t>
  </si>
  <si>
    <t>ရွ</t>
  </si>
  <si>
    <t>rwa1</t>
  </si>
  <si>
    <t>ရွာ</t>
  </si>
  <si>
    <t>rwa2</t>
  </si>
  <si>
    <t>ရွား</t>
  </si>
  <si>
    <t>rwa3</t>
  </si>
  <si>
    <t>ရွိုင့်</t>
  </si>
  <si>
    <t>rwine1</t>
  </si>
  <si>
    <t>ရွိုင်</t>
  </si>
  <si>
    <t>rwine2</t>
  </si>
  <si>
    <t>ရွိုင်း</t>
  </si>
  <si>
    <t>rwine3</t>
  </si>
  <si>
    <t>ရွိုက်</t>
  </si>
  <si>
    <t>ရွက်</t>
  </si>
  <si>
    <t>rwet1</t>
  </si>
  <si>
    <t>rwut1</t>
  </si>
  <si>
    <t>rwut2</t>
  </si>
  <si>
    <t>ရွဒ်</t>
  </si>
  <si>
    <t>rwut3</t>
  </si>
  <si>
    <t>ရွာတ်</t>
  </si>
  <si>
    <t>rwut4</t>
  </si>
  <si>
    <t>ရွာသ်</t>
  </si>
  <si>
    <t>rwut5</t>
  </si>
  <si>
    <t>ရွိ</t>
  </si>
  <si>
    <t>ရွီ</t>
  </si>
  <si>
    <t>ရွီး</t>
  </si>
  <si>
    <t>ရွင့်</t>
  </si>
  <si>
    <t>rwin1</t>
  </si>
  <si>
    <t>ရွင်</t>
  </si>
  <si>
    <t>ရွင်း</t>
  </si>
  <si>
    <t>rwin3</t>
  </si>
  <si>
    <t>ရွေတ်</t>
  </si>
  <si>
    <t>rwit1</t>
  </si>
  <si>
    <t>ရွစ်</t>
  </si>
  <si>
    <t>rwit2</t>
  </si>
  <si>
    <t>ရွု</t>
  </si>
  <si>
    <t>rwu1</t>
  </si>
  <si>
    <t>ရွူ</t>
  </si>
  <si>
    <t>rwu2</t>
  </si>
  <si>
    <t>ရွူး</t>
  </si>
  <si>
    <t>rwu3</t>
  </si>
  <si>
    <t>ရွေ့</t>
  </si>
  <si>
    <t>rway1</t>
  </si>
  <si>
    <t>ရွေ</t>
  </si>
  <si>
    <t>rway2</t>
  </si>
  <si>
    <t>ရွေး</t>
  </si>
  <si>
    <t>rway3</t>
  </si>
  <si>
    <t>rweare11</t>
  </si>
  <si>
    <t>ရွယ်</t>
  </si>
  <si>
    <t>rweare12</t>
  </si>
  <si>
    <t>ရွဲ</t>
  </si>
  <si>
    <t>rweare13</t>
  </si>
  <si>
    <t>ရွည့်</t>
  </si>
  <si>
    <t>rweare21</t>
  </si>
  <si>
    <t>ရွည်</t>
  </si>
  <si>
    <t>rweare22</t>
  </si>
  <si>
    <t>ရွည်း</t>
  </si>
  <si>
    <t>rweare23</t>
  </si>
  <si>
    <t>ရွိတ်</t>
  </si>
  <si>
    <t>rwate1</t>
  </si>
  <si>
    <t>ရွိပ်</t>
  </si>
  <si>
    <t>rwate2</t>
  </si>
  <si>
    <t>ရွိန့်</t>
  </si>
  <si>
    <t>rwain1</t>
  </si>
  <si>
    <t>ရွိန်</t>
  </si>
  <si>
    <t>rwain2</t>
  </si>
  <si>
    <t>ရွိန်း</t>
  </si>
  <si>
    <t>rwain3</t>
  </si>
  <si>
    <t>ရွိမ့်</t>
  </si>
  <si>
    <t>rwaim1</t>
  </si>
  <si>
    <t>ရွိမ်</t>
  </si>
  <si>
    <t>rwaim2</t>
  </si>
  <si>
    <t>ရွိမ်း</t>
  </si>
  <si>
    <t>rwaim3</t>
  </si>
  <si>
    <t>ရွို့</t>
  </si>
  <si>
    <t>rwo1</t>
  </si>
  <si>
    <t>ရွို</t>
  </si>
  <si>
    <t>rwo2</t>
  </si>
  <si>
    <t>ရွိုး</t>
  </si>
  <si>
    <t>rwo3</t>
  </si>
  <si>
    <t>ရွုန့်</t>
  </si>
  <si>
    <t>rwone11</t>
  </si>
  <si>
    <t>ရွုန်</t>
  </si>
  <si>
    <t>rwone12</t>
  </si>
  <si>
    <t>ရွုန်း</t>
  </si>
  <si>
    <t>rwone13</t>
  </si>
  <si>
    <t>ရွုံ့</t>
  </si>
  <si>
    <t>rwone21</t>
  </si>
  <si>
    <t>ရွုံ</t>
  </si>
  <si>
    <t>rwone22</t>
  </si>
  <si>
    <t>ရွုံး</t>
  </si>
  <si>
    <t>rwone23</t>
  </si>
  <si>
    <t>ရွုဏ့်</t>
  </si>
  <si>
    <t>rwone31</t>
  </si>
  <si>
    <t>ရွုဏ်</t>
  </si>
  <si>
    <t>rwone32</t>
  </si>
  <si>
    <t>ရွုဏ်း</t>
  </si>
  <si>
    <t>rwone33</t>
  </si>
  <si>
    <t>ရွုတ်</t>
  </si>
  <si>
    <t>rwOat</t>
  </si>
  <si>
    <t>ရွုပ်</t>
  </si>
  <si>
    <t>rwOap</t>
  </si>
  <si>
    <t>ရွော့</t>
  </si>
  <si>
    <t>rwau1</t>
  </si>
  <si>
    <t>ရွော်</t>
  </si>
  <si>
    <t>rwau2</t>
  </si>
  <si>
    <t>ရွော</t>
  </si>
  <si>
    <t>rwau3</t>
  </si>
  <si>
    <t>rwoun1</t>
  </si>
  <si>
    <t>rwoun2</t>
  </si>
  <si>
    <t>rwoun3</t>
  </si>
  <si>
    <t>ရွောက်</t>
  </si>
  <si>
    <t>rwout</t>
  </si>
  <si>
    <t>rwan1</t>
  </si>
  <si>
    <t>rwan2</t>
  </si>
  <si>
    <t>rwan3</t>
  </si>
  <si>
    <t>rwam1</t>
  </si>
  <si>
    <t>rwam2</t>
  </si>
  <si>
    <t>rwam3</t>
  </si>
  <si>
    <t>ရွဏ်</t>
  </si>
  <si>
    <t>rwam4</t>
  </si>
  <si>
    <t>ရွှ</t>
  </si>
  <si>
    <t>ရွှာ</t>
  </si>
  <si>
    <t>ရွှား</t>
  </si>
  <si>
    <t>ရွှိုင့်</t>
  </si>
  <si>
    <t>ရွှိုင်</t>
  </si>
  <si>
    <t>ရွှိုင်း</t>
  </si>
  <si>
    <t>ရွှိုက်</t>
  </si>
  <si>
    <t>ရွှက်</t>
  </si>
  <si>
    <t>ရွှတ်</t>
  </si>
  <si>
    <t>ရွှပ်</t>
  </si>
  <si>
    <t>ရွှဒ်</t>
  </si>
  <si>
    <t>ရွှာတ်</t>
  </si>
  <si>
    <t>ရွှာသ်</t>
  </si>
  <si>
    <t>ရွှိ</t>
  </si>
  <si>
    <t>ရွှီ</t>
  </si>
  <si>
    <t>ရွှီး</t>
  </si>
  <si>
    <t>ရွှင့်</t>
  </si>
  <si>
    <t>ရွှင်</t>
  </si>
  <si>
    <t>ရွှင်း</t>
  </si>
  <si>
    <t>ရွှေတ်</t>
  </si>
  <si>
    <t>ရွှစ်</t>
  </si>
  <si>
    <t>ရွှု</t>
  </si>
  <si>
    <t>ရွှူ</t>
  </si>
  <si>
    <t>ရွှူး</t>
  </si>
  <si>
    <t>ရွှေ့</t>
  </si>
  <si>
    <t>ရွှေ</t>
  </si>
  <si>
    <t>ရွှေး</t>
  </si>
  <si>
    <t>ရွှယ်</t>
  </si>
  <si>
    <t>ရွှဲ</t>
  </si>
  <si>
    <t>ရွှည့်</t>
  </si>
  <si>
    <t>ရွှည်</t>
  </si>
  <si>
    <t>ရွှည်း</t>
  </si>
  <si>
    <t>ရွှိတ်</t>
  </si>
  <si>
    <t>ရွှိပ်</t>
  </si>
  <si>
    <t>ရွှိန့်</t>
  </si>
  <si>
    <t>ရွှိန်</t>
  </si>
  <si>
    <t>ရွှိန်း</t>
  </si>
  <si>
    <t>ရွှိမ့်</t>
  </si>
  <si>
    <t>ရွှိမ်</t>
  </si>
  <si>
    <t>ရွှိမ်း</t>
  </si>
  <si>
    <t>ရွှို့</t>
  </si>
  <si>
    <t>ရွှို</t>
  </si>
  <si>
    <t>ရွှိုး</t>
  </si>
  <si>
    <t>ရွှုန့်</t>
  </si>
  <si>
    <t>ရွှုန်</t>
  </si>
  <si>
    <t>ရွှုန်း</t>
  </si>
  <si>
    <t>ရွှုံ့</t>
  </si>
  <si>
    <t>ရွှုံ</t>
  </si>
  <si>
    <t>ရွှုံး</t>
  </si>
  <si>
    <t>ရွှုဏ့်</t>
  </si>
  <si>
    <t>ရွှုဏ်</t>
  </si>
  <si>
    <t>ရွှုဏ်း</t>
  </si>
  <si>
    <t>ရွှုတ်</t>
  </si>
  <si>
    <t>ရွှုပ်</t>
  </si>
  <si>
    <t>ရွှော့</t>
  </si>
  <si>
    <t>ရွှော်</t>
  </si>
  <si>
    <t>ရွှော</t>
  </si>
  <si>
    <t>ရွှောက်</t>
  </si>
  <si>
    <t>ရွှန့်</t>
  </si>
  <si>
    <t>ရွှန်</t>
  </si>
  <si>
    <t>ရွှန်း</t>
  </si>
  <si>
    <t>ရွှမ့်</t>
  </si>
  <si>
    <t>ရွှမ်</t>
  </si>
  <si>
    <t>ရွှမ်း</t>
  </si>
  <si>
    <t>ရွှံ့</t>
  </si>
  <si>
    <t>ရွှံ</t>
  </si>
  <si>
    <t>ရွှဏ်</t>
  </si>
  <si>
    <t>လျ</t>
  </si>
  <si>
    <t>lya1</t>
  </si>
  <si>
    <t>လျာ</t>
  </si>
  <si>
    <t>lya2</t>
  </si>
  <si>
    <t>ल्या2</t>
  </si>
  <si>
    <t>လျား</t>
  </si>
  <si>
    <t>lya3</t>
  </si>
  <si>
    <t>ल्या3</t>
  </si>
  <si>
    <t>လျိုင့်</t>
  </si>
  <si>
    <t>lyine1</t>
  </si>
  <si>
    <t>ल्याइन1</t>
  </si>
  <si>
    <t>လျိုင်</t>
  </si>
  <si>
    <t>lyine2</t>
  </si>
  <si>
    <t>ल्याइन2</t>
  </si>
  <si>
    <t>လျိုင်း</t>
  </si>
  <si>
    <t>lyine3</t>
  </si>
  <si>
    <t>ल्याइन3</t>
  </si>
  <si>
    <t>လျိုက်</t>
  </si>
  <si>
    <t>လျက်</t>
  </si>
  <si>
    <t>lyet1</t>
  </si>
  <si>
    <t>လျတ်</t>
  </si>
  <si>
    <t>lyut1</t>
  </si>
  <si>
    <t>လျပ်</t>
  </si>
  <si>
    <t>lyut2</t>
  </si>
  <si>
    <t>လျဒ်</t>
  </si>
  <si>
    <t>lyut3</t>
  </si>
  <si>
    <t>လျာတ်</t>
  </si>
  <si>
    <t>lyut4</t>
  </si>
  <si>
    <t>လျာသ်</t>
  </si>
  <si>
    <t>lyut5</t>
  </si>
  <si>
    <t>လျိ</t>
  </si>
  <si>
    <t>ल्यि1</t>
  </si>
  <si>
    <t>လျီ</t>
  </si>
  <si>
    <t>ल्यि2</t>
  </si>
  <si>
    <t>လျီး</t>
  </si>
  <si>
    <t>ल्यि3</t>
  </si>
  <si>
    <t>လျင့်</t>
  </si>
  <si>
    <t>lyin1</t>
  </si>
  <si>
    <t>ल्यिन1</t>
  </si>
  <si>
    <t>လျင်</t>
  </si>
  <si>
    <t>ल्यिन2</t>
  </si>
  <si>
    <t>လျင်း</t>
  </si>
  <si>
    <t>lyin3</t>
  </si>
  <si>
    <t>ल्यिन3</t>
  </si>
  <si>
    <t>လျေတ်</t>
  </si>
  <si>
    <t>lyit1</t>
  </si>
  <si>
    <t>လျစ်</t>
  </si>
  <si>
    <t>lyit2</t>
  </si>
  <si>
    <t>လျု</t>
  </si>
  <si>
    <t>lyu1</t>
  </si>
  <si>
    <t>ल्यु1</t>
  </si>
  <si>
    <t>လျူ</t>
  </si>
  <si>
    <t>lyu2</t>
  </si>
  <si>
    <t>ल्यु2</t>
  </si>
  <si>
    <t>လျူး</t>
  </si>
  <si>
    <t>lyu3</t>
  </si>
  <si>
    <t>ल्यु3</t>
  </si>
  <si>
    <t>လျွန့်</t>
  </si>
  <si>
    <t>lyoon11</t>
  </si>
  <si>
    <t>ल्युन11</t>
  </si>
  <si>
    <t>လျွန်</t>
  </si>
  <si>
    <t>lyoon12</t>
  </si>
  <si>
    <t>ल्युन12</t>
  </si>
  <si>
    <t>လျွန်း</t>
  </si>
  <si>
    <t>lyoon13</t>
  </si>
  <si>
    <t>ल्युन13</t>
  </si>
  <si>
    <t>လျွမ့်</t>
  </si>
  <si>
    <t>lyoon21</t>
  </si>
  <si>
    <t>ल्युन21</t>
  </si>
  <si>
    <t>လျွမ်</t>
  </si>
  <si>
    <t>lyoon22</t>
  </si>
  <si>
    <t>ल्युन22</t>
  </si>
  <si>
    <t>လျွမ်း</t>
  </si>
  <si>
    <t>lyoon23</t>
  </si>
  <si>
    <t>ल्युन23</t>
  </si>
  <si>
    <t>လျွံ့</t>
  </si>
  <si>
    <t>lyoon31</t>
  </si>
  <si>
    <t>ल्युन31</t>
  </si>
  <si>
    <t>လျွံ</t>
  </si>
  <si>
    <t>lyoon32</t>
  </si>
  <si>
    <t>ल्युन32</t>
  </si>
  <si>
    <t>လျွံး</t>
  </si>
  <si>
    <t>lyoon33</t>
  </si>
  <si>
    <t>ल्युन33</t>
  </si>
  <si>
    <t>လျွတ်</t>
  </si>
  <si>
    <t>lyoot1</t>
  </si>
  <si>
    <t>ल्युत1</t>
  </si>
  <si>
    <t>လျွပ်</t>
  </si>
  <si>
    <t>lyoot2</t>
  </si>
  <si>
    <t>ल्युत2</t>
  </si>
  <si>
    <t>လျေ့</t>
  </si>
  <si>
    <t>lyay1</t>
  </si>
  <si>
    <t>ल्ये1</t>
  </si>
  <si>
    <t>လျေ</t>
  </si>
  <si>
    <t>lyay2</t>
  </si>
  <si>
    <t>ल्ये2</t>
  </si>
  <si>
    <t>လျေး</t>
  </si>
  <si>
    <t>lyay3</t>
  </si>
  <si>
    <t>ल्ये3</t>
  </si>
  <si>
    <t>lyeare11</t>
  </si>
  <si>
    <t>ल्ये³¹11</t>
  </si>
  <si>
    <t>လျယ်</t>
  </si>
  <si>
    <t>lyeare12</t>
  </si>
  <si>
    <t>ल्ये³¹12</t>
  </si>
  <si>
    <t>လျဲ</t>
  </si>
  <si>
    <t>lyeare13</t>
  </si>
  <si>
    <t>ल्ये³¹13</t>
  </si>
  <si>
    <t>လျည့်</t>
  </si>
  <si>
    <t>lyeare21</t>
  </si>
  <si>
    <t>ल्ये³¹21</t>
  </si>
  <si>
    <t>လျည်</t>
  </si>
  <si>
    <t>lyeare22</t>
  </si>
  <si>
    <t>ल्ये³¹22</t>
  </si>
  <si>
    <t>လျည်း</t>
  </si>
  <si>
    <t>lyeare23</t>
  </si>
  <si>
    <t>ल्ये³¹23</t>
  </si>
  <si>
    <t>လျိတ်</t>
  </si>
  <si>
    <t>lyate1</t>
  </si>
  <si>
    <t>ल्यै1</t>
  </si>
  <si>
    <t>လျိပ်</t>
  </si>
  <si>
    <t>lyate2</t>
  </si>
  <si>
    <t>ल्यै2</t>
  </si>
  <si>
    <t>လျိန့်</t>
  </si>
  <si>
    <t>lyain1</t>
  </si>
  <si>
    <t>ल्यैन11</t>
  </si>
  <si>
    <t>လျိန်</t>
  </si>
  <si>
    <t>lyain2</t>
  </si>
  <si>
    <t>ल्यैन12</t>
  </si>
  <si>
    <t>လျိန်း</t>
  </si>
  <si>
    <t>lyain3</t>
  </si>
  <si>
    <t>ल्यैन13</t>
  </si>
  <si>
    <t>လျိမ့်</t>
  </si>
  <si>
    <t>lyaim1</t>
  </si>
  <si>
    <t>ल्यैम1</t>
  </si>
  <si>
    <t>လျိမ်</t>
  </si>
  <si>
    <t>lyaim2</t>
  </si>
  <si>
    <t>ल्यैम2</t>
  </si>
  <si>
    <t>လျိမ်း</t>
  </si>
  <si>
    <t>lyaim3</t>
  </si>
  <si>
    <t>ल्यैम3</t>
  </si>
  <si>
    <t>လျို့</t>
  </si>
  <si>
    <t>lyo1</t>
  </si>
  <si>
    <t>ल्यो1</t>
  </si>
  <si>
    <t>လျို</t>
  </si>
  <si>
    <t>lyo2</t>
  </si>
  <si>
    <t>ल्यो2</t>
  </si>
  <si>
    <t>လျိုး</t>
  </si>
  <si>
    <t>lyo3</t>
  </si>
  <si>
    <t>ल्यो3</t>
  </si>
  <si>
    <t>လျုန့်</t>
  </si>
  <si>
    <t>lyone11</t>
  </si>
  <si>
    <t>ल्योन11</t>
  </si>
  <si>
    <t>လျုန်</t>
  </si>
  <si>
    <t>lyone12</t>
  </si>
  <si>
    <t>ल्योन12</t>
  </si>
  <si>
    <t>လျုန်း</t>
  </si>
  <si>
    <t>lyone13</t>
  </si>
  <si>
    <t>ल्योन13</t>
  </si>
  <si>
    <t>လျုံ့</t>
  </si>
  <si>
    <t>lyone21</t>
  </si>
  <si>
    <t>ल्योन21</t>
  </si>
  <si>
    <t>လျုံ</t>
  </si>
  <si>
    <t>lyone22</t>
  </si>
  <si>
    <t>ल्योन22</t>
  </si>
  <si>
    <t>လျုံး</t>
  </si>
  <si>
    <t>lyone23</t>
  </si>
  <si>
    <t>ल्योन23</t>
  </si>
  <si>
    <t>လျုဏ့်</t>
  </si>
  <si>
    <t>lyone31</t>
  </si>
  <si>
    <t>ल्योन31</t>
  </si>
  <si>
    <t>လျုဏ်</t>
  </si>
  <si>
    <t>lyone32</t>
  </si>
  <si>
    <t>ल्योन32</t>
  </si>
  <si>
    <t>လျုဏ်း</t>
  </si>
  <si>
    <t>lyone33</t>
  </si>
  <si>
    <t>ल्योन33</t>
  </si>
  <si>
    <t>လျုတ်</t>
  </si>
  <si>
    <t>lyOat</t>
  </si>
  <si>
    <t>ल्योट</t>
  </si>
  <si>
    <t>လျုပ်</t>
  </si>
  <si>
    <t>lyOap</t>
  </si>
  <si>
    <t>ल्योप</t>
  </si>
  <si>
    <t>လျော့</t>
  </si>
  <si>
    <t>lyau1</t>
  </si>
  <si>
    <t>ल्यौ1</t>
  </si>
  <si>
    <t>လျော်</t>
  </si>
  <si>
    <t>lyau2</t>
  </si>
  <si>
    <t>ल्यौ2</t>
  </si>
  <si>
    <t>လျော</t>
  </si>
  <si>
    <t>lyau3</t>
  </si>
  <si>
    <t>ल्यौ3</t>
  </si>
  <si>
    <t>lyoun1</t>
  </si>
  <si>
    <t>ल्यौन1</t>
  </si>
  <si>
    <t>lyoun2</t>
  </si>
  <si>
    <t>ल्यौन2</t>
  </si>
  <si>
    <t>lyoun3</t>
  </si>
  <si>
    <t>ल्यौन3</t>
  </si>
  <si>
    <t>လျောက်</t>
  </si>
  <si>
    <t>lyout</t>
  </si>
  <si>
    <t>ल्यौत</t>
  </si>
  <si>
    <t>လျန့်</t>
  </si>
  <si>
    <t>lyan1</t>
  </si>
  <si>
    <t>ल्यं11</t>
  </si>
  <si>
    <t>လျန်</t>
  </si>
  <si>
    <t>lyan2</t>
  </si>
  <si>
    <t>ल्यं12</t>
  </si>
  <si>
    <t>လျန်း</t>
  </si>
  <si>
    <t>lyan3</t>
  </si>
  <si>
    <t>ल्यं13</t>
  </si>
  <si>
    <t>လျမ့်</t>
  </si>
  <si>
    <t>lyam1</t>
  </si>
  <si>
    <t>ल्यं21</t>
  </si>
  <si>
    <t>လျမ်</t>
  </si>
  <si>
    <t>lyam2</t>
  </si>
  <si>
    <t>ल्यं22</t>
  </si>
  <si>
    <t>လျမ်း</t>
  </si>
  <si>
    <t>lyam3</t>
  </si>
  <si>
    <t>ल्यं23</t>
  </si>
  <si>
    <t>လျံ့</t>
  </si>
  <si>
    <t>ल्यं31</t>
  </si>
  <si>
    <t>လျံ</t>
  </si>
  <si>
    <t>ल्यं32</t>
  </si>
  <si>
    <t>လျဏ်</t>
  </si>
  <si>
    <t>lyam4</t>
  </si>
  <si>
    <t>ल्यं4</t>
  </si>
  <si>
    <t>လြ</t>
  </si>
  <si>
    <t>လြာ</t>
  </si>
  <si>
    <t>လြား</t>
  </si>
  <si>
    <t>လြိုင့်</t>
  </si>
  <si>
    <t>လြိုင်</t>
  </si>
  <si>
    <t>လြိုင်း</t>
  </si>
  <si>
    <t>လြိုက်</t>
  </si>
  <si>
    <t>လြက်</t>
  </si>
  <si>
    <t>လြတ်</t>
  </si>
  <si>
    <t>လြပ်</t>
  </si>
  <si>
    <t>လြဒ်</t>
  </si>
  <si>
    <t>လြာတ်</t>
  </si>
  <si>
    <t>လြာသ်</t>
  </si>
  <si>
    <t>လြိ</t>
  </si>
  <si>
    <t>လြီ</t>
  </si>
  <si>
    <t>လြီး</t>
  </si>
  <si>
    <t>လြင့်</t>
  </si>
  <si>
    <t>လြင်</t>
  </si>
  <si>
    <t>လြင်း</t>
  </si>
  <si>
    <t>လြေတ်</t>
  </si>
  <si>
    <t>လြစ်</t>
  </si>
  <si>
    <t>လြု</t>
  </si>
  <si>
    <t>လြူ</t>
  </si>
  <si>
    <t>လြူး</t>
  </si>
  <si>
    <t>လြွန့်</t>
  </si>
  <si>
    <t>လြွန်</t>
  </si>
  <si>
    <t>လြွန်း</t>
  </si>
  <si>
    <t>လြွမ့်</t>
  </si>
  <si>
    <t>လြွမ်</t>
  </si>
  <si>
    <t>လြွမ်း</t>
  </si>
  <si>
    <t>လြွံ့</t>
  </si>
  <si>
    <t>လြွံ</t>
  </si>
  <si>
    <t>လြွံး</t>
  </si>
  <si>
    <t>လြွတ်</t>
  </si>
  <si>
    <t>လြွပ်</t>
  </si>
  <si>
    <t>လြေ့</t>
  </si>
  <si>
    <t>လြေ</t>
  </si>
  <si>
    <t>လြေး</t>
  </si>
  <si>
    <t>လြယ်</t>
  </si>
  <si>
    <t>လြဲ</t>
  </si>
  <si>
    <t>လြည့်</t>
  </si>
  <si>
    <t>လြည်</t>
  </si>
  <si>
    <t>လြည်း</t>
  </si>
  <si>
    <t>လြိတ်</t>
  </si>
  <si>
    <t>လြိပ်</t>
  </si>
  <si>
    <t>လြိန့်</t>
  </si>
  <si>
    <t>လြိန်</t>
  </si>
  <si>
    <t>လြိန်း</t>
  </si>
  <si>
    <t>လြိမ့်</t>
  </si>
  <si>
    <t>လြိမ်</t>
  </si>
  <si>
    <t>လြိမ်း</t>
  </si>
  <si>
    <t>လြို့</t>
  </si>
  <si>
    <t>လြို</t>
  </si>
  <si>
    <t>လြိုး</t>
  </si>
  <si>
    <t>လြုန့်</t>
  </si>
  <si>
    <t>လြုန်</t>
  </si>
  <si>
    <t>လြုန်း</t>
  </si>
  <si>
    <t>လြုံ့</t>
  </si>
  <si>
    <t>လြုံ</t>
  </si>
  <si>
    <t>လြုံး</t>
  </si>
  <si>
    <t>လြုဏ့်</t>
  </si>
  <si>
    <t>လြုဏ်</t>
  </si>
  <si>
    <t>လြုဏ်း</t>
  </si>
  <si>
    <t>လြုတ်</t>
  </si>
  <si>
    <t>လြုပ်</t>
  </si>
  <si>
    <t>လြော့</t>
  </si>
  <si>
    <t>လြော်</t>
  </si>
  <si>
    <t>လြော</t>
  </si>
  <si>
    <t>လြောက်</t>
  </si>
  <si>
    <t>လြန့်</t>
  </si>
  <si>
    <t>လြန်</t>
  </si>
  <si>
    <t>လြန်း</t>
  </si>
  <si>
    <t>လြမ့်</t>
  </si>
  <si>
    <t>လြမ်</t>
  </si>
  <si>
    <t>လြမ်း</t>
  </si>
  <si>
    <t>လြံ့</t>
  </si>
  <si>
    <t>လြံ</t>
  </si>
  <si>
    <t>လြဏ်</t>
  </si>
  <si>
    <t>လှ</t>
  </si>
  <si>
    <t>လှာ</t>
  </si>
  <si>
    <t>hla2</t>
  </si>
  <si>
    <t>လှား</t>
  </si>
  <si>
    <t>hla3</t>
  </si>
  <si>
    <t>လှိုင့်</t>
  </si>
  <si>
    <t>hline1</t>
  </si>
  <si>
    <t>လှိုင်</t>
  </si>
  <si>
    <t>hline2</t>
  </si>
  <si>
    <t>လှိုင်း</t>
  </si>
  <si>
    <t>hline3</t>
  </si>
  <si>
    <t>လှိုက်</t>
  </si>
  <si>
    <t>လှက်</t>
  </si>
  <si>
    <t>hlet1</t>
  </si>
  <si>
    <t>လှတ်</t>
  </si>
  <si>
    <t>hlut1</t>
  </si>
  <si>
    <t>လှပ်</t>
  </si>
  <si>
    <t>hlut2</t>
  </si>
  <si>
    <t>လှဒ်</t>
  </si>
  <si>
    <t>hlut3</t>
  </si>
  <si>
    <t>လှာတ်</t>
  </si>
  <si>
    <t>hlut4</t>
  </si>
  <si>
    <t>လှာသ်</t>
  </si>
  <si>
    <t>hlut5</t>
  </si>
  <si>
    <t>လှိ</t>
  </si>
  <si>
    <t>လှီ</t>
  </si>
  <si>
    <t>လှီး</t>
  </si>
  <si>
    <t>လှင့်</t>
  </si>
  <si>
    <t>hlin1</t>
  </si>
  <si>
    <t>လှင်</t>
  </si>
  <si>
    <t>လှင်း</t>
  </si>
  <si>
    <t>hlin3</t>
  </si>
  <si>
    <t>လှေတ်</t>
  </si>
  <si>
    <t>hlit1</t>
  </si>
  <si>
    <t>လှစ်</t>
  </si>
  <si>
    <t>hlit2</t>
  </si>
  <si>
    <t>လှု</t>
  </si>
  <si>
    <t>hlu1</t>
  </si>
  <si>
    <t>လှူ</t>
  </si>
  <si>
    <t>hlu2</t>
  </si>
  <si>
    <t>လှူး</t>
  </si>
  <si>
    <t>hlu3</t>
  </si>
  <si>
    <t>လှွန့်</t>
  </si>
  <si>
    <t>hloon11</t>
  </si>
  <si>
    <t>လှွန်</t>
  </si>
  <si>
    <t>hloon12</t>
  </si>
  <si>
    <t>လှွန်း</t>
  </si>
  <si>
    <t>hloon13</t>
  </si>
  <si>
    <t>လှွမ့်</t>
  </si>
  <si>
    <t>hloon21</t>
  </si>
  <si>
    <t>လှွမ်</t>
  </si>
  <si>
    <t>hloon22</t>
  </si>
  <si>
    <t>လှွမ်း</t>
  </si>
  <si>
    <t>hloon23</t>
  </si>
  <si>
    <t>လှွံ့</t>
  </si>
  <si>
    <t>hloon31</t>
  </si>
  <si>
    <t>လှွံ</t>
  </si>
  <si>
    <t>hloon32</t>
  </si>
  <si>
    <t>လှွံး</t>
  </si>
  <si>
    <t>hloon33</t>
  </si>
  <si>
    <t>လှွတ်</t>
  </si>
  <si>
    <t>hloot1</t>
  </si>
  <si>
    <t>လှွပ်</t>
  </si>
  <si>
    <t>hloot2</t>
  </si>
  <si>
    <t>လှေ့</t>
  </si>
  <si>
    <t>hlay1</t>
  </si>
  <si>
    <t>လှေ</t>
  </si>
  <si>
    <t>hlay2</t>
  </si>
  <si>
    <t>လှေး</t>
  </si>
  <si>
    <t>hlay3</t>
  </si>
  <si>
    <t>hleare11</t>
  </si>
  <si>
    <t>လှယ်</t>
  </si>
  <si>
    <t>hleare12</t>
  </si>
  <si>
    <t>လှဲ</t>
  </si>
  <si>
    <t>hleare13</t>
  </si>
  <si>
    <t>လှည့်</t>
  </si>
  <si>
    <t>hleare21</t>
  </si>
  <si>
    <t>လှည်</t>
  </si>
  <si>
    <t>hleare22</t>
  </si>
  <si>
    <t>လှည်း</t>
  </si>
  <si>
    <t>hleare23</t>
  </si>
  <si>
    <t>လှိတ်</t>
  </si>
  <si>
    <t>hlate1</t>
  </si>
  <si>
    <t>လှိပ်</t>
  </si>
  <si>
    <t>hlate2</t>
  </si>
  <si>
    <t>လှိန့်</t>
  </si>
  <si>
    <t>hlain1</t>
  </si>
  <si>
    <t>လှိန်</t>
  </si>
  <si>
    <t>hlain2</t>
  </si>
  <si>
    <t>လှိန်း</t>
  </si>
  <si>
    <t>hlain3</t>
  </si>
  <si>
    <t>လှိမ့်</t>
  </si>
  <si>
    <t>hlaim1</t>
  </si>
  <si>
    <t>လှိမ်</t>
  </si>
  <si>
    <t>hlaim2</t>
  </si>
  <si>
    <t>လှိမ်း</t>
  </si>
  <si>
    <t>hlaim3</t>
  </si>
  <si>
    <t>လှို့</t>
  </si>
  <si>
    <t>hlo1</t>
  </si>
  <si>
    <t>လှို</t>
  </si>
  <si>
    <t>hlo2</t>
  </si>
  <si>
    <t>လှိုး</t>
  </si>
  <si>
    <t>hlo3</t>
  </si>
  <si>
    <t>လှုန့်</t>
  </si>
  <si>
    <t>hlone11</t>
  </si>
  <si>
    <t>လှုန်</t>
  </si>
  <si>
    <t>hlone12</t>
  </si>
  <si>
    <t>လှုန်း</t>
  </si>
  <si>
    <t>hlone13</t>
  </si>
  <si>
    <t>လှုံ့</t>
  </si>
  <si>
    <t>hlone21</t>
  </si>
  <si>
    <t>လှုံ</t>
  </si>
  <si>
    <t>hlone22</t>
  </si>
  <si>
    <t>လှုံး</t>
  </si>
  <si>
    <t>hlone23</t>
  </si>
  <si>
    <t>လှုဏ့်</t>
  </si>
  <si>
    <t>hlone31</t>
  </si>
  <si>
    <t>လှုဏ်</t>
  </si>
  <si>
    <t>hlone32</t>
  </si>
  <si>
    <t>လှုဏ်း</t>
  </si>
  <si>
    <t>hlone33</t>
  </si>
  <si>
    <t>လှုတ်</t>
  </si>
  <si>
    <t>hlOat</t>
  </si>
  <si>
    <t>လှုပ်</t>
  </si>
  <si>
    <t>hlOap</t>
  </si>
  <si>
    <t>လှော့</t>
  </si>
  <si>
    <t>hlau1</t>
  </si>
  <si>
    <t>လှော်</t>
  </si>
  <si>
    <t>hlau2</t>
  </si>
  <si>
    <t>လှော</t>
  </si>
  <si>
    <t>hlau3</t>
  </si>
  <si>
    <t>hloun1</t>
  </si>
  <si>
    <t>hloun2</t>
  </si>
  <si>
    <t>hloun3</t>
  </si>
  <si>
    <t>လှောက်</t>
  </si>
  <si>
    <t>hlout</t>
  </si>
  <si>
    <t>လှန့်</t>
  </si>
  <si>
    <t>hlan1</t>
  </si>
  <si>
    <t>လှန်</t>
  </si>
  <si>
    <t>hlan2</t>
  </si>
  <si>
    <t>လှန်း</t>
  </si>
  <si>
    <t>hlan3</t>
  </si>
  <si>
    <t>လှမ့်</t>
  </si>
  <si>
    <t>hlam1</t>
  </si>
  <si>
    <t>လှမ်</t>
  </si>
  <si>
    <t>hlam2</t>
  </si>
  <si>
    <t>လှမ်း</t>
  </si>
  <si>
    <t>hlam3</t>
  </si>
  <si>
    <t>လှံ့</t>
  </si>
  <si>
    <t>လှံ</t>
  </si>
  <si>
    <t>လှဏ်</t>
  </si>
  <si>
    <t>hlam4</t>
  </si>
  <si>
    <t>လွ</t>
  </si>
  <si>
    <t>lwa1</t>
  </si>
  <si>
    <t>လွာ</t>
  </si>
  <si>
    <t>lwa2</t>
  </si>
  <si>
    <t>ल्वा2</t>
  </si>
  <si>
    <t>လွား</t>
  </si>
  <si>
    <t>lwa3</t>
  </si>
  <si>
    <t>ल्वा3</t>
  </si>
  <si>
    <t>လွိုင့်</t>
  </si>
  <si>
    <t>lwine1</t>
  </si>
  <si>
    <t>ल्वाइन1</t>
  </si>
  <si>
    <t>လွိုင်</t>
  </si>
  <si>
    <t>lwine2</t>
  </si>
  <si>
    <t>ल्वाइन2</t>
  </si>
  <si>
    <t>လွိုင်း</t>
  </si>
  <si>
    <t>lwine3</t>
  </si>
  <si>
    <t>ल्वाइन3</t>
  </si>
  <si>
    <t>လွိုက်</t>
  </si>
  <si>
    <t>လွက်</t>
  </si>
  <si>
    <t>lwet1</t>
  </si>
  <si>
    <t>lwut1</t>
  </si>
  <si>
    <t>lwut2</t>
  </si>
  <si>
    <t>လွဒ်</t>
  </si>
  <si>
    <t>lwut3</t>
  </si>
  <si>
    <t>လွာတ်</t>
  </si>
  <si>
    <t>lwut4</t>
  </si>
  <si>
    <t>လွာသ်</t>
  </si>
  <si>
    <t>lwut5</t>
  </si>
  <si>
    <t>လွိ</t>
  </si>
  <si>
    <t>ल्वि1</t>
  </si>
  <si>
    <t>လွီ</t>
  </si>
  <si>
    <t>ल्वि2</t>
  </si>
  <si>
    <t>လွီး</t>
  </si>
  <si>
    <t>ल्वि3</t>
  </si>
  <si>
    <t>လွင့်</t>
  </si>
  <si>
    <t>lwin1</t>
  </si>
  <si>
    <t>ल्विन1</t>
  </si>
  <si>
    <t>လွင်</t>
  </si>
  <si>
    <t>ल्विन2</t>
  </si>
  <si>
    <t>လွင်း</t>
  </si>
  <si>
    <t>lwin3</t>
  </si>
  <si>
    <t>ल्विन3</t>
  </si>
  <si>
    <t>လွေတ်</t>
  </si>
  <si>
    <t>lwit1</t>
  </si>
  <si>
    <t>လွစ်</t>
  </si>
  <si>
    <t>lwit2</t>
  </si>
  <si>
    <t>လွု</t>
  </si>
  <si>
    <t>lwu1</t>
  </si>
  <si>
    <t>ल्वु1</t>
  </si>
  <si>
    <t>လွူ</t>
  </si>
  <si>
    <t>lwu2</t>
  </si>
  <si>
    <t>ल्वु2</t>
  </si>
  <si>
    <t>လွူး</t>
  </si>
  <si>
    <t>lwu3</t>
  </si>
  <si>
    <t>ल्वु3</t>
  </si>
  <si>
    <t>လွေ့</t>
  </si>
  <si>
    <t>lway1</t>
  </si>
  <si>
    <t>ल्वे1</t>
  </si>
  <si>
    <t>လွေ</t>
  </si>
  <si>
    <t>lway2</t>
  </si>
  <si>
    <t>ल्वे2</t>
  </si>
  <si>
    <t>လွေး</t>
  </si>
  <si>
    <t>lway3</t>
  </si>
  <si>
    <t>ल्वे3</t>
  </si>
  <si>
    <t>lweare11</t>
  </si>
  <si>
    <t>ल्वे³¹11</t>
  </si>
  <si>
    <t>လွယ်</t>
  </si>
  <si>
    <t>lweare12</t>
  </si>
  <si>
    <t>ल्वे³¹12</t>
  </si>
  <si>
    <t>လွဲ</t>
  </si>
  <si>
    <t>lweare13</t>
  </si>
  <si>
    <t>ल्वे³¹13</t>
  </si>
  <si>
    <t>လွည့်</t>
  </si>
  <si>
    <t>lweare21</t>
  </si>
  <si>
    <t>ल्वे³¹21</t>
  </si>
  <si>
    <t>လွည်</t>
  </si>
  <si>
    <t>lweare22</t>
  </si>
  <si>
    <t>ल्वे³¹22</t>
  </si>
  <si>
    <t>လွည်း</t>
  </si>
  <si>
    <t>lweare23</t>
  </si>
  <si>
    <t>ल्वे³¹23</t>
  </si>
  <si>
    <t>လွိတ်</t>
  </si>
  <si>
    <t>lwate1</t>
  </si>
  <si>
    <t>ल्वै1</t>
  </si>
  <si>
    <t>လွိပ်</t>
  </si>
  <si>
    <t>lwate2</t>
  </si>
  <si>
    <t>ल्वै2</t>
  </si>
  <si>
    <t>လွိန့်</t>
  </si>
  <si>
    <t>lwain1</t>
  </si>
  <si>
    <t>ल्वैन11</t>
  </si>
  <si>
    <t>လွိန်</t>
  </si>
  <si>
    <t>lwain2</t>
  </si>
  <si>
    <t>ल्वैन12</t>
  </si>
  <si>
    <t>လွိန်း</t>
  </si>
  <si>
    <t>lwain3</t>
  </si>
  <si>
    <t>ल्वैन13</t>
  </si>
  <si>
    <t>လွိမ့်</t>
  </si>
  <si>
    <t>lwaim1</t>
  </si>
  <si>
    <t>ल्वैम1</t>
  </si>
  <si>
    <t>လွိမ်</t>
  </si>
  <si>
    <t>lwaim2</t>
  </si>
  <si>
    <t>ल्वैम2</t>
  </si>
  <si>
    <t>လွိမ်း</t>
  </si>
  <si>
    <t>lwaim3</t>
  </si>
  <si>
    <t>ल्वैम3</t>
  </si>
  <si>
    <t>လွို့</t>
  </si>
  <si>
    <t>lwo1</t>
  </si>
  <si>
    <t>ल्वो1</t>
  </si>
  <si>
    <t>လွို</t>
  </si>
  <si>
    <t>lwo2</t>
  </si>
  <si>
    <t>ल्वो2</t>
  </si>
  <si>
    <t>လွိုး</t>
  </si>
  <si>
    <t>lwo3</t>
  </si>
  <si>
    <t>ल्वो3</t>
  </si>
  <si>
    <t>လွုန့်</t>
  </si>
  <si>
    <t>lwone11</t>
  </si>
  <si>
    <t>ल्वोन11</t>
  </si>
  <si>
    <t>လွုန်</t>
  </si>
  <si>
    <t>lwone12</t>
  </si>
  <si>
    <t>ल्वोन12</t>
  </si>
  <si>
    <t>လွုန်း</t>
  </si>
  <si>
    <t>lwone13</t>
  </si>
  <si>
    <t>ल्वोन13</t>
  </si>
  <si>
    <t>လွုံ့</t>
  </si>
  <si>
    <t>lwone21</t>
  </si>
  <si>
    <t>ल्वोन21</t>
  </si>
  <si>
    <t>လွုံ</t>
  </si>
  <si>
    <t>lwone22</t>
  </si>
  <si>
    <t>ल्वोन22</t>
  </si>
  <si>
    <t>လွုံး</t>
  </si>
  <si>
    <t>lwone23</t>
  </si>
  <si>
    <t>ल्वोन23</t>
  </si>
  <si>
    <t>လွုဏ့်</t>
  </si>
  <si>
    <t>lwone31</t>
  </si>
  <si>
    <t>ल्वोन31</t>
  </si>
  <si>
    <t>လွုဏ်</t>
  </si>
  <si>
    <t>lwone32</t>
  </si>
  <si>
    <t>ल्वोन32</t>
  </si>
  <si>
    <t>လွုဏ်း</t>
  </si>
  <si>
    <t>lwone33</t>
  </si>
  <si>
    <t>ल्वोन33</t>
  </si>
  <si>
    <t>လွုတ်</t>
  </si>
  <si>
    <t>lwOat</t>
  </si>
  <si>
    <t>ल्वोट</t>
  </si>
  <si>
    <t>လွုပ်</t>
  </si>
  <si>
    <t>lwOap</t>
  </si>
  <si>
    <t>ल्वोप</t>
  </si>
  <si>
    <t>လွော့</t>
  </si>
  <si>
    <t>lwau1</t>
  </si>
  <si>
    <t>ल्वौ1</t>
  </si>
  <si>
    <t>လွော်</t>
  </si>
  <si>
    <t>lwau2</t>
  </si>
  <si>
    <t>ल्वौ2</t>
  </si>
  <si>
    <t>လွော</t>
  </si>
  <si>
    <t>lwau3</t>
  </si>
  <si>
    <t>ल्वौ3</t>
  </si>
  <si>
    <t>lwoun1</t>
  </si>
  <si>
    <t>ल्वौन1</t>
  </si>
  <si>
    <t>lwoun2</t>
  </si>
  <si>
    <t>ल्वौन2</t>
  </si>
  <si>
    <t>lwoun3</t>
  </si>
  <si>
    <t>ल्वौन3</t>
  </si>
  <si>
    <t>လွောက်</t>
  </si>
  <si>
    <t>lwout</t>
  </si>
  <si>
    <t>ल्वौत</t>
  </si>
  <si>
    <t>lwan1</t>
  </si>
  <si>
    <t>lwan2</t>
  </si>
  <si>
    <t>lwan3</t>
  </si>
  <si>
    <t>lwam1</t>
  </si>
  <si>
    <t>lwam2</t>
  </si>
  <si>
    <t>lwam3</t>
  </si>
  <si>
    <t>လွဏ်</t>
  </si>
  <si>
    <t>lwam4</t>
  </si>
  <si>
    <t>ल्वं4</t>
  </si>
  <si>
    <t>လွှ</t>
  </si>
  <si>
    <t>လွှာ</t>
  </si>
  <si>
    <t>လွှား</t>
  </si>
  <si>
    <t>လွှိုင့်</t>
  </si>
  <si>
    <t>လွှိုင်</t>
  </si>
  <si>
    <t>လွှိုင်း</t>
  </si>
  <si>
    <t>လွှိုက်</t>
  </si>
  <si>
    <t>လွှက်</t>
  </si>
  <si>
    <t>လွှတ်</t>
  </si>
  <si>
    <t>လွှပ်</t>
  </si>
  <si>
    <t>လွှဒ်</t>
  </si>
  <si>
    <t>လွှာတ်</t>
  </si>
  <si>
    <t>လွှာသ်</t>
  </si>
  <si>
    <t>လွှိ</t>
  </si>
  <si>
    <t>လွှီ</t>
  </si>
  <si>
    <t>လွှီး</t>
  </si>
  <si>
    <t>လွှင့်</t>
  </si>
  <si>
    <t>လွှင်</t>
  </si>
  <si>
    <t>လွှင်း</t>
  </si>
  <si>
    <t>လွှေတ်</t>
  </si>
  <si>
    <t>လွှစ်</t>
  </si>
  <si>
    <t>လွှု</t>
  </si>
  <si>
    <t>လွှူ</t>
  </si>
  <si>
    <t>လွှူး</t>
  </si>
  <si>
    <t>လွှေ့</t>
  </si>
  <si>
    <t>လွှေ</t>
  </si>
  <si>
    <t>လွှေး</t>
  </si>
  <si>
    <t>လွှယ်</t>
  </si>
  <si>
    <t>လွှဲ</t>
  </si>
  <si>
    <t>လွှည့်</t>
  </si>
  <si>
    <t>လွှည်</t>
  </si>
  <si>
    <t>လွှည်း</t>
  </si>
  <si>
    <t>လွှိတ်</t>
  </si>
  <si>
    <t>လွှိပ်</t>
  </si>
  <si>
    <t>လွှိန့်</t>
  </si>
  <si>
    <t>လွှိန်</t>
  </si>
  <si>
    <t>လွှိန်း</t>
  </si>
  <si>
    <t>လွှိမ့်</t>
  </si>
  <si>
    <t>လွှိမ်</t>
  </si>
  <si>
    <t>လွှိမ်း</t>
  </si>
  <si>
    <t>လွှို့</t>
  </si>
  <si>
    <t>လွှို</t>
  </si>
  <si>
    <t>လွှိုး</t>
  </si>
  <si>
    <t>လွှုန့်</t>
  </si>
  <si>
    <t>လွှုန်</t>
  </si>
  <si>
    <t>လွှုန်း</t>
  </si>
  <si>
    <t>လွှုံ့</t>
  </si>
  <si>
    <t>လွှုံ</t>
  </si>
  <si>
    <t>လွှုံး</t>
  </si>
  <si>
    <t>လွှုဏ့်</t>
  </si>
  <si>
    <t>လွှုဏ်</t>
  </si>
  <si>
    <t>လွှုဏ်း</t>
  </si>
  <si>
    <t>လွှုတ်</t>
  </si>
  <si>
    <t>လွှုပ်</t>
  </si>
  <si>
    <t>လွှော့</t>
  </si>
  <si>
    <t>လွှော်</t>
  </si>
  <si>
    <t>လွှော</t>
  </si>
  <si>
    <t>လွှောက်</t>
  </si>
  <si>
    <t>လွှန့်</t>
  </si>
  <si>
    <t>လွှန်</t>
  </si>
  <si>
    <t>လွှန်း</t>
  </si>
  <si>
    <t>လွှမ့်</t>
  </si>
  <si>
    <t>လွှမ်</t>
  </si>
  <si>
    <t>လွှမ်း</t>
  </si>
  <si>
    <t>လွှံ့</t>
  </si>
  <si>
    <t>လွှံ</t>
  </si>
  <si>
    <t>လွှဏ်</t>
  </si>
  <si>
    <t>ဝျ</t>
  </si>
  <si>
    <t>vya1</t>
  </si>
  <si>
    <t>ဝျာ</t>
  </si>
  <si>
    <t>vya2</t>
  </si>
  <si>
    <t>व्या2</t>
  </si>
  <si>
    <t>ဝျား</t>
  </si>
  <si>
    <t>vya3</t>
  </si>
  <si>
    <t>व्या3</t>
  </si>
  <si>
    <t>ဝျိုင့်</t>
  </si>
  <si>
    <t>vyine1</t>
  </si>
  <si>
    <t>व्याइन1</t>
  </si>
  <si>
    <t>ဝျိုင်</t>
  </si>
  <si>
    <t>vyine2</t>
  </si>
  <si>
    <t>व्याइन2</t>
  </si>
  <si>
    <t>ဝျိုင်း</t>
  </si>
  <si>
    <t>vyine3</t>
  </si>
  <si>
    <t>व्याइन3</t>
  </si>
  <si>
    <t>ဝျိုက်</t>
  </si>
  <si>
    <t>ဝျက်</t>
  </si>
  <si>
    <t>vyet1</t>
  </si>
  <si>
    <t>ဝျတ်</t>
  </si>
  <si>
    <t>vyut1</t>
  </si>
  <si>
    <t>ဝျပ်</t>
  </si>
  <si>
    <t>vyut2</t>
  </si>
  <si>
    <t>ဝျဒ်</t>
  </si>
  <si>
    <t>vyut3</t>
  </si>
  <si>
    <t>ဝျာတ်</t>
  </si>
  <si>
    <t>vyut4</t>
  </si>
  <si>
    <t>ဝျာသ်</t>
  </si>
  <si>
    <t>vyut5</t>
  </si>
  <si>
    <t>ဝျိ</t>
  </si>
  <si>
    <t>व्यि1</t>
  </si>
  <si>
    <t>ဝျီ</t>
  </si>
  <si>
    <t>व्यि2</t>
  </si>
  <si>
    <t>ဝျီး</t>
  </si>
  <si>
    <t>व्यि3</t>
  </si>
  <si>
    <t>ဝျင့်</t>
  </si>
  <si>
    <t>vyin1</t>
  </si>
  <si>
    <t>व्यिन1</t>
  </si>
  <si>
    <t>ဝျင်</t>
  </si>
  <si>
    <t>व्यिन2</t>
  </si>
  <si>
    <t>ဝျင်း</t>
  </si>
  <si>
    <t>vyin3</t>
  </si>
  <si>
    <t>व्यिन3</t>
  </si>
  <si>
    <t>ဝျေတ်</t>
  </si>
  <si>
    <t>vyit1</t>
  </si>
  <si>
    <t>ဝျစ်</t>
  </si>
  <si>
    <t>vyit2</t>
  </si>
  <si>
    <t>ဝျု</t>
  </si>
  <si>
    <t>vyu1</t>
  </si>
  <si>
    <t>व्यु1</t>
  </si>
  <si>
    <t>ဝျူ</t>
  </si>
  <si>
    <t>vyu2</t>
  </si>
  <si>
    <t>व्यु2</t>
  </si>
  <si>
    <t>ဝျူး</t>
  </si>
  <si>
    <t>vyu3</t>
  </si>
  <si>
    <t>व्यु3</t>
  </si>
  <si>
    <t>ဝျွန့်</t>
  </si>
  <si>
    <t>vyoon11</t>
  </si>
  <si>
    <t>व्युन11</t>
  </si>
  <si>
    <t>ဝျွန်</t>
  </si>
  <si>
    <t>vyoon12</t>
  </si>
  <si>
    <t>व्युन12</t>
  </si>
  <si>
    <t>ဝျွန်း</t>
  </si>
  <si>
    <t>vyoon13</t>
  </si>
  <si>
    <t>व्युन13</t>
  </si>
  <si>
    <t>ဝျွမ့်</t>
  </si>
  <si>
    <t>vyoon21</t>
  </si>
  <si>
    <t>व्युन21</t>
  </si>
  <si>
    <t>ဝျွမ်</t>
  </si>
  <si>
    <t>vyoon22</t>
  </si>
  <si>
    <t>व्युन22</t>
  </si>
  <si>
    <t>ဝျွမ်း</t>
  </si>
  <si>
    <t>vyoon23</t>
  </si>
  <si>
    <t>व्युन23</t>
  </si>
  <si>
    <t>ဝျွံ့</t>
  </si>
  <si>
    <t>vyoon31</t>
  </si>
  <si>
    <t>व्युन31</t>
  </si>
  <si>
    <t>ဝျွံ</t>
  </si>
  <si>
    <t>vyoon32</t>
  </si>
  <si>
    <t>व्युन32</t>
  </si>
  <si>
    <t>ဝျွံး</t>
  </si>
  <si>
    <t>vyoon33</t>
  </si>
  <si>
    <t>व्युन33</t>
  </si>
  <si>
    <t>ဝျွတ်</t>
  </si>
  <si>
    <t>vyoot1</t>
  </si>
  <si>
    <t>व्युत1</t>
  </si>
  <si>
    <t>ဝျွပ်</t>
  </si>
  <si>
    <t>vyoot2</t>
  </si>
  <si>
    <t>व्युत2</t>
  </si>
  <si>
    <t>ဝျေ့</t>
  </si>
  <si>
    <t>vyay1</t>
  </si>
  <si>
    <t>व्ये1</t>
  </si>
  <si>
    <t>ဝျေ</t>
  </si>
  <si>
    <t>vyay2</t>
  </si>
  <si>
    <t>व्ये2</t>
  </si>
  <si>
    <t>ဝျေး</t>
  </si>
  <si>
    <t>vyay3</t>
  </si>
  <si>
    <t>व्ये3</t>
  </si>
  <si>
    <t>vyeare11</t>
  </si>
  <si>
    <t>व्ये³¹11</t>
  </si>
  <si>
    <t>ဝျယ်</t>
  </si>
  <si>
    <t>vyeare12</t>
  </si>
  <si>
    <t>व्ये³¹12</t>
  </si>
  <si>
    <t>ဝျဲ</t>
  </si>
  <si>
    <t>vyeare13</t>
  </si>
  <si>
    <t>व्ये³¹13</t>
  </si>
  <si>
    <t>ဝျည့်</t>
  </si>
  <si>
    <t>vyeare21</t>
  </si>
  <si>
    <t>व्ये³¹21</t>
  </si>
  <si>
    <t>ဝျည်</t>
  </si>
  <si>
    <t>vyeare22</t>
  </si>
  <si>
    <t>व्ये³¹22</t>
  </si>
  <si>
    <t>ဝျည်း</t>
  </si>
  <si>
    <t>vyeare23</t>
  </si>
  <si>
    <t>व्ये³¹23</t>
  </si>
  <si>
    <t>ဝျိတ်</t>
  </si>
  <si>
    <t>vyate1</t>
  </si>
  <si>
    <t>व्यै1</t>
  </si>
  <si>
    <t>ဝျိပ်</t>
  </si>
  <si>
    <t>vyate2</t>
  </si>
  <si>
    <t>व्यै2</t>
  </si>
  <si>
    <t>ဝျိန့်</t>
  </si>
  <si>
    <t>vyain1</t>
  </si>
  <si>
    <t>व्यैन11</t>
  </si>
  <si>
    <t>ဝျိန်</t>
  </si>
  <si>
    <t>vyain2</t>
  </si>
  <si>
    <t>व्यैन12</t>
  </si>
  <si>
    <t>ဝျိန်း</t>
  </si>
  <si>
    <t>vyain3</t>
  </si>
  <si>
    <t>व्यैन13</t>
  </si>
  <si>
    <t>ဝျိမ့်</t>
  </si>
  <si>
    <t>vyaim1</t>
  </si>
  <si>
    <t>व्यैम1</t>
  </si>
  <si>
    <t>ဝျိမ်</t>
  </si>
  <si>
    <t>vyaim2</t>
  </si>
  <si>
    <t>व्यैम2</t>
  </si>
  <si>
    <t>ဝျိမ်း</t>
  </si>
  <si>
    <t>vyaim3</t>
  </si>
  <si>
    <t>व्यैम3</t>
  </si>
  <si>
    <t>ဝျို့</t>
  </si>
  <si>
    <t>vyo1</t>
  </si>
  <si>
    <t>व्यो1</t>
  </si>
  <si>
    <t>ဝျို</t>
  </si>
  <si>
    <t>vyo2</t>
  </si>
  <si>
    <t>व्यो2</t>
  </si>
  <si>
    <t>ဝျိုး</t>
  </si>
  <si>
    <t>vyo3</t>
  </si>
  <si>
    <t>व्यो3</t>
  </si>
  <si>
    <t>ဝျုန့်</t>
  </si>
  <si>
    <t>vyone11</t>
  </si>
  <si>
    <t>व्योन11</t>
  </si>
  <si>
    <t>ဝျုန်</t>
  </si>
  <si>
    <t>vyone12</t>
  </si>
  <si>
    <t>व्योन12</t>
  </si>
  <si>
    <t>ဝျုန်း</t>
  </si>
  <si>
    <t>vyone13</t>
  </si>
  <si>
    <t>व्योन13</t>
  </si>
  <si>
    <t>ဝျုံ့</t>
  </si>
  <si>
    <t>vyone21</t>
  </si>
  <si>
    <t>व्योन21</t>
  </si>
  <si>
    <t>ဝျုံ</t>
  </si>
  <si>
    <t>vyone22</t>
  </si>
  <si>
    <t>व्योन22</t>
  </si>
  <si>
    <t>ဝျုံး</t>
  </si>
  <si>
    <t>vyone23</t>
  </si>
  <si>
    <t>व्योन23</t>
  </si>
  <si>
    <t>ဝျုဏ့်</t>
  </si>
  <si>
    <t>vyone31</t>
  </si>
  <si>
    <t>व्योन31</t>
  </si>
  <si>
    <t>ဝျုဏ်</t>
  </si>
  <si>
    <t>vyone32</t>
  </si>
  <si>
    <t>व्योन32</t>
  </si>
  <si>
    <t>ဝျုဏ်း</t>
  </si>
  <si>
    <t>vyone33</t>
  </si>
  <si>
    <t>व्योन33</t>
  </si>
  <si>
    <t>ဝျုတ်</t>
  </si>
  <si>
    <t>vyOat</t>
  </si>
  <si>
    <t>व्योट</t>
  </si>
  <si>
    <t>ဝျုပ်</t>
  </si>
  <si>
    <t>vyOap</t>
  </si>
  <si>
    <t>व्योप</t>
  </si>
  <si>
    <t>ဝျော့</t>
  </si>
  <si>
    <t>vyau1</t>
  </si>
  <si>
    <t>व्यौ1</t>
  </si>
  <si>
    <t>ဝျော်</t>
  </si>
  <si>
    <t>vyau2</t>
  </si>
  <si>
    <t>व्यौ2</t>
  </si>
  <si>
    <t>ဝျော</t>
  </si>
  <si>
    <t>vyau3</t>
  </si>
  <si>
    <t>व्यौ3</t>
  </si>
  <si>
    <t>vyoun1</t>
  </si>
  <si>
    <t>व्यौन1</t>
  </si>
  <si>
    <t>vyoun2</t>
  </si>
  <si>
    <t>व्यौन2</t>
  </si>
  <si>
    <t>vyoun3</t>
  </si>
  <si>
    <t>व्यौन3</t>
  </si>
  <si>
    <t>ဝျောက်</t>
  </si>
  <si>
    <t>vyout</t>
  </si>
  <si>
    <t>व्यौत</t>
  </si>
  <si>
    <t>ဝျန့်</t>
  </si>
  <si>
    <t>vyan1</t>
  </si>
  <si>
    <t>व्यं11</t>
  </si>
  <si>
    <t>ဝျန်</t>
  </si>
  <si>
    <t>vyan2</t>
  </si>
  <si>
    <t>व्यं12</t>
  </si>
  <si>
    <t>ဝျန်း</t>
  </si>
  <si>
    <t>vyan3</t>
  </si>
  <si>
    <t>व्यं13</t>
  </si>
  <si>
    <t>ဝျမ့်</t>
  </si>
  <si>
    <t>vyam1</t>
  </si>
  <si>
    <t>व्यं21</t>
  </si>
  <si>
    <t>ဝျမ်</t>
  </si>
  <si>
    <t>vyam2</t>
  </si>
  <si>
    <t>व्यं22</t>
  </si>
  <si>
    <t>ဝျမ်း</t>
  </si>
  <si>
    <t>vyam3</t>
  </si>
  <si>
    <t>व्यं23</t>
  </si>
  <si>
    <t>ဝျံ့</t>
  </si>
  <si>
    <t>व्यं31</t>
  </si>
  <si>
    <t>ဝျံ</t>
  </si>
  <si>
    <t>व्यं32</t>
  </si>
  <si>
    <t>ဝျဏ်</t>
  </si>
  <si>
    <t>vyam4</t>
  </si>
  <si>
    <t>व्यं4</t>
  </si>
  <si>
    <t>ဝြ</t>
  </si>
  <si>
    <t>ဝြာ</t>
  </si>
  <si>
    <t>ဝြား</t>
  </si>
  <si>
    <t>ဝြိုင့်</t>
  </si>
  <si>
    <t>ဝြိုင်</t>
  </si>
  <si>
    <t>ဝြိုင်း</t>
  </si>
  <si>
    <t>ဝြိုက်</t>
  </si>
  <si>
    <t>ဝြက်</t>
  </si>
  <si>
    <t>ဝြတ်</t>
  </si>
  <si>
    <t>ဝြပ်</t>
  </si>
  <si>
    <t>ဝြဒ်</t>
  </si>
  <si>
    <t>ဝြာတ်</t>
  </si>
  <si>
    <t>ဝြာသ်</t>
  </si>
  <si>
    <t>ဝြိ</t>
  </si>
  <si>
    <t>ဝြီ</t>
  </si>
  <si>
    <t>ဝြီး</t>
  </si>
  <si>
    <t>ဝြင့်</t>
  </si>
  <si>
    <t>ဝြင်</t>
  </si>
  <si>
    <t>ဝြင်း</t>
  </si>
  <si>
    <t>ဝြေတ်</t>
  </si>
  <si>
    <t>ဝြစ်</t>
  </si>
  <si>
    <t>ဝြု</t>
  </si>
  <si>
    <t>ဝြူ</t>
  </si>
  <si>
    <t>ဝြူး</t>
  </si>
  <si>
    <t>ဝြွန့်</t>
  </si>
  <si>
    <t>ဝြွန်</t>
  </si>
  <si>
    <t>ဝြွန်း</t>
  </si>
  <si>
    <t>ဝြွမ့်</t>
  </si>
  <si>
    <t>ဝြွမ်</t>
  </si>
  <si>
    <t>ဝြွမ်း</t>
  </si>
  <si>
    <t>ဝြွံ့</t>
  </si>
  <si>
    <t>ဝြွံ</t>
  </si>
  <si>
    <t>ဝြွံး</t>
  </si>
  <si>
    <t>ဝြွတ်</t>
  </si>
  <si>
    <t>ဝြွပ်</t>
  </si>
  <si>
    <t>ဝြေ့</t>
  </si>
  <si>
    <t>ဝြေ</t>
  </si>
  <si>
    <t>ဝြေး</t>
  </si>
  <si>
    <t>ဝြယ်</t>
  </si>
  <si>
    <t>ဝြဲ</t>
  </si>
  <si>
    <t>ဝြည့်</t>
  </si>
  <si>
    <t>ဝြည်</t>
  </si>
  <si>
    <t>ဝြည်း</t>
  </si>
  <si>
    <t>ဝြိတ်</t>
  </si>
  <si>
    <t>ဝြိပ်</t>
  </si>
  <si>
    <t>ဝြိန့်</t>
  </si>
  <si>
    <t>ဝြိန်</t>
  </si>
  <si>
    <t>ဝြိန်း</t>
  </si>
  <si>
    <t>ဝြိမ့်</t>
  </si>
  <si>
    <t>ဝြိမ်</t>
  </si>
  <si>
    <t>ဝြိမ်း</t>
  </si>
  <si>
    <t>ဝြို့</t>
  </si>
  <si>
    <t>ဝြို</t>
  </si>
  <si>
    <t>ဝြိုး</t>
  </si>
  <si>
    <t>ဝြုန့်</t>
  </si>
  <si>
    <t>ဝြုန်</t>
  </si>
  <si>
    <t>ဝြုန်း</t>
  </si>
  <si>
    <t>ဝြုံ့</t>
  </si>
  <si>
    <t>ဝြုံ</t>
  </si>
  <si>
    <t>ဝြုံး</t>
  </si>
  <si>
    <t>ဝြုဏ့်</t>
  </si>
  <si>
    <t>ဝြုဏ်</t>
  </si>
  <si>
    <t>ဝြုဏ်း</t>
  </si>
  <si>
    <t>ဝြုတ်</t>
  </si>
  <si>
    <t>ဝြုပ်</t>
  </si>
  <si>
    <t>ဝြော့</t>
  </si>
  <si>
    <t>ဝြော်</t>
  </si>
  <si>
    <t>ဝြော</t>
  </si>
  <si>
    <t>ဝြောက်</t>
  </si>
  <si>
    <t>ဝြန့်</t>
  </si>
  <si>
    <t>ဝြန်</t>
  </si>
  <si>
    <t>ဝြန်း</t>
  </si>
  <si>
    <t>ဝြမ့်</t>
  </si>
  <si>
    <t>ဝြမ်</t>
  </si>
  <si>
    <t>ဝြမ်း</t>
  </si>
  <si>
    <t>ဝြံ့</t>
  </si>
  <si>
    <t>ဝြံ</t>
  </si>
  <si>
    <t>ဝြဏ်</t>
  </si>
  <si>
    <t>ဝှ</t>
  </si>
  <si>
    <t>hva1</t>
  </si>
  <si>
    <t>ဝှာ</t>
  </si>
  <si>
    <t>hva2</t>
  </si>
  <si>
    <t>ह्वा2</t>
  </si>
  <si>
    <t>ဝှား</t>
  </si>
  <si>
    <t>hva3</t>
  </si>
  <si>
    <t>ह्वा3</t>
  </si>
  <si>
    <t>ဝှိုင့်</t>
  </si>
  <si>
    <t>hvine1</t>
  </si>
  <si>
    <t>ह्वाइन1</t>
  </si>
  <si>
    <t>ဝှိုင်</t>
  </si>
  <si>
    <t>hvine2</t>
  </si>
  <si>
    <t>ह्वाइन2</t>
  </si>
  <si>
    <t>ဝှိုင်း</t>
  </si>
  <si>
    <t>hvine3</t>
  </si>
  <si>
    <t>ह्वाइन3</t>
  </si>
  <si>
    <t>ဝှိုက်</t>
  </si>
  <si>
    <t>ဝှက်</t>
  </si>
  <si>
    <t>hvet1</t>
  </si>
  <si>
    <t>ဝှတ်</t>
  </si>
  <si>
    <t>hvut1</t>
  </si>
  <si>
    <t>ဝှပ်</t>
  </si>
  <si>
    <t>hvut2</t>
  </si>
  <si>
    <t>ဝှဒ်</t>
  </si>
  <si>
    <t>hvut3</t>
  </si>
  <si>
    <t>ဝှာတ်</t>
  </si>
  <si>
    <t>hvut4</t>
  </si>
  <si>
    <t>ဝှာသ်</t>
  </si>
  <si>
    <t>hvut5</t>
  </si>
  <si>
    <t>ဝှိ</t>
  </si>
  <si>
    <t>ह्वि1</t>
  </si>
  <si>
    <t>ဝှီ</t>
  </si>
  <si>
    <t>ह्वि2</t>
  </si>
  <si>
    <t>ဝှီး</t>
  </si>
  <si>
    <t>ह्वि3</t>
  </si>
  <si>
    <t>ဝှင့်</t>
  </si>
  <si>
    <t>hvin1</t>
  </si>
  <si>
    <t>ह्विन1</t>
  </si>
  <si>
    <t>ဝှင်</t>
  </si>
  <si>
    <t>ह्विन2</t>
  </si>
  <si>
    <t>ဝှင်း</t>
  </si>
  <si>
    <t>hvin3</t>
  </si>
  <si>
    <t>ह्विन3</t>
  </si>
  <si>
    <t>ဝှေတ်</t>
  </si>
  <si>
    <t>hvit1</t>
  </si>
  <si>
    <t>ဝှစ်</t>
  </si>
  <si>
    <t>hvit2</t>
  </si>
  <si>
    <t>ဝှု</t>
  </si>
  <si>
    <t>hvu1</t>
  </si>
  <si>
    <t>ह्वु1</t>
  </si>
  <si>
    <t>ဝှူ</t>
  </si>
  <si>
    <t>hvu2</t>
  </si>
  <si>
    <t>ह्वु2</t>
  </si>
  <si>
    <t>ဝှူး</t>
  </si>
  <si>
    <t>hvu3</t>
  </si>
  <si>
    <t>ह्वु3</t>
  </si>
  <si>
    <t>ဝှွန့်</t>
  </si>
  <si>
    <t>hvoon11</t>
  </si>
  <si>
    <t>ဝှွန်</t>
  </si>
  <si>
    <t>hvoon12</t>
  </si>
  <si>
    <t>ဝှွန်း</t>
  </si>
  <si>
    <t>hvoon13</t>
  </si>
  <si>
    <t>ဝှွမ့်</t>
  </si>
  <si>
    <t>hvoon21</t>
  </si>
  <si>
    <t>ဝှွမ်</t>
  </si>
  <si>
    <t>hvoon22</t>
  </si>
  <si>
    <t>ဝှွမ်း</t>
  </si>
  <si>
    <t>hvoon23</t>
  </si>
  <si>
    <t>ဝှွံ့</t>
  </si>
  <si>
    <t>hvoon31</t>
  </si>
  <si>
    <t>ဝှွံ</t>
  </si>
  <si>
    <t>hvoon32</t>
  </si>
  <si>
    <t>ဝှွံး</t>
  </si>
  <si>
    <t>hvoon33</t>
  </si>
  <si>
    <t>ဝှွတ်</t>
  </si>
  <si>
    <t>hvoot1</t>
  </si>
  <si>
    <t>ဝှွပ်</t>
  </si>
  <si>
    <t>hvoot2</t>
  </si>
  <si>
    <t>ဝှေ့</t>
  </si>
  <si>
    <t>hvay1</t>
  </si>
  <si>
    <t>ह्वे1</t>
  </si>
  <si>
    <t>ဝှေ</t>
  </si>
  <si>
    <t>hvay2</t>
  </si>
  <si>
    <t>ह्वे2</t>
  </si>
  <si>
    <t>ဝှေး</t>
  </si>
  <si>
    <t>hvay3</t>
  </si>
  <si>
    <t>ह्वे3</t>
  </si>
  <si>
    <t>hveare11</t>
  </si>
  <si>
    <t>ह्वे³¹11</t>
  </si>
  <si>
    <t>ဝှယ်</t>
  </si>
  <si>
    <t>hveare12</t>
  </si>
  <si>
    <t>ह्वे³¹12</t>
  </si>
  <si>
    <t>ဝှဲ</t>
  </si>
  <si>
    <t>hveare13</t>
  </si>
  <si>
    <t>ह्वे³¹13</t>
  </si>
  <si>
    <t>ဝှည့်</t>
  </si>
  <si>
    <t>hveare21</t>
  </si>
  <si>
    <t>ह्वे³¹21</t>
  </si>
  <si>
    <t>ဝှည်</t>
  </si>
  <si>
    <t>hveare22</t>
  </si>
  <si>
    <t>ह्वे³¹22</t>
  </si>
  <si>
    <t>ဝှည်း</t>
  </si>
  <si>
    <t>hveare23</t>
  </si>
  <si>
    <t>ह्वे³¹23</t>
  </si>
  <si>
    <t>ဝှိတ်</t>
  </si>
  <si>
    <t>hvate1</t>
  </si>
  <si>
    <t>ह्वै1</t>
  </si>
  <si>
    <t>ဝှိပ်</t>
  </si>
  <si>
    <t>hvate2</t>
  </si>
  <si>
    <t>ह्वै2</t>
  </si>
  <si>
    <t>ဝှိန့်</t>
  </si>
  <si>
    <t>hvain1</t>
  </si>
  <si>
    <t>ह्वैन11</t>
  </si>
  <si>
    <t>ဝှိန်</t>
  </si>
  <si>
    <t>hvain2</t>
  </si>
  <si>
    <t>ह्वैन12</t>
  </si>
  <si>
    <t>ဝှိန်း</t>
  </si>
  <si>
    <t>hvain3</t>
  </si>
  <si>
    <t>ह्वैन13</t>
  </si>
  <si>
    <t>ဝှိမ့်</t>
  </si>
  <si>
    <t>hvaim1</t>
  </si>
  <si>
    <t>ह्वैम1</t>
  </si>
  <si>
    <t>ဝှိမ်</t>
  </si>
  <si>
    <t>hvaim2</t>
  </si>
  <si>
    <t>ह्वैम2</t>
  </si>
  <si>
    <t>ဝှိမ်း</t>
  </si>
  <si>
    <t>hvaim3</t>
  </si>
  <si>
    <t>ह्वैम3</t>
  </si>
  <si>
    <t>ဝှို့</t>
  </si>
  <si>
    <t>hvo1</t>
  </si>
  <si>
    <t>ह्वो1</t>
  </si>
  <si>
    <t>ဝှို</t>
  </si>
  <si>
    <t>hvo2</t>
  </si>
  <si>
    <t>ह्वो2</t>
  </si>
  <si>
    <t>ဝှိုး</t>
  </si>
  <si>
    <t>hvo3</t>
  </si>
  <si>
    <t>ह्वो3</t>
  </si>
  <si>
    <t>ဝှုန့်</t>
  </si>
  <si>
    <t>hvone11</t>
  </si>
  <si>
    <t>ह्वोन11</t>
  </si>
  <si>
    <t>ဝှုန်</t>
  </si>
  <si>
    <t>hvone12</t>
  </si>
  <si>
    <t>ह्वोन12</t>
  </si>
  <si>
    <t>ဝှုန်း</t>
  </si>
  <si>
    <t>hvone13</t>
  </si>
  <si>
    <t>ह्वोन13</t>
  </si>
  <si>
    <t>ဝှုံ့</t>
  </si>
  <si>
    <t>hvone21</t>
  </si>
  <si>
    <t>ह्वोन21</t>
  </si>
  <si>
    <t>ဝှုံ</t>
  </si>
  <si>
    <t>hvone22</t>
  </si>
  <si>
    <t>ह्वोन22</t>
  </si>
  <si>
    <t>ဝှုံး</t>
  </si>
  <si>
    <t>hvone23</t>
  </si>
  <si>
    <t>ह्वोन23</t>
  </si>
  <si>
    <t>ဝှုဏ့်</t>
  </si>
  <si>
    <t>hvone31</t>
  </si>
  <si>
    <t>ह्वोन31</t>
  </si>
  <si>
    <t>ဝှုဏ်</t>
  </si>
  <si>
    <t>hvone32</t>
  </si>
  <si>
    <t>ह्वोन32</t>
  </si>
  <si>
    <t>ဝှုဏ်း</t>
  </si>
  <si>
    <t>hvone33</t>
  </si>
  <si>
    <t>ह्वोन33</t>
  </si>
  <si>
    <t>ဝှုတ်</t>
  </si>
  <si>
    <t>hvOat</t>
  </si>
  <si>
    <t>ह्वोट</t>
  </si>
  <si>
    <t>ဝှုပ်</t>
  </si>
  <si>
    <t>hvOap</t>
  </si>
  <si>
    <t>ह्वोप</t>
  </si>
  <si>
    <t>ဝှော့</t>
  </si>
  <si>
    <t>hvau1</t>
  </si>
  <si>
    <t>ह्वौ1</t>
  </si>
  <si>
    <t>ဝှော်</t>
  </si>
  <si>
    <t>hvau2</t>
  </si>
  <si>
    <t>ह्वौ2</t>
  </si>
  <si>
    <t>ဝှော</t>
  </si>
  <si>
    <t>hvau3</t>
  </si>
  <si>
    <t>ह्वौ3</t>
  </si>
  <si>
    <t>hvoun1</t>
  </si>
  <si>
    <t>ह्वौन1</t>
  </si>
  <si>
    <t>hvoun2</t>
  </si>
  <si>
    <t>ह्वौन2</t>
  </si>
  <si>
    <t>hvoun3</t>
  </si>
  <si>
    <t>ह्वौन3</t>
  </si>
  <si>
    <t>ဝှောက်</t>
  </si>
  <si>
    <t>hvout</t>
  </si>
  <si>
    <t>ह्वौत</t>
  </si>
  <si>
    <t>ဝှန့်</t>
  </si>
  <si>
    <t>hvan1</t>
  </si>
  <si>
    <t>ဝှန်</t>
  </si>
  <si>
    <t>hvan2</t>
  </si>
  <si>
    <t>ဝှန်း</t>
  </si>
  <si>
    <t>hvan3</t>
  </si>
  <si>
    <t>ဝှမ့်</t>
  </si>
  <si>
    <t>hvam1</t>
  </si>
  <si>
    <t>ဝှမ်</t>
  </si>
  <si>
    <t>hvam2</t>
  </si>
  <si>
    <t>ဝှမ်း</t>
  </si>
  <si>
    <t>hvam3</t>
  </si>
  <si>
    <t>ဝှံ့</t>
  </si>
  <si>
    <t>ဝှံ</t>
  </si>
  <si>
    <t>ဝှဏ်</t>
  </si>
  <si>
    <t>hvam4</t>
  </si>
  <si>
    <t>ह्वं4</t>
  </si>
  <si>
    <t>ဝွ</t>
  </si>
  <si>
    <t>vwa1</t>
  </si>
  <si>
    <t>ဝွာ</t>
  </si>
  <si>
    <t>vwa2</t>
  </si>
  <si>
    <t>व्वा2</t>
  </si>
  <si>
    <t>ဝွား</t>
  </si>
  <si>
    <t>vwa3</t>
  </si>
  <si>
    <t>व्वा3</t>
  </si>
  <si>
    <t>ဝွိုင့်</t>
  </si>
  <si>
    <t>vwine1</t>
  </si>
  <si>
    <t>व्वाइन1</t>
  </si>
  <si>
    <t>ဝွိုင်</t>
  </si>
  <si>
    <t>vwine2</t>
  </si>
  <si>
    <t>व्वाइन2</t>
  </si>
  <si>
    <t>ဝွိုင်း</t>
  </si>
  <si>
    <t>vwine3</t>
  </si>
  <si>
    <t>व्वाइन3</t>
  </si>
  <si>
    <t>ဝွိုက်</t>
  </si>
  <si>
    <t>ဝွက်</t>
  </si>
  <si>
    <t>vwet1</t>
  </si>
  <si>
    <t>vwut1</t>
  </si>
  <si>
    <t>vwut2</t>
  </si>
  <si>
    <t>ဝွဒ်</t>
  </si>
  <si>
    <t>vwut3</t>
  </si>
  <si>
    <t>ဝွာတ်</t>
  </si>
  <si>
    <t>vwut4</t>
  </si>
  <si>
    <t>ဝွာသ်</t>
  </si>
  <si>
    <t>vwut5</t>
  </si>
  <si>
    <t>ဝွိ</t>
  </si>
  <si>
    <t>व्वि1</t>
  </si>
  <si>
    <t>ဝွီ</t>
  </si>
  <si>
    <t>व्वि2</t>
  </si>
  <si>
    <t>ဝွီး</t>
  </si>
  <si>
    <t>व्वि3</t>
  </si>
  <si>
    <t>ဝွင့်</t>
  </si>
  <si>
    <t>vwin1</t>
  </si>
  <si>
    <t>व्विन1</t>
  </si>
  <si>
    <t>ဝွင်</t>
  </si>
  <si>
    <t>व्विन2</t>
  </si>
  <si>
    <t>ဝွင်း</t>
  </si>
  <si>
    <t>vwin3</t>
  </si>
  <si>
    <t>व्विन3</t>
  </si>
  <si>
    <t>ဝွေတ်</t>
  </si>
  <si>
    <t>vwit1</t>
  </si>
  <si>
    <t>ဝွစ်</t>
  </si>
  <si>
    <t>vwit2</t>
  </si>
  <si>
    <t>ဝွု</t>
  </si>
  <si>
    <t>vwu1</t>
  </si>
  <si>
    <t>व्वु1</t>
  </si>
  <si>
    <t>ဝွူ</t>
  </si>
  <si>
    <t>vwu2</t>
  </si>
  <si>
    <t>व्वु2</t>
  </si>
  <si>
    <t>ဝွူး</t>
  </si>
  <si>
    <t>vwu3</t>
  </si>
  <si>
    <t>व्वु3</t>
  </si>
  <si>
    <t>ဝွေ့</t>
  </si>
  <si>
    <t>vway1</t>
  </si>
  <si>
    <t>व्वे1</t>
  </si>
  <si>
    <t>ဝွေ</t>
  </si>
  <si>
    <t>vway2</t>
  </si>
  <si>
    <t>व्वे2</t>
  </si>
  <si>
    <t>ဝွေး</t>
  </si>
  <si>
    <t>vway3</t>
  </si>
  <si>
    <t>व्वे3</t>
  </si>
  <si>
    <t>vweare11</t>
  </si>
  <si>
    <t>व्वे³¹11</t>
  </si>
  <si>
    <t>ဝွယ်</t>
  </si>
  <si>
    <t>vweare12</t>
  </si>
  <si>
    <t>व्वे³¹12</t>
  </si>
  <si>
    <t>ဝွဲ</t>
  </si>
  <si>
    <t>vweare13</t>
  </si>
  <si>
    <t>व्वे³¹13</t>
  </si>
  <si>
    <t>ဝွည့်</t>
  </si>
  <si>
    <t>vweare21</t>
  </si>
  <si>
    <t>व्वे³¹21</t>
  </si>
  <si>
    <t>ဝွည်</t>
  </si>
  <si>
    <t>vweare22</t>
  </si>
  <si>
    <t>व्वे³¹22</t>
  </si>
  <si>
    <t>ဝွည်း</t>
  </si>
  <si>
    <t>vweare23</t>
  </si>
  <si>
    <t>व्वे³¹23</t>
  </si>
  <si>
    <t>ဝွိတ်</t>
  </si>
  <si>
    <t>vwate1</t>
  </si>
  <si>
    <t>व्वै1</t>
  </si>
  <si>
    <t>ဝွိပ်</t>
  </si>
  <si>
    <t>vwate2</t>
  </si>
  <si>
    <t>व्वै2</t>
  </si>
  <si>
    <t>ဝွိန့်</t>
  </si>
  <si>
    <t>vwain1</t>
  </si>
  <si>
    <t>व्वैन11</t>
  </si>
  <si>
    <t>ဝွိန်</t>
  </si>
  <si>
    <t>vwain2</t>
  </si>
  <si>
    <t>व्वैन12</t>
  </si>
  <si>
    <t>ဝွိန်း</t>
  </si>
  <si>
    <t>vwain3</t>
  </si>
  <si>
    <t>व्वैन13</t>
  </si>
  <si>
    <t>ဝွိမ့်</t>
  </si>
  <si>
    <t>vwaim1</t>
  </si>
  <si>
    <t>व्वैम1</t>
  </si>
  <si>
    <t>ဝွိမ်</t>
  </si>
  <si>
    <t>vwaim2</t>
  </si>
  <si>
    <t>व्वैम2</t>
  </si>
  <si>
    <t>ဝွိမ်း</t>
  </si>
  <si>
    <t>vwaim3</t>
  </si>
  <si>
    <t>व्वैम3</t>
  </si>
  <si>
    <t>ဝွို့</t>
  </si>
  <si>
    <t>vwo1</t>
  </si>
  <si>
    <t>व्वो1</t>
  </si>
  <si>
    <t>ဝွို</t>
  </si>
  <si>
    <t>vwo2</t>
  </si>
  <si>
    <t>व्वो2</t>
  </si>
  <si>
    <t>ဝွိုး</t>
  </si>
  <si>
    <t>vwo3</t>
  </si>
  <si>
    <t>व्वो3</t>
  </si>
  <si>
    <t>ဝွုန့်</t>
  </si>
  <si>
    <t>vwone11</t>
  </si>
  <si>
    <t>व्वोन11</t>
  </si>
  <si>
    <t>ဝွုန်</t>
  </si>
  <si>
    <t>vwone12</t>
  </si>
  <si>
    <t>व्वोन12</t>
  </si>
  <si>
    <t>ဝွုန်း</t>
  </si>
  <si>
    <t>vwone13</t>
  </si>
  <si>
    <t>व्वोन13</t>
  </si>
  <si>
    <t>ဝွုံ့</t>
  </si>
  <si>
    <t>vwone21</t>
  </si>
  <si>
    <t>व्वोन21</t>
  </si>
  <si>
    <t>ဝွုံ</t>
  </si>
  <si>
    <t>vwone22</t>
  </si>
  <si>
    <t>व्वोन22</t>
  </si>
  <si>
    <t>ဝွုံး</t>
  </si>
  <si>
    <t>vwone23</t>
  </si>
  <si>
    <t>व्वोन23</t>
  </si>
  <si>
    <t>ဝွုဏ့်</t>
  </si>
  <si>
    <t>vwone31</t>
  </si>
  <si>
    <t>व्वोन31</t>
  </si>
  <si>
    <t>ဝွုဏ်</t>
  </si>
  <si>
    <t>vwone32</t>
  </si>
  <si>
    <t>व्वोन32</t>
  </si>
  <si>
    <t>ဝွုဏ်း</t>
  </si>
  <si>
    <t>vwone33</t>
  </si>
  <si>
    <t>व्वोन33</t>
  </si>
  <si>
    <t>ဝွုတ်</t>
  </si>
  <si>
    <t>vwOat</t>
  </si>
  <si>
    <t>व्वोट</t>
  </si>
  <si>
    <t>ဝွုပ်</t>
  </si>
  <si>
    <t>vwOap</t>
  </si>
  <si>
    <t>व्वोप</t>
  </si>
  <si>
    <t>ဝွော့</t>
  </si>
  <si>
    <t>vwau1</t>
  </si>
  <si>
    <t>व्वौ1</t>
  </si>
  <si>
    <t>ဝွော်</t>
  </si>
  <si>
    <t>vwau2</t>
  </si>
  <si>
    <t>व्वौ2</t>
  </si>
  <si>
    <t>ဝွော</t>
  </si>
  <si>
    <t>vwau3</t>
  </si>
  <si>
    <t>व्वौ3</t>
  </si>
  <si>
    <t>vwoun1</t>
  </si>
  <si>
    <t>व्वौन1</t>
  </si>
  <si>
    <t>vwoun2</t>
  </si>
  <si>
    <t>व्वौन2</t>
  </si>
  <si>
    <t>vwoun3</t>
  </si>
  <si>
    <t>व्वौन3</t>
  </si>
  <si>
    <t>ဝွောက်</t>
  </si>
  <si>
    <t>vwout</t>
  </si>
  <si>
    <t>व्वौत</t>
  </si>
  <si>
    <t>vwan1</t>
  </si>
  <si>
    <t>vwan2</t>
  </si>
  <si>
    <t>vwan3</t>
  </si>
  <si>
    <t>vwam1</t>
  </si>
  <si>
    <t>vwam2</t>
  </si>
  <si>
    <t>vwam3</t>
  </si>
  <si>
    <t>ဝွဏ်</t>
  </si>
  <si>
    <t>vwam4</t>
  </si>
  <si>
    <t>व्वं4</t>
  </si>
  <si>
    <t>ဝွှ</t>
  </si>
  <si>
    <t>ဝွှာ</t>
  </si>
  <si>
    <t>ဝွှား</t>
  </si>
  <si>
    <t>ဝွှိုင့်</t>
  </si>
  <si>
    <t>ဝွှိုင်</t>
  </si>
  <si>
    <t>ဝွှိုင်း</t>
  </si>
  <si>
    <t>ဝွှိုက်</t>
  </si>
  <si>
    <t>ဝွှက်</t>
  </si>
  <si>
    <t>ဝွှတ်</t>
  </si>
  <si>
    <t>ဝွှပ်</t>
  </si>
  <si>
    <t>ဝွှဒ်</t>
  </si>
  <si>
    <t>ဝွှာတ်</t>
  </si>
  <si>
    <t>ဝွှာသ်</t>
  </si>
  <si>
    <t>ဝွှိ</t>
  </si>
  <si>
    <t>ဝွှီ</t>
  </si>
  <si>
    <t>ဝွှီး</t>
  </si>
  <si>
    <t>ဝွှင့်</t>
  </si>
  <si>
    <t>ဝွှင်</t>
  </si>
  <si>
    <t>ဝွှင်း</t>
  </si>
  <si>
    <t>ဝွှေတ်</t>
  </si>
  <si>
    <t>ဝွှစ်</t>
  </si>
  <si>
    <t>ဝွှု</t>
  </si>
  <si>
    <t>ဝွှူ</t>
  </si>
  <si>
    <t>ဝွှူး</t>
  </si>
  <si>
    <t>ဝွှေ့</t>
  </si>
  <si>
    <t>ဝွှေ</t>
  </si>
  <si>
    <t>ဝွှေး</t>
  </si>
  <si>
    <t>ဝွှယ်</t>
  </si>
  <si>
    <t>ဝွှဲ</t>
  </si>
  <si>
    <t>ဝွှည့်</t>
  </si>
  <si>
    <t>ဝွှည်</t>
  </si>
  <si>
    <t>ဝွှည်း</t>
  </si>
  <si>
    <t>ဝွှိတ်</t>
  </si>
  <si>
    <t>ဝွှိပ်</t>
  </si>
  <si>
    <t>ဝွှိန့်</t>
  </si>
  <si>
    <t>ဝွှိန်</t>
  </si>
  <si>
    <t>ဝွှိန်း</t>
  </si>
  <si>
    <t>ဝွှိမ့်</t>
  </si>
  <si>
    <t>ဝွှိမ်</t>
  </si>
  <si>
    <t>ဝွှိမ်း</t>
  </si>
  <si>
    <t>ဝွှို့</t>
  </si>
  <si>
    <t>ဝွှို</t>
  </si>
  <si>
    <t>ဝွှိုး</t>
  </si>
  <si>
    <t>ဝွှုန့်</t>
  </si>
  <si>
    <t>ဝွှုန်</t>
  </si>
  <si>
    <t>ဝွှုန်း</t>
  </si>
  <si>
    <t>ဝွှုံ့</t>
  </si>
  <si>
    <t>ဝွှုံ</t>
  </si>
  <si>
    <t>ဝွှုံး</t>
  </si>
  <si>
    <t>ဝွှုဏ့်</t>
  </si>
  <si>
    <t>ဝွှုဏ်</t>
  </si>
  <si>
    <t>ဝွှုဏ်း</t>
  </si>
  <si>
    <t>ဝွှုတ်</t>
  </si>
  <si>
    <t>ဝွှုပ်</t>
  </si>
  <si>
    <t>ဝွှော့</t>
  </si>
  <si>
    <t>ဝွှော်</t>
  </si>
  <si>
    <t>ဝွှော</t>
  </si>
  <si>
    <t>ဝွှောက်</t>
  </si>
  <si>
    <t>ဝွှန့်</t>
  </si>
  <si>
    <t>ဝွှန်</t>
  </si>
  <si>
    <t>ဝွှန်း</t>
  </si>
  <si>
    <t>ဝွှမ့်</t>
  </si>
  <si>
    <t>ဝွှမ်</t>
  </si>
  <si>
    <t>ဝွှမ်း</t>
  </si>
  <si>
    <t>ဝွှံ့</t>
  </si>
  <si>
    <t>ဝွှံ</t>
  </si>
  <si>
    <t>ဝွှဏ်</t>
  </si>
  <si>
    <t>သျ</t>
  </si>
  <si>
    <t>သျာ</t>
  </si>
  <si>
    <t>သျား</t>
  </si>
  <si>
    <t>သျိုင့်</t>
  </si>
  <si>
    <t>သျိုင်</t>
  </si>
  <si>
    <t>သျိုင်း</t>
  </si>
  <si>
    <t>သျိုက်</t>
  </si>
  <si>
    <t>သျက်</t>
  </si>
  <si>
    <t>သျတ်</t>
  </si>
  <si>
    <t>သျပ်</t>
  </si>
  <si>
    <t>သျဒ်</t>
  </si>
  <si>
    <t>သျာတ်</t>
  </si>
  <si>
    <t>သျာသ်</t>
  </si>
  <si>
    <t>သျိ</t>
  </si>
  <si>
    <t>သျီ</t>
  </si>
  <si>
    <t>သျီး</t>
  </si>
  <si>
    <t>သျင့်</t>
  </si>
  <si>
    <t>သျင်</t>
  </si>
  <si>
    <t>သျင်း</t>
  </si>
  <si>
    <t>သျေတ်</t>
  </si>
  <si>
    <t>သျစ်</t>
  </si>
  <si>
    <t>သျု</t>
  </si>
  <si>
    <t>သျူ</t>
  </si>
  <si>
    <t>သျူး</t>
  </si>
  <si>
    <t>သျွန့်</t>
  </si>
  <si>
    <t>သျွန်</t>
  </si>
  <si>
    <t>သျွန်း</t>
  </si>
  <si>
    <t>သျွမ့်</t>
  </si>
  <si>
    <t>သျွမ်</t>
  </si>
  <si>
    <t>သျွမ်း</t>
  </si>
  <si>
    <t>သျွံ့</t>
  </si>
  <si>
    <t>သျွံ</t>
  </si>
  <si>
    <t>သျွံး</t>
  </si>
  <si>
    <t>သျွတ်</t>
  </si>
  <si>
    <t>သျွပ်</t>
  </si>
  <si>
    <t>သျေ့</t>
  </si>
  <si>
    <t>သျေ</t>
  </si>
  <si>
    <t>သျေး</t>
  </si>
  <si>
    <t>သျယ်</t>
  </si>
  <si>
    <t>သျဲ</t>
  </si>
  <si>
    <t>သျည့်</t>
  </si>
  <si>
    <t>သျည်</t>
  </si>
  <si>
    <t>သျည်း</t>
  </si>
  <si>
    <t>သျိတ်</t>
  </si>
  <si>
    <t>သျိပ်</t>
  </si>
  <si>
    <t>သျိန့်</t>
  </si>
  <si>
    <t>သျိန်</t>
  </si>
  <si>
    <t>သျိန်း</t>
  </si>
  <si>
    <t>သျိမ့်</t>
  </si>
  <si>
    <t>သျိမ်</t>
  </si>
  <si>
    <t>သျိမ်း</t>
  </si>
  <si>
    <t>သျို့</t>
  </si>
  <si>
    <t>သျို</t>
  </si>
  <si>
    <t>သျိုး</t>
  </si>
  <si>
    <t>သျုန့်</t>
  </si>
  <si>
    <t>သျုန်</t>
  </si>
  <si>
    <t>သျုန်း</t>
  </si>
  <si>
    <t>သျုံ့</t>
  </si>
  <si>
    <t>သျုံ</t>
  </si>
  <si>
    <t>သျုံး</t>
  </si>
  <si>
    <t>သျုဏ့်</t>
  </si>
  <si>
    <t>သျုဏ်</t>
  </si>
  <si>
    <t>သျုဏ်း</t>
  </si>
  <si>
    <t>သျုတ်</t>
  </si>
  <si>
    <t>သျုပ်</t>
  </si>
  <si>
    <t>သျော့</t>
  </si>
  <si>
    <t>သျော်</t>
  </si>
  <si>
    <t>သျော</t>
  </si>
  <si>
    <t>သျောက်</t>
  </si>
  <si>
    <t>သျန့်</t>
  </si>
  <si>
    <t>သျန်</t>
  </si>
  <si>
    <t>သျန်း</t>
  </si>
  <si>
    <t>သျမ့်</t>
  </si>
  <si>
    <t>သျမ်</t>
  </si>
  <si>
    <t>သျမ်း</t>
  </si>
  <si>
    <t>သျံ့</t>
  </si>
  <si>
    <t>သျံ</t>
  </si>
  <si>
    <t>သျဏ်</t>
  </si>
  <si>
    <t>သြ</t>
  </si>
  <si>
    <t>သြာ</t>
  </si>
  <si>
    <t>သြား</t>
  </si>
  <si>
    <t>သြိုင့်</t>
  </si>
  <si>
    <t>သြိုင်</t>
  </si>
  <si>
    <t>သြိုင်း</t>
  </si>
  <si>
    <t>သြိုက်</t>
  </si>
  <si>
    <t>သြက်</t>
  </si>
  <si>
    <t>သြတ်</t>
  </si>
  <si>
    <t>သြပ်</t>
  </si>
  <si>
    <t>သြဒ်</t>
  </si>
  <si>
    <t>သြာတ်</t>
  </si>
  <si>
    <t>သြာသ်</t>
  </si>
  <si>
    <t>သြိ</t>
  </si>
  <si>
    <t>သြီ</t>
  </si>
  <si>
    <t>သြီး</t>
  </si>
  <si>
    <t>သြင့်</t>
  </si>
  <si>
    <t>သြင်</t>
  </si>
  <si>
    <t>သြင်း</t>
  </si>
  <si>
    <t>သြေတ်</t>
  </si>
  <si>
    <t>သြစ်</t>
  </si>
  <si>
    <t>သြု</t>
  </si>
  <si>
    <t>သြူ</t>
  </si>
  <si>
    <t>သြူး</t>
  </si>
  <si>
    <t>သြွန့်</t>
  </si>
  <si>
    <t>သြွန်</t>
  </si>
  <si>
    <t>သြွန်း</t>
  </si>
  <si>
    <t>သြွမ့်</t>
  </si>
  <si>
    <t>သြွမ်</t>
  </si>
  <si>
    <t>သြွမ်း</t>
  </si>
  <si>
    <t>သြွံ့</t>
  </si>
  <si>
    <t>သြွံ</t>
  </si>
  <si>
    <t>သြွံး</t>
  </si>
  <si>
    <t>သြွတ်</t>
  </si>
  <si>
    <t>သြွပ်</t>
  </si>
  <si>
    <t>သြေ့</t>
  </si>
  <si>
    <t>သြေ</t>
  </si>
  <si>
    <t>သြေး</t>
  </si>
  <si>
    <t>သြယ်</t>
  </si>
  <si>
    <t>သြဲ</t>
  </si>
  <si>
    <t>သြည့်</t>
  </si>
  <si>
    <t>သြည်</t>
  </si>
  <si>
    <t>သြည်း</t>
  </si>
  <si>
    <t>သြိတ်</t>
  </si>
  <si>
    <t>သြိပ်</t>
  </si>
  <si>
    <t>သြိန့်</t>
  </si>
  <si>
    <t>သြိန်</t>
  </si>
  <si>
    <t>သြိန်း</t>
  </si>
  <si>
    <t>သြိမ့်</t>
  </si>
  <si>
    <t>သြိမ်</t>
  </si>
  <si>
    <t>သြိမ်း</t>
  </si>
  <si>
    <t>သြို့</t>
  </si>
  <si>
    <t>သြို</t>
  </si>
  <si>
    <t>သြိုး</t>
  </si>
  <si>
    <t>သြုန့်</t>
  </si>
  <si>
    <t>သြုန်</t>
  </si>
  <si>
    <t>သြုန်း</t>
  </si>
  <si>
    <t>သြုံ့</t>
  </si>
  <si>
    <t>သြုံ</t>
  </si>
  <si>
    <t>သြုံး</t>
  </si>
  <si>
    <t>သြုဏ့်</t>
  </si>
  <si>
    <t>သြုဏ်</t>
  </si>
  <si>
    <t>သြုဏ်း</t>
  </si>
  <si>
    <t>သြုတ်</t>
  </si>
  <si>
    <t>သြုပ်</t>
  </si>
  <si>
    <t>သြော့</t>
  </si>
  <si>
    <t>သြော်</t>
  </si>
  <si>
    <t>သြော</t>
  </si>
  <si>
    <t>သြောက်</t>
  </si>
  <si>
    <t>သြန့်</t>
  </si>
  <si>
    <t>သြန်</t>
  </si>
  <si>
    <t>သြန်း</t>
  </si>
  <si>
    <t>သြမ့်</t>
  </si>
  <si>
    <t>သြမ်</t>
  </si>
  <si>
    <t>သြမ်း</t>
  </si>
  <si>
    <t>သြံ့</t>
  </si>
  <si>
    <t>သြံ</t>
  </si>
  <si>
    <t>စျ</t>
  </si>
  <si>
    <t>shya1</t>
  </si>
  <si>
    <t>စျာ</t>
  </si>
  <si>
    <t>shya2</t>
  </si>
  <si>
    <t>स्या2</t>
  </si>
  <si>
    <t>စျား</t>
  </si>
  <si>
    <t>shya3</t>
  </si>
  <si>
    <t>स्या3</t>
  </si>
  <si>
    <t>စျိုင့်</t>
  </si>
  <si>
    <t>shyine1</t>
  </si>
  <si>
    <t>स्याइन1</t>
  </si>
  <si>
    <t>စျိုင်</t>
  </si>
  <si>
    <t>shyine2</t>
  </si>
  <si>
    <t>स्याइन2</t>
  </si>
  <si>
    <t>စျိုင်း</t>
  </si>
  <si>
    <t>shyine3</t>
  </si>
  <si>
    <t>स्याइन3</t>
  </si>
  <si>
    <t>စျိုက်</t>
  </si>
  <si>
    <t>စျက်</t>
  </si>
  <si>
    <t>shyet1</t>
  </si>
  <si>
    <t>စျတ်</t>
  </si>
  <si>
    <t>shyut1</t>
  </si>
  <si>
    <t>စျပ်</t>
  </si>
  <si>
    <t>shyut2</t>
  </si>
  <si>
    <t>စျဒ်</t>
  </si>
  <si>
    <t>shyut3</t>
  </si>
  <si>
    <t>စျာတ်</t>
  </si>
  <si>
    <t>shyut4</t>
  </si>
  <si>
    <t>စျာသ်</t>
  </si>
  <si>
    <t>shyut5</t>
  </si>
  <si>
    <t>စျိ</t>
  </si>
  <si>
    <t>स्यि1</t>
  </si>
  <si>
    <t>စျီ</t>
  </si>
  <si>
    <t>स्यि2</t>
  </si>
  <si>
    <t>စျီး</t>
  </si>
  <si>
    <t>स्यि3</t>
  </si>
  <si>
    <t>စျင့်</t>
  </si>
  <si>
    <t>shyin1</t>
  </si>
  <si>
    <t>स्यिन1</t>
  </si>
  <si>
    <t>စျင်</t>
  </si>
  <si>
    <t>स्यिन2</t>
  </si>
  <si>
    <t>စျင်း</t>
  </si>
  <si>
    <t>shyin3</t>
  </si>
  <si>
    <t>स्यिन3</t>
  </si>
  <si>
    <t>စျေတ်</t>
  </si>
  <si>
    <t>shyit1</t>
  </si>
  <si>
    <t>စျစ်</t>
  </si>
  <si>
    <t>shyit2</t>
  </si>
  <si>
    <t>စျု</t>
  </si>
  <si>
    <t>shyu1</t>
  </si>
  <si>
    <t>स्यु1</t>
  </si>
  <si>
    <t>စျူ</t>
  </si>
  <si>
    <t>shyu2</t>
  </si>
  <si>
    <t>स्यु2</t>
  </si>
  <si>
    <t>စျူး</t>
  </si>
  <si>
    <t>shyu3</t>
  </si>
  <si>
    <t>स्यु3</t>
  </si>
  <si>
    <t>စျွန့်</t>
  </si>
  <si>
    <t>shyoon11</t>
  </si>
  <si>
    <t>स्युन11</t>
  </si>
  <si>
    <t>စျွန်</t>
  </si>
  <si>
    <t>shyoon12</t>
  </si>
  <si>
    <t>स्युन12</t>
  </si>
  <si>
    <t>စျွန်း</t>
  </si>
  <si>
    <t>shyoon13</t>
  </si>
  <si>
    <t>स्युन13</t>
  </si>
  <si>
    <t>စျွမ့်</t>
  </si>
  <si>
    <t>shyoon21</t>
  </si>
  <si>
    <t>स्युन21</t>
  </si>
  <si>
    <t>စျွမ်</t>
  </si>
  <si>
    <t>shyoon22</t>
  </si>
  <si>
    <t>स्युन22</t>
  </si>
  <si>
    <t>စျွမ်း</t>
  </si>
  <si>
    <t>shyoon23</t>
  </si>
  <si>
    <t>स्युन23</t>
  </si>
  <si>
    <t>စျွံ့</t>
  </si>
  <si>
    <t>shyoon31</t>
  </si>
  <si>
    <t>स्युन31</t>
  </si>
  <si>
    <t>စျွံ</t>
  </si>
  <si>
    <t>shyoon32</t>
  </si>
  <si>
    <t>स्युन32</t>
  </si>
  <si>
    <t>စျွံး</t>
  </si>
  <si>
    <t>shyoon33</t>
  </si>
  <si>
    <t>स्युन33</t>
  </si>
  <si>
    <t>စျွတ်</t>
  </si>
  <si>
    <t>shyoot1</t>
  </si>
  <si>
    <t>स्युत1</t>
  </si>
  <si>
    <t>စျွပ်</t>
  </si>
  <si>
    <t>shyoot2</t>
  </si>
  <si>
    <t>स्युत2</t>
  </si>
  <si>
    <t>စျေ့</t>
  </si>
  <si>
    <t>shyay1</t>
  </si>
  <si>
    <t>स्ये1</t>
  </si>
  <si>
    <t>စျေ</t>
  </si>
  <si>
    <t>shyay2</t>
  </si>
  <si>
    <t>स्ये2</t>
  </si>
  <si>
    <t>စျေး</t>
  </si>
  <si>
    <t>shyay3</t>
  </si>
  <si>
    <t>स्ये3</t>
  </si>
  <si>
    <t>shyeare11</t>
  </si>
  <si>
    <t>स्ये³¹11</t>
  </si>
  <si>
    <t>စျယ်</t>
  </si>
  <si>
    <t>shyeare12</t>
  </si>
  <si>
    <t>स्ये³¹12</t>
  </si>
  <si>
    <t>စျဲ</t>
  </si>
  <si>
    <t>shyeare13</t>
  </si>
  <si>
    <t>स्ये³¹13</t>
  </si>
  <si>
    <t>စျည့်</t>
  </si>
  <si>
    <t>shyeare21</t>
  </si>
  <si>
    <t>स्ये³¹21</t>
  </si>
  <si>
    <t>စျည်</t>
  </si>
  <si>
    <t>shyeare22</t>
  </si>
  <si>
    <t>स्ये³¹22</t>
  </si>
  <si>
    <t>စျည်း</t>
  </si>
  <si>
    <t>shyeare23</t>
  </si>
  <si>
    <t>स्ये³¹23</t>
  </si>
  <si>
    <t>စျိတ်</t>
  </si>
  <si>
    <t>shyate1</t>
  </si>
  <si>
    <t>स्यै1</t>
  </si>
  <si>
    <t>စျိပ်</t>
  </si>
  <si>
    <t>shyate2</t>
  </si>
  <si>
    <t>स्यै2</t>
  </si>
  <si>
    <t>စျိန့်</t>
  </si>
  <si>
    <t>shyain1</t>
  </si>
  <si>
    <t>स्यैन11</t>
  </si>
  <si>
    <t>စျိန်</t>
  </si>
  <si>
    <t>shyain2</t>
  </si>
  <si>
    <t>स्यैन12</t>
  </si>
  <si>
    <t>စျိန်း</t>
  </si>
  <si>
    <t>shyain3</t>
  </si>
  <si>
    <t>स्यैन13</t>
  </si>
  <si>
    <t>စျိမ့်</t>
  </si>
  <si>
    <t>shyaim1</t>
  </si>
  <si>
    <t>स्यैम1</t>
  </si>
  <si>
    <t>စျိမ်</t>
  </si>
  <si>
    <t>shyaim2</t>
  </si>
  <si>
    <t>स्यैम2</t>
  </si>
  <si>
    <t>စျိမ်း</t>
  </si>
  <si>
    <t>shyaim3</t>
  </si>
  <si>
    <t>स्यैम3</t>
  </si>
  <si>
    <t>စျို့</t>
  </si>
  <si>
    <t>shyo1</t>
  </si>
  <si>
    <t>स्यो1</t>
  </si>
  <si>
    <t>စျို</t>
  </si>
  <si>
    <t>shyo2</t>
  </si>
  <si>
    <t>स्यो2</t>
  </si>
  <si>
    <t>စျိုး</t>
  </si>
  <si>
    <t>shyo3</t>
  </si>
  <si>
    <t>स्यो3</t>
  </si>
  <si>
    <t>စျုန့်</t>
  </si>
  <si>
    <t>shyone11</t>
  </si>
  <si>
    <t>स्योन11</t>
  </si>
  <si>
    <t>စျုန်</t>
  </si>
  <si>
    <t>shyone12</t>
  </si>
  <si>
    <t>स्योन12</t>
  </si>
  <si>
    <t>စျုန်း</t>
  </si>
  <si>
    <t>shyone13</t>
  </si>
  <si>
    <t>स्योन13</t>
  </si>
  <si>
    <t>စျုံ့</t>
  </si>
  <si>
    <t>shyone21</t>
  </si>
  <si>
    <t>स्योन21</t>
  </si>
  <si>
    <t>စျုံ</t>
  </si>
  <si>
    <t>shyone22</t>
  </si>
  <si>
    <t>स्योन22</t>
  </si>
  <si>
    <t>စျုံး</t>
  </si>
  <si>
    <t>shyone23</t>
  </si>
  <si>
    <t>स्योन23</t>
  </si>
  <si>
    <t>စျုဏ့်</t>
  </si>
  <si>
    <t>shyone31</t>
  </si>
  <si>
    <t>स्योन31</t>
  </si>
  <si>
    <t>စျုဏ်</t>
  </si>
  <si>
    <t>shyone32</t>
  </si>
  <si>
    <t>स्योन32</t>
  </si>
  <si>
    <t>စျုဏ်း</t>
  </si>
  <si>
    <t>shyone33</t>
  </si>
  <si>
    <t>स्योन33</t>
  </si>
  <si>
    <t>စျုတ်</t>
  </si>
  <si>
    <t>shyOat</t>
  </si>
  <si>
    <t>स्योट</t>
  </si>
  <si>
    <t>စျုပ်</t>
  </si>
  <si>
    <t>shyOap</t>
  </si>
  <si>
    <t>स्योप</t>
  </si>
  <si>
    <t>စျော့</t>
  </si>
  <si>
    <t>shyau1</t>
  </si>
  <si>
    <t>स्यौ1</t>
  </si>
  <si>
    <t>စျော်</t>
  </si>
  <si>
    <t>shyau2</t>
  </si>
  <si>
    <t>स्यौ2</t>
  </si>
  <si>
    <t>စျော</t>
  </si>
  <si>
    <t>shyau3</t>
  </si>
  <si>
    <t>स्यौ3</t>
  </si>
  <si>
    <t>shyoun1</t>
  </si>
  <si>
    <t>स्यौन1</t>
  </si>
  <si>
    <t>shyoun2</t>
  </si>
  <si>
    <t>स्यौन2</t>
  </si>
  <si>
    <t>shyoun3</t>
  </si>
  <si>
    <t>स्यौन3</t>
  </si>
  <si>
    <t>စျောက်</t>
  </si>
  <si>
    <t>shyout</t>
  </si>
  <si>
    <t>स्यौत</t>
  </si>
  <si>
    <t>စျန့်</t>
  </si>
  <si>
    <t>shyan1</t>
  </si>
  <si>
    <t>स्यं11</t>
  </si>
  <si>
    <t>စျန်</t>
  </si>
  <si>
    <t>shyan2</t>
  </si>
  <si>
    <t>स्यं12</t>
  </si>
  <si>
    <t>စျန်း</t>
  </si>
  <si>
    <t>shyan3</t>
  </si>
  <si>
    <t>स्यं13</t>
  </si>
  <si>
    <t>စျမ့်</t>
  </si>
  <si>
    <t>shyam1</t>
  </si>
  <si>
    <t>स्यं21</t>
  </si>
  <si>
    <t>စျမ်</t>
  </si>
  <si>
    <t>shyam2</t>
  </si>
  <si>
    <t>स्यं22</t>
  </si>
  <si>
    <t>စျမ်း</t>
  </si>
  <si>
    <t>shyam3</t>
  </si>
  <si>
    <t>स्यं23</t>
  </si>
  <si>
    <t>စျံ့</t>
  </si>
  <si>
    <t>स्यं31</t>
  </si>
  <si>
    <t>စျံ</t>
  </si>
  <si>
    <t>स्यं32</t>
  </si>
  <si>
    <t>စျဏ်</t>
  </si>
  <si>
    <t>shyam4</t>
  </si>
  <si>
    <t>स्यं4</t>
  </si>
  <si>
    <t>စြ</t>
  </si>
  <si>
    <t>စြာ</t>
  </si>
  <si>
    <t>စြား</t>
  </si>
  <si>
    <t>စြိုင့်</t>
  </si>
  <si>
    <t>စြိုင်</t>
  </si>
  <si>
    <t>စြိုင်း</t>
  </si>
  <si>
    <t>စြိုက်</t>
  </si>
  <si>
    <t>စြက်</t>
  </si>
  <si>
    <t>စြတ်</t>
  </si>
  <si>
    <t>စြပ်</t>
  </si>
  <si>
    <t>စြဒ်</t>
  </si>
  <si>
    <t>စြာတ်</t>
  </si>
  <si>
    <t>စြာသ်</t>
  </si>
  <si>
    <t>စြိ</t>
  </si>
  <si>
    <t>စြီ</t>
  </si>
  <si>
    <t>စြီး</t>
  </si>
  <si>
    <t>စြင့်</t>
  </si>
  <si>
    <t>စြင်</t>
  </si>
  <si>
    <t>စြင်း</t>
  </si>
  <si>
    <t>စြေတ်</t>
  </si>
  <si>
    <t>စြစ်</t>
  </si>
  <si>
    <t>စြု</t>
  </si>
  <si>
    <t>စြူ</t>
  </si>
  <si>
    <t>စြူး</t>
  </si>
  <si>
    <t>စြွန့်</t>
  </si>
  <si>
    <t>စြွန်</t>
  </si>
  <si>
    <t>စြွန်း</t>
  </si>
  <si>
    <t>စြွမ့်</t>
  </si>
  <si>
    <t>စြွမ်</t>
  </si>
  <si>
    <t>စြွမ်း</t>
  </si>
  <si>
    <t>စြွံ့</t>
  </si>
  <si>
    <t>စြွံ</t>
  </si>
  <si>
    <t>စြွံး</t>
  </si>
  <si>
    <t>စြွတ်</t>
  </si>
  <si>
    <t>စြွပ်</t>
  </si>
  <si>
    <t>စြေ့</t>
  </si>
  <si>
    <t>စြေ</t>
  </si>
  <si>
    <t>စြေး</t>
  </si>
  <si>
    <t>စြယ်</t>
  </si>
  <si>
    <t>စြဲ</t>
  </si>
  <si>
    <t>စြည့်</t>
  </si>
  <si>
    <t>စြည်</t>
  </si>
  <si>
    <t>စြည်း</t>
  </si>
  <si>
    <t>စြိတ်</t>
  </si>
  <si>
    <t>စြိပ်</t>
  </si>
  <si>
    <t>စြိန့်</t>
  </si>
  <si>
    <t>စြိန်</t>
  </si>
  <si>
    <t>စြိန်း</t>
  </si>
  <si>
    <t>စြိမ့်</t>
  </si>
  <si>
    <t>စြိမ်</t>
  </si>
  <si>
    <t>စြိမ်း</t>
  </si>
  <si>
    <t>စြို့</t>
  </si>
  <si>
    <t>စြို</t>
  </si>
  <si>
    <t>စြိုး</t>
  </si>
  <si>
    <t>စြုန့်</t>
  </si>
  <si>
    <t>စြုန်</t>
  </si>
  <si>
    <t>စြုန်း</t>
  </si>
  <si>
    <t>စြုံ့</t>
  </si>
  <si>
    <t>စြုံ</t>
  </si>
  <si>
    <t>စြုံး</t>
  </si>
  <si>
    <t>စြုဏ့်</t>
  </si>
  <si>
    <t>စြုဏ်</t>
  </si>
  <si>
    <t>စြုဏ်း</t>
  </si>
  <si>
    <t>စြုတ်</t>
  </si>
  <si>
    <t>စြုပ်</t>
  </si>
  <si>
    <t>စြော့</t>
  </si>
  <si>
    <t>စြော်</t>
  </si>
  <si>
    <t>စြော</t>
  </si>
  <si>
    <t>စြောက်</t>
  </si>
  <si>
    <t>စြန့်</t>
  </si>
  <si>
    <t>စြန်</t>
  </si>
  <si>
    <t>စြန်း</t>
  </si>
  <si>
    <t>စြမ့်</t>
  </si>
  <si>
    <t>စြမ်</t>
  </si>
  <si>
    <t>စြမ်း</t>
  </si>
  <si>
    <t>စြံ့</t>
  </si>
  <si>
    <t>စြံ</t>
  </si>
  <si>
    <t>စြဏ်</t>
  </si>
  <si>
    <t>စှ</t>
  </si>
  <si>
    <t>hsha1</t>
  </si>
  <si>
    <t>စှာ</t>
  </si>
  <si>
    <t>hsha2</t>
  </si>
  <si>
    <t>စှား</t>
  </si>
  <si>
    <t>hsha3</t>
  </si>
  <si>
    <t>စှိုင့်</t>
  </si>
  <si>
    <t>hshine1</t>
  </si>
  <si>
    <t>စှိုင်</t>
  </si>
  <si>
    <t>hshine2</t>
  </si>
  <si>
    <t>စှိုင်း</t>
  </si>
  <si>
    <t>hshine3</t>
  </si>
  <si>
    <t>စှိုက်</t>
  </si>
  <si>
    <t>စှက်</t>
  </si>
  <si>
    <t>hshet1</t>
  </si>
  <si>
    <t>စှတ်</t>
  </si>
  <si>
    <t>hshut1</t>
  </si>
  <si>
    <t>စှပ်</t>
  </si>
  <si>
    <t>hshut2</t>
  </si>
  <si>
    <t>စှဒ်</t>
  </si>
  <si>
    <t>hshut3</t>
  </si>
  <si>
    <t>စှာတ်</t>
  </si>
  <si>
    <t>hshut4</t>
  </si>
  <si>
    <t>စှာသ်</t>
  </si>
  <si>
    <t>hshut5</t>
  </si>
  <si>
    <t>စှိ</t>
  </si>
  <si>
    <t>စှီ</t>
  </si>
  <si>
    <t>စှီး</t>
  </si>
  <si>
    <t>စှင့်</t>
  </si>
  <si>
    <t>hshin1</t>
  </si>
  <si>
    <t>စှင်</t>
  </si>
  <si>
    <t>စှင်း</t>
  </si>
  <si>
    <t>hshin3</t>
  </si>
  <si>
    <t>စှေတ်</t>
  </si>
  <si>
    <t>hshit1</t>
  </si>
  <si>
    <t>စှစ်</t>
  </si>
  <si>
    <t>hshit2</t>
  </si>
  <si>
    <t>စှု</t>
  </si>
  <si>
    <t>hshu1</t>
  </si>
  <si>
    <t>စှူ</t>
  </si>
  <si>
    <t>hshu2</t>
  </si>
  <si>
    <t>စှူး</t>
  </si>
  <si>
    <t>hshu3</t>
  </si>
  <si>
    <t>စှွန့်</t>
  </si>
  <si>
    <t>hshoon11</t>
  </si>
  <si>
    <t>စှွန်</t>
  </si>
  <si>
    <t>hshoon12</t>
  </si>
  <si>
    <t>စှွန်း</t>
  </si>
  <si>
    <t>hshoon13</t>
  </si>
  <si>
    <t>စှွမ့်</t>
  </si>
  <si>
    <t>hshoon21</t>
  </si>
  <si>
    <t>စှွမ်</t>
  </si>
  <si>
    <t>hshoon22</t>
  </si>
  <si>
    <t>စှွမ်း</t>
  </si>
  <si>
    <t>hshoon23</t>
  </si>
  <si>
    <t>စှွံ့</t>
  </si>
  <si>
    <t>hshoon31</t>
  </si>
  <si>
    <t>စှွံ</t>
  </si>
  <si>
    <t>hshoon32</t>
  </si>
  <si>
    <t>စှွံး</t>
  </si>
  <si>
    <t>hshoon33</t>
  </si>
  <si>
    <t>စှွတ်</t>
  </si>
  <si>
    <t>hshoot1</t>
  </si>
  <si>
    <t>စှွပ်</t>
  </si>
  <si>
    <t>hshoot2</t>
  </si>
  <si>
    <t>စှေ့</t>
  </si>
  <si>
    <t>hshay1</t>
  </si>
  <si>
    <t>စှေ</t>
  </si>
  <si>
    <t>hshay2</t>
  </si>
  <si>
    <t>စှေး</t>
  </si>
  <si>
    <t>hshay3</t>
  </si>
  <si>
    <t>hsheare11</t>
  </si>
  <si>
    <t>စှယ်</t>
  </si>
  <si>
    <t>hsheare12</t>
  </si>
  <si>
    <t>စှဲ</t>
  </si>
  <si>
    <t>hsheare13</t>
  </si>
  <si>
    <t>စှည့်</t>
  </si>
  <si>
    <t>hsheare21</t>
  </si>
  <si>
    <t>စှည်</t>
  </si>
  <si>
    <t>hsheare22</t>
  </si>
  <si>
    <t>စှည်း</t>
  </si>
  <si>
    <t>hsheare23</t>
  </si>
  <si>
    <t>စှိတ်</t>
  </si>
  <si>
    <t>hshate1</t>
  </si>
  <si>
    <t>စှိပ်</t>
  </si>
  <si>
    <t>hshate2</t>
  </si>
  <si>
    <t>စှိန့်</t>
  </si>
  <si>
    <t>hshain1</t>
  </si>
  <si>
    <t>စှိန်</t>
  </si>
  <si>
    <t>hshain2</t>
  </si>
  <si>
    <t>စှိန်း</t>
  </si>
  <si>
    <t>hshain3</t>
  </si>
  <si>
    <t>စှိမ့်</t>
  </si>
  <si>
    <t>hshaim1</t>
  </si>
  <si>
    <t>စှိမ်</t>
  </si>
  <si>
    <t>hshaim2</t>
  </si>
  <si>
    <t>စှိမ်း</t>
  </si>
  <si>
    <t>hshaim3</t>
  </si>
  <si>
    <t>စှို့</t>
  </si>
  <si>
    <t>hsho1</t>
  </si>
  <si>
    <t>စှို</t>
  </si>
  <si>
    <t>hsho2</t>
  </si>
  <si>
    <t>စှိုး</t>
  </si>
  <si>
    <t>hsho3</t>
  </si>
  <si>
    <t>စှုန့်</t>
  </si>
  <si>
    <t>hshone11</t>
  </si>
  <si>
    <t>စှုန်</t>
  </si>
  <si>
    <t>hshone12</t>
  </si>
  <si>
    <t>စှုန်း</t>
  </si>
  <si>
    <t>hshone13</t>
  </si>
  <si>
    <t>စှုံ့</t>
  </si>
  <si>
    <t>hshone21</t>
  </si>
  <si>
    <t>စှုံ</t>
  </si>
  <si>
    <t>hshone22</t>
  </si>
  <si>
    <t>စှုံး</t>
  </si>
  <si>
    <t>hshone23</t>
  </si>
  <si>
    <t>စှုဏ့်</t>
  </si>
  <si>
    <t>hshone31</t>
  </si>
  <si>
    <t>စှုဏ်</t>
  </si>
  <si>
    <t>hshone32</t>
  </si>
  <si>
    <t>စှုဏ်း</t>
  </si>
  <si>
    <t>hshone33</t>
  </si>
  <si>
    <t>စှုတ်</t>
  </si>
  <si>
    <t>hshOat</t>
  </si>
  <si>
    <t>စှုပ်</t>
  </si>
  <si>
    <t>hshOap</t>
  </si>
  <si>
    <t>စှော့</t>
  </si>
  <si>
    <t>hshau1</t>
  </si>
  <si>
    <t>စှော်</t>
  </si>
  <si>
    <t>hshau2</t>
  </si>
  <si>
    <t>စှော</t>
  </si>
  <si>
    <t>hshau3</t>
  </si>
  <si>
    <t>hshoun1</t>
  </si>
  <si>
    <t>hshoun2</t>
  </si>
  <si>
    <t>hshoun3</t>
  </si>
  <si>
    <t>စှောက်</t>
  </si>
  <si>
    <t>hshout</t>
  </si>
  <si>
    <t>စှန့်</t>
  </si>
  <si>
    <t>hshan1</t>
  </si>
  <si>
    <t>စှန်</t>
  </si>
  <si>
    <t>hshan2</t>
  </si>
  <si>
    <t>စှန်း</t>
  </si>
  <si>
    <t>hshan3</t>
  </si>
  <si>
    <t>စှမ့်</t>
  </si>
  <si>
    <t>hsham1</t>
  </si>
  <si>
    <t>စှမ်</t>
  </si>
  <si>
    <t>hsham2</t>
  </si>
  <si>
    <t>စှမ်း</t>
  </si>
  <si>
    <t>hsham3</t>
  </si>
  <si>
    <t>စှံ့</t>
  </si>
  <si>
    <t>စှံ</t>
  </si>
  <si>
    <t>စှဏ်</t>
  </si>
  <si>
    <t>hsham4</t>
  </si>
  <si>
    <t>စွ</t>
  </si>
  <si>
    <t>shwa1</t>
  </si>
  <si>
    <t>စွာ</t>
  </si>
  <si>
    <t>shwa2</t>
  </si>
  <si>
    <t>स्वा2</t>
  </si>
  <si>
    <t>စွား</t>
  </si>
  <si>
    <t>shwa3</t>
  </si>
  <si>
    <t>स्वा3</t>
  </si>
  <si>
    <t>စွိုင့်</t>
  </si>
  <si>
    <t>shwine1</t>
  </si>
  <si>
    <t>स्वाइन1</t>
  </si>
  <si>
    <t>စွိုင်</t>
  </si>
  <si>
    <t>shwine2</t>
  </si>
  <si>
    <t>स्वाइन2</t>
  </si>
  <si>
    <t>စွိုင်း</t>
  </si>
  <si>
    <t>shwine3</t>
  </si>
  <si>
    <t>स्वाइन3</t>
  </si>
  <si>
    <t>စွိုက်</t>
  </si>
  <si>
    <t>စွက်</t>
  </si>
  <si>
    <t>shwet1</t>
  </si>
  <si>
    <t>shwut1</t>
  </si>
  <si>
    <t>shwut2</t>
  </si>
  <si>
    <t>စွဒ်</t>
  </si>
  <si>
    <t>shwut3</t>
  </si>
  <si>
    <t>စွာတ်</t>
  </si>
  <si>
    <t>shwut4</t>
  </si>
  <si>
    <t>စွာသ်</t>
  </si>
  <si>
    <t>shwut5</t>
  </si>
  <si>
    <t>စွိ</t>
  </si>
  <si>
    <t>स्वि1</t>
  </si>
  <si>
    <t>စွီ</t>
  </si>
  <si>
    <t>स्वि2</t>
  </si>
  <si>
    <t>စွီး</t>
  </si>
  <si>
    <t>स्वि3</t>
  </si>
  <si>
    <t>စွင့်</t>
  </si>
  <si>
    <t>shwin1</t>
  </si>
  <si>
    <t>स्विन1</t>
  </si>
  <si>
    <t>စွင်</t>
  </si>
  <si>
    <t>स्विन2</t>
  </si>
  <si>
    <t>စွင်း</t>
  </si>
  <si>
    <t>shwin3</t>
  </si>
  <si>
    <t>स्विन3</t>
  </si>
  <si>
    <t>စွေတ်</t>
  </si>
  <si>
    <t>shwit1</t>
  </si>
  <si>
    <t>စွစ်</t>
  </si>
  <si>
    <t>shwit2</t>
  </si>
  <si>
    <t>စွု</t>
  </si>
  <si>
    <t>shwu1</t>
  </si>
  <si>
    <t>स्वु1</t>
  </si>
  <si>
    <t>စွူ</t>
  </si>
  <si>
    <t>shwu2</t>
  </si>
  <si>
    <t>स्वु2</t>
  </si>
  <si>
    <t>စွူး</t>
  </si>
  <si>
    <t>shwu3</t>
  </si>
  <si>
    <t>स्वु3</t>
  </si>
  <si>
    <t>စွေ့</t>
  </si>
  <si>
    <t>shway1</t>
  </si>
  <si>
    <t>स्वे1</t>
  </si>
  <si>
    <t>စွေ</t>
  </si>
  <si>
    <t>shway2</t>
  </si>
  <si>
    <t>स्वे2</t>
  </si>
  <si>
    <t>စွေး</t>
  </si>
  <si>
    <t>shway3</t>
  </si>
  <si>
    <t>स्वे3</t>
  </si>
  <si>
    <t>shweare11</t>
  </si>
  <si>
    <t>स्वे³¹11</t>
  </si>
  <si>
    <t>စွယ်</t>
  </si>
  <si>
    <t>shweare12</t>
  </si>
  <si>
    <t>स्वे³¹12</t>
  </si>
  <si>
    <t>စွဲ</t>
  </si>
  <si>
    <t>shweare13</t>
  </si>
  <si>
    <t>स्वे³¹13</t>
  </si>
  <si>
    <t>စွည့်</t>
  </si>
  <si>
    <t>shweare21</t>
  </si>
  <si>
    <t>स्वे³¹21</t>
  </si>
  <si>
    <t>စွည်</t>
  </si>
  <si>
    <t>shweare22</t>
  </si>
  <si>
    <t>स्वे³¹22</t>
  </si>
  <si>
    <t>စွည်း</t>
  </si>
  <si>
    <t>shweare23</t>
  </si>
  <si>
    <t>स्वे³¹23</t>
  </si>
  <si>
    <t>စွိတ်</t>
  </si>
  <si>
    <t>shwate1</t>
  </si>
  <si>
    <t>स्वै1</t>
  </si>
  <si>
    <t>စွိပ်</t>
  </si>
  <si>
    <t>shwate2</t>
  </si>
  <si>
    <t>स्वै2</t>
  </si>
  <si>
    <t>စွိန့်</t>
  </si>
  <si>
    <t>shwain1</t>
  </si>
  <si>
    <t>स्वैन11</t>
  </si>
  <si>
    <t>စွိန်</t>
  </si>
  <si>
    <t>shwain2</t>
  </si>
  <si>
    <t>स्वैन12</t>
  </si>
  <si>
    <t>စွိန်း</t>
  </si>
  <si>
    <t>shwain3</t>
  </si>
  <si>
    <t>स्वैन13</t>
  </si>
  <si>
    <t>စွိမ့်</t>
  </si>
  <si>
    <t>shwaim1</t>
  </si>
  <si>
    <t>स्वैम1</t>
  </si>
  <si>
    <t>စွိမ်</t>
  </si>
  <si>
    <t>shwaim2</t>
  </si>
  <si>
    <t>स्वैम2</t>
  </si>
  <si>
    <t>စွိမ်း</t>
  </si>
  <si>
    <t>shwaim3</t>
  </si>
  <si>
    <t>स्वैम3</t>
  </si>
  <si>
    <t>စွို့</t>
  </si>
  <si>
    <t>shwo1</t>
  </si>
  <si>
    <t>स्वो1</t>
  </si>
  <si>
    <t>စွို</t>
  </si>
  <si>
    <t>shwo2</t>
  </si>
  <si>
    <t>स्वो2</t>
  </si>
  <si>
    <t>စွိုး</t>
  </si>
  <si>
    <t>shwo3</t>
  </si>
  <si>
    <t>स्वो3</t>
  </si>
  <si>
    <t>စွုန့်</t>
  </si>
  <si>
    <t>shwone11</t>
  </si>
  <si>
    <t>स्वोन11</t>
  </si>
  <si>
    <t>စွုန်</t>
  </si>
  <si>
    <t>shwone12</t>
  </si>
  <si>
    <t>स्वोन12</t>
  </si>
  <si>
    <t>စွုန်း</t>
  </si>
  <si>
    <t>shwone13</t>
  </si>
  <si>
    <t>स्वोन13</t>
  </si>
  <si>
    <t>စွုံ့</t>
  </si>
  <si>
    <t>shwone21</t>
  </si>
  <si>
    <t>स्वोन21</t>
  </si>
  <si>
    <t>စွုံ</t>
  </si>
  <si>
    <t>shwone22</t>
  </si>
  <si>
    <t>स्वोन22</t>
  </si>
  <si>
    <t>စွုံး</t>
  </si>
  <si>
    <t>shwone23</t>
  </si>
  <si>
    <t>स्वोन23</t>
  </si>
  <si>
    <t>စွုဏ့်</t>
  </si>
  <si>
    <t>shwone31</t>
  </si>
  <si>
    <t>स्वोन31</t>
  </si>
  <si>
    <t>စွုဏ်</t>
  </si>
  <si>
    <t>shwone32</t>
  </si>
  <si>
    <t>स्वोन32</t>
  </si>
  <si>
    <t>စွုဏ်း</t>
  </si>
  <si>
    <t>shwone33</t>
  </si>
  <si>
    <t>स्वोन33</t>
  </si>
  <si>
    <t>စွုတ်</t>
  </si>
  <si>
    <t>shwOat</t>
  </si>
  <si>
    <t>स्वोट</t>
  </si>
  <si>
    <t>စွုပ်</t>
  </si>
  <si>
    <t>shwOap</t>
  </si>
  <si>
    <t>स्वोप</t>
  </si>
  <si>
    <t>စွော့</t>
  </si>
  <si>
    <t>shwau1</t>
  </si>
  <si>
    <t>स्वौ1</t>
  </si>
  <si>
    <t>စွော်</t>
  </si>
  <si>
    <t>shwau2</t>
  </si>
  <si>
    <t>स्वौ2</t>
  </si>
  <si>
    <t>စွော</t>
  </si>
  <si>
    <t>shwau3</t>
  </si>
  <si>
    <t>स्वौ3</t>
  </si>
  <si>
    <t>shwoun1</t>
  </si>
  <si>
    <t>स्वौन1</t>
  </si>
  <si>
    <t>shwoun2</t>
  </si>
  <si>
    <t>स्वौन2</t>
  </si>
  <si>
    <t>shwoun3</t>
  </si>
  <si>
    <t>स्वौन3</t>
  </si>
  <si>
    <t>စွောက်</t>
  </si>
  <si>
    <t>shwout</t>
  </si>
  <si>
    <t>स्वौत</t>
  </si>
  <si>
    <t>shwan1</t>
  </si>
  <si>
    <t>shwan2</t>
  </si>
  <si>
    <t>shwan3</t>
  </si>
  <si>
    <t>shwam1</t>
  </si>
  <si>
    <t>shwam2</t>
  </si>
  <si>
    <t>shwam3</t>
  </si>
  <si>
    <t>စွဏ်</t>
  </si>
  <si>
    <t>shwam4</t>
  </si>
  <si>
    <t>स्वं4</t>
  </si>
  <si>
    <t>စွှ</t>
  </si>
  <si>
    <t>စွှာ</t>
  </si>
  <si>
    <t>စွှား</t>
  </si>
  <si>
    <t>စွှိုင့်</t>
  </si>
  <si>
    <t>စွှိုင်</t>
  </si>
  <si>
    <t>စွှိုင်း</t>
  </si>
  <si>
    <t>စွှိုက်</t>
  </si>
  <si>
    <t>စွှက်</t>
  </si>
  <si>
    <t>စွှတ်</t>
  </si>
  <si>
    <t>စွှပ်</t>
  </si>
  <si>
    <t>စွှဒ်</t>
  </si>
  <si>
    <t>စွှာတ်</t>
  </si>
  <si>
    <t>စွှာသ်</t>
  </si>
  <si>
    <t>စွှိ</t>
  </si>
  <si>
    <t>စွှီ</t>
  </si>
  <si>
    <t>စွှီး</t>
  </si>
  <si>
    <t>စွှင့်</t>
  </si>
  <si>
    <t>စွှင်</t>
  </si>
  <si>
    <t>စွှင်း</t>
  </si>
  <si>
    <t>စွှေတ်</t>
  </si>
  <si>
    <t>စွှစ်</t>
  </si>
  <si>
    <t>စွှု</t>
  </si>
  <si>
    <t>စွှူ</t>
  </si>
  <si>
    <t>စွှူး</t>
  </si>
  <si>
    <t>စွှေ့</t>
  </si>
  <si>
    <t>စွှေ</t>
  </si>
  <si>
    <t>စွှေး</t>
  </si>
  <si>
    <t>စွှယ်</t>
  </si>
  <si>
    <t>စွှဲ</t>
  </si>
  <si>
    <t>စွှည့်</t>
  </si>
  <si>
    <t>စွှည်</t>
  </si>
  <si>
    <t>စွှည်း</t>
  </si>
  <si>
    <t>စွှိတ်</t>
  </si>
  <si>
    <t>စွှိပ်</t>
  </si>
  <si>
    <t>စွှိန့်</t>
  </si>
  <si>
    <t>စွှိန်</t>
  </si>
  <si>
    <t>စွှိန်း</t>
  </si>
  <si>
    <t>စွှိမ့်</t>
  </si>
  <si>
    <t>စွှိမ်</t>
  </si>
  <si>
    <t>စွှိမ်း</t>
  </si>
  <si>
    <t>စွှို့</t>
  </si>
  <si>
    <t>စွှို</t>
  </si>
  <si>
    <t>စွှိုး</t>
  </si>
  <si>
    <t>စွှုန့်</t>
  </si>
  <si>
    <t>စွှုန်</t>
  </si>
  <si>
    <t>စွှုန်း</t>
  </si>
  <si>
    <t>စွှုံ့</t>
  </si>
  <si>
    <t>စွှုံ</t>
  </si>
  <si>
    <t>စွှုံး</t>
  </si>
  <si>
    <t>စွှုဏ့်</t>
  </si>
  <si>
    <t>စွှုဏ်</t>
  </si>
  <si>
    <t>စွှုဏ်း</t>
  </si>
  <si>
    <t>စွှုတ်</t>
  </si>
  <si>
    <t>စွှုပ်</t>
  </si>
  <si>
    <t>စွှော့</t>
  </si>
  <si>
    <t>စွှော်</t>
  </si>
  <si>
    <t>စွှော</t>
  </si>
  <si>
    <t>စွှောက်</t>
  </si>
  <si>
    <t>စွှန့်</t>
  </si>
  <si>
    <t>စွှန်</t>
  </si>
  <si>
    <t>စွှန်း</t>
  </si>
  <si>
    <t>စွှမ့်</t>
  </si>
  <si>
    <t>စွှမ်</t>
  </si>
  <si>
    <t>စွှမ်း</t>
  </si>
  <si>
    <t>စွှံ့</t>
  </si>
  <si>
    <t>စွှံ</t>
  </si>
  <si>
    <t>စွှဏ်</t>
  </si>
  <si>
    <t>ဆျ</t>
  </si>
  <si>
    <t>sya1</t>
  </si>
  <si>
    <t>ဆျာ</t>
  </si>
  <si>
    <t>sya2</t>
  </si>
  <si>
    <t>ဆျား</t>
  </si>
  <si>
    <t>sya3</t>
  </si>
  <si>
    <t>ဆျိုင့်</t>
  </si>
  <si>
    <t>syine1</t>
  </si>
  <si>
    <t>ဆျိုင်</t>
  </si>
  <si>
    <t>syine2</t>
  </si>
  <si>
    <t>ဆျိုင်း</t>
  </si>
  <si>
    <t>syine3</t>
  </si>
  <si>
    <t>ဆျိုက်</t>
  </si>
  <si>
    <t>ဆျက်</t>
  </si>
  <si>
    <t>syet1</t>
  </si>
  <si>
    <t>ဆျတ်</t>
  </si>
  <si>
    <t>syut1</t>
  </si>
  <si>
    <t>ဆျပ်</t>
  </si>
  <si>
    <t>syut2</t>
  </si>
  <si>
    <t>ဆျဒ်</t>
  </si>
  <si>
    <t>syut3</t>
  </si>
  <si>
    <t>ဆျာတ်</t>
  </si>
  <si>
    <t>syut4</t>
  </si>
  <si>
    <t>ဆျာသ်</t>
  </si>
  <si>
    <t>syut5</t>
  </si>
  <si>
    <t>ဆျိ</t>
  </si>
  <si>
    <t>ဆျီ</t>
  </si>
  <si>
    <t>ဆျီး</t>
  </si>
  <si>
    <t>ဆျင့်</t>
  </si>
  <si>
    <t>syin1</t>
  </si>
  <si>
    <t>ဆျင်</t>
  </si>
  <si>
    <t>ဆျင်း</t>
  </si>
  <si>
    <t>syin3</t>
  </si>
  <si>
    <t>ဆျေတ်</t>
  </si>
  <si>
    <t>syit1</t>
  </si>
  <si>
    <t>ဆျစ်</t>
  </si>
  <si>
    <t>syit2</t>
  </si>
  <si>
    <t>ဆျု</t>
  </si>
  <si>
    <t>syu1</t>
  </si>
  <si>
    <t>ဆျူ</t>
  </si>
  <si>
    <t>syu2</t>
  </si>
  <si>
    <t>ဆျူး</t>
  </si>
  <si>
    <t>syu3</t>
  </si>
  <si>
    <t>ဆျွန့်</t>
  </si>
  <si>
    <t>syoon11</t>
  </si>
  <si>
    <t>ဆျွန်</t>
  </si>
  <si>
    <t>syoon12</t>
  </si>
  <si>
    <t>ဆျွန်း</t>
  </si>
  <si>
    <t>syoon13</t>
  </si>
  <si>
    <t>ဆျွမ့်</t>
  </si>
  <si>
    <t>syoon21</t>
  </si>
  <si>
    <t>ဆျွမ်</t>
  </si>
  <si>
    <t>syoon22</t>
  </si>
  <si>
    <t>ဆျွမ်း</t>
  </si>
  <si>
    <t>syoon23</t>
  </si>
  <si>
    <t>ဆျွံ့</t>
  </si>
  <si>
    <t>syoon31</t>
  </si>
  <si>
    <t>ဆျွံ</t>
  </si>
  <si>
    <t>syoon32</t>
  </si>
  <si>
    <t>ဆျွံး</t>
  </si>
  <si>
    <t>syoon33</t>
  </si>
  <si>
    <t>ဆျွတ်</t>
  </si>
  <si>
    <t>syoot1</t>
  </si>
  <si>
    <t>ဆျွပ်</t>
  </si>
  <si>
    <t>syoot2</t>
  </si>
  <si>
    <t>ဆျေ့</t>
  </si>
  <si>
    <t>syay1</t>
  </si>
  <si>
    <t>ဆျေ</t>
  </si>
  <si>
    <t>syay2</t>
  </si>
  <si>
    <t>ဆျေး</t>
  </si>
  <si>
    <t>syay3</t>
  </si>
  <si>
    <t>syeare11</t>
  </si>
  <si>
    <t>ဆျယ်</t>
  </si>
  <si>
    <t>syeare12</t>
  </si>
  <si>
    <t>ဆျဲ</t>
  </si>
  <si>
    <t>syeare13</t>
  </si>
  <si>
    <t>ဆျည့်</t>
  </si>
  <si>
    <t>syeare21</t>
  </si>
  <si>
    <t>ဆျည်</t>
  </si>
  <si>
    <t>syeare22</t>
  </si>
  <si>
    <t>ဆျည်း</t>
  </si>
  <si>
    <t>syeare23</t>
  </si>
  <si>
    <t>ဆျိတ်</t>
  </si>
  <si>
    <t>syate1</t>
  </si>
  <si>
    <t>ဆျိပ်</t>
  </si>
  <si>
    <t>syate2</t>
  </si>
  <si>
    <t>ဆျိန့်</t>
  </si>
  <si>
    <t>syain1</t>
  </si>
  <si>
    <t>ဆျိန်</t>
  </si>
  <si>
    <t>syain2</t>
  </si>
  <si>
    <t>ဆျိန်း</t>
  </si>
  <si>
    <t>syain3</t>
  </si>
  <si>
    <t>ဆျိမ့်</t>
  </si>
  <si>
    <t>syaim1</t>
  </si>
  <si>
    <t>ဆျိမ်</t>
  </si>
  <si>
    <t>syaim2</t>
  </si>
  <si>
    <t>ဆျိမ်း</t>
  </si>
  <si>
    <t>syaim3</t>
  </si>
  <si>
    <t>ဆျို့</t>
  </si>
  <si>
    <t>syo1</t>
  </si>
  <si>
    <t>ဆျို</t>
  </si>
  <si>
    <t>syo2</t>
  </si>
  <si>
    <t>ဆျိုး</t>
  </si>
  <si>
    <t>syo3</t>
  </si>
  <si>
    <t>ဆျုန့်</t>
  </si>
  <si>
    <t>syone11</t>
  </si>
  <si>
    <t>ဆျုန်</t>
  </si>
  <si>
    <t>syone12</t>
  </si>
  <si>
    <t>ဆျုန်း</t>
  </si>
  <si>
    <t>syone13</t>
  </si>
  <si>
    <t>ဆျုံ့</t>
  </si>
  <si>
    <t>syone21</t>
  </si>
  <si>
    <t>ဆျုံ</t>
  </si>
  <si>
    <t>syone22</t>
  </si>
  <si>
    <t>ဆျုံး</t>
  </si>
  <si>
    <t>syone23</t>
  </si>
  <si>
    <t>ဆျုဏ့်</t>
  </si>
  <si>
    <t>syone31</t>
  </si>
  <si>
    <t>ဆျုဏ်</t>
  </si>
  <si>
    <t>syone32</t>
  </si>
  <si>
    <t>ဆျုဏ်း</t>
  </si>
  <si>
    <t>syone33</t>
  </si>
  <si>
    <t>ဆျုတ်</t>
  </si>
  <si>
    <t>syOat</t>
  </si>
  <si>
    <t>ဆျုပ်</t>
  </si>
  <si>
    <t>syOap</t>
  </si>
  <si>
    <t>ဆျော့</t>
  </si>
  <si>
    <t>syau1</t>
  </si>
  <si>
    <t>ဆျော်</t>
  </si>
  <si>
    <t>syau2</t>
  </si>
  <si>
    <t>ဆျော</t>
  </si>
  <si>
    <t>syau3</t>
  </si>
  <si>
    <t>syoun1</t>
  </si>
  <si>
    <t>syoun2</t>
  </si>
  <si>
    <t>syoun3</t>
  </si>
  <si>
    <t>ဆျောက်</t>
  </si>
  <si>
    <t>syout</t>
  </si>
  <si>
    <t>ဆျန့်</t>
  </si>
  <si>
    <t>syan1</t>
  </si>
  <si>
    <t>ဆျန်</t>
  </si>
  <si>
    <t>syan2</t>
  </si>
  <si>
    <t>ဆျန်း</t>
  </si>
  <si>
    <t>syan3</t>
  </si>
  <si>
    <t>ဆျမ့်</t>
  </si>
  <si>
    <t>syam1</t>
  </si>
  <si>
    <t>ဆျမ်</t>
  </si>
  <si>
    <t>syam2</t>
  </si>
  <si>
    <t>ဆျမ်း</t>
  </si>
  <si>
    <t>syam3</t>
  </si>
  <si>
    <t>ဆျံ့</t>
  </si>
  <si>
    <t>ဆျံ</t>
  </si>
  <si>
    <t>ဆျဏ်</t>
  </si>
  <si>
    <t>syam4</t>
  </si>
  <si>
    <t>ဆြ</t>
  </si>
  <si>
    <t>ဆြာ</t>
  </si>
  <si>
    <t>ဆြား</t>
  </si>
  <si>
    <t>ဆြိုင့်</t>
  </si>
  <si>
    <t>ဆြိုင်</t>
  </si>
  <si>
    <t>ဆြိုင်း</t>
  </si>
  <si>
    <t>ဆြိုက်</t>
  </si>
  <si>
    <t>ဆြက်</t>
  </si>
  <si>
    <t>ဆြတ်</t>
  </si>
  <si>
    <t>ဆြပ်</t>
  </si>
  <si>
    <t>ဆြဒ်</t>
  </si>
  <si>
    <t>ဆြာတ်</t>
  </si>
  <si>
    <t>ဆြာသ်</t>
  </si>
  <si>
    <t>ဆြိ</t>
  </si>
  <si>
    <t>ဆြီ</t>
  </si>
  <si>
    <t>ဆြီး</t>
  </si>
  <si>
    <t>ဆြင့်</t>
  </si>
  <si>
    <t>ဆြင်</t>
  </si>
  <si>
    <t>ဆြင်း</t>
  </si>
  <si>
    <t>ဆြေတ်</t>
  </si>
  <si>
    <t>ဆြစ်</t>
  </si>
  <si>
    <t>ဆြု</t>
  </si>
  <si>
    <t>ဆြူ</t>
  </si>
  <si>
    <t>ဆြူး</t>
  </si>
  <si>
    <t>ဆြွန့်</t>
  </si>
  <si>
    <t>ဆြွန်</t>
  </si>
  <si>
    <t>ဆြွန်း</t>
  </si>
  <si>
    <t>ဆြွမ့်</t>
  </si>
  <si>
    <t>ဆြွမ်</t>
  </si>
  <si>
    <t>ဆြွမ်း</t>
  </si>
  <si>
    <t>ဆြွံ့</t>
  </si>
  <si>
    <t>ဆြွံ</t>
  </si>
  <si>
    <t>ဆြွံး</t>
  </si>
  <si>
    <t>ဆြွတ်</t>
  </si>
  <si>
    <t>ဆြွပ်</t>
  </si>
  <si>
    <t>ဆြေ့</t>
  </si>
  <si>
    <t>ဆြေ</t>
  </si>
  <si>
    <t>ဆြေး</t>
  </si>
  <si>
    <t>ဆြယ်</t>
  </si>
  <si>
    <t>ဆြဲ</t>
  </si>
  <si>
    <t>ဆြည့်</t>
  </si>
  <si>
    <t>ဆြည်</t>
  </si>
  <si>
    <t>ဆြည်း</t>
  </si>
  <si>
    <t>ဆြိတ်</t>
  </si>
  <si>
    <t>ဆြိပ်</t>
  </si>
  <si>
    <t>ဆြိန့်</t>
  </si>
  <si>
    <t>ဆြိန်</t>
  </si>
  <si>
    <t>ဆြိန်း</t>
  </si>
  <si>
    <t>ဆြိမ့်</t>
  </si>
  <si>
    <t>ဆြိမ်</t>
  </si>
  <si>
    <t>ဆြိမ်း</t>
  </si>
  <si>
    <t>ဆြို့</t>
  </si>
  <si>
    <t>ဆြို</t>
  </si>
  <si>
    <t>ဆြိုး</t>
  </si>
  <si>
    <t>ဆြုန့်</t>
  </si>
  <si>
    <t>ဆြုန်</t>
  </si>
  <si>
    <t>ဆြုန်း</t>
  </si>
  <si>
    <t>ဆြုံ့</t>
  </si>
  <si>
    <t>ဆြုံ</t>
  </si>
  <si>
    <t>ဆြုံး</t>
  </si>
  <si>
    <t>ဆြုဏ့်</t>
  </si>
  <si>
    <t>ဆြုဏ်</t>
  </si>
  <si>
    <t>ဆြုဏ်း</t>
  </si>
  <si>
    <t>ဆြုတ်</t>
  </si>
  <si>
    <t>ဆြုပ်</t>
  </si>
  <si>
    <t>ဆြော့</t>
  </si>
  <si>
    <t>ဆြော်</t>
  </si>
  <si>
    <t>ဆြော</t>
  </si>
  <si>
    <t>ဆြောက်</t>
  </si>
  <si>
    <t>ဆြန့်</t>
  </si>
  <si>
    <t>ဆြန်</t>
  </si>
  <si>
    <t>ဆြန်း</t>
  </si>
  <si>
    <t>ဆြမ့်</t>
  </si>
  <si>
    <t>ဆြမ်</t>
  </si>
  <si>
    <t>ဆြမ်း</t>
  </si>
  <si>
    <t>ဆြံ့</t>
  </si>
  <si>
    <t>ဆြံ</t>
  </si>
  <si>
    <t>ဆြဏ်</t>
  </si>
  <si>
    <t>ဆှ</t>
  </si>
  <si>
    <t>hsa1</t>
  </si>
  <si>
    <t>ဆှာ</t>
  </si>
  <si>
    <t>ဆှား</t>
  </si>
  <si>
    <t>hsa3</t>
  </si>
  <si>
    <t>ဆှိုင့်</t>
  </si>
  <si>
    <t>hsine1</t>
  </si>
  <si>
    <t>ဆှိုင်</t>
  </si>
  <si>
    <t>hsine2</t>
  </si>
  <si>
    <t>ဆှိုင်း</t>
  </si>
  <si>
    <t>hsine3</t>
  </si>
  <si>
    <t>ဆှိုက်</t>
  </si>
  <si>
    <t>ဆှက်</t>
  </si>
  <si>
    <t>hset1</t>
  </si>
  <si>
    <t>ဆှတ်</t>
  </si>
  <si>
    <t>hsut1</t>
  </si>
  <si>
    <t>ဆှပ်</t>
  </si>
  <si>
    <t>hsut2</t>
  </si>
  <si>
    <t>ဆှဒ်</t>
  </si>
  <si>
    <t>hsut3</t>
  </si>
  <si>
    <t>ဆှာတ်</t>
  </si>
  <si>
    <t>hsut4</t>
  </si>
  <si>
    <t>ဆှာသ်</t>
  </si>
  <si>
    <t>hsut5</t>
  </si>
  <si>
    <t>ဆှိ</t>
  </si>
  <si>
    <t>ဆှီ</t>
  </si>
  <si>
    <t>ဆှီး</t>
  </si>
  <si>
    <t>ဆှင့်</t>
  </si>
  <si>
    <t>hsin1</t>
  </si>
  <si>
    <t>ဆှင်</t>
  </si>
  <si>
    <t>ဆှင်း</t>
  </si>
  <si>
    <t>ဆှေတ်</t>
  </si>
  <si>
    <t>hsit1</t>
  </si>
  <si>
    <t>ဆှစ်</t>
  </si>
  <si>
    <t>hsit2</t>
  </si>
  <si>
    <t>ဆှု</t>
  </si>
  <si>
    <t>hsu1</t>
  </si>
  <si>
    <t>ဆှူ</t>
  </si>
  <si>
    <t>hsu2</t>
  </si>
  <si>
    <t>ဆှူး</t>
  </si>
  <si>
    <t>hsu3</t>
  </si>
  <si>
    <t>ဆှွန့်</t>
  </si>
  <si>
    <t>hsoon11</t>
  </si>
  <si>
    <t>ဆှွန်</t>
  </si>
  <si>
    <t>hsoon12</t>
  </si>
  <si>
    <t>ဆှွန်း</t>
  </si>
  <si>
    <t>hsoon13</t>
  </si>
  <si>
    <t>ဆှွမ့်</t>
  </si>
  <si>
    <t>hsoon21</t>
  </si>
  <si>
    <t>ဆှွမ်</t>
  </si>
  <si>
    <t>hsoon22</t>
  </si>
  <si>
    <t>ဆှွမ်း</t>
  </si>
  <si>
    <t>hsoon23</t>
  </si>
  <si>
    <t>ဆှွံ့</t>
  </si>
  <si>
    <t>hsoon31</t>
  </si>
  <si>
    <t>ဆှွံ</t>
  </si>
  <si>
    <t>hsoon32</t>
  </si>
  <si>
    <t>ဆှွံး</t>
  </si>
  <si>
    <t>hsoon33</t>
  </si>
  <si>
    <t>ဆှွတ်</t>
  </si>
  <si>
    <t>hsoot1</t>
  </si>
  <si>
    <t>ဆှွပ်</t>
  </si>
  <si>
    <t>hsoot2</t>
  </si>
  <si>
    <t>ဆှေ့</t>
  </si>
  <si>
    <t>hsay1</t>
  </si>
  <si>
    <t>ဆှေ</t>
  </si>
  <si>
    <t>hsay2</t>
  </si>
  <si>
    <t>ဆှေး</t>
  </si>
  <si>
    <t>hsay3</t>
  </si>
  <si>
    <t>hseare11</t>
  </si>
  <si>
    <t>ဆှယ်</t>
  </si>
  <si>
    <t>hseare12</t>
  </si>
  <si>
    <t>ဆှဲ</t>
  </si>
  <si>
    <t>hseare13</t>
  </si>
  <si>
    <t>ဆှည့်</t>
  </si>
  <si>
    <t>hseare21</t>
  </si>
  <si>
    <t>ဆှည်</t>
  </si>
  <si>
    <t>hseare22</t>
  </si>
  <si>
    <t>ဆှည်း</t>
  </si>
  <si>
    <t>hseare23</t>
  </si>
  <si>
    <t>ဆှိတ်</t>
  </si>
  <si>
    <t>hsate1</t>
  </si>
  <si>
    <t>ဆှိပ်</t>
  </si>
  <si>
    <t>hsate2</t>
  </si>
  <si>
    <t>ဆှိန့်</t>
  </si>
  <si>
    <t>ဆှိန်</t>
  </si>
  <si>
    <t>hsain2</t>
  </si>
  <si>
    <t>ဆှိန်း</t>
  </si>
  <si>
    <t>hsain3</t>
  </si>
  <si>
    <t>ဆှိမ့်</t>
  </si>
  <si>
    <t>hsaim1</t>
  </si>
  <si>
    <t>ဆှိမ်</t>
  </si>
  <si>
    <t>hsaim2</t>
  </si>
  <si>
    <t>ဆှိမ်း</t>
  </si>
  <si>
    <t>hsaim3</t>
  </si>
  <si>
    <t>ဆှို့</t>
  </si>
  <si>
    <t>hso1</t>
  </si>
  <si>
    <t>ဆှို</t>
  </si>
  <si>
    <t>ဆှိုး</t>
  </si>
  <si>
    <t>hso3</t>
  </si>
  <si>
    <t>ဆှုန့်</t>
  </si>
  <si>
    <t>hsone11</t>
  </si>
  <si>
    <t>ဆှုန်</t>
  </si>
  <si>
    <t>hsone12</t>
  </si>
  <si>
    <t>ဆှုန်း</t>
  </si>
  <si>
    <t>hsone13</t>
  </si>
  <si>
    <t>ဆှုံ့</t>
  </si>
  <si>
    <t>hsone21</t>
  </si>
  <si>
    <t>ဆှုံ</t>
  </si>
  <si>
    <t>hsone22</t>
  </si>
  <si>
    <t>ဆှုံး</t>
  </si>
  <si>
    <t>hsone23</t>
  </si>
  <si>
    <t>ဆှုဏ့်</t>
  </si>
  <si>
    <t>hsone31</t>
  </si>
  <si>
    <t>ဆှုဏ်</t>
  </si>
  <si>
    <t>hsone32</t>
  </si>
  <si>
    <t>ဆှုဏ်း</t>
  </si>
  <si>
    <t>hsone33</t>
  </si>
  <si>
    <t>ဆှုတ်</t>
  </si>
  <si>
    <t>hsOat</t>
  </si>
  <si>
    <t>ဆှုပ်</t>
  </si>
  <si>
    <t>hsOap</t>
  </si>
  <si>
    <t>ဆှော့</t>
  </si>
  <si>
    <t>hsau1</t>
  </si>
  <si>
    <t>ဆှော်</t>
  </si>
  <si>
    <t>hsau2</t>
  </si>
  <si>
    <t>ဆှော</t>
  </si>
  <si>
    <t>hsau3</t>
  </si>
  <si>
    <t>hsoun1</t>
  </si>
  <si>
    <t>hsoun2</t>
  </si>
  <si>
    <t>hsoun3</t>
  </si>
  <si>
    <t>ဆှောက်</t>
  </si>
  <si>
    <t>hsout</t>
  </si>
  <si>
    <t>ဆှန့်</t>
  </si>
  <si>
    <t>hsan1</t>
  </si>
  <si>
    <t>ဆှန်</t>
  </si>
  <si>
    <t>hsan2</t>
  </si>
  <si>
    <t>ဆှန်း</t>
  </si>
  <si>
    <t>hsan3</t>
  </si>
  <si>
    <t>ဆှမ့်</t>
  </si>
  <si>
    <t>hsam1</t>
  </si>
  <si>
    <t>ဆှမ်</t>
  </si>
  <si>
    <t>hsam2</t>
  </si>
  <si>
    <t>ဆှမ်း</t>
  </si>
  <si>
    <t>hsam3</t>
  </si>
  <si>
    <t>ဆှံ့</t>
  </si>
  <si>
    <t>ဆှံ</t>
  </si>
  <si>
    <t>ဆှဏ်</t>
  </si>
  <si>
    <t>hsam4</t>
  </si>
  <si>
    <t>ဆွ</t>
  </si>
  <si>
    <t>swa1</t>
  </si>
  <si>
    <t>ဆွာ</t>
  </si>
  <si>
    <t>swa2</t>
  </si>
  <si>
    <t>ဆွား</t>
  </si>
  <si>
    <t>swa3</t>
  </si>
  <si>
    <t>ဆွိုင့်</t>
  </si>
  <si>
    <t>swine1</t>
  </si>
  <si>
    <t>ဆွိုင်</t>
  </si>
  <si>
    <t>swine2</t>
  </si>
  <si>
    <t>ဆွိုင်း</t>
  </si>
  <si>
    <t>swine3</t>
  </si>
  <si>
    <t>ဆွိုက်</t>
  </si>
  <si>
    <t>ဆွက်</t>
  </si>
  <si>
    <t>swet1</t>
  </si>
  <si>
    <t>swut1</t>
  </si>
  <si>
    <t>swut2</t>
  </si>
  <si>
    <t>ဆွဒ်</t>
  </si>
  <si>
    <t>swut3</t>
  </si>
  <si>
    <t>ဆွာတ်</t>
  </si>
  <si>
    <t>swut4</t>
  </si>
  <si>
    <t>ဆွာသ်</t>
  </si>
  <si>
    <t>swut5</t>
  </si>
  <si>
    <t>ဆွိ</t>
  </si>
  <si>
    <t>ဆွီ</t>
  </si>
  <si>
    <t>ဆွီး</t>
  </si>
  <si>
    <t>ဆွင့်</t>
  </si>
  <si>
    <t>swin1</t>
  </si>
  <si>
    <t>ဆွင်</t>
  </si>
  <si>
    <t>ဆွင်း</t>
  </si>
  <si>
    <t>swin3</t>
  </si>
  <si>
    <t>ဆွေတ်</t>
  </si>
  <si>
    <t>swit1</t>
  </si>
  <si>
    <t>ဆွစ်</t>
  </si>
  <si>
    <t>swit2</t>
  </si>
  <si>
    <t>ဆွု</t>
  </si>
  <si>
    <t>swu1</t>
  </si>
  <si>
    <t>ဆွူ</t>
  </si>
  <si>
    <t>swu2</t>
  </si>
  <si>
    <t>ဆွူး</t>
  </si>
  <si>
    <t>swu3</t>
  </si>
  <si>
    <t>ဆွေ့</t>
  </si>
  <si>
    <t>sway1</t>
  </si>
  <si>
    <t>ဆွေ</t>
  </si>
  <si>
    <t>sway2</t>
  </si>
  <si>
    <t>ဆွေး</t>
  </si>
  <si>
    <t>sway3</t>
  </si>
  <si>
    <t>sweare11</t>
  </si>
  <si>
    <t>ဆွယ်</t>
  </si>
  <si>
    <t>sweare12</t>
  </si>
  <si>
    <t>ဆွဲ</t>
  </si>
  <si>
    <t>sweare13</t>
  </si>
  <si>
    <t>ဆွည့်</t>
  </si>
  <si>
    <t>sweare21</t>
  </si>
  <si>
    <t>ဆွည်</t>
  </si>
  <si>
    <t>sweare22</t>
  </si>
  <si>
    <t>ဆွည်း</t>
  </si>
  <si>
    <t>sweare23</t>
  </si>
  <si>
    <t>ဆွိတ်</t>
  </si>
  <si>
    <t>swate1</t>
  </si>
  <si>
    <t>ဆွိပ်</t>
  </si>
  <si>
    <t>swate2</t>
  </si>
  <si>
    <t>ဆွိန့်</t>
  </si>
  <si>
    <t>swain1</t>
  </si>
  <si>
    <t>ဆွိန်</t>
  </si>
  <si>
    <t>swain2</t>
  </si>
  <si>
    <t>ဆွိန်း</t>
  </si>
  <si>
    <t>swain3</t>
  </si>
  <si>
    <t>ဆွိမ့်</t>
  </si>
  <si>
    <t>swaim1</t>
  </si>
  <si>
    <t>ဆွိမ်</t>
  </si>
  <si>
    <t>swaim2</t>
  </si>
  <si>
    <t>ဆွိမ်း</t>
  </si>
  <si>
    <t>swaim3</t>
  </si>
  <si>
    <t>ဆွို့</t>
  </si>
  <si>
    <t>swo1</t>
  </si>
  <si>
    <t>ဆွို</t>
  </si>
  <si>
    <t>swo2</t>
  </si>
  <si>
    <t>ဆွိုး</t>
  </si>
  <si>
    <t>swo3</t>
  </si>
  <si>
    <t>ဆွုန့်</t>
  </si>
  <si>
    <t>swone11</t>
  </si>
  <si>
    <t>ဆွုန်</t>
  </si>
  <si>
    <t>swone12</t>
  </si>
  <si>
    <t>ဆွုန်း</t>
  </si>
  <si>
    <t>swone13</t>
  </si>
  <si>
    <t>ဆွုံ့</t>
  </si>
  <si>
    <t>swone21</t>
  </si>
  <si>
    <t>ဆွုံ</t>
  </si>
  <si>
    <t>swone22</t>
  </si>
  <si>
    <t>ဆွုံး</t>
  </si>
  <si>
    <t>swone23</t>
  </si>
  <si>
    <t>ဆွုဏ့်</t>
  </si>
  <si>
    <t>swone31</t>
  </si>
  <si>
    <t>ဆွုဏ်</t>
  </si>
  <si>
    <t>swone32</t>
  </si>
  <si>
    <t>ဆွုဏ်း</t>
  </si>
  <si>
    <t>swone33</t>
  </si>
  <si>
    <t>ဆွုတ်</t>
  </si>
  <si>
    <t>swOat</t>
  </si>
  <si>
    <t>ဆွုပ်</t>
  </si>
  <si>
    <t>swOap</t>
  </si>
  <si>
    <t>ဆွော့</t>
  </si>
  <si>
    <t>swau1</t>
  </si>
  <si>
    <t>ဆွော်</t>
  </si>
  <si>
    <t>swau2</t>
  </si>
  <si>
    <t>ဆွော</t>
  </si>
  <si>
    <t>swau3</t>
  </si>
  <si>
    <t>swoun1</t>
  </si>
  <si>
    <t>swoun2</t>
  </si>
  <si>
    <t>swoun3</t>
  </si>
  <si>
    <t>ဆွောက်</t>
  </si>
  <si>
    <t>swout</t>
  </si>
  <si>
    <t>swan1</t>
  </si>
  <si>
    <t>swan2</t>
  </si>
  <si>
    <t>swan3</t>
  </si>
  <si>
    <t>swam1</t>
  </si>
  <si>
    <t>swam2</t>
  </si>
  <si>
    <t>swam3</t>
  </si>
  <si>
    <t>ဆွဏ်</t>
  </si>
  <si>
    <t>swam4</t>
  </si>
  <si>
    <t>ဆွှ</t>
  </si>
  <si>
    <t>ဆွှာ</t>
  </si>
  <si>
    <t>ဆွှား</t>
  </si>
  <si>
    <t>ဆွှိုင့်</t>
  </si>
  <si>
    <t>ဆွှိုင်</t>
  </si>
  <si>
    <t>ဆွှိုင်း</t>
  </si>
  <si>
    <t>ဆွှိုက်</t>
  </si>
  <si>
    <t>ဆွှက်</t>
  </si>
  <si>
    <t>ဆွှတ်</t>
  </si>
  <si>
    <t>ဆွှပ်</t>
  </si>
  <si>
    <t>ဆွှဒ်</t>
  </si>
  <si>
    <t>ဆွှာတ်</t>
  </si>
  <si>
    <t>ဆွှာသ်</t>
  </si>
  <si>
    <t>ဆွှိ</t>
  </si>
  <si>
    <t>ဆွှီ</t>
  </si>
  <si>
    <t>ဆွှီး</t>
  </si>
  <si>
    <t>ဆွှင့်</t>
  </si>
  <si>
    <t>ဆွှင်</t>
  </si>
  <si>
    <t>ဆွှင်း</t>
  </si>
  <si>
    <t>ဆွှေတ်</t>
  </si>
  <si>
    <t>ဆွှစ်</t>
  </si>
  <si>
    <t>ဆွှု</t>
  </si>
  <si>
    <t>ဆွှူ</t>
  </si>
  <si>
    <t>ဆွှူး</t>
  </si>
  <si>
    <t>ဆွှေ့</t>
  </si>
  <si>
    <t>ဆွှေ</t>
  </si>
  <si>
    <t>ဆွှေး</t>
  </si>
  <si>
    <t>ဆွှယ်</t>
  </si>
  <si>
    <t>ဆွှဲ</t>
  </si>
  <si>
    <t>ဆွှည့်</t>
  </si>
  <si>
    <t>ဆွှည်</t>
  </si>
  <si>
    <t>ဆွှည်း</t>
  </si>
  <si>
    <t>ဆွှိတ်</t>
  </si>
  <si>
    <t>ဆွှိပ်</t>
  </si>
  <si>
    <t>ဆွှိန့်</t>
  </si>
  <si>
    <t>ဆွှိန်</t>
  </si>
  <si>
    <t>ဆွှိန်း</t>
  </si>
  <si>
    <t>ဆွှိမ့်</t>
  </si>
  <si>
    <t>ဆွှိမ်</t>
  </si>
  <si>
    <t>ဆွှိမ်း</t>
  </si>
  <si>
    <t>ဆွှို့</t>
  </si>
  <si>
    <t>ဆွှို</t>
  </si>
  <si>
    <t>ဆွှိုး</t>
  </si>
  <si>
    <t>ဆွှုန့်</t>
  </si>
  <si>
    <t>ဆွှုန်</t>
  </si>
  <si>
    <t>ဆွှုန်း</t>
  </si>
  <si>
    <t>ဆွှုံ့</t>
  </si>
  <si>
    <t>ဆွှုံ</t>
  </si>
  <si>
    <t>ဆွှုံး</t>
  </si>
  <si>
    <t>ဆွှုဏ့်</t>
  </si>
  <si>
    <t>ဆွှုဏ်</t>
  </si>
  <si>
    <t>ဆွှုဏ်း</t>
  </si>
  <si>
    <t>ဆွှုတ်</t>
  </si>
  <si>
    <t>ဆွှုပ်</t>
  </si>
  <si>
    <t>ဆွှော့</t>
  </si>
  <si>
    <t>ဆွှော်</t>
  </si>
  <si>
    <t>ဆွှော</t>
  </si>
  <si>
    <t>ဆွှောက်</t>
  </si>
  <si>
    <t>ဆွှန့်</t>
  </si>
  <si>
    <t>ဆွှန်</t>
  </si>
  <si>
    <t>ဆွှန်း</t>
  </si>
  <si>
    <t>ဆွှမ့်</t>
  </si>
  <si>
    <t>ဆွှမ်</t>
  </si>
  <si>
    <t>ဆွှမ်း</t>
  </si>
  <si>
    <t>ဆွှံ့</t>
  </si>
  <si>
    <t>ဆွှံ</t>
  </si>
  <si>
    <t>ဆွှဏ်</t>
  </si>
  <si>
    <t>ဟျ</t>
  </si>
  <si>
    <t>ဟျာ</t>
  </si>
  <si>
    <t>ဟျား</t>
  </si>
  <si>
    <t>ဟျိုင့်</t>
  </si>
  <si>
    <t>ဟျိုင်</t>
  </si>
  <si>
    <t>ဟျိုင်း</t>
  </si>
  <si>
    <t>ဟျိုက်</t>
  </si>
  <si>
    <t>ဟျက်</t>
  </si>
  <si>
    <t>ဟျတ်</t>
  </si>
  <si>
    <t>ဟျပ်</t>
  </si>
  <si>
    <t>ဟျဒ်</t>
  </si>
  <si>
    <t>ဟျာတ်</t>
  </si>
  <si>
    <t>ဟျာသ်</t>
  </si>
  <si>
    <t>ဟျိ</t>
  </si>
  <si>
    <t>ဟျီ</t>
  </si>
  <si>
    <t>ဟျီး</t>
  </si>
  <si>
    <t>ဟျင့်</t>
  </si>
  <si>
    <t>ဟျင်</t>
  </si>
  <si>
    <t>ဟျင်း</t>
  </si>
  <si>
    <t>ဟျေတ်</t>
  </si>
  <si>
    <t>ဟျစ်</t>
  </si>
  <si>
    <t>ဟျု</t>
  </si>
  <si>
    <t>ဟျူ</t>
  </si>
  <si>
    <t>ဟျူး</t>
  </si>
  <si>
    <t>ဟျွန့်</t>
  </si>
  <si>
    <t>ဟျွန်</t>
  </si>
  <si>
    <t>ဟျွန်း</t>
  </si>
  <si>
    <t>ဟျွမ့်</t>
  </si>
  <si>
    <t>ဟျွမ်</t>
  </si>
  <si>
    <t>ဟျွမ်း</t>
  </si>
  <si>
    <t>ဟျွံ့</t>
  </si>
  <si>
    <t>ဟျွံ</t>
  </si>
  <si>
    <t>ဟျွံး</t>
  </si>
  <si>
    <t>ဟျွတ်</t>
  </si>
  <si>
    <t>ဟျွပ်</t>
  </si>
  <si>
    <t>ဟျေ့</t>
  </si>
  <si>
    <t>ဟျေ</t>
  </si>
  <si>
    <t>ဟျေး</t>
  </si>
  <si>
    <t>ဟျယ်</t>
  </si>
  <si>
    <t>ဟျဲ</t>
  </si>
  <si>
    <t>ဟျည့်</t>
  </si>
  <si>
    <t>ဟျည်</t>
  </si>
  <si>
    <t>ဟျည်း</t>
  </si>
  <si>
    <t>ဟျိတ်</t>
  </si>
  <si>
    <t>ဟျိပ်</t>
  </si>
  <si>
    <t>ဟျိန့်</t>
  </si>
  <si>
    <t>ဟျိန်</t>
  </si>
  <si>
    <t>ဟျိန်း</t>
  </si>
  <si>
    <t>ဟျိမ့်</t>
  </si>
  <si>
    <t>ဟျိမ်</t>
  </si>
  <si>
    <t>ဟျိမ်း</t>
  </si>
  <si>
    <t>ဟျို့</t>
  </si>
  <si>
    <t>ဟျို</t>
  </si>
  <si>
    <t>ဟျိုး</t>
  </si>
  <si>
    <t>ဟျုန့်</t>
  </si>
  <si>
    <t>ဟျုန်</t>
  </si>
  <si>
    <t>ဟျုန်း</t>
  </si>
  <si>
    <t>ဟျုံ့</t>
  </si>
  <si>
    <t>ဟျုံ</t>
  </si>
  <si>
    <t>ဟျုံး</t>
  </si>
  <si>
    <t>ဟျုဏ့်</t>
  </si>
  <si>
    <t>ဟျုဏ်</t>
  </si>
  <si>
    <t>ဟျုဏ်း</t>
  </si>
  <si>
    <t>ဟျုတ်</t>
  </si>
  <si>
    <t>ဟျုပ်</t>
  </si>
  <si>
    <t>ဟျော့</t>
  </si>
  <si>
    <t>ဟျော်</t>
  </si>
  <si>
    <t>ဟျော</t>
  </si>
  <si>
    <t>ဟျောက်</t>
  </si>
  <si>
    <t>ဟျန့်</t>
  </si>
  <si>
    <t>ဟျန်</t>
  </si>
  <si>
    <t>ဟျန်း</t>
  </si>
  <si>
    <t>ဟျမ့်</t>
  </si>
  <si>
    <t>ဟျမ်</t>
  </si>
  <si>
    <t>ဟျမ်း</t>
  </si>
  <si>
    <t>ဟျံ့</t>
  </si>
  <si>
    <t>ဟျံ</t>
  </si>
  <si>
    <t>ဟျဏ်</t>
  </si>
  <si>
    <t>ဟြ</t>
  </si>
  <si>
    <t>ဟြာ</t>
  </si>
  <si>
    <t>ဟြား</t>
  </si>
  <si>
    <t>ဟြိုင့်</t>
  </si>
  <si>
    <t>ဟြိုင်</t>
  </si>
  <si>
    <t>ဟြိုင်း</t>
  </si>
  <si>
    <t>ဟြိုက်</t>
  </si>
  <si>
    <t>ဟြက်</t>
  </si>
  <si>
    <t>ဟြတ်</t>
  </si>
  <si>
    <t>ဟြပ်</t>
  </si>
  <si>
    <t>ဟြဒ်</t>
  </si>
  <si>
    <t>ဟြာတ်</t>
  </si>
  <si>
    <t>ဟြာသ်</t>
  </si>
  <si>
    <t>ဟြိ</t>
  </si>
  <si>
    <t>ဟြီ</t>
  </si>
  <si>
    <t>ဟြီး</t>
  </si>
  <si>
    <t>ဟြင့်</t>
  </si>
  <si>
    <t>ဟြင်</t>
  </si>
  <si>
    <t>ဟြင်း</t>
  </si>
  <si>
    <t>ဟြေတ်</t>
  </si>
  <si>
    <t>ဟြစ်</t>
  </si>
  <si>
    <t>ဟြု</t>
  </si>
  <si>
    <t>ဟြူ</t>
  </si>
  <si>
    <t>ဟြူး</t>
  </si>
  <si>
    <t>ဟြွန့်</t>
  </si>
  <si>
    <t>ဟြွန်</t>
  </si>
  <si>
    <t>ဟြွန်း</t>
  </si>
  <si>
    <t>ဟြွမ့်</t>
  </si>
  <si>
    <t>ဟြွမ်</t>
  </si>
  <si>
    <t>ဟြွမ်း</t>
  </si>
  <si>
    <t>ဟြွံ့</t>
  </si>
  <si>
    <t>ဟြွံ</t>
  </si>
  <si>
    <t>ဟြွံး</t>
  </si>
  <si>
    <t>ဟြွတ်</t>
  </si>
  <si>
    <t>ဟြွပ်</t>
  </si>
  <si>
    <t>ဟြေ့</t>
  </si>
  <si>
    <t>ဟြေ</t>
  </si>
  <si>
    <t>ဟြေး</t>
  </si>
  <si>
    <t>ဟြယ်</t>
  </si>
  <si>
    <t>ဟြဲ</t>
  </si>
  <si>
    <t>ဟြည့်</t>
  </si>
  <si>
    <t>ဟြည်</t>
  </si>
  <si>
    <t>ဟြည်း</t>
  </si>
  <si>
    <t>ဟြိတ်</t>
  </si>
  <si>
    <t>ဟြိပ်</t>
  </si>
  <si>
    <t>ဟြိန့်</t>
  </si>
  <si>
    <t>ဟြိန်</t>
  </si>
  <si>
    <t>ဟြိန်း</t>
  </si>
  <si>
    <t>ဟြိမ့်</t>
  </si>
  <si>
    <t>ဟြိမ်</t>
  </si>
  <si>
    <t>ဟြိမ်း</t>
  </si>
  <si>
    <t>ဟြို့</t>
  </si>
  <si>
    <t>ဟြို</t>
  </si>
  <si>
    <t>ဟြိုး</t>
  </si>
  <si>
    <t>ဟြုန့်</t>
  </si>
  <si>
    <t>ဟြုန်</t>
  </si>
  <si>
    <t>ဟြုန်း</t>
  </si>
  <si>
    <t>ဟြုံ့</t>
  </si>
  <si>
    <t>ဟြုံ</t>
  </si>
  <si>
    <t>ဟြုံး</t>
  </si>
  <si>
    <t>ဟြုဏ့်</t>
  </si>
  <si>
    <t>ဟြုဏ်</t>
  </si>
  <si>
    <t>ဟြုဏ်း</t>
  </si>
  <si>
    <t>ဟြုတ်</t>
  </si>
  <si>
    <t>ဟြုပ်</t>
  </si>
  <si>
    <t>ဟြော့</t>
  </si>
  <si>
    <t>ဟြော်</t>
  </si>
  <si>
    <t>ဟြော</t>
  </si>
  <si>
    <t>ဟြောက်</t>
  </si>
  <si>
    <t>ဟြန့်</t>
  </si>
  <si>
    <t>ဟြန်</t>
  </si>
  <si>
    <t>ဟြန်း</t>
  </si>
  <si>
    <t>ဟြမ့်</t>
  </si>
  <si>
    <t>ဟြမ်</t>
  </si>
  <si>
    <t>ဟြမ်း</t>
  </si>
  <si>
    <t>ဟြံ့</t>
  </si>
  <si>
    <t>ဟြံ</t>
  </si>
  <si>
    <t>ဟြဏ်</t>
  </si>
  <si>
    <t>ဟှ</t>
  </si>
  <si>
    <t>hha1</t>
  </si>
  <si>
    <t>ဟှာ</t>
  </si>
  <si>
    <t>hha2</t>
  </si>
  <si>
    <t>ह्हा2</t>
  </si>
  <si>
    <t>ဟှား</t>
  </si>
  <si>
    <t>hha3</t>
  </si>
  <si>
    <t>ह्हा3</t>
  </si>
  <si>
    <t>ဟှိုင့်</t>
  </si>
  <si>
    <t>hhine1</t>
  </si>
  <si>
    <t>ह्हाइन1</t>
  </si>
  <si>
    <t>ဟှိုင်</t>
  </si>
  <si>
    <t>hhine2</t>
  </si>
  <si>
    <t>ह्हाइन2</t>
  </si>
  <si>
    <t>ဟှိုင်း</t>
  </si>
  <si>
    <t>hhine3</t>
  </si>
  <si>
    <t>ह्हाइन3</t>
  </si>
  <si>
    <t>ဟှိုက်</t>
  </si>
  <si>
    <t>ဟှက်</t>
  </si>
  <si>
    <t>hhet1</t>
  </si>
  <si>
    <t>ဟှတ်</t>
  </si>
  <si>
    <t>hhut1</t>
  </si>
  <si>
    <t>ဟှပ်</t>
  </si>
  <si>
    <t>hhut2</t>
  </si>
  <si>
    <t>ဟှဒ်</t>
  </si>
  <si>
    <t>hhut3</t>
  </si>
  <si>
    <t>ဟှာတ်</t>
  </si>
  <si>
    <t>hhut4</t>
  </si>
  <si>
    <t>ဟှာသ်</t>
  </si>
  <si>
    <t>hhut5</t>
  </si>
  <si>
    <t>ဟှိ</t>
  </si>
  <si>
    <t>ह्हि1</t>
  </si>
  <si>
    <t>ဟှီ</t>
  </si>
  <si>
    <t>ह्हि2</t>
  </si>
  <si>
    <t>ဟှီး</t>
  </si>
  <si>
    <t>ह्हि3</t>
  </si>
  <si>
    <t>ဟှင့်</t>
  </si>
  <si>
    <t>hhin1</t>
  </si>
  <si>
    <t>ह्हिन1</t>
  </si>
  <si>
    <t>ဟှင်</t>
  </si>
  <si>
    <t>ह्हिन2</t>
  </si>
  <si>
    <t>ဟှင်း</t>
  </si>
  <si>
    <t>hhin3</t>
  </si>
  <si>
    <t>ह्हिन3</t>
  </si>
  <si>
    <t>ဟှေတ်</t>
  </si>
  <si>
    <t>hhit1</t>
  </si>
  <si>
    <t>ဟှစ်</t>
  </si>
  <si>
    <t>hhit2</t>
  </si>
  <si>
    <t>ဟှု</t>
  </si>
  <si>
    <t>hhu1</t>
  </si>
  <si>
    <t>ह्हु1</t>
  </si>
  <si>
    <t>ဟှူ</t>
  </si>
  <si>
    <t>hhu2</t>
  </si>
  <si>
    <t>ह्हु2</t>
  </si>
  <si>
    <t>ဟှူး</t>
  </si>
  <si>
    <t>hhu3</t>
  </si>
  <si>
    <t>ह्हु3</t>
  </si>
  <si>
    <t>ဟှွန့်</t>
  </si>
  <si>
    <t>hhoon11</t>
  </si>
  <si>
    <t>ह्हुन11</t>
  </si>
  <si>
    <t>ဟှွန်</t>
  </si>
  <si>
    <t>hhoon12</t>
  </si>
  <si>
    <t>ह्हुन12</t>
  </si>
  <si>
    <t>ဟှွန်း</t>
  </si>
  <si>
    <t>hhoon13</t>
  </si>
  <si>
    <t>ह्हुन13</t>
  </si>
  <si>
    <t>ဟှွမ့်</t>
  </si>
  <si>
    <t>hhoon21</t>
  </si>
  <si>
    <t>ह्हुन21</t>
  </si>
  <si>
    <t>ဟှွမ်</t>
  </si>
  <si>
    <t>hhoon22</t>
  </si>
  <si>
    <t>ह्हुन22</t>
  </si>
  <si>
    <t>ဟှွမ်း</t>
  </si>
  <si>
    <t>hhoon23</t>
  </si>
  <si>
    <t>ह्हुन23</t>
  </si>
  <si>
    <t>ဟှွံ့</t>
  </si>
  <si>
    <t>hhoon31</t>
  </si>
  <si>
    <t>ह्हुन31</t>
  </si>
  <si>
    <t>ဟှွံ</t>
  </si>
  <si>
    <t>hhoon32</t>
  </si>
  <si>
    <t>ह्हुन32</t>
  </si>
  <si>
    <t>ဟှွံး</t>
  </si>
  <si>
    <t>hhoon33</t>
  </si>
  <si>
    <t>ह्हुन33</t>
  </si>
  <si>
    <t>ဟှွတ်</t>
  </si>
  <si>
    <t>hhoot1</t>
  </si>
  <si>
    <t>ह्हुत1</t>
  </si>
  <si>
    <t>ဟှွပ်</t>
  </si>
  <si>
    <t>hhoot2</t>
  </si>
  <si>
    <t>ह्हुत2</t>
  </si>
  <si>
    <t>ဟှေ့</t>
  </si>
  <si>
    <t>hhay1</t>
  </si>
  <si>
    <t>ह्हे1</t>
  </si>
  <si>
    <t>ဟှေ</t>
  </si>
  <si>
    <t>hhay2</t>
  </si>
  <si>
    <t>ह्हे2</t>
  </si>
  <si>
    <t>ဟှေး</t>
  </si>
  <si>
    <t>hhay3</t>
  </si>
  <si>
    <t>ह्हे3</t>
  </si>
  <si>
    <t>hheare11</t>
  </si>
  <si>
    <t>ह्हे³¹11</t>
  </si>
  <si>
    <t>ဟှယ်</t>
  </si>
  <si>
    <t>hheare12</t>
  </si>
  <si>
    <t>ह्हे³¹12</t>
  </si>
  <si>
    <t>ဟှဲ</t>
  </si>
  <si>
    <t>hheare13</t>
  </si>
  <si>
    <t>ह्हे³¹13</t>
  </si>
  <si>
    <t>ဟှည့်</t>
  </si>
  <si>
    <t>hheare21</t>
  </si>
  <si>
    <t>ह्हे³¹21</t>
  </si>
  <si>
    <t>ဟှည်</t>
  </si>
  <si>
    <t>hheare22</t>
  </si>
  <si>
    <t>ह्हे³¹22</t>
  </si>
  <si>
    <t>ဟှည်း</t>
  </si>
  <si>
    <t>hheare23</t>
  </si>
  <si>
    <t>ह्हे³¹23</t>
  </si>
  <si>
    <t>ဟှိတ်</t>
  </si>
  <si>
    <t>hhate1</t>
  </si>
  <si>
    <t>ह्है1</t>
  </si>
  <si>
    <t>ဟှိပ်</t>
  </si>
  <si>
    <t>hhate2</t>
  </si>
  <si>
    <t>ह्है2</t>
  </si>
  <si>
    <t>ဟှိန့်</t>
  </si>
  <si>
    <t>hhain1</t>
  </si>
  <si>
    <t>ह्हैन11</t>
  </si>
  <si>
    <t>ဟှိန်</t>
  </si>
  <si>
    <t>hhain2</t>
  </si>
  <si>
    <t>ह्हैन12</t>
  </si>
  <si>
    <t>ဟှိန်း</t>
  </si>
  <si>
    <t>hhain3</t>
  </si>
  <si>
    <t>ह्हैन13</t>
  </si>
  <si>
    <t>ဟှိမ့်</t>
  </si>
  <si>
    <t>hhaim1</t>
  </si>
  <si>
    <t>ह्हैम1</t>
  </si>
  <si>
    <t>ဟှိမ်</t>
  </si>
  <si>
    <t>hhaim2</t>
  </si>
  <si>
    <t>ह्हैम2</t>
  </si>
  <si>
    <t>ဟှိမ်း</t>
  </si>
  <si>
    <t>hhaim3</t>
  </si>
  <si>
    <t>ह्हैम3</t>
  </si>
  <si>
    <t>ဟှို့</t>
  </si>
  <si>
    <t>hho1</t>
  </si>
  <si>
    <t>ह्हो1</t>
  </si>
  <si>
    <t>ဟှို</t>
  </si>
  <si>
    <t>hho2</t>
  </si>
  <si>
    <t>ह्हो2</t>
  </si>
  <si>
    <t>ဟှိုး</t>
  </si>
  <si>
    <t>hho3</t>
  </si>
  <si>
    <t>ह्हो3</t>
  </si>
  <si>
    <t>ဟှုန့်</t>
  </si>
  <si>
    <t>hhone11</t>
  </si>
  <si>
    <t>ह्होन11</t>
  </si>
  <si>
    <t>ဟှုန်</t>
  </si>
  <si>
    <t>hhone12</t>
  </si>
  <si>
    <t>ह्होन12</t>
  </si>
  <si>
    <t>ဟှုန်း</t>
  </si>
  <si>
    <t>hhone13</t>
  </si>
  <si>
    <t>ह्होन13</t>
  </si>
  <si>
    <t>ဟှုံ့</t>
  </si>
  <si>
    <t>hhone21</t>
  </si>
  <si>
    <t>ह्होन21</t>
  </si>
  <si>
    <t>ဟှုံ</t>
  </si>
  <si>
    <t>hhone22</t>
  </si>
  <si>
    <t>ह्होन22</t>
  </si>
  <si>
    <t>ဟှုံး</t>
  </si>
  <si>
    <t>hhone23</t>
  </si>
  <si>
    <t>ह्होन23</t>
  </si>
  <si>
    <t>ဟှုဏ့်</t>
  </si>
  <si>
    <t>hhone31</t>
  </si>
  <si>
    <t>ह्होन31</t>
  </si>
  <si>
    <t>ဟှုဏ်</t>
  </si>
  <si>
    <t>hhone32</t>
  </si>
  <si>
    <t>ह्होन32</t>
  </si>
  <si>
    <t>ဟှုဏ်း</t>
  </si>
  <si>
    <t>hhone33</t>
  </si>
  <si>
    <t>ह्होन33</t>
  </si>
  <si>
    <t>ဟှုတ်</t>
  </si>
  <si>
    <t>hhOat</t>
  </si>
  <si>
    <t>ह्होट</t>
  </si>
  <si>
    <t>ဟှုပ်</t>
  </si>
  <si>
    <t>hhOap</t>
  </si>
  <si>
    <t>ह्होप</t>
  </si>
  <si>
    <t>ဟှော့</t>
  </si>
  <si>
    <t>hhau1</t>
  </si>
  <si>
    <t>ह्हौ1</t>
  </si>
  <si>
    <t>ဟှော်</t>
  </si>
  <si>
    <t>hhau2</t>
  </si>
  <si>
    <t>ह्हौ2</t>
  </si>
  <si>
    <t>ဟှော</t>
  </si>
  <si>
    <t>hhau3</t>
  </si>
  <si>
    <t>ह्हौ3</t>
  </si>
  <si>
    <t>hhoun1</t>
  </si>
  <si>
    <t>ह्हौन1</t>
  </si>
  <si>
    <t>hhoun2</t>
  </si>
  <si>
    <t>ह्हौन2</t>
  </si>
  <si>
    <t>hhoun3</t>
  </si>
  <si>
    <t>ह्हौन3</t>
  </si>
  <si>
    <t>ဟှောက်</t>
  </si>
  <si>
    <t>hhout</t>
  </si>
  <si>
    <t>ह्हौत</t>
  </si>
  <si>
    <t>ဟှန့်</t>
  </si>
  <si>
    <t>hhan1</t>
  </si>
  <si>
    <t>ह्हं11</t>
  </si>
  <si>
    <t>ဟှန်</t>
  </si>
  <si>
    <t>hhan2</t>
  </si>
  <si>
    <t>ह्हं12</t>
  </si>
  <si>
    <t>ဟှန်း</t>
  </si>
  <si>
    <t>hhan3</t>
  </si>
  <si>
    <t>ह्हं13</t>
  </si>
  <si>
    <t>ဟှမ့်</t>
  </si>
  <si>
    <t>hham1</t>
  </si>
  <si>
    <t>ह्हं21</t>
  </si>
  <si>
    <t>ဟှမ်</t>
  </si>
  <si>
    <t>hham2</t>
  </si>
  <si>
    <t>ह्हं22</t>
  </si>
  <si>
    <t>ဟှမ်း</t>
  </si>
  <si>
    <t>hham3</t>
  </si>
  <si>
    <t>ह्हं23</t>
  </si>
  <si>
    <t>ဟှံ့</t>
  </si>
  <si>
    <t>ह्हं31</t>
  </si>
  <si>
    <t>ဟှံ</t>
  </si>
  <si>
    <t>ह्हं32</t>
  </si>
  <si>
    <t>ဟှဏ်</t>
  </si>
  <si>
    <t>hham4</t>
  </si>
  <si>
    <t>ह्हं4</t>
  </si>
  <si>
    <t>ဟွ</t>
  </si>
  <si>
    <t>hwa1</t>
  </si>
  <si>
    <t>ဟွာ</t>
  </si>
  <si>
    <t>hwa2</t>
  </si>
  <si>
    <t>ဟွား</t>
  </si>
  <si>
    <t>hwa3</t>
  </si>
  <si>
    <t>ဟွိုင့်</t>
  </si>
  <si>
    <t>hwine1</t>
  </si>
  <si>
    <t>ဟွိုင်</t>
  </si>
  <si>
    <t>hwine2</t>
  </si>
  <si>
    <t>ဟွိုင်း</t>
  </si>
  <si>
    <t>hwine3</t>
  </si>
  <si>
    <t>ဟွိုက်</t>
  </si>
  <si>
    <t>ဟွက်</t>
  </si>
  <si>
    <t>hwet1</t>
  </si>
  <si>
    <t>hwut1</t>
  </si>
  <si>
    <t>hwut2</t>
  </si>
  <si>
    <t>ဟွဒ်</t>
  </si>
  <si>
    <t>hwut3</t>
  </si>
  <si>
    <t>ဟွာတ်</t>
  </si>
  <si>
    <t>hwut4</t>
  </si>
  <si>
    <t>ဟွာသ်</t>
  </si>
  <si>
    <t>hwut5</t>
  </si>
  <si>
    <t>ဟွိ</t>
  </si>
  <si>
    <t>ဟွီ</t>
  </si>
  <si>
    <t>ဟွီး</t>
  </si>
  <si>
    <t>ဟွင့်</t>
  </si>
  <si>
    <t>hwin1</t>
  </si>
  <si>
    <t>ဟွင်</t>
  </si>
  <si>
    <t>ဟွင်း</t>
  </si>
  <si>
    <t>hwin3</t>
  </si>
  <si>
    <t>ဟွေတ်</t>
  </si>
  <si>
    <t>hwit1</t>
  </si>
  <si>
    <t>ဟွစ်</t>
  </si>
  <si>
    <t>hwit2</t>
  </si>
  <si>
    <t>ဟွု</t>
  </si>
  <si>
    <t>hwu1</t>
  </si>
  <si>
    <t>ဟွူ</t>
  </si>
  <si>
    <t>hwu2</t>
  </si>
  <si>
    <t>ဟွူး</t>
  </si>
  <si>
    <t>hwu3</t>
  </si>
  <si>
    <t>ဟွေ့</t>
  </si>
  <si>
    <t>hway1</t>
  </si>
  <si>
    <t>ဟွေ</t>
  </si>
  <si>
    <t>hway2</t>
  </si>
  <si>
    <t>ဟွေး</t>
  </si>
  <si>
    <t>hway3</t>
  </si>
  <si>
    <t>hweare11</t>
  </si>
  <si>
    <t>ဟွယ်</t>
  </si>
  <si>
    <t>hweare12</t>
  </si>
  <si>
    <t>ဟွဲ</t>
  </si>
  <si>
    <t>hweare13</t>
  </si>
  <si>
    <t>ဟွည့်</t>
  </si>
  <si>
    <t>hweare21</t>
  </si>
  <si>
    <t>ဟွည်</t>
  </si>
  <si>
    <t>hweare22</t>
  </si>
  <si>
    <t>ဟွည်း</t>
  </si>
  <si>
    <t>hweare23</t>
  </si>
  <si>
    <t>ဟွိတ်</t>
  </si>
  <si>
    <t>hwate1</t>
  </si>
  <si>
    <t>ဟွိပ်</t>
  </si>
  <si>
    <t>hwate2</t>
  </si>
  <si>
    <t>ဟွိန့်</t>
  </si>
  <si>
    <t>hwain1</t>
  </si>
  <si>
    <t>ဟွိန်</t>
  </si>
  <si>
    <t>hwain2</t>
  </si>
  <si>
    <t>ဟွိန်း</t>
  </si>
  <si>
    <t>hwain3</t>
  </si>
  <si>
    <t>ဟွိမ့်</t>
  </si>
  <si>
    <t>hwaim1</t>
  </si>
  <si>
    <t>ဟွိမ်</t>
  </si>
  <si>
    <t>hwaim2</t>
  </si>
  <si>
    <t>ဟွိမ်း</t>
  </si>
  <si>
    <t>hwaim3</t>
  </si>
  <si>
    <t>ဟွို့</t>
  </si>
  <si>
    <t>hwo1</t>
  </si>
  <si>
    <t>ဟွို</t>
  </si>
  <si>
    <t>hwo2</t>
  </si>
  <si>
    <t>ဟွိုး</t>
  </si>
  <si>
    <t>hwo3</t>
  </si>
  <si>
    <t>ဟွုန့်</t>
  </si>
  <si>
    <t>hwone11</t>
  </si>
  <si>
    <t>ဟွုန်</t>
  </si>
  <si>
    <t>hwone12</t>
  </si>
  <si>
    <t>ဟွုန်း</t>
  </si>
  <si>
    <t>hwone13</t>
  </si>
  <si>
    <t>ဟွုံ့</t>
  </si>
  <si>
    <t>hwone21</t>
  </si>
  <si>
    <t>ဟွုံ</t>
  </si>
  <si>
    <t>hwone22</t>
  </si>
  <si>
    <t>ဟွုံး</t>
  </si>
  <si>
    <t>hwone23</t>
  </si>
  <si>
    <t>ဟွုဏ့်</t>
  </si>
  <si>
    <t>hwone31</t>
  </si>
  <si>
    <t>ဟွုဏ်</t>
  </si>
  <si>
    <t>hwone32</t>
  </si>
  <si>
    <t>ဟွုဏ်း</t>
  </si>
  <si>
    <t>hwone33</t>
  </si>
  <si>
    <t>ဟွုတ်</t>
  </si>
  <si>
    <t>hwOat</t>
  </si>
  <si>
    <t>ဟွုပ်</t>
  </si>
  <si>
    <t>hwOap</t>
  </si>
  <si>
    <t>ဟွော့</t>
  </si>
  <si>
    <t>hwau1</t>
  </si>
  <si>
    <t>ဟွော်</t>
  </si>
  <si>
    <t>hwau2</t>
  </si>
  <si>
    <t>ဟွော</t>
  </si>
  <si>
    <t>hwau3</t>
  </si>
  <si>
    <t>hwoun1</t>
  </si>
  <si>
    <t>hwoun2</t>
  </si>
  <si>
    <t>hwoun3</t>
  </si>
  <si>
    <t>ဟွောက်</t>
  </si>
  <si>
    <t>hwout</t>
  </si>
  <si>
    <t>hwan1</t>
  </si>
  <si>
    <t>hwan2</t>
  </si>
  <si>
    <t>hwan3</t>
  </si>
  <si>
    <t>hwam1</t>
  </si>
  <si>
    <t>hwam2</t>
  </si>
  <si>
    <t>hwam3</t>
  </si>
  <si>
    <t>ဟွဏ်</t>
  </si>
  <si>
    <t>hwam4</t>
  </si>
  <si>
    <t>ဟွှ</t>
  </si>
  <si>
    <t>ဟွှာ</t>
  </si>
  <si>
    <t>ဟွှား</t>
  </si>
  <si>
    <t>ဟွှိုင့်</t>
  </si>
  <si>
    <t>ဟွှိုင်</t>
  </si>
  <si>
    <t>ဟွှိုင်း</t>
  </si>
  <si>
    <t>ဟွှိုက်</t>
  </si>
  <si>
    <t>ဟွှက်</t>
  </si>
  <si>
    <t>ဟွှတ်</t>
  </si>
  <si>
    <t>ဟွှပ်</t>
  </si>
  <si>
    <t>ဟွှဒ်</t>
  </si>
  <si>
    <t>ဟွှာတ်</t>
  </si>
  <si>
    <t>ဟွှာသ်</t>
  </si>
  <si>
    <t>ဟွှိ</t>
  </si>
  <si>
    <t>ဟွှီ</t>
  </si>
  <si>
    <t>ဟွှီး</t>
  </si>
  <si>
    <t>ဟွှင့်</t>
  </si>
  <si>
    <t>ဟွှင်</t>
  </si>
  <si>
    <t>ဟွှင်း</t>
  </si>
  <si>
    <t>ဟွှေတ်</t>
  </si>
  <si>
    <t>ဟွှစ်</t>
  </si>
  <si>
    <t>ဟွှု</t>
  </si>
  <si>
    <t>ဟွှူ</t>
  </si>
  <si>
    <t>ဟွှူး</t>
  </si>
  <si>
    <t>ဟွှေ့</t>
  </si>
  <si>
    <t>ဟွှေ</t>
  </si>
  <si>
    <t>ဟွှေး</t>
  </si>
  <si>
    <t>ဟွှယ်</t>
  </si>
  <si>
    <t>ဟွှဲ</t>
  </si>
  <si>
    <t>ဟွှည့်</t>
  </si>
  <si>
    <t>ဟွှည်</t>
  </si>
  <si>
    <t>ဟွှည်း</t>
  </si>
  <si>
    <t>ဟွှိတ်</t>
  </si>
  <si>
    <t>ဟွှိပ်</t>
  </si>
  <si>
    <t>ဟွှိန့်</t>
  </si>
  <si>
    <t>ဟွှိန်</t>
  </si>
  <si>
    <t>ဟွှိန်း</t>
  </si>
  <si>
    <t>ဟွှိမ့်</t>
  </si>
  <si>
    <t>ဟွှိမ်</t>
  </si>
  <si>
    <t>ဟွှိမ်း</t>
  </si>
  <si>
    <t>ဟွှို့</t>
  </si>
  <si>
    <t>ဟွှို</t>
  </si>
  <si>
    <t>ဟွှိုး</t>
  </si>
  <si>
    <t>ဟွှုန့်</t>
  </si>
  <si>
    <t>ဟွှုန်</t>
  </si>
  <si>
    <t>ဟွှုန်း</t>
  </si>
  <si>
    <t>ဟွှုံ့</t>
  </si>
  <si>
    <t>ဟွှုံ</t>
  </si>
  <si>
    <t>ဟွှုံး</t>
  </si>
  <si>
    <t>ဟွှုဏ့်</t>
  </si>
  <si>
    <t>ဟွှုဏ်</t>
  </si>
  <si>
    <t>ဟွှုဏ်း</t>
  </si>
  <si>
    <t>ဟွှုတ်</t>
  </si>
  <si>
    <t>ဟွှုပ်</t>
  </si>
  <si>
    <t>ဟွှော့</t>
  </si>
  <si>
    <t>ဟွှော်</t>
  </si>
  <si>
    <t>ဟွှော</t>
  </si>
  <si>
    <t>ဟွှောက်</t>
  </si>
  <si>
    <t>ဟွှန့်</t>
  </si>
  <si>
    <t>ဟွှန်</t>
  </si>
  <si>
    <t>ဟွှန်း</t>
  </si>
  <si>
    <t>ဟွှမ့်</t>
  </si>
  <si>
    <t>ဟွှမ်</t>
  </si>
  <si>
    <t>ဟွှမ်း</t>
  </si>
  <si>
    <t>ဟွှံ့</t>
  </si>
  <si>
    <t>ဟွှံ</t>
  </si>
  <si>
    <t>ဟွှဏ်</t>
  </si>
  <si>
    <t>ဠျ</t>
  </si>
  <si>
    <t>ဠျာ</t>
  </si>
  <si>
    <t>ळ्या2</t>
  </si>
  <si>
    <t>ဠျား</t>
  </si>
  <si>
    <t>ळ्या3</t>
  </si>
  <si>
    <t>ဠျိုင့်</t>
  </si>
  <si>
    <t>ळ्याइन1</t>
  </si>
  <si>
    <t>ဠျိုင်</t>
  </si>
  <si>
    <t>ळ्याइन2</t>
  </si>
  <si>
    <t>ဠျိုင်း</t>
  </si>
  <si>
    <t>ळ्याइन3</t>
  </si>
  <si>
    <t>ဠျိုက်</t>
  </si>
  <si>
    <t>ဠျက်</t>
  </si>
  <si>
    <t>ဠျတ်</t>
  </si>
  <si>
    <t>ဠျပ်</t>
  </si>
  <si>
    <t>ဠျဒ်</t>
  </si>
  <si>
    <t>ဠျာတ်</t>
  </si>
  <si>
    <t>ဠျာသ်</t>
  </si>
  <si>
    <t>ဠျိ</t>
  </si>
  <si>
    <t>ळ्यि1</t>
  </si>
  <si>
    <t>ဠျီ</t>
  </si>
  <si>
    <t>ळ्यि2</t>
  </si>
  <si>
    <t>ဠျီး</t>
  </si>
  <si>
    <t>ळ्यि3</t>
  </si>
  <si>
    <t>ဠျင့်</t>
  </si>
  <si>
    <t>ळ्यिन1</t>
  </si>
  <si>
    <t>ဠျင်</t>
  </si>
  <si>
    <t>ळ्यिन2</t>
  </si>
  <si>
    <t>ဠျင်း</t>
  </si>
  <si>
    <t>ळ्यिन3</t>
  </si>
  <si>
    <t>ဠျေတ်</t>
  </si>
  <si>
    <t>ဠျစ်</t>
  </si>
  <si>
    <t>ဠျု</t>
  </si>
  <si>
    <t>ळ्यु1</t>
  </si>
  <si>
    <t>ဠျူ</t>
  </si>
  <si>
    <t>ळ्यु2</t>
  </si>
  <si>
    <t>ဠျူး</t>
  </si>
  <si>
    <t>ळ्यु3</t>
  </si>
  <si>
    <t>ဠျွန့်</t>
  </si>
  <si>
    <t>ळ्युन11</t>
  </si>
  <si>
    <t>ဠျွန်</t>
  </si>
  <si>
    <t>ळ्युन12</t>
  </si>
  <si>
    <t>ဠျွန်း</t>
  </si>
  <si>
    <t>ळ्युन13</t>
  </si>
  <si>
    <t>ဠျွမ့်</t>
  </si>
  <si>
    <t>ळ्युन21</t>
  </si>
  <si>
    <t>ဠျွမ်</t>
  </si>
  <si>
    <t>ळ्युन22</t>
  </si>
  <si>
    <t>ဠျွမ်း</t>
  </si>
  <si>
    <t>ळ्युन23</t>
  </si>
  <si>
    <t>ဠျွံ့</t>
  </si>
  <si>
    <t>ळ्युन31</t>
  </si>
  <si>
    <t>ဠျွံ</t>
  </si>
  <si>
    <t>ळ्युन32</t>
  </si>
  <si>
    <t>ဠျွံး</t>
  </si>
  <si>
    <t>ळ्युन33</t>
  </si>
  <si>
    <t>ဠျွတ်</t>
  </si>
  <si>
    <t>ळ्युत1</t>
  </si>
  <si>
    <t>ဠျွပ်</t>
  </si>
  <si>
    <t>ळ्युत2</t>
  </si>
  <si>
    <t>ဠျေ့</t>
  </si>
  <si>
    <t>ळ्ये1</t>
  </si>
  <si>
    <t>ဠျေ</t>
  </si>
  <si>
    <t>ळ्ये2</t>
  </si>
  <si>
    <t>ဠျေး</t>
  </si>
  <si>
    <t>ळ्ये3</t>
  </si>
  <si>
    <t>ळ्ये³¹11</t>
  </si>
  <si>
    <t>ဠျယ်</t>
  </si>
  <si>
    <t>ळ्ये³¹12</t>
  </si>
  <si>
    <t>ဠျဲ</t>
  </si>
  <si>
    <t>ळ्ये³¹13</t>
  </si>
  <si>
    <t>ဠျည့်</t>
  </si>
  <si>
    <t>ळ्ये³¹21</t>
  </si>
  <si>
    <t>ဠျည်</t>
  </si>
  <si>
    <t>ळ्ये³¹22</t>
  </si>
  <si>
    <t>ဠျည်း</t>
  </si>
  <si>
    <t>ळ्ये³¹23</t>
  </si>
  <si>
    <t>ဠျိတ်</t>
  </si>
  <si>
    <t>ळ्यै1</t>
  </si>
  <si>
    <t>ဠျိပ်</t>
  </si>
  <si>
    <t>ळ्यै2</t>
  </si>
  <si>
    <t>ဠျိန့်</t>
  </si>
  <si>
    <t>ळ्यैन11</t>
  </si>
  <si>
    <t>ဠျိန်</t>
  </si>
  <si>
    <t>ळ्यैन12</t>
  </si>
  <si>
    <t>ဠျိန်း</t>
  </si>
  <si>
    <t>ळ्यैन13</t>
  </si>
  <si>
    <t>ဠျိမ့်</t>
  </si>
  <si>
    <t>ळ्यैम1</t>
  </si>
  <si>
    <t>ဠျိမ်</t>
  </si>
  <si>
    <t>ळ्यैम2</t>
  </si>
  <si>
    <t>ဠျိမ်း</t>
  </si>
  <si>
    <t>ळ्यैम3</t>
  </si>
  <si>
    <t>ဠျို့</t>
  </si>
  <si>
    <t>ळ्यो1</t>
  </si>
  <si>
    <t>ဠျို</t>
  </si>
  <si>
    <t>ळ्यो2</t>
  </si>
  <si>
    <t>ဠျိုး</t>
  </si>
  <si>
    <t>ळ्यो3</t>
  </si>
  <si>
    <t>ဠျုန့်</t>
  </si>
  <si>
    <t>ळ्योन11</t>
  </si>
  <si>
    <t>ဠျုန်</t>
  </si>
  <si>
    <t>ळ्योन12</t>
  </si>
  <si>
    <t>ဠျုန်း</t>
  </si>
  <si>
    <t>ळ्योन13</t>
  </si>
  <si>
    <t>ဠျုံ့</t>
  </si>
  <si>
    <t>ळ्योन21</t>
  </si>
  <si>
    <t>ဠျုံ</t>
  </si>
  <si>
    <t>ळ्योन22</t>
  </si>
  <si>
    <t>ဠျုံး</t>
  </si>
  <si>
    <t>ळ्योन23</t>
  </si>
  <si>
    <t>ဠျုဏ့်</t>
  </si>
  <si>
    <t>ळ्योन31</t>
  </si>
  <si>
    <t>ဠျုဏ်</t>
  </si>
  <si>
    <t>ळ्योन32</t>
  </si>
  <si>
    <t>ဠျုဏ်း</t>
  </si>
  <si>
    <t>ळ्योन33</t>
  </si>
  <si>
    <t>ဠျုတ်</t>
  </si>
  <si>
    <t>ळ्योट</t>
  </si>
  <si>
    <t>ဠျုပ်</t>
  </si>
  <si>
    <t>ळ्योप</t>
  </si>
  <si>
    <t>ဠျော့</t>
  </si>
  <si>
    <t>ळ्यौ1</t>
  </si>
  <si>
    <t>ဠျော်</t>
  </si>
  <si>
    <t>ळ्यौ2</t>
  </si>
  <si>
    <t>ဠျော</t>
  </si>
  <si>
    <t>ळ्यौ3</t>
  </si>
  <si>
    <t>ळ्यौन1</t>
  </si>
  <si>
    <t>ळ्यौन2</t>
  </si>
  <si>
    <t>ळ्यौन3</t>
  </si>
  <si>
    <t>ဠျောက်</t>
  </si>
  <si>
    <t>ळ्यौत</t>
  </si>
  <si>
    <t>ဠျန့်</t>
  </si>
  <si>
    <t>ळ्यं11</t>
  </si>
  <si>
    <t>ဠျန်</t>
  </si>
  <si>
    <t>ळ्यं12</t>
  </si>
  <si>
    <t>ဠျန်း</t>
  </si>
  <si>
    <t>ळ्यं13</t>
  </si>
  <si>
    <t>ဠျမ့်</t>
  </si>
  <si>
    <t>ळ्यं21</t>
  </si>
  <si>
    <t>ဠျမ်</t>
  </si>
  <si>
    <t>ळ्यं22</t>
  </si>
  <si>
    <t>ဠျမ်း</t>
  </si>
  <si>
    <t>ळ्यं23</t>
  </si>
  <si>
    <t>ဠျံ့</t>
  </si>
  <si>
    <t>ळ्यं31</t>
  </si>
  <si>
    <t>ဠျံ</t>
  </si>
  <si>
    <t>ळ्यं32</t>
  </si>
  <si>
    <t>ဠျဏ်</t>
  </si>
  <si>
    <t>ळ्यं4</t>
  </si>
  <si>
    <t>ဠြ</t>
  </si>
  <si>
    <t>ဠြာ</t>
  </si>
  <si>
    <t>ဠြား</t>
  </si>
  <si>
    <t>ဠြိုင့်</t>
  </si>
  <si>
    <t>ဠြိုင်</t>
  </si>
  <si>
    <t>ဠြိုင်း</t>
  </si>
  <si>
    <t>ဠြိုက်</t>
  </si>
  <si>
    <t>ဠြက်</t>
  </si>
  <si>
    <t>ဠြတ်</t>
  </si>
  <si>
    <t>ဠြပ်</t>
  </si>
  <si>
    <t>ဠြဒ်</t>
  </si>
  <si>
    <t>ဠြာတ်</t>
  </si>
  <si>
    <t>ဠြာသ်</t>
  </si>
  <si>
    <t>ဠြိ</t>
  </si>
  <si>
    <t>ဠြီ</t>
  </si>
  <si>
    <t>ဠြီး</t>
  </si>
  <si>
    <t>ဠြင့်</t>
  </si>
  <si>
    <t>ဠြင်</t>
  </si>
  <si>
    <t>ဠြင်း</t>
  </si>
  <si>
    <t>ဠြေတ်</t>
  </si>
  <si>
    <t>ဠြစ်</t>
  </si>
  <si>
    <t>ဠြု</t>
  </si>
  <si>
    <t>ဠြူ</t>
  </si>
  <si>
    <t>ဠြူး</t>
  </si>
  <si>
    <t>ဠြွန့်</t>
  </si>
  <si>
    <t>ဠြွန်</t>
  </si>
  <si>
    <t>ဠြွန်း</t>
  </si>
  <si>
    <t>ဠြွမ့်</t>
  </si>
  <si>
    <t>ဠြွမ်</t>
  </si>
  <si>
    <t>ဠြွမ်း</t>
  </si>
  <si>
    <t>ဠြွံ့</t>
  </si>
  <si>
    <t>ဠြွံ</t>
  </si>
  <si>
    <t>ဠြွံး</t>
  </si>
  <si>
    <t>ဠြွတ်</t>
  </si>
  <si>
    <t>ဠြွပ်</t>
  </si>
  <si>
    <t>ဠြေ့</t>
  </si>
  <si>
    <t>ဠြေ</t>
  </si>
  <si>
    <t>ဠြေး</t>
  </si>
  <si>
    <t>ဠြယ်</t>
  </si>
  <si>
    <t>ဠြဲ</t>
  </si>
  <si>
    <t>ဠြည့်</t>
  </si>
  <si>
    <t>ဠြည်</t>
  </si>
  <si>
    <t>ဠြည်း</t>
  </si>
  <si>
    <t>ဠြိတ်</t>
  </si>
  <si>
    <t>ဠြိပ်</t>
  </si>
  <si>
    <t>ဠြိန့်</t>
  </si>
  <si>
    <t>ဠြိန်</t>
  </si>
  <si>
    <t>ဠြိန်း</t>
  </si>
  <si>
    <t>ဠြိမ့်</t>
  </si>
  <si>
    <t>ဠြိမ်</t>
  </si>
  <si>
    <t>ဠြိမ်း</t>
  </si>
  <si>
    <t>ဠြို့</t>
  </si>
  <si>
    <t>ဠြို</t>
  </si>
  <si>
    <t>ဠြိုး</t>
  </si>
  <si>
    <t>ဠြုန့်</t>
  </si>
  <si>
    <t>ဠြုန်</t>
  </si>
  <si>
    <t>ဠြုန်း</t>
  </si>
  <si>
    <t>ဠြုံ့</t>
  </si>
  <si>
    <t>ဠြုံ</t>
  </si>
  <si>
    <t>ဠြုံး</t>
  </si>
  <si>
    <t>ဠြုဏ့်</t>
  </si>
  <si>
    <t>ဠြုဏ်</t>
  </si>
  <si>
    <t>ဠြုဏ်း</t>
  </si>
  <si>
    <t>ဠြုတ်</t>
  </si>
  <si>
    <t>ဠြုပ်</t>
  </si>
  <si>
    <t>ဠြော့</t>
  </si>
  <si>
    <t>ဠြော်</t>
  </si>
  <si>
    <t>ဠြော</t>
  </si>
  <si>
    <t>ဠြောက်</t>
  </si>
  <si>
    <t>ဠြန့်</t>
  </si>
  <si>
    <t>ဠြန်</t>
  </si>
  <si>
    <t>ဠြန်း</t>
  </si>
  <si>
    <t>ဠြမ့်</t>
  </si>
  <si>
    <t>ဠြမ်</t>
  </si>
  <si>
    <t>ဠြမ်း</t>
  </si>
  <si>
    <t>ဠြံ့</t>
  </si>
  <si>
    <t>ဠြံ</t>
  </si>
  <si>
    <t>ဠြဏ်</t>
  </si>
  <si>
    <t>ဠှ</t>
  </si>
  <si>
    <t>ဠှာ</t>
  </si>
  <si>
    <t>ဠှား</t>
  </si>
  <si>
    <t>ဠှိုင့်</t>
  </si>
  <si>
    <t>ဠှိုင်</t>
  </si>
  <si>
    <t>ဠှိုင်း</t>
  </si>
  <si>
    <t>ဠှိုက်</t>
  </si>
  <si>
    <t>ဠှက်</t>
  </si>
  <si>
    <t>ဠှတ်</t>
  </si>
  <si>
    <t>ဠှပ်</t>
  </si>
  <si>
    <t>ဠှဒ်</t>
  </si>
  <si>
    <t>ဠှာတ်</t>
  </si>
  <si>
    <t>ဠှာသ်</t>
  </si>
  <si>
    <t>ဠှိ</t>
  </si>
  <si>
    <t>ဠှီ</t>
  </si>
  <si>
    <t>ဠှီး</t>
  </si>
  <si>
    <t>ဠှင့်</t>
  </si>
  <si>
    <t>ဠှင်</t>
  </si>
  <si>
    <t>ဠှင်း</t>
  </si>
  <si>
    <t>ဠှေတ်</t>
  </si>
  <si>
    <t>ဠှစ်</t>
  </si>
  <si>
    <t>ဠှု</t>
  </si>
  <si>
    <t>ဠှူ</t>
  </si>
  <si>
    <t>ဠှူး</t>
  </si>
  <si>
    <t>ဠှွန့်</t>
  </si>
  <si>
    <t>ဠှွန်</t>
  </si>
  <si>
    <t>ဠှွန်း</t>
  </si>
  <si>
    <t>ဠှွမ့်</t>
  </si>
  <si>
    <t>ဠှွမ်</t>
  </si>
  <si>
    <t>ဠှွမ်း</t>
  </si>
  <si>
    <t>ဠှွံ့</t>
  </si>
  <si>
    <t>ဠှွံ</t>
  </si>
  <si>
    <t>ဠှွံး</t>
  </si>
  <si>
    <t>ဠှွတ်</t>
  </si>
  <si>
    <t>ဠှွပ်</t>
  </si>
  <si>
    <t>ဠှေ့</t>
  </si>
  <si>
    <t>ဠှေ</t>
  </si>
  <si>
    <t>ဠှေး</t>
  </si>
  <si>
    <t>ဠှယ်</t>
  </si>
  <si>
    <t>ဠှဲ</t>
  </si>
  <si>
    <t>ဠှည့်</t>
  </si>
  <si>
    <t>ဠှည်</t>
  </si>
  <si>
    <t>ဠှည်း</t>
  </si>
  <si>
    <t>ဠှိတ်</t>
  </si>
  <si>
    <t>ဠှိပ်</t>
  </si>
  <si>
    <t>ဠှိန့်</t>
  </si>
  <si>
    <t>ဠှိန်</t>
  </si>
  <si>
    <t>ဠှိန်း</t>
  </si>
  <si>
    <t>ဠှိမ့်</t>
  </si>
  <si>
    <t>ဠှိမ်</t>
  </si>
  <si>
    <t>ဠှိမ်း</t>
  </si>
  <si>
    <t>ဠှို့</t>
  </si>
  <si>
    <t>ဠှို</t>
  </si>
  <si>
    <t>ဠှိုး</t>
  </si>
  <si>
    <t>ဠှုန့်</t>
  </si>
  <si>
    <t>ဠှုန်</t>
  </si>
  <si>
    <t>ဠှုန်း</t>
  </si>
  <si>
    <t>ဠှုံ့</t>
  </si>
  <si>
    <t>ဠှုံ</t>
  </si>
  <si>
    <t>ဠှုံး</t>
  </si>
  <si>
    <t>ဠှုဏ့်</t>
  </si>
  <si>
    <t>ဠှုဏ်</t>
  </si>
  <si>
    <t>ဠှုဏ်း</t>
  </si>
  <si>
    <t>ဠှုတ်</t>
  </si>
  <si>
    <t>ဠှုပ်</t>
  </si>
  <si>
    <t>ဠှော့</t>
  </si>
  <si>
    <t>ဠှော်</t>
  </si>
  <si>
    <t>ဠှော</t>
  </si>
  <si>
    <t>ဠှောက်</t>
  </si>
  <si>
    <t>ဠှန့်</t>
  </si>
  <si>
    <t>ဠှန်</t>
  </si>
  <si>
    <t>ဠှန်း</t>
  </si>
  <si>
    <t>ဠှမ့်</t>
  </si>
  <si>
    <t>ဠှမ်</t>
  </si>
  <si>
    <t>ဠှမ်း</t>
  </si>
  <si>
    <t>ဠှံ့</t>
  </si>
  <si>
    <t>ဠှံ</t>
  </si>
  <si>
    <t>ဠှဏ်</t>
  </si>
  <si>
    <t>ဠွ</t>
  </si>
  <si>
    <t>ဠွာ</t>
  </si>
  <si>
    <t>ळ्वा2</t>
  </si>
  <si>
    <t>ဠွား</t>
  </si>
  <si>
    <t>ळ्वा3</t>
  </si>
  <si>
    <t>ဠွိုင့်</t>
  </si>
  <si>
    <t>ळ्वाइन1</t>
  </si>
  <si>
    <t>ဠွိုင်</t>
  </si>
  <si>
    <t>ळ्वाइन2</t>
  </si>
  <si>
    <t>ဠွိုင်း</t>
  </si>
  <si>
    <t>ळ्वाइन3</t>
  </si>
  <si>
    <t>ဠွိုက်</t>
  </si>
  <si>
    <t>ဠွက်</t>
  </si>
  <si>
    <t>ဠွဒ်</t>
  </si>
  <si>
    <t>ဠွာတ်</t>
  </si>
  <si>
    <t>ဠွာသ်</t>
  </si>
  <si>
    <t>ဠွိ</t>
  </si>
  <si>
    <t>ळ्वि1</t>
  </si>
  <si>
    <t>ဠွီ</t>
  </si>
  <si>
    <t>ळ्वि2</t>
  </si>
  <si>
    <t>ဠွီး</t>
  </si>
  <si>
    <t>ळ्वि3</t>
  </si>
  <si>
    <t>ဠွင့်</t>
  </si>
  <si>
    <t>ळ्विन1</t>
  </si>
  <si>
    <t>ဠွင်</t>
  </si>
  <si>
    <t>ळ्विन2</t>
  </si>
  <si>
    <t>ဠွင်း</t>
  </si>
  <si>
    <t>ळ्विन3</t>
  </si>
  <si>
    <t>ဠွေတ်</t>
  </si>
  <si>
    <t>ဠွစ်</t>
  </si>
  <si>
    <t>ဠွု</t>
  </si>
  <si>
    <t>ळ्वु1</t>
  </si>
  <si>
    <t>ဠွူ</t>
  </si>
  <si>
    <t>ळ्वु2</t>
  </si>
  <si>
    <t>ဠွူး</t>
  </si>
  <si>
    <t>ळ्वु3</t>
  </si>
  <si>
    <t>ဠွေ့</t>
  </si>
  <si>
    <t>ळ्वे1</t>
  </si>
  <si>
    <t>ဠွေ</t>
  </si>
  <si>
    <t>ळ्वे2</t>
  </si>
  <si>
    <t>ဠွေး</t>
  </si>
  <si>
    <t>ळ्वे3</t>
  </si>
  <si>
    <t>ळ्वे³¹11</t>
  </si>
  <si>
    <t>ဠွယ်</t>
  </si>
  <si>
    <t>ळ्वे³¹12</t>
  </si>
  <si>
    <t>ဠွဲ</t>
  </si>
  <si>
    <t>ळ्वे³¹13</t>
  </si>
  <si>
    <t>ဠွည့်</t>
  </si>
  <si>
    <t>ळ्वे³¹21</t>
  </si>
  <si>
    <t>ဠွည်</t>
  </si>
  <si>
    <t>ळ्वे³¹22</t>
  </si>
  <si>
    <t>ဠွည်း</t>
  </si>
  <si>
    <t>ळ्वे³¹23</t>
  </si>
  <si>
    <t>ဠွိတ်</t>
  </si>
  <si>
    <t>ळ्वै1</t>
  </si>
  <si>
    <t>ဠွိပ်</t>
  </si>
  <si>
    <t>ळ्वै2</t>
  </si>
  <si>
    <t>ဠွိန့်</t>
  </si>
  <si>
    <t>ळ्वैन11</t>
  </si>
  <si>
    <t>ဠွိန်</t>
  </si>
  <si>
    <t>ळ्वैन12</t>
  </si>
  <si>
    <t>ဠွိန်း</t>
  </si>
  <si>
    <t>ळ्वैन13</t>
  </si>
  <si>
    <t>ဠွိမ့်</t>
  </si>
  <si>
    <t>ळ्वैम1</t>
  </si>
  <si>
    <t>ဠွိမ်</t>
  </si>
  <si>
    <t>ळ्वैम2</t>
  </si>
  <si>
    <t>ဠွိမ်း</t>
  </si>
  <si>
    <t>ळ्वैम3</t>
  </si>
  <si>
    <t>ဠွို့</t>
  </si>
  <si>
    <t>ळ्वो1</t>
  </si>
  <si>
    <t>ဠွို</t>
  </si>
  <si>
    <t>ळ्वो2</t>
  </si>
  <si>
    <t>ဠွိုး</t>
  </si>
  <si>
    <t>ळ्वो3</t>
  </si>
  <si>
    <t>ဠွုန့်</t>
  </si>
  <si>
    <t>ळ्वोन11</t>
  </si>
  <si>
    <t>ဠွုန်</t>
  </si>
  <si>
    <t>ळ्वोन12</t>
  </si>
  <si>
    <t>ဠွုန်း</t>
  </si>
  <si>
    <t>ळ्वोन13</t>
  </si>
  <si>
    <t>ဠွုံ့</t>
  </si>
  <si>
    <t>ळ्वोन21</t>
  </si>
  <si>
    <t>ဠွုံ</t>
  </si>
  <si>
    <t>ळ्वोन22</t>
  </si>
  <si>
    <t>ဠွုံး</t>
  </si>
  <si>
    <t>ळ्वोन23</t>
  </si>
  <si>
    <t>ဠွုဏ့်</t>
  </si>
  <si>
    <t>ळ्वोन31</t>
  </si>
  <si>
    <t>ဠွုဏ်</t>
  </si>
  <si>
    <t>ळ्वोन32</t>
  </si>
  <si>
    <t>ဠွုဏ်း</t>
  </si>
  <si>
    <t>ळ्वोन33</t>
  </si>
  <si>
    <t>ဠွုတ်</t>
  </si>
  <si>
    <t>ळ्वोट</t>
  </si>
  <si>
    <t>ဠွုပ်</t>
  </si>
  <si>
    <t>ळ्वोप</t>
  </si>
  <si>
    <t>ဠွော့</t>
  </si>
  <si>
    <t>ळ्वौ1</t>
  </si>
  <si>
    <t>ဠွော်</t>
  </si>
  <si>
    <t>ळ्वौ2</t>
  </si>
  <si>
    <t>ဠွော</t>
  </si>
  <si>
    <t>ळ्वौ3</t>
  </si>
  <si>
    <t>ळ्वौन1</t>
  </si>
  <si>
    <t>ळ्वौन2</t>
  </si>
  <si>
    <t>ळ्वौन3</t>
  </si>
  <si>
    <t>ဠွောက်</t>
  </si>
  <si>
    <t>ळ्वौत</t>
  </si>
  <si>
    <t>ဠွဏ်</t>
  </si>
  <si>
    <t>ळ्वं4</t>
  </si>
  <si>
    <t>ဠွှ</t>
  </si>
  <si>
    <t>ဠွှာ</t>
  </si>
  <si>
    <t>ဠွှား</t>
  </si>
  <si>
    <t>ဠွှိုင့်</t>
  </si>
  <si>
    <t>ဠွှိုင်</t>
  </si>
  <si>
    <t>ဠွှိုင်း</t>
  </si>
  <si>
    <t>ဠွှိုက်</t>
  </si>
  <si>
    <t>ဠွှက်</t>
  </si>
  <si>
    <t>ဠွှတ်</t>
  </si>
  <si>
    <t>ဠွှပ်</t>
  </si>
  <si>
    <t>ဠွှဒ်</t>
  </si>
  <si>
    <t>ဠွှာတ်</t>
  </si>
  <si>
    <t>ဠွှာသ်</t>
  </si>
  <si>
    <t>ဠွှိ</t>
  </si>
  <si>
    <t>ဠွှီ</t>
  </si>
  <si>
    <t>ဠွှီး</t>
  </si>
  <si>
    <t>ဠွှင့်</t>
  </si>
  <si>
    <t>ဠွှင်</t>
  </si>
  <si>
    <t>ဠွှင်း</t>
  </si>
  <si>
    <t>ဠွှေတ်</t>
  </si>
  <si>
    <t>ဠွှစ်</t>
  </si>
  <si>
    <t>ဠွှု</t>
  </si>
  <si>
    <t>ဠွှူ</t>
  </si>
  <si>
    <t>ဠွှူး</t>
  </si>
  <si>
    <t>ဠွှေ့</t>
  </si>
  <si>
    <t>ဠွှေ</t>
  </si>
  <si>
    <t>ဠွှေး</t>
  </si>
  <si>
    <t>ဠွှယ်</t>
  </si>
  <si>
    <t>ဠွှဲ</t>
  </si>
  <si>
    <t>ဠွှည့်</t>
  </si>
  <si>
    <t>ဠွှည်</t>
  </si>
  <si>
    <t>ဠွှည်း</t>
  </si>
  <si>
    <t>ဠွှိတ်</t>
  </si>
  <si>
    <t>ဠွှိပ်</t>
  </si>
  <si>
    <t>ဠွှိန့်</t>
  </si>
  <si>
    <t>ဠွှိန်</t>
  </si>
  <si>
    <t>ဠွှိန်း</t>
  </si>
  <si>
    <t>ဠွှိမ့်</t>
  </si>
  <si>
    <t>ဠွှိမ်</t>
  </si>
  <si>
    <t>ဠွှိမ်း</t>
  </si>
  <si>
    <t>ဠွှို့</t>
  </si>
  <si>
    <t>ဠွှို</t>
  </si>
  <si>
    <t>ဠွှိုး</t>
  </si>
  <si>
    <t>ဠွှုန့်</t>
  </si>
  <si>
    <t>ဠွှုန်</t>
  </si>
  <si>
    <t>ဠွှုန်း</t>
  </si>
  <si>
    <t>ဠွှုံ့</t>
  </si>
  <si>
    <t>ဠွှုံ</t>
  </si>
  <si>
    <t>ဠွှုံး</t>
  </si>
  <si>
    <t>ဠွှုဏ့်</t>
  </si>
  <si>
    <t>ဠွှုဏ်</t>
  </si>
  <si>
    <t>ဠွှုဏ်း</t>
  </si>
  <si>
    <t>ဠွှုတ်</t>
  </si>
  <si>
    <t>ဠွှုပ်</t>
  </si>
  <si>
    <t>ဠွှော့</t>
  </si>
  <si>
    <t>ဠွှော်</t>
  </si>
  <si>
    <t>ဠွှော</t>
  </si>
  <si>
    <t>ဠွှောက်</t>
  </si>
  <si>
    <t>ဠွှန့်</t>
  </si>
  <si>
    <t>ဠွှန်</t>
  </si>
  <si>
    <t>ဠွှန်း</t>
  </si>
  <si>
    <t>ဠွှမ့်</t>
  </si>
  <si>
    <t>ဠွှမ်</t>
  </si>
  <si>
    <t>ဠွှမ်း</t>
  </si>
  <si>
    <t>ဠွှံ့</t>
  </si>
  <si>
    <t>ဠွှံ</t>
  </si>
  <si>
    <t>ဠွှဏ်</t>
  </si>
  <si>
    <t>No_marking</t>
  </si>
  <si>
    <t>Title</t>
  </si>
  <si>
    <t>ဒါး</t>
  </si>
  <si>
    <t>ပါး</t>
  </si>
  <si>
    <t>ဝါ</t>
  </si>
  <si>
    <t>ဝါး</t>
  </si>
  <si>
    <t>hki1</t>
  </si>
  <si>
    <t>hki2</t>
  </si>
  <si>
    <t>hki3</t>
  </si>
  <si>
    <t>क्वाइ1</t>
  </si>
  <si>
    <t>क्वत3</t>
  </si>
  <si>
    <t>क्वत4</t>
  </si>
  <si>
    <t>क्वत5</t>
  </si>
  <si>
    <t>kwi1</t>
  </si>
  <si>
    <t>kwi2</t>
  </si>
  <si>
    <t>kwi3</t>
  </si>
  <si>
    <t>क्वेत</t>
  </si>
  <si>
    <t>चाइ1</t>
  </si>
  <si>
    <t>चाइ2</t>
  </si>
  <si>
    <t>चत1</t>
  </si>
  <si>
    <t>चत2</t>
  </si>
  <si>
    <t>चत3</t>
  </si>
  <si>
    <t>चत4</t>
  </si>
  <si>
    <t>चत5</t>
  </si>
  <si>
    <t>chi1</t>
  </si>
  <si>
    <t>chi2</t>
  </si>
  <si>
    <t>chi3</t>
  </si>
  <si>
    <t>चेत</t>
  </si>
  <si>
    <t>hkhi1</t>
  </si>
  <si>
    <t>hkhi2</t>
  </si>
  <si>
    <t>hkhi3</t>
  </si>
  <si>
    <t>ख्वाइ1</t>
  </si>
  <si>
    <t>ख्वत3</t>
  </si>
  <si>
    <t>ख्वत4</t>
  </si>
  <si>
    <t>ख्वत5</t>
  </si>
  <si>
    <t>khwi1</t>
  </si>
  <si>
    <t>khwi2</t>
  </si>
  <si>
    <t>khwi3</t>
  </si>
  <si>
    <t>ख्वेत</t>
  </si>
  <si>
    <t>hgi1</t>
  </si>
  <si>
    <t>hgi2</t>
  </si>
  <si>
    <t>hgi3</t>
  </si>
  <si>
    <t>ग्वाइ1</t>
  </si>
  <si>
    <t>ग्वत3</t>
  </si>
  <si>
    <t>ग्वत4</t>
  </si>
  <si>
    <t>ग्वत5</t>
  </si>
  <si>
    <t>gwi1</t>
  </si>
  <si>
    <t>gwi2</t>
  </si>
  <si>
    <t>gwi3</t>
  </si>
  <si>
    <t>ग्वेत</t>
  </si>
  <si>
    <t>घ्याइ1</t>
  </si>
  <si>
    <t>घ्याइ2</t>
  </si>
  <si>
    <t>घ्यत1</t>
  </si>
  <si>
    <t>घ्यत2</t>
  </si>
  <si>
    <t>घ्यत3</t>
  </si>
  <si>
    <t>घ्यत4</t>
  </si>
  <si>
    <t>घ्यत5</t>
  </si>
  <si>
    <t>ghyi1</t>
  </si>
  <si>
    <t>ghyi2</t>
  </si>
  <si>
    <t>ghyi3</t>
  </si>
  <si>
    <t>घ्येत</t>
  </si>
  <si>
    <t>hghi1</t>
  </si>
  <si>
    <t>hghi2</t>
  </si>
  <si>
    <t>hghi3</t>
  </si>
  <si>
    <t>घ्वाइ1</t>
  </si>
  <si>
    <t>घ्वत3</t>
  </si>
  <si>
    <t>घ्वत4</t>
  </si>
  <si>
    <t>घ्वत5</t>
  </si>
  <si>
    <t>ghwi1</t>
  </si>
  <si>
    <t>ghwi2</t>
  </si>
  <si>
    <t>ghwi3</t>
  </si>
  <si>
    <t>घ्वेत</t>
  </si>
  <si>
    <t>ङ्याइ1</t>
  </si>
  <si>
    <t>ङ्यत1</t>
  </si>
  <si>
    <t>ङ्यत2</t>
  </si>
  <si>
    <t>ङ्यत3</t>
  </si>
  <si>
    <t>ङ्यत4</t>
  </si>
  <si>
    <t>ङ्यत5</t>
  </si>
  <si>
    <t>ngyi1</t>
  </si>
  <si>
    <t>ngyi2</t>
  </si>
  <si>
    <t>ngyi3</t>
  </si>
  <si>
    <t>ङ्येत</t>
  </si>
  <si>
    <t>hngi1</t>
  </si>
  <si>
    <t>hngi2</t>
  </si>
  <si>
    <t>hngi3</t>
  </si>
  <si>
    <t>ङ्वाइ1</t>
  </si>
  <si>
    <t>ङ्वत3</t>
  </si>
  <si>
    <t>ङ्वत4</t>
  </si>
  <si>
    <t>ङ्वत5</t>
  </si>
  <si>
    <t>ngwi1</t>
  </si>
  <si>
    <t>ngwi2</t>
  </si>
  <si>
    <t>ngwi3</t>
  </si>
  <si>
    <t>ङ्वेत</t>
  </si>
  <si>
    <t>ज्याइ1</t>
  </si>
  <si>
    <t>ज्याइ2</t>
  </si>
  <si>
    <t>ज्यत1</t>
  </si>
  <si>
    <t>ज्यत2</t>
  </si>
  <si>
    <t>ज्यत3</t>
  </si>
  <si>
    <t>ज्यत4</t>
  </si>
  <si>
    <t>ज्यत5</t>
  </si>
  <si>
    <t>jyi1</t>
  </si>
  <si>
    <t>jyi2</t>
  </si>
  <si>
    <t>jyi3</t>
  </si>
  <si>
    <t>ज्येत</t>
  </si>
  <si>
    <t>hji1</t>
  </si>
  <si>
    <t>hji2</t>
  </si>
  <si>
    <t>hji3</t>
  </si>
  <si>
    <t>ज्वाइ1</t>
  </si>
  <si>
    <t>ज्वत3</t>
  </si>
  <si>
    <t>ज्वत4</t>
  </si>
  <si>
    <t>ज्वत5</t>
  </si>
  <si>
    <t>jwi1</t>
  </si>
  <si>
    <t>jwi2</t>
  </si>
  <si>
    <t>jwi3</t>
  </si>
  <si>
    <t>ज्वेत</t>
  </si>
  <si>
    <t>झ्याइ1</t>
  </si>
  <si>
    <t>झ्याइ2</t>
  </si>
  <si>
    <t>झ्यत1</t>
  </si>
  <si>
    <t>झ्यत2</t>
  </si>
  <si>
    <t>झ्यत3</t>
  </si>
  <si>
    <t>झ्यत4</t>
  </si>
  <si>
    <t>झ्यत5</t>
  </si>
  <si>
    <t>jhyi1</t>
  </si>
  <si>
    <t>jhyi2</t>
  </si>
  <si>
    <t>jhyi3</t>
  </si>
  <si>
    <t>झ्येत</t>
  </si>
  <si>
    <t>hjhi1</t>
  </si>
  <si>
    <t>hjhi2</t>
  </si>
  <si>
    <t>hjhi3</t>
  </si>
  <si>
    <t>झ्वाइ1</t>
  </si>
  <si>
    <t>झ्वत3</t>
  </si>
  <si>
    <t>झ्वत4</t>
  </si>
  <si>
    <t>झ्वत5</t>
  </si>
  <si>
    <t>jhwi1</t>
  </si>
  <si>
    <t>jhwi2</t>
  </si>
  <si>
    <t>jhwi3</t>
  </si>
  <si>
    <t>झ्वेत</t>
  </si>
  <si>
    <t>ñyi1</t>
  </si>
  <si>
    <t>ñyi2</t>
  </si>
  <si>
    <t>ñyi3</t>
  </si>
  <si>
    <t>hñi1</t>
  </si>
  <si>
    <t>hñi2</t>
  </si>
  <si>
    <t>hñi3</t>
  </si>
  <si>
    <t>ñwi1</t>
  </si>
  <si>
    <t>ñwi2</t>
  </si>
  <si>
    <t>ñwi3</t>
  </si>
  <si>
    <t>ट्याइ1</t>
  </si>
  <si>
    <t>ट्याइ2</t>
  </si>
  <si>
    <t>ट्यत1</t>
  </si>
  <si>
    <t>ट्यत2</t>
  </si>
  <si>
    <t>ट्यत3</t>
  </si>
  <si>
    <t>ट्यत4</t>
  </si>
  <si>
    <t>ट्यत5</t>
  </si>
  <si>
    <t>ṭyi1</t>
  </si>
  <si>
    <t>ṭyi2</t>
  </si>
  <si>
    <t>ṭyi3</t>
  </si>
  <si>
    <t>ट्येत</t>
  </si>
  <si>
    <t>hṭi1</t>
  </si>
  <si>
    <t>hṭi2</t>
  </si>
  <si>
    <t>hṭi3</t>
  </si>
  <si>
    <t>ट्वाइ1</t>
  </si>
  <si>
    <t>ट्वत3</t>
  </si>
  <si>
    <t>ट्वत4</t>
  </si>
  <si>
    <t>ट्वत5</t>
  </si>
  <si>
    <t>ṭwi1</t>
  </si>
  <si>
    <t>ṭwi2</t>
  </si>
  <si>
    <t>ṭwi3</t>
  </si>
  <si>
    <t>ट्वेत</t>
  </si>
  <si>
    <t>ठ्याइ1</t>
  </si>
  <si>
    <t>ठ्याइ2</t>
  </si>
  <si>
    <t>ठ्यत1</t>
  </si>
  <si>
    <t>ठ्यत2</t>
  </si>
  <si>
    <t>ठ्यत3</t>
  </si>
  <si>
    <t>ठ्यत4</t>
  </si>
  <si>
    <t>ठ्यत5</t>
  </si>
  <si>
    <t>ṭhyi1</t>
  </si>
  <si>
    <t>ṭhyi2</t>
  </si>
  <si>
    <t>ṭhyi3</t>
  </si>
  <si>
    <t>ठ्येत</t>
  </si>
  <si>
    <t>hṭhi1</t>
  </si>
  <si>
    <t>hṭhi2</t>
  </si>
  <si>
    <t>hṭhi3</t>
  </si>
  <si>
    <t>ठ्वाइ1</t>
  </si>
  <si>
    <t>ठ्वत3</t>
  </si>
  <si>
    <t>ठ्वत4</t>
  </si>
  <si>
    <t>ठ्वत5</t>
  </si>
  <si>
    <t>ṭhwi1</t>
  </si>
  <si>
    <t>ṭhwi2</t>
  </si>
  <si>
    <t>ṭhwi3</t>
  </si>
  <si>
    <t>ठ्वेत</t>
  </si>
  <si>
    <t>ड्याइ1</t>
  </si>
  <si>
    <t>ड्याइ2</t>
  </si>
  <si>
    <t>ड्यत1</t>
  </si>
  <si>
    <t>ड्यत2</t>
  </si>
  <si>
    <t>ड्यत3</t>
  </si>
  <si>
    <t>ड्यत4</t>
  </si>
  <si>
    <t>ड्यत5</t>
  </si>
  <si>
    <t>ḍyi1</t>
  </si>
  <si>
    <t>ḍyi2</t>
  </si>
  <si>
    <t>ḍyi3</t>
  </si>
  <si>
    <t>ड्येत</t>
  </si>
  <si>
    <t>hḍi1</t>
  </si>
  <si>
    <t>hḍi2</t>
  </si>
  <si>
    <t>hḍi3</t>
  </si>
  <si>
    <t>ड्वाइ1</t>
  </si>
  <si>
    <t>ड्वत3</t>
  </si>
  <si>
    <t>ड्वत4</t>
  </si>
  <si>
    <t>ड्वत5</t>
  </si>
  <si>
    <t>ḍwi1</t>
  </si>
  <si>
    <t>ḍwi2</t>
  </si>
  <si>
    <t>ḍwi3</t>
  </si>
  <si>
    <t>ड्वेत</t>
  </si>
  <si>
    <t>ढ्याइ1</t>
  </si>
  <si>
    <t>ढ्याइ2</t>
  </si>
  <si>
    <t>ढ्यत1</t>
  </si>
  <si>
    <t>ढ्यत2</t>
  </si>
  <si>
    <t>ढ्यत3</t>
  </si>
  <si>
    <t>ढ्यत4</t>
  </si>
  <si>
    <t>ढ्यत5</t>
  </si>
  <si>
    <t>ḍhyi1</t>
  </si>
  <si>
    <t>ḍhyi2</t>
  </si>
  <si>
    <t>ḍhyi3</t>
  </si>
  <si>
    <t>ढ्येत</t>
  </si>
  <si>
    <t>hḍhi1</t>
  </si>
  <si>
    <t>hḍhi2</t>
  </si>
  <si>
    <t>hḍhi3</t>
  </si>
  <si>
    <t>ढ्वाइ1</t>
  </si>
  <si>
    <t>ढ्वत3</t>
  </si>
  <si>
    <t>ढ्वत4</t>
  </si>
  <si>
    <t>ढ्वत5</t>
  </si>
  <si>
    <t>ḍhwi1</t>
  </si>
  <si>
    <t>ḍhwi2</t>
  </si>
  <si>
    <t>ḍhwi3</t>
  </si>
  <si>
    <t>ढ्वेत</t>
  </si>
  <si>
    <t>ṇyi1</t>
  </si>
  <si>
    <t>ṇyi2</t>
  </si>
  <si>
    <t>ṇyi3</t>
  </si>
  <si>
    <t>hṇi1</t>
  </si>
  <si>
    <t>hṇi2</t>
  </si>
  <si>
    <t>hṇi3</t>
  </si>
  <si>
    <t>ṇwi1</t>
  </si>
  <si>
    <t>ṇwi2</t>
  </si>
  <si>
    <t>ṇwi3</t>
  </si>
  <si>
    <t>त्याइ1</t>
  </si>
  <si>
    <t>त्याइ2</t>
  </si>
  <si>
    <t>त्यत1</t>
  </si>
  <si>
    <t>त्यत2</t>
  </si>
  <si>
    <t>त्यत3</t>
  </si>
  <si>
    <t>त्यत4</t>
  </si>
  <si>
    <t>त्यत5</t>
  </si>
  <si>
    <t>tyi1</t>
  </si>
  <si>
    <t>tyi2</t>
  </si>
  <si>
    <t>tyi3</t>
  </si>
  <si>
    <t>त्येत</t>
  </si>
  <si>
    <t>hti1</t>
  </si>
  <si>
    <t>hti2</t>
  </si>
  <si>
    <t>hti3</t>
  </si>
  <si>
    <t>त्वाइ1</t>
  </si>
  <si>
    <t>त्वत3</t>
  </si>
  <si>
    <t>त्वत4</t>
  </si>
  <si>
    <t>त्वत5</t>
  </si>
  <si>
    <t>twi1</t>
  </si>
  <si>
    <t>twi2</t>
  </si>
  <si>
    <t>twi3</t>
  </si>
  <si>
    <t>त्वेत</t>
  </si>
  <si>
    <t>थ्याइ1</t>
  </si>
  <si>
    <t>थ्याइ2</t>
  </si>
  <si>
    <t>थ्यत1</t>
  </si>
  <si>
    <t>थ्यत2</t>
  </si>
  <si>
    <t>थ्यत3</t>
  </si>
  <si>
    <t>थ्यत4</t>
  </si>
  <si>
    <t>थ्यत5</t>
  </si>
  <si>
    <t>thyi1</t>
  </si>
  <si>
    <t>thyi2</t>
  </si>
  <si>
    <t>thyi3</t>
  </si>
  <si>
    <t>थ्येत</t>
  </si>
  <si>
    <t>hthi1</t>
  </si>
  <si>
    <t>hthi2</t>
  </si>
  <si>
    <t>hthi3</t>
  </si>
  <si>
    <t>थ्वाइ1</t>
  </si>
  <si>
    <t>थ्वत3</t>
  </si>
  <si>
    <t>थ्वत4</t>
  </si>
  <si>
    <t>थ्वत5</t>
  </si>
  <si>
    <t>thwi1</t>
  </si>
  <si>
    <t>thwi2</t>
  </si>
  <si>
    <t>thwi3</t>
  </si>
  <si>
    <t>थ्वेत</t>
  </si>
  <si>
    <t>द्याइ1</t>
  </si>
  <si>
    <t>द्याइ2</t>
  </si>
  <si>
    <t>द्यत1</t>
  </si>
  <si>
    <t>द्यत2</t>
  </si>
  <si>
    <t>द्यत3</t>
  </si>
  <si>
    <t>द्यत4</t>
  </si>
  <si>
    <t>द्यत5</t>
  </si>
  <si>
    <t>dyi1</t>
  </si>
  <si>
    <t>dyi2</t>
  </si>
  <si>
    <t>dyi3</t>
  </si>
  <si>
    <t>द्येत</t>
  </si>
  <si>
    <t>hdi1</t>
  </si>
  <si>
    <t>hdi2</t>
  </si>
  <si>
    <t>hdi3</t>
  </si>
  <si>
    <t>द्वाइ1</t>
  </si>
  <si>
    <t>द्वत3</t>
  </si>
  <si>
    <t>द्वत4</t>
  </si>
  <si>
    <t>द्वत5</t>
  </si>
  <si>
    <t>dwi1</t>
  </si>
  <si>
    <t>dwi2</t>
  </si>
  <si>
    <t>dwi3</t>
  </si>
  <si>
    <t>द्वेत</t>
  </si>
  <si>
    <t>ध्याइ1</t>
  </si>
  <si>
    <t>ध्याइ2</t>
  </si>
  <si>
    <t>ध्यत1</t>
  </si>
  <si>
    <t>ध्यत2</t>
  </si>
  <si>
    <t>ध्यत3</t>
  </si>
  <si>
    <t>ध्यत4</t>
  </si>
  <si>
    <t>ध्यत5</t>
  </si>
  <si>
    <t>dhyi1</t>
  </si>
  <si>
    <t>dhyi2</t>
  </si>
  <si>
    <t>dhyi3</t>
  </si>
  <si>
    <t>ध्येत</t>
  </si>
  <si>
    <t>hdhi1</t>
  </si>
  <si>
    <t>hdhi2</t>
  </si>
  <si>
    <t>hdhi3</t>
  </si>
  <si>
    <t>ध्वाइ1</t>
  </si>
  <si>
    <t>ध्वत3</t>
  </si>
  <si>
    <t>ध्वत4</t>
  </si>
  <si>
    <t>ध्वत5</t>
  </si>
  <si>
    <t>dhwi1</t>
  </si>
  <si>
    <t>dhwi2</t>
  </si>
  <si>
    <t>dhwi3</t>
  </si>
  <si>
    <t>ध्वेत</t>
  </si>
  <si>
    <t>न्याइ1</t>
  </si>
  <si>
    <t>न्याइ2</t>
  </si>
  <si>
    <t>न्यत1</t>
  </si>
  <si>
    <t>न्यत2</t>
  </si>
  <si>
    <t>न्यत3</t>
  </si>
  <si>
    <t>न्यत4</t>
  </si>
  <si>
    <t>न्यत5</t>
  </si>
  <si>
    <t>nyi1</t>
  </si>
  <si>
    <t>nyi2</t>
  </si>
  <si>
    <t>nyi3</t>
  </si>
  <si>
    <t>न्येत</t>
  </si>
  <si>
    <t>hni1</t>
  </si>
  <si>
    <t>hni2</t>
  </si>
  <si>
    <t>hni3</t>
  </si>
  <si>
    <t>न्वाइ1</t>
  </si>
  <si>
    <t>न्वाइ2</t>
  </si>
  <si>
    <t>न्वत3</t>
  </si>
  <si>
    <t>न्वत4</t>
  </si>
  <si>
    <t>न्वत5</t>
  </si>
  <si>
    <t>nwi1</t>
  </si>
  <si>
    <t>nwi2</t>
  </si>
  <si>
    <t>nwi3</t>
  </si>
  <si>
    <t>न्वेत</t>
  </si>
  <si>
    <t>प्याइ1</t>
  </si>
  <si>
    <t>प्याइ2</t>
  </si>
  <si>
    <t>प्यत1</t>
  </si>
  <si>
    <t>प्यत2</t>
  </si>
  <si>
    <t>प्यत3</t>
  </si>
  <si>
    <t>प्यत4</t>
  </si>
  <si>
    <t>प्यत5</t>
  </si>
  <si>
    <t>pyi1</t>
  </si>
  <si>
    <t>pyi2</t>
  </si>
  <si>
    <t>प्येत</t>
  </si>
  <si>
    <t>hpi1</t>
  </si>
  <si>
    <t>hpi2</t>
  </si>
  <si>
    <t>hpi3</t>
  </si>
  <si>
    <t>प्वाइ1</t>
  </si>
  <si>
    <t>प्वत3</t>
  </si>
  <si>
    <t>प्वत4</t>
  </si>
  <si>
    <t>प्वत5</t>
  </si>
  <si>
    <t>pwi1</t>
  </si>
  <si>
    <t>pwi2</t>
  </si>
  <si>
    <t>pwi3</t>
  </si>
  <si>
    <t>प्वेत</t>
  </si>
  <si>
    <t>फ्याइ1</t>
  </si>
  <si>
    <t>फ्याइ2</t>
  </si>
  <si>
    <t>फ्यत1</t>
  </si>
  <si>
    <t>फ्यत2</t>
  </si>
  <si>
    <t>फ्यत3</t>
  </si>
  <si>
    <t>फ्यत4</t>
  </si>
  <si>
    <t>फ्यत5</t>
  </si>
  <si>
    <t>phyi1</t>
  </si>
  <si>
    <t>phyi2</t>
  </si>
  <si>
    <t>phyi3</t>
  </si>
  <si>
    <t>फ्येत</t>
  </si>
  <si>
    <t>hphi1</t>
  </si>
  <si>
    <t>hphi2</t>
  </si>
  <si>
    <t>hphi3</t>
  </si>
  <si>
    <t>फ्वाइ1</t>
  </si>
  <si>
    <t>फ्वत3</t>
  </si>
  <si>
    <t>फ्वत4</t>
  </si>
  <si>
    <t>फ्वत5</t>
  </si>
  <si>
    <t>phwi1</t>
  </si>
  <si>
    <t>phwi2</t>
  </si>
  <si>
    <t>phwi3</t>
  </si>
  <si>
    <t>फ्वेत</t>
  </si>
  <si>
    <t>ब्याइ1</t>
  </si>
  <si>
    <t>ब्याइ2</t>
  </si>
  <si>
    <t>ब्यत1</t>
  </si>
  <si>
    <t>ब्यत2</t>
  </si>
  <si>
    <t>ब्यत3</t>
  </si>
  <si>
    <t>ब्यत4</t>
  </si>
  <si>
    <t>ब्यत5</t>
  </si>
  <si>
    <t>byi1</t>
  </si>
  <si>
    <t>ब्येत</t>
  </si>
  <si>
    <t>hbi1</t>
  </si>
  <si>
    <t>hbi2</t>
  </si>
  <si>
    <t>hbi3</t>
  </si>
  <si>
    <t>ब्वाइ1</t>
  </si>
  <si>
    <t>ब्वाइ2</t>
  </si>
  <si>
    <t>ब्वत3</t>
  </si>
  <si>
    <t>ब्वत4</t>
  </si>
  <si>
    <t>ब्वत5</t>
  </si>
  <si>
    <t>bwi1</t>
  </si>
  <si>
    <t>bwi2</t>
  </si>
  <si>
    <t>bwi3</t>
  </si>
  <si>
    <t>ब्वेत</t>
  </si>
  <si>
    <t>bhyi1</t>
  </si>
  <si>
    <t>bhyi2</t>
  </si>
  <si>
    <t>bhyi3</t>
  </si>
  <si>
    <t>bhwi1</t>
  </si>
  <si>
    <t>bhwi2</t>
  </si>
  <si>
    <t>bhwi3</t>
  </si>
  <si>
    <t>म्याइ1</t>
  </si>
  <si>
    <t>म्याइ2</t>
  </si>
  <si>
    <t>म्यत1</t>
  </si>
  <si>
    <t>म्यत2</t>
  </si>
  <si>
    <t>म्यत3</t>
  </si>
  <si>
    <t>म्यत4</t>
  </si>
  <si>
    <t>म्यत5</t>
  </si>
  <si>
    <t>म्येत</t>
  </si>
  <si>
    <t>म्वाइ1</t>
  </si>
  <si>
    <t>म्वत3</t>
  </si>
  <si>
    <t>म्वत4</t>
  </si>
  <si>
    <t>म्वत5</t>
  </si>
  <si>
    <t>म्वेत</t>
  </si>
  <si>
    <t>य्याइ1</t>
  </si>
  <si>
    <t>य्याइ2</t>
  </si>
  <si>
    <t>य्यत1</t>
  </si>
  <si>
    <t>य्यत2</t>
  </si>
  <si>
    <t>य्यत3</t>
  </si>
  <si>
    <t>य्यत4</t>
  </si>
  <si>
    <t>य्यत5</t>
  </si>
  <si>
    <t>yyi1</t>
  </si>
  <si>
    <t>yyi2</t>
  </si>
  <si>
    <t>yyi3</t>
  </si>
  <si>
    <t>य्येत</t>
  </si>
  <si>
    <t>ह्याइ1</t>
  </si>
  <si>
    <t>ह्याइ2</t>
  </si>
  <si>
    <t>ह्यत1</t>
  </si>
  <si>
    <t>ह्यत2</t>
  </si>
  <si>
    <t>ह्यत3</t>
  </si>
  <si>
    <t>ह्यत4</t>
  </si>
  <si>
    <t>ह्यत5</t>
  </si>
  <si>
    <t>hyi1</t>
  </si>
  <si>
    <t>hyi2</t>
  </si>
  <si>
    <t>hyi3</t>
  </si>
  <si>
    <t>ह्येत</t>
  </si>
  <si>
    <t>य्वाइ1</t>
  </si>
  <si>
    <t>य्वाइ2</t>
  </si>
  <si>
    <t>य्वत3</t>
  </si>
  <si>
    <t>य्वत4</t>
  </si>
  <si>
    <t>य्वत5</t>
  </si>
  <si>
    <t>ywi1</t>
  </si>
  <si>
    <t>ywi2</t>
  </si>
  <si>
    <t>ywi3</t>
  </si>
  <si>
    <t>य्वेत</t>
  </si>
  <si>
    <t>ryi1</t>
  </si>
  <si>
    <t>ryi2</t>
  </si>
  <si>
    <t>ryi3</t>
  </si>
  <si>
    <t>rwi1</t>
  </si>
  <si>
    <t>rwi2</t>
  </si>
  <si>
    <t>rwi3</t>
  </si>
  <si>
    <t>ल्याइ1</t>
  </si>
  <si>
    <t>ल्याइ2</t>
  </si>
  <si>
    <t>ल्यत1</t>
  </si>
  <si>
    <t>ल्यत2</t>
  </si>
  <si>
    <t>ल्यत3</t>
  </si>
  <si>
    <t>ल्यत4</t>
  </si>
  <si>
    <t>ल्यत5</t>
  </si>
  <si>
    <t>lyi1</t>
  </si>
  <si>
    <t>lyi2</t>
  </si>
  <si>
    <t>lyi3</t>
  </si>
  <si>
    <t>ल्येत</t>
  </si>
  <si>
    <t>hli1</t>
  </si>
  <si>
    <t>hli2</t>
  </si>
  <si>
    <t>hli3</t>
  </si>
  <si>
    <t>ल्वाइ1</t>
  </si>
  <si>
    <t>ल्वत3</t>
  </si>
  <si>
    <t>ल्वत4</t>
  </si>
  <si>
    <t>ल्वत5</t>
  </si>
  <si>
    <t>lwi1</t>
  </si>
  <si>
    <t>lwi2</t>
  </si>
  <si>
    <t>lwi3</t>
  </si>
  <si>
    <t>ल्वेत</t>
  </si>
  <si>
    <t>व्याइ1</t>
  </si>
  <si>
    <t>व्याइ2</t>
  </si>
  <si>
    <t>व्यत1</t>
  </si>
  <si>
    <t>व्यत2</t>
  </si>
  <si>
    <t>व्यत3</t>
  </si>
  <si>
    <t>व्यत4</t>
  </si>
  <si>
    <t>व्यत5</t>
  </si>
  <si>
    <t>vyi1</t>
  </si>
  <si>
    <t>vyi2</t>
  </si>
  <si>
    <t>vyi3</t>
  </si>
  <si>
    <t>व्येत</t>
  </si>
  <si>
    <t>ह्वाइ1</t>
  </si>
  <si>
    <t>ह्वत3</t>
  </si>
  <si>
    <t>ह्वत4</t>
  </si>
  <si>
    <t>ह्वत5</t>
  </si>
  <si>
    <t>hvi1</t>
  </si>
  <si>
    <t>hvi2</t>
  </si>
  <si>
    <t>hvi3</t>
  </si>
  <si>
    <t>ह्वेत</t>
  </si>
  <si>
    <t>व्वाइ1</t>
  </si>
  <si>
    <t>व्वत3</t>
  </si>
  <si>
    <t>व्वत4</t>
  </si>
  <si>
    <t>व्वत5</t>
  </si>
  <si>
    <t>vwi1</t>
  </si>
  <si>
    <t>vwi2</t>
  </si>
  <si>
    <t>vwi3</t>
  </si>
  <si>
    <t>व्वेत</t>
  </si>
  <si>
    <t>स्याइ1</t>
  </si>
  <si>
    <t>स्याइ2</t>
  </si>
  <si>
    <t>स्यत1</t>
  </si>
  <si>
    <t>स्यत2</t>
  </si>
  <si>
    <t>स्यत3</t>
  </si>
  <si>
    <t>स्यत4</t>
  </si>
  <si>
    <t>स्यत5</t>
  </si>
  <si>
    <t>shyi1</t>
  </si>
  <si>
    <t>shyi2</t>
  </si>
  <si>
    <t>shyi3</t>
  </si>
  <si>
    <t>स्येत</t>
  </si>
  <si>
    <t>hshi1</t>
  </si>
  <si>
    <t>hshi2</t>
  </si>
  <si>
    <t>hshi3</t>
  </si>
  <si>
    <t>स्वाइ1</t>
  </si>
  <si>
    <t>स्वाइ2</t>
  </si>
  <si>
    <t>स्वत3</t>
  </si>
  <si>
    <t>स्वत4</t>
  </si>
  <si>
    <t>स्वत5</t>
  </si>
  <si>
    <t>shwi1</t>
  </si>
  <si>
    <t>shwi2</t>
  </si>
  <si>
    <t>shwi3</t>
  </si>
  <si>
    <t>स्वेत</t>
  </si>
  <si>
    <t>syi1</t>
  </si>
  <si>
    <t>syi2</t>
  </si>
  <si>
    <t>syi3</t>
  </si>
  <si>
    <t>hsi1</t>
  </si>
  <si>
    <t>hsi2</t>
  </si>
  <si>
    <t>hsi3</t>
  </si>
  <si>
    <t>swi1</t>
  </si>
  <si>
    <t>swi2</t>
  </si>
  <si>
    <t>swi3</t>
  </si>
  <si>
    <t>ह्हाइ1</t>
  </si>
  <si>
    <t>ह्हत1</t>
  </si>
  <si>
    <t>ह्हत2</t>
  </si>
  <si>
    <t>ह्हत3</t>
  </si>
  <si>
    <t>ह्हत4</t>
  </si>
  <si>
    <t>ह्हत5</t>
  </si>
  <si>
    <t>hhi1</t>
  </si>
  <si>
    <t>hhi2</t>
  </si>
  <si>
    <t>hhi3</t>
  </si>
  <si>
    <t>ह्हेत</t>
  </si>
  <si>
    <t>hwi1</t>
  </si>
  <si>
    <t>hwi2</t>
  </si>
  <si>
    <t>hwi3</t>
  </si>
  <si>
    <t>ळ्याइ1</t>
  </si>
  <si>
    <t>ळ्याइ2</t>
  </si>
  <si>
    <t>ळ्यत1</t>
  </si>
  <si>
    <t>ळ्यत2</t>
  </si>
  <si>
    <t>ळ्यत3</t>
  </si>
  <si>
    <t>ळ्यत4</t>
  </si>
  <si>
    <t>ळ्यत5</t>
  </si>
  <si>
    <t>ळ्येत</t>
  </si>
  <si>
    <t>ळ्वाइ1</t>
  </si>
  <si>
    <t>ळ्वत3</t>
  </si>
  <si>
    <t>ळ्वत4</t>
  </si>
  <si>
    <t>ळ्वत5</t>
  </si>
  <si>
    <t>ळ्वेत</t>
  </si>
  <si>
    <t>काइ1</t>
  </si>
  <si>
    <t>कत1</t>
  </si>
  <si>
    <t>कत2</t>
  </si>
  <si>
    <t>कत3</t>
  </si>
  <si>
    <t>कत4</t>
  </si>
  <si>
    <t>कत5</t>
  </si>
  <si>
    <t>केत</t>
  </si>
  <si>
    <t>खाइ1</t>
  </si>
  <si>
    <t>ခတ်</t>
  </si>
  <si>
    <t>खत1</t>
  </si>
  <si>
    <t>खत2</t>
  </si>
  <si>
    <t>खत3</t>
  </si>
  <si>
    <t>ခါတ်</t>
  </si>
  <si>
    <t>खत4</t>
  </si>
  <si>
    <t>ခါသ်</t>
  </si>
  <si>
    <t>खत5</t>
  </si>
  <si>
    <t>खेत</t>
  </si>
  <si>
    <t>ခေါ့</t>
  </si>
  <si>
    <t>गाइ1</t>
  </si>
  <si>
    <t>गाइ2</t>
  </si>
  <si>
    <t>ဂတ်</t>
  </si>
  <si>
    <t>गत1</t>
  </si>
  <si>
    <t>गत2</t>
  </si>
  <si>
    <t>गत3</t>
  </si>
  <si>
    <t>ဂါတ်</t>
  </si>
  <si>
    <t>गत4</t>
  </si>
  <si>
    <t>ဂါသ်</t>
  </si>
  <si>
    <t>गत5</t>
  </si>
  <si>
    <t>गेत</t>
  </si>
  <si>
    <t>ဂေါ့</t>
  </si>
  <si>
    <t>घाइ1</t>
  </si>
  <si>
    <t>ဃတ်</t>
  </si>
  <si>
    <t>घत1</t>
  </si>
  <si>
    <t>घत2</t>
  </si>
  <si>
    <t>घत3</t>
  </si>
  <si>
    <t>ဃါတ်</t>
  </si>
  <si>
    <t>घत4</t>
  </si>
  <si>
    <t>ဃါသ်</t>
  </si>
  <si>
    <t>घत5</t>
  </si>
  <si>
    <t>घेत</t>
  </si>
  <si>
    <t>ဃေါ့</t>
  </si>
  <si>
    <t>ङाइ1</t>
  </si>
  <si>
    <t>ငတ်</t>
  </si>
  <si>
    <t>ङत1</t>
  </si>
  <si>
    <t>ङत2</t>
  </si>
  <si>
    <t>ङत3</t>
  </si>
  <si>
    <t>ငါတ်</t>
  </si>
  <si>
    <t>ङत4</t>
  </si>
  <si>
    <t>ငါသ်</t>
  </si>
  <si>
    <t>ङत5</t>
  </si>
  <si>
    <t>ङेत</t>
  </si>
  <si>
    <t>ငေါ့</t>
  </si>
  <si>
    <t>जाइ1</t>
  </si>
  <si>
    <t>जाइ2</t>
  </si>
  <si>
    <t>ဇတ်</t>
  </si>
  <si>
    <t>जत1</t>
  </si>
  <si>
    <t>जत2</t>
  </si>
  <si>
    <t>जत3</t>
  </si>
  <si>
    <t>जत4</t>
  </si>
  <si>
    <t>जत5</t>
  </si>
  <si>
    <t>ji1</t>
  </si>
  <si>
    <t>ji2</t>
  </si>
  <si>
    <t>जेत</t>
  </si>
  <si>
    <t>झाइ1</t>
  </si>
  <si>
    <t>झाइ2</t>
  </si>
  <si>
    <t>ဈတ်</t>
  </si>
  <si>
    <t>झत1</t>
  </si>
  <si>
    <t>झत2</t>
  </si>
  <si>
    <t>झत3</t>
  </si>
  <si>
    <t>झत4</t>
  </si>
  <si>
    <t>झत5</t>
  </si>
  <si>
    <t>झेत</t>
  </si>
  <si>
    <t>ညတ်</t>
  </si>
  <si>
    <t>टाइ1</t>
  </si>
  <si>
    <t>ဋတ်</t>
  </si>
  <si>
    <t>टत1</t>
  </si>
  <si>
    <t>टत2</t>
  </si>
  <si>
    <t>टत3</t>
  </si>
  <si>
    <t>टत4</t>
  </si>
  <si>
    <t>टत5</t>
  </si>
  <si>
    <t>टेत</t>
  </si>
  <si>
    <t>ठाइ1</t>
  </si>
  <si>
    <t>ဌတ်</t>
  </si>
  <si>
    <t>ठत1</t>
  </si>
  <si>
    <t>ठत2</t>
  </si>
  <si>
    <t>ठत3</t>
  </si>
  <si>
    <t>ठत4</t>
  </si>
  <si>
    <t>ठत5</t>
  </si>
  <si>
    <t>ठेत</t>
  </si>
  <si>
    <t>डाइ1</t>
  </si>
  <si>
    <t>ဍတ်</t>
  </si>
  <si>
    <t>डत1</t>
  </si>
  <si>
    <t>डत2</t>
  </si>
  <si>
    <t>डत3</t>
  </si>
  <si>
    <t>डत4</t>
  </si>
  <si>
    <t>डत5</t>
  </si>
  <si>
    <t>डेत</t>
  </si>
  <si>
    <t>ढाइ1</t>
  </si>
  <si>
    <t>ဎတ်</t>
  </si>
  <si>
    <t>ढत1</t>
  </si>
  <si>
    <t>ढत2</t>
  </si>
  <si>
    <t>ढत3</t>
  </si>
  <si>
    <t>ढत4</t>
  </si>
  <si>
    <t>ढत5</t>
  </si>
  <si>
    <t>ढेत</t>
  </si>
  <si>
    <t>ဏတ်</t>
  </si>
  <si>
    <t>ताइ1</t>
  </si>
  <si>
    <t>တတ်</t>
  </si>
  <si>
    <t>तत1</t>
  </si>
  <si>
    <t>तत2</t>
  </si>
  <si>
    <t>तत3</t>
  </si>
  <si>
    <t>तत4</t>
  </si>
  <si>
    <t>तत5</t>
  </si>
  <si>
    <t>तेत</t>
  </si>
  <si>
    <t>थाइ1</t>
  </si>
  <si>
    <t>थाइ2</t>
  </si>
  <si>
    <t>ထတ်</t>
  </si>
  <si>
    <t>थत1</t>
  </si>
  <si>
    <t>थत2</t>
  </si>
  <si>
    <t>थत3</t>
  </si>
  <si>
    <t>थत4</t>
  </si>
  <si>
    <t>थत5</t>
  </si>
  <si>
    <t>थेत</t>
  </si>
  <si>
    <t>दाइ1</t>
  </si>
  <si>
    <t>दाइ2</t>
  </si>
  <si>
    <t>ဒတ်</t>
  </si>
  <si>
    <t>दत1</t>
  </si>
  <si>
    <t>दत2</t>
  </si>
  <si>
    <t>दत3</t>
  </si>
  <si>
    <t>ဒါတ်</t>
  </si>
  <si>
    <t>दत4</t>
  </si>
  <si>
    <t>ဒါသ်</t>
  </si>
  <si>
    <t>दत5</t>
  </si>
  <si>
    <t>देत</t>
  </si>
  <si>
    <t>ဒေါ့</t>
  </si>
  <si>
    <t>ဒေါ်</t>
  </si>
  <si>
    <t>ဒေါ</t>
  </si>
  <si>
    <t>ဒေါက်</t>
  </si>
  <si>
    <t>धाइ1</t>
  </si>
  <si>
    <t>ဓတ်</t>
  </si>
  <si>
    <t>धत1</t>
  </si>
  <si>
    <t>धत2</t>
  </si>
  <si>
    <t>धत3</t>
  </si>
  <si>
    <t>धत4</t>
  </si>
  <si>
    <t>धत5</t>
  </si>
  <si>
    <t>धेत</t>
  </si>
  <si>
    <t>नाइ1</t>
  </si>
  <si>
    <t>नाइ2</t>
  </si>
  <si>
    <t>နတ်</t>
  </si>
  <si>
    <t>नत1</t>
  </si>
  <si>
    <t>नत2</t>
  </si>
  <si>
    <t>नत3</t>
  </si>
  <si>
    <t>नत4</t>
  </si>
  <si>
    <t>नत5</t>
  </si>
  <si>
    <t>नेत</t>
  </si>
  <si>
    <t>पाइ1</t>
  </si>
  <si>
    <t>ပတ်</t>
  </si>
  <si>
    <t>पत1</t>
  </si>
  <si>
    <t>पत2</t>
  </si>
  <si>
    <t>पत3</t>
  </si>
  <si>
    <t>ပါတ်</t>
  </si>
  <si>
    <t>पत4</t>
  </si>
  <si>
    <t>ပါသ်</t>
  </si>
  <si>
    <t>पत5</t>
  </si>
  <si>
    <t>पेत</t>
  </si>
  <si>
    <t>ပေါ့</t>
  </si>
  <si>
    <t>ပေါ်</t>
  </si>
  <si>
    <t>ပေါ</t>
  </si>
  <si>
    <t>ပေါက်</t>
  </si>
  <si>
    <t>फाइ1</t>
  </si>
  <si>
    <t>ဖတ်</t>
  </si>
  <si>
    <t>फत1</t>
  </si>
  <si>
    <t>फत2</t>
  </si>
  <si>
    <t>फत3</t>
  </si>
  <si>
    <t>फत4</t>
  </si>
  <si>
    <t>फत5</t>
  </si>
  <si>
    <t>फेत</t>
  </si>
  <si>
    <t>बाइ1</t>
  </si>
  <si>
    <t>बाइ2</t>
  </si>
  <si>
    <t>ဗတ်</t>
  </si>
  <si>
    <t>बत1</t>
  </si>
  <si>
    <t>बत2</t>
  </si>
  <si>
    <t>बत3</t>
  </si>
  <si>
    <t>बत4</t>
  </si>
  <si>
    <t>बत5</t>
  </si>
  <si>
    <t>बेत</t>
  </si>
  <si>
    <t>ဘတ်</t>
  </si>
  <si>
    <t>माइ1</t>
  </si>
  <si>
    <t>မတ်</t>
  </si>
  <si>
    <t>मत1</t>
  </si>
  <si>
    <t>मत2</t>
  </si>
  <si>
    <t>मत3</t>
  </si>
  <si>
    <t>मत4</t>
  </si>
  <si>
    <t>मत5</t>
  </si>
  <si>
    <t>मेत</t>
  </si>
  <si>
    <t>याइ1</t>
  </si>
  <si>
    <t>याइ2</t>
  </si>
  <si>
    <t>ယတ်</t>
  </si>
  <si>
    <t>यत1</t>
  </si>
  <si>
    <t>यत2</t>
  </si>
  <si>
    <t>यत3</t>
  </si>
  <si>
    <t>यत4</t>
  </si>
  <si>
    <t>यत5</t>
  </si>
  <si>
    <t>येत</t>
  </si>
  <si>
    <t>राइ1</t>
  </si>
  <si>
    <t>ရတ်</t>
  </si>
  <si>
    <t>रत1</t>
  </si>
  <si>
    <t>रत2</t>
  </si>
  <si>
    <t>रत3</t>
  </si>
  <si>
    <t>रत4</t>
  </si>
  <si>
    <t>रत5</t>
  </si>
  <si>
    <t>रेत</t>
  </si>
  <si>
    <t>लाइ1</t>
  </si>
  <si>
    <t>လတ်</t>
  </si>
  <si>
    <t>लत1</t>
  </si>
  <si>
    <t>लत2</t>
  </si>
  <si>
    <t>लत3</t>
  </si>
  <si>
    <t>लत4</t>
  </si>
  <si>
    <t>लत5</t>
  </si>
  <si>
    <t>लेत</t>
  </si>
  <si>
    <t>वाइ1</t>
  </si>
  <si>
    <t>ဝတ်</t>
  </si>
  <si>
    <t>वत1</t>
  </si>
  <si>
    <t>वत2</t>
  </si>
  <si>
    <t>वत3</t>
  </si>
  <si>
    <t>ဝါတ်</t>
  </si>
  <si>
    <t>वत4</t>
  </si>
  <si>
    <t>ဝါသ်</t>
  </si>
  <si>
    <t>वत5</t>
  </si>
  <si>
    <t>वेत</t>
  </si>
  <si>
    <t>ဝေါ့</t>
  </si>
  <si>
    <t>ဝေါ်</t>
  </si>
  <si>
    <t>ဝေါ</t>
  </si>
  <si>
    <t>ဝေါက်</t>
  </si>
  <si>
    <t>साइ1</t>
  </si>
  <si>
    <t>साइ2</t>
  </si>
  <si>
    <t>စတ်</t>
  </si>
  <si>
    <t>सत1</t>
  </si>
  <si>
    <t>सत2</t>
  </si>
  <si>
    <t>सत3</t>
  </si>
  <si>
    <t>सत4</t>
  </si>
  <si>
    <t>सत5</t>
  </si>
  <si>
    <t>सेत</t>
  </si>
  <si>
    <t>ဆတ်</t>
  </si>
  <si>
    <t>हाइ1</t>
  </si>
  <si>
    <t>ဟတ်</t>
  </si>
  <si>
    <t>हत1</t>
  </si>
  <si>
    <t>हत2</t>
  </si>
  <si>
    <t>हत3</t>
  </si>
  <si>
    <t>हत4</t>
  </si>
  <si>
    <t>हत5</t>
  </si>
  <si>
    <t>हेत</t>
  </si>
  <si>
    <t>ळाइ1</t>
  </si>
  <si>
    <t>ဠတ်</t>
  </si>
  <si>
    <t>ळत1</t>
  </si>
  <si>
    <t>ळत2</t>
  </si>
  <si>
    <t>ळत3</t>
  </si>
  <si>
    <t>ळत4</t>
  </si>
  <si>
    <t>ळत5</t>
  </si>
  <si>
    <t>ळेत</t>
  </si>
  <si>
    <t>အတ်</t>
  </si>
  <si>
    <t>ॲट</t>
  </si>
  <si>
    <t>ॲप</t>
  </si>
  <si>
    <t>ॲड</t>
  </si>
  <si>
    <t>ॲत</t>
  </si>
  <si>
    <t>ॲम</t>
  </si>
  <si>
    <t>उ1</t>
  </si>
  <si>
    <t>उ2</t>
  </si>
  <si>
    <t>उ3</t>
  </si>
  <si>
    <t>उन11</t>
  </si>
  <si>
    <t>उन12</t>
  </si>
  <si>
    <t>उन13</t>
  </si>
  <si>
    <t>उन21</t>
  </si>
  <si>
    <t>उन22</t>
  </si>
  <si>
    <t>उन23</t>
  </si>
  <si>
    <t>उन31</t>
  </si>
  <si>
    <t>उन32</t>
  </si>
  <si>
    <t>उन33</t>
  </si>
  <si>
    <t>उत1</t>
  </si>
  <si>
    <t>उत2</t>
  </si>
  <si>
    <t>ए1</t>
  </si>
  <si>
    <t>ए2</t>
  </si>
  <si>
    <t>ए3</t>
  </si>
  <si>
    <t>ए³¹11</t>
  </si>
  <si>
    <t>ए³¹12</t>
  </si>
  <si>
    <t>ए³¹13</t>
  </si>
  <si>
    <t>ए³¹21</t>
  </si>
  <si>
    <t>ए³¹22</t>
  </si>
  <si>
    <t>ए³¹23</t>
  </si>
  <si>
    <t>एत</t>
  </si>
  <si>
    <t>ऐ1</t>
  </si>
  <si>
    <t>ऐ2</t>
  </si>
  <si>
    <t>ऐन11</t>
  </si>
  <si>
    <t>ऐन12</t>
  </si>
  <si>
    <t>ऐन13</t>
  </si>
  <si>
    <t>ऐम1</t>
  </si>
  <si>
    <t>ऐम2</t>
  </si>
  <si>
    <t>ऐम3</t>
  </si>
  <si>
    <t>အုန့်</t>
  </si>
  <si>
    <t>အုန်</t>
  </si>
  <si>
    <t>သတ်</t>
  </si>
  <si>
    <t>ကောင့်</t>
  </si>
  <si>
    <t>ကောင်</t>
  </si>
  <si>
    <t>ခေါင့်</t>
  </si>
  <si>
    <t>ခေါင်</t>
  </si>
  <si>
    <t>ခေါင်း</t>
  </si>
  <si>
    <t>ဂေါင့်</t>
  </si>
  <si>
    <t>ဂေါင်</t>
  </si>
  <si>
    <t>ဂေါင်း</t>
  </si>
  <si>
    <t>ဃေါင့်</t>
  </si>
  <si>
    <t>ဃေါင်</t>
  </si>
  <si>
    <t>ဃေါင်း</t>
  </si>
  <si>
    <t>ငေါင့်</t>
  </si>
  <si>
    <t>ငေါင်</t>
  </si>
  <si>
    <t>ငေါင်း</t>
  </si>
  <si>
    <t>ဇောင့်</t>
  </si>
  <si>
    <t>ဇောင်</t>
  </si>
  <si>
    <t>ဇောင်း</t>
  </si>
  <si>
    <t>ဈောင့်</t>
  </si>
  <si>
    <t>ဈောင်</t>
  </si>
  <si>
    <t>ဈောင်း</t>
  </si>
  <si>
    <t>ညောင့်</t>
  </si>
  <si>
    <t>ညောင်</t>
  </si>
  <si>
    <t>ညောင်း</t>
  </si>
  <si>
    <t>ဋောင့်</t>
  </si>
  <si>
    <t>ဋောင်</t>
  </si>
  <si>
    <t>ဋောင်း</t>
  </si>
  <si>
    <t>ဌောင့်</t>
  </si>
  <si>
    <t>ဌောင်</t>
  </si>
  <si>
    <t>ဌောင်း</t>
  </si>
  <si>
    <t>ဍောင့်</t>
  </si>
  <si>
    <t>ဍောင်</t>
  </si>
  <si>
    <t>ဍောင်း</t>
  </si>
  <si>
    <t>ဎောင့်</t>
  </si>
  <si>
    <t>ဎောင်</t>
  </si>
  <si>
    <t>ဎောင်း</t>
  </si>
  <si>
    <t>ဏောင့်</t>
  </si>
  <si>
    <t>ဏောင်</t>
  </si>
  <si>
    <t>ဏောင်း</t>
  </si>
  <si>
    <t>တောင့်</t>
  </si>
  <si>
    <t>တောင်</t>
  </si>
  <si>
    <t>တောင်း</t>
  </si>
  <si>
    <t>ထောင့်</t>
  </si>
  <si>
    <t>ထောင်</t>
  </si>
  <si>
    <t>ထောင်း</t>
  </si>
  <si>
    <t>ဒေါင့်</t>
  </si>
  <si>
    <t>ဒေါင်</t>
  </si>
  <si>
    <t>ဒေါင်း</t>
  </si>
  <si>
    <t>ဓောင့်</t>
  </si>
  <si>
    <t>ဓောင်</t>
  </si>
  <si>
    <t>ဓောင်း</t>
  </si>
  <si>
    <t>နောင့်</t>
  </si>
  <si>
    <t>နောင်</t>
  </si>
  <si>
    <t>နောင်း</t>
  </si>
  <si>
    <t>ပေါင့်</t>
  </si>
  <si>
    <t>ပေါင်</t>
  </si>
  <si>
    <t>ပေါင်း</t>
  </si>
  <si>
    <t>ဖောင့်</t>
  </si>
  <si>
    <t>ဖောင်</t>
  </si>
  <si>
    <t>ဖောင်း</t>
  </si>
  <si>
    <t>ဗောင့်</t>
  </si>
  <si>
    <t>ဗောင်</t>
  </si>
  <si>
    <t>ဗောင်း</t>
  </si>
  <si>
    <t>ဘောင့်</t>
  </si>
  <si>
    <t>ဘောင်</t>
  </si>
  <si>
    <t>ဘောင်း</t>
  </si>
  <si>
    <t>မောင့်</t>
  </si>
  <si>
    <t>မောင်</t>
  </si>
  <si>
    <t>မောင်း</t>
  </si>
  <si>
    <t>ယောင့်</t>
  </si>
  <si>
    <t>ယောင်</t>
  </si>
  <si>
    <t>ယောင်း</t>
  </si>
  <si>
    <t>ရောင့်</t>
  </si>
  <si>
    <t>ရောင်</t>
  </si>
  <si>
    <t>ရောင်း</t>
  </si>
  <si>
    <t>လောင့်</t>
  </si>
  <si>
    <t>လောင်</t>
  </si>
  <si>
    <t>လောင်း</t>
  </si>
  <si>
    <t>ဝေါင့်</t>
  </si>
  <si>
    <t>ဝေါင်</t>
  </si>
  <si>
    <t>ဝေါင်း</t>
  </si>
  <si>
    <t>ရှောင့်</t>
  </si>
  <si>
    <t>ရှောင်</t>
  </si>
  <si>
    <t>ရှောင်း</t>
  </si>
  <si>
    <t>စောင့်</t>
  </si>
  <si>
    <t>စောင်</t>
  </si>
  <si>
    <t>စောင်း</t>
  </si>
  <si>
    <t>ဆောင့်</t>
  </si>
  <si>
    <t>ဆောင်</t>
  </si>
  <si>
    <t>ဆောင်း</t>
  </si>
  <si>
    <t>ဟောင့်</t>
  </si>
  <si>
    <t>ဟောင်</t>
  </si>
  <si>
    <t>ဟောင်း</t>
  </si>
  <si>
    <t>ဠောင့်</t>
  </si>
  <si>
    <t>ဠောင်</t>
  </si>
  <si>
    <t>ဠောင်း</t>
  </si>
  <si>
    <t>အောင့်</t>
  </si>
  <si>
    <t>အောင်</t>
  </si>
  <si>
    <t>အောင်း</t>
  </si>
  <si>
    <t>သောင့်</t>
  </si>
  <si>
    <t>သောင်</t>
  </si>
  <si>
    <t>သောင်း</t>
  </si>
  <si>
    <t>ကျောင့်</t>
  </si>
  <si>
    <t>ကျောင်</t>
  </si>
  <si>
    <t>ကျောင်း</t>
  </si>
  <si>
    <t>ကြောင့်</t>
  </si>
  <si>
    <t>ကြောင်</t>
  </si>
  <si>
    <t>ကြောင်း</t>
  </si>
  <si>
    <t>ကှောင့်</t>
  </si>
  <si>
    <t>ကှောင်</t>
  </si>
  <si>
    <t>ကှောင်း</t>
  </si>
  <si>
    <t>ကွောင့်</t>
  </si>
  <si>
    <t>ကွောင်</t>
  </si>
  <si>
    <t>ကွောင်း</t>
  </si>
  <si>
    <t>ကွှောင့်</t>
  </si>
  <si>
    <t>ကွှောင်</t>
  </si>
  <si>
    <t>ကွှောင်း</t>
  </si>
  <si>
    <t>ခြောင့်</t>
  </si>
  <si>
    <t>ခြောင်</t>
  </si>
  <si>
    <t>ခြောင်း</t>
  </si>
  <si>
    <t>ခှောင့်</t>
  </si>
  <si>
    <t>ခှောင်</t>
  </si>
  <si>
    <t>ခှောင်း</t>
  </si>
  <si>
    <t>ခွောင့်</t>
  </si>
  <si>
    <t>ခွောင်</t>
  </si>
  <si>
    <t>ခွောင်း</t>
  </si>
  <si>
    <t>ခွှောင့်</t>
  </si>
  <si>
    <t>ခွှောင်</t>
  </si>
  <si>
    <t>ခွှောင်း</t>
  </si>
  <si>
    <t>ဂျောင့်</t>
  </si>
  <si>
    <t>ဂျောင်</t>
  </si>
  <si>
    <t>ဂျောင်း</t>
  </si>
  <si>
    <t>ဂြောင့်</t>
  </si>
  <si>
    <t>ဂြောင်</t>
  </si>
  <si>
    <t>ဂြောင်း</t>
  </si>
  <si>
    <t>ဂှောင့်</t>
  </si>
  <si>
    <t>ဂှောင်</t>
  </si>
  <si>
    <t>ဂှောင်း</t>
  </si>
  <si>
    <t>ဂွောင့်</t>
  </si>
  <si>
    <t>ဂွောင်</t>
  </si>
  <si>
    <t>ဂွောင်း</t>
  </si>
  <si>
    <t>ဂွှောင့်</t>
  </si>
  <si>
    <t>ဂွှောင်</t>
  </si>
  <si>
    <t>ဂွှောင်း</t>
  </si>
  <si>
    <t>ဃျောင့်</t>
  </si>
  <si>
    <t>ဃျောင်</t>
  </si>
  <si>
    <t>ဃျောင်း</t>
  </si>
  <si>
    <t>ဃြောင့်</t>
  </si>
  <si>
    <t>ဃြောင်</t>
  </si>
  <si>
    <t>ဃြောင်း</t>
  </si>
  <si>
    <t>ဃှောင့်</t>
  </si>
  <si>
    <t>ဃှောင်</t>
  </si>
  <si>
    <t>ဃှောင်း</t>
  </si>
  <si>
    <t>ဃွောင့်</t>
  </si>
  <si>
    <t>ဃွောင်</t>
  </si>
  <si>
    <t>ဃွောင်း</t>
  </si>
  <si>
    <t>ဃွှောင့်</t>
  </si>
  <si>
    <t>ဃွှောင်</t>
  </si>
  <si>
    <t>ဃွှောင်း</t>
  </si>
  <si>
    <t>ငျောင့်</t>
  </si>
  <si>
    <t>ငျောင်</t>
  </si>
  <si>
    <t>ငျောင်း</t>
  </si>
  <si>
    <t>ငြောင့်</t>
  </si>
  <si>
    <t>ငြောင်</t>
  </si>
  <si>
    <t>ငြောင်း</t>
  </si>
  <si>
    <t>ငှောင့်</t>
  </si>
  <si>
    <t>ငှောင်</t>
  </si>
  <si>
    <t>ငှောင်း</t>
  </si>
  <si>
    <t>ငွောင့်</t>
  </si>
  <si>
    <t>ငွောင်</t>
  </si>
  <si>
    <t>ငွောင်း</t>
  </si>
  <si>
    <t>ငွှောင့်</t>
  </si>
  <si>
    <t>ငွှောင်</t>
  </si>
  <si>
    <t>ငွှောင်း</t>
  </si>
  <si>
    <t>ဇျောင့်</t>
  </si>
  <si>
    <t>ဇျောင်</t>
  </si>
  <si>
    <t>ဇျောင်း</t>
  </si>
  <si>
    <t>ဇြောင့်</t>
  </si>
  <si>
    <t>ဇြောင်</t>
  </si>
  <si>
    <t>ဇြောင်း</t>
  </si>
  <si>
    <t>ဇှောင့်</t>
  </si>
  <si>
    <t>ဇှောင်</t>
  </si>
  <si>
    <t>ဇှောင်း</t>
  </si>
  <si>
    <t>ဇွောင့်</t>
  </si>
  <si>
    <t>ဇွောင်</t>
  </si>
  <si>
    <t>ဇွောင်း</t>
  </si>
  <si>
    <t>ဇွှောင့်</t>
  </si>
  <si>
    <t>ဇွှောင်</t>
  </si>
  <si>
    <t>ဇွှောင်း</t>
  </si>
  <si>
    <t>ဈျောင့်</t>
  </si>
  <si>
    <t>ဈျောင်</t>
  </si>
  <si>
    <t>ဈျောင်း</t>
  </si>
  <si>
    <t>ဈြောင့်</t>
  </si>
  <si>
    <t>ဈြောင်</t>
  </si>
  <si>
    <t>ဈြောင်း</t>
  </si>
  <si>
    <t>ဈှောင့်</t>
  </si>
  <si>
    <t>ဈှောင်</t>
  </si>
  <si>
    <t>ဈှောင်း</t>
  </si>
  <si>
    <t>ဈွောင့်</t>
  </si>
  <si>
    <t>ဈွောင်</t>
  </si>
  <si>
    <t>ဈွောင်း</t>
  </si>
  <si>
    <t>ဈွှောင့်</t>
  </si>
  <si>
    <t>ဈွှောင်</t>
  </si>
  <si>
    <t>ဈွှောင်း</t>
  </si>
  <si>
    <t>ညျောင့်</t>
  </si>
  <si>
    <t>ညျောင်</t>
  </si>
  <si>
    <t>ညျောင်း</t>
  </si>
  <si>
    <t>ညြောင့်</t>
  </si>
  <si>
    <t>ညြောင်</t>
  </si>
  <si>
    <t>ညြောင်း</t>
  </si>
  <si>
    <t>ညှောင့်</t>
  </si>
  <si>
    <t>ညှောင်</t>
  </si>
  <si>
    <t>ညှောင်း</t>
  </si>
  <si>
    <t>ညွောင့်</t>
  </si>
  <si>
    <t>ညွောင်</t>
  </si>
  <si>
    <t>ညွောင်း</t>
  </si>
  <si>
    <t>ညွှောင့်</t>
  </si>
  <si>
    <t>ညွှောင်</t>
  </si>
  <si>
    <t>ညွှောင်း</t>
  </si>
  <si>
    <t>ဋျောင့်</t>
  </si>
  <si>
    <t>ဋျောင်</t>
  </si>
  <si>
    <t>ဋျောင်း</t>
  </si>
  <si>
    <t>ဋြောင့်</t>
  </si>
  <si>
    <t>ဋြောင်</t>
  </si>
  <si>
    <t>ဋြောင်း</t>
  </si>
  <si>
    <t>ဋှောင့်</t>
  </si>
  <si>
    <t>ဋှောင်</t>
  </si>
  <si>
    <t>ဋှောင်း</t>
  </si>
  <si>
    <t>ဋွောင့်</t>
  </si>
  <si>
    <t>ဋွောင်</t>
  </si>
  <si>
    <t>ဋွောင်း</t>
  </si>
  <si>
    <t>ဋွှောင့်</t>
  </si>
  <si>
    <t>ဋွှောင်</t>
  </si>
  <si>
    <t>ဋွှောင်း</t>
  </si>
  <si>
    <t>ဌျောင့်</t>
  </si>
  <si>
    <t>ဌျောင်</t>
  </si>
  <si>
    <t>ဌျောင်း</t>
  </si>
  <si>
    <t>ဌြောင့်</t>
  </si>
  <si>
    <t>ဌြောင်</t>
  </si>
  <si>
    <t>ဌြောင်း</t>
  </si>
  <si>
    <t>ဌှောင့်</t>
  </si>
  <si>
    <t>ဌှောင်</t>
  </si>
  <si>
    <t>ဌှောင်း</t>
  </si>
  <si>
    <t>ဌွောင့်</t>
  </si>
  <si>
    <t>ဌွောင်</t>
  </si>
  <si>
    <t>ဌွောင်း</t>
  </si>
  <si>
    <t>ဌွှောင့်</t>
  </si>
  <si>
    <t>ဌွှောင်</t>
  </si>
  <si>
    <t>ဌွှောင်း</t>
  </si>
  <si>
    <t>ဍျောင့်</t>
  </si>
  <si>
    <t>ဍျောင်</t>
  </si>
  <si>
    <t>ဍျောင်း</t>
  </si>
  <si>
    <t>ဍြောင့်</t>
  </si>
  <si>
    <t>ဍြောင်</t>
  </si>
  <si>
    <t>ဍြောင်း</t>
  </si>
  <si>
    <t>ဍှောင့်</t>
  </si>
  <si>
    <t>ဍှောင်</t>
  </si>
  <si>
    <t>ဍှောင်း</t>
  </si>
  <si>
    <t>ဍွောင့်</t>
  </si>
  <si>
    <t>ဍွောင်</t>
  </si>
  <si>
    <t>ဍွောင်း</t>
  </si>
  <si>
    <t>ဍွှောင့်</t>
  </si>
  <si>
    <t>ဍွှောင်</t>
  </si>
  <si>
    <t>ဍွှောင်း</t>
  </si>
  <si>
    <t>ဎျောင့်</t>
  </si>
  <si>
    <t>ဎျောင်</t>
  </si>
  <si>
    <t>ဎျောင်း</t>
  </si>
  <si>
    <t>ဎြောင့်</t>
  </si>
  <si>
    <t>ဎြောင်</t>
  </si>
  <si>
    <t>ဎြောင်း</t>
  </si>
  <si>
    <t>ဎှောင့်</t>
  </si>
  <si>
    <t>ဎှောင်</t>
  </si>
  <si>
    <t>ဎှောင်း</t>
  </si>
  <si>
    <t>ဎွောင့်</t>
  </si>
  <si>
    <t>ဎွောင်</t>
  </si>
  <si>
    <t>ဎွောင်း</t>
  </si>
  <si>
    <t>ဎွှောင့်</t>
  </si>
  <si>
    <t>ဎွှောင်</t>
  </si>
  <si>
    <t>ဎွှောင်း</t>
  </si>
  <si>
    <t>ဏျောင့်</t>
  </si>
  <si>
    <t>ဏျောင်</t>
  </si>
  <si>
    <t>ဏျောင်း</t>
  </si>
  <si>
    <t>ဏြောင့်</t>
  </si>
  <si>
    <t>ဏြောင်</t>
  </si>
  <si>
    <t>ဏြောင်း</t>
  </si>
  <si>
    <t>ဏှောင့်</t>
  </si>
  <si>
    <t>ဏှောင်</t>
  </si>
  <si>
    <t>ဏှောင်း</t>
  </si>
  <si>
    <t>ဏွောင့်</t>
  </si>
  <si>
    <t>ဏွောင်</t>
  </si>
  <si>
    <t>ဏွောင်း</t>
  </si>
  <si>
    <t>ဏွှောင့်</t>
  </si>
  <si>
    <t>ဏွှောင်</t>
  </si>
  <si>
    <t>ဏွှောင်း</t>
  </si>
  <si>
    <t>တျောင့်</t>
  </si>
  <si>
    <t>တျောင်</t>
  </si>
  <si>
    <t>တျောင်း</t>
  </si>
  <si>
    <t>တြောင့်</t>
  </si>
  <si>
    <t>တြောင်</t>
  </si>
  <si>
    <t>တြောင်း</t>
  </si>
  <si>
    <t>တှောင့်</t>
  </si>
  <si>
    <t>တှောင်</t>
  </si>
  <si>
    <t>တှောင်း</t>
  </si>
  <si>
    <t>တွောင့်</t>
  </si>
  <si>
    <t>တွောင်</t>
  </si>
  <si>
    <t>တွောင်း</t>
  </si>
  <si>
    <t>တွှောင့်</t>
  </si>
  <si>
    <t>တွှောင်</t>
  </si>
  <si>
    <t>တွှောင်း</t>
  </si>
  <si>
    <t>ထျောင့်</t>
  </si>
  <si>
    <t>ထျောင်</t>
  </si>
  <si>
    <t>ထျောင်း</t>
  </si>
  <si>
    <t>ထြောင့်</t>
  </si>
  <si>
    <t>ထြောင်</t>
  </si>
  <si>
    <t>ထြောင်း</t>
  </si>
  <si>
    <t>ထှောင့်</t>
  </si>
  <si>
    <t>ထှောင်</t>
  </si>
  <si>
    <t>ထှောင်း</t>
  </si>
  <si>
    <t>ထွောင့်</t>
  </si>
  <si>
    <t>ထွောင်</t>
  </si>
  <si>
    <t>ထွောင်း</t>
  </si>
  <si>
    <t>ထွှောင့်</t>
  </si>
  <si>
    <t>ထွှောင်</t>
  </si>
  <si>
    <t>ထွှောင်း</t>
  </si>
  <si>
    <t>ဒျောင့်</t>
  </si>
  <si>
    <t>ဒျောင်</t>
  </si>
  <si>
    <t>ဒျောင်း</t>
  </si>
  <si>
    <t>ဒြောင့်</t>
  </si>
  <si>
    <t>ဒြောင်</t>
  </si>
  <si>
    <t>ဒြောင်း</t>
  </si>
  <si>
    <t>ဒှောင့်</t>
  </si>
  <si>
    <t>ဒှောင်</t>
  </si>
  <si>
    <t>ဒှောင်း</t>
  </si>
  <si>
    <t>ဒွောင့်</t>
  </si>
  <si>
    <t>ဒွောင်</t>
  </si>
  <si>
    <t>ဒွောင်း</t>
  </si>
  <si>
    <t>ဒွှောင့်</t>
  </si>
  <si>
    <t>ဒွှောင်</t>
  </si>
  <si>
    <t>ဒွှောင်း</t>
  </si>
  <si>
    <t>ဓျောင့်</t>
  </si>
  <si>
    <t>ဓျောင်</t>
  </si>
  <si>
    <t>ဓျောင်း</t>
  </si>
  <si>
    <t>ဓြောင့်</t>
  </si>
  <si>
    <t>ဓြောင်</t>
  </si>
  <si>
    <t>ဓြောင်း</t>
  </si>
  <si>
    <t>ဓှောင့်</t>
  </si>
  <si>
    <t>ဓှောင်</t>
  </si>
  <si>
    <t>ဓှောင်း</t>
  </si>
  <si>
    <t>ဓွောင့်</t>
  </si>
  <si>
    <t>ဓွောင်</t>
  </si>
  <si>
    <t>ဓွောင်း</t>
  </si>
  <si>
    <t>ဓွှောင့်</t>
  </si>
  <si>
    <t>ဓွှောင်</t>
  </si>
  <si>
    <t>ဓွှောင်း</t>
  </si>
  <si>
    <t>နျောင့်</t>
  </si>
  <si>
    <t>နျောင်</t>
  </si>
  <si>
    <t>နျောင်း</t>
  </si>
  <si>
    <t>နြောင့်</t>
  </si>
  <si>
    <t>နြောင်</t>
  </si>
  <si>
    <t>နြောင်း</t>
  </si>
  <si>
    <t>နှောင့်</t>
  </si>
  <si>
    <t>နှောင်</t>
  </si>
  <si>
    <t>နှောင်း</t>
  </si>
  <si>
    <t>နွောင့်</t>
  </si>
  <si>
    <t>နွောင်</t>
  </si>
  <si>
    <t>နွောင်း</t>
  </si>
  <si>
    <t>နွှောင့်</t>
  </si>
  <si>
    <t>နွှောင်</t>
  </si>
  <si>
    <t>နွှောင်း</t>
  </si>
  <si>
    <t>ပျောင့်</t>
  </si>
  <si>
    <t>ပျောင်</t>
  </si>
  <si>
    <t>ပျောင်း</t>
  </si>
  <si>
    <t>ပြောင့်</t>
  </si>
  <si>
    <t>ပြောင်</t>
  </si>
  <si>
    <t>ပြောင်း</t>
  </si>
  <si>
    <t>ပှောင့်</t>
  </si>
  <si>
    <t>ပှောင်</t>
  </si>
  <si>
    <t>ပှောင်း</t>
  </si>
  <si>
    <t>ပွောင့်</t>
  </si>
  <si>
    <t>ပွောင်</t>
  </si>
  <si>
    <t>ပွောင်း</t>
  </si>
  <si>
    <t>ပွှောင့်</t>
  </si>
  <si>
    <t>ပွှောင်</t>
  </si>
  <si>
    <t>ပွှောင်း</t>
  </si>
  <si>
    <t>ဖျောင့်</t>
  </si>
  <si>
    <t>ဖျောင်</t>
  </si>
  <si>
    <t>ဖျောင်း</t>
  </si>
  <si>
    <t>ဖြောင့်</t>
  </si>
  <si>
    <t>ဖြောင်</t>
  </si>
  <si>
    <t>ဖြောင်း</t>
  </si>
  <si>
    <t>ဖှောင့်</t>
  </si>
  <si>
    <t>ဖှောင်</t>
  </si>
  <si>
    <t>ဖှောင်း</t>
  </si>
  <si>
    <t>ဖွောင့်</t>
  </si>
  <si>
    <t>ဖွောင်</t>
  </si>
  <si>
    <t>ဖွောင်း</t>
  </si>
  <si>
    <t>ဖွှောင့်</t>
  </si>
  <si>
    <t>ဖွှောင်</t>
  </si>
  <si>
    <t>ဖွှောင်း</t>
  </si>
  <si>
    <t>ဗျောင့်</t>
  </si>
  <si>
    <t>ဗျောင်</t>
  </si>
  <si>
    <t>ဗျောင်း</t>
  </si>
  <si>
    <t>ဗြောင့်</t>
  </si>
  <si>
    <t>ဗြောင်</t>
  </si>
  <si>
    <t>ဗြောင်း</t>
  </si>
  <si>
    <t>ဗှောင့်</t>
  </si>
  <si>
    <t>ဗှောင်</t>
  </si>
  <si>
    <t>ဗှောင်း</t>
  </si>
  <si>
    <t>ဗွောင့်</t>
  </si>
  <si>
    <t>ဗွောင်</t>
  </si>
  <si>
    <t>ဗွောင်း</t>
  </si>
  <si>
    <t>ဗွှောင့်</t>
  </si>
  <si>
    <t>ဗွှောင်</t>
  </si>
  <si>
    <t>ဗွှောင်း</t>
  </si>
  <si>
    <t>ဘျောင့်</t>
  </si>
  <si>
    <t>ဘျောင်</t>
  </si>
  <si>
    <t>ဘျောင်း</t>
  </si>
  <si>
    <t>ဘြောင့်</t>
  </si>
  <si>
    <t>ဘြောင်</t>
  </si>
  <si>
    <t>ဘြောင်း</t>
  </si>
  <si>
    <t>ဘှောင့်</t>
  </si>
  <si>
    <t>ဘှောင်</t>
  </si>
  <si>
    <t>ဘှောင်း</t>
  </si>
  <si>
    <t>ဘွောင့်</t>
  </si>
  <si>
    <t>ဘွောင်</t>
  </si>
  <si>
    <t>ဘွောင်း</t>
  </si>
  <si>
    <t>ဘွှောင့်</t>
  </si>
  <si>
    <t>ဘွှောင်</t>
  </si>
  <si>
    <t>ဘွှောင်း</t>
  </si>
  <si>
    <t>မျောင့်</t>
  </si>
  <si>
    <t>မျောင်</t>
  </si>
  <si>
    <t>မျောင်း</t>
  </si>
  <si>
    <t>မြောင့်</t>
  </si>
  <si>
    <t>မြောင်</t>
  </si>
  <si>
    <t>မြောင်း</t>
  </si>
  <si>
    <t>မှောင့်</t>
  </si>
  <si>
    <t>မှောင်</t>
  </si>
  <si>
    <t>မှောင်း</t>
  </si>
  <si>
    <t>မွောင့်</t>
  </si>
  <si>
    <t>မွောင်</t>
  </si>
  <si>
    <t>မွောင်း</t>
  </si>
  <si>
    <t>မွှောင့်</t>
  </si>
  <si>
    <t>မွှောင်</t>
  </si>
  <si>
    <t>မွှောင်း</t>
  </si>
  <si>
    <t>ယျောင့်</t>
  </si>
  <si>
    <t>ယျောင်</t>
  </si>
  <si>
    <t>ယျောင်း</t>
  </si>
  <si>
    <t>ယြောင့်</t>
  </si>
  <si>
    <t>ယြောင်</t>
  </si>
  <si>
    <t>ယြောင်း</t>
  </si>
  <si>
    <t>ယှောင့်</t>
  </si>
  <si>
    <t>ယှောင်</t>
  </si>
  <si>
    <t>ယှောင်း</t>
  </si>
  <si>
    <t>ယွောင့်</t>
  </si>
  <si>
    <t>ယွောင်</t>
  </si>
  <si>
    <t>ယွောင်း</t>
  </si>
  <si>
    <t>ယွှောင့်</t>
  </si>
  <si>
    <t>ယွှောင်</t>
  </si>
  <si>
    <t>ယွှောင်း</t>
  </si>
  <si>
    <t>ရျောင့်</t>
  </si>
  <si>
    <t>ရျောင်</t>
  </si>
  <si>
    <t>ရျောင်း</t>
  </si>
  <si>
    <t>ရြောင့်</t>
  </si>
  <si>
    <t>ရြောင်</t>
  </si>
  <si>
    <t>ရြောင်း</t>
  </si>
  <si>
    <t>ရွောင့်</t>
  </si>
  <si>
    <t>ရွောင်</t>
  </si>
  <si>
    <t>ရွောင်း</t>
  </si>
  <si>
    <t>ရွှောင့်</t>
  </si>
  <si>
    <t>ရွှောင်</t>
  </si>
  <si>
    <t>ရွှောင်း</t>
  </si>
  <si>
    <t>လျောင့်</t>
  </si>
  <si>
    <t>လျောင်</t>
  </si>
  <si>
    <t>လျောင်း</t>
  </si>
  <si>
    <t>လြောင့်</t>
  </si>
  <si>
    <t>လြောင်</t>
  </si>
  <si>
    <t>လြောင်း</t>
  </si>
  <si>
    <t>လှောင့်</t>
  </si>
  <si>
    <t>လှောင်</t>
  </si>
  <si>
    <t>လှောင်း</t>
  </si>
  <si>
    <t>လွောင့်</t>
  </si>
  <si>
    <t>လွောင်</t>
  </si>
  <si>
    <t>လွောင်း</t>
  </si>
  <si>
    <t>လွှောင့်</t>
  </si>
  <si>
    <t>လွှောင်</t>
  </si>
  <si>
    <t>လွှောင်း</t>
  </si>
  <si>
    <t>ဝျောင့်</t>
  </si>
  <si>
    <t>ဝျောင်</t>
  </si>
  <si>
    <t>ဝျောင်း</t>
  </si>
  <si>
    <t>ဝြောင့်</t>
  </si>
  <si>
    <t>ဝြောင်</t>
  </si>
  <si>
    <t>ဝြောင်း</t>
  </si>
  <si>
    <t>ဝှောင့်</t>
  </si>
  <si>
    <t>ဝှောင်</t>
  </si>
  <si>
    <t>ဝှောင်း</t>
  </si>
  <si>
    <t>ဝွောင့်</t>
  </si>
  <si>
    <t>ဝွောင်</t>
  </si>
  <si>
    <t>ဝွောင်း</t>
  </si>
  <si>
    <t>ဝွှောင့်</t>
  </si>
  <si>
    <t>ဝွှောင်</t>
  </si>
  <si>
    <t>ဝွှောင်း</t>
  </si>
  <si>
    <t>သျောင့်</t>
  </si>
  <si>
    <t>သျောင်</t>
  </si>
  <si>
    <t>သျောင်း</t>
  </si>
  <si>
    <t>သြောင့်</t>
  </si>
  <si>
    <t>သြောင်</t>
  </si>
  <si>
    <t>သြောင်း</t>
  </si>
  <si>
    <t>စျောင့်</t>
  </si>
  <si>
    <t>စျောင်</t>
  </si>
  <si>
    <t>စျောင်း</t>
  </si>
  <si>
    <t>စြောင့်</t>
  </si>
  <si>
    <t>စြောင်</t>
  </si>
  <si>
    <t>စြောင်း</t>
  </si>
  <si>
    <t>စှောင့်</t>
  </si>
  <si>
    <t>စှောင်</t>
  </si>
  <si>
    <t>စှောင်း</t>
  </si>
  <si>
    <t>စွောင့်</t>
  </si>
  <si>
    <t>စွောင်</t>
  </si>
  <si>
    <t>စွောင်း</t>
  </si>
  <si>
    <t>စွှောင့်</t>
  </si>
  <si>
    <t>စွှောင်</t>
  </si>
  <si>
    <t>စွှောင်း</t>
  </si>
  <si>
    <t>ဆျောင့်</t>
  </si>
  <si>
    <t>ဆျောင်</t>
  </si>
  <si>
    <t>ဆျောင်း</t>
  </si>
  <si>
    <t>ဆြောင့်</t>
  </si>
  <si>
    <t>ဆြောင်</t>
  </si>
  <si>
    <t>ဆြောင်း</t>
  </si>
  <si>
    <t>ဆှောင့်</t>
  </si>
  <si>
    <t>ဆှောင်</t>
  </si>
  <si>
    <t>ဆှောင်း</t>
  </si>
  <si>
    <t>ဆွောင့်</t>
  </si>
  <si>
    <t>ဆွောင်</t>
  </si>
  <si>
    <t>ဆွောင်း</t>
  </si>
  <si>
    <t>ဆွှောင့်</t>
  </si>
  <si>
    <t>ဆွှောင်</t>
  </si>
  <si>
    <t>ဆွှောင်း</t>
  </si>
  <si>
    <t>ဟျောင့်</t>
  </si>
  <si>
    <t>ဟျောင်</t>
  </si>
  <si>
    <t>ဟျောင်း</t>
  </si>
  <si>
    <t>ဟြောင့်</t>
  </si>
  <si>
    <t>ဟြောင်</t>
  </si>
  <si>
    <t>ဟြောင်း</t>
  </si>
  <si>
    <t>ဟှောင့်</t>
  </si>
  <si>
    <t>ဟှောင်</t>
  </si>
  <si>
    <t>ဟှောင်း</t>
  </si>
  <si>
    <t>ဟွောင့်</t>
  </si>
  <si>
    <t>ဟွောင်</t>
  </si>
  <si>
    <t>ဟွောင်း</t>
  </si>
  <si>
    <t>ဟွှောင့်</t>
  </si>
  <si>
    <t>ဟွှောင်</t>
  </si>
  <si>
    <t>ဟွှောင်း</t>
  </si>
  <si>
    <t>ဠျောင့်</t>
  </si>
  <si>
    <t>ဠျောင်</t>
  </si>
  <si>
    <t>ဠျောင်း</t>
  </si>
  <si>
    <t>ဠြောင့်</t>
  </si>
  <si>
    <t>ဠြောင်</t>
  </si>
  <si>
    <t>ဠြောင်း</t>
  </si>
  <si>
    <t>ဠှောင့်</t>
  </si>
  <si>
    <t>ဠှောင်</t>
  </si>
  <si>
    <t>ဠှောင်း</t>
  </si>
  <si>
    <t>ဠွောင့်</t>
  </si>
  <si>
    <t>ဠွောင်</t>
  </si>
  <si>
    <t>ဠွောင်း</t>
  </si>
  <si>
    <t>ဠွှောင့်</t>
  </si>
  <si>
    <t>ဠွှောင်</t>
  </si>
  <si>
    <t>ဠွှောင်း</t>
  </si>
  <si>
    <t>Snacks</t>
  </si>
  <si>
    <t>Appetizers</t>
  </si>
  <si>
    <t>Rice, Noodles</t>
  </si>
  <si>
    <t>Sauce and Side Dishes</t>
  </si>
  <si>
    <t>Dessert &amp; Sweets</t>
  </si>
  <si>
    <t>Drinks &amp; beverages</t>
  </si>
  <si>
    <t>ဘူးသီးကြော်</t>
  </si>
  <si>
    <t>ပုစွန်ကက်ကြော်</t>
  </si>
  <si>
    <t>ကြက်သွန်ကြော်</t>
  </si>
  <si>
    <t>ငါးဖယ်ကြော်</t>
  </si>
  <si>
    <t>ဘဲဥပြုတ်</t>
  </si>
  <si>
    <t>နံနံပင်</t>
  </si>
  <si>
    <t>ငရုတ်သီးမှုန့်</t>
  </si>
  <si>
    <t>ကြက်သွန်နီ</t>
  </si>
  <si>
    <t>သံပရာသီး</t>
  </si>
  <si>
    <t>ဆီချက်</t>
  </si>
  <si>
    <t>ကောက်ညှင်းပေါင်း</t>
  </si>
  <si>
    <t>ပဲပြုတ်</t>
  </si>
  <si>
    <t>နံပြား</t>
  </si>
  <si>
    <t>အီကြာကွေး</t>
  </si>
  <si>
    <t>ခေါပုတ်</t>
  </si>
  <si>
    <t>ခေါက်ဆွဲပြုတ်</t>
  </si>
  <si>
    <t>ဝက်သားပေါင်း</t>
  </si>
  <si>
    <t>ပေါက်စီ</t>
  </si>
  <si>
    <t>ကြက်ဥခေါက်ကြော်</t>
  </si>
  <si>
    <t>ကြက်ဥပြုတ်</t>
  </si>
  <si>
    <t>ကြက်ဥပြုတ်မကျက်တကျက်</t>
  </si>
  <si>
    <t>ငှက်ပျောသီးကြော်</t>
  </si>
  <si>
    <t>ဗယာကြော်</t>
  </si>
  <si>
    <t>နှမ်းပျစ်</t>
  </si>
  <si>
    <t>နံကထိုင်</t>
  </si>
  <si>
    <t>ကန်စွန်းဥပြုတ်</t>
  </si>
  <si>
    <t>ပြောင်းဖူးပြုတ်</t>
  </si>
  <si>
    <t>အမြည်း</t>
  </si>
  <si>
    <t>စမူဆာ</t>
  </si>
  <si>
    <t>အာလူးကြော်</t>
  </si>
  <si>
    <t>ဝက်အူချောင်းကြော်</t>
  </si>
  <si>
    <t>ဆတ်သားခြောက်ကြော်</t>
  </si>
  <si>
    <t>ကြက်သားလုံးကြော်</t>
  </si>
  <si>
    <t>ကြက်သားသုပ်</t>
  </si>
  <si>
    <t>ပုစွန်ကြော်</t>
  </si>
  <si>
    <t>ငါးရှဥ့်ကြော်</t>
  </si>
  <si>
    <t>ငါးသလဲထိုးကြော်</t>
  </si>
  <si>
    <t>ငါးကင်</t>
  </si>
  <si>
    <t>လက်ဖက်သုပ်</t>
  </si>
  <si>
    <t>မြေပဲလှော်</t>
  </si>
  <si>
    <t>ထမင်း</t>
  </si>
  <si>
    <t>ကြက်သားဆန်ပြုတ်</t>
  </si>
  <si>
    <t>ကြေးအိုး</t>
  </si>
  <si>
    <t>ဒံပေါက်ထမင်း</t>
  </si>
  <si>
    <t>ဆီထမင်း</t>
  </si>
  <si>
    <t>အုန်းထမင်း</t>
  </si>
  <si>
    <t>ထောပတ်ထမင်း</t>
  </si>
  <si>
    <t>ထမနဲ</t>
  </si>
  <si>
    <t>ထမင်းသုပ်</t>
  </si>
  <si>
    <t>ထမင်းကြော်</t>
  </si>
  <si>
    <t>ကြာဆံကြော်</t>
  </si>
  <si>
    <t>အုန်းနို့ ခေါက်ဆွဲ</t>
  </si>
  <si>
    <t>နန်းကြီးသုပ်</t>
  </si>
  <si>
    <t>ခေါက်ဆွဲသုပ်</t>
  </si>
  <si>
    <t>တို့ဟူးသုပ်</t>
  </si>
  <si>
    <t>ဘဲကင်</t>
  </si>
  <si>
    <t>ကြက်ကင်</t>
  </si>
  <si>
    <t>ကြက်အစိမ်းကြော်</t>
  </si>
  <si>
    <t>ကြက်ကြော်</t>
  </si>
  <si>
    <t>ကုန်းဘောင်ကြီးကြော်</t>
  </si>
  <si>
    <t>ကြက်အသည်းအမြစ်ဟင်း</t>
  </si>
  <si>
    <t>ကြက်သားအာလူးဟင်း</t>
  </si>
  <si>
    <t>အမဲသားဟင်း</t>
  </si>
  <si>
    <t>အမဲကလီစာဟင်း</t>
  </si>
  <si>
    <t>အမဲသားနှပ်</t>
  </si>
  <si>
    <t>ဆိတ်သားဟင်း</t>
  </si>
  <si>
    <t>Pork (Lunch, Dinner)</t>
  </si>
  <si>
    <t>တောက်တောက်ကြော်</t>
  </si>
  <si>
    <t>ဝက်နံရိုးကင်</t>
  </si>
  <si>
    <t>ချိုချဉ်ကြော်</t>
  </si>
  <si>
    <t>ဝက်အစိမ်းကြော်</t>
  </si>
  <si>
    <t>ဝက်သားမျှစ်ချဉ်ဟင်း</t>
  </si>
  <si>
    <t>ဝက်သားဟင်း</t>
  </si>
  <si>
    <t>Seafood (Lunch, Dinner)</t>
  </si>
  <si>
    <t>ငါးဟင်း</t>
  </si>
  <si>
    <t>ငါးသလောက်ပေါင်း</t>
  </si>
  <si>
    <t>ငါးဆုပ်ကြော်</t>
  </si>
  <si>
    <t>ငါးမုတ်ကြော်</t>
  </si>
  <si>
    <t>ငါးချိုချဉ်ကြော်</t>
  </si>
  <si>
    <t>ပုစွန်ဟင်း</t>
  </si>
  <si>
    <t>ကဏန်းပေါင်း</t>
  </si>
  <si>
    <t>ပုစွန်တုပ်ဟင်း</t>
  </si>
  <si>
    <t>ပြည်ကြီးငါးကြော်</t>
  </si>
  <si>
    <t>ငါးပိကြော်</t>
  </si>
  <si>
    <t>ငါးပိရည်</t>
  </si>
  <si>
    <t>ငါးပိထောင်း</t>
  </si>
  <si>
    <t>ပဲပုပ်</t>
  </si>
  <si>
    <t>အချဉ်ရည်</t>
  </si>
  <si>
    <t>အစိမ်းကြော်</t>
  </si>
  <si>
    <t>ကန်စွန်းရွက်ကြော်</t>
  </si>
  <si>
    <t>မှိုကန်စွန်းကြော်</t>
  </si>
  <si>
    <t>ချဉ်ပေါင်ကြော်</t>
  </si>
  <si>
    <t>ကိုက်လန်ကြော်</t>
  </si>
  <si>
    <t>ပဲပင်ပေါက်ပဲပြားကြော်</t>
  </si>
  <si>
    <t>မျှစ်ကြော်</t>
  </si>
  <si>
    <t>ကညွတ်ကြော်</t>
  </si>
  <si>
    <t>Soup (Lunch, Dinner)</t>
  </si>
  <si>
    <t>ကြာဆံဟင်းခါး</t>
  </si>
  <si>
    <t>ကြက်သားစွပ်ပြုတ်</t>
  </si>
  <si>
    <t>ချဉ်ရည်ဟင်း</t>
  </si>
  <si>
    <t>ပဲနီလေးဟင်းချို</t>
  </si>
  <si>
    <t>ကုလားပဲဟင်း</t>
  </si>
  <si>
    <t>ပူတင်း</t>
  </si>
  <si>
    <t>ဟာလဝါ</t>
  </si>
  <si>
    <t>ဆနွင်းမကင်း</t>
  </si>
  <si>
    <t>သာကူ</t>
  </si>
  <si>
    <t>ဖါလူဒါ</t>
  </si>
  <si>
    <t>မလိုင်လုံး</t>
  </si>
  <si>
    <t>ဆီးယို</t>
  </si>
  <si>
    <t>ကော်ဖီ</t>
  </si>
  <si>
    <t>လက်ဖက်ရည်ကြမ်း</t>
  </si>
  <si>
    <t>လက်ဖက်ရည်</t>
  </si>
  <si>
    <t>သောက်ရေသန့်</t>
  </si>
  <si>
    <t>လိမ္မော်ရည်</t>
  </si>
  <si>
    <t>သံပရာရည်</t>
  </si>
  <si>
    <t>ရှောက်ဖျော်ရည်</t>
  </si>
  <si>
    <t>ဆီးဖျော်ရည်</t>
  </si>
  <si>
    <t>အုန်းရည်</t>
  </si>
  <si>
    <t>ကြံရည်</t>
  </si>
  <si>
    <t>ထောပတ်သီးဖျော်ရည်</t>
  </si>
  <si>
    <t>နာနတ်ဖျော်ရည်</t>
  </si>
  <si>
    <t>ပင်မှည့်ဖျော်ရည်</t>
  </si>
  <si>
    <t>မန်ကျည်းဖျော်ရည်</t>
  </si>
  <si>
    <t>ပန်းသီးဖျော်ရည်</t>
  </si>
  <si>
    <t>ဖရဲသီးဖျော်ရည်</t>
  </si>
  <si>
    <t>လိုင်ချီးဖျော်ရည်</t>
  </si>
  <si>
    <t>စတော်ဘယ်ရီဖျော်ရည်</t>
  </si>
  <si>
    <t>သီးစုံဖျော်ရည်</t>
  </si>
  <si>
    <t>ကိုကာကိုလာ</t>
  </si>
  <si>
    <t>ပက်စီ</t>
  </si>
  <si>
    <t>ဘီယာ</t>
  </si>
  <si>
    <t>ဝိုင်အနီ</t>
  </si>
  <si>
    <t>ဝိုင်အဖြူ</t>
  </si>
  <si>
    <t>အရက်</t>
  </si>
  <si>
    <t>ကော့ညက်</t>
  </si>
  <si>
    <t>ဘရန်ဒီ</t>
  </si>
  <si>
    <t>ဗော့ကာ</t>
  </si>
  <si>
    <t>မာတီနီ</t>
  </si>
  <si>
    <t>ရှယ်ရီ</t>
  </si>
  <si>
    <t>ရှမ်ပိန်</t>
  </si>
  <si>
    <t>မုန့်ဟင်းခါး</t>
  </si>
  <si>
    <t>ပဲကက်ကြော်</t>
  </si>
  <si>
    <t>ပေါင်မုန့်</t>
  </si>
  <si>
    <t>ပေါင်မုန့်မီးကင်</t>
  </si>
  <si>
    <t>ပေါင်မုန့်ကြော်</t>
  </si>
  <si>
    <t>ဘိန်းမုန့်</t>
  </si>
  <si>
    <t>လမုန့်</t>
  </si>
  <si>
    <t>ငါးမုန့်</t>
  </si>
  <si>
    <t>ရေခဲမုန့်</t>
  </si>
  <si>
    <t>မုန့်ဆီကြော်</t>
  </si>
  <si>
    <t>မုန့်ဖက်ထုပ်</t>
  </si>
  <si>
    <t>မုန့်လက်ကောက်</t>
  </si>
  <si>
    <t>မုန့်စိမ်းပေါင်း</t>
  </si>
  <si>
    <t>ကော်ပြန့်ကြော်</t>
  </si>
  <si>
    <t>ဝက်သားလုံးကြော်</t>
  </si>
  <si>
    <t>Rice, Noodles (Carbohydrate)</t>
  </si>
  <si>
    <t>ကြက်သားပလာတာ</t>
  </si>
  <si>
    <t>မုန့်တီ</t>
  </si>
  <si>
    <t>Chicken &amp; Duck (Lunch, Dinner)</t>
  </si>
  <si>
    <t>ကြက်သားဒံပေါက်</t>
  </si>
  <si>
    <t>Beef &amp; Mutton (Lunch, Dinner)</t>
  </si>
  <si>
    <t>Vegetables (Lunch, Dinner)</t>
  </si>
  <si>
    <t>ယိုးဒယား၁၂မျိုးဟင်းချို</t>
  </si>
  <si>
    <t>မုန့်လုံးရေပေါ်</t>
  </si>
  <si>
    <t>မုန့်လက်ဆောင်း</t>
  </si>
  <si>
    <t>Rice Noodle with Fish Gravy</t>
  </si>
  <si>
    <t>Fried melon</t>
  </si>
  <si>
    <t>Fried (fritter) yellow split pea</t>
  </si>
  <si>
    <t>Fried (fritter) shrimp</t>
  </si>
  <si>
    <t>Fried Featherback</t>
  </si>
  <si>
    <t>Boiled Duck Egg</t>
  </si>
  <si>
    <t>Cilantro (Parsley)</t>
  </si>
  <si>
    <t>Chilli Powder</t>
  </si>
  <si>
    <t>Lime</t>
  </si>
  <si>
    <t>Fried Onion or Garlic in Oil</t>
  </si>
  <si>
    <t>Fried Onion</t>
  </si>
  <si>
    <t>Onion</t>
  </si>
  <si>
    <t>Steamed Glutinous Rice</t>
  </si>
  <si>
    <t>Boiled Pea</t>
  </si>
  <si>
    <t>Flat Round Indian Bread</t>
  </si>
  <si>
    <t>Fried Rice Dough Stick</t>
  </si>
  <si>
    <t>Grounded Glutinous Rice</t>
  </si>
  <si>
    <t>Noodle Soup</t>
  </si>
  <si>
    <t>Dim Sum (Steamed Pork)</t>
  </si>
  <si>
    <t>Chinese “baozi”; Dumpling</t>
  </si>
  <si>
    <t>Bread</t>
  </si>
  <si>
    <t>Toast</t>
  </si>
  <si>
    <t>French Toast</t>
  </si>
  <si>
    <t>Omelet</t>
  </si>
  <si>
    <t>Boiled egg</t>
  </si>
  <si>
    <t>Half-boiled egg</t>
  </si>
  <si>
    <t>Burmese Fried Rice Pancake</t>
  </si>
  <si>
    <t>Glutinous Rice with Sweet Stuffing</t>
  </si>
  <si>
    <t>Burmese Donut</t>
  </si>
  <si>
    <t>Steamed Rice Cake</t>
  </si>
  <si>
    <t>Fried Banana</t>
  </si>
  <si>
    <t>Fried Yellow Split Pea</t>
  </si>
  <si>
    <t>Rice Pancake with Poppy Seeds</t>
  </si>
  <si>
    <t>Mooncake</t>
  </si>
  <si>
    <t>Sesame Brittle</t>
  </si>
  <si>
    <t>Sweet Indian Pastry with butter smell</t>
  </si>
  <si>
    <t>Boiled Sweet Potato</t>
  </si>
  <si>
    <t>Boiled Corn</t>
  </si>
  <si>
    <t>Appetizer</t>
  </si>
  <si>
    <t>Samusa (Indian stuffed food)</t>
  </si>
  <si>
    <t>Potatoes (fries or chips)</t>
  </si>
  <si>
    <t>Spring Rolls</t>
  </si>
  <si>
    <t>Fried Minced Pork Balls</t>
  </si>
  <si>
    <t>Chinese Sausage</t>
  </si>
  <si>
    <t>Dried &amp; Fried Venison</t>
  </si>
  <si>
    <t>Fried Minced Chicken Balls</t>
  </si>
  <si>
    <t>Chicken Salad</t>
  </si>
  <si>
    <t>Fried Prawns</t>
  </si>
  <si>
    <t>Crispy Hot (fried) Eel</t>
  </si>
  <si>
    <t>Fried Loach</t>
  </si>
  <si>
    <t>Grilled Fish</t>
  </si>
  <si>
    <t>Fried Crispy Fish Flakes</t>
  </si>
  <si>
    <t>Fermented Tea Salad</t>
  </si>
  <si>
    <t>Roasted Peanut</t>
  </si>
  <si>
    <t>Plain Rice</t>
  </si>
  <si>
    <t>Rice Porridge with Chicken</t>
  </si>
  <si>
    <t>Hot pot</t>
  </si>
  <si>
    <t>Biryani Rice</t>
  </si>
  <si>
    <t>Parata (Indian) with chicken</t>
  </si>
  <si>
    <t>Steamed rice, vegetables and meat</t>
  </si>
  <si>
    <t>Rice steamed with coconut</t>
  </si>
  <si>
    <t>Rice fried with butter</t>
  </si>
  <si>
    <t>Glutinous Rice (1 month only)</t>
  </si>
  <si>
    <t>Rice and Vegetable Salad</t>
  </si>
  <si>
    <t>Fried Rice</t>
  </si>
  <si>
    <t>Rice Noodle in thin Fish Gravy</t>
  </si>
  <si>
    <t>Noodle with Chicken Coconut Gravy</t>
  </si>
  <si>
    <t>Noodle Salad with Chicken</t>
  </si>
  <si>
    <t>Noodle Salad</t>
  </si>
  <si>
    <t>Soya-Bean Cake Salad</t>
  </si>
  <si>
    <t>Rice Noodle</t>
  </si>
  <si>
    <t>Chicken Biryani</t>
  </si>
  <si>
    <t>(Peking) Roasted Duck</t>
  </si>
  <si>
    <t>Fried Vegetables with Chicken</t>
  </si>
  <si>
    <t>Gongbao Diced Chicken</t>
  </si>
  <si>
    <t>Curry Chicken liver, gizzard, &amp; heart</t>
  </si>
  <si>
    <t>Curry Chicken and Potatoes</t>
  </si>
  <si>
    <t>Roasted Chicken</t>
  </si>
  <si>
    <t>Fried Chicken</t>
  </si>
  <si>
    <t>Stewed Beef Curry</t>
  </si>
  <si>
    <t>Beef Intestine &amp; Liver Curry</t>
  </si>
  <si>
    <t>Braised Beef</t>
  </si>
  <si>
    <t>Mutton Curry</t>
  </si>
  <si>
    <t>Fried Sweet &amp; Sour Minced Pork</t>
  </si>
  <si>
    <t>Barbecue Pork Spare Ribs</t>
  </si>
  <si>
    <t>Sweet &amp; Sour Pork</t>
  </si>
  <si>
    <t>Fried Vegetables with Pork</t>
  </si>
  <si>
    <t>Pork with Sour Bamboo shoots</t>
  </si>
  <si>
    <t>Curry Pork</t>
  </si>
  <si>
    <t>Fish Curry</t>
  </si>
  <si>
    <t>Steamed Hilsa</t>
  </si>
  <si>
    <t>Fried Fishballs</t>
  </si>
  <si>
    <t>Fried Pomfret</t>
  </si>
  <si>
    <t>Sweet &amp; Sour Fish</t>
  </si>
  <si>
    <t>Prawn Curry</t>
  </si>
  <si>
    <t>Steamed Crab</t>
  </si>
  <si>
    <t>Chilli Lobster</t>
  </si>
  <si>
    <t>Fried Squid</t>
  </si>
  <si>
    <t>Fried Shrimp Paste</t>
  </si>
  <si>
    <t>Shrimp Paste Sauce</t>
  </si>
  <si>
    <t>Baked and grinded shrimp paste</t>
  </si>
  <si>
    <t>Fermented Soya Bean</t>
  </si>
  <si>
    <t>Catchup</t>
  </si>
  <si>
    <t>Fried Vegetables</t>
  </si>
  <si>
    <t>Fried Watercress</t>
  </si>
  <si>
    <t>Fried Watercress with Mushroom</t>
  </si>
  <si>
    <t>Fried Roselle</t>
  </si>
  <si>
    <t>Fried Kailan / Gailan</t>
  </si>
  <si>
    <t>Fried Bean Sprouts and Bean Curds</t>
  </si>
  <si>
    <t>Fried Bamboo Shoots</t>
  </si>
  <si>
    <t>Fried Asparagus</t>
  </si>
  <si>
    <t>Vermicelli Soup</t>
  </si>
  <si>
    <t>Chicken Soup</t>
  </si>
  <si>
    <t>Thai Tomyam Soup</t>
  </si>
  <si>
    <t>Sour Soup</t>
  </si>
  <si>
    <t>Lentil Soup</t>
  </si>
  <si>
    <t>Indian style Gram Soup</t>
  </si>
  <si>
    <t>Pudding</t>
  </si>
  <si>
    <t>Rice ball with jaggery juice</t>
  </si>
  <si>
    <t>Rice flakes in coconut &amp; jaggery juice</t>
  </si>
  <si>
    <t>Sweet &amp; oily rice cake</t>
  </si>
  <si>
    <t>Burmese Rice Pudding</t>
  </si>
  <si>
    <t>Sago</t>
  </si>
  <si>
    <t>Indian Desert with ice cream on top</t>
  </si>
  <si>
    <t>Ice Cream</t>
  </si>
  <si>
    <t>Sweet &amp; Creamy balls</t>
  </si>
  <si>
    <t>Plum dessert in jaggery jam</t>
  </si>
  <si>
    <t>Coffee + sweet condensed milk</t>
  </si>
  <si>
    <t>Chinese black (green) tea</t>
  </si>
  <si>
    <t>Red tea + milk + sugar</t>
  </si>
  <si>
    <t>Purified drinking water</t>
  </si>
  <si>
    <t>Orange juice</t>
  </si>
  <si>
    <t>Lime juice</t>
  </si>
  <si>
    <t>Lemonade</t>
  </si>
  <si>
    <t>Prune juice</t>
  </si>
  <si>
    <t>Coconut water (juice)</t>
  </si>
  <si>
    <t>Avocado juice</t>
  </si>
  <si>
    <t>Pine apple juice</t>
  </si>
  <si>
    <t>Passion fruit juice</t>
  </si>
  <si>
    <t>Tamarind juice</t>
  </si>
  <si>
    <t>Apple juice</t>
  </si>
  <si>
    <t>Water Melon juice</t>
  </si>
  <si>
    <t>Lichee juice</t>
  </si>
  <si>
    <t>Strawberry + condensed milk drink</t>
  </si>
  <si>
    <t>Mixed fruit juice</t>
  </si>
  <si>
    <t>Coca Cola</t>
  </si>
  <si>
    <t>Pepsi</t>
  </si>
  <si>
    <t>Beer</t>
  </si>
  <si>
    <t>Wine</t>
  </si>
  <si>
    <t>Red wine</t>
  </si>
  <si>
    <t>White wine</t>
  </si>
  <si>
    <t>Sugar cane juice</t>
  </si>
  <si>
    <t>Alcohol / Liquor</t>
  </si>
  <si>
    <t>Cognac</t>
  </si>
  <si>
    <t>Jin</t>
  </si>
  <si>
    <t>Brandy</t>
  </si>
  <si>
    <t>Rum</t>
  </si>
  <si>
    <t>Martini</t>
  </si>
  <si>
    <t>Sherry</t>
  </si>
  <si>
    <t>Champange</t>
  </si>
  <si>
    <t>Vodka</t>
  </si>
  <si>
    <t>Marathi_Consonants_1</t>
  </si>
  <si>
    <t>Marathi_Consonants_2</t>
  </si>
  <si>
    <t>Burmese_Consonants2</t>
  </si>
  <si>
    <t>ချာ</t>
  </si>
  <si>
    <t>ချား</t>
  </si>
  <si>
    <t>ချာတ်</t>
  </si>
  <si>
    <t>ချာသ်</t>
  </si>
  <si>
    <t>ချော့</t>
  </si>
  <si>
    <t>ချော်</t>
  </si>
  <si>
    <t>ချော</t>
  </si>
  <si>
    <t>ချောင့်</t>
  </si>
  <si>
    <t>ချောင်</t>
  </si>
  <si>
    <t>ချောင်း</t>
  </si>
  <si>
    <t>ချောက်</t>
  </si>
  <si>
    <t>शा2</t>
  </si>
  <si>
    <t>शा3</t>
  </si>
  <si>
    <t>शाइन1</t>
  </si>
  <si>
    <t>शाइन2</t>
  </si>
  <si>
    <t>शाइन3</t>
  </si>
  <si>
    <t>शाइ1</t>
  </si>
  <si>
    <t>शाइ2</t>
  </si>
  <si>
    <t>शत1</t>
  </si>
  <si>
    <t>शत2</t>
  </si>
  <si>
    <t>शत3</t>
  </si>
  <si>
    <t>शत4</t>
  </si>
  <si>
    <t>शत5</t>
  </si>
  <si>
    <t>शि1</t>
  </si>
  <si>
    <t>शि2</t>
  </si>
  <si>
    <t>शि3</t>
  </si>
  <si>
    <t>शिन1</t>
  </si>
  <si>
    <t>शिन2</t>
  </si>
  <si>
    <t>शिन3</t>
  </si>
  <si>
    <t>शु1</t>
  </si>
  <si>
    <t>शु2</t>
  </si>
  <si>
    <t>शु3</t>
  </si>
  <si>
    <t>शुन11</t>
  </si>
  <si>
    <t>शुन12</t>
  </si>
  <si>
    <t>शुन13</t>
  </si>
  <si>
    <t>शुन21</t>
  </si>
  <si>
    <t>शुन22</t>
  </si>
  <si>
    <t>शुन23</t>
  </si>
  <si>
    <t>शुन31</t>
  </si>
  <si>
    <t>शुन32</t>
  </si>
  <si>
    <t>शुन33</t>
  </si>
  <si>
    <t>शुत1</t>
  </si>
  <si>
    <t>शुत2</t>
  </si>
  <si>
    <t>शे1</t>
  </si>
  <si>
    <t>शे2</t>
  </si>
  <si>
    <t>शे3</t>
  </si>
  <si>
    <t>शे³¹11</t>
  </si>
  <si>
    <t>शे³¹12</t>
  </si>
  <si>
    <t>शे³¹13</t>
  </si>
  <si>
    <t>शे³¹21</t>
  </si>
  <si>
    <t>शे³¹22</t>
  </si>
  <si>
    <t>शे³¹23</t>
  </si>
  <si>
    <t>शेत</t>
  </si>
  <si>
    <t>शै1</t>
  </si>
  <si>
    <t>शै2</t>
  </si>
  <si>
    <t>शैन11</t>
  </si>
  <si>
    <t>शैन12</t>
  </si>
  <si>
    <t>शैन13</t>
  </si>
  <si>
    <t>शैम1</t>
  </si>
  <si>
    <t>शैम2</t>
  </si>
  <si>
    <t>शैम3</t>
  </si>
  <si>
    <t>शो1</t>
  </si>
  <si>
    <t>शो2</t>
  </si>
  <si>
    <t>शो3</t>
  </si>
  <si>
    <t>शोन11</t>
  </si>
  <si>
    <t>शोन12</t>
  </si>
  <si>
    <t>शोन13</t>
  </si>
  <si>
    <t>शोन21</t>
  </si>
  <si>
    <t>शोन22</t>
  </si>
  <si>
    <t>शोन23</t>
  </si>
  <si>
    <t>शोन31</t>
  </si>
  <si>
    <t>शोन32</t>
  </si>
  <si>
    <t>शोन33</t>
  </si>
  <si>
    <t>शोट</t>
  </si>
  <si>
    <t>शोप</t>
  </si>
  <si>
    <t>शौ1</t>
  </si>
  <si>
    <t>शौ2</t>
  </si>
  <si>
    <t>शौ3</t>
  </si>
  <si>
    <t>शौन1</t>
  </si>
  <si>
    <t>शौन2</t>
  </si>
  <si>
    <t>शौन3</t>
  </si>
  <si>
    <t>शौत</t>
  </si>
  <si>
    <t>शं11</t>
  </si>
  <si>
    <t>शं12</t>
  </si>
  <si>
    <t>शं13</t>
  </si>
  <si>
    <t>शं21</t>
  </si>
  <si>
    <t>शं22</t>
  </si>
  <si>
    <t>शं23</t>
  </si>
  <si>
    <t>शं31</t>
  </si>
  <si>
    <t>शं32</t>
  </si>
  <si>
    <t>शं4</t>
  </si>
  <si>
    <t>श्या2</t>
  </si>
  <si>
    <t>श्या3</t>
  </si>
  <si>
    <t>श्याइन1</t>
  </si>
  <si>
    <t>श्याइन2</t>
  </si>
  <si>
    <t>श्याइन3</t>
  </si>
  <si>
    <t>श्याइ1</t>
  </si>
  <si>
    <t>श्याइ2</t>
  </si>
  <si>
    <t>श्यत1</t>
  </si>
  <si>
    <t>श्यत2</t>
  </si>
  <si>
    <t>श्यत3</t>
  </si>
  <si>
    <t>श्यत4</t>
  </si>
  <si>
    <t>श्यत5</t>
  </si>
  <si>
    <t>श्यि1</t>
  </si>
  <si>
    <t>श्यि2</t>
  </si>
  <si>
    <t>श्यि3</t>
  </si>
  <si>
    <t>श्यिन1</t>
  </si>
  <si>
    <t>श्यिन2</t>
  </si>
  <si>
    <t>श्यिन3</t>
  </si>
  <si>
    <t>श्यु1</t>
  </si>
  <si>
    <t>श्यु2</t>
  </si>
  <si>
    <t>श्यु3</t>
  </si>
  <si>
    <t>श्युन11</t>
  </si>
  <si>
    <t>श्युन12</t>
  </si>
  <si>
    <t>श्युन13</t>
  </si>
  <si>
    <t>श्युन21</t>
  </si>
  <si>
    <t>श्युन22</t>
  </si>
  <si>
    <t>श्युन23</t>
  </si>
  <si>
    <t>श्युन31</t>
  </si>
  <si>
    <t>श्युन32</t>
  </si>
  <si>
    <t>श्युन33</t>
  </si>
  <si>
    <t>श्युत1</t>
  </si>
  <si>
    <t>श्युत2</t>
  </si>
  <si>
    <t>श्ये1</t>
  </si>
  <si>
    <t>श्ये2</t>
  </si>
  <si>
    <t>श्ये3</t>
  </si>
  <si>
    <t>श्ये³¹11</t>
  </si>
  <si>
    <t>श्ये³¹12</t>
  </si>
  <si>
    <t>श्ये³¹13</t>
  </si>
  <si>
    <t>श्ये³¹21</t>
  </si>
  <si>
    <t>श्ये³¹22</t>
  </si>
  <si>
    <t>श्ये³¹23</t>
  </si>
  <si>
    <t>श्येत</t>
  </si>
  <si>
    <t>श्यै1</t>
  </si>
  <si>
    <t>श्यै2</t>
  </si>
  <si>
    <t>श्यैन11</t>
  </si>
  <si>
    <t>श्यैन12</t>
  </si>
  <si>
    <t>श्यैन13</t>
  </si>
  <si>
    <t>श्यैम1</t>
  </si>
  <si>
    <t>श्यैम2</t>
  </si>
  <si>
    <t>श्यैम3</t>
  </si>
  <si>
    <t>श्यो1</t>
  </si>
  <si>
    <t>श्यो2</t>
  </si>
  <si>
    <t>श्यो3</t>
  </si>
  <si>
    <t>श्योन11</t>
  </si>
  <si>
    <t>श्योन12</t>
  </si>
  <si>
    <t>श्योन13</t>
  </si>
  <si>
    <t>श्योन21</t>
  </si>
  <si>
    <t>श्योन22</t>
  </si>
  <si>
    <t>श्योन23</t>
  </si>
  <si>
    <t>श्योन31</t>
  </si>
  <si>
    <t>श्योन32</t>
  </si>
  <si>
    <t>श्योन33</t>
  </si>
  <si>
    <t>श्योट</t>
  </si>
  <si>
    <t>श्योप</t>
  </si>
  <si>
    <t>श्यौ1</t>
  </si>
  <si>
    <t>श्यौ2</t>
  </si>
  <si>
    <t>श्यौ3</t>
  </si>
  <si>
    <t>श्यौन1</t>
  </si>
  <si>
    <t>श्यौन2</t>
  </si>
  <si>
    <t>श्यौन3</t>
  </si>
  <si>
    <t>श्यौत</t>
  </si>
  <si>
    <t>श्यं11</t>
  </si>
  <si>
    <t>श्यं12</t>
  </si>
  <si>
    <t>श्यं13</t>
  </si>
  <si>
    <t>श्यं21</t>
  </si>
  <si>
    <t>श्यं22</t>
  </si>
  <si>
    <t>श्यं23</t>
  </si>
  <si>
    <t>श्यं31</t>
  </si>
  <si>
    <t>श्यं32</t>
  </si>
  <si>
    <t>श्यं4</t>
  </si>
  <si>
    <t>श्वा2</t>
  </si>
  <si>
    <t>श्वा3</t>
  </si>
  <si>
    <t>श्वाइन1</t>
  </si>
  <si>
    <t>श्वाइन2</t>
  </si>
  <si>
    <t>श्वाइन3</t>
  </si>
  <si>
    <t>श्वाइ1</t>
  </si>
  <si>
    <t>श्वत3</t>
  </si>
  <si>
    <t>श्वत4</t>
  </si>
  <si>
    <t>श्वत5</t>
  </si>
  <si>
    <t>श्वि1</t>
  </si>
  <si>
    <t>श्वि2</t>
  </si>
  <si>
    <t>श्वि3</t>
  </si>
  <si>
    <t>श्विन1</t>
  </si>
  <si>
    <t>श्विन2</t>
  </si>
  <si>
    <t>श्विन3</t>
  </si>
  <si>
    <t>श्वु1</t>
  </si>
  <si>
    <t>श्वु2</t>
  </si>
  <si>
    <t>श्वु3</t>
  </si>
  <si>
    <t>श्वे1</t>
  </si>
  <si>
    <t>श्वे2</t>
  </si>
  <si>
    <t>श्वे3</t>
  </si>
  <si>
    <t>श्वे³¹11</t>
  </si>
  <si>
    <t>श्वे³¹12</t>
  </si>
  <si>
    <t>श्वे³¹13</t>
  </si>
  <si>
    <t>श्वे³¹21</t>
  </si>
  <si>
    <t>श्वे³¹22</t>
  </si>
  <si>
    <t>श्वे³¹23</t>
  </si>
  <si>
    <t>श्वेत</t>
  </si>
  <si>
    <t>श्वै1</t>
  </si>
  <si>
    <t>श्वै2</t>
  </si>
  <si>
    <t>श्वैन11</t>
  </si>
  <si>
    <t>श्वैन12</t>
  </si>
  <si>
    <t>श्वैन13</t>
  </si>
  <si>
    <t>श्वैम1</t>
  </si>
  <si>
    <t>श्वैम2</t>
  </si>
  <si>
    <t>श्वैम3</t>
  </si>
  <si>
    <t>श्वो1</t>
  </si>
  <si>
    <t>श्वो2</t>
  </si>
  <si>
    <t>श्वो3</t>
  </si>
  <si>
    <t>श्वोन11</t>
  </si>
  <si>
    <t>श्वोन12</t>
  </si>
  <si>
    <t>श्वोन13</t>
  </si>
  <si>
    <t>श्वोन21</t>
  </si>
  <si>
    <t>श्वोन22</t>
  </si>
  <si>
    <t>श्वोन23</t>
  </si>
  <si>
    <t>श्वोन31</t>
  </si>
  <si>
    <t>श्वोन32</t>
  </si>
  <si>
    <t>श्वोन33</t>
  </si>
  <si>
    <t>श्वोट</t>
  </si>
  <si>
    <t>श्वोप</t>
  </si>
  <si>
    <t>श्वौ1</t>
  </si>
  <si>
    <t>श्वौ2</t>
  </si>
  <si>
    <t>श्वौ3</t>
  </si>
  <si>
    <t>श्वौन1</t>
  </si>
  <si>
    <t>श्वौन2</t>
  </si>
  <si>
    <t>श्वौन3</t>
  </si>
  <si>
    <t>श्वौत</t>
  </si>
  <si>
    <t>श्वं4</t>
  </si>
  <si>
    <t>11</t>
  </si>
  <si>
    <t>21</t>
  </si>
  <si>
    <t>31</t>
  </si>
  <si>
    <t>41</t>
  </si>
  <si>
    <t>51</t>
  </si>
  <si>
    <t>61</t>
  </si>
  <si>
    <t>71</t>
  </si>
  <si>
    <t>81</t>
  </si>
  <si>
    <t>91</t>
  </si>
  <si>
    <t>9</t>
  </si>
  <si>
    <t>10</t>
  </si>
  <si>
    <t>Combine_instance</t>
  </si>
  <si>
    <t>च1</t>
  </si>
  <si>
    <t>च11</t>
  </si>
  <si>
    <t>चा21</t>
  </si>
  <si>
    <t>चा31</t>
  </si>
  <si>
    <t>चाइन11</t>
  </si>
  <si>
    <t>चाइन21</t>
  </si>
  <si>
    <t>चाइन31</t>
  </si>
  <si>
    <t>chite/ ike</t>
  </si>
  <si>
    <t>चाइ</t>
  </si>
  <si>
    <t>चत11</t>
  </si>
  <si>
    <t>चत21</t>
  </si>
  <si>
    <t>चत31</t>
  </si>
  <si>
    <t>चत41</t>
  </si>
  <si>
    <t>चत51</t>
  </si>
  <si>
    <t>चि11</t>
  </si>
  <si>
    <t>चि21</t>
  </si>
  <si>
    <t>चि31</t>
  </si>
  <si>
    <t>चिन11</t>
  </si>
  <si>
    <t>chin21</t>
  </si>
  <si>
    <t>चिन21</t>
  </si>
  <si>
    <t>ကျင်္</t>
  </si>
  <si>
    <t>chin22</t>
  </si>
  <si>
    <t>चिं2</t>
  </si>
  <si>
    <t>चिं21</t>
  </si>
  <si>
    <t>चिन31</t>
  </si>
  <si>
    <t>चे?1</t>
  </si>
  <si>
    <t>चे?11</t>
  </si>
  <si>
    <t>चे?2</t>
  </si>
  <si>
    <t>चे?21</t>
  </si>
  <si>
    <t>चु11</t>
  </si>
  <si>
    <t>चु21</t>
  </si>
  <si>
    <t>चु31</t>
  </si>
  <si>
    <t>चुन111</t>
  </si>
  <si>
    <t>चुन121</t>
  </si>
  <si>
    <t>चुन131</t>
  </si>
  <si>
    <t>चुन211</t>
  </si>
  <si>
    <t>चुन221</t>
  </si>
  <si>
    <t>चुन231</t>
  </si>
  <si>
    <t>चुन311</t>
  </si>
  <si>
    <t>चुन321</t>
  </si>
  <si>
    <t>चुन331</t>
  </si>
  <si>
    <t>चुत11</t>
  </si>
  <si>
    <t>चुत21</t>
  </si>
  <si>
    <t>चे11</t>
  </si>
  <si>
    <t>चे21</t>
  </si>
  <si>
    <t>चे31</t>
  </si>
  <si>
    <t>ကျယ့်</t>
  </si>
  <si>
    <t>चे³¹111</t>
  </si>
  <si>
    <t>चे³¹121</t>
  </si>
  <si>
    <t>चे³¹131</t>
  </si>
  <si>
    <t>चे³¹211</t>
  </si>
  <si>
    <t>चे³¹221</t>
  </si>
  <si>
    <t>चे³¹231</t>
  </si>
  <si>
    <t>चेत1</t>
  </si>
  <si>
    <t>चै11</t>
  </si>
  <si>
    <t>चै21</t>
  </si>
  <si>
    <t>चैन111</t>
  </si>
  <si>
    <t>चैन121</t>
  </si>
  <si>
    <t>चैन131</t>
  </si>
  <si>
    <t>चैम11</t>
  </si>
  <si>
    <t>चैम21</t>
  </si>
  <si>
    <t>चैम31</t>
  </si>
  <si>
    <t>चो11</t>
  </si>
  <si>
    <t>चो21</t>
  </si>
  <si>
    <t>चो31</t>
  </si>
  <si>
    <t>चोन111</t>
  </si>
  <si>
    <t>चोन121</t>
  </si>
  <si>
    <t>चोन131</t>
  </si>
  <si>
    <t>चोन211</t>
  </si>
  <si>
    <t>चोन221</t>
  </si>
  <si>
    <t>चोन231</t>
  </si>
  <si>
    <t>चोन311</t>
  </si>
  <si>
    <t>चोन321</t>
  </si>
  <si>
    <t>चोन331</t>
  </si>
  <si>
    <t>चोट1</t>
  </si>
  <si>
    <t>चोप1</t>
  </si>
  <si>
    <t>चौ11</t>
  </si>
  <si>
    <t>चौ21</t>
  </si>
  <si>
    <t>चौ31</t>
  </si>
  <si>
    <t>चौन11</t>
  </si>
  <si>
    <t>चौन21</t>
  </si>
  <si>
    <t>चौन31</t>
  </si>
  <si>
    <t>चौत1</t>
  </si>
  <si>
    <t>चं111</t>
  </si>
  <si>
    <t>चं121</t>
  </si>
  <si>
    <t>चं131</t>
  </si>
  <si>
    <t>चं211</t>
  </si>
  <si>
    <t>चं221</t>
  </si>
  <si>
    <t>चं231</t>
  </si>
  <si>
    <t>चं311</t>
  </si>
  <si>
    <t>चं321</t>
  </si>
  <si>
    <t>चं41</t>
  </si>
  <si>
    <t>जा11</t>
  </si>
  <si>
    <t>चा22</t>
  </si>
  <si>
    <t>चा32</t>
  </si>
  <si>
    <t>चाइन12</t>
  </si>
  <si>
    <t>चाइन22</t>
  </si>
  <si>
    <t>चाइन32</t>
  </si>
  <si>
    <t>चत12</t>
  </si>
  <si>
    <t>चत22</t>
  </si>
  <si>
    <t>चत32</t>
  </si>
  <si>
    <t>चत42</t>
  </si>
  <si>
    <t>चत52</t>
  </si>
  <si>
    <t>चि12</t>
  </si>
  <si>
    <t>चि22</t>
  </si>
  <si>
    <t>चि32</t>
  </si>
  <si>
    <t>चिन12</t>
  </si>
  <si>
    <t>चिन22</t>
  </si>
  <si>
    <t>ကြင်္</t>
  </si>
  <si>
    <t>चिं22</t>
  </si>
  <si>
    <t>चिन32</t>
  </si>
  <si>
    <t>चे?12</t>
  </si>
  <si>
    <t>चे?22</t>
  </si>
  <si>
    <t>चु12</t>
  </si>
  <si>
    <t>चु22</t>
  </si>
  <si>
    <t>चु32</t>
  </si>
  <si>
    <t>चुन112</t>
  </si>
  <si>
    <t>चुन122</t>
  </si>
  <si>
    <t>चुन132</t>
  </si>
  <si>
    <t>चुन212</t>
  </si>
  <si>
    <t>चुन222</t>
  </si>
  <si>
    <t>चुन232</t>
  </si>
  <si>
    <t>चुन312</t>
  </si>
  <si>
    <t>चुन322</t>
  </si>
  <si>
    <t>चुन332</t>
  </si>
  <si>
    <t>चुत12</t>
  </si>
  <si>
    <t>चुत22</t>
  </si>
  <si>
    <t>चे12</t>
  </si>
  <si>
    <t>चे22</t>
  </si>
  <si>
    <t>चे32</t>
  </si>
  <si>
    <t>ကြယ့်</t>
  </si>
  <si>
    <t>चे³¹112</t>
  </si>
  <si>
    <t>चे³¹122</t>
  </si>
  <si>
    <t>चे³¹132</t>
  </si>
  <si>
    <t>चे³¹212</t>
  </si>
  <si>
    <t>चे³¹222</t>
  </si>
  <si>
    <t>चे³¹232</t>
  </si>
  <si>
    <t>चेत2</t>
  </si>
  <si>
    <t>चै12</t>
  </si>
  <si>
    <t>चै22</t>
  </si>
  <si>
    <t>चैन112</t>
  </si>
  <si>
    <t>चैन122</t>
  </si>
  <si>
    <t>चैन132</t>
  </si>
  <si>
    <t>चैम12</t>
  </si>
  <si>
    <t>चैम22</t>
  </si>
  <si>
    <t>चैम32</t>
  </si>
  <si>
    <t>चो12</t>
  </si>
  <si>
    <t>चो22</t>
  </si>
  <si>
    <t>चो32</t>
  </si>
  <si>
    <t>चोन112</t>
  </si>
  <si>
    <t>चोन122</t>
  </si>
  <si>
    <t>चोन132</t>
  </si>
  <si>
    <t>चोन212</t>
  </si>
  <si>
    <t>चोन222</t>
  </si>
  <si>
    <t>चोन232</t>
  </si>
  <si>
    <t>चोन312</t>
  </si>
  <si>
    <t>चोन322</t>
  </si>
  <si>
    <t>चोन332</t>
  </si>
  <si>
    <t>चोट2</t>
  </si>
  <si>
    <t>चोप2</t>
  </si>
  <si>
    <t>चौ12</t>
  </si>
  <si>
    <t>चौ22</t>
  </si>
  <si>
    <t>चौ32</t>
  </si>
  <si>
    <t>चौन12</t>
  </si>
  <si>
    <t>चौन22</t>
  </si>
  <si>
    <t>चौन32</t>
  </si>
  <si>
    <t>चौत2</t>
  </si>
  <si>
    <t>चं112</t>
  </si>
  <si>
    <t>चं122</t>
  </si>
  <si>
    <t>चं132</t>
  </si>
  <si>
    <t>चं212</t>
  </si>
  <si>
    <t>चं222</t>
  </si>
  <si>
    <t>चं232</t>
  </si>
  <si>
    <t>चं312</t>
  </si>
  <si>
    <t>चं322</t>
  </si>
  <si>
    <t>चं42</t>
  </si>
  <si>
    <t>क्ह1</t>
  </si>
  <si>
    <t>क्ह11</t>
  </si>
  <si>
    <t>क्हा2</t>
  </si>
  <si>
    <t>क्हा21</t>
  </si>
  <si>
    <t>क्हा3</t>
  </si>
  <si>
    <t>क्हा31</t>
  </si>
  <si>
    <t>क्हाइन1</t>
  </si>
  <si>
    <t>क्हाइन11</t>
  </si>
  <si>
    <t>क्हाइन2</t>
  </si>
  <si>
    <t>क्हाइन21</t>
  </si>
  <si>
    <t>क्हाइन3</t>
  </si>
  <si>
    <t>क्हाइन31</t>
  </si>
  <si>
    <t>hkite/ ike</t>
  </si>
  <si>
    <t>क्हाइ</t>
  </si>
  <si>
    <t>क्हाइ1</t>
  </si>
  <si>
    <t>क्हत1</t>
  </si>
  <si>
    <t>क्हत11</t>
  </si>
  <si>
    <t>क्हत2</t>
  </si>
  <si>
    <t>क्हत21</t>
  </si>
  <si>
    <t>क्हत3</t>
  </si>
  <si>
    <t>क्हत31</t>
  </si>
  <si>
    <t>क्हत4</t>
  </si>
  <si>
    <t>क्हत41</t>
  </si>
  <si>
    <t>क्हत5</t>
  </si>
  <si>
    <t>क्हत51</t>
  </si>
  <si>
    <t>क्हि1</t>
  </si>
  <si>
    <t>क्हि11</t>
  </si>
  <si>
    <t>क्हि2</t>
  </si>
  <si>
    <t>क्हि21</t>
  </si>
  <si>
    <t>क्हि3</t>
  </si>
  <si>
    <t>क्हि31</t>
  </si>
  <si>
    <t>क्हिन1</t>
  </si>
  <si>
    <t>क्हिन11</t>
  </si>
  <si>
    <t>hkin21</t>
  </si>
  <si>
    <t>क्हिन2</t>
  </si>
  <si>
    <t>क्हिन21</t>
  </si>
  <si>
    <t>ကှင်္</t>
  </si>
  <si>
    <t>hkin22</t>
  </si>
  <si>
    <t>क्हिं2</t>
  </si>
  <si>
    <t>क्हिं21</t>
  </si>
  <si>
    <t>क्हिन3</t>
  </si>
  <si>
    <t>क्हिन31</t>
  </si>
  <si>
    <t>क्हे?1</t>
  </si>
  <si>
    <t>क्हे?11</t>
  </si>
  <si>
    <t>क्हे?2</t>
  </si>
  <si>
    <t>क्हे?21</t>
  </si>
  <si>
    <t>क्हु1</t>
  </si>
  <si>
    <t>क्हु11</t>
  </si>
  <si>
    <t>क्हु2</t>
  </si>
  <si>
    <t>क्हु21</t>
  </si>
  <si>
    <t>क्हु3</t>
  </si>
  <si>
    <t>क्हु31</t>
  </si>
  <si>
    <t>क्हुन11</t>
  </si>
  <si>
    <t>क्हुन111</t>
  </si>
  <si>
    <t>क्हुन12</t>
  </si>
  <si>
    <t>क्हुन121</t>
  </si>
  <si>
    <t>क्हुन13</t>
  </si>
  <si>
    <t>क्हुन131</t>
  </si>
  <si>
    <t>क्हुन21</t>
  </si>
  <si>
    <t>क्हुन211</t>
  </si>
  <si>
    <t>क्हुन22</t>
  </si>
  <si>
    <t>क्हुन221</t>
  </si>
  <si>
    <t>क्हुन23</t>
  </si>
  <si>
    <t>क्हुन231</t>
  </si>
  <si>
    <t>क्हुन31</t>
  </si>
  <si>
    <t>क्हुन311</t>
  </si>
  <si>
    <t>क्हुन32</t>
  </si>
  <si>
    <t>क्हुन321</t>
  </si>
  <si>
    <t>क्हुन33</t>
  </si>
  <si>
    <t>क्हुन331</t>
  </si>
  <si>
    <t>क्हुत1</t>
  </si>
  <si>
    <t>क्हुत11</t>
  </si>
  <si>
    <t>क्हुत2</t>
  </si>
  <si>
    <t>क्हुत21</t>
  </si>
  <si>
    <t>क्हे1</t>
  </si>
  <si>
    <t>क्हे11</t>
  </si>
  <si>
    <t>क्हे2</t>
  </si>
  <si>
    <t>क्हे21</t>
  </si>
  <si>
    <t>क्हे3</t>
  </si>
  <si>
    <t>क्हे31</t>
  </si>
  <si>
    <t>ကှယ့်</t>
  </si>
  <si>
    <t>क्हे³¹11</t>
  </si>
  <si>
    <t>क्हे³¹111</t>
  </si>
  <si>
    <t>क्हे³¹12</t>
  </si>
  <si>
    <t>क्हे³¹121</t>
  </si>
  <si>
    <t>क्हे³¹13</t>
  </si>
  <si>
    <t>क्हे³¹131</t>
  </si>
  <si>
    <t>क्हे³¹21</t>
  </si>
  <si>
    <t>क्हे³¹211</t>
  </si>
  <si>
    <t>क्हे³¹22</t>
  </si>
  <si>
    <t>क्हे³¹221</t>
  </si>
  <si>
    <t>क्हे³¹23</t>
  </si>
  <si>
    <t>क्हे³¹231</t>
  </si>
  <si>
    <t>क्हेत</t>
  </si>
  <si>
    <t>क्हेत1</t>
  </si>
  <si>
    <t>क्है1</t>
  </si>
  <si>
    <t>क्है11</t>
  </si>
  <si>
    <t>क्है2</t>
  </si>
  <si>
    <t>क्है21</t>
  </si>
  <si>
    <t>क्हैन11</t>
  </si>
  <si>
    <t>क्हैन111</t>
  </si>
  <si>
    <t>क्हैन12</t>
  </si>
  <si>
    <t>क्हैन121</t>
  </si>
  <si>
    <t>क्हैन13</t>
  </si>
  <si>
    <t>क्हैन131</t>
  </si>
  <si>
    <t>क्हैम1</t>
  </si>
  <si>
    <t>क्हैम11</t>
  </si>
  <si>
    <t>क्हैम2</t>
  </si>
  <si>
    <t>क्हैम21</t>
  </si>
  <si>
    <t>क्हैम3</t>
  </si>
  <si>
    <t>क्हैम31</t>
  </si>
  <si>
    <t>क्हो1</t>
  </si>
  <si>
    <t>क्हो11</t>
  </si>
  <si>
    <t>क्हो2</t>
  </si>
  <si>
    <t>क्हो21</t>
  </si>
  <si>
    <t>क्हो3</t>
  </si>
  <si>
    <t>क्हो31</t>
  </si>
  <si>
    <t>क्होन11</t>
  </si>
  <si>
    <t>क्होन111</t>
  </si>
  <si>
    <t>क्होन12</t>
  </si>
  <si>
    <t>क्होन121</t>
  </si>
  <si>
    <t>क्होन13</t>
  </si>
  <si>
    <t>क्होन131</t>
  </si>
  <si>
    <t>क्होन21</t>
  </si>
  <si>
    <t>क्होन211</t>
  </si>
  <si>
    <t>क्होन22</t>
  </si>
  <si>
    <t>क्होन221</t>
  </si>
  <si>
    <t>क्होन23</t>
  </si>
  <si>
    <t>क्होन231</t>
  </si>
  <si>
    <t>क्होन31</t>
  </si>
  <si>
    <t>क्होन311</t>
  </si>
  <si>
    <t>क्होन32</t>
  </si>
  <si>
    <t>क्होन321</t>
  </si>
  <si>
    <t>क्होन33</t>
  </si>
  <si>
    <t>क्होन331</t>
  </si>
  <si>
    <t>क्होट</t>
  </si>
  <si>
    <t>क्होट1</t>
  </si>
  <si>
    <t>क्होप</t>
  </si>
  <si>
    <t>क्होप1</t>
  </si>
  <si>
    <t>क्हौ1</t>
  </si>
  <si>
    <t>क्हौ11</t>
  </si>
  <si>
    <t>क्हौ2</t>
  </si>
  <si>
    <t>क्हौ21</t>
  </si>
  <si>
    <t>क्हौ3</t>
  </si>
  <si>
    <t>क्हौ31</t>
  </si>
  <si>
    <t>क्हौन1</t>
  </si>
  <si>
    <t>क्हौन11</t>
  </si>
  <si>
    <t>क्हौन2</t>
  </si>
  <si>
    <t>क्हौन21</t>
  </si>
  <si>
    <t>क्हौन3</t>
  </si>
  <si>
    <t>क्हौन31</t>
  </si>
  <si>
    <t>क्हौत</t>
  </si>
  <si>
    <t>क्हौत1</t>
  </si>
  <si>
    <t>क्हं11</t>
  </si>
  <si>
    <t>क्हं111</t>
  </si>
  <si>
    <t>क्हं12</t>
  </si>
  <si>
    <t>क्हं121</t>
  </si>
  <si>
    <t>क्हं13</t>
  </si>
  <si>
    <t>क्हं131</t>
  </si>
  <si>
    <t>क्हं21</t>
  </si>
  <si>
    <t>क्हं211</t>
  </si>
  <si>
    <t>क्हं22</t>
  </si>
  <si>
    <t>क्हं221</t>
  </si>
  <si>
    <t>क्हं23</t>
  </si>
  <si>
    <t>क्हं231</t>
  </si>
  <si>
    <t>क्हं31</t>
  </si>
  <si>
    <t>क्हं311</t>
  </si>
  <si>
    <t>क्हं32</t>
  </si>
  <si>
    <t>क्हं321</t>
  </si>
  <si>
    <t>क्हं4</t>
  </si>
  <si>
    <t>क्हं41</t>
  </si>
  <si>
    <t>क्व1</t>
  </si>
  <si>
    <t>क्व11</t>
  </si>
  <si>
    <t>क्वा21</t>
  </si>
  <si>
    <t>क्वा31</t>
  </si>
  <si>
    <t>क्वाइन11</t>
  </si>
  <si>
    <t>क्वाइन21</t>
  </si>
  <si>
    <t>क्वाइन31</t>
  </si>
  <si>
    <t>kwite/ ike</t>
  </si>
  <si>
    <t>क्वाइ</t>
  </si>
  <si>
    <t>Column2oot1</t>
  </si>
  <si>
    <t>कुत11</t>
  </si>
  <si>
    <t>Column2oot2</t>
  </si>
  <si>
    <t>कुत21</t>
  </si>
  <si>
    <t>क्वत31</t>
  </si>
  <si>
    <t>क्वत41</t>
  </si>
  <si>
    <t>क्वत51</t>
  </si>
  <si>
    <t>क्वि11</t>
  </si>
  <si>
    <t>क्वि21</t>
  </si>
  <si>
    <t>क्वि31</t>
  </si>
  <si>
    <t>क्विन11</t>
  </si>
  <si>
    <t>kwin21</t>
  </si>
  <si>
    <t>क्विन21</t>
  </si>
  <si>
    <t>ကွင်္</t>
  </si>
  <si>
    <t>kwin22</t>
  </si>
  <si>
    <t>क्विं2</t>
  </si>
  <si>
    <t>क्विं21</t>
  </si>
  <si>
    <t>क्विन31</t>
  </si>
  <si>
    <t>क्वे?1</t>
  </si>
  <si>
    <t>क्वे?11</t>
  </si>
  <si>
    <t>क्वे?2</t>
  </si>
  <si>
    <t>क्वे?21</t>
  </si>
  <si>
    <t>क्वु11</t>
  </si>
  <si>
    <t>क्वु21</t>
  </si>
  <si>
    <t>क्वु31</t>
  </si>
  <si>
    <t>Column2oon11</t>
  </si>
  <si>
    <t>कुन111</t>
  </si>
  <si>
    <t>Column2oon12</t>
  </si>
  <si>
    <t>कुन121</t>
  </si>
  <si>
    <t>Column2oon13</t>
  </si>
  <si>
    <t>कुन131</t>
  </si>
  <si>
    <t>Column2oon21</t>
  </si>
  <si>
    <t>कुन211</t>
  </si>
  <si>
    <t>Column2oon22</t>
  </si>
  <si>
    <t>कुन221</t>
  </si>
  <si>
    <t>Column2oon23</t>
  </si>
  <si>
    <t>कुन231</t>
  </si>
  <si>
    <t>Column2oon31</t>
  </si>
  <si>
    <t>कुन311</t>
  </si>
  <si>
    <t>Column2oon32</t>
  </si>
  <si>
    <t>कुन321</t>
  </si>
  <si>
    <t>Column2oon33</t>
  </si>
  <si>
    <t>कुन331</t>
  </si>
  <si>
    <t>कुत12</t>
  </si>
  <si>
    <t>कुत22</t>
  </si>
  <si>
    <t>क्वे11</t>
  </si>
  <si>
    <t>क्वे21</t>
  </si>
  <si>
    <t>क्वे31</t>
  </si>
  <si>
    <t>ကွယ့်</t>
  </si>
  <si>
    <t>क्वे³¹111</t>
  </si>
  <si>
    <t>क्वे³¹121</t>
  </si>
  <si>
    <t>क्वे³¹131</t>
  </si>
  <si>
    <t>क्वे³¹211</t>
  </si>
  <si>
    <t>क्वे³¹221</t>
  </si>
  <si>
    <t>क्वे³¹231</t>
  </si>
  <si>
    <t>क्वेत1</t>
  </si>
  <si>
    <t>क्वै11</t>
  </si>
  <si>
    <t>क्वै21</t>
  </si>
  <si>
    <t>क्वैन111</t>
  </si>
  <si>
    <t>क्वैन121</t>
  </si>
  <si>
    <t>क्वैन131</t>
  </si>
  <si>
    <t>क्वैम11</t>
  </si>
  <si>
    <t>क्वैम21</t>
  </si>
  <si>
    <t>क्वैम31</t>
  </si>
  <si>
    <t>क्वो11</t>
  </si>
  <si>
    <t>क्वो21</t>
  </si>
  <si>
    <t>क्वो31</t>
  </si>
  <si>
    <t>क्वोन111</t>
  </si>
  <si>
    <t>क्वोन121</t>
  </si>
  <si>
    <t>क्वोन131</t>
  </si>
  <si>
    <t>क्वोन211</t>
  </si>
  <si>
    <t>क्वोन221</t>
  </si>
  <si>
    <t>क्वोन231</t>
  </si>
  <si>
    <t>क्वोन311</t>
  </si>
  <si>
    <t>क्वोन321</t>
  </si>
  <si>
    <t>क्वोन331</t>
  </si>
  <si>
    <t>क्वोट1</t>
  </si>
  <si>
    <t>क्वोप1</t>
  </si>
  <si>
    <t>क्वौ11</t>
  </si>
  <si>
    <t>क्वौ21</t>
  </si>
  <si>
    <t>क्वौ31</t>
  </si>
  <si>
    <t>क्वौन11</t>
  </si>
  <si>
    <t>क्वौन21</t>
  </si>
  <si>
    <t>क्वौन31</t>
  </si>
  <si>
    <t>क्वौत1</t>
  </si>
  <si>
    <t>कुन112</t>
  </si>
  <si>
    <t>कुन122</t>
  </si>
  <si>
    <t>कुन132</t>
  </si>
  <si>
    <t>कुन212</t>
  </si>
  <si>
    <t>कुन222</t>
  </si>
  <si>
    <t>कुन232</t>
  </si>
  <si>
    <t>कुन312</t>
  </si>
  <si>
    <t>कुन322</t>
  </si>
  <si>
    <t>क्वं41</t>
  </si>
  <si>
    <t>क्हव1</t>
  </si>
  <si>
    <t>क्हव11</t>
  </si>
  <si>
    <t>क्हवा2</t>
  </si>
  <si>
    <t>क्हवा21</t>
  </si>
  <si>
    <t>क्हवा3</t>
  </si>
  <si>
    <t>क्हवा31</t>
  </si>
  <si>
    <t>क्हवाइन1</t>
  </si>
  <si>
    <t>क्हवाइन11</t>
  </si>
  <si>
    <t>क्हवाइन2</t>
  </si>
  <si>
    <t>क्हवाइन21</t>
  </si>
  <si>
    <t>क्हवाइन3</t>
  </si>
  <si>
    <t>क्हवाइन31</t>
  </si>
  <si>
    <t>क्हवाइ</t>
  </si>
  <si>
    <t>क्हवाइ1</t>
  </si>
  <si>
    <t>क्हवत1</t>
  </si>
  <si>
    <t>क्हवत11</t>
  </si>
  <si>
    <t>क्हवत2</t>
  </si>
  <si>
    <t>क्हवत21</t>
  </si>
  <si>
    <t>क्हवत3</t>
  </si>
  <si>
    <t>क्हवत31</t>
  </si>
  <si>
    <t>क्हवत4</t>
  </si>
  <si>
    <t>क्हवत41</t>
  </si>
  <si>
    <t>क्हवत5</t>
  </si>
  <si>
    <t>क्हवत51</t>
  </si>
  <si>
    <t>क्हवि1</t>
  </si>
  <si>
    <t>क्हवि11</t>
  </si>
  <si>
    <t>क्हवि2</t>
  </si>
  <si>
    <t>क्हवि21</t>
  </si>
  <si>
    <t>क्हवि3</t>
  </si>
  <si>
    <t>क्हवि31</t>
  </si>
  <si>
    <t>क्हविन1</t>
  </si>
  <si>
    <t>क्हविन11</t>
  </si>
  <si>
    <t>क्हविन2</t>
  </si>
  <si>
    <t>क्हविन21</t>
  </si>
  <si>
    <t>ကွှင်္</t>
  </si>
  <si>
    <t>क्हविं2</t>
  </si>
  <si>
    <t>क्हविं21</t>
  </si>
  <si>
    <t>क्हविन3</t>
  </si>
  <si>
    <t>क्हविन31</t>
  </si>
  <si>
    <t>क्हवे?1</t>
  </si>
  <si>
    <t>क्हवे?11</t>
  </si>
  <si>
    <t>क्हवे?2</t>
  </si>
  <si>
    <t>क्हवे?21</t>
  </si>
  <si>
    <t>क्हवु1</t>
  </si>
  <si>
    <t>क्हवु11</t>
  </si>
  <si>
    <t>क्हवु2</t>
  </si>
  <si>
    <t>क्हवु21</t>
  </si>
  <si>
    <t>क्हवु3</t>
  </si>
  <si>
    <t>क्हवु31</t>
  </si>
  <si>
    <t>कुन113</t>
  </si>
  <si>
    <t>कुन123</t>
  </si>
  <si>
    <t>कुन133</t>
  </si>
  <si>
    <t>कुन213</t>
  </si>
  <si>
    <t>कुन223</t>
  </si>
  <si>
    <t>कुन233</t>
  </si>
  <si>
    <t>कुन313</t>
  </si>
  <si>
    <t>कुन323</t>
  </si>
  <si>
    <t>कुन332</t>
  </si>
  <si>
    <t>कुत13</t>
  </si>
  <si>
    <t>कुत23</t>
  </si>
  <si>
    <t>क्हवे1</t>
  </si>
  <si>
    <t>क्हवे11</t>
  </si>
  <si>
    <t>क्हवे2</t>
  </si>
  <si>
    <t>क्हवे21</t>
  </si>
  <si>
    <t>क्हवे3</t>
  </si>
  <si>
    <t>क्हवे31</t>
  </si>
  <si>
    <t>ကွှယ့်</t>
  </si>
  <si>
    <t>क्हवे³¹11</t>
  </si>
  <si>
    <t>क्हवे³¹111</t>
  </si>
  <si>
    <t>क्हवे³¹12</t>
  </si>
  <si>
    <t>क्हवे³¹121</t>
  </si>
  <si>
    <t>क्हवे³¹13</t>
  </si>
  <si>
    <t>क्हवे³¹131</t>
  </si>
  <si>
    <t>क्हवे³¹21</t>
  </si>
  <si>
    <t>क्हवे³¹211</t>
  </si>
  <si>
    <t>क्हवे³¹22</t>
  </si>
  <si>
    <t>क्हवे³¹221</t>
  </si>
  <si>
    <t>क्हवे³¹23</t>
  </si>
  <si>
    <t>क्हवे³¹231</t>
  </si>
  <si>
    <t>क्हवेत</t>
  </si>
  <si>
    <t>क्हवेत1</t>
  </si>
  <si>
    <t>क्हवै1</t>
  </si>
  <si>
    <t>क्हवै11</t>
  </si>
  <si>
    <t>क्हवै2</t>
  </si>
  <si>
    <t>क्हवै21</t>
  </si>
  <si>
    <t>क्हवैन11</t>
  </si>
  <si>
    <t>क्हवैन111</t>
  </si>
  <si>
    <t>क्हवैन12</t>
  </si>
  <si>
    <t>क्हवैन121</t>
  </si>
  <si>
    <t>क्हवैन13</t>
  </si>
  <si>
    <t>क्हवैन131</t>
  </si>
  <si>
    <t>क्हवैम1</t>
  </si>
  <si>
    <t>क्हवैम11</t>
  </si>
  <si>
    <t>क्हवैम2</t>
  </si>
  <si>
    <t>क्हवैम21</t>
  </si>
  <si>
    <t>क्हवैम3</t>
  </si>
  <si>
    <t>क्हवैम31</t>
  </si>
  <si>
    <t>क्हवो1</t>
  </si>
  <si>
    <t>क्हवो11</t>
  </si>
  <si>
    <t>क्हवो2</t>
  </si>
  <si>
    <t>क्हवो21</t>
  </si>
  <si>
    <t>क्हवो3</t>
  </si>
  <si>
    <t>क्हवो31</t>
  </si>
  <si>
    <t>क्हवोन11</t>
  </si>
  <si>
    <t>क्हवोन111</t>
  </si>
  <si>
    <t>क्हवोन12</t>
  </si>
  <si>
    <t>क्हवोन121</t>
  </si>
  <si>
    <t>क्हवोन13</t>
  </si>
  <si>
    <t>क्हवोन131</t>
  </si>
  <si>
    <t>क्हवोन21</t>
  </si>
  <si>
    <t>क्हवोन211</t>
  </si>
  <si>
    <t>क्हवोन22</t>
  </si>
  <si>
    <t>क्हवोन221</t>
  </si>
  <si>
    <t>क्हवोन23</t>
  </si>
  <si>
    <t>क्हवोन231</t>
  </si>
  <si>
    <t>क्हवोन31</t>
  </si>
  <si>
    <t>क्हवोन311</t>
  </si>
  <si>
    <t>क्हवोन32</t>
  </si>
  <si>
    <t>क्हवोन321</t>
  </si>
  <si>
    <t>क्हवोन33</t>
  </si>
  <si>
    <t>क्हवोन331</t>
  </si>
  <si>
    <t>क्हवोट</t>
  </si>
  <si>
    <t>क्हवोट1</t>
  </si>
  <si>
    <t>क्हवोप</t>
  </si>
  <si>
    <t>क्हवोप1</t>
  </si>
  <si>
    <t>क्हवौ1</t>
  </si>
  <si>
    <t>क्हवौ11</t>
  </si>
  <si>
    <t>क्हवौ2</t>
  </si>
  <si>
    <t>क्हवौ21</t>
  </si>
  <si>
    <t>क्हवौ3</t>
  </si>
  <si>
    <t>क्हवौ31</t>
  </si>
  <si>
    <t>क्हवौन1</t>
  </si>
  <si>
    <t>क्हवौन11</t>
  </si>
  <si>
    <t>क्हवौन2</t>
  </si>
  <si>
    <t>क्हवौन21</t>
  </si>
  <si>
    <t>क्हवौन3</t>
  </si>
  <si>
    <t>क्हवौन31</t>
  </si>
  <si>
    <t>क्हवौत</t>
  </si>
  <si>
    <t>क्हवौत1</t>
  </si>
  <si>
    <t>क्हवं11</t>
  </si>
  <si>
    <t>क्हवं111</t>
  </si>
  <si>
    <t>क्हवं12</t>
  </si>
  <si>
    <t>क्हवं121</t>
  </si>
  <si>
    <t>क्हवं13</t>
  </si>
  <si>
    <t>क्हवं131</t>
  </si>
  <si>
    <t>क्हवं21</t>
  </si>
  <si>
    <t>क्हवं211</t>
  </si>
  <si>
    <t>क्हवं22</t>
  </si>
  <si>
    <t>क्हवं221</t>
  </si>
  <si>
    <t>क्हवं23</t>
  </si>
  <si>
    <t>क्हवं231</t>
  </si>
  <si>
    <t>क्हवं31</t>
  </si>
  <si>
    <t>क्हवं311</t>
  </si>
  <si>
    <t>क्हवं32</t>
  </si>
  <si>
    <t>क्हवं321</t>
  </si>
  <si>
    <t>क्हवं4</t>
  </si>
  <si>
    <t>क्हवं41</t>
  </si>
  <si>
    <t>chha1</t>
  </si>
  <si>
    <t>छ1</t>
  </si>
  <si>
    <t>छ11</t>
  </si>
  <si>
    <t>chha2</t>
  </si>
  <si>
    <t>छा2</t>
  </si>
  <si>
    <t>छा21</t>
  </si>
  <si>
    <t>chha3</t>
  </si>
  <si>
    <t>छा3</t>
  </si>
  <si>
    <t>छा31</t>
  </si>
  <si>
    <t>chhine1</t>
  </si>
  <si>
    <t>छाइन1</t>
  </si>
  <si>
    <t>छाइन11</t>
  </si>
  <si>
    <t>chhine2</t>
  </si>
  <si>
    <t>छाइन2</t>
  </si>
  <si>
    <t>छाइन21</t>
  </si>
  <si>
    <t>chhine3</t>
  </si>
  <si>
    <t>छाइन3</t>
  </si>
  <si>
    <t>छाइन31</t>
  </si>
  <si>
    <t>chhite/ ike</t>
  </si>
  <si>
    <t>छाइ</t>
  </si>
  <si>
    <t>छाइ1</t>
  </si>
  <si>
    <t>chhut1</t>
  </si>
  <si>
    <t>छत1</t>
  </si>
  <si>
    <t>छत11</t>
  </si>
  <si>
    <t>chhut2</t>
  </si>
  <si>
    <t>छत2</t>
  </si>
  <si>
    <t>छत21</t>
  </si>
  <si>
    <t>chhut3</t>
  </si>
  <si>
    <t>छत3</t>
  </si>
  <si>
    <t>छत31</t>
  </si>
  <si>
    <t>chhut4</t>
  </si>
  <si>
    <t>छत4</t>
  </si>
  <si>
    <t>छत41</t>
  </si>
  <si>
    <t>chhut5</t>
  </si>
  <si>
    <t>छत5</t>
  </si>
  <si>
    <t>छत51</t>
  </si>
  <si>
    <t>chhi1</t>
  </si>
  <si>
    <t>छि1</t>
  </si>
  <si>
    <t>छि11</t>
  </si>
  <si>
    <t>chhi2</t>
  </si>
  <si>
    <t>छि2</t>
  </si>
  <si>
    <t>छि21</t>
  </si>
  <si>
    <t>chhi3</t>
  </si>
  <si>
    <t>छि3</t>
  </si>
  <si>
    <t>छि31</t>
  </si>
  <si>
    <t>chhin1</t>
  </si>
  <si>
    <t>छिन1</t>
  </si>
  <si>
    <t>छिन11</t>
  </si>
  <si>
    <t>chhin21</t>
  </si>
  <si>
    <t>छिन2</t>
  </si>
  <si>
    <t>छिन21</t>
  </si>
  <si>
    <t>ချင်္</t>
  </si>
  <si>
    <t>chhin22</t>
  </si>
  <si>
    <t>छिं2</t>
  </si>
  <si>
    <t>छिं21</t>
  </si>
  <si>
    <t>chhin3</t>
  </si>
  <si>
    <t>छिन3</t>
  </si>
  <si>
    <t>छिन31</t>
  </si>
  <si>
    <t>chhit1</t>
  </si>
  <si>
    <t>छे?1</t>
  </si>
  <si>
    <t>छे?11</t>
  </si>
  <si>
    <t>chhit2</t>
  </si>
  <si>
    <t>छे?2</t>
  </si>
  <si>
    <t>छे?21</t>
  </si>
  <si>
    <t>chhu1</t>
  </si>
  <si>
    <t>छु1</t>
  </si>
  <si>
    <t>छु11</t>
  </si>
  <si>
    <t>chhu2</t>
  </si>
  <si>
    <t>छु2</t>
  </si>
  <si>
    <t>छु21</t>
  </si>
  <si>
    <t>chhu3</t>
  </si>
  <si>
    <t>छु3</t>
  </si>
  <si>
    <t>छु31</t>
  </si>
  <si>
    <t>chhoon11</t>
  </si>
  <si>
    <t>छुन11</t>
  </si>
  <si>
    <t>छुन111</t>
  </si>
  <si>
    <t>chhoon12</t>
  </si>
  <si>
    <t>छुन12</t>
  </si>
  <si>
    <t>छुन121</t>
  </si>
  <si>
    <t>chhoon13</t>
  </si>
  <si>
    <t>छुन13</t>
  </si>
  <si>
    <t>छुन131</t>
  </si>
  <si>
    <t>chhoon21</t>
  </si>
  <si>
    <t>छुन21</t>
  </si>
  <si>
    <t>छुन211</t>
  </si>
  <si>
    <t>chhoon22</t>
  </si>
  <si>
    <t>छुन22</t>
  </si>
  <si>
    <t>छुन221</t>
  </si>
  <si>
    <t>chhoon23</t>
  </si>
  <si>
    <t>छुन23</t>
  </si>
  <si>
    <t>छुन231</t>
  </si>
  <si>
    <t>chhoon31</t>
  </si>
  <si>
    <t>छुन31</t>
  </si>
  <si>
    <t>छुन311</t>
  </si>
  <si>
    <t>chhoon32</t>
  </si>
  <si>
    <t>छुन32</t>
  </si>
  <si>
    <t>छुन321</t>
  </si>
  <si>
    <t>chhoon33</t>
  </si>
  <si>
    <t>छुन33</t>
  </si>
  <si>
    <t>छुन331</t>
  </si>
  <si>
    <t>chhoot1</t>
  </si>
  <si>
    <t>छुत1</t>
  </si>
  <si>
    <t>छुत11</t>
  </si>
  <si>
    <t>chhoot2</t>
  </si>
  <si>
    <t>छुत2</t>
  </si>
  <si>
    <t>छुत21</t>
  </si>
  <si>
    <t>chhay1</t>
  </si>
  <si>
    <t>छे1</t>
  </si>
  <si>
    <t>छे11</t>
  </si>
  <si>
    <t>chhay2</t>
  </si>
  <si>
    <t>छे2</t>
  </si>
  <si>
    <t>छे21</t>
  </si>
  <si>
    <t>chhay3</t>
  </si>
  <si>
    <t>छे3</t>
  </si>
  <si>
    <t>छे31</t>
  </si>
  <si>
    <t>ချယ့်</t>
  </si>
  <si>
    <t>chheare11</t>
  </si>
  <si>
    <t>छे³¹11</t>
  </si>
  <si>
    <t>छे³¹111</t>
  </si>
  <si>
    <t>chheare12</t>
  </si>
  <si>
    <t>छे³¹12</t>
  </si>
  <si>
    <t>छे³¹121</t>
  </si>
  <si>
    <t>chheare13</t>
  </si>
  <si>
    <t>छे³¹13</t>
  </si>
  <si>
    <t>छे³¹131</t>
  </si>
  <si>
    <t>chheare21</t>
  </si>
  <si>
    <t>छे³¹21</t>
  </si>
  <si>
    <t>छे³¹211</t>
  </si>
  <si>
    <t>chheare22</t>
  </si>
  <si>
    <t>छे³¹22</t>
  </si>
  <si>
    <t>छे³¹221</t>
  </si>
  <si>
    <t>chheare23</t>
  </si>
  <si>
    <t>छे³¹23</t>
  </si>
  <si>
    <t>छे³¹231</t>
  </si>
  <si>
    <t>chhet1</t>
  </si>
  <si>
    <t>छेत</t>
  </si>
  <si>
    <t>छेत1</t>
  </si>
  <si>
    <t>chhate1</t>
  </si>
  <si>
    <t>छै1</t>
  </si>
  <si>
    <t>छै11</t>
  </si>
  <si>
    <t>chhate2</t>
  </si>
  <si>
    <t>छै2</t>
  </si>
  <si>
    <t>छै21</t>
  </si>
  <si>
    <t>chhain1</t>
  </si>
  <si>
    <t>छैन11</t>
  </si>
  <si>
    <t>छैन111</t>
  </si>
  <si>
    <t>chhain2</t>
  </si>
  <si>
    <t>छैन12</t>
  </si>
  <si>
    <t>छैन121</t>
  </si>
  <si>
    <t>chhain3</t>
  </si>
  <si>
    <t>छैन13</t>
  </si>
  <si>
    <t>छैन131</t>
  </si>
  <si>
    <t>chhaim1</t>
  </si>
  <si>
    <t>छैम1</t>
  </si>
  <si>
    <t>छैम11</t>
  </si>
  <si>
    <t>chhaim2</t>
  </si>
  <si>
    <t>छैम2</t>
  </si>
  <si>
    <t>छैम21</t>
  </si>
  <si>
    <t>chhaim3</t>
  </si>
  <si>
    <t>छैम3</t>
  </si>
  <si>
    <t>छैम31</t>
  </si>
  <si>
    <t>chho1</t>
  </si>
  <si>
    <t>छो1</t>
  </si>
  <si>
    <t>छो11</t>
  </si>
  <si>
    <t>chho2</t>
  </si>
  <si>
    <t>छो2</t>
  </si>
  <si>
    <t>छो21</t>
  </si>
  <si>
    <t>chho3</t>
  </si>
  <si>
    <t>छो3</t>
  </si>
  <si>
    <t>छो31</t>
  </si>
  <si>
    <t>chhone11</t>
  </si>
  <si>
    <t>छोन11</t>
  </si>
  <si>
    <t>छोन111</t>
  </si>
  <si>
    <t>chhone12</t>
  </si>
  <si>
    <t>छोन12</t>
  </si>
  <si>
    <t>छोन121</t>
  </si>
  <si>
    <t>chhone13</t>
  </si>
  <si>
    <t>छोन13</t>
  </si>
  <si>
    <t>छोन131</t>
  </si>
  <si>
    <t>chhone21</t>
  </si>
  <si>
    <t>छोन21</t>
  </si>
  <si>
    <t>छोन211</t>
  </si>
  <si>
    <t>chhone22</t>
  </si>
  <si>
    <t>छोन22</t>
  </si>
  <si>
    <t>छोन221</t>
  </si>
  <si>
    <t>chhone23</t>
  </si>
  <si>
    <t>छोन23</t>
  </si>
  <si>
    <t>छोन231</t>
  </si>
  <si>
    <t>chhone31</t>
  </si>
  <si>
    <t>छोन31</t>
  </si>
  <si>
    <t>छोन311</t>
  </si>
  <si>
    <t>chhone32</t>
  </si>
  <si>
    <t>छोन32</t>
  </si>
  <si>
    <t>छोन321</t>
  </si>
  <si>
    <t>chhone33</t>
  </si>
  <si>
    <t>छोन33</t>
  </si>
  <si>
    <t>छोन331</t>
  </si>
  <si>
    <t>chhOat</t>
  </si>
  <si>
    <t>छोट</t>
  </si>
  <si>
    <t>छोट1</t>
  </si>
  <si>
    <t>chhOap</t>
  </si>
  <si>
    <t>छोप</t>
  </si>
  <si>
    <t>छोप1</t>
  </si>
  <si>
    <t>chhau1</t>
  </si>
  <si>
    <t>छौ1</t>
  </si>
  <si>
    <t>छौ11</t>
  </si>
  <si>
    <t>chhau2</t>
  </si>
  <si>
    <t>छौ2</t>
  </si>
  <si>
    <t>छौ21</t>
  </si>
  <si>
    <t>chhau3</t>
  </si>
  <si>
    <t>छौ3</t>
  </si>
  <si>
    <t>छौ31</t>
  </si>
  <si>
    <t>chhoun1</t>
  </si>
  <si>
    <t>छौन1</t>
  </si>
  <si>
    <t>छौन11</t>
  </si>
  <si>
    <t>chhoun2</t>
  </si>
  <si>
    <t>छौन2</t>
  </si>
  <si>
    <t>छौन21</t>
  </si>
  <si>
    <t>chhoun3</t>
  </si>
  <si>
    <t>छौन3</t>
  </si>
  <si>
    <t>छौन31</t>
  </si>
  <si>
    <t>chhout</t>
  </si>
  <si>
    <t>छौत</t>
  </si>
  <si>
    <t>छौत1</t>
  </si>
  <si>
    <t>chhan1</t>
  </si>
  <si>
    <t>छं11</t>
  </si>
  <si>
    <t>छं111</t>
  </si>
  <si>
    <t>chhan2</t>
  </si>
  <si>
    <t>छं12</t>
  </si>
  <si>
    <t>छं121</t>
  </si>
  <si>
    <t>chhan3</t>
  </si>
  <si>
    <t>छं13</t>
  </si>
  <si>
    <t>छं131</t>
  </si>
  <si>
    <t>chham1</t>
  </si>
  <si>
    <t>छं21</t>
  </si>
  <si>
    <t>छं211</t>
  </si>
  <si>
    <t>chham2</t>
  </si>
  <si>
    <t>छं22</t>
  </si>
  <si>
    <t>छं221</t>
  </si>
  <si>
    <t>chham3</t>
  </si>
  <si>
    <t>छं23</t>
  </si>
  <si>
    <t>छं231</t>
  </si>
  <si>
    <t>छं31</t>
  </si>
  <si>
    <t>छं311</t>
  </si>
  <si>
    <t>छं32</t>
  </si>
  <si>
    <t>छं321</t>
  </si>
  <si>
    <t>chham4</t>
  </si>
  <si>
    <t>छं4</t>
  </si>
  <si>
    <t>छं41</t>
  </si>
  <si>
    <t>छ12</t>
  </si>
  <si>
    <t>छा22</t>
  </si>
  <si>
    <t>छा32</t>
  </si>
  <si>
    <t>छाइन12</t>
  </si>
  <si>
    <t>छाइन22</t>
  </si>
  <si>
    <t>छाइन32</t>
  </si>
  <si>
    <t>छाइ2</t>
  </si>
  <si>
    <t>छत12</t>
  </si>
  <si>
    <t>छत22</t>
  </si>
  <si>
    <t>छत32</t>
  </si>
  <si>
    <t>छत42</t>
  </si>
  <si>
    <t>छत52</t>
  </si>
  <si>
    <t>छि12</t>
  </si>
  <si>
    <t>छि22</t>
  </si>
  <si>
    <t>छि32</t>
  </si>
  <si>
    <t>छिन12</t>
  </si>
  <si>
    <t>छिन22</t>
  </si>
  <si>
    <t>ခြင်္</t>
  </si>
  <si>
    <t>छिं22</t>
  </si>
  <si>
    <t>छिन32</t>
  </si>
  <si>
    <t>छे?12</t>
  </si>
  <si>
    <t>छे?22</t>
  </si>
  <si>
    <t>छु12</t>
  </si>
  <si>
    <t>छु22</t>
  </si>
  <si>
    <t>छु32</t>
  </si>
  <si>
    <t>छुन112</t>
  </si>
  <si>
    <t>छुन122</t>
  </si>
  <si>
    <t>छुन132</t>
  </si>
  <si>
    <t>छुन212</t>
  </si>
  <si>
    <t>छुन222</t>
  </si>
  <si>
    <t>छुन232</t>
  </si>
  <si>
    <t>छुन312</t>
  </si>
  <si>
    <t>छुन322</t>
  </si>
  <si>
    <t>छुन332</t>
  </si>
  <si>
    <t>छुत12</t>
  </si>
  <si>
    <t>छुत22</t>
  </si>
  <si>
    <t>छे12</t>
  </si>
  <si>
    <t>छे22</t>
  </si>
  <si>
    <t>छे32</t>
  </si>
  <si>
    <t>ခြယ့်</t>
  </si>
  <si>
    <t>छे³¹112</t>
  </si>
  <si>
    <t>छे³¹122</t>
  </si>
  <si>
    <t>छे³¹132</t>
  </si>
  <si>
    <t>छे³¹212</t>
  </si>
  <si>
    <t>छे³¹222</t>
  </si>
  <si>
    <t>छे³¹232</t>
  </si>
  <si>
    <t>छेत2</t>
  </si>
  <si>
    <t>छै12</t>
  </si>
  <si>
    <t>छै22</t>
  </si>
  <si>
    <t>छैन112</t>
  </si>
  <si>
    <t>छैन122</t>
  </si>
  <si>
    <t>छैन132</t>
  </si>
  <si>
    <t>छैम12</t>
  </si>
  <si>
    <t>छैम22</t>
  </si>
  <si>
    <t>छैम32</t>
  </si>
  <si>
    <t>छो12</t>
  </si>
  <si>
    <t>छो22</t>
  </si>
  <si>
    <t>छो32</t>
  </si>
  <si>
    <t>छोन112</t>
  </si>
  <si>
    <t>छोन122</t>
  </si>
  <si>
    <t>छोन132</t>
  </si>
  <si>
    <t>छोन212</t>
  </si>
  <si>
    <t>छोन222</t>
  </si>
  <si>
    <t>छोन232</t>
  </si>
  <si>
    <t>छोन312</t>
  </si>
  <si>
    <t>छोन322</t>
  </si>
  <si>
    <t>छोन332</t>
  </si>
  <si>
    <t>छोट2</t>
  </si>
  <si>
    <t>छोप2</t>
  </si>
  <si>
    <t>छौ12</t>
  </si>
  <si>
    <t>छौ22</t>
  </si>
  <si>
    <t>छौ32</t>
  </si>
  <si>
    <t>छौन12</t>
  </si>
  <si>
    <t>छौन22</t>
  </si>
  <si>
    <t>छौन32</t>
  </si>
  <si>
    <t>छौत2</t>
  </si>
  <si>
    <t>छं112</t>
  </si>
  <si>
    <t>छं122</t>
  </si>
  <si>
    <t>छं132</t>
  </si>
  <si>
    <t>छं212</t>
  </si>
  <si>
    <t>छं222</t>
  </si>
  <si>
    <t>छं232</t>
  </si>
  <si>
    <t>छं312</t>
  </si>
  <si>
    <t>छं322</t>
  </si>
  <si>
    <t>छं42</t>
  </si>
  <si>
    <t>ख्ह1</t>
  </si>
  <si>
    <t>ख्ह11</t>
  </si>
  <si>
    <t>ख्हा2</t>
  </si>
  <si>
    <t>ख्हा21</t>
  </si>
  <si>
    <t>ख्हा3</t>
  </si>
  <si>
    <t>ख्हा31</t>
  </si>
  <si>
    <t>ख्हाइन1</t>
  </si>
  <si>
    <t>ख्हाइन11</t>
  </si>
  <si>
    <t>ख्हाइन2</t>
  </si>
  <si>
    <t>ख्हाइन21</t>
  </si>
  <si>
    <t>ख्हाइन3</t>
  </si>
  <si>
    <t>ख्हाइन31</t>
  </si>
  <si>
    <t>hkhite/ ike</t>
  </si>
  <si>
    <t>ख्हाइ</t>
  </si>
  <si>
    <t>ख्हाइ1</t>
  </si>
  <si>
    <t>ख्हत1</t>
  </si>
  <si>
    <t>ख्हत11</t>
  </si>
  <si>
    <t>ख्हत2</t>
  </si>
  <si>
    <t>ख्हत21</t>
  </si>
  <si>
    <t>ख्हत3</t>
  </si>
  <si>
    <t>ख्हत31</t>
  </si>
  <si>
    <t>ख्हत4</t>
  </si>
  <si>
    <t>ख्हत41</t>
  </si>
  <si>
    <t>ख्हत5</t>
  </si>
  <si>
    <t>ख्हत51</t>
  </si>
  <si>
    <t>ख्हि1</t>
  </si>
  <si>
    <t>ख्हि11</t>
  </si>
  <si>
    <t>ख्हि2</t>
  </si>
  <si>
    <t>ख्हि21</t>
  </si>
  <si>
    <t>ख्हि3</t>
  </si>
  <si>
    <t>ख्हि31</t>
  </si>
  <si>
    <t>ख्हिन1</t>
  </si>
  <si>
    <t>ख्हिन11</t>
  </si>
  <si>
    <t>hkhin21</t>
  </si>
  <si>
    <t>ख्हिन2</t>
  </si>
  <si>
    <t>ख्हिन21</t>
  </si>
  <si>
    <t>ခှင်္</t>
  </si>
  <si>
    <t>hkhin22</t>
  </si>
  <si>
    <t>ख्हिं2</t>
  </si>
  <si>
    <t>ख्हिं21</t>
  </si>
  <si>
    <t>ख्हिन3</t>
  </si>
  <si>
    <t>ख्हिन31</t>
  </si>
  <si>
    <t>ख्हे?1</t>
  </si>
  <si>
    <t>ख्हे?11</t>
  </si>
  <si>
    <t>ख्हे?2</t>
  </si>
  <si>
    <t>ख्हे?21</t>
  </si>
  <si>
    <t>ख्हु1</t>
  </si>
  <si>
    <t>ख्हु11</t>
  </si>
  <si>
    <t>ख्हु2</t>
  </si>
  <si>
    <t>ख्हु21</t>
  </si>
  <si>
    <t>ख्हु3</t>
  </si>
  <si>
    <t>ख्हु31</t>
  </si>
  <si>
    <t>ख्हुन11</t>
  </si>
  <si>
    <t>ख्हुन111</t>
  </si>
  <si>
    <t>ख्हुन12</t>
  </si>
  <si>
    <t>ख्हुन121</t>
  </si>
  <si>
    <t>ख्हुन13</t>
  </si>
  <si>
    <t>ख्हुन131</t>
  </si>
  <si>
    <t>ख्हुन21</t>
  </si>
  <si>
    <t>ख्हुन211</t>
  </si>
  <si>
    <t>ख्हुन22</t>
  </si>
  <si>
    <t>ख्हुन221</t>
  </si>
  <si>
    <t>ख्हुन23</t>
  </si>
  <si>
    <t>ख्हुन231</t>
  </si>
  <si>
    <t>ख्हुन31</t>
  </si>
  <si>
    <t>ख्हुन311</t>
  </si>
  <si>
    <t>ख्हुन32</t>
  </si>
  <si>
    <t>ख्हुन321</t>
  </si>
  <si>
    <t>ख्हुन33</t>
  </si>
  <si>
    <t>ख्हुन331</t>
  </si>
  <si>
    <t>ख्हुत1</t>
  </si>
  <si>
    <t>ख्हुत11</t>
  </si>
  <si>
    <t>ख्हुत2</t>
  </si>
  <si>
    <t>ख्हुत21</t>
  </si>
  <si>
    <t>ख्हे1</t>
  </si>
  <si>
    <t>ख्हे11</t>
  </si>
  <si>
    <t>ख्हे2</t>
  </si>
  <si>
    <t>ख्हे21</t>
  </si>
  <si>
    <t>ख्हे3</t>
  </si>
  <si>
    <t>ख्हे31</t>
  </si>
  <si>
    <t>ခှယ့်</t>
  </si>
  <si>
    <t>ख्हे³¹11</t>
  </si>
  <si>
    <t>ख्हे³¹111</t>
  </si>
  <si>
    <t>ख्हे³¹12</t>
  </si>
  <si>
    <t>ख्हे³¹121</t>
  </si>
  <si>
    <t>ख्हे³¹13</t>
  </si>
  <si>
    <t>ख्हे³¹131</t>
  </si>
  <si>
    <t>ख्हे³¹21</t>
  </si>
  <si>
    <t>ख्हे³¹211</t>
  </si>
  <si>
    <t>ख्हे³¹22</t>
  </si>
  <si>
    <t>ख्हे³¹221</t>
  </si>
  <si>
    <t>ख्हे³¹23</t>
  </si>
  <si>
    <t>ख्हे³¹231</t>
  </si>
  <si>
    <t>ख्हेत</t>
  </si>
  <si>
    <t>ख्हेत1</t>
  </si>
  <si>
    <t>ख्है1</t>
  </si>
  <si>
    <t>ख्है11</t>
  </si>
  <si>
    <t>ख्है2</t>
  </si>
  <si>
    <t>ख्है21</t>
  </si>
  <si>
    <t>ख्हैन11</t>
  </si>
  <si>
    <t>ख्हैन111</t>
  </si>
  <si>
    <t>ख्हैन12</t>
  </si>
  <si>
    <t>ख्हैन121</t>
  </si>
  <si>
    <t>ख्हैन13</t>
  </si>
  <si>
    <t>ख्हैन131</t>
  </si>
  <si>
    <t>ख्हैम1</t>
  </si>
  <si>
    <t>ख्हैम11</t>
  </si>
  <si>
    <t>ख्हैम2</t>
  </si>
  <si>
    <t>ख्हैम21</t>
  </si>
  <si>
    <t>ख्हैम3</t>
  </si>
  <si>
    <t>ख्हैम31</t>
  </si>
  <si>
    <t>ख्हो1</t>
  </si>
  <si>
    <t>ख्हो11</t>
  </si>
  <si>
    <t>ख्हो2</t>
  </si>
  <si>
    <t>ख्हो21</t>
  </si>
  <si>
    <t>ख्हो3</t>
  </si>
  <si>
    <t>ख्हो31</t>
  </si>
  <si>
    <t>ख्होन11</t>
  </si>
  <si>
    <t>ख्होन111</t>
  </si>
  <si>
    <t>ख्होन12</t>
  </si>
  <si>
    <t>ख्होन121</t>
  </si>
  <si>
    <t>ख्होन13</t>
  </si>
  <si>
    <t>ख्होन131</t>
  </si>
  <si>
    <t>ख्होन21</t>
  </si>
  <si>
    <t>ख्होन211</t>
  </si>
  <si>
    <t>ख्होन22</t>
  </si>
  <si>
    <t>ख्होन221</t>
  </si>
  <si>
    <t>ख्होन23</t>
  </si>
  <si>
    <t>ख्होन231</t>
  </si>
  <si>
    <t>ख्होन31</t>
  </si>
  <si>
    <t>ख्होन311</t>
  </si>
  <si>
    <t>ख्होन32</t>
  </si>
  <si>
    <t>ख्होन321</t>
  </si>
  <si>
    <t>ख्होन33</t>
  </si>
  <si>
    <t>ख्होन331</t>
  </si>
  <si>
    <t>ख्होट</t>
  </si>
  <si>
    <t>ख्होट1</t>
  </si>
  <si>
    <t>ख्होप</t>
  </si>
  <si>
    <t>ख्होप1</t>
  </si>
  <si>
    <t>ख्हौ1</t>
  </si>
  <si>
    <t>ख्हौ11</t>
  </si>
  <si>
    <t>ख्हौ2</t>
  </si>
  <si>
    <t>ख्हौ21</t>
  </si>
  <si>
    <t>ख्हौ3</t>
  </si>
  <si>
    <t>ख्हौ31</t>
  </si>
  <si>
    <t>ख्हौन1</t>
  </si>
  <si>
    <t>ख्हौन11</t>
  </si>
  <si>
    <t>ख्हौन2</t>
  </si>
  <si>
    <t>ख्हौन21</t>
  </si>
  <si>
    <t>ख्हौन3</t>
  </si>
  <si>
    <t>ख्हौन31</t>
  </si>
  <si>
    <t>ख्हौत</t>
  </si>
  <si>
    <t>ख्हौत1</t>
  </si>
  <si>
    <t>ख्हं11</t>
  </si>
  <si>
    <t>ख्हं111</t>
  </si>
  <si>
    <t>ख्हं12</t>
  </si>
  <si>
    <t>ख्हं121</t>
  </si>
  <si>
    <t>ख्हं13</t>
  </si>
  <si>
    <t>ख्हं131</t>
  </si>
  <si>
    <t>ख्हं21</t>
  </si>
  <si>
    <t>ख्हं211</t>
  </si>
  <si>
    <t>ख्हं22</t>
  </si>
  <si>
    <t>ख्हं221</t>
  </si>
  <si>
    <t>ख्हं23</t>
  </si>
  <si>
    <t>ख्हं231</t>
  </si>
  <si>
    <t>ख्हं31</t>
  </si>
  <si>
    <t>ख्हं311</t>
  </si>
  <si>
    <t>ख्हं32</t>
  </si>
  <si>
    <t>ख्हं321</t>
  </si>
  <si>
    <t>ख्हं4</t>
  </si>
  <si>
    <t>ख्हं41</t>
  </si>
  <si>
    <t>ख्व1</t>
  </si>
  <si>
    <t>ख्व11</t>
  </si>
  <si>
    <t>ख्वा21</t>
  </si>
  <si>
    <t>ख्वा31</t>
  </si>
  <si>
    <t>ख्वाइन11</t>
  </si>
  <si>
    <t>ख्वाइन21</t>
  </si>
  <si>
    <t>ख्वाइन31</t>
  </si>
  <si>
    <t>khwite/ ike</t>
  </si>
  <si>
    <t>ख्वाइ</t>
  </si>
  <si>
    <t>खुत11</t>
  </si>
  <si>
    <t>खुत21</t>
  </si>
  <si>
    <t>ख्वत31</t>
  </si>
  <si>
    <t>ख्वत41</t>
  </si>
  <si>
    <t>ख्वत51</t>
  </si>
  <si>
    <t>ख्वि11</t>
  </si>
  <si>
    <t>ख्वि21</t>
  </si>
  <si>
    <t>ख्वि31</t>
  </si>
  <si>
    <t>ख्विन11</t>
  </si>
  <si>
    <t>khwin21</t>
  </si>
  <si>
    <t>ख्विन21</t>
  </si>
  <si>
    <t>ခွင်္</t>
  </si>
  <si>
    <t>khwin22</t>
  </si>
  <si>
    <t>ख्विं2</t>
  </si>
  <si>
    <t>ख्विं21</t>
  </si>
  <si>
    <t>ख्विन31</t>
  </si>
  <si>
    <t>ख्वे?1</t>
  </si>
  <si>
    <t>ख्वे?11</t>
  </si>
  <si>
    <t>ख्वे?2</t>
  </si>
  <si>
    <t>ख्वे?21</t>
  </si>
  <si>
    <t>ख्वु11</t>
  </si>
  <si>
    <t>ख्वु21</t>
  </si>
  <si>
    <t>ख्वु31</t>
  </si>
  <si>
    <t>खुन111</t>
  </si>
  <si>
    <t>खुन121</t>
  </si>
  <si>
    <t>खुन131</t>
  </si>
  <si>
    <t>खुन211</t>
  </si>
  <si>
    <t>खुन221</t>
  </si>
  <si>
    <t>खुन231</t>
  </si>
  <si>
    <t>खुन311</t>
  </si>
  <si>
    <t>खुन321</t>
  </si>
  <si>
    <t>खुन331</t>
  </si>
  <si>
    <t>खुत12</t>
  </si>
  <si>
    <t>खुत22</t>
  </si>
  <si>
    <t>ख्वे11</t>
  </si>
  <si>
    <t>ख्वे21</t>
  </si>
  <si>
    <t>ख्वे31</t>
  </si>
  <si>
    <t>ခွယ့်</t>
  </si>
  <si>
    <t>ख्वे³¹111</t>
  </si>
  <si>
    <t>ख्वे³¹121</t>
  </si>
  <si>
    <t>ख्वे³¹131</t>
  </si>
  <si>
    <t>ख्वे³¹211</t>
  </si>
  <si>
    <t>ख्वे³¹221</t>
  </si>
  <si>
    <t>ख्वे³¹231</t>
  </si>
  <si>
    <t>ख्वेत1</t>
  </si>
  <si>
    <t>ख्वै11</t>
  </si>
  <si>
    <t>ख्वै21</t>
  </si>
  <si>
    <t>ख्वैन111</t>
  </si>
  <si>
    <t>ख्वैन121</t>
  </si>
  <si>
    <t>ख्वैन131</t>
  </si>
  <si>
    <t>ख्वैम11</t>
  </si>
  <si>
    <t>ख्वैम21</t>
  </si>
  <si>
    <t>ख्वैम31</t>
  </si>
  <si>
    <t>ख्वो11</t>
  </si>
  <si>
    <t>ख्वो21</t>
  </si>
  <si>
    <t>ख्वो31</t>
  </si>
  <si>
    <t>ख्वोन111</t>
  </si>
  <si>
    <t>ख्वोन121</t>
  </si>
  <si>
    <t>ख्वोन131</t>
  </si>
  <si>
    <t>ख्वोन211</t>
  </si>
  <si>
    <t>ख्वोन221</t>
  </si>
  <si>
    <t>ख्वोन231</t>
  </si>
  <si>
    <t>ख्वोन311</t>
  </si>
  <si>
    <t>ख्वोन321</t>
  </si>
  <si>
    <t>ख्वोन331</t>
  </si>
  <si>
    <t>ख्वोट1</t>
  </si>
  <si>
    <t>ख्वोप1</t>
  </si>
  <si>
    <t>ख्वौ11</t>
  </si>
  <si>
    <t>ख्वौ21</t>
  </si>
  <si>
    <t>ख्वौ31</t>
  </si>
  <si>
    <t>ख्वौन11</t>
  </si>
  <si>
    <t>ख्वौन21</t>
  </si>
  <si>
    <t>ख्वौन31</t>
  </si>
  <si>
    <t>ख्वौत1</t>
  </si>
  <si>
    <t>खुन112</t>
  </si>
  <si>
    <t>खुन122</t>
  </si>
  <si>
    <t>खुन132</t>
  </si>
  <si>
    <t>खुन212</t>
  </si>
  <si>
    <t>खुन222</t>
  </si>
  <si>
    <t>खुन232</t>
  </si>
  <si>
    <t>खुन312</t>
  </si>
  <si>
    <t>खुन322</t>
  </si>
  <si>
    <t>ख्वं41</t>
  </si>
  <si>
    <t>ख्हव1</t>
  </si>
  <si>
    <t>ख्हव11</t>
  </si>
  <si>
    <t>ख्हवा2</t>
  </si>
  <si>
    <t>ख्हवा21</t>
  </si>
  <si>
    <t>ख्हवा3</t>
  </si>
  <si>
    <t>ख्हवा31</t>
  </si>
  <si>
    <t>ख्हवाइन1</t>
  </si>
  <si>
    <t>ख्हवाइन11</t>
  </si>
  <si>
    <t>ख्हवाइन2</t>
  </si>
  <si>
    <t>ख्हवाइन21</t>
  </si>
  <si>
    <t>ख्हवाइन3</t>
  </si>
  <si>
    <t>ख्हवाइन31</t>
  </si>
  <si>
    <t>ख्हवाइ</t>
  </si>
  <si>
    <t>ख्हवाइ1</t>
  </si>
  <si>
    <t>ख्हवत1</t>
  </si>
  <si>
    <t>ख्हवत11</t>
  </si>
  <si>
    <t>ख्हवत2</t>
  </si>
  <si>
    <t>ख्हवत21</t>
  </si>
  <si>
    <t>ख्हवत3</t>
  </si>
  <si>
    <t>ख्हवत31</t>
  </si>
  <si>
    <t>ख्हवत4</t>
  </si>
  <si>
    <t>ख्हवत41</t>
  </si>
  <si>
    <t>ख्हवत5</t>
  </si>
  <si>
    <t>ख्हवत51</t>
  </si>
  <si>
    <t>ख्हवि1</t>
  </si>
  <si>
    <t>ख्हवि11</t>
  </si>
  <si>
    <t>ख्हवि2</t>
  </si>
  <si>
    <t>ख्हवि21</t>
  </si>
  <si>
    <t>ख्हवि3</t>
  </si>
  <si>
    <t>ख्हवि31</t>
  </si>
  <si>
    <t>ख्हविन1</t>
  </si>
  <si>
    <t>ख्हविन11</t>
  </si>
  <si>
    <t>ख्हविन2</t>
  </si>
  <si>
    <t>ख्हविन21</t>
  </si>
  <si>
    <t>ခွှင်္</t>
  </si>
  <si>
    <t>ख्हविं2</t>
  </si>
  <si>
    <t>ख्हविं21</t>
  </si>
  <si>
    <t>ख्हविन3</t>
  </si>
  <si>
    <t>ख्हविन31</t>
  </si>
  <si>
    <t>ख्हवे?1</t>
  </si>
  <si>
    <t>ख्हवे?11</t>
  </si>
  <si>
    <t>ख्हवे?2</t>
  </si>
  <si>
    <t>ख्हवे?21</t>
  </si>
  <si>
    <t>ख्हवु1</t>
  </si>
  <si>
    <t>ख्हवु11</t>
  </si>
  <si>
    <t>ख्हवु2</t>
  </si>
  <si>
    <t>ख्हवु21</t>
  </si>
  <si>
    <t>ख्हवु3</t>
  </si>
  <si>
    <t>ख्हवु31</t>
  </si>
  <si>
    <t>खुन113</t>
  </si>
  <si>
    <t>खुन123</t>
  </si>
  <si>
    <t>खुन133</t>
  </si>
  <si>
    <t>खुन213</t>
  </si>
  <si>
    <t>खुन223</t>
  </si>
  <si>
    <t>खुन233</t>
  </si>
  <si>
    <t>खुन313</t>
  </si>
  <si>
    <t>खुन323</t>
  </si>
  <si>
    <t>खुन332</t>
  </si>
  <si>
    <t>खुत13</t>
  </si>
  <si>
    <t>खुत23</t>
  </si>
  <si>
    <t>ख्हवे1</t>
  </si>
  <si>
    <t>ख्हवे11</t>
  </si>
  <si>
    <t>ख्हवे2</t>
  </si>
  <si>
    <t>ख्हवे21</t>
  </si>
  <si>
    <t>ख्हवे3</t>
  </si>
  <si>
    <t>ख्हवे31</t>
  </si>
  <si>
    <t>ခွှယ့်</t>
  </si>
  <si>
    <t>ख्हवे³¹11</t>
  </si>
  <si>
    <t>ख्हवे³¹111</t>
  </si>
  <si>
    <t>ख्हवे³¹12</t>
  </si>
  <si>
    <t>ख्हवे³¹121</t>
  </si>
  <si>
    <t>ख्हवे³¹13</t>
  </si>
  <si>
    <t>ख्हवे³¹131</t>
  </si>
  <si>
    <t>ख्हवे³¹21</t>
  </si>
  <si>
    <t>ख्हवे³¹211</t>
  </si>
  <si>
    <t>ख्हवे³¹22</t>
  </si>
  <si>
    <t>ख्हवे³¹221</t>
  </si>
  <si>
    <t>ख्हवे³¹23</t>
  </si>
  <si>
    <t>ख्हवे³¹231</t>
  </si>
  <si>
    <t>ख्हवेत</t>
  </si>
  <si>
    <t>ख्हवेत1</t>
  </si>
  <si>
    <t>ख्हवै1</t>
  </si>
  <si>
    <t>ख्हवै11</t>
  </si>
  <si>
    <t>ख्हवै2</t>
  </si>
  <si>
    <t>ख्हवै21</t>
  </si>
  <si>
    <t>ख्हवैन11</t>
  </si>
  <si>
    <t>ख्हवैन111</t>
  </si>
  <si>
    <t>ख्हवैन12</t>
  </si>
  <si>
    <t>ख्हवैन121</t>
  </si>
  <si>
    <t>ख्हवैन13</t>
  </si>
  <si>
    <t>ख्हवैन131</t>
  </si>
  <si>
    <t>ख्हवैम1</t>
  </si>
  <si>
    <t>ख्हवैम11</t>
  </si>
  <si>
    <t>ख्हवैम2</t>
  </si>
  <si>
    <t>ख्हवैम21</t>
  </si>
  <si>
    <t>ख्हवैम3</t>
  </si>
  <si>
    <t>ख्हवैम31</t>
  </si>
  <si>
    <t>ख्हवो1</t>
  </si>
  <si>
    <t>ख्हवो11</t>
  </si>
  <si>
    <t>ख्हवो2</t>
  </si>
  <si>
    <t>ख्हवो21</t>
  </si>
  <si>
    <t>ख्हवो3</t>
  </si>
  <si>
    <t>ख्हवो31</t>
  </si>
  <si>
    <t>ख्हवोन11</t>
  </si>
  <si>
    <t>ख्हवोन111</t>
  </si>
  <si>
    <t>ख्हवोन12</t>
  </si>
  <si>
    <t>ख्हवोन121</t>
  </si>
  <si>
    <t>ख्हवोन13</t>
  </si>
  <si>
    <t>ख्हवोन131</t>
  </si>
  <si>
    <t>ख्हवोन21</t>
  </si>
  <si>
    <t>ख्हवोन211</t>
  </si>
  <si>
    <t>ख्हवोन22</t>
  </si>
  <si>
    <t>ख्हवोन221</t>
  </si>
  <si>
    <t>ख्हवोन23</t>
  </si>
  <si>
    <t>ख्हवोन231</t>
  </si>
  <si>
    <t>ख्हवोन31</t>
  </si>
  <si>
    <t>ख्हवोन311</t>
  </si>
  <si>
    <t>ख्हवोन32</t>
  </si>
  <si>
    <t>ख्हवोन321</t>
  </si>
  <si>
    <t>ख्हवोन33</t>
  </si>
  <si>
    <t>ख्हवोन331</t>
  </si>
  <si>
    <t>ख्हवोट</t>
  </si>
  <si>
    <t>ख्हवोट1</t>
  </si>
  <si>
    <t>ख्हवोप</t>
  </si>
  <si>
    <t>ख्हवोप1</t>
  </si>
  <si>
    <t>ख्हवौ1</t>
  </si>
  <si>
    <t>ख्हवौ11</t>
  </si>
  <si>
    <t>ख्हवौ2</t>
  </si>
  <si>
    <t>ख्हवौ21</t>
  </si>
  <si>
    <t>ख्हवौ3</t>
  </si>
  <si>
    <t>ख्हवौ31</t>
  </si>
  <si>
    <t>ख्हवौन1</t>
  </si>
  <si>
    <t>ख्हवौन11</t>
  </si>
  <si>
    <t>ख्हवौन2</t>
  </si>
  <si>
    <t>ख्हवौन21</t>
  </si>
  <si>
    <t>ख्हवौन3</t>
  </si>
  <si>
    <t>ख्हवौन31</t>
  </si>
  <si>
    <t>ख्हवौत</t>
  </si>
  <si>
    <t>ख्हवौत1</t>
  </si>
  <si>
    <t>ख्हवं11</t>
  </si>
  <si>
    <t>ख्हवं111</t>
  </si>
  <si>
    <t>ख्हवं12</t>
  </si>
  <si>
    <t>ख्हवं121</t>
  </si>
  <si>
    <t>ख्हवं13</t>
  </si>
  <si>
    <t>ख्हवं131</t>
  </si>
  <si>
    <t>ख्हवं21</t>
  </si>
  <si>
    <t>ख्हवं211</t>
  </si>
  <si>
    <t>ख्हवं22</t>
  </si>
  <si>
    <t>ख्हवं221</t>
  </si>
  <si>
    <t>ख्हवं23</t>
  </si>
  <si>
    <t>ख्हवं231</t>
  </si>
  <si>
    <t>ख्हवं31</t>
  </si>
  <si>
    <t>ख्हवं311</t>
  </si>
  <si>
    <t>ख्हवं32</t>
  </si>
  <si>
    <t>ख्हवं321</t>
  </si>
  <si>
    <t>ख्हवं4</t>
  </si>
  <si>
    <t>ख्हवं41</t>
  </si>
  <si>
    <t>ज1</t>
  </si>
  <si>
    <t>ज11</t>
  </si>
  <si>
    <t>जा21</t>
  </si>
  <si>
    <t>जा31</t>
  </si>
  <si>
    <t>जाइन11</t>
  </si>
  <si>
    <t>जाइन21</t>
  </si>
  <si>
    <t>जाइन31</t>
  </si>
  <si>
    <t>jite/ ike</t>
  </si>
  <si>
    <t>जाइ</t>
  </si>
  <si>
    <t>जत11</t>
  </si>
  <si>
    <t>जत21</t>
  </si>
  <si>
    <t>जत31</t>
  </si>
  <si>
    <t>जत41</t>
  </si>
  <si>
    <t>जत51</t>
  </si>
  <si>
    <t>जि11</t>
  </si>
  <si>
    <t>जि21</t>
  </si>
  <si>
    <t>जि31</t>
  </si>
  <si>
    <t>जिन11</t>
  </si>
  <si>
    <t>jin21</t>
  </si>
  <si>
    <t>जिन21</t>
  </si>
  <si>
    <t>ဂျင်္</t>
  </si>
  <si>
    <t>jin22</t>
  </si>
  <si>
    <t>जिं2</t>
  </si>
  <si>
    <t>जिं21</t>
  </si>
  <si>
    <t>जिन31</t>
  </si>
  <si>
    <t>जे?1</t>
  </si>
  <si>
    <t>जे?11</t>
  </si>
  <si>
    <t>जे?2</t>
  </si>
  <si>
    <t>जे?21</t>
  </si>
  <si>
    <t>जु11</t>
  </si>
  <si>
    <t>जु21</t>
  </si>
  <si>
    <t>जु31</t>
  </si>
  <si>
    <t>जुन111</t>
  </si>
  <si>
    <t>जुन121</t>
  </si>
  <si>
    <t>जुन131</t>
  </si>
  <si>
    <t>जुन211</t>
  </si>
  <si>
    <t>जुन221</t>
  </si>
  <si>
    <t>जुन231</t>
  </si>
  <si>
    <t>जुन311</t>
  </si>
  <si>
    <t>जुन321</t>
  </si>
  <si>
    <t>जुन331</t>
  </si>
  <si>
    <t>जुत11</t>
  </si>
  <si>
    <t>जुत21</t>
  </si>
  <si>
    <t>जे11</t>
  </si>
  <si>
    <t>जे21</t>
  </si>
  <si>
    <t>जे31</t>
  </si>
  <si>
    <t>ဂျယ့်</t>
  </si>
  <si>
    <t>जे³¹111</t>
  </si>
  <si>
    <t>जे³¹121</t>
  </si>
  <si>
    <t>जे³¹131</t>
  </si>
  <si>
    <t>जे³¹211</t>
  </si>
  <si>
    <t>जे³¹221</t>
  </si>
  <si>
    <t>जे³¹231</t>
  </si>
  <si>
    <t>जेत1</t>
  </si>
  <si>
    <t>जै11</t>
  </si>
  <si>
    <t>जै21</t>
  </si>
  <si>
    <t>जैन111</t>
  </si>
  <si>
    <t>जैन121</t>
  </si>
  <si>
    <t>जैन131</t>
  </si>
  <si>
    <t>जैम11</t>
  </si>
  <si>
    <t>जैम21</t>
  </si>
  <si>
    <t>जैम31</t>
  </si>
  <si>
    <t>जो11</t>
  </si>
  <si>
    <t>जो21</t>
  </si>
  <si>
    <t>जो31</t>
  </si>
  <si>
    <t>जोन111</t>
  </si>
  <si>
    <t>जोन121</t>
  </si>
  <si>
    <t>जोन131</t>
  </si>
  <si>
    <t>जोन211</t>
  </si>
  <si>
    <t>जोन221</t>
  </si>
  <si>
    <t>जोन231</t>
  </si>
  <si>
    <t>जोन311</t>
  </si>
  <si>
    <t>जोन321</t>
  </si>
  <si>
    <t>जोन331</t>
  </si>
  <si>
    <t>जोट1</t>
  </si>
  <si>
    <t>जोप1</t>
  </si>
  <si>
    <t>जौ11</t>
  </si>
  <si>
    <t>जौ21</t>
  </si>
  <si>
    <t>जौ31</t>
  </si>
  <si>
    <t>जौन11</t>
  </si>
  <si>
    <t>जौन21</t>
  </si>
  <si>
    <t>जौन31</t>
  </si>
  <si>
    <t>जौत1</t>
  </si>
  <si>
    <t>जं111</t>
  </si>
  <si>
    <t>जं121</t>
  </si>
  <si>
    <t>जं131</t>
  </si>
  <si>
    <t>जं211</t>
  </si>
  <si>
    <t>जं221</t>
  </si>
  <si>
    <t>जं231</t>
  </si>
  <si>
    <t>जं311</t>
  </si>
  <si>
    <t>जं321</t>
  </si>
  <si>
    <t>जं41</t>
  </si>
  <si>
    <t>ज12</t>
  </si>
  <si>
    <t>जा22</t>
  </si>
  <si>
    <t>जा32</t>
  </si>
  <si>
    <t>जाइन12</t>
  </si>
  <si>
    <t>जाइन22</t>
  </si>
  <si>
    <t>जाइन32</t>
  </si>
  <si>
    <t>जत12</t>
  </si>
  <si>
    <t>जत22</t>
  </si>
  <si>
    <t>जत32</t>
  </si>
  <si>
    <t>जत42</t>
  </si>
  <si>
    <t>जत52</t>
  </si>
  <si>
    <t>जि12</t>
  </si>
  <si>
    <t>जि22</t>
  </si>
  <si>
    <t>जि32</t>
  </si>
  <si>
    <t>जिन12</t>
  </si>
  <si>
    <t>जिन22</t>
  </si>
  <si>
    <t>ဂြင်္</t>
  </si>
  <si>
    <t>जिं22</t>
  </si>
  <si>
    <t>जिन32</t>
  </si>
  <si>
    <t>जे?12</t>
  </si>
  <si>
    <t>जे?22</t>
  </si>
  <si>
    <t>जु12</t>
  </si>
  <si>
    <t>जु22</t>
  </si>
  <si>
    <t>जु32</t>
  </si>
  <si>
    <t>जुन112</t>
  </si>
  <si>
    <t>जुन122</t>
  </si>
  <si>
    <t>जुन132</t>
  </si>
  <si>
    <t>जुन212</t>
  </si>
  <si>
    <t>जुन222</t>
  </si>
  <si>
    <t>जुन232</t>
  </si>
  <si>
    <t>जुन312</t>
  </si>
  <si>
    <t>जुन322</t>
  </si>
  <si>
    <t>जुन332</t>
  </si>
  <si>
    <t>जुत12</t>
  </si>
  <si>
    <t>जुत22</t>
  </si>
  <si>
    <t>जे12</t>
  </si>
  <si>
    <t>जे22</t>
  </si>
  <si>
    <t>जे32</t>
  </si>
  <si>
    <t>ဂြယ့်</t>
  </si>
  <si>
    <t>जे³¹112</t>
  </si>
  <si>
    <t>जे³¹122</t>
  </si>
  <si>
    <t>जे³¹132</t>
  </si>
  <si>
    <t>जे³¹212</t>
  </si>
  <si>
    <t>जे³¹222</t>
  </si>
  <si>
    <t>जे³¹232</t>
  </si>
  <si>
    <t>जेत2</t>
  </si>
  <si>
    <t>जै12</t>
  </si>
  <si>
    <t>जै22</t>
  </si>
  <si>
    <t>जैन112</t>
  </si>
  <si>
    <t>जैन122</t>
  </si>
  <si>
    <t>जैन132</t>
  </si>
  <si>
    <t>जैम12</t>
  </si>
  <si>
    <t>जैम22</t>
  </si>
  <si>
    <t>जैम32</t>
  </si>
  <si>
    <t>जो12</t>
  </si>
  <si>
    <t>जो22</t>
  </si>
  <si>
    <t>जो32</t>
  </si>
  <si>
    <t>जोन112</t>
  </si>
  <si>
    <t>जोन122</t>
  </si>
  <si>
    <t>जोन132</t>
  </si>
  <si>
    <t>जोन212</t>
  </si>
  <si>
    <t>जोन222</t>
  </si>
  <si>
    <t>जोन232</t>
  </si>
  <si>
    <t>जोन312</t>
  </si>
  <si>
    <t>जोन322</t>
  </si>
  <si>
    <t>जोन332</t>
  </si>
  <si>
    <t>जोट2</t>
  </si>
  <si>
    <t>जोप2</t>
  </si>
  <si>
    <t>जौ12</t>
  </si>
  <si>
    <t>जौ22</t>
  </si>
  <si>
    <t>जौ32</t>
  </si>
  <si>
    <t>जौन12</t>
  </si>
  <si>
    <t>जौन22</t>
  </si>
  <si>
    <t>जौन32</t>
  </si>
  <si>
    <t>जौत2</t>
  </si>
  <si>
    <t>जं112</t>
  </si>
  <si>
    <t>जं122</t>
  </si>
  <si>
    <t>जं132</t>
  </si>
  <si>
    <t>जं212</t>
  </si>
  <si>
    <t>जं222</t>
  </si>
  <si>
    <t>जं232</t>
  </si>
  <si>
    <t>जं312</t>
  </si>
  <si>
    <t>जं322</t>
  </si>
  <si>
    <t>जं42</t>
  </si>
  <si>
    <t>ग्ह1</t>
  </si>
  <si>
    <t>ग्ह11</t>
  </si>
  <si>
    <t>ग्हा2</t>
  </si>
  <si>
    <t>ग्हा21</t>
  </si>
  <si>
    <t>ग्हा3</t>
  </si>
  <si>
    <t>ग्हा31</t>
  </si>
  <si>
    <t>ग्हाइन1</t>
  </si>
  <si>
    <t>ग्हाइन11</t>
  </si>
  <si>
    <t>ग्हाइन2</t>
  </si>
  <si>
    <t>ग्हाइन21</t>
  </si>
  <si>
    <t>ग्हाइन3</t>
  </si>
  <si>
    <t>ग्हाइन31</t>
  </si>
  <si>
    <t>hgite/ ike</t>
  </si>
  <si>
    <t>ग्हाइ</t>
  </si>
  <si>
    <t>ग्हाइ1</t>
  </si>
  <si>
    <t>ग्हत1</t>
  </si>
  <si>
    <t>ग्हत11</t>
  </si>
  <si>
    <t>ग्हत2</t>
  </si>
  <si>
    <t>ग्हत21</t>
  </si>
  <si>
    <t>ग्हत3</t>
  </si>
  <si>
    <t>ग्हत31</t>
  </si>
  <si>
    <t>ग्हत4</t>
  </si>
  <si>
    <t>ग्हत41</t>
  </si>
  <si>
    <t>ग्हत5</t>
  </si>
  <si>
    <t>ग्हत51</t>
  </si>
  <si>
    <t>ग्हि1</t>
  </si>
  <si>
    <t>ग्हि11</t>
  </si>
  <si>
    <t>ग्हि2</t>
  </si>
  <si>
    <t>ग्हि21</t>
  </si>
  <si>
    <t>ग्हि3</t>
  </si>
  <si>
    <t>ग्हि31</t>
  </si>
  <si>
    <t>ग्हिन1</t>
  </si>
  <si>
    <t>ग्हिन11</t>
  </si>
  <si>
    <t>hgin21</t>
  </si>
  <si>
    <t>ग्हिन2</t>
  </si>
  <si>
    <t>ग्हिन21</t>
  </si>
  <si>
    <t>ဂှင်္</t>
  </si>
  <si>
    <t>hgin22</t>
  </si>
  <si>
    <t>ग्हिं2</t>
  </si>
  <si>
    <t>ग्हिं21</t>
  </si>
  <si>
    <t>ग्हिन3</t>
  </si>
  <si>
    <t>ग्हिन31</t>
  </si>
  <si>
    <t>ग्हे?1</t>
  </si>
  <si>
    <t>ग्हे?11</t>
  </si>
  <si>
    <t>ग्हे?2</t>
  </si>
  <si>
    <t>ग्हे?21</t>
  </si>
  <si>
    <t>ग्हु1</t>
  </si>
  <si>
    <t>ग्हु11</t>
  </si>
  <si>
    <t>ग्हु2</t>
  </si>
  <si>
    <t>ग्हु21</t>
  </si>
  <si>
    <t>ग्हु3</t>
  </si>
  <si>
    <t>ग्हु31</t>
  </si>
  <si>
    <t>ग्हुन11</t>
  </si>
  <si>
    <t>ग्हुन111</t>
  </si>
  <si>
    <t>ग्हुन12</t>
  </si>
  <si>
    <t>ग्हुन121</t>
  </si>
  <si>
    <t>ग्हुन13</t>
  </si>
  <si>
    <t>ग्हुन131</t>
  </si>
  <si>
    <t>ग्हुन21</t>
  </si>
  <si>
    <t>ग्हुन211</t>
  </si>
  <si>
    <t>ग्हुन22</t>
  </si>
  <si>
    <t>ग्हुन221</t>
  </si>
  <si>
    <t>ग्हुन23</t>
  </si>
  <si>
    <t>ग्हुन231</t>
  </si>
  <si>
    <t>ग्हुन31</t>
  </si>
  <si>
    <t>ग्हुन311</t>
  </si>
  <si>
    <t>ग्हुन32</t>
  </si>
  <si>
    <t>ग्हुन321</t>
  </si>
  <si>
    <t>ग्हुन33</t>
  </si>
  <si>
    <t>ग्हुन331</t>
  </si>
  <si>
    <t>ग्हुत1</t>
  </si>
  <si>
    <t>ग्हुत11</t>
  </si>
  <si>
    <t>ग्हुत2</t>
  </si>
  <si>
    <t>ग्हुत21</t>
  </si>
  <si>
    <t>ग्हे1</t>
  </si>
  <si>
    <t>ग्हे11</t>
  </si>
  <si>
    <t>ग्हे2</t>
  </si>
  <si>
    <t>ग्हे21</t>
  </si>
  <si>
    <t>ग्हे3</t>
  </si>
  <si>
    <t>ग्हे31</t>
  </si>
  <si>
    <t>ဂှယ့်</t>
  </si>
  <si>
    <t>ग्हे³¹11</t>
  </si>
  <si>
    <t>ग्हे³¹111</t>
  </si>
  <si>
    <t>ग्हे³¹12</t>
  </si>
  <si>
    <t>ग्हे³¹121</t>
  </si>
  <si>
    <t>ग्हे³¹13</t>
  </si>
  <si>
    <t>ग्हे³¹131</t>
  </si>
  <si>
    <t>ग्हे³¹21</t>
  </si>
  <si>
    <t>ग्हे³¹211</t>
  </si>
  <si>
    <t>ग्हे³¹22</t>
  </si>
  <si>
    <t>ग्हे³¹221</t>
  </si>
  <si>
    <t>ग्हे³¹23</t>
  </si>
  <si>
    <t>ग्हे³¹231</t>
  </si>
  <si>
    <t>ग्हेत</t>
  </si>
  <si>
    <t>ग्हेत1</t>
  </si>
  <si>
    <t>ग्है1</t>
  </si>
  <si>
    <t>ग्है11</t>
  </si>
  <si>
    <t>ग्है2</t>
  </si>
  <si>
    <t>ग्है21</t>
  </si>
  <si>
    <t>ग्हैन11</t>
  </si>
  <si>
    <t>ग्हैन111</t>
  </si>
  <si>
    <t>ग्हैन12</t>
  </si>
  <si>
    <t>ग्हैन121</t>
  </si>
  <si>
    <t>ग्हैन13</t>
  </si>
  <si>
    <t>ग्हैन131</t>
  </si>
  <si>
    <t>ग्हैम1</t>
  </si>
  <si>
    <t>ग्हैम11</t>
  </si>
  <si>
    <t>ग्हैम2</t>
  </si>
  <si>
    <t>ग्हैम21</t>
  </si>
  <si>
    <t>ग्हैम3</t>
  </si>
  <si>
    <t>ग्हैम31</t>
  </si>
  <si>
    <t>ग्हो1</t>
  </si>
  <si>
    <t>ग्हो11</t>
  </si>
  <si>
    <t>ग्हो2</t>
  </si>
  <si>
    <t>ग्हो21</t>
  </si>
  <si>
    <t>ग्हो3</t>
  </si>
  <si>
    <t>ग्हो31</t>
  </si>
  <si>
    <t>ग्होन11</t>
  </si>
  <si>
    <t>ग्होन111</t>
  </si>
  <si>
    <t>ग्होन12</t>
  </si>
  <si>
    <t>ग्होन121</t>
  </si>
  <si>
    <t>ग्होन13</t>
  </si>
  <si>
    <t>ग्होन131</t>
  </si>
  <si>
    <t>ग्होन21</t>
  </si>
  <si>
    <t>ग्होन211</t>
  </si>
  <si>
    <t>ग्होन22</t>
  </si>
  <si>
    <t>ग्होन221</t>
  </si>
  <si>
    <t>ग्होन23</t>
  </si>
  <si>
    <t>ग्होन231</t>
  </si>
  <si>
    <t>ग्होन31</t>
  </si>
  <si>
    <t>ग्होन311</t>
  </si>
  <si>
    <t>ग्होन32</t>
  </si>
  <si>
    <t>ग्होन321</t>
  </si>
  <si>
    <t>ग्होन33</t>
  </si>
  <si>
    <t>ग्होन331</t>
  </si>
  <si>
    <t>ग्होट</t>
  </si>
  <si>
    <t>ग्होट1</t>
  </si>
  <si>
    <t>ग्होप</t>
  </si>
  <si>
    <t>ग्होप1</t>
  </si>
  <si>
    <t>ग्हौ1</t>
  </si>
  <si>
    <t>ग्हौ11</t>
  </si>
  <si>
    <t>ग्हौ2</t>
  </si>
  <si>
    <t>ग्हौ21</t>
  </si>
  <si>
    <t>ग्हौ3</t>
  </si>
  <si>
    <t>ग्हौ31</t>
  </si>
  <si>
    <t>ग्हौन1</t>
  </si>
  <si>
    <t>ग्हौन11</t>
  </si>
  <si>
    <t>ग्हौन2</t>
  </si>
  <si>
    <t>ग्हौन21</t>
  </si>
  <si>
    <t>ग्हौन3</t>
  </si>
  <si>
    <t>ग्हौन31</t>
  </si>
  <si>
    <t>ग्हौत</t>
  </si>
  <si>
    <t>ग्हौत1</t>
  </si>
  <si>
    <t>ग्हं11</t>
  </si>
  <si>
    <t>ग्हं111</t>
  </si>
  <si>
    <t>ग्हं12</t>
  </si>
  <si>
    <t>ग्हं121</t>
  </si>
  <si>
    <t>ग्हं13</t>
  </si>
  <si>
    <t>ग्हं131</t>
  </si>
  <si>
    <t>ग्हं21</t>
  </si>
  <si>
    <t>ग्हं211</t>
  </si>
  <si>
    <t>ग्हं22</t>
  </si>
  <si>
    <t>ग्हं221</t>
  </si>
  <si>
    <t>ग्हं23</t>
  </si>
  <si>
    <t>ग्हं231</t>
  </si>
  <si>
    <t>ग्हं31</t>
  </si>
  <si>
    <t>ग्हं311</t>
  </si>
  <si>
    <t>ग्हं32</t>
  </si>
  <si>
    <t>ग्हं321</t>
  </si>
  <si>
    <t>ग्हं4</t>
  </si>
  <si>
    <t>ग्हं41</t>
  </si>
  <si>
    <t>ग्व1</t>
  </si>
  <si>
    <t>ग्व11</t>
  </si>
  <si>
    <t>ग्वा21</t>
  </si>
  <si>
    <t>ग्वा31</t>
  </si>
  <si>
    <t>ग्वाइन11</t>
  </si>
  <si>
    <t>ग्वाइन21</t>
  </si>
  <si>
    <t>ग्वाइन31</t>
  </si>
  <si>
    <t>gwite/ ike</t>
  </si>
  <si>
    <t>ग्वाइ</t>
  </si>
  <si>
    <t>गुत11</t>
  </si>
  <si>
    <t>गुत21</t>
  </si>
  <si>
    <t>ग्वत31</t>
  </si>
  <si>
    <t>ग्वत41</t>
  </si>
  <si>
    <t>ग्वत51</t>
  </si>
  <si>
    <t>ग्वि11</t>
  </si>
  <si>
    <t>ग्वि21</t>
  </si>
  <si>
    <t>ग्वि31</t>
  </si>
  <si>
    <t>ग्विन11</t>
  </si>
  <si>
    <t>gwin21</t>
  </si>
  <si>
    <t>ग्विन21</t>
  </si>
  <si>
    <t>ဂွင်္</t>
  </si>
  <si>
    <t>gwin22</t>
  </si>
  <si>
    <t>ग्विं2</t>
  </si>
  <si>
    <t>ग्विं21</t>
  </si>
  <si>
    <t>ग्विन31</t>
  </si>
  <si>
    <t>ग्वे?1</t>
  </si>
  <si>
    <t>ग्वे?11</t>
  </si>
  <si>
    <t>ग्वे?2</t>
  </si>
  <si>
    <t>ग्वे?21</t>
  </si>
  <si>
    <t>ग्वु11</t>
  </si>
  <si>
    <t>ग्वु21</t>
  </si>
  <si>
    <t>ग्वु31</t>
  </si>
  <si>
    <t>गुन111</t>
  </si>
  <si>
    <t>गुन121</t>
  </si>
  <si>
    <t>गुन131</t>
  </si>
  <si>
    <t>गुन211</t>
  </si>
  <si>
    <t>गुन221</t>
  </si>
  <si>
    <t>गुन231</t>
  </si>
  <si>
    <t>गुन311</t>
  </si>
  <si>
    <t>गुन321</t>
  </si>
  <si>
    <t>गुन331</t>
  </si>
  <si>
    <t>गुत12</t>
  </si>
  <si>
    <t>गुत22</t>
  </si>
  <si>
    <t>ग्वे11</t>
  </si>
  <si>
    <t>ग्वे21</t>
  </si>
  <si>
    <t>ग्वे31</t>
  </si>
  <si>
    <t>ဂွယ့်</t>
  </si>
  <si>
    <t>ग्वे³¹111</t>
  </si>
  <si>
    <t>ग्वे³¹121</t>
  </si>
  <si>
    <t>ग्वे³¹131</t>
  </si>
  <si>
    <t>ग्वे³¹211</t>
  </si>
  <si>
    <t>ग्वे³¹221</t>
  </si>
  <si>
    <t>ग्वे³¹231</t>
  </si>
  <si>
    <t>ग्वेत1</t>
  </si>
  <si>
    <t>ग्वै11</t>
  </si>
  <si>
    <t>ग्वै21</t>
  </si>
  <si>
    <t>ग्वैन111</t>
  </si>
  <si>
    <t>ग्वैन121</t>
  </si>
  <si>
    <t>ग्वैन131</t>
  </si>
  <si>
    <t>ग्वैम11</t>
  </si>
  <si>
    <t>ग्वैम21</t>
  </si>
  <si>
    <t>ग्वैम31</t>
  </si>
  <si>
    <t>ग्वो11</t>
  </si>
  <si>
    <t>ग्वो21</t>
  </si>
  <si>
    <t>ग्वो31</t>
  </si>
  <si>
    <t>ग्वोन111</t>
  </si>
  <si>
    <t>ग्वोन121</t>
  </si>
  <si>
    <t>ग्वोन131</t>
  </si>
  <si>
    <t>ग्वोन211</t>
  </si>
  <si>
    <t>ग्वोन221</t>
  </si>
  <si>
    <t>ग्वोन231</t>
  </si>
  <si>
    <t>ग्वोन311</t>
  </si>
  <si>
    <t>ग्वोन321</t>
  </si>
  <si>
    <t>ग्वोन331</t>
  </si>
  <si>
    <t>ग्वोट1</t>
  </si>
  <si>
    <t>ग्वोप1</t>
  </si>
  <si>
    <t>ग्वौ11</t>
  </si>
  <si>
    <t>ग्वौ21</t>
  </si>
  <si>
    <t>ग्वौ31</t>
  </si>
  <si>
    <t>ग्वौन11</t>
  </si>
  <si>
    <t>ग्वौन21</t>
  </si>
  <si>
    <t>ग्वौन31</t>
  </si>
  <si>
    <t>ग्वौत1</t>
  </si>
  <si>
    <t>गुन112</t>
  </si>
  <si>
    <t>गुन122</t>
  </si>
  <si>
    <t>गुन132</t>
  </si>
  <si>
    <t>गुन212</t>
  </si>
  <si>
    <t>गुन222</t>
  </si>
  <si>
    <t>गुन232</t>
  </si>
  <si>
    <t>गुन312</t>
  </si>
  <si>
    <t>गुन322</t>
  </si>
  <si>
    <t>ग्वं41</t>
  </si>
  <si>
    <t>ग्हव1</t>
  </si>
  <si>
    <t>ग्हव11</t>
  </si>
  <si>
    <t>ग्हवा2</t>
  </si>
  <si>
    <t>ग्हवा21</t>
  </si>
  <si>
    <t>ग्हवा3</t>
  </si>
  <si>
    <t>ग्हवा31</t>
  </si>
  <si>
    <t>ग्हवाइन1</t>
  </si>
  <si>
    <t>ग्हवाइन11</t>
  </si>
  <si>
    <t>ग्हवाइन2</t>
  </si>
  <si>
    <t>ग्हवाइन21</t>
  </si>
  <si>
    <t>ग्हवाइन3</t>
  </si>
  <si>
    <t>ग्हवाइन31</t>
  </si>
  <si>
    <t>ग्हवाइ</t>
  </si>
  <si>
    <t>ग्हवाइ1</t>
  </si>
  <si>
    <t>ग्हवत1</t>
  </si>
  <si>
    <t>ग्हवत11</t>
  </si>
  <si>
    <t>ग्हवत2</t>
  </si>
  <si>
    <t>ग्हवत21</t>
  </si>
  <si>
    <t>ग्हवत3</t>
  </si>
  <si>
    <t>ग्हवत31</t>
  </si>
  <si>
    <t>ग्हवत4</t>
  </si>
  <si>
    <t>ग्हवत41</t>
  </si>
  <si>
    <t>ग्हवत5</t>
  </si>
  <si>
    <t>ग्हवत51</t>
  </si>
  <si>
    <t>ग्हवि1</t>
  </si>
  <si>
    <t>ग्हवि11</t>
  </si>
  <si>
    <t>ग्हवि2</t>
  </si>
  <si>
    <t>ग्हवि21</t>
  </si>
  <si>
    <t>ग्हवि3</t>
  </si>
  <si>
    <t>ग्हवि31</t>
  </si>
  <si>
    <t>ग्हविन1</t>
  </si>
  <si>
    <t>ग्हविन11</t>
  </si>
  <si>
    <t>ग्हविन2</t>
  </si>
  <si>
    <t>ग्हविन21</t>
  </si>
  <si>
    <t>ဂွှင်္</t>
  </si>
  <si>
    <t>ग्हविं2</t>
  </si>
  <si>
    <t>ग्हविं21</t>
  </si>
  <si>
    <t>ग्हविन3</t>
  </si>
  <si>
    <t>ग्हविन31</t>
  </si>
  <si>
    <t>ग्हवे?1</t>
  </si>
  <si>
    <t>ग्हवे?11</t>
  </si>
  <si>
    <t>ग्हवे?2</t>
  </si>
  <si>
    <t>ग्हवे?21</t>
  </si>
  <si>
    <t>ग्हवु1</t>
  </si>
  <si>
    <t>ग्हवु11</t>
  </si>
  <si>
    <t>ग्हवु2</t>
  </si>
  <si>
    <t>ग्हवु21</t>
  </si>
  <si>
    <t>ग्हवु3</t>
  </si>
  <si>
    <t>ग्हवु31</t>
  </si>
  <si>
    <t>गुन113</t>
  </si>
  <si>
    <t>गुन123</t>
  </si>
  <si>
    <t>गुन133</t>
  </si>
  <si>
    <t>गुन213</t>
  </si>
  <si>
    <t>गुन223</t>
  </si>
  <si>
    <t>गुन233</t>
  </si>
  <si>
    <t>गुन313</t>
  </si>
  <si>
    <t>गुन323</t>
  </si>
  <si>
    <t>गुन332</t>
  </si>
  <si>
    <t>गुत13</t>
  </si>
  <si>
    <t>गुत23</t>
  </si>
  <si>
    <t>ग्हवे1</t>
  </si>
  <si>
    <t>ग्हवे11</t>
  </si>
  <si>
    <t>ग्हवे2</t>
  </si>
  <si>
    <t>ग्हवे21</t>
  </si>
  <si>
    <t>ग्हवे3</t>
  </si>
  <si>
    <t>ग्हवे31</t>
  </si>
  <si>
    <t>ဂွှယ့်</t>
  </si>
  <si>
    <t>ग्हवे³¹11</t>
  </si>
  <si>
    <t>ग्हवे³¹111</t>
  </si>
  <si>
    <t>ग्हवे³¹12</t>
  </si>
  <si>
    <t>ग्हवे³¹121</t>
  </si>
  <si>
    <t>ग्हवे³¹13</t>
  </si>
  <si>
    <t>ग्हवे³¹131</t>
  </si>
  <si>
    <t>ग्हवे³¹21</t>
  </si>
  <si>
    <t>ग्हवे³¹211</t>
  </si>
  <si>
    <t>ग्हवे³¹22</t>
  </si>
  <si>
    <t>ग्हवे³¹221</t>
  </si>
  <si>
    <t>ग्हवे³¹23</t>
  </si>
  <si>
    <t>ग्हवे³¹231</t>
  </si>
  <si>
    <t>ग्हवेत</t>
  </si>
  <si>
    <t>ग्हवेत1</t>
  </si>
  <si>
    <t>ग्हवै1</t>
  </si>
  <si>
    <t>ग्हवै11</t>
  </si>
  <si>
    <t>ग्हवै2</t>
  </si>
  <si>
    <t>ग्हवै21</t>
  </si>
  <si>
    <t>ग्हवैन11</t>
  </si>
  <si>
    <t>ग्हवैन111</t>
  </si>
  <si>
    <t>ग्हवैन12</t>
  </si>
  <si>
    <t>ग्हवैन121</t>
  </si>
  <si>
    <t>ग्हवैन13</t>
  </si>
  <si>
    <t>ग्हवैन131</t>
  </si>
  <si>
    <t>ग्हवैम1</t>
  </si>
  <si>
    <t>ग्हवैम11</t>
  </si>
  <si>
    <t>ग्हवैम2</t>
  </si>
  <si>
    <t>ग्हवैम21</t>
  </si>
  <si>
    <t>ग्हवैम3</t>
  </si>
  <si>
    <t>ग्हवैम31</t>
  </si>
  <si>
    <t>ग्हवो1</t>
  </si>
  <si>
    <t>ग्हवो11</t>
  </si>
  <si>
    <t>ग्हवो2</t>
  </si>
  <si>
    <t>ग्हवो21</t>
  </si>
  <si>
    <t>ग्हवो3</t>
  </si>
  <si>
    <t>ग्हवो31</t>
  </si>
  <si>
    <t>ग्हवोन11</t>
  </si>
  <si>
    <t>ग्हवोन111</t>
  </si>
  <si>
    <t>ग्हवोन12</t>
  </si>
  <si>
    <t>ग्हवोन121</t>
  </si>
  <si>
    <t>ग्हवोन13</t>
  </si>
  <si>
    <t>ग्हवोन131</t>
  </si>
  <si>
    <t>ग्हवोन21</t>
  </si>
  <si>
    <t>ग्हवोन211</t>
  </si>
  <si>
    <t>ग्हवोन22</t>
  </si>
  <si>
    <t>ग्हवोन221</t>
  </si>
  <si>
    <t>ग्हवोन23</t>
  </si>
  <si>
    <t>ग्हवोन231</t>
  </si>
  <si>
    <t>ग्हवोन31</t>
  </si>
  <si>
    <t>ग्हवोन311</t>
  </si>
  <si>
    <t>ग्हवोन32</t>
  </si>
  <si>
    <t>ग्हवोन321</t>
  </si>
  <si>
    <t>ग्हवोन33</t>
  </si>
  <si>
    <t>ग्हवोन331</t>
  </si>
  <si>
    <t>ग्हवोट</t>
  </si>
  <si>
    <t>ग्हवोट1</t>
  </si>
  <si>
    <t>ग्हवोप</t>
  </si>
  <si>
    <t>ग्हवोप1</t>
  </si>
  <si>
    <t>ग्हवौ1</t>
  </si>
  <si>
    <t>ग्हवौ11</t>
  </si>
  <si>
    <t>ग्हवौ2</t>
  </si>
  <si>
    <t>ग्हवौ21</t>
  </si>
  <si>
    <t>ग्हवौ3</t>
  </si>
  <si>
    <t>ग्हवौ31</t>
  </si>
  <si>
    <t>ग्हवौन1</t>
  </si>
  <si>
    <t>ग्हवौन11</t>
  </si>
  <si>
    <t>ग्हवौन2</t>
  </si>
  <si>
    <t>ग्हवौन21</t>
  </si>
  <si>
    <t>ग्हवौन3</t>
  </si>
  <si>
    <t>ग्हवौन31</t>
  </si>
  <si>
    <t>ग्हवौत</t>
  </si>
  <si>
    <t>ग्हवौत1</t>
  </si>
  <si>
    <t>ग्हवं11</t>
  </si>
  <si>
    <t>ग्हवं111</t>
  </si>
  <si>
    <t>ग्हवं12</t>
  </si>
  <si>
    <t>ग्हवं121</t>
  </si>
  <si>
    <t>ग्हवं13</t>
  </si>
  <si>
    <t>ग्हवं131</t>
  </si>
  <si>
    <t>ग्हवं21</t>
  </si>
  <si>
    <t>ग्हवं211</t>
  </si>
  <si>
    <t>ग्हवं22</t>
  </si>
  <si>
    <t>ग्हवं221</t>
  </si>
  <si>
    <t>ग्हवं23</t>
  </si>
  <si>
    <t>ग्हवं231</t>
  </si>
  <si>
    <t>ग्हवं31</t>
  </si>
  <si>
    <t>ग्हवं311</t>
  </si>
  <si>
    <t>ग्हवं32</t>
  </si>
  <si>
    <t>ग्हवं321</t>
  </si>
  <si>
    <t>ग्हवं4</t>
  </si>
  <si>
    <t>ग्हवं41</t>
  </si>
  <si>
    <t>घ्य1</t>
  </si>
  <si>
    <t>घ्य11</t>
  </si>
  <si>
    <t>घ्या21</t>
  </si>
  <si>
    <t>घ्या31</t>
  </si>
  <si>
    <t>घ्याइन11</t>
  </si>
  <si>
    <t>घ्याइन21</t>
  </si>
  <si>
    <t>घ्याइन31</t>
  </si>
  <si>
    <t>ghyite/ ike</t>
  </si>
  <si>
    <t>घ्याइ</t>
  </si>
  <si>
    <t>घ्यत11</t>
  </si>
  <si>
    <t>घ्यत21</t>
  </si>
  <si>
    <t>घ्यत31</t>
  </si>
  <si>
    <t>घ्यत41</t>
  </si>
  <si>
    <t>घ्यत51</t>
  </si>
  <si>
    <t>घ्यि11</t>
  </si>
  <si>
    <t>घ्यि21</t>
  </si>
  <si>
    <t>घ्यि31</t>
  </si>
  <si>
    <t>घ्यिन11</t>
  </si>
  <si>
    <t>ghyin21</t>
  </si>
  <si>
    <t>घ्यिन21</t>
  </si>
  <si>
    <t>ဃျင်္</t>
  </si>
  <si>
    <t>ghyin22</t>
  </si>
  <si>
    <t>घ्यिं2</t>
  </si>
  <si>
    <t>घ्यिं21</t>
  </si>
  <si>
    <t>घ्यिन31</t>
  </si>
  <si>
    <t>घ्ये?1</t>
  </si>
  <si>
    <t>घ्ये?11</t>
  </si>
  <si>
    <t>घ्ये?2</t>
  </si>
  <si>
    <t>घ्ये?21</t>
  </si>
  <si>
    <t>घ्यु11</t>
  </si>
  <si>
    <t>घ्यु21</t>
  </si>
  <si>
    <t>घ्यु31</t>
  </si>
  <si>
    <t>घ्युन111</t>
  </si>
  <si>
    <t>घ्युन121</t>
  </si>
  <si>
    <t>घ्युन131</t>
  </si>
  <si>
    <t>घ्युन211</t>
  </si>
  <si>
    <t>घ्युन221</t>
  </si>
  <si>
    <t>घ्युन231</t>
  </si>
  <si>
    <t>घ्युन311</t>
  </si>
  <si>
    <t>घ्युन321</t>
  </si>
  <si>
    <t>घ्युन331</t>
  </si>
  <si>
    <t>घ्युत11</t>
  </si>
  <si>
    <t>घ्युत21</t>
  </si>
  <si>
    <t>घ्ये11</t>
  </si>
  <si>
    <t>घ्ये21</t>
  </si>
  <si>
    <t>घ्ये31</t>
  </si>
  <si>
    <t>ဃျယ့်</t>
  </si>
  <si>
    <t>घ्ये³¹111</t>
  </si>
  <si>
    <t>घ्ये³¹121</t>
  </si>
  <si>
    <t>घ्ये³¹131</t>
  </si>
  <si>
    <t>घ्ये³¹211</t>
  </si>
  <si>
    <t>घ्ये³¹221</t>
  </si>
  <si>
    <t>घ्ये³¹231</t>
  </si>
  <si>
    <t>घ्येत1</t>
  </si>
  <si>
    <t>घ्यै11</t>
  </si>
  <si>
    <t>घ्यै21</t>
  </si>
  <si>
    <t>घ्यैन111</t>
  </si>
  <si>
    <t>घ्यैन121</t>
  </si>
  <si>
    <t>घ्यैन131</t>
  </si>
  <si>
    <t>घ्यैम11</t>
  </si>
  <si>
    <t>घ्यैम21</t>
  </si>
  <si>
    <t>घ्यैम31</t>
  </si>
  <si>
    <t>घ्यो11</t>
  </si>
  <si>
    <t>घ्यो21</t>
  </si>
  <si>
    <t>घ्यो31</t>
  </si>
  <si>
    <t>घ्योन111</t>
  </si>
  <si>
    <t>घ्योन121</t>
  </si>
  <si>
    <t>घ्योन131</t>
  </si>
  <si>
    <t>घ्योन211</t>
  </si>
  <si>
    <t>घ्योन221</t>
  </si>
  <si>
    <t>घ्योन231</t>
  </si>
  <si>
    <t>घ्योन311</t>
  </si>
  <si>
    <t>घ्योन321</t>
  </si>
  <si>
    <t>घ्योन331</t>
  </si>
  <si>
    <t>घ्योट1</t>
  </si>
  <si>
    <t>घ्योप1</t>
  </si>
  <si>
    <t>घ्यौ11</t>
  </si>
  <si>
    <t>घ्यौ21</t>
  </si>
  <si>
    <t>घ्यौ31</t>
  </si>
  <si>
    <t>घ्यौन11</t>
  </si>
  <si>
    <t>घ्यौन21</t>
  </si>
  <si>
    <t>घ्यौन31</t>
  </si>
  <si>
    <t>घ्यौत1</t>
  </si>
  <si>
    <t>घ्यं111</t>
  </si>
  <si>
    <t>घ्यं121</t>
  </si>
  <si>
    <t>घ्यं131</t>
  </si>
  <si>
    <t>घ्यं211</t>
  </si>
  <si>
    <t>घ्यं221</t>
  </si>
  <si>
    <t>घ्यं231</t>
  </si>
  <si>
    <t>घ्यं311</t>
  </si>
  <si>
    <t>घ्यं321</t>
  </si>
  <si>
    <t>घ्यं41</t>
  </si>
  <si>
    <t>घ्य12</t>
  </si>
  <si>
    <t>घ्या22</t>
  </si>
  <si>
    <t>घ्या32</t>
  </si>
  <si>
    <t>घ्याइन12</t>
  </si>
  <si>
    <t>घ्याइन22</t>
  </si>
  <si>
    <t>घ्याइन32</t>
  </si>
  <si>
    <t>घ्यत12</t>
  </si>
  <si>
    <t>घ्यत22</t>
  </si>
  <si>
    <t>घ्यत32</t>
  </si>
  <si>
    <t>घ्यत42</t>
  </si>
  <si>
    <t>घ्यत52</t>
  </si>
  <si>
    <t>घ्यि12</t>
  </si>
  <si>
    <t>घ्यि22</t>
  </si>
  <si>
    <t>घ्यि32</t>
  </si>
  <si>
    <t>घ्यिन12</t>
  </si>
  <si>
    <t>घ्यिन22</t>
  </si>
  <si>
    <t>ဃြင်္</t>
  </si>
  <si>
    <t>घ्यिं22</t>
  </si>
  <si>
    <t>घ्यिन32</t>
  </si>
  <si>
    <t>घ्ये?12</t>
  </si>
  <si>
    <t>घ्ये?22</t>
  </si>
  <si>
    <t>घ्यु12</t>
  </si>
  <si>
    <t>घ्यु22</t>
  </si>
  <si>
    <t>घ्यु32</t>
  </si>
  <si>
    <t>घ्युन112</t>
  </si>
  <si>
    <t>घ्युन122</t>
  </si>
  <si>
    <t>घ्युन132</t>
  </si>
  <si>
    <t>घ्युन212</t>
  </si>
  <si>
    <t>घ्युन222</t>
  </si>
  <si>
    <t>घ्युन232</t>
  </si>
  <si>
    <t>घ्युन312</t>
  </si>
  <si>
    <t>घ्युन322</t>
  </si>
  <si>
    <t>घ्युन332</t>
  </si>
  <si>
    <t>घ्युत12</t>
  </si>
  <si>
    <t>घ्युत22</t>
  </si>
  <si>
    <t>घ्ये12</t>
  </si>
  <si>
    <t>घ्ये22</t>
  </si>
  <si>
    <t>घ्ये32</t>
  </si>
  <si>
    <t>ဃြယ့်</t>
  </si>
  <si>
    <t>घ्ये³¹112</t>
  </si>
  <si>
    <t>घ्ये³¹122</t>
  </si>
  <si>
    <t>घ्ये³¹132</t>
  </si>
  <si>
    <t>घ्ये³¹212</t>
  </si>
  <si>
    <t>घ्ये³¹222</t>
  </si>
  <si>
    <t>घ्ये³¹232</t>
  </si>
  <si>
    <t>घ्येत2</t>
  </si>
  <si>
    <t>घ्यै12</t>
  </si>
  <si>
    <t>घ्यै22</t>
  </si>
  <si>
    <t>घ्यैन112</t>
  </si>
  <si>
    <t>घ्यैन122</t>
  </si>
  <si>
    <t>घ्यैन132</t>
  </si>
  <si>
    <t>घ्यैम12</t>
  </si>
  <si>
    <t>घ्यैम22</t>
  </si>
  <si>
    <t>घ्यैम32</t>
  </si>
  <si>
    <t>घ्यो12</t>
  </si>
  <si>
    <t>घ्यो22</t>
  </si>
  <si>
    <t>घ्यो32</t>
  </si>
  <si>
    <t>घ्योन112</t>
  </si>
  <si>
    <t>घ्योन122</t>
  </si>
  <si>
    <t>घ्योन132</t>
  </si>
  <si>
    <t>घ्योन212</t>
  </si>
  <si>
    <t>घ्योन222</t>
  </si>
  <si>
    <t>घ्योन232</t>
  </si>
  <si>
    <t>घ्योन312</t>
  </si>
  <si>
    <t>घ्योन322</t>
  </si>
  <si>
    <t>घ्योन332</t>
  </si>
  <si>
    <t>घ्योट2</t>
  </si>
  <si>
    <t>घ्योप2</t>
  </si>
  <si>
    <t>घ्यौ12</t>
  </si>
  <si>
    <t>घ्यौ22</t>
  </si>
  <si>
    <t>घ्यौ32</t>
  </si>
  <si>
    <t>घ्यौन12</t>
  </si>
  <si>
    <t>घ्यौन22</t>
  </si>
  <si>
    <t>घ्यौन32</t>
  </si>
  <si>
    <t>घ्यौत2</t>
  </si>
  <si>
    <t>घ्यं112</t>
  </si>
  <si>
    <t>घ्यं122</t>
  </si>
  <si>
    <t>घ्यं132</t>
  </si>
  <si>
    <t>घ्यं212</t>
  </si>
  <si>
    <t>घ्यं222</t>
  </si>
  <si>
    <t>घ्यं232</t>
  </si>
  <si>
    <t>घ्यं312</t>
  </si>
  <si>
    <t>घ्यं322</t>
  </si>
  <si>
    <t>घ्यं42</t>
  </si>
  <si>
    <t>घ्ह1</t>
  </si>
  <si>
    <t>घ्ह11</t>
  </si>
  <si>
    <t>घ्हा2</t>
  </si>
  <si>
    <t>घ्हा21</t>
  </si>
  <si>
    <t>घ्हा3</t>
  </si>
  <si>
    <t>घ्हा31</t>
  </si>
  <si>
    <t>घ्हाइन1</t>
  </si>
  <si>
    <t>घ्हाइन11</t>
  </si>
  <si>
    <t>घ्हाइन2</t>
  </si>
  <si>
    <t>घ्हाइन21</t>
  </si>
  <si>
    <t>घ्हाइन3</t>
  </si>
  <si>
    <t>घ्हाइन31</t>
  </si>
  <si>
    <t>hghite/ ike</t>
  </si>
  <si>
    <t>घ्हाइ</t>
  </si>
  <si>
    <t>घ्हाइ1</t>
  </si>
  <si>
    <t>घ्हत1</t>
  </si>
  <si>
    <t>घ्हत11</t>
  </si>
  <si>
    <t>घ्हत2</t>
  </si>
  <si>
    <t>घ्हत21</t>
  </si>
  <si>
    <t>घ्हत3</t>
  </si>
  <si>
    <t>घ्हत31</t>
  </si>
  <si>
    <t>घ्हत4</t>
  </si>
  <si>
    <t>घ्हत41</t>
  </si>
  <si>
    <t>घ्हत5</t>
  </si>
  <si>
    <t>घ्हत51</t>
  </si>
  <si>
    <t>घ्हि1</t>
  </si>
  <si>
    <t>घ्हि11</t>
  </si>
  <si>
    <t>घ्हि2</t>
  </si>
  <si>
    <t>घ्हि21</t>
  </si>
  <si>
    <t>घ्हि3</t>
  </si>
  <si>
    <t>घ्हि31</t>
  </si>
  <si>
    <t>घ्हिन1</t>
  </si>
  <si>
    <t>घ्हिन11</t>
  </si>
  <si>
    <t>hghin21</t>
  </si>
  <si>
    <t>घ्हिन2</t>
  </si>
  <si>
    <t>घ्हिन21</t>
  </si>
  <si>
    <t>ဃှင်္</t>
  </si>
  <si>
    <t>hghin22</t>
  </si>
  <si>
    <t>घ्हिं2</t>
  </si>
  <si>
    <t>घ्हिं21</t>
  </si>
  <si>
    <t>घ्हिन3</t>
  </si>
  <si>
    <t>घ्हिन31</t>
  </si>
  <si>
    <t>घ्हे?1</t>
  </si>
  <si>
    <t>घ्हे?11</t>
  </si>
  <si>
    <t>घ्हे?2</t>
  </si>
  <si>
    <t>घ्हे?21</t>
  </si>
  <si>
    <t>घ्हु1</t>
  </si>
  <si>
    <t>घ्हु11</t>
  </si>
  <si>
    <t>घ्हु2</t>
  </si>
  <si>
    <t>घ्हु21</t>
  </si>
  <si>
    <t>घ्हु3</t>
  </si>
  <si>
    <t>घ्हु31</t>
  </si>
  <si>
    <t>घ्हुन11</t>
  </si>
  <si>
    <t>घ्हुन111</t>
  </si>
  <si>
    <t>घ्हुन12</t>
  </si>
  <si>
    <t>घ्हुन121</t>
  </si>
  <si>
    <t>घ्हुन13</t>
  </si>
  <si>
    <t>घ्हुन131</t>
  </si>
  <si>
    <t>घ्हुन21</t>
  </si>
  <si>
    <t>घ्हुन211</t>
  </si>
  <si>
    <t>घ्हुन22</t>
  </si>
  <si>
    <t>घ्हुन221</t>
  </si>
  <si>
    <t>घ्हुन23</t>
  </si>
  <si>
    <t>घ्हुन231</t>
  </si>
  <si>
    <t>घ्हुन31</t>
  </si>
  <si>
    <t>घ्हुन311</t>
  </si>
  <si>
    <t>घ्हुन32</t>
  </si>
  <si>
    <t>घ्हुन321</t>
  </si>
  <si>
    <t>घ्हुन33</t>
  </si>
  <si>
    <t>घ्हुन331</t>
  </si>
  <si>
    <t>घ्हुत1</t>
  </si>
  <si>
    <t>घ्हुत11</t>
  </si>
  <si>
    <t>घ्हुत2</t>
  </si>
  <si>
    <t>घ्हुत21</t>
  </si>
  <si>
    <t>घ्हे1</t>
  </si>
  <si>
    <t>घ्हे11</t>
  </si>
  <si>
    <t>घ्हे2</t>
  </si>
  <si>
    <t>घ्हे21</t>
  </si>
  <si>
    <t>घ्हे3</t>
  </si>
  <si>
    <t>घ्हे31</t>
  </si>
  <si>
    <t>ဃှယ့်</t>
  </si>
  <si>
    <t>घ्हे³¹11</t>
  </si>
  <si>
    <t>घ्हे³¹111</t>
  </si>
  <si>
    <t>घ्हे³¹12</t>
  </si>
  <si>
    <t>घ्हे³¹121</t>
  </si>
  <si>
    <t>घ्हे³¹13</t>
  </si>
  <si>
    <t>घ्हे³¹131</t>
  </si>
  <si>
    <t>घ्हे³¹21</t>
  </si>
  <si>
    <t>घ्हे³¹211</t>
  </si>
  <si>
    <t>घ्हे³¹22</t>
  </si>
  <si>
    <t>घ्हे³¹221</t>
  </si>
  <si>
    <t>घ्हे³¹23</t>
  </si>
  <si>
    <t>घ्हे³¹231</t>
  </si>
  <si>
    <t>घ्हेत</t>
  </si>
  <si>
    <t>घ्हेत1</t>
  </si>
  <si>
    <t>घ्है1</t>
  </si>
  <si>
    <t>घ्है11</t>
  </si>
  <si>
    <t>घ्है2</t>
  </si>
  <si>
    <t>घ्है21</t>
  </si>
  <si>
    <t>घ्हैन11</t>
  </si>
  <si>
    <t>घ्हैन111</t>
  </si>
  <si>
    <t>घ्हैन12</t>
  </si>
  <si>
    <t>घ्हैन121</t>
  </si>
  <si>
    <t>घ्हैन13</t>
  </si>
  <si>
    <t>घ्हैन131</t>
  </si>
  <si>
    <t>घ्हैम1</t>
  </si>
  <si>
    <t>घ्हैम11</t>
  </si>
  <si>
    <t>घ्हैम2</t>
  </si>
  <si>
    <t>घ्हैम21</t>
  </si>
  <si>
    <t>घ्हैम3</t>
  </si>
  <si>
    <t>घ्हैम31</t>
  </si>
  <si>
    <t>घ्हो1</t>
  </si>
  <si>
    <t>घ्हो11</t>
  </si>
  <si>
    <t>घ्हो2</t>
  </si>
  <si>
    <t>घ्हो21</t>
  </si>
  <si>
    <t>घ्हो3</t>
  </si>
  <si>
    <t>घ्हो31</t>
  </si>
  <si>
    <t>घ्होन11</t>
  </si>
  <si>
    <t>घ्होन111</t>
  </si>
  <si>
    <t>घ्होन12</t>
  </si>
  <si>
    <t>घ्होन121</t>
  </si>
  <si>
    <t>घ्होन13</t>
  </si>
  <si>
    <t>घ्होन131</t>
  </si>
  <si>
    <t>घ्होन21</t>
  </si>
  <si>
    <t>घ्होन211</t>
  </si>
  <si>
    <t>घ्होन22</t>
  </si>
  <si>
    <t>घ्होन221</t>
  </si>
  <si>
    <t>घ्होन23</t>
  </si>
  <si>
    <t>घ्होन231</t>
  </si>
  <si>
    <t>घ्होन31</t>
  </si>
  <si>
    <t>घ्होन311</t>
  </si>
  <si>
    <t>घ्होन32</t>
  </si>
  <si>
    <t>घ्होन321</t>
  </si>
  <si>
    <t>घ्होन33</t>
  </si>
  <si>
    <t>घ्होन331</t>
  </si>
  <si>
    <t>घ्होट</t>
  </si>
  <si>
    <t>घ्होट1</t>
  </si>
  <si>
    <t>घ्होप</t>
  </si>
  <si>
    <t>घ्होप1</t>
  </si>
  <si>
    <t>घ्हौ1</t>
  </si>
  <si>
    <t>घ्हौ11</t>
  </si>
  <si>
    <t>घ्हौ2</t>
  </si>
  <si>
    <t>घ्हौ21</t>
  </si>
  <si>
    <t>घ्हौ3</t>
  </si>
  <si>
    <t>घ्हौ31</t>
  </si>
  <si>
    <t>घ्हौन1</t>
  </si>
  <si>
    <t>घ्हौन11</t>
  </si>
  <si>
    <t>घ्हौन2</t>
  </si>
  <si>
    <t>घ्हौन21</t>
  </si>
  <si>
    <t>घ्हौन3</t>
  </si>
  <si>
    <t>घ्हौन31</t>
  </si>
  <si>
    <t>घ्हौत</t>
  </si>
  <si>
    <t>घ्हौत1</t>
  </si>
  <si>
    <t>घ्हं11</t>
  </si>
  <si>
    <t>घ्हं111</t>
  </si>
  <si>
    <t>घ्हं12</t>
  </si>
  <si>
    <t>घ्हं121</t>
  </si>
  <si>
    <t>घ्हं13</t>
  </si>
  <si>
    <t>घ्हं131</t>
  </si>
  <si>
    <t>घ्हं21</t>
  </si>
  <si>
    <t>घ्हं211</t>
  </si>
  <si>
    <t>घ्हं22</t>
  </si>
  <si>
    <t>घ्हं221</t>
  </si>
  <si>
    <t>घ्हं23</t>
  </si>
  <si>
    <t>घ्हं231</t>
  </si>
  <si>
    <t>घ्हं31</t>
  </si>
  <si>
    <t>घ्हं311</t>
  </si>
  <si>
    <t>घ्हं32</t>
  </si>
  <si>
    <t>घ्हं321</t>
  </si>
  <si>
    <t>घ्हं4</t>
  </si>
  <si>
    <t>घ्हं41</t>
  </si>
  <si>
    <t>घ्व1</t>
  </si>
  <si>
    <t>घ्व11</t>
  </si>
  <si>
    <t>घ्वा21</t>
  </si>
  <si>
    <t>घ्वा31</t>
  </si>
  <si>
    <t>घ्वाइन11</t>
  </si>
  <si>
    <t>घ्वाइन21</t>
  </si>
  <si>
    <t>घ्वाइन31</t>
  </si>
  <si>
    <t>ghwite/ ike</t>
  </si>
  <si>
    <t>घ्वाइ</t>
  </si>
  <si>
    <t>घुत11</t>
  </si>
  <si>
    <t>घुत21</t>
  </si>
  <si>
    <t>घ्वत31</t>
  </si>
  <si>
    <t>घ्वत41</t>
  </si>
  <si>
    <t>घ्वत51</t>
  </si>
  <si>
    <t>घ्वि11</t>
  </si>
  <si>
    <t>घ्वि21</t>
  </si>
  <si>
    <t>घ्वि31</t>
  </si>
  <si>
    <t>घ्विन11</t>
  </si>
  <si>
    <t>ghwin21</t>
  </si>
  <si>
    <t>घ्विन21</t>
  </si>
  <si>
    <t>ဃွင်္</t>
  </si>
  <si>
    <t>ghwin22</t>
  </si>
  <si>
    <t>घ्विं2</t>
  </si>
  <si>
    <t>घ्विं21</t>
  </si>
  <si>
    <t>घ्विन31</t>
  </si>
  <si>
    <t>घ्वे?1</t>
  </si>
  <si>
    <t>घ्वे?11</t>
  </si>
  <si>
    <t>घ्वे?2</t>
  </si>
  <si>
    <t>घ्वे?21</t>
  </si>
  <si>
    <t>घ्वु11</t>
  </si>
  <si>
    <t>घ्वु21</t>
  </si>
  <si>
    <t>घ्वु31</t>
  </si>
  <si>
    <t>घुन111</t>
  </si>
  <si>
    <t>घुन121</t>
  </si>
  <si>
    <t>घुन131</t>
  </si>
  <si>
    <t>घुन211</t>
  </si>
  <si>
    <t>घुन221</t>
  </si>
  <si>
    <t>घुन231</t>
  </si>
  <si>
    <t>घुन311</t>
  </si>
  <si>
    <t>घुन321</t>
  </si>
  <si>
    <t>घुन331</t>
  </si>
  <si>
    <t>घुत12</t>
  </si>
  <si>
    <t>घुत22</t>
  </si>
  <si>
    <t>घ्वे11</t>
  </si>
  <si>
    <t>घ्वे21</t>
  </si>
  <si>
    <t>घ्वे31</t>
  </si>
  <si>
    <t>ဃွယ့်</t>
  </si>
  <si>
    <t>घ्वे³¹111</t>
  </si>
  <si>
    <t>घ्वे³¹121</t>
  </si>
  <si>
    <t>घ्वे³¹131</t>
  </si>
  <si>
    <t>घ्वे³¹211</t>
  </si>
  <si>
    <t>घ्वे³¹221</t>
  </si>
  <si>
    <t>घ्वे³¹231</t>
  </si>
  <si>
    <t>घ्वेत1</t>
  </si>
  <si>
    <t>घ्वै11</t>
  </si>
  <si>
    <t>घ्वै21</t>
  </si>
  <si>
    <t>घ्वैन111</t>
  </si>
  <si>
    <t>घ्वैन121</t>
  </si>
  <si>
    <t>घ्वैन131</t>
  </si>
  <si>
    <t>घ्वैम11</t>
  </si>
  <si>
    <t>घ्वैम21</t>
  </si>
  <si>
    <t>घ्वैम31</t>
  </si>
  <si>
    <t>घ्वो11</t>
  </si>
  <si>
    <t>घ्वो21</t>
  </si>
  <si>
    <t>घ्वो31</t>
  </si>
  <si>
    <t>घ्वोन111</t>
  </si>
  <si>
    <t>घ्वोन121</t>
  </si>
  <si>
    <t>घ्वोन131</t>
  </si>
  <si>
    <t>घ्वोन211</t>
  </si>
  <si>
    <t>घ्वोन221</t>
  </si>
  <si>
    <t>घ्वोन231</t>
  </si>
  <si>
    <t>घ्वोन311</t>
  </si>
  <si>
    <t>घ्वोन321</t>
  </si>
  <si>
    <t>घ्वोन331</t>
  </si>
  <si>
    <t>घ्वोट1</t>
  </si>
  <si>
    <t>घ्वोप1</t>
  </si>
  <si>
    <t>घ्वौ11</t>
  </si>
  <si>
    <t>घ्वौ21</t>
  </si>
  <si>
    <t>घ्वौ31</t>
  </si>
  <si>
    <t>घ्वौन11</t>
  </si>
  <si>
    <t>घ्वौन21</t>
  </si>
  <si>
    <t>घ्वौन31</t>
  </si>
  <si>
    <t>घ्वौत1</t>
  </si>
  <si>
    <t>घुन112</t>
  </si>
  <si>
    <t>घुन122</t>
  </si>
  <si>
    <t>घुन132</t>
  </si>
  <si>
    <t>घुन212</t>
  </si>
  <si>
    <t>घुन222</t>
  </si>
  <si>
    <t>घुन232</t>
  </si>
  <si>
    <t>घुन312</t>
  </si>
  <si>
    <t>घुन322</t>
  </si>
  <si>
    <t>घ्वं41</t>
  </si>
  <si>
    <t>घ्हव1</t>
  </si>
  <si>
    <t>घ्हव11</t>
  </si>
  <si>
    <t>घ्हवा2</t>
  </si>
  <si>
    <t>घ्हवा21</t>
  </si>
  <si>
    <t>घ्हवा3</t>
  </si>
  <si>
    <t>घ्हवा31</t>
  </si>
  <si>
    <t>घ्हवाइन1</t>
  </si>
  <si>
    <t>घ्हवाइन11</t>
  </si>
  <si>
    <t>घ्हवाइन2</t>
  </si>
  <si>
    <t>घ्हवाइन21</t>
  </si>
  <si>
    <t>घ्हवाइन3</t>
  </si>
  <si>
    <t>घ्हवाइन31</t>
  </si>
  <si>
    <t>घ्हवाइ</t>
  </si>
  <si>
    <t>घ्हवाइ1</t>
  </si>
  <si>
    <t>घ्हवत1</t>
  </si>
  <si>
    <t>घ्हवत11</t>
  </si>
  <si>
    <t>घ्हवत2</t>
  </si>
  <si>
    <t>घ्हवत21</t>
  </si>
  <si>
    <t>घ्हवत3</t>
  </si>
  <si>
    <t>घ्हवत31</t>
  </si>
  <si>
    <t>घ्हवत4</t>
  </si>
  <si>
    <t>घ्हवत41</t>
  </si>
  <si>
    <t>घ्हवत5</t>
  </si>
  <si>
    <t>घ्हवत51</t>
  </si>
  <si>
    <t>घ्हवि1</t>
  </si>
  <si>
    <t>घ्हवि11</t>
  </si>
  <si>
    <t>घ्हवि2</t>
  </si>
  <si>
    <t>घ्हवि21</t>
  </si>
  <si>
    <t>घ्हवि3</t>
  </si>
  <si>
    <t>घ्हवि31</t>
  </si>
  <si>
    <t>घ्हविन1</t>
  </si>
  <si>
    <t>घ्हविन11</t>
  </si>
  <si>
    <t>घ्हविन2</t>
  </si>
  <si>
    <t>घ्हविन21</t>
  </si>
  <si>
    <t>ဃွှင်္</t>
  </si>
  <si>
    <t>घ्हविं2</t>
  </si>
  <si>
    <t>घ्हविं21</t>
  </si>
  <si>
    <t>घ्हविन3</t>
  </si>
  <si>
    <t>घ्हविन31</t>
  </si>
  <si>
    <t>घ्हवे?1</t>
  </si>
  <si>
    <t>घ्हवे?11</t>
  </si>
  <si>
    <t>घ्हवे?2</t>
  </si>
  <si>
    <t>घ्हवे?21</t>
  </si>
  <si>
    <t>घ्हवु1</t>
  </si>
  <si>
    <t>घ्हवु11</t>
  </si>
  <si>
    <t>घ्हवु2</t>
  </si>
  <si>
    <t>घ्हवु21</t>
  </si>
  <si>
    <t>घ्हवु3</t>
  </si>
  <si>
    <t>घ्हवु31</t>
  </si>
  <si>
    <t>घुन113</t>
  </si>
  <si>
    <t>घुन123</t>
  </si>
  <si>
    <t>घुन133</t>
  </si>
  <si>
    <t>घुन213</t>
  </si>
  <si>
    <t>घुन223</t>
  </si>
  <si>
    <t>घुन233</t>
  </si>
  <si>
    <t>घुन313</t>
  </si>
  <si>
    <t>घुन323</t>
  </si>
  <si>
    <t>घुन332</t>
  </si>
  <si>
    <t>घुत13</t>
  </si>
  <si>
    <t>घुत23</t>
  </si>
  <si>
    <t>घ्हवे1</t>
  </si>
  <si>
    <t>घ्हवे11</t>
  </si>
  <si>
    <t>घ्हवे2</t>
  </si>
  <si>
    <t>घ्हवे21</t>
  </si>
  <si>
    <t>घ्हवे3</t>
  </si>
  <si>
    <t>घ्हवे31</t>
  </si>
  <si>
    <t>ဃွှယ့်</t>
  </si>
  <si>
    <t>घ्हवे³¹11</t>
  </si>
  <si>
    <t>घ्हवे³¹111</t>
  </si>
  <si>
    <t>घ्हवे³¹12</t>
  </si>
  <si>
    <t>घ्हवे³¹121</t>
  </si>
  <si>
    <t>घ्हवे³¹13</t>
  </si>
  <si>
    <t>घ्हवे³¹131</t>
  </si>
  <si>
    <t>घ्हवे³¹21</t>
  </si>
  <si>
    <t>घ्हवे³¹211</t>
  </si>
  <si>
    <t>घ्हवे³¹22</t>
  </si>
  <si>
    <t>घ्हवे³¹221</t>
  </si>
  <si>
    <t>घ्हवे³¹23</t>
  </si>
  <si>
    <t>घ्हवे³¹231</t>
  </si>
  <si>
    <t>घ्हवेत</t>
  </si>
  <si>
    <t>घ्हवेत1</t>
  </si>
  <si>
    <t>घ्हवै1</t>
  </si>
  <si>
    <t>घ्हवै11</t>
  </si>
  <si>
    <t>घ्हवै2</t>
  </si>
  <si>
    <t>घ्हवै21</t>
  </si>
  <si>
    <t>घ्हवैन11</t>
  </si>
  <si>
    <t>घ्हवैन111</t>
  </si>
  <si>
    <t>घ्हवैन12</t>
  </si>
  <si>
    <t>घ्हवैन121</t>
  </si>
  <si>
    <t>घ्हवैन13</t>
  </si>
  <si>
    <t>घ्हवैन131</t>
  </si>
  <si>
    <t>घ्हवैम1</t>
  </si>
  <si>
    <t>घ्हवैम11</t>
  </si>
  <si>
    <t>घ्हवैम2</t>
  </si>
  <si>
    <t>घ्हवैम21</t>
  </si>
  <si>
    <t>घ्हवैम3</t>
  </si>
  <si>
    <t>घ्हवैम31</t>
  </si>
  <si>
    <t>घ्हवो1</t>
  </si>
  <si>
    <t>घ्हवो11</t>
  </si>
  <si>
    <t>घ्हवो2</t>
  </si>
  <si>
    <t>घ्हवो21</t>
  </si>
  <si>
    <t>घ्हवो3</t>
  </si>
  <si>
    <t>घ्हवो31</t>
  </si>
  <si>
    <t>घ्हवोन11</t>
  </si>
  <si>
    <t>घ्हवोन111</t>
  </si>
  <si>
    <t>घ्हवोन12</t>
  </si>
  <si>
    <t>घ्हवोन121</t>
  </si>
  <si>
    <t>घ्हवोन13</t>
  </si>
  <si>
    <t>घ्हवोन131</t>
  </si>
  <si>
    <t>घ्हवोन21</t>
  </si>
  <si>
    <t>घ्हवोन211</t>
  </si>
  <si>
    <t>घ्हवोन22</t>
  </si>
  <si>
    <t>घ्हवोन221</t>
  </si>
  <si>
    <t>घ्हवोन23</t>
  </si>
  <si>
    <t>घ्हवोन231</t>
  </si>
  <si>
    <t>घ्हवोन31</t>
  </si>
  <si>
    <t>घ्हवोन311</t>
  </si>
  <si>
    <t>घ्हवोन32</t>
  </si>
  <si>
    <t>घ्हवोन321</t>
  </si>
  <si>
    <t>घ्हवोन33</t>
  </si>
  <si>
    <t>घ्हवोन331</t>
  </si>
  <si>
    <t>घ्हवोट</t>
  </si>
  <si>
    <t>घ्हवोट1</t>
  </si>
  <si>
    <t>घ्हवोप</t>
  </si>
  <si>
    <t>घ्हवोप1</t>
  </si>
  <si>
    <t>घ्हवौ1</t>
  </si>
  <si>
    <t>घ्हवौ11</t>
  </si>
  <si>
    <t>घ्हवौ2</t>
  </si>
  <si>
    <t>घ्हवौ21</t>
  </si>
  <si>
    <t>घ्हवौ3</t>
  </si>
  <si>
    <t>घ्हवौ31</t>
  </si>
  <si>
    <t>घ्हवौन1</t>
  </si>
  <si>
    <t>घ्हवौन11</t>
  </si>
  <si>
    <t>घ्हवौन2</t>
  </si>
  <si>
    <t>घ्हवौन21</t>
  </si>
  <si>
    <t>घ्हवौन3</t>
  </si>
  <si>
    <t>घ्हवौन31</t>
  </si>
  <si>
    <t>घ्हवौत</t>
  </si>
  <si>
    <t>घ्हवौत1</t>
  </si>
  <si>
    <t>घ्हवं11</t>
  </si>
  <si>
    <t>घ्हवं111</t>
  </si>
  <si>
    <t>घ्हवं12</t>
  </si>
  <si>
    <t>घ्हवं121</t>
  </si>
  <si>
    <t>घ्हवं13</t>
  </si>
  <si>
    <t>घ्हवं131</t>
  </si>
  <si>
    <t>घ्हवं21</t>
  </si>
  <si>
    <t>घ्हवं211</t>
  </si>
  <si>
    <t>घ्हवं22</t>
  </si>
  <si>
    <t>घ्हवं221</t>
  </si>
  <si>
    <t>घ्हवं23</t>
  </si>
  <si>
    <t>घ्हवं231</t>
  </si>
  <si>
    <t>घ्हवं31</t>
  </si>
  <si>
    <t>घ्हवं311</t>
  </si>
  <si>
    <t>घ्हवं32</t>
  </si>
  <si>
    <t>घ्हवं321</t>
  </si>
  <si>
    <t>घ्हवं4</t>
  </si>
  <si>
    <t>घ्हवं41</t>
  </si>
  <si>
    <t>ङ्य1</t>
  </si>
  <si>
    <t>ङ्य11</t>
  </si>
  <si>
    <t>ङ्या21</t>
  </si>
  <si>
    <t>ङ्या31</t>
  </si>
  <si>
    <t>ङ्याइन11</t>
  </si>
  <si>
    <t>ङ्याइन21</t>
  </si>
  <si>
    <t>ङ्याइन31</t>
  </si>
  <si>
    <t>ngyite/ ike</t>
  </si>
  <si>
    <t>ङ्याइ</t>
  </si>
  <si>
    <t>ङ्यत11</t>
  </si>
  <si>
    <t>ङ्यत21</t>
  </si>
  <si>
    <t>ङ्यत31</t>
  </si>
  <si>
    <t>ङ्यत41</t>
  </si>
  <si>
    <t>ङ्यत51</t>
  </si>
  <si>
    <t>ङ्यि11</t>
  </si>
  <si>
    <t>ङ्यि21</t>
  </si>
  <si>
    <t>ङ्यि31</t>
  </si>
  <si>
    <t>ङ्यिन11</t>
  </si>
  <si>
    <t>ngyin21</t>
  </si>
  <si>
    <t>ङ्यिन21</t>
  </si>
  <si>
    <t>ငျင်္</t>
  </si>
  <si>
    <t>ngyin22</t>
  </si>
  <si>
    <t>ङ्यिं2</t>
  </si>
  <si>
    <t>ङ्यिं21</t>
  </si>
  <si>
    <t>ङ्यिन31</t>
  </si>
  <si>
    <t>ङ्ये?1</t>
  </si>
  <si>
    <t>ङ्ये?11</t>
  </si>
  <si>
    <t>ङ्ये?2</t>
  </si>
  <si>
    <t>ङ्ये?21</t>
  </si>
  <si>
    <t>ङ्यु11</t>
  </si>
  <si>
    <t>ङ्यु21</t>
  </si>
  <si>
    <t>ङ्यु31</t>
  </si>
  <si>
    <t>ङ्युन111</t>
  </si>
  <si>
    <t>ङ्युन121</t>
  </si>
  <si>
    <t>ङ्युन131</t>
  </si>
  <si>
    <t>ङ्युन211</t>
  </si>
  <si>
    <t>ङ्युन221</t>
  </si>
  <si>
    <t>ङ्युन231</t>
  </si>
  <si>
    <t>ङ्युन311</t>
  </si>
  <si>
    <t>ङ्युन321</t>
  </si>
  <si>
    <t>ङ्युन331</t>
  </si>
  <si>
    <t>ङ्युत11</t>
  </si>
  <si>
    <t>ङ्युत21</t>
  </si>
  <si>
    <t>ङ्ये11</t>
  </si>
  <si>
    <t>ङ्ये21</t>
  </si>
  <si>
    <t>ङ्ये31</t>
  </si>
  <si>
    <t>ငျယ့်</t>
  </si>
  <si>
    <t>ङ्ये³¹111</t>
  </si>
  <si>
    <t>ङ्ये³¹121</t>
  </si>
  <si>
    <t>ङ्ये³¹131</t>
  </si>
  <si>
    <t>ङ्ये³¹211</t>
  </si>
  <si>
    <t>ङ्ये³¹221</t>
  </si>
  <si>
    <t>ङ्ये³¹231</t>
  </si>
  <si>
    <t>ङ्येत1</t>
  </si>
  <si>
    <t>ङ्यै11</t>
  </si>
  <si>
    <t>ङ्यै21</t>
  </si>
  <si>
    <t>ङ्यैन111</t>
  </si>
  <si>
    <t>ङ्यैन121</t>
  </si>
  <si>
    <t>ङ्यैन131</t>
  </si>
  <si>
    <t>ङ्यैम11</t>
  </si>
  <si>
    <t>ङ्यैम21</t>
  </si>
  <si>
    <t>ङ्यैम31</t>
  </si>
  <si>
    <t>ङ्यो11</t>
  </si>
  <si>
    <t>ङ्यो21</t>
  </si>
  <si>
    <t>ङ्यो31</t>
  </si>
  <si>
    <t>ङ्योन111</t>
  </si>
  <si>
    <t>ङ्योन121</t>
  </si>
  <si>
    <t>ङ्योन131</t>
  </si>
  <si>
    <t>ङ्योन211</t>
  </si>
  <si>
    <t>ङ्योन221</t>
  </si>
  <si>
    <t>ङ्योन231</t>
  </si>
  <si>
    <t>ङ्योन311</t>
  </si>
  <si>
    <t>ङ्योन321</t>
  </si>
  <si>
    <t>ङ्योन331</t>
  </si>
  <si>
    <t>ङ्योट1</t>
  </si>
  <si>
    <t>ङ्योप1</t>
  </si>
  <si>
    <t>ङ्यौ11</t>
  </si>
  <si>
    <t>ङ्यौ21</t>
  </si>
  <si>
    <t>ङ्यौ31</t>
  </si>
  <si>
    <t>ङ्यौन11</t>
  </si>
  <si>
    <t>ङ्यौन21</t>
  </si>
  <si>
    <t>ङ्यौन31</t>
  </si>
  <si>
    <t>ङ्यौत1</t>
  </si>
  <si>
    <t>ङ्यं111</t>
  </si>
  <si>
    <t>ङ्यं121</t>
  </si>
  <si>
    <t>ङ्यं131</t>
  </si>
  <si>
    <t>ङ्यं211</t>
  </si>
  <si>
    <t>ङ्यं221</t>
  </si>
  <si>
    <t>ङ्यं231</t>
  </si>
  <si>
    <t>ङ्यं311</t>
  </si>
  <si>
    <t>ङ्यं321</t>
  </si>
  <si>
    <t>ङ्यं41</t>
  </si>
  <si>
    <t>dnya1</t>
  </si>
  <si>
    <t>ज्ञ1</t>
  </si>
  <si>
    <t>ज्ञ11</t>
  </si>
  <si>
    <t>dnya2</t>
  </si>
  <si>
    <t>ज्ञा2</t>
  </si>
  <si>
    <t>ज्ञा21</t>
  </si>
  <si>
    <t>dnya3</t>
  </si>
  <si>
    <t>ज्ञा3</t>
  </si>
  <si>
    <t>ज्ञा31</t>
  </si>
  <si>
    <t>dnyine1</t>
  </si>
  <si>
    <t>ज्ञाइन1</t>
  </si>
  <si>
    <t>ज्ञाइन11</t>
  </si>
  <si>
    <t>dnyine2</t>
  </si>
  <si>
    <t>ज्ञाइन2</t>
  </si>
  <si>
    <t>ज्ञाइन21</t>
  </si>
  <si>
    <t>dnyine3</t>
  </si>
  <si>
    <t>ज्ञाइन3</t>
  </si>
  <si>
    <t>ज्ञाइन31</t>
  </si>
  <si>
    <t>dnyite/ ike</t>
  </si>
  <si>
    <t>ज्ञाइ</t>
  </si>
  <si>
    <t>ज्ञाइ1</t>
  </si>
  <si>
    <t>dnyut1</t>
  </si>
  <si>
    <t>ज्ञत1</t>
  </si>
  <si>
    <t>ज्ञत11</t>
  </si>
  <si>
    <t>dnyut2</t>
  </si>
  <si>
    <t>ज्ञत2</t>
  </si>
  <si>
    <t>ज्ञत21</t>
  </si>
  <si>
    <t>dnyut3</t>
  </si>
  <si>
    <t>ज्ञत3</t>
  </si>
  <si>
    <t>ज्ञत31</t>
  </si>
  <si>
    <t>dnyut4</t>
  </si>
  <si>
    <t>ज्ञत4</t>
  </si>
  <si>
    <t>ज्ञत41</t>
  </si>
  <si>
    <t>dnyut5</t>
  </si>
  <si>
    <t>ज्ञत5</t>
  </si>
  <si>
    <t>ज्ञत51</t>
  </si>
  <si>
    <t>dnyi1</t>
  </si>
  <si>
    <t>ज्ञि1</t>
  </si>
  <si>
    <t>ज्ञि11</t>
  </si>
  <si>
    <t>dnyi2</t>
  </si>
  <si>
    <t>ज्ञि2</t>
  </si>
  <si>
    <t>ज्ञि21</t>
  </si>
  <si>
    <t>dnyi3</t>
  </si>
  <si>
    <t>ज्ञि3</t>
  </si>
  <si>
    <t>ज्ञि31</t>
  </si>
  <si>
    <t>dnyin1</t>
  </si>
  <si>
    <t>ज्ञिन1</t>
  </si>
  <si>
    <t>ज्ञिन11</t>
  </si>
  <si>
    <t>dnyin21</t>
  </si>
  <si>
    <t>ज्ञिन2</t>
  </si>
  <si>
    <t>ज्ञिन21</t>
  </si>
  <si>
    <t>ငြင်္</t>
  </si>
  <si>
    <t>dnyin22</t>
  </si>
  <si>
    <t>ज्ञिं2</t>
  </si>
  <si>
    <t>ज्ञिं21</t>
  </si>
  <si>
    <t>dnyin3</t>
  </si>
  <si>
    <t>ज्ञिन3</t>
  </si>
  <si>
    <t>ज्ञिन31</t>
  </si>
  <si>
    <t>dnyit1</t>
  </si>
  <si>
    <t>ज्ञे?1</t>
  </si>
  <si>
    <t>ज्ञे?11</t>
  </si>
  <si>
    <t>dnyit2</t>
  </si>
  <si>
    <t>ज्ञे?2</t>
  </si>
  <si>
    <t>ज्ञे?21</t>
  </si>
  <si>
    <t>dnyu1</t>
  </si>
  <si>
    <t>ज्ञु1</t>
  </si>
  <si>
    <t>ज्ञु11</t>
  </si>
  <si>
    <t>dnyu2</t>
  </si>
  <si>
    <t>ज्ञु2</t>
  </si>
  <si>
    <t>ज्ञु21</t>
  </si>
  <si>
    <t>dnyu3</t>
  </si>
  <si>
    <t>ज्ञु3</t>
  </si>
  <si>
    <t>ज्ञु31</t>
  </si>
  <si>
    <t>dnyoon11</t>
  </si>
  <si>
    <t>ज्ञुन11</t>
  </si>
  <si>
    <t>ज्ञुन111</t>
  </si>
  <si>
    <t>dnyoon12</t>
  </si>
  <si>
    <t>ज्ञुन12</t>
  </si>
  <si>
    <t>ज्ञुन121</t>
  </si>
  <si>
    <t>dnyoon13</t>
  </si>
  <si>
    <t>ज्ञुन13</t>
  </si>
  <si>
    <t>ज्ञुन131</t>
  </si>
  <si>
    <t>dnyoon21</t>
  </si>
  <si>
    <t>ज्ञुन21</t>
  </si>
  <si>
    <t>ज्ञुन211</t>
  </si>
  <si>
    <t>dnyoon22</t>
  </si>
  <si>
    <t>ज्ञुन22</t>
  </si>
  <si>
    <t>ज्ञुन221</t>
  </si>
  <si>
    <t>dnyoon23</t>
  </si>
  <si>
    <t>ज्ञुन23</t>
  </si>
  <si>
    <t>ज्ञुन231</t>
  </si>
  <si>
    <t>dnyoon31</t>
  </si>
  <si>
    <t>ज्ञुन31</t>
  </si>
  <si>
    <t>ज्ञुन311</t>
  </si>
  <si>
    <t>dnyoon32</t>
  </si>
  <si>
    <t>ज्ञुन32</t>
  </si>
  <si>
    <t>ज्ञुन321</t>
  </si>
  <si>
    <t>dnyoon33</t>
  </si>
  <si>
    <t>ज्ञुन33</t>
  </si>
  <si>
    <t>ज्ञुन331</t>
  </si>
  <si>
    <t>dnyoot1</t>
  </si>
  <si>
    <t>ज्ञुत1</t>
  </si>
  <si>
    <t>ज्ञुत11</t>
  </si>
  <si>
    <t>dnyoot2</t>
  </si>
  <si>
    <t>ज्ञुत2</t>
  </si>
  <si>
    <t>ज्ञुत21</t>
  </si>
  <si>
    <t>dnyay1</t>
  </si>
  <si>
    <t>ज्ञे1</t>
  </si>
  <si>
    <t>ज्ञे11</t>
  </si>
  <si>
    <t>dnyay2</t>
  </si>
  <si>
    <t>ज्ञे2</t>
  </si>
  <si>
    <t>ज्ञे21</t>
  </si>
  <si>
    <t>dnyay3</t>
  </si>
  <si>
    <t>ज्ञे3</t>
  </si>
  <si>
    <t>ज्ञे31</t>
  </si>
  <si>
    <t>ငြယ့်</t>
  </si>
  <si>
    <t>dnyeare11</t>
  </si>
  <si>
    <t>ज्ञे³¹11</t>
  </si>
  <si>
    <t>ज्ञे³¹111</t>
  </si>
  <si>
    <t>dnyeare12</t>
  </si>
  <si>
    <t>ज्ञे³¹12</t>
  </si>
  <si>
    <t>ज्ञे³¹121</t>
  </si>
  <si>
    <t>dnyeare13</t>
  </si>
  <si>
    <t>ज्ञे³¹13</t>
  </si>
  <si>
    <t>ज्ञे³¹131</t>
  </si>
  <si>
    <t>dnyeare21</t>
  </si>
  <si>
    <t>ज्ञे³¹21</t>
  </si>
  <si>
    <t>ज्ञे³¹211</t>
  </si>
  <si>
    <t>dnyeare22</t>
  </si>
  <si>
    <t>ज्ञे³¹22</t>
  </si>
  <si>
    <t>ज्ञे³¹221</t>
  </si>
  <si>
    <t>dnyeare23</t>
  </si>
  <si>
    <t>ज्ञे³¹23</t>
  </si>
  <si>
    <t>ज्ञे³¹231</t>
  </si>
  <si>
    <t>dnyet1</t>
  </si>
  <si>
    <t>ज्ञेत</t>
  </si>
  <si>
    <t>ज्ञेत1</t>
  </si>
  <si>
    <t>dnyate1</t>
  </si>
  <si>
    <t>ज्ञै1</t>
  </si>
  <si>
    <t>ज्ञै11</t>
  </si>
  <si>
    <t>dnyate2</t>
  </si>
  <si>
    <t>ज्ञै2</t>
  </si>
  <si>
    <t>ज्ञै21</t>
  </si>
  <si>
    <t>dnyain1</t>
  </si>
  <si>
    <t>ज्ञैन11</t>
  </si>
  <si>
    <t>ज्ञैन111</t>
  </si>
  <si>
    <t>dnyain2</t>
  </si>
  <si>
    <t>ज्ञैन12</t>
  </si>
  <si>
    <t>ज्ञैन121</t>
  </si>
  <si>
    <t>dnyain3</t>
  </si>
  <si>
    <t>ज्ञैन13</t>
  </si>
  <si>
    <t>ज्ञैन131</t>
  </si>
  <si>
    <t>dnyaim1</t>
  </si>
  <si>
    <t>ज्ञैम1</t>
  </si>
  <si>
    <t>ज्ञैम11</t>
  </si>
  <si>
    <t>dnyaim2</t>
  </si>
  <si>
    <t>ज्ञैम2</t>
  </si>
  <si>
    <t>ज्ञैम21</t>
  </si>
  <si>
    <t>dnyaim3</t>
  </si>
  <si>
    <t>ज्ञैम3</t>
  </si>
  <si>
    <t>ज्ञैम31</t>
  </si>
  <si>
    <t>dnyo1</t>
  </si>
  <si>
    <t>ज्ञो1</t>
  </si>
  <si>
    <t>ज्ञो11</t>
  </si>
  <si>
    <t>dnyo2</t>
  </si>
  <si>
    <t>ज्ञो2</t>
  </si>
  <si>
    <t>ज्ञो21</t>
  </si>
  <si>
    <t>dnyo3</t>
  </si>
  <si>
    <t>ज्ञो3</t>
  </si>
  <si>
    <t>ज्ञो31</t>
  </si>
  <si>
    <t>dnyone11</t>
  </si>
  <si>
    <t>ज्ञोन11</t>
  </si>
  <si>
    <t>ज्ञोन111</t>
  </si>
  <si>
    <t>dnyone12</t>
  </si>
  <si>
    <t>ज्ञोन12</t>
  </si>
  <si>
    <t>ज्ञोन121</t>
  </si>
  <si>
    <t>dnyone13</t>
  </si>
  <si>
    <t>ज्ञोन13</t>
  </si>
  <si>
    <t>ज्ञोन131</t>
  </si>
  <si>
    <t>dnyone21</t>
  </si>
  <si>
    <t>ज्ञोन21</t>
  </si>
  <si>
    <t>ज्ञोन211</t>
  </si>
  <si>
    <t>dnyone22</t>
  </si>
  <si>
    <t>ज्ञोन22</t>
  </si>
  <si>
    <t>ज्ञोन221</t>
  </si>
  <si>
    <t>dnyone23</t>
  </si>
  <si>
    <t>ज्ञोन23</t>
  </si>
  <si>
    <t>ज्ञोन231</t>
  </si>
  <si>
    <t>dnyone31</t>
  </si>
  <si>
    <t>ज्ञोन31</t>
  </si>
  <si>
    <t>ज्ञोन311</t>
  </si>
  <si>
    <t>dnyone32</t>
  </si>
  <si>
    <t>ज्ञोन32</t>
  </si>
  <si>
    <t>ज्ञोन321</t>
  </si>
  <si>
    <t>dnyone33</t>
  </si>
  <si>
    <t>ज्ञोन33</t>
  </si>
  <si>
    <t>ज्ञोन331</t>
  </si>
  <si>
    <t>dnyOat</t>
  </si>
  <si>
    <t>ज्ञोट</t>
  </si>
  <si>
    <t>ज्ञोट1</t>
  </si>
  <si>
    <t>dnyOap</t>
  </si>
  <si>
    <t>ज्ञोप</t>
  </si>
  <si>
    <t>ज्ञोप1</t>
  </si>
  <si>
    <t>dnyau1</t>
  </si>
  <si>
    <t>ज्ञौ1</t>
  </si>
  <si>
    <t>ज्ञौ11</t>
  </si>
  <si>
    <t>dnyau2</t>
  </si>
  <si>
    <t>ज्ञौ2</t>
  </si>
  <si>
    <t>ज्ञौ21</t>
  </si>
  <si>
    <t>dnyau3</t>
  </si>
  <si>
    <t>ज्ञौ3</t>
  </si>
  <si>
    <t>ज्ञौ31</t>
  </si>
  <si>
    <t>dnyoun1</t>
  </si>
  <si>
    <t>ज्ञौन1</t>
  </si>
  <si>
    <t>ज्ञौन11</t>
  </si>
  <si>
    <t>dnyoun2</t>
  </si>
  <si>
    <t>ज्ञौन2</t>
  </si>
  <si>
    <t>ज्ञौन21</t>
  </si>
  <si>
    <t>dnyoun3</t>
  </si>
  <si>
    <t>ज्ञौन3</t>
  </si>
  <si>
    <t>ज्ञौन31</t>
  </si>
  <si>
    <t>dnyout</t>
  </si>
  <si>
    <t>ज्ञौत</t>
  </si>
  <si>
    <t>ज्ञौत1</t>
  </si>
  <si>
    <t>dnyan1</t>
  </si>
  <si>
    <t>ज्ञं11</t>
  </si>
  <si>
    <t>ज्ञं111</t>
  </si>
  <si>
    <t>dnyan2</t>
  </si>
  <si>
    <t>ज्ञं12</t>
  </si>
  <si>
    <t>ज्ञं121</t>
  </si>
  <si>
    <t>dnyan3</t>
  </si>
  <si>
    <t>ज्ञं13</t>
  </si>
  <si>
    <t>ज्ञं131</t>
  </si>
  <si>
    <t>dnyam1</t>
  </si>
  <si>
    <t>ज्ञं21</t>
  </si>
  <si>
    <t>ज्ञं211</t>
  </si>
  <si>
    <t>dnyam2</t>
  </si>
  <si>
    <t>ज्ञं22</t>
  </si>
  <si>
    <t>ज्ञं221</t>
  </si>
  <si>
    <t>dnyam3</t>
  </si>
  <si>
    <t>ज्ञं23</t>
  </si>
  <si>
    <t>ज्ञं231</t>
  </si>
  <si>
    <t>ज्ञं31</t>
  </si>
  <si>
    <t>ज्ञं311</t>
  </si>
  <si>
    <t>ज्ञं32</t>
  </si>
  <si>
    <t>ज्ञं321</t>
  </si>
  <si>
    <t>dnyam4</t>
  </si>
  <si>
    <t>ज्ञं4</t>
  </si>
  <si>
    <t>ज्ञं41</t>
  </si>
  <si>
    <t>ङ्ह1</t>
  </si>
  <si>
    <t>ङ्ह11</t>
  </si>
  <si>
    <t>ङ्हा2</t>
  </si>
  <si>
    <t>ङ्हा21</t>
  </si>
  <si>
    <t>ङ्हा3</t>
  </si>
  <si>
    <t>ङ्हा31</t>
  </si>
  <si>
    <t>ङ्हाइन1</t>
  </si>
  <si>
    <t>ङ्हाइन11</t>
  </si>
  <si>
    <t>ङ्हाइन2</t>
  </si>
  <si>
    <t>ङ्हाइन21</t>
  </si>
  <si>
    <t>ङ्हाइन3</t>
  </si>
  <si>
    <t>ङ्हाइन31</t>
  </si>
  <si>
    <t>hngite/ ike</t>
  </si>
  <si>
    <t>ङ्हाइ</t>
  </si>
  <si>
    <t>ङ्हाइ1</t>
  </si>
  <si>
    <t>ङ्हत1</t>
  </si>
  <si>
    <t>ङ्हत11</t>
  </si>
  <si>
    <t>ङ्हत2</t>
  </si>
  <si>
    <t>ङ्हत21</t>
  </si>
  <si>
    <t>ङ्हत3</t>
  </si>
  <si>
    <t>ङ्हत31</t>
  </si>
  <si>
    <t>ङ्हत4</t>
  </si>
  <si>
    <t>ङ्हत41</t>
  </si>
  <si>
    <t>ङ्हत5</t>
  </si>
  <si>
    <t>ङ्हत51</t>
  </si>
  <si>
    <t>ङ्हि1</t>
  </si>
  <si>
    <t>ङ्हि11</t>
  </si>
  <si>
    <t>ङ्हि2</t>
  </si>
  <si>
    <t>ङ्हि21</t>
  </si>
  <si>
    <t>ङ्हि3</t>
  </si>
  <si>
    <t>ङ्हि31</t>
  </si>
  <si>
    <t>ङ्हिन1</t>
  </si>
  <si>
    <t>ङ्हिन11</t>
  </si>
  <si>
    <t>hngin21</t>
  </si>
  <si>
    <t>ङ्हिन2</t>
  </si>
  <si>
    <t>ङ्हिन21</t>
  </si>
  <si>
    <t>ငှင်္</t>
  </si>
  <si>
    <t>hngin22</t>
  </si>
  <si>
    <t>ङ्हिं2</t>
  </si>
  <si>
    <t>ङ्हिं21</t>
  </si>
  <si>
    <t>ङ्हिन3</t>
  </si>
  <si>
    <t>ङ्हिन31</t>
  </si>
  <si>
    <t>ङ्हे?1</t>
  </si>
  <si>
    <t>ङ्हे?11</t>
  </si>
  <si>
    <t>ङ्हे?2</t>
  </si>
  <si>
    <t>ङ्हे?21</t>
  </si>
  <si>
    <t>ङ्हु1</t>
  </si>
  <si>
    <t>ङ्हु11</t>
  </si>
  <si>
    <t>ङ्हु2</t>
  </si>
  <si>
    <t>ङ्हु21</t>
  </si>
  <si>
    <t>ङ्हु3</t>
  </si>
  <si>
    <t>ङ्हु31</t>
  </si>
  <si>
    <t>ङ्हुन11</t>
  </si>
  <si>
    <t>ङ्हुन111</t>
  </si>
  <si>
    <t>ङ्हुन12</t>
  </si>
  <si>
    <t>ङ्हुन121</t>
  </si>
  <si>
    <t>ङ्हुन13</t>
  </si>
  <si>
    <t>ङ्हुन131</t>
  </si>
  <si>
    <t>ङ्हुन21</t>
  </si>
  <si>
    <t>ङ्हुन211</t>
  </si>
  <si>
    <t>ङ्हुन22</t>
  </si>
  <si>
    <t>ङ्हुन221</t>
  </si>
  <si>
    <t>ङ्हुन23</t>
  </si>
  <si>
    <t>ङ्हुन231</t>
  </si>
  <si>
    <t>ङ्हुन31</t>
  </si>
  <si>
    <t>ङ्हुन311</t>
  </si>
  <si>
    <t>ङ्हुन32</t>
  </si>
  <si>
    <t>ङ्हुन321</t>
  </si>
  <si>
    <t>ङ्हुन33</t>
  </si>
  <si>
    <t>ङ्हुन331</t>
  </si>
  <si>
    <t>ङ्हुत1</t>
  </si>
  <si>
    <t>ङ्हुत11</t>
  </si>
  <si>
    <t>ङ्हुत2</t>
  </si>
  <si>
    <t>ङ्हुत21</t>
  </si>
  <si>
    <t>ङ्हे1</t>
  </si>
  <si>
    <t>ङ्हे11</t>
  </si>
  <si>
    <t>ङ्हे2</t>
  </si>
  <si>
    <t>ङ्हे21</t>
  </si>
  <si>
    <t>ङ्हे3</t>
  </si>
  <si>
    <t>ङ्हे31</t>
  </si>
  <si>
    <t>ငှယ့်</t>
  </si>
  <si>
    <t>ङ्हे³¹11</t>
  </si>
  <si>
    <t>ङ्हे³¹111</t>
  </si>
  <si>
    <t>ङ्हे³¹12</t>
  </si>
  <si>
    <t>ङ्हे³¹121</t>
  </si>
  <si>
    <t>ङ्हे³¹13</t>
  </si>
  <si>
    <t>ङ्हे³¹131</t>
  </si>
  <si>
    <t>ङ्हे³¹21</t>
  </si>
  <si>
    <t>ङ्हे³¹211</t>
  </si>
  <si>
    <t>ङ्हे³¹22</t>
  </si>
  <si>
    <t>ङ्हे³¹221</t>
  </si>
  <si>
    <t>ङ्हे³¹23</t>
  </si>
  <si>
    <t>ङ्हे³¹231</t>
  </si>
  <si>
    <t>ङ्हेत</t>
  </si>
  <si>
    <t>ङ्हेत1</t>
  </si>
  <si>
    <t>ङ्है1</t>
  </si>
  <si>
    <t>ङ्है11</t>
  </si>
  <si>
    <t>ङ्है2</t>
  </si>
  <si>
    <t>ङ्है21</t>
  </si>
  <si>
    <t>ङ्हैन11</t>
  </si>
  <si>
    <t>ङ्हैन111</t>
  </si>
  <si>
    <t>ङ्हैन12</t>
  </si>
  <si>
    <t>ङ्हैन121</t>
  </si>
  <si>
    <t>ङ्हैन13</t>
  </si>
  <si>
    <t>ङ्हैन131</t>
  </si>
  <si>
    <t>ङ्हैम1</t>
  </si>
  <si>
    <t>ङ्हैम11</t>
  </si>
  <si>
    <t>ङ्हैम2</t>
  </si>
  <si>
    <t>ङ्हैम21</t>
  </si>
  <si>
    <t>ङ्हैम3</t>
  </si>
  <si>
    <t>ङ्हैम31</t>
  </si>
  <si>
    <t>ङ्हो1</t>
  </si>
  <si>
    <t>ङ्हो11</t>
  </si>
  <si>
    <t>ङ्हो2</t>
  </si>
  <si>
    <t>ङ्हो21</t>
  </si>
  <si>
    <t>ङ्हो3</t>
  </si>
  <si>
    <t>ङ्हो31</t>
  </si>
  <si>
    <t>ङ्होन11</t>
  </si>
  <si>
    <t>ङ्होन111</t>
  </si>
  <si>
    <t>ङ्होन12</t>
  </si>
  <si>
    <t>ङ्होन121</t>
  </si>
  <si>
    <t>ङ्होन13</t>
  </si>
  <si>
    <t>ङ्होन131</t>
  </si>
  <si>
    <t>ङ्होन21</t>
  </si>
  <si>
    <t>ङ्होन211</t>
  </si>
  <si>
    <t>ङ्होन22</t>
  </si>
  <si>
    <t>ङ्होन221</t>
  </si>
  <si>
    <t>ङ्होन23</t>
  </si>
  <si>
    <t>ङ्होन231</t>
  </si>
  <si>
    <t>ङ्होन31</t>
  </si>
  <si>
    <t>ङ्होन311</t>
  </si>
  <si>
    <t>ङ्होन32</t>
  </si>
  <si>
    <t>ङ्होन321</t>
  </si>
  <si>
    <t>ङ्होन33</t>
  </si>
  <si>
    <t>ङ्होन331</t>
  </si>
  <si>
    <t>ङ्होट</t>
  </si>
  <si>
    <t>ङ्होट1</t>
  </si>
  <si>
    <t>ङ्होप</t>
  </si>
  <si>
    <t>ङ्होप1</t>
  </si>
  <si>
    <t>ङ्हौ1</t>
  </si>
  <si>
    <t>ङ्हौ11</t>
  </si>
  <si>
    <t>ङ्हौ2</t>
  </si>
  <si>
    <t>ङ्हौ21</t>
  </si>
  <si>
    <t>ङ्हौ3</t>
  </si>
  <si>
    <t>ङ्हौ31</t>
  </si>
  <si>
    <t>ङ्हौन1</t>
  </si>
  <si>
    <t>ङ्हौन11</t>
  </si>
  <si>
    <t>ङ्हौन2</t>
  </si>
  <si>
    <t>ङ्हौन21</t>
  </si>
  <si>
    <t>ङ्हौन3</t>
  </si>
  <si>
    <t>ङ्हौन31</t>
  </si>
  <si>
    <t>ङ्हौत</t>
  </si>
  <si>
    <t>ङ्हौत1</t>
  </si>
  <si>
    <t>ङ्हं11</t>
  </si>
  <si>
    <t>ङ्हं111</t>
  </si>
  <si>
    <t>ङ्हं12</t>
  </si>
  <si>
    <t>ङ्हं121</t>
  </si>
  <si>
    <t>ङ्हं13</t>
  </si>
  <si>
    <t>ङ्हं131</t>
  </si>
  <si>
    <t>ङ्हं21</t>
  </si>
  <si>
    <t>ङ्हं211</t>
  </si>
  <si>
    <t>ङ्हं22</t>
  </si>
  <si>
    <t>ङ्हं221</t>
  </si>
  <si>
    <t>ङ्हं23</t>
  </si>
  <si>
    <t>ङ्हं231</t>
  </si>
  <si>
    <t>ङ्हं31</t>
  </si>
  <si>
    <t>ङ्हं311</t>
  </si>
  <si>
    <t>ङ्हं32</t>
  </si>
  <si>
    <t>ङ्हं321</t>
  </si>
  <si>
    <t>ङ्हं4</t>
  </si>
  <si>
    <t>ङ्हं41</t>
  </si>
  <si>
    <t>ङ्व1</t>
  </si>
  <si>
    <t>ङ्व11</t>
  </si>
  <si>
    <t>ङ्वा21</t>
  </si>
  <si>
    <t>ङ्वा31</t>
  </si>
  <si>
    <t>ङ्वाइन11</t>
  </si>
  <si>
    <t>ङ्वाइन21</t>
  </si>
  <si>
    <t>ङ्वाइन31</t>
  </si>
  <si>
    <t>ngwite/ ike</t>
  </si>
  <si>
    <t>ङ्वाइ</t>
  </si>
  <si>
    <t>ङुत11</t>
  </si>
  <si>
    <t>ङुत21</t>
  </si>
  <si>
    <t>ङ्वत31</t>
  </si>
  <si>
    <t>ङ्वत41</t>
  </si>
  <si>
    <t>ङ्वत51</t>
  </si>
  <si>
    <t>ङ्वि11</t>
  </si>
  <si>
    <t>ङ्वि21</t>
  </si>
  <si>
    <t>ङ्वि31</t>
  </si>
  <si>
    <t>ङ्विन11</t>
  </si>
  <si>
    <t>ngwin21</t>
  </si>
  <si>
    <t>ङ्विन21</t>
  </si>
  <si>
    <t>ငွင်္</t>
  </si>
  <si>
    <t>ngwin22</t>
  </si>
  <si>
    <t>ङ्विं2</t>
  </si>
  <si>
    <t>ङ्विं21</t>
  </si>
  <si>
    <t>ङ्विन31</t>
  </si>
  <si>
    <t>ङ्वे?1</t>
  </si>
  <si>
    <t>ङ्वे?11</t>
  </si>
  <si>
    <t>ङ्वे?2</t>
  </si>
  <si>
    <t>ङ्वे?21</t>
  </si>
  <si>
    <t>ङ्वु11</t>
  </si>
  <si>
    <t>ङ्वु21</t>
  </si>
  <si>
    <t>ङ्वु31</t>
  </si>
  <si>
    <t>ङुन111</t>
  </si>
  <si>
    <t>ङुन121</t>
  </si>
  <si>
    <t>ङुन131</t>
  </si>
  <si>
    <t>ङुन211</t>
  </si>
  <si>
    <t>ङुन221</t>
  </si>
  <si>
    <t>ङुन231</t>
  </si>
  <si>
    <t>ङुन311</t>
  </si>
  <si>
    <t>ङुन321</t>
  </si>
  <si>
    <t>ङुन331</t>
  </si>
  <si>
    <t>ङुत12</t>
  </si>
  <si>
    <t>ङुत22</t>
  </si>
  <si>
    <t>ङ्वे11</t>
  </si>
  <si>
    <t>ङ्वे21</t>
  </si>
  <si>
    <t>ङ्वे31</t>
  </si>
  <si>
    <t>ငွယ့်</t>
  </si>
  <si>
    <t>ङ्वे³¹111</t>
  </si>
  <si>
    <t>ङ्वे³¹121</t>
  </si>
  <si>
    <t>ङ्वे³¹131</t>
  </si>
  <si>
    <t>ङ्वे³¹211</t>
  </si>
  <si>
    <t>ङ्वे³¹221</t>
  </si>
  <si>
    <t>ङ्वे³¹231</t>
  </si>
  <si>
    <t>ङ्वेत1</t>
  </si>
  <si>
    <t>ङ्वै11</t>
  </si>
  <si>
    <t>ङ्वै21</t>
  </si>
  <si>
    <t>ङ्वैन111</t>
  </si>
  <si>
    <t>ङ्वैन121</t>
  </si>
  <si>
    <t>ङ्वैन131</t>
  </si>
  <si>
    <t>ङ्वैम11</t>
  </si>
  <si>
    <t>ङ्वैम21</t>
  </si>
  <si>
    <t>ङ्वैम31</t>
  </si>
  <si>
    <t>ङ्वो11</t>
  </si>
  <si>
    <t>ङ्वो21</t>
  </si>
  <si>
    <t>ङ्वो31</t>
  </si>
  <si>
    <t>ङ्वोन111</t>
  </si>
  <si>
    <t>ङ्वोन121</t>
  </si>
  <si>
    <t>ङ्वोन131</t>
  </si>
  <si>
    <t>ङ्वोन211</t>
  </si>
  <si>
    <t>ङ्वोन221</t>
  </si>
  <si>
    <t>ङ्वोन231</t>
  </si>
  <si>
    <t>ङ्वोन311</t>
  </si>
  <si>
    <t>ङ्वोन321</t>
  </si>
  <si>
    <t>ङ्वोन331</t>
  </si>
  <si>
    <t>ङ्वोट1</t>
  </si>
  <si>
    <t>ङ्वोप1</t>
  </si>
  <si>
    <t>ङ्वौ11</t>
  </si>
  <si>
    <t>ङ्वौ21</t>
  </si>
  <si>
    <t>ङ्वौ31</t>
  </si>
  <si>
    <t>ङ्वौन11</t>
  </si>
  <si>
    <t>ङ्वौन21</t>
  </si>
  <si>
    <t>ङ्वौन31</t>
  </si>
  <si>
    <t>ङ्वौत1</t>
  </si>
  <si>
    <t>ङुन112</t>
  </si>
  <si>
    <t>ङुन122</t>
  </si>
  <si>
    <t>ङुन132</t>
  </si>
  <si>
    <t>ङुन212</t>
  </si>
  <si>
    <t>ङुन222</t>
  </si>
  <si>
    <t>ङुन232</t>
  </si>
  <si>
    <t>ङुन312</t>
  </si>
  <si>
    <t>ङुन322</t>
  </si>
  <si>
    <t>ङ्वं41</t>
  </si>
  <si>
    <t>ङ्हव1</t>
  </si>
  <si>
    <t>ङ्हव11</t>
  </si>
  <si>
    <t>ङ्हवा2</t>
  </si>
  <si>
    <t>ङ्हवा21</t>
  </si>
  <si>
    <t>ङ्हवा3</t>
  </si>
  <si>
    <t>ङ्हवा31</t>
  </si>
  <si>
    <t>ङ्हवाइन1</t>
  </si>
  <si>
    <t>ङ्हवाइन11</t>
  </si>
  <si>
    <t>ङ्हवाइन2</t>
  </si>
  <si>
    <t>ङ्हवाइन21</t>
  </si>
  <si>
    <t>ङ्हवाइन3</t>
  </si>
  <si>
    <t>ङ्हवाइन31</t>
  </si>
  <si>
    <t>ङ्हवाइ</t>
  </si>
  <si>
    <t>ङ्हवाइ1</t>
  </si>
  <si>
    <t>ङ्हवत1</t>
  </si>
  <si>
    <t>ङ्हवत11</t>
  </si>
  <si>
    <t>ङ्हवत2</t>
  </si>
  <si>
    <t>ङ्हवत21</t>
  </si>
  <si>
    <t>ङ्हवत3</t>
  </si>
  <si>
    <t>ङ्हवत31</t>
  </si>
  <si>
    <t>ङ्हवत4</t>
  </si>
  <si>
    <t>ङ्हवत41</t>
  </si>
  <si>
    <t>ङ्हवत5</t>
  </si>
  <si>
    <t>ङ्हवत51</t>
  </si>
  <si>
    <t>ङ्हवि1</t>
  </si>
  <si>
    <t>ङ्हवि11</t>
  </si>
  <si>
    <t>ङ्हवि2</t>
  </si>
  <si>
    <t>ङ्हवि21</t>
  </si>
  <si>
    <t>ङ्हवि3</t>
  </si>
  <si>
    <t>ङ्हवि31</t>
  </si>
  <si>
    <t>ङ्हविन1</t>
  </si>
  <si>
    <t>ङ्हविन11</t>
  </si>
  <si>
    <t>ङ्हविन2</t>
  </si>
  <si>
    <t>ङ्हविन21</t>
  </si>
  <si>
    <t>ငွှင်္</t>
  </si>
  <si>
    <t>ङ्हविं2</t>
  </si>
  <si>
    <t>ङ्हविं21</t>
  </si>
  <si>
    <t>ङ्हविन3</t>
  </si>
  <si>
    <t>ङ्हविन31</t>
  </si>
  <si>
    <t>ङ्हवे?1</t>
  </si>
  <si>
    <t>ङ्हवे?11</t>
  </si>
  <si>
    <t>ङ्हवे?2</t>
  </si>
  <si>
    <t>ङ्हवे?21</t>
  </si>
  <si>
    <t>ङ्हवु1</t>
  </si>
  <si>
    <t>ङ्हवु11</t>
  </si>
  <si>
    <t>ङ्हवु2</t>
  </si>
  <si>
    <t>ङ्हवु21</t>
  </si>
  <si>
    <t>ङ्हवु3</t>
  </si>
  <si>
    <t>ङ्हवु31</t>
  </si>
  <si>
    <t>ङुन113</t>
  </si>
  <si>
    <t>ङुन123</t>
  </si>
  <si>
    <t>ङुन133</t>
  </si>
  <si>
    <t>ङुन213</t>
  </si>
  <si>
    <t>ङुन223</t>
  </si>
  <si>
    <t>ङुन233</t>
  </si>
  <si>
    <t>ङुन313</t>
  </si>
  <si>
    <t>ङुन323</t>
  </si>
  <si>
    <t>ङुन332</t>
  </si>
  <si>
    <t>ङुत13</t>
  </si>
  <si>
    <t>ङुत23</t>
  </si>
  <si>
    <t>ङ्हवे1</t>
  </si>
  <si>
    <t>ङ्हवे11</t>
  </si>
  <si>
    <t>ङ्हवे2</t>
  </si>
  <si>
    <t>ङ्हवे21</t>
  </si>
  <si>
    <t>ङ्हवे3</t>
  </si>
  <si>
    <t>ङ्हवे31</t>
  </si>
  <si>
    <t>ငွှယ့်</t>
  </si>
  <si>
    <t>ङ्हवे³¹11</t>
  </si>
  <si>
    <t>ङ्हवे³¹111</t>
  </si>
  <si>
    <t>ङ्हवे³¹12</t>
  </si>
  <si>
    <t>ङ्हवे³¹121</t>
  </si>
  <si>
    <t>ङ्हवे³¹13</t>
  </si>
  <si>
    <t>ङ्हवे³¹131</t>
  </si>
  <si>
    <t>ङ्हवे³¹21</t>
  </si>
  <si>
    <t>ङ्हवे³¹211</t>
  </si>
  <si>
    <t>ङ्हवे³¹22</t>
  </si>
  <si>
    <t>ङ्हवे³¹221</t>
  </si>
  <si>
    <t>ङ्हवे³¹23</t>
  </si>
  <si>
    <t>ङ्हवे³¹231</t>
  </si>
  <si>
    <t>ङ्हवेत</t>
  </si>
  <si>
    <t>ङ्हवेत1</t>
  </si>
  <si>
    <t>ङ्हवै1</t>
  </si>
  <si>
    <t>ङ्हवै11</t>
  </si>
  <si>
    <t>ङ्हवै2</t>
  </si>
  <si>
    <t>ङ्हवै21</t>
  </si>
  <si>
    <t>ङ्हवैन11</t>
  </si>
  <si>
    <t>ङ्हवैन111</t>
  </si>
  <si>
    <t>ङ्हवैन12</t>
  </si>
  <si>
    <t>ङ्हवैन121</t>
  </si>
  <si>
    <t>ङ्हवैन13</t>
  </si>
  <si>
    <t>ङ्हवैन131</t>
  </si>
  <si>
    <t>ङ्हवैम1</t>
  </si>
  <si>
    <t>ङ्हवैम11</t>
  </si>
  <si>
    <t>ङ्हवैम2</t>
  </si>
  <si>
    <t>ङ्हवैम21</t>
  </si>
  <si>
    <t>ङ्हवैम3</t>
  </si>
  <si>
    <t>ङ्हवैम31</t>
  </si>
  <si>
    <t>ङ्हवो1</t>
  </si>
  <si>
    <t>ङ्हवो11</t>
  </si>
  <si>
    <t>ङ्हवो2</t>
  </si>
  <si>
    <t>ङ्हवो21</t>
  </si>
  <si>
    <t>ङ्हवो3</t>
  </si>
  <si>
    <t>ङ्हवो31</t>
  </si>
  <si>
    <t>ङ्हवोन11</t>
  </si>
  <si>
    <t>ङ्हवोन111</t>
  </si>
  <si>
    <t>ङ्हवोन12</t>
  </si>
  <si>
    <t>ङ्हवोन121</t>
  </si>
  <si>
    <t>ङ्हवोन13</t>
  </si>
  <si>
    <t>ङ्हवोन131</t>
  </si>
  <si>
    <t>ङ्हवोन21</t>
  </si>
  <si>
    <t>ङ्हवोन211</t>
  </si>
  <si>
    <t>ङ्हवोन22</t>
  </si>
  <si>
    <t>ङ्हवोन221</t>
  </si>
  <si>
    <t>ङ्हवोन23</t>
  </si>
  <si>
    <t>ङ्हवोन231</t>
  </si>
  <si>
    <t>ङ्हवोन31</t>
  </si>
  <si>
    <t>ङ्हवोन311</t>
  </si>
  <si>
    <t>ङ्हवोन32</t>
  </si>
  <si>
    <t>ङ्हवोन321</t>
  </si>
  <si>
    <t>ङ्हवोन33</t>
  </si>
  <si>
    <t>ङ्हवोन331</t>
  </si>
  <si>
    <t>ङ्हवोट</t>
  </si>
  <si>
    <t>ङ्हवोट1</t>
  </si>
  <si>
    <t>ङ्हवोप</t>
  </si>
  <si>
    <t>ङ्हवोप1</t>
  </si>
  <si>
    <t>ङ्हवौ1</t>
  </si>
  <si>
    <t>ङ्हवौ11</t>
  </si>
  <si>
    <t>ङ्हवौ2</t>
  </si>
  <si>
    <t>ङ्हवौ21</t>
  </si>
  <si>
    <t>ङ्हवौ3</t>
  </si>
  <si>
    <t>ङ्हवौ31</t>
  </si>
  <si>
    <t>ङ्हवौन1</t>
  </si>
  <si>
    <t>ङ्हवौन11</t>
  </si>
  <si>
    <t>ङ्हवौन2</t>
  </si>
  <si>
    <t>ङ्हवौन21</t>
  </si>
  <si>
    <t>ङ्हवौन3</t>
  </si>
  <si>
    <t>ङ्हवौन31</t>
  </si>
  <si>
    <t>ङ्हवौत</t>
  </si>
  <si>
    <t>ङ्हवौत1</t>
  </si>
  <si>
    <t>ङ्हवं11</t>
  </si>
  <si>
    <t>ङ्हवं111</t>
  </si>
  <si>
    <t>ङ्हवं12</t>
  </si>
  <si>
    <t>ङ्हवं121</t>
  </si>
  <si>
    <t>ङ्हवं13</t>
  </si>
  <si>
    <t>ङ्हवं131</t>
  </si>
  <si>
    <t>ङ्हवं21</t>
  </si>
  <si>
    <t>ङ्हवं211</t>
  </si>
  <si>
    <t>ङ्हवं22</t>
  </si>
  <si>
    <t>ङ्हवं221</t>
  </si>
  <si>
    <t>ङ्हवं23</t>
  </si>
  <si>
    <t>ङ्हवं231</t>
  </si>
  <si>
    <t>ङ्हवं31</t>
  </si>
  <si>
    <t>ङ्हवं311</t>
  </si>
  <si>
    <t>ङ्हवं32</t>
  </si>
  <si>
    <t>ङ्हवं321</t>
  </si>
  <si>
    <t>ङ्हवं4</t>
  </si>
  <si>
    <t>ङ्हवं41</t>
  </si>
  <si>
    <t>chya1</t>
  </si>
  <si>
    <t>ज्य1</t>
  </si>
  <si>
    <t>ज्य11</t>
  </si>
  <si>
    <t>chya2</t>
  </si>
  <si>
    <t>ज्या21</t>
  </si>
  <si>
    <t>chya3</t>
  </si>
  <si>
    <t>ज्या31</t>
  </si>
  <si>
    <t>chyine1</t>
  </si>
  <si>
    <t>ज्याइन11</t>
  </si>
  <si>
    <t>chyine2</t>
  </si>
  <si>
    <t>ज्याइन21</t>
  </si>
  <si>
    <t>chyine3</t>
  </si>
  <si>
    <t>ज्याइन31</t>
  </si>
  <si>
    <t>chyite/ ike</t>
  </si>
  <si>
    <t>ज्याइ</t>
  </si>
  <si>
    <t>chyut1</t>
  </si>
  <si>
    <t>ज्यत11</t>
  </si>
  <si>
    <t>chyut2</t>
  </si>
  <si>
    <t>ज्यत21</t>
  </si>
  <si>
    <t>chyut3</t>
  </si>
  <si>
    <t>ज्यत31</t>
  </si>
  <si>
    <t>chyut4</t>
  </si>
  <si>
    <t>ज्यत41</t>
  </si>
  <si>
    <t>chyut5</t>
  </si>
  <si>
    <t>ज्यत51</t>
  </si>
  <si>
    <t>chyi1</t>
  </si>
  <si>
    <t>ज्यि11</t>
  </si>
  <si>
    <t>chyi2</t>
  </si>
  <si>
    <t>ज्यि21</t>
  </si>
  <si>
    <t>chyi3</t>
  </si>
  <si>
    <t>ज्यि31</t>
  </si>
  <si>
    <t>chyin1</t>
  </si>
  <si>
    <t>ज्यिन11</t>
  </si>
  <si>
    <t>chyin21</t>
  </si>
  <si>
    <t>ज्यिन21</t>
  </si>
  <si>
    <t>ဇျင်္</t>
  </si>
  <si>
    <t>chyin22</t>
  </si>
  <si>
    <t>ज्यिं2</t>
  </si>
  <si>
    <t>ज्यिं21</t>
  </si>
  <si>
    <t>chyin3</t>
  </si>
  <si>
    <t>ज्यिन31</t>
  </si>
  <si>
    <t>chyit1</t>
  </si>
  <si>
    <t>ज्ये?1</t>
  </si>
  <si>
    <t>ज्ये?11</t>
  </si>
  <si>
    <t>chyit2</t>
  </si>
  <si>
    <t>ज्ये?2</t>
  </si>
  <si>
    <t>ज्ये?21</t>
  </si>
  <si>
    <t>chyu1</t>
  </si>
  <si>
    <t>ज्यु11</t>
  </si>
  <si>
    <t>chyu2</t>
  </si>
  <si>
    <t>ज्यु21</t>
  </si>
  <si>
    <t>chyu3</t>
  </si>
  <si>
    <t>ज्यु31</t>
  </si>
  <si>
    <t>chyoon11</t>
  </si>
  <si>
    <t>ज्युन111</t>
  </si>
  <si>
    <t>chyoon12</t>
  </si>
  <si>
    <t>ज्युन121</t>
  </si>
  <si>
    <t>chyoon13</t>
  </si>
  <si>
    <t>ज्युन131</t>
  </si>
  <si>
    <t>chyoon21</t>
  </si>
  <si>
    <t>ज्युन211</t>
  </si>
  <si>
    <t>chyoon22</t>
  </si>
  <si>
    <t>ज्युन221</t>
  </si>
  <si>
    <t>chyoon23</t>
  </si>
  <si>
    <t>ज्युन231</t>
  </si>
  <si>
    <t>chyoon31</t>
  </si>
  <si>
    <t>ज्युन311</t>
  </si>
  <si>
    <t>chyoon32</t>
  </si>
  <si>
    <t>ज्युन321</t>
  </si>
  <si>
    <t>chyoon33</t>
  </si>
  <si>
    <t>ज्युन331</t>
  </si>
  <si>
    <t>chyoot1</t>
  </si>
  <si>
    <t>ज्युत11</t>
  </si>
  <si>
    <t>chyoot2</t>
  </si>
  <si>
    <t>ज्युत21</t>
  </si>
  <si>
    <t>chyay1</t>
  </si>
  <si>
    <t>ज्ये11</t>
  </si>
  <si>
    <t>chyay2</t>
  </si>
  <si>
    <t>ज्ये21</t>
  </si>
  <si>
    <t>chyay3</t>
  </si>
  <si>
    <t>ज्ये31</t>
  </si>
  <si>
    <t>ဇျယ့်</t>
  </si>
  <si>
    <t>chyeare11</t>
  </si>
  <si>
    <t>ज्ये³¹111</t>
  </si>
  <si>
    <t>chyeare12</t>
  </si>
  <si>
    <t>ज्ये³¹121</t>
  </si>
  <si>
    <t>chyeare13</t>
  </si>
  <si>
    <t>ज्ये³¹131</t>
  </si>
  <si>
    <t>chyeare21</t>
  </si>
  <si>
    <t>ज्ये³¹211</t>
  </si>
  <si>
    <t>chyeare22</t>
  </si>
  <si>
    <t>ज्ये³¹221</t>
  </si>
  <si>
    <t>chyeare23</t>
  </si>
  <si>
    <t>ज्ये³¹231</t>
  </si>
  <si>
    <t>chyet1</t>
  </si>
  <si>
    <t>ज्येत1</t>
  </si>
  <si>
    <t>chyate1</t>
  </si>
  <si>
    <t>ज्यै11</t>
  </si>
  <si>
    <t>chyate2</t>
  </si>
  <si>
    <t>ज्यै21</t>
  </si>
  <si>
    <t>chyain1</t>
  </si>
  <si>
    <t>ज्यैन111</t>
  </si>
  <si>
    <t>chyain2</t>
  </si>
  <si>
    <t>ज्यैन121</t>
  </si>
  <si>
    <t>chyain3</t>
  </si>
  <si>
    <t>ज्यैन131</t>
  </si>
  <si>
    <t>chyaim1</t>
  </si>
  <si>
    <t>ज्यैम11</t>
  </si>
  <si>
    <t>chyaim2</t>
  </si>
  <si>
    <t>ज्यैम21</t>
  </si>
  <si>
    <t>chyaim3</t>
  </si>
  <si>
    <t>ज्यैम31</t>
  </si>
  <si>
    <t>chyo1</t>
  </si>
  <si>
    <t>ज्यो11</t>
  </si>
  <si>
    <t>chyo2</t>
  </si>
  <si>
    <t>ज्यो21</t>
  </si>
  <si>
    <t>chyo3</t>
  </si>
  <si>
    <t>ज्यो31</t>
  </si>
  <si>
    <t>chyone11</t>
  </si>
  <si>
    <t>ज्योन111</t>
  </si>
  <si>
    <t>chyone12</t>
  </si>
  <si>
    <t>ज्योन121</t>
  </si>
  <si>
    <t>chyone13</t>
  </si>
  <si>
    <t>ज्योन131</t>
  </si>
  <si>
    <t>chyone21</t>
  </si>
  <si>
    <t>ज्योन211</t>
  </si>
  <si>
    <t>chyone22</t>
  </si>
  <si>
    <t>ज्योन221</t>
  </si>
  <si>
    <t>chyone23</t>
  </si>
  <si>
    <t>ज्योन231</t>
  </si>
  <si>
    <t>chyone31</t>
  </si>
  <si>
    <t>ज्योन311</t>
  </si>
  <si>
    <t>chyone32</t>
  </si>
  <si>
    <t>ज्योन321</t>
  </si>
  <si>
    <t>chyone33</t>
  </si>
  <si>
    <t>ज्योन331</t>
  </si>
  <si>
    <t>chyOat</t>
  </si>
  <si>
    <t>ज्योट1</t>
  </si>
  <si>
    <t>chyOap</t>
  </si>
  <si>
    <t>ज्योप1</t>
  </si>
  <si>
    <t>chyau1</t>
  </si>
  <si>
    <t>ज्यौ11</t>
  </si>
  <si>
    <t>chyau2</t>
  </si>
  <si>
    <t>ज्यौ21</t>
  </si>
  <si>
    <t>chyau3</t>
  </si>
  <si>
    <t>ज्यौ31</t>
  </si>
  <si>
    <t>chyoun1</t>
  </si>
  <si>
    <t>ज्यौन11</t>
  </si>
  <si>
    <t>chyoun2</t>
  </si>
  <si>
    <t>ज्यौन21</t>
  </si>
  <si>
    <t>chyoun3</t>
  </si>
  <si>
    <t>ज्यौन31</t>
  </si>
  <si>
    <t>chyout</t>
  </si>
  <si>
    <t>ज्यौत1</t>
  </si>
  <si>
    <t>chyan1</t>
  </si>
  <si>
    <t>ज्यं111</t>
  </si>
  <si>
    <t>chyan2</t>
  </si>
  <si>
    <t>ज्यं121</t>
  </si>
  <si>
    <t>chyan3</t>
  </si>
  <si>
    <t>ज्यं131</t>
  </si>
  <si>
    <t>chyam1</t>
  </si>
  <si>
    <t>ज्यं211</t>
  </si>
  <si>
    <t>chyam2</t>
  </si>
  <si>
    <t>ज्यं221</t>
  </si>
  <si>
    <t>chyam3</t>
  </si>
  <si>
    <t>ज्यं231</t>
  </si>
  <si>
    <t>ज्यं311</t>
  </si>
  <si>
    <t>ज्यं321</t>
  </si>
  <si>
    <t>chyam4</t>
  </si>
  <si>
    <t>ज्यं41</t>
  </si>
  <si>
    <t>ज्य12</t>
  </si>
  <si>
    <t>ज्या22</t>
  </si>
  <si>
    <t>ज्या32</t>
  </si>
  <si>
    <t>ज्याइन12</t>
  </si>
  <si>
    <t>ज्याइन22</t>
  </si>
  <si>
    <t>ज्याइन32</t>
  </si>
  <si>
    <t>ज्यत12</t>
  </si>
  <si>
    <t>ज्यत22</t>
  </si>
  <si>
    <t>ज्यत32</t>
  </si>
  <si>
    <t>ज्यत42</t>
  </si>
  <si>
    <t>ज्यत52</t>
  </si>
  <si>
    <t>ज्यि12</t>
  </si>
  <si>
    <t>ज्यि22</t>
  </si>
  <si>
    <t>ज्यि32</t>
  </si>
  <si>
    <t>ज्यिन12</t>
  </si>
  <si>
    <t>ज्यिन22</t>
  </si>
  <si>
    <t>ဇြင်္</t>
  </si>
  <si>
    <t>ज्यिं22</t>
  </si>
  <si>
    <t>ज्यिन32</t>
  </si>
  <si>
    <t>ज्ये?12</t>
  </si>
  <si>
    <t>ज्ये?22</t>
  </si>
  <si>
    <t>ज्यु12</t>
  </si>
  <si>
    <t>ज्यु22</t>
  </si>
  <si>
    <t>ज्यु32</t>
  </si>
  <si>
    <t>ज्युन112</t>
  </si>
  <si>
    <t>ज्युन122</t>
  </si>
  <si>
    <t>ज्युन132</t>
  </si>
  <si>
    <t>ज्युन212</t>
  </si>
  <si>
    <t>ज्युन222</t>
  </si>
  <si>
    <t>ज्युन232</t>
  </si>
  <si>
    <t>ज्युन312</t>
  </si>
  <si>
    <t>ज्युन322</t>
  </si>
  <si>
    <t>ज्युन332</t>
  </si>
  <si>
    <t>ज्युत12</t>
  </si>
  <si>
    <t>ज्युत22</t>
  </si>
  <si>
    <t>ज्ये12</t>
  </si>
  <si>
    <t>ज्ये22</t>
  </si>
  <si>
    <t>ज्ये32</t>
  </si>
  <si>
    <t>ဇြယ့်</t>
  </si>
  <si>
    <t>ज्ये³¹112</t>
  </si>
  <si>
    <t>ज्ये³¹122</t>
  </si>
  <si>
    <t>ज्ये³¹132</t>
  </si>
  <si>
    <t>ज्ये³¹212</t>
  </si>
  <si>
    <t>ज्ये³¹222</t>
  </si>
  <si>
    <t>ज्ये³¹232</t>
  </si>
  <si>
    <t>ज्येत2</t>
  </si>
  <si>
    <t>ज्यै12</t>
  </si>
  <si>
    <t>ज्यै22</t>
  </si>
  <si>
    <t>ज्यैन112</t>
  </si>
  <si>
    <t>ज्यैन122</t>
  </si>
  <si>
    <t>ज्यैन132</t>
  </si>
  <si>
    <t>ज्यैम12</t>
  </si>
  <si>
    <t>ज्यैम22</t>
  </si>
  <si>
    <t>ज्यैम32</t>
  </si>
  <si>
    <t>ज्यो12</t>
  </si>
  <si>
    <t>ज्यो22</t>
  </si>
  <si>
    <t>ज्यो32</t>
  </si>
  <si>
    <t>ज्योन112</t>
  </si>
  <si>
    <t>ज्योन122</t>
  </si>
  <si>
    <t>ज्योन132</t>
  </si>
  <si>
    <t>ज्योन212</t>
  </si>
  <si>
    <t>ज्योन222</t>
  </si>
  <si>
    <t>ज्योन232</t>
  </si>
  <si>
    <t>ज्योन312</t>
  </si>
  <si>
    <t>ज्योन322</t>
  </si>
  <si>
    <t>ज्योन332</t>
  </si>
  <si>
    <t>ज्योट2</t>
  </si>
  <si>
    <t>ज्योप2</t>
  </si>
  <si>
    <t>ज्यौ12</t>
  </si>
  <si>
    <t>ज्यौ22</t>
  </si>
  <si>
    <t>ज्यौ32</t>
  </si>
  <si>
    <t>ज्यौन12</t>
  </si>
  <si>
    <t>ज्यौन22</t>
  </si>
  <si>
    <t>ज्यौन32</t>
  </si>
  <si>
    <t>ज्यौत2</t>
  </si>
  <si>
    <t>ज्यं112</t>
  </si>
  <si>
    <t>ज्यं122</t>
  </si>
  <si>
    <t>ज्यं132</t>
  </si>
  <si>
    <t>ज्यं212</t>
  </si>
  <si>
    <t>ज्यं222</t>
  </si>
  <si>
    <t>ज्यं232</t>
  </si>
  <si>
    <t>ज्यं312</t>
  </si>
  <si>
    <t>ज्यं322</t>
  </si>
  <si>
    <t>ज्यं42</t>
  </si>
  <si>
    <t>hcha1</t>
  </si>
  <si>
    <t>ज्ह1</t>
  </si>
  <si>
    <t>ज्ह11</t>
  </si>
  <si>
    <t>hcha2</t>
  </si>
  <si>
    <t>ज्हा2</t>
  </si>
  <si>
    <t>ज्हा21</t>
  </si>
  <si>
    <t>hcha3</t>
  </si>
  <si>
    <t>ज्हा3</t>
  </si>
  <si>
    <t>ज्हा31</t>
  </si>
  <si>
    <t>hchine1</t>
  </si>
  <si>
    <t>ज्हाइन1</t>
  </si>
  <si>
    <t>ज्हाइन11</t>
  </si>
  <si>
    <t>hchine2</t>
  </si>
  <si>
    <t>ज्हाइन2</t>
  </si>
  <si>
    <t>ज्हाइन21</t>
  </si>
  <si>
    <t>hchine3</t>
  </si>
  <si>
    <t>ज्हाइन3</t>
  </si>
  <si>
    <t>ज्हाइन31</t>
  </si>
  <si>
    <t>hchite/ ike</t>
  </si>
  <si>
    <t>ज्हाइ</t>
  </si>
  <si>
    <t>ज्हाइ1</t>
  </si>
  <si>
    <t>hchut1</t>
  </si>
  <si>
    <t>ज्हत1</t>
  </si>
  <si>
    <t>ज्हत11</t>
  </si>
  <si>
    <t>hchut2</t>
  </si>
  <si>
    <t>ज्हत2</t>
  </si>
  <si>
    <t>ज्हत21</t>
  </si>
  <si>
    <t>hchut3</t>
  </si>
  <si>
    <t>ज्हत3</t>
  </si>
  <si>
    <t>ज्हत31</t>
  </si>
  <si>
    <t>hchut4</t>
  </si>
  <si>
    <t>ज्हत4</t>
  </si>
  <si>
    <t>ज्हत41</t>
  </si>
  <si>
    <t>hchut5</t>
  </si>
  <si>
    <t>ज्हत5</t>
  </si>
  <si>
    <t>ज्हत51</t>
  </si>
  <si>
    <t>hchi1</t>
  </si>
  <si>
    <t>ज्हि1</t>
  </si>
  <si>
    <t>ज्हि11</t>
  </si>
  <si>
    <t>hchi2</t>
  </si>
  <si>
    <t>ज्हि2</t>
  </si>
  <si>
    <t>ज्हि21</t>
  </si>
  <si>
    <t>hchi3</t>
  </si>
  <si>
    <t>ज्हि3</t>
  </si>
  <si>
    <t>ज्हि31</t>
  </si>
  <si>
    <t>hchin1</t>
  </si>
  <si>
    <t>ज्हिन1</t>
  </si>
  <si>
    <t>ज्हिन11</t>
  </si>
  <si>
    <t>hchin21</t>
  </si>
  <si>
    <t>ज्हिन2</t>
  </si>
  <si>
    <t>ज्हिन21</t>
  </si>
  <si>
    <t>ဇှင်္</t>
  </si>
  <si>
    <t>hchin22</t>
  </si>
  <si>
    <t>ज्हिं2</t>
  </si>
  <si>
    <t>ज्हिं21</t>
  </si>
  <si>
    <t>hchin3</t>
  </si>
  <si>
    <t>ज्हिन3</t>
  </si>
  <si>
    <t>ज्हिन31</t>
  </si>
  <si>
    <t>hchit1</t>
  </si>
  <si>
    <t>ज्हे?1</t>
  </si>
  <si>
    <t>ज्हे?11</t>
  </si>
  <si>
    <t>hchit2</t>
  </si>
  <si>
    <t>ज्हे?2</t>
  </si>
  <si>
    <t>ज्हे?21</t>
  </si>
  <si>
    <t>hchu1</t>
  </si>
  <si>
    <t>ज्हु1</t>
  </si>
  <si>
    <t>ज्हु11</t>
  </si>
  <si>
    <t>hchu2</t>
  </si>
  <si>
    <t>ज्हु2</t>
  </si>
  <si>
    <t>ज्हु21</t>
  </si>
  <si>
    <t>hchu3</t>
  </si>
  <si>
    <t>ज्हु3</t>
  </si>
  <si>
    <t>ज्हु31</t>
  </si>
  <si>
    <t>hchoon11</t>
  </si>
  <si>
    <t>ज्हुन11</t>
  </si>
  <si>
    <t>ज्हुन111</t>
  </si>
  <si>
    <t>hchoon12</t>
  </si>
  <si>
    <t>ज्हुन12</t>
  </si>
  <si>
    <t>ज्हुन121</t>
  </si>
  <si>
    <t>hchoon13</t>
  </si>
  <si>
    <t>ज्हुन13</t>
  </si>
  <si>
    <t>ज्हुन131</t>
  </si>
  <si>
    <t>hchoon21</t>
  </si>
  <si>
    <t>ज्हुन21</t>
  </si>
  <si>
    <t>ज्हुन211</t>
  </si>
  <si>
    <t>hchoon22</t>
  </si>
  <si>
    <t>ज्हुन22</t>
  </si>
  <si>
    <t>ज्हुन221</t>
  </si>
  <si>
    <t>hchoon23</t>
  </si>
  <si>
    <t>ज्हुन23</t>
  </si>
  <si>
    <t>ज्हुन231</t>
  </si>
  <si>
    <t>hchoon31</t>
  </si>
  <si>
    <t>ज्हुन31</t>
  </si>
  <si>
    <t>ज्हुन311</t>
  </si>
  <si>
    <t>hchoon32</t>
  </si>
  <si>
    <t>ज्हुन32</t>
  </si>
  <si>
    <t>ज्हुन321</t>
  </si>
  <si>
    <t>hchoon33</t>
  </si>
  <si>
    <t>ज्हुन33</t>
  </si>
  <si>
    <t>ज्हुन331</t>
  </si>
  <si>
    <t>hchoot1</t>
  </si>
  <si>
    <t>ज्हुत1</t>
  </si>
  <si>
    <t>ज्हुत11</t>
  </si>
  <si>
    <t>hchoot2</t>
  </si>
  <si>
    <t>ज्हुत2</t>
  </si>
  <si>
    <t>ज्हुत21</t>
  </si>
  <si>
    <t>hchay1</t>
  </si>
  <si>
    <t>ज्हे1</t>
  </si>
  <si>
    <t>ज्हे11</t>
  </si>
  <si>
    <t>hchay2</t>
  </si>
  <si>
    <t>ज्हे2</t>
  </si>
  <si>
    <t>ज्हे21</t>
  </si>
  <si>
    <t>hchay3</t>
  </si>
  <si>
    <t>ज्हे3</t>
  </si>
  <si>
    <t>ज्हे31</t>
  </si>
  <si>
    <t>ဇှယ့်</t>
  </si>
  <si>
    <t>hcheare11</t>
  </si>
  <si>
    <t>ज्हे³¹11</t>
  </si>
  <si>
    <t>ज्हे³¹111</t>
  </si>
  <si>
    <t>hcheare12</t>
  </si>
  <si>
    <t>ज्हे³¹12</t>
  </si>
  <si>
    <t>ज्हे³¹121</t>
  </si>
  <si>
    <t>hcheare13</t>
  </si>
  <si>
    <t>ज्हे³¹13</t>
  </si>
  <si>
    <t>ज्हे³¹131</t>
  </si>
  <si>
    <t>hcheare21</t>
  </si>
  <si>
    <t>ज्हे³¹21</t>
  </si>
  <si>
    <t>ज्हे³¹211</t>
  </si>
  <si>
    <t>hcheare22</t>
  </si>
  <si>
    <t>ज्हे³¹22</t>
  </si>
  <si>
    <t>ज्हे³¹221</t>
  </si>
  <si>
    <t>hcheare23</t>
  </si>
  <si>
    <t>ज्हे³¹23</t>
  </si>
  <si>
    <t>ज्हे³¹231</t>
  </si>
  <si>
    <t>hchet1</t>
  </si>
  <si>
    <t>ज्हेत</t>
  </si>
  <si>
    <t>ज्हेत1</t>
  </si>
  <si>
    <t>hchate1</t>
  </si>
  <si>
    <t>ज्है1</t>
  </si>
  <si>
    <t>ज्है11</t>
  </si>
  <si>
    <t>hchate2</t>
  </si>
  <si>
    <t>ज्है2</t>
  </si>
  <si>
    <t>ज्है21</t>
  </si>
  <si>
    <t>hchain1</t>
  </si>
  <si>
    <t>ज्हैन11</t>
  </si>
  <si>
    <t>ज्हैन111</t>
  </si>
  <si>
    <t>hchain2</t>
  </si>
  <si>
    <t>ज्हैन12</t>
  </si>
  <si>
    <t>ज्हैन121</t>
  </si>
  <si>
    <t>hchain3</t>
  </si>
  <si>
    <t>ज्हैन13</t>
  </si>
  <si>
    <t>ज्हैन131</t>
  </si>
  <si>
    <t>hchaim1</t>
  </si>
  <si>
    <t>ज्हैम1</t>
  </si>
  <si>
    <t>ज्हैम11</t>
  </si>
  <si>
    <t>hchaim2</t>
  </si>
  <si>
    <t>ज्हैम2</t>
  </si>
  <si>
    <t>ज्हैम21</t>
  </si>
  <si>
    <t>hchaim3</t>
  </si>
  <si>
    <t>ज्हैम3</t>
  </si>
  <si>
    <t>ज्हैम31</t>
  </si>
  <si>
    <t>hcho1</t>
  </si>
  <si>
    <t>ज्हो1</t>
  </si>
  <si>
    <t>ज्हो11</t>
  </si>
  <si>
    <t>hcho2</t>
  </si>
  <si>
    <t>ज्हो2</t>
  </si>
  <si>
    <t>ज्हो21</t>
  </si>
  <si>
    <t>hcho3</t>
  </si>
  <si>
    <t>ज्हो3</t>
  </si>
  <si>
    <t>ज्हो31</t>
  </si>
  <si>
    <t>hchone11</t>
  </si>
  <si>
    <t>ज्होन11</t>
  </si>
  <si>
    <t>ज्होन111</t>
  </si>
  <si>
    <t>hchone12</t>
  </si>
  <si>
    <t>ज्होन12</t>
  </si>
  <si>
    <t>ज्होन121</t>
  </si>
  <si>
    <t>hchone13</t>
  </si>
  <si>
    <t>ज्होन13</t>
  </si>
  <si>
    <t>ज्होन131</t>
  </si>
  <si>
    <t>hchone21</t>
  </si>
  <si>
    <t>ज्होन21</t>
  </si>
  <si>
    <t>ज्होन211</t>
  </si>
  <si>
    <t>hchone22</t>
  </si>
  <si>
    <t>ज्होन22</t>
  </si>
  <si>
    <t>ज्होन221</t>
  </si>
  <si>
    <t>hchone23</t>
  </si>
  <si>
    <t>ज्होन23</t>
  </si>
  <si>
    <t>ज्होन231</t>
  </si>
  <si>
    <t>hchone31</t>
  </si>
  <si>
    <t>ज्होन31</t>
  </si>
  <si>
    <t>ज्होन311</t>
  </si>
  <si>
    <t>hchone32</t>
  </si>
  <si>
    <t>ज्होन32</t>
  </si>
  <si>
    <t>ज्होन321</t>
  </si>
  <si>
    <t>hchone33</t>
  </si>
  <si>
    <t>ज्होन33</t>
  </si>
  <si>
    <t>ज्होन331</t>
  </si>
  <si>
    <t>hchOat</t>
  </si>
  <si>
    <t>ज्होट</t>
  </si>
  <si>
    <t>ज्होट1</t>
  </si>
  <si>
    <t>hchOap</t>
  </si>
  <si>
    <t>ज्होप</t>
  </si>
  <si>
    <t>ज्होप1</t>
  </si>
  <si>
    <t>hchau1</t>
  </si>
  <si>
    <t>ज्हौ1</t>
  </si>
  <si>
    <t>ज्हौ11</t>
  </si>
  <si>
    <t>hchau2</t>
  </si>
  <si>
    <t>ज्हौ2</t>
  </si>
  <si>
    <t>ज्हौ21</t>
  </si>
  <si>
    <t>hchau3</t>
  </si>
  <si>
    <t>ज्हौ3</t>
  </si>
  <si>
    <t>ज्हौ31</t>
  </si>
  <si>
    <t>hchoun1</t>
  </si>
  <si>
    <t>ज्हौन1</t>
  </si>
  <si>
    <t>ज्हौन11</t>
  </si>
  <si>
    <t>hchoun2</t>
  </si>
  <si>
    <t>ज्हौन2</t>
  </si>
  <si>
    <t>ज्हौन21</t>
  </si>
  <si>
    <t>hchoun3</t>
  </si>
  <si>
    <t>ज्हौन3</t>
  </si>
  <si>
    <t>ज्हौन31</t>
  </si>
  <si>
    <t>hchout</t>
  </si>
  <si>
    <t>ज्हौत</t>
  </si>
  <si>
    <t>ज्हौत1</t>
  </si>
  <si>
    <t>hchan1</t>
  </si>
  <si>
    <t>ज्हं11</t>
  </si>
  <si>
    <t>ज्हं111</t>
  </si>
  <si>
    <t>hchan2</t>
  </si>
  <si>
    <t>ज्हं12</t>
  </si>
  <si>
    <t>ज्हं121</t>
  </si>
  <si>
    <t>hchan3</t>
  </si>
  <si>
    <t>ज्हं13</t>
  </si>
  <si>
    <t>ज्हं131</t>
  </si>
  <si>
    <t>hcham1</t>
  </si>
  <si>
    <t>ज्हं21</t>
  </si>
  <si>
    <t>ज्हं211</t>
  </si>
  <si>
    <t>hcham2</t>
  </si>
  <si>
    <t>ज्हं22</t>
  </si>
  <si>
    <t>ज्हं221</t>
  </si>
  <si>
    <t>hcham3</t>
  </si>
  <si>
    <t>ज्हं23</t>
  </si>
  <si>
    <t>ज्हं231</t>
  </si>
  <si>
    <t>ज्हं31</t>
  </si>
  <si>
    <t>ज्हं311</t>
  </si>
  <si>
    <t>ज्हं32</t>
  </si>
  <si>
    <t>ज्हं321</t>
  </si>
  <si>
    <t>hcham4</t>
  </si>
  <si>
    <t>ज्हं4</t>
  </si>
  <si>
    <t>ज्हं41</t>
  </si>
  <si>
    <t>chwa1</t>
  </si>
  <si>
    <t>ज्व1</t>
  </si>
  <si>
    <t>ज्व11</t>
  </si>
  <si>
    <t>chwa2</t>
  </si>
  <si>
    <t>ज्वा21</t>
  </si>
  <si>
    <t>chwa3</t>
  </si>
  <si>
    <t>ज्वा31</t>
  </si>
  <si>
    <t>chwine1</t>
  </si>
  <si>
    <t>ज्वाइन11</t>
  </si>
  <si>
    <t>chwine2</t>
  </si>
  <si>
    <t>ज्वाइन21</t>
  </si>
  <si>
    <t>chwine3</t>
  </si>
  <si>
    <t>ज्वाइन31</t>
  </si>
  <si>
    <t>chwite/ ike</t>
  </si>
  <si>
    <t>ज्वाइ</t>
  </si>
  <si>
    <t>जुत13</t>
  </si>
  <si>
    <t>जुत23</t>
  </si>
  <si>
    <t>chwut3</t>
  </si>
  <si>
    <t>ज्वत31</t>
  </si>
  <si>
    <t>chwut4</t>
  </si>
  <si>
    <t>ज्वत41</t>
  </si>
  <si>
    <t>chwut5</t>
  </si>
  <si>
    <t>ज्वत51</t>
  </si>
  <si>
    <t>chwi1</t>
  </si>
  <si>
    <t>ज्वि11</t>
  </si>
  <si>
    <t>chwi2</t>
  </si>
  <si>
    <t>ज्वि21</t>
  </si>
  <si>
    <t>chwi3</t>
  </si>
  <si>
    <t>ज्वि31</t>
  </si>
  <si>
    <t>chwin1</t>
  </si>
  <si>
    <t>ज्विन11</t>
  </si>
  <si>
    <t>chwin21</t>
  </si>
  <si>
    <t>ज्विन21</t>
  </si>
  <si>
    <t>ဇွင်္</t>
  </si>
  <si>
    <t>chwin22</t>
  </si>
  <si>
    <t>ज्विं2</t>
  </si>
  <si>
    <t>ज्विं21</t>
  </si>
  <si>
    <t>chwin3</t>
  </si>
  <si>
    <t>ज्विन31</t>
  </si>
  <si>
    <t>chwit1</t>
  </si>
  <si>
    <t>ज्वे?1</t>
  </si>
  <si>
    <t>ज्वे?11</t>
  </si>
  <si>
    <t>chwit2</t>
  </si>
  <si>
    <t>ज्वे?2</t>
  </si>
  <si>
    <t>ज्वे?21</t>
  </si>
  <si>
    <t>chwu1</t>
  </si>
  <si>
    <t>ज्वु11</t>
  </si>
  <si>
    <t>chwu2</t>
  </si>
  <si>
    <t>ज्वु21</t>
  </si>
  <si>
    <t>chwu3</t>
  </si>
  <si>
    <t>ज्वु31</t>
  </si>
  <si>
    <t>जुन113</t>
  </si>
  <si>
    <t>जुन123</t>
  </si>
  <si>
    <t>जुन133</t>
  </si>
  <si>
    <t>जुन213</t>
  </si>
  <si>
    <t>जुन223</t>
  </si>
  <si>
    <t>जुन233</t>
  </si>
  <si>
    <t>जुन313</t>
  </si>
  <si>
    <t>जुन323</t>
  </si>
  <si>
    <t>जुन333</t>
  </si>
  <si>
    <t>जुत14</t>
  </si>
  <si>
    <t>जुत24</t>
  </si>
  <si>
    <t>chway1</t>
  </si>
  <si>
    <t>ज्वे11</t>
  </si>
  <si>
    <t>chway2</t>
  </si>
  <si>
    <t>ज्वे21</t>
  </si>
  <si>
    <t>chway3</t>
  </si>
  <si>
    <t>ज्वे31</t>
  </si>
  <si>
    <t>ဇွယ့်</t>
  </si>
  <si>
    <t>chweare11</t>
  </si>
  <si>
    <t>ज्वे³¹111</t>
  </si>
  <si>
    <t>chweare12</t>
  </si>
  <si>
    <t>ज्वे³¹121</t>
  </si>
  <si>
    <t>chweare13</t>
  </si>
  <si>
    <t>ज्वे³¹131</t>
  </si>
  <si>
    <t>chweare21</t>
  </si>
  <si>
    <t>ज्वे³¹211</t>
  </si>
  <si>
    <t>chweare22</t>
  </si>
  <si>
    <t>ज्वे³¹221</t>
  </si>
  <si>
    <t>chweare23</t>
  </si>
  <si>
    <t>ज्वे³¹231</t>
  </si>
  <si>
    <t>chwet1</t>
  </si>
  <si>
    <t>ज्वेत1</t>
  </si>
  <si>
    <t>chwate1</t>
  </si>
  <si>
    <t>ज्वै11</t>
  </si>
  <si>
    <t>chwate2</t>
  </si>
  <si>
    <t>ज्वै21</t>
  </si>
  <si>
    <t>chwain1</t>
  </si>
  <si>
    <t>ज्वैन111</t>
  </si>
  <si>
    <t>chwain2</t>
  </si>
  <si>
    <t>ज्वैन121</t>
  </si>
  <si>
    <t>chwain3</t>
  </si>
  <si>
    <t>ज्वैन131</t>
  </si>
  <si>
    <t>chwaim1</t>
  </si>
  <si>
    <t>ज्वैम11</t>
  </si>
  <si>
    <t>chwaim2</t>
  </si>
  <si>
    <t>ज्वैम21</t>
  </si>
  <si>
    <t>chwaim3</t>
  </si>
  <si>
    <t>ज्वैम31</t>
  </si>
  <si>
    <t>chwo1</t>
  </si>
  <si>
    <t>ज्वो11</t>
  </si>
  <si>
    <t>chwo2</t>
  </si>
  <si>
    <t>ज्वो21</t>
  </si>
  <si>
    <t>chwo3</t>
  </si>
  <si>
    <t>ज्वो31</t>
  </si>
  <si>
    <t>chwone11</t>
  </si>
  <si>
    <t>ज्वोन111</t>
  </si>
  <si>
    <t>chwone12</t>
  </si>
  <si>
    <t>ज्वोन121</t>
  </si>
  <si>
    <t>chwone13</t>
  </si>
  <si>
    <t>ज्वोन131</t>
  </si>
  <si>
    <t>chwone21</t>
  </si>
  <si>
    <t>ज्वोन211</t>
  </si>
  <si>
    <t>chwone22</t>
  </si>
  <si>
    <t>ज्वोन221</t>
  </si>
  <si>
    <t>chwone23</t>
  </si>
  <si>
    <t>ज्वोन231</t>
  </si>
  <si>
    <t>chwone31</t>
  </si>
  <si>
    <t>ज्वोन311</t>
  </si>
  <si>
    <t>chwone32</t>
  </si>
  <si>
    <t>ज्वोन321</t>
  </si>
  <si>
    <t>chwone33</t>
  </si>
  <si>
    <t>ज्वोन331</t>
  </si>
  <si>
    <t>chwOat</t>
  </si>
  <si>
    <t>ज्वोट1</t>
  </si>
  <si>
    <t>chwOap</t>
  </si>
  <si>
    <t>ज्वोप1</t>
  </si>
  <si>
    <t>chwau1</t>
  </si>
  <si>
    <t>ज्वौ11</t>
  </si>
  <si>
    <t>chwau2</t>
  </si>
  <si>
    <t>ज्वौ21</t>
  </si>
  <si>
    <t>chwau3</t>
  </si>
  <si>
    <t>ज्वौ31</t>
  </si>
  <si>
    <t>chwoun1</t>
  </si>
  <si>
    <t>ज्वौन11</t>
  </si>
  <si>
    <t>chwoun2</t>
  </si>
  <si>
    <t>ज्वौन21</t>
  </si>
  <si>
    <t>chwoun3</t>
  </si>
  <si>
    <t>ज्वौन31</t>
  </si>
  <si>
    <t>chwout</t>
  </si>
  <si>
    <t>ज्वौत1</t>
  </si>
  <si>
    <t>जुन114</t>
  </si>
  <si>
    <t>जुन124</t>
  </si>
  <si>
    <t>जुन134</t>
  </si>
  <si>
    <t>जुन214</t>
  </si>
  <si>
    <t>जुन224</t>
  </si>
  <si>
    <t>जुन234</t>
  </si>
  <si>
    <t>जुन314</t>
  </si>
  <si>
    <t>जुन324</t>
  </si>
  <si>
    <t>chwam4</t>
  </si>
  <si>
    <t>ज्वं41</t>
  </si>
  <si>
    <t>ज्हव1</t>
  </si>
  <si>
    <t>ज्हव11</t>
  </si>
  <si>
    <t>ज्हवा2</t>
  </si>
  <si>
    <t>ज्हवा21</t>
  </si>
  <si>
    <t>ज्हवा3</t>
  </si>
  <si>
    <t>ज्हवा31</t>
  </si>
  <si>
    <t>ज्हवाइन1</t>
  </si>
  <si>
    <t>ज्हवाइन11</t>
  </si>
  <si>
    <t>ज्हवाइन2</t>
  </si>
  <si>
    <t>ज्हवाइन21</t>
  </si>
  <si>
    <t>ज्हवाइन3</t>
  </si>
  <si>
    <t>ज्हवाइन31</t>
  </si>
  <si>
    <t>ज्हवाइ</t>
  </si>
  <si>
    <t>ज्हवाइ1</t>
  </si>
  <si>
    <t>chwut1</t>
  </si>
  <si>
    <t>ज्हवत1</t>
  </si>
  <si>
    <t>ज्हवत11</t>
  </si>
  <si>
    <t>chwut2</t>
  </si>
  <si>
    <t>ज्हवत2</t>
  </si>
  <si>
    <t>ज्हवत21</t>
  </si>
  <si>
    <t>ज्हवत3</t>
  </si>
  <si>
    <t>ज्हवत31</t>
  </si>
  <si>
    <t>ज्हवत4</t>
  </si>
  <si>
    <t>ज्हवत41</t>
  </si>
  <si>
    <t>ज्हवत5</t>
  </si>
  <si>
    <t>ज्हवत51</t>
  </si>
  <si>
    <t>ज्हवि1</t>
  </si>
  <si>
    <t>ज्हवि11</t>
  </si>
  <si>
    <t>ज्हवि2</t>
  </si>
  <si>
    <t>ज्हवि21</t>
  </si>
  <si>
    <t>ज्हवि3</t>
  </si>
  <si>
    <t>ज्हवि31</t>
  </si>
  <si>
    <t>ज्हविन1</t>
  </si>
  <si>
    <t>ज्हविन11</t>
  </si>
  <si>
    <t>ज्हविन2</t>
  </si>
  <si>
    <t>ज्हविन21</t>
  </si>
  <si>
    <t>ဇွှင်္</t>
  </si>
  <si>
    <t>ज्हविं2</t>
  </si>
  <si>
    <t>ज्हविं21</t>
  </si>
  <si>
    <t>ज्हविन3</t>
  </si>
  <si>
    <t>ज्हविन31</t>
  </si>
  <si>
    <t>ज्हवे?1</t>
  </si>
  <si>
    <t>ज्हवे?11</t>
  </si>
  <si>
    <t>ज्हवे?2</t>
  </si>
  <si>
    <t>ज्हवे?21</t>
  </si>
  <si>
    <t>ज्हवु1</t>
  </si>
  <si>
    <t>ज्हवु11</t>
  </si>
  <si>
    <t>ज्हवु2</t>
  </si>
  <si>
    <t>ज्हवु21</t>
  </si>
  <si>
    <t>ज्हवु3</t>
  </si>
  <si>
    <t>ज्हवु31</t>
  </si>
  <si>
    <t>जुन115</t>
  </si>
  <si>
    <t>जुन125</t>
  </si>
  <si>
    <t>जुन135</t>
  </si>
  <si>
    <t>जुन215</t>
  </si>
  <si>
    <t>जुन225</t>
  </si>
  <si>
    <t>जुन235</t>
  </si>
  <si>
    <t>जुन315</t>
  </si>
  <si>
    <t>जुन325</t>
  </si>
  <si>
    <t>जुन334</t>
  </si>
  <si>
    <t>जुत15</t>
  </si>
  <si>
    <t>जुत25</t>
  </si>
  <si>
    <t>ज्हवे1</t>
  </si>
  <si>
    <t>ज्हवे11</t>
  </si>
  <si>
    <t>ज्हवे2</t>
  </si>
  <si>
    <t>ज्हवे21</t>
  </si>
  <si>
    <t>ज्हवे3</t>
  </si>
  <si>
    <t>ज्हवे31</t>
  </si>
  <si>
    <t>ဇွှယ့်</t>
  </si>
  <si>
    <t>ज्हवे³¹11</t>
  </si>
  <si>
    <t>ज्हवे³¹111</t>
  </si>
  <si>
    <t>ज्हवे³¹12</t>
  </si>
  <si>
    <t>ज्हवे³¹121</t>
  </si>
  <si>
    <t>ज्हवे³¹13</t>
  </si>
  <si>
    <t>ज्हवे³¹131</t>
  </si>
  <si>
    <t>ज्हवे³¹21</t>
  </si>
  <si>
    <t>ज्हवे³¹211</t>
  </si>
  <si>
    <t>ज्हवे³¹22</t>
  </si>
  <si>
    <t>ज्हवे³¹221</t>
  </si>
  <si>
    <t>ज्हवे³¹23</t>
  </si>
  <si>
    <t>ज्हवे³¹231</t>
  </si>
  <si>
    <t>ज्हवेत</t>
  </si>
  <si>
    <t>ज्हवेत1</t>
  </si>
  <si>
    <t>ज्हवै1</t>
  </si>
  <si>
    <t>ज्हवै11</t>
  </si>
  <si>
    <t>ज्हवै2</t>
  </si>
  <si>
    <t>ज्हवै21</t>
  </si>
  <si>
    <t>ज्हवैन11</t>
  </si>
  <si>
    <t>ज्हवैन111</t>
  </si>
  <si>
    <t>ज्हवैन12</t>
  </si>
  <si>
    <t>ज्हवैन121</t>
  </si>
  <si>
    <t>ज्हवैन13</t>
  </si>
  <si>
    <t>ज्हवैन131</t>
  </si>
  <si>
    <t>ज्हवैम1</t>
  </si>
  <si>
    <t>ज्हवैम11</t>
  </si>
  <si>
    <t>ज्हवैम2</t>
  </si>
  <si>
    <t>ज्हवैम21</t>
  </si>
  <si>
    <t>ज्हवैम3</t>
  </si>
  <si>
    <t>ज्हवैम31</t>
  </si>
  <si>
    <t>ज्हवो1</t>
  </si>
  <si>
    <t>ज्हवो11</t>
  </si>
  <si>
    <t>ज्हवो2</t>
  </si>
  <si>
    <t>ज्हवो21</t>
  </si>
  <si>
    <t>ज्हवो3</t>
  </si>
  <si>
    <t>ज्हवो31</t>
  </si>
  <si>
    <t>ज्हवोन11</t>
  </si>
  <si>
    <t>ज्हवोन111</t>
  </si>
  <si>
    <t>ज्हवोन12</t>
  </si>
  <si>
    <t>ज्हवोन121</t>
  </si>
  <si>
    <t>ज्हवोन13</t>
  </si>
  <si>
    <t>ज्हवोन131</t>
  </si>
  <si>
    <t>ज्हवोन21</t>
  </si>
  <si>
    <t>ज्हवोन211</t>
  </si>
  <si>
    <t>ज्हवोन22</t>
  </si>
  <si>
    <t>ज्हवोन221</t>
  </si>
  <si>
    <t>ज्हवोन23</t>
  </si>
  <si>
    <t>ज्हवोन231</t>
  </si>
  <si>
    <t>ज्हवोन31</t>
  </si>
  <si>
    <t>ज्हवोन311</t>
  </si>
  <si>
    <t>ज्हवोन32</t>
  </si>
  <si>
    <t>ज्हवोन321</t>
  </si>
  <si>
    <t>ज्हवोन33</t>
  </si>
  <si>
    <t>ज्हवोन331</t>
  </si>
  <si>
    <t>ज्हवोट</t>
  </si>
  <si>
    <t>ज्हवोट1</t>
  </si>
  <si>
    <t>ज्हवोप</t>
  </si>
  <si>
    <t>ज्हवोप1</t>
  </si>
  <si>
    <t>ज्हवौ1</t>
  </si>
  <si>
    <t>ज्हवौ11</t>
  </si>
  <si>
    <t>ज्हवौ2</t>
  </si>
  <si>
    <t>ज्हवौ21</t>
  </si>
  <si>
    <t>ज्हवौ3</t>
  </si>
  <si>
    <t>ज्हवौ31</t>
  </si>
  <si>
    <t>ज्हवौन1</t>
  </si>
  <si>
    <t>ज्हवौन11</t>
  </si>
  <si>
    <t>ज्हवौन2</t>
  </si>
  <si>
    <t>ज्हवौन21</t>
  </si>
  <si>
    <t>ज्हवौन3</t>
  </si>
  <si>
    <t>ज्हवौन31</t>
  </si>
  <si>
    <t>ज्हवौत</t>
  </si>
  <si>
    <t>ज्हवौत1</t>
  </si>
  <si>
    <t>chwan1</t>
  </si>
  <si>
    <t>ज्हवं11</t>
  </si>
  <si>
    <t>ज्हवं111</t>
  </si>
  <si>
    <t>chwan2</t>
  </si>
  <si>
    <t>ज्हवं12</t>
  </si>
  <si>
    <t>ज्हवं121</t>
  </si>
  <si>
    <t>chwan3</t>
  </si>
  <si>
    <t>ज्हवं13</t>
  </si>
  <si>
    <t>ज्हवं131</t>
  </si>
  <si>
    <t>chwam1</t>
  </si>
  <si>
    <t>ज्हवं21</t>
  </si>
  <si>
    <t>ज्हवं211</t>
  </si>
  <si>
    <t>chwam2</t>
  </si>
  <si>
    <t>ज्हवं22</t>
  </si>
  <si>
    <t>ज्हवं221</t>
  </si>
  <si>
    <t>chwam3</t>
  </si>
  <si>
    <t>ज्हवं23</t>
  </si>
  <si>
    <t>ज्हवं231</t>
  </si>
  <si>
    <t>ज्हवं31</t>
  </si>
  <si>
    <t>ज्हवं311</t>
  </si>
  <si>
    <t>ज्हवं32</t>
  </si>
  <si>
    <t>ज्हवं321</t>
  </si>
  <si>
    <t>ज्हवं4</t>
  </si>
  <si>
    <t>ज्हवं41</t>
  </si>
  <si>
    <t>chhya1</t>
  </si>
  <si>
    <t>झ्य1</t>
  </si>
  <si>
    <t>झ्य11</t>
  </si>
  <si>
    <t>chhya2</t>
  </si>
  <si>
    <t>झ्या21</t>
  </si>
  <si>
    <t>chhya3</t>
  </si>
  <si>
    <t>झ्या31</t>
  </si>
  <si>
    <t>chhyine1</t>
  </si>
  <si>
    <t>झ्याइन11</t>
  </si>
  <si>
    <t>chhyine2</t>
  </si>
  <si>
    <t>झ्याइन21</t>
  </si>
  <si>
    <t>chhyine3</t>
  </si>
  <si>
    <t>झ्याइन31</t>
  </si>
  <si>
    <t>chhyite/ ike</t>
  </si>
  <si>
    <t>झ्याइ</t>
  </si>
  <si>
    <t>chhyut1</t>
  </si>
  <si>
    <t>झ्यत11</t>
  </si>
  <si>
    <t>chhyut2</t>
  </si>
  <si>
    <t>झ्यत21</t>
  </si>
  <si>
    <t>chhyut3</t>
  </si>
  <si>
    <t>झ्यत31</t>
  </si>
  <si>
    <t>chhyut4</t>
  </si>
  <si>
    <t>झ्यत41</t>
  </si>
  <si>
    <t>chhyut5</t>
  </si>
  <si>
    <t>झ्यत51</t>
  </si>
  <si>
    <t>chhyi1</t>
  </si>
  <si>
    <t>झ्यि11</t>
  </si>
  <si>
    <t>chhyi2</t>
  </si>
  <si>
    <t>झ्यि21</t>
  </si>
  <si>
    <t>chhyi3</t>
  </si>
  <si>
    <t>झ्यि31</t>
  </si>
  <si>
    <t>chhyin1</t>
  </si>
  <si>
    <t>झ्यिन11</t>
  </si>
  <si>
    <t>chhyin21</t>
  </si>
  <si>
    <t>झ्यिन21</t>
  </si>
  <si>
    <t>ဈျင်္</t>
  </si>
  <si>
    <t>chhyin22</t>
  </si>
  <si>
    <t>झ्यिं2</t>
  </si>
  <si>
    <t>झ्यिं21</t>
  </si>
  <si>
    <t>chhyin3</t>
  </si>
  <si>
    <t>झ्यिन31</t>
  </si>
  <si>
    <t>chhyit1</t>
  </si>
  <si>
    <t>झ्ये?1</t>
  </si>
  <si>
    <t>झ्ये?11</t>
  </si>
  <si>
    <t>chhyit2</t>
  </si>
  <si>
    <t>झ्ये?2</t>
  </si>
  <si>
    <t>झ्ये?21</t>
  </si>
  <si>
    <t>chhyu1</t>
  </si>
  <si>
    <t>झ्यु11</t>
  </si>
  <si>
    <t>chhyu2</t>
  </si>
  <si>
    <t>झ्यु21</t>
  </si>
  <si>
    <t>chhyu3</t>
  </si>
  <si>
    <t>झ्यु31</t>
  </si>
  <si>
    <t>chhyoon11</t>
  </si>
  <si>
    <t>झ्युन111</t>
  </si>
  <si>
    <t>chhyoon12</t>
  </si>
  <si>
    <t>झ्युन121</t>
  </si>
  <si>
    <t>chhyoon13</t>
  </si>
  <si>
    <t>झ्युन131</t>
  </si>
  <si>
    <t>chhyoon21</t>
  </si>
  <si>
    <t>झ्युन211</t>
  </si>
  <si>
    <t>chhyoon22</t>
  </si>
  <si>
    <t>झ्युन221</t>
  </si>
  <si>
    <t>chhyoon23</t>
  </si>
  <si>
    <t>झ्युन231</t>
  </si>
  <si>
    <t>chhyoon31</t>
  </si>
  <si>
    <t>झ्युन311</t>
  </si>
  <si>
    <t>chhyoon32</t>
  </si>
  <si>
    <t>झ्युन321</t>
  </si>
  <si>
    <t>chhyoon33</t>
  </si>
  <si>
    <t>झ्युन331</t>
  </si>
  <si>
    <t>chhyoot1</t>
  </si>
  <si>
    <t>झ्युत11</t>
  </si>
  <si>
    <t>chhyoot2</t>
  </si>
  <si>
    <t>झ्युत21</t>
  </si>
  <si>
    <t>chhyay1</t>
  </si>
  <si>
    <t>झ्ये11</t>
  </si>
  <si>
    <t>chhyay2</t>
  </si>
  <si>
    <t>झ्ये21</t>
  </si>
  <si>
    <t>chhyay3</t>
  </si>
  <si>
    <t>झ्ये31</t>
  </si>
  <si>
    <t>ဈျယ့်</t>
  </si>
  <si>
    <t>chhyeare11</t>
  </si>
  <si>
    <t>झ्ये³¹111</t>
  </si>
  <si>
    <t>chhyeare12</t>
  </si>
  <si>
    <t>झ्ये³¹121</t>
  </si>
  <si>
    <t>chhyeare13</t>
  </si>
  <si>
    <t>झ्ये³¹131</t>
  </si>
  <si>
    <t>chhyeare21</t>
  </si>
  <si>
    <t>झ्ये³¹211</t>
  </si>
  <si>
    <t>chhyeare22</t>
  </si>
  <si>
    <t>झ्ये³¹221</t>
  </si>
  <si>
    <t>chhyeare23</t>
  </si>
  <si>
    <t>झ्ये³¹231</t>
  </si>
  <si>
    <t>chhyet1</t>
  </si>
  <si>
    <t>झ्येत1</t>
  </si>
  <si>
    <t>chhyate1</t>
  </si>
  <si>
    <t>झ्यै11</t>
  </si>
  <si>
    <t>chhyate2</t>
  </si>
  <si>
    <t>झ्यै21</t>
  </si>
  <si>
    <t>chhyain1</t>
  </si>
  <si>
    <t>झ्यैन111</t>
  </si>
  <si>
    <t>chhyain2</t>
  </si>
  <si>
    <t>झ्यैन121</t>
  </si>
  <si>
    <t>chhyain3</t>
  </si>
  <si>
    <t>झ्यैन131</t>
  </si>
  <si>
    <t>chhyaim1</t>
  </si>
  <si>
    <t>झ्यैम11</t>
  </si>
  <si>
    <t>chhyaim2</t>
  </si>
  <si>
    <t>झ्यैम21</t>
  </si>
  <si>
    <t>chhyaim3</t>
  </si>
  <si>
    <t>झ्यैम31</t>
  </si>
  <si>
    <t>chhyo1</t>
  </si>
  <si>
    <t>झ्यो11</t>
  </si>
  <si>
    <t>chhyo2</t>
  </si>
  <si>
    <t>झ्यो21</t>
  </si>
  <si>
    <t>chhyo3</t>
  </si>
  <si>
    <t>झ्यो31</t>
  </si>
  <si>
    <t>chhyone11</t>
  </si>
  <si>
    <t>झ्योन111</t>
  </si>
  <si>
    <t>chhyone12</t>
  </si>
  <si>
    <t>झ्योन121</t>
  </si>
  <si>
    <t>chhyone13</t>
  </si>
  <si>
    <t>झ्योन131</t>
  </si>
  <si>
    <t>chhyone21</t>
  </si>
  <si>
    <t>झ्योन211</t>
  </si>
  <si>
    <t>chhyone22</t>
  </si>
  <si>
    <t>झ्योन221</t>
  </si>
  <si>
    <t>chhyone23</t>
  </si>
  <si>
    <t>झ्योन231</t>
  </si>
  <si>
    <t>chhyone31</t>
  </si>
  <si>
    <t>झ्योन311</t>
  </si>
  <si>
    <t>chhyone32</t>
  </si>
  <si>
    <t>झ्योन321</t>
  </si>
  <si>
    <t>chhyone33</t>
  </si>
  <si>
    <t>झ्योन331</t>
  </si>
  <si>
    <t>chhyOat</t>
  </si>
  <si>
    <t>झ्योट1</t>
  </si>
  <si>
    <t>chhyOap</t>
  </si>
  <si>
    <t>झ्योप1</t>
  </si>
  <si>
    <t>chhyau1</t>
  </si>
  <si>
    <t>झ्यौ11</t>
  </si>
  <si>
    <t>chhyau2</t>
  </si>
  <si>
    <t>झ्यौ21</t>
  </si>
  <si>
    <t>chhyau3</t>
  </si>
  <si>
    <t>झ्यौ31</t>
  </si>
  <si>
    <t>chhyoun1</t>
  </si>
  <si>
    <t>झ्यौन11</t>
  </si>
  <si>
    <t>chhyoun2</t>
  </si>
  <si>
    <t>झ्यौन21</t>
  </si>
  <si>
    <t>chhyoun3</t>
  </si>
  <si>
    <t>झ्यौन31</t>
  </si>
  <si>
    <t>chhyout</t>
  </si>
  <si>
    <t>झ्यौत1</t>
  </si>
  <si>
    <t>chhyan1</t>
  </si>
  <si>
    <t>झ्यं111</t>
  </si>
  <si>
    <t>chhyan2</t>
  </si>
  <si>
    <t>झ्यं121</t>
  </si>
  <si>
    <t>chhyan3</t>
  </si>
  <si>
    <t>झ्यं131</t>
  </si>
  <si>
    <t>chhyam1</t>
  </si>
  <si>
    <t>झ्यं211</t>
  </si>
  <si>
    <t>chhyam2</t>
  </si>
  <si>
    <t>झ्यं221</t>
  </si>
  <si>
    <t>chhyam3</t>
  </si>
  <si>
    <t>झ्यं231</t>
  </si>
  <si>
    <t>झ्यं311</t>
  </si>
  <si>
    <t>झ्यं321</t>
  </si>
  <si>
    <t>chhyam4</t>
  </si>
  <si>
    <t>झ्यं41</t>
  </si>
  <si>
    <t>झ्य12</t>
  </si>
  <si>
    <t>झ्या22</t>
  </si>
  <si>
    <t>झ्या32</t>
  </si>
  <si>
    <t>झ्याइन12</t>
  </si>
  <si>
    <t>झ्याइन22</t>
  </si>
  <si>
    <t>झ्याइन32</t>
  </si>
  <si>
    <t>झ्यत12</t>
  </si>
  <si>
    <t>झ्यत22</t>
  </si>
  <si>
    <t>झ्यत32</t>
  </si>
  <si>
    <t>झ्यत42</t>
  </si>
  <si>
    <t>झ्यत52</t>
  </si>
  <si>
    <t>झ्यि12</t>
  </si>
  <si>
    <t>झ्यि22</t>
  </si>
  <si>
    <t>झ्यि32</t>
  </si>
  <si>
    <t>झ्यिन12</t>
  </si>
  <si>
    <t>झ्यिन22</t>
  </si>
  <si>
    <t>ဈြင်္</t>
  </si>
  <si>
    <t>झ्यिं22</t>
  </si>
  <si>
    <t>झ्यिन32</t>
  </si>
  <si>
    <t>झ्ये?12</t>
  </si>
  <si>
    <t>झ्ये?22</t>
  </si>
  <si>
    <t>झ्यु12</t>
  </si>
  <si>
    <t>झ्यु22</t>
  </si>
  <si>
    <t>झ्यु32</t>
  </si>
  <si>
    <t>झ्युन112</t>
  </si>
  <si>
    <t>झ्युन122</t>
  </si>
  <si>
    <t>झ्युन132</t>
  </si>
  <si>
    <t>झ्युन212</t>
  </si>
  <si>
    <t>झ्युन222</t>
  </si>
  <si>
    <t>झ्युन232</t>
  </si>
  <si>
    <t>झ्युन312</t>
  </si>
  <si>
    <t>झ्युन322</t>
  </si>
  <si>
    <t>झ्युन332</t>
  </si>
  <si>
    <t>झ्युत12</t>
  </si>
  <si>
    <t>झ्युत22</t>
  </si>
  <si>
    <t>झ्ये12</t>
  </si>
  <si>
    <t>झ्ये22</t>
  </si>
  <si>
    <t>झ्ये32</t>
  </si>
  <si>
    <t>ဈြယ့်</t>
  </si>
  <si>
    <t>झ्ये³¹112</t>
  </si>
  <si>
    <t>झ्ये³¹122</t>
  </si>
  <si>
    <t>झ्ये³¹132</t>
  </si>
  <si>
    <t>झ्ये³¹212</t>
  </si>
  <si>
    <t>झ्ये³¹222</t>
  </si>
  <si>
    <t>झ्ये³¹232</t>
  </si>
  <si>
    <t>झ्येत2</t>
  </si>
  <si>
    <t>झ्यै12</t>
  </si>
  <si>
    <t>झ्यै22</t>
  </si>
  <si>
    <t>झ्यैन112</t>
  </si>
  <si>
    <t>झ्यैन122</t>
  </si>
  <si>
    <t>झ्यैन132</t>
  </si>
  <si>
    <t>झ्यैम12</t>
  </si>
  <si>
    <t>झ्यैम22</t>
  </si>
  <si>
    <t>झ्यैम32</t>
  </si>
  <si>
    <t>झ्यो12</t>
  </si>
  <si>
    <t>झ्यो22</t>
  </si>
  <si>
    <t>झ्यो32</t>
  </si>
  <si>
    <t>झ्योन112</t>
  </si>
  <si>
    <t>झ्योन122</t>
  </si>
  <si>
    <t>झ्योन132</t>
  </si>
  <si>
    <t>झ्योन212</t>
  </si>
  <si>
    <t>झ्योन222</t>
  </si>
  <si>
    <t>झ्योन232</t>
  </si>
  <si>
    <t>झ्योन312</t>
  </si>
  <si>
    <t>झ्योन322</t>
  </si>
  <si>
    <t>झ्योन332</t>
  </si>
  <si>
    <t>झ्योट2</t>
  </si>
  <si>
    <t>झ्योप2</t>
  </si>
  <si>
    <t>झ्यौ12</t>
  </si>
  <si>
    <t>झ्यौ22</t>
  </si>
  <si>
    <t>झ्यौ32</t>
  </si>
  <si>
    <t>झ्यौन12</t>
  </si>
  <si>
    <t>झ्यौन22</t>
  </si>
  <si>
    <t>झ्यौन32</t>
  </si>
  <si>
    <t>झ्यौत2</t>
  </si>
  <si>
    <t>झ्यं112</t>
  </si>
  <si>
    <t>झ्यं122</t>
  </si>
  <si>
    <t>झ्यं132</t>
  </si>
  <si>
    <t>झ्यं212</t>
  </si>
  <si>
    <t>झ्यं222</t>
  </si>
  <si>
    <t>झ्यं232</t>
  </si>
  <si>
    <t>झ्यं312</t>
  </si>
  <si>
    <t>झ्यं322</t>
  </si>
  <si>
    <t>झ्यं42</t>
  </si>
  <si>
    <t>hchha1</t>
  </si>
  <si>
    <t>झ्ह1</t>
  </si>
  <si>
    <t>झ्ह11</t>
  </si>
  <si>
    <t>hchha2</t>
  </si>
  <si>
    <t>झ्हा2</t>
  </si>
  <si>
    <t>झ्हा21</t>
  </si>
  <si>
    <t>hchha3</t>
  </si>
  <si>
    <t>झ्हा3</t>
  </si>
  <si>
    <t>झ्हा31</t>
  </si>
  <si>
    <t>hchhine1</t>
  </si>
  <si>
    <t>झ्हाइन1</t>
  </si>
  <si>
    <t>झ्हाइन11</t>
  </si>
  <si>
    <t>hchhine2</t>
  </si>
  <si>
    <t>झ्हाइन2</t>
  </si>
  <si>
    <t>झ्हाइन21</t>
  </si>
  <si>
    <t>hchhine3</t>
  </si>
  <si>
    <t>झ्हाइन3</t>
  </si>
  <si>
    <t>झ्हाइन31</t>
  </si>
  <si>
    <t>hchhite/ ike</t>
  </si>
  <si>
    <t>झ्हाइ</t>
  </si>
  <si>
    <t>झ्हाइ1</t>
  </si>
  <si>
    <t>hchhut1</t>
  </si>
  <si>
    <t>झ्हत1</t>
  </si>
  <si>
    <t>झ्हत11</t>
  </si>
  <si>
    <t>hchhut2</t>
  </si>
  <si>
    <t>झ्हत2</t>
  </si>
  <si>
    <t>झ्हत21</t>
  </si>
  <si>
    <t>hchhut3</t>
  </si>
  <si>
    <t>झ्हत3</t>
  </si>
  <si>
    <t>झ्हत31</t>
  </si>
  <si>
    <t>hchhut4</t>
  </si>
  <si>
    <t>झ्हत4</t>
  </si>
  <si>
    <t>झ्हत41</t>
  </si>
  <si>
    <t>hchhut5</t>
  </si>
  <si>
    <t>झ्हत5</t>
  </si>
  <si>
    <t>झ्हत51</t>
  </si>
  <si>
    <t>hchhi1</t>
  </si>
  <si>
    <t>झ्हि1</t>
  </si>
  <si>
    <t>झ्हि11</t>
  </si>
  <si>
    <t>hchhi2</t>
  </si>
  <si>
    <t>झ्हि2</t>
  </si>
  <si>
    <t>झ्हि21</t>
  </si>
  <si>
    <t>hchhi3</t>
  </si>
  <si>
    <t>झ्हि3</t>
  </si>
  <si>
    <t>झ्हि31</t>
  </si>
  <si>
    <t>hchhin1</t>
  </si>
  <si>
    <t>झ्हिन1</t>
  </si>
  <si>
    <t>झ्हिन11</t>
  </si>
  <si>
    <t>hchhin21</t>
  </si>
  <si>
    <t>झ्हिन2</t>
  </si>
  <si>
    <t>झ्हिन21</t>
  </si>
  <si>
    <t>ဈှင်္</t>
  </si>
  <si>
    <t>hchhin22</t>
  </si>
  <si>
    <t>झ्हिं2</t>
  </si>
  <si>
    <t>झ्हिं21</t>
  </si>
  <si>
    <t>hchhin3</t>
  </si>
  <si>
    <t>झ्हिन3</t>
  </si>
  <si>
    <t>झ्हिन31</t>
  </si>
  <si>
    <t>hchhit1</t>
  </si>
  <si>
    <t>झ्हे?1</t>
  </si>
  <si>
    <t>झ्हे?11</t>
  </si>
  <si>
    <t>hchhit2</t>
  </si>
  <si>
    <t>झ्हे?2</t>
  </si>
  <si>
    <t>झ्हे?21</t>
  </si>
  <si>
    <t>hchhu1</t>
  </si>
  <si>
    <t>झ्हु1</t>
  </si>
  <si>
    <t>झ्हु11</t>
  </si>
  <si>
    <t>hchhu2</t>
  </si>
  <si>
    <t>झ्हु2</t>
  </si>
  <si>
    <t>झ्हु21</t>
  </si>
  <si>
    <t>hchhu3</t>
  </si>
  <si>
    <t>झ्हु3</t>
  </si>
  <si>
    <t>झ्हु31</t>
  </si>
  <si>
    <t>hchhoon11</t>
  </si>
  <si>
    <t>झ्हुन11</t>
  </si>
  <si>
    <t>झ्हुन111</t>
  </si>
  <si>
    <t>hchhoon12</t>
  </si>
  <si>
    <t>झ्हुन12</t>
  </si>
  <si>
    <t>झ्हुन121</t>
  </si>
  <si>
    <t>hchhoon13</t>
  </si>
  <si>
    <t>झ्हुन13</t>
  </si>
  <si>
    <t>झ्हुन131</t>
  </si>
  <si>
    <t>hchhoon21</t>
  </si>
  <si>
    <t>झ्हुन21</t>
  </si>
  <si>
    <t>झ्हुन211</t>
  </si>
  <si>
    <t>hchhoon22</t>
  </si>
  <si>
    <t>झ्हुन22</t>
  </si>
  <si>
    <t>झ्हुन221</t>
  </si>
  <si>
    <t>hchhoon23</t>
  </si>
  <si>
    <t>झ्हुन23</t>
  </si>
  <si>
    <t>झ्हुन231</t>
  </si>
  <si>
    <t>hchhoon31</t>
  </si>
  <si>
    <t>झ्हुन31</t>
  </si>
  <si>
    <t>झ्हुन311</t>
  </si>
  <si>
    <t>hchhoon32</t>
  </si>
  <si>
    <t>झ्हुन32</t>
  </si>
  <si>
    <t>झ्हुन321</t>
  </si>
  <si>
    <t>hchhoon33</t>
  </si>
  <si>
    <t>झ्हुन33</t>
  </si>
  <si>
    <t>झ्हुन331</t>
  </si>
  <si>
    <t>hchhoot1</t>
  </si>
  <si>
    <t>झ्हुत1</t>
  </si>
  <si>
    <t>झ्हुत11</t>
  </si>
  <si>
    <t>hchhoot2</t>
  </si>
  <si>
    <t>झ्हुत2</t>
  </si>
  <si>
    <t>झ्हुत21</t>
  </si>
  <si>
    <t>hchhay1</t>
  </si>
  <si>
    <t>झ्हे1</t>
  </si>
  <si>
    <t>झ्हे11</t>
  </si>
  <si>
    <t>hchhay2</t>
  </si>
  <si>
    <t>झ्हे2</t>
  </si>
  <si>
    <t>झ्हे21</t>
  </si>
  <si>
    <t>hchhay3</t>
  </si>
  <si>
    <t>झ्हे3</t>
  </si>
  <si>
    <t>झ्हे31</t>
  </si>
  <si>
    <t>ဈှယ့်</t>
  </si>
  <si>
    <t>hchheare11</t>
  </si>
  <si>
    <t>झ्हे³¹11</t>
  </si>
  <si>
    <t>झ्हे³¹111</t>
  </si>
  <si>
    <t>hchheare12</t>
  </si>
  <si>
    <t>झ्हे³¹12</t>
  </si>
  <si>
    <t>झ्हे³¹121</t>
  </si>
  <si>
    <t>hchheare13</t>
  </si>
  <si>
    <t>झ्हे³¹13</t>
  </si>
  <si>
    <t>झ्हे³¹131</t>
  </si>
  <si>
    <t>hchheare21</t>
  </si>
  <si>
    <t>झ्हे³¹21</t>
  </si>
  <si>
    <t>झ्हे³¹211</t>
  </si>
  <si>
    <t>hchheare22</t>
  </si>
  <si>
    <t>झ्हे³¹22</t>
  </si>
  <si>
    <t>झ्हे³¹221</t>
  </si>
  <si>
    <t>hchheare23</t>
  </si>
  <si>
    <t>झ्हे³¹23</t>
  </si>
  <si>
    <t>झ्हे³¹231</t>
  </si>
  <si>
    <t>hchhet1</t>
  </si>
  <si>
    <t>झ्हेत</t>
  </si>
  <si>
    <t>झ्हेत1</t>
  </si>
  <si>
    <t>hchhate1</t>
  </si>
  <si>
    <t>झ्है1</t>
  </si>
  <si>
    <t>झ्है11</t>
  </si>
  <si>
    <t>hchhate2</t>
  </si>
  <si>
    <t>झ्है2</t>
  </si>
  <si>
    <t>झ्है21</t>
  </si>
  <si>
    <t>hchhain1</t>
  </si>
  <si>
    <t>झ्हैन11</t>
  </si>
  <si>
    <t>झ्हैन111</t>
  </si>
  <si>
    <t>hchhain2</t>
  </si>
  <si>
    <t>झ्हैन12</t>
  </si>
  <si>
    <t>झ्हैन121</t>
  </si>
  <si>
    <t>hchhain3</t>
  </si>
  <si>
    <t>झ्हैन13</t>
  </si>
  <si>
    <t>झ्हैन131</t>
  </si>
  <si>
    <t>hchhaim1</t>
  </si>
  <si>
    <t>झ्हैम1</t>
  </si>
  <si>
    <t>झ्हैम11</t>
  </si>
  <si>
    <t>hchhaim2</t>
  </si>
  <si>
    <t>झ्हैम2</t>
  </si>
  <si>
    <t>झ्हैम21</t>
  </si>
  <si>
    <t>hchhaim3</t>
  </si>
  <si>
    <t>झ्हैम3</t>
  </si>
  <si>
    <t>झ्हैम31</t>
  </si>
  <si>
    <t>hchho1</t>
  </si>
  <si>
    <t>झ्हो1</t>
  </si>
  <si>
    <t>झ्हो11</t>
  </si>
  <si>
    <t>hchho2</t>
  </si>
  <si>
    <t>झ्हो2</t>
  </si>
  <si>
    <t>झ्हो21</t>
  </si>
  <si>
    <t>hchho3</t>
  </si>
  <si>
    <t>झ्हो3</t>
  </si>
  <si>
    <t>झ्हो31</t>
  </si>
  <si>
    <t>hchhone11</t>
  </si>
  <si>
    <t>झ्होन11</t>
  </si>
  <si>
    <t>झ्होन111</t>
  </si>
  <si>
    <t>hchhone12</t>
  </si>
  <si>
    <t>झ्होन12</t>
  </si>
  <si>
    <t>झ्होन121</t>
  </si>
  <si>
    <t>hchhone13</t>
  </si>
  <si>
    <t>झ्होन13</t>
  </si>
  <si>
    <t>झ्होन131</t>
  </si>
  <si>
    <t>hchhone21</t>
  </si>
  <si>
    <t>झ्होन21</t>
  </si>
  <si>
    <t>झ्होन211</t>
  </si>
  <si>
    <t>hchhone22</t>
  </si>
  <si>
    <t>झ्होन22</t>
  </si>
  <si>
    <t>झ्होन221</t>
  </si>
  <si>
    <t>hchhone23</t>
  </si>
  <si>
    <t>झ्होन23</t>
  </si>
  <si>
    <t>झ्होन231</t>
  </si>
  <si>
    <t>hchhone31</t>
  </si>
  <si>
    <t>झ्होन31</t>
  </si>
  <si>
    <t>झ्होन311</t>
  </si>
  <si>
    <t>hchhone32</t>
  </si>
  <si>
    <t>झ्होन32</t>
  </si>
  <si>
    <t>झ्होन321</t>
  </si>
  <si>
    <t>hchhone33</t>
  </si>
  <si>
    <t>झ्होन33</t>
  </si>
  <si>
    <t>झ्होन331</t>
  </si>
  <si>
    <t>hchhOat</t>
  </si>
  <si>
    <t>झ्होट</t>
  </si>
  <si>
    <t>झ्होट1</t>
  </si>
  <si>
    <t>hchhOap</t>
  </si>
  <si>
    <t>झ्होप</t>
  </si>
  <si>
    <t>झ्होप1</t>
  </si>
  <si>
    <t>hchhau1</t>
  </si>
  <si>
    <t>झ्हौ1</t>
  </si>
  <si>
    <t>झ्हौ11</t>
  </si>
  <si>
    <t>hchhau2</t>
  </si>
  <si>
    <t>झ्हौ2</t>
  </si>
  <si>
    <t>झ्हौ21</t>
  </si>
  <si>
    <t>hchhau3</t>
  </si>
  <si>
    <t>झ्हौ3</t>
  </si>
  <si>
    <t>झ्हौ31</t>
  </si>
  <si>
    <t>hchhoun1</t>
  </si>
  <si>
    <t>झ्हौन1</t>
  </si>
  <si>
    <t>झ्हौन11</t>
  </si>
  <si>
    <t>hchhoun2</t>
  </si>
  <si>
    <t>झ्हौन2</t>
  </si>
  <si>
    <t>झ्हौन21</t>
  </si>
  <si>
    <t>hchhoun3</t>
  </si>
  <si>
    <t>झ्हौन3</t>
  </si>
  <si>
    <t>झ्हौन31</t>
  </si>
  <si>
    <t>hchhout</t>
  </si>
  <si>
    <t>झ्हौत</t>
  </si>
  <si>
    <t>झ्हौत1</t>
  </si>
  <si>
    <t>hchhan1</t>
  </si>
  <si>
    <t>झ्हं11</t>
  </si>
  <si>
    <t>झ्हं111</t>
  </si>
  <si>
    <t>hchhan2</t>
  </si>
  <si>
    <t>झ्हं12</t>
  </si>
  <si>
    <t>झ्हं121</t>
  </si>
  <si>
    <t>hchhan3</t>
  </si>
  <si>
    <t>झ्हं13</t>
  </si>
  <si>
    <t>झ्हं131</t>
  </si>
  <si>
    <t>hchham1</t>
  </si>
  <si>
    <t>झ्हं21</t>
  </si>
  <si>
    <t>झ्हं211</t>
  </si>
  <si>
    <t>hchham2</t>
  </si>
  <si>
    <t>झ्हं22</t>
  </si>
  <si>
    <t>झ्हं221</t>
  </si>
  <si>
    <t>hchham3</t>
  </si>
  <si>
    <t>झ्हं23</t>
  </si>
  <si>
    <t>झ्हं231</t>
  </si>
  <si>
    <t>झ्हं31</t>
  </si>
  <si>
    <t>झ्हं311</t>
  </si>
  <si>
    <t>झ्हं32</t>
  </si>
  <si>
    <t>झ्हं321</t>
  </si>
  <si>
    <t>hchham4</t>
  </si>
  <si>
    <t>झ्हं4</t>
  </si>
  <si>
    <t>झ्हं41</t>
  </si>
  <si>
    <t>chhwa1</t>
  </si>
  <si>
    <t>झ्व1</t>
  </si>
  <si>
    <t>झ्व11</t>
  </si>
  <si>
    <t>chhwa2</t>
  </si>
  <si>
    <t>झ्वा21</t>
  </si>
  <si>
    <t>chhwa3</t>
  </si>
  <si>
    <t>झ्वा31</t>
  </si>
  <si>
    <t>chhwine1</t>
  </si>
  <si>
    <t>झ्वाइन11</t>
  </si>
  <si>
    <t>chhwine2</t>
  </si>
  <si>
    <t>झ्वाइन21</t>
  </si>
  <si>
    <t>chhwine3</t>
  </si>
  <si>
    <t>झ्वाइन31</t>
  </si>
  <si>
    <t>chhwite/ ike</t>
  </si>
  <si>
    <t>झ्वाइ</t>
  </si>
  <si>
    <t>झुत11</t>
  </si>
  <si>
    <t>झुत21</t>
  </si>
  <si>
    <t>chhwut3</t>
  </si>
  <si>
    <t>झ्वत31</t>
  </si>
  <si>
    <t>chhwut4</t>
  </si>
  <si>
    <t>झ्वत41</t>
  </si>
  <si>
    <t>chhwut5</t>
  </si>
  <si>
    <t>झ्वत51</t>
  </si>
  <si>
    <t>chhwi1</t>
  </si>
  <si>
    <t>झ्वि11</t>
  </si>
  <si>
    <t>chhwi2</t>
  </si>
  <si>
    <t>झ्वि21</t>
  </si>
  <si>
    <t>chhwi3</t>
  </si>
  <si>
    <t>झ्वि31</t>
  </si>
  <si>
    <t>chhwin1</t>
  </si>
  <si>
    <t>झ्विन11</t>
  </si>
  <si>
    <t>chhwin21</t>
  </si>
  <si>
    <t>झ्विन21</t>
  </si>
  <si>
    <t>ဈွင်္</t>
  </si>
  <si>
    <t>chhwin22</t>
  </si>
  <si>
    <t>झ्विं2</t>
  </si>
  <si>
    <t>झ्विं21</t>
  </si>
  <si>
    <t>chhwin3</t>
  </si>
  <si>
    <t>झ्विन31</t>
  </si>
  <si>
    <t>chhwit1</t>
  </si>
  <si>
    <t>झ्वे?1</t>
  </si>
  <si>
    <t>झ्वे?11</t>
  </si>
  <si>
    <t>chhwit2</t>
  </si>
  <si>
    <t>झ्वे?2</t>
  </si>
  <si>
    <t>झ्वे?21</t>
  </si>
  <si>
    <t>chhwu1</t>
  </si>
  <si>
    <t>झ्वु11</t>
  </si>
  <si>
    <t>chhwu2</t>
  </si>
  <si>
    <t>झ्वु21</t>
  </si>
  <si>
    <t>chhwu3</t>
  </si>
  <si>
    <t>झ्वु31</t>
  </si>
  <si>
    <t>झुन111</t>
  </si>
  <si>
    <t>झुन121</t>
  </si>
  <si>
    <t>झुन131</t>
  </si>
  <si>
    <t>झुन211</t>
  </si>
  <si>
    <t>झुन221</t>
  </si>
  <si>
    <t>झुन231</t>
  </si>
  <si>
    <t>झुन311</t>
  </si>
  <si>
    <t>झुन321</t>
  </si>
  <si>
    <t>झुन331</t>
  </si>
  <si>
    <t>झुत12</t>
  </si>
  <si>
    <t>झुत22</t>
  </si>
  <si>
    <t>chhway1</t>
  </si>
  <si>
    <t>झ्वे11</t>
  </si>
  <si>
    <t>chhway2</t>
  </si>
  <si>
    <t>झ्वे21</t>
  </si>
  <si>
    <t>chhway3</t>
  </si>
  <si>
    <t>झ्वे31</t>
  </si>
  <si>
    <t>ဈွယ့်</t>
  </si>
  <si>
    <t>chhweare11</t>
  </si>
  <si>
    <t>झ्वे³¹111</t>
  </si>
  <si>
    <t>chhweare12</t>
  </si>
  <si>
    <t>झ्वे³¹121</t>
  </si>
  <si>
    <t>chhweare13</t>
  </si>
  <si>
    <t>झ्वे³¹131</t>
  </si>
  <si>
    <t>chhweare21</t>
  </si>
  <si>
    <t>झ्वे³¹211</t>
  </si>
  <si>
    <t>chhweare22</t>
  </si>
  <si>
    <t>झ्वे³¹221</t>
  </si>
  <si>
    <t>chhweare23</t>
  </si>
  <si>
    <t>झ्वे³¹231</t>
  </si>
  <si>
    <t>chhwet1</t>
  </si>
  <si>
    <t>झ्वेत1</t>
  </si>
  <si>
    <t>chhwate1</t>
  </si>
  <si>
    <t>झ्वै11</t>
  </si>
  <si>
    <t>chhwate2</t>
  </si>
  <si>
    <t>झ्वै21</t>
  </si>
  <si>
    <t>chhwain1</t>
  </si>
  <si>
    <t>झ्वैन111</t>
  </si>
  <si>
    <t>chhwain2</t>
  </si>
  <si>
    <t>झ्वैन121</t>
  </si>
  <si>
    <t>chhwain3</t>
  </si>
  <si>
    <t>झ्वैन131</t>
  </si>
  <si>
    <t>chhwaim1</t>
  </si>
  <si>
    <t>झ्वैम11</t>
  </si>
  <si>
    <t>chhwaim2</t>
  </si>
  <si>
    <t>झ्वैम21</t>
  </si>
  <si>
    <t>chhwaim3</t>
  </si>
  <si>
    <t>झ्वैम31</t>
  </si>
  <si>
    <t>chhwo1</t>
  </si>
  <si>
    <t>झ्वो11</t>
  </si>
  <si>
    <t>chhwo2</t>
  </si>
  <si>
    <t>झ्वो21</t>
  </si>
  <si>
    <t>chhwo3</t>
  </si>
  <si>
    <t>झ्वो31</t>
  </si>
  <si>
    <t>chhwone11</t>
  </si>
  <si>
    <t>झ्वोन111</t>
  </si>
  <si>
    <t>chhwone12</t>
  </si>
  <si>
    <t>झ्वोन121</t>
  </si>
  <si>
    <t>chhwone13</t>
  </si>
  <si>
    <t>झ्वोन131</t>
  </si>
  <si>
    <t>chhwone21</t>
  </si>
  <si>
    <t>झ्वोन211</t>
  </si>
  <si>
    <t>chhwone22</t>
  </si>
  <si>
    <t>झ्वोन221</t>
  </si>
  <si>
    <t>chhwone23</t>
  </si>
  <si>
    <t>झ्वोन231</t>
  </si>
  <si>
    <t>chhwone31</t>
  </si>
  <si>
    <t>झ्वोन311</t>
  </si>
  <si>
    <t>chhwone32</t>
  </si>
  <si>
    <t>झ्वोन321</t>
  </si>
  <si>
    <t>chhwone33</t>
  </si>
  <si>
    <t>झ्वोन331</t>
  </si>
  <si>
    <t>chhwOat</t>
  </si>
  <si>
    <t>झ्वोट1</t>
  </si>
  <si>
    <t>chhwOap</t>
  </si>
  <si>
    <t>झ्वोप1</t>
  </si>
  <si>
    <t>chhwau1</t>
  </si>
  <si>
    <t>झ्वौ11</t>
  </si>
  <si>
    <t>chhwau2</t>
  </si>
  <si>
    <t>झ्वौ21</t>
  </si>
  <si>
    <t>chhwau3</t>
  </si>
  <si>
    <t>झ्वौ31</t>
  </si>
  <si>
    <t>chhwoun1</t>
  </si>
  <si>
    <t>झ्वौन11</t>
  </si>
  <si>
    <t>chhwoun2</t>
  </si>
  <si>
    <t>झ्वौन21</t>
  </si>
  <si>
    <t>chhwoun3</t>
  </si>
  <si>
    <t>झ्वौन31</t>
  </si>
  <si>
    <t>chhwout</t>
  </si>
  <si>
    <t>झ्वौत1</t>
  </si>
  <si>
    <t>झुन112</t>
  </si>
  <si>
    <t>झुन122</t>
  </si>
  <si>
    <t>झुन132</t>
  </si>
  <si>
    <t>झुन212</t>
  </si>
  <si>
    <t>झुन222</t>
  </si>
  <si>
    <t>झुन232</t>
  </si>
  <si>
    <t>झुन312</t>
  </si>
  <si>
    <t>झुन322</t>
  </si>
  <si>
    <t>chhwam4</t>
  </si>
  <si>
    <t>झ्वं41</t>
  </si>
  <si>
    <t>झ्हव1</t>
  </si>
  <si>
    <t>झ्हव11</t>
  </si>
  <si>
    <t>झ्हवा2</t>
  </si>
  <si>
    <t>झ्हवा21</t>
  </si>
  <si>
    <t>झ्हवा3</t>
  </si>
  <si>
    <t>झ्हवा31</t>
  </si>
  <si>
    <t>झ्हवाइन1</t>
  </si>
  <si>
    <t>झ्हवाइन11</t>
  </si>
  <si>
    <t>झ्हवाइन2</t>
  </si>
  <si>
    <t>झ्हवाइन21</t>
  </si>
  <si>
    <t>झ्हवाइन3</t>
  </si>
  <si>
    <t>झ्हवाइन31</t>
  </si>
  <si>
    <t>झ्हवाइ</t>
  </si>
  <si>
    <t>झ्हवाइ1</t>
  </si>
  <si>
    <t>chhwut1</t>
  </si>
  <si>
    <t>झ्हवत1</t>
  </si>
  <si>
    <t>झ्हवत11</t>
  </si>
  <si>
    <t>chhwut2</t>
  </si>
  <si>
    <t>झ्हवत2</t>
  </si>
  <si>
    <t>झ्हवत21</t>
  </si>
  <si>
    <t>झ्हवत3</t>
  </si>
  <si>
    <t>झ्हवत31</t>
  </si>
  <si>
    <t>झ्हवत4</t>
  </si>
  <si>
    <t>झ्हवत41</t>
  </si>
  <si>
    <t>झ्हवत5</t>
  </si>
  <si>
    <t>झ्हवत51</t>
  </si>
  <si>
    <t>झ्हवि1</t>
  </si>
  <si>
    <t>झ्हवि11</t>
  </si>
  <si>
    <t>झ्हवि2</t>
  </si>
  <si>
    <t>झ्हवि21</t>
  </si>
  <si>
    <t>झ्हवि3</t>
  </si>
  <si>
    <t>झ्हवि31</t>
  </si>
  <si>
    <t>झ्हविन1</t>
  </si>
  <si>
    <t>झ्हविन11</t>
  </si>
  <si>
    <t>झ्हविन2</t>
  </si>
  <si>
    <t>झ्हविन21</t>
  </si>
  <si>
    <t>ဈွှင်္</t>
  </si>
  <si>
    <t>झ्हविं2</t>
  </si>
  <si>
    <t>झ्हविं21</t>
  </si>
  <si>
    <t>झ्हविन3</t>
  </si>
  <si>
    <t>झ्हविन31</t>
  </si>
  <si>
    <t>झ्हवे?1</t>
  </si>
  <si>
    <t>झ्हवे?11</t>
  </si>
  <si>
    <t>झ्हवे?2</t>
  </si>
  <si>
    <t>झ्हवे?21</t>
  </si>
  <si>
    <t>झ्हवु1</t>
  </si>
  <si>
    <t>झ्हवु11</t>
  </si>
  <si>
    <t>झ्हवु2</t>
  </si>
  <si>
    <t>झ्हवु21</t>
  </si>
  <si>
    <t>झ्हवु3</t>
  </si>
  <si>
    <t>झ्हवु31</t>
  </si>
  <si>
    <t>झुन113</t>
  </si>
  <si>
    <t>झुन123</t>
  </si>
  <si>
    <t>झुन133</t>
  </si>
  <si>
    <t>झुन213</t>
  </si>
  <si>
    <t>झुन223</t>
  </si>
  <si>
    <t>झुन233</t>
  </si>
  <si>
    <t>झुन313</t>
  </si>
  <si>
    <t>झुन323</t>
  </si>
  <si>
    <t>झुन332</t>
  </si>
  <si>
    <t>झुत13</t>
  </si>
  <si>
    <t>झुत23</t>
  </si>
  <si>
    <t>झ्हवे1</t>
  </si>
  <si>
    <t>झ्हवे11</t>
  </si>
  <si>
    <t>झ्हवे2</t>
  </si>
  <si>
    <t>झ्हवे21</t>
  </si>
  <si>
    <t>झ्हवे3</t>
  </si>
  <si>
    <t>झ्हवे31</t>
  </si>
  <si>
    <t>ဈွှယ့်</t>
  </si>
  <si>
    <t>झ्हवे³¹11</t>
  </si>
  <si>
    <t>झ्हवे³¹111</t>
  </si>
  <si>
    <t>झ्हवे³¹12</t>
  </si>
  <si>
    <t>झ्हवे³¹121</t>
  </si>
  <si>
    <t>झ्हवे³¹13</t>
  </si>
  <si>
    <t>झ्हवे³¹131</t>
  </si>
  <si>
    <t>झ्हवे³¹21</t>
  </si>
  <si>
    <t>झ्हवे³¹211</t>
  </si>
  <si>
    <t>झ्हवे³¹22</t>
  </si>
  <si>
    <t>झ्हवे³¹221</t>
  </si>
  <si>
    <t>झ्हवे³¹23</t>
  </si>
  <si>
    <t>झ्हवे³¹231</t>
  </si>
  <si>
    <t>झ्हवेत</t>
  </si>
  <si>
    <t>झ्हवेत1</t>
  </si>
  <si>
    <t>झ्हवै1</t>
  </si>
  <si>
    <t>झ्हवै11</t>
  </si>
  <si>
    <t>झ्हवै2</t>
  </si>
  <si>
    <t>झ्हवै21</t>
  </si>
  <si>
    <t>झ्हवैन11</t>
  </si>
  <si>
    <t>झ्हवैन111</t>
  </si>
  <si>
    <t>झ्हवैन12</t>
  </si>
  <si>
    <t>झ्हवैन121</t>
  </si>
  <si>
    <t>झ्हवैन13</t>
  </si>
  <si>
    <t>झ्हवैन131</t>
  </si>
  <si>
    <t>झ्हवैम1</t>
  </si>
  <si>
    <t>झ्हवैम11</t>
  </si>
  <si>
    <t>झ्हवैम2</t>
  </si>
  <si>
    <t>झ्हवैम21</t>
  </si>
  <si>
    <t>झ्हवैम3</t>
  </si>
  <si>
    <t>झ्हवैम31</t>
  </si>
  <si>
    <t>झ्हवो1</t>
  </si>
  <si>
    <t>झ्हवो11</t>
  </si>
  <si>
    <t>झ्हवो2</t>
  </si>
  <si>
    <t>झ्हवो21</t>
  </si>
  <si>
    <t>झ्हवो3</t>
  </si>
  <si>
    <t>झ्हवो31</t>
  </si>
  <si>
    <t>झ्हवोन11</t>
  </si>
  <si>
    <t>झ्हवोन111</t>
  </si>
  <si>
    <t>झ्हवोन12</t>
  </si>
  <si>
    <t>झ्हवोन121</t>
  </si>
  <si>
    <t>झ्हवोन13</t>
  </si>
  <si>
    <t>झ्हवोन131</t>
  </si>
  <si>
    <t>झ्हवोन21</t>
  </si>
  <si>
    <t>झ्हवोन211</t>
  </si>
  <si>
    <t>झ्हवोन22</t>
  </si>
  <si>
    <t>झ्हवोन221</t>
  </si>
  <si>
    <t>झ्हवोन23</t>
  </si>
  <si>
    <t>झ्हवोन231</t>
  </si>
  <si>
    <t>झ्हवोन31</t>
  </si>
  <si>
    <t>झ्हवोन311</t>
  </si>
  <si>
    <t>झ्हवोन32</t>
  </si>
  <si>
    <t>झ्हवोन321</t>
  </si>
  <si>
    <t>झ्हवोन33</t>
  </si>
  <si>
    <t>झ्हवोन331</t>
  </si>
  <si>
    <t>झ्हवोट</t>
  </si>
  <si>
    <t>झ्हवोट1</t>
  </si>
  <si>
    <t>झ्हवोप</t>
  </si>
  <si>
    <t>झ्हवोप1</t>
  </si>
  <si>
    <t>झ्हवौ1</t>
  </si>
  <si>
    <t>झ्हवौ11</t>
  </si>
  <si>
    <t>झ्हवौ2</t>
  </si>
  <si>
    <t>झ्हवौ21</t>
  </si>
  <si>
    <t>झ्हवौ3</t>
  </si>
  <si>
    <t>झ्हवौ31</t>
  </si>
  <si>
    <t>झ्हवौन1</t>
  </si>
  <si>
    <t>झ्हवौन11</t>
  </si>
  <si>
    <t>झ्हवौन2</t>
  </si>
  <si>
    <t>झ्हवौन21</t>
  </si>
  <si>
    <t>झ्हवौन3</t>
  </si>
  <si>
    <t>झ्हवौन31</t>
  </si>
  <si>
    <t>झ्हवौत</t>
  </si>
  <si>
    <t>झ्हवौत1</t>
  </si>
  <si>
    <t>chhwan1</t>
  </si>
  <si>
    <t>झ्हवं11</t>
  </si>
  <si>
    <t>झ्हवं111</t>
  </si>
  <si>
    <t>chhwan2</t>
  </si>
  <si>
    <t>झ्हवं12</t>
  </si>
  <si>
    <t>झ्हवं121</t>
  </si>
  <si>
    <t>chhwan3</t>
  </si>
  <si>
    <t>झ्हवं13</t>
  </si>
  <si>
    <t>झ्हवं131</t>
  </si>
  <si>
    <t>chhwam1</t>
  </si>
  <si>
    <t>झ्हवं21</t>
  </si>
  <si>
    <t>झ्हवं211</t>
  </si>
  <si>
    <t>chhwam2</t>
  </si>
  <si>
    <t>झ्हवं22</t>
  </si>
  <si>
    <t>झ्हवं221</t>
  </si>
  <si>
    <t>chhwam3</t>
  </si>
  <si>
    <t>झ्हवं23</t>
  </si>
  <si>
    <t>झ्हवं231</t>
  </si>
  <si>
    <t>झ्हवं31</t>
  </si>
  <si>
    <t>झ्हवं311</t>
  </si>
  <si>
    <t>झ्हवं32</t>
  </si>
  <si>
    <t>झ्हवं321</t>
  </si>
  <si>
    <t>झ्हवं4</t>
  </si>
  <si>
    <t>झ्हवं41</t>
  </si>
  <si>
    <t>ट्य1</t>
  </si>
  <si>
    <t>ट्य11</t>
  </si>
  <si>
    <t>ट्या21</t>
  </si>
  <si>
    <t>ट्या31</t>
  </si>
  <si>
    <t>ट्याइन11</t>
  </si>
  <si>
    <t>ट्याइन21</t>
  </si>
  <si>
    <t>ट्याइन31</t>
  </si>
  <si>
    <t>jyite/ ike</t>
  </si>
  <si>
    <t>ट्याइ</t>
  </si>
  <si>
    <t>ट्यत11</t>
  </si>
  <si>
    <t>ट्यत21</t>
  </si>
  <si>
    <t>ट्यत31</t>
  </si>
  <si>
    <t>ट्यत41</t>
  </si>
  <si>
    <t>ट्यत51</t>
  </si>
  <si>
    <t>ट्यि11</t>
  </si>
  <si>
    <t>ट्यि21</t>
  </si>
  <si>
    <t>ट्यि31</t>
  </si>
  <si>
    <t>ट्यिन11</t>
  </si>
  <si>
    <t>jyin21</t>
  </si>
  <si>
    <t>ट्यिन21</t>
  </si>
  <si>
    <t>ဋျင်္</t>
  </si>
  <si>
    <t>jyin22</t>
  </si>
  <si>
    <t>ट्यिं2</t>
  </si>
  <si>
    <t>ट्यिं21</t>
  </si>
  <si>
    <t>ट्यिन31</t>
  </si>
  <si>
    <t>ट्ये?1</t>
  </si>
  <si>
    <t>ट्ये?11</t>
  </si>
  <si>
    <t>ट्ये?2</t>
  </si>
  <si>
    <t>ट्ये?21</t>
  </si>
  <si>
    <t>ट्यु11</t>
  </si>
  <si>
    <t>ट्यु21</t>
  </si>
  <si>
    <t>ट्यु31</t>
  </si>
  <si>
    <t>ट्युन111</t>
  </si>
  <si>
    <t>ट्युन121</t>
  </si>
  <si>
    <t>ट्युन131</t>
  </si>
  <si>
    <t>ट्युन211</t>
  </si>
  <si>
    <t>ट्युन221</t>
  </si>
  <si>
    <t>ट्युन231</t>
  </si>
  <si>
    <t>ट्युन311</t>
  </si>
  <si>
    <t>ट्युन321</t>
  </si>
  <si>
    <t>ट्युन331</t>
  </si>
  <si>
    <t>ट्युत11</t>
  </si>
  <si>
    <t>ट्युत21</t>
  </si>
  <si>
    <t>ट्ये11</t>
  </si>
  <si>
    <t>ट्ये21</t>
  </si>
  <si>
    <t>ट्ये31</t>
  </si>
  <si>
    <t>ဋျယ့်</t>
  </si>
  <si>
    <t>ट्ये³¹111</t>
  </si>
  <si>
    <t>ट्ये³¹121</t>
  </si>
  <si>
    <t>ट्ये³¹131</t>
  </si>
  <si>
    <t>ट्ये³¹211</t>
  </si>
  <si>
    <t>ट्ये³¹221</t>
  </si>
  <si>
    <t>ट्ये³¹231</t>
  </si>
  <si>
    <t>ट्येत1</t>
  </si>
  <si>
    <t>ट्यै11</t>
  </si>
  <si>
    <t>ट्यै21</t>
  </si>
  <si>
    <t>ट्यैन111</t>
  </si>
  <si>
    <t>ट्यैन121</t>
  </si>
  <si>
    <t>ट्यैन131</t>
  </si>
  <si>
    <t>ट्यैम11</t>
  </si>
  <si>
    <t>ट्यैम21</t>
  </si>
  <si>
    <t>ट्यैम31</t>
  </si>
  <si>
    <t>ट्यो11</t>
  </si>
  <si>
    <t>ट्यो21</t>
  </si>
  <si>
    <t>ट्यो31</t>
  </si>
  <si>
    <t>ट्योन111</t>
  </si>
  <si>
    <t>ट्योन121</t>
  </si>
  <si>
    <t>ट्योन131</t>
  </si>
  <si>
    <t>ट्योन211</t>
  </si>
  <si>
    <t>ट्योन221</t>
  </si>
  <si>
    <t>ट्योन231</t>
  </si>
  <si>
    <t>ट्योन311</t>
  </si>
  <si>
    <t>ट्योन321</t>
  </si>
  <si>
    <t>ट्योन331</t>
  </si>
  <si>
    <t>ट्योट1</t>
  </si>
  <si>
    <t>ट्योप1</t>
  </si>
  <si>
    <t>ट्यौ11</t>
  </si>
  <si>
    <t>ट्यौ21</t>
  </si>
  <si>
    <t>ट्यौ31</t>
  </si>
  <si>
    <t>ट्यौन11</t>
  </si>
  <si>
    <t>ट्यौन21</t>
  </si>
  <si>
    <t>ट्यौन31</t>
  </si>
  <si>
    <t>ट्यौत1</t>
  </si>
  <si>
    <t>ट्यं111</t>
  </si>
  <si>
    <t>ट्यं121</t>
  </si>
  <si>
    <t>ट्यं131</t>
  </si>
  <si>
    <t>ट्यं211</t>
  </si>
  <si>
    <t>ट्यं221</t>
  </si>
  <si>
    <t>ट्यं231</t>
  </si>
  <si>
    <t>ट्यं311</t>
  </si>
  <si>
    <t>ट्यं321</t>
  </si>
  <si>
    <t>ट्यं41</t>
  </si>
  <si>
    <t>ट्य12</t>
  </si>
  <si>
    <t>ट्या22</t>
  </si>
  <si>
    <t>ट्या32</t>
  </si>
  <si>
    <t>ट्याइन12</t>
  </si>
  <si>
    <t>ट्याइन22</t>
  </si>
  <si>
    <t>ट्याइन32</t>
  </si>
  <si>
    <t>ट्यत12</t>
  </si>
  <si>
    <t>ट्यत22</t>
  </si>
  <si>
    <t>ट्यत32</t>
  </si>
  <si>
    <t>ट्यत42</t>
  </si>
  <si>
    <t>ट्यत52</t>
  </si>
  <si>
    <t>ट्यि12</t>
  </si>
  <si>
    <t>ट्यि22</t>
  </si>
  <si>
    <t>ट्यि32</t>
  </si>
  <si>
    <t>ट्यिन12</t>
  </si>
  <si>
    <t>ट्यिन22</t>
  </si>
  <si>
    <t>ဋြင်္</t>
  </si>
  <si>
    <t>ट्यिं22</t>
  </si>
  <si>
    <t>ट्यिन32</t>
  </si>
  <si>
    <t>ट्ये?12</t>
  </si>
  <si>
    <t>ट्ये?22</t>
  </si>
  <si>
    <t>ट्यु12</t>
  </si>
  <si>
    <t>ट्यु22</t>
  </si>
  <si>
    <t>ट्यु32</t>
  </si>
  <si>
    <t>ट्युन112</t>
  </si>
  <si>
    <t>ट्युन122</t>
  </si>
  <si>
    <t>ट्युन132</t>
  </si>
  <si>
    <t>ट्युन212</t>
  </si>
  <si>
    <t>ट्युन222</t>
  </si>
  <si>
    <t>ट्युन232</t>
  </si>
  <si>
    <t>ट्युन312</t>
  </si>
  <si>
    <t>ट्युन322</t>
  </si>
  <si>
    <t>ट्युन332</t>
  </si>
  <si>
    <t>ट्युत12</t>
  </si>
  <si>
    <t>ट्युत22</t>
  </si>
  <si>
    <t>ट्ये12</t>
  </si>
  <si>
    <t>ट्ये22</t>
  </si>
  <si>
    <t>ट्ये32</t>
  </si>
  <si>
    <t>ဋြယ့်</t>
  </si>
  <si>
    <t>ट्ये³¹112</t>
  </si>
  <si>
    <t>ट्ये³¹122</t>
  </si>
  <si>
    <t>ट्ये³¹132</t>
  </si>
  <si>
    <t>ट्ये³¹212</t>
  </si>
  <si>
    <t>ट्ये³¹222</t>
  </si>
  <si>
    <t>ट्ये³¹232</t>
  </si>
  <si>
    <t>ट्येत2</t>
  </si>
  <si>
    <t>ट्यै12</t>
  </si>
  <si>
    <t>ट्यै22</t>
  </si>
  <si>
    <t>ट्यैन112</t>
  </si>
  <si>
    <t>ट्यैन122</t>
  </si>
  <si>
    <t>ट्यैन132</t>
  </si>
  <si>
    <t>ट्यैम12</t>
  </si>
  <si>
    <t>ट्यैम22</t>
  </si>
  <si>
    <t>ट्यैम32</t>
  </si>
  <si>
    <t>ट्यो12</t>
  </si>
  <si>
    <t>ट्यो22</t>
  </si>
  <si>
    <t>ट्यो32</t>
  </si>
  <si>
    <t>ट्योन112</t>
  </si>
  <si>
    <t>ट्योन122</t>
  </si>
  <si>
    <t>ट्योन132</t>
  </si>
  <si>
    <t>ट्योन212</t>
  </si>
  <si>
    <t>ट्योन222</t>
  </si>
  <si>
    <t>ट्योन232</t>
  </si>
  <si>
    <t>ट्योन312</t>
  </si>
  <si>
    <t>ट्योन322</t>
  </si>
  <si>
    <t>ट्योन332</t>
  </si>
  <si>
    <t>ट्योट2</t>
  </si>
  <si>
    <t>ट्योप2</t>
  </si>
  <si>
    <t>ट्यौ12</t>
  </si>
  <si>
    <t>ट्यौ22</t>
  </si>
  <si>
    <t>ट्यौ32</t>
  </si>
  <si>
    <t>ट्यौन12</t>
  </si>
  <si>
    <t>ट्यौन22</t>
  </si>
  <si>
    <t>ट्यौन32</t>
  </si>
  <si>
    <t>ट्यौत2</t>
  </si>
  <si>
    <t>ट्यं112</t>
  </si>
  <si>
    <t>ट्यं122</t>
  </si>
  <si>
    <t>ट्यं132</t>
  </si>
  <si>
    <t>ट्यं212</t>
  </si>
  <si>
    <t>ट्यं222</t>
  </si>
  <si>
    <t>ट्यं232</t>
  </si>
  <si>
    <t>ट्यं312</t>
  </si>
  <si>
    <t>ट्यं322</t>
  </si>
  <si>
    <t>ट्यं42</t>
  </si>
  <si>
    <t>ट्ह1</t>
  </si>
  <si>
    <t>ट्ह11</t>
  </si>
  <si>
    <t>ट्हा2</t>
  </si>
  <si>
    <t>ट्हा21</t>
  </si>
  <si>
    <t>ट्हा3</t>
  </si>
  <si>
    <t>ट्हा31</t>
  </si>
  <si>
    <t>ट्हाइन1</t>
  </si>
  <si>
    <t>ट्हाइन11</t>
  </si>
  <si>
    <t>ट्हाइन2</t>
  </si>
  <si>
    <t>ट्हाइन21</t>
  </si>
  <si>
    <t>ट्हाइन3</t>
  </si>
  <si>
    <t>ट्हाइन31</t>
  </si>
  <si>
    <t>hjite/ ike</t>
  </si>
  <si>
    <t>ट्हाइ</t>
  </si>
  <si>
    <t>ट्हाइ1</t>
  </si>
  <si>
    <t>ट्हत1</t>
  </si>
  <si>
    <t>ट्हत11</t>
  </si>
  <si>
    <t>ट्हत2</t>
  </si>
  <si>
    <t>ट्हत21</t>
  </si>
  <si>
    <t>ट्हत3</t>
  </si>
  <si>
    <t>ट्हत31</t>
  </si>
  <si>
    <t>ट्हत4</t>
  </si>
  <si>
    <t>ट्हत41</t>
  </si>
  <si>
    <t>ट्हत5</t>
  </si>
  <si>
    <t>ट्हत51</t>
  </si>
  <si>
    <t>ट्हि1</t>
  </si>
  <si>
    <t>ट्हि11</t>
  </si>
  <si>
    <t>ट्हि2</t>
  </si>
  <si>
    <t>ट्हि21</t>
  </si>
  <si>
    <t>ट्हि3</t>
  </si>
  <si>
    <t>ट्हि31</t>
  </si>
  <si>
    <t>ट्हिन1</t>
  </si>
  <si>
    <t>ट्हिन11</t>
  </si>
  <si>
    <t>hjin21</t>
  </si>
  <si>
    <t>ट्हिन2</t>
  </si>
  <si>
    <t>ट्हिन21</t>
  </si>
  <si>
    <t>ဋှင်္</t>
  </si>
  <si>
    <t>hjin22</t>
  </si>
  <si>
    <t>ट्हिं2</t>
  </si>
  <si>
    <t>ट्हिं21</t>
  </si>
  <si>
    <t>ट्हिन3</t>
  </si>
  <si>
    <t>ट्हिन31</t>
  </si>
  <si>
    <t>ट्हे?1</t>
  </si>
  <si>
    <t>ट्हे?11</t>
  </si>
  <si>
    <t>ट्हे?2</t>
  </si>
  <si>
    <t>ट्हे?21</t>
  </si>
  <si>
    <t>ट्हु1</t>
  </si>
  <si>
    <t>ट्हु11</t>
  </si>
  <si>
    <t>ट्हु2</t>
  </si>
  <si>
    <t>ट्हु21</t>
  </si>
  <si>
    <t>ट्हु3</t>
  </si>
  <si>
    <t>ट्हु31</t>
  </si>
  <si>
    <t>ट्हुन11</t>
  </si>
  <si>
    <t>ट्हुन111</t>
  </si>
  <si>
    <t>ट्हुन12</t>
  </si>
  <si>
    <t>ट्हुन121</t>
  </si>
  <si>
    <t>ट्हुन13</t>
  </si>
  <si>
    <t>ट्हुन131</t>
  </si>
  <si>
    <t>ट्हुन21</t>
  </si>
  <si>
    <t>ट्हुन211</t>
  </si>
  <si>
    <t>ट्हुन22</t>
  </si>
  <si>
    <t>ट्हुन221</t>
  </si>
  <si>
    <t>ट्हुन23</t>
  </si>
  <si>
    <t>ट्हुन231</t>
  </si>
  <si>
    <t>ट्हुन31</t>
  </si>
  <si>
    <t>ट्हुन311</t>
  </si>
  <si>
    <t>ट्हुन32</t>
  </si>
  <si>
    <t>ट्हुन321</t>
  </si>
  <si>
    <t>ट्हुन33</t>
  </si>
  <si>
    <t>ट्हुन331</t>
  </si>
  <si>
    <t>ट्हुत1</t>
  </si>
  <si>
    <t>ट्हुत11</t>
  </si>
  <si>
    <t>ट्हुत2</t>
  </si>
  <si>
    <t>ट्हुत21</t>
  </si>
  <si>
    <t>ट्हे1</t>
  </si>
  <si>
    <t>ट्हे11</t>
  </si>
  <si>
    <t>ट्हे2</t>
  </si>
  <si>
    <t>ट्हे21</t>
  </si>
  <si>
    <t>ट्हे3</t>
  </si>
  <si>
    <t>ट्हे31</t>
  </si>
  <si>
    <t>ဋှယ့်</t>
  </si>
  <si>
    <t>ट्हे³¹11</t>
  </si>
  <si>
    <t>ट्हे³¹111</t>
  </si>
  <si>
    <t>ट्हे³¹12</t>
  </si>
  <si>
    <t>ट्हे³¹121</t>
  </si>
  <si>
    <t>ट्हे³¹13</t>
  </si>
  <si>
    <t>ट्हे³¹131</t>
  </si>
  <si>
    <t>ट्हे³¹21</t>
  </si>
  <si>
    <t>ट्हे³¹211</t>
  </si>
  <si>
    <t>ट्हे³¹22</t>
  </si>
  <si>
    <t>ट्हे³¹221</t>
  </si>
  <si>
    <t>ट्हे³¹23</t>
  </si>
  <si>
    <t>ट्हे³¹231</t>
  </si>
  <si>
    <t>ट्हेत</t>
  </si>
  <si>
    <t>ट्हेत1</t>
  </si>
  <si>
    <t>ट्है1</t>
  </si>
  <si>
    <t>ट्है11</t>
  </si>
  <si>
    <t>ट्है2</t>
  </si>
  <si>
    <t>ट्है21</t>
  </si>
  <si>
    <t>ट्हैन11</t>
  </si>
  <si>
    <t>ट्हैन111</t>
  </si>
  <si>
    <t>ट्हैन12</t>
  </si>
  <si>
    <t>ट्हैन121</t>
  </si>
  <si>
    <t>ट्हैन13</t>
  </si>
  <si>
    <t>ट्हैन131</t>
  </si>
  <si>
    <t>ट्हैम1</t>
  </si>
  <si>
    <t>ट्हैम11</t>
  </si>
  <si>
    <t>ट्हैम2</t>
  </si>
  <si>
    <t>ट्हैम21</t>
  </si>
  <si>
    <t>ट्हैम3</t>
  </si>
  <si>
    <t>ट्हैम31</t>
  </si>
  <si>
    <t>ट्हो1</t>
  </si>
  <si>
    <t>ट्हो11</t>
  </si>
  <si>
    <t>ट्हो2</t>
  </si>
  <si>
    <t>ट्हो21</t>
  </si>
  <si>
    <t>ट्हो3</t>
  </si>
  <si>
    <t>ट्हो31</t>
  </si>
  <si>
    <t>ट्होन11</t>
  </si>
  <si>
    <t>ट्होन111</t>
  </si>
  <si>
    <t>ट्होन12</t>
  </si>
  <si>
    <t>ट्होन121</t>
  </si>
  <si>
    <t>ट्होन13</t>
  </si>
  <si>
    <t>ट्होन131</t>
  </si>
  <si>
    <t>ट्होन21</t>
  </si>
  <si>
    <t>ट्होन211</t>
  </si>
  <si>
    <t>ट्होन22</t>
  </si>
  <si>
    <t>ट्होन221</t>
  </si>
  <si>
    <t>ट्होन23</t>
  </si>
  <si>
    <t>ट्होन231</t>
  </si>
  <si>
    <t>ट्होन31</t>
  </si>
  <si>
    <t>ट्होन311</t>
  </si>
  <si>
    <t>ट्होन32</t>
  </si>
  <si>
    <t>ट्होन321</t>
  </si>
  <si>
    <t>ट्होन33</t>
  </si>
  <si>
    <t>ट्होन331</t>
  </si>
  <si>
    <t>ट्होट</t>
  </si>
  <si>
    <t>ट्होट1</t>
  </si>
  <si>
    <t>ट्होप</t>
  </si>
  <si>
    <t>ट्होप1</t>
  </si>
  <si>
    <t>ट्हौ1</t>
  </si>
  <si>
    <t>ट्हौ11</t>
  </si>
  <si>
    <t>ट्हौ2</t>
  </si>
  <si>
    <t>ट्हौ21</t>
  </si>
  <si>
    <t>ट्हौ3</t>
  </si>
  <si>
    <t>ट्हौ31</t>
  </si>
  <si>
    <t>ट्हौन1</t>
  </si>
  <si>
    <t>ट्हौन11</t>
  </si>
  <si>
    <t>ट्हौन2</t>
  </si>
  <si>
    <t>ट्हौन21</t>
  </si>
  <si>
    <t>ट्हौन3</t>
  </si>
  <si>
    <t>ट्हौन31</t>
  </si>
  <si>
    <t>ट्हौत</t>
  </si>
  <si>
    <t>ट्हौत1</t>
  </si>
  <si>
    <t>ट्हं11</t>
  </si>
  <si>
    <t>ट्हं111</t>
  </si>
  <si>
    <t>ट्हं12</t>
  </si>
  <si>
    <t>ट्हं121</t>
  </si>
  <si>
    <t>ट्हं13</t>
  </si>
  <si>
    <t>ट्हं131</t>
  </si>
  <si>
    <t>ट्हं21</t>
  </si>
  <si>
    <t>ट्हं211</t>
  </si>
  <si>
    <t>ट्हं22</t>
  </si>
  <si>
    <t>ट्हं221</t>
  </si>
  <si>
    <t>ट्हं23</t>
  </si>
  <si>
    <t>ट्हं231</t>
  </si>
  <si>
    <t>ट्हं31</t>
  </si>
  <si>
    <t>ट्हं311</t>
  </si>
  <si>
    <t>ट्हं32</t>
  </si>
  <si>
    <t>ट्हं321</t>
  </si>
  <si>
    <t>ट्हं4</t>
  </si>
  <si>
    <t>ट्हं41</t>
  </si>
  <si>
    <t>ट्व1</t>
  </si>
  <si>
    <t>ट्व11</t>
  </si>
  <si>
    <t>ट्वा21</t>
  </si>
  <si>
    <t>ट्वा31</t>
  </si>
  <si>
    <t>ट्वाइन11</t>
  </si>
  <si>
    <t>ट्वाइन21</t>
  </si>
  <si>
    <t>ट्वाइन31</t>
  </si>
  <si>
    <t>jwite/ ike</t>
  </si>
  <si>
    <t>ट्वाइ</t>
  </si>
  <si>
    <t>टुत11</t>
  </si>
  <si>
    <t>टुत21</t>
  </si>
  <si>
    <t>ट्वत31</t>
  </si>
  <si>
    <t>ट्वत41</t>
  </si>
  <si>
    <t>ट्वत51</t>
  </si>
  <si>
    <t>ट्वि11</t>
  </si>
  <si>
    <t>ट्वि21</t>
  </si>
  <si>
    <t>ट्वि31</t>
  </si>
  <si>
    <t>ट्विन11</t>
  </si>
  <si>
    <t>jwin21</t>
  </si>
  <si>
    <t>ट्विन21</t>
  </si>
  <si>
    <t>ဋွင်္</t>
  </si>
  <si>
    <t>jwin22</t>
  </si>
  <si>
    <t>ट्विं2</t>
  </si>
  <si>
    <t>ट्विं21</t>
  </si>
  <si>
    <t>ट्विन31</t>
  </si>
  <si>
    <t>ट्वे?1</t>
  </si>
  <si>
    <t>ट्वे?11</t>
  </si>
  <si>
    <t>ट्वे?2</t>
  </si>
  <si>
    <t>ट्वे?21</t>
  </si>
  <si>
    <t>ट्वु11</t>
  </si>
  <si>
    <t>ट्वु21</t>
  </si>
  <si>
    <t>ट्वु31</t>
  </si>
  <si>
    <t>टुन111</t>
  </si>
  <si>
    <t>टुन121</t>
  </si>
  <si>
    <t>टुन131</t>
  </si>
  <si>
    <t>टुन211</t>
  </si>
  <si>
    <t>टुन221</t>
  </si>
  <si>
    <t>टुन231</t>
  </si>
  <si>
    <t>टुन311</t>
  </si>
  <si>
    <t>टुन321</t>
  </si>
  <si>
    <t>टुन331</t>
  </si>
  <si>
    <t>टुत12</t>
  </si>
  <si>
    <t>टुत22</t>
  </si>
  <si>
    <t>ट्वे11</t>
  </si>
  <si>
    <t>ट्वे21</t>
  </si>
  <si>
    <t>ट्वे31</t>
  </si>
  <si>
    <t>ဋွယ့်</t>
  </si>
  <si>
    <t>ट्वे³¹111</t>
  </si>
  <si>
    <t>ट्वे³¹121</t>
  </si>
  <si>
    <t>ट्वे³¹131</t>
  </si>
  <si>
    <t>ट्वे³¹211</t>
  </si>
  <si>
    <t>ट्वे³¹221</t>
  </si>
  <si>
    <t>ट्वे³¹231</t>
  </si>
  <si>
    <t>ट्वेत1</t>
  </si>
  <si>
    <t>ट्वै11</t>
  </si>
  <si>
    <t>ट्वै21</t>
  </si>
  <si>
    <t>ट्वैन111</t>
  </si>
  <si>
    <t>ट्वैन121</t>
  </si>
  <si>
    <t>ट्वैन131</t>
  </si>
  <si>
    <t>ट्वैम11</t>
  </si>
  <si>
    <t>ट्वैम21</t>
  </si>
  <si>
    <t>ट्वैम31</t>
  </si>
  <si>
    <t>ट्वो11</t>
  </si>
  <si>
    <t>ट्वो21</t>
  </si>
  <si>
    <t>ट्वो31</t>
  </si>
  <si>
    <t>ट्वोन111</t>
  </si>
  <si>
    <t>ट्वोन121</t>
  </si>
  <si>
    <t>ट्वोन131</t>
  </si>
  <si>
    <t>ट्वोन211</t>
  </si>
  <si>
    <t>ट्वोन221</t>
  </si>
  <si>
    <t>ट्वोन231</t>
  </si>
  <si>
    <t>ट्वोन311</t>
  </si>
  <si>
    <t>ट्वोन321</t>
  </si>
  <si>
    <t>ट्वोन331</t>
  </si>
  <si>
    <t>ट्वोट1</t>
  </si>
  <si>
    <t>ट्वोप1</t>
  </si>
  <si>
    <t>ट्वौ11</t>
  </si>
  <si>
    <t>ट्वौ21</t>
  </si>
  <si>
    <t>ट्वौ31</t>
  </si>
  <si>
    <t>ट्वौन11</t>
  </si>
  <si>
    <t>ट्वौन21</t>
  </si>
  <si>
    <t>ट्वौन31</t>
  </si>
  <si>
    <t>ट्वौत1</t>
  </si>
  <si>
    <t>टुन112</t>
  </si>
  <si>
    <t>टुन122</t>
  </si>
  <si>
    <t>टुन132</t>
  </si>
  <si>
    <t>टुन212</t>
  </si>
  <si>
    <t>टुन222</t>
  </si>
  <si>
    <t>टुन232</t>
  </si>
  <si>
    <t>टुन312</t>
  </si>
  <si>
    <t>टुन322</t>
  </si>
  <si>
    <t>ट्वं41</t>
  </si>
  <si>
    <t>ट्हव1</t>
  </si>
  <si>
    <t>ट्हव11</t>
  </si>
  <si>
    <t>ट्हवा2</t>
  </si>
  <si>
    <t>ट्हवा21</t>
  </si>
  <si>
    <t>ट्हवा3</t>
  </si>
  <si>
    <t>ट्हवा31</t>
  </si>
  <si>
    <t>ट्हवाइन1</t>
  </si>
  <si>
    <t>ट्हवाइन11</t>
  </si>
  <si>
    <t>ट्हवाइन2</t>
  </si>
  <si>
    <t>ट्हवाइन21</t>
  </si>
  <si>
    <t>ट्हवाइन3</t>
  </si>
  <si>
    <t>ट्हवाइन31</t>
  </si>
  <si>
    <t>ट्हवाइ</t>
  </si>
  <si>
    <t>ट्हवाइ1</t>
  </si>
  <si>
    <t>ट्हवत1</t>
  </si>
  <si>
    <t>ट्हवत11</t>
  </si>
  <si>
    <t>ट्हवत2</t>
  </si>
  <si>
    <t>ट्हवत21</t>
  </si>
  <si>
    <t>ट्हवत3</t>
  </si>
  <si>
    <t>ट्हवत31</t>
  </si>
  <si>
    <t>ट्हवत4</t>
  </si>
  <si>
    <t>ट्हवत41</t>
  </si>
  <si>
    <t>ट्हवत5</t>
  </si>
  <si>
    <t>ट्हवत51</t>
  </si>
  <si>
    <t>ट्हवि1</t>
  </si>
  <si>
    <t>ट्हवि11</t>
  </si>
  <si>
    <t>ट्हवि2</t>
  </si>
  <si>
    <t>ट्हवि21</t>
  </si>
  <si>
    <t>ट्हवि3</t>
  </si>
  <si>
    <t>ट्हवि31</t>
  </si>
  <si>
    <t>ट्हविन1</t>
  </si>
  <si>
    <t>ट्हविन11</t>
  </si>
  <si>
    <t>ट्हविन2</t>
  </si>
  <si>
    <t>ट्हविन21</t>
  </si>
  <si>
    <t>ဋွှင်္</t>
  </si>
  <si>
    <t>ट्हविं2</t>
  </si>
  <si>
    <t>ट्हविं21</t>
  </si>
  <si>
    <t>ट्हविन3</t>
  </si>
  <si>
    <t>ट्हविन31</t>
  </si>
  <si>
    <t>ट्हवे?1</t>
  </si>
  <si>
    <t>ट्हवे?11</t>
  </si>
  <si>
    <t>ट्हवे?2</t>
  </si>
  <si>
    <t>ट्हवे?21</t>
  </si>
  <si>
    <t>ट्हवु1</t>
  </si>
  <si>
    <t>ट्हवु11</t>
  </si>
  <si>
    <t>ट्हवु2</t>
  </si>
  <si>
    <t>ट्हवु21</t>
  </si>
  <si>
    <t>ट्हवु3</t>
  </si>
  <si>
    <t>ट्हवु31</t>
  </si>
  <si>
    <t>टुन113</t>
  </si>
  <si>
    <t>टुन123</t>
  </si>
  <si>
    <t>टुन133</t>
  </si>
  <si>
    <t>टुन213</t>
  </si>
  <si>
    <t>टुन223</t>
  </si>
  <si>
    <t>टुन233</t>
  </si>
  <si>
    <t>टुन313</t>
  </si>
  <si>
    <t>टुन323</t>
  </si>
  <si>
    <t>टुन332</t>
  </si>
  <si>
    <t>टुत13</t>
  </si>
  <si>
    <t>टुत23</t>
  </si>
  <si>
    <t>ट्हवे1</t>
  </si>
  <si>
    <t>ट्हवे11</t>
  </si>
  <si>
    <t>ट्हवे2</t>
  </si>
  <si>
    <t>ट्हवे21</t>
  </si>
  <si>
    <t>ट्हवे3</t>
  </si>
  <si>
    <t>ट्हवे31</t>
  </si>
  <si>
    <t>ဋွှယ့်</t>
  </si>
  <si>
    <t>ट्हवे³¹11</t>
  </si>
  <si>
    <t>ट्हवे³¹111</t>
  </si>
  <si>
    <t>ट्हवे³¹12</t>
  </si>
  <si>
    <t>ट्हवे³¹121</t>
  </si>
  <si>
    <t>ट्हवे³¹13</t>
  </si>
  <si>
    <t>ट्हवे³¹131</t>
  </si>
  <si>
    <t>ट्हवे³¹21</t>
  </si>
  <si>
    <t>ट्हवे³¹211</t>
  </si>
  <si>
    <t>ट्हवे³¹22</t>
  </si>
  <si>
    <t>ट्हवे³¹221</t>
  </si>
  <si>
    <t>ट्हवे³¹23</t>
  </si>
  <si>
    <t>ट्हवे³¹231</t>
  </si>
  <si>
    <t>ट्हवेत</t>
  </si>
  <si>
    <t>ट्हवेत1</t>
  </si>
  <si>
    <t>ट्हवै1</t>
  </si>
  <si>
    <t>ट्हवै11</t>
  </si>
  <si>
    <t>ट्हवै2</t>
  </si>
  <si>
    <t>ट्हवै21</t>
  </si>
  <si>
    <t>ट्हवैन11</t>
  </si>
  <si>
    <t>ट्हवैन111</t>
  </si>
  <si>
    <t>ट्हवैन12</t>
  </si>
  <si>
    <t>ट्हवैन121</t>
  </si>
  <si>
    <t>ट्हवैन13</t>
  </si>
  <si>
    <t>ट्हवैन131</t>
  </si>
  <si>
    <t>ट्हवैम1</t>
  </si>
  <si>
    <t>ट्हवैम11</t>
  </si>
  <si>
    <t>ट्हवैम2</t>
  </si>
  <si>
    <t>ट्हवैम21</t>
  </si>
  <si>
    <t>ट्हवैम3</t>
  </si>
  <si>
    <t>ट्हवैम31</t>
  </si>
  <si>
    <t>ट्हवो1</t>
  </si>
  <si>
    <t>ट्हवो11</t>
  </si>
  <si>
    <t>ट्हवो2</t>
  </si>
  <si>
    <t>ट्हवो21</t>
  </si>
  <si>
    <t>ट्हवो3</t>
  </si>
  <si>
    <t>ट्हवो31</t>
  </si>
  <si>
    <t>ट्हवोन11</t>
  </si>
  <si>
    <t>ट्हवोन111</t>
  </si>
  <si>
    <t>ट्हवोन12</t>
  </si>
  <si>
    <t>ट्हवोन121</t>
  </si>
  <si>
    <t>ट्हवोन13</t>
  </si>
  <si>
    <t>ट्हवोन131</t>
  </si>
  <si>
    <t>ट्हवोन21</t>
  </si>
  <si>
    <t>ट्हवोन211</t>
  </si>
  <si>
    <t>ट्हवोन22</t>
  </si>
  <si>
    <t>ट्हवोन221</t>
  </si>
  <si>
    <t>ट्हवोन23</t>
  </si>
  <si>
    <t>ट्हवोन231</t>
  </si>
  <si>
    <t>ट्हवोन31</t>
  </si>
  <si>
    <t>ट्हवोन311</t>
  </si>
  <si>
    <t>ट्हवोन32</t>
  </si>
  <si>
    <t>ट्हवोन321</t>
  </si>
  <si>
    <t>ट्हवोन33</t>
  </si>
  <si>
    <t>ट्हवोन331</t>
  </si>
  <si>
    <t>ट्हवोट</t>
  </si>
  <si>
    <t>ट्हवोट1</t>
  </si>
  <si>
    <t>ट्हवोप</t>
  </si>
  <si>
    <t>ट्हवोप1</t>
  </si>
  <si>
    <t>ट्हवौ1</t>
  </si>
  <si>
    <t>ट्हवौ11</t>
  </si>
  <si>
    <t>ट्हवौ2</t>
  </si>
  <si>
    <t>ट्हवौ21</t>
  </si>
  <si>
    <t>ट्हवौ3</t>
  </si>
  <si>
    <t>ट्हवौ31</t>
  </si>
  <si>
    <t>ट्हवौन1</t>
  </si>
  <si>
    <t>ट्हवौन11</t>
  </si>
  <si>
    <t>ट्हवौन2</t>
  </si>
  <si>
    <t>ट्हवौन21</t>
  </si>
  <si>
    <t>ट्हवौन3</t>
  </si>
  <si>
    <t>ट्हवौन31</t>
  </si>
  <si>
    <t>ट्हवौत</t>
  </si>
  <si>
    <t>ट्हवौत1</t>
  </si>
  <si>
    <t>ट्हवं11</t>
  </si>
  <si>
    <t>ट्हवं111</t>
  </si>
  <si>
    <t>ट्हवं12</t>
  </si>
  <si>
    <t>ट्हवं121</t>
  </si>
  <si>
    <t>ट्हवं13</t>
  </si>
  <si>
    <t>ट्हवं131</t>
  </si>
  <si>
    <t>ट्हवं21</t>
  </si>
  <si>
    <t>ट्हवं211</t>
  </si>
  <si>
    <t>ट्हवं22</t>
  </si>
  <si>
    <t>ट्हवं221</t>
  </si>
  <si>
    <t>ट्हवं23</t>
  </si>
  <si>
    <t>ट्हवं231</t>
  </si>
  <si>
    <t>ट्हवं31</t>
  </si>
  <si>
    <t>ट्हवं311</t>
  </si>
  <si>
    <t>ट्हवं32</t>
  </si>
  <si>
    <t>ट्हवं321</t>
  </si>
  <si>
    <t>ट्हवं4</t>
  </si>
  <si>
    <t>ट्हवं41</t>
  </si>
  <si>
    <t>ठ्य1</t>
  </si>
  <si>
    <t>ठ्य11</t>
  </si>
  <si>
    <t>ठ्या21</t>
  </si>
  <si>
    <t>ठ्या31</t>
  </si>
  <si>
    <t>ठ्याइन11</t>
  </si>
  <si>
    <t>ठ्याइन21</t>
  </si>
  <si>
    <t>ठ्याइन31</t>
  </si>
  <si>
    <t>jhyite/ ike</t>
  </si>
  <si>
    <t>ठ्याइ</t>
  </si>
  <si>
    <t>ठ्यत11</t>
  </si>
  <si>
    <t>ठ्यत21</t>
  </si>
  <si>
    <t>ठ्यत31</t>
  </si>
  <si>
    <t>ठ्यत41</t>
  </si>
  <si>
    <t>ठ्यत51</t>
  </si>
  <si>
    <t>ठ्यि11</t>
  </si>
  <si>
    <t>ठ्यि21</t>
  </si>
  <si>
    <t>ठ्यि31</t>
  </si>
  <si>
    <t>ठ्यिन11</t>
  </si>
  <si>
    <t>jhyin21</t>
  </si>
  <si>
    <t>ठ्यिन21</t>
  </si>
  <si>
    <t>ဌျင်္</t>
  </si>
  <si>
    <t>jhyin22</t>
  </si>
  <si>
    <t>ठ्यिं2</t>
  </si>
  <si>
    <t>ठ्यिं21</t>
  </si>
  <si>
    <t>ठ्यिन31</t>
  </si>
  <si>
    <t>ठ्ये?1</t>
  </si>
  <si>
    <t>ठ्ये?11</t>
  </si>
  <si>
    <t>ठ्ये?2</t>
  </si>
  <si>
    <t>ठ्ये?21</t>
  </si>
  <si>
    <t>ठ्यु11</t>
  </si>
  <si>
    <t>ठ्यु21</t>
  </si>
  <si>
    <t>ठ्यु31</t>
  </si>
  <si>
    <t>ठ्युन111</t>
  </si>
  <si>
    <t>ठ्युन121</t>
  </si>
  <si>
    <t>ठ्युन131</t>
  </si>
  <si>
    <t>ठ्युन211</t>
  </si>
  <si>
    <t>ठ्युन221</t>
  </si>
  <si>
    <t>ठ्युन231</t>
  </si>
  <si>
    <t>ठ्युन311</t>
  </si>
  <si>
    <t>ठ्युन321</t>
  </si>
  <si>
    <t>ठ्युन331</t>
  </si>
  <si>
    <t>ठ्युत11</t>
  </si>
  <si>
    <t>ठ्युत21</t>
  </si>
  <si>
    <t>ठ्ये11</t>
  </si>
  <si>
    <t>ठ्ये21</t>
  </si>
  <si>
    <t>ठ्ये31</t>
  </si>
  <si>
    <t>ဌျယ့်</t>
  </si>
  <si>
    <t>ठ्ये³¹111</t>
  </si>
  <si>
    <t>ठ्ये³¹121</t>
  </si>
  <si>
    <t>ठ्ये³¹131</t>
  </si>
  <si>
    <t>ठ्ये³¹211</t>
  </si>
  <si>
    <t>ठ्ये³¹221</t>
  </si>
  <si>
    <t>ठ्ये³¹231</t>
  </si>
  <si>
    <t>ठ्येत1</t>
  </si>
  <si>
    <t>ठ्यै11</t>
  </si>
  <si>
    <t>ठ्यै21</t>
  </si>
  <si>
    <t>ठ्यैन111</t>
  </si>
  <si>
    <t>ठ्यैन121</t>
  </si>
  <si>
    <t>ठ्यैन131</t>
  </si>
  <si>
    <t>ठ्यैम11</t>
  </si>
  <si>
    <t>ठ्यैम21</t>
  </si>
  <si>
    <t>ठ्यैम31</t>
  </si>
  <si>
    <t>ठ्यो11</t>
  </si>
  <si>
    <t>ठ्यो21</t>
  </si>
  <si>
    <t>ठ्यो31</t>
  </si>
  <si>
    <t>ठ्योन111</t>
  </si>
  <si>
    <t>ठ्योन121</t>
  </si>
  <si>
    <t>ठ्योन131</t>
  </si>
  <si>
    <t>ठ्योन211</t>
  </si>
  <si>
    <t>ठ्योन221</t>
  </si>
  <si>
    <t>ठ्योन231</t>
  </si>
  <si>
    <t>ठ्योन311</t>
  </si>
  <si>
    <t>ठ्योन321</t>
  </si>
  <si>
    <t>ठ्योन331</t>
  </si>
  <si>
    <t>ठ्योट1</t>
  </si>
  <si>
    <t>ठ्योप1</t>
  </si>
  <si>
    <t>ठ्यौ11</t>
  </si>
  <si>
    <t>ठ्यौ21</t>
  </si>
  <si>
    <t>ठ्यौ31</t>
  </si>
  <si>
    <t>ठ्यौन11</t>
  </si>
  <si>
    <t>ठ्यौन21</t>
  </si>
  <si>
    <t>ठ्यौन31</t>
  </si>
  <si>
    <t>ठ्यौत1</t>
  </si>
  <si>
    <t>ठ्यं111</t>
  </si>
  <si>
    <t>ठ्यं121</t>
  </si>
  <si>
    <t>ठ्यं131</t>
  </si>
  <si>
    <t>ठ्यं211</t>
  </si>
  <si>
    <t>ठ्यं221</t>
  </si>
  <si>
    <t>ठ्यं231</t>
  </si>
  <si>
    <t>ठ्यं311</t>
  </si>
  <si>
    <t>ठ्यं321</t>
  </si>
  <si>
    <t>ठ्यं41</t>
  </si>
  <si>
    <t>ठ्य12</t>
  </si>
  <si>
    <t>ठ्या22</t>
  </si>
  <si>
    <t>ठ्या32</t>
  </si>
  <si>
    <t>ठ्याइन12</t>
  </si>
  <si>
    <t>ठ्याइन22</t>
  </si>
  <si>
    <t>ठ्याइन32</t>
  </si>
  <si>
    <t>ठ्यत12</t>
  </si>
  <si>
    <t>ठ्यत22</t>
  </si>
  <si>
    <t>ठ्यत32</t>
  </si>
  <si>
    <t>ठ्यत42</t>
  </si>
  <si>
    <t>ठ्यत52</t>
  </si>
  <si>
    <t>ठ्यि12</t>
  </si>
  <si>
    <t>ठ्यि22</t>
  </si>
  <si>
    <t>ठ्यि32</t>
  </si>
  <si>
    <t>ठ्यिन12</t>
  </si>
  <si>
    <t>ठ्यिन22</t>
  </si>
  <si>
    <t>ဌြင်္</t>
  </si>
  <si>
    <t>ठ्यिं22</t>
  </si>
  <si>
    <t>ठ्यिन32</t>
  </si>
  <si>
    <t>ठ्ये?12</t>
  </si>
  <si>
    <t>ठ्ये?22</t>
  </si>
  <si>
    <t>ठ्यु12</t>
  </si>
  <si>
    <t>ठ्यु22</t>
  </si>
  <si>
    <t>ठ्यु32</t>
  </si>
  <si>
    <t>ठ्युन112</t>
  </si>
  <si>
    <t>ठ्युन122</t>
  </si>
  <si>
    <t>ठ्युन132</t>
  </si>
  <si>
    <t>ठ्युन212</t>
  </si>
  <si>
    <t>ठ्युन222</t>
  </si>
  <si>
    <t>ठ्युन232</t>
  </si>
  <si>
    <t>ठ्युन312</t>
  </si>
  <si>
    <t>ठ्युन322</t>
  </si>
  <si>
    <t>ठ्युन332</t>
  </si>
  <si>
    <t>ठ्युत12</t>
  </si>
  <si>
    <t>ठ्युत22</t>
  </si>
  <si>
    <t>ठ्ये12</t>
  </si>
  <si>
    <t>ठ्ये22</t>
  </si>
  <si>
    <t>ठ्ये32</t>
  </si>
  <si>
    <t>ဌြယ့်</t>
  </si>
  <si>
    <t>ठ्ये³¹112</t>
  </si>
  <si>
    <t>ठ्ये³¹122</t>
  </si>
  <si>
    <t>ठ्ये³¹132</t>
  </si>
  <si>
    <t>ठ्ये³¹212</t>
  </si>
  <si>
    <t>ठ्ये³¹222</t>
  </si>
  <si>
    <t>ठ्ये³¹232</t>
  </si>
  <si>
    <t>ठ्येत2</t>
  </si>
  <si>
    <t>ठ्यै12</t>
  </si>
  <si>
    <t>ठ्यै22</t>
  </si>
  <si>
    <t>ठ्यैन112</t>
  </si>
  <si>
    <t>ठ्यैन122</t>
  </si>
  <si>
    <t>ठ्यैन132</t>
  </si>
  <si>
    <t>ठ्यैम12</t>
  </si>
  <si>
    <t>ठ्यैम22</t>
  </si>
  <si>
    <t>ठ्यैम32</t>
  </si>
  <si>
    <t>ठ्यो12</t>
  </si>
  <si>
    <t>ठ्यो22</t>
  </si>
  <si>
    <t>ठ्यो32</t>
  </si>
  <si>
    <t>ठ्योन112</t>
  </si>
  <si>
    <t>ठ्योन122</t>
  </si>
  <si>
    <t>ठ्योन132</t>
  </si>
  <si>
    <t>ठ्योन212</t>
  </si>
  <si>
    <t>ठ्योन222</t>
  </si>
  <si>
    <t>ठ्योन232</t>
  </si>
  <si>
    <t>ठ्योन312</t>
  </si>
  <si>
    <t>ठ्योन322</t>
  </si>
  <si>
    <t>ठ्योन332</t>
  </si>
  <si>
    <t>ठ्योट2</t>
  </si>
  <si>
    <t>ठ्योप2</t>
  </si>
  <si>
    <t>ठ्यौ12</t>
  </si>
  <si>
    <t>ठ्यौ22</t>
  </si>
  <si>
    <t>ठ्यौ32</t>
  </si>
  <si>
    <t>ठ्यौन12</t>
  </si>
  <si>
    <t>ठ्यौन22</t>
  </si>
  <si>
    <t>ठ्यौन32</t>
  </si>
  <si>
    <t>ठ्यौत2</t>
  </si>
  <si>
    <t>ठ्यं112</t>
  </si>
  <si>
    <t>ठ्यं122</t>
  </si>
  <si>
    <t>ठ्यं132</t>
  </si>
  <si>
    <t>ठ्यं212</t>
  </si>
  <si>
    <t>ठ्यं222</t>
  </si>
  <si>
    <t>ठ्यं232</t>
  </si>
  <si>
    <t>ठ्यं312</t>
  </si>
  <si>
    <t>ठ्यं322</t>
  </si>
  <si>
    <t>ठ्यं42</t>
  </si>
  <si>
    <t>ठ्ह1</t>
  </si>
  <si>
    <t>ठ्ह11</t>
  </si>
  <si>
    <t>ठ्हा2</t>
  </si>
  <si>
    <t>ठ्हा21</t>
  </si>
  <si>
    <t>ठ्हा3</t>
  </si>
  <si>
    <t>ठ्हा31</t>
  </si>
  <si>
    <t>ठ्हाइन1</t>
  </si>
  <si>
    <t>ठ्हाइन11</t>
  </si>
  <si>
    <t>ठ्हाइन2</t>
  </si>
  <si>
    <t>ठ्हाइन21</t>
  </si>
  <si>
    <t>ठ्हाइन3</t>
  </si>
  <si>
    <t>ठ्हाइन31</t>
  </si>
  <si>
    <t>hjhite/ ike</t>
  </si>
  <si>
    <t>ठ्हाइ</t>
  </si>
  <si>
    <t>ठ्हाइ1</t>
  </si>
  <si>
    <t>ठ्हत1</t>
  </si>
  <si>
    <t>ठ्हत11</t>
  </si>
  <si>
    <t>ठ्हत2</t>
  </si>
  <si>
    <t>ठ्हत21</t>
  </si>
  <si>
    <t>ठ्हत3</t>
  </si>
  <si>
    <t>ठ्हत31</t>
  </si>
  <si>
    <t>ठ्हत4</t>
  </si>
  <si>
    <t>ठ्हत41</t>
  </si>
  <si>
    <t>ठ्हत5</t>
  </si>
  <si>
    <t>ठ्हत51</t>
  </si>
  <si>
    <t>ठ्हि1</t>
  </si>
  <si>
    <t>ठ्हि11</t>
  </si>
  <si>
    <t>ठ्हि2</t>
  </si>
  <si>
    <t>ठ्हि21</t>
  </si>
  <si>
    <t>ठ्हि3</t>
  </si>
  <si>
    <t>ठ्हि31</t>
  </si>
  <si>
    <t>ठ्हिन1</t>
  </si>
  <si>
    <t>ठ्हिन11</t>
  </si>
  <si>
    <t>hjhin21</t>
  </si>
  <si>
    <t>ठ्हिन2</t>
  </si>
  <si>
    <t>ठ्हिन21</t>
  </si>
  <si>
    <t>ဌှင်္</t>
  </si>
  <si>
    <t>hjhin22</t>
  </si>
  <si>
    <t>ठ्हिं2</t>
  </si>
  <si>
    <t>ठ्हिं21</t>
  </si>
  <si>
    <t>ठ्हिन3</t>
  </si>
  <si>
    <t>ठ्हिन31</t>
  </si>
  <si>
    <t>ठ्हे?1</t>
  </si>
  <si>
    <t>ठ्हे?11</t>
  </si>
  <si>
    <t>ठ्हे?2</t>
  </si>
  <si>
    <t>ठ्हे?21</t>
  </si>
  <si>
    <t>ठ्हु1</t>
  </si>
  <si>
    <t>ठ्हु11</t>
  </si>
  <si>
    <t>ठ्हु2</t>
  </si>
  <si>
    <t>ठ्हु21</t>
  </si>
  <si>
    <t>ठ्हु3</t>
  </si>
  <si>
    <t>ठ्हु31</t>
  </si>
  <si>
    <t>ठ्हुन11</t>
  </si>
  <si>
    <t>ठ्हुन111</t>
  </si>
  <si>
    <t>ठ्हुन12</t>
  </si>
  <si>
    <t>ठ्हुन121</t>
  </si>
  <si>
    <t>ठ्हुन13</t>
  </si>
  <si>
    <t>ठ्हुन131</t>
  </si>
  <si>
    <t>ठ्हुन21</t>
  </si>
  <si>
    <t>ठ्हुन211</t>
  </si>
  <si>
    <t>ठ्हुन22</t>
  </si>
  <si>
    <t>ठ्हुन221</t>
  </si>
  <si>
    <t>ठ्हुन23</t>
  </si>
  <si>
    <t>ठ्हुन231</t>
  </si>
  <si>
    <t>ठ्हुन31</t>
  </si>
  <si>
    <t>ठ्हुन311</t>
  </si>
  <si>
    <t>ठ्हुन32</t>
  </si>
  <si>
    <t>ठ्हुन321</t>
  </si>
  <si>
    <t>ठ्हुन33</t>
  </si>
  <si>
    <t>ठ्हुन331</t>
  </si>
  <si>
    <t>ठ्हुत1</t>
  </si>
  <si>
    <t>ठ्हुत11</t>
  </si>
  <si>
    <t>ठ्हुत2</t>
  </si>
  <si>
    <t>ठ्हुत21</t>
  </si>
  <si>
    <t>ठ्हे1</t>
  </si>
  <si>
    <t>ठ्हे11</t>
  </si>
  <si>
    <t>ठ्हे2</t>
  </si>
  <si>
    <t>ठ्हे21</t>
  </si>
  <si>
    <t>ठ्हे3</t>
  </si>
  <si>
    <t>ठ्हे31</t>
  </si>
  <si>
    <t>ဌှယ့်</t>
  </si>
  <si>
    <t>ठ्हे³¹11</t>
  </si>
  <si>
    <t>ठ्हे³¹111</t>
  </si>
  <si>
    <t>ठ्हे³¹12</t>
  </si>
  <si>
    <t>ठ्हे³¹121</t>
  </si>
  <si>
    <t>ठ्हे³¹13</t>
  </si>
  <si>
    <t>ठ्हे³¹131</t>
  </si>
  <si>
    <t>ठ्हे³¹21</t>
  </si>
  <si>
    <t>ठ्हे³¹211</t>
  </si>
  <si>
    <t>ठ्हे³¹22</t>
  </si>
  <si>
    <t>ठ्हे³¹221</t>
  </si>
  <si>
    <t>ठ्हे³¹23</t>
  </si>
  <si>
    <t>ठ्हे³¹231</t>
  </si>
  <si>
    <t>ठ्हेत</t>
  </si>
  <si>
    <t>ठ्हेत1</t>
  </si>
  <si>
    <t>ठ्है1</t>
  </si>
  <si>
    <t>ठ्है11</t>
  </si>
  <si>
    <t>ठ्है2</t>
  </si>
  <si>
    <t>ठ्है21</t>
  </si>
  <si>
    <t>ठ्हैन11</t>
  </si>
  <si>
    <t>ठ्हैन111</t>
  </si>
  <si>
    <t>ठ्हैन12</t>
  </si>
  <si>
    <t>ठ्हैन121</t>
  </si>
  <si>
    <t>ठ्हैन13</t>
  </si>
  <si>
    <t>ठ्हैन131</t>
  </si>
  <si>
    <t>ठ्हैम1</t>
  </si>
  <si>
    <t>ठ्हैम11</t>
  </si>
  <si>
    <t>ठ्हैम2</t>
  </si>
  <si>
    <t>ठ्हैम21</t>
  </si>
  <si>
    <t>ठ्हैम3</t>
  </si>
  <si>
    <t>ठ्हैम31</t>
  </si>
  <si>
    <t>ठ्हो1</t>
  </si>
  <si>
    <t>ठ्हो11</t>
  </si>
  <si>
    <t>ठ्हो2</t>
  </si>
  <si>
    <t>ठ्हो21</t>
  </si>
  <si>
    <t>ठ्हो3</t>
  </si>
  <si>
    <t>ठ्हो31</t>
  </si>
  <si>
    <t>ठ्होन11</t>
  </si>
  <si>
    <t>ठ्होन111</t>
  </si>
  <si>
    <t>ठ्होन12</t>
  </si>
  <si>
    <t>ठ्होन121</t>
  </si>
  <si>
    <t>ठ्होन13</t>
  </si>
  <si>
    <t>ठ्होन131</t>
  </si>
  <si>
    <t>ठ्होन21</t>
  </si>
  <si>
    <t>ठ्होन211</t>
  </si>
  <si>
    <t>ठ्होन22</t>
  </si>
  <si>
    <t>ठ्होन221</t>
  </si>
  <si>
    <t>ठ्होन23</t>
  </si>
  <si>
    <t>ठ्होन231</t>
  </si>
  <si>
    <t>ठ्होन31</t>
  </si>
  <si>
    <t>ठ्होन311</t>
  </si>
  <si>
    <t>ठ्होन32</t>
  </si>
  <si>
    <t>ठ्होन321</t>
  </si>
  <si>
    <t>ठ्होन33</t>
  </si>
  <si>
    <t>ठ्होन331</t>
  </si>
  <si>
    <t>ठ्होट</t>
  </si>
  <si>
    <t>ठ्होट1</t>
  </si>
  <si>
    <t>ठ्होप</t>
  </si>
  <si>
    <t>ठ्होप1</t>
  </si>
  <si>
    <t>ठ्हौ1</t>
  </si>
  <si>
    <t>ठ्हौ11</t>
  </si>
  <si>
    <t>ठ्हौ2</t>
  </si>
  <si>
    <t>ठ्हौ21</t>
  </si>
  <si>
    <t>ठ्हौ3</t>
  </si>
  <si>
    <t>ठ्हौ31</t>
  </si>
  <si>
    <t>ठ्हौन1</t>
  </si>
  <si>
    <t>ठ्हौन11</t>
  </si>
  <si>
    <t>ठ्हौन2</t>
  </si>
  <si>
    <t>ठ्हौन21</t>
  </si>
  <si>
    <t>ठ्हौन3</t>
  </si>
  <si>
    <t>ठ्हौन31</t>
  </si>
  <si>
    <t>ठ्हौत</t>
  </si>
  <si>
    <t>ठ्हौत1</t>
  </si>
  <si>
    <t>ठ्हं11</t>
  </si>
  <si>
    <t>ठ्हं111</t>
  </si>
  <si>
    <t>ठ्हं12</t>
  </si>
  <si>
    <t>ठ्हं121</t>
  </si>
  <si>
    <t>ठ्हं13</t>
  </si>
  <si>
    <t>ठ्हं131</t>
  </si>
  <si>
    <t>ठ्हं21</t>
  </si>
  <si>
    <t>ठ्हं211</t>
  </si>
  <si>
    <t>ठ्हं22</t>
  </si>
  <si>
    <t>ठ्हं221</t>
  </si>
  <si>
    <t>ठ्हं23</t>
  </si>
  <si>
    <t>ठ्हं231</t>
  </si>
  <si>
    <t>ठ्हं31</t>
  </si>
  <si>
    <t>ठ्हं311</t>
  </si>
  <si>
    <t>ठ्हं32</t>
  </si>
  <si>
    <t>ठ्हं321</t>
  </si>
  <si>
    <t>ठ्हं4</t>
  </si>
  <si>
    <t>ठ्हं41</t>
  </si>
  <si>
    <t>ठ्व1</t>
  </si>
  <si>
    <t>ठ्व11</t>
  </si>
  <si>
    <t>ठ्वा21</t>
  </si>
  <si>
    <t>ठ्वा31</t>
  </si>
  <si>
    <t>ठ्वाइन11</t>
  </si>
  <si>
    <t>ठ्वाइन21</t>
  </si>
  <si>
    <t>ठ्वाइन31</t>
  </si>
  <si>
    <t>jhwite/ ike</t>
  </si>
  <si>
    <t>ठ्वाइ</t>
  </si>
  <si>
    <t>ठुत11</t>
  </si>
  <si>
    <t>ठुत21</t>
  </si>
  <si>
    <t>ठ्वत31</t>
  </si>
  <si>
    <t>ठ्वत41</t>
  </si>
  <si>
    <t>ठ्वत51</t>
  </si>
  <si>
    <t>ठ्वि11</t>
  </si>
  <si>
    <t>ठ्वि21</t>
  </si>
  <si>
    <t>ठ्वि31</t>
  </si>
  <si>
    <t>ठ्विन11</t>
  </si>
  <si>
    <t>jhwin21</t>
  </si>
  <si>
    <t>ठ्विन21</t>
  </si>
  <si>
    <t>ဌွင်္</t>
  </si>
  <si>
    <t>jhwin22</t>
  </si>
  <si>
    <t>ठ्विं2</t>
  </si>
  <si>
    <t>ठ्विं21</t>
  </si>
  <si>
    <t>ठ्विन31</t>
  </si>
  <si>
    <t>ठ्वे?1</t>
  </si>
  <si>
    <t>ठ्वे?11</t>
  </si>
  <si>
    <t>ठ्वे?2</t>
  </si>
  <si>
    <t>ठ्वे?21</t>
  </si>
  <si>
    <t>ठ्वु11</t>
  </si>
  <si>
    <t>ठ्वु21</t>
  </si>
  <si>
    <t>ठ्वु31</t>
  </si>
  <si>
    <t>ठुन111</t>
  </si>
  <si>
    <t>ठुन121</t>
  </si>
  <si>
    <t>ठुन131</t>
  </si>
  <si>
    <t>ठुन211</t>
  </si>
  <si>
    <t>ठुन221</t>
  </si>
  <si>
    <t>ठुन231</t>
  </si>
  <si>
    <t>ठुन311</t>
  </si>
  <si>
    <t>ठुन321</t>
  </si>
  <si>
    <t>ठुन331</t>
  </si>
  <si>
    <t>ठुत12</t>
  </si>
  <si>
    <t>ठुत22</t>
  </si>
  <si>
    <t>ठ्वे11</t>
  </si>
  <si>
    <t>ठ्वे21</t>
  </si>
  <si>
    <t>ठ्वे31</t>
  </si>
  <si>
    <t>ဌွယ့်</t>
  </si>
  <si>
    <t>ठ्वे³¹111</t>
  </si>
  <si>
    <t>ठ्वे³¹121</t>
  </si>
  <si>
    <t>ठ्वे³¹131</t>
  </si>
  <si>
    <t>ठ्वे³¹211</t>
  </si>
  <si>
    <t>ठ्वे³¹221</t>
  </si>
  <si>
    <t>ठ्वे³¹231</t>
  </si>
  <si>
    <t>ठ्वेत1</t>
  </si>
  <si>
    <t>ठ्वै11</t>
  </si>
  <si>
    <t>ठ्वै21</t>
  </si>
  <si>
    <t>ठ्वैन111</t>
  </si>
  <si>
    <t>ठ्वैन121</t>
  </si>
  <si>
    <t>ठ्वैन131</t>
  </si>
  <si>
    <t>ठ्वैम11</t>
  </si>
  <si>
    <t>ठ्वैम21</t>
  </si>
  <si>
    <t>ठ्वैम31</t>
  </si>
  <si>
    <t>ठ्वो11</t>
  </si>
  <si>
    <t>ठ्वो21</t>
  </si>
  <si>
    <t>ठ्वो31</t>
  </si>
  <si>
    <t>ठ्वोन111</t>
  </si>
  <si>
    <t>ठ्वोन121</t>
  </si>
  <si>
    <t>ठ्वोन131</t>
  </si>
  <si>
    <t>ठ्वोन211</t>
  </si>
  <si>
    <t>ठ्वोन221</t>
  </si>
  <si>
    <t>ठ्वोन231</t>
  </si>
  <si>
    <t>ठ्वोन311</t>
  </si>
  <si>
    <t>ठ्वोन321</t>
  </si>
  <si>
    <t>ठ्वोन331</t>
  </si>
  <si>
    <t>ठ्वोट1</t>
  </si>
  <si>
    <t>ठ्वोप1</t>
  </si>
  <si>
    <t>ठ्वौ11</t>
  </si>
  <si>
    <t>ठ्वौ21</t>
  </si>
  <si>
    <t>ठ्वौ31</t>
  </si>
  <si>
    <t>ठ्वौन11</t>
  </si>
  <si>
    <t>ठ्वौन21</t>
  </si>
  <si>
    <t>ठ्वौन31</t>
  </si>
  <si>
    <t>ठ्वौत1</t>
  </si>
  <si>
    <t>ठुन112</t>
  </si>
  <si>
    <t>ठुन122</t>
  </si>
  <si>
    <t>ठुन132</t>
  </si>
  <si>
    <t>ठुन212</t>
  </si>
  <si>
    <t>ठुन222</t>
  </si>
  <si>
    <t>ठुन232</t>
  </si>
  <si>
    <t>ठुन312</t>
  </si>
  <si>
    <t>ठुन322</t>
  </si>
  <si>
    <t>ठ्वं41</t>
  </si>
  <si>
    <t>ठ्हव1</t>
  </si>
  <si>
    <t>ठ्हव11</t>
  </si>
  <si>
    <t>ठ्हवा2</t>
  </si>
  <si>
    <t>ठ्हवा21</t>
  </si>
  <si>
    <t>ठ्हवा3</t>
  </si>
  <si>
    <t>ठ्हवा31</t>
  </si>
  <si>
    <t>ठ्हवाइन1</t>
  </si>
  <si>
    <t>ठ्हवाइन11</t>
  </si>
  <si>
    <t>ठ्हवाइन2</t>
  </si>
  <si>
    <t>ठ्हवाइन21</t>
  </si>
  <si>
    <t>ठ्हवाइन3</t>
  </si>
  <si>
    <t>ठ्हवाइन31</t>
  </si>
  <si>
    <t>ठ्हवाइ</t>
  </si>
  <si>
    <t>ठ्हवाइ1</t>
  </si>
  <si>
    <t>ठ्हवत1</t>
  </si>
  <si>
    <t>ठ्हवत11</t>
  </si>
  <si>
    <t>ठ्हवत2</t>
  </si>
  <si>
    <t>ठ्हवत21</t>
  </si>
  <si>
    <t>ठ्हवत3</t>
  </si>
  <si>
    <t>ठ्हवत31</t>
  </si>
  <si>
    <t>ठ्हवत4</t>
  </si>
  <si>
    <t>ठ्हवत41</t>
  </si>
  <si>
    <t>ठ्हवत5</t>
  </si>
  <si>
    <t>ठ्हवत51</t>
  </si>
  <si>
    <t>ठ्हवि1</t>
  </si>
  <si>
    <t>ठ्हवि11</t>
  </si>
  <si>
    <t>ठ्हवि2</t>
  </si>
  <si>
    <t>ठ्हवि21</t>
  </si>
  <si>
    <t>ठ्हवि3</t>
  </si>
  <si>
    <t>ठ्हवि31</t>
  </si>
  <si>
    <t>ठ्हविन1</t>
  </si>
  <si>
    <t>ठ्हविन11</t>
  </si>
  <si>
    <t>ठ्हविन2</t>
  </si>
  <si>
    <t>ठ्हविन21</t>
  </si>
  <si>
    <t>ဌွှင်္</t>
  </si>
  <si>
    <t>ठ्हविं2</t>
  </si>
  <si>
    <t>ठ्हविं21</t>
  </si>
  <si>
    <t>ठ्हविन3</t>
  </si>
  <si>
    <t>ठ्हविन31</t>
  </si>
  <si>
    <t>ठ्हवे?1</t>
  </si>
  <si>
    <t>ठ्हवे?11</t>
  </si>
  <si>
    <t>ठ्हवे?2</t>
  </si>
  <si>
    <t>ठ्हवे?21</t>
  </si>
  <si>
    <t>ठ्हवु1</t>
  </si>
  <si>
    <t>ठ्हवु11</t>
  </si>
  <si>
    <t>ठ्हवु2</t>
  </si>
  <si>
    <t>ठ्हवु21</t>
  </si>
  <si>
    <t>ठ्हवु3</t>
  </si>
  <si>
    <t>ठ्हवु31</t>
  </si>
  <si>
    <t>ठुन113</t>
  </si>
  <si>
    <t>ठुन123</t>
  </si>
  <si>
    <t>ठुन133</t>
  </si>
  <si>
    <t>ठुन213</t>
  </si>
  <si>
    <t>ठुन223</t>
  </si>
  <si>
    <t>ठुन233</t>
  </si>
  <si>
    <t>ठुन313</t>
  </si>
  <si>
    <t>ठुन323</t>
  </si>
  <si>
    <t>ठुन332</t>
  </si>
  <si>
    <t>ठुत13</t>
  </si>
  <si>
    <t>ठुत23</t>
  </si>
  <si>
    <t>ठ्हवे1</t>
  </si>
  <si>
    <t>ठ्हवे11</t>
  </si>
  <si>
    <t>ठ्हवे2</t>
  </si>
  <si>
    <t>ठ्हवे21</t>
  </si>
  <si>
    <t>ठ्हवे3</t>
  </si>
  <si>
    <t>ठ्हवे31</t>
  </si>
  <si>
    <t>ဌွှယ့်</t>
  </si>
  <si>
    <t>ठ्हवे³¹11</t>
  </si>
  <si>
    <t>ठ्हवे³¹111</t>
  </si>
  <si>
    <t>ठ्हवे³¹12</t>
  </si>
  <si>
    <t>ठ्हवे³¹121</t>
  </si>
  <si>
    <t>ठ्हवे³¹13</t>
  </si>
  <si>
    <t>ठ्हवे³¹131</t>
  </si>
  <si>
    <t>ठ्हवे³¹21</t>
  </si>
  <si>
    <t>ठ्हवे³¹211</t>
  </si>
  <si>
    <t>ठ्हवे³¹22</t>
  </si>
  <si>
    <t>ठ्हवे³¹221</t>
  </si>
  <si>
    <t>ठ्हवे³¹23</t>
  </si>
  <si>
    <t>ठ्हवे³¹231</t>
  </si>
  <si>
    <t>ठ्हवेत</t>
  </si>
  <si>
    <t>ठ्हवेत1</t>
  </si>
  <si>
    <t>ठ्हवै1</t>
  </si>
  <si>
    <t>ठ्हवै11</t>
  </si>
  <si>
    <t>ठ्हवै2</t>
  </si>
  <si>
    <t>ठ्हवै21</t>
  </si>
  <si>
    <t>ठ्हवैन11</t>
  </si>
  <si>
    <t>ठ्हवैन111</t>
  </si>
  <si>
    <t>ठ्हवैन12</t>
  </si>
  <si>
    <t>ठ्हवैन121</t>
  </si>
  <si>
    <t>ठ्हवैन13</t>
  </si>
  <si>
    <t>ठ्हवैन131</t>
  </si>
  <si>
    <t>ठ्हवैम1</t>
  </si>
  <si>
    <t>ठ्हवैम11</t>
  </si>
  <si>
    <t>ठ्हवैम2</t>
  </si>
  <si>
    <t>ठ्हवैम21</t>
  </si>
  <si>
    <t>ठ्हवैम3</t>
  </si>
  <si>
    <t>ठ्हवैम31</t>
  </si>
  <si>
    <t>ठ्हवो1</t>
  </si>
  <si>
    <t>ठ्हवो11</t>
  </si>
  <si>
    <t>ठ्हवो2</t>
  </si>
  <si>
    <t>ठ्हवो21</t>
  </si>
  <si>
    <t>ठ्हवो3</t>
  </si>
  <si>
    <t>ठ्हवो31</t>
  </si>
  <si>
    <t>ठ्हवोन11</t>
  </si>
  <si>
    <t>ठ्हवोन111</t>
  </si>
  <si>
    <t>ठ्हवोन12</t>
  </si>
  <si>
    <t>ठ्हवोन121</t>
  </si>
  <si>
    <t>ठ्हवोन13</t>
  </si>
  <si>
    <t>ठ्हवोन131</t>
  </si>
  <si>
    <t>ठ्हवोन21</t>
  </si>
  <si>
    <t>ठ्हवोन211</t>
  </si>
  <si>
    <t>ठ्हवोन22</t>
  </si>
  <si>
    <t>ठ्हवोन221</t>
  </si>
  <si>
    <t>ठ्हवोन23</t>
  </si>
  <si>
    <t>ठ्हवोन231</t>
  </si>
  <si>
    <t>ठ्हवोन31</t>
  </si>
  <si>
    <t>ठ्हवोन311</t>
  </si>
  <si>
    <t>ठ्हवोन32</t>
  </si>
  <si>
    <t>ठ्हवोन321</t>
  </si>
  <si>
    <t>ठ्हवोन33</t>
  </si>
  <si>
    <t>ठ्हवोन331</t>
  </si>
  <si>
    <t>ठ्हवोट</t>
  </si>
  <si>
    <t>ठ्हवोट1</t>
  </si>
  <si>
    <t>ठ्हवोप</t>
  </si>
  <si>
    <t>ठ्हवोप1</t>
  </si>
  <si>
    <t>ठ्हवौ1</t>
  </si>
  <si>
    <t>ठ्हवौ11</t>
  </si>
  <si>
    <t>ठ्हवौ2</t>
  </si>
  <si>
    <t>ठ्हवौ21</t>
  </si>
  <si>
    <t>ठ्हवौ3</t>
  </si>
  <si>
    <t>ठ्हवौ31</t>
  </si>
  <si>
    <t>ठ्हवौन1</t>
  </si>
  <si>
    <t>ठ्हवौन11</t>
  </si>
  <si>
    <t>ठ्हवौन2</t>
  </si>
  <si>
    <t>ठ्हवौन21</t>
  </si>
  <si>
    <t>ठ्हवौन3</t>
  </si>
  <si>
    <t>ठ्हवौन31</t>
  </si>
  <si>
    <t>ठ्हवौत</t>
  </si>
  <si>
    <t>ठ्हवौत1</t>
  </si>
  <si>
    <t>ठ्हवं11</t>
  </si>
  <si>
    <t>ठ्हवं111</t>
  </si>
  <si>
    <t>ठ्हवं12</t>
  </si>
  <si>
    <t>ठ्हवं121</t>
  </si>
  <si>
    <t>ठ्हवं13</t>
  </si>
  <si>
    <t>ठ्हवं131</t>
  </si>
  <si>
    <t>ठ्हवं21</t>
  </si>
  <si>
    <t>ठ्हवं211</t>
  </si>
  <si>
    <t>ठ्हवं22</t>
  </si>
  <si>
    <t>ठ्हवं221</t>
  </si>
  <si>
    <t>ठ्हवं23</t>
  </si>
  <si>
    <t>ठ्हवं231</t>
  </si>
  <si>
    <t>ठ्हवं31</t>
  </si>
  <si>
    <t>ठ्हवं311</t>
  </si>
  <si>
    <t>ठ्हवं32</t>
  </si>
  <si>
    <t>ठ्हवं321</t>
  </si>
  <si>
    <t>ठ्हवं4</t>
  </si>
  <si>
    <t>ठ्हवं41</t>
  </si>
  <si>
    <t>ड्य1</t>
  </si>
  <si>
    <t>ड्य11</t>
  </si>
  <si>
    <t>ड्या21</t>
  </si>
  <si>
    <t>ड्या31</t>
  </si>
  <si>
    <t>ड्याइन11</t>
  </si>
  <si>
    <t>ड्याइन21</t>
  </si>
  <si>
    <t>ड्याइन31</t>
  </si>
  <si>
    <t>ñyite/ ike</t>
  </si>
  <si>
    <t>ड्याइ</t>
  </si>
  <si>
    <t>ड्यत11</t>
  </si>
  <si>
    <t>ड्यत21</t>
  </si>
  <si>
    <t>ड्यत31</t>
  </si>
  <si>
    <t>ड्यत41</t>
  </si>
  <si>
    <t>ड्यत51</t>
  </si>
  <si>
    <t>ड्यि11</t>
  </si>
  <si>
    <t>ड्यि21</t>
  </si>
  <si>
    <t>ड्यि31</t>
  </si>
  <si>
    <t>ड्यिन11</t>
  </si>
  <si>
    <t>ñyin21</t>
  </si>
  <si>
    <t>ड्यिन21</t>
  </si>
  <si>
    <t>ဍျင်္</t>
  </si>
  <si>
    <t>ñyin22</t>
  </si>
  <si>
    <t>ड्यिं2</t>
  </si>
  <si>
    <t>ड्यिं21</t>
  </si>
  <si>
    <t>ड्यिन31</t>
  </si>
  <si>
    <t>ड्ये?1</t>
  </si>
  <si>
    <t>ड्ये?11</t>
  </si>
  <si>
    <t>ड्ये?2</t>
  </si>
  <si>
    <t>ड्ये?21</t>
  </si>
  <si>
    <t>ड्यु11</t>
  </si>
  <si>
    <t>ड्यु21</t>
  </si>
  <si>
    <t>ड्यु31</t>
  </si>
  <si>
    <t>ड्युन111</t>
  </si>
  <si>
    <t>ड्युन121</t>
  </si>
  <si>
    <t>ड्युन131</t>
  </si>
  <si>
    <t>ड्युन211</t>
  </si>
  <si>
    <t>ड्युन221</t>
  </si>
  <si>
    <t>ड्युन231</t>
  </si>
  <si>
    <t>ड्युन311</t>
  </si>
  <si>
    <t>ड्युन321</t>
  </si>
  <si>
    <t>ड्युन331</t>
  </si>
  <si>
    <t>ड्युत11</t>
  </si>
  <si>
    <t>ड्युत21</t>
  </si>
  <si>
    <t>ड्ये11</t>
  </si>
  <si>
    <t>ड्ये21</t>
  </si>
  <si>
    <t>ड्ये31</t>
  </si>
  <si>
    <t>ဍျယ့်</t>
  </si>
  <si>
    <t>ड्ये³¹111</t>
  </si>
  <si>
    <t>ड्ये³¹121</t>
  </si>
  <si>
    <t>ड्ये³¹131</t>
  </si>
  <si>
    <t>ड्ये³¹211</t>
  </si>
  <si>
    <t>ड्ये³¹221</t>
  </si>
  <si>
    <t>ड्ये³¹231</t>
  </si>
  <si>
    <t>ड्येत1</t>
  </si>
  <si>
    <t>ड्यै11</t>
  </si>
  <si>
    <t>ड्यै21</t>
  </si>
  <si>
    <t>ड्यैन111</t>
  </si>
  <si>
    <t>ड्यैन121</t>
  </si>
  <si>
    <t>ड्यैन131</t>
  </si>
  <si>
    <t>ड्यैम11</t>
  </si>
  <si>
    <t>ड्यैम21</t>
  </si>
  <si>
    <t>ड्यैम31</t>
  </si>
  <si>
    <t>ड्यो11</t>
  </si>
  <si>
    <t>ड्यो21</t>
  </si>
  <si>
    <t>ड्यो31</t>
  </si>
  <si>
    <t>ड्योन111</t>
  </si>
  <si>
    <t>ड्योन121</t>
  </si>
  <si>
    <t>ड्योन131</t>
  </si>
  <si>
    <t>ड्योन211</t>
  </si>
  <si>
    <t>ड्योन221</t>
  </si>
  <si>
    <t>ड्योन231</t>
  </si>
  <si>
    <t>ड्योन311</t>
  </si>
  <si>
    <t>ड्योन321</t>
  </si>
  <si>
    <t>ड्योन331</t>
  </si>
  <si>
    <t>ड्योट1</t>
  </si>
  <si>
    <t>ड्योप1</t>
  </si>
  <si>
    <t>ड्यौ11</t>
  </si>
  <si>
    <t>ड्यौ21</t>
  </si>
  <si>
    <t>ड्यौ31</t>
  </si>
  <si>
    <t>ड्यौन11</t>
  </si>
  <si>
    <t>ड्यौन21</t>
  </si>
  <si>
    <t>ड्यौन31</t>
  </si>
  <si>
    <t>ड्यौत1</t>
  </si>
  <si>
    <t>ड्यं111</t>
  </si>
  <si>
    <t>ड्यं121</t>
  </si>
  <si>
    <t>ड्यं131</t>
  </si>
  <si>
    <t>ड्यं211</t>
  </si>
  <si>
    <t>ड्यं221</t>
  </si>
  <si>
    <t>ड्यं231</t>
  </si>
  <si>
    <t>ड्यं311</t>
  </si>
  <si>
    <t>ड्यं321</t>
  </si>
  <si>
    <t>ड्यं41</t>
  </si>
  <si>
    <t>ड्य12</t>
  </si>
  <si>
    <t>ड्या22</t>
  </si>
  <si>
    <t>ड्या32</t>
  </si>
  <si>
    <t>ड्याइन12</t>
  </si>
  <si>
    <t>ड्याइन22</t>
  </si>
  <si>
    <t>ड्याइन32</t>
  </si>
  <si>
    <t>ड्यत12</t>
  </si>
  <si>
    <t>ड्यत22</t>
  </si>
  <si>
    <t>ड्यत32</t>
  </si>
  <si>
    <t>ड्यत42</t>
  </si>
  <si>
    <t>ड्यत52</t>
  </si>
  <si>
    <t>ड्यि12</t>
  </si>
  <si>
    <t>ड्यि22</t>
  </si>
  <si>
    <t>ड्यि32</t>
  </si>
  <si>
    <t>ड्यिन12</t>
  </si>
  <si>
    <t>ड्यिन22</t>
  </si>
  <si>
    <t>ဍြင်္</t>
  </si>
  <si>
    <t>ड्यिं22</t>
  </si>
  <si>
    <t>ड्यिन32</t>
  </si>
  <si>
    <t>ड्ये?12</t>
  </si>
  <si>
    <t>ड्ये?22</t>
  </si>
  <si>
    <t>ड्यु12</t>
  </si>
  <si>
    <t>ड्यु22</t>
  </si>
  <si>
    <t>ड्यु32</t>
  </si>
  <si>
    <t>ड्युन112</t>
  </si>
  <si>
    <t>ड्युन122</t>
  </si>
  <si>
    <t>ड्युन132</t>
  </si>
  <si>
    <t>ड्युन212</t>
  </si>
  <si>
    <t>ड्युन222</t>
  </si>
  <si>
    <t>ड्युन232</t>
  </si>
  <si>
    <t>ड्युन312</t>
  </si>
  <si>
    <t>ड्युन322</t>
  </si>
  <si>
    <t>ड्युन332</t>
  </si>
  <si>
    <t>ड्युत12</t>
  </si>
  <si>
    <t>ड्युत22</t>
  </si>
  <si>
    <t>ड्ये12</t>
  </si>
  <si>
    <t>ड्ये22</t>
  </si>
  <si>
    <t>ड्ये32</t>
  </si>
  <si>
    <t>ဍြယ့်</t>
  </si>
  <si>
    <t>ड्ये³¹112</t>
  </si>
  <si>
    <t>ड्ये³¹122</t>
  </si>
  <si>
    <t>ड्ये³¹132</t>
  </si>
  <si>
    <t>ड्ये³¹212</t>
  </si>
  <si>
    <t>ड्ये³¹222</t>
  </si>
  <si>
    <t>ड्ये³¹232</t>
  </si>
  <si>
    <t>ड्येत2</t>
  </si>
  <si>
    <t>ड्यै12</t>
  </si>
  <si>
    <t>ड्यै22</t>
  </si>
  <si>
    <t>ड्यैन112</t>
  </si>
  <si>
    <t>ड्यैन122</t>
  </si>
  <si>
    <t>ड्यैन132</t>
  </si>
  <si>
    <t>ड्यैम12</t>
  </si>
  <si>
    <t>ड्यैम22</t>
  </si>
  <si>
    <t>ड्यैम32</t>
  </si>
  <si>
    <t>ड्यो12</t>
  </si>
  <si>
    <t>ड्यो22</t>
  </si>
  <si>
    <t>ड्यो32</t>
  </si>
  <si>
    <t>ड्योन112</t>
  </si>
  <si>
    <t>ड्योन122</t>
  </si>
  <si>
    <t>ड्योन132</t>
  </si>
  <si>
    <t>ड्योन212</t>
  </si>
  <si>
    <t>ड्योन222</t>
  </si>
  <si>
    <t>ड्योन232</t>
  </si>
  <si>
    <t>ड्योन312</t>
  </si>
  <si>
    <t>ड्योन322</t>
  </si>
  <si>
    <t>ड्योन332</t>
  </si>
  <si>
    <t>ड्योट2</t>
  </si>
  <si>
    <t>ड्योप2</t>
  </si>
  <si>
    <t>ड्यौ12</t>
  </si>
  <si>
    <t>ड्यौ22</t>
  </si>
  <si>
    <t>ड्यौ32</t>
  </si>
  <si>
    <t>ड्यौन12</t>
  </si>
  <si>
    <t>ड्यौन22</t>
  </si>
  <si>
    <t>ड्यौन32</t>
  </si>
  <si>
    <t>ड्यौत2</t>
  </si>
  <si>
    <t>ड्यं112</t>
  </si>
  <si>
    <t>ड्यं122</t>
  </si>
  <si>
    <t>ड्यं132</t>
  </si>
  <si>
    <t>ड्यं212</t>
  </si>
  <si>
    <t>ड्यं222</t>
  </si>
  <si>
    <t>ड्यं232</t>
  </si>
  <si>
    <t>ड्यं312</t>
  </si>
  <si>
    <t>ड्यं322</t>
  </si>
  <si>
    <t>ड्यं42</t>
  </si>
  <si>
    <t>ड्ह1</t>
  </si>
  <si>
    <t>ड्ह11</t>
  </si>
  <si>
    <t>ड्हा2</t>
  </si>
  <si>
    <t>ड्हा21</t>
  </si>
  <si>
    <t>ड्हा3</t>
  </si>
  <si>
    <t>ड्हा31</t>
  </si>
  <si>
    <t>ड्हाइन1</t>
  </si>
  <si>
    <t>ड्हाइन11</t>
  </si>
  <si>
    <t>ड्हाइन2</t>
  </si>
  <si>
    <t>ड्हाइन21</t>
  </si>
  <si>
    <t>ड्हाइन3</t>
  </si>
  <si>
    <t>ड्हाइन31</t>
  </si>
  <si>
    <t>hñite/ ike</t>
  </si>
  <si>
    <t>ड्हाइ</t>
  </si>
  <si>
    <t>ड्हाइ1</t>
  </si>
  <si>
    <t>ड्हत1</t>
  </si>
  <si>
    <t>ड्हत11</t>
  </si>
  <si>
    <t>ड्हत2</t>
  </si>
  <si>
    <t>ड्हत21</t>
  </si>
  <si>
    <t>ड्हत3</t>
  </si>
  <si>
    <t>ड्हत31</t>
  </si>
  <si>
    <t>ड्हत4</t>
  </si>
  <si>
    <t>ड्हत41</t>
  </si>
  <si>
    <t>ड्हत5</t>
  </si>
  <si>
    <t>ड्हत51</t>
  </si>
  <si>
    <t>ड्हि1</t>
  </si>
  <si>
    <t>ड्हि11</t>
  </si>
  <si>
    <t>ड्हि2</t>
  </si>
  <si>
    <t>ड्हि21</t>
  </si>
  <si>
    <t>ड्हि3</t>
  </si>
  <si>
    <t>ड्हि31</t>
  </si>
  <si>
    <t>ड्हिन1</t>
  </si>
  <si>
    <t>ड्हिन11</t>
  </si>
  <si>
    <t>hñin21</t>
  </si>
  <si>
    <t>ड्हिन2</t>
  </si>
  <si>
    <t>ड्हिन21</t>
  </si>
  <si>
    <t>ဍှင်္</t>
  </si>
  <si>
    <t>hñin22</t>
  </si>
  <si>
    <t>ड्हिं2</t>
  </si>
  <si>
    <t>ड्हिं21</t>
  </si>
  <si>
    <t>ड्हिन3</t>
  </si>
  <si>
    <t>ड्हिन31</t>
  </si>
  <si>
    <t>ड्हे?1</t>
  </si>
  <si>
    <t>ड्हे?11</t>
  </si>
  <si>
    <t>ड्हे?2</t>
  </si>
  <si>
    <t>ड्हे?21</t>
  </si>
  <si>
    <t>ड्हु1</t>
  </si>
  <si>
    <t>ड्हु11</t>
  </si>
  <si>
    <t>ड्हु2</t>
  </si>
  <si>
    <t>ड्हु21</t>
  </si>
  <si>
    <t>ड्हु3</t>
  </si>
  <si>
    <t>ड्हु31</t>
  </si>
  <si>
    <t>ड्हुन11</t>
  </si>
  <si>
    <t>ड्हुन111</t>
  </si>
  <si>
    <t>ड्हुन12</t>
  </si>
  <si>
    <t>ड्हुन121</t>
  </si>
  <si>
    <t>ड्हुन13</t>
  </si>
  <si>
    <t>ड्हुन131</t>
  </si>
  <si>
    <t>ड्हुन21</t>
  </si>
  <si>
    <t>ड्हुन211</t>
  </si>
  <si>
    <t>ड्हुन22</t>
  </si>
  <si>
    <t>ड्हुन221</t>
  </si>
  <si>
    <t>ड्हुन23</t>
  </si>
  <si>
    <t>ड्हुन231</t>
  </si>
  <si>
    <t>ड्हुन31</t>
  </si>
  <si>
    <t>ड्हुन311</t>
  </si>
  <si>
    <t>ड्हुन32</t>
  </si>
  <si>
    <t>ड्हुन321</t>
  </si>
  <si>
    <t>ड्हुन33</t>
  </si>
  <si>
    <t>ड्हुन331</t>
  </si>
  <si>
    <t>ड्हुत1</t>
  </si>
  <si>
    <t>ड्हुत11</t>
  </si>
  <si>
    <t>ड्हुत2</t>
  </si>
  <si>
    <t>ड्हुत21</t>
  </si>
  <si>
    <t>ड्हे1</t>
  </si>
  <si>
    <t>ड्हे11</t>
  </si>
  <si>
    <t>ड्हे2</t>
  </si>
  <si>
    <t>ड्हे21</t>
  </si>
  <si>
    <t>ड्हे3</t>
  </si>
  <si>
    <t>ड्हे31</t>
  </si>
  <si>
    <t>ဍှယ့်</t>
  </si>
  <si>
    <t>ड्हे³¹11</t>
  </si>
  <si>
    <t>ड्हे³¹111</t>
  </si>
  <si>
    <t>ड्हे³¹12</t>
  </si>
  <si>
    <t>ड्हे³¹121</t>
  </si>
  <si>
    <t>ड्हे³¹13</t>
  </si>
  <si>
    <t>ड्हे³¹131</t>
  </si>
  <si>
    <t>ड्हे³¹21</t>
  </si>
  <si>
    <t>ड्हे³¹211</t>
  </si>
  <si>
    <t>ड्हे³¹22</t>
  </si>
  <si>
    <t>ड्हे³¹221</t>
  </si>
  <si>
    <t>ड्हे³¹23</t>
  </si>
  <si>
    <t>ड्हे³¹231</t>
  </si>
  <si>
    <t>ड्हेत</t>
  </si>
  <si>
    <t>ड्हेत1</t>
  </si>
  <si>
    <t>ड्है1</t>
  </si>
  <si>
    <t>ड्है11</t>
  </si>
  <si>
    <t>ड्है2</t>
  </si>
  <si>
    <t>ड्है21</t>
  </si>
  <si>
    <t>ड्हैन11</t>
  </si>
  <si>
    <t>ड्हैन111</t>
  </si>
  <si>
    <t>ड्हैन12</t>
  </si>
  <si>
    <t>ड्हैन121</t>
  </si>
  <si>
    <t>ड्हैन13</t>
  </si>
  <si>
    <t>ड्हैन131</t>
  </si>
  <si>
    <t>ड्हैम1</t>
  </si>
  <si>
    <t>ड्हैम11</t>
  </si>
  <si>
    <t>ड्हैम2</t>
  </si>
  <si>
    <t>ड्हैम21</t>
  </si>
  <si>
    <t>ड्हैम3</t>
  </si>
  <si>
    <t>ड्हैम31</t>
  </si>
  <si>
    <t>ड्हो1</t>
  </si>
  <si>
    <t>ड्हो11</t>
  </si>
  <si>
    <t>ड्हो2</t>
  </si>
  <si>
    <t>ड्हो21</t>
  </si>
  <si>
    <t>ड्हो3</t>
  </si>
  <si>
    <t>ड्हो31</t>
  </si>
  <si>
    <t>ड्होन11</t>
  </si>
  <si>
    <t>ड्होन111</t>
  </si>
  <si>
    <t>ड्होन12</t>
  </si>
  <si>
    <t>ड्होन121</t>
  </si>
  <si>
    <t>ड्होन13</t>
  </si>
  <si>
    <t>ड्होन131</t>
  </si>
  <si>
    <t>ड्होन21</t>
  </si>
  <si>
    <t>ड्होन211</t>
  </si>
  <si>
    <t>ड्होन22</t>
  </si>
  <si>
    <t>ड्होन221</t>
  </si>
  <si>
    <t>ड्होन23</t>
  </si>
  <si>
    <t>ड्होन231</t>
  </si>
  <si>
    <t>ड्होन31</t>
  </si>
  <si>
    <t>ड्होन311</t>
  </si>
  <si>
    <t>ड्होन32</t>
  </si>
  <si>
    <t>ड्होन321</t>
  </si>
  <si>
    <t>ड्होन33</t>
  </si>
  <si>
    <t>ड्होन331</t>
  </si>
  <si>
    <t>ड्होट</t>
  </si>
  <si>
    <t>ड्होट1</t>
  </si>
  <si>
    <t>ड्होप</t>
  </si>
  <si>
    <t>ड्होप1</t>
  </si>
  <si>
    <t>ड्हौ1</t>
  </si>
  <si>
    <t>ड्हौ11</t>
  </si>
  <si>
    <t>ड्हौ2</t>
  </si>
  <si>
    <t>ड्हौ21</t>
  </si>
  <si>
    <t>ड्हौ3</t>
  </si>
  <si>
    <t>ड्हौ31</t>
  </si>
  <si>
    <t>ड्हौन1</t>
  </si>
  <si>
    <t>ड्हौन11</t>
  </si>
  <si>
    <t>ड्हौन2</t>
  </si>
  <si>
    <t>ड्हौन21</t>
  </si>
  <si>
    <t>ड्हौन3</t>
  </si>
  <si>
    <t>ड्हौन31</t>
  </si>
  <si>
    <t>ड्हौत</t>
  </si>
  <si>
    <t>ड्हौत1</t>
  </si>
  <si>
    <t>ड्हं11</t>
  </si>
  <si>
    <t>ड्हं111</t>
  </si>
  <si>
    <t>ड्हं12</t>
  </si>
  <si>
    <t>ड्हं121</t>
  </si>
  <si>
    <t>ड्हं13</t>
  </si>
  <si>
    <t>ड्हं131</t>
  </si>
  <si>
    <t>ड्हं21</t>
  </si>
  <si>
    <t>ड्हं211</t>
  </si>
  <si>
    <t>ड्हं22</t>
  </si>
  <si>
    <t>ड्हं221</t>
  </si>
  <si>
    <t>ड्हं23</t>
  </si>
  <si>
    <t>ड्हं231</t>
  </si>
  <si>
    <t>ड्हं31</t>
  </si>
  <si>
    <t>ड्हं311</t>
  </si>
  <si>
    <t>ड्हं32</t>
  </si>
  <si>
    <t>ड्हं321</t>
  </si>
  <si>
    <t>ड्हं4</t>
  </si>
  <si>
    <t>ड्हं41</t>
  </si>
  <si>
    <t>ड्व1</t>
  </si>
  <si>
    <t>ड्व11</t>
  </si>
  <si>
    <t>ड्वा21</t>
  </si>
  <si>
    <t>ड्वा31</t>
  </si>
  <si>
    <t>ड्वाइन11</t>
  </si>
  <si>
    <t>ड्वाइन21</t>
  </si>
  <si>
    <t>ड्वाइन31</t>
  </si>
  <si>
    <t>ñwite/ ike</t>
  </si>
  <si>
    <t>ड्वाइ</t>
  </si>
  <si>
    <t>डुत11</t>
  </si>
  <si>
    <t>डुत21</t>
  </si>
  <si>
    <t>ड्वत31</t>
  </si>
  <si>
    <t>ड्वत41</t>
  </si>
  <si>
    <t>ड्वत51</t>
  </si>
  <si>
    <t>ड्वि11</t>
  </si>
  <si>
    <t>ड्वि21</t>
  </si>
  <si>
    <t>ड्वि31</t>
  </si>
  <si>
    <t>ड्विन11</t>
  </si>
  <si>
    <t>ñwin21</t>
  </si>
  <si>
    <t>ड्विन21</t>
  </si>
  <si>
    <t>ဍွင်္</t>
  </si>
  <si>
    <t>ñwin22</t>
  </si>
  <si>
    <t>ड्विं2</t>
  </si>
  <si>
    <t>ड्विं21</t>
  </si>
  <si>
    <t>ड्विन31</t>
  </si>
  <si>
    <t>ड्वे?1</t>
  </si>
  <si>
    <t>ड्वे?11</t>
  </si>
  <si>
    <t>ड्वे?2</t>
  </si>
  <si>
    <t>ड्वे?21</t>
  </si>
  <si>
    <t>ड्वु11</t>
  </si>
  <si>
    <t>ड्वु21</t>
  </si>
  <si>
    <t>ड्वु31</t>
  </si>
  <si>
    <t>डुन111</t>
  </si>
  <si>
    <t>डुन121</t>
  </si>
  <si>
    <t>डुन131</t>
  </si>
  <si>
    <t>डुन211</t>
  </si>
  <si>
    <t>डुन221</t>
  </si>
  <si>
    <t>डुन231</t>
  </si>
  <si>
    <t>डुन311</t>
  </si>
  <si>
    <t>डुन321</t>
  </si>
  <si>
    <t>डुन331</t>
  </si>
  <si>
    <t>डुत12</t>
  </si>
  <si>
    <t>डुत22</t>
  </si>
  <si>
    <t>ड्वे11</t>
  </si>
  <si>
    <t>ड्वे21</t>
  </si>
  <si>
    <t>ड्वे31</t>
  </si>
  <si>
    <t>ဍွယ့်</t>
  </si>
  <si>
    <t>ड्वे³¹111</t>
  </si>
  <si>
    <t>ड्वे³¹121</t>
  </si>
  <si>
    <t>ड्वे³¹131</t>
  </si>
  <si>
    <t>ड्वे³¹211</t>
  </si>
  <si>
    <t>ड्वे³¹221</t>
  </si>
  <si>
    <t>ड्वे³¹231</t>
  </si>
  <si>
    <t>ड्वेत1</t>
  </si>
  <si>
    <t>ड्वै11</t>
  </si>
  <si>
    <t>ड्वै21</t>
  </si>
  <si>
    <t>ड्वैन111</t>
  </si>
  <si>
    <t>ड्वैन121</t>
  </si>
  <si>
    <t>ड्वैन131</t>
  </si>
  <si>
    <t>ड्वैम11</t>
  </si>
  <si>
    <t>ड्वैम21</t>
  </si>
  <si>
    <t>ड्वैम31</t>
  </si>
  <si>
    <t>ड्वो11</t>
  </si>
  <si>
    <t>ड्वो21</t>
  </si>
  <si>
    <t>ड्वो31</t>
  </si>
  <si>
    <t>ड्वोन111</t>
  </si>
  <si>
    <t>ड्वोन121</t>
  </si>
  <si>
    <t>ड्वोन131</t>
  </si>
  <si>
    <t>ड्वोन211</t>
  </si>
  <si>
    <t>ड्वोन221</t>
  </si>
  <si>
    <t>ड्वोन231</t>
  </si>
  <si>
    <t>ड्वोन311</t>
  </si>
  <si>
    <t>ड्वोन321</t>
  </si>
  <si>
    <t>ड्वोन331</t>
  </si>
  <si>
    <t>ड्वोट1</t>
  </si>
  <si>
    <t>ड्वोप1</t>
  </si>
  <si>
    <t>ड्वौ11</t>
  </si>
  <si>
    <t>ड्वौ21</t>
  </si>
  <si>
    <t>ड्वौ31</t>
  </si>
  <si>
    <t>ड्वौन11</t>
  </si>
  <si>
    <t>ड्वौन21</t>
  </si>
  <si>
    <t>ड्वौन31</t>
  </si>
  <si>
    <t>ड्वौत1</t>
  </si>
  <si>
    <t>डुन112</t>
  </si>
  <si>
    <t>डुन122</t>
  </si>
  <si>
    <t>डुन132</t>
  </si>
  <si>
    <t>डुन212</t>
  </si>
  <si>
    <t>डुन222</t>
  </si>
  <si>
    <t>डुन232</t>
  </si>
  <si>
    <t>डुन312</t>
  </si>
  <si>
    <t>डुन322</t>
  </si>
  <si>
    <t>ड्वं41</t>
  </si>
  <si>
    <t>ड्हव1</t>
  </si>
  <si>
    <t>ड्हव11</t>
  </si>
  <si>
    <t>ड्हवा2</t>
  </si>
  <si>
    <t>ड्हवा21</t>
  </si>
  <si>
    <t>ड्हवा3</t>
  </si>
  <si>
    <t>ड्हवा31</t>
  </si>
  <si>
    <t>ड्हवाइन1</t>
  </si>
  <si>
    <t>ड्हवाइन11</t>
  </si>
  <si>
    <t>ड्हवाइन2</t>
  </si>
  <si>
    <t>ड्हवाइन21</t>
  </si>
  <si>
    <t>ड्हवाइन3</t>
  </si>
  <si>
    <t>ड्हवाइन31</t>
  </si>
  <si>
    <t>ड्हवाइ</t>
  </si>
  <si>
    <t>ड्हवाइ1</t>
  </si>
  <si>
    <t>ड्हवत1</t>
  </si>
  <si>
    <t>ड्हवत11</t>
  </si>
  <si>
    <t>ड्हवत2</t>
  </si>
  <si>
    <t>ड्हवत21</t>
  </si>
  <si>
    <t>ड्हवत3</t>
  </si>
  <si>
    <t>ड्हवत31</t>
  </si>
  <si>
    <t>ड्हवत4</t>
  </si>
  <si>
    <t>ड्हवत41</t>
  </si>
  <si>
    <t>ड्हवत5</t>
  </si>
  <si>
    <t>ड्हवत51</t>
  </si>
  <si>
    <t>ड्हवि1</t>
  </si>
  <si>
    <t>ड्हवि11</t>
  </si>
  <si>
    <t>ड्हवि2</t>
  </si>
  <si>
    <t>ड्हवि21</t>
  </si>
  <si>
    <t>ड्हवि3</t>
  </si>
  <si>
    <t>ड्हवि31</t>
  </si>
  <si>
    <t>ड्हविन1</t>
  </si>
  <si>
    <t>ड्हविन11</t>
  </si>
  <si>
    <t>ड्हविन2</t>
  </si>
  <si>
    <t>ड्हविन21</t>
  </si>
  <si>
    <t>ဍွှင်္</t>
  </si>
  <si>
    <t>ड्हविं2</t>
  </si>
  <si>
    <t>ड्हविं21</t>
  </si>
  <si>
    <t>ड्हविन3</t>
  </si>
  <si>
    <t>ड्हविन31</t>
  </si>
  <si>
    <t>ड्हवे?1</t>
  </si>
  <si>
    <t>ड्हवे?11</t>
  </si>
  <si>
    <t>ड्हवे?2</t>
  </si>
  <si>
    <t>ड्हवे?21</t>
  </si>
  <si>
    <t>ड्हवु1</t>
  </si>
  <si>
    <t>ड्हवु11</t>
  </si>
  <si>
    <t>ड्हवु2</t>
  </si>
  <si>
    <t>ड्हवु21</t>
  </si>
  <si>
    <t>ड्हवु3</t>
  </si>
  <si>
    <t>ड्हवु31</t>
  </si>
  <si>
    <t>डुन113</t>
  </si>
  <si>
    <t>डुन123</t>
  </si>
  <si>
    <t>डुन133</t>
  </si>
  <si>
    <t>डुन213</t>
  </si>
  <si>
    <t>डुन223</t>
  </si>
  <si>
    <t>डुन233</t>
  </si>
  <si>
    <t>डुन313</t>
  </si>
  <si>
    <t>डुन323</t>
  </si>
  <si>
    <t>डुन332</t>
  </si>
  <si>
    <t>डुत13</t>
  </si>
  <si>
    <t>डुत23</t>
  </si>
  <si>
    <t>ड्हवे1</t>
  </si>
  <si>
    <t>ड्हवे11</t>
  </si>
  <si>
    <t>ड्हवे2</t>
  </si>
  <si>
    <t>ड्हवे21</t>
  </si>
  <si>
    <t>ड्हवे3</t>
  </si>
  <si>
    <t>ड्हवे31</t>
  </si>
  <si>
    <t>ဍွှယ့်</t>
  </si>
  <si>
    <t>ड्हवे³¹11</t>
  </si>
  <si>
    <t>ड्हवे³¹111</t>
  </si>
  <si>
    <t>ड्हवे³¹12</t>
  </si>
  <si>
    <t>ड्हवे³¹121</t>
  </si>
  <si>
    <t>ड्हवे³¹13</t>
  </si>
  <si>
    <t>ड्हवे³¹131</t>
  </si>
  <si>
    <t>ड्हवे³¹21</t>
  </si>
  <si>
    <t>ड्हवे³¹211</t>
  </si>
  <si>
    <t>ड्हवे³¹22</t>
  </si>
  <si>
    <t>ड्हवे³¹221</t>
  </si>
  <si>
    <t>ड्हवे³¹23</t>
  </si>
  <si>
    <t>ड्हवे³¹231</t>
  </si>
  <si>
    <t>ड्हवेत</t>
  </si>
  <si>
    <t>ड्हवेत1</t>
  </si>
  <si>
    <t>ड्हवै1</t>
  </si>
  <si>
    <t>ड्हवै11</t>
  </si>
  <si>
    <t>ड्हवै2</t>
  </si>
  <si>
    <t>ड्हवै21</t>
  </si>
  <si>
    <t>ड्हवैन11</t>
  </si>
  <si>
    <t>ड्हवैन111</t>
  </si>
  <si>
    <t>ड्हवैन12</t>
  </si>
  <si>
    <t>ड्हवैन121</t>
  </si>
  <si>
    <t>ड्हवैन13</t>
  </si>
  <si>
    <t>ड्हवैन131</t>
  </si>
  <si>
    <t>ड्हवैम1</t>
  </si>
  <si>
    <t>ड्हवैम11</t>
  </si>
  <si>
    <t>ड्हवैम2</t>
  </si>
  <si>
    <t>ड्हवैम21</t>
  </si>
  <si>
    <t>ड्हवैम3</t>
  </si>
  <si>
    <t>ड्हवैम31</t>
  </si>
  <si>
    <t>ड्हवो1</t>
  </si>
  <si>
    <t>ड्हवो11</t>
  </si>
  <si>
    <t>ड्हवो2</t>
  </si>
  <si>
    <t>ड्हवो21</t>
  </si>
  <si>
    <t>ड्हवो3</t>
  </si>
  <si>
    <t>ड्हवो31</t>
  </si>
  <si>
    <t>ड्हवोन11</t>
  </si>
  <si>
    <t>ड्हवोन111</t>
  </si>
  <si>
    <t>ड्हवोन12</t>
  </si>
  <si>
    <t>ड्हवोन121</t>
  </si>
  <si>
    <t>ड्हवोन13</t>
  </si>
  <si>
    <t>ड्हवोन131</t>
  </si>
  <si>
    <t>ड्हवोन21</t>
  </si>
  <si>
    <t>ड्हवोन211</t>
  </si>
  <si>
    <t>ड्हवोन22</t>
  </si>
  <si>
    <t>ड्हवोन221</t>
  </si>
  <si>
    <t>ड्हवोन23</t>
  </si>
  <si>
    <t>ड्हवोन231</t>
  </si>
  <si>
    <t>ड्हवोन31</t>
  </si>
  <si>
    <t>ड्हवोन311</t>
  </si>
  <si>
    <t>ड्हवोन32</t>
  </si>
  <si>
    <t>ड्हवोन321</t>
  </si>
  <si>
    <t>ड्हवोन33</t>
  </si>
  <si>
    <t>ड्हवोन331</t>
  </si>
  <si>
    <t>ड्हवोट</t>
  </si>
  <si>
    <t>ड्हवोट1</t>
  </si>
  <si>
    <t>ड्हवोप</t>
  </si>
  <si>
    <t>ड्हवोप1</t>
  </si>
  <si>
    <t>ड्हवौ1</t>
  </si>
  <si>
    <t>ड्हवौ11</t>
  </si>
  <si>
    <t>ड्हवौ2</t>
  </si>
  <si>
    <t>ड्हवौ21</t>
  </si>
  <si>
    <t>ड्हवौ3</t>
  </si>
  <si>
    <t>ड्हवौ31</t>
  </si>
  <si>
    <t>ड्हवौन1</t>
  </si>
  <si>
    <t>ड्हवौन11</t>
  </si>
  <si>
    <t>ड्हवौन2</t>
  </si>
  <si>
    <t>ड्हवौन21</t>
  </si>
  <si>
    <t>ड्हवौन3</t>
  </si>
  <si>
    <t>ड्हवौन31</t>
  </si>
  <si>
    <t>ड्हवौत</t>
  </si>
  <si>
    <t>ड्हवौत1</t>
  </si>
  <si>
    <t>ड्हवं11</t>
  </si>
  <si>
    <t>ड्हवं111</t>
  </si>
  <si>
    <t>ड्हवं12</t>
  </si>
  <si>
    <t>ड्हवं121</t>
  </si>
  <si>
    <t>ड्हवं13</t>
  </si>
  <si>
    <t>ड्हवं131</t>
  </si>
  <si>
    <t>ड्हवं21</t>
  </si>
  <si>
    <t>ड्हवं211</t>
  </si>
  <si>
    <t>ड्हवं22</t>
  </si>
  <si>
    <t>ड्हवं221</t>
  </si>
  <si>
    <t>ड्हवं23</t>
  </si>
  <si>
    <t>ड्हवं231</t>
  </si>
  <si>
    <t>ड्हवं31</t>
  </si>
  <si>
    <t>ड्हवं311</t>
  </si>
  <si>
    <t>ड्हवं32</t>
  </si>
  <si>
    <t>ड्हवं321</t>
  </si>
  <si>
    <t>ड्हवं4</t>
  </si>
  <si>
    <t>ड्हवं41</t>
  </si>
  <si>
    <t>ढ्य1</t>
  </si>
  <si>
    <t>ढ्य11</t>
  </si>
  <si>
    <t>ढ्या21</t>
  </si>
  <si>
    <t>ढ्या31</t>
  </si>
  <si>
    <t>ढ्याइन11</t>
  </si>
  <si>
    <t>ढ्याइन21</t>
  </si>
  <si>
    <t>ढ्याइन31</t>
  </si>
  <si>
    <t>ṭyite/ ike</t>
  </si>
  <si>
    <t>ढ्याइ</t>
  </si>
  <si>
    <t>ढ्यत11</t>
  </si>
  <si>
    <t>ढ्यत21</t>
  </si>
  <si>
    <t>ढ्यत31</t>
  </si>
  <si>
    <t>ढ्यत41</t>
  </si>
  <si>
    <t>ढ्यत51</t>
  </si>
  <si>
    <t>ढ्यि11</t>
  </si>
  <si>
    <t>ढ्यि21</t>
  </si>
  <si>
    <t>ढ्यि31</t>
  </si>
  <si>
    <t>ढ्यिन11</t>
  </si>
  <si>
    <t>ṭyin21</t>
  </si>
  <si>
    <t>ढ्यिन21</t>
  </si>
  <si>
    <t>ဎျင်္</t>
  </si>
  <si>
    <t>ṭyin22</t>
  </si>
  <si>
    <t>ढ्यिं2</t>
  </si>
  <si>
    <t>ढ्यिं21</t>
  </si>
  <si>
    <t>ढ्यिन31</t>
  </si>
  <si>
    <t>ढ्ये?1</t>
  </si>
  <si>
    <t>ढ्ये?11</t>
  </si>
  <si>
    <t>ढ्ये?2</t>
  </si>
  <si>
    <t>ढ्ये?21</t>
  </si>
  <si>
    <t>ढ्यु11</t>
  </si>
  <si>
    <t>ढ्यु21</t>
  </si>
  <si>
    <t>ढ्यु31</t>
  </si>
  <si>
    <t>ढ्युन111</t>
  </si>
  <si>
    <t>ढ्युन121</t>
  </si>
  <si>
    <t>ढ्युन131</t>
  </si>
  <si>
    <t>ढ्युन211</t>
  </si>
  <si>
    <t>ढ्युन221</t>
  </si>
  <si>
    <t>ढ्युन231</t>
  </si>
  <si>
    <t>ढ्युन311</t>
  </si>
  <si>
    <t>ढ्युन321</t>
  </si>
  <si>
    <t>ढ्युन331</t>
  </si>
  <si>
    <t>ढ्युत11</t>
  </si>
  <si>
    <t>ढ्युत21</t>
  </si>
  <si>
    <t>ढ्ये11</t>
  </si>
  <si>
    <t>ढ्ये21</t>
  </si>
  <si>
    <t>ढ्ये31</t>
  </si>
  <si>
    <t>ဎျယ့်</t>
  </si>
  <si>
    <t>ढ्ये³¹111</t>
  </si>
  <si>
    <t>ढ्ये³¹121</t>
  </si>
  <si>
    <t>ढ्ये³¹131</t>
  </si>
  <si>
    <t>ढ्ये³¹211</t>
  </si>
  <si>
    <t>ढ्ये³¹221</t>
  </si>
  <si>
    <t>ढ्ये³¹231</t>
  </si>
  <si>
    <t>ढ्येत1</t>
  </si>
  <si>
    <t>ढ्यै11</t>
  </si>
  <si>
    <t>ढ्यै21</t>
  </si>
  <si>
    <t>ढ्यैन111</t>
  </si>
  <si>
    <t>ढ्यैन121</t>
  </si>
  <si>
    <t>ढ्यैन131</t>
  </si>
  <si>
    <t>ढ्यैम11</t>
  </si>
  <si>
    <t>ढ्यैम21</t>
  </si>
  <si>
    <t>ढ्यैम31</t>
  </si>
  <si>
    <t>ढ्यो11</t>
  </si>
  <si>
    <t>ढ्यो21</t>
  </si>
  <si>
    <t>ढ्यो31</t>
  </si>
  <si>
    <t>ढ्योन111</t>
  </si>
  <si>
    <t>ढ्योन121</t>
  </si>
  <si>
    <t>ढ्योन131</t>
  </si>
  <si>
    <t>ढ्योन211</t>
  </si>
  <si>
    <t>ढ्योन221</t>
  </si>
  <si>
    <t>ढ्योन231</t>
  </si>
  <si>
    <t>ढ्योन311</t>
  </si>
  <si>
    <t>ढ्योन321</t>
  </si>
  <si>
    <t>ढ्योन331</t>
  </si>
  <si>
    <t>ढ्योट1</t>
  </si>
  <si>
    <t>ढ्योप1</t>
  </si>
  <si>
    <t>ढ्यौ11</t>
  </si>
  <si>
    <t>ढ्यौ21</t>
  </si>
  <si>
    <t>ढ्यौ31</t>
  </si>
  <si>
    <t>ढ्यौन11</t>
  </si>
  <si>
    <t>ढ्यौन21</t>
  </si>
  <si>
    <t>ढ्यौन31</t>
  </si>
  <si>
    <t>ढ्यौत1</t>
  </si>
  <si>
    <t>ढ्यं111</t>
  </si>
  <si>
    <t>ढ्यं121</t>
  </si>
  <si>
    <t>ढ्यं131</t>
  </si>
  <si>
    <t>ढ्यं211</t>
  </si>
  <si>
    <t>ढ्यं221</t>
  </si>
  <si>
    <t>ढ्यं231</t>
  </si>
  <si>
    <t>ढ्यं311</t>
  </si>
  <si>
    <t>ढ्यं321</t>
  </si>
  <si>
    <t>ढ्यं41</t>
  </si>
  <si>
    <t>ढ्य12</t>
  </si>
  <si>
    <t>ढ्या22</t>
  </si>
  <si>
    <t>ढ्या32</t>
  </si>
  <si>
    <t>ढ्याइन12</t>
  </si>
  <si>
    <t>ढ्याइन22</t>
  </si>
  <si>
    <t>ढ्याइन32</t>
  </si>
  <si>
    <t>ढ्यत12</t>
  </si>
  <si>
    <t>ढ्यत22</t>
  </si>
  <si>
    <t>ढ्यत32</t>
  </si>
  <si>
    <t>ढ्यत42</t>
  </si>
  <si>
    <t>ढ्यत52</t>
  </si>
  <si>
    <t>ढ्यि12</t>
  </si>
  <si>
    <t>ढ्यि22</t>
  </si>
  <si>
    <t>ढ्यि32</t>
  </si>
  <si>
    <t>ढ्यिन12</t>
  </si>
  <si>
    <t>ढ्यिन22</t>
  </si>
  <si>
    <t>ဎြင်္</t>
  </si>
  <si>
    <t>ढ्यिं22</t>
  </si>
  <si>
    <t>ढ्यिन32</t>
  </si>
  <si>
    <t>ढ्ये?12</t>
  </si>
  <si>
    <t>ढ्ये?22</t>
  </si>
  <si>
    <t>ढ्यु12</t>
  </si>
  <si>
    <t>ढ्यु22</t>
  </si>
  <si>
    <t>ढ्यु32</t>
  </si>
  <si>
    <t>ढ्युन112</t>
  </si>
  <si>
    <t>ढ्युन122</t>
  </si>
  <si>
    <t>ढ्युन132</t>
  </si>
  <si>
    <t>ढ्युन212</t>
  </si>
  <si>
    <t>ढ्युन222</t>
  </si>
  <si>
    <t>ढ्युन232</t>
  </si>
  <si>
    <t>ढ्युन312</t>
  </si>
  <si>
    <t>ढ्युन322</t>
  </si>
  <si>
    <t>ढ्युन332</t>
  </si>
  <si>
    <t>ढ्युत12</t>
  </si>
  <si>
    <t>ढ्युत22</t>
  </si>
  <si>
    <t>ढ्ये12</t>
  </si>
  <si>
    <t>ढ्ये22</t>
  </si>
  <si>
    <t>ढ्ये32</t>
  </si>
  <si>
    <t>ဎြယ့်</t>
  </si>
  <si>
    <t>ढ्ये³¹112</t>
  </si>
  <si>
    <t>ढ्ये³¹122</t>
  </si>
  <si>
    <t>ढ्ये³¹132</t>
  </si>
  <si>
    <t>ढ्ये³¹212</t>
  </si>
  <si>
    <t>ढ्ये³¹222</t>
  </si>
  <si>
    <t>ढ्ये³¹232</t>
  </si>
  <si>
    <t>ढ्येत2</t>
  </si>
  <si>
    <t>ढ्यै12</t>
  </si>
  <si>
    <t>ढ्यै22</t>
  </si>
  <si>
    <t>ढ्यैन112</t>
  </si>
  <si>
    <t>ढ्यैन122</t>
  </si>
  <si>
    <t>ढ्यैन132</t>
  </si>
  <si>
    <t>ढ्यैम12</t>
  </si>
  <si>
    <t>ढ्यैम22</t>
  </si>
  <si>
    <t>ढ्यैम32</t>
  </si>
  <si>
    <t>ढ्यो12</t>
  </si>
  <si>
    <t>ढ्यो22</t>
  </si>
  <si>
    <t>ढ्यो32</t>
  </si>
  <si>
    <t>ढ्योन112</t>
  </si>
  <si>
    <t>ढ्योन122</t>
  </si>
  <si>
    <t>ढ्योन132</t>
  </si>
  <si>
    <t>ढ्योन212</t>
  </si>
  <si>
    <t>ढ्योन222</t>
  </si>
  <si>
    <t>ढ्योन232</t>
  </si>
  <si>
    <t>ढ्योन312</t>
  </si>
  <si>
    <t>ढ्योन322</t>
  </si>
  <si>
    <t>ढ्योन332</t>
  </si>
  <si>
    <t>ढ्योट2</t>
  </si>
  <si>
    <t>ढ्योप2</t>
  </si>
  <si>
    <t>ढ्यौ12</t>
  </si>
  <si>
    <t>ढ्यौ22</t>
  </si>
  <si>
    <t>ढ्यौ32</t>
  </si>
  <si>
    <t>ढ्यौन12</t>
  </si>
  <si>
    <t>ढ्यौन22</t>
  </si>
  <si>
    <t>ढ्यौन32</t>
  </si>
  <si>
    <t>ढ्यौत2</t>
  </si>
  <si>
    <t>ढ्यं112</t>
  </si>
  <si>
    <t>ढ्यं122</t>
  </si>
  <si>
    <t>ढ्यं132</t>
  </si>
  <si>
    <t>ढ्यं212</t>
  </si>
  <si>
    <t>ढ्यं222</t>
  </si>
  <si>
    <t>ढ्यं232</t>
  </si>
  <si>
    <t>ढ्यं312</t>
  </si>
  <si>
    <t>ढ्यं322</t>
  </si>
  <si>
    <t>ढ्यं42</t>
  </si>
  <si>
    <t>ढ्ह1</t>
  </si>
  <si>
    <t>ढ्ह11</t>
  </si>
  <si>
    <t>ढ्हा2</t>
  </si>
  <si>
    <t>ढ्हा21</t>
  </si>
  <si>
    <t>ढ्हा3</t>
  </si>
  <si>
    <t>ढ्हा31</t>
  </si>
  <si>
    <t>ढ्हाइन1</t>
  </si>
  <si>
    <t>ढ्हाइन11</t>
  </si>
  <si>
    <t>ढ्हाइन2</t>
  </si>
  <si>
    <t>ढ्हाइन21</t>
  </si>
  <si>
    <t>ढ्हाइन3</t>
  </si>
  <si>
    <t>ढ्हाइन31</t>
  </si>
  <si>
    <t>hṭite/ ike</t>
  </si>
  <si>
    <t>ढ्हाइ</t>
  </si>
  <si>
    <t>ढ्हाइ1</t>
  </si>
  <si>
    <t>ढ्हत1</t>
  </si>
  <si>
    <t>ढ्हत11</t>
  </si>
  <si>
    <t>ढ्हत2</t>
  </si>
  <si>
    <t>ढ्हत21</t>
  </si>
  <si>
    <t>ढ्हत3</t>
  </si>
  <si>
    <t>ढ्हत31</t>
  </si>
  <si>
    <t>ढ्हत4</t>
  </si>
  <si>
    <t>ढ्हत41</t>
  </si>
  <si>
    <t>ढ्हत5</t>
  </si>
  <si>
    <t>ढ्हत51</t>
  </si>
  <si>
    <t>ढ्हि1</t>
  </si>
  <si>
    <t>ढ्हि11</t>
  </si>
  <si>
    <t>ढ्हि2</t>
  </si>
  <si>
    <t>ढ्हि21</t>
  </si>
  <si>
    <t>ढ्हि3</t>
  </si>
  <si>
    <t>ढ्हि31</t>
  </si>
  <si>
    <t>ढ्हिन1</t>
  </si>
  <si>
    <t>ढ्हिन11</t>
  </si>
  <si>
    <t>hṭin21</t>
  </si>
  <si>
    <t>ढ्हिन2</t>
  </si>
  <si>
    <t>ढ्हिन21</t>
  </si>
  <si>
    <t>ဎှင်္</t>
  </si>
  <si>
    <t>hṭin22</t>
  </si>
  <si>
    <t>ढ्हिं2</t>
  </si>
  <si>
    <t>ढ्हिं21</t>
  </si>
  <si>
    <t>ढ्हिन3</t>
  </si>
  <si>
    <t>ढ्हिन31</t>
  </si>
  <si>
    <t>ढ्हे?1</t>
  </si>
  <si>
    <t>ढ्हे?11</t>
  </si>
  <si>
    <t>ढ्हे?2</t>
  </si>
  <si>
    <t>ढ्हे?21</t>
  </si>
  <si>
    <t>ढ्हु1</t>
  </si>
  <si>
    <t>ढ्हु11</t>
  </si>
  <si>
    <t>ढ्हु2</t>
  </si>
  <si>
    <t>ढ्हु21</t>
  </si>
  <si>
    <t>ढ्हु3</t>
  </si>
  <si>
    <t>ढ्हु31</t>
  </si>
  <si>
    <t>ढ्हुन11</t>
  </si>
  <si>
    <t>ढ्हुन111</t>
  </si>
  <si>
    <t>ढ्हुन12</t>
  </si>
  <si>
    <t>ढ्हुन121</t>
  </si>
  <si>
    <t>ढ्हुन13</t>
  </si>
  <si>
    <t>ढ्हुन131</t>
  </si>
  <si>
    <t>ढ्हुन21</t>
  </si>
  <si>
    <t>ढ्हुन211</t>
  </si>
  <si>
    <t>ढ्हुन22</t>
  </si>
  <si>
    <t>ढ्हुन221</t>
  </si>
  <si>
    <t>ढ्हुन23</t>
  </si>
  <si>
    <t>ढ्हुन231</t>
  </si>
  <si>
    <t>ढ्हुन31</t>
  </si>
  <si>
    <t>ढ्हुन311</t>
  </si>
  <si>
    <t>ढ्हुन32</t>
  </si>
  <si>
    <t>ढ्हुन321</t>
  </si>
  <si>
    <t>ढ्हुन33</t>
  </si>
  <si>
    <t>ढ्हुन331</t>
  </si>
  <si>
    <t>ढ्हुत1</t>
  </si>
  <si>
    <t>ढ्हुत11</t>
  </si>
  <si>
    <t>ढ्हुत2</t>
  </si>
  <si>
    <t>ढ्हुत21</t>
  </si>
  <si>
    <t>ढ्हे1</t>
  </si>
  <si>
    <t>ढ्हे11</t>
  </si>
  <si>
    <t>ढ्हे2</t>
  </si>
  <si>
    <t>ढ्हे21</t>
  </si>
  <si>
    <t>ढ्हे3</t>
  </si>
  <si>
    <t>ढ्हे31</t>
  </si>
  <si>
    <t>ဎှယ့်</t>
  </si>
  <si>
    <t>ढ्हे³¹11</t>
  </si>
  <si>
    <t>ढ्हे³¹111</t>
  </si>
  <si>
    <t>ढ्हे³¹12</t>
  </si>
  <si>
    <t>ढ्हे³¹121</t>
  </si>
  <si>
    <t>ढ्हे³¹13</t>
  </si>
  <si>
    <t>ढ्हे³¹131</t>
  </si>
  <si>
    <t>ढ्हे³¹21</t>
  </si>
  <si>
    <t>ढ्हे³¹211</t>
  </si>
  <si>
    <t>ढ्हे³¹22</t>
  </si>
  <si>
    <t>ढ्हे³¹221</t>
  </si>
  <si>
    <t>ढ्हे³¹23</t>
  </si>
  <si>
    <t>ढ्हे³¹231</t>
  </si>
  <si>
    <t>ढ्हेत</t>
  </si>
  <si>
    <t>ढ्हेत1</t>
  </si>
  <si>
    <t>ढ्है1</t>
  </si>
  <si>
    <t>ढ्है11</t>
  </si>
  <si>
    <t>ढ्है2</t>
  </si>
  <si>
    <t>ढ्है21</t>
  </si>
  <si>
    <t>ढ्हैन11</t>
  </si>
  <si>
    <t>ढ्हैन111</t>
  </si>
  <si>
    <t>ढ्हैन12</t>
  </si>
  <si>
    <t>ढ्हैन121</t>
  </si>
  <si>
    <t>ढ्हैन13</t>
  </si>
  <si>
    <t>ढ्हैन131</t>
  </si>
  <si>
    <t>ढ्हैम1</t>
  </si>
  <si>
    <t>ढ्हैम11</t>
  </si>
  <si>
    <t>ढ्हैम2</t>
  </si>
  <si>
    <t>ढ्हैम21</t>
  </si>
  <si>
    <t>ढ्हैम3</t>
  </si>
  <si>
    <t>ढ्हैम31</t>
  </si>
  <si>
    <t>ढ्हो1</t>
  </si>
  <si>
    <t>ढ्हो11</t>
  </si>
  <si>
    <t>ढ्हो2</t>
  </si>
  <si>
    <t>ढ्हो21</t>
  </si>
  <si>
    <t>ढ्हो3</t>
  </si>
  <si>
    <t>ढ्हो31</t>
  </si>
  <si>
    <t>ढ्होन11</t>
  </si>
  <si>
    <t>ढ्होन111</t>
  </si>
  <si>
    <t>ढ्होन12</t>
  </si>
  <si>
    <t>ढ्होन121</t>
  </si>
  <si>
    <t>ढ्होन13</t>
  </si>
  <si>
    <t>ढ्होन131</t>
  </si>
  <si>
    <t>ढ्होन21</t>
  </si>
  <si>
    <t>ढ्होन211</t>
  </si>
  <si>
    <t>ढ्होन22</t>
  </si>
  <si>
    <t>ढ्होन221</t>
  </si>
  <si>
    <t>ढ्होन23</t>
  </si>
  <si>
    <t>ढ्होन231</t>
  </si>
  <si>
    <t>ढ्होन31</t>
  </si>
  <si>
    <t>ढ्होन311</t>
  </si>
  <si>
    <t>ढ्होन32</t>
  </si>
  <si>
    <t>ढ्होन321</t>
  </si>
  <si>
    <t>ढ्होन33</t>
  </si>
  <si>
    <t>ढ्होन331</t>
  </si>
  <si>
    <t>ढ्होट</t>
  </si>
  <si>
    <t>ढ्होट1</t>
  </si>
  <si>
    <t>ढ्होप</t>
  </si>
  <si>
    <t>ढ्होप1</t>
  </si>
  <si>
    <t>ढ्हौ1</t>
  </si>
  <si>
    <t>ढ्हौ11</t>
  </si>
  <si>
    <t>ढ्हौ2</t>
  </si>
  <si>
    <t>ढ्हौ21</t>
  </si>
  <si>
    <t>ढ्हौ3</t>
  </si>
  <si>
    <t>ढ्हौ31</t>
  </si>
  <si>
    <t>ढ्हौन1</t>
  </si>
  <si>
    <t>ढ्हौन11</t>
  </si>
  <si>
    <t>ढ्हौन2</t>
  </si>
  <si>
    <t>ढ्हौन21</t>
  </si>
  <si>
    <t>ढ्हौन3</t>
  </si>
  <si>
    <t>ढ्हौन31</t>
  </si>
  <si>
    <t>ढ्हौत</t>
  </si>
  <si>
    <t>ढ्हौत1</t>
  </si>
  <si>
    <t>ढ्हं11</t>
  </si>
  <si>
    <t>ढ्हं111</t>
  </si>
  <si>
    <t>ढ्हं12</t>
  </si>
  <si>
    <t>ढ्हं121</t>
  </si>
  <si>
    <t>ढ्हं13</t>
  </si>
  <si>
    <t>ढ्हं131</t>
  </si>
  <si>
    <t>ढ्हं21</t>
  </si>
  <si>
    <t>ढ्हं211</t>
  </si>
  <si>
    <t>ढ्हं22</t>
  </si>
  <si>
    <t>ढ्हं221</t>
  </si>
  <si>
    <t>ढ्हं23</t>
  </si>
  <si>
    <t>ढ्हं231</t>
  </si>
  <si>
    <t>ढ्हं31</t>
  </si>
  <si>
    <t>ढ्हं311</t>
  </si>
  <si>
    <t>ढ्हं32</t>
  </si>
  <si>
    <t>ढ्हं321</t>
  </si>
  <si>
    <t>ढ्हं4</t>
  </si>
  <si>
    <t>ढ्हं41</t>
  </si>
  <si>
    <t>ढ्व1</t>
  </si>
  <si>
    <t>ढ्व11</t>
  </si>
  <si>
    <t>ढ्वा21</t>
  </si>
  <si>
    <t>ढ्वा31</t>
  </si>
  <si>
    <t>ढ्वाइन11</t>
  </si>
  <si>
    <t>ढ्वाइन21</t>
  </si>
  <si>
    <t>ढ्वाइन31</t>
  </si>
  <si>
    <t>ṭwite/ ike</t>
  </si>
  <si>
    <t>ढ्वाइ</t>
  </si>
  <si>
    <t>ढुत11</t>
  </si>
  <si>
    <t>ढुत21</t>
  </si>
  <si>
    <t>ढ्वत31</t>
  </si>
  <si>
    <t>ढ्वत41</t>
  </si>
  <si>
    <t>ढ्वत51</t>
  </si>
  <si>
    <t>ढ्वि11</t>
  </si>
  <si>
    <t>ढ्वि21</t>
  </si>
  <si>
    <t>ढ्वि31</t>
  </si>
  <si>
    <t>ढ्विन11</t>
  </si>
  <si>
    <t>ṭwin21</t>
  </si>
  <si>
    <t>ढ्विन21</t>
  </si>
  <si>
    <t>ဎွင်္</t>
  </si>
  <si>
    <t>ṭwin22</t>
  </si>
  <si>
    <t>ढ्विं2</t>
  </si>
  <si>
    <t>ढ्विं21</t>
  </si>
  <si>
    <t>ढ्विन31</t>
  </si>
  <si>
    <t>ढ्वे?1</t>
  </si>
  <si>
    <t>ढ्वे?11</t>
  </si>
  <si>
    <t>ढ्वे?2</t>
  </si>
  <si>
    <t>ढ्वे?21</t>
  </si>
  <si>
    <t>ढ्वु11</t>
  </si>
  <si>
    <t>ढ्वु21</t>
  </si>
  <si>
    <t>ढ्वु31</t>
  </si>
  <si>
    <t>ढुन111</t>
  </si>
  <si>
    <t>ढुन121</t>
  </si>
  <si>
    <t>ढुन131</t>
  </si>
  <si>
    <t>ढुन211</t>
  </si>
  <si>
    <t>ढुन221</t>
  </si>
  <si>
    <t>ढुन231</t>
  </si>
  <si>
    <t>ढुन311</t>
  </si>
  <si>
    <t>ढुन321</t>
  </si>
  <si>
    <t>ढुन331</t>
  </si>
  <si>
    <t>ढुत12</t>
  </si>
  <si>
    <t>ढुत22</t>
  </si>
  <si>
    <t>ढ्वे11</t>
  </si>
  <si>
    <t>ढ्वे21</t>
  </si>
  <si>
    <t>ढ्वे31</t>
  </si>
  <si>
    <t>ဎွယ့်</t>
  </si>
  <si>
    <t>ढ्वे³¹111</t>
  </si>
  <si>
    <t>ढ्वे³¹121</t>
  </si>
  <si>
    <t>ढ्वे³¹131</t>
  </si>
  <si>
    <t>ढ्वे³¹211</t>
  </si>
  <si>
    <t>ढ्वे³¹221</t>
  </si>
  <si>
    <t>ढ्वे³¹231</t>
  </si>
  <si>
    <t>ढ्वेत1</t>
  </si>
  <si>
    <t>ढ्वै11</t>
  </si>
  <si>
    <t>ढ्वै21</t>
  </si>
  <si>
    <t>ढ्वैन111</t>
  </si>
  <si>
    <t>ढ्वैन121</t>
  </si>
  <si>
    <t>ढ्वैन131</t>
  </si>
  <si>
    <t>ढ्वैम11</t>
  </si>
  <si>
    <t>ढ्वैम21</t>
  </si>
  <si>
    <t>ढ्वैम31</t>
  </si>
  <si>
    <t>ढ्वो11</t>
  </si>
  <si>
    <t>ढ्वो21</t>
  </si>
  <si>
    <t>ढ्वो31</t>
  </si>
  <si>
    <t>ढ्वोन111</t>
  </si>
  <si>
    <t>ढ्वोन121</t>
  </si>
  <si>
    <t>ढ्वोन131</t>
  </si>
  <si>
    <t>ढ्वोन211</t>
  </si>
  <si>
    <t>ढ्वोन221</t>
  </si>
  <si>
    <t>ढ्वोन231</t>
  </si>
  <si>
    <t>ढ्वोन311</t>
  </si>
  <si>
    <t>ढ्वोन321</t>
  </si>
  <si>
    <t>ढ्वोन331</t>
  </si>
  <si>
    <t>ढ्वोट1</t>
  </si>
  <si>
    <t>ढ्वोप1</t>
  </si>
  <si>
    <t>ढ्वौ11</t>
  </si>
  <si>
    <t>ढ्वौ21</t>
  </si>
  <si>
    <t>ढ्वौ31</t>
  </si>
  <si>
    <t>ढ्वौन11</t>
  </si>
  <si>
    <t>ढ्वौन21</t>
  </si>
  <si>
    <t>ढ्वौन31</t>
  </si>
  <si>
    <t>ढ्वौत1</t>
  </si>
  <si>
    <t>ढुन112</t>
  </si>
  <si>
    <t>ढुन122</t>
  </si>
  <si>
    <t>ढुन132</t>
  </si>
  <si>
    <t>ढुन212</t>
  </si>
  <si>
    <t>ढुन222</t>
  </si>
  <si>
    <t>ढुन232</t>
  </si>
  <si>
    <t>ढुन312</t>
  </si>
  <si>
    <t>ढुन322</t>
  </si>
  <si>
    <t>ढ्वं41</t>
  </si>
  <si>
    <t>ढ्हव1</t>
  </si>
  <si>
    <t>ढ्हव11</t>
  </si>
  <si>
    <t>ढ्हवा2</t>
  </si>
  <si>
    <t>ढ्हवा21</t>
  </si>
  <si>
    <t>ढ्हवा3</t>
  </si>
  <si>
    <t>ढ्हवा31</t>
  </si>
  <si>
    <t>ढ्हवाइन1</t>
  </si>
  <si>
    <t>ढ्हवाइन11</t>
  </si>
  <si>
    <t>ढ्हवाइन2</t>
  </si>
  <si>
    <t>ढ्हवाइन21</t>
  </si>
  <si>
    <t>ढ्हवाइन3</t>
  </si>
  <si>
    <t>ढ्हवाइन31</t>
  </si>
  <si>
    <t>ढ्हवाइ</t>
  </si>
  <si>
    <t>ढ्हवाइ1</t>
  </si>
  <si>
    <t>ढ्हवत1</t>
  </si>
  <si>
    <t>ढ्हवत11</t>
  </si>
  <si>
    <t>ढ्हवत2</t>
  </si>
  <si>
    <t>ढ्हवत21</t>
  </si>
  <si>
    <t>ढ्हवत3</t>
  </si>
  <si>
    <t>ढ्हवत31</t>
  </si>
  <si>
    <t>ढ्हवत4</t>
  </si>
  <si>
    <t>ढ्हवत41</t>
  </si>
  <si>
    <t>ढ्हवत5</t>
  </si>
  <si>
    <t>ढ्हवत51</t>
  </si>
  <si>
    <t>ढ्हवि1</t>
  </si>
  <si>
    <t>ढ्हवि11</t>
  </si>
  <si>
    <t>ढ्हवि2</t>
  </si>
  <si>
    <t>ढ्हवि21</t>
  </si>
  <si>
    <t>ढ्हवि3</t>
  </si>
  <si>
    <t>ढ्हवि31</t>
  </si>
  <si>
    <t>ढ्हविन1</t>
  </si>
  <si>
    <t>ढ्हविन11</t>
  </si>
  <si>
    <t>ढ्हविन2</t>
  </si>
  <si>
    <t>ढ्हविन21</t>
  </si>
  <si>
    <t>ဎွှင်္</t>
  </si>
  <si>
    <t>ढ्हविं2</t>
  </si>
  <si>
    <t>ढ्हविं21</t>
  </si>
  <si>
    <t>ढ्हविन3</t>
  </si>
  <si>
    <t>ढ्हविन31</t>
  </si>
  <si>
    <t>ढ्हवे?1</t>
  </si>
  <si>
    <t>ढ्हवे?11</t>
  </si>
  <si>
    <t>ढ्हवे?2</t>
  </si>
  <si>
    <t>ढ्हवे?21</t>
  </si>
  <si>
    <t>ढ्हवु1</t>
  </si>
  <si>
    <t>ढ्हवु11</t>
  </si>
  <si>
    <t>ढ्हवु2</t>
  </si>
  <si>
    <t>ढ्हवु21</t>
  </si>
  <si>
    <t>ढ्हवु3</t>
  </si>
  <si>
    <t>ढ्हवु31</t>
  </si>
  <si>
    <t>ढुन113</t>
  </si>
  <si>
    <t>ढुन123</t>
  </si>
  <si>
    <t>ढुन133</t>
  </si>
  <si>
    <t>ढुन213</t>
  </si>
  <si>
    <t>ढुन223</t>
  </si>
  <si>
    <t>ढुन233</t>
  </si>
  <si>
    <t>ढुन313</t>
  </si>
  <si>
    <t>ढुन323</t>
  </si>
  <si>
    <t>ढुन332</t>
  </si>
  <si>
    <t>ढुत13</t>
  </si>
  <si>
    <t>ढुत23</t>
  </si>
  <si>
    <t>ढ्हवे1</t>
  </si>
  <si>
    <t>ढ्हवे11</t>
  </si>
  <si>
    <t>ढ्हवे2</t>
  </si>
  <si>
    <t>ढ्हवे21</t>
  </si>
  <si>
    <t>ढ्हवे3</t>
  </si>
  <si>
    <t>ढ्हवे31</t>
  </si>
  <si>
    <t>ဎွှယ့်</t>
  </si>
  <si>
    <t>ढ्हवे³¹11</t>
  </si>
  <si>
    <t>ढ्हवे³¹111</t>
  </si>
  <si>
    <t>ढ्हवे³¹12</t>
  </si>
  <si>
    <t>ढ्हवे³¹121</t>
  </si>
  <si>
    <t>ढ्हवे³¹13</t>
  </si>
  <si>
    <t>ढ्हवे³¹131</t>
  </si>
  <si>
    <t>ढ्हवे³¹21</t>
  </si>
  <si>
    <t>ढ्हवे³¹211</t>
  </si>
  <si>
    <t>ढ्हवे³¹22</t>
  </si>
  <si>
    <t>ढ्हवे³¹221</t>
  </si>
  <si>
    <t>ढ्हवे³¹23</t>
  </si>
  <si>
    <t>ढ्हवे³¹231</t>
  </si>
  <si>
    <t>ढ्हवेत</t>
  </si>
  <si>
    <t>ढ्हवेत1</t>
  </si>
  <si>
    <t>ढ्हवै1</t>
  </si>
  <si>
    <t>ढ्हवै11</t>
  </si>
  <si>
    <t>ढ्हवै2</t>
  </si>
  <si>
    <t>ढ्हवै21</t>
  </si>
  <si>
    <t>ढ्हवैन11</t>
  </si>
  <si>
    <t>ढ्हवैन111</t>
  </si>
  <si>
    <t>ढ्हवैन12</t>
  </si>
  <si>
    <t>ढ्हवैन121</t>
  </si>
  <si>
    <t>ढ्हवैन13</t>
  </si>
  <si>
    <t>ढ्हवैन131</t>
  </si>
  <si>
    <t>ढ्हवैम1</t>
  </si>
  <si>
    <t>ढ्हवैम11</t>
  </si>
  <si>
    <t>ढ्हवैम2</t>
  </si>
  <si>
    <t>ढ्हवैम21</t>
  </si>
  <si>
    <t>ढ्हवैम3</t>
  </si>
  <si>
    <t>ढ्हवैम31</t>
  </si>
  <si>
    <t>ढ्हवो1</t>
  </si>
  <si>
    <t>ढ्हवो11</t>
  </si>
  <si>
    <t>ढ्हवो2</t>
  </si>
  <si>
    <t>ढ्हवो21</t>
  </si>
  <si>
    <t>ढ्हवो3</t>
  </si>
  <si>
    <t>ढ्हवो31</t>
  </si>
  <si>
    <t>ढ्हवोन11</t>
  </si>
  <si>
    <t>ढ्हवोन111</t>
  </si>
  <si>
    <t>ढ्हवोन12</t>
  </si>
  <si>
    <t>ढ्हवोन121</t>
  </si>
  <si>
    <t>ढ्हवोन13</t>
  </si>
  <si>
    <t>ढ्हवोन131</t>
  </si>
  <si>
    <t>ढ्हवोन21</t>
  </si>
  <si>
    <t>ढ्हवोन211</t>
  </si>
  <si>
    <t>ढ्हवोन22</t>
  </si>
  <si>
    <t>ढ्हवोन221</t>
  </si>
  <si>
    <t>ढ्हवोन23</t>
  </si>
  <si>
    <t>ढ्हवोन231</t>
  </si>
  <si>
    <t>ढ्हवोन31</t>
  </si>
  <si>
    <t>ढ्हवोन311</t>
  </si>
  <si>
    <t>ढ्हवोन32</t>
  </si>
  <si>
    <t>ढ्हवोन321</t>
  </si>
  <si>
    <t>ढ्हवोन33</t>
  </si>
  <si>
    <t>ढ्हवोन331</t>
  </si>
  <si>
    <t>ढ्हवोट</t>
  </si>
  <si>
    <t>ढ्हवोट1</t>
  </si>
  <si>
    <t>ढ्हवोप</t>
  </si>
  <si>
    <t>ढ्हवोप1</t>
  </si>
  <si>
    <t>ढ्हवौ1</t>
  </si>
  <si>
    <t>ढ्हवौ11</t>
  </si>
  <si>
    <t>ढ्हवौ2</t>
  </si>
  <si>
    <t>ढ्हवौ21</t>
  </si>
  <si>
    <t>ढ्हवौ3</t>
  </si>
  <si>
    <t>ढ्हवौ31</t>
  </si>
  <si>
    <t>ढ्हवौन1</t>
  </si>
  <si>
    <t>ढ्हवौन11</t>
  </si>
  <si>
    <t>ढ्हवौन2</t>
  </si>
  <si>
    <t>ढ्हवौन21</t>
  </si>
  <si>
    <t>ढ्हवौन3</t>
  </si>
  <si>
    <t>ढ्हवौन31</t>
  </si>
  <si>
    <t>ढ्हवौत</t>
  </si>
  <si>
    <t>ढ्हवौत1</t>
  </si>
  <si>
    <t>ढ्हवं11</t>
  </si>
  <si>
    <t>ढ्हवं111</t>
  </si>
  <si>
    <t>ढ्हवं12</t>
  </si>
  <si>
    <t>ढ्हवं121</t>
  </si>
  <si>
    <t>ढ्हवं13</t>
  </si>
  <si>
    <t>ढ्हवं131</t>
  </si>
  <si>
    <t>ढ्हवं21</t>
  </si>
  <si>
    <t>ढ्हवं211</t>
  </si>
  <si>
    <t>ढ्हवं22</t>
  </si>
  <si>
    <t>ढ्हवं221</t>
  </si>
  <si>
    <t>ढ्हवं23</t>
  </si>
  <si>
    <t>ढ्हवं231</t>
  </si>
  <si>
    <t>ढ्हवं31</t>
  </si>
  <si>
    <t>ढ्हवं311</t>
  </si>
  <si>
    <t>ढ्हवं32</t>
  </si>
  <si>
    <t>ढ्हवं321</t>
  </si>
  <si>
    <t>ढ्हवं4</t>
  </si>
  <si>
    <t>ढ्हवं41</t>
  </si>
  <si>
    <t>न्य1</t>
  </si>
  <si>
    <t>न्य11</t>
  </si>
  <si>
    <t>न्या21</t>
  </si>
  <si>
    <t>न्या31</t>
  </si>
  <si>
    <t>न्याइन11</t>
  </si>
  <si>
    <t>न्याइन21</t>
  </si>
  <si>
    <t>न्याइन31</t>
  </si>
  <si>
    <t>ṭhyite/ ike</t>
  </si>
  <si>
    <t>न्याइ</t>
  </si>
  <si>
    <t>न्यत11</t>
  </si>
  <si>
    <t>न्यत21</t>
  </si>
  <si>
    <t>न्यत31</t>
  </si>
  <si>
    <t>न्यत41</t>
  </si>
  <si>
    <t>न्यत51</t>
  </si>
  <si>
    <t>न्यि11</t>
  </si>
  <si>
    <t>न्यि21</t>
  </si>
  <si>
    <t>न्यि31</t>
  </si>
  <si>
    <t>न्यिन11</t>
  </si>
  <si>
    <t>ṭhyin21</t>
  </si>
  <si>
    <t>न्यिन21</t>
  </si>
  <si>
    <t>ဏျင်္</t>
  </si>
  <si>
    <t>ṭhyin22</t>
  </si>
  <si>
    <t>न्यिं2</t>
  </si>
  <si>
    <t>न्यिं21</t>
  </si>
  <si>
    <t>न्यिन31</t>
  </si>
  <si>
    <t>न्ये?1</t>
  </si>
  <si>
    <t>न्ये?11</t>
  </si>
  <si>
    <t>न्ये?2</t>
  </si>
  <si>
    <t>न्ये?21</t>
  </si>
  <si>
    <t>न्यु11</t>
  </si>
  <si>
    <t>न्यु21</t>
  </si>
  <si>
    <t>न्यु31</t>
  </si>
  <si>
    <t>न्युन111</t>
  </si>
  <si>
    <t>न्युन121</t>
  </si>
  <si>
    <t>न्युन131</t>
  </si>
  <si>
    <t>न्युन211</t>
  </si>
  <si>
    <t>न्युन221</t>
  </si>
  <si>
    <t>न्युन231</t>
  </si>
  <si>
    <t>न्युन311</t>
  </si>
  <si>
    <t>न्युन321</t>
  </si>
  <si>
    <t>न्युन331</t>
  </si>
  <si>
    <t>न्युत11</t>
  </si>
  <si>
    <t>न्युत21</t>
  </si>
  <si>
    <t>न्ये11</t>
  </si>
  <si>
    <t>न्ये21</t>
  </si>
  <si>
    <t>न्ये31</t>
  </si>
  <si>
    <t>ဏျယ့်</t>
  </si>
  <si>
    <t>न्ये³¹111</t>
  </si>
  <si>
    <t>न्ये³¹121</t>
  </si>
  <si>
    <t>न्ये³¹131</t>
  </si>
  <si>
    <t>न्ये³¹211</t>
  </si>
  <si>
    <t>न्ये³¹221</t>
  </si>
  <si>
    <t>न्ये³¹231</t>
  </si>
  <si>
    <t>न्येत1</t>
  </si>
  <si>
    <t>न्यै11</t>
  </si>
  <si>
    <t>न्यै21</t>
  </si>
  <si>
    <t>न्यैन111</t>
  </si>
  <si>
    <t>न्यैन121</t>
  </si>
  <si>
    <t>न्यैन131</t>
  </si>
  <si>
    <t>न्यैम11</t>
  </si>
  <si>
    <t>न्यैम21</t>
  </si>
  <si>
    <t>न्यैम31</t>
  </si>
  <si>
    <t>न्यो11</t>
  </si>
  <si>
    <t>न्यो21</t>
  </si>
  <si>
    <t>न्यो31</t>
  </si>
  <si>
    <t>न्योन111</t>
  </si>
  <si>
    <t>न्योन121</t>
  </si>
  <si>
    <t>न्योन131</t>
  </si>
  <si>
    <t>न्योन211</t>
  </si>
  <si>
    <t>न्योन221</t>
  </si>
  <si>
    <t>न्योन231</t>
  </si>
  <si>
    <t>न्योन311</t>
  </si>
  <si>
    <t>न्योन321</t>
  </si>
  <si>
    <t>न्योन331</t>
  </si>
  <si>
    <t>न्योट1</t>
  </si>
  <si>
    <t>न्योप1</t>
  </si>
  <si>
    <t>न्यौ11</t>
  </si>
  <si>
    <t>न्यौ21</t>
  </si>
  <si>
    <t>न्यौ31</t>
  </si>
  <si>
    <t>न्यौन11</t>
  </si>
  <si>
    <t>न्यौन21</t>
  </si>
  <si>
    <t>न्यौन31</t>
  </si>
  <si>
    <t>न्यौत1</t>
  </si>
  <si>
    <t>न्यं111</t>
  </si>
  <si>
    <t>न्यं121</t>
  </si>
  <si>
    <t>न्यं131</t>
  </si>
  <si>
    <t>न्यं211</t>
  </si>
  <si>
    <t>न्यं221</t>
  </si>
  <si>
    <t>न्यं231</t>
  </si>
  <si>
    <t>न्यं311</t>
  </si>
  <si>
    <t>न्यं321</t>
  </si>
  <si>
    <t>न्यं41</t>
  </si>
  <si>
    <t>न्य12</t>
  </si>
  <si>
    <t>न्या22</t>
  </si>
  <si>
    <t>न्या32</t>
  </si>
  <si>
    <t>न्याइन12</t>
  </si>
  <si>
    <t>न्याइन22</t>
  </si>
  <si>
    <t>न्याइन32</t>
  </si>
  <si>
    <t>न्यत12</t>
  </si>
  <si>
    <t>न्यत22</t>
  </si>
  <si>
    <t>न्यत32</t>
  </si>
  <si>
    <t>न्यत42</t>
  </si>
  <si>
    <t>न्यत52</t>
  </si>
  <si>
    <t>न्यि12</t>
  </si>
  <si>
    <t>न्यि22</t>
  </si>
  <si>
    <t>न्यि32</t>
  </si>
  <si>
    <t>न्यिन12</t>
  </si>
  <si>
    <t>न्यिन22</t>
  </si>
  <si>
    <t>ဏြင်္</t>
  </si>
  <si>
    <t>न्यिं22</t>
  </si>
  <si>
    <t>न्यिन32</t>
  </si>
  <si>
    <t>न्ये?12</t>
  </si>
  <si>
    <t>न्ये?22</t>
  </si>
  <si>
    <t>न्यु12</t>
  </si>
  <si>
    <t>न्यु22</t>
  </si>
  <si>
    <t>न्यु32</t>
  </si>
  <si>
    <t>न्युन112</t>
  </si>
  <si>
    <t>न्युन122</t>
  </si>
  <si>
    <t>न्युन132</t>
  </si>
  <si>
    <t>न्युन212</t>
  </si>
  <si>
    <t>न्युन222</t>
  </si>
  <si>
    <t>न्युन232</t>
  </si>
  <si>
    <t>न्युन312</t>
  </si>
  <si>
    <t>न्युन322</t>
  </si>
  <si>
    <t>न्युन332</t>
  </si>
  <si>
    <t>न्युत12</t>
  </si>
  <si>
    <t>न्युत22</t>
  </si>
  <si>
    <t>न्ये12</t>
  </si>
  <si>
    <t>न्ये22</t>
  </si>
  <si>
    <t>न्ये32</t>
  </si>
  <si>
    <t>ဏြယ့်</t>
  </si>
  <si>
    <t>न्ये³¹112</t>
  </si>
  <si>
    <t>न्ये³¹122</t>
  </si>
  <si>
    <t>न्ये³¹132</t>
  </si>
  <si>
    <t>न्ये³¹212</t>
  </si>
  <si>
    <t>न्ये³¹222</t>
  </si>
  <si>
    <t>न्ये³¹232</t>
  </si>
  <si>
    <t>न्येत2</t>
  </si>
  <si>
    <t>न्यै12</t>
  </si>
  <si>
    <t>न्यै22</t>
  </si>
  <si>
    <t>न्यैन112</t>
  </si>
  <si>
    <t>न्यैन122</t>
  </si>
  <si>
    <t>न्यैन132</t>
  </si>
  <si>
    <t>न्यैम12</t>
  </si>
  <si>
    <t>न्यैम22</t>
  </si>
  <si>
    <t>न्यैम32</t>
  </si>
  <si>
    <t>न्यो12</t>
  </si>
  <si>
    <t>न्यो22</t>
  </si>
  <si>
    <t>न्यो32</t>
  </si>
  <si>
    <t>न्योन112</t>
  </si>
  <si>
    <t>न्योन122</t>
  </si>
  <si>
    <t>न्योन132</t>
  </si>
  <si>
    <t>न्योन212</t>
  </si>
  <si>
    <t>न्योन222</t>
  </si>
  <si>
    <t>न्योन232</t>
  </si>
  <si>
    <t>न्योन312</t>
  </si>
  <si>
    <t>न्योन322</t>
  </si>
  <si>
    <t>न्योन332</t>
  </si>
  <si>
    <t>न्योट2</t>
  </si>
  <si>
    <t>न्योप2</t>
  </si>
  <si>
    <t>न्यौ12</t>
  </si>
  <si>
    <t>न्यौ22</t>
  </si>
  <si>
    <t>न्यौ32</t>
  </si>
  <si>
    <t>न्यौन12</t>
  </si>
  <si>
    <t>न्यौन22</t>
  </si>
  <si>
    <t>न्यौन32</t>
  </si>
  <si>
    <t>न्यौत2</t>
  </si>
  <si>
    <t>न्यं112</t>
  </si>
  <si>
    <t>न्यं122</t>
  </si>
  <si>
    <t>न्यं132</t>
  </si>
  <si>
    <t>न्यं212</t>
  </si>
  <si>
    <t>न्यं222</t>
  </si>
  <si>
    <t>न्यं232</t>
  </si>
  <si>
    <t>न्यं312</t>
  </si>
  <si>
    <t>न्यं322</t>
  </si>
  <si>
    <t>न्यं42</t>
  </si>
  <si>
    <t>न्ह1</t>
  </si>
  <si>
    <t>न्ह11</t>
  </si>
  <si>
    <t>न्हा2</t>
  </si>
  <si>
    <t>न्हा21</t>
  </si>
  <si>
    <t>न्हा3</t>
  </si>
  <si>
    <t>न्हा31</t>
  </si>
  <si>
    <t>न्हाइन1</t>
  </si>
  <si>
    <t>न्हाइन11</t>
  </si>
  <si>
    <t>न्हाइन2</t>
  </si>
  <si>
    <t>न्हाइन21</t>
  </si>
  <si>
    <t>न्हाइन3</t>
  </si>
  <si>
    <t>न्हाइन31</t>
  </si>
  <si>
    <t>hṭhite/ ike</t>
  </si>
  <si>
    <t>न्हाइ</t>
  </si>
  <si>
    <t>न्हाइ1</t>
  </si>
  <si>
    <t>न्हत1</t>
  </si>
  <si>
    <t>न्हत11</t>
  </si>
  <si>
    <t>न्हत2</t>
  </si>
  <si>
    <t>न्हत21</t>
  </si>
  <si>
    <t>न्हत3</t>
  </si>
  <si>
    <t>न्हत31</t>
  </si>
  <si>
    <t>न्हत4</t>
  </si>
  <si>
    <t>न्हत41</t>
  </si>
  <si>
    <t>न्हत5</t>
  </si>
  <si>
    <t>न्हत51</t>
  </si>
  <si>
    <t>न्हि1</t>
  </si>
  <si>
    <t>न्हि11</t>
  </si>
  <si>
    <t>न्हि2</t>
  </si>
  <si>
    <t>न्हि21</t>
  </si>
  <si>
    <t>न्हि3</t>
  </si>
  <si>
    <t>न्हि31</t>
  </si>
  <si>
    <t>न्हिन1</t>
  </si>
  <si>
    <t>न्हिन11</t>
  </si>
  <si>
    <t>hṭhin21</t>
  </si>
  <si>
    <t>न्हिन2</t>
  </si>
  <si>
    <t>न्हिन21</t>
  </si>
  <si>
    <t>ဏှင်္</t>
  </si>
  <si>
    <t>hṭhin22</t>
  </si>
  <si>
    <t>न्हिं2</t>
  </si>
  <si>
    <t>न्हिं21</t>
  </si>
  <si>
    <t>न्हिन3</t>
  </si>
  <si>
    <t>न्हिन31</t>
  </si>
  <si>
    <t>न्हे?1</t>
  </si>
  <si>
    <t>न्हे?11</t>
  </si>
  <si>
    <t>न्हे?2</t>
  </si>
  <si>
    <t>न्हे?21</t>
  </si>
  <si>
    <t>न्हु1</t>
  </si>
  <si>
    <t>न्हु11</t>
  </si>
  <si>
    <t>न्हु2</t>
  </si>
  <si>
    <t>न्हु21</t>
  </si>
  <si>
    <t>न्हु3</t>
  </si>
  <si>
    <t>न्हु31</t>
  </si>
  <si>
    <t>न्हुन11</t>
  </si>
  <si>
    <t>न्हुन111</t>
  </si>
  <si>
    <t>न्हुन12</t>
  </si>
  <si>
    <t>न्हुन121</t>
  </si>
  <si>
    <t>न्हुन13</t>
  </si>
  <si>
    <t>न्हुन131</t>
  </si>
  <si>
    <t>न्हुन21</t>
  </si>
  <si>
    <t>न्हुन211</t>
  </si>
  <si>
    <t>न्हुन22</t>
  </si>
  <si>
    <t>न्हुन221</t>
  </si>
  <si>
    <t>न्हुन23</t>
  </si>
  <si>
    <t>न्हुन231</t>
  </si>
  <si>
    <t>न्हुन31</t>
  </si>
  <si>
    <t>न्हुन311</t>
  </si>
  <si>
    <t>न्हुन32</t>
  </si>
  <si>
    <t>न्हुन321</t>
  </si>
  <si>
    <t>न्हुन33</t>
  </si>
  <si>
    <t>न्हुन331</t>
  </si>
  <si>
    <t>न्हुत1</t>
  </si>
  <si>
    <t>न्हुत11</t>
  </si>
  <si>
    <t>न्हुत2</t>
  </si>
  <si>
    <t>न्हुत21</t>
  </si>
  <si>
    <t>न्हे1</t>
  </si>
  <si>
    <t>न्हे11</t>
  </si>
  <si>
    <t>न्हे2</t>
  </si>
  <si>
    <t>न्हे21</t>
  </si>
  <si>
    <t>न्हे3</t>
  </si>
  <si>
    <t>न्हे31</t>
  </si>
  <si>
    <t>ဏှယ့်</t>
  </si>
  <si>
    <t>न्हे³¹11</t>
  </si>
  <si>
    <t>न्हे³¹111</t>
  </si>
  <si>
    <t>न्हे³¹12</t>
  </si>
  <si>
    <t>न्हे³¹121</t>
  </si>
  <si>
    <t>न्हे³¹13</t>
  </si>
  <si>
    <t>न्हे³¹131</t>
  </si>
  <si>
    <t>न्हे³¹21</t>
  </si>
  <si>
    <t>न्हे³¹211</t>
  </si>
  <si>
    <t>न्हे³¹22</t>
  </si>
  <si>
    <t>न्हे³¹221</t>
  </si>
  <si>
    <t>न्हे³¹23</t>
  </si>
  <si>
    <t>न्हे³¹231</t>
  </si>
  <si>
    <t>न्हेत</t>
  </si>
  <si>
    <t>न्हेत1</t>
  </si>
  <si>
    <t>न्है1</t>
  </si>
  <si>
    <t>न्है11</t>
  </si>
  <si>
    <t>न्है2</t>
  </si>
  <si>
    <t>न्है21</t>
  </si>
  <si>
    <t>न्हैन11</t>
  </si>
  <si>
    <t>न्हैन111</t>
  </si>
  <si>
    <t>न्हैन12</t>
  </si>
  <si>
    <t>न्हैन121</t>
  </si>
  <si>
    <t>न्हैन13</t>
  </si>
  <si>
    <t>न्हैन131</t>
  </si>
  <si>
    <t>न्हैम1</t>
  </si>
  <si>
    <t>न्हैम11</t>
  </si>
  <si>
    <t>न्हैम2</t>
  </si>
  <si>
    <t>न्हैम21</t>
  </si>
  <si>
    <t>न्हैम3</t>
  </si>
  <si>
    <t>न्हैम31</t>
  </si>
  <si>
    <t>न्हो1</t>
  </si>
  <si>
    <t>न्हो11</t>
  </si>
  <si>
    <t>न्हो2</t>
  </si>
  <si>
    <t>न्हो21</t>
  </si>
  <si>
    <t>न्हो3</t>
  </si>
  <si>
    <t>न्हो31</t>
  </si>
  <si>
    <t>न्होन11</t>
  </si>
  <si>
    <t>न्होन111</t>
  </si>
  <si>
    <t>न्होन12</t>
  </si>
  <si>
    <t>न्होन121</t>
  </si>
  <si>
    <t>न्होन13</t>
  </si>
  <si>
    <t>न्होन131</t>
  </si>
  <si>
    <t>न्होन21</t>
  </si>
  <si>
    <t>न्होन211</t>
  </si>
  <si>
    <t>न्होन22</t>
  </si>
  <si>
    <t>न्होन221</t>
  </si>
  <si>
    <t>न्होन23</t>
  </si>
  <si>
    <t>न्होन231</t>
  </si>
  <si>
    <t>न्होन31</t>
  </si>
  <si>
    <t>न्होन311</t>
  </si>
  <si>
    <t>न्होन32</t>
  </si>
  <si>
    <t>न्होन321</t>
  </si>
  <si>
    <t>न्होन33</t>
  </si>
  <si>
    <t>न्होन331</t>
  </si>
  <si>
    <t>न्होट</t>
  </si>
  <si>
    <t>न्होट1</t>
  </si>
  <si>
    <t>न्होप</t>
  </si>
  <si>
    <t>न्होप1</t>
  </si>
  <si>
    <t>न्हौ1</t>
  </si>
  <si>
    <t>न्हौ11</t>
  </si>
  <si>
    <t>न्हौ2</t>
  </si>
  <si>
    <t>न्हौ21</t>
  </si>
  <si>
    <t>न्हौ3</t>
  </si>
  <si>
    <t>न्हौ31</t>
  </si>
  <si>
    <t>न्हौन1</t>
  </si>
  <si>
    <t>न्हौन11</t>
  </si>
  <si>
    <t>न्हौन2</t>
  </si>
  <si>
    <t>न्हौन21</t>
  </si>
  <si>
    <t>न्हौन3</t>
  </si>
  <si>
    <t>न्हौन31</t>
  </si>
  <si>
    <t>न्हौत</t>
  </si>
  <si>
    <t>न्हौत1</t>
  </si>
  <si>
    <t>न्हं11</t>
  </si>
  <si>
    <t>न्हं111</t>
  </si>
  <si>
    <t>न्हं12</t>
  </si>
  <si>
    <t>न्हं121</t>
  </si>
  <si>
    <t>न्हं13</t>
  </si>
  <si>
    <t>न्हं131</t>
  </si>
  <si>
    <t>न्हं21</t>
  </si>
  <si>
    <t>न्हं211</t>
  </si>
  <si>
    <t>न्हं22</t>
  </si>
  <si>
    <t>न्हं221</t>
  </si>
  <si>
    <t>न्हं23</t>
  </si>
  <si>
    <t>न्हं231</t>
  </si>
  <si>
    <t>न्हं31</t>
  </si>
  <si>
    <t>न्हं311</t>
  </si>
  <si>
    <t>न्हं32</t>
  </si>
  <si>
    <t>न्हं321</t>
  </si>
  <si>
    <t>न्हं4</t>
  </si>
  <si>
    <t>न्हं41</t>
  </si>
  <si>
    <t>न्व1</t>
  </si>
  <si>
    <t>न्व11</t>
  </si>
  <si>
    <t>न्वा21</t>
  </si>
  <si>
    <t>न्वा31</t>
  </si>
  <si>
    <t>न्वाइन11</t>
  </si>
  <si>
    <t>न्वाइन21</t>
  </si>
  <si>
    <t>न्वाइन31</t>
  </si>
  <si>
    <t>ṭhwite/ ike</t>
  </si>
  <si>
    <t>न्वाइ</t>
  </si>
  <si>
    <t>नुत11</t>
  </si>
  <si>
    <t>नुत21</t>
  </si>
  <si>
    <t>न्वत31</t>
  </si>
  <si>
    <t>न्वत41</t>
  </si>
  <si>
    <t>न्वत51</t>
  </si>
  <si>
    <t>न्वि11</t>
  </si>
  <si>
    <t>न्वि21</t>
  </si>
  <si>
    <t>न्वि31</t>
  </si>
  <si>
    <t>न्विन11</t>
  </si>
  <si>
    <t>ṭhwin21</t>
  </si>
  <si>
    <t>न्विन21</t>
  </si>
  <si>
    <t>ဏွင်္</t>
  </si>
  <si>
    <t>ṭhwin22</t>
  </si>
  <si>
    <t>न्विं2</t>
  </si>
  <si>
    <t>न्विं21</t>
  </si>
  <si>
    <t>न्विन31</t>
  </si>
  <si>
    <t>न्वे?1</t>
  </si>
  <si>
    <t>न्वे?11</t>
  </si>
  <si>
    <t>न्वे?2</t>
  </si>
  <si>
    <t>न्वे?21</t>
  </si>
  <si>
    <t>न्वु11</t>
  </si>
  <si>
    <t>न्वु21</t>
  </si>
  <si>
    <t>न्वु31</t>
  </si>
  <si>
    <t>नुन111</t>
  </si>
  <si>
    <t>नुन121</t>
  </si>
  <si>
    <t>नुन131</t>
  </si>
  <si>
    <t>नुन211</t>
  </si>
  <si>
    <t>नुन221</t>
  </si>
  <si>
    <t>नुन231</t>
  </si>
  <si>
    <t>नुन311</t>
  </si>
  <si>
    <t>नुन321</t>
  </si>
  <si>
    <t>नुन331</t>
  </si>
  <si>
    <t>नुत12</t>
  </si>
  <si>
    <t>नुत22</t>
  </si>
  <si>
    <t>न्वे11</t>
  </si>
  <si>
    <t>न्वे21</t>
  </si>
  <si>
    <t>न्वे31</t>
  </si>
  <si>
    <t>ဏွယ့်</t>
  </si>
  <si>
    <t>न्वे³¹111</t>
  </si>
  <si>
    <t>न्वे³¹121</t>
  </si>
  <si>
    <t>न्वे³¹131</t>
  </si>
  <si>
    <t>न्वे³¹211</t>
  </si>
  <si>
    <t>न्वे³¹221</t>
  </si>
  <si>
    <t>न्वे³¹231</t>
  </si>
  <si>
    <t>न्वेत1</t>
  </si>
  <si>
    <t>न्वै11</t>
  </si>
  <si>
    <t>न्वै21</t>
  </si>
  <si>
    <t>न्वैन111</t>
  </si>
  <si>
    <t>न्वैन121</t>
  </si>
  <si>
    <t>न्वैन131</t>
  </si>
  <si>
    <t>न्वैम11</t>
  </si>
  <si>
    <t>न्वैम21</t>
  </si>
  <si>
    <t>न्वैम31</t>
  </si>
  <si>
    <t>न्वो11</t>
  </si>
  <si>
    <t>न्वो21</t>
  </si>
  <si>
    <t>न्वो31</t>
  </si>
  <si>
    <t>न्वोन111</t>
  </si>
  <si>
    <t>न्वोन121</t>
  </si>
  <si>
    <t>न्वोन131</t>
  </si>
  <si>
    <t>न्वोन211</t>
  </si>
  <si>
    <t>न्वोन221</t>
  </si>
  <si>
    <t>न्वोन231</t>
  </si>
  <si>
    <t>न्वोन311</t>
  </si>
  <si>
    <t>न्वोन321</t>
  </si>
  <si>
    <t>न्वोन331</t>
  </si>
  <si>
    <t>न्वोट1</t>
  </si>
  <si>
    <t>न्वोप1</t>
  </si>
  <si>
    <t>न्वौ11</t>
  </si>
  <si>
    <t>न्वौ21</t>
  </si>
  <si>
    <t>न्वौ31</t>
  </si>
  <si>
    <t>न्वौन11</t>
  </si>
  <si>
    <t>न्वौन21</t>
  </si>
  <si>
    <t>न्वौन31</t>
  </si>
  <si>
    <t>न्वौत1</t>
  </si>
  <si>
    <t>नुन112</t>
  </si>
  <si>
    <t>नुन122</t>
  </si>
  <si>
    <t>नुन132</t>
  </si>
  <si>
    <t>नुन212</t>
  </si>
  <si>
    <t>नुन222</t>
  </si>
  <si>
    <t>नुन232</t>
  </si>
  <si>
    <t>नुन312</t>
  </si>
  <si>
    <t>नुन322</t>
  </si>
  <si>
    <t>न्वं41</t>
  </si>
  <si>
    <t>न्हव1</t>
  </si>
  <si>
    <t>न्हव11</t>
  </si>
  <si>
    <t>न्हवा2</t>
  </si>
  <si>
    <t>न्हवा21</t>
  </si>
  <si>
    <t>न्हवा3</t>
  </si>
  <si>
    <t>न्हवा31</t>
  </si>
  <si>
    <t>न्हवाइन1</t>
  </si>
  <si>
    <t>न्हवाइन11</t>
  </si>
  <si>
    <t>न्हवाइन2</t>
  </si>
  <si>
    <t>न्हवाइन21</t>
  </si>
  <si>
    <t>न्हवाइन3</t>
  </si>
  <si>
    <t>न्हवाइन31</t>
  </si>
  <si>
    <t>न्हवाइ</t>
  </si>
  <si>
    <t>न्हवाइ1</t>
  </si>
  <si>
    <t>न्हवत1</t>
  </si>
  <si>
    <t>न्हवत11</t>
  </si>
  <si>
    <t>न्हवत2</t>
  </si>
  <si>
    <t>न्हवत21</t>
  </si>
  <si>
    <t>न्हवत3</t>
  </si>
  <si>
    <t>न्हवत31</t>
  </si>
  <si>
    <t>न्हवत4</t>
  </si>
  <si>
    <t>न्हवत41</t>
  </si>
  <si>
    <t>न्हवत5</t>
  </si>
  <si>
    <t>न्हवत51</t>
  </si>
  <si>
    <t>न्हवि1</t>
  </si>
  <si>
    <t>न्हवि11</t>
  </si>
  <si>
    <t>न्हवि2</t>
  </si>
  <si>
    <t>न्हवि21</t>
  </si>
  <si>
    <t>न्हवि3</t>
  </si>
  <si>
    <t>न्हवि31</t>
  </si>
  <si>
    <t>न्हविन1</t>
  </si>
  <si>
    <t>न्हविन11</t>
  </si>
  <si>
    <t>न्हविन2</t>
  </si>
  <si>
    <t>न्हविन21</t>
  </si>
  <si>
    <t>ဏွှင်္</t>
  </si>
  <si>
    <t>न्हविं2</t>
  </si>
  <si>
    <t>न्हविं21</t>
  </si>
  <si>
    <t>न्हविन3</t>
  </si>
  <si>
    <t>न्हविन31</t>
  </si>
  <si>
    <t>न्हवे?1</t>
  </si>
  <si>
    <t>न्हवे?11</t>
  </si>
  <si>
    <t>न्हवे?2</t>
  </si>
  <si>
    <t>न्हवे?21</t>
  </si>
  <si>
    <t>न्हवु1</t>
  </si>
  <si>
    <t>न्हवु11</t>
  </si>
  <si>
    <t>न्हवु2</t>
  </si>
  <si>
    <t>न्हवु21</t>
  </si>
  <si>
    <t>न्हवु3</t>
  </si>
  <si>
    <t>न्हवु31</t>
  </si>
  <si>
    <t>नुन113</t>
  </si>
  <si>
    <t>नुन123</t>
  </si>
  <si>
    <t>नुन133</t>
  </si>
  <si>
    <t>नुन213</t>
  </si>
  <si>
    <t>नुन223</t>
  </si>
  <si>
    <t>नुन233</t>
  </si>
  <si>
    <t>नुन313</t>
  </si>
  <si>
    <t>नुन323</t>
  </si>
  <si>
    <t>नुन332</t>
  </si>
  <si>
    <t>नुत13</t>
  </si>
  <si>
    <t>नुत23</t>
  </si>
  <si>
    <t>न्हवे1</t>
  </si>
  <si>
    <t>न्हवे11</t>
  </si>
  <si>
    <t>न्हवे2</t>
  </si>
  <si>
    <t>न्हवे21</t>
  </si>
  <si>
    <t>न्हवे3</t>
  </si>
  <si>
    <t>न्हवे31</t>
  </si>
  <si>
    <t>ဏွှယ့်</t>
  </si>
  <si>
    <t>न्हवे³¹11</t>
  </si>
  <si>
    <t>न्हवे³¹111</t>
  </si>
  <si>
    <t>न्हवे³¹12</t>
  </si>
  <si>
    <t>न्हवे³¹121</t>
  </si>
  <si>
    <t>न्हवे³¹13</t>
  </si>
  <si>
    <t>न्हवे³¹131</t>
  </si>
  <si>
    <t>न्हवे³¹21</t>
  </si>
  <si>
    <t>न्हवे³¹211</t>
  </si>
  <si>
    <t>न्हवे³¹22</t>
  </si>
  <si>
    <t>न्हवे³¹221</t>
  </si>
  <si>
    <t>न्हवे³¹23</t>
  </si>
  <si>
    <t>न्हवे³¹231</t>
  </si>
  <si>
    <t>न्हवेत</t>
  </si>
  <si>
    <t>न्हवेत1</t>
  </si>
  <si>
    <t>न्हवै1</t>
  </si>
  <si>
    <t>न्हवै11</t>
  </si>
  <si>
    <t>न्हवै2</t>
  </si>
  <si>
    <t>न्हवै21</t>
  </si>
  <si>
    <t>न्हवैन11</t>
  </si>
  <si>
    <t>न्हवैन111</t>
  </si>
  <si>
    <t>न्हवैन12</t>
  </si>
  <si>
    <t>न्हवैन121</t>
  </si>
  <si>
    <t>न्हवैन13</t>
  </si>
  <si>
    <t>न्हवैन131</t>
  </si>
  <si>
    <t>न्हवैम1</t>
  </si>
  <si>
    <t>न्हवैम11</t>
  </si>
  <si>
    <t>न्हवैम2</t>
  </si>
  <si>
    <t>न्हवैम21</t>
  </si>
  <si>
    <t>न्हवैम3</t>
  </si>
  <si>
    <t>न्हवैम31</t>
  </si>
  <si>
    <t>न्हवो1</t>
  </si>
  <si>
    <t>न्हवो11</t>
  </si>
  <si>
    <t>न्हवो2</t>
  </si>
  <si>
    <t>न्हवो21</t>
  </si>
  <si>
    <t>न्हवो3</t>
  </si>
  <si>
    <t>न्हवो31</t>
  </si>
  <si>
    <t>न्हवोन11</t>
  </si>
  <si>
    <t>न्हवोन111</t>
  </si>
  <si>
    <t>न्हवोन12</t>
  </si>
  <si>
    <t>न्हवोन121</t>
  </si>
  <si>
    <t>न्हवोन13</t>
  </si>
  <si>
    <t>न्हवोन131</t>
  </si>
  <si>
    <t>न्हवोन21</t>
  </si>
  <si>
    <t>न्हवोन211</t>
  </si>
  <si>
    <t>न्हवोन22</t>
  </si>
  <si>
    <t>न्हवोन221</t>
  </si>
  <si>
    <t>न्हवोन23</t>
  </si>
  <si>
    <t>न्हवोन231</t>
  </si>
  <si>
    <t>न्हवोन31</t>
  </si>
  <si>
    <t>न्हवोन311</t>
  </si>
  <si>
    <t>न्हवोन32</t>
  </si>
  <si>
    <t>न्हवोन321</t>
  </si>
  <si>
    <t>न्हवोन33</t>
  </si>
  <si>
    <t>न्हवोन331</t>
  </si>
  <si>
    <t>न्हवोट</t>
  </si>
  <si>
    <t>न्हवोट1</t>
  </si>
  <si>
    <t>न्हवोप</t>
  </si>
  <si>
    <t>न्हवोप1</t>
  </si>
  <si>
    <t>न्हवौ1</t>
  </si>
  <si>
    <t>न्हवौ11</t>
  </si>
  <si>
    <t>न्हवौ2</t>
  </si>
  <si>
    <t>न्हवौ21</t>
  </si>
  <si>
    <t>न्हवौ3</t>
  </si>
  <si>
    <t>न्हवौ31</t>
  </si>
  <si>
    <t>न्हवौन1</t>
  </si>
  <si>
    <t>न्हवौन11</t>
  </si>
  <si>
    <t>न्हवौन2</t>
  </si>
  <si>
    <t>न्हवौन21</t>
  </si>
  <si>
    <t>न्हवौन3</t>
  </si>
  <si>
    <t>न्हवौन31</t>
  </si>
  <si>
    <t>न्हवौत</t>
  </si>
  <si>
    <t>न्हवौत1</t>
  </si>
  <si>
    <t>न्हवं11</t>
  </si>
  <si>
    <t>न्हवं111</t>
  </si>
  <si>
    <t>न्हवं12</t>
  </si>
  <si>
    <t>न्हवं121</t>
  </si>
  <si>
    <t>न्हवं13</t>
  </si>
  <si>
    <t>न्हवं131</t>
  </si>
  <si>
    <t>न्हवं21</t>
  </si>
  <si>
    <t>न्हवं211</t>
  </si>
  <si>
    <t>न्हवं22</t>
  </si>
  <si>
    <t>न्हवं221</t>
  </si>
  <si>
    <t>न्हवं23</t>
  </si>
  <si>
    <t>न्हवं231</t>
  </si>
  <si>
    <t>न्हवं31</t>
  </si>
  <si>
    <t>न्हवं311</t>
  </si>
  <si>
    <t>न्हवं32</t>
  </si>
  <si>
    <t>न्हवं321</t>
  </si>
  <si>
    <t>न्हवं4</t>
  </si>
  <si>
    <t>न्हवं41</t>
  </si>
  <si>
    <t>त्य1</t>
  </si>
  <si>
    <t>त्य11</t>
  </si>
  <si>
    <t>त्या21</t>
  </si>
  <si>
    <t>त्या31</t>
  </si>
  <si>
    <t>त्याइन11</t>
  </si>
  <si>
    <t>त्याइन21</t>
  </si>
  <si>
    <t>त्याइन31</t>
  </si>
  <si>
    <t>ḍyite/ ike</t>
  </si>
  <si>
    <t>त्याइ</t>
  </si>
  <si>
    <t>त्यत11</t>
  </si>
  <si>
    <t>त्यत21</t>
  </si>
  <si>
    <t>त्यत31</t>
  </si>
  <si>
    <t>त्यत41</t>
  </si>
  <si>
    <t>त्यत51</t>
  </si>
  <si>
    <t>त्यि11</t>
  </si>
  <si>
    <t>त्यि21</t>
  </si>
  <si>
    <t>त्यि31</t>
  </si>
  <si>
    <t>त्यिन11</t>
  </si>
  <si>
    <t>ḍyin21</t>
  </si>
  <si>
    <t>त्यिन21</t>
  </si>
  <si>
    <t>တျင်္</t>
  </si>
  <si>
    <t>ḍyin22</t>
  </si>
  <si>
    <t>त्यिं2</t>
  </si>
  <si>
    <t>त्यिं21</t>
  </si>
  <si>
    <t>त्यिन31</t>
  </si>
  <si>
    <t>त्ये?1</t>
  </si>
  <si>
    <t>त्ये?11</t>
  </si>
  <si>
    <t>त्ये?2</t>
  </si>
  <si>
    <t>त्ये?21</t>
  </si>
  <si>
    <t>त्यु11</t>
  </si>
  <si>
    <t>त्यु21</t>
  </si>
  <si>
    <t>त्यु31</t>
  </si>
  <si>
    <t>त्युन111</t>
  </si>
  <si>
    <t>त्युन121</t>
  </si>
  <si>
    <t>त्युन131</t>
  </si>
  <si>
    <t>त्युन211</t>
  </si>
  <si>
    <t>त्युन221</t>
  </si>
  <si>
    <t>त्युन231</t>
  </si>
  <si>
    <t>त्युन311</t>
  </si>
  <si>
    <t>त्युन321</t>
  </si>
  <si>
    <t>त्युन331</t>
  </si>
  <si>
    <t>त्युत11</t>
  </si>
  <si>
    <t>त्युत21</t>
  </si>
  <si>
    <t>त्ये11</t>
  </si>
  <si>
    <t>त्ये21</t>
  </si>
  <si>
    <t>त्ये31</t>
  </si>
  <si>
    <t>တျယ့်</t>
  </si>
  <si>
    <t>त्ये³¹111</t>
  </si>
  <si>
    <t>त्ये³¹121</t>
  </si>
  <si>
    <t>त्ये³¹131</t>
  </si>
  <si>
    <t>त्ये³¹211</t>
  </si>
  <si>
    <t>त्ये³¹221</t>
  </si>
  <si>
    <t>त्ये³¹231</t>
  </si>
  <si>
    <t>त्येत1</t>
  </si>
  <si>
    <t>त्यै11</t>
  </si>
  <si>
    <t>त्यै21</t>
  </si>
  <si>
    <t>त्यैन111</t>
  </si>
  <si>
    <t>त्यैन121</t>
  </si>
  <si>
    <t>त्यैन131</t>
  </si>
  <si>
    <t>त्यैम11</t>
  </si>
  <si>
    <t>त्यैम21</t>
  </si>
  <si>
    <t>त्यैम31</t>
  </si>
  <si>
    <t>त्यो11</t>
  </si>
  <si>
    <t>त्यो21</t>
  </si>
  <si>
    <t>त्यो31</t>
  </si>
  <si>
    <t>त्योन111</t>
  </si>
  <si>
    <t>त्योन121</t>
  </si>
  <si>
    <t>त्योन131</t>
  </si>
  <si>
    <t>त्योन211</t>
  </si>
  <si>
    <t>त्योन221</t>
  </si>
  <si>
    <t>त्योन231</t>
  </si>
  <si>
    <t>त्योन311</t>
  </si>
  <si>
    <t>त्योन321</t>
  </si>
  <si>
    <t>त्योन331</t>
  </si>
  <si>
    <t>त्योट1</t>
  </si>
  <si>
    <t>त्योप1</t>
  </si>
  <si>
    <t>त्यौ11</t>
  </si>
  <si>
    <t>त्यौ21</t>
  </si>
  <si>
    <t>त्यौ31</t>
  </si>
  <si>
    <t>त्यौन11</t>
  </si>
  <si>
    <t>त्यौन21</t>
  </si>
  <si>
    <t>त्यौन31</t>
  </si>
  <si>
    <t>त्यौत1</t>
  </si>
  <si>
    <t>त्यं111</t>
  </si>
  <si>
    <t>त्यं121</t>
  </si>
  <si>
    <t>त्यं131</t>
  </si>
  <si>
    <t>त्यं211</t>
  </si>
  <si>
    <t>त्यं221</t>
  </si>
  <si>
    <t>त्यं231</t>
  </si>
  <si>
    <t>त्यं311</t>
  </si>
  <si>
    <t>त्यं321</t>
  </si>
  <si>
    <t>त्यं41</t>
  </si>
  <si>
    <t>त्य12</t>
  </si>
  <si>
    <t>त्या22</t>
  </si>
  <si>
    <t>त्या32</t>
  </si>
  <si>
    <t>त्याइन12</t>
  </si>
  <si>
    <t>त्याइन22</t>
  </si>
  <si>
    <t>त्याइन32</t>
  </si>
  <si>
    <t>त्यत12</t>
  </si>
  <si>
    <t>त्यत22</t>
  </si>
  <si>
    <t>त्यत32</t>
  </si>
  <si>
    <t>त्यत42</t>
  </si>
  <si>
    <t>त्यत52</t>
  </si>
  <si>
    <t>त्यि12</t>
  </si>
  <si>
    <t>त्यि22</t>
  </si>
  <si>
    <t>त्यि32</t>
  </si>
  <si>
    <t>त्यिन12</t>
  </si>
  <si>
    <t>त्यिन22</t>
  </si>
  <si>
    <t>တြင်္</t>
  </si>
  <si>
    <t>त्यिं22</t>
  </si>
  <si>
    <t>त्यिन32</t>
  </si>
  <si>
    <t>त्ये?12</t>
  </si>
  <si>
    <t>त्ये?22</t>
  </si>
  <si>
    <t>त्यु12</t>
  </si>
  <si>
    <t>त्यु22</t>
  </si>
  <si>
    <t>त्यु32</t>
  </si>
  <si>
    <t>त्युन112</t>
  </si>
  <si>
    <t>त्युन122</t>
  </si>
  <si>
    <t>त्युन132</t>
  </si>
  <si>
    <t>त्युन212</t>
  </si>
  <si>
    <t>त्युन222</t>
  </si>
  <si>
    <t>त्युन232</t>
  </si>
  <si>
    <t>त्युन312</t>
  </si>
  <si>
    <t>त्युन322</t>
  </si>
  <si>
    <t>त्युन332</t>
  </si>
  <si>
    <t>त्युत12</t>
  </si>
  <si>
    <t>त्युत22</t>
  </si>
  <si>
    <t>त्ये12</t>
  </si>
  <si>
    <t>त्ये22</t>
  </si>
  <si>
    <t>त्ये32</t>
  </si>
  <si>
    <t>တြယ့်</t>
  </si>
  <si>
    <t>त्ये³¹112</t>
  </si>
  <si>
    <t>त्ये³¹122</t>
  </si>
  <si>
    <t>त्ये³¹132</t>
  </si>
  <si>
    <t>त्ये³¹212</t>
  </si>
  <si>
    <t>त्ये³¹222</t>
  </si>
  <si>
    <t>त्ये³¹232</t>
  </si>
  <si>
    <t>त्येत2</t>
  </si>
  <si>
    <t>त्यै12</t>
  </si>
  <si>
    <t>त्यै22</t>
  </si>
  <si>
    <t>त्यैन112</t>
  </si>
  <si>
    <t>त्यैन122</t>
  </si>
  <si>
    <t>त्यैन132</t>
  </si>
  <si>
    <t>त्यैम12</t>
  </si>
  <si>
    <t>त्यैम22</t>
  </si>
  <si>
    <t>त्यैम32</t>
  </si>
  <si>
    <t>त्यो12</t>
  </si>
  <si>
    <t>त्यो22</t>
  </si>
  <si>
    <t>त्यो32</t>
  </si>
  <si>
    <t>त्योन112</t>
  </si>
  <si>
    <t>त्योन122</t>
  </si>
  <si>
    <t>त्योन132</t>
  </si>
  <si>
    <t>त्योन212</t>
  </si>
  <si>
    <t>त्योन222</t>
  </si>
  <si>
    <t>त्योन232</t>
  </si>
  <si>
    <t>त्योन312</t>
  </si>
  <si>
    <t>त्योन322</t>
  </si>
  <si>
    <t>त्योन332</t>
  </si>
  <si>
    <t>त्योट2</t>
  </si>
  <si>
    <t>त्योप2</t>
  </si>
  <si>
    <t>त्यौ12</t>
  </si>
  <si>
    <t>त्यौ22</t>
  </si>
  <si>
    <t>त्यौ32</t>
  </si>
  <si>
    <t>त्यौन12</t>
  </si>
  <si>
    <t>त्यौन22</t>
  </si>
  <si>
    <t>त्यौन32</t>
  </si>
  <si>
    <t>त्यौत2</t>
  </si>
  <si>
    <t>त्यं112</t>
  </si>
  <si>
    <t>त्यं122</t>
  </si>
  <si>
    <t>त्यं132</t>
  </si>
  <si>
    <t>त्यं212</t>
  </si>
  <si>
    <t>त्यं222</t>
  </si>
  <si>
    <t>त्यं232</t>
  </si>
  <si>
    <t>त्यं312</t>
  </si>
  <si>
    <t>त्यं322</t>
  </si>
  <si>
    <t>त्यं42</t>
  </si>
  <si>
    <t>त्ह1</t>
  </si>
  <si>
    <t>त्ह11</t>
  </si>
  <si>
    <t>त्हा2</t>
  </si>
  <si>
    <t>त्हा21</t>
  </si>
  <si>
    <t>त्हा3</t>
  </si>
  <si>
    <t>त्हा31</t>
  </si>
  <si>
    <t>त्हाइन1</t>
  </si>
  <si>
    <t>त्हाइन11</t>
  </si>
  <si>
    <t>त्हाइन2</t>
  </si>
  <si>
    <t>त्हाइन21</t>
  </si>
  <si>
    <t>त्हाइन3</t>
  </si>
  <si>
    <t>त्हाइन31</t>
  </si>
  <si>
    <t>hḍite/ ike</t>
  </si>
  <si>
    <t>त्हाइ</t>
  </si>
  <si>
    <t>त्हाइ1</t>
  </si>
  <si>
    <t>त्हत1</t>
  </si>
  <si>
    <t>त्हत11</t>
  </si>
  <si>
    <t>त्हत2</t>
  </si>
  <si>
    <t>त्हत21</t>
  </si>
  <si>
    <t>त्हत3</t>
  </si>
  <si>
    <t>त्हत31</t>
  </si>
  <si>
    <t>त्हत4</t>
  </si>
  <si>
    <t>त्हत41</t>
  </si>
  <si>
    <t>त्हत5</t>
  </si>
  <si>
    <t>त्हत51</t>
  </si>
  <si>
    <t>त्हि1</t>
  </si>
  <si>
    <t>त्हि11</t>
  </si>
  <si>
    <t>त्हि2</t>
  </si>
  <si>
    <t>त्हि21</t>
  </si>
  <si>
    <t>त्हि3</t>
  </si>
  <si>
    <t>त्हि31</t>
  </si>
  <si>
    <t>त्हिन1</t>
  </si>
  <si>
    <t>त्हिन11</t>
  </si>
  <si>
    <t>hḍin21</t>
  </si>
  <si>
    <t>त्हिन2</t>
  </si>
  <si>
    <t>त्हिन21</t>
  </si>
  <si>
    <t>တှင်္</t>
  </si>
  <si>
    <t>hḍin22</t>
  </si>
  <si>
    <t>त्हिं2</t>
  </si>
  <si>
    <t>त्हिं21</t>
  </si>
  <si>
    <t>त्हिन3</t>
  </si>
  <si>
    <t>त्हिन31</t>
  </si>
  <si>
    <t>त्हे?1</t>
  </si>
  <si>
    <t>त्हे?11</t>
  </si>
  <si>
    <t>त्हे?2</t>
  </si>
  <si>
    <t>त्हे?21</t>
  </si>
  <si>
    <t>त्हु1</t>
  </si>
  <si>
    <t>त्हु11</t>
  </si>
  <si>
    <t>त्हु2</t>
  </si>
  <si>
    <t>त्हु21</t>
  </si>
  <si>
    <t>त्हु3</t>
  </si>
  <si>
    <t>त्हु31</t>
  </si>
  <si>
    <t>त्हुन11</t>
  </si>
  <si>
    <t>त्हुन111</t>
  </si>
  <si>
    <t>त्हुन12</t>
  </si>
  <si>
    <t>त्हुन121</t>
  </si>
  <si>
    <t>त्हुन13</t>
  </si>
  <si>
    <t>त्हुन131</t>
  </si>
  <si>
    <t>त्हुन21</t>
  </si>
  <si>
    <t>त्हुन211</t>
  </si>
  <si>
    <t>त्हुन22</t>
  </si>
  <si>
    <t>त्हुन221</t>
  </si>
  <si>
    <t>त्हुन23</t>
  </si>
  <si>
    <t>त्हुन231</t>
  </si>
  <si>
    <t>त्हुन31</t>
  </si>
  <si>
    <t>त्हुन311</t>
  </si>
  <si>
    <t>त्हुन32</t>
  </si>
  <si>
    <t>त्हुन321</t>
  </si>
  <si>
    <t>त्हुन33</t>
  </si>
  <si>
    <t>त्हुन331</t>
  </si>
  <si>
    <t>त्हुत1</t>
  </si>
  <si>
    <t>त्हुत11</t>
  </si>
  <si>
    <t>त्हुत2</t>
  </si>
  <si>
    <t>त्हुत21</t>
  </si>
  <si>
    <t>त्हे1</t>
  </si>
  <si>
    <t>त्हे11</t>
  </si>
  <si>
    <t>त्हे2</t>
  </si>
  <si>
    <t>त्हे21</t>
  </si>
  <si>
    <t>त्हे3</t>
  </si>
  <si>
    <t>त्हे31</t>
  </si>
  <si>
    <t>တှယ့်</t>
  </si>
  <si>
    <t>त्हे³¹11</t>
  </si>
  <si>
    <t>त्हे³¹111</t>
  </si>
  <si>
    <t>त्हे³¹12</t>
  </si>
  <si>
    <t>त्हे³¹121</t>
  </si>
  <si>
    <t>त्हे³¹13</t>
  </si>
  <si>
    <t>त्हे³¹131</t>
  </si>
  <si>
    <t>त्हे³¹21</t>
  </si>
  <si>
    <t>त्हे³¹211</t>
  </si>
  <si>
    <t>त्हे³¹22</t>
  </si>
  <si>
    <t>त्हे³¹221</t>
  </si>
  <si>
    <t>त्हे³¹23</t>
  </si>
  <si>
    <t>त्हे³¹231</t>
  </si>
  <si>
    <t>त्हेत</t>
  </si>
  <si>
    <t>त्हेत1</t>
  </si>
  <si>
    <t>त्है1</t>
  </si>
  <si>
    <t>त्है11</t>
  </si>
  <si>
    <t>त्है2</t>
  </si>
  <si>
    <t>त्है21</t>
  </si>
  <si>
    <t>त्हैन11</t>
  </si>
  <si>
    <t>त्हैन111</t>
  </si>
  <si>
    <t>त्हैन12</t>
  </si>
  <si>
    <t>त्हैन121</t>
  </si>
  <si>
    <t>त्हैन13</t>
  </si>
  <si>
    <t>त्हैन131</t>
  </si>
  <si>
    <t>त्हैम1</t>
  </si>
  <si>
    <t>त्हैम11</t>
  </si>
  <si>
    <t>त्हैम2</t>
  </si>
  <si>
    <t>त्हैम21</t>
  </si>
  <si>
    <t>त्हैम3</t>
  </si>
  <si>
    <t>त्हैम31</t>
  </si>
  <si>
    <t>त्हो1</t>
  </si>
  <si>
    <t>त्हो11</t>
  </si>
  <si>
    <t>त्हो2</t>
  </si>
  <si>
    <t>त्हो21</t>
  </si>
  <si>
    <t>त्हो3</t>
  </si>
  <si>
    <t>त्हो31</t>
  </si>
  <si>
    <t>त्होन11</t>
  </si>
  <si>
    <t>त्होन111</t>
  </si>
  <si>
    <t>त्होन12</t>
  </si>
  <si>
    <t>त्होन121</t>
  </si>
  <si>
    <t>त्होन13</t>
  </si>
  <si>
    <t>त्होन131</t>
  </si>
  <si>
    <t>त्होन21</t>
  </si>
  <si>
    <t>त्होन211</t>
  </si>
  <si>
    <t>त्होन22</t>
  </si>
  <si>
    <t>त्होन221</t>
  </si>
  <si>
    <t>त्होन23</t>
  </si>
  <si>
    <t>त्होन231</t>
  </si>
  <si>
    <t>त्होन31</t>
  </si>
  <si>
    <t>त्होन311</t>
  </si>
  <si>
    <t>त्होन32</t>
  </si>
  <si>
    <t>त्होन321</t>
  </si>
  <si>
    <t>त्होन33</t>
  </si>
  <si>
    <t>त्होन331</t>
  </si>
  <si>
    <t>त्होट</t>
  </si>
  <si>
    <t>त्होट1</t>
  </si>
  <si>
    <t>त्होप</t>
  </si>
  <si>
    <t>त्होप1</t>
  </si>
  <si>
    <t>त्हौ1</t>
  </si>
  <si>
    <t>त्हौ11</t>
  </si>
  <si>
    <t>त्हौ2</t>
  </si>
  <si>
    <t>त्हौ21</t>
  </si>
  <si>
    <t>त्हौ3</t>
  </si>
  <si>
    <t>त्हौ31</t>
  </si>
  <si>
    <t>त्हौन1</t>
  </si>
  <si>
    <t>त्हौन11</t>
  </si>
  <si>
    <t>त्हौन2</t>
  </si>
  <si>
    <t>त्हौन21</t>
  </si>
  <si>
    <t>त्हौन3</t>
  </si>
  <si>
    <t>त्हौन31</t>
  </si>
  <si>
    <t>त्हौत</t>
  </si>
  <si>
    <t>त्हौत1</t>
  </si>
  <si>
    <t>त्हं11</t>
  </si>
  <si>
    <t>त्हं111</t>
  </si>
  <si>
    <t>त्हं12</t>
  </si>
  <si>
    <t>त्हं121</t>
  </si>
  <si>
    <t>त्हं13</t>
  </si>
  <si>
    <t>त्हं131</t>
  </si>
  <si>
    <t>त्हं21</t>
  </si>
  <si>
    <t>त्हं211</t>
  </si>
  <si>
    <t>त्हं22</t>
  </si>
  <si>
    <t>त्हं221</t>
  </si>
  <si>
    <t>त्हं23</t>
  </si>
  <si>
    <t>त्हं231</t>
  </si>
  <si>
    <t>त्हं31</t>
  </si>
  <si>
    <t>त्हं311</t>
  </si>
  <si>
    <t>त्हं32</t>
  </si>
  <si>
    <t>त्हं321</t>
  </si>
  <si>
    <t>त्हं4</t>
  </si>
  <si>
    <t>त्हं41</t>
  </si>
  <si>
    <t>त्व1</t>
  </si>
  <si>
    <t>त्व11</t>
  </si>
  <si>
    <t>त्वा21</t>
  </si>
  <si>
    <t>त्वा31</t>
  </si>
  <si>
    <t>त्वाइन11</t>
  </si>
  <si>
    <t>त्वाइन21</t>
  </si>
  <si>
    <t>त्वाइन31</t>
  </si>
  <si>
    <t>ḍwite/ ike</t>
  </si>
  <si>
    <t>त्वाइ</t>
  </si>
  <si>
    <t>तुत11</t>
  </si>
  <si>
    <t>तुत21</t>
  </si>
  <si>
    <t>त्वत31</t>
  </si>
  <si>
    <t>त्वत41</t>
  </si>
  <si>
    <t>त्वत51</t>
  </si>
  <si>
    <t>त्वि11</t>
  </si>
  <si>
    <t>त्वि21</t>
  </si>
  <si>
    <t>त्वि31</t>
  </si>
  <si>
    <t>त्विन11</t>
  </si>
  <si>
    <t>ḍwin21</t>
  </si>
  <si>
    <t>त्विन21</t>
  </si>
  <si>
    <t>တွင်္</t>
  </si>
  <si>
    <t>ḍwin22</t>
  </si>
  <si>
    <t>त्विं2</t>
  </si>
  <si>
    <t>त्विं21</t>
  </si>
  <si>
    <t>त्विन31</t>
  </si>
  <si>
    <t>त्वे?1</t>
  </si>
  <si>
    <t>त्वे?11</t>
  </si>
  <si>
    <t>त्वे?2</t>
  </si>
  <si>
    <t>त्वे?21</t>
  </si>
  <si>
    <t>त्वु11</t>
  </si>
  <si>
    <t>त्वु21</t>
  </si>
  <si>
    <t>त्वु31</t>
  </si>
  <si>
    <t>तुन111</t>
  </si>
  <si>
    <t>तुन121</t>
  </si>
  <si>
    <t>तुन131</t>
  </si>
  <si>
    <t>तुन211</t>
  </si>
  <si>
    <t>तुन221</t>
  </si>
  <si>
    <t>तुन231</t>
  </si>
  <si>
    <t>तुन311</t>
  </si>
  <si>
    <t>तुन321</t>
  </si>
  <si>
    <t>तुन331</t>
  </si>
  <si>
    <t>तुत12</t>
  </si>
  <si>
    <t>तुत22</t>
  </si>
  <si>
    <t>त्वे11</t>
  </si>
  <si>
    <t>त्वे21</t>
  </si>
  <si>
    <t>त्वे31</t>
  </si>
  <si>
    <t>တွယ့်</t>
  </si>
  <si>
    <t>त्वे³¹111</t>
  </si>
  <si>
    <t>त्वे³¹121</t>
  </si>
  <si>
    <t>त्वे³¹131</t>
  </si>
  <si>
    <t>त्वे³¹211</t>
  </si>
  <si>
    <t>त्वे³¹221</t>
  </si>
  <si>
    <t>त्वे³¹231</t>
  </si>
  <si>
    <t>त्वेत1</t>
  </si>
  <si>
    <t>त्वै11</t>
  </si>
  <si>
    <t>त्वै21</t>
  </si>
  <si>
    <t>त्वैन111</t>
  </si>
  <si>
    <t>त्वैन121</t>
  </si>
  <si>
    <t>त्वैन131</t>
  </si>
  <si>
    <t>त्वैम11</t>
  </si>
  <si>
    <t>त्वैम21</t>
  </si>
  <si>
    <t>त्वैम31</t>
  </si>
  <si>
    <t>त्वो11</t>
  </si>
  <si>
    <t>त्वो21</t>
  </si>
  <si>
    <t>त्वो31</t>
  </si>
  <si>
    <t>त्वोन111</t>
  </si>
  <si>
    <t>त्वोन121</t>
  </si>
  <si>
    <t>त्वोन131</t>
  </si>
  <si>
    <t>त्वोन211</t>
  </si>
  <si>
    <t>त्वोन221</t>
  </si>
  <si>
    <t>त्वोन231</t>
  </si>
  <si>
    <t>त्वोन311</t>
  </si>
  <si>
    <t>त्वोन321</t>
  </si>
  <si>
    <t>त्वोन331</t>
  </si>
  <si>
    <t>त्वोट1</t>
  </si>
  <si>
    <t>त्वोप1</t>
  </si>
  <si>
    <t>त्वौ11</t>
  </si>
  <si>
    <t>त्वौ21</t>
  </si>
  <si>
    <t>त्वौ31</t>
  </si>
  <si>
    <t>त्वौन11</t>
  </si>
  <si>
    <t>त्वौन21</t>
  </si>
  <si>
    <t>त्वौन31</t>
  </si>
  <si>
    <t>त्वौत1</t>
  </si>
  <si>
    <t>तुन112</t>
  </si>
  <si>
    <t>तुन122</t>
  </si>
  <si>
    <t>तुन132</t>
  </si>
  <si>
    <t>तुन212</t>
  </si>
  <si>
    <t>तुन222</t>
  </si>
  <si>
    <t>तुन232</t>
  </si>
  <si>
    <t>तुन312</t>
  </si>
  <si>
    <t>तुन322</t>
  </si>
  <si>
    <t>त्वं41</t>
  </si>
  <si>
    <t>त्हव1</t>
  </si>
  <si>
    <t>त्हव11</t>
  </si>
  <si>
    <t>त्हवा2</t>
  </si>
  <si>
    <t>त्हवा21</t>
  </si>
  <si>
    <t>त्हवा3</t>
  </si>
  <si>
    <t>त्हवा31</t>
  </si>
  <si>
    <t>त्हवाइन1</t>
  </si>
  <si>
    <t>त्हवाइन11</t>
  </si>
  <si>
    <t>त्हवाइन2</t>
  </si>
  <si>
    <t>त्हवाइन21</t>
  </si>
  <si>
    <t>त्हवाइन3</t>
  </si>
  <si>
    <t>त्हवाइन31</t>
  </si>
  <si>
    <t>त्हवाइ</t>
  </si>
  <si>
    <t>त्हवाइ1</t>
  </si>
  <si>
    <t>त्हवत1</t>
  </si>
  <si>
    <t>त्हवत11</t>
  </si>
  <si>
    <t>त्हवत2</t>
  </si>
  <si>
    <t>त्हवत21</t>
  </si>
  <si>
    <t>त्हवत3</t>
  </si>
  <si>
    <t>त्हवत31</t>
  </si>
  <si>
    <t>त्हवत4</t>
  </si>
  <si>
    <t>त्हवत41</t>
  </si>
  <si>
    <t>त्हवत5</t>
  </si>
  <si>
    <t>त्हवत51</t>
  </si>
  <si>
    <t>त्हवि1</t>
  </si>
  <si>
    <t>त्हवि11</t>
  </si>
  <si>
    <t>त्हवि2</t>
  </si>
  <si>
    <t>त्हवि21</t>
  </si>
  <si>
    <t>त्हवि3</t>
  </si>
  <si>
    <t>त्हवि31</t>
  </si>
  <si>
    <t>त्हविन1</t>
  </si>
  <si>
    <t>त्हविन11</t>
  </si>
  <si>
    <t>त्हविन2</t>
  </si>
  <si>
    <t>त्हविन21</t>
  </si>
  <si>
    <t>တွှင်္</t>
  </si>
  <si>
    <t>त्हविं2</t>
  </si>
  <si>
    <t>त्हविं21</t>
  </si>
  <si>
    <t>त्हविन3</t>
  </si>
  <si>
    <t>त्हविन31</t>
  </si>
  <si>
    <t>त्हवे?1</t>
  </si>
  <si>
    <t>त्हवे?11</t>
  </si>
  <si>
    <t>त्हवे?2</t>
  </si>
  <si>
    <t>त्हवे?21</t>
  </si>
  <si>
    <t>त्हवु1</t>
  </si>
  <si>
    <t>त्हवु11</t>
  </si>
  <si>
    <t>त्हवु2</t>
  </si>
  <si>
    <t>त्हवु21</t>
  </si>
  <si>
    <t>त्हवु3</t>
  </si>
  <si>
    <t>त्हवु31</t>
  </si>
  <si>
    <t>तुन113</t>
  </si>
  <si>
    <t>तुन123</t>
  </si>
  <si>
    <t>तुन133</t>
  </si>
  <si>
    <t>तुन213</t>
  </si>
  <si>
    <t>तुन223</t>
  </si>
  <si>
    <t>तुन233</t>
  </si>
  <si>
    <t>तुन313</t>
  </si>
  <si>
    <t>तुन323</t>
  </si>
  <si>
    <t>तुन332</t>
  </si>
  <si>
    <t>तुत13</t>
  </si>
  <si>
    <t>तुत23</t>
  </si>
  <si>
    <t>त्हवे1</t>
  </si>
  <si>
    <t>त्हवे11</t>
  </si>
  <si>
    <t>त्हवे2</t>
  </si>
  <si>
    <t>त्हवे21</t>
  </si>
  <si>
    <t>त्हवे3</t>
  </si>
  <si>
    <t>त्हवे31</t>
  </si>
  <si>
    <t>တွှယ့်</t>
  </si>
  <si>
    <t>त्हवे³¹11</t>
  </si>
  <si>
    <t>त्हवे³¹111</t>
  </si>
  <si>
    <t>त्हवे³¹12</t>
  </si>
  <si>
    <t>त्हवे³¹121</t>
  </si>
  <si>
    <t>त्हवे³¹13</t>
  </si>
  <si>
    <t>त्हवे³¹131</t>
  </si>
  <si>
    <t>त्हवे³¹21</t>
  </si>
  <si>
    <t>त्हवे³¹211</t>
  </si>
  <si>
    <t>त्हवे³¹22</t>
  </si>
  <si>
    <t>त्हवे³¹221</t>
  </si>
  <si>
    <t>त्हवे³¹23</t>
  </si>
  <si>
    <t>त्हवे³¹231</t>
  </si>
  <si>
    <t>त्हवेत</t>
  </si>
  <si>
    <t>त्हवेत1</t>
  </si>
  <si>
    <t>त्हवै1</t>
  </si>
  <si>
    <t>त्हवै11</t>
  </si>
  <si>
    <t>त्हवै2</t>
  </si>
  <si>
    <t>त्हवै21</t>
  </si>
  <si>
    <t>त्हवैन11</t>
  </si>
  <si>
    <t>त्हवैन111</t>
  </si>
  <si>
    <t>त्हवैन12</t>
  </si>
  <si>
    <t>त्हवैन121</t>
  </si>
  <si>
    <t>त्हवैन13</t>
  </si>
  <si>
    <t>त्हवैन131</t>
  </si>
  <si>
    <t>त्हवैम1</t>
  </si>
  <si>
    <t>त्हवैम11</t>
  </si>
  <si>
    <t>त्हवैम2</t>
  </si>
  <si>
    <t>त्हवैम21</t>
  </si>
  <si>
    <t>त्हवैम3</t>
  </si>
  <si>
    <t>त्हवैम31</t>
  </si>
  <si>
    <t>त्हवो1</t>
  </si>
  <si>
    <t>त्हवो11</t>
  </si>
  <si>
    <t>त्हवो2</t>
  </si>
  <si>
    <t>त्हवो21</t>
  </si>
  <si>
    <t>त्हवो3</t>
  </si>
  <si>
    <t>त्हवो31</t>
  </si>
  <si>
    <t>त्हवोन11</t>
  </si>
  <si>
    <t>त्हवोन111</t>
  </si>
  <si>
    <t>त्हवोन12</t>
  </si>
  <si>
    <t>त्हवोन121</t>
  </si>
  <si>
    <t>त्हवोन13</t>
  </si>
  <si>
    <t>त्हवोन131</t>
  </si>
  <si>
    <t>त्हवोन21</t>
  </si>
  <si>
    <t>त्हवोन211</t>
  </si>
  <si>
    <t>त्हवोन22</t>
  </si>
  <si>
    <t>त्हवोन221</t>
  </si>
  <si>
    <t>त्हवोन23</t>
  </si>
  <si>
    <t>त्हवोन231</t>
  </si>
  <si>
    <t>त्हवोन31</t>
  </si>
  <si>
    <t>त्हवोन311</t>
  </si>
  <si>
    <t>त्हवोन32</t>
  </si>
  <si>
    <t>त्हवोन321</t>
  </si>
  <si>
    <t>त्हवोन33</t>
  </si>
  <si>
    <t>त्हवोन331</t>
  </si>
  <si>
    <t>त्हवोट</t>
  </si>
  <si>
    <t>त्हवोट1</t>
  </si>
  <si>
    <t>त्हवोप</t>
  </si>
  <si>
    <t>त्हवोप1</t>
  </si>
  <si>
    <t>त्हवौ1</t>
  </si>
  <si>
    <t>त्हवौ11</t>
  </si>
  <si>
    <t>त्हवौ2</t>
  </si>
  <si>
    <t>त्हवौ21</t>
  </si>
  <si>
    <t>त्हवौ3</t>
  </si>
  <si>
    <t>त्हवौ31</t>
  </si>
  <si>
    <t>त्हवौन1</t>
  </si>
  <si>
    <t>त्हवौन11</t>
  </si>
  <si>
    <t>त्हवौन2</t>
  </si>
  <si>
    <t>त्हवौन21</t>
  </si>
  <si>
    <t>त्हवौन3</t>
  </si>
  <si>
    <t>त्हवौन31</t>
  </si>
  <si>
    <t>त्हवौत</t>
  </si>
  <si>
    <t>त्हवौत1</t>
  </si>
  <si>
    <t>त्हवं11</t>
  </si>
  <si>
    <t>त्हवं111</t>
  </si>
  <si>
    <t>त्हवं12</t>
  </si>
  <si>
    <t>त्हवं121</t>
  </si>
  <si>
    <t>त्हवं13</t>
  </si>
  <si>
    <t>त्हवं131</t>
  </si>
  <si>
    <t>त्हवं21</t>
  </si>
  <si>
    <t>त्हवं211</t>
  </si>
  <si>
    <t>त्हवं22</t>
  </si>
  <si>
    <t>त्हवं221</t>
  </si>
  <si>
    <t>त्हवं23</t>
  </si>
  <si>
    <t>त्हवं231</t>
  </si>
  <si>
    <t>त्हवं31</t>
  </si>
  <si>
    <t>त्हवं311</t>
  </si>
  <si>
    <t>त्हवं32</t>
  </si>
  <si>
    <t>त्हवं321</t>
  </si>
  <si>
    <t>त्हवं4</t>
  </si>
  <si>
    <t>त्हवं41</t>
  </si>
  <si>
    <t>थ्य1</t>
  </si>
  <si>
    <t>थ्य11</t>
  </si>
  <si>
    <t>थ्या21</t>
  </si>
  <si>
    <t>थ्या31</t>
  </si>
  <si>
    <t>थ्याइन11</t>
  </si>
  <si>
    <t>थ्याइन21</t>
  </si>
  <si>
    <t>थ्याइन31</t>
  </si>
  <si>
    <t>ḍhyite/ ike</t>
  </si>
  <si>
    <t>थ्याइ</t>
  </si>
  <si>
    <t>थ्यत11</t>
  </si>
  <si>
    <t>थ्यत21</t>
  </si>
  <si>
    <t>थ्यत31</t>
  </si>
  <si>
    <t>थ्यत41</t>
  </si>
  <si>
    <t>थ्यत51</t>
  </si>
  <si>
    <t>थ्यि11</t>
  </si>
  <si>
    <t>थ्यि21</t>
  </si>
  <si>
    <t>थ्यि31</t>
  </si>
  <si>
    <t>थ्यिन11</t>
  </si>
  <si>
    <t>ḍhyin21</t>
  </si>
  <si>
    <t>थ्यिन21</t>
  </si>
  <si>
    <t>ထျင်္</t>
  </si>
  <si>
    <t>ḍhyin22</t>
  </si>
  <si>
    <t>थ्यिं2</t>
  </si>
  <si>
    <t>थ्यिं21</t>
  </si>
  <si>
    <t>थ्यिन31</t>
  </si>
  <si>
    <t>थ्ये?1</t>
  </si>
  <si>
    <t>थ्ये?11</t>
  </si>
  <si>
    <t>थ्ये?2</t>
  </si>
  <si>
    <t>थ्ये?21</t>
  </si>
  <si>
    <t>थ्यु11</t>
  </si>
  <si>
    <t>थ्यु21</t>
  </si>
  <si>
    <t>थ्यु31</t>
  </si>
  <si>
    <t>थ्युन111</t>
  </si>
  <si>
    <t>थ्युन121</t>
  </si>
  <si>
    <t>थ्युन131</t>
  </si>
  <si>
    <t>थ्युन211</t>
  </si>
  <si>
    <t>थ्युन221</t>
  </si>
  <si>
    <t>थ्युन231</t>
  </si>
  <si>
    <t>थ्युन311</t>
  </si>
  <si>
    <t>थ्युन321</t>
  </si>
  <si>
    <t>थ्युन331</t>
  </si>
  <si>
    <t>थ्युत11</t>
  </si>
  <si>
    <t>थ्युत21</t>
  </si>
  <si>
    <t>थ्ये11</t>
  </si>
  <si>
    <t>थ्ये21</t>
  </si>
  <si>
    <t>थ्ये31</t>
  </si>
  <si>
    <t>ထျယ့်</t>
  </si>
  <si>
    <t>थ्ये³¹111</t>
  </si>
  <si>
    <t>थ्ये³¹121</t>
  </si>
  <si>
    <t>थ्ये³¹131</t>
  </si>
  <si>
    <t>थ्ये³¹211</t>
  </si>
  <si>
    <t>थ्ये³¹221</t>
  </si>
  <si>
    <t>थ्ये³¹231</t>
  </si>
  <si>
    <t>थ्येत1</t>
  </si>
  <si>
    <t>थ्यै11</t>
  </si>
  <si>
    <t>थ्यै21</t>
  </si>
  <si>
    <t>थ्यैन111</t>
  </si>
  <si>
    <t>थ्यैन121</t>
  </si>
  <si>
    <t>थ्यैन131</t>
  </si>
  <si>
    <t>थ्यैम11</t>
  </si>
  <si>
    <t>थ्यैम21</t>
  </si>
  <si>
    <t>थ्यैम31</t>
  </si>
  <si>
    <t>थ्यो11</t>
  </si>
  <si>
    <t>थ्यो21</t>
  </si>
  <si>
    <t>थ्यो31</t>
  </si>
  <si>
    <t>थ्योन111</t>
  </si>
  <si>
    <t>थ्योन121</t>
  </si>
  <si>
    <t>थ्योन131</t>
  </si>
  <si>
    <t>थ्योन211</t>
  </si>
  <si>
    <t>थ्योन221</t>
  </si>
  <si>
    <t>थ्योन231</t>
  </si>
  <si>
    <t>थ्योन311</t>
  </si>
  <si>
    <t>थ्योन321</t>
  </si>
  <si>
    <t>थ्योन331</t>
  </si>
  <si>
    <t>थ्योट1</t>
  </si>
  <si>
    <t>थ्योप1</t>
  </si>
  <si>
    <t>थ्यौ11</t>
  </si>
  <si>
    <t>थ्यौ21</t>
  </si>
  <si>
    <t>थ्यौ31</t>
  </si>
  <si>
    <t>थ्यौन11</t>
  </si>
  <si>
    <t>थ्यौन21</t>
  </si>
  <si>
    <t>थ्यौन31</t>
  </si>
  <si>
    <t>थ्यौत1</t>
  </si>
  <si>
    <t>थ्यं111</t>
  </si>
  <si>
    <t>थ्यं121</t>
  </si>
  <si>
    <t>थ्यं131</t>
  </si>
  <si>
    <t>थ्यं211</t>
  </si>
  <si>
    <t>थ्यं221</t>
  </si>
  <si>
    <t>थ्यं231</t>
  </si>
  <si>
    <t>थ्यं311</t>
  </si>
  <si>
    <t>थ्यं321</t>
  </si>
  <si>
    <t>थ्यं41</t>
  </si>
  <si>
    <t>थ्य12</t>
  </si>
  <si>
    <t>थ्या22</t>
  </si>
  <si>
    <t>थ्या32</t>
  </si>
  <si>
    <t>थ्याइन12</t>
  </si>
  <si>
    <t>थ्याइन22</t>
  </si>
  <si>
    <t>थ्याइन32</t>
  </si>
  <si>
    <t>थ्यत12</t>
  </si>
  <si>
    <t>थ्यत22</t>
  </si>
  <si>
    <t>थ्यत32</t>
  </si>
  <si>
    <t>थ्यत42</t>
  </si>
  <si>
    <t>थ्यत52</t>
  </si>
  <si>
    <t>थ्यि12</t>
  </si>
  <si>
    <t>थ्यि22</t>
  </si>
  <si>
    <t>थ्यि32</t>
  </si>
  <si>
    <t>थ्यिन12</t>
  </si>
  <si>
    <t>थ्यिन22</t>
  </si>
  <si>
    <t>ထြင်္</t>
  </si>
  <si>
    <t>थ्यिं22</t>
  </si>
  <si>
    <t>थ्यिन32</t>
  </si>
  <si>
    <t>थ्ये?12</t>
  </si>
  <si>
    <t>थ्ये?22</t>
  </si>
  <si>
    <t>थ्यु12</t>
  </si>
  <si>
    <t>थ्यु22</t>
  </si>
  <si>
    <t>थ्यु32</t>
  </si>
  <si>
    <t>थ्युन112</t>
  </si>
  <si>
    <t>थ्युन122</t>
  </si>
  <si>
    <t>थ्युन132</t>
  </si>
  <si>
    <t>थ्युन212</t>
  </si>
  <si>
    <t>थ्युन222</t>
  </si>
  <si>
    <t>थ्युन232</t>
  </si>
  <si>
    <t>थ्युन312</t>
  </si>
  <si>
    <t>थ्युन322</t>
  </si>
  <si>
    <t>थ्युन332</t>
  </si>
  <si>
    <t>थ्युत12</t>
  </si>
  <si>
    <t>थ्युत22</t>
  </si>
  <si>
    <t>थ्ये12</t>
  </si>
  <si>
    <t>थ्ये22</t>
  </si>
  <si>
    <t>थ्ये32</t>
  </si>
  <si>
    <t>ထြယ့်</t>
  </si>
  <si>
    <t>थ्ये³¹112</t>
  </si>
  <si>
    <t>थ्ये³¹122</t>
  </si>
  <si>
    <t>थ्ये³¹132</t>
  </si>
  <si>
    <t>थ्ये³¹212</t>
  </si>
  <si>
    <t>थ्ये³¹222</t>
  </si>
  <si>
    <t>थ्ये³¹232</t>
  </si>
  <si>
    <t>थ्येत2</t>
  </si>
  <si>
    <t>थ्यै12</t>
  </si>
  <si>
    <t>थ्यै22</t>
  </si>
  <si>
    <t>थ्यैन112</t>
  </si>
  <si>
    <t>थ्यैन122</t>
  </si>
  <si>
    <t>थ्यैन132</t>
  </si>
  <si>
    <t>थ्यैम12</t>
  </si>
  <si>
    <t>थ्यैम22</t>
  </si>
  <si>
    <t>थ्यैम32</t>
  </si>
  <si>
    <t>थ्यो12</t>
  </si>
  <si>
    <t>थ्यो22</t>
  </si>
  <si>
    <t>थ्यो32</t>
  </si>
  <si>
    <t>थ्योन112</t>
  </si>
  <si>
    <t>थ्योन122</t>
  </si>
  <si>
    <t>थ्योन132</t>
  </si>
  <si>
    <t>थ्योन212</t>
  </si>
  <si>
    <t>थ्योन222</t>
  </si>
  <si>
    <t>थ्योन232</t>
  </si>
  <si>
    <t>थ्योन312</t>
  </si>
  <si>
    <t>थ्योन322</t>
  </si>
  <si>
    <t>थ्योन332</t>
  </si>
  <si>
    <t>थ्योट2</t>
  </si>
  <si>
    <t>थ्योप2</t>
  </si>
  <si>
    <t>थ्यौ12</t>
  </si>
  <si>
    <t>थ्यौ22</t>
  </si>
  <si>
    <t>थ्यौ32</t>
  </si>
  <si>
    <t>थ्यौन12</t>
  </si>
  <si>
    <t>थ्यौन22</t>
  </si>
  <si>
    <t>थ्यौन32</t>
  </si>
  <si>
    <t>थ्यौत2</t>
  </si>
  <si>
    <t>थ्यं112</t>
  </si>
  <si>
    <t>थ्यं122</t>
  </si>
  <si>
    <t>थ्यं132</t>
  </si>
  <si>
    <t>थ्यं212</t>
  </si>
  <si>
    <t>थ्यं222</t>
  </si>
  <si>
    <t>थ्यं232</t>
  </si>
  <si>
    <t>थ्यं312</t>
  </si>
  <si>
    <t>थ्यं322</t>
  </si>
  <si>
    <t>थ्यं42</t>
  </si>
  <si>
    <t>थ्ह1</t>
  </si>
  <si>
    <t>थ्ह11</t>
  </si>
  <si>
    <t>थ्हा2</t>
  </si>
  <si>
    <t>थ्हा21</t>
  </si>
  <si>
    <t>थ्हा3</t>
  </si>
  <si>
    <t>थ्हा31</t>
  </si>
  <si>
    <t>थ्हाइन1</t>
  </si>
  <si>
    <t>थ्हाइन11</t>
  </si>
  <si>
    <t>थ्हाइन2</t>
  </si>
  <si>
    <t>थ्हाइन21</t>
  </si>
  <si>
    <t>थ्हाइन3</t>
  </si>
  <si>
    <t>थ्हाइन31</t>
  </si>
  <si>
    <t>hḍhite/ ike</t>
  </si>
  <si>
    <t>थ्हाइ</t>
  </si>
  <si>
    <t>थ्हाइ1</t>
  </si>
  <si>
    <t>थ्हत1</t>
  </si>
  <si>
    <t>थ्हत11</t>
  </si>
  <si>
    <t>थ्हत2</t>
  </si>
  <si>
    <t>थ्हत21</t>
  </si>
  <si>
    <t>थ्हत3</t>
  </si>
  <si>
    <t>थ्हत31</t>
  </si>
  <si>
    <t>थ्हत4</t>
  </si>
  <si>
    <t>थ्हत41</t>
  </si>
  <si>
    <t>थ्हत5</t>
  </si>
  <si>
    <t>थ्हत51</t>
  </si>
  <si>
    <t>थ्हि1</t>
  </si>
  <si>
    <t>थ्हि11</t>
  </si>
  <si>
    <t>थ्हि2</t>
  </si>
  <si>
    <t>थ्हि21</t>
  </si>
  <si>
    <t>थ्हि3</t>
  </si>
  <si>
    <t>थ्हि31</t>
  </si>
  <si>
    <t>थ्हिन1</t>
  </si>
  <si>
    <t>थ्हिन11</t>
  </si>
  <si>
    <t>hḍhin21</t>
  </si>
  <si>
    <t>थ्हिन2</t>
  </si>
  <si>
    <t>थ्हिन21</t>
  </si>
  <si>
    <t>ထှင်္</t>
  </si>
  <si>
    <t>hḍhin22</t>
  </si>
  <si>
    <t>थ्हिं2</t>
  </si>
  <si>
    <t>थ्हिं21</t>
  </si>
  <si>
    <t>थ्हिन3</t>
  </si>
  <si>
    <t>थ्हिन31</t>
  </si>
  <si>
    <t>थ्हे?1</t>
  </si>
  <si>
    <t>थ्हे?11</t>
  </si>
  <si>
    <t>थ्हे?2</t>
  </si>
  <si>
    <t>थ्हे?21</t>
  </si>
  <si>
    <t>थ्हु1</t>
  </si>
  <si>
    <t>थ्हु11</t>
  </si>
  <si>
    <t>थ्हु2</t>
  </si>
  <si>
    <t>थ्हु21</t>
  </si>
  <si>
    <t>थ्हु3</t>
  </si>
  <si>
    <t>थ्हु31</t>
  </si>
  <si>
    <t>थ्हुन11</t>
  </si>
  <si>
    <t>थ्हुन111</t>
  </si>
  <si>
    <t>थ्हुन12</t>
  </si>
  <si>
    <t>थ्हुन121</t>
  </si>
  <si>
    <t>थ्हुन13</t>
  </si>
  <si>
    <t>थ्हुन131</t>
  </si>
  <si>
    <t>थ्हुन21</t>
  </si>
  <si>
    <t>थ्हुन211</t>
  </si>
  <si>
    <t>थ्हुन22</t>
  </si>
  <si>
    <t>थ्हुन221</t>
  </si>
  <si>
    <t>थ्हुन23</t>
  </si>
  <si>
    <t>थ्हुन231</t>
  </si>
  <si>
    <t>थ्हुन31</t>
  </si>
  <si>
    <t>थ्हुन311</t>
  </si>
  <si>
    <t>थ्हुन32</t>
  </si>
  <si>
    <t>थ्हुन321</t>
  </si>
  <si>
    <t>थ्हुन33</t>
  </si>
  <si>
    <t>थ्हुन331</t>
  </si>
  <si>
    <t>थ्हुत1</t>
  </si>
  <si>
    <t>थ्हुत11</t>
  </si>
  <si>
    <t>थ्हुत2</t>
  </si>
  <si>
    <t>थ्हुत21</t>
  </si>
  <si>
    <t>थ्हे1</t>
  </si>
  <si>
    <t>थ्हे11</t>
  </si>
  <si>
    <t>थ्हे2</t>
  </si>
  <si>
    <t>थ्हे21</t>
  </si>
  <si>
    <t>थ्हे3</t>
  </si>
  <si>
    <t>थ्हे31</t>
  </si>
  <si>
    <t>ထှယ့်</t>
  </si>
  <si>
    <t>थ्हे³¹11</t>
  </si>
  <si>
    <t>थ्हे³¹111</t>
  </si>
  <si>
    <t>थ्हे³¹12</t>
  </si>
  <si>
    <t>थ्हे³¹121</t>
  </si>
  <si>
    <t>थ्हे³¹13</t>
  </si>
  <si>
    <t>थ्हे³¹131</t>
  </si>
  <si>
    <t>थ्हे³¹21</t>
  </si>
  <si>
    <t>थ्हे³¹211</t>
  </si>
  <si>
    <t>थ्हे³¹22</t>
  </si>
  <si>
    <t>थ्हे³¹221</t>
  </si>
  <si>
    <t>थ्हे³¹23</t>
  </si>
  <si>
    <t>थ्हे³¹231</t>
  </si>
  <si>
    <t>थ्हेत</t>
  </si>
  <si>
    <t>थ्हेत1</t>
  </si>
  <si>
    <t>थ्है1</t>
  </si>
  <si>
    <t>थ्है11</t>
  </si>
  <si>
    <t>थ्है2</t>
  </si>
  <si>
    <t>थ्है21</t>
  </si>
  <si>
    <t>थ्हैन11</t>
  </si>
  <si>
    <t>थ्हैन111</t>
  </si>
  <si>
    <t>थ्हैन12</t>
  </si>
  <si>
    <t>थ्हैन121</t>
  </si>
  <si>
    <t>थ्हैन13</t>
  </si>
  <si>
    <t>थ्हैन131</t>
  </si>
  <si>
    <t>थ्हैम1</t>
  </si>
  <si>
    <t>थ्हैम11</t>
  </si>
  <si>
    <t>थ्हैम2</t>
  </si>
  <si>
    <t>थ्हैम21</t>
  </si>
  <si>
    <t>थ्हैम3</t>
  </si>
  <si>
    <t>थ्हैम31</t>
  </si>
  <si>
    <t>थ्हो1</t>
  </si>
  <si>
    <t>थ्हो11</t>
  </si>
  <si>
    <t>थ्हो2</t>
  </si>
  <si>
    <t>थ्हो21</t>
  </si>
  <si>
    <t>थ्हो3</t>
  </si>
  <si>
    <t>थ्हो31</t>
  </si>
  <si>
    <t>थ्होन11</t>
  </si>
  <si>
    <t>थ्होन111</t>
  </si>
  <si>
    <t>थ्होन12</t>
  </si>
  <si>
    <t>थ्होन121</t>
  </si>
  <si>
    <t>थ्होन13</t>
  </si>
  <si>
    <t>थ्होन131</t>
  </si>
  <si>
    <t>थ्होन21</t>
  </si>
  <si>
    <t>थ्होन211</t>
  </si>
  <si>
    <t>थ्होन22</t>
  </si>
  <si>
    <t>थ्होन221</t>
  </si>
  <si>
    <t>थ्होन23</t>
  </si>
  <si>
    <t>थ्होन231</t>
  </si>
  <si>
    <t>थ्होन31</t>
  </si>
  <si>
    <t>थ्होन311</t>
  </si>
  <si>
    <t>थ्होन32</t>
  </si>
  <si>
    <t>थ्होन321</t>
  </si>
  <si>
    <t>थ्होन33</t>
  </si>
  <si>
    <t>थ्होन331</t>
  </si>
  <si>
    <t>थ्होट</t>
  </si>
  <si>
    <t>थ्होट1</t>
  </si>
  <si>
    <t>थ्होप</t>
  </si>
  <si>
    <t>थ्होप1</t>
  </si>
  <si>
    <t>थ्हौ1</t>
  </si>
  <si>
    <t>थ्हौ11</t>
  </si>
  <si>
    <t>थ्हौ2</t>
  </si>
  <si>
    <t>थ्हौ21</t>
  </si>
  <si>
    <t>थ्हौ3</t>
  </si>
  <si>
    <t>थ्हौ31</t>
  </si>
  <si>
    <t>थ्हौन1</t>
  </si>
  <si>
    <t>थ्हौन11</t>
  </si>
  <si>
    <t>थ्हौन2</t>
  </si>
  <si>
    <t>थ्हौन21</t>
  </si>
  <si>
    <t>थ्हौन3</t>
  </si>
  <si>
    <t>थ्हौन31</t>
  </si>
  <si>
    <t>थ्हौत</t>
  </si>
  <si>
    <t>थ्हौत1</t>
  </si>
  <si>
    <t>थ्हं11</t>
  </si>
  <si>
    <t>थ्हं111</t>
  </si>
  <si>
    <t>थ्हं12</t>
  </si>
  <si>
    <t>थ्हं121</t>
  </si>
  <si>
    <t>थ्हं13</t>
  </si>
  <si>
    <t>थ्हं131</t>
  </si>
  <si>
    <t>थ्हं21</t>
  </si>
  <si>
    <t>थ्हं211</t>
  </si>
  <si>
    <t>थ्हं22</t>
  </si>
  <si>
    <t>थ्हं221</t>
  </si>
  <si>
    <t>थ्हं23</t>
  </si>
  <si>
    <t>थ्हं231</t>
  </si>
  <si>
    <t>थ्हं31</t>
  </si>
  <si>
    <t>थ्हं311</t>
  </si>
  <si>
    <t>थ्हं32</t>
  </si>
  <si>
    <t>थ्हं321</t>
  </si>
  <si>
    <t>थ्हं4</t>
  </si>
  <si>
    <t>थ्हं41</t>
  </si>
  <si>
    <t>थ्व1</t>
  </si>
  <si>
    <t>थ्व11</t>
  </si>
  <si>
    <t>थ्वा21</t>
  </si>
  <si>
    <t>थ्वा31</t>
  </si>
  <si>
    <t>थ्वाइन11</t>
  </si>
  <si>
    <t>थ्वाइन21</t>
  </si>
  <si>
    <t>थ्वाइन31</t>
  </si>
  <si>
    <t>ḍhwite/ ike</t>
  </si>
  <si>
    <t>थ्वाइ</t>
  </si>
  <si>
    <t>थुत11</t>
  </si>
  <si>
    <t>थुत21</t>
  </si>
  <si>
    <t>थ्वत31</t>
  </si>
  <si>
    <t>थ्वत41</t>
  </si>
  <si>
    <t>थ्वत51</t>
  </si>
  <si>
    <t>थ्वि11</t>
  </si>
  <si>
    <t>थ्वि21</t>
  </si>
  <si>
    <t>थ्वि31</t>
  </si>
  <si>
    <t>थ्विन11</t>
  </si>
  <si>
    <t>ḍhwin21</t>
  </si>
  <si>
    <t>थ्विन21</t>
  </si>
  <si>
    <t>ထွင်္</t>
  </si>
  <si>
    <t>ḍhwin22</t>
  </si>
  <si>
    <t>थ्विं2</t>
  </si>
  <si>
    <t>थ्विं21</t>
  </si>
  <si>
    <t>थ्विन31</t>
  </si>
  <si>
    <t>थ्वे?1</t>
  </si>
  <si>
    <t>थ्वे?11</t>
  </si>
  <si>
    <t>थ्वे?2</t>
  </si>
  <si>
    <t>थ्वे?21</t>
  </si>
  <si>
    <t>थ्वु11</t>
  </si>
  <si>
    <t>थ्वु21</t>
  </si>
  <si>
    <t>थ्वु31</t>
  </si>
  <si>
    <t>थुन111</t>
  </si>
  <si>
    <t>थुन121</t>
  </si>
  <si>
    <t>थुन131</t>
  </si>
  <si>
    <t>थुन211</t>
  </si>
  <si>
    <t>थुन221</t>
  </si>
  <si>
    <t>थुन231</t>
  </si>
  <si>
    <t>थुन311</t>
  </si>
  <si>
    <t>थुन321</t>
  </si>
  <si>
    <t>थुन331</t>
  </si>
  <si>
    <t>थुत12</t>
  </si>
  <si>
    <t>थुत22</t>
  </si>
  <si>
    <t>थ्वे11</t>
  </si>
  <si>
    <t>थ्वे21</t>
  </si>
  <si>
    <t>थ्वे31</t>
  </si>
  <si>
    <t>ထွယ့်</t>
  </si>
  <si>
    <t>थ्वे³¹111</t>
  </si>
  <si>
    <t>थ्वे³¹121</t>
  </si>
  <si>
    <t>थ्वे³¹131</t>
  </si>
  <si>
    <t>थ्वे³¹211</t>
  </si>
  <si>
    <t>थ्वे³¹221</t>
  </si>
  <si>
    <t>थ्वे³¹231</t>
  </si>
  <si>
    <t>थ्वेत1</t>
  </si>
  <si>
    <t>थ्वै11</t>
  </si>
  <si>
    <t>थ्वै21</t>
  </si>
  <si>
    <t>थ्वैन111</t>
  </si>
  <si>
    <t>थ्वैन121</t>
  </si>
  <si>
    <t>थ्वैन131</t>
  </si>
  <si>
    <t>थ्वैम11</t>
  </si>
  <si>
    <t>थ्वैम21</t>
  </si>
  <si>
    <t>थ्वैम31</t>
  </si>
  <si>
    <t>थ्वो11</t>
  </si>
  <si>
    <t>थ्वो21</t>
  </si>
  <si>
    <t>थ्वो31</t>
  </si>
  <si>
    <t>थ्वोन111</t>
  </si>
  <si>
    <t>थ्वोन121</t>
  </si>
  <si>
    <t>थ्वोन131</t>
  </si>
  <si>
    <t>थ्वोन211</t>
  </si>
  <si>
    <t>थ्वोन221</t>
  </si>
  <si>
    <t>थ्वोन231</t>
  </si>
  <si>
    <t>थ्वोन311</t>
  </si>
  <si>
    <t>थ्वोन321</t>
  </si>
  <si>
    <t>थ्वोन331</t>
  </si>
  <si>
    <t>थ्वोट1</t>
  </si>
  <si>
    <t>थ्वोप1</t>
  </si>
  <si>
    <t>थ्वौ11</t>
  </si>
  <si>
    <t>थ्वौ21</t>
  </si>
  <si>
    <t>थ्वौ31</t>
  </si>
  <si>
    <t>थ्वौन11</t>
  </si>
  <si>
    <t>थ्वौन21</t>
  </si>
  <si>
    <t>थ्वौन31</t>
  </si>
  <si>
    <t>थ्वौत1</t>
  </si>
  <si>
    <t>थुन112</t>
  </si>
  <si>
    <t>थुन122</t>
  </si>
  <si>
    <t>थुन132</t>
  </si>
  <si>
    <t>थुन212</t>
  </si>
  <si>
    <t>थुन222</t>
  </si>
  <si>
    <t>थुन232</t>
  </si>
  <si>
    <t>थुन312</t>
  </si>
  <si>
    <t>थुन322</t>
  </si>
  <si>
    <t>थ्वं41</t>
  </si>
  <si>
    <t>थ्हव1</t>
  </si>
  <si>
    <t>थ्हव11</t>
  </si>
  <si>
    <t>थ्हवा2</t>
  </si>
  <si>
    <t>थ्हवा21</t>
  </si>
  <si>
    <t>थ्हवा3</t>
  </si>
  <si>
    <t>थ्हवा31</t>
  </si>
  <si>
    <t>थ्हवाइन1</t>
  </si>
  <si>
    <t>थ्हवाइन11</t>
  </si>
  <si>
    <t>थ्हवाइन2</t>
  </si>
  <si>
    <t>थ्हवाइन21</t>
  </si>
  <si>
    <t>थ्हवाइन3</t>
  </si>
  <si>
    <t>थ्हवाइन31</t>
  </si>
  <si>
    <t>थ्हवाइ</t>
  </si>
  <si>
    <t>थ्हवाइ1</t>
  </si>
  <si>
    <t>थ्हवत1</t>
  </si>
  <si>
    <t>थ्हवत11</t>
  </si>
  <si>
    <t>थ्हवत2</t>
  </si>
  <si>
    <t>थ्हवत21</t>
  </si>
  <si>
    <t>थ्हवत3</t>
  </si>
  <si>
    <t>थ्हवत31</t>
  </si>
  <si>
    <t>थ्हवत4</t>
  </si>
  <si>
    <t>थ्हवत41</t>
  </si>
  <si>
    <t>थ्हवत5</t>
  </si>
  <si>
    <t>थ्हवत51</t>
  </si>
  <si>
    <t>थ्हवि1</t>
  </si>
  <si>
    <t>थ्हवि11</t>
  </si>
  <si>
    <t>थ्हवि2</t>
  </si>
  <si>
    <t>थ्हवि21</t>
  </si>
  <si>
    <t>थ्हवि3</t>
  </si>
  <si>
    <t>थ्हवि31</t>
  </si>
  <si>
    <t>थ्हविन1</t>
  </si>
  <si>
    <t>थ्हविन11</t>
  </si>
  <si>
    <t>थ्हविन2</t>
  </si>
  <si>
    <t>थ्हविन21</t>
  </si>
  <si>
    <t>ထွှင်္</t>
  </si>
  <si>
    <t>थ्हविं2</t>
  </si>
  <si>
    <t>थ्हविं21</t>
  </si>
  <si>
    <t>थ्हविन3</t>
  </si>
  <si>
    <t>थ्हविन31</t>
  </si>
  <si>
    <t>थ्हवे?1</t>
  </si>
  <si>
    <t>थ्हवे?11</t>
  </si>
  <si>
    <t>थ्हवे?2</t>
  </si>
  <si>
    <t>थ्हवे?21</t>
  </si>
  <si>
    <t>थ्हवु1</t>
  </si>
  <si>
    <t>थ्हवु11</t>
  </si>
  <si>
    <t>थ्हवु2</t>
  </si>
  <si>
    <t>थ्हवु21</t>
  </si>
  <si>
    <t>थ्हवु3</t>
  </si>
  <si>
    <t>थ्हवु31</t>
  </si>
  <si>
    <t>थुन113</t>
  </si>
  <si>
    <t>थुन123</t>
  </si>
  <si>
    <t>थुन133</t>
  </si>
  <si>
    <t>थुन213</t>
  </si>
  <si>
    <t>थुन223</t>
  </si>
  <si>
    <t>थुन233</t>
  </si>
  <si>
    <t>थुन313</t>
  </si>
  <si>
    <t>थुन323</t>
  </si>
  <si>
    <t>थुन332</t>
  </si>
  <si>
    <t>थुत13</t>
  </si>
  <si>
    <t>थुत23</t>
  </si>
  <si>
    <t>थ्हवे1</t>
  </si>
  <si>
    <t>थ्हवे11</t>
  </si>
  <si>
    <t>थ्हवे2</t>
  </si>
  <si>
    <t>थ्हवे21</t>
  </si>
  <si>
    <t>थ्हवे3</t>
  </si>
  <si>
    <t>थ्हवे31</t>
  </si>
  <si>
    <t>ထွှယ့်</t>
  </si>
  <si>
    <t>थ्हवे³¹11</t>
  </si>
  <si>
    <t>थ्हवे³¹111</t>
  </si>
  <si>
    <t>थ्हवे³¹12</t>
  </si>
  <si>
    <t>थ्हवे³¹121</t>
  </si>
  <si>
    <t>थ्हवे³¹13</t>
  </si>
  <si>
    <t>थ्हवे³¹131</t>
  </si>
  <si>
    <t>थ्हवे³¹21</t>
  </si>
  <si>
    <t>थ्हवे³¹211</t>
  </si>
  <si>
    <t>थ्हवे³¹22</t>
  </si>
  <si>
    <t>थ्हवे³¹221</t>
  </si>
  <si>
    <t>थ्हवे³¹23</t>
  </si>
  <si>
    <t>थ्हवे³¹231</t>
  </si>
  <si>
    <t>थ्हवेत</t>
  </si>
  <si>
    <t>थ्हवेत1</t>
  </si>
  <si>
    <t>थ्हवै1</t>
  </si>
  <si>
    <t>थ्हवै11</t>
  </si>
  <si>
    <t>थ्हवै2</t>
  </si>
  <si>
    <t>थ्हवै21</t>
  </si>
  <si>
    <t>थ्हवैन11</t>
  </si>
  <si>
    <t>थ्हवैन111</t>
  </si>
  <si>
    <t>थ्हवैन12</t>
  </si>
  <si>
    <t>थ्हवैन121</t>
  </si>
  <si>
    <t>थ्हवैन13</t>
  </si>
  <si>
    <t>थ्हवैन131</t>
  </si>
  <si>
    <t>थ्हवैम1</t>
  </si>
  <si>
    <t>थ्हवैम11</t>
  </si>
  <si>
    <t>थ्हवैम2</t>
  </si>
  <si>
    <t>थ्हवैम21</t>
  </si>
  <si>
    <t>थ्हवैम3</t>
  </si>
  <si>
    <t>थ्हवैम31</t>
  </si>
  <si>
    <t>थ्हवो1</t>
  </si>
  <si>
    <t>थ्हवो11</t>
  </si>
  <si>
    <t>थ्हवो2</t>
  </si>
  <si>
    <t>थ्हवो21</t>
  </si>
  <si>
    <t>थ्हवो3</t>
  </si>
  <si>
    <t>थ्हवो31</t>
  </si>
  <si>
    <t>थ्हवोन11</t>
  </si>
  <si>
    <t>थ्हवोन111</t>
  </si>
  <si>
    <t>थ्हवोन12</t>
  </si>
  <si>
    <t>थ्हवोन121</t>
  </si>
  <si>
    <t>थ्हवोन13</t>
  </si>
  <si>
    <t>थ्हवोन131</t>
  </si>
  <si>
    <t>थ्हवोन21</t>
  </si>
  <si>
    <t>थ्हवोन211</t>
  </si>
  <si>
    <t>थ्हवोन22</t>
  </si>
  <si>
    <t>थ्हवोन221</t>
  </si>
  <si>
    <t>थ्हवोन23</t>
  </si>
  <si>
    <t>थ्हवोन231</t>
  </si>
  <si>
    <t>थ्हवोन31</t>
  </si>
  <si>
    <t>थ्हवोन311</t>
  </si>
  <si>
    <t>थ्हवोन32</t>
  </si>
  <si>
    <t>थ्हवोन321</t>
  </si>
  <si>
    <t>थ्हवोन33</t>
  </si>
  <si>
    <t>थ्हवोन331</t>
  </si>
  <si>
    <t>थ्हवोट</t>
  </si>
  <si>
    <t>थ्हवोट1</t>
  </si>
  <si>
    <t>थ्हवोप</t>
  </si>
  <si>
    <t>थ्हवोप1</t>
  </si>
  <si>
    <t>थ्हवौ1</t>
  </si>
  <si>
    <t>थ्हवौ11</t>
  </si>
  <si>
    <t>थ्हवौ2</t>
  </si>
  <si>
    <t>थ्हवौ21</t>
  </si>
  <si>
    <t>थ्हवौ3</t>
  </si>
  <si>
    <t>थ्हवौ31</t>
  </si>
  <si>
    <t>थ्हवौन1</t>
  </si>
  <si>
    <t>थ्हवौन11</t>
  </si>
  <si>
    <t>थ्हवौन2</t>
  </si>
  <si>
    <t>थ्हवौन21</t>
  </si>
  <si>
    <t>थ्हवौन3</t>
  </si>
  <si>
    <t>थ्हवौन31</t>
  </si>
  <si>
    <t>थ्हवौत</t>
  </si>
  <si>
    <t>थ्हवौत1</t>
  </si>
  <si>
    <t>थ्हवं11</t>
  </si>
  <si>
    <t>थ्हवं111</t>
  </si>
  <si>
    <t>थ्हवं12</t>
  </si>
  <si>
    <t>थ्हवं121</t>
  </si>
  <si>
    <t>थ्हवं13</t>
  </si>
  <si>
    <t>थ्हवं131</t>
  </si>
  <si>
    <t>थ्हवं21</t>
  </si>
  <si>
    <t>थ्हवं211</t>
  </si>
  <si>
    <t>थ्हवं22</t>
  </si>
  <si>
    <t>थ्हवं221</t>
  </si>
  <si>
    <t>थ्हवं23</t>
  </si>
  <si>
    <t>थ्हवं231</t>
  </si>
  <si>
    <t>थ्हवं31</t>
  </si>
  <si>
    <t>थ्हवं311</t>
  </si>
  <si>
    <t>थ्हवं32</t>
  </si>
  <si>
    <t>थ्हवं321</t>
  </si>
  <si>
    <t>थ्हवं4</t>
  </si>
  <si>
    <t>थ्हवं41</t>
  </si>
  <si>
    <t>द्य1</t>
  </si>
  <si>
    <t>द्य11</t>
  </si>
  <si>
    <t>द्या21</t>
  </si>
  <si>
    <t>द्या31</t>
  </si>
  <si>
    <t>द्याइन11</t>
  </si>
  <si>
    <t>द्याइन21</t>
  </si>
  <si>
    <t>द्याइन31</t>
  </si>
  <si>
    <t>ṇyite/ ike</t>
  </si>
  <si>
    <t>द्याइ</t>
  </si>
  <si>
    <t>द्यत11</t>
  </si>
  <si>
    <t>द्यत21</t>
  </si>
  <si>
    <t>द्यत31</t>
  </si>
  <si>
    <t>द्यत41</t>
  </si>
  <si>
    <t>द्यत51</t>
  </si>
  <si>
    <t>द्यि11</t>
  </si>
  <si>
    <t>द्यि21</t>
  </si>
  <si>
    <t>द्यि31</t>
  </si>
  <si>
    <t>द्यिन11</t>
  </si>
  <si>
    <t>ṇyin21</t>
  </si>
  <si>
    <t>द्यिन21</t>
  </si>
  <si>
    <t>ဒျင်္</t>
  </si>
  <si>
    <t>ṇyin22</t>
  </si>
  <si>
    <t>द्यिं2</t>
  </si>
  <si>
    <t>द्यिं21</t>
  </si>
  <si>
    <t>द्यिन31</t>
  </si>
  <si>
    <t>द्ये?1</t>
  </si>
  <si>
    <t>द्ये?11</t>
  </si>
  <si>
    <t>द्ये?2</t>
  </si>
  <si>
    <t>द्ये?21</t>
  </si>
  <si>
    <t>द्यु11</t>
  </si>
  <si>
    <t>द्यु21</t>
  </si>
  <si>
    <t>द्यु31</t>
  </si>
  <si>
    <t>द्युन111</t>
  </si>
  <si>
    <t>द्युन121</t>
  </si>
  <si>
    <t>द्युन131</t>
  </si>
  <si>
    <t>द्युन211</t>
  </si>
  <si>
    <t>द्युन221</t>
  </si>
  <si>
    <t>द्युन231</t>
  </si>
  <si>
    <t>द्युन311</t>
  </si>
  <si>
    <t>द्युन321</t>
  </si>
  <si>
    <t>द्युन331</t>
  </si>
  <si>
    <t>द्युत11</t>
  </si>
  <si>
    <t>द्युत21</t>
  </si>
  <si>
    <t>द्ये11</t>
  </si>
  <si>
    <t>द्ये21</t>
  </si>
  <si>
    <t>द्ये31</t>
  </si>
  <si>
    <t>ဒျယ့်</t>
  </si>
  <si>
    <t>द्ये³¹111</t>
  </si>
  <si>
    <t>द्ये³¹121</t>
  </si>
  <si>
    <t>द्ये³¹131</t>
  </si>
  <si>
    <t>द्ये³¹211</t>
  </si>
  <si>
    <t>द्ये³¹221</t>
  </si>
  <si>
    <t>द्ये³¹231</t>
  </si>
  <si>
    <t>द्येत1</t>
  </si>
  <si>
    <t>द्यै11</t>
  </si>
  <si>
    <t>द्यै21</t>
  </si>
  <si>
    <t>द्यैन111</t>
  </si>
  <si>
    <t>द्यैन121</t>
  </si>
  <si>
    <t>द्यैन131</t>
  </si>
  <si>
    <t>द्यैम11</t>
  </si>
  <si>
    <t>द्यैम21</t>
  </si>
  <si>
    <t>द्यैम31</t>
  </si>
  <si>
    <t>द्यो11</t>
  </si>
  <si>
    <t>द्यो21</t>
  </si>
  <si>
    <t>द्यो31</t>
  </si>
  <si>
    <t>द्योन111</t>
  </si>
  <si>
    <t>द्योन121</t>
  </si>
  <si>
    <t>द्योन131</t>
  </si>
  <si>
    <t>द्योन211</t>
  </si>
  <si>
    <t>द्योन221</t>
  </si>
  <si>
    <t>द्योन231</t>
  </si>
  <si>
    <t>द्योन311</t>
  </si>
  <si>
    <t>द्योन321</t>
  </si>
  <si>
    <t>द्योन331</t>
  </si>
  <si>
    <t>द्योट1</t>
  </si>
  <si>
    <t>द्योप1</t>
  </si>
  <si>
    <t>द्यौ11</t>
  </si>
  <si>
    <t>द्यौ21</t>
  </si>
  <si>
    <t>द्यौ31</t>
  </si>
  <si>
    <t>द्यौन11</t>
  </si>
  <si>
    <t>द्यौन21</t>
  </si>
  <si>
    <t>द्यौन31</t>
  </si>
  <si>
    <t>द्यौत1</t>
  </si>
  <si>
    <t>द्यं111</t>
  </si>
  <si>
    <t>द्यं121</t>
  </si>
  <si>
    <t>द्यं131</t>
  </si>
  <si>
    <t>द्यं211</t>
  </si>
  <si>
    <t>द्यं221</t>
  </si>
  <si>
    <t>द्यं231</t>
  </si>
  <si>
    <t>द्यं311</t>
  </si>
  <si>
    <t>द्यं321</t>
  </si>
  <si>
    <t>द्यं41</t>
  </si>
  <si>
    <t>द्य12</t>
  </si>
  <si>
    <t>द्या22</t>
  </si>
  <si>
    <t>द्या32</t>
  </si>
  <si>
    <t>द्याइन12</t>
  </si>
  <si>
    <t>द्याइन22</t>
  </si>
  <si>
    <t>द्याइन32</t>
  </si>
  <si>
    <t>द्यत12</t>
  </si>
  <si>
    <t>द्यत22</t>
  </si>
  <si>
    <t>द्यत32</t>
  </si>
  <si>
    <t>द्यत42</t>
  </si>
  <si>
    <t>द्यत52</t>
  </si>
  <si>
    <t>द्यि12</t>
  </si>
  <si>
    <t>द्यि22</t>
  </si>
  <si>
    <t>द्यि32</t>
  </si>
  <si>
    <t>द्यिन12</t>
  </si>
  <si>
    <t>द्यिन22</t>
  </si>
  <si>
    <t>ဒြင်္</t>
  </si>
  <si>
    <t>द्यिं22</t>
  </si>
  <si>
    <t>द्यिन32</t>
  </si>
  <si>
    <t>द्ये?12</t>
  </si>
  <si>
    <t>द्ये?22</t>
  </si>
  <si>
    <t>द्यु12</t>
  </si>
  <si>
    <t>द्यु22</t>
  </si>
  <si>
    <t>द्यु32</t>
  </si>
  <si>
    <t>द्युन112</t>
  </si>
  <si>
    <t>द्युन122</t>
  </si>
  <si>
    <t>द्युन132</t>
  </si>
  <si>
    <t>द्युन212</t>
  </si>
  <si>
    <t>द्युन222</t>
  </si>
  <si>
    <t>द्युन232</t>
  </si>
  <si>
    <t>द्युन312</t>
  </si>
  <si>
    <t>द्युन322</t>
  </si>
  <si>
    <t>द्युन332</t>
  </si>
  <si>
    <t>द्युत12</t>
  </si>
  <si>
    <t>द्युत22</t>
  </si>
  <si>
    <t>द्ये12</t>
  </si>
  <si>
    <t>द्ये22</t>
  </si>
  <si>
    <t>द्ये32</t>
  </si>
  <si>
    <t>ဒြယ့်</t>
  </si>
  <si>
    <t>द्ये³¹112</t>
  </si>
  <si>
    <t>द्ये³¹122</t>
  </si>
  <si>
    <t>द्ये³¹132</t>
  </si>
  <si>
    <t>द्ये³¹212</t>
  </si>
  <si>
    <t>द्ये³¹222</t>
  </si>
  <si>
    <t>द्ये³¹232</t>
  </si>
  <si>
    <t>द्येत2</t>
  </si>
  <si>
    <t>द्यै12</t>
  </si>
  <si>
    <t>द्यै22</t>
  </si>
  <si>
    <t>द्यैन112</t>
  </si>
  <si>
    <t>द्यैन122</t>
  </si>
  <si>
    <t>द्यैन132</t>
  </si>
  <si>
    <t>द्यैम12</t>
  </si>
  <si>
    <t>द्यैम22</t>
  </si>
  <si>
    <t>द्यैम32</t>
  </si>
  <si>
    <t>द्यो12</t>
  </si>
  <si>
    <t>द्यो22</t>
  </si>
  <si>
    <t>द्यो32</t>
  </si>
  <si>
    <t>द्योन112</t>
  </si>
  <si>
    <t>द्योन122</t>
  </si>
  <si>
    <t>द्योन132</t>
  </si>
  <si>
    <t>द्योन212</t>
  </si>
  <si>
    <t>द्योन222</t>
  </si>
  <si>
    <t>द्योन232</t>
  </si>
  <si>
    <t>द्योन312</t>
  </si>
  <si>
    <t>द्योन322</t>
  </si>
  <si>
    <t>द्योन332</t>
  </si>
  <si>
    <t>द्योट2</t>
  </si>
  <si>
    <t>द्योप2</t>
  </si>
  <si>
    <t>द्यौ12</t>
  </si>
  <si>
    <t>द्यौ22</t>
  </si>
  <si>
    <t>द्यौ32</t>
  </si>
  <si>
    <t>द्यौन12</t>
  </si>
  <si>
    <t>द्यौन22</t>
  </si>
  <si>
    <t>द्यौन32</t>
  </si>
  <si>
    <t>द्यौत2</t>
  </si>
  <si>
    <t>द्यं112</t>
  </si>
  <si>
    <t>द्यं122</t>
  </si>
  <si>
    <t>द्यं132</t>
  </si>
  <si>
    <t>द्यं212</t>
  </si>
  <si>
    <t>द्यं222</t>
  </si>
  <si>
    <t>द्यं232</t>
  </si>
  <si>
    <t>द्यं312</t>
  </si>
  <si>
    <t>द्यं322</t>
  </si>
  <si>
    <t>द्यं42</t>
  </si>
  <si>
    <t>द्ह1</t>
  </si>
  <si>
    <t>द्ह11</t>
  </si>
  <si>
    <t>द्हा2</t>
  </si>
  <si>
    <t>द्हा21</t>
  </si>
  <si>
    <t>द्हा3</t>
  </si>
  <si>
    <t>द्हा31</t>
  </si>
  <si>
    <t>द्हाइन1</t>
  </si>
  <si>
    <t>द्हाइन11</t>
  </si>
  <si>
    <t>द्हाइन2</t>
  </si>
  <si>
    <t>द्हाइन21</t>
  </si>
  <si>
    <t>द्हाइन3</t>
  </si>
  <si>
    <t>द्हाइन31</t>
  </si>
  <si>
    <t>hṇite/ ike</t>
  </si>
  <si>
    <t>द्हाइ</t>
  </si>
  <si>
    <t>द्हाइ1</t>
  </si>
  <si>
    <t>द्हत1</t>
  </si>
  <si>
    <t>द्हत11</t>
  </si>
  <si>
    <t>द्हत2</t>
  </si>
  <si>
    <t>द्हत21</t>
  </si>
  <si>
    <t>द्हत3</t>
  </si>
  <si>
    <t>द्हत31</t>
  </si>
  <si>
    <t>द्हत4</t>
  </si>
  <si>
    <t>द्हत41</t>
  </si>
  <si>
    <t>द्हत5</t>
  </si>
  <si>
    <t>द्हत51</t>
  </si>
  <si>
    <t>द्हि1</t>
  </si>
  <si>
    <t>द्हि11</t>
  </si>
  <si>
    <t>द्हि2</t>
  </si>
  <si>
    <t>द्हि21</t>
  </si>
  <si>
    <t>द्हि3</t>
  </si>
  <si>
    <t>द्हि31</t>
  </si>
  <si>
    <t>द्हिन1</t>
  </si>
  <si>
    <t>द्हिन11</t>
  </si>
  <si>
    <t>hṇin21</t>
  </si>
  <si>
    <t>द्हिन2</t>
  </si>
  <si>
    <t>द्हिन21</t>
  </si>
  <si>
    <t>ဒှင်္</t>
  </si>
  <si>
    <t>hṇin22</t>
  </si>
  <si>
    <t>द्हिं2</t>
  </si>
  <si>
    <t>द्हिं21</t>
  </si>
  <si>
    <t>द्हिन3</t>
  </si>
  <si>
    <t>द्हिन31</t>
  </si>
  <si>
    <t>द्हे?1</t>
  </si>
  <si>
    <t>द्हे?11</t>
  </si>
  <si>
    <t>द्हे?2</t>
  </si>
  <si>
    <t>द्हे?21</t>
  </si>
  <si>
    <t>द्हु1</t>
  </si>
  <si>
    <t>द्हु11</t>
  </si>
  <si>
    <t>द्हु2</t>
  </si>
  <si>
    <t>द्हु21</t>
  </si>
  <si>
    <t>द्हु3</t>
  </si>
  <si>
    <t>द्हु31</t>
  </si>
  <si>
    <t>द्हुन11</t>
  </si>
  <si>
    <t>द्हुन111</t>
  </si>
  <si>
    <t>द्हुन12</t>
  </si>
  <si>
    <t>द्हुन121</t>
  </si>
  <si>
    <t>द्हुन13</t>
  </si>
  <si>
    <t>द्हुन131</t>
  </si>
  <si>
    <t>द्हुन21</t>
  </si>
  <si>
    <t>द्हुन211</t>
  </si>
  <si>
    <t>द्हुन22</t>
  </si>
  <si>
    <t>द्हुन221</t>
  </si>
  <si>
    <t>द्हुन23</t>
  </si>
  <si>
    <t>द्हुन231</t>
  </si>
  <si>
    <t>द्हुन31</t>
  </si>
  <si>
    <t>द्हुन311</t>
  </si>
  <si>
    <t>द्हुन32</t>
  </si>
  <si>
    <t>द्हुन321</t>
  </si>
  <si>
    <t>द्हुन33</t>
  </si>
  <si>
    <t>द्हुन331</t>
  </si>
  <si>
    <t>द्हुत1</t>
  </si>
  <si>
    <t>द्हुत11</t>
  </si>
  <si>
    <t>द्हुत2</t>
  </si>
  <si>
    <t>द्हुत21</t>
  </si>
  <si>
    <t>द्हे1</t>
  </si>
  <si>
    <t>द्हे11</t>
  </si>
  <si>
    <t>द्हे2</t>
  </si>
  <si>
    <t>द्हे21</t>
  </si>
  <si>
    <t>द्हे3</t>
  </si>
  <si>
    <t>द्हे31</t>
  </si>
  <si>
    <t>ဒှယ့်</t>
  </si>
  <si>
    <t>द्हे³¹11</t>
  </si>
  <si>
    <t>द्हे³¹111</t>
  </si>
  <si>
    <t>द्हे³¹12</t>
  </si>
  <si>
    <t>द्हे³¹121</t>
  </si>
  <si>
    <t>द्हे³¹13</t>
  </si>
  <si>
    <t>द्हे³¹131</t>
  </si>
  <si>
    <t>द्हे³¹21</t>
  </si>
  <si>
    <t>द्हे³¹211</t>
  </si>
  <si>
    <t>द्हे³¹22</t>
  </si>
  <si>
    <t>द्हे³¹221</t>
  </si>
  <si>
    <t>द्हे³¹23</t>
  </si>
  <si>
    <t>द्हे³¹231</t>
  </si>
  <si>
    <t>द्हेत</t>
  </si>
  <si>
    <t>द्हेत1</t>
  </si>
  <si>
    <t>द्है1</t>
  </si>
  <si>
    <t>द्है11</t>
  </si>
  <si>
    <t>द्है2</t>
  </si>
  <si>
    <t>द्है21</t>
  </si>
  <si>
    <t>द्हैन11</t>
  </si>
  <si>
    <t>द्हैन111</t>
  </si>
  <si>
    <t>द्हैन12</t>
  </si>
  <si>
    <t>द्हैन121</t>
  </si>
  <si>
    <t>द्हैन13</t>
  </si>
  <si>
    <t>द्हैन131</t>
  </si>
  <si>
    <t>द्हैम1</t>
  </si>
  <si>
    <t>द्हैम11</t>
  </si>
  <si>
    <t>द्हैम2</t>
  </si>
  <si>
    <t>द्हैम21</t>
  </si>
  <si>
    <t>द्हैम3</t>
  </si>
  <si>
    <t>द्हैम31</t>
  </si>
  <si>
    <t>द्हो1</t>
  </si>
  <si>
    <t>द्हो11</t>
  </si>
  <si>
    <t>द्हो2</t>
  </si>
  <si>
    <t>द्हो21</t>
  </si>
  <si>
    <t>द्हो3</t>
  </si>
  <si>
    <t>द्हो31</t>
  </si>
  <si>
    <t>द्होन11</t>
  </si>
  <si>
    <t>द्होन111</t>
  </si>
  <si>
    <t>द्होन12</t>
  </si>
  <si>
    <t>द्होन121</t>
  </si>
  <si>
    <t>द्होन13</t>
  </si>
  <si>
    <t>द्होन131</t>
  </si>
  <si>
    <t>द्होन21</t>
  </si>
  <si>
    <t>द्होन211</t>
  </si>
  <si>
    <t>द्होन22</t>
  </si>
  <si>
    <t>द्होन221</t>
  </si>
  <si>
    <t>द्होन23</t>
  </si>
  <si>
    <t>द्होन231</t>
  </si>
  <si>
    <t>द्होन31</t>
  </si>
  <si>
    <t>द्होन311</t>
  </si>
  <si>
    <t>द्होन32</t>
  </si>
  <si>
    <t>द्होन321</t>
  </si>
  <si>
    <t>द्होन33</t>
  </si>
  <si>
    <t>द्होन331</t>
  </si>
  <si>
    <t>द्होट</t>
  </si>
  <si>
    <t>द्होट1</t>
  </si>
  <si>
    <t>द्होप</t>
  </si>
  <si>
    <t>द्होप1</t>
  </si>
  <si>
    <t>द्हौ1</t>
  </si>
  <si>
    <t>द्हौ11</t>
  </si>
  <si>
    <t>द्हौ2</t>
  </si>
  <si>
    <t>द्हौ21</t>
  </si>
  <si>
    <t>द्हौ3</t>
  </si>
  <si>
    <t>द्हौ31</t>
  </si>
  <si>
    <t>द्हौन1</t>
  </si>
  <si>
    <t>द्हौन11</t>
  </si>
  <si>
    <t>द्हौन2</t>
  </si>
  <si>
    <t>द्हौन21</t>
  </si>
  <si>
    <t>द्हौन3</t>
  </si>
  <si>
    <t>द्हौन31</t>
  </si>
  <si>
    <t>द्हौत</t>
  </si>
  <si>
    <t>द्हौत1</t>
  </si>
  <si>
    <t>द्हं11</t>
  </si>
  <si>
    <t>द्हं111</t>
  </si>
  <si>
    <t>द्हं12</t>
  </si>
  <si>
    <t>द्हं121</t>
  </si>
  <si>
    <t>द्हं13</t>
  </si>
  <si>
    <t>द्हं131</t>
  </si>
  <si>
    <t>द्हं21</t>
  </si>
  <si>
    <t>द्हं211</t>
  </si>
  <si>
    <t>द्हं22</t>
  </si>
  <si>
    <t>द्हं221</t>
  </si>
  <si>
    <t>द्हं23</t>
  </si>
  <si>
    <t>द्हं231</t>
  </si>
  <si>
    <t>द्हं31</t>
  </si>
  <si>
    <t>द्हं311</t>
  </si>
  <si>
    <t>द्हं32</t>
  </si>
  <si>
    <t>द्हं321</t>
  </si>
  <si>
    <t>द्हं4</t>
  </si>
  <si>
    <t>द्हं41</t>
  </si>
  <si>
    <t>द्व1</t>
  </si>
  <si>
    <t>द्व11</t>
  </si>
  <si>
    <t>द्वा21</t>
  </si>
  <si>
    <t>द्वा31</t>
  </si>
  <si>
    <t>द्वाइन11</t>
  </si>
  <si>
    <t>द्वाइन21</t>
  </si>
  <si>
    <t>द्वाइन31</t>
  </si>
  <si>
    <t>ṇwite/ ike</t>
  </si>
  <si>
    <t>द्वाइ</t>
  </si>
  <si>
    <t>दुत11</t>
  </si>
  <si>
    <t>दुत21</t>
  </si>
  <si>
    <t>द्वत31</t>
  </si>
  <si>
    <t>द्वत41</t>
  </si>
  <si>
    <t>द्वत51</t>
  </si>
  <si>
    <t>द्वि11</t>
  </si>
  <si>
    <t>द्वि21</t>
  </si>
  <si>
    <t>द्वि31</t>
  </si>
  <si>
    <t>द्विन11</t>
  </si>
  <si>
    <t>ṇwin21</t>
  </si>
  <si>
    <t>द्विन21</t>
  </si>
  <si>
    <t>ဒွင်္</t>
  </si>
  <si>
    <t>ṇwin22</t>
  </si>
  <si>
    <t>द्विं2</t>
  </si>
  <si>
    <t>द्विं21</t>
  </si>
  <si>
    <t>द्विन31</t>
  </si>
  <si>
    <t>द्वे?1</t>
  </si>
  <si>
    <t>द्वे?11</t>
  </si>
  <si>
    <t>द्वे?2</t>
  </si>
  <si>
    <t>द्वे?21</t>
  </si>
  <si>
    <t>द्वु11</t>
  </si>
  <si>
    <t>द्वु21</t>
  </si>
  <si>
    <t>द्वु31</t>
  </si>
  <si>
    <t>दुन111</t>
  </si>
  <si>
    <t>दुन121</t>
  </si>
  <si>
    <t>दुन131</t>
  </si>
  <si>
    <t>दुन211</t>
  </si>
  <si>
    <t>दुन221</t>
  </si>
  <si>
    <t>दुन231</t>
  </si>
  <si>
    <t>दुन311</t>
  </si>
  <si>
    <t>दुन321</t>
  </si>
  <si>
    <t>दुन331</t>
  </si>
  <si>
    <t>दुत12</t>
  </si>
  <si>
    <t>दुत22</t>
  </si>
  <si>
    <t>द्वे11</t>
  </si>
  <si>
    <t>द्वे21</t>
  </si>
  <si>
    <t>द्वे31</t>
  </si>
  <si>
    <t>ဒွယ့်</t>
  </si>
  <si>
    <t>द्वे³¹111</t>
  </si>
  <si>
    <t>द्वे³¹121</t>
  </si>
  <si>
    <t>द्वे³¹131</t>
  </si>
  <si>
    <t>द्वे³¹211</t>
  </si>
  <si>
    <t>द्वे³¹221</t>
  </si>
  <si>
    <t>द्वे³¹231</t>
  </si>
  <si>
    <t>द्वेत1</t>
  </si>
  <si>
    <t>द्वै11</t>
  </si>
  <si>
    <t>द्वै21</t>
  </si>
  <si>
    <t>द्वैन111</t>
  </si>
  <si>
    <t>द्वैन121</t>
  </si>
  <si>
    <t>द्वैन131</t>
  </si>
  <si>
    <t>द्वैम11</t>
  </si>
  <si>
    <t>द्वैम21</t>
  </si>
  <si>
    <t>द्वैम31</t>
  </si>
  <si>
    <t>द्वो11</t>
  </si>
  <si>
    <t>द्वो21</t>
  </si>
  <si>
    <t>द्वो31</t>
  </si>
  <si>
    <t>द्वोन111</t>
  </si>
  <si>
    <t>द्वोन121</t>
  </si>
  <si>
    <t>द्वोन131</t>
  </si>
  <si>
    <t>द्वोन211</t>
  </si>
  <si>
    <t>द्वोन221</t>
  </si>
  <si>
    <t>द्वोन231</t>
  </si>
  <si>
    <t>द्वोन311</t>
  </si>
  <si>
    <t>द्वोन321</t>
  </si>
  <si>
    <t>द्वोन331</t>
  </si>
  <si>
    <t>द्वोट1</t>
  </si>
  <si>
    <t>द्वोप1</t>
  </si>
  <si>
    <t>द्वौ11</t>
  </si>
  <si>
    <t>द्वौ21</t>
  </si>
  <si>
    <t>द्वौ31</t>
  </si>
  <si>
    <t>द्वौन11</t>
  </si>
  <si>
    <t>द्वौन21</t>
  </si>
  <si>
    <t>द्वौन31</t>
  </si>
  <si>
    <t>द्वौत1</t>
  </si>
  <si>
    <t>दुन112</t>
  </si>
  <si>
    <t>दुन122</t>
  </si>
  <si>
    <t>दुन132</t>
  </si>
  <si>
    <t>दुन212</t>
  </si>
  <si>
    <t>दुन222</t>
  </si>
  <si>
    <t>दुन232</t>
  </si>
  <si>
    <t>दुन312</t>
  </si>
  <si>
    <t>दुन322</t>
  </si>
  <si>
    <t>द्वं41</t>
  </si>
  <si>
    <t>द्हव1</t>
  </si>
  <si>
    <t>द्हव11</t>
  </si>
  <si>
    <t>द्हवा2</t>
  </si>
  <si>
    <t>द्हवा21</t>
  </si>
  <si>
    <t>द्हवा3</t>
  </si>
  <si>
    <t>द्हवा31</t>
  </si>
  <si>
    <t>द्हवाइन1</t>
  </si>
  <si>
    <t>द्हवाइन11</t>
  </si>
  <si>
    <t>द्हवाइन2</t>
  </si>
  <si>
    <t>द्हवाइन21</t>
  </si>
  <si>
    <t>द्हवाइन3</t>
  </si>
  <si>
    <t>द्हवाइन31</t>
  </si>
  <si>
    <t>द्हवाइ</t>
  </si>
  <si>
    <t>द्हवाइ1</t>
  </si>
  <si>
    <t>द्हवत1</t>
  </si>
  <si>
    <t>द्हवत11</t>
  </si>
  <si>
    <t>द्हवत2</t>
  </si>
  <si>
    <t>द्हवत21</t>
  </si>
  <si>
    <t>द्हवत3</t>
  </si>
  <si>
    <t>द्हवत31</t>
  </si>
  <si>
    <t>द्हवत4</t>
  </si>
  <si>
    <t>द्हवत41</t>
  </si>
  <si>
    <t>द्हवत5</t>
  </si>
  <si>
    <t>द्हवत51</t>
  </si>
  <si>
    <t>द्हवि1</t>
  </si>
  <si>
    <t>द्हवि11</t>
  </si>
  <si>
    <t>द्हवि2</t>
  </si>
  <si>
    <t>द्हवि21</t>
  </si>
  <si>
    <t>द्हवि3</t>
  </si>
  <si>
    <t>द्हवि31</t>
  </si>
  <si>
    <t>द्हविन1</t>
  </si>
  <si>
    <t>द्हविन11</t>
  </si>
  <si>
    <t>द्हविन2</t>
  </si>
  <si>
    <t>द्हविन21</t>
  </si>
  <si>
    <t>ဒွှင်္</t>
  </si>
  <si>
    <t>द्हविं2</t>
  </si>
  <si>
    <t>द्हविं21</t>
  </si>
  <si>
    <t>द्हविन3</t>
  </si>
  <si>
    <t>द्हविन31</t>
  </si>
  <si>
    <t>द्हवे?1</t>
  </si>
  <si>
    <t>द्हवे?11</t>
  </si>
  <si>
    <t>द्हवे?2</t>
  </si>
  <si>
    <t>द्हवे?21</t>
  </si>
  <si>
    <t>द्हवु1</t>
  </si>
  <si>
    <t>द्हवु11</t>
  </si>
  <si>
    <t>द्हवु2</t>
  </si>
  <si>
    <t>द्हवु21</t>
  </si>
  <si>
    <t>द्हवु3</t>
  </si>
  <si>
    <t>द्हवु31</t>
  </si>
  <si>
    <t>दुन113</t>
  </si>
  <si>
    <t>दुन123</t>
  </si>
  <si>
    <t>दुन133</t>
  </si>
  <si>
    <t>दुन213</t>
  </si>
  <si>
    <t>दुन223</t>
  </si>
  <si>
    <t>दुन233</t>
  </si>
  <si>
    <t>दुन313</t>
  </si>
  <si>
    <t>दुन323</t>
  </si>
  <si>
    <t>दुन332</t>
  </si>
  <si>
    <t>दुत13</t>
  </si>
  <si>
    <t>दुत23</t>
  </si>
  <si>
    <t>द्हवे1</t>
  </si>
  <si>
    <t>द्हवे11</t>
  </si>
  <si>
    <t>द्हवे2</t>
  </si>
  <si>
    <t>द्हवे21</t>
  </si>
  <si>
    <t>द्हवे3</t>
  </si>
  <si>
    <t>द्हवे31</t>
  </si>
  <si>
    <t>ဒွှယ့်</t>
  </si>
  <si>
    <t>द्हवे³¹11</t>
  </si>
  <si>
    <t>द्हवे³¹111</t>
  </si>
  <si>
    <t>द्हवे³¹12</t>
  </si>
  <si>
    <t>द्हवे³¹121</t>
  </si>
  <si>
    <t>द्हवे³¹13</t>
  </si>
  <si>
    <t>द्हवे³¹131</t>
  </si>
  <si>
    <t>द्हवे³¹21</t>
  </si>
  <si>
    <t>द्हवे³¹211</t>
  </si>
  <si>
    <t>द्हवे³¹22</t>
  </si>
  <si>
    <t>द्हवे³¹221</t>
  </si>
  <si>
    <t>द्हवे³¹23</t>
  </si>
  <si>
    <t>द्हवे³¹231</t>
  </si>
  <si>
    <t>द्हवेत</t>
  </si>
  <si>
    <t>द्हवेत1</t>
  </si>
  <si>
    <t>द्हवै1</t>
  </si>
  <si>
    <t>द्हवै11</t>
  </si>
  <si>
    <t>द्हवै2</t>
  </si>
  <si>
    <t>द्हवै21</t>
  </si>
  <si>
    <t>द्हवैन11</t>
  </si>
  <si>
    <t>द्हवैन111</t>
  </si>
  <si>
    <t>द्हवैन12</t>
  </si>
  <si>
    <t>द्हवैन121</t>
  </si>
  <si>
    <t>द्हवैन13</t>
  </si>
  <si>
    <t>द्हवैन131</t>
  </si>
  <si>
    <t>द्हवैम1</t>
  </si>
  <si>
    <t>द्हवैम11</t>
  </si>
  <si>
    <t>द्हवैम2</t>
  </si>
  <si>
    <t>द्हवैम21</t>
  </si>
  <si>
    <t>द्हवैम3</t>
  </si>
  <si>
    <t>द्हवैम31</t>
  </si>
  <si>
    <t>द्हवो1</t>
  </si>
  <si>
    <t>द्हवो11</t>
  </si>
  <si>
    <t>द्हवो2</t>
  </si>
  <si>
    <t>द्हवो21</t>
  </si>
  <si>
    <t>द्हवो3</t>
  </si>
  <si>
    <t>द्हवो31</t>
  </si>
  <si>
    <t>द्हवोन11</t>
  </si>
  <si>
    <t>द्हवोन111</t>
  </si>
  <si>
    <t>द्हवोन12</t>
  </si>
  <si>
    <t>द्हवोन121</t>
  </si>
  <si>
    <t>द्हवोन13</t>
  </si>
  <si>
    <t>द्हवोन131</t>
  </si>
  <si>
    <t>द्हवोन21</t>
  </si>
  <si>
    <t>द्हवोन211</t>
  </si>
  <si>
    <t>द्हवोन22</t>
  </si>
  <si>
    <t>द्हवोन221</t>
  </si>
  <si>
    <t>द्हवोन23</t>
  </si>
  <si>
    <t>द्हवोन231</t>
  </si>
  <si>
    <t>द्हवोन31</t>
  </si>
  <si>
    <t>द्हवोन311</t>
  </si>
  <si>
    <t>द्हवोन32</t>
  </si>
  <si>
    <t>द्हवोन321</t>
  </si>
  <si>
    <t>द्हवोन33</t>
  </si>
  <si>
    <t>द्हवोन331</t>
  </si>
  <si>
    <t>द्हवोट</t>
  </si>
  <si>
    <t>द्हवोट1</t>
  </si>
  <si>
    <t>द्हवोप</t>
  </si>
  <si>
    <t>द्हवोप1</t>
  </si>
  <si>
    <t>द्हवौ1</t>
  </si>
  <si>
    <t>द्हवौ11</t>
  </si>
  <si>
    <t>द्हवौ2</t>
  </si>
  <si>
    <t>द्हवौ21</t>
  </si>
  <si>
    <t>द्हवौ3</t>
  </si>
  <si>
    <t>द्हवौ31</t>
  </si>
  <si>
    <t>द्हवौन1</t>
  </si>
  <si>
    <t>द्हवौन11</t>
  </si>
  <si>
    <t>द्हवौन2</t>
  </si>
  <si>
    <t>द्हवौन21</t>
  </si>
  <si>
    <t>द्हवौन3</t>
  </si>
  <si>
    <t>द्हवौन31</t>
  </si>
  <si>
    <t>द्हवौत</t>
  </si>
  <si>
    <t>द्हवौत1</t>
  </si>
  <si>
    <t>द्हवं11</t>
  </si>
  <si>
    <t>द्हवं111</t>
  </si>
  <si>
    <t>द्हवं12</t>
  </si>
  <si>
    <t>द्हवं121</t>
  </si>
  <si>
    <t>द्हवं13</t>
  </si>
  <si>
    <t>द्हवं131</t>
  </si>
  <si>
    <t>द्हवं21</t>
  </si>
  <si>
    <t>द्हवं211</t>
  </si>
  <si>
    <t>द्हवं22</t>
  </si>
  <si>
    <t>द्हवं221</t>
  </si>
  <si>
    <t>द्हवं23</t>
  </si>
  <si>
    <t>द्हवं231</t>
  </si>
  <si>
    <t>द्हवं31</t>
  </si>
  <si>
    <t>द्हवं311</t>
  </si>
  <si>
    <t>द्हवं32</t>
  </si>
  <si>
    <t>द्हवं321</t>
  </si>
  <si>
    <t>द्हवं4</t>
  </si>
  <si>
    <t>द्हवं41</t>
  </si>
  <si>
    <t>ध्य1</t>
  </si>
  <si>
    <t>ध्य11</t>
  </si>
  <si>
    <t>ध्या21</t>
  </si>
  <si>
    <t>ध्या31</t>
  </si>
  <si>
    <t>ध्याइन11</t>
  </si>
  <si>
    <t>ध्याइन21</t>
  </si>
  <si>
    <t>ध्याइन31</t>
  </si>
  <si>
    <t>tyite/ ike</t>
  </si>
  <si>
    <t>ध्याइ</t>
  </si>
  <si>
    <t>ध्यत11</t>
  </si>
  <si>
    <t>ध्यत21</t>
  </si>
  <si>
    <t>ध्यत31</t>
  </si>
  <si>
    <t>ध्यत41</t>
  </si>
  <si>
    <t>ध्यत51</t>
  </si>
  <si>
    <t>ध्यि11</t>
  </si>
  <si>
    <t>ध्यि21</t>
  </si>
  <si>
    <t>ध्यि31</t>
  </si>
  <si>
    <t>ध्यिन11</t>
  </si>
  <si>
    <t>tyin21</t>
  </si>
  <si>
    <t>ध्यिन21</t>
  </si>
  <si>
    <t>ဓျင်္</t>
  </si>
  <si>
    <t>tyin22</t>
  </si>
  <si>
    <t>ध्यिं2</t>
  </si>
  <si>
    <t>ध्यिं21</t>
  </si>
  <si>
    <t>ध्यिन31</t>
  </si>
  <si>
    <t>ध्ये?1</t>
  </si>
  <si>
    <t>ध्ये?11</t>
  </si>
  <si>
    <t>ध्ये?2</t>
  </si>
  <si>
    <t>ध्ये?21</t>
  </si>
  <si>
    <t>ध्यु11</t>
  </si>
  <si>
    <t>ध्यु21</t>
  </si>
  <si>
    <t>ध्यु31</t>
  </si>
  <si>
    <t>ध्युन111</t>
  </si>
  <si>
    <t>ध्युन121</t>
  </si>
  <si>
    <t>ध्युन131</t>
  </si>
  <si>
    <t>ध्युन211</t>
  </si>
  <si>
    <t>ध्युन221</t>
  </si>
  <si>
    <t>ध्युन231</t>
  </si>
  <si>
    <t>ध्युन311</t>
  </si>
  <si>
    <t>ध्युन321</t>
  </si>
  <si>
    <t>ध्युन331</t>
  </si>
  <si>
    <t>ध्युत11</t>
  </si>
  <si>
    <t>ध्युत21</t>
  </si>
  <si>
    <t>ध्ये11</t>
  </si>
  <si>
    <t>ध्ये21</t>
  </si>
  <si>
    <t>ध्ये31</t>
  </si>
  <si>
    <t>ဓျယ့်</t>
  </si>
  <si>
    <t>ध्ये³¹111</t>
  </si>
  <si>
    <t>ध्ये³¹121</t>
  </si>
  <si>
    <t>ध्ये³¹131</t>
  </si>
  <si>
    <t>ध्ये³¹211</t>
  </si>
  <si>
    <t>ध्ये³¹221</t>
  </si>
  <si>
    <t>ध्ये³¹231</t>
  </si>
  <si>
    <t>ध्येत1</t>
  </si>
  <si>
    <t>ध्यै11</t>
  </si>
  <si>
    <t>ध्यै21</t>
  </si>
  <si>
    <t>ध्यैन111</t>
  </si>
  <si>
    <t>ध्यैन121</t>
  </si>
  <si>
    <t>ध्यैन131</t>
  </si>
  <si>
    <t>ध्यैम11</t>
  </si>
  <si>
    <t>ध्यैम21</t>
  </si>
  <si>
    <t>ध्यैम31</t>
  </si>
  <si>
    <t>ध्यो11</t>
  </si>
  <si>
    <t>ध्यो21</t>
  </si>
  <si>
    <t>ध्यो31</t>
  </si>
  <si>
    <t>ध्योन111</t>
  </si>
  <si>
    <t>ध्योन121</t>
  </si>
  <si>
    <t>ध्योन131</t>
  </si>
  <si>
    <t>ध्योन211</t>
  </si>
  <si>
    <t>ध्योन221</t>
  </si>
  <si>
    <t>ध्योन231</t>
  </si>
  <si>
    <t>ध्योन311</t>
  </si>
  <si>
    <t>ध्योन321</t>
  </si>
  <si>
    <t>ध्योन331</t>
  </si>
  <si>
    <t>ध्योट1</t>
  </si>
  <si>
    <t>ध्योप1</t>
  </si>
  <si>
    <t>ध्यौ11</t>
  </si>
  <si>
    <t>ध्यौ21</t>
  </si>
  <si>
    <t>ध्यौ31</t>
  </si>
  <si>
    <t>ध्यौन11</t>
  </si>
  <si>
    <t>ध्यौन21</t>
  </si>
  <si>
    <t>ध्यौन31</t>
  </si>
  <si>
    <t>ध्यौत1</t>
  </si>
  <si>
    <t>ध्यं111</t>
  </si>
  <si>
    <t>ध्यं121</t>
  </si>
  <si>
    <t>ध्यं131</t>
  </si>
  <si>
    <t>ध्यं211</t>
  </si>
  <si>
    <t>ध्यं221</t>
  </si>
  <si>
    <t>ध्यं231</t>
  </si>
  <si>
    <t>ध्यं311</t>
  </si>
  <si>
    <t>ध्यं321</t>
  </si>
  <si>
    <t>ध्यं41</t>
  </si>
  <si>
    <t>ध्य12</t>
  </si>
  <si>
    <t>ध्या22</t>
  </si>
  <si>
    <t>ध्या32</t>
  </si>
  <si>
    <t>ध्याइन12</t>
  </si>
  <si>
    <t>ध्याइन22</t>
  </si>
  <si>
    <t>ध्याइन32</t>
  </si>
  <si>
    <t>ध्यत12</t>
  </si>
  <si>
    <t>ध्यत22</t>
  </si>
  <si>
    <t>ध्यत32</t>
  </si>
  <si>
    <t>ध्यत42</t>
  </si>
  <si>
    <t>ध्यत52</t>
  </si>
  <si>
    <t>ध्यि12</t>
  </si>
  <si>
    <t>ध्यि22</t>
  </si>
  <si>
    <t>ध्यि32</t>
  </si>
  <si>
    <t>ध्यिन12</t>
  </si>
  <si>
    <t>ध्यिन22</t>
  </si>
  <si>
    <t>ဓြင်္</t>
  </si>
  <si>
    <t>ध्यिं22</t>
  </si>
  <si>
    <t>ध्यिन32</t>
  </si>
  <si>
    <t>ध्ये?12</t>
  </si>
  <si>
    <t>ध्ये?22</t>
  </si>
  <si>
    <t>ध्यु12</t>
  </si>
  <si>
    <t>ध्यु22</t>
  </si>
  <si>
    <t>ध्यु32</t>
  </si>
  <si>
    <t>ध्युन112</t>
  </si>
  <si>
    <t>ध्युन122</t>
  </si>
  <si>
    <t>ध्युन132</t>
  </si>
  <si>
    <t>ध्युन212</t>
  </si>
  <si>
    <t>ध्युन222</t>
  </si>
  <si>
    <t>ध्युन232</t>
  </si>
  <si>
    <t>ध्युन312</t>
  </si>
  <si>
    <t>ध्युन322</t>
  </si>
  <si>
    <t>ध्युन332</t>
  </si>
  <si>
    <t>ध्युत12</t>
  </si>
  <si>
    <t>ध्युत22</t>
  </si>
  <si>
    <t>ध्ये12</t>
  </si>
  <si>
    <t>ध्ये22</t>
  </si>
  <si>
    <t>ध्ये32</t>
  </si>
  <si>
    <t>ဓြယ့်</t>
  </si>
  <si>
    <t>ध्ये³¹112</t>
  </si>
  <si>
    <t>ध्ये³¹122</t>
  </si>
  <si>
    <t>ध्ये³¹132</t>
  </si>
  <si>
    <t>ध्ये³¹212</t>
  </si>
  <si>
    <t>ध्ये³¹222</t>
  </si>
  <si>
    <t>ध्ये³¹232</t>
  </si>
  <si>
    <t>ध्येत2</t>
  </si>
  <si>
    <t>ध्यै12</t>
  </si>
  <si>
    <t>ध्यै22</t>
  </si>
  <si>
    <t>ध्यैन112</t>
  </si>
  <si>
    <t>ध्यैन122</t>
  </si>
  <si>
    <t>ध्यैन132</t>
  </si>
  <si>
    <t>ध्यैम12</t>
  </si>
  <si>
    <t>ध्यैम22</t>
  </si>
  <si>
    <t>ध्यैम32</t>
  </si>
  <si>
    <t>ध्यो12</t>
  </si>
  <si>
    <t>ध्यो22</t>
  </si>
  <si>
    <t>ध्यो32</t>
  </si>
  <si>
    <t>ध्योन112</t>
  </si>
  <si>
    <t>ध्योन122</t>
  </si>
  <si>
    <t>ध्योन132</t>
  </si>
  <si>
    <t>ध्योन212</t>
  </si>
  <si>
    <t>ध्योन222</t>
  </si>
  <si>
    <t>ध्योन232</t>
  </si>
  <si>
    <t>ध्योन312</t>
  </si>
  <si>
    <t>ध्योन322</t>
  </si>
  <si>
    <t>ध्योन332</t>
  </si>
  <si>
    <t>ध्योट2</t>
  </si>
  <si>
    <t>ध्योप2</t>
  </si>
  <si>
    <t>ध्यौ12</t>
  </si>
  <si>
    <t>ध्यौ22</t>
  </si>
  <si>
    <t>ध्यौ32</t>
  </si>
  <si>
    <t>ध्यौन12</t>
  </si>
  <si>
    <t>ध्यौन22</t>
  </si>
  <si>
    <t>ध्यौन32</t>
  </si>
  <si>
    <t>ध्यौत2</t>
  </si>
  <si>
    <t>ध्यं112</t>
  </si>
  <si>
    <t>ध्यं122</t>
  </si>
  <si>
    <t>ध्यं132</t>
  </si>
  <si>
    <t>ध्यं212</t>
  </si>
  <si>
    <t>ध्यं222</t>
  </si>
  <si>
    <t>ध्यं232</t>
  </si>
  <si>
    <t>ध्यं312</t>
  </si>
  <si>
    <t>ध्यं322</t>
  </si>
  <si>
    <t>ध्यं42</t>
  </si>
  <si>
    <t>ध्ह1</t>
  </si>
  <si>
    <t>ध्ह11</t>
  </si>
  <si>
    <t>ध्हा2</t>
  </si>
  <si>
    <t>ध्हा21</t>
  </si>
  <si>
    <t>ध्हा3</t>
  </si>
  <si>
    <t>ध्हा31</t>
  </si>
  <si>
    <t>ध्हाइन1</t>
  </si>
  <si>
    <t>ध्हाइन11</t>
  </si>
  <si>
    <t>ध्हाइन2</t>
  </si>
  <si>
    <t>ध्हाइन21</t>
  </si>
  <si>
    <t>ध्हाइन3</t>
  </si>
  <si>
    <t>ध्हाइन31</t>
  </si>
  <si>
    <t>htite/ ike</t>
  </si>
  <si>
    <t>ध्हाइ</t>
  </si>
  <si>
    <t>ध्हाइ1</t>
  </si>
  <si>
    <t>ध्हत1</t>
  </si>
  <si>
    <t>ध्हत11</t>
  </si>
  <si>
    <t>ध्हत2</t>
  </si>
  <si>
    <t>ध्हत21</t>
  </si>
  <si>
    <t>ध्हत3</t>
  </si>
  <si>
    <t>ध्हत31</t>
  </si>
  <si>
    <t>ध्हत4</t>
  </si>
  <si>
    <t>ध्हत41</t>
  </si>
  <si>
    <t>ध्हत5</t>
  </si>
  <si>
    <t>ध्हत51</t>
  </si>
  <si>
    <t>ध्हि1</t>
  </si>
  <si>
    <t>ध्हि11</t>
  </si>
  <si>
    <t>ध्हि2</t>
  </si>
  <si>
    <t>ध्हि21</t>
  </si>
  <si>
    <t>ध्हि3</t>
  </si>
  <si>
    <t>ध्हि31</t>
  </si>
  <si>
    <t>ध्हिन1</t>
  </si>
  <si>
    <t>ध्हिन11</t>
  </si>
  <si>
    <t>htin21</t>
  </si>
  <si>
    <t>ध्हिन2</t>
  </si>
  <si>
    <t>ध्हिन21</t>
  </si>
  <si>
    <t>ဓှင်္</t>
  </si>
  <si>
    <t>htin22</t>
  </si>
  <si>
    <t>ध्हिं2</t>
  </si>
  <si>
    <t>ध्हिं21</t>
  </si>
  <si>
    <t>ध्हिन3</t>
  </si>
  <si>
    <t>ध्हिन31</t>
  </si>
  <si>
    <t>ध्हे?1</t>
  </si>
  <si>
    <t>ध्हे?11</t>
  </si>
  <si>
    <t>ध्हे?2</t>
  </si>
  <si>
    <t>ध्हे?21</t>
  </si>
  <si>
    <t>ध्हु1</t>
  </si>
  <si>
    <t>ध्हु11</t>
  </si>
  <si>
    <t>ध्हु2</t>
  </si>
  <si>
    <t>ध्हु21</t>
  </si>
  <si>
    <t>ध्हु3</t>
  </si>
  <si>
    <t>ध्हु31</t>
  </si>
  <si>
    <t>ध्हुन11</t>
  </si>
  <si>
    <t>ध्हुन111</t>
  </si>
  <si>
    <t>ध्हुन12</t>
  </si>
  <si>
    <t>ध्हुन121</t>
  </si>
  <si>
    <t>ध्हुन13</t>
  </si>
  <si>
    <t>ध्हुन131</t>
  </si>
  <si>
    <t>ध्हुन21</t>
  </si>
  <si>
    <t>ध्हुन211</t>
  </si>
  <si>
    <t>ध्हुन22</t>
  </si>
  <si>
    <t>ध्हुन221</t>
  </si>
  <si>
    <t>ध्हुन23</t>
  </si>
  <si>
    <t>ध्हुन231</t>
  </si>
  <si>
    <t>ध्हुन31</t>
  </si>
  <si>
    <t>ध्हुन311</t>
  </si>
  <si>
    <t>ध्हुन32</t>
  </si>
  <si>
    <t>ध्हुन321</t>
  </si>
  <si>
    <t>ध्हुन33</t>
  </si>
  <si>
    <t>ध्हुन331</t>
  </si>
  <si>
    <t>ध्हुत1</t>
  </si>
  <si>
    <t>ध्हुत11</t>
  </si>
  <si>
    <t>ध्हुत2</t>
  </si>
  <si>
    <t>ध्हुत21</t>
  </si>
  <si>
    <t>ध्हे1</t>
  </si>
  <si>
    <t>ध्हे11</t>
  </si>
  <si>
    <t>ध्हे2</t>
  </si>
  <si>
    <t>ध्हे21</t>
  </si>
  <si>
    <t>ध्हे3</t>
  </si>
  <si>
    <t>ध्हे31</t>
  </si>
  <si>
    <t>ဓှယ့်</t>
  </si>
  <si>
    <t>ध्हे³¹11</t>
  </si>
  <si>
    <t>ध्हे³¹111</t>
  </si>
  <si>
    <t>ध्हे³¹12</t>
  </si>
  <si>
    <t>ध्हे³¹121</t>
  </si>
  <si>
    <t>ध्हे³¹13</t>
  </si>
  <si>
    <t>ध्हे³¹131</t>
  </si>
  <si>
    <t>ध्हे³¹21</t>
  </si>
  <si>
    <t>ध्हे³¹211</t>
  </si>
  <si>
    <t>ध्हे³¹22</t>
  </si>
  <si>
    <t>ध्हे³¹221</t>
  </si>
  <si>
    <t>ध्हे³¹23</t>
  </si>
  <si>
    <t>ध्हे³¹231</t>
  </si>
  <si>
    <t>ध्हेत</t>
  </si>
  <si>
    <t>ध्हेत1</t>
  </si>
  <si>
    <t>ध्है1</t>
  </si>
  <si>
    <t>ध्है11</t>
  </si>
  <si>
    <t>ध्है2</t>
  </si>
  <si>
    <t>ध्है21</t>
  </si>
  <si>
    <t>ध्हैन11</t>
  </si>
  <si>
    <t>ध्हैन111</t>
  </si>
  <si>
    <t>ध्हैन12</t>
  </si>
  <si>
    <t>ध्हैन121</t>
  </si>
  <si>
    <t>ध्हैन13</t>
  </si>
  <si>
    <t>ध्हैन131</t>
  </si>
  <si>
    <t>ध्हैम1</t>
  </si>
  <si>
    <t>ध्हैम11</t>
  </si>
  <si>
    <t>ध्हैम2</t>
  </si>
  <si>
    <t>ध्हैम21</t>
  </si>
  <si>
    <t>ध्हैम3</t>
  </si>
  <si>
    <t>ध्हैम31</t>
  </si>
  <si>
    <t>ध्हो1</t>
  </si>
  <si>
    <t>ध्हो11</t>
  </si>
  <si>
    <t>ध्हो2</t>
  </si>
  <si>
    <t>ध्हो21</t>
  </si>
  <si>
    <t>ध्हो3</t>
  </si>
  <si>
    <t>ध्हो31</t>
  </si>
  <si>
    <t>ध्होन11</t>
  </si>
  <si>
    <t>ध्होन111</t>
  </si>
  <si>
    <t>ध्होन12</t>
  </si>
  <si>
    <t>ध्होन121</t>
  </si>
  <si>
    <t>ध्होन13</t>
  </si>
  <si>
    <t>ध्होन131</t>
  </si>
  <si>
    <t>ध्होन21</t>
  </si>
  <si>
    <t>ध्होन211</t>
  </si>
  <si>
    <t>ध्होन22</t>
  </si>
  <si>
    <t>ध्होन221</t>
  </si>
  <si>
    <t>ध्होन23</t>
  </si>
  <si>
    <t>ध्होन231</t>
  </si>
  <si>
    <t>ध्होन31</t>
  </si>
  <si>
    <t>ध्होन311</t>
  </si>
  <si>
    <t>ध्होन32</t>
  </si>
  <si>
    <t>ध्होन321</t>
  </si>
  <si>
    <t>ध्होन33</t>
  </si>
  <si>
    <t>ध्होन331</t>
  </si>
  <si>
    <t>ध्होट</t>
  </si>
  <si>
    <t>ध्होट1</t>
  </si>
  <si>
    <t>ध्होप</t>
  </si>
  <si>
    <t>ध्होप1</t>
  </si>
  <si>
    <t>ध्हौ1</t>
  </si>
  <si>
    <t>ध्हौ11</t>
  </si>
  <si>
    <t>ध्हौ2</t>
  </si>
  <si>
    <t>ध्हौ21</t>
  </si>
  <si>
    <t>ध्हौ3</t>
  </si>
  <si>
    <t>ध्हौ31</t>
  </si>
  <si>
    <t>ध्हौन1</t>
  </si>
  <si>
    <t>ध्हौन11</t>
  </si>
  <si>
    <t>ध्हौन2</t>
  </si>
  <si>
    <t>ध्हौन21</t>
  </si>
  <si>
    <t>ध्हौन3</t>
  </si>
  <si>
    <t>ध्हौन31</t>
  </si>
  <si>
    <t>ध्हौत</t>
  </si>
  <si>
    <t>ध्हौत1</t>
  </si>
  <si>
    <t>ध्हं11</t>
  </si>
  <si>
    <t>ध्हं111</t>
  </si>
  <si>
    <t>ध्हं12</t>
  </si>
  <si>
    <t>ध्हं121</t>
  </si>
  <si>
    <t>ध्हं13</t>
  </si>
  <si>
    <t>ध्हं131</t>
  </si>
  <si>
    <t>ध्हं21</t>
  </si>
  <si>
    <t>ध्हं211</t>
  </si>
  <si>
    <t>ध्हं22</t>
  </si>
  <si>
    <t>ध्हं221</t>
  </si>
  <si>
    <t>ध्हं23</t>
  </si>
  <si>
    <t>ध्हं231</t>
  </si>
  <si>
    <t>ध्हं31</t>
  </si>
  <si>
    <t>ध्हं311</t>
  </si>
  <si>
    <t>ध्हं32</t>
  </si>
  <si>
    <t>ध्हं321</t>
  </si>
  <si>
    <t>ध्हं4</t>
  </si>
  <si>
    <t>ध्हं41</t>
  </si>
  <si>
    <t>ध्व1</t>
  </si>
  <si>
    <t>ध्व11</t>
  </si>
  <si>
    <t>ध्वा21</t>
  </si>
  <si>
    <t>ध्वा31</t>
  </si>
  <si>
    <t>ध्वाइन11</t>
  </si>
  <si>
    <t>ध्वाइन21</t>
  </si>
  <si>
    <t>ध्वाइन31</t>
  </si>
  <si>
    <t>twite/ ike</t>
  </si>
  <si>
    <t>ध्वाइ</t>
  </si>
  <si>
    <t>धुत11</t>
  </si>
  <si>
    <t>धुत21</t>
  </si>
  <si>
    <t>ध्वत31</t>
  </si>
  <si>
    <t>ध्वत41</t>
  </si>
  <si>
    <t>ध्वत51</t>
  </si>
  <si>
    <t>ध्वि11</t>
  </si>
  <si>
    <t>ध्वि21</t>
  </si>
  <si>
    <t>ध्वि31</t>
  </si>
  <si>
    <t>ध्विन11</t>
  </si>
  <si>
    <t>twin21</t>
  </si>
  <si>
    <t>ध्विन21</t>
  </si>
  <si>
    <t>ဓွင်္</t>
  </si>
  <si>
    <t>twin22</t>
  </si>
  <si>
    <t>ध्विं2</t>
  </si>
  <si>
    <t>ध्विं21</t>
  </si>
  <si>
    <t>ध्विन31</t>
  </si>
  <si>
    <t>ध्वे?1</t>
  </si>
  <si>
    <t>ध्वे?11</t>
  </si>
  <si>
    <t>ध्वे?2</t>
  </si>
  <si>
    <t>ध्वे?21</t>
  </si>
  <si>
    <t>ध्वु11</t>
  </si>
  <si>
    <t>ध्वु21</t>
  </si>
  <si>
    <t>ध्वु31</t>
  </si>
  <si>
    <t>धुन111</t>
  </si>
  <si>
    <t>धुन121</t>
  </si>
  <si>
    <t>धुन131</t>
  </si>
  <si>
    <t>धुन211</t>
  </si>
  <si>
    <t>धुन221</t>
  </si>
  <si>
    <t>धुन231</t>
  </si>
  <si>
    <t>धुन311</t>
  </si>
  <si>
    <t>धुन321</t>
  </si>
  <si>
    <t>धुन331</t>
  </si>
  <si>
    <t>धुत12</t>
  </si>
  <si>
    <t>धुत22</t>
  </si>
  <si>
    <t>ध्वे11</t>
  </si>
  <si>
    <t>ध्वे21</t>
  </si>
  <si>
    <t>ध्वे31</t>
  </si>
  <si>
    <t>ဓွယ့်</t>
  </si>
  <si>
    <t>ध्वे³¹111</t>
  </si>
  <si>
    <t>ध्वे³¹121</t>
  </si>
  <si>
    <t>ध्वे³¹131</t>
  </si>
  <si>
    <t>ध्वे³¹211</t>
  </si>
  <si>
    <t>ध्वे³¹221</t>
  </si>
  <si>
    <t>ध्वे³¹231</t>
  </si>
  <si>
    <t>ध्वेत1</t>
  </si>
  <si>
    <t>ध्वै11</t>
  </si>
  <si>
    <t>ध्वै21</t>
  </si>
  <si>
    <t>ध्वैन111</t>
  </si>
  <si>
    <t>ध्वैन121</t>
  </si>
  <si>
    <t>ध्वैन131</t>
  </si>
  <si>
    <t>ध्वैम11</t>
  </si>
  <si>
    <t>ध्वैम21</t>
  </si>
  <si>
    <t>ध्वैम31</t>
  </si>
  <si>
    <t>ध्वो11</t>
  </si>
  <si>
    <t>ध्वो21</t>
  </si>
  <si>
    <t>ध्वो31</t>
  </si>
  <si>
    <t>ध्वोन111</t>
  </si>
  <si>
    <t>ध्वोन121</t>
  </si>
  <si>
    <t>ध्वोन131</t>
  </si>
  <si>
    <t>ध्वोन211</t>
  </si>
  <si>
    <t>ध्वोन221</t>
  </si>
  <si>
    <t>ध्वोन231</t>
  </si>
  <si>
    <t>ध्वोन311</t>
  </si>
  <si>
    <t>ध्वोन321</t>
  </si>
  <si>
    <t>ध्वोन331</t>
  </si>
  <si>
    <t>ध्वोट1</t>
  </si>
  <si>
    <t>ध्वोप1</t>
  </si>
  <si>
    <t>ध्वौ11</t>
  </si>
  <si>
    <t>ध्वौ21</t>
  </si>
  <si>
    <t>ध्वौ31</t>
  </si>
  <si>
    <t>ध्वौन11</t>
  </si>
  <si>
    <t>ध्वौन21</t>
  </si>
  <si>
    <t>ध्वौन31</t>
  </si>
  <si>
    <t>ध्वौत1</t>
  </si>
  <si>
    <t>धुन112</t>
  </si>
  <si>
    <t>धुन122</t>
  </si>
  <si>
    <t>धुन132</t>
  </si>
  <si>
    <t>धुन212</t>
  </si>
  <si>
    <t>धुन222</t>
  </si>
  <si>
    <t>धुन232</t>
  </si>
  <si>
    <t>धुन312</t>
  </si>
  <si>
    <t>धुन322</t>
  </si>
  <si>
    <t>ध्वं41</t>
  </si>
  <si>
    <t>ध्हव1</t>
  </si>
  <si>
    <t>ध्हव11</t>
  </si>
  <si>
    <t>ध्हवा2</t>
  </si>
  <si>
    <t>ध्हवा21</t>
  </si>
  <si>
    <t>ध्हवा3</t>
  </si>
  <si>
    <t>ध्हवा31</t>
  </si>
  <si>
    <t>ध्हवाइन1</t>
  </si>
  <si>
    <t>ध्हवाइन11</t>
  </si>
  <si>
    <t>ध्हवाइन2</t>
  </si>
  <si>
    <t>ध्हवाइन21</t>
  </si>
  <si>
    <t>ध्हवाइन3</t>
  </si>
  <si>
    <t>ध्हवाइन31</t>
  </si>
  <si>
    <t>ध्हवाइ</t>
  </si>
  <si>
    <t>ध्हवाइ1</t>
  </si>
  <si>
    <t>ध्हवत1</t>
  </si>
  <si>
    <t>ध्हवत11</t>
  </si>
  <si>
    <t>ध्हवत2</t>
  </si>
  <si>
    <t>ध्हवत21</t>
  </si>
  <si>
    <t>ध्हवत3</t>
  </si>
  <si>
    <t>ध्हवत31</t>
  </si>
  <si>
    <t>ध्हवत4</t>
  </si>
  <si>
    <t>ध्हवत41</t>
  </si>
  <si>
    <t>ध्हवत5</t>
  </si>
  <si>
    <t>ध्हवत51</t>
  </si>
  <si>
    <t>ध्हवि1</t>
  </si>
  <si>
    <t>ध्हवि11</t>
  </si>
  <si>
    <t>ध्हवि2</t>
  </si>
  <si>
    <t>ध्हवि21</t>
  </si>
  <si>
    <t>ध्हवि3</t>
  </si>
  <si>
    <t>ध्हवि31</t>
  </si>
  <si>
    <t>ध्हविन1</t>
  </si>
  <si>
    <t>ध्हविन11</t>
  </si>
  <si>
    <t>ध्हविन2</t>
  </si>
  <si>
    <t>ध्हविन21</t>
  </si>
  <si>
    <t>ဓွှင်္</t>
  </si>
  <si>
    <t>ध्हविं2</t>
  </si>
  <si>
    <t>ध्हविं21</t>
  </si>
  <si>
    <t>ध्हविन3</t>
  </si>
  <si>
    <t>ध्हविन31</t>
  </si>
  <si>
    <t>ध्हवे?1</t>
  </si>
  <si>
    <t>ध्हवे?11</t>
  </si>
  <si>
    <t>ध्हवे?2</t>
  </si>
  <si>
    <t>ध्हवे?21</t>
  </si>
  <si>
    <t>ध्हवु1</t>
  </si>
  <si>
    <t>ध्हवु11</t>
  </si>
  <si>
    <t>ध्हवु2</t>
  </si>
  <si>
    <t>ध्हवु21</t>
  </si>
  <si>
    <t>ध्हवु3</t>
  </si>
  <si>
    <t>ध्हवु31</t>
  </si>
  <si>
    <t>धुन113</t>
  </si>
  <si>
    <t>धुन123</t>
  </si>
  <si>
    <t>धुन133</t>
  </si>
  <si>
    <t>धुन213</t>
  </si>
  <si>
    <t>धुन223</t>
  </si>
  <si>
    <t>धुन233</t>
  </si>
  <si>
    <t>धुन313</t>
  </si>
  <si>
    <t>धुन323</t>
  </si>
  <si>
    <t>धुन332</t>
  </si>
  <si>
    <t>धुत13</t>
  </si>
  <si>
    <t>धुत23</t>
  </si>
  <si>
    <t>ध्हवे1</t>
  </si>
  <si>
    <t>ध्हवे11</t>
  </si>
  <si>
    <t>ध्हवे2</t>
  </si>
  <si>
    <t>ध्हवे21</t>
  </si>
  <si>
    <t>ध्हवे3</t>
  </si>
  <si>
    <t>ध्हवे31</t>
  </si>
  <si>
    <t>ဓွှယ့်</t>
  </si>
  <si>
    <t>ध्हवे³¹11</t>
  </si>
  <si>
    <t>ध्हवे³¹111</t>
  </si>
  <si>
    <t>ध्हवे³¹12</t>
  </si>
  <si>
    <t>ध्हवे³¹121</t>
  </si>
  <si>
    <t>ध्हवे³¹13</t>
  </si>
  <si>
    <t>ध्हवे³¹131</t>
  </si>
  <si>
    <t>ध्हवे³¹21</t>
  </si>
  <si>
    <t>ध्हवे³¹211</t>
  </si>
  <si>
    <t>ध्हवे³¹22</t>
  </si>
  <si>
    <t>ध्हवे³¹221</t>
  </si>
  <si>
    <t>ध्हवे³¹23</t>
  </si>
  <si>
    <t>ध्हवे³¹231</t>
  </si>
  <si>
    <t>ध्हवेत</t>
  </si>
  <si>
    <t>ध्हवेत1</t>
  </si>
  <si>
    <t>ध्हवै1</t>
  </si>
  <si>
    <t>ध्हवै11</t>
  </si>
  <si>
    <t>ध्हवै2</t>
  </si>
  <si>
    <t>ध्हवै21</t>
  </si>
  <si>
    <t>ध्हवैन11</t>
  </si>
  <si>
    <t>ध्हवैन111</t>
  </si>
  <si>
    <t>ध्हवैन12</t>
  </si>
  <si>
    <t>ध्हवैन121</t>
  </si>
  <si>
    <t>ध्हवैन13</t>
  </si>
  <si>
    <t>ध्हवैन131</t>
  </si>
  <si>
    <t>ध्हवैम1</t>
  </si>
  <si>
    <t>ध्हवैम11</t>
  </si>
  <si>
    <t>ध्हवैम2</t>
  </si>
  <si>
    <t>ध्हवैम21</t>
  </si>
  <si>
    <t>ध्हवैम3</t>
  </si>
  <si>
    <t>ध्हवैम31</t>
  </si>
  <si>
    <t>ध्हवो1</t>
  </si>
  <si>
    <t>ध्हवो11</t>
  </si>
  <si>
    <t>ध्हवो2</t>
  </si>
  <si>
    <t>ध्हवो21</t>
  </si>
  <si>
    <t>ध्हवो3</t>
  </si>
  <si>
    <t>ध्हवो31</t>
  </si>
  <si>
    <t>ध्हवोन11</t>
  </si>
  <si>
    <t>ध्हवोन111</t>
  </si>
  <si>
    <t>ध्हवोन12</t>
  </si>
  <si>
    <t>ध्हवोन121</t>
  </si>
  <si>
    <t>ध्हवोन13</t>
  </si>
  <si>
    <t>ध्हवोन131</t>
  </si>
  <si>
    <t>ध्हवोन21</t>
  </si>
  <si>
    <t>ध्हवोन211</t>
  </si>
  <si>
    <t>ध्हवोन22</t>
  </si>
  <si>
    <t>ध्हवोन221</t>
  </si>
  <si>
    <t>ध्हवोन23</t>
  </si>
  <si>
    <t>ध्हवोन231</t>
  </si>
  <si>
    <t>ध्हवोन31</t>
  </si>
  <si>
    <t>ध्हवोन311</t>
  </si>
  <si>
    <t>ध्हवोन32</t>
  </si>
  <si>
    <t>ध्हवोन321</t>
  </si>
  <si>
    <t>ध्हवोन33</t>
  </si>
  <si>
    <t>ध्हवोन331</t>
  </si>
  <si>
    <t>ध्हवोट</t>
  </si>
  <si>
    <t>ध्हवोट1</t>
  </si>
  <si>
    <t>ध्हवोप</t>
  </si>
  <si>
    <t>ध्हवोप1</t>
  </si>
  <si>
    <t>ध्हवौ1</t>
  </si>
  <si>
    <t>ध्हवौ11</t>
  </si>
  <si>
    <t>ध्हवौ2</t>
  </si>
  <si>
    <t>ध्हवौ21</t>
  </si>
  <si>
    <t>ध्हवौ3</t>
  </si>
  <si>
    <t>ध्हवौ31</t>
  </si>
  <si>
    <t>ध्हवौन1</t>
  </si>
  <si>
    <t>ध्हवौन11</t>
  </si>
  <si>
    <t>ध्हवौन2</t>
  </si>
  <si>
    <t>ध्हवौन21</t>
  </si>
  <si>
    <t>ध्हवौन3</t>
  </si>
  <si>
    <t>ध्हवौन31</t>
  </si>
  <si>
    <t>ध्हवौत</t>
  </si>
  <si>
    <t>ध्हवौत1</t>
  </si>
  <si>
    <t>ध्हवं11</t>
  </si>
  <si>
    <t>ध्हवं111</t>
  </si>
  <si>
    <t>ध्हवं12</t>
  </si>
  <si>
    <t>ध्हवं121</t>
  </si>
  <si>
    <t>ध्हवं13</t>
  </si>
  <si>
    <t>ध्हवं131</t>
  </si>
  <si>
    <t>ध्हवं21</t>
  </si>
  <si>
    <t>ध्हवं211</t>
  </si>
  <si>
    <t>ध्हवं22</t>
  </si>
  <si>
    <t>ध्हवं221</t>
  </si>
  <si>
    <t>ध्हवं23</t>
  </si>
  <si>
    <t>ध्हवं231</t>
  </si>
  <si>
    <t>ध्हवं31</t>
  </si>
  <si>
    <t>ध्हवं311</t>
  </si>
  <si>
    <t>ध्हवं32</t>
  </si>
  <si>
    <t>ध्हवं321</t>
  </si>
  <si>
    <t>ध्हवं4</t>
  </si>
  <si>
    <t>ध्हवं41</t>
  </si>
  <si>
    <t>न्य13</t>
  </si>
  <si>
    <t>न्या23</t>
  </si>
  <si>
    <t>न्या33</t>
  </si>
  <si>
    <t>न्याइन13</t>
  </si>
  <si>
    <t>न्याइन23</t>
  </si>
  <si>
    <t>न्याइन33</t>
  </si>
  <si>
    <t>thyite/ ike</t>
  </si>
  <si>
    <t>न्याइ3</t>
  </si>
  <si>
    <t>न्यत13</t>
  </si>
  <si>
    <t>न्यत23</t>
  </si>
  <si>
    <t>न्यत33</t>
  </si>
  <si>
    <t>न्यत43</t>
  </si>
  <si>
    <t>न्यत53</t>
  </si>
  <si>
    <t>न्यि13</t>
  </si>
  <si>
    <t>न्यि23</t>
  </si>
  <si>
    <t>न्यि33</t>
  </si>
  <si>
    <t>न्यिन13</t>
  </si>
  <si>
    <t>thyin21</t>
  </si>
  <si>
    <t>न्यिन23</t>
  </si>
  <si>
    <t>နျင်္</t>
  </si>
  <si>
    <t>thyin22</t>
  </si>
  <si>
    <t>न्यिं23</t>
  </si>
  <si>
    <t>न्यिन33</t>
  </si>
  <si>
    <t>न्ये?13</t>
  </si>
  <si>
    <t>न्ये?23</t>
  </si>
  <si>
    <t>न्यु13</t>
  </si>
  <si>
    <t>न्यु23</t>
  </si>
  <si>
    <t>न्यु33</t>
  </si>
  <si>
    <t>न्युन113</t>
  </si>
  <si>
    <t>न्युन123</t>
  </si>
  <si>
    <t>न्युन133</t>
  </si>
  <si>
    <t>न्युन213</t>
  </si>
  <si>
    <t>न्युन223</t>
  </si>
  <si>
    <t>न्युन233</t>
  </si>
  <si>
    <t>न्युन313</t>
  </si>
  <si>
    <t>न्युन323</t>
  </si>
  <si>
    <t>न्युन333</t>
  </si>
  <si>
    <t>न्युत13</t>
  </si>
  <si>
    <t>न्युत23</t>
  </si>
  <si>
    <t>न्ये13</t>
  </si>
  <si>
    <t>न्ये23</t>
  </si>
  <si>
    <t>न्ये33</t>
  </si>
  <si>
    <t>နျယ့်</t>
  </si>
  <si>
    <t>न्ये³¹113</t>
  </si>
  <si>
    <t>न्ये³¹123</t>
  </si>
  <si>
    <t>न्ये³¹133</t>
  </si>
  <si>
    <t>न्ये³¹213</t>
  </si>
  <si>
    <t>न्ये³¹223</t>
  </si>
  <si>
    <t>न्ये³¹233</t>
  </si>
  <si>
    <t>न्येत3</t>
  </si>
  <si>
    <t>न्यै13</t>
  </si>
  <si>
    <t>न्यै23</t>
  </si>
  <si>
    <t>न्यैन113</t>
  </si>
  <si>
    <t>न्यैन123</t>
  </si>
  <si>
    <t>न्यैन133</t>
  </si>
  <si>
    <t>न्यैम13</t>
  </si>
  <si>
    <t>न्यैम23</t>
  </si>
  <si>
    <t>न्यैम33</t>
  </si>
  <si>
    <t>न्यो13</t>
  </si>
  <si>
    <t>न्यो23</t>
  </si>
  <si>
    <t>न्यो33</t>
  </si>
  <si>
    <t>न्योन113</t>
  </si>
  <si>
    <t>न्योन123</t>
  </si>
  <si>
    <t>न्योन133</t>
  </si>
  <si>
    <t>न्योन213</t>
  </si>
  <si>
    <t>न्योन223</t>
  </si>
  <si>
    <t>न्योन233</t>
  </si>
  <si>
    <t>न्योन313</t>
  </si>
  <si>
    <t>न्योन323</t>
  </si>
  <si>
    <t>न्योन333</t>
  </si>
  <si>
    <t>न्योट3</t>
  </si>
  <si>
    <t>न्योप3</t>
  </si>
  <si>
    <t>न्यौ13</t>
  </si>
  <si>
    <t>न्यौ23</t>
  </si>
  <si>
    <t>न्यौ33</t>
  </si>
  <si>
    <t>न्यौन13</t>
  </si>
  <si>
    <t>न्यौन23</t>
  </si>
  <si>
    <t>न्यौन33</t>
  </si>
  <si>
    <t>न्यौत3</t>
  </si>
  <si>
    <t>न्यं113</t>
  </si>
  <si>
    <t>न्यं123</t>
  </si>
  <si>
    <t>न्यं133</t>
  </si>
  <si>
    <t>न्यं213</t>
  </si>
  <si>
    <t>न्यं223</t>
  </si>
  <si>
    <t>न्यं233</t>
  </si>
  <si>
    <t>न्यं313</t>
  </si>
  <si>
    <t>न्यं323</t>
  </si>
  <si>
    <t>न्यं43</t>
  </si>
  <si>
    <t>न्य14</t>
  </si>
  <si>
    <t>न्या24</t>
  </si>
  <si>
    <t>न्या34</t>
  </si>
  <si>
    <t>न्याइन14</t>
  </si>
  <si>
    <t>न्याइन24</t>
  </si>
  <si>
    <t>न्याइन34</t>
  </si>
  <si>
    <t>न्याइ4</t>
  </si>
  <si>
    <t>न्यत14</t>
  </si>
  <si>
    <t>न्यत24</t>
  </si>
  <si>
    <t>न्यत34</t>
  </si>
  <si>
    <t>न्यत44</t>
  </si>
  <si>
    <t>न्यत54</t>
  </si>
  <si>
    <t>न्यि14</t>
  </si>
  <si>
    <t>न्यि24</t>
  </si>
  <si>
    <t>न्यि34</t>
  </si>
  <si>
    <t>न्यिन14</t>
  </si>
  <si>
    <t>न्यिन24</t>
  </si>
  <si>
    <t>နြင်္</t>
  </si>
  <si>
    <t>न्यिं24</t>
  </si>
  <si>
    <t>न्यिन34</t>
  </si>
  <si>
    <t>न्ये?14</t>
  </si>
  <si>
    <t>न्ये?24</t>
  </si>
  <si>
    <t>न्यु14</t>
  </si>
  <si>
    <t>न्यु24</t>
  </si>
  <si>
    <t>न्यु34</t>
  </si>
  <si>
    <t>न्युन114</t>
  </si>
  <si>
    <t>न्युन124</t>
  </si>
  <si>
    <t>न्युन134</t>
  </si>
  <si>
    <t>न्युन214</t>
  </si>
  <si>
    <t>न्युन224</t>
  </si>
  <si>
    <t>न्युन234</t>
  </si>
  <si>
    <t>न्युन314</t>
  </si>
  <si>
    <t>न्युन324</t>
  </si>
  <si>
    <t>न्युन334</t>
  </si>
  <si>
    <t>न्युत14</t>
  </si>
  <si>
    <t>न्युत24</t>
  </si>
  <si>
    <t>न्ये14</t>
  </si>
  <si>
    <t>न्ये24</t>
  </si>
  <si>
    <t>न्ये34</t>
  </si>
  <si>
    <t>နြယ့်</t>
  </si>
  <si>
    <t>न्ये³¹114</t>
  </si>
  <si>
    <t>न्ये³¹124</t>
  </si>
  <si>
    <t>न्ये³¹134</t>
  </si>
  <si>
    <t>न्ये³¹214</t>
  </si>
  <si>
    <t>न्ये³¹224</t>
  </si>
  <si>
    <t>न्ये³¹234</t>
  </si>
  <si>
    <t>न्येत4</t>
  </si>
  <si>
    <t>न्यै14</t>
  </si>
  <si>
    <t>न्यै24</t>
  </si>
  <si>
    <t>न्यैन114</t>
  </si>
  <si>
    <t>न्यैन124</t>
  </si>
  <si>
    <t>न्यैन134</t>
  </si>
  <si>
    <t>न्यैम14</t>
  </si>
  <si>
    <t>न्यैम24</t>
  </si>
  <si>
    <t>न्यैम34</t>
  </si>
  <si>
    <t>न्यो14</t>
  </si>
  <si>
    <t>न्यो24</t>
  </si>
  <si>
    <t>न्यो34</t>
  </si>
  <si>
    <t>न्योन114</t>
  </si>
  <si>
    <t>न्योन124</t>
  </si>
  <si>
    <t>न्योन134</t>
  </si>
  <si>
    <t>न्योन214</t>
  </si>
  <si>
    <t>न्योन224</t>
  </si>
  <si>
    <t>न्योन234</t>
  </si>
  <si>
    <t>न्योन314</t>
  </si>
  <si>
    <t>न्योन324</t>
  </si>
  <si>
    <t>न्योन334</t>
  </si>
  <si>
    <t>न्योट4</t>
  </si>
  <si>
    <t>न्योप4</t>
  </si>
  <si>
    <t>न्यौ14</t>
  </si>
  <si>
    <t>न्यौ24</t>
  </si>
  <si>
    <t>न्यौ34</t>
  </si>
  <si>
    <t>न्यौन14</t>
  </si>
  <si>
    <t>न्यौन24</t>
  </si>
  <si>
    <t>न्यौन34</t>
  </si>
  <si>
    <t>न्यौत4</t>
  </si>
  <si>
    <t>न्यं114</t>
  </si>
  <si>
    <t>न्यं124</t>
  </si>
  <si>
    <t>न्यं134</t>
  </si>
  <si>
    <t>न्यं214</t>
  </si>
  <si>
    <t>न्यं224</t>
  </si>
  <si>
    <t>न्यं234</t>
  </si>
  <si>
    <t>न्यं314</t>
  </si>
  <si>
    <t>न्यं324</t>
  </si>
  <si>
    <t>न्यं44</t>
  </si>
  <si>
    <t>न्ह12</t>
  </si>
  <si>
    <t>न्हा22</t>
  </si>
  <si>
    <t>न्हा32</t>
  </si>
  <si>
    <t>न्हाइन12</t>
  </si>
  <si>
    <t>न्हाइन22</t>
  </si>
  <si>
    <t>न्हाइन32</t>
  </si>
  <si>
    <t>hthite/ ike</t>
  </si>
  <si>
    <t>न्हाइ2</t>
  </si>
  <si>
    <t>न्हत12</t>
  </si>
  <si>
    <t>न्हत22</t>
  </si>
  <si>
    <t>न्हत32</t>
  </si>
  <si>
    <t>न्हत42</t>
  </si>
  <si>
    <t>न्हत52</t>
  </si>
  <si>
    <t>न्हि12</t>
  </si>
  <si>
    <t>न्हि22</t>
  </si>
  <si>
    <t>न्हि32</t>
  </si>
  <si>
    <t>न्हिन12</t>
  </si>
  <si>
    <t>hthin21</t>
  </si>
  <si>
    <t>न्हिन22</t>
  </si>
  <si>
    <t>နှင်္</t>
  </si>
  <si>
    <t>hthin22</t>
  </si>
  <si>
    <t>न्हिं22</t>
  </si>
  <si>
    <t>न्हिन32</t>
  </si>
  <si>
    <t>न्हे?12</t>
  </si>
  <si>
    <t>न्हे?22</t>
  </si>
  <si>
    <t>न्हु12</t>
  </si>
  <si>
    <t>न्हु22</t>
  </si>
  <si>
    <t>न्हु32</t>
  </si>
  <si>
    <t>न्हुन112</t>
  </si>
  <si>
    <t>न्हुन122</t>
  </si>
  <si>
    <t>न्हुन132</t>
  </si>
  <si>
    <t>न्हुन212</t>
  </si>
  <si>
    <t>न्हुन222</t>
  </si>
  <si>
    <t>न्हुन232</t>
  </si>
  <si>
    <t>न्हुन312</t>
  </si>
  <si>
    <t>न्हुन322</t>
  </si>
  <si>
    <t>न्हुन332</t>
  </si>
  <si>
    <t>न्हुत12</t>
  </si>
  <si>
    <t>न्हुत22</t>
  </si>
  <si>
    <t>न्हे12</t>
  </si>
  <si>
    <t>न्हे22</t>
  </si>
  <si>
    <t>न्हे32</t>
  </si>
  <si>
    <t>နှယ့်</t>
  </si>
  <si>
    <t>न्हे³¹112</t>
  </si>
  <si>
    <t>न्हे³¹122</t>
  </si>
  <si>
    <t>न्हे³¹132</t>
  </si>
  <si>
    <t>न्हे³¹212</t>
  </si>
  <si>
    <t>न्हे³¹222</t>
  </si>
  <si>
    <t>न्हे³¹232</t>
  </si>
  <si>
    <t>न्हेत2</t>
  </si>
  <si>
    <t>न्है12</t>
  </si>
  <si>
    <t>न्है22</t>
  </si>
  <si>
    <t>न्हैन112</t>
  </si>
  <si>
    <t>न्हैन122</t>
  </si>
  <si>
    <t>न्हैन132</t>
  </si>
  <si>
    <t>न्हैम12</t>
  </si>
  <si>
    <t>न्हैम22</t>
  </si>
  <si>
    <t>न्हैम32</t>
  </si>
  <si>
    <t>न्हो12</t>
  </si>
  <si>
    <t>न्हो22</t>
  </si>
  <si>
    <t>न्हो32</t>
  </si>
  <si>
    <t>न्होन112</t>
  </si>
  <si>
    <t>न्होन122</t>
  </si>
  <si>
    <t>न्होन132</t>
  </si>
  <si>
    <t>न्होन212</t>
  </si>
  <si>
    <t>न्होन222</t>
  </si>
  <si>
    <t>न्होन232</t>
  </si>
  <si>
    <t>न्होन312</t>
  </si>
  <si>
    <t>न्होन322</t>
  </si>
  <si>
    <t>न्होन332</t>
  </si>
  <si>
    <t>न्होट2</t>
  </si>
  <si>
    <t>न्होप2</t>
  </si>
  <si>
    <t>न्हौ12</t>
  </si>
  <si>
    <t>न्हौ22</t>
  </si>
  <si>
    <t>न्हौ32</t>
  </si>
  <si>
    <t>न्हौन12</t>
  </si>
  <si>
    <t>न्हौन22</t>
  </si>
  <si>
    <t>न्हौन32</t>
  </si>
  <si>
    <t>न्हौत2</t>
  </si>
  <si>
    <t>न्हं112</t>
  </si>
  <si>
    <t>न्हं122</t>
  </si>
  <si>
    <t>न्हं132</t>
  </si>
  <si>
    <t>न्हं212</t>
  </si>
  <si>
    <t>न्हं222</t>
  </si>
  <si>
    <t>न्हं232</t>
  </si>
  <si>
    <t>न्हं312</t>
  </si>
  <si>
    <t>न्हं322</t>
  </si>
  <si>
    <t>न्हं42</t>
  </si>
  <si>
    <t>न्व12</t>
  </si>
  <si>
    <t>न्वा22</t>
  </si>
  <si>
    <t>न्वा32</t>
  </si>
  <si>
    <t>न्वाइन12</t>
  </si>
  <si>
    <t>न्वाइन22</t>
  </si>
  <si>
    <t>न्वाइन32</t>
  </si>
  <si>
    <t>thwite/ ike</t>
  </si>
  <si>
    <t>नुत14</t>
  </si>
  <si>
    <t>नुत24</t>
  </si>
  <si>
    <t>न्वत32</t>
  </si>
  <si>
    <t>न्वत42</t>
  </si>
  <si>
    <t>न्वत52</t>
  </si>
  <si>
    <t>न्वि12</t>
  </si>
  <si>
    <t>न्वि22</t>
  </si>
  <si>
    <t>न्वि32</t>
  </si>
  <si>
    <t>न्विन12</t>
  </si>
  <si>
    <t>thwin21</t>
  </si>
  <si>
    <t>न्विन22</t>
  </si>
  <si>
    <t>နွင်္</t>
  </si>
  <si>
    <t>thwin22</t>
  </si>
  <si>
    <t>न्विं22</t>
  </si>
  <si>
    <t>न्विन32</t>
  </si>
  <si>
    <t>न्वे?12</t>
  </si>
  <si>
    <t>न्वे?22</t>
  </si>
  <si>
    <t>न्वु12</t>
  </si>
  <si>
    <t>न्वु22</t>
  </si>
  <si>
    <t>न्वु32</t>
  </si>
  <si>
    <t>नुन114</t>
  </si>
  <si>
    <t>नुन124</t>
  </si>
  <si>
    <t>नुन134</t>
  </si>
  <si>
    <t>नुन214</t>
  </si>
  <si>
    <t>नुन224</t>
  </si>
  <si>
    <t>नुन234</t>
  </si>
  <si>
    <t>नुन314</t>
  </si>
  <si>
    <t>नुन324</t>
  </si>
  <si>
    <t>नुन333</t>
  </si>
  <si>
    <t>नुत15</t>
  </si>
  <si>
    <t>नुत25</t>
  </si>
  <si>
    <t>न्वे12</t>
  </si>
  <si>
    <t>न्वे22</t>
  </si>
  <si>
    <t>न्वे32</t>
  </si>
  <si>
    <t>နွယ့်</t>
  </si>
  <si>
    <t>न्वे³¹112</t>
  </si>
  <si>
    <t>न्वे³¹122</t>
  </si>
  <si>
    <t>न्वे³¹132</t>
  </si>
  <si>
    <t>न्वे³¹212</t>
  </si>
  <si>
    <t>न्वे³¹222</t>
  </si>
  <si>
    <t>न्वे³¹232</t>
  </si>
  <si>
    <t>न्वेत2</t>
  </si>
  <si>
    <t>न्वै12</t>
  </si>
  <si>
    <t>न्वै22</t>
  </si>
  <si>
    <t>न्वैन112</t>
  </si>
  <si>
    <t>न्वैन122</t>
  </si>
  <si>
    <t>न्वैन132</t>
  </si>
  <si>
    <t>न्वैम12</t>
  </si>
  <si>
    <t>न्वैम22</t>
  </si>
  <si>
    <t>न्वैम32</t>
  </si>
  <si>
    <t>न्वो12</t>
  </si>
  <si>
    <t>न्वो22</t>
  </si>
  <si>
    <t>न्वो32</t>
  </si>
  <si>
    <t>न्वोन112</t>
  </si>
  <si>
    <t>न्वोन122</t>
  </si>
  <si>
    <t>न्वोन132</t>
  </si>
  <si>
    <t>न्वोन212</t>
  </si>
  <si>
    <t>न्वोन222</t>
  </si>
  <si>
    <t>न्वोन232</t>
  </si>
  <si>
    <t>न्वोन312</t>
  </si>
  <si>
    <t>न्वोन322</t>
  </si>
  <si>
    <t>न्वोन332</t>
  </si>
  <si>
    <t>न्वोट2</t>
  </si>
  <si>
    <t>न्वोप2</t>
  </si>
  <si>
    <t>न्वौ12</t>
  </si>
  <si>
    <t>न्वौ22</t>
  </si>
  <si>
    <t>न्वौ32</t>
  </si>
  <si>
    <t>न्वौन12</t>
  </si>
  <si>
    <t>न्वौन22</t>
  </si>
  <si>
    <t>न्वौन32</t>
  </si>
  <si>
    <t>न्वौत2</t>
  </si>
  <si>
    <t>नुन115</t>
  </si>
  <si>
    <t>नुन125</t>
  </si>
  <si>
    <t>नुन135</t>
  </si>
  <si>
    <t>नुन215</t>
  </si>
  <si>
    <t>नुन225</t>
  </si>
  <si>
    <t>नुन235</t>
  </si>
  <si>
    <t>नुन315</t>
  </si>
  <si>
    <t>नुन325</t>
  </si>
  <si>
    <t>न्वं42</t>
  </si>
  <si>
    <t>न्हव12</t>
  </si>
  <si>
    <t>न्हवा22</t>
  </si>
  <si>
    <t>न्हवा32</t>
  </si>
  <si>
    <t>न्हवाइन12</t>
  </si>
  <si>
    <t>न्हवाइन22</t>
  </si>
  <si>
    <t>न्हवाइन32</t>
  </si>
  <si>
    <t>न्हवाइ2</t>
  </si>
  <si>
    <t>न्हवत12</t>
  </si>
  <si>
    <t>न्हवत22</t>
  </si>
  <si>
    <t>न्हवत32</t>
  </si>
  <si>
    <t>न्हवत42</t>
  </si>
  <si>
    <t>न्हवत52</t>
  </si>
  <si>
    <t>न्हवि12</t>
  </si>
  <si>
    <t>न्हवि22</t>
  </si>
  <si>
    <t>न्हवि32</t>
  </si>
  <si>
    <t>न्हविन12</t>
  </si>
  <si>
    <t>न्हविन22</t>
  </si>
  <si>
    <t>နွှင်္</t>
  </si>
  <si>
    <t>न्हविं22</t>
  </si>
  <si>
    <t>न्हविन32</t>
  </si>
  <si>
    <t>न्हवे?12</t>
  </si>
  <si>
    <t>न्हवे?22</t>
  </si>
  <si>
    <t>न्हवु12</t>
  </si>
  <si>
    <t>न्हवु22</t>
  </si>
  <si>
    <t>न्हवु32</t>
  </si>
  <si>
    <t>नुन116</t>
  </si>
  <si>
    <t>नुन126</t>
  </si>
  <si>
    <t>नुन136</t>
  </si>
  <si>
    <t>नुन216</t>
  </si>
  <si>
    <t>नुन226</t>
  </si>
  <si>
    <t>नुन236</t>
  </si>
  <si>
    <t>नुन316</t>
  </si>
  <si>
    <t>नुन326</t>
  </si>
  <si>
    <t>नुन334</t>
  </si>
  <si>
    <t>नुत16</t>
  </si>
  <si>
    <t>नुत26</t>
  </si>
  <si>
    <t>न्हवे12</t>
  </si>
  <si>
    <t>न्हवे22</t>
  </si>
  <si>
    <t>न्हवे32</t>
  </si>
  <si>
    <t>နွှယ့်</t>
  </si>
  <si>
    <t>न्हवे³¹112</t>
  </si>
  <si>
    <t>न्हवे³¹122</t>
  </si>
  <si>
    <t>न्हवे³¹132</t>
  </si>
  <si>
    <t>न्हवे³¹212</t>
  </si>
  <si>
    <t>न्हवे³¹222</t>
  </si>
  <si>
    <t>न्हवे³¹232</t>
  </si>
  <si>
    <t>न्हवेत2</t>
  </si>
  <si>
    <t>न्हवै12</t>
  </si>
  <si>
    <t>न्हवै22</t>
  </si>
  <si>
    <t>न्हवैन112</t>
  </si>
  <si>
    <t>न्हवैन122</t>
  </si>
  <si>
    <t>न्हवैन132</t>
  </si>
  <si>
    <t>न्हवैम12</t>
  </si>
  <si>
    <t>न्हवैम22</t>
  </si>
  <si>
    <t>न्हवैम32</t>
  </si>
  <si>
    <t>न्हवो12</t>
  </si>
  <si>
    <t>न्हवो22</t>
  </si>
  <si>
    <t>न्हवो32</t>
  </si>
  <si>
    <t>न्हवोन112</t>
  </si>
  <si>
    <t>न्हवोन122</t>
  </si>
  <si>
    <t>न्हवोन132</t>
  </si>
  <si>
    <t>न्हवोन212</t>
  </si>
  <si>
    <t>न्हवोन222</t>
  </si>
  <si>
    <t>न्हवोन232</t>
  </si>
  <si>
    <t>न्हवोन312</t>
  </si>
  <si>
    <t>न्हवोन322</t>
  </si>
  <si>
    <t>न्हवोन332</t>
  </si>
  <si>
    <t>न्हवोट2</t>
  </si>
  <si>
    <t>न्हवोप2</t>
  </si>
  <si>
    <t>न्हवौ12</t>
  </si>
  <si>
    <t>न्हवौ22</t>
  </si>
  <si>
    <t>न्हवौ32</t>
  </si>
  <si>
    <t>न्हवौन12</t>
  </si>
  <si>
    <t>न्हवौन22</t>
  </si>
  <si>
    <t>न्हवौन32</t>
  </si>
  <si>
    <t>न्हवौत2</t>
  </si>
  <si>
    <t>न्हवं112</t>
  </si>
  <si>
    <t>न्हवं122</t>
  </si>
  <si>
    <t>न्हवं132</t>
  </si>
  <si>
    <t>न्हवं212</t>
  </si>
  <si>
    <t>न्हवं222</t>
  </si>
  <si>
    <t>न्हवं232</t>
  </si>
  <si>
    <t>न्हवं312</t>
  </si>
  <si>
    <t>न्हवं322</t>
  </si>
  <si>
    <t>न्हवं42</t>
  </si>
  <si>
    <t>प्य1</t>
  </si>
  <si>
    <t>प्य11</t>
  </si>
  <si>
    <t>प्या21</t>
  </si>
  <si>
    <t>प्या31</t>
  </si>
  <si>
    <t>प्याइन11</t>
  </si>
  <si>
    <t>प्याइन21</t>
  </si>
  <si>
    <t>प्याइन31</t>
  </si>
  <si>
    <t>dyite/ ike</t>
  </si>
  <si>
    <t>प्याइ</t>
  </si>
  <si>
    <t>प्यत11</t>
  </si>
  <si>
    <t>प्यत21</t>
  </si>
  <si>
    <t>प्यत31</t>
  </si>
  <si>
    <t>प्यत41</t>
  </si>
  <si>
    <t>प्यत51</t>
  </si>
  <si>
    <t>प्यि11</t>
  </si>
  <si>
    <t>प्यि21</t>
  </si>
  <si>
    <t>प्यि31</t>
  </si>
  <si>
    <t>प्यिन11</t>
  </si>
  <si>
    <t>dyin21</t>
  </si>
  <si>
    <t>प्यिन21</t>
  </si>
  <si>
    <t>ပျင်္</t>
  </si>
  <si>
    <t>dyin22</t>
  </si>
  <si>
    <t>प्यिं2</t>
  </si>
  <si>
    <t>प्यिं21</t>
  </si>
  <si>
    <t>प्यिन31</t>
  </si>
  <si>
    <t>प्ये?1</t>
  </si>
  <si>
    <t>प्ये?11</t>
  </si>
  <si>
    <t>प्ये?2</t>
  </si>
  <si>
    <t>प्ये?21</t>
  </si>
  <si>
    <t>प्यु11</t>
  </si>
  <si>
    <t>प्यु21</t>
  </si>
  <si>
    <t>प्यु31</t>
  </si>
  <si>
    <t>प्युन111</t>
  </si>
  <si>
    <t>प्युन121</t>
  </si>
  <si>
    <t>प्युन131</t>
  </si>
  <si>
    <t>प्युन211</t>
  </si>
  <si>
    <t>प्युन221</t>
  </si>
  <si>
    <t>प्युन231</t>
  </si>
  <si>
    <t>प्युन311</t>
  </si>
  <si>
    <t>प्युन321</t>
  </si>
  <si>
    <t>प्युन331</t>
  </si>
  <si>
    <t>प्युत11</t>
  </si>
  <si>
    <t>प्युत21</t>
  </si>
  <si>
    <t>प्ये11</t>
  </si>
  <si>
    <t>प्ये21</t>
  </si>
  <si>
    <t>प्ये31</t>
  </si>
  <si>
    <t>ပျယ့်</t>
  </si>
  <si>
    <t>प्ये³¹111</t>
  </si>
  <si>
    <t>प्ये³¹121</t>
  </si>
  <si>
    <t>प्ये³¹131</t>
  </si>
  <si>
    <t>प्ये³¹211</t>
  </si>
  <si>
    <t>प्ये³¹221</t>
  </si>
  <si>
    <t>प्ये³¹231</t>
  </si>
  <si>
    <t>प्येत1</t>
  </si>
  <si>
    <t>प्यै11</t>
  </si>
  <si>
    <t>प्यै21</t>
  </si>
  <si>
    <t>प्यैन111</t>
  </si>
  <si>
    <t>प्यैन121</t>
  </si>
  <si>
    <t>प्यैन131</t>
  </si>
  <si>
    <t>प्यैम11</t>
  </si>
  <si>
    <t>प्यैम21</t>
  </si>
  <si>
    <t>प्यैम31</t>
  </si>
  <si>
    <t>प्यो11</t>
  </si>
  <si>
    <t>प्यो21</t>
  </si>
  <si>
    <t>प्यो31</t>
  </si>
  <si>
    <t>प्योन111</t>
  </si>
  <si>
    <t>प्योन121</t>
  </si>
  <si>
    <t>प्योन131</t>
  </si>
  <si>
    <t>प्योन211</t>
  </si>
  <si>
    <t>प्योन221</t>
  </si>
  <si>
    <t>प्योन231</t>
  </si>
  <si>
    <t>प्योन311</t>
  </si>
  <si>
    <t>प्योन321</t>
  </si>
  <si>
    <t>प्योन331</t>
  </si>
  <si>
    <t>प्योट1</t>
  </si>
  <si>
    <t>प्योप1</t>
  </si>
  <si>
    <t>प्यौ11</t>
  </si>
  <si>
    <t>प्यौ21</t>
  </si>
  <si>
    <t>प्यौ31</t>
  </si>
  <si>
    <t>प्यौन11</t>
  </si>
  <si>
    <t>प्यौन21</t>
  </si>
  <si>
    <t>प्यौन31</t>
  </si>
  <si>
    <t>प्यौत1</t>
  </si>
  <si>
    <t>प्यं111</t>
  </si>
  <si>
    <t>प्यं121</t>
  </si>
  <si>
    <t>प्यं131</t>
  </si>
  <si>
    <t>प्यं211</t>
  </si>
  <si>
    <t>प्यं221</t>
  </si>
  <si>
    <t>प्यं231</t>
  </si>
  <si>
    <t>प्यं311</t>
  </si>
  <si>
    <t>प्यं321</t>
  </si>
  <si>
    <t>प्यं41</t>
  </si>
  <si>
    <t>प्य12</t>
  </si>
  <si>
    <t>प्या22</t>
  </si>
  <si>
    <t>प्या32</t>
  </si>
  <si>
    <t>प्याइन12</t>
  </si>
  <si>
    <t>प्याइन22</t>
  </si>
  <si>
    <t>प्याइन32</t>
  </si>
  <si>
    <t>प्यत12</t>
  </si>
  <si>
    <t>प्यत22</t>
  </si>
  <si>
    <t>प्यत32</t>
  </si>
  <si>
    <t>प्यत42</t>
  </si>
  <si>
    <t>प्यत52</t>
  </si>
  <si>
    <t>प्यि12</t>
  </si>
  <si>
    <t>प्यि22</t>
  </si>
  <si>
    <t>प्यि32</t>
  </si>
  <si>
    <t>प्यिन12</t>
  </si>
  <si>
    <t>प्यिन22</t>
  </si>
  <si>
    <t>ပြင်္</t>
  </si>
  <si>
    <t>प्यिं22</t>
  </si>
  <si>
    <t>प्यिन32</t>
  </si>
  <si>
    <t>प्ये?12</t>
  </si>
  <si>
    <t>प्ये?22</t>
  </si>
  <si>
    <t>प्यु12</t>
  </si>
  <si>
    <t>प्यु22</t>
  </si>
  <si>
    <t>प्यु32</t>
  </si>
  <si>
    <t>प्युन112</t>
  </si>
  <si>
    <t>प्युन122</t>
  </si>
  <si>
    <t>प्युन132</t>
  </si>
  <si>
    <t>प्युन212</t>
  </si>
  <si>
    <t>प्युन222</t>
  </si>
  <si>
    <t>प्युन232</t>
  </si>
  <si>
    <t>प्युन312</t>
  </si>
  <si>
    <t>प्युन322</t>
  </si>
  <si>
    <t>प्युन332</t>
  </si>
  <si>
    <t>प्युत12</t>
  </si>
  <si>
    <t>प्युत22</t>
  </si>
  <si>
    <t>प्ये12</t>
  </si>
  <si>
    <t>प्ये22</t>
  </si>
  <si>
    <t>प्ये32</t>
  </si>
  <si>
    <t>ပြယ့်</t>
  </si>
  <si>
    <t>प्ये³¹112</t>
  </si>
  <si>
    <t>प्ये³¹122</t>
  </si>
  <si>
    <t>प्ये³¹132</t>
  </si>
  <si>
    <t>प्ये³¹212</t>
  </si>
  <si>
    <t>प्ये³¹222</t>
  </si>
  <si>
    <t>प्ये³¹232</t>
  </si>
  <si>
    <t>प्येत2</t>
  </si>
  <si>
    <t>प्यै12</t>
  </si>
  <si>
    <t>प्यै22</t>
  </si>
  <si>
    <t>प्यैन112</t>
  </si>
  <si>
    <t>प्यैन122</t>
  </si>
  <si>
    <t>प्यैन132</t>
  </si>
  <si>
    <t>प्यैम12</t>
  </si>
  <si>
    <t>प्यैम22</t>
  </si>
  <si>
    <t>प्यैम32</t>
  </si>
  <si>
    <t>प्यो12</t>
  </si>
  <si>
    <t>प्यो22</t>
  </si>
  <si>
    <t>प्यो32</t>
  </si>
  <si>
    <t>प्योन112</t>
  </si>
  <si>
    <t>प्योन122</t>
  </si>
  <si>
    <t>प्योन132</t>
  </si>
  <si>
    <t>प्योन212</t>
  </si>
  <si>
    <t>प्योन222</t>
  </si>
  <si>
    <t>प्योन232</t>
  </si>
  <si>
    <t>प्योन312</t>
  </si>
  <si>
    <t>प्योन322</t>
  </si>
  <si>
    <t>प्योन332</t>
  </si>
  <si>
    <t>प्योट2</t>
  </si>
  <si>
    <t>प्योप2</t>
  </si>
  <si>
    <t>प्यौ12</t>
  </si>
  <si>
    <t>प्यौ22</t>
  </si>
  <si>
    <t>प्यौ32</t>
  </si>
  <si>
    <t>प्यौन12</t>
  </si>
  <si>
    <t>प्यौन22</t>
  </si>
  <si>
    <t>प्यौन32</t>
  </si>
  <si>
    <t>प्यौत2</t>
  </si>
  <si>
    <t>प्यं112</t>
  </si>
  <si>
    <t>प्यं122</t>
  </si>
  <si>
    <t>प्यं132</t>
  </si>
  <si>
    <t>प्यं212</t>
  </si>
  <si>
    <t>प्यं222</t>
  </si>
  <si>
    <t>प्यं232</t>
  </si>
  <si>
    <t>प्यं312</t>
  </si>
  <si>
    <t>प्यं322</t>
  </si>
  <si>
    <t>प्यं42</t>
  </si>
  <si>
    <t>प्ह1</t>
  </si>
  <si>
    <t>प्ह11</t>
  </si>
  <si>
    <t>प्हा2</t>
  </si>
  <si>
    <t>प्हा21</t>
  </si>
  <si>
    <t>प्हा3</t>
  </si>
  <si>
    <t>प्हा31</t>
  </si>
  <si>
    <t>प्हाइन1</t>
  </si>
  <si>
    <t>प्हाइन11</t>
  </si>
  <si>
    <t>प्हाइन2</t>
  </si>
  <si>
    <t>प्हाइन21</t>
  </si>
  <si>
    <t>प्हाइन3</t>
  </si>
  <si>
    <t>प्हाइन31</t>
  </si>
  <si>
    <t>hdite/ ike</t>
  </si>
  <si>
    <t>प्हाइ</t>
  </si>
  <si>
    <t>प्हाइ1</t>
  </si>
  <si>
    <t>प्हत1</t>
  </si>
  <si>
    <t>प्हत11</t>
  </si>
  <si>
    <t>प्हत2</t>
  </si>
  <si>
    <t>प्हत21</t>
  </si>
  <si>
    <t>प्हत3</t>
  </si>
  <si>
    <t>प्हत31</t>
  </si>
  <si>
    <t>प्हत4</t>
  </si>
  <si>
    <t>प्हत41</t>
  </si>
  <si>
    <t>प्हत5</t>
  </si>
  <si>
    <t>प्हत51</t>
  </si>
  <si>
    <t>प्हि1</t>
  </si>
  <si>
    <t>प्हि11</t>
  </si>
  <si>
    <t>प्हि2</t>
  </si>
  <si>
    <t>प्हि21</t>
  </si>
  <si>
    <t>प्हि3</t>
  </si>
  <si>
    <t>प्हि31</t>
  </si>
  <si>
    <t>प्हिन1</t>
  </si>
  <si>
    <t>प्हिन11</t>
  </si>
  <si>
    <t>hdin21</t>
  </si>
  <si>
    <t>प्हिन2</t>
  </si>
  <si>
    <t>प्हिन21</t>
  </si>
  <si>
    <t>ပှင်္</t>
  </si>
  <si>
    <t>hdin22</t>
  </si>
  <si>
    <t>प्हिं2</t>
  </si>
  <si>
    <t>प्हिं21</t>
  </si>
  <si>
    <t>प्हिन3</t>
  </si>
  <si>
    <t>प्हिन31</t>
  </si>
  <si>
    <t>प्हे?1</t>
  </si>
  <si>
    <t>प्हे?11</t>
  </si>
  <si>
    <t>प्हे?2</t>
  </si>
  <si>
    <t>प्हे?21</t>
  </si>
  <si>
    <t>प्हु1</t>
  </si>
  <si>
    <t>प्हु11</t>
  </si>
  <si>
    <t>प्हु2</t>
  </si>
  <si>
    <t>प्हु21</t>
  </si>
  <si>
    <t>प्हु3</t>
  </si>
  <si>
    <t>प्हु31</t>
  </si>
  <si>
    <t>प्हुन11</t>
  </si>
  <si>
    <t>प्हुन111</t>
  </si>
  <si>
    <t>प्हुन12</t>
  </si>
  <si>
    <t>प्हुन121</t>
  </si>
  <si>
    <t>प्हुन13</t>
  </si>
  <si>
    <t>प्हुन131</t>
  </si>
  <si>
    <t>प्हुन21</t>
  </si>
  <si>
    <t>प्हुन211</t>
  </si>
  <si>
    <t>प्हुन22</t>
  </si>
  <si>
    <t>प्हुन221</t>
  </si>
  <si>
    <t>प्हुन23</t>
  </si>
  <si>
    <t>प्हुन231</t>
  </si>
  <si>
    <t>प्हुन31</t>
  </si>
  <si>
    <t>प्हुन311</t>
  </si>
  <si>
    <t>प्हुन32</t>
  </si>
  <si>
    <t>प्हुन321</t>
  </si>
  <si>
    <t>प्हुन33</t>
  </si>
  <si>
    <t>प्हुन331</t>
  </si>
  <si>
    <t>प्हुत1</t>
  </si>
  <si>
    <t>प्हुत11</t>
  </si>
  <si>
    <t>प्हुत2</t>
  </si>
  <si>
    <t>प्हुत21</t>
  </si>
  <si>
    <t>प्हे1</t>
  </si>
  <si>
    <t>प्हे11</t>
  </si>
  <si>
    <t>प्हे2</t>
  </si>
  <si>
    <t>प्हे21</t>
  </si>
  <si>
    <t>प्हे3</t>
  </si>
  <si>
    <t>प्हे31</t>
  </si>
  <si>
    <t>ပှယ့်</t>
  </si>
  <si>
    <t>प्हे³¹11</t>
  </si>
  <si>
    <t>प्हे³¹111</t>
  </si>
  <si>
    <t>प्हे³¹12</t>
  </si>
  <si>
    <t>प्हे³¹121</t>
  </si>
  <si>
    <t>प्हे³¹13</t>
  </si>
  <si>
    <t>प्हे³¹131</t>
  </si>
  <si>
    <t>प्हे³¹21</t>
  </si>
  <si>
    <t>प्हे³¹211</t>
  </si>
  <si>
    <t>प्हे³¹22</t>
  </si>
  <si>
    <t>प्हे³¹221</t>
  </si>
  <si>
    <t>प्हे³¹23</t>
  </si>
  <si>
    <t>प्हे³¹231</t>
  </si>
  <si>
    <t>प्हेत</t>
  </si>
  <si>
    <t>प्हेत1</t>
  </si>
  <si>
    <t>प्है1</t>
  </si>
  <si>
    <t>प्है11</t>
  </si>
  <si>
    <t>प्है2</t>
  </si>
  <si>
    <t>प्है21</t>
  </si>
  <si>
    <t>प्हैन11</t>
  </si>
  <si>
    <t>प्हैन111</t>
  </si>
  <si>
    <t>प्हैन12</t>
  </si>
  <si>
    <t>प्हैन121</t>
  </si>
  <si>
    <t>प्हैन13</t>
  </si>
  <si>
    <t>प्हैन131</t>
  </si>
  <si>
    <t>प्हैम1</t>
  </si>
  <si>
    <t>प्हैम11</t>
  </si>
  <si>
    <t>प्हैम2</t>
  </si>
  <si>
    <t>प्हैम21</t>
  </si>
  <si>
    <t>प्हैम3</t>
  </si>
  <si>
    <t>प्हैम31</t>
  </si>
  <si>
    <t>प्हो1</t>
  </si>
  <si>
    <t>प्हो11</t>
  </si>
  <si>
    <t>प्हो2</t>
  </si>
  <si>
    <t>प्हो21</t>
  </si>
  <si>
    <t>प्हो3</t>
  </si>
  <si>
    <t>प्हो31</t>
  </si>
  <si>
    <t>प्होन11</t>
  </si>
  <si>
    <t>प्होन111</t>
  </si>
  <si>
    <t>प्होन12</t>
  </si>
  <si>
    <t>प्होन121</t>
  </si>
  <si>
    <t>प्होन13</t>
  </si>
  <si>
    <t>प्होन131</t>
  </si>
  <si>
    <t>प्होन21</t>
  </si>
  <si>
    <t>प्होन211</t>
  </si>
  <si>
    <t>प्होन22</t>
  </si>
  <si>
    <t>प्होन221</t>
  </si>
  <si>
    <t>प्होन23</t>
  </si>
  <si>
    <t>प्होन231</t>
  </si>
  <si>
    <t>प्होन31</t>
  </si>
  <si>
    <t>प्होन311</t>
  </si>
  <si>
    <t>प्होन32</t>
  </si>
  <si>
    <t>प्होन321</t>
  </si>
  <si>
    <t>प्होन33</t>
  </si>
  <si>
    <t>प्होन331</t>
  </si>
  <si>
    <t>प्होट</t>
  </si>
  <si>
    <t>प्होट1</t>
  </si>
  <si>
    <t>प्होप</t>
  </si>
  <si>
    <t>प्होप1</t>
  </si>
  <si>
    <t>प्हौ1</t>
  </si>
  <si>
    <t>प्हौ11</t>
  </si>
  <si>
    <t>प्हौ2</t>
  </si>
  <si>
    <t>प्हौ21</t>
  </si>
  <si>
    <t>प्हौ3</t>
  </si>
  <si>
    <t>प्हौ31</t>
  </si>
  <si>
    <t>प्हौन1</t>
  </si>
  <si>
    <t>प्हौन11</t>
  </si>
  <si>
    <t>प्हौन2</t>
  </si>
  <si>
    <t>प्हौन21</t>
  </si>
  <si>
    <t>प्हौन3</t>
  </si>
  <si>
    <t>प्हौन31</t>
  </si>
  <si>
    <t>प्हौत</t>
  </si>
  <si>
    <t>प्हौत1</t>
  </si>
  <si>
    <t>प्हं11</t>
  </si>
  <si>
    <t>प्हं111</t>
  </si>
  <si>
    <t>प्हं12</t>
  </si>
  <si>
    <t>प्हं121</t>
  </si>
  <si>
    <t>प्हं13</t>
  </si>
  <si>
    <t>प्हं131</t>
  </si>
  <si>
    <t>प्हं21</t>
  </si>
  <si>
    <t>प्हं211</t>
  </si>
  <si>
    <t>प्हं22</t>
  </si>
  <si>
    <t>प्हं221</t>
  </si>
  <si>
    <t>प्हं23</t>
  </si>
  <si>
    <t>प्हं231</t>
  </si>
  <si>
    <t>प्हं31</t>
  </si>
  <si>
    <t>प्हं311</t>
  </si>
  <si>
    <t>प्हं32</t>
  </si>
  <si>
    <t>प्हं321</t>
  </si>
  <si>
    <t>प्हं4</t>
  </si>
  <si>
    <t>प्हं41</t>
  </si>
  <si>
    <t>प्व1</t>
  </si>
  <si>
    <t>प्व11</t>
  </si>
  <si>
    <t>प्वा21</t>
  </si>
  <si>
    <t>प्वा31</t>
  </si>
  <si>
    <t>प्वाइन11</t>
  </si>
  <si>
    <t>प्वाइन21</t>
  </si>
  <si>
    <t>प्वाइन31</t>
  </si>
  <si>
    <t>dwite/ ike</t>
  </si>
  <si>
    <t>प्वाइ</t>
  </si>
  <si>
    <t>पुत11</t>
  </si>
  <si>
    <t>पुत21</t>
  </si>
  <si>
    <t>प्वत31</t>
  </si>
  <si>
    <t>प्वत41</t>
  </si>
  <si>
    <t>प्वत51</t>
  </si>
  <si>
    <t>प्वि11</t>
  </si>
  <si>
    <t>प्वि21</t>
  </si>
  <si>
    <t>प्वि31</t>
  </si>
  <si>
    <t>प्विन11</t>
  </si>
  <si>
    <t>dwin21</t>
  </si>
  <si>
    <t>प्विन21</t>
  </si>
  <si>
    <t>ပွင်္</t>
  </si>
  <si>
    <t>dwin22</t>
  </si>
  <si>
    <t>प्विं2</t>
  </si>
  <si>
    <t>प्विं21</t>
  </si>
  <si>
    <t>प्विन31</t>
  </si>
  <si>
    <t>प्वे?1</t>
  </si>
  <si>
    <t>प्वे?11</t>
  </si>
  <si>
    <t>प्वे?2</t>
  </si>
  <si>
    <t>प्वे?21</t>
  </si>
  <si>
    <t>प्वु11</t>
  </si>
  <si>
    <t>प्वु21</t>
  </si>
  <si>
    <t>प्वु31</t>
  </si>
  <si>
    <t>पुन111</t>
  </si>
  <si>
    <t>पुन121</t>
  </si>
  <si>
    <t>पुन131</t>
  </si>
  <si>
    <t>पुन211</t>
  </si>
  <si>
    <t>पुन221</t>
  </si>
  <si>
    <t>पुन231</t>
  </si>
  <si>
    <t>पुन311</t>
  </si>
  <si>
    <t>पुन321</t>
  </si>
  <si>
    <t>पुन331</t>
  </si>
  <si>
    <t>पुत12</t>
  </si>
  <si>
    <t>पुत22</t>
  </si>
  <si>
    <t>प्वे11</t>
  </si>
  <si>
    <t>प्वे21</t>
  </si>
  <si>
    <t>प्वे31</t>
  </si>
  <si>
    <t>ပွယ့်</t>
  </si>
  <si>
    <t>प्वे³¹111</t>
  </si>
  <si>
    <t>प्वे³¹121</t>
  </si>
  <si>
    <t>प्वे³¹131</t>
  </si>
  <si>
    <t>प्वे³¹211</t>
  </si>
  <si>
    <t>प्वे³¹221</t>
  </si>
  <si>
    <t>प्वे³¹231</t>
  </si>
  <si>
    <t>प्वेत1</t>
  </si>
  <si>
    <t>प्वै11</t>
  </si>
  <si>
    <t>प्वै21</t>
  </si>
  <si>
    <t>प्वैन111</t>
  </si>
  <si>
    <t>प्वैन121</t>
  </si>
  <si>
    <t>प्वैन131</t>
  </si>
  <si>
    <t>प्वैम11</t>
  </si>
  <si>
    <t>प्वैम21</t>
  </si>
  <si>
    <t>प्वैम31</t>
  </si>
  <si>
    <t>प्वो11</t>
  </si>
  <si>
    <t>प्वो21</t>
  </si>
  <si>
    <t>प्वो31</t>
  </si>
  <si>
    <t>प्वोन111</t>
  </si>
  <si>
    <t>प्वोन121</t>
  </si>
  <si>
    <t>प्वोन131</t>
  </si>
  <si>
    <t>प्वोन211</t>
  </si>
  <si>
    <t>प्वोन221</t>
  </si>
  <si>
    <t>प्वोन231</t>
  </si>
  <si>
    <t>प्वोन311</t>
  </si>
  <si>
    <t>प्वोन321</t>
  </si>
  <si>
    <t>प्वोन331</t>
  </si>
  <si>
    <t>प्वोट1</t>
  </si>
  <si>
    <t>प्वोप1</t>
  </si>
  <si>
    <t>प्वौ11</t>
  </si>
  <si>
    <t>प्वौ21</t>
  </si>
  <si>
    <t>प्वौ31</t>
  </si>
  <si>
    <t>प्वौन11</t>
  </si>
  <si>
    <t>प्वौन21</t>
  </si>
  <si>
    <t>प्वौन31</t>
  </si>
  <si>
    <t>प्वौत1</t>
  </si>
  <si>
    <t>पुन112</t>
  </si>
  <si>
    <t>पुन122</t>
  </si>
  <si>
    <t>पुन132</t>
  </si>
  <si>
    <t>पुन212</t>
  </si>
  <si>
    <t>पुन222</t>
  </si>
  <si>
    <t>पुन232</t>
  </si>
  <si>
    <t>पुन312</t>
  </si>
  <si>
    <t>पुन322</t>
  </si>
  <si>
    <t>प्वं41</t>
  </si>
  <si>
    <t>प्हव1</t>
  </si>
  <si>
    <t>प्हव11</t>
  </si>
  <si>
    <t>प्हवा2</t>
  </si>
  <si>
    <t>प्हवा21</t>
  </si>
  <si>
    <t>प्हवा3</t>
  </si>
  <si>
    <t>प्हवा31</t>
  </si>
  <si>
    <t>प्हवाइन1</t>
  </si>
  <si>
    <t>प्हवाइन11</t>
  </si>
  <si>
    <t>प्हवाइन2</t>
  </si>
  <si>
    <t>प्हवाइन21</t>
  </si>
  <si>
    <t>प्हवाइन3</t>
  </si>
  <si>
    <t>प्हवाइन31</t>
  </si>
  <si>
    <t>प्हवाइ</t>
  </si>
  <si>
    <t>प्हवाइ1</t>
  </si>
  <si>
    <t>प्हवत1</t>
  </si>
  <si>
    <t>प्हवत11</t>
  </si>
  <si>
    <t>प्हवत2</t>
  </si>
  <si>
    <t>प्हवत21</t>
  </si>
  <si>
    <t>प्हवत3</t>
  </si>
  <si>
    <t>प्हवत31</t>
  </si>
  <si>
    <t>प्हवत4</t>
  </si>
  <si>
    <t>प्हवत41</t>
  </si>
  <si>
    <t>प्हवत5</t>
  </si>
  <si>
    <t>प्हवत51</t>
  </si>
  <si>
    <t>प्हवि1</t>
  </si>
  <si>
    <t>प्हवि11</t>
  </si>
  <si>
    <t>प्हवि2</t>
  </si>
  <si>
    <t>प्हवि21</t>
  </si>
  <si>
    <t>प्हवि3</t>
  </si>
  <si>
    <t>प्हवि31</t>
  </si>
  <si>
    <t>प्हविन1</t>
  </si>
  <si>
    <t>प्हविन11</t>
  </si>
  <si>
    <t>प्हविन2</t>
  </si>
  <si>
    <t>प्हविन21</t>
  </si>
  <si>
    <t>ပွှင်္</t>
  </si>
  <si>
    <t>प्हविं2</t>
  </si>
  <si>
    <t>प्हविं21</t>
  </si>
  <si>
    <t>प्हविन3</t>
  </si>
  <si>
    <t>प्हविन31</t>
  </si>
  <si>
    <t>प्हवे?1</t>
  </si>
  <si>
    <t>प्हवे?11</t>
  </si>
  <si>
    <t>प्हवे?2</t>
  </si>
  <si>
    <t>प्हवे?21</t>
  </si>
  <si>
    <t>प्हवु1</t>
  </si>
  <si>
    <t>प्हवु11</t>
  </si>
  <si>
    <t>प्हवु2</t>
  </si>
  <si>
    <t>प्हवु21</t>
  </si>
  <si>
    <t>प्हवु3</t>
  </si>
  <si>
    <t>प्हवु31</t>
  </si>
  <si>
    <t>पुन113</t>
  </si>
  <si>
    <t>पुन123</t>
  </si>
  <si>
    <t>पुन133</t>
  </si>
  <si>
    <t>पुन213</t>
  </si>
  <si>
    <t>पुन223</t>
  </si>
  <si>
    <t>पुन233</t>
  </si>
  <si>
    <t>पुन313</t>
  </si>
  <si>
    <t>पुन323</t>
  </si>
  <si>
    <t>पुन332</t>
  </si>
  <si>
    <t>पुत13</t>
  </si>
  <si>
    <t>पुत23</t>
  </si>
  <si>
    <t>प्हवे1</t>
  </si>
  <si>
    <t>प्हवे11</t>
  </si>
  <si>
    <t>प्हवे2</t>
  </si>
  <si>
    <t>प्हवे21</t>
  </si>
  <si>
    <t>प्हवे3</t>
  </si>
  <si>
    <t>प्हवे31</t>
  </si>
  <si>
    <t>ပွှယ့်</t>
  </si>
  <si>
    <t>प्हवे³¹11</t>
  </si>
  <si>
    <t>प्हवे³¹111</t>
  </si>
  <si>
    <t>प्हवे³¹12</t>
  </si>
  <si>
    <t>प्हवे³¹121</t>
  </si>
  <si>
    <t>प्हवे³¹13</t>
  </si>
  <si>
    <t>प्हवे³¹131</t>
  </si>
  <si>
    <t>प्हवे³¹21</t>
  </si>
  <si>
    <t>प्हवे³¹211</t>
  </si>
  <si>
    <t>प्हवे³¹22</t>
  </si>
  <si>
    <t>प्हवे³¹221</t>
  </si>
  <si>
    <t>प्हवे³¹23</t>
  </si>
  <si>
    <t>प्हवे³¹231</t>
  </si>
  <si>
    <t>प्हवेत</t>
  </si>
  <si>
    <t>प्हवेत1</t>
  </si>
  <si>
    <t>प्हवै1</t>
  </si>
  <si>
    <t>प्हवै11</t>
  </si>
  <si>
    <t>प्हवै2</t>
  </si>
  <si>
    <t>प्हवै21</t>
  </si>
  <si>
    <t>प्हवैन11</t>
  </si>
  <si>
    <t>प्हवैन111</t>
  </si>
  <si>
    <t>प्हवैन12</t>
  </si>
  <si>
    <t>प्हवैन121</t>
  </si>
  <si>
    <t>प्हवैन13</t>
  </si>
  <si>
    <t>प्हवैन131</t>
  </si>
  <si>
    <t>प्हवैम1</t>
  </si>
  <si>
    <t>प्हवैम11</t>
  </si>
  <si>
    <t>प्हवैम2</t>
  </si>
  <si>
    <t>प्हवैम21</t>
  </si>
  <si>
    <t>प्हवैम3</t>
  </si>
  <si>
    <t>प्हवैम31</t>
  </si>
  <si>
    <t>प्हवो1</t>
  </si>
  <si>
    <t>प्हवो11</t>
  </si>
  <si>
    <t>प्हवो2</t>
  </si>
  <si>
    <t>प्हवो21</t>
  </si>
  <si>
    <t>प्हवो3</t>
  </si>
  <si>
    <t>प्हवो31</t>
  </si>
  <si>
    <t>प्हवोन11</t>
  </si>
  <si>
    <t>प्हवोन111</t>
  </si>
  <si>
    <t>प्हवोन12</t>
  </si>
  <si>
    <t>प्हवोन121</t>
  </si>
  <si>
    <t>प्हवोन13</t>
  </si>
  <si>
    <t>प्हवोन131</t>
  </si>
  <si>
    <t>प्हवोन21</t>
  </si>
  <si>
    <t>प्हवोन211</t>
  </si>
  <si>
    <t>प्हवोन22</t>
  </si>
  <si>
    <t>प्हवोन221</t>
  </si>
  <si>
    <t>प्हवोन23</t>
  </si>
  <si>
    <t>प्हवोन231</t>
  </si>
  <si>
    <t>प्हवोन31</t>
  </si>
  <si>
    <t>प्हवोन311</t>
  </si>
  <si>
    <t>प्हवोन32</t>
  </si>
  <si>
    <t>प्हवोन321</t>
  </si>
  <si>
    <t>प्हवोन33</t>
  </si>
  <si>
    <t>प्हवोन331</t>
  </si>
  <si>
    <t>प्हवोट</t>
  </si>
  <si>
    <t>प्हवोट1</t>
  </si>
  <si>
    <t>प्हवोप</t>
  </si>
  <si>
    <t>प्हवोप1</t>
  </si>
  <si>
    <t>प्हवौ1</t>
  </si>
  <si>
    <t>प्हवौ11</t>
  </si>
  <si>
    <t>प्हवौ2</t>
  </si>
  <si>
    <t>प्हवौ21</t>
  </si>
  <si>
    <t>प्हवौ3</t>
  </si>
  <si>
    <t>प्हवौ31</t>
  </si>
  <si>
    <t>प्हवौन1</t>
  </si>
  <si>
    <t>प्हवौन11</t>
  </si>
  <si>
    <t>प्हवौन2</t>
  </si>
  <si>
    <t>प्हवौन21</t>
  </si>
  <si>
    <t>प्हवौन3</t>
  </si>
  <si>
    <t>प्हवौन31</t>
  </si>
  <si>
    <t>प्हवौत</t>
  </si>
  <si>
    <t>प्हवौत1</t>
  </si>
  <si>
    <t>प्हवं11</t>
  </si>
  <si>
    <t>प्हवं111</t>
  </si>
  <si>
    <t>प्हवं12</t>
  </si>
  <si>
    <t>प्हवं121</t>
  </si>
  <si>
    <t>प्हवं13</t>
  </si>
  <si>
    <t>प्हवं131</t>
  </si>
  <si>
    <t>प्हवं21</t>
  </si>
  <si>
    <t>प्हवं211</t>
  </si>
  <si>
    <t>प्हवं22</t>
  </si>
  <si>
    <t>प्हवं221</t>
  </si>
  <si>
    <t>प्हवं23</t>
  </si>
  <si>
    <t>प्हवं231</t>
  </si>
  <si>
    <t>प्हवं31</t>
  </si>
  <si>
    <t>प्हवं311</t>
  </si>
  <si>
    <t>प्हवं32</t>
  </si>
  <si>
    <t>प्हवं321</t>
  </si>
  <si>
    <t>प्हवं4</t>
  </si>
  <si>
    <t>प्हवं41</t>
  </si>
  <si>
    <t>फ्य1</t>
  </si>
  <si>
    <t>फ्य11</t>
  </si>
  <si>
    <t>फ्या21</t>
  </si>
  <si>
    <t>फ्या31</t>
  </si>
  <si>
    <t>फ्याइन11</t>
  </si>
  <si>
    <t>फ्याइन21</t>
  </si>
  <si>
    <t>फ्याइन31</t>
  </si>
  <si>
    <t>dhyite/ ike</t>
  </si>
  <si>
    <t>फ्याइ</t>
  </si>
  <si>
    <t>फ्यत11</t>
  </si>
  <si>
    <t>फ्यत21</t>
  </si>
  <si>
    <t>फ्यत31</t>
  </si>
  <si>
    <t>फ्यत41</t>
  </si>
  <si>
    <t>फ्यत51</t>
  </si>
  <si>
    <t>फ्यि11</t>
  </si>
  <si>
    <t>फ्यि21</t>
  </si>
  <si>
    <t>फ्यि31</t>
  </si>
  <si>
    <t>फ्यिन11</t>
  </si>
  <si>
    <t>dhyin21</t>
  </si>
  <si>
    <t>फ्यिन21</t>
  </si>
  <si>
    <t>ဖျင်္</t>
  </si>
  <si>
    <t>dhyin22</t>
  </si>
  <si>
    <t>फ्यिं2</t>
  </si>
  <si>
    <t>फ्यिं21</t>
  </si>
  <si>
    <t>फ्यिन31</t>
  </si>
  <si>
    <t>फ्ये?1</t>
  </si>
  <si>
    <t>फ्ये?11</t>
  </si>
  <si>
    <t>फ्ये?2</t>
  </si>
  <si>
    <t>फ्ये?21</t>
  </si>
  <si>
    <t>फ्यु11</t>
  </si>
  <si>
    <t>फ्यु21</t>
  </si>
  <si>
    <t>फ्यु31</t>
  </si>
  <si>
    <t>फ्युन111</t>
  </si>
  <si>
    <t>फ्युन121</t>
  </si>
  <si>
    <t>फ्युन131</t>
  </si>
  <si>
    <t>फ्युन211</t>
  </si>
  <si>
    <t>फ्युन221</t>
  </si>
  <si>
    <t>फ्युन231</t>
  </si>
  <si>
    <t>फ्युन311</t>
  </si>
  <si>
    <t>फ्युन321</t>
  </si>
  <si>
    <t>फ्युन331</t>
  </si>
  <si>
    <t>फ्युत11</t>
  </si>
  <si>
    <t>फ्युत21</t>
  </si>
  <si>
    <t>फ्ये11</t>
  </si>
  <si>
    <t>फ्ये21</t>
  </si>
  <si>
    <t>फ्ये31</t>
  </si>
  <si>
    <t>ဖျယ့်</t>
  </si>
  <si>
    <t>फ्ये³¹111</t>
  </si>
  <si>
    <t>फ्ये³¹121</t>
  </si>
  <si>
    <t>फ्ये³¹131</t>
  </si>
  <si>
    <t>फ्ये³¹211</t>
  </si>
  <si>
    <t>फ्ये³¹221</t>
  </si>
  <si>
    <t>फ्ये³¹231</t>
  </si>
  <si>
    <t>फ्येत1</t>
  </si>
  <si>
    <t>फ्यै11</t>
  </si>
  <si>
    <t>फ्यै21</t>
  </si>
  <si>
    <t>फ्यैन111</t>
  </si>
  <si>
    <t>फ्यैन121</t>
  </si>
  <si>
    <t>फ्यैन131</t>
  </si>
  <si>
    <t>फ्यैम11</t>
  </si>
  <si>
    <t>फ्यैम21</t>
  </si>
  <si>
    <t>फ्यैम31</t>
  </si>
  <si>
    <t>फ्यो11</t>
  </si>
  <si>
    <t>फ्यो21</t>
  </si>
  <si>
    <t>फ्यो31</t>
  </si>
  <si>
    <t>फ्योन111</t>
  </si>
  <si>
    <t>फ्योन121</t>
  </si>
  <si>
    <t>फ्योन131</t>
  </si>
  <si>
    <t>फ्योन211</t>
  </si>
  <si>
    <t>फ्योन221</t>
  </si>
  <si>
    <t>फ्योन231</t>
  </si>
  <si>
    <t>फ्योन311</t>
  </si>
  <si>
    <t>फ्योन321</t>
  </si>
  <si>
    <t>फ्योन331</t>
  </si>
  <si>
    <t>फ्योट1</t>
  </si>
  <si>
    <t>फ्योप1</t>
  </si>
  <si>
    <t>फ्यौ11</t>
  </si>
  <si>
    <t>फ्यौ21</t>
  </si>
  <si>
    <t>फ्यौ31</t>
  </si>
  <si>
    <t>फ्यौन11</t>
  </si>
  <si>
    <t>फ्यौन21</t>
  </si>
  <si>
    <t>फ्यौन31</t>
  </si>
  <si>
    <t>फ्यौत1</t>
  </si>
  <si>
    <t>फ्यं111</t>
  </si>
  <si>
    <t>फ्यं121</t>
  </si>
  <si>
    <t>फ्यं131</t>
  </si>
  <si>
    <t>फ्यं211</t>
  </si>
  <si>
    <t>फ्यं221</t>
  </si>
  <si>
    <t>फ्यं231</t>
  </si>
  <si>
    <t>फ्यं311</t>
  </si>
  <si>
    <t>फ्यं321</t>
  </si>
  <si>
    <t>फ्यं41</t>
  </si>
  <si>
    <t>फ्य12</t>
  </si>
  <si>
    <t>फ्या22</t>
  </si>
  <si>
    <t>फ्या32</t>
  </si>
  <si>
    <t>फ्याइन12</t>
  </si>
  <si>
    <t>फ्याइन22</t>
  </si>
  <si>
    <t>फ्याइन32</t>
  </si>
  <si>
    <t>फ्यत12</t>
  </si>
  <si>
    <t>फ्यत22</t>
  </si>
  <si>
    <t>फ्यत32</t>
  </si>
  <si>
    <t>फ्यत42</t>
  </si>
  <si>
    <t>फ्यत52</t>
  </si>
  <si>
    <t>फ्यि12</t>
  </si>
  <si>
    <t>फ्यि22</t>
  </si>
  <si>
    <t>फ्यि32</t>
  </si>
  <si>
    <t>फ्यिन12</t>
  </si>
  <si>
    <t>फ्यिन22</t>
  </si>
  <si>
    <t>ဖြင်္</t>
  </si>
  <si>
    <t>फ्यिं22</t>
  </si>
  <si>
    <t>फ्यिन32</t>
  </si>
  <si>
    <t>फ्ये?12</t>
  </si>
  <si>
    <t>फ्ये?22</t>
  </si>
  <si>
    <t>फ्यु12</t>
  </si>
  <si>
    <t>फ्यु22</t>
  </si>
  <si>
    <t>फ्यु32</t>
  </si>
  <si>
    <t>फ्युन112</t>
  </si>
  <si>
    <t>फ्युन122</t>
  </si>
  <si>
    <t>फ्युन132</t>
  </si>
  <si>
    <t>फ्युन212</t>
  </si>
  <si>
    <t>फ्युन222</t>
  </si>
  <si>
    <t>फ्युन232</t>
  </si>
  <si>
    <t>फ्युन312</t>
  </si>
  <si>
    <t>फ्युन322</t>
  </si>
  <si>
    <t>फ्युन332</t>
  </si>
  <si>
    <t>फ्युत12</t>
  </si>
  <si>
    <t>फ्युत22</t>
  </si>
  <si>
    <t>फ्ये12</t>
  </si>
  <si>
    <t>फ्ये22</t>
  </si>
  <si>
    <t>फ्ये32</t>
  </si>
  <si>
    <t>ဖြယ့်</t>
  </si>
  <si>
    <t>फ्ये³¹112</t>
  </si>
  <si>
    <t>फ्ये³¹122</t>
  </si>
  <si>
    <t>फ्ये³¹132</t>
  </si>
  <si>
    <t>फ्ये³¹212</t>
  </si>
  <si>
    <t>फ्ये³¹222</t>
  </si>
  <si>
    <t>फ्ये³¹232</t>
  </si>
  <si>
    <t>फ्येत2</t>
  </si>
  <si>
    <t>फ्यै12</t>
  </si>
  <si>
    <t>फ्यै22</t>
  </si>
  <si>
    <t>फ्यैन112</t>
  </si>
  <si>
    <t>फ्यैन122</t>
  </si>
  <si>
    <t>फ्यैन132</t>
  </si>
  <si>
    <t>फ्यैम12</t>
  </si>
  <si>
    <t>फ्यैम22</t>
  </si>
  <si>
    <t>फ्यैम32</t>
  </si>
  <si>
    <t>फ्यो12</t>
  </si>
  <si>
    <t>फ्यो22</t>
  </si>
  <si>
    <t>फ्यो32</t>
  </si>
  <si>
    <t>फ्योन112</t>
  </si>
  <si>
    <t>फ्योन122</t>
  </si>
  <si>
    <t>फ्योन132</t>
  </si>
  <si>
    <t>फ्योन212</t>
  </si>
  <si>
    <t>फ्योन222</t>
  </si>
  <si>
    <t>फ्योन232</t>
  </si>
  <si>
    <t>फ्योन312</t>
  </si>
  <si>
    <t>फ्योन322</t>
  </si>
  <si>
    <t>फ्योन332</t>
  </si>
  <si>
    <t>फ्योट2</t>
  </si>
  <si>
    <t>फ्योप2</t>
  </si>
  <si>
    <t>फ्यौ12</t>
  </si>
  <si>
    <t>फ्यौ22</t>
  </si>
  <si>
    <t>फ्यौ32</t>
  </si>
  <si>
    <t>फ्यौन12</t>
  </si>
  <si>
    <t>फ्यौन22</t>
  </si>
  <si>
    <t>फ्यौन32</t>
  </si>
  <si>
    <t>फ्यौत2</t>
  </si>
  <si>
    <t>फ्यं112</t>
  </si>
  <si>
    <t>फ्यं122</t>
  </si>
  <si>
    <t>फ्यं132</t>
  </si>
  <si>
    <t>फ्यं212</t>
  </si>
  <si>
    <t>फ्यं222</t>
  </si>
  <si>
    <t>फ्यं232</t>
  </si>
  <si>
    <t>फ्यं312</t>
  </si>
  <si>
    <t>फ्यं322</t>
  </si>
  <si>
    <t>फ्यं42</t>
  </si>
  <si>
    <t>फ्ह1</t>
  </si>
  <si>
    <t>फ्ह11</t>
  </si>
  <si>
    <t>फ्हा2</t>
  </si>
  <si>
    <t>फ्हा21</t>
  </si>
  <si>
    <t>फ्हा3</t>
  </si>
  <si>
    <t>फ्हा31</t>
  </si>
  <si>
    <t>फ्हाइन1</t>
  </si>
  <si>
    <t>फ्हाइन11</t>
  </si>
  <si>
    <t>फ्हाइन2</t>
  </si>
  <si>
    <t>फ्हाइन21</t>
  </si>
  <si>
    <t>फ्हाइन3</t>
  </si>
  <si>
    <t>फ्हाइन31</t>
  </si>
  <si>
    <t>hdhite/ ike</t>
  </si>
  <si>
    <t>फ्हाइ</t>
  </si>
  <si>
    <t>फ्हाइ1</t>
  </si>
  <si>
    <t>फ्हत1</t>
  </si>
  <si>
    <t>फ्हत11</t>
  </si>
  <si>
    <t>फ्हत2</t>
  </si>
  <si>
    <t>फ्हत21</t>
  </si>
  <si>
    <t>फ्हत3</t>
  </si>
  <si>
    <t>फ्हत31</t>
  </si>
  <si>
    <t>फ्हत4</t>
  </si>
  <si>
    <t>फ्हत41</t>
  </si>
  <si>
    <t>फ्हत5</t>
  </si>
  <si>
    <t>फ्हत51</t>
  </si>
  <si>
    <t>फ्हि1</t>
  </si>
  <si>
    <t>फ्हि11</t>
  </si>
  <si>
    <t>फ्हि2</t>
  </si>
  <si>
    <t>फ्हि21</t>
  </si>
  <si>
    <t>फ्हि3</t>
  </si>
  <si>
    <t>फ्हि31</t>
  </si>
  <si>
    <t>फ्हिन1</t>
  </si>
  <si>
    <t>फ्हिन11</t>
  </si>
  <si>
    <t>hdhin21</t>
  </si>
  <si>
    <t>फ्हिन2</t>
  </si>
  <si>
    <t>फ्हिन21</t>
  </si>
  <si>
    <t>ဖှင်္</t>
  </si>
  <si>
    <t>hdhin22</t>
  </si>
  <si>
    <t>फ्हिं2</t>
  </si>
  <si>
    <t>फ्हिं21</t>
  </si>
  <si>
    <t>फ्हिन3</t>
  </si>
  <si>
    <t>फ्हिन31</t>
  </si>
  <si>
    <t>फ्हे?1</t>
  </si>
  <si>
    <t>फ्हे?11</t>
  </si>
  <si>
    <t>फ्हे?2</t>
  </si>
  <si>
    <t>फ्हे?21</t>
  </si>
  <si>
    <t>फ्हु1</t>
  </si>
  <si>
    <t>फ्हु11</t>
  </si>
  <si>
    <t>फ्हु2</t>
  </si>
  <si>
    <t>फ्हु21</t>
  </si>
  <si>
    <t>फ्हु3</t>
  </si>
  <si>
    <t>फ्हु31</t>
  </si>
  <si>
    <t>फ्हुन11</t>
  </si>
  <si>
    <t>फ्हुन111</t>
  </si>
  <si>
    <t>फ्हुन12</t>
  </si>
  <si>
    <t>फ्हुन121</t>
  </si>
  <si>
    <t>फ्हुन13</t>
  </si>
  <si>
    <t>फ्हुन131</t>
  </si>
  <si>
    <t>फ्हुन21</t>
  </si>
  <si>
    <t>फ्हुन211</t>
  </si>
  <si>
    <t>फ्हुन22</t>
  </si>
  <si>
    <t>फ्हुन221</t>
  </si>
  <si>
    <t>फ्हुन23</t>
  </si>
  <si>
    <t>फ्हुन231</t>
  </si>
  <si>
    <t>फ्हुन31</t>
  </si>
  <si>
    <t>फ्हुन311</t>
  </si>
  <si>
    <t>फ्हुन32</t>
  </si>
  <si>
    <t>फ्हुन321</t>
  </si>
  <si>
    <t>फ्हुन33</t>
  </si>
  <si>
    <t>फ्हुन331</t>
  </si>
  <si>
    <t>फ्हुत1</t>
  </si>
  <si>
    <t>फ्हुत11</t>
  </si>
  <si>
    <t>फ्हुत2</t>
  </si>
  <si>
    <t>फ्हुत21</t>
  </si>
  <si>
    <t>फ्हे1</t>
  </si>
  <si>
    <t>फ्हे11</t>
  </si>
  <si>
    <t>फ्हे2</t>
  </si>
  <si>
    <t>फ्हे21</t>
  </si>
  <si>
    <t>फ्हे3</t>
  </si>
  <si>
    <t>फ्हे31</t>
  </si>
  <si>
    <t>ဖှယ့်</t>
  </si>
  <si>
    <t>फ्हे³¹11</t>
  </si>
  <si>
    <t>फ्हे³¹111</t>
  </si>
  <si>
    <t>फ्हे³¹12</t>
  </si>
  <si>
    <t>फ्हे³¹121</t>
  </si>
  <si>
    <t>फ्हे³¹13</t>
  </si>
  <si>
    <t>फ्हे³¹131</t>
  </si>
  <si>
    <t>फ्हे³¹21</t>
  </si>
  <si>
    <t>फ्हे³¹211</t>
  </si>
  <si>
    <t>फ्हे³¹22</t>
  </si>
  <si>
    <t>फ्हे³¹221</t>
  </si>
  <si>
    <t>फ्हे³¹23</t>
  </si>
  <si>
    <t>फ्हे³¹231</t>
  </si>
  <si>
    <t>फ्हेत</t>
  </si>
  <si>
    <t>फ्हेत1</t>
  </si>
  <si>
    <t>फ्है1</t>
  </si>
  <si>
    <t>फ्है11</t>
  </si>
  <si>
    <t>फ्है2</t>
  </si>
  <si>
    <t>फ्है21</t>
  </si>
  <si>
    <t>फ्हैन11</t>
  </si>
  <si>
    <t>फ्हैन111</t>
  </si>
  <si>
    <t>फ्हैन12</t>
  </si>
  <si>
    <t>फ्हैन121</t>
  </si>
  <si>
    <t>फ्हैन13</t>
  </si>
  <si>
    <t>फ्हैन131</t>
  </si>
  <si>
    <t>फ्हैम1</t>
  </si>
  <si>
    <t>फ्हैम11</t>
  </si>
  <si>
    <t>फ्हैम2</t>
  </si>
  <si>
    <t>फ्हैम21</t>
  </si>
  <si>
    <t>फ्हैम3</t>
  </si>
  <si>
    <t>फ्हैम31</t>
  </si>
  <si>
    <t>फ्हो1</t>
  </si>
  <si>
    <t>फ्हो11</t>
  </si>
  <si>
    <t>फ्हो2</t>
  </si>
  <si>
    <t>फ्हो21</t>
  </si>
  <si>
    <t>फ्हो3</t>
  </si>
  <si>
    <t>फ्हो31</t>
  </si>
  <si>
    <t>फ्होन11</t>
  </si>
  <si>
    <t>फ्होन111</t>
  </si>
  <si>
    <t>फ्होन12</t>
  </si>
  <si>
    <t>फ्होन121</t>
  </si>
  <si>
    <t>फ्होन13</t>
  </si>
  <si>
    <t>फ्होन131</t>
  </si>
  <si>
    <t>फ्होन21</t>
  </si>
  <si>
    <t>फ्होन211</t>
  </si>
  <si>
    <t>फ्होन22</t>
  </si>
  <si>
    <t>फ्होन221</t>
  </si>
  <si>
    <t>फ्होन23</t>
  </si>
  <si>
    <t>फ्होन231</t>
  </si>
  <si>
    <t>फ्होन31</t>
  </si>
  <si>
    <t>फ्होन311</t>
  </si>
  <si>
    <t>फ्होन32</t>
  </si>
  <si>
    <t>फ्होन321</t>
  </si>
  <si>
    <t>फ्होन33</t>
  </si>
  <si>
    <t>फ्होन331</t>
  </si>
  <si>
    <t>फ्होट</t>
  </si>
  <si>
    <t>फ्होट1</t>
  </si>
  <si>
    <t>फ्होप</t>
  </si>
  <si>
    <t>फ्होप1</t>
  </si>
  <si>
    <t>फ्हौ1</t>
  </si>
  <si>
    <t>फ्हौ11</t>
  </si>
  <si>
    <t>फ्हौ2</t>
  </si>
  <si>
    <t>फ्हौ21</t>
  </si>
  <si>
    <t>फ्हौ3</t>
  </si>
  <si>
    <t>फ्हौ31</t>
  </si>
  <si>
    <t>फ्हौन1</t>
  </si>
  <si>
    <t>फ्हौन11</t>
  </si>
  <si>
    <t>फ्हौन2</t>
  </si>
  <si>
    <t>फ्हौन21</t>
  </si>
  <si>
    <t>फ्हौन3</t>
  </si>
  <si>
    <t>फ्हौन31</t>
  </si>
  <si>
    <t>फ्हौत</t>
  </si>
  <si>
    <t>फ्हौत1</t>
  </si>
  <si>
    <t>फ्हं11</t>
  </si>
  <si>
    <t>फ्हं111</t>
  </si>
  <si>
    <t>फ्हं12</t>
  </si>
  <si>
    <t>फ्हं121</t>
  </si>
  <si>
    <t>फ्हं13</t>
  </si>
  <si>
    <t>फ्हं131</t>
  </si>
  <si>
    <t>फ्हं21</t>
  </si>
  <si>
    <t>फ्हं211</t>
  </si>
  <si>
    <t>फ्हं22</t>
  </si>
  <si>
    <t>फ्हं221</t>
  </si>
  <si>
    <t>फ्हं23</t>
  </si>
  <si>
    <t>फ्हं231</t>
  </si>
  <si>
    <t>फ्हं31</t>
  </si>
  <si>
    <t>फ्हं311</t>
  </si>
  <si>
    <t>फ्हं32</t>
  </si>
  <si>
    <t>फ्हं321</t>
  </si>
  <si>
    <t>फ्हं4</t>
  </si>
  <si>
    <t>फ्हं41</t>
  </si>
  <si>
    <t>फ्व1</t>
  </si>
  <si>
    <t>फ्व11</t>
  </si>
  <si>
    <t>फ्वा21</t>
  </si>
  <si>
    <t>फ्वा31</t>
  </si>
  <si>
    <t>फ्वाइन11</t>
  </si>
  <si>
    <t>फ्वाइन21</t>
  </si>
  <si>
    <t>फ्वाइन31</t>
  </si>
  <si>
    <t>dhwite/ ike</t>
  </si>
  <si>
    <t>फ्वाइ</t>
  </si>
  <si>
    <t>फुत11</t>
  </si>
  <si>
    <t>फुत21</t>
  </si>
  <si>
    <t>फ्वत31</t>
  </si>
  <si>
    <t>फ्वत41</t>
  </si>
  <si>
    <t>फ्वत51</t>
  </si>
  <si>
    <t>फ्वि11</t>
  </si>
  <si>
    <t>फ्वि21</t>
  </si>
  <si>
    <t>फ्वि31</t>
  </si>
  <si>
    <t>फ्विन11</t>
  </si>
  <si>
    <t>dhwin21</t>
  </si>
  <si>
    <t>फ्विन21</t>
  </si>
  <si>
    <t>ဖွင်္</t>
  </si>
  <si>
    <t>dhwin22</t>
  </si>
  <si>
    <t>फ्विं2</t>
  </si>
  <si>
    <t>फ्विं21</t>
  </si>
  <si>
    <t>फ्विन31</t>
  </si>
  <si>
    <t>फ्वे?1</t>
  </si>
  <si>
    <t>फ्वे?11</t>
  </si>
  <si>
    <t>फ्वे?2</t>
  </si>
  <si>
    <t>फ्वे?21</t>
  </si>
  <si>
    <t>फ्वु11</t>
  </si>
  <si>
    <t>फ्वु21</t>
  </si>
  <si>
    <t>फ्वु31</t>
  </si>
  <si>
    <t>फुन111</t>
  </si>
  <si>
    <t>फुन121</t>
  </si>
  <si>
    <t>फुन131</t>
  </si>
  <si>
    <t>फुन211</t>
  </si>
  <si>
    <t>फुन221</t>
  </si>
  <si>
    <t>फुन231</t>
  </si>
  <si>
    <t>फुन311</t>
  </si>
  <si>
    <t>फुन321</t>
  </si>
  <si>
    <t>फुन331</t>
  </si>
  <si>
    <t>फुत12</t>
  </si>
  <si>
    <t>फुत22</t>
  </si>
  <si>
    <t>फ्वे11</t>
  </si>
  <si>
    <t>फ्वे21</t>
  </si>
  <si>
    <t>फ्वे31</t>
  </si>
  <si>
    <t>ဖွယ့်</t>
  </si>
  <si>
    <t>फ्वे³¹111</t>
  </si>
  <si>
    <t>फ्वे³¹121</t>
  </si>
  <si>
    <t>फ्वे³¹131</t>
  </si>
  <si>
    <t>फ्वे³¹211</t>
  </si>
  <si>
    <t>फ्वे³¹221</t>
  </si>
  <si>
    <t>फ्वे³¹231</t>
  </si>
  <si>
    <t>फ्वेत1</t>
  </si>
  <si>
    <t>फ्वै11</t>
  </si>
  <si>
    <t>फ्वै21</t>
  </si>
  <si>
    <t>फ्वैन111</t>
  </si>
  <si>
    <t>फ्वैन121</t>
  </si>
  <si>
    <t>फ्वैन131</t>
  </si>
  <si>
    <t>फ्वैम11</t>
  </si>
  <si>
    <t>फ्वैम21</t>
  </si>
  <si>
    <t>फ्वैम31</t>
  </si>
  <si>
    <t>फ्वो11</t>
  </si>
  <si>
    <t>फ्वो21</t>
  </si>
  <si>
    <t>फ्वो31</t>
  </si>
  <si>
    <t>फ्वोन111</t>
  </si>
  <si>
    <t>फ्वोन121</t>
  </si>
  <si>
    <t>फ्वोन131</t>
  </si>
  <si>
    <t>फ्वोन211</t>
  </si>
  <si>
    <t>फ्वोन221</t>
  </si>
  <si>
    <t>फ्वोन231</t>
  </si>
  <si>
    <t>फ्वोन311</t>
  </si>
  <si>
    <t>फ्वोन321</t>
  </si>
  <si>
    <t>फ्वोन331</t>
  </si>
  <si>
    <t>फ्वोट1</t>
  </si>
  <si>
    <t>फ्वोप1</t>
  </si>
  <si>
    <t>फ्वौ11</t>
  </si>
  <si>
    <t>फ्वौ21</t>
  </si>
  <si>
    <t>फ्वौ31</t>
  </si>
  <si>
    <t>फ्वौन11</t>
  </si>
  <si>
    <t>फ्वौन21</t>
  </si>
  <si>
    <t>फ्वौन31</t>
  </si>
  <si>
    <t>फ्वौत1</t>
  </si>
  <si>
    <t>फुन112</t>
  </si>
  <si>
    <t>फुन122</t>
  </si>
  <si>
    <t>फुन132</t>
  </si>
  <si>
    <t>फुन212</t>
  </si>
  <si>
    <t>फुन222</t>
  </si>
  <si>
    <t>फुन232</t>
  </si>
  <si>
    <t>फुन312</t>
  </si>
  <si>
    <t>फुन322</t>
  </si>
  <si>
    <t>फ्वं41</t>
  </si>
  <si>
    <t>फ्हव1</t>
  </si>
  <si>
    <t>फ्हव11</t>
  </si>
  <si>
    <t>फ्हवा2</t>
  </si>
  <si>
    <t>फ्हवा21</t>
  </si>
  <si>
    <t>फ्हवा3</t>
  </si>
  <si>
    <t>फ्हवा31</t>
  </si>
  <si>
    <t>फ्हवाइन1</t>
  </si>
  <si>
    <t>फ्हवाइन11</t>
  </si>
  <si>
    <t>फ्हवाइन2</t>
  </si>
  <si>
    <t>फ्हवाइन21</t>
  </si>
  <si>
    <t>फ्हवाइन3</t>
  </si>
  <si>
    <t>फ्हवाइन31</t>
  </si>
  <si>
    <t>फ्हवाइ</t>
  </si>
  <si>
    <t>फ्हवाइ1</t>
  </si>
  <si>
    <t>फ्हवत1</t>
  </si>
  <si>
    <t>फ्हवत11</t>
  </si>
  <si>
    <t>फ्हवत2</t>
  </si>
  <si>
    <t>फ्हवत21</t>
  </si>
  <si>
    <t>फ्हवत3</t>
  </si>
  <si>
    <t>फ्हवत31</t>
  </si>
  <si>
    <t>फ्हवत4</t>
  </si>
  <si>
    <t>फ्हवत41</t>
  </si>
  <si>
    <t>फ्हवत5</t>
  </si>
  <si>
    <t>फ्हवत51</t>
  </si>
  <si>
    <t>फ्हवि1</t>
  </si>
  <si>
    <t>फ्हवि11</t>
  </si>
  <si>
    <t>फ्हवि2</t>
  </si>
  <si>
    <t>फ्हवि21</t>
  </si>
  <si>
    <t>फ्हवि3</t>
  </si>
  <si>
    <t>फ्हवि31</t>
  </si>
  <si>
    <t>फ्हविन1</t>
  </si>
  <si>
    <t>फ्हविन11</t>
  </si>
  <si>
    <t>फ्हविन2</t>
  </si>
  <si>
    <t>फ्हविन21</t>
  </si>
  <si>
    <t>ဖွှင်္</t>
  </si>
  <si>
    <t>फ्हविं2</t>
  </si>
  <si>
    <t>फ्हविं21</t>
  </si>
  <si>
    <t>फ्हविन3</t>
  </si>
  <si>
    <t>फ्हविन31</t>
  </si>
  <si>
    <t>फ्हवे?1</t>
  </si>
  <si>
    <t>फ्हवे?11</t>
  </si>
  <si>
    <t>फ्हवे?2</t>
  </si>
  <si>
    <t>फ्हवे?21</t>
  </si>
  <si>
    <t>फ्हवु1</t>
  </si>
  <si>
    <t>फ्हवु11</t>
  </si>
  <si>
    <t>फ्हवु2</t>
  </si>
  <si>
    <t>फ्हवु21</t>
  </si>
  <si>
    <t>फ्हवु3</t>
  </si>
  <si>
    <t>फ्हवु31</t>
  </si>
  <si>
    <t>फुन113</t>
  </si>
  <si>
    <t>फुन123</t>
  </si>
  <si>
    <t>फुन133</t>
  </si>
  <si>
    <t>फुन213</t>
  </si>
  <si>
    <t>फुन223</t>
  </si>
  <si>
    <t>फुन233</t>
  </si>
  <si>
    <t>फुन313</t>
  </si>
  <si>
    <t>फुन323</t>
  </si>
  <si>
    <t>फुन332</t>
  </si>
  <si>
    <t>फुत13</t>
  </si>
  <si>
    <t>फुत23</t>
  </si>
  <si>
    <t>फ्हवे1</t>
  </si>
  <si>
    <t>फ्हवे11</t>
  </si>
  <si>
    <t>फ्हवे2</t>
  </si>
  <si>
    <t>फ्हवे21</t>
  </si>
  <si>
    <t>फ्हवे3</t>
  </si>
  <si>
    <t>फ्हवे31</t>
  </si>
  <si>
    <t>ဖွှယ့်</t>
  </si>
  <si>
    <t>फ्हवे³¹11</t>
  </si>
  <si>
    <t>फ्हवे³¹111</t>
  </si>
  <si>
    <t>फ्हवे³¹12</t>
  </si>
  <si>
    <t>फ्हवे³¹121</t>
  </si>
  <si>
    <t>फ्हवे³¹13</t>
  </si>
  <si>
    <t>फ्हवे³¹131</t>
  </si>
  <si>
    <t>फ्हवे³¹21</t>
  </si>
  <si>
    <t>फ्हवे³¹211</t>
  </si>
  <si>
    <t>फ्हवे³¹22</t>
  </si>
  <si>
    <t>फ्हवे³¹221</t>
  </si>
  <si>
    <t>फ्हवे³¹23</t>
  </si>
  <si>
    <t>फ्हवे³¹231</t>
  </si>
  <si>
    <t>फ्हवेत</t>
  </si>
  <si>
    <t>फ्हवेत1</t>
  </si>
  <si>
    <t>फ्हवै1</t>
  </si>
  <si>
    <t>फ्हवै11</t>
  </si>
  <si>
    <t>फ्हवै2</t>
  </si>
  <si>
    <t>फ्हवै21</t>
  </si>
  <si>
    <t>फ्हवैन11</t>
  </si>
  <si>
    <t>फ्हवैन111</t>
  </si>
  <si>
    <t>फ्हवैन12</t>
  </si>
  <si>
    <t>फ्हवैन121</t>
  </si>
  <si>
    <t>फ्हवैन13</t>
  </si>
  <si>
    <t>फ्हवैन131</t>
  </si>
  <si>
    <t>फ्हवैम1</t>
  </si>
  <si>
    <t>फ्हवैम11</t>
  </si>
  <si>
    <t>फ्हवैम2</t>
  </si>
  <si>
    <t>फ्हवैम21</t>
  </si>
  <si>
    <t>फ्हवैम3</t>
  </si>
  <si>
    <t>फ्हवैम31</t>
  </si>
  <si>
    <t>फ्हवो1</t>
  </si>
  <si>
    <t>फ्हवो11</t>
  </si>
  <si>
    <t>फ्हवो2</t>
  </si>
  <si>
    <t>फ्हवो21</t>
  </si>
  <si>
    <t>फ्हवो3</t>
  </si>
  <si>
    <t>फ्हवो31</t>
  </si>
  <si>
    <t>फ्हवोन11</t>
  </si>
  <si>
    <t>फ्हवोन111</t>
  </si>
  <si>
    <t>फ्हवोन12</t>
  </si>
  <si>
    <t>फ्हवोन121</t>
  </si>
  <si>
    <t>फ्हवोन13</t>
  </si>
  <si>
    <t>फ्हवोन131</t>
  </si>
  <si>
    <t>फ्हवोन21</t>
  </si>
  <si>
    <t>फ्हवोन211</t>
  </si>
  <si>
    <t>फ्हवोन22</t>
  </si>
  <si>
    <t>फ्हवोन221</t>
  </si>
  <si>
    <t>फ्हवोन23</t>
  </si>
  <si>
    <t>फ्हवोन231</t>
  </si>
  <si>
    <t>फ्हवोन31</t>
  </si>
  <si>
    <t>फ्हवोन311</t>
  </si>
  <si>
    <t>फ्हवोन32</t>
  </si>
  <si>
    <t>फ्हवोन321</t>
  </si>
  <si>
    <t>फ्हवोन33</t>
  </si>
  <si>
    <t>फ्हवोन331</t>
  </si>
  <si>
    <t>फ्हवोट</t>
  </si>
  <si>
    <t>फ्हवोट1</t>
  </si>
  <si>
    <t>फ्हवोप</t>
  </si>
  <si>
    <t>फ्हवोप1</t>
  </si>
  <si>
    <t>फ्हवौ1</t>
  </si>
  <si>
    <t>फ्हवौ11</t>
  </si>
  <si>
    <t>फ्हवौ2</t>
  </si>
  <si>
    <t>फ्हवौ21</t>
  </si>
  <si>
    <t>फ्हवौ3</t>
  </si>
  <si>
    <t>फ्हवौ31</t>
  </si>
  <si>
    <t>फ्हवौन1</t>
  </si>
  <si>
    <t>फ्हवौन11</t>
  </si>
  <si>
    <t>फ्हवौन2</t>
  </si>
  <si>
    <t>फ्हवौन21</t>
  </si>
  <si>
    <t>फ्हवौन3</t>
  </si>
  <si>
    <t>फ्हवौन31</t>
  </si>
  <si>
    <t>फ्हवौत</t>
  </si>
  <si>
    <t>फ्हवौत1</t>
  </si>
  <si>
    <t>फ्हवं11</t>
  </si>
  <si>
    <t>फ्हवं111</t>
  </si>
  <si>
    <t>फ्हवं12</t>
  </si>
  <si>
    <t>फ्हवं121</t>
  </si>
  <si>
    <t>फ्हवं13</t>
  </si>
  <si>
    <t>फ्हवं131</t>
  </si>
  <si>
    <t>फ्हवं21</t>
  </si>
  <si>
    <t>फ्हवं211</t>
  </si>
  <si>
    <t>फ्हवं22</t>
  </si>
  <si>
    <t>फ्हवं221</t>
  </si>
  <si>
    <t>फ्हवं23</t>
  </si>
  <si>
    <t>फ्हवं231</t>
  </si>
  <si>
    <t>फ्हवं31</t>
  </si>
  <si>
    <t>फ्हवं311</t>
  </si>
  <si>
    <t>फ्हवं32</t>
  </si>
  <si>
    <t>फ्हवं321</t>
  </si>
  <si>
    <t>फ्हवं4</t>
  </si>
  <si>
    <t>फ्हवं41</t>
  </si>
  <si>
    <t>ब्य1</t>
  </si>
  <si>
    <t>ब्य11</t>
  </si>
  <si>
    <t>ब्या21</t>
  </si>
  <si>
    <t>ब्या31</t>
  </si>
  <si>
    <t>ब्याइन11</t>
  </si>
  <si>
    <t>ब्याइन21</t>
  </si>
  <si>
    <t>ब्याइन31</t>
  </si>
  <si>
    <t>nyite/ ike</t>
  </si>
  <si>
    <t>ब्याइ</t>
  </si>
  <si>
    <t>ब्यत11</t>
  </si>
  <si>
    <t>ब्यत21</t>
  </si>
  <si>
    <t>ब्यत31</t>
  </si>
  <si>
    <t>ब्यत41</t>
  </si>
  <si>
    <t>ब्यत51</t>
  </si>
  <si>
    <t>ब्यि11</t>
  </si>
  <si>
    <t>ब्यि21</t>
  </si>
  <si>
    <t>ब्यि31</t>
  </si>
  <si>
    <t>ब्यिन11</t>
  </si>
  <si>
    <t>nyin21</t>
  </si>
  <si>
    <t>ब्यिन21</t>
  </si>
  <si>
    <t>ဗျင်္</t>
  </si>
  <si>
    <t>nyin22</t>
  </si>
  <si>
    <t>ब्यिं2</t>
  </si>
  <si>
    <t>ब्यिं21</t>
  </si>
  <si>
    <t>ब्यिन31</t>
  </si>
  <si>
    <t>ब्ये?1</t>
  </si>
  <si>
    <t>ब्ये?11</t>
  </si>
  <si>
    <t>ब्ये?2</t>
  </si>
  <si>
    <t>ब्ये?21</t>
  </si>
  <si>
    <t>ब्यु11</t>
  </si>
  <si>
    <t>ब्यु21</t>
  </si>
  <si>
    <t>ब्यु31</t>
  </si>
  <si>
    <t>ब्युन111</t>
  </si>
  <si>
    <t>ब्युन121</t>
  </si>
  <si>
    <t>ब्युन131</t>
  </si>
  <si>
    <t>ब्युन211</t>
  </si>
  <si>
    <t>ब्युन221</t>
  </si>
  <si>
    <t>ब्युन231</t>
  </si>
  <si>
    <t>ब्युन311</t>
  </si>
  <si>
    <t>ब्युन321</t>
  </si>
  <si>
    <t>ब्युन331</t>
  </si>
  <si>
    <t>ब्युत11</t>
  </si>
  <si>
    <t>ब्युत21</t>
  </si>
  <si>
    <t>ब्ये11</t>
  </si>
  <si>
    <t>ब्ये21</t>
  </si>
  <si>
    <t>ब्ये31</t>
  </si>
  <si>
    <t>ဗျယ့်</t>
  </si>
  <si>
    <t>ब्ये³¹111</t>
  </si>
  <si>
    <t>ब्ये³¹121</t>
  </si>
  <si>
    <t>ब्ये³¹131</t>
  </si>
  <si>
    <t>ब्ये³¹211</t>
  </si>
  <si>
    <t>ब्ये³¹221</t>
  </si>
  <si>
    <t>ब्ये³¹231</t>
  </si>
  <si>
    <t>ब्येत1</t>
  </si>
  <si>
    <t>ब्यै11</t>
  </si>
  <si>
    <t>ब्यै21</t>
  </si>
  <si>
    <t>ब्यैन111</t>
  </si>
  <si>
    <t>ब्यैन121</t>
  </si>
  <si>
    <t>ब्यैन131</t>
  </si>
  <si>
    <t>ब्यैम11</t>
  </si>
  <si>
    <t>ब्यैम21</t>
  </si>
  <si>
    <t>ब्यैम31</t>
  </si>
  <si>
    <t>ब्यो11</t>
  </si>
  <si>
    <t>ब्यो21</t>
  </si>
  <si>
    <t>ब्यो31</t>
  </si>
  <si>
    <t>ब्योन111</t>
  </si>
  <si>
    <t>ब्योन121</t>
  </si>
  <si>
    <t>ब्योन131</t>
  </si>
  <si>
    <t>ब्योन211</t>
  </si>
  <si>
    <t>ब्योन221</t>
  </si>
  <si>
    <t>ब्योन231</t>
  </si>
  <si>
    <t>ब्योन311</t>
  </si>
  <si>
    <t>ब्योन321</t>
  </si>
  <si>
    <t>ब्योन331</t>
  </si>
  <si>
    <t>ब्योट1</t>
  </si>
  <si>
    <t>ब्योप1</t>
  </si>
  <si>
    <t>ब्यौ11</t>
  </si>
  <si>
    <t>ब्यौ21</t>
  </si>
  <si>
    <t>ब्यौ31</t>
  </si>
  <si>
    <t>ब्यौन11</t>
  </si>
  <si>
    <t>ब्यौन21</t>
  </si>
  <si>
    <t>ब्यौन31</t>
  </si>
  <si>
    <t>ब्यौत1</t>
  </si>
  <si>
    <t>ब्यं111</t>
  </si>
  <si>
    <t>ब्यं121</t>
  </si>
  <si>
    <t>ब्यं131</t>
  </si>
  <si>
    <t>ब्यं211</t>
  </si>
  <si>
    <t>ब्यं221</t>
  </si>
  <si>
    <t>ब्यं231</t>
  </si>
  <si>
    <t>ब्यं311</t>
  </si>
  <si>
    <t>ब्यं321</t>
  </si>
  <si>
    <t>ब्यं41</t>
  </si>
  <si>
    <t>ब्य12</t>
  </si>
  <si>
    <t>ब्या22</t>
  </si>
  <si>
    <t>ब्या32</t>
  </si>
  <si>
    <t>ब्याइन12</t>
  </si>
  <si>
    <t>ब्याइन22</t>
  </si>
  <si>
    <t>ब्याइन32</t>
  </si>
  <si>
    <t>ब्यत12</t>
  </si>
  <si>
    <t>ब्यत22</t>
  </si>
  <si>
    <t>ब्यत32</t>
  </si>
  <si>
    <t>ब्यत42</t>
  </si>
  <si>
    <t>ब्यत52</t>
  </si>
  <si>
    <t>ब्यि12</t>
  </si>
  <si>
    <t>ब्यि22</t>
  </si>
  <si>
    <t>ब्यि32</t>
  </si>
  <si>
    <t>ब्यिन12</t>
  </si>
  <si>
    <t>ब्यिन22</t>
  </si>
  <si>
    <t>ဗြင်္</t>
  </si>
  <si>
    <t>ब्यिं22</t>
  </si>
  <si>
    <t>ब्यिन32</t>
  </si>
  <si>
    <t>ब्ये?12</t>
  </si>
  <si>
    <t>ब्ये?22</t>
  </si>
  <si>
    <t>ब्यु12</t>
  </si>
  <si>
    <t>ब्यु22</t>
  </si>
  <si>
    <t>ब्यु32</t>
  </si>
  <si>
    <t>ब्युन112</t>
  </si>
  <si>
    <t>ब्युन122</t>
  </si>
  <si>
    <t>ब्युन132</t>
  </si>
  <si>
    <t>ब्युन212</t>
  </si>
  <si>
    <t>ब्युन222</t>
  </si>
  <si>
    <t>ब्युन232</t>
  </si>
  <si>
    <t>ब्युन312</t>
  </si>
  <si>
    <t>ब्युन322</t>
  </si>
  <si>
    <t>ब्युन332</t>
  </si>
  <si>
    <t>ब्युत12</t>
  </si>
  <si>
    <t>ब्युत22</t>
  </si>
  <si>
    <t>ब्ये12</t>
  </si>
  <si>
    <t>ब्ये22</t>
  </si>
  <si>
    <t>ब्ये32</t>
  </si>
  <si>
    <t>ဗြယ့်</t>
  </si>
  <si>
    <t>ब्ये³¹112</t>
  </si>
  <si>
    <t>ब्ये³¹122</t>
  </si>
  <si>
    <t>ब्ये³¹132</t>
  </si>
  <si>
    <t>ब्ये³¹212</t>
  </si>
  <si>
    <t>ब्ये³¹222</t>
  </si>
  <si>
    <t>ब्ये³¹232</t>
  </si>
  <si>
    <t>ब्येत2</t>
  </si>
  <si>
    <t>ब्यै12</t>
  </si>
  <si>
    <t>ब्यै22</t>
  </si>
  <si>
    <t>ब्यैन112</t>
  </si>
  <si>
    <t>ब्यैन122</t>
  </si>
  <si>
    <t>ब्यैन132</t>
  </si>
  <si>
    <t>ब्यैम12</t>
  </si>
  <si>
    <t>ब्यैम22</t>
  </si>
  <si>
    <t>ब्यैम32</t>
  </si>
  <si>
    <t>ब्यो12</t>
  </si>
  <si>
    <t>ब्यो22</t>
  </si>
  <si>
    <t>ब्यो32</t>
  </si>
  <si>
    <t>ब्योन112</t>
  </si>
  <si>
    <t>ब्योन122</t>
  </si>
  <si>
    <t>ब्योन132</t>
  </si>
  <si>
    <t>ब्योन212</t>
  </si>
  <si>
    <t>ब्योन222</t>
  </si>
  <si>
    <t>ब्योन232</t>
  </si>
  <si>
    <t>ब्योन312</t>
  </si>
  <si>
    <t>ब्योन322</t>
  </si>
  <si>
    <t>ब्योन332</t>
  </si>
  <si>
    <t>ब्योट2</t>
  </si>
  <si>
    <t>ब्योप2</t>
  </si>
  <si>
    <t>ब्यौ12</t>
  </si>
  <si>
    <t>ब्यौ22</t>
  </si>
  <si>
    <t>ब्यौ32</t>
  </si>
  <si>
    <t>ब्यौन12</t>
  </si>
  <si>
    <t>ब्यौन22</t>
  </si>
  <si>
    <t>ब्यौन32</t>
  </si>
  <si>
    <t>ब्यौत2</t>
  </si>
  <si>
    <t>ब्यं112</t>
  </si>
  <si>
    <t>ब्यं122</t>
  </si>
  <si>
    <t>ब्यं132</t>
  </si>
  <si>
    <t>ब्यं212</t>
  </si>
  <si>
    <t>ब्यं222</t>
  </si>
  <si>
    <t>ब्यं232</t>
  </si>
  <si>
    <t>ब्यं312</t>
  </si>
  <si>
    <t>ब्यं322</t>
  </si>
  <si>
    <t>ब्यं42</t>
  </si>
  <si>
    <t>ब्ह1</t>
  </si>
  <si>
    <t>ब्ह11</t>
  </si>
  <si>
    <t>ब्हा2</t>
  </si>
  <si>
    <t>ब्हा21</t>
  </si>
  <si>
    <t>ब्हा3</t>
  </si>
  <si>
    <t>ब्हा31</t>
  </si>
  <si>
    <t>ब्हाइन1</t>
  </si>
  <si>
    <t>ब्हाइन11</t>
  </si>
  <si>
    <t>ब्हाइन2</t>
  </si>
  <si>
    <t>ब्हाइन21</t>
  </si>
  <si>
    <t>ब्हाइन3</t>
  </si>
  <si>
    <t>ब्हाइन31</t>
  </si>
  <si>
    <t>hnite/ ike</t>
  </si>
  <si>
    <t>ब्हाइ</t>
  </si>
  <si>
    <t>ब्हाइ1</t>
  </si>
  <si>
    <t>ब्हत1</t>
  </si>
  <si>
    <t>ब्हत11</t>
  </si>
  <si>
    <t>ब्हत2</t>
  </si>
  <si>
    <t>ब्हत21</t>
  </si>
  <si>
    <t>ब्हत3</t>
  </si>
  <si>
    <t>ब्हत31</t>
  </si>
  <si>
    <t>ब्हत4</t>
  </si>
  <si>
    <t>ब्हत41</t>
  </si>
  <si>
    <t>ब्हत5</t>
  </si>
  <si>
    <t>ब्हत51</t>
  </si>
  <si>
    <t>ब्हि1</t>
  </si>
  <si>
    <t>ब्हि11</t>
  </si>
  <si>
    <t>ब्हि2</t>
  </si>
  <si>
    <t>ब्हि21</t>
  </si>
  <si>
    <t>ब्हि3</t>
  </si>
  <si>
    <t>ब्हि31</t>
  </si>
  <si>
    <t>ब्हिन1</t>
  </si>
  <si>
    <t>ब्हिन11</t>
  </si>
  <si>
    <t>hnin21</t>
  </si>
  <si>
    <t>ब्हिन2</t>
  </si>
  <si>
    <t>ब्हिन21</t>
  </si>
  <si>
    <t>ဗှင်္</t>
  </si>
  <si>
    <t>hnin22</t>
  </si>
  <si>
    <t>ब्हिं2</t>
  </si>
  <si>
    <t>ब्हिं21</t>
  </si>
  <si>
    <t>ब्हिन3</t>
  </si>
  <si>
    <t>ब्हिन31</t>
  </si>
  <si>
    <t>ब्हे?1</t>
  </si>
  <si>
    <t>ब्हे?11</t>
  </si>
  <si>
    <t>ब्हे?2</t>
  </si>
  <si>
    <t>ब्हे?21</t>
  </si>
  <si>
    <t>ब्हु1</t>
  </si>
  <si>
    <t>ब्हु11</t>
  </si>
  <si>
    <t>ब्हु2</t>
  </si>
  <si>
    <t>ब्हु21</t>
  </si>
  <si>
    <t>ब्हु3</t>
  </si>
  <si>
    <t>ब्हु31</t>
  </si>
  <si>
    <t>ब्हुन11</t>
  </si>
  <si>
    <t>ब्हुन111</t>
  </si>
  <si>
    <t>ब्हुन12</t>
  </si>
  <si>
    <t>ब्हुन121</t>
  </si>
  <si>
    <t>ब्हुन13</t>
  </si>
  <si>
    <t>ब्हुन131</t>
  </si>
  <si>
    <t>ब्हुन21</t>
  </si>
  <si>
    <t>ब्हुन211</t>
  </si>
  <si>
    <t>ब्हुन22</t>
  </si>
  <si>
    <t>ब्हुन221</t>
  </si>
  <si>
    <t>ब्हुन23</t>
  </si>
  <si>
    <t>ब्हुन231</t>
  </si>
  <si>
    <t>ब्हुन31</t>
  </si>
  <si>
    <t>ब्हुन311</t>
  </si>
  <si>
    <t>ब्हुन32</t>
  </si>
  <si>
    <t>ब्हुन321</t>
  </si>
  <si>
    <t>ब्हुन33</t>
  </si>
  <si>
    <t>ब्हुन331</t>
  </si>
  <si>
    <t>ब्हुत1</t>
  </si>
  <si>
    <t>ब्हुत11</t>
  </si>
  <si>
    <t>ब्हुत2</t>
  </si>
  <si>
    <t>ब्हुत21</t>
  </si>
  <si>
    <t>ब्हे1</t>
  </si>
  <si>
    <t>ब्हे11</t>
  </si>
  <si>
    <t>ब्हे2</t>
  </si>
  <si>
    <t>ब्हे21</t>
  </si>
  <si>
    <t>ब्हे3</t>
  </si>
  <si>
    <t>ब्हे31</t>
  </si>
  <si>
    <t>ဗှယ့်</t>
  </si>
  <si>
    <t>ब्हे³¹11</t>
  </si>
  <si>
    <t>ब्हे³¹111</t>
  </si>
  <si>
    <t>ब्हे³¹12</t>
  </si>
  <si>
    <t>ब्हे³¹121</t>
  </si>
  <si>
    <t>ब्हे³¹13</t>
  </si>
  <si>
    <t>ब्हे³¹131</t>
  </si>
  <si>
    <t>ब्हे³¹21</t>
  </si>
  <si>
    <t>ब्हे³¹211</t>
  </si>
  <si>
    <t>ब्हे³¹22</t>
  </si>
  <si>
    <t>ब्हे³¹221</t>
  </si>
  <si>
    <t>ब्हे³¹23</t>
  </si>
  <si>
    <t>ब्हे³¹231</t>
  </si>
  <si>
    <t>ब्हेत</t>
  </si>
  <si>
    <t>ब्हेत1</t>
  </si>
  <si>
    <t>ब्है1</t>
  </si>
  <si>
    <t>ब्है11</t>
  </si>
  <si>
    <t>ब्है2</t>
  </si>
  <si>
    <t>ब्है21</t>
  </si>
  <si>
    <t>ब्हैन11</t>
  </si>
  <si>
    <t>ब्हैन111</t>
  </si>
  <si>
    <t>ब्हैन12</t>
  </si>
  <si>
    <t>ब्हैन121</t>
  </si>
  <si>
    <t>ब्हैन13</t>
  </si>
  <si>
    <t>ब्हैन131</t>
  </si>
  <si>
    <t>ब्हैम1</t>
  </si>
  <si>
    <t>ब्हैम11</t>
  </si>
  <si>
    <t>ब्हैम2</t>
  </si>
  <si>
    <t>ब्हैम21</t>
  </si>
  <si>
    <t>ब्हैम3</t>
  </si>
  <si>
    <t>ब्हैम31</t>
  </si>
  <si>
    <t>ब्हो1</t>
  </si>
  <si>
    <t>ब्हो11</t>
  </si>
  <si>
    <t>ब्हो2</t>
  </si>
  <si>
    <t>ब्हो21</t>
  </si>
  <si>
    <t>ब्हो3</t>
  </si>
  <si>
    <t>ब्हो31</t>
  </si>
  <si>
    <t>ब्होन11</t>
  </si>
  <si>
    <t>ब्होन111</t>
  </si>
  <si>
    <t>ब्होन12</t>
  </si>
  <si>
    <t>ब्होन121</t>
  </si>
  <si>
    <t>ब्होन13</t>
  </si>
  <si>
    <t>ब्होन131</t>
  </si>
  <si>
    <t>ब्होन21</t>
  </si>
  <si>
    <t>ब्होन211</t>
  </si>
  <si>
    <t>ब्होन22</t>
  </si>
  <si>
    <t>ब्होन221</t>
  </si>
  <si>
    <t>ब्होन23</t>
  </si>
  <si>
    <t>ब्होन231</t>
  </si>
  <si>
    <t>ब्होन31</t>
  </si>
  <si>
    <t>ब्होन311</t>
  </si>
  <si>
    <t>ब्होन32</t>
  </si>
  <si>
    <t>ब्होन321</t>
  </si>
  <si>
    <t>ब्होन33</t>
  </si>
  <si>
    <t>ब्होन331</t>
  </si>
  <si>
    <t>ब्होट</t>
  </si>
  <si>
    <t>ब्होट1</t>
  </si>
  <si>
    <t>ब्होप</t>
  </si>
  <si>
    <t>ब्होप1</t>
  </si>
  <si>
    <t>ब्हौ1</t>
  </si>
  <si>
    <t>ब्हौ11</t>
  </si>
  <si>
    <t>ब्हौ2</t>
  </si>
  <si>
    <t>ब्हौ21</t>
  </si>
  <si>
    <t>ब्हौ3</t>
  </si>
  <si>
    <t>ब्हौ31</t>
  </si>
  <si>
    <t>ब्हौन1</t>
  </si>
  <si>
    <t>ब्हौन11</t>
  </si>
  <si>
    <t>ब्हौन2</t>
  </si>
  <si>
    <t>ब्हौन21</t>
  </si>
  <si>
    <t>ब्हौन3</t>
  </si>
  <si>
    <t>ब्हौन31</t>
  </si>
  <si>
    <t>ब्हौत</t>
  </si>
  <si>
    <t>ब्हौत1</t>
  </si>
  <si>
    <t>ब्हं11</t>
  </si>
  <si>
    <t>ब्हं111</t>
  </si>
  <si>
    <t>ब्हं12</t>
  </si>
  <si>
    <t>ब्हं121</t>
  </si>
  <si>
    <t>ब्हं13</t>
  </si>
  <si>
    <t>ब्हं131</t>
  </si>
  <si>
    <t>ब्हं21</t>
  </si>
  <si>
    <t>ब्हं211</t>
  </si>
  <si>
    <t>ब्हं22</t>
  </si>
  <si>
    <t>ब्हं221</t>
  </si>
  <si>
    <t>ब्हं23</t>
  </si>
  <si>
    <t>ब्हं231</t>
  </si>
  <si>
    <t>ब्हं31</t>
  </si>
  <si>
    <t>ब्हं311</t>
  </si>
  <si>
    <t>ब्हं32</t>
  </si>
  <si>
    <t>ब्हं321</t>
  </si>
  <si>
    <t>ब्हं4</t>
  </si>
  <si>
    <t>ब्हं41</t>
  </si>
  <si>
    <t>ब्व1</t>
  </si>
  <si>
    <t>ब्व11</t>
  </si>
  <si>
    <t>ब्वा21</t>
  </si>
  <si>
    <t>ब्वा31</t>
  </si>
  <si>
    <t>ब्वाइन11</t>
  </si>
  <si>
    <t>ब्वाइन21</t>
  </si>
  <si>
    <t>ब्वाइन31</t>
  </si>
  <si>
    <t>nwite/ ike</t>
  </si>
  <si>
    <t>ब्वाइ</t>
  </si>
  <si>
    <t>बुत11</t>
  </si>
  <si>
    <t>बुत21</t>
  </si>
  <si>
    <t>ब्वत31</t>
  </si>
  <si>
    <t>ब्वत41</t>
  </si>
  <si>
    <t>ब्वत51</t>
  </si>
  <si>
    <t>ब्वि11</t>
  </si>
  <si>
    <t>ब्वि21</t>
  </si>
  <si>
    <t>ब्वि31</t>
  </si>
  <si>
    <t>ब्विन11</t>
  </si>
  <si>
    <t>nwin21</t>
  </si>
  <si>
    <t>ब्विन21</t>
  </si>
  <si>
    <t>ဗွင်္</t>
  </si>
  <si>
    <t>nwin22</t>
  </si>
  <si>
    <t>ब्विं2</t>
  </si>
  <si>
    <t>ब्विं21</t>
  </si>
  <si>
    <t>ब्विन31</t>
  </si>
  <si>
    <t>ब्वे?1</t>
  </si>
  <si>
    <t>ब्वे?11</t>
  </si>
  <si>
    <t>ब्वे?2</t>
  </si>
  <si>
    <t>ब्वे?21</t>
  </si>
  <si>
    <t>ब्वु11</t>
  </si>
  <si>
    <t>ब्वु21</t>
  </si>
  <si>
    <t>ब्वु31</t>
  </si>
  <si>
    <t>बुन111</t>
  </si>
  <si>
    <t>बुन121</t>
  </si>
  <si>
    <t>बुन131</t>
  </si>
  <si>
    <t>बुन211</t>
  </si>
  <si>
    <t>बुन221</t>
  </si>
  <si>
    <t>बुन231</t>
  </si>
  <si>
    <t>बुन311</t>
  </si>
  <si>
    <t>बुन321</t>
  </si>
  <si>
    <t>बुन331</t>
  </si>
  <si>
    <t>बुत12</t>
  </si>
  <si>
    <t>बुत22</t>
  </si>
  <si>
    <t>ब्वे11</t>
  </si>
  <si>
    <t>ब्वे21</t>
  </si>
  <si>
    <t>ब्वे31</t>
  </si>
  <si>
    <t>ဗွယ့်</t>
  </si>
  <si>
    <t>ब्वे³¹111</t>
  </si>
  <si>
    <t>ब्वे³¹121</t>
  </si>
  <si>
    <t>ब्वे³¹131</t>
  </si>
  <si>
    <t>ब्वे³¹211</t>
  </si>
  <si>
    <t>ब्वे³¹221</t>
  </si>
  <si>
    <t>ब्वे³¹231</t>
  </si>
  <si>
    <t>ब्वेत1</t>
  </si>
  <si>
    <t>ब्वै11</t>
  </si>
  <si>
    <t>ब्वै21</t>
  </si>
  <si>
    <t>ब्वैन111</t>
  </si>
  <si>
    <t>ब्वैन121</t>
  </si>
  <si>
    <t>ब्वैन131</t>
  </si>
  <si>
    <t>ब्वैम11</t>
  </si>
  <si>
    <t>ब्वैम21</t>
  </si>
  <si>
    <t>ब्वैम31</t>
  </si>
  <si>
    <t>ब्वो11</t>
  </si>
  <si>
    <t>ब्वो21</t>
  </si>
  <si>
    <t>ब्वो31</t>
  </si>
  <si>
    <t>ब्वोन111</t>
  </si>
  <si>
    <t>ब्वोन121</t>
  </si>
  <si>
    <t>ब्वोन131</t>
  </si>
  <si>
    <t>ब्वोन211</t>
  </si>
  <si>
    <t>ब्वोन221</t>
  </si>
  <si>
    <t>ब्वोन231</t>
  </si>
  <si>
    <t>ब्वोन311</t>
  </si>
  <si>
    <t>ब्वोन321</t>
  </si>
  <si>
    <t>ब्वोन331</t>
  </si>
  <si>
    <t>ब्वोट1</t>
  </si>
  <si>
    <t>ब्वोप1</t>
  </si>
  <si>
    <t>ब्वौ11</t>
  </si>
  <si>
    <t>ब्वौ21</t>
  </si>
  <si>
    <t>ब्वौ31</t>
  </si>
  <si>
    <t>ब्वौन11</t>
  </si>
  <si>
    <t>ब्वौन21</t>
  </si>
  <si>
    <t>ब्वौन31</t>
  </si>
  <si>
    <t>ब्वौत1</t>
  </si>
  <si>
    <t>बुन112</t>
  </si>
  <si>
    <t>बुन122</t>
  </si>
  <si>
    <t>बुन132</t>
  </si>
  <si>
    <t>बुन212</t>
  </si>
  <si>
    <t>बुन222</t>
  </si>
  <si>
    <t>बुन232</t>
  </si>
  <si>
    <t>बुन312</t>
  </si>
  <si>
    <t>बुन322</t>
  </si>
  <si>
    <t>ब्वं41</t>
  </si>
  <si>
    <t>ब्हव1</t>
  </si>
  <si>
    <t>ब्हव11</t>
  </si>
  <si>
    <t>ब्हवा2</t>
  </si>
  <si>
    <t>ब्हवा21</t>
  </si>
  <si>
    <t>ब्हवा3</t>
  </si>
  <si>
    <t>ब्हवा31</t>
  </si>
  <si>
    <t>ब्हवाइन1</t>
  </si>
  <si>
    <t>ब्हवाइन11</t>
  </si>
  <si>
    <t>ब्हवाइन2</t>
  </si>
  <si>
    <t>ब्हवाइन21</t>
  </si>
  <si>
    <t>ब्हवाइन3</t>
  </si>
  <si>
    <t>ब्हवाइन31</t>
  </si>
  <si>
    <t>ब्हवाइ</t>
  </si>
  <si>
    <t>ब्हवाइ1</t>
  </si>
  <si>
    <t>ब्हवत1</t>
  </si>
  <si>
    <t>ब्हवत11</t>
  </si>
  <si>
    <t>ब्हवत2</t>
  </si>
  <si>
    <t>ब्हवत21</t>
  </si>
  <si>
    <t>ब्हवत3</t>
  </si>
  <si>
    <t>ब्हवत31</t>
  </si>
  <si>
    <t>ब्हवत4</t>
  </si>
  <si>
    <t>ब्हवत41</t>
  </si>
  <si>
    <t>ब्हवत5</t>
  </si>
  <si>
    <t>ब्हवत51</t>
  </si>
  <si>
    <t>ब्हवि1</t>
  </si>
  <si>
    <t>ब्हवि11</t>
  </si>
  <si>
    <t>ब्हवि2</t>
  </si>
  <si>
    <t>ब्हवि21</t>
  </si>
  <si>
    <t>ब्हवि3</t>
  </si>
  <si>
    <t>ब्हवि31</t>
  </si>
  <si>
    <t>ब्हविन1</t>
  </si>
  <si>
    <t>ब्हविन11</t>
  </si>
  <si>
    <t>ब्हविन2</t>
  </si>
  <si>
    <t>ब्हविन21</t>
  </si>
  <si>
    <t>ဗွှင်္</t>
  </si>
  <si>
    <t>ब्हविं2</t>
  </si>
  <si>
    <t>ब्हविं21</t>
  </si>
  <si>
    <t>ब्हविन3</t>
  </si>
  <si>
    <t>ब्हविन31</t>
  </si>
  <si>
    <t>ब्हवे?1</t>
  </si>
  <si>
    <t>ब्हवे?11</t>
  </si>
  <si>
    <t>ब्हवे?2</t>
  </si>
  <si>
    <t>ब्हवे?21</t>
  </si>
  <si>
    <t>ब्हवु1</t>
  </si>
  <si>
    <t>ब्हवु11</t>
  </si>
  <si>
    <t>ब्हवु2</t>
  </si>
  <si>
    <t>ब्हवु21</t>
  </si>
  <si>
    <t>ब्हवु3</t>
  </si>
  <si>
    <t>ब्हवु31</t>
  </si>
  <si>
    <t>बुन113</t>
  </si>
  <si>
    <t>बुन123</t>
  </si>
  <si>
    <t>बुन133</t>
  </si>
  <si>
    <t>बुन213</t>
  </si>
  <si>
    <t>बुन223</t>
  </si>
  <si>
    <t>बुन233</t>
  </si>
  <si>
    <t>बुन313</t>
  </si>
  <si>
    <t>बुन323</t>
  </si>
  <si>
    <t>बुन332</t>
  </si>
  <si>
    <t>बुत13</t>
  </si>
  <si>
    <t>बुत23</t>
  </si>
  <si>
    <t>ब्हवे1</t>
  </si>
  <si>
    <t>ब्हवे11</t>
  </si>
  <si>
    <t>ब्हवे2</t>
  </si>
  <si>
    <t>ब्हवे21</t>
  </si>
  <si>
    <t>ब्हवे3</t>
  </si>
  <si>
    <t>ब्हवे31</t>
  </si>
  <si>
    <t>ဗွှယ့်</t>
  </si>
  <si>
    <t>ब्हवे³¹11</t>
  </si>
  <si>
    <t>ब्हवे³¹111</t>
  </si>
  <si>
    <t>ब्हवे³¹12</t>
  </si>
  <si>
    <t>ब्हवे³¹121</t>
  </si>
  <si>
    <t>ब्हवे³¹13</t>
  </si>
  <si>
    <t>ब्हवे³¹131</t>
  </si>
  <si>
    <t>ब्हवे³¹21</t>
  </si>
  <si>
    <t>ब्हवे³¹211</t>
  </si>
  <si>
    <t>ब्हवे³¹22</t>
  </si>
  <si>
    <t>ब्हवे³¹221</t>
  </si>
  <si>
    <t>ब्हवे³¹23</t>
  </si>
  <si>
    <t>ब्हवे³¹231</t>
  </si>
  <si>
    <t>ब्हवेत</t>
  </si>
  <si>
    <t>ब्हवेत1</t>
  </si>
  <si>
    <t>ब्हवै1</t>
  </si>
  <si>
    <t>ब्हवै11</t>
  </si>
  <si>
    <t>ब्हवै2</t>
  </si>
  <si>
    <t>ब्हवै21</t>
  </si>
  <si>
    <t>ब्हवैन11</t>
  </si>
  <si>
    <t>ब्हवैन111</t>
  </si>
  <si>
    <t>ब्हवैन12</t>
  </si>
  <si>
    <t>ब्हवैन121</t>
  </si>
  <si>
    <t>ब्हवैन13</t>
  </si>
  <si>
    <t>ब्हवैन131</t>
  </si>
  <si>
    <t>ब्हवैम1</t>
  </si>
  <si>
    <t>ब्हवैम11</t>
  </si>
  <si>
    <t>ब्हवैम2</t>
  </si>
  <si>
    <t>ब्हवैम21</t>
  </si>
  <si>
    <t>ब्हवैम3</t>
  </si>
  <si>
    <t>ब्हवैम31</t>
  </si>
  <si>
    <t>ब्हवो1</t>
  </si>
  <si>
    <t>ब्हवो11</t>
  </si>
  <si>
    <t>ब्हवो2</t>
  </si>
  <si>
    <t>ब्हवो21</t>
  </si>
  <si>
    <t>ब्हवो3</t>
  </si>
  <si>
    <t>ब्हवो31</t>
  </si>
  <si>
    <t>ब्हवोन11</t>
  </si>
  <si>
    <t>ब्हवोन111</t>
  </si>
  <si>
    <t>ब्हवोन12</t>
  </si>
  <si>
    <t>ब्हवोन121</t>
  </si>
  <si>
    <t>ब्हवोन13</t>
  </si>
  <si>
    <t>ब्हवोन131</t>
  </si>
  <si>
    <t>ब्हवोन21</t>
  </si>
  <si>
    <t>ब्हवोन211</t>
  </si>
  <si>
    <t>ब्हवोन22</t>
  </si>
  <si>
    <t>ब्हवोन221</t>
  </si>
  <si>
    <t>ब्हवोन23</t>
  </si>
  <si>
    <t>ब्हवोन231</t>
  </si>
  <si>
    <t>ब्हवोन31</t>
  </si>
  <si>
    <t>ब्हवोन311</t>
  </si>
  <si>
    <t>ब्हवोन32</t>
  </si>
  <si>
    <t>ब्हवोन321</t>
  </si>
  <si>
    <t>ब्हवोन33</t>
  </si>
  <si>
    <t>ब्हवोन331</t>
  </si>
  <si>
    <t>ब्हवोट</t>
  </si>
  <si>
    <t>ब्हवोट1</t>
  </si>
  <si>
    <t>ब्हवोप</t>
  </si>
  <si>
    <t>ब्हवोप1</t>
  </si>
  <si>
    <t>ब्हवौ1</t>
  </si>
  <si>
    <t>ब्हवौ11</t>
  </si>
  <si>
    <t>ब्हवौ2</t>
  </si>
  <si>
    <t>ब्हवौ21</t>
  </si>
  <si>
    <t>ब्हवौ3</t>
  </si>
  <si>
    <t>ब्हवौ31</t>
  </si>
  <si>
    <t>ब्हवौन1</t>
  </si>
  <si>
    <t>ब्हवौन11</t>
  </si>
  <si>
    <t>ब्हवौन2</t>
  </si>
  <si>
    <t>ब्हवौन21</t>
  </si>
  <si>
    <t>ब्हवौन3</t>
  </si>
  <si>
    <t>ब्हवौन31</t>
  </si>
  <si>
    <t>ब्हवौत</t>
  </si>
  <si>
    <t>ब्हवौत1</t>
  </si>
  <si>
    <t>ब्हवं11</t>
  </si>
  <si>
    <t>ब्हवं111</t>
  </si>
  <si>
    <t>ब्हवं12</t>
  </si>
  <si>
    <t>ब्हवं121</t>
  </si>
  <si>
    <t>ब्हवं13</t>
  </si>
  <si>
    <t>ब्हवं131</t>
  </si>
  <si>
    <t>ब्हवं21</t>
  </si>
  <si>
    <t>ब्हवं211</t>
  </si>
  <si>
    <t>ब्हवं22</t>
  </si>
  <si>
    <t>ब्हवं221</t>
  </si>
  <si>
    <t>ब्हवं23</t>
  </si>
  <si>
    <t>ब्हवं231</t>
  </si>
  <si>
    <t>ब्हवं31</t>
  </si>
  <si>
    <t>ब्हवं311</t>
  </si>
  <si>
    <t>ब्हवं32</t>
  </si>
  <si>
    <t>ब्हवं321</t>
  </si>
  <si>
    <t>ब्हवं4</t>
  </si>
  <si>
    <t>ब्हवं41</t>
  </si>
  <si>
    <t>ब्य13</t>
  </si>
  <si>
    <t>ब्या23</t>
  </si>
  <si>
    <t>ब्या33</t>
  </si>
  <si>
    <t>ब्याइन13</t>
  </si>
  <si>
    <t>ब्याइन23</t>
  </si>
  <si>
    <t>ब्याइन33</t>
  </si>
  <si>
    <t>pyite/ ike</t>
  </si>
  <si>
    <t>ब्याइ3</t>
  </si>
  <si>
    <t>ब्यत13</t>
  </si>
  <si>
    <t>ब्यत23</t>
  </si>
  <si>
    <t>ब्यत33</t>
  </si>
  <si>
    <t>ब्यत43</t>
  </si>
  <si>
    <t>ब्यत53</t>
  </si>
  <si>
    <t>ब्यि13</t>
  </si>
  <si>
    <t>ब्यि23</t>
  </si>
  <si>
    <t>ब्यि33</t>
  </si>
  <si>
    <t>ब्यिन13</t>
  </si>
  <si>
    <t>pyin21</t>
  </si>
  <si>
    <t>ब्यिन23</t>
  </si>
  <si>
    <t>ဘျင်္</t>
  </si>
  <si>
    <t>pyin22</t>
  </si>
  <si>
    <t>ब्यिं23</t>
  </si>
  <si>
    <t>ब्यिन33</t>
  </si>
  <si>
    <t>ब्ये?13</t>
  </si>
  <si>
    <t>ब्ये?23</t>
  </si>
  <si>
    <t>ब्यु13</t>
  </si>
  <si>
    <t>ब्यु23</t>
  </si>
  <si>
    <t>ब्यु33</t>
  </si>
  <si>
    <t>ब्युन113</t>
  </si>
  <si>
    <t>ब्युन123</t>
  </si>
  <si>
    <t>ब्युन133</t>
  </si>
  <si>
    <t>ब्युन213</t>
  </si>
  <si>
    <t>ब्युन223</t>
  </si>
  <si>
    <t>ब्युन233</t>
  </si>
  <si>
    <t>ब्युन313</t>
  </si>
  <si>
    <t>ब्युन323</t>
  </si>
  <si>
    <t>ब्युन333</t>
  </si>
  <si>
    <t>ब्युत13</t>
  </si>
  <si>
    <t>ब्युत23</t>
  </si>
  <si>
    <t>ब्ये13</t>
  </si>
  <si>
    <t>ब्ये23</t>
  </si>
  <si>
    <t>ब्ये33</t>
  </si>
  <si>
    <t>ဘျယ့်</t>
  </si>
  <si>
    <t>ब्ये³¹113</t>
  </si>
  <si>
    <t>ब्ये³¹123</t>
  </si>
  <si>
    <t>ब्ये³¹133</t>
  </si>
  <si>
    <t>ब्ये³¹213</t>
  </si>
  <si>
    <t>ब्ये³¹223</t>
  </si>
  <si>
    <t>ब्ये³¹233</t>
  </si>
  <si>
    <t>ब्येत3</t>
  </si>
  <si>
    <t>ब्यै13</t>
  </si>
  <si>
    <t>ब्यै23</t>
  </si>
  <si>
    <t>ब्यैन113</t>
  </si>
  <si>
    <t>ब्यैन123</t>
  </si>
  <si>
    <t>ब्यैन133</t>
  </si>
  <si>
    <t>ब्यैम13</t>
  </si>
  <si>
    <t>ब्यैम23</t>
  </si>
  <si>
    <t>ब्यैम33</t>
  </si>
  <si>
    <t>ब्यो13</t>
  </si>
  <si>
    <t>ब्यो23</t>
  </si>
  <si>
    <t>ब्यो33</t>
  </si>
  <si>
    <t>ब्योन113</t>
  </si>
  <si>
    <t>ब्योन123</t>
  </si>
  <si>
    <t>ब्योन133</t>
  </si>
  <si>
    <t>ब्योन213</t>
  </si>
  <si>
    <t>ब्योन223</t>
  </si>
  <si>
    <t>ब्योन233</t>
  </si>
  <si>
    <t>ब्योन313</t>
  </si>
  <si>
    <t>ब्योन323</t>
  </si>
  <si>
    <t>ब्योन333</t>
  </si>
  <si>
    <t>ब्योट3</t>
  </si>
  <si>
    <t>ब्योप3</t>
  </si>
  <si>
    <t>ब्यौ13</t>
  </si>
  <si>
    <t>ब्यौ23</t>
  </si>
  <si>
    <t>ब्यौ33</t>
  </si>
  <si>
    <t>ब्यौन13</t>
  </si>
  <si>
    <t>ब्यौन23</t>
  </si>
  <si>
    <t>ब्यौन33</t>
  </si>
  <si>
    <t>ब्यौत3</t>
  </si>
  <si>
    <t>ब्यं113</t>
  </si>
  <si>
    <t>ब्यं123</t>
  </si>
  <si>
    <t>ब्यं133</t>
  </si>
  <si>
    <t>ब्यं213</t>
  </si>
  <si>
    <t>ब्यं223</t>
  </si>
  <si>
    <t>ब्यं233</t>
  </si>
  <si>
    <t>ब्यं313</t>
  </si>
  <si>
    <t>ब्यं323</t>
  </si>
  <si>
    <t>ब्यं43</t>
  </si>
  <si>
    <t>ब्य14</t>
  </si>
  <si>
    <t>ब्या24</t>
  </si>
  <si>
    <t>ब्या34</t>
  </si>
  <si>
    <t>ब्याइन14</t>
  </si>
  <si>
    <t>ब्याइन24</t>
  </si>
  <si>
    <t>ब्याइन34</t>
  </si>
  <si>
    <t>ब्याइ4</t>
  </si>
  <si>
    <t>ब्यत14</t>
  </si>
  <si>
    <t>ब्यत24</t>
  </si>
  <si>
    <t>ब्यत34</t>
  </si>
  <si>
    <t>ब्यत44</t>
  </si>
  <si>
    <t>ब्यत54</t>
  </si>
  <si>
    <t>ब्यि14</t>
  </si>
  <si>
    <t>ब्यि24</t>
  </si>
  <si>
    <t>ब्यि34</t>
  </si>
  <si>
    <t>ब्यिन14</t>
  </si>
  <si>
    <t>ब्यिन24</t>
  </si>
  <si>
    <t>ဘြင်္</t>
  </si>
  <si>
    <t>ब्यिं24</t>
  </si>
  <si>
    <t>ब्यिन34</t>
  </si>
  <si>
    <t>ब्ये?14</t>
  </si>
  <si>
    <t>ब्ये?24</t>
  </si>
  <si>
    <t>ब्यु14</t>
  </si>
  <si>
    <t>ब्यु24</t>
  </si>
  <si>
    <t>ब्यु34</t>
  </si>
  <si>
    <t>ब्युन114</t>
  </si>
  <si>
    <t>ब्युन124</t>
  </si>
  <si>
    <t>ब्युन134</t>
  </si>
  <si>
    <t>ब्युन214</t>
  </si>
  <si>
    <t>ब्युन224</t>
  </si>
  <si>
    <t>ब्युन234</t>
  </si>
  <si>
    <t>ब्युन314</t>
  </si>
  <si>
    <t>ब्युन324</t>
  </si>
  <si>
    <t>ब्युन334</t>
  </si>
  <si>
    <t>ब्युत14</t>
  </si>
  <si>
    <t>ब्युत24</t>
  </si>
  <si>
    <t>ब्ये14</t>
  </si>
  <si>
    <t>ब्ये24</t>
  </si>
  <si>
    <t>ब्ये34</t>
  </si>
  <si>
    <t>ဘြယ့်</t>
  </si>
  <si>
    <t>ब्ये³¹114</t>
  </si>
  <si>
    <t>ब्ये³¹124</t>
  </si>
  <si>
    <t>ब्ये³¹134</t>
  </si>
  <si>
    <t>ब्ये³¹214</t>
  </si>
  <si>
    <t>ब्ये³¹224</t>
  </si>
  <si>
    <t>ब्ये³¹234</t>
  </si>
  <si>
    <t>ब्येत4</t>
  </si>
  <si>
    <t>ब्यै14</t>
  </si>
  <si>
    <t>ब्यै24</t>
  </si>
  <si>
    <t>ब्यैन114</t>
  </si>
  <si>
    <t>ब्यैन124</t>
  </si>
  <si>
    <t>ब्यैन134</t>
  </si>
  <si>
    <t>ब्यैम14</t>
  </si>
  <si>
    <t>ब्यैम24</t>
  </si>
  <si>
    <t>ब्यैम34</t>
  </si>
  <si>
    <t>ब्यो14</t>
  </si>
  <si>
    <t>ब्यो24</t>
  </si>
  <si>
    <t>ब्यो34</t>
  </si>
  <si>
    <t>ब्योन114</t>
  </si>
  <si>
    <t>ब्योन124</t>
  </si>
  <si>
    <t>ब्योन134</t>
  </si>
  <si>
    <t>ब्योन214</t>
  </si>
  <si>
    <t>ब्योन224</t>
  </si>
  <si>
    <t>ब्योन234</t>
  </si>
  <si>
    <t>ब्योन314</t>
  </si>
  <si>
    <t>ब्योन324</t>
  </si>
  <si>
    <t>ब्योन334</t>
  </si>
  <si>
    <t>ब्योट4</t>
  </si>
  <si>
    <t>ब्योप4</t>
  </si>
  <si>
    <t>ब्यौ14</t>
  </si>
  <si>
    <t>ब्यौ24</t>
  </si>
  <si>
    <t>ब्यौ34</t>
  </si>
  <si>
    <t>ब्यौन14</t>
  </si>
  <si>
    <t>ब्यौन24</t>
  </si>
  <si>
    <t>ब्यौन34</t>
  </si>
  <si>
    <t>ब्यौत4</t>
  </si>
  <si>
    <t>ब्यं114</t>
  </si>
  <si>
    <t>ब्यं124</t>
  </si>
  <si>
    <t>ब्यं134</t>
  </si>
  <si>
    <t>ब्यं214</t>
  </si>
  <si>
    <t>ब्यं224</t>
  </si>
  <si>
    <t>ब्यं234</t>
  </si>
  <si>
    <t>ब्यं314</t>
  </si>
  <si>
    <t>ब्यं324</t>
  </si>
  <si>
    <t>ब्यं44</t>
  </si>
  <si>
    <t>ब्ह12</t>
  </si>
  <si>
    <t>ब्हा22</t>
  </si>
  <si>
    <t>ब्हा32</t>
  </si>
  <si>
    <t>ब्हाइन12</t>
  </si>
  <si>
    <t>ब्हाइन22</t>
  </si>
  <si>
    <t>ब्हाइन32</t>
  </si>
  <si>
    <t>hpite/ ike</t>
  </si>
  <si>
    <t>ब्हाइ2</t>
  </si>
  <si>
    <t>ब्हत12</t>
  </si>
  <si>
    <t>ब्हत22</t>
  </si>
  <si>
    <t>ब्हत32</t>
  </si>
  <si>
    <t>ब्हत42</t>
  </si>
  <si>
    <t>ब्हत52</t>
  </si>
  <si>
    <t>ब्हि12</t>
  </si>
  <si>
    <t>ब्हि22</t>
  </si>
  <si>
    <t>ब्हि32</t>
  </si>
  <si>
    <t>ब्हिन12</t>
  </si>
  <si>
    <t>hpin21</t>
  </si>
  <si>
    <t>ब्हिन22</t>
  </si>
  <si>
    <t>ဘှင်္</t>
  </si>
  <si>
    <t>hpin22</t>
  </si>
  <si>
    <t>ब्हिं22</t>
  </si>
  <si>
    <t>ब्हिन32</t>
  </si>
  <si>
    <t>ब्हे?12</t>
  </si>
  <si>
    <t>ब्हे?22</t>
  </si>
  <si>
    <t>ब्हु12</t>
  </si>
  <si>
    <t>ब्हु22</t>
  </si>
  <si>
    <t>ब्हु32</t>
  </si>
  <si>
    <t>ब्हुन112</t>
  </si>
  <si>
    <t>ब्हुन122</t>
  </si>
  <si>
    <t>ब्हुन132</t>
  </si>
  <si>
    <t>ब्हुन212</t>
  </si>
  <si>
    <t>ब्हुन222</t>
  </si>
  <si>
    <t>ब्हुन232</t>
  </si>
  <si>
    <t>ब्हुन312</t>
  </si>
  <si>
    <t>ब्हुन322</t>
  </si>
  <si>
    <t>ब्हुन332</t>
  </si>
  <si>
    <t>ब्हुत12</t>
  </si>
  <si>
    <t>ब्हुत22</t>
  </si>
  <si>
    <t>ब्हे12</t>
  </si>
  <si>
    <t>ब्हे22</t>
  </si>
  <si>
    <t>ब्हे32</t>
  </si>
  <si>
    <t>ဘှယ့်</t>
  </si>
  <si>
    <t>ब्हे³¹112</t>
  </si>
  <si>
    <t>ब्हे³¹122</t>
  </si>
  <si>
    <t>ब्हे³¹132</t>
  </si>
  <si>
    <t>ब्हे³¹212</t>
  </si>
  <si>
    <t>ब्हे³¹222</t>
  </si>
  <si>
    <t>ब्हे³¹232</t>
  </si>
  <si>
    <t>ब्हेत2</t>
  </si>
  <si>
    <t>ब्है12</t>
  </si>
  <si>
    <t>ब्है22</t>
  </si>
  <si>
    <t>ब्हैन112</t>
  </si>
  <si>
    <t>ब्हैन122</t>
  </si>
  <si>
    <t>ब्हैन132</t>
  </si>
  <si>
    <t>ब्हैम12</t>
  </si>
  <si>
    <t>ब्हैम22</t>
  </si>
  <si>
    <t>ब्हैम32</t>
  </si>
  <si>
    <t>ब्हो12</t>
  </si>
  <si>
    <t>ब्हो22</t>
  </si>
  <si>
    <t>ब्हो32</t>
  </si>
  <si>
    <t>ब्होन112</t>
  </si>
  <si>
    <t>ब्होन122</t>
  </si>
  <si>
    <t>ब्होन132</t>
  </si>
  <si>
    <t>ब्होन212</t>
  </si>
  <si>
    <t>ब्होन222</t>
  </si>
  <si>
    <t>ब्होन232</t>
  </si>
  <si>
    <t>ब्होन312</t>
  </si>
  <si>
    <t>ब्होन322</t>
  </si>
  <si>
    <t>ब्होन332</t>
  </si>
  <si>
    <t>ब्होट2</t>
  </si>
  <si>
    <t>ब्होप2</t>
  </si>
  <si>
    <t>ब्हौ12</t>
  </si>
  <si>
    <t>ब्हौ22</t>
  </si>
  <si>
    <t>ब्हौ32</t>
  </si>
  <si>
    <t>ब्हौन12</t>
  </si>
  <si>
    <t>ब्हौन22</t>
  </si>
  <si>
    <t>ब्हौन32</t>
  </si>
  <si>
    <t>ब्हौत2</t>
  </si>
  <si>
    <t>ब्हं112</t>
  </si>
  <si>
    <t>ब्हं122</t>
  </si>
  <si>
    <t>ब्हं132</t>
  </si>
  <si>
    <t>ब्हं212</t>
  </si>
  <si>
    <t>ब्हं222</t>
  </si>
  <si>
    <t>ब्हं232</t>
  </si>
  <si>
    <t>ब्हं312</t>
  </si>
  <si>
    <t>ब्हं322</t>
  </si>
  <si>
    <t>ब्हं42</t>
  </si>
  <si>
    <t>ब्व12</t>
  </si>
  <si>
    <t>ब्वा22</t>
  </si>
  <si>
    <t>ब्वा32</t>
  </si>
  <si>
    <t>ब्वाइन12</t>
  </si>
  <si>
    <t>ब्वाइन22</t>
  </si>
  <si>
    <t>ब्वाइन32</t>
  </si>
  <si>
    <t>pwite/ ike</t>
  </si>
  <si>
    <t>बुत14</t>
  </si>
  <si>
    <t>बुत24</t>
  </si>
  <si>
    <t>ब्वत32</t>
  </si>
  <si>
    <t>ब्वत42</t>
  </si>
  <si>
    <t>ब्वत52</t>
  </si>
  <si>
    <t>ब्वि12</t>
  </si>
  <si>
    <t>ब्वि22</t>
  </si>
  <si>
    <t>ब्वि32</t>
  </si>
  <si>
    <t>ब्विन12</t>
  </si>
  <si>
    <t>pwin21</t>
  </si>
  <si>
    <t>ब्विन22</t>
  </si>
  <si>
    <t>ဘွင်္</t>
  </si>
  <si>
    <t>pwin22</t>
  </si>
  <si>
    <t>ब्विं22</t>
  </si>
  <si>
    <t>ब्विन32</t>
  </si>
  <si>
    <t>ब्वे?12</t>
  </si>
  <si>
    <t>ब्वे?22</t>
  </si>
  <si>
    <t>ब्वु12</t>
  </si>
  <si>
    <t>ब्वु22</t>
  </si>
  <si>
    <t>ब्वु32</t>
  </si>
  <si>
    <t>बुन114</t>
  </si>
  <si>
    <t>बुन124</t>
  </si>
  <si>
    <t>बुन134</t>
  </si>
  <si>
    <t>बुन214</t>
  </si>
  <si>
    <t>बुन224</t>
  </si>
  <si>
    <t>बुन234</t>
  </si>
  <si>
    <t>बुन314</t>
  </si>
  <si>
    <t>बुन324</t>
  </si>
  <si>
    <t>बुन333</t>
  </si>
  <si>
    <t>बुत15</t>
  </si>
  <si>
    <t>बुत25</t>
  </si>
  <si>
    <t>ब्वे12</t>
  </si>
  <si>
    <t>ब्वे22</t>
  </si>
  <si>
    <t>ब्वे32</t>
  </si>
  <si>
    <t>ဘွယ့်</t>
  </si>
  <si>
    <t>ब्वे³¹112</t>
  </si>
  <si>
    <t>ब्वे³¹122</t>
  </si>
  <si>
    <t>ब्वे³¹132</t>
  </si>
  <si>
    <t>ब्वे³¹212</t>
  </si>
  <si>
    <t>ब्वे³¹222</t>
  </si>
  <si>
    <t>ब्वे³¹232</t>
  </si>
  <si>
    <t>ब्वेत2</t>
  </si>
  <si>
    <t>ब्वै12</t>
  </si>
  <si>
    <t>ब्वै22</t>
  </si>
  <si>
    <t>ब्वैन112</t>
  </si>
  <si>
    <t>ब्वैन122</t>
  </si>
  <si>
    <t>ब्वैन132</t>
  </si>
  <si>
    <t>ब्वैम12</t>
  </si>
  <si>
    <t>ब्वैम22</t>
  </si>
  <si>
    <t>ब्वैम32</t>
  </si>
  <si>
    <t>ब्वो12</t>
  </si>
  <si>
    <t>ब्वो22</t>
  </si>
  <si>
    <t>ब्वो32</t>
  </si>
  <si>
    <t>ब्वोन112</t>
  </si>
  <si>
    <t>ब्वोन122</t>
  </si>
  <si>
    <t>ब्वोन132</t>
  </si>
  <si>
    <t>ब्वोन212</t>
  </si>
  <si>
    <t>ब्वोन222</t>
  </si>
  <si>
    <t>ब्वोन232</t>
  </si>
  <si>
    <t>ब्वोन312</t>
  </si>
  <si>
    <t>ब्वोन322</t>
  </si>
  <si>
    <t>ब्वोन332</t>
  </si>
  <si>
    <t>ब्वोट2</t>
  </si>
  <si>
    <t>ब्वोप2</t>
  </si>
  <si>
    <t>ब्वौ12</t>
  </si>
  <si>
    <t>ब्वौ22</t>
  </si>
  <si>
    <t>ब्वौ32</t>
  </si>
  <si>
    <t>ब्वौन12</t>
  </si>
  <si>
    <t>ब्वौन22</t>
  </si>
  <si>
    <t>ब्वौन32</t>
  </si>
  <si>
    <t>ब्वौत2</t>
  </si>
  <si>
    <t>बुन115</t>
  </si>
  <si>
    <t>बुन125</t>
  </si>
  <si>
    <t>बुन135</t>
  </si>
  <si>
    <t>बुन215</t>
  </si>
  <si>
    <t>बुन225</t>
  </si>
  <si>
    <t>बुन235</t>
  </si>
  <si>
    <t>बुन315</t>
  </si>
  <si>
    <t>बुन325</t>
  </si>
  <si>
    <t>ब्वं42</t>
  </si>
  <si>
    <t>ब्हव12</t>
  </si>
  <si>
    <t>ब्हवा22</t>
  </si>
  <si>
    <t>ब्हवा32</t>
  </si>
  <si>
    <t>ब्हवाइन12</t>
  </si>
  <si>
    <t>ब्हवाइन22</t>
  </si>
  <si>
    <t>ब्हवाइन32</t>
  </si>
  <si>
    <t>ब्हवाइ2</t>
  </si>
  <si>
    <t>ब्हवत12</t>
  </si>
  <si>
    <t>ब्हवत22</t>
  </si>
  <si>
    <t>ब्हवत32</t>
  </si>
  <si>
    <t>ब्हवत42</t>
  </si>
  <si>
    <t>ब्हवत52</t>
  </si>
  <si>
    <t>ब्हवि12</t>
  </si>
  <si>
    <t>ब्हवि22</t>
  </si>
  <si>
    <t>ब्हवि32</t>
  </si>
  <si>
    <t>ब्हविन12</t>
  </si>
  <si>
    <t>ब्हविन22</t>
  </si>
  <si>
    <t>ဘွှင်္</t>
  </si>
  <si>
    <t>ब्हविं22</t>
  </si>
  <si>
    <t>ब्हविन32</t>
  </si>
  <si>
    <t>ब्हवे?12</t>
  </si>
  <si>
    <t>ब्हवे?22</t>
  </si>
  <si>
    <t>ब्हवु12</t>
  </si>
  <si>
    <t>ब्हवु22</t>
  </si>
  <si>
    <t>ब्हवु32</t>
  </si>
  <si>
    <t>बुन116</t>
  </si>
  <si>
    <t>बुन126</t>
  </si>
  <si>
    <t>बुन136</t>
  </si>
  <si>
    <t>बुन216</t>
  </si>
  <si>
    <t>बुन226</t>
  </si>
  <si>
    <t>बुन236</t>
  </si>
  <si>
    <t>बुन316</t>
  </si>
  <si>
    <t>बुन326</t>
  </si>
  <si>
    <t>बुन334</t>
  </si>
  <si>
    <t>बुत16</t>
  </si>
  <si>
    <t>बुत26</t>
  </si>
  <si>
    <t>ब्हवे12</t>
  </si>
  <si>
    <t>ब्हवे22</t>
  </si>
  <si>
    <t>ब्हवे32</t>
  </si>
  <si>
    <t>ဘွှယ့်</t>
  </si>
  <si>
    <t>ब्हवे³¹112</t>
  </si>
  <si>
    <t>ब्हवे³¹122</t>
  </si>
  <si>
    <t>ब्हवे³¹132</t>
  </si>
  <si>
    <t>ब्हवे³¹212</t>
  </si>
  <si>
    <t>ब्हवे³¹222</t>
  </si>
  <si>
    <t>ब्हवे³¹232</t>
  </si>
  <si>
    <t>ब्हवेत2</t>
  </si>
  <si>
    <t>ब्हवै12</t>
  </si>
  <si>
    <t>ब्हवै22</t>
  </si>
  <si>
    <t>ब्हवैन112</t>
  </si>
  <si>
    <t>ब्हवैन122</t>
  </si>
  <si>
    <t>ब्हवैन132</t>
  </si>
  <si>
    <t>ब्हवैम12</t>
  </si>
  <si>
    <t>ब्हवैम22</t>
  </si>
  <si>
    <t>ब्हवैम32</t>
  </si>
  <si>
    <t>ब्हवो12</t>
  </si>
  <si>
    <t>ब्हवो22</t>
  </si>
  <si>
    <t>ब्हवो32</t>
  </si>
  <si>
    <t>ब्हवोन112</t>
  </si>
  <si>
    <t>ब्हवोन122</t>
  </si>
  <si>
    <t>ब्हवोन132</t>
  </si>
  <si>
    <t>ब्हवोन212</t>
  </si>
  <si>
    <t>ब्हवोन222</t>
  </si>
  <si>
    <t>ब्हवोन232</t>
  </si>
  <si>
    <t>ब्हवोन312</t>
  </si>
  <si>
    <t>ब्हवोन322</t>
  </si>
  <si>
    <t>ब्हवोन332</t>
  </si>
  <si>
    <t>ब्हवोट2</t>
  </si>
  <si>
    <t>ब्हवोप2</t>
  </si>
  <si>
    <t>ब्हवौ12</t>
  </si>
  <si>
    <t>ब्हवौ22</t>
  </si>
  <si>
    <t>ब्हवौ32</t>
  </si>
  <si>
    <t>ब्हवौन12</t>
  </si>
  <si>
    <t>ब्हवौन22</t>
  </si>
  <si>
    <t>ब्हवौन32</t>
  </si>
  <si>
    <t>ब्हवौत2</t>
  </si>
  <si>
    <t>ब्हवं112</t>
  </si>
  <si>
    <t>ब्हवं122</t>
  </si>
  <si>
    <t>ब्हवं132</t>
  </si>
  <si>
    <t>ब्हवं212</t>
  </si>
  <si>
    <t>ब्हवं222</t>
  </si>
  <si>
    <t>ब्हवं232</t>
  </si>
  <si>
    <t>ब्हवं312</t>
  </si>
  <si>
    <t>ब्हवं322</t>
  </si>
  <si>
    <t>ब्हवं42</t>
  </si>
  <si>
    <t>म्य1</t>
  </si>
  <si>
    <t>म्य11</t>
  </si>
  <si>
    <t>म्या21</t>
  </si>
  <si>
    <t>म्या31</t>
  </si>
  <si>
    <t>म्याइन11</t>
  </si>
  <si>
    <t>म्याइन21</t>
  </si>
  <si>
    <t>म्याइन31</t>
  </si>
  <si>
    <t>phyite/ ike</t>
  </si>
  <si>
    <t>म्याइ</t>
  </si>
  <si>
    <t>म्यत11</t>
  </si>
  <si>
    <t>म्यत21</t>
  </si>
  <si>
    <t>म्यत31</t>
  </si>
  <si>
    <t>म्यत41</t>
  </si>
  <si>
    <t>म्यत51</t>
  </si>
  <si>
    <t>म्यि11</t>
  </si>
  <si>
    <t>म्यि21</t>
  </si>
  <si>
    <t>म्यि31</t>
  </si>
  <si>
    <t>म्यिन11</t>
  </si>
  <si>
    <t>phyin21</t>
  </si>
  <si>
    <t>म्यिन21</t>
  </si>
  <si>
    <t>မျင်္</t>
  </si>
  <si>
    <t>phyin22</t>
  </si>
  <si>
    <t>म्यिं2</t>
  </si>
  <si>
    <t>म्यिं21</t>
  </si>
  <si>
    <t>म्यिन31</t>
  </si>
  <si>
    <t>म्ये?1</t>
  </si>
  <si>
    <t>म्ये?11</t>
  </si>
  <si>
    <t>म्ये?2</t>
  </si>
  <si>
    <t>म्ये?21</t>
  </si>
  <si>
    <t>म्यु11</t>
  </si>
  <si>
    <t>म्यु21</t>
  </si>
  <si>
    <t>म्यु31</t>
  </si>
  <si>
    <t>म्युन111</t>
  </si>
  <si>
    <t>म्युन121</t>
  </si>
  <si>
    <t>म्युन131</t>
  </si>
  <si>
    <t>म्युन211</t>
  </si>
  <si>
    <t>म्युन221</t>
  </si>
  <si>
    <t>म्युन231</t>
  </si>
  <si>
    <t>म्युन311</t>
  </si>
  <si>
    <t>म्युन321</t>
  </si>
  <si>
    <t>म्युन331</t>
  </si>
  <si>
    <t>म्युत11</t>
  </si>
  <si>
    <t>म्युत21</t>
  </si>
  <si>
    <t>म्ये11</t>
  </si>
  <si>
    <t>म्ये21</t>
  </si>
  <si>
    <t>म्ये31</t>
  </si>
  <si>
    <t>မျယ့်</t>
  </si>
  <si>
    <t>म्ये³¹111</t>
  </si>
  <si>
    <t>म्ये³¹121</t>
  </si>
  <si>
    <t>म्ये³¹131</t>
  </si>
  <si>
    <t>म्ये³¹211</t>
  </si>
  <si>
    <t>म्ये³¹221</t>
  </si>
  <si>
    <t>म्ये³¹231</t>
  </si>
  <si>
    <t>म्येत1</t>
  </si>
  <si>
    <t>म्यै11</t>
  </si>
  <si>
    <t>म्यै21</t>
  </si>
  <si>
    <t>म्यैन111</t>
  </si>
  <si>
    <t>म्यैन121</t>
  </si>
  <si>
    <t>म्यैन131</t>
  </si>
  <si>
    <t>म्यैम11</t>
  </si>
  <si>
    <t>म्यैम21</t>
  </si>
  <si>
    <t>म्यैम31</t>
  </si>
  <si>
    <t>म्यो11</t>
  </si>
  <si>
    <t>म्यो21</t>
  </si>
  <si>
    <t>म्यो31</t>
  </si>
  <si>
    <t>म्योन111</t>
  </si>
  <si>
    <t>म्योन121</t>
  </si>
  <si>
    <t>म्योन131</t>
  </si>
  <si>
    <t>म्योन211</t>
  </si>
  <si>
    <t>म्योन221</t>
  </si>
  <si>
    <t>म्योन231</t>
  </si>
  <si>
    <t>म्योन311</t>
  </si>
  <si>
    <t>म्योन321</t>
  </si>
  <si>
    <t>म्योन331</t>
  </si>
  <si>
    <t>म्योट1</t>
  </si>
  <si>
    <t>म्योप1</t>
  </si>
  <si>
    <t>म्यौ11</t>
  </si>
  <si>
    <t>म्यौ21</t>
  </si>
  <si>
    <t>म्यौ31</t>
  </si>
  <si>
    <t>म्यौन11</t>
  </si>
  <si>
    <t>म्यौन21</t>
  </si>
  <si>
    <t>म्यौन31</t>
  </si>
  <si>
    <t>म्यौत1</t>
  </si>
  <si>
    <t>म्यं111</t>
  </si>
  <si>
    <t>म्यं121</t>
  </si>
  <si>
    <t>म्यं131</t>
  </si>
  <si>
    <t>म्यं211</t>
  </si>
  <si>
    <t>म्यं221</t>
  </si>
  <si>
    <t>म्यं231</t>
  </si>
  <si>
    <t>म्यं311</t>
  </si>
  <si>
    <t>म्यं321</t>
  </si>
  <si>
    <t>म्यं41</t>
  </si>
  <si>
    <t>म्य12</t>
  </si>
  <si>
    <t>म्या22</t>
  </si>
  <si>
    <t>म्या32</t>
  </si>
  <si>
    <t>म्याइन12</t>
  </si>
  <si>
    <t>म्याइन22</t>
  </si>
  <si>
    <t>म्याइन32</t>
  </si>
  <si>
    <t>म्यत12</t>
  </si>
  <si>
    <t>म्यत22</t>
  </si>
  <si>
    <t>म्यत32</t>
  </si>
  <si>
    <t>म्यत42</t>
  </si>
  <si>
    <t>म्यत52</t>
  </si>
  <si>
    <t>म्यि12</t>
  </si>
  <si>
    <t>म्यि22</t>
  </si>
  <si>
    <t>म्यि32</t>
  </si>
  <si>
    <t>म्यिन12</t>
  </si>
  <si>
    <t>म्यिन22</t>
  </si>
  <si>
    <t>မြင်္</t>
  </si>
  <si>
    <t>म्यिं22</t>
  </si>
  <si>
    <t>म्यिन32</t>
  </si>
  <si>
    <t>म्ये?12</t>
  </si>
  <si>
    <t>म्ये?22</t>
  </si>
  <si>
    <t>म्यु12</t>
  </si>
  <si>
    <t>म्यु22</t>
  </si>
  <si>
    <t>म्यु32</t>
  </si>
  <si>
    <t>म्युन112</t>
  </si>
  <si>
    <t>म्युन122</t>
  </si>
  <si>
    <t>म्युन132</t>
  </si>
  <si>
    <t>म्युन212</t>
  </si>
  <si>
    <t>म्युन222</t>
  </si>
  <si>
    <t>म्युन232</t>
  </si>
  <si>
    <t>म्युन312</t>
  </si>
  <si>
    <t>म्युन322</t>
  </si>
  <si>
    <t>म्युन332</t>
  </si>
  <si>
    <t>म्युत12</t>
  </si>
  <si>
    <t>म्युत22</t>
  </si>
  <si>
    <t>म्ये12</t>
  </si>
  <si>
    <t>म्ये22</t>
  </si>
  <si>
    <t>म्ये32</t>
  </si>
  <si>
    <t>မြယ့်</t>
  </si>
  <si>
    <t>म्ये³¹112</t>
  </si>
  <si>
    <t>म्ये³¹122</t>
  </si>
  <si>
    <t>म्ये³¹132</t>
  </si>
  <si>
    <t>म्ये³¹212</t>
  </si>
  <si>
    <t>म्ये³¹222</t>
  </si>
  <si>
    <t>म्ये³¹232</t>
  </si>
  <si>
    <t>म्येत2</t>
  </si>
  <si>
    <t>म्यै12</t>
  </si>
  <si>
    <t>म्यै22</t>
  </si>
  <si>
    <t>म्यैन112</t>
  </si>
  <si>
    <t>म्यैन122</t>
  </si>
  <si>
    <t>म्यैन132</t>
  </si>
  <si>
    <t>म्यैम12</t>
  </si>
  <si>
    <t>म्यैम22</t>
  </si>
  <si>
    <t>म्यैम32</t>
  </si>
  <si>
    <t>म्यो12</t>
  </si>
  <si>
    <t>म्यो22</t>
  </si>
  <si>
    <t>म्यो32</t>
  </si>
  <si>
    <t>म्योन112</t>
  </si>
  <si>
    <t>म्योन122</t>
  </si>
  <si>
    <t>म्योन132</t>
  </si>
  <si>
    <t>म्योन212</t>
  </si>
  <si>
    <t>म्योन222</t>
  </si>
  <si>
    <t>म्योन232</t>
  </si>
  <si>
    <t>म्योन312</t>
  </si>
  <si>
    <t>म्योन322</t>
  </si>
  <si>
    <t>म्योन332</t>
  </si>
  <si>
    <t>म्योट2</t>
  </si>
  <si>
    <t>म्योप2</t>
  </si>
  <si>
    <t>म्यौ12</t>
  </si>
  <si>
    <t>म्यौ22</t>
  </si>
  <si>
    <t>म्यौ32</t>
  </si>
  <si>
    <t>म्यौन12</t>
  </si>
  <si>
    <t>म्यौन22</t>
  </si>
  <si>
    <t>म्यौन32</t>
  </si>
  <si>
    <t>म्यौत2</t>
  </si>
  <si>
    <t>म्यं112</t>
  </si>
  <si>
    <t>म्यं122</t>
  </si>
  <si>
    <t>म्यं132</t>
  </si>
  <si>
    <t>म्यं212</t>
  </si>
  <si>
    <t>म्यं222</t>
  </si>
  <si>
    <t>म्यं232</t>
  </si>
  <si>
    <t>म्यं312</t>
  </si>
  <si>
    <t>म्यं322</t>
  </si>
  <si>
    <t>म्यं42</t>
  </si>
  <si>
    <t>म्ह1</t>
  </si>
  <si>
    <t>म्ह11</t>
  </si>
  <si>
    <t>म्हा2</t>
  </si>
  <si>
    <t>म्हा21</t>
  </si>
  <si>
    <t>म्हा3</t>
  </si>
  <si>
    <t>म्हा31</t>
  </si>
  <si>
    <t>म्हाइन1</t>
  </si>
  <si>
    <t>म्हाइन11</t>
  </si>
  <si>
    <t>म्हाइन2</t>
  </si>
  <si>
    <t>म्हाइन21</t>
  </si>
  <si>
    <t>म्हाइन3</t>
  </si>
  <si>
    <t>म्हाइन31</t>
  </si>
  <si>
    <t>hphite/ ike</t>
  </si>
  <si>
    <t>म्हाइ</t>
  </si>
  <si>
    <t>म्हाइ1</t>
  </si>
  <si>
    <t>म्हत1</t>
  </si>
  <si>
    <t>म्हत11</t>
  </si>
  <si>
    <t>म्हत2</t>
  </si>
  <si>
    <t>म्हत21</t>
  </si>
  <si>
    <t>म्हत3</t>
  </si>
  <si>
    <t>म्हत31</t>
  </si>
  <si>
    <t>म्हत4</t>
  </si>
  <si>
    <t>म्हत41</t>
  </si>
  <si>
    <t>म्हत5</t>
  </si>
  <si>
    <t>म्हत51</t>
  </si>
  <si>
    <t>म्हि1</t>
  </si>
  <si>
    <t>म्हि11</t>
  </si>
  <si>
    <t>म्हि2</t>
  </si>
  <si>
    <t>म्हि21</t>
  </si>
  <si>
    <t>म्हि3</t>
  </si>
  <si>
    <t>म्हि31</t>
  </si>
  <si>
    <t>म्हिन1</t>
  </si>
  <si>
    <t>म्हिन11</t>
  </si>
  <si>
    <t>hphin21</t>
  </si>
  <si>
    <t>म्हिन2</t>
  </si>
  <si>
    <t>म्हिन21</t>
  </si>
  <si>
    <t>မှင်္</t>
  </si>
  <si>
    <t>hphin22</t>
  </si>
  <si>
    <t>म्हिं2</t>
  </si>
  <si>
    <t>म्हिं21</t>
  </si>
  <si>
    <t>म्हिन3</t>
  </si>
  <si>
    <t>म्हिन31</t>
  </si>
  <si>
    <t>म्हे?1</t>
  </si>
  <si>
    <t>म्हे?11</t>
  </si>
  <si>
    <t>म्हे?2</t>
  </si>
  <si>
    <t>म्हे?21</t>
  </si>
  <si>
    <t>म्हु1</t>
  </si>
  <si>
    <t>म्हु11</t>
  </si>
  <si>
    <t>म्हु2</t>
  </si>
  <si>
    <t>म्हु21</t>
  </si>
  <si>
    <t>म्हु3</t>
  </si>
  <si>
    <t>म्हु31</t>
  </si>
  <si>
    <t>म्हुन11</t>
  </si>
  <si>
    <t>म्हुन111</t>
  </si>
  <si>
    <t>म्हुन12</t>
  </si>
  <si>
    <t>म्हुन121</t>
  </si>
  <si>
    <t>म्हुन13</t>
  </si>
  <si>
    <t>म्हुन131</t>
  </si>
  <si>
    <t>म्हुन21</t>
  </si>
  <si>
    <t>म्हुन211</t>
  </si>
  <si>
    <t>म्हुन22</t>
  </si>
  <si>
    <t>म्हुन221</t>
  </si>
  <si>
    <t>म्हुन23</t>
  </si>
  <si>
    <t>म्हुन231</t>
  </si>
  <si>
    <t>म्हुन31</t>
  </si>
  <si>
    <t>म्हुन311</t>
  </si>
  <si>
    <t>म्हुन32</t>
  </si>
  <si>
    <t>म्हुन321</t>
  </si>
  <si>
    <t>म्हुन33</t>
  </si>
  <si>
    <t>म्हुन331</t>
  </si>
  <si>
    <t>म्हुत1</t>
  </si>
  <si>
    <t>म्हुत11</t>
  </si>
  <si>
    <t>म्हुत2</t>
  </si>
  <si>
    <t>म्हुत21</t>
  </si>
  <si>
    <t>म्हे1</t>
  </si>
  <si>
    <t>म्हे11</t>
  </si>
  <si>
    <t>म्हे2</t>
  </si>
  <si>
    <t>म्हे21</t>
  </si>
  <si>
    <t>म्हे3</t>
  </si>
  <si>
    <t>म्हे31</t>
  </si>
  <si>
    <t>မှယ့်</t>
  </si>
  <si>
    <t>म्हे³¹11</t>
  </si>
  <si>
    <t>म्हे³¹111</t>
  </si>
  <si>
    <t>म्हे³¹12</t>
  </si>
  <si>
    <t>म्हे³¹121</t>
  </si>
  <si>
    <t>म्हे³¹13</t>
  </si>
  <si>
    <t>म्हे³¹131</t>
  </si>
  <si>
    <t>म्हे³¹21</t>
  </si>
  <si>
    <t>म्हे³¹211</t>
  </si>
  <si>
    <t>म्हे³¹22</t>
  </si>
  <si>
    <t>म्हे³¹221</t>
  </si>
  <si>
    <t>म्हे³¹23</t>
  </si>
  <si>
    <t>म्हे³¹231</t>
  </si>
  <si>
    <t>म्हेत</t>
  </si>
  <si>
    <t>म्हेत1</t>
  </si>
  <si>
    <t>म्है1</t>
  </si>
  <si>
    <t>म्है11</t>
  </si>
  <si>
    <t>म्है2</t>
  </si>
  <si>
    <t>म्है21</t>
  </si>
  <si>
    <t>म्हैन11</t>
  </si>
  <si>
    <t>म्हैन111</t>
  </si>
  <si>
    <t>म्हैन12</t>
  </si>
  <si>
    <t>म्हैन121</t>
  </si>
  <si>
    <t>म्हैन13</t>
  </si>
  <si>
    <t>म्हैन131</t>
  </si>
  <si>
    <t>म्हैम1</t>
  </si>
  <si>
    <t>म्हैम11</t>
  </si>
  <si>
    <t>म्हैम2</t>
  </si>
  <si>
    <t>म्हैम21</t>
  </si>
  <si>
    <t>म्हैम3</t>
  </si>
  <si>
    <t>म्हैम31</t>
  </si>
  <si>
    <t>म्हो1</t>
  </si>
  <si>
    <t>म्हो11</t>
  </si>
  <si>
    <t>म्हो2</t>
  </si>
  <si>
    <t>म्हो21</t>
  </si>
  <si>
    <t>म्हो3</t>
  </si>
  <si>
    <t>म्हो31</t>
  </si>
  <si>
    <t>म्होन11</t>
  </si>
  <si>
    <t>म्होन111</t>
  </si>
  <si>
    <t>म्होन12</t>
  </si>
  <si>
    <t>म्होन121</t>
  </si>
  <si>
    <t>म्होन13</t>
  </si>
  <si>
    <t>म्होन131</t>
  </si>
  <si>
    <t>म्होन21</t>
  </si>
  <si>
    <t>म्होन211</t>
  </si>
  <si>
    <t>म्होन22</t>
  </si>
  <si>
    <t>म्होन221</t>
  </si>
  <si>
    <t>म्होन23</t>
  </si>
  <si>
    <t>म्होन231</t>
  </si>
  <si>
    <t>म्होन31</t>
  </si>
  <si>
    <t>म्होन311</t>
  </si>
  <si>
    <t>म्होन32</t>
  </si>
  <si>
    <t>म्होन321</t>
  </si>
  <si>
    <t>म्होन33</t>
  </si>
  <si>
    <t>म्होन331</t>
  </si>
  <si>
    <t>म्होट</t>
  </si>
  <si>
    <t>म्होट1</t>
  </si>
  <si>
    <t>म्होप</t>
  </si>
  <si>
    <t>म्होप1</t>
  </si>
  <si>
    <t>म्हौ1</t>
  </si>
  <si>
    <t>म्हौ11</t>
  </si>
  <si>
    <t>म्हौ2</t>
  </si>
  <si>
    <t>म्हौ21</t>
  </si>
  <si>
    <t>म्हौ3</t>
  </si>
  <si>
    <t>म्हौ31</t>
  </si>
  <si>
    <t>म्हौन1</t>
  </si>
  <si>
    <t>म्हौन11</t>
  </si>
  <si>
    <t>म्हौन2</t>
  </si>
  <si>
    <t>म्हौन21</t>
  </si>
  <si>
    <t>म्हौन3</t>
  </si>
  <si>
    <t>म्हौन31</t>
  </si>
  <si>
    <t>म्हौत</t>
  </si>
  <si>
    <t>म्हौत1</t>
  </si>
  <si>
    <t>म्हं11</t>
  </si>
  <si>
    <t>म्हं111</t>
  </si>
  <si>
    <t>म्हं12</t>
  </si>
  <si>
    <t>म्हं121</t>
  </si>
  <si>
    <t>म्हं13</t>
  </si>
  <si>
    <t>म्हं131</t>
  </si>
  <si>
    <t>म्हं21</t>
  </si>
  <si>
    <t>म्हं211</t>
  </si>
  <si>
    <t>म्हं22</t>
  </si>
  <si>
    <t>म्हं221</t>
  </si>
  <si>
    <t>म्हं23</t>
  </si>
  <si>
    <t>म्हं231</t>
  </si>
  <si>
    <t>म्हं31</t>
  </si>
  <si>
    <t>म्हं311</t>
  </si>
  <si>
    <t>म्हं32</t>
  </si>
  <si>
    <t>म्हं321</t>
  </si>
  <si>
    <t>म्हं4</t>
  </si>
  <si>
    <t>म्हं41</t>
  </si>
  <si>
    <t>म्व1</t>
  </si>
  <si>
    <t>म्व11</t>
  </si>
  <si>
    <t>म्वा21</t>
  </si>
  <si>
    <t>म्वा31</t>
  </si>
  <si>
    <t>म्वाइन11</t>
  </si>
  <si>
    <t>म्वाइन21</t>
  </si>
  <si>
    <t>म्वाइन31</t>
  </si>
  <si>
    <t>phwite/ ike</t>
  </si>
  <si>
    <t>म्वाइ</t>
  </si>
  <si>
    <t>मुत11</t>
  </si>
  <si>
    <t>मुत21</t>
  </si>
  <si>
    <t>म्वत31</t>
  </si>
  <si>
    <t>म्वत41</t>
  </si>
  <si>
    <t>म्वत51</t>
  </si>
  <si>
    <t>म्वि11</t>
  </si>
  <si>
    <t>म्वि21</t>
  </si>
  <si>
    <t>म्वि31</t>
  </si>
  <si>
    <t>म्विन11</t>
  </si>
  <si>
    <t>phwin21</t>
  </si>
  <si>
    <t>म्विन21</t>
  </si>
  <si>
    <t>မွင်္</t>
  </si>
  <si>
    <t>phwin22</t>
  </si>
  <si>
    <t>म्विं2</t>
  </si>
  <si>
    <t>म्विं21</t>
  </si>
  <si>
    <t>म्विन31</t>
  </si>
  <si>
    <t>म्वे?1</t>
  </si>
  <si>
    <t>म्वे?11</t>
  </si>
  <si>
    <t>म्वे?2</t>
  </si>
  <si>
    <t>म्वे?21</t>
  </si>
  <si>
    <t>म्वु11</t>
  </si>
  <si>
    <t>म्वु21</t>
  </si>
  <si>
    <t>म्वु31</t>
  </si>
  <si>
    <t>मुन111</t>
  </si>
  <si>
    <t>मुन121</t>
  </si>
  <si>
    <t>मुन131</t>
  </si>
  <si>
    <t>मुन211</t>
  </si>
  <si>
    <t>मुन221</t>
  </si>
  <si>
    <t>मुन231</t>
  </si>
  <si>
    <t>मुन311</t>
  </si>
  <si>
    <t>मुन321</t>
  </si>
  <si>
    <t>मुन331</t>
  </si>
  <si>
    <t>मुत12</t>
  </si>
  <si>
    <t>मुत22</t>
  </si>
  <si>
    <t>म्वे11</t>
  </si>
  <si>
    <t>म्वे21</t>
  </si>
  <si>
    <t>म्वे31</t>
  </si>
  <si>
    <t>မွယ့်</t>
  </si>
  <si>
    <t>म्वे³¹111</t>
  </si>
  <si>
    <t>म्वे³¹121</t>
  </si>
  <si>
    <t>म्वे³¹131</t>
  </si>
  <si>
    <t>म्वे³¹211</t>
  </si>
  <si>
    <t>म्वे³¹221</t>
  </si>
  <si>
    <t>म्वे³¹231</t>
  </si>
  <si>
    <t>म्वेत1</t>
  </si>
  <si>
    <t>म्वै11</t>
  </si>
  <si>
    <t>म्वै21</t>
  </si>
  <si>
    <t>म्वैन111</t>
  </si>
  <si>
    <t>म्वैन121</t>
  </si>
  <si>
    <t>म्वैन131</t>
  </si>
  <si>
    <t>म्वैम11</t>
  </si>
  <si>
    <t>म्वैम21</t>
  </si>
  <si>
    <t>म्वैम31</t>
  </si>
  <si>
    <t>म्वो11</t>
  </si>
  <si>
    <t>म्वो21</t>
  </si>
  <si>
    <t>म्वो31</t>
  </si>
  <si>
    <t>म्वोन111</t>
  </si>
  <si>
    <t>म्वोन121</t>
  </si>
  <si>
    <t>म्वोन131</t>
  </si>
  <si>
    <t>म्वोन211</t>
  </si>
  <si>
    <t>म्वोन221</t>
  </si>
  <si>
    <t>म्वोन231</t>
  </si>
  <si>
    <t>म्वोन311</t>
  </si>
  <si>
    <t>म्वोन321</t>
  </si>
  <si>
    <t>म्वोन331</t>
  </si>
  <si>
    <t>म्वोट1</t>
  </si>
  <si>
    <t>म्वोप1</t>
  </si>
  <si>
    <t>म्वौ11</t>
  </si>
  <si>
    <t>म्वौ21</t>
  </si>
  <si>
    <t>म्वौ31</t>
  </si>
  <si>
    <t>म्वौन11</t>
  </si>
  <si>
    <t>म्वौन21</t>
  </si>
  <si>
    <t>म्वौन31</t>
  </si>
  <si>
    <t>म्वौत1</t>
  </si>
  <si>
    <t>मुन112</t>
  </si>
  <si>
    <t>मुन122</t>
  </si>
  <si>
    <t>मुन132</t>
  </si>
  <si>
    <t>मुन212</t>
  </si>
  <si>
    <t>मुन222</t>
  </si>
  <si>
    <t>मुन232</t>
  </si>
  <si>
    <t>मुन312</t>
  </si>
  <si>
    <t>मुन322</t>
  </si>
  <si>
    <t>म्वं41</t>
  </si>
  <si>
    <t>म्हव1</t>
  </si>
  <si>
    <t>म्हव11</t>
  </si>
  <si>
    <t>म्हवा2</t>
  </si>
  <si>
    <t>म्हवा21</t>
  </si>
  <si>
    <t>म्हवा3</t>
  </si>
  <si>
    <t>म्हवा31</t>
  </si>
  <si>
    <t>म्हवाइन1</t>
  </si>
  <si>
    <t>म्हवाइन11</t>
  </si>
  <si>
    <t>म्हवाइन2</t>
  </si>
  <si>
    <t>म्हवाइन21</t>
  </si>
  <si>
    <t>म्हवाइन3</t>
  </si>
  <si>
    <t>म्हवाइन31</t>
  </si>
  <si>
    <t>म्हवाइ</t>
  </si>
  <si>
    <t>म्हवाइ1</t>
  </si>
  <si>
    <t>म्हवत1</t>
  </si>
  <si>
    <t>म्हवत11</t>
  </si>
  <si>
    <t>म्हवत2</t>
  </si>
  <si>
    <t>म्हवत21</t>
  </si>
  <si>
    <t>म्हवत3</t>
  </si>
  <si>
    <t>म्हवत31</t>
  </si>
  <si>
    <t>म्हवत4</t>
  </si>
  <si>
    <t>म्हवत41</t>
  </si>
  <si>
    <t>म्हवत5</t>
  </si>
  <si>
    <t>म्हवत51</t>
  </si>
  <si>
    <t>म्हवि1</t>
  </si>
  <si>
    <t>म्हवि11</t>
  </si>
  <si>
    <t>म्हवि2</t>
  </si>
  <si>
    <t>म्हवि21</t>
  </si>
  <si>
    <t>म्हवि3</t>
  </si>
  <si>
    <t>म्हवि31</t>
  </si>
  <si>
    <t>म्हविन1</t>
  </si>
  <si>
    <t>म्हविन11</t>
  </si>
  <si>
    <t>म्हविन2</t>
  </si>
  <si>
    <t>म्हविन21</t>
  </si>
  <si>
    <t>မွှင်္</t>
  </si>
  <si>
    <t>म्हविं2</t>
  </si>
  <si>
    <t>म्हविं21</t>
  </si>
  <si>
    <t>म्हविन3</t>
  </si>
  <si>
    <t>म्हविन31</t>
  </si>
  <si>
    <t>म्हवे?1</t>
  </si>
  <si>
    <t>म्हवे?11</t>
  </si>
  <si>
    <t>म्हवे?2</t>
  </si>
  <si>
    <t>म्हवे?21</t>
  </si>
  <si>
    <t>म्हवु1</t>
  </si>
  <si>
    <t>म्हवु11</t>
  </si>
  <si>
    <t>म्हवु2</t>
  </si>
  <si>
    <t>म्हवु21</t>
  </si>
  <si>
    <t>म्हवु3</t>
  </si>
  <si>
    <t>म्हवु31</t>
  </si>
  <si>
    <t>मुन113</t>
  </si>
  <si>
    <t>मुन123</t>
  </si>
  <si>
    <t>मुन133</t>
  </si>
  <si>
    <t>मुन213</t>
  </si>
  <si>
    <t>मुन223</t>
  </si>
  <si>
    <t>मुन233</t>
  </si>
  <si>
    <t>मुन313</t>
  </si>
  <si>
    <t>मुन323</t>
  </si>
  <si>
    <t>मुन332</t>
  </si>
  <si>
    <t>मुत13</t>
  </si>
  <si>
    <t>मुत23</t>
  </si>
  <si>
    <t>म्हवे1</t>
  </si>
  <si>
    <t>म्हवे11</t>
  </si>
  <si>
    <t>म्हवे2</t>
  </si>
  <si>
    <t>म्हवे21</t>
  </si>
  <si>
    <t>म्हवे3</t>
  </si>
  <si>
    <t>म्हवे31</t>
  </si>
  <si>
    <t>မွှယ့်</t>
  </si>
  <si>
    <t>म्हवे³¹11</t>
  </si>
  <si>
    <t>म्हवे³¹111</t>
  </si>
  <si>
    <t>म्हवे³¹12</t>
  </si>
  <si>
    <t>म्हवे³¹121</t>
  </si>
  <si>
    <t>म्हवे³¹13</t>
  </si>
  <si>
    <t>म्हवे³¹131</t>
  </si>
  <si>
    <t>म्हवे³¹21</t>
  </si>
  <si>
    <t>म्हवे³¹211</t>
  </si>
  <si>
    <t>म्हवे³¹22</t>
  </si>
  <si>
    <t>म्हवे³¹221</t>
  </si>
  <si>
    <t>म्हवे³¹23</t>
  </si>
  <si>
    <t>म्हवे³¹231</t>
  </si>
  <si>
    <t>म्हवेत</t>
  </si>
  <si>
    <t>म्हवेत1</t>
  </si>
  <si>
    <t>म्हवै1</t>
  </si>
  <si>
    <t>म्हवै11</t>
  </si>
  <si>
    <t>म्हवै2</t>
  </si>
  <si>
    <t>म्हवै21</t>
  </si>
  <si>
    <t>म्हवैन11</t>
  </si>
  <si>
    <t>म्हवैन111</t>
  </si>
  <si>
    <t>म्हवैन12</t>
  </si>
  <si>
    <t>म्हवैन121</t>
  </si>
  <si>
    <t>म्हवैन13</t>
  </si>
  <si>
    <t>म्हवैन131</t>
  </si>
  <si>
    <t>म्हवैम1</t>
  </si>
  <si>
    <t>म्हवैम11</t>
  </si>
  <si>
    <t>म्हवैम2</t>
  </si>
  <si>
    <t>म्हवैम21</t>
  </si>
  <si>
    <t>म्हवैम3</t>
  </si>
  <si>
    <t>म्हवैम31</t>
  </si>
  <si>
    <t>म्हवो1</t>
  </si>
  <si>
    <t>म्हवो11</t>
  </si>
  <si>
    <t>म्हवो2</t>
  </si>
  <si>
    <t>म्हवो21</t>
  </si>
  <si>
    <t>म्हवो3</t>
  </si>
  <si>
    <t>म्हवो31</t>
  </si>
  <si>
    <t>म्हवोन11</t>
  </si>
  <si>
    <t>म्हवोन111</t>
  </si>
  <si>
    <t>म्हवोन12</t>
  </si>
  <si>
    <t>म्हवोन121</t>
  </si>
  <si>
    <t>म्हवोन13</t>
  </si>
  <si>
    <t>म्हवोन131</t>
  </si>
  <si>
    <t>म्हवोन21</t>
  </si>
  <si>
    <t>म्हवोन211</t>
  </si>
  <si>
    <t>म्हवोन22</t>
  </si>
  <si>
    <t>म्हवोन221</t>
  </si>
  <si>
    <t>म्हवोन23</t>
  </si>
  <si>
    <t>म्हवोन231</t>
  </si>
  <si>
    <t>म्हवोन31</t>
  </si>
  <si>
    <t>म्हवोन311</t>
  </si>
  <si>
    <t>म्हवोन32</t>
  </si>
  <si>
    <t>म्हवोन321</t>
  </si>
  <si>
    <t>म्हवोन33</t>
  </si>
  <si>
    <t>म्हवोन331</t>
  </si>
  <si>
    <t>म्हवोट</t>
  </si>
  <si>
    <t>म्हवोट1</t>
  </si>
  <si>
    <t>म्हवोप</t>
  </si>
  <si>
    <t>म्हवोप1</t>
  </si>
  <si>
    <t>म्हवौ1</t>
  </si>
  <si>
    <t>म्हवौ11</t>
  </si>
  <si>
    <t>म्हवौ2</t>
  </si>
  <si>
    <t>म्हवौ21</t>
  </si>
  <si>
    <t>म्हवौ3</t>
  </si>
  <si>
    <t>म्हवौ31</t>
  </si>
  <si>
    <t>म्हवौन1</t>
  </si>
  <si>
    <t>म्हवौन11</t>
  </si>
  <si>
    <t>म्हवौन2</t>
  </si>
  <si>
    <t>म्हवौन21</t>
  </si>
  <si>
    <t>म्हवौन3</t>
  </si>
  <si>
    <t>म्हवौन31</t>
  </si>
  <si>
    <t>म्हवौत</t>
  </si>
  <si>
    <t>म्हवौत1</t>
  </si>
  <si>
    <t>म्हवं11</t>
  </si>
  <si>
    <t>म्हवं111</t>
  </si>
  <si>
    <t>म्हवं12</t>
  </si>
  <si>
    <t>म्हवं121</t>
  </si>
  <si>
    <t>म्हवं13</t>
  </si>
  <si>
    <t>म्हवं131</t>
  </si>
  <si>
    <t>म्हवं21</t>
  </si>
  <si>
    <t>म्हवं211</t>
  </si>
  <si>
    <t>म्हवं22</t>
  </si>
  <si>
    <t>म्हवं221</t>
  </si>
  <si>
    <t>म्हवं23</t>
  </si>
  <si>
    <t>म्हवं231</t>
  </si>
  <si>
    <t>म्हवं31</t>
  </si>
  <si>
    <t>म्हवं311</t>
  </si>
  <si>
    <t>म्हवं32</t>
  </si>
  <si>
    <t>म्हवं321</t>
  </si>
  <si>
    <t>म्हवं4</t>
  </si>
  <si>
    <t>म्हवं41</t>
  </si>
  <si>
    <t>य्य1</t>
  </si>
  <si>
    <t>य्य11</t>
  </si>
  <si>
    <t>य्या21</t>
  </si>
  <si>
    <t>य्या31</t>
  </si>
  <si>
    <t>य्याइन11</t>
  </si>
  <si>
    <t>य्याइन21</t>
  </si>
  <si>
    <t>य्याइन31</t>
  </si>
  <si>
    <t>byite/ ike</t>
  </si>
  <si>
    <t>य्याइ</t>
  </si>
  <si>
    <t>य्यत11</t>
  </si>
  <si>
    <t>य्यत21</t>
  </si>
  <si>
    <t>य्यत31</t>
  </si>
  <si>
    <t>य्यत41</t>
  </si>
  <si>
    <t>य्यत51</t>
  </si>
  <si>
    <t>य्यि11</t>
  </si>
  <si>
    <t>य्यि21</t>
  </si>
  <si>
    <t>य्यि31</t>
  </si>
  <si>
    <t>य्यिन11</t>
  </si>
  <si>
    <t>byin21</t>
  </si>
  <si>
    <t>य्यिन21</t>
  </si>
  <si>
    <t>ယျင်္</t>
  </si>
  <si>
    <t>byin22</t>
  </si>
  <si>
    <t>य्यिं2</t>
  </si>
  <si>
    <t>य्यिं21</t>
  </si>
  <si>
    <t>य्यिन31</t>
  </si>
  <si>
    <t>य्ये?1</t>
  </si>
  <si>
    <t>य्ये?11</t>
  </si>
  <si>
    <t>य्ये?2</t>
  </si>
  <si>
    <t>य्ये?21</t>
  </si>
  <si>
    <t>य्यु11</t>
  </si>
  <si>
    <t>य्यु21</t>
  </si>
  <si>
    <t>य्यु31</t>
  </si>
  <si>
    <t>य्युन111</t>
  </si>
  <si>
    <t>य्युन121</t>
  </si>
  <si>
    <t>य्युन131</t>
  </si>
  <si>
    <t>य्युन211</t>
  </si>
  <si>
    <t>य्युन221</t>
  </si>
  <si>
    <t>य्युन231</t>
  </si>
  <si>
    <t>य्युन311</t>
  </si>
  <si>
    <t>य्युन321</t>
  </si>
  <si>
    <t>य्युन331</t>
  </si>
  <si>
    <t>य्युत11</t>
  </si>
  <si>
    <t>य्युत21</t>
  </si>
  <si>
    <t>य्ये11</t>
  </si>
  <si>
    <t>य्ये21</t>
  </si>
  <si>
    <t>य्ये31</t>
  </si>
  <si>
    <t>ယျယ့်</t>
  </si>
  <si>
    <t>य्ये³¹111</t>
  </si>
  <si>
    <t>य्ये³¹121</t>
  </si>
  <si>
    <t>य्ये³¹131</t>
  </si>
  <si>
    <t>य्ये³¹211</t>
  </si>
  <si>
    <t>य्ये³¹221</t>
  </si>
  <si>
    <t>य्ये³¹231</t>
  </si>
  <si>
    <t>य्येत1</t>
  </si>
  <si>
    <t>य्यै11</t>
  </si>
  <si>
    <t>य्यै21</t>
  </si>
  <si>
    <t>य्यैन111</t>
  </si>
  <si>
    <t>य्यैन121</t>
  </si>
  <si>
    <t>य्यैन131</t>
  </si>
  <si>
    <t>य्यैम11</t>
  </si>
  <si>
    <t>य्यैम21</t>
  </si>
  <si>
    <t>य्यैम31</t>
  </si>
  <si>
    <t>य्यो11</t>
  </si>
  <si>
    <t>य्यो21</t>
  </si>
  <si>
    <t>य्यो31</t>
  </si>
  <si>
    <t>य्योन111</t>
  </si>
  <si>
    <t>य्योन121</t>
  </si>
  <si>
    <t>य्योन131</t>
  </si>
  <si>
    <t>य्योन211</t>
  </si>
  <si>
    <t>य्योन221</t>
  </si>
  <si>
    <t>य्योन231</t>
  </si>
  <si>
    <t>य्योन311</t>
  </si>
  <si>
    <t>य्योन321</t>
  </si>
  <si>
    <t>य्योन331</t>
  </si>
  <si>
    <t>य्योट1</t>
  </si>
  <si>
    <t>य्योप1</t>
  </si>
  <si>
    <t>य्यौ11</t>
  </si>
  <si>
    <t>य्यौ21</t>
  </si>
  <si>
    <t>य्यौ31</t>
  </si>
  <si>
    <t>य्यौन11</t>
  </si>
  <si>
    <t>य्यौन21</t>
  </si>
  <si>
    <t>य्यौन31</t>
  </si>
  <si>
    <t>य्यौत1</t>
  </si>
  <si>
    <t>य्यं111</t>
  </si>
  <si>
    <t>य्यं121</t>
  </si>
  <si>
    <t>य्यं131</t>
  </si>
  <si>
    <t>य्यं211</t>
  </si>
  <si>
    <t>य्यं221</t>
  </si>
  <si>
    <t>य्यं231</t>
  </si>
  <si>
    <t>य्यं311</t>
  </si>
  <si>
    <t>य्यं321</t>
  </si>
  <si>
    <t>य्यं41</t>
  </si>
  <si>
    <t>य्य12</t>
  </si>
  <si>
    <t>य्या22</t>
  </si>
  <si>
    <t>य्या32</t>
  </si>
  <si>
    <t>य्याइन12</t>
  </si>
  <si>
    <t>य्याइन22</t>
  </si>
  <si>
    <t>य्याइन32</t>
  </si>
  <si>
    <t>य्यत12</t>
  </si>
  <si>
    <t>य्यत22</t>
  </si>
  <si>
    <t>य्यत32</t>
  </si>
  <si>
    <t>य्यत42</t>
  </si>
  <si>
    <t>य्यत52</t>
  </si>
  <si>
    <t>य्यि12</t>
  </si>
  <si>
    <t>य्यि22</t>
  </si>
  <si>
    <t>य्यि32</t>
  </si>
  <si>
    <t>य्यिन12</t>
  </si>
  <si>
    <t>य्यिन22</t>
  </si>
  <si>
    <t>ယြင်္</t>
  </si>
  <si>
    <t>य्यिं22</t>
  </si>
  <si>
    <t>य्यिन32</t>
  </si>
  <si>
    <t>य्ये?12</t>
  </si>
  <si>
    <t>य्ये?22</t>
  </si>
  <si>
    <t>य्यु12</t>
  </si>
  <si>
    <t>य्यु22</t>
  </si>
  <si>
    <t>य्यु32</t>
  </si>
  <si>
    <t>य्युन112</t>
  </si>
  <si>
    <t>य्युन122</t>
  </si>
  <si>
    <t>य्युन132</t>
  </si>
  <si>
    <t>य्युन212</t>
  </si>
  <si>
    <t>य्युन222</t>
  </si>
  <si>
    <t>य्युन232</t>
  </si>
  <si>
    <t>य्युन312</t>
  </si>
  <si>
    <t>य्युन322</t>
  </si>
  <si>
    <t>य्युन332</t>
  </si>
  <si>
    <t>य्युत12</t>
  </si>
  <si>
    <t>य्युत22</t>
  </si>
  <si>
    <t>य्ये12</t>
  </si>
  <si>
    <t>य्ये22</t>
  </si>
  <si>
    <t>य्ये32</t>
  </si>
  <si>
    <t>ယြယ့်</t>
  </si>
  <si>
    <t>य्ये³¹112</t>
  </si>
  <si>
    <t>य्ये³¹122</t>
  </si>
  <si>
    <t>य्ये³¹132</t>
  </si>
  <si>
    <t>य्ये³¹212</t>
  </si>
  <si>
    <t>य्ये³¹222</t>
  </si>
  <si>
    <t>य्ये³¹232</t>
  </si>
  <si>
    <t>य्येत2</t>
  </si>
  <si>
    <t>य्यै12</t>
  </si>
  <si>
    <t>य्यै22</t>
  </si>
  <si>
    <t>य्यैन112</t>
  </si>
  <si>
    <t>य्यैन122</t>
  </si>
  <si>
    <t>य्यैन132</t>
  </si>
  <si>
    <t>य्यैम12</t>
  </si>
  <si>
    <t>य्यैम22</t>
  </si>
  <si>
    <t>य्यैम32</t>
  </si>
  <si>
    <t>य्यो12</t>
  </si>
  <si>
    <t>य्यो22</t>
  </si>
  <si>
    <t>य्यो32</t>
  </si>
  <si>
    <t>य्योन112</t>
  </si>
  <si>
    <t>य्योन122</t>
  </si>
  <si>
    <t>य्योन132</t>
  </si>
  <si>
    <t>य्योन212</t>
  </si>
  <si>
    <t>य्योन222</t>
  </si>
  <si>
    <t>य्योन232</t>
  </si>
  <si>
    <t>य्योन312</t>
  </si>
  <si>
    <t>य्योन322</t>
  </si>
  <si>
    <t>य्योन332</t>
  </si>
  <si>
    <t>य्योट2</t>
  </si>
  <si>
    <t>य्योप2</t>
  </si>
  <si>
    <t>य्यौ12</t>
  </si>
  <si>
    <t>य्यौ22</t>
  </si>
  <si>
    <t>य्यौ32</t>
  </si>
  <si>
    <t>य्यौन12</t>
  </si>
  <si>
    <t>य्यौन22</t>
  </si>
  <si>
    <t>य्यौन32</t>
  </si>
  <si>
    <t>य्यौत2</t>
  </si>
  <si>
    <t>य्यं112</t>
  </si>
  <si>
    <t>य्यं122</t>
  </si>
  <si>
    <t>य्यं132</t>
  </si>
  <si>
    <t>य्यं212</t>
  </si>
  <si>
    <t>य्यं222</t>
  </si>
  <si>
    <t>य्यं232</t>
  </si>
  <si>
    <t>य्यं312</t>
  </si>
  <si>
    <t>य्यं322</t>
  </si>
  <si>
    <t>य्यं42</t>
  </si>
  <si>
    <t>य्ह1</t>
  </si>
  <si>
    <t>य्ह11</t>
  </si>
  <si>
    <t>य्हा2</t>
  </si>
  <si>
    <t>य्हा21</t>
  </si>
  <si>
    <t>य्हा3</t>
  </si>
  <si>
    <t>य्हा31</t>
  </si>
  <si>
    <t>य्हाइन1</t>
  </si>
  <si>
    <t>य्हाइन11</t>
  </si>
  <si>
    <t>य्हाइन2</t>
  </si>
  <si>
    <t>य्हाइन21</t>
  </si>
  <si>
    <t>य्हाइन3</t>
  </si>
  <si>
    <t>य्हाइन31</t>
  </si>
  <si>
    <t>hbite/ ike</t>
  </si>
  <si>
    <t>य्हाइ</t>
  </si>
  <si>
    <t>य्हाइ1</t>
  </si>
  <si>
    <t>य्हत1</t>
  </si>
  <si>
    <t>य्हत11</t>
  </si>
  <si>
    <t>य्हत2</t>
  </si>
  <si>
    <t>य्हत21</t>
  </si>
  <si>
    <t>य्हत3</t>
  </si>
  <si>
    <t>य्हत31</t>
  </si>
  <si>
    <t>य्हत4</t>
  </si>
  <si>
    <t>य्हत41</t>
  </si>
  <si>
    <t>य्हत5</t>
  </si>
  <si>
    <t>य्हत51</t>
  </si>
  <si>
    <t>य्हि1</t>
  </si>
  <si>
    <t>य्हि11</t>
  </si>
  <si>
    <t>य्हि2</t>
  </si>
  <si>
    <t>य्हि21</t>
  </si>
  <si>
    <t>य्हि3</t>
  </si>
  <si>
    <t>य्हि31</t>
  </si>
  <si>
    <t>य्हिन1</t>
  </si>
  <si>
    <t>य्हिन11</t>
  </si>
  <si>
    <t>hbin21</t>
  </si>
  <si>
    <t>य्हिन2</t>
  </si>
  <si>
    <t>य्हिन21</t>
  </si>
  <si>
    <t>ယှင်္</t>
  </si>
  <si>
    <t>hbin22</t>
  </si>
  <si>
    <t>य्हिं2</t>
  </si>
  <si>
    <t>य्हिं21</t>
  </si>
  <si>
    <t>य्हिन3</t>
  </si>
  <si>
    <t>य्हिन31</t>
  </si>
  <si>
    <t>य्हे?1</t>
  </si>
  <si>
    <t>य्हे?11</t>
  </si>
  <si>
    <t>य्हे?2</t>
  </si>
  <si>
    <t>य्हे?21</t>
  </si>
  <si>
    <t>य्हु1</t>
  </si>
  <si>
    <t>य्हु11</t>
  </si>
  <si>
    <t>य्हु2</t>
  </si>
  <si>
    <t>य्हु21</t>
  </si>
  <si>
    <t>य्हु3</t>
  </si>
  <si>
    <t>य्हु31</t>
  </si>
  <si>
    <t>य्हुन11</t>
  </si>
  <si>
    <t>य्हुन111</t>
  </si>
  <si>
    <t>य्हुन12</t>
  </si>
  <si>
    <t>य्हुन121</t>
  </si>
  <si>
    <t>य्हुन13</t>
  </si>
  <si>
    <t>य्हुन131</t>
  </si>
  <si>
    <t>य्हुन21</t>
  </si>
  <si>
    <t>य्हुन211</t>
  </si>
  <si>
    <t>य्हुन22</t>
  </si>
  <si>
    <t>य्हुन221</t>
  </si>
  <si>
    <t>य्हुन23</t>
  </si>
  <si>
    <t>य्हुन231</t>
  </si>
  <si>
    <t>य्हुन31</t>
  </si>
  <si>
    <t>य्हुन311</t>
  </si>
  <si>
    <t>य्हुन32</t>
  </si>
  <si>
    <t>य्हुन321</t>
  </si>
  <si>
    <t>य्हुन33</t>
  </si>
  <si>
    <t>य्हुन331</t>
  </si>
  <si>
    <t>य्हुत1</t>
  </si>
  <si>
    <t>य्हुत11</t>
  </si>
  <si>
    <t>य्हुत2</t>
  </si>
  <si>
    <t>य्हुत21</t>
  </si>
  <si>
    <t>य्हे1</t>
  </si>
  <si>
    <t>य्हे11</t>
  </si>
  <si>
    <t>य्हे2</t>
  </si>
  <si>
    <t>य्हे21</t>
  </si>
  <si>
    <t>य्हे3</t>
  </si>
  <si>
    <t>य्हे31</t>
  </si>
  <si>
    <t>ယှယ့်</t>
  </si>
  <si>
    <t>य्हे³¹11</t>
  </si>
  <si>
    <t>य्हे³¹111</t>
  </si>
  <si>
    <t>य्हे³¹12</t>
  </si>
  <si>
    <t>य्हे³¹121</t>
  </si>
  <si>
    <t>य्हे³¹13</t>
  </si>
  <si>
    <t>य्हे³¹131</t>
  </si>
  <si>
    <t>य्हे³¹21</t>
  </si>
  <si>
    <t>य्हे³¹211</t>
  </si>
  <si>
    <t>य्हे³¹22</t>
  </si>
  <si>
    <t>य्हे³¹221</t>
  </si>
  <si>
    <t>य्हे³¹23</t>
  </si>
  <si>
    <t>य्हे³¹231</t>
  </si>
  <si>
    <t>य्हेत</t>
  </si>
  <si>
    <t>य्हेत1</t>
  </si>
  <si>
    <t>य्है1</t>
  </si>
  <si>
    <t>य्है11</t>
  </si>
  <si>
    <t>य्है2</t>
  </si>
  <si>
    <t>य्है21</t>
  </si>
  <si>
    <t>य्हैन11</t>
  </si>
  <si>
    <t>य्हैन111</t>
  </si>
  <si>
    <t>य्हैन12</t>
  </si>
  <si>
    <t>य्हैन121</t>
  </si>
  <si>
    <t>य्हैन13</t>
  </si>
  <si>
    <t>य्हैन131</t>
  </si>
  <si>
    <t>य्हैम1</t>
  </si>
  <si>
    <t>य्हैम11</t>
  </si>
  <si>
    <t>य्हैम2</t>
  </si>
  <si>
    <t>य्हैम21</t>
  </si>
  <si>
    <t>य्हैम3</t>
  </si>
  <si>
    <t>य्हैम31</t>
  </si>
  <si>
    <t>य्हो1</t>
  </si>
  <si>
    <t>य्हो11</t>
  </si>
  <si>
    <t>य्हो2</t>
  </si>
  <si>
    <t>य्हो21</t>
  </si>
  <si>
    <t>य्हो3</t>
  </si>
  <si>
    <t>य्हो31</t>
  </si>
  <si>
    <t>य्होन11</t>
  </si>
  <si>
    <t>य्होन111</t>
  </si>
  <si>
    <t>य्होन12</t>
  </si>
  <si>
    <t>य्होन121</t>
  </si>
  <si>
    <t>य्होन13</t>
  </si>
  <si>
    <t>य्होन131</t>
  </si>
  <si>
    <t>य्होन21</t>
  </si>
  <si>
    <t>य्होन211</t>
  </si>
  <si>
    <t>य्होन22</t>
  </si>
  <si>
    <t>य्होन221</t>
  </si>
  <si>
    <t>य्होन23</t>
  </si>
  <si>
    <t>य्होन231</t>
  </si>
  <si>
    <t>य्होन31</t>
  </si>
  <si>
    <t>य्होन311</t>
  </si>
  <si>
    <t>य्होन32</t>
  </si>
  <si>
    <t>य्होन321</t>
  </si>
  <si>
    <t>य्होन33</t>
  </si>
  <si>
    <t>य्होन331</t>
  </si>
  <si>
    <t>य्होट</t>
  </si>
  <si>
    <t>य्होट1</t>
  </si>
  <si>
    <t>य्होप</t>
  </si>
  <si>
    <t>य्होप1</t>
  </si>
  <si>
    <t>य्हौ1</t>
  </si>
  <si>
    <t>य्हौ11</t>
  </si>
  <si>
    <t>य्हौ2</t>
  </si>
  <si>
    <t>य्हौ21</t>
  </si>
  <si>
    <t>य्हौ3</t>
  </si>
  <si>
    <t>य्हौ31</t>
  </si>
  <si>
    <t>य्हौन1</t>
  </si>
  <si>
    <t>य्हौन11</t>
  </si>
  <si>
    <t>य्हौन2</t>
  </si>
  <si>
    <t>य्हौन21</t>
  </si>
  <si>
    <t>य्हौन3</t>
  </si>
  <si>
    <t>य्हौन31</t>
  </si>
  <si>
    <t>य्हौत</t>
  </si>
  <si>
    <t>य्हौत1</t>
  </si>
  <si>
    <t>य्हं11</t>
  </si>
  <si>
    <t>य्हं111</t>
  </si>
  <si>
    <t>य्हं12</t>
  </si>
  <si>
    <t>य्हं121</t>
  </si>
  <si>
    <t>य्हं13</t>
  </si>
  <si>
    <t>य्हं131</t>
  </si>
  <si>
    <t>य्हं21</t>
  </si>
  <si>
    <t>य्हं211</t>
  </si>
  <si>
    <t>य्हं22</t>
  </si>
  <si>
    <t>य्हं221</t>
  </si>
  <si>
    <t>य्हं23</t>
  </si>
  <si>
    <t>य्हं231</t>
  </si>
  <si>
    <t>य्हं31</t>
  </si>
  <si>
    <t>य्हं311</t>
  </si>
  <si>
    <t>य्हं32</t>
  </si>
  <si>
    <t>य्हं321</t>
  </si>
  <si>
    <t>य्हं4</t>
  </si>
  <si>
    <t>य्हं41</t>
  </si>
  <si>
    <t>य्व1</t>
  </si>
  <si>
    <t>य्व11</t>
  </si>
  <si>
    <t>य्वा21</t>
  </si>
  <si>
    <t>य्वा31</t>
  </si>
  <si>
    <t>य्वाइन11</t>
  </si>
  <si>
    <t>य्वाइन21</t>
  </si>
  <si>
    <t>य्वाइन31</t>
  </si>
  <si>
    <t>bwite/ ike</t>
  </si>
  <si>
    <t>य्वाइ</t>
  </si>
  <si>
    <t>युत11</t>
  </si>
  <si>
    <t>युत21</t>
  </si>
  <si>
    <t>य्वत31</t>
  </si>
  <si>
    <t>य्वत41</t>
  </si>
  <si>
    <t>य्वत51</t>
  </si>
  <si>
    <t>य्वि11</t>
  </si>
  <si>
    <t>य्वि21</t>
  </si>
  <si>
    <t>य्वि31</t>
  </si>
  <si>
    <t>य्विन11</t>
  </si>
  <si>
    <t>bwin21</t>
  </si>
  <si>
    <t>य्विन21</t>
  </si>
  <si>
    <t>ယွင်္</t>
  </si>
  <si>
    <t>bwin22</t>
  </si>
  <si>
    <t>य्विं2</t>
  </si>
  <si>
    <t>य्विं21</t>
  </si>
  <si>
    <t>य्विन31</t>
  </si>
  <si>
    <t>य्वे?1</t>
  </si>
  <si>
    <t>य्वे?11</t>
  </si>
  <si>
    <t>य्वे?2</t>
  </si>
  <si>
    <t>य्वे?21</t>
  </si>
  <si>
    <t>य्वु11</t>
  </si>
  <si>
    <t>य्वु21</t>
  </si>
  <si>
    <t>य्वु31</t>
  </si>
  <si>
    <t>युन111</t>
  </si>
  <si>
    <t>युन121</t>
  </si>
  <si>
    <t>युन131</t>
  </si>
  <si>
    <t>युन211</t>
  </si>
  <si>
    <t>युन221</t>
  </si>
  <si>
    <t>युन231</t>
  </si>
  <si>
    <t>युन311</t>
  </si>
  <si>
    <t>युन321</t>
  </si>
  <si>
    <t>युन331</t>
  </si>
  <si>
    <t>युत12</t>
  </si>
  <si>
    <t>युत22</t>
  </si>
  <si>
    <t>य्वे11</t>
  </si>
  <si>
    <t>य्वे21</t>
  </si>
  <si>
    <t>य्वे31</t>
  </si>
  <si>
    <t>ယွယ့်</t>
  </si>
  <si>
    <t>य्वे³¹111</t>
  </si>
  <si>
    <t>य्वे³¹121</t>
  </si>
  <si>
    <t>य्वे³¹131</t>
  </si>
  <si>
    <t>य्वे³¹211</t>
  </si>
  <si>
    <t>य्वे³¹221</t>
  </si>
  <si>
    <t>य्वे³¹231</t>
  </si>
  <si>
    <t>य्वेत1</t>
  </si>
  <si>
    <t>य्वै11</t>
  </si>
  <si>
    <t>य्वै21</t>
  </si>
  <si>
    <t>य्वैन111</t>
  </si>
  <si>
    <t>य्वैन121</t>
  </si>
  <si>
    <t>य्वैन131</t>
  </si>
  <si>
    <t>य्वैम11</t>
  </si>
  <si>
    <t>य्वैम21</t>
  </si>
  <si>
    <t>य्वैम31</t>
  </si>
  <si>
    <t>य्वो11</t>
  </si>
  <si>
    <t>य्वो21</t>
  </si>
  <si>
    <t>य्वो31</t>
  </si>
  <si>
    <t>य्वोन111</t>
  </si>
  <si>
    <t>य्वोन121</t>
  </si>
  <si>
    <t>य्वोन131</t>
  </si>
  <si>
    <t>य्वोन211</t>
  </si>
  <si>
    <t>य्वोन221</t>
  </si>
  <si>
    <t>य्वोन231</t>
  </si>
  <si>
    <t>य्वोन311</t>
  </si>
  <si>
    <t>य्वोन321</t>
  </si>
  <si>
    <t>य्वोन331</t>
  </si>
  <si>
    <t>य्वोट1</t>
  </si>
  <si>
    <t>य्वोप1</t>
  </si>
  <si>
    <t>य्वौ11</t>
  </si>
  <si>
    <t>य्वौ21</t>
  </si>
  <si>
    <t>य्वौ31</t>
  </si>
  <si>
    <t>य्वौन11</t>
  </si>
  <si>
    <t>य्वौन21</t>
  </si>
  <si>
    <t>य्वौन31</t>
  </si>
  <si>
    <t>य्वौत1</t>
  </si>
  <si>
    <t>युन112</t>
  </si>
  <si>
    <t>युन122</t>
  </si>
  <si>
    <t>युन132</t>
  </si>
  <si>
    <t>युन212</t>
  </si>
  <si>
    <t>युन222</t>
  </si>
  <si>
    <t>युन232</t>
  </si>
  <si>
    <t>युन312</t>
  </si>
  <si>
    <t>युन322</t>
  </si>
  <si>
    <t>य्वं41</t>
  </si>
  <si>
    <t>य्हव1</t>
  </si>
  <si>
    <t>य्हव11</t>
  </si>
  <si>
    <t>य्हवा2</t>
  </si>
  <si>
    <t>य्हवा21</t>
  </si>
  <si>
    <t>य्हवा3</t>
  </si>
  <si>
    <t>य्हवा31</t>
  </si>
  <si>
    <t>य्हवाइन1</t>
  </si>
  <si>
    <t>य्हवाइन11</t>
  </si>
  <si>
    <t>य्हवाइन2</t>
  </si>
  <si>
    <t>य्हवाइन21</t>
  </si>
  <si>
    <t>य्हवाइन3</t>
  </si>
  <si>
    <t>य्हवाइन31</t>
  </si>
  <si>
    <t>य्हवाइ</t>
  </si>
  <si>
    <t>य्हवाइ1</t>
  </si>
  <si>
    <t>य्हवत1</t>
  </si>
  <si>
    <t>य्हवत11</t>
  </si>
  <si>
    <t>य्हवत2</t>
  </si>
  <si>
    <t>य्हवत21</t>
  </si>
  <si>
    <t>य्हवत3</t>
  </si>
  <si>
    <t>य्हवत31</t>
  </si>
  <si>
    <t>य्हवत4</t>
  </si>
  <si>
    <t>य्हवत41</t>
  </si>
  <si>
    <t>य्हवत5</t>
  </si>
  <si>
    <t>य्हवत51</t>
  </si>
  <si>
    <t>य्हवि1</t>
  </si>
  <si>
    <t>य्हवि11</t>
  </si>
  <si>
    <t>य्हवि2</t>
  </si>
  <si>
    <t>य्हवि21</t>
  </si>
  <si>
    <t>य्हवि3</t>
  </si>
  <si>
    <t>य्हवि31</t>
  </si>
  <si>
    <t>य्हविन1</t>
  </si>
  <si>
    <t>य्हविन11</t>
  </si>
  <si>
    <t>य्हविन2</t>
  </si>
  <si>
    <t>य्हविन21</t>
  </si>
  <si>
    <t>ယွှင်္</t>
  </si>
  <si>
    <t>य्हविं2</t>
  </si>
  <si>
    <t>य्हविं21</t>
  </si>
  <si>
    <t>य्हविन3</t>
  </si>
  <si>
    <t>य्हविन31</t>
  </si>
  <si>
    <t>य्हवे?1</t>
  </si>
  <si>
    <t>य्हवे?11</t>
  </si>
  <si>
    <t>य्हवे?2</t>
  </si>
  <si>
    <t>य्हवे?21</t>
  </si>
  <si>
    <t>य्हवु1</t>
  </si>
  <si>
    <t>य्हवु11</t>
  </si>
  <si>
    <t>य्हवु2</t>
  </si>
  <si>
    <t>य्हवु21</t>
  </si>
  <si>
    <t>य्हवु3</t>
  </si>
  <si>
    <t>य्हवु31</t>
  </si>
  <si>
    <t>युन113</t>
  </si>
  <si>
    <t>युन123</t>
  </si>
  <si>
    <t>युन133</t>
  </si>
  <si>
    <t>युन213</t>
  </si>
  <si>
    <t>युन223</t>
  </si>
  <si>
    <t>युन233</t>
  </si>
  <si>
    <t>युन313</t>
  </si>
  <si>
    <t>युन323</t>
  </si>
  <si>
    <t>युन332</t>
  </si>
  <si>
    <t>युत13</t>
  </si>
  <si>
    <t>युत23</t>
  </si>
  <si>
    <t>य्हवे1</t>
  </si>
  <si>
    <t>य्हवे11</t>
  </si>
  <si>
    <t>य्हवे2</t>
  </si>
  <si>
    <t>य्हवे21</t>
  </si>
  <si>
    <t>य्हवे3</t>
  </si>
  <si>
    <t>य्हवे31</t>
  </si>
  <si>
    <t>ယွှယ့်</t>
  </si>
  <si>
    <t>य्हवे³¹11</t>
  </si>
  <si>
    <t>य्हवे³¹111</t>
  </si>
  <si>
    <t>य्हवे³¹12</t>
  </si>
  <si>
    <t>य्हवे³¹121</t>
  </si>
  <si>
    <t>य्हवे³¹13</t>
  </si>
  <si>
    <t>य्हवे³¹131</t>
  </si>
  <si>
    <t>य्हवे³¹21</t>
  </si>
  <si>
    <t>य्हवे³¹211</t>
  </si>
  <si>
    <t>य्हवे³¹22</t>
  </si>
  <si>
    <t>य्हवे³¹221</t>
  </si>
  <si>
    <t>य्हवे³¹23</t>
  </si>
  <si>
    <t>य्हवे³¹231</t>
  </si>
  <si>
    <t>य्हवेत</t>
  </si>
  <si>
    <t>य्हवेत1</t>
  </si>
  <si>
    <t>य्हवै1</t>
  </si>
  <si>
    <t>य्हवै11</t>
  </si>
  <si>
    <t>य्हवै2</t>
  </si>
  <si>
    <t>य्हवै21</t>
  </si>
  <si>
    <t>य्हवैन11</t>
  </si>
  <si>
    <t>य्हवैन111</t>
  </si>
  <si>
    <t>य्हवैन12</t>
  </si>
  <si>
    <t>य्हवैन121</t>
  </si>
  <si>
    <t>य्हवैन13</t>
  </si>
  <si>
    <t>य्हवैन131</t>
  </si>
  <si>
    <t>य्हवैम1</t>
  </si>
  <si>
    <t>य्हवैम11</t>
  </si>
  <si>
    <t>य्हवैम2</t>
  </si>
  <si>
    <t>य्हवैम21</t>
  </si>
  <si>
    <t>य्हवैम3</t>
  </si>
  <si>
    <t>य्हवैम31</t>
  </si>
  <si>
    <t>य्हवो1</t>
  </si>
  <si>
    <t>य्हवो11</t>
  </si>
  <si>
    <t>य्हवो2</t>
  </si>
  <si>
    <t>य्हवो21</t>
  </si>
  <si>
    <t>य्हवो3</t>
  </si>
  <si>
    <t>य्हवो31</t>
  </si>
  <si>
    <t>य्हवोन11</t>
  </si>
  <si>
    <t>य्हवोन111</t>
  </si>
  <si>
    <t>य्हवोन12</t>
  </si>
  <si>
    <t>य्हवोन121</t>
  </si>
  <si>
    <t>य्हवोन13</t>
  </si>
  <si>
    <t>य्हवोन131</t>
  </si>
  <si>
    <t>य्हवोन21</t>
  </si>
  <si>
    <t>य्हवोन211</t>
  </si>
  <si>
    <t>य्हवोन22</t>
  </si>
  <si>
    <t>य्हवोन221</t>
  </si>
  <si>
    <t>य्हवोन23</t>
  </si>
  <si>
    <t>य्हवोन231</t>
  </si>
  <si>
    <t>य्हवोन31</t>
  </si>
  <si>
    <t>य्हवोन311</t>
  </si>
  <si>
    <t>य्हवोन32</t>
  </si>
  <si>
    <t>य्हवोन321</t>
  </si>
  <si>
    <t>य्हवोन33</t>
  </si>
  <si>
    <t>य्हवोन331</t>
  </si>
  <si>
    <t>य्हवोट</t>
  </si>
  <si>
    <t>य्हवोट1</t>
  </si>
  <si>
    <t>य्हवोप</t>
  </si>
  <si>
    <t>य्हवोप1</t>
  </si>
  <si>
    <t>य्हवौ1</t>
  </si>
  <si>
    <t>य्हवौ11</t>
  </si>
  <si>
    <t>य्हवौ2</t>
  </si>
  <si>
    <t>य्हवौ21</t>
  </si>
  <si>
    <t>य्हवौ3</t>
  </si>
  <si>
    <t>य्हवौ31</t>
  </si>
  <si>
    <t>य्हवौन1</t>
  </si>
  <si>
    <t>य्हवौन11</t>
  </si>
  <si>
    <t>य्हवौन2</t>
  </si>
  <si>
    <t>य्हवौन21</t>
  </si>
  <si>
    <t>य्हवौन3</t>
  </si>
  <si>
    <t>य्हवौन31</t>
  </si>
  <si>
    <t>य्हवौत</t>
  </si>
  <si>
    <t>य्हवौत1</t>
  </si>
  <si>
    <t>य्हवं11</t>
  </si>
  <si>
    <t>य्हवं111</t>
  </si>
  <si>
    <t>य्हवं12</t>
  </si>
  <si>
    <t>य्हवं121</t>
  </si>
  <si>
    <t>य्हवं13</t>
  </si>
  <si>
    <t>य्हवं131</t>
  </si>
  <si>
    <t>य्हवं21</t>
  </si>
  <si>
    <t>य्हवं211</t>
  </si>
  <si>
    <t>य्हवं22</t>
  </si>
  <si>
    <t>य्हवं221</t>
  </si>
  <si>
    <t>य्हवं23</t>
  </si>
  <si>
    <t>य्हवं231</t>
  </si>
  <si>
    <t>य्हवं31</t>
  </si>
  <si>
    <t>य्हवं311</t>
  </si>
  <si>
    <t>य्हवं32</t>
  </si>
  <si>
    <t>य्हवं321</t>
  </si>
  <si>
    <t>य्हवं4</t>
  </si>
  <si>
    <t>य्हवं41</t>
  </si>
  <si>
    <t>य्य13</t>
  </si>
  <si>
    <t>य्या23</t>
  </si>
  <si>
    <t>य्या33</t>
  </si>
  <si>
    <t>य्याइन13</t>
  </si>
  <si>
    <t>य्याइन23</t>
  </si>
  <si>
    <t>य्याइन33</t>
  </si>
  <si>
    <t>bhyite/ ike</t>
  </si>
  <si>
    <t>य्याइ3</t>
  </si>
  <si>
    <t>य्यत13</t>
  </si>
  <si>
    <t>य्यत23</t>
  </si>
  <si>
    <t>य्यत33</t>
  </si>
  <si>
    <t>य्यत43</t>
  </si>
  <si>
    <t>य्यत53</t>
  </si>
  <si>
    <t>य्यि13</t>
  </si>
  <si>
    <t>य्यि23</t>
  </si>
  <si>
    <t>य्यि33</t>
  </si>
  <si>
    <t>य्यिन13</t>
  </si>
  <si>
    <t>bhyin21</t>
  </si>
  <si>
    <t>य्यिन23</t>
  </si>
  <si>
    <t>ရျင်္</t>
  </si>
  <si>
    <t>bhyin22</t>
  </si>
  <si>
    <t>य्यिं23</t>
  </si>
  <si>
    <t>य्यिन33</t>
  </si>
  <si>
    <t>य्ये?13</t>
  </si>
  <si>
    <t>य्ये?23</t>
  </si>
  <si>
    <t>य्यु13</t>
  </si>
  <si>
    <t>य्यु23</t>
  </si>
  <si>
    <t>य्यु33</t>
  </si>
  <si>
    <t>य्युन113</t>
  </si>
  <si>
    <t>य्युन123</t>
  </si>
  <si>
    <t>य्युन133</t>
  </si>
  <si>
    <t>य्युन213</t>
  </si>
  <si>
    <t>य्युन223</t>
  </si>
  <si>
    <t>य्युन233</t>
  </si>
  <si>
    <t>य्युन313</t>
  </si>
  <si>
    <t>य्युन323</t>
  </si>
  <si>
    <t>य्युन333</t>
  </si>
  <si>
    <t>य्युत13</t>
  </si>
  <si>
    <t>य्युत23</t>
  </si>
  <si>
    <t>य्ये13</t>
  </si>
  <si>
    <t>य्ये23</t>
  </si>
  <si>
    <t>य्ये33</t>
  </si>
  <si>
    <t>ရျယ့်</t>
  </si>
  <si>
    <t>य्ये³¹113</t>
  </si>
  <si>
    <t>य्ये³¹123</t>
  </si>
  <si>
    <t>य्ये³¹133</t>
  </si>
  <si>
    <t>य्ये³¹213</t>
  </si>
  <si>
    <t>य्ये³¹223</t>
  </si>
  <si>
    <t>य्ये³¹233</t>
  </si>
  <si>
    <t>य्येत3</t>
  </si>
  <si>
    <t>य्यै13</t>
  </si>
  <si>
    <t>य्यै23</t>
  </si>
  <si>
    <t>य्यैन113</t>
  </si>
  <si>
    <t>य्यैन123</t>
  </si>
  <si>
    <t>य्यैन133</t>
  </si>
  <si>
    <t>य्यैम13</t>
  </si>
  <si>
    <t>य्यैम23</t>
  </si>
  <si>
    <t>य्यैम33</t>
  </si>
  <si>
    <t>य्यो13</t>
  </si>
  <si>
    <t>य्यो23</t>
  </si>
  <si>
    <t>य्यो33</t>
  </si>
  <si>
    <t>य्योन113</t>
  </si>
  <si>
    <t>य्योन123</t>
  </si>
  <si>
    <t>य्योन133</t>
  </si>
  <si>
    <t>य्योन213</t>
  </si>
  <si>
    <t>य्योन223</t>
  </si>
  <si>
    <t>य्योन233</t>
  </si>
  <si>
    <t>य्योन313</t>
  </si>
  <si>
    <t>य्योन323</t>
  </si>
  <si>
    <t>य्योन333</t>
  </si>
  <si>
    <t>य्योट3</t>
  </si>
  <si>
    <t>य्योप3</t>
  </si>
  <si>
    <t>य्यौ13</t>
  </si>
  <si>
    <t>य्यौ23</t>
  </si>
  <si>
    <t>य्यौ33</t>
  </si>
  <si>
    <t>य्यौन13</t>
  </si>
  <si>
    <t>य्यौन23</t>
  </si>
  <si>
    <t>य्यौन33</t>
  </si>
  <si>
    <t>य्यौत3</t>
  </si>
  <si>
    <t>य्यं113</t>
  </si>
  <si>
    <t>य्यं123</t>
  </si>
  <si>
    <t>य्यं133</t>
  </si>
  <si>
    <t>य्यं213</t>
  </si>
  <si>
    <t>य्यं223</t>
  </si>
  <si>
    <t>य्यं233</t>
  </si>
  <si>
    <t>य्यं313</t>
  </si>
  <si>
    <t>य्यं323</t>
  </si>
  <si>
    <t>य्यं43</t>
  </si>
  <si>
    <t>य्य14</t>
  </si>
  <si>
    <t>य्या24</t>
  </si>
  <si>
    <t>य्या34</t>
  </si>
  <si>
    <t>य्याइन14</t>
  </si>
  <si>
    <t>य्याइन24</t>
  </si>
  <si>
    <t>य्याइन34</t>
  </si>
  <si>
    <t>य्याइ4</t>
  </si>
  <si>
    <t>य्यत14</t>
  </si>
  <si>
    <t>य्यत24</t>
  </si>
  <si>
    <t>य्यत34</t>
  </si>
  <si>
    <t>य्यत44</t>
  </si>
  <si>
    <t>य्यत54</t>
  </si>
  <si>
    <t>य्यि14</t>
  </si>
  <si>
    <t>य्यि24</t>
  </si>
  <si>
    <t>य्यि34</t>
  </si>
  <si>
    <t>य्यिन14</t>
  </si>
  <si>
    <t>य्यिन24</t>
  </si>
  <si>
    <t>ရြင်္</t>
  </si>
  <si>
    <t>य्यिं24</t>
  </si>
  <si>
    <t>य्यिन34</t>
  </si>
  <si>
    <t>य्ये?14</t>
  </si>
  <si>
    <t>य्ये?24</t>
  </si>
  <si>
    <t>य्यु14</t>
  </si>
  <si>
    <t>य्यु24</t>
  </si>
  <si>
    <t>य्यु34</t>
  </si>
  <si>
    <t>य्युन114</t>
  </si>
  <si>
    <t>य्युन124</t>
  </si>
  <si>
    <t>य्युन134</t>
  </si>
  <si>
    <t>य्युन214</t>
  </si>
  <si>
    <t>य्युन224</t>
  </si>
  <si>
    <t>य्युन234</t>
  </si>
  <si>
    <t>य्युन314</t>
  </si>
  <si>
    <t>य्युन324</t>
  </si>
  <si>
    <t>य्युन334</t>
  </si>
  <si>
    <t>य्युत14</t>
  </si>
  <si>
    <t>य्युत24</t>
  </si>
  <si>
    <t>य्ये14</t>
  </si>
  <si>
    <t>य्ये24</t>
  </si>
  <si>
    <t>य्ये34</t>
  </si>
  <si>
    <t>ရြယ့်</t>
  </si>
  <si>
    <t>य्ये³¹114</t>
  </si>
  <si>
    <t>य्ये³¹124</t>
  </si>
  <si>
    <t>य्ये³¹134</t>
  </si>
  <si>
    <t>य्ये³¹214</t>
  </si>
  <si>
    <t>य्ये³¹224</t>
  </si>
  <si>
    <t>य्ये³¹234</t>
  </si>
  <si>
    <t>य्येत4</t>
  </si>
  <si>
    <t>य्यै14</t>
  </si>
  <si>
    <t>य्यै24</t>
  </si>
  <si>
    <t>य्यैन114</t>
  </si>
  <si>
    <t>य्यैन124</t>
  </si>
  <si>
    <t>य्यैन134</t>
  </si>
  <si>
    <t>य्यैम14</t>
  </si>
  <si>
    <t>य्यैम24</t>
  </si>
  <si>
    <t>य्यैम34</t>
  </si>
  <si>
    <t>य्यो14</t>
  </si>
  <si>
    <t>य्यो24</t>
  </si>
  <si>
    <t>य्यो34</t>
  </si>
  <si>
    <t>य्योन114</t>
  </si>
  <si>
    <t>य्योन124</t>
  </si>
  <si>
    <t>य्योन134</t>
  </si>
  <si>
    <t>य्योन214</t>
  </si>
  <si>
    <t>य्योन224</t>
  </si>
  <si>
    <t>य्योन234</t>
  </si>
  <si>
    <t>य्योन314</t>
  </si>
  <si>
    <t>य्योन324</t>
  </si>
  <si>
    <t>य्योन334</t>
  </si>
  <si>
    <t>य्योट4</t>
  </si>
  <si>
    <t>य्योप4</t>
  </si>
  <si>
    <t>य्यौ14</t>
  </si>
  <si>
    <t>य्यौ24</t>
  </si>
  <si>
    <t>य्यौ34</t>
  </si>
  <si>
    <t>य्यौन14</t>
  </si>
  <si>
    <t>य्यौन24</t>
  </si>
  <si>
    <t>य्यौन34</t>
  </si>
  <si>
    <t>य्यौत4</t>
  </si>
  <si>
    <t>य्यं114</t>
  </si>
  <si>
    <t>य्यं124</t>
  </si>
  <si>
    <t>य्यं134</t>
  </si>
  <si>
    <t>य्यं214</t>
  </si>
  <si>
    <t>य्यं224</t>
  </si>
  <si>
    <t>य्यं234</t>
  </si>
  <si>
    <t>य्यं314</t>
  </si>
  <si>
    <t>य्यं324</t>
  </si>
  <si>
    <t>य्यं44</t>
  </si>
  <si>
    <t>Column2a1</t>
  </si>
  <si>
    <t>श1</t>
  </si>
  <si>
    <t>श11</t>
  </si>
  <si>
    <t>Column2a2</t>
  </si>
  <si>
    <t>शा21</t>
  </si>
  <si>
    <t>Column2a3</t>
  </si>
  <si>
    <t>शा31</t>
  </si>
  <si>
    <t>Column2ine1</t>
  </si>
  <si>
    <t>शाइन11</t>
  </si>
  <si>
    <t>Column2ine2</t>
  </si>
  <si>
    <t>शाइन21</t>
  </si>
  <si>
    <t>Column2ine3</t>
  </si>
  <si>
    <t>शाइन31</t>
  </si>
  <si>
    <t>Column2ite/ ike</t>
  </si>
  <si>
    <t>शाइ</t>
  </si>
  <si>
    <t>Column2ut1</t>
  </si>
  <si>
    <t>शत11</t>
  </si>
  <si>
    <t>Column2ut2</t>
  </si>
  <si>
    <t>शत21</t>
  </si>
  <si>
    <t>Column2ut3</t>
  </si>
  <si>
    <t>शत31</t>
  </si>
  <si>
    <t>Column2ut4</t>
  </si>
  <si>
    <t>शत41</t>
  </si>
  <si>
    <t>Column2ut5</t>
  </si>
  <si>
    <t>शत51</t>
  </si>
  <si>
    <t>Column2i1</t>
  </si>
  <si>
    <t>शि11</t>
  </si>
  <si>
    <t>Column2i2</t>
  </si>
  <si>
    <t>शि21</t>
  </si>
  <si>
    <t>Column2i3</t>
  </si>
  <si>
    <t>शि31</t>
  </si>
  <si>
    <t>Column2in1</t>
  </si>
  <si>
    <t>शिन11</t>
  </si>
  <si>
    <t>Column2in21</t>
  </si>
  <si>
    <t>शिन21</t>
  </si>
  <si>
    <t>ရှင်္</t>
  </si>
  <si>
    <t>Column2in22</t>
  </si>
  <si>
    <t>शिं2</t>
  </si>
  <si>
    <t>शिं21</t>
  </si>
  <si>
    <t>Column2in3</t>
  </si>
  <si>
    <t>शिन31</t>
  </si>
  <si>
    <t>Column2it1</t>
  </si>
  <si>
    <t>शे?1</t>
  </si>
  <si>
    <t>शे?11</t>
  </si>
  <si>
    <t>Column2it2</t>
  </si>
  <si>
    <t>शे?2</t>
  </si>
  <si>
    <t>शे?21</t>
  </si>
  <si>
    <t>Column2u1</t>
  </si>
  <si>
    <t>शु11</t>
  </si>
  <si>
    <t>Column2u2</t>
  </si>
  <si>
    <t>शु21</t>
  </si>
  <si>
    <t>Column2u3</t>
  </si>
  <si>
    <t>शु31</t>
  </si>
  <si>
    <t>शुन111</t>
  </si>
  <si>
    <t>शुन121</t>
  </si>
  <si>
    <t>शुन131</t>
  </si>
  <si>
    <t>शुन211</t>
  </si>
  <si>
    <t>शुन221</t>
  </si>
  <si>
    <t>शुन231</t>
  </si>
  <si>
    <t>शुन311</t>
  </si>
  <si>
    <t>शुन321</t>
  </si>
  <si>
    <t>शुन331</t>
  </si>
  <si>
    <t>शुत11</t>
  </si>
  <si>
    <t>शुत21</t>
  </si>
  <si>
    <t>Column2ay1</t>
  </si>
  <si>
    <t>शे11</t>
  </si>
  <si>
    <t>Column2ay2</t>
  </si>
  <si>
    <t>शे21</t>
  </si>
  <si>
    <t>Column2ay3</t>
  </si>
  <si>
    <t>शे31</t>
  </si>
  <si>
    <t>ရှယ့်</t>
  </si>
  <si>
    <t>Column2eare11</t>
  </si>
  <si>
    <t>शे³¹111</t>
  </si>
  <si>
    <t>Column2eare12</t>
  </si>
  <si>
    <t>शे³¹121</t>
  </si>
  <si>
    <t>Column2eare13</t>
  </si>
  <si>
    <t>शे³¹131</t>
  </si>
  <si>
    <t>Column2eare21</t>
  </si>
  <si>
    <t>शे³¹211</t>
  </si>
  <si>
    <t>Column2eare22</t>
  </si>
  <si>
    <t>शे³¹221</t>
  </si>
  <si>
    <t>Column2eare23</t>
  </si>
  <si>
    <t>शे³¹231</t>
  </si>
  <si>
    <t>Column2et1</t>
  </si>
  <si>
    <t>शेत1</t>
  </si>
  <si>
    <t>Column2ate1</t>
  </si>
  <si>
    <t>शै11</t>
  </si>
  <si>
    <t>Column2ate2</t>
  </si>
  <si>
    <t>शै21</t>
  </si>
  <si>
    <t>Column2ain1</t>
  </si>
  <si>
    <t>शैन111</t>
  </si>
  <si>
    <t>Column2ain2</t>
  </si>
  <si>
    <t>शैन121</t>
  </si>
  <si>
    <t>Column2ain3</t>
  </si>
  <si>
    <t>शैन131</t>
  </si>
  <si>
    <t>Column2aim1</t>
  </si>
  <si>
    <t>शैम11</t>
  </si>
  <si>
    <t>Column2aim2</t>
  </si>
  <si>
    <t>शैम21</t>
  </si>
  <si>
    <t>Column2aim3</t>
  </si>
  <si>
    <t>शैम31</t>
  </si>
  <si>
    <t>Column2o1</t>
  </si>
  <si>
    <t>शो11</t>
  </si>
  <si>
    <t>Column2o2</t>
  </si>
  <si>
    <t>शो21</t>
  </si>
  <si>
    <t>Column2o3</t>
  </si>
  <si>
    <t>शो31</t>
  </si>
  <si>
    <t>Column2one11</t>
  </si>
  <si>
    <t>शोन111</t>
  </si>
  <si>
    <t>Column2one12</t>
  </si>
  <si>
    <t>शोन121</t>
  </si>
  <si>
    <t>Column2one13</t>
  </si>
  <si>
    <t>शोन131</t>
  </si>
  <si>
    <t>Column2one21</t>
  </si>
  <si>
    <t>शोन211</t>
  </si>
  <si>
    <t>Column2one22</t>
  </si>
  <si>
    <t>शोन221</t>
  </si>
  <si>
    <t>Column2one23</t>
  </si>
  <si>
    <t>शोन231</t>
  </si>
  <si>
    <t>Column2one31</t>
  </si>
  <si>
    <t>शोन311</t>
  </si>
  <si>
    <t>Column2one32</t>
  </si>
  <si>
    <t>शोन321</t>
  </si>
  <si>
    <t>Column2one33</t>
  </si>
  <si>
    <t>शोन331</t>
  </si>
  <si>
    <t>Column2Oat</t>
  </si>
  <si>
    <t>शोट1</t>
  </si>
  <si>
    <t>Column2Oap</t>
  </si>
  <si>
    <t>शोप1</t>
  </si>
  <si>
    <t>Column2au1</t>
  </si>
  <si>
    <t>शौ11</t>
  </si>
  <si>
    <t>Column2au2</t>
  </si>
  <si>
    <t>शौ21</t>
  </si>
  <si>
    <t>Column2au3</t>
  </si>
  <si>
    <t>शौ31</t>
  </si>
  <si>
    <t>Column2oun1</t>
  </si>
  <si>
    <t>शौन11</t>
  </si>
  <si>
    <t>Column2oun2</t>
  </si>
  <si>
    <t>शौन21</t>
  </si>
  <si>
    <t>Column2oun3</t>
  </si>
  <si>
    <t>शौन31</t>
  </si>
  <si>
    <t>Column2out</t>
  </si>
  <si>
    <t>शौत1</t>
  </si>
  <si>
    <t>Column2an1</t>
  </si>
  <si>
    <t>शं111</t>
  </si>
  <si>
    <t>Column2an2</t>
  </si>
  <si>
    <t>शं121</t>
  </si>
  <si>
    <t>Column2an3</t>
  </si>
  <si>
    <t>शं131</t>
  </si>
  <si>
    <t>Column2am1</t>
  </si>
  <si>
    <t>शं211</t>
  </si>
  <si>
    <t>Column2am2</t>
  </si>
  <si>
    <t>शं221</t>
  </si>
  <si>
    <t>Column2am3</t>
  </si>
  <si>
    <t>शं231</t>
  </si>
  <si>
    <t>शं311</t>
  </si>
  <si>
    <t>शं321</t>
  </si>
  <si>
    <t>Column2am4</t>
  </si>
  <si>
    <t>शं41</t>
  </si>
  <si>
    <t>य्व12</t>
  </si>
  <si>
    <t>य्वा22</t>
  </si>
  <si>
    <t>य्वा32</t>
  </si>
  <si>
    <t>य्वाइन12</t>
  </si>
  <si>
    <t>य्वाइन22</t>
  </si>
  <si>
    <t>य्वाइन32</t>
  </si>
  <si>
    <t>bhwite/ ike</t>
  </si>
  <si>
    <t>युत14</t>
  </si>
  <si>
    <t>युत24</t>
  </si>
  <si>
    <t>य्वत32</t>
  </si>
  <si>
    <t>य्वत42</t>
  </si>
  <si>
    <t>य्वत52</t>
  </si>
  <si>
    <t>य्वि12</t>
  </si>
  <si>
    <t>य्वि22</t>
  </si>
  <si>
    <t>य्वि32</t>
  </si>
  <si>
    <t>य्विन12</t>
  </si>
  <si>
    <t>bhwin21</t>
  </si>
  <si>
    <t>य्विन22</t>
  </si>
  <si>
    <t>ရွင်္</t>
  </si>
  <si>
    <t>bhwin22</t>
  </si>
  <si>
    <t>य्विं22</t>
  </si>
  <si>
    <t>य्विन32</t>
  </si>
  <si>
    <t>य्वे?12</t>
  </si>
  <si>
    <t>य्वे?22</t>
  </si>
  <si>
    <t>य्वु12</t>
  </si>
  <si>
    <t>य्वु22</t>
  </si>
  <si>
    <t>य्वु32</t>
  </si>
  <si>
    <t>युन114</t>
  </si>
  <si>
    <t>युन124</t>
  </si>
  <si>
    <t>युन134</t>
  </si>
  <si>
    <t>युन214</t>
  </si>
  <si>
    <t>युन224</t>
  </si>
  <si>
    <t>युन234</t>
  </si>
  <si>
    <t>युन314</t>
  </si>
  <si>
    <t>युन324</t>
  </si>
  <si>
    <t>युन333</t>
  </si>
  <si>
    <t>युत15</t>
  </si>
  <si>
    <t>युत25</t>
  </si>
  <si>
    <t>य्वे12</t>
  </si>
  <si>
    <t>य्वे22</t>
  </si>
  <si>
    <t>य्वे32</t>
  </si>
  <si>
    <t>ရွယ့်</t>
  </si>
  <si>
    <t>य्वे³¹112</t>
  </si>
  <si>
    <t>य्वे³¹122</t>
  </si>
  <si>
    <t>य्वे³¹132</t>
  </si>
  <si>
    <t>य्वे³¹212</t>
  </si>
  <si>
    <t>य्वे³¹222</t>
  </si>
  <si>
    <t>य्वे³¹232</t>
  </si>
  <si>
    <t>य्वेत2</t>
  </si>
  <si>
    <t>य्वै12</t>
  </si>
  <si>
    <t>य्वै22</t>
  </si>
  <si>
    <t>य्वैन112</t>
  </si>
  <si>
    <t>य्वैन122</t>
  </si>
  <si>
    <t>य्वैन132</t>
  </si>
  <si>
    <t>य्वैम12</t>
  </si>
  <si>
    <t>य्वैम22</t>
  </si>
  <si>
    <t>य्वैम32</t>
  </si>
  <si>
    <t>य्वो12</t>
  </si>
  <si>
    <t>य्वो22</t>
  </si>
  <si>
    <t>य्वो32</t>
  </si>
  <si>
    <t>य्वोन112</t>
  </si>
  <si>
    <t>य्वोन122</t>
  </si>
  <si>
    <t>य्वोन132</t>
  </si>
  <si>
    <t>य्वोन212</t>
  </si>
  <si>
    <t>य्वोन222</t>
  </si>
  <si>
    <t>य्वोन232</t>
  </si>
  <si>
    <t>य्वोन312</t>
  </si>
  <si>
    <t>य्वोन322</t>
  </si>
  <si>
    <t>य्वोन332</t>
  </si>
  <si>
    <t>य्वोट2</t>
  </si>
  <si>
    <t>य्वोप2</t>
  </si>
  <si>
    <t>य्वौ12</t>
  </si>
  <si>
    <t>य्वौ22</t>
  </si>
  <si>
    <t>य्वौ32</t>
  </si>
  <si>
    <t>य्वौन12</t>
  </si>
  <si>
    <t>य्वौन22</t>
  </si>
  <si>
    <t>य्वौन32</t>
  </si>
  <si>
    <t>य्वौत2</t>
  </si>
  <si>
    <t>युन115</t>
  </si>
  <si>
    <t>युन125</t>
  </si>
  <si>
    <t>युन135</t>
  </si>
  <si>
    <t>युन215</t>
  </si>
  <si>
    <t>युन225</t>
  </si>
  <si>
    <t>युन235</t>
  </si>
  <si>
    <t>युन315</t>
  </si>
  <si>
    <t>युन325</t>
  </si>
  <si>
    <t>य्वं42</t>
  </si>
  <si>
    <t>य्हव12</t>
  </si>
  <si>
    <t>य्हवा22</t>
  </si>
  <si>
    <t>य्हवा32</t>
  </si>
  <si>
    <t>य्हवाइन12</t>
  </si>
  <si>
    <t>य्हवाइन22</t>
  </si>
  <si>
    <t>य्हवाइन32</t>
  </si>
  <si>
    <t>य्हवाइ2</t>
  </si>
  <si>
    <t>य्हवत12</t>
  </si>
  <si>
    <t>य्हवत22</t>
  </si>
  <si>
    <t>य्हवत32</t>
  </si>
  <si>
    <t>य्हवत42</t>
  </si>
  <si>
    <t>य्हवत52</t>
  </si>
  <si>
    <t>य्हवि12</t>
  </si>
  <si>
    <t>य्हवि22</t>
  </si>
  <si>
    <t>य्हवि32</t>
  </si>
  <si>
    <t>य्हविन12</t>
  </si>
  <si>
    <t>य्हविन22</t>
  </si>
  <si>
    <t>ရွှင်္</t>
  </si>
  <si>
    <t>य्हविं22</t>
  </si>
  <si>
    <t>य्हविन32</t>
  </si>
  <si>
    <t>य्हवे?12</t>
  </si>
  <si>
    <t>य्हवे?22</t>
  </si>
  <si>
    <t>य्हवु12</t>
  </si>
  <si>
    <t>य्हवु22</t>
  </si>
  <si>
    <t>य्हवु32</t>
  </si>
  <si>
    <t>युन116</t>
  </si>
  <si>
    <t>युन126</t>
  </si>
  <si>
    <t>युन136</t>
  </si>
  <si>
    <t>युन216</t>
  </si>
  <si>
    <t>युन226</t>
  </si>
  <si>
    <t>युन236</t>
  </si>
  <si>
    <t>युन316</t>
  </si>
  <si>
    <t>युन326</t>
  </si>
  <si>
    <t>युन334</t>
  </si>
  <si>
    <t>युत16</t>
  </si>
  <si>
    <t>युत26</t>
  </si>
  <si>
    <t>य्हवे12</t>
  </si>
  <si>
    <t>य्हवे22</t>
  </si>
  <si>
    <t>य्हवे32</t>
  </si>
  <si>
    <t>ရွှယ့်</t>
  </si>
  <si>
    <t>य्हवे³¹112</t>
  </si>
  <si>
    <t>य्हवे³¹122</t>
  </si>
  <si>
    <t>य्हवे³¹132</t>
  </si>
  <si>
    <t>य्हवे³¹212</t>
  </si>
  <si>
    <t>य्हवे³¹222</t>
  </si>
  <si>
    <t>य्हवे³¹232</t>
  </si>
  <si>
    <t>य्हवेत2</t>
  </si>
  <si>
    <t>य्हवै12</t>
  </si>
  <si>
    <t>य्हवै22</t>
  </si>
  <si>
    <t>य्हवैन112</t>
  </si>
  <si>
    <t>य्हवैन122</t>
  </si>
  <si>
    <t>य्हवैन132</t>
  </si>
  <si>
    <t>य्हवैम12</t>
  </si>
  <si>
    <t>य्हवैम22</t>
  </si>
  <si>
    <t>य्हवैम32</t>
  </si>
  <si>
    <t>य्हवो12</t>
  </si>
  <si>
    <t>य्हवो22</t>
  </si>
  <si>
    <t>य्हवो32</t>
  </si>
  <si>
    <t>य्हवोन112</t>
  </si>
  <si>
    <t>य्हवोन122</t>
  </si>
  <si>
    <t>य्हवोन132</t>
  </si>
  <si>
    <t>य्हवोन212</t>
  </si>
  <si>
    <t>य्हवोन222</t>
  </si>
  <si>
    <t>य्हवोन232</t>
  </si>
  <si>
    <t>य्हवोन312</t>
  </si>
  <si>
    <t>य्हवोन322</t>
  </si>
  <si>
    <t>य्हवोन332</t>
  </si>
  <si>
    <t>य्हवोट2</t>
  </si>
  <si>
    <t>य्हवोप2</t>
  </si>
  <si>
    <t>य्हवौ12</t>
  </si>
  <si>
    <t>य्हवौ22</t>
  </si>
  <si>
    <t>य्हवौ32</t>
  </si>
  <si>
    <t>य्हवौन12</t>
  </si>
  <si>
    <t>य्हवौन22</t>
  </si>
  <si>
    <t>य्हवौन32</t>
  </si>
  <si>
    <t>य्हवौत2</t>
  </si>
  <si>
    <t>य्हवं112</t>
  </si>
  <si>
    <t>य्हवं122</t>
  </si>
  <si>
    <t>य्हवं132</t>
  </si>
  <si>
    <t>य्हवं212</t>
  </si>
  <si>
    <t>य्हवं222</t>
  </si>
  <si>
    <t>य्हवं232</t>
  </si>
  <si>
    <t>य्हवं312</t>
  </si>
  <si>
    <t>य्हवं322</t>
  </si>
  <si>
    <t>य्हवं42</t>
  </si>
  <si>
    <t>य्य15</t>
  </si>
  <si>
    <t>य्या25</t>
  </si>
  <si>
    <t>य्या35</t>
  </si>
  <si>
    <t>य्याइन15</t>
  </si>
  <si>
    <t>य्याइन25</t>
  </si>
  <si>
    <t>य्याइन35</t>
  </si>
  <si>
    <t>य्याइ5</t>
  </si>
  <si>
    <t>य्यत15</t>
  </si>
  <si>
    <t>य्यत25</t>
  </si>
  <si>
    <t>य्यत35</t>
  </si>
  <si>
    <t>य्यत45</t>
  </si>
  <si>
    <t>य्यत55</t>
  </si>
  <si>
    <t>य्यि15</t>
  </si>
  <si>
    <t>य्यि25</t>
  </si>
  <si>
    <t>य्यि35</t>
  </si>
  <si>
    <t>य्यिन15</t>
  </si>
  <si>
    <t>य्यिन25</t>
  </si>
  <si>
    <t>य्यिं25</t>
  </si>
  <si>
    <t>य्यिन35</t>
  </si>
  <si>
    <t>य्ये?15</t>
  </si>
  <si>
    <t>य्ये?25</t>
  </si>
  <si>
    <t>य्यु15</t>
  </si>
  <si>
    <t>य्यु25</t>
  </si>
  <si>
    <t>य्यु35</t>
  </si>
  <si>
    <t>य्युन115</t>
  </si>
  <si>
    <t>य्युन125</t>
  </si>
  <si>
    <t>य्युन135</t>
  </si>
  <si>
    <t>य्युन215</t>
  </si>
  <si>
    <t>य्युन225</t>
  </si>
  <si>
    <t>य्युन235</t>
  </si>
  <si>
    <t>य्युन315</t>
  </si>
  <si>
    <t>य्युन325</t>
  </si>
  <si>
    <t>य्युन335</t>
  </si>
  <si>
    <t>य्युत15</t>
  </si>
  <si>
    <t>य्युत25</t>
  </si>
  <si>
    <t>य्ये15</t>
  </si>
  <si>
    <t>य्ये25</t>
  </si>
  <si>
    <t>य्ये35</t>
  </si>
  <si>
    <t>य्ये³¹115</t>
  </si>
  <si>
    <t>य्ये³¹125</t>
  </si>
  <si>
    <t>य्ये³¹135</t>
  </si>
  <si>
    <t>य्ये³¹215</t>
  </si>
  <si>
    <t>य्ये³¹225</t>
  </si>
  <si>
    <t>य्ये³¹235</t>
  </si>
  <si>
    <t>य्येत5</t>
  </si>
  <si>
    <t>य्यै15</t>
  </si>
  <si>
    <t>य्यै25</t>
  </si>
  <si>
    <t>य्यैन115</t>
  </si>
  <si>
    <t>य्यैन125</t>
  </si>
  <si>
    <t>य्यैन135</t>
  </si>
  <si>
    <t>य्यैम15</t>
  </si>
  <si>
    <t>य्यैम25</t>
  </si>
  <si>
    <t>य्यैम35</t>
  </si>
  <si>
    <t>य्यो15</t>
  </si>
  <si>
    <t>य्यो25</t>
  </si>
  <si>
    <t>य्यो35</t>
  </si>
  <si>
    <t>य्योन115</t>
  </si>
  <si>
    <t>य्योन125</t>
  </si>
  <si>
    <t>य्योन135</t>
  </si>
  <si>
    <t>य्योन215</t>
  </si>
  <si>
    <t>य्योन225</t>
  </si>
  <si>
    <t>य्योन235</t>
  </si>
  <si>
    <t>य्योन315</t>
  </si>
  <si>
    <t>य्योन325</t>
  </si>
  <si>
    <t>य्योन335</t>
  </si>
  <si>
    <t>य्योट5</t>
  </si>
  <si>
    <t>य्योप5</t>
  </si>
  <si>
    <t>य्यौ15</t>
  </si>
  <si>
    <t>य्यौ25</t>
  </si>
  <si>
    <t>य्यौ35</t>
  </si>
  <si>
    <t>य्यौन15</t>
  </si>
  <si>
    <t>य्यौन25</t>
  </si>
  <si>
    <t>य्यौन35</t>
  </si>
  <si>
    <t>य्यौत5</t>
  </si>
  <si>
    <t>य्यं115</t>
  </si>
  <si>
    <t>य्यं125</t>
  </si>
  <si>
    <t>य्यं135</t>
  </si>
  <si>
    <t>य्यं215</t>
  </si>
  <si>
    <t>य्यं225</t>
  </si>
  <si>
    <t>य्यं235</t>
  </si>
  <si>
    <t>य्यं315</t>
  </si>
  <si>
    <t>य्यं325</t>
  </si>
  <si>
    <t>य्यं45</t>
  </si>
  <si>
    <t>य्य16</t>
  </si>
  <si>
    <t>य्या26</t>
  </si>
  <si>
    <t>य्या36</t>
  </si>
  <si>
    <t>य्याइन16</t>
  </si>
  <si>
    <t>य्याइन26</t>
  </si>
  <si>
    <t>य्याइन36</t>
  </si>
  <si>
    <t>य्याइ6</t>
  </si>
  <si>
    <t>य्यत16</t>
  </si>
  <si>
    <t>य्यत26</t>
  </si>
  <si>
    <t>य्यत36</t>
  </si>
  <si>
    <t>य्यत46</t>
  </si>
  <si>
    <t>य्यत56</t>
  </si>
  <si>
    <t>य्यि16</t>
  </si>
  <si>
    <t>य्यि26</t>
  </si>
  <si>
    <t>य्यि36</t>
  </si>
  <si>
    <t>य्यिन16</t>
  </si>
  <si>
    <t>य्यिन26</t>
  </si>
  <si>
    <t>य्यिं26</t>
  </si>
  <si>
    <t>य्यिन36</t>
  </si>
  <si>
    <t>य्ये?16</t>
  </si>
  <si>
    <t>य्ये?26</t>
  </si>
  <si>
    <t>य्यु16</t>
  </si>
  <si>
    <t>य्यु26</t>
  </si>
  <si>
    <t>य्यु36</t>
  </si>
  <si>
    <t>य्युन116</t>
  </si>
  <si>
    <t>य्युन126</t>
  </si>
  <si>
    <t>य्युन136</t>
  </si>
  <si>
    <t>य्युन216</t>
  </si>
  <si>
    <t>य्युन226</t>
  </si>
  <si>
    <t>य्युन236</t>
  </si>
  <si>
    <t>य्युन316</t>
  </si>
  <si>
    <t>य्युन326</t>
  </si>
  <si>
    <t>य्युन336</t>
  </si>
  <si>
    <t>य्युत16</t>
  </si>
  <si>
    <t>य्युत26</t>
  </si>
  <si>
    <t>य्ये16</t>
  </si>
  <si>
    <t>य्ये26</t>
  </si>
  <si>
    <t>य्ये36</t>
  </si>
  <si>
    <t>य्ये³¹116</t>
  </si>
  <si>
    <t>य्ये³¹126</t>
  </si>
  <si>
    <t>य्ये³¹136</t>
  </si>
  <si>
    <t>य्ये³¹216</t>
  </si>
  <si>
    <t>य्ये³¹226</t>
  </si>
  <si>
    <t>य्ये³¹236</t>
  </si>
  <si>
    <t>य्येत6</t>
  </si>
  <si>
    <t>य्यै16</t>
  </si>
  <si>
    <t>य्यै26</t>
  </si>
  <si>
    <t>य्यैन116</t>
  </si>
  <si>
    <t>य्यैन126</t>
  </si>
  <si>
    <t>य्यैन136</t>
  </si>
  <si>
    <t>य्यैम16</t>
  </si>
  <si>
    <t>य्यैम26</t>
  </si>
  <si>
    <t>य्यैम36</t>
  </si>
  <si>
    <t>य्यो16</t>
  </si>
  <si>
    <t>य्यो26</t>
  </si>
  <si>
    <t>य्यो36</t>
  </si>
  <si>
    <t>य्योन116</t>
  </si>
  <si>
    <t>य्योन126</t>
  </si>
  <si>
    <t>य्योन136</t>
  </si>
  <si>
    <t>य्योन216</t>
  </si>
  <si>
    <t>य्योन226</t>
  </si>
  <si>
    <t>य्योन236</t>
  </si>
  <si>
    <t>य्योन316</t>
  </si>
  <si>
    <t>य्योन326</t>
  </si>
  <si>
    <t>य्योन336</t>
  </si>
  <si>
    <t>य्योट6</t>
  </si>
  <si>
    <t>य्योप6</t>
  </si>
  <si>
    <t>य्यौ16</t>
  </si>
  <si>
    <t>य्यौ26</t>
  </si>
  <si>
    <t>य्यौ36</t>
  </si>
  <si>
    <t>य्यौन16</t>
  </si>
  <si>
    <t>य्यौन26</t>
  </si>
  <si>
    <t>य्यौन36</t>
  </si>
  <si>
    <t>य्यौत6</t>
  </si>
  <si>
    <t>य्यं116</t>
  </si>
  <si>
    <t>य्यं126</t>
  </si>
  <si>
    <t>य्यं136</t>
  </si>
  <si>
    <t>य्यं216</t>
  </si>
  <si>
    <t>य्यं226</t>
  </si>
  <si>
    <t>य्यं236</t>
  </si>
  <si>
    <t>य्यं316</t>
  </si>
  <si>
    <t>य्यं326</t>
  </si>
  <si>
    <t>य्यं46</t>
  </si>
  <si>
    <t>श12</t>
  </si>
  <si>
    <t>शा22</t>
  </si>
  <si>
    <t>शा32</t>
  </si>
  <si>
    <t>शाइन12</t>
  </si>
  <si>
    <t>शाइन22</t>
  </si>
  <si>
    <t>शाइन32</t>
  </si>
  <si>
    <t>शत12</t>
  </si>
  <si>
    <t>शत22</t>
  </si>
  <si>
    <t>शत32</t>
  </si>
  <si>
    <t>शत42</t>
  </si>
  <si>
    <t>शत52</t>
  </si>
  <si>
    <t>शि12</t>
  </si>
  <si>
    <t>शि22</t>
  </si>
  <si>
    <t>शि32</t>
  </si>
  <si>
    <t>शिन12</t>
  </si>
  <si>
    <t>शिन22</t>
  </si>
  <si>
    <t>शिं22</t>
  </si>
  <si>
    <t>शिन32</t>
  </si>
  <si>
    <t>शे?12</t>
  </si>
  <si>
    <t>शे?22</t>
  </si>
  <si>
    <t>शु12</t>
  </si>
  <si>
    <t>शु22</t>
  </si>
  <si>
    <t>शु32</t>
  </si>
  <si>
    <t>शुन112</t>
  </si>
  <si>
    <t>शुन122</t>
  </si>
  <si>
    <t>शुन132</t>
  </si>
  <si>
    <t>शुन212</t>
  </si>
  <si>
    <t>शुन222</t>
  </si>
  <si>
    <t>शुन232</t>
  </si>
  <si>
    <t>शुन312</t>
  </si>
  <si>
    <t>शुन322</t>
  </si>
  <si>
    <t>शुन332</t>
  </si>
  <si>
    <t>शुत12</t>
  </si>
  <si>
    <t>शुत22</t>
  </si>
  <si>
    <t>शे12</t>
  </si>
  <si>
    <t>शे22</t>
  </si>
  <si>
    <t>शे32</t>
  </si>
  <si>
    <t>शे³¹112</t>
  </si>
  <si>
    <t>शे³¹122</t>
  </si>
  <si>
    <t>शे³¹132</t>
  </si>
  <si>
    <t>शे³¹212</t>
  </si>
  <si>
    <t>शे³¹222</t>
  </si>
  <si>
    <t>शे³¹232</t>
  </si>
  <si>
    <t>शेत2</t>
  </si>
  <si>
    <t>शै12</t>
  </si>
  <si>
    <t>शै22</t>
  </si>
  <si>
    <t>शैन112</t>
  </si>
  <si>
    <t>शैन122</t>
  </si>
  <si>
    <t>शैन132</t>
  </si>
  <si>
    <t>शैम12</t>
  </si>
  <si>
    <t>शैम22</t>
  </si>
  <si>
    <t>शैम32</t>
  </si>
  <si>
    <t>शो12</t>
  </si>
  <si>
    <t>शो22</t>
  </si>
  <si>
    <t>शो32</t>
  </si>
  <si>
    <t>शोन112</t>
  </si>
  <si>
    <t>शोन122</t>
  </si>
  <si>
    <t>शोन132</t>
  </si>
  <si>
    <t>शोन212</t>
  </si>
  <si>
    <t>शोन222</t>
  </si>
  <si>
    <t>शोन232</t>
  </si>
  <si>
    <t>शोन312</t>
  </si>
  <si>
    <t>शोन322</t>
  </si>
  <si>
    <t>शोन332</t>
  </si>
  <si>
    <t>शोट2</t>
  </si>
  <si>
    <t>शोप2</t>
  </si>
  <si>
    <t>शौ12</t>
  </si>
  <si>
    <t>शौ22</t>
  </si>
  <si>
    <t>शौ32</t>
  </si>
  <si>
    <t>शौन12</t>
  </si>
  <si>
    <t>शौन22</t>
  </si>
  <si>
    <t>शौन32</t>
  </si>
  <si>
    <t>शौत2</t>
  </si>
  <si>
    <t>शं112</t>
  </si>
  <si>
    <t>शं122</t>
  </si>
  <si>
    <t>शं132</t>
  </si>
  <si>
    <t>शं212</t>
  </si>
  <si>
    <t>शं222</t>
  </si>
  <si>
    <t>शं232</t>
  </si>
  <si>
    <t>शं312</t>
  </si>
  <si>
    <t>शं322</t>
  </si>
  <si>
    <t>शं42</t>
  </si>
  <si>
    <t>य्व13</t>
  </si>
  <si>
    <t>य्वा23</t>
  </si>
  <si>
    <t>य्वा33</t>
  </si>
  <si>
    <t>य्वाइन13</t>
  </si>
  <si>
    <t>य्वाइन23</t>
  </si>
  <si>
    <t>य्वाइन33</t>
  </si>
  <si>
    <t>य्वाइ3</t>
  </si>
  <si>
    <t>युत17</t>
  </si>
  <si>
    <t>युत27</t>
  </si>
  <si>
    <t>य्वत33</t>
  </si>
  <si>
    <t>य्वत43</t>
  </si>
  <si>
    <t>य्वत53</t>
  </si>
  <si>
    <t>य्वि13</t>
  </si>
  <si>
    <t>य्वि23</t>
  </si>
  <si>
    <t>य्वि33</t>
  </si>
  <si>
    <t>य्विन13</t>
  </si>
  <si>
    <t>य्विन23</t>
  </si>
  <si>
    <t>य्विं23</t>
  </si>
  <si>
    <t>य्विन33</t>
  </si>
  <si>
    <t>य्वे?13</t>
  </si>
  <si>
    <t>य्वे?23</t>
  </si>
  <si>
    <t>य्वु13</t>
  </si>
  <si>
    <t>य्वु23</t>
  </si>
  <si>
    <t>य्वु33</t>
  </si>
  <si>
    <t>युन117</t>
  </si>
  <si>
    <t>युन127</t>
  </si>
  <si>
    <t>युन137</t>
  </si>
  <si>
    <t>युन217</t>
  </si>
  <si>
    <t>युन227</t>
  </si>
  <si>
    <t>युन237</t>
  </si>
  <si>
    <t>युन317</t>
  </si>
  <si>
    <t>युन327</t>
  </si>
  <si>
    <t>युन335</t>
  </si>
  <si>
    <t>युत18</t>
  </si>
  <si>
    <t>युत28</t>
  </si>
  <si>
    <t>य्वे13</t>
  </si>
  <si>
    <t>य्वे23</t>
  </si>
  <si>
    <t>य्वे33</t>
  </si>
  <si>
    <t>य्वे³¹113</t>
  </si>
  <si>
    <t>य्वे³¹123</t>
  </si>
  <si>
    <t>य्वे³¹133</t>
  </si>
  <si>
    <t>य्वे³¹213</t>
  </si>
  <si>
    <t>य्वे³¹223</t>
  </si>
  <si>
    <t>य्वे³¹233</t>
  </si>
  <si>
    <t>य्वेत3</t>
  </si>
  <si>
    <t>य्वै13</t>
  </si>
  <si>
    <t>य्वै23</t>
  </si>
  <si>
    <t>य्वैन113</t>
  </si>
  <si>
    <t>य्वैन123</t>
  </si>
  <si>
    <t>य्वैन133</t>
  </si>
  <si>
    <t>य्वैम13</t>
  </si>
  <si>
    <t>य्वैम23</t>
  </si>
  <si>
    <t>य्वैम33</t>
  </si>
  <si>
    <t>य्वो13</t>
  </si>
  <si>
    <t>य्वो23</t>
  </si>
  <si>
    <t>य्वो33</t>
  </si>
  <si>
    <t>य्वोन113</t>
  </si>
  <si>
    <t>य्वोन123</t>
  </si>
  <si>
    <t>य्वोन133</t>
  </si>
  <si>
    <t>य्वोन213</t>
  </si>
  <si>
    <t>य्वोन223</t>
  </si>
  <si>
    <t>य्वोन233</t>
  </si>
  <si>
    <t>य्वोन313</t>
  </si>
  <si>
    <t>य्वोन323</t>
  </si>
  <si>
    <t>य्वोन333</t>
  </si>
  <si>
    <t>य्वोट3</t>
  </si>
  <si>
    <t>य्वोप3</t>
  </si>
  <si>
    <t>य्वौ13</t>
  </si>
  <si>
    <t>य्वौ23</t>
  </si>
  <si>
    <t>य्वौ33</t>
  </si>
  <si>
    <t>य्वौन13</t>
  </si>
  <si>
    <t>य्वौन23</t>
  </si>
  <si>
    <t>य्वौन33</t>
  </si>
  <si>
    <t>य्वौत3</t>
  </si>
  <si>
    <t>युन118</t>
  </si>
  <si>
    <t>युन128</t>
  </si>
  <si>
    <t>युन138</t>
  </si>
  <si>
    <t>युन218</t>
  </si>
  <si>
    <t>युन228</t>
  </si>
  <si>
    <t>युन238</t>
  </si>
  <si>
    <t>युन318</t>
  </si>
  <si>
    <t>युन328</t>
  </si>
  <si>
    <t>य्वं43</t>
  </si>
  <si>
    <t>य्हव13</t>
  </si>
  <si>
    <t>य्हवा23</t>
  </si>
  <si>
    <t>य्हवा33</t>
  </si>
  <si>
    <t>य्हवाइन13</t>
  </si>
  <si>
    <t>य्हवाइन23</t>
  </si>
  <si>
    <t>य्हवाइन33</t>
  </si>
  <si>
    <t>य्हवाइ3</t>
  </si>
  <si>
    <t>य्हवत13</t>
  </si>
  <si>
    <t>य्हवत23</t>
  </si>
  <si>
    <t>य्हवत33</t>
  </si>
  <si>
    <t>य्हवत43</t>
  </si>
  <si>
    <t>य्हवत53</t>
  </si>
  <si>
    <t>य्हवि13</t>
  </si>
  <si>
    <t>य्हवि23</t>
  </si>
  <si>
    <t>य्हवि33</t>
  </si>
  <si>
    <t>य्हविन13</t>
  </si>
  <si>
    <t>य्हविन23</t>
  </si>
  <si>
    <t>य्हविं23</t>
  </si>
  <si>
    <t>य्हविन33</t>
  </si>
  <si>
    <t>य्हवे?13</t>
  </si>
  <si>
    <t>य्हवे?23</t>
  </si>
  <si>
    <t>य्हवु13</t>
  </si>
  <si>
    <t>य्हवु23</t>
  </si>
  <si>
    <t>य्हवु33</t>
  </si>
  <si>
    <t>युन119</t>
  </si>
  <si>
    <t>युन129</t>
  </si>
  <si>
    <t>युन139</t>
  </si>
  <si>
    <t>युन219</t>
  </si>
  <si>
    <t>युन229</t>
  </si>
  <si>
    <t>युन239</t>
  </si>
  <si>
    <t>युन319</t>
  </si>
  <si>
    <t>युन329</t>
  </si>
  <si>
    <t>युन336</t>
  </si>
  <si>
    <t>युत19</t>
  </si>
  <si>
    <t>युत29</t>
  </si>
  <si>
    <t>य्हवे13</t>
  </si>
  <si>
    <t>य्हवे23</t>
  </si>
  <si>
    <t>य्हवे33</t>
  </si>
  <si>
    <t>य्हवे³¹113</t>
  </si>
  <si>
    <t>य्हवे³¹123</t>
  </si>
  <si>
    <t>य्हवे³¹133</t>
  </si>
  <si>
    <t>य्हवे³¹213</t>
  </si>
  <si>
    <t>य्हवे³¹223</t>
  </si>
  <si>
    <t>य्हवे³¹233</t>
  </si>
  <si>
    <t>य्हवेत3</t>
  </si>
  <si>
    <t>य्हवै13</t>
  </si>
  <si>
    <t>य्हवै23</t>
  </si>
  <si>
    <t>य्हवैन113</t>
  </si>
  <si>
    <t>य्हवैन123</t>
  </si>
  <si>
    <t>य्हवैन133</t>
  </si>
  <si>
    <t>य्हवैम13</t>
  </si>
  <si>
    <t>य्हवैम23</t>
  </si>
  <si>
    <t>य्हवैम33</t>
  </si>
  <si>
    <t>य्हवो13</t>
  </si>
  <si>
    <t>य्हवो23</t>
  </si>
  <si>
    <t>य्हवो33</t>
  </si>
  <si>
    <t>य्हवोन113</t>
  </si>
  <si>
    <t>य्हवोन123</t>
  </si>
  <si>
    <t>य्हवोन133</t>
  </si>
  <si>
    <t>य्हवोन213</t>
  </si>
  <si>
    <t>य्हवोन223</t>
  </si>
  <si>
    <t>य्हवोन233</t>
  </si>
  <si>
    <t>य्हवोन313</t>
  </si>
  <si>
    <t>य्हवोन323</t>
  </si>
  <si>
    <t>य्हवोन333</t>
  </si>
  <si>
    <t>य्हवोट3</t>
  </si>
  <si>
    <t>य्हवोप3</t>
  </si>
  <si>
    <t>य्हवौ13</t>
  </si>
  <si>
    <t>य्हवौ23</t>
  </si>
  <si>
    <t>य्हवौ33</t>
  </si>
  <si>
    <t>य्हवौन13</t>
  </si>
  <si>
    <t>य्हवौन23</t>
  </si>
  <si>
    <t>य्हवौन33</t>
  </si>
  <si>
    <t>य्हवौत3</t>
  </si>
  <si>
    <t>य्हवं113</t>
  </si>
  <si>
    <t>य्हवं123</t>
  </si>
  <si>
    <t>य्हवं133</t>
  </si>
  <si>
    <t>य्हवं213</t>
  </si>
  <si>
    <t>य्हवं223</t>
  </si>
  <si>
    <t>य्हवं233</t>
  </si>
  <si>
    <t>य्हवं313</t>
  </si>
  <si>
    <t>य्हवं323</t>
  </si>
  <si>
    <t>य्हवं43</t>
  </si>
  <si>
    <t>ल्य1</t>
  </si>
  <si>
    <t>ल्य11</t>
  </si>
  <si>
    <t>ल्या21</t>
  </si>
  <si>
    <t>ल्या31</t>
  </si>
  <si>
    <t>ल्याइन11</t>
  </si>
  <si>
    <t>ल्याइन21</t>
  </si>
  <si>
    <t>ल्याइन31</t>
  </si>
  <si>
    <t>yyite/ ike</t>
  </si>
  <si>
    <t>ल्याइ</t>
  </si>
  <si>
    <t>ल्यत11</t>
  </si>
  <si>
    <t>ल्यत21</t>
  </si>
  <si>
    <t>ल्यत31</t>
  </si>
  <si>
    <t>ल्यत41</t>
  </si>
  <si>
    <t>ल्यत51</t>
  </si>
  <si>
    <t>ल्यि11</t>
  </si>
  <si>
    <t>ल्यि21</t>
  </si>
  <si>
    <t>ल्यि31</t>
  </si>
  <si>
    <t>ल्यिन11</t>
  </si>
  <si>
    <t>yyin21</t>
  </si>
  <si>
    <t>ल्यिन21</t>
  </si>
  <si>
    <t>လျင်္</t>
  </si>
  <si>
    <t>yyin22</t>
  </si>
  <si>
    <t>ल्यिं2</t>
  </si>
  <si>
    <t>ल्यिं21</t>
  </si>
  <si>
    <t>ल्यिन31</t>
  </si>
  <si>
    <t>ल्ये?1</t>
  </si>
  <si>
    <t>ल्ये?11</t>
  </si>
  <si>
    <t>ल्ये?2</t>
  </si>
  <si>
    <t>ल्ये?21</t>
  </si>
  <si>
    <t>ल्यु11</t>
  </si>
  <si>
    <t>ल्यु21</t>
  </si>
  <si>
    <t>ल्यु31</t>
  </si>
  <si>
    <t>ल्युन111</t>
  </si>
  <si>
    <t>ल्युन121</t>
  </si>
  <si>
    <t>ल्युन131</t>
  </si>
  <si>
    <t>ल्युन211</t>
  </si>
  <si>
    <t>ल्युन221</t>
  </si>
  <si>
    <t>ल्युन231</t>
  </si>
  <si>
    <t>ल्युन311</t>
  </si>
  <si>
    <t>ल्युन321</t>
  </si>
  <si>
    <t>ल्युन331</t>
  </si>
  <si>
    <t>ल्युत11</t>
  </si>
  <si>
    <t>ल्युत21</t>
  </si>
  <si>
    <t>ल्ये11</t>
  </si>
  <si>
    <t>ल्ये21</t>
  </si>
  <si>
    <t>ल्ये31</t>
  </si>
  <si>
    <t>လျယ့်</t>
  </si>
  <si>
    <t>ल्ये³¹111</t>
  </si>
  <si>
    <t>ल्ये³¹121</t>
  </si>
  <si>
    <t>ल्ये³¹131</t>
  </si>
  <si>
    <t>ल्ये³¹211</t>
  </si>
  <si>
    <t>ल्ये³¹221</t>
  </si>
  <si>
    <t>ल्ये³¹231</t>
  </si>
  <si>
    <t>ल्येत1</t>
  </si>
  <si>
    <t>ल्यै11</t>
  </si>
  <si>
    <t>ल्यै21</t>
  </si>
  <si>
    <t>ल्यैन111</t>
  </si>
  <si>
    <t>ल्यैन121</t>
  </si>
  <si>
    <t>ल्यैन131</t>
  </si>
  <si>
    <t>ल्यैम11</t>
  </si>
  <si>
    <t>ल्यैम21</t>
  </si>
  <si>
    <t>ल्यैम31</t>
  </si>
  <si>
    <t>ल्यो11</t>
  </si>
  <si>
    <t>ल्यो21</t>
  </si>
  <si>
    <t>ल्यो31</t>
  </si>
  <si>
    <t>ल्योन111</t>
  </si>
  <si>
    <t>ल्योन121</t>
  </si>
  <si>
    <t>ल्योन131</t>
  </si>
  <si>
    <t>ल्योन211</t>
  </si>
  <si>
    <t>ल्योन221</t>
  </si>
  <si>
    <t>ल्योन231</t>
  </si>
  <si>
    <t>ल्योन311</t>
  </si>
  <si>
    <t>ल्योन321</t>
  </si>
  <si>
    <t>ल्योन331</t>
  </si>
  <si>
    <t>ल्योट1</t>
  </si>
  <si>
    <t>ल्योप1</t>
  </si>
  <si>
    <t>ल्यौ11</t>
  </si>
  <si>
    <t>ल्यौ21</t>
  </si>
  <si>
    <t>ल्यौ31</t>
  </si>
  <si>
    <t>ल्यौन11</t>
  </si>
  <si>
    <t>ल्यौन21</t>
  </si>
  <si>
    <t>ल्यौन31</t>
  </si>
  <si>
    <t>ल्यौत1</t>
  </si>
  <si>
    <t>ल्यं111</t>
  </si>
  <si>
    <t>ल्यं121</t>
  </si>
  <si>
    <t>ल्यं131</t>
  </si>
  <si>
    <t>ल्यं211</t>
  </si>
  <si>
    <t>ल्यं221</t>
  </si>
  <si>
    <t>ल्यं231</t>
  </si>
  <si>
    <t>ल्यं311</t>
  </si>
  <si>
    <t>ल्यं321</t>
  </si>
  <si>
    <t>ल्यं41</t>
  </si>
  <si>
    <t>ल्य12</t>
  </si>
  <si>
    <t>ल्या22</t>
  </si>
  <si>
    <t>ल्या32</t>
  </si>
  <si>
    <t>ल्याइन12</t>
  </si>
  <si>
    <t>ल्याइन22</t>
  </si>
  <si>
    <t>ल्याइन32</t>
  </si>
  <si>
    <t>ल्यत12</t>
  </si>
  <si>
    <t>ल्यत22</t>
  </si>
  <si>
    <t>ल्यत32</t>
  </si>
  <si>
    <t>ल्यत42</t>
  </si>
  <si>
    <t>ल्यत52</t>
  </si>
  <si>
    <t>ल्यि12</t>
  </si>
  <si>
    <t>ल्यि22</t>
  </si>
  <si>
    <t>ल्यि32</t>
  </si>
  <si>
    <t>ल्यिन12</t>
  </si>
  <si>
    <t>ल्यिन22</t>
  </si>
  <si>
    <t>လြင်္</t>
  </si>
  <si>
    <t>ल्यिं22</t>
  </si>
  <si>
    <t>ल्यिन32</t>
  </si>
  <si>
    <t>ल्ये?12</t>
  </si>
  <si>
    <t>ल्ये?22</t>
  </si>
  <si>
    <t>ल्यु12</t>
  </si>
  <si>
    <t>ल्यु22</t>
  </si>
  <si>
    <t>ल्यु32</t>
  </si>
  <si>
    <t>ल्युन112</t>
  </si>
  <si>
    <t>ल्युन122</t>
  </si>
  <si>
    <t>ल्युन132</t>
  </si>
  <si>
    <t>ल्युन212</t>
  </si>
  <si>
    <t>ल्युन222</t>
  </si>
  <si>
    <t>ल्युन232</t>
  </si>
  <si>
    <t>ल्युन312</t>
  </si>
  <si>
    <t>ल्युन322</t>
  </si>
  <si>
    <t>ल्युन332</t>
  </si>
  <si>
    <t>ल्युत12</t>
  </si>
  <si>
    <t>ल्युत22</t>
  </si>
  <si>
    <t>ल्ये12</t>
  </si>
  <si>
    <t>ल्ये22</t>
  </si>
  <si>
    <t>ल्ये32</t>
  </si>
  <si>
    <t>လြယ့်</t>
  </si>
  <si>
    <t>ल्ये³¹112</t>
  </si>
  <si>
    <t>ल्ये³¹122</t>
  </si>
  <si>
    <t>ल्ये³¹132</t>
  </si>
  <si>
    <t>ल्ये³¹212</t>
  </si>
  <si>
    <t>ल्ये³¹222</t>
  </si>
  <si>
    <t>ल्ये³¹232</t>
  </si>
  <si>
    <t>ल्येत2</t>
  </si>
  <si>
    <t>ल्यै12</t>
  </si>
  <si>
    <t>ल्यै22</t>
  </si>
  <si>
    <t>ल्यैन112</t>
  </si>
  <si>
    <t>ल्यैन122</t>
  </si>
  <si>
    <t>ल्यैन132</t>
  </si>
  <si>
    <t>ल्यैम12</t>
  </si>
  <si>
    <t>ल्यैम22</t>
  </si>
  <si>
    <t>ल्यैम32</t>
  </si>
  <si>
    <t>ल्यो12</t>
  </si>
  <si>
    <t>ल्यो22</t>
  </si>
  <si>
    <t>ल्यो32</t>
  </si>
  <si>
    <t>ल्योन112</t>
  </si>
  <si>
    <t>ल्योन122</t>
  </si>
  <si>
    <t>ल्योन132</t>
  </si>
  <si>
    <t>ल्योन212</t>
  </si>
  <si>
    <t>ल्योन222</t>
  </si>
  <si>
    <t>ल्योन232</t>
  </si>
  <si>
    <t>ल्योन312</t>
  </si>
  <si>
    <t>ल्योन322</t>
  </si>
  <si>
    <t>ल्योन332</t>
  </si>
  <si>
    <t>ल्योट2</t>
  </si>
  <si>
    <t>ल्योप2</t>
  </si>
  <si>
    <t>ल्यौ12</t>
  </si>
  <si>
    <t>ल्यौ22</t>
  </si>
  <si>
    <t>ल्यौ32</t>
  </si>
  <si>
    <t>ल्यौन12</t>
  </si>
  <si>
    <t>ल्यौन22</t>
  </si>
  <si>
    <t>ल्यौन32</t>
  </si>
  <si>
    <t>ल्यौत2</t>
  </si>
  <si>
    <t>ल्यं112</t>
  </si>
  <si>
    <t>ल्यं122</t>
  </si>
  <si>
    <t>ल्यं132</t>
  </si>
  <si>
    <t>ल्यं212</t>
  </si>
  <si>
    <t>ल्यं222</t>
  </si>
  <si>
    <t>ल्यं232</t>
  </si>
  <si>
    <t>ल्यं312</t>
  </si>
  <si>
    <t>ल्यं322</t>
  </si>
  <si>
    <t>ल्यं42</t>
  </si>
  <si>
    <t>ल्ह1</t>
  </si>
  <si>
    <t>ल्ह11</t>
  </si>
  <si>
    <t>ल्हा2</t>
  </si>
  <si>
    <t>ल्हा21</t>
  </si>
  <si>
    <t>ल्हा3</t>
  </si>
  <si>
    <t>ल्हा31</t>
  </si>
  <si>
    <t>ल्हाइन1</t>
  </si>
  <si>
    <t>ल्हाइन11</t>
  </si>
  <si>
    <t>ल्हाइन2</t>
  </si>
  <si>
    <t>ल्हाइन21</t>
  </si>
  <si>
    <t>ल्हाइन3</t>
  </si>
  <si>
    <t>ल्हाइन31</t>
  </si>
  <si>
    <t>hyite/ ike</t>
  </si>
  <si>
    <t>ल्हाइ</t>
  </si>
  <si>
    <t>ल्हाइ1</t>
  </si>
  <si>
    <t>ल्हत1</t>
  </si>
  <si>
    <t>ल्हत11</t>
  </si>
  <si>
    <t>ल्हत2</t>
  </si>
  <si>
    <t>ल्हत21</t>
  </si>
  <si>
    <t>ल्हत3</t>
  </si>
  <si>
    <t>ल्हत31</t>
  </si>
  <si>
    <t>ल्हत4</t>
  </si>
  <si>
    <t>ल्हत41</t>
  </si>
  <si>
    <t>ल्हत5</t>
  </si>
  <si>
    <t>ल्हत51</t>
  </si>
  <si>
    <t>ल्हि1</t>
  </si>
  <si>
    <t>ल्हि11</t>
  </si>
  <si>
    <t>ल्हि2</t>
  </si>
  <si>
    <t>ल्हि21</t>
  </si>
  <si>
    <t>ल्हि3</t>
  </si>
  <si>
    <t>ल्हि31</t>
  </si>
  <si>
    <t>ल्हिन1</t>
  </si>
  <si>
    <t>ल्हिन11</t>
  </si>
  <si>
    <t>hyin21</t>
  </si>
  <si>
    <t>ल्हिन2</t>
  </si>
  <si>
    <t>ल्हिन21</t>
  </si>
  <si>
    <t>လှင်္</t>
  </si>
  <si>
    <t>hyin22</t>
  </si>
  <si>
    <t>ल्हिं2</t>
  </si>
  <si>
    <t>ल्हिं21</t>
  </si>
  <si>
    <t>ल्हिन3</t>
  </si>
  <si>
    <t>ल्हिन31</t>
  </si>
  <si>
    <t>ल्हे?1</t>
  </si>
  <si>
    <t>ल्हे?11</t>
  </si>
  <si>
    <t>ल्हे?2</t>
  </si>
  <si>
    <t>ल्हे?21</t>
  </si>
  <si>
    <t>ल्हु1</t>
  </si>
  <si>
    <t>ल्हु11</t>
  </si>
  <si>
    <t>ल्हु2</t>
  </si>
  <si>
    <t>ल्हु21</t>
  </si>
  <si>
    <t>ल्हु3</t>
  </si>
  <si>
    <t>ल्हु31</t>
  </si>
  <si>
    <t>ल्हुन11</t>
  </si>
  <si>
    <t>ल्हुन111</t>
  </si>
  <si>
    <t>ल्हुन12</t>
  </si>
  <si>
    <t>ल्हुन121</t>
  </si>
  <si>
    <t>ल्हुन13</t>
  </si>
  <si>
    <t>ल्हुन131</t>
  </si>
  <si>
    <t>ल्हुन21</t>
  </si>
  <si>
    <t>ल्हुन211</t>
  </si>
  <si>
    <t>ल्हुन22</t>
  </si>
  <si>
    <t>ल्हुन221</t>
  </si>
  <si>
    <t>ल्हुन23</t>
  </si>
  <si>
    <t>ल्हुन231</t>
  </si>
  <si>
    <t>ल्हुन31</t>
  </si>
  <si>
    <t>ल्हुन311</t>
  </si>
  <si>
    <t>ल्हुन32</t>
  </si>
  <si>
    <t>ल्हुन321</t>
  </si>
  <si>
    <t>ल्हुन33</t>
  </si>
  <si>
    <t>ल्हुन331</t>
  </si>
  <si>
    <t>ल्हुत1</t>
  </si>
  <si>
    <t>ल्हुत11</t>
  </si>
  <si>
    <t>ल्हुत2</t>
  </si>
  <si>
    <t>ल्हुत21</t>
  </si>
  <si>
    <t>ल्हे1</t>
  </si>
  <si>
    <t>ल्हे11</t>
  </si>
  <si>
    <t>ल्हे2</t>
  </si>
  <si>
    <t>ल्हे21</t>
  </si>
  <si>
    <t>ल्हे3</t>
  </si>
  <si>
    <t>ल्हे31</t>
  </si>
  <si>
    <t>လှယ့်</t>
  </si>
  <si>
    <t>ल्हे³¹11</t>
  </si>
  <si>
    <t>ल्हे³¹111</t>
  </si>
  <si>
    <t>ल्हे³¹12</t>
  </si>
  <si>
    <t>ल्हे³¹121</t>
  </si>
  <si>
    <t>ल्हे³¹13</t>
  </si>
  <si>
    <t>ल्हे³¹131</t>
  </si>
  <si>
    <t>ल्हे³¹21</t>
  </si>
  <si>
    <t>ल्हे³¹211</t>
  </si>
  <si>
    <t>ल्हे³¹22</t>
  </si>
  <si>
    <t>ल्हे³¹221</t>
  </si>
  <si>
    <t>ल्हे³¹23</t>
  </si>
  <si>
    <t>ल्हे³¹231</t>
  </si>
  <si>
    <t>ल्हेत</t>
  </si>
  <si>
    <t>ल्हेत1</t>
  </si>
  <si>
    <t>ल्है1</t>
  </si>
  <si>
    <t>ल्है11</t>
  </si>
  <si>
    <t>ल्है2</t>
  </si>
  <si>
    <t>ल्है21</t>
  </si>
  <si>
    <t>ल्हैन11</t>
  </si>
  <si>
    <t>ल्हैन111</t>
  </si>
  <si>
    <t>ल्हैन12</t>
  </si>
  <si>
    <t>ल्हैन121</t>
  </si>
  <si>
    <t>ल्हैन13</t>
  </si>
  <si>
    <t>ल्हैन131</t>
  </si>
  <si>
    <t>ल्हैम1</t>
  </si>
  <si>
    <t>ल्हैम11</t>
  </si>
  <si>
    <t>ल्हैम2</t>
  </si>
  <si>
    <t>ल्हैम21</t>
  </si>
  <si>
    <t>ल्हैम3</t>
  </si>
  <si>
    <t>ल्हैम31</t>
  </si>
  <si>
    <t>ल्हो1</t>
  </si>
  <si>
    <t>ल्हो11</t>
  </si>
  <si>
    <t>ल्हो2</t>
  </si>
  <si>
    <t>ल्हो21</t>
  </si>
  <si>
    <t>ल्हो3</t>
  </si>
  <si>
    <t>ल्हो31</t>
  </si>
  <si>
    <t>ल्होन11</t>
  </si>
  <si>
    <t>ल्होन111</t>
  </si>
  <si>
    <t>ल्होन12</t>
  </si>
  <si>
    <t>ल्होन121</t>
  </si>
  <si>
    <t>ल्होन13</t>
  </si>
  <si>
    <t>ल्होन131</t>
  </si>
  <si>
    <t>ल्होन21</t>
  </si>
  <si>
    <t>ल्होन211</t>
  </si>
  <si>
    <t>ल्होन22</t>
  </si>
  <si>
    <t>ल्होन221</t>
  </si>
  <si>
    <t>ल्होन23</t>
  </si>
  <si>
    <t>ल्होन231</t>
  </si>
  <si>
    <t>ल्होन31</t>
  </si>
  <si>
    <t>ल्होन311</t>
  </si>
  <si>
    <t>ल्होन32</t>
  </si>
  <si>
    <t>ल्होन321</t>
  </si>
  <si>
    <t>ल्होन33</t>
  </si>
  <si>
    <t>ल्होन331</t>
  </si>
  <si>
    <t>ल्होट</t>
  </si>
  <si>
    <t>ल्होट1</t>
  </si>
  <si>
    <t>ल्होप</t>
  </si>
  <si>
    <t>ल्होप1</t>
  </si>
  <si>
    <t>ल्हौ1</t>
  </si>
  <si>
    <t>ल्हौ11</t>
  </si>
  <si>
    <t>ल्हौ2</t>
  </si>
  <si>
    <t>ल्हौ21</t>
  </si>
  <si>
    <t>ल्हौ3</t>
  </si>
  <si>
    <t>ल्हौ31</t>
  </si>
  <si>
    <t>ल्हौन1</t>
  </si>
  <si>
    <t>ल्हौन11</t>
  </si>
  <si>
    <t>ल्हौन2</t>
  </si>
  <si>
    <t>ल्हौन21</t>
  </si>
  <si>
    <t>ल्हौन3</t>
  </si>
  <si>
    <t>ल्हौन31</t>
  </si>
  <si>
    <t>ल्हौत</t>
  </si>
  <si>
    <t>ल्हौत1</t>
  </si>
  <si>
    <t>ल्हं11</t>
  </si>
  <si>
    <t>ल्हं111</t>
  </si>
  <si>
    <t>ल्हं12</t>
  </si>
  <si>
    <t>ल्हं121</t>
  </si>
  <si>
    <t>ल्हं13</t>
  </si>
  <si>
    <t>ल्हं131</t>
  </si>
  <si>
    <t>ल्हं21</t>
  </si>
  <si>
    <t>ल्हं211</t>
  </si>
  <si>
    <t>ल्हं22</t>
  </si>
  <si>
    <t>ल्हं221</t>
  </si>
  <si>
    <t>ल्हं23</t>
  </si>
  <si>
    <t>ल्हं231</t>
  </si>
  <si>
    <t>ल्हं31</t>
  </si>
  <si>
    <t>ल्हं311</t>
  </si>
  <si>
    <t>ल्हं32</t>
  </si>
  <si>
    <t>ल्हं321</t>
  </si>
  <si>
    <t>ल्हं4</t>
  </si>
  <si>
    <t>ल्हं41</t>
  </si>
  <si>
    <t>ल्व1</t>
  </si>
  <si>
    <t>ल्व11</t>
  </si>
  <si>
    <t>ल्वा21</t>
  </si>
  <si>
    <t>ल्वा31</t>
  </si>
  <si>
    <t>ल्वाइन11</t>
  </si>
  <si>
    <t>ल्वाइन21</t>
  </si>
  <si>
    <t>ल्वाइन31</t>
  </si>
  <si>
    <t>ywite/ ike</t>
  </si>
  <si>
    <t>ल्वाइ</t>
  </si>
  <si>
    <t>लुत11</t>
  </si>
  <si>
    <t>लुत21</t>
  </si>
  <si>
    <t>ल्वत31</t>
  </si>
  <si>
    <t>ल्वत41</t>
  </si>
  <si>
    <t>ल्वत51</t>
  </si>
  <si>
    <t>ल्वि11</t>
  </si>
  <si>
    <t>ल्वि21</t>
  </si>
  <si>
    <t>ल्वि31</t>
  </si>
  <si>
    <t>ल्विन11</t>
  </si>
  <si>
    <t>ywin21</t>
  </si>
  <si>
    <t>ल्विन21</t>
  </si>
  <si>
    <t>လွင်္</t>
  </si>
  <si>
    <t>ywin22</t>
  </si>
  <si>
    <t>ल्विं2</t>
  </si>
  <si>
    <t>ल्विं21</t>
  </si>
  <si>
    <t>ल्विन31</t>
  </si>
  <si>
    <t>ल्वे?1</t>
  </si>
  <si>
    <t>ल्वे?11</t>
  </si>
  <si>
    <t>ल्वे?2</t>
  </si>
  <si>
    <t>ल्वे?21</t>
  </si>
  <si>
    <t>ल्वु11</t>
  </si>
  <si>
    <t>ल्वु21</t>
  </si>
  <si>
    <t>ल्वु31</t>
  </si>
  <si>
    <t>लुन111</t>
  </si>
  <si>
    <t>लुन121</t>
  </si>
  <si>
    <t>लुन131</t>
  </si>
  <si>
    <t>लुन211</t>
  </si>
  <si>
    <t>लुन221</t>
  </si>
  <si>
    <t>लुन231</t>
  </si>
  <si>
    <t>लुन311</t>
  </si>
  <si>
    <t>लुन321</t>
  </si>
  <si>
    <t>लुन331</t>
  </si>
  <si>
    <t>लुत12</t>
  </si>
  <si>
    <t>लुत22</t>
  </si>
  <si>
    <t>ल्वे11</t>
  </si>
  <si>
    <t>ल्वे21</t>
  </si>
  <si>
    <t>ल्वे31</t>
  </si>
  <si>
    <t>လွယ့်</t>
  </si>
  <si>
    <t>ल्वे³¹111</t>
  </si>
  <si>
    <t>ल्वे³¹121</t>
  </si>
  <si>
    <t>ल्वे³¹131</t>
  </si>
  <si>
    <t>ल्वे³¹211</t>
  </si>
  <si>
    <t>ल्वे³¹221</t>
  </si>
  <si>
    <t>ल्वे³¹231</t>
  </si>
  <si>
    <t>ल्वेत1</t>
  </si>
  <si>
    <t>ल्वै11</t>
  </si>
  <si>
    <t>ल्वै21</t>
  </si>
  <si>
    <t>ल्वैन111</t>
  </si>
  <si>
    <t>ल्वैन121</t>
  </si>
  <si>
    <t>ल्वैन131</t>
  </si>
  <si>
    <t>ल्वैम11</t>
  </si>
  <si>
    <t>ल्वैम21</t>
  </si>
  <si>
    <t>ल्वैम31</t>
  </si>
  <si>
    <t>ल्वो11</t>
  </si>
  <si>
    <t>ल्वो21</t>
  </si>
  <si>
    <t>ल्वो31</t>
  </si>
  <si>
    <t>ल्वोन111</t>
  </si>
  <si>
    <t>ल्वोन121</t>
  </si>
  <si>
    <t>ल्वोन131</t>
  </si>
  <si>
    <t>ल्वोन211</t>
  </si>
  <si>
    <t>ल्वोन221</t>
  </si>
  <si>
    <t>ल्वोन231</t>
  </si>
  <si>
    <t>ल्वोन311</t>
  </si>
  <si>
    <t>ल्वोन321</t>
  </si>
  <si>
    <t>ल्वोन331</t>
  </si>
  <si>
    <t>ल्वोट1</t>
  </si>
  <si>
    <t>ल्वोप1</t>
  </si>
  <si>
    <t>ल्वौ11</t>
  </si>
  <si>
    <t>ल्वौ21</t>
  </si>
  <si>
    <t>ल्वौ31</t>
  </si>
  <si>
    <t>ल्वौन11</t>
  </si>
  <si>
    <t>ल्वौन21</t>
  </si>
  <si>
    <t>ल्वौन31</t>
  </si>
  <si>
    <t>ल्वौत1</t>
  </si>
  <si>
    <t>लुन112</t>
  </si>
  <si>
    <t>लुन122</t>
  </si>
  <si>
    <t>लुन132</t>
  </si>
  <si>
    <t>लुन212</t>
  </si>
  <si>
    <t>लुन222</t>
  </si>
  <si>
    <t>लुन232</t>
  </si>
  <si>
    <t>लुन312</t>
  </si>
  <si>
    <t>लुन322</t>
  </si>
  <si>
    <t>ल्वं41</t>
  </si>
  <si>
    <t>ल्हव1</t>
  </si>
  <si>
    <t>ल्हव11</t>
  </si>
  <si>
    <t>ल्हवा2</t>
  </si>
  <si>
    <t>ल्हवा21</t>
  </si>
  <si>
    <t>ल्हवा3</t>
  </si>
  <si>
    <t>ल्हवा31</t>
  </si>
  <si>
    <t>ल्हवाइन1</t>
  </si>
  <si>
    <t>ल्हवाइन11</t>
  </si>
  <si>
    <t>ल्हवाइन2</t>
  </si>
  <si>
    <t>ल्हवाइन21</t>
  </si>
  <si>
    <t>ल्हवाइन3</t>
  </si>
  <si>
    <t>ल्हवाइन31</t>
  </si>
  <si>
    <t>ल्हवाइ</t>
  </si>
  <si>
    <t>ल्हवाइ1</t>
  </si>
  <si>
    <t>ल्हवत1</t>
  </si>
  <si>
    <t>ल्हवत11</t>
  </si>
  <si>
    <t>ल्हवत2</t>
  </si>
  <si>
    <t>ल्हवत21</t>
  </si>
  <si>
    <t>ल्हवत3</t>
  </si>
  <si>
    <t>ल्हवत31</t>
  </si>
  <si>
    <t>ल्हवत4</t>
  </si>
  <si>
    <t>ल्हवत41</t>
  </si>
  <si>
    <t>ल्हवत5</t>
  </si>
  <si>
    <t>ल्हवत51</t>
  </si>
  <si>
    <t>ल्हवि1</t>
  </si>
  <si>
    <t>ल्हवि11</t>
  </si>
  <si>
    <t>ल्हवि2</t>
  </si>
  <si>
    <t>ल्हवि21</t>
  </si>
  <si>
    <t>ल्हवि3</t>
  </si>
  <si>
    <t>ल्हवि31</t>
  </si>
  <si>
    <t>ल्हविन1</t>
  </si>
  <si>
    <t>ल्हविन11</t>
  </si>
  <si>
    <t>ल्हविन2</t>
  </si>
  <si>
    <t>ल्हविन21</t>
  </si>
  <si>
    <t>လွှင်္</t>
  </si>
  <si>
    <t>ल्हविं2</t>
  </si>
  <si>
    <t>ल्हविं21</t>
  </si>
  <si>
    <t>ल्हविन3</t>
  </si>
  <si>
    <t>ल्हविन31</t>
  </si>
  <si>
    <t>ल्हवे?1</t>
  </si>
  <si>
    <t>ल्हवे?11</t>
  </si>
  <si>
    <t>ल्हवे?2</t>
  </si>
  <si>
    <t>ल्हवे?21</t>
  </si>
  <si>
    <t>ल्हवु1</t>
  </si>
  <si>
    <t>ल्हवु11</t>
  </si>
  <si>
    <t>ल्हवु2</t>
  </si>
  <si>
    <t>ल्हवु21</t>
  </si>
  <si>
    <t>ल्हवु3</t>
  </si>
  <si>
    <t>ल्हवु31</t>
  </si>
  <si>
    <t>लुन113</t>
  </si>
  <si>
    <t>लुन123</t>
  </si>
  <si>
    <t>लुन133</t>
  </si>
  <si>
    <t>लुन213</t>
  </si>
  <si>
    <t>लुन223</t>
  </si>
  <si>
    <t>लुन233</t>
  </si>
  <si>
    <t>लुन313</t>
  </si>
  <si>
    <t>लुन323</t>
  </si>
  <si>
    <t>लुन332</t>
  </si>
  <si>
    <t>लुत13</t>
  </si>
  <si>
    <t>लुत23</t>
  </si>
  <si>
    <t>ल्हवे1</t>
  </si>
  <si>
    <t>ल्हवे11</t>
  </si>
  <si>
    <t>ल्हवे2</t>
  </si>
  <si>
    <t>ल्हवे21</t>
  </si>
  <si>
    <t>ल्हवे3</t>
  </si>
  <si>
    <t>ल्हवे31</t>
  </si>
  <si>
    <t>လွှယ့်</t>
  </si>
  <si>
    <t>ल्हवे³¹11</t>
  </si>
  <si>
    <t>ल्हवे³¹111</t>
  </si>
  <si>
    <t>ल्हवे³¹12</t>
  </si>
  <si>
    <t>ल्हवे³¹121</t>
  </si>
  <si>
    <t>ल्हवे³¹13</t>
  </si>
  <si>
    <t>ल्हवे³¹131</t>
  </si>
  <si>
    <t>ल्हवे³¹21</t>
  </si>
  <si>
    <t>ल्हवे³¹211</t>
  </si>
  <si>
    <t>ल्हवे³¹22</t>
  </si>
  <si>
    <t>ल्हवे³¹221</t>
  </si>
  <si>
    <t>ल्हवे³¹23</t>
  </si>
  <si>
    <t>ल्हवे³¹231</t>
  </si>
  <si>
    <t>ल्हवेत</t>
  </si>
  <si>
    <t>ल्हवेत1</t>
  </si>
  <si>
    <t>ल्हवै1</t>
  </si>
  <si>
    <t>ल्हवै11</t>
  </si>
  <si>
    <t>ल्हवै2</t>
  </si>
  <si>
    <t>ल्हवै21</t>
  </si>
  <si>
    <t>ल्हवैन11</t>
  </si>
  <si>
    <t>ल्हवैन111</t>
  </si>
  <si>
    <t>ल्हवैन12</t>
  </si>
  <si>
    <t>ल्हवैन121</t>
  </si>
  <si>
    <t>ल्हवैन13</t>
  </si>
  <si>
    <t>ल्हवैन131</t>
  </si>
  <si>
    <t>ल्हवैम1</t>
  </si>
  <si>
    <t>ल्हवैम11</t>
  </si>
  <si>
    <t>ल्हवैम2</t>
  </si>
  <si>
    <t>ल्हवैम21</t>
  </si>
  <si>
    <t>ल्हवैम3</t>
  </si>
  <si>
    <t>ल्हवैम31</t>
  </si>
  <si>
    <t>ल्हवो1</t>
  </si>
  <si>
    <t>ल्हवो11</t>
  </si>
  <si>
    <t>ल्हवो2</t>
  </si>
  <si>
    <t>ल्हवो21</t>
  </si>
  <si>
    <t>ल्हवो3</t>
  </si>
  <si>
    <t>ल्हवो31</t>
  </si>
  <si>
    <t>ल्हवोन11</t>
  </si>
  <si>
    <t>ल्हवोन111</t>
  </si>
  <si>
    <t>ल्हवोन12</t>
  </si>
  <si>
    <t>ल्हवोन121</t>
  </si>
  <si>
    <t>ल्हवोन13</t>
  </si>
  <si>
    <t>ल्हवोन131</t>
  </si>
  <si>
    <t>ल्हवोन21</t>
  </si>
  <si>
    <t>ल्हवोन211</t>
  </si>
  <si>
    <t>ल्हवोन22</t>
  </si>
  <si>
    <t>ल्हवोन221</t>
  </si>
  <si>
    <t>ल्हवोन23</t>
  </si>
  <si>
    <t>ल्हवोन231</t>
  </si>
  <si>
    <t>ल्हवोन31</t>
  </si>
  <si>
    <t>ल्हवोन311</t>
  </si>
  <si>
    <t>ल्हवोन32</t>
  </si>
  <si>
    <t>ल्हवोन321</t>
  </si>
  <si>
    <t>ल्हवोन33</t>
  </si>
  <si>
    <t>ल्हवोन331</t>
  </si>
  <si>
    <t>ल्हवोट</t>
  </si>
  <si>
    <t>ल्हवोट1</t>
  </si>
  <si>
    <t>ल्हवोप</t>
  </si>
  <si>
    <t>ल्हवोप1</t>
  </si>
  <si>
    <t>ल्हवौ1</t>
  </si>
  <si>
    <t>ल्हवौ11</t>
  </si>
  <si>
    <t>ल्हवौ2</t>
  </si>
  <si>
    <t>ल्हवौ21</t>
  </si>
  <si>
    <t>ल्हवौ3</t>
  </si>
  <si>
    <t>ल्हवौ31</t>
  </si>
  <si>
    <t>ल्हवौन1</t>
  </si>
  <si>
    <t>ल्हवौन11</t>
  </si>
  <si>
    <t>ल्हवौन2</t>
  </si>
  <si>
    <t>ल्हवौन21</t>
  </si>
  <si>
    <t>ल्हवौन3</t>
  </si>
  <si>
    <t>ल्हवौन31</t>
  </si>
  <si>
    <t>ल्हवौत</t>
  </si>
  <si>
    <t>ल्हवौत1</t>
  </si>
  <si>
    <t>ल्हवं11</t>
  </si>
  <si>
    <t>ल्हवं111</t>
  </si>
  <si>
    <t>ल्हवं12</t>
  </si>
  <si>
    <t>ल्हवं121</t>
  </si>
  <si>
    <t>ल्हवं13</t>
  </si>
  <si>
    <t>ल्हवं131</t>
  </si>
  <si>
    <t>ल्हवं21</t>
  </si>
  <si>
    <t>ल्हवं211</t>
  </si>
  <si>
    <t>ल्हवं22</t>
  </si>
  <si>
    <t>ल्हवं221</t>
  </si>
  <si>
    <t>ल्हवं23</t>
  </si>
  <si>
    <t>ल्हवं231</t>
  </si>
  <si>
    <t>ल्हवं31</t>
  </si>
  <si>
    <t>ल्हवं311</t>
  </si>
  <si>
    <t>ल्हवं32</t>
  </si>
  <si>
    <t>ल्हवं321</t>
  </si>
  <si>
    <t>ल्हवं4</t>
  </si>
  <si>
    <t>ल्हवं41</t>
  </si>
  <si>
    <t>व्य1</t>
  </si>
  <si>
    <t>व्य11</t>
  </si>
  <si>
    <t>व्या21</t>
  </si>
  <si>
    <t>व्या31</t>
  </si>
  <si>
    <t>व्याइन11</t>
  </si>
  <si>
    <t>व्याइन21</t>
  </si>
  <si>
    <t>व्याइन31</t>
  </si>
  <si>
    <t>ryite/ ike</t>
  </si>
  <si>
    <t>व्याइ</t>
  </si>
  <si>
    <t>व्यत11</t>
  </si>
  <si>
    <t>व्यत21</t>
  </si>
  <si>
    <t>व्यत31</t>
  </si>
  <si>
    <t>व्यत41</t>
  </si>
  <si>
    <t>व्यत51</t>
  </si>
  <si>
    <t>व्यि11</t>
  </si>
  <si>
    <t>व्यि21</t>
  </si>
  <si>
    <t>व्यि31</t>
  </si>
  <si>
    <t>व्यिन11</t>
  </si>
  <si>
    <t>ryin21</t>
  </si>
  <si>
    <t>व्यिन21</t>
  </si>
  <si>
    <t>ဝျင်္</t>
  </si>
  <si>
    <t>ryin22</t>
  </si>
  <si>
    <t>व्यिं2</t>
  </si>
  <si>
    <t>व्यिं21</t>
  </si>
  <si>
    <t>व्यिन31</t>
  </si>
  <si>
    <t>व्ये?1</t>
  </si>
  <si>
    <t>व्ये?11</t>
  </si>
  <si>
    <t>व्ये?2</t>
  </si>
  <si>
    <t>व्ये?21</t>
  </si>
  <si>
    <t>व्यु11</t>
  </si>
  <si>
    <t>व्यु21</t>
  </si>
  <si>
    <t>व्यु31</t>
  </si>
  <si>
    <t>व्युन111</t>
  </si>
  <si>
    <t>व्युन121</t>
  </si>
  <si>
    <t>व्युन131</t>
  </si>
  <si>
    <t>व्युन211</t>
  </si>
  <si>
    <t>व्युन221</t>
  </si>
  <si>
    <t>व्युन231</t>
  </si>
  <si>
    <t>व्युन311</t>
  </si>
  <si>
    <t>व्युन321</t>
  </si>
  <si>
    <t>व्युन331</t>
  </si>
  <si>
    <t>व्युत11</t>
  </si>
  <si>
    <t>व्युत21</t>
  </si>
  <si>
    <t>व्ये11</t>
  </si>
  <si>
    <t>व्ये21</t>
  </si>
  <si>
    <t>व्ये31</t>
  </si>
  <si>
    <t>ဝျယ့်</t>
  </si>
  <si>
    <t>व्ये³¹111</t>
  </si>
  <si>
    <t>व्ये³¹121</t>
  </si>
  <si>
    <t>व्ये³¹131</t>
  </si>
  <si>
    <t>व्ये³¹211</t>
  </si>
  <si>
    <t>व्ये³¹221</t>
  </si>
  <si>
    <t>व्ये³¹231</t>
  </si>
  <si>
    <t>व्येत1</t>
  </si>
  <si>
    <t>व्यै11</t>
  </si>
  <si>
    <t>व्यै21</t>
  </si>
  <si>
    <t>व्यैन111</t>
  </si>
  <si>
    <t>व्यैन121</t>
  </si>
  <si>
    <t>व्यैन131</t>
  </si>
  <si>
    <t>व्यैम11</t>
  </si>
  <si>
    <t>व्यैम21</t>
  </si>
  <si>
    <t>व्यैम31</t>
  </si>
  <si>
    <t>व्यो11</t>
  </si>
  <si>
    <t>व्यो21</t>
  </si>
  <si>
    <t>व्यो31</t>
  </si>
  <si>
    <t>व्योन111</t>
  </si>
  <si>
    <t>व्योन121</t>
  </si>
  <si>
    <t>व्योन131</t>
  </si>
  <si>
    <t>व्योन211</t>
  </si>
  <si>
    <t>व्योन221</t>
  </si>
  <si>
    <t>व्योन231</t>
  </si>
  <si>
    <t>व्योन311</t>
  </si>
  <si>
    <t>व्योन321</t>
  </si>
  <si>
    <t>व्योन331</t>
  </si>
  <si>
    <t>व्योट1</t>
  </si>
  <si>
    <t>व्योप1</t>
  </si>
  <si>
    <t>व्यौ11</t>
  </si>
  <si>
    <t>व्यौ21</t>
  </si>
  <si>
    <t>व्यौ31</t>
  </si>
  <si>
    <t>व्यौन11</t>
  </si>
  <si>
    <t>व्यौन21</t>
  </si>
  <si>
    <t>व्यौन31</t>
  </si>
  <si>
    <t>व्यौत1</t>
  </si>
  <si>
    <t>व्यं111</t>
  </si>
  <si>
    <t>व्यं121</t>
  </si>
  <si>
    <t>व्यं131</t>
  </si>
  <si>
    <t>व्यं211</t>
  </si>
  <si>
    <t>व्यं221</t>
  </si>
  <si>
    <t>व्यं231</t>
  </si>
  <si>
    <t>व्यं311</t>
  </si>
  <si>
    <t>व्यं321</t>
  </si>
  <si>
    <t>व्यं41</t>
  </si>
  <si>
    <t>व्य12</t>
  </si>
  <si>
    <t>व्या22</t>
  </si>
  <si>
    <t>व्या32</t>
  </si>
  <si>
    <t>व्याइन12</t>
  </si>
  <si>
    <t>व्याइन22</t>
  </si>
  <si>
    <t>व्याइन32</t>
  </si>
  <si>
    <t>व्यत12</t>
  </si>
  <si>
    <t>व्यत22</t>
  </si>
  <si>
    <t>व्यत32</t>
  </si>
  <si>
    <t>व्यत42</t>
  </si>
  <si>
    <t>व्यत52</t>
  </si>
  <si>
    <t>व्यि12</t>
  </si>
  <si>
    <t>व्यि22</t>
  </si>
  <si>
    <t>व्यि32</t>
  </si>
  <si>
    <t>व्यिन12</t>
  </si>
  <si>
    <t>व्यिन22</t>
  </si>
  <si>
    <t>ဝြင်္</t>
  </si>
  <si>
    <t>व्यिं22</t>
  </si>
  <si>
    <t>व्यिन32</t>
  </si>
  <si>
    <t>व्ये?12</t>
  </si>
  <si>
    <t>व्ये?22</t>
  </si>
  <si>
    <t>व्यु12</t>
  </si>
  <si>
    <t>व्यु22</t>
  </si>
  <si>
    <t>व्यु32</t>
  </si>
  <si>
    <t>व्युन112</t>
  </si>
  <si>
    <t>व्युन122</t>
  </si>
  <si>
    <t>व्युन132</t>
  </si>
  <si>
    <t>व्युन212</t>
  </si>
  <si>
    <t>व्युन222</t>
  </si>
  <si>
    <t>व्युन232</t>
  </si>
  <si>
    <t>व्युन312</t>
  </si>
  <si>
    <t>व्युन322</t>
  </si>
  <si>
    <t>व्युन332</t>
  </si>
  <si>
    <t>व्युत12</t>
  </si>
  <si>
    <t>व्युत22</t>
  </si>
  <si>
    <t>व्ये12</t>
  </si>
  <si>
    <t>व्ये22</t>
  </si>
  <si>
    <t>व्ये32</t>
  </si>
  <si>
    <t>ဝြယ့်</t>
  </si>
  <si>
    <t>व्ये³¹112</t>
  </si>
  <si>
    <t>व्ये³¹122</t>
  </si>
  <si>
    <t>व्ये³¹132</t>
  </si>
  <si>
    <t>व्ये³¹212</t>
  </si>
  <si>
    <t>व्ये³¹222</t>
  </si>
  <si>
    <t>व्ये³¹232</t>
  </si>
  <si>
    <t>व्येत2</t>
  </si>
  <si>
    <t>व्यै12</t>
  </si>
  <si>
    <t>व्यै22</t>
  </si>
  <si>
    <t>व्यैन112</t>
  </si>
  <si>
    <t>व्यैन122</t>
  </si>
  <si>
    <t>व्यैन132</t>
  </si>
  <si>
    <t>व्यैम12</t>
  </si>
  <si>
    <t>व्यैम22</t>
  </si>
  <si>
    <t>व्यैम32</t>
  </si>
  <si>
    <t>व्यो12</t>
  </si>
  <si>
    <t>व्यो22</t>
  </si>
  <si>
    <t>व्यो32</t>
  </si>
  <si>
    <t>व्योन112</t>
  </si>
  <si>
    <t>व्योन122</t>
  </si>
  <si>
    <t>व्योन132</t>
  </si>
  <si>
    <t>व्योन212</t>
  </si>
  <si>
    <t>व्योन222</t>
  </si>
  <si>
    <t>व्योन232</t>
  </si>
  <si>
    <t>व्योन312</t>
  </si>
  <si>
    <t>व्योन322</t>
  </si>
  <si>
    <t>व्योन332</t>
  </si>
  <si>
    <t>व्योट2</t>
  </si>
  <si>
    <t>व्योप2</t>
  </si>
  <si>
    <t>व्यौ12</t>
  </si>
  <si>
    <t>व्यौ22</t>
  </si>
  <si>
    <t>व्यौ32</t>
  </si>
  <si>
    <t>व्यौन12</t>
  </si>
  <si>
    <t>व्यौन22</t>
  </si>
  <si>
    <t>व्यौन32</t>
  </si>
  <si>
    <t>व्यौत2</t>
  </si>
  <si>
    <t>व्यं112</t>
  </si>
  <si>
    <t>व्यं122</t>
  </si>
  <si>
    <t>व्यं132</t>
  </si>
  <si>
    <t>व्यं212</t>
  </si>
  <si>
    <t>व्यं222</t>
  </si>
  <si>
    <t>व्यं232</t>
  </si>
  <si>
    <t>व्यं312</t>
  </si>
  <si>
    <t>व्यं322</t>
  </si>
  <si>
    <t>व्यं42</t>
  </si>
  <si>
    <t>hra1</t>
  </si>
  <si>
    <t>व्ह1</t>
  </si>
  <si>
    <t>व्ह11</t>
  </si>
  <si>
    <t>hra2</t>
  </si>
  <si>
    <t>व्हा2</t>
  </si>
  <si>
    <t>व्हा21</t>
  </si>
  <si>
    <t>hra3</t>
  </si>
  <si>
    <t>व्हा3</t>
  </si>
  <si>
    <t>व्हा31</t>
  </si>
  <si>
    <t>hrine1</t>
  </si>
  <si>
    <t>व्हाइन1</t>
  </si>
  <si>
    <t>व्हाइन11</t>
  </si>
  <si>
    <t>hrine2</t>
  </si>
  <si>
    <t>व्हाइन2</t>
  </si>
  <si>
    <t>व्हाइन21</t>
  </si>
  <si>
    <t>hrine3</t>
  </si>
  <si>
    <t>व्हाइन3</t>
  </si>
  <si>
    <t>व्हाइन31</t>
  </si>
  <si>
    <t>hrite/ ike</t>
  </si>
  <si>
    <t>व्हाइ</t>
  </si>
  <si>
    <t>व्हाइ1</t>
  </si>
  <si>
    <t>hrut1</t>
  </si>
  <si>
    <t>व्हत1</t>
  </si>
  <si>
    <t>व्हत11</t>
  </si>
  <si>
    <t>hrut2</t>
  </si>
  <si>
    <t>व्हत2</t>
  </si>
  <si>
    <t>व्हत21</t>
  </si>
  <si>
    <t>hrut3</t>
  </si>
  <si>
    <t>व्हत3</t>
  </si>
  <si>
    <t>व्हत31</t>
  </si>
  <si>
    <t>hrut4</t>
  </si>
  <si>
    <t>व्हत4</t>
  </si>
  <si>
    <t>व्हत41</t>
  </si>
  <si>
    <t>hrut5</t>
  </si>
  <si>
    <t>व्हत5</t>
  </si>
  <si>
    <t>व्हत51</t>
  </si>
  <si>
    <t>hri1</t>
  </si>
  <si>
    <t>व्हि1</t>
  </si>
  <si>
    <t>व्हि11</t>
  </si>
  <si>
    <t>hri2</t>
  </si>
  <si>
    <t>व्हि2</t>
  </si>
  <si>
    <t>व्हि21</t>
  </si>
  <si>
    <t>hri3</t>
  </si>
  <si>
    <t>व्हि3</t>
  </si>
  <si>
    <t>व्हि31</t>
  </si>
  <si>
    <t>hrin1</t>
  </si>
  <si>
    <t>व्हिन1</t>
  </si>
  <si>
    <t>व्हिन11</t>
  </si>
  <si>
    <t>hrin21</t>
  </si>
  <si>
    <t>व्हिन2</t>
  </si>
  <si>
    <t>व्हिन21</t>
  </si>
  <si>
    <t>ဝှင်္</t>
  </si>
  <si>
    <t>hrin22</t>
  </si>
  <si>
    <t>व्हिं2</t>
  </si>
  <si>
    <t>व्हिं21</t>
  </si>
  <si>
    <t>hrin3</t>
  </si>
  <si>
    <t>व्हिन3</t>
  </si>
  <si>
    <t>व्हिन31</t>
  </si>
  <si>
    <t>hrit1</t>
  </si>
  <si>
    <t>व्हे?1</t>
  </si>
  <si>
    <t>व्हे?11</t>
  </si>
  <si>
    <t>hrit2</t>
  </si>
  <si>
    <t>व्हे?2</t>
  </si>
  <si>
    <t>व्हे?21</t>
  </si>
  <si>
    <t>hru1</t>
  </si>
  <si>
    <t>व्हु1</t>
  </si>
  <si>
    <t>व्हु11</t>
  </si>
  <si>
    <t>hru2</t>
  </si>
  <si>
    <t>व्हु2</t>
  </si>
  <si>
    <t>व्हु21</t>
  </si>
  <si>
    <t>hru3</t>
  </si>
  <si>
    <t>व्हु3</t>
  </si>
  <si>
    <t>व्हु31</t>
  </si>
  <si>
    <t>hroon11</t>
  </si>
  <si>
    <t>व्हुन11</t>
  </si>
  <si>
    <t>व्हुन111</t>
  </si>
  <si>
    <t>hroon12</t>
  </si>
  <si>
    <t>व्हुन12</t>
  </si>
  <si>
    <t>व्हुन121</t>
  </si>
  <si>
    <t>hroon13</t>
  </si>
  <si>
    <t>व्हुन13</t>
  </si>
  <si>
    <t>व्हुन131</t>
  </si>
  <si>
    <t>hroon21</t>
  </si>
  <si>
    <t>व्हुन21</t>
  </si>
  <si>
    <t>व्हुन211</t>
  </si>
  <si>
    <t>hroon22</t>
  </si>
  <si>
    <t>व्हुन22</t>
  </si>
  <si>
    <t>व्हुन221</t>
  </si>
  <si>
    <t>hroon23</t>
  </si>
  <si>
    <t>व्हुन23</t>
  </si>
  <si>
    <t>व्हुन231</t>
  </si>
  <si>
    <t>hroon31</t>
  </si>
  <si>
    <t>व्हुन31</t>
  </si>
  <si>
    <t>व्हुन311</t>
  </si>
  <si>
    <t>hroon32</t>
  </si>
  <si>
    <t>व्हुन32</t>
  </si>
  <si>
    <t>व्हुन321</t>
  </si>
  <si>
    <t>hroon33</t>
  </si>
  <si>
    <t>व्हुन33</t>
  </si>
  <si>
    <t>व्हुन331</t>
  </si>
  <si>
    <t>hroot1</t>
  </si>
  <si>
    <t>व्हुत1</t>
  </si>
  <si>
    <t>व्हुत11</t>
  </si>
  <si>
    <t>hroot2</t>
  </si>
  <si>
    <t>व्हुत2</t>
  </si>
  <si>
    <t>व्हुत21</t>
  </si>
  <si>
    <t>hray1</t>
  </si>
  <si>
    <t>व्हे1</t>
  </si>
  <si>
    <t>व्हे11</t>
  </si>
  <si>
    <t>hray2</t>
  </si>
  <si>
    <t>व्हे2</t>
  </si>
  <si>
    <t>व्हे21</t>
  </si>
  <si>
    <t>hray3</t>
  </si>
  <si>
    <t>व्हे3</t>
  </si>
  <si>
    <t>व्हे31</t>
  </si>
  <si>
    <t>ဝှယ့်</t>
  </si>
  <si>
    <t>hreare11</t>
  </si>
  <si>
    <t>व्हे³¹11</t>
  </si>
  <si>
    <t>व्हे³¹111</t>
  </si>
  <si>
    <t>hreare12</t>
  </si>
  <si>
    <t>व्हे³¹12</t>
  </si>
  <si>
    <t>व्हे³¹121</t>
  </si>
  <si>
    <t>hreare13</t>
  </si>
  <si>
    <t>व्हे³¹13</t>
  </si>
  <si>
    <t>व्हे³¹131</t>
  </si>
  <si>
    <t>hreare21</t>
  </si>
  <si>
    <t>व्हे³¹21</t>
  </si>
  <si>
    <t>व्हे³¹211</t>
  </si>
  <si>
    <t>hreare22</t>
  </si>
  <si>
    <t>व्हे³¹22</t>
  </si>
  <si>
    <t>व्हे³¹221</t>
  </si>
  <si>
    <t>hreare23</t>
  </si>
  <si>
    <t>व्हे³¹23</t>
  </si>
  <si>
    <t>व्हे³¹231</t>
  </si>
  <si>
    <t>hret1</t>
  </si>
  <si>
    <t>व्हेत</t>
  </si>
  <si>
    <t>व्हेत1</t>
  </si>
  <si>
    <t>hrate1</t>
  </si>
  <si>
    <t>व्है1</t>
  </si>
  <si>
    <t>व्है11</t>
  </si>
  <si>
    <t>hrate2</t>
  </si>
  <si>
    <t>व्है2</t>
  </si>
  <si>
    <t>व्है21</t>
  </si>
  <si>
    <t>hrain1</t>
  </si>
  <si>
    <t>व्हैन11</t>
  </si>
  <si>
    <t>व्हैन111</t>
  </si>
  <si>
    <t>hrain2</t>
  </si>
  <si>
    <t>व्हैन12</t>
  </si>
  <si>
    <t>व्हैन121</t>
  </si>
  <si>
    <t>hrain3</t>
  </si>
  <si>
    <t>व्हैन13</t>
  </si>
  <si>
    <t>व्हैन131</t>
  </si>
  <si>
    <t>hraim1</t>
  </si>
  <si>
    <t>व्हैम1</t>
  </si>
  <si>
    <t>व्हैम11</t>
  </si>
  <si>
    <t>hraim2</t>
  </si>
  <si>
    <t>व्हैम2</t>
  </si>
  <si>
    <t>व्हैम21</t>
  </si>
  <si>
    <t>hraim3</t>
  </si>
  <si>
    <t>व्हैम3</t>
  </si>
  <si>
    <t>व्हैम31</t>
  </si>
  <si>
    <t>hro1</t>
  </si>
  <si>
    <t>व्हो1</t>
  </si>
  <si>
    <t>व्हो11</t>
  </si>
  <si>
    <t>hro2</t>
  </si>
  <si>
    <t>व्हो2</t>
  </si>
  <si>
    <t>व्हो21</t>
  </si>
  <si>
    <t>hro3</t>
  </si>
  <si>
    <t>व्हो3</t>
  </si>
  <si>
    <t>व्हो31</t>
  </si>
  <si>
    <t>hrone11</t>
  </si>
  <si>
    <t>व्होन11</t>
  </si>
  <si>
    <t>व्होन111</t>
  </si>
  <si>
    <t>hrone12</t>
  </si>
  <si>
    <t>व्होन12</t>
  </si>
  <si>
    <t>व्होन121</t>
  </si>
  <si>
    <t>hrone13</t>
  </si>
  <si>
    <t>व्होन13</t>
  </si>
  <si>
    <t>व्होन131</t>
  </si>
  <si>
    <t>hrone21</t>
  </si>
  <si>
    <t>व्होन21</t>
  </si>
  <si>
    <t>व्होन211</t>
  </si>
  <si>
    <t>hrone22</t>
  </si>
  <si>
    <t>व्होन22</t>
  </si>
  <si>
    <t>व्होन221</t>
  </si>
  <si>
    <t>hrone23</t>
  </si>
  <si>
    <t>व्होन23</t>
  </si>
  <si>
    <t>व्होन231</t>
  </si>
  <si>
    <t>hrone31</t>
  </si>
  <si>
    <t>व्होन31</t>
  </si>
  <si>
    <t>व्होन311</t>
  </si>
  <si>
    <t>hrone32</t>
  </si>
  <si>
    <t>व्होन32</t>
  </si>
  <si>
    <t>व्होन321</t>
  </si>
  <si>
    <t>hrone33</t>
  </si>
  <si>
    <t>व्होन33</t>
  </si>
  <si>
    <t>व्होन331</t>
  </si>
  <si>
    <t>hrOat</t>
  </si>
  <si>
    <t>व्होट</t>
  </si>
  <si>
    <t>व्होट1</t>
  </si>
  <si>
    <t>hrOap</t>
  </si>
  <si>
    <t>व्होप</t>
  </si>
  <si>
    <t>व्होप1</t>
  </si>
  <si>
    <t>hrau1</t>
  </si>
  <si>
    <t>व्हौ1</t>
  </si>
  <si>
    <t>व्हौ11</t>
  </si>
  <si>
    <t>hrau2</t>
  </si>
  <si>
    <t>व्हौ2</t>
  </si>
  <si>
    <t>व्हौ21</t>
  </si>
  <si>
    <t>hrau3</t>
  </si>
  <si>
    <t>व्हौ3</t>
  </si>
  <si>
    <t>व्हौ31</t>
  </si>
  <si>
    <t>hroun1</t>
  </si>
  <si>
    <t>व्हौन1</t>
  </si>
  <si>
    <t>व्हौन11</t>
  </si>
  <si>
    <t>hroun2</t>
  </si>
  <si>
    <t>व्हौन2</t>
  </si>
  <si>
    <t>व्हौन21</t>
  </si>
  <si>
    <t>hroun3</t>
  </si>
  <si>
    <t>व्हौन3</t>
  </si>
  <si>
    <t>व्हौन31</t>
  </si>
  <si>
    <t>hrout</t>
  </si>
  <si>
    <t>व्हौत</t>
  </si>
  <si>
    <t>व्हौत1</t>
  </si>
  <si>
    <t>hran1</t>
  </si>
  <si>
    <t>व्हं11</t>
  </si>
  <si>
    <t>व्हं111</t>
  </si>
  <si>
    <t>hran2</t>
  </si>
  <si>
    <t>व्हं12</t>
  </si>
  <si>
    <t>व्हं121</t>
  </si>
  <si>
    <t>hran3</t>
  </si>
  <si>
    <t>व्हं13</t>
  </si>
  <si>
    <t>व्हं131</t>
  </si>
  <si>
    <t>hram1</t>
  </si>
  <si>
    <t>व्हं21</t>
  </si>
  <si>
    <t>व्हं211</t>
  </si>
  <si>
    <t>hram2</t>
  </si>
  <si>
    <t>व्हं22</t>
  </si>
  <si>
    <t>व्हं221</t>
  </si>
  <si>
    <t>hram3</t>
  </si>
  <si>
    <t>व्हं23</t>
  </si>
  <si>
    <t>व्हं231</t>
  </si>
  <si>
    <t>व्हं31</t>
  </si>
  <si>
    <t>व्हं311</t>
  </si>
  <si>
    <t>व्हं32</t>
  </si>
  <si>
    <t>व्हं321</t>
  </si>
  <si>
    <t>hram4</t>
  </si>
  <si>
    <t>व्हं4</t>
  </si>
  <si>
    <t>व्हं41</t>
  </si>
  <si>
    <t>व्व1</t>
  </si>
  <si>
    <t>व्व11</t>
  </si>
  <si>
    <t>व्वा21</t>
  </si>
  <si>
    <t>व्वा31</t>
  </si>
  <si>
    <t>व्वाइन11</t>
  </si>
  <si>
    <t>व्वाइन21</t>
  </si>
  <si>
    <t>व्वाइन31</t>
  </si>
  <si>
    <t>rwite/ ike</t>
  </si>
  <si>
    <t>व्वाइ</t>
  </si>
  <si>
    <t>वुत11</t>
  </si>
  <si>
    <t>वुत21</t>
  </si>
  <si>
    <t>व्वत31</t>
  </si>
  <si>
    <t>व्वत41</t>
  </si>
  <si>
    <t>व्वत51</t>
  </si>
  <si>
    <t>व्वि11</t>
  </si>
  <si>
    <t>व्वि21</t>
  </si>
  <si>
    <t>व्वि31</t>
  </si>
  <si>
    <t>व्विन11</t>
  </si>
  <si>
    <t>rwin21</t>
  </si>
  <si>
    <t>व्विन21</t>
  </si>
  <si>
    <t>ဝွင်္</t>
  </si>
  <si>
    <t>rwin22</t>
  </si>
  <si>
    <t>व्विं2</t>
  </si>
  <si>
    <t>व्विं21</t>
  </si>
  <si>
    <t>व्विन31</t>
  </si>
  <si>
    <t>व्वे?1</t>
  </si>
  <si>
    <t>व्वे?11</t>
  </si>
  <si>
    <t>व्वे?2</t>
  </si>
  <si>
    <t>व्वे?21</t>
  </si>
  <si>
    <t>व्वु11</t>
  </si>
  <si>
    <t>व्वु21</t>
  </si>
  <si>
    <t>व्वु31</t>
  </si>
  <si>
    <t>वुन111</t>
  </si>
  <si>
    <t>वुन121</t>
  </si>
  <si>
    <t>वुन131</t>
  </si>
  <si>
    <t>वुन211</t>
  </si>
  <si>
    <t>वुन221</t>
  </si>
  <si>
    <t>वुन231</t>
  </si>
  <si>
    <t>वुन311</t>
  </si>
  <si>
    <t>वुन321</t>
  </si>
  <si>
    <t>वुन331</t>
  </si>
  <si>
    <t>वुत12</t>
  </si>
  <si>
    <t>वुत22</t>
  </si>
  <si>
    <t>व्वे11</t>
  </si>
  <si>
    <t>व्वे21</t>
  </si>
  <si>
    <t>व्वे31</t>
  </si>
  <si>
    <t>ဝွယ့်</t>
  </si>
  <si>
    <t>व्वे³¹111</t>
  </si>
  <si>
    <t>व्वे³¹121</t>
  </si>
  <si>
    <t>व्वे³¹131</t>
  </si>
  <si>
    <t>व्वे³¹211</t>
  </si>
  <si>
    <t>व्वे³¹221</t>
  </si>
  <si>
    <t>व्वे³¹231</t>
  </si>
  <si>
    <t>व्वेत1</t>
  </si>
  <si>
    <t>व्वै11</t>
  </si>
  <si>
    <t>व्वै21</t>
  </si>
  <si>
    <t>व्वैन111</t>
  </si>
  <si>
    <t>व्वैन121</t>
  </si>
  <si>
    <t>व्वैन131</t>
  </si>
  <si>
    <t>व्वैम11</t>
  </si>
  <si>
    <t>व्वैम21</t>
  </si>
  <si>
    <t>व्वैम31</t>
  </si>
  <si>
    <t>व्वो11</t>
  </si>
  <si>
    <t>व्वो21</t>
  </si>
  <si>
    <t>व्वो31</t>
  </si>
  <si>
    <t>व्वोन111</t>
  </si>
  <si>
    <t>व्वोन121</t>
  </si>
  <si>
    <t>व्वोन131</t>
  </si>
  <si>
    <t>व्वोन211</t>
  </si>
  <si>
    <t>व्वोन221</t>
  </si>
  <si>
    <t>व्वोन231</t>
  </si>
  <si>
    <t>व्वोन311</t>
  </si>
  <si>
    <t>व्वोन321</t>
  </si>
  <si>
    <t>व्वोन331</t>
  </si>
  <si>
    <t>व्वोट1</t>
  </si>
  <si>
    <t>व्वोप1</t>
  </si>
  <si>
    <t>व्वौ11</t>
  </si>
  <si>
    <t>व्वौ21</t>
  </si>
  <si>
    <t>व्वौ31</t>
  </si>
  <si>
    <t>व्वौन11</t>
  </si>
  <si>
    <t>व्वौन21</t>
  </si>
  <si>
    <t>व्वौन31</t>
  </si>
  <si>
    <t>व्वौत1</t>
  </si>
  <si>
    <t>वुन112</t>
  </si>
  <si>
    <t>वुन122</t>
  </si>
  <si>
    <t>वुन132</t>
  </si>
  <si>
    <t>वुन212</t>
  </si>
  <si>
    <t>वुन222</t>
  </si>
  <si>
    <t>वुन232</t>
  </si>
  <si>
    <t>वुन312</t>
  </si>
  <si>
    <t>वुन322</t>
  </si>
  <si>
    <t>व्वं41</t>
  </si>
  <si>
    <t>व्हव1</t>
  </si>
  <si>
    <t>व्हव11</t>
  </si>
  <si>
    <t>व्हवा2</t>
  </si>
  <si>
    <t>व्हवा21</t>
  </si>
  <si>
    <t>व्हवा3</t>
  </si>
  <si>
    <t>व्हवा31</t>
  </si>
  <si>
    <t>व्हवाइन1</t>
  </si>
  <si>
    <t>व्हवाइन11</t>
  </si>
  <si>
    <t>व्हवाइन2</t>
  </si>
  <si>
    <t>व्हवाइन21</t>
  </si>
  <si>
    <t>व्हवाइन3</t>
  </si>
  <si>
    <t>व्हवाइन31</t>
  </si>
  <si>
    <t>व्हवाइ</t>
  </si>
  <si>
    <t>व्हवाइ1</t>
  </si>
  <si>
    <t>व्हवत1</t>
  </si>
  <si>
    <t>व्हवत11</t>
  </si>
  <si>
    <t>व्हवत2</t>
  </si>
  <si>
    <t>व्हवत21</t>
  </si>
  <si>
    <t>व्हवत3</t>
  </si>
  <si>
    <t>व्हवत31</t>
  </si>
  <si>
    <t>व्हवत4</t>
  </si>
  <si>
    <t>व्हवत41</t>
  </si>
  <si>
    <t>व्हवत5</t>
  </si>
  <si>
    <t>व्हवत51</t>
  </si>
  <si>
    <t>व्हवि1</t>
  </si>
  <si>
    <t>व्हवि11</t>
  </si>
  <si>
    <t>व्हवि2</t>
  </si>
  <si>
    <t>व्हवि21</t>
  </si>
  <si>
    <t>व्हवि3</t>
  </si>
  <si>
    <t>व्हवि31</t>
  </si>
  <si>
    <t>व्हविन1</t>
  </si>
  <si>
    <t>व्हविन11</t>
  </si>
  <si>
    <t>व्हविन2</t>
  </si>
  <si>
    <t>व्हविन21</t>
  </si>
  <si>
    <t>ဝွှင်္</t>
  </si>
  <si>
    <t>व्हविं2</t>
  </si>
  <si>
    <t>व्हविं21</t>
  </si>
  <si>
    <t>व्हविन3</t>
  </si>
  <si>
    <t>व्हविन31</t>
  </si>
  <si>
    <t>व्हवे?1</t>
  </si>
  <si>
    <t>व्हवे?11</t>
  </si>
  <si>
    <t>व्हवे?2</t>
  </si>
  <si>
    <t>व्हवे?21</t>
  </si>
  <si>
    <t>व्हवु1</t>
  </si>
  <si>
    <t>व्हवु11</t>
  </si>
  <si>
    <t>व्हवु2</t>
  </si>
  <si>
    <t>व्हवु21</t>
  </si>
  <si>
    <t>व्हवु3</t>
  </si>
  <si>
    <t>व्हवु31</t>
  </si>
  <si>
    <t>वुन113</t>
  </si>
  <si>
    <t>वुन123</t>
  </si>
  <si>
    <t>वुन133</t>
  </si>
  <si>
    <t>वुन213</t>
  </si>
  <si>
    <t>वुन223</t>
  </si>
  <si>
    <t>वुन233</t>
  </si>
  <si>
    <t>वुन313</t>
  </si>
  <si>
    <t>वुन323</t>
  </si>
  <si>
    <t>वुन332</t>
  </si>
  <si>
    <t>वुत13</t>
  </si>
  <si>
    <t>वुत23</t>
  </si>
  <si>
    <t>व्हवे1</t>
  </si>
  <si>
    <t>व्हवे11</t>
  </si>
  <si>
    <t>व्हवे2</t>
  </si>
  <si>
    <t>व्हवे21</t>
  </si>
  <si>
    <t>व्हवे3</t>
  </si>
  <si>
    <t>व्हवे31</t>
  </si>
  <si>
    <t>ဝွှယ့်</t>
  </si>
  <si>
    <t>व्हवे³¹11</t>
  </si>
  <si>
    <t>व्हवे³¹111</t>
  </si>
  <si>
    <t>व्हवे³¹12</t>
  </si>
  <si>
    <t>व्हवे³¹121</t>
  </si>
  <si>
    <t>व्हवे³¹13</t>
  </si>
  <si>
    <t>व्हवे³¹131</t>
  </si>
  <si>
    <t>व्हवे³¹21</t>
  </si>
  <si>
    <t>व्हवे³¹211</t>
  </si>
  <si>
    <t>व्हवे³¹22</t>
  </si>
  <si>
    <t>व्हवे³¹221</t>
  </si>
  <si>
    <t>व्हवे³¹23</t>
  </si>
  <si>
    <t>व्हवे³¹231</t>
  </si>
  <si>
    <t>व्हवेत</t>
  </si>
  <si>
    <t>व्हवेत1</t>
  </si>
  <si>
    <t>व्हवै1</t>
  </si>
  <si>
    <t>व्हवै11</t>
  </si>
  <si>
    <t>व्हवै2</t>
  </si>
  <si>
    <t>व्हवै21</t>
  </si>
  <si>
    <t>व्हवैन11</t>
  </si>
  <si>
    <t>व्हवैन111</t>
  </si>
  <si>
    <t>व्हवैन12</t>
  </si>
  <si>
    <t>व्हवैन121</t>
  </si>
  <si>
    <t>व्हवैन13</t>
  </si>
  <si>
    <t>व्हवैन131</t>
  </si>
  <si>
    <t>व्हवैम1</t>
  </si>
  <si>
    <t>व्हवैम11</t>
  </si>
  <si>
    <t>व्हवैम2</t>
  </si>
  <si>
    <t>व्हवैम21</t>
  </si>
  <si>
    <t>व्हवैम3</t>
  </si>
  <si>
    <t>व्हवैम31</t>
  </si>
  <si>
    <t>व्हवो1</t>
  </si>
  <si>
    <t>व्हवो11</t>
  </si>
  <si>
    <t>व्हवो2</t>
  </si>
  <si>
    <t>व्हवो21</t>
  </si>
  <si>
    <t>व्हवो3</t>
  </si>
  <si>
    <t>व्हवो31</t>
  </si>
  <si>
    <t>व्हवोन11</t>
  </si>
  <si>
    <t>व्हवोन111</t>
  </si>
  <si>
    <t>व्हवोन12</t>
  </si>
  <si>
    <t>व्हवोन121</t>
  </si>
  <si>
    <t>व्हवोन13</t>
  </si>
  <si>
    <t>व्हवोन131</t>
  </si>
  <si>
    <t>व्हवोन21</t>
  </si>
  <si>
    <t>व्हवोन211</t>
  </si>
  <si>
    <t>व्हवोन22</t>
  </si>
  <si>
    <t>व्हवोन221</t>
  </si>
  <si>
    <t>व्हवोन23</t>
  </si>
  <si>
    <t>व्हवोन231</t>
  </si>
  <si>
    <t>व्हवोन31</t>
  </si>
  <si>
    <t>व्हवोन311</t>
  </si>
  <si>
    <t>व्हवोन32</t>
  </si>
  <si>
    <t>व्हवोन321</t>
  </si>
  <si>
    <t>व्हवोन33</t>
  </si>
  <si>
    <t>व्हवोन331</t>
  </si>
  <si>
    <t>व्हवोट</t>
  </si>
  <si>
    <t>व्हवोट1</t>
  </si>
  <si>
    <t>व्हवोप</t>
  </si>
  <si>
    <t>व्हवोप1</t>
  </si>
  <si>
    <t>व्हवौ1</t>
  </si>
  <si>
    <t>व्हवौ11</t>
  </si>
  <si>
    <t>व्हवौ2</t>
  </si>
  <si>
    <t>व्हवौ21</t>
  </si>
  <si>
    <t>व्हवौ3</t>
  </si>
  <si>
    <t>व्हवौ31</t>
  </si>
  <si>
    <t>व्हवौन1</t>
  </si>
  <si>
    <t>व्हवौन11</t>
  </si>
  <si>
    <t>व्हवौन2</t>
  </si>
  <si>
    <t>व्हवौन21</t>
  </si>
  <si>
    <t>व्हवौन3</t>
  </si>
  <si>
    <t>व्हवौन31</t>
  </si>
  <si>
    <t>व्हवौत</t>
  </si>
  <si>
    <t>व्हवौत1</t>
  </si>
  <si>
    <t>व्हवं11</t>
  </si>
  <si>
    <t>व्हवं111</t>
  </si>
  <si>
    <t>व्हवं12</t>
  </si>
  <si>
    <t>व्हवं121</t>
  </si>
  <si>
    <t>व्हवं13</t>
  </si>
  <si>
    <t>व्हवं131</t>
  </si>
  <si>
    <t>व्हवं21</t>
  </si>
  <si>
    <t>व्हवं211</t>
  </si>
  <si>
    <t>व्हवं22</t>
  </si>
  <si>
    <t>व्हवं221</t>
  </si>
  <si>
    <t>व्हवं23</t>
  </si>
  <si>
    <t>व्हवं231</t>
  </si>
  <si>
    <t>व्हवं31</t>
  </si>
  <si>
    <t>व्हवं311</t>
  </si>
  <si>
    <t>व्हवं32</t>
  </si>
  <si>
    <t>व्हवं321</t>
  </si>
  <si>
    <t>व्हवं4</t>
  </si>
  <si>
    <t>व्हवं41</t>
  </si>
  <si>
    <t>ရှျ</t>
  </si>
  <si>
    <t>श्य1</t>
  </si>
  <si>
    <t>श्य11</t>
  </si>
  <si>
    <t>ရှျာ</t>
  </si>
  <si>
    <t>श्या21</t>
  </si>
  <si>
    <t>ရှျား</t>
  </si>
  <si>
    <t>श्या31</t>
  </si>
  <si>
    <t>ရှျိုင့်</t>
  </si>
  <si>
    <t>श्याइन11</t>
  </si>
  <si>
    <t>ရှျိုင်</t>
  </si>
  <si>
    <t>श्याइन21</t>
  </si>
  <si>
    <t>ရှျိုင်း</t>
  </si>
  <si>
    <t>श्याइन31</t>
  </si>
  <si>
    <t>ရှျိုက်</t>
  </si>
  <si>
    <t>lyite/ ike</t>
  </si>
  <si>
    <t>श्याइ</t>
  </si>
  <si>
    <t>ရှျတ်</t>
  </si>
  <si>
    <t>श्यत11</t>
  </si>
  <si>
    <t>ရှျပ်</t>
  </si>
  <si>
    <t>श्यत21</t>
  </si>
  <si>
    <t>ရှျဒ်</t>
  </si>
  <si>
    <t>श्यत31</t>
  </si>
  <si>
    <t>ရှျာတ်</t>
  </si>
  <si>
    <t>श्यत41</t>
  </si>
  <si>
    <t>ရှျာသ်</t>
  </si>
  <si>
    <t>श्यत51</t>
  </si>
  <si>
    <t>ရှျိ</t>
  </si>
  <si>
    <t>श्यि11</t>
  </si>
  <si>
    <t>ရှျီ</t>
  </si>
  <si>
    <t>श्यि21</t>
  </si>
  <si>
    <t>ရှျီး</t>
  </si>
  <si>
    <t>श्यि31</t>
  </si>
  <si>
    <t>ရှျင့်</t>
  </si>
  <si>
    <t>श्यिन11</t>
  </si>
  <si>
    <t>ရှျင်</t>
  </si>
  <si>
    <t>lyin21</t>
  </si>
  <si>
    <t>श्यिन21</t>
  </si>
  <si>
    <t>ရှျင်္</t>
  </si>
  <si>
    <t>lyin22</t>
  </si>
  <si>
    <t>श्यिं2</t>
  </si>
  <si>
    <t>श्यिं21</t>
  </si>
  <si>
    <t>ရှျင်း</t>
  </si>
  <si>
    <t>श्यिन31</t>
  </si>
  <si>
    <t>ရှျေတ်</t>
  </si>
  <si>
    <t>श्ये?1</t>
  </si>
  <si>
    <t>श्ये?11</t>
  </si>
  <si>
    <t>ရှျစ်</t>
  </si>
  <si>
    <t>श्ये?2</t>
  </si>
  <si>
    <t>श्ये?21</t>
  </si>
  <si>
    <t>ရှျု</t>
  </si>
  <si>
    <t>श्यु11</t>
  </si>
  <si>
    <t>ရှျူ</t>
  </si>
  <si>
    <t>श्यु21</t>
  </si>
  <si>
    <t>ရှျူး</t>
  </si>
  <si>
    <t>श्यु31</t>
  </si>
  <si>
    <t>ရှျွန့်</t>
  </si>
  <si>
    <t>श्युन111</t>
  </si>
  <si>
    <t>ရှျွန်</t>
  </si>
  <si>
    <t>श्युन121</t>
  </si>
  <si>
    <t>ရှျွန်း</t>
  </si>
  <si>
    <t>श्युन131</t>
  </si>
  <si>
    <t>ရှျွမ့်</t>
  </si>
  <si>
    <t>श्युन211</t>
  </si>
  <si>
    <t>ရှျွမ်</t>
  </si>
  <si>
    <t>श्युन221</t>
  </si>
  <si>
    <t>ရှျွမ်း</t>
  </si>
  <si>
    <t>श्युन231</t>
  </si>
  <si>
    <t>ရှျွံ့</t>
  </si>
  <si>
    <t>श्युन311</t>
  </si>
  <si>
    <t>ရှျွံ</t>
  </si>
  <si>
    <t>श्युन321</t>
  </si>
  <si>
    <t>ရှျွံး</t>
  </si>
  <si>
    <t>श्युन331</t>
  </si>
  <si>
    <t>ရှျွတ်</t>
  </si>
  <si>
    <t>श्युत11</t>
  </si>
  <si>
    <t>ရှျွပ်</t>
  </si>
  <si>
    <t>श्युत21</t>
  </si>
  <si>
    <t>ရှျေ့</t>
  </si>
  <si>
    <t>श्ये11</t>
  </si>
  <si>
    <t>ရှျေ</t>
  </si>
  <si>
    <t>श्ये21</t>
  </si>
  <si>
    <t>ရှျေး</t>
  </si>
  <si>
    <t>श्ये31</t>
  </si>
  <si>
    <t>ရှျယ့်</t>
  </si>
  <si>
    <t>श्ये³¹111</t>
  </si>
  <si>
    <t>ရှျယ်</t>
  </si>
  <si>
    <t>श्ये³¹121</t>
  </si>
  <si>
    <t>ရှျဲ</t>
  </si>
  <si>
    <t>श्ये³¹131</t>
  </si>
  <si>
    <t>ရှျည့်</t>
  </si>
  <si>
    <t>श्ये³¹211</t>
  </si>
  <si>
    <t>ရှျည်</t>
  </si>
  <si>
    <t>श्ये³¹221</t>
  </si>
  <si>
    <t>ရှျည်း</t>
  </si>
  <si>
    <t>श्ये³¹231</t>
  </si>
  <si>
    <t>ရှျက်</t>
  </si>
  <si>
    <t>श्येत1</t>
  </si>
  <si>
    <t>ရှျိတ်</t>
  </si>
  <si>
    <t>श्यै11</t>
  </si>
  <si>
    <t>ရှျိပ်</t>
  </si>
  <si>
    <t>श्यै21</t>
  </si>
  <si>
    <t>ရှျိန့်</t>
  </si>
  <si>
    <t>श्यैन111</t>
  </si>
  <si>
    <t>ရှျိန်</t>
  </si>
  <si>
    <t>श्यैन121</t>
  </si>
  <si>
    <t>ရှျိန်း</t>
  </si>
  <si>
    <t>श्यैन131</t>
  </si>
  <si>
    <t>ရှျိမ့်</t>
  </si>
  <si>
    <t>श्यैम11</t>
  </si>
  <si>
    <t>ရှျိမ်</t>
  </si>
  <si>
    <t>श्यैम21</t>
  </si>
  <si>
    <t>ရှျိမ်း</t>
  </si>
  <si>
    <t>श्यैम31</t>
  </si>
  <si>
    <t>ရှျို့</t>
  </si>
  <si>
    <t>श्यो11</t>
  </si>
  <si>
    <t>ရှျို</t>
  </si>
  <si>
    <t>श्यो21</t>
  </si>
  <si>
    <t>ရှျိုး</t>
  </si>
  <si>
    <t>श्यो31</t>
  </si>
  <si>
    <t>ရှျုန့်</t>
  </si>
  <si>
    <t>श्योन111</t>
  </si>
  <si>
    <t>ရှျုန်</t>
  </si>
  <si>
    <t>श्योन121</t>
  </si>
  <si>
    <t>ရှျုန်း</t>
  </si>
  <si>
    <t>श्योन131</t>
  </si>
  <si>
    <t>ရှျုံ့</t>
  </si>
  <si>
    <t>श्योन211</t>
  </si>
  <si>
    <t>ရှျုံ</t>
  </si>
  <si>
    <t>श्योन221</t>
  </si>
  <si>
    <t>ရှျုံး</t>
  </si>
  <si>
    <t>श्योन231</t>
  </si>
  <si>
    <t>ရှျုဏ့်</t>
  </si>
  <si>
    <t>श्योन311</t>
  </si>
  <si>
    <t>ရှျုဏ်</t>
  </si>
  <si>
    <t>श्योन321</t>
  </si>
  <si>
    <t>ရှျုဏ်း</t>
  </si>
  <si>
    <t>श्योन331</t>
  </si>
  <si>
    <t>ရှျုတ်</t>
  </si>
  <si>
    <t>श्योट1</t>
  </si>
  <si>
    <t>ရှျုပ်</t>
  </si>
  <si>
    <t>श्योप1</t>
  </si>
  <si>
    <t>ရှျော့</t>
  </si>
  <si>
    <t>श्यौ11</t>
  </si>
  <si>
    <t>ရှျော်</t>
  </si>
  <si>
    <t>श्यौ21</t>
  </si>
  <si>
    <t>ရှျော</t>
  </si>
  <si>
    <t>श्यौ31</t>
  </si>
  <si>
    <t>ရှျောင့်</t>
  </si>
  <si>
    <t>श्यौन11</t>
  </si>
  <si>
    <t>ရှျောင်</t>
  </si>
  <si>
    <t>श्यौन21</t>
  </si>
  <si>
    <t>ရှျောင်း</t>
  </si>
  <si>
    <t>श्यौन31</t>
  </si>
  <si>
    <t>ရှျောက်</t>
  </si>
  <si>
    <t>श्यौत1</t>
  </si>
  <si>
    <t>ရှျန့်</t>
  </si>
  <si>
    <t>श्यं111</t>
  </si>
  <si>
    <t>ရှျန်</t>
  </si>
  <si>
    <t>श्यं121</t>
  </si>
  <si>
    <t>ရှျန်း</t>
  </si>
  <si>
    <t>श्यं131</t>
  </si>
  <si>
    <t>ရှျမ့်</t>
  </si>
  <si>
    <t>श्यं211</t>
  </si>
  <si>
    <t>ရှျမ်</t>
  </si>
  <si>
    <t>श्यं221</t>
  </si>
  <si>
    <t>ရှျမ်း</t>
  </si>
  <si>
    <t>श्यं231</t>
  </si>
  <si>
    <t>ရှျံ့</t>
  </si>
  <si>
    <t>श्यं311</t>
  </si>
  <si>
    <t>ရှျံ</t>
  </si>
  <si>
    <t>श्यं321</t>
  </si>
  <si>
    <t>ရှျဏ်</t>
  </si>
  <si>
    <t>श्यं41</t>
  </si>
  <si>
    <t>ရှြ</t>
  </si>
  <si>
    <t>श्य12</t>
  </si>
  <si>
    <t>ရှြာ</t>
  </si>
  <si>
    <t>श्या22</t>
  </si>
  <si>
    <t>ရှြား</t>
  </si>
  <si>
    <t>श्या32</t>
  </si>
  <si>
    <t>ရှြိုင့်</t>
  </si>
  <si>
    <t>श्याइन12</t>
  </si>
  <si>
    <t>ရှြိုင်</t>
  </si>
  <si>
    <t>श्याइन22</t>
  </si>
  <si>
    <t>ရှြိုင်း</t>
  </si>
  <si>
    <t>श्याइन32</t>
  </si>
  <si>
    <t>ရှြိုက်</t>
  </si>
  <si>
    <t>ရှြတ်</t>
  </si>
  <si>
    <t>श्यत12</t>
  </si>
  <si>
    <t>ရှြပ်</t>
  </si>
  <si>
    <t>श्यत22</t>
  </si>
  <si>
    <t>ရှြဒ်</t>
  </si>
  <si>
    <t>श्यत32</t>
  </si>
  <si>
    <t>ရှြာတ်</t>
  </si>
  <si>
    <t>श्यत42</t>
  </si>
  <si>
    <t>ရှြာသ်</t>
  </si>
  <si>
    <t>श्यत52</t>
  </si>
  <si>
    <t>ရှြိ</t>
  </si>
  <si>
    <t>श्यि12</t>
  </si>
  <si>
    <t>ရှြီ</t>
  </si>
  <si>
    <t>श्यि22</t>
  </si>
  <si>
    <t>ရှြီး</t>
  </si>
  <si>
    <t>श्यि32</t>
  </si>
  <si>
    <t>ရှြင့်</t>
  </si>
  <si>
    <t>श्यिन12</t>
  </si>
  <si>
    <t>ရှြင်</t>
  </si>
  <si>
    <t>श्यिन22</t>
  </si>
  <si>
    <t>ရှြင်္</t>
  </si>
  <si>
    <t>श्यिं22</t>
  </si>
  <si>
    <t>ရှြင်း</t>
  </si>
  <si>
    <t>श्यिन32</t>
  </si>
  <si>
    <t>ရှြေတ်</t>
  </si>
  <si>
    <t>श्ये?12</t>
  </si>
  <si>
    <t>ရှြစ်</t>
  </si>
  <si>
    <t>श्ये?22</t>
  </si>
  <si>
    <t>ရှြု</t>
  </si>
  <si>
    <t>श्यु12</t>
  </si>
  <si>
    <t>ရှြူ</t>
  </si>
  <si>
    <t>श्यु22</t>
  </si>
  <si>
    <t>ရှြူး</t>
  </si>
  <si>
    <t>श्यु32</t>
  </si>
  <si>
    <t>ရှြွန့်</t>
  </si>
  <si>
    <t>श्युन112</t>
  </si>
  <si>
    <t>ရှြွန်</t>
  </si>
  <si>
    <t>श्युन122</t>
  </si>
  <si>
    <t>ရှြွန်း</t>
  </si>
  <si>
    <t>श्युन132</t>
  </si>
  <si>
    <t>ရှြွမ့်</t>
  </si>
  <si>
    <t>श्युन212</t>
  </si>
  <si>
    <t>ရှြွမ်</t>
  </si>
  <si>
    <t>श्युन222</t>
  </si>
  <si>
    <t>ရှြွမ်း</t>
  </si>
  <si>
    <t>श्युन232</t>
  </si>
  <si>
    <t>ရှြွံ့</t>
  </si>
  <si>
    <t>श्युन312</t>
  </si>
  <si>
    <t>ရှြွံ</t>
  </si>
  <si>
    <t>श्युन322</t>
  </si>
  <si>
    <t>ရှြွံး</t>
  </si>
  <si>
    <t>श्युन332</t>
  </si>
  <si>
    <t>ရှြွတ်</t>
  </si>
  <si>
    <t>श्युत12</t>
  </si>
  <si>
    <t>ရှြွပ်</t>
  </si>
  <si>
    <t>श्युत22</t>
  </si>
  <si>
    <t>ရှြေ့</t>
  </si>
  <si>
    <t>श्ये12</t>
  </si>
  <si>
    <t>ရှြေ</t>
  </si>
  <si>
    <t>श्ये22</t>
  </si>
  <si>
    <t>ရှြေး</t>
  </si>
  <si>
    <t>श्ये32</t>
  </si>
  <si>
    <t>ရှြယ့်</t>
  </si>
  <si>
    <t>श्ये³¹112</t>
  </si>
  <si>
    <t>ရှြယ်</t>
  </si>
  <si>
    <t>श्ये³¹122</t>
  </si>
  <si>
    <t>ရှြဲ</t>
  </si>
  <si>
    <t>श्ये³¹132</t>
  </si>
  <si>
    <t>ရှြည့်</t>
  </si>
  <si>
    <t>श्ये³¹212</t>
  </si>
  <si>
    <t>ရှြည်</t>
  </si>
  <si>
    <t>श्ये³¹222</t>
  </si>
  <si>
    <t>ရှြည်း</t>
  </si>
  <si>
    <t>श्ये³¹232</t>
  </si>
  <si>
    <t>ရှြက်</t>
  </si>
  <si>
    <t>श्येत2</t>
  </si>
  <si>
    <t>ရှြိတ်</t>
  </si>
  <si>
    <t>श्यै12</t>
  </si>
  <si>
    <t>ရှြိပ်</t>
  </si>
  <si>
    <t>श्यै22</t>
  </si>
  <si>
    <t>ရှြိန့်</t>
  </si>
  <si>
    <t>श्यैन112</t>
  </si>
  <si>
    <t>ရှြိန်</t>
  </si>
  <si>
    <t>श्यैन122</t>
  </si>
  <si>
    <t>ရှြိန်း</t>
  </si>
  <si>
    <t>श्यैन132</t>
  </si>
  <si>
    <t>ရှြိမ့်</t>
  </si>
  <si>
    <t>श्यैम12</t>
  </si>
  <si>
    <t>ရှြိမ်</t>
  </si>
  <si>
    <t>श्यैम22</t>
  </si>
  <si>
    <t>ရှြိမ်း</t>
  </si>
  <si>
    <t>श्यैम32</t>
  </si>
  <si>
    <t>ရှြို့</t>
  </si>
  <si>
    <t>श्यो12</t>
  </si>
  <si>
    <t>ရှြို</t>
  </si>
  <si>
    <t>श्यो22</t>
  </si>
  <si>
    <t>ရှြိုး</t>
  </si>
  <si>
    <t>श्यो32</t>
  </si>
  <si>
    <t>ရှြုန့်</t>
  </si>
  <si>
    <t>श्योन112</t>
  </si>
  <si>
    <t>ရှြုန်</t>
  </si>
  <si>
    <t>श्योन122</t>
  </si>
  <si>
    <t>ရှြုန်း</t>
  </si>
  <si>
    <t>श्योन132</t>
  </si>
  <si>
    <t>ရှြုံ့</t>
  </si>
  <si>
    <t>श्योन212</t>
  </si>
  <si>
    <t>ရှြုံ</t>
  </si>
  <si>
    <t>श्योन222</t>
  </si>
  <si>
    <t>ရှြုံး</t>
  </si>
  <si>
    <t>श्योन232</t>
  </si>
  <si>
    <t>ရှြုဏ့်</t>
  </si>
  <si>
    <t>श्योन312</t>
  </si>
  <si>
    <t>ရှြုဏ်</t>
  </si>
  <si>
    <t>श्योन322</t>
  </si>
  <si>
    <t>ရှြုဏ်း</t>
  </si>
  <si>
    <t>श्योन332</t>
  </si>
  <si>
    <t>ရှြုတ်</t>
  </si>
  <si>
    <t>श्योट2</t>
  </si>
  <si>
    <t>ရှြုပ်</t>
  </si>
  <si>
    <t>श्योप2</t>
  </si>
  <si>
    <t>ရှြော့</t>
  </si>
  <si>
    <t>श्यौ12</t>
  </si>
  <si>
    <t>ရှြော်</t>
  </si>
  <si>
    <t>श्यौ22</t>
  </si>
  <si>
    <t>ရှြော</t>
  </si>
  <si>
    <t>श्यौ32</t>
  </si>
  <si>
    <t>ရှြောင့်</t>
  </si>
  <si>
    <t>श्यौन12</t>
  </si>
  <si>
    <t>ရှြောင်</t>
  </si>
  <si>
    <t>श्यौन22</t>
  </si>
  <si>
    <t>ရှြောင်း</t>
  </si>
  <si>
    <t>श्यौन32</t>
  </si>
  <si>
    <t>ရှြောက်</t>
  </si>
  <si>
    <t>श्यौत2</t>
  </si>
  <si>
    <t>ရှြန့်</t>
  </si>
  <si>
    <t>श्यं112</t>
  </si>
  <si>
    <t>ရှြန်</t>
  </si>
  <si>
    <t>श्यं122</t>
  </si>
  <si>
    <t>ရှြန်း</t>
  </si>
  <si>
    <t>श्यं132</t>
  </si>
  <si>
    <t>ရှြမ့်</t>
  </si>
  <si>
    <t>श्यं212</t>
  </si>
  <si>
    <t>ရှြမ်</t>
  </si>
  <si>
    <t>श्यं222</t>
  </si>
  <si>
    <t>ရှြမ်း</t>
  </si>
  <si>
    <t>श्यं232</t>
  </si>
  <si>
    <t>ရှြံ့</t>
  </si>
  <si>
    <t>श्यं312</t>
  </si>
  <si>
    <t>ရှြံ</t>
  </si>
  <si>
    <t>श्यं322</t>
  </si>
  <si>
    <t>ရှြဏ်</t>
  </si>
  <si>
    <t>श्यं42</t>
  </si>
  <si>
    <t>ရှှ</t>
  </si>
  <si>
    <t>श्ह1</t>
  </si>
  <si>
    <t>श्ह11</t>
  </si>
  <si>
    <t>ရှှာ</t>
  </si>
  <si>
    <t>श्हा2</t>
  </si>
  <si>
    <t>श्हा21</t>
  </si>
  <si>
    <t>ရှှား</t>
  </si>
  <si>
    <t>श्हा3</t>
  </si>
  <si>
    <t>श्हा31</t>
  </si>
  <si>
    <t>ရှှိုင့်</t>
  </si>
  <si>
    <t>श्हाइन1</t>
  </si>
  <si>
    <t>श्हाइन11</t>
  </si>
  <si>
    <t>ရှှိုင်</t>
  </si>
  <si>
    <t>श्हाइन2</t>
  </si>
  <si>
    <t>श्हाइन21</t>
  </si>
  <si>
    <t>ရှှိုင်း</t>
  </si>
  <si>
    <t>श्हाइन3</t>
  </si>
  <si>
    <t>श्हाइन31</t>
  </si>
  <si>
    <t>ရှှိုက်</t>
  </si>
  <si>
    <t>hlite/ ike</t>
  </si>
  <si>
    <t>श्हाइ</t>
  </si>
  <si>
    <t>श्हाइ1</t>
  </si>
  <si>
    <t>ရှှတ်</t>
  </si>
  <si>
    <t>श्हत1</t>
  </si>
  <si>
    <t>श्हत11</t>
  </si>
  <si>
    <t>ရှှပ်</t>
  </si>
  <si>
    <t>श्हत2</t>
  </si>
  <si>
    <t>श्हत21</t>
  </si>
  <si>
    <t>ရှှဒ်</t>
  </si>
  <si>
    <t>श्हत3</t>
  </si>
  <si>
    <t>श्हत31</t>
  </si>
  <si>
    <t>ရှှာတ်</t>
  </si>
  <si>
    <t>श्हत4</t>
  </si>
  <si>
    <t>श्हत41</t>
  </si>
  <si>
    <t>ရှှာသ်</t>
  </si>
  <si>
    <t>श्हत5</t>
  </si>
  <si>
    <t>श्हत51</t>
  </si>
  <si>
    <t>ရှှိ</t>
  </si>
  <si>
    <t>श्हि1</t>
  </si>
  <si>
    <t>श्हि11</t>
  </si>
  <si>
    <t>ရှှီ</t>
  </si>
  <si>
    <t>श्हि2</t>
  </si>
  <si>
    <t>श्हि21</t>
  </si>
  <si>
    <t>ရှှီး</t>
  </si>
  <si>
    <t>श्हि3</t>
  </si>
  <si>
    <t>श्हि31</t>
  </si>
  <si>
    <t>ရှှင့်</t>
  </si>
  <si>
    <t>श्हिन1</t>
  </si>
  <si>
    <t>श्हिन11</t>
  </si>
  <si>
    <t>ရှှင်</t>
  </si>
  <si>
    <t>hlin21</t>
  </si>
  <si>
    <t>श्हिन2</t>
  </si>
  <si>
    <t>श्हिन21</t>
  </si>
  <si>
    <t>ရှှင်္</t>
  </si>
  <si>
    <t>hlin22</t>
  </si>
  <si>
    <t>श्हिं2</t>
  </si>
  <si>
    <t>श्हिं21</t>
  </si>
  <si>
    <t>ရှှင်း</t>
  </si>
  <si>
    <t>श्हिन3</t>
  </si>
  <si>
    <t>श्हिन31</t>
  </si>
  <si>
    <t>ရှှေတ်</t>
  </si>
  <si>
    <t>श्हे?1</t>
  </si>
  <si>
    <t>श्हे?11</t>
  </si>
  <si>
    <t>ရှှစ်</t>
  </si>
  <si>
    <t>श्हे?2</t>
  </si>
  <si>
    <t>श्हे?21</t>
  </si>
  <si>
    <t>ရှှု</t>
  </si>
  <si>
    <t>श्हु1</t>
  </si>
  <si>
    <t>श्हु11</t>
  </si>
  <si>
    <t>ရှှူ</t>
  </si>
  <si>
    <t>श्हु2</t>
  </si>
  <si>
    <t>श्हु21</t>
  </si>
  <si>
    <t>ရှှူး</t>
  </si>
  <si>
    <t>श्हु3</t>
  </si>
  <si>
    <t>श्हु31</t>
  </si>
  <si>
    <t>ရှှွန့်</t>
  </si>
  <si>
    <t>श्हुन11</t>
  </si>
  <si>
    <t>श्हुन111</t>
  </si>
  <si>
    <t>ရှှွန်</t>
  </si>
  <si>
    <t>श्हुन12</t>
  </si>
  <si>
    <t>श्हुन121</t>
  </si>
  <si>
    <t>ရှှွန်း</t>
  </si>
  <si>
    <t>श्हुन13</t>
  </si>
  <si>
    <t>श्हुन131</t>
  </si>
  <si>
    <t>ရှှွမ့်</t>
  </si>
  <si>
    <t>श्हुन21</t>
  </si>
  <si>
    <t>श्हुन211</t>
  </si>
  <si>
    <t>ရှှွမ်</t>
  </si>
  <si>
    <t>श्हुन22</t>
  </si>
  <si>
    <t>श्हुन221</t>
  </si>
  <si>
    <t>ရှှွမ်း</t>
  </si>
  <si>
    <t>श्हुन23</t>
  </si>
  <si>
    <t>श्हुन231</t>
  </si>
  <si>
    <t>ရှှွံ့</t>
  </si>
  <si>
    <t>श्हुन31</t>
  </si>
  <si>
    <t>श्हुन311</t>
  </si>
  <si>
    <t>ရှှွံ</t>
  </si>
  <si>
    <t>श्हुन32</t>
  </si>
  <si>
    <t>श्हुन321</t>
  </si>
  <si>
    <t>ရှှွံး</t>
  </si>
  <si>
    <t>श्हुन33</t>
  </si>
  <si>
    <t>श्हुन331</t>
  </si>
  <si>
    <t>ရှှွတ်</t>
  </si>
  <si>
    <t>श्हुत1</t>
  </si>
  <si>
    <t>श्हुत11</t>
  </si>
  <si>
    <t>ရှှွပ်</t>
  </si>
  <si>
    <t>श्हुत2</t>
  </si>
  <si>
    <t>श्हुत21</t>
  </si>
  <si>
    <t>ရှှေ့</t>
  </si>
  <si>
    <t>श्हे1</t>
  </si>
  <si>
    <t>श्हे11</t>
  </si>
  <si>
    <t>ရှှေ</t>
  </si>
  <si>
    <t>श्हे2</t>
  </si>
  <si>
    <t>श्हे21</t>
  </si>
  <si>
    <t>ရှှေး</t>
  </si>
  <si>
    <t>श्हे3</t>
  </si>
  <si>
    <t>श्हे31</t>
  </si>
  <si>
    <t>ရှှယ့်</t>
  </si>
  <si>
    <t>श्हे³¹11</t>
  </si>
  <si>
    <t>श्हे³¹111</t>
  </si>
  <si>
    <t>ရှှယ်</t>
  </si>
  <si>
    <t>श्हे³¹12</t>
  </si>
  <si>
    <t>श्हे³¹121</t>
  </si>
  <si>
    <t>ရှှဲ</t>
  </si>
  <si>
    <t>श्हे³¹13</t>
  </si>
  <si>
    <t>श्हे³¹131</t>
  </si>
  <si>
    <t>ရှှည့်</t>
  </si>
  <si>
    <t>श्हे³¹21</t>
  </si>
  <si>
    <t>श्हे³¹211</t>
  </si>
  <si>
    <t>ရှှည်</t>
  </si>
  <si>
    <t>श्हे³¹22</t>
  </si>
  <si>
    <t>श्हे³¹221</t>
  </si>
  <si>
    <t>ရှှည်း</t>
  </si>
  <si>
    <t>श्हे³¹23</t>
  </si>
  <si>
    <t>श्हे³¹231</t>
  </si>
  <si>
    <t>ရှှက်</t>
  </si>
  <si>
    <t>श्हेत</t>
  </si>
  <si>
    <t>श्हेत1</t>
  </si>
  <si>
    <t>ရှှိတ်</t>
  </si>
  <si>
    <t>श्है1</t>
  </si>
  <si>
    <t>श्है11</t>
  </si>
  <si>
    <t>ရှှိပ်</t>
  </si>
  <si>
    <t>श्है2</t>
  </si>
  <si>
    <t>श्है21</t>
  </si>
  <si>
    <t>ရှှိန့်</t>
  </si>
  <si>
    <t>श्हैन11</t>
  </si>
  <si>
    <t>श्हैन111</t>
  </si>
  <si>
    <t>ရှှိန်</t>
  </si>
  <si>
    <t>श्हैन12</t>
  </si>
  <si>
    <t>श्हैन121</t>
  </si>
  <si>
    <t>ရှှိန်း</t>
  </si>
  <si>
    <t>श्हैन13</t>
  </si>
  <si>
    <t>श्हैन131</t>
  </si>
  <si>
    <t>ရှှိမ့်</t>
  </si>
  <si>
    <t>श्हैम1</t>
  </si>
  <si>
    <t>श्हैम11</t>
  </si>
  <si>
    <t>ရှှိမ်</t>
  </si>
  <si>
    <t>श्हैम2</t>
  </si>
  <si>
    <t>श्हैम21</t>
  </si>
  <si>
    <t>ရှှိမ်း</t>
  </si>
  <si>
    <t>श्हैम3</t>
  </si>
  <si>
    <t>श्हैम31</t>
  </si>
  <si>
    <t>ရှှို့</t>
  </si>
  <si>
    <t>श्हो1</t>
  </si>
  <si>
    <t>श्हो11</t>
  </si>
  <si>
    <t>ရှှို</t>
  </si>
  <si>
    <t>श्हो2</t>
  </si>
  <si>
    <t>श्हो21</t>
  </si>
  <si>
    <t>ရှှိုး</t>
  </si>
  <si>
    <t>श्हो3</t>
  </si>
  <si>
    <t>श्हो31</t>
  </si>
  <si>
    <t>ရှှုန့်</t>
  </si>
  <si>
    <t>श्होन11</t>
  </si>
  <si>
    <t>श्होन111</t>
  </si>
  <si>
    <t>ရှှုန်</t>
  </si>
  <si>
    <t>श्होन12</t>
  </si>
  <si>
    <t>श्होन121</t>
  </si>
  <si>
    <t>ရှှုန်း</t>
  </si>
  <si>
    <t>श्होन13</t>
  </si>
  <si>
    <t>श्होन131</t>
  </si>
  <si>
    <t>ရှှုံ့</t>
  </si>
  <si>
    <t>श्होन21</t>
  </si>
  <si>
    <t>श्होन211</t>
  </si>
  <si>
    <t>ရှှုံ</t>
  </si>
  <si>
    <t>श्होन22</t>
  </si>
  <si>
    <t>श्होन221</t>
  </si>
  <si>
    <t>ရှှုံး</t>
  </si>
  <si>
    <t>श्होन23</t>
  </si>
  <si>
    <t>श्होन231</t>
  </si>
  <si>
    <t>ရှှုဏ့်</t>
  </si>
  <si>
    <t>श्होन31</t>
  </si>
  <si>
    <t>श्होन311</t>
  </si>
  <si>
    <t>ရှှုဏ်</t>
  </si>
  <si>
    <t>श्होन32</t>
  </si>
  <si>
    <t>श्होन321</t>
  </si>
  <si>
    <t>ရှှုဏ်း</t>
  </si>
  <si>
    <t>श्होन33</t>
  </si>
  <si>
    <t>श्होन331</t>
  </si>
  <si>
    <t>ရှှုတ်</t>
  </si>
  <si>
    <t>श्होट</t>
  </si>
  <si>
    <t>श्होट1</t>
  </si>
  <si>
    <t>ရှှုပ်</t>
  </si>
  <si>
    <t>श्होप</t>
  </si>
  <si>
    <t>श्होप1</t>
  </si>
  <si>
    <t>ရှှော့</t>
  </si>
  <si>
    <t>श्हौ1</t>
  </si>
  <si>
    <t>श्हौ11</t>
  </si>
  <si>
    <t>ရှှော်</t>
  </si>
  <si>
    <t>श्हौ2</t>
  </si>
  <si>
    <t>श्हौ21</t>
  </si>
  <si>
    <t>ရှှော</t>
  </si>
  <si>
    <t>श्हौ3</t>
  </si>
  <si>
    <t>श्हौ31</t>
  </si>
  <si>
    <t>ရှှောင့်</t>
  </si>
  <si>
    <t>श्हौन1</t>
  </si>
  <si>
    <t>श्हौन11</t>
  </si>
  <si>
    <t>ရှှောင်</t>
  </si>
  <si>
    <t>श्हौन2</t>
  </si>
  <si>
    <t>श्हौन21</t>
  </si>
  <si>
    <t>ရှှောင်း</t>
  </si>
  <si>
    <t>श्हौन3</t>
  </si>
  <si>
    <t>श्हौन31</t>
  </si>
  <si>
    <t>ရှှောက်</t>
  </si>
  <si>
    <t>श्हौत</t>
  </si>
  <si>
    <t>श्हौत1</t>
  </si>
  <si>
    <t>ရှှန့်</t>
  </si>
  <si>
    <t>श्हं11</t>
  </si>
  <si>
    <t>श्हं111</t>
  </si>
  <si>
    <t>ရှှန်</t>
  </si>
  <si>
    <t>श्हं12</t>
  </si>
  <si>
    <t>श्हं121</t>
  </si>
  <si>
    <t>ရှှန်း</t>
  </si>
  <si>
    <t>श्हं13</t>
  </si>
  <si>
    <t>श्हं131</t>
  </si>
  <si>
    <t>ရှှမ့်</t>
  </si>
  <si>
    <t>श्हं21</t>
  </si>
  <si>
    <t>श्हं211</t>
  </si>
  <si>
    <t>ရှှမ်</t>
  </si>
  <si>
    <t>श्हं22</t>
  </si>
  <si>
    <t>श्हं221</t>
  </si>
  <si>
    <t>ရှှမ်း</t>
  </si>
  <si>
    <t>श्हं23</t>
  </si>
  <si>
    <t>श्हं231</t>
  </si>
  <si>
    <t>ရှှံ့</t>
  </si>
  <si>
    <t>श्हं31</t>
  </si>
  <si>
    <t>श्हं311</t>
  </si>
  <si>
    <t>ရှှံ</t>
  </si>
  <si>
    <t>श्हं32</t>
  </si>
  <si>
    <t>श्हं321</t>
  </si>
  <si>
    <t>ရှှဏ်</t>
  </si>
  <si>
    <t>श्हं4</t>
  </si>
  <si>
    <t>श्हं41</t>
  </si>
  <si>
    <t>ရှွ</t>
  </si>
  <si>
    <t>श्व1</t>
  </si>
  <si>
    <t>श्व11</t>
  </si>
  <si>
    <t>ရှွာ</t>
  </si>
  <si>
    <t>श्वा21</t>
  </si>
  <si>
    <t>ရှွား</t>
  </si>
  <si>
    <t>श्वा31</t>
  </si>
  <si>
    <t>ရှွိုင့်</t>
  </si>
  <si>
    <t>श्वाइन11</t>
  </si>
  <si>
    <t>ရှွိုင်</t>
  </si>
  <si>
    <t>श्वाइन21</t>
  </si>
  <si>
    <t>ရှွိုင်း</t>
  </si>
  <si>
    <t>श्वाइन31</t>
  </si>
  <si>
    <t>ရှွိုက်</t>
  </si>
  <si>
    <t>lwite/ ike</t>
  </si>
  <si>
    <t>श्वाइ</t>
  </si>
  <si>
    <t>शुत13</t>
  </si>
  <si>
    <t>शुत23</t>
  </si>
  <si>
    <t>ရှွဒ်</t>
  </si>
  <si>
    <t>श्वत31</t>
  </si>
  <si>
    <t>ရှွာတ်</t>
  </si>
  <si>
    <t>श्वत41</t>
  </si>
  <si>
    <t>ရှွာသ်</t>
  </si>
  <si>
    <t>श्वत51</t>
  </si>
  <si>
    <t>ရှွိ</t>
  </si>
  <si>
    <t>श्वि11</t>
  </si>
  <si>
    <t>ရှွီ</t>
  </si>
  <si>
    <t>श्वि21</t>
  </si>
  <si>
    <t>ရှွီး</t>
  </si>
  <si>
    <t>श्वि31</t>
  </si>
  <si>
    <t>ရှွင့်</t>
  </si>
  <si>
    <t>श्विन11</t>
  </si>
  <si>
    <t>ရှွင်</t>
  </si>
  <si>
    <t>lwin21</t>
  </si>
  <si>
    <t>श्विन21</t>
  </si>
  <si>
    <t>ရှွင်္</t>
  </si>
  <si>
    <t>lwin22</t>
  </si>
  <si>
    <t>श्विं2</t>
  </si>
  <si>
    <t>श्विं21</t>
  </si>
  <si>
    <t>ရှွင်း</t>
  </si>
  <si>
    <t>श्विन31</t>
  </si>
  <si>
    <t>ရှွေတ်</t>
  </si>
  <si>
    <t>श्वे?1</t>
  </si>
  <si>
    <t>श्वे?11</t>
  </si>
  <si>
    <t>ရှွစ်</t>
  </si>
  <si>
    <t>श्वे?2</t>
  </si>
  <si>
    <t>श्वे?21</t>
  </si>
  <si>
    <t>ရှွု</t>
  </si>
  <si>
    <t>श्वु11</t>
  </si>
  <si>
    <t>ရှွူ</t>
  </si>
  <si>
    <t>श्वु21</t>
  </si>
  <si>
    <t>ရှွူး</t>
  </si>
  <si>
    <t>श्वु31</t>
  </si>
  <si>
    <t>युन1110</t>
  </si>
  <si>
    <t>युन1210</t>
  </si>
  <si>
    <t>युन1310</t>
  </si>
  <si>
    <t>युन2110</t>
  </si>
  <si>
    <t>युन2210</t>
  </si>
  <si>
    <t>युन2310</t>
  </si>
  <si>
    <t>युन3110</t>
  </si>
  <si>
    <t>युन3210</t>
  </si>
  <si>
    <t>युन337</t>
  </si>
  <si>
    <t>युत110</t>
  </si>
  <si>
    <t>युत210</t>
  </si>
  <si>
    <t>ရှွေ့</t>
  </si>
  <si>
    <t>श्वे11</t>
  </si>
  <si>
    <t>ရှွေ</t>
  </si>
  <si>
    <t>श्वे21</t>
  </si>
  <si>
    <t>ရှွေး</t>
  </si>
  <si>
    <t>श्वे31</t>
  </si>
  <si>
    <t>ရှွယ့်</t>
  </si>
  <si>
    <t>श्वे³¹111</t>
  </si>
  <si>
    <t>ရှွယ်</t>
  </si>
  <si>
    <t>श्वे³¹121</t>
  </si>
  <si>
    <t>ရှွဲ</t>
  </si>
  <si>
    <t>श्वे³¹131</t>
  </si>
  <si>
    <t>ရှွည့်</t>
  </si>
  <si>
    <t>श्वे³¹211</t>
  </si>
  <si>
    <t>ရှွည်</t>
  </si>
  <si>
    <t>श्वे³¹221</t>
  </si>
  <si>
    <t>ရှွည်း</t>
  </si>
  <si>
    <t>श्वे³¹231</t>
  </si>
  <si>
    <t>ရှွက်</t>
  </si>
  <si>
    <t>श्वेत1</t>
  </si>
  <si>
    <t>ရှွိတ်</t>
  </si>
  <si>
    <t>श्वै11</t>
  </si>
  <si>
    <t>ရှွိပ်</t>
  </si>
  <si>
    <t>श्वै21</t>
  </si>
  <si>
    <t>ရှွိန့်</t>
  </si>
  <si>
    <t>श्वैन111</t>
  </si>
  <si>
    <t>ရှွိန်</t>
  </si>
  <si>
    <t>श्वैन121</t>
  </si>
  <si>
    <t>ရှွိန်း</t>
  </si>
  <si>
    <t>श्वैन131</t>
  </si>
  <si>
    <t>ရှွိမ့်</t>
  </si>
  <si>
    <t>श्वैम11</t>
  </si>
  <si>
    <t>ရှွိမ်</t>
  </si>
  <si>
    <t>श्वैम21</t>
  </si>
  <si>
    <t>ရှွိမ်း</t>
  </si>
  <si>
    <t>श्वैम31</t>
  </si>
  <si>
    <t>ရှွို့</t>
  </si>
  <si>
    <t>श्वो11</t>
  </si>
  <si>
    <t>ရှွို</t>
  </si>
  <si>
    <t>श्वो21</t>
  </si>
  <si>
    <t>ရှွိုး</t>
  </si>
  <si>
    <t>श्वो31</t>
  </si>
  <si>
    <t>ရှွုန့်</t>
  </si>
  <si>
    <t>श्वोन111</t>
  </si>
  <si>
    <t>ရှွုန်</t>
  </si>
  <si>
    <t>श्वोन121</t>
  </si>
  <si>
    <t>ရှွုန်း</t>
  </si>
  <si>
    <t>श्वोन131</t>
  </si>
  <si>
    <t>ရှွုံ့</t>
  </si>
  <si>
    <t>श्वोन211</t>
  </si>
  <si>
    <t>ရှွုံ</t>
  </si>
  <si>
    <t>श्वोन221</t>
  </si>
  <si>
    <t>ရှွုံး</t>
  </si>
  <si>
    <t>श्वोन231</t>
  </si>
  <si>
    <t>ရှွုဏ့်</t>
  </si>
  <si>
    <t>श्वोन311</t>
  </si>
  <si>
    <t>ရှွုဏ်</t>
  </si>
  <si>
    <t>श्वोन321</t>
  </si>
  <si>
    <t>ရှွုဏ်း</t>
  </si>
  <si>
    <t>श्वोन331</t>
  </si>
  <si>
    <t>ရှွုတ်</t>
  </si>
  <si>
    <t>श्वोट1</t>
  </si>
  <si>
    <t>ရှွုပ်</t>
  </si>
  <si>
    <t>श्वोप1</t>
  </si>
  <si>
    <t>ရှွော့</t>
  </si>
  <si>
    <t>श्वौ11</t>
  </si>
  <si>
    <t>ရှွော်</t>
  </si>
  <si>
    <t>श्वौ21</t>
  </si>
  <si>
    <t>ရှွော</t>
  </si>
  <si>
    <t>श्वौ31</t>
  </si>
  <si>
    <t>ရှွောင့်</t>
  </si>
  <si>
    <t>श्वौन11</t>
  </si>
  <si>
    <t>ရှွောင်</t>
  </si>
  <si>
    <t>श्वौन21</t>
  </si>
  <si>
    <t>ရှွောင်း</t>
  </si>
  <si>
    <t>श्वौन31</t>
  </si>
  <si>
    <t>ရှွောက်</t>
  </si>
  <si>
    <t>श्वौत1</t>
  </si>
  <si>
    <t>शुन113</t>
  </si>
  <si>
    <t>शुन123</t>
  </si>
  <si>
    <t>शुन133</t>
  </si>
  <si>
    <t>शुन213</t>
  </si>
  <si>
    <t>शुन223</t>
  </si>
  <si>
    <t>शुन233</t>
  </si>
  <si>
    <t>शुन313</t>
  </si>
  <si>
    <t>शुन323</t>
  </si>
  <si>
    <t>ရှွဏ်</t>
  </si>
  <si>
    <t>श्वं41</t>
  </si>
  <si>
    <t>ရှွှ</t>
  </si>
  <si>
    <t>श्हव1</t>
  </si>
  <si>
    <t>श्हव11</t>
  </si>
  <si>
    <t>ရှွှာ</t>
  </si>
  <si>
    <t>श्हवा2</t>
  </si>
  <si>
    <t>श्हवा21</t>
  </si>
  <si>
    <t>ရှွှား</t>
  </si>
  <si>
    <t>श्हवा3</t>
  </si>
  <si>
    <t>श्हवा31</t>
  </si>
  <si>
    <t>ရှွှိုင့်</t>
  </si>
  <si>
    <t>श्हवाइन1</t>
  </si>
  <si>
    <t>श्हवाइन11</t>
  </si>
  <si>
    <t>ရှွှိုင်</t>
  </si>
  <si>
    <t>श्हवाइन2</t>
  </si>
  <si>
    <t>श्हवाइन21</t>
  </si>
  <si>
    <t>ရှွှိုင်း</t>
  </si>
  <si>
    <t>श्हवाइन3</t>
  </si>
  <si>
    <t>श्हवाइन31</t>
  </si>
  <si>
    <t>ရှွှိုက်</t>
  </si>
  <si>
    <t>श्हवाइ</t>
  </si>
  <si>
    <t>श्हवाइ1</t>
  </si>
  <si>
    <t>ရှွှတ်</t>
  </si>
  <si>
    <t>श्हवत1</t>
  </si>
  <si>
    <t>श्हवत11</t>
  </si>
  <si>
    <t>ရှွှပ်</t>
  </si>
  <si>
    <t>श्हवत2</t>
  </si>
  <si>
    <t>श्हवत21</t>
  </si>
  <si>
    <t>ရှွှဒ်</t>
  </si>
  <si>
    <t>श्हवत3</t>
  </si>
  <si>
    <t>श्हवत31</t>
  </si>
  <si>
    <t>ရှွှာတ်</t>
  </si>
  <si>
    <t>श्हवत4</t>
  </si>
  <si>
    <t>श्हवत41</t>
  </si>
  <si>
    <t>ရှွှာသ်</t>
  </si>
  <si>
    <t>श्हवत5</t>
  </si>
  <si>
    <t>श्हवत51</t>
  </si>
  <si>
    <t>ရှွှိ</t>
  </si>
  <si>
    <t>श्हवि1</t>
  </si>
  <si>
    <t>श्हवि11</t>
  </si>
  <si>
    <t>ရှွှီ</t>
  </si>
  <si>
    <t>श्हवि2</t>
  </si>
  <si>
    <t>श्हवि21</t>
  </si>
  <si>
    <t>ရှွှီး</t>
  </si>
  <si>
    <t>श्हवि3</t>
  </si>
  <si>
    <t>श्हवि31</t>
  </si>
  <si>
    <t>ရှွှင့်</t>
  </si>
  <si>
    <t>श्हविन1</t>
  </si>
  <si>
    <t>श्हविन11</t>
  </si>
  <si>
    <t>ရှွှင်</t>
  </si>
  <si>
    <t>श्हविन2</t>
  </si>
  <si>
    <t>श्हविन21</t>
  </si>
  <si>
    <t>ရှွှင်္</t>
  </si>
  <si>
    <t>श्हविं2</t>
  </si>
  <si>
    <t>श्हविं21</t>
  </si>
  <si>
    <t>ရှွှင်း</t>
  </si>
  <si>
    <t>श्हविन3</t>
  </si>
  <si>
    <t>श्हविन31</t>
  </si>
  <si>
    <t>ရှွှေတ်</t>
  </si>
  <si>
    <t>श्हवे?1</t>
  </si>
  <si>
    <t>श्हवे?11</t>
  </si>
  <si>
    <t>ရှွှစ်</t>
  </si>
  <si>
    <t>श्हवे?2</t>
  </si>
  <si>
    <t>श्हवे?21</t>
  </si>
  <si>
    <t>ရှွှု</t>
  </si>
  <si>
    <t>श्हवु1</t>
  </si>
  <si>
    <t>श्हवु11</t>
  </si>
  <si>
    <t>ရှွှူ</t>
  </si>
  <si>
    <t>श्हवु2</t>
  </si>
  <si>
    <t>श्हवु21</t>
  </si>
  <si>
    <t>ရှွှူး</t>
  </si>
  <si>
    <t>श्हवु3</t>
  </si>
  <si>
    <t>श्हवु31</t>
  </si>
  <si>
    <t>युन1111</t>
  </si>
  <si>
    <t>युन1211</t>
  </si>
  <si>
    <t>युन1311</t>
  </si>
  <si>
    <t>युन2111</t>
  </si>
  <si>
    <t>युन2211</t>
  </si>
  <si>
    <t>युन2311</t>
  </si>
  <si>
    <t>युन3111</t>
  </si>
  <si>
    <t>युन3211</t>
  </si>
  <si>
    <t>युन338</t>
  </si>
  <si>
    <t>युत111</t>
  </si>
  <si>
    <t>युत211</t>
  </si>
  <si>
    <t>ရှွှေ့</t>
  </si>
  <si>
    <t>श्हवे1</t>
  </si>
  <si>
    <t>श्हवे11</t>
  </si>
  <si>
    <t>ရှွှေ</t>
  </si>
  <si>
    <t>श्हवे2</t>
  </si>
  <si>
    <t>श्हवे21</t>
  </si>
  <si>
    <t>ရှွှေး</t>
  </si>
  <si>
    <t>श्हवे3</t>
  </si>
  <si>
    <t>श्हवे31</t>
  </si>
  <si>
    <t>ရှွှယ့်</t>
  </si>
  <si>
    <t>श्हवे³¹11</t>
  </si>
  <si>
    <t>श्हवे³¹111</t>
  </si>
  <si>
    <t>ရှွှယ်</t>
  </si>
  <si>
    <t>श्हवे³¹12</t>
  </si>
  <si>
    <t>श्हवे³¹121</t>
  </si>
  <si>
    <t>ရှွှဲ</t>
  </si>
  <si>
    <t>श्हवे³¹13</t>
  </si>
  <si>
    <t>श्हवे³¹131</t>
  </si>
  <si>
    <t>ရှွှည့်</t>
  </si>
  <si>
    <t>श्हवे³¹21</t>
  </si>
  <si>
    <t>श्हवे³¹211</t>
  </si>
  <si>
    <t>ရှွှည်</t>
  </si>
  <si>
    <t>श्हवे³¹22</t>
  </si>
  <si>
    <t>श्हवे³¹221</t>
  </si>
  <si>
    <t>ရှွှည်း</t>
  </si>
  <si>
    <t>श्हवे³¹23</t>
  </si>
  <si>
    <t>श्हवे³¹231</t>
  </si>
  <si>
    <t>ရှွှက်</t>
  </si>
  <si>
    <t>श्हवेत</t>
  </si>
  <si>
    <t>श्हवेत1</t>
  </si>
  <si>
    <t>ရှွှိတ်</t>
  </si>
  <si>
    <t>श्हवै1</t>
  </si>
  <si>
    <t>श्हवै11</t>
  </si>
  <si>
    <t>ရှွှိပ်</t>
  </si>
  <si>
    <t>श्हवै2</t>
  </si>
  <si>
    <t>श्हवै21</t>
  </si>
  <si>
    <t>ရှွှိန့်</t>
  </si>
  <si>
    <t>श्हवैन11</t>
  </si>
  <si>
    <t>श्हवैन111</t>
  </si>
  <si>
    <t>ရှွှိန်</t>
  </si>
  <si>
    <t>श्हवैन12</t>
  </si>
  <si>
    <t>श्हवैन121</t>
  </si>
  <si>
    <t>ရှွှိန်း</t>
  </si>
  <si>
    <t>श्हवैन13</t>
  </si>
  <si>
    <t>श्हवैन131</t>
  </si>
  <si>
    <t>ရှွှိမ့်</t>
  </si>
  <si>
    <t>श्हवैम1</t>
  </si>
  <si>
    <t>श्हवैम11</t>
  </si>
  <si>
    <t>ရှွှိမ်</t>
  </si>
  <si>
    <t>श्हवैम2</t>
  </si>
  <si>
    <t>श्हवैम21</t>
  </si>
  <si>
    <t>ရှွှိမ်း</t>
  </si>
  <si>
    <t>श्हवैम3</t>
  </si>
  <si>
    <t>श्हवैम31</t>
  </si>
  <si>
    <t>ရှွှို့</t>
  </si>
  <si>
    <t>श्हवो1</t>
  </si>
  <si>
    <t>श्हवो11</t>
  </si>
  <si>
    <t>ရှွှို</t>
  </si>
  <si>
    <t>श्हवो2</t>
  </si>
  <si>
    <t>श्हवो21</t>
  </si>
  <si>
    <t>ရှွှိုး</t>
  </si>
  <si>
    <t>श्हवो3</t>
  </si>
  <si>
    <t>श्हवो31</t>
  </si>
  <si>
    <t>ရှွှုန့်</t>
  </si>
  <si>
    <t>श्हवोन11</t>
  </si>
  <si>
    <t>श्हवोन111</t>
  </si>
  <si>
    <t>ရှွှုန်</t>
  </si>
  <si>
    <t>श्हवोन12</t>
  </si>
  <si>
    <t>श्हवोन121</t>
  </si>
  <si>
    <t>ရှွှုန်း</t>
  </si>
  <si>
    <t>श्हवोन13</t>
  </si>
  <si>
    <t>श्हवोन131</t>
  </si>
  <si>
    <t>ရှွှုံ့</t>
  </si>
  <si>
    <t>श्हवोन21</t>
  </si>
  <si>
    <t>श्हवोन211</t>
  </si>
  <si>
    <t>ရှွှုံ</t>
  </si>
  <si>
    <t>श्हवोन22</t>
  </si>
  <si>
    <t>श्हवोन221</t>
  </si>
  <si>
    <t>ရှွှုံး</t>
  </si>
  <si>
    <t>श्हवोन23</t>
  </si>
  <si>
    <t>श्हवोन231</t>
  </si>
  <si>
    <t>ရှွှုဏ့်</t>
  </si>
  <si>
    <t>श्हवोन31</t>
  </si>
  <si>
    <t>श्हवोन311</t>
  </si>
  <si>
    <t>ရှွှုဏ်</t>
  </si>
  <si>
    <t>श्हवोन32</t>
  </si>
  <si>
    <t>श्हवोन321</t>
  </si>
  <si>
    <t>ရှွှုဏ်း</t>
  </si>
  <si>
    <t>श्हवोन33</t>
  </si>
  <si>
    <t>श्हवोन331</t>
  </si>
  <si>
    <t>ရှွှုတ်</t>
  </si>
  <si>
    <t>श्हवोट</t>
  </si>
  <si>
    <t>श्हवोट1</t>
  </si>
  <si>
    <t>ရှွှုပ်</t>
  </si>
  <si>
    <t>श्हवोप</t>
  </si>
  <si>
    <t>श्हवोप1</t>
  </si>
  <si>
    <t>ရှွှော့</t>
  </si>
  <si>
    <t>श्हवौ1</t>
  </si>
  <si>
    <t>श्हवौ11</t>
  </si>
  <si>
    <t>ရှွှော်</t>
  </si>
  <si>
    <t>श्हवौ2</t>
  </si>
  <si>
    <t>श्हवौ21</t>
  </si>
  <si>
    <t>ရှွှော</t>
  </si>
  <si>
    <t>श्हवौ3</t>
  </si>
  <si>
    <t>श्हवौ31</t>
  </si>
  <si>
    <t>ရှွှောင့်</t>
  </si>
  <si>
    <t>श्हवौन1</t>
  </si>
  <si>
    <t>श्हवौन11</t>
  </si>
  <si>
    <t>ရှွှောင်</t>
  </si>
  <si>
    <t>श्हवौन2</t>
  </si>
  <si>
    <t>श्हवौन21</t>
  </si>
  <si>
    <t>ရှွှောင်း</t>
  </si>
  <si>
    <t>श्हवौन3</t>
  </si>
  <si>
    <t>श्हवौन31</t>
  </si>
  <si>
    <t>ရှွှောက်</t>
  </si>
  <si>
    <t>श्हवौत</t>
  </si>
  <si>
    <t>श्हवौत1</t>
  </si>
  <si>
    <t>ရှွှန့်</t>
  </si>
  <si>
    <t>श्हवं11</t>
  </si>
  <si>
    <t>श्हवं111</t>
  </si>
  <si>
    <t>ရှွှန်</t>
  </si>
  <si>
    <t>श्हवं12</t>
  </si>
  <si>
    <t>श्हवं121</t>
  </si>
  <si>
    <t>ရှွှန်း</t>
  </si>
  <si>
    <t>श्हवं13</t>
  </si>
  <si>
    <t>श्हवं131</t>
  </si>
  <si>
    <t>ရှွှမ့်</t>
  </si>
  <si>
    <t>श्हवं21</t>
  </si>
  <si>
    <t>श्हवं211</t>
  </si>
  <si>
    <t>ရှွှမ်</t>
  </si>
  <si>
    <t>श्हवं22</t>
  </si>
  <si>
    <t>श्हवं221</t>
  </si>
  <si>
    <t>ရှွှမ်း</t>
  </si>
  <si>
    <t>श्हवं23</t>
  </si>
  <si>
    <t>श्हवं231</t>
  </si>
  <si>
    <t>ရှွှံ့</t>
  </si>
  <si>
    <t>श्हवं31</t>
  </si>
  <si>
    <t>श्हवं311</t>
  </si>
  <si>
    <t>ရှွှံ</t>
  </si>
  <si>
    <t>श्हवं32</t>
  </si>
  <si>
    <t>श्हवं321</t>
  </si>
  <si>
    <t>ရှွှဏ်</t>
  </si>
  <si>
    <t>श्हवं4</t>
  </si>
  <si>
    <t>श्हवं41</t>
  </si>
  <si>
    <t>स्य1</t>
  </si>
  <si>
    <t>स्य11</t>
  </si>
  <si>
    <t>स्या21</t>
  </si>
  <si>
    <t>स्या31</t>
  </si>
  <si>
    <t>स्याइन11</t>
  </si>
  <si>
    <t>स्याइन21</t>
  </si>
  <si>
    <t>स्याइन31</t>
  </si>
  <si>
    <t>vyite/ ike</t>
  </si>
  <si>
    <t>स्याइ</t>
  </si>
  <si>
    <t>स्यत11</t>
  </si>
  <si>
    <t>स्यत21</t>
  </si>
  <si>
    <t>स्यत31</t>
  </si>
  <si>
    <t>स्यत41</t>
  </si>
  <si>
    <t>स्यत51</t>
  </si>
  <si>
    <t>स्यि11</t>
  </si>
  <si>
    <t>स्यि21</t>
  </si>
  <si>
    <t>स्यि31</t>
  </si>
  <si>
    <t>स्यिन11</t>
  </si>
  <si>
    <t>vyin21</t>
  </si>
  <si>
    <t>स्यिन21</t>
  </si>
  <si>
    <t>စျင်္</t>
  </si>
  <si>
    <t>vyin22</t>
  </si>
  <si>
    <t>स्यिं2</t>
  </si>
  <si>
    <t>स्यिं21</t>
  </si>
  <si>
    <t>स्यिन31</t>
  </si>
  <si>
    <t>स्ये?1</t>
  </si>
  <si>
    <t>स्ये?11</t>
  </si>
  <si>
    <t>स्ये?2</t>
  </si>
  <si>
    <t>स्ये?21</t>
  </si>
  <si>
    <t>स्यु11</t>
  </si>
  <si>
    <t>स्यु21</t>
  </si>
  <si>
    <t>स्यु31</t>
  </si>
  <si>
    <t>स्युन111</t>
  </si>
  <si>
    <t>स्युन121</t>
  </si>
  <si>
    <t>स्युन131</t>
  </si>
  <si>
    <t>स्युन211</t>
  </si>
  <si>
    <t>स्युन221</t>
  </si>
  <si>
    <t>स्युन231</t>
  </si>
  <si>
    <t>स्युन311</t>
  </si>
  <si>
    <t>स्युन321</t>
  </si>
  <si>
    <t>स्युन331</t>
  </si>
  <si>
    <t>स्युत11</t>
  </si>
  <si>
    <t>स्युत21</t>
  </si>
  <si>
    <t>स्ये11</t>
  </si>
  <si>
    <t>स्ये21</t>
  </si>
  <si>
    <t>स्ये31</t>
  </si>
  <si>
    <t>စျယ့်</t>
  </si>
  <si>
    <t>स्ये³¹111</t>
  </si>
  <si>
    <t>स्ये³¹121</t>
  </si>
  <si>
    <t>स्ये³¹131</t>
  </si>
  <si>
    <t>स्ये³¹211</t>
  </si>
  <si>
    <t>स्ये³¹221</t>
  </si>
  <si>
    <t>स्ये³¹231</t>
  </si>
  <si>
    <t>स्येत1</t>
  </si>
  <si>
    <t>स्यै11</t>
  </si>
  <si>
    <t>स्यै21</t>
  </si>
  <si>
    <t>स्यैन111</t>
  </si>
  <si>
    <t>स्यैन121</t>
  </si>
  <si>
    <t>स्यैन131</t>
  </si>
  <si>
    <t>स्यैम11</t>
  </si>
  <si>
    <t>स्यैम21</t>
  </si>
  <si>
    <t>स्यैम31</t>
  </si>
  <si>
    <t>स्यो11</t>
  </si>
  <si>
    <t>स्यो21</t>
  </si>
  <si>
    <t>स्यो31</t>
  </si>
  <si>
    <t>स्योन111</t>
  </si>
  <si>
    <t>स्योन121</t>
  </si>
  <si>
    <t>स्योन131</t>
  </si>
  <si>
    <t>स्योन211</t>
  </si>
  <si>
    <t>स्योन221</t>
  </si>
  <si>
    <t>स्योन231</t>
  </si>
  <si>
    <t>स्योन311</t>
  </si>
  <si>
    <t>स्योन321</t>
  </si>
  <si>
    <t>स्योन331</t>
  </si>
  <si>
    <t>स्योट1</t>
  </si>
  <si>
    <t>स्योप1</t>
  </si>
  <si>
    <t>स्यौ11</t>
  </si>
  <si>
    <t>स्यौ21</t>
  </si>
  <si>
    <t>स्यौ31</t>
  </si>
  <si>
    <t>स्यौन11</t>
  </si>
  <si>
    <t>स्यौन21</t>
  </si>
  <si>
    <t>स्यौन31</t>
  </si>
  <si>
    <t>स्यौत1</t>
  </si>
  <si>
    <t>स्यं111</t>
  </si>
  <si>
    <t>स्यं121</t>
  </si>
  <si>
    <t>स्यं131</t>
  </si>
  <si>
    <t>स्यं211</t>
  </si>
  <si>
    <t>स्यं221</t>
  </si>
  <si>
    <t>स्यं231</t>
  </si>
  <si>
    <t>स्यं311</t>
  </si>
  <si>
    <t>स्यं321</t>
  </si>
  <si>
    <t>स्यं41</t>
  </si>
  <si>
    <t>स्य12</t>
  </si>
  <si>
    <t>स्या22</t>
  </si>
  <si>
    <t>स्या32</t>
  </si>
  <si>
    <t>स्याइन12</t>
  </si>
  <si>
    <t>स्याइन22</t>
  </si>
  <si>
    <t>स्याइन32</t>
  </si>
  <si>
    <t>स्यत12</t>
  </si>
  <si>
    <t>स्यत22</t>
  </si>
  <si>
    <t>स्यत32</t>
  </si>
  <si>
    <t>स्यत42</t>
  </si>
  <si>
    <t>स्यत52</t>
  </si>
  <si>
    <t>स्यि12</t>
  </si>
  <si>
    <t>स्यि22</t>
  </si>
  <si>
    <t>स्यि32</t>
  </si>
  <si>
    <t>स्यिन12</t>
  </si>
  <si>
    <t>स्यिन22</t>
  </si>
  <si>
    <t>စြင်္</t>
  </si>
  <si>
    <t>स्यिं22</t>
  </si>
  <si>
    <t>स्यिन32</t>
  </si>
  <si>
    <t>स्ये?12</t>
  </si>
  <si>
    <t>स्ये?22</t>
  </si>
  <si>
    <t>स्यु12</t>
  </si>
  <si>
    <t>स्यु22</t>
  </si>
  <si>
    <t>स्यु32</t>
  </si>
  <si>
    <t>स्युन112</t>
  </si>
  <si>
    <t>स्युन122</t>
  </si>
  <si>
    <t>स्युन132</t>
  </si>
  <si>
    <t>स्युन212</t>
  </si>
  <si>
    <t>स्युन222</t>
  </si>
  <si>
    <t>स्युन232</t>
  </si>
  <si>
    <t>स्युन312</t>
  </si>
  <si>
    <t>स्युन322</t>
  </si>
  <si>
    <t>स्युन332</t>
  </si>
  <si>
    <t>स्युत12</t>
  </si>
  <si>
    <t>स्युत22</t>
  </si>
  <si>
    <t>स्ये12</t>
  </si>
  <si>
    <t>स्ये22</t>
  </si>
  <si>
    <t>स्ये32</t>
  </si>
  <si>
    <t>စြယ့်</t>
  </si>
  <si>
    <t>स्ये³¹112</t>
  </si>
  <si>
    <t>स्ये³¹122</t>
  </si>
  <si>
    <t>स्ये³¹132</t>
  </si>
  <si>
    <t>स्ये³¹212</t>
  </si>
  <si>
    <t>स्ये³¹222</t>
  </si>
  <si>
    <t>स्ये³¹232</t>
  </si>
  <si>
    <t>स्येत2</t>
  </si>
  <si>
    <t>स्यै12</t>
  </si>
  <si>
    <t>स्यै22</t>
  </si>
  <si>
    <t>स्यैन112</t>
  </si>
  <si>
    <t>स्यैन122</t>
  </si>
  <si>
    <t>स्यैन132</t>
  </si>
  <si>
    <t>स्यैम12</t>
  </si>
  <si>
    <t>स्यैम22</t>
  </si>
  <si>
    <t>स्यैम32</t>
  </si>
  <si>
    <t>स्यो12</t>
  </si>
  <si>
    <t>स्यो22</t>
  </si>
  <si>
    <t>स्यो32</t>
  </si>
  <si>
    <t>स्योन112</t>
  </si>
  <si>
    <t>स्योन122</t>
  </si>
  <si>
    <t>स्योन132</t>
  </si>
  <si>
    <t>स्योन212</t>
  </si>
  <si>
    <t>स्योन222</t>
  </si>
  <si>
    <t>स्योन232</t>
  </si>
  <si>
    <t>स्योन312</t>
  </si>
  <si>
    <t>स्योन322</t>
  </si>
  <si>
    <t>स्योन332</t>
  </si>
  <si>
    <t>स्योट2</t>
  </si>
  <si>
    <t>स्योप2</t>
  </si>
  <si>
    <t>स्यौ12</t>
  </si>
  <si>
    <t>स्यौ22</t>
  </si>
  <si>
    <t>स्यौ32</t>
  </si>
  <si>
    <t>स्यौन12</t>
  </si>
  <si>
    <t>स्यौन22</t>
  </si>
  <si>
    <t>स्यौन32</t>
  </si>
  <si>
    <t>स्यौत2</t>
  </si>
  <si>
    <t>स्यं112</t>
  </si>
  <si>
    <t>स्यं122</t>
  </si>
  <si>
    <t>स्यं132</t>
  </si>
  <si>
    <t>स्यं212</t>
  </si>
  <si>
    <t>स्यं222</t>
  </si>
  <si>
    <t>स्यं232</t>
  </si>
  <si>
    <t>स्यं312</t>
  </si>
  <si>
    <t>स्यं322</t>
  </si>
  <si>
    <t>स्यं42</t>
  </si>
  <si>
    <t>स्ह1</t>
  </si>
  <si>
    <t>स्ह11</t>
  </si>
  <si>
    <t>स्हा2</t>
  </si>
  <si>
    <t>स्हा21</t>
  </si>
  <si>
    <t>स्हा3</t>
  </si>
  <si>
    <t>स्हा31</t>
  </si>
  <si>
    <t>स्हाइन1</t>
  </si>
  <si>
    <t>स्हाइन11</t>
  </si>
  <si>
    <t>स्हाइन2</t>
  </si>
  <si>
    <t>स्हाइन21</t>
  </si>
  <si>
    <t>स्हाइन3</t>
  </si>
  <si>
    <t>स्हाइन31</t>
  </si>
  <si>
    <t>hvite/ ike</t>
  </si>
  <si>
    <t>स्हाइ</t>
  </si>
  <si>
    <t>स्हाइ1</t>
  </si>
  <si>
    <t>स्हत1</t>
  </si>
  <si>
    <t>स्हत11</t>
  </si>
  <si>
    <t>स्हत2</t>
  </si>
  <si>
    <t>स्हत21</t>
  </si>
  <si>
    <t>स्हत3</t>
  </si>
  <si>
    <t>स्हत31</t>
  </si>
  <si>
    <t>स्हत4</t>
  </si>
  <si>
    <t>स्हत41</t>
  </si>
  <si>
    <t>स्हत5</t>
  </si>
  <si>
    <t>स्हत51</t>
  </si>
  <si>
    <t>स्हि1</t>
  </si>
  <si>
    <t>स्हि11</t>
  </si>
  <si>
    <t>स्हि2</t>
  </si>
  <si>
    <t>स्हि21</t>
  </si>
  <si>
    <t>स्हि3</t>
  </si>
  <si>
    <t>स्हि31</t>
  </si>
  <si>
    <t>स्हिन1</t>
  </si>
  <si>
    <t>स्हिन11</t>
  </si>
  <si>
    <t>hvin21</t>
  </si>
  <si>
    <t>स्हिन2</t>
  </si>
  <si>
    <t>स्हिन21</t>
  </si>
  <si>
    <t>စှင်္</t>
  </si>
  <si>
    <t>hvin22</t>
  </si>
  <si>
    <t>स्हिं2</t>
  </si>
  <si>
    <t>स्हिं21</t>
  </si>
  <si>
    <t>स्हिन3</t>
  </si>
  <si>
    <t>स्हिन31</t>
  </si>
  <si>
    <t>स्हे?1</t>
  </si>
  <si>
    <t>स्हे?11</t>
  </si>
  <si>
    <t>स्हे?2</t>
  </si>
  <si>
    <t>स्हे?21</t>
  </si>
  <si>
    <t>स्हु1</t>
  </si>
  <si>
    <t>स्हु11</t>
  </si>
  <si>
    <t>स्हु2</t>
  </si>
  <si>
    <t>स्हु21</t>
  </si>
  <si>
    <t>स्हु3</t>
  </si>
  <si>
    <t>स्हु31</t>
  </si>
  <si>
    <t>स्हुन11</t>
  </si>
  <si>
    <t>स्हुन111</t>
  </si>
  <si>
    <t>स्हुन12</t>
  </si>
  <si>
    <t>स्हुन121</t>
  </si>
  <si>
    <t>स्हुन13</t>
  </si>
  <si>
    <t>स्हुन131</t>
  </si>
  <si>
    <t>स्हुन21</t>
  </si>
  <si>
    <t>स्हुन211</t>
  </si>
  <si>
    <t>स्हुन22</t>
  </si>
  <si>
    <t>स्हुन221</t>
  </si>
  <si>
    <t>स्हुन23</t>
  </si>
  <si>
    <t>स्हुन231</t>
  </si>
  <si>
    <t>स्हुन31</t>
  </si>
  <si>
    <t>स्हुन311</t>
  </si>
  <si>
    <t>स्हुन32</t>
  </si>
  <si>
    <t>स्हुन321</t>
  </si>
  <si>
    <t>स्हुन33</t>
  </si>
  <si>
    <t>स्हुन331</t>
  </si>
  <si>
    <t>स्हुत1</t>
  </si>
  <si>
    <t>स्हुत11</t>
  </si>
  <si>
    <t>स्हुत2</t>
  </si>
  <si>
    <t>स्हुत21</t>
  </si>
  <si>
    <t>स्हे1</t>
  </si>
  <si>
    <t>स्हे11</t>
  </si>
  <si>
    <t>स्हे2</t>
  </si>
  <si>
    <t>स्हे21</t>
  </si>
  <si>
    <t>स्हे3</t>
  </si>
  <si>
    <t>स्हे31</t>
  </si>
  <si>
    <t>စှယ့်</t>
  </si>
  <si>
    <t>स्हे³¹11</t>
  </si>
  <si>
    <t>स्हे³¹111</t>
  </si>
  <si>
    <t>स्हे³¹12</t>
  </si>
  <si>
    <t>स्हे³¹121</t>
  </si>
  <si>
    <t>स्हे³¹13</t>
  </si>
  <si>
    <t>स्हे³¹131</t>
  </si>
  <si>
    <t>स्हे³¹21</t>
  </si>
  <si>
    <t>स्हे³¹211</t>
  </si>
  <si>
    <t>स्हे³¹22</t>
  </si>
  <si>
    <t>स्हे³¹221</t>
  </si>
  <si>
    <t>स्हे³¹23</t>
  </si>
  <si>
    <t>स्हे³¹231</t>
  </si>
  <si>
    <t>स्हेत</t>
  </si>
  <si>
    <t>स्हेत1</t>
  </si>
  <si>
    <t>स्है1</t>
  </si>
  <si>
    <t>स्है11</t>
  </si>
  <si>
    <t>स्है2</t>
  </si>
  <si>
    <t>स्है21</t>
  </si>
  <si>
    <t>स्हैन11</t>
  </si>
  <si>
    <t>स्हैन111</t>
  </si>
  <si>
    <t>स्हैन12</t>
  </si>
  <si>
    <t>स्हैन121</t>
  </si>
  <si>
    <t>स्हैन13</t>
  </si>
  <si>
    <t>स्हैन131</t>
  </si>
  <si>
    <t>स्हैम1</t>
  </si>
  <si>
    <t>स्हैम11</t>
  </si>
  <si>
    <t>स्हैम2</t>
  </si>
  <si>
    <t>स्हैम21</t>
  </si>
  <si>
    <t>स्हैम3</t>
  </si>
  <si>
    <t>स्हैम31</t>
  </si>
  <si>
    <t>स्हो1</t>
  </si>
  <si>
    <t>स्हो11</t>
  </si>
  <si>
    <t>स्हो2</t>
  </si>
  <si>
    <t>स्हो21</t>
  </si>
  <si>
    <t>स्हो3</t>
  </si>
  <si>
    <t>स्हो31</t>
  </si>
  <si>
    <t>स्होन11</t>
  </si>
  <si>
    <t>स्होन111</t>
  </si>
  <si>
    <t>स्होन12</t>
  </si>
  <si>
    <t>स्होन121</t>
  </si>
  <si>
    <t>स्होन13</t>
  </si>
  <si>
    <t>स्होन131</t>
  </si>
  <si>
    <t>स्होन21</t>
  </si>
  <si>
    <t>स्होन211</t>
  </si>
  <si>
    <t>स्होन22</t>
  </si>
  <si>
    <t>स्होन221</t>
  </si>
  <si>
    <t>स्होन23</t>
  </si>
  <si>
    <t>स्होन231</t>
  </si>
  <si>
    <t>स्होन31</t>
  </si>
  <si>
    <t>स्होन311</t>
  </si>
  <si>
    <t>स्होन32</t>
  </si>
  <si>
    <t>स्होन321</t>
  </si>
  <si>
    <t>स्होन33</t>
  </si>
  <si>
    <t>स्होन331</t>
  </si>
  <si>
    <t>स्होट</t>
  </si>
  <si>
    <t>स्होट1</t>
  </si>
  <si>
    <t>स्होप</t>
  </si>
  <si>
    <t>स्होप1</t>
  </si>
  <si>
    <t>स्हौ1</t>
  </si>
  <si>
    <t>स्हौ11</t>
  </si>
  <si>
    <t>स्हौ2</t>
  </si>
  <si>
    <t>स्हौ21</t>
  </si>
  <si>
    <t>स्हौ3</t>
  </si>
  <si>
    <t>स्हौ31</t>
  </si>
  <si>
    <t>स्हौन1</t>
  </si>
  <si>
    <t>स्हौन11</t>
  </si>
  <si>
    <t>स्हौन2</t>
  </si>
  <si>
    <t>स्हौन21</t>
  </si>
  <si>
    <t>स्हौन3</t>
  </si>
  <si>
    <t>स्हौन31</t>
  </si>
  <si>
    <t>स्हौत</t>
  </si>
  <si>
    <t>स्हौत1</t>
  </si>
  <si>
    <t>स्हं11</t>
  </si>
  <si>
    <t>स्हं111</t>
  </si>
  <si>
    <t>स्हं12</t>
  </si>
  <si>
    <t>स्हं121</t>
  </si>
  <si>
    <t>स्हं13</t>
  </si>
  <si>
    <t>स्हं131</t>
  </si>
  <si>
    <t>स्हं21</t>
  </si>
  <si>
    <t>स्हं211</t>
  </si>
  <si>
    <t>स्हं22</t>
  </si>
  <si>
    <t>स्हं221</t>
  </si>
  <si>
    <t>स्हं23</t>
  </si>
  <si>
    <t>स्हं231</t>
  </si>
  <si>
    <t>स्हं31</t>
  </si>
  <si>
    <t>स्हं311</t>
  </si>
  <si>
    <t>स्हं32</t>
  </si>
  <si>
    <t>स्हं321</t>
  </si>
  <si>
    <t>स्हं4</t>
  </si>
  <si>
    <t>स्हं41</t>
  </si>
  <si>
    <t>स्व1</t>
  </si>
  <si>
    <t>स्व11</t>
  </si>
  <si>
    <t>स्वा21</t>
  </si>
  <si>
    <t>स्वा31</t>
  </si>
  <si>
    <t>स्वाइन11</t>
  </si>
  <si>
    <t>स्वाइन21</t>
  </si>
  <si>
    <t>स्वाइन31</t>
  </si>
  <si>
    <t>vwite/ ike</t>
  </si>
  <si>
    <t>स्वाइ</t>
  </si>
  <si>
    <t>सुत11</t>
  </si>
  <si>
    <t>सुत21</t>
  </si>
  <si>
    <t>स्वत31</t>
  </si>
  <si>
    <t>स्वत41</t>
  </si>
  <si>
    <t>स्वत51</t>
  </si>
  <si>
    <t>स्वि11</t>
  </si>
  <si>
    <t>स्वि21</t>
  </si>
  <si>
    <t>स्वि31</t>
  </si>
  <si>
    <t>स्विन11</t>
  </si>
  <si>
    <t>vwin21</t>
  </si>
  <si>
    <t>स्विन21</t>
  </si>
  <si>
    <t>စွင်္</t>
  </si>
  <si>
    <t>vwin22</t>
  </si>
  <si>
    <t>स्विं2</t>
  </si>
  <si>
    <t>स्विं21</t>
  </si>
  <si>
    <t>स्विन31</t>
  </si>
  <si>
    <t>स्वे?1</t>
  </si>
  <si>
    <t>स्वे?11</t>
  </si>
  <si>
    <t>स्वे?2</t>
  </si>
  <si>
    <t>स्वे?21</t>
  </si>
  <si>
    <t>स्वु11</t>
  </si>
  <si>
    <t>स्वु21</t>
  </si>
  <si>
    <t>स्वु31</t>
  </si>
  <si>
    <t>सुन111</t>
  </si>
  <si>
    <t>सुन121</t>
  </si>
  <si>
    <t>सुन131</t>
  </si>
  <si>
    <t>सुन211</t>
  </si>
  <si>
    <t>सुन221</t>
  </si>
  <si>
    <t>सुन231</t>
  </si>
  <si>
    <t>सुन311</t>
  </si>
  <si>
    <t>सुन321</t>
  </si>
  <si>
    <t>सुन331</t>
  </si>
  <si>
    <t>सुत12</t>
  </si>
  <si>
    <t>सुत22</t>
  </si>
  <si>
    <t>स्वे11</t>
  </si>
  <si>
    <t>स्वे21</t>
  </si>
  <si>
    <t>स्वे31</t>
  </si>
  <si>
    <t>စွယ့်</t>
  </si>
  <si>
    <t>स्वे³¹111</t>
  </si>
  <si>
    <t>स्वे³¹121</t>
  </si>
  <si>
    <t>स्वे³¹131</t>
  </si>
  <si>
    <t>स्वे³¹211</t>
  </si>
  <si>
    <t>स्वे³¹221</t>
  </si>
  <si>
    <t>स्वे³¹231</t>
  </si>
  <si>
    <t>स्वेत1</t>
  </si>
  <si>
    <t>स्वै11</t>
  </si>
  <si>
    <t>स्वै21</t>
  </si>
  <si>
    <t>स्वैन111</t>
  </si>
  <si>
    <t>स्वैन121</t>
  </si>
  <si>
    <t>स्वैन131</t>
  </si>
  <si>
    <t>स्वैम11</t>
  </si>
  <si>
    <t>स्वैम21</t>
  </si>
  <si>
    <t>स्वैम31</t>
  </si>
  <si>
    <t>स्वो11</t>
  </si>
  <si>
    <t>स्वो21</t>
  </si>
  <si>
    <t>स्वो31</t>
  </si>
  <si>
    <t>स्वोन111</t>
  </si>
  <si>
    <t>स्वोन121</t>
  </si>
  <si>
    <t>स्वोन131</t>
  </si>
  <si>
    <t>स्वोन211</t>
  </si>
  <si>
    <t>स्वोन221</t>
  </si>
  <si>
    <t>स्वोन231</t>
  </si>
  <si>
    <t>स्वोन311</t>
  </si>
  <si>
    <t>स्वोन321</t>
  </si>
  <si>
    <t>स्वोन331</t>
  </si>
  <si>
    <t>स्वोट1</t>
  </si>
  <si>
    <t>स्वोप1</t>
  </si>
  <si>
    <t>स्वौ11</t>
  </si>
  <si>
    <t>स्वौ21</t>
  </si>
  <si>
    <t>स्वौ31</t>
  </si>
  <si>
    <t>स्वौन11</t>
  </si>
  <si>
    <t>स्वौन21</t>
  </si>
  <si>
    <t>स्वौन31</t>
  </si>
  <si>
    <t>स्वौत1</t>
  </si>
  <si>
    <t>सुन112</t>
  </si>
  <si>
    <t>सुन122</t>
  </si>
  <si>
    <t>सुन132</t>
  </si>
  <si>
    <t>सुन212</t>
  </si>
  <si>
    <t>सुन222</t>
  </si>
  <si>
    <t>सुन232</t>
  </si>
  <si>
    <t>सुन312</t>
  </si>
  <si>
    <t>सुन322</t>
  </si>
  <si>
    <t>स्वं41</t>
  </si>
  <si>
    <t>स्हव1</t>
  </si>
  <si>
    <t>स्हव11</t>
  </si>
  <si>
    <t>स्हवा2</t>
  </si>
  <si>
    <t>स्हवा21</t>
  </si>
  <si>
    <t>स्हवा3</t>
  </si>
  <si>
    <t>स्हवा31</t>
  </si>
  <si>
    <t>स्हवाइन1</t>
  </si>
  <si>
    <t>स्हवाइन11</t>
  </si>
  <si>
    <t>स्हवाइन2</t>
  </si>
  <si>
    <t>स्हवाइन21</t>
  </si>
  <si>
    <t>स्हवाइन3</t>
  </si>
  <si>
    <t>स्हवाइन31</t>
  </si>
  <si>
    <t>स्हवाइ</t>
  </si>
  <si>
    <t>स्हवाइ1</t>
  </si>
  <si>
    <t>स्हवत1</t>
  </si>
  <si>
    <t>स्हवत11</t>
  </si>
  <si>
    <t>स्हवत2</t>
  </si>
  <si>
    <t>स्हवत21</t>
  </si>
  <si>
    <t>स्हवत3</t>
  </si>
  <si>
    <t>स्हवत31</t>
  </si>
  <si>
    <t>स्हवत4</t>
  </si>
  <si>
    <t>स्हवत41</t>
  </si>
  <si>
    <t>स्हवत5</t>
  </si>
  <si>
    <t>स्हवत51</t>
  </si>
  <si>
    <t>स्हवि1</t>
  </si>
  <si>
    <t>स्हवि11</t>
  </si>
  <si>
    <t>स्हवि2</t>
  </si>
  <si>
    <t>स्हवि21</t>
  </si>
  <si>
    <t>स्हवि3</t>
  </si>
  <si>
    <t>स्हवि31</t>
  </si>
  <si>
    <t>स्हविन1</t>
  </si>
  <si>
    <t>स्हविन11</t>
  </si>
  <si>
    <t>स्हविन2</t>
  </si>
  <si>
    <t>स्हविन21</t>
  </si>
  <si>
    <t>စွှင်္</t>
  </si>
  <si>
    <t>स्हविं2</t>
  </si>
  <si>
    <t>स्हविं21</t>
  </si>
  <si>
    <t>स्हविन3</t>
  </si>
  <si>
    <t>स्हविन31</t>
  </si>
  <si>
    <t>स्हवे?1</t>
  </si>
  <si>
    <t>स्हवे?11</t>
  </si>
  <si>
    <t>स्हवे?2</t>
  </si>
  <si>
    <t>स्हवे?21</t>
  </si>
  <si>
    <t>स्हवु1</t>
  </si>
  <si>
    <t>स्हवु11</t>
  </si>
  <si>
    <t>स्हवु2</t>
  </si>
  <si>
    <t>स्हवु21</t>
  </si>
  <si>
    <t>स्हवु3</t>
  </si>
  <si>
    <t>स्हवु31</t>
  </si>
  <si>
    <t>सुन113</t>
  </si>
  <si>
    <t>सुन123</t>
  </si>
  <si>
    <t>सुन133</t>
  </si>
  <si>
    <t>सुन213</t>
  </si>
  <si>
    <t>सुन223</t>
  </si>
  <si>
    <t>सुन233</t>
  </si>
  <si>
    <t>सुन313</t>
  </si>
  <si>
    <t>सुन323</t>
  </si>
  <si>
    <t>सुन332</t>
  </si>
  <si>
    <t>सुत13</t>
  </si>
  <si>
    <t>सुत23</t>
  </si>
  <si>
    <t>स्हवे1</t>
  </si>
  <si>
    <t>स्हवे11</t>
  </si>
  <si>
    <t>स्हवे2</t>
  </si>
  <si>
    <t>स्हवे21</t>
  </si>
  <si>
    <t>स्हवे3</t>
  </si>
  <si>
    <t>स्हवे31</t>
  </si>
  <si>
    <t>စွှယ့်</t>
  </si>
  <si>
    <t>स्हवे³¹11</t>
  </si>
  <si>
    <t>स्हवे³¹111</t>
  </si>
  <si>
    <t>स्हवे³¹12</t>
  </si>
  <si>
    <t>स्हवे³¹121</t>
  </si>
  <si>
    <t>स्हवे³¹13</t>
  </si>
  <si>
    <t>स्हवे³¹131</t>
  </si>
  <si>
    <t>स्हवे³¹21</t>
  </si>
  <si>
    <t>स्हवे³¹211</t>
  </si>
  <si>
    <t>स्हवे³¹22</t>
  </si>
  <si>
    <t>स्हवे³¹221</t>
  </si>
  <si>
    <t>स्हवे³¹23</t>
  </si>
  <si>
    <t>स्हवे³¹231</t>
  </si>
  <si>
    <t>स्हवेत</t>
  </si>
  <si>
    <t>स्हवेत1</t>
  </si>
  <si>
    <t>स्हवै1</t>
  </si>
  <si>
    <t>स्हवै11</t>
  </si>
  <si>
    <t>स्हवै2</t>
  </si>
  <si>
    <t>स्हवै21</t>
  </si>
  <si>
    <t>स्हवैन11</t>
  </si>
  <si>
    <t>स्हवैन111</t>
  </si>
  <si>
    <t>स्हवैन12</t>
  </si>
  <si>
    <t>स्हवैन121</t>
  </si>
  <si>
    <t>स्हवैन13</t>
  </si>
  <si>
    <t>स्हवैन131</t>
  </si>
  <si>
    <t>स्हवैम1</t>
  </si>
  <si>
    <t>स्हवैम11</t>
  </si>
  <si>
    <t>स्हवैम2</t>
  </si>
  <si>
    <t>स्हवैम21</t>
  </si>
  <si>
    <t>स्हवैम3</t>
  </si>
  <si>
    <t>स्हवैम31</t>
  </si>
  <si>
    <t>स्हवो1</t>
  </si>
  <si>
    <t>स्हवो11</t>
  </si>
  <si>
    <t>स्हवो2</t>
  </si>
  <si>
    <t>स्हवो21</t>
  </si>
  <si>
    <t>स्हवो3</t>
  </si>
  <si>
    <t>स्हवो31</t>
  </si>
  <si>
    <t>स्हवोन11</t>
  </si>
  <si>
    <t>स्हवोन111</t>
  </si>
  <si>
    <t>स्हवोन12</t>
  </si>
  <si>
    <t>स्हवोन121</t>
  </si>
  <si>
    <t>स्हवोन13</t>
  </si>
  <si>
    <t>स्हवोन131</t>
  </si>
  <si>
    <t>स्हवोन21</t>
  </si>
  <si>
    <t>स्हवोन211</t>
  </si>
  <si>
    <t>स्हवोन22</t>
  </si>
  <si>
    <t>स्हवोन221</t>
  </si>
  <si>
    <t>स्हवोन23</t>
  </si>
  <si>
    <t>स्हवोन231</t>
  </si>
  <si>
    <t>स्हवोन31</t>
  </si>
  <si>
    <t>स्हवोन311</t>
  </si>
  <si>
    <t>स्हवोन32</t>
  </si>
  <si>
    <t>स्हवोन321</t>
  </si>
  <si>
    <t>स्हवोन33</t>
  </si>
  <si>
    <t>स्हवोन331</t>
  </si>
  <si>
    <t>स्हवोट</t>
  </si>
  <si>
    <t>स्हवोट1</t>
  </si>
  <si>
    <t>स्हवोप</t>
  </si>
  <si>
    <t>स्हवोप1</t>
  </si>
  <si>
    <t>स्हवौ1</t>
  </si>
  <si>
    <t>स्हवौ11</t>
  </si>
  <si>
    <t>स्हवौ2</t>
  </si>
  <si>
    <t>स्हवौ21</t>
  </si>
  <si>
    <t>स्हवौ3</t>
  </si>
  <si>
    <t>स्हवौ31</t>
  </si>
  <si>
    <t>स्हवौन1</t>
  </si>
  <si>
    <t>स्हवौन11</t>
  </si>
  <si>
    <t>स्हवौन2</t>
  </si>
  <si>
    <t>स्हवौन21</t>
  </si>
  <si>
    <t>स्हवौन3</t>
  </si>
  <si>
    <t>स्हवौन31</t>
  </si>
  <si>
    <t>स्हवौत</t>
  </si>
  <si>
    <t>स्हवौत1</t>
  </si>
  <si>
    <t>स्हवं11</t>
  </si>
  <si>
    <t>स्हवं111</t>
  </si>
  <si>
    <t>स्हवं12</t>
  </si>
  <si>
    <t>स्हवं121</t>
  </si>
  <si>
    <t>स्हवं13</t>
  </si>
  <si>
    <t>स्हवं131</t>
  </si>
  <si>
    <t>स्हवं21</t>
  </si>
  <si>
    <t>स्हवं211</t>
  </si>
  <si>
    <t>स्हवं22</t>
  </si>
  <si>
    <t>स्हवं221</t>
  </si>
  <si>
    <t>स्हवं23</t>
  </si>
  <si>
    <t>स्हवं231</t>
  </si>
  <si>
    <t>स्हवं31</t>
  </si>
  <si>
    <t>स्हवं311</t>
  </si>
  <si>
    <t>स्हवं32</t>
  </si>
  <si>
    <t>स्हवं321</t>
  </si>
  <si>
    <t>स्हवं4</t>
  </si>
  <si>
    <t>स्हवं41</t>
  </si>
  <si>
    <t>स्य13</t>
  </si>
  <si>
    <t>स्या23</t>
  </si>
  <si>
    <t>स्या33</t>
  </si>
  <si>
    <t>स्याइन13</t>
  </si>
  <si>
    <t>स्याइन23</t>
  </si>
  <si>
    <t>स्याइन33</t>
  </si>
  <si>
    <t>shyite/ ike</t>
  </si>
  <si>
    <t>स्याइ3</t>
  </si>
  <si>
    <t>स्यत13</t>
  </si>
  <si>
    <t>स्यत23</t>
  </si>
  <si>
    <t>स्यत33</t>
  </si>
  <si>
    <t>स्यत43</t>
  </si>
  <si>
    <t>स्यत53</t>
  </si>
  <si>
    <t>स्यि13</t>
  </si>
  <si>
    <t>स्यि23</t>
  </si>
  <si>
    <t>स्यि33</t>
  </si>
  <si>
    <t>स्यिन13</t>
  </si>
  <si>
    <t>shyin21</t>
  </si>
  <si>
    <t>स्यिन23</t>
  </si>
  <si>
    <t>ဆျင်္</t>
  </si>
  <si>
    <t>shyin22</t>
  </si>
  <si>
    <t>स्यिं23</t>
  </si>
  <si>
    <t>स्यिन33</t>
  </si>
  <si>
    <t>स्ये?13</t>
  </si>
  <si>
    <t>स्ये?23</t>
  </si>
  <si>
    <t>स्यु13</t>
  </si>
  <si>
    <t>स्यु23</t>
  </si>
  <si>
    <t>स्यु33</t>
  </si>
  <si>
    <t>स्युन113</t>
  </si>
  <si>
    <t>स्युन123</t>
  </si>
  <si>
    <t>स्युन133</t>
  </si>
  <si>
    <t>स्युन213</t>
  </si>
  <si>
    <t>स्युन223</t>
  </si>
  <si>
    <t>स्युन233</t>
  </si>
  <si>
    <t>स्युन313</t>
  </si>
  <si>
    <t>स्युन323</t>
  </si>
  <si>
    <t>स्युन333</t>
  </si>
  <si>
    <t>स्युत13</t>
  </si>
  <si>
    <t>स्युत23</t>
  </si>
  <si>
    <t>स्ये13</t>
  </si>
  <si>
    <t>स्ये23</t>
  </si>
  <si>
    <t>स्ये33</t>
  </si>
  <si>
    <t>ဆျယ့်</t>
  </si>
  <si>
    <t>स्ये³¹113</t>
  </si>
  <si>
    <t>स्ये³¹123</t>
  </si>
  <si>
    <t>स्ये³¹133</t>
  </si>
  <si>
    <t>स्ये³¹213</t>
  </si>
  <si>
    <t>स्ये³¹223</t>
  </si>
  <si>
    <t>स्ये³¹233</t>
  </si>
  <si>
    <t>स्येत3</t>
  </si>
  <si>
    <t>स्यै13</t>
  </si>
  <si>
    <t>स्यै23</t>
  </si>
  <si>
    <t>स्यैन113</t>
  </si>
  <si>
    <t>स्यैन123</t>
  </si>
  <si>
    <t>स्यैन133</t>
  </si>
  <si>
    <t>स्यैम13</t>
  </si>
  <si>
    <t>स्यैम23</t>
  </si>
  <si>
    <t>स्यैम33</t>
  </si>
  <si>
    <t>स्यो13</t>
  </si>
  <si>
    <t>स्यो23</t>
  </si>
  <si>
    <t>स्यो33</t>
  </si>
  <si>
    <t>स्योन113</t>
  </si>
  <si>
    <t>स्योन123</t>
  </si>
  <si>
    <t>स्योन133</t>
  </si>
  <si>
    <t>स्योन213</t>
  </si>
  <si>
    <t>स्योन223</t>
  </si>
  <si>
    <t>स्योन233</t>
  </si>
  <si>
    <t>स्योन313</t>
  </si>
  <si>
    <t>स्योन323</t>
  </si>
  <si>
    <t>स्योन333</t>
  </si>
  <si>
    <t>स्योट3</t>
  </si>
  <si>
    <t>स्योप3</t>
  </si>
  <si>
    <t>स्यौ13</t>
  </si>
  <si>
    <t>स्यौ23</t>
  </si>
  <si>
    <t>स्यौ33</t>
  </si>
  <si>
    <t>स्यौन13</t>
  </si>
  <si>
    <t>स्यौन23</t>
  </si>
  <si>
    <t>स्यौन33</t>
  </si>
  <si>
    <t>स्यौत3</t>
  </si>
  <si>
    <t>स्यं113</t>
  </si>
  <si>
    <t>स्यं123</t>
  </si>
  <si>
    <t>स्यं133</t>
  </si>
  <si>
    <t>स्यं213</t>
  </si>
  <si>
    <t>स्यं223</t>
  </si>
  <si>
    <t>स्यं233</t>
  </si>
  <si>
    <t>स्यं313</t>
  </si>
  <si>
    <t>स्यं323</t>
  </si>
  <si>
    <t>स्यं43</t>
  </si>
  <si>
    <t>स्य14</t>
  </si>
  <si>
    <t>स्या24</t>
  </si>
  <si>
    <t>स्या34</t>
  </si>
  <si>
    <t>स्याइन14</t>
  </si>
  <si>
    <t>स्याइन24</t>
  </si>
  <si>
    <t>स्याइन34</t>
  </si>
  <si>
    <t>स्याइ4</t>
  </si>
  <si>
    <t>स्यत14</t>
  </si>
  <si>
    <t>स्यत24</t>
  </si>
  <si>
    <t>स्यत34</t>
  </si>
  <si>
    <t>स्यत44</t>
  </si>
  <si>
    <t>स्यत54</t>
  </si>
  <si>
    <t>स्यि14</t>
  </si>
  <si>
    <t>स्यि24</t>
  </si>
  <si>
    <t>स्यि34</t>
  </si>
  <si>
    <t>स्यिन14</t>
  </si>
  <si>
    <t>स्यिन24</t>
  </si>
  <si>
    <t>ဆြင်္</t>
  </si>
  <si>
    <t>स्यिं24</t>
  </si>
  <si>
    <t>स्यिन34</t>
  </si>
  <si>
    <t>स्ये?14</t>
  </si>
  <si>
    <t>स्ये?24</t>
  </si>
  <si>
    <t>स्यु14</t>
  </si>
  <si>
    <t>स्यु24</t>
  </si>
  <si>
    <t>स्यु34</t>
  </si>
  <si>
    <t>स्युन114</t>
  </si>
  <si>
    <t>स्युन124</t>
  </si>
  <si>
    <t>स्युन134</t>
  </si>
  <si>
    <t>स्युन214</t>
  </si>
  <si>
    <t>स्युन224</t>
  </si>
  <si>
    <t>स्युन234</t>
  </si>
  <si>
    <t>स्युन314</t>
  </si>
  <si>
    <t>स्युन324</t>
  </si>
  <si>
    <t>स्युन334</t>
  </si>
  <si>
    <t>स्युत14</t>
  </si>
  <si>
    <t>स्युत24</t>
  </si>
  <si>
    <t>स्ये14</t>
  </si>
  <si>
    <t>स्ये24</t>
  </si>
  <si>
    <t>स्ये34</t>
  </si>
  <si>
    <t>ဆြယ့်</t>
  </si>
  <si>
    <t>स्ये³¹114</t>
  </si>
  <si>
    <t>स्ये³¹124</t>
  </si>
  <si>
    <t>स्ये³¹134</t>
  </si>
  <si>
    <t>स्ये³¹214</t>
  </si>
  <si>
    <t>स्ये³¹224</t>
  </si>
  <si>
    <t>स्ये³¹234</t>
  </si>
  <si>
    <t>स्येत4</t>
  </si>
  <si>
    <t>स्यै14</t>
  </si>
  <si>
    <t>स्यै24</t>
  </si>
  <si>
    <t>स्यैन114</t>
  </si>
  <si>
    <t>स्यैन124</t>
  </si>
  <si>
    <t>स्यैन134</t>
  </si>
  <si>
    <t>स्यैम14</t>
  </si>
  <si>
    <t>स्यैम24</t>
  </si>
  <si>
    <t>स्यैम34</t>
  </si>
  <si>
    <t>स्यो14</t>
  </si>
  <si>
    <t>स्यो24</t>
  </si>
  <si>
    <t>स्यो34</t>
  </si>
  <si>
    <t>स्योन114</t>
  </si>
  <si>
    <t>स्योन124</t>
  </si>
  <si>
    <t>स्योन134</t>
  </si>
  <si>
    <t>स्योन214</t>
  </si>
  <si>
    <t>स्योन224</t>
  </si>
  <si>
    <t>स्योन234</t>
  </si>
  <si>
    <t>स्योन314</t>
  </si>
  <si>
    <t>स्योन324</t>
  </si>
  <si>
    <t>स्योन334</t>
  </si>
  <si>
    <t>स्योट4</t>
  </si>
  <si>
    <t>स्योप4</t>
  </si>
  <si>
    <t>स्यौ14</t>
  </si>
  <si>
    <t>स्यौ24</t>
  </si>
  <si>
    <t>स्यौ34</t>
  </si>
  <si>
    <t>स्यौन14</t>
  </si>
  <si>
    <t>स्यौन24</t>
  </si>
  <si>
    <t>स्यौन34</t>
  </si>
  <si>
    <t>स्यौत4</t>
  </si>
  <si>
    <t>स्यं114</t>
  </si>
  <si>
    <t>स्यं124</t>
  </si>
  <si>
    <t>स्यं134</t>
  </si>
  <si>
    <t>स्यं214</t>
  </si>
  <si>
    <t>स्यं224</t>
  </si>
  <si>
    <t>स्यं234</t>
  </si>
  <si>
    <t>स्यं314</t>
  </si>
  <si>
    <t>स्यं324</t>
  </si>
  <si>
    <t>स्यं44</t>
  </si>
  <si>
    <t>स्ह12</t>
  </si>
  <si>
    <t>स्हा22</t>
  </si>
  <si>
    <t>स्हा32</t>
  </si>
  <si>
    <t>स्हाइन12</t>
  </si>
  <si>
    <t>स्हाइन22</t>
  </si>
  <si>
    <t>स्हाइन32</t>
  </si>
  <si>
    <t>hshite/ ike</t>
  </si>
  <si>
    <t>स्हाइ2</t>
  </si>
  <si>
    <t>स्हत12</t>
  </si>
  <si>
    <t>स्हत22</t>
  </si>
  <si>
    <t>स्हत32</t>
  </si>
  <si>
    <t>स्हत42</t>
  </si>
  <si>
    <t>स्हत52</t>
  </si>
  <si>
    <t>स्हि12</t>
  </si>
  <si>
    <t>स्हि22</t>
  </si>
  <si>
    <t>स्हि32</t>
  </si>
  <si>
    <t>स्हिन12</t>
  </si>
  <si>
    <t>hshin21</t>
  </si>
  <si>
    <t>स्हिन22</t>
  </si>
  <si>
    <t>ဆှင်္</t>
  </si>
  <si>
    <t>hshin22</t>
  </si>
  <si>
    <t>स्हिं22</t>
  </si>
  <si>
    <t>स्हिन32</t>
  </si>
  <si>
    <t>स्हे?12</t>
  </si>
  <si>
    <t>स्हे?22</t>
  </si>
  <si>
    <t>स्हु12</t>
  </si>
  <si>
    <t>स्हु22</t>
  </si>
  <si>
    <t>स्हु32</t>
  </si>
  <si>
    <t>स्हुन112</t>
  </si>
  <si>
    <t>स्हुन122</t>
  </si>
  <si>
    <t>स्हुन132</t>
  </si>
  <si>
    <t>स्हुन212</t>
  </si>
  <si>
    <t>स्हुन222</t>
  </si>
  <si>
    <t>स्हुन232</t>
  </si>
  <si>
    <t>स्हुन312</t>
  </si>
  <si>
    <t>स्हुन322</t>
  </si>
  <si>
    <t>स्हुन332</t>
  </si>
  <si>
    <t>स्हुत12</t>
  </si>
  <si>
    <t>स्हुत22</t>
  </si>
  <si>
    <t>स्हे12</t>
  </si>
  <si>
    <t>स्हे22</t>
  </si>
  <si>
    <t>स्हे32</t>
  </si>
  <si>
    <t>ဆှယ့်</t>
  </si>
  <si>
    <t>स्हे³¹112</t>
  </si>
  <si>
    <t>स्हे³¹122</t>
  </si>
  <si>
    <t>स्हे³¹132</t>
  </si>
  <si>
    <t>स्हे³¹212</t>
  </si>
  <si>
    <t>स्हे³¹222</t>
  </si>
  <si>
    <t>स्हे³¹232</t>
  </si>
  <si>
    <t>स्हेत2</t>
  </si>
  <si>
    <t>स्है12</t>
  </si>
  <si>
    <t>स्है22</t>
  </si>
  <si>
    <t>स्हैन112</t>
  </si>
  <si>
    <t>स्हैन122</t>
  </si>
  <si>
    <t>स्हैन132</t>
  </si>
  <si>
    <t>स्हैम12</t>
  </si>
  <si>
    <t>स्हैम22</t>
  </si>
  <si>
    <t>स्हैम32</t>
  </si>
  <si>
    <t>स्हो12</t>
  </si>
  <si>
    <t>स्हो22</t>
  </si>
  <si>
    <t>स्हो32</t>
  </si>
  <si>
    <t>स्होन112</t>
  </si>
  <si>
    <t>स्होन122</t>
  </si>
  <si>
    <t>स्होन132</t>
  </si>
  <si>
    <t>स्होन212</t>
  </si>
  <si>
    <t>स्होन222</t>
  </si>
  <si>
    <t>स्होन232</t>
  </si>
  <si>
    <t>स्होन312</t>
  </si>
  <si>
    <t>स्होन322</t>
  </si>
  <si>
    <t>स्होन332</t>
  </si>
  <si>
    <t>स्होट2</t>
  </si>
  <si>
    <t>स्होप2</t>
  </si>
  <si>
    <t>स्हौ12</t>
  </si>
  <si>
    <t>स्हौ22</t>
  </si>
  <si>
    <t>स्हौ32</t>
  </si>
  <si>
    <t>स्हौन12</t>
  </si>
  <si>
    <t>स्हौन22</t>
  </si>
  <si>
    <t>स्हौन32</t>
  </si>
  <si>
    <t>स्हौत2</t>
  </si>
  <si>
    <t>स्हं112</t>
  </si>
  <si>
    <t>स्हं122</t>
  </si>
  <si>
    <t>स्हं132</t>
  </si>
  <si>
    <t>स्हं212</t>
  </si>
  <si>
    <t>स्हं222</t>
  </si>
  <si>
    <t>स्हं232</t>
  </si>
  <si>
    <t>स्हं312</t>
  </si>
  <si>
    <t>स्हं322</t>
  </si>
  <si>
    <t>स्हं42</t>
  </si>
  <si>
    <t>स्व12</t>
  </si>
  <si>
    <t>स्वा22</t>
  </si>
  <si>
    <t>स्वा32</t>
  </si>
  <si>
    <t>स्वाइन12</t>
  </si>
  <si>
    <t>स्वाइन22</t>
  </si>
  <si>
    <t>स्वाइन32</t>
  </si>
  <si>
    <t>shwite/ ike</t>
  </si>
  <si>
    <t>सुत14</t>
  </si>
  <si>
    <t>सुत24</t>
  </si>
  <si>
    <t>स्वत32</t>
  </si>
  <si>
    <t>स्वत42</t>
  </si>
  <si>
    <t>स्वत52</t>
  </si>
  <si>
    <t>स्वि12</t>
  </si>
  <si>
    <t>स्वि22</t>
  </si>
  <si>
    <t>स्वि32</t>
  </si>
  <si>
    <t>स्विन12</t>
  </si>
  <si>
    <t>shwin21</t>
  </si>
  <si>
    <t>स्विन22</t>
  </si>
  <si>
    <t>ဆွင်္</t>
  </si>
  <si>
    <t>shwin22</t>
  </si>
  <si>
    <t>स्विं22</t>
  </si>
  <si>
    <t>स्विन32</t>
  </si>
  <si>
    <t>स्वे?12</t>
  </si>
  <si>
    <t>स्वे?22</t>
  </si>
  <si>
    <t>स्वु12</t>
  </si>
  <si>
    <t>स्वु22</t>
  </si>
  <si>
    <t>स्वु32</t>
  </si>
  <si>
    <t>सुन114</t>
  </si>
  <si>
    <t>सुन124</t>
  </si>
  <si>
    <t>सुन134</t>
  </si>
  <si>
    <t>सुन214</t>
  </si>
  <si>
    <t>सुन224</t>
  </si>
  <si>
    <t>सुन234</t>
  </si>
  <si>
    <t>सुन314</t>
  </si>
  <si>
    <t>सुन324</t>
  </si>
  <si>
    <t>सुन333</t>
  </si>
  <si>
    <t>सुत15</t>
  </si>
  <si>
    <t>सुत25</t>
  </si>
  <si>
    <t>स्वे12</t>
  </si>
  <si>
    <t>स्वे22</t>
  </si>
  <si>
    <t>स्वे32</t>
  </si>
  <si>
    <t>ဆွယ့်</t>
  </si>
  <si>
    <t>स्वे³¹112</t>
  </si>
  <si>
    <t>स्वे³¹122</t>
  </si>
  <si>
    <t>स्वे³¹132</t>
  </si>
  <si>
    <t>स्वे³¹212</t>
  </si>
  <si>
    <t>स्वे³¹222</t>
  </si>
  <si>
    <t>स्वे³¹232</t>
  </si>
  <si>
    <t>स्वेत2</t>
  </si>
  <si>
    <t>स्वै12</t>
  </si>
  <si>
    <t>स्वै22</t>
  </si>
  <si>
    <t>स्वैन112</t>
  </si>
  <si>
    <t>स्वैन122</t>
  </si>
  <si>
    <t>स्वैन132</t>
  </si>
  <si>
    <t>स्वैम12</t>
  </si>
  <si>
    <t>स्वैम22</t>
  </si>
  <si>
    <t>स्वैम32</t>
  </si>
  <si>
    <t>स्वो12</t>
  </si>
  <si>
    <t>स्वो22</t>
  </si>
  <si>
    <t>स्वो32</t>
  </si>
  <si>
    <t>स्वोन112</t>
  </si>
  <si>
    <t>स्वोन122</t>
  </si>
  <si>
    <t>स्वोन132</t>
  </si>
  <si>
    <t>स्वोन212</t>
  </si>
  <si>
    <t>स्वोन222</t>
  </si>
  <si>
    <t>स्वोन232</t>
  </si>
  <si>
    <t>स्वोन312</t>
  </si>
  <si>
    <t>स्वोन322</t>
  </si>
  <si>
    <t>स्वोन332</t>
  </si>
  <si>
    <t>स्वोट2</t>
  </si>
  <si>
    <t>स्वोप2</t>
  </si>
  <si>
    <t>स्वौ12</t>
  </si>
  <si>
    <t>स्वौ22</t>
  </si>
  <si>
    <t>स्वौ32</t>
  </si>
  <si>
    <t>स्वौन12</t>
  </si>
  <si>
    <t>स्वौन22</t>
  </si>
  <si>
    <t>स्वौन32</t>
  </si>
  <si>
    <t>स्वौत2</t>
  </si>
  <si>
    <t>सुन115</t>
  </si>
  <si>
    <t>सुन125</t>
  </si>
  <si>
    <t>सुन135</t>
  </si>
  <si>
    <t>सुन215</t>
  </si>
  <si>
    <t>सुन225</t>
  </si>
  <si>
    <t>सुन235</t>
  </si>
  <si>
    <t>सुन315</t>
  </si>
  <si>
    <t>सुन325</t>
  </si>
  <si>
    <t>स्वं42</t>
  </si>
  <si>
    <t>स्हव12</t>
  </si>
  <si>
    <t>स्हवा22</t>
  </si>
  <si>
    <t>स्हवा32</t>
  </si>
  <si>
    <t>स्हवाइन12</t>
  </si>
  <si>
    <t>स्हवाइन22</t>
  </si>
  <si>
    <t>स्हवाइन32</t>
  </si>
  <si>
    <t>स्हवाइ2</t>
  </si>
  <si>
    <t>स्हवत12</t>
  </si>
  <si>
    <t>स्हवत22</t>
  </si>
  <si>
    <t>स्हवत32</t>
  </si>
  <si>
    <t>स्हवत42</t>
  </si>
  <si>
    <t>स्हवत52</t>
  </si>
  <si>
    <t>स्हवि12</t>
  </si>
  <si>
    <t>स्हवि22</t>
  </si>
  <si>
    <t>स्हवि32</t>
  </si>
  <si>
    <t>स्हविन12</t>
  </si>
  <si>
    <t>स्हविन22</t>
  </si>
  <si>
    <t>ဆွှင်္</t>
  </si>
  <si>
    <t>स्हविं22</t>
  </si>
  <si>
    <t>स्हविन32</t>
  </si>
  <si>
    <t>स्हवे?12</t>
  </si>
  <si>
    <t>स्हवे?22</t>
  </si>
  <si>
    <t>स्हवु12</t>
  </si>
  <si>
    <t>स्हवु22</t>
  </si>
  <si>
    <t>स्हवु32</t>
  </si>
  <si>
    <t>सुन116</t>
  </si>
  <si>
    <t>सुन126</t>
  </si>
  <si>
    <t>सुन136</t>
  </si>
  <si>
    <t>सुन216</t>
  </si>
  <si>
    <t>सुन226</t>
  </si>
  <si>
    <t>सुन236</t>
  </si>
  <si>
    <t>सुन316</t>
  </si>
  <si>
    <t>सुन326</t>
  </si>
  <si>
    <t>सुन334</t>
  </si>
  <si>
    <t>सुत16</t>
  </si>
  <si>
    <t>सुत26</t>
  </si>
  <si>
    <t>स्हवे12</t>
  </si>
  <si>
    <t>स्हवे22</t>
  </si>
  <si>
    <t>स्हवे32</t>
  </si>
  <si>
    <t>ဆွှယ့်</t>
  </si>
  <si>
    <t>स्हवे³¹112</t>
  </si>
  <si>
    <t>स्हवे³¹122</t>
  </si>
  <si>
    <t>स्हवे³¹132</t>
  </si>
  <si>
    <t>स्हवे³¹212</t>
  </si>
  <si>
    <t>स्हवे³¹222</t>
  </si>
  <si>
    <t>स्हवे³¹232</t>
  </si>
  <si>
    <t>स्हवेत2</t>
  </si>
  <si>
    <t>स्हवै12</t>
  </si>
  <si>
    <t>स्हवै22</t>
  </si>
  <si>
    <t>स्हवैन112</t>
  </si>
  <si>
    <t>स्हवैन122</t>
  </si>
  <si>
    <t>स्हवैन132</t>
  </si>
  <si>
    <t>स्हवैम12</t>
  </si>
  <si>
    <t>स्हवैम22</t>
  </si>
  <si>
    <t>स्हवैम32</t>
  </si>
  <si>
    <t>स्हवो12</t>
  </si>
  <si>
    <t>स्हवो22</t>
  </si>
  <si>
    <t>स्हवो32</t>
  </si>
  <si>
    <t>स्हवोन112</t>
  </si>
  <si>
    <t>स्हवोन122</t>
  </si>
  <si>
    <t>स्हवोन132</t>
  </si>
  <si>
    <t>स्हवोन212</t>
  </si>
  <si>
    <t>स्हवोन222</t>
  </si>
  <si>
    <t>स्हवोन232</t>
  </si>
  <si>
    <t>स्हवोन312</t>
  </si>
  <si>
    <t>स्हवोन322</t>
  </si>
  <si>
    <t>स्हवोन332</t>
  </si>
  <si>
    <t>स्हवोट2</t>
  </si>
  <si>
    <t>स्हवोप2</t>
  </si>
  <si>
    <t>स्हवौ12</t>
  </si>
  <si>
    <t>स्हवौ22</t>
  </si>
  <si>
    <t>स्हवौ32</t>
  </si>
  <si>
    <t>स्हवौन12</t>
  </si>
  <si>
    <t>स्हवौन22</t>
  </si>
  <si>
    <t>स्हवौन32</t>
  </si>
  <si>
    <t>स्हवौत2</t>
  </si>
  <si>
    <t>स्हवं112</t>
  </si>
  <si>
    <t>स्हवं122</t>
  </si>
  <si>
    <t>स्हवं132</t>
  </si>
  <si>
    <t>स्हवं212</t>
  </si>
  <si>
    <t>स्हवं222</t>
  </si>
  <si>
    <t>स्हवं232</t>
  </si>
  <si>
    <t>स्हवं312</t>
  </si>
  <si>
    <t>स्हवं322</t>
  </si>
  <si>
    <t>स्हवं42</t>
  </si>
  <si>
    <t>ह्य1</t>
  </si>
  <si>
    <t>ह्य11</t>
  </si>
  <si>
    <t>ह्या21</t>
  </si>
  <si>
    <t>ह्या31</t>
  </si>
  <si>
    <t>ह्याइन11</t>
  </si>
  <si>
    <t>ह्याइन21</t>
  </si>
  <si>
    <t>ह्याइन31</t>
  </si>
  <si>
    <t>syite/ ike</t>
  </si>
  <si>
    <t>ह्याइ</t>
  </si>
  <si>
    <t>ह्यत11</t>
  </si>
  <si>
    <t>ह्यत21</t>
  </si>
  <si>
    <t>ह्यत31</t>
  </si>
  <si>
    <t>ह्यत41</t>
  </si>
  <si>
    <t>ह्यत51</t>
  </si>
  <si>
    <t>ह्यि11</t>
  </si>
  <si>
    <t>ह्यि21</t>
  </si>
  <si>
    <t>ह्यि31</t>
  </si>
  <si>
    <t>ह्यिन11</t>
  </si>
  <si>
    <t>syin21</t>
  </si>
  <si>
    <t>ह्यिन21</t>
  </si>
  <si>
    <t>ဟျင်္</t>
  </si>
  <si>
    <t>syin22</t>
  </si>
  <si>
    <t>ह्यिं2</t>
  </si>
  <si>
    <t>ह्यिं21</t>
  </si>
  <si>
    <t>ह्यिन31</t>
  </si>
  <si>
    <t>ह्ये?1</t>
  </si>
  <si>
    <t>ह्ये?11</t>
  </si>
  <si>
    <t>ह्ये?2</t>
  </si>
  <si>
    <t>ह्ये?21</t>
  </si>
  <si>
    <t>ह्यु11</t>
  </si>
  <si>
    <t>ह्यु21</t>
  </si>
  <si>
    <t>ह्यु31</t>
  </si>
  <si>
    <t>ह्युन111</t>
  </si>
  <si>
    <t>ह्युन121</t>
  </si>
  <si>
    <t>ह्युन131</t>
  </si>
  <si>
    <t>ह्युन211</t>
  </si>
  <si>
    <t>ह्युन221</t>
  </si>
  <si>
    <t>ह्युन231</t>
  </si>
  <si>
    <t>ह्युन311</t>
  </si>
  <si>
    <t>ह्युन321</t>
  </si>
  <si>
    <t>ह्युन331</t>
  </si>
  <si>
    <t>ह्युत11</t>
  </si>
  <si>
    <t>ह्युत21</t>
  </si>
  <si>
    <t>ह्ये11</t>
  </si>
  <si>
    <t>ह्ये21</t>
  </si>
  <si>
    <t>ह्ये31</t>
  </si>
  <si>
    <t>ဟျယ့်</t>
  </si>
  <si>
    <t>ह्ये³¹111</t>
  </si>
  <si>
    <t>ह्ये³¹121</t>
  </si>
  <si>
    <t>ह्ये³¹131</t>
  </si>
  <si>
    <t>ह्ये³¹211</t>
  </si>
  <si>
    <t>ह्ये³¹221</t>
  </si>
  <si>
    <t>ह्ये³¹231</t>
  </si>
  <si>
    <t>ह्येत1</t>
  </si>
  <si>
    <t>ह्यै11</t>
  </si>
  <si>
    <t>ह्यै21</t>
  </si>
  <si>
    <t>ह्यैन111</t>
  </si>
  <si>
    <t>ह्यैन121</t>
  </si>
  <si>
    <t>ह्यैन131</t>
  </si>
  <si>
    <t>ह्यैम11</t>
  </si>
  <si>
    <t>ह्यैम21</t>
  </si>
  <si>
    <t>ह्यैम31</t>
  </si>
  <si>
    <t>ह्यो11</t>
  </si>
  <si>
    <t>ह्यो21</t>
  </si>
  <si>
    <t>ह्यो31</t>
  </si>
  <si>
    <t>ह्योन111</t>
  </si>
  <si>
    <t>ह्योन121</t>
  </si>
  <si>
    <t>ह्योन131</t>
  </si>
  <si>
    <t>ह्योन211</t>
  </si>
  <si>
    <t>ह्योन221</t>
  </si>
  <si>
    <t>ह्योन231</t>
  </si>
  <si>
    <t>ह्योन311</t>
  </si>
  <si>
    <t>ह्योन321</t>
  </si>
  <si>
    <t>ह्योन331</t>
  </si>
  <si>
    <t>ह्योट1</t>
  </si>
  <si>
    <t>ह्योप1</t>
  </si>
  <si>
    <t>ह्यौ11</t>
  </si>
  <si>
    <t>ह्यौ21</t>
  </si>
  <si>
    <t>ह्यौ31</t>
  </si>
  <si>
    <t>ह्यौन11</t>
  </si>
  <si>
    <t>ह्यौन21</t>
  </si>
  <si>
    <t>ह्यौन31</t>
  </si>
  <si>
    <t>ह्यौत1</t>
  </si>
  <si>
    <t>ह्यं111</t>
  </si>
  <si>
    <t>ह्यं121</t>
  </si>
  <si>
    <t>ह्यं131</t>
  </si>
  <si>
    <t>ह्यं211</t>
  </si>
  <si>
    <t>ह्यं221</t>
  </si>
  <si>
    <t>ह्यं231</t>
  </si>
  <si>
    <t>ह्यं311</t>
  </si>
  <si>
    <t>ह्यं321</t>
  </si>
  <si>
    <t>ह्यं41</t>
  </si>
  <si>
    <t>ह्य12</t>
  </si>
  <si>
    <t>ह्या22</t>
  </si>
  <si>
    <t>ह्या32</t>
  </si>
  <si>
    <t>ह्याइन12</t>
  </si>
  <si>
    <t>ह्याइन22</t>
  </si>
  <si>
    <t>ह्याइन32</t>
  </si>
  <si>
    <t>ह्यत12</t>
  </si>
  <si>
    <t>ह्यत22</t>
  </si>
  <si>
    <t>ह्यत32</t>
  </si>
  <si>
    <t>ह्यत42</t>
  </si>
  <si>
    <t>ह्यत52</t>
  </si>
  <si>
    <t>ह्यि12</t>
  </si>
  <si>
    <t>ह्यि22</t>
  </si>
  <si>
    <t>ह्यि32</t>
  </si>
  <si>
    <t>ह्यिन12</t>
  </si>
  <si>
    <t>ह्यिन22</t>
  </si>
  <si>
    <t>ဟြင်္</t>
  </si>
  <si>
    <t>ह्यिं22</t>
  </si>
  <si>
    <t>ह्यिन32</t>
  </si>
  <si>
    <t>ह्ये?12</t>
  </si>
  <si>
    <t>ह्ये?22</t>
  </si>
  <si>
    <t>ह्यु12</t>
  </si>
  <si>
    <t>ह्यु22</t>
  </si>
  <si>
    <t>ह्यु32</t>
  </si>
  <si>
    <t>ह्युन112</t>
  </si>
  <si>
    <t>ह्युन122</t>
  </si>
  <si>
    <t>ह्युन132</t>
  </si>
  <si>
    <t>ह्युन212</t>
  </si>
  <si>
    <t>ह्युन222</t>
  </si>
  <si>
    <t>ह्युन232</t>
  </si>
  <si>
    <t>ह्युन312</t>
  </si>
  <si>
    <t>ह्युन322</t>
  </si>
  <si>
    <t>ह्युन332</t>
  </si>
  <si>
    <t>ह्युत12</t>
  </si>
  <si>
    <t>ह्युत22</t>
  </si>
  <si>
    <t>ह्ये12</t>
  </si>
  <si>
    <t>ह्ये22</t>
  </si>
  <si>
    <t>ह्ये32</t>
  </si>
  <si>
    <t>ဟြယ့်</t>
  </si>
  <si>
    <t>ह्ये³¹112</t>
  </si>
  <si>
    <t>ह्ये³¹122</t>
  </si>
  <si>
    <t>ह्ये³¹132</t>
  </si>
  <si>
    <t>ह्ये³¹212</t>
  </si>
  <si>
    <t>ह्ये³¹222</t>
  </si>
  <si>
    <t>ह्ये³¹232</t>
  </si>
  <si>
    <t>ह्येत2</t>
  </si>
  <si>
    <t>ह्यै12</t>
  </si>
  <si>
    <t>ह्यै22</t>
  </si>
  <si>
    <t>ह्यैन112</t>
  </si>
  <si>
    <t>ह्यैन122</t>
  </si>
  <si>
    <t>ह्यैन132</t>
  </si>
  <si>
    <t>ह्यैम12</t>
  </si>
  <si>
    <t>ह्यैम22</t>
  </si>
  <si>
    <t>ह्यैम32</t>
  </si>
  <si>
    <t>ह्यो12</t>
  </si>
  <si>
    <t>ह्यो22</t>
  </si>
  <si>
    <t>ह्यो32</t>
  </si>
  <si>
    <t>ह्योन112</t>
  </si>
  <si>
    <t>ह्योन122</t>
  </si>
  <si>
    <t>ह्योन132</t>
  </si>
  <si>
    <t>ह्योन212</t>
  </si>
  <si>
    <t>ह्योन222</t>
  </si>
  <si>
    <t>ह्योन232</t>
  </si>
  <si>
    <t>ह्योन312</t>
  </si>
  <si>
    <t>ह्योन322</t>
  </si>
  <si>
    <t>ह्योन332</t>
  </si>
  <si>
    <t>ह्योट2</t>
  </si>
  <si>
    <t>ह्योप2</t>
  </si>
  <si>
    <t>ह्यौ12</t>
  </si>
  <si>
    <t>ह्यौ22</t>
  </si>
  <si>
    <t>ह्यौ32</t>
  </si>
  <si>
    <t>ह्यौन12</t>
  </si>
  <si>
    <t>ह्यौन22</t>
  </si>
  <si>
    <t>ह्यौन32</t>
  </si>
  <si>
    <t>ह्यौत2</t>
  </si>
  <si>
    <t>ह्यं112</t>
  </si>
  <si>
    <t>ह्यं122</t>
  </si>
  <si>
    <t>ह्यं132</t>
  </si>
  <si>
    <t>ह्यं212</t>
  </si>
  <si>
    <t>ह्यं222</t>
  </si>
  <si>
    <t>ह्यं232</t>
  </si>
  <si>
    <t>ह्यं312</t>
  </si>
  <si>
    <t>ह्यं322</t>
  </si>
  <si>
    <t>ह्यं42</t>
  </si>
  <si>
    <t>ह्ह1</t>
  </si>
  <si>
    <t>ह्ह11</t>
  </si>
  <si>
    <t>ह्हा21</t>
  </si>
  <si>
    <t>ह्हा31</t>
  </si>
  <si>
    <t>ह्हाइन11</t>
  </si>
  <si>
    <t>ह्हाइन21</t>
  </si>
  <si>
    <t>ह्हाइन31</t>
  </si>
  <si>
    <t>hsite/ ike</t>
  </si>
  <si>
    <t>ह्हाइ</t>
  </si>
  <si>
    <t>ह्हत11</t>
  </si>
  <si>
    <t>ह्हत21</t>
  </si>
  <si>
    <t>ह्हत31</t>
  </si>
  <si>
    <t>ह्हत41</t>
  </si>
  <si>
    <t>ह्हत51</t>
  </si>
  <si>
    <t>ह्हि11</t>
  </si>
  <si>
    <t>ह्हि21</t>
  </si>
  <si>
    <t>ह्हि31</t>
  </si>
  <si>
    <t>ह्हिन11</t>
  </si>
  <si>
    <t>hsin21</t>
  </si>
  <si>
    <t>ह्हिन21</t>
  </si>
  <si>
    <t>ဟှင်္</t>
  </si>
  <si>
    <t>hsin22</t>
  </si>
  <si>
    <t>ह्हिं2</t>
  </si>
  <si>
    <t>ह्हिं21</t>
  </si>
  <si>
    <t>ह्हिन31</t>
  </si>
  <si>
    <t>ह्हे?1</t>
  </si>
  <si>
    <t>ह्हे?11</t>
  </si>
  <si>
    <t>ह्हे?2</t>
  </si>
  <si>
    <t>ह्हे?21</t>
  </si>
  <si>
    <t>ह्हु11</t>
  </si>
  <si>
    <t>ह्हु21</t>
  </si>
  <si>
    <t>ह्हु31</t>
  </si>
  <si>
    <t>ह्हुन111</t>
  </si>
  <si>
    <t>ह्हुन121</t>
  </si>
  <si>
    <t>ह्हुन131</t>
  </si>
  <si>
    <t>ह्हुन211</t>
  </si>
  <si>
    <t>ह्हुन221</t>
  </si>
  <si>
    <t>ह्हुन231</t>
  </si>
  <si>
    <t>ह्हुन311</t>
  </si>
  <si>
    <t>ह्हुन321</t>
  </si>
  <si>
    <t>ह्हुन331</t>
  </si>
  <si>
    <t>ह्हुत11</t>
  </si>
  <si>
    <t>ह्हुत21</t>
  </si>
  <si>
    <t>ह्हे11</t>
  </si>
  <si>
    <t>ह्हे21</t>
  </si>
  <si>
    <t>ह्हे31</t>
  </si>
  <si>
    <t>ဟှယ့်</t>
  </si>
  <si>
    <t>ह्हे³¹111</t>
  </si>
  <si>
    <t>ह्हे³¹121</t>
  </si>
  <si>
    <t>ह्हे³¹131</t>
  </si>
  <si>
    <t>ह्हे³¹211</t>
  </si>
  <si>
    <t>ह्हे³¹221</t>
  </si>
  <si>
    <t>ह्हे³¹231</t>
  </si>
  <si>
    <t>ह्हेत1</t>
  </si>
  <si>
    <t>ह्है11</t>
  </si>
  <si>
    <t>ह्है21</t>
  </si>
  <si>
    <t>ह्हैन111</t>
  </si>
  <si>
    <t>ह्हैन121</t>
  </si>
  <si>
    <t>ह्हैन131</t>
  </si>
  <si>
    <t>ह्हैम11</t>
  </si>
  <si>
    <t>ह्हैम21</t>
  </si>
  <si>
    <t>ह्हैम31</t>
  </si>
  <si>
    <t>ह्हो11</t>
  </si>
  <si>
    <t>ह्हो21</t>
  </si>
  <si>
    <t>ह्हो31</t>
  </si>
  <si>
    <t>ह्होन111</t>
  </si>
  <si>
    <t>ह्होन121</t>
  </si>
  <si>
    <t>ह्होन131</t>
  </si>
  <si>
    <t>ह्होन211</t>
  </si>
  <si>
    <t>ह्होन221</t>
  </si>
  <si>
    <t>ह्होन231</t>
  </si>
  <si>
    <t>ह्होन311</t>
  </si>
  <si>
    <t>ह्होन321</t>
  </si>
  <si>
    <t>ह्होन331</t>
  </si>
  <si>
    <t>ह्होट1</t>
  </si>
  <si>
    <t>ह्होप1</t>
  </si>
  <si>
    <t>ह्हौ11</t>
  </si>
  <si>
    <t>ह्हौ21</t>
  </si>
  <si>
    <t>ह्हौ31</t>
  </si>
  <si>
    <t>ह्हौन11</t>
  </si>
  <si>
    <t>ह्हौन21</t>
  </si>
  <si>
    <t>ह्हौन31</t>
  </si>
  <si>
    <t>ह्हौत1</t>
  </si>
  <si>
    <t>ह्हं111</t>
  </si>
  <si>
    <t>ह्हं121</t>
  </si>
  <si>
    <t>ह्हं131</t>
  </si>
  <si>
    <t>ह्हं211</t>
  </si>
  <si>
    <t>ह्हं221</t>
  </si>
  <si>
    <t>ह्हं231</t>
  </si>
  <si>
    <t>ह्हं311</t>
  </si>
  <si>
    <t>ह्हं321</t>
  </si>
  <si>
    <t>ह्हं41</t>
  </si>
  <si>
    <t>ह्व1</t>
  </si>
  <si>
    <t>ह्व11</t>
  </si>
  <si>
    <t>ह्वा21</t>
  </si>
  <si>
    <t>ह्वा31</t>
  </si>
  <si>
    <t>ह्वाइन11</t>
  </si>
  <si>
    <t>ह्वाइन21</t>
  </si>
  <si>
    <t>ह्वाइन31</t>
  </si>
  <si>
    <t>swite/ ike</t>
  </si>
  <si>
    <t>ह्वाइ</t>
  </si>
  <si>
    <t>हुत11</t>
  </si>
  <si>
    <t>हुत21</t>
  </si>
  <si>
    <t>ह्वत31</t>
  </si>
  <si>
    <t>ह्वत41</t>
  </si>
  <si>
    <t>ह्वत51</t>
  </si>
  <si>
    <t>ह्वि11</t>
  </si>
  <si>
    <t>ह्वि21</t>
  </si>
  <si>
    <t>ह्वि31</t>
  </si>
  <si>
    <t>ह्विन11</t>
  </si>
  <si>
    <t>swin21</t>
  </si>
  <si>
    <t>ह्विन21</t>
  </si>
  <si>
    <t>ဟွင်္</t>
  </si>
  <si>
    <t>swin22</t>
  </si>
  <si>
    <t>ह्विं2</t>
  </si>
  <si>
    <t>ह्विं21</t>
  </si>
  <si>
    <t>ह्विन31</t>
  </si>
  <si>
    <t>ह्वे?1</t>
  </si>
  <si>
    <t>ह्वे?11</t>
  </si>
  <si>
    <t>ह्वे?2</t>
  </si>
  <si>
    <t>ह्वे?21</t>
  </si>
  <si>
    <t>ह्वु11</t>
  </si>
  <si>
    <t>ह्वु21</t>
  </si>
  <si>
    <t>ह्वु31</t>
  </si>
  <si>
    <t>हुन111</t>
  </si>
  <si>
    <t>हुन121</t>
  </si>
  <si>
    <t>हुन131</t>
  </si>
  <si>
    <t>हुन211</t>
  </si>
  <si>
    <t>हुन221</t>
  </si>
  <si>
    <t>हुन231</t>
  </si>
  <si>
    <t>हुन311</t>
  </si>
  <si>
    <t>हुन321</t>
  </si>
  <si>
    <t>हुन331</t>
  </si>
  <si>
    <t>हुत12</t>
  </si>
  <si>
    <t>हुत22</t>
  </si>
  <si>
    <t>ह्वे11</t>
  </si>
  <si>
    <t>ह्वे21</t>
  </si>
  <si>
    <t>ह्वे31</t>
  </si>
  <si>
    <t>ဟွယ့်</t>
  </si>
  <si>
    <t>ह्वे³¹111</t>
  </si>
  <si>
    <t>ह्वे³¹121</t>
  </si>
  <si>
    <t>ह्वे³¹131</t>
  </si>
  <si>
    <t>ह्वे³¹211</t>
  </si>
  <si>
    <t>ह्वे³¹221</t>
  </si>
  <si>
    <t>ह्वे³¹231</t>
  </si>
  <si>
    <t>ह्वेत1</t>
  </si>
  <si>
    <t>ह्वै11</t>
  </si>
  <si>
    <t>ह्वै21</t>
  </si>
  <si>
    <t>ह्वैन111</t>
  </si>
  <si>
    <t>ह्वैन121</t>
  </si>
  <si>
    <t>ह्वैन131</t>
  </si>
  <si>
    <t>ह्वैम11</t>
  </si>
  <si>
    <t>ह्वैम21</t>
  </si>
  <si>
    <t>ह्वैम31</t>
  </si>
  <si>
    <t>ह्वो11</t>
  </si>
  <si>
    <t>ह्वो21</t>
  </si>
  <si>
    <t>ह्वो31</t>
  </si>
  <si>
    <t>ह्वोन111</t>
  </si>
  <si>
    <t>ह्वोन121</t>
  </si>
  <si>
    <t>ह्वोन131</t>
  </si>
  <si>
    <t>ह्वोन211</t>
  </si>
  <si>
    <t>ह्वोन221</t>
  </si>
  <si>
    <t>ह्वोन231</t>
  </si>
  <si>
    <t>ह्वोन311</t>
  </si>
  <si>
    <t>ह्वोन321</t>
  </si>
  <si>
    <t>ह्वोन331</t>
  </si>
  <si>
    <t>ह्वोट1</t>
  </si>
  <si>
    <t>ह्वोप1</t>
  </si>
  <si>
    <t>ह्वौ11</t>
  </si>
  <si>
    <t>ह्वौ21</t>
  </si>
  <si>
    <t>ह्वौ31</t>
  </si>
  <si>
    <t>ह्वौन11</t>
  </si>
  <si>
    <t>ह्वौन21</t>
  </si>
  <si>
    <t>ह्वौन31</t>
  </si>
  <si>
    <t>ह्वौत1</t>
  </si>
  <si>
    <t>हुन112</t>
  </si>
  <si>
    <t>हुन122</t>
  </si>
  <si>
    <t>हुन132</t>
  </si>
  <si>
    <t>हुन212</t>
  </si>
  <si>
    <t>हुन222</t>
  </si>
  <si>
    <t>हुन232</t>
  </si>
  <si>
    <t>हुन312</t>
  </si>
  <si>
    <t>हुन322</t>
  </si>
  <si>
    <t>ह्वं41</t>
  </si>
  <si>
    <t>ह्हव1</t>
  </si>
  <si>
    <t>ह्हव11</t>
  </si>
  <si>
    <t>ह्हवा2</t>
  </si>
  <si>
    <t>ह्हवा21</t>
  </si>
  <si>
    <t>ह्हवा3</t>
  </si>
  <si>
    <t>ह्हवा31</t>
  </si>
  <si>
    <t>ह्हवाइन1</t>
  </si>
  <si>
    <t>ह्हवाइन11</t>
  </si>
  <si>
    <t>ह्हवाइन2</t>
  </si>
  <si>
    <t>ह्हवाइन21</t>
  </si>
  <si>
    <t>ह्हवाइन3</t>
  </si>
  <si>
    <t>ह्हवाइन31</t>
  </si>
  <si>
    <t>ह्हवाइ</t>
  </si>
  <si>
    <t>ह्हवाइ1</t>
  </si>
  <si>
    <t>ह्हवत1</t>
  </si>
  <si>
    <t>ह्हवत11</t>
  </si>
  <si>
    <t>ह्हवत2</t>
  </si>
  <si>
    <t>ह्हवत21</t>
  </si>
  <si>
    <t>ह्हवत3</t>
  </si>
  <si>
    <t>ह्हवत31</t>
  </si>
  <si>
    <t>ह्हवत4</t>
  </si>
  <si>
    <t>ह्हवत41</t>
  </si>
  <si>
    <t>ह्हवत5</t>
  </si>
  <si>
    <t>ह्हवत51</t>
  </si>
  <si>
    <t>ह्हवि1</t>
  </si>
  <si>
    <t>ह्हवि11</t>
  </si>
  <si>
    <t>ह्हवि2</t>
  </si>
  <si>
    <t>ह्हवि21</t>
  </si>
  <si>
    <t>ह्हवि3</t>
  </si>
  <si>
    <t>ह्हवि31</t>
  </si>
  <si>
    <t>ह्हविन1</t>
  </si>
  <si>
    <t>ह्हविन11</t>
  </si>
  <si>
    <t>ह्हविन2</t>
  </si>
  <si>
    <t>ह्हविन21</t>
  </si>
  <si>
    <t>ဟွှင်္</t>
  </si>
  <si>
    <t>ह्हविं2</t>
  </si>
  <si>
    <t>ह्हविं21</t>
  </si>
  <si>
    <t>ह्हविन3</t>
  </si>
  <si>
    <t>ह्हविन31</t>
  </si>
  <si>
    <t>ह्हवे?1</t>
  </si>
  <si>
    <t>ह्हवे?11</t>
  </si>
  <si>
    <t>ह्हवे?2</t>
  </si>
  <si>
    <t>ह्हवे?21</t>
  </si>
  <si>
    <t>ह्हवु1</t>
  </si>
  <si>
    <t>ह्हवु11</t>
  </si>
  <si>
    <t>ह्हवु2</t>
  </si>
  <si>
    <t>ह्हवु21</t>
  </si>
  <si>
    <t>ह्हवु3</t>
  </si>
  <si>
    <t>ह्हवु31</t>
  </si>
  <si>
    <t>हुन113</t>
  </si>
  <si>
    <t>हुन123</t>
  </si>
  <si>
    <t>हुन133</t>
  </si>
  <si>
    <t>हुन213</t>
  </si>
  <si>
    <t>हुन223</t>
  </si>
  <si>
    <t>हुन233</t>
  </si>
  <si>
    <t>हुन313</t>
  </si>
  <si>
    <t>हुन323</t>
  </si>
  <si>
    <t>हुन332</t>
  </si>
  <si>
    <t>हुत13</t>
  </si>
  <si>
    <t>हुत23</t>
  </si>
  <si>
    <t>ह्हवे1</t>
  </si>
  <si>
    <t>ह्हवे11</t>
  </si>
  <si>
    <t>ह्हवे2</t>
  </si>
  <si>
    <t>ह्हवे21</t>
  </si>
  <si>
    <t>ह्हवे3</t>
  </si>
  <si>
    <t>ह्हवे31</t>
  </si>
  <si>
    <t>ဟွှယ့်</t>
  </si>
  <si>
    <t>ह्हवे³¹11</t>
  </si>
  <si>
    <t>ह्हवे³¹111</t>
  </si>
  <si>
    <t>ह्हवे³¹12</t>
  </si>
  <si>
    <t>ह्हवे³¹121</t>
  </si>
  <si>
    <t>ह्हवे³¹13</t>
  </si>
  <si>
    <t>ह्हवे³¹131</t>
  </si>
  <si>
    <t>ह्हवे³¹21</t>
  </si>
  <si>
    <t>ह्हवे³¹211</t>
  </si>
  <si>
    <t>ह्हवे³¹22</t>
  </si>
  <si>
    <t>ह्हवे³¹221</t>
  </si>
  <si>
    <t>ह्हवे³¹23</t>
  </si>
  <si>
    <t>ह्हवे³¹231</t>
  </si>
  <si>
    <t>ह्हवेत</t>
  </si>
  <si>
    <t>ह्हवेत1</t>
  </si>
  <si>
    <t>ह्हवै1</t>
  </si>
  <si>
    <t>ह्हवै11</t>
  </si>
  <si>
    <t>ह्हवै2</t>
  </si>
  <si>
    <t>ह्हवै21</t>
  </si>
  <si>
    <t>ह्हवैन11</t>
  </si>
  <si>
    <t>ह्हवैन111</t>
  </si>
  <si>
    <t>ह्हवैन12</t>
  </si>
  <si>
    <t>ह्हवैन121</t>
  </si>
  <si>
    <t>ह्हवैन13</t>
  </si>
  <si>
    <t>ह्हवैन131</t>
  </si>
  <si>
    <t>ह्हवैम1</t>
  </si>
  <si>
    <t>ह्हवैम11</t>
  </si>
  <si>
    <t>ह्हवैम2</t>
  </si>
  <si>
    <t>ह्हवैम21</t>
  </si>
  <si>
    <t>ह्हवैम3</t>
  </si>
  <si>
    <t>ह्हवैम31</t>
  </si>
  <si>
    <t>ह्हवो1</t>
  </si>
  <si>
    <t>ह्हवो11</t>
  </si>
  <si>
    <t>ह्हवो2</t>
  </si>
  <si>
    <t>ह्हवो21</t>
  </si>
  <si>
    <t>ह्हवो3</t>
  </si>
  <si>
    <t>ह्हवो31</t>
  </si>
  <si>
    <t>ह्हवोन11</t>
  </si>
  <si>
    <t>ह्हवोन111</t>
  </si>
  <si>
    <t>ह्हवोन12</t>
  </si>
  <si>
    <t>ह्हवोन121</t>
  </si>
  <si>
    <t>ह्हवोन13</t>
  </si>
  <si>
    <t>ह्हवोन131</t>
  </si>
  <si>
    <t>ह्हवोन21</t>
  </si>
  <si>
    <t>ह्हवोन211</t>
  </si>
  <si>
    <t>ह्हवोन22</t>
  </si>
  <si>
    <t>ह्हवोन221</t>
  </si>
  <si>
    <t>ह्हवोन23</t>
  </si>
  <si>
    <t>ह्हवोन231</t>
  </si>
  <si>
    <t>ह्हवोन31</t>
  </si>
  <si>
    <t>ह्हवोन311</t>
  </si>
  <si>
    <t>ह्हवोन32</t>
  </si>
  <si>
    <t>ह्हवोन321</t>
  </si>
  <si>
    <t>ह्हवोन33</t>
  </si>
  <si>
    <t>ह्हवोन331</t>
  </si>
  <si>
    <t>ह्हवोट</t>
  </si>
  <si>
    <t>ह्हवोट1</t>
  </si>
  <si>
    <t>ह्हवोप</t>
  </si>
  <si>
    <t>ह्हवोप1</t>
  </si>
  <si>
    <t>ह्हवौ1</t>
  </si>
  <si>
    <t>ह्हवौ11</t>
  </si>
  <si>
    <t>ह्हवौ2</t>
  </si>
  <si>
    <t>ह्हवौ21</t>
  </si>
  <si>
    <t>ह्हवौ3</t>
  </si>
  <si>
    <t>ह्हवौ31</t>
  </si>
  <si>
    <t>ह्हवौन1</t>
  </si>
  <si>
    <t>ह्हवौन11</t>
  </si>
  <si>
    <t>ह्हवौन2</t>
  </si>
  <si>
    <t>ह्हवौन21</t>
  </si>
  <si>
    <t>ह्हवौन3</t>
  </si>
  <si>
    <t>ह्हवौन31</t>
  </si>
  <si>
    <t>ह्हवौत</t>
  </si>
  <si>
    <t>ह्हवौत1</t>
  </si>
  <si>
    <t>ह्हवं11</t>
  </si>
  <si>
    <t>ह्हवं111</t>
  </si>
  <si>
    <t>ह्हवं12</t>
  </si>
  <si>
    <t>ह्हवं121</t>
  </si>
  <si>
    <t>ह्हवं13</t>
  </si>
  <si>
    <t>ह्हवं131</t>
  </si>
  <si>
    <t>ह्हवं21</t>
  </si>
  <si>
    <t>ह्हवं211</t>
  </si>
  <si>
    <t>ह्हवं22</t>
  </si>
  <si>
    <t>ह्हवं221</t>
  </si>
  <si>
    <t>ह्हवं23</t>
  </si>
  <si>
    <t>ह्हवं231</t>
  </si>
  <si>
    <t>ह्हवं31</t>
  </si>
  <si>
    <t>ह्हवं311</t>
  </si>
  <si>
    <t>ह्हवं32</t>
  </si>
  <si>
    <t>ह्हवं321</t>
  </si>
  <si>
    <t>ह्हवं4</t>
  </si>
  <si>
    <t>ह्हवं41</t>
  </si>
  <si>
    <t>ळ्य1</t>
  </si>
  <si>
    <t>ळ्य11</t>
  </si>
  <si>
    <t>ळ्या21</t>
  </si>
  <si>
    <t>ळ्या31</t>
  </si>
  <si>
    <t>ळ्याइन11</t>
  </si>
  <si>
    <t>ळ्याइन21</t>
  </si>
  <si>
    <t>ळ्याइन31</t>
  </si>
  <si>
    <t>ळ्याइ</t>
  </si>
  <si>
    <t>ळ्यत11</t>
  </si>
  <si>
    <t>ळ्यत21</t>
  </si>
  <si>
    <t>ळ्यत31</t>
  </si>
  <si>
    <t>ळ्यत41</t>
  </si>
  <si>
    <t>ळ्यत51</t>
  </si>
  <si>
    <t>ळ्यि11</t>
  </si>
  <si>
    <t>ळ्यि21</t>
  </si>
  <si>
    <t>ळ्यि31</t>
  </si>
  <si>
    <t>ळ्यिन11</t>
  </si>
  <si>
    <t>ळ्यिन21</t>
  </si>
  <si>
    <t>ဠျင်္</t>
  </si>
  <si>
    <t>ळ्यिं2</t>
  </si>
  <si>
    <t>ळ्यिं21</t>
  </si>
  <si>
    <t>ळ्यिन31</t>
  </si>
  <si>
    <t>ळ्ये?1</t>
  </si>
  <si>
    <t>ळ्ये?11</t>
  </si>
  <si>
    <t>ळ्ये?2</t>
  </si>
  <si>
    <t>ळ्ये?21</t>
  </si>
  <si>
    <t>ळ्यु11</t>
  </si>
  <si>
    <t>ळ्यु21</t>
  </si>
  <si>
    <t>ळ्यु31</t>
  </si>
  <si>
    <t>ळ्युन111</t>
  </si>
  <si>
    <t>ळ्युन121</t>
  </si>
  <si>
    <t>ळ्युन131</t>
  </si>
  <si>
    <t>ळ्युन211</t>
  </si>
  <si>
    <t>ळ्युन221</t>
  </si>
  <si>
    <t>ळ्युन231</t>
  </si>
  <si>
    <t>ळ्युन311</t>
  </si>
  <si>
    <t>ळ्युन321</t>
  </si>
  <si>
    <t>ळ्युन331</t>
  </si>
  <si>
    <t>ळ्युत11</t>
  </si>
  <si>
    <t>ळ्युत21</t>
  </si>
  <si>
    <t>ळ्ये11</t>
  </si>
  <si>
    <t>ळ्ये21</t>
  </si>
  <si>
    <t>ळ्ये31</t>
  </si>
  <si>
    <t>ဠျယ့်</t>
  </si>
  <si>
    <t>ळ्ये³¹111</t>
  </si>
  <si>
    <t>ळ्ये³¹121</t>
  </si>
  <si>
    <t>ळ्ये³¹131</t>
  </si>
  <si>
    <t>ळ्ये³¹211</t>
  </si>
  <si>
    <t>ळ्ये³¹221</t>
  </si>
  <si>
    <t>ळ्ये³¹231</t>
  </si>
  <si>
    <t>ळ्येत1</t>
  </si>
  <si>
    <t>ळ्यै11</t>
  </si>
  <si>
    <t>ळ्यै21</t>
  </si>
  <si>
    <t>ळ्यैन111</t>
  </si>
  <si>
    <t>ळ्यैन121</t>
  </si>
  <si>
    <t>ळ्यैन131</t>
  </si>
  <si>
    <t>ळ्यैम11</t>
  </si>
  <si>
    <t>ळ्यैम21</t>
  </si>
  <si>
    <t>ळ्यैम31</t>
  </si>
  <si>
    <t>ळ्यो11</t>
  </si>
  <si>
    <t>ळ्यो21</t>
  </si>
  <si>
    <t>ळ्यो31</t>
  </si>
  <si>
    <t>ळ्योन111</t>
  </si>
  <si>
    <t>ळ्योन121</t>
  </si>
  <si>
    <t>ळ्योन131</t>
  </si>
  <si>
    <t>ळ्योन211</t>
  </si>
  <si>
    <t>ळ्योन221</t>
  </si>
  <si>
    <t>ळ्योन231</t>
  </si>
  <si>
    <t>ळ्योन311</t>
  </si>
  <si>
    <t>ळ्योन321</t>
  </si>
  <si>
    <t>ळ्योन331</t>
  </si>
  <si>
    <t>ळ्योट1</t>
  </si>
  <si>
    <t>ळ्योप1</t>
  </si>
  <si>
    <t>ळ्यौ11</t>
  </si>
  <si>
    <t>ळ्यौ21</t>
  </si>
  <si>
    <t>ळ्यौ31</t>
  </si>
  <si>
    <t>ळ्यौन11</t>
  </si>
  <si>
    <t>ळ्यौन21</t>
  </si>
  <si>
    <t>ळ्यौन31</t>
  </si>
  <si>
    <t>ळ्यौत1</t>
  </si>
  <si>
    <t>ळ्यं111</t>
  </si>
  <si>
    <t>ळ्यं121</t>
  </si>
  <si>
    <t>ळ्यं131</t>
  </si>
  <si>
    <t>ळ्यं211</t>
  </si>
  <si>
    <t>ळ्यं221</t>
  </si>
  <si>
    <t>ळ्यं231</t>
  </si>
  <si>
    <t>ळ्यं311</t>
  </si>
  <si>
    <t>ळ्यं321</t>
  </si>
  <si>
    <t>ळ्यं41</t>
  </si>
  <si>
    <t>ळ्य12</t>
  </si>
  <si>
    <t>ळ्या22</t>
  </si>
  <si>
    <t>ळ्या32</t>
  </si>
  <si>
    <t>ळ्याइन12</t>
  </si>
  <si>
    <t>ळ्याइन22</t>
  </si>
  <si>
    <t>ळ्याइन32</t>
  </si>
  <si>
    <t>ळ्यत12</t>
  </si>
  <si>
    <t>ळ्यत22</t>
  </si>
  <si>
    <t>ळ्यत32</t>
  </si>
  <si>
    <t>ळ्यत42</t>
  </si>
  <si>
    <t>ळ्यत52</t>
  </si>
  <si>
    <t>ळ्यि12</t>
  </si>
  <si>
    <t>ळ्यि22</t>
  </si>
  <si>
    <t>ळ्यि32</t>
  </si>
  <si>
    <t>ळ्यिन12</t>
  </si>
  <si>
    <t>ळ्यिन22</t>
  </si>
  <si>
    <t>ဠြင်္</t>
  </si>
  <si>
    <t>ळ्यिं22</t>
  </si>
  <si>
    <t>ळ्यिन32</t>
  </si>
  <si>
    <t>ळ्ये?12</t>
  </si>
  <si>
    <t>ळ्ये?22</t>
  </si>
  <si>
    <t>ळ्यु12</t>
  </si>
  <si>
    <t>ळ्यु22</t>
  </si>
  <si>
    <t>ळ्यु32</t>
  </si>
  <si>
    <t>ळ्युन112</t>
  </si>
  <si>
    <t>ळ्युन122</t>
  </si>
  <si>
    <t>ळ्युन132</t>
  </si>
  <si>
    <t>ळ्युन212</t>
  </si>
  <si>
    <t>ळ्युन222</t>
  </si>
  <si>
    <t>ळ्युन232</t>
  </si>
  <si>
    <t>ळ्युन312</t>
  </si>
  <si>
    <t>ळ्युन322</t>
  </si>
  <si>
    <t>ळ्युन332</t>
  </si>
  <si>
    <t>ळ्युत12</t>
  </si>
  <si>
    <t>ळ्युत22</t>
  </si>
  <si>
    <t>ळ्ये12</t>
  </si>
  <si>
    <t>ळ्ये22</t>
  </si>
  <si>
    <t>ळ्ये32</t>
  </si>
  <si>
    <t>ဠြယ့်</t>
  </si>
  <si>
    <t>ळ्ये³¹112</t>
  </si>
  <si>
    <t>ळ्ये³¹122</t>
  </si>
  <si>
    <t>ळ्ये³¹132</t>
  </si>
  <si>
    <t>ळ्ये³¹212</t>
  </si>
  <si>
    <t>ळ्ये³¹222</t>
  </si>
  <si>
    <t>ळ्ये³¹232</t>
  </si>
  <si>
    <t>ळ्येत2</t>
  </si>
  <si>
    <t>ळ्यै12</t>
  </si>
  <si>
    <t>ळ्यै22</t>
  </si>
  <si>
    <t>ळ्यैन112</t>
  </si>
  <si>
    <t>ळ्यैन122</t>
  </si>
  <si>
    <t>ळ्यैन132</t>
  </si>
  <si>
    <t>ळ्यैम12</t>
  </si>
  <si>
    <t>ळ्यैम22</t>
  </si>
  <si>
    <t>ळ्यैम32</t>
  </si>
  <si>
    <t>ळ्यो12</t>
  </si>
  <si>
    <t>ळ्यो22</t>
  </si>
  <si>
    <t>ळ्यो32</t>
  </si>
  <si>
    <t>ळ्योन112</t>
  </si>
  <si>
    <t>ळ्योन122</t>
  </si>
  <si>
    <t>ळ्योन132</t>
  </si>
  <si>
    <t>ळ्योन212</t>
  </si>
  <si>
    <t>ळ्योन222</t>
  </si>
  <si>
    <t>ळ्योन232</t>
  </si>
  <si>
    <t>ळ्योन312</t>
  </si>
  <si>
    <t>ळ्योन322</t>
  </si>
  <si>
    <t>ळ्योन332</t>
  </si>
  <si>
    <t>ळ्योट2</t>
  </si>
  <si>
    <t>ळ्योप2</t>
  </si>
  <si>
    <t>ळ्यौ12</t>
  </si>
  <si>
    <t>ळ्यौ22</t>
  </si>
  <si>
    <t>ळ्यौ32</t>
  </si>
  <si>
    <t>ळ्यौन12</t>
  </si>
  <si>
    <t>ळ्यौन22</t>
  </si>
  <si>
    <t>ळ्यौन32</t>
  </si>
  <si>
    <t>ळ्यौत2</t>
  </si>
  <si>
    <t>ळ्यं112</t>
  </si>
  <si>
    <t>ळ्यं122</t>
  </si>
  <si>
    <t>ळ्यं132</t>
  </si>
  <si>
    <t>ळ्यं212</t>
  </si>
  <si>
    <t>ळ्यं222</t>
  </si>
  <si>
    <t>ळ्यं232</t>
  </si>
  <si>
    <t>ळ्यं312</t>
  </si>
  <si>
    <t>ळ्यं322</t>
  </si>
  <si>
    <t>ळ्यं42</t>
  </si>
  <si>
    <t>ळ्ह1</t>
  </si>
  <si>
    <t>ळ्ह11</t>
  </si>
  <si>
    <t>ळ्हा2</t>
  </si>
  <si>
    <t>ळ्हा21</t>
  </si>
  <si>
    <t>ळ्हा3</t>
  </si>
  <si>
    <t>ळ्हा31</t>
  </si>
  <si>
    <t>ळ्हाइन1</t>
  </si>
  <si>
    <t>ळ्हाइन11</t>
  </si>
  <si>
    <t>ळ्हाइन2</t>
  </si>
  <si>
    <t>ळ्हाइन21</t>
  </si>
  <si>
    <t>ळ्हाइन3</t>
  </si>
  <si>
    <t>ळ्हाइन31</t>
  </si>
  <si>
    <t>ळ्हाइ</t>
  </si>
  <si>
    <t>ळ्हाइ1</t>
  </si>
  <si>
    <t>ळ्हत1</t>
  </si>
  <si>
    <t>ळ्हत11</t>
  </si>
  <si>
    <t>ळ्हत2</t>
  </si>
  <si>
    <t>ळ्हत21</t>
  </si>
  <si>
    <t>ळ्हत3</t>
  </si>
  <si>
    <t>ळ्हत31</t>
  </si>
  <si>
    <t>ळ्हत4</t>
  </si>
  <si>
    <t>ळ्हत41</t>
  </si>
  <si>
    <t>ळ्हत5</t>
  </si>
  <si>
    <t>ळ्हत51</t>
  </si>
  <si>
    <t>ळ्हि1</t>
  </si>
  <si>
    <t>ळ्हि11</t>
  </si>
  <si>
    <t>ळ्हि2</t>
  </si>
  <si>
    <t>ळ्हि21</t>
  </si>
  <si>
    <t>ळ्हि3</t>
  </si>
  <si>
    <t>ळ्हि31</t>
  </si>
  <si>
    <t>ळ्हिन1</t>
  </si>
  <si>
    <t>ळ्हिन11</t>
  </si>
  <si>
    <t>ळ्हिन2</t>
  </si>
  <si>
    <t>ळ्हिन21</t>
  </si>
  <si>
    <t>ဠှင်္</t>
  </si>
  <si>
    <t>ळ्हिं2</t>
  </si>
  <si>
    <t>ळ्हिं21</t>
  </si>
  <si>
    <t>ळ्हिन3</t>
  </si>
  <si>
    <t>ळ्हिन31</t>
  </si>
  <si>
    <t>ळ्हे?1</t>
  </si>
  <si>
    <t>ळ्हे?11</t>
  </si>
  <si>
    <t>ळ्हे?2</t>
  </si>
  <si>
    <t>ळ्हे?21</t>
  </si>
  <si>
    <t>ळ्हु1</t>
  </si>
  <si>
    <t>ळ्हु11</t>
  </si>
  <si>
    <t>ळ्हु2</t>
  </si>
  <si>
    <t>ळ्हु21</t>
  </si>
  <si>
    <t>ळ्हु3</t>
  </si>
  <si>
    <t>ळ्हु31</t>
  </si>
  <si>
    <t>ळ्हुन11</t>
  </si>
  <si>
    <t>ळ्हुन111</t>
  </si>
  <si>
    <t>ळ्हुन12</t>
  </si>
  <si>
    <t>ळ्हुन121</t>
  </si>
  <si>
    <t>ळ्हुन13</t>
  </si>
  <si>
    <t>ळ्हुन131</t>
  </si>
  <si>
    <t>ळ्हुन21</t>
  </si>
  <si>
    <t>ळ्हुन211</t>
  </si>
  <si>
    <t>ळ्हुन22</t>
  </si>
  <si>
    <t>ळ्हुन221</t>
  </si>
  <si>
    <t>ळ्हुन23</t>
  </si>
  <si>
    <t>ळ्हुन231</t>
  </si>
  <si>
    <t>ळ्हुन31</t>
  </si>
  <si>
    <t>ळ्हुन311</t>
  </si>
  <si>
    <t>ळ्हुन32</t>
  </si>
  <si>
    <t>ळ्हुन321</t>
  </si>
  <si>
    <t>ळ्हुन33</t>
  </si>
  <si>
    <t>ळ्हुन331</t>
  </si>
  <si>
    <t>ळ्हुत1</t>
  </si>
  <si>
    <t>ळ्हुत11</t>
  </si>
  <si>
    <t>ळ्हुत2</t>
  </si>
  <si>
    <t>ळ्हुत21</t>
  </si>
  <si>
    <t>ळ्हे1</t>
  </si>
  <si>
    <t>ळ्हे11</t>
  </si>
  <si>
    <t>ळ्हे2</t>
  </si>
  <si>
    <t>ळ्हे21</t>
  </si>
  <si>
    <t>ळ्हे3</t>
  </si>
  <si>
    <t>ळ्हे31</t>
  </si>
  <si>
    <t>ဠှယ့်</t>
  </si>
  <si>
    <t>ळ्हे³¹11</t>
  </si>
  <si>
    <t>ळ्हे³¹111</t>
  </si>
  <si>
    <t>ळ्हे³¹12</t>
  </si>
  <si>
    <t>ळ्हे³¹121</t>
  </si>
  <si>
    <t>ळ्हे³¹13</t>
  </si>
  <si>
    <t>ळ्हे³¹131</t>
  </si>
  <si>
    <t>ळ्हे³¹21</t>
  </si>
  <si>
    <t>ळ्हे³¹211</t>
  </si>
  <si>
    <t>ळ्हे³¹22</t>
  </si>
  <si>
    <t>ळ्हे³¹221</t>
  </si>
  <si>
    <t>ळ्हे³¹23</t>
  </si>
  <si>
    <t>ळ्हे³¹231</t>
  </si>
  <si>
    <t>ळ्हेत</t>
  </si>
  <si>
    <t>ळ्हेत1</t>
  </si>
  <si>
    <t>ळ्है1</t>
  </si>
  <si>
    <t>ळ्है11</t>
  </si>
  <si>
    <t>ळ्है2</t>
  </si>
  <si>
    <t>ळ्है21</t>
  </si>
  <si>
    <t>ळ्हैन11</t>
  </si>
  <si>
    <t>ळ्हैन111</t>
  </si>
  <si>
    <t>ळ्हैन12</t>
  </si>
  <si>
    <t>ळ्हैन121</t>
  </si>
  <si>
    <t>ळ्हैन13</t>
  </si>
  <si>
    <t>ळ्हैन131</t>
  </si>
  <si>
    <t>ळ्हैम1</t>
  </si>
  <si>
    <t>ळ्हैम11</t>
  </si>
  <si>
    <t>ळ्हैम2</t>
  </si>
  <si>
    <t>ळ्हैम21</t>
  </si>
  <si>
    <t>ळ्हैम3</t>
  </si>
  <si>
    <t>ळ्हैम31</t>
  </si>
  <si>
    <t>ळ्हो1</t>
  </si>
  <si>
    <t>ळ्हो11</t>
  </si>
  <si>
    <t>ळ्हो2</t>
  </si>
  <si>
    <t>ळ्हो21</t>
  </si>
  <si>
    <t>ळ्हो3</t>
  </si>
  <si>
    <t>ळ्हो31</t>
  </si>
  <si>
    <t>ळ्होन11</t>
  </si>
  <si>
    <t>ळ्होन111</t>
  </si>
  <si>
    <t>ळ्होन12</t>
  </si>
  <si>
    <t>ळ्होन121</t>
  </si>
  <si>
    <t>ळ्होन13</t>
  </si>
  <si>
    <t>ळ्होन131</t>
  </si>
  <si>
    <t>ळ्होन21</t>
  </si>
  <si>
    <t>ळ्होन211</t>
  </si>
  <si>
    <t>ळ्होन22</t>
  </si>
  <si>
    <t>ळ्होन221</t>
  </si>
  <si>
    <t>ळ्होन23</t>
  </si>
  <si>
    <t>ळ्होन231</t>
  </si>
  <si>
    <t>ळ्होन31</t>
  </si>
  <si>
    <t>ळ्होन311</t>
  </si>
  <si>
    <t>ळ्होन32</t>
  </si>
  <si>
    <t>ळ्होन321</t>
  </si>
  <si>
    <t>ळ्होन33</t>
  </si>
  <si>
    <t>ळ्होन331</t>
  </si>
  <si>
    <t>ळ्होट</t>
  </si>
  <si>
    <t>ळ्होट1</t>
  </si>
  <si>
    <t>ळ्होप</t>
  </si>
  <si>
    <t>ळ्होप1</t>
  </si>
  <si>
    <t>ळ्हौ1</t>
  </si>
  <si>
    <t>ळ्हौ11</t>
  </si>
  <si>
    <t>ळ्हौ2</t>
  </si>
  <si>
    <t>ळ्हौ21</t>
  </si>
  <si>
    <t>ळ्हौ3</t>
  </si>
  <si>
    <t>ळ्हौ31</t>
  </si>
  <si>
    <t>ळ्हौन1</t>
  </si>
  <si>
    <t>ळ्हौन11</t>
  </si>
  <si>
    <t>ळ्हौन2</t>
  </si>
  <si>
    <t>ळ्हौन21</t>
  </si>
  <si>
    <t>ळ्हौन3</t>
  </si>
  <si>
    <t>ळ्हौन31</t>
  </si>
  <si>
    <t>ळ्हौत</t>
  </si>
  <si>
    <t>ळ्हौत1</t>
  </si>
  <si>
    <t>ळ्हं11</t>
  </si>
  <si>
    <t>ळ्हं111</t>
  </si>
  <si>
    <t>ळ्हं12</t>
  </si>
  <si>
    <t>ळ्हं121</t>
  </si>
  <si>
    <t>ळ्हं13</t>
  </si>
  <si>
    <t>ळ्हं131</t>
  </si>
  <si>
    <t>ळ्हं21</t>
  </si>
  <si>
    <t>ळ्हं211</t>
  </si>
  <si>
    <t>ळ्हं22</t>
  </si>
  <si>
    <t>ळ्हं221</t>
  </si>
  <si>
    <t>ळ्हं23</t>
  </si>
  <si>
    <t>ळ्हं231</t>
  </si>
  <si>
    <t>ळ्हं31</t>
  </si>
  <si>
    <t>ळ्हं311</t>
  </si>
  <si>
    <t>ळ्हं32</t>
  </si>
  <si>
    <t>ळ्हं321</t>
  </si>
  <si>
    <t>ळ्हं4</t>
  </si>
  <si>
    <t>ळ्हं41</t>
  </si>
  <si>
    <t>ळ्व1</t>
  </si>
  <si>
    <t>ळ्व11</t>
  </si>
  <si>
    <t>ळ्वा21</t>
  </si>
  <si>
    <t>ळ्वा31</t>
  </si>
  <si>
    <t>ळ्वाइन11</t>
  </si>
  <si>
    <t>ळ्वाइन21</t>
  </si>
  <si>
    <t>ळ्वाइन31</t>
  </si>
  <si>
    <t>ळ्वाइ</t>
  </si>
  <si>
    <t>ळुत11</t>
  </si>
  <si>
    <t>ळुत21</t>
  </si>
  <si>
    <t>ळ्वत31</t>
  </si>
  <si>
    <t>ळ्वत41</t>
  </si>
  <si>
    <t>ळ्वत51</t>
  </si>
  <si>
    <t>ळ्वि11</t>
  </si>
  <si>
    <t>ळ्वि21</t>
  </si>
  <si>
    <t>ळ्वि31</t>
  </si>
  <si>
    <t>ळ्विन11</t>
  </si>
  <si>
    <t>ळ्विन21</t>
  </si>
  <si>
    <t>ဠွင်္</t>
  </si>
  <si>
    <t>ळ्विं2</t>
  </si>
  <si>
    <t>ळ्विं21</t>
  </si>
  <si>
    <t>ळ्विन31</t>
  </si>
  <si>
    <t>ळ्वे?1</t>
  </si>
  <si>
    <t>ळ्वे?11</t>
  </si>
  <si>
    <t>ळ्वे?2</t>
  </si>
  <si>
    <t>ळ्वे?21</t>
  </si>
  <si>
    <t>ळ्वु11</t>
  </si>
  <si>
    <t>ळ्वु21</t>
  </si>
  <si>
    <t>ळ्वु31</t>
  </si>
  <si>
    <t>ळुन111</t>
  </si>
  <si>
    <t>ळुन121</t>
  </si>
  <si>
    <t>ळुन131</t>
  </si>
  <si>
    <t>ळुन211</t>
  </si>
  <si>
    <t>ळुन221</t>
  </si>
  <si>
    <t>ळुन231</t>
  </si>
  <si>
    <t>ळुन311</t>
  </si>
  <si>
    <t>ळुन321</t>
  </si>
  <si>
    <t>ळुन331</t>
  </si>
  <si>
    <t>ळुत12</t>
  </si>
  <si>
    <t>ळुत22</t>
  </si>
  <si>
    <t>ळ्वे11</t>
  </si>
  <si>
    <t>ळ्वे21</t>
  </si>
  <si>
    <t>ळ्वे31</t>
  </si>
  <si>
    <t>ဠွယ့်</t>
  </si>
  <si>
    <t>ळ्वे³¹111</t>
  </si>
  <si>
    <t>ळ्वे³¹121</t>
  </si>
  <si>
    <t>ळ्वे³¹131</t>
  </si>
  <si>
    <t>ळ्वे³¹211</t>
  </si>
  <si>
    <t>ळ्वे³¹221</t>
  </si>
  <si>
    <t>ळ्वे³¹231</t>
  </si>
  <si>
    <t>ळ्वेत1</t>
  </si>
  <si>
    <t>ळ्वै11</t>
  </si>
  <si>
    <t>ळ्वै21</t>
  </si>
  <si>
    <t>ळ्वैन111</t>
  </si>
  <si>
    <t>ळ्वैन121</t>
  </si>
  <si>
    <t>ळ्वैन131</t>
  </si>
  <si>
    <t>ळ्वैम11</t>
  </si>
  <si>
    <t>ळ्वैम21</t>
  </si>
  <si>
    <t>ळ्वैम31</t>
  </si>
  <si>
    <t>ळ्वो11</t>
  </si>
  <si>
    <t>ळ्वो21</t>
  </si>
  <si>
    <t>ळ्वो31</t>
  </si>
  <si>
    <t>ळ्वोन111</t>
  </si>
  <si>
    <t>ळ्वोन121</t>
  </si>
  <si>
    <t>ळ्वोन131</t>
  </si>
  <si>
    <t>ळ्वोन211</t>
  </si>
  <si>
    <t>ळ्वोन221</t>
  </si>
  <si>
    <t>ळ्वोन231</t>
  </si>
  <si>
    <t>ळ्वोन311</t>
  </si>
  <si>
    <t>ळ्वोन321</t>
  </si>
  <si>
    <t>ळ्वोन331</t>
  </si>
  <si>
    <t>ळ्वोट1</t>
  </si>
  <si>
    <t>ळ्वोप1</t>
  </si>
  <si>
    <t>ळ्वौ11</t>
  </si>
  <si>
    <t>ळ्वौ21</t>
  </si>
  <si>
    <t>ळ्वौ31</t>
  </si>
  <si>
    <t>ळ्वौन11</t>
  </si>
  <si>
    <t>ळ्वौन21</t>
  </si>
  <si>
    <t>ळ्वौन31</t>
  </si>
  <si>
    <t>ळ्वौत1</t>
  </si>
  <si>
    <t>ळुन112</t>
  </si>
  <si>
    <t>ळुन122</t>
  </si>
  <si>
    <t>ळुन132</t>
  </si>
  <si>
    <t>ळुन212</t>
  </si>
  <si>
    <t>ळुन222</t>
  </si>
  <si>
    <t>ळुन232</t>
  </si>
  <si>
    <t>ळुन312</t>
  </si>
  <si>
    <t>ळुन322</t>
  </si>
  <si>
    <t>ळ्वं41</t>
  </si>
  <si>
    <t>ळ्हव1</t>
  </si>
  <si>
    <t>ळ्हव11</t>
  </si>
  <si>
    <t>ळ्हवा2</t>
  </si>
  <si>
    <t>ळ्हवा21</t>
  </si>
  <si>
    <t>ळ्हवा3</t>
  </si>
  <si>
    <t>ळ्हवा31</t>
  </si>
  <si>
    <t>ळ्हवाइन1</t>
  </si>
  <si>
    <t>ळ्हवाइन11</t>
  </si>
  <si>
    <t>ळ्हवाइन2</t>
  </si>
  <si>
    <t>ळ्हवाइन21</t>
  </si>
  <si>
    <t>ळ्हवाइन3</t>
  </si>
  <si>
    <t>ळ्हवाइन31</t>
  </si>
  <si>
    <t>ळ्हवाइ</t>
  </si>
  <si>
    <t>ळ्हवाइ1</t>
  </si>
  <si>
    <t>ळ्हवत1</t>
  </si>
  <si>
    <t>ळ्हवत11</t>
  </si>
  <si>
    <t>ळ्हवत2</t>
  </si>
  <si>
    <t>ळ्हवत21</t>
  </si>
  <si>
    <t>ळ्हवत3</t>
  </si>
  <si>
    <t>ळ्हवत31</t>
  </si>
  <si>
    <t>ळ्हवत4</t>
  </si>
  <si>
    <t>ळ्हवत41</t>
  </si>
  <si>
    <t>ळ्हवत5</t>
  </si>
  <si>
    <t>ळ्हवत51</t>
  </si>
  <si>
    <t>ळ्हवि1</t>
  </si>
  <si>
    <t>ळ्हवि11</t>
  </si>
  <si>
    <t>ळ्हवि2</t>
  </si>
  <si>
    <t>ळ्हवि21</t>
  </si>
  <si>
    <t>ळ्हवि3</t>
  </si>
  <si>
    <t>ळ्हवि31</t>
  </si>
  <si>
    <t>ळ्हविन1</t>
  </si>
  <si>
    <t>ळ्हविन11</t>
  </si>
  <si>
    <t>ळ्हविन2</t>
  </si>
  <si>
    <t>ळ्हविन21</t>
  </si>
  <si>
    <t>ဠွှင်္</t>
  </si>
  <si>
    <t>ळ्हविं2</t>
  </si>
  <si>
    <t>ळ्हविं21</t>
  </si>
  <si>
    <t>ळ्हविन3</t>
  </si>
  <si>
    <t>ळ्हविन31</t>
  </si>
  <si>
    <t>ळ्हवे?1</t>
  </si>
  <si>
    <t>ळ्हवे?11</t>
  </si>
  <si>
    <t>ळ्हवे?2</t>
  </si>
  <si>
    <t>ळ्हवे?21</t>
  </si>
  <si>
    <t>ळ्हवु1</t>
  </si>
  <si>
    <t>ळ्हवु11</t>
  </si>
  <si>
    <t>ळ्हवु2</t>
  </si>
  <si>
    <t>ळ्हवु21</t>
  </si>
  <si>
    <t>ळ्हवु3</t>
  </si>
  <si>
    <t>ळ्हवु31</t>
  </si>
  <si>
    <t>ळुन113</t>
  </si>
  <si>
    <t>ळुन123</t>
  </si>
  <si>
    <t>ळुन133</t>
  </si>
  <si>
    <t>ळुन213</t>
  </si>
  <si>
    <t>ळुन223</t>
  </si>
  <si>
    <t>ळुन233</t>
  </si>
  <si>
    <t>ळुन313</t>
  </si>
  <si>
    <t>ळुन323</t>
  </si>
  <si>
    <t>ळुन332</t>
  </si>
  <si>
    <t>ळुत13</t>
  </si>
  <si>
    <t>ळुत23</t>
  </si>
  <si>
    <t>ळ्हवे1</t>
  </si>
  <si>
    <t>ळ्हवे11</t>
  </si>
  <si>
    <t>ळ्हवे2</t>
  </si>
  <si>
    <t>ळ्हवे21</t>
  </si>
  <si>
    <t>ळ्हवे3</t>
  </si>
  <si>
    <t>ळ्हवे31</t>
  </si>
  <si>
    <t>ဠွှယ့်</t>
  </si>
  <si>
    <t>ळ्हवे³¹11</t>
  </si>
  <si>
    <t>ळ्हवे³¹111</t>
  </si>
  <si>
    <t>ळ्हवे³¹12</t>
  </si>
  <si>
    <t>ळ्हवे³¹121</t>
  </si>
  <si>
    <t>ळ्हवे³¹13</t>
  </si>
  <si>
    <t>ळ्हवे³¹131</t>
  </si>
  <si>
    <t>ळ्हवे³¹21</t>
  </si>
  <si>
    <t>ळ्हवे³¹211</t>
  </si>
  <si>
    <t>ळ्हवे³¹22</t>
  </si>
  <si>
    <t>ळ्हवे³¹221</t>
  </si>
  <si>
    <t>ळ्हवे³¹23</t>
  </si>
  <si>
    <t>ळ्हवे³¹231</t>
  </si>
  <si>
    <t>ळ्हवेत</t>
  </si>
  <si>
    <t>ळ्हवेत1</t>
  </si>
  <si>
    <t>ळ्हवै1</t>
  </si>
  <si>
    <t>ळ्हवै11</t>
  </si>
  <si>
    <t>ळ्हवै2</t>
  </si>
  <si>
    <t>ळ्हवै21</t>
  </si>
  <si>
    <t>ळ्हवैन11</t>
  </si>
  <si>
    <t>ळ्हवैन111</t>
  </si>
  <si>
    <t>ळ्हवैन12</t>
  </si>
  <si>
    <t>ळ्हवैन121</t>
  </si>
  <si>
    <t>ळ्हवैन13</t>
  </si>
  <si>
    <t>ळ्हवैन131</t>
  </si>
  <si>
    <t>ळ्हवैम1</t>
  </si>
  <si>
    <t>ळ्हवैम11</t>
  </si>
  <si>
    <t>ळ्हवैम2</t>
  </si>
  <si>
    <t>ळ्हवैम21</t>
  </si>
  <si>
    <t>ळ्हवैम3</t>
  </si>
  <si>
    <t>ळ्हवैम31</t>
  </si>
  <si>
    <t>ळ्हवो1</t>
  </si>
  <si>
    <t>ळ्हवो11</t>
  </si>
  <si>
    <t>ळ्हवो2</t>
  </si>
  <si>
    <t>ळ्हवो21</t>
  </si>
  <si>
    <t>ळ्हवो3</t>
  </si>
  <si>
    <t>ळ्हवो31</t>
  </si>
  <si>
    <t>ळ्हवोन11</t>
  </si>
  <si>
    <t>ळ्हवोन111</t>
  </si>
  <si>
    <t>ळ्हवोन12</t>
  </si>
  <si>
    <t>ळ्हवोन121</t>
  </si>
  <si>
    <t>ळ्हवोन13</t>
  </si>
  <si>
    <t>ळ्हवोन131</t>
  </si>
  <si>
    <t>ळ्हवोन21</t>
  </si>
  <si>
    <t>ळ्हवोन211</t>
  </si>
  <si>
    <t>ळ्हवोन22</t>
  </si>
  <si>
    <t>ळ्हवोन221</t>
  </si>
  <si>
    <t>ळ्हवोन23</t>
  </si>
  <si>
    <t>ळ्हवोन231</t>
  </si>
  <si>
    <t>ळ्हवोन31</t>
  </si>
  <si>
    <t>ळ्हवोन311</t>
  </si>
  <si>
    <t>ळ्हवोन32</t>
  </si>
  <si>
    <t>ळ्हवोन321</t>
  </si>
  <si>
    <t>ळ्हवोन33</t>
  </si>
  <si>
    <t>ळ्हवोन331</t>
  </si>
  <si>
    <t>ळ्हवोट</t>
  </si>
  <si>
    <t>ळ्हवोट1</t>
  </si>
  <si>
    <t>ळ्हवोप</t>
  </si>
  <si>
    <t>ळ्हवोप1</t>
  </si>
  <si>
    <t>ळ्हवौ1</t>
  </si>
  <si>
    <t>ळ्हवौ11</t>
  </si>
  <si>
    <t>ळ्हवौ2</t>
  </si>
  <si>
    <t>ळ्हवौ21</t>
  </si>
  <si>
    <t>ळ्हवौ3</t>
  </si>
  <si>
    <t>ळ्हवौ31</t>
  </si>
  <si>
    <t>ळ्हवौन1</t>
  </si>
  <si>
    <t>ळ्हवौन11</t>
  </si>
  <si>
    <t>ळ्हवौन2</t>
  </si>
  <si>
    <t>ळ्हवौन21</t>
  </si>
  <si>
    <t>ळ्हवौन3</t>
  </si>
  <si>
    <t>ळ्हवौन31</t>
  </si>
  <si>
    <t>ळ्हवौत</t>
  </si>
  <si>
    <t>ळ्हवौत1</t>
  </si>
  <si>
    <t>ळ्हवं11</t>
  </si>
  <si>
    <t>ळ्हवं111</t>
  </si>
  <si>
    <t>ळ्हवं12</t>
  </si>
  <si>
    <t>ळ्हवं121</t>
  </si>
  <si>
    <t>ळ्हवं13</t>
  </si>
  <si>
    <t>ळ्हवं131</t>
  </si>
  <si>
    <t>ळ्हवं21</t>
  </si>
  <si>
    <t>ळ्हवं211</t>
  </si>
  <si>
    <t>ळ्हवं22</t>
  </si>
  <si>
    <t>ळ्हवं221</t>
  </si>
  <si>
    <t>ळ्हवं23</t>
  </si>
  <si>
    <t>ळ्हवं231</t>
  </si>
  <si>
    <t>ळ्हवं31</t>
  </si>
  <si>
    <t>ळ्हवं311</t>
  </si>
  <si>
    <t>ळ्हवं32</t>
  </si>
  <si>
    <t>ळ्हवं321</t>
  </si>
  <si>
    <t>ळ्हवं4</t>
  </si>
  <si>
    <t>ळ्हवं41</t>
  </si>
  <si>
    <t>ज्ञ्य1</t>
  </si>
  <si>
    <t>ज्ञ्य11</t>
  </si>
  <si>
    <t>ज्ञ्या2</t>
  </si>
  <si>
    <t>ज्ञ्या21</t>
  </si>
  <si>
    <t>ज्ञ्या3</t>
  </si>
  <si>
    <t>ज्ञ्या31</t>
  </si>
  <si>
    <t>ज्ञ्याइन1</t>
  </si>
  <si>
    <t>ज्ञ्याइन11</t>
  </si>
  <si>
    <t>ज्ञ्याइन2</t>
  </si>
  <si>
    <t>ज्ञ्याइन21</t>
  </si>
  <si>
    <t>ज्ञ्याइन3</t>
  </si>
  <si>
    <t>ज्ञ्याइन31</t>
  </si>
  <si>
    <t>ज्ञ्याइ</t>
  </si>
  <si>
    <t>ज्ञ्याइ1</t>
  </si>
  <si>
    <t>ज्ञ्यत1</t>
  </si>
  <si>
    <t>ज्ञ्यत11</t>
  </si>
  <si>
    <t>ज्ञ्यत2</t>
  </si>
  <si>
    <t>ज्ञ्यत21</t>
  </si>
  <si>
    <t>ज्ञ्यत3</t>
  </si>
  <si>
    <t>ज्ञ्यत31</t>
  </si>
  <si>
    <t>ज्ञ्यत4</t>
  </si>
  <si>
    <t>ज्ञ्यत41</t>
  </si>
  <si>
    <t>ज्ञ्यत5</t>
  </si>
  <si>
    <t>ज्ञ्यत51</t>
  </si>
  <si>
    <t>ज्ञ्यि1</t>
  </si>
  <si>
    <t>ज्ञ्यि11</t>
  </si>
  <si>
    <t>ज्ञ्यि2</t>
  </si>
  <si>
    <t>ज्ञ्यि21</t>
  </si>
  <si>
    <t>ज्ञ्यि3</t>
  </si>
  <si>
    <t>ज्ञ्यि31</t>
  </si>
  <si>
    <t>ज्ञ्यिन1</t>
  </si>
  <si>
    <t>ज्ञ्यिन11</t>
  </si>
  <si>
    <t>ज्ञ्यिन2</t>
  </si>
  <si>
    <t>ज्ञ्यिन21</t>
  </si>
  <si>
    <t>ညျင်္</t>
  </si>
  <si>
    <t>ज्ञ्यिं2</t>
  </si>
  <si>
    <t>ज्ञ्यिं21</t>
  </si>
  <si>
    <t>ज्ञ्यिन3</t>
  </si>
  <si>
    <t>ज्ञ्यिन31</t>
  </si>
  <si>
    <t>ज्ञ्ये?1</t>
  </si>
  <si>
    <t>ज्ञ्ये?11</t>
  </si>
  <si>
    <t>ज्ञ्ये?2</t>
  </si>
  <si>
    <t>ज्ञ्ये?21</t>
  </si>
  <si>
    <t>ज्ञ्यु1</t>
  </si>
  <si>
    <t>ज्ञ्यु11</t>
  </si>
  <si>
    <t>ज्ञ्यु2</t>
  </si>
  <si>
    <t>ज्ञ्यु21</t>
  </si>
  <si>
    <t>ज्ञ्यु3</t>
  </si>
  <si>
    <t>ज्ञ्यु31</t>
  </si>
  <si>
    <t>ज्ञ्युन11</t>
  </si>
  <si>
    <t>ज्ञ्युन111</t>
  </si>
  <si>
    <t>ज्ञ्युन12</t>
  </si>
  <si>
    <t>ज्ञ्युन121</t>
  </si>
  <si>
    <t>ज्ञ्युन13</t>
  </si>
  <si>
    <t>ज्ञ्युन131</t>
  </si>
  <si>
    <t>ज्ञ्युन21</t>
  </si>
  <si>
    <t>ज्ञ्युन211</t>
  </si>
  <si>
    <t>ज्ञ्युन22</t>
  </si>
  <si>
    <t>ज्ञ्युन221</t>
  </si>
  <si>
    <t>ज्ञ्युन23</t>
  </si>
  <si>
    <t>ज्ञ्युन231</t>
  </si>
  <si>
    <t>ज्ञ्युन31</t>
  </si>
  <si>
    <t>ज्ञ्युन311</t>
  </si>
  <si>
    <t>ज्ञ्युन32</t>
  </si>
  <si>
    <t>ज्ञ्युन321</t>
  </si>
  <si>
    <t>ज्ञ्युन33</t>
  </si>
  <si>
    <t>ज्ञ्युन331</t>
  </si>
  <si>
    <t>ज्ञ्युत1</t>
  </si>
  <si>
    <t>ज्ञ्युत11</t>
  </si>
  <si>
    <t>ज्ञ्युत2</t>
  </si>
  <si>
    <t>ज्ञ्युत21</t>
  </si>
  <si>
    <t>ज्ञ्ये1</t>
  </si>
  <si>
    <t>ज्ञ्ये11</t>
  </si>
  <si>
    <t>ज्ञ्ये2</t>
  </si>
  <si>
    <t>ज्ञ्ये21</t>
  </si>
  <si>
    <t>ज्ञ्ये3</t>
  </si>
  <si>
    <t>ज्ञ्ये31</t>
  </si>
  <si>
    <t>ညျယ့်</t>
  </si>
  <si>
    <t>ज्ञ्ये³¹11</t>
  </si>
  <si>
    <t>ज्ञ्ये³¹111</t>
  </si>
  <si>
    <t>ज्ञ्ये³¹12</t>
  </si>
  <si>
    <t>ज्ञ्ये³¹121</t>
  </si>
  <si>
    <t>ज्ञ्ये³¹13</t>
  </si>
  <si>
    <t>ज्ञ्ये³¹131</t>
  </si>
  <si>
    <t>ज्ञ्ये³¹21</t>
  </si>
  <si>
    <t>ज्ञ्ये³¹211</t>
  </si>
  <si>
    <t>ज्ञ्ये³¹22</t>
  </si>
  <si>
    <t>ज्ञ्ये³¹221</t>
  </si>
  <si>
    <t>ज्ञ्ये³¹23</t>
  </si>
  <si>
    <t>ज्ञ्ये³¹231</t>
  </si>
  <si>
    <t>ज्ञ्येत</t>
  </si>
  <si>
    <t>ज्ञ्येत1</t>
  </si>
  <si>
    <t>ज्ञ्यै1</t>
  </si>
  <si>
    <t>ज्ञ्यै11</t>
  </si>
  <si>
    <t>ज्ञ्यै2</t>
  </si>
  <si>
    <t>ज्ञ्यै21</t>
  </si>
  <si>
    <t>ज्ञ्यैन11</t>
  </si>
  <si>
    <t>ज्ञ्यैन111</t>
  </si>
  <si>
    <t>ज्ञ्यैन12</t>
  </si>
  <si>
    <t>ज्ञ्यैन121</t>
  </si>
  <si>
    <t>ज्ञ्यैन13</t>
  </si>
  <si>
    <t>ज्ञ्यैन131</t>
  </si>
  <si>
    <t>ज्ञ्यैम1</t>
  </si>
  <si>
    <t>ज्ञ्यैम11</t>
  </si>
  <si>
    <t>ज्ञ्यैम2</t>
  </si>
  <si>
    <t>ज्ञ्यैम21</t>
  </si>
  <si>
    <t>ज्ञ्यैम3</t>
  </si>
  <si>
    <t>ज्ञ्यैम31</t>
  </si>
  <si>
    <t>ज्ञ्यो1</t>
  </si>
  <si>
    <t>ज्ञ्यो11</t>
  </si>
  <si>
    <t>ज्ञ्यो2</t>
  </si>
  <si>
    <t>ज्ञ्यो21</t>
  </si>
  <si>
    <t>ज्ञ्यो3</t>
  </si>
  <si>
    <t>ज्ञ्यो31</t>
  </si>
  <si>
    <t>ज्ञ्योन11</t>
  </si>
  <si>
    <t>ज्ञ्योन111</t>
  </si>
  <si>
    <t>ज्ञ्योन12</t>
  </si>
  <si>
    <t>ज्ञ्योन121</t>
  </si>
  <si>
    <t>ज्ञ्योन13</t>
  </si>
  <si>
    <t>ज्ञ्योन131</t>
  </si>
  <si>
    <t>ज्ञ्योन21</t>
  </si>
  <si>
    <t>ज्ञ्योन211</t>
  </si>
  <si>
    <t>ज्ञ्योन22</t>
  </si>
  <si>
    <t>ज्ञ्योन221</t>
  </si>
  <si>
    <t>ज्ञ्योन23</t>
  </si>
  <si>
    <t>ज्ञ्योन231</t>
  </si>
  <si>
    <t>ज्ञ्योन31</t>
  </si>
  <si>
    <t>ज्ञ्योन311</t>
  </si>
  <si>
    <t>ज्ञ्योन32</t>
  </si>
  <si>
    <t>ज्ञ्योन321</t>
  </si>
  <si>
    <t>ज्ञ्योन33</t>
  </si>
  <si>
    <t>ज्ञ्योन331</t>
  </si>
  <si>
    <t>ज्ञ्योट</t>
  </si>
  <si>
    <t>ज्ञ्योट1</t>
  </si>
  <si>
    <t>ज्ञ्योप</t>
  </si>
  <si>
    <t>ज्ञ्योप1</t>
  </si>
  <si>
    <t>ज्ञ्यौ1</t>
  </si>
  <si>
    <t>ज्ञ्यौ11</t>
  </si>
  <si>
    <t>ज्ञ्यौ2</t>
  </si>
  <si>
    <t>ज्ञ्यौ21</t>
  </si>
  <si>
    <t>ज्ञ्यौ3</t>
  </si>
  <si>
    <t>ज्ञ्यौ31</t>
  </si>
  <si>
    <t>ज्ञ्यौन1</t>
  </si>
  <si>
    <t>ज्ञ्यौन11</t>
  </si>
  <si>
    <t>ज्ञ्यौन2</t>
  </si>
  <si>
    <t>ज्ञ्यौन21</t>
  </si>
  <si>
    <t>ज्ञ्यौन3</t>
  </si>
  <si>
    <t>ज्ञ्यौन31</t>
  </si>
  <si>
    <t>ज्ञ्यौत</t>
  </si>
  <si>
    <t>ज्ञ्यौत1</t>
  </si>
  <si>
    <t>ज्ञ्यं11</t>
  </si>
  <si>
    <t>ज्ञ्यं111</t>
  </si>
  <si>
    <t>ज्ञ्यं12</t>
  </si>
  <si>
    <t>ज्ञ्यं121</t>
  </si>
  <si>
    <t>ज्ञ्यं13</t>
  </si>
  <si>
    <t>ज्ञ्यं131</t>
  </si>
  <si>
    <t>ज्ञ्यं21</t>
  </si>
  <si>
    <t>ज्ञ्यं211</t>
  </si>
  <si>
    <t>ज्ञ्यं22</t>
  </si>
  <si>
    <t>ज्ञ्यं221</t>
  </si>
  <si>
    <t>ज्ञ्यं23</t>
  </si>
  <si>
    <t>ज्ञ्यं231</t>
  </si>
  <si>
    <t>ज्ञ्यं31</t>
  </si>
  <si>
    <t>ज्ञ्यं311</t>
  </si>
  <si>
    <t>ज्ञ्यं32</t>
  </si>
  <si>
    <t>ज्ञ्यं321</t>
  </si>
  <si>
    <t>ज्ञ्यं4</t>
  </si>
  <si>
    <t>ज्ञ्यं41</t>
  </si>
  <si>
    <t>ज्ञ्य12</t>
  </si>
  <si>
    <t>ज्ञ्या22</t>
  </si>
  <si>
    <t>ज्ञ्या32</t>
  </si>
  <si>
    <t>ज्ञ्याइन12</t>
  </si>
  <si>
    <t>ज्ञ्याइन22</t>
  </si>
  <si>
    <t>ज्ञ्याइन32</t>
  </si>
  <si>
    <t>ज्ञ्याइ2</t>
  </si>
  <si>
    <t>ज्ञ्यत12</t>
  </si>
  <si>
    <t>ज्ञ्यत22</t>
  </si>
  <si>
    <t>ज्ञ्यत32</t>
  </si>
  <si>
    <t>ज्ञ्यत42</t>
  </si>
  <si>
    <t>ज्ञ्यत52</t>
  </si>
  <si>
    <t>ज्ञ्यि12</t>
  </si>
  <si>
    <t>ज्ञ्यि22</t>
  </si>
  <si>
    <t>ज्ञ्यि32</t>
  </si>
  <si>
    <t>ज्ञ्यिन12</t>
  </si>
  <si>
    <t>ज्ञ्यिन22</t>
  </si>
  <si>
    <t>ညြင်္</t>
  </si>
  <si>
    <t>ज्ञ्यिं22</t>
  </si>
  <si>
    <t>ज्ञ्यिन32</t>
  </si>
  <si>
    <t>ज्ञ्ये?12</t>
  </si>
  <si>
    <t>ज्ञ्ये?22</t>
  </si>
  <si>
    <t>ज्ञ्यु12</t>
  </si>
  <si>
    <t>ज्ञ्यु22</t>
  </si>
  <si>
    <t>ज्ञ्यु32</t>
  </si>
  <si>
    <t>ज्ञ्युन112</t>
  </si>
  <si>
    <t>ज्ञ्युन122</t>
  </si>
  <si>
    <t>ज्ञ्युन132</t>
  </si>
  <si>
    <t>ज्ञ्युन212</t>
  </si>
  <si>
    <t>ज्ञ्युन222</t>
  </si>
  <si>
    <t>ज्ञ्युन232</t>
  </si>
  <si>
    <t>ज्ञ्युन312</t>
  </si>
  <si>
    <t>ज्ञ्युन322</t>
  </si>
  <si>
    <t>ज्ञ्युन332</t>
  </si>
  <si>
    <t>ज्ञ्युत12</t>
  </si>
  <si>
    <t>ज्ञ्युत22</t>
  </si>
  <si>
    <t>ज्ञ्ये12</t>
  </si>
  <si>
    <t>ज्ञ्ये22</t>
  </si>
  <si>
    <t>ज्ञ्ये32</t>
  </si>
  <si>
    <t>ညြယ့်</t>
  </si>
  <si>
    <t>ज्ञ्ये³¹112</t>
  </si>
  <si>
    <t>ज्ञ्ये³¹122</t>
  </si>
  <si>
    <t>ज्ञ्ये³¹132</t>
  </si>
  <si>
    <t>ज्ञ्ये³¹212</t>
  </si>
  <si>
    <t>ज्ञ्ये³¹222</t>
  </si>
  <si>
    <t>ज्ञ्ये³¹232</t>
  </si>
  <si>
    <t>ज्ञ्येत2</t>
  </si>
  <si>
    <t>ज्ञ्यै12</t>
  </si>
  <si>
    <t>ज्ञ्यै22</t>
  </si>
  <si>
    <t>ज्ञ्यैन112</t>
  </si>
  <si>
    <t>ज्ञ्यैन122</t>
  </si>
  <si>
    <t>ज्ञ्यैन132</t>
  </si>
  <si>
    <t>ज्ञ्यैम12</t>
  </si>
  <si>
    <t>ज्ञ्यैम22</t>
  </si>
  <si>
    <t>ज्ञ्यैम32</t>
  </si>
  <si>
    <t>ज्ञ्यो12</t>
  </si>
  <si>
    <t>ज्ञ्यो22</t>
  </si>
  <si>
    <t>ज्ञ्यो32</t>
  </si>
  <si>
    <t>ज्ञ्योन112</t>
  </si>
  <si>
    <t>ज्ञ्योन122</t>
  </si>
  <si>
    <t>ज्ञ्योन132</t>
  </si>
  <si>
    <t>ज्ञ्योन212</t>
  </si>
  <si>
    <t>ज्ञ्योन222</t>
  </si>
  <si>
    <t>ज्ञ्योन232</t>
  </si>
  <si>
    <t>ज्ञ्योन312</t>
  </si>
  <si>
    <t>ज्ञ्योन322</t>
  </si>
  <si>
    <t>ज्ञ्योन332</t>
  </si>
  <si>
    <t>ज्ञ्योट2</t>
  </si>
  <si>
    <t>ज्ञ्योप2</t>
  </si>
  <si>
    <t>ज्ञ्यौ12</t>
  </si>
  <si>
    <t>ज्ञ्यौ22</t>
  </si>
  <si>
    <t>ज्ञ्यौ32</t>
  </si>
  <si>
    <t>ज्ञ्यौन12</t>
  </si>
  <si>
    <t>ज्ञ्यौन22</t>
  </si>
  <si>
    <t>ज्ञ्यौन32</t>
  </si>
  <si>
    <t>ज्ञ्यौत2</t>
  </si>
  <si>
    <t>ज्ञ्यं112</t>
  </si>
  <si>
    <t>ज्ञ्यं122</t>
  </si>
  <si>
    <t>ज्ञ्यं132</t>
  </si>
  <si>
    <t>ज्ञ्यं212</t>
  </si>
  <si>
    <t>ज्ञ्यं222</t>
  </si>
  <si>
    <t>ज्ञ्यं232</t>
  </si>
  <si>
    <t>ज्ञ्यं312</t>
  </si>
  <si>
    <t>ज्ञ्यं322</t>
  </si>
  <si>
    <t>ज्ञ्यं42</t>
  </si>
  <si>
    <t>ज्ञ्ह1</t>
  </si>
  <si>
    <t>ज्ञ्ह11</t>
  </si>
  <si>
    <t>ज्ञ्हा2</t>
  </si>
  <si>
    <t>ज्ञ्हा21</t>
  </si>
  <si>
    <t>ज्ञ्हा3</t>
  </si>
  <si>
    <t>ज्ञ्हा31</t>
  </si>
  <si>
    <t>ज्ञ्हाइन1</t>
  </si>
  <si>
    <t>ज्ञ्हाइन11</t>
  </si>
  <si>
    <t>ज्ञ्हाइन2</t>
  </si>
  <si>
    <t>ज्ञ्हाइन21</t>
  </si>
  <si>
    <t>ज्ञ्हाइन3</t>
  </si>
  <si>
    <t>ज्ञ्हाइन31</t>
  </si>
  <si>
    <t>hhite/ ike</t>
  </si>
  <si>
    <t>ज्ञ्हाइ</t>
  </si>
  <si>
    <t>ज्ञ्हाइ1</t>
  </si>
  <si>
    <t>ज्ञ्हत1</t>
  </si>
  <si>
    <t>ज्ञ्हत11</t>
  </si>
  <si>
    <t>ज्ञ्हत2</t>
  </si>
  <si>
    <t>ज्ञ्हत21</t>
  </si>
  <si>
    <t>ज्ञ्हत3</t>
  </si>
  <si>
    <t>ज्ञ्हत31</t>
  </si>
  <si>
    <t>ज्ञ्हत4</t>
  </si>
  <si>
    <t>ज्ञ्हत41</t>
  </si>
  <si>
    <t>ज्ञ्हत5</t>
  </si>
  <si>
    <t>ज्ञ्हत51</t>
  </si>
  <si>
    <t>ज्ञ्हि1</t>
  </si>
  <si>
    <t>ज्ञ्हि11</t>
  </si>
  <si>
    <t>ज्ञ्हि2</t>
  </si>
  <si>
    <t>ज्ञ्हि21</t>
  </si>
  <si>
    <t>ज्ञ्हि3</t>
  </si>
  <si>
    <t>ज्ञ्हि31</t>
  </si>
  <si>
    <t>ज्ञ्हिन1</t>
  </si>
  <si>
    <t>ज्ञ्हिन11</t>
  </si>
  <si>
    <t>hhin21</t>
  </si>
  <si>
    <t>ज्ञ्हिन2</t>
  </si>
  <si>
    <t>ज्ञ्हिन21</t>
  </si>
  <si>
    <t>ညှင်္</t>
  </si>
  <si>
    <t>hhin22</t>
  </si>
  <si>
    <t>ज्ञ्हिं2</t>
  </si>
  <si>
    <t>ज्ञ्हिं21</t>
  </si>
  <si>
    <t>ज्ञ्हिन3</t>
  </si>
  <si>
    <t>ज्ञ्हिन31</t>
  </si>
  <si>
    <t>ज्ञ्हे?1</t>
  </si>
  <si>
    <t>ज्ञ्हे?11</t>
  </si>
  <si>
    <t>ज्ञ्हे?2</t>
  </si>
  <si>
    <t>ज्ञ्हे?21</t>
  </si>
  <si>
    <t>ज्ञ्हु1</t>
  </si>
  <si>
    <t>ज्ञ्हु11</t>
  </si>
  <si>
    <t>ज्ञ्हु2</t>
  </si>
  <si>
    <t>ज्ञ्हु21</t>
  </si>
  <si>
    <t>ज्ञ्हु3</t>
  </si>
  <si>
    <t>ज्ञ्हु31</t>
  </si>
  <si>
    <t>ज्ञ्हुन11</t>
  </si>
  <si>
    <t>ज्ञ्हुन111</t>
  </si>
  <si>
    <t>ज्ञ्हुन12</t>
  </si>
  <si>
    <t>ज्ञ्हुन121</t>
  </si>
  <si>
    <t>ज्ञ्हुन13</t>
  </si>
  <si>
    <t>ज्ञ्हुन131</t>
  </si>
  <si>
    <t>ज्ञ्हुन21</t>
  </si>
  <si>
    <t>ज्ञ्हुन211</t>
  </si>
  <si>
    <t>ज्ञ्हुन22</t>
  </si>
  <si>
    <t>ज्ञ्हुन221</t>
  </si>
  <si>
    <t>ज्ञ्हुन23</t>
  </si>
  <si>
    <t>ज्ञ्हुन231</t>
  </si>
  <si>
    <t>ज्ञ्हुन31</t>
  </si>
  <si>
    <t>ज्ञ्हुन311</t>
  </si>
  <si>
    <t>ज्ञ्हुन32</t>
  </si>
  <si>
    <t>ज्ञ्हुन321</t>
  </si>
  <si>
    <t>ज्ञ्हुन33</t>
  </si>
  <si>
    <t>ज्ञ्हुन331</t>
  </si>
  <si>
    <t>ज्ञ्हुत1</t>
  </si>
  <si>
    <t>ज्ञ्हुत11</t>
  </si>
  <si>
    <t>ज्ञ्हुत2</t>
  </si>
  <si>
    <t>ज्ञ्हुत21</t>
  </si>
  <si>
    <t>ज्ञ्हे1</t>
  </si>
  <si>
    <t>ज्ञ्हे11</t>
  </si>
  <si>
    <t>ज्ञ्हे2</t>
  </si>
  <si>
    <t>ज्ञ्हे21</t>
  </si>
  <si>
    <t>ज्ञ्हे3</t>
  </si>
  <si>
    <t>ज्ञ्हे31</t>
  </si>
  <si>
    <t>ညှယ့်</t>
  </si>
  <si>
    <t>ज्ञ्हे³¹11</t>
  </si>
  <si>
    <t>ज्ञ्हे³¹111</t>
  </si>
  <si>
    <t>ज्ञ्हे³¹12</t>
  </si>
  <si>
    <t>ज्ञ्हे³¹121</t>
  </si>
  <si>
    <t>ज्ञ्हे³¹13</t>
  </si>
  <si>
    <t>ज्ञ्हे³¹131</t>
  </si>
  <si>
    <t>ज्ञ्हे³¹21</t>
  </si>
  <si>
    <t>ज्ञ्हे³¹211</t>
  </si>
  <si>
    <t>ज्ञ्हे³¹22</t>
  </si>
  <si>
    <t>ज्ञ्हे³¹221</t>
  </si>
  <si>
    <t>ज्ञ्हे³¹23</t>
  </si>
  <si>
    <t>ज्ञ्हे³¹231</t>
  </si>
  <si>
    <t>ज्ञ्हेत</t>
  </si>
  <si>
    <t>ज्ञ्हेत1</t>
  </si>
  <si>
    <t>ज्ञ्है1</t>
  </si>
  <si>
    <t>ज्ञ्है11</t>
  </si>
  <si>
    <t>ज्ञ्है2</t>
  </si>
  <si>
    <t>ज्ञ्है21</t>
  </si>
  <si>
    <t>ज्ञ्हैन11</t>
  </si>
  <si>
    <t>ज्ञ्हैन111</t>
  </si>
  <si>
    <t>ज्ञ्हैन12</t>
  </si>
  <si>
    <t>ज्ञ्हैन121</t>
  </si>
  <si>
    <t>ज्ञ्हैन13</t>
  </si>
  <si>
    <t>ज्ञ्हैन131</t>
  </si>
  <si>
    <t>ज्ञ्हैम1</t>
  </si>
  <si>
    <t>ज्ञ्हैम11</t>
  </si>
  <si>
    <t>ज्ञ्हैम2</t>
  </si>
  <si>
    <t>ज्ञ्हैम21</t>
  </si>
  <si>
    <t>ज्ञ्हैम3</t>
  </si>
  <si>
    <t>ज्ञ्हैम31</t>
  </si>
  <si>
    <t>ज्ञ्हो1</t>
  </si>
  <si>
    <t>ज्ञ्हो11</t>
  </si>
  <si>
    <t>ज्ञ्हो2</t>
  </si>
  <si>
    <t>ज्ञ्हो21</t>
  </si>
  <si>
    <t>ज्ञ्हो3</t>
  </si>
  <si>
    <t>ज्ञ्हो31</t>
  </si>
  <si>
    <t>ज्ञ्होन11</t>
  </si>
  <si>
    <t>ज्ञ्होन111</t>
  </si>
  <si>
    <t>ज्ञ्होन12</t>
  </si>
  <si>
    <t>ज्ञ्होन121</t>
  </si>
  <si>
    <t>ज्ञ्होन13</t>
  </si>
  <si>
    <t>ज्ञ्होन131</t>
  </si>
  <si>
    <t>ज्ञ्होन21</t>
  </si>
  <si>
    <t>ज्ञ्होन211</t>
  </si>
  <si>
    <t>ज्ञ्होन22</t>
  </si>
  <si>
    <t>ज्ञ्होन221</t>
  </si>
  <si>
    <t>ज्ञ्होन23</t>
  </si>
  <si>
    <t>ज्ञ्होन231</t>
  </si>
  <si>
    <t>ज्ञ्होन31</t>
  </si>
  <si>
    <t>ज्ञ्होन311</t>
  </si>
  <si>
    <t>ज्ञ्होन32</t>
  </si>
  <si>
    <t>ज्ञ्होन321</t>
  </si>
  <si>
    <t>ज्ञ्होन33</t>
  </si>
  <si>
    <t>ज्ञ्होन331</t>
  </si>
  <si>
    <t>ज्ञ्होट</t>
  </si>
  <si>
    <t>ज्ञ्होट1</t>
  </si>
  <si>
    <t>ज्ञ्होप</t>
  </si>
  <si>
    <t>ज्ञ्होप1</t>
  </si>
  <si>
    <t>ज्ञ्हौ1</t>
  </si>
  <si>
    <t>ज्ञ्हौ11</t>
  </si>
  <si>
    <t>ज्ञ्हौ2</t>
  </si>
  <si>
    <t>ज्ञ्हौ21</t>
  </si>
  <si>
    <t>ज्ञ्हौ3</t>
  </si>
  <si>
    <t>ज्ञ्हौ31</t>
  </si>
  <si>
    <t>ज्ञ्हौन1</t>
  </si>
  <si>
    <t>ज्ञ्हौन11</t>
  </si>
  <si>
    <t>ज्ञ्हौन2</t>
  </si>
  <si>
    <t>ज्ञ्हौन21</t>
  </si>
  <si>
    <t>ज्ञ्हौन3</t>
  </si>
  <si>
    <t>ज्ञ्हौन31</t>
  </si>
  <si>
    <t>ज्ञ्हौत</t>
  </si>
  <si>
    <t>ज्ञ्हौत1</t>
  </si>
  <si>
    <t>ज्ञ्हं11</t>
  </si>
  <si>
    <t>ज्ञ्हं111</t>
  </si>
  <si>
    <t>ज्ञ्हं12</t>
  </si>
  <si>
    <t>ज्ञ्हं121</t>
  </si>
  <si>
    <t>ज्ञ्हं13</t>
  </si>
  <si>
    <t>ज्ञ्हं131</t>
  </si>
  <si>
    <t>ज्ञ्हं21</t>
  </si>
  <si>
    <t>ज्ञ्हं211</t>
  </si>
  <si>
    <t>ज्ञ्हं22</t>
  </si>
  <si>
    <t>ज्ञ्हं221</t>
  </si>
  <si>
    <t>ज्ञ्हं23</t>
  </si>
  <si>
    <t>ज्ञ्हं231</t>
  </si>
  <si>
    <t>ज्ञ्हं31</t>
  </si>
  <si>
    <t>ज्ञ्हं311</t>
  </si>
  <si>
    <t>ज्ञ्हं32</t>
  </si>
  <si>
    <t>ज्ञ्हं321</t>
  </si>
  <si>
    <t>ज्ञ्हं4</t>
  </si>
  <si>
    <t>ज्ञ्हं41</t>
  </si>
  <si>
    <t>ज्ञ्व1</t>
  </si>
  <si>
    <t>ज्ञ्व11</t>
  </si>
  <si>
    <t>ज्ञ्वा2</t>
  </si>
  <si>
    <t>ज्ञ्वा21</t>
  </si>
  <si>
    <t>ज्ञ्वा3</t>
  </si>
  <si>
    <t>ज्ञ्वा31</t>
  </si>
  <si>
    <t>ज्ञ्वाइन1</t>
  </si>
  <si>
    <t>ज्ञ्वाइन11</t>
  </si>
  <si>
    <t>ज्ञ्वाइन2</t>
  </si>
  <si>
    <t>ज्ञ्वाइन21</t>
  </si>
  <si>
    <t>ज्ञ्वाइन3</t>
  </si>
  <si>
    <t>ज्ञ्वाइन31</t>
  </si>
  <si>
    <t>hwite/ ike</t>
  </si>
  <si>
    <t>ज्ञ्वाइ</t>
  </si>
  <si>
    <t>ज्ञ्वाइ1</t>
  </si>
  <si>
    <t>ज्ञुत12</t>
  </si>
  <si>
    <t>ज्ञुत22</t>
  </si>
  <si>
    <t>ज्ञ्वत3</t>
  </si>
  <si>
    <t>ज्ञ्वत31</t>
  </si>
  <si>
    <t>ज्ञ्वत4</t>
  </si>
  <si>
    <t>ज्ञ्वत41</t>
  </si>
  <si>
    <t>ज्ञ्वत5</t>
  </si>
  <si>
    <t>ज्ञ्वत51</t>
  </si>
  <si>
    <t>ज्ञ्वि1</t>
  </si>
  <si>
    <t>ज्ञ्वि11</t>
  </si>
  <si>
    <t>ज्ञ्वि2</t>
  </si>
  <si>
    <t>ज्ञ्वि21</t>
  </si>
  <si>
    <t>ज्ञ्वि3</t>
  </si>
  <si>
    <t>ज्ञ्वि31</t>
  </si>
  <si>
    <t>ज्ञ्विन1</t>
  </si>
  <si>
    <t>ज्ञ्विन11</t>
  </si>
  <si>
    <t>hwin21</t>
  </si>
  <si>
    <t>ज्ञ्विन2</t>
  </si>
  <si>
    <t>ज्ञ्विन21</t>
  </si>
  <si>
    <t>ညွင်္</t>
  </si>
  <si>
    <t>hwin22</t>
  </si>
  <si>
    <t>ज्ञ्विं2</t>
  </si>
  <si>
    <t>ज्ञ्विं21</t>
  </si>
  <si>
    <t>ज्ञ्विन3</t>
  </si>
  <si>
    <t>ज्ञ्विन31</t>
  </si>
  <si>
    <t>ज्ञ्वे?1</t>
  </si>
  <si>
    <t>ज्ञ्वे?11</t>
  </si>
  <si>
    <t>ज्ञ्वे?2</t>
  </si>
  <si>
    <t>ज्ञ्वे?21</t>
  </si>
  <si>
    <t>ज्ञ्वु1</t>
  </si>
  <si>
    <t>ज्ञ्वु11</t>
  </si>
  <si>
    <t>ज्ञ्वु2</t>
  </si>
  <si>
    <t>ज्ञ्वु21</t>
  </si>
  <si>
    <t>ज्ञ्वु3</t>
  </si>
  <si>
    <t>ज्ञ्वु31</t>
  </si>
  <si>
    <t>ज्ञुन112</t>
  </si>
  <si>
    <t>ज्ञुन122</t>
  </si>
  <si>
    <t>ज्ञुन132</t>
  </si>
  <si>
    <t>ज्ञुन212</t>
  </si>
  <si>
    <t>ज्ञुन222</t>
  </si>
  <si>
    <t>ज्ञुन232</t>
  </si>
  <si>
    <t>ज्ञुन312</t>
  </si>
  <si>
    <t>ज्ञुन322</t>
  </si>
  <si>
    <t>ज्ञुन332</t>
  </si>
  <si>
    <t>ज्ञुत13</t>
  </si>
  <si>
    <t>ज्ञुत23</t>
  </si>
  <si>
    <t>ज्ञ्वे1</t>
  </si>
  <si>
    <t>ज्ञ्वे11</t>
  </si>
  <si>
    <t>ज्ञ्वे2</t>
  </si>
  <si>
    <t>ज्ञ्वे21</t>
  </si>
  <si>
    <t>ज्ञ्वे3</t>
  </si>
  <si>
    <t>ज्ञ्वे31</t>
  </si>
  <si>
    <t>ညွယ့်</t>
  </si>
  <si>
    <t>ज्ञ्वे³¹11</t>
  </si>
  <si>
    <t>ज्ञ्वे³¹111</t>
  </si>
  <si>
    <t>ज्ञ्वे³¹12</t>
  </si>
  <si>
    <t>ज्ञ्वे³¹121</t>
  </si>
  <si>
    <t>ज्ञ्वे³¹13</t>
  </si>
  <si>
    <t>ज्ञ्वे³¹131</t>
  </si>
  <si>
    <t>ज्ञ्वे³¹21</t>
  </si>
  <si>
    <t>ज्ञ्वे³¹211</t>
  </si>
  <si>
    <t>ज्ञ्वे³¹22</t>
  </si>
  <si>
    <t>ज्ञ्वे³¹221</t>
  </si>
  <si>
    <t>ज्ञ्वे³¹23</t>
  </si>
  <si>
    <t>ज्ञ्वे³¹231</t>
  </si>
  <si>
    <t>ज्ञ्वेत</t>
  </si>
  <si>
    <t>ज्ञ्वेत1</t>
  </si>
  <si>
    <t>ज्ञ्वै1</t>
  </si>
  <si>
    <t>ज्ञ्वै11</t>
  </si>
  <si>
    <t>ज्ञ्वै2</t>
  </si>
  <si>
    <t>ज्ञ्वै21</t>
  </si>
  <si>
    <t>ज्ञ्वैन11</t>
  </si>
  <si>
    <t>ज्ञ्वैन111</t>
  </si>
  <si>
    <t>ज्ञ्वैन12</t>
  </si>
  <si>
    <t>ज्ञ्वैन121</t>
  </si>
  <si>
    <t>ज्ञ्वैन13</t>
  </si>
  <si>
    <t>ज्ञ्वैन131</t>
  </si>
  <si>
    <t>ज्ञ्वैम1</t>
  </si>
  <si>
    <t>ज्ञ्वैम11</t>
  </si>
  <si>
    <t>ज्ञ्वैम2</t>
  </si>
  <si>
    <t>ज्ञ्वैम21</t>
  </si>
  <si>
    <t>ज्ञ्वैम3</t>
  </si>
  <si>
    <t>ज्ञ्वैम31</t>
  </si>
  <si>
    <t>ज्ञ्वो1</t>
  </si>
  <si>
    <t>ज्ञ्वो11</t>
  </si>
  <si>
    <t>ज्ञ्वो2</t>
  </si>
  <si>
    <t>ज्ञ्वो21</t>
  </si>
  <si>
    <t>ज्ञ्वो3</t>
  </si>
  <si>
    <t>ज्ञ्वो31</t>
  </si>
  <si>
    <t>ज्ञ्वोन11</t>
  </si>
  <si>
    <t>ज्ञ्वोन111</t>
  </si>
  <si>
    <t>ज्ञ्वोन12</t>
  </si>
  <si>
    <t>ज्ञ्वोन121</t>
  </si>
  <si>
    <t>ज्ञ्वोन13</t>
  </si>
  <si>
    <t>ज्ञ्वोन131</t>
  </si>
  <si>
    <t>ज्ञ्वोन21</t>
  </si>
  <si>
    <t>ज्ञ्वोन211</t>
  </si>
  <si>
    <t>ज्ञ्वोन22</t>
  </si>
  <si>
    <t>ज्ञ्वोन221</t>
  </si>
  <si>
    <t>ज्ञ्वोन23</t>
  </si>
  <si>
    <t>ज्ञ्वोन231</t>
  </si>
  <si>
    <t>ज्ञ्वोन31</t>
  </si>
  <si>
    <t>ज्ञ्वोन311</t>
  </si>
  <si>
    <t>ज्ञ्वोन32</t>
  </si>
  <si>
    <t>ज्ञ्वोन321</t>
  </si>
  <si>
    <t>ज्ञ्वोन33</t>
  </si>
  <si>
    <t>ज्ञ्वोन331</t>
  </si>
  <si>
    <t>ज्ञ्वोट</t>
  </si>
  <si>
    <t>ज्ञ्वोट1</t>
  </si>
  <si>
    <t>ज्ञ्वोप</t>
  </si>
  <si>
    <t>ज्ञ्वोप1</t>
  </si>
  <si>
    <t>ज्ञ्वौ1</t>
  </si>
  <si>
    <t>ज्ञ्वौ11</t>
  </si>
  <si>
    <t>ज्ञ्वौ2</t>
  </si>
  <si>
    <t>ज्ञ्वौ21</t>
  </si>
  <si>
    <t>ज्ञ्वौ3</t>
  </si>
  <si>
    <t>ज्ञ्वौ31</t>
  </si>
  <si>
    <t>ज्ञ्वौन1</t>
  </si>
  <si>
    <t>ज्ञ्वौन11</t>
  </si>
  <si>
    <t>ज्ञ्वौन2</t>
  </si>
  <si>
    <t>ज्ञ्वौन21</t>
  </si>
  <si>
    <t>ज्ञ्वौन3</t>
  </si>
  <si>
    <t>ज्ञ्वौन31</t>
  </si>
  <si>
    <t>ज्ञ्वौत</t>
  </si>
  <si>
    <t>ज्ञ्वौत1</t>
  </si>
  <si>
    <t>ज्ञुन113</t>
  </si>
  <si>
    <t>ज्ञुन123</t>
  </si>
  <si>
    <t>ज्ञुन133</t>
  </si>
  <si>
    <t>ज्ञुन213</t>
  </si>
  <si>
    <t>ज्ञुन223</t>
  </si>
  <si>
    <t>ज्ञुन233</t>
  </si>
  <si>
    <t>ज्ञुन313</t>
  </si>
  <si>
    <t>ज्ञुन323</t>
  </si>
  <si>
    <t>ज्ञ्वं4</t>
  </si>
  <si>
    <t>ज्ञ्वं41</t>
  </si>
  <si>
    <t>ज्ञ्हव1</t>
  </si>
  <si>
    <t>ज्ञ्हव11</t>
  </si>
  <si>
    <t>ज्ञ्हवा2</t>
  </si>
  <si>
    <t>ज्ञ्हवा21</t>
  </si>
  <si>
    <t>ज्ञ्हवा3</t>
  </si>
  <si>
    <t>ज्ञ्हवा31</t>
  </si>
  <si>
    <t>ज्ञ्हवाइन1</t>
  </si>
  <si>
    <t>ज्ञ्हवाइन11</t>
  </si>
  <si>
    <t>ज्ञ्हवाइन2</t>
  </si>
  <si>
    <t>ज्ञ्हवाइन21</t>
  </si>
  <si>
    <t>ज्ञ्हवाइन3</t>
  </si>
  <si>
    <t>ज्ञ्हवाइन31</t>
  </si>
  <si>
    <t>ज्ञ्हवाइ</t>
  </si>
  <si>
    <t>ज्ञ्हवाइ1</t>
  </si>
  <si>
    <t>ज्ञ्हवत1</t>
  </si>
  <si>
    <t>ज्ञ्हवत11</t>
  </si>
  <si>
    <t>ज्ञ्हवत2</t>
  </si>
  <si>
    <t>ज्ञ्हवत21</t>
  </si>
  <si>
    <t>ज्ञ्हवत3</t>
  </si>
  <si>
    <t>ज्ञ्हवत31</t>
  </si>
  <si>
    <t>ज्ञ्हवत4</t>
  </si>
  <si>
    <t>ज्ञ्हवत41</t>
  </si>
  <si>
    <t>ज्ञ्हवत5</t>
  </si>
  <si>
    <t>ज्ञ्हवत51</t>
  </si>
  <si>
    <t>ज्ञ्हवि1</t>
  </si>
  <si>
    <t>ज्ञ्हवि11</t>
  </si>
  <si>
    <t>ज्ञ्हवि2</t>
  </si>
  <si>
    <t>ज्ञ्हवि21</t>
  </si>
  <si>
    <t>ज्ञ्हवि3</t>
  </si>
  <si>
    <t>ज्ञ्हवि31</t>
  </si>
  <si>
    <t>ज्ञ्हविन1</t>
  </si>
  <si>
    <t>ज्ञ्हविन11</t>
  </si>
  <si>
    <t>ज्ञ्हविन2</t>
  </si>
  <si>
    <t>ज्ञ्हविन21</t>
  </si>
  <si>
    <t>ညွှင်္</t>
  </si>
  <si>
    <t>ज्ञ्हविं2</t>
  </si>
  <si>
    <t>ज्ञ्हविं21</t>
  </si>
  <si>
    <t>ज्ञ्हविन3</t>
  </si>
  <si>
    <t>ज्ञ्हविन31</t>
  </si>
  <si>
    <t>ज्ञ्हवे?1</t>
  </si>
  <si>
    <t>ज्ञ्हवे?11</t>
  </si>
  <si>
    <t>ज्ञ्हवे?2</t>
  </si>
  <si>
    <t>ज्ञ्हवे?21</t>
  </si>
  <si>
    <t>ज्ञ्हवु1</t>
  </si>
  <si>
    <t>ज्ञ्हवु11</t>
  </si>
  <si>
    <t>ज्ञ्हवु2</t>
  </si>
  <si>
    <t>ज्ञ्हवु21</t>
  </si>
  <si>
    <t>ज्ञ्हवु3</t>
  </si>
  <si>
    <t>ज्ञ्हवु31</t>
  </si>
  <si>
    <t>ज्ञुन114</t>
  </si>
  <si>
    <t>ज्ञुन124</t>
  </si>
  <si>
    <t>ज्ञुन134</t>
  </si>
  <si>
    <t>ज्ञुन214</t>
  </si>
  <si>
    <t>ज्ञुन224</t>
  </si>
  <si>
    <t>ज्ञुन234</t>
  </si>
  <si>
    <t>ज्ञुन314</t>
  </si>
  <si>
    <t>ज्ञुन324</t>
  </si>
  <si>
    <t>ज्ञुन333</t>
  </si>
  <si>
    <t>ज्ञुत14</t>
  </si>
  <si>
    <t>ज्ञुत24</t>
  </si>
  <si>
    <t>ज्ञ्हवे1</t>
  </si>
  <si>
    <t>ज्ञ्हवे11</t>
  </si>
  <si>
    <t>ज्ञ्हवे2</t>
  </si>
  <si>
    <t>ज्ञ्हवे21</t>
  </si>
  <si>
    <t>ज्ञ्हवे3</t>
  </si>
  <si>
    <t>ज्ञ्हवे31</t>
  </si>
  <si>
    <t>ညွှယ့်</t>
  </si>
  <si>
    <t>ज्ञ्हवे³¹11</t>
  </si>
  <si>
    <t>ज्ञ्हवे³¹111</t>
  </si>
  <si>
    <t>ज्ञ्हवे³¹12</t>
  </si>
  <si>
    <t>ज्ञ्हवे³¹121</t>
  </si>
  <si>
    <t>ज्ञ्हवे³¹13</t>
  </si>
  <si>
    <t>ज्ञ्हवे³¹131</t>
  </si>
  <si>
    <t>ज्ञ्हवे³¹21</t>
  </si>
  <si>
    <t>ज्ञ्हवे³¹211</t>
  </si>
  <si>
    <t>ज्ञ्हवे³¹22</t>
  </si>
  <si>
    <t>ज्ञ्हवे³¹221</t>
  </si>
  <si>
    <t>ज्ञ्हवे³¹23</t>
  </si>
  <si>
    <t>ज्ञ्हवे³¹231</t>
  </si>
  <si>
    <t>ज्ञ्हवेत</t>
  </si>
  <si>
    <t>ज्ञ्हवेत1</t>
  </si>
  <si>
    <t>ज्ञ्हवै1</t>
  </si>
  <si>
    <t>ज्ञ्हवै11</t>
  </si>
  <si>
    <t>ज्ञ्हवै2</t>
  </si>
  <si>
    <t>ज्ञ्हवै21</t>
  </si>
  <si>
    <t>ज्ञ्हवैन11</t>
  </si>
  <si>
    <t>ज्ञ्हवैन111</t>
  </si>
  <si>
    <t>ज्ञ्हवैन12</t>
  </si>
  <si>
    <t>ज्ञ्हवैन121</t>
  </si>
  <si>
    <t>ज्ञ्हवैन13</t>
  </si>
  <si>
    <t>ज्ञ्हवैन131</t>
  </si>
  <si>
    <t>ज्ञ्हवैम1</t>
  </si>
  <si>
    <t>ज्ञ्हवैम11</t>
  </si>
  <si>
    <t>ज्ञ्हवैम2</t>
  </si>
  <si>
    <t>ज्ञ्हवैम21</t>
  </si>
  <si>
    <t>ज्ञ्हवैम3</t>
  </si>
  <si>
    <t>ज्ञ्हवैम31</t>
  </si>
  <si>
    <t>ज्ञ्हवो1</t>
  </si>
  <si>
    <t>ज्ञ्हवो11</t>
  </si>
  <si>
    <t>ज्ञ्हवो2</t>
  </si>
  <si>
    <t>ज्ञ्हवो21</t>
  </si>
  <si>
    <t>ज्ञ्हवो3</t>
  </si>
  <si>
    <t>ज्ञ्हवो31</t>
  </si>
  <si>
    <t>ज्ञ्हवोन11</t>
  </si>
  <si>
    <t>ज्ञ्हवोन111</t>
  </si>
  <si>
    <t>ज्ञ्हवोन12</t>
  </si>
  <si>
    <t>ज्ञ्हवोन121</t>
  </si>
  <si>
    <t>ज्ञ्हवोन13</t>
  </si>
  <si>
    <t>ज्ञ्हवोन131</t>
  </si>
  <si>
    <t>ज्ञ्हवोन21</t>
  </si>
  <si>
    <t>ज्ञ्हवोन211</t>
  </si>
  <si>
    <t>ज्ञ्हवोन22</t>
  </si>
  <si>
    <t>ज्ञ्हवोन221</t>
  </si>
  <si>
    <t>ज्ञ्हवोन23</t>
  </si>
  <si>
    <t>ज्ञ्हवोन231</t>
  </si>
  <si>
    <t>ज्ञ्हवोन31</t>
  </si>
  <si>
    <t>ज्ञ्हवोन311</t>
  </si>
  <si>
    <t>ज्ञ्हवोन32</t>
  </si>
  <si>
    <t>ज्ञ्हवोन321</t>
  </si>
  <si>
    <t>ज्ञ्हवोन33</t>
  </si>
  <si>
    <t>ज्ञ्हवोन331</t>
  </si>
  <si>
    <t>ज्ञ्हवोट</t>
  </si>
  <si>
    <t>ज्ञ्हवोट1</t>
  </si>
  <si>
    <t>ज्ञ्हवोप</t>
  </si>
  <si>
    <t>ज्ञ्हवोप1</t>
  </si>
  <si>
    <t>ज्ञ्हवौ1</t>
  </si>
  <si>
    <t>ज्ञ्हवौ11</t>
  </si>
  <si>
    <t>ज्ञ्हवौ2</t>
  </si>
  <si>
    <t>ज्ञ्हवौ21</t>
  </si>
  <si>
    <t>ज्ञ्हवौ3</t>
  </si>
  <si>
    <t>ज्ञ्हवौ31</t>
  </si>
  <si>
    <t>ज्ञ्हवौन1</t>
  </si>
  <si>
    <t>ज्ञ्हवौन11</t>
  </si>
  <si>
    <t>ज्ञ्हवौन2</t>
  </si>
  <si>
    <t>ज्ञ्हवौन21</t>
  </si>
  <si>
    <t>ज्ञ्हवौन3</t>
  </si>
  <si>
    <t>ज्ञ्हवौन31</t>
  </si>
  <si>
    <t>ज्ञ्हवौत</t>
  </si>
  <si>
    <t>ज्ञ्हवौत1</t>
  </si>
  <si>
    <t>ज्ञ्हवं11</t>
  </si>
  <si>
    <t>ज्ञ्हवं111</t>
  </si>
  <si>
    <t>ज्ञ्हवं12</t>
  </si>
  <si>
    <t>ज्ञ्हवं121</t>
  </si>
  <si>
    <t>ज्ञ्हवं13</t>
  </si>
  <si>
    <t>ज्ञ्हवं131</t>
  </si>
  <si>
    <t>ज्ञ्हवं21</t>
  </si>
  <si>
    <t>ज्ञ्हवं211</t>
  </si>
  <si>
    <t>ज्ञ्हवं22</t>
  </si>
  <si>
    <t>ज्ञ्हवं221</t>
  </si>
  <si>
    <t>ज्ञ्हवं23</t>
  </si>
  <si>
    <t>ज्ञ्हवं231</t>
  </si>
  <si>
    <t>ज्ञ्हवं31</t>
  </si>
  <si>
    <t>ज्ञ्हवं311</t>
  </si>
  <si>
    <t>ज्ञ्हवं32</t>
  </si>
  <si>
    <t>ज्ञ्हवं321</t>
  </si>
  <si>
    <t>ज्ञ्हवं4</t>
  </si>
  <si>
    <t>ज्ञ्हवं41</t>
  </si>
  <si>
    <t>kshya1</t>
  </si>
  <si>
    <t>थ्य13</t>
  </si>
  <si>
    <t>kshya2</t>
  </si>
  <si>
    <t>थ्या23</t>
  </si>
  <si>
    <t>kshya3</t>
  </si>
  <si>
    <t>थ्या33</t>
  </si>
  <si>
    <t>kshyine1</t>
  </si>
  <si>
    <t>थ्याइन13</t>
  </si>
  <si>
    <t>kshyine2</t>
  </si>
  <si>
    <t>थ्याइन23</t>
  </si>
  <si>
    <t>kshyine3</t>
  </si>
  <si>
    <t>थ्याइन33</t>
  </si>
  <si>
    <t>kshyite/ ike</t>
  </si>
  <si>
    <t>थ्याइ3</t>
  </si>
  <si>
    <t>kshyut1</t>
  </si>
  <si>
    <t>थ्यत13</t>
  </si>
  <si>
    <t>kshyut2</t>
  </si>
  <si>
    <t>थ्यत23</t>
  </si>
  <si>
    <t>kshyut3</t>
  </si>
  <si>
    <t>थ्यत33</t>
  </si>
  <si>
    <t>kshyut4</t>
  </si>
  <si>
    <t>थ्यत43</t>
  </si>
  <si>
    <t>kshyut5</t>
  </si>
  <si>
    <t>थ्यत53</t>
  </si>
  <si>
    <t>kshyi1</t>
  </si>
  <si>
    <t>थ्यि13</t>
  </si>
  <si>
    <t>kshyi2</t>
  </si>
  <si>
    <t>थ्यि23</t>
  </si>
  <si>
    <t>kshyi3</t>
  </si>
  <si>
    <t>थ्यि33</t>
  </si>
  <si>
    <t>kshyin1</t>
  </si>
  <si>
    <t>थ्यिन13</t>
  </si>
  <si>
    <t>kshyin21</t>
  </si>
  <si>
    <t>थ्यिन23</t>
  </si>
  <si>
    <t>သျင်္</t>
  </si>
  <si>
    <t>kshyin22</t>
  </si>
  <si>
    <t>थ्यिं23</t>
  </si>
  <si>
    <t>kshyin3</t>
  </si>
  <si>
    <t>थ्यिन33</t>
  </si>
  <si>
    <t>kshyit1</t>
  </si>
  <si>
    <t>थ्ये?13</t>
  </si>
  <si>
    <t>kshyit2</t>
  </si>
  <si>
    <t>थ्ये?23</t>
  </si>
  <si>
    <t>kshyu1</t>
  </si>
  <si>
    <t>थ्यु13</t>
  </si>
  <si>
    <t>kshyu2</t>
  </si>
  <si>
    <t>थ्यु23</t>
  </si>
  <si>
    <t>kshyu3</t>
  </si>
  <si>
    <t>थ्यु33</t>
  </si>
  <si>
    <t>kshyoon11</t>
  </si>
  <si>
    <t>थ्युन113</t>
  </si>
  <si>
    <t>kshyoon12</t>
  </si>
  <si>
    <t>थ्युन123</t>
  </si>
  <si>
    <t>kshyoon13</t>
  </si>
  <si>
    <t>थ्युन133</t>
  </si>
  <si>
    <t>kshyoon21</t>
  </si>
  <si>
    <t>थ्युन213</t>
  </si>
  <si>
    <t>kshyoon22</t>
  </si>
  <si>
    <t>थ्युन223</t>
  </si>
  <si>
    <t>kshyoon23</t>
  </si>
  <si>
    <t>थ्युन233</t>
  </si>
  <si>
    <t>kshyoon31</t>
  </si>
  <si>
    <t>थ्युन313</t>
  </si>
  <si>
    <t>kshyoon32</t>
  </si>
  <si>
    <t>थ्युन323</t>
  </si>
  <si>
    <t>kshyoon33</t>
  </si>
  <si>
    <t>थ्युन333</t>
  </si>
  <si>
    <t>kshyoot1</t>
  </si>
  <si>
    <t>थ्युत13</t>
  </si>
  <si>
    <t>kshyoot2</t>
  </si>
  <si>
    <t>थ्युत23</t>
  </si>
  <si>
    <t>kshyay1</t>
  </si>
  <si>
    <t>थ्ये13</t>
  </si>
  <si>
    <t>kshyay2</t>
  </si>
  <si>
    <t>थ्ये23</t>
  </si>
  <si>
    <t>kshyay3</t>
  </si>
  <si>
    <t>थ्ये33</t>
  </si>
  <si>
    <t>သျယ့်</t>
  </si>
  <si>
    <t>kshyeare11</t>
  </si>
  <si>
    <t>थ्ये³¹113</t>
  </si>
  <si>
    <t>kshyeare12</t>
  </si>
  <si>
    <t>थ्ये³¹123</t>
  </si>
  <si>
    <t>kshyeare13</t>
  </si>
  <si>
    <t>थ्ये³¹133</t>
  </si>
  <si>
    <t>kshyeare21</t>
  </si>
  <si>
    <t>थ्ये³¹213</t>
  </si>
  <si>
    <t>kshyeare22</t>
  </si>
  <si>
    <t>थ्ये³¹223</t>
  </si>
  <si>
    <t>kshyeare23</t>
  </si>
  <si>
    <t>थ्ये³¹233</t>
  </si>
  <si>
    <t>kshyet1</t>
  </si>
  <si>
    <t>थ्येत3</t>
  </si>
  <si>
    <t>kshyate1</t>
  </si>
  <si>
    <t>थ्यै13</t>
  </si>
  <si>
    <t>kshyate2</t>
  </si>
  <si>
    <t>थ्यै23</t>
  </si>
  <si>
    <t>kshyain1</t>
  </si>
  <si>
    <t>थ्यैन113</t>
  </si>
  <si>
    <t>kshyain2</t>
  </si>
  <si>
    <t>थ्यैन123</t>
  </si>
  <si>
    <t>kshyain3</t>
  </si>
  <si>
    <t>थ्यैन133</t>
  </si>
  <si>
    <t>kshyaim1</t>
  </si>
  <si>
    <t>थ्यैम13</t>
  </si>
  <si>
    <t>kshyaim2</t>
  </si>
  <si>
    <t>थ्यैम23</t>
  </si>
  <si>
    <t>kshyaim3</t>
  </si>
  <si>
    <t>थ्यैम33</t>
  </si>
  <si>
    <t>kshyo1</t>
  </si>
  <si>
    <t>थ्यो13</t>
  </si>
  <si>
    <t>kshyo2</t>
  </si>
  <si>
    <t>थ्यो23</t>
  </si>
  <si>
    <t>kshyo3</t>
  </si>
  <si>
    <t>थ्यो33</t>
  </si>
  <si>
    <t>kshyone11</t>
  </si>
  <si>
    <t>थ्योन113</t>
  </si>
  <si>
    <t>kshyone12</t>
  </si>
  <si>
    <t>थ्योन123</t>
  </si>
  <si>
    <t>kshyone13</t>
  </si>
  <si>
    <t>थ्योन133</t>
  </si>
  <si>
    <t>kshyone21</t>
  </si>
  <si>
    <t>थ्योन213</t>
  </si>
  <si>
    <t>kshyone22</t>
  </si>
  <si>
    <t>थ्योन223</t>
  </si>
  <si>
    <t>kshyone23</t>
  </si>
  <si>
    <t>थ्योन233</t>
  </si>
  <si>
    <t>kshyone31</t>
  </si>
  <si>
    <t>थ्योन313</t>
  </si>
  <si>
    <t>kshyone32</t>
  </si>
  <si>
    <t>थ्योन323</t>
  </si>
  <si>
    <t>kshyone33</t>
  </si>
  <si>
    <t>थ्योन333</t>
  </si>
  <si>
    <t>kshyOat</t>
  </si>
  <si>
    <t>थ्योट3</t>
  </si>
  <si>
    <t>kshyOap</t>
  </si>
  <si>
    <t>थ्योप3</t>
  </si>
  <si>
    <t>kshyau1</t>
  </si>
  <si>
    <t>थ्यौ13</t>
  </si>
  <si>
    <t>kshyau2</t>
  </si>
  <si>
    <t>थ्यौ23</t>
  </si>
  <si>
    <t>kshyau3</t>
  </si>
  <si>
    <t>थ्यौ33</t>
  </si>
  <si>
    <t>kshyoun1</t>
  </si>
  <si>
    <t>थ्यौन13</t>
  </si>
  <si>
    <t>kshyoun2</t>
  </si>
  <si>
    <t>थ्यौन23</t>
  </si>
  <si>
    <t>kshyoun3</t>
  </si>
  <si>
    <t>थ्यौन33</t>
  </si>
  <si>
    <t>kshyout</t>
  </si>
  <si>
    <t>थ्यौत3</t>
  </si>
  <si>
    <t>kshyan1</t>
  </si>
  <si>
    <t>थ्यं113</t>
  </si>
  <si>
    <t>kshyan2</t>
  </si>
  <si>
    <t>थ्यं123</t>
  </si>
  <si>
    <t>kshyan3</t>
  </si>
  <si>
    <t>थ्यं133</t>
  </si>
  <si>
    <t>kshyam1</t>
  </si>
  <si>
    <t>थ्यं213</t>
  </si>
  <si>
    <t>kshyam2</t>
  </si>
  <si>
    <t>थ्यं223</t>
  </si>
  <si>
    <t>kshyam3</t>
  </si>
  <si>
    <t>थ्यं233</t>
  </si>
  <si>
    <t>थ्यं313</t>
  </si>
  <si>
    <t>थ्यं323</t>
  </si>
  <si>
    <t>kshyam4</t>
  </si>
  <si>
    <t>थ्यं43</t>
  </si>
  <si>
    <t>थ्य14</t>
  </si>
  <si>
    <t>थ्या24</t>
  </si>
  <si>
    <t>थ्या34</t>
  </si>
  <si>
    <t>थ्याइन14</t>
  </si>
  <si>
    <t>थ्याइन24</t>
  </si>
  <si>
    <t>थ्याइन34</t>
  </si>
  <si>
    <t>थ्याइ4</t>
  </si>
  <si>
    <t>थ्यत14</t>
  </si>
  <si>
    <t>थ्यत24</t>
  </si>
  <si>
    <t>थ्यत34</t>
  </si>
  <si>
    <t>थ्यत44</t>
  </si>
  <si>
    <t>थ्यत54</t>
  </si>
  <si>
    <t>थ्यि14</t>
  </si>
  <si>
    <t>थ्यि24</t>
  </si>
  <si>
    <t>थ्यि34</t>
  </si>
  <si>
    <t>थ्यिन14</t>
  </si>
  <si>
    <t>थ्यिन24</t>
  </si>
  <si>
    <t>သြင်္</t>
  </si>
  <si>
    <t>थ्यिं24</t>
  </si>
  <si>
    <t>थ्यिन34</t>
  </si>
  <si>
    <t>थ्ये?14</t>
  </si>
  <si>
    <t>थ्ये?24</t>
  </si>
  <si>
    <t>थ्यु14</t>
  </si>
  <si>
    <t>थ्यु24</t>
  </si>
  <si>
    <t>थ्यु34</t>
  </si>
  <si>
    <t>थ्युन114</t>
  </si>
  <si>
    <t>थ्युन124</t>
  </si>
  <si>
    <t>थ्युन134</t>
  </si>
  <si>
    <t>थ्युन214</t>
  </si>
  <si>
    <t>थ्युन224</t>
  </si>
  <si>
    <t>थ्युन234</t>
  </si>
  <si>
    <t>थ्युन314</t>
  </si>
  <si>
    <t>थ्युन324</t>
  </si>
  <si>
    <t>थ्युन334</t>
  </si>
  <si>
    <t>थ्युत14</t>
  </si>
  <si>
    <t>थ्युत24</t>
  </si>
  <si>
    <t>थ्ये14</t>
  </si>
  <si>
    <t>थ्ये24</t>
  </si>
  <si>
    <t>थ्ये34</t>
  </si>
  <si>
    <t>သြယ့်</t>
  </si>
  <si>
    <t>थ्ये³¹114</t>
  </si>
  <si>
    <t>थ्ये³¹124</t>
  </si>
  <si>
    <t>थ्ये³¹134</t>
  </si>
  <si>
    <t>थ्ये³¹214</t>
  </si>
  <si>
    <t>थ्ये³¹224</t>
  </si>
  <si>
    <t>थ्ये³¹234</t>
  </si>
  <si>
    <t>थ्येत4</t>
  </si>
  <si>
    <t>थ्यै14</t>
  </si>
  <si>
    <t>थ्यै24</t>
  </si>
  <si>
    <t>थ्यैन114</t>
  </si>
  <si>
    <t>थ्यैन124</t>
  </si>
  <si>
    <t>थ्यैन134</t>
  </si>
  <si>
    <t>थ्यैम14</t>
  </si>
  <si>
    <t>थ्यैम24</t>
  </si>
  <si>
    <t>थ्यैम34</t>
  </si>
  <si>
    <t>थ्यो14</t>
  </si>
  <si>
    <t>थ्यो24</t>
  </si>
  <si>
    <t>थ्यो34</t>
  </si>
  <si>
    <t>थ्योन114</t>
  </si>
  <si>
    <t>थ्योन124</t>
  </si>
  <si>
    <t>थ्योन134</t>
  </si>
  <si>
    <t>थ्योन214</t>
  </si>
  <si>
    <t>थ्योन224</t>
  </si>
  <si>
    <t>थ्योन234</t>
  </si>
  <si>
    <t>थ्योन314</t>
  </si>
  <si>
    <t>थ्योन324</t>
  </si>
  <si>
    <t>थ्योन334</t>
  </si>
  <si>
    <t>थ्योट4</t>
  </si>
  <si>
    <t>थ्योप4</t>
  </si>
  <si>
    <t>थ्यौ14</t>
  </si>
  <si>
    <t>थ्यौ24</t>
  </si>
  <si>
    <t>थ्यौ34</t>
  </si>
  <si>
    <t>थ्यौन14</t>
  </si>
  <si>
    <t>थ्यौन24</t>
  </si>
  <si>
    <t>थ्यौन34</t>
  </si>
  <si>
    <t>थ्यौत4</t>
  </si>
  <si>
    <t>थ्यं114</t>
  </si>
  <si>
    <t>थ्यं124</t>
  </si>
  <si>
    <t>थ्यं134</t>
  </si>
  <si>
    <t>थ्यं214</t>
  </si>
  <si>
    <t>थ्यं224</t>
  </si>
  <si>
    <t>थ्यं234</t>
  </si>
  <si>
    <t>थ्यं314</t>
  </si>
  <si>
    <t>थ्यं324</t>
  </si>
  <si>
    <t>Combine_instance1</t>
  </si>
  <si>
    <t>Combine_instance2</t>
  </si>
  <si>
    <t>English</t>
  </si>
  <si>
    <t>Marathi</t>
  </si>
  <si>
    <t>क1</t>
  </si>
  <si>
    <t>क11</t>
  </si>
  <si>
    <t>ग1</t>
  </si>
  <si>
    <t>ग11</t>
  </si>
  <si>
    <t>a1</t>
  </si>
  <si>
    <t>अ1</t>
  </si>
  <si>
    <t>◌</t>
  </si>
  <si>
    <t>का21</t>
  </si>
  <si>
    <t>गा21</t>
  </si>
  <si>
    <t>a2</t>
  </si>
  <si>
    <t>ा2</t>
  </si>
  <si>
    <t>ာ</t>
  </si>
  <si>
    <t>का31</t>
  </si>
  <si>
    <t>गा31</t>
  </si>
  <si>
    <t>a3</t>
  </si>
  <si>
    <t>ा3</t>
  </si>
  <si>
    <t>ား</t>
  </si>
  <si>
    <t>काइन11</t>
  </si>
  <si>
    <t>गाइन11</t>
  </si>
  <si>
    <t>ine1</t>
  </si>
  <si>
    <t>ाइन1</t>
  </si>
  <si>
    <t>ိုင့်</t>
  </si>
  <si>
    <t>काइन21</t>
  </si>
  <si>
    <t>गाइन21</t>
  </si>
  <si>
    <t>ine2</t>
  </si>
  <si>
    <t>ाइन2</t>
  </si>
  <si>
    <t>ိုင်</t>
  </si>
  <si>
    <t>काइन31</t>
  </si>
  <si>
    <t>गाइन31</t>
  </si>
  <si>
    <t>ine3</t>
  </si>
  <si>
    <t>ाइन3</t>
  </si>
  <si>
    <t>ိုင်း</t>
  </si>
  <si>
    <t>काइ</t>
  </si>
  <si>
    <t>गाइ</t>
  </si>
  <si>
    <t>ite/ ike</t>
  </si>
  <si>
    <t>ाइ</t>
  </si>
  <si>
    <t>ိုက်</t>
  </si>
  <si>
    <t>कत11</t>
  </si>
  <si>
    <t>गत11</t>
  </si>
  <si>
    <t>ut1</t>
  </si>
  <si>
    <t>त1</t>
  </si>
  <si>
    <t>တ်</t>
  </si>
  <si>
    <t>कत21</t>
  </si>
  <si>
    <t>गत21</t>
  </si>
  <si>
    <t>ut2</t>
  </si>
  <si>
    <t>त2</t>
  </si>
  <si>
    <t>ပ်</t>
  </si>
  <si>
    <t>कत31</t>
  </si>
  <si>
    <t>गत31</t>
  </si>
  <si>
    <t>ut3</t>
  </si>
  <si>
    <t>त3</t>
  </si>
  <si>
    <t>ဒ်</t>
  </si>
  <si>
    <t>कत41</t>
  </si>
  <si>
    <t>गत41</t>
  </si>
  <si>
    <t>ut4</t>
  </si>
  <si>
    <t>त4</t>
  </si>
  <si>
    <t>ာတ်</t>
  </si>
  <si>
    <t>कत51</t>
  </si>
  <si>
    <t>गत51</t>
  </si>
  <si>
    <t>ut5</t>
  </si>
  <si>
    <t>त5</t>
  </si>
  <si>
    <t>ာသ်</t>
  </si>
  <si>
    <t>कि11</t>
  </si>
  <si>
    <t>गि11</t>
  </si>
  <si>
    <t>i1</t>
  </si>
  <si>
    <t>ि1</t>
  </si>
  <si>
    <t>ိ</t>
  </si>
  <si>
    <t>कि21</t>
  </si>
  <si>
    <t>गि21</t>
  </si>
  <si>
    <t>i2</t>
  </si>
  <si>
    <t>ि2</t>
  </si>
  <si>
    <t>ီ</t>
  </si>
  <si>
    <t>कि31</t>
  </si>
  <si>
    <t>गि31</t>
  </si>
  <si>
    <t>i3</t>
  </si>
  <si>
    <t>ि3</t>
  </si>
  <si>
    <t>ီး</t>
  </si>
  <si>
    <t>किन11</t>
  </si>
  <si>
    <t>गिन11</t>
  </si>
  <si>
    <t>in1</t>
  </si>
  <si>
    <t>िन1</t>
  </si>
  <si>
    <t>င့်</t>
  </si>
  <si>
    <t>किन21</t>
  </si>
  <si>
    <t>गिन21</t>
  </si>
  <si>
    <t>in21</t>
  </si>
  <si>
    <t>इन21</t>
  </si>
  <si>
    <t>िन2</t>
  </si>
  <si>
    <t>င်</t>
  </si>
  <si>
    <t>ကင်္</t>
  </si>
  <si>
    <t>किं2</t>
  </si>
  <si>
    <t>किं21</t>
  </si>
  <si>
    <t>गिं2</t>
  </si>
  <si>
    <t>गिं21</t>
  </si>
  <si>
    <t>in22</t>
  </si>
  <si>
    <t>इन22</t>
  </si>
  <si>
    <t>िं2</t>
  </si>
  <si>
    <t>င်္</t>
  </si>
  <si>
    <t>किन31</t>
  </si>
  <si>
    <t>गिन31</t>
  </si>
  <si>
    <t>in3</t>
  </si>
  <si>
    <t>िन3</t>
  </si>
  <si>
    <t>င်း</t>
  </si>
  <si>
    <t>के?1</t>
  </si>
  <si>
    <t>के?11</t>
  </si>
  <si>
    <t>गे?1</t>
  </si>
  <si>
    <t>गे?11</t>
  </si>
  <si>
    <t>it1</t>
  </si>
  <si>
    <t>ए?1</t>
  </si>
  <si>
    <t>े?1</t>
  </si>
  <si>
    <t>ေတ်</t>
  </si>
  <si>
    <t>के?2</t>
  </si>
  <si>
    <t>के?21</t>
  </si>
  <si>
    <t>गे?2</t>
  </si>
  <si>
    <t>गे?21</t>
  </si>
  <si>
    <t>it2</t>
  </si>
  <si>
    <t>ए?2</t>
  </si>
  <si>
    <t>े?2</t>
  </si>
  <si>
    <t>စ်</t>
  </si>
  <si>
    <t>कु11</t>
  </si>
  <si>
    <t>गु11</t>
  </si>
  <si>
    <t>u1</t>
  </si>
  <si>
    <t>ु1</t>
  </si>
  <si>
    <t>ု</t>
  </si>
  <si>
    <t>कु21</t>
  </si>
  <si>
    <t>गु21</t>
  </si>
  <si>
    <t>u2</t>
  </si>
  <si>
    <t>ु2</t>
  </si>
  <si>
    <t>ူ</t>
  </si>
  <si>
    <t>कु31</t>
  </si>
  <si>
    <t>गु31</t>
  </si>
  <si>
    <t>u3</t>
  </si>
  <si>
    <t>ु3</t>
  </si>
  <si>
    <t>ူး</t>
  </si>
  <si>
    <t>oon11</t>
  </si>
  <si>
    <t>ुन11</t>
  </si>
  <si>
    <t>ွန့်</t>
  </si>
  <si>
    <t>oon12</t>
  </si>
  <si>
    <t>ुन12</t>
  </si>
  <si>
    <t>ွန်</t>
  </si>
  <si>
    <t>oon13</t>
  </si>
  <si>
    <t>ुन13</t>
  </si>
  <si>
    <t>ွန်း</t>
  </si>
  <si>
    <t>oon21</t>
  </si>
  <si>
    <t>ुन21</t>
  </si>
  <si>
    <t>ွမ့်</t>
  </si>
  <si>
    <t>oon22</t>
  </si>
  <si>
    <t>ुन22</t>
  </si>
  <si>
    <t>ွမ်</t>
  </si>
  <si>
    <t>oon23</t>
  </si>
  <si>
    <t>ुन23</t>
  </si>
  <si>
    <t>ွမ်း</t>
  </si>
  <si>
    <t>oon31</t>
  </si>
  <si>
    <t>ुन31</t>
  </si>
  <si>
    <t>ွံ့</t>
  </si>
  <si>
    <t>oon32</t>
  </si>
  <si>
    <t>ुन32</t>
  </si>
  <si>
    <t>ွံ</t>
  </si>
  <si>
    <t>oon33</t>
  </si>
  <si>
    <t>ुन33</t>
  </si>
  <si>
    <t>ွံး</t>
  </si>
  <si>
    <t>oot1</t>
  </si>
  <si>
    <t>ुत1</t>
  </si>
  <si>
    <t>ွတ်</t>
  </si>
  <si>
    <t>oot2</t>
  </si>
  <si>
    <t>ुत2</t>
  </si>
  <si>
    <t>ွပ်</t>
  </si>
  <si>
    <t>के11</t>
  </si>
  <si>
    <t>गे11</t>
  </si>
  <si>
    <t>ay1</t>
  </si>
  <si>
    <t>े1</t>
  </si>
  <si>
    <t>ေ့</t>
  </si>
  <si>
    <t>के21</t>
  </si>
  <si>
    <t>गे21</t>
  </si>
  <si>
    <t>ay2</t>
  </si>
  <si>
    <t>े2</t>
  </si>
  <si>
    <t>ေ</t>
  </si>
  <si>
    <t>के31</t>
  </si>
  <si>
    <t>गे31</t>
  </si>
  <si>
    <t>े3</t>
  </si>
  <si>
    <t>ေး</t>
  </si>
  <si>
    <t>ကယ့်</t>
  </si>
  <si>
    <t>के³¹111</t>
  </si>
  <si>
    <t>गे³¹111</t>
  </si>
  <si>
    <t>eare11</t>
  </si>
  <si>
    <t>े³¹11</t>
  </si>
  <si>
    <t>ယ့်</t>
  </si>
  <si>
    <t>के³¹121</t>
  </si>
  <si>
    <t>गे³¹121</t>
  </si>
  <si>
    <t>eare12</t>
  </si>
  <si>
    <t>े³¹12</t>
  </si>
  <si>
    <t>ယ်</t>
  </si>
  <si>
    <t>के³¹131</t>
  </si>
  <si>
    <t>गे³¹131</t>
  </si>
  <si>
    <t>eare13</t>
  </si>
  <si>
    <t>े³¹13</t>
  </si>
  <si>
    <t>ဲ</t>
  </si>
  <si>
    <t>के³¹211</t>
  </si>
  <si>
    <t>गे³¹211</t>
  </si>
  <si>
    <t>eare21</t>
  </si>
  <si>
    <t>े³¹21</t>
  </si>
  <si>
    <t>ည့်</t>
  </si>
  <si>
    <t>के³¹221</t>
  </si>
  <si>
    <t>गे³¹221</t>
  </si>
  <si>
    <t>eare22</t>
  </si>
  <si>
    <t>े³¹22</t>
  </si>
  <si>
    <t>ည်</t>
  </si>
  <si>
    <t>के³¹231</t>
  </si>
  <si>
    <t>गे³¹231</t>
  </si>
  <si>
    <t>eare23</t>
  </si>
  <si>
    <t>े³¹23</t>
  </si>
  <si>
    <t>ည်း</t>
  </si>
  <si>
    <t>केत1</t>
  </si>
  <si>
    <t>गेत1</t>
  </si>
  <si>
    <t>et1</t>
  </si>
  <si>
    <t>ेत</t>
  </si>
  <si>
    <t>က်</t>
  </si>
  <si>
    <t>कै11</t>
  </si>
  <si>
    <t>गै11</t>
  </si>
  <si>
    <t>ate1</t>
  </si>
  <si>
    <t>ै1</t>
  </si>
  <si>
    <t>ိတ်</t>
  </si>
  <si>
    <t>कै21</t>
  </si>
  <si>
    <t>गै21</t>
  </si>
  <si>
    <t>ate2</t>
  </si>
  <si>
    <t>ै2</t>
  </si>
  <si>
    <t>ိပ်</t>
  </si>
  <si>
    <t>कैन111</t>
  </si>
  <si>
    <t>गैन111</t>
  </si>
  <si>
    <t>ैन11</t>
  </si>
  <si>
    <t>ိန့်</t>
  </si>
  <si>
    <t>कैन121</t>
  </si>
  <si>
    <t>गैन121</t>
  </si>
  <si>
    <t>ैन12</t>
  </si>
  <si>
    <t>ိန်</t>
  </si>
  <si>
    <t>कैन131</t>
  </si>
  <si>
    <t>गैन131</t>
  </si>
  <si>
    <t>ैन13</t>
  </si>
  <si>
    <t>ိန်း</t>
  </si>
  <si>
    <t>कैम11</t>
  </si>
  <si>
    <t>गैम11</t>
  </si>
  <si>
    <t>aim1</t>
  </si>
  <si>
    <t>ैम1</t>
  </si>
  <si>
    <t>ိမ့်</t>
  </si>
  <si>
    <t>कैम21</t>
  </si>
  <si>
    <t>गैम21</t>
  </si>
  <si>
    <t>aim2</t>
  </si>
  <si>
    <t>ैम2</t>
  </si>
  <si>
    <t>ိမ်</t>
  </si>
  <si>
    <t>कैम31</t>
  </si>
  <si>
    <t>गैम31</t>
  </si>
  <si>
    <t>aim3</t>
  </si>
  <si>
    <t>ैम3</t>
  </si>
  <si>
    <t>ိမ်း</t>
  </si>
  <si>
    <t>को11</t>
  </si>
  <si>
    <t>गो11</t>
  </si>
  <si>
    <t>o1</t>
  </si>
  <si>
    <t>ो1</t>
  </si>
  <si>
    <t>ို့</t>
  </si>
  <si>
    <t>को21</t>
  </si>
  <si>
    <t>गो21</t>
  </si>
  <si>
    <t>ो2</t>
  </si>
  <si>
    <t>ို</t>
  </si>
  <si>
    <t>को31</t>
  </si>
  <si>
    <t>गो31</t>
  </si>
  <si>
    <t>o3</t>
  </si>
  <si>
    <t>ो3</t>
  </si>
  <si>
    <t>ိုး</t>
  </si>
  <si>
    <t>कोन111</t>
  </si>
  <si>
    <t>गोन111</t>
  </si>
  <si>
    <t>one11</t>
  </si>
  <si>
    <t>ोन11</t>
  </si>
  <si>
    <t>ုန့်</t>
  </si>
  <si>
    <t>कोन121</t>
  </si>
  <si>
    <t>गोन121</t>
  </si>
  <si>
    <t>one12</t>
  </si>
  <si>
    <t>ोन12</t>
  </si>
  <si>
    <t>ုန်</t>
  </si>
  <si>
    <t>कोन131</t>
  </si>
  <si>
    <t>गोन131</t>
  </si>
  <si>
    <t>one13</t>
  </si>
  <si>
    <t>ोन13</t>
  </si>
  <si>
    <t>ုန်း</t>
  </si>
  <si>
    <t>कोन211</t>
  </si>
  <si>
    <t>गोन211</t>
  </si>
  <si>
    <t>one21</t>
  </si>
  <si>
    <t>ोन21</t>
  </si>
  <si>
    <t>ုံ့</t>
  </si>
  <si>
    <t>कोन221</t>
  </si>
  <si>
    <t>गोन221</t>
  </si>
  <si>
    <t>one22</t>
  </si>
  <si>
    <t>ोन22</t>
  </si>
  <si>
    <t>ုံ</t>
  </si>
  <si>
    <t>कोन231</t>
  </si>
  <si>
    <t>गोन231</t>
  </si>
  <si>
    <t>one23</t>
  </si>
  <si>
    <t>ोन23</t>
  </si>
  <si>
    <t>ုံး</t>
  </si>
  <si>
    <t>कोन311</t>
  </si>
  <si>
    <t>गोन311</t>
  </si>
  <si>
    <t>one31</t>
  </si>
  <si>
    <t>ोन31</t>
  </si>
  <si>
    <t>ုဏ့်</t>
  </si>
  <si>
    <t>कोन321</t>
  </si>
  <si>
    <t>गोन321</t>
  </si>
  <si>
    <t>one32</t>
  </si>
  <si>
    <t>ोन32</t>
  </si>
  <si>
    <t>ုဏ်</t>
  </si>
  <si>
    <t>कोन331</t>
  </si>
  <si>
    <t>गोन331</t>
  </si>
  <si>
    <t>one33</t>
  </si>
  <si>
    <t>ोन33</t>
  </si>
  <si>
    <t>ုဏ်း</t>
  </si>
  <si>
    <t>कोट1</t>
  </si>
  <si>
    <t>गोट1</t>
  </si>
  <si>
    <t>Oat</t>
  </si>
  <si>
    <t>ोट</t>
  </si>
  <si>
    <t>ုတ်</t>
  </si>
  <si>
    <t>कोप1</t>
  </si>
  <si>
    <t>गोप1</t>
  </si>
  <si>
    <t>Oap</t>
  </si>
  <si>
    <t>ोप</t>
  </si>
  <si>
    <t>ုပ်</t>
  </si>
  <si>
    <t>कौ11</t>
  </si>
  <si>
    <t>गौ11</t>
  </si>
  <si>
    <t>ौ1</t>
  </si>
  <si>
    <t>ော့</t>
  </si>
  <si>
    <t>कौ21</t>
  </si>
  <si>
    <t>गौ21</t>
  </si>
  <si>
    <t>ौ2</t>
  </si>
  <si>
    <t>ော်</t>
  </si>
  <si>
    <t>कौ31</t>
  </si>
  <si>
    <t>गौ31</t>
  </si>
  <si>
    <t>ौ3</t>
  </si>
  <si>
    <t>ော</t>
  </si>
  <si>
    <t>कौन11</t>
  </si>
  <si>
    <t>गौन11</t>
  </si>
  <si>
    <t>oun1</t>
  </si>
  <si>
    <t>ौन1</t>
  </si>
  <si>
    <t>ောင့်</t>
  </si>
  <si>
    <t>कौन21</t>
  </si>
  <si>
    <t>गौन21</t>
  </si>
  <si>
    <t>oun2</t>
  </si>
  <si>
    <t>ौन2</t>
  </si>
  <si>
    <t>ောင်</t>
  </si>
  <si>
    <t>कौन31</t>
  </si>
  <si>
    <t>गौन31</t>
  </si>
  <si>
    <t>oun3</t>
  </si>
  <si>
    <t>ौन3</t>
  </si>
  <si>
    <t>ောင်း</t>
  </si>
  <si>
    <t>कौत1</t>
  </si>
  <si>
    <t>गौत1</t>
  </si>
  <si>
    <t>out</t>
  </si>
  <si>
    <t>ौत</t>
  </si>
  <si>
    <t>ောက်</t>
  </si>
  <si>
    <t>कं111</t>
  </si>
  <si>
    <t>गं111</t>
  </si>
  <si>
    <t>an1</t>
  </si>
  <si>
    <t>ं11</t>
  </si>
  <si>
    <t>န့်</t>
  </si>
  <si>
    <t>कं121</t>
  </si>
  <si>
    <t>गं121</t>
  </si>
  <si>
    <t>an2</t>
  </si>
  <si>
    <t>ं12</t>
  </si>
  <si>
    <t>န်</t>
  </si>
  <si>
    <t>कं131</t>
  </si>
  <si>
    <t>गं131</t>
  </si>
  <si>
    <t>an3</t>
  </si>
  <si>
    <t>ं13</t>
  </si>
  <si>
    <t>န်း</t>
  </si>
  <si>
    <t>कं211</t>
  </si>
  <si>
    <t>गं211</t>
  </si>
  <si>
    <t>am1</t>
  </si>
  <si>
    <t>ं21</t>
  </si>
  <si>
    <t>မ့်</t>
  </si>
  <si>
    <t>कं221</t>
  </si>
  <si>
    <t>गं221</t>
  </si>
  <si>
    <t>am2</t>
  </si>
  <si>
    <t>ं22</t>
  </si>
  <si>
    <t>မ်</t>
  </si>
  <si>
    <t>कं231</t>
  </si>
  <si>
    <t>गं231</t>
  </si>
  <si>
    <t>am3</t>
  </si>
  <si>
    <t>ं23</t>
  </si>
  <si>
    <t>မ်း</t>
  </si>
  <si>
    <t>कं311</t>
  </si>
  <si>
    <t>गं311</t>
  </si>
  <si>
    <t>ं31</t>
  </si>
  <si>
    <t>ံ့</t>
  </si>
  <si>
    <t>कं321</t>
  </si>
  <si>
    <t>गं321</t>
  </si>
  <si>
    <t>ं32</t>
  </si>
  <si>
    <t>ံ</t>
  </si>
  <si>
    <t>कं41</t>
  </si>
  <si>
    <t>गं41</t>
  </si>
  <si>
    <t>am4</t>
  </si>
  <si>
    <t>ं4</t>
  </si>
  <si>
    <t>ဏ်</t>
  </si>
  <si>
    <t>ख1</t>
  </si>
  <si>
    <t>ख11</t>
  </si>
  <si>
    <t>खा21</t>
  </si>
  <si>
    <t>खा31</t>
  </si>
  <si>
    <t>खाइन11</t>
  </si>
  <si>
    <t>खाइन21</t>
  </si>
  <si>
    <t>खाइन31</t>
  </si>
  <si>
    <t>खाइ</t>
  </si>
  <si>
    <t>खत11</t>
  </si>
  <si>
    <t>खत21</t>
  </si>
  <si>
    <t>खत31</t>
  </si>
  <si>
    <t>खत41</t>
  </si>
  <si>
    <t>खत51</t>
  </si>
  <si>
    <t>खि11</t>
  </si>
  <si>
    <t>खि21</t>
  </si>
  <si>
    <t>खि31</t>
  </si>
  <si>
    <t>खिन11</t>
  </si>
  <si>
    <t>खिन21</t>
  </si>
  <si>
    <t>ခင်္</t>
  </si>
  <si>
    <t>खिं2</t>
  </si>
  <si>
    <t>खिं21</t>
  </si>
  <si>
    <t>खिन31</t>
  </si>
  <si>
    <t>खे?1</t>
  </si>
  <si>
    <t>खे?11</t>
  </si>
  <si>
    <t>खे?2</t>
  </si>
  <si>
    <t>खे?21</t>
  </si>
  <si>
    <t>खु11</t>
  </si>
  <si>
    <t>खु21</t>
  </si>
  <si>
    <t>खु31</t>
  </si>
  <si>
    <t>खे11</t>
  </si>
  <si>
    <t>खे21</t>
  </si>
  <si>
    <t>खे31</t>
  </si>
  <si>
    <t>ခယ့်</t>
  </si>
  <si>
    <t>खे³¹111</t>
  </si>
  <si>
    <t>खे³¹121</t>
  </si>
  <si>
    <t>खे³¹131</t>
  </si>
  <si>
    <t>खे³¹211</t>
  </si>
  <si>
    <t>खे³¹221</t>
  </si>
  <si>
    <t>खे³¹231</t>
  </si>
  <si>
    <t>खेत1</t>
  </si>
  <si>
    <t>खै11</t>
  </si>
  <si>
    <t>खै21</t>
  </si>
  <si>
    <t>खैन111</t>
  </si>
  <si>
    <t>खैन121</t>
  </si>
  <si>
    <t>खैन131</t>
  </si>
  <si>
    <t>खैम11</t>
  </si>
  <si>
    <t>खैम21</t>
  </si>
  <si>
    <t>खैम31</t>
  </si>
  <si>
    <t>खो11</t>
  </si>
  <si>
    <t>खो21</t>
  </si>
  <si>
    <t>खो31</t>
  </si>
  <si>
    <t>खोन111</t>
  </si>
  <si>
    <t>खोन121</t>
  </si>
  <si>
    <t>खोन131</t>
  </si>
  <si>
    <t>खोन211</t>
  </si>
  <si>
    <t>खोन221</t>
  </si>
  <si>
    <t>खोन231</t>
  </si>
  <si>
    <t>खोन311</t>
  </si>
  <si>
    <t>खोन321</t>
  </si>
  <si>
    <t>खोन331</t>
  </si>
  <si>
    <t>खोट1</t>
  </si>
  <si>
    <t>खोप1</t>
  </si>
  <si>
    <t>खौ11</t>
  </si>
  <si>
    <t>खौ21</t>
  </si>
  <si>
    <t>खौ31</t>
  </si>
  <si>
    <t>खौन11</t>
  </si>
  <si>
    <t>खौन21</t>
  </si>
  <si>
    <t>खौन31</t>
  </si>
  <si>
    <t>खौत1</t>
  </si>
  <si>
    <t>खं111</t>
  </si>
  <si>
    <t>खं121</t>
  </si>
  <si>
    <t>खं131</t>
  </si>
  <si>
    <t>खं211</t>
  </si>
  <si>
    <t>खं221</t>
  </si>
  <si>
    <t>खं231</t>
  </si>
  <si>
    <t>खं311</t>
  </si>
  <si>
    <t>खं321</t>
  </si>
  <si>
    <t>खं41</t>
  </si>
  <si>
    <t>ग12</t>
  </si>
  <si>
    <t>गा22</t>
  </si>
  <si>
    <t>गा32</t>
  </si>
  <si>
    <t>गाइन12</t>
  </si>
  <si>
    <t>गाइन22</t>
  </si>
  <si>
    <t>गाइन32</t>
  </si>
  <si>
    <t>गत12</t>
  </si>
  <si>
    <t>गत22</t>
  </si>
  <si>
    <t>गत32</t>
  </si>
  <si>
    <t>गत42</t>
  </si>
  <si>
    <t>गत52</t>
  </si>
  <si>
    <t>गि12</t>
  </si>
  <si>
    <t>गि22</t>
  </si>
  <si>
    <t>गि32</t>
  </si>
  <si>
    <t>गिन12</t>
  </si>
  <si>
    <t>गिन22</t>
  </si>
  <si>
    <t>ဂင်္</t>
  </si>
  <si>
    <t>गिं22</t>
  </si>
  <si>
    <t>गिन32</t>
  </si>
  <si>
    <t>गे?12</t>
  </si>
  <si>
    <t>गे?22</t>
  </si>
  <si>
    <t>गु12</t>
  </si>
  <si>
    <t>गु22</t>
  </si>
  <si>
    <t>गु32</t>
  </si>
  <si>
    <t>गे12</t>
  </si>
  <si>
    <t>गे22</t>
  </si>
  <si>
    <t>गे32</t>
  </si>
  <si>
    <t>ဂယ့်</t>
  </si>
  <si>
    <t>गे³¹112</t>
  </si>
  <si>
    <t>गे³¹122</t>
  </si>
  <si>
    <t>गे³¹132</t>
  </si>
  <si>
    <t>गे³¹212</t>
  </si>
  <si>
    <t>गे³¹222</t>
  </si>
  <si>
    <t>गे³¹232</t>
  </si>
  <si>
    <t>गेत2</t>
  </si>
  <si>
    <t>गै12</t>
  </si>
  <si>
    <t>गै22</t>
  </si>
  <si>
    <t>गैन112</t>
  </si>
  <si>
    <t>गैन122</t>
  </si>
  <si>
    <t>गैन132</t>
  </si>
  <si>
    <t>गैम12</t>
  </si>
  <si>
    <t>गैम22</t>
  </si>
  <si>
    <t>गैम32</t>
  </si>
  <si>
    <t>गो12</t>
  </si>
  <si>
    <t>गो22</t>
  </si>
  <si>
    <t>गो32</t>
  </si>
  <si>
    <t>गोन112</t>
  </si>
  <si>
    <t>गोन122</t>
  </si>
  <si>
    <t>गोन132</t>
  </si>
  <si>
    <t>गोन212</t>
  </si>
  <si>
    <t>गोन222</t>
  </si>
  <si>
    <t>गोन232</t>
  </si>
  <si>
    <t>गोन312</t>
  </si>
  <si>
    <t>गोन322</t>
  </si>
  <si>
    <t>गोन332</t>
  </si>
  <si>
    <t>गोट2</t>
  </si>
  <si>
    <t>गोप2</t>
  </si>
  <si>
    <t>गौ12</t>
  </si>
  <si>
    <t>गौ22</t>
  </si>
  <si>
    <t>गौ32</t>
  </si>
  <si>
    <t>गौन12</t>
  </si>
  <si>
    <t>गौन22</t>
  </si>
  <si>
    <t>गौन32</t>
  </si>
  <si>
    <t>गौत2</t>
  </si>
  <si>
    <t>गं112</t>
  </si>
  <si>
    <t>गं122</t>
  </si>
  <si>
    <t>गं132</t>
  </si>
  <si>
    <t>गं212</t>
  </si>
  <si>
    <t>गं222</t>
  </si>
  <si>
    <t>गं232</t>
  </si>
  <si>
    <t>गं312</t>
  </si>
  <si>
    <t>गं322</t>
  </si>
  <si>
    <t>गं42</t>
  </si>
  <si>
    <t>घ1</t>
  </si>
  <si>
    <t>घ11</t>
  </si>
  <si>
    <t>घा21</t>
  </si>
  <si>
    <t>घा31</t>
  </si>
  <si>
    <t>घाइन11</t>
  </si>
  <si>
    <t>घाइन21</t>
  </si>
  <si>
    <t>घाइन31</t>
  </si>
  <si>
    <t>घाइ</t>
  </si>
  <si>
    <t>घत11</t>
  </si>
  <si>
    <t>घत21</t>
  </si>
  <si>
    <t>घत31</t>
  </si>
  <si>
    <t>घत41</t>
  </si>
  <si>
    <t>घत51</t>
  </si>
  <si>
    <t>घि11</t>
  </si>
  <si>
    <t>घि21</t>
  </si>
  <si>
    <t>घि31</t>
  </si>
  <si>
    <t>घिन11</t>
  </si>
  <si>
    <t>घिन21</t>
  </si>
  <si>
    <t>ဃင်္</t>
  </si>
  <si>
    <t>घिं2</t>
  </si>
  <si>
    <t>घिं21</t>
  </si>
  <si>
    <t>घिन31</t>
  </si>
  <si>
    <t>घे?1</t>
  </si>
  <si>
    <t>घे?11</t>
  </si>
  <si>
    <t>घे?2</t>
  </si>
  <si>
    <t>घे?21</t>
  </si>
  <si>
    <t>घु11</t>
  </si>
  <si>
    <t>घु21</t>
  </si>
  <si>
    <t>घु31</t>
  </si>
  <si>
    <t>घे11</t>
  </si>
  <si>
    <t>घे21</t>
  </si>
  <si>
    <t>घे31</t>
  </si>
  <si>
    <t>ဃယ့်</t>
  </si>
  <si>
    <t>घे³¹111</t>
  </si>
  <si>
    <t>घे³¹121</t>
  </si>
  <si>
    <t>घे³¹131</t>
  </si>
  <si>
    <t>घे³¹211</t>
  </si>
  <si>
    <t>घे³¹221</t>
  </si>
  <si>
    <t>घे³¹231</t>
  </si>
  <si>
    <t>घेत1</t>
  </si>
  <si>
    <t>घै11</t>
  </si>
  <si>
    <t>घै21</t>
  </si>
  <si>
    <t>घैन111</t>
  </si>
  <si>
    <t>घैन121</t>
  </si>
  <si>
    <t>घैन131</t>
  </si>
  <si>
    <t>घैम11</t>
  </si>
  <si>
    <t>घैम21</t>
  </si>
  <si>
    <t>घैम31</t>
  </si>
  <si>
    <t>घो11</t>
  </si>
  <si>
    <t>घो21</t>
  </si>
  <si>
    <t>घो31</t>
  </si>
  <si>
    <t>घोन111</t>
  </si>
  <si>
    <t>घोन121</t>
  </si>
  <si>
    <t>घोन131</t>
  </si>
  <si>
    <t>घोन211</t>
  </si>
  <si>
    <t>घोन221</t>
  </si>
  <si>
    <t>घोन231</t>
  </si>
  <si>
    <t>घोन311</t>
  </si>
  <si>
    <t>घोन321</t>
  </si>
  <si>
    <t>घोन331</t>
  </si>
  <si>
    <t>घोट1</t>
  </si>
  <si>
    <t>घोप1</t>
  </si>
  <si>
    <t>घौ11</t>
  </si>
  <si>
    <t>घौ21</t>
  </si>
  <si>
    <t>घौ31</t>
  </si>
  <si>
    <t>घौन11</t>
  </si>
  <si>
    <t>घौन21</t>
  </si>
  <si>
    <t>घौन31</t>
  </si>
  <si>
    <t>घौत1</t>
  </si>
  <si>
    <t>घं111</t>
  </si>
  <si>
    <t>घं121</t>
  </si>
  <si>
    <t>घं131</t>
  </si>
  <si>
    <t>घं211</t>
  </si>
  <si>
    <t>घं221</t>
  </si>
  <si>
    <t>घं231</t>
  </si>
  <si>
    <t>घं311</t>
  </si>
  <si>
    <t>घं321</t>
  </si>
  <si>
    <t>घं41</t>
  </si>
  <si>
    <t>ङ1</t>
  </si>
  <si>
    <t>ङ11</t>
  </si>
  <si>
    <t>ङा21</t>
  </si>
  <si>
    <t>ङा31</t>
  </si>
  <si>
    <t>ङाइन11</t>
  </si>
  <si>
    <t>ङाइन21</t>
  </si>
  <si>
    <t>ङाइन31</t>
  </si>
  <si>
    <t>ङाइ</t>
  </si>
  <si>
    <t>ङत11</t>
  </si>
  <si>
    <t>ङत21</t>
  </si>
  <si>
    <t>ङत31</t>
  </si>
  <si>
    <t>ङत41</t>
  </si>
  <si>
    <t>ङत51</t>
  </si>
  <si>
    <t>ङि11</t>
  </si>
  <si>
    <t>ङि21</t>
  </si>
  <si>
    <t>ङि31</t>
  </si>
  <si>
    <t>ङिन11</t>
  </si>
  <si>
    <t>ङिन21</t>
  </si>
  <si>
    <t>ငင်္</t>
  </si>
  <si>
    <t>ङिं2</t>
  </si>
  <si>
    <t>ङिं21</t>
  </si>
  <si>
    <t>ङिन31</t>
  </si>
  <si>
    <t>ङे?1</t>
  </si>
  <si>
    <t>ङे?11</t>
  </si>
  <si>
    <t>ङे?2</t>
  </si>
  <si>
    <t>ङे?21</t>
  </si>
  <si>
    <t>ङु11</t>
  </si>
  <si>
    <t>ङु21</t>
  </si>
  <si>
    <t>ङु31</t>
  </si>
  <si>
    <t>ङे11</t>
  </si>
  <si>
    <t>ङे21</t>
  </si>
  <si>
    <t>ङे31</t>
  </si>
  <si>
    <t>ငယ့်</t>
  </si>
  <si>
    <t>ङे³¹111</t>
  </si>
  <si>
    <t>ङे³¹121</t>
  </si>
  <si>
    <t>ङे³¹131</t>
  </si>
  <si>
    <t>ङे³¹211</t>
  </si>
  <si>
    <t>ङे³¹221</t>
  </si>
  <si>
    <t>ङे³¹231</t>
  </si>
  <si>
    <t>ङेत1</t>
  </si>
  <si>
    <t>ङै11</t>
  </si>
  <si>
    <t>ङै21</t>
  </si>
  <si>
    <t>ङैन111</t>
  </si>
  <si>
    <t>ङैन121</t>
  </si>
  <si>
    <t>ङैन131</t>
  </si>
  <si>
    <t>ङैम11</t>
  </si>
  <si>
    <t>ङैम21</t>
  </si>
  <si>
    <t>ङैम31</t>
  </si>
  <si>
    <t>ङो11</t>
  </si>
  <si>
    <t>ङो21</t>
  </si>
  <si>
    <t>ङो31</t>
  </si>
  <si>
    <t>ङोन111</t>
  </si>
  <si>
    <t>ङोन121</t>
  </si>
  <si>
    <t>ङोन131</t>
  </si>
  <si>
    <t>ङोन211</t>
  </si>
  <si>
    <t>ङोन221</t>
  </si>
  <si>
    <t>ङोन231</t>
  </si>
  <si>
    <t>ङोन311</t>
  </si>
  <si>
    <t>ङोन321</t>
  </si>
  <si>
    <t>ङोन331</t>
  </si>
  <si>
    <t>ङोट1</t>
  </si>
  <si>
    <t>ङोप1</t>
  </si>
  <si>
    <t>ङौ11</t>
  </si>
  <si>
    <t>ङौ21</t>
  </si>
  <si>
    <t>ङौ31</t>
  </si>
  <si>
    <t>ङौन11</t>
  </si>
  <si>
    <t>ङौन21</t>
  </si>
  <si>
    <t>ङौन31</t>
  </si>
  <si>
    <t>ङौत1</t>
  </si>
  <si>
    <t>ङं111</t>
  </si>
  <si>
    <t>ङं121</t>
  </si>
  <si>
    <t>ङं131</t>
  </si>
  <si>
    <t>ङं211</t>
  </si>
  <si>
    <t>ङं221</t>
  </si>
  <si>
    <t>ङं231</t>
  </si>
  <si>
    <t>ङं311</t>
  </si>
  <si>
    <t>ङं321</t>
  </si>
  <si>
    <t>ङं41</t>
  </si>
  <si>
    <t>ဇင်္</t>
  </si>
  <si>
    <t>ဇယ့်</t>
  </si>
  <si>
    <t>झ1</t>
  </si>
  <si>
    <t>झ11</t>
  </si>
  <si>
    <t>झा21</t>
  </si>
  <si>
    <t>झा31</t>
  </si>
  <si>
    <t>झाइन11</t>
  </si>
  <si>
    <t>झाइन21</t>
  </si>
  <si>
    <t>झाइन31</t>
  </si>
  <si>
    <t>झाइ</t>
  </si>
  <si>
    <t>झत11</t>
  </si>
  <si>
    <t>झत21</t>
  </si>
  <si>
    <t>झत31</t>
  </si>
  <si>
    <t>झत41</t>
  </si>
  <si>
    <t>झत51</t>
  </si>
  <si>
    <t>झि11</t>
  </si>
  <si>
    <t>झि21</t>
  </si>
  <si>
    <t>झि31</t>
  </si>
  <si>
    <t>झिन11</t>
  </si>
  <si>
    <t>झिन21</t>
  </si>
  <si>
    <t>ဈင်္</t>
  </si>
  <si>
    <t>झिं2</t>
  </si>
  <si>
    <t>झिं21</t>
  </si>
  <si>
    <t>झिन31</t>
  </si>
  <si>
    <t>झे?1</t>
  </si>
  <si>
    <t>झे?11</t>
  </si>
  <si>
    <t>झे?2</t>
  </si>
  <si>
    <t>झे?21</t>
  </si>
  <si>
    <t>झु11</t>
  </si>
  <si>
    <t>झु21</t>
  </si>
  <si>
    <t>झु31</t>
  </si>
  <si>
    <t>झे11</t>
  </si>
  <si>
    <t>झे21</t>
  </si>
  <si>
    <t>झे31</t>
  </si>
  <si>
    <t>ဈယ့်</t>
  </si>
  <si>
    <t>झे³¹111</t>
  </si>
  <si>
    <t>झे³¹121</t>
  </si>
  <si>
    <t>झे³¹131</t>
  </si>
  <si>
    <t>झे³¹211</t>
  </si>
  <si>
    <t>झे³¹221</t>
  </si>
  <si>
    <t>झे³¹231</t>
  </si>
  <si>
    <t>झेत1</t>
  </si>
  <si>
    <t>झै11</t>
  </si>
  <si>
    <t>झै21</t>
  </si>
  <si>
    <t>झैन111</t>
  </si>
  <si>
    <t>झैन121</t>
  </si>
  <si>
    <t>झैन131</t>
  </si>
  <si>
    <t>झैम11</t>
  </si>
  <si>
    <t>झैम21</t>
  </si>
  <si>
    <t>झैम31</t>
  </si>
  <si>
    <t>झो11</t>
  </si>
  <si>
    <t>झो21</t>
  </si>
  <si>
    <t>झो31</t>
  </si>
  <si>
    <t>झोन111</t>
  </si>
  <si>
    <t>झोन121</t>
  </si>
  <si>
    <t>झोन131</t>
  </si>
  <si>
    <t>झोन211</t>
  </si>
  <si>
    <t>झोन221</t>
  </si>
  <si>
    <t>झोन231</t>
  </si>
  <si>
    <t>झोन311</t>
  </si>
  <si>
    <t>झोन321</t>
  </si>
  <si>
    <t>झोन331</t>
  </si>
  <si>
    <t>झोट1</t>
  </si>
  <si>
    <t>झोप1</t>
  </si>
  <si>
    <t>झौ11</t>
  </si>
  <si>
    <t>झौ21</t>
  </si>
  <si>
    <t>झौ31</t>
  </si>
  <si>
    <t>झौन11</t>
  </si>
  <si>
    <t>झौन21</t>
  </si>
  <si>
    <t>झौन31</t>
  </si>
  <si>
    <t>झौत1</t>
  </si>
  <si>
    <t>झं111</t>
  </si>
  <si>
    <t>झं121</t>
  </si>
  <si>
    <t>झं131</t>
  </si>
  <si>
    <t>झं211</t>
  </si>
  <si>
    <t>झं221</t>
  </si>
  <si>
    <t>झं231</t>
  </si>
  <si>
    <t>झं311</t>
  </si>
  <si>
    <t>झं321</t>
  </si>
  <si>
    <t>झं41</t>
  </si>
  <si>
    <t>ट1</t>
  </si>
  <si>
    <t>ट11</t>
  </si>
  <si>
    <t>टा21</t>
  </si>
  <si>
    <t>टा31</t>
  </si>
  <si>
    <t>टाइन11</t>
  </si>
  <si>
    <t>टाइन21</t>
  </si>
  <si>
    <t>टाइन31</t>
  </si>
  <si>
    <t>टाइ</t>
  </si>
  <si>
    <t>टत11</t>
  </si>
  <si>
    <t>टत21</t>
  </si>
  <si>
    <t>टत31</t>
  </si>
  <si>
    <t>टत41</t>
  </si>
  <si>
    <t>टत51</t>
  </si>
  <si>
    <t>टि11</t>
  </si>
  <si>
    <t>टि21</t>
  </si>
  <si>
    <t>टि31</t>
  </si>
  <si>
    <t>टिन11</t>
  </si>
  <si>
    <t>टिन21</t>
  </si>
  <si>
    <t>ဋင်္</t>
  </si>
  <si>
    <t>टिं2</t>
  </si>
  <si>
    <t>टिं21</t>
  </si>
  <si>
    <t>टिन31</t>
  </si>
  <si>
    <t>टे?1</t>
  </si>
  <si>
    <t>टे?11</t>
  </si>
  <si>
    <t>टे?2</t>
  </si>
  <si>
    <t>टे?21</t>
  </si>
  <si>
    <t>टु11</t>
  </si>
  <si>
    <t>टु21</t>
  </si>
  <si>
    <t>टु31</t>
  </si>
  <si>
    <t>टे11</t>
  </si>
  <si>
    <t>टे21</t>
  </si>
  <si>
    <t>टे31</t>
  </si>
  <si>
    <t>ဋယ့်</t>
  </si>
  <si>
    <t>टे³¹111</t>
  </si>
  <si>
    <t>टे³¹121</t>
  </si>
  <si>
    <t>टे³¹131</t>
  </si>
  <si>
    <t>टे³¹211</t>
  </si>
  <si>
    <t>टे³¹221</t>
  </si>
  <si>
    <t>टे³¹231</t>
  </si>
  <si>
    <t>टेत1</t>
  </si>
  <si>
    <t>टै11</t>
  </si>
  <si>
    <t>टै21</t>
  </si>
  <si>
    <t>टैन111</t>
  </si>
  <si>
    <t>टैन121</t>
  </si>
  <si>
    <t>टैन131</t>
  </si>
  <si>
    <t>टैम11</t>
  </si>
  <si>
    <t>टैम21</t>
  </si>
  <si>
    <t>टैम31</t>
  </si>
  <si>
    <t>टो11</t>
  </si>
  <si>
    <t>टो21</t>
  </si>
  <si>
    <t>टो31</t>
  </si>
  <si>
    <t>टोन111</t>
  </si>
  <si>
    <t>टोन121</t>
  </si>
  <si>
    <t>टोन131</t>
  </si>
  <si>
    <t>टोन211</t>
  </si>
  <si>
    <t>टोन221</t>
  </si>
  <si>
    <t>टोन231</t>
  </si>
  <si>
    <t>टोन311</t>
  </si>
  <si>
    <t>टोन321</t>
  </si>
  <si>
    <t>टोन331</t>
  </si>
  <si>
    <t>टोट1</t>
  </si>
  <si>
    <t>टोप1</t>
  </si>
  <si>
    <t>टौ11</t>
  </si>
  <si>
    <t>टौ21</t>
  </si>
  <si>
    <t>टौ31</t>
  </si>
  <si>
    <t>टौन11</t>
  </si>
  <si>
    <t>टौन21</t>
  </si>
  <si>
    <t>टौन31</t>
  </si>
  <si>
    <t>टौत1</t>
  </si>
  <si>
    <t>टं111</t>
  </si>
  <si>
    <t>टं121</t>
  </si>
  <si>
    <t>टं131</t>
  </si>
  <si>
    <t>टं211</t>
  </si>
  <si>
    <t>टं221</t>
  </si>
  <si>
    <t>टं231</t>
  </si>
  <si>
    <t>टं311</t>
  </si>
  <si>
    <t>टं321</t>
  </si>
  <si>
    <t>टं41</t>
  </si>
  <si>
    <t>ठ1</t>
  </si>
  <si>
    <t>ठ11</t>
  </si>
  <si>
    <t>ठा21</t>
  </si>
  <si>
    <t>ठा31</t>
  </si>
  <si>
    <t>ठाइन11</t>
  </si>
  <si>
    <t>ठाइन21</t>
  </si>
  <si>
    <t>ठाइन31</t>
  </si>
  <si>
    <t>ठाइ</t>
  </si>
  <si>
    <t>ठत11</t>
  </si>
  <si>
    <t>ठत21</t>
  </si>
  <si>
    <t>ठत31</t>
  </si>
  <si>
    <t>ठत41</t>
  </si>
  <si>
    <t>ठत51</t>
  </si>
  <si>
    <t>ठि11</t>
  </si>
  <si>
    <t>ठि21</t>
  </si>
  <si>
    <t>ठि31</t>
  </si>
  <si>
    <t>ठिन11</t>
  </si>
  <si>
    <t>ठिन21</t>
  </si>
  <si>
    <t>ဌင်္</t>
  </si>
  <si>
    <t>ठिं2</t>
  </si>
  <si>
    <t>ठिं21</t>
  </si>
  <si>
    <t>ठिन31</t>
  </si>
  <si>
    <t>ठे?1</t>
  </si>
  <si>
    <t>ठे?11</t>
  </si>
  <si>
    <t>ठे?2</t>
  </si>
  <si>
    <t>ठे?21</t>
  </si>
  <si>
    <t>ठु11</t>
  </si>
  <si>
    <t>ठु21</t>
  </si>
  <si>
    <t>ठु31</t>
  </si>
  <si>
    <t>ठे11</t>
  </si>
  <si>
    <t>ठे21</t>
  </si>
  <si>
    <t>ठे31</t>
  </si>
  <si>
    <t>ဌယ့်</t>
  </si>
  <si>
    <t>ठे³¹111</t>
  </si>
  <si>
    <t>ठे³¹121</t>
  </si>
  <si>
    <t>ठे³¹131</t>
  </si>
  <si>
    <t>ठे³¹211</t>
  </si>
  <si>
    <t>ठे³¹221</t>
  </si>
  <si>
    <t>ठे³¹231</t>
  </si>
  <si>
    <t>ठेत1</t>
  </si>
  <si>
    <t>ठै11</t>
  </si>
  <si>
    <t>ठै21</t>
  </si>
  <si>
    <t>ठैन111</t>
  </si>
  <si>
    <t>ठैन121</t>
  </si>
  <si>
    <t>ठैन131</t>
  </si>
  <si>
    <t>ठैम11</t>
  </si>
  <si>
    <t>ठैम21</t>
  </si>
  <si>
    <t>ठैम31</t>
  </si>
  <si>
    <t>ठो11</t>
  </si>
  <si>
    <t>ठो21</t>
  </si>
  <si>
    <t>ठो31</t>
  </si>
  <si>
    <t>ठोन111</t>
  </si>
  <si>
    <t>ठोन121</t>
  </si>
  <si>
    <t>ठोन131</t>
  </si>
  <si>
    <t>ठोन211</t>
  </si>
  <si>
    <t>ठोन221</t>
  </si>
  <si>
    <t>ठोन231</t>
  </si>
  <si>
    <t>ठोन311</t>
  </si>
  <si>
    <t>ठोन321</t>
  </si>
  <si>
    <t>ठोन331</t>
  </si>
  <si>
    <t>ठोट1</t>
  </si>
  <si>
    <t>ठोप1</t>
  </si>
  <si>
    <t>ठौ11</t>
  </si>
  <si>
    <t>ठौ21</t>
  </si>
  <si>
    <t>ठौ31</t>
  </si>
  <si>
    <t>ठौन11</t>
  </si>
  <si>
    <t>ठौन21</t>
  </si>
  <si>
    <t>ठौन31</t>
  </si>
  <si>
    <t>ठौत1</t>
  </si>
  <si>
    <t>ठं111</t>
  </si>
  <si>
    <t>ठं121</t>
  </si>
  <si>
    <t>ठं131</t>
  </si>
  <si>
    <t>ठं211</t>
  </si>
  <si>
    <t>ठं221</t>
  </si>
  <si>
    <t>ठं231</t>
  </si>
  <si>
    <t>ठं311</t>
  </si>
  <si>
    <t>ठं321</t>
  </si>
  <si>
    <t>ठं41</t>
  </si>
  <si>
    <t>ड1</t>
  </si>
  <si>
    <t>ड11</t>
  </si>
  <si>
    <t>डा21</t>
  </si>
  <si>
    <t>डा31</t>
  </si>
  <si>
    <t>डाइन11</t>
  </si>
  <si>
    <t>डाइन21</t>
  </si>
  <si>
    <t>डाइन31</t>
  </si>
  <si>
    <t>डाइ</t>
  </si>
  <si>
    <t>डत11</t>
  </si>
  <si>
    <t>डत21</t>
  </si>
  <si>
    <t>डत31</t>
  </si>
  <si>
    <t>डत41</t>
  </si>
  <si>
    <t>डत51</t>
  </si>
  <si>
    <t>डि11</t>
  </si>
  <si>
    <t>डि21</t>
  </si>
  <si>
    <t>डि31</t>
  </si>
  <si>
    <t>डिन11</t>
  </si>
  <si>
    <t>डिन21</t>
  </si>
  <si>
    <t>ဍင်္</t>
  </si>
  <si>
    <t>डिं2</t>
  </si>
  <si>
    <t>डिं21</t>
  </si>
  <si>
    <t>डिन31</t>
  </si>
  <si>
    <t>डे?1</t>
  </si>
  <si>
    <t>डे?11</t>
  </si>
  <si>
    <t>डे?2</t>
  </si>
  <si>
    <t>डे?21</t>
  </si>
  <si>
    <t>डु11</t>
  </si>
  <si>
    <t>डु21</t>
  </si>
  <si>
    <t>डु31</t>
  </si>
  <si>
    <t>डे11</t>
  </si>
  <si>
    <t>डे21</t>
  </si>
  <si>
    <t>डे31</t>
  </si>
  <si>
    <t>ဍယ့်</t>
  </si>
  <si>
    <t>डे³¹111</t>
  </si>
  <si>
    <t>डे³¹121</t>
  </si>
  <si>
    <t>डे³¹131</t>
  </si>
  <si>
    <t>डे³¹211</t>
  </si>
  <si>
    <t>डे³¹221</t>
  </si>
  <si>
    <t>डे³¹231</t>
  </si>
  <si>
    <t>डेत1</t>
  </si>
  <si>
    <t>डै11</t>
  </si>
  <si>
    <t>डै21</t>
  </si>
  <si>
    <t>डैन111</t>
  </si>
  <si>
    <t>डैन121</t>
  </si>
  <si>
    <t>डैन131</t>
  </si>
  <si>
    <t>डैम11</t>
  </si>
  <si>
    <t>डैम21</t>
  </si>
  <si>
    <t>डैम31</t>
  </si>
  <si>
    <t>डो11</t>
  </si>
  <si>
    <t>डो21</t>
  </si>
  <si>
    <t>डो31</t>
  </si>
  <si>
    <t>डोन111</t>
  </si>
  <si>
    <t>डोन121</t>
  </si>
  <si>
    <t>डोन131</t>
  </si>
  <si>
    <t>डोन211</t>
  </si>
  <si>
    <t>डोन221</t>
  </si>
  <si>
    <t>डोन231</t>
  </si>
  <si>
    <t>डोन311</t>
  </si>
  <si>
    <t>डोन321</t>
  </si>
  <si>
    <t>डोन331</t>
  </si>
  <si>
    <t>डोट1</t>
  </si>
  <si>
    <t>डोप1</t>
  </si>
  <si>
    <t>डौ11</t>
  </si>
  <si>
    <t>डौ21</t>
  </si>
  <si>
    <t>डौ31</t>
  </si>
  <si>
    <t>डौन11</t>
  </si>
  <si>
    <t>डौन21</t>
  </si>
  <si>
    <t>डौन31</t>
  </si>
  <si>
    <t>डौत1</t>
  </si>
  <si>
    <t>डं111</t>
  </si>
  <si>
    <t>डं121</t>
  </si>
  <si>
    <t>डं131</t>
  </si>
  <si>
    <t>डं211</t>
  </si>
  <si>
    <t>डं221</t>
  </si>
  <si>
    <t>डं231</t>
  </si>
  <si>
    <t>डं311</t>
  </si>
  <si>
    <t>डं321</t>
  </si>
  <si>
    <t>डं41</t>
  </si>
  <si>
    <t>ढ1</t>
  </si>
  <si>
    <t>ढ11</t>
  </si>
  <si>
    <t>ढा21</t>
  </si>
  <si>
    <t>ढा31</t>
  </si>
  <si>
    <t>ढाइन11</t>
  </si>
  <si>
    <t>ढाइन21</t>
  </si>
  <si>
    <t>ढाइन31</t>
  </si>
  <si>
    <t>ढाइ</t>
  </si>
  <si>
    <t>ढत11</t>
  </si>
  <si>
    <t>ढत21</t>
  </si>
  <si>
    <t>ढत31</t>
  </si>
  <si>
    <t>ढत41</t>
  </si>
  <si>
    <t>ढत51</t>
  </si>
  <si>
    <t>ढि11</t>
  </si>
  <si>
    <t>ढि21</t>
  </si>
  <si>
    <t>ढि31</t>
  </si>
  <si>
    <t>ढिन11</t>
  </si>
  <si>
    <t>ढिन21</t>
  </si>
  <si>
    <t>ဎင်္</t>
  </si>
  <si>
    <t>ढिं2</t>
  </si>
  <si>
    <t>ढिं21</t>
  </si>
  <si>
    <t>ढिन31</t>
  </si>
  <si>
    <t>ढे?1</t>
  </si>
  <si>
    <t>ढे?11</t>
  </si>
  <si>
    <t>ढे?2</t>
  </si>
  <si>
    <t>ढे?21</t>
  </si>
  <si>
    <t>ढु11</t>
  </si>
  <si>
    <t>ढु21</t>
  </si>
  <si>
    <t>ढु31</t>
  </si>
  <si>
    <t>ढे11</t>
  </si>
  <si>
    <t>ढे21</t>
  </si>
  <si>
    <t>ढे31</t>
  </si>
  <si>
    <t>ဎယ့်</t>
  </si>
  <si>
    <t>ढे³¹111</t>
  </si>
  <si>
    <t>ढे³¹121</t>
  </si>
  <si>
    <t>ढे³¹131</t>
  </si>
  <si>
    <t>ढे³¹211</t>
  </si>
  <si>
    <t>ढे³¹221</t>
  </si>
  <si>
    <t>ढे³¹231</t>
  </si>
  <si>
    <t>ढेत1</t>
  </si>
  <si>
    <t>ढै11</t>
  </si>
  <si>
    <t>ढै21</t>
  </si>
  <si>
    <t>ढैन111</t>
  </si>
  <si>
    <t>ढैन121</t>
  </si>
  <si>
    <t>ढैन131</t>
  </si>
  <si>
    <t>ढैम11</t>
  </si>
  <si>
    <t>ढैम21</t>
  </si>
  <si>
    <t>ढैम31</t>
  </si>
  <si>
    <t>ढो11</t>
  </si>
  <si>
    <t>ढो21</t>
  </si>
  <si>
    <t>ढो31</t>
  </si>
  <si>
    <t>ढोन111</t>
  </si>
  <si>
    <t>ढोन121</t>
  </si>
  <si>
    <t>ढोन131</t>
  </si>
  <si>
    <t>ढोन211</t>
  </si>
  <si>
    <t>ढोन221</t>
  </si>
  <si>
    <t>ढोन231</t>
  </si>
  <si>
    <t>ढोन311</t>
  </si>
  <si>
    <t>ढोन321</t>
  </si>
  <si>
    <t>ढोन331</t>
  </si>
  <si>
    <t>ढोट1</t>
  </si>
  <si>
    <t>ढोप1</t>
  </si>
  <si>
    <t>ढौ11</t>
  </si>
  <si>
    <t>ढौ21</t>
  </si>
  <si>
    <t>ढौ31</t>
  </si>
  <si>
    <t>ढौन11</t>
  </si>
  <si>
    <t>ढौन21</t>
  </si>
  <si>
    <t>ढौन31</t>
  </si>
  <si>
    <t>ढौत1</t>
  </si>
  <si>
    <t>ढं111</t>
  </si>
  <si>
    <t>ढं121</t>
  </si>
  <si>
    <t>ढं131</t>
  </si>
  <si>
    <t>ढं211</t>
  </si>
  <si>
    <t>ढं221</t>
  </si>
  <si>
    <t>ढं231</t>
  </si>
  <si>
    <t>ढं311</t>
  </si>
  <si>
    <t>ढं321</t>
  </si>
  <si>
    <t>ढं41</t>
  </si>
  <si>
    <t>न1</t>
  </si>
  <si>
    <t>न11</t>
  </si>
  <si>
    <t>ना21</t>
  </si>
  <si>
    <t>ना31</t>
  </si>
  <si>
    <t>नाइन11</t>
  </si>
  <si>
    <t>नाइन21</t>
  </si>
  <si>
    <t>नाइन31</t>
  </si>
  <si>
    <t>नाइ</t>
  </si>
  <si>
    <t>नत11</t>
  </si>
  <si>
    <t>नत21</t>
  </si>
  <si>
    <t>नत31</t>
  </si>
  <si>
    <t>नत41</t>
  </si>
  <si>
    <t>नत51</t>
  </si>
  <si>
    <t>नि11</t>
  </si>
  <si>
    <t>नि21</t>
  </si>
  <si>
    <t>नि31</t>
  </si>
  <si>
    <t>निन11</t>
  </si>
  <si>
    <t>निन21</t>
  </si>
  <si>
    <t>ဏင်္</t>
  </si>
  <si>
    <t>निं2</t>
  </si>
  <si>
    <t>निं21</t>
  </si>
  <si>
    <t>निन31</t>
  </si>
  <si>
    <t>ने?1</t>
  </si>
  <si>
    <t>ने?11</t>
  </si>
  <si>
    <t>ने?2</t>
  </si>
  <si>
    <t>ने?21</t>
  </si>
  <si>
    <t>नु11</t>
  </si>
  <si>
    <t>नु21</t>
  </si>
  <si>
    <t>नु31</t>
  </si>
  <si>
    <t>ने11</t>
  </si>
  <si>
    <t>ने21</t>
  </si>
  <si>
    <t>ने31</t>
  </si>
  <si>
    <t>ဏယ့်</t>
  </si>
  <si>
    <t>ने³¹111</t>
  </si>
  <si>
    <t>ने³¹121</t>
  </si>
  <si>
    <t>ने³¹131</t>
  </si>
  <si>
    <t>ने³¹211</t>
  </si>
  <si>
    <t>ने³¹221</t>
  </si>
  <si>
    <t>ने³¹231</t>
  </si>
  <si>
    <t>नेत1</t>
  </si>
  <si>
    <t>नै11</t>
  </si>
  <si>
    <t>नै21</t>
  </si>
  <si>
    <t>नैन111</t>
  </si>
  <si>
    <t>नैन121</t>
  </si>
  <si>
    <t>नैन131</t>
  </si>
  <si>
    <t>नैम11</t>
  </si>
  <si>
    <t>नैम21</t>
  </si>
  <si>
    <t>नैम31</t>
  </si>
  <si>
    <t>नो11</t>
  </si>
  <si>
    <t>नो21</t>
  </si>
  <si>
    <t>नो31</t>
  </si>
  <si>
    <t>नोन111</t>
  </si>
  <si>
    <t>नोन121</t>
  </si>
  <si>
    <t>नोन131</t>
  </si>
  <si>
    <t>नोन211</t>
  </si>
  <si>
    <t>नोन221</t>
  </si>
  <si>
    <t>नोन231</t>
  </si>
  <si>
    <t>नोन311</t>
  </si>
  <si>
    <t>नोन321</t>
  </si>
  <si>
    <t>नोन331</t>
  </si>
  <si>
    <t>नोट1</t>
  </si>
  <si>
    <t>नोप1</t>
  </si>
  <si>
    <t>नौ11</t>
  </si>
  <si>
    <t>नौ21</t>
  </si>
  <si>
    <t>नौ31</t>
  </si>
  <si>
    <t>नौन11</t>
  </si>
  <si>
    <t>नौन21</t>
  </si>
  <si>
    <t>नौन31</t>
  </si>
  <si>
    <t>नौत1</t>
  </si>
  <si>
    <t>नं111</t>
  </si>
  <si>
    <t>नं121</t>
  </si>
  <si>
    <t>नं131</t>
  </si>
  <si>
    <t>नं211</t>
  </si>
  <si>
    <t>नं221</t>
  </si>
  <si>
    <t>नं231</t>
  </si>
  <si>
    <t>नं311</t>
  </si>
  <si>
    <t>नं321</t>
  </si>
  <si>
    <t>नं41</t>
  </si>
  <si>
    <t>त11</t>
  </si>
  <si>
    <t>द1</t>
  </si>
  <si>
    <t>द11</t>
  </si>
  <si>
    <t>ता21</t>
  </si>
  <si>
    <t>दा21</t>
  </si>
  <si>
    <t>ता31</t>
  </si>
  <si>
    <t>दा31</t>
  </si>
  <si>
    <t>ताइन11</t>
  </si>
  <si>
    <t>दाइन11</t>
  </si>
  <si>
    <t>ताइन21</t>
  </si>
  <si>
    <t>दाइन21</t>
  </si>
  <si>
    <t>ताइन31</t>
  </si>
  <si>
    <t>दाइन31</t>
  </si>
  <si>
    <t>ताइ</t>
  </si>
  <si>
    <t>दाइ</t>
  </si>
  <si>
    <t>तत11</t>
  </si>
  <si>
    <t>दत11</t>
  </si>
  <si>
    <t>तत21</t>
  </si>
  <si>
    <t>दत21</t>
  </si>
  <si>
    <t>तत31</t>
  </si>
  <si>
    <t>दत31</t>
  </si>
  <si>
    <t>तत41</t>
  </si>
  <si>
    <t>दत41</t>
  </si>
  <si>
    <t>तत51</t>
  </si>
  <si>
    <t>दत51</t>
  </si>
  <si>
    <t>ति11</t>
  </si>
  <si>
    <t>दि11</t>
  </si>
  <si>
    <t>ति21</t>
  </si>
  <si>
    <t>दि21</t>
  </si>
  <si>
    <t>ति31</t>
  </si>
  <si>
    <t>दि31</t>
  </si>
  <si>
    <t>तिन11</t>
  </si>
  <si>
    <t>दिन11</t>
  </si>
  <si>
    <t>तिन21</t>
  </si>
  <si>
    <t>दिन21</t>
  </si>
  <si>
    <t>တင်္</t>
  </si>
  <si>
    <t>तिं2</t>
  </si>
  <si>
    <t>तिं21</t>
  </si>
  <si>
    <t>दिं2</t>
  </si>
  <si>
    <t>दिं21</t>
  </si>
  <si>
    <t>तिन31</t>
  </si>
  <si>
    <t>दिन31</t>
  </si>
  <si>
    <t>ते?1</t>
  </si>
  <si>
    <t>ते?11</t>
  </si>
  <si>
    <t>दे?1</t>
  </si>
  <si>
    <t>दे?11</t>
  </si>
  <si>
    <t>ते?2</t>
  </si>
  <si>
    <t>ते?21</t>
  </si>
  <si>
    <t>दे?2</t>
  </si>
  <si>
    <t>दे?21</t>
  </si>
  <si>
    <t>तु11</t>
  </si>
  <si>
    <t>दु11</t>
  </si>
  <si>
    <t>तु21</t>
  </si>
  <si>
    <t>दु21</t>
  </si>
  <si>
    <t>तु31</t>
  </si>
  <si>
    <t>दु31</t>
  </si>
  <si>
    <t>ते11</t>
  </si>
  <si>
    <t>दे11</t>
  </si>
  <si>
    <t>ते21</t>
  </si>
  <si>
    <t>दे21</t>
  </si>
  <si>
    <t>ते31</t>
  </si>
  <si>
    <t>दे31</t>
  </si>
  <si>
    <t>တယ့်</t>
  </si>
  <si>
    <t>ते³¹111</t>
  </si>
  <si>
    <t>दे³¹111</t>
  </si>
  <si>
    <t>ते³¹121</t>
  </si>
  <si>
    <t>दे³¹121</t>
  </si>
  <si>
    <t>ते³¹131</t>
  </si>
  <si>
    <t>दे³¹131</t>
  </si>
  <si>
    <t>ते³¹211</t>
  </si>
  <si>
    <t>दे³¹211</t>
  </si>
  <si>
    <t>ते³¹221</t>
  </si>
  <si>
    <t>दे³¹221</t>
  </si>
  <si>
    <t>ते³¹231</t>
  </si>
  <si>
    <t>दे³¹231</t>
  </si>
  <si>
    <t>तेत1</t>
  </si>
  <si>
    <t>देत1</t>
  </si>
  <si>
    <t>तै11</t>
  </si>
  <si>
    <t>दै11</t>
  </si>
  <si>
    <t>तै21</t>
  </si>
  <si>
    <t>दै21</t>
  </si>
  <si>
    <t>तैन111</t>
  </si>
  <si>
    <t>दैन111</t>
  </si>
  <si>
    <t>तैन121</t>
  </si>
  <si>
    <t>दैन121</t>
  </si>
  <si>
    <t>तैन131</t>
  </si>
  <si>
    <t>दैन131</t>
  </si>
  <si>
    <t>तैम11</t>
  </si>
  <si>
    <t>दैम11</t>
  </si>
  <si>
    <t>तैम21</t>
  </si>
  <si>
    <t>दैम21</t>
  </si>
  <si>
    <t>तैम31</t>
  </si>
  <si>
    <t>दैम31</t>
  </si>
  <si>
    <t>तो11</t>
  </si>
  <si>
    <t>दो11</t>
  </si>
  <si>
    <t>तो21</t>
  </si>
  <si>
    <t>दो21</t>
  </si>
  <si>
    <t>तो31</t>
  </si>
  <si>
    <t>दो31</t>
  </si>
  <si>
    <t>तोन111</t>
  </si>
  <si>
    <t>दोन111</t>
  </si>
  <si>
    <t>तोन121</t>
  </si>
  <si>
    <t>दोन121</t>
  </si>
  <si>
    <t>तोन131</t>
  </si>
  <si>
    <t>दोन131</t>
  </si>
  <si>
    <t>तोन211</t>
  </si>
  <si>
    <t>दोन211</t>
  </si>
  <si>
    <t>तोन221</t>
  </si>
  <si>
    <t>दोन221</t>
  </si>
  <si>
    <t>तोन231</t>
  </si>
  <si>
    <t>दोन231</t>
  </si>
  <si>
    <t>तोन311</t>
  </si>
  <si>
    <t>दोन311</t>
  </si>
  <si>
    <t>तोन321</t>
  </si>
  <si>
    <t>दोन321</t>
  </si>
  <si>
    <t>तोन331</t>
  </si>
  <si>
    <t>दोन331</t>
  </si>
  <si>
    <t>तोट1</t>
  </si>
  <si>
    <t>दोट1</t>
  </si>
  <si>
    <t>तोप1</t>
  </si>
  <si>
    <t>दोप1</t>
  </si>
  <si>
    <t>तौ11</t>
  </si>
  <si>
    <t>दौ11</t>
  </si>
  <si>
    <t>तौ21</t>
  </si>
  <si>
    <t>दौ21</t>
  </si>
  <si>
    <t>तौ31</t>
  </si>
  <si>
    <t>दौ31</t>
  </si>
  <si>
    <t>तौन11</t>
  </si>
  <si>
    <t>दौन11</t>
  </si>
  <si>
    <t>तौन21</t>
  </si>
  <si>
    <t>दौन21</t>
  </si>
  <si>
    <t>तौन31</t>
  </si>
  <si>
    <t>दौन31</t>
  </si>
  <si>
    <t>तौत1</t>
  </si>
  <si>
    <t>दौत1</t>
  </si>
  <si>
    <t>तं111</t>
  </si>
  <si>
    <t>दं111</t>
  </si>
  <si>
    <t>तं121</t>
  </si>
  <si>
    <t>दं121</t>
  </si>
  <si>
    <t>तं131</t>
  </si>
  <si>
    <t>दं131</t>
  </si>
  <si>
    <t>तं211</t>
  </si>
  <si>
    <t>दं211</t>
  </si>
  <si>
    <t>तं221</t>
  </si>
  <si>
    <t>दं221</t>
  </si>
  <si>
    <t>तं231</t>
  </si>
  <si>
    <t>दं231</t>
  </si>
  <si>
    <t>तं311</t>
  </si>
  <si>
    <t>दं311</t>
  </si>
  <si>
    <t>तं321</t>
  </si>
  <si>
    <t>दं321</t>
  </si>
  <si>
    <t>तं41</t>
  </si>
  <si>
    <t>दं41</t>
  </si>
  <si>
    <t>थ1</t>
  </si>
  <si>
    <t>थ11</t>
  </si>
  <si>
    <t>द12</t>
  </si>
  <si>
    <t>था21</t>
  </si>
  <si>
    <t>दा22</t>
  </si>
  <si>
    <t>था31</t>
  </si>
  <si>
    <t>दा32</t>
  </si>
  <si>
    <t>थाइन11</t>
  </si>
  <si>
    <t>दाइन12</t>
  </si>
  <si>
    <t>थाइन21</t>
  </si>
  <si>
    <t>दाइन22</t>
  </si>
  <si>
    <t>थाइन31</t>
  </si>
  <si>
    <t>दाइन32</t>
  </si>
  <si>
    <t>थाइ</t>
  </si>
  <si>
    <t>थत11</t>
  </si>
  <si>
    <t>दत12</t>
  </si>
  <si>
    <t>थत21</t>
  </si>
  <si>
    <t>दत22</t>
  </si>
  <si>
    <t>थत31</t>
  </si>
  <si>
    <t>दत32</t>
  </si>
  <si>
    <t>थत41</t>
  </si>
  <si>
    <t>दत42</t>
  </si>
  <si>
    <t>थत51</t>
  </si>
  <si>
    <t>दत52</t>
  </si>
  <si>
    <t>थि11</t>
  </si>
  <si>
    <t>दि12</t>
  </si>
  <si>
    <t>थि21</t>
  </si>
  <si>
    <t>दि22</t>
  </si>
  <si>
    <t>थि31</t>
  </si>
  <si>
    <t>दि32</t>
  </si>
  <si>
    <t>थिन11</t>
  </si>
  <si>
    <t>दिन12</t>
  </si>
  <si>
    <t>थिन21</t>
  </si>
  <si>
    <t>दिन22</t>
  </si>
  <si>
    <t>ထင်္</t>
  </si>
  <si>
    <t>थिं2</t>
  </si>
  <si>
    <t>थिं21</t>
  </si>
  <si>
    <t>दिं22</t>
  </si>
  <si>
    <t>थिन31</t>
  </si>
  <si>
    <t>दिन32</t>
  </si>
  <si>
    <t>थे?1</t>
  </si>
  <si>
    <t>थे?11</t>
  </si>
  <si>
    <t>दे?12</t>
  </si>
  <si>
    <t>थे?2</t>
  </si>
  <si>
    <t>थे?21</t>
  </si>
  <si>
    <t>दे?22</t>
  </si>
  <si>
    <t>थु11</t>
  </si>
  <si>
    <t>दु12</t>
  </si>
  <si>
    <t>थु21</t>
  </si>
  <si>
    <t>दु22</t>
  </si>
  <si>
    <t>थु31</t>
  </si>
  <si>
    <t>दु32</t>
  </si>
  <si>
    <t>थे11</t>
  </si>
  <si>
    <t>दे12</t>
  </si>
  <si>
    <t>थे21</t>
  </si>
  <si>
    <t>दे22</t>
  </si>
  <si>
    <t>थे31</t>
  </si>
  <si>
    <t>दे32</t>
  </si>
  <si>
    <t>ထယ့်</t>
  </si>
  <si>
    <t>थे³¹111</t>
  </si>
  <si>
    <t>दे³¹112</t>
  </si>
  <si>
    <t>थे³¹121</t>
  </si>
  <si>
    <t>दे³¹122</t>
  </si>
  <si>
    <t>थे³¹131</t>
  </si>
  <si>
    <t>दे³¹132</t>
  </si>
  <si>
    <t>थे³¹211</t>
  </si>
  <si>
    <t>दे³¹212</t>
  </si>
  <si>
    <t>थे³¹221</t>
  </si>
  <si>
    <t>दे³¹222</t>
  </si>
  <si>
    <t>थे³¹231</t>
  </si>
  <si>
    <t>दे³¹232</t>
  </si>
  <si>
    <t>थेत1</t>
  </si>
  <si>
    <t>देत2</t>
  </si>
  <si>
    <t>थै11</t>
  </si>
  <si>
    <t>दै12</t>
  </si>
  <si>
    <t>थै21</t>
  </si>
  <si>
    <t>दै22</t>
  </si>
  <si>
    <t>थैन111</t>
  </si>
  <si>
    <t>दैन112</t>
  </si>
  <si>
    <t>थैन121</t>
  </si>
  <si>
    <t>दैन122</t>
  </si>
  <si>
    <t>थैन131</t>
  </si>
  <si>
    <t>दैन132</t>
  </si>
  <si>
    <t>थैम11</t>
  </si>
  <si>
    <t>दैम12</t>
  </si>
  <si>
    <t>थैम21</t>
  </si>
  <si>
    <t>दैम22</t>
  </si>
  <si>
    <t>थैम31</t>
  </si>
  <si>
    <t>दैम32</t>
  </si>
  <si>
    <t>थो11</t>
  </si>
  <si>
    <t>दो12</t>
  </si>
  <si>
    <t>थो21</t>
  </si>
  <si>
    <t>दो22</t>
  </si>
  <si>
    <t>थो31</t>
  </si>
  <si>
    <t>दो32</t>
  </si>
  <si>
    <t>थोन111</t>
  </si>
  <si>
    <t>दोन112</t>
  </si>
  <si>
    <t>थोन121</t>
  </si>
  <si>
    <t>दोन122</t>
  </si>
  <si>
    <t>थोन131</t>
  </si>
  <si>
    <t>दोन132</t>
  </si>
  <si>
    <t>थोन211</t>
  </si>
  <si>
    <t>दोन212</t>
  </si>
  <si>
    <t>थोन221</t>
  </si>
  <si>
    <t>दोन222</t>
  </si>
  <si>
    <t>थोन231</t>
  </si>
  <si>
    <t>दोन232</t>
  </si>
  <si>
    <t>थोन311</t>
  </si>
  <si>
    <t>दोन312</t>
  </si>
  <si>
    <t>थोन321</t>
  </si>
  <si>
    <t>दोन322</t>
  </si>
  <si>
    <t>थोन331</t>
  </si>
  <si>
    <t>दोन332</t>
  </si>
  <si>
    <t>थोट1</t>
  </si>
  <si>
    <t>दोट2</t>
  </si>
  <si>
    <t>थोप1</t>
  </si>
  <si>
    <t>दोप2</t>
  </si>
  <si>
    <t>थौ11</t>
  </si>
  <si>
    <t>दौ12</t>
  </si>
  <si>
    <t>थौ21</t>
  </si>
  <si>
    <t>दौ22</t>
  </si>
  <si>
    <t>थौ31</t>
  </si>
  <si>
    <t>दौ32</t>
  </si>
  <si>
    <t>थौन11</t>
  </si>
  <si>
    <t>दौन12</t>
  </si>
  <si>
    <t>थौन21</t>
  </si>
  <si>
    <t>दौन22</t>
  </si>
  <si>
    <t>थौन31</t>
  </si>
  <si>
    <t>दौन32</t>
  </si>
  <si>
    <t>थौत1</t>
  </si>
  <si>
    <t>दौत2</t>
  </si>
  <si>
    <t>थं111</t>
  </si>
  <si>
    <t>दं112</t>
  </si>
  <si>
    <t>थं121</t>
  </si>
  <si>
    <t>दं122</t>
  </si>
  <si>
    <t>थं131</t>
  </si>
  <si>
    <t>दं132</t>
  </si>
  <si>
    <t>थं211</t>
  </si>
  <si>
    <t>दं212</t>
  </si>
  <si>
    <t>थं221</t>
  </si>
  <si>
    <t>दं222</t>
  </si>
  <si>
    <t>थं231</t>
  </si>
  <si>
    <t>दं232</t>
  </si>
  <si>
    <t>थं311</t>
  </si>
  <si>
    <t>दं312</t>
  </si>
  <si>
    <t>थं321</t>
  </si>
  <si>
    <t>दं322</t>
  </si>
  <si>
    <t>थं41</t>
  </si>
  <si>
    <t>दं42</t>
  </si>
  <si>
    <t>द13</t>
  </si>
  <si>
    <t>दा23</t>
  </si>
  <si>
    <t>दा33</t>
  </si>
  <si>
    <t>दाइन13</t>
  </si>
  <si>
    <t>दाइन23</t>
  </si>
  <si>
    <t>दाइन33</t>
  </si>
  <si>
    <t>दाइ3</t>
  </si>
  <si>
    <t>दत13</t>
  </si>
  <si>
    <t>दत23</t>
  </si>
  <si>
    <t>दत33</t>
  </si>
  <si>
    <t>दत43</t>
  </si>
  <si>
    <t>दत53</t>
  </si>
  <si>
    <t>दि13</t>
  </si>
  <si>
    <t>दि23</t>
  </si>
  <si>
    <t>दि33</t>
  </si>
  <si>
    <t>दिन13</t>
  </si>
  <si>
    <t>दिन23</t>
  </si>
  <si>
    <t>ဒင်္</t>
  </si>
  <si>
    <t>दिं23</t>
  </si>
  <si>
    <t>दिन33</t>
  </si>
  <si>
    <t>दे?13</t>
  </si>
  <si>
    <t>दे?23</t>
  </si>
  <si>
    <t>दु13</t>
  </si>
  <si>
    <t>दु23</t>
  </si>
  <si>
    <t>दु33</t>
  </si>
  <si>
    <t>दुन333</t>
  </si>
  <si>
    <t>दे13</t>
  </si>
  <si>
    <t>दे23</t>
  </si>
  <si>
    <t>दे33</t>
  </si>
  <si>
    <t>ဒယ့်</t>
  </si>
  <si>
    <t>दे³¹113</t>
  </si>
  <si>
    <t>दे³¹123</t>
  </si>
  <si>
    <t>दे³¹133</t>
  </si>
  <si>
    <t>दे³¹213</t>
  </si>
  <si>
    <t>दे³¹223</t>
  </si>
  <si>
    <t>दे³¹233</t>
  </si>
  <si>
    <t>देत3</t>
  </si>
  <si>
    <t>दै13</t>
  </si>
  <si>
    <t>दै23</t>
  </si>
  <si>
    <t>दैन113</t>
  </si>
  <si>
    <t>दैन123</t>
  </si>
  <si>
    <t>दैन133</t>
  </si>
  <si>
    <t>दैम13</t>
  </si>
  <si>
    <t>दैम23</t>
  </si>
  <si>
    <t>दैम33</t>
  </si>
  <si>
    <t>दो13</t>
  </si>
  <si>
    <t>दो23</t>
  </si>
  <si>
    <t>दो33</t>
  </si>
  <si>
    <t>दोन113</t>
  </si>
  <si>
    <t>दोन123</t>
  </si>
  <si>
    <t>दोन133</t>
  </si>
  <si>
    <t>दोन213</t>
  </si>
  <si>
    <t>दोन223</t>
  </si>
  <si>
    <t>दोन233</t>
  </si>
  <si>
    <t>दोन313</t>
  </si>
  <si>
    <t>दोन323</t>
  </si>
  <si>
    <t>दोन333</t>
  </si>
  <si>
    <t>दोट3</t>
  </si>
  <si>
    <t>दोप3</t>
  </si>
  <si>
    <t>दौ13</t>
  </si>
  <si>
    <t>दौ23</t>
  </si>
  <si>
    <t>दौ33</t>
  </si>
  <si>
    <t>दौन13</t>
  </si>
  <si>
    <t>दौन23</t>
  </si>
  <si>
    <t>दौन33</t>
  </si>
  <si>
    <t>दौत3</t>
  </si>
  <si>
    <t>दं113</t>
  </si>
  <si>
    <t>दं123</t>
  </si>
  <si>
    <t>दं133</t>
  </si>
  <si>
    <t>दं213</t>
  </si>
  <si>
    <t>दं223</t>
  </si>
  <si>
    <t>दं233</t>
  </si>
  <si>
    <t>दं313</t>
  </si>
  <si>
    <t>दं323</t>
  </si>
  <si>
    <t>दं43</t>
  </si>
  <si>
    <t>ध1</t>
  </si>
  <si>
    <t>ध11</t>
  </si>
  <si>
    <t>धा21</t>
  </si>
  <si>
    <t>धा31</t>
  </si>
  <si>
    <t>धाइन11</t>
  </si>
  <si>
    <t>धाइन21</t>
  </si>
  <si>
    <t>धाइन31</t>
  </si>
  <si>
    <t>धाइ</t>
  </si>
  <si>
    <t>धत11</t>
  </si>
  <si>
    <t>धत21</t>
  </si>
  <si>
    <t>धत31</t>
  </si>
  <si>
    <t>धत41</t>
  </si>
  <si>
    <t>धत51</t>
  </si>
  <si>
    <t>धि11</t>
  </si>
  <si>
    <t>धि21</t>
  </si>
  <si>
    <t>धि31</t>
  </si>
  <si>
    <t>धिन11</t>
  </si>
  <si>
    <t>धिन21</t>
  </si>
  <si>
    <t>ဓင်္</t>
  </si>
  <si>
    <t>धिं2</t>
  </si>
  <si>
    <t>धिं21</t>
  </si>
  <si>
    <t>धिन31</t>
  </si>
  <si>
    <t>धे?1</t>
  </si>
  <si>
    <t>धे?11</t>
  </si>
  <si>
    <t>धे?2</t>
  </si>
  <si>
    <t>धे?21</t>
  </si>
  <si>
    <t>धु11</t>
  </si>
  <si>
    <t>धु21</t>
  </si>
  <si>
    <t>धु31</t>
  </si>
  <si>
    <t>धे11</t>
  </si>
  <si>
    <t>धे21</t>
  </si>
  <si>
    <t>धे31</t>
  </si>
  <si>
    <t>ဓယ့်</t>
  </si>
  <si>
    <t>धे³¹111</t>
  </si>
  <si>
    <t>धे³¹121</t>
  </si>
  <si>
    <t>धे³¹131</t>
  </si>
  <si>
    <t>धे³¹211</t>
  </si>
  <si>
    <t>धे³¹221</t>
  </si>
  <si>
    <t>धे³¹231</t>
  </si>
  <si>
    <t>धेत1</t>
  </si>
  <si>
    <t>धै11</t>
  </si>
  <si>
    <t>धै21</t>
  </si>
  <si>
    <t>धैन111</t>
  </si>
  <si>
    <t>धैन121</t>
  </si>
  <si>
    <t>धैन131</t>
  </si>
  <si>
    <t>धैम11</t>
  </si>
  <si>
    <t>धैम21</t>
  </si>
  <si>
    <t>धैम31</t>
  </si>
  <si>
    <t>धो11</t>
  </si>
  <si>
    <t>धो21</t>
  </si>
  <si>
    <t>धो31</t>
  </si>
  <si>
    <t>धोन111</t>
  </si>
  <si>
    <t>धोन121</t>
  </si>
  <si>
    <t>धोन131</t>
  </si>
  <si>
    <t>धोन211</t>
  </si>
  <si>
    <t>धोन221</t>
  </si>
  <si>
    <t>धोन231</t>
  </si>
  <si>
    <t>धोन311</t>
  </si>
  <si>
    <t>धोन321</t>
  </si>
  <si>
    <t>धोन331</t>
  </si>
  <si>
    <t>धोट1</t>
  </si>
  <si>
    <t>धोप1</t>
  </si>
  <si>
    <t>धौ11</t>
  </si>
  <si>
    <t>धौ21</t>
  </si>
  <si>
    <t>धौ31</t>
  </si>
  <si>
    <t>धौन11</t>
  </si>
  <si>
    <t>धौन21</t>
  </si>
  <si>
    <t>धौन31</t>
  </si>
  <si>
    <t>धौत1</t>
  </si>
  <si>
    <t>धं111</t>
  </si>
  <si>
    <t>धं121</t>
  </si>
  <si>
    <t>धं131</t>
  </si>
  <si>
    <t>धं211</t>
  </si>
  <si>
    <t>धं221</t>
  </si>
  <si>
    <t>धं231</t>
  </si>
  <si>
    <t>धं311</t>
  </si>
  <si>
    <t>धं321</t>
  </si>
  <si>
    <t>धं41</t>
  </si>
  <si>
    <t>न12</t>
  </si>
  <si>
    <t>ना22</t>
  </si>
  <si>
    <t>ना32</t>
  </si>
  <si>
    <t>नाइन12</t>
  </si>
  <si>
    <t>नाइन22</t>
  </si>
  <si>
    <t>नाइन32</t>
  </si>
  <si>
    <t>नत12</t>
  </si>
  <si>
    <t>नत22</t>
  </si>
  <si>
    <t>नत32</t>
  </si>
  <si>
    <t>नत42</t>
  </si>
  <si>
    <t>नत52</t>
  </si>
  <si>
    <t>नि12</t>
  </si>
  <si>
    <t>नि22</t>
  </si>
  <si>
    <t>नि32</t>
  </si>
  <si>
    <t>निन12</t>
  </si>
  <si>
    <t>निन22</t>
  </si>
  <si>
    <t>နင်္</t>
  </si>
  <si>
    <t>निं22</t>
  </si>
  <si>
    <t>निन32</t>
  </si>
  <si>
    <t>ने?12</t>
  </si>
  <si>
    <t>ने?22</t>
  </si>
  <si>
    <t>नु12</t>
  </si>
  <si>
    <t>नु22</t>
  </si>
  <si>
    <t>नु32</t>
  </si>
  <si>
    <t>ने12</t>
  </si>
  <si>
    <t>ने22</t>
  </si>
  <si>
    <t>ने32</t>
  </si>
  <si>
    <t>နယ့်</t>
  </si>
  <si>
    <t>ने³¹112</t>
  </si>
  <si>
    <t>ने³¹122</t>
  </si>
  <si>
    <t>ने³¹132</t>
  </si>
  <si>
    <t>ने³¹212</t>
  </si>
  <si>
    <t>ने³¹222</t>
  </si>
  <si>
    <t>ने³¹232</t>
  </si>
  <si>
    <t>नेत2</t>
  </si>
  <si>
    <t>नै12</t>
  </si>
  <si>
    <t>नै22</t>
  </si>
  <si>
    <t>नैन112</t>
  </si>
  <si>
    <t>नैन122</t>
  </si>
  <si>
    <t>नैन132</t>
  </si>
  <si>
    <t>नैम12</t>
  </si>
  <si>
    <t>नैम22</t>
  </si>
  <si>
    <t>नैम32</t>
  </si>
  <si>
    <t>नो12</t>
  </si>
  <si>
    <t>नो22</t>
  </si>
  <si>
    <t>नो32</t>
  </si>
  <si>
    <t>नोन112</t>
  </si>
  <si>
    <t>नोन122</t>
  </si>
  <si>
    <t>नोन132</t>
  </si>
  <si>
    <t>नोन212</t>
  </si>
  <si>
    <t>नोन222</t>
  </si>
  <si>
    <t>नोन232</t>
  </si>
  <si>
    <t>नोन312</t>
  </si>
  <si>
    <t>नोन322</t>
  </si>
  <si>
    <t>नोन332</t>
  </si>
  <si>
    <t>नोट2</t>
  </si>
  <si>
    <t>नोप2</t>
  </si>
  <si>
    <t>नौ12</t>
  </si>
  <si>
    <t>नौ22</t>
  </si>
  <si>
    <t>नौ32</t>
  </si>
  <si>
    <t>नौन12</t>
  </si>
  <si>
    <t>नौन22</t>
  </si>
  <si>
    <t>नौन32</t>
  </si>
  <si>
    <t>नौत2</t>
  </si>
  <si>
    <t>नं112</t>
  </si>
  <si>
    <t>नं122</t>
  </si>
  <si>
    <t>नं132</t>
  </si>
  <si>
    <t>नं212</t>
  </si>
  <si>
    <t>नं222</t>
  </si>
  <si>
    <t>नं232</t>
  </si>
  <si>
    <t>नं312</t>
  </si>
  <si>
    <t>नं322</t>
  </si>
  <si>
    <t>नं42</t>
  </si>
  <si>
    <t>प1</t>
  </si>
  <si>
    <t>प11</t>
  </si>
  <si>
    <t>ब1</t>
  </si>
  <si>
    <t>ब11</t>
  </si>
  <si>
    <t>बा21</t>
  </si>
  <si>
    <t>पा31</t>
  </si>
  <si>
    <t>बा31</t>
  </si>
  <si>
    <t>पाइन11</t>
  </si>
  <si>
    <t>बाइन11</t>
  </si>
  <si>
    <t>पाइन21</t>
  </si>
  <si>
    <t>बाइन21</t>
  </si>
  <si>
    <t>पाइन31</t>
  </si>
  <si>
    <t>बाइन31</t>
  </si>
  <si>
    <t>पाइ</t>
  </si>
  <si>
    <t>बाइ</t>
  </si>
  <si>
    <t>पत11</t>
  </si>
  <si>
    <t>बत11</t>
  </si>
  <si>
    <t>पत21</t>
  </si>
  <si>
    <t>बत21</t>
  </si>
  <si>
    <t>पत31</t>
  </si>
  <si>
    <t>बत31</t>
  </si>
  <si>
    <t>पत41</t>
  </si>
  <si>
    <t>बत41</t>
  </si>
  <si>
    <t>पत51</t>
  </si>
  <si>
    <t>बत51</t>
  </si>
  <si>
    <t>पि11</t>
  </si>
  <si>
    <t>बि11</t>
  </si>
  <si>
    <t>पि21</t>
  </si>
  <si>
    <t>बि21</t>
  </si>
  <si>
    <t>पि31</t>
  </si>
  <si>
    <t>बि31</t>
  </si>
  <si>
    <t>पिन11</t>
  </si>
  <si>
    <t>बिन11</t>
  </si>
  <si>
    <t>पिन21</t>
  </si>
  <si>
    <t>बिन21</t>
  </si>
  <si>
    <t>ပင်္</t>
  </si>
  <si>
    <t>पिं2</t>
  </si>
  <si>
    <t>पिं21</t>
  </si>
  <si>
    <t>बिं2</t>
  </si>
  <si>
    <t>बिं21</t>
  </si>
  <si>
    <t>पिन31</t>
  </si>
  <si>
    <t>बिन31</t>
  </si>
  <si>
    <t>पे?1</t>
  </si>
  <si>
    <t>पे?11</t>
  </si>
  <si>
    <t>बे?1</t>
  </si>
  <si>
    <t>बे?11</t>
  </si>
  <si>
    <t>पे?2</t>
  </si>
  <si>
    <t>पे?21</t>
  </si>
  <si>
    <t>बे?2</t>
  </si>
  <si>
    <t>बे?21</t>
  </si>
  <si>
    <t>पु11</t>
  </si>
  <si>
    <t>बु11</t>
  </si>
  <si>
    <t>पु21</t>
  </si>
  <si>
    <t>बु21</t>
  </si>
  <si>
    <t>पु31</t>
  </si>
  <si>
    <t>बु31</t>
  </si>
  <si>
    <t>पे11</t>
  </si>
  <si>
    <t>बे11</t>
  </si>
  <si>
    <t>पे21</t>
  </si>
  <si>
    <t>बे21</t>
  </si>
  <si>
    <t>पे31</t>
  </si>
  <si>
    <t>बे31</t>
  </si>
  <si>
    <t>ပယ့်</t>
  </si>
  <si>
    <t>पे³¹111</t>
  </si>
  <si>
    <t>बे³¹111</t>
  </si>
  <si>
    <t>पे³¹121</t>
  </si>
  <si>
    <t>बे³¹121</t>
  </si>
  <si>
    <t>पे³¹131</t>
  </si>
  <si>
    <t>बे³¹131</t>
  </si>
  <si>
    <t>पे³¹211</t>
  </si>
  <si>
    <t>बे³¹211</t>
  </si>
  <si>
    <t>पे³¹221</t>
  </si>
  <si>
    <t>बे³¹221</t>
  </si>
  <si>
    <t>पे³¹231</t>
  </si>
  <si>
    <t>बे³¹231</t>
  </si>
  <si>
    <t>पेत1</t>
  </si>
  <si>
    <t>बेत1</t>
  </si>
  <si>
    <t>पै11</t>
  </si>
  <si>
    <t>बै11</t>
  </si>
  <si>
    <t>पै21</t>
  </si>
  <si>
    <t>बै21</t>
  </si>
  <si>
    <t>पैन111</t>
  </si>
  <si>
    <t>बैन111</t>
  </si>
  <si>
    <t>पैन121</t>
  </si>
  <si>
    <t>बैन121</t>
  </si>
  <si>
    <t>पैन131</t>
  </si>
  <si>
    <t>बैन131</t>
  </si>
  <si>
    <t>पैम11</t>
  </si>
  <si>
    <t>बैम11</t>
  </si>
  <si>
    <t>पैम21</t>
  </si>
  <si>
    <t>बैम21</t>
  </si>
  <si>
    <t>पैम31</t>
  </si>
  <si>
    <t>बैम31</t>
  </si>
  <si>
    <t>पो11</t>
  </si>
  <si>
    <t>बो11</t>
  </si>
  <si>
    <t>पो21</t>
  </si>
  <si>
    <t>बो21</t>
  </si>
  <si>
    <t>पो31</t>
  </si>
  <si>
    <t>बो31</t>
  </si>
  <si>
    <t>पोन111</t>
  </si>
  <si>
    <t>बोन111</t>
  </si>
  <si>
    <t>पोन121</t>
  </si>
  <si>
    <t>बोन121</t>
  </si>
  <si>
    <t>पोन131</t>
  </si>
  <si>
    <t>बोन131</t>
  </si>
  <si>
    <t>पोन211</t>
  </si>
  <si>
    <t>बोन211</t>
  </si>
  <si>
    <t>पोन221</t>
  </si>
  <si>
    <t>बोन221</t>
  </si>
  <si>
    <t>पोन231</t>
  </si>
  <si>
    <t>बोन231</t>
  </si>
  <si>
    <t>पोन311</t>
  </si>
  <si>
    <t>बोन311</t>
  </si>
  <si>
    <t>पोन321</t>
  </si>
  <si>
    <t>बोन321</t>
  </si>
  <si>
    <t>पोन331</t>
  </si>
  <si>
    <t>बोन331</t>
  </si>
  <si>
    <t>पोट1</t>
  </si>
  <si>
    <t>बोट1</t>
  </si>
  <si>
    <t>पोप1</t>
  </si>
  <si>
    <t>बोप1</t>
  </si>
  <si>
    <t>पौ11</t>
  </si>
  <si>
    <t>बौ11</t>
  </si>
  <si>
    <t>पौ21</t>
  </si>
  <si>
    <t>बौ21</t>
  </si>
  <si>
    <t>पौ31</t>
  </si>
  <si>
    <t>बौ31</t>
  </si>
  <si>
    <t>पौन11</t>
  </si>
  <si>
    <t>बौन11</t>
  </si>
  <si>
    <t>पौन21</t>
  </si>
  <si>
    <t>बौन21</t>
  </si>
  <si>
    <t>पौन31</t>
  </si>
  <si>
    <t>बौन31</t>
  </si>
  <si>
    <t>पौत1</t>
  </si>
  <si>
    <t>बौत1</t>
  </si>
  <si>
    <t>पं111</t>
  </si>
  <si>
    <t>बं111</t>
  </si>
  <si>
    <t>पं121</t>
  </si>
  <si>
    <t>बं121</t>
  </si>
  <si>
    <t>पं131</t>
  </si>
  <si>
    <t>बं131</t>
  </si>
  <si>
    <t>पं211</t>
  </si>
  <si>
    <t>बं211</t>
  </si>
  <si>
    <t>पं221</t>
  </si>
  <si>
    <t>बं221</t>
  </si>
  <si>
    <t>पं231</t>
  </si>
  <si>
    <t>बं231</t>
  </si>
  <si>
    <t>पं311</t>
  </si>
  <si>
    <t>बं311</t>
  </si>
  <si>
    <t>पं321</t>
  </si>
  <si>
    <t>बं321</t>
  </si>
  <si>
    <t>पं41</t>
  </si>
  <si>
    <t>बं41</t>
  </si>
  <si>
    <t>फ1</t>
  </si>
  <si>
    <t>फ11</t>
  </si>
  <si>
    <t>फा21</t>
  </si>
  <si>
    <t>फा31</t>
  </si>
  <si>
    <t>फाइन11</t>
  </si>
  <si>
    <t>फाइन21</t>
  </si>
  <si>
    <t>फाइन31</t>
  </si>
  <si>
    <t>फाइ</t>
  </si>
  <si>
    <t>फत11</t>
  </si>
  <si>
    <t>फत21</t>
  </si>
  <si>
    <t>फत31</t>
  </si>
  <si>
    <t>फत41</t>
  </si>
  <si>
    <t>फत51</t>
  </si>
  <si>
    <t>फि11</t>
  </si>
  <si>
    <t>फि21</t>
  </si>
  <si>
    <t>फि31</t>
  </si>
  <si>
    <t>फिन11</t>
  </si>
  <si>
    <t>फिन21</t>
  </si>
  <si>
    <t>ဖင်္</t>
  </si>
  <si>
    <t>फिं2</t>
  </si>
  <si>
    <t>फिं21</t>
  </si>
  <si>
    <t>फिन31</t>
  </si>
  <si>
    <t>फे?1</t>
  </si>
  <si>
    <t>फे?11</t>
  </si>
  <si>
    <t>फे?2</t>
  </si>
  <si>
    <t>फे?21</t>
  </si>
  <si>
    <t>फु11</t>
  </si>
  <si>
    <t>फु21</t>
  </si>
  <si>
    <t>फु31</t>
  </si>
  <si>
    <t>फे11</t>
  </si>
  <si>
    <t>फे21</t>
  </si>
  <si>
    <t>फे31</t>
  </si>
  <si>
    <t>ဖယ့်</t>
  </si>
  <si>
    <t>फे³¹111</t>
  </si>
  <si>
    <t>फे³¹121</t>
  </si>
  <si>
    <t>फे³¹131</t>
  </si>
  <si>
    <t>फे³¹211</t>
  </si>
  <si>
    <t>फे³¹221</t>
  </si>
  <si>
    <t>फे³¹231</t>
  </si>
  <si>
    <t>फेत1</t>
  </si>
  <si>
    <t>फै11</t>
  </si>
  <si>
    <t>फै21</t>
  </si>
  <si>
    <t>फैन111</t>
  </si>
  <si>
    <t>फैन121</t>
  </si>
  <si>
    <t>फैन131</t>
  </si>
  <si>
    <t>फैम11</t>
  </si>
  <si>
    <t>फैम21</t>
  </si>
  <si>
    <t>फैम31</t>
  </si>
  <si>
    <t>फो11</t>
  </si>
  <si>
    <t>फो21</t>
  </si>
  <si>
    <t>फो31</t>
  </si>
  <si>
    <t>फोन111</t>
  </si>
  <si>
    <t>फोन121</t>
  </si>
  <si>
    <t>फोन131</t>
  </si>
  <si>
    <t>फोन211</t>
  </si>
  <si>
    <t>फोन221</t>
  </si>
  <si>
    <t>फोन231</t>
  </si>
  <si>
    <t>फोन311</t>
  </si>
  <si>
    <t>फोन321</t>
  </si>
  <si>
    <t>फोन331</t>
  </si>
  <si>
    <t>फोट1</t>
  </si>
  <si>
    <t>फोप1</t>
  </si>
  <si>
    <t>फौ11</t>
  </si>
  <si>
    <t>फौ21</t>
  </si>
  <si>
    <t>फौ31</t>
  </si>
  <si>
    <t>फौन11</t>
  </si>
  <si>
    <t>फौन21</t>
  </si>
  <si>
    <t>फौन31</t>
  </si>
  <si>
    <t>फौत1</t>
  </si>
  <si>
    <t>फं111</t>
  </si>
  <si>
    <t>फं121</t>
  </si>
  <si>
    <t>फं131</t>
  </si>
  <si>
    <t>फं211</t>
  </si>
  <si>
    <t>फं221</t>
  </si>
  <si>
    <t>फं231</t>
  </si>
  <si>
    <t>फं311</t>
  </si>
  <si>
    <t>फं321</t>
  </si>
  <si>
    <t>फं41</t>
  </si>
  <si>
    <t>ब12</t>
  </si>
  <si>
    <t>बा22</t>
  </si>
  <si>
    <t>बा32</t>
  </si>
  <si>
    <t>बाइन12</t>
  </si>
  <si>
    <t>बाइन22</t>
  </si>
  <si>
    <t>बाइन32</t>
  </si>
  <si>
    <t>बत12</t>
  </si>
  <si>
    <t>बत22</t>
  </si>
  <si>
    <t>बत32</t>
  </si>
  <si>
    <t>बत42</t>
  </si>
  <si>
    <t>बत52</t>
  </si>
  <si>
    <t>बि12</t>
  </si>
  <si>
    <t>बि22</t>
  </si>
  <si>
    <t>बि32</t>
  </si>
  <si>
    <t>बिन12</t>
  </si>
  <si>
    <t>बिन22</t>
  </si>
  <si>
    <t>ဗင်္</t>
  </si>
  <si>
    <t>बिं22</t>
  </si>
  <si>
    <t>बिन32</t>
  </si>
  <si>
    <t>बे?12</t>
  </si>
  <si>
    <t>बे?22</t>
  </si>
  <si>
    <t>बु12</t>
  </si>
  <si>
    <t>बु22</t>
  </si>
  <si>
    <t>बु32</t>
  </si>
  <si>
    <t>बे12</t>
  </si>
  <si>
    <t>बे22</t>
  </si>
  <si>
    <t>बे32</t>
  </si>
  <si>
    <t>ဗယ့်</t>
  </si>
  <si>
    <t>बे³¹112</t>
  </si>
  <si>
    <t>बे³¹122</t>
  </si>
  <si>
    <t>बे³¹132</t>
  </si>
  <si>
    <t>बे³¹212</t>
  </si>
  <si>
    <t>बे³¹222</t>
  </si>
  <si>
    <t>बे³¹232</t>
  </si>
  <si>
    <t>बेत2</t>
  </si>
  <si>
    <t>बै12</t>
  </si>
  <si>
    <t>बै22</t>
  </si>
  <si>
    <t>बैन112</t>
  </si>
  <si>
    <t>बैन122</t>
  </si>
  <si>
    <t>बैन132</t>
  </si>
  <si>
    <t>बैम12</t>
  </si>
  <si>
    <t>बैम22</t>
  </si>
  <si>
    <t>बैम32</t>
  </si>
  <si>
    <t>बो12</t>
  </si>
  <si>
    <t>बो22</t>
  </si>
  <si>
    <t>बो32</t>
  </si>
  <si>
    <t>बोन112</t>
  </si>
  <si>
    <t>बोन122</t>
  </si>
  <si>
    <t>बोन132</t>
  </si>
  <si>
    <t>बोन212</t>
  </si>
  <si>
    <t>बोन222</t>
  </si>
  <si>
    <t>बोन232</t>
  </si>
  <si>
    <t>बोन312</t>
  </si>
  <si>
    <t>बोन322</t>
  </si>
  <si>
    <t>बोन332</t>
  </si>
  <si>
    <t>बोट2</t>
  </si>
  <si>
    <t>बोप2</t>
  </si>
  <si>
    <t>बौ12</t>
  </si>
  <si>
    <t>बौ22</t>
  </si>
  <si>
    <t>बौ32</t>
  </si>
  <si>
    <t>बौन12</t>
  </si>
  <si>
    <t>बौन22</t>
  </si>
  <si>
    <t>बौन32</t>
  </si>
  <si>
    <t>बौत2</t>
  </si>
  <si>
    <t>बं112</t>
  </si>
  <si>
    <t>बं122</t>
  </si>
  <si>
    <t>बं132</t>
  </si>
  <si>
    <t>बं212</t>
  </si>
  <si>
    <t>बं222</t>
  </si>
  <si>
    <t>बं232</t>
  </si>
  <si>
    <t>बं312</t>
  </si>
  <si>
    <t>बं322</t>
  </si>
  <si>
    <t>बं42</t>
  </si>
  <si>
    <t>ब13</t>
  </si>
  <si>
    <t>बा23</t>
  </si>
  <si>
    <t>बा33</t>
  </si>
  <si>
    <t>बाइन13</t>
  </si>
  <si>
    <t>बाइन23</t>
  </si>
  <si>
    <t>बाइन33</t>
  </si>
  <si>
    <t>बाइ3</t>
  </si>
  <si>
    <t>बत13</t>
  </si>
  <si>
    <t>बत23</t>
  </si>
  <si>
    <t>बत33</t>
  </si>
  <si>
    <t>बत43</t>
  </si>
  <si>
    <t>बत53</t>
  </si>
  <si>
    <t>बि13</t>
  </si>
  <si>
    <t>बि23</t>
  </si>
  <si>
    <t>बि33</t>
  </si>
  <si>
    <t>बिन13</t>
  </si>
  <si>
    <t>बिन23</t>
  </si>
  <si>
    <t>ဘင်္</t>
  </si>
  <si>
    <t>बिं23</t>
  </si>
  <si>
    <t>बिन33</t>
  </si>
  <si>
    <t>बे?13</t>
  </si>
  <si>
    <t>बे?23</t>
  </si>
  <si>
    <t>बु13</t>
  </si>
  <si>
    <t>बु23</t>
  </si>
  <si>
    <t>बु33</t>
  </si>
  <si>
    <t>बे13</t>
  </si>
  <si>
    <t>बे23</t>
  </si>
  <si>
    <t>बे33</t>
  </si>
  <si>
    <t>ဘယ့်</t>
  </si>
  <si>
    <t>बे³¹113</t>
  </si>
  <si>
    <t>बे³¹123</t>
  </si>
  <si>
    <t>बे³¹133</t>
  </si>
  <si>
    <t>बे³¹213</t>
  </si>
  <si>
    <t>बे³¹223</t>
  </si>
  <si>
    <t>बे³¹233</t>
  </si>
  <si>
    <t>बेत3</t>
  </si>
  <si>
    <t>बै13</t>
  </si>
  <si>
    <t>बै23</t>
  </si>
  <si>
    <t>बैन113</t>
  </si>
  <si>
    <t>बैन123</t>
  </si>
  <si>
    <t>बैन133</t>
  </si>
  <si>
    <t>बैम13</t>
  </si>
  <si>
    <t>बैम23</t>
  </si>
  <si>
    <t>बैम33</t>
  </si>
  <si>
    <t>बो13</t>
  </si>
  <si>
    <t>बो23</t>
  </si>
  <si>
    <t>बो33</t>
  </si>
  <si>
    <t>बोन113</t>
  </si>
  <si>
    <t>बोन123</t>
  </si>
  <si>
    <t>बोन133</t>
  </si>
  <si>
    <t>बोन213</t>
  </si>
  <si>
    <t>बोन223</t>
  </si>
  <si>
    <t>बोन233</t>
  </si>
  <si>
    <t>बोन313</t>
  </si>
  <si>
    <t>बोन323</t>
  </si>
  <si>
    <t>बोन333</t>
  </si>
  <si>
    <t>बोट3</t>
  </si>
  <si>
    <t>बोप3</t>
  </si>
  <si>
    <t>बौ13</t>
  </si>
  <si>
    <t>बौ23</t>
  </si>
  <si>
    <t>बौ33</t>
  </si>
  <si>
    <t>बौन13</t>
  </si>
  <si>
    <t>बौन23</t>
  </si>
  <si>
    <t>बौन33</t>
  </si>
  <si>
    <t>बौत3</t>
  </si>
  <si>
    <t>बं113</t>
  </si>
  <si>
    <t>बं123</t>
  </si>
  <si>
    <t>बं133</t>
  </si>
  <si>
    <t>बं213</t>
  </si>
  <si>
    <t>बं223</t>
  </si>
  <si>
    <t>बं233</t>
  </si>
  <si>
    <t>बं313</t>
  </si>
  <si>
    <t>बं323</t>
  </si>
  <si>
    <t>बं43</t>
  </si>
  <si>
    <t>म1</t>
  </si>
  <si>
    <t>म11</t>
  </si>
  <si>
    <t>मा21</t>
  </si>
  <si>
    <t>मा31</t>
  </si>
  <si>
    <t>माइन11</t>
  </si>
  <si>
    <t>माइन21</t>
  </si>
  <si>
    <t>माइन31</t>
  </si>
  <si>
    <t>माइ</t>
  </si>
  <si>
    <t>मत11</t>
  </si>
  <si>
    <t>मत21</t>
  </si>
  <si>
    <t>मत31</t>
  </si>
  <si>
    <t>मत41</t>
  </si>
  <si>
    <t>मत51</t>
  </si>
  <si>
    <t>मि11</t>
  </si>
  <si>
    <t>मि21</t>
  </si>
  <si>
    <t>मि31</t>
  </si>
  <si>
    <t>मिन11</t>
  </si>
  <si>
    <t>मिन21</t>
  </si>
  <si>
    <t>မင်္</t>
  </si>
  <si>
    <t>मिं2</t>
  </si>
  <si>
    <t>मिं21</t>
  </si>
  <si>
    <t>मिन31</t>
  </si>
  <si>
    <t>मे?1</t>
  </si>
  <si>
    <t>मे?11</t>
  </si>
  <si>
    <t>मे?2</t>
  </si>
  <si>
    <t>मे?21</t>
  </si>
  <si>
    <t>मु11</t>
  </si>
  <si>
    <t>मु21</t>
  </si>
  <si>
    <t>मु31</t>
  </si>
  <si>
    <t>मे11</t>
  </si>
  <si>
    <t>मे21</t>
  </si>
  <si>
    <t>मे31</t>
  </si>
  <si>
    <t>မယ့်</t>
  </si>
  <si>
    <t>मे³¹111</t>
  </si>
  <si>
    <t>मे³¹121</t>
  </si>
  <si>
    <t>मे³¹131</t>
  </si>
  <si>
    <t>मे³¹211</t>
  </si>
  <si>
    <t>मे³¹221</t>
  </si>
  <si>
    <t>मे³¹231</t>
  </si>
  <si>
    <t>मेत1</t>
  </si>
  <si>
    <t>मै11</t>
  </si>
  <si>
    <t>मै21</t>
  </si>
  <si>
    <t>मैन111</t>
  </si>
  <si>
    <t>मैन121</t>
  </si>
  <si>
    <t>मैन131</t>
  </si>
  <si>
    <t>मैम11</t>
  </si>
  <si>
    <t>मैम21</t>
  </si>
  <si>
    <t>मैम31</t>
  </si>
  <si>
    <t>मो11</t>
  </si>
  <si>
    <t>मो21</t>
  </si>
  <si>
    <t>मो31</t>
  </si>
  <si>
    <t>मोन111</t>
  </si>
  <si>
    <t>मोन121</t>
  </si>
  <si>
    <t>मोन131</t>
  </si>
  <si>
    <t>मोन211</t>
  </si>
  <si>
    <t>मोन221</t>
  </si>
  <si>
    <t>मोन231</t>
  </si>
  <si>
    <t>मोन311</t>
  </si>
  <si>
    <t>मोन321</t>
  </si>
  <si>
    <t>मोन331</t>
  </si>
  <si>
    <t>मोट1</t>
  </si>
  <si>
    <t>मोप1</t>
  </si>
  <si>
    <t>मौ11</t>
  </si>
  <si>
    <t>मौ21</t>
  </si>
  <si>
    <t>मौ31</t>
  </si>
  <si>
    <t>मौन11</t>
  </si>
  <si>
    <t>मौन21</t>
  </si>
  <si>
    <t>मौन31</t>
  </si>
  <si>
    <t>मौत1</t>
  </si>
  <si>
    <t>मं111</t>
  </si>
  <si>
    <t>मं121</t>
  </si>
  <si>
    <t>मं131</t>
  </si>
  <si>
    <t>मं211</t>
  </si>
  <si>
    <t>मं221</t>
  </si>
  <si>
    <t>मं231</t>
  </si>
  <si>
    <t>मं311</t>
  </si>
  <si>
    <t>मं321</t>
  </si>
  <si>
    <t>मं41</t>
  </si>
  <si>
    <t>य1</t>
  </si>
  <si>
    <t>य11</t>
  </si>
  <si>
    <t>या21</t>
  </si>
  <si>
    <t>या31</t>
  </si>
  <si>
    <t>याइन11</t>
  </si>
  <si>
    <t>याइन21</t>
  </si>
  <si>
    <t>याइन31</t>
  </si>
  <si>
    <t>याइ</t>
  </si>
  <si>
    <t>यत11</t>
  </si>
  <si>
    <t>यत21</t>
  </si>
  <si>
    <t>यत31</t>
  </si>
  <si>
    <t>यत41</t>
  </si>
  <si>
    <t>यत51</t>
  </si>
  <si>
    <t>यि11</t>
  </si>
  <si>
    <t>यि21</t>
  </si>
  <si>
    <t>यि31</t>
  </si>
  <si>
    <t>यिन11</t>
  </si>
  <si>
    <t>यिन21</t>
  </si>
  <si>
    <t>ယင်္</t>
  </si>
  <si>
    <t>यिं2</t>
  </si>
  <si>
    <t>यिं21</t>
  </si>
  <si>
    <t>यिन31</t>
  </si>
  <si>
    <t>ये?1</t>
  </si>
  <si>
    <t>ये?11</t>
  </si>
  <si>
    <t>ये?2</t>
  </si>
  <si>
    <t>ये?21</t>
  </si>
  <si>
    <t>यु11</t>
  </si>
  <si>
    <t>यु21</t>
  </si>
  <si>
    <t>यु31</t>
  </si>
  <si>
    <t>ये11</t>
  </si>
  <si>
    <t>ये21</t>
  </si>
  <si>
    <t>ये31</t>
  </si>
  <si>
    <t>ယယ့်</t>
  </si>
  <si>
    <t>ये³¹111</t>
  </si>
  <si>
    <t>ये³¹121</t>
  </si>
  <si>
    <t>ये³¹131</t>
  </si>
  <si>
    <t>ये³¹211</t>
  </si>
  <si>
    <t>ये³¹221</t>
  </si>
  <si>
    <t>ये³¹231</t>
  </si>
  <si>
    <t>येत1</t>
  </si>
  <si>
    <t>यै11</t>
  </si>
  <si>
    <t>यै21</t>
  </si>
  <si>
    <t>यैन111</t>
  </si>
  <si>
    <t>यैन121</t>
  </si>
  <si>
    <t>यैन131</t>
  </si>
  <si>
    <t>यैम11</t>
  </si>
  <si>
    <t>यैम21</t>
  </si>
  <si>
    <t>यैम31</t>
  </si>
  <si>
    <t>यो11</t>
  </si>
  <si>
    <t>यो21</t>
  </si>
  <si>
    <t>यो31</t>
  </si>
  <si>
    <t>योन111</t>
  </si>
  <si>
    <t>योन121</t>
  </si>
  <si>
    <t>योन131</t>
  </si>
  <si>
    <t>योन211</t>
  </si>
  <si>
    <t>योन221</t>
  </si>
  <si>
    <t>योन231</t>
  </si>
  <si>
    <t>योन311</t>
  </si>
  <si>
    <t>योन321</t>
  </si>
  <si>
    <t>योन331</t>
  </si>
  <si>
    <t>योट1</t>
  </si>
  <si>
    <t>योप1</t>
  </si>
  <si>
    <t>यौ11</t>
  </si>
  <si>
    <t>यौ21</t>
  </si>
  <si>
    <t>यौ31</t>
  </si>
  <si>
    <t>यौन11</t>
  </si>
  <si>
    <t>यौन21</t>
  </si>
  <si>
    <t>यौन31</t>
  </si>
  <si>
    <t>यौत1</t>
  </si>
  <si>
    <t>यं111</t>
  </si>
  <si>
    <t>यं121</t>
  </si>
  <si>
    <t>यं131</t>
  </si>
  <si>
    <t>यं211</t>
  </si>
  <si>
    <t>यं221</t>
  </si>
  <si>
    <t>यं231</t>
  </si>
  <si>
    <t>यं311</t>
  </si>
  <si>
    <t>यं321</t>
  </si>
  <si>
    <t>यं41</t>
  </si>
  <si>
    <t>य12</t>
  </si>
  <si>
    <t>या22</t>
  </si>
  <si>
    <t>या32</t>
  </si>
  <si>
    <t>याइन12</t>
  </si>
  <si>
    <t>याइन22</t>
  </si>
  <si>
    <t>याइन32</t>
  </si>
  <si>
    <t>यत12</t>
  </si>
  <si>
    <t>यत22</t>
  </si>
  <si>
    <t>यत32</t>
  </si>
  <si>
    <t>यत42</t>
  </si>
  <si>
    <t>यत52</t>
  </si>
  <si>
    <t>यि12</t>
  </si>
  <si>
    <t>यि22</t>
  </si>
  <si>
    <t>यि32</t>
  </si>
  <si>
    <t>यिन12</t>
  </si>
  <si>
    <t>यिन22</t>
  </si>
  <si>
    <t>ရင်္</t>
  </si>
  <si>
    <t>यिं22</t>
  </si>
  <si>
    <t>यिन32</t>
  </si>
  <si>
    <t>ये?12</t>
  </si>
  <si>
    <t>ये?22</t>
  </si>
  <si>
    <t>यु12</t>
  </si>
  <si>
    <t>यु22</t>
  </si>
  <si>
    <t>यु32</t>
  </si>
  <si>
    <t>ये12</t>
  </si>
  <si>
    <t>ये22</t>
  </si>
  <si>
    <t>ये32</t>
  </si>
  <si>
    <t>ရယ့်</t>
  </si>
  <si>
    <t>ये³¹112</t>
  </si>
  <si>
    <t>ये³¹122</t>
  </si>
  <si>
    <t>ये³¹132</t>
  </si>
  <si>
    <t>ये³¹212</t>
  </si>
  <si>
    <t>ये³¹222</t>
  </si>
  <si>
    <t>ये³¹232</t>
  </si>
  <si>
    <t>येत2</t>
  </si>
  <si>
    <t>यै12</t>
  </si>
  <si>
    <t>यै22</t>
  </si>
  <si>
    <t>यैन112</t>
  </si>
  <si>
    <t>यैन122</t>
  </si>
  <si>
    <t>यैन132</t>
  </si>
  <si>
    <t>यैम12</t>
  </si>
  <si>
    <t>यैम22</t>
  </si>
  <si>
    <t>यैम32</t>
  </si>
  <si>
    <t>यो12</t>
  </si>
  <si>
    <t>यो22</t>
  </si>
  <si>
    <t>यो32</t>
  </si>
  <si>
    <t>योन112</t>
  </si>
  <si>
    <t>योन122</t>
  </si>
  <si>
    <t>योन132</t>
  </si>
  <si>
    <t>योन212</t>
  </si>
  <si>
    <t>योन222</t>
  </si>
  <si>
    <t>योन232</t>
  </si>
  <si>
    <t>योन312</t>
  </si>
  <si>
    <t>योन322</t>
  </si>
  <si>
    <t>योन332</t>
  </si>
  <si>
    <t>योट2</t>
  </si>
  <si>
    <t>योप2</t>
  </si>
  <si>
    <t>यौ12</t>
  </si>
  <si>
    <t>यौ22</t>
  </si>
  <si>
    <t>यौ32</t>
  </si>
  <si>
    <t>यौन12</t>
  </si>
  <si>
    <t>यौन22</t>
  </si>
  <si>
    <t>यौन32</t>
  </si>
  <si>
    <t>यौत2</t>
  </si>
  <si>
    <t>यं112</t>
  </si>
  <si>
    <t>यं122</t>
  </si>
  <si>
    <t>यं132</t>
  </si>
  <si>
    <t>यं212</t>
  </si>
  <si>
    <t>यं222</t>
  </si>
  <si>
    <t>यं232</t>
  </si>
  <si>
    <t>यं312</t>
  </si>
  <si>
    <t>यं322</t>
  </si>
  <si>
    <t>यं42</t>
  </si>
  <si>
    <t>र1</t>
  </si>
  <si>
    <t>र11</t>
  </si>
  <si>
    <t>रा21</t>
  </si>
  <si>
    <t>रा31</t>
  </si>
  <si>
    <t>राइन11</t>
  </si>
  <si>
    <t>राइन21</t>
  </si>
  <si>
    <t>राइन31</t>
  </si>
  <si>
    <t>राइ</t>
  </si>
  <si>
    <t>रत11</t>
  </si>
  <si>
    <t>रत21</t>
  </si>
  <si>
    <t>रत31</t>
  </si>
  <si>
    <t>रत41</t>
  </si>
  <si>
    <t>रत51</t>
  </si>
  <si>
    <t>रि11</t>
  </si>
  <si>
    <t>रि21</t>
  </si>
  <si>
    <t>रि31</t>
  </si>
  <si>
    <t>रिन11</t>
  </si>
  <si>
    <t>रिन21</t>
  </si>
  <si>
    <t>रिं2</t>
  </si>
  <si>
    <t>रिं21</t>
  </si>
  <si>
    <t>रिन31</t>
  </si>
  <si>
    <t>रे?1</t>
  </si>
  <si>
    <t>रे?11</t>
  </si>
  <si>
    <t>रे?2</t>
  </si>
  <si>
    <t>रे?21</t>
  </si>
  <si>
    <t>रु11</t>
  </si>
  <si>
    <t>रु21</t>
  </si>
  <si>
    <t>रु31</t>
  </si>
  <si>
    <t>रुन111</t>
  </si>
  <si>
    <t>रुन121</t>
  </si>
  <si>
    <t>रुन131</t>
  </si>
  <si>
    <t>रुन211</t>
  </si>
  <si>
    <t>रुन221</t>
  </si>
  <si>
    <t>रुन231</t>
  </si>
  <si>
    <t>रुन311</t>
  </si>
  <si>
    <t>रुन321</t>
  </si>
  <si>
    <t>रुन331</t>
  </si>
  <si>
    <t>रुत11</t>
  </si>
  <si>
    <t>रुत21</t>
  </si>
  <si>
    <t>रे11</t>
  </si>
  <si>
    <t>रे21</t>
  </si>
  <si>
    <t>रे31</t>
  </si>
  <si>
    <t>रे³¹111</t>
  </si>
  <si>
    <t>रे³¹121</t>
  </si>
  <si>
    <t>रे³¹131</t>
  </si>
  <si>
    <t>रे³¹211</t>
  </si>
  <si>
    <t>रे³¹221</t>
  </si>
  <si>
    <t>रे³¹231</t>
  </si>
  <si>
    <t>रेत1</t>
  </si>
  <si>
    <t>रै11</t>
  </si>
  <si>
    <t>रै21</t>
  </si>
  <si>
    <t>रैन111</t>
  </si>
  <si>
    <t>रैन121</t>
  </si>
  <si>
    <t>रैन131</t>
  </si>
  <si>
    <t>रैम11</t>
  </si>
  <si>
    <t>रैम21</t>
  </si>
  <si>
    <t>रैम31</t>
  </si>
  <si>
    <t>रो11</t>
  </si>
  <si>
    <t>रो21</t>
  </si>
  <si>
    <t>रो31</t>
  </si>
  <si>
    <t>रोन111</t>
  </si>
  <si>
    <t>रोन121</t>
  </si>
  <si>
    <t>रोन131</t>
  </si>
  <si>
    <t>रोन211</t>
  </si>
  <si>
    <t>रोन221</t>
  </si>
  <si>
    <t>रोन231</t>
  </si>
  <si>
    <t>रोन311</t>
  </si>
  <si>
    <t>रोन321</t>
  </si>
  <si>
    <t>रोन331</t>
  </si>
  <si>
    <t>रोट1</t>
  </si>
  <si>
    <t>रोप1</t>
  </si>
  <si>
    <t>रौ11</t>
  </si>
  <si>
    <t>रौ21</t>
  </si>
  <si>
    <t>रौ31</t>
  </si>
  <si>
    <t>रौन11</t>
  </si>
  <si>
    <t>रौन21</t>
  </si>
  <si>
    <t>रौन31</t>
  </si>
  <si>
    <t>रौत1</t>
  </si>
  <si>
    <t>रं111</t>
  </si>
  <si>
    <t>रं121</t>
  </si>
  <si>
    <t>रं131</t>
  </si>
  <si>
    <t>रं211</t>
  </si>
  <si>
    <t>रं221</t>
  </si>
  <si>
    <t>रं231</t>
  </si>
  <si>
    <t>रं311</t>
  </si>
  <si>
    <t>रं321</t>
  </si>
  <si>
    <t>रं41</t>
  </si>
  <si>
    <t>ल1</t>
  </si>
  <si>
    <t>ल11</t>
  </si>
  <si>
    <t>ला21</t>
  </si>
  <si>
    <t>ला31</t>
  </si>
  <si>
    <t>लाइन11</t>
  </si>
  <si>
    <t>लाइन21</t>
  </si>
  <si>
    <t>लाइन31</t>
  </si>
  <si>
    <t>लाइ</t>
  </si>
  <si>
    <t>लत11</t>
  </si>
  <si>
    <t>लत21</t>
  </si>
  <si>
    <t>लत31</t>
  </si>
  <si>
    <t>लत41</t>
  </si>
  <si>
    <t>लत51</t>
  </si>
  <si>
    <t>लि11</t>
  </si>
  <si>
    <t>लि21</t>
  </si>
  <si>
    <t>लि31</t>
  </si>
  <si>
    <t>लिन11</t>
  </si>
  <si>
    <t>लिन21</t>
  </si>
  <si>
    <t>လင်္</t>
  </si>
  <si>
    <t>लिं2</t>
  </si>
  <si>
    <t>लिं21</t>
  </si>
  <si>
    <t>लिन31</t>
  </si>
  <si>
    <t>ले?1</t>
  </si>
  <si>
    <t>ले?11</t>
  </si>
  <si>
    <t>ले?2</t>
  </si>
  <si>
    <t>ले?21</t>
  </si>
  <si>
    <t>लु11</t>
  </si>
  <si>
    <t>लु21</t>
  </si>
  <si>
    <t>लु31</t>
  </si>
  <si>
    <t>ले11</t>
  </si>
  <si>
    <t>ले21</t>
  </si>
  <si>
    <t>ले31</t>
  </si>
  <si>
    <t>လယ့်</t>
  </si>
  <si>
    <t>ले³¹111</t>
  </si>
  <si>
    <t>ले³¹121</t>
  </si>
  <si>
    <t>ले³¹131</t>
  </si>
  <si>
    <t>ले³¹211</t>
  </si>
  <si>
    <t>ले³¹221</t>
  </si>
  <si>
    <t>ले³¹231</t>
  </si>
  <si>
    <t>लेत1</t>
  </si>
  <si>
    <t>लै11</t>
  </si>
  <si>
    <t>लै21</t>
  </si>
  <si>
    <t>लैन111</t>
  </si>
  <si>
    <t>लैन121</t>
  </si>
  <si>
    <t>लैन131</t>
  </si>
  <si>
    <t>लैम11</t>
  </si>
  <si>
    <t>लैम21</t>
  </si>
  <si>
    <t>लैम31</t>
  </si>
  <si>
    <t>लो11</t>
  </si>
  <si>
    <t>लो21</t>
  </si>
  <si>
    <t>लो31</t>
  </si>
  <si>
    <t>लोन111</t>
  </si>
  <si>
    <t>लोन121</t>
  </si>
  <si>
    <t>लोन131</t>
  </si>
  <si>
    <t>लोन211</t>
  </si>
  <si>
    <t>लोन221</t>
  </si>
  <si>
    <t>लोन231</t>
  </si>
  <si>
    <t>लोन311</t>
  </si>
  <si>
    <t>लोन321</t>
  </si>
  <si>
    <t>लोन331</t>
  </si>
  <si>
    <t>लोट1</t>
  </si>
  <si>
    <t>लोप1</t>
  </si>
  <si>
    <t>लौ11</t>
  </si>
  <si>
    <t>लौ21</t>
  </si>
  <si>
    <t>लौ31</t>
  </si>
  <si>
    <t>लौन11</t>
  </si>
  <si>
    <t>लौन21</t>
  </si>
  <si>
    <t>लौन31</t>
  </si>
  <si>
    <t>लौत1</t>
  </si>
  <si>
    <t>लं111</t>
  </si>
  <si>
    <t>लं121</t>
  </si>
  <si>
    <t>लं131</t>
  </si>
  <si>
    <t>लं211</t>
  </si>
  <si>
    <t>लं221</t>
  </si>
  <si>
    <t>लं231</t>
  </si>
  <si>
    <t>लं311</t>
  </si>
  <si>
    <t>लं321</t>
  </si>
  <si>
    <t>लं41</t>
  </si>
  <si>
    <t>व1</t>
  </si>
  <si>
    <t>व11</t>
  </si>
  <si>
    <t>वा21</t>
  </si>
  <si>
    <t>वा31</t>
  </si>
  <si>
    <t>वाइन11</t>
  </si>
  <si>
    <t>वाइन21</t>
  </si>
  <si>
    <t>वाइन31</t>
  </si>
  <si>
    <t>वाइ</t>
  </si>
  <si>
    <t>वत11</t>
  </si>
  <si>
    <t>वत21</t>
  </si>
  <si>
    <t>वत31</t>
  </si>
  <si>
    <t>वत41</t>
  </si>
  <si>
    <t>वत51</t>
  </si>
  <si>
    <t>वि11</t>
  </si>
  <si>
    <t>वि21</t>
  </si>
  <si>
    <t>वि31</t>
  </si>
  <si>
    <t>विन11</t>
  </si>
  <si>
    <t>विन21</t>
  </si>
  <si>
    <t>ဝင်္</t>
  </si>
  <si>
    <t>विं2</t>
  </si>
  <si>
    <t>विं21</t>
  </si>
  <si>
    <t>विन31</t>
  </si>
  <si>
    <t>वे?1</t>
  </si>
  <si>
    <t>वे?11</t>
  </si>
  <si>
    <t>वे?2</t>
  </si>
  <si>
    <t>वे?21</t>
  </si>
  <si>
    <t>वु11</t>
  </si>
  <si>
    <t>वु21</t>
  </si>
  <si>
    <t>वु31</t>
  </si>
  <si>
    <t>वे11</t>
  </si>
  <si>
    <t>वे21</t>
  </si>
  <si>
    <t>वे31</t>
  </si>
  <si>
    <t>ဝယ့်</t>
  </si>
  <si>
    <t>वे³¹111</t>
  </si>
  <si>
    <t>वे³¹121</t>
  </si>
  <si>
    <t>वे³¹131</t>
  </si>
  <si>
    <t>वे³¹211</t>
  </si>
  <si>
    <t>वे³¹221</t>
  </si>
  <si>
    <t>वे³¹231</t>
  </si>
  <si>
    <t>वेत1</t>
  </si>
  <si>
    <t>वै11</t>
  </si>
  <si>
    <t>वै21</t>
  </si>
  <si>
    <t>वैन111</t>
  </si>
  <si>
    <t>वैन121</t>
  </si>
  <si>
    <t>वैन131</t>
  </si>
  <si>
    <t>वैम11</t>
  </si>
  <si>
    <t>वैम21</t>
  </si>
  <si>
    <t>वैम31</t>
  </si>
  <si>
    <t>वो11</t>
  </si>
  <si>
    <t>वो21</t>
  </si>
  <si>
    <t>वो31</t>
  </si>
  <si>
    <t>वोन111</t>
  </si>
  <si>
    <t>वोन121</t>
  </si>
  <si>
    <t>वोन131</t>
  </si>
  <si>
    <t>वोन211</t>
  </si>
  <si>
    <t>वोन221</t>
  </si>
  <si>
    <t>वोन231</t>
  </si>
  <si>
    <t>वोन311</t>
  </si>
  <si>
    <t>वोन321</t>
  </si>
  <si>
    <t>वोन331</t>
  </si>
  <si>
    <t>वोट1</t>
  </si>
  <si>
    <t>वोप1</t>
  </si>
  <si>
    <t>वौ11</t>
  </si>
  <si>
    <t>वौ21</t>
  </si>
  <si>
    <t>वौ31</t>
  </si>
  <si>
    <t>वौन11</t>
  </si>
  <si>
    <t>वौन21</t>
  </si>
  <si>
    <t>वौन31</t>
  </si>
  <si>
    <t>वौत1</t>
  </si>
  <si>
    <t>वं111</t>
  </si>
  <si>
    <t>वं121</t>
  </si>
  <si>
    <t>वं131</t>
  </si>
  <si>
    <t>वं211</t>
  </si>
  <si>
    <t>वं221</t>
  </si>
  <si>
    <t>वं231</t>
  </si>
  <si>
    <t>वं311</t>
  </si>
  <si>
    <t>वं321</t>
  </si>
  <si>
    <t>वं41</t>
  </si>
  <si>
    <t>स1</t>
  </si>
  <si>
    <t>स11</t>
  </si>
  <si>
    <t>झ12</t>
  </si>
  <si>
    <t>सा21</t>
  </si>
  <si>
    <t>झा22</t>
  </si>
  <si>
    <t>सा31</t>
  </si>
  <si>
    <t>झा32</t>
  </si>
  <si>
    <t>साइन11</t>
  </si>
  <si>
    <t>झाइन12</t>
  </si>
  <si>
    <t>साइन21</t>
  </si>
  <si>
    <t>झाइन22</t>
  </si>
  <si>
    <t>साइन31</t>
  </si>
  <si>
    <t>झाइन32</t>
  </si>
  <si>
    <t>साइ</t>
  </si>
  <si>
    <t>सत11</t>
  </si>
  <si>
    <t>झत12</t>
  </si>
  <si>
    <t>सत21</t>
  </si>
  <si>
    <t>झत22</t>
  </si>
  <si>
    <t>सत31</t>
  </si>
  <si>
    <t>झत32</t>
  </si>
  <si>
    <t>सत41</t>
  </si>
  <si>
    <t>झत42</t>
  </si>
  <si>
    <t>सत51</t>
  </si>
  <si>
    <t>झत52</t>
  </si>
  <si>
    <t>सि11</t>
  </si>
  <si>
    <t>झि12</t>
  </si>
  <si>
    <t>सि21</t>
  </si>
  <si>
    <t>झि22</t>
  </si>
  <si>
    <t>सि31</t>
  </si>
  <si>
    <t>झि32</t>
  </si>
  <si>
    <t>सिन11</t>
  </si>
  <si>
    <t>झिन12</t>
  </si>
  <si>
    <t>सिन21</t>
  </si>
  <si>
    <t>झिन22</t>
  </si>
  <si>
    <t>စင်္</t>
  </si>
  <si>
    <t>सिं2</t>
  </si>
  <si>
    <t>सिं21</t>
  </si>
  <si>
    <t>झिं22</t>
  </si>
  <si>
    <t>सिन31</t>
  </si>
  <si>
    <t>झिन32</t>
  </si>
  <si>
    <t>से?1</t>
  </si>
  <si>
    <t>से?11</t>
  </si>
  <si>
    <t>झे?12</t>
  </si>
  <si>
    <t>से?2</t>
  </si>
  <si>
    <t>से?21</t>
  </si>
  <si>
    <t>झे?22</t>
  </si>
  <si>
    <t>सु11</t>
  </si>
  <si>
    <t>झु12</t>
  </si>
  <si>
    <t>सु21</t>
  </si>
  <si>
    <t>झु22</t>
  </si>
  <si>
    <t>सु31</t>
  </si>
  <si>
    <t>झु32</t>
  </si>
  <si>
    <t>से11</t>
  </si>
  <si>
    <t>झे12</t>
  </si>
  <si>
    <t>से21</t>
  </si>
  <si>
    <t>झे22</t>
  </si>
  <si>
    <t>से31</t>
  </si>
  <si>
    <t>झे32</t>
  </si>
  <si>
    <t>စယ့်</t>
  </si>
  <si>
    <t>से³¹111</t>
  </si>
  <si>
    <t>झे³¹112</t>
  </si>
  <si>
    <t>से³¹121</t>
  </si>
  <si>
    <t>झे³¹122</t>
  </si>
  <si>
    <t>से³¹131</t>
  </si>
  <si>
    <t>झे³¹132</t>
  </si>
  <si>
    <t>से³¹211</t>
  </si>
  <si>
    <t>झे³¹212</t>
  </si>
  <si>
    <t>से³¹221</t>
  </si>
  <si>
    <t>झे³¹222</t>
  </si>
  <si>
    <t>से³¹231</t>
  </si>
  <si>
    <t>झे³¹232</t>
  </si>
  <si>
    <t>सेत1</t>
  </si>
  <si>
    <t>झेत2</t>
  </si>
  <si>
    <t>सै11</t>
  </si>
  <si>
    <t>झै12</t>
  </si>
  <si>
    <t>सै21</t>
  </si>
  <si>
    <t>झै22</t>
  </si>
  <si>
    <t>सैन111</t>
  </si>
  <si>
    <t>झैन112</t>
  </si>
  <si>
    <t>सैन121</t>
  </si>
  <si>
    <t>झैन122</t>
  </si>
  <si>
    <t>सैन131</t>
  </si>
  <si>
    <t>झैन132</t>
  </si>
  <si>
    <t>सैम11</t>
  </si>
  <si>
    <t>झैम12</t>
  </si>
  <si>
    <t>सैम21</t>
  </si>
  <si>
    <t>झैम22</t>
  </si>
  <si>
    <t>सैम31</t>
  </si>
  <si>
    <t>झैम32</t>
  </si>
  <si>
    <t>सो11</t>
  </si>
  <si>
    <t>झो12</t>
  </si>
  <si>
    <t>सो21</t>
  </si>
  <si>
    <t>झो22</t>
  </si>
  <si>
    <t>सो31</t>
  </si>
  <si>
    <t>झो32</t>
  </si>
  <si>
    <t>सोन111</t>
  </si>
  <si>
    <t>झोन112</t>
  </si>
  <si>
    <t>सोन121</t>
  </si>
  <si>
    <t>झोन122</t>
  </si>
  <si>
    <t>सोन131</t>
  </si>
  <si>
    <t>झोन132</t>
  </si>
  <si>
    <t>सोन211</t>
  </si>
  <si>
    <t>झोन212</t>
  </si>
  <si>
    <t>सोन221</t>
  </si>
  <si>
    <t>झोन222</t>
  </si>
  <si>
    <t>सोन231</t>
  </si>
  <si>
    <t>झोन232</t>
  </si>
  <si>
    <t>सोन311</t>
  </si>
  <si>
    <t>झोन312</t>
  </si>
  <si>
    <t>सोन321</t>
  </si>
  <si>
    <t>झोन322</t>
  </si>
  <si>
    <t>सोन331</t>
  </si>
  <si>
    <t>झोन332</t>
  </si>
  <si>
    <t>सोट1</t>
  </si>
  <si>
    <t>झोट2</t>
  </si>
  <si>
    <t>सोप1</t>
  </si>
  <si>
    <t>झोप2</t>
  </si>
  <si>
    <t>सौ11</t>
  </si>
  <si>
    <t>झौ12</t>
  </si>
  <si>
    <t>सौ21</t>
  </si>
  <si>
    <t>झौ22</t>
  </si>
  <si>
    <t>सौ31</t>
  </si>
  <si>
    <t>झौ32</t>
  </si>
  <si>
    <t>सौन11</t>
  </si>
  <si>
    <t>झौन12</t>
  </si>
  <si>
    <t>सौन21</t>
  </si>
  <si>
    <t>झौन22</t>
  </si>
  <si>
    <t>सौन31</t>
  </si>
  <si>
    <t>झौन32</t>
  </si>
  <si>
    <t>सौत1</t>
  </si>
  <si>
    <t>झौत2</t>
  </si>
  <si>
    <t>सं111</t>
  </si>
  <si>
    <t>झं112</t>
  </si>
  <si>
    <t>सं121</t>
  </si>
  <si>
    <t>झं122</t>
  </si>
  <si>
    <t>सं131</t>
  </si>
  <si>
    <t>झं132</t>
  </si>
  <si>
    <t>सं211</t>
  </si>
  <si>
    <t>झं212</t>
  </si>
  <si>
    <t>सं221</t>
  </si>
  <si>
    <t>झं222</t>
  </si>
  <si>
    <t>सं231</t>
  </si>
  <si>
    <t>झं232</t>
  </si>
  <si>
    <t>सं311</t>
  </si>
  <si>
    <t>झं312</t>
  </si>
  <si>
    <t>सं321</t>
  </si>
  <si>
    <t>झं322</t>
  </si>
  <si>
    <t>सं41</t>
  </si>
  <si>
    <t>झं42</t>
  </si>
  <si>
    <t>स12</t>
  </si>
  <si>
    <t>झ13</t>
  </si>
  <si>
    <t>सा22</t>
  </si>
  <si>
    <t>झा23</t>
  </si>
  <si>
    <t>सा32</t>
  </si>
  <si>
    <t>झा33</t>
  </si>
  <si>
    <t>साइन12</t>
  </si>
  <si>
    <t>झाइन13</t>
  </si>
  <si>
    <t>साइन22</t>
  </si>
  <si>
    <t>झाइन23</t>
  </si>
  <si>
    <t>साइन32</t>
  </si>
  <si>
    <t>झाइन33</t>
  </si>
  <si>
    <t>झाइ3</t>
  </si>
  <si>
    <t>सत12</t>
  </si>
  <si>
    <t>झत13</t>
  </si>
  <si>
    <t>सत22</t>
  </si>
  <si>
    <t>झत23</t>
  </si>
  <si>
    <t>सत32</t>
  </si>
  <si>
    <t>झत33</t>
  </si>
  <si>
    <t>सत42</t>
  </si>
  <si>
    <t>झत43</t>
  </si>
  <si>
    <t>सत52</t>
  </si>
  <si>
    <t>झत53</t>
  </si>
  <si>
    <t>सि12</t>
  </si>
  <si>
    <t>झि13</t>
  </si>
  <si>
    <t>सि22</t>
  </si>
  <si>
    <t>झि23</t>
  </si>
  <si>
    <t>सि32</t>
  </si>
  <si>
    <t>झि33</t>
  </si>
  <si>
    <t>सिन12</t>
  </si>
  <si>
    <t>झिन13</t>
  </si>
  <si>
    <t>सिन22</t>
  </si>
  <si>
    <t>झिन23</t>
  </si>
  <si>
    <t>ဆင်္</t>
  </si>
  <si>
    <t>सिं22</t>
  </si>
  <si>
    <t>झिं23</t>
  </si>
  <si>
    <t>सिन32</t>
  </si>
  <si>
    <t>झिन33</t>
  </si>
  <si>
    <t>से?12</t>
  </si>
  <si>
    <t>झे?13</t>
  </si>
  <si>
    <t>से?22</t>
  </si>
  <si>
    <t>झे?23</t>
  </si>
  <si>
    <t>सु12</t>
  </si>
  <si>
    <t>झु13</t>
  </si>
  <si>
    <t>सु22</t>
  </si>
  <si>
    <t>झु23</t>
  </si>
  <si>
    <t>सु32</t>
  </si>
  <si>
    <t>झु33</t>
  </si>
  <si>
    <t>झुन333</t>
  </si>
  <si>
    <t>से12</t>
  </si>
  <si>
    <t>झे13</t>
  </si>
  <si>
    <t>से22</t>
  </si>
  <si>
    <t>झे23</t>
  </si>
  <si>
    <t>से32</t>
  </si>
  <si>
    <t>झे33</t>
  </si>
  <si>
    <t>ဆယ့်</t>
  </si>
  <si>
    <t>से³¹112</t>
  </si>
  <si>
    <t>झे³¹113</t>
  </si>
  <si>
    <t>से³¹122</t>
  </si>
  <si>
    <t>झे³¹123</t>
  </si>
  <si>
    <t>से³¹132</t>
  </si>
  <si>
    <t>झे³¹133</t>
  </si>
  <si>
    <t>से³¹212</t>
  </si>
  <si>
    <t>झे³¹213</t>
  </si>
  <si>
    <t>से³¹222</t>
  </si>
  <si>
    <t>झे³¹223</t>
  </si>
  <si>
    <t>से³¹232</t>
  </si>
  <si>
    <t>झे³¹233</t>
  </si>
  <si>
    <t>सेत2</t>
  </si>
  <si>
    <t>झेत3</t>
  </si>
  <si>
    <t>सै12</t>
  </si>
  <si>
    <t>झै13</t>
  </si>
  <si>
    <t>सै22</t>
  </si>
  <si>
    <t>झै23</t>
  </si>
  <si>
    <t>सैन112</t>
  </si>
  <si>
    <t>झैन113</t>
  </si>
  <si>
    <t>सैन122</t>
  </si>
  <si>
    <t>झैन123</t>
  </si>
  <si>
    <t>सैन132</t>
  </si>
  <si>
    <t>झैन133</t>
  </si>
  <si>
    <t>सैम12</t>
  </si>
  <si>
    <t>झैम13</t>
  </si>
  <si>
    <t>सैम22</t>
  </si>
  <si>
    <t>झैम23</t>
  </si>
  <si>
    <t>सैम32</t>
  </si>
  <si>
    <t>झैम33</t>
  </si>
  <si>
    <t>सो12</t>
  </si>
  <si>
    <t>झो13</t>
  </si>
  <si>
    <t>सो22</t>
  </si>
  <si>
    <t>झो23</t>
  </si>
  <si>
    <t>सो32</t>
  </si>
  <si>
    <t>झो33</t>
  </si>
  <si>
    <t>सोन112</t>
  </si>
  <si>
    <t>झोन113</t>
  </si>
  <si>
    <t>सोन122</t>
  </si>
  <si>
    <t>झोन123</t>
  </si>
  <si>
    <t>सोन132</t>
  </si>
  <si>
    <t>झोन133</t>
  </si>
  <si>
    <t>सोन212</t>
  </si>
  <si>
    <t>झोन213</t>
  </si>
  <si>
    <t>सोन222</t>
  </si>
  <si>
    <t>झोन223</t>
  </si>
  <si>
    <t>सोन232</t>
  </si>
  <si>
    <t>झोन233</t>
  </si>
  <si>
    <t>सोन312</t>
  </si>
  <si>
    <t>झोन313</t>
  </si>
  <si>
    <t>सोन322</t>
  </si>
  <si>
    <t>झोन323</t>
  </si>
  <si>
    <t>सोन332</t>
  </si>
  <si>
    <t>झोन333</t>
  </si>
  <si>
    <t>सोट2</t>
  </si>
  <si>
    <t>झोट3</t>
  </si>
  <si>
    <t>सोप2</t>
  </si>
  <si>
    <t>झोप3</t>
  </si>
  <si>
    <t>सौ12</t>
  </si>
  <si>
    <t>झौ13</t>
  </si>
  <si>
    <t>सौ22</t>
  </si>
  <si>
    <t>झौ23</t>
  </si>
  <si>
    <t>सौ32</t>
  </si>
  <si>
    <t>झौ33</t>
  </si>
  <si>
    <t>सौन12</t>
  </si>
  <si>
    <t>झौन13</t>
  </si>
  <si>
    <t>सौन22</t>
  </si>
  <si>
    <t>झौन23</t>
  </si>
  <si>
    <t>सौन32</t>
  </si>
  <si>
    <t>झौन33</t>
  </si>
  <si>
    <t>सौत2</t>
  </si>
  <si>
    <t>झौत3</t>
  </si>
  <si>
    <t>सं112</t>
  </si>
  <si>
    <t>झं113</t>
  </si>
  <si>
    <t>सं122</t>
  </si>
  <si>
    <t>झं123</t>
  </si>
  <si>
    <t>सं132</t>
  </si>
  <si>
    <t>झं133</t>
  </si>
  <si>
    <t>सं212</t>
  </si>
  <si>
    <t>झं213</t>
  </si>
  <si>
    <t>सं222</t>
  </si>
  <si>
    <t>झं223</t>
  </si>
  <si>
    <t>सं232</t>
  </si>
  <si>
    <t>झं233</t>
  </si>
  <si>
    <t>सं312</t>
  </si>
  <si>
    <t>झं313</t>
  </si>
  <si>
    <t>सं322</t>
  </si>
  <si>
    <t>झं323</t>
  </si>
  <si>
    <t>सं42</t>
  </si>
  <si>
    <t>झं43</t>
  </si>
  <si>
    <t>ह1</t>
  </si>
  <si>
    <t>ह11</t>
  </si>
  <si>
    <t>हा21</t>
  </si>
  <si>
    <t>हा31</t>
  </si>
  <si>
    <t>हाइन11</t>
  </si>
  <si>
    <t>हाइन21</t>
  </si>
  <si>
    <t>हाइन31</t>
  </si>
  <si>
    <t>हाइ</t>
  </si>
  <si>
    <t>हत11</t>
  </si>
  <si>
    <t>हत21</t>
  </si>
  <si>
    <t>हत31</t>
  </si>
  <si>
    <t>हत41</t>
  </si>
  <si>
    <t>हत51</t>
  </si>
  <si>
    <t>हि11</t>
  </si>
  <si>
    <t>हि21</t>
  </si>
  <si>
    <t>हि31</t>
  </si>
  <si>
    <t>हिन11</t>
  </si>
  <si>
    <t>हिन21</t>
  </si>
  <si>
    <t>ဟင်္</t>
  </si>
  <si>
    <t>हिं2</t>
  </si>
  <si>
    <t>हिं21</t>
  </si>
  <si>
    <t>हिन31</t>
  </si>
  <si>
    <t>हे?1</t>
  </si>
  <si>
    <t>हे?11</t>
  </si>
  <si>
    <t>हे?2</t>
  </si>
  <si>
    <t>हे?21</t>
  </si>
  <si>
    <t>हु11</t>
  </si>
  <si>
    <t>हु21</t>
  </si>
  <si>
    <t>हु31</t>
  </si>
  <si>
    <t>हे11</t>
  </si>
  <si>
    <t>हे21</t>
  </si>
  <si>
    <t>हे31</t>
  </si>
  <si>
    <t>ဟယ့်</t>
  </si>
  <si>
    <t>हे³¹111</t>
  </si>
  <si>
    <t>हे³¹121</t>
  </si>
  <si>
    <t>हे³¹131</t>
  </si>
  <si>
    <t>हे³¹211</t>
  </si>
  <si>
    <t>हे³¹221</t>
  </si>
  <si>
    <t>हे³¹231</t>
  </si>
  <si>
    <t>हेत1</t>
  </si>
  <si>
    <t>है11</t>
  </si>
  <si>
    <t>है21</t>
  </si>
  <si>
    <t>हैन111</t>
  </si>
  <si>
    <t>हैन121</t>
  </si>
  <si>
    <t>हैन131</t>
  </si>
  <si>
    <t>हैम11</t>
  </si>
  <si>
    <t>हैम21</t>
  </si>
  <si>
    <t>हैम31</t>
  </si>
  <si>
    <t>हो11</t>
  </si>
  <si>
    <t>हो21</t>
  </si>
  <si>
    <t>हो31</t>
  </si>
  <si>
    <t>होन111</t>
  </si>
  <si>
    <t>होन121</t>
  </si>
  <si>
    <t>होन131</t>
  </si>
  <si>
    <t>होन211</t>
  </si>
  <si>
    <t>होन221</t>
  </si>
  <si>
    <t>होन231</t>
  </si>
  <si>
    <t>होन311</t>
  </si>
  <si>
    <t>होन321</t>
  </si>
  <si>
    <t>होन331</t>
  </si>
  <si>
    <t>होट1</t>
  </si>
  <si>
    <t>होप1</t>
  </si>
  <si>
    <t>हौ11</t>
  </si>
  <si>
    <t>हौ21</t>
  </si>
  <si>
    <t>हौ31</t>
  </si>
  <si>
    <t>हौन11</t>
  </si>
  <si>
    <t>हौन21</t>
  </si>
  <si>
    <t>हौन31</t>
  </si>
  <si>
    <t>हौत1</t>
  </si>
  <si>
    <t>हं111</t>
  </si>
  <si>
    <t>हं121</t>
  </si>
  <si>
    <t>हं131</t>
  </si>
  <si>
    <t>हं211</t>
  </si>
  <si>
    <t>हं221</t>
  </si>
  <si>
    <t>हं231</t>
  </si>
  <si>
    <t>हं311</t>
  </si>
  <si>
    <t>हं321</t>
  </si>
  <si>
    <t>हं41</t>
  </si>
  <si>
    <t>ळ1</t>
  </si>
  <si>
    <t>ळ11</t>
  </si>
  <si>
    <t>ळा21</t>
  </si>
  <si>
    <t>ळा31</t>
  </si>
  <si>
    <t>ळाइन11</t>
  </si>
  <si>
    <t>ळाइन21</t>
  </si>
  <si>
    <t>ळाइन31</t>
  </si>
  <si>
    <t>ळाइ</t>
  </si>
  <si>
    <t>ळत11</t>
  </si>
  <si>
    <t>ळत21</t>
  </si>
  <si>
    <t>ळत31</t>
  </si>
  <si>
    <t>ळत41</t>
  </si>
  <si>
    <t>ळत51</t>
  </si>
  <si>
    <t>ळि11</t>
  </si>
  <si>
    <t>ळि21</t>
  </si>
  <si>
    <t>ळि31</t>
  </si>
  <si>
    <t>ळिन11</t>
  </si>
  <si>
    <t>ळिन21</t>
  </si>
  <si>
    <t>ဠင်္</t>
  </si>
  <si>
    <t>ळिं2</t>
  </si>
  <si>
    <t>ळिं21</t>
  </si>
  <si>
    <t>ळिन31</t>
  </si>
  <si>
    <t>ळे?1</t>
  </si>
  <si>
    <t>ळे?11</t>
  </si>
  <si>
    <t>ळे?2</t>
  </si>
  <si>
    <t>ळे?21</t>
  </si>
  <si>
    <t>ळु11</t>
  </si>
  <si>
    <t>ळु21</t>
  </si>
  <si>
    <t>ळु31</t>
  </si>
  <si>
    <t>ळे11</t>
  </si>
  <si>
    <t>ळे21</t>
  </si>
  <si>
    <t>ळे31</t>
  </si>
  <si>
    <t>ဠယ့်</t>
  </si>
  <si>
    <t>ळे³¹111</t>
  </si>
  <si>
    <t>ळे³¹121</t>
  </si>
  <si>
    <t>ळे³¹131</t>
  </si>
  <si>
    <t>ळे³¹211</t>
  </si>
  <si>
    <t>ळे³¹221</t>
  </si>
  <si>
    <t>ळे³¹231</t>
  </si>
  <si>
    <t>ळेत1</t>
  </si>
  <si>
    <t>ळै11</t>
  </si>
  <si>
    <t>ळै21</t>
  </si>
  <si>
    <t>ळैन111</t>
  </si>
  <si>
    <t>ळैन121</t>
  </si>
  <si>
    <t>ळैन131</t>
  </si>
  <si>
    <t>ळैम11</t>
  </si>
  <si>
    <t>ळैम21</t>
  </si>
  <si>
    <t>ळैम31</t>
  </si>
  <si>
    <t>ळो11</t>
  </si>
  <si>
    <t>ळो21</t>
  </si>
  <si>
    <t>ळो31</t>
  </si>
  <si>
    <t>ळोन111</t>
  </si>
  <si>
    <t>ळोन121</t>
  </si>
  <si>
    <t>ळोन131</t>
  </si>
  <si>
    <t>ळोन211</t>
  </si>
  <si>
    <t>ळोन221</t>
  </si>
  <si>
    <t>ळोन231</t>
  </si>
  <si>
    <t>ळोन311</t>
  </si>
  <si>
    <t>ळोन321</t>
  </si>
  <si>
    <t>ळोन331</t>
  </si>
  <si>
    <t>ळोट1</t>
  </si>
  <si>
    <t>ळोप1</t>
  </si>
  <si>
    <t>ळौ11</t>
  </si>
  <si>
    <t>ळौ21</t>
  </si>
  <si>
    <t>ळौ31</t>
  </si>
  <si>
    <t>ळौन11</t>
  </si>
  <si>
    <t>ळौन21</t>
  </si>
  <si>
    <t>ळौन31</t>
  </si>
  <si>
    <t>ळौत1</t>
  </si>
  <si>
    <t>ळं111</t>
  </si>
  <si>
    <t>ळं121</t>
  </si>
  <si>
    <t>ळं131</t>
  </si>
  <si>
    <t>ळं211</t>
  </si>
  <si>
    <t>ळं221</t>
  </si>
  <si>
    <t>ळं231</t>
  </si>
  <si>
    <t>ळं311</t>
  </si>
  <si>
    <t>ळं321</t>
  </si>
  <si>
    <t>ळं41</t>
  </si>
  <si>
    <t>ညင်္</t>
  </si>
  <si>
    <t>ညယ့်</t>
  </si>
  <si>
    <t>अ11</t>
  </si>
  <si>
    <t>आ21</t>
  </si>
  <si>
    <t>आ31</t>
  </si>
  <si>
    <t>आइन11</t>
  </si>
  <si>
    <t>आइन21</t>
  </si>
  <si>
    <t>आइन31</t>
  </si>
  <si>
    <t>आइक1</t>
  </si>
  <si>
    <t>ॲट1</t>
  </si>
  <si>
    <t>ॲप1</t>
  </si>
  <si>
    <t>ॲड1</t>
  </si>
  <si>
    <t>ॲत1</t>
  </si>
  <si>
    <t>ॲम1</t>
  </si>
  <si>
    <t>इ11</t>
  </si>
  <si>
    <t>इ21</t>
  </si>
  <si>
    <t>इ31</t>
  </si>
  <si>
    <t>इन11</t>
  </si>
  <si>
    <t>इन211</t>
  </si>
  <si>
    <t>အင်္</t>
  </si>
  <si>
    <t>इन221</t>
  </si>
  <si>
    <t>इन31</t>
  </si>
  <si>
    <t>ए?11</t>
  </si>
  <si>
    <t>ए?21</t>
  </si>
  <si>
    <t>उ11</t>
  </si>
  <si>
    <t>उ21</t>
  </si>
  <si>
    <t>उ31</t>
  </si>
  <si>
    <t>उन111</t>
  </si>
  <si>
    <t>उन121</t>
  </si>
  <si>
    <t>उन131</t>
  </si>
  <si>
    <t>उन211</t>
  </si>
  <si>
    <t>उन221</t>
  </si>
  <si>
    <t>उन231</t>
  </si>
  <si>
    <t>उन311</t>
  </si>
  <si>
    <t>उन321</t>
  </si>
  <si>
    <t>उन331</t>
  </si>
  <si>
    <t>उत11</t>
  </si>
  <si>
    <t>उत21</t>
  </si>
  <si>
    <t>ए11</t>
  </si>
  <si>
    <t>ए21</t>
  </si>
  <si>
    <t>ए31</t>
  </si>
  <si>
    <t>အယ့်</t>
  </si>
  <si>
    <t>ए³¹111</t>
  </si>
  <si>
    <t>ए³¹121</t>
  </si>
  <si>
    <t>ए³¹131</t>
  </si>
  <si>
    <t>ए³¹211</t>
  </si>
  <si>
    <t>ए³¹221</t>
  </si>
  <si>
    <t>ए³¹231</t>
  </si>
  <si>
    <t>एत1</t>
  </si>
  <si>
    <t>ऐ11</t>
  </si>
  <si>
    <t>ऐ21</t>
  </si>
  <si>
    <t>ऐन111</t>
  </si>
  <si>
    <t>ऐन121</t>
  </si>
  <si>
    <t>ऐन131</t>
  </si>
  <si>
    <t>ऐम11</t>
  </si>
  <si>
    <t>ऐम21</t>
  </si>
  <si>
    <t>ऐम31</t>
  </si>
  <si>
    <t>ओ11</t>
  </si>
  <si>
    <t>ओ21</t>
  </si>
  <si>
    <t>ओ31</t>
  </si>
  <si>
    <t>ओन111</t>
  </si>
  <si>
    <t>ओन121</t>
  </si>
  <si>
    <t>ओन131</t>
  </si>
  <si>
    <t>ओन211</t>
  </si>
  <si>
    <t>ओन221</t>
  </si>
  <si>
    <t>ओन231</t>
  </si>
  <si>
    <t>ओन311</t>
  </si>
  <si>
    <t>ओन321</t>
  </si>
  <si>
    <t>ओन331</t>
  </si>
  <si>
    <t>ओट1</t>
  </si>
  <si>
    <t>ओप1</t>
  </si>
  <si>
    <t>औ11</t>
  </si>
  <si>
    <t>औ21</t>
  </si>
  <si>
    <t>औ31</t>
  </si>
  <si>
    <t>औन11</t>
  </si>
  <si>
    <t>औन21</t>
  </si>
  <si>
    <t>औन31</t>
  </si>
  <si>
    <t>औत1</t>
  </si>
  <si>
    <t>अं111</t>
  </si>
  <si>
    <t>अं121</t>
  </si>
  <si>
    <t>अं131</t>
  </si>
  <si>
    <t>अं211</t>
  </si>
  <si>
    <t>अं221</t>
  </si>
  <si>
    <t>अं231</t>
  </si>
  <si>
    <t>अं311</t>
  </si>
  <si>
    <t>अं321</t>
  </si>
  <si>
    <t>अं41</t>
  </si>
  <si>
    <t>थ12</t>
  </si>
  <si>
    <t>द14</t>
  </si>
  <si>
    <t>था22</t>
  </si>
  <si>
    <t>दा24</t>
  </si>
  <si>
    <t>था32</t>
  </si>
  <si>
    <t>दा34</t>
  </si>
  <si>
    <t>थाइन12</t>
  </si>
  <si>
    <t>दाइन14</t>
  </si>
  <si>
    <t>थाइन22</t>
  </si>
  <si>
    <t>दाइन24</t>
  </si>
  <si>
    <t>थाइन32</t>
  </si>
  <si>
    <t>दाइन34</t>
  </si>
  <si>
    <t>दाइ4</t>
  </si>
  <si>
    <t>थत12</t>
  </si>
  <si>
    <t>दत14</t>
  </si>
  <si>
    <t>थत22</t>
  </si>
  <si>
    <t>दत24</t>
  </si>
  <si>
    <t>थत32</t>
  </si>
  <si>
    <t>दत34</t>
  </si>
  <si>
    <t>थत42</t>
  </si>
  <si>
    <t>दत44</t>
  </si>
  <si>
    <t>थत52</t>
  </si>
  <si>
    <t>दत54</t>
  </si>
  <si>
    <t>थि12</t>
  </si>
  <si>
    <t>दि14</t>
  </si>
  <si>
    <t>थि22</t>
  </si>
  <si>
    <t>दि24</t>
  </si>
  <si>
    <t>थि32</t>
  </si>
  <si>
    <t>दि34</t>
  </si>
  <si>
    <t>थिन12</t>
  </si>
  <si>
    <t>दिन14</t>
  </si>
  <si>
    <t>थिन22</t>
  </si>
  <si>
    <t>दिन24</t>
  </si>
  <si>
    <t>သင်္</t>
  </si>
  <si>
    <t>थिं22</t>
  </si>
  <si>
    <t>दिं24</t>
  </si>
  <si>
    <t>थिन32</t>
  </si>
  <si>
    <t>दिन34</t>
  </si>
  <si>
    <t>थे?12</t>
  </si>
  <si>
    <t>दे?14</t>
  </si>
  <si>
    <t>थे?22</t>
  </si>
  <si>
    <t>दे?24</t>
  </si>
  <si>
    <t>थु12</t>
  </si>
  <si>
    <t>दु14</t>
  </si>
  <si>
    <t>थु22</t>
  </si>
  <si>
    <t>दु24</t>
  </si>
  <si>
    <t>थु32</t>
  </si>
  <si>
    <t>दु34</t>
  </si>
  <si>
    <t>दुन114</t>
  </si>
  <si>
    <t>दुन124</t>
  </si>
  <si>
    <t>दुन134</t>
  </si>
  <si>
    <t>दुन214</t>
  </si>
  <si>
    <t>दुन224</t>
  </si>
  <si>
    <t>दुन234</t>
  </si>
  <si>
    <t>दुन314</t>
  </si>
  <si>
    <t>दुन324</t>
  </si>
  <si>
    <t>दुन334</t>
  </si>
  <si>
    <t>दुत14</t>
  </si>
  <si>
    <t>दुत24</t>
  </si>
  <si>
    <t>थे12</t>
  </si>
  <si>
    <t>दे14</t>
  </si>
  <si>
    <t>थे22</t>
  </si>
  <si>
    <t>दे24</t>
  </si>
  <si>
    <t>थे32</t>
  </si>
  <si>
    <t>दे34</t>
  </si>
  <si>
    <t>သယ့်</t>
  </si>
  <si>
    <t>थे³¹112</t>
  </si>
  <si>
    <t>दे³¹114</t>
  </si>
  <si>
    <t>थे³¹122</t>
  </si>
  <si>
    <t>दे³¹124</t>
  </si>
  <si>
    <t>थे³¹132</t>
  </si>
  <si>
    <t>दे³¹134</t>
  </si>
  <si>
    <t>थे³¹212</t>
  </si>
  <si>
    <t>दे³¹214</t>
  </si>
  <si>
    <t>थे³¹222</t>
  </si>
  <si>
    <t>दे³¹224</t>
  </si>
  <si>
    <t>थे³¹232</t>
  </si>
  <si>
    <t>दे³¹234</t>
  </si>
  <si>
    <t>थेत2</t>
  </si>
  <si>
    <t>देत4</t>
  </si>
  <si>
    <t>थै12</t>
  </si>
  <si>
    <t>दै14</t>
  </si>
  <si>
    <t>थै22</t>
  </si>
  <si>
    <t>दै24</t>
  </si>
  <si>
    <t>थैन112</t>
  </si>
  <si>
    <t>दैन114</t>
  </si>
  <si>
    <t>थैन122</t>
  </si>
  <si>
    <t>दैन124</t>
  </si>
  <si>
    <t>थैन132</t>
  </si>
  <si>
    <t>दैन134</t>
  </si>
  <si>
    <t>थैम12</t>
  </si>
  <si>
    <t>दैम14</t>
  </si>
  <si>
    <t>थैम22</t>
  </si>
  <si>
    <t>दैम24</t>
  </si>
  <si>
    <t>थैम32</t>
  </si>
  <si>
    <t>दैम34</t>
  </si>
  <si>
    <t>थो12</t>
  </si>
  <si>
    <t>दो14</t>
  </si>
  <si>
    <t>थो22</t>
  </si>
  <si>
    <t>दो24</t>
  </si>
  <si>
    <t>थो32</t>
  </si>
  <si>
    <t>दो34</t>
  </si>
  <si>
    <t>थोन112</t>
  </si>
  <si>
    <t>दोन114</t>
  </si>
  <si>
    <t>थोन122</t>
  </si>
  <si>
    <t>दोन124</t>
  </si>
  <si>
    <t>थोन132</t>
  </si>
  <si>
    <t>दोन134</t>
  </si>
  <si>
    <t>थोन212</t>
  </si>
  <si>
    <t>दोन214</t>
  </si>
  <si>
    <t>थोन222</t>
  </si>
  <si>
    <t>दोन224</t>
  </si>
  <si>
    <t>थोन232</t>
  </si>
  <si>
    <t>दोन234</t>
  </si>
  <si>
    <t>थोन312</t>
  </si>
  <si>
    <t>दोन314</t>
  </si>
  <si>
    <t>थोन322</t>
  </si>
  <si>
    <t>दोन324</t>
  </si>
  <si>
    <t>थोन332</t>
  </si>
  <si>
    <t>दोन334</t>
  </si>
  <si>
    <t>थोट2</t>
  </si>
  <si>
    <t>दोट4</t>
  </si>
  <si>
    <t>थोप2</t>
  </si>
  <si>
    <t>दोप4</t>
  </si>
  <si>
    <t>थौ12</t>
  </si>
  <si>
    <t>दौ14</t>
  </si>
  <si>
    <t>थौ22</t>
  </si>
  <si>
    <t>दौ24</t>
  </si>
  <si>
    <t>थौ32</t>
  </si>
  <si>
    <t>दौ34</t>
  </si>
  <si>
    <t>थौन12</t>
  </si>
  <si>
    <t>दौन14</t>
  </si>
  <si>
    <t>थौन22</t>
  </si>
  <si>
    <t>दौन24</t>
  </si>
  <si>
    <t>थौन32</t>
  </si>
  <si>
    <t>दौन34</t>
  </si>
  <si>
    <t>थौत2</t>
  </si>
  <si>
    <t>दौत4</t>
  </si>
  <si>
    <t>थं112</t>
  </si>
  <si>
    <t>दं114</t>
  </si>
  <si>
    <t>थं122</t>
  </si>
  <si>
    <t>दं124</t>
  </si>
  <si>
    <t>थं132</t>
  </si>
  <si>
    <t>दं134</t>
  </si>
  <si>
    <t>थं212</t>
  </si>
  <si>
    <t>दं214</t>
  </si>
  <si>
    <t>थं222</t>
  </si>
  <si>
    <t>दं224</t>
  </si>
  <si>
    <t>थं232</t>
  </si>
  <si>
    <t>दं234</t>
  </si>
  <si>
    <t>थं312</t>
  </si>
  <si>
    <t>दं314</t>
  </si>
  <si>
    <t>थं322</t>
  </si>
  <si>
    <t>दं324</t>
  </si>
  <si>
    <t>थं42</t>
  </si>
  <si>
    <t>दं44</t>
  </si>
  <si>
    <t>Special</t>
  </si>
  <si>
    <t>Burmese word</t>
  </si>
  <si>
    <t>English pronounciation</t>
  </si>
  <si>
    <t>Marathi pronounciation</t>
  </si>
  <si>
    <t>min2-ga1-la2 ba2</t>
  </si>
  <si>
    <t>kate-sa1 ma1-shi1 ba2bu3</t>
  </si>
  <si>
    <t>कैसा1मा1शि1बा2बु3</t>
  </si>
  <si>
    <t>လိမ္မော်သီး</t>
  </si>
  <si>
    <t>li1-mma1-thi3</t>
  </si>
  <si>
    <t>लि1म्मा1दि3</t>
  </si>
  <si>
    <t>လိမ္မော်ရောင်</t>
  </si>
  <si>
    <t>लि1म्मा1यौन2</t>
  </si>
  <si>
    <t>စတော်ဘယ်ရီ</t>
  </si>
  <si>
    <t>सा1दौ2भे³¹12रि2</t>
  </si>
  <si>
    <t>ချယ်ရီ</t>
  </si>
  <si>
    <t>चे³¹12रि2</t>
  </si>
  <si>
    <t>အစ်ကိုအကြီး</t>
  </si>
  <si>
    <t>आ1को2आ1क्यि3</t>
  </si>
  <si>
    <t>အစ်မ</t>
  </si>
  <si>
    <t>आ1मा1</t>
  </si>
  <si>
    <t>The various cuisines, snacks, food, drinks, and dessert are shown in different colours to highlight Burmese, Chinese, Indian, local ethnic, or European taste.</t>
  </si>
  <si>
    <t>If there is a national food to symbolize Myanmar, it would be Mone1 Hin3 Kha3. Mone1 Hin3 Kha3 is a kind of fish gravy soup eaten with fermented rice noodle. The following table shows items that can be garnished on top of the rice noodle.</t>
  </si>
  <si>
    <t>Various cuisines</t>
  </si>
  <si>
    <t>Burmese Favourite</t>
  </si>
  <si>
    <t>22</t>
  </si>
  <si>
    <t>33</t>
  </si>
  <si>
    <t>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</si>
</sst>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6"/>
      <name val="Yu Gothic"/>
      <family val="2"/>
      <charset val="128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6"/>
      <color rgb="FF000000"/>
      <name val="MS Mincho"/>
      <family val="3"/>
    </font>
    <font>
      <sz val="12"/>
      <color rgb="FF000000"/>
      <name val="MS Mincho"/>
      <family val="3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000000"/>
      <name val="MS Mincho"/>
      <family val="3"/>
    </font>
    <font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000000"/>
      <name val="MS Mincho"/>
      <family val="3"/>
    </font>
    <font>
      <sz val="6"/>
      <color theme="1"/>
      <name val="Calibri"/>
      <family val="2"/>
      <scheme val="minor"/>
    </font>
    <font>
      <sz val="20"/>
      <color rgb="FF000000"/>
      <name val="MS Mincho"/>
      <family val="3"/>
    </font>
    <font>
      <sz val="8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name val="Calibri"/>
      <family val="2"/>
      <scheme val="minor"/>
    </font>
    <font>
      <sz val="10"/>
      <name val="Calibri"/>
      <family val="2"/>
      <scheme val="minor"/>
    </font>
    <font>
      <sz val="20"/>
      <name val="Calibri"/>
      <family val="2"/>
      <scheme val="minor"/>
    </font>
    <font>
      <sz val="6"/>
      <name val="Calibri"/>
      <family val="2"/>
      <scheme val="minor"/>
    </font>
    <font>
      <sz val="20"/>
      <name val="MS Mincho"/>
      <family val="3"/>
    </font>
    <font>
      <sz val="6"/>
      <name val="MS Mincho"/>
      <family val="3"/>
    </font>
    <font>
      <sz val="16"/>
      <color rgb="FFFF0000"/>
      <name val="Calibri"/>
      <family val="2"/>
      <scheme val="minor"/>
    </font>
    <font>
      <sz val="6"/>
      <color rgb="FF000000"/>
      <name val="Calibri"/>
      <family val="2"/>
      <scheme val="minor"/>
    </font>
    <font>
      <sz val="11"/>
      <color theme="1"/>
      <name val="Myanmar Text"/>
      <family val="2"/>
    </font>
    <font>
      <sz val="28"/>
      <color theme="10"/>
      <name val="Calibri"/>
      <family val="2"/>
      <scheme val="minor"/>
    </font>
    <font>
      <sz val="12"/>
      <color rgb="FF000000"/>
      <name val="Arial"/>
      <family val="2"/>
    </font>
    <font>
      <sz val="20"/>
      <color rgb="FF000000"/>
      <name val="Arial"/>
      <family val="2"/>
    </font>
    <font>
      <sz val="8"/>
      <name val="Calibri"/>
      <family val="2"/>
      <scheme val="minor"/>
    </font>
    <font>
      <sz val="26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4" fillId="0" borderId="0" applyNumberFormat="0" applyFill="0" applyBorder="0" applyAlignment="0" applyProtection="0"/>
    <xf numFmtId="0" fontId="39" fillId="0" borderId="0"/>
  </cellStyleXfs>
  <cellXfs count="151">
    <xf numFmtId="0" fontId="0" fillId="0" borderId="0" xfId="0"/>
    <xf numFmtId="0" fontId="32" fillId="0" borderId="0" xfId="0" applyFont="1" applyAlignment="1">
      <alignment horizontal="center" vertic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5" fillId="0" borderId="0" xfId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45" fillId="0" borderId="0" xfId="0" applyFont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3" borderId="6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3" borderId="1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wrapText="1"/>
    </xf>
    <xf numFmtId="0" fontId="26" fillId="0" borderId="0" xfId="0" applyFont="1" applyAlignment="1">
      <alignment horizontal="center" vertical="center"/>
    </xf>
    <xf numFmtId="0" fontId="52" fillId="0" borderId="0" xfId="0" applyFont="1"/>
    <xf numFmtId="0" fontId="25" fillId="0" borderId="0" xfId="0" applyFont="1" applyAlignment="1">
      <alignment horizontal="center" vertical="center"/>
    </xf>
    <xf numFmtId="1" fontId="35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25" fillId="0" borderId="0" xfId="0" quotePrefix="1" applyFont="1" applyAlignment="1">
      <alignment horizontal="center" vertical="center"/>
    </xf>
    <xf numFmtId="1" fontId="25" fillId="0" borderId="0" xfId="0" quotePrefix="1" applyNumberFormat="1" applyFont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31" fillId="0" borderId="0" xfId="0" applyFont="1"/>
    <xf numFmtId="0" fontId="49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55" fillId="0" borderId="7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" fontId="35" fillId="0" borderId="0" xfId="1" applyNumberFormat="1" applyFont="1" applyFill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62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/>
    </xf>
    <xf numFmtId="0" fontId="61" fillId="0" borderId="14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68" fillId="0" borderId="7" xfId="0" applyFont="1" applyBorder="1" applyAlignment="1">
      <alignment horizontal="center" vertical="center" wrapText="1"/>
    </xf>
    <xf numFmtId="0" fontId="70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" fontId="19" fillId="0" borderId="0" xfId="0" quotePrefix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1" fillId="0" borderId="0" xfId="0" applyFont="1"/>
    <xf numFmtId="0" fontId="4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9" fillId="0" borderId="0" xfId="0" applyFont="1"/>
    <xf numFmtId="0" fontId="56" fillId="0" borderId="0" xfId="0" applyFont="1"/>
    <xf numFmtId="0" fontId="72" fillId="0" borderId="1" xfId="0" applyFont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0" fontId="13" fillId="0" borderId="0" xfId="0" applyFont="1"/>
    <xf numFmtId="0" fontId="35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12" fillId="0" borderId="0" xfId="0" applyFont="1"/>
    <xf numFmtId="0" fontId="0" fillId="2" borderId="0" xfId="0" applyFill="1"/>
    <xf numFmtId="0" fontId="0" fillId="4" borderId="0" xfId="0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5" fillId="0" borderId="0" xfId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78" fillId="0" borderId="0" xfId="1" applyFont="1" applyAlignment="1">
      <alignment vertical="center"/>
    </xf>
    <xf numFmtId="0" fontId="44" fillId="0" borderId="0" xfId="0" applyFont="1"/>
    <xf numFmtId="0" fontId="2" fillId="0" borderId="0" xfId="0" applyFont="1" applyAlignment="1">
      <alignment horizontal="center" vertical="center"/>
    </xf>
    <xf numFmtId="0" fontId="76" fillId="0" borderId="14" xfId="0" applyFont="1" applyBorder="1" applyAlignment="1">
      <alignment vertical="center"/>
    </xf>
    <xf numFmtId="0" fontId="76" fillId="0" borderId="6" xfId="0" applyFont="1" applyBorder="1" applyAlignment="1">
      <alignment vertical="center"/>
    </xf>
    <xf numFmtId="0" fontId="76" fillId="0" borderId="7" xfId="0" applyFont="1" applyBorder="1" applyAlignment="1">
      <alignment vertical="center"/>
    </xf>
    <xf numFmtId="0" fontId="76" fillId="0" borderId="14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21" xfId="0" applyFont="1" applyBorder="1" applyAlignment="1">
      <alignment horizontal="center" vertical="center"/>
    </xf>
    <xf numFmtId="0" fontId="76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9" fillId="2" borderId="0" xfId="0" applyFont="1" applyFill="1"/>
    <xf numFmtId="0" fontId="38" fillId="2" borderId="0" xfId="0" applyFont="1" applyFill="1"/>
    <xf numFmtId="0" fontId="76" fillId="0" borderId="18" xfId="0" applyFont="1" applyBorder="1" applyAlignment="1">
      <alignment horizontal="center" vertical="center"/>
    </xf>
    <xf numFmtId="0" fontId="76" fillId="0" borderId="19" xfId="0" applyFont="1" applyBorder="1" applyAlignment="1">
      <alignment horizontal="center" vertical="center"/>
    </xf>
    <xf numFmtId="0" fontId="76" fillId="0" borderId="20" xfId="0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0" fontId="75" fillId="0" borderId="19" xfId="0" applyFont="1" applyBorder="1" applyAlignment="1">
      <alignment horizontal="center" vertical="center"/>
    </xf>
    <xf numFmtId="0" fontId="75" fillId="0" borderId="20" xfId="0" applyFont="1" applyBorder="1" applyAlignment="1">
      <alignment horizontal="center" vertical="center"/>
    </xf>
    <xf numFmtId="0" fontId="74" fillId="0" borderId="0" xfId="1" applyFont="1" applyAlignment="1">
      <alignment horizontal="center" vertical="center"/>
    </xf>
    <xf numFmtId="0" fontId="78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Normal 2 2" xfId="2" xr:uid="{3FA1A253-4FF8-4056-AB86-72B829C4387A}"/>
  </cellStyles>
  <dxfs count="155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-0.249977111117893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S Mincho"/>
        <family val="3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Database-style" pivot="0" count="3" xr9:uid="{00000000-0011-0000-FFFF-FFFF00000000}">
      <tableStyleElement type="headerRow" dxfId="154"/>
      <tableStyleElement type="firstRowStripe" dxfId="153"/>
      <tableStyleElement type="secondRowStripe" dxfId="152"/>
    </tableStyle>
    <tableStyle name="Story_all-style" pivot="0" count="3" xr9:uid="{00000000-0011-0000-FFFF-FFFF01000000}">
      <tableStyleElement type="headerRow" dxfId="151"/>
      <tableStyleElement type="firstRowStripe" dxfId="150"/>
      <tableStyleElement type="secondRowStripe" dxfId="149"/>
    </tableStyle>
    <tableStyle name="Jukugo_all-style" pivot="0" count="3" xr9:uid="{00000000-0011-0000-FFFF-FFFF02000000}">
      <tableStyleElement type="headerRow" dxfId="148"/>
      <tableStyleElement type="firstRowStripe" dxfId="147"/>
      <tableStyleElement type="secondRowStripe" dxfId="146"/>
    </tableStyle>
    <tableStyle name="Final_list_N2_lecture_goi-style" pivot="0" count="3" xr9:uid="{00000000-0011-0000-FFFF-FFFF03000000}">
      <tableStyleElement type="headerRow" dxfId="145"/>
      <tableStyleElement type="firstRowStripe" dxfId="144"/>
      <tableStyleElement type="secondRowStripe" dxfId="143"/>
    </tableStyle>
  </tableStyles>
  <colors>
    <mruColors>
      <color rgb="FFFF00FF"/>
      <color rgb="FFFAF6B1"/>
      <color rgb="FFFAF6B0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220980</xdr:colOff>
      <xdr:row>0</xdr:row>
      <xdr:rowOff>68580</xdr:rowOff>
    </xdr:from>
    <xdr:to>
      <xdr:col>46</xdr:col>
      <xdr:colOff>342900</xdr:colOff>
      <xdr:row>1</xdr:row>
      <xdr:rowOff>160020</xdr:rowOff>
    </xdr:to>
    <xdr:sp macro="[1]!Extract_color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07D81F8-0A68-4ABE-A123-C56936C2F1F5}"/>
            </a:ext>
          </a:extLst>
        </xdr:cNvPr>
        <xdr:cNvSpPr/>
      </xdr:nvSpPr>
      <xdr:spPr>
        <a:xfrm>
          <a:off x="26395680" y="68580"/>
          <a:ext cx="1341120" cy="5943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ind_Palace\LANGUAGES\%23Japanese\%23%23%23%23Organised\Gakkou\Japanese_Ichikawa_A3\Lecture_book\Manabou_N2\N2_manabou_goi_word_list_R000.xlsm" TargetMode="External"/><Relationship Id="rId1" Type="http://schemas.openxmlformats.org/officeDocument/2006/relationships/externalLinkPath" Target="/My%20Drive/Mind_Palace/LANGUAGES/%23Japanese/%23%23%23%23Organised/Gakkou/Japanese_Ichikawa_A3/Lecture_book/Manabou_N2/N2_manabou_goi_word_list_R00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ind_Palace\LANGUAGES\Other_languages\%23%23%23%23KG_chart\Burmese_KG_chart.xlsx" TargetMode="External"/><Relationship Id="rId1" Type="http://schemas.openxmlformats.org/officeDocument/2006/relationships/externalLinkPath" Target="/My%20Drive/Mind_Palace/LANGUAGES/Other_languages/%23%23%23%23KG_chart/Burmese_KG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Chart"/>
      <sheetName val="Chart_A4"/>
      <sheetName val="1_Raw_data"/>
      <sheetName val="Sheet1"/>
      <sheetName val="Final_N2_lecture_goi"/>
      <sheetName val="Organised"/>
      <sheetName val="Sheet3"/>
      <sheetName val="Table_pg_no"/>
      <sheetName val="Table_Lecture_no"/>
      <sheetName val="Flashcards"/>
      <sheetName val="Katakana_extracted"/>
      <sheetName val="All_jukugo_combined"/>
      <sheetName val="N2_manabou_goi_word_list_R000"/>
    </sheetNames>
    <definedNames>
      <definedName name="Extract_color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02_Numbers"/>
      <sheetName val="06_Colours"/>
      <sheetName val="07_Animals"/>
      <sheetName val="09_Food"/>
      <sheetName val="10_Vegetables"/>
      <sheetName val="11_Fruits"/>
      <sheetName val="12_Transportation"/>
      <sheetName val="13_Shopping"/>
      <sheetName val="14_Hotel"/>
      <sheetName val="15_Body"/>
      <sheetName val="16_Date"/>
      <sheetName val="17_Family"/>
      <sheetName val="18_Directions"/>
      <sheetName val="19_Weather"/>
      <sheetName val="20_Hobby"/>
      <sheetName val="21_Tableware"/>
      <sheetName val="22_Seasoning"/>
      <sheetName val="23_Sports"/>
      <sheetName val="24_Drinks"/>
      <sheetName val="Burmese_processor"/>
      <sheetName val="Burmese_processor_2"/>
      <sheetName val="Burmese_Marathi"/>
      <sheetName val="Special"/>
      <sheetName val="Consonants"/>
      <sheetName val="Table"/>
      <sheetName val="Burmese_KG_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59828E-4E40-48BB-86C9-A9C5B8A755F3}" autoFormatId="16" applyNumberFormats="0" applyBorderFormats="0" applyFontFormats="0" applyPatternFormats="0" applyAlignmentFormats="0" applyWidthHeightFormats="0">
  <queryTableRefresh nextId="18">
    <queryTableFields count="9">
      <queryTableField id="1" name="Sr. No." tableColumnId="1"/>
      <queryTableField id="2" name="Burmese_Consonants" tableColumnId="2"/>
      <queryTableField id="3" name="English_Consonants" tableColumnId="3"/>
      <queryTableField id="6" name="Marathi_Consonants_1" tableColumnId="4"/>
      <queryTableField id="14" name="Combine_instance1" tableColumnId="8"/>
      <queryTableField id="5" name="Burmese_Consonants1" tableColumnId="5"/>
      <queryTableField id="7" name="Marathi_Consonants_2" tableColumnId="6"/>
      <queryTableField id="16" name="Combine_instance2" tableColumnId="9"/>
      <queryTableField id="8" name="Burmese_Consonants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3D33C0E-7926-4886-B959-C6E127CFD614}" autoFormatId="16" applyNumberFormats="0" applyBorderFormats="0" applyFontFormats="0" applyPatternFormats="0" applyAlignmentFormats="0" applyWidthHeightFormats="0">
  <queryTableRefresh nextId="8">
    <queryTableFields count="6">
      <queryTableField id="1" name="Sr. No." tableColumnId="1"/>
      <queryTableField id="2" name="Burmese_Consonants" tableColumnId="2"/>
      <queryTableField id="3" name="English_Consonants" tableColumnId="3"/>
      <queryTableField id="4" name="Marathi_Consonants" tableColumnId="4"/>
      <queryTableField id="6" name="Combine_instance" tableColumnId="6"/>
      <queryTableField id="5" name="Burmese_Consonants1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C2907CB-B804-4412-B927-EF9661494765}" autoFormatId="16" applyNumberFormats="0" applyBorderFormats="0" applyFontFormats="0" applyPatternFormats="0" applyAlignmentFormats="0" applyWidthHeightFormats="0">
  <queryTableRefresh nextId="6">
    <queryTableFields count="5">
      <queryTableField id="1" name="Sr. No." tableColumnId="1"/>
      <queryTableField id="2" name="English" tableColumnId="2"/>
      <queryTableField id="3" name="Marathi" tableColumnId="3"/>
      <queryTableField id="4" name="Column1" tableColumnId="4"/>
      <queryTableField id="5" name="Column2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1E8BDEB-9DD7-49A3-B686-BF8CC86395D9}" autoFormatId="16" applyNumberFormats="0" applyBorderFormats="0" applyFontFormats="0" applyPatternFormats="0" applyAlignmentFormats="0" applyWidthHeightFormats="0">
  <queryTableRefresh nextId="5">
    <queryTableFields count="4">
      <queryTableField id="1" name="Sr. No." tableColumnId="1"/>
      <queryTableField id="2" name="Burmese word" tableColumnId="2"/>
      <queryTableField id="3" name="English pronounciation" tableColumnId="3"/>
      <queryTableField id="4" name="Marathi pronounciation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F4B763F-B6AD-4AA8-B19B-550174B7D35A}" name="Table15" displayName="Table15" ref="L1:T125" totalsRowShown="0" headerRowDxfId="142" dataDxfId="141" tableBorderDxfId="140">
  <autoFilter ref="L1:T125" xr:uid="{AF4B763F-B6AD-4AA8-B19B-550174B7D35A}"/>
  <tableColumns count="9">
    <tableColumn id="1" xr3:uid="{5773E8A9-6A72-444A-9384-A9553625B6A1}" name="Column1" dataDxfId="139">
      <calculatedColumnFormula>$W2</calculatedColumnFormula>
    </tableColumn>
    <tableColumn id="2" xr3:uid="{9A2026D6-E9A1-491E-AC66-B207F399A146}" name="1" dataDxfId="138">
      <calculatedColumnFormula>IFERROR(VLOOKUP($L2&amp;"_"&amp;X2,Final_manabou_kanji[],6,0),"")</calculatedColumnFormula>
    </tableColumn>
    <tableColumn id="3" xr3:uid="{8C674617-4F67-48C1-B0DF-A1E79F0E5AF4}" name="2" dataDxfId="137">
      <calculatedColumnFormula>IFERROR(VLOOKUP($L2&amp;"_"&amp;Y2,Final_manabou_kanji[],6,0),"")</calculatedColumnFormula>
    </tableColumn>
    <tableColumn id="4" xr3:uid="{6B981A77-E5A3-413A-BE62-4E0A4415B107}" name="3" dataDxfId="136">
      <calculatedColumnFormula>IFERROR(VLOOKUP($L2&amp;"_"&amp;Z2,Final_manabou_kanji[],6,0),"")</calculatedColumnFormula>
    </tableColumn>
    <tableColumn id="5" xr3:uid="{F5201F33-2891-4189-B543-1ECC72A875A8}" name="4" dataDxfId="135">
      <calculatedColumnFormula>IFERROR(VLOOKUP($L2&amp;"_"&amp;AA2,Final_manabou_kanji[],6,0),"")</calculatedColumnFormula>
    </tableColumn>
    <tableColumn id="6" xr3:uid="{2608BF6F-9249-416F-BD0E-E6E9B847A56A}" name="5" dataDxfId="134">
      <calculatedColumnFormula>IFERROR(VLOOKUP($L2&amp;"_"&amp;AB2,Final_manabou_kanji[],6,0),"")</calculatedColumnFormula>
    </tableColumn>
    <tableColumn id="7" xr3:uid="{0B2511AF-26E4-472A-B52D-3AEE9B700830}" name="6" dataDxfId="133">
      <calculatedColumnFormula>IFERROR(VLOOKUP($L2&amp;"_"&amp;AC2,Final_manabou_kanji[],6,0),"")</calculatedColumnFormula>
    </tableColumn>
    <tableColumn id="8" xr3:uid="{F4D31B2A-FF5D-4C1E-ACAC-AA2BD2207304}" name="7" dataDxfId="132">
      <calculatedColumnFormula>IFERROR(VLOOKUP($L2&amp;"_"&amp;AD2,Final_manabou_kanji[],6,0),"")</calculatedColumnFormula>
    </tableColumn>
    <tableColumn id="9" xr3:uid="{108C87D4-4BDE-48D4-91D2-7B9F875192FE}" name="8" dataDxfId="131">
      <calculatedColumnFormula>IFERROR(VLOOKUP($L2&amp;"_"&amp;AE2,Final_manabou_kanji[],6,0),"")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866B3B-D47F-4D5C-8FAE-4D1F503B2ED9}" name="Index" displayName="Index" ref="H1:H75" totalsRowShown="0" headerRowDxfId="130">
  <autoFilter ref="H1:H75" xr:uid="{D2866B3B-D47F-4D5C-8FAE-4D1F503B2ED9}"/>
  <tableColumns count="1">
    <tableColumn id="1" xr3:uid="{ADC5B4F0-506A-42B2-948A-38DE033830F3}" name="Sr. No.">
      <calculatedColumnFormula>ROW()-ROW(Index[[#Headers],[Sr. No.]])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B449F4-89B1-4B4D-96A9-607AE72FEF06}" name="Raw_data_N2_Kanji" displayName="Raw_data_N2_Kanji" ref="C2:W178" totalsRowShown="0" headerRowDxfId="129" dataDxfId="128">
  <autoFilter ref="C2:W178" xr:uid="{00000000-0001-0000-0000-000000000000}"/>
  <tableColumns count="21">
    <tableColumn id="1" xr3:uid="{C96F3EE8-65F6-472F-A73A-C144FADF4CAA}" name="Sr. no." dataDxfId="127" dataCellStyle="Hyperlink">
      <calculatedColumnFormula>ROW()-ROW(Raw_data_N2_Kanji[#Headers])</calculatedColumnFormula>
    </tableColumn>
    <tableColumn id="11" xr3:uid="{EDE0ABDA-FB34-4B53-8B13-F22071970869}" name="Categorie" dataDxfId="126" dataCellStyle="Hyperlink"/>
    <tableColumn id="19" xr3:uid="{0F41648F-3000-409E-BB2E-CB278F4F540C}" name="Lecture_no" dataDxfId="125" dataCellStyle="Hyperlink">
      <calculatedColumnFormula>IF(Raw_data_N2_Kanji[[#This Row],[Categorie]]="",$E2,Raw_data_N2_Kanji[[#This Row],[Categorie]])</calculatedColumnFormula>
    </tableColumn>
    <tableColumn id="17" xr3:uid="{A138FE4B-00D7-478F-A604-8587BC872DE5}" name="Receipe_no" dataDxfId="124" dataCellStyle="Hyperlink">
      <calculatedColumnFormula>IF($D3&lt;&gt;"",0,$F2+1)</calculatedColumnFormula>
    </tableColumn>
    <tableColumn id="8" xr3:uid="{D6909F28-B6F6-41F1-8BD2-E4C9B9E44447}" name="Receipe no" dataDxfId="123" dataCellStyle="Hyperlink">
      <calculatedColumnFormula>Raw_data_N2_Kanji[[#This Row],[Lecture_no]]&amp;"_"&amp;Raw_data_N2_Kanji[[#This Row],[Receipe_no]]</calculatedColumnFormula>
    </tableColumn>
    <tableColumn id="3" xr3:uid="{6134F1B7-4216-4761-AA30-98F9A3B70027}" name="Raw" dataDxfId="122"/>
    <tableColumn id="6" xr3:uid="{E7F9B35E-3A82-4388-AACA-A36F5133A7AD}" name="Supporting word 1" dataDxfId="121">
      <calculatedColumnFormula>IF(OR(Raw_data_N2_Kanji[[#This Row],[Sentence]]="",Raw_data_N2_Kanji[[#This Row],[Sentence]]=0),"",
LEFT(Raw_data_N2_Kanji[[#This Row],[Sentence]],SEARCH(Raw_data_N2_Kanji[[#This Row],[Receipe]],Raw_data_N2_Kanji[[#This Row],[Sentence]])-1))</calculatedColumnFormula>
    </tableColumn>
    <tableColumn id="4" xr3:uid="{3E704808-BBAD-4501-BBF6-EEFCCB3F0CC2}" name="Receipe" dataDxfId="120">
      <calculatedColumnFormula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calculatedColumnFormula>
    </tableColumn>
    <tableColumn id="7" xr3:uid="{82EEBB26-0D6C-440F-A40C-0864440075C4}" name="Supporting word 2" dataDxfId="119">
      <calculatedColumnFormula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calculatedColumnFormula>
    </tableColumn>
    <tableColumn id="5" xr3:uid="{B4DF6F03-E033-4F30-B679-7D538A91EF75}" name="Extra" dataDxfId="118">
      <calculatedColumnFormula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calculatedColumnFormula>
    </tableColumn>
    <tableColumn id="22" xr3:uid="{F443D444-7905-44D5-8E0F-732C0180B043}" name="Hint" dataDxfId="117"/>
    <tableColumn id="21" xr3:uid="{B66052F8-3FC0-4E0D-974D-A0708FB80B4E}" name="Sentence" dataDxfId="116"/>
    <tableColumn id="12" xr3:uid="{D142C6C8-2329-4F32-9B5D-7D2B60D9633C}" name="Hiragana" dataDxfId="115">
      <calculatedColumnFormula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calculatedColumnFormula>
    </tableColumn>
    <tableColumn id="13" xr3:uid="{3EDF3D24-5071-4979-B616-5EEFBA4D86D2}" name="Meaning" dataDxfId="114"/>
    <tableColumn id="2" xr3:uid="{9ACEB391-497E-4BA1-BEB5-34FCEB98DB86}" name="No_marking" dataDxfId="113">
      <calculatedColumnFormula>IF(AND(Raw_data_N2_Kanji[[#This Row],[Receipe_no]]=0,$Q2="No_making"),0,
IF(Raw_data_N2_Kanji[[#This Row],[Receipe_no]]=0,$Q2,
$Q2))</calculatedColumnFormula>
    </tableColumn>
    <tableColumn id="20" xr3:uid="{D84A4277-29D5-4092-9DEC-58140154B78D}" name="Marking" dataDxfId="112"/>
    <tableColumn id="24" xr3:uid="{03F62027-9C54-48FA-AAA5-DD54FF523535}" name="Marking_blank" dataDxfId="111">
      <calculatedColumnFormula>IF(Raw_data_N2_Kanji[[#This Row],[Marking]]="",1,"")</calculatedColumnFormula>
    </tableColumn>
    <tableColumn id="23" xr3:uid="{4E8C238F-FB09-4AD4-9B4B-9932D9716045}" name="Marking_sr" dataDxfId="110">
      <calculatedColumnFormula>IF(Raw_data_N2_Kanji[[#This Row],[Marking_blank]]="",SUMPRODUCT(COUNTIF($S$3:$S3,$S3)),"")</calculatedColumnFormula>
    </tableColumn>
    <tableColumn id="15" xr3:uid="{27AB9AD2-01F5-4BC0-83BF-EF002A870DA7}" name="Sr. No.3" dataDxfId="109">
      <calculatedColumnFormula>Raw_data_N2_Kanji[[#This Row],[Sr. no.]]</calculatedColumnFormula>
    </tableColumn>
    <tableColumn id="16" xr3:uid="{DB222B5D-136E-46B4-BC26-6130CB188668}" name="Duplicate" dataDxfId="108">
      <calculatedColumnFormula>SUMPRODUCT(COUNTIF($J$3:$J3,$J3))</calculatedColumnFormula>
    </tableColumn>
    <tableColumn id="25" xr3:uid="{13BF8CA5-BE56-41EB-93EF-2A333EC2348F}" name="Length" dataDxfId="107">
      <calculatedColumnFormula>LEN('1_Raw_data'!$J3)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66F05BF-7CA6-477F-B8D4-4403CC16CA84}" name="Segregate18" displayName="Segregate18" ref="AZ2:BJ360" totalsRowShown="0">
  <autoFilter ref="AZ2:BJ360" xr:uid="{D66F05BF-7CA6-477F-B8D4-4403CC16CA84}"/>
  <tableColumns count="11">
    <tableColumn id="1" xr3:uid="{9703763C-1914-4453-8351-6D3E281A4206}" name="Sr. No." dataDxfId="106">
      <calculatedColumnFormula>[2]!Vocabulary_Burmese[[#This Row],[Sr. No.]]</calculatedColumnFormula>
    </tableColumn>
    <tableColumn id="2" xr3:uid="{C19161D6-2890-4CB1-B74C-558D9F7554E3}" name="UPGRADE" dataDxfId="105">
      <calculatedColumnFormula>IF(Raw_data_N2_Kanji[[#This Row],[Categorie]]&lt;&gt;"","",
IF(ISNUMBER(MATCH(V,Special_list[Burmese word],0)),"",
SUBSTITUTE(Raw_data_N2_Kanji[[#This Row],[Raw]]," ","")))</calculatedColumnFormula>
    </tableColumn>
    <tableColumn id="8" xr3:uid="{9665D713-75B2-4004-BDCA-2E003515DBB4}" name="11" dataDxfId="104">
      <calculatedColumnFormula>RIGHT(Segregate18[[#This Row],[UPGRADE]],LEN(Segregate18[[#This Row],[UPGRADE]])-LEN(Compiler_Burmese[[#This Row],[1]]))</calculatedColumnFormula>
    </tableColumn>
    <tableColumn id="10" xr3:uid="{115EF44C-23CE-439D-97F2-AF2E620A8725}" name="21" dataDxfId="103">
      <calculatedColumnFormula>RIGHT(Segregate18[[#This Row],[11]],LEN(Segregate18[[#This Row],[11]])-LEN(Compiler_Burmese[[#This Row],[2]]))</calculatedColumnFormula>
    </tableColumn>
    <tableColumn id="11" xr3:uid="{3221217F-1B69-43CC-B99F-E4F24A9604F7}" name="31" dataDxfId="102">
      <calculatedColumnFormula>RIGHT(Segregate18[[#This Row],[21]],LEN(Segregate18[[#This Row],[21]])-LEN(Compiler_Burmese[[#This Row],[3]]))</calculatedColumnFormula>
    </tableColumn>
    <tableColumn id="9" xr3:uid="{04387B4E-A768-4D3C-97DB-CB98B3FFFA8F}" name="41" dataDxfId="101">
      <calculatedColumnFormula>RIGHT(Segregate18[[#This Row],[31]],LEN(Segregate18[[#This Row],[31]])-LEN(Compiler_Burmese[[#This Row],[4]]))</calculatedColumnFormula>
    </tableColumn>
    <tableColumn id="12" xr3:uid="{E466D0AE-786D-4A64-893A-7DA92F773A2E}" name="51" dataDxfId="100">
      <calculatedColumnFormula>RIGHT(Segregate18[[#This Row],[41]],LEN(Segregate18[[#This Row],[41]])-LEN(Compiler_Burmese[[#This Row],[5]]))</calculatedColumnFormula>
    </tableColumn>
    <tableColumn id="14" xr3:uid="{32F920A5-CBFE-4D97-BF2B-30ECA6C2EAA9}" name="61" dataDxfId="99">
      <calculatedColumnFormula>RIGHT(Segregate18[[#This Row],[51]],LEN(Segregate18[[#This Row],[51]])-LEN(Compiler_Burmese[[#This Row],[6]]))</calculatedColumnFormula>
    </tableColumn>
    <tableColumn id="16" xr3:uid="{58AFDD2D-CEFF-486E-BA30-B78FC4299566}" name="71" dataDxfId="98">
      <calculatedColumnFormula>RIGHT(Segregate18[[#This Row],[61]],LEN(Segregate18[[#This Row],[61]])-LEN(Compiler_Burmese[[#This Row],[7]]))</calculatedColumnFormula>
    </tableColumn>
    <tableColumn id="18" xr3:uid="{926B4136-9A70-469A-91B1-57021A680502}" name="81" dataDxfId="97">
      <calculatedColumnFormula>RIGHT(Segregate18[[#This Row],[71]],LEN(Segregate18[[#This Row],[71]])-LEN(Compiler_Burmese[[#This Row],[8]]))</calculatedColumnFormula>
    </tableColumn>
    <tableColumn id="20" xr3:uid="{9C5156F0-FD3E-49FD-9334-5C0D1946DEA4}" name="91" dataDxfId="96">
      <calculatedColumnFormula>RIGHT(Segregate18[[#This Row],[81]],LEN(Segregate18[[#This Row],[81]])-LEN(Compiler_Burmese[[#This Row],[9]]))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EFBD603-CF5F-4F7E-97E4-13099F345CA6}" name="Compiler_Marathi" displayName="Compiler_Marathi" ref="AN2:AX360" totalsRowShown="0">
  <autoFilter ref="AN2:AX360" xr:uid="{AEFBD603-CF5F-4F7E-97E4-13099F345CA6}"/>
  <tableColumns count="11">
    <tableColumn id="1" xr3:uid="{B4302F08-646C-41D0-9E9E-A82BE9BCF0B8}" name="Sr. No." dataDxfId="95">
      <calculatedColumnFormula>Compiler_Burmese[[#This Row],[Sr. No.]]</calculatedColumnFormula>
    </tableColumn>
    <tableColumn id="2" xr3:uid="{49E96052-CD1B-4106-80FB-4ED732601C95}" name="1" dataDxfId="94">
      <calculatedColumnFormula>IFERROR(
IFERROR(VLOOKUP(Compiler_Burmese[[#This Row],[11]],Final_Intermediate[[Burmese_Consonants]:[Marathi_Consonants_1]],3,0),
VLOOKUP(Compiler_Burmese[[#This Row],[11]],Final_modified_Intermediate[[Burmese_Consonants]:[Marathi_Consonants]],3,0)),
"")</calculatedColumnFormula>
    </tableColumn>
    <tableColumn id="3" xr3:uid="{E45EC120-8C9C-4F45-9ED8-B8A799F07C6E}" name="2" dataDxfId="93">
      <calculatedColumnFormula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calculatedColumnFormula>
    </tableColumn>
    <tableColumn id="4" xr3:uid="{A384C2D8-44CC-4BF7-9BAB-DC5023D648F2}" name="3" dataDxfId="92">
      <calculatedColumnFormula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calculatedColumnFormula>
    </tableColumn>
    <tableColumn id="5" xr3:uid="{57FFDACA-EC83-490A-AD30-247DD5A93547}" name="4" dataDxfId="91">
      <calculatedColumnFormula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calculatedColumnFormula>
    </tableColumn>
    <tableColumn id="6" xr3:uid="{AEF09D2A-C3DC-4B90-824D-72E904AFE7A1}" name="5" dataDxfId="90">
      <calculatedColumnFormula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calculatedColumnFormula>
    </tableColumn>
    <tableColumn id="7" xr3:uid="{1F8D3066-4938-42FB-B9AB-8EC3E166AF27}" name="6" dataDxfId="89">
      <calculatedColumnFormula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calculatedColumnFormula>
    </tableColumn>
    <tableColumn id="8" xr3:uid="{8BE1488E-563B-4481-B0BE-CC71DBFF64BE}" name="7" dataDxfId="88">
      <calculatedColumnFormula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calculatedColumnFormula>
    </tableColumn>
    <tableColumn id="9" xr3:uid="{0296A382-1EF2-45CA-A063-A07EE23A6A10}" name="8" dataDxfId="87">
      <calculatedColumnFormula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calculatedColumnFormula>
    </tableColumn>
    <tableColumn id="10" xr3:uid="{473715E3-33CD-4C9E-BF5F-45443F83336E}" name="9" dataDxfId="86">
      <calculatedColumnFormula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calculatedColumnFormula>
    </tableColumn>
    <tableColumn id="11" xr3:uid="{BD32AC60-0852-46FC-9300-54F7BD767A7A}" name="10" dataDxfId="85">
      <calculatedColumnFormula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B0D17F-0444-44A9-B259-B9E91C9B5D06}" name="Compiler_Burmese" displayName="Compiler_Burmese" ref="Y2:AL360" totalsRowShown="0">
  <autoFilter ref="Y2:AL360" xr:uid="{5EB0D17F-0444-44A9-B259-B9E91C9B5D06}"/>
  <tableColumns count="14">
    <tableColumn id="1" xr3:uid="{DC7C8E26-B565-41D5-BE3E-C2EBA05F6865}" name="Sr. No." dataDxfId="84">
      <calculatedColumnFormula>Segregate18[[#This Row],[Sr. No.]]</calculatedColumnFormula>
    </tableColumn>
    <tableColumn id="2" xr3:uid="{627E1726-CFE6-469B-A721-57891E8D441E}" name="1" dataDxfId="83">
      <calculatedColumnFormula>IF(AND(OR(BA3="။",BA3="၊"),LEN(BA3)=1),BA3,
IF(ISNUMBER(MATCH(LEFT(BA3,7),Final_modified_Intermediate[Burmese_Consonants],0)),LEFT(BA3,7),
IF(ISNUMBER(MATCH(LEFT(BA3,6),Final_modified_Intermediate[Burmese_Consonants],0)),LEFT(BA3,6),
IF(ISNUMBER(MATCH(LEFT(BA3,5),Final_modified_Intermediate[Burmese_Consonants],0)),LEFT(BA3,5),
IF(ISNUMBER(MATCH(LEFT(BA3,4),Final_modified_Intermediate[Burmese_Consonants],0)),LEFT(BA3,4),
IF(ISNUMBER(MATCH(LEFT(BA3,3),Final_modified_Intermediate[Burmese_Consonants],0)),LEFT(BA3,3),
IF(ISNUMBER(MATCH(LEFT(BA3,2),Final_modified_Intermediate[Burmese_Consonants],0)),LEFT(BA3,2),
IF(ISNUMBER(MATCH(LEFT(BA3,1),Final_modified_Intermediate[Burmese_Consonants],0)),LEFT(BA3,1),
IF(ISNUMBER(MATCH(LEFT(BA3,7),Final_Intermediate[Burmese_Consonants],0)),LEFT(BA3,7),
IF(ISNUMBER(MATCH(LEFT(BA3,6),Final_Intermediate[Burmese_Consonants],0)),LEFT(BA3,6),
IF(ISNUMBER(MATCH(LEFT(BA3,5),Final_Intermediate[Burmese_Consonants],0)),LEFT(BA3,5),
IF(ISNUMBER(MATCH(LEFT(BA3,4),Final_Intermediate[Burmese_Consonants],0)),LEFT(BA3,4),
IF(ISNUMBER(MATCH(LEFT(BA3,3),Final_Intermediate[Burmese_Consonants],0)),LEFT(BA3,3),
IF(ISNUMBER(MATCH(LEFT(BA3,2),Final_Intermediate[Burmese_Consonants],0)),LEFT(BA3,2),
IF(ISNUMBER(MATCH(LEFT(BA3,1),Final_Intermediate[Burmese_Consonants],0)),LEFT(BA3,1),
"")))))))))))))))</calculatedColumnFormula>
    </tableColumn>
    <tableColumn id="12" xr3:uid="{86426961-59D6-4BAD-8C29-DC1563EA17F8}" name="11" dataDxfId="82">
      <calculatedColumnFormula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calculatedColumnFormula>
    </tableColumn>
    <tableColumn id="3" xr3:uid="{2F3883E9-2EA0-476F-8A3C-CA88E7DD986F}" name="2" dataDxfId="81">
      <calculatedColumnFormula>IF(AND(OR(BB3="။",BB3="၊"),LEN(BB3)=1),BB3,
IF(ISNUMBER(MATCH(LEFT(BB3,7),Final_modified_Intermediate[Burmese_Consonants],0)),LEFT(BB3,7),
IF(ISNUMBER(MATCH(LEFT(BB3,6),Final_modified_Intermediate[Burmese_Consonants],0)),LEFT(BB3,6),
IF(ISNUMBER(MATCH(LEFT(BB3,5),Final_modified_Intermediate[Burmese_Consonants],0)),LEFT(BB3,5),
IF(ISNUMBER(MATCH(LEFT(BB3,4),Final_modified_Intermediate[Burmese_Consonants],0)),LEFT(BB3,4),
IF(ISNUMBER(MATCH(LEFT(BB3,3),Final_modified_Intermediate[Burmese_Consonants],0)),LEFT(BB3,3),
IF(ISNUMBER(MATCH(LEFT(BB3,2),Final_modified_Intermediate[Burmese_Consonants],0)),LEFT(BB3,2),
IF(ISNUMBER(MATCH(LEFT(BB3,1),Final_modified_Intermediate[Burmese_Consonants],0)),LEFT(BB3,1),
IF(ISNUMBER(MATCH(LEFT(BB3,7),Final_Intermediate[Burmese_Consonants],0)),LEFT(BB3,7),
IF(ISNUMBER(MATCH(LEFT(BB3,6),Final_Intermediate[Burmese_Consonants],0)),LEFT(BB3,6),
IF(ISNUMBER(MATCH(LEFT(BB3,5),Final_Intermediate[Burmese_Consonants],0)),LEFT(BB3,5),
IF(ISNUMBER(MATCH(LEFT(BB3,4),Final_Intermediate[Burmese_Consonants],0)),LEFT(BB3,4),
IF(ISNUMBER(MATCH(LEFT(BB3,3),Final_Intermediate[Burmese_Consonants],0)),LEFT(BB3,3),
IF(ISNUMBER(MATCH(LEFT(BB3,2),Final_Intermediate[Burmese_Consonants],0)),LEFT(BB3,2),
IF(ISNUMBER(MATCH(LEFT(BB3,1),Final_Intermediate[Burmese_Consonants],0)),LEFT(BB3,1),
"")))))))))))))))</calculatedColumnFormula>
    </tableColumn>
    <tableColumn id="13" xr3:uid="{26A89B3E-2CE2-495B-98D3-80280CB85D28}" name="22" dataDxfId="80">
      <calculatedColumnFormula>IF(Compiler_Burmese[[#This Row],[2]]="","",
IF(AND(Compiler_Burmese[[#This Row],[Sr. No.]]&gt;15,RIGHT(Compiler_Burmese[[#This Row],[2]],4)="နှစ်"),LEFT(Compiler_Burmese[[#This Row],[2]],LEN(Compiler_Burmese[[#This Row],[2]])-2),
Compiler_Burmese[[#This Row],[2]]))</calculatedColumnFormula>
    </tableColumn>
    <tableColumn id="4" xr3:uid="{F5923C27-F85A-4BDB-BC66-1774589E9F0A}" name="3" dataDxfId="79">
      <calculatedColumnFormula>IF(AND(OR(BC3="။",BC3="၊"),LEN(BC3)=1),BC3,
IF(ISNUMBER(MATCH(LEFT(BC3,7),Final_modified_Intermediate[Burmese_Consonants],0)),LEFT(BC3,7),
IF(ISNUMBER(MATCH(LEFT(BC3,6),Final_modified_Intermediate[Burmese_Consonants],0)),LEFT(BC3,6),
IF(ISNUMBER(MATCH(LEFT(BC3,5),Final_modified_Intermediate[Burmese_Consonants],0)),LEFT(BC3,5),
IF(ISNUMBER(MATCH(LEFT(BC3,4),Final_modified_Intermediate[Burmese_Consonants],0)),LEFT(BC3,4),
IF(ISNUMBER(MATCH(LEFT(BC3,3),Final_modified_Intermediate[Burmese_Consonants],0)),LEFT(BC3,3),
IF(ISNUMBER(MATCH(LEFT(BC3,2),Final_modified_Intermediate[Burmese_Consonants],0)),LEFT(BC3,2),
IF(ISNUMBER(MATCH(LEFT(BC3,1),Final_modified_Intermediate[Burmese_Consonants],0)),LEFT(BC3,1),
IF(ISNUMBER(MATCH(LEFT(BC3,7),Final_Intermediate[Burmese_Consonants],0)),LEFT(BC3,7),
IF(ISNUMBER(MATCH(LEFT(BC3,6),Final_Intermediate[Burmese_Consonants],0)),LEFT(BC3,6),
IF(ISNUMBER(MATCH(LEFT(BC3,5),Final_Intermediate[Burmese_Consonants],0)),LEFT(BC3,5),
IF(ISNUMBER(MATCH(LEFT(BC3,4),Final_Intermediate[Burmese_Consonants],0)),LEFT(BC3,4),
IF(ISNUMBER(MATCH(LEFT(BC3,3),Final_Intermediate[Burmese_Consonants],0)),LEFT(BC3,3),
IF(ISNUMBER(MATCH(LEFT(BC3,2),Final_Intermediate[Burmese_Consonants],0)),LEFT(BC3,2),
IF(ISNUMBER(MATCH(LEFT(BC3,1),Final_Intermediate[Burmese_Consonants],0)),LEFT(BC3,1),
"")))))))))))))))</calculatedColumnFormula>
    </tableColumn>
    <tableColumn id="14" xr3:uid="{84A3DBD0-3C8E-4E30-B7F5-97A933CB6462}" name="33" dataDxfId="78">
      <calculatedColumnFormula>IF(Compiler_Burmese[[#This Row],[3]]="","",
IF(AND(Compiler_Burmese[[#This Row],[Sr. No.]]&gt;15,RIGHT(Compiler_Burmese[[#This Row],[3]],4)="နှစ်"),LEFT(Compiler_Burmese[[#This Row],[3]],LEN(Compiler_Burmese[[#This Row],[3]])-2),
Compiler_Burmese[[#This Row],[3]]))</calculatedColumnFormula>
    </tableColumn>
    <tableColumn id="5" xr3:uid="{C355AA2D-7E31-4B8F-A256-5854EA3FF8FF}" name="4" dataDxfId="77">
      <calculatedColumnFormula>IF(AND(OR(BD3="။",BD3="၊"),LEN(BD3)=1),BD3,
IF(ISNUMBER(MATCH(LEFT(BD3,7),Final_modified_Intermediate[Burmese_Consonants],0)),LEFT(BD3,7),
IF(ISNUMBER(MATCH(LEFT(BD3,6),Final_modified_Intermediate[Burmese_Consonants],0)),LEFT(BD3,6),
IF(ISNUMBER(MATCH(LEFT(BD3,5),Final_modified_Intermediate[Burmese_Consonants],0)),LEFT(BD3,5),
IF(ISNUMBER(MATCH(LEFT(BD3,4),Final_modified_Intermediate[Burmese_Consonants],0)),LEFT(BD3,4),
IF(ISNUMBER(MATCH(LEFT(BD3,3),Final_modified_Intermediate[Burmese_Consonants],0)),LEFT(BD3,3),
IF(ISNUMBER(MATCH(LEFT(BD3,2),Final_modified_Intermediate[Burmese_Consonants],0)),LEFT(BD3,2),
IF(ISNUMBER(MATCH(LEFT(BD3,1),Final_modified_Intermediate[Burmese_Consonants],0)),LEFT(BD3,1),
IF(ISNUMBER(MATCH(LEFT(BD3,7),Final_Intermediate[Burmese_Consonants],0)),LEFT(BD3,7),
IF(ISNUMBER(MATCH(LEFT(BD3,6),Final_Intermediate[Burmese_Consonants],0)),LEFT(BD3,6),
IF(ISNUMBER(MATCH(LEFT(BD3,5),Final_Intermediate[Burmese_Consonants],0)),LEFT(BD3,5),
IF(ISNUMBER(MATCH(LEFT(BD3,4),Final_Intermediate[Burmese_Consonants],0)),LEFT(BD3,4),
IF(ISNUMBER(MATCH(LEFT(BD3,3),Final_Intermediate[Burmese_Consonants],0)),LEFT(BD3,3),
IF(ISNUMBER(MATCH(LEFT(BD3,2),Final_Intermediate[Burmese_Consonants],0)),LEFT(BD3,2),
IF(ISNUMBER(MATCH(LEFT(BD3,1),Final_Intermediate[Burmese_Consonants],0)),LEFT(BD3,1),
"")))))))))))))))</calculatedColumnFormula>
    </tableColumn>
    <tableColumn id="6" xr3:uid="{60C995EF-766B-4C92-B39A-506F1A0EF753}" name="5" dataDxfId="76">
      <calculatedColumnFormula>IF(AND(OR(BE3="။",BE3="၊"),LEN(BE3)=1),BE3,
IF(ISNUMBER(MATCH(LEFT(BE3,7),Final_modified_Intermediate[Burmese_Consonants],0)),LEFT(BE3,7),
IF(ISNUMBER(MATCH(LEFT(BE3,6),Final_modified_Intermediate[Burmese_Consonants],0)),LEFT(BE3,6),
IF(ISNUMBER(MATCH(LEFT(BE3,5),Final_modified_Intermediate[Burmese_Consonants],0)),LEFT(BE3,5),
IF(ISNUMBER(MATCH(LEFT(BE3,4),Final_modified_Intermediate[Burmese_Consonants],0)),LEFT(BE3,4),
IF(ISNUMBER(MATCH(LEFT(BE3,3),Final_modified_Intermediate[Burmese_Consonants],0)),LEFT(BE3,3),
IF(ISNUMBER(MATCH(LEFT(BE3,2),Final_modified_Intermediate[Burmese_Consonants],0)),LEFT(BE3,2),
IF(ISNUMBER(MATCH(LEFT(BE3,1),Final_modified_Intermediate[Burmese_Consonants],0)),LEFT(BE3,1),
IF(ISNUMBER(MATCH(LEFT(BE3,7),Final_Intermediate[Burmese_Consonants],0)),LEFT(BE3,7),
IF(ISNUMBER(MATCH(LEFT(BE3,6),Final_Intermediate[Burmese_Consonants],0)),LEFT(BE3,6),
IF(ISNUMBER(MATCH(LEFT(BE3,5),Final_Intermediate[Burmese_Consonants],0)),LEFT(BE3,5),
IF(ISNUMBER(MATCH(LEFT(BE3,4),Final_Intermediate[Burmese_Consonants],0)),LEFT(BE3,4),
IF(ISNUMBER(MATCH(LEFT(BE3,3),Final_Intermediate[Burmese_Consonants],0)),LEFT(BE3,3),
IF(ISNUMBER(MATCH(LEFT(BE3,2),Final_Intermediate[Burmese_Consonants],0)),LEFT(BE3,2),
IF(ISNUMBER(MATCH(LEFT(BE3,1),Final_Intermediate[Burmese_Consonants],0)),LEFT(BE3,1),
"")))))))))))))))</calculatedColumnFormula>
    </tableColumn>
    <tableColumn id="7" xr3:uid="{8A069ECF-D5B9-4381-9584-EFBAC4180642}" name="6" dataDxfId="75">
      <calculatedColumnFormula>IF(AND(OR(BF3="။",BF3="၊"),LEN(BF3)=1),BF3,
IF(ISNUMBER(MATCH(LEFT(BF3,7),Final_modified_Intermediate[Burmese_Consonants],0)),LEFT(BF3,7),
IF(ISNUMBER(MATCH(LEFT(BF3,6),Final_modified_Intermediate[Burmese_Consonants],0)),LEFT(BF3,6),
IF(ISNUMBER(MATCH(LEFT(BF3,5),Final_modified_Intermediate[Burmese_Consonants],0)),LEFT(BF3,5),
IF(ISNUMBER(MATCH(LEFT(BF3,4),Final_modified_Intermediate[Burmese_Consonants],0)),LEFT(BF3,4),
IF(ISNUMBER(MATCH(LEFT(BF3,3),Final_modified_Intermediate[Burmese_Consonants],0)),LEFT(BF3,3),
IF(ISNUMBER(MATCH(LEFT(BF3,2),Final_modified_Intermediate[Burmese_Consonants],0)),LEFT(BF3,2),
IF(ISNUMBER(MATCH(LEFT(BF3,1),Final_modified_Intermediate[Burmese_Consonants],0)),LEFT(BF3,1),
IF(ISNUMBER(MATCH(LEFT(BF3,7),Final_Intermediate[Burmese_Consonants],0)),LEFT(BF3,7),
IF(ISNUMBER(MATCH(LEFT(BF3,6),Final_Intermediate[Burmese_Consonants],0)),LEFT(BF3,6),
IF(ISNUMBER(MATCH(LEFT(BF3,5),Final_Intermediate[Burmese_Consonants],0)),LEFT(BF3,5),
IF(ISNUMBER(MATCH(LEFT(BF3,4),Final_Intermediate[Burmese_Consonants],0)),LEFT(BF3,4),
IF(ISNUMBER(MATCH(LEFT(BF3,3),Final_Intermediate[Burmese_Consonants],0)),LEFT(BF3,3),
IF(ISNUMBER(MATCH(LEFT(BF3,2),Final_Intermediate[Burmese_Consonants],0)),LEFT(BF3,2),
IF(ISNUMBER(MATCH(LEFT(BF3,1),Final_Intermediate[Burmese_Consonants],0)),LEFT(BF3,1),
"")))))))))))))))</calculatedColumnFormula>
    </tableColumn>
    <tableColumn id="8" xr3:uid="{E5708F6C-1902-471C-BF6F-BFC0B7A916C0}" name="7" dataDxfId="74">
      <calculatedColumnFormula>IF(AND(OR(BG3="။",BG3="၊"),LEN(BG3)=1),BG3,
IF(ISNUMBER(MATCH(LEFT(BG3,7),Final_modified_Intermediate[Burmese_Consonants],0)),LEFT(BG3,7),
IF(ISNUMBER(MATCH(LEFT(BG3,6),Final_modified_Intermediate[Burmese_Consonants],0)),LEFT(BG3,6),
IF(ISNUMBER(MATCH(LEFT(BG3,5),Final_modified_Intermediate[Burmese_Consonants],0)),LEFT(BG3,5),
IF(ISNUMBER(MATCH(LEFT(BG3,4),Final_modified_Intermediate[Burmese_Consonants],0)),LEFT(BG3,4),
IF(ISNUMBER(MATCH(LEFT(BG3,3),Final_modified_Intermediate[Burmese_Consonants],0)),LEFT(BG3,3),
IF(ISNUMBER(MATCH(LEFT(BG3,2),Final_modified_Intermediate[Burmese_Consonants],0)),LEFT(BG3,2),
IF(ISNUMBER(MATCH(LEFT(BG3,1),Final_modified_Intermediate[Burmese_Consonants],0)),LEFT(BG3,1),
IF(ISNUMBER(MATCH(LEFT(BG3,7),Final_Intermediate[Burmese_Consonants],0)),LEFT(BG3,7),
IF(ISNUMBER(MATCH(LEFT(BG3,6),Final_Intermediate[Burmese_Consonants],0)),LEFT(BG3,6),
IF(ISNUMBER(MATCH(LEFT(BG3,5),Final_Intermediate[Burmese_Consonants],0)),LEFT(BG3,5),
IF(ISNUMBER(MATCH(LEFT(BG3,4),Final_Intermediate[Burmese_Consonants],0)),LEFT(BG3,4),
IF(ISNUMBER(MATCH(LEFT(BG3,3),Final_Intermediate[Burmese_Consonants],0)),LEFT(BG3,3),
IF(ISNUMBER(MATCH(LEFT(BG3,2),Final_Intermediate[Burmese_Consonants],0)),LEFT(BG3,2),
IF(ISNUMBER(MATCH(LEFT(BG3,1),Final_Intermediate[Burmese_Consonants],0)),LEFT(BG3,1),
"")))))))))))))))</calculatedColumnFormula>
    </tableColumn>
    <tableColumn id="9" xr3:uid="{835F7CD8-9911-450B-9A58-1CDC6F6A0AB7}" name="8" dataDxfId="73">
      <calculatedColumnFormula>IF(AND(OR(BH3="။",BH3="၊"),LEN(BH3)=1),BH3,
IF(ISNUMBER(MATCH(LEFT(BH3,7),Final_modified_Intermediate[Burmese_Consonants],0)),LEFT(BH3,7),
IF(ISNUMBER(MATCH(LEFT(BH3,6),Final_modified_Intermediate[Burmese_Consonants],0)),LEFT(BH3,6),
IF(ISNUMBER(MATCH(LEFT(BH3,5),Final_modified_Intermediate[Burmese_Consonants],0)),LEFT(BH3,5),
IF(ISNUMBER(MATCH(LEFT(BH3,4),Final_modified_Intermediate[Burmese_Consonants],0)),LEFT(BH3,4),
IF(ISNUMBER(MATCH(LEFT(BH3,3),Final_modified_Intermediate[Burmese_Consonants],0)),LEFT(BH3,3),
IF(ISNUMBER(MATCH(LEFT(BH3,2),Final_modified_Intermediate[Burmese_Consonants],0)),LEFT(BH3,2),
IF(ISNUMBER(MATCH(LEFT(BH3,1),Final_modified_Intermediate[Burmese_Consonants],0)),LEFT(BH3,1),
IF(ISNUMBER(MATCH(LEFT(BH3,7),Final_Intermediate[Burmese_Consonants],0)),LEFT(BH3,7),
IF(ISNUMBER(MATCH(LEFT(BH3,6),Final_Intermediate[Burmese_Consonants],0)),LEFT(BH3,6),
IF(ISNUMBER(MATCH(LEFT(BH3,5),Final_Intermediate[Burmese_Consonants],0)),LEFT(BH3,5),
IF(ISNUMBER(MATCH(LEFT(BH3,4),Final_Intermediate[Burmese_Consonants],0)),LEFT(BH3,4),
IF(ISNUMBER(MATCH(LEFT(BH3,3),Final_Intermediate[Burmese_Consonants],0)),LEFT(BH3,3),
IF(ISNUMBER(MATCH(LEFT(BH3,2),Final_Intermediate[Burmese_Consonants],0)),LEFT(BH3,2),
IF(ISNUMBER(MATCH(LEFT(BH3,1),Final_Intermediate[Burmese_Consonants],0)),LEFT(BH3,1),
"")))))))))))))))</calculatedColumnFormula>
    </tableColumn>
    <tableColumn id="10" xr3:uid="{DD55D15A-38EF-4969-A3DE-1B30996D7F45}" name="9" dataDxfId="72">
      <calculatedColumnFormula>IF(AND(OR(BI3="။",BI3="၊"),LEN(BI3)=1),BI3,
IF(ISNUMBER(MATCH(LEFT(BI3,7),Final_modified_Intermediate[Burmese_Consonants],0)),LEFT(BI3,7),
IF(ISNUMBER(MATCH(LEFT(BI3,6),Final_modified_Intermediate[Burmese_Consonants],0)),LEFT(BI3,6),
IF(ISNUMBER(MATCH(LEFT(BI3,5),Final_modified_Intermediate[Burmese_Consonants],0)),LEFT(BI3,5),
IF(ISNUMBER(MATCH(LEFT(BI3,4),Final_modified_Intermediate[Burmese_Consonants],0)),LEFT(BI3,4),
IF(ISNUMBER(MATCH(LEFT(BI3,3),Final_modified_Intermediate[Burmese_Consonants],0)),LEFT(BI3,3),
IF(ISNUMBER(MATCH(LEFT(BI3,2),Final_modified_Intermediate[Burmese_Consonants],0)),LEFT(BI3,2),
IF(ISNUMBER(MATCH(LEFT(BI3,1),Final_modified_Intermediate[Burmese_Consonants],0)),LEFT(BI3,1),
IF(ISNUMBER(MATCH(LEFT(BI3,7),Final_Intermediate[Burmese_Consonants],0)),LEFT(BI3,7),
IF(ISNUMBER(MATCH(LEFT(BI3,6),Final_Intermediate[Burmese_Consonants],0)),LEFT(BI3,6),
IF(ISNUMBER(MATCH(LEFT(BI3,5),Final_Intermediate[Burmese_Consonants],0)),LEFT(BI3,5),
IF(ISNUMBER(MATCH(LEFT(BI3,4),Final_Intermediate[Burmese_Consonants],0)),LEFT(BI3,4),
IF(ISNUMBER(MATCH(LEFT(BI3,3),Final_Intermediate[Burmese_Consonants],0)),LEFT(BI3,3),
IF(ISNUMBER(MATCH(LEFT(BI3,2),Final_Intermediate[Burmese_Consonants],0)),LEFT(BI3,2),
IF(ISNUMBER(MATCH(LEFT(BI3,1),Final_Intermediate[Burmese_Consonants],0)),LEFT(BI3,1),
"")))))))))))))))</calculatedColumnFormula>
    </tableColumn>
    <tableColumn id="11" xr3:uid="{1588A324-609B-432F-9F6B-6A4DCD636369}" name="10" dataDxfId="71">
      <calculatedColumnFormula>IF(AND(OR(BJ3="။",BJ3="၊"),LEN(BJ3)=1),BJ3,
IF(ISNUMBER(MATCH(LEFT(BJ3,7),Final_modified_Intermediate[Burmese_Consonants],0)),LEFT(BJ3,7),
IF(ISNUMBER(MATCH(LEFT(BJ3,6),Final_modified_Intermediate[Burmese_Consonants],0)),LEFT(BJ3,6),
IF(ISNUMBER(MATCH(LEFT(BJ3,5),Final_modified_Intermediate[Burmese_Consonants],0)),LEFT(BJ3,5),
IF(ISNUMBER(MATCH(LEFT(BJ3,4),Final_modified_Intermediate[Burmese_Consonants],0)),LEFT(BJ3,4),
IF(ISNUMBER(MATCH(LEFT(BJ3,3),Final_modified_Intermediate[Burmese_Consonants],0)),LEFT(BJ3,3),
IF(ISNUMBER(MATCH(LEFT(BJ3,2),Final_modified_Intermediate[Burmese_Consonants],0)),LEFT(BJ3,2),
IF(ISNUMBER(MATCH(LEFT(BJ3,1),Final_modified_Intermediate[Burmese_Consonants],0)),LEFT(BJ3,1),
IF(ISNUMBER(MATCH(LEFT(BJ3,7),Final_Intermediate[Burmese_Consonants],0)),LEFT(BJ3,7),
IF(ISNUMBER(MATCH(LEFT(BJ3,6),Final_Intermediate[Burmese_Consonants],0)),LEFT(BJ3,6),
IF(ISNUMBER(MATCH(LEFT(BJ3,5),Final_Intermediate[Burmese_Consonants],0)),LEFT(BJ3,5),
IF(ISNUMBER(MATCH(LEFT(BJ3,4),Final_Intermediate[Burmese_Consonants],0)),LEFT(BJ3,4),
IF(ISNUMBER(MATCH(LEFT(BJ3,3),Final_Intermediate[Burmese_Consonants],0)),LEFT(BJ3,3),
IF(ISNUMBER(MATCH(LEFT(BJ3,2),Final_Intermediate[Burmese_Consonants],0)),LEFT(BJ3,2),
IF(ISNUMBER(MATCH(LEFT(BJ3,1),Final_Intermediate[Burmese_Consonants],0)),LEFT(BJ3,1),
"")))))))))))))))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B6469-2380-49E1-8E97-2CB74A0A9E91}" name="Table_N2_Kanji" displayName="Table_N2_Kanji" ref="B6:P41" totalsRowShown="0" headerRowDxfId="70" dataDxfId="69">
  <autoFilter ref="B6:P41" xr:uid="{1EEB6469-2380-49E1-8E97-2CB74A0A9E91}"/>
  <tableColumns count="15">
    <tableColumn id="1" xr3:uid="{3C702EDF-09E3-4E21-A4FF-3B894BC57322}" name="Sr. No." dataDxfId="68"/>
    <tableColumn id="2" xr3:uid="{6F080451-6375-452B-8AF0-3E775270BACD}" name="Burmese Favourite" dataDxfId="67">
      <calculatedColumnFormula>IFERROR(VLOOKUP(C$6&amp;"_"&amp;$B7,Final_manabou_kanji[[Kanji No.]:[Kanji]],3,0),"")</calculatedColumnFormula>
    </tableColumn>
    <tableColumn id="3" xr3:uid="{541F4258-82D2-4B76-AC21-5E4F8F6D8F51}" name="Various cuisines" dataDxfId="66">
      <calculatedColumnFormula>IFERROR(VLOOKUP(D$6&amp;"_"&amp;$B7,Final_manabou_kanji[[Kanji No.]:[Kanji]],3,0),"")</calculatedColumnFormula>
    </tableColumn>
    <tableColumn id="4" xr3:uid="{EF5A8A1C-6634-4FB5-A3C7-5DA57EB43B47}" name="Snacks" dataDxfId="65">
      <calculatedColumnFormula>IFERROR(VLOOKUP(E$6&amp;"_"&amp;$B7,Final_manabou_kanji[[Kanji No.]:[Kanji]],3,0),"")</calculatedColumnFormula>
    </tableColumn>
    <tableColumn id="5" xr3:uid="{C8897706-C587-44F6-B199-CF5AE31366A5}" name="Appetizers" dataDxfId="64">
      <calculatedColumnFormula>IFERROR(VLOOKUP(F$6&amp;"_"&amp;$B7,Final_manabou_kanji[[Kanji No.]:[Kanji]],3,0),"")</calculatedColumnFormula>
    </tableColumn>
    <tableColumn id="6" xr3:uid="{E69BA9A4-9365-4034-BB63-952F29B93F7D}" name="Rice, Noodles" dataDxfId="63">
      <calculatedColumnFormula>IFERROR(VLOOKUP(G$6&amp;"_"&amp;$B7,Final_manabou_kanji[[Kanji No.]:[Kanji]],3,0),"")</calculatedColumnFormula>
    </tableColumn>
    <tableColumn id="7" xr3:uid="{16C84A6A-7808-4C31-A61A-700365F678E2}" name="Chicken &amp; Duck (Lunch, Dinner)" dataDxfId="62">
      <calculatedColumnFormula>IFERROR(VLOOKUP(H$6&amp;"_"&amp;$B7,Final_manabou_kanji[[Kanji No.]:[Kanji]],3,0),"")</calculatedColumnFormula>
    </tableColumn>
    <tableColumn id="8" xr3:uid="{9355FCCD-5088-438D-99D1-B3B3CB2DA2E4}" name="Beef &amp; Mutton (Lunch, Dinner)" dataDxfId="61">
      <calculatedColumnFormula>IFERROR(VLOOKUP(I$6&amp;"_"&amp;$B7,Final_manabou_kanji[[Kanji No.]:[Kanji]],3,0),"")</calculatedColumnFormula>
    </tableColumn>
    <tableColumn id="9" xr3:uid="{BFC8DF87-A3AF-49C1-BFC5-A78D85E8F151}" name="Pork (Lunch, Dinner)" dataDxfId="60">
      <calculatedColumnFormula>IFERROR(VLOOKUP(J$6&amp;"_"&amp;$B7,Final_manabou_kanji[[Kanji No.]:[Kanji]],3,0),"")</calculatedColumnFormula>
    </tableColumn>
    <tableColumn id="10" xr3:uid="{21507F3D-C504-4F62-AA25-DC0425C9C332}" name="Seafood (Lunch, Dinner)" dataDxfId="59">
      <calculatedColumnFormula>IFERROR(VLOOKUP(K$6&amp;"_"&amp;$B7,Final_manabou_kanji[[Kanji No.]:[Kanji]],3,0),"")</calculatedColumnFormula>
    </tableColumn>
    <tableColumn id="11" xr3:uid="{AF92D44C-DFC8-4B71-B168-8D59B61BE374}" name="Sauce and Side Dishes" dataDxfId="58">
      <calculatedColumnFormula>IFERROR(VLOOKUP(L$6&amp;"_"&amp;$B7,Final_manabou_kanji[[Kanji No.]:[Kanji]],3,0),"")</calculatedColumnFormula>
    </tableColumn>
    <tableColumn id="12" xr3:uid="{C8035862-A9B2-45D6-BBB0-C6185B4FCF00}" name="Vegetables (Lunch, Dinner)" dataDxfId="57">
      <calculatedColumnFormula>IFERROR(VLOOKUP(M$6&amp;"_"&amp;$B7,Final_manabou_kanji[[Kanji No.]:[Kanji]],3,0),"")</calculatedColumnFormula>
    </tableColumn>
    <tableColumn id="13" xr3:uid="{23384202-3C9A-4483-956F-0984D6F9F7D0}" name="Soup (Lunch, Dinner)" dataDxfId="56">
      <calculatedColumnFormula>IFERROR(VLOOKUP(N$6&amp;"_"&amp;$B7,Final_manabou_kanji[[Kanji No.]:[Kanji]],3,0),"")</calculatedColumnFormula>
    </tableColumn>
    <tableColumn id="14" xr3:uid="{B0850533-FC8D-4509-BA63-FF0593E8A9FD}" name="Dessert &amp; Sweets" dataDxfId="55">
      <calculatedColumnFormula>IFERROR(VLOOKUP(O$6&amp;"_"&amp;$B7,Final_manabou_kanji[[Kanji No.]:[Kanji]],3,0),"")</calculatedColumnFormula>
    </tableColumn>
    <tableColumn id="15" xr3:uid="{B65FFCEC-9940-43EF-85FC-8B3F70220283}" name="Drinks &amp; beverages" dataDxfId="54">
      <calculatedColumnFormula>IFERROR(VLOOKUP(P$6&amp;"_"&amp;$B7,Final_manabou_kanji[[Kanji No.]:[Kanji]],3,0),"")</calculatedColumnFormula>
    </tableColumn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69C09B-A2E3-48FD-9CED-0B53717E28C0}" name="Final_Intermediate" displayName="Final_Intermediate" ref="B6:J2946" tableType="queryTable" totalsRowShown="0">
  <autoFilter ref="B6:J2946" xr:uid="{7069C09B-A2E3-48FD-9CED-0B53717E28C0}"/>
  <tableColumns count="9">
    <tableColumn id="1" xr3:uid="{C94322A5-4CE9-4E5D-99AF-CEBBE67EAD48}" uniqueName="1" name="Sr. No." queryTableFieldId="1"/>
    <tableColumn id="2" xr3:uid="{549CCB72-B28C-442C-986E-691459D5077F}" uniqueName="2" name="Burmese_Consonants" queryTableFieldId="2" dataDxfId="53"/>
    <tableColumn id="3" xr3:uid="{AA9ED351-278E-4E52-9358-CAADA663C7D6}" uniqueName="3" name="English_Consonants" queryTableFieldId="3" dataDxfId="52"/>
    <tableColumn id="4" xr3:uid="{E874F450-D854-41A2-801B-AE574F518C52}" uniqueName="4" name="Marathi_Consonants_1" queryTableFieldId="6" dataDxfId="51"/>
    <tableColumn id="8" xr3:uid="{2909426F-F9DA-4A47-BC62-AA8788A00978}" uniqueName="8" name="Combine_instance1" queryTableFieldId="14"/>
    <tableColumn id="5" xr3:uid="{BCEF5265-421A-4585-B3AA-510255B77835}" uniqueName="5" name="Burmese_Consonants1" queryTableFieldId="5" dataDxfId="50"/>
    <tableColumn id="6" xr3:uid="{D5AA3B24-42D8-41D2-8FDD-1214934C4577}" uniqueName="6" name="Marathi_Consonants_2" queryTableFieldId="7" dataDxfId="49"/>
    <tableColumn id="9" xr3:uid="{0BD3E4C4-D6A6-47FE-BDCD-12ABC87B18AB}" uniqueName="9" name="Combine_instance2" queryTableFieldId="16"/>
    <tableColumn id="7" xr3:uid="{49DB20B4-4566-46B1-BC1C-22B9A26F84CC}" uniqueName="7" name="Burmese_Consonants2" queryTableFieldId="8" dataDxfId="4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D457DF-D416-4FB2-9654-9F0CE835AAF8}" name="Final_modified_Intermediate" displayName="Final_modified_Intermediate" ref="L6:Q13866" tableType="queryTable" totalsRowShown="0">
  <autoFilter ref="L6:Q13866" xr:uid="{7ED457DF-D416-4FB2-9654-9F0CE835AAF8}"/>
  <tableColumns count="6">
    <tableColumn id="1" xr3:uid="{76033335-088B-4C14-9D56-B858917013AD}" uniqueName="1" name="Sr. No." queryTableFieldId="1"/>
    <tableColumn id="2" xr3:uid="{8189D307-6BC2-499B-A639-09277B70BD1F}" uniqueName="2" name="Burmese_Consonants" queryTableFieldId="2" dataDxfId="47"/>
    <tableColumn id="3" xr3:uid="{E08C7549-2D73-4935-AFAD-4B1D3E7C79F6}" uniqueName="3" name="English_Consonants" queryTableFieldId="3" dataDxfId="46"/>
    <tableColumn id="4" xr3:uid="{68DACD0F-8627-49A5-AD4F-479BEE9E948B}" uniqueName="4" name="Marathi_Consonants" queryTableFieldId="4" dataDxfId="45"/>
    <tableColumn id="6" xr3:uid="{2E71878B-9AAC-401B-A13B-CAF6B6A33A46}" uniqueName="6" name="Combine_instance" queryTableFieldId="6"/>
    <tableColumn id="5" xr3:uid="{E75925F1-79B2-463A-A8B9-1FA6B9554695}" uniqueName="5" name="Burmese_Consonants1" queryTableFieldId="5" dataDxfId="44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9AFCFC-69A8-43DC-9198-A266411B128C}" name="Pronounciations" displayName="Pronounciations" ref="S6:W89" tableType="queryTable" totalsRowShown="0">
  <autoFilter ref="S6:W89" xr:uid="{5C9AFCFC-69A8-43DC-9198-A266411B128C}"/>
  <tableColumns count="5">
    <tableColumn id="1" xr3:uid="{90570B30-38C8-4D75-BCC4-327F9457D47B}" uniqueName="1" name="Sr. No." queryTableFieldId="1"/>
    <tableColumn id="2" xr3:uid="{C6625B22-35A0-46D7-94AE-6B8134E5B048}" uniqueName="2" name="English" queryTableFieldId="2" dataDxfId="43"/>
    <tableColumn id="3" xr3:uid="{DF615EC8-9E46-4D12-8623-B1113B47148C}" uniqueName="3" name="Marathi" queryTableFieldId="3" dataDxfId="42"/>
    <tableColumn id="4" xr3:uid="{B42B447E-9D66-4E7B-B7C5-8BF89641225C}" uniqueName="4" name="Column1" queryTableFieldId="4"/>
    <tableColumn id="5" xr3:uid="{A9963AE0-5FC9-4A36-A1E9-F4E73A76C4D9}" uniqueName="5" name="Column2" queryTableFieldId="5" dataDxfId="4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15B320-D443-4A11-9209-7C8E9C5BEE7C}" name="Special_list" displayName="Special_list" ref="B6:E14" tableType="queryTable" totalsRowShown="0">
  <autoFilter ref="B6:E14" xr:uid="{1F15B320-D443-4A11-9209-7C8E9C5BEE7C}"/>
  <tableColumns count="4">
    <tableColumn id="1" xr3:uid="{16276E6D-E2B3-44EE-8ACB-EDDF436C12A2}" uniqueName="1" name="Sr. No." queryTableFieldId="1"/>
    <tableColumn id="2" xr3:uid="{D2990BA0-72B1-4F01-BFA9-58040AFD247D}" uniqueName="2" name="Burmese word" queryTableFieldId="2" dataDxfId="40"/>
    <tableColumn id="3" xr3:uid="{A02C9782-F1E8-4DDB-8F92-F6DA6F1C8CD5}" uniqueName="3" name="English pronounciation" queryTableFieldId="3" dataDxfId="39"/>
    <tableColumn id="4" xr3:uid="{17272625-A3A4-491C-87BB-4D283CC183F4}" uniqueName="4" name="Marathi pronounciation" queryTableFieldId="4" dataDxfId="3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8950D0-D778-4ED6-8DED-41BDE82FE8E6}" name="Final_manabou_kanji" displayName="Final_manabou_kanji" ref="B2:K1809" totalsRowShown="0" headerRowDxfId="37">
  <autoFilter ref="B2:K1809" xr:uid="{464FD7B9-8473-4B16-9C43-D8C1119F01C2}"/>
  <tableColumns count="10">
    <tableColumn id="4" xr3:uid="{B9FFF54D-0F41-434C-8847-B5A52B881B02}" name="Sr. no." dataDxfId="36"/>
    <tableColumn id="6" xr3:uid="{98C9FE45-F005-48FC-80D8-01B3A55F9566}" name="Kanji No." dataDxfId="35">
      <calculatedColumnFormula>VLOOKUP(Final_manabou_kanji[[#This Row],[Sr. no.]],Raw_data_N2_Kanji[[Sr. no.]:[Receipe no]],5,0)</calculatedColumnFormula>
    </tableColumn>
    <tableColumn id="8" xr3:uid="{9F5D47E3-A268-4F2D-94DF-A299366BEAB4}" name="Supporting word 1" dataDxfId="34" dataCellStyle="Hyperlink">
      <calculatedColumnFormula>VLOOKUP(Final_manabou_kanji[[#This Row],[Sr. no.]],Raw_data_N2_Kanji[[Sr. no.]:[Meaning]],7,0)</calculatedColumnFormula>
    </tableColumn>
    <tableColumn id="13" xr3:uid="{0489D78D-3032-456C-8530-E5BB0C0E0178}" name="Kanji" dataDxfId="33">
      <calculatedColumnFormula>VLOOKUP(Final_manabou_kanji[[#This Row],[Sr. no.]],Raw_data_N2_Kanji[[Sr. no.]:[Meaning]],8,0)</calculatedColumnFormula>
    </tableColumn>
    <tableColumn id="2" xr3:uid="{87F6470C-2927-4B1E-955A-732025C75344}" name="Supporting word 2" dataDxfId="32">
      <calculatedColumnFormula>VLOOKUP(Final_manabou_kanji[[#This Row],[Sr. no.]],Raw_data_N2_Kanji[[Sr. no.]:[Meaning]],9,0)</calculatedColumnFormula>
    </tableColumn>
    <tableColumn id="9" xr3:uid="{D3A01442-B36E-4F4B-9F36-F7232E14805C}" name="Sentence" dataDxfId="31">
      <calculatedColumnFormula>VLOOKUP(Final_manabou_kanji[[#This Row],[Sr. no.]],Raw_data_N2_Kanji[[Sr. no.]:[Sentence]],13,0)</calculatedColumnFormula>
    </tableColumn>
    <tableColumn id="3" xr3:uid="{2B5768EB-4ADC-4310-A98F-54E011A85AEA}" name="Hiragana" dataDxfId="30">
      <calculatedColumnFormula>VLOOKUP(Final_manabou_kanji[[#This Row],[Kanji]],Raw_data_N2_Kanji[[Receipe]:[Meaning]],6,0)</calculatedColumnFormula>
    </tableColumn>
    <tableColumn id="5" xr3:uid="{2AC6E11C-99A9-4220-9653-4DC46A2C69EE}" name="Meaning" dataDxfId="29">
      <calculatedColumnFormula>VLOOKUP(Final_manabou_kanji[[#This Row],[Kanji]],Raw_data_N2_Kanji[[Receipe]:[Meaning]],7,0)</calculatedColumnFormula>
    </tableColumn>
    <tableColumn id="1" xr3:uid="{EC3AEEAA-4F83-4786-A456-22349C318A50}" name="Unknown" dataDxfId="28">
      <calculatedColumnFormula>#REF!</calculatedColumnFormula>
    </tableColumn>
    <tableColumn id="7" xr3:uid="{052C6683-5480-4CBC-86BE-811691D715F4}" name="Sr" dataDxfId="27">
      <calculatedColumnFormula>Final_manabou_kanji[[#This Row],[Sr. no.]]</calculatedColumnFormula>
    </tableColumn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3E700-CDAF-4101-90A2-8BB25B624F39}" name="Table10" displayName="Table10" ref="B1:G51" totalsRowShown="0" headerRowDxfId="26">
  <autoFilter ref="B1:G51" xr:uid="{46F3E700-CDAF-4101-90A2-8BB25B624F39}"/>
  <tableColumns count="6">
    <tableColumn id="1" xr3:uid="{085AC1BA-D582-4743-B9B7-37607CDA8295}" name="Column1" dataDxfId="25">
      <calculatedColumnFormula>IF($B1="Column1",1,
IF(AND($C2=1,OR($C1=6,$C1=5,$C1=4,$C1=3)),$B1+1,$B1))</calculatedColumnFormula>
    </tableColumn>
    <tableColumn id="2" xr3:uid="{7B38FDFE-0D9E-416B-8270-7EEF3D12F6FB}" name="Column2"/>
    <tableColumn id="3" xr3:uid="{5FE7676E-132B-448E-AC40-62106E424F3C}" name="Column3">
      <calculatedColumnFormula>$B2&amp;$C2</calculatedColumnFormula>
    </tableColumn>
    <tableColumn id="4" xr3:uid="{B0C6B980-AC87-4123-A68A-404C2B26FB6E}" name="Week" dataDxfId="24">
      <calculatedColumnFormula>$B2&amp;"章"&amp;$C2&amp;"課"</calculatedColumnFormula>
    </tableColumn>
    <tableColumn id="5" xr3:uid="{FD2DC5EA-FD92-4EAF-B7CF-012E0ED9A1D7}" name="Page_no"/>
    <tableColumn id="6" xr3:uid="{0509C7A5-F98D-48A8-A153-18EAC52B0DA3}" name="Page_no2" dataDxfId="23">
      <calculatedColumnFormula>IF($F2&lt;&gt;"",$F2,$G1+2)</calculatedColumnFormula>
    </tableColumn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4F1F21-13A3-4598-B89E-2C4E2FCB0DDA}" name="Table4" displayName="Table4" ref="J1:K19" totalsRowShown="0" headerRowDxfId="22">
  <autoFilter ref="J1:K19" xr:uid="{CE4F1F21-13A3-4598-B89E-2C4E2FCB0DDA}"/>
  <tableColumns count="2">
    <tableColumn id="1" xr3:uid="{603F1469-6474-4C42-BC26-C32F3743F9B4}" name="Sr">
      <calculatedColumnFormula>ROW()-ROW(Table4[#Headers])</calculatedColumnFormula>
    </tableColumn>
    <tableColumn id="2" xr3:uid="{7CE75C3B-81D7-4130-BE81-6473A76791D6}" name="Titles" dataDxfId="21">
      <calculatedColumnFormula>IFERROR(VLOOKUP(Table4[[#This Row],[Sr]],'1_Raw_data'!$A:$D,4,0),"")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A5B2A32-E9AC-4A39-A5EF-9CE1DDDA2D27}" name="Final_manabou_kanji_select" displayName="Final_manabou_kanji_select" ref="B2:I991" totalsRowShown="0" headerRowDxfId="20">
  <autoFilter ref="B2:I991" xr:uid="{464FD7B9-8473-4B16-9C43-D8C1119F01C2}"/>
  <tableColumns count="8">
    <tableColumn id="2" xr3:uid="{239D60A7-3428-494F-BBF0-241ACC142B61}" name="Sr no." dataDxfId="19" dataCellStyle="Hyperlink">
      <calculatedColumnFormula>ROW()-ROW(Final_manabou_kanji_select[#Headers])</calculatedColumnFormula>
    </tableColumn>
    <tableColumn id="7" xr3:uid="{FE41604F-47EC-44FC-A409-D6050582B74D}" name="Kanji no." dataDxfId="18">
      <calculatedColumnFormula>IF($A$1="",
VLOOKUP(Final_manabou_kanji_select[[#This Row],[Sr no.]],Raw_data_N2_Kanji[[No_marking]:[Sr. No.3]],5,0),
VLOOKUP(VALUE(Final_manabou_kanji_select[[#This Row],[Sr no.]]),Raw_data_N2_Kanji[[Marking_sr]:[Sr. No.3]],2,0))</calculatedColumnFormula>
    </tableColumn>
    <tableColumn id="1" xr3:uid="{85A46B12-9A8F-4B0C-AF5B-F16FAFC35006}" name="Title" dataDxfId="17">
      <calculatedColumnFormula>VLOOKUP(Final_manabou_kanji_select[[#This Row],[Kanji no.]],Raw_data_N2_Kanji[[Sr. no.]:[Lecture_no]],3,0)</calculatedColumnFormula>
    </tableColumn>
    <tableColumn id="4" xr3:uid="{7E87ECB4-0534-41DF-A429-22BA8AB55107}" name="Supporting word 1" dataDxfId="16">
      <calculatedColumnFormula>VLOOKUP(Final_manabou_kanji_select[[#This Row],[Kanji no.]],Final_manabou_kanji[[Sr. no.]:[Meaning]],3,0)</calculatedColumnFormula>
    </tableColumn>
    <tableColumn id="13" xr3:uid="{FFAFA516-E4AC-481F-B924-728D3B307CA7}" name="Kanji" dataDxfId="15">
      <calculatedColumnFormula>VLOOKUP(Final_manabou_kanji_select[[#This Row],[Kanji no.]],Final_manabou_kanji[[Sr. no.]:[Meaning]],4,0)</calculatedColumnFormula>
    </tableColumn>
    <tableColumn id="6" xr3:uid="{58FBC14D-F7A4-4E7B-92C8-F0C9EE7DECFE}" name="Supporting word 2" dataDxfId="14">
      <calculatedColumnFormula>VLOOKUP(Final_manabou_kanji_select[[#This Row],[Kanji no.]],Final_manabou_kanji[[Sr. no.]:[Meaning]],5,0)</calculatedColumnFormula>
    </tableColumn>
    <tableColumn id="3" xr3:uid="{C9B86893-5FC7-4F2D-983A-CFD789D5DCD5}" name="Hiragana" dataDxfId="13">
      <calculatedColumnFormula>VLOOKUP(Final_manabou_kanji_select[[#This Row],[Kanji no.]],Final_manabou_kanji[[Sr. no.]:[Meaning]],7,0)</calculatedColumnFormula>
    </tableColumn>
    <tableColumn id="5" xr3:uid="{415066C0-BCDA-45AE-A7E8-56ED9B8A30FF}" name="Meaning" dataDxfId="12">
      <calculatedColumnFormula>VLOOKUP(Final_manabou_kanji_select[[#This Row],[Kanji no.]],Final_manabou_kanji[[Sr. no.]:[Meaning]],8,0)</calculatedColumnFormula>
    </tableColumn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A47E82-6657-4385-B209-15BD00E1566E}" name="Final_manabou_kanji_select4" displayName="Final_manabou_kanji_select4" ref="B2:H668" totalsRowShown="0" headerRowDxfId="11">
  <autoFilter ref="B2:H668" xr:uid="{464FD7B9-8473-4B16-9C43-D8C1119F01C2}"/>
  <tableColumns count="7">
    <tableColumn id="2" xr3:uid="{CEFE0F0B-DDE1-42C6-B798-704AA5AD5B7C}" name="Sr no." dataDxfId="10" dataCellStyle="Hyperlink"/>
    <tableColumn id="7" xr3:uid="{DC85D0F7-C302-4198-899E-A560209CF22F}" name="Kanji no." dataDxfId="9">
      <calculatedColumnFormula>VLOOKUP(Final_manabou_kanji_select4[[#This Row],[Sr no.]],Raw_data_N2_Kanji[[Marking_sr]:[Length]],4,0)</calculatedColumnFormula>
    </tableColumn>
    <tableColumn id="4" xr3:uid="{FE4700D3-113C-4AB9-803C-FEB3D6D7ECBB}" name="Supporting word 1" dataDxfId="8">
      <calculatedColumnFormula>VLOOKUP(Final_manabou_kanji_select4[[#This Row],[Kanji no.]],Final_manabou_kanji[[Sr. no.]:[Meaning]],3,0)</calculatedColumnFormula>
    </tableColumn>
    <tableColumn id="13" xr3:uid="{6C9F8B84-41C0-42CC-9AB5-983C5BCBE83A}" name="Kanji" dataDxfId="7">
      <calculatedColumnFormula>VLOOKUP(Final_manabou_kanji_select4[[#This Row],[Kanji no.]],Final_manabou_kanji[[Sr. no.]:[Meaning]],4,0)</calculatedColumnFormula>
    </tableColumn>
    <tableColumn id="6" xr3:uid="{748E961A-0AE9-4B11-B524-E5BB351C7BBE}" name="Supporting word 2" dataDxfId="6">
      <calculatedColumnFormula>VLOOKUP(Final_manabou_kanji_select4[[#This Row],[Kanji no.]],Final_manabou_kanji[[Sr. no.]:[Meaning]],5,0)</calculatedColumnFormula>
    </tableColumn>
    <tableColumn id="3" xr3:uid="{78650B8C-2FE5-4918-AE80-CBE1044875C0}" name="Hiragana" dataDxfId="5">
      <calculatedColumnFormula>VLOOKUP(Final_manabou_kanji_select4[[#This Row],[Kanji no.]],Final_manabou_kanji[[Sr. no.]:[Meaning]],7,0)</calculatedColumnFormula>
    </tableColumn>
    <tableColumn id="5" xr3:uid="{0AED4C4D-AA61-4363-B908-E87FA165B705}" name="Meaning" dataDxfId="4">
      <calculatedColumnFormula>VLOOKUP(Final_manabou_kanji_select4[[#This Row],[Kanji no.]],Final_manabou_kanji[[Sr. no.]:[Meaning]],8,0)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hyperlink" Target="file:///C:\Users\lenovo\Desktop\Quick_access\Languages\Databases\Other_Languages_Burmese\Burmese_characters.bat" TargetMode="External"/><Relationship Id="rId1" Type="http://schemas.openxmlformats.org/officeDocument/2006/relationships/hyperlink" Target="file:///C:\Users\lenovo\Desktop\Quick_access\Languages\Databases\Burmese_characters.bat" TargetMode="Externa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hyperlink" Target="file:///C:\Users\lenovo\Desktop\Quick_access\Languages\Databases\Other_Languages_Burmese\Burmese_special_characters.bat" TargetMode="External"/><Relationship Id="rId1" Type="http://schemas.openxmlformats.org/officeDocument/2006/relationships/hyperlink" Target="file:///C:\Users\lenovo\Desktop\Language_study\Final\Burmese_special_characters.ba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CF40-D5DA-4415-AC66-CE8B32F519D1}">
  <sheetPr codeName="Sheet1">
    <tabColor rgb="FFFFFF00"/>
  </sheetPr>
  <dimension ref="A1:K802"/>
  <sheetViews>
    <sheetView topLeftCell="A11" zoomScale="115" zoomScaleNormal="115" workbookViewId="0">
      <selection activeCell="E20" sqref="E20"/>
    </sheetView>
  </sheetViews>
  <sheetFormatPr defaultRowHeight="25.8" x14ac:dyDescent="0.3"/>
  <cols>
    <col min="3" max="3" width="8.88671875" style="67"/>
    <col min="4" max="4" width="16.88671875" style="47" customWidth="1"/>
    <col min="5" max="5" width="19.77734375" style="46" customWidth="1"/>
    <col min="6" max="6" width="17.44140625" style="48" customWidth="1"/>
    <col min="7" max="7" width="21.6640625" style="55" customWidth="1"/>
    <col min="8" max="8" width="7.109375" customWidth="1"/>
    <col min="11" max="11" width="13.6640625" customWidth="1"/>
  </cols>
  <sheetData>
    <row r="1" spans="1:11" ht="26.4" thickBot="1" x14ac:dyDescent="0.35">
      <c r="A1" s="56" t="s">
        <v>25</v>
      </c>
      <c r="C1" s="86" t="s">
        <v>90</v>
      </c>
      <c r="D1" s="68" t="s">
        <v>17</v>
      </c>
      <c r="E1" s="69" t="s">
        <v>0</v>
      </c>
      <c r="F1" s="70" t="s">
        <v>18</v>
      </c>
      <c r="G1" s="71" t="s">
        <v>2</v>
      </c>
      <c r="H1" s="13"/>
    </row>
    <row r="2" spans="1:11" ht="24" thickTop="1" x14ac:dyDescent="0.3">
      <c r="A2" s="41">
        <v>1</v>
      </c>
      <c r="C2" s="72" t="str">
        <f>VLOOKUP($A2,Final_manabou_kanji_select[[Sr no.]:[Title]],3,0)</f>
        <v>Burmese Favourite</v>
      </c>
      <c r="D2" s="73" t="str">
        <f>VLOOKUP($A2,Final_manabou_kanji_select[],MATCH(D$1,Final_manabou_kanji_select[#Headers],0),0)</f>
        <v/>
      </c>
      <c r="E2" s="83" t="str">
        <f>VLOOKUP($A2,Final_manabou_kanji_select[],MATCH(E$1,Final_manabou_kanji_select[#Headers],0),0)</f>
        <v>မုန့်ဟင်းခါး</v>
      </c>
      <c r="F2" s="74" t="str">
        <f>VLOOKUP($A2,Final_manabou_kanji_select[],MATCH(F$1,Final_manabou_kanji_select[#Headers],0),0)</f>
        <v/>
      </c>
      <c r="G2" s="75" t="str">
        <f>IFERROR(VLOOKUP($A2,Final_manabou_kanji_select[],7,0)&amp;", "&amp;VLOOKUP($A2,Final_manabou_kanji_select[],8,0),"")</f>
        <v/>
      </c>
      <c r="H2" s="43"/>
    </row>
    <row r="3" spans="1:11" s="31" customFormat="1" ht="23.4" x14ac:dyDescent="0.3">
      <c r="A3" s="42">
        <v>2</v>
      </c>
      <c r="C3" s="76" t="str">
        <f>VLOOKUP($A3,Final_manabou_kanji_select[[Sr no.]:[Title]],3,0)</f>
        <v>Burmese Favourite</v>
      </c>
      <c r="D3" s="77" t="str">
        <f>VLOOKUP($A3,Final_manabou_kanji_select[],MATCH(D$1,Final_manabou_kanji_select[#Headers],0),0)</f>
        <v/>
      </c>
      <c r="E3" s="78" t="str">
        <f>VLOOKUP($A3,Final_manabou_kanji_select[],MATCH(E$1,Final_manabou_kanji_select[#Headers],0),0)</f>
        <v>ဘူးသီးကြော်</v>
      </c>
      <c r="F3" s="79" t="str">
        <f>VLOOKUP($A3,Final_manabou_kanji_select[],MATCH(F$1,Final_manabou_kanji_select[#Headers],0),0)</f>
        <v/>
      </c>
      <c r="G3" s="80" t="str">
        <f>IFERROR(VLOOKUP($A3,Final_manabou_kanji_select[],7,0)&amp;", "&amp;VLOOKUP($A3,Final_manabou_kanji_select[],8,0),"")</f>
        <v/>
      </c>
      <c r="H3" s="44"/>
      <c r="I3"/>
      <c r="J3"/>
      <c r="K3" s="40"/>
    </row>
    <row r="4" spans="1:11" ht="23.4" x14ac:dyDescent="0.3">
      <c r="A4" s="42">
        <v>3</v>
      </c>
      <c r="C4" s="76" t="str">
        <f>VLOOKUP($A4,Final_manabou_kanji_select[[Sr no.]:[Title]],3,0)</f>
        <v>Burmese Favourite</v>
      </c>
      <c r="D4" s="77" t="str">
        <f>VLOOKUP($A4,Final_manabou_kanji_select[],MATCH(D$1,Final_manabou_kanji_select[#Headers],0),0)</f>
        <v/>
      </c>
      <c r="E4" s="78" t="str">
        <f>VLOOKUP($A4,Final_manabou_kanji_select[],MATCH(E$1,Final_manabou_kanji_select[#Headers],0),0)</f>
        <v>ပဲကက်ကြော်</v>
      </c>
      <c r="F4" s="79" t="str">
        <f>VLOOKUP($A4,Final_manabou_kanji_select[],MATCH(F$1,Final_manabou_kanji_select[#Headers],0),0)</f>
        <v/>
      </c>
      <c r="G4" s="81" t="str">
        <f>IFERROR(VLOOKUP($A4,Final_manabou_kanji_select[],7,0)&amp;", "&amp;VLOOKUP($A4,Final_manabou_kanji_select[],8,0),"")</f>
        <v/>
      </c>
      <c r="H4" s="43"/>
      <c r="K4" s="40"/>
    </row>
    <row r="5" spans="1:11" s="31" customFormat="1" ht="23.4" x14ac:dyDescent="0.3">
      <c r="A5" s="42">
        <v>4</v>
      </c>
      <c r="C5" s="76" t="str">
        <f>VLOOKUP($A5,Final_manabou_kanji_select[[Sr no.]:[Title]],3,0)</f>
        <v>Burmese Favourite</v>
      </c>
      <c r="D5" s="77" t="str">
        <f>VLOOKUP($A5,Final_manabou_kanji_select[],MATCH(D$1,Final_manabou_kanji_select[#Headers],0),0)</f>
        <v/>
      </c>
      <c r="E5" s="78" t="str">
        <f>VLOOKUP($A5,Final_manabou_kanji_select[],MATCH(E$1,Final_manabou_kanji_select[#Headers],0),0)</f>
        <v>ပုစွန်ကက်ကြော်</v>
      </c>
      <c r="F5" s="79" t="str">
        <f>VLOOKUP($A5,Final_manabou_kanji_select[],MATCH(F$1,Final_manabou_kanji_select[#Headers],0),0)</f>
        <v/>
      </c>
      <c r="G5" s="81" t="str">
        <f>IFERROR(VLOOKUP($A5,Final_manabou_kanji_select[],7,0)&amp;", "&amp;VLOOKUP($A5,Final_manabou_kanji_select[],8,0),"")</f>
        <v/>
      </c>
      <c r="H5" s="44"/>
      <c r="I5"/>
      <c r="J5"/>
      <c r="K5" s="40"/>
    </row>
    <row r="6" spans="1:11" ht="23.4" x14ac:dyDescent="0.3">
      <c r="A6" s="42">
        <v>5</v>
      </c>
      <c r="C6" s="76" t="str">
        <f>VLOOKUP($A6,Final_manabou_kanji_select[[Sr no.]:[Title]],3,0)</f>
        <v>Burmese Favourite</v>
      </c>
      <c r="D6" s="77" t="str">
        <f>VLOOKUP($A6,Final_manabou_kanji_select[],MATCH(D$1,Final_manabou_kanji_select[#Headers],0),0)</f>
        <v/>
      </c>
      <c r="E6" s="78" t="str">
        <f>VLOOKUP($A6,Final_manabou_kanji_select[],MATCH(E$1,Final_manabou_kanji_select[#Headers],0),0)</f>
        <v>ကြက်သွန်ကြော်</v>
      </c>
      <c r="F6" s="79" t="str">
        <f>VLOOKUP($A6,Final_manabou_kanji_select[],MATCH(F$1,Final_manabou_kanji_select[#Headers],0),0)</f>
        <v/>
      </c>
      <c r="G6" s="81" t="str">
        <f>IFERROR(VLOOKUP($A6,Final_manabou_kanji_select[],7,0)&amp;", "&amp;VLOOKUP($A6,Final_manabou_kanji_select[],8,0),"")</f>
        <v/>
      </c>
      <c r="H6" s="43"/>
      <c r="K6" s="40"/>
    </row>
    <row r="7" spans="1:11" ht="23.4" x14ac:dyDescent="0.3">
      <c r="A7" s="42">
        <v>6</v>
      </c>
      <c r="C7" s="76" t="str">
        <f>VLOOKUP($A7,Final_manabou_kanji_select[[Sr no.]:[Title]],3,0)</f>
        <v>Burmese Favourite</v>
      </c>
      <c r="D7" s="77" t="str">
        <f>VLOOKUP($A7,Final_manabou_kanji_select[],MATCH(D$1,Final_manabou_kanji_select[#Headers],0),0)</f>
        <v/>
      </c>
      <c r="E7" s="78" t="str">
        <f>VLOOKUP($A7,Final_manabou_kanji_select[],MATCH(E$1,Final_manabou_kanji_select[#Headers],0),0)</f>
        <v>ငါးဖယ်ကြော်</v>
      </c>
      <c r="F7" s="79" t="str">
        <f>VLOOKUP($A7,Final_manabou_kanji_select[],MATCH(F$1,Final_manabou_kanji_select[#Headers],0),0)</f>
        <v/>
      </c>
      <c r="G7" s="81" t="str">
        <f>IFERROR(VLOOKUP($A7,Final_manabou_kanji_select[],7,0)&amp;", "&amp;VLOOKUP($A7,Final_manabou_kanji_select[],8,0),"")</f>
        <v/>
      </c>
      <c r="H7" s="43"/>
      <c r="K7" s="40"/>
    </row>
    <row r="8" spans="1:11" s="31" customFormat="1" ht="23.4" x14ac:dyDescent="0.3">
      <c r="A8" s="42">
        <v>7</v>
      </c>
      <c r="C8" s="76" t="str">
        <f>VLOOKUP($A8,Final_manabou_kanji_select[[Sr no.]:[Title]],3,0)</f>
        <v>Burmese Favourite</v>
      </c>
      <c r="D8" s="77" t="str">
        <f>VLOOKUP($A8,Final_manabou_kanji_select[],MATCH(D$1,Final_manabou_kanji_select[#Headers],0),0)</f>
        <v/>
      </c>
      <c r="E8" s="78" t="str">
        <f>VLOOKUP($A8,Final_manabou_kanji_select[],MATCH(E$1,Final_manabou_kanji_select[#Headers],0),0)</f>
        <v>ဘဲဥပြုတ်</v>
      </c>
      <c r="F8" s="79" t="str">
        <f>VLOOKUP($A8,Final_manabou_kanji_select[],MATCH(F$1,Final_manabou_kanji_select[#Headers],0),0)</f>
        <v/>
      </c>
      <c r="G8" s="81" t="str">
        <f>IFERROR(VLOOKUP($A8,Final_manabou_kanji_select[],7,0)&amp;", "&amp;VLOOKUP($A8,Final_manabou_kanji_select[],8,0),"")</f>
        <v>, Boiled Duck Egg</v>
      </c>
      <c r="H8" s="44"/>
      <c r="I8"/>
      <c r="J8"/>
      <c r="K8" s="40"/>
    </row>
    <row r="9" spans="1:11" s="31" customFormat="1" ht="23.4" x14ac:dyDescent="0.3">
      <c r="A9" s="42">
        <v>8</v>
      </c>
      <c r="C9" s="76" t="str">
        <f>VLOOKUP($A9,Final_manabou_kanji_select[[Sr no.]:[Title]],3,0)</f>
        <v>Burmese Favourite</v>
      </c>
      <c r="D9" s="77" t="str">
        <f>VLOOKUP($A9,Final_manabou_kanji_select[],MATCH(D$1,Final_manabou_kanji_select[#Headers],0),0)</f>
        <v/>
      </c>
      <c r="E9" s="78" t="str">
        <f>VLOOKUP($A9,Final_manabou_kanji_select[],MATCH(E$1,Final_manabou_kanji_select[#Headers],0),0)</f>
        <v>နံနံပင်</v>
      </c>
      <c r="F9" s="79" t="str">
        <f>VLOOKUP($A9,Final_manabou_kanji_select[],MATCH(F$1,Final_manabou_kanji_select[#Headers],0),0)</f>
        <v/>
      </c>
      <c r="G9" s="81" t="str">
        <f>IFERROR(VLOOKUP($A9,Final_manabou_kanji_select[],7,0)&amp;", "&amp;VLOOKUP($A9,Final_manabou_kanji_select[],8,0),"")</f>
        <v/>
      </c>
      <c r="H9" s="44"/>
      <c r="I9"/>
      <c r="J9"/>
      <c r="K9" s="40"/>
    </row>
    <row r="10" spans="1:11" ht="23.4" x14ac:dyDescent="0.3">
      <c r="A10" s="42">
        <v>9</v>
      </c>
      <c r="C10" s="76" t="str">
        <f>VLOOKUP($A10,Final_manabou_kanji_select[[Sr no.]:[Title]],3,0)</f>
        <v>Burmese Favourite</v>
      </c>
      <c r="D10" s="77" t="str">
        <f>VLOOKUP($A10,Final_manabou_kanji_select[],MATCH(D$1,Final_manabou_kanji_select[#Headers],0),0)</f>
        <v/>
      </c>
      <c r="E10" s="78" t="str">
        <f>VLOOKUP($A10,Final_manabou_kanji_select[],MATCH(E$1,Final_manabou_kanji_select[#Headers],0),0)</f>
        <v>ငရုတ်သီးမှုန့်</v>
      </c>
      <c r="F10" s="79" t="str">
        <f>VLOOKUP($A10,Final_manabou_kanji_select[],MATCH(F$1,Final_manabou_kanji_select[#Headers],0),0)</f>
        <v/>
      </c>
      <c r="G10" s="81" t="str">
        <f>IFERROR(VLOOKUP($A10,Final_manabou_kanji_select[],7,0)&amp;", "&amp;VLOOKUP($A10,Final_manabou_kanji_select[],8,0),"")</f>
        <v/>
      </c>
      <c r="H10" s="43"/>
      <c r="K10" s="40"/>
    </row>
    <row r="11" spans="1:11" ht="23.4" x14ac:dyDescent="0.3">
      <c r="A11" s="42">
        <v>10</v>
      </c>
      <c r="C11" s="76" t="str">
        <f>VLOOKUP($A11,Final_manabou_kanji_select[[Sr no.]:[Title]],3,0)</f>
        <v>Burmese Favourite</v>
      </c>
      <c r="D11" s="77" t="str">
        <f>VLOOKUP($A11,Final_manabou_kanji_select[],MATCH(D$1,Final_manabou_kanji_select[#Headers],0),0)</f>
        <v/>
      </c>
      <c r="E11" s="78" t="str">
        <f>VLOOKUP($A11,Final_manabou_kanji_select[],MATCH(E$1,Final_manabou_kanji_select[#Headers],0),0)</f>
        <v>ကြက်သွန်နီ</v>
      </c>
      <c r="F11" s="79" t="str">
        <f>VLOOKUP($A11,Final_manabou_kanji_select[],MATCH(F$1,Final_manabou_kanji_select[#Headers],0),0)</f>
        <v/>
      </c>
      <c r="G11" s="81" t="str">
        <f>IFERROR(VLOOKUP($A11,Final_manabou_kanji_select[],7,0)&amp;", "&amp;VLOOKUP($A11,Final_manabou_kanji_select[],8,0),"")</f>
        <v/>
      </c>
      <c r="H11" s="43"/>
      <c r="K11" s="40"/>
    </row>
    <row r="12" spans="1:11" ht="23.4" x14ac:dyDescent="0.3">
      <c r="A12" s="42">
        <v>11</v>
      </c>
      <c r="C12" s="76" t="str">
        <f>VLOOKUP($A12,Final_manabou_kanji_select[[Sr no.]:[Title]],3,0)</f>
        <v>Burmese Favourite</v>
      </c>
      <c r="D12" s="77" t="str">
        <f>VLOOKUP($A12,Final_manabou_kanji_select[],MATCH(D$1,Final_manabou_kanji_select[#Headers],0),0)</f>
        <v/>
      </c>
      <c r="E12" s="78" t="str">
        <f>VLOOKUP($A12,Final_manabou_kanji_select[],MATCH(E$1,Final_manabou_kanji_select[#Headers],0),0)</f>
        <v>သံပရာသီး</v>
      </c>
      <c r="F12" s="79" t="str">
        <f>VLOOKUP($A12,Final_manabou_kanji_select[],MATCH(F$1,Final_manabou_kanji_select[#Headers],0),0)</f>
        <v/>
      </c>
      <c r="G12" s="81" t="str">
        <f>IFERROR(VLOOKUP($A12,Final_manabou_kanji_select[],7,0)&amp;", "&amp;VLOOKUP($A12,Final_manabou_kanji_select[],8,0),"")</f>
        <v/>
      </c>
      <c r="H12" s="44"/>
      <c r="K12" s="40"/>
    </row>
    <row r="13" spans="1:11" ht="23.4" x14ac:dyDescent="0.3">
      <c r="A13" s="42">
        <v>12</v>
      </c>
      <c r="C13" s="76" t="str">
        <f>VLOOKUP($A13,Final_manabou_kanji_select[[Sr no.]:[Title]],3,0)</f>
        <v>Burmese Favourite</v>
      </c>
      <c r="D13" s="77" t="str">
        <f>VLOOKUP($A13,Final_manabou_kanji_select[],MATCH(D$1,Final_manabou_kanji_select[#Headers],0),0)</f>
        <v/>
      </c>
      <c r="E13" s="78" t="str">
        <f>VLOOKUP($A13,Final_manabou_kanji_select[],MATCH(E$1,Final_manabou_kanji_select[#Headers],0),0)</f>
        <v>ဆီချက်</v>
      </c>
      <c r="F13" s="79" t="str">
        <f>VLOOKUP($A13,Final_manabou_kanji_select[],MATCH(F$1,Final_manabou_kanji_select[#Headers],0),0)</f>
        <v/>
      </c>
      <c r="G13" s="81" t="str">
        <f>IFERROR(VLOOKUP($A13,Final_manabou_kanji_select[],7,0)&amp;", "&amp;VLOOKUP($A13,Final_manabou_kanji_select[],8,0),"")</f>
        <v/>
      </c>
      <c r="H13" s="44"/>
      <c r="K13" s="40"/>
    </row>
    <row r="14" spans="1:11" ht="23.4" x14ac:dyDescent="0.3">
      <c r="A14" s="42">
        <v>13</v>
      </c>
      <c r="C14" s="76" t="str">
        <f>VLOOKUP($A14,Final_manabou_kanji_select[[Sr no.]:[Title]],3,0)</f>
        <v>Various cuisines</v>
      </c>
      <c r="D14" s="77" t="str">
        <f>VLOOKUP($A14,Final_manabou_kanji_select[],MATCH(D$1,Final_manabou_kanji_select[#Headers],0),0)</f>
        <v/>
      </c>
      <c r="E14" s="78" t="str">
        <f>VLOOKUP($A14,Final_manabou_kanji_select[],MATCH(E$1,Final_manabou_kanji_select[#Headers],0),0)</f>
        <v>ကောက်ညှင်းပေါင်း</v>
      </c>
      <c r="F14" s="79" t="str">
        <f>VLOOKUP($A14,Final_manabou_kanji_select[],MATCH(F$1,Final_manabou_kanji_select[#Headers],0),0)</f>
        <v/>
      </c>
      <c r="G14" s="81" t="str">
        <f>IFERROR(VLOOKUP($A14,Final_manabou_kanji_select[],7,0)&amp;", "&amp;VLOOKUP($A14,Final_manabou_kanji_select[],8,0),"")</f>
        <v/>
      </c>
      <c r="H14" s="43"/>
      <c r="K14" s="40"/>
    </row>
    <row r="15" spans="1:11" ht="23.4" x14ac:dyDescent="0.3">
      <c r="A15" s="42">
        <v>14</v>
      </c>
      <c r="C15" s="76" t="str">
        <f>VLOOKUP($A15,Final_manabou_kanji_select[[Sr no.]:[Title]],3,0)</f>
        <v>Various cuisines</v>
      </c>
      <c r="D15" s="77" t="str">
        <f>VLOOKUP($A15,Final_manabou_kanji_select[],MATCH(D$1,Final_manabou_kanji_select[#Headers],0),0)</f>
        <v/>
      </c>
      <c r="E15" s="78" t="str">
        <f>VLOOKUP($A15,Final_manabou_kanji_select[],MATCH(E$1,Final_manabou_kanji_select[#Headers],0),0)</f>
        <v>ပဲပြုတ်</v>
      </c>
      <c r="F15" s="79" t="str">
        <f>VLOOKUP($A15,Final_manabou_kanji_select[],MATCH(F$1,Final_manabou_kanji_select[#Headers],0),0)</f>
        <v/>
      </c>
      <c r="G15" s="81" t="str">
        <f>IFERROR(VLOOKUP($A15,Final_manabou_kanji_select[],7,0)&amp;", "&amp;VLOOKUP($A15,Final_manabou_kanji_select[],8,0),"")</f>
        <v/>
      </c>
      <c r="H15" s="43"/>
      <c r="K15" s="40"/>
    </row>
    <row r="16" spans="1:11" ht="23.4" x14ac:dyDescent="0.3">
      <c r="A16" s="42">
        <v>15</v>
      </c>
      <c r="C16" s="76" t="str">
        <f>VLOOKUP($A16,Final_manabou_kanji_select[[Sr no.]:[Title]],3,0)</f>
        <v>Various cuisines</v>
      </c>
      <c r="D16" s="77" t="str">
        <f>VLOOKUP($A16,Final_manabou_kanji_select[],MATCH(D$1,Final_manabou_kanji_select[#Headers],0),0)</f>
        <v/>
      </c>
      <c r="E16" s="78" t="str">
        <f>VLOOKUP($A16,Final_manabou_kanji_select[],MATCH(E$1,Final_manabou_kanji_select[#Headers],0),0)</f>
        <v>နံပြား</v>
      </c>
      <c r="F16" s="79" t="str">
        <f>VLOOKUP($A16,Final_manabou_kanji_select[],MATCH(F$1,Final_manabou_kanji_select[#Headers],0),0)</f>
        <v/>
      </c>
      <c r="G16" s="81" t="str">
        <f>IFERROR(VLOOKUP($A16,Final_manabou_kanji_select[],7,0)&amp;", "&amp;VLOOKUP($A16,Final_manabou_kanji_select[],8,0),"")</f>
        <v/>
      </c>
      <c r="H16" s="44"/>
      <c r="K16" s="40"/>
    </row>
    <row r="17" spans="1:11" ht="23.4" x14ac:dyDescent="0.3">
      <c r="A17" s="42">
        <v>16</v>
      </c>
      <c r="C17" s="76" t="str">
        <f>VLOOKUP($A17,Final_manabou_kanji_select[[Sr no.]:[Title]],3,0)</f>
        <v>Various cuisines</v>
      </c>
      <c r="D17" s="77" t="str">
        <f>VLOOKUP($A17,Final_manabou_kanji_select[],MATCH(D$1,Final_manabou_kanji_select[#Headers],0),0)</f>
        <v/>
      </c>
      <c r="E17" s="78" t="str">
        <f>VLOOKUP($A17,Final_manabou_kanji_select[],MATCH(E$1,Final_manabou_kanji_select[#Headers],0),0)</f>
        <v>အီကြာကွေး</v>
      </c>
      <c r="F17" s="79" t="str">
        <f>VLOOKUP($A17,Final_manabou_kanji_select[],MATCH(F$1,Final_manabou_kanji_select[#Headers],0),0)</f>
        <v/>
      </c>
      <c r="G17" s="81" t="str">
        <f>IFERROR(VLOOKUP($A17,Final_manabou_kanji_select[],7,0)&amp;", "&amp;VLOOKUP($A17,Final_manabou_kanji_select[],8,0),"")</f>
        <v/>
      </c>
      <c r="H17" s="44"/>
      <c r="K17" s="40"/>
    </row>
    <row r="18" spans="1:11" ht="23.4" x14ac:dyDescent="0.3">
      <c r="A18" s="42">
        <v>17</v>
      </c>
      <c r="C18" s="76" t="str">
        <f>VLOOKUP($A18,Final_manabou_kanji_select[[Sr no.]:[Title]],3,0)</f>
        <v>Various cuisines</v>
      </c>
      <c r="D18" s="77" t="str">
        <f>VLOOKUP($A18,Final_manabou_kanji_select[],MATCH(D$1,Final_manabou_kanji_select[#Headers],0),0)</f>
        <v/>
      </c>
      <c r="E18" s="78" t="str">
        <f>VLOOKUP($A18,Final_manabou_kanji_select[],MATCH(E$1,Final_manabou_kanji_select[#Headers],0),0)</f>
        <v>ခေါပုတ်</v>
      </c>
      <c r="F18" s="79" t="str">
        <f>VLOOKUP($A18,Final_manabou_kanji_select[],MATCH(F$1,Final_manabou_kanji_select[#Headers],0),0)</f>
        <v/>
      </c>
      <c r="G18" s="81" t="str">
        <f>IFERROR(VLOOKUP($A18,Final_manabou_kanji_select[],7,0)&amp;", "&amp;VLOOKUP($A18,Final_manabou_kanji_select[],8,0),"")</f>
        <v/>
      </c>
      <c r="H18" s="43"/>
      <c r="K18" s="40"/>
    </row>
    <row r="19" spans="1:11" ht="23.4" x14ac:dyDescent="0.3">
      <c r="A19" s="42">
        <v>18</v>
      </c>
      <c r="C19" s="76" t="str">
        <f>VLOOKUP($A19,Final_manabou_kanji_select[[Sr no.]:[Title]],3,0)</f>
        <v>Various cuisines</v>
      </c>
      <c r="D19" s="77" t="str">
        <f>VLOOKUP($A19,Final_manabou_kanji_select[],MATCH(D$1,Final_manabou_kanji_select[#Headers],0),0)</f>
        <v/>
      </c>
      <c r="E19" s="78" t="str">
        <f>VLOOKUP($A19,Final_manabou_kanji_select[],MATCH(E$1,Final_manabou_kanji_select[#Headers],0),0)</f>
        <v>ခေါက်ဆွဲပြုတ်</v>
      </c>
      <c r="F19" s="79" t="str">
        <f>VLOOKUP($A19,Final_manabou_kanji_select[],MATCH(F$1,Final_manabou_kanji_select[#Headers],0),0)</f>
        <v/>
      </c>
      <c r="G19" s="81" t="str">
        <f>IFERROR(VLOOKUP($A19,Final_manabou_kanji_select[],7,0)&amp;", "&amp;VLOOKUP($A19,Final_manabou_kanji_select[],8,0),"")</f>
        <v/>
      </c>
      <c r="H19" s="43"/>
      <c r="K19" s="40"/>
    </row>
    <row r="20" spans="1:11" ht="23.4" x14ac:dyDescent="0.3">
      <c r="A20" s="42">
        <v>19</v>
      </c>
      <c r="C20" s="76" t="str">
        <f>VLOOKUP($A20,Final_manabou_kanji_select[[Sr no.]:[Title]],3,0)</f>
        <v>Various cuisines</v>
      </c>
      <c r="D20" s="77" t="str">
        <f>VLOOKUP($A20,Final_manabou_kanji_select[],MATCH(D$1,Final_manabou_kanji_select[#Headers],0),0)</f>
        <v/>
      </c>
      <c r="E20" s="78" t="str">
        <f>VLOOKUP($A20,Final_manabou_kanji_select[],MATCH(E$1,Final_manabou_kanji_select[#Headers],0),0)</f>
        <v>ဝက်သားပေါင်း</v>
      </c>
      <c r="F20" s="79" t="str">
        <f>VLOOKUP($A20,Final_manabou_kanji_select[],MATCH(F$1,Final_manabou_kanji_select[#Headers],0),0)</f>
        <v/>
      </c>
      <c r="G20" s="81" t="str">
        <f>IFERROR(VLOOKUP($A20,Final_manabou_kanji_select[],7,0)&amp;", "&amp;VLOOKUP($A20,Final_manabou_kanji_select[],8,0),"")</f>
        <v/>
      </c>
      <c r="H20" s="43"/>
      <c r="K20" s="40"/>
    </row>
    <row r="21" spans="1:11" ht="23.4" x14ac:dyDescent="0.3">
      <c r="A21" s="42">
        <v>20</v>
      </c>
      <c r="C21" s="76" t="str">
        <f>VLOOKUP($A21,Final_manabou_kanji_select[[Sr no.]:[Title]],3,0)</f>
        <v>Various cuisines</v>
      </c>
      <c r="D21" s="77" t="str">
        <f>VLOOKUP($A21,Final_manabou_kanji_select[],MATCH(D$1,Final_manabou_kanji_select[#Headers],0),0)</f>
        <v/>
      </c>
      <c r="E21" s="78" t="str">
        <f>VLOOKUP($A21,Final_manabou_kanji_select[],MATCH(E$1,Final_manabou_kanji_select[#Headers],0),0)</f>
        <v>ပေါက်စီ</v>
      </c>
      <c r="F21" s="79" t="str">
        <f>VLOOKUP($A21,Final_manabou_kanji_select[],MATCH(F$1,Final_manabou_kanji_select[#Headers],0),0)</f>
        <v/>
      </c>
      <c r="G21" s="81" t="str">
        <f>IFERROR(VLOOKUP($A21,Final_manabou_kanji_select[],7,0)&amp;", "&amp;VLOOKUP($A21,Final_manabou_kanji_select[],8,0),"")</f>
        <v/>
      </c>
      <c r="H21" s="43"/>
      <c r="K21" s="40"/>
    </row>
    <row r="22" spans="1:11" ht="23.4" x14ac:dyDescent="0.3">
      <c r="A22" s="42">
        <v>21</v>
      </c>
      <c r="C22" s="76" t="str">
        <f>VLOOKUP($A22,Final_manabou_kanji_select[[Sr no.]:[Title]],3,0)</f>
        <v>Various cuisines</v>
      </c>
      <c r="D22" s="77" t="str">
        <f>VLOOKUP($A22,Final_manabou_kanji_select[],MATCH(D$1,Final_manabou_kanji_select[#Headers],0),0)</f>
        <v/>
      </c>
      <c r="E22" s="78" t="str">
        <f>VLOOKUP($A22,Final_manabou_kanji_select[],MATCH(E$1,Final_manabou_kanji_select[#Headers],0),0)</f>
        <v>ပေါင်မုန့်</v>
      </c>
      <c r="F22" s="79" t="str">
        <f>VLOOKUP($A22,Final_manabou_kanji_select[],MATCH(F$1,Final_manabou_kanji_select[#Headers],0),0)</f>
        <v/>
      </c>
      <c r="G22" s="81" t="str">
        <f>IFERROR(VLOOKUP($A22,Final_manabou_kanji_select[],7,0)&amp;", "&amp;VLOOKUP($A22,Final_manabou_kanji_select[],8,0),"")</f>
        <v/>
      </c>
      <c r="H22" s="44"/>
      <c r="I22" s="45"/>
      <c r="J22" s="45"/>
      <c r="K22" s="40"/>
    </row>
    <row r="23" spans="1:11" ht="23.4" x14ac:dyDescent="0.3">
      <c r="A23" s="42">
        <v>22</v>
      </c>
      <c r="C23" s="76" t="str">
        <f>VLOOKUP($A23,Final_manabou_kanji_select[[Sr no.]:[Title]],3,0)</f>
        <v>Various cuisines</v>
      </c>
      <c r="D23" s="77" t="str">
        <f>VLOOKUP($A23,Final_manabou_kanji_select[],MATCH(D$1,Final_manabou_kanji_select[#Headers],0),0)</f>
        <v/>
      </c>
      <c r="E23" s="78" t="str">
        <f>VLOOKUP($A23,Final_manabou_kanji_select[],MATCH(E$1,Final_manabou_kanji_select[#Headers],0),0)</f>
        <v>ပေါင်မုန့်မီးကင်</v>
      </c>
      <c r="F23" s="79" t="str">
        <f>VLOOKUP($A23,Final_manabou_kanji_select[],MATCH(F$1,Final_manabou_kanji_select[#Headers],0),0)</f>
        <v/>
      </c>
      <c r="G23" s="81" t="str">
        <f>IFERROR(VLOOKUP($A23,Final_manabou_kanji_select[],7,0)&amp;", "&amp;VLOOKUP($A23,Final_manabou_kanji_select[],8,0),"")</f>
        <v/>
      </c>
      <c r="H23" s="44"/>
      <c r="K23" s="40"/>
    </row>
    <row r="24" spans="1:11" ht="23.4" x14ac:dyDescent="0.3">
      <c r="A24" s="42">
        <v>23</v>
      </c>
      <c r="C24" s="76" t="str">
        <f>VLOOKUP($A24,Final_manabou_kanji_select[[Sr no.]:[Title]],3,0)</f>
        <v>Various cuisines</v>
      </c>
      <c r="D24" s="77" t="str">
        <f>VLOOKUP($A24,Final_manabou_kanji_select[],MATCH(D$1,Final_manabou_kanji_select[#Headers],0),0)</f>
        <v/>
      </c>
      <c r="E24" s="78" t="str">
        <f>VLOOKUP($A24,Final_manabou_kanji_select[],MATCH(E$1,Final_manabou_kanji_select[#Headers],0),0)</f>
        <v>ပေါင်မုန့်ကြော်</v>
      </c>
      <c r="F24" s="79" t="str">
        <f>VLOOKUP($A24,Final_manabou_kanji_select[],MATCH(F$1,Final_manabou_kanji_select[#Headers],0),0)</f>
        <v/>
      </c>
      <c r="G24" s="81" t="str">
        <f>IFERROR(VLOOKUP($A24,Final_manabou_kanji_select[],7,0)&amp;", "&amp;VLOOKUP($A24,Final_manabou_kanji_select[],8,0),"")</f>
        <v/>
      </c>
      <c r="H24" s="44"/>
      <c r="K24" s="40"/>
    </row>
    <row r="25" spans="1:11" ht="23.4" x14ac:dyDescent="0.3">
      <c r="A25" s="42">
        <v>24</v>
      </c>
      <c r="C25" s="76" t="str">
        <f>VLOOKUP($A25,Final_manabou_kanji_select[[Sr no.]:[Title]],3,0)</f>
        <v>Various cuisines</v>
      </c>
      <c r="D25" s="77" t="str">
        <f>VLOOKUP($A25,Final_manabou_kanji_select[],MATCH(D$1,Final_manabou_kanji_select[#Headers],0),0)</f>
        <v/>
      </c>
      <c r="E25" s="78" t="str">
        <f>VLOOKUP($A25,Final_manabou_kanji_select[],MATCH(E$1,Final_manabou_kanji_select[#Headers],0),0)</f>
        <v>ကြက်ဥခေါက်ကြော်</v>
      </c>
      <c r="F25" s="79" t="str">
        <f>VLOOKUP($A25,Final_manabou_kanji_select[],MATCH(F$1,Final_manabou_kanji_select[#Headers],0),0)</f>
        <v/>
      </c>
      <c r="G25" s="81" t="str">
        <f>IFERROR(VLOOKUP($A25,Final_manabou_kanji_select[],7,0)&amp;", "&amp;VLOOKUP($A25,Final_manabou_kanji_select[],8,0),"")</f>
        <v>, Omelet</v>
      </c>
      <c r="H25" s="44"/>
      <c r="K25" s="40"/>
    </row>
    <row r="26" spans="1:11" ht="23.4" x14ac:dyDescent="0.3">
      <c r="A26" s="42">
        <v>25</v>
      </c>
      <c r="C26" s="76" t="str">
        <f>VLOOKUP($A26,Final_manabou_kanji_select[[Sr no.]:[Title]],3,0)</f>
        <v>Various cuisines</v>
      </c>
      <c r="D26" s="77" t="str">
        <f>VLOOKUP($A26,Final_manabou_kanji_select[],MATCH(D$1,Final_manabou_kanji_select[#Headers],0),0)</f>
        <v/>
      </c>
      <c r="E26" s="78" t="str">
        <f>VLOOKUP($A26,Final_manabou_kanji_select[],MATCH(E$1,Final_manabou_kanji_select[#Headers],0),0)</f>
        <v>ကြက်ဥပြုတ်</v>
      </c>
      <c r="F26" s="79" t="str">
        <f>VLOOKUP($A26,Final_manabou_kanji_select[],MATCH(F$1,Final_manabou_kanji_select[#Headers],0),0)</f>
        <v/>
      </c>
      <c r="G26" s="81" t="str">
        <f>IFERROR(VLOOKUP($A26,Final_manabou_kanji_select[],7,0)&amp;", "&amp;VLOOKUP($A26,Final_manabou_kanji_select[],8,0),"")</f>
        <v>, Boiled egg</v>
      </c>
      <c r="H26" s="43"/>
      <c r="K26" s="40"/>
    </row>
    <row r="27" spans="1:11" ht="23.4" x14ac:dyDescent="0.3">
      <c r="A27" s="42">
        <v>26</v>
      </c>
      <c r="C27" s="76" t="str">
        <f>VLOOKUP($A27,Final_manabou_kanji_select[[Sr no.]:[Title]],3,0)</f>
        <v>Various cuisines</v>
      </c>
      <c r="D27" s="77" t="str">
        <f>VLOOKUP($A27,Final_manabou_kanji_select[],MATCH(D$1,Final_manabou_kanji_select[#Headers],0),0)</f>
        <v/>
      </c>
      <c r="E27" s="78" t="str">
        <f>VLOOKUP($A27,Final_manabou_kanji_select[],MATCH(E$1,Final_manabou_kanji_select[#Headers],0),0)</f>
        <v>ကြက်ဥပြုတ်မကျက်တကျက်</v>
      </c>
      <c r="F27" s="79" t="str">
        <f>VLOOKUP($A27,Final_manabou_kanji_select[],MATCH(F$1,Final_manabou_kanji_select[#Headers],0),0)</f>
        <v/>
      </c>
      <c r="G27" s="81" t="str">
        <f>IFERROR(VLOOKUP($A27,Final_manabou_kanji_select[],7,0)&amp;", "&amp;VLOOKUP($A27,Final_manabou_kanji_select[],8,0),"")</f>
        <v>, Half-boiled egg</v>
      </c>
      <c r="H27" s="43"/>
      <c r="K27" s="40"/>
    </row>
    <row r="28" spans="1:11" ht="23.4" x14ac:dyDescent="0.3">
      <c r="A28" s="42">
        <v>27</v>
      </c>
      <c r="C28" s="76" t="str">
        <f>VLOOKUP($A28,Final_manabou_kanji_select[[Sr no.]:[Title]],3,0)</f>
        <v>Snacks</v>
      </c>
      <c r="D28" s="77" t="str">
        <f>VLOOKUP($A28,Final_manabou_kanji_select[],MATCH(D$1,Final_manabou_kanji_select[#Headers],0),0)</f>
        <v/>
      </c>
      <c r="E28" s="78" t="str">
        <f>VLOOKUP($A28,Final_manabou_kanji_select[],MATCH(E$1,Final_manabou_kanji_select[#Headers],0),0)</f>
        <v>မုန့်ဆီကြော်</v>
      </c>
      <c r="F28" s="79" t="str">
        <f>VLOOKUP($A28,Final_manabou_kanji_select[],MATCH(F$1,Final_manabou_kanji_select[#Headers],0),0)</f>
        <v/>
      </c>
      <c r="G28" s="81" t="str">
        <f>IFERROR(VLOOKUP($A28,Final_manabou_kanji_select[],7,0)&amp;", "&amp;VLOOKUP($A28,Final_manabou_kanji_select[],8,0),"")</f>
        <v/>
      </c>
      <c r="H28" s="43"/>
      <c r="K28" s="40"/>
    </row>
    <row r="29" spans="1:11" ht="23.4" x14ac:dyDescent="0.3">
      <c r="A29" s="42">
        <v>28</v>
      </c>
      <c r="C29" s="76" t="str">
        <f>VLOOKUP($A29,Final_manabou_kanji_select[[Sr no.]:[Title]],3,0)</f>
        <v>Snacks</v>
      </c>
      <c r="D29" s="77" t="str">
        <f>VLOOKUP($A29,Final_manabou_kanji_select[],MATCH(D$1,Final_manabou_kanji_select[#Headers],0),0)</f>
        <v/>
      </c>
      <c r="E29" s="78" t="str">
        <f>VLOOKUP($A29,Final_manabou_kanji_select[],MATCH(E$1,Final_manabou_kanji_select[#Headers],0),0)</f>
        <v>မုန့်ဖက်ထုပ်</v>
      </c>
      <c r="F29" s="79" t="str">
        <f>VLOOKUP($A29,Final_manabou_kanji_select[],MATCH(F$1,Final_manabou_kanji_select[#Headers],0),0)</f>
        <v/>
      </c>
      <c r="G29" s="81" t="str">
        <f>IFERROR(VLOOKUP($A29,Final_manabou_kanji_select[],7,0)&amp;", "&amp;VLOOKUP($A29,Final_manabou_kanji_select[],8,0),"")</f>
        <v/>
      </c>
      <c r="H29" s="43"/>
      <c r="K29" s="40"/>
    </row>
    <row r="30" spans="1:11" ht="23.4" x14ac:dyDescent="0.3">
      <c r="A30" s="42">
        <v>29</v>
      </c>
      <c r="C30" s="76" t="str">
        <f>VLOOKUP($A30,Final_manabou_kanji_select[[Sr no.]:[Title]],3,0)</f>
        <v>Snacks</v>
      </c>
      <c r="D30" s="77" t="str">
        <f>VLOOKUP($A30,Final_manabou_kanji_select[],MATCH(D$1,Final_manabou_kanji_select[#Headers],0),0)</f>
        <v/>
      </c>
      <c r="E30" s="78" t="str">
        <f>VLOOKUP($A30,Final_manabou_kanji_select[],MATCH(E$1,Final_manabou_kanji_select[#Headers],0),0)</f>
        <v>မုန့်လက်ကောက်</v>
      </c>
      <c r="F30" s="79" t="str">
        <f>VLOOKUP($A30,Final_manabou_kanji_select[],MATCH(F$1,Final_manabou_kanji_select[#Headers],0),0)</f>
        <v/>
      </c>
      <c r="G30" s="81" t="str">
        <f>IFERROR(VLOOKUP($A30,Final_manabou_kanji_select[],7,0)&amp;", "&amp;VLOOKUP($A30,Final_manabou_kanji_select[],8,0),"")</f>
        <v/>
      </c>
      <c r="H30" s="44"/>
      <c r="K30" s="40"/>
    </row>
    <row r="31" spans="1:11" ht="23.4" x14ac:dyDescent="0.3">
      <c r="A31" s="42">
        <v>30</v>
      </c>
      <c r="C31" s="76" t="str">
        <f>VLOOKUP($A31,Final_manabou_kanji_select[[Sr no.]:[Title]],3,0)</f>
        <v>Snacks</v>
      </c>
      <c r="D31" s="77" t="str">
        <f>VLOOKUP($A31,Final_manabou_kanji_select[],MATCH(D$1,Final_manabou_kanji_select[#Headers],0),0)</f>
        <v/>
      </c>
      <c r="E31" s="78" t="str">
        <f>VLOOKUP($A31,Final_manabou_kanji_select[],MATCH(E$1,Final_manabou_kanji_select[#Headers],0),0)</f>
        <v>မုန့်စိမ်းပေါင်း</v>
      </c>
      <c r="F31" s="79" t="str">
        <f>VLOOKUP($A31,Final_manabou_kanji_select[],MATCH(F$1,Final_manabou_kanji_select[#Headers],0),0)</f>
        <v/>
      </c>
      <c r="G31" s="81" t="str">
        <f>IFERROR(VLOOKUP($A31,Final_manabou_kanji_select[],7,0)&amp;", "&amp;VLOOKUP($A31,Final_manabou_kanji_select[],8,0),"")</f>
        <v/>
      </c>
      <c r="H31" s="44"/>
      <c r="K31" s="40"/>
    </row>
    <row r="32" spans="1:11" ht="23.4" x14ac:dyDescent="0.3">
      <c r="A32" s="42">
        <v>31</v>
      </c>
      <c r="C32" s="76" t="str">
        <f>VLOOKUP($A32,Final_manabou_kanji_select[[Sr no.]:[Title]],3,0)</f>
        <v>Snacks</v>
      </c>
      <c r="D32" s="77" t="str">
        <f>VLOOKUP($A32,Final_manabou_kanji_select[],MATCH(D$1,Final_manabou_kanji_select[#Headers],0),0)</f>
        <v/>
      </c>
      <c r="E32" s="78" t="str">
        <f>VLOOKUP($A32,Final_manabou_kanji_select[],MATCH(E$1,Final_manabou_kanji_select[#Headers],0),0)</f>
        <v>ငှက်ပျောသီးကြော်</v>
      </c>
      <c r="F32" s="79" t="str">
        <f>VLOOKUP($A32,Final_manabou_kanji_select[],MATCH(F$1,Final_manabou_kanji_select[#Headers],0),0)</f>
        <v/>
      </c>
      <c r="G32" s="81" t="str">
        <f>IFERROR(VLOOKUP($A32,Final_manabou_kanji_select[],7,0)&amp;", "&amp;VLOOKUP($A32,Final_manabou_kanji_select[],8,0),"")</f>
        <v/>
      </c>
      <c r="H32" s="44"/>
      <c r="K32" s="40"/>
    </row>
    <row r="33" spans="1:11" ht="23.4" x14ac:dyDescent="0.3">
      <c r="A33" s="42">
        <v>32</v>
      </c>
      <c r="C33" s="76" t="str">
        <f>VLOOKUP($A33,Final_manabou_kanji_select[[Sr no.]:[Title]],3,0)</f>
        <v>Snacks</v>
      </c>
      <c r="D33" s="77" t="str">
        <f>VLOOKUP($A33,Final_manabou_kanji_select[],MATCH(D$1,Final_manabou_kanji_select[#Headers],0),0)</f>
        <v/>
      </c>
      <c r="E33" s="78" t="str">
        <f>VLOOKUP($A33,Final_manabou_kanji_select[],MATCH(E$1,Final_manabou_kanji_select[#Headers],0),0)</f>
        <v>ဗယာကြော်</v>
      </c>
      <c r="F33" s="79" t="str">
        <f>VLOOKUP($A33,Final_manabou_kanji_select[],MATCH(F$1,Final_manabou_kanji_select[#Headers],0),0)</f>
        <v/>
      </c>
      <c r="G33" s="81" t="str">
        <f>IFERROR(VLOOKUP($A33,Final_manabou_kanji_select[],7,0)&amp;", "&amp;VLOOKUP($A33,Final_manabou_kanji_select[],8,0),"")</f>
        <v/>
      </c>
      <c r="H33" s="44"/>
      <c r="K33" s="40"/>
    </row>
    <row r="34" spans="1:11" ht="23.4" x14ac:dyDescent="0.3">
      <c r="A34" s="42">
        <v>33</v>
      </c>
      <c r="C34" s="76" t="str">
        <f>VLOOKUP($A34,Final_manabou_kanji_select[[Sr no.]:[Title]],3,0)</f>
        <v>Snacks</v>
      </c>
      <c r="D34" s="77" t="str">
        <f>VLOOKUP($A34,Final_manabou_kanji_select[],MATCH(D$1,Final_manabou_kanji_select[#Headers],0),0)</f>
        <v/>
      </c>
      <c r="E34" s="78" t="str">
        <f>VLOOKUP($A34,Final_manabou_kanji_select[],MATCH(E$1,Final_manabou_kanji_select[#Headers],0),0)</f>
        <v>ဘိန်းမုန့်</v>
      </c>
      <c r="F34" s="79" t="str">
        <f>VLOOKUP($A34,Final_manabou_kanji_select[],MATCH(F$1,Final_manabou_kanji_select[#Headers],0),0)</f>
        <v/>
      </c>
      <c r="G34" s="81" t="str">
        <f>IFERROR(VLOOKUP($A34,Final_manabou_kanji_select[],7,0)&amp;", "&amp;VLOOKUP($A34,Final_manabou_kanji_select[],8,0),"")</f>
        <v/>
      </c>
      <c r="H34" s="43"/>
      <c r="K34" s="40"/>
    </row>
    <row r="35" spans="1:11" ht="23.4" x14ac:dyDescent="0.3">
      <c r="A35" s="42">
        <v>34</v>
      </c>
      <c r="C35" s="76" t="str">
        <f>VLOOKUP($A35,Final_manabou_kanji_select[[Sr no.]:[Title]],3,0)</f>
        <v>Snacks</v>
      </c>
      <c r="D35" s="77" t="str">
        <f>VLOOKUP($A35,Final_manabou_kanji_select[],MATCH(D$1,Final_manabou_kanji_select[#Headers],0),0)</f>
        <v/>
      </c>
      <c r="E35" s="78" t="str">
        <f>VLOOKUP($A35,Final_manabou_kanji_select[],MATCH(E$1,Final_manabou_kanji_select[#Headers],0),0)</f>
        <v>လမုန့်</v>
      </c>
      <c r="F35" s="79" t="str">
        <f>VLOOKUP($A35,Final_manabou_kanji_select[],MATCH(F$1,Final_manabou_kanji_select[#Headers],0),0)</f>
        <v/>
      </c>
      <c r="G35" s="81" t="str">
        <f>IFERROR(VLOOKUP($A35,Final_manabou_kanji_select[],7,0)&amp;", "&amp;VLOOKUP($A35,Final_manabou_kanji_select[],8,0),"")</f>
        <v/>
      </c>
      <c r="H35" s="43"/>
      <c r="K35" s="40"/>
    </row>
    <row r="36" spans="1:11" ht="23.4" x14ac:dyDescent="0.3">
      <c r="A36" s="42">
        <v>35</v>
      </c>
      <c r="C36" s="76" t="str">
        <f>VLOOKUP($A36,Final_manabou_kanji_select[[Sr no.]:[Title]],3,0)</f>
        <v>Snacks</v>
      </c>
      <c r="D36" s="77" t="str">
        <f>VLOOKUP($A36,Final_manabou_kanji_select[],MATCH(D$1,Final_manabou_kanji_select[#Headers],0),0)</f>
        <v/>
      </c>
      <c r="E36" s="78" t="str">
        <f>VLOOKUP($A36,Final_manabou_kanji_select[],MATCH(E$1,Final_manabou_kanji_select[#Headers],0),0)</f>
        <v>နှမ်းပျစ်</v>
      </c>
      <c r="F36" s="79" t="str">
        <f>VLOOKUP($A36,Final_manabou_kanji_select[],MATCH(F$1,Final_manabou_kanji_select[#Headers],0),0)</f>
        <v/>
      </c>
      <c r="G36" s="81" t="str">
        <f>IFERROR(VLOOKUP($A36,Final_manabou_kanji_select[],7,0)&amp;", "&amp;VLOOKUP($A36,Final_manabou_kanji_select[],8,0),"")</f>
        <v/>
      </c>
      <c r="H36" s="43"/>
      <c r="K36" s="40"/>
    </row>
    <row r="37" spans="1:11" ht="23.4" x14ac:dyDescent="0.3">
      <c r="A37" s="42">
        <v>36</v>
      </c>
      <c r="C37" s="76" t="str">
        <f>VLOOKUP($A37,Final_manabou_kanji_select[[Sr no.]:[Title]],3,0)</f>
        <v>Snacks</v>
      </c>
      <c r="D37" s="77" t="str">
        <f>VLOOKUP($A37,Final_manabou_kanji_select[],MATCH(D$1,Final_manabou_kanji_select[#Headers],0),0)</f>
        <v/>
      </c>
      <c r="E37" s="78" t="str">
        <f>VLOOKUP($A37,Final_manabou_kanji_select[],MATCH(E$1,Final_manabou_kanji_select[#Headers],0),0)</f>
        <v>နံကထိုင်</v>
      </c>
      <c r="F37" s="79" t="str">
        <f>VLOOKUP($A37,Final_manabou_kanji_select[],MATCH(F$1,Final_manabou_kanji_select[#Headers],0),0)</f>
        <v/>
      </c>
      <c r="G37" s="81" t="str">
        <f>IFERROR(VLOOKUP($A37,Final_manabou_kanji_select[],7,0)&amp;", "&amp;VLOOKUP($A37,Final_manabou_kanji_select[],8,0),"")</f>
        <v/>
      </c>
      <c r="H37" s="44"/>
      <c r="K37" s="40"/>
    </row>
    <row r="38" spans="1:11" ht="23.4" x14ac:dyDescent="0.3">
      <c r="A38" s="42">
        <v>37</v>
      </c>
      <c r="C38" s="76" t="str">
        <f>VLOOKUP($A38,Final_manabou_kanji_select[[Sr no.]:[Title]],3,0)</f>
        <v>Snacks</v>
      </c>
      <c r="D38" s="77" t="str">
        <f>VLOOKUP($A38,Final_manabou_kanji_select[],MATCH(D$1,Final_manabou_kanji_select[#Headers],0),0)</f>
        <v/>
      </c>
      <c r="E38" s="78" t="str">
        <f>VLOOKUP($A38,Final_manabou_kanji_select[],MATCH(E$1,Final_manabou_kanji_select[#Headers],0),0)</f>
        <v>ကန်စွန်းဥပြုတ်</v>
      </c>
      <c r="F38" s="79" t="str">
        <f>VLOOKUP($A38,Final_manabou_kanji_select[],MATCH(F$1,Final_manabou_kanji_select[#Headers],0),0)</f>
        <v/>
      </c>
      <c r="G38" s="81" t="str">
        <f>IFERROR(VLOOKUP($A38,Final_manabou_kanji_select[],7,0)&amp;", "&amp;VLOOKUP($A38,Final_manabou_kanji_select[],8,0),"")</f>
        <v/>
      </c>
      <c r="H38" s="44"/>
      <c r="K38" s="40"/>
    </row>
    <row r="39" spans="1:11" ht="23.4" x14ac:dyDescent="0.3">
      <c r="A39" s="42">
        <v>38</v>
      </c>
      <c r="C39" s="76" t="str">
        <f>VLOOKUP($A39,Final_manabou_kanji_select[[Sr no.]:[Title]],3,0)</f>
        <v>Snacks</v>
      </c>
      <c r="D39" s="77" t="str">
        <f>VLOOKUP($A39,Final_manabou_kanji_select[],MATCH(D$1,Final_manabou_kanji_select[#Headers],0),0)</f>
        <v/>
      </c>
      <c r="E39" s="78" t="str">
        <f>VLOOKUP($A39,Final_manabou_kanji_select[],MATCH(E$1,Final_manabou_kanji_select[#Headers],0),0)</f>
        <v>ပြောင်းဖူးပြုတ်</v>
      </c>
      <c r="F39" s="79" t="str">
        <f>VLOOKUP($A39,Final_manabou_kanji_select[],MATCH(F$1,Final_manabou_kanji_select[#Headers],0),0)</f>
        <v/>
      </c>
      <c r="G39" s="81" t="str">
        <f>IFERROR(VLOOKUP($A39,Final_manabou_kanji_select[],7,0)&amp;", "&amp;VLOOKUP($A39,Final_manabou_kanji_select[],8,0),"")</f>
        <v/>
      </c>
      <c r="H39" s="44"/>
      <c r="K39" s="40"/>
    </row>
    <row r="40" spans="1:11" ht="23.4" x14ac:dyDescent="0.3">
      <c r="A40" s="42">
        <v>39</v>
      </c>
      <c r="C40" s="76" t="str">
        <f>VLOOKUP($A40,Final_manabou_kanji_select[[Sr no.]:[Title]],3,0)</f>
        <v>Appetizers</v>
      </c>
      <c r="D40" s="77" t="str">
        <f>VLOOKUP($A40,Final_manabou_kanji_select[],MATCH(D$1,Final_manabou_kanji_select[#Headers],0),0)</f>
        <v/>
      </c>
      <c r="E40" s="78" t="str">
        <f>VLOOKUP($A40,Final_manabou_kanji_select[],MATCH(E$1,Final_manabou_kanji_select[#Headers],0),0)</f>
        <v>အမြည်း</v>
      </c>
      <c r="F40" s="79" t="str">
        <f>VLOOKUP($A40,Final_manabou_kanji_select[],MATCH(F$1,Final_manabou_kanji_select[#Headers],0),0)</f>
        <v/>
      </c>
      <c r="G40" s="81" t="str">
        <f>IFERROR(VLOOKUP($A40,Final_manabou_kanji_select[],7,0)&amp;", "&amp;VLOOKUP($A40,Final_manabou_kanji_select[],8,0),"")</f>
        <v/>
      </c>
      <c r="H40" s="43"/>
      <c r="K40" s="40"/>
    </row>
    <row r="41" spans="1:11" ht="23.4" x14ac:dyDescent="0.3">
      <c r="A41" s="42">
        <v>40</v>
      </c>
      <c r="C41" s="76" t="str">
        <f>VLOOKUP($A41,Final_manabou_kanji_select[[Sr no.]:[Title]],3,0)</f>
        <v>Appetizers</v>
      </c>
      <c r="D41" s="77" t="str">
        <f>VLOOKUP($A41,Final_manabou_kanji_select[],MATCH(D$1,Final_manabou_kanji_select[#Headers],0),0)</f>
        <v/>
      </c>
      <c r="E41" s="78" t="str">
        <f>VLOOKUP($A41,Final_manabou_kanji_select[],MATCH(E$1,Final_manabou_kanji_select[#Headers],0),0)</f>
        <v>စမူဆာ</v>
      </c>
      <c r="F41" s="79" t="str">
        <f>VLOOKUP($A41,Final_manabou_kanji_select[],MATCH(F$1,Final_manabou_kanji_select[#Headers],0),0)</f>
        <v/>
      </c>
      <c r="G41" s="81" t="str">
        <f>IFERROR(VLOOKUP($A41,Final_manabou_kanji_select[],7,0)&amp;", "&amp;VLOOKUP($A41,Final_manabou_kanji_select[],8,0),"")</f>
        <v/>
      </c>
      <c r="H41" s="43"/>
      <c r="K41" s="40"/>
    </row>
    <row r="42" spans="1:11" ht="23.4" x14ac:dyDescent="0.3">
      <c r="A42" s="42">
        <v>41</v>
      </c>
      <c r="C42" s="76" t="str">
        <f>VLOOKUP($A42,Final_manabou_kanji_select[[Sr no.]:[Title]],3,0)</f>
        <v>Appetizers</v>
      </c>
      <c r="D42" s="77" t="str">
        <f>VLOOKUP($A42,Final_manabou_kanji_select[],MATCH(D$1,Final_manabou_kanji_select[#Headers],0),0)</f>
        <v/>
      </c>
      <c r="E42" s="78" t="str">
        <f>VLOOKUP($A42,Final_manabou_kanji_select[],MATCH(E$1,Final_manabou_kanji_select[#Headers],0),0)</f>
        <v>အာလူးကြော်</v>
      </c>
      <c r="F42" s="79" t="str">
        <f>VLOOKUP($A42,Final_manabou_kanji_select[],MATCH(F$1,Final_manabou_kanji_select[#Headers],0),0)</f>
        <v/>
      </c>
      <c r="G42" s="81" t="str">
        <f>IFERROR(VLOOKUP($A42,Final_manabou_kanji_select[],7,0)&amp;", "&amp;VLOOKUP($A42,Final_manabou_kanji_select[],8,0),"")</f>
        <v/>
      </c>
      <c r="H42" s="43"/>
      <c r="K42" s="40"/>
    </row>
    <row r="43" spans="1:11" ht="23.4" x14ac:dyDescent="0.3">
      <c r="A43" s="42">
        <v>42</v>
      </c>
      <c r="C43" s="76" t="str">
        <f>VLOOKUP($A43,Final_manabou_kanji_select[[Sr no.]:[Title]],3,0)</f>
        <v>Appetizers</v>
      </c>
      <c r="D43" s="77" t="str">
        <f>VLOOKUP($A43,Final_manabou_kanji_select[],MATCH(D$1,Final_manabou_kanji_select[#Headers],0),0)</f>
        <v/>
      </c>
      <c r="E43" s="78" t="str">
        <f>VLOOKUP($A43,Final_manabou_kanji_select[],MATCH(E$1,Final_manabou_kanji_select[#Headers],0),0)</f>
        <v>ကော်ပြန့်ကြော်</v>
      </c>
      <c r="F43" s="79" t="str">
        <f>VLOOKUP($A43,Final_manabou_kanji_select[],MATCH(F$1,Final_manabou_kanji_select[#Headers],0),0)</f>
        <v/>
      </c>
      <c r="G43" s="81" t="str">
        <f>IFERROR(VLOOKUP($A43,Final_manabou_kanji_select[],7,0)&amp;", "&amp;VLOOKUP($A43,Final_manabou_kanji_select[],8,0),"")</f>
        <v/>
      </c>
      <c r="H43" s="44"/>
      <c r="K43" s="40"/>
    </row>
    <row r="44" spans="1:11" ht="23.4" x14ac:dyDescent="0.3">
      <c r="A44" s="42">
        <v>43</v>
      </c>
      <c r="C44" s="76" t="str">
        <f>VLOOKUP($A44,Final_manabou_kanji_select[[Sr no.]:[Title]],3,0)</f>
        <v>Appetizers</v>
      </c>
      <c r="D44" s="77" t="str">
        <f>VLOOKUP($A44,Final_manabou_kanji_select[],MATCH(D$1,Final_manabou_kanji_select[#Headers],0),0)</f>
        <v/>
      </c>
      <c r="E44" s="78" t="str">
        <f>VLOOKUP($A44,Final_manabou_kanji_select[],MATCH(E$1,Final_manabou_kanji_select[#Headers],0),0)</f>
        <v>ဝက်သားလုံးကြော်</v>
      </c>
      <c r="F44" s="79" t="str">
        <f>VLOOKUP($A44,Final_manabou_kanji_select[],MATCH(F$1,Final_manabou_kanji_select[#Headers],0),0)</f>
        <v/>
      </c>
      <c r="G44" s="81" t="str">
        <f>IFERROR(VLOOKUP($A44,Final_manabou_kanji_select[],7,0)&amp;", "&amp;VLOOKUP($A44,Final_manabou_kanji_select[],8,0),"")</f>
        <v/>
      </c>
      <c r="H44" s="44"/>
      <c r="K44" s="40"/>
    </row>
    <row r="45" spans="1:11" ht="23.4" x14ac:dyDescent="0.3">
      <c r="A45" s="42">
        <v>44</v>
      </c>
      <c r="C45" s="76" t="str">
        <f>VLOOKUP($A45,Final_manabou_kanji_select[[Sr no.]:[Title]],3,0)</f>
        <v>Appetizers</v>
      </c>
      <c r="D45" s="77" t="str">
        <f>VLOOKUP($A45,Final_manabou_kanji_select[],MATCH(D$1,Final_manabou_kanji_select[#Headers],0),0)</f>
        <v/>
      </c>
      <c r="E45" s="78" t="str">
        <f>VLOOKUP($A45,Final_manabou_kanji_select[],MATCH(E$1,Final_manabou_kanji_select[#Headers],0),0)</f>
        <v>ဝက်အူချောင်းကြော်</v>
      </c>
      <c r="F45" s="79" t="str">
        <f>VLOOKUP($A45,Final_manabou_kanji_select[],MATCH(F$1,Final_manabou_kanji_select[#Headers],0),0)</f>
        <v/>
      </c>
      <c r="G45" s="81" t="str">
        <f>IFERROR(VLOOKUP($A45,Final_manabou_kanji_select[],7,0)&amp;", "&amp;VLOOKUP($A45,Final_manabou_kanji_select[],8,0),"")</f>
        <v/>
      </c>
      <c r="H45" s="44"/>
      <c r="K45" s="40"/>
    </row>
    <row r="46" spans="1:11" ht="23.4" x14ac:dyDescent="0.3">
      <c r="A46" s="42">
        <v>45</v>
      </c>
      <c r="C46" s="76" t="str">
        <f>VLOOKUP($A46,Final_manabou_kanji_select[[Sr no.]:[Title]],3,0)</f>
        <v>Appetizers</v>
      </c>
      <c r="D46" s="77" t="str">
        <f>VLOOKUP($A46,Final_manabou_kanji_select[],MATCH(D$1,Final_manabou_kanji_select[#Headers],0),0)</f>
        <v/>
      </c>
      <c r="E46" s="78" t="str">
        <f>VLOOKUP($A46,Final_manabou_kanji_select[],MATCH(E$1,Final_manabou_kanji_select[#Headers],0),0)</f>
        <v>ဆတ်သားခြောက်ကြော်</v>
      </c>
      <c r="F46" s="79" t="str">
        <f>VLOOKUP($A46,Final_manabou_kanji_select[],MATCH(F$1,Final_manabou_kanji_select[#Headers],0),0)</f>
        <v/>
      </c>
      <c r="G46" s="81" t="str">
        <f>IFERROR(VLOOKUP($A46,Final_manabou_kanji_select[],7,0)&amp;", "&amp;VLOOKUP($A46,Final_manabou_kanji_select[],8,0),"")</f>
        <v/>
      </c>
      <c r="H46" s="43"/>
      <c r="K46" s="40"/>
    </row>
    <row r="47" spans="1:11" ht="23.4" x14ac:dyDescent="0.3">
      <c r="A47" s="42">
        <v>46</v>
      </c>
      <c r="C47" s="76" t="str">
        <f>VLOOKUP($A47,Final_manabou_kanji_select[[Sr no.]:[Title]],3,0)</f>
        <v>Appetizers</v>
      </c>
      <c r="D47" s="77" t="str">
        <f>VLOOKUP($A47,Final_manabou_kanji_select[],MATCH(D$1,Final_manabou_kanji_select[#Headers],0),0)</f>
        <v/>
      </c>
      <c r="E47" s="78" t="str">
        <f>VLOOKUP($A47,Final_manabou_kanji_select[],MATCH(E$1,Final_manabou_kanji_select[#Headers],0),0)</f>
        <v>ကြက်သားလုံးကြော်</v>
      </c>
      <c r="F47" s="79" t="str">
        <f>VLOOKUP($A47,Final_manabou_kanji_select[],MATCH(F$1,Final_manabou_kanji_select[#Headers],0),0)</f>
        <v/>
      </c>
      <c r="G47" s="81" t="str">
        <f>IFERROR(VLOOKUP($A47,Final_manabou_kanji_select[],7,0)&amp;", "&amp;VLOOKUP($A47,Final_manabou_kanji_select[],8,0),"")</f>
        <v/>
      </c>
      <c r="H47" s="43"/>
      <c r="K47" s="40"/>
    </row>
    <row r="48" spans="1:11" ht="23.4" x14ac:dyDescent="0.3">
      <c r="A48" s="42">
        <v>47</v>
      </c>
      <c r="C48" s="76" t="str">
        <f>VLOOKUP($A48,Final_manabou_kanji_select[[Sr no.]:[Title]],3,0)</f>
        <v>Appetizers</v>
      </c>
      <c r="D48" s="77" t="str">
        <f>VLOOKUP($A48,Final_manabou_kanji_select[],MATCH(D$1,Final_manabou_kanji_select[#Headers],0),0)</f>
        <v/>
      </c>
      <c r="E48" s="78" t="str">
        <f>VLOOKUP($A48,Final_manabou_kanji_select[],MATCH(E$1,Final_manabou_kanji_select[#Headers],0),0)</f>
        <v>ကြက်သားသုပ်</v>
      </c>
      <c r="F48" s="79" t="str">
        <f>VLOOKUP($A48,Final_manabou_kanji_select[],MATCH(F$1,Final_manabou_kanji_select[#Headers],0),0)</f>
        <v/>
      </c>
      <c r="G48" s="81" t="str">
        <f>IFERROR(VLOOKUP($A48,Final_manabou_kanji_select[],7,0)&amp;", "&amp;VLOOKUP($A48,Final_manabou_kanji_select[],8,0),"")</f>
        <v/>
      </c>
      <c r="H48" s="44"/>
      <c r="K48" s="40"/>
    </row>
    <row r="49" spans="1:11" ht="23.4" x14ac:dyDescent="0.3">
      <c r="A49" s="42">
        <v>48</v>
      </c>
      <c r="C49" s="76" t="str">
        <f>VLOOKUP($A49,Final_manabou_kanji_select[[Sr no.]:[Title]],3,0)</f>
        <v>Appetizers</v>
      </c>
      <c r="D49" s="77" t="str">
        <f>VLOOKUP($A49,Final_manabou_kanji_select[],MATCH(D$1,Final_manabou_kanji_select[#Headers],0),0)</f>
        <v/>
      </c>
      <c r="E49" s="78" t="str">
        <f>VLOOKUP($A49,Final_manabou_kanji_select[],MATCH(E$1,Final_manabou_kanji_select[#Headers],0),0)</f>
        <v>ပုစွန်ကြော်</v>
      </c>
      <c r="F49" s="79" t="str">
        <f>VLOOKUP($A49,Final_manabou_kanji_select[],MATCH(F$1,Final_manabou_kanji_select[#Headers],0),0)</f>
        <v/>
      </c>
      <c r="G49" s="81" t="str">
        <f>IFERROR(VLOOKUP($A49,Final_manabou_kanji_select[],7,0)&amp;", "&amp;VLOOKUP($A49,Final_manabou_kanji_select[],8,0),"")</f>
        <v/>
      </c>
      <c r="H49" s="44"/>
      <c r="K49" s="40"/>
    </row>
    <row r="50" spans="1:11" ht="23.4" x14ac:dyDescent="0.3">
      <c r="A50" s="42">
        <v>49</v>
      </c>
      <c r="C50" s="76" t="str">
        <f>VLOOKUP($A50,Final_manabou_kanji_select[[Sr no.]:[Title]],3,0)</f>
        <v>Appetizers</v>
      </c>
      <c r="D50" s="77" t="str">
        <f>VLOOKUP($A50,Final_manabou_kanji_select[],MATCH(D$1,Final_manabou_kanji_select[#Headers],0),0)</f>
        <v/>
      </c>
      <c r="E50" s="78" t="str">
        <f>VLOOKUP($A50,Final_manabou_kanji_select[],MATCH(E$1,Final_manabou_kanji_select[#Headers],0),0)</f>
        <v>ငါးရှဥ့်ကြော်</v>
      </c>
      <c r="F50" s="79" t="str">
        <f>VLOOKUP($A50,Final_manabou_kanji_select[],MATCH(F$1,Final_manabou_kanji_select[#Headers],0),0)</f>
        <v/>
      </c>
      <c r="G50" s="81" t="str">
        <f>IFERROR(VLOOKUP($A50,Final_manabou_kanji_select[],7,0)&amp;", "&amp;VLOOKUP($A50,Final_manabou_kanji_select[],8,0),"")</f>
        <v/>
      </c>
      <c r="H50" s="43"/>
      <c r="K50" s="40"/>
    </row>
    <row r="51" spans="1:11" ht="23.4" x14ac:dyDescent="0.3">
      <c r="A51" s="42">
        <v>50</v>
      </c>
      <c r="C51" s="76" t="str">
        <f>VLOOKUP($A51,Final_manabou_kanji_select[[Sr no.]:[Title]],3,0)</f>
        <v>Appetizers</v>
      </c>
      <c r="D51" s="77" t="str">
        <f>VLOOKUP($A51,Final_manabou_kanji_select[],MATCH(D$1,Final_manabou_kanji_select[#Headers],0),0)</f>
        <v/>
      </c>
      <c r="E51" s="78" t="str">
        <f>VLOOKUP($A51,Final_manabou_kanji_select[],MATCH(E$1,Final_manabou_kanji_select[#Headers],0),0)</f>
        <v>ငါးသလဲထိုးကြော်</v>
      </c>
      <c r="F51" s="79" t="str">
        <f>VLOOKUP($A51,Final_manabou_kanji_select[],MATCH(F$1,Final_manabou_kanji_select[#Headers],0),0)</f>
        <v/>
      </c>
      <c r="G51" s="81" t="str">
        <f>IFERROR(VLOOKUP($A51,Final_manabou_kanji_select[],7,0)&amp;", "&amp;VLOOKUP($A51,Final_manabou_kanji_select[],8,0),"")</f>
        <v/>
      </c>
      <c r="H51" s="43"/>
      <c r="K51" s="40"/>
    </row>
    <row r="52" spans="1:11" ht="23.4" x14ac:dyDescent="0.3">
      <c r="A52" s="42">
        <v>51</v>
      </c>
      <c r="C52" s="76" t="str">
        <f>VLOOKUP($A52,Final_manabou_kanji_select[[Sr no.]:[Title]],3,0)</f>
        <v>Appetizers</v>
      </c>
      <c r="D52" s="77" t="str">
        <f>VLOOKUP($A52,Final_manabou_kanji_select[],MATCH(D$1,Final_manabou_kanji_select[#Headers],0),0)</f>
        <v/>
      </c>
      <c r="E52" s="78" t="str">
        <f>VLOOKUP($A52,Final_manabou_kanji_select[],MATCH(E$1,Final_manabou_kanji_select[#Headers],0),0)</f>
        <v>ငါးကင်</v>
      </c>
      <c r="F52" s="79" t="str">
        <f>VLOOKUP($A52,Final_manabou_kanji_select[],MATCH(F$1,Final_manabou_kanji_select[#Headers],0),0)</f>
        <v/>
      </c>
      <c r="G52" s="81" t="str">
        <f>IFERROR(VLOOKUP($A52,Final_manabou_kanji_select[],7,0)&amp;", "&amp;VLOOKUP($A52,Final_manabou_kanji_select[],8,0),"")</f>
        <v/>
      </c>
      <c r="H52" s="43"/>
      <c r="K52" s="40"/>
    </row>
    <row r="53" spans="1:11" ht="23.4" x14ac:dyDescent="0.3">
      <c r="A53" s="42">
        <v>52</v>
      </c>
      <c r="C53" s="76" t="str">
        <f>VLOOKUP($A53,Final_manabou_kanji_select[[Sr no.]:[Title]],3,0)</f>
        <v>Appetizers</v>
      </c>
      <c r="D53" s="77" t="str">
        <f>VLOOKUP($A53,Final_manabou_kanji_select[],MATCH(D$1,Final_manabou_kanji_select[#Headers],0),0)</f>
        <v/>
      </c>
      <c r="E53" s="78" t="str">
        <f>VLOOKUP($A53,Final_manabou_kanji_select[],MATCH(E$1,Final_manabou_kanji_select[#Headers],0),0)</f>
        <v>ငါးမုန့်</v>
      </c>
      <c r="F53" s="79" t="str">
        <f>VLOOKUP($A53,Final_manabou_kanji_select[],MATCH(F$1,Final_manabou_kanji_select[#Headers],0),0)</f>
        <v/>
      </c>
      <c r="G53" s="81" t="str">
        <f>IFERROR(VLOOKUP($A53,Final_manabou_kanji_select[],7,0)&amp;", "&amp;VLOOKUP($A53,Final_manabou_kanji_select[],8,0),"")</f>
        <v/>
      </c>
      <c r="H53" s="44"/>
      <c r="K53" s="40"/>
    </row>
    <row r="54" spans="1:11" ht="23.4" x14ac:dyDescent="0.3">
      <c r="A54" s="42">
        <v>53</v>
      </c>
      <c r="C54" s="76" t="str">
        <f>VLOOKUP($A54,Final_manabou_kanji_select[[Sr no.]:[Title]],3,0)</f>
        <v>Appetizers</v>
      </c>
      <c r="D54" s="77" t="str">
        <f>VLOOKUP($A54,Final_manabou_kanji_select[],MATCH(D$1,Final_manabou_kanji_select[#Headers],0),0)</f>
        <v/>
      </c>
      <c r="E54" s="78" t="str">
        <f>VLOOKUP($A54,Final_manabou_kanji_select[],MATCH(E$1,Final_manabou_kanji_select[#Headers],0),0)</f>
        <v>လက်ဖက်သုပ်</v>
      </c>
      <c r="F54" s="79" t="str">
        <f>VLOOKUP($A54,Final_manabou_kanji_select[],MATCH(F$1,Final_manabou_kanji_select[#Headers],0),0)</f>
        <v/>
      </c>
      <c r="G54" s="81" t="str">
        <f>IFERROR(VLOOKUP($A54,Final_manabou_kanji_select[],7,0)&amp;", "&amp;VLOOKUP($A54,Final_manabou_kanji_select[],8,0),"")</f>
        <v/>
      </c>
      <c r="H54" s="44"/>
      <c r="K54" s="40"/>
    </row>
    <row r="55" spans="1:11" ht="23.4" x14ac:dyDescent="0.3">
      <c r="A55" s="42">
        <v>54</v>
      </c>
      <c r="C55" s="76" t="str">
        <f>VLOOKUP($A55,Final_manabou_kanji_select[[Sr no.]:[Title]],3,0)</f>
        <v>Appetizers</v>
      </c>
      <c r="D55" s="77" t="str">
        <f>VLOOKUP($A55,Final_manabou_kanji_select[],MATCH(D$1,Final_manabou_kanji_select[#Headers],0),0)</f>
        <v/>
      </c>
      <c r="E55" s="78" t="str">
        <f>VLOOKUP($A55,Final_manabou_kanji_select[],MATCH(E$1,Final_manabou_kanji_select[#Headers],0),0)</f>
        <v>မြေပဲလှော်</v>
      </c>
      <c r="F55" s="79" t="str">
        <f>VLOOKUP($A55,Final_manabou_kanji_select[],MATCH(F$1,Final_manabou_kanji_select[#Headers],0),0)</f>
        <v/>
      </c>
      <c r="G55" s="81" t="str">
        <f>IFERROR(VLOOKUP($A55,Final_manabou_kanji_select[],7,0)&amp;", "&amp;VLOOKUP($A55,Final_manabou_kanji_select[],8,0),"")</f>
        <v/>
      </c>
      <c r="H55" s="44"/>
      <c r="K55" s="40"/>
    </row>
    <row r="56" spans="1:11" ht="23.4" x14ac:dyDescent="0.3">
      <c r="A56" s="42">
        <v>55</v>
      </c>
      <c r="C56" s="76" t="str">
        <f>VLOOKUP($A56,Final_manabou_kanji_select[[Sr no.]:[Title]],3,0)</f>
        <v>Rice, Noodles</v>
      </c>
      <c r="D56" s="77" t="str">
        <f>VLOOKUP($A56,Final_manabou_kanji_select[],MATCH(D$1,Final_manabou_kanji_select[#Headers],0),0)</f>
        <v/>
      </c>
      <c r="E56" s="78" t="str">
        <f>VLOOKUP($A56,Final_manabou_kanji_select[],MATCH(E$1,Final_manabou_kanji_select[#Headers],0),0)</f>
        <v>ထမင်း</v>
      </c>
      <c r="F56" s="79" t="str">
        <f>VLOOKUP($A56,Final_manabou_kanji_select[],MATCH(F$1,Final_manabou_kanji_select[#Headers],0),0)</f>
        <v/>
      </c>
      <c r="G56" s="81" t="str">
        <f>IFERROR(VLOOKUP($A56,Final_manabou_kanji_select[],7,0)&amp;", "&amp;VLOOKUP($A56,Final_manabou_kanji_select[],8,0),"")</f>
        <v/>
      </c>
      <c r="H56" s="43"/>
      <c r="K56" s="40"/>
    </row>
    <row r="57" spans="1:11" ht="23.4" x14ac:dyDescent="0.3">
      <c r="A57" s="42">
        <v>56</v>
      </c>
      <c r="C57" s="76" t="str">
        <f>VLOOKUP($A57,Final_manabou_kanji_select[[Sr no.]:[Title]],3,0)</f>
        <v>Rice, Noodles</v>
      </c>
      <c r="D57" s="77" t="str">
        <f>VLOOKUP($A57,Final_manabou_kanji_select[],MATCH(D$1,Final_manabou_kanji_select[#Headers],0),0)</f>
        <v/>
      </c>
      <c r="E57" s="78" t="str">
        <f>VLOOKUP($A57,Final_manabou_kanji_select[],MATCH(E$1,Final_manabou_kanji_select[#Headers],0),0)</f>
        <v>ကြက်သားဆန်ပြုတ်</v>
      </c>
      <c r="F57" s="79" t="str">
        <f>VLOOKUP($A57,Final_manabou_kanji_select[],MATCH(F$1,Final_manabou_kanji_select[#Headers],0),0)</f>
        <v/>
      </c>
      <c r="G57" s="81" t="str">
        <f>IFERROR(VLOOKUP($A57,Final_manabou_kanji_select[],7,0)&amp;", "&amp;VLOOKUP($A57,Final_manabou_kanji_select[],8,0),"")</f>
        <v/>
      </c>
      <c r="H57" s="43"/>
      <c r="K57" s="40"/>
    </row>
    <row r="58" spans="1:11" ht="23.4" x14ac:dyDescent="0.3">
      <c r="A58" s="42">
        <v>57</v>
      </c>
      <c r="C58" s="76" t="str">
        <f>VLOOKUP($A58,Final_manabou_kanji_select[[Sr no.]:[Title]],3,0)</f>
        <v>Rice, Noodles</v>
      </c>
      <c r="D58" s="77" t="str">
        <f>VLOOKUP($A58,Final_manabou_kanji_select[],MATCH(D$1,Final_manabou_kanji_select[#Headers],0),0)</f>
        <v/>
      </c>
      <c r="E58" s="78" t="str">
        <f>VLOOKUP($A58,Final_manabou_kanji_select[],MATCH(E$1,Final_manabou_kanji_select[#Headers],0),0)</f>
        <v>ကြေးအိုး</v>
      </c>
      <c r="F58" s="79" t="str">
        <f>VLOOKUP($A58,Final_manabou_kanji_select[],MATCH(F$1,Final_manabou_kanji_select[#Headers],0),0)</f>
        <v/>
      </c>
      <c r="G58" s="81" t="str">
        <f>IFERROR(VLOOKUP($A58,Final_manabou_kanji_select[],7,0)&amp;", "&amp;VLOOKUP($A58,Final_manabou_kanji_select[],8,0),"")</f>
        <v/>
      </c>
      <c r="H58" s="44"/>
      <c r="K58" s="40"/>
    </row>
    <row r="59" spans="1:11" ht="23.4" x14ac:dyDescent="0.3">
      <c r="A59" s="42">
        <v>58</v>
      </c>
      <c r="C59" s="76" t="str">
        <f>VLOOKUP($A59,Final_manabou_kanji_select[[Sr no.]:[Title]],3,0)</f>
        <v>Rice, Noodles</v>
      </c>
      <c r="D59" s="77" t="str">
        <f>VLOOKUP($A59,Final_manabou_kanji_select[],MATCH(D$1,Final_manabou_kanji_select[#Headers],0),0)</f>
        <v/>
      </c>
      <c r="E59" s="78" t="str">
        <f>VLOOKUP($A59,Final_manabou_kanji_select[],MATCH(E$1,Final_manabou_kanji_select[#Headers],0),0)</f>
        <v>ဒံပေါက်ထမင်း</v>
      </c>
      <c r="F59" s="79" t="str">
        <f>VLOOKUP($A59,Final_manabou_kanji_select[],MATCH(F$1,Final_manabou_kanji_select[#Headers],0),0)</f>
        <v/>
      </c>
      <c r="G59" s="81" t="str">
        <f>IFERROR(VLOOKUP($A59,Final_manabou_kanji_select[],7,0)&amp;", "&amp;VLOOKUP($A59,Final_manabou_kanji_select[],8,0),"")</f>
        <v/>
      </c>
      <c r="H59" s="44"/>
      <c r="K59" s="40"/>
    </row>
    <row r="60" spans="1:11" ht="23.4" x14ac:dyDescent="0.3">
      <c r="A60" s="42">
        <v>59</v>
      </c>
      <c r="C60" s="76" t="str">
        <f>VLOOKUP($A60,Final_manabou_kanji_select[[Sr no.]:[Title]],3,0)</f>
        <v>Rice, Noodles</v>
      </c>
      <c r="D60" s="77" t="str">
        <f>VLOOKUP($A60,Final_manabou_kanji_select[],MATCH(D$1,Final_manabou_kanji_select[#Headers],0),0)</f>
        <v/>
      </c>
      <c r="E60" s="78" t="str">
        <f>VLOOKUP($A60,Final_manabou_kanji_select[],MATCH(E$1,Final_manabou_kanji_select[#Headers],0),0)</f>
        <v>ကြက်သားပလာတာ</v>
      </c>
      <c r="F60" s="79" t="str">
        <f>VLOOKUP($A60,Final_manabou_kanji_select[],MATCH(F$1,Final_manabou_kanji_select[#Headers],0),0)</f>
        <v/>
      </c>
      <c r="G60" s="81" t="str">
        <f>IFERROR(VLOOKUP($A60,Final_manabou_kanji_select[],7,0)&amp;", "&amp;VLOOKUP($A60,Final_manabou_kanji_select[],8,0),"")</f>
        <v/>
      </c>
      <c r="H60" s="43"/>
      <c r="K60" s="40"/>
    </row>
    <row r="61" spans="1:11" ht="23.4" x14ac:dyDescent="0.3">
      <c r="A61" s="42">
        <v>60</v>
      </c>
      <c r="C61" s="76" t="str">
        <f>VLOOKUP($A61,Final_manabou_kanji_select[[Sr no.]:[Title]],3,0)</f>
        <v>Rice, Noodles</v>
      </c>
      <c r="D61" s="77" t="str">
        <f>VLOOKUP($A61,Final_manabou_kanji_select[],MATCH(D$1,Final_manabou_kanji_select[#Headers],0),0)</f>
        <v/>
      </c>
      <c r="E61" s="78" t="str">
        <f>VLOOKUP($A61,Final_manabou_kanji_select[],MATCH(E$1,Final_manabou_kanji_select[#Headers],0),0)</f>
        <v>ဆီထမင်း</v>
      </c>
      <c r="F61" s="79" t="str">
        <f>VLOOKUP($A61,Final_manabou_kanji_select[],MATCH(F$1,Final_manabou_kanji_select[#Headers],0),0)</f>
        <v/>
      </c>
      <c r="G61" s="81" t="str">
        <f>IFERROR(VLOOKUP($A61,Final_manabou_kanji_select[],7,0)&amp;", "&amp;VLOOKUP($A61,Final_manabou_kanji_select[],8,0),"")</f>
        <v/>
      </c>
      <c r="H61" s="43"/>
      <c r="K61" s="40"/>
    </row>
    <row r="62" spans="1:11" ht="23.4" x14ac:dyDescent="0.3">
      <c r="A62" s="42">
        <v>61</v>
      </c>
      <c r="C62" s="76" t="str">
        <f>VLOOKUP($A62,Final_manabou_kanji_select[[Sr no.]:[Title]],3,0)</f>
        <v>Rice, Noodles</v>
      </c>
      <c r="D62" s="77" t="str">
        <f>VLOOKUP($A62,Final_manabou_kanji_select[],MATCH(D$1,Final_manabou_kanji_select[#Headers],0),0)</f>
        <v/>
      </c>
      <c r="E62" s="78" t="str">
        <f>VLOOKUP($A62,Final_manabou_kanji_select[],MATCH(E$1,Final_manabou_kanji_select[#Headers],0),0)</f>
        <v>အုန်းထမင်း</v>
      </c>
      <c r="F62" s="79" t="str">
        <f>VLOOKUP($A62,Final_manabou_kanji_select[],MATCH(F$1,Final_manabou_kanji_select[#Headers],0),0)</f>
        <v/>
      </c>
      <c r="G62" s="81" t="str">
        <f>IFERROR(VLOOKUP($A62,Final_manabou_kanji_select[],7,0)&amp;", "&amp;VLOOKUP($A62,Final_manabou_kanji_select[],8,0),"")</f>
        <v/>
      </c>
      <c r="H62" s="43"/>
      <c r="K62" s="40"/>
    </row>
    <row r="63" spans="1:11" ht="23.4" x14ac:dyDescent="0.3">
      <c r="A63" s="42">
        <v>62</v>
      </c>
      <c r="C63" s="76" t="str">
        <f>VLOOKUP($A63,Final_manabou_kanji_select[[Sr no.]:[Title]],3,0)</f>
        <v>Rice, Noodles</v>
      </c>
      <c r="D63" s="77" t="str">
        <f>VLOOKUP($A63,Final_manabou_kanji_select[],MATCH(D$1,Final_manabou_kanji_select[#Headers],0),0)</f>
        <v/>
      </c>
      <c r="E63" s="78" t="str">
        <f>VLOOKUP($A63,Final_manabou_kanji_select[],MATCH(E$1,Final_manabou_kanji_select[#Headers],0),0)</f>
        <v>ထောပတ်ထမင်း</v>
      </c>
      <c r="F63" s="79" t="str">
        <f>VLOOKUP($A63,Final_manabou_kanji_select[],MATCH(F$1,Final_manabou_kanji_select[#Headers],0),0)</f>
        <v/>
      </c>
      <c r="G63" s="81" t="str">
        <f>IFERROR(VLOOKUP($A63,Final_manabou_kanji_select[],7,0)&amp;", "&amp;VLOOKUP($A63,Final_manabou_kanji_select[],8,0),"")</f>
        <v/>
      </c>
      <c r="H63" s="43"/>
      <c r="K63" s="40"/>
    </row>
    <row r="64" spans="1:11" ht="23.4" x14ac:dyDescent="0.3">
      <c r="A64" s="42">
        <v>63</v>
      </c>
      <c r="C64" s="76" t="str">
        <f>VLOOKUP($A64,Final_manabou_kanji_select[[Sr no.]:[Title]],3,0)</f>
        <v>Rice, Noodles</v>
      </c>
      <c r="D64" s="77" t="str">
        <f>VLOOKUP($A64,Final_manabou_kanji_select[],MATCH(D$1,Final_manabou_kanji_select[#Headers],0),0)</f>
        <v/>
      </c>
      <c r="E64" s="78" t="str">
        <f>VLOOKUP($A64,Final_manabou_kanji_select[],MATCH(E$1,Final_manabou_kanji_select[#Headers],0),0)</f>
        <v>ထမနဲ</v>
      </c>
      <c r="F64" s="79" t="str">
        <f>VLOOKUP($A64,Final_manabou_kanji_select[],MATCH(F$1,Final_manabou_kanji_select[#Headers],0),0)</f>
        <v/>
      </c>
      <c r="G64" s="81" t="str">
        <f>IFERROR(VLOOKUP($A64,Final_manabou_kanji_select[],7,0)&amp;", "&amp;VLOOKUP($A64,Final_manabou_kanji_select[],8,0),"")</f>
        <v/>
      </c>
      <c r="H64" s="43"/>
      <c r="K64" s="40"/>
    </row>
    <row r="65" spans="1:11" ht="23.4" x14ac:dyDescent="0.3">
      <c r="A65" s="42">
        <v>64</v>
      </c>
      <c r="C65" s="76" t="str">
        <f>VLOOKUP($A65,Final_manabou_kanji_select[[Sr no.]:[Title]],3,0)</f>
        <v>Rice, Noodles</v>
      </c>
      <c r="D65" s="77" t="str">
        <f>VLOOKUP($A65,Final_manabou_kanji_select[],MATCH(D$1,Final_manabou_kanji_select[#Headers],0),0)</f>
        <v/>
      </c>
      <c r="E65" s="78" t="str">
        <f>VLOOKUP($A65,Final_manabou_kanji_select[],MATCH(E$1,Final_manabou_kanji_select[#Headers],0),0)</f>
        <v>ထမင်းသုပ်</v>
      </c>
      <c r="F65" s="79" t="str">
        <f>VLOOKUP($A65,Final_manabou_kanji_select[],MATCH(F$1,Final_manabou_kanji_select[#Headers],0),0)</f>
        <v/>
      </c>
      <c r="G65" s="81" t="str">
        <f>IFERROR(VLOOKUP($A65,Final_manabou_kanji_select[],7,0)&amp;", "&amp;VLOOKUP($A65,Final_manabou_kanji_select[],8,0),"")</f>
        <v/>
      </c>
      <c r="H65" s="43"/>
      <c r="K65" s="40"/>
    </row>
    <row r="66" spans="1:11" ht="23.4" x14ac:dyDescent="0.3">
      <c r="A66" s="42">
        <v>65</v>
      </c>
      <c r="C66" s="76" t="str">
        <f>VLOOKUP($A66,Final_manabou_kanji_select[[Sr no.]:[Title]],3,0)</f>
        <v>Rice, Noodles</v>
      </c>
      <c r="D66" s="77" t="str">
        <f>VLOOKUP($A66,Final_manabou_kanji_select[],MATCH(D$1,Final_manabou_kanji_select[#Headers],0),0)</f>
        <v/>
      </c>
      <c r="E66" s="78" t="str">
        <f>VLOOKUP($A66,Final_manabou_kanji_select[],MATCH(E$1,Final_manabou_kanji_select[#Headers],0),0)</f>
        <v>ထမင်းကြော်</v>
      </c>
      <c r="F66" s="79" t="str">
        <f>VLOOKUP($A66,Final_manabou_kanji_select[],MATCH(F$1,Final_manabou_kanji_select[#Headers],0),0)</f>
        <v/>
      </c>
      <c r="G66" s="81" t="str">
        <f>IFERROR(VLOOKUP($A66,Final_manabou_kanji_select[],7,0)&amp;", "&amp;VLOOKUP($A66,Final_manabou_kanji_select[],8,0),"")</f>
        <v/>
      </c>
      <c r="H66" s="43"/>
      <c r="K66" s="40"/>
    </row>
    <row r="67" spans="1:11" ht="23.4" x14ac:dyDescent="0.3">
      <c r="A67" s="42">
        <v>66</v>
      </c>
      <c r="C67" s="76" t="str">
        <f>VLOOKUP($A67,Final_manabou_kanji_select[[Sr no.]:[Title]],3,0)</f>
        <v>Rice, Noodles</v>
      </c>
      <c r="D67" s="77" t="str">
        <f>VLOOKUP($A67,Final_manabou_kanji_select[],MATCH(D$1,Final_manabou_kanji_select[#Headers],0),0)</f>
        <v/>
      </c>
      <c r="E67" s="78" t="str">
        <f>VLOOKUP($A67,Final_manabou_kanji_select[],MATCH(E$1,Final_manabou_kanji_select[#Headers],0),0)</f>
        <v>ကြာဆံကြော်</v>
      </c>
      <c r="F67" s="79" t="str">
        <f>VLOOKUP($A67,Final_manabou_kanji_select[],MATCH(F$1,Final_manabou_kanji_select[#Headers],0),0)</f>
        <v/>
      </c>
      <c r="G67" s="81" t="str">
        <f>IFERROR(VLOOKUP($A67,Final_manabou_kanji_select[],7,0)&amp;", "&amp;VLOOKUP($A67,Final_manabou_kanji_select[],8,0),"")</f>
        <v/>
      </c>
      <c r="H67" s="43"/>
      <c r="K67" s="40"/>
    </row>
    <row r="68" spans="1:11" ht="23.4" x14ac:dyDescent="0.3">
      <c r="A68" s="42">
        <v>67</v>
      </c>
      <c r="C68" s="76" t="str">
        <f>VLOOKUP($A68,Final_manabou_kanji_select[[Sr no.]:[Title]],3,0)</f>
        <v>Rice, Noodles</v>
      </c>
      <c r="D68" s="77" t="str">
        <f>VLOOKUP($A68,Final_manabou_kanji_select[],MATCH(D$1,Final_manabou_kanji_select[#Headers],0),0)</f>
        <v/>
      </c>
      <c r="E68" s="78" t="str">
        <f>VLOOKUP($A68,Final_manabou_kanji_select[],MATCH(E$1,Final_manabou_kanji_select[#Headers],0),0)</f>
        <v>မုန့်ဟင်းခါး</v>
      </c>
      <c r="F68" s="79" t="str">
        <f>VLOOKUP($A68,Final_manabou_kanji_select[],MATCH(F$1,Final_manabou_kanji_select[#Headers],0),0)</f>
        <v/>
      </c>
      <c r="G68" s="81" t="str">
        <f>IFERROR(VLOOKUP($A68,Final_manabou_kanji_select[],7,0)&amp;", "&amp;VLOOKUP($A68,Final_manabou_kanji_select[],8,0),"")</f>
        <v/>
      </c>
      <c r="H68" s="43"/>
      <c r="K68" s="40"/>
    </row>
    <row r="69" spans="1:11" ht="23.4" x14ac:dyDescent="0.3">
      <c r="A69" s="42">
        <v>68</v>
      </c>
      <c r="C69" s="76" t="str">
        <f>VLOOKUP($A69,Final_manabou_kanji_select[[Sr no.]:[Title]],3,0)</f>
        <v>Rice, Noodles</v>
      </c>
      <c r="D69" s="77" t="str">
        <f>VLOOKUP($A69,Final_manabou_kanji_select[],MATCH(D$1,Final_manabou_kanji_select[#Headers],0),0)</f>
        <v/>
      </c>
      <c r="E69" s="78" t="str">
        <f>VLOOKUP($A69,Final_manabou_kanji_select[],MATCH(E$1,Final_manabou_kanji_select[#Headers],0),0)</f>
        <v>မုန့်တီ</v>
      </c>
      <c r="F69" s="79" t="str">
        <f>VLOOKUP($A69,Final_manabou_kanji_select[],MATCH(F$1,Final_manabou_kanji_select[#Headers],0),0)</f>
        <v/>
      </c>
      <c r="G69" s="81" t="str">
        <f>IFERROR(VLOOKUP($A69,Final_manabou_kanji_select[],7,0)&amp;", "&amp;VLOOKUP($A69,Final_manabou_kanji_select[],8,0),"")</f>
        <v/>
      </c>
      <c r="H69" s="43"/>
      <c r="K69" s="40"/>
    </row>
    <row r="70" spans="1:11" ht="23.4" x14ac:dyDescent="0.3">
      <c r="A70" s="42">
        <v>69</v>
      </c>
      <c r="C70" s="76" t="str">
        <f>VLOOKUP($A70,Final_manabou_kanji_select[[Sr no.]:[Title]],3,0)</f>
        <v>Rice, Noodles</v>
      </c>
      <c r="D70" s="77" t="str">
        <f>VLOOKUP($A70,Final_manabou_kanji_select[],MATCH(D$1,Final_manabou_kanji_select[#Headers],0),0)</f>
        <v/>
      </c>
      <c r="E70" s="78" t="str">
        <f>VLOOKUP($A70,Final_manabou_kanji_select[],MATCH(E$1,Final_manabou_kanji_select[#Headers],0),0)</f>
        <v>အုန်းနို့ ခေါက်ဆွဲ</v>
      </c>
      <c r="F70" s="79" t="str">
        <f>VLOOKUP($A70,Final_manabou_kanji_select[],MATCH(F$1,Final_manabou_kanji_select[#Headers],0),0)</f>
        <v/>
      </c>
      <c r="G70" s="81" t="str">
        <f>IFERROR(VLOOKUP($A70,Final_manabou_kanji_select[],7,0)&amp;", "&amp;VLOOKUP($A70,Final_manabou_kanji_select[],8,0),"")</f>
        <v/>
      </c>
      <c r="H70" s="43"/>
      <c r="K70" s="40"/>
    </row>
    <row r="71" spans="1:11" ht="23.4" x14ac:dyDescent="0.3">
      <c r="A71" s="42">
        <v>70</v>
      </c>
      <c r="C71" s="76" t="str">
        <f>VLOOKUP($A71,Final_manabou_kanji_select[[Sr no.]:[Title]],3,0)</f>
        <v>Rice, Noodles</v>
      </c>
      <c r="D71" s="77" t="str">
        <f>VLOOKUP($A71,Final_manabou_kanji_select[],MATCH(D$1,Final_manabou_kanji_select[#Headers],0),0)</f>
        <v/>
      </c>
      <c r="E71" s="78" t="str">
        <f>VLOOKUP($A71,Final_manabou_kanji_select[],MATCH(E$1,Final_manabou_kanji_select[#Headers],0),0)</f>
        <v>နန်းကြီးသုပ်</v>
      </c>
      <c r="F71" s="79" t="str">
        <f>VLOOKUP($A71,Final_manabou_kanji_select[],MATCH(F$1,Final_manabou_kanji_select[#Headers],0),0)</f>
        <v/>
      </c>
      <c r="G71" s="81" t="str">
        <f>IFERROR(VLOOKUP($A71,Final_manabou_kanji_select[],7,0)&amp;", "&amp;VLOOKUP($A71,Final_manabou_kanji_select[],8,0),"")</f>
        <v/>
      </c>
      <c r="H71" s="43"/>
      <c r="K71" s="40"/>
    </row>
    <row r="72" spans="1:11" ht="23.4" x14ac:dyDescent="0.3">
      <c r="A72" s="42">
        <v>71</v>
      </c>
      <c r="C72" s="76" t="str">
        <f>VLOOKUP($A72,Final_manabou_kanji_select[[Sr no.]:[Title]],3,0)</f>
        <v>Rice, Noodles</v>
      </c>
      <c r="D72" s="77" t="str">
        <f>VLOOKUP($A72,Final_manabou_kanji_select[],MATCH(D$1,Final_manabou_kanji_select[#Headers],0),0)</f>
        <v/>
      </c>
      <c r="E72" s="78" t="str">
        <f>VLOOKUP($A72,Final_manabou_kanji_select[],MATCH(E$1,Final_manabou_kanji_select[#Headers],0),0)</f>
        <v>ခေါက်ဆွဲသုပ်</v>
      </c>
      <c r="F72" s="79" t="str">
        <f>VLOOKUP($A72,Final_manabou_kanji_select[],MATCH(F$1,Final_manabou_kanji_select[#Headers],0),0)</f>
        <v/>
      </c>
      <c r="G72" s="81" t="str">
        <f>IFERROR(VLOOKUP($A72,Final_manabou_kanji_select[],7,0)&amp;", "&amp;VLOOKUP($A72,Final_manabou_kanji_select[],8,0),"")</f>
        <v/>
      </c>
      <c r="H72" s="43"/>
      <c r="K72" s="40"/>
    </row>
    <row r="73" spans="1:11" ht="23.4" x14ac:dyDescent="0.3">
      <c r="A73" s="42">
        <v>72</v>
      </c>
      <c r="C73" s="76" t="str">
        <f>VLOOKUP($A73,Final_manabou_kanji_select[[Sr no.]:[Title]],3,0)</f>
        <v>Rice, Noodles</v>
      </c>
      <c r="D73" s="77" t="str">
        <f>VLOOKUP($A73,Final_manabou_kanji_select[],MATCH(D$1,Final_manabou_kanji_select[#Headers],0),0)</f>
        <v/>
      </c>
      <c r="E73" s="78" t="str">
        <f>VLOOKUP($A73,Final_manabou_kanji_select[],MATCH(E$1,Final_manabou_kanji_select[#Headers],0),0)</f>
        <v>တို့ဟူးသုပ်</v>
      </c>
      <c r="F73" s="79" t="str">
        <f>VLOOKUP($A73,Final_manabou_kanji_select[],MATCH(F$1,Final_manabou_kanji_select[#Headers],0),0)</f>
        <v/>
      </c>
      <c r="G73" s="81" t="str">
        <f>IFERROR(VLOOKUP($A73,Final_manabou_kanji_select[],7,0)&amp;", "&amp;VLOOKUP($A73,Final_manabou_kanji_select[],8,0),"")</f>
        <v/>
      </c>
      <c r="H73" s="43"/>
      <c r="K73" s="40"/>
    </row>
    <row r="74" spans="1:11" ht="23.4" x14ac:dyDescent="0.3">
      <c r="A74" s="42">
        <v>73</v>
      </c>
      <c r="C74" s="76" t="str">
        <f>VLOOKUP($A74,Final_manabou_kanji_select[[Sr no.]:[Title]],3,0)</f>
        <v>Chicken &amp; Duck (Lunch, Dinner)</v>
      </c>
      <c r="D74" s="77" t="str">
        <f>VLOOKUP($A74,Final_manabou_kanji_select[],MATCH(D$1,Final_manabou_kanji_select[#Headers],0),0)</f>
        <v/>
      </c>
      <c r="E74" s="78" t="str">
        <f>VLOOKUP($A74,Final_manabou_kanji_select[],MATCH(E$1,Final_manabou_kanji_select[#Headers],0),0)</f>
        <v>ကြက်သားဒံပေါက်</v>
      </c>
      <c r="F74" s="79" t="str">
        <f>VLOOKUP($A74,Final_manabou_kanji_select[],MATCH(F$1,Final_manabou_kanji_select[#Headers],0),0)</f>
        <v/>
      </c>
      <c r="G74" s="81" t="str">
        <f>IFERROR(VLOOKUP($A74,Final_manabou_kanji_select[],7,0)&amp;", "&amp;VLOOKUP($A74,Final_manabou_kanji_select[],8,0),"")</f>
        <v/>
      </c>
      <c r="H74" s="43"/>
      <c r="K74" s="40"/>
    </row>
    <row r="75" spans="1:11" ht="23.4" x14ac:dyDescent="0.3">
      <c r="A75" s="42">
        <v>74</v>
      </c>
      <c r="C75" s="76" t="str">
        <f>VLOOKUP($A75,Final_manabou_kanji_select[[Sr no.]:[Title]],3,0)</f>
        <v>Chicken &amp; Duck (Lunch, Dinner)</v>
      </c>
      <c r="D75" s="77" t="str">
        <f>VLOOKUP($A75,Final_manabou_kanji_select[],MATCH(D$1,Final_manabou_kanji_select[#Headers],0),0)</f>
        <v/>
      </c>
      <c r="E75" s="78" t="str">
        <f>VLOOKUP($A75,Final_manabou_kanji_select[],MATCH(E$1,Final_manabou_kanji_select[#Headers],0),0)</f>
        <v>ဘဲကင်</v>
      </c>
      <c r="F75" s="79" t="str">
        <f>VLOOKUP($A75,Final_manabou_kanji_select[],MATCH(F$1,Final_manabou_kanji_select[#Headers],0),0)</f>
        <v/>
      </c>
      <c r="G75" s="81" t="str">
        <f>IFERROR(VLOOKUP($A75,Final_manabou_kanji_select[],7,0)&amp;", "&amp;VLOOKUP($A75,Final_manabou_kanji_select[],8,0),"")</f>
        <v/>
      </c>
      <c r="H75" s="43"/>
      <c r="K75" s="40"/>
    </row>
    <row r="76" spans="1:11" ht="23.4" x14ac:dyDescent="0.3">
      <c r="A76" s="42">
        <v>75</v>
      </c>
      <c r="C76" s="76" t="str">
        <f>VLOOKUP($A76,Final_manabou_kanji_select[[Sr no.]:[Title]],3,0)</f>
        <v>Chicken &amp; Duck (Lunch, Dinner)</v>
      </c>
      <c r="D76" s="77" t="str">
        <f>VLOOKUP($A76,Final_manabou_kanji_select[],MATCH(D$1,Final_manabou_kanji_select[#Headers],0),0)</f>
        <v/>
      </c>
      <c r="E76" s="78" t="str">
        <f>VLOOKUP($A76,Final_manabou_kanji_select[],MATCH(E$1,Final_manabou_kanji_select[#Headers],0),0)</f>
        <v>ကြက်ကင်</v>
      </c>
      <c r="F76" s="79" t="str">
        <f>VLOOKUP($A76,Final_manabou_kanji_select[],MATCH(F$1,Final_manabou_kanji_select[#Headers],0),0)</f>
        <v/>
      </c>
      <c r="G76" s="81" t="str">
        <f>IFERROR(VLOOKUP($A76,Final_manabou_kanji_select[],7,0)&amp;", "&amp;VLOOKUP($A76,Final_manabou_kanji_select[],8,0),"")</f>
        <v/>
      </c>
      <c r="H76" s="43"/>
      <c r="K76" s="40"/>
    </row>
    <row r="77" spans="1:11" ht="23.4" x14ac:dyDescent="0.3">
      <c r="A77" s="42">
        <v>76</v>
      </c>
      <c r="C77" s="76" t="str">
        <f>VLOOKUP($A77,Final_manabou_kanji_select[[Sr no.]:[Title]],3,0)</f>
        <v>Chicken &amp; Duck (Lunch, Dinner)</v>
      </c>
      <c r="D77" s="77" t="str">
        <f>VLOOKUP($A77,Final_manabou_kanji_select[],MATCH(D$1,Final_manabou_kanji_select[#Headers],0),0)</f>
        <v/>
      </c>
      <c r="E77" s="78" t="str">
        <f>VLOOKUP($A77,Final_manabou_kanji_select[],MATCH(E$1,Final_manabou_kanji_select[#Headers],0),0)</f>
        <v>ကြက်အစိမ်းကြော်</v>
      </c>
      <c r="F77" s="79" t="str">
        <f>VLOOKUP($A77,Final_manabou_kanji_select[],MATCH(F$1,Final_manabou_kanji_select[#Headers],0),0)</f>
        <v/>
      </c>
      <c r="G77" s="81" t="str">
        <f>IFERROR(VLOOKUP($A77,Final_manabou_kanji_select[],7,0)&amp;", "&amp;VLOOKUP($A77,Final_manabou_kanji_select[],8,0),"")</f>
        <v/>
      </c>
      <c r="H77" s="43"/>
      <c r="K77" s="40"/>
    </row>
    <row r="78" spans="1:11" ht="23.4" x14ac:dyDescent="0.3">
      <c r="A78" s="42">
        <v>77</v>
      </c>
      <c r="C78" s="76" t="str">
        <f>VLOOKUP($A78,Final_manabou_kanji_select[[Sr no.]:[Title]],3,0)</f>
        <v>Chicken &amp; Duck (Lunch, Dinner)</v>
      </c>
      <c r="D78" s="77" t="str">
        <f>VLOOKUP($A78,Final_manabou_kanji_select[],MATCH(D$1,Final_manabou_kanji_select[#Headers],0),0)</f>
        <v/>
      </c>
      <c r="E78" s="78" t="str">
        <f>VLOOKUP($A78,Final_manabou_kanji_select[],MATCH(E$1,Final_manabou_kanji_select[#Headers],0),0)</f>
        <v>ကြက်ကြော်</v>
      </c>
      <c r="F78" s="79" t="str">
        <f>VLOOKUP($A78,Final_manabou_kanji_select[],MATCH(F$1,Final_manabou_kanji_select[#Headers],0),0)</f>
        <v/>
      </c>
      <c r="G78" s="81" t="str">
        <f>IFERROR(VLOOKUP($A78,Final_manabou_kanji_select[],7,0)&amp;", "&amp;VLOOKUP($A78,Final_manabou_kanji_select[],8,0),"")</f>
        <v/>
      </c>
      <c r="H78" s="43"/>
      <c r="K78" s="40"/>
    </row>
    <row r="79" spans="1:11" ht="23.4" x14ac:dyDescent="0.3">
      <c r="A79" s="42">
        <v>78</v>
      </c>
      <c r="C79" s="76" t="str">
        <f>VLOOKUP($A79,Final_manabou_kanji_select[[Sr no.]:[Title]],3,0)</f>
        <v>Chicken &amp; Duck (Lunch, Dinner)</v>
      </c>
      <c r="D79" s="77" t="str">
        <f>VLOOKUP($A79,Final_manabou_kanji_select[],MATCH(D$1,Final_manabou_kanji_select[#Headers],0),0)</f>
        <v/>
      </c>
      <c r="E79" s="78" t="str">
        <f>VLOOKUP($A79,Final_manabou_kanji_select[],MATCH(E$1,Final_manabou_kanji_select[#Headers],0),0)</f>
        <v>ကုန်းဘောင်ကြီးကြော်</v>
      </c>
      <c r="F79" s="79" t="str">
        <f>VLOOKUP($A79,Final_manabou_kanji_select[],MATCH(F$1,Final_manabou_kanji_select[#Headers],0),0)</f>
        <v/>
      </c>
      <c r="G79" s="81" t="str">
        <f>IFERROR(VLOOKUP($A79,Final_manabou_kanji_select[],7,0)&amp;", "&amp;VLOOKUP($A79,Final_manabou_kanji_select[],8,0),"")</f>
        <v/>
      </c>
      <c r="H79" s="43"/>
      <c r="K79" s="40"/>
    </row>
    <row r="80" spans="1:11" ht="23.4" x14ac:dyDescent="0.3">
      <c r="A80" s="42">
        <v>79</v>
      </c>
      <c r="C80" s="76" t="str">
        <f>VLOOKUP($A80,Final_manabou_kanji_select[[Sr no.]:[Title]],3,0)</f>
        <v>Chicken &amp; Duck (Lunch, Dinner)</v>
      </c>
      <c r="D80" s="77" t="str">
        <f>VLOOKUP($A80,Final_manabou_kanji_select[],MATCH(D$1,Final_manabou_kanji_select[#Headers],0),0)</f>
        <v/>
      </c>
      <c r="E80" s="78" t="str">
        <f>VLOOKUP($A80,Final_manabou_kanji_select[],MATCH(E$1,Final_manabou_kanji_select[#Headers],0),0)</f>
        <v>ကြက်အသည်းအမြစ်ဟင်း</v>
      </c>
      <c r="F80" s="79" t="str">
        <f>VLOOKUP($A80,Final_manabou_kanji_select[],MATCH(F$1,Final_manabou_kanji_select[#Headers],0),0)</f>
        <v/>
      </c>
      <c r="G80" s="81" t="str">
        <f>IFERROR(VLOOKUP($A80,Final_manabou_kanji_select[],7,0)&amp;", "&amp;VLOOKUP($A80,Final_manabou_kanji_select[],8,0),"")</f>
        <v/>
      </c>
      <c r="H80" s="43"/>
      <c r="K80" s="40"/>
    </row>
    <row r="81" spans="1:11" ht="23.4" x14ac:dyDescent="0.3">
      <c r="A81" s="42">
        <v>80</v>
      </c>
      <c r="C81" s="76" t="str">
        <f>VLOOKUP($A81,Final_manabou_kanji_select[[Sr no.]:[Title]],3,0)</f>
        <v>Chicken &amp; Duck (Lunch, Dinner)</v>
      </c>
      <c r="D81" s="77" t="str">
        <f>VLOOKUP($A81,Final_manabou_kanji_select[],MATCH(D$1,Final_manabou_kanji_select[#Headers],0),0)</f>
        <v/>
      </c>
      <c r="E81" s="78" t="str">
        <f>VLOOKUP($A81,Final_manabou_kanji_select[],MATCH(E$1,Final_manabou_kanji_select[#Headers],0),0)</f>
        <v>ကြက်သားအာလူးဟင်း</v>
      </c>
      <c r="F81" s="79" t="str">
        <f>VLOOKUP($A81,Final_manabou_kanji_select[],MATCH(F$1,Final_manabou_kanji_select[#Headers],0),0)</f>
        <v/>
      </c>
      <c r="G81" s="81" t="str">
        <f>IFERROR(VLOOKUP($A81,Final_manabou_kanji_select[],7,0)&amp;", "&amp;VLOOKUP($A81,Final_manabou_kanji_select[],8,0),"")</f>
        <v/>
      </c>
      <c r="H81" s="43"/>
      <c r="K81" s="40"/>
    </row>
    <row r="82" spans="1:11" ht="23.4" x14ac:dyDescent="0.3">
      <c r="A82" s="42">
        <v>81</v>
      </c>
      <c r="C82" s="76" t="str">
        <f>VLOOKUP($A82,Final_manabou_kanji_select[[Sr no.]:[Title]],3,0)</f>
        <v>Beef &amp; Mutton (Lunch, Dinner)</v>
      </c>
      <c r="D82" s="77" t="str">
        <f>VLOOKUP($A82,Final_manabou_kanji_select[],MATCH(D$1,Final_manabou_kanji_select[#Headers],0),0)</f>
        <v/>
      </c>
      <c r="E82" s="78" t="str">
        <f>VLOOKUP($A82,Final_manabou_kanji_select[],MATCH(E$1,Final_manabou_kanji_select[#Headers],0),0)</f>
        <v>အမဲသားဟင်း</v>
      </c>
      <c r="F82" s="79" t="str">
        <f>VLOOKUP($A82,Final_manabou_kanji_select[],MATCH(F$1,Final_manabou_kanji_select[#Headers],0),0)</f>
        <v/>
      </c>
      <c r="G82" s="81" t="str">
        <f>IFERROR(VLOOKUP($A82,Final_manabou_kanji_select[],7,0)&amp;", "&amp;VLOOKUP($A82,Final_manabou_kanji_select[],8,0),"")</f>
        <v/>
      </c>
      <c r="H82" s="43"/>
      <c r="K82" s="40"/>
    </row>
    <row r="83" spans="1:11" ht="23.4" x14ac:dyDescent="0.3">
      <c r="A83" s="42">
        <v>82</v>
      </c>
      <c r="C83" s="76" t="str">
        <f>VLOOKUP($A83,Final_manabou_kanji_select[[Sr no.]:[Title]],3,0)</f>
        <v>Beef &amp; Mutton (Lunch, Dinner)</v>
      </c>
      <c r="D83" s="77" t="str">
        <f>VLOOKUP($A83,Final_manabou_kanji_select[],MATCH(D$1,Final_manabou_kanji_select[#Headers],0),0)</f>
        <v/>
      </c>
      <c r="E83" s="78" t="str">
        <f>VLOOKUP($A83,Final_manabou_kanji_select[],MATCH(E$1,Final_manabou_kanji_select[#Headers],0),0)</f>
        <v>အမဲကလီစာဟင်း</v>
      </c>
      <c r="F83" s="79" t="str">
        <f>VLOOKUP($A83,Final_manabou_kanji_select[],MATCH(F$1,Final_manabou_kanji_select[#Headers],0),0)</f>
        <v/>
      </c>
      <c r="G83" s="81" t="str">
        <f>IFERROR(VLOOKUP($A83,Final_manabou_kanji_select[],7,0)&amp;", "&amp;VLOOKUP($A83,Final_manabou_kanji_select[],8,0),"")</f>
        <v/>
      </c>
      <c r="H83" s="43"/>
      <c r="K83" s="40"/>
    </row>
    <row r="84" spans="1:11" ht="23.4" x14ac:dyDescent="0.3">
      <c r="A84" s="42">
        <v>83</v>
      </c>
      <c r="C84" s="76" t="str">
        <f>VLOOKUP($A84,Final_manabou_kanji_select[[Sr no.]:[Title]],3,0)</f>
        <v>Beef &amp; Mutton (Lunch, Dinner)</v>
      </c>
      <c r="D84" s="77" t="str">
        <f>VLOOKUP($A84,Final_manabou_kanji_select[],MATCH(D$1,Final_manabou_kanji_select[#Headers],0),0)</f>
        <v/>
      </c>
      <c r="E84" s="78" t="str">
        <f>VLOOKUP($A84,Final_manabou_kanji_select[],MATCH(E$1,Final_manabou_kanji_select[#Headers],0),0)</f>
        <v>အမဲသားနှပ်</v>
      </c>
      <c r="F84" s="79" t="str">
        <f>VLOOKUP($A84,Final_manabou_kanji_select[],MATCH(F$1,Final_manabou_kanji_select[#Headers],0),0)</f>
        <v/>
      </c>
      <c r="G84" s="81" t="str">
        <f>IFERROR(VLOOKUP($A84,Final_manabou_kanji_select[],7,0)&amp;", "&amp;VLOOKUP($A84,Final_manabou_kanji_select[],8,0),"")</f>
        <v/>
      </c>
      <c r="H84" s="43"/>
    </row>
    <row r="85" spans="1:11" ht="23.4" x14ac:dyDescent="0.3">
      <c r="A85" s="42">
        <v>84</v>
      </c>
      <c r="C85" s="76" t="str">
        <f>VLOOKUP($A85,Final_manabou_kanji_select[[Sr no.]:[Title]],3,0)</f>
        <v>Beef &amp; Mutton (Lunch, Dinner)</v>
      </c>
      <c r="D85" s="77" t="str">
        <f>VLOOKUP($A85,Final_manabou_kanji_select[],MATCH(D$1,Final_manabou_kanji_select[#Headers],0),0)</f>
        <v/>
      </c>
      <c r="E85" s="78" t="str">
        <f>VLOOKUP($A85,Final_manabou_kanji_select[],MATCH(E$1,Final_manabou_kanji_select[#Headers],0),0)</f>
        <v>ဆိတ်သားဟင်း</v>
      </c>
      <c r="F85" s="79" t="str">
        <f>VLOOKUP($A85,Final_manabou_kanji_select[],MATCH(F$1,Final_manabou_kanji_select[#Headers],0),0)</f>
        <v/>
      </c>
      <c r="G85" s="81" t="str">
        <f>IFERROR(VLOOKUP($A85,Final_manabou_kanji_select[],7,0)&amp;", "&amp;VLOOKUP($A85,Final_manabou_kanji_select[],8,0),"")</f>
        <v/>
      </c>
      <c r="H85" s="43"/>
    </row>
    <row r="86" spans="1:11" ht="23.4" x14ac:dyDescent="0.3">
      <c r="A86" s="42">
        <v>85</v>
      </c>
      <c r="C86" s="76" t="str">
        <f>VLOOKUP($A86,Final_manabou_kanji_select[[Sr no.]:[Title]],3,0)</f>
        <v>Pork (Lunch, Dinner)</v>
      </c>
      <c r="D86" s="77" t="str">
        <f>VLOOKUP($A86,Final_manabou_kanji_select[],MATCH(D$1,Final_manabou_kanji_select[#Headers],0),0)</f>
        <v/>
      </c>
      <c r="E86" s="78" t="str">
        <f>VLOOKUP($A86,Final_manabou_kanji_select[],MATCH(E$1,Final_manabou_kanji_select[#Headers],0),0)</f>
        <v>တောက်တောက်ကြော်</v>
      </c>
      <c r="F86" s="79" t="str">
        <f>VLOOKUP($A86,Final_manabou_kanji_select[],MATCH(F$1,Final_manabou_kanji_select[#Headers],0),0)</f>
        <v/>
      </c>
      <c r="G86" s="81" t="str">
        <f>IFERROR(VLOOKUP($A86,Final_manabou_kanji_select[],7,0)&amp;", "&amp;VLOOKUP($A86,Final_manabou_kanji_select[],8,0),"")</f>
        <v/>
      </c>
      <c r="H86" s="43"/>
    </row>
    <row r="87" spans="1:11" ht="23.4" x14ac:dyDescent="0.3">
      <c r="A87" s="42">
        <v>86</v>
      </c>
      <c r="C87" s="76" t="str">
        <f>VLOOKUP($A87,Final_manabou_kanji_select[[Sr no.]:[Title]],3,0)</f>
        <v>Pork (Lunch, Dinner)</v>
      </c>
      <c r="D87" s="77" t="str">
        <f>VLOOKUP($A87,Final_manabou_kanji_select[],MATCH(D$1,Final_manabou_kanji_select[#Headers],0),0)</f>
        <v/>
      </c>
      <c r="E87" s="78" t="str">
        <f>VLOOKUP($A87,Final_manabou_kanji_select[],MATCH(E$1,Final_manabou_kanji_select[#Headers],0),0)</f>
        <v>ဝက်နံရိုးကင်</v>
      </c>
      <c r="F87" s="79" t="str">
        <f>VLOOKUP($A87,Final_manabou_kanji_select[],MATCH(F$1,Final_manabou_kanji_select[#Headers],0),0)</f>
        <v/>
      </c>
      <c r="G87" s="81" t="str">
        <f>IFERROR(VLOOKUP($A87,Final_manabou_kanji_select[],7,0)&amp;", "&amp;VLOOKUP($A87,Final_manabou_kanji_select[],8,0),"")</f>
        <v/>
      </c>
      <c r="H87" s="43"/>
    </row>
    <row r="88" spans="1:11" ht="23.4" x14ac:dyDescent="0.3">
      <c r="A88" s="42">
        <v>87</v>
      </c>
      <c r="C88" s="76" t="str">
        <f>VLOOKUP($A88,Final_manabou_kanji_select[[Sr no.]:[Title]],3,0)</f>
        <v>Pork (Lunch, Dinner)</v>
      </c>
      <c r="D88" s="77" t="str">
        <f>VLOOKUP($A88,Final_manabou_kanji_select[],MATCH(D$1,Final_manabou_kanji_select[#Headers],0),0)</f>
        <v/>
      </c>
      <c r="E88" s="78" t="str">
        <f>VLOOKUP($A88,Final_manabou_kanji_select[],MATCH(E$1,Final_manabou_kanji_select[#Headers],0),0)</f>
        <v>ချိုချဉ်ကြော်</v>
      </c>
      <c r="F88" s="79" t="str">
        <f>VLOOKUP($A88,Final_manabou_kanji_select[],MATCH(F$1,Final_manabou_kanji_select[#Headers],0),0)</f>
        <v/>
      </c>
      <c r="G88" s="81" t="str">
        <f>IFERROR(VLOOKUP($A88,Final_manabou_kanji_select[],7,0)&amp;", "&amp;VLOOKUP($A88,Final_manabou_kanji_select[],8,0),"")</f>
        <v/>
      </c>
      <c r="H88" s="43"/>
    </row>
    <row r="89" spans="1:11" ht="23.4" x14ac:dyDescent="0.3">
      <c r="A89" s="42">
        <v>88</v>
      </c>
      <c r="C89" s="76" t="str">
        <f>VLOOKUP($A89,Final_manabou_kanji_select[[Sr no.]:[Title]],3,0)</f>
        <v>Pork (Lunch, Dinner)</v>
      </c>
      <c r="D89" s="77" t="str">
        <f>VLOOKUP($A89,Final_manabou_kanji_select[],MATCH(D$1,Final_manabou_kanji_select[#Headers],0),0)</f>
        <v/>
      </c>
      <c r="E89" s="78" t="str">
        <f>VLOOKUP($A89,Final_manabou_kanji_select[],MATCH(E$1,Final_manabou_kanji_select[#Headers],0),0)</f>
        <v>ဝက်အစိမ်းကြော်</v>
      </c>
      <c r="F89" s="79" t="str">
        <f>VLOOKUP($A89,Final_manabou_kanji_select[],MATCH(F$1,Final_manabou_kanji_select[#Headers],0),0)</f>
        <v/>
      </c>
      <c r="G89" s="81" t="str">
        <f>IFERROR(VLOOKUP($A89,Final_manabou_kanji_select[],7,0)&amp;", "&amp;VLOOKUP($A89,Final_manabou_kanji_select[],8,0),"")</f>
        <v/>
      </c>
      <c r="H89" s="43"/>
    </row>
    <row r="90" spans="1:11" ht="23.4" x14ac:dyDescent="0.3">
      <c r="A90" s="42">
        <v>89</v>
      </c>
      <c r="C90" s="76" t="str">
        <f>VLOOKUP($A90,Final_manabou_kanji_select[[Sr no.]:[Title]],3,0)</f>
        <v>Pork (Lunch, Dinner)</v>
      </c>
      <c r="D90" s="77" t="str">
        <f>VLOOKUP($A90,Final_manabou_kanji_select[],MATCH(D$1,Final_manabou_kanji_select[#Headers],0),0)</f>
        <v/>
      </c>
      <c r="E90" s="78" t="str">
        <f>VLOOKUP($A90,Final_manabou_kanji_select[],MATCH(E$1,Final_manabou_kanji_select[#Headers],0),0)</f>
        <v>ဝက်သားမျှစ်ချဉ်ဟင်း</v>
      </c>
      <c r="F90" s="79" t="str">
        <f>VLOOKUP($A90,Final_manabou_kanji_select[],MATCH(F$1,Final_manabou_kanji_select[#Headers],0),0)</f>
        <v/>
      </c>
      <c r="G90" s="81" t="str">
        <f>IFERROR(VLOOKUP($A90,Final_manabou_kanji_select[],7,0)&amp;", "&amp;VLOOKUP($A90,Final_manabou_kanji_select[],8,0),"")</f>
        <v/>
      </c>
      <c r="H90" s="43"/>
    </row>
    <row r="91" spans="1:11" ht="23.4" x14ac:dyDescent="0.3">
      <c r="A91" s="42">
        <v>90</v>
      </c>
      <c r="C91" s="76" t="str">
        <f>VLOOKUP($A91,Final_manabou_kanji_select[[Sr no.]:[Title]],3,0)</f>
        <v>Pork (Lunch, Dinner)</v>
      </c>
      <c r="D91" s="77" t="str">
        <f>VLOOKUP($A91,Final_manabou_kanji_select[],MATCH(D$1,Final_manabou_kanji_select[#Headers],0),0)</f>
        <v/>
      </c>
      <c r="E91" s="78" t="str">
        <f>VLOOKUP($A91,Final_manabou_kanji_select[],MATCH(E$1,Final_manabou_kanji_select[#Headers],0),0)</f>
        <v>ဝက်သားဟင်း</v>
      </c>
      <c r="F91" s="79" t="str">
        <f>VLOOKUP($A91,Final_manabou_kanji_select[],MATCH(F$1,Final_manabou_kanji_select[#Headers],0),0)</f>
        <v/>
      </c>
      <c r="G91" s="81" t="str">
        <f>IFERROR(VLOOKUP($A91,Final_manabou_kanji_select[],7,0)&amp;", "&amp;VLOOKUP($A91,Final_manabou_kanji_select[],8,0),"")</f>
        <v/>
      </c>
      <c r="H91" s="43"/>
    </row>
    <row r="92" spans="1:11" ht="23.4" x14ac:dyDescent="0.3">
      <c r="A92" s="42">
        <v>91</v>
      </c>
      <c r="C92" s="76" t="str">
        <f>VLOOKUP($A92,Final_manabou_kanji_select[[Sr no.]:[Title]],3,0)</f>
        <v>Seafood (Lunch, Dinner)</v>
      </c>
      <c r="D92" s="77" t="str">
        <f>VLOOKUP($A92,Final_manabou_kanji_select[],MATCH(D$1,Final_manabou_kanji_select[#Headers],0),0)</f>
        <v/>
      </c>
      <c r="E92" s="78" t="str">
        <f>VLOOKUP($A92,Final_manabou_kanji_select[],MATCH(E$1,Final_manabou_kanji_select[#Headers],0),0)</f>
        <v>ငါးဟင်း</v>
      </c>
      <c r="F92" s="79" t="str">
        <f>VLOOKUP($A92,Final_manabou_kanji_select[],MATCH(F$1,Final_manabou_kanji_select[#Headers],0),0)</f>
        <v/>
      </c>
      <c r="G92" s="81" t="str">
        <f>IFERROR(VLOOKUP($A92,Final_manabou_kanji_select[],7,0)&amp;", "&amp;VLOOKUP($A92,Final_manabou_kanji_select[],8,0),"")</f>
        <v/>
      </c>
      <c r="H92" s="43"/>
    </row>
    <row r="93" spans="1:11" ht="23.4" x14ac:dyDescent="0.3">
      <c r="A93" s="42">
        <v>92</v>
      </c>
      <c r="C93" s="76" t="str">
        <f>VLOOKUP($A93,Final_manabou_kanji_select[[Sr no.]:[Title]],3,0)</f>
        <v>Seafood (Lunch, Dinner)</v>
      </c>
      <c r="D93" s="77" t="str">
        <f>VLOOKUP($A93,Final_manabou_kanji_select[],MATCH(D$1,Final_manabou_kanji_select[#Headers],0),0)</f>
        <v/>
      </c>
      <c r="E93" s="78" t="str">
        <f>VLOOKUP($A93,Final_manabou_kanji_select[],MATCH(E$1,Final_manabou_kanji_select[#Headers],0),0)</f>
        <v>ငါးသလောက်ပေါင်း</v>
      </c>
      <c r="F93" s="79" t="str">
        <f>VLOOKUP($A93,Final_manabou_kanji_select[],MATCH(F$1,Final_manabou_kanji_select[#Headers],0),0)</f>
        <v/>
      </c>
      <c r="G93" s="81" t="str">
        <f>IFERROR(VLOOKUP($A93,Final_manabou_kanji_select[],7,0)&amp;", "&amp;VLOOKUP($A93,Final_manabou_kanji_select[],8,0),"")</f>
        <v/>
      </c>
      <c r="H93" s="43"/>
    </row>
    <row r="94" spans="1:11" ht="23.4" x14ac:dyDescent="0.3">
      <c r="A94" s="42">
        <v>93</v>
      </c>
      <c r="C94" s="76" t="str">
        <f>VLOOKUP($A94,Final_manabou_kanji_select[[Sr no.]:[Title]],3,0)</f>
        <v>Seafood (Lunch, Dinner)</v>
      </c>
      <c r="D94" s="77" t="str">
        <f>VLOOKUP($A94,Final_manabou_kanji_select[],MATCH(D$1,Final_manabou_kanji_select[#Headers],0),0)</f>
        <v/>
      </c>
      <c r="E94" s="78" t="str">
        <f>VLOOKUP($A94,Final_manabou_kanji_select[],MATCH(E$1,Final_manabou_kanji_select[#Headers],0),0)</f>
        <v>ငါးဆုပ်ကြော်</v>
      </c>
      <c r="F94" s="79" t="str">
        <f>VLOOKUP($A94,Final_manabou_kanji_select[],MATCH(F$1,Final_manabou_kanji_select[#Headers],0),0)</f>
        <v/>
      </c>
      <c r="G94" s="81" t="str">
        <f>IFERROR(VLOOKUP($A94,Final_manabou_kanji_select[],7,0)&amp;", "&amp;VLOOKUP($A94,Final_manabou_kanji_select[],8,0),"")</f>
        <v/>
      </c>
      <c r="H94" s="43"/>
    </row>
    <row r="95" spans="1:11" ht="23.4" x14ac:dyDescent="0.3">
      <c r="A95" s="42">
        <v>94</v>
      </c>
      <c r="C95" s="76" t="str">
        <f>VLOOKUP($A95,Final_manabou_kanji_select[[Sr no.]:[Title]],3,0)</f>
        <v>Seafood (Lunch, Dinner)</v>
      </c>
      <c r="D95" s="77" t="str">
        <f>VLOOKUP($A95,Final_manabou_kanji_select[],MATCH(D$1,Final_manabou_kanji_select[#Headers],0),0)</f>
        <v/>
      </c>
      <c r="E95" s="78" t="str">
        <f>VLOOKUP($A95,Final_manabou_kanji_select[],MATCH(E$1,Final_manabou_kanji_select[#Headers],0),0)</f>
        <v>ငါးမုတ်ကြော်</v>
      </c>
      <c r="F95" s="79" t="str">
        <f>VLOOKUP($A95,Final_manabou_kanji_select[],MATCH(F$1,Final_manabou_kanji_select[#Headers],0),0)</f>
        <v/>
      </c>
      <c r="G95" s="81" t="str">
        <f>IFERROR(VLOOKUP($A95,Final_manabou_kanji_select[],7,0)&amp;", "&amp;VLOOKUP($A95,Final_manabou_kanji_select[],8,0),"")</f>
        <v/>
      </c>
      <c r="H95" s="43"/>
    </row>
    <row r="96" spans="1:11" ht="23.4" x14ac:dyDescent="0.3">
      <c r="A96" s="42">
        <v>95</v>
      </c>
      <c r="C96" s="76" t="str">
        <f>VLOOKUP($A96,Final_manabou_kanji_select[[Sr no.]:[Title]],3,0)</f>
        <v>Seafood (Lunch, Dinner)</v>
      </c>
      <c r="D96" s="77" t="str">
        <f>VLOOKUP($A96,Final_manabou_kanji_select[],MATCH(D$1,Final_manabou_kanji_select[#Headers],0),0)</f>
        <v/>
      </c>
      <c r="E96" s="78" t="str">
        <f>VLOOKUP($A96,Final_manabou_kanji_select[],MATCH(E$1,Final_manabou_kanji_select[#Headers],0),0)</f>
        <v>ငါးချိုချဉ်ကြော်</v>
      </c>
      <c r="F96" s="79" t="str">
        <f>VLOOKUP($A96,Final_manabou_kanji_select[],MATCH(F$1,Final_manabou_kanji_select[#Headers],0),0)</f>
        <v/>
      </c>
      <c r="G96" s="81" t="str">
        <f>IFERROR(VLOOKUP($A96,Final_manabou_kanji_select[],7,0)&amp;", "&amp;VLOOKUP($A96,Final_manabou_kanji_select[],8,0),"")</f>
        <v/>
      </c>
      <c r="H96" s="43"/>
    </row>
    <row r="97" spans="1:8" ht="23.4" x14ac:dyDescent="0.3">
      <c r="A97" s="42">
        <v>96</v>
      </c>
      <c r="C97" s="76" t="str">
        <f>VLOOKUP($A97,Final_manabou_kanji_select[[Sr no.]:[Title]],3,0)</f>
        <v>Seafood (Lunch, Dinner)</v>
      </c>
      <c r="D97" s="77" t="str">
        <f>VLOOKUP($A97,Final_manabou_kanji_select[],MATCH(D$1,Final_manabou_kanji_select[#Headers],0),0)</f>
        <v/>
      </c>
      <c r="E97" s="78" t="str">
        <f>VLOOKUP($A97,Final_manabou_kanji_select[],MATCH(E$1,Final_manabou_kanji_select[#Headers],0),0)</f>
        <v>ပုစွန်ဟင်း</v>
      </c>
      <c r="F97" s="79" t="str">
        <f>VLOOKUP($A97,Final_manabou_kanji_select[],MATCH(F$1,Final_manabou_kanji_select[#Headers],0),0)</f>
        <v/>
      </c>
      <c r="G97" s="81" t="str">
        <f>IFERROR(VLOOKUP($A97,Final_manabou_kanji_select[],7,0)&amp;", "&amp;VLOOKUP($A97,Final_manabou_kanji_select[],8,0),"")</f>
        <v/>
      </c>
      <c r="H97" s="43"/>
    </row>
    <row r="98" spans="1:8" ht="23.4" x14ac:dyDescent="0.3">
      <c r="A98" s="42">
        <v>97</v>
      </c>
      <c r="C98" s="76" t="str">
        <f>VLOOKUP($A98,Final_manabou_kanji_select[[Sr no.]:[Title]],3,0)</f>
        <v>Seafood (Lunch, Dinner)</v>
      </c>
      <c r="D98" s="77" t="str">
        <f>VLOOKUP($A98,Final_manabou_kanji_select[],MATCH(D$1,Final_manabou_kanji_select[#Headers],0),0)</f>
        <v/>
      </c>
      <c r="E98" s="78" t="str">
        <f>VLOOKUP($A98,Final_manabou_kanji_select[],MATCH(E$1,Final_manabou_kanji_select[#Headers],0),0)</f>
        <v>ကဏန်းပေါင်း</v>
      </c>
      <c r="F98" s="79" t="str">
        <f>VLOOKUP($A98,Final_manabou_kanji_select[],MATCH(F$1,Final_manabou_kanji_select[#Headers],0),0)</f>
        <v/>
      </c>
      <c r="G98" s="81" t="str">
        <f>IFERROR(VLOOKUP($A98,Final_manabou_kanji_select[],7,0)&amp;", "&amp;VLOOKUP($A98,Final_manabou_kanji_select[],8,0),"")</f>
        <v/>
      </c>
      <c r="H98" s="43"/>
    </row>
    <row r="99" spans="1:8" ht="23.4" x14ac:dyDescent="0.3">
      <c r="A99" s="42">
        <v>98</v>
      </c>
      <c r="C99" s="76" t="str">
        <f>VLOOKUP($A99,Final_manabou_kanji_select[[Sr no.]:[Title]],3,0)</f>
        <v>Seafood (Lunch, Dinner)</v>
      </c>
      <c r="D99" s="77" t="str">
        <f>VLOOKUP($A99,Final_manabou_kanji_select[],MATCH(D$1,Final_manabou_kanji_select[#Headers],0),0)</f>
        <v/>
      </c>
      <c r="E99" s="78" t="str">
        <f>VLOOKUP($A99,Final_manabou_kanji_select[],MATCH(E$1,Final_manabou_kanji_select[#Headers],0),0)</f>
        <v>ပုစွန်တုပ်ဟင်း</v>
      </c>
      <c r="F99" s="79" t="str">
        <f>VLOOKUP($A99,Final_manabou_kanji_select[],MATCH(F$1,Final_manabou_kanji_select[#Headers],0),0)</f>
        <v/>
      </c>
      <c r="G99" s="81" t="str">
        <f>IFERROR(VLOOKUP($A99,Final_manabou_kanji_select[],7,0)&amp;", "&amp;VLOOKUP($A99,Final_manabou_kanji_select[],8,0),"")</f>
        <v/>
      </c>
      <c r="H99" s="43"/>
    </row>
    <row r="100" spans="1:8" ht="23.4" x14ac:dyDescent="0.3">
      <c r="A100" s="42">
        <v>99</v>
      </c>
      <c r="C100" s="76" t="str">
        <f>VLOOKUP($A100,Final_manabou_kanji_select[[Sr no.]:[Title]],3,0)</f>
        <v>Seafood (Lunch, Dinner)</v>
      </c>
      <c r="D100" s="77" t="str">
        <f>VLOOKUP($A100,Final_manabou_kanji_select[],MATCH(D$1,Final_manabou_kanji_select[#Headers],0),0)</f>
        <v/>
      </c>
      <c r="E100" s="78" t="str">
        <f>VLOOKUP($A100,Final_manabou_kanji_select[],MATCH(E$1,Final_manabou_kanji_select[#Headers],0),0)</f>
        <v>ပြည်ကြီးငါးကြော်</v>
      </c>
      <c r="F100" s="79" t="str">
        <f>VLOOKUP($A100,Final_manabou_kanji_select[],MATCH(F$1,Final_manabou_kanji_select[#Headers],0),0)</f>
        <v/>
      </c>
      <c r="G100" s="81" t="str">
        <f>IFERROR(VLOOKUP($A100,Final_manabou_kanji_select[],7,0)&amp;", "&amp;VLOOKUP($A100,Final_manabou_kanji_select[],8,0),"")</f>
        <v/>
      </c>
      <c r="H100" s="43"/>
    </row>
    <row r="101" spans="1:8" ht="23.4" x14ac:dyDescent="0.3">
      <c r="A101" s="42">
        <v>100</v>
      </c>
      <c r="C101" s="76" t="str">
        <f>VLOOKUP($A101,Final_manabou_kanji_select[[Sr no.]:[Title]],3,0)</f>
        <v>Sauce and Side Dishes</v>
      </c>
      <c r="D101" s="77" t="str">
        <f>VLOOKUP($A101,Final_manabou_kanji_select[],MATCH(D$1,Final_manabou_kanji_select[#Headers],0),0)</f>
        <v/>
      </c>
      <c r="E101" s="78" t="str">
        <f>VLOOKUP($A101,Final_manabou_kanji_select[],MATCH(E$1,Final_manabou_kanji_select[#Headers],0),0)</f>
        <v>ငါးပိကြော်</v>
      </c>
      <c r="F101" s="79" t="str">
        <f>VLOOKUP($A101,Final_manabou_kanji_select[],MATCH(F$1,Final_manabou_kanji_select[#Headers],0),0)</f>
        <v/>
      </c>
      <c r="G101" s="81" t="str">
        <f>IFERROR(VLOOKUP($A101,Final_manabou_kanji_select[],7,0)&amp;", "&amp;VLOOKUP($A101,Final_manabou_kanji_select[],8,0),"")</f>
        <v/>
      </c>
      <c r="H101" s="43"/>
    </row>
    <row r="102" spans="1:8" ht="23.4" x14ac:dyDescent="0.3">
      <c r="A102" s="42">
        <v>101</v>
      </c>
      <c r="C102" s="76" t="str">
        <f>VLOOKUP($A102,Final_manabou_kanji_select[[Sr no.]:[Title]],3,0)</f>
        <v>Sauce and Side Dishes</v>
      </c>
      <c r="D102" s="77" t="str">
        <f>VLOOKUP($A102,Final_manabou_kanji_select[],MATCH(D$1,Final_manabou_kanji_select[#Headers],0),0)</f>
        <v/>
      </c>
      <c r="E102" s="78" t="str">
        <f>VLOOKUP($A102,Final_manabou_kanji_select[],MATCH(E$1,Final_manabou_kanji_select[#Headers],0),0)</f>
        <v>ငါးပိရည်</v>
      </c>
      <c r="F102" s="79" t="str">
        <f>VLOOKUP($A102,Final_manabou_kanji_select[],MATCH(F$1,Final_manabou_kanji_select[#Headers],0),0)</f>
        <v/>
      </c>
      <c r="G102" s="81" t="str">
        <f>IFERROR(VLOOKUP($A102,Final_manabou_kanji_select[],7,0)&amp;", "&amp;VLOOKUP($A102,Final_manabou_kanji_select[],8,0),"")</f>
        <v/>
      </c>
      <c r="H102" s="43"/>
    </row>
    <row r="103" spans="1:8" ht="23.4" x14ac:dyDescent="0.3">
      <c r="A103" s="42">
        <v>102</v>
      </c>
      <c r="C103" s="76" t="str">
        <f>VLOOKUP($A103,Final_manabou_kanji_select[[Sr no.]:[Title]],3,0)</f>
        <v>Sauce and Side Dishes</v>
      </c>
      <c r="D103" s="77" t="str">
        <f>VLOOKUP($A103,Final_manabou_kanji_select[],MATCH(D$1,Final_manabou_kanji_select[#Headers],0),0)</f>
        <v/>
      </c>
      <c r="E103" s="78" t="str">
        <f>VLOOKUP($A103,Final_manabou_kanji_select[],MATCH(E$1,Final_manabou_kanji_select[#Headers],0),0)</f>
        <v>ငါးပိထောင်း</v>
      </c>
      <c r="F103" s="79" t="str">
        <f>VLOOKUP($A103,Final_manabou_kanji_select[],MATCH(F$1,Final_manabou_kanji_select[#Headers],0),0)</f>
        <v/>
      </c>
      <c r="G103" s="81" t="str">
        <f>IFERROR(VLOOKUP($A103,Final_manabou_kanji_select[],7,0)&amp;", "&amp;VLOOKUP($A103,Final_manabou_kanji_select[],8,0),"")</f>
        <v/>
      </c>
      <c r="H103" s="43"/>
    </row>
    <row r="104" spans="1:8" ht="23.4" x14ac:dyDescent="0.3">
      <c r="A104" s="42">
        <v>103</v>
      </c>
      <c r="C104" s="76" t="str">
        <f>VLOOKUP($A104,Final_manabou_kanji_select[[Sr no.]:[Title]],3,0)</f>
        <v>Sauce and Side Dishes</v>
      </c>
      <c r="D104" s="77" t="str">
        <f>VLOOKUP($A104,Final_manabou_kanji_select[],MATCH(D$1,Final_manabou_kanji_select[#Headers],0),0)</f>
        <v/>
      </c>
      <c r="E104" s="78" t="str">
        <f>VLOOKUP($A104,Final_manabou_kanji_select[],MATCH(E$1,Final_manabou_kanji_select[#Headers],0),0)</f>
        <v>ပဲပုပ်</v>
      </c>
      <c r="F104" s="79" t="str">
        <f>VLOOKUP($A104,Final_manabou_kanji_select[],MATCH(F$1,Final_manabou_kanji_select[#Headers],0),0)</f>
        <v/>
      </c>
      <c r="G104" s="81" t="str">
        <f>IFERROR(VLOOKUP($A104,Final_manabou_kanji_select[],7,0)&amp;", "&amp;VLOOKUP($A104,Final_manabou_kanji_select[],8,0),"")</f>
        <v/>
      </c>
      <c r="H104" s="43"/>
    </row>
    <row r="105" spans="1:8" ht="23.4" x14ac:dyDescent="0.3">
      <c r="A105" s="42">
        <v>104</v>
      </c>
      <c r="C105" s="76" t="str">
        <f>VLOOKUP($A105,Final_manabou_kanji_select[[Sr no.]:[Title]],3,0)</f>
        <v>Sauce and Side Dishes</v>
      </c>
      <c r="D105" s="77" t="str">
        <f>VLOOKUP($A105,Final_manabou_kanji_select[],MATCH(D$1,Final_manabou_kanji_select[#Headers],0),0)</f>
        <v/>
      </c>
      <c r="E105" s="78" t="str">
        <f>VLOOKUP($A105,Final_manabou_kanji_select[],MATCH(E$1,Final_manabou_kanji_select[#Headers],0),0)</f>
        <v>အချဉ်ရည်</v>
      </c>
      <c r="F105" s="79" t="str">
        <f>VLOOKUP($A105,Final_manabou_kanji_select[],MATCH(F$1,Final_manabou_kanji_select[#Headers],0),0)</f>
        <v/>
      </c>
      <c r="G105" s="81" t="str">
        <f>IFERROR(VLOOKUP($A105,Final_manabou_kanji_select[],7,0)&amp;", "&amp;VLOOKUP($A105,Final_manabou_kanji_select[],8,0),"")</f>
        <v/>
      </c>
      <c r="H105" s="43"/>
    </row>
    <row r="106" spans="1:8" ht="23.4" x14ac:dyDescent="0.3">
      <c r="A106" s="42">
        <v>105</v>
      </c>
      <c r="C106" s="76" t="str">
        <f>VLOOKUP($A106,Final_manabou_kanji_select[[Sr no.]:[Title]],3,0)</f>
        <v>Vegetables (Lunch, Dinner)</v>
      </c>
      <c r="D106" s="77" t="str">
        <f>VLOOKUP($A106,Final_manabou_kanji_select[],MATCH(D$1,Final_manabou_kanji_select[#Headers],0),0)</f>
        <v/>
      </c>
      <c r="E106" s="78" t="str">
        <f>VLOOKUP($A106,Final_manabou_kanji_select[],MATCH(E$1,Final_manabou_kanji_select[#Headers],0),0)</f>
        <v>အစိမ်းကြော်</v>
      </c>
      <c r="F106" s="79" t="str">
        <f>VLOOKUP($A106,Final_manabou_kanji_select[],MATCH(F$1,Final_manabou_kanji_select[#Headers],0),0)</f>
        <v/>
      </c>
      <c r="G106" s="81" t="str">
        <f>IFERROR(VLOOKUP($A106,Final_manabou_kanji_select[],7,0)&amp;", "&amp;VLOOKUP($A106,Final_manabou_kanji_select[],8,0),"")</f>
        <v/>
      </c>
      <c r="H106" s="43"/>
    </row>
    <row r="107" spans="1:8" ht="23.4" x14ac:dyDescent="0.3">
      <c r="A107" s="42">
        <v>106</v>
      </c>
      <c r="C107" s="76" t="str">
        <f>VLOOKUP($A107,Final_manabou_kanji_select[[Sr no.]:[Title]],3,0)</f>
        <v>Vegetables (Lunch, Dinner)</v>
      </c>
      <c r="D107" s="77" t="str">
        <f>VLOOKUP($A107,Final_manabou_kanji_select[],MATCH(D$1,Final_manabou_kanji_select[#Headers],0),0)</f>
        <v/>
      </c>
      <c r="E107" s="78" t="str">
        <f>VLOOKUP($A107,Final_manabou_kanji_select[],MATCH(E$1,Final_manabou_kanji_select[#Headers],0),0)</f>
        <v>ကန်စွန်းရွက်ကြော်</v>
      </c>
      <c r="F107" s="79" t="str">
        <f>VLOOKUP($A107,Final_manabou_kanji_select[],MATCH(F$1,Final_manabou_kanji_select[#Headers],0),0)</f>
        <v/>
      </c>
      <c r="G107" s="81" t="str">
        <f>IFERROR(VLOOKUP($A107,Final_manabou_kanji_select[],7,0)&amp;", "&amp;VLOOKUP($A107,Final_manabou_kanji_select[],8,0),"")</f>
        <v/>
      </c>
      <c r="H107" s="43"/>
    </row>
    <row r="108" spans="1:8" ht="23.4" x14ac:dyDescent="0.3">
      <c r="A108" s="42">
        <v>107</v>
      </c>
      <c r="C108" s="76" t="str">
        <f>VLOOKUP($A108,Final_manabou_kanji_select[[Sr no.]:[Title]],3,0)</f>
        <v>Vegetables (Lunch, Dinner)</v>
      </c>
      <c r="D108" s="77" t="str">
        <f>VLOOKUP($A108,Final_manabou_kanji_select[],MATCH(D$1,Final_manabou_kanji_select[#Headers],0),0)</f>
        <v/>
      </c>
      <c r="E108" s="78" t="str">
        <f>VLOOKUP($A108,Final_manabou_kanji_select[],MATCH(E$1,Final_manabou_kanji_select[#Headers],0),0)</f>
        <v>မှိုကန်စွန်းကြော်</v>
      </c>
      <c r="F108" s="79" t="str">
        <f>VLOOKUP($A108,Final_manabou_kanji_select[],MATCH(F$1,Final_manabou_kanji_select[#Headers],0),0)</f>
        <v/>
      </c>
      <c r="G108" s="81" t="str">
        <f>IFERROR(VLOOKUP($A108,Final_manabou_kanji_select[],7,0)&amp;", "&amp;VLOOKUP($A108,Final_manabou_kanji_select[],8,0),"")</f>
        <v/>
      </c>
      <c r="H108" s="43"/>
    </row>
    <row r="109" spans="1:8" ht="23.4" x14ac:dyDescent="0.3">
      <c r="A109" s="42">
        <v>108</v>
      </c>
      <c r="C109" s="76" t="str">
        <f>VLOOKUP($A109,Final_manabou_kanji_select[[Sr no.]:[Title]],3,0)</f>
        <v>Vegetables (Lunch, Dinner)</v>
      </c>
      <c r="D109" s="77" t="str">
        <f>VLOOKUP($A109,Final_manabou_kanji_select[],MATCH(D$1,Final_manabou_kanji_select[#Headers],0),0)</f>
        <v/>
      </c>
      <c r="E109" s="78" t="str">
        <f>VLOOKUP($A109,Final_manabou_kanji_select[],MATCH(E$1,Final_manabou_kanji_select[#Headers],0),0)</f>
        <v>ချဉ်ပေါင်ကြော်</v>
      </c>
      <c r="F109" s="79" t="str">
        <f>VLOOKUP($A109,Final_manabou_kanji_select[],MATCH(F$1,Final_manabou_kanji_select[#Headers],0),0)</f>
        <v/>
      </c>
      <c r="G109" s="81" t="str">
        <f>IFERROR(VLOOKUP($A109,Final_manabou_kanji_select[],7,0)&amp;", "&amp;VLOOKUP($A109,Final_manabou_kanji_select[],8,0),"")</f>
        <v>, Fried Roselle</v>
      </c>
      <c r="H109" s="43"/>
    </row>
    <row r="110" spans="1:8" ht="23.4" x14ac:dyDescent="0.3">
      <c r="A110" s="42">
        <v>109</v>
      </c>
      <c r="C110" s="76" t="str">
        <f>VLOOKUP($A110,Final_manabou_kanji_select[[Sr no.]:[Title]],3,0)</f>
        <v>Vegetables (Lunch, Dinner)</v>
      </c>
      <c r="D110" s="77" t="str">
        <f>VLOOKUP($A110,Final_manabou_kanji_select[],MATCH(D$1,Final_manabou_kanji_select[#Headers],0),0)</f>
        <v/>
      </c>
      <c r="E110" s="78" t="str">
        <f>VLOOKUP($A110,Final_manabou_kanji_select[],MATCH(E$1,Final_manabou_kanji_select[#Headers],0),0)</f>
        <v>ကိုက်လန်ကြော်</v>
      </c>
      <c r="F110" s="79" t="str">
        <f>VLOOKUP($A110,Final_manabou_kanji_select[],MATCH(F$1,Final_manabou_kanji_select[#Headers],0),0)</f>
        <v/>
      </c>
      <c r="G110" s="81" t="str">
        <f>IFERROR(VLOOKUP($A110,Final_manabou_kanji_select[],7,0)&amp;", "&amp;VLOOKUP($A110,Final_manabou_kanji_select[],8,0),"")</f>
        <v/>
      </c>
      <c r="H110" s="43"/>
    </row>
    <row r="111" spans="1:8" ht="23.4" x14ac:dyDescent="0.3">
      <c r="A111" s="42">
        <v>110</v>
      </c>
      <c r="C111" s="76" t="str">
        <f>VLOOKUP($A111,Final_manabou_kanji_select[[Sr no.]:[Title]],3,0)</f>
        <v>Vegetables (Lunch, Dinner)</v>
      </c>
      <c r="D111" s="77" t="str">
        <f>VLOOKUP($A111,Final_manabou_kanji_select[],MATCH(D$1,Final_manabou_kanji_select[#Headers],0),0)</f>
        <v/>
      </c>
      <c r="E111" s="78" t="str">
        <f>VLOOKUP($A111,Final_manabou_kanji_select[],MATCH(E$1,Final_manabou_kanji_select[#Headers],0),0)</f>
        <v>ပဲပင်ပေါက်ပဲပြားကြော်</v>
      </c>
      <c r="F111" s="79" t="str">
        <f>VLOOKUP($A111,Final_manabou_kanji_select[],MATCH(F$1,Final_manabou_kanji_select[#Headers],0),0)</f>
        <v/>
      </c>
      <c r="G111" s="81" t="str">
        <f>IFERROR(VLOOKUP($A111,Final_manabou_kanji_select[],7,0)&amp;", "&amp;VLOOKUP($A111,Final_manabou_kanji_select[],8,0),"")</f>
        <v/>
      </c>
      <c r="H111" s="43"/>
    </row>
    <row r="112" spans="1:8" ht="23.4" x14ac:dyDescent="0.3">
      <c r="A112" s="42">
        <v>111</v>
      </c>
      <c r="C112" s="76" t="str">
        <f>VLOOKUP($A112,Final_manabou_kanji_select[[Sr no.]:[Title]],3,0)</f>
        <v>Vegetables (Lunch, Dinner)</v>
      </c>
      <c r="D112" s="77" t="str">
        <f>VLOOKUP($A112,Final_manabou_kanji_select[],MATCH(D$1,Final_manabou_kanji_select[#Headers],0),0)</f>
        <v/>
      </c>
      <c r="E112" s="78" t="str">
        <f>VLOOKUP($A112,Final_manabou_kanji_select[],MATCH(E$1,Final_manabou_kanji_select[#Headers],0),0)</f>
        <v>မျှစ်ကြော်</v>
      </c>
      <c r="F112" s="79" t="str">
        <f>VLOOKUP($A112,Final_manabou_kanji_select[],MATCH(F$1,Final_manabou_kanji_select[#Headers],0),0)</f>
        <v/>
      </c>
      <c r="G112" s="81" t="str">
        <f>IFERROR(VLOOKUP($A112,Final_manabou_kanji_select[],7,0)&amp;", "&amp;VLOOKUP($A112,Final_manabou_kanji_select[],8,0),"")</f>
        <v>, Fried Bamboo Shoots</v>
      </c>
      <c r="H112" s="43"/>
    </row>
    <row r="113" spans="1:8" ht="23.4" x14ac:dyDescent="0.3">
      <c r="A113" s="42">
        <v>112</v>
      </c>
      <c r="C113" s="76" t="str">
        <f>VLOOKUP($A113,Final_manabou_kanji_select[[Sr no.]:[Title]],3,0)</f>
        <v>Vegetables (Lunch, Dinner)</v>
      </c>
      <c r="D113" s="77" t="str">
        <f>VLOOKUP($A113,Final_manabou_kanji_select[],MATCH(D$1,Final_manabou_kanji_select[#Headers],0),0)</f>
        <v/>
      </c>
      <c r="E113" s="78" t="str">
        <f>VLOOKUP($A113,Final_manabou_kanji_select[],MATCH(E$1,Final_manabou_kanji_select[#Headers],0),0)</f>
        <v>ကညွတ်ကြော်</v>
      </c>
      <c r="F113" s="79" t="str">
        <f>VLOOKUP($A113,Final_manabou_kanji_select[],MATCH(F$1,Final_manabou_kanji_select[#Headers],0),0)</f>
        <v/>
      </c>
      <c r="G113" s="81" t="str">
        <f>IFERROR(VLOOKUP($A113,Final_manabou_kanji_select[],7,0)&amp;", "&amp;VLOOKUP($A113,Final_manabou_kanji_select[],8,0),"")</f>
        <v/>
      </c>
      <c r="H113" s="43"/>
    </row>
    <row r="114" spans="1:8" ht="23.4" x14ac:dyDescent="0.3">
      <c r="A114" s="42">
        <v>113</v>
      </c>
      <c r="C114" s="76" t="str">
        <f>VLOOKUP($A114,Final_manabou_kanji_select[[Sr no.]:[Title]],3,0)</f>
        <v>Soup (Lunch, Dinner)</v>
      </c>
      <c r="D114" s="77" t="str">
        <f>VLOOKUP($A114,Final_manabou_kanji_select[],MATCH(D$1,Final_manabou_kanji_select[#Headers],0),0)</f>
        <v/>
      </c>
      <c r="E114" s="78" t="str">
        <f>VLOOKUP($A114,Final_manabou_kanji_select[],MATCH(E$1,Final_manabou_kanji_select[#Headers],0),0)</f>
        <v>ကြာဆံဟင်းခါး</v>
      </c>
      <c r="F114" s="79" t="str">
        <f>VLOOKUP($A114,Final_manabou_kanji_select[],MATCH(F$1,Final_manabou_kanji_select[#Headers],0),0)</f>
        <v/>
      </c>
      <c r="G114" s="81" t="str">
        <f>IFERROR(VLOOKUP($A114,Final_manabou_kanji_select[],7,0)&amp;", "&amp;VLOOKUP($A114,Final_manabou_kanji_select[],8,0),"")</f>
        <v/>
      </c>
      <c r="H114" s="43"/>
    </row>
    <row r="115" spans="1:8" ht="23.4" x14ac:dyDescent="0.3">
      <c r="A115" s="42">
        <v>114</v>
      </c>
      <c r="C115" s="76" t="str">
        <f>VLOOKUP($A115,Final_manabou_kanji_select[[Sr no.]:[Title]],3,0)</f>
        <v>Soup (Lunch, Dinner)</v>
      </c>
      <c r="D115" s="77" t="str">
        <f>VLOOKUP($A115,Final_manabou_kanji_select[],MATCH(D$1,Final_manabou_kanji_select[#Headers],0),0)</f>
        <v/>
      </c>
      <c r="E115" s="78" t="str">
        <f>VLOOKUP($A115,Final_manabou_kanji_select[],MATCH(E$1,Final_manabou_kanji_select[#Headers],0),0)</f>
        <v>ကြက်သားစွပ်ပြုတ်</v>
      </c>
      <c r="F115" s="79" t="str">
        <f>VLOOKUP($A115,Final_manabou_kanji_select[],MATCH(F$1,Final_manabou_kanji_select[#Headers],0),0)</f>
        <v/>
      </c>
      <c r="G115" s="81" t="str">
        <f>IFERROR(VLOOKUP($A115,Final_manabou_kanji_select[],7,0)&amp;", "&amp;VLOOKUP($A115,Final_manabou_kanji_select[],8,0),"")</f>
        <v/>
      </c>
      <c r="H115" s="43"/>
    </row>
    <row r="116" spans="1:8" ht="23.4" x14ac:dyDescent="0.3">
      <c r="A116" s="42">
        <v>115</v>
      </c>
      <c r="C116" s="76" t="str">
        <f>VLOOKUP($A116,Final_manabou_kanji_select[[Sr no.]:[Title]],3,0)</f>
        <v>Soup (Lunch, Dinner)</v>
      </c>
      <c r="D116" s="77" t="str">
        <f>VLOOKUP($A116,Final_manabou_kanji_select[],MATCH(D$1,Final_manabou_kanji_select[#Headers],0),0)</f>
        <v/>
      </c>
      <c r="E116" s="78" t="str">
        <f>VLOOKUP($A116,Final_manabou_kanji_select[],MATCH(E$1,Final_manabou_kanji_select[#Headers],0),0)</f>
        <v>ယိုးဒယား၁၂မျိုးဟင်းချို</v>
      </c>
      <c r="F116" s="79" t="str">
        <f>VLOOKUP($A116,Final_manabou_kanji_select[],MATCH(F$1,Final_manabou_kanji_select[#Headers],0),0)</f>
        <v/>
      </c>
      <c r="G116" s="81" t="str">
        <f>IFERROR(VLOOKUP($A116,Final_manabou_kanji_select[],7,0)&amp;", "&amp;VLOOKUP($A116,Final_manabou_kanji_select[],8,0),"")</f>
        <v/>
      </c>
      <c r="H116" s="43"/>
    </row>
    <row r="117" spans="1:8" ht="23.4" x14ac:dyDescent="0.3">
      <c r="A117" s="42">
        <v>116</v>
      </c>
      <c r="C117" s="76" t="str">
        <f>VLOOKUP($A117,Final_manabou_kanji_select[[Sr no.]:[Title]],3,0)</f>
        <v>Soup (Lunch, Dinner)</v>
      </c>
      <c r="D117" s="77" t="str">
        <f>VLOOKUP($A117,Final_manabou_kanji_select[],MATCH(D$1,Final_manabou_kanji_select[#Headers],0),0)</f>
        <v/>
      </c>
      <c r="E117" s="78" t="str">
        <f>VLOOKUP($A117,Final_manabou_kanji_select[],MATCH(E$1,Final_manabou_kanji_select[#Headers],0),0)</f>
        <v>ချဉ်ရည်ဟင်း</v>
      </c>
      <c r="F117" s="79" t="str">
        <f>VLOOKUP($A117,Final_manabou_kanji_select[],MATCH(F$1,Final_manabou_kanji_select[#Headers],0),0)</f>
        <v/>
      </c>
      <c r="G117" s="81" t="str">
        <f>IFERROR(VLOOKUP($A117,Final_manabou_kanji_select[],7,0)&amp;", "&amp;VLOOKUP($A117,Final_manabou_kanji_select[],8,0),"")</f>
        <v>, Sour Soup</v>
      </c>
      <c r="H117" s="43"/>
    </row>
    <row r="118" spans="1:8" ht="23.4" x14ac:dyDescent="0.3">
      <c r="A118" s="42">
        <v>117</v>
      </c>
      <c r="C118" s="76" t="str">
        <f>VLOOKUP($A118,Final_manabou_kanji_select[[Sr no.]:[Title]],3,0)</f>
        <v>Soup (Lunch, Dinner)</v>
      </c>
      <c r="D118" s="77" t="str">
        <f>VLOOKUP($A118,Final_manabou_kanji_select[],MATCH(D$1,Final_manabou_kanji_select[#Headers],0),0)</f>
        <v/>
      </c>
      <c r="E118" s="78" t="str">
        <f>VLOOKUP($A118,Final_manabou_kanji_select[],MATCH(E$1,Final_manabou_kanji_select[#Headers],0),0)</f>
        <v>ပဲနီလေးဟင်းချို</v>
      </c>
      <c r="F118" s="79" t="str">
        <f>VLOOKUP($A118,Final_manabou_kanji_select[],MATCH(F$1,Final_manabou_kanji_select[#Headers],0),0)</f>
        <v/>
      </c>
      <c r="G118" s="81" t="str">
        <f>IFERROR(VLOOKUP($A118,Final_manabou_kanji_select[],7,0)&amp;", "&amp;VLOOKUP($A118,Final_manabou_kanji_select[],8,0),"")</f>
        <v/>
      </c>
      <c r="H118" s="43"/>
    </row>
    <row r="119" spans="1:8" ht="23.4" x14ac:dyDescent="0.3">
      <c r="A119" s="42">
        <v>118</v>
      </c>
      <c r="C119" s="76" t="str">
        <f>VLOOKUP($A119,Final_manabou_kanji_select[[Sr no.]:[Title]],3,0)</f>
        <v>Soup (Lunch, Dinner)</v>
      </c>
      <c r="D119" s="77" t="str">
        <f>VLOOKUP($A119,Final_manabou_kanji_select[],MATCH(D$1,Final_manabou_kanji_select[#Headers],0),0)</f>
        <v/>
      </c>
      <c r="E119" s="78" t="str">
        <f>VLOOKUP($A119,Final_manabou_kanji_select[],MATCH(E$1,Final_manabou_kanji_select[#Headers],0),0)</f>
        <v>ကုလားပဲဟင်း</v>
      </c>
      <c r="F119" s="79" t="str">
        <f>VLOOKUP($A119,Final_manabou_kanji_select[],MATCH(F$1,Final_manabou_kanji_select[#Headers],0),0)</f>
        <v/>
      </c>
      <c r="G119" s="81" t="str">
        <f>IFERROR(VLOOKUP($A119,Final_manabou_kanji_select[],7,0)&amp;", "&amp;VLOOKUP($A119,Final_manabou_kanji_select[],8,0),"")</f>
        <v/>
      </c>
      <c r="H119" s="43"/>
    </row>
    <row r="120" spans="1:8" ht="23.4" x14ac:dyDescent="0.3">
      <c r="A120" s="42">
        <v>119</v>
      </c>
      <c r="C120" s="76" t="str">
        <f>VLOOKUP($A120,Final_manabou_kanji_select[[Sr no.]:[Title]],3,0)</f>
        <v>Dessert &amp; Sweets</v>
      </c>
      <c r="D120" s="77" t="str">
        <f>VLOOKUP($A120,Final_manabou_kanji_select[],MATCH(D$1,Final_manabou_kanji_select[#Headers],0),0)</f>
        <v/>
      </c>
      <c r="E120" s="78" t="str">
        <f>VLOOKUP($A120,Final_manabou_kanji_select[],MATCH(E$1,Final_manabou_kanji_select[#Headers],0),0)</f>
        <v>ပူတင်း</v>
      </c>
      <c r="F120" s="79" t="str">
        <f>VLOOKUP($A120,Final_manabou_kanji_select[],MATCH(F$1,Final_manabou_kanji_select[#Headers],0),0)</f>
        <v/>
      </c>
      <c r="G120" s="81" t="str">
        <f>IFERROR(VLOOKUP($A120,Final_manabou_kanji_select[],7,0)&amp;", "&amp;VLOOKUP($A120,Final_manabou_kanji_select[],8,0),"")</f>
        <v/>
      </c>
      <c r="H120" s="43"/>
    </row>
    <row r="121" spans="1:8" ht="23.4" x14ac:dyDescent="0.3">
      <c r="A121" s="42">
        <v>120</v>
      </c>
      <c r="C121" s="76" t="str">
        <f>VLOOKUP($A121,Final_manabou_kanji_select[[Sr no.]:[Title]],3,0)</f>
        <v>Dessert &amp; Sweets</v>
      </c>
      <c r="D121" s="77" t="str">
        <f>VLOOKUP($A121,Final_manabou_kanji_select[],MATCH(D$1,Final_manabou_kanji_select[#Headers],0),0)</f>
        <v/>
      </c>
      <c r="E121" s="78" t="str">
        <f>VLOOKUP($A121,Final_manabou_kanji_select[],MATCH(E$1,Final_manabou_kanji_select[#Headers],0),0)</f>
        <v>မုန့်လုံးရေပေါ်</v>
      </c>
      <c r="F121" s="79" t="str">
        <f>VLOOKUP($A121,Final_manabou_kanji_select[],MATCH(F$1,Final_manabou_kanji_select[#Headers],0),0)</f>
        <v/>
      </c>
      <c r="G121" s="81" t="str">
        <f>IFERROR(VLOOKUP($A121,Final_manabou_kanji_select[],7,0)&amp;", "&amp;VLOOKUP($A121,Final_manabou_kanji_select[],8,0),"")</f>
        <v/>
      </c>
      <c r="H121" s="43"/>
    </row>
    <row r="122" spans="1:8" ht="23.4" x14ac:dyDescent="0.3">
      <c r="A122" s="42">
        <v>121</v>
      </c>
      <c r="C122" s="76" t="str">
        <f>VLOOKUP($A122,Final_manabou_kanji_select[[Sr no.]:[Title]],3,0)</f>
        <v>Dessert &amp; Sweets</v>
      </c>
      <c r="D122" s="77" t="str">
        <f>VLOOKUP($A122,Final_manabou_kanji_select[],MATCH(D$1,Final_manabou_kanji_select[#Headers],0),0)</f>
        <v/>
      </c>
      <c r="E122" s="78" t="str">
        <f>VLOOKUP($A122,Final_manabou_kanji_select[],MATCH(E$1,Final_manabou_kanji_select[#Headers],0),0)</f>
        <v>မုန့်လက်ဆောင်း</v>
      </c>
      <c r="F122" s="79" t="str">
        <f>VLOOKUP($A122,Final_manabou_kanji_select[],MATCH(F$1,Final_manabou_kanji_select[#Headers],0),0)</f>
        <v/>
      </c>
      <c r="G122" s="81" t="str">
        <f>IFERROR(VLOOKUP($A122,Final_manabou_kanji_select[],7,0)&amp;", "&amp;VLOOKUP($A122,Final_manabou_kanji_select[],8,0),"")</f>
        <v/>
      </c>
      <c r="H122" s="43"/>
    </row>
    <row r="123" spans="1:8" ht="23.4" x14ac:dyDescent="0.3">
      <c r="A123" s="42">
        <v>122</v>
      </c>
      <c r="C123" s="76" t="str">
        <f>VLOOKUP($A123,Final_manabou_kanji_select[[Sr no.]:[Title]],3,0)</f>
        <v>Dessert &amp; Sweets</v>
      </c>
      <c r="D123" s="77" t="str">
        <f>VLOOKUP($A123,Final_manabou_kanji_select[],MATCH(D$1,Final_manabou_kanji_select[#Headers],0),0)</f>
        <v/>
      </c>
      <c r="E123" s="78" t="str">
        <f>VLOOKUP($A123,Final_manabou_kanji_select[],MATCH(E$1,Final_manabou_kanji_select[#Headers],0),0)</f>
        <v>ဟာလဝါ</v>
      </c>
      <c r="F123" s="79" t="str">
        <f>VLOOKUP($A123,Final_manabou_kanji_select[],MATCH(F$1,Final_manabou_kanji_select[#Headers],0),0)</f>
        <v/>
      </c>
      <c r="G123" s="81" t="str">
        <f>IFERROR(VLOOKUP($A123,Final_manabou_kanji_select[],7,0)&amp;", "&amp;VLOOKUP($A123,Final_manabou_kanji_select[],8,0),"")</f>
        <v/>
      </c>
      <c r="H123" s="43"/>
    </row>
    <row r="124" spans="1:8" ht="23.4" x14ac:dyDescent="0.3">
      <c r="A124" s="42">
        <v>123</v>
      </c>
      <c r="C124" s="76" t="str">
        <f>VLOOKUP($A124,Final_manabou_kanji_select[[Sr no.]:[Title]],3,0)</f>
        <v>Dessert &amp; Sweets</v>
      </c>
      <c r="D124" s="77" t="str">
        <f>VLOOKUP($A124,Final_manabou_kanji_select[],MATCH(D$1,Final_manabou_kanji_select[#Headers],0),0)</f>
        <v/>
      </c>
      <c r="E124" s="78" t="str">
        <f>VLOOKUP($A124,Final_manabou_kanji_select[],MATCH(E$1,Final_manabou_kanji_select[#Headers],0),0)</f>
        <v>ဆနွင်းမကင်း</v>
      </c>
      <c r="F124" s="79" t="str">
        <f>VLOOKUP($A124,Final_manabou_kanji_select[],MATCH(F$1,Final_manabou_kanji_select[#Headers],0),0)</f>
        <v/>
      </c>
      <c r="G124" s="81" t="str">
        <f>IFERROR(VLOOKUP($A124,Final_manabou_kanji_select[],7,0)&amp;", "&amp;VLOOKUP($A124,Final_manabou_kanji_select[],8,0),"")</f>
        <v/>
      </c>
      <c r="H124" s="43"/>
    </row>
    <row r="125" spans="1:8" ht="23.4" x14ac:dyDescent="0.3">
      <c r="A125" s="42">
        <v>124</v>
      </c>
      <c r="C125" s="76" t="str">
        <f>VLOOKUP($A125,Final_manabou_kanji_select[[Sr no.]:[Title]],3,0)</f>
        <v>Dessert &amp; Sweets</v>
      </c>
      <c r="D125" s="77" t="str">
        <f>VLOOKUP($A125,Final_manabou_kanji_select[],MATCH(D$1,Final_manabou_kanji_select[#Headers],0),0)</f>
        <v/>
      </c>
      <c r="E125" s="78" t="str">
        <f>VLOOKUP($A125,Final_manabou_kanji_select[],MATCH(E$1,Final_manabou_kanji_select[#Headers],0),0)</f>
        <v>သာကူ</v>
      </c>
      <c r="F125" s="79" t="str">
        <f>VLOOKUP($A125,Final_manabou_kanji_select[],MATCH(F$1,Final_manabou_kanji_select[#Headers],0),0)</f>
        <v/>
      </c>
      <c r="G125" s="81" t="str">
        <f>IFERROR(VLOOKUP($A125,Final_manabou_kanji_select[],7,0)&amp;", "&amp;VLOOKUP($A125,Final_manabou_kanji_select[],8,0),"")</f>
        <v/>
      </c>
      <c r="H125" s="43"/>
    </row>
    <row r="126" spans="1:8" ht="23.4" x14ac:dyDescent="0.3">
      <c r="A126" s="42">
        <v>125</v>
      </c>
      <c r="C126" s="76" t="str">
        <f>VLOOKUP($A126,Final_manabou_kanji_select[[Sr no.]:[Title]],3,0)</f>
        <v>Dessert &amp; Sweets</v>
      </c>
      <c r="D126" s="77" t="str">
        <f>VLOOKUP($A126,Final_manabou_kanji_select[],MATCH(D$1,Final_manabou_kanji_select[#Headers],0),0)</f>
        <v/>
      </c>
      <c r="E126" s="78" t="str">
        <f>VLOOKUP($A126,Final_manabou_kanji_select[],MATCH(E$1,Final_manabou_kanji_select[#Headers],0),0)</f>
        <v>ဖါလူဒါ</v>
      </c>
      <c r="F126" s="79" t="str">
        <f>VLOOKUP($A126,Final_manabou_kanji_select[],MATCH(F$1,Final_manabou_kanji_select[#Headers],0),0)</f>
        <v/>
      </c>
      <c r="G126" s="81" t="str">
        <f>IFERROR(VLOOKUP($A126,Final_manabou_kanji_select[],7,0)&amp;", "&amp;VLOOKUP($A126,Final_manabou_kanji_select[],8,0),"")</f>
        <v>, Indian Desert with ice cream on top</v>
      </c>
    </row>
    <row r="127" spans="1:8" ht="23.4" x14ac:dyDescent="0.3">
      <c r="A127" s="42">
        <v>126</v>
      </c>
      <c r="C127" s="76" t="str">
        <f>VLOOKUP($A127,Final_manabou_kanji_select[[Sr no.]:[Title]],3,0)</f>
        <v>Dessert &amp; Sweets</v>
      </c>
      <c r="D127" s="77" t="str">
        <f>VLOOKUP($A127,Final_manabou_kanji_select[],MATCH(D$1,Final_manabou_kanji_select[#Headers],0),0)</f>
        <v/>
      </c>
      <c r="E127" s="78" t="str">
        <f>VLOOKUP($A127,Final_manabou_kanji_select[],MATCH(E$1,Final_manabou_kanji_select[#Headers],0),0)</f>
        <v>ရေခဲမုန့်</v>
      </c>
      <c r="F127" s="79" t="str">
        <f>VLOOKUP($A127,Final_manabou_kanji_select[],MATCH(F$1,Final_manabou_kanji_select[#Headers],0),0)</f>
        <v/>
      </c>
      <c r="G127" s="81" t="str">
        <f>IFERROR(VLOOKUP($A127,Final_manabou_kanji_select[],7,0)&amp;", "&amp;VLOOKUP($A127,Final_manabou_kanji_select[],8,0),"")</f>
        <v/>
      </c>
    </row>
    <row r="128" spans="1:8" ht="23.4" x14ac:dyDescent="0.3">
      <c r="A128" s="42">
        <v>127</v>
      </c>
      <c r="C128" s="76" t="str">
        <f>VLOOKUP($A128,Final_manabou_kanji_select[[Sr no.]:[Title]],3,0)</f>
        <v>Dessert &amp; Sweets</v>
      </c>
      <c r="D128" s="77" t="str">
        <f>VLOOKUP($A128,Final_manabou_kanji_select[],MATCH(D$1,Final_manabou_kanji_select[#Headers],0),0)</f>
        <v/>
      </c>
      <c r="E128" s="78" t="str">
        <f>VLOOKUP($A128,Final_manabou_kanji_select[],MATCH(E$1,Final_manabou_kanji_select[#Headers],0),0)</f>
        <v>မလိုင်လုံး</v>
      </c>
      <c r="F128" s="79" t="str">
        <f>VLOOKUP($A128,Final_manabou_kanji_select[],MATCH(F$1,Final_manabou_kanji_select[#Headers],0),0)</f>
        <v/>
      </c>
      <c r="G128" s="81" t="str">
        <f>IFERROR(VLOOKUP($A128,Final_manabou_kanji_select[],7,0)&amp;", "&amp;VLOOKUP($A128,Final_manabou_kanji_select[],8,0),"")</f>
        <v/>
      </c>
    </row>
    <row r="129" spans="1:7" ht="23.4" x14ac:dyDescent="0.3">
      <c r="A129" s="42">
        <v>128</v>
      </c>
      <c r="C129" s="76" t="str">
        <f>VLOOKUP($A129,Final_manabou_kanji_select[[Sr no.]:[Title]],3,0)</f>
        <v>Dessert &amp; Sweets</v>
      </c>
      <c r="D129" s="77" t="str">
        <f>VLOOKUP($A129,Final_manabou_kanji_select[],MATCH(D$1,Final_manabou_kanji_select[#Headers],0),0)</f>
        <v/>
      </c>
      <c r="E129" s="78" t="str">
        <f>VLOOKUP($A129,Final_manabou_kanji_select[],MATCH(E$1,Final_manabou_kanji_select[#Headers],0),0)</f>
        <v>ဆီးယို</v>
      </c>
      <c r="F129" s="79" t="str">
        <f>VLOOKUP($A129,Final_manabou_kanji_select[],MATCH(F$1,Final_manabou_kanji_select[#Headers],0),0)</f>
        <v/>
      </c>
      <c r="G129" s="81" t="str">
        <f>IFERROR(VLOOKUP($A129,Final_manabou_kanji_select[],7,0)&amp;", "&amp;VLOOKUP($A129,Final_manabou_kanji_select[],8,0),"")</f>
        <v/>
      </c>
    </row>
    <row r="130" spans="1:7" ht="23.4" x14ac:dyDescent="0.3">
      <c r="A130" s="42">
        <v>129</v>
      </c>
      <c r="C130" s="76" t="str">
        <f>VLOOKUP($A130,Final_manabou_kanji_select[[Sr no.]:[Title]],3,0)</f>
        <v>Drinks &amp; beverages</v>
      </c>
      <c r="D130" s="77" t="str">
        <f>VLOOKUP($A130,Final_manabou_kanji_select[],MATCH(D$1,Final_manabou_kanji_select[#Headers],0),0)</f>
        <v/>
      </c>
      <c r="E130" s="78" t="str">
        <f>VLOOKUP($A130,Final_manabou_kanji_select[],MATCH(E$1,Final_manabou_kanji_select[#Headers],0),0)</f>
        <v>ကော်ဖီ</v>
      </c>
      <c r="F130" s="79" t="str">
        <f>VLOOKUP($A130,Final_manabou_kanji_select[],MATCH(F$1,Final_manabou_kanji_select[#Headers],0),0)</f>
        <v/>
      </c>
      <c r="G130" s="81" t="str">
        <f>IFERROR(VLOOKUP($A130,Final_manabou_kanji_select[],7,0)&amp;", "&amp;VLOOKUP($A130,Final_manabou_kanji_select[],8,0),"")</f>
        <v/>
      </c>
    </row>
    <row r="131" spans="1:7" ht="23.4" x14ac:dyDescent="0.3">
      <c r="A131" s="42">
        <v>130</v>
      </c>
      <c r="C131" s="76" t="str">
        <f>VLOOKUP($A131,Final_manabou_kanji_select[[Sr no.]:[Title]],3,0)</f>
        <v>Drinks &amp; beverages</v>
      </c>
      <c r="D131" s="77" t="str">
        <f>VLOOKUP($A131,Final_manabou_kanji_select[],MATCH(D$1,Final_manabou_kanji_select[#Headers],0),0)</f>
        <v/>
      </c>
      <c r="E131" s="78" t="str">
        <f>VLOOKUP($A131,Final_manabou_kanji_select[],MATCH(E$1,Final_manabou_kanji_select[#Headers],0),0)</f>
        <v>လက်ဖက်ရည်ကြမ်း</v>
      </c>
      <c r="F131" s="79" t="str">
        <f>VLOOKUP($A131,Final_manabou_kanji_select[],MATCH(F$1,Final_manabou_kanji_select[#Headers],0),0)</f>
        <v/>
      </c>
      <c r="G131" s="81" t="str">
        <f>IFERROR(VLOOKUP($A131,Final_manabou_kanji_select[],7,0)&amp;", "&amp;VLOOKUP($A131,Final_manabou_kanji_select[],8,0),"")</f>
        <v/>
      </c>
    </row>
    <row r="132" spans="1:7" ht="23.4" x14ac:dyDescent="0.3">
      <c r="A132" s="42">
        <v>131</v>
      </c>
      <c r="C132" s="76" t="str">
        <f>VLOOKUP($A132,Final_manabou_kanji_select[[Sr no.]:[Title]],3,0)</f>
        <v>Drinks &amp; beverages</v>
      </c>
      <c r="D132" s="77" t="str">
        <f>VLOOKUP($A132,Final_manabou_kanji_select[],MATCH(D$1,Final_manabou_kanji_select[#Headers],0),0)</f>
        <v/>
      </c>
      <c r="E132" s="78" t="str">
        <f>VLOOKUP($A132,Final_manabou_kanji_select[],MATCH(E$1,Final_manabou_kanji_select[#Headers],0),0)</f>
        <v>လက်ဖက်ရည်</v>
      </c>
      <c r="F132" s="79" t="str">
        <f>VLOOKUP($A132,Final_manabou_kanji_select[],MATCH(F$1,Final_manabou_kanji_select[#Headers],0),0)</f>
        <v/>
      </c>
      <c r="G132" s="81" t="str">
        <f>IFERROR(VLOOKUP($A132,Final_manabou_kanji_select[],7,0)&amp;", "&amp;VLOOKUP($A132,Final_manabou_kanji_select[],8,0),"")</f>
        <v/>
      </c>
    </row>
    <row r="133" spans="1:7" ht="23.4" x14ac:dyDescent="0.3">
      <c r="A133" s="42">
        <v>132</v>
      </c>
      <c r="C133" s="76" t="str">
        <f>VLOOKUP($A133,Final_manabou_kanji_select[[Sr no.]:[Title]],3,0)</f>
        <v>Drinks &amp; beverages</v>
      </c>
      <c r="D133" s="77" t="str">
        <f>VLOOKUP($A133,Final_manabou_kanji_select[],MATCH(D$1,Final_manabou_kanji_select[#Headers],0),0)</f>
        <v/>
      </c>
      <c r="E133" s="78" t="str">
        <f>VLOOKUP($A133,Final_manabou_kanji_select[],MATCH(E$1,Final_manabou_kanji_select[#Headers],0),0)</f>
        <v>သောက်ရေသန့်</v>
      </c>
      <c r="F133" s="79" t="str">
        <f>VLOOKUP($A133,Final_manabou_kanji_select[],MATCH(F$1,Final_manabou_kanji_select[#Headers],0),0)</f>
        <v/>
      </c>
      <c r="G133" s="81" t="str">
        <f>IFERROR(VLOOKUP($A133,Final_manabou_kanji_select[],7,0)&amp;", "&amp;VLOOKUP($A133,Final_manabou_kanji_select[],8,0),"")</f>
        <v/>
      </c>
    </row>
    <row r="134" spans="1:7" ht="23.4" x14ac:dyDescent="0.3">
      <c r="A134" s="42">
        <v>133</v>
      </c>
      <c r="C134" s="76" t="str">
        <f>VLOOKUP($A134,Final_manabou_kanji_select[[Sr no.]:[Title]],3,0)</f>
        <v>Drinks &amp; beverages</v>
      </c>
      <c r="D134" s="77" t="str">
        <f>VLOOKUP($A134,Final_manabou_kanji_select[],MATCH(D$1,Final_manabou_kanji_select[#Headers],0),0)</f>
        <v/>
      </c>
      <c r="E134" s="78" t="str">
        <f>VLOOKUP($A134,Final_manabou_kanji_select[],MATCH(E$1,Final_manabou_kanji_select[#Headers],0),0)</f>
        <v>လိမ္မော်ရည်</v>
      </c>
      <c r="F134" s="79" t="str">
        <f>VLOOKUP($A134,Final_manabou_kanji_select[],MATCH(F$1,Final_manabou_kanji_select[#Headers],0),0)</f>
        <v/>
      </c>
      <c r="G134" s="81" t="str">
        <f>IFERROR(VLOOKUP($A134,Final_manabou_kanji_select[],7,0)&amp;", "&amp;VLOOKUP($A134,Final_manabou_kanji_select[],8,0),"")</f>
        <v/>
      </c>
    </row>
    <row r="135" spans="1:7" ht="23.4" x14ac:dyDescent="0.3">
      <c r="A135" s="42">
        <v>134</v>
      </c>
      <c r="C135" s="76" t="str">
        <f>VLOOKUP($A135,Final_manabou_kanji_select[[Sr no.]:[Title]],3,0)</f>
        <v>Drinks &amp; beverages</v>
      </c>
      <c r="D135" s="77" t="str">
        <f>VLOOKUP($A135,Final_manabou_kanji_select[],MATCH(D$1,Final_manabou_kanji_select[#Headers],0),0)</f>
        <v/>
      </c>
      <c r="E135" s="78" t="str">
        <f>VLOOKUP($A135,Final_manabou_kanji_select[],MATCH(E$1,Final_manabou_kanji_select[#Headers],0),0)</f>
        <v>သံပရာရည်</v>
      </c>
      <c r="F135" s="79" t="str">
        <f>VLOOKUP($A135,Final_manabou_kanji_select[],MATCH(F$1,Final_manabou_kanji_select[#Headers],0),0)</f>
        <v/>
      </c>
      <c r="G135" s="81" t="str">
        <f>IFERROR(VLOOKUP($A135,Final_manabou_kanji_select[],7,0)&amp;", "&amp;VLOOKUP($A135,Final_manabou_kanji_select[],8,0),"")</f>
        <v/>
      </c>
    </row>
    <row r="136" spans="1:7" ht="23.4" x14ac:dyDescent="0.3">
      <c r="A136" s="42">
        <v>135</v>
      </c>
      <c r="C136" s="76" t="str">
        <f>VLOOKUP($A136,Final_manabou_kanji_select[[Sr no.]:[Title]],3,0)</f>
        <v>Drinks &amp; beverages</v>
      </c>
      <c r="D136" s="77" t="str">
        <f>VLOOKUP($A136,Final_manabou_kanji_select[],MATCH(D$1,Final_manabou_kanji_select[#Headers],0),0)</f>
        <v/>
      </c>
      <c r="E136" s="78" t="str">
        <f>VLOOKUP($A136,Final_manabou_kanji_select[],MATCH(E$1,Final_manabou_kanji_select[#Headers],0),0)</f>
        <v>ရှောက်ဖျော်ရည်</v>
      </c>
      <c r="F136" s="79" t="str">
        <f>VLOOKUP($A136,Final_manabou_kanji_select[],MATCH(F$1,Final_manabou_kanji_select[#Headers],0),0)</f>
        <v/>
      </c>
      <c r="G136" s="81" t="str">
        <f>IFERROR(VLOOKUP($A136,Final_manabou_kanji_select[],7,0)&amp;", "&amp;VLOOKUP($A136,Final_manabou_kanji_select[],8,0),"")</f>
        <v/>
      </c>
    </row>
    <row r="137" spans="1:7" ht="23.4" x14ac:dyDescent="0.3">
      <c r="A137" s="42">
        <v>136</v>
      </c>
      <c r="C137" s="76" t="str">
        <f>VLOOKUP($A137,Final_manabou_kanji_select[[Sr no.]:[Title]],3,0)</f>
        <v>Drinks &amp; beverages</v>
      </c>
      <c r="D137" s="77" t="str">
        <f>VLOOKUP($A137,Final_manabou_kanji_select[],MATCH(D$1,Final_manabou_kanji_select[#Headers],0),0)</f>
        <v/>
      </c>
      <c r="E137" s="78" t="str">
        <f>VLOOKUP($A137,Final_manabou_kanji_select[],MATCH(E$1,Final_manabou_kanji_select[#Headers],0),0)</f>
        <v>ဆီးဖျော်ရည်</v>
      </c>
      <c r="F137" s="79" t="str">
        <f>VLOOKUP($A137,Final_manabou_kanji_select[],MATCH(F$1,Final_manabou_kanji_select[#Headers],0),0)</f>
        <v/>
      </c>
      <c r="G137" s="81" t="str">
        <f>IFERROR(VLOOKUP($A137,Final_manabou_kanji_select[],7,0)&amp;", "&amp;VLOOKUP($A137,Final_manabou_kanji_select[],8,0),"")</f>
        <v/>
      </c>
    </row>
    <row r="138" spans="1:7" ht="23.4" x14ac:dyDescent="0.3">
      <c r="A138" s="42">
        <v>137</v>
      </c>
      <c r="C138" s="76" t="str">
        <f>VLOOKUP($A138,Final_manabou_kanji_select[[Sr no.]:[Title]],3,0)</f>
        <v>Drinks &amp; beverages</v>
      </c>
      <c r="D138" s="77" t="str">
        <f>VLOOKUP($A138,Final_manabou_kanji_select[],MATCH(D$1,Final_manabou_kanji_select[#Headers],0),0)</f>
        <v/>
      </c>
      <c r="E138" s="78" t="str">
        <f>VLOOKUP($A138,Final_manabou_kanji_select[],MATCH(E$1,Final_manabou_kanji_select[#Headers],0),0)</f>
        <v>အုန်းရည်</v>
      </c>
      <c r="F138" s="79" t="str">
        <f>VLOOKUP($A138,Final_manabou_kanji_select[],MATCH(F$1,Final_manabou_kanji_select[#Headers],0),0)</f>
        <v/>
      </c>
      <c r="G138" s="81" t="str">
        <f>IFERROR(VLOOKUP($A138,Final_manabou_kanji_select[],7,0)&amp;", "&amp;VLOOKUP($A138,Final_manabou_kanji_select[],8,0),"")</f>
        <v/>
      </c>
    </row>
    <row r="139" spans="1:7" ht="23.4" x14ac:dyDescent="0.3">
      <c r="A139" s="42">
        <v>138</v>
      </c>
      <c r="C139" s="76" t="str">
        <f>VLOOKUP($A139,Final_manabou_kanji_select[[Sr no.]:[Title]],3,0)</f>
        <v>Drinks &amp; beverages</v>
      </c>
      <c r="D139" s="77" t="str">
        <f>VLOOKUP($A139,Final_manabou_kanji_select[],MATCH(D$1,Final_manabou_kanji_select[#Headers],0),0)</f>
        <v/>
      </c>
      <c r="E139" s="78" t="str">
        <f>VLOOKUP($A139,Final_manabou_kanji_select[],MATCH(E$1,Final_manabou_kanji_select[#Headers],0),0)</f>
        <v>ကြံရည်</v>
      </c>
      <c r="F139" s="79" t="str">
        <f>VLOOKUP($A139,Final_manabou_kanji_select[],MATCH(F$1,Final_manabou_kanji_select[#Headers],0),0)</f>
        <v/>
      </c>
      <c r="G139" s="81" t="str">
        <f>IFERROR(VLOOKUP($A139,Final_manabou_kanji_select[],7,0)&amp;", "&amp;VLOOKUP($A139,Final_manabou_kanji_select[],8,0),"")</f>
        <v/>
      </c>
    </row>
    <row r="140" spans="1:7" ht="23.4" x14ac:dyDescent="0.3">
      <c r="A140" s="42">
        <v>139</v>
      </c>
      <c r="C140" s="76" t="str">
        <f>VLOOKUP($A140,Final_manabou_kanji_select[[Sr no.]:[Title]],3,0)</f>
        <v>Drinks &amp; beverages</v>
      </c>
      <c r="D140" s="77" t="str">
        <f>VLOOKUP($A140,Final_manabou_kanji_select[],MATCH(D$1,Final_manabou_kanji_select[#Headers],0),0)</f>
        <v/>
      </c>
      <c r="E140" s="78" t="str">
        <f>VLOOKUP($A140,Final_manabou_kanji_select[],MATCH(E$1,Final_manabou_kanji_select[#Headers],0),0)</f>
        <v>ထောပတ်သီးဖျော်ရည်</v>
      </c>
      <c r="F140" s="79" t="str">
        <f>VLOOKUP($A140,Final_manabou_kanji_select[],MATCH(F$1,Final_manabou_kanji_select[#Headers],0),0)</f>
        <v/>
      </c>
      <c r="G140" s="81" t="str">
        <f>IFERROR(VLOOKUP($A140,Final_manabou_kanji_select[],7,0)&amp;", "&amp;VLOOKUP($A140,Final_manabou_kanji_select[],8,0),"")</f>
        <v/>
      </c>
    </row>
    <row r="141" spans="1:7" ht="23.4" x14ac:dyDescent="0.3">
      <c r="A141" s="42">
        <v>140</v>
      </c>
      <c r="C141" s="76" t="str">
        <f>VLOOKUP($A141,Final_manabou_kanji_select[[Sr no.]:[Title]],3,0)</f>
        <v>Drinks &amp; beverages</v>
      </c>
      <c r="D141" s="77" t="str">
        <f>VLOOKUP($A141,Final_manabou_kanji_select[],MATCH(D$1,Final_manabou_kanji_select[#Headers],0),0)</f>
        <v/>
      </c>
      <c r="E141" s="78" t="str">
        <f>VLOOKUP($A141,Final_manabou_kanji_select[],MATCH(E$1,Final_manabou_kanji_select[#Headers],0),0)</f>
        <v>နာနတ်ဖျော်ရည်</v>
      </c>
      <c r="F141" s="79" t="str">
        <f>VLOOKUP($A141,Final_manabou_kanji_select[],MATCH(F$1,Final_manabou_kanji_select[#Headers],0),0)</f>
        <v/>
      </c>
      <c r="G141" s="81" t="str">
        <f>IFERROR(VLOOKUP($A141,Final_manabou_kanji_select[],7,0)&amp;", "&amp;VLOOKUP($A141,Final_manabou_kanji_select[],8,0),"")</f>
        <v/>
      </c>
    </row>
    <row r="142" spans="1:7" ht="23.4" x14ac:dyDescent="0.3">
      <c r="A142" s="42">
        <v>141</v>
      </c>
      <c r="C142" s="76" t="str">
        <f>VLOOKUP($A142,Final_manabou_kanji_select[[Sr no.]:[Title]],3,0)</f>
        <v>Drinks &amp; beverages</v>
      </c>
      <c r="D142" s="77" t="str">
        <f>VLOOKUP($A142,Final_manabou_kanji_select[],MATCH(D$1,Final_manabou_kanji_select[#Headers],0),0)</f>
        <v/>
      </c>
      <c r="E142" s="78" t="str">
        <f>VLOOKUP($A142,Final_manabou_kanji_select[],MATCH(E$1,Final_manabou_kanji_select[#Headers],0),0)</f>
        <v>ပင်မှည့်ဖျော်ရည်</v>
      </c>
      <c r="F142" s="79" t="str">
        <f>VLOOKUP($A142,Final_manabou_kanji_select[],MATCH(F$1,Final_manabou_kanji_select[#Headers],0),0)</f>
        <v/>
      </c>
      <c r="G142" s="81" t="str">
        <f>IFERROR(VLOOKUP($A142,Final_manabou_kanji_select[],7,0)&amp;", "&amp;VLOOKUP($A142,Final_manabou_kanji_select[],8,0),"")</f>
        <v/>
      </c>
    </row>
    <row r="143" spans="1:7" ht="23.4" x14ac:dyDescent="0.3">
      <c r="A143" s="42">
        <v>142</v>
      </c>
      <c r="C143" s="76" t="str">
        <f>VLOOKUP($A143,Final_manabou_kanji_select[[Sr no.]:[Title]],3,0)</f>
        <v>Drinks &amp; beverages</v>
      </c>
      <c r="D143" s="77" t="str">
        <f>VLOOKUP($A143,Final_manabou_kanji_select[],MATCH(D$1,Final_manabou_kanji_select[#Headers],0),0)</f>
        <v/>
      </c>
      <c r="E143" s="78" t="str">
        <f>VLOOKUP($A143,Final_manabou_kanji_select[],MATCH(E$1,Final_manabou_kanji_select[#Headers],0),0)</f>
        <v>မန်ကျည်းဖျော်ရည်</v>
      </c>
      <c r="F143" s="79" t="str">
        <f>VLOOKUP($A143,Final_manabou_kanji_select[],MATCH(F$1,Final_manabou_kanji_select[#Headers],0),0)</f>
        <v/>
      </c>
      <c r="G143" s="81" t="str">
        <f>IFERROR(VLOOKUP($A143,Final_manabou_kanji_select[],7,0)&amp;", "&amp;VLOOKUP($A143,Final_manabou_kanji_select[],8,0),"")</f>
        <v/>
      </c>
    </row>
    <row r="144" spans="1:7" ht="23.4" x14ac:dyDescent="0.3">
      <c r="A144" s="42">
        <v>143</v>
      </c>
      <c r="C144" s="76" t="str">
        <f>VLOOKUP($A144,Final_manabou_kanji_select[[Sr no.]:[Title]],3,0)</f>
        <v>Drinks &amp; beverages</v>
      </c>
      <c r="D144" s="77" t="str">
        <f>VLOOKUP($A144,Final_manabou_kanji_select[],MATCH(D$1,Final_manabou_kanji_select[#Headers],0),0)</f>
        <v/>
      </c>
      <c r="E144" s="78" t="str">
        <f>VLOOKUP($A144,Final_manabou_kanji_select[],MATCH(E$1,Final_manabou_kanji_select[#Headers],0),0)</f>
        <v>ပန်းသီးဖျော်ရည်</v>
      </c>
      <c r="F144" s="79" t="str">
        <f>VLOOKUP($A144,Final_manabou_kanji_select[],MATCH(F$1,Final_manabou_kanji_select[#Headers],0),0)</f>
        <v/>
      </c>
      <c r="G144" s="81" t="str">
        <f>IFERROR(VLOOKUP($A144,Final_manabou_kanji_select[],7,0)&amp;", "&amp;VLOOKUP($A144,Final_manabou_kanji_select[],8,0),"")</f>
        <v/>
      </c>
    </row>
    <row r="145" spans="1:7" ht="23.4" x14ac:dyDescent="0.3">
      <c r="A145" s="42">
        <v>144</v>
      </c>
      <c r="C145" s="76" t="str">
        <f>VLOOKUP($A145,Final_manabou_kanji_select[[Sr no.]:[Title]],3,0)</f>
        <v>Drinks &amp; beverages</v>
      </c>
      <c r="D145" s="77" t="str">
        <f>VLOOKUP($A145,Final_manabou_kanji_select[],MATCH(D$1,Final_manabou_kanji_select[#Headers],0),0)</f>
        <v/>
      </c>
      <c r="E145" s="78" t="str">
        <f>VLOOKUP($A145,Final_manabou_kanji_select[],MATCH(E$1,Final_manabou_kanji_select[#Headers],0),0)</f>
        <v>ဖရဲသီးဖျော်ရည်</v>
      </c>
      <c r="F145" s="79" t="str">
        <f>VLOOKUP($A145,Final_manabou_kanji_select[],MATCH(F$1,Final_manabou_kanji_select[#Headers],0),0)</f>
        <v/>
      </c>
      <c r="G145" s="81" t="str">
        <f>IFERROR(VLOOKUP($A145,Final_manabou_kanji_select[],7,0)&amp;", "&amp;VLOOKUP($A145,Final_manabou_kanji_select[],8,0),"")</f>
        <v/>
      </c>
    </row>
    <row r="146" spans="1:7" ht="23.4" x14ac:dyDescent="0.3">
      <c r="A146" s="42">
        <v>145</v>
      </c>
      <c r="C146" s="76" t="str">
        <f>VLOOKUP($A146,Final_manabou_kanji_select[[Sr no.]:[Title]],3,0)</f>
        <v>Drinks &amp; beverages</v>
      </c>
      <c r="D146" s="77" t="str">
        <f>VLOOKUP($A146,Final_manabou_kanji_select[],MATCH(D$1,Final_manabou_kanji_select[#Headers],0),0)</f>
        <v/>
      </c>
      <c r="E146" s="78" t="str">
        <f>VLOOKUP($A146,Final_manabou_kanji_select[],MATCH(E$1,Final_manabou_kanji_select[#Headers],0),0)</f>
        <v>လိုင်ချီးဖျော်ရည်</v>
      </c>
      <c r="F146" s="79" t="str">
        <f>VLOOKUP($A146,Final_manabou_kanji_select[],MATCH(F$1,Final_manabou_kanji_select[#Headers],0),0)</f>
        <v/>
      </c>
      <c r="G146" s="81" t="str">
        <f>IFERROR(VLOOKUP($A146,Final_manabou_kanji_select[],7,0)&amp;", "&amp;VLOOKUP($A146,Final_manabou_kanji_select[],8,0),"")</f>
        <v/>
      </c>
    </row>
    <row r="147" spans="1:7" ht="23.4" x14ac:dyDescent="0.3">
      <c r="A147" s="42">
        <v>146</v>
      </c>
      <c r="C147" s="76" t="str">
        <f>VLOOKUP($A147,Final_manabou_kanji_select[[Sr no.]:[Title]],3,0)</f>
        <v>Drinks &amp; beverages</v>
      </c>
      <c r="D147" s="77" t="str">
        <f>VLOOKUP($A147,Final_manabou_kanji_select[],MATCH(D$1,Final_manabou_kanji_select[#Headers],0),0)</f>
        <v/>
      </c>
      <c r="E147" s="78" t="str">
        <f>VLOOKUP($A147,Final_manabou_kanji_select[],MATCH(E$1,Final_manabou_kanji_select[#Headers],0),0)</f>
        <v>စတော်ဘယ်ရီဖျော်ရည်</v>
      </c>
      <c r="F147" s="79" t="str">
        <f>VLOOKUP($A147,Final_manabou_kanji_select[],MATCH(F$1,Final_manabou_kanji_select[#Headers],0),0)</f>
        <v/>
      </c>
      <c r="G147" s="81" t="str">
        <f>IFERROR(VLOOKUP($A147,Final_manabou_kanji_select[],7,0)&amp;", "&amp;VLOOKUP($A147,Final_manabou_kanji_select[],8,0),"")</f>
        <v/>
      </c>
    </row>
    <row r="148" spans="1:7" ht="23.4" x14ac:dyDescent="0.3">
      <c r="A148" s="42">
        <v>147</v>
      </c>
      <c r="C148" s="76" t="str">
        <f>VLOOKUP($A148,Final_manabou_kanji_select[[Sr no.]:[Title]],3,0)</f>
        <v>Drinks &amp; beverages</v>
      </c>
      <c r="D148" s="77" t="str">
        <f>VLOOKUP($A148,Final_manabou_kanji_select[],MATCH(D$1,Final_manabou_kanji_select[#Headers],0),0)</f>
        <v/>
      </c>
      <c r="E148" s="78" t="str">
        <f>VLOOKUP($A148,Final_manabou_kanji_select[],MATCH(E$1,Final_manabou_kanji_select[#Headers],0),0)</f>
        <v>သီးစုံဖျော်ရည်</v>
      </c>
      <c r="F148" s="79" t="str">
        <f>VLOOKUP($A148,Final_manabou_kanji_select[],MATCH(F$1,Final_manabou_kanji_select[#Headers],0),0)</f>
        <v/>
      </c>
      <c r="G148" s="81" t="str">
        <f>IFERROR(VLOOKUP($A148,Final_manabou_kanji_select[],7,0)&amp;", "&amp;VLOOKUP($A148,Final_manabou_kanji_select[],8,0),"")</f>
        <v/>
      </c>
    </row>
    <row r="149" spans="1:7" ht="23.4" x14ac:dyDescent="0.3">
      <c r="A149" s="42">
        <v>148</v>
      </c>
      <c r="C149" s="76" t="str">
        <f>VLOOKUP($A149,Final_manabou_kanji_select[[Sr no.]:[Title]],3,0)</f>
        <v>Drinks &amp; beverages</v>
      </c>
      <c r="D149" s="77" t="str">
        <f>VLOOKUP($A149,Final_manabou_kanji_select[],MATCH(D$1,Final_manabou_kanji_select[#Headers],0),0)</f>
        <v/>
      </c>
      <c r="E149" s="78" t="str">
        <f>VLOOKUP($A149,Final_manabou_kanji_select[],MATCH(E$1,Final_manabou_kanji_select[#Headers],0),0)</f>
        <v>ကိုကာကိုလာ</v>
      </c>
      <c r="F149" s="79" t="str">
        <f>VLOOKUP($A149,Final_manabou_kanji_select[],MATCH(F$1,Final_manabou_kanji_select[#Headers],0),0)</f>
        <v/>
      </c>
      <c r="G149" s="81" t="str">
        <f>IFERROR(VLOOKUP($A149,Final_manabou_kanji_select[],7,0)&amp;", "&amp;VLOOKUP($A149,Final_manabou_kanji_select[],8,0),"")</f>
        <v/>
      </c>
    </row>
    <row r="150" spans="1:7" ht="23.4" x14ac:dyDescent="0.3">
      <c r="A150" s="42">
        <v>149</v>
      </c>
      <c r="C150" s="76" t="str">
        <f>VLOOKUP($A150,Final_manabou_kanji_select[[Sr no.]:[Title]],3,0)</f>
        <v>Drinks &amp; beverages</v>
      </c>
      <c r="D150" s="77" t="str">
        <f>VLOOKUP($A150,Final_manabou_kanji_select[],MATCH(D$1,Final_manabou_kanji_select[#Headers],0),0)</f>
        <v/>
      </c>
      <c r="E150" s="78" t="str">
        <f>VLOOKUP($A150,Final_manabou_kanji_select[],MATCH(E$1,Final_manabou_kanji_select[#Headers],0),0)</f>
        <v>ပက်စီ</v>
      </c>
      <c r="F150" s="79" t="str">
        <f>VLOOKUP($A150,Final_manabou_kanji_select[],MATCH(F$1,Final_manabou_kanji_select[#Headers],0),0)</f>
        <v/>
      </c>
      <c r="G150" s="81" t="str">
        <f>IFERROR(VLOOKUP($A150,Final_manabou_kanji_select[],7,0)&amp;", "&amp;VLOOKUP($A150,Final_manabou_kanji_select[],8,0),"")</f>
        <v/>
      </c>
    </row>
    <row r="151" spans="1:7" ht="23.4" x14ac:dyDescent="0.3">
      <c r="A151" s="42">
        <v>150</v>
      </c>
      <c r="C151" s="76" t="str">
        <f>VLOOKUP($A151,Final_manabou_kanji_select[[Sr no.]:[Title]],3,0)</f>
        <v>Drinks &amp; beverages</v>
      </c>
      <c r="D151" s="77" t="str">
        <f>VLOOKUP($A151,Final_manabou_kanji_select[],MATCH(D$1,Final_manabou_kanji_select[#Headers],0),0)</f>
        <v/>
      </c>
      <c r="E151" s="78" t="str">
        <f>VLOOKUP($A151,Final_manabou_kanji_select[],MATCH(E$1,Final_manabou_kanji_select[#Headers],0),0)</f>
        <v>ဘီယာ</v>
      </c>
      <c r="F151" s="79" t="str">
        <f>VLOOKUP($A151,Final_manabou_kanji_select[],MATCH(F$1,Final_manabou_kanji_select[#Headers],0),0)</f>
        <v/>
      </c>
      <c r="G151" s="81" t="str">
        <f>IFERROR(VLOOKUP($A151,Final_manabou_kanji_select[],7,0)&amp;", "&amp;VLOOKUP($A151,Final_manabou_kanji_select[],8,0),"")</f>
        <v/>
      </c>
    </row>
    <row r="152" spans="1:7" ht="23.4" x14ac:dyDescent="0.3">
      <c r="A152" s="42">
        <v>151</v>
      </c>
      <c r="C152" s="76" t="str">
        <f>VLOOKUP($A152,Final_manabou_kanji_select[[Sr no.]:[Title]],3,0)</f>
        <v>Drinks &amp; beverages</v>
      </c>
      <c r="D152" s="77" t="str">
        <f>VLOOKUP($A152,Final_manabou_kanji_select[],MATCH(D$1,Final_manabou_kanji_select[#Headers],0),0)</f>
        <v/>
      </c>
      <c r="E152" s="78" t="str">
        <f>VLOOKUP($A152,Final_manabou_kanji_select[],MATCH(E$1,Final_manabou_kanji_select[#Headers],0),0)</f>
        <v>ဝိုင်</v>
      </c>
      <c r="F152" s="79" t="str">
        <f>VLOOKUP($A152,Final_manabou_kanji_select[],MATCH(F$1,Final_manabou_kanji_select[#Headers],0),0)</f>
        <v/>
      </c>
      <c r="G152" s="81" t="str">
        <f>IFERROR(VLOOKUP($A152,Final_manabou_kanji_select[],7,0)&amp;", "&amp;VLOOKUP($A152,Final_manabou_kanji_select[],8,0),"")</f>
        <v>, Wine</v>
      </c>
    </row>
    <row r="153" spans="1:7" ht="23.4" x14ac:dyDescent="0.3">
      <c r="A153" s="42">
        <v>152</v>
      </c>
      <c r="C153" s="76" t="str">
        <f>VLOOKUP($A153,Final_manabou_kanji_select[[Sr no.]:[Title]],3,0)</f>
        <v>Drinks &amp; beverages</v>
      </c>
      <c r="D153" s="77" t="str">
        <f>VLOOKUP($A153,Final_manabou_kanji_select[],MATCH(D$1,Final_manabou_kanji_select[#Headers],0),0)</f>
        <v/>
      </c>
      <c r="E153" s="78" t="str">
        <f>VLOOKUP($A153,Final_manabou_kanji_select[],MATCH(E$1,Final_manabou_kanji_select[#Headers],0),0)</f>
        <v>ဝိုင်အနီ</v>
      </c>
      <c r="F153" s="79" t="str">
        <f>VLOOKUP($A153,Final_manabou_kanji_select[],MATCH(F$1,Final_manabou_kanji_select[#Headers],0),0)</f>
        <v/>
      </c>
      <c r="G153" s="81" t="str">
        <f>IFERROR(VLOOKUP($A153,Final_manabou_kanji_select[],7,0)&amp;", "&amp;VLOOKUP($A153,Final_manabou_kanji_select[],8,0),"")</f>
        <v/>
      </c>
    </row>
    <row r="154" spans="1:7" ht="23.4" x14ac:dyDescent="0.3">
      <c r="A154" s="42">
        <v>153</v>
      </c>
      <c r="C154" s="76" t="str">
        <f>VLOOKUP($A154,Final_manabou_kanji_select[[Sr no.]:[Title]],3,0)</f>
        <v>Drinks &amp; beverages</v>
      </c>
      <c r="D154" s="77" t="str">
        <f>VLOOKUP($A154,Final_manabou_kanji_select[],MATCH(D$1,Final_manabou_kanji_select[#Headers],0),0)</f>
        <v/>
      </c>
      <c r="E154" s="78" t="str">
        <f>VLOOKUP($A154,Final_manabou_kanji_select[],MATCH(E$1,Final_manabou_kanji_select[#Headers],0),0)</f>
        <v>ဝိုင်အဖြူ</v>
      </c>
      <c r="F154" s="79" t="str">
        <f>VLOOKUP($A154,Final_manabou_kanji_select[],MATCH(F$1,Final_manabou_kanji_select[#Headers],0),0)</f>
        <v/>
      </c>
      <c r="G154" s="81" t="str">
        <f>IFERROR(VLOOKUP($A154,Final_manabou_kanji_select[],7,0)&amp;", "&amp;VLOOKUP($A154,Final_manabou_kanji_select[],8,0),"")</f>
        <v/>
      </c>
    </row>
    <row r="155" spans="1:7" ht="23.4" x14ac:dyDescent="0.3">
      <c r="A155" s="42">
        <v>154</v>
      </c>
      <c r="C155" s="76" t="str">
        <f>VLOOKUP($A155,Final_manabou_kanji_select[[Sr no.]:[Title]],3,0)</f>
        <v>Drinks &amp; beverages</v>
      </c>
      <c r="D155" s="77" t="str">
        <f>VLOOKUP($A155,Final_manabou_kanji_select[],MATCH(D$1,Final_manabou_kanji_select[#Headers],0),0)</f>
        <v/>
      </c>
      <c r="E155" s="78" t="str">
        <f>VLOOKUP($A155,Final_manabou_kanji_select[],MATCH(E$1,Final_manabou_kanji_select[#Headers],0),0)</f>
        <v>အရက်</v>
      </c>
      <c r="F155" s="79" t="str">
        <f>VLOOKUP($A155,Final_manabou_kanji_select[],MATCH(F$1,Final_manabou_kanji_select[#Headers],0),0)</f>
        <v/>
      </c>
      <c r="G155" s="81" t="str">
        <f>IFERROR(VLOOKUP($A155,Final_manabou_kanji_select[],7,0)&amp;", "&amp;VLOOKUP($A155,Final_manabou_kanji_select[],8,0),"")</f>
        <v/>
      </c>
    </row>
    <row r="156" spans="1:7" ht="23.4" x14ac:dyDescent="0.3">
      <c r="A156" s="42">
        <v>155</v>
      </c>
      <c r="C156" s="76" t="str">
        <f>VLOOKUP($A156,Final_manabou_kanji_select[[Sr no.]:[Title]],3,0)</f>
        <v>Drinks &amp; beverages</v>
      </c>
      <c r="D156" s="77" t="str">
        <f>VLOOKUP($A156,Final_manabou_kanji_select[],MATCH(D$1,Final_manabou_kanji_select[#Headers],0),0)</f>
        <v/>
      </c>
      <c r="E156" s="78" t="str">
        <f>VLOOKUP($A156,Final_manabou_kanji_select[],MATCH(E$1,Final_manabou_kanji_select[#Headers],0),0)</f>
        <v>ကော့ညက်</v>
      </c>
      <c r="F156" s="79" t="str">
        <f>VLOOKUP($A156,Final_manabou_kanji_select[],MATCH(F$1,Final_manabou_kanji_select[#Headers],0),0)</f>
        <v/>
      </c>
      <c r="G156" s="81" t="str">
        <f>IFERROR(VLOOKUP($A156,Final_manabou_kanji_select[],7,0)&amp;", "&amp;VLOOKUP($A156,Final_manabou_kanji_select[],8,0),"")</f>
        <v/>
      </c>
    </row>
    <row r="157" spans="1:7" ht="23.4" x14ac:dyDescent="0.3">
      <c r="A157" s="42">
        <v>156</v>
      </c>
      <c r="C157" s="76" t="str">
        <f>VLOOKUP($A157,Final_manabou_kanji_select[[Sr no.]:[Title]],3,0)</f>
        <v>Drinks &amp; beverages</v>
      </c>
      <c r="D157" s="77" t="str">
        <f>VLOOKUP($A157,Final_manabou_kanji_select[],MATCH(D$1,Final_manabou_kanji_select[#Headers],0),0)</f>
        <v/>
      </c>
      <c r="E157" s="78" t="str">
        <f>VLOOKUP($A157,Final_manabou_kanji_select[],MATCH(E$1,Final_manabou_kanji_select[#Headers],0),0)</f>
        <v>ဂျင်</v>
      </c>
      <c r="F157" s="79" t="str">
        <f>VLOOKUP($A157,Final_manabou_kanji_select[],MATCH(F$1,Final_manabou_kanji_select[#Headers],0),0)</f>
        <v/>
      </c>
      <c r="G157" s="81" t="str">
        <f>IFERROR(VLOOKUP($A157,Final_manabou_kanji_select[],7,0)&amp;", "&amp;VLOOKUP($A157,Final_manabou_kanji_select[],8,0),"")</f>
        <v>, Jin</v>
      </c>
    </row>
    <row r="158" spans="1:7" ht="23.4" x14ac:dyDescent="0.3">
      <c r="A158" s="42">
        <v>157</v>
      </c>
      <c r="C158" s="76" t="str">
        <f>VLOOKUP($A158,Final_manabou_kanji_select[[Sr no.]:[Title]],3,0)</f>
        <v>Drinks &amp; beverages</v>
      </c>
      <c r="D158" s="77" t="str">
        <f>VLOOKUP($A158,Final_manabou_kanji_select[],MATCH(D$1,Final_manabou_kanji_select[#Headers],0),0)</f>
        <v/>
      </c>
      <c r="E158" s="78" t="str">
        <f>VLOOKUP($A158,Final_manabou_kanji_select[],MATCH(E$1,Final_manabou_kanji_select[#Headers],0),0)</f>
        <v>ဘရန်ဒီ</v>
      </c>
      <c r="F158" s="79" t="str">
        <f>VLOOKUP($A158,Final_manabou_kanji_select[],MATCH(F$1,Final_manabou_kanji_select[#Headers],0),0)</f>
        <v/>
      </c>
      <c r="G158" s="81" t="str">
        <f>IFERROR(VLOOKUP($A158,Final_manabou_kanji_select[],7,0)&amp;", "&amp;VLOOKUP($A158,Final_manabou_kanji_select[],8,0),"")</f>
        <v/>
      </c>
    </row>
    <row r="159" spans="1:7" ht="23.4" x14ac:dyDescent="0.3">
      <c r="A159" s="42">
        <v>158</v>
      </c>
      <c r="C159" s="76" t="str">
        <f>VLOOKUP($A159,Final_manabou_kanji_select[[Sr no.]:[Title]],3,0)</f>
        <v>Drinks &amp; beverages</v>
      </c>
      <c r="D159" s="77" t="str">
        <f>VLOOKUP($A159,Final_manabou_kanji_select[],MATCH(D$1,Final_manabou_kanji_select[#Headers],0),0)</f>
        <v/>
      </c>
      <c r="E159" s="78" t="str">
        <f>VLOOKUP($A159,Final_manabou_kanji_select[],MATCH(E$1,Final_manabou_kanji_select[#Headers],0),0)</f>
        <v>ရမ်</v>
      </c>
      <c r="F159" s="79" t="str">
        <f>VLOOKUP($A159,Final_manabou_kanji_select[],MATCH(F$1,Final_manabou_kanji_select[#Headers],0),0)</f>
        <v/>
      </c>
      <c r="G159" s="81" t="str">
        <f>IFERROR(VLOOKUP($A159,Final_manabou_kanji_select[],7,0)&amp;", "&amp;VLOOKUP($A159,Final_manabou_kanji_select[],8,0),"")</f>
        <v>, Rum</v>
      </c>
    </row>
    <row r="160" spans="1:7" ht="23.4" x14ac:dyDescent="0.3">
      <c r="A160" s="42">
        <v>159</v>
      </c>
      <c r="C160" s="76" t="str">
        <f>VLOOKUP($A160,Final_manabou_kanji_select[[Sr no.]:[Title]],3,0)</f>
        <v>Drinks &amp; beverages</v>
      </c>
      <c r="D160" s="77" t="str">
        <f>VLOOKUP($A160,Final_manabou_kanji_select[],MATCH(D$1,Final_manabou_kanji_select[#Headers],0),0)</f>
        <v/>
      </c>
      <c r="E160" s="78" t="str">
        <f>VLOOKUP($A160,Final_manabou_kanji_select[],MATCH(E$1,Final_manabou_kanji_select[#Headers],0),0)</f>
        <v>ဗော့ကာ</v>
      </c>
      <c r="F160" s="79" t="str">
        <f>VLOOKUP($A160,Final_manabou_kanji_select[],MATCH(F$1,Final_manabou_kanji_select[#Headers],0),0)</f>
        <v/>
      </c>
      <c r="G160" s="81" t="str">
        <f>IFERROR(VLOOKUP($A160,Final_manabou_kanji_select[],7,0)&amp;", "&amp;VLOOKUP($A160,Final_manabou_kanji_select[],8,0),"")</f>
        <v/>
      </c>
    </row>
    <row r="161" spans="1:7" ht="23.4" x14ac:dyDescent="0.3">
      <c r="A161" s="42">
        <v>160</v>
      </c>
      <c r="C161" s="76" t="str">
        <f>VLOOKUP($A161,Final_manabou_kanji_select[[Sr no.]:[Title]],3,0)</f>
        <v>Drinks &amp; beverages</v>
      </c>
      <c r="D161" s="77" t="str">
        <f>VLOOKUP($A161,Final_manabou_kanji_select[],MATCH(D$1,Final_manabou_kanji_select[#Headers],0),0)</f>
        <v/>
      </c>
      <c r="E161" s="78" t="str">
        <f>VLOOKUP($A161,Final_manabou_kanji_select[],MATCH(E$1,Final_manabou_kanji_select[#Headers],0),0)</f>
        <v>မာတီနီ</v>
      </c>
      <c r="F161" s="79" t="str">
        <f>VLOOKUP($A161,Final_manabou_kanji_select[],MATCH(F$1,Final_manabou_kanji_select[#Headers],0),0)</f>
        <v/>
      </c>
      <c r="G161" s="81" t="str">
        <f>IFERROR(VLOOKUP($A161,Final_manabou_kanji_select[],7,0)&amp;", "&amp;VLOOKUP($A161,Final_manabou_kanji_select[],8,0),"")</f>
        <v/>
      </c>
    </row>
    <row r="162" spans="1:7" ht="23.4" x14ac:dyDescent="0.3">
      <c r="A162" s="42">
        <v>161</v>
      </c>
      <c r="C162" s="76" t="str">
        <f>VLOOKUP($A162,Final_manabou_kanji_select[[Sr no.]:[Title]],3,0)</f>
        <v>Drinks &amp; beverages</v>
      </c>
      <c r="D162" s="77" t="str">
        <f>VLOOKUP($A162,Final_manabou_kanji_select[],MATCH(D$1,Final_manabou_kanji_select[#Headers],0),0)</f>
        <v/>
      </c>
      <c r="E162" s="78" t="str">
        <f>VLOOKUP($A162,Final_manabou_kanji_select[],MATCH(E$1,Final_manabou_kanji_select[#Headers],0),0)</f>
        <v>ရှယ်ရီ</v>
      </c>
      <c r="F162" s="79" t="str">
        <f>VLOOKUP($A162,Final_manabou_kanji_select[],MATCH(F$1,Final_manabou_kanji_select[#Headers],0),0)</f>
        <v/>
      </c>
      <c r="G162" s="81" t="str">
        <f>IFERROR(VLOOKUP($A162,Final_manabou_kanji_select[],7,0)&amp;", "&amp;VLOOKUP($A162,Final_manabou_kanji_select[],8,0),"")</f>
        <v/>
      </c>
    </row>
    <row r="163" spans="1:7" ht="23.4" x14ac:dyDescent="0.3">
      <c r="A163" s="42">
        <v>162</v>
      </c>
      <c r="C163" s="76" t="str">
        <f>VLOOKUP($A163,Final_manabou_kanji_select[[Sr no.]:[Title]],3,0)</f>
        <v>Drinks &amp; beverages</v>
      </c>
      <c r="D163" s="77" t="str">
        <f>VLOOKUP($A163,Final_manabou_kanji_select[],MATCH(D$1,Final_manabou_kanji_select[#Headers],0),0)</f>
        <v/>
      </c>
      <c r="E163" s="78" t="str">
        <f>VLOOKUP($A163,Final_manabou_kanji_select[],MATCH(E$1,Final_manabou_kanji_select[#Headers],0),0)</f>
        <v>ရှမ်ပိန်</v>
      </c>
      <c r="F163" s="79" t="str">
        <f>VLOOKUP($A163,Final_manabou_kanji_select[],MATCH(F$1,Final_manabou_kanji_select[#Headers],0),0)</f>
        <v/>
      </c>
      <c r="G163" s="81" t="str">
        <f>IFERROR(VLOOKUP($A163,Final_manabou_kanji_select[],7,0)&amp;", "&amp;VLOOKUP($A163,Final_manabou_kanji_select[],8,0),"")</f>
        <v/>
      </c>
    </row>
    <row r="164" spans="1:7" ht="23.4" x14ac:dyDescent="0.3">
      <c r="A164" s="42">
        <v>163</v>
      </c>
      <c r="C164" s="76" t="e">
        <f>VLOOKUP($A164,Final_manabou_kanji_select[[Sr no.]:[Title]],3,0)</f>
        <v>#N/A</v>
      </c>
      <c r="D164" s="77" t="e">
        <f>VLOOKUP($A164,Final_manabou_kanji_select[],MATCH(D$1,Final_manabou_kanji_select[#Headers],0),0)</f>
        <v>#N/A</v>
      </c>
      <c r="E164" s="78" t="e">
        <f>VLOOKUP($A164,Final_manabou_kanji_select[],MATCH(E$1,Final_manabou_kanji_select[#Headers],0),0)</f>
        <v>#N/A</v>
      </c>
      <c r="F164" s="79" t="e">
        <f>VLOOKUP($A164,Final_manabou_kanji_select[],MATCH(F$1,Final_manabou_kanji_select[#Headers],0),0)</f>
        <v>#N/A</v>
      </c>
      <c r="G164" s="81" t="str">
        <f>IFERROR(VLOOKUP($A164,Final_manabou_kanji_select[],7,0)&amp;", "&amp;VLOOKUP($A164,Final_manabou_kanji_select[],8,0),"")</f>
        <v/>
      </c>
    </row>
    <row r="165" spans="1:7" ht="23.4" x14ac:dyDescent="0.3">
      <c r="A165" s="42">
        <v>164</v>
      </c>
      <c r="C165" s="76" t="e">
        <f>VLOOKUP($A165,Final_manabou_kanji_select[[Sr no.]:[Title]],3,0)</f>
        <v>#N/A</v>
      </c>
      <c r="D165" s="77" t="e">
        <f>VLOOKUP($A165,Final_manabou_kanji_select[],MATCH(D$1,Final_manabou_kanji_select[#Headers],0),0)</f>
        <v>#N/A</v>
      </c>
      <c r="E165" s="78" t="e">
        <f>VLOOKUP($A165,Final_manabou_kanji_select[],MATCH(E$1,Final_manabou_kanji_select[#Headers],0),0)</f>
        <v>#N/A</v>
      </c>
      <c r="F165" s="79" t="e">
        <f>VLOOKUP($A165,Final_manabou_kanji_select[],MATCH(F$1,Final_manabou_kanji_select[#Headers],0),0)</f>
        <v>#N/A</v>
      </c>
      <c r="G165" s="81" t="str">
        <f>IFERROR(VLOOKUP($A165,Final_manabou_kanji_select[],7,0)&amp;", "&amp;VLOOKUP($A165,Final_manabou_kanji_select[],8,0),"")</f>
        <v/>
      </c>
    </row>
    <row r="166" spans="1:7" ht="23.4" x14ac:dyDescent="0.3">
      <c r="A166" s="42">
        <v>165</v>
      </c>
      <c r="C166" s="76" t="e">
        <f>VLOOKUP($A166,Final_manabou_kanji_select[[Sr no.]:[Title]],3,0)</f>
        <v>#N/A</v>
      </c>
      <c r="D166" s="77" t="e">
        <f>VLOOKUP($A166,Final_manabou_kanji_select[],MATCH(D$1,Final_manabou_kanji_select[#Headers],0),0)</f>
        <v>#N/A</v>
      </c>
      <c r="E166" s="78" t="e">
        <f>VLOOKUP($A166,Final_manabou_kanji_select[],MATCH(E$1,Final_manabou_kanji_select[#Headers],0),0)</f>
        <v>#N/A</v>
      </c>
      <c r="F166" s="79" t="e">
        <f>VLOOKUP($A166,Final_manabou_kanji_select[],MATCH(F$1,Final_manabou_kanji_select[#Headers],0),0)</f>
        <v>#N/A</v>
      </c>
      <c r="G166" s="81" t="str">
        <f>IFERROR(VLOOKUP($A166,Final_manabou_kanji_select[],7,0)&amp;", "&amp;VLOOKUP($A166,Final_manabou_kanji_select[],8,0),"")</f>
        <v/>
      </c>
    </row>
    <row r="167" spans="1:7" ht="23.4" x14ac:dyDescent="0.3">
      <c r="A167" s="42">
        <v>166</v>
      </c>
      <c r="C167" s="76" t="e">
        <f>VLOOKUP($A167,Final_manabou_kanji_select[[Sr no.]:[Title]],3,0)</f>
        <v>#N/A</v>
      </c>
      <c r="D167" s="77" t="e">
        <f>VLOOKUP($A167,Final_manabou_kanji_select[],MATCH(D$1,Final_manabou_kanji_select[#Headers],0),0)</f>
        <v>#N/A</v>
      </c>
      <c r="E167" s="78" t="e">
        <f>VLOOKUP($A167,Final_manabou_kanji_select[],MATCH(E$1,Final_manabou_kanji_select[#Headers],0),0)</f>
        <v>#N/A</v>
      </c>
      <c r="F167" s="79" t="e">
        <f>VLOOKUP($A167,Final_manabou_kanji_select[],MATCH(F$1,Final_manabou_kanji_select[#Headers],0),0)</f>
        <v>#N/A</v>
      </c>
      <c r="G167" s="81" t="str">
        <f>IFERROR(VLOOKUP($A167,Final_manabou_kanji_select[],7,0)&amp;", "&amp;VLOOKUP($A167,Final_manabou_kanji_select[],8,0),"")</f>
        <v/>
      </c>
    </row>
    <row r="168" spans="1:7" ht="23.4" x14ac:dyDescent="0.3">
      <c r="A168" s="42">
        <v>167</v>
      </c>
      <c r="C168" s="76" t="e">
        <f>VLOOKUP($A168,Final_manabou_kanji_select[[Sr no.]:[Title]],3,0)</f>
        <v>#N/A</v>
      </c>
      <c r="D168" s="77" t="e">
        <f>VLOOKUP($A168,Final_manabou_kanji_select[],MATCH(D$1,Final_manabou_kanji_select[#Headers],0),0)</f>
        <v>#N/A</v>
      </c>
      <c r="E168" s="78" t="e">
        <f>VLOOKUP($A168,Final_manabou_kanji_select[],MATCH(E$1,Final_manabou_kanji_select[#Headers],0),0)</f>
        <v>#N/A</v>
      </c>
      <c r="F168" s="79" t="e">
        <f>VLOOKUP($A168,Final_manabou_kanji_select[],MATCH(F$1,Final_manabou_kanji_select[#Headers],0),0)</f>
        <v>#N/A</v>
      </c>
      <c r="G168" s="81" t="str">
        <f>IFERROR(VLOOKUP($A168,Final_manabou_kanji_select[],7,0)&amp;", "&amp;VLOOKUP($A168,Final_manabou_kanji_select[],8,0),"")</f>
        <v/>
      </c>
    </row>
    <row r="169" spans="1:7" ht="23.4" x14ac:dyDescent="0.3">
      <c r="A169" s="42">
        <v>168</v>
      </c>
      <c r="C169" s="76" t="e">
        <f>VLOOKUP($A169,Final_manabou_kanji_select[[Sr no.]:[Title]],3,0)</f>
        <v>#N/A</v>
      </c>
      <c r="D169" s="77" t="e">
        <f>VLOOKUP($A169,Final_manabou_kanji_select[],MATCH(D$1,Final_manabou_kanji_select[#Headers],0),0)</f>
        <v>#N/A</v>
      </c>
      <c r="E169" s="78" t="e">
        <f>VLOOKUP($A169,Final_manabou_kanji_select[],MATCH(E$1,Final_manabou_kanji_select[#Headers],0),0)</f>
        <v>#N/A</v>
      </c>
      <c r="F169" s="79" t="e">
        <f>VLOOKUP($A169,Final_manabou_kanji_select[],MATCH(F$1,Final_manabou_kanji_select[#Headers],0),0)</f>
        <v>#N/A</v>
      </c>
      <c r="G169" s="81" t="str">
        <f>IFERROR(VLOOKUP($A169,Final_manabou_kanji_select[],7,0)&amp;", "&amp;VLOOKUP($A169,Final_manabou_kanji_select[],8,0),"")</f>
        <v/>
      </c>
    </row>
    <row r="170" spans="1:7" ht="23.4" x14ac:dyDescent="0.3">
      <c r="A170" s="42">
        <v>169</v>
      </c>
      <c r="C170" s="76" t="e">
        <f>VLOOKUP($A170,Final_manabou_kanji_select[[Sr no.]:[Title]],3,0)</f>
        <v>#N/A</v>
      </c>
      <c r="D170" s="77" t="e">
        <f>VLOOKUP($A170,Final_manabou_kanji_select[],MATCH(D$1,Final_manabou_kanji_select[#Headers],0),0)</f>
        <v>#N/A</v>
      </c>
      <c r="E170" s="78" t="e">
        <f>VLOOKUP($A170,Final_manabou_kanji_select[],MATCH(E$1,Final_manabou_kanji_select[#Headers],0),0)</f>
        <v>#N/A</v>
      </c>
      <c r="F170" s="79" t="e">
        <f>VLOOKUP($A170,Final_manabou_kanji_select[],MATCH(F$1,Final_manabou_kanji_select[#Headers],0),0)</f>
        <v>#N/A</v>
      </c>
      <c r="G170" s="81" t="str">
        <f>IFERROR(VLOOKUP($A170,Final_manabou_kanji_select[],7,0)&amp;", "&amp;VLOOKUP($A170,Final_manabou_kanji_select[],8,0),"")</f>
        <v/>
      </c>
    </row>
    <row r="171" spans="1:7" ht="23.4" x14ac:dyDescent="0.3">
      <c r="A171" s="42">
        <v>170</v>
      </c>
      <c r="C171" s="76" t="e">
        <f>VLOOKUP($A171,Final_manabou_kanji_select[[Sr no.]:[Title]],3,0)</f>
        <v>#N/A</v>
      </c>
      <c r="D171" s="77" t="e">
        <f>VLOOKUP($A171,Final_manabou_kanji_select[],MATCH(D$1,Final_manabou_kanji_select[#Headers],0),0)</f>
        <v>#N/A</v>
      </c>
      <c r="E171" s="78" t="e">
        <f>VLOOKUP($A171,Final_manabou_kanji_select[],MATCH(E$1,Final_manabou_kanji_select[#Headers],0),0)</f>
        <v>#N/A</v>
      </c>
      <c r="F171" s="79" t="e">
        <f>VLOOKUP($A171,Final_manabou_kanji_select[],MATCH(F$1,Final_manabou_kanji_select[#Headers],0),0)</f>
        <v>#N/A</v>
      </c>
      <c r="G171" s="81" t="str">
        <f>IFERROR(VLOOKUP($A171,Final_manabou_kanji_select[],7,0)&amp;", "&amp;VLOOKUP($A171,Final_manabou_kanji_select[],8,0),"")</f>
        <v/>
      </c>
    </row>
    <row r="172" spans="1:7" ht="23.4" x14ac:dyDescent="0.3">
      <c r="A172" s="42">
        <v>171</v>
      </c>
      <c r="C172" s="76" t="e">
        <f>VLOOKUP($A172,Final_manabou_kanji_select[[Sr no.]:[Title]],3,0)</f>
        <v>#N/A</v>
      </c>
      <c r="D172" s="77" t="e">
        <f>VLOOKUP($A172,Final_manabou_kanji_select[],MATCH(D$1,Final_manabou_kanji_select[#Headers],0),0)</f>
        <v>#N/A</v>
      </c>
      <c r="E172" s="78" t="e">
        <f>VLOOKUP($A172,Final_manabou_kanji_select[],MATCH(E$1,Final_manabou_kanji_select[#Headers],0),0)</f>
        <v>#N/A</v>
      </c>
      <c r="F172" s="79" t="e">
        <f>VLOOKUP($A172,Final_manabou_kanji_select[],MATCH(F$1,Final_manabou_kanji_select[#Headers],0),0)</f>
        <v>#N/A</v>
      </c>
      <c r="G172" s="81" t="str">
        <f>IFERROR(VLOOKUP($A172,Final_manabou_kanji_select[],7,0)&amp;", "&amp;VLOOKUP($A172,Final_manabou_kanji_select[],8,0),"")</f>
        <v/>
      </c>
    </row>
    <row r="173" spans="1:7" ht="23.4" x14ac:dyDescent="0.3">
      <c r="A173" s="42">
        <v>172</v>
      </c>
      <c r="C173" s="76" t="e">
        <f>VLOOKUP($A173,Final_manabou_kanji_select[[Sr no.]:[Title]],3,0)</f>
        <v>#N/A</v>
      </c>
      <c r="D173" s="77" t="e">
        <f>VLOOKUP($A173,Final_manabou_kanji_select[],MATCH(D$1,Final_manabou_kanji_select[#Headers],0),0)</f>
        <v>#N/A</v>
      </c>
      <c r="E173" s="78" t="e">
        <f>VLOOKUP($A173,Final_manabou_kanji_select[],MATCH(E$1,Final_manabou_kanji_select[#Headers],0),0)</f>
        <v>#N/A</v>
      </c>
      <c r="F173" s="79" t="e">
        <f>VLOOKUP($A173,Final_manabou_kanji_select[],MATCH(F$1,Final_manabou_kanji_select[#Headers],0),0)</f>
        <v>#N/A</v>
      </c>
      <c r="G173" s="81" t="str">
        <f>IFERROR(VLOOKUP($A173,Final_manabou_kanji_select[],7,0)&amp;", "&amp;VLOOKUP($A173,Final_manabou_kanji_select[],8,0),"")</f>
        <v/>
      </c>
    </row>
    <row r="174" spans="1:7" ht="23.4" x14ac:dyDescent="0.3">
      <c r="A174" s="42">
        <v>173</v>
      </c>
      <c r="C174" s="76" t="e">
        <f>VLOOKUP($A174,Final_manabou_kanji_select[[Sr no.]:[Title]],3,0)</f>
        <v>#N/A</v>
      </c>
      <c r="D174" s="77" t="e">
        <f>VLOOKUP($A174,Final_manabou_kanji_select[],MATCH(D$1,Final_manabou_kanji_select[#Headers],0),0)</f>
        <v>#N/A</v>
      </c>
      <c r="E174" s="78" t="e">
        <f>VLOOKUP($A174,Final_manabou_kanji_select[],MATCH(E$1,Final_manabou_kanji_select[#Headers],0),0)</f>
        <v>#N/A</v>
      </c>
      <c r="F174" s="79" t="e">
        <f>VLOOKUP($A174,Final_manabou_kanji_select[],MATCH(F$1,Final_manabou_kanji_select[#Headers],0),0)</f>
        <v>#N/A</v>
      </c>
      <c r="G174" s="81" t="str">
        <f>IFERROR(VLOOKUP($A174,Final_manabou_kanji_select[],7,0)&amp;", "&amp;VLOOKUP($A174,Final_manabou_kanji_select[],8,0),"")</f>
        <v/>
      </c>
    </row>
    <row r="175" spans="1:7" ht="23.4" x14ac:dyDescent="0.3">
      <c r="A175" s="42">
        <v>174</v>
      </c>
      <c r="C175" s="76" t="e">
        <f>VLOOKUP($A175,Final_manabou_kanji_select[[Sr no.]:[Title]],3,0)</f>
        <v>#N/A</v>
      </c>
      <c r="D175" s="77" t="e">
        <f>VLOOKUP($A175,Final_manabou_kanji_select[],MATCH(D$1,Final_manabou_kanji_select[#Headers],0),0)</f>
        <v>#N/A</v>
      </c>
      <c r="E175" s="78" t="e">
        <f>VLOOKUP($A175,Final_manabou_kanji_select[],MATCH(E$1,Final_manabou_kanji_select[#Headers],0),0)</f>
        <v>#N/A</v>
      </c>
      <c r="F175" s="79" t="e">
        <f>VLOOKUP($A175,Final_manabou_kanji_select[],MATCH(F$1,Final_manabou_kanji_select[#Headers],0),0)</f>
        <v>#N/A</v>
      </c>
      <c r="G175" s="81" t="str">
        <f>IFERROR(VLOOKUP($A175,Final_manabou_kanji_select[],7,0)&amp;", "&amp;VLOOKUP($A175,Final_manabou_kanji_select[],8,0),"")</f>
        <v/>
      </c>
    </row>
    <row r="176" spans="1:7" ht="23.4" x14ac:dyDescent="0.3">
      <c r="A176" s="42">
        <v>175</v>
      </c>
      <c r="C176" s="76" t="e">
        <f>VLOOKUP($A176,Final_manabou_kanji_select[[Sr no.]:[Title]],3,0)</f>
        <v>#N/A</v>
      </c>
      <c r="D176" s="77" t="e">
        <f>VLOOKUP($A176,Final_manabou_kanji_select[],MATCH(D$1,Final_manabou_kanji_select[#Headers],0),0)</f>
        <v>#N/A</v>
      </c>
      <c r="E176" s="78" t="e">
        <f>VLOOKUP($A176,Final_manabou_kanji_select[],MATCH(E$1,Final_manabou_kanji_select[#Headers],0),0)</f>
        <v>#N/A</v>
      </c>
      <c r="F176" s="79" t="e">
        <f>VLOOKUP($A176,Final_manabou_kanji_select[],MATCH(F$1,Final_manabou_kanji_select[#Headers],0),0)</f>
        <v>#N/A</v>
      </c>
      <c r="G176" s="81" t="str">
        <f>IFERROR(VLOOKUP($A176,Final_manabou_kanji_select[],7,0)&amp;", "&amp;VLOOKUP($A176,Final_manabou_kanji_select[],8,0),"")</f>
        <v/>
      </c>
    </row>
    <row r="177" spans="1:7" ht="23.4" x14ac:dyDescent="0.3">
      <c r="A177" s="42">
        <v>176</v>
      </c>
      <c r="C177" s="76" t="e">
        <f>VLOOKUP($A177,Final_manabou_kanji_select[[Sr no.]:[Title]],3,0)</f>
        <v>#N/A</v>
      </c>
      <c r="D177" s="77" t="e">
        <f>VLOOKUP($A177,Final_manabou_kanji_select[],MATCH(D$1,Final_manabou_kanji_select[#Headers],0),0)</f>
        <v>#N/A</v>
      </c>
      <c r="E177" s="78" t="e">
        <f>VLOOKUP($A177,Final_manabou_kanji_select[],MATCH(E$1,Final_manabou_kanji_select[#Headers],0),0)</f>
        <v>#N/A</v>
      </c>
      <c r="F177" s="79" t="e">
        <f>VLOOKUP($A177,Final_manabou_kanji_select[],MATCH(F$1,Final_manabou_kanji_select[#Headers],0),0)</f>
        <v>#N/A</v>
      </c>
      <c r="G177" s="81" t="str">
        <f>IFERROR(VLOOKUP($A177,Final_manabou_kanji_select[],7,0)&amp;", "&amp;VLOOKUP($A177,Final_manabou_kanji_select[],8,0),"")</f>
        <v/>
      </c>
    </row>
    <row r="178" spans="1:7" ht="23.4" x14ac:dyDescent="0.3">
      <c r="A178" s="42">
        <v>177</v>
      </c>
      <c r="C178" s="76" t="e">
        <f>VLOOKUP($A178,Final_manabou_kanji_select[[Sr no.]:[Title]],3,0)</f>
        <v>#N/A</v>
      </c>
      <c r="D178" s="77" t="e">
        <f>VLOOKUP($A178,Final_manabou_kanji_select[],MATCH(D$1,Final_manabou_kanji_select[#Headers],0),0)</f>
        <v>#N/A</v>
      </c>
      <c r="E178" s="78" t="e">
        <f>VLOOKUP($A178,Final_manabou_kanji_select[],MATCH(E$1,Final_manabou_kanji_select[#Headers],0),0)</f>
        <v>#N/A</v>
      </c>
      <c r="F178" s="79" t="e">
        <f>VLOOKUP($A178,Final_manabou_kanji_select[],MATCH(F$1,Final_manabou_kanji_select[#Headers],0),0)</f>
        <v>#N/A</v>
      </c>
      <c r="G178" s="81" t="str">
        <f>IFERROR(VLOOKUP($A178,Final_manabou_kanji_select[],7,0)&amp;", "&amp;VLOOKUP($A178,Final_manabou_kanji_select[],8,0),"")</f>
        <v/>
      </c>
    </row>
    <row r="179" spans="1:7" ht="23.4" x14ac:dyDescent="0.3">
      <c r="A179" s="42">
        <v>178</v>
      </c>
      <c r="C179" s="76" t="e">
        <f>VLOOKUP($A179,Final_manabou_kanji_select[[Sr no.]:[Title]],3,0)</f>
        <v>#N/A</v>
      </c>
      <c r="D179" s="77" t="e">
        <f>VLOOKUP($A179,Final_manabou_kanji_select[],MATCH(D$1,Final_manabou_kanji_select[#Headers],0),0)</f>
        <v>#N/A</v>
      </c>
      <c r="E179" s="78" t="e">
        <f>VLOOKUP($A179,Final_manabou_kanji_select[],MATCH(E$1,Final_manabou_kanji_select[#Headers],0),0)</f>
        <v>#N/A</v>
      </c>
      <c r="F179" s="79" t="e">
        <f>VLOOKUP($A179,Final_manabou_kanji_select[],MATCH(F$1,Final_manabou_kanji_select[#Headers],0),0)</f>
        <v>#N/A</v>
      </c>
      <c r="G179" s="81" t="str">
        <f>IFERROR(VLOOKUP($A179,Final_manabou_kanji_select[],7,0)&amp;", "&amp;VLOOKUP($A179,Final_manabou_kanji_select[],8,0),"")</f>
        <v/>
      </c>
    </row>
    <row r="180" spans="1:7" ht="23.4" x14ac:dyDescent="0.3">
      <c r="A180" s="42">
        <v>179</v>
      </c>
      <c r="C180" s="76" t="e">
        <f>VLOOKUP($A180,Final_manabou_kanji_select[[Sr no.]:[Title]],3,0)</f>
        <v>#N/A</v>
      </c>
      <c r="D180" s="77" t="e">
        <f>VLOOKUP($A180,Final_manabou_kanji_select[],MATCH(D$1,Final_manabou_kanji_select[#Headers],0),0)</f>
        <v>#N/A</v>
      </c>
      <c r="E180" s="78" t="e">
        <f>VLOOKUP($A180,Final_manabou_kanji_select[],MATCH(E$1,Final_manabou_kanji_select[#Headers],0),0)</f>
        <v>#N/A</v>
      </c>
      <c r="F180" s="79" t="e">
        <f>VLOOKUP($A180,Final_manabou_kanji_select[],MATCH(F$1,Final_manabou_kanji_select[#Headers],0),0)</f>
        <v>#N/A</v>
      </c>
      <c r="G180" s="81" t="str">
        <f>IFERROR(VLOOKUP($A180,Final_manabou_kanji_select[],7,0)&amp;", "&amp;VLOOKUP($A180,Final_manabou_kanji_select[],8,0),"")</f>
        <v/>
      </c>
    </row>
    <row r="181" spans="1:7" ht="23.4" x14ac:dyDescent="0.3">
      <c r="A181" s="42">
        <v>180</v>
      </c>
      <c r="C181" s="76" t="e">
        <f>VLOOKUP($A181,Final_manabou_kanji_select[[Sr no.]:[Title]],3,0)</f>
        <v>#N/A</v>
      </c>
      <c r="D181" s="77" t="e">
        <f>VLOOKUP($A181,Final_manabou_kanji_select[],MATCH(D$1,Final_manabou_kanji_select[#Headers],0),0)</f>
        <v>#N/A</v>
      </c>
      <c r="E181" s="78" t="e">
        <f>VLOOKUP($A181,Final_manabou_kanji_select[],MATCH(E$1,Final_manabou_kanji_select[#Headers],0),0)</f>
        <v>#N/A</v>
      </c>
      <c r="F181" s="79" t="e">
        <f>VLOOKUP($A181,Final_manabou_kanji_select[],MATCH(F$1,Final_manabou_kanji_select[#Headers],0),0)</f>
        <v>#N/A</v>
      </c>
      <c r="G181" s="81" t="str">
        <f>IFERROR(VLOOKUP($A181,Final_manabou_kanji_select[],7,0)&amp;", "&amp;VLOOKUP($A181,Final_manabou_kanji_select[],8,0),"")</f>
        <v/>
      </c>
    </row>
    <row r="182" spans="1:7" ht="23.4" x14ac:dyDescent="0.3">
      <c r="A182" s="42">
        <v>181</v>
      </c>
      <c r="C182" s="76" t="e">
        <f>VLOOKUP($A182,Final_manabou_kanji_select[[Sr no.]:[Title]],3,0)</f>
        <v>#N/A</v>
      </c>
      <c r="D182" s="77" t="e">
        <f>VLOOKUP($A182,Final_manabou_kanji_select[],MATCH(D$1,Final_manabou_kanji_select[#Headers],0),0)</f>
        <v>#N/A</v>
      </c>
      <c r="E182" s="78" t="e">
        <f>VLOOKUP($A182,Final_manabou_kanji_select[],MATCH(E$1,Final_manabou_kanji_select[#Headers],0),0)</f>
        <v>#N/A</v>
      </c>
      <c r="F182" s="79" t="e">
        <f>VLOOKUP($A182,Final_manabou_kanji_select[],MATCH(F$1,Final_manabou_kanji_select[#Headers],0),0)</f>
        <v>#N/A</v>
      </c>
      <c r="G182" s="81" t="str">
        <f>IFERROR(VLOOKUP($A182,Final_manabou_kanji_select[],7,0)&amp;", "&amp;VLOOKUP($A182,Final_manabou_kanji_select[],8,0),"")</f>
        <v/>
      </c>
    </row>
    <row r="183" spans="1:7" ht="23.4" x14ac:dyDescent="0.3">
      <c r="A183" s="42">
        <v>182</v>
      </c>
      <c r="C183" s="76" t="e">
        <f>VLOOKUP($A183,Final_manabou_kanji_select[[Sr no.]:[Title]],3,0)</f>
        <v>#N/A</v>
      </c>
      <c r="D183" s="77" t="e">
        <f>VLOOKUP($A183,Final_manabou_kanji_select[],MATCH(D$1,Final_manabou_kanji_select[#Headers],0),0)</f>
        <v>#N/A</v>
      </c>
      <c r="E183" s="78" t="e">
        <f>VLOOKUP($A183,Final_manabou_kanji_select[],MATCH(E$1,Final_manabou_kanji_select[#Headers],0),0)</f>
        <v>#N/A</v>
      </c>
      <c r="F183" s="79" t="e">
        <f>VLOOKUP($A183,Final_manabou_kanji_select[],MATCH(F$1,Final_manabou_kanji_select[#Headers],0),0)</f>
        <v>#N/A</v>
      </c>
      <c r="G183" s="81" t="str">
        <f>IFERROR(VLOOKUP($A183,Final_manabou_kanji_select[],7,0)&amp;", "&amp;VLOOKUP($A183,Final_manabou_kanji_select[],8,0),"")</f>
        <v/>
      </c>
    </row>
    <row r="184" spans="1:7" ht="23.4" x14ac:dyDescent="0.3">
      <c r="A184" s="42">
        <v>183</v>
      </c>
      <c r="C184" s="76" t="e">
        <f>VLOOKUP($A184,Final_manabou_kanji_select[[Sr no.]:[Title]],3,0)</f>
        <v>#N/A</v>
      </c>
      <c r="D184" s="77" t="e">
        <f>VLOOKUP($A184,Final_manabou_kanji_select[],MATCH(D$1,Final_manabou_kanji_select[#Headers],0),0)</f>
        <v>#N/A</v>
      </c>
      <c r="E184" s="78" t="e">
        <f>VLOOKUP($A184,Final_manabou_kanji_select[],MATCH(E$1,Final_manabou_kanji_select[#Headers],0),0)</f>
        <v>#N/A</v>
      </c>
      <c r="F184" s="79" t="e">
        <f>VLOOKUP($A184,Final_manabou_kanji_select[],MATCH(F$1,Final_manabou_kanji_select[#Headers],0),0)</f>
        <v>#N/A</v>
      </c>
      <c r="G184" s="81" t="str">
        <f>IFERROR(VLOOKUP($A184,Final_manabou_kanji_select[],7,0)&amp;", "&amp;VLOOKUP($A184,Final_manabou_kanji_select[],8,0),"")</f>
        <v/>
      </c>
    </row>
    <row r="185" spans="1:7" ht="23.4" x14ac:dyDescent="0.3">
      <c r="A185" s="42">
        <v>184</v>
      </c>
      <c r="C185" s="76" t="e">
        <f>VLOOKUP($A185,Final_manabou_kanji_select[[Sr no.]:[Title]],3,0)</f>
        <v>#N/A</v>
      </c>
      <c r="D185" s="77" t="e">
        <f>VLOOKUP($A185,Final_manabou_kanji_select[],MATCH(D$1,Final_manabou_kanji_select[#Headers],0),0)</f>
        <v>#N/A</v>
      </c>
      <c r="E185" s="78" t="e">
        <f>VLOOKUP($A185,Final_manabou_kanji_select[],MATCH(E$1,Final_manabou_kanji_select[#Headers],0),0)</f>
        <v>#N/A</v>
      </c>
      <c r="F185" s="79" t="e">
        <f>VLOOKUP($A185,Final_manabou_kanji_select[],MATCH(F$1,Final_manabou_kanji_select[#Headers],0),0)</f>
        <v>#N/A</v>
      </c>
      <c r="G185" s="81" t="str">
        <f>IFERROR(VLOOKUP($A185,Final_manabou_kanji_select[],7,0)&amp;", "&amp;VLOOKUP($A185,Final_manabou_kanji_select[],8,0),"")</f>
        <v/>
      </c>
    </row>
    <row r="186" spans="1:7" ht="23.4" x14ac:dyDescent="0.3">
      <c r="A186" s="42">
        <v>185</v>
      </c>
      <c r="C186" s="76" t="e">
        <f>VLOOKUP($A186,Final_manabou_kanji_select[[Sr no.]:[Title]],3,0)</f>
        <v>#N/A</v>
      </c>
      <c r="D186" s="77" t="e">
        <f>VLOOKUP($A186,Final_manabou_kanji_select[],MATCH(D$1,Final_manabou_kanji_select[#Headers],0),0)</f>
        <v>#N/A</v>
      </c>
      <c r="E186" s="78" t="e">
        <f>VLOOKUP($A186,Final_manabou_kanji_select[],MATCH(E$1,Final_manabou_kanji_select[#Headers],0),0)</f>
        <v>#N/A</v>
      </c>
      <c r="F186" s="79" t="e">
        <f>VLOOKUP($A186,Final_manabou_kanji_select[],MATCH(F$1,Final_manabou_kanji_select[#Headers],0),0)</f>
        <v>#N/A</v>
      </c>
      <c r="G186" s="81" t="str">
        <f>IFERROR(VLOOKUP($A186,Final_manabou_kanji_select[],7,0)&amp;", "&amp;VLOOKUP($A186,Final_manabou_kanji_select[],8,0),"")</f>
        <v/>
      </c>
    </row>
    <row r="187" spans="1:7" ht="23.4" x14ac:dyDescent="0.3">
      <c r="A187" s="42">
        <v>186</v>
      </c>
      <c r="C187" s="76" t="e">
        <f>VLOOKUP($A187,Final_manabou_kanji_select[[Sr no.]:[Title]],3,0)</f>
        <v>#N/A</v>
      </c>
      <c r="D187" s="77" t="e">
        <f>VLOOKUP($A187,Final_manabou_kanji_select[],MATCH(D$1,Final_manabou_kanji_select[#Headers],0),0)</f>
        <v>#N/A</v>
      </c>
      <c r="E187" s="78" t="e">
        <f>VLOOKUP($A187,Final_manabou_kanji_select[],MATCH(E$1,Final_manabou_kanji_select[#Headers],0),0)</f>
        <v>#N/A</v>
      </c>
      <c r="F187" s="79" t="e">
        <f>VLOOKUP($A187,Final_manabou_kanji_select[],MATCH(F$1,Final_manabou_kanji_select[#Headers],0),0)</f>
        <v>#N/A</v>
      </c>
      <c r="G187" s="81" t="str">
        <f>IFERROR(VLOOKUP($A187,Final_manabou_kanji_select[],7,0)&amp;", "&amp;VLOOKUP($A187,Final_manabou_kanji_select[],8,0),"")</f>
        <v/>
      </c>
    </row>
    <row r="188" spans="1:7" ht="23.4" x14ac:dyDescent="0.3">
      <c r="A188" s="42">
        <v>187</v>
      </c>
      <c r="C188" s="76" t="e">
        <f>VLOOKUP($A188,Final_manabou_kanji_select[[Sr no.]:[Title]],3,0)</f>
        <v>#N/A</v>
      </c>
      <c r="D188" s="77" t="e">
        <f>VLOOKUP($A188,Final_manabou_kanji_select[],MATCH(D$1,Final_manabou_kanji_select[#Headers],0),0)</f>
        <v>#N/A</v>
      </c>
      <c r="E188" s="78" t="e">
        <f>VLOOKUP($A188,Final_manabou_kanji_select[],MATCH(E$1,Final_manabou_kanji_select[#Headers],0),0)</f>
        <v>#N/A</v>
      </c>
      <c r="F188" s="79" t="e">
        <f>VLOOKUP($A188,Final_manabou_kanji_select[],MATCH(F$1,Final_manabou_kanji_select[#Headers],0),0)</f>
        <v>#N/A</v>
      </c>
      <c r="G188" s="81" t="str">
        <f>IFERROR(VLOOKUP($A188,Final_manabou_kanji_select[],7,0)&amp;", "&amp;VLOOKUP($A188,Final_manabou_kanji_select[],8,0),"")</f>
        <v/>
      </c>
    </row>
    <row r="189" spans="1:7" ht="23.4" x14ac:dyDescent="0.3">
      <c r="A189" s="42">
        <v>188</v>
      </c>
      <c r="C189" s="76" t="e">
        <f>VLOOKUP($A189,Final_manabou_kanji_select[[Sr no.]:[Title]],3,0)</f>
        <v>#N/A</v>
      </c>
      <c r="D189" s="77" t="e">
        <f>VLOOKUP($A189,Final_manabou_kanji_select[],MATCH(D$1,Final_manabou_kanji_select[#Headers],0),0)</f>
        <v>#N/A</v>
      </c>
      <c r="E189" s="78" t="e">
        <f>VLOOKUP($A189,Final_manabou_kanji_select[],MATCH(E$1,Final_manabou_kanji_select[#Headers],0),0)</f>
        <v>#N/A</v>
      </c>
      <c r="F189" s="79" t="e">
        <f>VLOOKUP($A189,Final_manabou_kanji_select[],MATCH(F$1,Final_manabou_kanji_select[#Headers],0),0)</f>
        <v>#N/A</v>
      </c>
      <c r="G189" s="81" t="str">
        <f>IFERROR(VLOOKUP($A189,Final_manabou_kanji_select[],7,0)&amp;", "&amp;VLOOKUP($A189,Final_manabou_kanji_select[],8,0),"")</f>
        <v/>
      </c>
    </row>
    <row r="190" spans="1:7" ht="23.4" x14ac:dyDescent="0.3">
      <c r="A190" s="42">
        <v>189</v>
      </c>
      <c r="C190" s="76" t="e">
        <f>VLOOKUP($A190,Final_manabou_kanji_select[[Sr no.]:[Title]],3,0)</f>
        <v>#N/A</v>
      </c>
      <c r="D190" s="77" t="e">
        <f>VLOOKUP($A190,Final_manabou_kanji_select[],MATCH(D$1,Final_manabou_kanji_select[#Headers],0),0)</f>
        <v>#N/A</v>
      </c>
      <c r="E190" s="78" t="e">
        <f>VLOOKUP($A190,Final_manabou_kanji_select[],MATCH(E$1,Final_manabou_kanji_select[#Headers],0),0)</f>
        <v>#N/A</v>
      </c>
      <c r="F190" s="79" t="e">
        <f>VLOOKUP($A190,Final_manabou_kanji_select[],MATCH(F$1,Final_manabou_kanji_select[#Headers],0),0)</f>
        <v>#N/A</v>
      </c>
      <c r="G190" s="81" t="str">
        <f>IFERROR(VLOOKUP($A190,Final_manabou_kanji_select[],7,0)&amp;", "&amp;VLOOKUP($A190,Final_manabou_kanji_select[],8,0),"")</f>
        <v/>
      </c>
    </row>
    <row r="191" spans="1:7" ht="23.4" x14ac:dyDescent="0.3">
      <c r="A191" s="42">
        <v>190</v>
      </c>
      <c r="C191" s="76" t="e">
        <f>VLOOKUP($A191,Final_manabou_kanji_select[[Sr no.]:[Title]],3,0)</f>
        <v>#N/A</v>
      </c>
      <c r="D191" s="77" t="e">
        <f>VLOOKUP($A191,Final_manabou_kanji_select[],MATCH(D$1,Final_manabou_kanji_select[#Headers],0),0)</f>
        <v>#N/A</v>
      </c>
      <c r="E191" s="78" t="e">
        <f>VLOOKUP($A191,Final_manabou_kanji_select[],MATCH(E$1,Final_manabou_kanji_select[#Headers],0),0)</f>
        <v>#N/A</v>
      </c>
      <c r="F191" s="79" t="e">
        <f>VLOOKUP($A191,Final_manabou_kanji_select[],MATCH(F$1,Final_manabou_kanji_select[#Headers],0),0)</f>
        <v>#N/A</v>
      </c>
      <c r="G191" s="81" t="str">
        <f>IFERROR(VLOOKUP($A191,Final_manabou_kanji_select[],7,0)&amp;", "&amp;VLOOKUP($A191,Final_manabou_kanji_select[],8,0),"")</f>
        <v/>
      </c>
    </row>
    <row r="192" spans="1:7" ht="23.4" x14ac:dyDescent="0.3">
      <c r="A192" s="42">
        <v>191</v>
      </c>
      <c r="C192" s="76" t="e">
        <f>VLOOKUP($A192,Final_manabou_kanji_select[[Sr no.]:[Title]],3,0)</f>
        <v>#N/A</v>
      </c>
      <c r="D192" s="77" t="e">
        <f>VLOOKUP($A192,Final_manabou_kanji_select[],MATCH(D$1,Final_manabou_kanji_select[#Headers],0),0)</f>
        <v>#N/A</v>
      </c>
      <c r="E192" s="78" t="e">
        <f>VLOOKUP($A192,Final_manabou_kanji_select[],MATCH(E$1,Final_manabou_kanji_select[#Headers],0),0)</f>
        <v>#N/A</v>
      </c>
      <c r="F192" s="79" t="e">
        <f>VLOOKUP($A192,Final_manabou_kanji_select[],MATCH(F$1,Final_manabou_kanji_select[#Headers],0),0)</f>
        <v>#N/A</v>
      </c>
      <c r="G192" s="81" t="str">
        <f>IFERROR(VLOOKUP($A192,Final_manabou_kanji_select[],7,0)&amp;", "&amp;VLOOKUP($A192,Final_manabou_kanji_select[],8,0),"")</f>
        <v/>
      </c>
    </row>
    <row r="193" spans="1:7" ht="23.4" x14ac:dyDescent="0.3">
      <c r="A193" s="42">
        <v>192</v>
      </c>
      <c r="C193" s="76" t="e">
        <f>VLOOKUP($A193,Final_manabou_kanji_select[[Sr no.]:[Title]],3,0)</f>
        <v>#N/A</v>
      </c>
      <c r="D193" s="77" t="e">
        <f>VLOOKUP($A193,Final_manabou_kanji_select[],MATCH(D$1,Final_manabou_kanji_select[#Headers],0),0)</f>
        <v>#N/A</v>
      </c>
      <c r="E193" s="78" t="e">
        <f>VLOOKUP($A193,Final_manabou_kanji_select[],MATCH(E$1,Final_manabou_kanji_select[#Headers],0),0)</f>
        <v>#N/A</v>
      </c>
      <c r="F193" s="79" t="e">
        <f>VLOOKUP($A193,Final_manabou_kanji_select[],MATCH(F$1,Final_manabou_kanji_select[#Headers],0),0)</f>
        <v>#N/A</v>
      </c>
      <c r="G193" s="81" t="str">
        <f>IFERROR(VLOOKUP($A193,Final_manabou_kanji_select[],7,0)&amp;", "&amp;VLOOKUP($A193,Final_manabou_kanji_select[],8,0),"")</f>
        <v/>
      </c>
    </row>
    <row r="194" spans="1:7" ht="23.4" x14ac:dyDescent="0.3">
      <c r="A194" s="42">
        <v>193</v>
      </c>
      <c r="C194" s="76" t="e">
        <f>VLOOKUP($A194,Final_manabou_kanji_select[[Sr no.]:[Title]],3,0)</f>
        <v>#N/A</v>
      </c>
      <c r="D194" s="77" t="e">
        <f>VLOOKUP($A194,Final_manabou_kanji_select[],MATCH(D$1,Final_manabou_kanji_select[#Headers],0),0)</f>
        <v>#N/A</v>
      </c>
      <c r="E194" s="78" t="e">
        <f>VLOOKUP($A194,Final_manabou_kanji_select[],MATCH(E$1,Final_manabou_kanji_select[#Headers],0),0)</f>
        <v>#N/A</v>
      </c>
      <c r="F194" s="79" t="e">
        <f>VLOOKUP($A194,Final_manabou_kanji_select[],MATCH(F$1,Final_manabou_kanji_select[#Headers],0),0)</f>
        <v>#N/A</v>
      </c>
      <c r="G194" s="81" t="str">
        <f>IFERROR(VLOOKUP($A194,Final_manabou_kanji_select[],7,0)&amp;", "&amp;VLOOKUP($A194,Final_manabou_kanji_select[],8,0),"")</f>
        <v/>
      </c>
    </row>
    <row r="195" spans="1:7" ht="23.4" x14ac:dyDescent="0.3">
      <c r="A195" s="42">
        <v>194</v>
      </c>
      <c r="C195" s="76" t="e">
        <f>VLOOKUP($A195,Final_manabou_kanji_select[[Sr no.]:[Title]],3,0)</f>
        <v>#N/A</v>
      </c>
      <c r="D195" s="77" t="e">
        <f>VLOOKUP($A195,Final_manabou_kanji_select[],MATCH(D$1,Final_manabou_kanji_select[#Headers],0),0)</f>
        <v>#N/A</v>
      </c>
      <c r="E195" s="78" t="e">
        <f>VLOOKUP($A195,Final_manabou_kanji_select[],MATCH(E$1,Final_manabou_kanji_select[#Headers],0),0)</f>
        <v>#N/A</v>
      </c>
      <c r="F195" s="79" t="e">
        <f>VLOOKUP($A195,Final_manabou_kanji_select[],MATCH(F$1,Final_manabou_kanji_select[#Headers],0),0)</f>
        <v>#N/A</v>
      </c>
      <c r="G195" s="81" t="str">
        <f>IFERROR(VLOOKUP($A195,Final_manabou_kanji_select[],7,0)&amp;", "&amp;VLOOKUP($A195,Final_manabou_kanji_select[],8,0),"")</f>
        <v/>
      </c>
    </row>
    <row r="196" spans="1:7" ht="23.4" x14ac:dyDescent="0.3">
      <c r="A196" s="42">
        <v>195</v>
      </c>
      <c r="C196" s="76" t="e">
        <f>VLOOKUP($A196,Final_manabou_kanji_select[[Sr no.]:[Title]],3,0)</f>
        <v>#N/A</v>
      </c>
      <c r="D196" s="77" t="e">
        <f>VLOOKUP($A196,Final_manabou_kanji_select[],MATCH(D$1,Final_manabou_kanji_select[#Headers],0),0)</f>
        <v>#N/A</v>
      </c>
      <c r="E196" s="78" t="e">
        <f>VLOOKUP($A196,Final_manabou_kanji_select[],MATCH(E$1,Final_manabou_kanji_select[#Headers],0),0)</f>
        <v>#N/A</v>
      </c>
      <c r="F196" s="79" t="e">
        <f>VLOOKUP($A196,Final_manabou_kanji_select[],MATCH(F$1,Final_manabou_kanji_select[#Headers],0),0)</f>
        <v>#N/A</v>
      </c>
      <c r="G196" s="81" t="str">
        <f>IFERROR(VLOOKUP($A196,Final_manabou_kanji_select[],7,0)&amp;", "&amp;VLOOKUP($A196,Final_manabou_kanji_select[],8,0),"")</f>
        <v/>
      </c>
    </row>
    <row r="197" spans="1:7" ht="23.4" x14ac:dyDescent="0.3">
      <c r="A197" s="42">
        <v>196</v>
      </c>
      <c r="C197" s="76" t="e">
        <f>VLOOKUP($A197,Final_manabou_kanji_select[[Sr no.]:[Title]],3,0)</f>
        <v>#N/A</v>
      </c>
      <c r="D197" s="77" t="e">
        <f>VLOOKUP($A197,Final_manabou_kanji_select[],MATCH(D$1,Final_manabou_kanji_select[#Headers],0),0)</f>
        <v>#N/A</v>
      </c>
      <c r="E197" s="78" t="e">
        <f>VLOOKUP($A197,Final_manabou_kanji_select[],MATCH(E$1,Final_manabou_kanji_select[#Headers],0),0)</f>
        <v>#N/A</v>
      </c>
      <c r="F197" s="79" t="e">
        <f>VLOOKUP($A197,Final_manabou_kanji_select[],MATCH(F$1,Final_manabou_kanji_select[#Headers],0),0)</f>
        <v>#N/A</v>
      </c>
      <c r="G197" s="81" t="str">
        <f>IFERROR(VLOOKUP($A197,Final_manabou_kanji_select[],7,0)&amp;", "&amp;VLOOKUP($A197,Final_manabou_kanji_select[],8,0),"")</f>
        <v/>
      </c>
    </row>
    <row r="198" spans="1:7" ht="23.4" x14ac:dyDescent="0.3">
      <c r="A198" s="42">
        <v>197</v>
      </c>
      <c r="C198" s="76" t="e">
        <f>VLOOKUP($A198,Final_manabou_kanji_select[[Sr no.]:[Title]],3,0)</f>
        <v>#N/A</v>
      </c>
      <c r="D198" s="77" t="e">
        <f>VLOOKUP($A198,Final_manabou_kanji_select[],MATCH(D$1,Final_manabou_kanji_select[#Headers],0),0)</f>
        <v>#N/A</v>
      </c>
      <c r="E198" s="78" t="e">
        <f>VLOOKUP($A198,Final_manabou_kanji_select[],MATCH(E$1,Final_manabou_kanji_select[#Headers],0),0)</f>
        <v>#N/A</v>
      </c>
      <c r="F198" s="79" t="e">
        <f>VLOOKUP($A198,Final_manabou_kanji_select[],MATCH(F$1,Final_manabou_kanji_select[#Headers],0),0)</f>
        <v>#N/A</v>
      </c>
      <c r="G198" s="81" t="str">
        <f>IFERROR(VLOOKUP($A198,Final_manabou_kanji_select[],7,0)&amp;", "&amp;VLOOKUP($A198,Final_manabou_kanji_select[],8,0),"")</f>
        <v/>
      </c>
    </row>
    <row r="199" spans="1:7" ht="23.4" x14ac:dyDescent="0.3">
      <c r="A199" s="42">
        <v>198</v>
      </c>
      <c r="C199" s="76" t="e">
        <f>VLOOKUP($A199,Final_manabou_kanji_select[[Sr no.]:[Title]],3,0)</f>
        <v>#N/A</v>
      </c>
      <c r="D199" s="77" t="e">
        <f>VLOOKUP($A199,Final_manabou_kanji_select[],MATCH(D$1,Final_manabou_kanji_select[#Headers],0),0)</f>
        <v>#N/A</v>
      </c>
      <c r="E199" s="78" t="e">
        <f>VLOOKUP($A199,Final_manabou_kanji_select[],MATCH(E$1,Final_manabou_kanji_select[#Headers],0),0)</f>
        <v>#N/A</v>
      </c>
      <c r="F199" s="79" t="e">
        <f>VLOOKUP($A199,Final_manabou_kanji_select[],MATCH(F$1,Final_manabou_kanji_select[#Headers],0),0)</f>
        <v>#N/A</v>
      </c>
      <c r="G199" s="81" t="str">
        <f>IFERROR(VLOOKUP($A199,Final_manabou_kanji_select[],7,0)&amp;", "&amp;VLOOKUP($A199,Final_manabou_kanji_select[],8,0),"")</f>
        <v/>
      </c>
    </row>
    <row r="200" spans="1:7" ht="23.4" x14ac:dyDescent="0.3">
      <c r="A200" s="42">
        <v>199</v>
      </c>
      <c r="C200" s="76" t="e">
        <f>VLOOKUP($A200,Final_manabou_kanji_select[[Sr no.]:[Title]],3,0)</f>
        <v>#N/A</v>
      </c>
      <c r="D200" s="77" t="e">
        <f>VLOOKUP($A200,Final_manabou_kanji_select[],MATCH(D$1,Final_manabou_kanji_select[#Headers],0),0)</f>
        <v>#N/A</v>
      </c>
      <c r="E200" s="78" t="e">
        <f>VLOOKUP($A200,Final_manabou_kanji_select[],MATCH(E$1,Final_manabou_kanji_select[#Headers],0),0)</f>
        <v>#N/A</v>
      </c>
      <c r="F200" s="79" t="e">
        <f>VLOOKUP($A200,Final_manabou_kanji_select[],MATCH(F$1,Final_manabou_kanji_select[#Headers],0),0)</f>
        <v>#N/A</v>
      </c>
      <c r="G200" s="81" t="str">
        <f>IFERROR(VLOOKUP($A200,Final_manabou_kanji_select[],7,0)&amp;", "&amp;VLOOKUP($A200,Final_manabou_kanji_select[],8,0),"")</f>
        <v/>
      </c>
    </row>
    <row r="201" spans="1:7" ht="23.4" x14ac:dyDescent="0.3">
      <c r="A201" s="42">
        <v>200</v>
      </c>
      <c r="C201" s="76" t="e">
        <f>VLOOKUP($A201,Final_manabou_kanji_select[[Sr no.]:[Title]],3,0)</f>
        <v>#N/A</v>
      </c>
      <c r="D201" s="77" t="e">
        <f>VLOOKUP($A201,Final_manabou_kanji_select[],MATCH(D$1,Final_manabou_kanji_select[#Headers],0),0)</f>
        <v>#N/A</v>
      </c>
      <c r="E201" s="78" t="e">
        <f>VLOOKUP($A201,Final_manabou_kanji_select[],MATCH(E$1,Final_manabou_kanji_select[#Headers],0),0)</f>
        <v>#N/A</v>
      </c>
      <c r="F201" s="79" t="e">
        <f>VLOOKUP($A201,Final_manabou_kanji_select[],MATCH(F$1,Final_manabou_kanji_select[#Headers],0),0)</f>
        <v>#N/A</v>
      </c>
      <c r="G201" s="81" t="str">
        <f>IFERROR(VLOOKUP($A201,Final_manabou_kanji_select[],7,0)&amp;", "&amp;VLOOKUP($A201,Final_manabou_kanji_select[],8,0),"")</f>
        <v/>
      </c>
    </row>
    <row r="202" spans="1:7" ht="23.4" x14ac:dyDescent="0.3">
      <c r="A202" s="42">
        <v>201</v>
      </c>
      <c r="C202" s="76" t="e">
        <f>VLOOKUP($A202,Final_manabou_kanji_select[[Sr no.]:[Title]],3,0)</f>
        <v>#N/A</v>
      </c>
      <c r="D202" s="77" t="e">
        <f>VLOOKUP($A202,Final_manabou_kanji_select[],MATCH(D$1,Final_manabou_kanji_select[#Headers],0),0)</f>
        <v>#N/A</v>
      </c>
      <c r="E202" s="78" t="e">
        <f>VLOOKUP($A202,Final_manabou_kanji_select[],MATCH(E$1,Final_manabou_kanji_select[#Headers],0),0)</f>
        <v>#N/A</v>
      </c>
      <c r="F202" s="79" t="e">
        <f>VLOOKUP($A202,Final_manabou_kanji_select[],MATCH(F$1,Final_manabou_kanji_select[#Headers],0),0)</f>
        <v>#N/A</v>
      </c>
      <c r="G202" s="81" t="str">
        <f>IFERROR(VLOOKUP($A202,Final_manabou_kanji_select[],7,0)&amp;", "&amp;VLOOKUP($A202,Final_manabou_kanji_select[],8,0),"")</f>
        <v/>
      </c>
    </row>
    <row r="203" spans="1:7" ht="23.4" x14ac:dyDescent="0.3">
      <c r="A203" s="42">
        <v>202</v>
      </c>
      <c r="C203" s="76" t="e">
        <f>VLOOKUP($A203,Final_manabou_kanji_select[[Sr no.]:[Title]],3,0)</f>
        <v>#N/A</v>
      </c>
      <c r="D203" s="77" t="e">
        <f>VLOOKUP($A203,Final_manabou_kanji_select[],MATCH(D$1,Final_manabou_kanji_select[#Headers],0),0)</f>
        <v>#N/A</v>
      </c>
      <c r="E203" s="78" t="e">
        <f>VLOOKUP($A203,Final_manabou_kanji_select[],MATCH(E$1,Final_manabou_kanji_select[#Headers],0),0)</f>
        <v>#N/A</v>
      </c>
      <c r="F203" s="79" t="e">
        <f>VLOOKUP($A203,Final_manabou_kanji_select[],MATCH(F$1,Final_manabou_kanji_select[#Headers],0),0)</f>
        <v>#N/A</v>
      </c>
      <c r="G203" s="81" t="str">
        <f>IFERROR(VLOOKUP($A203,Final_manabou_kanji_select[],7,0)&amp;", "&amp;VLOOKUP($A203,Final_manabou_kanji_select[],8,0),"")</f>
        <v/>
      </c>
    </row>
    <row r="204" spans="1:7" ht="23.4" x14ac:dyDescent="0.3">
      <c r="A204" s="42">
        <v>203</v>
      </c>
      <c r="C204" s="76" t="e">
        <f>VLOOKUP($A204,Final_manabou_kanji_select[[Sr no.]:[Title]],3,0)</f>
        <v>#N/A</v>
      </c>
      <c r="D204" s="77" t="e">
        <f>VLOOKUP($A204,Final_manabou_kanji_select[],MATCH(D$1,Final_manabou_kanji_select[#Headers],0),0)</f>
        <v>#N/A</v>
      </c>
      <c r="E204" s="78" t="e">
        <f>VLOOKUP($A204,Final_manabou_kanji_select[],MATCH(E$1,Final_manabou_kanji_select[#Headers],0),0)</f>
        <v>#N/A</v>
      </c>
      <c r="F204" s="79" t="e">
        <f>VLOOKUP($A204,Final_manabou_kanji_select[],MATCH(F$1,Final_manabou_kanji_select[#Headers],0),0)</f>
        <v>#N/A</v>
      </c>
      <c r="G204" s="81" t="str">
        <f>IFERROR(VLOOKUP($A204,Final_manabou_kanji_select[],7,0)&amp;", "&amp;VLOOKUP($A204,Final_manabou_kanji_select[],8,0),"")</f>
        <v/>
      </c>
    </row>
    <row r="205" spans="1:7" ht="23.4" x14ac:dyDescent="0.3">
      <c r="A205" s="42">
        <v>204</v>
      </c>
      <c r="C205" s="76" t="e">
        <f>VLOOKUP($A205,Final_manabou_kanji_select[[Sr no.]:[Title]],3,0)</f>
        <v>#N/A</v>
      </c>
      <c r="D205" s="77" t="e">
        <f>VLOOKUP($A205,Final_manabou_kanji_select[],MATCH(D$1,Final_manabou_kanji_select[#Headers],0),0)</f>
        <v>#N/A</v>
      </c>
      <c r="E205" s="78" t="e">
        <f>VLOOKUP($A205,Final_manabou_kanji_select[],MATCH(E$1,Final_manabou_kanji_select[#Headers],0),0)</f>
        <v>#N/A</v>
      </c>
      <c r="F205" s="79" t="e">
        <f>VLOOKUP($A205,Final_manabou_kanji_select[],MATCH(F$1,Final_manabou_kanji_select[#Headers],0),0)</f>
        <v>#N/A</v>
      </c>
      <c r="G205" s="81" t="str">
        <f>IFERROR(VLOOKUP($A205,Final_manabou_kanji_select[],7,0)&amp;", "&amp;VLOOKUP($A205,Final_manabou_kanji_select[],8,0),"")</f>
        <v/>
      </c>
    </row>
    <row r="206" spans="1:7" ht="23.4" x14ac:dyDescent="0.3">
      <c r="A206" s="42">
        <v>205</v>
      </c>
      <c r="C206" s="76" t="e">
        <f>VLOOKUP($A206,Final_manabou_kanji_select[[Sr no.]:[Title]],3,0)</f>
        <v>#N/A</v>
      </c>
      <c r="D206" s="77" t="e">
        <f>VLOOKUP($A206,Final_manabou_kanji_select[],MATCH(D$1,Final_manabou_kanji_select[#Headers],0),0)</f>
        <v>#N/A</v>
      </c>
      <c r="E206" s="78" t="e">
        <f>VLOOKUP($A206,Final_manabou_kanji_select[],MATCH(E$1,Final_manabou_kanji_select[#Headers],0),0)</f>
        <v>#N/A</v>
      </c>
      <c r="F206" s="79" t="e">
        <f>VLOOKUP($A206,Final_manabou_kanji_select[],MATCH(F$1,Final_manabou_kanji_select[#Headers],0),0)</f>
        <v>#N/A</v>
      </c>
      <c r="G206" s="81" t="str">
        <f>IFERROR(VLOOKUP($A206,Final_manabou_kanji_select[],7,0)&amp;", "&amp;VLOOKUP($A206,Final_manabou_kanji_select[],8,0),"")</f>
        <v/>
      </c>
    </row>
    <row r="207" spans="1:7" ht="23.4" x14ac:dyDescent="0.3">
      <c r="A207" s="42">
        <v>206</v>
      </c>
      <c r="C207" s="76" t="e">
        <f>VLOOKUP($A207,Final_manabou_kanji_select[[Sr no.]:[Title]],3,0)</f>
        <v>#N/A</v>
      </c>
      <c r="D207" s="77" t="e">
        <f>VLOOKUP($A207,Final_manabou_kanji_select[],MATCH(D$1,Final_manabou_kanji_select[#Headers],0),0)</f>
        <v>#N/A</v>
      </c>
      <c r="E207" s="78" t="e">
        <f>VLOOKUP($A207,Final_manabou_kanji_select[],MATCH(E$1,Final_manabou_kanji_select[#Headers],0),0)</f>
        <v>#N/A</v>
      </c>
      <c r="F207" s="79" t="e">
        <f>VLOOKUP($A207,Final_manabou_kanji_select[],MATCH(F$1,Final_manabou_kanji_select[#Headers],0),0)</f>
        <v>#N/A</v>
      </c>
      <c r="G207" s="81" t="str">
        <f>IFERROR(VLOOKUP($A207,Final_manabou_kanji_select[],7,0)&amp;", "&amp;VLOOKUP($A207,Final_manabou_kanji_select[],8,0),"")</f>
        <v/>
      </c>
    </row>
    <row r="208" spans="1:7" ht="23.4" x14ac:dyDescent="0.3">
      <c r="A208" s="42">
        <v>207</v>
      </c>
      <c r="C208" s="76" t="e">
        <f>VLOOKUP($A208,Final_manabou_kanji_select[[Sr no.]:[Title]],3,0)</f>
        <v>#N/A</v>
      </c>
      <c r="D208" s="77" t="e">
        <f>VLOOKUP($A208,Final_manabou_kanji_select[],MATCH(D$1,Final_manabou_kanji_select[#Headers],0),0)</f>
        <v>#N/A</v>
      </c>
      <c r="E208" s="78" t="e">
        <f>VLOOKUP($A208,Final_manabou_kanji_select[],MATCH(E$1,Final_manabou_kanji_select[#Headers],0),0)</f>
        <v>#N/A</v>
      </c>
      <c r="F208" s="79" t="e">
        <f>VLOOKUP($A208,Final_manabou_kanji_select[],MATCH(F$1,Final_manabou_kanji_select[#Headers],0),0)</f>
        <v>#N/A</v>
      </c>
      <c r="G208" s="81" t="str">
        <f>IFERROR(VLOOKUP($A208,Final_manabou_kanji_select[],7,0)&amp;", "&amp;VLOOKUP($A208,Final_manabou_kanji_select[],8,0),"")</f>
        <v/>
      </c>
    </row>
    <row r="209" spans="1:7" ht="23.4" x14ac:dyDescent="0.3">
      <c r="A209" s="42">
        <v>208</v>
      </c>
      <c r="C209" s="76" t="e">
        <f>VLOOKUP($A209,Final_manabou_kanji_select[[Sr no.]:[Title]],3,0)</f>
        <v>#N/A</v>
      </c>
      <c r="D209" s="77" t="e">
        <f>VLOOKUP($A209,Final_manabou_kanji_select[],MATCH(D$1,Final_manabou_kanji_select[#Headers],0),0)</f>
        <v>#N/A</v>
      </c>
      <c r="E209" s="78" t="e">
        <f>VLOOKUP($A209,Final_manabou_kanji_select[],MATCH(E$1,Final_manabou_kanji_select[#Headers],0),0)</f>
        <v>#N/A</v>
      </c>
      <c r="F209" s="79" t="e">
        <f>VLOOKUP($A209,Final_manabou_kanji_select[],MATCH(F$1,Final_manabou_kanji_select[#Headers],0),0)</f>
        <v>#N/A</v>
      </c>
      <c r="G209" s="81" t="str">
        <f>IFERROR(VLOOKUP($A209,Final_manabou_kanji_select[],7,0)&amp;", "&amp;VLOOKUP($A209,Final_manabou_kanji_select[],8,0),"")</f>
        <v/>
      </c>
    </row>
    <row r="210" spans="1:7" ht="23.4" x14ac:dyDescent="0.3">
      <c r="A210" s="42">
        <v>209</v>
      </c>
      <c r="C210" s="76" t="e">
        <f>VLOOKUP($A210,Final_manabou_kanji_select[[Sr no.]:[Title]],3,0)</f>
        <v>#N/A</v>
      </c>
      <c r="D210" s="77" t="e">
        <f>VLOOKUP($A210,Final_manabou_kanji_select[],MATCH(D$1,Final_manabou_kanji_select[#Headers],0),0)</f>
        <v>#N/A</v>
      </c>
      <c r="E210" s="78" t="e">
        <f>VLOOKUP($A210,Final_manabou_kanji_select[],MATCH(E$1,Final_manabou_kanji_select[#Headers],0),0)</f>
        <v>#N/A</v>
      </c>
      <c r="F210" s="79" t="e">
        <f>VLOOKUP($A210,Final_manabou_kanji_select[],MATCH(F$1,Final_manabou_kanji_select[#Headers],0),0)</f>
        <v>#N/A</v>
      </c>
      <c r="G210" s="81" t="str">
        <f>IFERROR(VLOOKUP($A210,Final_manabou_kanji_select[],7,0)&amp;", "&amp;VLOOKUP($A210,Final_manabou_kanji_select[],8,0),"")</f>
        <v/>
      </c>
    </row>
    <row r="211" spans="1:7" ht="23.4" x14ac:dyDescent="0.3">
      <c r="A211" s="42">
        <v>210</v>
      </c>
      <c r="C211" s="76" t="e">
        <f>VLOOKUP($A211,Final_manabou_kanji_select[[Sr no.]:[Title]],3,0)</f>
        <v>#N/A</v>
      </c>
      <c r="D211" s="77" t="e">
        <f>VLOOKUP($A211,Final_manabou_kanji_select[],MATCH(D$1,Final_manabou_kanji_select[#Headers],0),0)</f>
        <v>#N/A</v>
      </c>
      <c r="E211" s="78" t="e">
        <f>VLOOKUP($A211,Final_manabou_kanji_select[],MATCH(E$1,Final_manabou_kanji_select[#Headers],0),0)</f>
        <v>#N/A</v>
      </c>
      <c r="F211" s="79" t="e">
        <f>VLOOKUP($A211,Final_manabou_kanji_select[],MATCH(F$1,Final_manabou_kanji_select[#Headers],0),0)</f>
        <v>#N/A</v>
      </c>
      <c r="G211" s="81" t="str">
        <f>IFERROR(VLOOKUP($A211,Final_manabou_kanji_select[],7,0)&amp;", "&amp;VLOOKUP($A211,Final_manabou_kanji_select[],8,0),"")</f>
        <v/>
      </c>
    </row>
    <row r="212" spans="1:7" ht="23.4" x14ac:dyDescent="0.3">
      <c r="A212" s="42">
        <v>211</v>
      </c>
      <c r="C212" s="76" t="e">
        <f>VLOOKUP($A212,Final_manabou_kanji_select[[Sr no.]:[Title]],3,0)</f>
        <v>#N/A</v>
      </c>
      <c r="D212" s="77" t="e">
        <f>VLOOKUP($A212,Final_manabou_kanji_select[],MATCH(D$1,Final_manabou_kanji_select[#Headers],0),0)</f>
        <v>#N/A</v>
      </c>
      <c r="E212" s="78" t="e">
        <f>VLOOKUP($A212,Final_manabou_kanji_select[],MATCH(E$1,Final_manabou_kanji_select[#Headers],0),0)</f>
        <v>#N/A</v>
      </c>
      <c r="F212" s="79" t="e">
        <f>VLOOKUP($A212,Final_manabou_kanji_select[],MATCH(F$1,Final_manabou_kanji_select[#Headers],0),0)</f>
        <v>#N/A</v>
      </c>
      <c r="G212" s="81" t="str">
        <f>IFERROR(VLOOKUP($A212,Final_manabou_kanji_select[],7,0)&amp;", "&amp;VLOOKUP($A212,Final_manabou_kanji_select[],8,0),"")</f>
        <v/>
      </c>
    </row>
    <row r="213" spans="1:7" ht="23.4" x14ac:dyDescent="0.3">
      <c r="A213" s="42">
        <v>212</v>
      </c>
      <c r="C213" s="76" t="e">
        <f>VLOOKUP($A213,Final_manabou_kanji_select[[Sr no.]:[Title]],3,0)</f>
        <v>#N/A</v>
      </c>
      <c r="D213" s="77" t="e">
        <f>VLOOKUP($A213,Final_manabou_kanji_select[],MATCH(D$1,Final_manabou_kanji_select[#Headers],0),0)</f>
        <v>#N/A</v>
      </c>
      <c r="E213" s="78" t="e">
        <f>VLOOKUP($A213,Final_manabou_kanji_select[],MATCH(E$1,Final_manabou_kanji_select[#Headers],0),0)</f>
        <v>#N/A</v>
      </c>
      <c r="F213" s="79" t="e">
        <f>VLOOKUP($A213,Final_manabou_kanji_select[],MATCH(F$1,Final_manabou_kanji_select[#Headers],0),0)</f>
        <v>#N/A</v>
      </c>
      <c r="G213" s="81" t="str">
        <f>IFERROR(VLOOKUP($A213,Final_manabou_kanji_select[],7,0)&amp;", "&amp;VLOOKUP($A213,Final_manabou_kanji_select[],8,0),"")</f>
        <v/>
      </c>
    </row>
    <row r="214" spans="1:7" ht="23.4" x14ac:dyDescent="0.3">
      <c r="A214" s="42">
        <v>213</v>
      </c>
      <c r="C214" s="76" t="e">
        <f>VLOOKUP($A214,Final_manabou_kanji_select[[Sr no.]:[Title]],3,0)</f>
        <v>#N/A</v>
      </c>
      <c r="D214" s="77" t="e">
        <f>VLOOKUP($A214,Final_manabou_kanji_select[],MATCH(D$1,Final_manabou_kanji_select[#Headers],0),0)</f>
        <v>#N/A</v>
      </c>
      <c r="E214" s="78" t="e">
        <f>VLOOKUP($A214,Final_manabou_kanji_select[],MATCH(E$1,Final_manabou_kanji_select[#Headers],0),0)</f>
        <v>#N/A</v>
      </c>
      <c r="F214" s="79" t="e">
        <f>VLOOKUP($A214,Final_manabou_kanji_select[],MATCH(F$1,Final_manabou_kanji_select[#Headers],0),0)</f>
        <v>#N/A</v>
      </c>
      <c r="G214" s="81" t="str">
        <f>IFERROR(VLOOKUP($A214,Final_manabou_kanji_select[],7,0)&amp;", "&amp;VLOOKUP($A214,Final_manabou_kanji_select[],8,0),"")</f>
        <v/>
      </c>
    </row>
    <row r="215" spans="1:7" ht="23.4" x14ac:dyDescent="0.3">
      <c r="A215" s="42">
        <v>214</v>
      </c>
      <c r="C215" s="76" t="e">
        <f>VLOOKUP($A215,Final_manabou_kanji_select[[Sr no.]:[Title]],3,0)</f>
        <v>#N/A</v>
      </c>
      <c r="D215" s="77" t="e">
        <f>VLOOKUP($A215,Final_manabou_kanji_select[],MATCH(D$1,Final_manabou_kanji_select[#Headers],0),0)</f>
        <v>#N/A</v>
      </c>
      <c r="E215" s="78" t="e">
        <f>VLOOKUP($A215,Final_manabou_kanji_select[],MATCH(E$1,Final_manabou_kanji_select[#Headers],0),0)</f>
        <v>#N/A</v>
      </c>
      <c r="F215" s="79" t="e">
        <f>VLOOKUP($A215,Final_manabou_kanji_select[],MATCH(F$1,Final_manabou_kanji_select[#Headers],0),0)</f>
        <v>#N/A</v>
      </c>
      <c r="G215" s="81" t="str">
        <f>IFERROR(VLOOKUP($A215,Final_manabou_kanji_select[],7,0)&amp;", "&amp;VLOOKUP($A215,Final_manabou_kanji_select[],8,0),"")</f>
        <v/>
      </c>
    </row>
    <row r="216" spans="1:7" ht="23.4" x14ac:dyDescent="0.3">
      <c r="A216" s="42">
        <v>215</v>
      </c>
      <c r="C216" s="76" t="e">
        <f>VLOOKUP($A216,Final_manabou_kanji_select[[Sr no.]:[Title]],3,0)</f>
        <v>#N/A</v>
      </c>
      <c r="D216" s="77" t="e">
        <f>VLOOKUP($A216,Final_manabou_kanji_select[],MATCH(D$1,Final_manabou_kanji_select[#Headers],0),0)</f>
        <v>#N/A</v>
      </c>
      <c r="E216" s="78" t="e">
        <f>VLOOKUP($A216,Final_manabou_kanji_select[],MATCH(E$1,Final_manabou_kanji_select[#Headers],0),0)</f>
        <v>#N/A</v>
      </c>
      <c r="F216" s="79" t="e">
        <f>VLOOKUP($A216,Final_manabou_kanji_select[],MATCH(F$1,Final_manabou_kanji_select[#Headers],0),0)</f>
        <v>#N/A</v>
      </c>
      <c r="G216" s="81" t="str">
        <f>IFERROR(VLOOKUP($A216,Final_manabou_kanji_select[],7,0)&amp;", "&amp;VLOOKUP($A216,Final_manabou_kanji_select[],8,0),"")</f>
        <v/>
      </c>
    </row>
    <row r="217" spans="1:7" ht="23.4" x14ac:dyDescent="0.3">
      <c r="A217" s="42">
        <v>216</v>
      </c>
      <c r="C217" s="76" t="e">
        <f>VLOOKUP($A217,Final_manabou_kanji_select[[Sr no.]:[Title]],3,0)</f>
        <v>#N/A</v>
      </c>
      <c r="D217" s="77" t="e">
        <f>VLOOKUP($A217,Final_manabou_kanji_select[],MATCH(D$1,Final_manabou_kanji_select[#Headers],0),0)</f>
        <v>#N/A</v>
      </c>
      <c r="E217" s="78" t="e">
        <f>VLOOKUP($A217,Final_manabou_kanji_select[],MATCH(E$1,Final_manabou_kanji_select[#Headers],0),0)</f>
        <v>#N/A</v>
      </c>
      <c r="F217" s="79" t="e">
        <f>VLOOKUP($A217,Final_manabou_kanji_select[],MATCH(F$1,Final_manabou_kanji_select[#Headers],0),0)</f>
        <v>#N/A</v>
      </c>
      <c r="G217" s="81" t="str">
        <f>IFERROR(VLOOKUP($A217,Final_manabou_kanji_select[],7,0)&amp;", "&amp;VLOOKUP($A217,Final_manabou_kanji_select[],8,0),"")</f>
        <v/>
      </c>
    </row>
    <row r="218" spans="1:7" ht="23.4" x14ac:dyDescent="0.3">
      <c r="A218" s="42">
        <v>217</v>
      </c>
      <c r="C218" s="76" t="e">
        <f>VLOOKUP($A218,Final_manabou_kanji_select[[Sr no.]:[Title]],3,0)</f>
        <v>#N/A</v>
      </c>
      <c r="D218" s="77" t="e">
        <f>VLOOKUP($A218,Final_manabou_kanji_select[],MATCH(D$1,Final_manabou_kanji_select[#Headers],0),0)</f>
        <v>#N/A</v>
      </c>
      <c r="E218" s="78" t="e">
        <f>VLOOKUP($A218,Final_manabou_kanji_select[],MATCH(E$1,Final_manabou_kanji_select[#Headers],0),0)</f>
        <v>#N/A</v>
      </c>
      <c r="F218" s="79" t="e">
        <f>VLOOKUP($A218,Final_manabou_kanji_select[],MATCH(F$1,Final_manabou_kanji_select[#Headers],0),0)</f>
        <v>#N/A</v>
      </c>
      <c r="G218" s="81" t="str">
        <f>IFERROR(VLOOKUP($A218,Final_manabou_kanji_select[],7,0)&amp;", "&amp;VLOOKUP($A218,Final_manabou_kanji_select[],8,0),"")</f>
        <v/>
      </c>
    </row>
    <row r="219" spans="1:7" ht="23.4" x14ac:dyDescent="0.3">
      <c r="A219" s="42">
        <v>218</v>
      </c>
      <c r="C219" s="76" t="e">
        <f>VLOOKUP($A219,Final_manabou_kanji_select[[Sr no.]:[Title]],3,0)</f>
        <v>#N/A</v>
      </c>
      <c r="D219" s="77" t="e">
        <f>VLOOKUP($A219,Final_manabou_kanji_select[],MATCH(D$1,Final_manabou_kanji_select[#Headers],0),0)</f>
        <v>#N/A</v>
      </c>
      <c r="E219" s="78" t="e">
        <f>VLOOKUP($A219,Final_manabou_kanji_select[],MATCH(E$1,Final_manabou_kanji_select[#Headers],0),0)</f>
        <v>#N/A</v>
      </c>
      <c r="F219" s="79" t="e">
        <f>VLOOKUP($A219,Final_manabou_kanji_select[],MATCH(F$1,Final_manabou_kanji_select[#Headers],0),0)</f>
        <v>#N/A</v>
      </c>
      <c r="G219" s="81" t="str">
        <f>IFERROR(VLOOKUP($A219,Final_manabou_kanji_select[],7,0)&amp;", "&amp;VLOOKUP($A219,Final_manabou_kanji_select[],8,0),"")</f>
        <v/>
      </c>
    </row>
    <row r="220" spans="1:7" ht="23.4" x14ac:dyDescent="0.3">
      <c r="A220" s="42">
        <v>219</v>
      </c>
      <c r="C220" s="76" t="e">
        <f>VLOOKUP($A220,Final_manabou_kanji_select[[Sr no.]:[Title]],3,0)</f>
        <v>#N/A</v>
      </c>
      <c r="D220" s="77" t="e">
        <f>VLOOKUP($A220,Final_manabou_kanji_select[],MATCH(D$1,Final_manabou_kanji_select[#Headers],0),0)</f>
        <v>#N/A</v>
      </c>
      <c r="E220" s="78" t="e">
        <f>VLOOKUP($A220,Final_manabou_kanji_select[],MATCH(E$1,Final_manabou_kanji_select[#Headers],0),0)</f>
        <v>#N/A</v>
      </c>
      <c r="F220" s="79" t="e">
        <f>VLOOKUP($A220,Final_manabou_kanji_select[],MATCH(F$1,Final_manabou_kanji_select[#Headers],0),0)</f>
        <v>#N/A</v>
      </c>
      <c r="G220" s="81" t="str">
        <f>IFERROR(VLOOKUP($A220,Final_manabou_kanji_select[],7,0)&amp;", "&amp;VLOOKUP($A220,Final_manabou_kanji_select[],8,0),"")</f>
        <v/>
      </c>
    </row>
    <row r="221" spans="1:7" ht="23.4" x14ac:dyDescent="0.3">
      <c r="A221" s="42">
        <v>220</v>
      </c>
      <c r="C221" s="76" t="e">
        <f>VLOOKUP($A221,Final_manabou_kanji_select[[Sr no.]:[Title]],3,0)</f>
        <v>#N/A</v>
      </c>
      <c r="D221" s="77" t="e">
        <f>VLOOKUP($A221,Final_manabou_kanji_select[],MATCH(D$1,Final_manabou_kanji_select[#Headers],0),0)</f>
        <v>#N/A</v>
      </c>
      <c r="E221" s="78" t="e">
        <f>VLOOKUP($A221,Final_manabou_kanji_select[],MATCH(E$1,Final_manabou_kanji_select[#Headers],0),0)</f>
        <v>#N/A</v>
      </c>
      <c r="F221" s="79" t="e">
        <f>VLOOKUP($A221,Final_manabou_kanji_select[],MATCH(F$1,Final_manabou_kanji_select[#Headers],0),0)</f>
        <v>#N/A</v>
      </c>
      <c r="G221" s="81" t="str">
        <f>IFERROR(VLOOKUP($A221,Final_manabou_kanji_select[],7,0)&amp;", "&amp;VLOOKUP($A221,Final_manabou_kanji_select[],8,0),"")</f>
        <v/>
      </c>
    </row>
    <row r="222" spans="1:7" ht="23.4" x14ac:dyDescent="0.3">
      <c r="A222" s="42">
        <v>221</v>
      </c>
      <c r="C222" s="76" t="e">
        <f>VLOOKUP($A222,Final_manabou_kanji_select[[Sr no.]:[Title]],3,0)</f>
        <v>#N/A</v>
      </c>
      <c r="D222" s="77" t="e">
        <f>VLOOKUP($A222,Final_manabou_kanji_select[],MATCH(D$1,Final_manabou_kanji_select[#Headers],0),0)</f>
        <v>#N/A</v>
      </c>
      <c r="E222" s="78" t="e">
        <f>VLOOKUP($A222,Final_manabou_kanji_select[],MATCH(E$1,Final_manabou_kanji_select[#Headers],0),0)</f>
        <v>#N/A</v>
      </c>
      <c r="F222" s="79" t="e">
        <f>VLOOKUP($A222,Final_manabou_kanji_select[],MATCH(F$1,Final_manabou_kanji_select[#Headers],0),0)</f>
        <v>#N/A</v>
      </c>
      <c r="G222" s="81" t="str">
        <f>IFERROR(VLOOKUP($A222,Final_manabou_kanji_select[],7,0)&amp;", "&amp;VLOOKUP($A222,Final_manabou_kanji_select[],8,0),"")</f>
        <v/>
      </c>
    </row>
    <row r="223" spans="1:7" ht="23.4" x14ac:dyDescent="0.3">
      <c r="A223" s="42">
        <v>222</v>
      </c>
      <c r="C223" s="76" t="e">
        <f>VLOOKUP($A223,Final_manabou_kanji_select[[Sr no.]:[Title]],3,0)</f>
        <v>#N/A</v>
      </c>
      <c r="D223" s="77" t="e">
        <f>VLOOKUP($A223,Final_manabou_kanji_select[],MATCH(D$1,Final_manabou_kanji_select[#Headers],0),0)</f>
        <v>#N/A</v>
      </c>
      <c r="E223" s="78" t="e">
        <f>VLOOKUP($A223,Final_manabou_kanji_select[],MATCH(E$1,Final_manabou_kanji_select[#Headers],0),0)</f>
        <v>#N/A</v>
      </c>
      <c r="F223" s="79" t="e">
        <f>VLOOKUP($A223,Final_manabou_kanji_select[],MATCH(F$1,Final_manabou_kanji_select[#Headers],0),0)</f>
        <v>#N/A</v>
      </c>
      <c r="G223" s="81" t="str">
        <f>IFERROR(VLOOKUP($A223,Final_manabou_kanji_select[],7,0)&amp;", "&amp;VLOOKUP($A223,Final_manabou_kanji_select[],8,0),"")</f>
        <v/>
      </c>
    </row>
    <row r="224" spans="1:7" ht="23.4" x14ac:dyDescent="0.3">
      <c r="A224" s="42">
        <v>223</v>
      </c>
      <c r="C224" s="76" t="e">
        <f>VLOOKUP($A224,Final_manabou_kanji_select[[Sr no.]:[Title]],3,0)</f>
        <v>#N/A</v>
      </c>
      <c r="D224" s="77" t="e">
        <f>VLOOKUP($A224,Final_manabou_kanji_select[],MATCH(D$1,Final_manabou_kanji_select[#Headers],0),0)</f>
        <v>#N/A</v>
      </c>
      <c r="E224" s="78" t="e">
        <f>VLOOKUP($A224,Final_manabou_kanji_select[],MATCH(E$1,Final_manabou_kanji_select[#Headers],0),0)</f>
        <v>#N/A</v>
      </c>
      <c r="F224" s="79" t="e">
        <f>VLOOKUP($A224,Final_manabou_kanji_select[],MATCH(F$1,Final_manabou_kanji_select[#Headers],0),0)</f>
        <v>#N/A</v>
      </c>
      <c r="G224" s="81" t="str">
        <f>IFERROR(VLOOKUP($A224,Final_manabou_kanji_select[],7,0)&amp;", "&amp;VLOOKUP($A224,Final_manabou_kanji_select[],8,0),"")</f>
        <v/>
      </c>
    </row>
    <row r="225" spans="1:7" ht="23.4" x14ac:dyDescent="0.3">
      <c r="A225" s="42">
        <v>224</v>
      </c>
      <c r="C225" s="76" t="e">
        <f>VLOOKUP($A225,Final_manabou_kanji_select[[Sr no.]:[Title]],3,0)</f>
        <v>#N/A</v>
      </c>
      <c r="D225" s="77" t="e">
        <f>VLOOKUP($A225,Final_manabou_kanji_select[],MATCH(D$1,Final_manabou_kanji_select[#Headers],0),0)</f>
        <v>#N/A</v>
      </c>
      <c r="E225" s="78" t="e">
        <f>VLOOKUP($A225,Final_manabou_kanji_select[],MATCH(E$1,Final_manabou_kanji_select[#Headers],0),0)</f>
        <v>#N/A</v>
      </c>
      <c r="F225" s="79" t="e">
        <f>VLOOKUP($A225,Final_manabou_kanji_select[],MATCH(F$1,Final_manabou_kanji_select[#Headers],0),0)</f>
        <v>#N/A</v>
      </c>
      <c r="G225" s="81" t="str">
        <f>IFERROR(VLOOKUP($A225,Final_manabou_kanji_select[],7,0)&amp;", "&amp;VLOOKUP($A225,Final_manabou_kanji_select[],8,0),"")</f>
        <v/>
      </c>
    </row>
    <row r="226" spans="1:7" ht="23.4" x14ac:dyDescent="0.3">
      <c r="A226" s="42">
        <v>225</v>
      </c>
      <c r="C226" s="76" t="e">
        <f>VLOOKUP($A226,Final_manabou_kanji_select[[Sr no.]:[Title]],3,0)</f>
        <v>#N/A</v>
      </c>
      <c r="D226" s="77" t="e">
        <f>VLOOKUP($A226,Final_manabou_kanji_select[],MATCH(D$1,Final_manabou_kanji_select[#Headers],0),0)</f>
        <v>#N/A</v>
      </c>
      <c r="E226" s="78" t="e">
        <f>VLOOKUP($A226,Final_manabou_kanji_select[],MATCH(E$1,Final_manabou_kanji_select[#Headers],0),0)</f>
        <v>#N/A</v>
      </c>
      <c r="F226" s="79" t="e">
        <f>VLOOKUP($A226,Final_manabou_kanji_select[],MATCH(F$1,Final_manabou_kanji_select[#Headers],0),0)</f>
        <v>#N/A</v>
      </c>
      <c r="G226" s="81" t="str">
        <f>IFERROR(VLOOKUP($A226,Final_manabou_kanji_select[],7,0)&amp;", "&amp;VLOOKUP($A226,Final_manabou_kanji_select[],8,0),"")</f>
        <v/>
      </c>
    </row>
    <row r="227" spans="1:7" ht="23.4" x14ac:dyDescent="0.3">
      <c r="A227" s="42">
        <v>226</v>
      </c>
      <c r="C227" s="76" t="e">
        <f>VLOOKUP($A227,Final_manabou_kanji_select[[Sr no.]:[Title]],3,0)</f>
        <v>#N/A</v>
      </c>
      <c r="D227" s="77" t="e">
        <f>VLOOKUP($A227,Final_manabou_kanji_select[],MATCH(D$1,Final_manabou_kanji_select[#Headers],0),0)</f>
        <v>#N/A</v>
      </c>
      <c r="E227" s="78" t="e">
        <f>VLOOKUP($A227,Final_manabou_kanji_select[],MATCH(E$1,Final_manabou_kanji_select[#Headers],0),0)</f>
        <v>#N/A</v>
      </c>
      <c r="F227" s="79" t="e">
        <f>VLOOKUP($A227,Final_manabou_kanji_select[],MATCH(F$1,Final_manabou_kanji_select[#Headers],0),0)</f>
        <v>#N/A</v>
      </c>
      <c r="G227" s="81" t="str">
        <f>IFERROR(VLOOKUP($A227,Final_manabou_kanji_select[],7,0)&amp;", "&amp;VLOOKUP($A227,Final_manabou_kanji_select[],8,0),"")</f>
        <v/>
      </c>
    </row>
    <row r="228" spans="1:7" ht="23.4" x14ac:dyDescent="0.3">
      <c r="A228" s="42">
        <v>227</v>
      </c>
      <c r="C228" s="76" t="e">
        <f>VLOOKUP($A228,Final_manabou_kanji_select[[Sr no.]:[Title]],3,0)</f>
        <v>#N/A</v>
      </c>
      <c r="D228" s="77" t="e">
        <f>VLOOKUP($A228,Final_manabou_kanji_select[],MATCH(D$1,Final_manabou_kanji_select[#Headers],0),0)</f>
        <v>#N/A</v>
      </c>
      <c r="E228" s="78" t="e">
        <f>VLOOKUP($A228,Final_manabou_kanji_select[],MATCH(E$1,Final_manabou_kanji_select[#Headers],0),0)</f>
        <v>#N/A</v>
      </c>
      <c r="F228" s="79" t="e">
        <f>VLOOKUP($A228,Final_manabou_kanji_select[],MATCH(F$1,Final_manabou_kanji_select[#Headers],0),0)</f>
        <v>#N/A</v>
      </c>
      <c r="G228" s="81" t="str">
        <f>IFERROR(VLOOKUP($A228,Final_manabou_kanji_select[],7,0)&amp;", "&amp;VLOOKUP($A228,Final_manabou_kanji_select[],8,0),"")</f>
        <v/>
      </c>
    </row>
    <row r="229" spans="1:7" ht="23.4" x14ac:dyDescent="0.3">
      <c r="A229" s="42">
        <v>228</v>
      </c>
      <c r="C229" s="76" t="e">
        <f>VLOOKUP($A229,Final_manabou_kanji_select[[Sr no.]:[Title]],3,0)</f>
        <v>#N/A</v>
      </c>
      <c r="D229" s="77" t="e">
        <f>VLOOKUP($A229,Final_manabou_kanji_select[],MATCH(D$1,Final_manabou_kanji_select[#Headers],0),0)</f>
        <v>#N/A</v>
      </c>
      <c r="E229" s="78" t="e">
        <f>VLOOKUP($A229,Final_manabou_kanji_select[],MATCH(E$1,Final_manabou_kanji_select[#Headers],0),0)</f>
        <v>#N/A</v>
      </c>
      <c r="F229" s="79" t="e">
        <f>VLOOKUP($A229,Final_manabou_kanji_select[],MATCH(F$1,Final_manabou_kanji_select[#Headers],0),0)</f>
        <v>#N/A</v>
      </c>
      <c r="G229" s="81" t="str">
        <f>IFERROR(VLOOKUP($A229,Final_manabou_kanji_select[],7,0)&amp;", "&amp;VLOOKUP($A229,Final_manabou_kanji_select[],8,0),"")</f>
        <v/>
      </c>
    </row>
    <row r="230" spans="1:7" ht="23.4" x14ac:dyDescent="0.3">
      <c r="A230" s="42">
        <v>229</v>
      </c>
      <c r="C230" s="76" t="e">
        <f>VLOOKUP($A230,Final_manabou_kanji_select[[Sr no.]:[Title]],3,0)</f>
        <v>#N/A</v>
      </c>
      <c r="D230" s="77" t="e">
        <f>VLOOKUP($A230,Final_manabou_kanji_select[],MATCH(D$1,Final_manabou_kanji_select[#Headers],0),0)</f>
        <v>#N/A</v>
      </c>
      <c r="E230" s="78" t="e">
        <f>VLOOKUP($A230,Final_manabou_kanji_select[],MATCH(E$1,Final_manabou_kanji_select[#Headers],0),0)</f>
        <v>#N/A</v>
      </c>
      <c r="F230" s="79" t="e">
        <f>VLOOKUP($A230,Final_manabou_kanji_select[],MATCH(F$1,Final_manabou_kanji_select[#Headers],0),0)</f>
        <v>#N/A</v>
      </c>
      <c r="G230" s="81" t="str">
        <f>IFERROR(VLOOKUP($A230,Final_manabou_kanji_select[],7,0)&amp;", "&amp;VLOOKUP($A230,Final_manabou_kanji_select[],8,0),"")</f>
        <v/>
      </c>
    </row>
    <row r="231" spans="1:7" ht="23.4" x14ac:dyDescent="0.3">
      <c r="A231" s="42">
        <v>230</v>
      </c>
      <c r="C231" s="76" t="e">
        <f>VLOOKUP($A231,Final_manabou_kanji_select[[Sr no.]:[Title]],3,0)</f>
        <v>#N/A</v>
      </c>
      <c r="D231" s="77" t="e">
        <f>VLOOKUP($A231,Final_manabou_kanji_select[],MATCH(D$1,Final_manabou_kanji_select[#Headers],0),0)</f>
        <v>#N/A</v>
      </c>
      <c r="E231" s="78" t="e">
        <f>VLOOKUP($A231,Final_manabou_kanji_select[],MATCH(E$1,Final_manabou_kanji_select[#Headers],0),0)</f>
        <v>#N/A</v>
      </c>
      <c r="F231" s="79" t="e">
        <f>VLOOKUP($A231,Final_manabou_kanji_select[],MATCH(F$1,Final_manabou_kanji_select[#Headers],0),0)</f>
        <v>#N/A</v>
      </c>
      <c r="G231" s="81" t="str">
        <f>IFERROR(VLOOKUP($A231,Final_manabou_kanji_select[],7,0)&amp;", "&amp;VLOOKUP($A231,Final_manabou_kanji_select[],8,0),"")</f>
        <v/>
      </c>
    </row>
    <row r="232" spans="1:7" ht="23.4" x14ac:dyDescent="0.3">
      <c r="A232" s="42">
        <v>231</v>
      </c>
      <c r="C232" s="76" t="e">
        <f>VLOOKUP($A232,Final_manabou_kanji_select[[Sr no.]:[Title]],3,0)</f>
        <v>#N/A</v>
      </c>
      <c r="D232" s="77" t="e">
        <f>VLOOKUP($A232,Final_manabou_kanji_select[],MATCH(D$1,Final_manabou_kanji_select[#Headers],0),0)</f>
        <v>#N/A</v>
      </c>
      <c r="E232" s="78" t="e">
        <f>VLOOKUP($A232,Final_manabou_kanji_select[],MATCH(E$1,Final_manabou_kanji_select[#Headers],0),0)</f>
        <v>#N/A</v>
      </c>
      <c r="F232" s="79" t="e">
        <f>VLOOKUP($A232,Final_manabou_kanji_select[],MATCH(F$1,Final_manabou_kanji_select[#Headers],0),0)</f>
        <v>#N/A</v>
      </c>
      <c r="G232" s="81" t="str">
        <f>IFERROR(VLOOKUP($A232,Final_manabou_kanji_select[],7,0)&amp;", "&amp;VLOOKUP($A232,Final_manabou_kanji_select[],8,0),"")</f>
        <v/>
      </c>
    </row>
    <row r="233" spans="1:7" ht="23.4" x14ac:dyDescent="0.3">
      <c r="A233" s="42">
        <v>232</v>
      </c>
      <c r="C233" s="76" t="e">
        <f>VLOOKUP($A233,Final_manabou_kanji_select[[Sr no.]:[Title]],3,0)</f>
        <v>#N/A</v>
      </c>
      <c r="D233" s="77" t="e">
        <f>VLOOKUP($A233,Final_manabou_kanji_select[],MATCH(D$1,Final_manabou_kanji_select[#Headers],0),0)</f>
        <v>#N/A</v>
      </c>
      <c r="E233" s="78" t="e">
        <f>VLOOKUP($A233,Final_manabou_kanji_select[],MATCH(E$1,Final_manabou_kanji_select[#Headers],0),0)</f>
        <v>#N/A</v>
      </c>
      <c r="F233" s="79" t="e">
        <f>VLOOKUP($A233,Final_manabou_kanji_select[],MATCH(F$1,Final_manabou_kanji_select[#Headers],0),0)</f>
        <v>#N/A</v>
      </c>
      <c r="G233" s="81" t="str">
        <f>IFERROR(VLOOKUP($A233,Final_manabou_kanji_select[],7,0)&amp;", "&amp;VLOOKUP($A233,Final_manabou_kanji_select[],8,0),"")</f>
        <v/>
      </c>
    </row>
    <row r="234" spans="1:7" ht="23.4" x14ac:dyDescent="0.3">
      <c r="A234" s="42">
        <v>233</v>
      </c>
      <c r="C234" s="76" t="e">
        <f>VLOOKUP($A234,Final_manabou_kanji_select[[Sr no.]:[Title]],3,0)</f>
        <v>#N/A</v>
      </c>
      <c r="D234" s="77" t="e">
        <f>VLOOKUP($A234,Final_manabou_kanji_select[],MATCH(D$1,Final_manabou_kanji_select[#Headers],0),0)</f>
        <v>#N/A</v>
      </c>
      <c r="E234" s="78" t="e">
        <f>VLOOKUP($A234,Final_manabou_kanji_select[],MATCH(E$1,Final_manabou_kanji_select[#Headers],0),0)</f>
        <v>#N/A</v>
      </c>
      <c r="F234" s="79" t="e">
        <f>VLOOKUP($A234,Final_manabou_kanji_select[],MATCH(F$1,Final_manabou_kanji_select[#Headers],0),0)</f>
        <v>#N/A</v>
      </c>
      <c r="G234" s="81" t="str">
        <f>IFERROR(VLOOKUP($A234,Final_manabou_kanji_select[],7,0)&amp;", "&amp;VLOOKUP($A234,Final_manabou_kanji_select[],8,0),"")</f>
        <v/>
      </c>
    </row>
    <row r="235" spans="1:7" ht="23.4" x14ac:dyDescent="0.3">
      <c r="A235" s="42">
        <v>234</v>
      </c>
      <c r="C235" s="76" t="e">
        <f>VLOOKUP($A235,Final_manabou_kanji_select[[Sr no.]:[Title]],3,0)</f>
        <v>#N/A</v>
      </c>
      <c r="D235" s="77" t="e">
        <f>VLOOKUP($A235,Final_manabou_kanji_select[],MATCH(D$1,Final_manabou_kanji_select[#Headers],0),0)</f>
        <v>#N/A</v>
      </c>
      <c r="E235" s="78" t="e">
        <f>VLOOKUP($A235,Final_manabou_kanji_select[],MATCH(E$1,Final_manabou_kanji_select[#Headers],0),0)</f>
        <v>#N/A</v>
      </c>
      <c r="F235" s="79" t="e">
        <f>VLOOKUP($A235,Final_manabou_kanji_select[],MATCH(F$1,Final_manabou_kanji_select[#Headers],0),0)</f>
        <v>#N/A</v>
      </c>
      <c r="G235" s="81" t="str">
        <f>IFERROR(VLOOKUP($A235,Final_manabou_kanji_select[],7,0)&amp;", "&amp;VLOOKUP($A235,Final_manabou_kanji_select[],8,0),"")</f>
        <v/>
      </c>
    </row>
    <row r="236" spans="1:7" ht="23.4" x14ac:dyDescent="0.3">
      <c r="A236" s="42">
        <v>235</v>
      </c>
      <c r="C236" s="76" t="e">
        <f>VLOOKUP($A236,Final_manabou_kanji_select[[Sr no.]:[Title]],3,0)</f>
        <v>#N/A</v>
      </c>
      <c r="D236" s="77" t="e">
        <f>VLOOKUP($A236,Final_manabou_kanji_select[],MATCH(D$1,Final_manabou_kanji_select[#Headers],0),0)</f>
        <v>#N/A</v>
      </c>
      <c r="E236" s="78" t="e">
        <f>VLOOKUP($A236,Final_manabou_kanji_select[],MATCH(E$1,Final_manabou_kanji_select[#Headers],0),0)</f>
        <v>#N/A</v>
      </c>
      <c r="F236" s="79" t="e">
        <f>VLOOKUP($A236,Final_manabou_kanji_select[],MATCH(F$1,Final_manabou_kanji_select[#Headers],0),0)</f>
        <v>#N/A</v>
      </c>
      <c r="G236" s="81" t="str">
        <f>IFERROR(VLOOKUP($A236,Final_manabou_kanji_select[],7,0)&amp;", "&amp;VLOOKUP($A236,Final_manabou_kanji_select[],8,0),"")</f>
        <v/>
      </c>
    </row>
    <row r="237" spans="1:7" ht="23.4" x14ac:dyDescent="0.3">
      <c r="A237" s="42">
        <v>236</v>
      </c>
      <c r="C237" s="76" t="e">
        <f>VLOOKUP($A237,Final_manabou_kanji_select[[Sr no.]:[Title]],3,0)</f>
        <v>#N/A</v>
      </c>
      <c r="D237" s="77" t="e">
        <f>VLOOKUP($A237,Final_manabou_kanji_select[],MATCH(D$1,Final_manabou_kanji_select[#Headers],0),0)</f>
        <v>#N/A</v>
      </c>
      <c r="E237" s="78" t="e">
        <f>VLOOKUP($A237,Final_manabou_kanji_select[],MATCH(E$1,Final_manabou_kanji_select[#Headers],0),0)</f>
        <v>#N/A</v>
      </c>
      <c r="F237" s="79" t="e">
        <f>VLOOKUP($A237,Final_manabou_kanji_select[],MATCH(F$1,Final_manabou_kanji_select[#Headers],0),0)</f>
        <v>#N/A</v>
      </c>
      <c r="G237" s="81" t="str">
        <f>IFERROR(VLOOKUP($A237,Final_manabou_kanji_select[],7,0)&amp;", "&amp;VLOOKUP($A237,Final_manabou_kanji_select[],8,0),"")</f>
        <v/>
      </c>
    </row>
    <row r="238" spans="1:7" ht="23.4" x14ac:dyDescent="0.3">
      <c r="A238" s="42">
        <v>237</v>
      </c>
      <c r="C238" s="76" t="e">
        <f>VLOOKUP($A238,Final_manabou_kanji_select[[Sr no.]:[Title]],3,0)</f>
        <v>#N/A</v>
      </c>
      <c r="D238" s="77" t="e">
        <f>VLOOKUP($A238,Final_manabou_kanji_select[],MATCH(D$1,Final_manabou_kanji_select[#Headers],0),0)</f>
        <v>#N/A</v>
      </c>
      <c r="E238" s="78" t="e">
        <f>VLOOKUP($A238,Final_manabou_kanji_select[],MATCH(E$1,Final_manabou_kanji_select[#Headers],0),0)</f>
        <v>#N/A</v>
      </c>
      <c r="F238" s="79" t="e">
        <f>VLOOKUP($A238,Final_manabou_kanji_select[],MATCH(F$1,Final_manabou_kanji_select[#Headers],0),0)</f>
        <v>#N/A</v>
      </c>
      <c r="G238" s="81" t="str">
        <f>IFERROR(VLOOKUP($A238,Final_manabou_kanji_select[],7,0)&amp;", "&amp;VLOOKUP($A238,Final_manabou_kanji_select[],8,0),"")</f>
        <v/>
      </c>
    </row>
    <row r="239" spans="1:7" ht="23.4" x14ac:dyDescent="0.3">
      <c r="A239" s="42">
        <v>238</v>
      </c>
      <c r="C239" s="76" t="e">
        <f>VLOOKUP($A239,Final_manabou_kanji_select[[Sr no.]:[Title]],3,0)</f>
        <v>#N/A</v>
      </c>
      <c r="D239" s="77" t="e">
        <f>VLOOKUP($A239,Final_manabou_kanji_select[],MATCH(D$1,Final_manabou_kanji_select[#Headers],0),0)</f>
        <v>#N/A</v>
      </c>
      <c r="E239" s="78" t="e">
        <f>VLOOKUP($A239,Final_manabou_kanji_select[],MATCH(E$1,Final_manabou_kanji_select[#Headers],0),0)</f>
        <v>#N/A</v>
      </c>
      <c r="F239" s="79" t="e">
        <f>VLOOKUP($A239,Final_manabou_kanji_select[],MATCH(F$1,Final_manabou_kanji_select[#Headers],0),0)</f>
        <v>#N/A</v>
      </c>
      <c r="G239" s="81" t="str">
        <f>IFERROR(VLOOKUP($A239,Final_manabou_kanji_select[],7,0)&amp;", "&amp;VLOOKUP($A239,Final_manabou_kanji_select[],8,0),"")</f>
        <v/>
      </c>
    </row>
    <row r="240" spans="1:7" ht="23.4" x14ac:dyDescent="0.3">
      <c r="A240" s="42">
        <v>239</v>
      </c>
      <c r="C240" s="76" t="e">
        <f>VLOOKUP($A240,Final_manabou_kanji_select[[Sr no.]:[Title]],3,0)</f>
        <v>#N/A</v>
      </c>
      <c r="D240" s="77" t="e">
        <f>VLOOKUP($A240,Final_manabou_kanji_select[],MATCH(D$1,Final_manabou_kanji_select[#Headers],0),0)</f>
        <v>#N/A</v>
      </c>
      <c r="E240" s="78" t="e">
        <f>VLOOKUP($A240,Final_manabou_kanji_select[],MATCH(E$1,Final_manabou_kanji_select[#Headers],0),0)</f>
        <v>#N/A</v>
      </c>
      <c r="F240" s="79" t="e">
        <f>VLOOKUP($A240,Final_manabou_kanji_select[],MATCH(F$1,Final_manabou_kanji_select[#Headers],0),0)</f>
        <v>#N/A</v>
      </c>
      <c r="G240" s="81" t="str">
        <f>IFERROR(VLOOKUP($A240,Final_manabou_kanji_select[],7,0)&amp;", "&amp;VLOOKUP($A240,Final_manabou_kanji_select[],8,0),"")</f>
        <v/>
      </c>
    </row>
    <row r="241" spans="1:7" ht="23.4" x14ac:dyDescent="0.3">
      <c r="A241" s="42">
        <v>240</v>
      </c>
      <c r="C241" s="76" t="e">
        <f>VLOOKUP($A241,Final_manabou_kanji_select[[Sr no.]:[Title]],3,0)</f>
        <v>#N/A</v>
      </c>
      <c r="D241" s="77" t="e">
        <f>VLOOKUP($A241,Final_manabou_kanji_select[],MATCH(D$1,Final_manabou_kanji_select[#Headers],0),0)</f>
        <v>#N/A</v>
      </c>
      <c r="E241" s="78" t="e">
        <f>VLOOKUP($A241,Final_manabou_kanji_select[],MATCH(E$1,Final_manabou_kanji_select[#Headers],0),0)</f>
        <v>#N/A</v>
      </c>
      <c r="F241" s="79" t="e">
        <f>VLOOKUP($A241,Final_manabou_kanji_select[],MATCH(F$1,Final_manabou_kanji_select[#Headers],0),0)</f>
        <v>#N/A</v>
      </c>
      <c r="G241" s="81" t="str">
        <f>IFERROR(VLOOKUP($A241,Final_manabou_kanji_select[],7,0)&amp;", "&amp;VLOOKUP($A241,Final_manabou_kanji_select[],8,0),"")</f>
        <v/>
      </c>
    </row>
    <row r="242" spans="1:7" ht="23.4" x14ac:dyDescent="0.3">
      <c r="A242" s="42">
        <v>241</v>
      </c>
      <c r="C242" s="76" t="e">
        <f>VLOOKUP($A242,Final_manabou_kanji_select[[Sr no.]:[Title]],3,0)</f>
        <v>#N/A</v>
      </c>
      <c r="D242" s="77" t="e">
        <f>VLOOKUP($A242,Final_manabou_kanji_select[],MATCH(D$1,Final_manabou_kanji_select[#Headers],0),0)</f>
        <v>#N/A</v>
      </c>
      <c r="E242" s="78" t="e">
        <f>VLOOKUP($A242,Final_manabou_kanji_select[],MATCH(E$1,Final_manabou_kanji_select[#Headers],0),0)</f>
        <v>#N/A</v>
      </c>
      <c r="F242" s="79" t="e">
        <f>VLOOKUP($A242,Final_manabou_kanji_select[],MATCH(F$1,Final_manabou_kanji_select[#Headers],0),0)</f>
        <v>#N/A</v>
      </c>
      <c r="G242" s="81" t="str">
        <f>IFERROR(VLOOKUP($A242,Final_manabou_kanji_select[],7,0)&amp;", "&amp;VLOOKUP($A242,Final_manabou_kanji_select[],8,0),"")</f>
        <v/>
      </c>
    </row>
    <row r="243" spans="1:7" ht="23.4" x14ac:dyDescent="0.3">
      <c r="A243" s="42">
        <v>242</v>
      </c>
      <c r="C243" s="76" t="e">
        <f>VLOOKUP($A243,Final_manabou_kanji_select[[Sr no.]:[Title]],3,0)</f>
        <v>#N/A</v>
      </c>
      <c r="D243" s="77" t="e">
        <f>VLOOKUP($A243,Final_manabou_kanji_select[],MATCH(D$1,Final_manabou_kanji_select[#Headers],0),0)</f>
        <v>#N/A</v>
      </c>
      <c r="E243" s="78" t="e">
        <f>VLOOKUP($A243,Final_manabou_kanji_select[],MATCH(E$1,Final_manabou_kanji_select[#Headers],0),0)</f>
        <v>#N/A</v>
      </c>
      <c r="F243" s="79" t="e">
        <f>VLOOKUP($A243,Final_manabou_kanji_select[],MATCH(F$1,Final_manabou_kanji_select[#Headers],0),0)</f>
        <v>#N/A</v>
      </c>
      <c r="G243" s="81" t="str">
        <f>IFERROR(VLOOKUP($A243,Final_manabou_kanji_select[],7,0)&amp;", "&amp;VLOOKUP($A243,Final_manabou_kanji_select[],8,0),"")</f>
        <v/>
      </c>
    </row>
    <row r="244" spans="1:7" ht="23.4" x14ac:dyDescent="0.3">
      <c r="A244" s="42">
        <v>243</v>
      </c>
      <c r="C244" s="76" t="e">
        <f>VLOOKUP($A244,Final_manabou_kanji_select[[Sr no.]:[Title]],3,0)</f>
        <v>#N/A</v>
      </c>
      <c r="D244" s="77" t="e">
        <f>VLOOKUP($A244,Final_manabou_kanji_select[],MATCH(D$1,Final_manabou_kanji_select[#Headers],0),0)</f>
        <v>#N/A</v>
      </c>
      <c r="E244" s="78" t="e">
        <f>VLOOKUP($A244,Final_manabou_kanji_select[],MATCH(E$1,Final_manabou_kanji_select[#Headers],0),0)</f>
        <v>#N/A</v>
      </c>
      <c r="F244" s="79" t="e">
        <f>VLOOKUP($A244,Final_manabou_kanji_select[],MATCH(F$1,Final_manabou_kanji_select[#Headers],0),0)</f>
        <v>#N/A</v>
      </c>
      <c r="G244" s="81" t="str">
        <f>IFERROR(VLOOKUP($A244,Final_manabou_kanji_select[],7,0)&amp;", "&amp;VLOOKUP($A244,Final_manabou_kanji_select[],8,0),"")</f>
        <v/>
      </c>
    </row>
    <row r="245" spans="1:7" ht="23.4" x14ac:dyDescent="0.3">
      <c r="A245" s="42">
        <v>244</v>
      </c>
      <c r="C245" s="76" t="e">
        <f>VLOOKUP($A245,Final_manabou_kanji_select[[Sr no.]:[Title]],3,0)</f>
        <v>#N/A</v>
      </c>
      <c r="D245" s="77" t="e">
        <f>VLOOKUP($A245,Final_manabou_kanji_select[],MATCH(D$1,Final_manabou_kanji_select[#Headers],0),0)</f>
        <v>#N/A</v>
      </c>
      <c r="E245" s="78" t="e">
        <f>VLOOKUP($A245,Final_manabou_kanji_select[],MATCH(E$1,Final_manabou_kanji_select[#Headers],0),0)</f>
        <v>#N/A</v>
      </c>
      <c r="F245" s="79" t="e">
        <f>VLOOKUP($A245,Final_manabou_kanji_select[],MATCH(F$1,Final_manabou_kanji_select[#Headers],0),0)</f>
        <v>#N/A</v>
      </c>
      <c r="G245" s="81" t="str">
        <f>IFERROR(VLOOKUP($A245,Final_manabou_kanji_select[],7,0)&amp;", "&amp;VLOOKUP($A245,Final_manabou_kanji_select[],8,0),"")</f>
        <v/>
      </c>
    </row>
    <row r="246" spans="1:7" ht="23.4" x14ac:dyDescent="0.3">
      <c r="A246" s="42">
        <v>245</v>
      </c>
      <c r="C246" s="76" t="e">
        <f>VLOOKUP($A246,Final_manabou_kanji_select[[Sr no.]:[Title]],3,0)</f>
        <v>#N/A</v>
      </c>
      <c r="D246" s="77" t="e">
        <f>VLOOKUP($A246,Final_manabou_kanji_select[],MATCH(D$1,Final_manabou_kanji_select[#Headers],0),0)</f>
        <v>#N/A</v>
      </c>
      <c r="E246" s="78" t="e">
        <f>VLOOKUP($A246,Final_manabou_kanji_select[],MATCH(E$1,Final_manabou_kanji_select[#Headers],0),0)</f>
        <v>#N/A</v>
      </c>
      <c r="F246" s="79" t="e">
        <f>VLOOKUP($A246,Final_manabou_kanji_select[],MATCH(F$1,Final_manabou_kanji_select[#Headers],0),0)</f>
        <v>#N/A</v>
      </c>
      <c r="G246" s="81" t="str">
        <f>IFERROR(VLOOKUP($A246,Final_manabou_kanji_select[],7,0)&amp;", "&amp;VLOOKUP($A246,Final_manabou_kanji_select[],8,0),"")</f>
        <v/>
      </c>
    </row>
    <row r="247" spans="1:7" ht="23.4" x14ac:dyDescent="0.3">
      <c r="A247" s="42">
        <v>246</v>
      </c>
      <c r="C247" s="76" t="e">
        <f>VLOOKUP($A247,Final_manabou_kanji_select[[Sr no.]:[Title]],3,0)</f>
        <v>#N/A</v>
      </c>
      <c r="D247" s="77" t="e">
        <f>VLOOKUP($A247,Final_manabou_kanji_select[],MATCH(D$1,Final_manabou_kanji_select[#Headers],0),0)</f>
        <v>#N/A</v>
      </c>
      <c r="E247" s="78" t="e">
        <f>VLOOKUP($A247,Final_manabou_kanji_select[],MATCH(E$1,Final_manabou_kanji_select[#Headers],0),0)</f>
        <v>#N/A</v>
      </c>
      <c r="F247" s="79" t="e">
        <f>VLOOKUP($A247,Final_manabou_kanji_select[],MATCH(F$1,Final_manabou_kanji_select[#Headers],0),0)</f>
        <v>#N/A</v>
      </c>
      <c r="G247" s="81" t="str">
        <f>IFERROR(VLOOKUP($A247,Final_manabou_kanji_select[],7,0)&amp;", "&amp;VLOOKUP($A247,Final_manabou_kanji_select[],8,0),"")</f>
        <v/>
      </c>
    </row>
    <row r="248" spans="1:7" ht="23.4" x14ac:dyDescent="0.3">
      <c r="A248" s="42">
        <v>247</v>
      </c>
      <c r="C248" s="76" t="e">
        <f>VLOOKUP($A248,Final_manabou_kanji_select[[Sr no.]:[Title]],3,0)</f>
        <v>#N/A</v>
      </c>
      <c r="D248" s="77" t="e">
        <f>VLOOKUP($A248,Final_manabou_kanji_select[],MATCH(D$1,Final_manabou_kanji_select[#Headers],0),0)</f>
        <v>#N/A</v>
      </c>
      <c r="E248" s="78" t="e">
        <f>VLOOKUP($A248,Final_manabou_kanji_select[],MATCH(E$1,Final_manabou_kanji_select[#Headers],0),0)</f>
        <v>#N/A</v>
      </c>
      <c r="F248" s="79" t="e">
        <f>VLOOKUP($A248,Final_manabou_kanji_select[],MATCH(F$1,Final_manabou_kanji_select[#Headers],0),0)</f>
        <v>#N/A</v>
      </c>
      <c r="G248" s="81" t="str">
        <f>IFERROR(VLOOKUP($A248,Final_manabou_kanji_select[],7,0)&amp;", "&amp;VLOOKUP($A248,Final_manabou_kanji_select[],8,0),"")</f>
        <v/>
      </c>
    </row>
    <row r="249" spans="1:7" ht="23.4" x14ac:dyDescent="0.3">
      <c r="A249" s="42">
        <v>248</v>
      </c>
      <c r="C249" s="76" t="e">
        <f>VLOOKUP($A249,Final_manabou_kanji_select[[Sr no.]:[Title]],3,0)</f>
        <v>#N/A</v>
      </c>
      <c r="D249" s="77" t="e">
        <f>VLOOKUP($A249,Final_manabou_kanji_select[],MATCH(D$1,Final_manabou_kanji_select[#Headers],0),0)</f>
        <v>#N/A</v>
      </c>
      <c r="E249" s="78" t="e">
        <f>VLOOKUP($A249,Final_manabou_kanji_select[],MATCH(E$1,Final_manabou_kanji_select[#Headers],0),0)</f>
        <v>#N/A</v>
      </c>
      <c r="F249" s="79" t="e">
        <f>VLOOKUP($A249,Final_manabou_kanji_select[],MATCH(F$1,Final_manabou_kanji_select[#Headers],0),0)</f>
        <v>#N/A</v>
      </c>
      <c r="G249" s="81" t="str">
        <f>IFERROR(VLOOKUP($A249,Final_manabou_kanji_select[],7,0)&amp;", "&amp;VLOOKUP($A249,Final_manabou_kanji_select[],8,0),"")</f>
        <v/>
      </c>
    </row>
    <row r="250" spans="1:7" ht="23.4" x14ac:dyDescent="0.3">
      <c r="A250" s="42">
        <v>249</v>
      </c>
      <c r="C250" s="76" t="e">
        <f>VLOOKUP($A250,Final_manabou_kanji_select[[Sr no.]:[Title]],3,0)</f>
        <v>#N/A</v>
      </c>
      <c r="D250" s="77" t="e">
        <f>VLOOKUP($A250,Final_manabou_kanji_select[],MATCH(D$1,Final_manabou_kanji_select[#Headers],0),0)</f>
        <v>#N/A</v>
      </c>
      <c r="E250" s="78" t="e">
        <f>VLOOKUP($A250,Final_manabou_kanji_select[],MATCH(E$1,Final_manabou_kanji_select[#Headers],0),0)</f>
        <v>#N/A</v>
      </c>
      <c r="F250" s="79" t="e">
        <f>VLOOKUP($A250,Final_manabou_kanji_select[],MATCH(F$1,Final_manabou_kanji_select[#Headers],0),0)</f>
        <v>#N/A</v>
      </c>
      <c r="G250" s="81" t="str">
        <f>IFERROR(VLOOKUP($A250,Final_manabou_kanji_select[],7,0)&amp;", "&amp;VLOOKUP($A250,Final_manabou_kanji_select[],8,0),"")</f>
        <v/>
      </c>
    </row>
    <row r="251" spans="1:7" ht="23.4" x14ac:dyDescent="0.3">
      <c r="A251" s="42">
        <v>250</v>
      </c>
      <c r="C251" s="76" t="e">
        <f>VLOOKUP($A251,Final_manabou_kanji_select[[Sr no.]:[Title]],3,0)</f>
        <v>#N/A</v>
      </c>
      <c r="D251" s="77" t="e">
        <f>VLOOKUP($A251,Final_manabou_kanji_select[],MATCH(D$1,Final_manabou_kanji_select[#Headers],0),0)</f>
        <v>#N/A</v>
      </c>
      <c r="E251" s="78" t="e">
        <f>VLOOKUP($A251,Final_manabou_kanji_select[],MATCH(E$1,Final_manabou_kanji_select[#Headers],0),0)</f>
        <v>#N/A</v>
      </c>
      <c r="F251" s="79" t="e">
        <f>VLOOKUP($A251,Final_manabou_kanji_select[],MATCH(F$1,Final_manabou_kanji_select[#Headers],0),0)</f>
        <v>#N/A</v>
      </c>
      <c r="G251" s="81" t="str">
        <f>IFERROR(VLOOKUP($A251,Final_manabou_kanji_select[],7,0)&amp;", "&amp;VLOOKUP($A251,Final_manabou_kanji_select[],8,0),"")</f>
        <v/>
      </c>
    </row>
    <row r="252" spans="1:7" ht="23.4" x14ac:dyDescent="0.3">
      <c r="A252" s="42">
        <v>251</v>
      </c>
      <c r="C252" s="76" t="e">
        <f>VLOOKUP($A252,Final_manabou_kanji_select[[Sr no.]:[Title]],3,0)</f>
        <v>#N/A</v>
      </c>
      <c r="D252" s="77" t="e">
        <f>VLOOKUP($A252,Final_manabou_kanji_select[],MATCH(D$1,Final_manabou_kanji_select[#Headers],0),0)</f>
        <v>#N/A</v>
      </c>
      <c r="E252" s="78" t="e">
        <f>VLOOKUP($A252,Final_manabou_kanji_select[],MATCH(E$1,Final_manabou_kanji_select[#Headers],0),0)</f>
        <v>#N/A</v>
      </c>
      <c r="F252" s="79" t="e">
        <f>VLOOKUP($A252,Final_manabou_kanji_select[],MATCH(F$1,Final_manabou_kanji_select[#Headers],0),0)</f>
        <v>#N/A</v>
      </c>
      <c r="G252" s="81" t="str">
        <f>IFERROR(VLOOKUP($A252,Final_manabou_kanji_select[],7,0)&amp;", "&amp;VLOOKUP($A252,Final_manabou_kanji_select[],8,0),"")</f>
        <v/>
      </c>
    </row>
    <row r="253" spans="1:7" ht="23.4" x14ac:dyDescent="0.3">
      <c r="A253" s="42">
        <v>252</v>
      </c>
      <c r="C253" s="76" t="e">
        <f>VLOOKUP($A253,Final_manabou_kanji_select[[Sr no.]:[Title]],3,0)</f>
        <v>#N/A</v>
      </c>
      <c r="D253" s="77" t="e">
        <f>VLOOKUP($A253,Final_manabou_kanji_select[],MATCH(D$1,Final_manabou_kanji_select[#Headers],0),0)</f>
        <v>#N/A</v>
      </c>
      <c r="E253" s="78" t="e">
        <f>VLOOKUP($A253,Final_manabou_kanji_select[],MATCH(E$1,Final_manabou_kanji_select[#Headers],0),0)</f>
        <v>#N/A</v>
      </c>
      <c r="F253" s="79" t="e">
        <f>VLOOKUP($A253,Final_manabou_kanji_select[],MATCH(F$1,Final_manabou_kanji_select[#Headers],0),0)</f>
        <v>#N/A</v>
      </c>
      <c r="G253" s="81" t="str">
        <f>IFERROR(VLOOKUP($A253,Final_manabou_kanji_select[],7,0)&amp;", "&amp;VLOOKUP($A253,Final_manabou_kanji_select[],8,0),"")</f>
        <v/>
      </c>
    </row>
    <row r="254" spans="1:7" ht="23.4" x14ac:dyDescent="0.3">
      <c r="A254" s="42">
        <v>253</v>
      </c>
      <c r="C254" s="76" t="e">
        <f>VLOOKUP($A254,Final_manabou_kanji_select[[Sr no.]:[Title]],3,0)</f>
        <v>#N/A</v>
      </c>
      <c r="D254" s="77" t="e">
        <f>VLOOKUP($A254,Final_manabou_kanji_select[],MATCH(D$1,Final_manabou_kanji_select[#Headers],0),0)</f>
        <v>#N/A</v>
      </c>
      <c r="E254" s="78" t="e">
        <f>VLOOKUP($A254,Final_manabou_kanji_select[],MATCH(E$1,Final_manabou_kanji_select[#Headers],0),0)</f>
        <v>#N/A</v>
      </c>
      <c r="F254" s="79" t="e">
        <f>VLOOKUP($A254,Final_manabou_kanji_select[],MATCH(F$1,Final_manabou_kanji_select[#Headers],0),0)</f>
        <v>#N/A</v>
      </c>
      <c r="G254" s="81" t="str">
        <f>IFERROR(VLOOKUP($A254,Final_manabou_kanji_select[],7,0)&amp;", "&amp;VLOOKUP($A254,Final_manabou_kanji_select[],8,0),"")</f>
        <v/>
      </c>
    </row>
    <row r="255" spans="1:7" ht="23.4" x14ac:dyDescent="0.3">
      <c r="A255" s="42">
        <v>254</v>
      </c>
      <c r="C255" s="76" t="e">
        <f>VLOOKUP($A255,Final_manabou_kanji_select[[Sr no.]:[Title]],3,0)</f>
        <v>#N/A</v>
      </c>
      <c r="D255" s="77" t="e">
        <f>VLOOKUP($A255,Final_manabou_kanji_select[],MATCH(D$1,Final_manabou_kanji_select[#Headers],0),0)</f>
        <v>#N/A</v>
      </c>
      <c r="E255" s="78" t="e">
        <f>VLOOKUP($A255,Final_manabou_kanji_select[],MATCH(E$1,Final_manabou_kanji_select[#Headers],0),0)</f>
        <v>#N/A</v>
      </c>
      <c r="F255" s="79" t="e">
        <f>VLOOKUP($A255,Final_manabou_kanji_select[],MATCH(F$1,Final_manabou_kanji_select[#Headers],0),0)</f>
        <v>#N/A</v>
      </c>
      <c r="G255" s="81" t="str">
        <f>IFERROR(VLOOKUP($A255,Final_manabou_kanji_select[],7,0)&amp;", "&amp;VLOOKUP($A255,Final_manabou_kanji_select[],8,0),"")</f>
        <v/>
      </c>
    </row>
    <row r="256" spans="1:7" ht="23.4" x14ac:dyDescent="0.3">
      <c r="A256" s="42">
        <v>255</v>
      </c>
      <c r="C256" s="76" t="e">
        <f>VLOOKUP($A256,Final_manabou_kanji_select[[Sr no.]:[Title]],3,0)</f>
        <v>#N/A</v>
      </c>
      <c r="D256" s="77" t="e">
        <f>VLOOKUP($A256,Final_manabou_kanji_select[],MATCH(D$1,Final_manabou_kanji_select[#Headers],0),0)</f>
        <v>#N/A</v>
      </c>
      <c r="E256" s="78" t="e">
        <f>VLOOKUP($A256,Final_manabou_kanji_select[],MATCH(E$1,Final_manabou_kanji_select[#Headers],0),0)</f>
        <v>#N/A</v>
      </c>
      <c r="F256" s="79" t="e">
        <f>VLOOKUP($A256,Final_manabou_kanji_select[],MATCH(F$1,Final_manabou_kanji_select[#Headers],0),0)</f>
        <v>#N/A</v>
      </c>
      <c r="G256" s="81" t="str">
        <f>IFERROR(VLOOKUP($A256,Final_manabou_kanji_select[],7,0)&amp;", "&amp;VLOOKUP($A256,Final_manabou_kanji_select[],8,0),"")</f>
        <v/>
      </c>
    </row>
    <row r="257" spans="1:7" ht="23.4" x14ac:dyDescent="0.3">
      <c r="A257" s="42">
        <v>256</v>
      </c>
      <c r="C257" s="76" t="e">
        <f>VLOOKUP($A257,Final_manabou_kanji_select[[Sr no.]:[Title]],3,0)</f>
        <v>#N/A</v>
      </c>
      <c r="D257" s="77" t="e">
        <f>VLOOKUP($A257,Final_manabou_kanji_select[],MATCH(D$1,Final_manabou_kanji_select[#Headers],0),0)</f>
        <v>#N/A</v>
      </c>
      <c r="E257" s="78" t="e">
        <f>VLOOKUP($A257,Final_manabou_kanji_select[],MATCH(E$1,Final_manabou_kanji_select[#Headers],0),0)</f>
        <v>#N/A</v>
      </c>
      <c r="F257" s="79" t="e">
        <f>VLOOKUP($A257,Final_manabou_kanji_select[],MATCH(F$1,Final_manabou_kanji_select[#Headers],0),0)</f>
        <v>#N/A</v>
      </c>
      <c r="G257" s="81" t="str">
        <f>IFERROR(VLOOKUP($A257,Final_manabou_kanji_select[],7,0)&amp;", "&amp;VLOOKUP($A257,Final_manabou_kanji_select[],8,0),"")</f>
        <v/>
      </c>
    </row>
    <row r="258" spans="1:7" ht="23.4" x14ac:dyDescent="0.3">
      <c r="A258" s="42">
        <v>257</v>
      </c>
      <c r="C258" s="76" t="e">
        <f>VLOOKUP($A258,Final_manabou_kanji_select[[Sr no.]:[Title]],3,0)</f>
        <v>#N/A</v>
      </c>
      <c r="D258" s="77" t="e">
        <f>VLOOKUP($A258,Final_manabou_kanji_select[],MATCH(D$1,Final_manabou_kanji_select[#Headers],0),0)</f>
        <v>#N/A</v>
      </c>
      <c r="E258" s="78" t="e">
        <f>VLOOKUP($A258,Final_manabou_kanji_select[],MATCH(E$1,Final_manabou_kanji_select[#Headers],0),0)</f>
        <v>#N/A</v>
      </c>
      <c r="F258" s="79" t="e">
        <f>VLOOKUP($A258,Final_manabou_kanji_select[],MATCH(F$1,Final_manabou_kanji_select[#Headers],0),0)</f>
        <v>#N/A</v>
      </c>
      <c r="G258" s="81" t="str">
        <f>IFERROR(VLOOKUP($A258,Final_manabou_kanji_select[],7,0)&amp;", "&amp;VLOOKUP($A258,Final_manabou_kanji_select[],8,0),"")</f>
        <v/>
      </c>
    </row>
    <row r="259" spans="1:7" ht="23.4" x14ac:dyDescent="0.3">
      <c r="A259" s="42">
        <v>258</v>
      </c>
      <c r="C259" s="76" t="e">
        <f>VLOOKUP($A259,Final_manabou_kanji_select[[Sr no.]:[Title]],3,0)</f>
        <v>#N/A</v>
      </c>
      <c r="D259" s="77" t="e">
        <f>VLOOKUP($A259,Final_manabou_kanji_select[],MATCH(D$1,Final_manabou_kanji_select[#Headers],0),0)</f>
        <v>#N/A</v>
      </c>
      <c r="E259" s="78" t="e">
        <f>VLOOKUP($A259,Final_manabou_kanji_select[],MATCH(E$1,Final_manabou_kanji_select[#Headers],0),0)</f>
        <v>#N/A</v>
      </c>
      <c r="F259" s="79" t="e">
        <f>VLOOKUP($A259,Final_manabou_kanji_select[],MATCH(F$1,Final_manabou_kanji_select[#Headers],0),0)</f>
        <v>#N/A</v>
      </c>
      <c r="G259" s="81" t="str">
        <f>IFERROR(VLOOKUP($A259,Final_manabou_kanji_select[],7,0)&amp;", "&amp;VLOOKUP($A259,Final_manabou_kanji_select[],8,0),"")</f>
        <v/>
      </c>
    </row>
    <row r="260" spans="1:7" ht="23.4" x14ac:dyDescent="0.3">
      <c r="A260" s="42">
        <v>259</v>
      </c>
      <c r="C260" s="76" t="e">
        <f>VLOOKUP($A260,Final_manabou_kanji_select[[Sr no.]:[Title]],3,0)</f>
        <v>#N/A</v>
      </c>
      <c r="D260" s="77" t="e">
        <f>VLOOKUP($A260,Final_manabou_kanji_select[],MATCH(D$1,Final_manabou_kanji_select[#Headers],0),0)</f>
        <v>#N/A</v>
      </c>
      <c r="E260" s="78" t="e">
        <f>VLOOKUP($A260,Final_manabou_kanji_select[],MATCH(E$1,Final_manabou_kanji_select[#Headers],0),0)</f>
        <v>#N/A</v>
      </c>
      <c r="F260" s="79" t="e">
        <f>VLOOKUP($A260,Final_manabou_kanji_select[],MATCH(F$1,Final_manabou_kanji_select[#Headers],0),0)</f>
        <v>#N/A</v>
      </c>
      <c r="G260" s="81" t="str">
        <f>IFERROR(VLOOKUP($A260,Final_manabou_kanji_select[],7,0)&amp;", "&amp;VLOOKUP($A260,Final_manabou_kanji_select[],8,0),"")</f>
        <v/>
      </c>
    </row>
    <row r="261" spans="1:7" ht="23.4" x14ac:dyDescent="0.3">
      <c r="A261" s="42">
        <v>260</v>
      </c>
      <c r="C261" s="76" t="e">
        <f>VLOOKUP($A261,Final_manabou_kanji_select[[Sr no.]:[Title]],3,0)</f>
        <v>#N/A</v>
      </c>
      <c r="D261" s="77" t="e">
        <f>VLOOKUP($A261,Final_manabou_kanji_select[],MATCH(D$1,Final_manabou_kanji_select[#Headers],0),0)</f>
        <v>#N/A</v>
      </c>
      <c r="E261" s="78" t="e">
        <f>VLOOKUP($A261,Final_manabou_kanji_select[],MATCH(E$1,Final_manabou_kanji_select[#Headers],0),0)</f>
        <v>#N/A</v>
      </c>
      <c r="F261" s="79" t="e">
        <f>VLOOKUP($A261,Final_manabou_kanji_select[],MATCH(F$1,Final_manabou_kanji_select[#Headers],0),0)</f>
        <v>#N/A</v>
      </c>
      <c r="G261" s="81" t="str">
        <f>IFERROR(VLOOKUP($A261,Final_manabou_kanji_select[],7,0)&amp;", "&amp;VLOOKUP($A261,Final_manabou_kanji_select[],8,0),"")</f>
        <v/>
      </c>
    </row>
    <row r="262" spans="1:7" ht="23.4" x14ac:dyDescent="0.3">
      <c r="A262" s="42">
        <v>261</v>
      </c>
      <c r="C262" s="76" t="e">
        <f>VLOOKUP($A262,Final_manabou_kanji_select[[Sr no.]:[Title]],3,0)</f>
        <v>#N/A</v>
      </c>
      <c r="D262" s="77" t="e">
        <f>VLOOKUP($A262,Final_manabou_kanji_select[],MATCH(D$1,Final_manabou_kanji_select[#Headers],0),0)</f>
        <v>#N/A</v>
      </c>
      <c r="E262" s="78" t="e">
        <f>VLOOKUP($A262,Final_manabou_kanji_select[],MATCH(E$1,Final_manabou_kanji_select[#Headers],0),0)</f>
        <v>#N/A</v>
      </c>
      <c r="F262" s="79" t="e">
        <f>VLOOKUP($A262,Final_manabou_kanji_select[],MATCH(F$1,Final_manabou_kanji_select[#Headers],0),0)</f>
        <v>#N/A</v>
      </c>
      <c r="G262" s="81" t="str">
        <f>IFERROR(VLOOKUP($A262,Final_manabou_kanji_select[],7,0)&amp;", "&amp;VLOOKUP($A262,Final_manabou_kanji_select[],8,0),"")</f>
        <v/>
      </c>
    </row>
    <row r="263" spans="1:7" ht="23.4" x14ac:dyDescent="0.3">
      <c r="A263" s="42">
        <v>262</v>
      </c>
      <c r="C263" s="76" t="e">
        <f>VLOOKUP($A263,Final_manabou_kanji_select[[Sr no.]:[Title]],3,0)</f>
        <v>#N/A</v>
      </c>
      <c r="D263" s="77" t="e">
        <f>VLOOKUP($A263,Final_manabou_kanji_select[],MATCH(D$1,Final_manabou_kanji_select[#Headers],0),0)</f>
        <v>#N/A</v>
      </c>
      <c r="E263" s="78" t="e">
        <f>VLOOKUP($A263,Final_manabou_kanji_select[],MATCH(E$1,Final_manabou_kanji_select[#Headers],0),0)</f>
        <v>#N/A</v>
      </c>
      <c r="F263" s="79" t="e">
        <f>VLOOKUP($A263,Final_manabou_kanji_select[],MATCH(F$1,Final_manabou_kanji_select[#Headers],0),0)</f>
        <v>#N/A</v>
      </c>
      <c r="G263" s="81" t="str">
        <f>IFERROR(VLOOKUP($A263,Final_manabou_kanji_select[],7,0)&amp;", "&amp;VLOOKUP($A263,Final_manabou_kanji_select[],8,0),"")</f>
        <v/>
      </c>
    </row>
    <row r="264" spans="1:7" ht="23.4" x14ac:dyDescent="0.3">
      <c r="A264" s="42">
        <v>263</v>
      </c>
      <c r="C264" s="76" t="e">
        <f>VLOOKUP($A264,Final_manabou_kanji_select[[Sr no.]:[Title]],3,0)</f>
        <v>#N/A</v>
      </c>
      <c r="D264" s="77" t="e">
        <f>VLOOKUP($A264,Final_manabou_kanji_select[],MATCH(D$1,Final_manabou_kanji_select[#Headers],0),0)</f>
        <v>#N/A</v>
      </c>
      <c r="E264" s="78" t="e">
        <f>VLOOKUP($A264,Final_manabou_kanji_select[],MATCH(E$1,Final_manabou_kanji_select[#Headers],0),0)</f>
        <v>#N/A</v>
      </c>
      <c r="F264" s="79" t="e">
        <f>VLOOKUP($A264,Final_manabou_kanji_select[],MATCH(F$1,Final_manabou_kanji_select[#Headers],0),0)</f>
        <v>#N/A</v>
      </c>
      <c r="G264" s="81" t="str">
        <f>IFERROR(VLOOKUP($A264,Final_manabou_kanji_select[],7,0)&amp;", "&amp;VLOOKUP($A264,Final_manabou_kanji_select[],8,0),"")</f>
        <v/>
      </c>
    </row>
    <row r="265" spans="1:7" ht="23.4" x14ac:dyDescent="0.3">
      <c r="A265" s="42">
        <v>264</v>
      </c>
      <c r="C265" s="76" t="e">
        <f>VLOOKUP($A265,Final_manabou_kanji_select[[Sr no.]:[Title]],3,0)</f>
        <v>#N/A</v>
      </c>
      <c r="D265" s="77" t="e">
        <f>VLOOKUP($A265,Final_manabou_kanji_select[],MATCH(D$1,Final_manabou_kanji_select[#Headers],0),0)</f>
        <v>#N/A</v>
      </c>
      <c r="E265" s="78" t="e">
        <f>VLOOKUP($A265,Final_manabou_kanji_select[],MATCH(E$1,Final_manabou_kanji_select[#Headers],0),0)</f>
        <v>#N/A</v>
      </c>
      <c r="F265" s="79" t="e">
        <f>VLOOKUP($A265,Final_manabou_kanji_select[],MATCH(F$1,Final_manabou_kanji_select[#Headers],0),0)</f>
        <v>#N/A</v>
      </c>
      <c r="G265" s="81" t="str">
        <f>IFERROR(VLOOKUP($A265,Final_manabou_kanji_select[],7,0)&amp;", "&amp;VLOOKUP($A265,Final_manabou_kanji_select[],8,0),"")</f>
        <v/>
      </c>
    </row>
    <row r="266" spans="1:7" ht="23.4" x14ac:dyDescent="0.3">
      <c r="A266" s="42">
        <v>265</v>
      </c>
      <c r="C266" s="76" t="e">
        <f>VLOOKUP($A266,Final_manabou_kanji_select[[Sr no.]:[Title]],3,0)</f>
        <v>#N/A</v>
      </c>
      <c r="D266" s="77" t="e">
        <f>VLOOKUP($A266,Final_manabou_kanji_select[],MATCH(D$1,Final_manabou_kanji_select[#Headers],0),0)</f>
        <v>#N/A</v>
      </c>
      <c r="E266" s="78" t="e">
        <f>VLOOKUP($A266,Final_manabou_kanji_select[],MATCH(E$1,Final_manabou_kanji_select[#Headers],0),0)</f>
        <v>#N/A</v>
      </c>
      <c r="F266" s="79" t="e">
        <f>VLOOKUP($A266,Final_manabou_kanji_select[],MATCH(F$1,Final_manabou_kanji_select[#Headers],0),0)</f>
        <v>#N/A</v>
      </c>
      <c r="G266" s="81" t="str">
        <f>IFERROR(VLOOKUP($A266,Final_manabou_kanji_select[],7,0)&amp;", "&amp;VLOOKUP($A266,Final_manabou_kanji_select[],8,0),"")</f>
        <v/>
      </c>
    </row>
    <row r="267" spans="1:7" ht="23.4" x14ac:dyDescent="0.3">
      <c r="A267" s="42">
        <v>266</v>
      </c>
      <c r="C267" s="76" t="e">
        <f>VLOOKUP($A267,Final_manabou_kanji_select[[Sr no.]:[Title]],3,0)</f>
        <v>#N/A</v>
      </c>
      <c r="D267" s="77" t="e">
        <f>VLOOKUP($A267,Final_manabou_kanji_select[],MATCH(D$1,Final_manabou_kanji_select[#Headers],0),0)</f>
        <v>#N/A</v>
      </c>
      <c r="E267" s="78" t="e">
        <f>VLOOKUP($A267,Final_manabou_kanji_select[],MATCH(E$1,Final_manabou_kanji_select[#Headers],0),0)</f>
        <v>#N/A</v>
      </c>
      <c r="F267" s="79" t="e">
        <f>VLOOKUP($A267,Final_manabou_kanji_select[],MATCH(F$1,Final_manabou_kanji_select[#Headers],0),0)</f>
        <v>#N/A</v>
      </c>
      <c r="G267" s="81" t="str">
        <f>IFERROR(VLOOKUP($A267,Final_manabou_kanji_select[],7,0)&amp;", "&amp;VLOOKUP($A267,Final_manabou_kanji_select[],8,0),"")</f>
        <v/>
      </c>
    </row>
    <row r="268" spans="1:7" ht="23.4" x14ac:dyDescent="0.3">
      <c r="A268" s="42">
        <v>267</v>
      </c>
      <c r="C268" s="76" t="e">
        <f>VLOOKUP($A268,Final_manabou_kanji_select[[Sr no.]:[Title]],3,0)</f>
        <v>#N/A</v>
      </c>
      <c r="D268" s="77" t="e">
        <f>VLOOKUP($A268,Final_manabou_kanji_select[],MATCH(D$1,Final_manabou_kanji_select[#Headers],0),0)</f>
        <v>#N/A</v>
      </c>
      <c r="E268" s="78" t="e">
        <f>VLOOKUP($A268,Final_manabou_kanji_select[],MATCH(E$1,Final_manabou_kanji_select[#Headers],0),0)</f>
        <v>#N/A</v>
      </c>
      <c r="F268" s="79" t="e">
        <f>VLOOKUP($A268,Final_manabou_kanji_select[],MATCH(F$1,Final_manabou_kanji_select[#Headers],0),0)</f>
        <v>#N/A</v>
      </c>
      <c r="G268" s="81" t="str">
        <f>IFERROR(VLOOKUP($A268,Final_manabou_kanji_select[],7,0)&amp;", "&amp;VLOOKUP($A268,Final_manabou_kanji_select[],8,0),"")</f>
        <v/>
      </c>
    </row>
    <row r="269" spans="1:7" ht="23.4" x14ac:dyDescent="0.3">
      <c r="A269" s="42">
        <v>268</v>
      </c>
      <c r="C269" s="76" t="e">
        <f>VLOOKUP($A269,Final_manabou_kanji_select[[Sr no.]:[Title]],3,0)</f>
        <v>#N/A</v>
      </c>
      <c r="D269" s="77" t="e">
        <f>VLOOKUP($A269,Final_manabou_kanji_select[],MATCH(D$1,Final_manabou_kanji_select[#Headers],0),0)</f>
        <v>#N/A</v>
      </c>
      <c r="E269" s="78" t="e">
        <f>VLOOKUP($A269,Final_manabou_kanji_select[],MATCH(E$1,Final_manabou_kanji_select[#Headers],0),0)</f>
        <v>#N/A</v>
      </c>
      <c r="F269" s="79" t="e">
        <f>VLOOKUP($A269,Final_manabou_kanji_select[],MATCH(F$1,Final_manabou_kanji_select[#Headers],0),0)</f>
        <v>#N/A</v>
      </c>
      <c r="G269" s="81" t="str">
        <f>IFERROR(VLOOKUP($A269,Final_manabou_kanji_select[],7,0)&amp;", "&amp;VLOOKUP($A269,Final_manabou_kanji_select[],8,0),"")</f>
        <v/>
      </c>
    </row>
    <row r="270" spans="1:7" ht="23.4" x14ac:dyDescent="0.3">
      <c r="A270" s="42">
        <v>269</v>
      </c>
      <c r="C270" s="76" t="e">
        <f>VLOOKUP($A270,Final_manabou_kanji_select[[Sr no.]:[Title]],3,0)</f>
        <v>#N/A</v>
      </c>
      <c r="D270" s="77" t="e">
        <f>VLOOKUP($A270,Final_manabou_kanji_select[],MATCH(D$1,Final_manabou_kanji_select[#Headers],0),0)</f>
        <v>#N/A</v>
      </c>
      <c r="E270" s="78" t="e">
        <f>VLOOKUP($A270,Final_manabou_kanji_select[],MATCH(E$1,Final_manabou_kanji_select[#Headers],0),0)</f>
        <v>#N/A</v>
      </c>
      <c r="F270" s="79" t="e">
        <f>VLOOKUP($A270,Final_manabou_kanji_select[],MATCH(F$1,Final_manabou_kanji_select[#Headers],0),0)</f>
        <v>#N/A</v>
      </c>
      <c r="G270" s="81" t="str">
        <f>IFERROR(VLOOKUP($A270,Final_manabou_kanji_select[],7,0)&amp;", "&amp;VLOOKUP($A270,Final_manabou_kanji_select[],8,0),"")</f>
        <v/>
      </c>
    </row>
    <row r="271" spans="1:7" ht="23.4" x14ac:dyDescent="0.3">
      <c r="A271" s="42">
        <v>270</v>
      </c>
      <c r="C271" s="76" t="e">
        <f>VLOOKUP($A271,Final_manabou_kanji_select[[Sr no.]:[Title]],3,0)</f>
        <v>#N/A</v>
      </c>
      <c r="D271" s="77" t="e">
        <f>VLOOKUP($A271,Final_manabou_kanji_select[],MATCH(D$1,Final_manabou_kanji_select[#Headers],0),0)</f>
        <v>#N/A</v>
      </c>
      <c r="E271" s="78" t="e">
        <f>VLOOKUP($A271,Final_manabou_kanji_select[],MATCH(E$1,Final_manabou_kanji_select[#Headers],0),0)</f>
        <v>#N/A</v>
      </c>
      <c r="F271" s="79" t="e">
        <f>VLOOKUP($A271,Final_manabou_kanji_select[],MATCH(F$1,Final_manabou_kanji_select[#Headers],0),0)</f>
        <v>#N/A</v>
      </c>
      <c r="G271" s="81" t="str">
        <f>IFERROR(VLOOKUP($A271,Final_manabou_kanji_select[],7,0)&amp;", "&amp;VLOOKUP($A271,Final_manabou_kanji_select[],8,0),"")</f>
        <v/>
      </c>
    </row>
    <row r="272" spans="1:7" ht="23.4" x14ac:dyDescent="0.3">
      <c r="A272" s="42">
        <v>271</v>
      </c>
      <c r="C272" s="76" t="e">
        <f>VLOOKUP($A272,Final_manabou_kanji_select[[Sr no.]:[Title]],3,0)</f>
        <v>#N/A</v>
      </c>
      <c r="D272" s="77" t="e">
        <f>VLOOKUP($A272,Final_manabou_kanji_select[],MATCH(D$1,Final_manabou_kanji_select[#Headers],0),0)</f>
        <v>#N/A</v>
      </c>
      <c r="E272" s="78" t="e">
        <f>VLOOKUP($A272,Final_manabou_kanji_select[],MATCH(E$1,Final_manabou_kanji_select[#Headers],0),0)</f>
        <v>#N/A</v>
      </c>
      <c r="F272" s="79" t="e">
        <f>VLOOKUP($A272,Final_manabou_kanji_select[],MATCH(F$1,Final_manabou_kanji_select[#Headers],0),0)</f>
        <v>#N/A</v>
      </c>
      <c r="G272" s="81" t="str">
        <f>IFERROR(VLOOKUP($A272,Final_manabou_kanji_select[],7,0)&amp;", "&amp;VLOOKUP($A272,Final_manabou_kanji_select[],8,0),"")</f>
        <v/>
      </c>
    </row>
    <row r="273" spans="1:7" ht="23.4" x14ac:dyDescent="0.3">
      <c r="A273" s="42">
        <v>272</v>
      </c>
      <c r="C273" s="76" t="e">
        <f>VLOOKUP($A273,Final_manabou_kanji_select[[Sr no.]:[Title]],3,0)</f>
        <v>#N/A</v>
      </c>
      <c r="D273" s="77" t="e">
        <f>VLOOKUP($A273,Final_manabou_kanji_select[],MATCH(D$1,Final_manabou_kanji_select[#Headers],0),0)</f>
        <v>#N/A</v>
      </c>
      <c r="E273" s="78" t="e">
        <f>VLOOKUP($A273,Final_manabou_kanji_select[],MATCH(E$1,Final_manabou_kanji_select[#Headers],0),0)</f>
        <v>#N/A</v>
      </c>
      <c r="F273" s="79" t="e">
        <f>VLOOKUP($A273,Final_manabou_kanji_select[],MATCH(F$1,Final_manabou_kanji_select[#Headers],0),0)</f>
        <v>#N/A</v>
      </c>
      <c r="G273" s="81" t="str">
        <f>IFERROR(VLOOKUP($A273,Final_manabou_kanji_select[],7,0)&amp;", "&amp;VLOOKUP($A273,Final_manabou_kanji_select[],8,0),"")</f>
        <v/>
      </c>
    </row>
    <row r="274" spans="1:7" ht="23.4" x14ac:dyDescent="0.3">
      <c r="A274" s="42">
        <v>273</v>
      </c>
      <c r="C274" s="76" t="e">
        <f>VLOOKUP($A274,Final_manabou_kanji_select[[Sr no.]:[Title]],3,0)</f>
        <v>#N/A</v>
      </c>
      <c r="D274" s="77" t="e">
        <f>VLOOKUP($A274,Final_manabou_kanji_select[],MATCH(D$1,Final_manabou_kanji_select[#Headers],0),0)</f>
        <v>#N/A</v>
      </c>
      <c r="E274" s="78" t="e">
        <f>VLOOKUP($A274,Final_manabou_kanji_select[],MATCH(E$1,Final_manabou_kanji_select[#Headers],0),0)</f>
        <v>#N/A</v>
      </c>
      <c r="F274" s="79" t="e">
        <f>VLOOKUP($A274,Final_manabou_kanji_select[],MATCH(F$1,Final_manabou_kanji_select[#Headers],0),0)</f>
        <v>#N/A</v>
      </c>
      <c r="G274" s="81" t="str">
        <f>IFERROR(VLOOKUP($A274,Final_manabou_kanji_select[],7,0)&amp;", "&amp;VLOOKUP($A274,Final_manabou_kanji_select[],8,0),"")</f>
        <v/>
      </c>
    </row>
    <row r="275" spans="1:7" ht="23.4" x14ac:dyDescent="0.3">
      <c r="A275" s="42">
        <v>274</v>
      </c>
      <c r="C275" s="76" t="e">
        <f>VLOOKUP($A275,Final_manabou_kanji_select[[Sr no.]:[Title]],3,0)</f>
        <v>#N/A</v>
      </c>
      <c r="D275" s="77" t="e">
        <f>VLOOKUP($A275,Final_manabou_kanji_select[],MATCH(D$1,Final_manabou_kanji_select[#Headers],0),0)</f>
        <v>#N/A</v>
      </c>
      <c r="E275" s="78" t="e">
        <f>VLOOKUP($A275,Final_manabou_kanji_select[],MATCH(E$1,Final_manabou_kanji_select[#Headers],0),0)</f>
        <v>#N/A</v>
      </c>
      <c r="F275" s="79" t="e">
        <f>VLOOKUP($A275,Final_manabou_kanji_select[],MATCH(F$1,Final_manabou_kanji_select[#Headers],0),0)</f>
        <v>#N/A</v>
      </c>
      <c r="G275" s="81" t="str">
        <f>IFERROR(VLOOKUP($A275,Final_manabou_kanji_select[],7,0)&amp;", "&amp;VLOOKUP($A275,Final_manabou_kanji_select[],8,0),"")</f>
        <v/>
      </c>
    </row>
    <row r="276" spans="1:7" ht="23.4" x14ac:dyDescent="0.3">
      <c r="A276" s="42">
        <v>275</v>
      </c>
      <c r="C276" s="76" t="e">
        <f>VLOOKUP($A276,Final_manabou_kanji_select[[Sr no.]:[Title]],3,0)</f>
        <v>#N/A</v>
      </c>
      <c r="D276" s="77" t="e">
        <f>VLOOKUP($A276,Final_manabou_kanji_select[],MATCH(D$1,Final_manabou_kanji_select[#Headers],0),0)</f>
        <v>#N/A</v>
      </c>
      <c r="E276" s="78" t="e">
        <f>VLOOKUP($A276,Final_manabou_kanji_select[],MATCH(E$1,Final_manabou_kanji_select[#Headers],0),0)</f>
        <v>#N/A</v>
      </c>
      <c r="F276" s="79" t="e">
        <f>VLOOKUP($A276,Final_manabou_kanji_select[],MATCH(F$1,Final_manabou_kanji_select[#Headers],0),0)</f>
        <v>#N/A</v>
      </c>
      <c r="G276" s="81" t="str">
        <f>IFERROR(VLOOKUP($A276,Final_manabou_kanji_select[],7,0)&amp;", "&amp;VLOOKUP($A276,Final_manabou_kanji_select[],8,0),"")</f>
        <v/>
      </c>
    </row>
    <row r="277" spans="1:7" ht="23.4" x14ac:dyDescent="0.3">
      <c r="A277" s="42">
        <v>276</v>
      </c>
      <c r="C277" s="76" t="e">
        <f>VLOOKUP($A277,Final_manabou_kanji_select[[Sr no.]:[Title]],3,0)</f>
        <v>#N/A</v>
      </c>
      <c r="D277" s="77" t="e">
        <f>VLOOKUP($A277,Final_manabou_kanji_select[],MATCH(D$1,Final_manabou_kanji_select[#Headers],0),0)</f>
        <v>#N/A</v>
      </c>
      <c r="E277" s="78" t="e">
        <f>VLOOKUP($A277,Final_manabou_kanji_select[],MATCH(E$1,Final_manabou_kanji_select[#Headers],0),0)</f>
        <v>#N/A</v>
      </c>
      <c r="F277" s="79" t="e">
        <f>VLOOKUP($A277,Final_manabou_kanji_select[],MATCH(F$1,Final_manabou_kanji_select[#Headers],0),0)</f>
        <v>#N/A</v>
      </c>
      <c r="G277" s="81" t="str">
        <f>IFERROR(VLOOKUP($A277,Final_manabou_kanji_select[],7,0)&amp;", "&amp;VLOOKUP($A277,Final_manabou_kanji_select[],8,0),"")</f>
        <v/>
      </c>
    </row>
    <row r="278" spans="1:7" ht="23.4" x14ac:dyDescent="0.3">
      <c r="A278" s="42">
        <v>277</v>
      </c>
      <c r="C278" s="76" t="e">
        <f>VLOOKUP($A278,Final_manabou_kanji_select[[Sr no.]:[Title]],3,0)</f>
        <v>#N/A</v>
      </c>
      <c r="D278" s="77" t="e">
        <f>VLOOKUP($A278,Final_manabou_kanji_select[],MATCH(D$1,Final_manabou_kanji_select[#Headers],0),0)</f>
        <v>#N/A</v>
      </c>
      <c r="E278" s="78" t="e">
        <f>VLOOKUP($A278,Final_manabou_kanji_select[],MATCH(E$1,Final_manabou_kanji_select[#Headers],0),0)</f>
        <v>#N/A</v>
      </c>
      <c r="F278" s="79" t="e">
        <f>VLOOKUP($A278,Final_manabou_kanji_select[],MATCH(F$1,Final_manabou_kanji_select[#Headers],0),0)</f>
        <v>#N/A</v>
      </c>
      <c r="G278" s="81" t="str">
        <f>IFERROR(VLOOKUP($A278,Final_manabou_kanji_select[],7,0)&amp;", "&amp;VLOOKUP($A278,Final_manabou_kanji_select[],8,0),"")</f>
        <v/>
      </c>
    </row>
    <row r="279" spans="1:7" ht="23.4" x14ac:dyDescent="0.3">
      <c r="A279" s="42">
        <v>278</v>
      </c>
      <c r="C279" s="76" t="e">
        <f>VLOOKUP($A279,Final_manabou_kanji_select[[Sr no.]:[Title]],3,0)</f>
        <v>#N/A</v>
      </c>
      <c r="D279" s="77" t="e">
        <f>VLOOKUP($A279,Final_manabou_kanji_select[],MATCH(D$1,Final_manabou_kanji_select[#Headers],0),0)</f>
        <v>#N/A</v>
      </c>
      <c r="E279" s="78" t="e">
        <f>VLOOKUP($A279,Final_manabou_kanji_select[],MATCH(E$1,Final_manabou_kanji_select[#Headers],0),0)</f>
        <v>#N/A</v>
      </c>
      <c r="F279" s="79" t="e">
        <f>VLOOKUP($A279,Final_manabou_kanji_select[],MATCH(F$1,Final_manabou_kanji_select[#Headers],0),0)</f>
        <v>#N/A</v>
      </c>
      <c r="G279" s="81" t="str">
        <f>IFERROR(VLOOKUP($A279,Final_manabou_kanji_select[],7,0)&amp;", "&amp;VLOOKUP($A279,Final_manabou_kanji_select[],8,0),"")</f>
        <v/>
      </c>
    </row>
    <row r="280" spans="1:7" ht="23.4" x14ac:dyDescent="0.3">
      <c r="A280" s="42">
        <v>279</v>
      </c>
      <c r="C280" s="76" t="e">
        <f>VLOOKUP($A280,Final_manabou_kanji_select[[Sr no.]:[Title]],3,0)</f>
        <v>#N/A</v>
      </c>
      <c r="D280" s="77" t="e">
        <f>VLOOKUP($A280,Final_manabou_kanji_select[],MATCH(D$1,Final_manabou_kanji_select[#Headers],0),0)</f>
        <v>#N/A</v>
      </c>
      <c r="E280" s="78" t="e">
        <f>VLOOKUP($A280,Final_manabou_kanji_select[],MATCH(E$1,Final_manabou_kanji_select[#Headers],0),0)</f>
        <v>#N/A</v>
      </c>
      <c r="F280" s="79" t="e">
        <f>VLOOKUP($A280,Final_manabou_kanji_select[],MATCH(F$1,Final_manabou_kanji_select[#Headers],0),0)</f>
        <v>#N/A</v>
      </c>
      <c r="G280" s="81" t="str">
        <f>IFERROR(VLOOKUP($A280,Final_manabou_kanji_select[],7,0)&amp;", "&amp;VLOOKUP($A280,Final_manabou_kanji_select[],8,0),"")</f>
        <v/>
      </c>
    </row>
    <row r="281" spans="1:7" ht="23.4" x14ac:dyDescent="0.3">
      <c r="A281" s="42">
        <v>280</v>
      </c>
      <c r="C281" s="76" t="e">
        <f>VLOOKUP($A281,Final_manabou_kanji_select[[Sr no.]:[Title]],3,0)</f>
        <v>#N/A</v>
      </c>
      <c r="D281" s="77" t="e">
        <f>VLOOKUP($A281,Final_manabou_kanji_select[],MATCH(D$1,Final_manabou_kanji_select[#Headers],0),0)</f>
        <v>#N/A</v>
      </c>
      <c r="E281" s="78" t="e">
        <f>VLOOKUP($A281,Final_manabou_kanji_select[],MATCH(E$1,Final_manabou_kanji_select[#Headers],0),0)</f>
        <v>#N/A</v>
      </c>
      <c r="F281" s="79" t="e">
        <f>VLOOKUP($A281,Final_manabou_kanji_select[],MATCH(F$1,Final_manabou_kanji_select[#Headers],0),0)</f>
        <v>#N/A</v>
      </c>
      <c r="G281" s="81" t="str">
        <f>IFERROR(VLOOKUP($A281,Final_manabou_kanji_select[],7,0)&amp;", "&amp;VLOOKUP($A281,Final_manabou_kanji_select[],8,0),"")</f>
        <v/>
      </c>
    </row>
    <row r="282" spans="1:7" ht="23.4" x14ac:dyDescent="0.3">
      <c r="A282" s="42">
        <v>281</v>
      </c>
      <c r="C282" s="76" t="e">
        <f>VLOOKUP($A282,Final_manabou_kanji_select[[Sr no.]:[Title]],3,0)</f>
        <v>#N/A</v>
      </c>
      <c r="D282" s="77" t="e">
        <f>VLOOKUP($A282,Final_manabou_kanji_select[],MATCH(D$1,Final_manabou_kanji_select[#Headers],0),0)</f>
        <v>#N/A</v>
      </c>
      <c r="E282" s="78" t="e">
        <f>VLOOKUP($A282,Final_manabou_kanji_select[],MATCH(E$1,Final_manabou_kanji_select[#Headers],0),0)</f>
        <v>#N/A</v>
      </c>
      <c r="F282" s="79" t="e">
        <f>VLOOKUP($A282,Final_manabou_kanji_select[],MATCH(F$1,Final_manabou_kanji_select[#Headers],0),0)</f>
        <v>#N/A</v>
      </c>
      <c r="G282" s="81" t="str">
        <f>IFERROR(VLOOKUP($A282,Final_manabou_kanji_select[],7,0)&amp;", "&amp;VLOOKUP($A282,Final_manabou_kanji_select[],8,0),"")</f>
        <v/>
      </c>
    </row>
    <row r="283" spans="1:7" ht="23.4" x14ac:dyDescent="0.3">
      <c r="A283" s="42">
        <v>282</v>
      </c>
      <c r="C283" s="76" t="e">
        <f>VLOOKUP($A283,Final_manabou_kanji_select[[Sr no.]:[Title]],3,0)</f>
        <v>#N/A</v>
      </c>
      <c r="D283" s="77" t="e">
        <f>VLOOKUP($A283,Final_manabou_kanji_select[],MATCH(D$1,Final_manabou_kanji_select[#Headers],0),0)</f>
        <v>#N/A</v>
      </c>
      <c r="E283" s="78" t="e">
        <f>VLOOKUP($A283,Final_manabou_kanji_select[],MATCH(E$1,Final_manabou_kanji_select[#Headers],0),0)</f>
        <v>#N/A</v>
      </c>
      <c r="F283" s="79" t="e">
        <f>VLOOKUP($A283,Final_manabou_kanji_select[],MATCH(F$1,Final_manabou_kanji_select[#Headers],0),0)</f>
        <v>#N/A</v>
      </c>
      <c r="G283" s="81" t="str">
        <f>IFERROR(VLOOKUP($A283,Final_manabou_kanji_select[],7,0)&amp;", "&amp;VLOOKUP($A283,Final_manabou_kanji_select[],8,0),"")</f>
        <v/>
      </c>
    </row>
    <row r="284" spans="1:7" ht="23.4" x14ac:dyDescent="0.3">
      <c r="A284" s="42">
        <v>283</v>
      </c>
      <c r="C284" s="76" t="e">
        <f>VLOOKUP($A284,Final_manabou_kanji_select[[Sr no.]:[Title]],3,0)</f>
        <v>#N/A</v>
      </c>
      <c r="D284" s="77" t="e">
        <f>VLOOKUP($A284,Final_manabou_kanji_select[],MATCH(D$1,Final_manabou_kanji_select[#Headers],0),0)</f>
        <v>#N/A</v>
      </c>
      <c r="E284" s="78" t="e">
        <f>VLOOKUP($A284,Final_manabou_kanji_select[],MATCH(E$1,Final_manabou_kanji_select[#Headers],0),0)</f>
        <v>#N/A</v>
      </c>
      <c r="F284" s="79" t="e">
        <f>VLOOKUP($A284,Final_manabou_kanji_select[],MATCH(F$1,Final_manabou_kanji_select[#Headers],0),0)</f>
        <v>#N/A</v>
      </c>
      <c r="G284" s="81" t="str">
        <f>IFERROR(VLOOKUP($A284,Final_manabou_kanji_select[],7,0)&amp;", "&amp;VLOOKUP($A284,Final_manabou_kanji_select[],8,0),"")</f>
        <v/>
      </c>
    </row>
    <row r="285" spans="1:7" ht="23.4" x14ac:dyDescent="0.3">
      <c r="A285" s="42">
        <v>284</v>
      </c>
      <c r="C285" s="76" t="e">
        <f>VLOOKUP($A285,Final_manabou_kanji_select[[Sr no.]:[Title]],3,0)</f>
        <v>#N/A</v>
      </c>
      <c r="D285" s="77" t="e">
        <f>VLOOKUP($A285,Final_manabou_kanji_select[],MATCH(D$1,Final_manabou_kanji_select[#Headers],0),0)</f>
        <v>#N/A</v>
      </c>
      <c r="E285" s="78" t="e">
        <f>VLOOKUP($A285,Final_manabou_kanji_select[],MATCH(E$1,Final_manabou_kanji_select[#Headers],0),0)</f>
        <v>#N/A</v>
      </c>
      <c r="F285" s="79" t="e">
        <f>VLOOKUP($A285,Final_manabou_kanji_select[],MATCH(F$1,Final_manabou_kanji_select[#Headers],0),0)</f>
        <v>#N/A</v>
      </c>
      <c r="G285" s="81" t="str">
        <f>IFERROR(VLOOKUP($A285,Final_manabou_kanji_select[],7,0)&amp;", "&amp;VLOOKUP($A285,Final_manabou_kanji_select[],8,0),"")</f>
        <v/>
      </c>
    </row>
    <row r="286" spans="1:7" ht="23.4" x14ac:dyDescent="0.3">
      <c r="A286" s="42">
        <v>285</v>
      </c>
      <c r="C286" s="76" t="e">
        <f>VLOOKUP($A286,Final_manabou_kanji_select[[Sr no.]:[Title]],3,0)</f>
        <v>#N/A</v>
      </c>
      <c r="D286" s="77" t="e">
        <f>VLOOKUP($A286,Final_manabou_kanji_select[],MATCH(D$1,Final_manabou_kanji_select[#Headers],0),0)</f>
        <v>#N/A</v>
      </c>
      <c r="E286" s="78" t="e">
        <f>VLOOKUP($A286,Final_manabou_kanji_select[],MATCH(E$1,Final_manabou_kanji_select[#Headers],0),0)</f>
        <v>#N/A</v>
      </c>
      <c r="F286" s="79" t="e">
        <f>VLOOKUP($A286,Final_manabou_kanji_select[],MATCH(F$1,Final_manabou_kanji_select[#Headers],0),0)</f>
        <v>#N/A</v>
      </c>
      <c r="G286" s="81" t="str">
        <f>IFERROR(VLOOKUP($A286,Final_manabou_kanji_select[],7,0)&amp;", "&amp;VLOOKUP($A286,Final_manabou_kanji_select[],8,0),"")</f>
        <v/>
      </c>
    </row>
    <row r="287" spans="1:7" ht="23.4" x14ac:dyDescent="0.3">
      <c r="A287" s="42">
        <v>286</v>
      </c>
      <c r="C287" s="76" t="e">
        <f>VLOOKUP($A287,Final_manabou_kanji_select[[Sr no.]:[Title]],3,0)</f>
        <v>#N/A</v>
      </c>
      <c r="D287" s="77" t="e">
        <f>VLOOKUP($A287,Final_manabou_kanji_select[],MATCH(D$1,Final_manabou_kanji_select[#Headers],0),0)</f>
        <v>#N/A</v>
      </c>
      <c r="E287" s="78" t="e">
        <f>VLOOKUP($A287,Final_manabou_kanji_select[],MATCH(E$1,Final_manabou_kanji_select[#Headers],0),0)</f>
        <v>#N/A</v>
      </c>
      <c r="F287" s="79" t="e">
        <f>VLOOKUP($A287,Final_manabou_kanji_select[],MATCH(F$1,Final_manabou_kanji_select[#Headers],0),0)</f>
        <v>#N/A</v>
      </c>
      <c r="G287" s="81" t="str">
        <f>IFERROR(VLOOKUP($A287,Final_manabou_kanji_select[],7,0)&amp;", "&amp;VLOOKUP($A287,Final_manabou_kanji_select[],8,0),"")</f>
        <v/>
      </c>
    </row>
    <row r="288" spans="1:7" ht="23.4" x14ac:dyDescent="0.3">
      <c r="A288" s="42">
        <v>287</v>
      </c>
      <c r="C288" s="76" t="e">
        <f>VLOOKUP($A288,Final_manabou_kanji_select[[Sr no.]:[Title]],3,0)</f>
        <v>#N/A</v>
      </c>
      <c r="D288" s="77" t="e">
        <f>VLOOKUP($A288,Final_manabou_kanji_select[],MATCH(D$1,Final_manabou_kanji_select[#Headers],0),0)</f>
        <v>#N/A</v>
      </c>
      <c r="E288" s="78" t="e">
        <f>VLOOKUP($A288,Final_manabou_kanji_select[],MATCH(E$1,Final_manabou_kanji_select[#Headers],0),0)</f>
        <v>#N/A</v>
      </c>
      <c r="F288" s="79" t="e">
        <f>VLOOKUP($A288,Final_manabou_kanji_select[],MATCH(F$1,Final_manabou_kanji_select[#Headers],0),0)</f>
        <v>#N/A</v>
      </c>
      <c r="G288" s="81" t="str">
        <f>IFERROR(VLOOKUP($A288,Final_manabou_kanji_select[],7,0)&amp;", "&amp;VLOOKUP($A288,Final_manabou_kanji_select[],8,0),"")</f>
        <v/>
      </c>
    </row>
    <row r="289" spans="1:7" ht="23.4" x14ac:dyDescent="0.3">
      <c r="A289" s="42">
        <v>288</v>
      </c>
      <c r="C289" s="76" t="e">
        <f>VLOOKUP($A289,Final_manabou_kanji_select[[Sr no.]:[Title]],3,0)</f>
        <v>#N/A</v>
      </c>
      <c r="D289" s="77" t="e">
        <f>VLOOKUP($A289,Final_manabou_kanji_select[],MATCH(D$1,Final_manabou_kanji_select[#Headers],0),0)</f>
        <v>#N/A</v>
      </c>
      <c r="E289" s="78" t="e">
        <f>VLOOKUP($A289,Final_manabou_kanji_select[],MATCH(E$1,Final_manabou_kanji_select[#Headers],0),0)</f>
        <v>#N/A</v>
      </c>
      <c r="F289" s="79" t="e">
        <f>VLOOKUP($A289,Final_manabou_kanji_select[],MATCH(F$1,Final_manabou_kanji_select[#Headers],0),0)</f>
        <v>#N/A</v>
      </c>
      <c r="G289" s="81" t="str">
        <f>IFERROR(VLOOKUP($A289,Final_manabou_kanji_select[],7,0)&amp;", "&amp;VLOOKUP($A289,Final_manabou_kanji_select[],8,0),"")</f>
        <v/>
      </c>
    </row>
    <row r="290" spans="1:7" ht="23.4" x14ac:dyDescent="0.3">
      <c r="A290" s="42">
        <v>289</v>
      </c>
      <c r="C290" s="76" t="e">
        <f>VLOOKUP($A290,Final_manabou_kanji_select[[Sr no.]:[Title]],3,0)</f>
        <v>#N/A</v>
      </c>
      <c r="D290" s="77" t="e">
        <f>VLOOKUP($A290,Final_manabou_kanji_select[],MATCH(D$1,Final_manabou_kanji_select[#Headers],0),0)</f>
        <v>#N/A</v>
      </c>
      <c r="E290" s="78" t="e">
        <f>VLOOKUP($A290,Final_manabou_kanji_select[],MATCH(E$1,Final_manabou_kanji_select[#Headers],0),0)</f>
        <v>#N/A</v>
      </c>
      <c r="F290" s="79" t="e">
        <f>VLOOKUP($A290,Final_manabou_kanji_select[],MATCH(F$1,Final_manabou_kanji_select[#Headers],0),0)</f>
        <v>#N/A</v>
      </c>
      <c r="G290" s="81" t="str">
        <f>IFERROR(VLOOKUP($A290,Final_manabou_kanji_select[],7,0)&amp;", "&amp;VLOOKUP($A290,Final_manabou_kanji_select[],8,0),"")</f>
        <v/>
      </c>
    </row>
    <row r="291" spans="1:7" ht="23.4" x14ac:dyDescent="0.3">
      <c r="A291" s="42">
        <v>290</v>
      </c>
      <c r="C291" s="76" t="e">
        <f>VLOOKUP($A291,Final_manabou_kanji_select[[Sr no.]:[Title]],3,0)</f>
        <v>#N/A</v>
      </c>
      <c r="D291" s="77" t="e">
        <f>VLOOKUP($A291,Final_manabou_kanji_select[],MATCH(D$1,Final_manabou_kanji_select[#Headers],0),0)</f>
        <v>#N/A</v>
      </c>
      <c r="E291" s="78" t="e">
        <f>VLOOKUP($A291,Final_manabou_kanji_select[],MATCH(E$1,Final_manabou_kanji_select[#Headers],0),0)</f>
        <v>#N/A</v>
      </c>
      <c r="F291" s="79" t="e">
        <f>VLOOKUP($A291,Final_manabou_kanji_select[],MATCH(F$1,Final_manabou_kanji_select[#Headers],0),0)</f>
        <v>#N/A</v>
      </c>
      <c r="G291" s="81" t="str">
        <f>IFERROR(VLOOKUP($A291,Final_manabou_kanji_select[],7,0)&amp;", "&amp;VLOOKUP($A291,Final_manabou_kanji_select[],8,0),"")</f>
        <v/>
      </c>
    </row>
    <row r="292" spans="1:7" ht="23.4" x14ac:dyDescent="0.3">
      <c r="A292" s="42">
        <v>291</v>
      </c>
      <c r="C292" s="76" t="e">
        <f>VLOOKUP($A292,Final_manabou_kanji_select[[Sr no.]:[Title]],3,0)</f>
        <v>#N/A</v>
      </c>
      <c r="D292" s="77" t="e">
        <f>VLOOKUP($A292,Final_manabou_kanji_select[],MATCH(D$1,Final_manabou_kanji_select[#Headers],0),0)</f>
        <v>#N/A</v>
      </c>
      <c r="E292" s="78" t="e">
        <f>VLOOKUP($A292,Final_manabou_kanji_select[],MATCH(E$1,Final_manabou_kanji_select[#Headers],0),0)</f>
        <v>#N/A</v>
      </c>
      <c r="F292" s="79" t="e">
        <f>VLOOKUP($A292,Final_manabou_kanji_select[],MATCH(F$1,Final_manabou_kanji_select[#Headers],0),0)</f>
        <v>#N/A</v>
      </c>
      <c r="G292" s="81" t="str">
        <f>IFERROR(VLOOKUP($A292,Final_manabou_kanji_select[],7,0)&amp;", "&amp;VLOOKUP($A292,Final_manabou_kanji_select[],8,0),"")</f>
        <v/>
      </c>
    </row>
    <row r="293" spans="1:7" ht="23.4" x14ac:dyDescent="0.3">
      <c r="A293" s="42">
        <v>292</v>
      </c>
      <c r="C293" s="76" t="e">
        <f>VLOOKUP($A293,Final_manabou_kanji_select[[Sr no.]:[Title]],3,0)</f>
        <v>#N/A</v>
      </c>
      <c r="D293" s="77" t="e">
        <f>VLOOKUP($A293,Final_manabou_kanji_select[],MATCH(D$1,Final_manabou_kanji_select[#Headers],0),0)</f>
        <v>#N/A</v>
      </c>
      <c r="E293" s="78" t="e">
        <f>VLOOKUP($A293,Final_manabou_kanji_select[],MATCH(E$1,Final_manabou_kanji_select[#Headers],0),0)</f>
        <v>#N/A</v>
      </c>
      <c r="F293" s="79" t="e">
        <f>VLOOKUP($A293,Final_manabou_kanji_select[],MATCH(F$1,Final_manabou_kanji_select[#Headers],0),0)</f>
        <v>#N/A</v>
      </c>
      <c r="G293" s="81" t="str">
        <f>IFERROR(VLOOKUP($A293,Final_manabou_kanji_select[],7,0)&amp;", "&amp;VLOOKUP($A293,Final_manabou_kanji_select[],8,0),"")</f>
        <v/>
      </c>
    </row>
    <row r="294" spans="1:7" ht="23.4" x14ac:dyDescent="0.3">
      <c r="A294" s="42">
        <v>293</v>
      </c>
      <c r="C294" s="76" t="e">
        <f>VLOOKUP($A294,Final_manabou_kanji_select[[Sr no.]:[Title]],3,0)</f>
        <v>#N/A</v>
      </c>
      <c r="D294" s="77" t="e">
        <f>VLOOKUP($A294,Final_manabou_kanji_select[],MATCH(D$1,Final_manabou_kanji_select[#Headers],0),0)</f>
        <v>#N/A</v>
      </c>
      <c r="E294" s="78" t="e">
        <f>VLOOKUP($A294,Final_manabou_kanji_select[],MATCH(E$1,Final_manabou_kanji_select[#Headers],0),0)</f>
        <v>#N/A</v>
      </c>
      <c r="F294" s="79" t="e">
        <f>VLOOKUP($A294,Final_manabou_kanji_select[],MATCH(F$1,Final_manabou_kanji_select[#Headers],0),0)</f>
        <v>#N/A</v>
      </c>
      <c r="G294" s="81" t="str">
        <f>IFERROR(VLOOKUP($A294,Final_manabou_kanji_select[],7,0)&amp;", "&amp;VLOOKUP($A294,Final_manabou_kanji_select[],8,0),"")</f>
        <v/>
      </c>
    </row>
    <row r="295" spans="1:7" ht="23.4" x14ac:dyDescent="0.3">
      <c r="A295" s="42">
        <v>294</v>
      </c>
      <c r="C295" s="76" t="e">
        <f>VLOOKUP($A295,Final_manabou_kanji_select[[Sr no.]:[Title]],3,0)</f>
        <v>#N/A</v>
      </c>
      <c r="D295" s="77" t="e">
        <f>VLOOKUP($A295,Final_manabou_kanji_select[],MATCH(D$1,Final_manabou_kanji_select[#Headers],0),0)</f>
        <v>#N/A</v>
      </c>
      <c r="E295" s="78" t="e">
        <f>VLOOKUP($A295,Final_manabou_kanji_select[],MATCH(E$1,Final_manabou_kanji_select[#Headers],0),0)</f>
        <v>#N/A</v>
      </c>
      <c r="F295" s="79" t="e">
        <f>VLOOKUP($A295,Final_manabou_kanji_select[],MATCH(F$1,Final_manabou_kanji_select[#Headers],0),0)</f>
        <v>#N/A</v>
      </c>
      <c r="G295" s="81" t="str">
        <f>IFERROR(VLOOKUP($A295,Final_manabou_kanji_select[],7,0)&amp;", "&amp;VLOOKUP($A295,Final_manabou_kanji_select[],8,0),"")</f>
        <v/>
      </c>
    </row>
    <row r="296" spans="1:7" ht="23.4" x14ac:dyDescent="0.3">
      <c r="A296" s="42">
        <v>295</v>
      </c>
      <c r="C296" s="76" t="e">
        <f>VLOOKUP($A296,Final_manabou_kanji_select[[Sr no.]:[Title]],3,0)</f>
        <v>#N/A</v>
      </c>
      <c r="D296" s="77" t="e">
        <f>VLOOKUP($A296,Final_manabou_kanji_select[],MATCH(D$1,Final_manabou_kanji_select[#Headers],0),0)</f>
        <v>#N/A</v>
      </c>
      <c r="E296" s="78" t="e">
        <f>VLOOKUP($A296,Final_manabou_kanji_select[],MATCH(E$1,Final_manabou_kanji_select[#Headers],0),0)</f>
        <v>#N/A</v>
      </c>
      <c r="F296" s="79" t="e">
        <f>VLOOKUP($A296,Final_manabou_kanji_select[],MATCH(F$1,Final_manabou_kanji_select[#Headers],0),0)</f>
        <v>#N/A</v>
      </c>
      <c r="G296" s="81" t="str">
        <f>IFERROR(VLOOKUP($A296,Final_manabou_kanji_select[],7,0)&amp;", "&amp;VLOOKUP($A296,Final_manabou_kanji_select[],8,0),"")</f>
        <v/>
      </c>
    </row>
    <row r="297" spans="1:7" ht="23.4" x14ac:dyDescent="0.3">
      <c r="A297" s="42">
        <v>296</v>
      </c>
      <c r="C297" s="76" t="e">
        <f>VLOOKUP($A297,Final_manabou_kanji_select[[Sr no.]:[Title]],3,0)</f>
        <v>#N/A</v>
      </c>
      <c r="D297" s="77" t="e">
        <f>VLOOKUP($A297,Final_manabou_kanji_select[],MATCH(D$1,Final_manabou_kanji_select[#Headers],0),0)</f>
        <v>#N/A</v>
      </c>
      <c r="E297" s="78" t="e">
        <f>VLOOKUP($A297,Final_manabou_kanji_select[],MATCH(E$1,Final_manabou_kanji_select[#Headers],0),0)</f>
        <v>#N/A</v>
      </c>
      <c r="F297" s="79" t="e">
        <f>VLOOKUP($A297,Final_manabou_kanji_select[],MATCH(F$1,Final_manabou_kanji_select[#Headers],0),0)</f>
        <v>#N/A</v>
      </c>
      <c r="G297" s="81" t="str">
        <f>IFERROR(VLOOKUP($A297,Final_manabou_kanji_select[],7,0)&amp;", "&amp;VLOOKUP($A297,Final_manabou_kanji_select[],8,0),"")</f>
        <v/>
      </c>
    </row>
    <row r="298" spans="1:7" ht="23.4" x14ac:dyDescent="0.3">
      <c r="A298" s="42">
        <v>297</v>
      </c>
      <c r="C298" s="76" t="e">
        <f>VLOOKUP($A298,Final_manabou_kanji_select[[Sr no.]:[Title]],3,0)</f>
        <v>#N/A</v>
      </c>
      <c r="D298" s="77" t="e">
        <f>VLOOKUP($A298,Final_manabou_kanji_select[],MATCH(D$1,Final_manabou_kanji_select[#Headers],0),0)</f>
        <v>#N/A</v>
      </c>
      <c r="E298" s="78" t="e">
        <f>VLOOKUP($A298,Final_manabou_kanji_select[],MATCH(E$1,Final_manabou_kanji_select[#Headers],0),0)</f>
        <v>#N/A</v>
      </c>
      <c r="F298" s="79" t="e">
        <f>VLOOKUP($A298,Final_manabou_kanji_select[],MATCH(F$1,Final_manabou_kanji_select[#Headers],0),0)</f>
        <v>#N/A</v>
      </c>
      <c r="G298" s="81" t="str">
        <f>IFERROR(VLOOKUP($A298,Final_manabou_kanji_select[],7,0)&amp;", "&amp;VLOOKUP($A298,Final_manabou_kanji_select[],8,0),"")</f>
        <v/>
      </c>
    </row>
    <row r="299" spans="1:7" ht="23.4" x14ac:dyDescent="0.3">
      <c r="A299" s="42">
        <v>298</v>
      </c>
      <c r="C299" s="76" t="e">
        <f>VLOOKUP($A299,Final_manabou_kanji_select[[Sr no.]:[Title]],3,0)</f>
        <v>#N/A</v>
      </c>
      <c r="D299" s="77" t="e">
        <f>VLOOKUP($A299,Final_manabou_kanji_select[],MATCH(D$1,Final_manabou_kanji_select[#Headers],0),0)</f>
        <v>#N/A</v>
      </c>
      <c r="E299" s="78" t="e">
        <f>VLOOKUP($A299,Final_manabou_kanji_select[],MATCH(E$1,Final_manabou_kanji_select[#Headers],0),0)</f>
        <v>#N/A</v>
      </c>
      <c r="F299" s="79" t="e">
        <f>VLOOKUP($A299,Final_manabou_kanji_select[],MATCH(F$1,Final_manabou_kanji_select[#Headers],0),0)</f>
        <v>#N/A</v>
      </c>
      <c r="G299" s="81" t="str">
        <f>IFERROR(VLOOKUP($A299,Final_manabou_kanji_select[],7,0)&amp;", "&amp;VLOOKUP($A299,Final_manabou_kanji_select[],8,0),"")</f>
        <v/>
      </c>
    </row>
    <row r="300" spans="1:7" ht="23.4" x14ac:dyDescent="0.3">
      <c r="A300" s="42">
        <v>299</v>
      </c>
      <c r="C300" s="76" t="e">
        <f>VLOOKUP($A300,Final_manabou_kanji_select[[Sr no.]:[Title]],3,0)</f>
        <v>#N/A</v>
      </c>
      <c r="D300" s="77" t="e">
        <f>VLOOKUP($A300,Final_manabou_kanji_select[],MATCH(D$1,Final_manabou_kanji_select[#Headers],0),0)</f>
        <v>#N/A</v>
      </c>
      <c r="E300" s="78" t="e">
        <f>VLOOKUP($A300,Final_manabou_kanji_select[],MATCH(E$1,Final_manabou_kanji_select[#Headers],0),0)</f>
        <v>#N/A</v>
      </c>
      <c r="F300" s="79" t="e">
        <f>VLOOKUP($A300,Final_manabou_kanji_select[],MATCH(F$1,Final_manabou_kanji_select[#Headers],0),0)</f>
        <v>#N/A</v>
      </c>
      <c r="G300" s="81" t="str">
        <f>IFERROR(VLOOKUP($A300,Final_manabou_kanji_select[],7,0)&amp;", "&amp;VLOOKUP($A300,Final_manabou_kanji_select[],8,0),"")</f>
        <v/>
      </c>
    </row>
    <row r="301" spans="1:7" ht="23.4" x14ac:dyDescent="0.3">
      <c r="A301" s="42">
        <v>300</v>
      </c>
      <c r="C301" s="76" t="e">
        <f>VLOOKUP($A301,Final_manabou_kanji_select[[Sr no.]:[Title]],3,0)</f>
        <v>#N/A</v>
      </c>
      <c r="D301" s="77" t="e">
        <f>VLOOKUP($A301,Final_manabou_kanji_select[],MATCH(D$1,Final_manabou_kanji_select[#Headers],0),0)</f>
        <v>#N/A</v>
      </c>
      <c r="E301" s="78" t="e">
        <f>VLOOKUP($A301,Final_manabou_kanji_select[],MATCH(E$1,Final_manabou_kanji_select[#Headers],0),0)</f>
        <v>#N/A</v>
      </c>
      <c r="F301" s="79" t="e">
        <f>VLOOKUP($A301,Final_manabou_kanji_select[],MATCH(F$1,Final_manabou_kanji_select[#Headers],0),0)</f>
        <v>#N/A</v>
      </c>
      <c r="G301" s="81" t="str">
        <f>IFERROR(VLOOKUP($A301,Final_manabou_kanji_select[],7,0)&amp;", "&amp;VLOOKUP($A301,Final_manabou_kanji_select[],8,0),"")</f>
        <v/>
      </c>
    </row>
    <row r="302" spans="1:7" ht="23.4" x14ac:dyDescent="0.3">
      <c r="A302" s="42">
        <v>301</v>
      </c>
      <c r="C302" s="76" t="e">
        <f>VLOOKUP($A302,Final_manabou_kanji_select[[Sr no.]:[Title]],3,0)</f>
        <v>#N/A</v>
      </c>
      <c r="D302" s="77" t="e">
        <f>VLOOKUP($A302,Final_manabou_kanji_select[],MATCH(D$1,Final_manabou_kanji_select[#Headers],0),0)</f>
        <v>#N/A</v>
      </c>
      <c r="E302" s="78" t="e">
        <f>VLOOKUP($A302,Final_manabou_kanji_select[],MATCH(E$1,Final_manabou_kanji_select[#Headers],0),0)</f>
        <v>#N/A</v>
      </c>
      <c r="F302" s="79" t="e">
        <f>VLOOKUP($A302,Final_manabou_kanji_select[],MATCH(F$1,Final_manabou_kanji_select[#Headers],0),0)</f>
        <v>#N/A</v>
      </c>
      <c r="G302" s="81" t="str">
        <f>IFERROR(VLOOKUP($A302,Final_manabou_kanji_select[],7,0)&amp;", "&amp;VLOOKUP($A302,Final_manabou_kanji_select[],8,0),"")</f>
        <v/>
      </c>
    </row>
    <row r="303" spans="1:7" ht="23.4" x14ac:dyDescent="0.3">
      <c r="A303" s="42">
        <v>302</v>
      </c>
      <c r="C303" s="76" t="e">
        <f>VLOOKUP($A303,Final_manabou_kanji_select[[Sr no.]:[Title]],3,0)</f>
        <v>#N/A</v>
      </c>
      <c r="D303" s="77" t="e">
        <f>VLOOKUP($A303,Final_manabou_kanji_select[],MATCH(D$1,Final_manabou_kanji_select[#Headers],0),0)</f>
        <v>#N/A</v>
      </c>
      <c r="E303" s="78" t="e">
        <f>VLOOKUP($A303,Final_manabou_kanji_select[],MATCH(E$1,Final_manabou_kanji_select[#Headers],0),0)</f>
        <v>#N/A</v>
      </c>
      <c r="F303" s="79" t="e">
        <f>VLOOKUP($A303,Final_manabou_kanji_select[],MATCH(F$1,Final_manabou_kanji_select[#Headers],0),0)</f>
        <v>#N/A</v>
      </c>
      <c r="G303" s="81" t="str">
        <f>IFERROR(VLOOKUP($A303,Final_manabou_kanji_select[],7,0)&amp;", "&amp;VLOOKUP($A303,Final_manabou_kanji_select[],8,0),"")</f>
        <v/>
      </c>
    </row>
    <row r="304" spans="1:7" ht="23.4" x14ac:dyDescent="0.3">
      <c r="A304" s="42">
        <v>303</v>
      </c>
      <c r="C304" s="76" t="e">
        <f>VLOOKUP($A304,Final_manabou_kanji_select[[Sr no.]:[Title]],3,0)</f>
        <v>#N/A</v>
      </c>
      <c r="D304" s="77" t="e">
        <f>VLOOKUP($A304,Final_manabou_kanji_select[],MATCH(D$1,Final_manabou_kanji_select[#Headers],0),0)</f>
        <v>#N/A</v>
      </c>
      <c r="E304" s="78" t="e">
        <f>VLOOKUP($A304,Final_manabou_kanji_select[],MATCH(E$1,Final_manabou_kanji_select[#Headers],0),0)</f>
        <v>#N/A</v>
      </c>
      <c r="F304" s="79" t="e">
        <f>VLOOKUP($A304,Final_manabou_kanji_select[],MATCH(F$1,Final_manabou_kanji_select[#Headers],0),0)</f>
        <v>#N/A</v>
      </c>
      <c r="G304" s="81" t="str">
        <f>IFERROR(VLOOKUP($A304,Final_manabou_kanji_select[],7,0)&amp;", "&amp;VLOOKUP($A304,Final_manabou_kanji_select[],8,0),"")</f>
        <v/>
      </c>
    </row>
    <row r="305" spans="1:7" ht="23.4" x14ac:dyDescent="0.3">
      <c r="A305" s="42">
        <v>304</v>
      </c>
      <c r="C305" s="76" t="e">
        <f>VLOOKUP($A305,Final_manabou_kanji_select[[Sr no.]:[Title]],3,0)</f>
        <v>#N/A</v>
      </c>
      <c r="D305" s="77" t="e">
        <f>VLOOKUP($A305,Final_manabou_kanji_select[],MATCH(D$1,Final_manabou_kanji_select[#Headers],0),0)</f>
        <v>#N/A</v>
      </c>
      <c r="E305" s="78" t="e">
        <f>VLOOKUP($A305,Final_manabou_kanji_select[],MATCH(E$1,Final_manabou_kanji_select[#Headers],0),0)</f>
        <v>#N/A</v>
      </c>
      <c r="F305" s="79" t="e">
        <f>VLOOKUP($A305,Final_manabou_kanji_select[],MATCH(F$1,Final_manabou_kanji_select[#Headers],0),0)</f>
        <v>#N/A</v>
      </c>
      <c r="G305" s="81" t="str">
        <f>IFERROR(VLOOKUP($A305,Final_manabou_kanji_select[],7,0)&amp;", "&amp;VLOOKUP($A305,Final_manabou_kanji_select[],8,0),"")</f>
        <v/>
      </c>
    </row>
    <row r="306" spans="1:7" ht="23.4" x14ac:dyDescent="0.3">
      <c r="A306" s="42">
        <v>305</v>
      </c>
      <c r="C306" s="76" t="e">
        <f>VLOOKUP($A306,Final_manabou_kanji_select[[Sr no.]:[Title]],3,0)</f>
        <v>#N/A</v>
      </c>
      <c r="D306" s="77" t="e">
        <f>VLOOKUP($A306,Final_manabou_kanji_select[],MATCH(D$1,Final_manabou_kanji_select[#Headers],0),0)</f>
        <v>#N/A</v>
      </c>
      <c r="E306" s="78" t="e">
        <f>VLOOKUP($A306,Final_manabou_kanji_select[],MATCH(E$1,Final_manabou_kanji_select[#Headers],0),0)</f>
        <v>#N/A</v>
      </c>
      <c r="F306" s="79" t="e">
        <f>VLOOKUP($A306,Final_manabou_kanji_select[],MATCH(F$1,Final_manabou_kanji_select[#Headers],0),0)</f>
        <v>#N/A</v>
      </c>
      <c r="G306" s="81" t="str">
        <f>IFERROR(VLOOKUP($A306,Final_manabou_kanji_select[],7,0)&amp;", "&amp;VLOOKUP($A306,Final_manabou_kanji_select[],8,0),"")</f>
        <v/>
      </c>
    </row>
    <row r="307" spans="1:7" ht="23.4" x14ac:dyDescent="0.3">
      <c r="A307" s="42">
        <v>306</v>
      </c>
      <c r="C307" s="76" t="e">
        <f>VLOOKUP($A307,Final_manabou_kanji_select[[Sr no.]:[Title]],3,0)</f>
        <v>#N/A</v>
      </c>
      <c r="D307" s="77" t="e">
        <f>VLOOKUP($A307,Final_manabou_kanji_select[],MATCH(D$1,Final_manabou_kanji_select[#Headers],0),0)</f>
        <v>#N/A</v>
      </c>
      <c r="E307" s="78" t="e">
        <f>VLOOKUP($A307,Final_manabou_kanji_select[],MATCH(E$1,Final_manabou_kanji_select[#Headers],0),0)</f>
        <v>#N/A</v>
      </c>
      <c r="F307" s="79" t="e">
        <f>VLOOKUP($A307,Final_manabou_kanji_select[],MATCH(F$1,Final_manabou_kanji_select[#Headers],0),0)</f>
        <v>#N/A</v>
      </c>
      <c r="G307" s="81" t="str">
        <f>IFERROR(VLOOKUP($A307,Final_manabou_kanji_select[],7,0)&amp;", "&amp;VLOOKUP($A307,Final_manabou_kanji_select[],8,0),"")</f>
        <v/>
      </c>
    </row>
    <row r="308" spans="1:7" ht="23.4" x14ac:dyDescent="0.3">
      <c r="A308" s="42">
        <v>307</v>
      </c>
      <c r="C308" s="76" t="e">
        <f>VLOOKUP($A308,Final_manabou_kanji_select[[Sr no.]:[Title]],3,0)</f>
        <v>#N/A</v>
      </c>
      <c r="D308" s="77" t="e">
        <f>VLOOKUP($A308,Final_manabou_kanji_select[],MATCH(D$1,Final_manabou_kanji_select[#Headers],0),0)</f>
        <v>#N/A</v>
      </c>
      <c r="E308" s="78" t="e">
        <f>VLOOKUP($A308,Final_manabou_kanji_select[],MATCH(E$1,Final_manabou_kanji_select[#Headers],0),0)</f>
        <v>#N/A</v>
      </c>
      <c r="F308" s="79" t="e">
        <f>VLOOKUP($A308,Final_manabou_kanji_select[],MATCH(F$1,Final_manabou_kanji_select[#Headers],0),0)</f>
        <v>#N/A</v>
      </c>
      <c r="G308" s="81" t="str">
        <f>IFERROR(VLOOKUP($A308,Final_manabou_kanji_select[],7,0)&amp;", "&amp;VLOOKUP($A308,Final_manabou_kanji_select[],8,0),"")</f>
        <v/>
      </c>
    </row>
    <row r="309" spans="1:7" ht="23.4" x14ac:dyDescent="0.3">
      <c r="A309" s="42">
        <v>308</v>
      </c>
      <c r="C309" s="76" t="e">
        <f>VLOOKUP($A309,Final_manabou_kanji_select[[Sr no.]:[Title]],3,0)</f>
        <v>#N/A</v>
      </c>
      <c r="D309" s="77" t="e">
        <f>VLOOKUP($A309,Final_manabou_kanji_select[],MATCH(D$1,Final_manabou_kanji_select[#Headers],0),0)</f>
        <v>#N/A</v>
      </c>
      <c r="E309" s="78" t="e">
        <f>VLOOKUP($A309,Final_manabou_kanji_select[],MATCH(E$1,Final_manabou_kanji_select[#Headers],0),0)</f>
        <v>#N/A</v>
      </c>
      <c r="F309" s="79" t="e">
        <f>VLOOKUP($A309,Final_manabou_kanji_select[],MATCH(F$1,Final_manabou_kanji_select[#Headers],0),0)</f>
        <v>#N/A</v>
      </c>
      <c r="G309" s="81" t="str">
        <f>IFERROR(VLOOKUP($A309,Final_manabou_kanji_select[],7,0)&amp;", "&amp;VLOOKUP($A309,Final_manabou_kanji_select[],8,0),"")</f>
        <v/>
      </c>
    </row>
    <row r="310" spans="1:7" ht="23.4" x14ac:dyDescent="0.3">
      <c r="A310" s="42">
        <v>309</v>
      </c>
      <c r="C310" s="76" t="e">
        <f>VLOOKUP($A310,Final_manabou_kanji_select[[Sr no.]:[Title]],3,0)</f>
        <v>#N/A</v>
      </c>
      <c r="D310" s="77" t="e">
        <f>VLOOKUP($A310,Final_manabou_kanji_select[],MATCH(D$1,Final_manabou_kanji_select[#Headers],0),0)</f>
        <v>#N/A</v>
      </c>
      <c r="E310" s="78" t="e">
        <f>VLOOKUP($A310,Final_manabou_kanji_select[],MATCH(E$1,Final_manabou_kanji_select[#Headers],0),0)</f>
        <v>#N/A</v>
      </c>
      <c r="F310" s="79" t="e">
        <f>VLOOKUP($A310,Final_manabou_kanji_select[],MATCH(F$1,Final_manabou_kanji_select[#Headers],0),0)</f>
        <v>#N/A</v>
      </c>
      <c r="G310" s="81" t="str">
        <f>IFERROR(VLOOKUP($A310,Final_manabou_kanji_select[],7,0)&amp;", "&amp;VLOOKUP($A310,Final_manabou_kanji_select[],8,0),"")</f>
        <v/>
      </c>
    </row>
    <row r="311" spans="1:7" ht="23.4" x14ac:dyDescent="0.3">
      <c r="A311" s="42">
        <v>310</v>
      </c>
      <c r="C311" s="76" t="e">
        <f>VLOOKUP($A311,Final_manabou_kanji_select[[Sr no.]:[Title]],3,0)</f>
        <v>#N/A</v>
      </c>
      <c r="D311" s="77" t="e">
        <f>VLOOKUP($A311,Final_manabou_kanji_select[],MATCH(D$1,Final_manabou_kanji_select[#Headers],0),0)</f>
        <v>#N/A</v>
      </c>
      <c r="E311" s="78" t="e">
        <f>VLOOKUP($A311,Final_manabou_kanji_select[],MATCH(E$1,Final_manabou_kanji_select[#Headers],0),0)</f>
        <v>#N/A</v>
      </c>
      <c r="F311" s="79" t="e">
        <f>VLOOKUP($A311,Final_manabou_kanji_select[],MATCH(F$1,Final_manabou_kanji_select[#Headers],0),0)</f>
        <v>#N/A</v>
      </c>
      <c r="G311" s="81" t="str">
        <f>IFERROR(VLOOKUP($A311,Final_manabou_kanji_select[],7,0)&amp;", "&amp;VLOOKUP($A311,Final_manabou_kanji_select[],8,0),"")</f>
        <v/>
      </c>
    </row>
    <row r="312" spans="1:7" ht="23.4" x14ac:dyDescent="0.3">
      <c r="A312" s="42">
        <v>311</v>
      </c>
      <c r="C312" s="76" t="e">
        <f>VLOOKUP($A312,Final_manabou_kanji_select[[Sr no.]:[Title]],3,0)</f>
        <v>#N/A</v>
      </c>
      <c r="D312" s="77" t="e">
        <f>VLOOKUP($A312,Final_manabou_kanji_select[],MATCH(D$1,Final_manabou_kanji_select[#Headers],0),0)</f>
        <v>#N/A</v>
      </c>
      <c r="E312" s="78" t="e">
        <f>VLOOKUP($A312,Final_manabou_kanji_select[],MATCH(E$1,Final_manabou_kanji_select[#Headers],0),0)</f>
        <v>#N/A</v>
      </c>
      <c r="F312" s="79" t="e">
        <f>VLOOKUP($A312,Final_manabou_kanji_select[],MATCH(F$1,Final_manabou_kanji_select[#Headers],0),0)</f>
        <v>#N/A</v>
      </c>
      <c r="G312" s="81" t="str">
        <f>IFERROR(VLOOKUP($A312,Final_manabou_kanji_select[],7,0)&amp;", "&amp;VLOOKUP($A312,Final_manabou_kanji_select[],8,0),"")</f>
        <v/>
      </c>
    </row>
    <row r="313" spans="1:7" ht="23.4" x14ac:dyDescent="0.3">
      <c r="A313" s="42">
        <v>312</v>
      </c>
      <c r="C313" s="76" t="e">
        <f>VLOOKUP($A313,Final_manabou_kanji_select[[Sr no.]:[Title]],3,0)</f>
        <v>#N/A</v>
      </c>
      <c r="D313" s="77" t="e">
        <f>VLOOKUP($A313,Final_manabou_kanji_select[],MATCH(D$1,Final_manabou_kanji_select[#Headers],0),0)</f>
        <v>#N/A</v>
      </c>
      <c r="E313" s="78" t="e">
        <f>VLOOKUP($A313,Final_manabou_kanji_select[],MATCH(E$1,Final_manabou_kanji_select[#Headers],0),0)</f>
        <v>#N/A</v>
      </c>
      <c r="F313" s="79" t="e">
        <f>VLOOKUP($A313,Final_manabou_kanji_select[],MATCH(F$1,Final_manabou_kanji_select[#Headers],0),0)</f>
        <v>#N/A</v>
      </c>
      <c r="G313" s="81" t="str">
        <f>IFERROR(VLOOKUP($A313,Final_manabou_kanji_select[],7,0)&amp;", "&amp;VLOOKUP($A313,Final_manabou_kanji_select[],8,0),"")</f>
        <v/>
      </c>
    </row>
    <row r="314" spans="1:7" ht="23.4" x14ac:dyDescent="0.3">
      <c r="A314" s="42">
        <v>313</v>
      </c>
      <c r="C314" s="76" t="e">
        <f>VLOOKUP($A314,Final_manabou_kanji_select[[Sr no.]:[Title]],3,0)</f>
        <v>#N/A</v>
      </c>
      <c r="D314" s="77" t="e">
        <f>VLOOKUP($A314,Final_manabou_kanji_select[],MATCH(D$1,Final_manabou_kanji_select[#Headers],0),0)</f>
        <v>#N/A</v>
      </c>
      <c r="E314" s="78" t="e">
        <f>VLOOKUP($A314,Final_manabou_kanji_select[],MATCH(E$1,Final_manabou_kanji_select[#Headers],0),0)</f>
        <v>#N/A</v>
      </c>
      <c r="F314" s="79" t="e">
        <f>VLOOKUP($A314,Final_manabou_kanji_select[],MATCH(F$1,Final_manabou_kanji_select[#Headers],0),0)</f>
        <v>#N/A</v>
      </c>
      <c r="G314" s="81" t="str">
        <f>IFERROR(VLOOKUP($A314,Final_manabou_kanji_select[],7,0)&amp;", "&amp;VLOOKUP($A314,Final_manabou_kanji_select[],8,0),"")</f>
        <v/>
      </c>
    </row>
    <row r="315" spans="1:7" ht="23.4" x14ac:dyDescent="0.3">
      <c r="A315" s="42">
        <v>314</v>
      </c>
      <c r="C315" s="76" t="e">
        <f>VLOOKUP($A315,Final_manabou_kanji_select[[Sr no.]:[Title]],3,0)</f>
        <v>#N/A</v>
      </c>
      <c r="D315" s="77" t="e">
        <f>VLOOKUP($A315,Final_manabou_kanji_select[],MATCH(D$1,Final_manabou_kanji_select[#Headers],0),0)</f>
        <v>#N/A</v>
      </c>
      <c r="E315" s="78" t="e">
        <f>VLOOKUP($A315,Final_manabou_kanji_select[],MATCH(E$1,Final_manabou_kanji_select[#Headers],0),0)</f>
        <v>#N/A</v>
      </c>
      <c r="F315" s="79" t="e">
        <f>VLOOKUP($A315,Final_manabou_kanji_select[],MATCH(F$1,Final_manabou_kanji_select[#Headers],0),0)</f>
        <v>#N/A</v>
      </c>
      <c r="G315" s="81" t="str">
        <f>IFERROR(VLOOKUP($A315,Final_manabou_kanji_select[],7,0)&amp;", "&amp;VLOOKUP($A315,Final_manabou_kanji_select[],8,0),"")</f>
        <v/>
      </c>
    </row>
    <row r="316" spans="1:7" ht="23.4" x14ac:dyDescent="0.3">
      <c r="A316" s="42">
        <v>315</v>
      </c>
      <c r="C316" s="76" t="e">
        <f>VLOOKUP($A316,Final_manabou_kanji_select[[Sr no.]:[Title]],3,0)</f>
        <v>#N/A</v>
      </c>
      <c r="D316" s="77" t="e">
        <f>VLOOKUP($A316,Final_manabou_kanji_select[],MATCH(D$1,Final_manabou_kanji_select[#Headers],0),0)</f>
        <v>#N/A</v>
      </c>
      <c r="E316" s="78" t="e">
        <f>VLOOKUP($A316,Final_manabou_kanji_select[],MATCH(E$1,Final_manabou_kanji_select[#Headers],0),0)</f>
        <v>#N/A</v>
      </c>
      <c r="F316" s="79" t="e">
        <f>VLOOKUP($A316,Final_manabou_kanji_select[],MATCH(F$1,Final_manabou_kanji_select[#Headers],0),0)</f>
        <v>#N/A</v>
      </c>
      <c r="G316" s="81" t="str">
        <f>IFERROR(VLOOKUP($A316,Final_manabou_kanji_select[],7,0)&amp;", "&amp;VLOOKUP($A316,Final_manabou_kanji_select[],8,0),"")</f>
        <v/>
      </c>
    </row>
    <row r="317" spans="1:7" ht="23.4" x14ac:dyDescent="0.3">
      <c r="A317" s="42">
        <v>316</v>
      </c>
      <c r="C317" s="76" t="e">
        <f>VLOOKUP($A317,Final_manabou_kanji_select[[Sr no.]:[Title]],3,0)</f>
        <v>#N/A</v>
      </c>
      <c r="D317" s="77" t="e">
        <f>VLOOKUP($A317,Final_manabou_kanji_select[],MATCH(D$1,Final_manabou_kanji_select[#Headers],0),0)</f>
        <v>#N/A</v>
      </c>
      <c r="E317" s="78" t="e">
        <f>VLOOKUP($A317,Final_manabou_kanji_select[],MATCH(E$1,Final_manabou_kanji_select[#Headers],0),0)</f>
        <v>#N/A</v>
      </c>
      <c r="F317" s="79" t="e">
        <f>VLOOKUP($A317,Final_manabou_kanji_select[],MATCH(F$1,Final_manabou_kanji_select[#Headers],0),0)</f>
        <v>#N/A</v>
      </c>
      <c r="G317" s="81" t="str">
        <f>IFERROR(VLOOKUP($A317,Final_manabou_kanji_select[],7,0)&amp;", "&amp;VLOOKUP($A317,Final_manabou_kanji_select[],8,0),"")</f>
        <v/>
      </c>
    </row>
    <row r="318" spans="1:7" ht="23.4" x14ac:dyDescent="0.3">
      <c r="A318" s="42">
        <v>317</v>
      </c>
      <c r="C318" s="76" t="e">
        <f>VLOOKUP($A318,Final_manabou_kanji_select[[Sr no.]:[Title]],3,0)</f>
        <v>#N/A</v>
      </c>
      <c r="D318" s="77" t="e">
        <f>VLOOKUP($A318,Final_manabou_kanji_select[],MATCH(D$1,Final_manabou_kanji_select[#Headers],0),0)</f>
        <v>#N/A</v>
      </c>
      <c r="E318" s="78" t="e">
        <f>VLOOKUP($A318,Final_manabou_kanji_select[],MATCH(E$1,Final_manabou_kanji_select[#Headers],0),0)</f>
        <v>#N/A</v>
      </c>
      <c r="F318" s="79" t="e">
        <f>VLOOKUP($A318,Final_manabou_kanji_select[],MATCH(F$1,Final_manabou_kanji_select[#Headers],0),0)</f>
        <v>#N/A</v>
      </c>
      <c r="G318" s="81" t="str">
        <f>IFERROR(VLOOKUP($A318,Final_manabou_kanji_select[],7,0)&amp;", "&amp;VLOOKUP($A318,Final_manabou_kanji_select[],8,0),"")</f>
        <v/>
      </c>
    </row>
    <row r="319" spans="1:7" ht="23.4" x14ac:dyDescent="0.3">
      <c r="A319" s="42">
        <v>318</v>
      </c>
      <c r="C319" s="76" t="e">
        <f>VLOOKUP($A319,Final_manabou_kanji_select[[Sr no.]:[Title]],3,0)</f>
        <v>#N/A</v>
      </c>
      <c r="D319" s="77" t="e">
        <f>VLOOKUP($A319,Final_manabou_kanji_select[],MATCH(D$1,Final_manabou_kanji_select[#Headers],0),0)</f>
        <v>#N/A</v>
      </c>
      <c r="E319" s="78" t="e">
        <f>VLOOKUP($A319,Final_manabou_kanji_select[],MATCH(E$1,Final_manabou_kanji_select[#Headers],0),0)</f>
        <v>#N/A</v>
      </c>
      <c r="F319" s="79" t="e">
        <f>VLOOKUP($A319,Final_manabou_kanji_select[],MATCH(F$1,Final_manabou_kanji_select[#Headers],0),0)</f>
        <v>#N/A</v>
      </c>
      <c r="G319" s="81" t="str">
        <f>IFERROR(VLOOKUP($A319,Final_manabou_kanji_select[],7,0)&amp;", "&amp;VLOOKUP($A319,Final_manabou_kanji_select[],8,0),"")</f>
        <v/>
      </c>
    </row>
    <row r="320" spans="1:7" ht="23.4" x14ac:dyDescent="0.3">
      <c r="A320" s="42">
        <v>319</v>
      </c>
      <c r="C320" s="76" t="e">
        <f>VLOOKUP($A320,Final_manabou_kanji_select[[Sr no.]:[Title]],3,0)</f>
        <v>#N/A</v>
      </c>
      <c r="D320" s="77" t="e">
        <f>VLOOKUP($A320,Final_manabou_kanji_select[],MATCH(D$1,Final_manabou_kanji_select[#Headers],0),0)</f>
        <v>#N/A</v>
      </c>
      <c r="E320" s="78" t="e">
        <f>VLOOKUP($A320,Final_manabou_kanji_select[],MATCH(E$1,Final_manabou_kanji_select[#Headers],0),0)</f>
        <v>#N/A</v>
      </c>
      <c r="F320" s="79" t="e">
        <f>VLOOKUP($A320,Final_manabou_kanji_select[],MATCH(F$1,Final_manabou_kanji_select[#Headers],0),0)</f>
        <v>#N/A</v>
      </c>
      <c r="G320" s="81" t="str">
        <f>IFERROR(VLOOKUP($A320,Final_manabou_kanji_select[],7,0)&amp;", "&amp;VLOOKUP($A320,Final_manabou_kanji_select[],8,0),"")</f>
        <v/>
      </c>
    </row>
    <row r="321" spans="1:7" ht="23.4" x14ac:dyDescent="0.3">
      <c r="A321" s="42">
        <v>320</v>
      </c>
      <c r="C321" s="76" t="e">
        <f>VLOOKUP($A321,Final_manabou_kanji_select[[Sr no.]:[Title]],3,0)</f>
        <v>#N/A</v>
      </c>
      <c r="D321" s="77" t="e">
        <f>VLOOKUP($A321,Final_manabou_kanji_select[],MATCH(D$1,Final_manabou_kanji_select[#Headers],0),0)</f>
        <v>#N/A</v>
      </c>
      <c r="E321" s="78" t="e">
        <f>VLOOKUP($A321,Final_manabou_kanji_select[],MATCH(E$1,Final_manabou_kanji_select[#Headers],0),0)</f>
        <v>#N/A</v>
      </c>
      <c r="F321" s="79" t="e">
        <f>VLOOKUP($A321,Final_manabou_kanji_select[],MATCH(F$1,Final_manabou_kanji_select[#Headers],0),0)</f>
        <v>#N/A</v>
      </c>
      <c r="G321" s="81" t="str">
        <f>IFERROR(VLOOKUP($A321,Final_manabou_kanji_select[],7,0)&amp;", "&amp;VLOOKUP($A321,Final_manabou_kanji_select[],8,0),"")</f>
        <v/>
      </c>
    </row>
    <row r="322" spans="1:7" ht="23.4" x14ac:dyDescent="0.3">
      <c r="A322" s="42">
        <v>321</v>
      </c>
      <c r="C322" s="76" t="e">
        <f>VLOOKUP($A322,Final_manabou_kanji_select[[Sr no.]:[Title]],3,0)</f>
        <v>#N/A</v>
      </c>
      <c r="D322" s="77" t="e">
        <f>VLOOKUP($A322,Final_manabou_kanji_select[],MATCH(D$1,Final_manabou_kanji_select[#Headers],0),0)</f>
        <v>#N/A</v>
      </c>
      <c r="E322" s="78" t="e">
        <f>VLOOKUP($A322,Final_manabou_kanji_select[],MATCH(E$1,Final_manabou_kanji_select[#Headers],0),0)</f>
        <v>#N/A</v>
      </c>
      <c r="F322" s="79" t="e">
        <f>VLOOKUP($A322,Final_manabou_kanji_select[],MATCH(F$1,Final_manabou_kanji_select[#Headers],0),0)</f>
        <v>#N/A</v>
      </c>
      <c r="G322" s="81" t="str">
        <f>IFERROR(VLOOKUP($A322,Final_manabou_kanji_select[],7,0)&amp;", "&amp;VLOOKUP($A322,Final_manabou_kanji_select[],8,0),"")</f>
        <v/>
      </c>
    </row>
    <row r="323" spans="1:7" ht="23.4" x14ac:dyDescent="0.3">
      <c r="A323" s="42">
        <v>322</v>
      </c>
      <c r="C323" s="76" t="e">
        <f>VLOOKUP($A323,Final_manabou_kanji_select[[Sr no.]:[Title]],3,0)</f>
        <v>#N/A</v>
      </c>
      <c r="D323" s="77" t="e">
        <f>VLOOKUP($A323,Final_manabou_kanji_select[],MATCH(D$1,Final_manabou_kanji_select[#Headers],0),0)</f>
        <v>#N/A</v>
      </c>
      <c r="E323" s="78" t="e">
        <f>VLOOKUP($A323,Final_manabou_kanji_select[],MATCH(E$1,Final_manabou_kanji_select[#Headers],0),0)</f>
        <v>#N/A</v>
      </c>
      <c r="F323" s="79" t="e">
        <f>VLOOKUP($A323,Final_manabou_kanji_select[],MATCH(F$1,Final_manabou_kanji_select[#Headers],0),0)</f>
        <v>#N/A</v>
      </c>
      <c r="G323" s="81" t="str">
        <f>IFERROR(VLOOKUP($A323,Final_manabou_kanji_select[],7,0)&amp;", "&amp;VLOOKUP($A323,Final_manabou_kanji_select[],8,0),"")</f>
        <v/>
      </c>
    </row>
    <row r="324" spans="1:7" ht="23.4" x14ac:dyDescent="0.3">
      <c r="A324" s="42">
        <v>323</v>
      </c>
      <c r="C324" s="76" t="e">
        <f>VLOOKUP($A324,Final_manabou_kanji_select[[Sr no.]:[Title]],3,0)</f>
        <v>#N/A</v>
      </c>
      <c r="D324" s="77" t="e">
        <f>VLOOKUP($A324,Final_manabou_kanji_select[],MATCH(D$1,Final_manabou_kanji_select[#Headers],0),0)</f>
        <v>#N/A</v>
      </c>
      <c r="E324" s="78" t="e">
        <f>VLOOKUP($A324,Final_manabou_kanji_select[],MATCH(E$1,Final_manabou_kanji_select[#Headers],0),0)</f>
        <v>#N/A</v>
      </c>
      <c r="F324" s="79" t="e">
        <f>VLOOKUP($A324,Final_manabou_kanji_select[],MATCH(F$1,Final_manabou_kanji_select[#Headers],0),0)</f>
        <v>#N/A</v>
      </c>
      <c r="G324" s="81" t="str">
        <f>IFERROR(VLOOKUP($A324,Final_manabou_kanji_select[],7,0)&amp;", "&amp;VLOOKUP($A324,Final_manabou_kanji_select[],8,0),"")</f>
        <v/>
      </c>
    </row>
    <row r="325" spans="1:7" ht="23.4" x14ac:dyDescent="0.3">
      <c r="A325" s="42">
        <v>324</v>
      </c>
      <c r="C325" s="76" t="e">
        <f>VLOOKUP($A325,Final_manabou_kanji_select[[Sr no.]:[Title]],3,0)</f>
        <v>#N/A</v>
      </c>
      <c r="D325" s="77" t="e">
        <f>VLOOKUP($A325,Final_manabou_kanji_select[],MATCH(D$1,Final_manabou_kanji_select[#Headers],0),0)</f>
        <v>#N/A</v>
      </c>
      <c r="E325" s="78" t="e">
        <f>VLOOKUP($A325,Final_manabou_kanji_select[],MATCH(E$1,Final_manabou_kanji_select[#Headers],0),0)</f>
        <v>#N/A</v>
      </c>
      <c r="F325" s="79" t="e">
        <f>VLOOKUP($A325,Final_manabou_kanji_select[],MATCH(F$1,Final_manabou_kanji_select[#Headers],0),0)</f>
        <v>#N/A</v>
      </c>
      <c r="G325" s="81" t="str">
        <f>IFERROR(VLOOKUP($A325,Final_manabou_kanji_select[],7,0)&amp;", "&amp;VLOOKUP($A325,Final_manabou_kanji_select[],8,0),"")</f>
        <v/>
      </c>
    </row>
    <row r="326" spans="1:7" ht="23.4" x14ac:dyDescent="0.3">
      <c r="A326" s="42">
        <v>325</v>
      </c>
      <c r="C326" s="76" t="e">
        <f>VLOOKUP($A326,Final_manabou_kanji_select[[Sr no.]:[Title]],3,0)</f>
        <v>#N/A</v>
      </c>
      <c r="D326" s="77" t="e">
        <f>VLOOKUP($A326,Final_manabou_kanji_select[],MATCH(D$1,Final_manabou_kanji_select[#Headers],0),0)</f>
        <v>#N/A</v>
      </c>
      <c r="E326" s="78" t="e">
        <f>VLOOKUP($A326,Final_manabou_kanji_select[],MATCH(E$1,Final_manabou_kanji_select[#Headers],0),0)</f>
        <v>#N/A</v>
      </c>
      <c r="F326" s="79" t="e">
        <f>VLOOKUP($A326,Final_manabou_kanji_select[],MATCH(F$1,Final_manabou_kanji_select[#Headers],0),0)</f>
        <v>#N/A</v>
      </c>
      <c r="G326" s="81" t="str">
        <f>IFERROR(VLOOKUP($A326,Final_manabou_kanji_select[],7,0)&amp;", "&amp;VLOOKUP($A326,Final_manabou_kanji_select[],8,0),"")</f>
        <v/>
      </c>
    </row>
    <row r="327" spans="1:7" ht="23.4" x14ac:dyDescent="0.3">
      <c r="A327" s="42">
        <v>326</v>
      </c>
      <c r="C327" s="76" t="e">
        <f>VLOOKUP($A327,Final_manabou_kanji_select[[Sr no.]:[Title]],3,0)</f>
        <v>#N/A</v>
      </c>
      <c r="D327" s="77" t="e">
        <f>VLOOKUP($A327,Final_manabou_kanji_select[],MATCH(D$1,Final_manabou_kanji_select[#Headers],0),0)</f>
        <v>#N/A</v>
      </c>
      <c r="E327" s="78" t="e">
        <f>VLOOKUP($A327,Final_manabou_kanji_select[],MATCH(E$1,Final_manabou_kanji_select[#Headers],0),0)</f>
        <v>#N/A</v>
      </c>
      <c r="F327" s="79" t="e">
        <f>VLOOKUP($A327,Final_manabou_kanji_select[],MATCH(F$1,Final_manabou_kanji_select[#Headers],0),0)</f>
        <v>#N/A</v>
      </c>
      <c r="G327" s="81" t="str">
        <f>IFERROR(VLOOKUP($A327,Final_manabou_kanji_select[],7,0)&amp;", "&amp;VLOOKUP($A327,Final_manabou_kanji_select[],8,0),"")</f>
        <v/>
      </c>
    </row>
    <row r="328" spans="1:7" ht="23.4" x14ac:dyDescent="0.3">
      <c r="A328" s="42">
        <v>327</v>
      </c>
      <c r="C328" s="76" t="e">
        <f>VLOOKUP($A328,Final_manabou_kanji_select[[Sr no.]:[Title]],3,0)</f>
        <v>#N/A</v>
      </c>
      <c r="D328" s="77" t="e">
        <f>VLOOKUP($A328,Final_manabou_kanji_select[],MATCH(D$1,Final_manabou_kanji_select[#Headers],0),0)</f>
        <v>#N/A</v>
      </c>
      <c r="E328" s="78" t="e">
        <f>VLOOKUP($A328,Final_manabou_kanji_select[],MATCH(E$1,Final_manabou_kanji_select[#Headers],0),0)</f>
        <v>#N/A</v>
      </c>
      <c r="F328" s="79" t="e">
        <f>VLOOKUP($A328,Final_manabou_kanji_select[],MATCH(F$1,Final_manabou_kanji_select[#Headers],0),0)</f>
        <v>#N/A</v>
      </c>
      <c r="G328" s="81" t="str">
        <f>IFERROR(VLOOKUP($A328,Final_manabou_kanji_select[],7,0)&amp;", "&amp;VLOOKUP($A328,Final_manabou_kanji_select[],8,0),"")</f>
        <v/>
      </c>
    </row>
    <row r="329" spans="1:7" ht="23.4" x14ac:dyDescent="0.3">
      <c r="A329" s="42">
        <v>328</v>
      </c>
      <c r="C329" s="76" t="e">
        <f>VLOOKUP($A329,Final_manabou_kanji_select[[Sr no.]:[Title]],3,0)</f>
        <v>#N/A</v>
      </c>
      <c r="D329" s="77" t="e">
        <f>VLOOKUP($A329,Final_manabou_kanji_select[],MATCH(D$1,Final_manabou_kanji_select[#Headers],0),0)</f>
        <v>#N/A</v>
      </c>
      <c r="E329" s="78" t="e">
        <f>VLOOKUP($A329,Final_manabou_kanji_select[],MATCH(E$1,Final_manabou_kanji_select[#Headers],0),0)</f>
        <v>#N/A</v>
      </c>
      <c r="F329" s="79" t="e">
        <f>VLOOKUP($A329,Final_manabou_kanji_select[],MATCH(F$1,Final_manabou_kanji_select[#Headers],0),0)</f>
        <v>#N/A</v>
      </c>
      <c r="G329" s="81" t="str">
        <f>IFERROR(VLOOKUP($A329,Final_manabou_kanji_select[],7,0)&amp;", "&amp;VLOOKUP($A329,Final_manabou_kanji_select[],8,0),"")</f>
        <v/>
      </c>
    </row>
    <row r="330" spans="1:7" ht="23.4" x14ac:dyDescent="0.3">
      <c r="A330" s="42">
        <v>329</v>
      </c>
      <c r="C330" s="76" t="e">
        <f>VLOOKUP($A330,Final_manabou_kanji_select[[Sr no.]:[Title]],3,0)</f>
        <v>#N/A</v>
      </c>
      <c r="D330" s="77" t="e">
        <f>VLOOKUP($A330,Final_manabou_kanji_select[],MATCH(D$1,Final_manabou_kanji_select[#Headers],0),0)</f>
        <v>#N/A</v>
      </c>
      <c r="E330" s="78" t="e">
        <f>VLOOKUP($A330,Final_manabou_kanji_select[],MATCH(E$1,Final_manabou_kanji_select[#Headers],0),0)</f>
        <v>#N/A</v>
      </c>
      <c r="F330" s="79" t="e">
        <f>VLOOKUP($A330,Final_manabou_kanji_select[],MATCH(F$1,Final_manabou_kanji_select[#Headers],0),0)</f>
        <v>#N/A</v>
      </c>
      <c r="G330" s="81" t="str">
        <f>IFERROR(VLOOKUP($A330,Final_manabou_kanji_select[],7,0)&amp;", "&amp;VLOOKUP($A330,Final_manabou_kanji_select[],8,0),"")</f>
        <v/>
      </c>
    </row>
    <row r="331" spans="1:7" ht="23.4" x14ac:dyDescent="0.3">
      <c r="A331" s="42">
        <v>330</v>
      </c>
      <c r="C331" s="76" t="e">
        <f>VLOOKUP($A331,Final_manabou_kanji_select[[Sr no.]:[Title]],3,0)</f>
        <v>#N/A</v>
      </c>
      <c r="D331" s="77" t="e">
        <f>VLOOKUP($A331,Final_manabou_kanji_select[],MATCH(D$1,Final_manabou_kanji_select[#Headers],0),0)</f>
        <v>#N/A</v>
      </c>
      <c r="E331" s="78" t="e">
        <f>VLOOKUP($A331,Final_manabou_kanji_select[],MATCH(E$1,Final_manabou_kanji_select[#Headers],0),0)</f>
        <v>#N/A</v>
      </c>
      <c r="F331" s="79" t="e">
        <f>VLOOKUP($A331,Final_manabou_kanji_select[],MATCH(F$1,Final_manabou_kanji_select[#Headers],0),0)</f>
        <v>#N/A</v>
      </c>
      <c r="G331" s="81" t="str">
        <f>IFERROR(VLOOKUP($A331,Final_manabou_kanji_select[],7,0)&amp;", "&amp;VLOOKUP($A331,Final_manabou_kanji_select[],8,0),"")</f>
        <v/>
      </c>
    </row>
    <row r="332" spans="1:7" ht="23.4" x14ac:dyDescent="0.3">
      <c r="A332" s="42">
        <v>331</v>
      </c>
      <c r="C332" s="76" t="e">
        <f>VLOOKUP($A332,Final_manabou_kanji_select[[Sr no.]:[Title]],3,0)</f>
        <v>#N/A</v>
      </c>
      <c r="D332" s="77" t="e">
        <f>VLOOKUP($A332,Final_manabou_kanji_select[],MATCH(D$1,Final_manabou_kanji_select[#Headers],0),0)</f>
        <v>#N/A</v>
      </c>
      <c r="E332" s="78" t="e">
        <f>VLOOKUP($A332,Final_manabou_kanji_select[],MATCH(E$1,Final_manabou_kanji_select[#Headers],0),0)</f>
        <v>#N/A</v>
      </c>
      <c r="F332" s="79" t="e">
        <f>VLOOKUP($A332,Final_manabou_kanji_select[],MATCH(F$1,Final_manabou_kanji_select[#Headers],0),0)</f>
        <v>#N/A</v>
      </c>
      <c r="G332" s="81" t="str">
        <f>IFERROR(VLOOKUP($A332,Final_manabou_kanji_select[],7,0)&amp;", "&amp;VLOOKUP($A332,Final_manabou_kanji_select[],8,0),"")</f>
        <v/>
      </c>
    </row>
    <row r="333" spans="1:7" ht="23.4" x14ac:dyDescent="0.3">
      <c r="A333" s="42">
        <v>332</v>
      </c>
      <c r="C333" s="76" t="e">
        <f>VLOOKUP($A333,Final_manabou_kanji_select[[Sr no.]:[Title]],3,0)</f>
        <v>#N/A</v>
      </c>
      <c r="D333" s="77" t="e">
        <f>VLOOKUP($A333,Final_manabou_kanji_select[],MATCH(D$1,Final_manabou_kanji_select[#Headers],0),0)</f>
        <v>#N/A</v>
      </c>
      <c r="E333" s="78" t="e">
        <f>VLOOKUP($A333,Final_manabou_kanji_select[],MATCH(E$1,Final_manabou_kanji_select[#Headers],0),0)</f>
        <v>#N/A</v>
      </c>
      <c r="F333" s="79" t="e">
        <f>VLOOKUP($A333,Final_manabou_kanji_select[],MATCH(F$1,Final_manabou_kanji_select[#Headers],0),0)</f>
        <v>#N/A</v>
      </c>
      <c r="G333" s="81" t="str">
        <f>IFERROR(VLOOKUP($A333,Final_manabou_kanji_select[],7,0)&amp;", "&amp;VLOOKUP($A333,Final_manabou_kanji_select[],8,0),"")</f>
        <v/>
      </c>
    </row>
    <row r="334" spans="1:7" ht="23.4" x14ac:dyDescent="0.3">
      <c r="A334" s="42">
        <v>333</v>
      </c>
      <c r="C334" s="76" t="e">
        <f>VLOOKUP($A334,Final_manabou_kanji_select[[Sr no.]:[Title]],3,0)</f>
        <v>#N/A</v>
      </c>
      <c r="D334" s="77" t="e">
        <f>VLOOKUP($A334,Final_manabou_kanji_select[],MATCH(D$1,Final_manabou_kanji_select[#Headers],0),0)</f>
        <v>#N/A</v>
      </c>
      <c r="E334" s="78" t="e">
        <f>VLOOKUP($A334,Final_manabou_kanji_select[],MATCH(E$1,Final_manabou_kanji_select[#Headers],0),0)</f>
        <v>#N/A</v>
      </c>
      <c r="F334" s="79" t="e">
        <f>VLOOKUP($A334,Final_manabou_kanji_select[],MATCH(F$1,Final_manabou_kanji_select[#Headers],0),0)</f>
        <v>#N/A</v>
      </c>
      <c r="G334" s="81" t="str">
        <f>IFERROR(VLOOKUP($A334,Final_manabou_kanji_select[],7,0)&amp;", "&amp;VLOOKUP($A334,Final_manabou_kanji_select[],8,0),"")</f>
        <v/>
      </c>
    </row>
    <row r="335" spans="1:7" ht="23.4" x14ac:dyDescent="0.3">
      <c r="A335" s="42">
        <v>334</v>
      </c>
      <c r="C335" s="76" t="e">
        <f>VLOOKUP($A335,Final_manabou_kanji_select[[Sr no.]:[Title]],3,0)</f>
        <v>#N/A</v>
      </c>
      <c r="D335" s="77" t="e">
        <f>VLOOKUP($A335,Final_manabou_kanji_select[],MATCH(D$1,Final_manabou_kanji_select[#Headers],0),0)</f>
        <v>#N/A</v>
      </c>
      <c r="E335" s="78" t="e">
        <f>VLOOKUP($A335,Final_manabou_kanji_select[],MATCH(E$1,Final_manabou_kanji_select[#Headers],0),0)</f>
        <v>#N/A</v>
      </c>
      <c r="F335" s="79" t="e">
        <f>VLOOKUP($A335,Final_manabou_kanji_select[],MATCH(F$1,Final_manabou_kanji_select[#Headers],0),0)</f>
        <v>#N/A</v>
      </c>
      <c r="G335" s="81" t="str">
        <f>IFERROR(VLOOKUP($A335,Final_manabou_kanji_select[],7,0)&amp;", "&amp;VLOOKUP($A335,Final_manabou_kanji_select[],8,0),"")</f>
        <v/>
      </c>
    </row>
    <row r="336" spans="1:7" ht="23.4" x14ac:dyDescent="0.3">
      <c r="A336" s="42">
        <v>335</v>
      </c>
      <c r="C336" s="76" t="e">
        <f>VLOOKUP($A336,Final_manabou_kanji_select[[Sr no.]:[Title]],3,0)</f>
        <v>#N/A</v>
      </c>
      <c r="D336" s="77" t="e">
        <f>VLOOKUP($A336,Final_manabou_kanji_select[],MATCH(D$1,Final_manabou_kanji_select[#Headers],0),0)</f>
        <v>#N/A</v>
      </c>
      <c r="E336" s="78" t="e">
        <f>VLOOKUP($A336,Final_manabou_kanji_select[],MATCH(E$1,Final_manabou_kanji_select[#Headers],0),0)</f>
        <v>#N/A</v>
      </c>
      <c r="F336" s="79" t="e">
        <f>VLOOKUP($A336,Final_manabou_kanji_select[],MATCH(F$1,Final_manabou_kanji_select[#Headers],0),0)</f>
        <v>#N/A</v>
      </c>
      <c r="G336" s="81" t="str">
        <f>IFERROR(VLOOKUP($A336,Final_manabou_kanji_select[],7,0)&amp;", "&amp;VLOOKUP($A336,Final_manabou_kanji_select[],8,0),"")</f>
        <v/>
      </c>
    </row>
    <row r="337" spans="1:7" ht="23.4" x14ac:dyDescent="0.3">
      <c r="A337" s="42">
        <v>336</v>
      </c>
      <c r="C337" s="76" t="e">
        <f>VLOOKUP($A337,Final_manabou_kanji_select[[Sr no.]:[Title]],3,0)</f>
        <v>#N/A</v>
      </c>
      <c r="D337" s="77" t="e">
        <f>VLOOKUP($A337,Final_manabou_kanji_select[],MATCH(D$1,Final_manabou_kanji_select[#Headers],0),0)</f>
        <v>#N/A</v>
      </c>
      <c r="E337" s="78" t="e">
        <f>VLOOKUP($A337,Final_manabou_kanji_select[],MATCH(E$1,Final_manabou_kanji_select[#Headers],0),0)</f>
        <v>#N/A</v>
      </c>
      <c r="F337" s="79" t="e">
        <f>VLOOKUP($A337,Final_manabou_kanji_select[],MATCH(F$1,Final_manabou_kanji_select[#Headers],0),0)</f>
        <v>#N/A</v>
      </c>
      <c r="G337" s="81" t="str">
        <f>IFERROR(VLOOKUP($A337,Final_manabou_kanji_select[],7,0)&amp;", "&amp;VLOOKUP($A337,Final_manabou_kanji_select[],8,0),"")</f>
        <v/>
      </c>
    </row>
    <row r="338" spans="1:7" ht="23.4" x14ac:dyDescent="0.3">
      <c r="A338" s="42">
        <v>337</v>
      </c>
      <c r="C338" s="76" t="e">
        <f>VLOOKUP($A338,Final_manabou_kanji_select[[Sr no.]:[Title]],3,0)</f>
        <v>#N/A</v>
      </c>
      <c r="D338" s="77" t="e">
        <f>VLOOKUP($A338,Final_manabou_kanji_select[],MATCH(D$1,Final_manabou_kanji_select[#Headers],0),0)</f>
        <v>#N/A</v>
      </c>
      <c r="E338" s="78" t="e">
        <f>VLOOKUP($A338,Final_manabou_kanji_select[],MATCH(E$1,Final_manabou_kanji_select[#Headers],0),0)</f>
        <v>#N/A</v>
      </c>
      <c r="F338" s="79" t="e">
        <f>VLOOKUP($A338,Final_manabou_kanji_select[],MATCH(F$1,Final_manabou_kanji_select[#Headers],0),0)</f>
        <v>#N/A</v>
      </c>
      <c r="G338" s="81" t="str">
        <f>IFERROR(VLOOKUP($A338,Final_manabou_kanji_select[],7,0)&amp;", "&amp;VLOOKUP($A338,Final_manabou_kanji_select[],8,0),"")</f>
        <v/>
      </c>
    </row>
    <row r="339" spans="1:7" ht="23.4" x14ac:dyDescent="0.3">
      <c r="A339" s="42">
        <v>338</v>
      </c>
      <c r="C339" s="76" t="e">
        <f>VLOOKUP($A339,Final_manabou_kanji_select[[Sr no.]:[Title]],3,0)</f>
        <v>#N/A</v>
      </c>
      <c r="D339" s="77" t="e">
        <f>VLOOKUP($A339,Final_manabou_kanji_select[],MATCH(D$1,Final_manabou_kanji_select[#Headers],0),0)</f>
        <v>#N/A</v>
      </c>
      <c r="E339" s="78" t="e">
        <f>VLOOKUP($A339,Final_manabou_kanji_select[],MATCH(E$1,Final_manabou_kanji_select[#Headers],0),0)</f>
        <v>#N/A</v>
      </c>
      <c r="F339" s="79" t="e">
        <f>VLOOKUP($A339,Final_manabou_kanji_select[],MATCH(F$1,Final_manabou_kanji_select[#Headers],0),0)</f>
        <v>#N/A</v>
      </c>
      <c r="G339" s="81" t="str">
        <f>IFERROR(VLOOKUP($A339,Final_manabou_kanji_select[],7,0)&amp;", "&amp;VLOOKUP($A339,Final_manabou_kanji_select[],8,0),"")</f>
        <v/>
      </c>
    </row>
    <row r="340" spans="1:7" ht="23.4" x14ac:dyDescent="0.3">
      <c r="A340" s="42">
        <v>339</v>
      </c>
      <c r="C340" s="76" t="e">
        <f>VLOOKUP($A340,Final_manabou_kanji_select[[Sr no.]:[Title]],3,0)</f>
        <v>#N/A</v>
      </c>
      <c r="D340" s="77" t="e">
        <f>VLOOKUP($A340,Final_manabou_kanji_select[],MATCH(D$1,Final_manabou_kanji_select[#Headers],0),0)</f>
        <v>#N/A</v>
      </c>
      <c r="E340" s="78" t="e">
        <f>VLOOKUP($A340,Final_manabou_kanji_select[],MATCH(E$1,Final_manabou_kanji_select[#Headers],0),0)</f>
        <v>#N/A</v>
      </c>
      <c r="F340" s="79" t="e">
        <f>VLOOKUP($A340,Final_manabou_kanji_select[],MATCH(F$1,Final_manabou_kanji_select[#Headers],0),0)</f>
        <v>#N/A</v>
      </c>
      <c r="G340" s="81" t="str">
        <f>IFERROR(VLOOKUP($A340,Final_manabou_kanji_select[],7,0)&amp;", "&amp;VLOOKUP($A340,Final_manabou_kanji_select[],8,0),"")</f>
        <v/>
      </c>
    </row>
    <row r="341" spans="1:7" ht="23.4" x14ac:dyDescent="0.3">
      <c r="A341" s="42">
        <v>340</v>
      </c>
      <c r="C341" s="76" t="e">
        <f>VLOOKUP($A341,Final_manabou_kanji_select[[Sr no.]:[Title]],3,0)</f>
        <v>#N/A</v>
      </c>
      <c r="D341" s="77" t="e">
        <f>VLOOKUP($A341,Final_manabou_kanji_select[],MATCH(D$1,Final_manabou_kanji_select[#Headers],0),0)</f>
        <v>#N/A</v>
      </c>
      <c r="E341" s="78" t="e">
        <f>VLOOKUP($A341,Final_manabou_kanji_select[],MATCH(E$1,Final_manabou_kanji_select[#Headers],0),0)</f>
        <v>#N/A</v>
      </c>
      <c r="F341" s="79" t="e">
        <f>VLOOKUP($A341,Final_manabou_kanji_select[],MATCH(F$1,Final_manabou_kanji_select[#Headers],0),0)</f>
        <v>#N/A</v>
      </c>
      <c r="G341" s="81" t="str">
        <f>IFERROR(VLOOKUP($A341,Final_manabou_kanji_select[],7,0)&amp;", "&amp;VLOOKUP($A341,Final_manabou_kanji_select[],8,0),"")</f>
        <v/>
      </c>
    </row>
    <row r="342" spans="1:7" ht="23.4" x14ac:dyDescent="0.3">
      <c r="A342" s="42">
        <v>341</v>
      </c>
      <c r="C342" s="76" t="e">
        <f>VLOOKUP($A342,Final_manabou_kanji_select[[Sr no.]:[Title]],3,0)</f>
        <v>#N/A</v>
      </c>
      <c r="D342" s="77" t="e">
        <f>VLOOKUP($A342,Final_manabou_kanji_select[],MATCH(D$1,Final_manabou_kanji_select[#Headers],0),0)</f>
        <v>#N/A</v>
      </c>
      <c r="E342" s="78" t="e">
        <f>VLOOKUP($A342,Final_manabou_kanji_select[],MATCH(E$1,Final_manabou_kanji_select[#Headers],0),0)</f>
        <v>#N/A</v>
      </c>
      <c r="F342" s="79" t="e">
        <f>VLOOKUP($A342,Final_manabou_kanji_select[],MATCH(F$1,Final_manabou_kanji_select[#Headers],0),0)</f>
        <v>#N/A</v>
      </c>
      <c r="G342" s="81" t="str">
        <f>IFERROR(VLOOKUP($A342,Final_manabou_kanji_select[],7,0)&amp;", "&amp;VLOOKUP($A342,Final_manabou_kanji_select[],8,0),"")</f>
        <v/>
      </c>
    </row>
    <row r="343" spans="1:7" ht="23.4" x14ac:dyDescent="0.3">
      <c r="A343" s="42">
        <v>342</v>
      </c>
      <c r="C343" s="76" t="e">
        <f>VLOOKUP($A343,Final_manabou_kanji_select[[Sr no.]:[Title]],3,0)</f>
        <v>#N/A</v>
      </c>
      <c r="D343" s="77" t="e">
        <f>VLOOKUP($A343,Final_manabou_kanji_select[],MATCH(D$1,Final_manabou_kanji_select[#Headers],0),0)</f>
        <v>#N/A</v>
      </c>
      <c r="E343" s="78" t="e">
        <f>VLOOKUP($A343,Final_manabou_kanji_select[],MATCH(E$1,Final_manabou_kanji_select[#Headers],0),0)</f>
        <v>#N/A</v>
      </c>
      <c r="F343" s="79" t="e">
        <f>VLOOKUP($A343,Final_manabou_kanji_select[],MATCH(F$1,Final_manabou_kanji_select[#Headers],0),0)</f>
        <v>#N/A</v>
      </c>
      <c r="G343" s="81" t="str">
        <f>IFERROR(VLOOKUP($A343,Final_manabou_kanji_select[],7,0)&amp;", "&amp;VLOOKUP($A343,Final_manabou_kanji_select[],8,0),"")</f>
        <v/>
      </c>
    </row>
    <row r="344" spans="1:7" ht="23.4" x14ac:dyDescent="0.3">
      <c r="A344" s="42">
        <v>343</v>
      </c>
      <c r="C344" s="76" t="e">
        <f>VLOOKUP($A344,Final_manabou_kanji_select[[Sr no.]:[Title]],3,0)</f>
        <v>#N/A</v>
      </c>
      <c r="D344" s="77" t="e">
        <f>VLOOKUP($A344,Final_manabou_kanji_select[],MATCH(D$1,Final_manabou_kanji_select[#Headers],0),0)</f>
        <v>#N/A</v>
      </c>
      <c r="E344" s="78" t="e">
        <f>VLOOKUP($A344,Final_manabou_kanji_select[],MATCH(E$1,Final_manabou_kanji_select[#Headers],0),0)</f>
        <v>#N/A</v>
      </c>
      <c r="F344" s="79" t="e">
        <f>VLOOKUP($A344,Final_manabou_kanji_select[],MATCH(F$1,Final_manabou_kanji_select[#Headers],0),0)</f>
        <v>#N/A</v>
      </c>
      <c r="G344" s="81" t="str">
        <f>IFERROR(VLOOKUP($A344,Final_manabou_kanji_select[],7,0)&amp;", "&amp;VLOOKUP($A344,Final_manabou_kanji_select[],8,0),"")</f>
        <v/>
      </c>
    </row>
    <row r="345" spans="1:7" ht="23.4" x14ac:dyDescent="0.3">
      <c r="A345" s="42">
        <v>344</v>
      </c>
      <c r="C345" s="76" t="e">
        <f>VLOOKUP($A345,Final_manabou_kanji_select[[Sr no.]:[Title]],3,0)</f>
        <v>#N/A</v>
      </c>
      <c r="D345" s="77" t="e">
        <f>VLOOKUP($A345,Final_manabou_kanji_select[],MATCH(D$1,Final_manabou_kanji_select[#Headers],0),0)</f>
        <v>#N/A</v>
      </c>
      <c r="E345" s="78" t="e">
        <f>VLOOKUP($A345,Final_manabou_kanji_select[],MATCH(E$1,Final_manabou_kanji_select[#Headers],0),0)</f>
        <v>#N/A</v>
      </c>
      <c r="F345" s="79" t="e">
        <f>VLOOKUP($A345,Final_manabou_kanji_select[],MATCH(F$1,Final_manabou_kanji_select[#Headers],0),0)</f>
        <v>#N/A</v>
      </c>
      <c r="G345" s="81" t="str">
        <f>IFERROR(VLOOKUP($A345,Final_manabou_kanji_select[],7,0)&amp;", "&amp;VLOOKUP($A345,Final_manabou_kanji_select[],8,0),"")</f>
        <v/>
      </c>
    </row>
    <row r="346" spans="1:7" ht="23.4" x14ac:dyDescent="0.3">
      <c r="A346" s="42">
        <v>345</v>
      </c>
      <c r="C346" s="76" t="e">
        <f>VLOOKUP($A346,Final_manabou_kanji_select[[Sr no.]:[Title]],3,0)</f>
        <v>#N/A</v>
      </c>
      <c r="D346" s="77" t="e">
        <f>VLOOKUP($A346,Final_manabou_kanji_select[],MATCH(D$1,Final_manabou_kanji_select[#Headers],0),0)</f>
        <v>#N/A</v>
      </c>
      <c r="E346" s="78" t="e">
        <f>VLOOKUP($A346,Final_manabou_kanji_select[],MATCH(E$1,Final_manabou_kanji_select[#Headers],0),0)</f>
        <v>#N/A</v>
      </c>
      <c r="F346" s="79" t="e">
        <f>VLOOKUP($A346,Final_manabou_kanji_select[],MATCH(F$1,Final_manabou_kanji_select[#Headers],0),0)</f>
        <v>#N/A</v>
      </c>
      <c r="G346" s="81" t="str">
        <f>IFERROR(VLOOKUP($A346,Final_manabou_kanji_select[],7,0)&amp;", "&amp;VLOOKUP($A346,Final_manabou_kanji_select[],8,0),"")</f>
        <v/>
      </c>
    </row>
    <row r="347" spans="1:7" ht="23.4" x14ac:dyDescent="0.3">
      <c r="A347" s="42">
        <v>346</v>
      </c>
      <c r="C347" s="76" t="e">
        <f>VLOOKUP($A347,Final_manabou_kanji_select[[Sr no.]:[Title]],3,0)</f>
        <v>#N/A</v>
      </c>
      <c r="D347" s="77" t="e">
        <f>VLOOKUP($A347,Final_manabou_kanji_select[],MATCH(D$1,Final_manabou_kanji_select[#Headers],0),0)</f>
        <v>#N/A</v>
      </c>
      <c r="E347" s="78" t="e">
        <f>VLOOKUP($A347,Final_manabou_kanji_select[],MATCH(E$1,Final_manabou_kanji_select[#Headers],0),0)</f>
        <v>#N/A</v>
      </c>
      <c r="F347" s="79" t="e">
        <f>VLOOKUP($A347,Final_manabou_kanji_select[],MATCH(F$1,Final_manabou_kanji_select[#Headers],0),0)</f>
        <v>#N/A</v>
      </c>
      <c r="G347" s="81" t="str">
        <f>IFERROR(VLOOKUP($A347,Final_manabou_kanji_select[],7,0)&amp;", "&amp;VLOOKUP($A347,Final_manabou_kanji_select[],8,0),"")</f>
        <v/>
      </c>
    </row>
    <row r="348" spans="1:7" ht="23.4" x14ac:dyDescent="0.3">
      <c r="A348" s="42">
        <v>347</v>
      </c>
      <c r="C348" s="76" t="e">
        <f>VLOOKUP($A348,Final_manabou_kanji_select[[Sr no.]:[Title]],3,0)</f>
        <v>#N/A</v>
      </c>
      <c r="D348" s="77" t="e">
        <f>VLOOKUP($A348,Final_manabou_kanji_select[],MATCH(D$1,Final_manabou_kanji_select[#Headers],0),0)</f>
        <v>#N/A</v>
      </c>
      <c r="E348" s="78" t="e">
        <f>VLOOKUP($A348,Final_manabou_kanji_select[],MATCH(E$1,Final_manabou_kanji_select[#Headers],0),0)</f>
        <v>#N/A</v>
      </c>
      <c r="F348" s="79" t="e">
        <f>VLOOKUP($A348,Final_manabou_kanji_select[],MATCH(F$1,Final_manabou_kanji_select[#Headers],0),0)</f>
        <v>#N/A</v>
      </c>
      <c r="G348" s="81" t="str">
        <f>IFERROR(VLOOKUP($A348,Final_manabou_kanji_select[],7,0)&amp;", "&amp;VLOOKUP($A348,Final_manabou_kanji_select[],8,0),"")</f>
        <v/>
      </c>
    </row>
    <row r="349" spans="1:7" ht="23.4" x14ac:dyDescent="0.3">
      <c r="A349" s="42">
        <v>348</v>
      </c>
      <c r="C349" s="76" t="e">
        <f>VLOOKUP($A349,Final_manabou_kanji_select[[Sr no.]:[Title]],3,0)</f>
        <v>#N/A</v>
      </c>
      <c r="D349" s="77" t="e">
        <f>VLOOKUP($A349,Final_manabou_kanji_select[],MATCH(D$1,Final_manabou_kanji_select[#Headers],0),0)</f>
        <v>#N/A</v>
      </c>
      <c r="E349" s="78" t="e">
        <f>VLOOKUP($A349,Final_manabou_kanji_select[],MATCH(E$1,Final_manabou_kanji_select[#Headers],0),0)</f>
        <v>#N/A</v>
      </c>
      <c r="F349" s="79" t="e">
        <f>VLOOKUP($A349,Final_manabou_kanji_select[],MATCH(F$1,Final_manabou_kanji_select[#Headers],0),0)</f>
        <v>#N/A</v>
      </c>
      <c r="G349" s="81" t="str">
        <f>IFERROR(VLOOKUP($A349,Final_manabou_kanji_select[],7,0)&amp;", "&amp;VLOOKUP($A349,Final_manabou_kanji_select[],8,0),"")</f>
        <v/>
      </c>
    </row>
    <row r="350" spans="1:7" ht="23.4" x14ac:dyDescent="0.3">
      <c r="A350" s="42">
        <v>349</v>
      </c>
      <c r="C350" s="76" t="e">
        <f>VLOOKUP($A350,Final_manabou_kanji_select[[Sr no.]:[Title]],3,0)</f>
        <v>#N/A</v>
      </c>
      <c r="D350" s="77" t="e">
        <f>VLOOKUP($A350,Final_manabou_kanji_select[],MATCH(D$1,Final_manabou_kanji_select[#Headers],0),0)</f>
        <v>#N/A</v>
      </c>
      <c r="E350" s="78" t="e">
        <f>VLOOKUP($A350,Final_manabou_kanji_select[],MATCH(E$1,Final_manabou_kanji_select[#Headers],0),0)</f>
        <v>#N/A</v>
      </c>
      <c r="F350" s="79" t="e">
        <f>VLOOKUP($A350,Final_manabou_kanji_select[],MATCH(F$1,Final_manabou_kanji_select[#Headers],0),0)</f>
        <v>#N/A</v>
      </c>
      <c r="G350" s="81" t="str">
        <f>IFERROR(VLOOKUP($A350,Final_manabou_kanji_select[],7,0)&amp;", "&amp;VLOOKUP($A350,Final_manabou_kanji_select[],8,0),"")</f>
        <v/>
      </c>
    </row>
    <row r="351" spans="1:7" ht="23.4" x14ac:dyDescent="0.3">
      <c r="A351" s="42">
        <v>350</v>
      </c>
      <c r="C351" s="76" t="e">
        <f>VLOOKUP($A351,Final_manabou_kanji_select[[Sr no.]:[Title]],3,0)</f>
        <v>#N/A</v>
      </c>
      <c r="D351" s="77" t="e">
        <f>VLOOKUP($A351,Final_manabou_kanji_select[],MATCH(D$1,Final_manabou_kanji_select[#Headers],0),0)</f>
        <v>#N/A</v>
      </c>
      <c r="E351" s="78" t="e">
        <f>VLOOKUP($A351,Final_manabou_kanji_select[],MATCH(E$1,Final_manabou_kanji_select[#Headers],0),0)</f>
        <v>#N/A</v>
      </c>
      <c r="F351" s="79" t="e">
        <f>VLOOKUP($A351,Final_manabou_kanji_select[],MATCH(F$1,Final_manabou_kanji_select[#Headers],0),0)</f>
        <v>#N/A</v>
      </c>
      <c r="G351" s="81" t="str">
        <f>IFERROR(VLOOKUP($A351,Final_manabou_kanji_select[],7,0)&amp;", "&amp;VLOOKUP($A351,Final_manabou_kanji_select[],8,0),"")</f>
        <v/>
      </c>
    </row>
    <row r="352" spans="1:7" ht="23.4" x14ac:dyDescent="0.3">
      <c r="A352" s="42">
        <v>351</v>
      </c>
      <c r="C352" s="76" t="e">
        <f>VLOOKUP($A352,Final_manabou_kanji_select[[Sr no.]:[Title]],3,0)</f>
        <v>#N/A</v>
      </c>
      <c r="D352" s="77" t="e">
        <f>VLOOKUP($A352,Final_manabou_kanji_select[],MATCH(D$1,Final_manabou_kanji_select[#Headers],0),0)</f>
        <v>#N/A</v>
      </c>
      <c r="E352" s="78" t="e">
        <f>VLOOKUP($A352,Final_manabou_kanji_select[],MATCH(E$1,Final_manabou_kanji_select[#Headers],0),0)</f>
        <v>#N/A</v>
      </c>
      <c r="F352" s="79" t="e">
        <f>VLOOKUP($A352,Final_manabou_kanji_select[],MATCH(F$1,Final_manabou_kanji_select[#Headers],0),0)</f>
        <v>#N/A</v>
      </c>
      <c r="G352" s="81" t="str">
        <f>IFERROR(VLOOKUP($A352,Final_manabou_kanji_select[],7,0)&amp;", "&amp;VLOOKUP($A352,Final_manabou_kanji_select[],8,0),"")</f>
        <v/>
      </c>
    </row>
    <row r="353" spans="1:7" ht="23.4" x14ac:dyDescent="0.3">
      <c r="A353" s="42">
        <v>352</v>
      </c>
      <c r="C353" s="76" t="e">
        <f>VLOOKUP($A353,Final_manabou_kanji_select[[Sr no.]:[Title]],3,0)</f>
        <v>#N/A</v>
      </c>
      <c r="D353" s="77" t="e">
        <f>VLOOKUP($A353,Final_manabou_kanji_select[],MATCH(D$1,Final_manabou_kanji_select[#Headers],0),0)</f>
        <v>#N/A</v>
      </c>
      <c r="E353" s="78" t="e">
        <f>VLOOKUP($A353,Final_manabou_kanji_select[],MATCH(E$1,Final_manabou_kanji_select[#Headers],0),0)</f>
        <v>#N/A</v>
      </c>
      <c r="F353" s="79" t="e">
        <f>VLOOKUP($A353,Final_manabou_kanji_select[],MATCH(F$1,Final_manabou_kanji_select[#Headers],0),0)</f>
        <v>#N/A</v>
      </c>
      <c r="G353" s="81" t="str">
        <f>IFERROR(VLOOKUP($A353,Final_manabou_kanji_select[],7,0)&amp;", "&amp;VLOOKUP($A353,Final_manabou_kanji_select[],8,0),"")</f>
        <v/>
      </c>
    </row>
    <row r="354" spans="1:7" ht="23.4" x14ac:dyDescent="0.3">
      <c r="A354" s="42">
        <v>353</v>
      </c>
      <c r="C354" s="76" t="e">
        <f>VLOOKUP($A354,Final_manabou_kanji_select[[Sr no.]:[Title]],3,0)</f>
        <v>#N/A</v>
      </c>
      <c r="D354" s="77" t="e">
        <f>VLOOKUP($A354,Final_manabou_kanji_select[],MATCH(D$1,Final_manabou_kanji_select[#Headers],0),0)</f>
        <v>#N/A</v>
      </c>
      <c r="E354" s="78" t="e">
        <f>VLOOKUP($A354,Final_manabou_kanji_select[],MATCH(E$1,Final_manabou_kanji_select[#Headers],0),0)</f>
        <v>#N/A</v>
      </c>
      <c r="F354" s="79" t="e">
        <f>VLOOKUP($A354,Final_manabou_kanji_select[],MATCH(F$1,Final_manabou_kanji_select[#Headers],0),0)</f>
        <v>#N/A</v>
      </c>
      <c r="G354" s="81" t="str">
        <f>IFERROR(VLOOKUP($A354,Final_manabou_kanji_select[],7,0)&amp;", "&amp;VLOOKUP($A354,Final_manabou_kanji_select[],8,0),"")</f>
        <v/>
      </c>
    </row>
    <row r="355" spans="1:7" ht="23.4" x14ac:dyDescent="0.3">
      <c r="A355" s="42">
        <v>354</v>
      </c>
      <c r="C355" s="76" t="e">
        <f>VLOOKUP($A355,Final_manabou_kanji_select[[Sr no.]:[Title]],3,0)</f>
        <v>#N/A</v>
      </c>
      <c r="D355" s="77" t="e">
        <f>VLOOKUP($A355,Final_manabou_kanji_select[],MATCH(D$1,Final_manabou_kanji_select[#Headers],0),0)</f>
        <v>#N/A</v>
      </c>
      <c r="E355" s="78" t="e">
        <f>VLOOKUP($A355,Final_manabou_kanji_select[],MATCH(E$1,Final_manabou_kanji_select[#Headers],0),0)</f>
        <v>#N/A</v>
      </c>
      <c r="F355" s="79" t="e">
        <f>VLOOKUP($A355,Final_manabou_kanji_select[],MATCH(F$1,Final_manabou_kanji_select[#Headers],0),0)</f>
        <v>#N/A</v>
      </c>
      <c r="G355" s="81" t="str">
        <f>IFERROR(VLOOKUP($A355,Final_manabou_kanji_select[],7,0)&amp;", "&amp;VLOOKUP($A355,Final_manabou_kanji_select[],8,0),"")</f>
        <v/>
      </c>
    </row>
    <row r="356" spans="1:7" ht="23.4" x14ac:dyDescent="0.3">
      <c r="A356" s="42">
        <v>355</v>
      </c>
      <c r="C356" s="76" t="e">
        <f>VLOOKUP($A356,Final_manabou_kanji_select[[Sr no.]:[Title]],3,0)</f>
        <v>#N/A</v>
      </c>
      <c r="D356" s="77" t="e">
        <f>VLOOKUP($A356,Final_manabou_kanji_select[],MATCH(D$1,Final_manabou_kanji_select[#Headers],0),0)</f>
        <v>#N/A</v>
      </c>
      <c r="E356" s="78" t="e">
        <f>VLOOKUP($A356,Final_manabou_kanji_select[],MATCH(E$1,Final_manabou_kanji_select[#Headers],0),0)</f>
        <v>#N/A</v>
      </c>
      <c r="F356" s="79" t="e">
        <f>VLOOKUP($A356,Final_manabou_kanji_select[],MATCH(F$1,Final_manabou_kanji_select[#Headers],0),0)</f>
        <v>#N/A</v>
      </c>
      <c r="G356" s="81" t="str">
        <f>IFERROR(VLOOKUP($A356,Final_manabou_kanji_select[],7,0)&amp;", "&amp;VLOOKUP($A356,Final_manabou_kanji_select[],8,0),"")</f>
        <v/>
      </c>
    </row>
    <row r="357" spans="1:7" ht="23.4" x14ac:dyDescent="0.3">
      <c r="A357" s="42">
        <v>356</v>
      </c>
      <c r="C357" s="76" t="e">
        <f>VLOOKUP($A357,Final_manabou_kanji_select[[Sr no.]:[Title]],3,0)</f>
        <v>#N/A</v>
      </c>
      <c r="D357" s="77" t="e">
        <f>VLOOKUP($A357,Final_manabou_kanji_select[],MATCH(D$1,Final_manabou_kanji_select[#Headers],0),0)</f>
        <v>#N/A</v>
      </c>
      <c r="E357" s="78" t="e">
        <f>VLOOKUP($A357,Final_manabou_kanji_select[],MATCH(E$1,Final_manabou_kanji_select[#Headers],0),0)</f>
        <v>#N/A</v>
      </c>
      <c r="F357" s="79" t="e">
        <f>VLOOKUP($A357,Final_manabou_kanji_select[],MATCH(F$1,Final_manabou_kanji_select[#Headers],0),0)</f>
        <v>#N/A</v>
      </c>
      <c r="G357" s="81" t="str">
        <f>IFERROR(VLOOKUP($A357,Final_manabou_kanji_select[],7,0)&amp;", "&amp;VLOOKUP($A357,Final_manabou_kanji_select[],8,0),"")</f>
        <v/>
      </c>
    </row>
    <row r="358" spans="1:7" ht="23.4" x14ac:dyDescent="0.3">
      <c r="A358" s="42">
        <v>357</v>
      </c>
      <c r="C358" s="76" t="e">
        <f>VLOOKUP($A358,Final_manabou_kanji_select[[Sr no.]:[Title]],3,0)</f>
        <v>#N/A</v>
      </c>
      <c r="D358" s="77" t="e">
        <f>VLOOKUP($A358,Final_manabou_kanji_select[],MATCH(D$1,Final_manabou_kanji_select[#Headers],0),0)</f>
        <v>#N/A</v>
      </c>
      <c r="E358" s="78" t="e">
        <f>VLOOKUP($A358,Final_manabou_kanji_select[],MATCH(E$1,Final_manabou_kanji_select[#Headers],0),0)</f>
        <v>#N/A</v>
      </c>
      <c r="F358" s="79" t="e">
        <f>VLOOKUP($A358,Final_manabou_kanji_select[],MATCH(F$1,Final_manabou_kanji_select[#Headers],0),0)</f>
        <v>#N/A</v>
      </c>
      <c r="G358" s="81" t="str">
        <f>IFERROR(VLOOKUP($A358,Final_manabou_kanji_select[],7,0)&amp;", "&amp;VLOOKUP($A358,Final_manabou_kanji_select[],8,0),"")</f>
        <v/>
      </c>
    </row>
    <row r="359" spans="1:7" ht="23.4" x14ac:dyDescent="0.3">
      <c r="A359" s="42">
        <v>358</v>
      </c>
      <c r="C359" s="76" t="e">
        <f>VLOOKUP($A359,Final_manabou_kanji_select[[Sr no.]:[Title]],3,0)</f>
        <v>#N/A</v>
      </c>
      <c r="D359" s="77" t="e">
        <f>VLOOKUP($A359,Final_manabou_kanji_select[],MATCH(D$1,Final_manabou_kanji_select[#Headers],0),0)</f>
        <v>#N/A</v>
      </c>
      <c r="E359" s="78" t="e">
        <f>VLOOKUP($A359,Final_manabou_kanji_select[],MATCH(E$1,Final_manabou_kanji_select[#Headers],0),0)</f>
        <v>#N/A</v>
      </c>
      <c r="F359" s="79" t="e">
        <f>VLOOKUP($A359,Final_manabou_kanji_select[],MATCH(F$1,Final_manabou_kanji_select[#Headers],0),0)</f>
        <v>#N/A</v>
      </c>
      <c r="G359" s="81" t="str">
        <f>IFERROR(VLOOKUP($A359,Final_manabou_kanji_select[],7,0)&amp;", "&amp;VLOOKUP($A359,Final_manabou_kanji_select[],8,0),"")</f>
        <v/>
      </c>
    </row>
    <row r="360" spans="1:7" ht="23.4" x14ac:dyDescent="0.3">
      <c r="A360" s="42">
        <v>359</v>
      </c>
      <c r="C360" s="76" t="e">
        <f>VLOOKUP($A360,Final_manabou_kanji_select[[Sr no.]:[Title]],3,0)</f>
        <v>#N/A</v>
      </c>
      <c r="D360" s="77" t="e">
        <f>VLOOKUP($A360,Final_manabou_kanji_select[],MATCH(D$1,Final_manabou_kanji_select[#Headers],0),0)</f>
        <v>#N/A</v>
      </c>
      <c r="E360" s="78" t="e">
        <f>VLOOKUP($A360,Final_manabou_kanji_select[],MATCH(E$1,Final_manabou_kanji_select[#Headers],0),0)</f>
        <v>#N/A</v>
      </c>
      <c r="F360" s="79" t="e">
        <f>VLOOKUP($A360,Final_manabou_kanji_select[],MATCH(F$1,Final_manabou_kanji_select[#Headers],0),0)</f>
        <v>#N/A</v>
      </c>
      <c r="G360" s="81" t="str">
        <f>IFERROR(VLOOKUP($A360,Final_manabou_kanji_select[],7,0)&amp;", "&amp;VLOOKUP($A360,Final_manabou_kanji_select[],8,0),"")</f>
        <v/>
      </c>
    </row>
    <row r="361" spans="1:7" ht="23.4" x14ac:dyDescent="0.3">
      <c r="A361" s="42">
        <v>360</v>
      </c>
      <c r="C361" s="76" t="e">
        <f>VLOOKUP($A361,Final_manabou_kanji_select[[Sr no.]:[Title]],3,0)</f>
        <v>#N/A</v>
      </c>
      <c r="D361" s="77" t="e">
        <f>VLOOKUP($A361,Final_manabou_kanji_select[],MATCH(D$1,Final_manabou_kanji_select[#Headers],0),0)</f>
        <v>#N/A</v>
      </c>
      <c r="E361" s="78" t="e">
        <f>VLOOKUP($A361,Final_manabou_kanji_select[],MATCH(E$1,Final_manabou_kanji_select[#Headers],0),0)</f>
        <v>#N/A</v>
      </c>
      <c r="F361" s="79" t="e">
        <f>VLOOKUP($A361,Final_manabou_kanji_select[],MATCH(F$1,Final_manabou_kanji_select[#Headers],0),0)</f>
        <v>#N/A</v>
      </c>
      <c r="G361" s="81" t="str">
        <f>IFERROR(VLOOKUP($A361,Final_manabou_kanji_select[],7,0)&amp;", "&amp;VLOOKUP($A361,Final_manabou_kanji_select[],8,0),"")</f>
        <v/>
      </c>
    </row>
    <row r="362" spans="1:7" ht="23.4" x14ac:dyDescent="0.3">
      <c r="A362" s="42">
        <v>361</v>
      </c>
      <c r="C362" s="76" t="e">
        <f>VLOOKUP($A362,Final_manabou_kanji_select[[Sr no.]:[Title]],3,0)</f>
        <v>#N/A</v>
      </c>
      <c r="D362" s="77" t="e">
        <f>VLOOKUP($A362,Final_manabou_kanji_select[],MATCH(D$1,Final_manabou_kanji_select[#Headers],0),0)</f>
        <v>#N/A</v>
      </c>
      <c r="E362" s="78" t="e">
        <f>VLOOKUP($A362,Final_manabou_kanji_select[],MATCH(E$1,Final_manabou_kanji_select[#Headers],0),0)</f>
        <v>#N/A</v>
      </c>
      <c r="F362" s="79" t="e">
        <f>VLOOKUP($A362,Final_manabou_kanji_select[],MATCH(F$1,Final_manabou_kanji_select[#Headers],0),0)</f>
        <v>#N/A</v>
      </c>
      <c r="G362" s="81" t="str">
        <f>IFERROR(VLOOKUP($A362,Final_manabou_kanji_select[],7,0)&amp;", "&amp;VLOOKUP($A362,Final_manabou_kanji_select[],8,0),"")</f>
        <v/>
      </c>
    </row>
    <row r="363" spans="1:7" ht="23.4" x14ac:dyDescent="0.3">
      <c r="A363" s="42">
        <v>362</v>
      </c>
      <c r="C363" s="76" t="e">
        <f>VLOOKUP($A363,Final_manabou_kanji_select[[Sr no.]:[Title]],3,0)</f>
        <v>#N/A</v>
      </c>
      <c r="D363" s="77" t="e">
        <f>VLOOKUP($A363,Final_manabou_kanji_select[],MATCH(D$1,Final_manabou_kanji_select[#Headers],0),0)</f>
        <v>#N/A</v>
      </c>
      <c r="E363" s="78" t="e">
        <f>VLOOKUP($A363,Final_manabou_kanji_select[],MATCH(E$1,Final_manabou_kanji_select[#Headers],0),0)</f>
        <v>#N/A</v>
      </c>
      <c r="F363" s="79" t="e">
        <f>VLOOKUP($A363,Final_manabou_kanji_select[],MATCH(F$1,Final_manabou_kanji_select[#Headers],0),0)</f>
        <v>#N/A</v>
      </c>
      <c r="G363" s="81" t="str">
        <f>IFERROR(VLOOKUP($A363,Final_manabou_kanji_select[],7,0)&amp;", "&amp;VLOOKUP($A363,Final_manabou_kanji_select[],8,0),"")</f>
        <v/>
      </c>
    </row>
    <row r="364" spans="1:7" ht="23.4" x14ac:dyDescent="0.3">
      <c r="A364" s="42">
        <v>363</v>
      </c>
      <c r="C364" s="76" t="e">
        <f>VLOOKUP($A364,Final_manabou_kanji_select[[Sr no.]:[Title]],3,0)</f>
        <v>#N/A</v>
      </c>
      <c r="D364" s="77" t="e">
        <f>VLOOKUP($A364,Final_manabou_kanji_select[],MATCH(D$1,Final_manabou_kanji_select[#Headers],0),0)</f>
        <v>#N/A</v>
      </c>
      <c r="E364" s="78" t="e">
        <f>VLOOKUP($A364,Final_manabou_kanji_select[],MATCH(E$1,Final_manabou_kanji_select[#Headers],0),0)</f>
        <v>#N/A</v>
      </c>
      <c r="F364" s="79" t="e">
        <f>VLOOKUP($A364,Final_manabou_kanji_select[],MATCH(F$1,Final_manabou_kanji_select[#Headers],0),0)</f>
        <v>#N/A</v>
      </c>
      <c r="G364" s="81" t="str">
        <f>IFERROR(VLOOKUP($A364,Final_manabou_kanji_select[],7,0)&amp;", "&amp;VLOOKUP($A364,Final_manabou_kanji_select[],8,0),"")</f>
        <v/>
      </c>
    </row>
    <row r="365" spans="1:7" ht="23.4" x14ac:dyDescent="0.3">
      <c r="A365" s="42">
        <v>364</v>
      </c>
      <c r="C365" s="76" t="e">
        <f>VLOOKUP($A365,Final_manabou_kanji_select[[Sr no.]:[Title]],3,0)</f>
        <v>#N/A</v>
      </c>
      <c r="D365" s="77" t="e">
        <f>VLOOKUP($A365,Final_manabou_kanji_select[],MATCH(D$1,Final_manabou_kanji_select[#Headers],0),0)</f>
        <v>#N/A</v>
      </c>
      <c r="E365" s="78" t="e">
        <f>VLOOKUP($A365,Final_manabou_kanji_select[],MATCH(E$1,Final_manabou_kanji_select[#Headers],0),0)</f>
        <v>#N/A</v>
      </c>
      <c r="F365" s="79" t="e">
        <f>VLOOKUP($A365,Final_manabou_kanji_select[],MATCH(F$1,Final_manabou_kanji_select[#Headers],0),0)</f>
        <v>#N/A</v>
      </c>
      <c r="G365" s="81" t="str">
        <f>IFERROR(VLOOKUP($A365,Final_manabou_kanji_select[],7,0)&amp;", "&amp;VLOOKUP($A365,Final_manabou_kanji_select[],8,0),"")</f>
        <v/>
      </c>
    </row>
    <row r="366" spans="1:7" ht="23.4" x14ac:dyDescent="0.3">
      <c r="A366" s="42">
        <v>365</v>
      </c>
      <c r="C366" s="76" t="e">
        <f>VLOOKUP($A366,Final_manabou_kanji_select[[Sr no.]:[Title]],3,0)</f>
        <v>#N/A</v>
      </c>
      <c r="D366" s="77" t="e">
        <f>VLOOKUP($A366,Final_manabou_kanji_select[],MATCH(D$1,Final_manabou_kanji_select[#Headers],0),0)</f>
        <v>#N/A</v>
      </c>
      <c r="E366" s="78" t="e">
        <f>VLOOKUP($A366,Final_manabou_kanji_select[],MATCH(E$1,Final_manabou_kanji_select[#Headers],0),0)</f>
        <v>#N/A</v>
      </c>
      <c r="F366" s="79" t="e">
        <f>VLOOKUP($A366,Final_manabou_kanji_select[],MATCH(F$1,Final_manabou_kanji_select[#Headers],0),0)</f>
        <v>#N/A</v>
      </c>
      <c r="G366" s="81" t="str">
        <f>IFERROR(VLOOKUP($A366,Final_manabou_kanji_select[],7,0)&amp;", "&amp;VLOOKUP($A366,Final_manabou_kanji_select[],8,0),"")</f>
        <v/>
      </c>
    </row>
    <row r="367" spans="1:7" ht="23.4" x14ac:dyDescent="0.3">
      <c r="A367" s="42">
        <v>366</v>
      </c>
      <c r="C367" s="76" t="e">
        <f>VLOOKUP($A367,Final_manabou_kanji_select[[Sr no.]:[Title]],3,0)</f>
        <v>#N/A</v>
      </c>
      <c r="D367" s="77" t="e">
        <f>VLOOKUP($A367,Final_manabou_kanji_select[],MATCH(D$1,Final_manabou_kanji_select[#Headers],0),0)</f>
        <v>#N/A</v>
      </c>
      <c r="E367" s="78" t="e">
        <f>VLOOKUP($A367,Final_manabou_kanji_select[],MATCH(E$1,Final_manabou_kanji_select[#Headers],0),0)</f>
        <v>#N/A</v>
      </c>
      <c r="F367" s="79" t="e">
        <f>VLOOKUP($A367,Final_manabou_kanji_select[],MATCH(F$1,Final_manabou_kanji_select[#Headers],0),0)</f>
        <v>#N/A</v>
      </c>
      <c r="G367" s="81" t="str">
        <f>IFERROR(VLOOKUP($A367,Final_manabou_kanji_select[],7,0)&amp;", "&amp;VLOOKUP($A367,Final_manabou_kanji_select[],8,0),"")</f>
        <v/>
      </c>
    </row>
    <row r="368" spans="1:7" ht="23.4" x14ac:dyDescent="0.3">
      <c r="A368" s="42">
        <v>367</v>
      </c>
      <c r="C368" s="76" t="e">
        <f>VLOOKUP($A368,Final_manabou_kanji_select[[Sr no.]:[Title]],3,0)</f>
        <v>#N/A</v>
      </c>
      <c r="D368" s="77" t="e">
        <f>VLOOKUP($A368,Final_manabou_kanji_select[],MATCH(D$1,Final_manabou_kanji_select[#Headers],0),0)</f>
        <v>#N/A</v>
      </c>
      <c r="E368" s="78" t="e">
        <f>VLOOKUP($A368,Final_manabou_kanji_select[],MATCH(E$1,Final_manabou_kanji_select[#Headers],0),0)</f>
        <v>#N/A</v>
      </c>
      <c r="F368" s="79" t="e">
        <f>VLOOKUP($A368,Final_manabou_kanji_select[],MATCH(F$1,Final_manabou_kanji_select[#Headers],0),0)</f>
        <v>#N/A</v>
      </c>
      <c r="G368" s="81" t="str">
        <f>IFERROR(VLOOKUP($A368,Final_manabou_kanji_select[],7,0)&amp;", "&amp;VLOOKUP($A368,Final_manabou_kanji_select[],8,0),"")</f>
        <v/>
      </c>
    </row>
    <row r="369" spans="1:7" ht="23.4" x14ac:dyDescent="0.3">
      <c r="A369" s="42">
        <v>368</v>
      </c>
      <c r="C369" s="76" t="e">
        <f>VLOOKUP($A369,Final_manabou_kanji_select[[Sr no.]:[Title]],3,0)</f>
        <v>#N/A</v>
      </c>
      <c r="D369" s="77" t="e">
        <f>VLOOKUP($A369,Final_manabou_kanji_select[],MATCH(D$1,Final_manabou_kanji_select[#Headers],0),0)</f>
        <v>#N/A</v>
      </c>
      <c r="E369" s="78" t="e">
        <f>VLOOKUP($A369,Final_manabou_kanji_select[],MATCH(E$1,Final_manabou_kanji_select[#Headers],0),0)</f>
        <v>#N/A</v>
      </c>
      <c r="F369" s="79" t="e">
        <f>VLOOKUP($A369,Final_manabou_kanji_select[],MATCH(F$1,Final_manabou_kanji_select[#Headers],0),0)</f>
        <v>#N/A</v>
      </c>
      <c r="G369" s="81" t="str">
        <f>IFERROR(VLOOKUP($A369,Final_manabou_kanji_select[],7,0)&amp;", "&amp;VLOOKUP($A369,Final_manabou_kanji_select[],8,0),"")</f>
        <v/>
      </c>
    </row>
    <row r="370" spans="1:7" ht="23.4" x14ac:dyDescent="0.3">
      <c r="A370" s="42">
        <v>369</v>
      </c>
      <c r="C370" s="76" t="e">
        <f>VLOOKUP($A370,Final_manabou_kanji_select[[Sr no.]:[Title]],3,0)</f>
        <v>#N/A</v>
      </c>
      <c r="D370" s="77" t="e">
        <f>VLOOKUP($A370,Final_manabou_kanji_select[],MATCH(D$1,Final_manabou_kanji_select[#Headers],0),0)</f>
        <v>#N/A</v>
      </c>
      <c r="E370" s="78" t="e">
        <f>VLOOKUP($A370,Final_manabou_kanji_select[],MATCH(E$1,Final_manabou_kanji_select[#Headers],0),0)</f>
        <v>#N/A</v>
      </c>
      <c r="F370" s="79" t="e">
        <f>VLOOKUP($A370,Final_manabou_kanji_select[],MATCH(F$1,Final_manabou_kanji_select[#Headers],0),0)</f>
        <v>#N/A</v>
      </c>
      <c r="G370" s="81" t="str">
        <f>IFERROR(VLOOKUP($A370,Final_manabou_kanji_select[],7,0)&amp;", "&amp;VLOOKUP($A370,Final_manabou_kanji_select[],8,0),"")</f>
        <v/>
      </c>
    </row>
    <row r="371" spans="1:7" ht="23.4" x14ac:dyDescent="0.3">
      <c r="A371" s="42">
        <v>370</v>
      </c>
      <c r="C371" s="76" t="e">
        <f>VLOOKUP($A371,Final_manabou_kanji_select[[Sr no.]:[Title]],3,0)</f>
        <v>#N/A</v>
      </c>
      <c r="D371" s="77" t="e">
        <f>VLOOKUP($A371,Final_manabou_kanji_select[],MATCH(D$1,Final_manabou_kanji_select[#Headers],0),0)</f>
        <v>#N/A</v>
      </c>
      <c r="E371" s="78" t="e">
        <f>VLOOKUP($A371,Final_manabou_kanji_select[],MATCH(E$1,Final_manabou_kanji_select[#Headers],0),0)</f>
        <v>#N/A</v>
      </c>
      <c r="F371" s="79" t="e">
        <f>VLOOKUP($A371,Final_manabou_kanji_select[],MATCH(F$1,Final_manabou_kanji_select[#Headers],0),0)</f>
        <v>#N/A</v>
      </c>
      <c r="G371" s="81" t="str">
        <f>IFERROR(VLOOKUP($A371,Final_manabou_kanji_select[],7,0)&amp;", "&amp;VLOOKUP($A371,Final_manabou_kanji_select[],8,0),"")</f>
        <v/>
      </c>
    </row>
    <row r="372" spans="1:7" ht="23.4" x14ac:dyDescent="0.3">
      <c r="A372" s="42">
        <v>371</v>
      </c>
      <c r="C372" s="76" t="e">
        <f>VLOOKUP($A372,Final_manabou_kanji_select[[Sr no.]:[Title]],3,0)</f>
        <v>#N/A</v>
      </c>
      <c r="D372" s="77" t="e">
        <f>VLOOKUP($A372,Final_manabou_kanji_select[],MATCH(D$1,Final_manabou_kanji_select[#Headers],0),0)</f>
        <v>#N/A</v>
      </c>
      <c r="E372" s="78" t="e">
        <f>VLOOKUP($A372,Final_manabou_kanji_select[],MATCH(E$1,Final_manabou_kanji_select[#Headers],0),0)</f>
        <v>#N/A</v>
      </c>
      <c r="F372" s="79" t="e">
        <f>VLOOKUP($A372,Final_manabou_kanji_select[],MATCH(F$1,Final_manabou_kanji_select[#Headers],0),0)</f>
        <v>#N/A</v>
      </c>
      <c r="G372" s="81" t="str">
        <f>IFERROR(VLOOKUP($A372,Final_manabou_kanji_select[],7,0)&amp;", "&amp;VLOOKUP($A372,Final_manabou_kanji_select[],8,0),"")</f>
        <v/>
      </c>
    </row>
    <row r="373" spans="1:7" ht="23.4" x14ac:dyDescent="0.3">
      <c r="A373" s="42">
        <v>372</v>
      </c>
      <c r="C373" s="76" t="e">
        <f>VLOOKUP($A373,Final_manabou_kanji_select[[Sr no.]:[Title]],3,0)</f>
        <v>#N/A</v>
      </c>
      <c r="D373" s="77" t="e">
        <f>VLOOKUP($A373,Final_manabou_kanji_select[],MATCH(D$1,Final_manabou_kanji_select[#Headers],0),0)</f>
        <v>#N/A</v>
      </c>
      <c r="E373" s="78" t="e">
        <f>VLOOKUP($A373,Final_manabou_kanji_select[],MATCH(E$1,Final_manabou_kanji_select[#Headers],0),0)</f>
        <v>#N/A</v>
      </c>
      <c r="F373" s="79" t="e">
        <f>VLOOKUP($A373,Final_manabou_kanji_select[],MATCH(F$1,Final_manabou_kanji_select[#Headers],0),0)</f>
        <v>#N/A</v>
      </c>
      <c r="G373" s="81" t="str">
        <f>IFERROR(VLOOKUP($A373,Final_manabou_kanji_select[],7,0)&amp;", "&amp;VLOOKUP($A373,Final_manabou_kanji_select[],8,0),"")</f>
        <v/>
      </c>
    </row>
    <row r="374" spans="1:7" ht="23.4" x14ac:dyDescent="0.3">
      <c r="A374" s="42">
        <v>373</v>
      </c>
      <c r="C374" s="76" t="e">
        <f>VLOOKUP($A374,Final_manabou_kanji_select[[Sr no.]:[Title]],3,0)</f>
        <v>#N/A</v>
      </c>
      <c r="D374" s="77" t="e">
        <f>VLOOKUP($A374,Final_manabou_kanji_select[],MATCH(D$1,Final_manabou_kanji_select[#Headers],0),0)</f>
        <v>#N/A</v>
      </c>
      <c r="E374" s="78" t="e">
        <f>VLOOKUP($A374,Final_manabou_kanji_select[],MATCH(E$1,Final_manabou_kanji_select[#Headers],0),0)</f>
        <v>#N/A</v>
      </c>
      <c r="F374" s="79" t="e">
        <f>VLOOKUP($A374,Final_manabou_kanji_select[],MATCH(F$1,Final_manabou_kanji_select[#Headers],0),0)</f>
        <v>#N/A</v>
      </c>
      <c r="G374" s="81" t="str">
        <f>IFERROR(VLOOKUP($A374,Final_manabou_kanji_select[],7,0)&amp;", "&amp;VLOOKUP($A374,Final_manabou_kanji_select[],8,0),"")</f>
        <v/>
      </c>
    </row>
    <row r="375" spans="1:7" ht="23.4" x14ac:dyDescent="0.3">
      <c r="A375" s="42">
        <v>374</v>
      </c>
      <c r="C375" s="76" t="e">
        <f>VLOOKUP($A375,Final_manabou_kanji_select[[Sr no.]:[Title]],3,0)</f>
        <v>#N/A</v>
      </c>
      <c r="D375" s="77" t="e">
        <f>VLOOKUP($A375,Final_manabou_kanji_select[],MATCH(D$1,Final_manabou_kanji_select[#Headers],0),0)</f>
        <v>#N/A</v>
      </c>
      <c r="E375" s="78" t="e">
        <f>VLOOKUP($A375,Final_manabou_kanji_select[],MATCH(E$1,Final_manabou_kanji_select[#Headers],0),0)</f>
        <v>#N/A</v>
      </c>
      <c r="F375" s="79" t="e">
        <f>VLOOKUP($A375,Final_manabou_kanji_select[],MATCH(F$1,Final_manabou_kanji_select[#Headers],0),0)</f>
        <v>#N/A</v>
      </c>
      <c r="G375" s="81" t="str">
        <f>IFERROR(VLOOKUP($A375,Final_manabou_kanji_select[],7,0)&amp;", "&amp;VLOOKUP($A375,Final_manabou_kanji_select[],8,0),"")</f>
        <v/>
      </c>
    </row>
    <row r="376" spans="1:7" ht="23.4" x14ac:dyDescent="0.3">
      <c r="A376" s="42">
        <v>375</v>
      </c>
      <c r="C376" s="76" t="e">
        <f>VLOOKUP($A376,Final_manabou_kanji_select[[Sr no.]:[Title]],3,0)</f>
        <v>#N/A</v>
      </c>
      <c r="D376" s="77" t="e">
        <f>VLOOKUP($A376,Final_manabou_kanji_select[],MATCH(D$1,Final_manabou_kanji_select[#Headers],0),0)</f>
        <v>#N/A</v>
      </c>
      <c r="E376" s="78" t="e">
        <f>VLOOKUP($A376,Final_manabou_kanji_select[],MATCH(E$1,Final_manabou_kanji_select[#Headers],0),0)</f>
        <v>#N/A</v>
      </c>
      <c r="F376" s="79" t="e">
        <f>VLOOKUP($A376,Final_manabou_kanji_select[],MATCH(F$1,Final_manabou_kanji_select[#Headers],0),0)</f>
        <v>#N/A</v>
      </c>
      <c r="G376" s="81" t="str">
        <f>IFERROR(VLOOKUP($A376,Final_manabou_kanji_select[],7,0)&amp;", "&amp;VLOOKUP($A376,Final_manabou_kanji_select[],8,0),"")</f>
        <v/>
      </c>
    </row>
    <row r="377" spans="1:7" ht="23.4" x14ac:dyDescent="0.3">
      <c r="A377" s="42">
        <v>376</v>
      </c>
      <c r="C377" s="76" t="e">
        <f>VLOOKUP($A377,Final_manabou_kanji_select[[Sr no.]:[Title]],3,0)</f>
        <v>#N/A</v>
      </c>
      <c r="D377" s="77" t="e">
        <f>VLOOKUP($A377,Final_manabou_kanji_select[],MATCH(D$1,Final_manabou_kanji_select[#Headers],0),0)</f>
        <v>#N/A</v>
      </c>
      <c r="E377" s="78" t="e">
        <f>VLOOKUP($A377,Final_manabou_kanji_select[],MATCH(E$1,Final_manabou_kanji_select[#Headers],0),0)</f>
        <v>#N/A</v>
      </c>
      <c r="F377" s="79" t="e">
        <f>VLOOKUP($A377,Final_manabou_kanji_select[],MATCH(F$1,Final_manabou_kanji_select[#Headers],0),0)</f>
        <v>#N/A</v>
      </c>
      <c r="G377" s="81" t="str">
        <f>IFERROR(VLOOKUP($A377,Final_manabou_kanji_select[],7,0)&amp;", "&amp;VLOOKUP($A377,Final_manabou_kanji_select[],8,0),"")</f>
        <v/>
      </c>
    </row>
    <row r="378" spans="1:7" ht="23.4" x14ac:dyDescent="0.3">
      <c r="A378" s="42">
        <v>377</v>
      </c>
      <c r="C378" s="76" t="e">
        <f>VLOOKUP($A378,Final_manabou_kanji_select[[Sr no.]:[Title]],3,0)</f>
        <v>#N/A</v>
      </c>
      <c r="D378" s="77" t="e">
        <f>VLOOKUP($A378,Final_manabou_kanji_select[],MATCH(D$1,Final_manabou_kanji_select[#Headers],0),0)</f>
        <v>#N/A</v>
      </c>
      <c r="E378" s="78" t="e">
        <f>VLOOKUP($A378,Final_manabou_kanji_select[],MATCH(E$1,Final_manabou_kanji_select[#Headers],0),0)</f>
        <v>#N/A</v>
      </c>
      <c r="F378" s="79" t="e">
        <f>VLOOKUP($A378,Final_manabou_kanji_select[],MATCH(F$1,Final_manabou_kanji_select[#Headers],0),0)</f>
        <v>#N/A</v>
      </c>
      <c r="G378" s="81" t="str">
        <f>IFERROR(VLOOKUP($A378,Final_manabou_kanji_select[],7,0)&amp;", "&amp;VLOOKUP($A378,Final_manabou_kanji_select[],8,0),"")</f>
        <v/>
      </c>
    </row>
    <row r="379" spans="1:7" ht="23.4" x14ac:dyDescent="0.3">
      <c r="A379" s="42">
        <v>378</v>
      </c>
      <c r="C379" s="76" t="e">
        <f>VLOOKUP($A379,Final_manabou_kanji_select[[Sr no.]:[Title]],3,0)</f>
        <v>#N/A</v>
      </c>
      <c r="D379" s="77" t="e">
        <f>VLOOKUP($A379,Final_manabou_kanji_select[],MATCH(D$1,Final_manabou_kanji_select[#Headers],0),0)</f>
        <v>#N/A</v>
      </c>
      <c r="E379" s="78" t="e">
        <f>VLOOKUP($A379,Final_manabou_kanji_select[],MATCH(E$1,Final_manabou_kanji_select[#Headers],0),0)</f>
        <v>#N/A</v>
      </c>
      <c r="F379" s="79" t="e">
        <f>VLOOKUP($A379,Final_manabou_kanji_select[],MATCH(F$1,Final_manabou_kanji_select[#Headers],0),0)</f>
        <v>#N/A</v>
      </c>
      <c r="G379" s="81" t="str">
        <f>IFERROR(VLOOKUP($A379,Final_manabou_kanji_select[],7,0)&amp;", "&amp;VLOOKUP($A379,Final_manabou_kanji_select[],8,0),"")</f>
        <v/>
      </c>
    </row>
    <row r="380" spans="1:7" ht="23.4" x14ac:dyDescent="0.3">
      <c r="A380" s="42">
        <v>379</v>
      </c>
      <c r="C380" s="76" t="e">
        <f>VLOOKUP($A380,Final_manabou_kanji_select[[Sr no.]:[Title]],3,0)</f>
        <v>#N/A</v>
      </c>
      <c r="D380" s="77" t="e">
        <f>VLOOKUP($A380,Final_manabou_kanji_select[],MATCH(D$1,Final_manabou_kanji_select[#Headers],0),0)</f>
        <v>#N/A</v>
      </c>
      <c r="E380" s="78" t="e">
        <f>VLOOKUP($A380,Final_manabou_kanji_select[],MATCH(E$1,Final_manabou_kanji_select[#Headers],0),0)</f>
        <v>#N/A</v>
      </c>
      <c r="F380" s="79" t="e">
        <f>VLOOKUP($A380,Final_manabou_kanji_select[],MATCH(F$1,Final_manabou_kanji_select[#Headers],0),0)</f>
        <v>#N/A</v>
      </c>
      <c r="G380" s="81" t="str">
        <f>IFERROR(VLOOKUP($A380,Final_manabou_kanji_select[],7,0)&amp;", "&amp;VLOOKUP($A380,Final_manabou_kanji_select[],8,0),"")</f>
        <v/>
      </c>
    </row>
    <row r="381" spans="1:7" ht="23.4" x14ac:dyDescent="0.3">
      <c r="A381" s="42">
        <v>380</v>
      </c>
      <c r="C381" s="76" t="e">
        <f>VLOOKUP($A381,Final_manabou_kanji_select[[Sr no.]:[Title]],3,0)</f>
        <v>#N/A</v>
      </c>
      <c r="D381" s="77" t="e">
        <f>VLOOKUP($A381,Final_manabou_kanji_select[],MATCH(D$1,Final_manabou_kanji_select[#Headers],0),0)</f>
        <v>#N/A</v>
      </c>
      <c r="E381" s="78" t="e">
        <f>VLOOKUP($A381,Final_manabou_kanji_select[],MATCH(E$1,Final_manabou_kanji_select[#Headers],0),0)</f>
        <v>#N/A</v>
      </c>
      <c r="F381" s="79" t="e">
        <f>VLOOKUP($A381,Final_manabou_kanji_select[],MATCH(F$1,Final_manabou_kanji_select[#Headers],0),0)</f>
        <v>#N/A</v>
      </c>
      <c r="G381" s="81" t="str">
        <f>IFERROR(VLOOKUP($A381,Final_manabou_kanji_select[],7,0)&amp;", "&amp;VLOOKUP($A381,Final_manabou_kanji_select[],8,0),"")</f>
        <v/>
      </c>
    </row>
    <row r="382" spans="1:7" ht="23.4" x14ac:dyDescent="0.3">
      <c r="A382" s="42">
        <v>381</v>
      </c>
      <c r="C382" s="76" t="e">
        <f>VLOOKUP($A382,Final_manabou_kanji_select[[Sr no.]:[Title]],3,0)</f>
        <v>#N/A</v>
      </c>
      <c r="D382" s="77" t="e">
        <f>VLOOKUP($A382,Final_manabou_kanji_select[],MATCH(D$1,Final_manabou_kanji_select[#Headers],0),0)</f>
        <v>#N/A</v>
      </c>
      <c r="E382" s="78" t="e">
        <f>VLOOKUP($A382,Final_manabou_kanji_select[],MATCH(E$1,Final_manabou_kanji_select[#Headers],0),0)</f>
        <v>#N/A</v>
      </c>
      <c r="F382" s="79" t="e">
        <f>VLOOKUP($A382,Final_manabou_kanji_select[],MATCH(F$1,Final_manabou_kanji_select[#Headers],0),0)</f>
        <v>#N/A</v>
      </c>
      <c r="G382" s="81" t="str">
        <f>IFERROR(VLOOKUP($A382,Final_manabou_kanji_select[],7,0)&amp;", "&amp;VLOOKUP($A382,Final_manabou_kanji_select[],8,0),"")</f>
        <v/>
      </c>
    </row>
    <row r="383" spans="1:7" ht="23.4" x14ac:dyDescent="0.3">
      <c r="A383" s="42">
        <v>382</v>
      </c>
      <c r="C383" s="76" t="e">
        <f>VLOOKUP($A383,Final_manabou_kanji_select[[Sr no.]:[Title]],3,0)</f>
        <v>#N/A</v>
      </c>
      <c r="D383" s="77" t="e">
        <f>VLOOKUP($A383,Final_manabou_kanji_select[],MATCH(D$1,Final_manabou_kanji_select[#Headers],0),0)</f>
        <v>#N/A</v>
      </c>
      <c r="E383" s="78" t="e">
        <f>VLOOKUP($A383,Final_manabou_kanji_select[],MATCH(E$1,Final_manabou_kanji_select[#Headers],0),0)</f>
        <v>#N/A</v>
      </c>
      <c r="F383" s="79" t="e">
        <f>VLOOKUP($A383,Final_manabou_kanji_select[],MATCH(F$1,Final_manabou_kanji_select[#Headers],0),0)</f>
        <v>#N/A</v>
      </c>
      <c r="G383" s="81" t="str">
        <f>IFERROR(VLOOKUP($A383,Final_manabou_kanji_select[],7,0)&amp;", "&amp;VLOOKUP($A383,Final_manabou_kanji_select[],8,0),"")</f>
        <v/>
      </c>
    </row>
    <row r="384" spans="1:7" ht="23.4" x14ac:dyDescent="0.3">
      <c r="A384" s="42">
        <v>383</v>
      </c>
      <c r="C384" s="76" t="e">
        <f>VLOOKUP($A384,Final_manabou_kanji_select[[Sr no.]:[Title]],3,0)</f>
        <v>#N/A</v>
      </c>
      <c r="D384" s="77" t="e">
        <f>VLOOKUP($A384,Final_manabou_kanji_select[],MATCH(D$1,Final_manabou_kanji_select[#Headers],0),0)</f>
        <v>#N/A</v>
      </c>
      <c r="E384" s="78" t="e">
        <f>VLOOKUP($A384,Final_manabou_kanji_select[],MATCH(E$1,Final_manabou_kanji_select[#Headers],0),0)</f>
        <v>#N/A</v>
      </c>
      <c r="F384" s="79" t="e">
        <f>VLOOKUP($A384,Final_manabou_kanji_select[],MATCH(F$1,Final_manabou_kanji_select[#Headers],0),0)</f>
        <v>#N/A</v>
      </c>
      <c r="G384" s="81" t="str">
        <f>IFERROR(VLOOKUP($A384,Final_manabou_kanji_select[],7,0)&amp;", "&amp;VLOOKUP($A384,Final_manabou_kanji_select[],8,0),"")</f>
        <v/>
      </c>
    </row>
    <row r="385" spans="1:7" ht="23.4" x14ac:dyDescent="0.3">
      <c r="A385" s="42">
        <v>384</v>
      </c>
      <c r="C385" s="76" t="e">
        <f>VLOOKUP($A385,Final_manabou_kanji_select[[Sr no.]:[Title]],3,0)</f>
        <v>#N/A</v>
      </c>
      <c r="D385" s="77" t="e">
        <f>VLOOKUP($A385,Final_manabou_kanji_select[],MATCH(D$1,Final_manabou_kanji_select[#Headers],0),0)</f>
        <v>#N/A</v>
      </c>
      <c r="E385" s="78" t="e">
        <f>VLOOKUP($A385,Final_manabou_kanji_select[],MATCH(E$1,Final_manabou_kanji_select[#Headers],0),0)</f>
        <v>#N/A</v>
      </c>
      <c r="F385" s="79" t="e">
        <f>VLOOKUP($A385,Final_manabou_kanji_select[],MATCH(F$1,Final_manabou_kanji_select[#Headers],0),0)</f>
        <v>#N/A</v>
      </c>
      <c r="G385" s="81" t="str">
        <f>IFERROR(VLOOKUP($A385,Final_manabou_kanji_select[],7,0)&amp;", "&amp;VLOOKUP($A385,Final_manabou_kanji_select[],8,0),"")</f>
        <v/>
      </c>
    </row>
    <row r="386" spans="1:7" ht="23.4" x14ac:dyDescent="0.3">
      <c r="A386" s="42">
        <v>385</v>
      </c>
      <c r="C386" s="76" t="e">
        <f>VLOOKUP($A386,Final_manabou_kanji_select[[Sr no.]:[Title]],3,0)</f>
        <v>#N/A</v>
      </c>
      <c r="D386" s="77" t="e">
        <f>VLOOKUP($A386,Final_manabou_kanji_select[],MATCH(D$1,Final_manabou_kanji_select[#Headers],0),0)</f>
        <v>#N/A</v>
      </c>
      <c r="E386" s="78" t="e">
        <f>VLOOKUP($A386,Final_manabou_kanji_select[],MATCH(E$1,Final_manabou_kanji_select[#Headers],0),0)</f>
        <v>#N/A</v>
      </c>
      <c r="F386" s="79" t="e">
        <f>VLOOKUP($A386,Final_manabou_kanji_select[],MATCH(F$1,Final_manabou_kanji_select[#Headers],0),0)</f>
        <v>#N/A</v>
      </c>
      <c r="G386" s="81" t="str">
        <f>IFERROR(VLOOKUP($A386,Final_manabou_kanji_select[],7,0)&amp;", "&amp;VLOOKUP($A386,Final_manabou_kanji_select[],8,0),"")</f>
        <v/>
      </c>
    </row>
    <row r="387" spans="1:7" ht="23.4" x14ac:dyDescent="0.3">
      <c r="A387" s="42">
        <v>386</v>
      </c>
      <c r="C387" s="76" t="e">
        <f>VLOOKUP($A387,Final_manabou_kanji_select[[Sr no.]:[Title]],3,0)</f>
        <v>#N/A</v>
      </c>
      <c r="D387" s="77" t="e">
        <f>VLOOKUP($A387,Final_manabou_kanji_select[],MATCH(D$1,Final_manabou_kanji_select[#Headers],0),0)</f>
        <v>#N/A</v>
      </c>
      <c r="E387" s="78" t="e">
        <f>VLOOKUP($A387,Final_manabou_kanji_select[],MATCH(E$1,Final_manabou_kanji_select[#Headers],0),0)</f>
        <v>#N/A</v>
      </c>
      <c r="F387" s="79" t="e">
        <f>VLOOKUP($A387,Final_manabou_kanji_select[],MATCH(F$1,Final_manabou_kanji_select[#Headers],0),0)</f>
        <v>#N/A</v>
      </c>
      <c r="G387" s="81" t="str">
        <f>IFERROR(VLOOKUP($A387,Final_manabou_kanji_select[],7,0)&amp;", "&amp;VLOOKUP($A387,Final_manabou_kanji_select[],8,0),"")</f>
        <v/>
      </c>
    </row>
    <row r="388" spans="1:7" ht="23.4" x14ac:dyDescent="0.3">
      <c r="A388" s="42">
        <v>387</v>
      </c>
      <c r="C388" s="76" t="e">
        <f>VLOOKUP($A388,Final_manabou_kanji_select[[Sr no.]:[Title]],3,0)</f>
        <v>#N/A</v>
      </c>
      <c r="D388" s="77" t="e">
        <f>VLOOKUP($A388,Final_manabou_kanji_select[],MATCH(D$1,Final_manabou_kanji_select[#Headers],0),0)</f>
        <v>#N/A</v>
      </c>
      <c r="E388" s="78" t="e">
        <f>VLOOKUP($A388,Final_manabou_kanji_select[],MATCH(E$1,Final_manabou_kanji_select[#Headers],0),0)</f>
        <v>#N/A</v>
      </c>
      <c r="F388" s="79" t="e">
        <f>VLOOKUP($A388,Final_manabou_kanji_select[],MATCH(F$1,Final_manabou_kanji_select[#Headers],0),0)</f>
        <v>#N/A</v>
      </c>
      <c r="G388" s="81" t="str">
        <f>IFERROR(VLOOKUP($A388,Final_manabou_kanji_select[],7,0)&amp;", "&amp;VLOOKUP($A388,Final_manabou_kanji_select[],8,0),"")</f>
        <v/>
      </c>
    </row>
    <row r="389" spans="1:7" ht="23.4" x14ac:dyDescent="0.3">
      <c r="A389" s="42">
        <v>388</v>
      </c>
      <c r="C389" s="76" t="e">
        <f>VLOOKUP($A389,Final_manabou_kanji_select[[Sr no.]:[Title]],3,0)</f>
        <v>#N/A</v>
      </c>
      <c r="D389" s="77" t="e">
        <f>VLOOKUP($A389,Final_manabou_kanji_select[],MATCH(D$1,Final_manabou_kanji_select[#Headers],0),0)</f>
        <v>#N/A</v>
      </c>
      <c r="E389" s="78" t="e">
        <f>VLOOKUP($A389,Final_manabou_kanji_select[],MATCH(E$1,Final_manabou_kanji_select[#Headers],0),0)</f>
        <v>#N/A</v>
      </c>
      <c r="F389" s="79" t="e">
        <f>VLOOKUP($A389,Final_manabou_kanji_select[],MATCH(F$1,Final_manabou_kanji_select[#Headers],0),0)</f>
        <v>#N/A</v>
      </c>
      <c r="G389" s="81" t="str">
        <f>IFERROR(VLOOKUP($A389,Final_manabou_kanji_select[],7,0)&amp;", "&amp;VLOOKUP($A389,Final_manabou_kanji_select[],8,0),"")</f>
        <v/>
      </c>
    </row>
    <row r="390" spans="1:7" ht="23.4" x14ac:dyDescent="0.3">
      <c r="A390" s="42">
        <v>389</v>
      </c>
      <c r="C390" s="76" t="e">
        <f>VLOOKUP($A390,Final_manabou_kanji_select[[Sr no.]:[Title]],3,0)</f>
        <v>#N/A</v>
      </c>
      <c r="D390" s="77" t="e">
        <f>VLOOKUP($A390,Final_manabou_kanji_select[],MATCH(D$1,Final_manabou_kanji_select[#Headers],0),0)</f>
        <v>#N/A</v>
      </c>
      <c r="E390" s="78" t="e">
        <f>VLOOKUP($A390,Final_manabou_kanji_select[],MATCH(E$1,Final_manabou_kanji_select[#Headers],0),0)</f>
        <v>#N/A</v>
      </c>
      <c r="F390" s="79" t="e">
        <f>VLOOKUP($A390,Final_manabou_kanji_select[],MATCH(F$1,Final_manabou_kanji_select[#Headers],0),0)</f>
        <v>#N/A</v>
      </c>
      <c r="G390" s="81" t="str">
        <f>IFERROR(VLOOKUP($A390,Final_manabou_kanji_select[],7,0)&amp;", "&amp;VLOOKUP($A390,Final_manabou_kanji_select[],8,0),"")</f>
        <v/>
      </c>
    </row>
    <row r="391" spans="1:7" ht="23.4" x14ac:dyDescent="0.3">
      <c r="A391" s="42">
        <v>390</v>
      </c>
      <c r="C391" s="76" t="e">
        <f>VLOOKUP($A391,Final_manabou_kanji_select[[Sr no.]:[Title]],3,0)</f>
        <v>#N/A</v>
      </c>
      <c r="D391" s="77" t="e">
        <f>VLOOKUP($A391,Final_manabou_kanji_select[],MATCH(D$1,Final_manabou_kanji_select[#Headers],0),0)</f>
        <v>#N/A</v>
      </c>
      <c r="E391" s="78" t="e">
        <f>VLOOKUP($A391,Final_manabou_kanji_select[],MATCH(E$1,Final_manabou_kanji_select[#Headers],0),0)</f>
        <v>#N/A</v>
      </c>
      <c r="F391" s="79" t="e">
        <f>VLOOKUP($A391,Final_manabou_kanji_select[],MATCH(F$1,Final_manabou_kanji_select[#Headers],0),0)</f>
        <v>#N/A</v>
      </c>
      <c r="G391" s="81" t="str">
        <f>IFERROR(VLOOKUP($A391,Final_manabou_kanji_select[],7,0)&amp;", "&amp;VLOOKUP($A391,Final_manabou_kanji_select[],8,0),"")</f>
        <v/>
      </c>
    </row>
    <row r="392" spans="1:7" ht="23.4" x14ac:dyDescent="0.3">
      <c r="A392" s="42">
        <v>391</v>
      </c>
      <c r="C392" s="76" t="e">
        <f>VLOOKUP($A392,Final_manabou_kanji_select[[Sr no.]:[Title]],3,0)</f>
        <v>#N/A</v>
      </c>
      <c r="D392" s="77" t="e">
        <f>VLOOKUP($A392,Final_manabou_kanji_select[],MATCH(D$1,Final_manabou_kanji_select[#Headers],0),0)</f>
        <v>#N/A</v>
      </c>
      <c r="E392" s="78" t="e">
        <f>VLOOKUP($A392,Final_manabou_kanji_select[],MATCH(E$1,Final_manabou_kanji_select[#Headers],0),0)</f>
        <v>#N/A</v>
      </c>
      <c r="F392" s="79" t="e">
        <f>VLOOKUP($A392,Final_manabou_kanji_select[],MATCH(F$1,Final_manabou_kanji_select[#Headers],0),0)</f>
        <v>#N/A</v>
      </c>
      <c r="G392" s="81" t="str">
        <f>IFERROR(VLOOKUP($A392,Final_manabou_kanji_select[],7,0)&amp;", "&amp;VLOOKUP($A392,Final_manabou_kanji_select[],8,0),"")</f>
        <v/>
      </c>
    </row>
    <row r="393" spans="1:7" ht="23.4" x14ac:dyDescent="0.3">
      <c r="A393" s="42">
        <v>392</v>
      </c>
      <c r="C393" s="76" t="e">
        <f>VLOOKUP($A393,Final_manabou_kanji_select[[Sr no.]:[Title]],3,0)</f>
        <v>#N/A</v>
      </c>
      <c r="D393" s="77" t="e">
        <f>VLOOKUP($A393,Final_manabou_kanji_select[],MATCH(D$1,Final_manabou_kanji_select[#Headers],0),0)</f>
        <v>#N/A</v>
      </c>
      <c r="E393" s="78" t="e">
        <f>VLOOKUP($A393,Final_manabou_kanji_select[],MATCH(E$1,Final_manabou_kanji_select[#Headers],0),0)</f>
        <v>#N/A</v>
      </c>
      <c r="F393" s="79" t="e">
        <f>VLOOKUP($A393,Final_manabou_kanji_select[],MATCH(F$1,Final_manabou_kanji_select[#Headers],0),0)</f>
        <v>#N/A</v>
      </c>
      <c r="G393" s="81" t="str">
        <f>IFERROR(VLOOKUP($A393,Final_manabou_kanji_select[],7,0)&amp;", "&amp;VLOOKUP($A393,Final_manabou_kanji_select[],8,0),"")</f>
        <v/>
      </c>
    </row>
    <row r="394" spans="1:7" ht="23.4" x14ac:dyDescent="0.3">
      <c r="A394" s="42">
        <v>393</v>
      </c>
      <c r="C394" s="76" t="e">
        <f>VLOOKUP($A394,Final_manabou_kanji_select[[Sr no.]:[Title]],3,0)</f>
        <v>#N/A</v>
      </c>
      <c r="D394" s="77" t="e">
        <f>VLOOKUP($A394,Final_manabou_kanji_select[],MATCH(D$1,Final_manabou_kanji_select[#Headers],0),0)</f>
        <v>#N/A</v>
      </c>
      <c r="E394" s="78" t="e">
        <f>VLOOKUP($A394,Final_manabou_kanji_select[],MATCH(E$1,Final_manabou_kanji_select[#Headers],0),0)</f>
        <v>#N/A</v>
      </c>
      <c r="F394" s="79" t="e">
        <f>VLOOKUP($A394,Final_manabou_kanji_select[],MATCH(F$1,Final_manabou_kanji_select[#Headers],0),0)</f>
        <v>#N/A</v>
      </c>
      <c r="G394" s="81" t="str">
        <f>IFERROR(VLOOKUP($A394,Final_manabou_kanji_select[],7,0)&amp;", "&amp;VLOOKUP($A394,Final_manabou_kanji_select[],8,0),"")</f>
        <v/>
      </c>
    </row>
    <row r="395" spans="1:7" ht="23.4" x14ac:dyDescent="0.3">
      <c r="A395" s="42">
        <v>394</v>
      </c>
      <c r="C395" s="76" t="e">
        <f>VLOOKUP($A395,Final_manabou_kanji_select[[Sr no.]:[Title]],3,0)</f>
        <v>#N/A</v>
      </c>
      <c r="D395" s="77" t="e">
        <f>VLOOKUP($A395,Final_manabou_kanji_select[],MATCH(D$1,Final_manabou_kanji_select[#Headers],0),0)</f>
        <v>#N/A</v>
      </c>
      <c r="E395" s="78" t="e">
        <f>VLOOKUP($A395,Final_manabou_kanji_select[],MATCH(E$1,Final_manabou_kanji_select[#Headers],0),0)</f>
        <v>#N/A</v>
      </c>
      <c r="F395" s="79" t="e">
        <f>VLOOKUP($A395,Final_manabou_kanji_select[],MATCH(F$1,Final_manabou_kanji_select[#Headers],0),0)</f>
        <v>#N/A</v>
      </c>
      <c r="G395" s="81" t="str">
        <f>IFERROR(VLOOKUP($A395,Final_manabou_kanji_select[],7,0)&amp;", "&amp;VLOOKUP($A395,Final_manabou_kanji_select[],8,0),"")</f>
        <v/>
      </c>
    </row>
    <row r="396" spans="1:7" ht="23.4" x14ac:dyDescent="0.3">
      <c r="A396" s="42">
        <v>395</v>
      </c>
      <c r="C396" s="76" t="e">
        <f>VLOOKUP($A396,Final_manabou_kanji_select[[Sr no.]:[Title]],3,0)</f>
        <v>#N/A</v>
      </c>
      <c r="D396" s="77" t="e">
        <f>VLOOKUP($A396,Final_manabou_kanji_select[],MATCH(D$1,Final_manabou_kanji_select[#Headers],0),0)</f>
        <v>#N/A</v>
      </c>
      <c r="E396" s="78" t="e">
        <f>VLOOKUP($A396,Final_manabou_kanji_select[],MATCH(E$1,Final_manabou_kanji_select[#Headers],0),0)</f>
        <v>#N/A</v>
      </c>
      <c r="F396" s="79" t="e">
        <f>VLOOKUP($A396,Final_manabou_kanji_select[],MATCH(F$1,Final_manabou_kanji_select[#Headers],0),0)</f>
        <v>#N/A</v>
      </c>
      <c r="G396" s="81" t="str">
        <f>IFERROR(VLOOKUP($A396,Final_manabou_kanji_select[],7,0)&amp;", "&amp;VLOOKUP($A396,Final_manabou_kanji_select[],8,0),"")</f>
        <v/>
      </c>
    </row>
    <row r="397" spans="1:7" ht="23.4" x14ac:dyDescent="0.3">
      <c r="A397" s="42">
        <v>396</v>
      </c>
      <c r="C397" s="76" t="e">
        <f>VLOOKUP($A397,Final_manabou_kanji_select[[Sr no.]:[Title]],3,0)</f>
        <v>#N/A</v>
      </c>
      <c r="D397" s="77" t="e">
        <f>VLOOKUP($A397,Final_manabou_kanji_select[],MATCH(D$1,Final_manabou_kanji_select[#Headers],0),0)</f>
        <v>#N/A</v>
      </c>
      <c r="E397" s="78" t="e">
        <f>VLOOKUP($A397,Final_manabou_kanji_select[],MATCH(E$1,Final_manabou_kanji_select[#Headers],0),0)</f>
        <v>#N/A</v>
      </c>
      <c r="F397" s="79" t="e">
        <f>VLOOKUP($A397,Final_manabou_kanji_select[],MATCH(F$1,Final_manabou_kanji_select[#Headers],0),0)</f>
        <v>#N/A</v>
      </c>
      <c r="G397" s="81" t="str">
        <f>IFERROR(VLOOKUP($A397,Final_manabou_kanji_select[],7,0)&amp;", "&amp;VLOOKUP($A397,Final_manabou_kanji_select[],8,0),"")</f>
        <v/>
      </c>
    </row>
    <row r="398" spans="1:7" ht="23.4" x14ac:dyDescent="0.3">
      <c r="A398" s="42">
        <v>397</v>
      </c>
      <c r="C398" s="76" t="e">
        <f>VLOOKUP($A398,Final_manabou_kanji_select[[Sr no.]:[Title]],3,0)</f>
        <v>#N/A</v>
      </c>
      <c r="D398" s="77" t="e">
        <f>VLOOKUP($A398,Final_manabou_kanji_select[],MATCH(D$1,Final_manabou_kanji_select[#Headers],0),0)</f>
        <v>#N/A</v>
      </c>
      <c r="E398" s="78" t="e">
        <f>VLOOKUP($A398,Final_manabou_kanji_select[],MATCH(E$1,Final_manabou_kanji_select[#Headers],0),0)</f>
        <v>#N/A</v>
      </c>
      <c r="F398" s="79" t="e">
        <f>VLOOKUP($A398,Final_manabou_kanji_select[],MATCH(F$1,Final_manabou_kanji_select[#Headers],0),0)</f>
        <v>#N/A</v>
      </c>
      <c r="G398" s="81" t="str">
        <f>IFERROR(VLOOKUP($A398,Final_manabou_kanji_select[],7,0)&amp;", "&amp;VLOOKUP($A398,Final_manabou_kanji_select[],8,0),"")</f>
        <v/>
      </c>
    </row>
    <row r="399" spans="1:7" ht="23.4" x14ac:dyDescent="0.3">
      <c r="A399" s="42">
        <v>398</v>
      </c>
      <c r="C399" s="76" t="e">
        <f>VLOOKUP($A399,Final_manabou_kanji_select[[Sr no.]:[Title]],3,0)</f>
        <v>#N/A</v>
      </c>
      <c r="D399" s="77" t="e">
        <f>VLOOKUP($A399,Final_manabou_kanji_select[],MATCH(D$1,Final_manabou_kanji_select[#Headers],0),0)</f>
        <v>#N/A</v>
      </c>
      <c r="E399" s="78" t="e">
        <f>VLOOKUP($A399,Final_manabou_kanji_select[],MATCH(E$1,Final_manabou_kanji_select[#Headers],0),0)</f>
        <v>#N/A</v>
      </c>
      <c r="F399" s="79" t="e">
        <f>VLOOKUP($A399,Final_manabou_kanji_select[],MATCH(F$1,Final_manabou_kanji_select[#Headers],0),0)</f>
        <v>#N/A</v>
      </c>
      <c r="G399" s="81" t="str">
        <f>IFERROR(VLOOKUP($A399,Final_manabou_kanji_select[],7,0)&amp;", "&amp;VLOOKUP($A399,Final_manabou_kanji_select[],8,0),"")</f>
        <v/>
      </c>
    </row>
    <row r="400" spans="1:7" ht="23.4" x14ac:dyDescent="0.3">
      <c r="A400" s="42">
        <v>399</v>
      </c>
      <c r="C400" s="76" t="e">
        <f>VLOOKUP($A400,Final_manabou_kanji_select[[Sr no.]:[Title]],3,0)</f>
        <v>#N/A</v>
      </c>
      <c r="D400" s="77" t="e">
        <f>VLOOKUP($A400,Final_manabou_kanji_select[],MATCH(D$1,Final_manabou_kanji_select[#Headers],0),0)</f>
        <v>#N/A</v>
      </c>
      <c r="E400" s="78" t="e">
        <f>VLOOKUP($A400,Final_manabou_kanji_select[],MATCH(E$1,Final_manabou_kanji_select[#Headers],0),0)</f>
        <v>#N/A</v>
      </c>
      <c r="F400" s="79" t="e">
        <f>VLOOKUP($A400,Final_manabou_kanji_select[],MATCH(F$1,Final_manabou_kanji_select[#Headers],0),0)</f>
        <v>#N/A</v>
      </c>
      <c r="G400" s="81" t="str">
        <f>IFERROR(VLOOKUP($A400,Final_manabou_kanji_select[],7,0)&amp;", "&amp;VLOOKUP($A400,Final_manabou_kanji_select[],8,0),"")</f>
        <v/>
      </c>
    </row>
    <row r="401" spans="1:7" ht="23.4" x14ac:dyDescent="0.3">
      <c r="A401" s="42">
        <v>400</v>
      </c>
      <c r="C401" s="76" t="e">
        <f>VLOOKUP($A401,Final_manabou_kanji_select[[Sr no.]:[Title]],3,0)</f>
        <v>#N/A</v>
      </c>
      <c r="D401" s="77" t="e">
        <f>VLOOKUP($A401,Final_manabou_kanji_select[],MATCH(D$1,Final_manabou_kanji_select[#Headers],0),0)</f>
        <v>#N/A</v>
      </c>
      <c r="E401" s="78" t="e">
        <f>VLOOKUP($A401,Final_manabou_kanji_select[],MATCH(E$1,Final_manabou_kanji_select[#Headers],0),0)</f>
        <v>#N/A</v>
      </c>
      <c r="F401" s="79" t="e">
        <f>VLOOKUP($A401,Final_manabou_kanji_select[],MATCH(F$1,Final_manabou_kanji_select[#Headers],0),0)</f>
        <v>#N/A</v>
      </c>
      <c r="G401" s="81" t="str">
        <f>IFERROR(VLOOKUP($A401,Final_manabou_kanji_select[],7,0)&amp;", "&amp;VLOOKUP($A401,Final_manabou_kanji_select[],8,0),"")</f>
        <v/>
      </c>
    </row>
    <row r="402" spans="1:7" ht="23.4" x14ac:dyDescent="0.3">
      <c r="A402" s="42">
        <v>401</v>
      </c>
      <c r="C402" s="76" t="e">
        <f>VLOOKUP($A402,Final_manabou_kanji_select[[Sr no.]:[Title]],3,0)</f>
        <v>#N/A</v>
      </c>
      <c r="D402" s="77" t="e">
        <f>VLOOKUP($A402,Final_manabou_kanji_select[],MATCH(D$1,Final_manabou_kanji_select[#Headers],0),0)</f>
        <v>#N/A</v>
      </c>
      <c r="E402" s="78" t="e">
        <f>VLOOKUP($A402,Final_manabou_kanji_select[],MATCH(E$1,Final_manabou_kanji_select[#Headers],0),0)</f>
        <v>#N/A</v>
      </c>
      <c r="F402" s="79" t="e">
        <f>VLOOKUP($A402,Final_manabou_kanji_select[],MATCH(F$1,Final_manabou_kanji_select[#Headers],0),0)</f>
        <v>#N/A</v>
      </c>
      <c r="G402" s="81" t="str">
        <f>IFERROR(VLOOKUP($A402,Final_manabou_kanji_select[],7,0)&amp;", "&amp;VLOOKUP($A402,Final_manabou_kanji_select[],8,0),"")</f>
        <v/>
      </c>
    </row>
    <row r="403" spans="1:7" ht="23.4" x14ac:dyDescent="0.3">
      <c r="A403" s="42">
        <v>402</v>
      </c>
      <c r="C403" s="76" t="e">
        <f>VLOOKUP($A403,Final_manabou_kanji_select[[Sr no.]:[Title]],3,0)</f>
        <v>#N/A</v>
      </c>
      <c r="D403" s="77" t="e">
        <f>VLOOKUP($A403,Final_manabou_kanji_select[],MATCH(D$1,Final_manabou_kanji_select[#Headers],0),0)</f>
        <v>#N/A</v>
      </c>
      <c r="E403" s="78" t="e">
        <f>VLOOKUP($A403,Final_manabou_kanji_select[],MATCH(E$1,Final_manabou_kanji_select[#Headers],0),0)</f>
        <v>#N/A</v>
      </c>
      <c r="F403" s="79" t="e">
        <f>VLOOKUP($A403,Final_manabou_kanji_select[],MATCH(F$1,Final_manabou_kanji_select[#Headers],0),0)</f>
        <v>#N/A</v>
      </c>
      <c r="G403" s="81" t="str">
        <f>IFERROR(VLOOKUP($A403,Final_manabou_kanji_select[],7,0)&amp;", "&amp;VLOOKUP($A403,Final_manabou_kanji_select[],8,0),"")</f>
        <v/>
      </c>
    </row>
    <row r="404" spans="1:7" ht="23.4" x14ac:dyDescent="0.3">
      <c r="A404" s="42">
        <v>403</v>
      </c>
      <c r="C404" s="76" t="e">
        <f>VLOOKUP($A404,Final_manabou_kanji_select[[Sr no.]:[Title]],3,0)</f>
        <v>#N/A</v>
      </c>
      <c r="D404" s="77" t="e">
        <f>VLOOKUP($A404,Final_manabou_kanji_select[],MATCH(D$1,Final_manabou_kanji_select[#Headers],0),0)</f>
        <v>#N/A</v>
      </c>
      <c r="E404" s="78" t="e">
        <f>VLOOKUP($A404,Final_manabou_kanji_select[],MATCH(E$1,Final_manabou_kanji_select[#Headers],0),0)</f>
        <v>#N/A</v>
      </c>
      <c r="F404" s="79" t="e">
        <f>VLOOKUP($A404,Final_manabou_kanji_select[],MATCH(F$1,Final_manabou_kanji_select[#Headers],0),0)</f>
        <v>#N/A</v>
      </c>
      <c r="G404" s="81" t="str">
        <f>IFERROR(VLOOKUP($A404,Final_manabou_kanji_select[],7,0)&amp;", "&amp;VLOOKUP($A404,Final_manabou_kanji_select[],8,0),"")</f>
        <v/>
      </c>
    </row>
    <row r="405" spans="1:7" ht="23.4" x14ac:dyDescent="0.3">
      <c r="A405" s="42">
        <v>404</v>
      </c>
      <c r="C405" s="76" t="e">
        <f>VLOOKUP($A405,Final_manabou_kanji_select[[Sr no.]:[Title]],3,0)</f>
        <v>#N/A</v>
      </c>
      <c r="D405" s="77" t="e">
        <f>VLOOKUP($A405,Final_manabou_kanji_select[],MATCH(D$1,Final_manabou_kanji_select[#Headers],0),0)</f>
        <v>#N/A</v>
      </c>
      <c r="E405" s="78" t="e">
        <f>VLOOKUP($A405,Final_manabou_kanji_select[],MATCH(E$1,Final_manabou_kanji_select[#Headers],0),0)</f>
        <v>#N/A</v>
      </c>
      <c r="F405" s="79" t="e">
        <f>VLOOKUP($A405,Final_manabou_kanji_select[],MATCH(F$1,Final_manabou_kanji_select[#Headers],0),0)</f>
        <v>#N/A</v>
      </c>
      <c r="G405" s="81" t="str">
        <f>IFERROR(VLOOKUP($A405,Final_manabou_kanji_select[],7,0)&amp;", "&amp;VLOOKUP($A405,Final_manabou_kanji_select[],8,0),"")</f>
        <v/>
      </c>
    </row>
    <row r="406" spans="1:7" ht="23.4" x14ac:dyDescent="0.3">
      <c r="A406" s="42">
        <v>405</v>
      </c>
      <c r="C406" s="76" t="e">
        <f>VLOOKUP($A406,Final_manabou_kanji_select[[Sr no.]:[Title]],3,0)</f>
        <v>#N/A</v>
      </c>
      <c r="D406" s="77" t="e">
        <f>VLOOKUP($A406,Final_manabou_kanji_select[],MATCH(D$1,Final_manabou_kanji_select[#Headers],0),0)</f>
        <v>#N/A</v>
      </c>
      <c r="E406" s="78" t="e">
        <f>VLOOKUP($A406,Final_manabou_kanji_select[],MATCH(E$1,Final_manabou_kanji_select[#Headers],0),0)</f>
        <v>#N/A</v>
      </c>
      <c r="F406" s="79" t="e">
        <f>VLOOKUP($A406,Final_manabou_kanji_select[],MATCH(F$1,Final_manabou_kanji_select[#Headers],0),0)</f>
        <v>#N/A</v>
      </c>
      <c r="G406" s="81" t="str">
        <f>IFERROR(VLOOKUP($A406,Final_manabou_kanji_select[],7,0)&amp;", "&amp;VLOOKUP($A406,Final_manabou_kanji_select[],8,0),"")</f>
        <v/>
      </c>
    </row>
    <row r="407" spans="1:7" ht="23.4" x14ac:dyDescent="0.3">
      <c r="A407" s="42">
        <v>406</v>
      </c>
      <c r="C407" s="76" t="e">
        <f>VLOOKUP($A407,Final_manabou_kanji_select[[Sr no.]:[Title]],3,0)</f>
        <v>#N/A</v>
      </c>
      <c r="D407" s="77" t="e">
        <f>VLOOKUP($A407,Final_manabou_kanji_select[],MATCH(D$1,Final_manabou_kanji_select[#Headers],0),0)</f>
        <v>#N/A</v>
      </c>
      <c r="E407" s="78" t="e">
        <f>VLOOKUP($A407,Final_manabou_kanji_select[],MATCH(E$1,Final_manabou_kanji_select[#Headers],0),0)</f>
        <v>#N/A</v>
      </c>
      <c r="F407" s="79" t="e">
        <f>VLOOKUP($A407,Final_manabou_kanji_select[],MATCH(F$1,Final_manabou_kanji_select[#Headers],0),0)</f>
        <v>#N/A</v>
      </c>
      <c r="G407" s="81" t="str">
        <f>IFERROR(VLOOKUP($A407,Final_manabou_kanji_select[],7,0)&amp;", "&amp;VLOOKUP($A407,Final_manabou_kanji_select[],8,0),"")</f>
        <v/>
      </c>
    </row>
    <row r="408" spans="1:7" ht="23.4" x14ac:dyDescent="0.3">
      <c r="A408" s="42">
        <v>407</v>
      </c>
      <c r="C408" s="76" t="e">
        <f>VLOOKUP($A408,Final_manabou_kanji_select[[Sr no.]:[Title]],3,0)</f>
        <v>#N/A</v>
      </c>
      <c r="D408" s="77" t="e">
        <f>VLOOKUP($A408,Final_manabou_kanji_select[],MATCH(D$1,Final_manabou_kanji_select[#Headers],0),0)</f>
        <v>#N/A</v>
      </c>
      <c r="E408" s="78" t="e">
        <f>VLOOKUP($A408,Final_manabou_kanji_select[],MATCH(E$1,Final_manabou_kanji_select[#Headers],0),0)</f>
        <v>#N/A</v>
      </c>
      <c r="F408" s="79" t="e">
        <f>VLOOKUP($A408,Final_manabou_kanji_select[],MATCH(F$1,Final_manabou_kanji_select[#Headers],0),0)</f>
        <v>#N/A</v>
      </c>
      <c r="G408" s="81" t="str">
        <f>IFERROR(VLOOKUP($A408,Final_manabou_kanji_select[],7,0)&amp;", "&amp;VLOOKUP($A408,Final_manabou_kanji_select[],8,0),"")</f>
        <v/>
      </c>
    </row>
    <row r="409" spans="1:7" ht="23.4" x14ac:dyDescent="0.3">
      <c r="A409" s="42">
        <v>408</v>
      </c>
      <c r="C409" s="76" t="e">
        <f>VLOOKUP($A409,Final_manabou_kanji_select[[Sr no.]:[Title]],3,0)</f>
        <v>#N/A</v>
      </c>
      <c r="D409" s="77" t="e">
        <f>VLOOKUP($A409,Final_manabou_kanji_select[],MATCH(D$1,Final_manabou_kanji_select[#Headers],0),0)</f>
        <v>#N/A</v>
      </c>
      <c r="E409" s="78" t="e">
        <f>VLOOKUP($A409,Final_manabou_kanji_select[],MATCH(E$1,Final_manabou_kanji_select[#Headers],0),0)</f>
        <v>#N/A</v>
      </c>
      <c r="F409" s="79" t="e">
        <f>VLOOKUP($A409,Final_manabou_kanji_select[],MATCH(F$1,Final_manabou_kanji_select[#Headers],0),0)</f>
        <v>#N/A</v>
      </c>
      <c r="G409" s="81" t="str">
        <f>IFERROR(VLOOKUP($A409,Final_manabou_kanji_select[],7,0)&amp;", "&amp;VLOOKUP($A409,Final_manabou_kanji_select[],8,0),"")</f>
        <v/>
      </c>
    </row>
    <row r="410" spans="1:7" ht="23.4" x14ac:dyDescent="0.3">
      <c r="A410" s="42">
        <v>409</v>
      </c>
      <c r="C410" s="76" t="e">
        <f>VLOOKUP($A410,Final_manabou_kanji_select[[Sr no.]:[Title]],3,0)</f>
        <v>#N/A</v>
      </c>
      <c r="D410" s="77" t="e">
        <f>VLOOKUP($A410,Final_manabou_kanji_select[],MATCH(D$1,Final_manabou_kanji_select[#Headers],0),0)</f>
        <v>#N/A</v>
      </c>
      <c r="E410" s="78" t="e">
        <f>VLOOKUP($A410,Final_manabou_kanji_select[],MATCH(E$1,Final_manabou_kanji_select[#Headers],0),0)</f>
        <v>#N/A</v>
      </c>
      <c r="F410" s="79" t="e">
        <f>VLOOKUP($A410,Final_manabou_kanji_select[],MATCH(F$1,Final_manabou_kanji_select[#Headers],0),0)</f>
        <v>#N/A</v>
      </c>
      <c r="G410" s="81" t="str">
        <f>IFERROR(VLOOKUP($A410,Final_manabou_kanji_select[],7,0)&amp;", "&amp;VLOOKUP($A410,Final_manabou_kanji_select[],8,0),"")</f>
        <v/>
      </c>
    </row>
    <row r="411" spans="1:7" ht="23.4" x14ac:dyDescent="0.3">
      <c r="A411" s="42">
        <v>410</v>
      </c>
      <c r="C411" s="76" t="e">
        <f>VLOOKUP($A411,Final_manabou_kanji_select[[Sr no.]:[Title]],3,0)</f>
        <v>#N/A</v>
      </c>
      <c r="D411" s="77" t="e">
        <f>VLOOKUP($A411,Final_manabou_kanji_select[],MATCH(D$1,Final_manabou_kanji_select[#Headers],0),0)</f>
        <v>#N/A</v>
      </c>
      <c r="E411" s="78" t="e">
        <f>VLOOKUP($A411,Final_manabou_kanji_select[],MATCH(E$1,Final_manabou_kanji_select[#Headers],0),0)</f>
        <v>#N/A</v>
      </c>
      <c r="F411" s="79" t="e">
        <f>VLOOKUP($A411,Final_manabou_kanji_select[],MATCH(F$1,Final_manabou_kanji_select[#Headers],0),0)</f>
        <v>#N/A</v>
      </c>
      <c r="G411" s="81" t="str">
        <f>IFERROR(VLOOKUP($A411,Final_manabou_kanji_select[],7,0)&amp;", "&amp;VLOOKUP($A411,Final_manabou_kanji_select[],8,0),"")</f>
        <v/>
      </c>
    </row>
    <row r="412" spans="1:7" ht="23.4" x14ac:dyDescent="0.3">
      <c r="A412" s="42">
        <v>411</v>
      </c>
      <c r="C412" s="76" t="e">
        <f>VLOOKUP($A412,Final_manabou_kanji_select[[Sr no.]:[Title]],3,0)</f>
        <v>#N/A</v>
      </c>
      <c r="D412" s="77" t="e">
        <f>VLOOKUP($A412,Final_manabou_kanji_select[],MATCH(D$1,Final_manabou_kanji_select[#Headers],0),0)</f>
        <v>#N/A</v>
      </c>
      <c r="E412" s="78" t="e">
        <f>VLOOKUP($A412,Final_manabou_kanji_select[],MATCH(E$1,Final_manabou_kanji_select[#Headers],0),0)</f>
        <v>#N/A</v>
      </c>
      <c r="F412" s="79" t="e">
        <f>VLOOKUP($A412,Final_manabou_kanji_select[],MATCH(F$1,Final_manabou_kanji_select[#Headers],0),0)</f>
        <v>#N/A</v>
      </c>
      <c r="G412" s="81" t="str">
        <f>IFERROR(VLOOKUP($A412,Final_manabou_kanji_select[],7,0)&amp;", "&amp;VLOOKUP($A412,Final_manabou_kanji_select[],8,0),"")</f>
        <v/>
      </c>
    </row>
    <row r="413" spans="1:7" ht="23.4" x14ac:dyDescent="0.3">
      <c r="A413" s="42">
        <v>412</v>
      </c>
      <c r="C413" s="76" t="e">
        <f>VLOOKUP($A413,Final_manabou_kanji_select[[Sr no.]:[Title]],3,0)</f>
        <v>#N/A</v>
      </c>
      <c r="D413" s="77" t="e">
        <f>VLOOKUP($A413,Final_manabou_kanji_select[],MATCH(D$1,Final_manabou_kanji_select[#Headers],0),0)</f>
        <v>#N/A</v>
      </c>
      <c r="E413" s="78" t="e">
        <f>VLOOKUP($A413,Final_manabou_kanji_select[],MATCH(E$1,Final_manabou_kanji_select[#Headers],0),0)</f>
        <v>#N/A</v>
      </c>
      <c r="F413" s="79" t="e">
        <f>VLOOKUP($A413,Final_manabou_kanji_select[],MATCH(F$1,Final_manabou_kanji_select[#Headers],0),0)</f>
        <v>#N/A</v>
      </c>
      <c r="G413" s="81" t="str">
        <f>IFERROR(VLOOKUP($A413,Final_manabou_kanji_select[],7,0)&amp;", "&amp;VLOOKUP($A413,Final_manabou_kanji_select[],8,0),"")</f>
        <v/>
      </c>
    </row>
    <row r="414" spans="1:7" ht="23.4" x14ac:dyDescent="0.3">
      <c r="A414" s="42">
        <v>413</v>
      </c>
      <c r="C414" s="76" t="e">
        <f>VLOOKUP($A414,Final_manabou_kanji_select[[Sr no.]:[Title]],3,0)</f>
        <v>#N/A</v>
      </c>
      <c r="D414" s="77" t="e">
        <f>VLOOKUP($A414,Final_manabou_kanji_select[],MATCH(D$1,Final_manabou_kanji_select[#Headers],0),0)</f>
        <v>#N/A</v>
      </c>
      <c r="E414" s="78" t="e">
        <f>VLOOKUP($A414,Final_manabou_kanji_select[],MATCH(E$1,Final_manabou_kanji_select[#Headers],0),0)</f>
        <v>#N/A</v>
      </c>
      <c r="F414" s="79" t="e">
        <f>VLOOKUP($A414,Final_manabou_kanji_select[],MATCH(F$1,Final_manabou_kanji_select[#Headers],0),0)</f>
        <v>#N/A</v>
      </c>
      <c r="G414" s="81" t="str">
        <f>IFERROR(VLOOKUP($A414,Final_manabou_kanji_select[],7,0)&amp;", "&amp;VLOOKUP($A414,Final_manabou_kanji_select[],8,0),"")</f>
        <v/>
      </c>
    </row>
    <row r="415" spans="1:7" ht="23.4" x14ac:dyDescent="0.3">
      <c r="A415" s="42">
        <v>414</v>
      </c>
      <c r="C415" s="76" t="e">
        <f>VLOOKUP($A415,Final_manabou_kanji_select[[Sr no.]:[Title]],3,0)</f>
        <v>#N/A</v>
      </c>
      <c r="D415" s="77" t="e">
        <f>VLOOKUP($A415,Final_manabou_kanji_select[],MATCH(D$1,Final_manabou_kanji_select[#Headers],0),0)</f>
        <v>#N/A</v>
      </c>
      <c r="E415" s="78" t="e">
        <f>VLOOKUP($A415,Final_manabou_kanji_select[],MATCH(E$1,Final_manabou_kanji_select[#Headers],0),0)</f>
        <v>#N/A</v>
      </c>
      <c r="F415" s="79" t="e">
        <f>VLOOKUP($A415,Final_manabou_kanji_select[],MATCH(F$1,Final_manabou_kanji_select[#Headers],0),0)</f>
        <v>#N/A</v>
      </c>
      <c r="G415" s="81" t="str">
        <f>IFERROR(VLOOKUP($A415,Final_manabou_kanji_select[],7,0)&amp;", "&amp;VLOOKUP($A415,Final_manabou_kanji_select[],8,0),"")</f>
        <v/>
      </c>
    </row>
    <row r="416" spans="1:7" ht="23.4" x14ac:dyDescent="0.3">
      <c r="A416" s="42">
        <v>415</v>
      </c>
      <c r="C416" s="76" t="e">
        <f>VLOOKUP($A416,Final_manabou_kanji_select[[Sr no.]:[Title]],3,0)</f>
        <v>#N/A</v>
      </c>
      <c r="D416" s="77" t="e">
        <f>VLOOKUP($A416,Final_manabou_kanji_select[],MATCH(D$1,Final_manabou_kanji_select[#Headers],0),0)</f>
        <v>#N/A</v>
      </c>
      <c r="E416" s="78" t="e">
        <f>VLOOKUP($A416,Final_manabou_kanji_select[],MATCH(E$1,Final_manabou_kanji_select[#Headers],0),0)</f>
        <v>#N/A</v>
      </c>
      <c r="F416" s="79" t="e">
        <f>VLOOKUP($A416,Final_manabou_kanji_select[],MATCH(F$1,Final_manabou_kanji_select[#Headers],0),0)</f>
        <v>#N/A</v>
      </c>
      <c r="G416" s="81" t="str">
        <f>IFERROR(VLOOKUP($A416,Final_manabou_kanji_select[],7,0)&amp;", "&amp;VLOOKUP($A416,Final_manabou_kanji_select[],8,0),"")</f>
        <v/>
      </c>
    </row>
    <row r="417" spans="1:7" ht="23.4" x14ac:dyDescent="0.3">
      <c r="A417" s="42">
        <v>416</v>
      </c>
      <c r="C417" s="76" t="e">
        <f>VLOOKUP($A417,Final_manabou_kanji_select[[Sr no.]:[Title]],3,0)</f>
        <v>#N/A</v>
      </c>
      <c r="D417" s="77" t="e">
        <f>VLOOKUP($A417,Final_manabou_kanji_select[],MATCH(D$1,Final_manabou_kanji_select[#Headers],0),0)</f>
        <v>#N/A</v>
      </c>
      <c r="E417" s="78" t="e">
        <f>VLOOKUP($A417,Final_manabou_kanji_select[],MATCH(E$1,Final_manabou_kanji_select[#Headers],0),0)</f>
        <v>#N/A</v>
      </c>
      <c r="F417" s="79" t="e">
        <f>VLOOKUP($A417,Final_manabou_kanji_select[],MATCH(F$1,Final_manabou_kanji_select[#Headers],0),0)</f>
        <v>#N/A</v>
      </c>
      <c r="G417" s="81" t="str">
        <f>IFERROR(VLOOKUP($A417,Final_manabou_kanji_select[],7,0)&amp;", "&amp;VLOOKUP($A417,Final_manabou_kanji_select[],8,0),"")</f>
        <v/>
      </c>
    </row>
    <row r="418" spans="1:7" ht="23.4" x14ac:dyDescent="0.3">
      <c r="A418" s="42">
        <v>417</v>
      </c>
      <c r="C418" s="76" t="e">
        <f>VLOOKUP($A418,Final_manabou_kanji_select[[Sr no.]:[Title]],3,0)</f>
        <v>#N/A</v>
      </c>
      <c r="D418" s="77" t="e">
        <f>VLOOKUP($A418,Final_manabou_kanji_select[],MATCH(D$1,Final_manabou_kanji_select[#Headers],0),0)</f>
        <v>#N/A</v>
      </c>
      <c r="E418" s="78" t="e">
        <f>VLOOKUP($A418,Final_manabou_kanji_select[],MATCH(E$1,Final_manabou_kanji_select[#Headers],0),0)</f>
        <v>#N/A</v>
      </c>
      <c r="F418" s="79" t="e">
        <f>VLOOKUP($A418,Final_manabou_kanji_select[],MATCH(F$1,Final_manabou_kanji_select[#Headers],0),0)</f>
        <v>#N/A</v>
      </c>
      <c r="G418" s="81" t="str">
        <f>IFERROR(VLOOKUP($A418,Final_manabou_kanji_select[],7,0)&amp;", "&amp;VLOOKUP($A418,Final_manabou_kanji_select[],8,0),"")</f>
        <v/>
      </c>
    </row>
    <row r="419" spans="1:7" ht="23.4" x14ac:dyDescent="0.3">
      <c r="A419" s="42">
        <v>418</v>
      </c>
      <c r="C419" s="76" t="e">
        <f>VLOOKUP($A419,Final_manabou_kanji_select[[Sr no.]:[Title]],3,0)</f>
        <v>#N/A</v>
      </c>
      <c r="D419" s="77" t="e">
        <f>VLOOKUP($A419,Final_manabou_kanji_select[],MATCH(D$1,Final_manabou_kanji_select[#Headers],0),0)</f>
        <v>#N/A</v>
      </c>
      <c r="E419" s="78" t="e">
        <f>VLOOKUP($A419,Final_manabou_kanji_select[],MATCH(E$1,Final_manabou_kanji_select[#Headers],0),0)</f>
        <v>#N/A</v>
      </c>
      <c r="F419" s="79" t="e">
        <f>VLOOKUP($A419,Final_manabou_kanji_select[],MATCH(F$1,Final_manabou_kanji_select[#Headers],0),0)</f>
        <v>#N/A</v>
      </c>
      <c r="G419" s="81" t="str">
        <f>IFERROR(VLOOKUP($A419,Final_manabou_kanji_select[],7,0)&amp;", "&amp;VLOOKUP($A419,Final_manabou_kanji_select[],8,0),"")</f>
        <v/>
      </c>
    </row>
    <row r="420" spans="1:7" ht="23.4" x14ac:dyDescent="0.3">
      <c r="A420" s="42">
        <v>419</v>
      </c>
      <c r="C420" s="76" t="e">
        <f>VLOOKUP($A420,Final_manabou_kanji_select[[Sr no.]:[Title]],3,0)</f>
        <v>#N/A</v>
      </c>
      <c r="D420" s="77" t="e">
        <f>VLOOKUP($A420,Final_manabou_kanji_select[],MATCH(D$1,Final_manabou_kanji_select[#Headers],0),0)</f>
        <v>#N/A</v>
      </c>
      <c r="E420" s="78" t="e">
        <f>VLOOKUP($A420,Final_manabou_kanji_select[],MATCH(E$1,Final_manabou_kanji_select[#Headers],0),0)</f>
        <v>#N/A</v>
      </c>
      <c r="F420" s="79" t="e">
        <f>VLOOKUP($A420,Final_manabou_kanji_select[],MATCH(F$1,Final_manabou_kanji_select[#Headers],0),0)</f>
        <v>#N/A</v>
      </c>
      <c r="G420" s="81" t="str">
        <f>IFERROR(VLOOKUP($A420,Final_manabou_kanji_select[],7,0)&amp;", "&amp;VLOOKUP($A420,Final_manabou_kanji_select[],8,0),"")</f>
        <v/>
      </c>
    </row>
    <row r="421" spans="1:7" ht="23.4" x14ac:dyDescent="0.3">
      <c r="A421" s="42">
        <v>420</v>
      </c>
      <c r="C421" s="76" t="e">
        <f>VLOOKUP($A421,Final_manabou_kanji_select[[Sr no.]:[Title]],3,0)</f>
        <v>#N/A</v>
      </c>
      <c r="D421" s="77" t="e">
        <f>VLOOKUP($A421,Final_manabou_kanji_select[],MATCH(D$1,Final_manabou_kanji_select[#Headers],0),0)</f>
        <v>#N/A</v>
      </c>
      <c r="E421" s="78" t="e">
        <f>VLOOKUP($A421,Final_manabou_kanji_select[],MATCH(E$1,Final_manabou_kanji_select[#Headers],0),0)</f>
        <v>#N/A</v>
      </c>
      <c r="F421" s="79" t="e">
        <f>VLOOKUP($A421,Final_manabou_kanji_select[],MATCH(F$1,Final_manabou_kanji_select[#Headers],0),0)</f>
        <v>#N/A</v>
      </c>
      <c r="G421" s="81" t="str">
        <f>IFERROR(VLOOKUP($A421,Final_manabou_kanji_select[],7,0)&amp;", "&amp;VLOOKUP($A421,Final_manabou_kanji_select[],8,0),"")</f>
        <v/>
      </c>
    </row>
    <row r="422" spans="1:7" ht="23.4" x14ac:dyDescent="0.3">
      <c r="A422" s="42">
        <v>421</v>
      </c>
      <c r="C422" s="76" t="e">
        <f>VLOOKUP($A422,Final_manabou_kanji_select[[Sr no.]:[Title]],3,0)</f>
        <v>#N/A</v>
      </c>
      <c r="D422" s="77" t="e">
        <f>VLOOKUP($A422,Final_manabou_kanji_select[],MATCH(D$1,Final_manabou_kanji_select[#Headers],0),0)</f>
        <v>#N/A</v>
      </c>
      <c r="E422" s="78" t="e">
        <f>VLOOKUP($A422,Final_manabou_kanji_select[],MATCH(E$1,Final_manabou_kanji_select[#Headers],0),0)</f>
        <v>#N/A</v>
      </c>
      <c r="F422" s="79" t="e">
        <f>VLOOKUP($A422,Final_manabou_kanji_select[],MATCH(F$1,Final_manabou_kanji_select[#Headers],0),0)</f>
        <v>#N/A</v>
      </c>
      <c r="G422" s="81" t="str">
        <f>IFERROR(VLOOKUP($A422,Final_manabou_kanji_select[],7,0)&amp;", "&amp;VLOOKUP($A422,Final_manabou_kanji_select[],8,0),"")</f>
        <v/>
      </c>
    </row>
    <row r="423" spans="1:7" ht="23.4" x14ac:dyDescent="0.3">
      <c r="A423" s="42">
        <v>422</v>
      </c>
      <c r="C423" s="76" t="e">
        <f>VLOOKUP($A423,Final_manabou_kanji_select[[Sr no.]:[Title]],3,0)</f>
        <v>#N/A</v>
      </c>
      <c r="D423" s="77" t="e">
        <f>VLOOKUP($A423,Final_manabou_kanji_select[],MATCH(D$1,Final_manabou_kanji_select[#Headers],0),0)</f>
        <v>#N/A</v>
      </c>
      <c r="E423" s="78" t="e">
        <f>VLOOKUP($A423,Final_manabou_kanji_select[],MATCH(E$1,Final_manabou_kanji_select[#Headers],0),0)</f>
        <v>#N/A</v>
      </c>
      <c r="F423" s="79" t="e">
        <f>VLOOKUP($A423,Final_manabou_kanji_select[],MATCH(F$1,Final_manabou_kanji_select[#Headers],0),0)</f>
        <v>#N/A</v>
      </c>
      <c r="G423" s="81" t="str">
        <f>IFERROR(VLOOKUP($A423,Final_manabou_kanji_select[],7,0)&amp;", "&amp;VLOOKUP($A423,Final_manabou_kanji_select[],8,0),"")</f>
        <v/>
      </c>
    </row>
    <row r="424" spans="1:7" ht="23.4" x14ac:dyDescent="0.3">
      <c r="A424" s="42">
        <v>423</v>
      </c>
      <c r="C424" s="76" t="e">
        <f>VLOOKUP($A424,Final_manabou_kanji_select[[Sr no.]:[Title]],3,0)</f>
        <v>#N/A</v>
      </c>
      <c r="D424" s="77" t="e">
        <f>VLOOKUP($A424,Final_manabou_kanji_select[],MATCH(D$1,Final_manabou_kanji_select[#Headers],0),0)</f>
        <v>#N/A</v>
      </c>
      <c r="E424" s="78" t="e">
        <f>VLOOKUP($A424,Final_manabou_kanji_select[],MATCH(E$1,Final_manabou_kanji_select[#Headers],0),0)</f>
        <v>#N/A</v>
      </c>
      <c r="F424" s="79" t="e">
        <f>VLOOKUP($A424,Final_manabou_kanji_select[],MATCH(F$1,Final_manabou_kanji_select[#Headers],0),0)</f>
        <v>#N/A</v>
      </c>
      <c r="G424" s="81" t="str">
        <f>IFERROR(VLOOKUP($A424,Final_manabou_kanji_select[],7,0)&amp;", "&amp;VLOOKUP($A424,Final_manabou_kanji_select[],8,0),"")</f>
        <v/>
      </c>
    </row>
    <row r="425" spans="1:7" ht="23.4" x14ac:dyDescent="0.3">
      <c r="A425" s="42">
        <v>424</v>
      </c>
      <c r="C425" s="76" t="e">
        <f>VLOOKUP($A425,Final_manabou_kanji_select[[Sr no.]:[Title]],3,0)</f>
        <v>#N/A</v>
      </c>
      <c r="D425" s="77" t="e">
        <f>VLOOKUP($A425,Final_manabou_kanji_select[],MATCH(D$1,Final_manabou_kanji_select[#Headers],0),0)</f>
        <v>#N/A</v>
      </c>
      <c r="E425" s="78" t="e">
        <f>VLOOKUP($A425,Final_manabou_kanji_select[],MATCH(E$1,Final_manabou_kanji_select[#Headers],0),0)</f>
        <v>#N/A</v>
      </c>
      <c r="F425" s="79" t="e">
        <f>VLOOKUP($A425,Final_manabou_kanji_select[],MATCH(F$1,Final_manabou_kanji_select[#Headers],0),0)</f>
        <v>#N/A</v>
      </c>
      <c r="G425" s="81" t="str">
        <f>IFERROR(VLOOKUP($A425,Final_manabou_kanji_select[],7,0)&amp;", "&amp;VLOOKUP($A425,Final_manabou_kanji_select[],8,0),"")</f>
        <v/>
      </c>
    </row>
    <row r="426" spans="1:7" ht="23.4" x14ac:dyDescent="0.3">
      <c r="A426" s="42">
        <v>425</v>
      </c>
      <c r="C426" s="76" t="e">
        <f>VLOOKUP($A426,Final_manabou_kanji_select[[Sr no.]:[Title]],3,0)</f>
        <v>#N/A</v>
      </c>
      <c r="D426" s="77" t="e">
        <f>VLOOKUP($A426,Final_manabou_kanji_select[],MATCH(D$1,Final_manabou_kanji_select[#Headers],0),0)</f>
        <v>#N/A</v>
      </c>
      <c r="E426" s="78" t="e">
        <f>VLOOKUP($A426,Final_manabou_kanji_select[],MATCH(E$1,Final_manabou_kanji_select[#Headers],0),0)</f>
        <v>#N/A</v>
      </c>
      <c r="F426" s="79" t="e">
        <f>VLOOKUP($A426,Final_manabou_kanji_select[],MATCH(F$1,Final_manabou_kanji_select[#Headers],0),0)</f>
        <v>#N/A</v>
      </c>
      <c r="G426" s="81" t="str">
        <f>IFERROR(VLOOKUP($A426,Final_manabou_kanji_select[],7,0)&amp;", "&amp;VLOOKUP($A426,Final_manabou_kanji_select[],8,0),"")</f>
        <v/>
      </c>
    </row>
    <row r="427" spans="1:7" ht="23.4" x14ac:dyDescent="0.3">
      <c r="A427" s="42">
        <v>426</v>
      </c>
      <c r="C427" s="76" t="e">
        <f>VLOOKUP($A427,Final_manabou_kanji_select[[Sr no.]:[Title]],3,0)</f>
        <v>#N/A</v>
      </c>
      <c r="D427" s="77" t="e">
        <f>VLOOKUP($A427,Final_manabou_kanji_select[],MATCH(D$1,Final_manabou_kanji_select[#Headers],0),0)</f>
        <v>#N/A</v>
      </c>
      <c r="E427" s="78" t="e">
        <f>VLOOKUP($A427,Final_manabou_kanji_select[],MATCH(E$1,Final_manabou_kanji_select[#Headers],0),0)</f>
        <v>#N/A</v>
      </c>
      <c r="F427" s="79" t="e">
        <f>VLOOKUP($A427,Final_manabou_kanji_select[],MATCH(F$1,Final_manabou_kanji_select[#Headers],0),0)</f>
        <v>#N/A</v>
      </c>
      <c r="G427" s="81" t="str">
        <f>IFERROR(VLOOKUP($A427,Final_manabou_kanji_select[],7,0)&amp;", "&amp;VLOOKUP($A427,Final_manabou_kanji_select[],8,0),"")</f>
        <v/>
      </c>
    </row>
    <row r="428" spans="1:7" ht="23.4" x14ac:dyDescent="0.3">
      <c r="A428" s="42">
        <v>427</v>
      </c>
      <c r="C428" s="76" t="e">
        <f>VLOOKUP($A428,Final_manabou_kanji_select[[Sr no.]:[Title]],3,0)</f>
        <v>#N/A</v>
      </c>
      <c r="D428" s="77" t="e">
        <f>VLOOKUP($A428,Final_manabou_kanji_select[],MATCH(D$1,Final_manabou_kanji_select[#Headers],0),0)</f>
        <v>#N/A</v>
      </c>
      <c r="E428" s="78" t="e">
        <f>VLOOKUP($A428,Final_manabou_kanji_select[],MATCH(E$1,Final_manabou_kanji_select[#Headers],0),0)</f>
        <v>#N/A</v>
      </c>
      <c r="F428" s="79" t="e">
        <f>VLOOKUP($A428,Final_manabou_kanji_select[],MATCH(F$1,Final_manabou_kanji_select[#Headers],0),0)</f>
        <v>#N/A</v>
      </c>
      <c r="G428" s="81" t="str">
        <f>IFERROR(VLOOKUP($A428,Final_manabou_kanji_select[],7,0)&amp;", "&amp;VLOOKUP($A428,Final_manabou_kanji_select[],8,0),"")</f>
        <v/>
      </c>
    </row>
    <row r="429" spans="1:7" ht="23.4" x14ac:dyDescent="0.3">
      <c r="A429" s="42">
        <v>428</v>
      </c>
      <c r="C429" s="76" t="e">
        <f>VLOOKUP($A429,Final_manabou_kanji_select[[Sr no.]:[Title]],3,0)</f>
        <v>#N/A</v>
      </c>
      <c r="D429" s="77" t="e">
        <f>VLOOKUP($A429,Final_manabou_kanji_select[],MATCH(D$1,Final_manabou_kanji_select[#Headers],0),0)</f>
        <v>#N/A</v>
      </c>
      <c r="E429" s="78" t="e">
        <f>VLOOKUP($A429,Final_manabou_kanji_select[],MATCH(E$1,Final_manabou_kanji_select[#Headers],0),0)</f>
        <v>#N/A</v>
      </c>
      <c r="F429" s="79" t="e">
        <f>VLOOKUP($A429,Final_manabou_kanji_select[],MATCH(F$1,Final_manabou_kanji_select[#Headers],0),0)</f>
        <v>#N/A</v>
      </c>
      <c r="G429" s="81" t="str">
        <f>IFERROR(VLOOKUP($A429,Final_manabou_kanji_select[],7,0)&amp;", "&amp;VLOOKUP($A429,Final_manabou_kanji_select[],8,0),"")</f>
        <v/>
      </c>
    </row>
    <row r="430" spans="1:7" ht="23.4" x14ac:dyDescent="0.3">
      <c r="A430" s="42">
        <v>429</v>
      </c>
      <c r="C430" s="76" t="e">
        <f>VLOOKUP($A430,Final_manabou_kanji_select[[Sr no.]:[Title]],3,0)</f>
        <v>#N/A</v>
      </c>
      <c r="D430" s="77" t="e">
        <f>VLOOKUP($A430,Final_manabou_kanji_select[],MATCH(D$1,Final_manabou_kanji_select[#Headers],0),0)</f>
        <v>#N/A</v>
      </c>
      <c r="E430" s="78" t="e">
        <f>VLOOKUP($A430,Final_manabou_kanji_select[],MATCH(E$1,Final_manabou_kanji_select[#Headers],0),0)</f>
        <v>#N/A</v>
      </c>
      <c r="F430" s="79" t="e">
        <f>VLOOKUP($A430,Final_manabou_kanji_select[],MATCH(F$1,Final_manabou_kanji_select[#Headers],0),0)</f>
        <v>#N/A</v>
      </c>
      <c r="G430" s="81" t="str">
        <f>IFERROR(VLOOKUP($A430,Final_manabou_kanji_select[],7,0)&amp;", "&amp;VLOOKUP($A430,Final_manabou_kanji_select[],8,0),"")</f>
        <v/>
      </c>
    </row>
    <row r="431" spans="1:7" ht="23.4" x14ac:dyDescent="0.3">
      <c r="A431" s="42">
        <v>430</v>
      </c>
      <c r="C431" s="76" t="e">
        <f>VLOOKUP($A431,Final_manabou_kanji_select[[Sr no.]:[Title]],3,0)</f>
        <v>#N/A</v>
      </c>
      <c r="D431" s="77" t="e">
        <f>VLOOKUP($A431,Final_manabou_kanji_select[],MATCH(D$1,Final_manabou_kanji_select[#Headers],0),0)</f>
        <v>#N/A</v>
      </c>
      <c r="E431" s="78" t="e">
        <f>VLOOKUP($A431,Final_manabou_kanji_select[],MATCH(E$1,Final_manabou_kanji_select[#Headers],0),0)</f>
        <v>#N/A</v>
      </c>
      <c r="F431" s="79" t="e">
        <f>VLOOKUP($A431,Final_manabou_kanji_select[],MATCH(F$1,Final_manabou_kanji_select[#Headers],0),0)</f>
        <v>#N/A</v>
      </c>
      <c r="G431" s="81" t="str">
        <f>IFERROR(VLOOKUP($A431,Final_manabou_kanji_select[],7,0)&amp;", "&amp;VLOOKUP($A431,Final_manabou_kanji_select[],8,0),"")</f>
        <v/>
      </c>
    </row>
    <row r="432" spans="1:7" ht="23.4" x14ac:dyDescent="0.3">
      <c r="A432" s="42">
        <v>431</v>
      </c>
      <c r="C432" s="76" t="e">
        <f>VLOOKUP($A432,Final_manabou_kanji_select[[Sr no.]:[Title]],3,0)</f>
        <v>#N/A</v>
      </c>
      <c r="D432" s="77" t="e">
        <f>VLOOKUP($A432,Final_manabou_kanji_select[],MATCH(D$1,Final_manabou_kanji_select[#Headers],0),0)</f>
        <v>#N/A</v>
      </c>
      <c r="E432" s="78" t="e">
        <f>VLOOKUP($A432,Final_manabou_kanji_select[],MATCH(E$1,Final_manabou_kanji_select[#Headers],0),0)</f>
        <v>#N/A</v>
      </c>
      <c r="F432" s="79" t="e">
        <f>VLOOKUP($A432,Final_manabou_kanji_select[],MATCH(F$1,Final_manabou_kanji_select[#Headers],0),0)</f>
        <v>#N/A</v>
      </c>
      <c r="G432" s="81" t="str">
        <f>IFERROR(VLOOKUP($A432,Final_manabou_kanji_select[],7,0)&amp;", "&amp;VLOOKUP($A432,Final_manabou_kanji_select[],8,0),"")</f>
        <v/>
      </c>
    </row>
    <row r="433" spans="1:7" ht="23.4" x14ac:dyDescent="0.3">
      <c r="A433" s="42">
        <v>432</v>
      </c>
      <c r="C433" s="76" t="e">
        <f>VLOOKUP($A433,Final_manabou_kanji_select[[Sr no.]:[Title]],3,0)</f>
        <v>#N/A</v>
      </c>
      <c r="D433" s="77" t="e">
        <f>VLOOKUP($A433,Final_manabou_kanji_select[],MATCH(D$1,Final_manabou_kanji_select[#Headers],0),0)</f>
        <v>#N/A</v>
      </c>
      <c r="E433" s="78" t="e">
        <f>VLOOKUP($A433,Final_manabou_kanji_select[],MATCH(E$1,Final_manabou_kanji_select[#Headers],0),0)</f>
        <v>#N/A</v>
      </c>
      <c r="F433" s="79" t="e">
        <f>VLOOKUP($A433,Final_manabou_kanji_select[],MATCH(F$1,Final_manabou_kanji_select[#Headers],0),0)</f>
        <v>#N/A</v>
      </c>
      <c r="G433" s="81" t="str">
        <f>IFERROR(VLOOKUP($A433,Final_manabou_kanji_select[],7,0)&amp;", "&amp;VLOOKUP($A433,Final_manabou_kanji_select[],8,0),"")</f>
        <v/>
      </c>
    </row>
    <row r="434" spans="1:7" ht="23.4" x14ac:dyDescent="0.3">
      <c r="A434" s="42">
        <v>433</v>
      </c>
      <c r="C434" s="76" t="e">
        <f>VLOOKUP($A434,Final_manabou_kanji_select[[Sr no.]:[Title]],3,0)</f>
        <v>#N/A</v>
      </c>
      <c r="D434" s="77" t="e">
        <f>VLOOKUP($A434,Final_manabou_kanji_select[],MATCH(D$1,Final_manabou_kanji_select[#Headers],0),0)</f>
        <v>#N/A</v>
      </c>
      <c r="E434" s="78" t="e">
        <f>VLOOKUP($A434,Final_manabou_kanji_select[],MATCH(E$1,Final_manabou_kanji_select[#Headers],0),0)</f>
        <v>#N/A</v>
      </c>
      <c r="F434" s="79" t="e">
        <f>VLOOKUP($A434,Final_manabou_kanji_select[],MATCH(F$1,Final_manabou_kanji_select[#Headers],0),0)</f>
        <v>#N/A</v>
      </c>
      <c r="G434" s="81" t="str">
        <f>IFERROR(VLOOKUP($A434,Final_manabou_kanji_select[],7,0)&amp;", "&amp;VLOOKUP($A434,Final_manabou_kanji_select[],8,0),"")</f>
        <v/>
      </c>
    </row>
    <row r="435" spans="1:7" ht="23.4" x14ac:dyDescent="0.3">
      <c r="A435" s="42">
        <v>434</v>
      </c>
      <c r="C435" s="76" t="e">
        <f>VLOOKUP($A435,Final_manabou_kanji_select[[Sr no.]:[Title]],3,0)</f>
        <v>#N/A</v>
      </c>
      <c r="D435" s="77" t="e">
        <f>VLOOKUP($A435,Final_manabou_kanji_select[],MATCH(D$1,Final_manabou_kanji_select[#Headers],0),0)</f>
        <v>#N/A</v>
      </c>
      <c r="E435" s="78" t="e">
        <f>VLOOKUP($A435,Final_manabou_kanji_select[],MATCH(E$1,Final_manabou_kanji_select[#Headers],0),0)</f>
        <v>#N/A</v>
      </c>
      <c r="F435" s="79" t="e">
        <f>VLOOKUP($A435,Final_manabou_kanji_select[],MATCH(F$1,Final_manabou_kanji_select[#Headers],0),0)</f>
        <v>#N/A</v>
      </c>
      <c r="G435" s="81" t="str">
        <f>IFERROR(VLOOKUP($A435,Final_manabou_kanji_select[],7,0)&amp;", "&amp;VLOOKUP($A435,Final_manabou_kanji_select[],8,0),"")</f>
        <v/>
      </c>
    </row>
    <row r="436" spans="1:7" ht="23.4" x14ac:dyDescent="0.3">
      <c r="A436" s="42">
        <v>435</v>
      </c>
      <c r="C436" s="76" t="e">
        <f>VLOOKUP($A436,Final_manabou_kanji_select[[Sr no.]:[Title]],3,0)</f>
        <v>#N/A</v>
      </c>
      <c r="D436" s="77" t="e">
        <f>VLOOKUP($A436,Final_manabou_kanji_select[],MATCH(D$1,Final_manabou_kanji_select[#Headers],0),0)</f>
        <v>#N/A</v>
      </c>
      <c r="E436" s="78" t="e">
        <f>VLOOKUP($A436,Final_manabou_kanji_select[],MATCH(E$1,Final_manabou_kanji_select[#Headers],0),0)</f>
        <v>#N/A</v>
      </c>
      <c r="F436" s="79" t="e">
        <f>VLOOKUP($A436,Final_manabou_kanji_select[],MATCH(F$1,Final_manabou_kanji_select[#Headers],0),0)</f>
        <v>#N/A</v>
      </c>
      <c r="G436" s="81" t="str">
        <f>IFERROR(VLOOKUP($A436,Final_manabou_kanji_select[],7,0)&amp;", "&amp;VLOOKUP($A436,Final_manabou_kanji_select[],8,0),"")</f>
        <v/>
      </c>
    </row>
    <row r="437" spans="1:7" ht="23.4" x14ac:dyDescent="0.3">
      <c r="A437" s="42">
        <v>436</v>
      </c>
      <c r="C437" s="76" t="e">
        <f>VLOOKUP($A437,Final_manabou_kanji_select[[Sr no.]:[Title]],3,0)</f>
        <v>#N/A</v>
      </c>
      <c r="D437" s="77" t="e">
        <f>VLOOKUP($A437,Final_manabou_kanji_select[],MATCH(D$1,Final_manabou_kanji_select[#Headers],0),0)</f>
        <v>#N/A</v>
      </c>
      <c r="E437" s="78" t="e">
        <f>VLOOKUP($A437,Final_manabou_kanji_select[],MATCH(E$1,Final_manabou_kanji_select[#Headers],0),0)</f>
        <v>#N/A</v>
      </c>
      <c r="F437" s="79" t="e">
        <f>VLOOKUP($A437,Final_manabou_kanji_select[],MATCH(F$1,Final_manabou_kanji_select[#Headers],0),0)</f>
        <v>#N/A</v>
      </c>
      <c r="G437" s="81" t="str">
        <f>IFERROR(VLOOKUP($A437,Final_manabou_kanji_select[],7,0)&amp;", "&amp;VLOOKUP($A437,Final_manabou_kanji_select[],8,0),"")</f>
        <v/>
      </c>
    </row>
    <row r="438" spans="1:7" ht="23.4" x14ac:dyDescent="0.3">
      <c r="A438" s="42">
        <v>437</v>
      </c>
      <c r="C438" s="76" t="e">
        <f>VLOOKUP($A438,Final_manabou_kanji_select[[Sr no.]:[Title]],3,0)</f>
        <v>#N/A</v>
      </c>
      <c r="D438" s="77" t="e">
        <f>VLOOKUP($A438,Final_manabou_kanji_select[],MATCH(D$1,Final_manabou_kanji_select[#Headers],0),0)</f>
        <v>#N/A</v>
      </c>
      <c r="E438" s="78" t="e">
        <f>VLOOKUP($A438,Final_manabou_kanji_select[],MATCH(E$1,Final_manabou_kanji_select[#Headers],0),0)</f>
        <v>#N/A</v>
      </c>
      <c r="F438" s="79" t="e">
        <f>VLOOKUP($A438,Final_manabou_kanji_select[],MATCH(F$1,Final_manabou_kanji_select[#Headers],0),0)</f>
        <v>#N/A</v>
      </c>
      <c r="G438" s="81" t="str">
        <f>IFERROR(VLOOKUP($A438,Final_manabou_kanji_select[],7,0)&amp;", "&amp;VLOOKUP($A438,Final_manabou_kanji_select[],8,0),"")</f>
        <v/>
      </c>
    </row>
    <row r="439" spans="1:7" ht="23.4" x14ac:dyDescent="0.3">
      <c r="A439" s="42">
        <v>438</v>
      </c>
      <c r="C439" s="76" t="e">
        <f>VLOOKUP($A439,Final_manabou_kanji_select[[Sr no.]:[Title]],3,0)</f>
        <v>#N/A</v>
      </c>
      <c r="D439" s="77" t="e">
        <f>VLOOKUP($A439,Final_manabou_kanji_select[],MATCH(D$1,Final_manabou_kanji_select[#Headers],0),0)</f>
        <v>#N/A</v>
      </c>
      <c r="E439" s="78" t="e">
        <f>VLOOKUP($A439,Final_manabou_kanji_select[],MATCH(E$1,Final_manabou_kanji_select[#Headers],0),0)</f>
        <v>#N/A</v>
      </c>
      <c r="F439" s="79" t="e">
        <f>VLOOKUP($A439,Final_manabou_kanji_select[],MATCH(F$1,Final_manabou_kanji_select[#Headers],0),0)</f>
        <v>#N/A</v>
      </c>
      <c r="G439" s="81" t="str">
        <f>IFERROR(VLOOKUP($A439,Final_manabou_kanji_select[],7,0)&amp;", "&amp;VLOOKUP($A439,Final_manabou_kanji_select[],8,0),"")</f>
        <v/>
      </c>
    </row>
    <row r="440" spans="1:7" ht="23.4" x14ac:dyDescent="0.3">
      <c r="A440" s="42">
        <v>439</v>
      </c>
      <c r="C440" s="76" t="e">
        <f>VLOOKUP($A440,Final_manabou_kanji_select[[Sr no.]:[Title]],3,0)</f>
        <v>#N/A</v>
      </c>
      <c r="D440" s="77" t="e">
        <f>VLOOKUP($A440,Final_manabou_kanji_select[],MATCH(D$1,Final_manabou_kanji_select[#Headers],0),0)</f>
        <v>#N/A</v>
      </c>
      <c r="E440" s="78" t="e">
        <f>VLOOKUP($A440,Final_manabou_kanji_select[],MATCH(E$1,Final_manabou_kanji_select[#Headers],0),0)</f>
        <v>#N/A</v>
      </c>
      <c r="F440" s="79" t="e">
        <f>VLOOKUP($A440,Final_manabou_kanji_select[],MATCH(F$1,Final_manabou_kanji_select[#Headers],0),0)</f>
        <v>#N/A</v>
      </c>
      <c r="G440" s="81" t="str">
        <f>IFERROR(VLOOKUP($A440,Final_manabou_kanji_select[],7,0)&amp;", "&amp;VLOOKUP($A440,Final_manabou_kanji_select[],8,0),"")</f>
        <v/>
      </c>
    </row>
    <row r="441" spans="1:7" ht="23.4" x14ac:dyDescent="0.3">
      <c r="A441" s="42">
        <v>440</v>
      </c>
      <c r="C441" s="76" t="e">
        <f>VLOOKUP($A441,Final_manabou_kanji_select[[Sr no.]:[Title]],3,0)</f>
        <v>#N/A</v>
      </c>
      <c r="D441" s="77" t="e">
        <f>VLOOKUP($A441,Final_manabou_kanji_select[],MATCH(D$1,Final_manabou_kanji_select[#Headers],0),0)</f>
        <v>#N/A</v>
      </c>
      <c r="E441" s="78" t="e">
        <f>VLOOKUP($A441,Final_manabou_kanji_select[],MATCH(E$1,Final_manabou_kanji_select[#Headers],0),0)</f>
        <v>#N/A</v>
      </c>
      <c r="F441" s="79" t="e">
        <f>VLOOKUP($A441,Final_manabou_kanji_select[],MATCH(F$1,Final_manabou_kanji_select[#Headers],0),0)</f>
        <v>#N/A</v>
      </c>
      <c r="G441" s="81" t="str">
        <f>IFERROR(VLOOKUP($A441,Final_manabou_kanji_select[],7,0)&amp;", "&amp;VLOOKUP($A441,Final_manabou_kanji_select[],8,0),"")</f>
        <v/>
      </c>
    </row>
    <row r="442" spans="1:7" ht="23.4" x14ac:dyDescent="0.3">
      <c r="A442" s="42">
        <v>441</v>
      </c>
      <c r="C442" s="76" t="e">
        <f>VLOOKUP($A442,Final_manabou_kanji_select[[Sr no.]:[Title]],3,0)</f>
        <v>#N/A</v>
      </c>
      <c r="D442" s="77" t="e">
        <f>VLOOKUP($A442,Final_manabou_kanji_select[],MATCH(D$1,Final_manabou_kanji_select[#Headers],0),0)</f>
        <v>#N/A</v>
      </c>
      <c r="E442" s="78" t="e">
        <f>VLOOKUP($A442,Final_manabou_kanji_select[],MATCH(E$1,Final_manabou_kanji_select[#Headers],0),0)</f>
        <v>#N/A</v>
      </c>
      <c r="F442" s="79" t="e">
        <f>VLOOKUP($A442,Final_manabou_kanji_select[],MATCH(F$1,Final_manabou_kanji_select[#Headers],0),0)</f>
        <v>#N/A</v>
      </c>
      <c r="G442" s="81" t="str">
        <f>IFERROR(VLOOKUP($A442,Final_manabou_kanji_select[],7,0)&amp;", "&amp;VLOOKUP($A442,Final_manabou_kanji_select[],8,0),"")</f>
        <v/>
      </c>
    </row>
    <row r="443" spans="1:7" ht="23.4" x14ac:dyDescent="0.3">
      <c r="A443" s="42">
        <v>442</v>
      </c>
      <c r="C443" s="76" t="e">
        <f>VLOOKUP($A443,Final_manabou_kanji_select[[Sr no.]:[Title]],3,0)</f>
        <v>#N/A</v>
      </c>
      <c r="D443" s="77" t="e">
        <f>VLOOKUP($A443,Final_manabou_kanji_select[],MATCH(D$1,Final_manabou_kanji_select[#Headers],0),0)</f>
        <v>#N/A</v>
      </c>
      <c r="E443" s="78" t="e">
        <f>VLOOKUP($A443,Final_manabou_kanji_select[],MATCH(E$1,Final_manabou_kanji_select[#Headers],0),0)</f>
        <v>#N/A</v>
      </c>
      <c r="F443" s="79" t="e">
        <f>VLOOKUP($A443,Final_manabou_kanji_select[],MATCH(F$1,Final_manabou_kanji_select[#Headers],0),0)</f>
        <v>#N/A</v>
      </c>
      <c r="G443" s="81" t="str">
        <f>IFERROR(VLOOKUP($A443,Final_manabou_kanji_select[],7,0)&amp;", "&amp;VLOOKUP($A443,Final_manabou_kanji_select[],8,0),"")</f>
        <v/>
      </c>
    </row>
    <row r="444" spans="1:7" ht="23.4" x14ac:dyDescent="0.3">
      <c r="A444" s="42">
        <v>443</v>
      </c>
      <c r="C444" s="76" t="e">
        <f>VLOOKUP($A444,Final_manabou_kanji_select[[Sr no.]:[Title]],3,0)</f>
        <v>#N/A</v>
      </c>
      <c r="D444" s="77" t="e">
        <f>VLOOKUP($A444,Final_manabou_kanji_select[],MATCH(D$1,Final_manabou_kanji_select[#Headers],0),0)</f>
        <v>#N/A</v>
      </c>
      <c r="E444" s="78" t="e">
        <f>VLOOKUP($A444,Final_manabou_kanji_select[],MATCH(E$1,Final_manabou_kanji_select[#Headers],0),0)</f>
        <v>#N/A</v>
      </c>
      <c r="F444" s="79" t="e">
        <f>VLOOKUP($A444,Final_manabou_kanji_select[],MATCH(F$1,Final_manabou_kanji_select[#Headers],0),0)</f>
        <v>#N/A</v>
      </c>
      <c r="G444" s="81" t="str">
        <f>IFERROR(VLOOKUP($A444,Final_manabou_kanji_select[],7,0)&amp;", "&amp;VLOOKUP($A444,Final_manabou_kanji_select[],8,0),"")</f>
        <v/>
      </c>
    </row>
    <row r="445" spans="1:7" ht="23.4" x14ac:dyDescent="0.3">
      <c r="A445" s="42">
        <v>444</v>
      </c>
      <c r="C445" s="76" t="e">
        <f>VLOOKUP($A445,Final_manabou_kanji_select[[Sr no.]:[Title]],3,0)</f>
        <v>#N/A</v>
      </c>
      <c r="D445" s="77" t="e">
        <f>VLOOKUP($A445,Final_manabou_kanji_select[],MATCH(D$1,Final_manabou_kanji_select[#Headers],0),0)</f>
        <v>#N/A</v>
      </c>
      <c r="E445" s="78" t="e">
        <f>VLOOKUP($A445,Final_manabou_kanji_select[],MATCH(E$1,Final_manabou_kanji_select[#Headers],0),0)</f>
        <v>#N/A</v>
      </c>
      <c r="F445" s="79" t="e">
        <f>VLOOKUP($A445,Final_manabou_kanji_select[],MATCH(F$1,Final_manabou_kanji_select[#Headers],0),0)</f>
        <v>#N/A</v>
      </c>
      <c r="G445" s="81" t="str">
        <f>IFERROR(VLOOKUP($A445,Final_manabou_kanji_select[],7,0)&amp;", "&amp;VLOOKUP($A445,Final_manabou_kanji_select[],8,0),"")</f>
        <v/>
      </c>
    </row>
    <row r="446" spans="1:7" ht="23.4" x14ac:dyDescent="0.3">
      <c r="A446" s="42">
        <v>445</v>
      </c>
      <c r="C446" s="76" t="e">
        <f>VLOOKUP($A446,Final_manabou_kanji_select[[Sr no.]:[Title]],3,0)</f>
        <v>#N/A</v>
      </c>
      <c r="D446" s="77" t="e">
        <f>VLOOKUP($A446,Final_manabou_kanji_select[],MATCH(D$1,Final_manabou_kanji_select[#Headers],0),0)</f>
        <v>#N/A</v>
      </c>
      <c r="E446" s="78" t="e">
        <f>VLOOKUP($A446,Final_manabou_kanji_select[],MATCH(E$1,Final_manabou_kanji_select[#Headers],0),0)</f>
        <v>#N/A</v>
      </c>
      <c r="F446" s="79" t="e">
        <f>VLOOKUP($A446,Final_manabou_kanji_select[],MATCH(F$1,Final_manabou_kanji_select[#Headers],0),0)</f>
        <v>#N/A</v>
      </c>
      <c r="G446" s="81" t="str">
        <f>IFERROR(VLOOKUP($A446,Final_manabou_kanji_select[],7,0)&amp;", "&amp;VLOOKUP($A446,Final_manabou_kanji_select[],8,0),"")</f>
        <v/>
      </c>
    </row>
    <row r="447" spans="1:7" ht="23.4" x14ac:dyDescent="0.3">
      <c r="A447" s="42">
        <v>446</v>
      </c>
      <c r="C447" s="76" t="e">
        <f>VLOOKUP($A447,Final_manabou_kanji_select[[Sr no.]:[Title]],3,0)</f>
        <v>#N/A</v>
      </c>
      <c r="D447" s="77" t="e">
        <f>VLOOKUP($A447,Final_manabou_kanji_select[],MATCH(D$1,Final_manabou_kanji_select[#Headers],0),0)</f>
        <v>#N/A</v>
      </c>
      <c r="E447" s="78" t="e">
        <f>VLOOKUP($A447,Final_manabou_kanji_select[],MATCH(E$1,Final_manabou_kanji_select[#Headers],0),0)</f>
        <v>#N/A</v>
      </c>
      <c r="F447" s="79" t="e">
        <f>VLOOKUP($A447,Final_manabou_kanji_select[],MATCH(F$1,Final_manabou_kanji_select[#Headers],0),0)</f>
        <v>#N/A</v>
      </c>
      <c r="G447" s="81" t="str">
        <f>IFERROR(VLOOKUP($A447,Final_manabou_kanji_select[],7,0)&amp;", "&amp;VLOOKUP($A447,Final_manabou_kanji_select[],8,0),"")</f>
        <v/>
      </c>
    </row>
    <row r="448" spans="1:7" ht="23.4" x14ac:dyDescent="0.3">
      <c r="A448" s="42">
        <v>447</v>
      </c>
      <c r="C448" s="76" t="e">
        <f>VLOOKUP($A448,Final_manabou_kanji_select[[Sr no.]:[Title]],3,0)</f>
        <v>#N/A</v>
      </c>
      <c r="D448" s="77" t="e">
        <f>VLOOKUP($A448,Final_manabou_kanji_select[],MATCH(D$1,Final_manabou_kanji_select[#Headers],0),0)</f>
        <v>#N/A</v>
      </c>
      <c r="E448" s="78" t="e">
        <f>VLOOKUP($A448,Final_manabou_kanji_select[],MATCH(E$1,Final_manabou_kanji_select[#Headers],0),0)</f>
        <v>#N/A</v>
      </c>
      <c r="F448" s="79" t="e">
        <f>VLOOKUP($A448,Final_manabou_kanji_select[],MATCH(F$1,Final_manabou_kanji_select[#Headers],0),0)</f>
        <v>#N/A</v>
      </c>
      <c r="G448" s="81" t="str">
        <f>IFERROR(VLOOKUP($A448,Final_manabou_kanji_select[],7,0)&amp;", "&amp;VLOOKUP($A448,Final_manabou_kanji_select[],8,0),"")</f>
        <v/>
      </c>
    </row>
    <row r="449" spans="1:7" ht="23.4" x14ac:dyDescent="0.3">
      <c r="A449" s="42">
        <v>448</v>
      </c>
      <c r="C449" s="76" t="e">
        <f>VLOOKUP($A449,Final_manabou_kanji_select[[Sr no.]:[Title]],3,0)</f>
        <v>#N/A</v>
      </c>
      <c r="D449" s="77" t="e">
        <f>VLOOKUP($A449,Final_manabou_kanji_select[],MATCH(D$1,Final_manabou_kanji_select[#Headers],0),0)</f>
        <v>#N/A</v>
      </c>
      <c r="E449" s="78" t="e">
        <f>VLOOKUP($A449,Final_manabou_kanji_select[],MATCH(E$1,Final_manabou_kanji_select[#Headers],0),0)</f>
        <v>#N/A</v>
      </c>
      <c r="F449" s="79" t="e">
        <f>VLOOKUP($A449,Final_manabou_kanji_select[],MATCH(F$1,Final_manabou_kanji_select[#Headers],0),0)</f>
        <v>#N/A</v>
      </c>
      <c r="G449" s="81" t="str">
        <f>IFERROR(VLOOKUP($A449,Final_manabou_kanji_select[],7,0)&amp;", "&amp;VLOOKUP($A449,Final_manabou_kanji_select[],8,0),"")</f>
        <v/>
      </c>
    </row>
    <row r="450" spans="1:7" ht="23.4" x14ac:dyDescent="0.3">
      <c r="A450" s="42">
        <v>449</v>
      </c>
      <c r="C450" s="76" t="e">
        <f>VLOOKUP($A450,Final_manabou_kanji_select[[Sr no.]:[Title]],3,0)</f>
        <v>#N/A</v>
      </c>
      <c r="D450" s="77" t="e">
        <f>VLOOKUP($A450,Final_manabou_kanji_select[],MATCH(D$1,Final_manabou_kanji_select[#Headers],0),0)</f>
        <v>#N/A</v>
      </c>
      <c r="E450" s="78" t="e">
        <f>VLOOKUP($A450,Final_manabou_kanji_select[],MATCH(E$1,Final_manabou_kanji_select[#Headers],0),0)</f>
        <v>#N/A</v>
      </c>
      <c r="F450" s="79" t="e">
        <f>VLOOKUP($A450,Final_manabou_kanji_select[],MATCH(F$1,Final_manabou_kanji_select[#Headers],0),0)</f>
        <v>#N/A</v>
      </c>
      <c r="G450" s="81" t="str">
        <f>IFERROR(VLOOKUP($A450,Final_manabou_kanji_select[],7,0)&amp;", "&amp;VLOOKUP($A450,Final_manabou_kanji_select[],8,0),"")</f>
        <v/>
      </c>
    </row>
    <row r="451" spans="1:7" ht="23.4" x14ac:dyDescent="0.3">
      <c r="A451" s="42">
        <v>450</v>
      </c>
      <c r="C451" s="76" t="e">
        <f>VLOOKUP($A451,Final_manabou_kanji_select[[Sr no.]:[Title]],3,0)</f>
        <v>#N/A</v>
      </c>
      <c r="D451" s="77" t="e">
        <f>VLOOKUP($A451,Final_manabou_kanji_select[],MATCH(D$1,Final_manabou_kanji_select[#Headers],0),0)</f>
        <v>#N/A</v>
      </c>
      <c r="E451" s="78" t="e">
        <f>VLOOKUP($A451,Final_manabou_kanji_select[],MATCH(E$1,Final_manabou_kanji_select[#Headers],0),0)</f>
        <v>#N/A</v>
      </c>
      <c r="F451" s="79" t="e">
        <f>VLOOKUP($A451,Final_manabou_kanji_select[],MATCH(F$1,Final_manabou_kanji_select[#Headers],0),0)</f>
        <v>#N/A</v>
      </c>
      <c r="G451" s="81" t="str">
        <f>IFERROR(VLOOKUP($A451,Final_manabou_kanji_select[],7,0)&amp;", "&amp;VLOOKUP($A451,Final_manabou_kanji_select[],8,0),"")</f>
        <v/>
      </c>
    </row>
    <row r="452" spans="1:7" ht="23.4" x14ac:dyDescent="0.3">
      <c r="A452" s="42">
        <v>451</v>
      </c>
      <c r="C452" s="76" t="e">
        <f>VLOOKUP($A452,Final_manabou_kanji_select[[Sr no.]:[Title]],3,0)</f>
        <v>#N/A</v>
      </c>
      <c r="D452" s="77" t="e">
        <f>VLOOKUP($A452,Final_manabou_kanji_select[],MATCH(D$1,Final_manabou_kanji_select[#Headers],0),0)</f>
        <v>#N/A</v>
      </c>
      <c r="E452" s="78" t="e">
        <f>VLOOKUP($A452,Final_manabou_kanji_select[],MATCH(E$1,Final_manabou_kanji_select[#Headers],0),0)</f>
        <v>#N/A</v>
      </c>
      <c r="F452" s="79" t="e">
        <f>VLOOKUP($A452,Final_manabou_kanji_select[],MATCH(F$1,Final_manabou_kanji_select[#Headers],0),0)</f>
        <v>#N/A</v>
      </c>
      <c r="G452" s="81" t="str">
        <f>IFERROR(VLOOKUP($A452,Final_manabou_kanji_select[],7,0)&amp;", "&amp;VLOOKUP($A452,Final_manabou_kanji_select[],8,0),"")</f>
        <v/>
      </c>
    </row>
    <row r="453" spans="1:7" ht="23.4" x14ac:dyDescent="0.3">
      <c r="A453" s="42">
        <v>452</v>
      </c>
      <c r="C453" s="76" t="e">
        <f>VLOOKUP($A453,Final_manabou_kanji_select[[Sr no.]:[Title]],3,0)</f>
        <v>#N/A</v>
      </c>
      <c r="D453" s="77" t="e">
        <f>VLOOKUP($A453,Final_manabou_kanji_select[],MATCH(D$1,Final_manabou_kanji_select[#Headers],0),0)</f>
        <v>#N/A</v>
      </c>
      <c r="E453" s="78" t="e">
        <f>VLOOKUP($A453,Final_manabou_kanji_select[],MATCH(E$1,Final_manabou_kanji_select[#Headers],0),0)</f>
        <v>#N/A</v>
      </c>
      <c r="F453" s="79" t="e">
        <f>VLOOKUP($A453,Final_manabou_kanji_select[],MATCH(F$1,Final_manabou_kanji_select[#Headers],0),0)</f>
        <v>#N/A</v>
      </c>
      <c r="G453" s="81" t="str">
        <f>IFERROR(VLOOKUP($A453,Final_manabou_kanji_select[],7,0)&amp;", "&amp;VLOOKUP($A453,Final_manabou_kanji_select[],8,0),"")</f>
        <v/>
      </c>
    </row>
    <row r="454" spans="1:7" ht="23.4" x14ac:dyDescent="0.3">
      <c r="A454" s="42">
        <v>453</v>
      </c>
      <c r="C454" s="76" t="e">
        <f>VLOOKUP($A454,Final_manabou_kanji_select[[Sr no.]:[Title]],3,0)</f>
        <v>#N/A</v>
      </c>
      <c r="D454" s="77" t="e">
        <f>VLOOKUP($A454,Final_manabou_kanji_select[],MATCH(D$1,Final_manabou_kanji_select[#Headers],0),0)</f>
        <v>#N/A</v>
      </c>
      <c r="E454" s="78" t="e">
        <f>VLOOKUP($A454,Final_manabou_kanji_select[],MATCH(E$1,Final_manabou_kanji_select[#Headers],0),0)</f>
        <v>#N/A</v>
      </c>
      <c r="F454" s="79" t="e">
        <f>VLOOKUP($A454,Final_manabou_kanji_select[],MATCH(F$1,Final_manabou_kanji_select[#Headers],0),0)</f>
        <v>#N/A</v>
      </c>
      <c r="G454" s="81" t="str">
        <f>IFERROR(VLOOKUP($A454,Final_manabou_kanji_select[],7,0)&amp;", "&amp;VLOOKUP($A454,Final_manabou_kanji_select[],8,0),"")</f>
        <v/>
      </c>
    </row>
    <row r="455" spans="1:7" ht="23.4" x14ac:dyDescent="0.3">
      <c r="A455" s="42">
        <v>454</v>
      </c>
      <c r="C455" s="76" t="e">
        <f>VLOOKUP($A455,Final_manabou_kanji_select[[Sr no.]:[Title]],3,0)</f>
        <v>#N/A</v>
      </c>
      <c r="D455" s="77" t="e">
        <f>VLOOKUP($A455,Final_manabou_kanji_select[],MATCH(D$1,Final_manabou_kanji_select[#Headers],0),0)</f>
        <v>#N/A</v>
      </c>
      <c r="E455" s="78" t="e">
        <f>VLOOKUP($A455,Final_manabou_kanji_select[],MATCH(E$1,Final_manabou_kanji_select[#Headers],0),0)</f>
        <v>#N/A</v>
      </c>
      <c r="F455" s="79" t="e">
        <f>VLOOKUP($A455,Final_manabou_kanji_select[],MATCH(F$1,Final_manabou_kanji_select[#Headers],0),0)</f>
        <v>#N/A</v>
      </c>
      <c r="G455" s="81" t="str">
        <f>IFERROR(VLOOKUP($A455,Final_manabou_kanji_select[],7,0)&amp;", "&amp;VLOOKUP($A455,Final_manabou_kanji_select[],8,0),"")</f>
        <v/>
      </c>
    </row>
    <row r="456" spans="1:7" ht="23.4" x14ac:dyDescent="0.3">
      <c r="A456" s="42">
        <v>455</v>
      </c>
      <c r="C456" s="76" t="e">
        <f>VLOOKUP($A456,Final_manabou_kanji_select[[Sr no.]:[Title]],3,0)</f>
        <v>#N/A</v>
      </c>
      <c r="D456" s="77" t="e">
        <f>VLOOKUP($A456,Final_manabou_kanji_select[],MATCH(D$1,Final_manabou_kanji_select[#Headers],0),0)</f>
        <v>#N/A</v>
      </c>
      <c r="E456" s="78" t="e">
        <f>VLOOKUP($A456,Final_manabou_kanji_select[],MATCH(E$1,Final_manabou_kanji_select[#Headers],0),0)</f>
        <v>#N/A</v>
      </c>
      <c r="F456" s="79" t="e">
        <f>VLOOKUP($A456,Final_manabou_kanji_select[],MATCH(F$1,Final_manabou_kanji_select[#Headers],0),0)</f>
        <v>#N/A</v>
      </c>
      <c r="G456" s="81" t="str">
        <f>IFERROR(VLOOKUP($A456,Final_manabou_kanji_select[],7,0)&amp;", "&amp;VLOOKUP($A456,Final_manabou_kanji_select[],8,0),"")</f>
        <v/>
      </c>
    </row>
    <row r="457" spans="1:7" ht="23.4" x14ac:dyDescent="0.3">
      <c r="A457" s="42">
        <v>456</v>
      </c>
      <c r="C457" s="76" t="e">
        <f>VLOOKUP($A457,Final_manabou_kanji_select[[Sr no.]:[Title]],3,0)</f>
        <v>#N/A</v>
      </c>
      <c r="D457" s="77" t="e">
        <f>VLOOKUP($A457,Final_manabou_kanji_select[],MATCH(D$1,Final_manabou_kanji_select[#Headers],0),0)</f>
        <v>#N/A</v>
      </c>
      <c r="E457" s="78" t="e">
        <f>VLOOKUP($A457,Final_manabou_kanji_select[],MATCH(E$1,Final_manabou_kanji_select[#Headers],0),0)</f>
        <v>#N/A</v>
      </c>
      <c r="F457" s="79" t="e">
        <f>VLOOKUP($A457,Final_manabou_kanji_select[],MATCH(F$1,Final_manabou_kanji_select[#Headers],0),0)</f>
        <v>#N/A</v>
      </c>
      <c r="G457" s="81" t="str">
        <f>IFERROR(VLOOKUP($A457,Final_manabou_kanji_select[],7,0)&amp;", "&amp;VLOOKUP($A457,Final_manabou_kanji_select[],8,0),"")</f>
        <v/>
      </c>
    </row>
    <row r="458" spans="1:7" ht="23.4" x14ac:dyDescent="0.3">
      <c r="A458" s="42">
        <v>457</v>
      </c>
      <c r="C458" s="76" t="e">
        <f>VLOOKUP($A458,Final_manabou_kanji_select[[Sr no.]:[Title]],3,0)</f>
        <v>#N/A</v>
      </c>
      <c r="D458" s="77" t="e">
        <f>VLOOKUP($A458,Final_manabou_kanji_select[],MATCH(D$1,Final_manabou_kanji_select[#Headers],0),0)</f>
        <v>#N/A</v>
      </c>
      <c r="E458" s="78" t="e">
        <f>VLOOKUP($A458,Final_manabou_kanji_select[],MATCH(E$1,Final_manabou_kanji_select[#Headers],0),0)</f>
        <v>#N/A</v>
      </c>
      <c r="F458" s="79" t="e">
        <f>VLOOKUP($A458,Final_manabou_kanji_select[],MATCH(F$1,Final_manabou_kanji_select[#Headers],0),0)</f>
        <v>#N/A</v>
      </c>
      <c r="G458" s="81" t="str">
        <f>IFERROR(VLOOKUP($A458,Final_manabou_kanji_select[],7,0)&amp;", "&amp;VLOOKUP($A458,Final_manabou_kanji_select[],8,0),"")</f>
        <v/>
      </c>
    </row>
    <row r="459" spans="1:7" ht="23.4" x14ac:dyDescent="0.3">
      <c r="A459" s="42">
        <v>458</v>
      </c>
      <c r="C459" s="76" t="e">
        <f>VLOOKUP($A459,Final_manabou_kanji_select[[Sr no.]:[Title]],3,0)</f>
        <v>#N/A</v>
      </c>
      <c r="D459" s="77" t="e">
        <f>VLOOKUP($A459,Final_manabou_kanji_select[],MATCH(D$1,Final_manabou_kanji_select[#Headers],0),0)</f>
        <v>#N/A</v>
      </c>
      <c r="E459" s="78" t="e">
        <f>VLOOKUP($A459,Final_manabou_kanji_select[],MATCH(E$1,Final_manabou_kanji_select[#Headers],0),0)</f>
        <v>#N/A</v>
      </c>
      <c r="F459" s="79" t="e">
        <f>VLOOKUP($A459,Final_manabou_kanji_select[],MATCH(F$1,Final_manabou_kanji_select[#Headers],0),0)</f>
        <v>#N/A</v>
      </c>
      <c r="G459" s="81" t="str">
        <f>IFERROR(VLOOKUP($A459,Final_manabou_kanji_select[],7,0)&amp;", "&amp;VLOOKUP($A459,Final_manabou_kanji_select[],8,0),"")</f>
        <v/>
      </c>
    </row>
    <row r="460" spans="1:7" ht="23.4" x14ac:dyDescent="0.3">
      <c r="A460" s="42">
        <v>459</v>
      </c>
      <c r="C460" s="76" t="e">
        <f>VLOOKUP($A460,Final_manabou_kanji_select[[Sr no.]:[Title]],3,0)</f>
        <v>#N/A</v>
      </c>
      <c r="D460" s="77" t="e">
        <f>VLOOKUP($A460,Final_manabou_kanji_select[],MATCH(D$1,Final_manabou_kanji_select[#Headers],0),0)</f>
        <v>#N/A</v>
      </c>
      <c r="E460" s="78" t="e">
        <f>VLOOKUP($A460,Final_manabou_kanji_select[],MATCH(E$1,Final_manabou_kanji_select[#Headers],0),0)</f>
        <v>#N/A</v>
      </c>
      <c r="F460" s="79" t="e">
        <f>VLOOKUP($A460,Final_manabou_kanji_select[],MATCH(F$1,Final_manabou_kanji_select[#Headers],0),0)</f>
        <v>#N/A</v>
      </c>
      <c r="G460" s="81" t="str">
        <f>IFERROR(VLOOKUP($A460,Final_manabou_kanji_select[],7,0)&amp;", "&amp;VLOOKUP($A460,Final_manabou_kanji_select[],8,0),"")</f>
        <v/>
      </c>
    </row>
    <row r="461" spans="1:7" ht="23.4" x14ac:dyDescent="0.3">
      <c r="A461" s="42">
        <v>460</v>
      </c>
      <c r="C461" s="76" t="e">
        <f>VLOOKUP($A461,Final_manabou_kanji_select[[Sr no.]:[Title]],3,0)</f>
        <v>#N/A</v>
      </c>
      <c r="D461" s="77" t="e">
        <f>VLOOKUP($A461,Final_manabou_kanji_select[],MATCH(D$1,Final_manabou_kanji_select[#Headers],0),0)</f>
        <v>#N/A</v>
      </c>
      <c r="E461" s="78" t="e">
        <f>VLOOKUP($A461,Final_manabou_kanji_select[],MATCH(E$1,Final_manabou_kanji_select[#Headers],0),0)</f>
        <v>#N/A</v>
      </c>
      <c r="F461" s="79" t="e">
        <f>VLOOKUP($A461,Final_manabou_kanji_select[],MATCH(F$1,Final_manabou_kanji_select[#Headers],0),0)</f>
        <v>#N/A</v>
      </c>
      <c r="G461" s="81" t="str">
        <f>IFERROR(VLOOKUP($A461,Final_manabou_kanji_select[],7,0)&amp;", "&amp;VLOOKUP($A461,Final_manabou_kanji_select[],8,0),"")</f>
        <v/>
      </c>
    </row>
    <row r="462" spans="1:7" ht="23.4" x14ac:dyDescent="0.3">
      <c r="A462" s="42">
        <v>461</v>
      </c>
      <c r="C462" s="76" t="e">
        <f>VLOOKUP($A462,Final_manabou_kanji_select[[Sr no.]:[Title]],3,0)</f>
        <v>#N/A</v>
      </c>
      <c r="D462" s="77" t="e">
        <f>VLOOKUP($A462,Final_manabou_kanji_select[],MATCH(D$1,Final_manabou_kanji_select[#Headers],0),0)</f>
        <v>#N/A</v>
      </c>
      <c r="E462" s="78" t="e">
        <f>VLOOKUP($A462,Final_manabou_kanji_select[],MATCH(E$1,Final_manabou_kanji_select[#Headers],0),0)</f>
        <v>#N/A</v>
      </c>
      <c r="F462" s="79" t="e">
        <f>VLOOKUP($A462,Final_manabou_kanji_select[],MATCH(F$1,Final_manabou_kanji_select[#Headers],0),0)</f>
        <v>#N/A</v>
      </c>
      <c r="G462" s="81" t="str">
        <f>IFERROR(VLOOKUP($A462,Final_manabou_kanji_select[],7,0)&amp;", "&amp;VLOOKUP($A462,Final_manabou_kanji_select[],8,0),"")</f>
        <v/>
      </c>
    </row>
    <row r="463" spans="1:7" ht="23.4" x14ac:dyDescent="0.3">
      <c r="A463" s="42">
        <v>462</v>
      </c>
      <c r="C463" s="76" t="e">
        <f>VLOOKUP($A463,Final_manabou_kanji_select[[Sr no.]:[Title]],3,0)</f>
        <v>#N/A</v>
      </c>
      <c r="D463" s="77" t="e">
        <f>VLOOKUP($A463,Final_manabou_kanji_select[],MATCH(D$1,Final_manabou_kanji_select[#Headers],0),0)</f>
        <v>#N/A</v>
      </c>
      <c r="E463" s="78" t="e">
        <f>VLOOKUP($A463,Final_manabou_kanji_select[],MATCH(E$1,Final_manabou_kanji_select[#Headers],0),0)</f>
        <v>#N/A</v>
      </c>
      <c r="F463" s="79" t="e">
        <f>VLOOKUP($A463,Final_manabou_kanji_select[],MATCH(F$1,Final_manabou_kanji_select[#Headers],0),0)</f>
        <v>#N/A</v>
      </c>
      <c r="G463" s="81" t="str">
        <f>IFERROR(VLOOKUP($A463,Final_manabou_kanji_select[],7,0)&amp;", "&amp;VLOOKUP($A463,Final_manabou_kanji_select[],8,0),"")</f>
        <v/>
      </c>
    </row>
    <row r="464" spans="1:7" ht="23.4" x14ac:dyDescent="0.3">
      <c r="A464" s="42">
        <v>463</v>
      </c>
      <c r="C464" s="76" t="e">
        <f>VLOOKUP($A464,Final_manabou_kanji_select[[Sr no.]:[Title]],3,0)</f>
        <v>#N/A</v>
      </c>
      <c r="D464" s="77" t="e">
        <f>VLOOKUP($A464,Final_manabou_kanji_select[],MATCH(D$1,Final_manabou_kanji_select[#Headers],0),0)</f>
        <v>#N/A</v>
      </c>
      <c r="E464" s="78" t="e">
        <f>VLOOKUP($A464,Final_manabou_kanji_select[],MATCH(E$1,Final_manabou_kanji_select[#Headers],0),0)</f>
        <v>#N/A</v>
      </c>
      <c r="F464" s="79" t="e">
        <f>VLOOKUP($A464,Final_manabou_kanji_select[],MATCH(F$1,Final_manabou_kanji_select[#Headers],0),0)</f>
        <v>#N/A</v>
      </c>
      <c r="G464" s="81" t="str">
        <f>IFERROR(VLOOKUP($A464,Final_manabou_kanji_select[],7,0)&amp;", "&amp;VLOOKUP($A464,Final_manabou_kanji_select[],8,0),"")</f>
        <v/>
      </c>
    </row>
    <row r="465" spans="1:7" ht="23.4" x14ac:dyDescent="0.3">
      <c r="A465" s="42">
        <v>464</v>
      </c>
      <c r="C465" s="76" t="e">
        <f>VLOOKUP($A465,Final_manabou_kanji_select[[Sr no.]:[Title]],3,0)</f>
        <v>#N/A</v>
      </c>
      <c r="D465" s="77" t="e">
        <f>VLOOKUP($A465,Final_manabou_kanji_select[],MATCH(D$1,Final_manabou_kanji_select[#Headers],0),0)</f>
        <v>#N/A</v>
      </c>
      <c r="E465" s="78" t="e">
        <f>VLOOKUP($A465,Final_manabou_kanji_select[],MATCH(E$1,Final_manabou_kanji_select[#Headers],0),0)</f>
        <v>#N/A</v>
      </c>
      <c r="F465" s="79" t="e">
        <f>VLOOKUP($A465,Final_manabou_kanji_select[],MATCH(F$1,Final_manabou_kanji_select[#Headers],0),0)</f>
        <v>#N/A</v>
      </c>
      <c r="G465" s="81" t="str">
        <f>IFERROR(VLOOKUP($A465,Final_manabou_kanji_select[],7,0)&amp;", "&amp;VLOOKUP($A465,Final_manabou_kanji_select[],8,0),"")</f>
        <v/>
      </c>
    </row>
    <row r="466" spans="1:7" ht="23.4" x14ac:dyDescent="0.3">
      <c r="A466" s="42">
        <v>465</v>
      </c>
      <c r="C466" s="76" t="e">
        <f>VLOOKUP($A466,Final_manabou_kanji_select[[Sr no.]:[Title]],3,0)</f>
        <v>#N/A</v>
      </c>
      <c r="D466" s="77" t="e">
        <f>VLOOKUP($A466,Final_manabou_kanji_select[],MATCH(D$1,Final_manabou_kanji_select[#Headers],0),0)</f>
        <v>#N/A</v>
      </c>
      <c r="E466" s="78" t="e">
        <f>VLOOKUP($A466,Final_manabou_kanji_select[],MATCH(E$1,Final_manabou_kanji_select[#Headers],0),0)</f>
        <v>#N/A</v>
      </c>
      <c r="F466" s="79" t="e">
        <f>VLOOKUP($A466,Final_manabou_kanji_select[],MATCH(F$1,Final_manabou_kanji_select[#Headers],0),0)</f>
        <v>#N/A</v>
      </c>
      <c r="G466" s="81" t="str">
        <f>IFERROR(VLOOKUP($A466,Final_manabou_kanji_select[],7,0)&amp;", "&amp;VLOOKUP($A466,Final_manabou_kanji_select[],8,0),"")</f>
        <v/>
      </c>
    </row>
    <row r="467" spans="1:7" ht="23.4" x14ac:dyDescent="0.3">
      <c r="A467" s="42">
        <v>466</v>
      </c>
      <c r="C467" s="76" t="e">
        <f>VLOOKUP($A467,Final_manabou_kanji_select[[Sr no.]:[Title]],3,0)</f>
        <v>#N/A</v>
      </c>
      <c r="D467" s="77" t="e">
        <f>VLOOKUP($A467,Final_manabou_kanji_select[],MATCH(D$1,Final_manabou_kanji_select[#Headers],0),0)</f>
        <v>#N/A</v>
      </c>
      <c r="E467" s="78" t="e">
        <f>VLOOKUP($A467,Final_manabou_kanji_select[],MATCH(E$1,Final_manabou_kanji_select[#Headers],0),0)</f>
        <v>#N/A</v>
      </c>
      <c r="F467" s="79" t="e">
        <f>VLOOKUP($A467,Final_manabou_kanji_select[],MATCH(F$1,Final_manabou_kanji_select[#Headers],0),0)</f>
        <v>#N/A</v>
      </c>
      <c r="G467" s="81" t="str">
        <f>IFERROR(VLOOKUP($A467,Final_manabou_kanji_select[],7,0)&amp;", "&amp;VLOOKUP($A467,Final_manabou_kanji_select[],8,0),"")</f>
        <v/>
      </c>
    </row>
    <row r="468" spans="1:7" ht="23.4" x14ac:dyDescent="0.3">
      <c r="A468" s="42">
        <v>467</v>
      </c>
      <c r="C468" s="76" t="e">
        <f>VLOOKUP($A468,Final_manabou_kanji_select[[Sr no.]:[Title]],3,0)</f>
        <v>#N/A</v>
      </c>
      <c r="D468" s="77" t="e">
        <f>VLOOKUP($A468,Final_manabou_kanji_select[],MATCH(D$1,Final_manabou_kanji_select[#Headers],0),0)</f>
        <v>#N/A</v>
      </c>
      <c r="E468" s="78" t="e">
        <f>VLOOKUP($A468,Final_manabou_kanji_select[],MATCH(E$1,Final_manabou_kanji_select[#Headers],0),0)</f>
        <v>#N/A</v>
      </c>
      <c r="F468" s="79" t="e">
        <f>VLOOKUP($A468,Final_manabou_kanji_select[],MATCH(F$1,Final_manabou_kanji_select[#Headers],0),0)</f>
        <v>#N/A</v>
      </c>
      <c r="G468" s="81" t="str">
        <f>IFERROR(VLOOKUP($A468,Final_manabou_kanji_select[],7,0)&amp;", "&amp;VLOOKUP($A468,Final_manabou_kanji_select[],8,0),"")</f>
        <v/>
      </c>
    </row>
    <row r="469" spans="1:7" ht="23.4" x14ac:dyDescent="0.3">
      <c r="A469" s="42">
        <v>468</v>
      </c>
      <c r="C469" s="76" t="e">
        <f>VLOOKUP($A469,Final_manabou_kanji_select[[Sr no.]:[Title]],3,0)</f>
        <v>#N/A</v>
      </c>
      <c r="D469" s="77" t="e">
        <f>VLOOKUP($A469,Final_manabou_kanji_select[],MATCH(D$1,Final_manabou_kanji_select[#Headers],0),0)</f>
        <v>#N/A</v>
      </c>
      <c r="E469" s="78" t="e">
        <f>VLOOKUP($A469,Final_manabou_kanji_select[],MATCH(E$1,Final_manabou_kanji_select[#Headers],0),0)</f>
        <v>#N/A</v>
      </c>
      <c r="F469" s="79" t="e">
        <f>VLOOKUP($A469,Final_manabou_kanji_select[],MATCH(F$1,Final_manabou_kanji_select[#Headers],0),0)</f>
        <v>#N/A</v>
      </c>
      <c r="G469" s="81" t="str">
        <f>IFERROR(VLOOKUP($A469,Final_manabou_kanji_select[],7,0)&amp;", "&amp;VLOOKUP($A469,Final_manabou_kanji_select[],8,0),"")</f>
        <v/>
      </c>
    </row>
    <row r="470" spans="1:7" ht="23.4" x14ac:dyDescent="0.3">
      <c r="A470" s="42">
        <v>469</v>
      </c>
      <c r="C470" s="76" t="e">
        <f>VLOOKUP($A470,Final_manabou_kanji_select[[Sr no.]:[Title]],3,0)</f>
        <v>#N/A</v>
      </c>
      <c r="D470" s="77" t="e">
        <f>VLOOKUP($A470,Final_manabou_kanji_select[],MATCH(D$1,Final_manabou_kanji_select[#Headers],0),0)</f>
        <v>#N/A</v>
      </c>
      <c r="E470" s="78" t="e">
        <f>VLOOKUP($A470,Final_manabou_kanji_select[],MATCH(E$1,Final_manabou_kanji_select[#Headers],0),0)</f>
        <v>#N/A</v>
      </c>
      <c r="F470" s="79" t="e">
        <f>VLOOKUP($A470,Final_manabou_kanji_select[],MATCH(F$1,Final_manabou_kanji_select[#Headers],0),0)</f>
        <v>#N/A</v>
      </c>
      <c r="G470" s="81" t="str">
        <f>IFERROR(VLOOKUP($A470,Final_manabou_kanji_select[],7,0)&amp;", "&amp;VLOOKUP($A470,Final_manabou_kanji_select[],8,0),"")</f>
        <v/>
      </c>
    </row>
    <row r="471" spans="1:7" ht="23.4" x14ac:dyDescent="0.3">
      <c r="A471" s="42">
        <v>470</v>
      </c>
      <c r="C471" s="76" t="e">
        <f>VLOOKUP($A471,Final_manabou_kanji_select[[Sr no.]:[Title]],3,0)</f>
        <v>#N/A</v>
      </c>
      <c r="D471" s="77" t="e">
        <f>VLOOKUP($A471,Final_manabou_kanji_select[],MATCH(D$1,Final_manabou_kanji_select[#Headers],0),0)</f>
        <v>#N/A</v>
      </c>
      <c r="E471" s="78" t="e">
        <f>VLOOKUP($A471,Final_manabou_kanji_select[],MATCH(E$1,Final_manabou_kanji_select[#Headers],0),0)</f>
        <v>#N/A</v>
      </c>
      <c r="F471" s="79" t="e">
        <f>VLOOKUP($A471,Final_manabou_kanji_select[],MATCH(F$1,Final_manabou_kanji_select[#Headers],0),0)</f>
        <v>#N/A</v>
      </c>
      <c r="G471" s="81" t="str">
        <f>IFERROR(VLOOKUP($A471,Final_manabou_kanji_select[],7,0)&amp;", "&amp;VLOOKUP($A471,Final_manabou_kanji_select[],8,0),"")</f>
        <v/>
      </c>
    </row>
    <row r="472" spans="1:7" ht="23.4" x14ac:dyDescent="0.3">
      <c r="A472" s="42">
        <v>471</v>
      </c>
      <c r="C472" s="76" t="e">
        <f>VLOOKUP($A472,Final_manabou_kanji_select[[Sr no.]:[Title]],3,0)</f>
        <v>#N/A</v>
      </c>
      <c r="D472" s="77" t="e">
        <f>VLOOKUP($A472,Final_manabou_kanji_select[],MATCH(D$1,Final_manabou_kanji_select[#Headers],0),0)</f>
        <v>#N/A</v>
      </c>
      <c r="E472" s="78" t="e">
        <f>VLOOKUP($A472,Final_manabou_kanji_select[],MATCH(E$1,Final_manabou_kanji_select[#Headers],0),0)</f>
        <v>#N/A</v>
      </c>
      <c r="F472" s="79" t="e">
        <f>VLOOKUP($A472,Final_manabou_kanji_select[],MATCH(F$1,Final_manabou_kanji_select[#Headers],0),0)</f>
        <v>#N/A</v>
      </c>
      <c r="G472" s="81" t="str">
        <f>IFERROR(VLOOKUP($A472,Final_manabou_kanji_select[],7,0)&amp;", "&amp;VLOOKUP($A472,Final_manabou_kanji_select[],8,0),"")</f>
        <v/>
      </c>
    </row>
    <row r="473" spans="1:7" ht="23.4" x14ac:dyDescent="0.3">
      <c r="A473" s="42">
        <v>472</v>
      </c>
      <c r="C473" s="76" t="e">
        <f>VLOOKUP($A473,Final_manabou_kanji_select[[Sr no.]:[Title]],3,0)</f>
        <v>#N/A</v>
      </c>
      <c r="D473" s="77" t="e">
        <f>VLOOKUP($A473,Final_manabou_kanji_select[],MATCH(D$1,Final_manabou_kanji_select[#Headers],0),0)</f>
        <v>#N/A</v>
      </c>
      <c r="E473" s="78" t="e">
        <f>VLOOKUP($A473,Final_manabou_kanji_select[],MATCH(E$1,Final_manabou_kanji_select[#Headers],0),0)</f>
        <v>#N/A</v>
      </c>
      <c r="F473" s="79" t="e">
        <f>VLOOKUP($A473,Final_manabou_kanji_select[],MATCH(F$1,Final_manabou_kanji_select[#Headers],0),0)</f>
        <v>#N/A</v>
      </c>
      <c r="G473" s="81" t="str">
        <f>IFERROR(VLOOKUP($A473,Final_manabou_kanji_select[],7,0)&amp;", "&amp;VLOOKUP($A473,Final_manabou_kanji_select[],8,0),"")</f>
        <v/>
      </c>
    </row>
    <row r="474" spans="1:7" ht="23.4" x14ac:dyDescent="0.3">
      <c r="A474" s="42">
        <v>473</v>
      </c>
      <c r="C474" s="76" t="e">
        <f>VLOOKUP($A474,Final_manabou_kanji_select[[Sr no.]:[Title]],3,0)</f>
        <v>#N/A</v>
      </c>
      <c r="D474" s="77" t="e">
        <f>VLOOKUP($A474,Final_manabou_kanji_select[],MATCH(D$1,Final_manabou_kanji_select[#Headers],0),0)</f>
        <v>#N/A</v>
      </c>
      <c r="E474" s="78" t="e">
        <f>VLOOKUP($A474,Final_manabou_kanji_select[],MATCH(E$1,Final_manabou_kanji_select[#Headers],0),0)</f>
        <v>#N/A</v>
      </c>
      <c r="F474" s="79" t="e">
        <f>VLOOKUP($A474,Final_manabou_kanji_select[],MATCH(F$1,Final_manabou_kanji_select[#Headers],0),0)</f>
        <v>#N/A</v>
      </c>
      <c r="G474" s="81" t="str">
        <f>IFERROR(VLOOKUP($A474,Final_manabou_kanji_select[],7,0)&amp;", "&amp;VLOOKUP($A474,Final_manabou_kanji_select[],8,0),"")</f>
        <v/>
      </c>
    </row>
    <row r="475" spans="1:7" ht="23.4" x14ac:dyDescent="0.3">
      <c r="A475" s="42">
        <v>474</v>
      </c>
      <c r="C475" s="76" t="e">
        <f>VLOOKUP($A475,Final_manabou_kanji_select[[Sr no.]:[Title]],3,0)</f>
        <v>#N/A</v>
      </c>
      <c r="D475" s="77" t="e">
        <f>VLOOKUP($A475,Final_manabou_kanji_select[],MATCH(D$1,Final_manabou_kanji_select[#Headers],0),0)</f>
        <v>#N/A</v>
      </c>
      <c r="E475" s="78" t="e">
        <f>VLOOKUP($A475,Final_manabou_kanji_select[],MATCH(E$1,Final_manabou_kanji_select[#Headers],0),0)</f>
        <v>#N/A</v>
      </c>
      <c r="F475" s="79" t="e">
        <f>VLOOKUP($A475,Final_manabou_kanji_select[],MATCH(F$1,Final_manabou_kanji_select[#Headers],0),0)</f>
        <v>#N/A</v>
      </c>
      <c r="G475" s="81" t="str">
        <f>IFERROR(VLOOKUP($A475,Final_manabou_kanji_select[],7,0)&amp;", "&amp;VLOOKUP($A475,Final_manabou_kanji_select[],8,0),"")</f>
        <v/>
      </c>
    </row>
    <row r="476" spans="1:7" ht="23.4" x14ac:dyDescent="0.3">
      <c r="A476" s="42">
        <v>475</v>
      </c>
      <c r="C476" s="76" t="e">
        <f>VLOOKUP($A476,Final_manabou_kanji_select[[Sr no.]:[Title]],3,0)</f>
        <v>#N/A</v>
      </c>
      <c r="D476" s="77" t="e">
        <f>VLOOKUP($A476,Final_manabou_kanji_select[],MATCH(D$1,Final_manabou_kanji_select[#Headers],0),0)</f>
        <v>#N/A</v>
      </c>
      <c r="E476" s="78" t="e">
        <f>VLOOKUP($A476,Final_manabou_kanji_select[],MATCH(E$1,Final_manabou_kanji_select[#Headers],0),0)</f>
        <v>#N/A</v>
      </c>
      <c r="F476" s="79" t="e">
        <f>VLOOKUP($A476,Final_manabou_kanji_select[],MATCH(F$1,Final_manabou_kanji_select[#Headers],0),0)</f>
        <v>#N/A</v>
      </c>
      <c r="G476" s="81" t="str">
        <f>IFERROR(VLOOKUP($A476,Final_manabou_kanji_select[],7,0)&amp;", "&amp;VLOOKUP($A476,Final_manabou_kanji_select[],8,0),"")</f>
        <v/>
      </c>
    </row>
    <row r="477" spans="1:7" ht="23.4" x14ac:dyDescent="0.3">
      <c r="A477" s="42">
        <v>476</v>
      </c>
      <c r="C477" s="76" t="e">
        <f>VLOOKUP($A477,Final_manabou_kanji_select[[Sr no.]:[Title]],3,0)</f>
        <v>#N/A</v>
      </c>
      <c r="D477" s="77" t="e">
        <f>VLOOKUP($A477,Final_manabou_kanji_select[],MATCH(D$1,Final_manabou_kanji_select[#Headers],0),0)</f>
        <v>#N/A</v>
      </c>
      <c r="E477" s="78" t="e">
        <f>VLOOKUP($A477,Final_manabou_kanji_select[],MATCH(E$1,Final_manabou_kanji_select[#Headers],0),0)</f>
        <v>#N/A</v>
      </c>
      <c r="F477" s="79" t="e">
        <f>VLOOKUP($A477,Final_manabou_kanji_select[],MATCH(F$1,Final_manabou_kanji_select[#Headers],0),0)</f>
        <v>#N/A</v>
      </c>
      <c r="G477" s="81" t="str">
        <f>IFERROR(VLOOKUP($A477,Final_manabou_kanji_select[],7,0)&amp;", "&amp;VLOOKUP($A477,Final_manabou_kanji_select[],8,0),"")</f>
        <v/>
      </c>
    </row>
    <row r="478" spans="1:7" ht="23.4" x14ac:dyDescent="0.3">
      <c r="A478" s="42">
        <v>477</v>
      </c>
      <c r="C478" s="76" t="e">
        <f>VLOOKUP($A478,Final_manabou_kanji_select[[Sr no.]:[Title]],3,0)</f>
        <v>#N/A</v>
      </c>
      <c r="D478" s="77" t="e">
        <f>VLOOKUP($A478,Final_manabou_kanji_select[],MATCH(D$1,Final_manabou_kanji_select[#Headers],0),0)</f>
        <v>#N/A</v>
      </c>
      <c r="E478" s="78" t="e">
        <f>VLOOKUP($A478,Final_manabou_kanji_select[],MATCH(E$1,Final_manabou_kanji_select[#Headers],0),0)</f>
        <v>#N/A</v>
      </c>
      <c r="F478" s="79" t="e">
        <f>VLOOKUP($A478,Final_manabou_kanji_select[],MATCH(F$1,Final_manabou_kanji_select[#Headers],0),0)</f>
        <v>#N/A</v>
      </c>
      <c r="G478" s="81" t="str">
        <f>IFERROR(VLOOKUP($A478,Final_manabou_kanji_select[],7,0)&amp;", "&amp;VLOOKUP($A478,Final_manabou_kanji_select[],8,0),"")</f>
        <v/>
      </c>
    </row>
    <row r="479" spans="1:7" ht="23.4" x14ac:dyDescent="0.3">
      <c r="A479" s="42">
        <v>478</v>
      </c>
      <c r="C479" s="76" t="e">
        <f>VLOOKUP($A479,Final_manabou_kanji_select[[Sr no.]:[Title]],3,0)</f>
        <v>#N/A</v>
      </c>
      <c r="D479" s="77" t="e">
        <f>VLOOKUP($A479,Final_manabou_kanji_select[],MATCH(D$1,Final_manabou_kanji_select[#Headers],0),0)</f>
        <v>#N/A</v>
      </c>
      <c r="E479" s="78" t="e">
        <f>VLOOKUP($A479,Final_manabou_kanji_select[],MATCH(E$1,Final_manabou_kanji_select[#Headers],0),0)</f>
        <v>#N/A</v>
      </c>
      <c r="F479" s="79" t="e">
        <f>VLOOKUP($A479,Final_manabou_kanji_select[],MATCH(F$1,Final_manabou_kanji_select[#Headers],0),0)</f>
        <v>#N/A</v>
      </c>
      <c r="G479" s="81" t="str">
        <f>IFERROR(VLOOKUP($A479,Final_manabou_kanji_select[],7,0)&amp;", "&amp;VLOOKUP($A479,Final_manabou_kanji_select[],8,0),"")</f>
        <v/>
      </c>
    </row>
    <row r="480" spans="1:7" ht="23.4" x14ac:dyDescent="0.3">
      <c r="A480" s="42">
        <v>479</v>
      </c>
      <c r="C480" s="76" t="e">
        <f>VLOOKUP($A480,Final_manabou_kanji_select[[Sr no.]:[Title]],3,0)</f>
        <v>#N/A</v>
      </c>
      <c r="D480" s="77" t="e">
        <f>VLOOKUP($A480,Final_manabou_kanji_select[],MATCH(D$1,Final_manabou_kanji_select[#Headers],0),0)</f>
        <v>#N/A</v>
      </c>
      <c r="E480" s="78" t="e">
        <f>VLOOKUP($A480,Final_manabou_kanji_select[],MATCH(E$1,Final_manabou_kanji_select[#Headers],0),0)</f>
        <v>#N/A</v>
      </c>
      <c r="F480" s="79" t="e">
        <f>VLOOKUP($A480,Final_manabou_kanji_select[],MATCH(F$1,Final_manabou_kanji_select[#Headers],0),0)</f>
        <v>#N/A</v>
      </c>
      <c r="G480" s="81" t="str">
        <f>IFERROR(VLOOKUP($A480,Final_manabou_kanji_select[],7,0)&amp;", "&amp;VLOOKUP($A480,Final_manabou_kanji_select[],8,0),"")</f>
        <v/>
      </c>
    </row>
    <row r="481" spans="1:7" ht="23.4" x14ac:dyDescent="0.3">
      <c r="A481" s="42">
        <v>480</v>
      </c>
      <c r="C481" s="76" t="e">
        <f>VLOOKUP($A481,Final_manabou_kanji_select[[Sr no.]:[Title]],3,0)</f>
        <v>#N/A</v>
      </c>
      <c r="D481" s="77" t="e">
        <f>VLOOKUP($A481,Final_manabou_kanji_select[],MATCH(D$1,Final_manabou_kanji_select[#Headers],0),0)</f>
        <v>#N/A</v>
      </c>
      <c r="E481" s="78" t="e">
        <f>VLOOKUP($A481,Final_manabou_kanji_select[],MATCH(E$1,Final_manabou_kanji_select[#Headers],0),0)</f>
        <v>#N/A</v>
      </c>
      <c r="F481" s="79" t="e">
        <f>VLOOKUP($A481,Final_manabou_kanji_select[],MATCH(F$1,Final_manabou_kanji_select[#Headers],0),0)</f>
        <v>#N/A</v>
      </c>
      <c r="G481" s="81" t="str">
        <f>IFERROR(VLOOKUP($A481,Final_manabou_kanji_select[],7,0)&amp;", "&amp;VLOOKUP($A481,Final_manabou_kanji_select[],8,0),"")</f>
        <v/>
      </c>
    </row>
    <row r="482" spans="1:7" ht="23.4" x14ac:dyDescent="0.3">
      <c r="A482" s="42">
        <v>481</v>
      </c>
      <c r="C482" s="76" t="e">
        <f>VLOOKUP($A482,Final_manabou_kanji_select[[Sr no.]:[Title]],3,0)</f>
        <v>#N/A</v>
      </c>
      <c r="D482" s="77" t="e">
        <f>VLOOKUP($A482,Final_manabou_kanji_select[],MATCH(D$1,Final_manabou_kanji_select[#Headers],0),0)</f>
        <v>#N/A</v>
      </c>
      <c r="E482" s="78" t="e">
        <f>VLOOKUP($A482,Final_manabou_kanji_select[],MATCH(E$1,Final_manabou_kanji_select[#Headers],0),0)</f>
        <v>#N/A</v>
      </c>
      <c r="F482" s="79" t="e">
        <f>VLOOKUP($A482,Final_manabou_kanji_select[],MATCH(F$1,Final_manabou_kanji_select[#Headers],0),0)</f>
        <v>#N/A</v>
      </c>
      <c r="G482" s="81" t="str">
        <f>IFERROR(VLOOKUP($A482,Final_manabou_kanji_select[],7,0)&amp;", "&amp;VLOOKUP($A482,Final_manabou_kanji_select[],8,0),"")</f>
        <v/>
      </c>
    </row>
    <row r="483" spans="1:7" ht="23.4" x14ac:dyDescent="0.3">
      <c r="A483" s="42">
        <v>482</v>
      </c>
      <c r="C483" s="76" t="e">
        <f>VLOOKUP($A483,Final_manabou_kanji_select[[Sr no.]:[Title]],3,0)</f>
        <v>#N/A</v>
      </c>
      <c r="D483" s="77" t="e">
        <f>VLOOKUP($A483,Final_manabou_kanji_select[],MATCH(D$1,Final_manabou_kanji_select[#Headers],0),0)</f>
        <v>#N/A</v>
      </c>
      <c r="E483" s="78" t="e">
        <f>VLOOKUP($A483,Final_manabou_kanji_select[],MATCH(E$1,Final_manabou_kanji_select[#Headers],0),0)</f>
        <v>#N/A</v>
      </c>
      <c r="F483" s="79" t="e">
        <f>VLOOKUP($A483,Final_manabou_kanji_select[],MATCH(F$1,Final_manabou_kanji_select[#Headers],0),0)</f>
        <v>#N/A</v>
      </c>
      <c r="G483" s="81" t="str">
        <f>IFERROR(VLOOKUP($A483,Final_manabou_kanji_select[],7,0)&amp;", "&amp;VLOOKUP($A483,Final_manabou_kanji_select[],8,0),"")</f>
        <v/>
      </c>
    </row>
    <row r="484" spans="1:7" ht="23.4" x14ac:dyDescent="0.3">
      <c r="A484" s="42">
        <v>483</v>
      </c>
      <c r="C484" s="76" t="e">
        <f>VLOOKUP($A484,Final_manabou_kanji_select[[Sr no.]:[Title]],3,0)</f>
        <v>#N/A</v>
      </c>
      <c r="D484" s="77" t="e">
        <f>VLOOKUP($A484,Final_manabou_kanji_select[],MATCH(D$1,Final_manabou_kanji_select[#Headers],0),0)</f>
        <v>#N/A</v>
      </c>
      <c r="E484" s="78" t="e">
        <f>VLOOKUP($A484,Final_manabou_kanji_select[],MATCH(E$1,Final_manabou_kanji_select[#Headers],0),0)</f>
        <v>#N/A</v>
      </c>
      <c r="F484" s="79" t="e">
        <f>VLOOKUP($A484,Final_manabou_kanji_select[],MATCH(F$1,Final_manabou_kanji_select[#Headers],0),0)</f>
        <v>#N/A</v>
      </c>
      <c r="G484" s="81" t="str">
        <f>IFERROR(VLOOKUP($A484,Final_manabou_kanji_select[],7,0)&amp;", "&amp;VLOOKUP($A484,Final_manabou_kanji_select[],8,0),"")</f>
        <v/>
      </c>
    </row>
    <row r="485" spans="1:7" ht="23.4" x14ac:dyDescent="0.3">
      <c r="A485" s="42">
        <v>484</v>
      </c>
      <c r="C485" s="76" t="e">
        <f>VLOOKUP($A485,Final_manabou_kanji_select[[Sr no.]:[Title]],3,0)</f>
        <v>#N/A</v>
      </c>
      <c r="D485" s="77" t="e">
        <f>VLOOKUP($A485,Final_manabou_kanji_select[],MATCH(D$1,Final_manabou_kanji_select[#Headers],0),0)</f>
        <v>#N/A</v>
      </c>
      <c r="E485" s="78" t="e">
        <f>VLOOKUP($A485,Final_manabou_kanji_select[],MATCH(E$1,Final_manabou_kanji_select[#Headers],0),0)</f>
        <v>#N/A</v>
      </c>
      <c r="F485" s="79" t="e">
        <f>VLOOKUP($A485,Final_manabou_kanji_select[],MATCH(F$1,Final_manabou_kanji_select[#Headers],0),0)</f>
        <v>#N/A</v>
      </c>
      <c r="G485" s="81" t="str">
        <f>IFERROR(VLOOKUP($A485,Final_manabou_kanji_select[],7,0)&amp;", "&amp;VLOOKUP($A485,Final_manabou_kanji_select[],8,0),"")</f>
        <v/>
      </c>
    </row>
    <row r="486" spans="1:7" ht="23.4" x14ac:dyDescent="0.3">
      <c r="A486" s="42">
        <v>485</v>
      </c>
      <c r="C486" s="76" t="e">
        <f>VLOOKUP($A486,Final_manabou_kanji_select[[Sr no.]:[Title]],3,0)</f>
        <v>#N/A</v>
      </c>
      <c r="D486" s="77" t="e">
        <f>VLOOKUP($A486,Final_manabou_kanji_select[],MATCH(D$1,Final_manabou_kanji_select[#Headers],0),0)</f>
        <v>#N/A</v>
      </c>
      <c r="E486" s="78" t="e">
        <f>VLOOKUP($A486,Final_manabou_kanji_select[],MATCH(E$1,Final_manabou_kanji_select[#Headers],0),0)</f>
        <v>#N/A</v>
      </c>
      <c r="F486" s="79" t="e">
        <f>VLOOKUP($A486,Final_manabou_kanji_select[],MATCH(F$1,Final_manabou_kanji_select[#Headers],0),0)</f>
        <v>#N/A</v>
      </c>
      <c r="G486" s="81" t="str">
        <f>IFERROR(VLOOKUP($A486,Final_manabou_kanji_select[],7,0)&amp;", "&amp;VLOOKUP($A486,Final_manabou_kanji_select[],8,0),"")</f>
        <v/>
      </c>
    </row>
    <row r="487" spans="1:7" ht="23.4" x14ac:dyDescent="0.3">
      <c r="A487" s="42">
        <v>486</v>
      </c>
      <c r="C487" s="76" t="e">
        <f>VLOOKUP($A487,Final_manabou_kanji_select[[Sr no.]:[Title]],3,0)</f>
        <v>#N/A</v>
      </c>
      <c r="D487" s="77" t="e">
        <f>VLOOKUP($A487,Final_manabou_kanji_select[],MATCH(D$1,Final_manabou_kanji_select[#Headers],0),0)</f>
        <v>#N/A</v>
      </c>
      <c r="E487" s="78" t="e">
        <f>VLOOKUP($A487,Final_manabou_kanji_select[],MATCH(E$1,Final_manabou_kanji_select[#Headers],0),0)</f>
        <v>#N/A</v>
      </c>
      <c r="F487" s="79" t="e">
        <f>VLOOKUP($A487,Final_manabou_kanji_select[],MATCH(F$1,Final_manabou_kanji_select[#Headers],0),0)</f>
        <v>#N/A</v>
      </c>
      <c r="G487" s="81" t="str">
        <f>IFERROR(VLOOKUP($A487,Final_manabou_kanji_select[],7,0)&amp;", "&amp;VLOOKUP($A487,Final_manabou_kanji_select[],8,0),"")</f>
        <v/>
      </c>
    </row>
    <row r="488" spans="1:7" ht="23.4" x14ac:dyDescent="0.3">
      <c r="A488" s="42">
        <v>487</v>
      </c>
      <c r="C488" s="76" t="e">
        <f>VLOOKUP($A488,Final_manabou_kanji_select[[Sr no.]:[Title]],3,0)</f>
        <v>#N/A</v>
      </c>
      <c r="D488" s="77" t="e">
        <f>VLOOKUP($A488,Final_manabou_kanji_select[],MATCH(D$1,Final_manabou_kanji_select[#Headers],0),0)</f>
        <v>#N/A</v>
      </c>
      <c r="E488" s="78" t="e">
        <f>VLOOKUP($A488,Final_manabou_kanji_select[],MATCH(E$1,Final_manabou_kanji_select[#Headers],0),0)</f>
        <v>#N/A</v>
      </c>
      <c r="F488" s="79" t="e">
        <f>VLOOKUP($A488,Final_manabou_kanji_select[],MATCH(F$1,Final_manabou_kanji_select[#Headers],0),0)</f>
        <v>#N/A</v>
      </c>
      <c r="G488" s="81" t="str">
        <f>IFERROR(VLOOKUP($A488,Final_manabou_kanji_select[],7,0)&amp;", "&amp;VLOOKUP($A488,Final_manabou_kanji_select[],8,0),"")</f>
        <v/>
      </c>
    </row>
    <row r="489" spans="1:7" ht="23.4" x14ac:dyDescent="0.3">
      <c r="A489" s="42">
        <v>488</v>
      </c>
      <c r="C489" s="76" t="e">
        <f>VLOOKUP($A489,Final_manabou_kanji_select[[Sr no.]:[Title]],3,0)</f>
        <v>#N/A</v>
      </c>
      <c r="D489" s="77" t="e">
        <f>VLOOKUP($A489,Final_manabou_kanji_select[],MATCH(D$1,Final_manabou_kanji_select[#Headers],0),0)</f>
        <v>#N/A</v>
      </c>
      <c r="E489" s="78" t="e">
        <f>VLOOKUP($A489,Final_manabou_kanji_select[],MATCH(E$1,Final_manabou_kanji_select[#Headers],0),0)</f>
        <v>#N/A</v>
      </c>
      <c r="F489" s="79" t="e">
        <f>VLOOKUP($A489,Final_manabou_kanji_select[],MATCH(F$1,Final_manabou_kanji_select[#Headers],0),0)</f>
        <v>#N/A</v>
      </c>
      <c r="G489" s="81" t="str">
        <f>IFERROR(VLOOKUP($A489,Final_manabou_kanji_select[],7,0)&amp;", "&amp;VLOOKUP($A489,Final_manabou_kanji_select[],8,0),"")</f>
        <v/>
      </c>
    </row>
    <row r="490" spans="1:7" ht="23.4" x14ac:dyDescent="0.3">
      <c r="A490" s="42">
        <v>489</v>
      </c>
      <c r="C490" s="76" t="e">
        <f>VLOOKUP($A490,Final_manabou_kanji_select[[Sr no.]:[Title]],3,0)</f>
        <v>#N/A</v>
      </c>
      <c r="D490" s="77" t="e">
        <f>VLOOKUP($A490,Final_manabou_kanji_select[],MATCH(D$1,Final_manabou_kanji_select[#Headers],0),0)</f>
        <v>#N/A</v>
      </c>
      <c r="E490" s="78" t="e">
        <f>VLOOKUP($A490,Final_manabou_kanji_select[],MATCH(E$1,Final_manabou_kanji_select[#Headers],0),0)</f>
        <v>#N/A</v>
      </c>
      <c r="F490" s="79" t="e">
        <f>VLOOKUP($A490,Final_manabou_kanji_select[],MATCH(F$1,Final_manabou_kanji_select[#Headers],0),0)</f>
        <v>#N/A</v>
      </c>
      <c r="G490" s="81" t="str">
        <f>IFERROR(VLOOKUP($A490,Final_manabou_kanji_select[],7,0)&amp;", "&amp;VLOOKUP($A490,Final_manabou_kanji_select[],8,0),"")</f>
        <v/>
      </c>
    </row>
    <row r="491" spans="1:7" ht="23.4" x14ac:dyDescent="0.3">
      <c r="A491" s="42">
        <v>490</v>
      </c>
      <c r="C491" s="76" t="e">
        <f>VLOOKUP($A491,Final_manabou_kanji_select[[Sr no.]:[Title]],3,0)</f>
        <v>#N/A</v>
      </c>
      <c r="D491" s="77" t="e">
        <f>VLOOKUP($A491,Final_manabou_kanji_select[],MATCH(D$1,Final_manabou_kanji_select[#Headers],0),0)</f>
        <v>#N/A</v>
      </c>
      <c r="E491" s="78" t="e">
        <f>VLOOKUP($A491,Final_manabou_kanji_select[],MATCH(E$1,Final_manabou_kanji_select[#Headers],0),0)</f>
        <v>#N/A</v>
      </c>
      <c r="F491" s="79" t="e">
        <f>VLOOKUP($A491,Final_manabou_kanji_select[],MATCH(F$1,Final_manabou_kanji_select[#Headers],0),0)</f>
        <v>#N/A</v>
      </c>
      <c r="G491" s="81" t="str">
        <f>IFERROR(VLOOKUP($A491,Final_manabou_kanji_select[],7,0)&amp;", "&amp;VLOOKUP($A491,Final_manabou_kanji_select[],8,0),"")</f>
        <v/>
      </c>
    </row>
    <row r="492" spans="1:7" ht="23.4" x14ac:dyDescent="0.3">
      <c r="A492" s="42">
        <v>491</v>
      </c>
      <c r="C492" s="76" t="e">
        <f>VLOOKUP($A492,Final_manabou_kanji_select[[Sr no.]:[Title]],3,0)</f>
        <v>#N/A</v>
      </c>
      <c r="D492" s="77" t="e">
        <f>VLOOKUP($A492,Final_manabou_kanji_select[],MATCH(D$1,Final_manabou_kanji_select[#Headers],0),0)</f>
        <v>#N/A</v>
      </c>
      <c r="E492" s="78" t="e">
        <f>VLOOKUP($A492,Final_manabou_kanji_select[],MATCH(E$1,Final_manabou_kanji_select[#Headers],0),0)</f>
        <v>#N/A</v>
      </c>
      <c r="F492" s="79" t="e">
        <f>VLOOKUP($A492,Final_manabou_kanji_select[],MATCH(F$1,Final_manabou_kanji_select[#Headers],0),0)</f>
        <v>#N/A</v>
      </c>
      <c r="G492" s="81" t="str">
        <f>IFERROR(VLOOKUP($A492,Final_manabou_kanji_select[],7,0)&amp;", "&amp;VLOOKUP($A492,Final_manabou_kanji_select[],8,0),"")</f>
        <v/>
      </c>
    </row>
    <row r="493" spans="1:7" ht="23.4" x14ac:dyDescent="0.3">
      <c r="A493" s="42">
        <v>492</v>
      </c>
      <c r="C493" s="76" t="e">
        <f>VLOOKUP($A493,Final_manabou_kanji_select[[Sr no.]:[Title]],3,0)</f>
        <v>#N/A</v>
      </c>
      <c r="D493" s="77" t="e">
        <f>VLOOKUP($A493,Final_manabou_kanji_select[],MATCH(D$1,Final_manabou_kanji_select[#Headers],0),0)</f>
        <v>#N/A</v>
      </c>
      <c r="E493" s="78" t="e">
        <f>VLOOKUP($A493,Final_manabou_kanji_select[],MATCH(E$1,Final_manabou_kanji_select[#Headers],0),0)</f>
        <v>#N/A</v>
      </c>
      <c r="F493" s="79" t="e">
        <f>VLOOKUP($A493,Final_manabou_kanji_select[],MATCH(F$1,Final_manabou_kanji_select[#Headers],0),0)</f>
        <v>#N/A</v>
      </c>
      <c r="G493" s="81" t="str">
        <f>IFERROR(VLOOKUP($A493,Final_manabou_kanji_select[],7,0)&amp;", "&amp;VLOOKUP($A493,Final_manabou_kanji_select[],8,0),"")</f>
        <v/>
      </c>
    </row>
    <row r="494" spans="1:7" ht="23.4" x14ac:dyDescent="0.3">
      <c r="A494" s="42">
        <v>493</v>
      </c>
      <c r="C494" s="76" t="e">
        <f>VLOOKUP($A494,Final_manabou_kanji_select[[Sr no.]:[Title]],3,0)</f>
        <v>#N/A</v>
      </c>
      <c r="D494" s="77" t="e">
        <f>VLOOKUP($A494,Final_manabou_kanji_select[],MATCH(D$1,Final_manabou_kanji_select[#Headers],0),0)</f>
        <v>#N/A</v>
      </c>
      <c r="E494" s="78" t="e">
        <f>VLOOKUP($A494,Final_manabou_kanji_select[],MATCH(E$1,Final_manabou_kanji_select[#Headers],0),0)</f>
        <v>#N/A</v>
      </c>
      <c r="F494" s="79" t="e">
        <f>VLOOKUP($A494,Final_manabou_kanji_select[],MATCH(F$1,Final_manabou_kanji_select[#Headers],0),0)</f>
        <v>#N/A</v>
      </c>
      <c r="G494" s="81" t="str">
        <f>IFERROR(VLOOKUP($A494,Final_manabou_kanji_select[],7,0)&amp;", "&amp;VLOOKUP($A494,Final_manabou_kanji_select[],8,0),"")</f>
        <v/>
      </c>
    </row>
    <row r="495" spans="1:7" ht="23.4" x14ac:dyDescent="0.3">
      <c r="A495" s="42">
        <v>494</v>
      </c>
      <c r="C495" s="76" t="e">
        <f>VLOOKUP($A495,Final_manabou_kanji_select[[Sr no.]:[Title]],3,0)</f>
        <v>#N/A</v>
      </c>
      <c r="D495" s="77" t="e">
        <f>VLOOKUP($A495,Final_manabou_kanji_select[],MATCH(D$1,Final_manabou_kanji_select[#Headers],0),0)</f>
        <v>#N/A</v>
      </c>
      <c r="E495" s="78" t="e">
        <f>VLOOKUP($A495,Final_manabou_kanji_select[],MATCH(E$1,Final_manabou_kanji_select[#Headers],0),0)</f>
        <v>#N/A</v>
      </c>
      <c r="F495" s="79" t="e">
        <f>VLOOKUP($A495,Final_manabou_kanji_select[],MATCH(F$1,Final_manabou_kanji_select[#Headers],0),0)</f>
        <v>#N/A</v>
      </c>
      <c r="G495" s="81" t="str">
        <f>IFERROR(VLOOKUP($A495,Final_manabou_kanji_select[],7,0)&amp;", "&amp;VLOOKUP($A495,Final_manabou_kanji_select[],8,0),"")</f>
        <v/>
      </c>
    </row>
    <row r="496" spans="1:7" ht="23.4" x14ac:dyDescent="0.3">
      <c r="A496" s="42">
        <v>495</v>
      </c>
      <c r="C496" s="76" t="e">
        <f>VLOOKUP($A496,Final_manabou_kanji_select[[Sr no.]:[Title]],3,0)</f>
        <v>#N/A</v>
      </c>
      <c r="D496" s="77" t="e">
        <f>VLOOKUP($A496,Final_manabou_kanji_select[],MATCH(D$1,Final_manabou_kanji_select[#Headers],0),0)</f>
        <v>#N/A</v>
      </c>
      <c r="E496" s="78" t="e">
        <f>VLOOKUP($A496,Final_manabou_kanji_select[],MATCH(E$1,Final_manabou_kanji_select[#Headers],0),0)</f>
        <v>#N/A</v>
      </c>
      <c r="F496" s="79" t="e">
        <f>VLOOKUP($A496,Final_manabou_kanji_select[],MATCH(F$1,Final_manabou_kanji_select[#Headers],0),0)</f>
        <v>#N/A</v>
      </c>
      <c r="G496" s="81" t="str">
        <f>IFERROR(VLOOKUP($A496,Final_manabou_kanji_select[],7,0)&amp;", "&amp;VLOOKUP($A496,Final_manabou_kanji_select[],8,0),"")</f>
        <v/>
      </c>
    </row>
    <row r="497" spans="1:7" ht="23.4" x14ac:dyDescent="0.3">
      <c r="A497" s="42">
        <v>496</v>
      </c>
      <c r="C497" s="76" t="e">
        <f>VLOOKUP($A497,Final_manabou_kanji_select[[Sr no.]:[Title]],3,0)</f>
        <v>#N/A</v>
      </c>
      <c r="D497" s="77" t="e">
        <f>VLOOKUP($A497,Final_manabou_kanji_select[],MATCH(D$1,Final_manabou_kanji_select[#Headers],0),0)</f>
        <v>#N/A</v>
      </c>
      <c r="E497" s="78" t="e">
        <f>VLOOKUP($A497,Final_manabou_kanji_select[],MATCH(E$1,Final_manabou_kanji_select[#Headers],0),0)</f>
        <v>#N/A</v>
      </c>
      <c r="F497" s="79" t="e">
        <f>VLOOKUP($A497,Final_manabou_kanji_select[],MATCH(F$1,Final_manabou_kanji_select[#Headers],0),0)</f>
        <v>#N/A</v>
      </c>
      <c r="G497" s="81" t="str">
        <f>IFERROR(VLOOKUP($A497,Final_manabou_kanji_select[],7,0)&amp;", "&amp;VLOOKUP($A497,Final_manabou_kanji_select[],8,0),"")</f>
        <v/>
      </c>
    </row>
    <row r="498" spans="1:7" ht="23.4" x14ac:dyDescent="0.3">
      <c r="A498" s="42">
        <v>497</v>
      </c>
      <c r="C498" s="76" t="e">
        <f>VLOOKUP($A498,Final_manabou_kanji_select[[Sr no.]:[Title]],3,0)</f>
        <v>#N/A</v>
      </c>
      <c r="D498" s="77" t="e">
        <f>VLOOKUP($A498,Final_manabou_kanji_select[],MATCH(D$1,Final_manabou_kanji_select[#Headers],0),0)</f>
        <v>#N/A</v>
      </c>
      <c r="E498" s="78" t="e">
        <f>VLOOKUP($A498,Final_manabou_kanji_select[],MATCH(E$1,Final_manabou_kanji_select[#Headers],0),0)</f>
        <v>#N/A</v>
      </c>
      <c r="F498" s="79" t="e">
        <f>VLOOKUP($A498,Final_manabou_kanji_select[],MATCH(F$1,Final_manabou_kanji_select[#Headers],0),0)</f>
        <v>#N/A</v>
      </c>
      <c r="G498" s="81" t="str">
        <f>IFERROR(VLOOKUP($A498,Final_manabou_kanji_select[],7,0)&amp;", "&amp;VLOOKUP($A498,Final_manabou_kanji_select[],8,0),"")</f>
        <v/>
      </c>
    </row>
    <row r="499" spans="1:7" ht="23.4" x14ac:dyDescent="0.3">
      <c r="A499" s="42">
        <v>498</v>
      </c>
      <c r="C499" s="76" t="e">
        <f>VLOOKUP($A499,Final_manabou_kanji_select[[Sr no.]:[Title]],3,0)</f>
        <v>#N/A</v>
      </c>
      <c r="D499" s="77" t="e">
        <f>VLOOKUP($A499,Final_manabou_kanji_select[],MATCH(D$1,Final_manabou_kanji_select[#Headers],0),0)</f>
        <v>#N/A</v>
      </c>
      <c r="E499" s="78" t="e">
        <f>VLOOKUP($A499,Final_manabou_kanji_select[],MATCH(E$1,Final_manabou_kanji_select[#Headers],0),0)</f>
        <v>#N/A</v>
      </c>
      <c r="F499" s="79" t="e">
        <f>VLOOKUP($A499,Final_manabou_kanji_select[],MATCH(F$1,Final_manabou_kanji_select[#Headers],0),0)</f>
        <v>#N/A</v>
      </c>
      <c r="G499" s="81" t="str">
        <f>IFERROR(VLOOKUP($A499,Final_manabou_kanji_select[],7,0)&amp;", "&amp;VLOOKUP($A499,Final_manabou_kanji_select[],8,0),"")</f>
        <v/>
      </c>
    </row>
    <row r="500" spans="1:7" ht="23.4" x14ac:dyDescent="0.3">
      <c r="A500" s="42">
        <v>499</v>
      </c>
      <c r="C500" s="76" t="e">
        <f>VLOOKUP($A500,Final_manabou_kanji_select[[Sr no.]:[Title]],3,0)</f>
        <v>#N/A</v>
      </c>
      <c r="D500" s="77" t="e">
        <f>VLOOKUP($A500,Final_manabou_kanji_select[],MATCH(D$1,Final_manabou_kanji_select[#Headers],0),0)</f>
        <v>#N/A</v>
      </c>
      <c r="E500" s="78" t="e">
        <f>VLOOKUP($A500,Final_manabou_kanji_select[],MATCH(E$1,Final_manabou_kanji_select[#Headers],0),0)</f>
        <v>#N/A</v>
      </c>
      <c r="F500" s="79" t="e">
        <f>VLOOKUP($A500,Final_manabou_kanji_select[],MATCH(F$1,Final_manabou_kanji_select[#Headers],0),0)</f>
        <v>#N/A</v>
      </c>
      <c r="G500" s="81" t="str">
        <f>IFERROR(VLOOKUP($A500,Final_manabou_kanji_select[],7,0)&amp;", "&amp;VLOOKUP($A500,Final_manabou_kanji_select[],8,0),"")</f>
        <v/>
      </c>
    </row>
    <row r="501" spans="1:7" ht="23.4" x14ac:dyDescent="0.3">
      <c r="A501" s="42">
        <v>500</v>
      </c>
      <c r="C501" s="76" t="e">
        <f>VLOOKUP($A501,Final_manabou_kanji_select[[Sr no.]:[Title]],3,0)</f>
        <v>#N/A</v>
      </c>
      <c r="D501" s="77" t="e">
        <f>VLOOKUP($A501,Final_manabou_kanji_select[],MATCH(D$1,Final_manabou_kanji_select[#Headers],0),0)</f>
        <v>#N/A</v>
      </c>
      <c r="E501" s="78" t="e">
        <f>VLOOKUP($A501,Final_manabou_kanji_select[],MATCH(E$1,Final_manabou_kanji_select[#Headers],0),0)</f>
        <v>#N/A</v>
      </c>
      <c r="F501" s="79" t="e">
        <f>VLOOKUP($A501,Final_manabou_kanji_select[],MATCH(F$1,Final_manabou_kanji_select[#Headers],0),0)</f>
        <v>#N/A</v>
      </c>
      <c r="G501" s="81" t="str">
        <f>IFERROR(VLOOKUP($A501,Final_manabou_kanji_select[],7,0)&amp;", "&amp;VLOOKUP($A501,Final_manabou_kanji_select[],8,0),"")</f>
        <v/>
      </c>
    </row>
    <row r="502" spans="1:7" ht="23.4" x14ac:dyDescent="0.3">
      <c r="A502" s="42">
        <v>501</v>
      </c>
      <c r="C502" s="76" t="e">
        <f>VLOOKUP($A502,Final_manabou_kanji_select[[Sr no.]:[Title]],3,0)</f>
        <v>#N/A</v>
      </c>
      <c r="D502" s="77" t="e">
        <f>VLOOKUP($A502,Final_manabou_kanji_select[],MATCH(D$1,Final_manabou_kanji_select[#Headers],0),0)</f>
        <v>#N/A</v>
      </c>
      <c r="E502" s="78" t="e">
        <f>VLOOKUP($A502,Final_manabou_kanji_select[],MATCH(E$1,Final_manabou_kanji_select[#Headers],0),0)</f>
        <v>#N/A</v>
      </c>
      <c r="F502" s="79" t="e">
        <f>VLOOKUP($A502,Final_manabou_kanji_select[],MATCH(F$1,Final_manabou_kanji_select[#Headers],0),0)</f>
        <v>#N/A</v>
      </c>
      <c r="G502" s="81" t="str">
        <f>IFERROR(VLOOKUP($A502,Final_manabou_kanji_select[],7,0)&amp;", "&amp;VLOOKUP($A502,Final_manabou_kanji_select[],8,0),"")</f>
        <v/>
      </c>
    </row>
    <row r="503" spans="1:7" ht="23.4" x14ac:dyDescent="0.3">
      <c r="A503" s="42">
        <v>502</v>
      </c>
      <c r="C503" s="76" t="e">
        <f>VLOOKUP($A503,Final_manabou_kanji_select[[Sr no.]:[Title]],3,0)</f>
        <v>#N/A</v>
      </c>
      <c r="D503" s="77" t="e">
        <f>VLOOKUP($A503,Final_manabou_kanji_select[],MATCH(D$1,Final_manabou_kanji_select[#Headers],0),0)</f>
        <v>#N/A</v>
      </c>
      <c r="E503" s="78" t="e">
        <f>VLOOKUP($A503,Final_manabou_kanji_select[],MATCH(E$1,Final_manabou_kanji_select[#Headers],0),0)</f>
        <v>#N/A</v>
      </c>
      <c r="F503" s="79" t="e">
        <f>VLOOKUP($A503,Final_manabou_kanji_select[],MATCH(F$1,Final_manabou_kanji_select[#Headers],0),0)</f>
        <v>#N/A</v>
      </c>
      <c r="G503" s="81" t="str">
        <f>IFERROR(VLOOKUP($A503,Final_manabou_kanji_select[],7,0)&amp;", "&amp;VLOOKUP($A503,Final_manabou_kanji_select[],8,0),"")</f>
        <v/>
      </c>
    </row>
    <row r="504" spans="1:7" ht="23.4" x14ac:dyDescent="0.3">
      <c r="A504" s="42">
        <v>503</v>
      </c>
      <c r="C504" s="76" t="e">
        <f>VLOOKUP($A504,Final_manabou_kanji_select[[Sr no.]:[Title]],3,0)</f>
        <v>#N/A</v>
      </c>
      <c r="D504" s="77" t="e">
        <f>VLOOKUP($A504,Final_manabou_kanji_select[],MATCH(D$1,Final_manabou_kanji_select[#Headers],0),0)</f>
        <v>#N/A</v>
      </c>
      <c r="E504" s="78" t="e">
        <f>VLOOKUP($A504,Final_manabou_kanji_select[],MATCH(E$1,Final_manabou_kanji_select[#Headers],0),0)</f>
        <v>#N/A</v>
      </c>
      <c r="F504" s="79" t="e">
        <f>VLOOKUP($A504,Final_manabou_kanji_select[],MATCH(F$1,Final_manabou_kanji_select[#Headers],0),0)</f>
        <v>#N/A</v>
      </c>
      <c r="G504" s="81" t="str">
        <f>IFERROR(VLOOKUP($A504,Final_manabou_kanji_select[],7,0)&amp;", "&amp;VLOOKUP($A504,Final_manabou_kanji_select[],8,0),"")</f>
        <v/>
      </c>
    </row>
    <row r="505" spans="1:7" ht="23.4" x14ac:dyDescent="0.3">
      <c r="A505" s="42">
        <v>504</v>
      </c>
      <c r="C505" s="76" t="e">
        <f>VLOOKUP($A505,Final_manabou_kanji_select[[Sr no.]:[Title]],3,0)</f>
        <v>#N/A</v>
      </c>
      <c r="D505" s="77" t="e">
        <f>VLOOKUP($A505,Final_manabou_kanji_select[],MATCH(D$1,Final_manabou_kanji_select[#Headers],0),0)</f>
        <v>#N/A</v>
      </c>
      <c r="E505" s="78" t="e">
        <f>VLOOKUP($A505,Final_manabou_kanji_select[],MATCH(E$1,Final_manabou_kanji_select[#Headers],0),0)</f>
        <v>#N/A</v>
      </c>
      <c r="F505" s="79" t="e">
        <f>VLOOKUP($A505,Final_manabou_kanji_select[],MATCH(F$1,Final_manabou_kanji_select[#Headers],0),0)</f>
        <v>#N/A</v>
      </c>
      <c r="G505" s="81" t="str">
        <f>IFERROR(VLOOKUP($A505,Final_manabou_kanji_select[],7,0)&amp;", "&amp;VLOOKUP($A505,Final_manabou_kanji_select[],8,0),"")</f>
        <v/>
      </c>
    </row>
    <row r="506" spans="1:7" ht="23.4" x14ac:dyDescent="0.3">
      <c r="A506" s="42">
        <v>505</v>
      </c>
      <c r="C506" s="76" t="e">
        <f>VLOOKUP($A506,Final_manabou_kanji_select[[Sr no.]:[Title]],3,0)</f>
        <v>#N/A</v>
      </c>
      <c r="D506" s="77" t="e">
        <f>VLOOKUP($A506,Final_manabou_kanji_select[],MATCH(D$1,Final_manabou_kanji_select[#Headers],0),0)</f>
        <v>#N/A</v>
      </c>
      <c r="E506" s="78" t="e">
        <f>VLOOKUP($A506,Final_manabou_kanji_select[],MATCH(E$1,Final_manabou_kanji_select[#Headers],0),0)</f>
        <v>#N/A</v>
      </c>
      <c r="F506" s="79" t="e">
        <f>VLOOKUP($A506,Final_manabou_kanji_select[],MATCH(F$1,Final_manabou_kanji_select[#Headers],0),0)</f>
        <v>#N/A</v>
      </c>
      <c r="G506" s="81" t="str">
        <f>IFERROR(VLOOKUP($A506,Final_manabou_kanji_select[],7,0)&amp;", "&amp;VLOOKUP($A506,Final_manabou_kanji_select[],8,0),"")</f>
        <v/>
      </c>
    </row>
    <row r="507" spans="1:7" ht="23.4" x14ac:dyDescent="0.3">
      <c r="A507" s="42">
        <v>506</v>
      </c>
      <c r="C507" s="76" t="e">
        <f>VLOOKUP($A507,Final_manabou_kanji_select[[Sr no.]:[Title]],3,0)</f>
        <v>#N/A</v>
      </c>
      <c r="D507" s="77" t="e">
        <f>VLOOKUP($A507,Final_manabou_kanji_select[],MATCH(D$1,Final_manabou_kanji_select[#Headers],0),0)</f>
        <v>#N/A</v>
      </c>
      <c r="E507" s="78" t="e">
        <f>VLOOKUP($A507,Final_manabou_kanji_select[],MATCH(E$1,Final_manabou_kanji_select[#Headers],0),0)</f>
        <v>#N/A</v>
      </c>
      <c r="F507" s="79" t="e">
        <f>VLOOKUP($A507,Final_manabou_kanji_select[],MATCH(F$1,Final_manabou_kanji_select[#Headers],0),0)</f>
        <v>#N/A</v>
      </c>
      <c r="G507" s="81" t="str">
        <f>IFERROR(VLOOKUP($A507,Final_manabou_kanji_select[],7,0)&amp;", "&amp;VLOOKUP($A507,Final_manabou_kanji_select[],8,0),"")</f>
        <v/>
      </c>
    </row>
    <row r="508" spans="1:7" ht="23.4" x14ac:dyDescent="0.3">
      <c r="A508" s="42">
        <v>507</v>
      </c>
      <c r="C508" s="76" t="e">
        <f>VLOOKUP($A508,Final_manabou_kanji_select[[Sr no.]:[Title]],3,0)</f>
        <v>#N/A</v>
      </c>
      <c r="D508" s="77" t="e">
        <f>VLOOKUP($A508,Final_manabou_kanji_select[],MATCH(D$1,Final_manabou_kanji_select[#Headers],0),0)</f>
        <v>#N/A</v>
      </c>
      <c r="E508" s="78" t="e">
        <f>VLOOKUP($A508,Final_manabou_kanji_select[],MATCH(E$1,Final_manabou_kanji_select[#Headers],0),0)</f>
        <v>#N/A</v>
      </c>
      <c r="F508" s="79" t="e">
        <f>VLOOKUP($A508,Final_manabou_kanji_select[],MATCH(F$1,Final_manabou_kanji_select[#Headers],0),0)</f>
        <v>#N/A</v>
      </c>
      <c r="G508" s="81" t="str">
        <f>IFERROR(VLOOKUP($A508,Final_manabou_kanji_select[],7,0)&amp;", "&amp;VLOOKUP($A508,Final_manabou_kanji_select[],8,0),"")</f>
        <v/>
      </c>
    </row>
    <row r="509" spans="1:7" ht="23.4" x14ac:dyDescent="0.3">
      <c r="A509" s="42">
        <v>508</v>
      </c>
      <c r="C509" s="76" t="e">
        <f>VLOOKUP($A509,Final_manabou_kanji_select[[Sr no.]:[Title]],3,0)</f>
        <v>#N/A</v>
      </c>
      <c r="D509" s="77" t="e">
        <f>VLOOKUP($A509,Final_manabou_kanji_select[],MATCH(D$1,Final_manabou_kanji_select[#Headers],0),0)</f>
        <v>#N/A</v>
      </c>
      <c r="E509" s="78" t="e">
        <f>VLOOKUP($A509,Final_manabou_kanji_select[],MATCH(E$1,Final_manabou_kanji_select[#Headers],0),0)</f>
        <v>#N/A</v>
      </c>
      <c r="F509" s="79" t="e">
        <f>VLOOKUP($A509,Final_manabou_kanji_select[],MATCH(F$1,Final_manabou_kanji_select[#Headers],0),0)</f>
        <v>#N/A</v>
      </c>
      <c r="G509" s="81" t="str">
        <f>IFERROR(VLOOKUP($A509,Final_manabou_kanji_select[],7,0)&amp;", "&amp;VLOOKUP($A509,Final_manabou_kanji_select[],8,0),"")</f>
        <v/>
      </c>
    </row>
    <row r="510" spans="1:7" ht="23.4" x14ac:dyDescent="0.3">
      <c r="A510" s="42">
        <v>509</v>
      </c>
      <c r="C510" s="76" t="e">
        <f>VLOOKUP($A510,Final_manabou_kanji_select[[Sr no.]:[Title]],3,0)</f>
        <v>#N/A</v>
      </c>
      <c r="D510" s="77" t="e">
        <f>VLOOKUP($A510,Final_manabou_kanji_select[],MATCH(D$1,Final_manabou_kanji_select[#Headers],0),0)</f>
        <v>#N/A</v>
      </c>
      <c r="E510" s="78" t="e">
        <f>VLOOKUP($A510,Final_manabou_kanji_select[],MATCH(E$1,Final_manabou_kanji_select[#Headers],0),0)</f>
        <v>#N/A</v>
      </c>
      <c r="F510" s="79" t="e">
        <f>VLOOKUP($A510,Final_manabou_kanji_select[],MATCH(F$1,Final_manabou_kanji_select[#Headers],0),0)</f>
        <v>#N/A</v>
      </c>
      <c r="G510" s="81" t="str">
        <f>IFERROR(VLOOKUP($A510,Final_manabou_kanji_select[],7,0)&amp;", "&amp;VLOOKUP($A510,Final_manabou_kanji_select[],8,0),"")</f>
        <v/>
      </c>
    </row>
    <row r="511" spans="1:7" ht="23.4" x14ac:dyDescent="0.3">
      <c r="A511" s="42">
        <v>510</v>
      </c>
      <c r="C511" s="76" t="e">
        <f>VLOOKUP($A511,Final_manabou_kanji_select[[Sr no.]:[Title]],3,0)</f>
        <v>#N/A</v>
      </c>
      <c r="D511" s="77" t="e">
        <f>VLOOKUP($A511,Final_manabou_kanji_select[],MATCH(D$1,Final_manabou_kanji_select[#Headers],0),0)</f>
        <v>#N/A</v>
      </c>
      <c r="E511" s="78" t="e">
        <f>VLOOKUP($A511,Final_manabou_kanji_select[],MATCH(E$1,Final_manabou_kanji_select[#Headers],0),0)</f>
        <v>#N/A</v>
      </c>
      <c r="F511" s="79" t="e">
        <f>VLOOKUP($A511,Final_manabou_kanji_select[],MATCH(F$1,Final_manabou_kanji_select[#Headers],0),0)</f>
        <v>#N/A</v>
      </c>
      <c r="G511" s="81" t="str">
        <f>IFERROR(VLOOKUP($A511,Final_manabou_kanji_select[],7,0)&amp;", "&amp;VLOOKUP($A511,Final_manabou_kanji_select[],8,0),"")</f>
        <v/>
      </c>
    </row>
    <row r="512" spans="1:7" ht="23.4" x14ac:dyDescent="0.3">
      <c r="A512" s="42">
        <v>511</v>
      </c>
      <c r="C512" s="76" t="e">
        <f>VLOOKUP($A512,Final_manabou_kanji_select[[Sr no.]:[Title]],3,0)</f>
        <v>#N/A</v>
      </c>
      <c r="D512" s="77" t="e">
        <f>VLOOKUP($A512,Final_manabou_kanji_select[],MATCH(D$1,Final_manabou_kanji_select[#Headers],0),0)</f>
        <v>#N/A</v>
      </c>
      <c r="E512" s="78" t="e">
        <f>VLOOKUP($A512,Final_manabou_kanji_select[],MATCH(E$1,Final_manabou_kanji_select[#Headers],0),0)</f>
        <v>#N/A</v>
      </c>
      <c r="F512" s="79" t="e">
        <f>VLOOKUP($A512,Final_manabou_kanji_select[],MATCH(F$1,Final_manabou_kanji_select[#Headers],0),0)</f>
        <v>#N/A</v>
      </c>
      <c r="G512" s="81" t="str">
        <f>IFERROR(VLOOKUP($A512,Final_manabou_kanji_select[],7,0)&amp;", "&amp;VLOOKUP($A512,Final_manabou_kanji_select[],8,0),"")</f>
        <v/>
      </c>
    </row>
    <row r="513" spans="1:7" ht="23.4" x14ac:dyDescent="0.3">
      <c r="A513" s="42">
        <v>512</v>
      </c>
      <c r="C513" s="76" t="e">
        <f>VLOOKUP($A513,Final_manabou_kanji_select[[Sr no.]:[Title]],3,0)</f>
        <v>#N/A</v>
      </c>
      <c r="D513" s="77" t="e">
        <f>VLOOKUP($A513,Final_manabou_kanji_select[],MATCH(D$1,Final_manabou_kanji_select[#Headers],0),0)</f>
        <v>#N/A</v>
      </c>
      <c r="E513" s="78" t="e">
        <f>VLOOKUP($A513,Final_manabou_kanji_select[],MATCH(E$1,Final_manabou_kanji_select[#Headers],0),0)</f>
        <v>#N/A</v>
      </c>
      <c r="F513" s="79" t="e">
        <f>VLOOKUP($A513,Final_manabou_kanji_select[],MATCH(F$1,Final_manabou_kanji_select[#Headers],0),0)</f>
        <v>#N/A</v>
      </c>
      <c r="G513" s="81" t="str">
        <f>IFERROR(VLOOKUP($A513,Final_manabou_kanji_select[],7,0)&amp;", "&amp;VLOOKUP($A513,Final_manabou_kanji_select[],8,0),"")</f>
        <v/>
      </c>
    </row>
    <row r="514" spans="1:7" ht="23.4" x14ac:dyDescent="0.3">
      <c r="A514" s="42">
        <v>513</v>
      </c>
      <c r="C514" s="76" t="e">
        <f>VLOOKUP($A514,Final_manabou_kanji_select[[Sr no.]:[Title]],3,0)</f>
        <v>#N/A</v>
      </c>
      <c r="D514" s="77" t="e">
        <f>VLOOKUP($A514,Final_manabou_kanji_select[],MATCH(D$1,Final_manabou_kanji_select[#Headers],0),0)</f>
        <v>#N/A</v>
      </c>
      <c r="E514" s="78" t="e">
        <f>VLOOKUP($A514,Final_manabou_kanji_select[],MATCH(E$1,Final_manabou_kanji_select[#Headers],0),0)</f>
        <v>#N/A</v>
      </c>
      <c r="F514" s="79" t="e">
        <f>VLOOKUP($A514,Final_manabou_kanji_select[],MATCH(F$1,Final_manabou_kanji_select[#Headers],0),0)</f>
        <v>#N/A</v>
      </c>
      <c r="G514" s="81" t="str">
        <f>IFERROR(VLOOKUP($A514,Final_manabou_kanji_select[],7,0)&amp;", "&amp;VLOOKUP($A514,Final_manabou_kanji_select[],8,0),"")</f>
        <v/>
      </c>
    </row>
    <row r="515" spans="1:7" ht="23.4" x14ac:dyDescent="0.3">
      <c r="A515" s="42">
        <v>514</v>
      </c>
      <c r="C515" s="76" t="e">
        <f>VLOOKUP($A515,Final_manabou_kanji_select[[Sr no.]:[Title]],3,0)</f>
        <v>#N/A</v>
      </c>
      <c r="D515" s="77" t="e">
        <f>VLOOKUP($A515,Final_manabou_kanji_select[],MATCH(D$1,Final_manabou_kanji_select[#Headers],0),0)</f>
        <v>#N/A</v>
      </c>
      <c r="E515" s="78" t="e">
        <f>VLOOKUP($A515,Final_manabou_kanji_select[],MATCH(E$1,Final_manabou_kanji_select[#Headers],0),0)</f>
        <v>#N/A</v>
      </c>
      <c r="F515" s="79" t="e">
        <f>VLOOKUP($A515,Final_manabou_kanji_select[],MATCH(F$1,Final_manabou_kanji_select[#Headers],0),0)</f>
        <v>#N/A</v>
      </c>
      <c r="G515" s="81" t="str">
        <f>IFERROR(VLOOKUP($A515,Final_manabou_kanji_select[],7,0)&amp;", "&amp;VLOOKUP($A515,Final_manabou_kanji_select[],8,0),"")</f>
        <v/>
      </c>
    </row>
    <row r="516" spans="1:7" ht="23.4" x14ac:dyDescent="0.3">
      <c r="A516" s="42">
        <v>515</v>
      </c>
      <c r="C516" s="76" t="e">
        <f>VLOOKUP($A516,Final_manabou_kanji_select[[Sr no.]:[Title]],3,0)</f>
        <v>#N/A</v>
      </c>
      <c r="D516" s="77" t="e">
        <f>VLOOKUP($A516,Final_manabou_kanji_select[],MATCH(D$1,Final_manabou_kanji_select[#Headers],0),0)</f>
        <v>#N/A</v>
      </c>
      <c r="E516" s="78" t="e">
        <f>VLOOKUP($A516,Final_manabou_kanji_select[],MATCH(E$1,Final_manabou_kanji_select[#Headers],0),0)</f>
        <v>#N/A</v>
      </c>
      <c r="F516" s="79" t="e">
        <f>VLOOKUP($A516,Final_manabou_kanji_select[],MATCH(F$1,Final_manabou_kanji_select[#Headers],0),0)</f>
        <v>#N/A</v>
      </c>
      <c r="G516" s="81" t="str">
        <f>IFERROR(VLOOKUP($A516,Final_manabou_kanji_select[],7,0)&amp;", "&amp;VLOOKUP($A516,Final_manabou_kanji_select[],8,0),"")</f>
        <v/>
      </c>
    </row>
    <row r="517" spans="1:7" ht="23.4" x14ac:dyDescent="0.3">
      <c r="A517" s="42">
        <v>516</v>
      </c>
      <c r="C517" s="76" t="e">
        <f>VLOOKUP($A517,Final_manabou_kanji_select[[Sr no.]:[Title]],3,0)</f>
        <v>#N/A</v>
      </c>
      <c r="D517" s="77" t="e">
        <f>VLOOKUP($A517,Final_manabou_kanji_select[],MATCH(D$1,Final_manabou_kanji_select[#Headers],0),0)</f>
        <v>#N/A</v>
      </c>
      <c r="E517" s="78" t="e">
        <f>VLOOKUP($A517,Final_manabou_kanji_select[],MATCH(E$1,Final_manabou_kanji_select[#Headers],0),0)</f>
        <v>#N/A</v>
      </c>
      <c r="F517" s="79" t="e">
        <f>VLOOKUP($A517,Final_manabou_kanji_select[],MATCH(F$1,Final_manabou_kanji_select[#Headers],0),0)</f>
        <v>#N/A</v>
      </c>
      <c r="G517" s="81" t="str">
        <f>IFERROR(VLOOKUP($A517,Final_manabou_kanji_select[],7,0)&amp;", "&amp;VLOOKUP($A517,Final_manabou_kanji_select[],8,0),"")</f>
        <v/>
      </c>
    </row>
    <row r="518" spans="1:7" ht="23.4" x14ac:dyDescent="0.3">
      <c r="A518" s="42">
        <v>517</v>
      </c>
      <c r="C518" s="76" t="e">
        <f>VLOOKUP($A518,Final_manabou_kanji_select[[Sr no.]:[Title]],3,0)</f>
        <v>#N/A</v>
      </c>
      <c r="D518" s="77" t="e">
        <f>VLOOKUP($A518,Final_manabou_kanji_select[],MATCH(D$1,Final_manabou_kanji_select[#Headers],0),0)</f>
        <v>#N/A</v>
      </c>
      <c r="E518" s="78" t="e">
        <f>VLOOKUP($A518,Final_manabou_kanji_select[],MATCH(E$1,Final_manabou_kanji_select[#Headers],0),0)</f>
        <v>#N/A</v>
      </c>
      <c r="F518" s="79" t="e">
        <f>VLOOKUP($A518,Final_manabou_kanji_select[],MATCH(F$1,Final_manabou_kanji_select[#Headers],0),0)</f>
        <v>#N/A</v>
      </c>
      <c r="G518" s="81" t="str">
        <f>IFERROR(VLOOKUP($A518,Final_manabou_kanji_select[],7,0)&amp;", "&amp;VLOOKUP($A518,Final_manabou_kanji_select[],8,0),"")</f>
        <v/>
      </c>
    </row>
    <row r="519" spans="1:7" ht="23.4" x14ac:dyDescent="0.3">
      <c r="A519" s="42">
        <v>518</v>
      </c>
      <c r="C519" s="76" t="e">
        <f>VLOOKUP($A519,Final_manabou_kanji_select[[Sr no.]:[Title]],3,0)</f>
        <v>#N/A</v>
      </c>
      <c r="D519" s="77" t="e">
        <f>VLOOKUP($A519,Final_manabou_kanji_select[],MATCH(D$1,Final_manabou_kanji_select[#Headers],0),0)</f>
        <v>#N/A</v>
      </c>
      <c r="E519" s="78" t="e">
        <f>VLOOKUP($A519,Final_manabou_kanji_select[],MATCH(E$1,Final_manabou_kanji_select[#Headers],0),0)</f>
        <v>#N/A</v>
      </c>
      <c r="F519" s="79" t="e">
        <f>VLOOKUP($A519,Final_manabou_kanji_select[],MATCH(F$1,Final_manabou_kanji_select[#Headers],0),0)</f>
        <v>#N/A</v>
      </c>
      <c r="G519" s="81" t="str">
        <f>IFERROR(VLOOKUP($A519,Final_manabou_kanji_select[],7,0)&amp;", "&amp;VLOOKUP($A519,Final_manabou_kanji_select[],8,0),"")</f>
        <v/>
      </c>
    </row>
    <row r="520" spans="1:7" ht="23.4" x14ac:dyDescent="0.3">
      <c r="A520" s="42">
        <v>519</v>
      </c>
      <c r="C520" s="76" t="e">
        <f>VLOOKUP($A520,Final_manabou_kanji_select[[Sr no.]:[Title]],3,0)</f>
        <v>#N/A</v>
      </c>
      <c r="D520" s="77" t="e">
        <f>VLOOKUP($A520,Final_manabou_kanji_select[],MATCH(D$1,Final_manabou_kanji_select[#Headers],0),0)</f>
        <v>#N/A</v>
      </c>
      <c r="E520" s="78" t="e">
        <f>VLOOKUP($A520,Final_manabou_kanji_select[],MATCH(E$1,Final_manabou_kanji_select[#Headers],0),0)</f>
        <v>#N/A</v>
      </c>
      <c r="F520" s="79" t="e">
        <f>VLOOKUP($A520,Final_manabou_kanji_select[],MATCH(F$1,Final_manabou_kanji_select[#Headers],0),0)</f>
        <v>#N/A</v>
      </c>
      <c r="G520" s="81" t="str">
        <f>IFERROR(VLOOKUP($A520,Final_manabou_kanji_select[],7,0)&amp;", "&amp;VLOOKUP($A520,Final_manabou_kanji_select[],8,0),"")</f>
        <v/>
      </c>
    </row>
    <row r="521" spans="1:7" ht="23.4" x14ac:dyDescent="0.3">
      <c r="A521" s="42">
        <v>520</v>
      </c>
      <c r="C521" s="76" t="e">
        <f>VLOOKUP($A521,Final_manabou_kanji_select[[Sr no.]:[Title]],3,0)</f>
        <v>#N/A</v>
      </c>
      <c r="D521" s="77" t="e">
        <f>VLOOKUP($A521,Final_manabou_kanji_select[],MATCH(D$1,Final_manabou_kanji_select[#Headers],0),0)</f>
        <v>#N/A</v>
      </c>
      <c r="E521" s="78" t="e">
        <f>VLOOKUP($A521,Final_manabou_kanji_select[],MATCH(E$1,Final_manabou_kanji_select[#Headers],0),0)</f>
        <v>#N/A</v>
      </c>
      <c r="F521" s="79" t="e">
        <f>VLOOKUP($A521,Final_manabou_kanji_select[],MATCH(F$1,Final_manabou_kanji_select[#Headers],0),0)</f>
        <v>#N/A</v>
      </c>
      <c r="G521" s="81" t="str">
        <f>IFERROR(VLOOKUP($A521,Final_manabou_kanji_select[],7,0)&amp;", "&amp;VLOOKUP($A521,Final_manabou_kanji_select[],8,0),"")</f>
        <v/>
      </c>
    </row>
    <row r="522" spans="1:7" ht="23.4" x14ac:dyDescent="0.3">
      <c r="A522" s="42">
        <v>521</v>
      </c>
      <c r="C522" s="76" t="e">
        <f>VLOOKUP($A522,Final_manabou_kanji_select[[Sr no.]:[Title]],3,0)</f>
        <v>#N/A</v>
      </c>
      <c r="D522" s="77" t="e">
        <f>VLOOKUP($A522,Final_manabou_kanji_select[],MATCH(D$1,Final_manabou_kanji_select[#Headers],0),0)</f>
        <v>#N/A</v>
      </c>
      <c r="E522" s="78" t="e">
        <f>VLOOKUP($A522,Final_manabou_kanji_select[],MATCH(E$1,Final_manabou_kanji_select[#Headers],0),0)</f>
        <v>#N/A</v>
      </c>
      <c r="F522" s="79" t="e">
        <f>VLOOKUP($A522,Final_manabou_kanji_select[],MATCH(F$1,Final_manabou_kanji_select[#Headers],0),0)</f>
        <v>#N/A</v>
      </c>
      <c r="G522" s="81" t="str">
        <f>IFERROR(VLOOKUP($A522,Final_manabou_kanji_select[],7,0)&amp;", "&amp;VLOOKUP($A522,Final_manabou_kanji_select[],8,0),"")</f>
        <v/>
      </c>
    </row>
    <row r="523" spans="1:7" ht="23.4" x14ac:dyDescent="0.3">
      <c r="A523" s="42">
        <v>522</v>
      </c>
      <c r="C523" s="76" t="e">
        <f>VLOOKUP($A523,Final_manabou_kanji_select[[Sr no.]:[Title]],3,0)</f>
        <v>#N/A</v>
      </c>
      <c r="D523" s="77" t="e">
        <f>VLOOKUP($A523,Final_manabou_kanji_select[],MATCH(D$1,Final_manabou_kanji_select[#Headers],0),0)</f>
        <v>#N/A</v>
      </c>
      <c r="E523" s="78" t="e">
        <f>VLOOKUP($A523,Final_manabou_kanji_select[],MATCH(E$1,Final_manabou_kanji_select[#Headers],0),0)</f>
        <v>#N/A</v>
      </c>
      <c r="F523" s="79" t="e">
        <f>VLOOKUP($A523,Final_manabou_kanji_select[],MATCH(F$1,Final_manabou_kanji_select[#Headers],0),0)</f>
        <v>#N/A</v>
      </c>
      <c r="G523" s="81" t="str">
        <f>IFERROR(VLOOKUP($A523,Final_manabou_kanji_select[],7,0)&amp;", "&amp;VLOOKUP($A523,Final_manabou_kanji_select[],8,0),"")</f>
        <v/>
      </c>
    </row>
    <row r="524" spans="1:7" ht="23.4" x14ac:dyDescent="0.3">
      <c r="A524" s="42">
        <v>523</v>
      </c>
      <c r="C524" s="76" t="e">
        <f>VLOOKUP($A524,Final_manabou_kanji_select[[Sr no.]:[Title]],3,0)</f>
        <v>#N/A</v>
      </c>
      <c r="D524" s="77" t="e">
        <f>VLOOKUP($A524,Final_manabou_kanji_select[],MATCH(D$1,Final_manabou_kanji_select[#Headers],0),0)</f>
        <v>#N/A</v>
      </c>
      <c r="E524" s="78" t="e">
        <f>VLOOKUP($A524,Final_manabou_kanji_select[],MATCH(E$1,Final_manabou_kanji_select[#Headers],0),0)</f>
        <v>#N/A</v>
      </c>
      <c r="F524" s="79" t="e">
        <f>VLOOKUP($A524,Final_manabou_kanji_select[],MATCH(F$1,Final_manabou_kanji_select[#Headers],0),0)</f>
        <v>#N/A</v>
      </c>
      <c r="G524" s="81" t="str">
        <f>IFERROR(VLOOKUP($A524,Final_manabou_kanji_select[],7,0)&amp;", "&amp;VLOOKUP($A524,Final_manabou_kanji_select[],8,0),"")</f>
        <v/>
      </c>
    </row>
    <row r="525" spans="1:7" ht="23.4" x14ac:dyDescent="0.3">
      <c r="A525" s="42">
        <v>524</v>
      </c>
      <c r="C525" s="76" t="e">
        <f>VLOOKUP($A525,Final_manabou_kanji_select[[Sr no.]:[Title]],3,0)</f>
        <v>#N/A</v>
      </c>
      <c r="D525" s="77" t="e">
        <f>VLOOKUP($A525,Final_manabou_kanji_select[],MATCH(D$1,Final_manabou_kanji_select[#Headers],0),0)</f>
        <v>#N/A</v>
      </c>
      <c r="E525" s="78" t="e">
        <f>VLOOKUP($A525,Final_manabou_kanji_select[],MATCH(E$1,Final_manabou_kanji_select[#Headers],0),0)</f>
        <v>#N/A</v>
      </c>
      <c r="F525" s="79" t="e">
        <f>VLOOKUP($A525,Final_manabou_kanji_select[],MATCH(F$1,Final_manabou_kanji_select[#Headers],0),0)</f>
        <v>#N/A</v>
      </c>
      <c r="G525" s="81" t="str">
        <f>IFERROR(VLOOKUP($A525,Final_manabou_kanji_select[],7,0)&amp;", "&amp;VLOOKUP($A525,Final_manabou_kanji_select[],8,0),"")</f>
        <v/>
      </c>
    </row>
    <row r="526" spans="1:7" ht="23.4" x14ac:dyDescent="0.3">
      <c r="A526" s="42">
        <v>525</v>
      </c>
      <c r="C526" s="76" t="e">
        <f>VLOOKUP($A526,Final_manabou_kanji_select[[Sr no.]:[Title]],3,0)</f>
        <v>#N/A</v>
      </c>
      <c r="D526" s="77" t="e">
        <f>VLOOKUP($A526,Final_manabou_kanji_select[],MATCH(D$1,Final_manabou_kanji_select[#Headers],0),0)</f>
        <v>#N/A</v>
      </c>
      <c r="E526" s="78" t="e">
        <f>VLOOKUP($A526,Final_manabou_kanji_select[],MATCH(E$1,Final_manabou_kanji_select[#Headers],0),0)</f>
        <v>#N/A</v>
      </c>
      <c r="F526" s="79" t="e">
        <f>VLOOKUP($A526,Final_manabou_kanji_select[],MATCH(F$1,Final_manabou_kanji_select[#Headers],0),0)</f>
        <v>#N/A</v>
      </c>
      <c r="G526" s="81" t="str">
        <f>IFERROR(VLOOKUP($A526,Final_manabou_kanji_select[],7,0)&amp;", "&amp;VLOOKUP($A526,Final_manabou_kanji_select[],8,0),"")</f>
        <v/>
      </c>
    </row>
    <row r="527" spans="1:7" ht="23.4" x14ac:dyDescent="0.3">
      <c r="A527" s="42">
        <v>526</v>
      </c>
      <c r="C527" s="76" t="e">
        <f>VLOOKUP($A527,Final_manabou_kanji_select[[Sr no.]:[Title]],3,0)</f>
        <v>#N/A</v>
      </c>
      <c r="D527" s="77" t="e">
        <f>VLOOKUP($A527,Final_manabou_kanji_select[],MATCH(D$1,Final_manabou_kanji_select[#Headers],0),0)</f>
        <v>#N/A</v>
      </c>
      <c r="E527" s="78" t="e">
        <f>VLOOKUP($A527,Final_manabou_kanji_select[],MATCH(E$1,Final_manabou_kanji_select[#Headers],0),0)</f>
        <v>#N/A</v>
      </c>
      <c r="F527" s="79" t="e">
        <f>VLOOKUP($A527,Final_manabou_kanji_select[],MATCH(F$1,Final_manabou_kanji_select[#Headers],0),0)</f>
        <v>#N/A</v>
      </c>
      <c r="G527" s="81" t="str">
        <f>IFERROR(VLOOKUP($A527,Final_manabou_kanji_select[],7,0)&amp;", "&amp;VLOOKUP($A527,Final_manabou_kanji_select[],8,0),"")</f>
        <v/>
      </c>
    </row>
    <row r="528" spans="1:7" ht="23.4" x14ac:dyDescent="0.3">
      <c r="A528" s="42">
        <v>527</v>
      </c>
      <c r="C528" s="76" t="e">
        <f>VLOOKUP($A528,Final_manabou_kanji_select[[Sr no.]:[Title]],3,0)</f>
        <v>#N/A</v>
      </c>
      <c r="D528" s="77" t="e">
        <f>VLOOKUP($A528,Final_manabou_kanji_select[],MATCH(D$1,Final_manabou_kanji_select[#Headers],0),0)</f>
        <v>#N/A</v>
      </c>
      <c r="E528" s="78" t="e">
        <f>VLOOKUP($A528,Final_manabou_kanji_select[],MATCH(E$1,Final_manabou_kanji_select[#Headers],0),0)</f>
        <v>#N/A</v>
      </c>
      <c r="F528" s="79" t="e">
        <f>VLOOKUP($A528,Final_manabou_kanji_select[],MATCH(F$1,Final_manabou_kanji_select[#Headers],0),0)</f>
        <v>#N/A</v>
      </c>
      <c r="G528" s="81" t="str">
        <f>IFERROR(VLOOKUP($A528,Final_manabou_kanji_select[],7,0)&amp;", "&amp;VLOOKUP($A528,Final_manabou_kanji_select[],8,0),"")</f>
        <v/>
      </c>
    </row>
    <row r="529" spans="1:7" ht="23.4" x14ac:dyDescent="0.3">
      <c r="A529" s="42">
        <v>528</v>
      </c>
      <c r="C529" s="76" t="e">
        <f>VLOOKUP($A529,Final_manabou_kanji_select[[Sr no.]:[Title]],3,0)</f>
        <v>#N/A</v>
      </c>
      <c r="D529" s="77" t="e">
        <f>VLOOKUP($A529,Final_manabou_kanji_select[],MATCH(D$1,Final_manabou_kanji_select[#Headers],0),0)</f>
        <v>#N/A</v>
      </c>
      <c r="E529" s="78" t="e">
        <f>VLOOKUP($A529,Final_manabou_kanji_select[],MATCH(E$1,Final_manabou_kanji_select[#Headers],0),0)</f>
        <v>#N/A</v>
      </c>
      <c r="F529" s="79" t="e">
        <f>VLOOKUP($A529,Final_manabou_kanji_select[],MATCH(F$1,Final_manabou_kanji_select[#Headers],0),0)</f>
        <v>#N/A</v>
      </c>
      <c r="G529" s="81" t="str">
        <f>IFERROR(VLOOKUP($A529,Final_manabou_kanji_select[],7,0)&amp;", "&amp;VLOOKUP($A529,Final_manabou_kanji_select[],8,0),"")</f>
        <v/>
      </c>
    </row>
    <row r="530" spans="1:7" ht="23.4" x14ac:dyDescent="0.3">
      <c r="A530" s="42">
        <v>529</v>
      </c>
      <c r="C530" s="76" t="e">
        <f>VLOOKUP($A530,Final_manabou_kanji_select[[Sr no.]:[Title]],3,0)</f>
        <v>#N/A</v>
      </c>
      <c r="D530" s="77" t="e">
        <f>VLOOKUP($A530,Final_manabou_kanji_select[],MATCH(D$1,Final_manabou_kanji_select[#Headers],0),0)</f>
        <v>#N/A</v>
      </c>
      <c r="E530" s="78" t="e">
        <f>VLOOKUP($A530,Final_manabou_kanji_select[],MATCH(E$1,Final_manabou_kanji_select[#Headers],0),0)</f>
        <v>#N/A</v>
      </c>
      <c r="F530" s="79" t="e">
        <f>VLOOKUP($A530,Final_manabou_kanji_select[],MATCH(F$1,Final_manabou_kanji_select[#Headers],0),0)</f>
        <v>#N/A</v>
      </c>
      <c r="G530" s="81" t="str">
        <f>IFERROR(VLOOKUP($A530,Final_manabou_kanji_select[],7,0)&amp;", "&amp;VLOOKUP($A530,Final_manabou_kanji_select[],8,0),"")</f>
        <v/>
      </c>
    </row>
    <row r="531" spans="1:7" ht="23.4" x14ac:dyDescent="0.3">
      <c r="A531" s="42">
        <v>530</v>
      </c>
      <c r="C531" s="76" t="e">
        <f>VLOOKUP($A531,Final_manabou_kanji_select[[Sr no.]:[Title]],3,0)</f>
        <v>#N/A</v>
      </c>
      <c r="D531" s="77" t="e">
        <f>VLOOKUP($A531,Final_manabou_kanji_select[],MATCH(D$1,Final_manabou_kanji_select[#Headers],0),0)</f>
        <v>#N/A</v>
      </c>
      <c r="E531" s="78" t="e">
        <f>VLOOKUP($A531,Final_manabou_kanji_select[],MATCH(E$1,Final_manabou_kanji_select[#Headers],0),0)</f>
        <v>#N/A</v>
      </c>
      <c r="F531" s="79" t="e">
        <f>VLOOKUP($A531,Final_manabou_kanji_select[],MATCH(F$1,Final_manabou_kanji_select[#Headers],0),0)</f>
        <v>#N/A</v>
      </c>
      <c r="G531" s="81" t="str">
        <f>IFERROR(VLOOKUP($A531,Final_manabou_kanji_select[],7,0)&amp;", "&amp;VLOOKUP($A531,Final_manabou_kanji_select[],8,0),"")</f>
        <v/>
      </c>
    </row>
    <row r="532" spans="1:7" ht="23.4" x14ac:dyDescent="0.3">
      <c r="A532" s="42">
        <v>531</v>
      </c>
      <c r="C532" s="76" t="e">
        <f>VLOOKUP($A532,Final_manabou_kanji_select[[Sr no.]:[Title]],3,0)</f>
        <v>#N/A</v>
      </c>
      <c r="D532" s="77" t="e">
        <f>VLOOKUP($A532,Final_manabou_kanji_select[],MATCH(D$1,Final_manabou_kanji_select[#Headers],0),0)</f>
        <v>#N/A</v>
      </c>
      <c r="E532" s="78" t="e">
        <f>VLOOKUP($A532,Final_manabou_kanji_select[],MATCH(E$1,Final_manabou_kanji_select[#Headers],0),0)</f>
        <v>#N/A</v>
      </c>
      <c r="F532" s="79" t="e">
        <f>VLOOKUP($A532,Final_manabou_kanji_select[],MATCH(F$1,Final_manabou_kanji_select[#Headers],0),0)</f>
        <v>#N/A</v>
      </c>
      <c r="G532" s="81" t="str">
        <f>IFERROR(VLOOKUP($A532,Final_manabou_kanji_select[],7,0)&amp;", "&amp;VLOOKUP($A532,Final_manabou_kanji_select[],8,0),"")</f>
        <v/>
      </c>
    </row>
    <row r="533" spans="1:7" ht="23.4" x14ac:dyDescent="0.3">
      <c r="A533" s="42">
        <v>532</v>
      </c>
      <c r="C533" s="76" t="e">
        <f>VLOOKUP($A533,Final_manabou_kanji_select[[Sr no.]:[Title]],3,0)</f>
        <v>#N/A</v>
      </c>
      <c r="D533" s="77" t="e">
        <f>VLOOKUP($A533,Final_manabou_kanji_select[],MATCH(D$1,Final_manabou_kanji_select[#Headers],0),0)</f>
        <v>#N/A</v>
      </c>
      <c r="E533" s="78" t="e">
        <f>VLOOKUP($A533,Final_manabou_kanji_select[],MATCH(E$1,Final_manabou_kanji_select[#Headers],0),0)</f>
        <v>#N/A</v>
      </c>
      <c r="F533" s="79" t="e">
        <f>VLOOKUP($A533,Final_manabou_kanji_select[],MATCH(F$1,Final_manabou_kanji_select[#Headers],0),0)</f>
        <v>#N/A</v>
      </c>
      <c r="G533" s="81" t="str">
        <f>IFERROR(VLOOKUP($A533,Final_manabou_kanji_select[],7,0)&amp;", "&amp;VLOOKUP($A533,Final_manabou_kanji_select[],8,0),"")</f>
        <v/>
      </c>
    </row>
    <row r="534" spans="1:7" ht="23.4" x14ac:dyDescent="0.3">
      <c r="A534" s="42">
        <v>533</v>
      </c>
      <c r="C534" s="76" t="e">
        <f>VLOOKUP($A534,Final_manabou_kanji_select[[Sr no.]:[Title]],3,0)</f>
        <v>#N/A</v>
      </c>
      <c r="D534" s="77" t="e">
        <f>VLOOKUP($A534,Final_manabou_kanji_select[],MATCH(D$1,Final_manabou_kanji_select[#Headers],0),0)</f>
        <v>#N/A</v>
      </c>
      <c r="E534" s="78" t="e">
        <f>VLOOKUP($A534,Final_manabou_kanji_select[],MATCH(E$1,Final_manabou_kanji_select[#Headers],0),0)</f>
        <v>#N/A</v>
      </c>
      <c r="F534" s="79" t="e">
        <f>VLOOKUP($A534,Final_manabou_kanji_select[],MATCH(F$1,Final_manabou_kanji_select[#Headers],0),0)</f>
        <v>#N/A</v>
      </c>
      <c r="G534" s="81" t="str">
        <f>IFERROR(VLOOKUP($A534,Final_manabou_kanji_select[],7,0)&amp;", "&amp;VLOOKUP($A534,Final_manabou_kanji_select[],8,0),"")</f>
        <v/>
      </c>
    </row>
    <row r="535" spans="1:7" ht="23.4" x14ac:dyDescent="0.3">
      <c r="A535" s="42">
        <v>534</v>
      </c>
      <c r="C535" s="76" t="e">
        <f>VLOOKUP($A535,Final_manabou_kanji_select[[Sr no.]:[Title]],3,0)</f>
        <v>#N/A</v>
      </c>
      <c r="D535" s="77" t="e">
        <f>VLOOKUP($A535,Final_manabou_kanji_select[],MATCH(D$1,Final_manabou_kanji_select[#Headers],0),0)</f>
        <v>#N/A</v>
      </c>
      <c r="E535" s="78" t="e">
        <f>VLOOKUP($A535,Final_manabou_kanji_select[],MATCH(E$1,Final_manabou_kanji_select[#Headers],0),0)</f>
        <v>#N/A</v>
      </c>
      <c r="F535" s="79" t="e">
        <f>VLOOKUP($A535,Final_manabou_kanji_select[],MATCH(F$1,Final_manabou_kanji_select[#Headers],0),0)</f>
        <v>#N/A</v>
      </c>
      <c r="G535" s="81" t="str">
        <f>IFERROR(VLOOKUP($A535,Final_manabou_kanji_select[],7,0)&amp;", "&amp;VLOOKUP($A535,Final_manabou_kanji_select[],8,0),"")</f>
        <v/>
      </c>
    </row>
    <row r="536" spans="1:7" ht="23.4" x14ac:dyDescent="0.3">
      <c r="A536" s="42">
        <v>535</v>
      </c>
      <c r="C536" s="76" t="e">
        <f>VLOOKUP($A536,Final_manabou_kanji_select[[Sr no.]:[Title]],3,0)</f>
        <v>#N/A</v>
      </c>
      <c r="D536" s="77" t="e">
        <f>VLOOKUP($A536,Final_manabou_kanji_select[],MATCH(D$1,Final_manabou_kanji_select[#Headers],0),0)</f>
        <v>#N/A</v>
      </c>
      <c r="E536" s="78" t="e">
        <f>VLOOKUP($A536,Final_manabou_kanji_select[],MATCH(E$1,Final_manabou_kanji_select[#Headers],0),0)</f>
        <v>#N/A</v>
      </c>
      <c r="F536" s="79" t="e">
        <f>VLOOKUP($A536,Final_manabou_kanji_select[],MATCH(F$1,Final_manabou_kanji_select[#Headers],0),0)</f>
        <v>#N/A</v>
      </c>
      <c r="G536" s="81" t="str">
        <f>IFERROR(VLOOKUP($A536,Final_manabou_kanji_select[],7,0)&amp;", "&amp;VLOOKUP($A536,Final_manabou_kanji_select[],8,0),"")</f>
        <v/>
      </c>
    </row>
    <row r="537" spans="1:7" ht="23.4" x14ac:dyDescent="0.3">
      <c r="A537" s="42">
        <v>536</v>
      </c>
      <c r="C537" s="76" t="e">
        <f>VLOOKUP($A537,Final_manabou_kanji_select[[Sr no.]:[Title]],3,0)</f>
        <v>#N/A</v>
      </c>
      <c r="D537" s="77" t="e">
        <f>VLOOKUP($A537,Final_manabou_kanji_select[],MATCH(D$1,Final_manabou_kanji_select[#Headers],0),0)</f>
        <v>#N/A</v>
      </c>
      <c r="E537" s="78" t="e">
        <f>VLOOKUP($A537,Final_manabou_kanji_select[],MATCH(E$1,Final_manabou_kanji_select[#Headers],0),0)</f>
        <v>#N/A</v>
      </c>
      <c r="F537" s="79" t="e">
        <f>VLOOKUP($A537,Final_manabou_kanji_select[],MATCH(F$1,Final_manabou_kanji_select[#Headers],0),0)</f>
        <v>#N/A</v>
      </c>
      <c r="G537" s="81" t="str">
        <f>IFERROR(VLOOKUP($A537,Final_manabou_kanji_select[],7,0)&amp;", "&amp;VLOOKUP($A537,Final_manabou_kanji_select[],8,0),"")</f>
        <v/>
      </c>
    </row>
    <row r="538" spans="1:7" ht="23.4" x14ac:dyDescent="0.3">
      <c r="A538" s="42">
        <v>537</v>
      </c>
      <c r="C538" s="76" t="e">
        <f>VLOOKUP($A538,Final_manabou_kanji_select[[Sr no.]:[Title]],3,0)</f>
        <v>#N/A</v>
      </c>
      <c r="D538" s="77" t="e">
        <f>VLOOKUP($A538,Final_manabou_kanji_select[],MATCH(D$1,Final_manabou_kanji_select[#Headers],0),0)</f>
        <v>#N/A</v>
      </c>
      <c r="E538" s="78" t="e">
        <f>VLOOKUP($A538,Final_manabou_kanji_select[],MATCH(E$1,Final_manabou_kanji_select[#Headers],0),0)</f>
        <v>#N/A</v>
      </c>
      <c r="F538" s="79" t="e">
        <f>VLOOKUP($A538,Final_manabou_kanji_select[],MATCH(F$1,Final_manabou_kanji_select[#Headers],0),0)</f>
        <v>#N/A</v>
      </c>
      <c r="G538" s="81" t="str">
        <f>IFERROR(VLOOKUP($A538,Final_manabou_kanji_select[],7,0)&amp;", "&amp;VLOOKUP($A538,Final_manabou_kanji_select[],8,0),"")</f>
        <v/>
      </c>
    </row>
    <row r="539" spans="1:7" ht="23.4" x14ac:dyDescent="0.3">
      <c r="A539" s="42">
        <v>538</v>
      </c>
      <c r="C539" s="76" t="e">
        <f>VLOOKUP($A539,Final_manabou_kanji_select[[Sr no.]:[Title]],3,0)</f>
        <v>#N/A</v>
      </c>
      <c r="D539" s="77" t="e">
        <f>VLOOKUP($A539,Final_manabou_kanji_select[],MATCH(D$1,Final_manabou_kanji_select[#Headers],0),0)</f>
        <v>#N/A</v>
      </c>
      <c r="E539" s="78" t="e">
        <f>VLOOKUP($A539,Final_manabou_kanji_select[],MATCH(E$1,Final_manabou_kanji_select[#Headers],0),0)</f>
        <v>#N/A</v>
      </c>
      <c r="F539" s="79" t="e">
        <f>VLOOKUP($A539,Final_manabou_kanji_select[],MATCH(F$1,Final_manabou_kanji_select[#Headers],0),0)</f>
        <v>#N/A</v>
      </c>
      <c r="G539" s="81" t="str">
        <f>IFERROR(VLOOKUP($A539,Final_manabou_kanji_select[],7,0)&amp;", "&amp;VLOOKUP($A539,Final_manabou_kanji_select[],8,0),"")</f>
        <v/>
      </c>
    </row>
    <row r="540" spans="1:7" ht="23.4" x14ac:dyDescent="0.3">
      <c r="A540" s="42">
        <v>539</v>
      </c>
      <c r="C540" s="76" t="e">
        <f>VLOOKUP($A540,Final_manabou_kanji_select[[Sr no.]:[Title]],3,0)</f>
        <v>#N/A</v>
      </c>
      <c r="D540" s="77" t="e">
        <f>VLOOKUP($A540,Final_manabou_kanji_select[],MATCH(D$1,Final_manabou_kanji_select[#Headers],0),0)</f>
        <v>#N/A</v>
      </c>
      <c r="E540" s="78" t="e">
        <f>VLOOKUP($A540,Final_manabou_kanji_select[],MATCH(E$1,Final_manabou_kanji_select[#Headers],0),0)</f>
        <v>#N/A</v>
      </c>
      <c r="F540" s="79" t="e">
        <f>VLOOKUP($A540,Final_manabou_kanji_select[],MATCH(F$1,Final_manabou_kanji_select[#Headers],0),0)</f>
        <v>#N/A</v>
      </c>
      <c r="G540" s="81" t="str">
        <f>IFERROR(VLOOKUP($A540,Final_manabou_kanji_select[],7,0)&amp;", "&amp;VLOOKUP($A540,Final_manabou_kanji_select[],8,0),"")</f>
        <v/>
      </c>
    </row>
    <row r="541" spans="1:7" ht="23.4" x14ac:dyDescent="0.3">
      <c r="A541" s="42">
        <v>540</v>
      </c>
      <c r="C541" s="76" t="e">
        <f>VLOOKUP($A541,Final_manabou_kanji_select[[Sr no.]:[Title]],3,0)</f>
        <v>#N/A</v>
      </c>
      <c r="D541" s="77" t="e">
        <f>VLOOKUP($A541,Final_manabou_kanji_select[],MATCH(D$1,Final_manabou_kanji_select[#Headers],0),0)</f>
        <v>#N/A</v>
      </c>
      <c r="E541" s="78" t="e">
        <f>VLOOKUP($A541,Final_manabou_kanji_select[],MATCH(E$1,Final_manabou_kanji_select[#Headers],0),0)</f>
        <v>#N/A</v>
      </c>
      <c r="F541" s="79" t="e">
        <f>VLOOKUP($A541,Final_manabou_kanji_select[],MATCH(F$1,Final_manabou_kanji_select[#Headers],0),0)</f>
        <v>#N/A</v>
      </c>
      <c r="G541" s="81" t="str">
        <f>IFERROR(VLOOKUP($A541,Final_manabou_kanji_select[],7,0)&amp;", "&amp;VLOOKUP($A541,Final_manabou_kanji_select[],8,0),"")</f>
        <v/>
      </c>
    </row>
    <row r="542" spans="1:7" ht="23.4" x14ac:dyDescent="0.3">
      <c r="A542" s="42">
        <v>541</v>
      </c>
      <c r="C542" s="76" t="e">
        <f>VLOOKUP($A542,Final_manabou_kanji_select[[Sr no.]:[Title]],3,0)</f>
        <v>#N/A</v>
      </c>
      <c r="D542" s="77" t="e">
        <f>VLOOKUP($A542,Final_manabou_kanji_select[],MATCH(D$1,Final_manabou_kanji_select[#Headers],0),0)</f>
        <v>#N/A</v>
      </c>
      <c r="E542" s="78" t="e">
        <f>VLOOKUP($A542,Final_manabou_kanji_select[],MATCH(E$1,Final_manabou_kanji_select[#Headers],0),0)</f>
        <v>#N/A</v>
      </c>
      <c r="F542" s="79" t="e">
        <f>VLOOKUP($A542,Final_manabou_kanji_select[],MATCH(F$1,Final_manabou_kanji_select[#Headers],0),0)</f>
        <v>#N/A</v>
      </c>
      <c r="G542" s="81" t="str">
        <f>IFERROR(VLOOKUP($A542,Final_manabou_kanji_select[],7,0)&amp;", "&amp;VLOOKUP($A542,Final_manabou_kanji_select[],8,0),"")</f>
        <v/>
      </c>
    </row>
    <row r="543" spans="1:7" ht="23.4" x14ac:dyDescent="0.3">
      <c r="A543" s="42">
        <v>542</v>
      </c>
      <c r="C543" s="76" t="e">
        <f>VLOOKUP($A543,Final_manabou_kanji_select[[Sr no.]:[Title]],3,0)</f>
        <v>#N/A</v>
      </c>
      <c r="D543" s="77" t="e">
        <f>VLOOKUP($A543,Final_manabou_kanji_select[],MATCH(D$1,Final_manabou_kanji_select[#Headers],0),0)</f>
        <v>#N/A</v>
      </c>
      <c r="E543" s="78" t="e">
        <f>VLOOKUP($A543,Final_manabou_kanji_select[],MATCH(E$1,Final_manabou_kanji_select[#Headers],0),0)</f>
        <v>#N/A</v>
      </c>
      <c r="F543" s="79" t="e">
        <f>VLOOKUP($A543,Final_manabou_kanji_select[],MATCH(F$1,Final_manabou_kanji_select[#Headers],0),0)</f>
        <v>#N/A</v>
      </c>
      <c r="G543" s="81" t="str">
        <f>IFERROR(VLOOKUP($A543,Final_manabou_kanji_select[],7,0)&amp;", "&amp;VLOOKUP($A543,Final_manabou_kanji_select[],8,0),"")</f>
        <v/>
      </c>
    </row>
    <row r="544" spans="1:7" ht="23.4" x14ac:dyDescent="0.3">
      <c r="A544" s="42">
        <v>543</v>
      </c>
      <c r="C544" s="76" t="e">
        <f>VLOOKUP($A544,Final_manabou_kanji_select[[Sr no.]:[Title]],3,0)</f>
        <v>#N/A</v>
      </c>
      <c r="D544" s="77" t="e">
        <f>VLOOKUP($A544,Final_manabou_kanji_select[],MATCH(D$1,Final_manabou_kanji_select[#Headers],0),0)</f>
        <v>#N/A</v>
      </c>
      <c r="E544" s="78" t="e">
        <f>VLOOKUP($A544,Final_manabou_kanji_select[],MATCH(E$1,Final_manabou_kanji_select[#Headers],0),0)</f>
        <v>#N/A</v>
      </c>
      <c r="F544" s="79" t="e">
        <f>VLOOKUP($A544,Final_manabou_kanji_select[],MATCH(F$1,Final_manabou_kanji_select[#Headers],0),0)</f>
        <v>#N/A</v>
      </c>
      <c r="G544" s="81" t="str">
        <f>IFERROR(VLOOKUP($A544,Final_manabou_kanji_select[],7,0)&amp;", "&amp;VLOOKUP($A544,Final_manabou_kanji_select[],8,0),"")</f>
        <v/>
      </c>
    </row>
    <row r="545" spans="1:7" ht="23.4" x14ac:dyDescent="0.3">
      <c r="A545" s="42">
        <v>544</v>
      </c>
      <c r="C545" s="76" t="e">
        <f>VLOOKUP($A545,Final_manabou_kanji_select[[Sr no.]:[Title]],3,0)</f>
        <v>#N/A</v>
      </c>
      <c r="D545" s="77" t="e">
        <f>VLOOKUP($A545,Final_manabou_kanji_select[],MATCH(D$1,Final_manabou_kanji_select[#Headers],0),0)</f>
        <v>#N/A</v>
      </c>
      <c r="E545" s="78" t="e">
        <f>VLOOKUP($A545,Final_manabou_kanji_select[],MATCH(E$1,Final_manabou_kanji_select[#Headers],0),0)</f>
        <v>#N/A</v>
      </c>
      <c r="F545" s="79" t="e">
        <f>VLOOKUP($A545,Final_manabou_kanji_select[],MATCH(F$1,Final_manabou_kanji_select[#Headers],0),0)</f>
        <v>#N/A</v>
      </c>
      <c r="G545" s="81" t="str">
        <f>IFERROR(VLOOKUP($A545,Final_manabou_kanji_select[],7,0)&amp;", "&amp;VLOOKUP($A545,Final_manabou_kanji_select[],8,0),"")</f>
        <v/>
      </c>
    </row>
    <row r="546" spans="1:7" ht="23.4" x14ac:dyDescent="0.3">
      <c r="A546" s="42">
        <v>545</v>
      </c>
      <c r="C546" s="76" t="e">
        <f>VLOOKUP($A546,Final_manabou_kanji_select[[Sr no.]:[Title]],3,0)</f>
        <v>#N/A</v>
      </c>
      <c r="D546" s="77" t="e">
        <f>VLOOKUP($A546,Final_manabou_kanji_select[],MATCH(D$1,Final_manabou_kanji_select[#Headers],0),0)</f>
        <v>#N/A</v>
      </c>
      <c r="E546" s="78" t="e">
        <f>VLOOKUP($A546,Final_manabou_kanji_select[],MATCH(E$1,Final_manabou_kanji_select[#Headers],0),0)</f>
        <v>#N/A</v>
      </c>
      <c r="F546" s="79" t="e">
        <f>VLOOKUP($A546,Final_manabou_kanji_select[],MATCH(F$1,Final_manabou_kanji_select[#Headers],0),0)</f>
        <v>#N/A</v>
      </c>
      <c r="G546" s="81" t="str">
        <f>IFERROR(VLOOKUP($A546,Final_manabou_kanji_select[],7,0)&amp;", "&amp;VLOOKUP($A546,Final_manabou_kanji_select[],8,0),"")</f>
        <v/>
      </c>
    </row>
    <row r="547" spans="1:7" ht="23.4" x14ac:dyDescent="0.3">
      <c r="A547" s="42">
        <v>546</v>
      </c>
      <c r="C547" s="76" t="e">
        <f>VLOOKUP($A547,Final_manabou_kanji_select[[Sr no.]:[Title]],3,0)</f>
        <v>#N/A</v>
      </c>
      <c r="D547" s="77" t="e">
        <f>VLOOKUP($A547,Final_manabou_kanji_select[],MATCH(D$1,Final_manabou_kanji_select[#Headers],0),0)</f>
        <v>#N/A</v>
      </c>
      <c r="E547" s="78" t="e">
        <f>VLOOKUP($A547,Final_manabou_kanji_select[],MATCH(E$1,Final_manabou_kanji_select[#Headers],0),0)</f>
        <v>#N/A</v>
      </c>
      <c r="F547" s="79" t="e">
        <f>VLOOKUP($A547,Final_manabou_kanji_select[],MATCH(F$1,Final_manabou_kanji_select[#Headers],0),0)</f>
        <v>#N/A</v>
      </c>
      <c r="G547" s="81" t="str">
        <f>IFERROR(VLOOKUP($A547,Final_manabou_kanji_select[],7,0)&amp;", "&amp;VLOOKUP($A547,Final_manabou_kanji_select[],8,0),"")</f>
        <v/>
      </c>
    </row>
    <row r="548" spans="1:7" ht="23.4" x14ac:dyDescent="0.3">
      <c r="A548" s="42">
        <v>547</v>
      </c>
      <c r="C548" s="76" t="e">
        <f>VLOOKUP($A548,Final_manabou_kanji_select[[Sr no.]:[Title]],3,0)</f>
        <v>#N/A</v>
      </c>
      <c r="D548" s="77" t="e">
        <f>VLOOKUP($A548,Final_manabou_kanji_select[],MATCH(D$1,Final_manabou_kanji_select[#Headers],0),0)</f>
        <v>#N/A</v>
      </c>
      <c r="E548" s="78" t="e">
        <f>VLOOKUP($A548,Final_manabou_kanji_select[],MATCH(E$1,Final_manabou_kanji_select[#Headers],0),0)</f>
        <v>#N/A</v>
      </c>
      <c r="F548" s="79" t="e">
        <f>VLOOKUP($A548,Final_manabou_kanji_select[],MATCH(F$1,Final_manabou_kanji_select[#Headers],0),0)</f>
        <v>#N/A</v>
      </c>
      <c r="G548" s="81" t="str">
        <f>IFERROR(VLOOKUP($A548,Final_manabou_kanji_select[],7,0)&amp;", "&amp;VLOOKUP($A548,Final_manabou_kanji_select[],8,0),"")</f>
        <v/>
      </c>
    </row>
    <row r="549" spans="1:7" ht="23.4" x14ac:dyDescent="0.3">
      <c r="A549" s="42">
        <v>548</v>
      </c>
      <c r="C549" s="76" t="e">
        <f>VLOOKUP($A549,Final_manabou_kanji_select[[Sr no.]:[Title]],3,0)</f>
        <v>#N/A</v>
      </c>
      <c r="D549" s="77" t="e">
        <f>VLOOKUP($A549,Final_manabou_kanji_select[],MATCH(D$1,Final_manabou_kanji_select[#Headers],0),0)</f>
        <v>#N/A</v>
      </c>
      <c r="E549" s="78" t="e">
        <f>VLOOKUP($A549,Final_manabou_kanji_select[],MATCH(E$1,Final_manabou_kanji_select[#Headers],0),0)</f>
        <v>#N/A</v>
      </c>
      <c r="F549" s="79" t="e">
        <f>VLOOKUP($A549,Final_manabou_kanji_select[],MATCH(F$1,Final_manabou_kanji_select[#Headers],0),0)</f>
        <v>#N/A</v>
      </c>
      <c r="G549" s="81" t="str">
        <f>IFERROR(VLOOKUP($A549,Final_manabou_kanji_select[],7,0)&amp;", "&amp;VLOOKUP($A549,Final_manabou_kanji_select[],8,0),"")</f>
        <v/>
      </c>
    </row>
    <row r="550" spans="1:7" ht="23.4" x14ac:dyDescent="0.3">
      <c r="A550" s="42">
        <v>549</v>
      </c>
      <c r="C550" s="76" t="e">
        <f>VLOOKUP($A550,Final_manabou_kanji_select[[Sr no.]:[Title]],3,0)</f>
        <v>#N/A</v>
      </c>
      <c r="D550" s="77" t="e">
        <f>VLOOKUP($A550,Final_manabou_kanji_select[],MATCH(D$1,Final_manabou_kanji_select[#Headers],0),0)</f>
        <v>#N/A</v>
      </c>
      <c r="E550" s="78" t="e">
        <f>VLOOKUP($A550,Final_manabou_kanji_select[],MATCH(E$1,Final_manabou_kanji_select[#Headers],0),0)</f>
        <v>#N/A</v>
      </c>
      <c r="F550" s="79" t="e">
        <f>VLOOKUP($A550,Final_manabou_kanji_select[],MATCH(F$1,Final_manabou_kanji_select[#Headers],0),0)</f>
        <v>#N/A</v>
      </c>
      <c r="G550" s="81" t="str">
        <f>IFERROR(VLOOKUP($A550,Final_manabou_kanji_select[],7,0)&amp;", "&amp;VLOOKUP($A550,Final_manabou_kanji_select[],8,0),"")</f>
        <v/>
      </c>
    </row>
    <row r="551" spans="1:7" ht="23.4" x14ac:dyDescent="0.3">
      <c r="A551" s="42">
        <v>550</v>
      </c>
      <c r="C551" s="76" t="e">
        <f>VLOOKUP($A551,Final_manabou_kanji_select[[Sr no.]:[Title]],3,0)</f>
        <v>#N/A</v>
      </c>
      <c r="D551" s="77" t="e">
        <f>VLOOKUP($A551,Final_manabou_kanji_select[],MATCH(D$1,Final_manabou_kanji_select[#Headers],0),0)</f>
        <v>#N/A</v>
      </c>
      <c r="E551" s="78" t="e">
        <f>VLOOKUP($A551,Final_manabou_kanji_select[],MATCH(E$1,Final_manabou_kanji_select[#Headers],0),0)</f>
        <v>#N/A</v>
      </c>
      <c r="F551" s="79" t="e">
        <f>VLOOKUP($A551,Final_manabou_kanji_select[],MATCH(F$1,Final_manabou_kanji_select[#Headers],0),0)</f>
        <v>#N/A</v>
      </c>
      <c r="G551" s="81" t="str">
        <f>IFERROR(VLOOKUP($A551,Final_manabou_kanji_select[],7,0)&amp;", "&amp;VLOOKUP($A551,Final_manabou_kanji_select[],8,0),"")</f>
        <v/>
      </c>
    </row>
    <row r="552" spans="1:7" ht="23.4" x14ac:dyDescent="0.3">
      <c r="A552" s="42">
        <v>551</v>
      </c>
      <c r="C552" s="76" t="e">
        <f>VLOOKUP($A552,Final_manabou_kanji_select[[Sr no.]:[Title]],3,0)</f>
        <v>#N/A</v>
      </c>
      <c r="D552" s="77" t="e">
        <f>VLOOKUP($A552,Final_manabou_kanji_select[],MATCH(D$1,Final_manabou_kanji_select[#Headers],0),0)</f>
        <v>#N/A</v>
      </c>
      <c r="E552" s="78" t="e">
        <f>VLOOKUP($A552,Final_manabou_kanji_select[],MATCH(E$1,Final_manabou_kanji_select[#Headers],0),0)</f>
        <v>#N/A</v>
      </c>
      <c r="F552" s="79" t="e">
        <f>VLOOKUP($A552,Final_manabou_kanji_select[],MATCH(F$1,Final_manabou_kanji_select[#Headers],0),0)</f>
        <v>#N/A</v>
      </c>
      <c r="G552" s="81" t="str">
        <f>IFERROR(VLOOKUP($A552,Final_manabou_kanji_select[],7,0)&amp;", "&amp;VLOOKUP($A552,Final_manabou_kanji_select[],8,0),"")</f>
        <v/>
      </c>
    </row>
    <row r="553" spans="1:7" ht="23.4" x14ac:dyDescent="0.3">
      <c r="A553" s="42">
        <v>552</v>
      </c>
      <c r="C553" s="76" t="e">
        <f>VLOOKUP($A553,Final_manabou_kanji_select[[Sr no.]:[Title]],3,0)</f>
        <v>#N/A</v>
      </c>
      <c r="D553" s="77" t="e">
        <f>VLOOKUP($A553,Final_manabou_kanji_select[],MATCH(D$1,Final_manabou_kanji_select[#Headers],0),0)</f>
        <v>#N/A</v>
      </c>
      <c r="E553" s="78" t="e">
        <f>VLOOKUP($A553,Final_manabou_kanji_select[],MATCH(E$1,Final_manabou_kanji_select[#Headers],0),0)</f>
        <v>#N/A</v>
      </c>
      <c r="F553" s="79" t="e">
        <f>VLOOKUP($A553,Final_manabou_kanji_select[],MATCH(F$1,Final_manabou_kanji_select[#Headers],0),0)</f>
        <v>#N/A</v>
      </c>
      <c r="G553" s="81" t="str">
        <f>IFERROR(VLOOKUP($A553,Final_manabou_kanji_select[],7,0)&amp;", "&amp;VLOOKUP($A553,Final_manabou_kanji_select[],8,0),"")</f>
        <v/>
      </c>
    </row>
    <row r="554" spans="1:7" ht="23.4" x14ac:dyDescent="0.3">
      <c r="A554" s="42">
        <v>553</v>
      </c>
      <c r="C554" s="76" t="e">
        <f>VLOOKUP($A554,Final_manabou_kanji_select[[Sr no.]:[Title]],3,0)</f>
        <v>#N/A</v>
      </c>
      <c r="D554" s="77" t="e">
        <f>VLOOKUP($A554,Final_manabou_kanji_select[],MATCH(D$1,Final_manabou_kanji_select[#Headers],0),0)</f>
        <v>#N/A</v>
      </c>
      <c r="E554" s="78" t="e">
        <f>VLOOKUP($A554,Final_manabou_kanji_select[],MATCH(E$1,Final_manabou_kanji_select[#Headers],0),0)</f>
        <v>#N/A</v>
      </c>
      <c r="F554" s="79" t="e">
        <f>VLOOKUP($A554,Final_manabou_kanji_select[],MATCH(F$1,Final_manabou_kanji_select[#Headers],0),0)</f>
        <v>#N/A</v>
      </c>
      <c r="G554" s="81" t="str">
        <f>IFERROR(VLOOKUP($A554,Final_manabou_kanji_select[],7,0)&amp;", "&amp;VLOOKUP($A554,Final_manabou_kanji_select[],8,0),"")</f>
        <v/>
      </c>
    </row>
    <row r="555" spans="1:7" ht="23.4" x14ac:dyDescent="0.3">
      <c r="A555" s="42">
        <v>554</v>
      </c>
      <c r="C555" s="76" t="e">
        <f>VLOOKUP($A555,Final_manabou_kanji_select[[Sr no.]:[Title]],3,0)</f>
        <v>#N/A</v>
      </c>
      <c r="D555" s="77" t="e">
        <f>VLOOKUP($A555,Final_manabou_kanji_select[],MATCH(D$1,Final_manabou_kanji_select[#Headers],0),0)</f>
        <v>#N/A</v>
      </c>
      <c r="E555" s="78" t="e">
        <f>VLOOKUP($A555,Final_manabou_kanji_select[],MATCH(E$1,Final_manabou_kanji_select[#Headers],0),0)</f>
        <v>#N/A</v>
      </c>
      <c r="F555" s="79" t="e">
        <f>VLOOKUP($A555,Final_manabou_kanji_select[],MATCH(F$1,Final_manabou_kanji_select[#Headers],0),0)</f>
        <v>#N/A</v>
      </c>
      <c r="G555" s="81" t="str">
        <f>IFERROR(VLOOKUP($A555,Final_manabou_kanji_select[],7,0)&amp;", "&amp;VLOOKUP($A555,Final_manabou_kanji_select[],8,0),"")</f>
        <v/>
      </c>
    </row>
    <row r="556" spans="1:7" ht="23.4" x14ac:dyDescent="0.3">
      <c r="A556" s="42">
        <v>555</v>
      </c>
      <c r="C556" s="76" t="e">
        <f>VLOOKUP($A556,Final_manabou_kanji_select[[Sr no.]:[Title]],3,0)</f>
        <v>#N/A</v>
      </c>
      <c r="D556" s="77" t="e">
        <f>VLOOKUP($A556,Final_manabou_kanji_select[],MATCH(D$1,Final_manabou_kanji_select[#Headers],0),0)</f>
        <v>#N/A</v>
      </c>
      <c r="E556" s="78" t="e">
        <f>VLOOKUP($A556,Final_manabou_kanji_select[],MATCH(E$1,Final_manabou_kanji_select[#Headers],0),0)</f>
        <v>#N/A</v>
      </c>
      <c r="F556" s="79" t="e">
        <f>VLOOKUP($A556,Final_manabou_kanji_select[],MATCH(F$1,Final_manabou_kanji_select[#Headers],0),0)</f>
        <v>#N/A</v>
      </c>
      <c r="G556" s="81" t="str">
        <f>IFERROR(VLOOKUP($A556,Final_manabou_kanji_select[],7,0)&amp;", "&amp;VLOOKUP($A556,Final_manabou_kanji_select[],8,0),"")</f>
        <v/>
      </c>
    </row>
    <row r="557" spans="1:7" ht="23.4" x14ac:dyDescent="0.3">
      <c r="A557" s="42">
        <v>556</v>
      </c>
      <c r="C557" s="76" t="e">
        <f>VLOOKUP($A557,Final_manabou_kanji_select[[Sr no.]:[Title]],3,0)</f>
        <v>#N/A</v>
      </c>
      <c r="D557" s="77" t="e">
        <f>VLOOKUP($A557,Final_manabou_kanji_select[],MATCH(D$1,Final_manabou_kanji_select[#Headers],0),0)</f>
        <v>#N/A</v>
      </c>
      <c r="E557" s="78" t="e">
        <f>VLOOKUP($A557,Final_manabou_kanji_select[],MATCH(E$1,Final_manabou_kanji_select[#Headers],0),0)</f>
        <v>#N/A</v>
      </c>
      <c r="F557" s="79" t="e">
        <f>VLOOKUP($A557,Final_manabou_kanji_select[],MATCH(F$1,Final_manabou_kanji_select[#Headers],0),0)</f>
        <v>#N/A</v>
      </c>
      <c r="G557" s="81" t="str">
        <f>IFERROR(VLOOKUP($A557,Final_manabou_kanji_select[],7,0)&amp;", "&amp;VLOOKUP($A557,Final_manabou_kanji_select[],8,0),"")</f>
        <v/>
      </c>
    </row>
    <row r="558" spans="1:7" ht="23.4" x14ac:dyDescent="0.3">
      <c r="A558" s="42">
        <v>557</v>
      </c>
      <c r="C558" s="76" t="e">
        <f>VLOOKUP($A558,Final_manabou_kanji_select[[Sr no.]:[Title]],3,0)</f>
        <v>#N/A</v>
      </c>
      <c r="D558" s="77" t="e">
        <f>VLOOKUP($A558,Final_manabou_kanji_select[],MATCH(D$1,Final_manabou_kanji_select[#Headers],0),0)</f>
        <v>#N/A</v>
      </c>
      <c r="E558" s="78" t="e">
        <f>VLOOKUP($A558,Final_manabou_kanji_select[],MATCH(E$1,Final_manabou_kanji_select[#Headers],0),0)</f>
        <v>#N/A</v>
      </c>
      <c r="F558" s="79" t="e">
        <f>VLOOKUP($A558,Final_manabou_kanji_select[],MATCH(F$1,Final_manabou_kanji_select[#Headers],0),0)</f>
        <v>#N/A</v>
      </c>
      <c r="G558" s="81" t="str">
        <f>IFERROR(VLOOKUP($A558,Final_manabou_kanji_select[],7,0)&amp;", "&amp;VLOOKUP($A558,Final_manabou_kanji_select[],8,0),"")</f>
        <v/>
      </c>
    </row>
    <row r="559" spans="1:7" ht="23.4" x14ac:dyDescent="0.3">
      <c r="A559" s="42">
        <v>558</v>
      </c>
      <c r="C559" s="76" t="e">
        <f>VLOOKUP($A559,Final_manabou_kanji_select[[Sr no.]:[Title]],3,0)</f>
        <v>#N/A</v>
      </c>
      <c r="D559" s="77" t="e">
        <f>VLOOKUP($A559,Final_manabou_kanji_select[],MATCH(D$1,Final_manabou_kanji_select[#Headers],0),0)</f>
        <v>#N/A</v>
      </c>
      <c r="E559" s="78" t="e">
        <f>VLOOKUP($A559,Final_manabou_kanji_select[],MATCH(E$1,Final_manabou_kanji_select[#Headers],0),0)</f>
        <v>#N/A</v>
      </c>
      <c r="F559" s="79" t="e">
        <f>VLOOKUP($A559,Final_manabou_kanji_select[],MATCH(F$1,Final_manabou_kanji_select[#Headers],0),0)</f>
        <v>#N/A</v>
      </c>
      <c r="G559" s="81" t="str">
        <f>IFERROR(VLOOKUP($A559,Final_manabou_kanji_select[],7,0)&amp;", "&amp;VLOOKUP($A559,Final_manabou_kanji_select[],8,0),"")</f>
        <v/>
      </c>
    </row>
    <row r="560" spans="1:7" ht="23.4" x14ac:dyDescent="0.3">
      <c r="A560" s="42">
        <v>559</v>
      </c>
      <c r="C560" s="76" t="e">
        <f>VLOOKUP($A560,Final_manabou_kanji_select[[Sr no.]:[Title]],3,0)</f>
        <v>#N/A</v>
      </c>
      <c r="D560" s="77" t="e">
        <f>VLOOKUP($A560,Final_manabou_kanji_select[],MATCH(D$1,Final_manabou_kanji_select[#Headers],0),0)</f>
        <v>#N/A</v>
      </c>
      <c r="E560" s="78" t="e">
        <f>VLOOKUP($A560,Final_manabou_kanji_select[],MATCH(E$1,Final_manabou_kanji_select[#Headers],0),0)</f>
        <v>#N/A</v>
      </c>
      <c r="F560" s="79" t="e">
        <f>VLOOKUP($A560,Final_manabou_kanji_select[],MATCH(F$1,Final_manabou_kanji_select[#Headers],0),0)</f>
        <v>#N/A</v>
      </c>
      <c r="G560" s="81" t="str">
        <f>IFERROR(VLOOKUP($A560,Final_manabou_kanji_select[],7,0)&amp;", "&amp;VLOOKUP($A560,Final_manabou_kanji_select[],8,0),"")</f>
        <v/>
      </c>
    </row>
    <row r="561" spans="1:7" ht="23.4" x14ac:dyDescent="0.3">
      <c r="A561" s="42">
        <v>560</v>
      </c>
      <c r="C561" s="76" t="e">
        <f>VLOOKUP($A561,Final_manabou_kanji_select[[Sr no.]:[Title]],3,0)</f>
        <v>#N/A</v>
      </c>
      <c r="D561" s="77" t="e">
        <f>VLOOKUP($A561,Final_manabou_kanji_select[],MATCH(D$1,Final_manabou_kanji_select[#Headers],0),0)</f>
        <v>#N/A</v>
      </c>
      <c r="E561" s="78" t="e">
        <f>VLOOKUP($A561,Final_manabou_kanji_select[],MATCH(E$1,Final_manabou_kanji_select[#Headers],0),0)</f>
        <v>#N/A</v>
      </c>
      <c r="F561" s="79" t="e">
        <f>VLOOKUP($A561,Final_manabou_kanji_select[],MATCH(F$1,Final_manabou_kanji_select[#Headers],0),0)</f>
        <v>#N/A</v>
      </c>
      <c r="G561" s="81" t="str">
        <f>IFERROR(VLOOKUP($A561,Final_manabou_kanji_select[],7,0)&amp;", "&amp;VLOOKUP($A561,Final_manabou_kanji_select[],8,0),"")</f>
        <v/>
      </c>
    </row>
    <row r="562" spans="1:7" ht="23.4" x14ac:dyDescent="0.3">
      <c r="A562" s="42">
        <v>561</v>
      </c>
      <c r="C562" s="76" t="e">
        <f>VLOOKUP($A562,Final_manabou_kanji_select[[Sr no.]:[Title]],3,0)</f>
        <v>#N/A</v>
      </c>
      <c r="D562" s="77" t="e">
        <f>VLOOKUP($A562,Final_manabou_kanji_select[],MATCH(D$1,Final_manabou_kanji_select[#Headers],0),0)</f>
        <v>#N/A</v>
      </c>
      <c r="E562" s="78" t="e">
        <f>VLOOKUP($A562,Final_manabou_kanji_select[],MATCH(E$1,Final_manabou_kanji_select[#Headers],0),0)</f>
        <v>#N/A</v>
      </c>
      <c r="F562" s="79" t="e">
        <f>VLOOKUP($A562,Final_manabou_kanji_select[],MATCH(F$1,Final_manabou_kanji_select[#Headers],0),0)</f>
        <v>#N/A</v>
      </c>
      <c r="G562" s="81" t="str">
        <f>IFERROR(VLOOKUP($A562,Final_manabou_kanji_select[],7,0)&amp;", "&amp;VLOOKUP($A562,Final_manabou_kanji_select[],8,0),"")</f>
        <v/>
      </c>
    </row>
    <row r="563" spans="1:7" ht="23.4" x14ac:dyDescent="0.3">
      <c r="A563" s="42">
        <v>562</v>
      </c>
      <c r="C563" s="76" t="e">
        <f>VLOOKUP($A563,Final_manabou_kanji_select[[Sr no.]:[Title]],3,0)</f>
        <v>#N/A</v>
      </c>
      <c r="D563" s="77" t="e">
        <f>VLOOKUP($A563,Final_manabou_kanji_select[],MATCH(D$1,Final_manabou_kanji_select[#Headers],0),0)</f>
        <v>#N/A</v>
      </c>
      <c r="E563" s="78" t="e">
        <f>VLOOKUP($A563,Final_manabou_kanji_select[],MATCH(E$1,Final_manabou_kanji_select[#Headers],0),0)</f>
        <v>#N/A</v>
      </c>
      <c r="F563" s="79" t="e">
        <f>VLOOKUP($A563,Final_manabou_kanji_select[],MATCH(F$1,Final_manabou_kanji_select[#Headers],0),0)</f>
        <v>#N/A</v>
      </c>
      <c r="G563" s="81" t="str">
        <f>IFERROR(VLOOKUP($A563,Final_manabou_kanji_select[],7,0)&amp;", "&amp;VLOOKUP($A563,Final_manabou_kanji_select[],8,0),"")</f>
        <v/>
      </c>
    </row>
    <row r="564" spans="1:7" ht="23.4" x14ac:dyDescent="0.3">
      <c r="A564" s="42">
        <v>563</v>
      </c>
      <c r="C564" s="76" t="e">
        <f>VLOOKUP($A564,Final_manabou_kanji_select[[Sr no.]:[Title]],3,0)</f>
        <v>#N/A</v>
      </c>
      <c r="D564" s="77" t="e">
        <f>VLOOKUP($A564,Final_manabou_kanji_select[],MATCH(D$1,Final_manabou_kanji_select[#Headers],0),0)</f>
        <v>#N/A</v>
      </c>
      <c r="E564" s="78" t="e">
        <f>VLOOKUP($A564,Final_manabou_kanji_select[],MATCH(E$1,Final_manabou_kanji_select[#Headers],0),0)</f>
        <v>#N/A</v>
      </c>
      <c r="F564" s="79" t="e">
        <f>VLOOKUP($A564,Final_manabou_kanji_select[],MATCH(F$1,Final_manabou_kanji_select[#Headers],0),0)</f>
        <v>#N/A</v>
      </c>
      <c r="G564" s="81" t="str">
        <f>IFERROR(VLOOKUP($A564,Final_manabou_kanji_select[],7,0)&amp;", "&amp;VLOOKUP($A564,Final_manabou_kanji_select[],8,0),"")</f>
        <v/>
      </c>
    </row>
    <row r="565" spans="1:7" ht="23.4" x14ac:dyDescent="0.3">
      <c r="A565" s="42">
        <v>564</v>
      </c>
      <c r="C565" s="76" t="e">
        <f>VLOOKUP($A565,Final_manabou_kanji_select[[Sr no.]:[Title]],3,0)</f>
        <v>#N/A</v>
      </c>
      <c r="D565" s="77" t="e">
        <f>VLOOKUP($A565,Final_manabou_kanji_select[],MATCH(D$1,Final_manabou_kanji_select[#Headers],0),0)</f>
        <v>#N/A</v>
      </c>
      <c r="E565" s="78" t="e">
        <f>VLOOKUP($A565,Final_manabou_kanji_select[],MATCH(E$1,Final_manabou_kanji_select[#Headers],0),0)</f>
        <v>#N/A</v>
      </c>
      <c r="F565" s="79" t="e">
        <f>VLOOKUP($A565,Final_manabou_kanji_select[],MATCH(F$1,Final_manabou_kanji_select[#Headers],0),0)</f>
        <v>#N/A</v>
      </c>
      <c r="G565" s="81" t="str">
        <f>IFERROR(VLOOKUP($A565,Final_manabou_kanji_select[],7,0)&amp;", "&amp;VLOOKUP($A565,Final_manabou_kanji_select[],8,0),"")</f>
        <v/>
      </c>
    </row>
    <row r="566" spans="1:7" ht="23.4" x14ac:dyDescent="0.3">
      <c r="A566" s="42">
        <v>565</v>
      </c>
      <c r="C566" s="76" t="e">
        <f>VLOOKUP($A566,Final_manabou_kanji_select[[Sr no.]:[Title]],3,0)</f>
        <v>#N/A</v>
      </c>
      <c r="D566" s="77" t="e">
        <f>VLOOKUP($A566,Final_manabou_kanji_select[],MATCH(D$1,Final_manabou_kanji_select[#Headers],0),0)</f>
        <v>#N/A</v>
      </c>
      <c r="E566" s="78" t="e">
        <f>VLOOKUP($A566,Final_manabou_kanji_select[],MATCH(E$1,Final_manabou_kanji_select[#Headers],0),0)</f>
        <v>#N/A</v>
      </c>
      <c r="F566" s="79" t="e">
        <f>VLOOKUP($A566,Final_manabou_kanji_select[],MATCH(F$1,Final_manabou_kanji_select[#Headers],0),0)</f>
        <v>#N/A</v>
      </c>
      <c r="G566" s="81" t="str">
        <f>IFERROR(VLOOKUP($A566,Final_manabou_kanji_select[],7,0)&amp;", "&amp;VLOOKUP($A566,Final_manabou_kanji_select[],8,0),"")</f>
        <v/>
      </c>
    </row>
    <row r="567" spans="1:7" ht="23.4" x14ac:dyDescent="0.3">
      <c r="A567" s="42">
        <v>566</v>
      </c>
      <c r="C567" s="76" t="e">
        <f>VLOOKUP($A567,Final_manabou_kanji_select[[Sr no.]:[Title]],3,0)</f>
        <v>#N/A</v>
      </c>
      <c r="D567" s="77" t="e">
        <f>VLOOKUP($A567,Final_manabou_kanji_select[],MATCH(D$1,Final_manabou_kanji_select[#Headers],0),0)</f>
        <v>#N/A</v>
      </c>
      <c r="E567" s="78" t="e">
        <f>VLOOKUP($A567,Final_manabou_kanji_select[],MATCH(E$1,Final_manabou_kanji_select[#Headers],0),0)</f>
        <v>#N/A</v>
      </c>
      <c r="F567" s="79" t="e">
        <f>VLOOKUP($A567,Final_manabou_kanji_select[],MATCH(F$1,Final_manabou_kanji_select[#Headers],0),0)</f>
        <v>#N/A</v>
      </c>
      <c r="G567" s="81" t="str">
        <f>IFERROR(VLOOKUP($A567,Final_manabou_kanji_select[],7,0)&amp;", "&amp;VLOOKUP($A567,Final_manabou_kanji_select[],8,0),"")</f>
        <v/>
      </c>
    </row>
    <row r="568" spans="1:7" ht="23.4" x14ac:dyDescent="0.3">
      <c r="A568" s="42">
        <v>567</v>
      </c>
      <c r="C568" s="76" t="e">
        <f>VLOOKUP($A568,Final_manabou_kanji_select[[Sr no.]:[Title]],3,0)</f>
        <v>#N/A</v>
      </c>
      <c r="D568" s="77" t="e">
        <f>VLOOKUP($A568,Final_manabou_kanji_select[],MATCH(D$1,Final_manabou_kanji_select[#Headers],0),0)</f>
        <v>#N/A</v>
      </c>
      <c r="E568" s="78" t="e">
        <f>VLOOKUP($A568,Final_manabou_kanji_select[],MATCH(E$1,Final_manabou_kanji_select[#Headers],0),0)</f>
        <v>#N/A</v>
      </c>
      <c r="F568" s="79" t="e">
        <f>VLOOKUP($A568,Final_manabou_kanji_select[],MATCH(F$1,Final_manabou_kanji_select[#Headers],0),0)</f>
        <v>#N/A</v>
      </c>
      <c r="G568" s="81" t="str">
        <f>IFERROR(VLOOKUP($A568,Final_manabou_kanji_select[],7,0)&amp;", "&amp;VLOOKUP($A568,Final_manabou_kanji_select[],8,0),"")</f>
        <v/>
      </c>
    </row>
    <row r="569" spans="1:7" ht="23.4" x14ac:dyDescent="0.3">
      <c r="A569" s="42">
        <v>568</v>
      </c>
      <c r="C569" s="76" t="e">
        <f>VLOOKUP($A569,Final_manabou_kanji_select[[Sr no.]:[Title]],3,0)</f>
        <v>#N/A</v>
      </c>
      <c r="D569" s="77" t="e">
        <f>VLOOKUP($A569,Final_manabou_kanji_select[],MATCH(D$1,Final_manabou_kanji_select[#Headers],0),0)</f>
        <v>#N/A</v>
      </c>
      <c r="E569" s="78" t="e">
        <f>VLOOKUP($A569,Final_manabou_kanji_select[],MATCH(E$1,Final_manabou_kanji_select[#Headers],0),0)</f>
        <v>#N/A</v>
      </c>
      <c r="F569" s="79" t="e">
        <f>VLOOKUP($A569,Final_manabou_kanji_select[],MATCH(F$1,Final_manabou_kanji_select[#Headers],0),0)</f>
        <v>#N/A</v>
      </c>
      <c r="G569" s="81" t="str">
        <f>IFERROR(VLOOKUP($A569,Final_manabou_kanji_select[],7,0)&amp;", "&amp;VLOOKUP($A569,Final_manabou_kanji_select[],8,0),"")</f>
        <v/>
      </c>
    </row>
    <row r="570" spans="1:7" ht="23.4" x14ac:dyDescent="0.3">
      <c r="A570" s="42">
        <v>569</v>
      </c>
      <c r="C570" s="76" t="e">
        <f>VLOOKUP($A570,Final_manabou_kanji_select[[Sr no.]:[Title]],3,0)</f>
        <v>#N/A</v>
      </c>
      <c r="D570" s="77" t="e">
        <f>VLOOKUP($A570,Final_manabou_kanji_select[],MATCH(D$1,Final_manabou_kanji_select[#Headers],0),0)</f>
        <v>#N/A</v>
      </c>
      <c r="E570" s="78" t="e">
        <f>VLOOKUP($A570,Final_manabou_kanji_select[],MATCH(E$1,Final_manabou_kanji_select[#Headers],0),0)</f>
        <v>#N/A</v>
      </c>
      <c r="F570" s="79" t="e">
        <f>VLOOKUP($A570,Final_manabou_kanji_select[],MATCH(F$1,Final_manabou_kanji_select[#Headers],0),0)</f>
        <v>#N/A</v>
      </c>
      <c r="G570" s="81" t="str">
        <f>IFERROR(VLOOKUP($A570,Final_manabou_kanji_select[],7,0)&amp;", "&amp;VLOOKUP($A570,Final_manabou_kanji_select[],8,0),"")</f>
        <v/>
      </c>
    </row>
    <row r="571" spans="1:7" ht="23.4" x14ac:dyDescent="0.3">
      <c r="A571" s="42">
        <v>570</v>
      </c>
      <c r="C571" s="76" t="e">
        <f>VLOOKUP($A571,Final_manabou_kanji_select[[Sr no.]:[Title]],3,0)</f>
        <v>#N/A</v>
      </c>
      <c r="D571" s="77" t="e">
        <f>VLOOKUP($A571,Final_manabou_kanji_select[],MATCH(D$1,Final_manabou_kanji_select[#Headers],0),0)</f>
        <v>#N/A</v>
      </c>
      <c r="E571" s="78" t="e">
        <f>VLOOKUP($A571,Final_manabou_kanji_select[],MATCH(E$1,Final_manabou_kanji_select[#Headers],0),0)</f>
        <v>#N/A</v>
      </c>
      <c r="F571" s="79" t="e">
        <f>VLOOKUP($A571,Final_manabou_kanji_select[],MATCH(F$1,Final_manabou_kanji_select[#Headers],0),0)</f>
        <v>#N/A</v>
      </c>
      <c r="G571" s="81" t="str">
        <f>IFERROR(VLOOKUP($A571,Final_manabou_kanji_select[],7,0)&amp;", "&amp;VLOOKUP($A571,Final_manabou_kanji_select[],8,0),"")</f>
        <v/>
      </c>
    </row>
    <row r="572" spans="1:7" ht="23.4" x14ac:dyDescent="0.3">
      <c r="A572" s="42">
        <v>571</v>
      </c>
      <c r="C572" s="76" t="e">
        <f>VLOOKUP($A572,Final_manabou_kanji_select[[Sr no.]:[Title]],3,0)</f>
        <v>#N/A</v>
      </c>
      <c r="D572" s="77" t="e">
        <f>VLOOKUP($A572,Final_manabou_kanji_select[],MATCH(D$1,Final_manabou_kanji_select[#Headers],0),0)</f>
        <v>#N/A</v>
      </c>
      <c r="E572" s="78" t="e">
        <f>VLOOKUP($A572,Final_manabou_kanji_select[],MATCH(E$1,Final_manabou_kanji_select[#Headers],0),0)</f>
        <v>#N/A</v>
      </c>
      <c r="F572" s="79" t="e">
        <f>VLOOKUP($A572,Final_manabou_kanji_select[],MATCH(F$1,Final_manabou_kanji_select[#Headers],0),0)</f>
        <v>#N/A</v>
      </c>
      <c r="G572" s="81" t="str">
        <f>IFERROR(VLOOKUP($A572,Final_manabou_kanji_select[],7,0)&amp;", "&amp;VLOOKUP($A572,Final_manabou_kanji_select[],8,0),"")</f>
        <v/>
      </c>
    </row>
    <row r="573" spans="1:7" ht="23.4" x14ac:dyDescent="0.3">
      <c r="A573" s="42">
        <v>572</v>
      </c>
      <c r="C573" s="76" t="e">
        <f>VLOOKUP($A573,Final_manabou_kanji_select[[Sr no.]:[Title]],3,0)</f>
        <v>#N/A</v>
      </c>
      <c r="D573" s="77" t="e">
        <f>VLOOKUP($A573,Final_manabou_kanji_select[],MATCH(D$1,Final_manabou_kanji_select[#Headers],0),0)</f>
        <v>#N/A</v>
      </c>
      <c r="E573" s="78" t="e">
        <f>VLOOKUP($A573,Final_manabou_kanji_select[],MATCH(E$1,Final_manabou_kanji_select[#Headers],0),0)</f>
        <v>#N/A</v>
      </c>
      <c r="F573" s="79" t="e">
        <f>VLOOKUP($A573,Final_manabou_kanji_select[],MATCH(F$1,Final_manabou_kanji_select[#Headers],0),0)</f>
        <v>#N/A</v>
      </c>
      <c r="G573" s="81" t="str">
        <f>IFERROR(VLOOKUP($A573,Final_manabou_kanji_select[],7,0)&amp;", "&amp;VLOOKUP($A573,Final_manabou_kanji_select[],8,0),"")</f>
        <v/>
      </c>
    </row>
    <row r="574" spans="1:7" ht="23.4" x14ac:dyDescent="0.3">
      <c r="A574" s="42">
        <v>573</v>
      </c>
      <c r="C574" s="76" t="e">
        <f>VLOOKUP($A574,Final_manabou_kanji_select[[Sr no.]:[Title]],3,0)</f>
        <v>#N/A</v>
      </c>
      <c r="D574" s="77" t="e">
        <f>VLOOKUP($A574,Final_manabou_kanji_select[],MATCH(D$1,Final_manabou_kanji_select[#Headers],0),0)</f>
        <v>#N/A</v>
      </c>
      <c r="E574" s="78" t="e">
        <f>VLOOKUP($A574,Final_manabou_kanji_select[],MATCH(E$1,Final_manabou_kanji_select[#Headers],0),0)</f>
        <v>#N/A</v>
      </c>
      <c r="F574" s="79" t="e">
        <f>VLOOKUP($A574,Final_manabou_kanji_select[],MATCH(F$1,Final_manabou_kanji_select[#Headers],0),0)</f>
        <v>#N/A</v>
      </c>
      <c r="G574" s="81" t="str">
        <f>IFERROR(VLOOKUP($A574,Final_manabou_kanji_select[],7,0)&amp;", "&amp;VLOOKUP($A574,Final_manabou_kanji_select[],8,0),"")</f>
        <v/>
      </c>
    </row>
    <row r="575" spans="1:7" ht="23.4" x14ac:dyDescent="0.3">
      <c r="A575" s="42">
        <v>574</v>
      </c>
      <c r="C575" s="76" t="e">
        <f>VLOOKUP($A575,Final_manabou_kanji_select[[Sr no.]:[Title]],3,0)</f>
        <v>#N/A</v>
      </c>
      <c r="D575" s="77" t="e">
        <f>VLOOKUP($A575,Final_manabou_kanji_select[],MATCH(D$1,Final_manabou_kanji_select[#Headers],0),0)</f>
        <v>#N/A</v>
      </c>
      <c r="E575" s="78" t="e">
        <f>VLOOKUP($A575,Final_manabou_kanji_select[],MATCH(E$1,Final_manabou_kanji_select[#Headers],0),0)</f>
        <v>#N/A</v>
      </c>
      <c r="F575" s="79" t="e">
        <f>VLOOKUP($A575,Final_manabou_kanji_select[],MATCH(F$1,Final_manabou_kanji_select[#Headers],0),0)</f>
        <v>#N/A</v>
      </c>
      <c r="G575" s="81" t="str">
        <f>IFERROR(VLOOKUP($A575,Final_manabou_kanji_select[],7,0)&amp;", "&amp;VLOOKUP($A575,Final_manabou_kanji_select[],8,0),"")</f>
        <v/>
      </c>
    </row>
    <row r="576" spans="1:7" ht="23.4" x14ac:dyDescent="0.3">
      <c r="A576" s="42">
        <v>575</v>
      </c>
      <c r="C576" s="76" t="e">
        <f>VLOOKUP($A576,Final_manabou_kanji_select[[Sr no.]:[Title]],3,0)</f>
        <v>#N/A</v>
      </c>
      <c r="D576" s="77" t="e">
        <f>VLOOKUP($A576,Final_manabou_kanji_select[],MATCH(D$1,Final_manabou_kanji_select[#Headers],0),0)</f>
        <v>#N/A</v>
      </c>
      <c r="E576" s="78" t="e">
        <f>VLOOKUP($A576,Final_manabou_kanji_select[],MATCH(E$1,Final_manabou_kanji_select[#Headers],0),0)</f>
        <v>#N/A</v>
      </c>
      <c r="F576" s="79" t="e">
        <f>VLOOKUP($A576,Final_manabou_kanji_select[],MATCH(F$1,Final_manabou_kanji_select[#Headers],0),0)</f>
        <v>#N/A</v>
      </c>
      <c r="G576" s="81" t="str">
        <f>IFERROR(VLOOKUP($A576,Final_manabou_kanji_select[],7,0)&amp;", "&amp;VLOOKUP($A576,Final_manabou_kanji_select[],8,0),"")</f>
        <v/>
      </c>
    </row>
    <row r="577" spans="1:7" ht="23.4" x14ac:dyDescent="0.3">
      <c r="A577" s="42">
        <v>576</v>
      </c>
      <c r="C577" s="76" t="e">
        <f>VLOOKUP($A577,Final_manabou_kanji_select[[Sr no.]:[Title]],3,0)</f>
        <v>#N/A</v>
      </c>
      <c r="D577" s="77" t="e">
        <f>VLOOKUP($A577,Final_manabou_kanji_select[],MATCH(D$1,Final_manabou_kanji_select[#Headers],0),0)</f>
        <v>#N/A</v>
      </c>
      <c r="E577" s="78" t="e">
        <f>VLOOKUP($A577,Final_manabou_kanji_select[],MATCH(E$1,Final_manabou_kanji_select[#Headers],0),0)</f>
        <v>#N/A</v>
      </c>
      <c r="F577" s="79" t="e">
        <f>VLOOKUP($A577,Final_manabou_kanji_select[],MATCH(F$1,Final_manabou_kanji_select[#Headers],0),0)</f>
        <v>#N/A</v>
      </c>
      <c r="G577" s="81" t="str">
        <f>IFERROR(VLOOKUP($A577,Final_manabou_kanji_select[],7,0)&amp;", "&amp;VLOOKUP($A577,Final_manabou_kanji_select[],8,0),"")</f>
        <v/>
      </c>
    </row>
    <row r="578" spans="1:7" ht="23.4" x14ac:dyDescent="0.3">
      <c r="A578" s="42">
        <v>577</v>
      </c>
      <c r="C578" s="76" t="e">
        <f>VLOOKUP($A578,Final_manabou_kanji_select[[Sr no.]:[Title]],3,0)</f>
        <v>#N/A</v>
      </c>
      <c r="D578" s="77" t="e">
        <f>VLOOKUP($A578,Final_manabou_kanji_select[],MATCH(D$1,Final_manabou_kanji_select[#Headers],0),0)</f>
        <v>#N/A</v>
      </c>
      <c r="E578" s="78" t="e">
        <f>VLOOKUP($A578,Final_manabou_kanji_select[],MATCH(E$1,Final_manabou_kanji_select[#Headers],0),0)</f>
        <v>#N/A</v>
      </c>
      <c r="F578" s="79" t="e">
        <f>VLOOKUP($A578,Final_manabou_kanji_select[],MATCH(F$1,Final_manabou_kanji_select[#Headers],0),0)</f>
        <v>#N/A</v>
      </c>
      <c r="G578" s="81" t="str">
        <f>IFERROR(VLOOKUP($A578,Final_manabou_kanji_select[],7,0)&amp;", "&amp;VLOOKUP($A578,Final_manabou_kanji_select[],8,0),"")</f>
        <v/>
      </c>
    </row>
    <row r="579" spans="1:7" ht="23.4" x14ac:dyDescent="0.3">
      <c r="A579" s="42">
        <v>578</v>
      </c>
      <c r="C579" s="76" t="e">
        <f>VLOOKUP($A579,Final_manabou_kanji_select[[Sr no.]:[Title]],3,0)</f>
        <v>#N/A</v>
      </c>
      <c r="D579" s="77" t="e">
        <f>VLOOKUP($A579,Final_manabou_kanji_select[],MATCH(D$1,Final_manabou_kanji_select[#Headers],0),0)</f>
        <v>#N/A</v>
      </c>
      <c r="E579" s="78" t="e">
        <f>VLOOKUP($A579,Final_manabou_kanji_select[],MATCH(E$1,Final_manabou_kanji_select[#Headers],0),0)</f>
        <v>#N/A</v>
      </c>
      <c r="F579" s="79" t="e">
        <f>VLOOKUP($A579,Final_manabou_kanji_select[],MATCH(F$1,Final_manabou_kanji_select[#Headers],0),0)</f>
        <v>#N/A</v>
      </c>
      <c r="G579" s="81" t="str">
        <f>IFERROR(VLOOKUP($A579,Final_manabou_kanji_select[],7,0)&amp;", "&amp;VLOOKUP($A579,Final_manabou_kanji_select[],8,0),"")</f>
        <v/>
      </c>
    </row>
    <row r="580" spans="1:7" ht="23.4" x14ac:dyDescent="0.3">
      <c r="A580" s="42">
        <v>579</v>
      </c>
      <c r="C580" s="76" t="e">
        <f>VLOOKUP($A580,Final_manabou_kanji_select[[Sr no.]:[Title]],3,0)</f>
        <v>#N/A</v>
      </c>
      <c r="D580" s="77" t="e">
        <f>VLOOKUP($A580,Final_manabou_kanji_select[],MATCH(D$1,Final_manabou_kanji_select[#Headers],0),0)</f>
        <v>#N/A</v>
      </c>
      <c r="E580" s="78" t="e">
        <f>VLOOKUP($A580,Final_manabou_kanji_select[],MATCH(E$1,Final_manabou_kanji_select[#Headers],0),0)</f>
        <v>#N/A</v>
      </c>
      <c r="F580" s="79" t="e">
        <f>VLOOKUP($A580,Final_manabou_kanji_select[],MATCH(F$1,Final_manabou_kanji_select[#Headers],0),0)</f>
        <v>#N/A</v>
      </c>
      <c r="G580" s="81" t="str">
        <f>IFERROR(VLOOKUP($A580,Final_manabou_kanji_select[],7,0)&amp;", "&amp;VLOOKUP($A580,Final_manabou_kanji_select[],8,0),"")</f>
        <v/>
      </c>
    </row>
    <row r="581" spans="1:7" ht="23.4" x14ac:dyDescent="0.3">
      <c r="A581" s="42">
        <v>580</v>
      </c>
      <c r="C581" s="76" t="e">
        <f>VLOOKUP($A581,Final_manabou_kanji_select[[Sr no.]:[Title]],3,0)</f>
        <v>#N/A</v>
      </c>
      <c r="D581" s="77" t="e">
        <f>VLOOKUP($A581,Final_manabou_kanji_select[],MATCH(D$1,Final_manabou_kanji_select[#Headers],0),0)</f>
        <v>#N/A</v>
      </c>
      <c r="E581" s="78" t="e">
        <f>VLOOKUP($A581,Final_manabou_kanji_select[],MATCH(E$1,Final_manabou_kanji_select[#Headers],0),0)</f>
        <v>#N/A</v>
      </c>
      <c r="F581" s="79" t="e">
        <f>VLOOKUP($A581,Final_manabou_kanji_select[],MATCH(F$1,Final_manabou_kanji_select[#Headers],0),0)</f>
        <v>#N/A</v>
      </c>
      <c r="G581" s="81" t="str">
        <f>IFERROR(VLOOKUP($A581,Final_manabou_kanji_select[],7,0)&amp;", "&amp;VLOOKUP($A581,Final_manabou_kanji_select[],8,0),"")</f>
        <v/>
      </c>
    </row>
    <row r="582" spans="1:7" ht="23.4" x14ac:dyDescent="0.3">
      <c r="A582" s="42">
        <v>581</v>
      </c>
      <c r="C582" s="76" t="e">
        <f>VLOOKUP($A582,Final_manabou_kanji_select[[Sr no.]:[Title]],3,0)</f>
        <v>#N/A</v>
      </c>
      <c r="D582" s="77" t="e">
        <f>VLOOKUP($A582,Final_manabou_kanji_select[],MATCH(D$1,Final_manabou_kanji_select[#Headers],0),0)</f>
        <v>#N/A</v>
      </c>
      <c r="E582" s="78" t="e">
        <f>VLOOKUP($A582,Final_manabou_kanji_select[],MATCH(E$1,Final_manabou_kanji_select[#Headers],0),0)</f>
        <v>#N/A</v>
      </c>
      <c r="F582" s="79" t="e">
        <f>VLOOKUP($A582,Final_manabou_kanji_select[],MATCH(F$1,Final_manabou_kanji_select[#Headers],0),0)</f>
        <v>#N/A</v>
      </c>
      <c r="G582" s="81" t="str">
        <f>IFERROR(VLOOKUP($A582,Final_manabou_kanji_select[],7,0)&amp;", "&amp;VLOOKUP($A582,Final_manabou_kanji_select[],8,0),"")</f>
        <v/>
      </c>
    </row>
    <row r="583" spans="1:7" ht="23.4" x14ac:dyDescent="0.3">
      <c r="A583" s="42">
        <v>582</v>
      </c>
      <c r="C583" s="76" t="e">
        <f>VLOOKUP($A583,Final_manabou_kanji_select[[Sr no.]:[Title]],3,0)</f>
        <v>#N/A</v>
      </c>
      <c r="D583" s="77" t="e">
        <f>VLOOKUP($A583,Final_manabou_kanji_select[],MATCH(D$1,Final_manabou_kanji_select[#Headers],0),0)</f>
        <v>#N/A</v>
      </c>
      <c r="E583" s="78" t="e">
        <f>VLOOKUP($A583,Final_manabou_kanji_select[],MATCH(E$1,Final_manabou_kanji_select[#Headers],0),0)</f>
        <v>#N/A</v>
      </c>
      <c r="F583" s="79" t="e">
        <f>VLOOKUP($A583,Final_manabou_kanji_select[],MATCH(F$1,Final_manabou_kanji_select[#Headers],0),0)</f>
        <v>#N/A</v>
      </c>
      <c r="G583" s="81" t="str">
        <f>IFERROR(VLOOKUP($A583,Final_manabou_kanji_select[],7,0)&amp;", "&amp;VLOOKUP($A583,Final_manabou_kanji_select[],8,0),"")</f>
        <v/>
      </c>
    </row>
    <row r="584" spans="1:7" ht="23.4" x14ac:dyDescent="0.3">
      <c r="A584" s="42">
        <v>583</v>
      </c>
      <c r="C584" s="76" t="e">
        <f>VLOOKUP($A584,Final_manabou_kanji_select[[Sr no.]:[Title]],3,0)</f>
        <v>#N/A</v>
      </c>
      <c r="D584" s="77" t="e">
        <f>VLOOKUP($A584,Final_manabou_kanji_select[],MATCH(D$1,Final_manabou_kanji_select[#Headers],0),0)</f>
        <v>#N/A</v>
      </c>
      <c r="E584" s="78" t="e">
        <f>VLOOKUP($A584,Final_manabou_kanji_select[],MATCH(E$1,Final_manabou_kanji_select[#Headers],0),0)</f>
        <v>#N/A</v>
      </c>
      <c r="F584" s="79" t="e">
        <f>VLOOKUP($A584,Final_manabou_kanji_select[],MATCH(F$1,Final_manabou_kanji_select[#Headers],0),0)</f>
        <v>#N/A</v>
      </c>
      <c r="G584" s="81" t="str">
        <f>IFERROR(VLOOKUP($A584,Final_manabou_kanji_select[],7,0)&amp;", "&amp;VLOOKUP($A584,Final_manabou_kanji_select[],8,0),"")</f>
        <v/>
      </c>
    </row>
    <row r="585" spans="1:7" ht="23.4" x14ac:dyDescent="0.3">
      <c r="A585" s="42">
        <v>584</v>
      </c>
      <c r="C585" s="76" t="e">
        <f>VLOOKUP($A585,Final_manabou_kanji_select[[Sr no.]:[Title]],3,0)</f>
        <v>#N/A</v>
      </c>
      <c r="D585" s="77" t="e">
        <f>VLOOKUP($A585,Final_manabou_kanji_select[],MATCH(D$1,Final_manabou_kanji_select[#Headers],0),0)</f>
        <v>#N/A</v>
      </c>
      <c r="E585" s="78" t="e">
        <f>VLOOKUP($A585,Final_manabou_kanji_select[],MATCH(E$1,Final_manabou_kanji_select[#Headers],0),0)</f>
        <v>#N/A</v>
      </c>
      <c r="F585" s="79" t="e">
        <f>VLOOKUP($A585,Final_manabou_kanji_select[],MATCH(F$1,Final_manabou_kanji_select[#Headers],0),0)</f>
        <v>#N/A</v>
      </c>
      <c r="G585" s="81" t="str">
        <f>IFERROR(VLOOKUP($A585,Final_manabou_kanji_select[],7,0)&amp;", "&amp;VLOOKUP($A585,Final_manabou_kanji_select[],8,0),"")</f>
        <v/>
      </c>
    </row>
    <row r="586" spans="1:7" ht="23.4" x14ac:dyDescent="0.3">
      <c r="A586" s="42">
        <v>585</v>
      </c>
      <c r="C586" s="76" t="e">
        <f>VLOOKUP($A586,Final_manabou_kanji_select[[Sr no.]:[Title]],3,0)</f>
        <v>#N/A</v>
      </c>
      <c r="D586" s="77" t="e">
        <f>VLOOKUP($A586,Final_manabou_kanji_select[],MATCH(D$1,Final_manabou_kanji_select[#Headers],0),0)</f>
        <v>#N/A</v>
      </c>
      <c r="E586" s="78" t="e">
        <f>VLOOKUP($A586,Final_manabou_kanji_select[],MATCH(E$1,Final_manabou_kanji_select[#Headers],0),0)</f>
        <v>#N/A</v>
      </c>
      <c r="F586" s="79" t="e">
        <f>VLOOKUP($A586,Final_manabou_kanji_select[],MATCH(F$1,Final_manabou_kanji_select[#Headers],0),0)</f>
        <v>#N/A</v>
      </c>
      <c r="G586" s="81" t="str">
        <f>IFERROR(VLOOKUP($A586,Final_manabou_kanji_select[],7,0)&amp;", "&amp;VLOOKUP($A586,Final_manabou_kanji_select[],8,0),"")</f>
        <v/>
      </c>
    </row>
    <row r="587" spans="1:7" ht="23.4" x14ac:dyDescent="0.3">
      <c r="A587" s="42">
        <v>586</v>
      </c>
      <c r="C587" s="76" t="e">
        <f>VLOOKUP($A587,Final_manabou_kanji_select[[Sr no.]:[Title]],3,0)</f>
        <v>#N/A</v>
      </c>
      <c r="D587" s="77" t="e">
        <f>VLOOKUP($A587,Final_manabou_kanji_select[],MATCH(D$1,Final_manabou_kanji_select[#Headers],0),0)</f>
        <v>#N/A</v>
      </c>
      <c r="E587" s="78" t="e">
        <f>VLOOKUP($A587,Final_manabou_kanji_select[],MATCH(E$1,Final_manabou_kanji_select[#Headers],0),0)</f>
        <v>#N/A</v>
      </c>
      <c r="F587" s="79" t="e">
        <f>VLOOKUP($A587,Final_manabou_kanji_select[],MATCH(F$1,Final_manabou_kanji_select[#Headers],0),0)</f>
        <v>#N/A</v>
      </c>
      <c r="G587" s="81" t="str">
        <f>IFERROR(VLOOKUP($A587,Final_manabou_kanji_select[],7,0)&amp;", "&amp;VLOOKUP($A587,Final_manabou_kanji_select[],8,0),"")</f>
        <v/>
      </c>
    </row>
    <row r="588" spans="1:7" ht="23.4" x14ac:dyDescent="0.3">
      <c r="A588" s="42">
        <v>587</v>
      </c>
      <c r="C588" s="76" t="e">
        <f>VLOOKUP($A588,Final_manabou_kanji_select[[Sr no.]:[Title]],3,0)</f>
        <v>#N/A</v>
      </c>
      <c r="D588" s="77" t="e">
        <f>VLOOKUP($A588,Final_manabou_kanji_select[],MATCH(D$1,Final_manabou_kanji_select[#Headers],0),0)</f>
        <v>#N/A</v>
      </c>
      <c r="E588" s="78" t="e">
        <f>VLOOKUP($A588,Final_manabou_kanji_select[],MATCH(E$1,Final_manabou_kanji_select[#Headers],0),0)</f>
        <v>#N/A</v>
      </c>
      <c r="F588" s="79" t="e">
        <f>VLOOKUP($A588,Final_manabou_kanji_select[],MATCH(F$1,Final_manabou_kanji_select[#Headers],0),0)</f>
        <v>#N/A</v>
      </c>
      <c r="G588" s="81" t="str">
        <f>IFERROR(VLOOKUP($A588,Final_manabou_kanji_select[],7,0)&amp;", "&amp;VLOOKUP($A588,Final_manabou_kanji_select[],8,0),"")</f>
        <v/>
      </c>
    </row>
    <row r="589" spans="1:7" ht="23.4" x14ac:dyDescent="0.3">
      <c r="A589" s="42">
        <v>588</v>
      </c>
      <c r="C589" s="76" t="e">
        <f>VLOOKUP($A589,Final_manabou_kanji_select[[Sr no.]:[Title]],3,0)</f>
        <v>#N/A</v>
      </c>
      <c r="D589" s="77" t="e">
        <f>VLOOKUP($A589,Final_manabou_kanji_select[],MATCH(D$1,Final_manabou_kanji_select[#Headers],0),0)</f>
        <v>#N/A</v>
      </c>
      <c r="E589" s="78" t="e">
        <f>VLOOKUP($A589,Final_manabou_kanji_select[],MATCH(E$1,Final_manabou_kanji_select[#Headers],0),0)</f>
        <v>#N/A</v>
      </c>
      <c r="F589" s="79" t="e">
        <f>VLOOKUP($A589,Final_manabou_kanji_select[],MATCH(F$1,Final_manabou_kanji_select[#Headers],0),0)</f>
        <v>#N/A</v>
      </c>
      <c r="G589" s="81" t="str">
        <f>IFERROR(VLOOKUP($A589,Final_manabou_kanji_select[],7,0)&amp;", "&amp;VLOOKUP($A589,Final_manabou_kanji_select[],8,0),"")</f>
        <v/>
      </c>
    </row>
    <row r="590" spans="1:7" ht="23.4" x14ac:dyDescent="0.3">
      <c r="A590" s="42">
        <v>589</v>
      </c>
      <c r="C590" s="76" t="e">
        <f>VLOOKUP($A590,Final_manabou_kanji_select[[Sr no.]:[Title]],3,0)</f>
        <v>#N/A</v>
      </c>
      <c r="D590" s="77" t="e">
        <f>VLOOKUP($A590,Final_manabou_kanji_select[],MATCH(D$1,Final_manabou_kanji_select[#Headers],0),0)</f>
        <v>#N/A</v>
      </c>
      <c r="E590" s="78" t="e">
        <f>VLOOKUP($A590,Final_manabou_kanji_select[],MATCH(E$1,Final_manabou_kanji_select[#Headers],0),0)</f>
        <v>#N/A</v>
      </c>
      <c r="F590" s="79" t="e">
        <f>VLOOKUP($A590,Final_manabou_kanji_select[],MATCH(F$1,Final_manabou_kanji_select[#Headers],0),0)</f>
        <v>#N/A</v>
      </c>
      <c r="G590" s="81" t="str">
        <f>IFERROR(VLOOKUP($A590,Final_manabou_kanji_select[],7,0)&amp;", "&amp;VLOOKUP($A590,Final_manabou_kanji_select[],8,0),"")</f>
        <v/>
      </c>
    </row>
    <row r="591" spans="1:7" ht="23.4" x14ac:dyDescent="0.3">
      <c r="A591" s="42">
        <v>590</v>
      </c>
      <c r="C591" s="76" t="e">
        <f>VLOOKUP($A591,Final_manabou_kanji_select[[Sr no.]:[Title]],3,0)</f>
        <v>#N/A</v>
      </c>
      <c r="D591" s="77" t="e">
        <f>VLOOKUP($A591,Final_manabou_kanji_select[],MATCH(D$1,Final_manabou_kanji_select[#Headers],0),0)</f>
        <v>#N/A</v>
      </c>
      <c r="E591" s="78" t="e">
        <f>VLOOKUP($A591,Final_manabou_kanji_select[],MATCH(E$1,Final_manabou_kanji_select[#Headers],0),0)</f>
        <v>#N/A</v>
      </c>
      <c r="F591" s="79" t="e">
        <f>VLOOKUP($A591,Final_manabou_kanji_select[],MATCH(F$1,Final_manabou_kanji_select[#Headers],0),0)</f>
        <v>#N/A</v>
      </c>
      <c r="G591" s="81" t="str">
        <f>IFERROR(VLOOKUP($A591,Final_manabou_kanji_select[],7,0)&amp;", "&amp;VLOOKUP($A591,Final_manabou_kanji_select[],8,0),"")</f>
        <v/>
      </c>
    </row>
    <row r="592" spans="1:7" ht="23.4" x14ac:dyDescent="0.3">
      <c r="A592" s="42">
        <v>591</v>
      </c>
      <c r="C592" s="76" t="e">
        <f>VLOOKUP($A592,Final_manabou_kanji_select[[Sr no.]:[Title]],3,0)</f>
        <v>#N/A</v>
      </c>
      <c r="D592" s="77" t="e">
        <f>VLOOKUP($A592,Final_manabou_kanji_select[],MATCH(D$1,Final_manabou_kanji_select[#Headers],0),0)</f>
        <v>#N/A</v>
      </c>
      <c r="E592" s="78" t="e">
        <f>VLOOKUP($A592,Final_manabou_kanji_select[],MATCH(E$1,Final_manabou_kanji_select[#Headers],0),0)</f>
        <v>#N/A</v>
      </c>
      <c r="F592" s="79" t="e">
        <f>VLOOKUP($A592,Final_manabou_kanji_select[],MATCH(F$1,Final_manabou_kanji_select[#Headers],0),0)</f>
        <v>#N/A</v>
      </c>
      <c r="G592" s="81" t="str">
        <f>IFERROR(VLOOKUP($A592,Final_manabou_kanji_select[],7,0)&amp;", "&amp;VLOOKUP($A592,Final_manabou_kanji_select[],8,0),"")</f>
        <v/>
      </c>
    </row>
    <row r="593" spans="1:7" ht="23.4" x14ac:dyDescent="0.3">
      <c r="A593" s="42">
        <v>592</v>
      </c>
      <c r="C593" s="76" t="e">
        <f>VLOOKUP($A593,Final_manabou_kanji_select[[Sr no.]:[Title]],3,0)</f>
        <v>#N/A</v>
      </c>
      <c r="D593" s="77" t="e">
        <f>VLOOKUP($A593,Final_manabou_kanji_select[],MATCH(D$1,Final_manabou_kanji_select[#Headers],0),0)</f>
        <v>#N/A</v>
      </c>
      <c r="E593" s="78" t="e">
        <f>VLOOKUP($A593,Final_manabou_kanji_select[],MATCH(E$1,Final_manabou_kanji_select[#Headers],0),0)</f>
        <v>#N/A</v>
      </c>
      <c r="F593" s="79" t="e">
        <f>VLOOKUP($A593,Final_manabou_kanji_select[],MATCH(F$1,Final_manabou_kanji_select[#Headers],0),0)</f>
        <v>#N/A</v>
      </c>
      <c r="G593" s="81" t="str">
        <f>IFERROR(VLOOKUP($A593,Final_manabou_kanji_select[],7,0)&amp;", "&amp;VLOOKUP($A593,Final_manabou_kanji_select[],8,0),"")</f>
        <v/>
      </c>
    </row>
    <row r="594" spans="1:7" ht="23.4" x14ac:dyDescent="0.3">
      <c r="A594" s="42">
        <v>593</v>
      </c>
      <c r="C594" s="76" t="e">
        <f>VLOOKUP($A594,Final_manabou_kanji_select[[Sr no.]:[Title]],3,0)</f>
        <v>#N/A</v>
      </c>
      <c r="D594" s="77" t="e">
        <f>VLOOKUP($A594,Final_manabou_kanji_select[],MATCH(D$1,Final_manabou_kanji_select[#Headers],0),0)</f>
        <v>#N/A</v>
      </c>
      <c r="E594" s="78" t="e">
        <f>VLOOKUP($A594,Final_manabou_kanji_select[],MATCH(E$1,Final_manabou_kanji_select[#Headers],0),0)</f>
        <v>#N/A</v>
      </c>
      <c r="F594" s="79" t="e">
        <f>VLOOKUP($A594,Final_manabou_kanji_select[],MATCH(F$1,Final_manabou_kanji_select[#Headers],0),0)</f>
        <v>#N/A</v>
      </c>
      <c r="G594" s="81" t="str">
        <f>IFERROR(VLOOKUP($A594,Final_manabou_kanji_select[],7,0)&amp;", "&amp;VLOOKUP($A594,Final_manabou_kanji_select[],8,0),"")</f>
        <v/>
      </c>
    </row>
    <row r="595" spans="1:7" ht="23.4" x14ac:dyDescent="0.3">
      <c r="A595" s="42">
        <v>594</v>
      </c>
      <c r="C595" s="76" t="e">
        <f>VLOOKUP($A595,Final_manabou_kanji_select[[Sr no.]:[Title]],3,0)</f>
        <v>#N/A</v>
      </c>
      <c r="D595" s="77" t="e">
        <f>VLOOKUP($A595,Final_manabou_kanji_select[],MATCH(D$1,Final_manabou_kanji_select[#Headers],0),0)</f>
        <v>#N/A</v>
      </c>
      <c r="E595" s="78" t="e">
        <f>VLOOKUP($A595,Final_manabou_kanji_select[],MATCH(E$1,Final_manabou_kanji_select[#Headers],0),0)</f>
        <v>#N/A</v>
      </c>
      <c r="F595" s="79" t="e">
        <f>VLOOKUP($A595,Final_manabou_kanji_select[],MATCH(F$1,Final_manabou_kanji_select[#Headers],0),0)</f>
        <v>#N/A</v>
      </c>
      <c r="G595" s="81" t="str">
        <f>IFERROR(VLOOKUP($A595,Final_manabou_kanji_select[],7,0)&amp;", "&amp;VLOOKUP($A595,Final_manabou_kanji_select[],8,0),"")</f>
        <v/>
      </c>
    </row>
    <row r="596" spans="1:7" ht="23.4" x14ac:dyDescent="0.3">
      <c r="A596" s="42">
        <v>595</v>
      </c>
      <c r="C596" s="76" t="e">
        <f>VLOOKUP($A596,Final_manabou_kanji_select[[Sr no.]:[Title]],3,0)</f>
        <v>#N/A</v>
      </c>
      <c r="D596" s="77" t="e">
        <f>VLOOKUP($A596,Final_manabou_kanji_select[],MATCH(D$1,Final_manabou_kanji_select[#Headers],0),0)</f>
        <v>#N/A</v>
      </c>
      <c r="E596" s="78" t="e">
        <f>VLOOKUP($A596,Final_manabou_kanji_select[],MATCH(E$1,Final_manabou_kanji_select[#Headers],0),0)</f>
        <v>#N/A</v>
      </c>
      <c r="F596" s="79" t="e">
        <f>VLOOKUP($A596,Final_manabou_kanji_select[],MATCH(F$1,Final_manabou_kanji_select[#Headers],0),0)</f>
        <v>#N/A</v>
      </c>
      <c r="G596" s="81" t="str">
        <f>IFERROR(VLOOKUP($A596,Final_manabou_kanji_select[],7,0)&amp;", "&amp;VLOOKUP($A596,Final_manabou_kanji_select[],8,0),"")</f>
        <v/>
      </c>
    </row>
    <row r="597" spans="1:7" ht="23.4" x14ac:dyDescent="0.3">
      <c r="A597" s="42">
        <v>596</v>
      </c>
      <c r="C597" s="76" t="e">
        <f>VLOOKUP($A597,Final_manabou_kanji_select[[Sr no.]:[Title]],3,0)</f>
        <v>#N/A</v>
      </c>
      <c r="D597" s="77" t="e">
        <f>VLOOKUP($A597,Final_manabou_kanji_select[],MATCH(D$1,Final_manabou_kanji_select[#Headers],0),0)</f>
        <v>#N/A</v>
      </c>
      <c r="E597" s="78" t="e">
        <f>VLOOKUP($A597,Final_manabou_kanji_select[],MATCH(E$1,Final_manabou_kanji_select[#Headers],0),0)</f>
        <v>#N/A</v>
      </c>
      <c r="F597" s="79" t="e">
        <f>VLOOKUP($A597,Final_manabou_kanji_select[],MATCH(F$1,Final_manabou_kanji_select[#Headers],0),0)</f>
        <v>#N/A</v>
      </c>
      <c r="G597" s="81" t="str">
        <f>IFERROR(VLOOKUP($A597,Final_manabou_kanji_select[],7,0)&amp;", "&amp;VLOOKUP($A597,Final_manabou_kanji_select[],8,0),"")</f>
        <v/>
      </c>
    </row>
    <row r="598" spans="1:7" ht="23.4" x14ac:dyDescent="0.3">
      <c r="A598" s="42">
        <v>597</v>
      </c>
      <c r="C598" s="76" t="e">
        <f>VLOOKUP($A598,Final_manabou_kanji_select[[Sr no.]:[Title]],3,0)</f>
        <v>#N/A</v>
      </c>
      <c r="D598" s="77" t="e">
        <f>VLOOKUP($A598,Final_manabou_kanji_select[],MATCH(D$1,Final_manabou_kanji_select[#Headers],0),0)</f>
        <v>#N/A</v>
      </c>
      <c r="E598" s="78" t="e">
        <f>VLOOKUP($A598,Final_manabou_kanji_select[],MATCH(E$1,Final_manabou_kanji_select[#Headers],0),0)</f>
        <v>#N/A</v>
      </c>
      <c r="F598" s="79" t="e">
        <f>VLOOKUP($A598,Final_manabou_kanji_select[],MATCH(F$1,Final_manabou_kanji_select[#Headers],0),0)</f>
        <v>#N/A</v>
      </c>
      <c r="G598" s="81" t="str">
        <f>IFERROR(VLOOKUP($A598,Final_manabou_kanji_select[],7,0)&amp;", "&amp;VLOOKUP($A598,Final_manabou_kanji_select[],8,0),"")</f>
        <v/>
      </c>
    </row>
    <row r="599" spans="1:7" ht="23.4" x14ac:dyDescent="0.3">
      <c r="A599" s="42">
        <v>598</v>
      </c>
      <c r="C599" s="76" t="e">
        <f>VLOOKUP($A599,Final_manabou_kanji_select[[Sr no.]:[Title]],3,0)</f>
        <v>#N/A</v>
      </c>
      <c r="D599" s="77" t="e">
        <f>VLOOKUP($A599,Final_manabou_kanji_select[],MATCH(D$1,Final_manabou_kanji_select[#Headers],0),0)</f>
        <v>#N/A</v>
      </c>
      <c r="E599" s="78" t="e">
        <f>VLOOKUP($A599,Final_manabou_kanji_select[],MATCH(E$1,Final_manabou_kanji_select[#Headers],0),0)</f>
        <v>#N/A</v>
      </c>
      <c r="F599" s="79" t="e">
        <f>VLOOKUP($A599,Final_manabou_kanji_select[],MATCH(F$1,Final_manabou_kanji_select[#Headers],0),0)</f>
        <v>#N/A</v>
      </c>
      <c r="G599" s="81" t="str">
        <f>IFERROR(VLOOKUP($A599,Final_manabou_kanji_select[],7,0)&amp;", "&amp;VLOOKUP($A599,Final_manabou_kanji_select[],8,0),"")</f>
        <v/>
      </c>
    </row>
    <row r="600" spans="1:7" ht="23.4" x14ac:dyDescent="0.3">
      <c r="A600" s="42">
        <v>599</v>
      </c>
      <c r="C600" s="76" t="e">
        <f>VLOOKUP($A600,Final_manabou_kanji_select[[Sr no.]:[Title]],3,0)</f>
        <v>#N/A</v>
      </c>
      <c r="D600" s="77" t="e">
        <f>VLOOKUP($A600,Final_manabou_kanji_select[],MATCH(D$1,Final_manabou_kanji_select[#Headers],0),0)</f>
        <v>#N/A</v>
      </c>
      <c r="E600" s="78" t="e">
        <f>VLOOKUP($A600,Final_manabou_kanji_select[],MATCH(E$1,Final_manabou_kanji_select[#Headers],0),0)</f>
        <v>#N/A</v>
      </c>
      <c r="F600" s="79" t="e">
        <f>VLOOKUP($A600,Final_manabou_kanji_select[],MATCH(F$1,Final_manabou_kanji_select[#Headers],0),0)</f>
        <v>#N/A</v>
      </c>
      <c r="G600" s="81" t="str">
        <f>IFERROR(VLOOKUP($A600,Final_manabou_kanji_select[],7,0)&amp;", "&amp;VLOOKUP($A600,Final_manabou_kanji_select[],8,0),"")</f>
        <v/>
      </c>
    </row>
    <row r="601" spans="1:7" ht="23.4" x14ac:dyDescent="0.3">
      <c r="A601" s="42">
        <v>600</v>
      </c>
      <c r="C601" s="76" t="e">
        <f>VLOOKUP($A601,Final_manabou_kanji_select[[Sr no.]:[Title]],3,0)</f>
        <v>#N/A</v>
      </c>
      <c r="D601" s="77" t="e">
        <f>VLOOKUP($A601,Final_manabou_kanji_select[],MATCH(D$1,Final_manabou_kanji_select[#Headers],0),0)</f>
        <v>#N/A</v>
      </c>
      <c r="E601" s="78" t="e">
        <f>VLOOKUP($A601,Final_manabou_kanji_select[],MATCH(E$1,Final_manabou_kanji_select[#Headers],0),0)</f>
        <v>#N/A</v>
      </c>
      <c r="F601" s="79" t="e">
        <f>VLOOKUP($A601,Final_manabou_kanji_select[],MATCH(F$1,Final_manabou_kanji_select[#Headers],0),0)</f>
        <v>#N/A</v>
      </c>
      <c r="G601" s="81" t="str">
        <f>IFERROR(VLOOKUP($A601,Final_manabou_kanji_select[],7,0)&amp;", "&amp;VLOOKUP($A601,Final_manabou_kanji_select[],8,0),"")</f>
        <v/>
      </c>
    </row>
    <row r="602" spans="1:7" ht="23.4" x14ac:dyDescent="0.3">
      <c r="A602" s="42">
        <v>601</v>
      </c>
      <c r="C602" s="76" t="e">
        <f>VLOOKUP($A602,Final_manabou_kanji_select[[Sr no.]:[Title]],3,0)</f>
        <v>#N/A</v>
      </c>
      <c r="D602" s="77" t="e">
        <f>VLOOKUP($A602,Final_manabou_kanji_select[],MATCH(D$1,Final_manabou_kanji_select[#Headers],0),0)</f>
        <v>#N/A</v>
      </c>
      <c r="E602" s="78" t="e">
        <f>VLOOKUP($A602,Final_manabou_kanji_select[],MATCH(E$1,Final_manabou_kanji_select[#Headers],0),0)</f>
        <v>#N/A</v>
      </c>
      <c r="F602" s="79" t="e">
        <f>VLOOKUP($A602,Final_manabou_kanji_select[],MATCH(F$1,Final_manabou_kanji_select[#Headers],0),0)</f>
        <v>#N/A</v>
      </c>
      <c r="G602" s="81" t="str">
        <f>IFERROR(VLOOKUP($A602,Final_manabou_kanji_select[],7,0)&amp;", "&amp;VLOOKUP($A602,Final_manabou_kanji_select[],8,0),"")</f>
        <v/>
      </c>
    </row>
    <row r="603" spans="1:7" ht="23.4" x14ac:dyDescent="0.3">
      <c r="A603" s="42">
        <v>602</v>
      </c>
      <c r="C603" s="76" t="e">
        <f>VLOOKUP($A603,Final_manabou_kanji_select[[Sr no.]:[Title]],3,0)</f>
        <v>#N/A</v>
      </c>
      <c r="D603" s="77" t="e">
        <f>VLOOKUP($A603,Final_manabou_kanji_select[],MATCH(D$1,Final_manabou_kanji_select[#Headers],0),0)</f>
        <v>#N/A</v>
      </c>
      <c r="E603" s="78" t="e">
        <f>VLOOKUP($A603,Final_manabou_kanji_select[],MATCH(E$1,Final_manabou_kanji_select[#Headers],0),0)</f>
        <v>#N/A</v>
      </c>
      <c r="F603" s="79" t="e">
        <f>VLOOKUP($A603,Final_manabou_kanji_select[],MATCH(F$1,Final_manabou_kanji_select[#Headers],0),0)</f>
        <v>#N/A</v>
      </c>
      <c r="G603" s="81" t="str">
        <f>IFERROR(VLOOKUP($A603,Final_manabou_kanji_select[],7,0)&amp;", "&amp;VLOOKUP($A603,Final_manabou_kanji_select[],8,0),"")</f>
        <v/>
      </c>
    </row>
    <row r="604" spans="1:7" ht="23.4" x14ac:dyDescent="0.3">
      <c r="A604" s="42">
        <v>603</v>
      </c>
      <c r="C604" s="76" t="e">
        <f>VLOOKUP($A604,Final_manabou_kanji_select[[Sr no.]:[Title]],3,0)</f>
        <v>#N/A</v>
      </c>
      <c r="D604" s="77" t="e">
        <f>VLOOKUP($A604,Final_manabou_kanji_select[],MATCH(D$1,Final_manabou_kanji_select[#Headers],0),0)</f>
        <v>#N/A</v>
      </c>
      <c r="E604" s="78" t="e">
        <f>VLOOKUP($A604,Final_manabou_kanji_select[],MATCH(E$1,Final_manabou_kanji_select[#Headers],0),0)</f>
        <v>#N/A</v>
      </c>
      <c r="F604" s="79" t="e">
        <f>VLOOKUP($A604,Final_manabou_kanji_select[],MATCH(F$1,Final_manabou_kanji_select[#Headers],0),0)</f>
        <v>#N/A</v>
      </c>
      <c r="G604" s="81" t="str">
        <f>IFERROR(VLOOKUP($A604,Final_manabou_kanji_select[],7,0)&amp;", "&amp;VLOOKUP($A604,Final_manabou_kanji_select[],8,0),"")</f>
        <v/>
      </c>
    </row>
    <row r="605" spans="1:7" ht="23.4" x14ac:dyDescent="0.3">
      <c r="A605" s="42">
        <v>604</v>
      </c>
      <c r="C605" s="76" t="e">
        <f>VLOOKUP($A605,Final_manabou_kanji_select[[Sr no.]:[Title]],3,0)</f>
        <v>#N/A</v>
      </c>
      <c r="D605" s="77" t="e">
        <f>VLOOKUP($A605,Final_manabou_kanji_select[],MATCH(D$1,Final_manabou_kanji_select[#Headers],0),0)</f>
        <v>#N/A</v>
      </c>
      <c r="E605" s="78" t="e">
        <f>VLOOKUP($A605,Final_manabou_kanji_select[],MATCH(E$1,Final_manabou_kanji_select[#Headers],0),0)</f>
        <v>#N/A</v>
      </c>
      <c r="F605" s="79" t="e">
        <f>VLOOKUP($A605,Final_manabou_kanji_select[],MATCH(F$1,Final_manabou_kanji_select[#Headers],0),0)</f>
        <v>#N/A</v>
      </c>
      <c r="G605" s="81" t="str">
        <f>IFERROR(VLOOKUP($A605,Final_manabou_kanji_select[],7,0)&amp;", "&amp;VLOOKUP($A605,Final_manabou_kanji_select[],8,0),"")</f>
        <v/>
      </c>
    </row>
    <row r="606" spans="1:7" ht="23.4" x14ac:dyDescent="0.3">
      <c r="A606" s="42">
        <v>605</v>
      </c>
      <c r="C606" s="76" t="e">
        <f>VLOOKUP($A606,Final_manabou_kanji_select[[Sr no.]:[Title]],3,0)</f>
        <v>#N/A</v>
      </c>
      <c r="D606" s="77" t="e">
        <f>VLOOKUP($A606,Final_manabou_kanji_select[],MATCH(D$1,Final_manabou_kanji_select[#Headers],0),0)</f>
        <v>#N/A</v>
      </c>
      <c r="E606" s="78" t="e">
        <f>VLOOKUP($A606,Final_manabou_kanji_select[],MATCH(E$1,Final_manabou_kanji_select[#Headers],0),0)</f>
        <v>#N/A</v>
      </c>
      <c r="F606" s="79" t="e">
        <f>VLOOKUP($A606,Final_manabou_kanji_select[],MATCH(F$1,Final_manabou_kanji_select[#Headers],0),0)</f>
        <v>#N/A</v>
      </c>
      <c r="G606" s="81" t="str">
        <f>IFERROR(VLOOKUP($A606,Final_manabou_kanji_select[],7,0)&amp;", "&amp;VLOOKUP($A606,Final_manabou_kanji_select[],8,0),"")</f>
        <v/>
      </c>
    </row>
    <row r="607" spans="1:7" ht="23.4" x14ac:dyDescent="0.3">
      <c r="A607" s="42">
        <v>606</v>
      </c>
      <c r="C607" s="76" t="e">
        <f>VLOOKUP($A607,Final_manabou_kanji_select[[Sr no.]:[Title]],3,0)</f>
        <v>#N/A</v>
      </c>
      <c r="D607" s="77" t="e">
        <f>VLOOKUP($A607,Final_manabou_kanji_select[],MATCH(D$1,Final_manabou_kanji_select[#Headers],0),0)</f>
        <v>#N/A</v>
      </c>
      <c r="E607" s="78" t="e">
        <f>VLOOKUP($A607,Final_manabou_kanji_select[],MATCH(E$1,Final_manabou_kanji_select[#Headers],0),0)</f>
        <v>#N/A</v>
      </c>
      <c r="F607" s="79" t="e">
        <f>VLOOKUP($A607,Final_manabou_kanji_select[],MATCH(F$1,Final_manabou_kanji_select[#Headers],0),0)</f>
        <v>#N/A</v>
      </c>
      <c r="G607" s="81" t="str">
        <f>IFERROR(VLOOKUP($A607,Final_manabou_kanji_select[],7,0)&amp;", "&amp;VLOOKUP($A607,Final_manabou_kanji_select[],8,0),"")</f>
        <v/>
      </c>
    </row>
    <row r="608" spans="1:7" ht="23.4" x14ac:dyDescent="0.3">
      <c r="A608" s="42">
        <v>607</v>
      </c>
      <c r="C608" s="76" t="e">
        <f>VLOOKUP($A608,Final_manabou_kanji_select[[Sr no.]:[Title]],3,0)</f>
        <v>#N/A</v>
      </c>
      <c r="D608" s="77" t="e">
        <f>VLOOKUP($A608,Final_manabou_kanji_select[],MATCH(D$1,Final_manabou_kanji_select[#Headers],0),0)</f>
        <v>#N/A</v>
      </c>
      <c r="E608" s="78" t="e">
        <f>VLOOKUP($A608,Final_manabou_kanji_select[],MATCH(E$1,Final_manabou_kanji_select[#Headers],0),0)</f>
        <v>#N/A</v>
      </c>
      <c r="F608" s="79" t="e">
        <f>VLOOKUP($A608,Final_manabou_kanji_select[],MATCH(F$1,Final_manabou_kanji_select[#Headers],0),0)</f>
        <v>#N/A</v>
      </c>
      <c r="G608" s="81" t="str">
        <f>IFERROR(VLOOKUP($A608,Final_manabou_kanji_select[],7,0)&amp;", "&amp;VLOOKUP($A608,Final_manabou_kanji_select[],8,0),"")</f>
        <v/>
      </c>
    </row>
    <row r="609" spans="1:7" ht="23.4" x14ac:dyDescent="0.3">
      <c r="A609" s="42">
        <v>608</v>
      </c>
      <c r="C609" s="76" t="e">
        <f>VLOOKUP($A609,Final_manabou_kanji_select[[Sr no.]:[Title]],3,0)</f>
        <v>#N/A</v>
      </c>
      <c r="D609" s="77" t="e">
        <f>VLOOKUP($A609,Final_manabou_kanji_select[],MATCH(D$1,Final_manabou_kanji_select[#Headers],0),0)</f>
        <v>#N/A</v>
      </c>
      <c r="E609" s="78" t="e">
        <f>VLOOKUP($A609,Final_manabou_kanji_select[],MATCH(E$1,Final_manabou_kanji_select[#Headers],0),0)</f>
        <v>#N/A</v>
      </c>
      <c r="F609" s="79" t="e">
        <f>VLOOKUP($A609,Final_manabou_kanji_select[],MATCH(F$1,Final_manabou_kanji_select[#Headers],0),0)</f>
        <v>#N/A</v>
      </c>
      <c r="G609" s="81" t="str">
        <f>IFERROR(VLOOKUP($A609,Final_manabou_kanji_select[],7,0)&amp;", "&amp;VLOOKUP($A609,Final_manabou_kanji_select[],8,0),"")</f>
        <v/>
      </c>
    </row>
    <row r="610" spans="1:7" ht="23.4" x14ac:dyDescent="0.3">
      <c r="A610" s="42">
        <v>609</v>
      </c>
      <c r="C610" s="76" t="e">
        <f>VLOOKUP($A610,Final_manabou_kanji_select[[Sr no.]:[Title]],3,0)</f>
        <v>#N/A</v>
      </c>
      <c r="D610" s="77" t="e">
        <f>VLOOKUP($A610,Final_manabou_kanji_select[],MATCH(D$1,Final_manabou_kanji_select[#Headers],0),0)</f>
        <v>#N/A</v>
      </c>
      <c r="E610" s="78" t="e">
        <f>VLOOKUP($A610,Final_manabou_kanji_select[],MATCH(E$1,Final_manabou_kanji_select[#Headers],0),0)</f>
        <v>#N/A</v>
      </c>
      <c r="F610" s="79" t="e">
        <f>VLOOKUP($A610,Final_manabou_kanji_select[],MATCH(F$1,Final_manabou_kanji_select[#Headers],0),0)</f>
        <v>#N/A</v>
      </c>
      <c r="G610" s="81" t="str">
        <f>IFERROR(VLOOKUP($A610,Final_manabou_kanji_select[],7,0)&amp;", "&amp;VLOOKUP($A610,Final_manabou_kanji_select[],8,0),"")</f>
        <v/>
      </c>
    </row>
    <row r="611" spans="1:7" ht="23.4" x14ac:dyDescent="0.3">
      <c r="A611" s="42">
        <v>610</v>
      </c>
      <c r="C611" s="76" t="e">
        <f>VLOOKUP($A611,Final_manabou_kanji_select[[Sr no.]:[Title]],3,0)</f>
        <v>#N/A</v>
      </c>
      <c r="D611" s="77" t="e">
        <f>VLOOKUP($A611,Final_manabou_kanji_select[],MATCH(D$1,Final_manabou_kanji_select[#Headers],0),0)</f>
        <v>#N/A</v>
      </c>
      <c r="E611" s="78" t="e">
        <f>VLOOKUP($A611,Final_manabou_kanji_select[],MATCH(E$1,Final_manabou_kanji_select[#Headers],0),0)</f>
        <v>#N/A</v>
      </c>
      <c r="F611" s="79" t="e">
        <f>VLOOKUP($A611,Final_manabou_kanji_select[],MATCH(F$1,Final_manabou_kanji_select[#Headers],0),0)</f>
        <v>#N/A</v>
      </c>
      <c r="G611" s="81" t="str">
        <f>IFERROR(VLOOKUP($A611,Final_manabou_kanji_select[],7,0)&amp;", "&amp;VLOOKUP($A611,Final_manabou_kanji_select[],8,0),"")</f>
        <v/>
      </c>
    </row>
    <row r="612" spans="1:7" ht="23.4" x14ac:dyDescent="0.3">
      <c r="A612" s="42">
        <v>611</v>
      </c>
      <c r="C612" s="76" t="e">
        <f>VLOOKUP($A612,Final_manabou_kanji_select[[Sr no.]:[Title]],3,0)</f>
        <v>#N/A</v>
      </c>
      <c r="D612" s="77" t="e">
        <f>VLOOKUP($A612,Final_manabou_kanji_select[],MATCH(D$1,Final_manabou_kanji_select[#Headers],0),0)</f>
        <v>#N/A</v>
      </c>
      <c r="E612" s="78" t="e">
        <f>VLOOKUP($A612,Final_manabou_kanji_select[],MATCH(E$1,Final_manabou_kanji_select[#Headers],0),0)</f>
        <v>#N/A</v>
      </c>
      <c r="F612" s="79" t="e">
        <f>VLOOKUP($A612,Final_manabou_kanji_select[],MATCH(F$1,Final_manabou_kanji_select[#Headers],0),0)</f>
        <v>#N/A</v>
      </c>
      <c r="G612" s="81" t="str">
        <f>IFERROR(VLOOKUP($A612,Final_manabou_kanji_select[],7,0)&amp;", "&amp;VLOOKUP($A612,Final_manabou_kanji_select[],8,0),"")</f>
        <v/>
      </c>
    </row>
    <row r="613" spans="1:7" ht="23.4" x14ac:dyDescent="0.3">
      <c r="A613" s="42">
        <v>612</v>
      </c>
      <c r="C613" s="76" t="e">
        <f>VLOOKUP($A613,Final_manabou_kanji_select[[Sr no.]:[Title]],3,0)</f>
        <v>#N/A</v>
      </c>
      <c r="D613" s="77" t="e">
        <f>VLOOKUP($A613,Final_manabou_kanji_select[],MATCH(D$1,Final_manabou_kanji_select[#Headers],0),0)</f>
        <v>#N/A</v>
      </c>
      <c r="E613" s="78" t="e">
        <f>VLOOKUP($A613,Final_manabou_kanji_select[],MATCH(E$1,Final_manabou_kanji_select[#Headers],0),0)</f>
        <v>#N/A</v>
      </c>
      <c r="F613" s="79" t="e">
        <f>VLOOKUP($A613,Final_manabou_kanji_select[],MATCH(F$1,Final_manabou_kanji_select[#Headers],0),0)</f>
        <v>#N/A</v>
      </c>
      <c r="G613" s="81" t="str">
        <f>IFERROR(VLOOKUP($A613,Final_manabou_kanji_select[],7,0)&amp;", "&amp;VLOOKUP($A613,Final_manabou_kanji_select[],8,0),"")</f>
        <v/>
      </c>
    </row>
    <row r="614" spans="1:7" ht="23.4" x14ac:dyDescent="0.3">
      <c r="A614" s="42">
        <v>613</v>
      </c>
      <c r="C614" s="76" t="e">
        <f>VLOOKUP($A614,Final_manabou_kanji_select[[Sr no.]:[Title]],3,0)</f>
        <v>#N/A</v>
      </c>
      <c r="D614" s="77" t="e">
        <f>VLOOKUP($A614,Final_manabou_kanji_select[],MATCH(D$1,Final_manabou_kanji_select[#Headers],0),0)</f>
        <v>#N/A</v>
      </c>
      <c r="E614" s="78" t="e">
        <f>VLOOKUP($A614,Final_manabou_kanji_select[],MATCH(E$1,Final_manabou_kanji_select[#Headers],0),0)</f>
        <v>#N/A</v>
      </c>
      <c r="F614" s="79" t="e">
        <f>VLOOKUP($A614,Final_manabou_kanji_select[],MATCH(F$1,Final_manabou_kanji_select[#Headers],0),0)</f>
        <v>#N/A</v>
      </c>
      <c r="G614" s="81" t="str">
        <f>IFERROR(VLOOKUP($A614,Final_manabou_kanji_select[],7,0)&amp;", "&amp;VLOOKUP($A614,Final_manabou_kanji_select[],8,0),"")</f>
        <v/>
      </c>
    </row>
    <row r="615" spans="1:7" ht="23.4" x14ac:dyDescent="0.3">
      <c r="A615" s="42">
        <v>614</v>
      </c>
      <c r="C615" s="76" t="e">
        <f>VLOOKUP($A615,Final_manabou_kanji_select[[Sr no.]:[Title]],3,0)</f>
        <v>#N/A</v>
      </c>
      <c r="D615" s="77" t="e">
        <f>VLOOKUP($A615,Final_manabou_kanji_select[],MATCH(D$1,Final_manabou_kanji_select[#Headers],0),0)</f>
        <v>#N/A</v>
      </c>
      <c r="E615" s="78" t="e">
        <f>VLOOKUP($A615,Final_manabou_kanji_select[],MATCH(E$1,Final_manabou_kanji_select[#Headers],0),0)</f>
        <v>#N/A</v>
      </c>
      <c r="F615" s="79" t="e">
        <f>VLOOKUP($A615,Final_manabou_kanji_select[],MATCH(F$1,Final_manabou_kanji_select[#Headers],0),0)</f>
        <v>#N/A</v>
      </c>
      <c r="G615" s="81" t="str">
        <f>IFERROR(VLOOKUP($A615,Final_manabou_kanji_select[],7,0)&amp;", "&amp;VLOOKUP($A615,Final_manabou_kanji_select[],8,0),"")</f>
        <v/>
      </c>
    </row>
    <row r="616" spans="1:7" ht="23.4" x14ac:dyDescent="0.3">
      <c r="A616" s="42">
        <v>615</v>
      </c>
      <c r="C616" s="76" t="e">
        <f>VLOOKUP($A616,Final_manabou_kanji_select[[Sr no.]:[Title]],3,0)</f>
        <v>#N/A</v>
      </c>
      <c r="D616" s="77" t="e">
        <f>VLOOKUP($A616,Final_manabou_kanji_select[],MATCH(D$1,Final_manabou_kanji_select[#Headers],0),0)</f>
        <v>#N/A</v>
      </c>
      <c r="E616" s="78" t="e">
        <f>VLOOKUP($A616,Final_manabou_kanji_select[],MATCH(E$1,Final_manabou_kanji_select[#Headers],0),0)</f>
        <v>#N/A</v>
      </c>
      <c r="F616" s="79" t="e">
        <f>VLOOKUP($A616,Final_manabou_kanji_select[],MATCH(F$1,Final_manabou_kanji_select[#Headers],0),0)</f>
        <v>#N/A</v>
      </c>
      <c r="G616" s="81" t="str">
        <f>IFERROR(VLOOKUP($A616,Final_manabou_kanji_select[],7,0)&amp;", "&amp;VLOOKUP($A616,Final_manabou_kanji_select[],8,0),"")</f>
        <v/>
      </c>
    </row>
    <row r="617" spans="1:7" ht="23.4" x14ac:dyDescent="0.3">
      <c r="A617" s="42">
        <v>616</v>
      </c>
      <c r="C617" s="76" t="e">
        <f>VLOOKUP($A617,Final_manabou_kanji_select[[Sr no.]:[Title]],3,0)</f>
        <v>#N/A</v>
      </c>
      <c r="D617" s="77" t="e">
        <f>VLOOKUP($A617,Final_manabou_kanji_select[],MATCH(D$1,Final_manabou_kanji_select[#Headers],0),0)</f>
        <v>#N/A</v>
      </c>
      <c r="E617" s="78" t="e">
        <f>VLOOKUP($A617,Final_manabou_kanji_select[],MATCH(E$1,Final_manabou_kanji_select[#Headers],0),0)</f>
        <v>#N/A</v>
      </c>
      <c r="F617" s="79" t="e">
        <f>VLOOKUP($A617,Final_manabou_kanji_select[],MATCH(F$1,Final_manabou_kanji_select[#Headers],0),0)</f>
        <v>#N/A</v>
      </c>
      <c r="G617" s="81" t="str">
        <f>IFERROR(VLOOKUP($A617,Final_manabou_kanji_select[],7,0)&amp;", "&amp;VLOOKUP($A617,Final_manabou_kanji_select[],8,0),"")</f>
        <v/>
      </c>
    </row>
    <row r="618" spans="1:7" ht="23.4" x14ac:dyDescent="0.3">
      <c r="A618" s="42">
        <v>617</v>
      </c>
      <c r="C618" s="76" t="e">
        <f>VLOOKUP($A618,Final_manabou_kanji_select[[Sr no.]:[Title]],3,0)</f>
        <v>#N/A</v>
      </c>
      <c r="D618" s="77" t="e">
        <f>VLOOKUP($A618,Final_manabou_kanji_select[],MATCH(D$1,Final_manabou_kanji_select[#Headers],0),0)</f>
        <v>#N/A</v>
      </c>
      <c r="E618" s="78" t="e">
        <f>VLOOKUP($A618,Final_manabou_kanji_select[],MATCH(E$1,Final_manabou_kanji_select[#Headers],0),0)</f>
        <v>#N/A</v>
      </c>
      <c r="F618" s="79" t="e">
        <f>VLOOKUP($A618,Final_manabou_kanji_select[],MATCH(F$1,Final_manabou_kanji_select[#Headers],0),0)</f>
        <v>#N/A</v>
      </c>
      <c r="G618" s="81" t="str">
        <f>IFERROR(VLOOKUP($A618,Final_manabou_kanji_select[],7,0)&amp;", "&amp;VLOOKUP($A618,Final_manabou_kanji_select[],8,0),"")</f>
        <v/>
      </c>
    </row>
    <row r="619" spans="1:7" ht="23.4" x14ac:dyDescent="0.3">
      <c r="A619" s="42">
        <v>618</v>
      </c>
      <c r="C619" s="76" t="e">
        <f>VLOOKUP($A619,Final_manabou_kanji_select[[Sr no.]:[Title]],3,0)</f>
        <v>#N/A</v>
      </c>
      <c r="D619" s="77" t="e">
        <f>VLOOKUP($A619,Final_manabou_kanji_select[],MATCH(D$1,Final_manabou_kanji_select[#Headers],0),0)</f>
        <v>#N/A</v>
      </c>
      <c r="E619" s="78" t="e">
        <f>VLOOKUP($A619,Final_manabou_kanji_select[],MATCH(E$1,Final_manabou_kanji_select[#Headers],0),0)</f>
        <v>#N/A</v>
      </c>
      <c r="F619" s="79" t="e">
        <f>VLOOKUP($A619,Final_manabou_kanji_select[],MATCH(F$1,Final_manabou_kanji_select[#Headers],0),0)</f>
        <v>#N/A</v>
      </c>
      <c r="G619" s="81" t="str">
        <f>IFERROR(VLOOKUP($A619,Final_manabou_kanji_select[],7,0)&amp;", "&amp;VLOOKUP($A619,Final_manabou_kanji_select[],8,0),"")</f>
        <v/>
      </c>
    </row>
    <row r="620" spans="1:7" ht="23.4" x14ac:dyDescent="0.3">
      <c r="A620" s="42">
        <v>619</v>
      </c>
      <c r="C620" s="76" t="e">
        <f>VLOOKUP($A620,Final_manabou_kanji_select[[Sr no.]:[Title]],3,0)</f>
        <v>#N/A</v>
      </c>
      <c r="D620" s="77" t="e">
        <f>VLOOKUP($A620,Final_manabou_kanji_select[],MATCH(D$1,Final_manabou_kanji_select[#Headers],0),0)</f>
        <v>#N/A</v>
      </c>
      <c r="E620" s="78" t="e">
        <f>VLOOKUP($A620,Final_manabou_kanji_select[],MATCH(E$1,Final_manabou_kanji_select[#Headers],0),0)</f>
        <v>#N/A</v>
      </c>
      <c r="F620" s="79" t="e">
        <f>VLOOKUP($A620,Final_manabou_kanji_select[],MATCH(F$1,Final_manabou_kanji_select[#Headers],0),0)</f>
        <v>#N/A</v>
      </c>
      <c r="G620" s="81" t="str">
        <f>IFERROR(VLOOKUP($A620,Final_manabou_kanji_select[],7,0)&amp;", "&amp;VLOOKUP($A620,Final_manabou_kanji_select[],8,0),"")</f>
        <v/>
      </c>
    </row>
    <row r="621" spans="1:7" ht="23.4" x14ac:dyDescent="0.3">
      <c r="A621" s="42">
        <v>620</v>
      </c>
      <c r="C621" s="76" t="e">
        <f>VLOOKUP($A621,Final_manabou_kanji_select[[Sr no.]:[Title]],3,0)</f>
        <v>#N/A</v>
      </c>
      <c r="D621" s="77" t="e">
        <f>VLOOKUP($A621,Final_manabou_kanji_select[],MATCH(D$1,Final_manabou_kanji_select[#Headers],0),0)</f>
        <v>#N/A</v>
      </c>
      <c r="E621" s="78" t="e">
        <f>VLOOKUP($A621,Final_manabou_kanji_select[],MATCH(E$1,Final_manabou_kanji_select[#Headers],0),0)</f>
        <v>#N/A</v>
      </c>
      <c r="F621" s="79" t="e">
        <f>VLOOKUP($A621,Final_manabou_kanji_select[],MATCH(F$1,Final_manabou_kanji_select[#Headers],0),0)</f>
        <v>#N/A</v>
      </c>
      <c r="G621" s="81" t="str">
        <f>IFERROR(VLOOKUP($A621,Final_manabou_kanji_select[],7,0)&amp;", "&amp;VLOOKUP($A621,Final_manabou_kanji_select[],8,0),"")</f>
        <v/>
      </c>
    </row>
    <row r="622" spans="1:7" ht="23.4" x14ac:dyDescent="0.3">
      <c r="A622" s="42">
        <v>621</v>
      </c>
      <c r="C622" s="76" t="e">
        <f>VLOOKUP($A622,Final_manabou_kanji_select[[Sr no.]:[Title]],3,0)</f>
        <v>#N/A</v>
      </c>
      <c r="D622" s="77" t="e">
        <f>VLOOKUP($A622,Final_manabou_kanji_select[],MATCH(D$1,Final_manabou_kanji_select[#Headers],0),0)</f>
        <v>#N/A</v>
      </c>
      <c r="E622" s="78" t="e">
        <f>VLOOKUP($A622,Final_manabou_kanji_select[],MATCH(E$1,Final_manabou_kanji_select[#Headers],0),0)</f>
        <v>#N/A</v>
      </c>
      <c r="F622" s="79" t="e">
        <f>VLOOKUP($A622,Final_manabou_kanji_select[],MATCH(F$1,Final_manabou_kanji_select[#Headers],0),0)</f>
        <v>#N/A</v>
      </c>
      <c r="G622" s="81" t="str">
        <f>IFERROR(VLOOKUP($A622,Final_manabou_kanji_select[],7,0)&amp;", "&amp;VLOOKUP($A622,Final_manabou_kanji_select[],8,0),"")</f>
        <v/>
      </c>
    </row>
    <row r="623" spans="1:7" ht="23.4" x14ac:dyDescent="0.3">
      <c r="A623" s="42">
        <v>622</v>
      </c>
      <c r="C623" s="76" t="e">
        <f>VLOOKUP($A623,Final_manabou_kanji_select[[Sr no.]:[Title]],3,0)</f>
        <v>#N/A</v>
      </c>
      <c r="D623" s="77" t="e">
        <f>VLOOKUP($A623,Final_manabou_kanji_select[],MATCH(D$1,Final_manabou_kanji_select[#Headers],0),0)</f>
        <v>#N/A</v>
      </c>
      <c r="E623" s="78" t="e">
        <f>VLOOKUP($A623,Final_manabou_kanji_select[],MATCH(E$1,Final_manabou_kanji_select[#Headers],0),0)</f>
        <v>#N/A</v>
      </c>
      <c r="F623" s="79" t="e">
        <f>VLOOKUP($A623,Final_manabou_kanji_select[],MATCH(F$1,Final_manabou_kanji_select[#Headers],0),0)</f>
        <v>#N/A</v>
      </c>
      <c r="G623" s="81" t="str">
        <f>IFERROR(VLOOKUP($A623,Final_manabou_kanji_select[],7,0)&amp;", "&amp;VLOOKUP($A623,Final_manabou_kanji_select[],8,0),"")</f>
        <v/>
      </c>
    </row>
    <row r="624" spans="1:7" ht="23.4" x14ac:dyDescent="0.3">
      <c r="A624" s="42">
        <v>623</v>
      </c>
      <c r="C624" s="76" t="e">
        <f>VLOOKUP($A624,Final_manabou_kanji_select[[Sr no.]:[Title]],3,0)</f>
        <v>#N/A</v>
      </c>
      <c r="D624" s="77" t="e">
        <f>VLOOKUP($A624,Final_manabou_kanji_select[],MATCH(D$1,Final_manabou_kanji_select[#Headers],0),0)</f>
        <v>#N/A</v>
      </c>
      <c r="E624" s="78" t="e">
        <f>VLOOKUP($A624,Final_manabou_kanji_select[],MATCH(E$1,Final_manabou_kanji_select[#Headers],0),0)</f>
        <v>#N/A</v>
      </c>
      <c r="F624" s="79" t="e">
        <f>VLOOKUP($A624,Final_manabou_kanji_select[],MATCH(F$1,Final_manabou_kanji_select[#Headers],0),0)</f>
        <v>#N/A</v>
      </c>
      <c r="G624" s="81" t="str">
        <f>IFERROR(VLOOKUP($A624,Final_manabou_kanji_select[],7,0)&amp;", "&amp;VLOOKUP($A624,Final_manabou_kanji_select[],8,0),"")</f>
        <v/>
      </c>
    </row>
    <row r="625" spans="1:7" ht="23.4" x14ac:dyDescent="0.3">
      <c r="A625" s="42">
        <v>624</v>
      </c>
      <c r="C625" s="76" t="e">
        <f>VLOOKUP($A625,Final_manabou_kanji_select[[Sr no.]:[Title]],3,0)</f>
        <v>#N/A</v>
      </c>
      <c r="D625" s="77" t="e">
        <f>VLOOKUP($A625,Final_manabou_kanji_select[],MATCH(D$1,Final_manabou_kanji_select[#Headers],0),0)</f>
        <v>#N/A</v>
      </c>
      <c r="E625" s="78" t="e">
        <f>VLOOKUP($A625,Final_manabou_kanji_select[],MATCH(E$1,Final_manabou_kanji_select[#Headers],0),0)</f>
        <v>#N/A</v>
      </c>
      <c r="F625" s="79" t="e">
        <f>VLOOKUP($A625,Final_manabou_kanji_select[],MATCH(F$1,Final_manabou_kanji_select[#Headers],0),0)</f>
        <v>#N/A</v>
      </c>
      <c r="G625" s="81" t="str">
        <f>IFERROR(VLOOKUP($A625,Final_manabou_kanji_select[],7,0)&amp;", "&amp;VLOOKUP($A625,Final_manabou_kanji_select[],8,0),"")</f>
        <v/>
      </c>
    </row>
    <row r="626" spans="1:7" ht="23.4" x14ac:dyDescent="0.3">
      <c r="A626" s="42">
        <v>625</v>
      </c>
      <c r="C626" s="76" t="e">
        <f>VLOOKUP($A626,Final_manabou_kanji_select[[Sr no.]:[Title]],3,0)</f>
        <v>#N/A</v>
      </c>
      <c r="D626" s="77" t="e">
        <f>VLOOKUP($A626,Final_manabou_kanji_select[],MATCH(D$1,Final_manabou_kanji_select[#Headers],0),0)</f>
        <v>#N/A</v>
      </c>
      <c r="E626" s="78" t="e">
        <f>VLOOKUP($A626,Final_manabou_kanji_select[],MATCH(E$1,Final_manabou_kanji_select[#Headers],0),0)</f>
        <v>#N/A</v>
      </c>
      <c r="F626" s="79" t="e">
        <f>VLOOKUP($A626,Final_manabou_kanji_select[],MATCH(F$1,Final_manabou_kanji_select[#Headers],0),0)</f>
        <v>#N/A</v>
      </c>
      <c r="G626" s="81" t="str">
        <f>IFERROR(VLOOKUP($A626,Final_manabou_kanji_select[],7,0)&amp;", "&amp;VLOOKUP($A626,Final_manabou_kanji_select[],8,0),"")</f>
        <v/>
      </c>
    </row>
    <row r="627" spans="1:7" ht="23.4" x14ac:dyDescent="0.3">
      <c r="A627" s="42">
        <v>626</v>
      </c>
      <c r="C627" s="76" t="e">
        <f>VLOOKUP($A627,Final_manabou_kanji_select[[Sr no.]:[Title]],3,0)</f>
        <v>#N/A</v>
      </c>
      <c r="D627" s="77" t="e">
        <f>VLOOKUP($A627,Final_manabou_kanji_select[],MATCH(D$1,Final_manabou_kanji_select[#Headers],0),0)</f>
        <v>#N/A</v>
      </c>
      <c r="E627" s="78" t="e">
        <f>VLOOKUP($A627,Final_manabou_kanji_select[],MATCH(E$1,Final_manabou_kanji_select[#Headers],0),0)</f>
        <v>#N/A</v>
      </c>
      <c r="F627" s="79" t="e">
        <f>VLOOKUP($A627,Final_manabou_kanji_select[],MATCH(F$1,Final_manabou_kanji_select[#Headers],0),0)</f>
        <v>#N/A</v>
      </c>
      <c r="G627" s="81" t="str">
        <f>IFERROR(VLOOKUP($A627,Final_manabou_kanji_select[],7,0)&amp;", "&amp;VLOOKUP($A627,Final_manabou_kanji_select[],8,0),"")</f>
        <v/>
      </c>
    </row>
    <row r="628" spans="1:7" ht="23.4" x14ac:dyDescent="0.3">
      <c r="A628" s="42">
        <v>627</v>
      </c>
      <c r="C628" s="76" t="e">
        <f>VLOOKUP($A628,Final_manabou_kanji_select[[Sr no.]:[Title]],3,0)</f>
        <v>#N/A</v>
      </c>
      <c r="D628" s="77" t="e">
        <f>VLOOKUP($A628,Final_manabou_kanji_select[],MATCH(D$1,Final_manabou_kanji_select[#Headers],0),0)</f>
        <v>#N/A</v>
      </c>
      <c r="E628" s="78" t="e">
        <f>VLOOKUP($A628,Final_manabou_kanji_select[],MATCH(E$1,Final_manabou_kanji_select[#Headers],0),0)</f>
        <v>#N/A</v>
      </c>
      <c r="F628" s="79" t="e">
        <f>VLOOKUP($A628,Final_manabou_kanji_select[],MATCH(F$1,Final_manabou_kanji_select[#Headers],0),0)</f>
        <v>#N/A</v>
      </c>
      <c r="G628" s="81" t="str">
        <f>IFERROR(VLOOKUP($A628,Final_manabou_kanji_select[],7,0)&amp;", "&amp;VLOOKUP($A628,Final_manabou_kanji_select[],8,0),"")</f>
        <v/>
      </c>
    </row>
    <row r="629" spans="1:7" ht="23.4" x14ac:dyDescent="0.3">
      <c r="A629" s="42">
        <v>628</v>
      </c>
      <c r="C629" s="76" t="e">
        <f>VLOOKUP($A629,Final_manabou_kanji_select[[Sr no.]:[Title]],3,0)</f>
        <v>#N/A</v>
      </c>
      <c r="D629" s="77" t="e">
        <f>VLOOKUP($A629,Final_manabou_kanji_select[],MATCH(D$1,Final_manabou_kanji_select[#Headers],0),0)</f>
        <v>#N/A</v>
      </c>
      <c r="E629" s="78" t="e">
        <f>VLOOKUP($A629,Final_manabou_kanji_select[],MATCH(E$1,Final_manabou_kanji_select[#Headers],0),0)</f>
        <v>#N/A</v>
      </c>
      <c r="F629" s="79" t="e">
        <f>VLOOKUP($A629,Final_manabou_kanji_select[],MATCH(F$1,Final_manabou_kanji_select[#Headers],0),0)</f>
        <v>#N/A</v>
      </c>
      <c r="G629" s="81" t="str">
        <f>IFERROR(VLOOKUP($A629,Final_manabou_kanji_select[],7,0)&amp;", "&amp;VLOOKUP($A629,Final_manabou_kanji_select[],8,0),"")</f>
        <v/>
      </c>
    </row>
    <row r="630" spans="1:7" ht="23.4" x14ac:dyDescent="0.3">
      <c r="A630" s="42">
        <v>629</v>
      </c>
      <c r="C630" s="76" t="e">
        <f>VLOOKUP($A630,Final_manabou_kanji_select[[Sr no.]:[Title]],3,0)</f>
        <v>#N/A</v>
      </c>
      <c r="D630" s="77" t="e">
        <f>VLOOKUP($A630,Final_manabou_kanji_select[],MATCH(D$1,Final_manabou_kanji_select[#Headers],0),0)</f>
        <v>#N/A</v>
      </c>
      <c r="E630" s="78" t="e">
        <f>VLOOKUP($A630,Final_manabou_kanji_select[],MATCH(E$1,Final_manabou_kanji_select[#Headers],0),0)</f>
        <v>#N/A</v>
      </c>
      <c r="F630" s="79" t="e">
        <f>VLOOKUP($A630,Final_manabou_kanji_select[],MATCH(F$1,Final_manabou_kanji_select[#Headers],0),0)</f>
        <v>#N/A</v>
      </c>
      <c r="G630" s="81" t="str">
        <f>IFERROR(VLOOKUP($A630,Final_manabou_kanji_select[],7,0)&amp;", "&amp;VLOOKUP($A630,Final_manabou_kanji_select[],8,0),"")</f>
        <v/>
      </c>
    </row>
    <row r="631" spans="1:7" ht="23.4" x14ac:dyDescent="0.3">
      <c r="A631" s="42">
        <v>630</v>
      </c>
      <c r="C631" s="76" t="e">
        <f>VLOOKUP($A631,Final_manabou_kanji_select[[Sr no.]:[Title]],3,0)</f>
        <v>#N/A</v>
      </c>
      <c r="D631" s="77" t="e">
        <f>VLOOKUP($A631,Final_manabou_kanji_select[],MATCH(D$1,Final_manabou_kanji_select[#Headers],0),0)</f>
        <v>#N/A</v>
      </c>
      <c r="E631" s="78" t="e">
        <f>VLOOKUP($A631,Final_manabou_kanji_select[],MATCH(E$1,Final_manabou_kanji_select[#Headers],0),0)</f>
        <v>#N/A</v>
      </c>
      <c r="F631" s="79" t="e">
        <f>VLOOKUP($A631,Final_manabou_kanji_select[],MATCH(F$1,Final_manabou_kanji_select[#Headers],0),0)</f>
        <v>#N/A</v>
      </c>
      <c r="G631" s="81" t="str">
        <f>IFERROR(VLOOKUP($A631,Final_manabou_kanji_select[],7,0)&amp;", "&amp;VLOOKUP($A631,Final_manabou_kanji_select[],8,0),"")</f>
        <v/>
      </c>
    </row>
    <row r="632" spans="1:7" ht="23.4" x14ac:dyDescent="0.3">
      <c r="A632" s="42">
        <v>631</v>
      </c>
      <c r="C632" s="76" t="e">
        <f>VLOOKUP($A632,Final_manabou_kanji_select[[Sr no.]:[Title]],3,0)</f>
        <v>#N/A</v>
      </c>
      <c r="D632" s="77" t="e">
        <f>VLOOKUP($A632,Final_manabou_kanji_select[],MATCH(D$1,Final_manabou_kanji_select[#Headers],0),0)</f>
        <v>#N/A</v>
      </c>
      <c r="E632" s="78" t="e">
        <f>VLOOKUP($A632,Final_manabou_kanji_select[],MATCH(E$1,Final_manabou_kanji_select[#Headers],0),0)</f>
        <v>#N/A</v>
      </c>
      <c r="F632" s="79" t="e">
        <f>VLOOKUP($A632,Final_manabou_kanji_select[],MATCH(F$1,Final_manabou_kanji_select[#Headers],0),0)</f>
        <v>#N/A</v>
      </c>
      <c r="G632" s="81" t="str">
        <f>IFERROR(VLOOKUP($A632,Final_manabou_kanji_select[],7,0)&amp;", "&amp;VLOOKUP($A632,Final_manabou_kanji_select[],8,0),"")</f>
        <v/>
      </c>
    </row>
    <row r="633" spans="1:7" ht="23.4" x14ac:dyDescent="0.3">
      <c r="A633" s="42">
        <v>632</v>
      </c>
      <c r="C633" s="76" t="e">
        <f>VLOOKUP($A633,Final_manabou_kanji_select[[Sr no.]:[Title]],3,0)</f>
        <v>#N/A</v>
      </c>
      <c r="D633" s="77" t="e">
        <f>VLOOKUP($A633,Final_manabou_kanji_select[],MATCH(D$1,Final_manabou_kanji_select[#Headers],0),0)</f>
        <v>#N/A</v>
      </c>
      <c r="E633" s="78" t="e">
        <f>VLOOKUP($A633,Final_manabou_kanji_select[],MATCH(E$1,Final_manabou_kanji_select[#Headers],0),0)</f>
        <v>#N/A</v>
      </c>
      <c r="F633" s="79" t="e">
        <f>VLOOKUP($A633,Final_manabou_kanji_select[],MATCH(F$1,Final_manabou_kanji_select[#Headers],0),0)</f>
        <v>#N/A</v>
      </c>
      <c r="G633" s="81" t="str">
        <f>IFERROR(VLOOKUP($A633,Final_manabou_kanji_select[],7,0)&amp;", "&amp;VLOOKUP($A633,Final_manabou_kanji_select[],8,0),"")</f>
        <v/>
      </c>
    </row>
    <row r="634" spans="1:7" ht="23.4" x14ac:dyDescent="0.3">
      <c r="A634" s="42">
        <v>633</v>
      </c>
      <c r="C634" s="76" t="e">
        <f>VLOOKUP($A634,Final_manabou_kanji_select[[Sr no.]:[Title]],3,0)</f>
        <v>#N/A</v>
      </c>
      <c r="D634" s="77" t="e">
        <f>VLOOKUP($A634,Final_manabou_kanji_select[],MATCH(D$1,Final_manabou_kanji_select[#Headers],0),0)</f>
        <v>#N/A</v>
      </c>
      <c r="E634" s="78" t="e">
        <f>VLOOKUP($A634,Final_manabou_kanji_select[],MATCH(E$1,Final_manabou_kanji_select[#Headers],0),0)</f>
        <v>#N/A</v>
      </c>
      <c r="F634" s="79" t="e">
        <f>VLOOKUP($A634,Final_manabou_kanji_select[],MATCH(F$1,Final_manabou_kanji_select[#Headers],0),0)</f>
        <v>#N/A</v>
      </c>
      <c r="G634" s="81" t="str">
        <f>IFERROR(VLOOKUP($A634,Final_manabou_kanji_select[],7,0)&amp;", "&amp;VLOOKUP($A634,Final_manabou_kanji_select[],8,0),"")</f>
        <v/>
      </c>
    </row>
    <row r="635" spans="1:7" ht="23.4" x14ac:dyDescent="0.3">
      <c r="A635" s="42">
        <v>634</v>
      </c>
      <c r="C635" s="76" t="e">
        <f>VLOOKUP($A635,Final_manabou_kanji_select[[Sr no.]:[Title]],3,0)</f>
        <v>#N/A</v>
      </c>
      <c r="D635" s="77" t="e">
        <f>VLOOKUP($A635,Final_manabou_kanji_select[],MATCH(D$1,Final_manabou_kanji_select[#Headers],0),0)</f>
        <v>#N/A</v>
      </c>
      <c r="E635" s="78" t="e">
        <f>VLOOKUP($A635,Final_manabou_kanji_select[],MATCH(E$1,Final_manabou_kanji_select[#Headers],0),0)</f>
        <v>#N/A</v>
      </c>
      <c r="F635" s="79" t="e">
        <f>VLOOKUP($A635,Final_manabou_kanji_select[],MATCH(F$1,Final_manabou_kanji_select[#Headers],0),0)</f>
        <v>#N/A</v>
      </c>
      <c r="G635" s="81" t="str">
        <f>IFERROR(VLOOKUP($A635,Final_manabou_kanji_select[],7,0)&amp;", "&amp;VLOOKUP($A635,Final_manabou_kanji_select[],8,0),"")</f>
        <v/>
      </c>
    </row>
    <row r="636" spans="1:7" ht="23.4" x14ac:dyDescent="0.3">
      <c r="A636" s="42">
        <v>635</v>
      </c>
      <c r="C636" s="76" t="e">
        <f>VLOOKUP($A636,Final_manabou_kanji_select[[Sr no.]:[Title]],3,0)</f>
        <v>#N/A</v>
      </c>
      <c r="D636" s="77" t="e">
        <f>VLOOKUP($A636,Final_manabou_kanji_select[],MATCH(D$1,Final_manabou_kanji_select[#Headers],0),0)</f>
        <v>#N/A</v>
      </c>
      <c r="E636" s="78" t="e">
        <f>VLOOKUP($A636,Final_manabou_kanji_select[],MATCH(E$1,Final_manabou_kanji_select[#Headers],0),0)</f>
        <v>#N/A</v>
      </c>
      <c r="F636" s="79" t="e">
        <f>VLOOKUP($A636,Final_manabou_kanji_select[],MATCH(F$1,Final_manabou_kanji_select[#Headers],0),0)</f>
        <v>#N/A</v>
      </c>
      <c r="G636" s="81" t="str">
        <f>IFERROR(VLOOKUP($A636,Final_manabou_kanji_select[],7,0)&amp;", "&amp;VLOOKUP($A636,Final_manabou_kanji_select[],8,0),"")</f>
        <v/>
      </c>
    </row>
    <row r="637" spans="1:7" ht="23.4" x14ac:dyDescent="0.3">
      <c r="A637" s="42">
        <v>636</v>
      </c>
      <c r="C637" s="76" t="e">
        <f>VLOOKUP($A637,Final_manabou_kanji_select[[Sr no.]:[Title]],3,0)</f>
        <v>#N/A</v>
      </c>
      <c r="D637" s="77" t="e">
        <f>VLOOKUP($A637,Final_manabou_kanji_select[],MATCH(D$1,Final_manabou_kanji_select[#Headers],0),0)</f>
        <v>#N/A</v>
      </c>
      <c r="E637" s="78" t="e">
        <f>VLOOKUP($A637,Final_manabou_kanji_select[],MATCH(E$1,Final_manabou_kanji_select[#Headers],0),0)</f>
        <v>#N/A</v>
      </c>
      <c r="F637" s="79" t="e">
        <f>VLOOKUP($A637,Final_manabou_kanji_select[],MATCH(F$1,Final_manabou_kanji_select[#Headers],0),0)</f>
        <v>#N/A</v>
      </c>
      <c r="G637" s="81" t="str">
        <f>IFERROR(VLOOKUP($A637,Final_manabou_kanji_select[],7,0)&amp;", "&amp;VLOOKUP($A637,Final_manabou_kanji_select[],8,0),"")</f>
        <v/>
      </c>
    </row>
    <row r="638" spans="1:7" ht="23.4" x14ac:dyDescent="0.3">
      <c r="A638" s="42">
        <v>637</v>
      </c>
      <c r="C638" s="76" t="e">
        <f>VLOOKUP($A638,Final_manabou_kanji_select[[Sr no.]:[Title]],3,0)</f>
        <v>#N/A</v>
      </c>
      <c r="D638" s="77" t="e">
        <f>VLOOKUP($A638,Final_manabou_kanji_select[],MATCH(D$1,Final_manabou_kanji_select[#Headers],0),0)</f>
        <v>#N/A</v>
      </c>
      <c r="E638" s="78" t="e">
        <f>VLOOKUP($A638,Final_manabou_kanji_select[],MATCH(E$1,Final_manabou_kanji_select[#Headers],0),0)</f>
        <v>#N/A</v>
      </c>
      <c r="F638" s="79" t="e">
        <f>VLOOKUP($A638,Final_manabou_kanji_select[],MATCH(F$1,Final_manabou_kanji_select[#Headers],0),0)</f>
        <v>#N/A</v>
      </c>
      <c r="G638" s="81" t="str">
        <f>IFERROR(VLOOKUP($A638,Final_manabou_kanji_select[],7,0)&amp;", "&amp;VLOOKUP($A638,Final_manabou_kanji_select[],8,0),"")</f>
        <v/>
      </c>
    </row>
    <row r="639" spans="1:7" ht="23.4" x14ac:dyDescent="0.3">
      <c r="A639" s="42">
        <v>638</v>
      </c>
      <c r="C639" s="76" t="e">
        <f>VLOOKUP($A639,Final_manabou_kanji_select[[Sr no.]:[Title]],3,0)</f>
        <v>#N/A</v>
      </c>
      <c r="D639" s="49" t="e">
        <f>VLOOKUP($A639,Final_manabou_kanji_select[],MATCH(D$1,Final_manabou_kanji_select[#Headers],0),0)</f>
        <v>#N/A</v>
      </c>
      <c r="E639" s="78" t="e">
        <f>VLOOKUP($A639,Final_manabou_kanji_select[],MATCH(E$1,Final_manabou_kanji_select[#Headers],0),0)</f>
        <v>#N/A</v>
      </c>
      <c r="F639" s="50" t="e">
        <f>VLOOKUP($A639,Final_manabou_kanji_select[],MATCH(F$1,Final_manabou_kanji_select[#Headers],0),0)</f>
        <v>#N/A</v>
      </c>
      <c r="G639" s="54" t="str">
        <f>IFERROR(VLOOKUP($A639,Final_manabou_kanji_select[],7,0)&amp;", "&amp;VLOOKUP($A639,Final_manabou_kanji_select[],8,0),"")</f>
        <v/>
      </c>
    </row>
    <row r="640" spans="1:7" ht="23.4" x14ac:dyDescent="0.3">
      <c r="A640" s="42">
        <v>639</v>
      </c>
      <c r="C640" s="76" t="e">
        <f>VLOOKUP($A640,Final_manabou_kanji_select[[Sr no.]:[Title]],3,0)</f>
        <v>#N/A</v>
      </c>
      <c r="D640" s="49" t="e">
        <f>VLOOKUP($A640,Final_manabou_kanji_select[],MATCH(D$1,Final_manabou_kanji_select[#Headers],0),0)</f>
        <v>#N/A</v>
      </c>
      <c r="E640" s="78" t="e">
        <f>VLOOKUP($A640,Final_manabou_kanji_select[],MATCH(E$1,Final_manabou_kanji_select[#Headers],0),0)</f>
        <v>#N/A</v>
      </c>
      <c r="F640" s="50" t="e">
        <f>VLOOKUP($A640,Final_manabou_kanji_select[],MATCH(F$1,Final_manabou_kanji_select[#Headers],0),0)</f>
        <v>#N/A</v>
      </c>
      <c r="G640" s="54" t="str">
        <f>IFERROR(VLOOKUP($A640,Final_manabou_kanji_select[],7,0)&amp;", "&amp;VLOOKUP($A640,Final_manabou_kanji_select[],8,0),"")</f>
        <v/>
      </c>
    </row>
    <row r="641" spans="1:7" ht="23.4" x14ac:dyDescent="0.3">
      <c r="A641" s="42">
        <v>640</v>
      </c>
      <c r="C641" s="76" t="e">
        <f>VLOOKUP($A641,Final_manabou_kanji_select[[Sr no.]:[Title]],3,0)</f>
        <v>#N/A</v>
      </c>
      <c r="D641" s="49" t="e">
        <f>VLOOKUP($A641,Final_manabou_kanji_select[],MATCH(D$1,Final_manabou_kanji_select[#Headers],0),0)</f>
        <v>#N/A</v>
      </c>
      <c r="E641" s="78" t="e">
        <f>VLOOKUP($A641,Final_manabou_kanji_select[],MATCH(E$1,Final_manabou_kanji_select[#Headers],0),0)</f>
        <v>#N/A</v>
      </c>
      <c r="F641" s="50" t="e">
        <f>VLOOKUP($A641,Final_manabou_kanji_select[],MATCH(F$1,Final_manabou_kanji_select[#Headers],0),0)</f>
        <v>#N/A</v>
      </c>
      <c r="G641" s="54" t="str">
        <f>IFERROR(VLOOKUP($A641,Final_manabou_kanji_select[],7,0)&amp;", "&amp;VLOOKUP($A641,Final_manabou_kanji_select[],8,0),"")</f>
        <v/>
      </c>
    </row>
    <row r="642" spans="1:7" ht="23.4" x14ac:dyDescent="0.3">
      <c r="A642" s="42">
        <v>641</v>
      </c>
      <c r="C642" s="76" t="e">
        <f>VLOOKUP($A642,Final_manabou_kanji_select[[Sr no.]:[Title]],3,0)</f>
        <v>#N/A</v>
      </c>
      <c r="D642" s="49" t="e">
        <f>VLOOKUP($A642,Final_manabou_kanji_select[],MATCH(D$1,Final_manabou_kanji_select[#Headers],0),0)</f>
        <v>#N/A</v>
      </c>
      <c r="E642" s="78" t="e">
        <f>VLOOKUP($A642,Final_manabou_kanji_select[],MATCH(E$1,Final_manabou_kanji_select[#Headers],0),0)</f>
        <v>#N/A</v>
      </c>
      <c r="F642" s="50" t="e">
        <f>VLOOKUP($A642,Final_manabou_kanji_select[],MATCH(F$1,Final_manabou_kanji_select[#Headers],0),0)</f>
        <v>#N/A</v>
      </c>
      <c r="G642" s="54" t="str">
        <f>IFERROR(VLOOKUP($A642,Final_manabou_kanji_select[],7,0)&amp;", "&amp;VLOOKUP($A642,Final_manabou_kanji_select[],8,0),"")</f>
        <v/>
      </c>
    </row>
    <row r="643" spans="1:7" ht="23.4" x14ac:dyDescent="0.3">
      <c r="A643" s="42">
        <v>642</v>
      </c>
      <c r="C643" s="76" t="e">
        <f>VLOOKUP($A643,Final_manabou_kanji_select[[Sr no.]:[Title]],3,0)</f>
        <v>#N/A</v>
      </c>
      <c r="D643" s="49" t="e">
        <f>VLOOKUP($A643,Final_manabou_kanji_select[],MATCH(D$1,Final_manabou_kanji_select[#Headers],0),0)</f>
        <v>#N/A</v>
      </c>
      <c r="E643" s="78" t="e">
        <f>VLOOKUP($A643,Final_manabou_kanji_select[],MATCH(E$1,Final_manabou_kanji_select[#Headers],0),0)</f>
        <v>#N/A</v>
      </c>
      <c r="F643" s="50" t="e">
        <f>VLOOKUP($A643,Final_manabou_kanji_select[],MATCH(F$1,Final_manabou_kanji_select[#Headers],0),0)</f>
        <v>#N/A</v>
      </c>
      <c r="G643" s="54" t="str">
        <f>IFERROR(VLOOKUP($A643,Final_manabou_kanji_select[],7,0)&amp;", "&amp;VLOOKUP($A643,Final_manabou_kanji_select[],8,0),"")</f>
        <v/>
      </c>
    </row>
    <row r="644" spans="1:7" ht="23.4" x14ac:dyDescent="0.3">
      <c r="A644" s="42">
        <v>643</v>
      </c>
      <c r="C644" s="76" t="e">
        <f>VLOOKUP($A644,Final_manabou_kanji_select[[Sr no.]:[Title]],3,0)</f>
        <v>#N/A</v>
      </c>
      <c r="D644" s="49" t="e">
        <f>VLOOKUP($A644,Final_manabou_kanji_select[],MATCH(D$1,Final_manabou_kanji_select[#Headers],0),0)</f>
        <v>#N/A</v>
      </c>
      <c r="E644" s="78" t="e">
        <f>VLOOKUP($A644,Final_manabou_kanji_select[],MATCH(E$1,Final_manabou_kanji_select[#Headers],0),0)</f>
        <v>#N/A</v>
      </c>
      <c r="F644" s="50" t="e">
        <f>VLOOKUP($A644,Final_manabou_kanji_select[],MATCH(F$1,Final_manabou_kanji_select[#Headers],0),0)</f>
        <v>#N/A</v>
      </c>
      <c r="G644" s="54" t="str">
        <f>IFERROR(VLOOKUP($A644,Final_manabou_kanji_select[],7,0)&amp;", "&amp;VLOOKUP($A644,Final_manabou_kanji_select[],8,0),"")</f>
        <v/>
      </c>
    </row>
    <row r="645" spans="1:7" ht="23.4" x14ac:dyDescent="0.3">
      <c r="A645" s="42">
        <v>644</v>
      </c>
      <c r="C645" s="76" t="e">
        <f>VLOOKUP($A645,Final_manabou_kanji_select[[Sr no.]:[Title]],3,0)</f>
        <v>#N/A</v>
      </c>
      <c r="D645" s="49" t="e">
        <f>VLOOKUP($A645,Final_manabou_kanji_select[],MATCH(D$1,Final_manabou_kanji_select[#Headers],0),0)</f>
        <v>#N/A</v>
      </c>
      <c r="E645" s="78" t="e">
        <f>VLOOKUP($A645,Final_manabou_kanji_select[],MATCH(E$1,Final_manabou_kanji_select[#Headers],0),0)</f>
        <v>#N/A</v>
      </c>
      <c r="F645" s="50" t="e">
        <f>VLOOKUP($A645,Final_manabou_kanji_select[],MATCH(F$1,Final_manabou_kanji_select[#Headers],0),0)</f>
        <v>#N/A</v>
      </c>
      <c r="G645" s="54" t="str">
        <f>IFERROR(VLOOKUP($A645,Final_manabou_kanji_select[],7,0)&amp;", "&amp;VLOOKUP($A645,Final_manabou_kanji_select[],8,0),"")</f>
        <v/>
      </c>
    </row>
    <row r="646" spans="1:7" ht="23.4" x14ac:dyDescent="0.3">
      <c r="A646" s="42">
        <v>645</v>
      </c>
      <c r="C646" s="76" t="e">
        <f>VLOOKUP($A646,Final_manabou_kanji_select[[Sr no.]:[Title]],3,0)</f>
        <v>#N/A</v>
      </c>
      <c r="D646" s="49" t="e">
        <f>VLOOKUP($A646,Final_manabou_kanji_select[],MATCH(D$1,Final_manabou_kanji_select[#Headers],0),0)</f>
        <v>#N/A</v>
      </c>
      <c r="E646" s="78" t="e">
        <f>VLOOKUP($A646,Final_manabou_kanji_select[],MATCH(E$1,Final_manabou_kanji_select[#Headers],0),0)</f>
        <v>#N/A</v>
      </c>
      <c r="F646" s="50" t="e">
        <f>VLOOKUP($A646,Final_manabou_kanji_select[],MATCH(F$1,Final_manabou_kanji_select[#Headers],0),0)</f>
        <v>#N/A</v>
      </c>
      <c r="G646" s="54" t="str">
        <f>IFERROR(VLOOKUP($A646,Final_manabou_kanji_select[],7,0)&amp;", "&amp;VLOOKUP($A646,Final_manabou_kanji_select[],8,0),"")</f>
        <v/>
      </c>
    </row>
    <row r="647" spans="1:7" ht="23.4" x14ac:dyDescent="0.3">
      <c r="A647" s="42">
        <v>646</v>
      </c>
      <c r="C647" s="76" t="e">
        <f>VLOOKUP($A647,Final_manabou_kanji_select[[Sr no.]:[Title]],3,0)</f>
        <v>#N/A</v>
      </c>
      <c r="D647" s="49" t="e">
        <f>VLOOKUP($A647,Final_manabou_kanji_select[],MATCH(D$1,Final_manabou_kanji_select[#Headers],0),0)</f>
        <v>#N/A</v>
      </c>
      <c r="E647" s="78" t="e">
        <f>VLOOKUP($A647,Final_manabou_kanji_select[],MATCH(E$1,Final_manabou_kanji_select[#Headers],0),0)</f>
        <v>#N/A</v>
      </c>
      <c r="F647" s="50" t="e">
        <f>VLOOKUP($A647,Final_manabou_kanji_select[],MATCH(F$1,Final_manabou_kanji_select[#Headers],0),0)</f>
        <v>#N/A</v>
      </c>
      <c r="G647" s="54" t="str">
        <f>IFERROR(VLOOKUP($A647,Final_manabou_kanji_select[],7,0)&amp;", "&amp;VLOOKUP($A647,Final_manabou_kanji_select[],8,0),"")</f>
        <v/>
      </c>
    </row>
    <row r="648" spans="1:7" ht="23.4" x14ac:dyDescent="0.3">
      <c r="A648" s="42">
        <v>647</v>
      </c>
      <c r="C648" s="76" t="e">
        <f>VLOOKUP($A648,Final_manabou_kanji_select[[Sr no.]:[Title]],3,0)</f>
        <v>#N/A</v>
      </c>
      <c r="D648" s="49" t="e">
        <f>VLOOKUP($A648,Final_manabou_kanji_select[],MATCH(D$1,Final_manabou_kanji_select[#Headers],0),0)</f>
        <v>#N/A</v>
      </c>
      <c r="E648" s="78" t="e">
        <f>VLOOKUP($A648,Final_manabou_kanji_select[],MATCH(E$1,Final_manabou_kanji_select[#Headers],0),0)</f>
        <v>#N/A</v>
      </c>
      <c r="F648" s="50" t="e">
        <f>VLOOKUP($A648,Final_manabou_kanji_select[],MATCH(F$1,Final_manabou_kanji_select[#Headers],0),0)</f>
        <v>#N/A</v>
      </c>
      <c r="G648" s="54" t="str">
        <f>IFERROR(VLOOKUP($A648,Final_manabou_kanji_select[],7,0)&amp;", "&amp;VLOOKUP($A648,Final_manabou_kanji_select[],8,0),"")</f>
        <v/>
      </c>
    </row>
    <row r="649" spans="1:7" ht="23.4" x14ac:dyDescent="0.3">
      <c r="A649" s="42">
        <v>648</v>
      </c>
      <c r="C649" s="76" t="e">
        <f>VLOOKUP($A649,Final_manabou_kanji_select[[Sr no.]:[Title]],3,0)</f>
        <v>#N/A</v>
      </c>
      <c r="D649" s="49" t="e">
        <f>VLOOKUP($A649,Final_manabou_kanji_select[],MATCH(D$1,Final_manabou_kanji_select[#Headers],0),0)</f>
        <v>#N/A</v>
      </c>
      <c r="E649" s="78" t="e">
        <f>VLOOKUP($A649,Final_manabou_kanji_select[],MATCH(E$1,Final_manabou_kanji_select[#Headers],0),0)</f>
        <v>#N/A</v>
      </c>
      <c r="F649" s="50" t="e">
        <f>VLOOKUP($A649,Final_manabou_kanji_select[],MATCH(F$1,Final_manabou_kanji_select[#Headers],0),0)</f>
        <v>#N/A</v>
      </c>
      <c r="G649" s="54" t="str">
        <f>IFERROR(VLOOKUP($A649,Final_manabou_kanji_select[],7,0)&amp;", "&amp;VLOOKUP($A649,Final_manabou_kanji_select[],8,0),"")</f>
        <v/>
      </c>
    </row>
    <row r="650" spans="1:7" ht="23.4" x14ac:dyDescent="0.3">
      <c r="A650" s="42">
        <v>649</v>
      </c>
      <c r="C650" s="76" t="e">
        <f>VLOOKUP($A650,Final_manabou_kanji_select[[Sr no.]:[Title]],3,0)</f>
        <v>#N/A</v>
      </c>
      <c r="D650" s="49" t="e">
        <f>VLOOKUP($A650,Final_manabou_kanji_select[],MATCH(D$1,Final_manabou_kanji_select[#Headers],0),0)</f>
        <v>#N/A</v>
      </c>
      <c r="E650" s="78" t="e">
        <f>VLOOKUP($A650,Final_manabou_kanji_select[],MATCH(E$1,Final_manabou_kanji_select[#Headers],0),0)</f>
        <v>#N/A</v>
      </c>
      <c r="F650" s="50" t="e">
        <f>VLOOKUP($A650,Final_manabou_kanji_select[],MATCH(F$1,Final_manabou_kanji_select[#Headers],0),0)</f>
        <v>#N/A</v>
      </c>
      <c r="G650" s="54" t="str">
        <f>IFERROR(VLOOKUP($A650,Final_manabou_kanji_select[],7,0)&amp;", "&amp;VLOOKUP($A650,Final_manabou_kanji_select[],8,0),"")</f>
        <v/>
      </c>
    </row>
    <row r="651" spans="1:7" ht="23.4" x14ac:dyDescent="0.3">
      <c r="A651" s="42">
        <v>650</v>
      </c>
      <c r="C651" s="76" t="e">
        <f>VLOOKUP($A651,Final_manabou_kanji_select[[Sr no.]:[Title]],3,0)</f>
        <v>#N/A</v>
      </c>
      <c r="D651" s="49" t="e">
        <f>VLOOKUP($A651,Final_manabou_kanji_select[],MATCH(D$1,Final_manabou_kanji_select[#Headers],0),0)</f>
        <v>#N/A</v>
      </c>
      <c r="E651" s="78" t="e">
        <f>VLOOKUP($A651,Final_manabou_kanji_select[],MATCH(E$1,Final_manabou_kanji_select[#Headers],0),0)</f>
        <v>#N/A</v>
      </c>
      <c r="F651" s="50" t="e">
        <f>VLOOKUP($A651,Final_manabou_kanji_select[],MATCH(F$1,Final_manabou_kanji_select[#Headers],0),0)</f>
        <v>#N/A</v>
      </c>
      <c r="G651" s="54" t="str">
        <f>IFERROR(VLOOKUP($A651,Final_manabou_kanji_select[],7,0)&amp;", "&amp;VLOOKUP($A651,Final_manabou_kanji_select[],8,0),"")</f>
        <v/>
      </c>
    </row>
    <row r="652" spans="1:7" ht="23.4" x14ac:dyDescent="0.3">
      <c r="A652" s="42">
        <v>651</v>
      </c>
      <c r="C652" s="76" t="e">
        <f>VLOOKUP($A652,Final_manabou_kanji_select[[Sr no.]:[Title]],3,0)</f>
        <v>#N/A</v>
      </c>
      <c r="D652" s="49" t="e">
        <f>VLOOKUP($A652,Final_manabou_kanji_select[],MATCH(D$1,Final_manabou_kanji_select[#Headers],0),0)</f>
        <v>#N/A</v>
      </c>
      <c r="E652" s="78" t="e">
        <f>VLOOKUP($A652,Final_manabou_kanji_select[],MATCH(E$1,Final_manabou_kanji_select[#Headers],0),0)</f>
        <v>#N/A</v>
      </c>
      <c r="F652" s="50" t="e">
        <f>VLOOKUP($A652,Final_manabou_kanji_select[],MATCH(F$1,Final_manabou_kanji_select[#Headers],0),0)</f>
        <v>#N/A</v>
      </c>
      <c r="G652" s="54" t="str">
        <f>IFERROR(VLOOKUP($A652,Final_manabou_kanji_select[],7,0)&amp;", "&amp;VLOOKUP($A652,Final_manabou_kanji_select[],8,0),"")</f>
        <v/>
      </c>
    </row>
    <row r="653" spans="1:7" ht="23.4" x14ac:dyDescent="0.3">
      <c r="A653" s="42">
        <v>652</v>
      </c>
      <c r="C653" s="76" t="e">
        <f>VLOOKUP($A653,Final_manabou_kanji_select[[Sr no.]:[Title]],3,0)</f>
        <v>#N/A</v>
      </c>
      <c r="D653" s="49" t="e">
        <f>VLOOKUP($A653,Final_manabou_kanji_select[],MATCH(D$1,Final_manabou_kanji_select[#Headers],0),0)</f>
        <v>#N/A</v>
      </c>
      <c r="E653" s="78" t="e">
        <f>VLOOKUP($A653,Final_manabou_kanji_select[],MATCH(E$1,Final_manabou_kanji_select[#Headers],0),0)</f>
        <v>#N/A</v>
      </c>
      <c r="F653" s="50" t="e">
        <f>VLOOKUP($A653,Final_manabou_kanji_select[],MATCH(F$1,Final_manabou_kanji_select[#Headers],0),0)</f>
        <v>#N/A</v>
      </c>
      <c r="G653" s="54" t="str">
        <f>IFERROR(VLOOKUP($A653,Final_manabou_kanji_select[],7,0)&amp;", "&amp;VLOOKUP($A653,Final_manabou_kanji_select[],8,0),"")</f>
        <v/>
      </c>
    </row>
    <row r="654" spans="1:7" ht="23.4" x14ac:dyDescent="0.3">
      <c r="A654" s="42">
        <v>653</v>
      </c>
      <c r="C654" s="76" t="e">
        <f>VLOOKUP($A654,Final_manabou_kanji_select[[Sr no.]:[Title]],3,0)</f>
        <v>#N/A</v>
      </c>
      <c r="D654" s="49" t="e">
        <f>VLOOKUP($A654,Final_manabou_kanji_select[],MATCH(D$1,Final_manabou_kanji_select[#Headers],0),0)</f>
        <v>#N/A</v>
      </c>
      <c r="E654" s="78" t="e">
        <f>VLOOKUP($A654,Final_manabou_kanji_select[],MATCH(E$1,Final_manabou_kanji_select[#Headers],0),0)</f>
        <v>#N/A</v>
      </c>
      <c r="F654" s="50" t="e">
        <f>VLOOKUP($A654,Final_manabou_kanji_select[],MATCH(F$1,Final_manabou_kanji_select[#Headers],0),0)</f>
        <v>#N/A</v>
      </c>
      <c r="G654" s="54" t="str">
        <f>IFERROR(VLOOKUP($A654,Final_manabou_kanji_select[],7,0)&amp;", "&amp;VLOOKUP($A654,Final_manabou_kanji_select[],8,0),"")</f>
        <v/>
      </c>
    </row>
    <row r="655" spans="1:7" ht="23.4" x14ac:dyDescent="0.3">
      <c r="A655" s="42">
        <v>654</v>
      </c>
      <c r="C655" s="76" t="e">
        <f>VLOOKUP($A655,Final_manabou_kanji_select[[Sr no.]:[Title]],3,0)</f>
        <v>#N/A</v>
      </c>
      <c r="D655" s="49" t="e">
        <f>VLOOKUP($A655,Final_manabou_kanji_select[],MATCH(D$1,Final_manabou_kanji_select[#Headers],0),0)</f>
        <v>#N/A</v>
      </c>
      <c r="E655" s="78" t="e">
        <f>VLOOKUP($A655,Final_manabou_kanji_select[],MATCH(E$1,Final_manabou_kanji_select[#Headers],0),0)</f>
        <v>#N/A</v>
      </c>
      <c r="F655" s="50" t="e">
        <f>VLOOKUP($A655,Final_manabou_kanji_select[],MATCH(F$1,Final_manabou_kanji_select[#Headers],0),0)</f>
        <v>#N/A</v>
      </c>
      <c r="G655" s="54" t="str">
        <f>IFERROR(VLOOKUP($A655,Final_manabou_kanji_select[],7,0)&amp;", "&amp;VLOOKUP($A655,Final_manabou_kanji_select[],8,0),"")</f>
        <v/>
      </c>
    </row>
    <row r="656" spans="1:7" ht="23.4" x14ac:dyDescent="0.3">
      <c r="A656" s="42">
        <v>655</v>
      </c>
      <c r="C656" s="76" t="e">
        <f>VLOOKUP($A656,Final_manabou_kanji_select[[Sr no.]:[Title]],3,0)</f>
        <v>#N/A</v>
      </c>
      <c r="D656" s="49" t="e">
        <f>VLOOKUP($A656,Final_manabou_kanji_select[],MATCH(D$1,Final_manabou_kanji_select[#Headers],0),0)</f>
        <v>#N/A</v>
      </c>
      <c r="E656" s="78" t="e">
        <f>VLOOKUP($A656,Final_manabou_kanji_select[],MATCH(E$1,Final_manabou_kanji_select[#Headers],0),0)</f>
        <v>#N/A</v>
      </c>
      <c r="F656" s="50" t="e">
        <f>VLOOKUP($A656,Final_manabou_kanji_select[],MATCH(F$1,Final_manabou_kanji_select[#Headers],0),0)</f>
        <v>#N/A</v>
      </c>
      <c r="G656" s="54" t="str">
        <f>IFERROR(VLOOKUP($A656,Final_manabou_kanji_select[],7,0)&amp;", "&amp;VLOOKUP($A656,Final_manabou_kanji_select[],8,0),"")</f>
        <v/>
      </c>
    </row>
    <row r="657" spans="1:7" ht="23.4" x14ac:dyDescent="0.3">
      <c r="A657" s="42">
        <v>656</v>
      </c>
      <c r="C657" s="76" t="e">
        <f>VLOOKUP($A657,Final_manabou_kanji_select[[Sr no.]:[Title]],3,0)</f>
        <v>#N/A</v>
      </c>
      <c r="D657" s="49" t="e">
        <f>VLOOKUP($A657,Final_manabou_kanji_select[],MATCH(D$1,Final_manabou_kanji_select[#Headers],0),0)</f>
        <v>#N/A</v>
      </c>
      <c r="E657" s="78" t="e">
        <f>VLOOKUP($A657,Final_manabou_kanji_select[],MATCH(E$1,Final_manabou_kanji_select[#Headers],0),0)</f>
        <v>#N/A</v>
      </c>
      <c r="F657" s="50" t="e">
        <f>VLOOKUP($A657,Final_manabou_kanji_select[],MATCH(F$1,Final_manabou_kanji_select[#Headers],0),0)</f>
        <v>#N/A</v>
      </c>
      <c r="G657" s="54" t="str">
        <f>IFERROR(VLOOKUP($A657,Final_manabou_kanji_select[],7,0)&amp;", "&amp;VLOOKUP($A657,Final_manabou_kanji_select[],8,0),"")</f>
        <v/>
      </c>
    </row>
    <row r="658" spans="1:7" ht="23.4" x14ac:dyDescent="0.3">
      <c r="A658" s="42">
        <v>657</v>
      </c>
      <c r="C658" s="76" t="e">
        <f>VLOOKUP($A658,Final_manabou_kanji_select[[Sr no.]:[Title]],3,0)</f>
        <v>#N/A</v>
      </c>
      <c r="D658" s="49" t="e">
        <f>VLOOKUP($A658,Final_manabou_kanji_select[],MATCH(D$1,Final_manabou_kanji_select[#Headers],0),0)</f>
        <v>#N/A</v>
      </c>
      <c r="E658" s="78" t="e">
        <f>VLOOKUP($A658,Final_manabou_kanji_select[],MATCH(E$1,Final_manabou_kanji_select[#Headers],0),0)</f>
        <v>#N/A</v>
      </c>
      <c r="F658" s="50" t="e">
        <f>VLOOKUP($A658,Final_manabou_kanji_select[],MATCH(F$1,Final_manabou_kanji_select[#Headers],0),0)</f>
        <v>#N/A</v>
      </c>
      <c r="G658" s="54" t="str">
        <f>IFERROR(VLOOKUP($A658,Final_manabou_kanji_select[],7,0)&amp;", "&amp;VLOOKUP($A658,Final_manabou_kanji_select[],8,0),"")</f>
        <v/>
      </c>
    </row>
    <row r="659" spans="1:7" ht="23.4" x14ac:dyDescent="0.3">
      <c r="A659" s="42">
        <v>658</v>
      </c>
      <c r="C659" s="76" t="e">
        <f>VLOOKUP($A659,Final_manabou_kanji_select[[Sr no.]:[Title]],3,0)</f>
        <v>#N/A</v>
      </c>
      <c r="D659" s="49" t="e">
        <f>VLOOKUP($A659,Final_manabou_kanji_select[],MATCH(D$1,Final_manabou_kanji_select[#Headers],0),0)</f>
        <v>#N/A</v>
      </c>
      <c r="E659" s="78" t="e">
        <f>VLOOKUP($A659,Final_manabou_kanji_select[],MATCH(E$1,Final_manabou_kanji_select[#Headers],0),0)</f>
        <v>#N/A</v>
      </c>
      <c r="F659" s="50" t="e">
        <f>VLOOKUP($A659,Final_manabou_kanji_select[],MATCH(F$1,Final_manabou_kanji_select[#Headers],0),0)</f>
        <v>#N/A</v>
      </c>
      <c r="G659" s="54" t="str">
        <f>IFERROR(VLOOKUP($A659,Final_manabou_kanji_select[],7,0)&amp;", "&amp;VLOOKUP($A659,Final_manabou_kanji_select[],8,0),"")</f>
        <v/>
      </c>
    </row>
    <row r="660" spans="1:7" ht="23.4" x14ac:dyDescent="0.3">
      <c r="A660" s="42">
        <v>659</v>
      </c>
      <c r="C660" s="76" t="e">
        <f>VLOOKUP($A660,Final_manabou_kanji_select[[Sr no.]:[Title]],3,0)</f>
        <v>#N/A</v>
      </c>
      <c r="D660" s="49" t="e">
        <f>VLOOKUP($A660,Final_manabou_kanji_select[],MATCH(D$1,Final_manabou_kanji_select[#Headers],0),0)</f>
        <v>#N/A</v>
      </c>
      <c r="E660" s="78" t="e">
        <f>VLOOKUP($A660,Final_manabou_kanji_select[],MATCH(E$1,Final_manabou_kanji_select[#Headers],0),0)</f>
        <v>#N/A</v>
      </c>
      <c r="F660" s="50" t="e">
        <f>VLOOKUP($A660,Final_manabou_kanji_select[],MATCH(F$1,Final_manabou_kanji_select[#Headers],0),0)</f>
        <v>#N/A</v>
      </c>
      <c r="G660" s="54" t="str">
        <f>IFERROR(VLOOKUP($A660,Final_manabou_kanji_select[],7,0)&amp;", "&amp;VLOOKUP($A660,Final_manabou_kanji_select[],8,0),"")</f>
        <v/>
      </c>
    </row>
    <row r="661" spans="1:7" ht="23.4" x14ac:dyDescent="0.3">
      <c r="A661" s="42">
        <v>660</v>
      </c>
      <c r="C661" s="76" t="e">
        <f>VLOOKUP($A661,Final_manabou_kanji_select[[Sr no.]:[Title]],3,0)</f>
        <v>#N/A</v>
      </c>
      <c r="D661" s="49" t="e">
        <f>VLOOKUP($A661,Final_manabou_kanji_select[],MATCH(D$1,Final_manabou_kanji_select[#Headers],0),0)</f>
        <v>#N/A</v>
      </c>
      <c r="E661" s="78" t="e">
        <f>VLOOKUP($A661,Final_manabou_kanji_select[],MATCH(E$1,Final_manabou_kanji_select[#Headers],0),0)</f>
        <v>#N/A</v>
      </c>
      <c r="F661" s="50" t="e">
        <f>VLOOKUP($A661,Final_manabou_kanji_select[],MATCH(F$1,Final_manabou_kanji_select[#Headers],0),0)</f>
        <v>#N/A</v>
      </c>
      <c r="G661" s="54" t="str">
        <f>IFERROR(VLOOKUP($A661,Final_manabou_kanji_select[],7,0)&amp;", "&amp;VLOOKUP($A661,Final_manabou_kanji_select[],8,0),"")</f>
        <v/>
      </c>
    </row>
    <row r="662" spans="1:7" ht="23.4" x14ac:dyDescent="0.3">
      <c r="A662" s="42">
        <v>661</v>
      </c>
      <c r="C662" s="76" t="e">
        <f>VLOOKUP($A662,Final_manabou_kanji_select[[Sr no.]:[Title]],3,0)</f>
        <v>#N/A</v>
      </c>
      <c r="D662" s="49" t="e">
        <f>VLOOKUP($A662,Final_manabou_kanji_select[],MATCH(D$1,Final_manabou_kanji_select[#Headers],0),0)</f>
        <v>#N/A</v>
      </c>
      <c r="E662" s="78" t="e">
        <f>VLOOKUP($A662,Final_manabou_kanji_select[],MATCH(E$1,Final_manabou_kanji_select[#Headers],0),0)</f>
        <v>#N/A</v>
      </c>
      <c r="F662" s="50" t="e">
        <f>VLOOKUP($A662,Final_manabou_kanji_select[],MATCH(F$1,Final_manabou_kanji_select[#Headers],0),0)</f>
        <v>#N/A</v>
      </c>
      <c r="G662" s="54" t="str">
        <f>IFERROR(VLOOKUP($A662,Final_manabou_kanji_select[],7,0)&amp;", "&amp;VLOOKUP($A662,Final_manabou_kanji_select[],8,0),"")</f>
        <v/>
      </c>
    </row>
    <row r="663" spans="1:7" ht="23.4" x14ac:dyDescent="0.3">
      <c r="A663" s="42">
        <v>662</v>
      </c>
      <c r="C663" s="76" t="e">
        <f>VLOOKUP($A663,Final_manabou_kanji_select[[Sr no.]:[Title]],3,0)</f>
        <v>#N/A</v>
      </c>
      <c r="D663" s="49" t="e">
        <f>VLOOKUP($A663,Final_manabou_kanji_select[],MATCH(D$1,Final_manabou_kanji_select[#Headers],0),0)</f>
        <v>#N/A</v>
      </c>
      <c r="E663" s="78" t="e">
        <f>VLOOKUP($A663,Final_manabou_kanji_select[],MATCH(E$1,Final_manabou_kanji_select[#Headers],0),0)</f>
        <v>#N/A</v>
      </c>
      <c r="F663" s="50" t="e">
        <f>VLOOKUP($A663,Final_manabou_kanji_select[],MATCH(F$1,Final_manabou_kanji_select[#Headers],0),0)</f>
        <v>#N/A</v>
      </c>
      <c r="G663" s="54" t="str">
        <f>IFERROR(VLOOKUP($A663,Final_manabou_kanji_select[],7,0)&amp;", "&amp;VLOOKUP($A663,Final_manabou_kanji_select[],8,0),"")</f>
        <v/>
      </c>
    </row>
    <row r="664" spans="1:7" ht="23.4" x14ac:dyDescent="0.3">
      <c r="A664" s="42">
        <v>663</v>
      </c>
      <c r="C664" s="76" t="e">
        <f>VLOOKUP($A664,Final_manabou_kanji_select[[Sr no.]:[Title]],3,0)</f>
        <v>#N/A</v>
      </c>
      <c r="D664" s="49" t="e">
        <f>VLOOKUP($A664,Final_manabou_kanji_select[],MATCH(D$1,Final_manabou_kanji_select[#Headers],0),0)</f>
        <v>#N/A</v>
      </c>
      <c r="E664" s="78" t="e">
        <f>VLOOKUP($A664,Final_manabou_kanji_select[],MATCH(E$1,Final_manabou_kanji_select[#Headers],0),0)</f>
        <v>#N/A</v>
      </c>
      <c r="F664" s="50" t="e">
        <f>VLOOKUP($A664,Final_manabou_kanji_select[],MATCH(F$1,Final_manabou_kanji_select[#Headers],0),0)</f>
        <v>#N/A</v>
      </c>
      <c r="G664" s="54" t="str">
        <f>IFERROR(VLOOKUP($A664,Final_manabou_kanji_select[],7,0)&amp;", "&amp;VLOOKUP($A664,Final_manabou_kanji_select[],8,0),"")</f>
        <v/>
      </c>
    </row>
    <row r="665" spans="1:7" ht="23.4" x14ac:dyDescent="0.3">
      <c r="A665" s="42">
        <v>664</v>
      </c>
      <c r="C665" s="76" t="e">
        <f>VLOOKUP($A665,Final_manabou_kanji_select[[Sr no.]:[Title]],3,0)</f>
        <v>#N/A</v>
      </c>
      <c r="D665" s="49" t="e">
        <f>VLOOKUP($A665,Final_manabou_kanji_select[],MATCH(D$1,Final_manabou_kanji_select[#Headers],0),0)</f>
        <v>#N/A</v>
      </c>
      <c r="E665" s="78" t="e">
        <f>VLOOKUP($A665,Final_manabou_kanji_select[],MATCH(E$1,Final_manabou_kanji_select[#Headers],0),0)</f>
        <v>#N/A</v>
      </c>
      <c r="F665" s="50" t="e">
        <f>VLOOKUP($A665,Final_manabou_kanji_select[],MATCH(F$1,Final_manabou_kanji_select[#Headers],0),0)</f>
        <v>#N/A</v>
      </c>
      <c r="G665" s="54" t="str">
        <f>IFERROR(VLOOKUP($A665,Final_manabou_kanji_select[],7,0)&amp;", "&amp;VLOOKUP($A665,Final_manabou_kanji_select[],8,0),"")</f>
        <v/>
      </c>
    </row>
    <row r="666" spans="1:7" ht="23.4" x14ac:dyDescent="0.3">
      <c r="A666" s="42">
        <v>665</v>
      </c>
      <c r="C666" s="76" t="e">
        <f>VLOOKUP($A666,Final_manabou_kanji_select[[Sr no.]:[Title]],3,0)</f>
        <v>#N/A</v>
      </c>
      <c r="D666" s="49" t="e">
        <f>VLOOKUP($A666,Final_manabou_kanji_select[],MATCH(D$1,Final_manabou_kanji_select[#Headers],0),0)</f>
        <v>#N/A</v>
      </c>
      <c r="E666" s="78" t="e">
        <f>VLOOKUP($A666,Final_manabou_kanji_select[],MATCH(E$1,Final_manabou_kanji_select[#Headers],0),0)</f>
        <v>#N/A</v>
      </c>
      <c r="F666" s="50" t="e">
        <f>VLOOKUP($A666,Final_manabou_kanji_select[],MATCH(F$1,Final_manabou_kanji_select[#Headers],0),0)</f>
        <v>#N/A</v>
      </c>
      <c r="G666" s="54" t="str">
        <f>IFERROR(VLOOKUP($A666,Final_manabou_kanji_select[],7,0)&amp;", "&amp;VLOOKUP($A666,Final_manabou_kanji_select[],8,0),"")</f>
        <v/>
      </c>
    </row>
    <row r="667" spans="1:7" ht="23.4" x14ac:dyDescent="0.3">
      <c r="A667" s="42">
        <v>666</v>
      </c>
      <c r="C667" s="76" t="e">
        <f>VLOOKUP($A667,Final_manabou_kanji_select[[Sr no.]:[Title]],3,0)</f>
        <v>#N/A</v>
      </c>
      <c r="D667" s="49" t="e">
        <f>VLOOKUP($A667,Final_manabou_kanji_select[],MATCH(D$1,Final_manabou_kanji_select[#Headers],0),0)</f>
        <v>#N/A</v>
      </c>
      <c r="E667" s="78" t="e">
        <f>VLOOKUP($A667,Final_manabou_kanji_select[],MATCH(E$1,Final_manabou_kanji_select[#Headers],0),0)</f>
        <v>#N/A</v>
      </c>
      <c r="F667" s="50" t="e">
        <f>VLOOKUP($A667,Final_manabou_kanji_select[],MATCH(F$1,Final_manabou_kanji_select[#Headers],0),0)</f>
        <v>#N/A</v>
      </c>
      <c r="G667" s="54" t="str">
        <f>IFERROR(VLOOKUP($A667,Final_manabou_kanji_select[],7,0)&amp;", "&amp;VLOOKUP($A667,Final_manabou_kanji_select[],8,0),"")</f>
        <v/>
      </c>
    </row>
    <row r="668" spans="1:7" ht="23.4" x14ac:dyDescent="0.3">
      <c r="A668" s="42">
        <v>667</v>
      </c>
      <c r="C668" s="76" t="e">
        <f>VLOOKUP($A668,Final_manabou_kanji_select[[Sr no.]:[Title]],3,0)</f>
        <v>#N/A</v>
      </c>
      <c r="D668" s="49" t="e">
        <f>VLOOKUP($A668,Final_manabou_kanji_select[],MATCH(D$1,Final_manabou_kanji_select[#Headers],0),0)</f>
        <v>#N/A</v>
      </c>
      <c r="E668" s="78" t="e">
        <f>VLOOKUP($A668,Final_manabou_kanji_select[],MATCH(E$1,Final_manabou_kanji_select[#Headers],0),0)</f>
        <v>#N/A</v>
      </c>
      <c r="F668" s="50" t="e">
        <f>VLOOKUP($A668,Final_manabou_kanji_select[],MATCH(F$1,Final_manabou_kanji_select[#Headers],0),0)</f>
        <v>#N/A</v>
      </c>
      <c r="G668" s="54" t="str">
        <f>IFERROR(VLOOKUP($A668,Final_manabou_kanji_select[],7,0)&amp;", "&amp;VLOOKUP($A668,Final_manabou_kanji_select[],8,0),"")</f>
        <v/>
      </c>
    </row>
    <row r="669" spans="1:7" ht="23.4" x14ac:dyDescent="0.3">
      <c r="A669" s="42">
        <v>668</v>
      </c>
      <c r="C669" s="76" t="e">
        <f>VLOOKUP($A669,Final_manabou_kanji_select[[Sr no.]:[Title]],3,0)</f>
        <v>#N/A</v>
      </c>
      <c r="D669" s="49" t="e">
        <f>VLOOKUP($A669,Final_manabou_kanji_select[],MATCH(D$1,Final_manabou_kanji_select[#Headers],0),0)</f>
        <v>#N/A</v>
      </c>
      <c r="E669" s="78" t="e">
        <f>VLOOKUP($A669,Final_manabou_kanji_select[],MATCH(E$1,Final_manabou_kanji_select[#Headers],0),0)</f>
        <v>#N/A</v>
      </c>
      <c r="F669" s="50" t="e">
        <f>VLOOKUP($A669,Final_manabou_kanji_select[],MATCH(F$1,Final_manabou_kanji_select[#Headers],0),0)</f>
        <v>#N/A</v>
      </c>
      <c r="G669" s="54" t="str">
        <f>IFERROR(VLOOKUP($A669,Final_manabou_kanji_select[],7,0)&amp;", "&amp;VLOOKUP($A669,Final_manabou_kanji_select[],8,0),"")</f>
        <v/>
      </c>
    </row>
    <row r="670" spans="1:7" ht="23.4" x14ac:dyDescent="0.3">
      <c r="A670" s="42">
        <v>669</v>
      </c>
      <c r="C670" s="76" t="e">
        <f>VLOOKUP($A670,Final_manabou_kanji_select[[Sr no.]:[Title]],3,0)</f>
        <v>#N/A</v>
      </c>
      <c r="D670" s="49" t="e">
        <f>VLOOKUP($A670,Final_manabou_kanji_select[],MATCH(D$1,Final_manabou_kanji_select[#Headers],0),0)</f>
        <v>#N/A</v>
      </c>
      <c r="E670" s="78" t="e">
        <f>VLOOKUP($A670,Final_manabou_kanji_select[],MATCH(E$1,Final_manabou_kanji_select[#Headers],0),0)</f>
        <v>#N/A</v>
      </c>
      <c r="F670" s="50" t="e">
        <f>VLOOKUP($A670,Final_manabou_kanji_select[],MATCH(F$1,Final_manabou_kanji_select[#Headers],0),0)</f>
        <v>#N/A</v>
      </c>
      <c r="G670" s="54" t="str">
        <f>IFERROR(VLOOKUP($A670,Final_manabou_kanji_select[],7,0)&amp;", "&amp;VLOOKUP($A670,Final_manabou_kanji_select[],8,0),"")</f>
        <v/>
      </c>
    </row>
    <row r="671" spans="1:7" ht="23.4" x14ac:dyDescent="0.3">
      <c r="A671" s="42">
        <v>670</v>
      </c>
      <c r="C671" s="76" t="e">
        <f>VLOOKUP($A671,Final_manabou_kanji_select[[Sr no.]:[Title]],3,0)</f>
        <v>#N/A</v>
      </c>
      <c r="D671" s="49" t="e">
        <f>VLOOKUP($A671,Final_manabou_kanji_select[],MATCH(D$1,Final_manabou_kanji_select[#Headers],0),0)</f>
        <v>#N/A</v>
      </c>
      <c r="E671" s="78" t="e">
        <f>VLOOKUP($A671,Final_manabou_kanji_select[],MATCH(E$1,Final_manabou_kanji_select[#Headers],0),0)</f>
        <v>#N/A</v>
      </c>
      <c r="F671" s="50" t="e">
        <f>VLOOKUP($A671,Final_manabou_kanji_select[],MATCH(F$1,Final_manabou_kanji_select[#Headers],0),0)</f>
        <v>#N/A</v>
      </c>
      <c r="G671" s="54" t="str">
        <f>IFERROR(VLOOKUP($A671,Final_manabou_kanji_select[],7,0)&amp;", "&amp;VLOOKUP($A671,Final_manabou_kanji_select[],8,0),"")</f>
        <v/>
      </c>
    </row>
    <row r="672" spans="1:7" ht="23.4" x14ac:dyDescent="0.3">
      <c r="A672" s="42">
        <v>671</v>
      </c>
      <c r="C672" s="76" t="e">
        <f>VLOOKUP($A672,Final_manabou_kanji_select[[Sr no.]:[Title]],3,0)</f>
        <v>#N/A</v>
      </c>
      <c r="D672" s="49" t="e">
        <f>VLOOKUP($A672,Final_manabou_kanji_select[],MATCH(D$1,Final_manabou_kanji_select[#Headers],0),0)</f>
        <v>#N/A</v>
      </c>
      <c r="E672" s="78" t="e">
        <f>VLOOKUP($A672,Final_manabou_kanji_select[],MATCH(E$1,Final_manabou_kanji_select[#Headers],0),0)</f>
        <v>#N/A</v>
      </c>
      <c r="F672" s="50" t="e">
        <f>VLOOKUP($A672,Final_manabou_kanji_select[],MATCH(F$1,Final_manabou_kanji_select[#Headers],0),0)</f>
        <v>#N/A</v>
      </c>
      <c r="G672" s="54" t="str">
        <f>IFERROR(VLOOKUP($A672,Final_manabou_kanji_select[],7,0)&amp;", "&amp;VLOOKUP($A672,Final_manabou_kanji_select[],8,0),"")</f>
        <v/>
      </c>
    </row>
    <row r="673" spans="1:7" ht="23.4" x14ac:dyDescent="0.3">
      <c r="A673" s="42">
        <v>672</v>
      </c>
      <c r="C673" s="76" t="e">
        <f>VLOOKUP($A673,Final_manabou_kanji_select[[Sr no.]:[Title]],3,0)</f>
        <v>#N/A</v>
      </c>
      <c r="D673" s="49" t="e">
        <f>VLOOKUP($A673,Final_manabou_kanji_select[],MATCH(D$1,Final_manabou_kanji_select[#Headers],0),0)</f>
        <v>#N/A</v>
      </c>
      <c r="E673" s="78" t="e">
        <f>VLOOKUP($A673,Final_manabou_kanji_select[],MATCH(E$1,Final_manabou_kanji_select[#Headers],0),0)</f>
        <v>#N/A</v>
      </c>
      <c r="F673" s="50" t="e">
        <f>VLOOKUP($A673,Final_manabou_kanji_select[],MATCH(F$1,Final_manabou_kanji_select[#Headers],0),0)</f>
        <v>#N/A</v>
      </c>
      <c r="G673" s="54" t="str">
        <f>IFERROR(VLOOKUP($A673,Final_manabou_kanji_select[],7,0)&amp;", "&amp;VLOOKUP($A673,Final_manabou_kanji_select[],8,0),"")</f>
        <v/>
      </c>
    </row>
    <row r="674" spans="1:7" ht="23.4" x14ac:dyDescent="0.3">
      <c r="A674" s="42">
        <v>673</v>
      </c>
      <c r="C674" s="76" t="e">
        <f>VLOOKUP($A674,Final_manabou_kanji_select[[Sr no.]:[Title]],3,0)</f>
        <v>#N/A</v>
      </c>
      <c r="D674" s="49" t="e">
        <f>VLOOKUP($A674,Final_manabou_kanji_select[],MATCH(D$1,Final_manabou_kanji_select[#Headers],0),0)</f>
        <v>#N/A</v>
      </c>
      <c r="E674" s="78" t="e">
        <f>VLOOKUP($A674,Final_manabou_kanji_select[],MATCH(E$1,Final_manabou_kanji_select[#Headers],0),0)</f>
        <v>#N/A</v>
      </c>
      <c r="F674" s="50" t="e">
        <f>VLOOKUP($A674,Final_manabou_kanji_select[],MATCH(F$1,Final_manabou_kanji_select[#Headers],0),0)</f>
        <v>#N/A</v>
      </c>
      <c r="G674" s="54" t="str">
        <f>IFERROR(VLOOKUP($A674,Final_manabou_kanji_select[],7,0)&amp;", "&amp;VLOOKUP($A674,Final_manabou_kanji_select[],8,0),"")</f>
        <v/>
      </c>
    </row>
    <row r="675" spans="1:7" ht="23.4" x14ac:dyDescent="0.3">
      <c r="A675" s="42">
        <v>674</v>
      </c>
      <c r="C675" s="76" t="e">
        <f>VLOOKUP($A675,Final_manabou_kanji_select[[Sr no.]:[Title]],3,0)</f>
        <v>#N/A</v>
      </c>
      <c r="D675" s="49" t="e">
        <f>VLOOKUP($A675,Final_manabou_kanji_select[],MATCH(D$1,Final_manabou_kanji_select[#Headers],0),0)</f>
        <v>#N/A</v>
      </c>
      <c r="E675" s="78" t="e">
        <f>VLOOKUP($A675,Final_manabou_kanji_select[],MATCH(E$1,Final_manabou_kanji_select[#Headers],0),0)</f>
        <v>#N/A</v>
      </c>
      <c r="F675" s="50" t="e">
        <f>VLOOKUP($A675,Final_manabou_kanji_select[],MATCH(F$1,Final_manabou_kanji_select[#Headers],0),0)</f>
        <v>#N/A</v>
      </c>
      <c r="G675" s="54" t="str">
        <f>IFERROR(VLOOKUP($A675,Final_manabou_kanji_select[],7,0)&amp;", "&amp;VLOOKUP($A675,Final_manabou_kanji_select[],8,0),"")</f>
        <v/>
      </c>
    </row>
    <row r="676" spans="1:7" ht="23.4" x14ac:dyDescent="0.3">
      <c r="A676" s="42">
        <v>675</v>
      </c>
      <c r="C676" s="76" t="e">
        <f>VLOOKUP($A676,Final_manabou_kanji_select[[Sr no.]:[Title]],3,0)</f>
        <v>#N/A</v>
      </c>
      <c r="D676" s="49" t="e">
        <f>VLOOKUP($A676,Final_manabou_kanji_select[],MATCH(D$1,Final_manabou_kanji_select[#Headers],0),0)</f>
        <v>#N/A</v>
      </c>
      <c r="E676" s="78" t="e">
        <f>VLOOKUP($A676,Final_manabou_kanji_select[],MATCH(E$1,Final_manabou_kanji_select[#Headers],0),0)</f>
        <v>#N/A</v>
      </c>
      <c r="F676" s="50" t="e">
        <f>VLOOKUP($A676,Final_manabou_kanji_select[],MATCH(F$1,Final_manabou_kanji_select[#Headers],0),0)</f>
        <v>#N/A</v>
      </c>
      <c r="G676" s="54" t="str">
        <f>IFERROR(VLOOKUP($A676,Final_manabou_kanji_select[],7,0)&amp;", "&amp;VLOOKUP($A676,Final_manabou_kanji_select[],8,0),"")</f>
        <v/>
      </c>
    </row>
    <row r="677" spans="1:7" ht="23.4" x14ac:dyDescent="0.3">
      <c r="A677" s="42">
        <v>676</v>
      </c>
      <c r="C677" s="76" t="e">
        <f>VLOOKUP($A677,Final_manabou_kanji_select[[Sr no.]:[Title]],3,0)</f>
        <v>#N/A</v>
      </c>
      <c r="D677" s="49" t="e">
        <f>VLOOKUP($A677,Final_manabou_kanji_select[],MATCH(D$1,Final_manabou_kanji_select[#Headers],0),0)</f>
        <v>#N/A</v>
      </c>
      <c r="E677" s="78" t="e">
        <f>VLOOKUP($A677,Final_manabou_kanji_select[],MATCH(E$1,Final_manabou_kanji_select[#Headers],0),0)</f>
        <v>#N/A</v>
      </c>
      <c r="F677" s="50" t="e">
        <f>VLOOKUP($A677,Final_manabou_kanji_select[],MATCH(F$1,Final_manabou_kanji_select[#Headers],0),0)</f>
        <v>#N/A</v>
      </c>
      <c r="G677" s="54" t="str">
        <f>IFERROR(VLOOKUP($A677,Final_manabou_kanji_select[],7,0)&amp;", "&amp;VLOOKUP($A677,Final_manabou_kanji_select[],8,0),"")</f>
        <v/>
      </c>
    </row>
    <row r="678" spans="1:7" ht="23.4" x14ac:dyDescent="0.3">
      <c r="A678" s="42">
        <v>677</v>
      </c>
      <c r="C678" s="76" t="e">
        <f>VLOOKUP($A678,Final_manabou_kanji_select[[Sr no.]:[Title]],3,0)</f>
        <v>#N/A</v>
      </c>
      <c r="D678" s="49" t="e">
        <f>VLOOKUP($A678,Final_manabou_kanji_select[],MATCH(D$1,Final_manabou_kanji_select[#Headers],0),0)</f>
        <v>#N/A</v>
      </c>
      <c r="E678" s="78" t="e">
        <f>VLOOKUP($A678,Final_manabou_kanji_select[],MATCH(E$1,Final_manabou_kanji_select[#Headers],0),0)</f>
        <v>#N/A</v>
      </c>
      <c r="F678" s="50" t="e">
        <f>VLOOKUP($A678,Final_manabou_kanji_select[],MATCH(F$1,Final_manabou_kanji_select[#Headers],0),0)</f>
        <v>#N/A</v>
      </c>
      <c r="G678" s="54" t="str">
        <f>IFERROR(VLOOKUP($A678,Final_manabou_kanji_select[],7,0)&amp;", "&amp;VLOOKUP($A678,Final_manabou_kanji_select[],8,0),"")</f>
        <v/>
      </c>
    </row>
    <row r="679" spans="1:7" ht="23.4" x14ac:dyDescent="0.3">
      <c r="A679" s="42">
        <v>678</v>
      </c>
      <c r="C679" s="76" t="e">
        <f>VLOOKUP($A679,Final_manabou_kanji_select[[Sr no.]:[Title]],3,0)</f>
        <v>#N/A</v>
      </c>
      <c r="D679" s="49" t="e">
        <f>VLOOKUP($A679,Final_manabou_kanji_select[],MATCH(D$1,Final_manabou_kanji_select[#Headers],0),0)</f>
        <v>#N/A</v>
      </c>
      <c r="E679" s="78" t="e">
        <f>VLOOKUP($A679,Final_manabou_kanji_select[],MATCH(E$1,Final_manabou_kanji_select[#Headers],0),0)</f>
        <v>#N/A</v>
      </c>
      <c r="F679" s="50" t="e">
        <f>VLOOKUP($A679,Final_manabou_kanji_select[],MATCH(F$1,Final_manabou_kanji_select[#Headers],0),0)</f>
        <v>#N/A</v>
      </c>
      <c r="G679" s="54" t="str">
        <f>IFERROR(VLOOKUP($A679,Final_manabou_kanji_select[],7,0)&amp;", "&amp;VLOOKUP($A679,Final_manabou_kanji_select[],8,0),"")</f>
        <v/>
      </c>
    </row>
    <row r="680" spans="1:7" ht="23.4" x14ac:dyDescent="0.3">
      <c r="A680" s="42">
        <v>679</v>
      </c>
      <c r="C680" s="76" t="e">
        <f>VLOOKUP($A680,Final_manabou_kanji_select[[Sr no.]:[Title]],3,0)</f>
        <v>#N/A</v>
      </c>
      <c r="D680" s="49" t="e">
        <f>VLOOKUP($A680,Final_manabou_kanji_select[],MATCH(D$1,Final_manabou_kanji_select[#Headers],0),0)</f>
        <v>#N/A</v>
      </c>
      <c r="E680" s="78" t="e">
        <f>VLOOKUP($A680,Final_manabou_kanji_select[],MATCH(E$1,Final_manabou_kanji_select[#Headers],0),0)</f>
        <v>#N/A</v>
      </c>
      <c r="F680" s="50" t="e">
        <f>VLOOKUP($A680,Final_manabou_kanji_select[],MATCH(F$1,Final_manabou_kanji_select[#Headers],0),0)</f>
        <v>#N/A</v>
      </c>
      <c r="G680" s="54" t="str">
        <f>IFERROR(VLOOKUP($A680,Final_manabou_kanji_select[],7,0)&amp;", "&amp;VLOOKUP($A680,Final_manabou_kanji_select[],8,0),"")</f>
        <v/>
      </c>
    </row>
    <row r="681" spans="1:7" ht="23.4" x14ac:dyDescent="0.3">
      <c r="A681" s="42">
        <v>680</v>
      </c>
      <c r="C681" s="76" t="e">
        <f>VLOOKUP($A681,Final_manabou_kanji_select[[Sr no.]:[Title]],3,0)</f>
        <v>#N/A</v>
      </c>
      <c r="D681" s="49" t="e">
        <f>VLOOKUP($A681,Final_manabou_kanji_select[],MATCH(D$1,Final_manabou_kanji_select[#Headers],0),0)</f>
        <v>#N/A</v>
      </c>
      <c r="E681" s="78" t="e">
        <f>VLOOKUP($A681,Final_manabou_kanji_select[],MATCH(E$1,Final_manabou_kanji_select[#Headers],0),0)</f>
        <v>#N/A</v>
      </c>
      <c r="F681" s="50" t="e">
        <f>VLOOKUP($A681,Final_manabou_kanji_select[],MATCH(F$1,Final_manabou_kanji_select[#Headers],0),0)</f>
        <v>#N/A</v>
      </c>
      <c r="G681" s="54" t="str">
        <f>IFERROR(VLOOKUP($A681,Final_manabou_kanji_select[],7,0)&amp;", "&amp;VLOOKUP($A681,Final_manabou_kanji_select[],8,0),"")</f>
        <v/>
      </c>
    </row>
    <row r="682" spans="1:7" ht="23.4" x14ac:dyDescent="0.3">
      <c r="A682" s="42">
        <v>681</v>
      </c>
      <c r="C682" s="76" t="e">
        <f>VLOOKUP($A682,Final_manabou_kanji_select[[Sr no.]:[Title]],3,0)</f>
        <v>#N/A</v>
      </c>
      <c r="D682" s="49" t="e">
        <f>VLOOKUP($A682,Final_manabou_kanji_select[],MATCH(D$1,Final_manabou_kanji_select[#Headers],0),0)</f>
        <v>#N/A</v>
      </c>
      <c r="E682" s="78" t="e">
        <f>VLOOKUP($A682,Final_manabou_kanji_select[],MATCH(E$1,Final_manabou_kanji_select[#Headers],0),0)</f>
        <v>#N/A</v>
      </c>
      <c r="F682" s="50" t="e">
        <f>VLOOKUP($A682,Final_manabou_kanji_select[],MATCH(F$1,Final_manabou_kanji_select[#Headers],0),0)</f>
        <v>#N/A</v>
      </c>
      <c r="G682" s="54" t="str">
        <f>IFERROR(VLOOKUP($A682,Final_manabou_kanji_select[],7,0)&amp;", "&amp;VLOOKUP($A682,Final_manabou_kanji_select[],8,0),"")</f>
        <v/>
      </c>
    </row>
    <row r="683" spans="1:7" ht="23.4" x14ac:dyDescent="0.3">
      <c r="A683" s="42">
        <v>682</v>
      </c>
      <c r="C683" s="76" t="e">
        <f>VLOOKUP($A683,Final_manabou_kanji_select[[Sr no.]:[Title]],3,0)</f>
        <v>#N/A</v>
      </c>
      <c r="D683" s="49" t="e">
        <f>VLOOKUP($A683,Final_manabou_kanji_select[],MATCH(D$1,Final_manabou_kanji_select[#Headers],0),0)</f>
        <v>#N/A</v>
      </c>
      <c r="E683" s="78" t="e">
        <f>VLOOKUP($A683,Final_manabou_kanji_select[],MATCH(E$1,Final_manabou_kanji_select[#Headers],0),0)</f>
        <v>#N/A</v>
      </c>
      <c r="F683" s="50" t="e">
        <f>VLOOKUP($A683,Final_manabou_kanji_select[],MATCH(F$1,Final_manabou_kanji_select[#Headers],0),0)</f>
        <v>#N/A</v>
      </c>
      <c r="G683" s="54" t="str">
        <f>IFERROR(VLOOKUP($A683,Final_manabou_kanji_select[],7,0)&amp;", "&amp;VLOOKUP($A683,Final_manabou_kanji_select[],8,0),"")</f>
        <v/>
      </c>
    </row>
    <row r="684" spans="1:7" ht="23.4" x14ac:dyDescent="0.3">
      <c r="A684" s="42">
        <v>683</v>
      </c>
      <c r="C684" s="76" t="e">
        <f>VLOOKUP($A684,Final_manabou_kanji_select[[Sr no.]:[Title]],3,0)</f>
        <v>#N/A</v>
      </c>
      <c r="D684" s="49" t="e">
        <f>VLOOKUP($A684,Final_manabou_kanji_select[],MATCH(D$1,Final_manabou_kanji_select[#Headers],0),0)</f>
        <v>#N/A</v>
      </c>
      <c r="E684" s="78" t="e">
        <f>VLOOKUP($A684,Final_manabou_kanji_select[],MATCH(E$1,Final_manabou_kanji_select[#Headers],0),0)</f>
        <v>#N/A</v>
      </c>
      <c r="F684" s="50" t="e">
        <f>VLOOKUP($A684,Final_manabou_kanji_select[],MATCH(F$1,Final_manabou_kanji_select[#Headers],0),0)</f>
        <v>#N/A</v>
      </c>
      <c r="G684" s="54" t="str">
        <f>IFERROR(VLOOKUP($A684,Final_manabou_kanji_select[],7,0)&amp;", "&amp;VLOOKUP($A684,Final_manabou_kanji_select[],8,0),"")</f>
        <v/>
      </c>
    </row>
    <row r="685" spans="1:7" ht="23.4" x14ac:dyDescent="0.3">
      <c r="A685" s="42">
        <v>684</v>
      </c>
      <c r="C685" s="76" t="e">
        <f>VLOOKUP($A685,Final_manabou_kanji_select[[Sr no.]:[Title]],3,0)</f>
        <v>#N/A</v>
      </c>
      <c r="D685" s="49" t="e">
        <f>VLOOKUP($A685,Final_manabou_kanji_select[],MATCH(D$1,Final_manabou_kanji_select[#Headers],0),0)</f>
        <v>#N/A</v>
      </c>
      <c r="E685" s="78" t="e">
        <f>VLOOKUP($A685,Final_manabou_kanji_select[],MATCH(E$1,Final_manabou_kanji_select[#Headers],0),0)</f>
        <v>#N/A</v>
      </c>
      <c r="F685" s="50" t="e">
        <f>VLOOKUP($A685,Final_manabou_kanji_select[],MATCH(F$1,Final_manabou_kanji_select[#Headers],0),0)</f>
        <v>#N/A</v>
      </c>
      <c r="G685" s="54" t="str">
        <f>IFERROR(VLOOKUP($A685,Final_manabou_kanji_select[],7,0)&amp;", "&amp;VLOOKUP($A685,Final_manabou_kanji_select[],8,0),"")</f>
        <v/>
      </c>
    </row>
    <row r="686" spans="1:7" ht="23.4" x14ac:dyDescent="0.3">
      <c r="A686" s="42">
        <v>685</v>
      </c>
      <c r="C686" s="76" t="e">
        <f>VLOOKUP($A686,Final_manabou_kanji_select[[Sr no.]:[Title]],3,0)</f>
        <v>#N/A</v>
      </c>
      <c r="D686" s="49" t="e">
        <f>VLOOKUP($A686,Final_manabou_kanji_select[],MATCH(D$1,Final_manabou_kanji_select[#Headers],0),0)</f>
        <v>#N/A</v>
      </c>
      <c r="E686" s="78" t="e">
        <f>VLOOKUP($A686,Final_manabou_kanji_select[],MATCH(E$1,Final_manabou_kanji_select[#Headers],0),0)</f>
        <v>#N/A</v>
      </c>
      <c r="F686" s="50" t="e">
        <f>VLOOKUP($A686,Final_manabou_kanji_select[],MATCH(F$1,Final_manabou_kanji_select[#Headers],0),0)</f>
        <v>#N/A</v>
      </c>
      <c r="G686" s="54" t="str">
        <f>IFERROR(VLOOKUP($A686,Final_manabou_kanji_select[],7,0)&amp;", "&amp;VLOOKUP($A686,Final_manabou_kanji_select[],8,0),"")</f>
        <v/>
      </c>
    </row>
    <row r="687" spans="1:7" ht="23.4" x14ac:dyDescent="0.3">
      <c r="A687" s="42">
        <v>686</v>
      </c>
      <c r="C687" s="76" t="e">
        <f>VLOOKUP($A687,Final_manabou_kanji_select[[Sr no.]:[Title]],3,0)</f>
        <v>#N/A</v>
      </c>
      <c r="D687" s="49" t="e">
        <f>VLOOKUP($A687,Final_manabou_kanji_select[],MATCH(D$1,Final_manabou_kanji_select[#Headers],0),0)</f>
        <v>#N/A</v>
      </c>
      <c r="E687" s="78" t="e">
        <f>VLOOKUP($A687,Final_manabou_kanji_select[],MATCH(E$1,Final_manabou_kanji_select[#Headers],0),0)</f>
        <v>#N/A</v>
      </c>
      <c r="F687" s="50" t="e">
        <f>VLOOKUP($A687,Final_manabou_kanji_select[],MATCH(F$1,Final_manabou_kanji_select[#Headers],0),0)</f>
        <v>#N/A</v>
      </c>
      <c r="G687" s="54" t="str">
        <f>IFERROR(VLOOKUP($A687,Final_manabou_kanji_select[],7,0)&amp;", "&amp;VLOOKUP($A687,Final_manabou_kanji_select[],8,0),"")</f>
        <v/>
      </c>
    </row>
    <row r="688" spans="1:7" ht="23.4" x14ac:dyDescent="0.3">
      <c r="A688" s="42">
        <v>687</v>
      </c>
      <c r="C688" s="76" t="e">
        <f>VLOOKUP($A688,Final_manabou_kanji_select[[Sr no.]:[Title]],3,0)</f>
        <v>#N/A</v>
      </c>
      <c r="D688" s="49" t="e">
        <f>VLOOKUP($A688,Final_manabou_kanji_select[],MATCH(D$1,Final_manabou_kanji_select[#Headers],0),0)</f>
        <v>#N/A</v>
      </c>
      <c r="E688" s="78" t="e">
        <f>VLOOKUP($A688,Final_manabou_kanji_select[],MATCH(E$1,Final_manabou_kanji_select[#Headers],0),0)</f>
        <v>#N/A</v>
      </c>
      <c r="F688" s="50" t="e">
        <f>VLOOKUP($A688,Final_manabou_kanji_select[],MATCH(F$1,Final_manabou_kanji_select[#Headers],0),0)</f>
        <v>#N/A</v>
      </c>
      <c r="G688" s="54" t="str">
        <f>IFERROR(VLOOKUP($A688,Final_manabou_kanji_select[],7,0)&amp;", "&amp;VLOOKUP($A688,Final_manabou_kanji_select[],8,0),"")</f>
        <v/>
      </c>
    </row>
    <row r="689" spans="1:7" ht="23.4" x14ac:dyDescent="0.3">
      <c r="A689" s="42">
        <v>688</v>
      </c>
      <c r="C689" s="76" t="e">
        <f>VLOOKUP($A689,Final_manabou_kanji_select[[Sr no.]:[Title]],3,0)</f>
        <v>#N/A</v>
      </c>
      <c r="D689" s="49" t="e">
        <f>VLOOKUP($A689,Final_manabou_kanji_select[],MATCH(D$1,Final_manabou_kanji_select[#Headers],0),0)</f>
        <v>#N/A</v>
      </c>
      <c r="E689" s="78" t="e">
        <f>VLOOKUP($A689,Final_manabou_kanji_select[],MATCH(E$1,Final_manabou_kanji_select[#Headers],0),0)</f>
        <v>#N/A</v>
      </c>
      <c r="F689" s="50" t="e">
        <f>VLOOKUP($A689,Final_manabou_kanji_select[],MATCH(F$1,Final_manabou_kanji_select[#Headers],0),0)</f>
        <v>#N/A</v>
      </c>
      <c r="G689" s="54" t="str">
        <f>IFERROR(VLOOKUP($A689,Final_manabou_kanji_select[],7,0)&amp;", "&amp;VLOOKUP($A689,Final_manabou_kanji_select[],8,0),"")</f>
        <v/>
      </c>
    </row>
    <row r="690" spans="1:7" ht="23.4" x14ac:dyDescent="0.3">
      <c r="A690" s="42">
        <v>689</v>
      </c>
      <c r="C690" s="76" t="e">
        <f>VLOOKUP($A690,Final_manabou_kanji_select[[Sr no.]:[Title]],3,0)</f>
        <v>#N/A</v>
      </c>
      <c r="D690" s="49" t="e">
        <f>VLOOKUP($A690,Final_manabou_kanji_select[],MATCH(D$1,Final_manabou_kanji_select[#Headers],0),0)</f>
        <v>#N/A</v>
      </c>
      <c r="E690" s="78" t="e">
        <f>VLOOKUP($A690,Final_manabou_kanji_select[],MATCH(E$1,Final_manabou_kanji_select[#Headers],0),0)</f>
        <v>#N/A</v>
      </c>
      <c r="F690" s="50" t="e">
        <f>VLOOKUP($A690,Final_manabou_kanji_select[],MATCH(F$1,Final_manabou_kanji_select[#Headers],0),0)</f>
        <v>#N/A</v>
      </c>
      <c r="G690" s="54" t="str">
        <f>IFERROR(VLOOKUP($A690,Final_manabou_kanji_select[],7,0)&amp;", "&amp;VLOOKUP($A690,Final_manabou_kanji_select[],8,0),"")</f>
        <v/>
      </c>
    </row>
    <row r="691" spans="1:7" ht="23.4" x14ac:dyDescent="0.3">
      <c r="A691" s="42">
        <v>690</v>
      </c>
      <c r="C691" s="76" t="e">
        <f>VLOOKUP($A691,Final_manabou_kanji_select[[Sr no.]:[Title]],3,0)</f>
        <v>#N/A</v>
      </c>
      <c r="D691" s="49" t="e">
        <f>VLOOKUP($A691,Final_manabou_kanji_select[],MATCH(D$1,Final_manabou_kanji_select[#Headers],0),0)</f>
        <v>#N/A</v>
      </c>
      <c r="E691" s="78" t="e">
        <f>VLOOKUP($A691,Final_manabou_kanji_select[],MATCH(E$1,Final_manabou_kanji_select[#Headers],0),0)</f>
        <v>#N/A</v>
      </c>
      <c r="F691" s="50" t="e">
        <f>VLOOKUP($A691,Final_manabou_kanji_select[],MATCH(F$1,Final_manabou_kanji_select[#Headers],0),0)</f>
        <v>#N/A</v>
      </c>
      <c r="G691" s="54" t="str">
        <f>IFERROR(VLOOKUP($A691,Final_manabou_kanji_select[],7,0)&amp;", "&amp;VLOOKUP($A691,Final_manabou_kanji_select[],8,0),"")</f>
        <v/>
      </c>
    </row>
    <row r="692" spans="1:7" ht="23.4" x14ac:dyDescent="0.3">
      <c r="A692" s="42">
        <v>691</v>
      </c>
      <c r="C692" s="76" t="e">
        <f>VLOOKUP($A692,Final_manabou_kanji_select[[Sr no.]:[Title]],3,0)</f>
        <v>#N/A</v>
      </c>
      <c r="D692" s="49" t="e">
        <f>VLOOKUP($A692,Final_manabou_kanji_select[],MATCH(D$1,Final_manabou_kanji_select[#Headers],0),0)</f>
        <v>#N/A</v>
      </c>
      <c r="E692" s="78" t="e">
        <f>VLOOKUP($A692,Final_manabou_kanji_select[],MATCH(E$1,Final_manabou_kanji_select[#Headers],0),0)</f>
        <v>#N/A</v>
      </c>
      <c r="F692" s="50" t="e">
        <f>VLOOKUP($A692,Final_manabou_kanji_select[],MATCH(F$1,Final_manabou_kanji_select[#Headers],0),0)</f>
        <v>#N/A</v>
      </c>
      <c r="G692" s="54" t="str">
        <f>IFERROR(VLOOKUP($A692,Final_manabou_kanji_select[],7,0)&amp;", "&amp;VLOOKUP($A692,Final_manabou_kanji_select[],8,0),"")</f>
        <v/>
      </c>
    </row>
    <row r="693" spans="1:7" ht="23.4" x14ac:dyDescent="0.3">
      <c r="A693" s="42">
        <v>692</v>
      </c>
      <c r="C693" s="76" t="e">
        <f>VLOOKUP($A693,Final_manabou_kanji_select[[Sr no.]:[Title]],3,0)</f>
        <v>#N/A</v>
      </c>
      <c r="D693" s="49" t="e">
        <f>VLOOKUP($A693,Final_manabou_kanji_select[],MATCH(D$1,Final_manabou_kanji_select[#Headers],0),0)</f>
        <v>#N/A</v>
      </c>
      <c r="E693" s="78" t="e">
        <f>VLOOKUP($A693,Final_manabou_kanji_select[],MATCH(E$1,Final_manabou_kanji_select[#Headers],0),0)</f>
        <v>#N/A</v>
      </c>
      <c r="F693" s="50" t="e">
        <f>VLOOKUP($A693,Final_manabou_kanji_select[],MATCH(F$1,Final_manabou_kanji_select[#Headers],0),0)</f>
        <v>#N/A</v>
      </c>
      <c r="G693" s="54" t="str">
        <f>IFERROR(VLOOKUP($A693,Final_manabou_kanji_select[],7,0)&amp;", "&amp;VLOOKUP($A693,Final_manabou_kanji_select[],8,0),"")</f>
        <v/>
      </c>
    </row>
    <row r="694" spans="1:7" ht="23.4" x14ac:dyDescent="0.3">
      <c r="A694" s="42">
        <v>693</v>
      </c>
      <c r="C694" s="76" t="e">
        <f>VLOOKUP($A694,Final_manabou_kanji_select[[Sr no.]:[Title]],3,0)</f>
        <v>#N/A</v>
      </c>
      <c r="D694" s="49" t="e">
        <f>VLOOKUP($A694,Final_manabou_kanji_select[],MATCH(D$1,Final_manabou_kanji_select[#Headers],0),0)</f>
        <v>#N/A</v>
      </c>
      <c r="E694" s="78" t="e">
        <f>VLOOKUP($A694,Final_manabou_kanji_select[],MATCH(E$1,Final_manabou_kanji_select[#Headers],0),0)</f>
        <v>#N/A</v>
      </c>
      <c r="F694" s="50" t="e">
        <f>VLOOKUP($A694,Final_manabou_kanji_select[],MATCH(F$1,Final_manabou_kanji_select[#Headers],0),0)</f>
        <v>#N/A</v>
      </c>
      <c r="G694" s="54" t="str">
        <f>IFERROR(VLOOKUP($A694,Final_manabou_kanji_select[],7,0)&amp;", "&amp;VLOOKUP($A694,Final_manabou_kanji_select[],8,0),"")</f>
        <v/>
      </c>
    </row>
    <row r="695" spans="1:7" ht="23.4" x14ac:dyDescent="0.3">
      <c r="A695" s="42">
        <v>694</v>
      </c>
      <c r="C695" s="76" t="e">
        <f>VLOOKUP($A695,Final_manabou_kanji_select[[Sr no.]:[Title]],3,0)</f>
        <v>#N/A</v>
      </c>
      <c r="D695" s="49" t="e">
        <f>VLOOKUP($A695,Final_manabou_kanji_select[],MATCH(D$1,Final_manabou_kanji_select[#Headers],0),0)</f>
        <v>#N/A</v>
      </c>
      <c r="E695" s="78" t="e">
        <f>VLOOKUP($A695,Final_manabou_kanji_select[],MATCH(E$1,Final_manabou_kanji_select[#Headers],0),0)</f>
        <v>#N/A</v>
      </c>
      <c r="F695" s="50" t="e">
        <f>VLOOKUP($A695,Final_manabou_kanji_select[],MATCH(F$1,Final_manabou_kanji_select[#Headers],0),0)</f>
        <v>#N/A</v>
      </c>
      <c r="G695" s="54" t="str">
        <f>IFERROR(VLOOKUP($A695,Final_manabou_kanji_select[],7,0)&amp;", "&amp;VLOOKUP($A695,Final_manabou_kanji_select[],8,0),"")</f>
        <v/>
      </c>
    </row>
    <row r="696" spans="1:7" ht="23.4" x14ac:dyDescent="0.3">
      <c r="A696" s="42">
        <v>695</v>
      </c>
      <c r="C696" s="76" t="e">
        <f>VLOOKUP($A696,Final_manabou_kanji_select[[Sr no.]:[Title]],3,0)</f>
        <v>#N/A</v>
      </c>
      <c r="D696" s="49" t="e">
        <f>VLOOKUP($A696,Final_manabou_kanji_select[],MATCH(D$1,Final_manabou_kanji_select[#Headers],0),0)</f>
        <v>#N/A</v>
      </c>
      <c r="E696" s="78" t="e">
        <f>VLOOKUP($A696,Final_manabou_kanji_select[],MATCH(E$1,Final_manabou_kanji_select[#Headers],0),0)</f>
        <v>#N/A</v>
      </c>
      <c r="F696" s="50" t="e">
        <f>VLOOKUP($A696,Final_manabou_kanji_select[],MATCH(F$1,Final_manabou_kanji_select[#Headers],0),0)</f>
        <v>#N/A</v>
      </c>
      <c r="G696" s="54" t="str">
        <f>IFERROR(VLOOKUP($A696,Final_manabou_kanji_select[],7,0)&amp;", "&amp;VLOOKUP($A696,Final_manabou_kanji_select[],8,0),"")</f>
        <v/>
      </c>
    </row>
    <row r="697" spans="1:7" ht="23.4" x14ac:dyDescent="0.3">
      <c r="A697" s="42">
        <v>696</v>
      </c>
      <c r="C697" s="76" t="e">
        <f>VLOOKUP($A697,Final_manabou_kanji_select[[Sr no.]:[Title]],3,0)</f>
        <v>#N/A</v>
      </c>
      <c r="D697" s="49" t="e">
        <f>VLOOKUP($A697,Final_manabou_kanji_select[],MATCH(D$1,Final_manabou_kanji_select[#Headers],0),0)</f>
        <v>#N/A</v>
      </c>
      <c r="E697" s="78" t="e">
        <f>VLOOKUP($A697,Final_manabou_kanji_select[],MATCH(E$1,Final_manabou_kanji_select[#Headers],0),0)</f>
        <v>#N/A</v>
      </c>
      <c r="F697" s="50" t="e">
        <f>VLOOKUP($A697,Final_manabou_kanji_select[],MATCH(F$1,Final_manabou_kanji_select[#Headers],0),0)</f>
        <v>#N/A</v>
      </c>
      <c r="G697" s="54" t="str">
        <f>IFERROR(VLOOKUP($A697,Final_manabou_kanji_select[],7,0)&amp;", "&amp;VLOOKUP($A697,Final_manabou_kanji_select[],8,0),"")</f>
        <v/>
      </c>
    </row>
    <row r="698" spans="1:7" ht="23.4" x14ac:dyDescent="0.3">
      <c r="A698" s="42">
        <v>697</v>
      </c>
      <c r="C698" s="76" t="e">
        <f>VLOOKUP($A698,Final_manabou_kanji_select[[Sr no.]:[Title]],3,0)</f>
        <v>#N/A</v>
      </c>
      <c r="D698" s="49" t="e">
        <f>VLOOKUP($A698,Final_manabou_kanji_select[],MATCH(D$1,Final_manabou_kanji_select[#Headers],0),0)</f>
        <v>#N/A</v>
      </c>
      <c r="E698" s="78" t="e">
        <f>VLOOKUP($A698,Final_manabou_kanji_select[],MATCH(E$1,Final_manabou_kanji_select[#Headers],0),0)</f>
        <v>#N/A</v>
      </c>
      <c r="F698" s="50" t="e">
        <f>VLOOKUP($A698,Final_manabou_kanji_select[],MATCH(F$1,Final_manabou_kanji_select[#Headers],0),0)</f>
        <v>#N/A</v>
      </c>
      <c r="G698" s="54" t="str">
        <f>IFERROR(VLOOKUP($A698,Final_manabou_kanji_select[],7,0)&amp;", "&amp;VLOOKUP($A698,Final_manabou_kanji_select[],8,0),"")</f>
        <v/>
      </c>
    </row>
    <row r="699" spans="1:7" ht="23.4" x14ac:dyDescent="0.3">
      <c r="A699" s="42">
        <v>698</v>
      </c>
      <c r="C699" s="76" t="e">
        <f>VLOOKUP($A699,Final_manabou_kanji_select[[Sr no.]:[Title]],3,0)</f>
        <v>#N/A</v>
      </c>
      <c r="D699" s="49" t="e">
        <f>VLOOKUP($A699,Final_manabou_kanji_select[],MATCH(D$1,Final_manabou_kanji_select[#Headers],0),0)</f>
        <v>#N/A</v>
      </c>
      <c r="E699" s="78" t="e">
        <f>VLOOKUP($A699,Final_manabou_kanji_select[],MATCH(E$1,Final_manabou_kanji_select[#Headers],0),0)</f>
        <v>#N/A</v>
      </c>
      <c r="F699" s="50" t="e">
        <f>VLOOKUP($A699,Final_manabou_kanji_select[],MATCH(F$1,Final_manabou_kanji_select[#Headers],0),0)</f>
        <v>#N/A</v>
      </c>
      <c r="G699" s="54" t="str">
        <f>IFERROR(VLOOKUP($A699,Final_manabou_kanji_select[],7,0)&amp;", "&amp;VLOOKUP($A699,Final_manabou_kanji_select[],8,0),"")</f>
        <v/>
      </c>
    </row>
    <row r="700" spans="1:7" ht="23.4" x14ac:dyDescent="0.3">
      <c r="A700" s="42">
        <v>699</v>
      </c>
      <c r="C700" s="76" t="e">
        <f>VLOOKUP($A700,Final_manabou_kanji_select[[Sr no.]:[Title]],3,0)</f>
        <v>#N/A</v>
      </c>
      <c r="D700" s="49" t="e">
        <f>VLOOKUP($A700,Final_manabou_kanji_select[],MATCH(D$1,Final_manabou_kanji_select[#Headers],0),0)</f>
        <v>#N/A</v>
      </c>
      <c r="E700" s="78" t="e">
        <f>VLOOKUP($A700,Final_manabou_kanji_select[],MATCH(E$1,Final_manabou_kanji_select[#Headers],0),0)</f>
        <v>#N/A</v>
      </c>
      <c r="F700" s="50" t="e">
        <f>VLOOKUP($A700,Final_manabou_kanji_select[],MATCH(F$1,Final_manabou_kanji_select[#Headers],0),0)</f>
        <v>#N/A</v>
      </c>
      <c r="G700" s="54" t="str">
        <f>IFERROR(VLOOKUP($A700,Final_manabou_kanji_select[],7,0)&amp;", "&amp;VLOOKUP($A700,Final_manabou_kanji_select[],8,0),"")</f>
        <v/>
      </c>
    </row>
    <row r="701" spans="1:7" ht="23.4" x14ac:dyDescent="0.3">
      <c r="A701" s="42">
        <v>700</v>
      </c>
      <c r="C701" s="76" t="e">
        <f>VLOOKUP($A701,Final_manabou_kanji_select[[Sr no.]:[Title]],3,0)</f>
        <v>#N/A</v>
      </c>
      <c r="D701" s="49" t="e">
        <f>VLOOKUP($A701,Final_manabou_kanji_select[],MATCH(D$1,Final_manabou_kanji_select[#Headers],0),0)</f>
        <v>#N/A</v>
      </c>
      <c r="E701" s="78" t="e">
        <f>VLOOKUP($A701,Final_manabou_kanji_select[],MATCH(E$1,Final_manabou_kanji_select[#Headers],0),0)</f>
        <v>#N/A</v>
      </c>
      <c r="F701" s="50" t="e">
        <f>VLOOKUP($A701,Final_manabou_kanji_select[],MATCH(F$1,Final_manabou_kanji_select[#Headers],0),0)</f>
        <v>#N/A</v>
      </c>
      <c r="G701" s="54" t="str">
        <f>IFERROR(VLOOKUP($A701,Final_manabou_kanji_select[],7,0)&amp;", "&amp;VLOOKUP($A701,Final_manabou_kanji_select[],8,0),"")</f>
        <v/>
      </c>
    </row>
    <row r="702" spans="1:7" ht="23.4" x14ac:dyDescent="0.3">
      <c r="A702" s="42">
        <v>701</v>
      </c>
      <c r="C702" s="76" t="e">
        <f>VLOOKUP($A702,Final_manabou_kanji_select[[Sr no.]:[Title]],3,0)</f>
        <v>#N/A</v>
      </c>
      <c r="D702" s="49" t="e">
        <f>VLOOKUP($A702,Final_manabou_kanji_select[],MATCH(D$1,Final_manabou_kanji_select[#Headers],0),0)</f>
        <v>#N/A</v>
      </c>
      <c r="E702" s="78" t="e">
        <f>VLOOKUP($A702,Final_manabou_kanji_select[],MATCH(E$1,Final_manabou_kanji_select[#Headers],0),0)</f>
        <v>#N/A</v>
      </c>
      <c r="F702" s="50" t="e">
        <f>VLOOKUP($A702,Final_manabou_kanji_select[],MATCH(F$1,Final_manabou_kanji_select[#Headers],0),0)</f>
        <v>#N/A</v>
      </c>
      <c r="G702" s="54" t="str">
        <f>IFERROR(VLOOKUP($A702,Final_manabou_kanji_select[],7,0)&amp;", "&amp;VLOOKUP($A702,Final_manabou_kanji_select[],8,0),"")</f>
        <v/>
      </c>
    </row>
    <row r="703" spans="1:7" ht="23.4" x14ac:dyDescent="0.3">
      <c r="A703" s="42">
        <v>702</v>
      </c>
      <c r="C703" s="76" t="e">
        <f>VLOOKUP($A703,Final_manabou_kanji_select[[Sr no.]:[Title]],3,0)</f>
        <v>#N/A</v>
      </c>
      <c r="D703" s="49" t="e">
        <f>VLOOKUP($A703,Final_manabou_kanji_select[],MATCH(D$1,Final_manabou_kanji_select[#Headers],0),0)</f>
        <v>#N/A</v>
      </c>
      <c r="E703" s="78" t="e">
        <f>VLOOKUP($A703,Final_manabou_kanji_select[],MATCH(E$1,Final_manabou_kanji_select[#Headers],0),0)</f>
        <v>#N/A</v>
      </c>
      <c r="F703" s="50" t="e">
        <f>VLOOKUP($A703,Final_manabou_kanji_select[],MATCH(F$1,Final_manabou_kanji_select[#Headers],0),0)</f>
        <v>#N/A</v>
      </c>
      <c r="G703" s="54" t="str">
        <f>IFERROR(VLOOKUP($A703,Final_manabou_kanji_select[],7,0)&amp;", "&amp;VLOOKUP($A703,Final_manabou_kanji_select[],8,0),"")</f>
        <v/>
      </c>
    </row>
    <row r="704" spans="1:7" ht="23.4" x14ac:dyDescent="0.3">
      <c r="A704" s="42">
        <v>703</v>
      </c>
      <c r="C704" s="76" t="e">
        <f>VLOOKUP($A704,Final_manabou_kanji_select[[Sr no.]:[Title]],3,0)</f>
        <v>#N/A</v>
      </c>
      <c r="D704" s="49" t="e">
        <f>VLOOKUP($A704,Final_manabou_kanji_select[],MATCH(D$1,Final_manabou_kanji_select[#Headers],0),0)</f>
        <v>#N/A</v>
      </c>
      <c r="E704" s="78" t="e">
        <f>VLOOKUP($A704,Final_manabou_kanji_select[],MATCH(E$1,Final_manabou_kanji_select[#Headers],0),0)</f>
        <v>#N/A</v>
      </c>
      <c r="F704" s="50" t="e">
        <f>VLOOKUP($A704,Final_manabou_kanji_select[],MATCH(F$1,Final_manabou_kanji_select[#Headers],0),0)</f>
        <v>#N/A</v>
      </c>
      <c r="G704" s="54" t="str">
        <f>IFERROR(VLOOKUP($A704,Final_manabou_kanji_select[],7,0)&amp;", "&amp;VLOOKUP($A704,Final_manabou_kanji_select[],8,0),"")</f>
        <v/>
      </c>
    </row>
    <row r="705" spans="1:7" ht="23.4" x14ac:dyDescent="0.3">
      <c r="A705" s="42">
        <v>704</v>
      </c>
      <c r="C705" s="76" t="e">
        <f>VLOOKUP($A705,Final_manabou_kanji_select[[Sr no.]:[Title]],3,0)</f>
        <v>#N/A</v>
      </c>
      <c r="D705" s="49" t="e">
        <f>VLOOKUP($A705,Final_manabou_kanji_select[],MATCH(D$1,Final_manabou_kanji_select[#Headers],0),0)</f>
        <v>#N/A</v>
      </c>
      <c r="E705" s="78" t="e">
        <f>VLOOKUP($A705,Final_manabou_kanji_select[],MATCH(E$1,Final_manabou_kanji_select[#Headers],0),0)</f>
        <v>#N/A</v>
      </c>
      <c r="F705" s="50" t="e">
        <f>VLOOKUP($A705,Final_manabou_kanji_select[],MATCH(F$1,Final_manabou_kanji_select[#Headers],0),0)</f>
        <v>#N/A</v>
      </c>
      <c r="G705" s="54" t="str">
        <f>IFERROR(VLOOKUP($A705,Final_manabou_kanji_select[],7,0)&amp;", "&amp;VLOOKUP($A705,Final_manabou_kanji_select[],8,0),"")</f>
        <v/>
      </c>
    </row>
    <row r="706" spans="1:7" ht="23.4" x14ac:dyDescent="0.3">
      <c r="A706" s="42">
        <v>705</v>
      </c>
      <c r="C706" s="76" t="e">
        <f>VLOOKUP($A706,Final_manabou_kanji_select[[Sr no.]:[Title]],3,0)</f>
        <v>#N/A</v>
      </c>
      <c r="D706" s="49" t="e">
        <f>VLOOKUP($A706,Final_manabou_kanji_select[],MATCH(D$1,Final_manabou_kanji_select[#Headers],0),0)</f>
        <v>#N/A</v>
      </c>
      <c r="E706" s="78" t="e">
        <f>VLOOKUP($A706,Final_manabou_kanji_select[],MATCH(E$1,Final_manabou_kanji_select[#Headers],0),0)</f>
        <v>#N/A</v>
      </c>
      <c r="F706" s="50" t="e">
        <f>VLOOKUP($A706,Final_manabou_kanji_select[],MATCH(F$1,Final_manabou_kanji_select[#Headers],0),0)</f>
        <v>#N/A</v>
      </c>
      <c r="G706" s="54" t="str">
        <f>IFERROR(VLOOKUP($A706,Final_manabou_kanji_select[],7,0)&amp;", "&amp;VLOOKUP($A706,Final_manabou_kanji_select[],8,0),"")</f>
        <v/>
      </c>
    </row>
    <row r="707" spans="1:7" ht="23.4" x14ac:dyDescent="0.3">
      <c r="A707" s="42">
        <v>706</v>
      </c>
      <c r="C707" s="76" t="e">
        <f>VLOOKUP($A707,Final_manabou_kanji_select[[Sr no.]:[Title]],3,0)</f>
        <v>#N/A</v>
      </c>
      <c r="D707" s="49" t="e">
        <f>VLOOKUP($A707,Final_manabou_kanji_select[],MATCH(D$1,Final_manabou_kanji_select[#Headers],0),0)</f>
        <v>#N/A</v>
      </c>
      <c r="E707" s="78" t="e">
        <f>VLOOKUP($A707,Final_manabou_kanji_select[],MATCH(E$1,Final_manabou_kanji_select[#Headers],0),0)</f>
        <v>#N/A</v>
      </c>
      <c r="F707" s="50" t="e">
        <f>VLOOKUP($A707,Final_manabou_kanji_select[],MATCH(F$1,Final_manabou_kanji_select[#Headers],0),0)</f>
        <v>#N/A</v>
      </c>
      <c r="G707" s="54" t="str">
        <f>IFERROR(VLOOKUP($A707,Final_manabou_kanji_select[],7,0)&amp;", "&amp;VLOOKUP($A707,Final_manabou_kanji_select[],8,0),"")</f>
        <v/>
      </c>
    </row>
    <row r="708" spans="1:7" ht="23.4" x14ac:dyDescent="0.3">
      <c r="A708" s="42">
        <v>707</v>
      </c>
      <c r="C708" s="76" t="e">
        <f>VLOOKUP($A708,Final_manabou_kanji_select[[Sr no.]:[Title]],3,0)</f>
        <v>#N/A</v>
      </c>
      <c r="D708" s="49" t="e">
        <f>VLOOKUP($A708,Final_manabou_kanji_select[],MATCH(D$1,Final_manabou_kanji_select[#Headers],0),0)</f>
        <v>#N/A</v>
      </c>
      <c r="E708" s="78" t="e">
        <f>VLOOKUP($A708,Final_manabou_kanji_select[],MATCH(E$1,Final_manabou_kanji_select[#Headers],0),0)</f>
        <v>#N/A</v>
      </c>
      <c r="F708" s="50" t="e">
        <f>VLOOKUP($A708,Final_manabou_kanji_select[],MATCH(F$1,Final_manabou_kanji_select[#Headers],0),0)</f>
        <v>#N/A</v>
      </c>
      <c r="G708" s="54" t="str">
        <f>IFERROR(VLOOKUP($A708,Final_manabou_kanji_select[],7,0)&amp;", "&amp;VLOOKUP($A708,Final_manabou_kanji_select[],8,0),"")</f>
        <v/>
      </c>
    </row>
    <row r="709" spans="1:7" ht="23.4" x14ac:dyDescent="0.3">
      <c r="A709" s="42">
        <v>708</v>
      </c>
      <c r="C709" s="76" t="e">
        <f>VLOOKUP($A709,Final_manabou_kanji_select[[Sr no.]:[Title]],3,0)</f>
        <v>#N/A</v>
      </c>
      <c r="D709" s="49" t="e">
        <f>VLOOKUP($A709,Final_manabou_kanji_select[],MATCH(D$1,Final_manabou_kanji_select[#Headers],0),0)</f>
        <v>#N/A</v>
      </c>
      <c r="E709" s="78" t="e">
        <f>VLOOKUP($A709,Final_manabou_kanji_select[],MATCH(E$1,Final_manabou_kanji_select[#Headers],0),0)</f>
        <v>#N/A</v>
      </c>
      <c r="F709" s="50" t="e">
        <f>VLOOKUP($A709,Final_manabou_kanji_select[],MATCH(F$1,Final_manabou_kanji_select[#Headers],0),0)</f>
        <v>#N/A</v>
      </c>
      <c r="G709" s="54" t="str">
        <f>IFERROR(VLOOKUP($A709,Final_manabou_kanji_select[],7,0)&amp;", "&amp;VLOOKUP($A709,Final_manabou_kanji_select[],8,0),"")</f>
        <v/>
      </c>
    </row>
    <row r="710" spans="1:7" ht="23.4" x14ac:dyDescent="0.3">
      <c r="A710" s="42">
        <v>709</v>
      </c>
      <c r="C710" s="76" t="e">
        <f>VLOOKUP($A710,Final_manabou_kanji_select[[Sr no.]:[Title]],3,0)</f>
        <v>#N/A</v>
      </c>
      <c r="D710" s="49" t="e">
        <f>VLOOKUP($A710,Final_manabou_kanji_select[],MATCH(D$1,Final_manabou_kanji_select[#Headers],0),0)</f>
        <v>#N/A</v>
      </c>
      <c r="E710" s="78" t="e">
        <f>VLOOKUP($A710,Final_manabou_kanji_select[],MATCH(E$1,Final_manabou_kanji_select[#Headers],0),0)</f>
        <v>#N/A</v>
      </c>
      <c r="F710" s="50" t="e">
        <f>VLOOKUP($A710,Final_manabou_kanji_select[],MATCH(F$1,Final_manabou_kanji_select[#Headers],0),0)</f>
        <v>#N/A</v>
      </c>
      <c r="G710" s="54" t="str">
        <f>IFERROR(VLOOKUP($A710,Final_manabou_kanji_select[],7,0)&amp;", "&amp;VLOOKUP($A710,Final_manabou_kanji_select[],8,0),"")</f>
        <v/>
      </c>
    </row>
    <row r="711" spans="1:7" ht="23.4" x14ac:dyDescent="0.3">
      <c r="A711" s="42">
        <v>710</v>
      </c>
      <c r="C711" s="76" t="e">
        <f>VLOOKUP($A711,Final_manabou_kanji_select[[Sr no.]:[Title]],3,0)</f>
        <v>#N/A</v>
      </c>
      <c r="D711" s="49" t="e">
        <f>VLOOKUP($A711,Final_manabou_kanji_select[],MATCH(D$1,Final_manabou_kanji_select[#Headers],0),0)</f>
        <v>#N/A</v>
      </c>
      <c r="E711" s="78" t="e">
        <f>VLOOKUP($A711,Final_manabou_kanji_select[],MATCH(E$1,Final_manabou_kanji_select[#Headers],0),0)</f>
        <v>#N/A</v>
      </c>
      <c r="F711" s="50" t="e">
        <f>VLOOKUP($A711,Final_manabou_kanji_select[],MATCH(F$1,Final_manabou_kanji_select[#Headers],0),0)</f>
        <v>#N/A</v>
      </c>
      <c r="G711" s="54" t="str">
        <f>IFERROR(VLOOKUP($A711,Final_manabou_kanji_select[],7,0)&amp;", "&amp;VLOOKUP($A711,Final_manabou_kanji_select[],8,0),"")</f>
        <v/>
      </c>
    </row>
    <row r="712" spans="1:7" ht="23.4" x14ac:dyDescent="0.3">
      <c r="A712" s="42">
        <v>711</v>
      </c>
      <c r="C712" s="76" t="e">
        <f>VLOOKUP($A712,Final_manabou_kanji_select[[Sr no.]:[Title]],3,0)</f>
        <v>#N/A</v>
      </c>
      <c r="D712" s="49" t="e">
        <f>VLOOKUP($A712,Final_manabou_kanji_select[],MATCH(D$1,Final_manabou_kanji_select[#Headers],0),0)</f>
        <v>#N/A</v>
      </c>
      <c r="E712" s="78" t="e">
        <f>VLOOKUP($A712,Final_manabou_kanji_select[],MATCH(E$1,Final_manabou_kanji_select[#Headers],0),0)</f>
        <v>#N/A</v>
      </c>
      <c r="F712" s="50" t="e">
        <f>VLOOKUP($A712,Final_manabou_kanji_select[],MATCH(F$1,Final_manabou_kanji_select[#Headers],0),0)</f>
        <v>#N/A</v>
      </c>
      <c r="G712" s="54" t="str">
        <f>IFERROR(VLOOKUP($A712,Final_manabou_kanji_select[],7,0)&amp;", "&amp;VLOOKUP($A712,Final_manabou_kanji_select[],8,0),"")</f>
        <v/>
      </c>
    </row>
    <row r="713" spans="1:7" ht="23.4" x14ac:dyDescent="0.3">
      <c r="A713" s="42">
        <v>712</v>
      </c>
      <c r="C713" s="76" t="e">
        <f>VLOOKUP($A713,Final_manabou_kanji_select[[Sr no.]:[Title]],3,0)</f>
        <v>#N/A</v>
      </c>
      <c r="D713" s="49" t="e">
        <f>VLOOKUP($A713,Final_manabou_kanji_select[],MATCH(D$1,Final_manabou_kanji_select[#Headers],0),0)</f>
        <v>#N/A</v>
      </c>
      <c r="E713" s="78" t="e">
        <f>VLOOKUP($A713,Final_manabou_kanji_select[],MATCH(E$1,Final_manabou_kanji_select[#Headers],0),0)</f>
        <v>#N/A</v>
      </c>
      <c r="F713" s="50" t="e">
        <f>VLOOKUP($A713,Final_manabou_kanji_select[],MATCH(F$1,Final_manabou_kanji_select[#Headers],0),0)</f>
        <v>#N/A</v>
      </c>
      <c r="G713" s="54" t="str">
        <f>IFERROR(VLOOKUP($A713,Final_manabou_kanji_select[],7,0)&amp;", "&amp;VLOOKUP($A713,Final_manabou_kanji_select[],8,0),"")</f>
        <v/>
      </c>
    </row>
    <row r="714" spans="1:7" ht="23.4" x14ac:dyDescent="0.3">
      <c r="A714" s="42">
        <v>713</v>
      </c>
      <c r="C714" s="76" t="e">
        <f>VLOOKUP($A714,Final_manabou_kanji_select[[Sr no.]:[Title]],3,0)</f>
        <v>#N/A</v>
      </c>
      <c r="D714" s="49" t="e">
        <f>VLOOKUP($A714,Final_manabou_kanji_select[],MATCH(D$1,Final_manabou_kanji_select[#Headers],0),0)</f>
        <v>#N/A</v>
      </c>
      <c r="E714" s="78" t="e">
        <f>VLOOKUP($A714,Final_manabou_kanji_select[],MATCH(E$1,Final_manabou_kanji_select[#Headers],0),0)</f>
        <v>#N/A</v>
      </c>
      <c r="F714" s="50" t="e">
        <f>VLOOKUP($A714,Final_manabou_kanji_select[],MATCH(F$1,Final_manabou_kanji_select[#Headers],0),0)</f>
        <v>#N/A</v>
      </c>
      <c r="G714" s="54" t="str">
        <f>IFERROR(VLOOKUP($A714,Final_manabou_kanji_select[],7,0)&amp;", "&amp;VLOOKUP($A714,Final_manabou_kanji_select[],8,0),"")</f>
        <v/>
      </c>
    </row>
    <row r="715" spans="1:7" ht="23.4" x14ac:dyDescent="0.3">
      <c r="A715" s="42">
        <v>714</v>
      </c>
      <c r="C715" s="76" t="e">
        <f>VLOOKUP($A715,Final_manabou_kanji_select[[Sr no.]:[Title]],3,0)</f>
        <v>#N/A</v>
      </c>
      <c r="D715" s="49" t="e">
        <f>VLOOKUP($A715,Final_manabou_kanji_select[],MATCH(D$1,Final_manabou_kanji_select[#Headers],0),0)</f>
        <v>#N/A</v>
      </c>
      <c r="E715" s="78" t="e">
        <f>VLOOKUP($A715,Final_manabou_kanji_select[],MATCH(E$1,Final_manabou_kanji_select[#Headers],0),0)</f>
        <v>#N/A</v>
      </c>
      <c r="F715" s="50" t="e">
        <f>VLOOKUP($A715,Final_manabou_kanji_select[],MATCH(F$1,Final_manabou_kanji_select[#Headers],0),0)</f>
        <v>#N/A</v>
      </c>
      <c r="G715" s="54" t="str">
        <f>IFERROR(VLOOKUP($A715,Final_manabou_kanji_select[],7,0)&amp;", "&amp;VLOOKUP($A715,Final_manabou_kanji_select[],8,0),"")</f>
        <v/>
      </c>
    </row>
    <row r="716" spans="1:7" ht="23.4" x14ac:dyDescent="0.3">
      <c r="A716" s="42">
        <v>715</v>
      </c>
      <c r="C716" s="76" t="e">
        <f>VLOOKUP($A716,Final_manabou_kanji_select[[Sr no.]:[Title]],3,0)</f>
        <v>#N/A</v>
      </c>
      <c r="D716" s="49" t="e">
        <f>VLOOKUP($A716,Final_manabou_kanji_select[],MATCH(D$1,Final_manabou_kanji_select[#Headers],0),0)</f>
        <v>#N/A</v>
      </c>
      <c r="E716" s="78" t="e">
        <f>VLOOKUP($A716,Final_manabou_kanji_select[],MATCH(E$1,Final_manabou_kanji_select[#Headers],0),0)</f>
        <v>#N/A</v>
      </c>
      <c r="F716" s="50" t="e">
        <f>VLOOKUP($A716,Final_manabou_kanji_select[],MATCH(F$1,Final_manabou_kanji_select[#Headers],0),0)</f>
        <v>#N/A</v>
      </c>
      <c r="G716" s="54" t="str">
        <f>IFERROR(VLOOKUP($A716,Final_manabou_kanji_select[],7,0)&amp;", "&amp;VLOOKUP($A716,Final_manabou_kanji_select[],8,0),"")</f>
        <v/>
      </c>
    </row>
    <row r="717" spans="1:7" ht="23.4" x14ac:dyDescent="0.3">
      <c r="A717" s="42">
        <v>716</v>
      </c>
      <c r="C717" s="76" t="e">
        <f>VLOOKUP($A717,Final_manabou_kanji_select[[Sr no.]:[Title]],3,0)</f>
        <v>#N/A</v>
      </c>
      <c r="D717" s="49" t="e">
        <f>VLOOKUP($A717,Final_manabou_kanji_select[],MATCH(D$1,Final_manabou_kanji_select[#Headers],0),0)</f>
        <v>#N/A</v>
      </c>
      <c r="E717" s="78" t="e">
        <f>VLOOKUP($A717,Final_manabou_kanji_select[],MATCH(E$1,Final_manabou_kanji_select[#Headers],0),0)</f>
        <v>#N/A</v>
      </c>
      <c r="F717" s="50" t="e">
        <f>VLOOKUP($A717,Final_manabou_kanji_select[],MATCH(F$1,Final_manabou_kanji_select[#Headers],0),0)</f>
        <v>#N/A</v>
      </c>
      <c r="G717" s="54" t="str">
        <f>IFERROR(VLOOKUP($A717,Final_manabou_kanji_select[],7,0)&amp;", "&amp;VLOOKUP($A717,Final_manabou_kanji_select[],8,0),"")</f>
        <v/>
      </c>
    </row>
    <row r="718" spans="1:7" ht="23.4" x14ac:dyDescent="0.3">
      <c r="A718" s="42">
        <v>717</v>
      </c>
      <c r="C718" s="76" t="e">
        <f>VLOOKUP($A718,Final_manabou_kanji_select[[Sr no.]:[Title]],3,0)</f>
        <v>#N/A</v>
      </c>
      <c r="D718" s="49" t="e">
        <f>VLOOKUP($A718,Final_manabou_kanji_select[],MATCH(D$1,Final_manabou_kanji_select[#Headers],0),0)</f>
        <v>#N/A</v>
      </c>
      <c r="E718" s="78" t="e">
        <f>VLOOKUP($A718,Final_manabou_kanji_select[],MATCH(E$1,Final_manabou_kanji_select[#Headers],0),0)</f>
        <v>#N/A</v>
      </c>
      <c r="F718" s="50" t="e">
        <f>VLOOKUP($A718,Final_manabou_kanji_select[],MATCH(F$1,Final_manabou_kanji_select[#Headers],0),0)</f>
        <v>#N/A</v>
      </c>
      <c r="G718" s="54" t="str">
        <f>IFERROR(VLOOKUP($A718,Final_manabou_kanji_select[],7,0)&amp;", "&amp;VLOOKUP($A718,Final_manabou_kanji_select[],8,0),"")</f>
        <v/>
      </c>
    </row>
    <row r="719" spans="1:7" ht="23.4" x14ac:dyDescent="0.3">
      <c r="A719" s="42">
        <v>718</v>
      </c>
      <c r="C719" s="76" t="e">
        <f>VLOOKUP($A719,Final_manabou_kanji_select[[Sr no.]:[Title]],3,0)</f>
        <v>#N/A</v>
      </c>
      <c r="D719" s="49" t="e">
        <f>VLOOKUP($A719,Final_manabou_kanji_select[],MATCH(D$1,Final_manabou_kanji_select[#Headers],0),0)</f>
        <v>#N/A</v>
      </c>
      <c r="E719" s="78" t="e">
        <f>VLOOKUP($A719,Final_manabou_kanji_select[],MATCH(E$1,Final_manabou_kanji_select[#Headers],0),0)</f>
        <v>#N/A</v>
      </c>
      <c r="F719" s="50" t="e">
        <f>VLOOKUP($A719,Final_manabou_kanji_select[],MATCH(F$1,Final_manabou_kanji_select[#Headers],0),0)</f>
        <v>#N/A</v>
      </c>
      <c r="G719" s="54" t="str">
        <f>IFERROR(VLOOKUP($A719,Final_manabou_kanji_select[],7,0)&amp;", "&amp;VLOOKUP($A719,Final_manabou_kanji_select[],8,0),"")</f>
        <v/>
      </c>
    </row>
    <row r="720" spans="1:7" ht="23.4" x14ac:dyDescent="0.3">
      <c r="A720" s="42">
        <v>719</v>
      </c>
      <c r="C720" s="76" t="e">
        <f>VLOOKUP($A720,Final_manabou_kanji_select[[Sr no.]:[Title]],3,0)</f>
        <v>#N/A</v>
      </c>
      <c r="D720" s="49" t="e">
        <f>VLOOKUP($A720,Final_manabou_kanji_select[],MATCH(D$1,Final_manabou_kanji_select[#Headers],0),0)</f>
        <v>#N/A</v>
      </c>
      <c r="E720" s="78" t="e">
        <f>VLOOKUP($A720,Final_manabou_kanji_select[],MATCH(E$1,Final_manabou_kanji_select[#Headers],0),0)</f>
        <v>#N/A</v>
      </c>
      <c r="F720" s="50" t="e">
        <f>VLOOKUP($A720,Final_manabou_kanji_select[],MATCH(F$1,Final_manabou_kanji_select[#Headers],0),0)</f>
        <v>#N/A</v>
      </c>
      <c r="G720" s="54" t="str">
        <f>IFERROR(VLOOKUP($A720,Final_manabou_kanji_select[],7,0)&amp;", "&amp;VLOOKUP($A720,Final_manabou_kanji_select[],8,0),"")</f>
        <v/>
      </c>
    </row>
    <row r="721" spans="1:7" ht="23.4" x14ac:dyDescent="0.3">
      <c r="A721" s="42">
        <v>720</v>
      </c>
      <c r="C721" s="76" t="e">
        <f>VLOOKUP($A721,Final_manabou_kanji_select[[Sr no.]:[Title]],3,0)</f>
        <v>#N/A</v>
      </c>
      <c r="D721" s="49" t="e">
        <f>VLOOKUP($A721,Final_manabou_kanji_select[],MATCH(D$1,Final_manabou_kanji_select[#Headers],0),0)</f>
        <v>#N/A</v>
      </c>
      <c r="E721" s="78" t="e">
        <f>VLOOKUP($A721,Final_manabou_kanji_select[],MATCH(E$1,Final_manabou_kanji_select[#Headers],0),0)</f>
        <v>#N/A</v>
      </c>
      <c r="F721" s="50" t="e">
        <f>VLOOKUP($A721,Final_manabou_kanji_select[],MATCH(F$1,Final_manabou_kanji_select[#Headers],0),0)</f>
        <v>#N/A</v>
      </c>
      <c r="G721" s="54" t="str">
        <f>IFERROR(VLOOKUP($A721,Final_manabou_kanji_select[],7,0)&amp;", "&amp;VLOOKUP($A721,Final_manabou_kanji_select[],8,0),"")</f>
        <v/>
      </c>
    </row>
    <row r="722" spans="1:7" ht="23.4" x14ac:dyDescent="0.3">
      <c r="A722" s="42">
        <v>721</v>
      </c>
      <c r="C722" s="76" t="e">
        <f>VLOOKUP($A722,Final_manabou_kanji_select[[Sr no.]:[Title]],3,0)</f>
        <v>#N/A</v>
      </c>
      <c r="D722" s="49" t="e">
        <f>VLOOKUP($A722,Final_manabou_kanji_select[],MATCH(D$1,Final_manabou_kanji_select[#Headers],0),0)</f>
        <v>#N/A</v>
      </c>
      <c r="E722" s="78" t="e">
        <f>VLOOKUP($A722,Final_manabou_kanji_select[],MATCH(E$1,Final_manabou_kanji_select[#Headers],0),0)</f>
        <v>#N/A</v>
      </c>
      <c r="F722" s="50" t="e">
        <f>VLOOKUP($A722,Final_manabou_kanji_select[],MATCH(F$1,Final_manabou_kanji_select[#Headers],0),0)</f>
        <v>#N/A</v>
      </c>
      <c r="G722" s="54" t="str">
        <f>IFERROR(VLOOKUP($A722,Final_manabou_kanji_select[],7,0)&amp;", "&amp;VLOOKUP($A722,Final_manabou_kanji_select[],8,0),"")</f>
        <v/>
      </c>
    </row>
    <row r="723" spans="1:7" ht="23.4" x14ac:dyDescent="0.3">
      <c r="A723" s="42">
        <v>722</v>
      </c>
      <c r="C723" s="76" t="e">
        <f>VLOOKUP($A723,Final_manabou_kanji_select[[Sr no.]:[Title]],3,0)</f>
        <v>#N/A</v>
      </c>
      <c r="D723" s="49" t="e">
        <f>VLOOKUP($A723,Final_manabou_kanji_select[],MATCH(D$1,Final_manabou_kanji_select[#Headers],0),0)</f>
        <v>#N/A</v>
      </c>
      <c r="E723" s="78" t="e">
        <f>VLOOKUP($A723,Final_manabou_kanji_select[],MATCH(E$1,Final_manabou_kanji_select[#Headers],0),0)</f>
        <v>#N/A</v>
      </c>
      <c r="F723" s="50" t="e">
        <f>VLOOKUP($A723,Final_manabou_kanji_select[],MATCH(F$1,Final_manabou_kanji_select[#Headers],0),0)</f>
        <v>#N/A</v>
      </c>
      <c r="G723" s="54" t="str">
        <f>IFERROR(VLOOKUP($A723,Final_manabou_kanji_select[],7,0)&amp;", "&amp;VLOOKUP($A723,Final_manabou_kanji_select[],8,0),"")</f>
        <v/>
      </c>
    </row>
    <row r="724" spans="1:7" ht="23.4" x14ac:dyDescent="0.3">
      <c r="A724" s="42">
        <v>723</v>
      </c>
      <c r="C724" s="76" t="e">
        <f>VLOOKUP($A724,Final_manabou_kanji_select[[Sr no.]:[Title]],3,0)</f>
        <v>#N/A</v>
      </c>
      <c r="D724" s="49" t="e">
        <f>VLOOKUP($A724,Final_manabou_kanji_select[],MATCH(D$1,Final_manabou_kanji_select[#Headers],0),0)</f>
        <v>#N/A</v>
      </c>
      <c r="E724" s="78" t="e">
        <f>VLOOKUP($A724,Final_manabou_kanji_select[],MATCH(E$1,Final_manabou_kanji_select[#Headers],0),0)</f>
        <v>#N/A</v>
      </c>
      <c r="F724" s="50" t="e">
        <f>VLOOKUP($A724,Final_manabou_kanji_select[],MATCH(F$1,Final_manabou_kanji_select[#Headers],0),0)</f>
        <v>#N/A</v>
      </c>
      <c r="G724" s="54" t="str">
        <f>IFERROR(VLOOKUP($A724,Final_manabou_kanji_select[],7,0)&amp;", "&amp;VLOOKUP($A724,Final_manabou_kanji_select[],8,0),"")</f>
        <v/>
      </c>
    </row>
    <row r="725" spans="1:7" ht="23.4" x14ac:dyDescent="0.3">
      <c r="A725" s="42">
        <v>724</v>
      </c>
      <c r="C725" s="76" t="e">
        <f>VLOOKUP($A725,Final_manabou_kanji_select[[Sr no.]:[Title]],3,0)</f>
        <v>#N/A</v>
      </c>
      <c r="D725" s="49" t="e">
        <f>VLOOKUP($A725,Final_manabou_kanji_select[],MATCH(D$1,Final_manabou_kanji_select[#Headers],0),0)</f>
        <v>#N/A</v>
      </c>
      <c r="E725" s="78" t="e">
        <f>VLOOKUP($A725,Final_manabou_kanji_select[],MATCH(E$1,Final_manabou_kanji_select[#Headers],0),0)</f>
        <v>#N/A</v>
      </c>
      <c r="F725" s="50" t="e">
        <f>VLOOKUP($A725,Final_manabou_kanji_select[],MATCH(F$1,Final_manabou_kanji_select[#Headers],0),0)</f>
        <v>#N/A</v>
      </c>
      <c r="G725" s="54" t="str">
        <f>IFERROR(VLOOKUP($A725,Final_manabou_kanji_select[],7,0)&amp;", "&amp;VLOOKUP($A725,Final_manabou_kanji_select[],8,0),"")</f>
        <v/>
      </c>
    </row>
    <row r="726" spans="1:7" ht="23.4" x14ac:dyDescent="0.3">
      <c r="A726" s="42">
        <v>725</v>
      </c>
      <c r="C726" s="76" t="e">
        <f>VLOOKUP($A726,Final_manabou_kanji_select[[Sr no.]:[Title]],3,0)</f>
        <v>#N/A</v>
      </c>
      <c r="D726" s="49" t="e">
        <f>VLOOKUP($A726,Final_manabou_kanji_select[],MATCH(D$1,Final_manabou_kanji_select[#Headers],0),0)</f>
        <v>#N/A</v>
      </c>
      <c r="E726" s="78" t="e">
        <f>VLOOKUP($A726,Final_manabou_kanji_select[],MATCH(E$1,Final_manabou_kanji_select[#Headers],0),0)</f>
        <v>#N/A</v>
      </c>
      <c r="F726" s="50" t="e">
        <f>VLOOKUP($A726,Final_manabou_kanji_select[],MATCH(F$1,Final_manabou_kanji_select[#Headers],0),0)</f>
        <v>#N/A</v>
      </c>
      <c r="G726" s="54" t="str">
        <f>IFERROR(VLOOKUP($A726,Final_manabou_kanji_select[],7,0)&amp;", "&amp;VLOOKUP($A726,Final_manabou_kanji_select[],8,0),"")</f>
        <v/>
      </c>
    </row>
    <row r="727" spans="1:7" ht="23.4" x14ac:dyDescent="0.3">
      <c r="A727" s="42">
        <v>726</v>
      </c>
      <c r="C727" s="76" t="e">
        <f>VLOOKUP($A727,Final_manabou_kanji_select[[Sr no.]:[Title]],3,0)</f>
        <v>#N/A</v>
      </c>
      <c r="D727" s="49" t="e">
        <f>VLOOKUP($A727,Final_manabou_kanji_select[],MATCH(D$1,Final_manabou_kanji_select[#Headers],0),0)</f>
        <v>#N/A</v>
      </c>
      <c r="E727" s="78" t="e">
        <f>VLOOKUP($A727,Final_manabou_kanji_select[],MATCH(E$1,Final_manabou_kanji_select[#Headers],0),0)</f>
        <v>#N/A</v>
      </c>
      <c r="F727" s="50" t="e">
        <f>VLOOKUP($A727,Final_manabou_kanji_select[],MATCH(F$1,Final_manabou_kanji_select[#Headers],0),0)</f>
        <v>#N/A</v>
      </c>
      <c r="G727" s="54" t="str">
        <f>IFERROR(VLOOKUP($A727,Final_manabou_kanji_select[],7,0)&amp;", "&amp;VLOOKUP($A727,Final_manabou_kanji_select[],8,0),"")</f>
        <v/>
      </c>
    </row>
    <row r="728" spans="1:7" ht="23.4" x14ac:dyDescent="0.3">
      <c r="A728" s="42">
        <v>727</v>
      </c>
      <c r="C728" s="76" t="e">
        <f>VLOOKUP($A728,Final_manabou_kanji_select[[Sr no.]:[Title]],3,0)</f>
        <v>#N/A</v>
      </c>
      <c r="D728" s="49" t="e">
        <f>VLOOKUP($A728,Final_manabou_kanji_select[],MATCH(D$1,Final_manabou_kanji_select[#Headers],0),0)</f>
        <v>#N/A</v>
      </c>
      <c r="E728" s="78" t="e">
        <f>VLOOKUP($A728,Final_manabou_kanji_select[],MATCH(E$1,Final_manabou_kanji_select[#Headers],0),0)</f>
        <v>#N/A</v>
      </c>
      <c r="F728" s="50" t="e">
        <f>VLOOKUP($A728,Final_manabou_kanji_select[],MATCH(F$1,Final_manabou_kanji_select[#Headers],0),0)</f>
        <v>#N/A</v>
      </c>
      <c r="G728" s="54" t="str">
        <f>IFERROR(VLOOKUP($A728,Final_manabou_kanji_select[],7,0)&amp;", "&amp;VLOOKUP($A728,Final_manabou_kanji_select[],8,0),"")</f>
        <v/>
      </c>
    </row>
    <row r="729" spans="1:7" ht="23.4" x14ac:dyDescent="0.3">
      <c r="A729" s="42">
        <v>728</v>
      </c>
      <c r="C729" s="76" t="e">
        <f>VLOOKUP($A729,Final_manabou_kanji_select[[Sr no.]:[Title]],3,0)</f>
        <v>#N/A</v>
      </c>
      <c r="D729" s="49" t="e">
        <f>VLOOKUP($A729,Final_manabou_kanji_select[],MATCH(D$1,Final_manabou_kanji_select[#Headers],0),0)</f>
        <v>#N/A</v>
      </c>
      <c r="E729" s="78" t="e">
        <f>VLOOKUP($A729,Final_manabou_kanji_select[],MATCH(E$1,Final_manabou_kanji_select[#Headers],0),0)</f>
        <v>#N/A</v>
      </c>
      <c r="F729" s="50" t="e">
        <f>VLOOKUP($A729,Final_manabou_kanji_select[],MATCH(F$1,Final_manabou_kanji_select[#Headers],0),0)</f>
        <v>#N/A</v>
      </c>
      <c r="G729" s="54" t="str">
        <f>IFERROR(VLOOKUP($A729,Final_manabou_kanji_select[],7,0)&amp;", "&amp;VLOOKUP($A729,Final_manabou_kanji_select[],8,0),"")</f>
        <v/>
      </c>
    </row>
    <row r="730" spans="1:7" ht="23.4" x14ac:dyDescent="0.3">
      <c r="A730" s="42">
        <v>729</v>
      </c>
      <c r="C730" s="76" t="e">
        <f>VLOOKUP($A730,Final_manabou_kanji_select[[Sr no.]:[Title]],3,0)</f>
        <v>#N/A</v>
      </c>
      <c r="D730" s="49" t="e">
        <f>VLOOKUP($A730,Final_manabou_kanji_select[],MATCH(D$1,Final_manabou_kanji_select[#Headers],0),0)</f>
        <v>#N/A</v>
      </c>
      <c r="E730" s="78" t="e">
        <f>VLOOKUP($A730,Final_manabou_kanji_select[],MATCH(E$1,Final_manabou_kanji_select[#Headers],0),0)</f>
        <v>#N/A</v>
      </c>
      <c r="F730" s="50" t="e">
        <f>VLOOKUP($A730,Final_manabou_kanji_select[],MATCH(F$1,Final_manabou_kanji_select[#Headers],0),0)</f>
        <v>#N/A</v>
      </c>
      <c r="G730" s="54" t="str">
        <f>IFERROR(VLOOKUP($A730,Final_manabou_kanji_select[],7,0)&amp;", "&amp;VLOOKUP($A730,Final_manabou_kanji_select[],8,0),"")</f>
        <v/>
      </c>
    </row>
    <row r="731" spans="1:7" ht="23.4" x14ac:dyDescent="0.3">
      <c r="A731" s="42">
        <v>730</v>
      </c>
      <c r="C731" s="76" t="e">
        <f>VLOOKUP($A731,Final_manabou_kanji_select[[Sr no.]:[Title]],3,0)</f>
        <v>#N/A</v>
      </c>
      <c r="D731" s="49" t="e">
        <f>VLOOKUP($A731,Final_manabou_kanji_select[],MATCH(D$1,Final_manabou_kanji_select[#Headers],0),0)</f>
        <v>#N/A</v>
      </c>
      <c r="E731" s="78" t="e">
        <f>VLOOKUP($A731,Final_manabou_kanji_select[],MATCH(E$1,Final_manabou_kanji_select[#Headers],0),0)</f>
        <v>#N/A</v>
      </c>
      <c r="F731" s="50" t="e">
        <f>VLOOKUP($A731,Final_manabou_kanji_select[],MATCH(F$1,Final_manabou_kanji_select[#Headers],0),0)</f>
        <v>#N/A</v>
      </c>
      <c r="G731" s="54" t="str">
        <f>IFERROR(VLOOKUP($A731,Final_manabou_kanji_select[],7,0)&amp;", "&amp;VLOOKUP($A731,Final_manabou_kanji_select[],8,0),"")</f>
        <v/>
      </c>
    </row>
    <row r="732" spans="1:7" ht="23.4" x14ac:dyDescent="0.3">
      <c r="A732" s="42">
        <v>731</v>
      </c>
      <c r="C732" s="76" t="e">
        <f>VLOOKUP($A732,Final_manabou_kanji_select[[Sr no.]:[Title]],3,0)</f>
        <v>#N/A</v>
      </c>
      <c r="D732" s="49" t="e">
        <f>VLOOKUP($A732,Final_manabou_kanji_select[],MATCH(D$1,Final_manabou_kanji_select[#Headers],0),0)</f>
        <v>#N/A</v>
      </c>
      <c r="E732" s="78" t="e">
        <f>VLOOKUP($A732,Final_manabou_kanji_select[],MATCH(E$1,Final_manabou_kanji_select[#Headers],0),0)</f>
        <v>#N/A</v>
      </c>
      <c r="F732" s="50" t="e">
        <f>VLOOKUP($A732,Final_manabou_kanji_select[],MATCH(F$1,Final_manabou_kanji_select[#Headers],0),0)</f>
        <v>#N/A</v>
      </c>
      <c r="G732" s="54" t="str">
        <f>IFERROR(VLOOKUP($A732,Final_manabou_kanji_select[],7,0)&amp;", "&amp;VLOOKUP($A732,Final_manabou_kanji_select[],8,0),"")</f>
        <v/>
      </c>
    </row>
    <row r="733" spans="1:7" ht="23.4" x14ac:dyDescent="0.3">
      <c r="A733" s="42">
        <v>732</v>
      </c>
      <c r="C733" s="76" t="e">
        <f>VLOOKUP($A733,Final_manabou_kanji_select[[Sr no.]:[Title]],3,0)</f>
        <v>#N/A</v>
      </c>
      <c r="D733" s="49" t="e">
        <f>VLOOKUP($A733,Final_manabou_kanji_select[],MATCH(D$1,Final_manabou_kanji_select[#Headers],0),0)</f>
        <v>#N/A</v>
      </c>
      <c r="E733" s="78" t="e">
        <f>VLOOKUP($A733,Final_manabou_kanji_select[],MATCH(E$1,Final_manabou_kanji_select[#Headers],0),0)</f>
        <v>#N/A</v>
      </c>
      <c r="F733" s="50" t="e">
        <f>VLOOKUP($A733,Final_manabou_kanji_select[],MATCH(F$1,Final_manabou_kanji_select[#Headers],0),0)</f>
        <v>#N/A</v>
      </c>
      <c r="G733" s="54" t="str">
        <f>IFERROR(VLOOKUP($A733,Final_manabou_kanji_select[],7,0)&amp;", "&amp;VLOOKUP($A733,Final_manabou_kanji_select[],8,0),"")</f>
        <v/>
      </c>
    </row>
    <row r="734" spans="1:7" ht="23.4" x14ac:dyDescent="0.3">
      <c r="A734" s="42">
        <v>733</v>
      </c>
      <c r="C734" s="76" t="e">
        <f>VLOOKUP($A734,Final_manabou_kanji_select[[Sr no.]:[Title]],3,0)</f>
        <v>#N/A</v>
      </c>
      <c r="D734" s="49" t="e">
        <f>VLOOKUP($A734,Final_manabou_kanji_select[],MATCH(D$1,Final_manabou_kanji_select[#Headers],0),0)</f>
        <v>#N/A</v>
      </c>
      <c r="E734" s="78" t="e">
        <f>VLOOKUP($A734,Final_manabou_kanji_select[],MATCH(E$1,Final_manabou_kanji_select[#Headers],0),0)</f>
        <v>#N/A</v>
      </c>
      <c r="F734" s="50" t="e">
        <f>VLOOKUP($A734,Final_manabou_kanji_select[],MATCH(F$1,Final_manabou_kanji_select[#Headers],0),0)</f>
        <v>#N/A</v>
      </c>
      <c r="G734" s="54" t="str">
        <f>IFERROR(VLOOKUP($A734,Final_manabou_kanji_select[],7,0)&amp;", "&amp;VLOOKUP($A734,Final_manabou_kanji_select[],8,0),"")</f>
        <v/>
      </c>
    </row>
    <row r="735" spans="1:7" ht="23.4" x14ac:dyDescent="0.3">
      <c r="A735" s="42">
        <v>734</v>
      </c>
      <c r="C735" s="76" t="e">
        <f>VLOOKUP($A735,Final_manabou_kanji_select[[Sr no.]:[Title]],3,0)</f>
        <v>#N/A</v>
      </c>
      <c r="D735" s="49" t="e">
        <f>VLOOKUP($A735,Final_manabou_kanji_select[],MATCH(D$1,Final_manabou_kanji_select[#Headers],0),0)</f>
        <v>#N/A</v>
      </c>
      <c r="E735" s="78" t="e">
        <f>VLOOKUP($A735,Final_manabou_kanji_select[],MATCH(E$1,Final_manabou_kanji_select[#Headers],0),0)</f>
        <v>#N/A</v>
      </c>
      <c r="F735" s="50" t="e">
        <f>VLOOKUP($A735,Final_manabou_kanji_select[],MATCH(F$1,Final_manabou_kanji_select[#Headers],0),0)</f>
        <v>#N/A</v>
      </c>
      <c r="G735" s="54" t="str">
        <f>IFERROR(VLOOKUP($A735,Final_manabou_kanji_select[],7,0)&amp;", "&amp;VLOOKUP($A735,Final_manabou_kanji_select[],8,0),"")</f>
        <v/>
      </c>
    </row>
    <row r="736" spans="1:7" ht="23.4" x14ac:dyDescent="0.3">
      <c r="A736" s="42">
        <v>735</v>
      </c>
      <c r="C736" s="76" t="e">
        <f>VLOOKUP($A736,Final_manabou_kanji_select[[Sr no.]:[Title]],3,0)</f>
        <v>#N/A</v>
      </c>
      <c r="D736" s="49" t="e">
        <f>VLOOKUP($A736,Final_manabou_kanji_select[],MATCH(D$1,Final_manabou_kanji_select[#Headers],0),0)</f>
        <v>#N/A</v>
      </c>
      <c r="E736" s="78" t="e">
        <f>VLOOKUP($A736,Final_manabou_kanji_select[],MATCH(E$1,Final_manabou_kanji_select[#Headers],0),0)</f>
        <v>#N/A</v>
      </c>
      <c r="F736" s="50" t="e">
        <f>VLOOKUP($A736,Final_manabou_kanji_select[],MATCH(F$1,Final_manabou_kanji_select[#Headers],0),0)</f>
        <v>#N/A</v>
      </c>
      <c r="G736" s="54" t="str">
        <f>IFERROR(VLOOKUP($A736,Final_manabou_kanji_select[],7,0)&amp;", "&amp;VLOOKUP($A736,Final_manabou_kanji_select[],8,0),"")</f>
        <v/>
      </c>
    </row>
    <row r="737" spans="1:7" ht="23.4" x14ac:dyDescent="0.3">
      <c r="A737" s="42">
        <v>736</v>
      </c>
      <c r="C737" s="76" t="e">
        <f>VLOOKUP($A737,Final_manabou_kanji_select[[Sr no.]:[Title]],3,0)</f>
        <v>#N/A</v>
      </c>
      <c r="D737" s="49" t="e">
        <f>VLOOKUP($A737,Final_manabou_kanji_select[],MATCH(D$1,Final_manabou_kanji_select[#Headers],0),0)</f>
        <v>#N/A</v>
      </c>
      <c r="E737" s="78" t="e">
        <f>VLOOKUP($A737,Final_manabou_kanji_select[],MATCH(E$1,Final_manabou_kanji_select[#Headers],0),0)</f>
        <v>#N/A</v>
      </c>
      <c r="F737" s="50" t="e">
        <f>VLOOKUP($A737,Final_manabou_kanji_select[],MATCH(F$1,Final_manabou_kanji_select[#Headers],0),0)</f>
        <v>#N/A</v>
      </c>
      <c r="G737" s="54" t="str">
        <f>IFERROR(VLOOKUP($A737,Final_manabou_kanji_select[],7,0)&amp;", "&amp;VLOOKUP($A737,Final_manabou_kanji_select[],8,0),"")</f>
        <v/>
      </c>
    </row>
    <row r="738" spans="1:7" ht="23.4" x14ac:dyDescent="0.3">
      <c r="A738" s="42">
        <v>737</v>
      </c>
      <c r="C738" s="76" t="e">
        <f>VLOOKUP($A738,Final_manabou_kanji_select[[Sr no.]:[Title]],3,0)</f>
        <v>#N/A</v>
      </c>
      <c r="D738" s="49" t="e">
        <f>VLOOKUP($A738,Final_manabou_kanji_select[],MATCH(D$1,Final_manabou_kanji_select[#Headers],0),0)</f>
        <v>#N/A</v>
      </c>
      <c r="E738" s="78" t="e">
        <f>VLOOKUP($A738,Final_manabou_kanji_select[],MATCH(E$1,Final_manabou_kanji_select[#Headers],0),0)</f>
        <v>#N/A</v>
      </c>
      <c r="F738" s="50" t="e">
        <f>VLOOKUP($A738,Final_manabou_kanji_select[],MATCH(F$1,Final_manabou_kanji_select[#Headers],0),0)</f>
        <v>#N/A</v>
      </c>
      <c r="G738" s="54" t="str">
        <f>IFERROR(VLOOKUP($A738,Final_manabou_kanji_select[],7,0)&amp;", "&amp;VLOOKUP($A738,Final_manabou_kanji_select[],8,0),"")</f>
        <v/>
      </c>
    </row>
    <row r="739" spans="1:7" ht="23.4" x14ac:dyDescent="0.3">
      <c r="A739" s="42">
        <v>738</v>
      </c>
      <c r="C739" s="76" t="e">
        <f>VLOOKUP($A739,Final_manabou_kanji_select[[Sr no.]:[Title]],3,0)</f>
        <v>#N/A</v>
      </c>
      <c r="D739" s="49" t="e">
        <f>VLOOKUP($A739,Final_manabou_kanji_select[],MATCH(D$1,Final_manabou_kanji_select[#Headers],0),0)</f>
        <v>#N/A</v>
      </c>
      <c r="E739" s="78" t="e">
        <f>VLOOKUP($A739,Final_manabou_kanji_select[],MATCH(E$1,Final_manabou_kanji_select[#Headers],0),0)</f>
        <v>#N/A</v>
      </c>
      <c r="F739" s="50" t="e">
        <f>VLOOKUP($A739,Final_manabou_kanji_select[],MATCH(F$1,Final_manabou_kanji_select[#Headers],0),0)</f>
        <v>#N/A</v>
      </c>
      <c r="G739" s="54" t="str">
        <f>IFERROR(VLOOKUP($A739,Final_manabou_kanji_select[],7,0)&amp;", "&amp;VLOOKUP($A739,Final_manabou_kanji_select[],8,0),"")</f>
        <v/>
      </c>
    </row>
    <row r="740" spans="1:7" ht="23.4" x14ac:dyDescent="0.3">
      <c r="A740" s="42">
        <v>739</v>
      </c>
      <c r="C740" s="76" t="e">
        <f>VLOOKUP($A740,Final_manabou_kanji_select[[Sr no.]:[Title]],3,0)</f>
        <v>#N/A</v>
      </c>
      <c r="D740" s="49" t="e">
        <f>VLOOKUP($A740,Final_manabou_kanji_select[],MATCH(D$1,Final_manabou_kanji_select[#Headers],0),0)</f>
        <v>#N/A</v>
      </c>
      <c r="E740" s="78" t="e">
        <f>VLOOKUP($A740,Final_manabou_kanji_select[],MATCH(E$1,Final_manabou_kanji_select[#Headers],0),0)</f>
        <v>#N/A</v>
      </c>
      <c r="F740" s="50" t="e">
        <f>VLOOKUP($A740,Final_manabou_kanji_select[],MATCH(F$1,Final_manabou_kanji_select[#Headers],0),0)</f>
        <v>#N/A</v>
      </c>
      <c r="G740" s="54" t="str">
        <f>IFERROR(VLOOKUP($A740,Final_manabou_kanji_select[],7,0)&amp;", "&amp;VLOOKUP($A740,Final_manabou_kanji_select[],8,0),"")</f>
        <v/>
      </c>
    </row>
    <row r="741" spans="1:7" ht="23.4" x14ac:dyDescent="0.3">
      <c r="A741" s="42">
        <v>740</v>
      </c>
      <c r="C741" s="76" t="e">
        <f>VLOOKUP($A741,Final_manabou_kanji_select[[Sr no.]:[Title]],3,0)</f>
        <v>#N/A</v>
      </c>
      <c r="D741" s="49" t="e">
        <f>VLOOKUP($A741,Final_manabou_kanji_select[],MATCH(D$1,Final_manabou_kanji_select[#Headers],0),0)</f>
        <v>#N/A</v>
      </c>
      <c r="E741" s="78" t="e">
        <f>VLOOKUP($A741,Final_manabou_kanji_select[],MATCH(E$1,Final_manabou_kanji_select[#Headers],0),0)</f>
        <v>#N/A</v>
      </c>
      <c r="F741" s="50" t="e">
        <f>VLOOKUP($A741,Final_manabou_kanji_select[],MATCH(F$1,Final_manabou_kanji_select[#Headers],0),0)</f>
        <v>#N/A</v>
      </c>
      <c r="G741" s="54" t="str">
        <f>IFERROR(VLOOKUP($A741,Final_manabou_kanji_select[],7,0)&amp;", "&amp;VLOOKUP($A741,Final_manabou_kanji_select[],8,0),"")</f>
        <v/>
      </c>
    </row>
    <row r="742" spans="1:7" ht="23.4" x14ac:dyDescent="0.3">
      <c r="A742" s="42">
        <v>741</v>
      </c>
      <c r="C742" s="76" t="e">
        <f>VLOOKUP($A742,Final_manabou_kanji_select[[Sr no.]:[Title]],3,0)</f>
        <v>#N/A</v>
      </c>
      <c r="D742" s="49" t="e">
        <f>VLOOKUP($A742,Final_manabou_kanji_select[],MATCH(D$1,Final_manabou_kanji_select[#Headers],0),0)</f>
        <v>#N/A</v>
      </c>
      <c r="E742" s="78" t="e">
        <f>VLOOKUP($A742,Final_manabou_kanji_select[],MATCH(E$1,Final_manabou_kanji_select[#Headers],0),0)</f>
        <v>#N/A</v>
      </c>
      <c r="F742" s="50" t="e">
        <f>VLOOKUP($A742,Final_manabou_kanji_select[],MATCH(F$1,Final_manabou_kanji_select[#Headers],0),0)</f>
        <v>#N/A</v>
      </c>
      <c r="G742" s="54" t="str">
        <f>IFERROR(VLOOKUP($A742,Final_manabou_kanji_select[],7,0)&amp;", "&amp;VLOOKUP($A742,Final_manabou_kanji_select[],8,0),"")</f>
        <v/>
      </c>
    </row>
    <row r="743" spans="1:7" ht="23.4" x14ac:dyDescent="0.3">
      <c r="A743" s="42">
        <v>742</v>
      </c>
      <c r="C743" s="76" t="e">
        <f>VLOOKUP($A743,Final_manabou_kanji_select[[Sr no.]:[Title]],3,0)</f>
        <v>#N/A</v>
      </c>
      <c r="D743" s="49" t="e">
        <f>VLOOKUP($A743,Final_manabou_kanji_select[],MATCH(D$1,Final_manabou_kanji_select[#Headers],0),0)</f>
        <v>#N/A</v>
      </c>
      <c r="E743" s="78" t="e">
        <f>VLOOKUP($A743,Final_manabou_kanji_select[],MATCH(E$1,Final_manabou_kanji_select[#Headers],0),0)</f>
        <v>#N/A</v>
      </c>
      <c r="F743" s="50" t="e">
        <f>VLOOKUP($A743,Final_manabou_kanji_select[],MATCH(F$1,Final_manabou_kanji_select[#Headers],0),0)</f>
        <v>#N/A</v>
      </c>
      <c r="G743" s="54" t="str">
        <f>IFERROR(VLOOKUP($A743,Final_manabou_kanji_select[],7,0)&amp;", "&amp;VLOOKUP($A743,Final_manabou_kanji_select[],8,0),"")</f>
        <v/>
      </c>
    </row>
    <row r="744" spans="1:7" ht="23.4" x14ac:dyDescent="0.3">
      <c r="A744" s="42">
        <v>743</v>
      </c>
      <c r="C744" s="76" t="e">
        <f>VLOOKUP($A744,Final_manabou_kanji_select[[Sr no.]:[Title]],3,0)</f>
        <v>#N/A</v>
      </c>
      <c r="D744" s="49" t="e">
        <f>VLOOKUP($A744,Final_manabou_kanji_select[],MATCH(D$1,Final_manabou_kanji_select[#Headers],0),0)</f>
        <v>#N/A</v>
      </c>
      <c r="E744" s="78" t="e">
        <f>VLOOKUP($A744,Final_manabou_kanji_select[],MATCH(E$1,Final_manabou_kanji_select[#Headers],0),0)</f>
        <v>#N/A</v>
      </c>
      <c r="F744" s="50" t="e">
        <f>VLOOKUP($A744,Final_manabou_kanji_select[],MATCH(F$1,Final_manabou_kanji_select[#Headers],0),0)</f>
        <v>#N/A</v>
      </c>
      <c r="G744" s="54" t="str">
        <f>IFERROR(VLOOKUP($A744,Final_manabou_kanji_select[],7,0)&amp;", "&amp;VLOOKUP($A744,Final_manabou_kanji_select[],8,0),"")</f>
        <v/>
      </c>
    </row>
    <row r="745" spans="1:7" ht="23.4" x14ac:dyDescent="0.3">
      <c r="A745" s="42">
        <v>744</v>
      </c>
      <c r="C745" s="76" t="e">
        <f>VLOOKUP($A745,Final_manabou_kanji_select[[Sr no.]:[Title]],3,0)</f>
        <v>#N/A</v>
      </c>
      <c r="D745" s="49" t="e">
        <f>VLOOKUP($A745,Final_manabou_kanji_select[],MATCH(D$1,Final_manabou_kanji_select[#Headers],0),0)</f>
        <v>#N/A</v>
      </c>
      <c r="E745" s="78" t="e">
        <f>VLOOKUP($A745,Final_manabou_kanji_select[],MATCH(E$1,Final_manabou_kanji_select[#Headers],0),0)</f>
        <v>#N/A</v>
      </c>
      <c r="F745" s="50" t="e">
        <f>VLOOKUP($A745,Final_manabou_kanji_select[],MATCH(F$1,Final_manabou_kanji_select[#Headers],0),0)</f>
        <v>#N/A</v>
      </c>
      <c r="G745" s="54" t="str">
        <f>IFERROR(VLOOKUP($A745,Final_manabou_kanji_select[],7,0)&amp;", "&amp;VLOOKUP($A745,Final_manabou_kanji_select[],8,0),"")</f>
        <v/>
      </c>
    </row>
    <row r="746" spans="1:7" ht="23.4" x14ac:dyDescent="0.3">
      <c r="A746" s="42">
        <v>745</v>
      </c>
      <c r="C746" s="76" t="e">
        <f>VLOOKUP($A746,Final_manabou_kanji_select[[Sr no.]:[Title]],3,0)</f>
        <v>#N/A</v>
      </c>
      <c r="D746" s="49" t="e">
        <f>VLOOKUP($A746,Final_manabou_kanji_select[],MATCH(D$1,Final_manabou_kanji_select[#Headers],0),0)</f>
        <v>#N/A</v>
      </c>
      <c r="E746" s="78" t="e">
        <f>VLOOKUP($A746,Final_manabou_kanji_select[],MATCH(E$1,Final_manabou_kanji_select[#Headers],0),0)</f>
        <v>#N/A</v>
      </c>
      <c r="F746" s="50" t="e">
        <f>VLOOKUP($A746,Final_manabou_kanji_select[],MATCH(F$1,Final_manabou_kanji_select[#Headers],0),0)</f>
        <v>#N/A</v>
      </c>
      <c r="G746" s="54" t="str">
        <f>IFERROR(VLOOKUP($A746,Final_manabou_kanji_select[],7,0)&amp;", "&amp;VLOOKUP($A746,Final_manabou_kanji_select[],8,0),"")</f>
        <v/>
      </c>
    </row>
    <row r="747" spans="1:7" ht="23.4" x14ac:dyDescent="0.3">
      <c r="A747" s="42">
        <v>746</v>
      </c>
      <c r="C747" s="76" t="e">
        <f>VLOOKUP($A747,Final_manabou_kanji_select[[Sr no.]:[Title]],3,0)</f>
        <v>#N/A</v>
      </c>
      <c r="D747" s="49" t="e">
        <f>VLOOKUP($A747,Final_manabou_kanji_select[],MATCH(D$1,Final_manabou_kanji_select[#Headers],0),0)</f>
        <v>#N/A</v>
      </c>
      <c r="E747" s="78" t="e">
        <f>VLOOKUP($A747,Final_manabou_kanji_select[],MATCH(E$1,Final_manabou_kanji_select[#Headers],0),0)</f>
        <v>#N/A</v>
      </c>
      <c r="F747" s="50" t="e">
        <f>VLOOKUP($A747,Final_manabou_kanji_select[],MATCH(F$1,Final_manabou_kanji_select[#Headers],0),0)</f>
        <v>#N/A</v>
      </c>
      <c r="G747" s="54" t="str">
        <f>IFERROR(VLOOKUP($A747,Final_manabou_kanji_select[],7,0)&amp;", "&amp;VLOOKUP($A747,Final_manabou_kanji_select[],8,0),"")</f>
        <v/>
      </c>
    </row>
    <row r="748" spans="1:7" ht="23.4" x14ac:dyDescent="0.3">
      <c r="A748" s="42">
        <v>747</v>
      </c>
      <c r="C748" s="76" t="e">
        <f>VLOOKUP($A748,Final_manabou_kanji_select[[Sr no.]:[Title]],3,0)</f>
        <v>#N/A</v>
      </c>
      <c r="D748" s="49" t="e">
        <f>VLOOKUP($A748,Final_manabou_kanji_select[],MATCH(D$1,Final_manabou_kanji_select[#Headers],0),0)</f>
        <v>#N/A</v>
      </c>
      <c r="E748" s="78" t="e">
        <f>VLOOKUP($A748,Final_manabou_kanji_select[],MATCH(E$1,Final_manabou_kanji_select[#Headers],0),0)</f>
        <v>#N/A</v>
      </c>
      <c r="F748" s="50" t="e">
        <f>VLOOKUP($A748,Final_manabou_kanji_select[],MATCH(F$1,Final_manabou_kanji_select[#Headers],0),0)</f>
        <v>#N/A</v>
      </c>
      <c r="G748" s="54" t="str">
        <f>IFERROR(VLOOKUP($A748,Final_manabou_kanji_select[],7,0)&amp;", "&amp;VLOOKUP($A748,Final_manabou_kanji_select[],8,0),"")</f>
        <v/>
      </c>
    </row>
    <row r="749" spans="1:7" ht="23.4" x14ac:dyDescent="0.3">
      <c r="A749" s="42">
        <v>748</v>
      </c>
      <c r="C749" s="76" t="e">
        <f>VLOOKUP($A749,Final_manabou_kanji_select[[Sr no.]:[Title]],3,0)</f>
        <v>#N/A</v>
      </c>
      <c r="D749" s="49" t="e">
        <f>VLOOKUP($A749,Final_manabou_kanji_select[],MATCH(D$1,Final_manabou_kanji_select[#Headers],0),0)</f>
        <v>#N/A</v>
      </c>
      <c r="E749" s="78" t="e">
        <f>VLOOKUP($A749,Final_manabou_kanji_select[],MATCH(E$1,Final_manabou_kanji_select[#Headers],0),0)</f>
        <v>#N/A</v>
      </c>
      <c r="F749" s="50" t="e">
        <f>VLOOKUP($A749,Final_manabou_kanji_select[],MATCH(F$1,Final_manabou_kanji_select[#Headers],0),0)</f>
        <v>#N/A</v>
      </c>
      <c r="G749" s="54" t="str">
        <f>IFERROR(VLOOKUP($A749,Final_manabou_kanji_select[],7,0)&amp;", "&amp;VLOOKUP($A749,Final_manabou_kanji_select[],8,0),"")</f>
        <v/>
      </c>
    </row>
    <row r="750" spans="1:7" ht="23.4" x14ac:dyDescent="0.3">
      <c r="A750" s="42">
        <v>749</v>
      </c>
      <c r="C750" s="76" t="e">
        <f>VLOOKUP($A750,Final_manabou_kanji_select[[Sr no.]:[Title]],3,0)</f>
        <v>#N/A</v>
      </c>
      <c r="D750" s="49" t="e">
        <f>VLOOKUP($A750,Final_manabou_kanji_select[],MATCH(D$1,Final_manabou_kanji_select[#Headers],0),0)</f>
        <v>#N/A</v>
      </c>
      <c r="E750" s="78" t="e">
        <f>VLOOKUP($A750,Final_manabou_kanji_select[],MATCH(E$1,Final_manabou_kanji_select[#Headers],0),0)</f>
        <v>#N/A</v>
      </c>
      <c r="F750" s="50" t="e">
        <f>VLOOKUP($A750,Final_manabou_kanji_select[],MATCH(F$1,Final_manabou_kanji_select[#Headers],0),0)</f>
        <v>#N/A</v>
      </c>
      <c r="G750" s="54" t="str">
        <f>IFERROR(VLOOKUP($A750,Final_manabou_kanji_select[],7,0)&amp;", "&amp;VLOOKUP($A750,Final_manabou_kanji_select[],8,0),"")</f>
        <v/>
      </c>
    </row>
    <row r="751" spans="1:7" ht="23.4" x14ac:dyDescent="0.3">
      <c r="A751" s="42">
        <v>750</v>
      </c>
      <c r="C751" s="76" t="e">
        <f>VLOOKUP($A751,Final_manabou_kanji_select[[Sr no.]:[Title]],3,0)</f>
        <v>#N/A</v>
      </c>
      <c r="D751" s="49" t="e">
        <f>VLOOKUP($A751,Final_manabou_kanji_select[],MATCH(D$1,Final_manabou_kanji_select[#Headers],0),0)</f>
        <v>#N/A</v>
      </c>
      <c r="E751" s="78" t="e">
        <f>VLOOKUP($A751,Final_manabou_kanji_select[],MATCH(E$1,Final_manabou_kanji_select[#Headers],0),0)</f>
        <v>#N/A</v>
      </c>
      <c r="F751" s="50" t="e">
        <f>VLOOKUP($A751,Final_manabou_kanji_select[],MATCH(F$1,Final_manabou_kanji_select[#Headers],0),0)</f>
        <v>#N/A</v>
      </c>
      <c r="G751" s="54" t="str">
        <f>IFERROR(VLOOKUP($A751,Final_manabou_kanji_select[],7,0)&amp;", "&amp;VLOOKUP($A751,Final_manabou_kanji_select[],8,0),"")</f>
        <v/>
      </c>
    </row>
    <row r="752" spans="1:7" ht="23.4" x14ac:dyDescent="0.3">
      <c r="A752" s="42">
        <v>751</v>
      </c>
      <c r="C752" s="76" t="e">
        <f>VLOOKUP($A752,Final_manabou_kanji_select[[Sr no.]:[Title]],3,0)</f>
        <v>#N/A</v>
      </c>
      <c r="D752" s="49" t="e">
        <f>VLOOKUP($A752,Final_manabou_kanji_select[],MATCH(D$1,Final_manabou_kanji_select[#Headers],0),0)</f>
        <v>#N/A</v>
      </c>
      <c r="E752" s="78" t="e">
        <f>VLOOKUP($A752,Final_manabou_kanji_select[],MATCH(E$1,Final_manabou_kanji_select[#Headers],0),0)</f>
        <v>#N/A</v>
      </c>
      <c r="F752" s="50" t="e">
        <f>VLOOKUP($A752,Final_manabou_kanji_select[],MATCH(F$1,Final_manabou_kanji_select[#Headers],0),0)</f>
        <v>#N/A</v>
      </c>
      <c r="G752" s="54" t="str">
        <f>IFERROR(VLOOKUP($A752,Final_manabou_kanji_select[],7,0)&amp;", "&amp;VLOOKUP($A752,Final_manabou_kanji_select[],8,0),"")</f>
        <v/>
      </c>
    </row>
    <row r="753" spans="1:7" ht="23.4" x14ac:dyDescent="0.3">
      <c r="A753" s="42">
        <v>752</v>
      </c>
      <c r="C753" s="76" t="e">
        <f>VLOOKUP($A753,Final_manabou_kanji_select[[Sr no.]:[Title]],3,0)</f>
        <v>#N/A</v>
      </c>
      <c r="D753" s="49" t="e">
        <f>VLOOKUP($A753,Final_manabou_kanji_select[],MATCH(D$1,Final_manabou_kanji_select[#Headers],0),0)</f>
        <v>#N/A</v>
      </c>
      <c r="E753" s="78" t="e">
        <f>VLOOKUP($A753,Final_manabou_kanji_select[],MATCH(E$1,Final_manabou_kanji_select[#Headers],0),0)</f>
        <v>#N/A</v>
      </c>
      <c r="F753" s="50" t="e">
        <f>VLOOKUP($A753,Final_manabou_kanji_select[],MATCH(F$1,Final_manabou_kanji_select[#Headers],0),0)</f>
        <v>#N/A</v>
      </c>
      <c r="G753" s="54" t="str">
        <f>IFERROR(VLOOKUP($A753,Final_manabou_kanji_select[],7,0)&amp;", "&amp;VLOOKUP($A753,Final_manabou_kanji_select[],8,0),"")</f>
        <v/>
      </c>
    </row>
    <row r="754" spans="1:7" ht="23.4" x14ac:dyDescent="0.3">
      <c r="A754" s="42">
        <v>753</v>
      </c>
      <c r="C754" s="76" t="e">
        <f>VLOOKUP($A754,Final_manabou_kanji_select[[Sr no.]:[Title]],3,0)</f>
        <v>#N/A</v>
      </c>
      <c r="D754" s="49" t="e">
        <f>VLOOKUP($A754,Final_manabou_kanji_select[],MATCH(D$1,Final_manabou_kanji_select[#Headers],0),0)</f>
        <v>#N/A</v>
      </c>
      <c r="E754" s="78" t="e">
        <f>VLOOKUP($A754,Final_manabou_kanji_select[],MATCH(E$1,Final_manabou_kanji_select[#Headers],0),0)</f>
        <v>#N/A</v>
      </c>
      <c r="F754" s="50" t="e">
        <f>VLOOKUP($A754,Final_manabou_kanji_select[],MATCH(F$1,Final_manabou_kanji_select[#Headers],0),0)</f>
        <v>#N/A</v>
      </c>
      <c r="G754" s="54" t="str">
        <f>IFERROR(VLOOKUP($A754,Final_manabou_kanji_select[],7,0)&amp;", "&amp;VLOOKUP($A754,Final_manabou_kanji_select[],8,0),"")</f>
        <v/>
      </c>
    </row>
    <row r="755" spans="1:7" ht="23.4" x14ac:dyDescent="0.3">
      <c r="A755" s="42">
        <v>754</v>
      </c>
      <c r="C755" s="76" t="e">
        <f>VLOOKUP($A755,Final_manabou_kanji_select[[Sr no.]:[Title]],3,0)</f>
        <v>#N/A</v>
      </c>
      <c r="D755" s="49" t="e">
        <f>VLOOKUP($A755,Final_manabou_kanji_select[],MATCH(D$1,Final_manabou_kanji_select[#Headers],0),0)</f>
        <v>#N/A</v>
      </c>
      <c r="E755" s="78" t="e">
        <f>VLOOKUP($A755,Final_manabou_kanji_select[],MATCH(E$1,Final_manabou_kanji_select[#Headers],0),0)</f>
        <v>#N/A</v>
      </c>
      <c r="F755" s="50" t="e">
        <f>VLOOKUP($A755,Final_manabou_kanji_select[],MATCH(F$1,Final_manabou_kanji_select[#Headers],0),0)</f>
        <v>#N/A</v>
      </c>
      <c r="G755" s="54" t="str">
        <f>IFERROR(VLOOKUP($A755,Final_manabou_kanji_select[],7,0)&amp;", "&amp;VLOOKUP($A755,Final_manabou_kanji_select[],8,0),"")</f>
        <v/>
      </c>
    </row>
    <row r="756" spans="1:7" ht="23.4" x14ac:dyDescent="0.3">
      <c r="A756" s="42">
        <v>755</v>
      </c>
      <c r="C756" s="76" t="e">
        <f>VLOOKUP($A756,Final_manabou_kanji_select[[Sr no.]:[Title]],3,0)</f>
        <v>#N/A</v>
      </c>
      <c r="D756" s="49" t="e">
        <f>VLOOKUP($A756,Final_manabou_kanji_select[],MATCH(D$1,Final_manabou_kanji_select[#Headers],0),0)</f>
        <v>#N/A</v>
      </c>
      <c r="E756" s="78" t="e">
        <f>VLOOKUP($A756,Final_manabou_kanji_select[],MATCH(E$1,Final_manabou_kanji_select[#Headers],0),0)</f>
        <v>#N/A</v>
      </c>
      <c r="F756" s="50" t="e">
        <f>VLOOKUP($A756,Final_manabou_kanji_select[],MATCH(F$1,Final_manabou_kanji_select[#Headers],0),0)</f>
        <v>#N/A</v>
      </c>
      <c r="G756" s="54" t="str">
        <f>IFERROR(VLOOKUP($A756,Final_manabou_kanji_select[],7,0)&amp;", "&amp;VLOOKUP($A756,Final_manabou_kanji_select[],8,0),"")</f>
        <v/>
      </c>
    </row>
    <row r="757" spans="1:7" ht="23.4" x14ac:dyDescent="0.3">
      <c r="A757" s="42">
        <v>756</v>
      </c>
      <c r="C757" s="76" t="e">
        <f>VLOOKUP($A757,Final_manabou_kanji_select[[Sr no.]:[Title]],3,0)</f>
        <v>#N/A</v>
      </c>
      <c r="D757" s="49" t="e">
        <f>VLOOKUP($A757,Final_manabou_kanji_select[],MATCH(D$1,Final_manabou_kanji_select[#Headers],0),0)</f>
        <v>#N/A</v>
      </c>
      <c r="E757" s="78" t="e">
        <f>VLOOKUP($A757,Final_manabou_kanji_select[],MATCH(E$1,Final_manabou_kanji_select[#Headers],0),0)</f>
        <v>#N/A</v>
      </c>
      <c r="F757" s="50" t="e">
        <f>VLOOKUP($A757,Final_manabou_kanji_select[],MATCH(F$1,Final_manabou_kanji_select[#Headers],0),0)</f>
        <v>#N/A</v>
      </c>
      <c r="G757" s="54" t="str">
        <f>IFERROR(VLOOKUP($A757,Final_manabou_kanji_select[],7,0)&amp;", "&amp;VLOOKUP($A757,Final_manabou_kanji_select[],8,0),"")</f>
        <v/>
      </c>
    </row>
    <row r="758" spans="1:7" ht="23.4" x14ac:dyDescent="0.3">
      <c r="A758" s="42">
        <v>757</v>
      </c>
      <c r="C758" s="76" t="e">
        <f>VLOOKUP($A758,Final_manabou_kanji_select[[Sr no.]:[Title]],3,0)</f>
        <v>#N/A</v>
      </c>
      <c r="D758" s="49" t="e">
        <f>VLOOKUP($A758,Final_manabou_kanji_select[],MATCH(D$1,Final_manabou_kanji_select[#Headers],0),0)</f>
        <v>#N/A</v>
      </c>
      <c r="E758" s="78" t="e">
        <f>VLOOKUP($A758,Final_manabou_kanji_select[],MATCH(E$1,Final_manabou_kanji_select[#Headers],0),0)</f>
        <v>#N/A</v>
      </c>
      <c r="F758" s="50" t="e">
        <f>VLOOKUP($A758,Final_manabou_kanji_select[],MATCH(F$1,Final_manabou_kanji_select[#Headers],0),0)</f>
        <v>#N/A</v>
      </c>
      <c r="G758" s="54" t="str">
        <f>IFERROR(VLOOKUP($A758,Final_manabou_kanji_select[],7,0)&amp;", "&amp;VLOOKUP($A758,Final_manabou_kanji_select[],8,0),"")</f>
        <v/>
      </c>
    </row>
    <row r="759" spans="1:7" ht="23.4" x14ac:dyDescent="0.3">
      <c r="A759" s="42">
        <v>758</v>
      </c>
      <c r="C759" s="76" t="e">
        <f>VLOOKUP($A759,Final_manabou_kanji_select[[Sr no.]:[Title]],3,0)</f>
        <v>#N/A</v>
      </c>
      <c r="D759" s="49" t="e">
        <f>VLOOKUP($A759,Final_manabou_kanji_select[],MATCH(D$1,Final_manabou_kanji_select[#Headers],0),0)</f>
        <v>#N/A</v>
      </c>
      <c r="E759" s="78" t="e">
        <f>VLOOKUP($A759,Final_manabou_kanji_select[],MATCH(E$1,Final_manabou_kanji_select[#Headers],0),0)</f>
        <v>#N/A</v>
      </c>
      <c r="F759" s="50" t="e">
        <f>VLOOKUP($A759,Final_manabou_kanji_select[],MATCH(F$1,Final_manabou_kanji_select[#Headers],0),0)</f>
        <v>#N/A</v>
      </c>
      <c r="G759" s="54" t="str">
        <f>IFERROR(VLOOKUP($A759,Final_manabou_kanji_select[],7,0)&amp;", "&amp;VLOOKUP($A759,Final_manabou_kanji_select[],8,0),"")</f>
        <v/>
      </c>
    </row>
    <row r="760" spans="1:7" ht="23.4" x14ac:dyDescent="0.3">
      <c r="A760" s="42">
        <v>759</v>
      </c>
      <c r="C760" s="76" t="e">
        <f>VLOOKUP($A760,Final_manabou_kanji_select[[Sr no.]:[Title]],3,0)</f>
        <v>#N/A</v>
      </c>
      <c r="D760" s="49" t="e">
        <f>VLOOKUP($A760,Final_manabou_kanji_select[],MATCH(D$1,Final_manabou_kanji_select[#Headers],0),0)</f>
        <v>#N/A</v>
      </c>
      <c r="E760" s="78" t="e">
        <f>VLOOKUP($A760,Final_manabou_kanji_select[],MATCH(E$1,Final_manabou_kanji_select[#Headers],0),0)</f>
        <v>#N/A</v>
      </c>
      <c r="F760" s="50" t="e">
        <f>VLOOKUP($A760,Final_manabou_kanji_select[],MATCH(F$1,Final_manabou_kanji_select[#Headers],0),0)</f>
        <v>#N/A</v>
      </c>
      <c r="G760" s="54" t="str">
        <f>IFERROR(VLOOKUP($A760,Final_manabou_kanji_select[],7,0)&amp;", "&amp;VLOOKUP($A760,Final_manabou_kanji_select[],8,0),"")</f>
        <v/>
      </c>
    </row>
    <row r="761" spans="1:7" ht="23.4" x14ac:dyDescent="0.3">
      <c r="A761" s="42">
        <v>760</v>
      </c>
      <c r="C761" s="76" t="e">
        <f>VLOOKUP($A761,Final_manabou_kanji_select[[Sr no.]:[Title]],3,0)</f>
        <v>#N/A</v>
      </c>
      <c r="D761" s="49" t="e">
        <f>VLOOKUP($A761,Final_manabou_kanji_select[],MATCH(D$1,Final_manabou_kanji_select[#Headers],0),0)</f>
        <v>#N/A</v>
      </c>
      <c r="E761" s="78" t="e">
        <f>VLOOKUP($A761,Final_manabou_kanji_select[],MATCH(E$1,Final_manabou_kanji_select[#Headers],0),0)</f>
        <v>#N/A</v>
      </c>
      <c r="F761" s="50" t="e">
        <f>VLOOKUP($A761,Final_manabou_kanji_select[],MATCH(F$1,Final_manabou_kanji_select[#Headers],0),0)</f>
        <v>#N/A</v>
      </c>
      <c r="G761" s="54" t="str">
        <f>IFERROR(VLOOKUP($A761,Final_manabou_kanji_select[],7,0)&amp;", "&amp;VLOOKUP($A761,Final_manabou_kanji_select[],8,0),"")</f>
        <v/>
      </c>
    </row>
    <row r="762" spans="1:7" ht="23.4" x14ac:dyDescent="0.3">
      <c r="A762" s="42">
        <v>761</v>
      </c>
      <c r="C762" s="76" t="e">
        <f>VLOOKUP($A762,Final_manabou_kanji_select[[Sr no.]:[Title]],3,0)</f>
        <v>#N/A</v>
      </c>
      <c r="D762" s="49" t="e">
        <f>VLOOKUP($A762,Final_manabou_kanji_select[],MATCH(D$1,Final_manabou_kanji_select[#Headers],0),0)</f>
        <v>#N/A</v>
      </c>
      <c r="E762" s="78" t="e">
        <f>VLOOKUP($A762,Final_manabou_kanji_select[],MATCH(E$1,Final_manabou_kanji_select[#Headers],0),0)</f>
        <v>#N/A</v>
      </c>
      <c r="F762" s="50" t="e">
        <f>VLOOKUP($A762,Final_manabou_kanji_select[],MATCH(F$1,Final_manabou_kanji_select[#Headers],0),0)</f>
        <v>#N/A</v>
      </c>
      <c r="G762" s="54" t="str">
        <f>IFERROR(VLOOKUP($A762,Final_manabou_kanji_select[],7,0)&amp;", "&amp;VLOOKUP($A762,Final_manabou_kanji_select[],8,0),"")</f>
        <v/>
      </c>
    </row>
    <row r="763" spans="1:7" ht="23.4" x14ac:dyDescent="0.3">
      <c r="A763" s="42">
        <v>762</v>
      </c>
      <c r="C763" s="76" t="e">
        <f>VLOOKUP($A763,Final_manabou_kanji_select[[Sr no.]:[Title]],3,0)</f>
        <v>#N/A</v>
      </c>
      <c r="D763" s="49" t="e">
        <f>VLOOKUP($A763,Final_manabou_kanji_select[],MATCH(D$1,Final_manabou_kanji_select[#Headers],0),0)</f>
        <v>#N/A</v>
      </c>
      <c r="E763" s="78" t="e">
        <f>VLOOKUP($A763,Final_manabou_kanji_select[],MATCH(E$1,Final_manabou_kanji_select[#Headers],0),0)</f>
        <v>#N/A</v>
      </c>
      <c r="F763" s="50" t="e">
        <f>VLOOKUP($A763,Final_manabou_kanji_select[],MATCH(F$1,Final_manabou_kanji_select[#Headers],0),0)</f>
        <v>#N/A</v>
      </c>
      <c r="G763" s="54" t="str">
        <f>IFERROR(VLOOKUP($A763,Final_manabou_kanji_select[],7,0)&amp;", "&amp;VLOOKUP($A763,Final_manabou_kanji_select[],8,0),"")</f>
        <v/>
      </c>
    </row>
    <row r="764" spans="1:7" ht="23.4" x14ac:dyDescent="0.3">
      <c r="A764" s="42">
        <v>763</v>
      </c>
      <c r="C764" s="76" t="e">
        <f>VLOOKUP($A764,Final_manabou_kanji_select[[Sr no.]:[Title]],3,0)</f>
        <v>#N/A</v>
      </c>
      <c r="D764" s="49" t="e">
        <f>VLOOKUP($A764,Final_manabou_kanji_select[],MATCH(D$1,Final_manabou_kanji_select[#Headers],0),0)</f>
        <v>#N/A</v>
      </c>
      <c r="E764" s="78" t="e">
        <f>VLOOKUP($A764,Final_manabou_kanji_select[],MATCH(E$1,Final_manabou_kanji_select[#Headers],0),0)</f>
        <v>#N/A</v>
      </c>
      <c r="F764" s="50" t="e">
        <f>VLOOKUP($A764,Final_manabou_kanji_select[],MATCH(F$1,Final_manabou_kanji_select[#Headers],0),0)</f>
        <v>#N/A</v>
      </c>
      <c r="G764" s="54" t="str">
        <f>IFERROR(VLOOKUP($A764,Final_manabou_kanji_select[],7,0)&amp;", "&amp;VLOOKUP($A764,Final_manabou_kanji_select[],8,0),"")</f>
        <v/>
      </c>
    </row>
    <row r="765" spans="1:7" ht="23.4" x14ac:dyDescent="0.3">
      <c r="A765" s="42">
        <v>764</v>
      </c>
      <c r="C765" s="76" t="e">
        <f>VLOOKUP($A765,Final_manabou_kanji_select[[Sr no.]:[Title]],3,0)</f>
        <v>#N/A</v>
      </c>
      <c r="D765" s="49" t="e">
        <f>VLOOKUP($A765,Final_manabou_kanji_select[],MATCH(D$1,Final_manabou_kanji_select[#Headers],0),0)</f>
        <v>#N/A</v>
      </c>
      <c r="E765" s="78" t="e">
        <f>VLOOKUP($A765,Final_manabou_kanji_select[],MATCH(E$1,Final_manabou_kanji_select[#Headers],0),0)</f>
        <v>#N/A</v>
      </c>
      <c r="F765" s="50" t="e">
        <f>VLOOKUP($A765,Final_manabou_kanji_select[],MATCH(F$1,Final_manabou_kanji_select[#Headers],0),0)</f>
        <v>#N/A</v>
      </c>
      <c r="G765" s="54" t="str">
        <f>IFERROR(VLOOKUP($A765,Final_manabou_kanji_select[],7,0)&amp;", "&amp;VLOOKUP($A765,Final_manabou_kanji_select[],8,0),"")</f>
        <v/>
      </c>
    </row>
    <row r="766" spans="1:7" ht="23.4" x14ac:dyDescent="0.3">
      <c r="A766" s="42">
        <v>765</v>
      </c>
      <c r="C766" s="76" t="e">
        <f>VLOOKUP($A766,Final_manabou_kanji_select[[Sr no.]:[Title]],3,0)</f>
        <v>#N/A</v>
      </c>
      <c r="D766" s="49" t="e">
        <f>VLOOKUP($A766,Final_manabou_kanji_select[],MATCH(D$1,Final_manabou_kanji_select[#Headers],0),0)</f>
        <v>#N/A</v>
      </c>
      <c r="E766" s="78" t="e">
        <f>VLOOKUP($A766,Final_manabou_kanji_select[],MATCH(E$1,Final_manabou_kanji_select[#Headers],0),0)</f>
        <v>#N/A</v>
      </c>
      <c r="F766" s="50" t="e">
        <f>VLOOKUP($A766,Final_manabou_kanji_select[],MATCH(F$1,Final_manabou_kanji_select[#Headers],0),0)</f>
        <v>#N/A</v>
      </c>
      <c r="G766" s="54" t="str">
        <f>IFERROR(VLOOKUP($A766,Final_manabou_kanji_select[],7,0)&amp;", "&amp;VLOOKUP($A766,Final_manabou_kanji_select[],8,0),"")</f>
        <v/>
      </c>
    </row>
    <row r="767" spans="1:7" ht="23.4" x14ac:dyDescent="0.3">
      <c r="A767" s="42">
        <v>766</v>
      </c>
      <c r="C767" s="76" t="e">
        <f>VLOOKUP($A767,Final_manabou_kanji_select[[Sr no.]:[Title]],3,0)</f>
        <v>#N/A</v>
      </c>
      <c r="D767" s="49" t="e">
        <f>VLOOKUP($A767,Final_manabou_kanji_select[],MATCH(D$1,Final_manabou_kanji_select[#Headers],0),0)</f>
        <v>#N/A</v>
      </c>
      <c r="E767" s="78" t="e">
        <f>VLOOKUP($A767,Final_manabou_kanji_select[],MATCH(E$1,Final_manabou_kanji_select[#Headers],0),0)</f>
        <v>#N/A</v>
      </c>
      <c r="F767" s="50" t="e">
        <f>VLOOKUP($A767,Final_manabou_kanji_select[],MATCH(F$1,Final_manabou_kanji_select[#Headers],0),0)</f>
        <v>#N/A</v>
      </c>
      <c r="G767" s="54" t="str">
        <f>IFERROR(VLOOKUP($A767,Final_manabou_kanji_select[],7,0)&amp;", "&amp;VLOOKUP($A767,Final_manabou_kanji_select[],8,0),"")</f>
        <v/>
      </c>
    </row>
    <row r="768" spans="1:7" ht="23.4" x14ac:dyDescent="0.3">
      <c r="A768" s="42">
        <v>767</v>
      </c>
      <c r="C768" s="76" t="e">
        <f>VLOOKUP($A768,Final_manabou_kanji_select[[Sr no.]:[Title]],3,0)</f>
        <v>#N/A</v>
      </c>
      <c r="D768" s="49" t="e">
        <f>VLOOKUP($A768,Final_manabou_kanji_select[],MATCH(D$1,Final_manabou_kanji_select[#Headers],0),0)</f>
        <v>#N/A</v>
      </c>
      <c r="E768" s="78" t="e">
        <f>VLOOKUP($A768,Final_manabou_kanji_select[],MATCH(E$1,Final_manabou_kanji_select[#Headers],0),0)</f>
        <v>#N/A</v>
      </c>
      <c r="F768" s="50" t="e">
        <f>VLOOKUP($A768,Final_manabou_kanji_select[],MATCH(F$1,Final_manabou_kanji_select[#Headers],0),0)</f>
        <v>#N/A</v>
      </c>
      <c r="G768" s="54" t="str">
        <f>IFERROR(VLOOKUP($A768,Final_manabou_kanji_select[],7,0)&amp;", "&amp;VLOOKUP($A768,Final_manabou_kanji_select[],8,0),"")</f>
        <v/>
      </c>
    </row>
    <row r="769" spans="1:7" ht="23.4" x14ac:dyDescent="0.3">
      <c r="A769" s="42">
        <v>768</v>
      </c>
      <c r="C769" s="76" t="e">
        <f>VLOOKUP($A769,Final_manabou_kanji_select[[Sr no.]:[Title]],3,0)</f>
        <v>#N/A</v>
      </c>
      <c r="D769" s="49" t="e">
        <f>VLOOKUP($A769,Final_manabou_kanji_select[],MATCH(D$1,Final_manabou_kanji_select[#Headers],0),0)</f>
        <v>#N/A</v>
      </c>
      <c r="E769" s="78" t="e">
        <f>VLOOKUP($A769,Final_manabou_kanji_select[],MATCH(E$1,Final_manabou_kanji_select[#Headers],0),0)</f>
        <v>#N/A</v>
      </c>
      <c r="F769" s="50" t="e">
        <f>VLOOKUP($A769,Final_manabou_kanji_select[],MATCH(F$1,Final_manabou_kanji_select[#Headers],0),0)</f>
        <v>#N/A</v>
      </c>
      <c r="G769" s="54" t="str">
        <f>IFERROR(VLOOKUP($A769,Final_manabou_kanji_select[],7,0)&amp;", "&amp;VLOOKUP($A769,Final_manabou_kanji_select[],8,0),"")</f>
        <v/>
      </c>
    </row>
    <row r="770" spans="1:7" ht="23.4" x14ac:dyDescent="0.3">
      <c r="A770" s="42">
        <v>769</v>
      </c>
      <c r="C770" s="76" t="e">
        <f>VLOOKUP($A770,Final_manabou_kanji_select[[Sr no.]:[Title]],3,0)</f>
        <v>#N/A</v>
      </c>
      <c r="D770" s="49" t="e">
        <f>VLOOKUP($A770,Final_manabou_kanji_select[],MATCH(D$1,Final_manabou_kanji_select[#Headers],0),0)</f>
        <v>#N/A</v>
      </c>
      <c r="E770" s="78" t="e">
        <f>VLOOKUP($A770,Final_manabou_kanji_select[],MATCH(E$1,Final_manabou_kanji_select[#Headers],0),0)</f>
        <v>#N/A</v>
      </c>
      <c r="F770" s="50" t="e">
        <f>VLOOKUP($A770,Final_manabou_kanji_select[],MATCH(F$1,Final_manabou_kanji_select[#Headers],0),0)</f>
        <v>#N/A</v>
      </c>
      <c r="G770" s="54" t="str">
        <f>IFERROR(VLOOKUP($A770,Final_manabou_kanji_select[],7,0)&amp;", "&amp;VLOOKUP($A770,Final_manabou_kanji_select[],8,0),"")</f>
        <v/>
      </c>
    </row>
    <row r="771" spans="1:7" ht="23.4" x14ac:dyDescent="0.3">
      <c r="A771" s="42">
        <v>770</v>
      </c>
      <c r="C771" s="76" t="e">
        <f>VLOOKUP($A771,Final_manabou_kanji_select[[Sr no.]:[Title]],3,0)</f>
        <v>#N/A</v>
      </c>
      <c r="D771" s="49" t="e">
        <f>VLOOKUP($A771,Final_manabou_kanji_select[],MATCH(D$1,Final_manabou_kanji_select[#Headers],0),0)</f>
        <v>#N/A</v>
      </c>
      <c r="E771" s="78" t="e">
        <f>VLOOKUP($A771,Final_manabou_kanji_select[],MATCH(E$1,Final_manabou_kanji_select[#Headers],0),0)</f>
        <v>#N/A</v>
      </c>
      <c r="F771" s="50" t="e">
        <f>VLOOKUP($A771,Final_manabou_kanji_select[],MATCH(F$1,Final_manabou_kanji_select[#Headers],0),0)</f>
        <v>#N/A</v>
      </c>
      <c r="G771" s="54" t="str">
        <f>IFERROR(VLOOKUP($A771,Final_manabou_kanji_select[],7,0)&amp;", "&amp;VLOOKUP($A771,Final_manabou_kanji_select[],8,0),"")</f>
        <v/>
      </c>
    </row>
    <row r="772" spans="1:7" ht="23.4" x14ac:dyDescent="0.3">
      <c r="A772" s="42">
        <v>771</v>
      </c>
      <c r="C772" s="76" t="e">
        <f>VLOOKUP($A772,Final_manabou_kanji_select[[Sr no.]:[Title]],3,0)</f>
        <v>#N/A</v>
      </c>
      <c r="D772" s="49" t="e">
        <f>VLOOKUP($A772,Final_manabou_kanji_select[],MATCH(D$1,Final_manabou_kanji_select[#Headers],0),0)</f>
        <v>#N/A</v>
      </c>
      <c r="E772" s="78" t="e">
        <f>VLOOKUP($A772,Final_manabou_kanji_select[],MATCH(E$1,Final_manabou_kanji_select[#Headers],0),0)</f>
        <v>#N/A</v>
      </c>
      <c r="F772" s="50" t="e">
        <f>VLOOKUP($A772,Final_manabou_kanji_select[],MATCH(F$1,Final_manabou_kanji_select[#Headers],0),0)</f>
        <v>#N/A</v>
      </c>
      <c r="G772" s="54" t="str">
        <f>IFERROR(VLOOKUP($A772,Final_manabou_kanji_select[],7,0)&amp;", "&amp;VLOOKUP($A772,Final_manabou_kanji_select[],8,0),"")</f>
        <v/>
      </c>
    </row>
    <row r="773" spans="1:7" ht="23.4" x14ac:dyDescent="0.3">
      <c r="A773" s="42">
        <v>772</v>
      </c>
      <c r="C773" s="76" t="e">
        <f>VLOOKUP($A773,Final_manabou_kanji_select[[Sr no.]:[Title]],3,0)</f>
        <v>#N/A</v>
      </c>
      <c r="D773" s="49" t="e">
        <f>VLOOKUP($A773,Final_manabou_kanji_select[],MATCH(D$1,Final_manabou_kanji_select[#Headers],0),0)</f>
        <v>#N/A</v>
      </c>
      <c r="E773" s="78" t="e">
        <f>VLOOKUP($A773,Final_manabou_kanji_select[],MATCH(E$1,Final_manabou_kanji_select[#Headers],0),0)</f>
        <v>#N/A</v>
      </c>
      <c r="F773" s="50" t="e">
        <f>VLOOKUP($A773,Final_manabou_kanji_select[],MATCH(F$1,Final_manabou_kanji_select[#Headers],0),0)</f>
        <v>#N/A</v>
      </c>
      <c r="G773" s="54" t="str">
        <f>IFERROR(VLOOKUP($A773,Final_manabou_kanji_select[],7,0)&amp;", "&amp;VLOOKUP($A773,Final_manabou_kanji_select[],8,0),"")</f>
        <v/>
      </c>
    </row>
    <row r="774" spans="1:7" ht="23.4" x14ac:dyDescent="0.3">
      <c r="A774" s="42">
        <v>773</v>
      </c>
      <c r="C774" s="76" t="e">
        <f>VLOOKUP($A774,Final_manabou_kanji_select[[Sr no.]:[Title]],3,0)</f>
        <v>#N/A</v>
      </c>
      <c r="D774" s="49" t="e">
        <f>VLOOKUP($A774,Final_manabou_kanji_select[],MATCH(D$1,Final_manabou_kanji_select[#Headers],0),0)</f>
        <v>#N/A</v>
      </c>
      <c r="E774" s="78" t="e">
        <f>VLOOKUP($A774,Final_manabou_kanji_select[],MATCH(E$1,Final_manabou_kanji_select[#Headers],0),0)</f>
        <v>#N/A</v>
      </c>
      <c r="F774" s="50" t="e">
        <f>VLOOKUP($A774,Final_manabou_kanji_select[],MATCH(F$1,Final_manabou_kanji_select[#Headers],0),0)</f>
        <v>#N/A</v>
      </c>
      <c r="G774" s="54" t="str">
        <f>IFERROR(VLOOKUP($A774,Final_manabou_kanji_select[],7,0)&amp;", "&amp;VLOOKUP($A774,Final_manabou_kanji_select[],8,0),"")</f>
        <v/>
      </c>
    </row>
    <row r="775" spans="1:7" ht="23.4" x14ac:dyDescent="0.3">
      <c r="A775" s="42">
        <v>774</v>
      </c>
      <c r="C775" s="76" t="e">
        <f>VLOOKUP($A775,Final_manabou_kanji_select[[Sr no.]:[Title]],3,0)</f>
        <v>#N/A</v>
      </c>
      <c r="D775" s="49" t="e">
        <f>VLOOKUP($A775,Final_manabou_kanji_select[],MATCH(D$1,Final_manabou_kanji_select[#Headers],0),0)</f>
        <v>#N/A</v>
      </c>
      <c r="E775" s="78" t="e">
        <f>VLOOKUP($A775,Final_manabou_kanji_select[],MATCH(E$1,Final_manabou_kanji_select[#Headers],0),0)</f>
        <v>#N/A</v>
      </c>
      <c r="F775" s="50" t="e">
        <f>VLOOKUP($A775,Final_manabou_kanji_select[],MATCH(F$1,Final_manabou_kanji_select[#Headers],0),0)</f>
        <v>#N/A</v>
      </c>
      <c r="G775" s="54" t="str">
        <f>IFERROR(VLOOKUP($A775,Final_manabou_kanji_select[],7,0)&amp;", "&amp;VLOOKUP($A775,Final_manabou_kanji_select[],8,0),"")</f>
        <v/>
      </c>
    </row>
    <row r="776" spans="1:7" ht="23.4" x14ac:dyDescent="0.3">
      <c r="A776" s="42">
        <v>775</v>
      </c>
      <c r="C776" s="76" t="e">
        <f>VLOOKUP($A776,Final_manabou_kanji_select[[Sr no.]:[Title]],3,0)</f>
        <v>#N/A</v>
      </c>
      <c r="D776" s="49" t="e">
        <f>VLOOKUP($A776,Final_manabou_kanji_select[],MATCH(D$1,Final_manabou_kanji_select[#Headers],0),0)</f>
        <v>#N/A</v>
      </c>
      <c r="E776" s="78" t="e">
        <f>VLOOKUP($A776,Final_manabou_kanji_select[],MATCH(E$1,Final_manabou_kanji_select[#Headers],0),0)</f>
        <v>#N/A</v>
      </c>
      <c r="F776" s="50" t="e">
        <f>VLOOKUP($A776,Final_manabou_kanji_select[],MATCH(F$1,Final_manabou_kanji_select[#Headers],0),0)</f>
        <v>#N/A</v>
      </c>
      <c r="G776" s="54" t="str">
        <f>IFERROR(VLOOKUP($A776,Final_manabou_kanji_select[],7,0)&amp;", "&amp;VLOOKUP($A776,Final_manabou_kanji_select[],8,0),"")</f>
        <v/>
      </c>
    </row>
    <row r="777" spans="1:7" ht="23.4" x14ac:dyDescent="0.3">
      <c r="A777" s="42">
        <v>776</v>
      </c>
      <c r="C777" s="76" t="e">
        <f>VLOOKUP($A777,Final_manabou_kanji_select[[Sr no.]:[Title]],3,0)</f>
        <v>#N/A</v>
      </c>
      <c r="D777" s="49" t="e">
        <f>VLOOKUP($A777,Final_manabou_kanji_select[],MATCH(D$1,Final_manabou_kanji_select[#Headers],0),0)</f>
        <v>#N/A</v>
      </c>
      <c r="E777" s="78" t="e">
        <f>VLOOKUP($A777,Final_manabou_kanji_select[],MATCH(E$1,Final_manabou_kanji_select[#Headers],0),0)</f>
        <v>#N/A</v>
      </c>
      <c r="F777" s="50" t="e">
        <f>VLOOKUP($A777,Final_manabou_kanji_select[],MATCH(F$1,Final_manabou_kanji_select[#Headers],0),0)</f>
        <v>#N/A</v>
      </c>
      <c r="G777" s="54" t="str">
        <f>IFERROR(VLOOKUP($A777,Final_manabou_kanji_select[],7,0)&amp;", "&amp;VLOOKUP($A777,Final_manabou_kanji_select[],8,0),"")</f>
        <v/>
      </c>
    </row>
    <row r="778" spans="1:7" ht="23.4" x14ac:dyDescent="0.3">
      <c r="A778" s="42">
        <v>777</v>
      </c>
      <c r="C778" s="76" t="e">
        <f>VLOOKUP($A778,Final_manabou_kanji_select[[Sr no.]:[Title]],3,0)</f>
        <v>#N/A</v>
      </c>
      <c r="D778" s="49" t="e">
        <f>VLOOKUP($A778,Final_manabou_kanji_select[],MATCH(D$1,Final_manabou_kanji_select[#Headers],0),0)</f>
        <v>#N/A</v>
      </c>
      <c r="E778" s="78" t="e">
        <f>VLOOKUP($A778,Final_manabou_kanji_select[],MATCH(E$1,Final_manabou_kanji_select[#Headers],0),0)</f>
        <v>#N/A</v>
      </c>
      <c r="F778" s="50" t="e">
        <f>VLOOKUP($A778,Final_manabou_kanji_select[],MATCH(F$1,Final_manabou_kanji_select[#Headers],0),0)</f>
        <v>#N/A</v>
      </c>
      <c r="G778" s="54" t="str">
        <f>IFERROR(VLOOKUP($A778,Final_manabou_kanji_select[],7,0)&amp;", "&amp;VLOOKUP($A778,Final_manabou_kanji_select[],8,0),"")</f>
        <v/>
      </c>
    </row>
    <row r="779" spans="1:7" ht="23.4" x14ac:dyDescent="0.3">
      <c r="A779" s="42">
        <v>778</v>
      </c>
      <c r="C779" s="76" t="e">
        <f>VLOOKUP($A779,Final_manabou_kanji_select[[Sr no.]:[Title]],3,0)</f>
        <v>#N/A</v>
      </c>
      <c r="D779" s="49" t="e">
        <f>VLOOKUP($A779,Final_manabou_kanji_select[],MATCH(D$1,Final_manabou_kanji_select[#Headers],0),0)</f>
        <v>#N/A</v>
      </c>
      <c r="E779" s="78" t="e">
        <f>VLOOKUP($A779,Final_manabou_kanji_select[],MATCH(E$1,Final_manabou_kanji_select[#Headers],0),0)</f>
        <v>#N/A</v>
      </c>
      <c r="F779" s="50" t="e">
        <f>VLOOKUP($A779,Final_manabou_kanji_select[],MATCH(F$1,Final_manabou_kanji_select[#Headers],0),0)</f>
        <v>#N/A</v>
      </c>
      <c r="G779" s="54" t="str">
        <f>IFERROR(VLOOKUP($A779,Final_manabou_kanji_select[],7,0)&amp;", "&amp;VLOOKUP($A779,Final_manabou_kanji_select[],8,0),"")</f>
        <v/>
      </c>
    </row>
    <row r="780" spans="1:7" ht="23.4" x14ac:dyDescent="0.3">
      <c r="A780" s="42">
        <v>779</v>
      </c>
      <c r="C780" s="76" t="e">
        <f>VLOOKUP($A780,Final_manabou_kanji_select[[Sr no.]:[Title]],3,0)</f>
        <v>#N/A</v>
      </c>
      <c r="D780" s="49" t="e">
        <f>VLOOKUP($A780,Final_manabou_kanji_select[],MATCH(D$1,Final_manabou_kanji_select[#Headers],0),0)</f>
        <v>#N/A</v>
      </c>
      <c r="E780" s="78" t="e">
        <f>VLOOKUP($A780,Final_manabou_kanji_select[],MATCH(E$1,Final_manabou_kanji_select[#Headers],0),0)</f>
        <v>#N/A</v>
      </c>
      <c r="F780" s="50" t="e">
        <f>VLOOKUP($A780,Final_manabou_kanji_select[],MATCH(F$1,Final_manabou_kanji_select[#Headers],0),0)</f>
        <v>#N/A</v>
      </c>
      <c r="G780" s="54" t="str">
        <f>IFERROR(VLOOKUP($A780,Final_manabou_kanji_select[],7,0)&amp;", "&amp;VLOOKUP($A780,Final_manabou_kanji_select[],8,0),"")</f>
        <v/>
      </c>
    </row>
    <row r="781" spans="1:7" ht="23.4" x14ac:dyDescent="0.3">
      <c r="A781" s="42">
        <v>780</v>
      </c>
      <c r="C781" s="76" t="e">
        <f>VLOOKUP($A781,Final_manabou_kanji_select[[Sr no.]:[Title]],3,0)</f>
        <v>#N/A</v>
      </c>
      <c r="D781" s="49" t="e">
        <f>VLOOKUP($A781,Final_manabou_kanji_select[],MATCH(D$1,Final_manabou_kanji_select[#Headers],0),0)</f>
        <v>#N/A</v>
      </c>
      <c r="E781" s="78" t="e">
        <f>VLOOKUP($A781,Final_manabou_kanji_select[],MATCH(E$1,Final_manabou_kanji_select[#Headers],0),0)</f>
        <v>#N/A</v>
      </c>
      <c r="F781" s="50" t="e">
        <f>VLOOKUP($A781,Final_manabou_kanji_select[],MATCH(F$1,Final_manabou_kanji_select[#Headers],0),0)</f>
        <v>#N/A</v>
      </c>
      <c r="G781" s="54" t="str">
        <f>IFERROR(VLOOKUP($A781,Final_manabou_kanji_select[],7,0)&amp;", "&amp;VLOOKUP($A781,Final_manabou_kanji_select[],8,0),"")</f>
        <v/>
      </c>
    </row>
    <row r="782" spans="1:7" ht="23.4" x14ac:dyDescent="0.3">
      <c r="A782" s="42">
        <v>781</v>
      </c>
      <c r="C782" s="76" t="e">
        <f>VLOOKUP($A782,Final_manabou_kanji_select[[Sr no.]:[Title]],3,0)</f>
        <v>#N/A</v>
      </c>
      <c r="D782" s="49" t="e">
        <f>VLOOKUP($A782,Final_manabou_kanji_select[],MATCH(D$1,Final_manabou_kanji_select[#Headers],0),0)</f>
        <v>#N/A</v>
      </c>
      <c r="E782" s="78" t="e">
        <f>VLOOKUP($A782,Final_manabou_kanji_select[],MATCH(E$1,Final_manabou_kanji_select[#Headers],0),0)</f>
        <v>#N/A</v>
      </c>
      <c r="F782" s="50" t="e">
        <f>VLOOKUP($A782,Final_manabou_kanji_select[],MATCH(F$1,Final_manabou_kanji_select[#Headers],0),0)</f>
        <v>#N/A</v>
      </c>
      <c r="G782" s="54" t="str">
        <f>IFERROR(VLOOKUP($A782,Final_manabou_kanji_select[],7,0)&amp;", "&amp;VLOOKUP($A782,Final_manabou_kanji_select[],8,0),"")</f>
        <v/>
      </c>
    </row>
    <row r="783" spans="1:7" ht="23.4" x14ac:dyDescent="0.3">
      <c r="A783" s="42">
        <v>782</v>
      </c>
      <c r="C783" s="76" t="e">
        <f>VLOOKUP($A783,Final_manabou_kanji_select[[Sr no.]:[Title]],3,0)</f>
        <v>#N/A</v>
      </c>
      <c r="D783" s="49" t="e">
        <f>VLOOKUP($A783,Final_manabou_kanji_select[],MATCH(D$1,Final_manabou_kanji_select[#Headers],0),0)</f>
        <v>#N/A</v>
      </c>
      <c r="E783" s="78" t="e">
        <f>VLOOKUP($A783,Final_manabou_kanji_select[],MATCH(E$1,Final_manabou_kanji_select[#Headers],0),0)</f>
        <v>#N/A</v>
      </c>
      <c r="F783" s="50" t="e">
        <f>VLOOKUP($A783,Final_manabou_kanji_select[],MATCH(F$1,Final_manabou_kanji_select[#Headers],0),0)</f>
        <v>#N/A</v>
      </c>
      <c r="G783" s="54" t="str">
        <f>IFERROR(VLOOKUP($A783,Final_manabou_kanji_select[],7,0)&amp;", "&amp;VLOOKUP($A783,Final_manabou_kanji_select[],8,0),"")</f>
        <v/>
      </c>
    </row>
    <row r="784" spans="1:7" ht="23.4" x14ac:dyDescent="0.3">
      <c r="A784" s="42">
        <v>783</v>
      </c>
      <c r="C784" s="76" t="e">
        <f>VLOOKUP($A784,Final_manabou_kanji_select[[Sr no.]:[Title]],3,0)</f>
        <v>#N/A</v>
      </c>
      <c r="D784" s="49" t="e">
        <f>VLOOKUP($A784,Final_manabou_kanji_select[],MATCH(D$1,Final_manabou_kanji_select[#Headers],0),0)</f>
        <v>#N/A</v>
      </c>
      <c r="E784" s="78" t="e">
        <f>VLOOKUP($A784,Final_manabou_kanji_select[],MATCH(E$1,Final_manabou_kanji_select[#Headers],0),0)</f>
        <v>#N/A</v>
      </c>
      <c r="F784" s="50" t="e">
        <f>VLOOKUP($A784,Final_manabou_kanji_select[],MATCH(F$1,Final_manabou_kanji_select[#Headers],0),0)</f>
        <v>#N/A</v>
      </c>
      <c r="G784" s="54" t="str">
        <f>IFERROR(VLOOKUP($A784,Final_manabou_kanji_select[],7,0)&amp;", "&amp;VLOOKUP($A784,Final_manabou_kanji_select[],8,0),"")</f>
        <v/>
      </c>
    </row>
    <row r="785" spans="1:7" ht="23.4" x14ac:dyDescent="0.3">
      <c r="A785" s="42">
        <v>784</v>
      </c>
      <c r="C785" s="76" t="e">
        <f>VLOOKUP($A785,Final_manabou_kanji_select[[Sr no.]:[Title]],3,0)</f>
        <v>#N/A</v>
      </c>
      <c r="D785" s="49" t="e">
        <f>VLOOKUP($A785,Final_manabou_kanji_select[],MATCH(D$1,Final_manabou_kanji_select[#Headers],0),0)</f>
        <v>#N/A</v>
      </c>
      <c r="E785" s="78" t="e">
        <f>VLOOKUP($A785,Final_manabou_kanji_select[],MATCH(E$1,Final_manabou_kanji_select[#Headers],0),0)</f>
        <v>#N/A</v>
      </c>
      <c r="F785" s="50" t="e">
        <f>VLOOKUP($A785,Final_manabou_kanji_select[],MATCH(F$1,Final_manabou_kanji_select[#Headers],0),0)</f>
        <v>#N/A</v>
      </c>
      <c r="G785" s="54" t="str">
        <f>IFERROR(VLOOKUP($A785,Final_manabou_kanji_select[],7,0)&amp;", "&amp;VLOOKUP($A785,Final_manabou_kanji_select[],8,0),"")</f>
        <v/>
      </c>
    </row>
    <row r="786" spans="1:7" ht="23.4" x14ac:dyDescent="0.3">
      <c r="A786" s="42">
        <v>785</v>
      </c>
      <c r="C786" s="76" t="e">
        <f>VLOOKUP($A786,Final_manabou_kanji_select[[Sr no.]:[Title]],3,0)</f>
        <v>#N/A</v>
      </c>
      <c r="D786" s="49" t="e">
        <f>VLOOKUP($A786,Final_manabou_kanji_select[],MATCH(D$1,Final_manabou_kanji_select[#Headers],0),0)</f>
        <v>#N/A</v>
      </c>
      <c r="E786" s="78" t="e">
        <f>VLOOKUP($A786,Final_manabou_kanji_select[],MATCH(E$1,Final_manabou_kanji_select[#Headers],0),0)</f>
        <v>#N/A</v>
      </c>
      <c r="F786" s="50" t="e">
        <f>VLOOKUP($A786,Final_manabou_kanji_select[],MATCH(F$1,Final_manabou_kanji_select[#Headers],0),0)</f>
        <v>#N/A</v>
      </c>
      <c r="G786" s="54" t="str">
        <f>IFERROR(VLOOKUP($A786,Final_manabou_kanji_select[],7,0)&amp;", "&amp;VLOOKUP($A786,Final_manabou_kanji_select[],8,0),"")</f>
        <v/>
      </c>
    </row>
    <row r="787" spans="1:7" ht="23.4" x14ac:dyDescent="0.3">
      <c r="A787" s="42">
        <v>786</v>
      </c>
      <c r="C787" s="76" t="e">
        <f>VLOOKUP($A787,Final_manabou_kanji_select[[Sr no.]:[Title]],3,0)</f>
        <v>#N/A</v>
      </c>
      <c r="D787" s="49" t="e">
        <f>VLOOKUP($A787,Final_manabou_kanji_select[],MATCH(D$1,Final_manabou_kanji_select[#Headers],0),0)</f>
        <v>#N/A</v>
      </c>
      <c r="E787" s="78" t="e">
        <f>VLOOKUP($A787,Final_manabou_kanji_select[],MATCH(E$1,Final_manabou_kanji_select[#Headers],0),0)</f>
        <v>#N/A</v>
      </c>
      <c r="F787" s="50" t="e">
        <f>VLOOKUP($A787,Final_manabou_kanji_select[],MATCH(F$1,Final_manabou_kanji_select[#Headers],0),0)</f>
        <v>#N/A</v>
      </c>
      <c r="G787" s="54" t="str">
        <f>IFERROR(VLOOKUP($A787,Final_manabou_kanji_select[],7,0)&amp;", "&amp;VLOOKUP($A787,Final_manabou_kanji_select[],8,0),"")</f>
        <v/>
      </c>
    </row>
    <row r="788" spans="1:7" ht="23.4" x14ac:dyDescent="0.3">
      <c r="A788" s="42">
        <v>787</v>
      </c>
      <c r="C788" s="76" t="e">
        <f>VLOOKUP($A788,Final_manabou_kanji_select[[Sr no.]:[Title]],3,0)</f>
        <v>#N/A</v>
      </c>
      <c r="D788" s="49" t="e">
        <f>VLOOKUP($A788,Final_manabou_kanji_select[],MATCH(D$1,Final_manabou_kanji_select[#Headers],0),0)</f>
        <v>#N/A</v>
      </c>
      <c r="E788" s="78" t="e">
        <f>VLOOKUP($A788,Final_manabou_kanji_select[],MATCH(E$1,Final_manabou_kanji_select[#Headers],0),0)</f>
        <v>#N/A</v>
      </c>
      <c r="F788" s="50" t="e">
        <f>VLOOKUP($A788,Final_manabou_kanji_select[],MATCH(F$1,Final_manabou_kanji_select[#Headers],0),0)</f>
        <v>#N/A</v>
      </c>
      <c r="G788" s="54" t="str">
        <f>IFERROR(VLOOKUP($A788,Final_manabou_kanji_select[],7,0)&amp;", "&amp;VLOOKUP($A788,Final_manabou_kanji_select[],8,0),"")</f>
        <v/>
      </c>
    </row>
    <row r="789" spans="1:7" ht="23.4" x14ac:dyDescent="0.3">
      <c r="A789" s="42">
        <v>788</v>
      </c>
      <c r="C789" s="76" t="e">
        <f>VLOOKUP($A789,Final_manabou_kanji_select[[Sr no.]:[Title]],3,0)</f>
        <v>#N/A</v>
      </c>
      <c r="D789" s="49" t="e">
        <f>VLOOKUP($A789,Final_manabou_kanji_select[],MATCH(D$1,Final_manabou_kanji_select[#Headers],0),0)</f>
        <v>#N/A</v>
      </c>
      <c r="E789" s="78" t="e">
        <f>VLOOKUP($A789,Final_manabou_kanji_select[],MATCH(E$1,Final_manabou_kanji_select[#Headers],0),0)</f>
        <v>#N/A</v>
      </c>
      <c r="F789" s="50" t="e">
        <f>VLOOKUP($A789,Final_manabou_kanji_select[],MATCH(F$1,Final_manabou_kanji_select[#Headers],0),0)</f>
        <v>#N/A</v>
      </c>
      <c r="G789" s="54" t="str">
        <f>IFERROR(VLOOKUP($A789,Final_manabou_kanji_select[],7,0)&amp;", "&amp;VLOOKUP($A789,Final_manabou_kanji_select[],8,0),"")</f>
        <v/>
      </c>
    </row>
    <row r="790" spans="1:7" ht="23.4" x14ac:dyDescent="0.3">
      <c r="A790" s="42">
        <v>789</v>
      </c>
      <c r="C790" s="76" t="e">
        <f>VLOOKUP($A790,Final_manabou_kanji_select[[Sr no.]:[Title]],3,0)</f>
        <v>#N/A</v>
      </c>
      <c r="D790" s="49" t="e">
        <f>VLOOKUP($A790,Final_manabou_kanji_select[],MATCH(D$1,Final_manabou_kanji_select[#Headers],0),0)</f>
        <v>#N/A</v>
      </c>
      <c r="E790" s="78" t="e">
        <f>VLOOKUP($A790,Final_manabou_kanji_select[],MATCH(E$1,Final_manabou_kanji_select[#Headers],0),0)</f>
        <v>#N/A</v>
      </c>
      <c r="F790" s="50" t="e">
        <f>VLOOKUP($A790,Final_manabou_kanji_select[],MATCH(F$1,Final_manabou_kanji_select[#Headers],0),0)</f>
        <v>#N/A</v>
      </c>
      <c r="G790" s="54" t="str">
        <f>IFERROR(VLOOKUP($A790,Final_manabou_kanji_select[],7,0)&amp;", "&amp;VLOOKUP($A790,Final_manabou_kanji_select[],8,0),"")</f>
        <v/>
      </c>
    </row>
    <row r="791" spans="1:7" ht="23.4" x14ac:dyDescent="0.3">
      <c r="A791" s="42">
        <v>790</v>
      </c>
      <c r="C791" s="76" t="e">
        <f>VLOOKUP($A791,Final_manabou_kanji_select[[Sr no.]:[Title]],3,0)</f>
        <v>#N/A</v>
      </c>
      <c r="D791" s="49" t="e">
        <f>VLOOKUP($A791,Final_manabou_kanji_select[],MATCH(D$1,Final_manabou_kanji_select[#Headers],0),0)</f>
        <v>#N/A</v>
      </c>
      <c r="E791" s="78" t="e">
        <f>VLOOKUP($A791,Final_manabou_kanji_select[],MATCH(E$1,Final_manabou_kanji_select[#Headers],0),0)</f>
        <v>#N/A</v>
      </c>
      <c r="F791" s="50" t="e">
        <f>VLOOKUP($A791,Final_manabou_kanji_select[],MATCH(F$1,Final_manabou_kanji_select[#Headers],0),0)</f>
        <v>#N/A</v>
      </c>
      <c r="G791" s="54" t="str">
        <f>IFERROR(VLOOKUP($A791,Final_manabou_kanji_select[],7,0)&amp;", "&amp;VLOOKUP($A791,Final_manabou_kanji_select[],8,0),"")</f>
        <v/>
      </c>
    </row>
    <row r="792" spans="1:7" ht="23.4" x14ac:dyDescent="0.3">
      <c r="A792" s="42">
        <v>791</v>
      </c>
      <c r="C792" s="76" t="e">
        <f>VLOOKUP($A792,Final_manabou_kanji_select[[Sr no.]:[Title]],3,0)</f>
        <v>#N/A</v>
      </c>
      <c r="D792" s="49" t="e">
        <f>VLOOKUP($A792,Final_manabou_kanji_select[],MATCH(D$1,Final_manabou_kanji_select[#Headers],0),0)</f>
        <v>#N/A</v>
      </c>
      <c r="E792" s="78" t="e">
        <f>VLOOKUP($A792,Final_manabou_kanji_select[],MATCH(E$1,Final_manabou_kanji_select[#Headers],0),0)</f>
        <v>#N/A</v>
      </c>
      <c r="F792" s="50" t="e">
        <f>VLOOKUP($A792,Final_manabou_kanji_select[],MATCH(F$1,Final_manabou_kanji_select[#Headers],0),0)</f>
        <v>#N/A</v>
      </c>
      <c r="G792" s="54" t="str">
        <f>IFERROR(VLOOKUP($A792,Final_manabou_kanji_select[],7,0)&amp;", "&amp;VLOOKUP($A792,Final_manabou_kanji_select[],8,0),"")</f>
        <v/>
      </c>
    </row>
    <row r="793" spans="1:7" ht="23.4" x14ac:dyDescent="0.3">
      <c r="A793" s="42">
        <v>792</v>
      </c>
      <c r="C793" s="76" t="e">
        <f>VLOOKUP($A793,Final_manabou_kanji_select[[Sr no.]:[Title]],3,0)</f>
        <v>#N/A</v>
      </c>
      <c r="D793" s="49" t="e">
        <f>VLOOKUP($A793,Final_manabou_kanji_select[],MATCH(D$1,Final_manabou_kanji_select[#Headers],0),0)</f>
        <v>#N/A</v>
      </c>
      <c r="E793" s="78" t="e">
        <f>VLOOKUP($A793,Final_manabou_kanji_select[],MATCH(E$1,Final_manabou_kanji_select[#Headers],0),0)</f>
        <v>#N/A</v>
      </c>
      <c r="F793" s="50" t="e">
        <f>VLOOKUP($A793,Final_manabou_kanji_select[],MATCH(F$1,Final_manabou_kanji_select[#Headers],0),0)</f>
        <v>#N/A</v>
      </c>
      <c r="G793" s="54" t="str">
        <f>IFERROR(VLOOKUP($A793,Final_manabou_kanji_select[],7,0)&amp;", "&amp;VLOOKUP($A793,Final_manabou_kanji_select[],8,0),"")</f>
        <v/>
      </c>
    </row>
    <row r="794" spans="1:7" ht="23.4" x14ac:dyDescent="0.3">
      <c r="A794" s="42">
        <v>793</v>
      </c>
      <c r="C794" s="76" t="e">
        <f>VLOOKUP($A794,Final_manabou_kanji_select[[Sr no.]:[Title]],3,0)</f>
        <v>#N/A</v>
      </c>
      <c r="D794" s="49" t="e">
        <f>VLOOKUP($A794,Final_manabou_kanji_select[],MATCH(D$1,Final_manabou_kanji_select[#Headers],0),0)</f>
        <v>#N/A</v>
      </c>
      <c r="E794" s="78" t="e">
        <f>VLOOKUP($A794,Final_manabou_kanji_select[],MATCH(E$1,Final_manabou_kanji_select[#Headers],0),0)</f>
        <v>#N/A</v>
      </c>
      <c r="F794" s="50" t="e">
        <f>VLOOKUP($A794,Final_manabou_kanji_select[],MATCH(F$1,Final_manabou_kanji_select[#Headers],0),0)</f>
        <v>#N/A</v>
      </c>
      <c r="G794" s="54" t="str">
        <f>IFERROR(VLOOKUP($A794,Final_manabou_kanji_select[],7,0)&amp;", "&amp;VLOOKUP($A794,Final_manabou_kanji_select[],8,0),"")</f>
        <v/>
      </c>
    </row>
    <row r="795" spans="1:7" ht="23.4" x14ac:dyDescent="0.3">
      <c r="A795" s="42">
        <v>794</v>
      </c>
      <c r="C795" s="76" t="e">
        <f>VLOOKUP($A795,Final_manabou_kanji_select[[Sr no.]:[Title]],3,0)</f>
        <v>#N/A</v>
      </c>
      <c r="D795" s="49" t="e">
        <f>VLOOKUP($A795,Final_manabou_kanji_select[],MATCH(D$1,Final_manabou_kanji_select[#Headers],0),0)</f>
        <v>#N/A</v>
      </c>
      <c r="E795" s="78" t="e">
        <f>VLOOKUP($A795,Final_manabou_kanji_select[],MATCH(E$1,Final_manabou_kanji_select[#Headers],0),0)</f>
        <v>#N/A</v>
      </c>
      <c r="F795" s="50" t="e">
        <f>VLOOKUP($A795,Final_manabou_kanji_select[],MATCH(F$1,Final_manabou_kanji_select[#Headers],0),0)</f>
        <v>#N/A</v>
      </c>
      <c r="G795" s="54" t="str">
        <f>IFERROR(VLOOKUP($A795,Final_manabou_kanji_select[],7,0)&amp;", "&amp;VLOOKUP($A795,Final_manabou_kanji_select[],8,0),"")</f>
        <v/>
      </c>
    </row>
    <row r="796" spans="1:7" ht="23.4" x14ac:dyDescent="0.3">
      <c r="A796" s="42">
        <v>795</v>
      </c>
      <c r="C796" s="76" t="e">
        <f>VLOOKUP($A796,Final_manabou_kanji_select[[Sr no.]:[Title]],3,0)</f>
        <v>#N/A</v>
      </c>
      <c r="D796" s="49" t="e">
        <f>VLOOKUP($A796,Final_manabou_kanji_select[],MATCH(D$1,Final_manabou_kanji_select[#Headers],0),0)</f>
        <v>#N/A</v>
      </c>
      <c r="E796" s="78" t="e">
        <f>VLOOKUP($A796,Final_manabou_kanji_select[],MATCH(E$1,Final_manabou_kanji_select[#Headers],0),0)</f>
        <v>#N/A</v>
      </c>
      <c r="F796" s="50" t="e">
        <f>VLOOKUP($A796,Final_manabou_kanji_select[],MATCH(F$1,Final_manabou_kanji_select[#Headers],0),0)</f>
        <v>#N/A</v>
      </c>
      <c r="G796" s="54" t="str">
        <f>IFERROR(VLOOKUP($A796,Final_manabou_kanji_select[],7,0)&amp;", "&amp;VLOOKUP($A796,Final_manabou_kanji_select[],8,0),"")</f>
        <v/>
      </c>
    </row>
    <row r="797" spans="1:7" ht="23.4" x14ac:dyDescent="0.3">
      <c r="A797" s="42">
        <v>796</v>
      </c>
      <c r="C797" s="76" t="e">
        <f>VLOOKUP($A797,Final_manabou_kanji_select[[Sr no.]:[Title]],3,0)</f>
        <v>#N/A</v>
      </c>
      <c r="D797" s="49" t="e">
        <f>VLOOKUP($A797,Final_manabou_kanji_select[],MATCH(D$1,Final_manabou_kanji_select[#Headers],0),0)</f>
        <v>#N/A</v>
      </c>
      <c r="E797" s="78" t="e">
        <f>VLOOKUP($A797,Final_manabou_kanji_select[],MATCH(E$1,Final_manabou_kanji_select[#Headers],0),0)</f>
        <v>#N/A</v>
      </c>
      <c r="F797" s="50" t="e">
        <f>VLOOKUP($A797,Final_manabou_kanji_select[],MATCH(F$1,Final_manabou_kanji_select[#Headers],0),0)</f>
        <v>#N/A</v>
      </c>
      <c r="G797" s="54" t="str">
        <f>IFERROR(VLOOKUP($A797,Final_manabou_kanji_select[],7,0)&amp;", "&amp;VLOOKUP($A797,Final_manabou_kanji_select[],8,0),"")</f>
        <v/>
      </c>
    </row>
    <row r="798" spans="1:7" ht="23.4" x14ac:dyDescent="0.3">
      <c r="A798" s="42">
        <v>797</v>
      </c>
      <c r="C798" s="76" t="e">
        <f>VLOOKUP($A798,Final_manabou_kanji_select[[Sr no.]:[Title]],3,0)</f>
        <v>#N/A</v>
      </c>
      <c r="D798" s="49" t="e">
        <f>VLOOKUP($A798,Final_manabou_kanji_select[],MATCH(D$1,Final_manabou_kanji_select[#Headers],0),0)</f>
        <v>#N/A</v>
      </c>
      <c r="E798" s="78" t="e">
        <f>VLOOKUP($A798,Final_manabou_kanji_select[],MATCH(E$1,Final_manabou_kanji_select[#Headers],0),0)</f>
        <v>#N/A</v>
      </c>
      <c r="F798" s="50" t="e">
        <f>VLOOKUP($A798,Final_manabou_kanji_select[],MATCH(F$1,Final_manabou_kanji_select[#Headers],0),0)</f>
        <v>#N/A</v>
      </c>
      <c r="G798" s="54" t="str">
        <f>IFERROR(VLOOKUP($A798,Final_manabou_kanji_select[],7,0)&amp;", "&amp;VLOOKUP($A798,Final_manabou_kanji_select[],8,0),"")</f>
        <v/>
      </c>
    </row>
    <row r="799" spans="1:7" ht="23.4" x14ac:dyDescent="0.3">
      <c r="A799" s="42">
        <v>798</v>
      </c>
      <c r="C799" s="76" t="e">
        <f>VLOOKUP($A799,Final_manabou_kanji_select[[Sr no.]:[Title]],3,0)</f>
        <v>#N/A</v>
      </c>
      <c r="D799" s="49" t="e">
        <f>VLOOKUP($A799,Final_manabou_kanji_select[],MATCH(D$1,Final_manabou_kanji_select[#Headers],0),0)</f>
        <v>#N/A</v>
      </c>
      <c r="E799" s="78" t="e">
        <f>VLOOKUP($A799,Final_manabou_kanji_select[],MATCH(E$1,Final_manabou_kanji_select[#Headers],0),0)</f>
        <v>#N/A</v>
      </c>
      <c r="F799" s="50" t="e">
        <f>VLOOKUP($A799,Final_manabou_kanji_select[],MATCH(F$1,Final_manabou_kanji_select[#Headers],0),0)</f>
        <v>#N/A</v>
      </c>
      <c r="G799" s="54" t="str">
        <f>IFERROR(VLOOKUP($A799,Final_manabou_kanji_select[],7,0)&amp;", "&amp;VLOOKUP($A799,Final_manabou_kanji_select[],8,0),"")</f>
        <v/>
      </c>
    </row>
    <row r="800" spans="1:7" ht="23.4" x14ac:dyDescent="0.3">
      <c r="A800" s="42">
        <v>799</v>
      </c>
      <c r="C800" s="76" t="e">
        <f>VLOOKUP($A800,Final_manabou_kanji_select[[Sr no.]:[Title]],3,0)</f>
        <v>#N/A</v>
      </c>
      <c r="D800" s="49" t="e">
        <f>VLOOKUP($A800,Final_manabou_kanji_select[],MATCH(D$1,Final_manabou_kanji_select[#Headers],0),0)</f>
        <v>#N/A</v>
      </c>
      <c r="E800" s="78" t="e">
        <f>VLOOKUP($A800,Final_manabou_kanji_select[],MATCH(E$1,Final_manabou_kanji_select[#Headers],0),0)</f>
        <v>#N/A</v>
      </c>
      <c r="F800" s="50" t="e">
        <f>VLOOKUP($A800,Final_manabou_kanji_select[],MATCH(F$1,Final_manabou_kanji_select[#Headers],0),0)</f>
        <v>#N/A</v>
      </c>
      <c r="G800" s="54" t="str">
        <f>IFERROR(VLOOKUP($A800,Final_manabou_kanji_select[],7,0)&amp;", "&amp;VLOOKUP($A800,Final_manabou_kanji_select[],8,0),"")</f>
        <v/>
      </c>
    </row>
    <row r="801" spans="1:7" ht="23.4" x14ac:dyDescent="0.3">
      <c r="A801" s="42">
        <v>800</v>
      </c>
      <c r="C801" s="76" t="e">
        <f>VLOOKUP($A801,Final_manabou_kanji_select[[Sr no.]:[Title]],3,0)</f>
        <v>#N/A</v>
      </c>
      <c r="D801" s="49" t="e">
        <f>VLOOKUP($A801,Final_manabou_kanji_select[],MATCH(D$1,Final_manabou_kanji_select[#Headers],0),0)</f>
        <v>#N/A</v>
      </c>
      <c r="E801" s="78" t="e">
        <f>VLOOKUP($A801,Final_manabou_kanji_select[],MATCH(E$1,Final_manabou_kanji_select[#Headers],0),0)</f>
        <v>#N/A</v>
      </c>
      <c r="F801" s="50" t="e">
        <f>VLOOKUP($A801,Final_manabou_kanji_select[],MATCH(F$1,Final_manabou_kanji_select[#Headers],0),0)</f>
        <v>#N/A</v>
      </c>
      <c r="G801" s="54" t="str">
        <f>IFERROR(VLOOKUP($A801,Final_manabou_kanji_select[],7,0)&amp;", "&amp;VLOOKUP($A801,Final_manabou_kanji_select[],8,0),"")</f>
        <v/>
      </c>
    </row>
    <row r="802" spans="1:7" ht="23.4" x14ac:dyDescent="0.3">
      <c r="A802" s="42">
        <v>801</v>
      </c>
      <c r="C802" s="76" t="e">
        <f>VLOOKUP($A802,Final_manabou_kanji_select[[Sr no.]:[Title]],3,0)</f>
        <v>#N/A</v>
      </c>
      <c r="D802" s="49" t="e">
        <f>VLOOKUP($A802,Final_manabou_kanji_select[],MATCH(D$1,Final_manabou_kanji_select[#Headers],0),0)</f>
        <v>#N/A</v>
      </c>
      <c r="E802" s="78" t="e">
        <f>VLOOKUP($A802,Final_manabou_kanji_select[],MATCH(E$1,Final_manabou_kanji_select[#Headers],0),0)</f>
        <v>#N/A</v>
      </c>
      <c r="F802" s="50" t="e">
        <f>VLOOKUP($A802,Final_manabou_kanji_select[],MATCH(F$1,Final_manabou_kanji_select[#Headers],0),0)</f>
        <v>#N/A</v>
      </c>
      <c r="G802" s="54" t="str">
        <f>IFERROR(VLOOKUP($A802,Final_manabou_kanji_select[],7,0)&amp;", "&amp;VLOOKUP($A802,Final_manabou_kanji_select[],8,0),"")</f>
        <v/>
      </c>
    </row>
  </sheetData>
  <dataValidations count="1">
    <dataValidation type="list" allowBlank="1" showInputMessage="1" showErrorMessage="1" sqref="C1" xr:uid="{12EB034C-6A03-4B60-8062-E820727B5386}">
      <formula1>"1,"""""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7B6C-F608-4739-A2BB-872C16D13E0B}">
  <sheetPr codeName="Sheet2">
    <tabColor rgb="FFFFFF00"/>
  </sheetPr>
  <dimension ref="A1:AP251"/>
  <sheetViews>
    <sheetView workbookViewId="0">
      <selection activeCell="E4" sqref="E4"/>
    </sheetView>
  </sheetViews>
  <sheetFormatPr defaultRowHeight="15.6" x14ac:dyDescent="0.3"/>
  <cols>
    <col min="3" max="8" width="14.77734375" customWidth="1"/>
    <col min="9" max="9" width="13.109375" customWidth="1"/>
    <col min="10" max="10" width="13.44140625" customWidth="1"/>
    <col min="12" max="12" width="10.109375" hidden="1" customWidth="1"/>
    <col min="13" max="18" width="14.77734375" style="29" hidden="1" customWidth="1"/>
    <col min="19" max="19" width="13.109375" style="29" hidden="1" customWidth="1"/>
    <col min="20" max="20" width="13.44140625" style="29" hidden="1" customWidth="1"/>
    <col min="21" max="21" width="8.88671875" customWidth="1"/>
    <col min="24" max="29" width="14.77734375" customWidth="1"/>
  </cols>
  <sheetData>
    <row r="1" spans="1:42" ht="39.6" customHeight="1" thickBot="1" x14ac:dyDescent="0.35"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3">
        <v>7</v>
      </c>
      <c r="J1" s="13">
        <v>8</v>
      </c>
      <c r="L1" t="s">
        <v>3</v>
      </c>
      <c r="M1" s="27" t="s">
        <v>9</v>
      </c>
      <c r="N1" s="27" t="s">
        <v>10</v>
      </c>
      <c r="O1" s="27" t="s">
        <v>11</v>
      </c>
      <c r="P1" s="27" t="s">
        <v>12</v>
      </c>
      <c r="Q1" s="27" t="s">
        <v>13</v>
      </c>
      <c r="R1" s="27" t="s">
        <v>14</v>
      </c>
      <c r="S1" s="27" t="s">
        <v>15</v>
      </c>
      <c r="T1" s="27" t="s">
        <v>16</v>
      </c>
      <c r="X1" s="13">
        <v>1</v>
      </c>
      <c r="Y1" s="13">
        <v>2</v>
      </c>
      <c r="Z1" s="13">
        <v>3</v>
      </c>
      <c r="AA1" s="13">
        <v>4</v>
      </c>
      <c r="AB1" s="13">
        <v>5</v>
      </c>
      <c r="AC1" s="13">
        <v>6</v>
      </c>
      <c r="AD1" s="13">
        <v>7</v>
      </c>
      <c r="AE1" s="13">
        <v>8</v>
      </c>
      <c r="AI1" s="13">
        <v>1</v>
      </c>
      <c r="AJ1" s="13">
        <v>2</v>
      </c>
      <c r="AK1" s="13">
        <v>3</v>
      </c>
      <c r="AL1" s="13">
        <v>4</v>
      </c>
      <c r="AM1" s="13">
        <v>5</v>
      </c>
      <c r="AN1" s="13">
        <v>6</v>
      </c>
      <c r="AO1" s="13">
        <v>7</v>
      </c>
      <c r="AP1" s="13">
        <v>8</v>
      </c>
    </row>
    <row r="2" spans="1:42" ht="20.399999999999999" thickTop="1" thickBot="1" x14ac:dyDescent="0.35">
      <c r="A2">
        <f>IF($X2=1,$A1+1,$A1)</f>
        <v>1</v>
      </c>
      <c r="B2" s="23" t="str">
        <f>IF(V2="",$B1,$V2)</f>
        <v>1章1課</v>
      </c>
      <c r="C2" s="20" t="str">
        <f>IFERROR(VLOOKUP($B2&amp;"_"&amp;X2,Raw_data_N2_Kanji[[Receipe no]:[Receipe]],4,0),"")</f>
        <v/>
      </c>
      <c r="D2" s="14" t="str">
        <f>IFERROR(VLOOKUP($B2&amp;"_"&amp;Y2,Raw_data_N2_Kanji[[Receipe no]:[Receipe]],4,0),"")</f>
        <v/>
      </c>
      <c r="E2" s="14" t="str">
        <f>IFERROR(VLOOKUP($B2&amp;"_"&amp;Z2,Raw_data_N2_Kanji[[Receipe no]:[Receipe]],4,0),"")</f>
        <v/>
      </c>
      <c r="F2" s="14" t="str">
        <f>IFERROR(VLOOKUP($B2&amp;"_"&amp;AA2,Raw_data_N2_Kanji[[Receipe no]:[Receipe]],4,0),"")</f>
        <v/>
      </c>
      <c r="G2" s="14" t="str">
        <f>IFERROR(VLOOKUP($B2&amp;"_"&amp;AB2,Raw_data_N2_Kanji[[Receipe no]:[Receipe]],4,0),"")</f>
        <v/>
      </c>
      <c r="H2" s="14" t="str">
        <f>IFERROR(VLOOKUP($B2&amp;"_"&amp;AC2,Raw_data_N2_Kanji[[Receipe no]:[Receipe]],4,0),"")</f>
        <v/>
      </c>
      <c r="I2" s="14" t="str">
        <f>IFERROR(VLOOKUP($B2&amp;"_"&amp;AD2,Raw_data_N2_Kanji[[Receipe no]:[Receipe]],4,0),"")</f>
        <v/>
      </c>
      <c r="J2" s="15" t="str">
        <f>IFERROR(VLOOKUP($B2&amp;"_"&amp;AE2,Raw_data_N2_Kanji[[Receipe no]:[Receipe]],4,0),"")</f>
        <v/>
      </c>
      <c r="L2" s="23" t="str">
        <f>$W2</f>
        <v>1章1課</v>
      </c>
      <c r="M2" s="28" t="str">
        <f>IFERROR(VLOOKUP($L2&amp;"_"&amp;X2,Final_manabou_kanji[],6,0),"")</f>
        <v/>
      </c>
      <c r="N2" s="28" t="str">
        <f>IFERROR(VLOOKUP($L2&amp;"_"&amp;Y2,Final_manabou_kanji[],6,0),"")</f>
        <v/>
      </c>
      <c r="O2" s="28" t="str">
        <f>IFERROR(VLOOKUP($L2&amp;"_"&amp;Z2,Final_manabou_kanji[],6,0),"")</f>
        <v/>
      </c>
      <c r="P2" s="28" t="str">
        <f>IFERROR(VLOOKUP($L2&amp;"_"&amp;AA2,Final_manabou_kanji[],6,0),"")</f>
        <v/>
      </c>
      <c r="Q2" s="28" t="str">
        <f>IFERROR(VLOOKUP($L2&amp;"_"&amp;AB2,Final_manabou_kanji[],6,0),"")</f>
        <v/>
      </c>
      <c r="R2" s="28" t="str">
        <f>IFERROR(VLOOKUP($L2&amp;"_"&amp;AC2,Final_manabou_kanji[],6,0),"")</f>
        <v/>
      </c>
      <c r="S2" s="28" t="str">
        <f>IFERROR(VLOOKUP($L2&amp;"_"&amp;AD2,Final_manabou_kanji[],6,0),"")</f>
        <v/>
      </c>
      <c r="T2" s="28" t="str">
        <f>IFERROR(VLOOKUP($L2&amp;"_"&amp;AE2,Final_manabou_kanji[],6,0),"")</f>
        <v/>
      </c>
      <c r="V2" t="s">
        <v>32</v>
      </c>
      <c r="W2" s="23" t="str">
        <f>IF(V2="",$W1,$V2)</f>
        <v>1章1課</v>
      </c>
      <c r="X2" s="20">
        <f>IF($V2="",X1+8,X$1)</f>
        <v>1</v>
      </c>
      <c r="Y2" s="14">
        <f t="shared" ref="Y2:AE17" si="0">IF($V2="",Y1+8,Y$1)</f>
        <v>2</v>
      </c>
      <c r="Z2" s="14">
        <f t="shared" si="0"/>
        <v>3</v>
      </c>
      <c r="AA2" s="14">
        <f t="shared" si="0"/>
        <v>4</v>
      </c>
      <c r="AB2" s="14">
        <f t="shared" si="0"/>
        <v>5</v>
      </c>
      <c r="AC2" s="14">
        <f t="shared" si="0"/>
        <v>6</v>
      </c>
      <c r="AD2" s="14">
        <f t="shared" si="0"/>
        <v>7</v>
      </c>
      <c r="AE2" s="15">
        <f t="shared" si="0"/>
        <v>8</v>
      </c>
      <c r="AH2" s="23">
        <v>21</v>
      </c>
      <c r="AI2" s="20" t="str">
        <f>$W2&amp;X2</f>
        <v>1章1課1</v>
      </c>
      <c r="AJ2" s="14" t="str">
        <f t="shared" ref="AJ2:AP17" si="1">$W2&amp;Y2</f>
        <v>1章1課2</v>
      </c>
      <c r="AK2" s="14" t="str">
        <f t="shared" si="1"/>
        <v>1章1課3</v>
      </c>
      <c r="AL2" s="14" t="str">
        <f t="shared" si="1"/>
        <v>1章1課4</v>
      </c>
      <c r="AM2" s="14" t="str">
        <f t="shared" si="1"/>
        <v>1章1課5</v>
      </c>
      <c r="AN2" s="14" t="str">
        <f t="shared" si="1"/>
        <v>1章1課6</v>
      </c>
      <c r="AO2" s="14" t="str">
        <f t="shared" si="1"/>
        <v>1章1課7</v>
      </c>
      <c r="AP2" s="15" t="str">
        <f t="shared" si="1"/>
        <v>1章1課8</v>
      </c>
    </row>
    <row r="3" spans="1:42" ht="20.399999999999999" thickTop="1" thickBot="1" x14ac:dyDescent="0.35">
      <c r="A3">
        <f t="shared" ref="A3:A66" si="2">IF($X3=1,$A2+1,$A2)</f>
        <v>1</v>
      </c>
      <c r="B3" s="24" t="str">
        <f t="shared" ref="B3:B66" si="3">IF(V3="",$B2,$V3)</f>
        <v>1章1課</v>
      </c>
      <c r="C3" s="21" t="str">
        <f>IFERROR(VLOOKUP($B3&amp;"_"&amp;X3,Raw_data_N2_Kanji[[Receipe no]:[Receipe]],4,0),"")</f>
        <v/>
      </c>
      <c r="D3" s="16" t="str">
        <f>IFERROR(VLOOKUP($B3&amp;"_"&amp;Y3,Raw_data_N2_Kanji[[Receipe no]:[Receipe]],4,0),"")</f>
        <v/>
      </c>
      <c r="E3" s="16" t="str">
        <f>IFERROR(VLOOKUP($B3&amp;"_"&amp;Z3,Raw_data_N2_Kanji[[Receipe no]:[Receipe]],4,0),"")</f>
        <v/>
      </c>
      <c r="F3" s="16" t="str">
        <f>IFERROR(VLOOKUP($B3&amp;"_"&amp;AA3,Raw_data_N2_Kanji[[Receipe no]:[Receipe]],4,0),"")</f>
        <v/>
      </c>
      <c r="G3" s="16" t="str">
        <f>IFERROR(VLOOKUP($B3&amp;"_"&amp;AB3,Raw_data_N2_Kanji[[Receipe no]:[Receipe]],4,0),"")</f>
        <v/>
      </c>
      <c r="H3" s="16" t="str">
        <f>IFERROR(VLOOKUP($B3&amp;"_"&amp;AC3,Raw_data_N2_Kanji[[Receipe no]:[Receipe]],4,0),"")</f>
        <v/>
      </c>
      <c r="I3" s="16" t="str">
        <f>IFERROR(VLOOKUP($B3&amp;"_"&amp;AD3,Raw_data_N2_Kanji[[Receipe no]:[Receipe]],4,0),"")</f>
        <v/>
      </c>
      <c r="J3" s="17" t="str">
        <f>IFERROR(VLOOKUP($B3&amp;"_"&amp;AE3,Raw_data_N2_Kanji[[Receipe no]:[Receipe]],4,0),"")</f>
        <v/>
      </c>
      <c r="L3" s="24" t="str">
        <f t="shared" ref="L3:L66" si="4">$W3</f>
        <v>1章1課</v>
      </c>
      <c r="M3" s="28" t="str">
        <f>IFERROR(VLOOKUP($L3&amp;"_"&amp;X3,Final_manabou_kanji[],6,0),"")</f>
        <v/>
      </c>
      <c r="N3" s="28" t="str">
        <f>IFERROR(VLOOKUP($L3&amp;"_"&amp;Y3,Final_manabou_kanji[],6,0),"")</f>
        <v/>
      </c>
      <c r="O3" s="28" t="str">
        <f>IFERROR(VLOOKUP($L3&amp;"_"&amp;Z3,Final_manabou_kanji[],6,0),"")</f>
        <v/>
      </c>
      <c r="P3" s="28" t="str">
        <f>IFERROR(VLOOKUP($L3&amp;"_"&amp;AA3,Final_manabou_kanji[],6,0),"")</f>
        <v/>
      </c>
      <c r="Q3" s="28" t="str">
        <f>IFERROR(VLOOKUP($L3&amp;"_"&amp;AB3,Final_manabou_kanji[],6,0),"")</f>
        <v/>
      </c>
      <c r="R3" s="28" t="str">
        <f>IFERROR(VLOOKUP($L3&amp;"_"&amp;AC3,Final_manabou_kanji[],6,0),"")</f>
        <v/>
      </c>
      <c r="S3" s="28" t="str">
        <f>IFERROR(VLOOKUP($L3&amp;"_"&amp;AD3,Final_manabou_kanji[],6,0),"")</f>
        <v/>
      </c>
      <c r="T3" s="28" t="str">
        <f>IFERROR(VLOOKUP($L3&amp;"_"&amp;AE3,Final_manabou_kanji[],6,0),"")</f>
        <v/>
      </c>
      <c r="V3" t="s">
        <v>5</v>
      </c>
      <c r="W3" s="24" t="str">
        <f t="shared" ref="W3:W66" si="5">IF(V3="",$W2,$V3)</f>
        <v>1章1課</v>
      </c>
      <c r="X3" s="21">
        <f>IF($V3="",X2+8,X$1)</f>
        <v>9</v>
      </c>
      <c r="Y3" s="16">
        <f t="shared" si="0"/>
        <v>10</v>
      </c>
      <c r="Z3" s="16">
        <f t="shared" si="0"/>
        <v>11</v>
      </c>
      <c r="AA3" s="16">
        <f t="shared" si="0"/>
        <v>12</v>
      </c>
      <c r="AB3" s="16">
        <f t="shared" si="0"/>
        <v>13</v>
      </c>
      <c r="AC3" s="16">
        <f t="shared" si="0"/>
        <v>14</v>
      </c>
      <c r="AD3" s="16">
        <f t="shared" si="0"/>
        <v>15</v>
      </c>
      <c r="AE3" s="17">
        <f t="shared" si="0"/>
        <v>16</v>
      </c>
      <c r="AH3" s="24">
        <v>21</v>
      </c>
      <c r="AI3" s="21" t="str">
        <f t="shared" ref="AI3:AP47" si="6">$W3&amp;X3</f>
        <v>1章1課9</v>
      </c>
      <c r="AJ3" s="16" t="str">
        <f t="shared" si="1"/>
        <v>1章1課10</v>
      </c>
      <c r="AK3" s="16" t="str">
        <f t="shared" si="1"/>
        <v>1章1課11</v>
      </c>
      <c r="AL3" s="16" t="str">
        <f t="shared" si="1"/>
        <v>1章1課12</v>
      </c>
      <c r="AM3" s="16" t="str">
        <f t="shared" si="1"/>
        <v>1章1課13</v>
      </c>
      <c r="AN3" s="16" t="str">
        <f t="shared" si="1"/>
        <v>1章1課14</v>
      </c>
      <c r="AO3" s="16" t="str">
        <f t="shared" si="1"/>
        <v>1章1課15</v>
      </c>
      <c r="AP3" s="17" t="str">
        <f t="shared" si="1"/>
        <v>1章1課16</v>
      </c>
    </row>
    <row r="4" spans="1:42" ht="20.399999999999999" thickTop="1" thickBot="1" x14ac:dyDescent="0.35">
      <c r="A4">
        <f t="shared" si="2"/>
        <v>1</v>
      </c>
      <c r="B4" s="24" t="str">
        <f t="shared" si="3"/>
        <v>1章1課</v>
      </c>
      <c r="C4" s="21" t="str">
        <f>IFERROR(VLOOKUP($B4&amp;"_"&amp;X4,Raw_data_N2_Kanji[[Receipe no]:[Receipe]],4,0),"")</f>
        <v/>
      </c>
      <c r="D4" s="16" t="str">
        <f>IFERROR(VLOOKUP($B4&amp;"_"&amp;Y4,Raw_data_N2_Kanji[[Receipe no]:[Receipe]],4,0),"")</f>
        <v/>
      </c>
      <c r="E4" s="16" t="str">
        <f>IFERROR(VLOOKUP($B4&amp;"_"&amp;Z4,Raw_data_N2_Kanji[[Receipe no]:[Receipe]],4,0),"")</f>
        <v/>
      </c>
      <c r="F4" s="16" t="str">
        <f>IFERROR(VLOOKUP($B4&amp;"_"&amp;AA4,Raw_data_N2_Kanji[[Receipe no]:[Receipe]],4,0),"")</f>
        <v/>
      </c>
      <c r="G4" s="16" t="str">
        <f>IFERROR(VLOOKUP($B4&amp;"_"&amp;AB4,Raw_data_N2_Kanji[[Receipe no]:[Receipe]],4,0),"")</f>
        <v/>
      </c>
      <c r="H4" s="16" t="str">
        <f>IFERROR(VLOOKUP($B4&amp;"_"&amp;AC4,Raw_data_N2_Kanji[[Receipe no]:[Receipe]],4,0),"")</f>
        <v/>
      </c>
      <c r="I4" s="16" t="str">
        <f>IFERROR(VLOOKUP($B4&amp;"_"&amp;AD4,Raw_data_N2_Kanji[[Receipe no]:[Receipe]],4,0),"")</f>
        <v/>
      </c>
      <c r="J4" s="17" t="str">
        <f>IFERROR(VLOOKUP($B4&amp;"_"&amp;AE4,Raw_data_N2_Kanji[[Receipe no]:[Receipe]],4,0),"")</f>
        <v/>
      </c>
      <c r="L4" s="24" t="str">
        <f t="shared" si="4"/>
        <v>1章1課</v>
      </c>
      <c r="M4" s="28" t="str">
        <f>IFERROR(VLOOKUP($L4&amp;"_"&amp;X4,Final_manabou_kanji[],6,0),"")</f>
        <v/>
      </c>
      <c r="N4" s="28" t="str">
        <f>IFERROR(VLOOKUP($L4&amp;"_"&amp;Y4,Final_manabou_kanji[],6,0),"")</f>
        <v/>
      </c>
      <c r="O4" s="28" t="str">
        <f>IFERROR(VLOOKUP($L4&amp;"_"&amp;Z4,Final_manabou_kanji[],6,0),"")</f>
        <v/>
      </c>
      <c r="P4" s="28" t="str">
        <f>IFERROR(VLOOKUP($L4&amp;"_"&amp;AA4,Final_manabou_kanji[],6,0),"")</f>
        <v/>
      </c>
      <c r="Q4" s="28" t="str">
        <f>IFERROR(VLOOKUP($L4&amp;"_"&amp;AB4,Final_manabou_kanji[],6,0),"")</f>
        <v/>
      </c>
      <c r="R4" s="28" t="str">
        <f>IFERROR(VLOOKUP($L4&amp;"_"&amp;AC4,Final_manabou_kanji[],6,0),"")</f>
        <v/>
      </c>
      <c r="S4" s="28" t="str">
        <f>IFERROR(VLOOKUP($L4&amp;"_"&amp;AD4,Final_manabou_kanji[],6,0),"")</f>
        <v/>
      </c>
      <c r="T4" s="28" t="str">
        <f>IFERROR(VLOOKUP($L4&amp;"_"&amp;AE4,Final_manabou_kanji[],6,0),"")</f>
        <v/>
      </c>
      <c r="V4" t="s">
        <v>5</v>
      </c>
      <c r="W4" s="24" t="str">
        <f t="shared" si="5"/>
        <v>1章1課</v>
      </c>
      <c r="X4" s="21">
        <f t="shared" ref="X4:AE19" si="7">IF($V4="",X3+8,X$1)</f>
        <v>17</v>
      </c>
      <c r="Y4" s="16">
        <f t="shared" si="0"/>
        <v>18</v>
      </c>
      <c r="Z4" s="16">
        <f t="shared" si="0"/>
        <v>19</v>
      </c>
      <c r="AA4" s="16">
        <f t="shared" si="0"/>
        <v>20</v>
      </c>
      <c r="AB4" s="16">
        <f t="shared" si="0"/>
        <v>21</v>
      </c>
      <c r="AC4" s="16">
        <f t="shared" si="0"/>
        <v>22</v>
      </c>
      <c r="AD4" s="16">
        <f t="shared" si="0"/>
        <v>23</v>
      </c>
      <c r="AE4" s="17">
        <f t="shared" si="0"/>
        <v>24</v>
      </c>
      <c r="AH4" s="24">
        <v>21</v>
      </c>
      <c r="AI4" s="21" t="str">
        <f t="shared" si="6"/>
        <v>1章1課17</v>
      </c>
      <c r="AJ4" s="16" t="str">
        <f t="shared" si="1"/>
        <v>1章1課18</v>
      </c>
      <c r="AK4" s="16" t="str">
        <f t="shared" si="1"/>
        <v>1章1課19</v>
      </c>
      <c r="AL4" s="16" t="str">
        <f t="shared" si="1"/>
        <v>1章1課20</v>
      </c>
      <c r="AM4" s="16" t="str">
        <f t="shared" si="1"/>
        <v>1章1課21</v>
      </c>
      <c r="AN4" s="16" t="str">
        <f t="shared" si="1"/>
        <v>1章1課22</v>
      </c>
      <c r="AO4" s="16" t="str">
        <f t="shared" si="1"/>
        <v>1章1課23</v>
      </c>
      <c r="AP4" s="17" t="str">
        <f t="shared" si="1"/>
        <v>1章1課24</v>
      </c>
    </row>
    <row r="5" spans="1:42" ht="20.399999999999999" thickTop="1" thickBot="1" x14ac:dyDescent="0.35">
      <c r="A5">
        <f t="shared" si="2"/>
        <v>1</v>
      </c>
      <c r="B5" s="24" t="str">
        <f t="shared" si="3"/>
        <v>1章1課</v>
      </c>
      <c r="C5" s="21" t="str">
        <f>IFERROR(VLOOKUP($B5&amp;"_"&amp;X5,Raw_data_N2_Kanji[[Receipe no]:[Receipe]],4,0),"")</f>
        <v/>
      </c>
      <c r="D5" s="16" t="str">
        <f>IFERROR(VLOOKUP($B5&amp;"_"&amp;Y5,Raw_data_N2_Kanji[[Receipe no]:[Receipe]],4,0),"")</f>
        <v/>
      </c>
      <c r="E5" s="16" t="str">
        <f>IFERROR(VLOOKUP($B5&amp;"_"&amp;Z5,Raw_data_N2_Kanji[[Receipe no]:[Receipe]],4,0),"")</f>
        <v/>
      </c>
      <c r="F5" s="16" t="str">
        <f>IFERROR(VLOOKUP($B5&amp;"_"&amp;AA5,Raw_data_N2_Kanji[[Receipe no]:[Receipe]],4,0),"")</f>
        <v/>
      </c>
      <c r="G5" s="16" t="str">
        <f>IFERROR(VLOOKUP($B5&amp;"_"&amp;AB5,Raw_data_N2_Kanji[[Receipe no]:[Receipe]],4,0),"")</f>
        <v/>
      </c>
      <c r="H5" s="16" t="str">
        <f>IFERROR(VLOOKUP($B5&amp;"_"&amp;AC5,Raw_data_N2_Kanji[[Receipe no]:[Receipe]],4,0),"")</f>
        <v/>
      </c>
      <c r="I5" s="16" t="str">
        <f>IFERROR(VLOOKUP($B5&amp;"_"&amp;AD5,Raw_data_N2_Kanji[[Receipe no]:[Receipe]],4,0),"")</f>
        <v/>
      </c>
      <c r="J5" s="17" t="str">
        <f>IFERROR(VLOOKUP($B5&amp;"_"&amp;AE5,Raw_data_N2_Kanji[[Receipe no]:[Receipe]],4,0),"")</f>
        <v/>
      </c>
      <c r="L5" s="24" t="str">
        <f t="shared" si="4"/>
        <v>1章1課</v>
      </c>
      <c r="M5" s="28" t="str">
        <f>IFERROR(VLOOKUP($L5&amp;"_"&amp;X5,Final_manabou_kanji[],6,0),"")</f>
        <v/>
      </c>
      <c r="N5" s="28" t="str">
        <f>IFERROR(VLOOKUP($L5&amp;"_"&amp;Y5,Final_manabou_kanji[],6,0),"")</f>
        <v/>
      </c>
      <c r="O5" s="28" t="str">
        <f>IFERROR(VLOOKUP($L5&amp;"_"&amp;Z5,Final_manabou_kanji[],6,0),"")</f>
        <v/>
      </c>
      <c r="P5" s="28" t="str">
        <f>IFERROR(VLOOKUP($L5&amp;"_"&amp;AA5,Final_manabou_kanji[],6,0),"")</f>
        <v/>
      </c>
      <c r="Q5" s="28" t="str">
        <f>IFERROR(VLOOKUP($L5&amp;"_"&amp;AB5,Final_manabou_kanji[],6,0),"")</f>
        <v/>
      </c>
      <c r="R5" s="28" t="str">
        <f>IFERROR(VLOOKUP($L5&amp;"_"&amp;AC5,Final_manabou_kanji[],6,0),"")</f>
        <v/>
      </c>
      <c r="S5" s="28" t="str">
        <f>IFERROR(VLOOKUP($L5&amp;"_"&amp;AD5,Final_manabou_kanji[],6,0),"")</f>
        <v/>
      </c>
      <c r="T5" s="28" t="str">
        <f>IFERROR(VLOOKUP($L5&amp;"_"&amp;AE5,Final_manabou_kanji[],6,0),"")</f>
        <v/>
      </c>
      <c r="V5" t="s">
        <v>5</v>
      </c>
      <c r="W5" s="24" t="str">
        <f t="shared" si="5"/>
        <v>1章1課</v>
      </c>
      <c r="X5" s="21">
        <f t="shared" si="7"/>
        <v>25</v>
      </c>
      <c r="Y5" s="16">
        <f t="shared" si="0"/>
        <v>26</v>
      </c>
      <c r="Z5" s="16">
        <f t="shared" si="0"/>
        <v>27</v>
      </c>
      <c r="AA5" s="16">
        <f t="shared" si="0"/>
        <v>28</v>
      </c>
      <c r="AB5" s="16">
        <f t="shared" si="0"/>
        <v>29</v>
      </c>
      <c r="AC5" s="16">
        <f t="shared" si="0"/>
        <v>30</v>
      </c>
      <c r="AD5" s="16">
        <f t="shared" si="0"/>
        <v>31</v>
      </c>
      <c r="AE5" s="17">
        <f t="shared" si="0"/>
        <v>32</v>
      </c>
      <c r="AH5" s="24">
        <v>21</v>
      </c>
      <c r="AI5" s="21" t="str">
        <f t="shared" si="6"/>
        <v>1章1課25</v>
      </c>
      <c r="AJ5" s="16" t="str">
        <f t="shared" si="1"/>
        <v>1章1課26</v>
      </c>
      <c r="AK5" s="16" t="str">
        <f t="shared" si="1"/>
        <v>1章1課27</v>
      </c>
      <c r="AL5" s="16" t="str">
        <f t="shared" si="1"/>
        <v>1章1課28</v>
      </c>
      <c r="AM5" s="16" t="str">
        <f t="shared" si="1"/>
        <v>1章1課29</v>
      </c>
      <c r="AN5" s="16" t="str">
        <f t="shared" si="1"/>
        <v>1章1課30</v>
      </c>
      <c r="AO5" s="16" t="str">
        <f t="shared" si="1"/>
        <v>1章1課31</v>
      </c>
      <c r="AP5" s="17" t="str">
        <f t="shared" si="1"/>
        <v>1章1課32</v>
      </c>
    </row>
    <row r="6" spans="1:42" ht="20.399999999999999" thickTop="1" thickBot="1" x14ac:dyDescent="0.35">
      <c r="A6">
        <f t="shared" si="2"/>
        <v>2</v>
      </c>
      <c r="B6" s="24" t="str">
        <f t="shared" si="3"/>
        <v>1章2課</v>
      </c>
      <c r="C6" s="21" t="str">
        <f>IFERROR(VLOOKUP($B6&amp;"_"&amp;X6,Raw_data_N2_Kanji[[Receipe no]:[Receipe]],4,0),"")</f>
        <v/>
      </c>
      <c r="D6" s="16" t="str">
        <f>IFERROR(VLOOKUP($B6&amp;"_"&amp;Y6,Raw_data_N2_Kanji[[Receipe no]:[Receipe]],4,0),"")</f>
        <v/>
      </c>
      <c r="E6" s="16" t="str">
        <f>IFERROR(VLOOKUP($B6&amp;"_"&amp;Z6,Raw_data_N2_Kanji[[Receipe no]:[Receipe]],4,0),"")</f>
        <v/>
      </c>
      <c r="F6" s="16" t="str">
        <f>IFERROR(VLOOKUP($B6&amp;"_"&amp;AA6,Raw_data_N2_Kanji[[Receipe no]:[Receipe]],4,0),"")</f>
        <v/>
      </c>
      <c r="G6" s="16" t="str">
        <f>IFERROR(VLOOKUP($B6&amp;"_"&amp;AB6,Raw_data_N2_Kanji[[Receipe no]:[Receipe]],4,0),"")</f>
        <v/>
      </c>
      <c r="H6" s="16" t="str">
        <f>IFERROR(VLOOKUP($B6&amp;"_"&amp;AC6,Raw_data_N2_Kanji[[Receipe no]:[Receipe]],4,0),"")</f>
        <v/>
      </c>
      <c r="I6" s="16" t="str">
        <f>IFERROR(VLOOKUP($B6&amp;"_"&amp;AD6,Raw_data_N2_Kanji[[Receipe no]:[Receipe]],4,0),"")</f>
        <v/>
      </c>
      <c r="J6" s="17" t="str">
        <f>IFERROR(VLOOKUP($B6&amp;"_"&amp;AE6,Raw_data_N2_Kanji[[Receipe no]:[Receipe]],4,0),"")</f>
        <v/>
      </c>
      <c r="L6" s="24" t="str">
        <f t="shared" si="4"/>
        <v>1章2課</v>
      </c>
      <c r="M6" s="28" t="str">
        <f>IFERROR(VLOOKUP($L6&amp;"_"&amp;X6,Final_manabou_kanji[],6,0),"")</f>
        <v/>
      </c>
      <c r="N6" s="28" t="str">
        <f>IFERROR(VLOOKUP($L6&amp;"_"&amp;Y6,Final_manabou_kanji[],6,0),"")</f>
        <v/>
      </c>
      <c r="O6" s="28" t="str">
        <f>IFERROR(VLOOKUP($L6&amp;"_"&amp;Z6,Final_manabou_kanji[],6,0),"")</f>
        <v/>
      </c>
      <c r="P6" s="28" t="str">
        <f>IFERROR(VLOOKUP($L6&amp;"_"&amp;AA6,Final_manabou_kanji[],6,0),"")</f>
        <v/>
      </c>
      <c r="Q6" s="28" t="str">
        <f>IFERROR(VLOOKUP($L6&amp;"_"&amp;AB6,Final_manabou_kanji[],6,0),"")</f>
        <v/>
      </c>
      <c r="R6" s="28" t="str">
        <f>IFERROR(VLOOKUP($L6&amp;"_"&amp;AC6,Final_manabou_kanji[],6,0),"")</f>
        <v/>
      </c>
      <c r="S6" s="28" t="str">
        <f>IFERROR(VLOOKUP($L6&amp;"_"&amp;AD6,Final_manabou_kanji[],6,0),"")</f>
        <v/>
      </c>
      <c r="T6" s="28" t="str">
        <f>IFERROR(VLOOKUP($L6&amp;"_"&amp;AE6,Final_manabou_kanji[],6,0),"")</f>
        <v/>
      </c>
      <c r="V6" t="s">
        <v>33</v>
      </c>
      <c r="W6" s="24" t="str">
        <f t="shared" si="5"/>
        <v>1章2課</v>
      </c>
      <c r="X6" s="21">
        <f t="shared" si="7"/>
        <v>1</v>
      </c>
      <c r="Y6" s="16">
        <f t="shared" si="0"/>
        <v>2</v>
      </c>
      <c r="Z6" s="16">
        <f t="shared" si="0"/>
        <v>3</v>
      </c>
      <c r="AA6" s="16">
        <f t="shared" si="0"/>
        <v>4</v>
      </c>
      <c r="AB6" s="16">
        <f t="shared" si="0"/>
        <v>5</v>
      </c>
      <c r="AC6" s="16">
        <f t="shared" si="0"/>
        <v>6</v>
      </c>
      <c r="AD6" s="16">
        <f t="shared" si="0"/>
        <v>7</v>
      </c>
      <c r="AE6" s="17">
        <f t="shared" si="0"/>
        <v>8</v>
      </c>
      <c r="AH6" s="24">
        <v>21</v>
      </c>
      <c r="AI6" s="22" t="str">
        <f t="shared" si="6"/>
        <v>1章2課1</v>
      </c>
      <c r="AJ6" s="18" t="str">
        <f t="shared" si="1"/>
        <v>1章2課2</v>
      </c>
      <c r="AK6" s="18" t="str">
        <f t="shared" si="1"/>
        <v>1章2課3</v>
      </c>
      <c r="AL6" s="18" t="str">
        <f t="shared" si="1"/>
        <v>1章2課4</v>
      </c>
      <c r="AM6" s="18" t="str">
        <f t="shared" si="1"/>
        <v>1章2課5</v>
      </c>
      <c r="AN6" s="18" t="str">
        <f t="shared" si="1"/>
        <v>1章2課6</v>
      </c>
      <c r="AO6" s="18" t="str">
        <f t="shared" si="1"/>
        <v>1章2課7</v>
      </c>
      <c r="AP6" s="19" t="str">
        <f t="shared" si="1"/>
        <v>1章2課8</v>
      </c>
    </row>
    <row r="7" spans="1:42" ht="20.399999999999999" thickTop="1" thickBot="1" x14ac:dyDescent="0.35">
      <c r="A7">
        <f t="shared" si="2"/>
        <v>2</v>
      </c>
      <c r="B7" s="24" t="str">
        <f t="shared" si="3"/>
        <v>1章2課</v>
      </c>
      <c r="C7" s="21" t="str">
        <f>IFERROR(VLOOKUP($B7&amp;"_"&amp;X7,Raw_data_N2_Kanji[[Receipe no]:[Receipe]],4,0),"")</f>
        <v/>
      </c>
      <c r="D7" s="16" t="str">
        <f>IFERROR(VLOOKUP($B7&amp;"_"&amp;Y7,Raw_data_N2_Kanji[[Receipe no]:[Receipe]],4,0),"")</f>
        <v/>
      </c>
      <c r="E7" s="16" t="str">
        <f>IFERROR(VLOOKUP($B7&amp;"_"&amp;Z7,Raw_data_N2_Kanji[[Receipe no]:[Receipe]],4,0),"")</f>
        <v/>
      </c>
      <c r="F7" s="16" t="str">
        <f>IFERROR(VLOOKUP($B7&amp;"_"&amp;AA7,Raw_data_N2_Kanji[[Receipe no]:[Receipe]],4,0),"")</f>
        <v/>
      </c>
      <c r="G7" s="16" t="str">
        <f>IFERROR(VLOOKUP($B7&amp;"_"&amp;AB7,Raw_data_N2_Kanji[[Receipe no]:[Receipe]],4,0),"")</f>
        <v/>
      </c>
      <c r="H7" s="16" t="str">
        <f>IFERROR(VLOOKUP($B7&amp;"_"&amp;AC7,Raw_data_N2_Kanji[[Receipe no]:[Receipe]],4,0),"")</f>
        <v/>
      </c>
      <c r="I7" s="16" t="str">
        <f>IFERROR(VLOOKUP($B7&amp;"_"&amp;AD7,Raw_data_N2_Kanji[[Receipe no]:[Receipe]],4,0),"")</f>
        <v/>
      </c>
      <c r="J7" s="17" t="str">
        <f>IFERROR(VLOOKUP($B7&amp;"_"&amp;AE7,Raw_data_N2_Kanji[[Receipe no]:[Receipe]],4,0),"")</f>
        <v/>
      </c>
      <c r="L7" s="24" t="str">
        <f t="shared" si="4"/>
        <v>1章2課</v>
      </c>
      <c r="M7" s="28" t="str">
        <f>IFERROR(VLOOKUP($L7&amp;"_"&amp;X7,Final_manabou_kanji[],6,0),"")</f>
        <v/>
      </c>
      <c r="N7" s="28" t="str">
        <f>IFERROR(VLOOKUP($L7&amp;"_"&amp;Y7,Final_manabou_kanji[],6,0),"")</f>
        <v/>
      </c>
      <c r="O7" s="28" t="str">
        <f>IFERROR(VLOOKUP($L7&amp;"_"&amp;Z7,Final_manabou_kanji[],6,0),"")</f>
        <v/>
      </c>
      <c r="P7" s="28" t="str">
        <f>IFERROR(VLOOKUP($L7&amp;"_"&amp;AA7,Final_manabou_kanji[],6,0),"")</f>
        <v/>
      </c>
      <c r="Q7" s="28" t="str">
        <f>IFERROR(VLOOKUP($L7&amp;"_"&amp;AB7,Final_manabou_kanji[],6,0),"")</f>
        <v/>
      </c>
      <c r="R7" s="28" t="str">
        <f>IFERROR(VLOOKUP($L7&amp;"_"&amp;AC7,Final_manabou_kanji[],6,0),"")</f>
        <v/>
      </c>
      <c r="S7" s="28" t="str">
        <f>IFERROR(VLOOKUP($L7&amp;"_"&amp;AD7,Final_manabou_kanji[],6,0),"")</f>
        <v/>
      </c>
      <c r="T7" s="28" t="str">
        <f>IFERROR(VLOOKUP($L7&amp;"_"&amp;AE7,Final_manabou_kanji[],6,0),"")</f>
        <v/>
      </c>
      <c r="V7" t="s">
        <v>5</v>
      </c>
      <c r="W7" s="24" t="str">
        <f t="shared" si="5"/>
        <v>1章2課</v>
      </c>
      <c r="X7" s="21">
        <f t="shared" si="7"/>
        <v>9</v>
      </c>
      <c r="Y7" s="16">
        <f t="shared" si="0"/>
        <v>10</v>
      </c>
      <c r="Z7" s="16">
        <f t="shared" si="0"/>
        <v>11</v>
      </c>
      <c r="AA7" s="16">
        <f t="shared" si="0"/>
        <v>12</v>
      </c>
      <c r="AB7" s="16">
        <f t="shared" si="0"/>
        <v>13</v>
      </c>
      <c r="AC7" s="16">
        <f t="shared" si="0"/>
        <v>14</v>
      </c>
      <c r="AD7" s="16">
        <f t="shared" si="0"/>
        <v>15</v>
      </c>
      <c r="AE7" s="17">
        <f t="shared" si="0"/>
        <v>16</v>
      </c>
      <c r="AH7" s="24">
        <v>21</v>
      </c>
      <c r="AI7" s="22" t="str">
        <f t="shared" si="6"/>
        <v>1章2課9</v>
      </c>
      <c r="AJ7" s="18" t="str">
        <f t="shared" si="1"/>
        <v>1章2課10</v>
      </c>
      <c r="AK7" s="18" t="str">
        <f t="shared" si="1"/>
        <v>1章2課11</v>
      </c>
      <c r="AL7" s="18" t="str">
        <f t="shared" si="1"/>
        <v>1章2課12</v>
      </c>
      <c r="AM7" s="18" t="str">
        <f t="shared" si="1"/>
        <v>1章2課13</v>
      </c>
      <c r="AN7" s="18" t="str">
        <f t="shared" si="1"/>
        <v>1章2課14</v>
      </c>
      <c r="AO7" s="18" t="str">
        <f t="shared" si="1"/>
        <v>1章2課15</v>
      </c>
      <c r="AP7" s="19" t="str">
        <f t="shared" si="1"/>
        <v>1章2課16</v>
      </c>
    </row>
    <row r="8" spans="1:42" ht="20.399999999999999" thickTop="1" thickBot="1" x14ac:dyDescent="0.35">
      <c r="A8">
        <f t="shared" si="2"/>
        <v>2</v>
      </c>
      <c r="B8" s="24" t="str">
        <f t="shared" si="3"/>
        <v>1章2課</v>
      </c>
      <c r="C8" s="21" t="str">
        <f>IFERROR(VLOOKUP($B8&amp;"_"&amp;X8,Raw_data_N2_Kanji[[Receipe no]:[Receipe]],4,0),"")</f>
        <v/>
      </c>
      <c r="D8" s="16" t="str">
        <f>IFERROR(VLOOKUP($B8&amp;"_"&amp;Y8,Raw_data_N2_Kanji[[Receipe no]:[Receipe]],4,0),"")</f>
        <v/>
      </c>
      <c r="E8" s="16" t="str">
        <f>IFERROR(VLOOKUP($B8&amp;"_"&amp;Z8,Raw_data_N2_Kanji[[Receipe no]:[Receipe]],4,0),"")</f>
        <v/>
      </c>
      <c r="F8" s="16" t="str">
        <f>IFERROR(VLOOKUP($B8&amp;"_"&amp;AA8,Raw_data_N2_Kanji[[Receipe no]:[Receipe]],4,0),"")</f>
        <v/>
      </c>
      <c r="G8" s="16" t="str">
        <f>IFERROR(VLOOKUP($B8&amp;"_"&amp;AB8,Raw_data_N2_Kanji[[Receipe no]:[Receipe]],4,0),"")</f>
        <v/>
      </c>
      <c r="H8" s="16" t="str">
        <f>IFERROR(VLOOKUP($B8&amp;"_"&amp;AC8,Raw_data_N2_Kanji[[Receipe no]:[Receipe]],4,0),"")</f>
        <v/>
      </c>
      <c r="I8" s="16" t="str">
        <f>IFERROR(VLOOKUP($B8&amp;"_"&amp;AD8,Raw_data_N2_Kanji[[Receipe no]:[Receipe]],4,0),"")</f>
        <v/>
      </c>
      <c r="J8" s="17" t="str">
        <f>IFERROR(VLOOKUP($B8&amp;"_"&amp;AE8,Raw_data_N2_Kanji[[Receipe no]:[Receipe]],4,0),"")</f>
        <v/>
      </c>
      <c r="L8" s="24" t="str">
        <f t="shared" si="4"/>
        <v>1章2課</v>
      </c>
      <c r="M8" s="28" t="str">
        <f>IFERROR(VLOOKUP($L8&amp;"_"&amp;X8,Final_manabou_kanji[],6,0),"")</f>
        <v/>
      </c>
      <c r="N8" s="28" t="str">
        <f>IFERROR(VLOOKUP($L8&amp;"_"&amp;Y8,Final_manabou_kanji[],6,0),"")</f>
        <v/>
      </c>
      <c r="O8" s="28" t="str">
        <f>IFERROR(VLOOKUP($L8&amp;"_"&amp;Z8,Final_manabou_kanji[],6,0),"")</f>
        <v/>
      </c>
      <c r="P8" s="28" t="str">
        <f>IFERROR(VLOOKUP($L8&amp;"_"&amp;AA8,Final_manabou_kanji[],6,0),"")</f>
        <v/>
      </c>
      <c r="Q8" s="28" t="str">
        <f>IFERROR(VLOOKUP($L8&amp;"_"&amp;AB8,Final_manabou_kanji[],6,0),"")</f>
        <v/>
      </c>
      <c r="R8" s="28" t="str">
        <f>IFERROR(VLOOKUP($L8&amp;"_"&amp;AC8,Final_manabou_kanji[],6,0),"")</f>
        <v/>
      </c>
      <c r="S8" s="28" t="str">
        <f>IFERROR(VLOOKUP($L8&amp;"_"&amp;AD8,Final_manabou_kanji[],6,0),"")</f>
        <v/>
      </c>
      <c r="T8" s="28" t="str">
        <f>IFERROR(VLOOKUP($L8&amp;"_"&amp;AE8,Final_manabou_kanji[],6,0),"")</f>
        <v/>
      </c>
      <c r="V8" t="s">
        <v>5</v>
      </c>
      <c r="W8" s="24" t="str">
        <f t="shared" si="5"/>
        <v>1章2課</v>
      </c>
      <c r="X8" s="21">
        <f t="shared" si="7"/>
        <v>17</v>
      </c>
      <c r="Y8" s="16">
        <f t="shared" si="0"/>
        <v>18</v>
      </c>
      <c r="Z8" s="16">
        <f t="shared" si="0"/>
        <v>19</v>
      </c>
      <c r="AA8" s="16">
        <f t="shared" si="0"/>
        <v>20</v>
      </c>
      <c r="AB8" s="16">
        <f t="shared" si="0"/>
        <v>21</v>
      </c>
      <c r="AC8" s="16">
        <f t="shared" si="0"/>
        <v>22</v>
      </c>
      <c r="AD8" s="16">
        <f t="shared" si="0"/>
        <v>23</v>
      </c>
      <c r="AE8" s="17">
        <f t="shared" si="0"/>
        <v>24</v>
      </c>
      <c r="AH8" s="24">
        <v>21</v>
      </c>
      <c r="AI8" s="22" t="str">
        <f t="shared" si="6"/>
        <v>1章2課17</v>
      </c>
      <c r="AJ8" s="18" t="str">
        <f t="shared" si="1"/>
        <v>1章2課18</v>
      </c>
      <c r="AK8" s="18" t="str">
        <f t="shared" si="1"/>
        <v>1章2課19</v>
      </c>
      <c r="AL8" s="18" t="str">
        <f t="shared" si="1"/>
        <v>1章2課20</v>
      </c>
      <c r="AM8" s="18" t="str">
        <f t="shared" si="1"/>
        <v>1章2課21</v>
      </c>
      <c r="AN8" s="18" t="str">
        <f t="shared" si="1"/>
        <v>1章2課22</v>
      </c>
      <c r="AO8" s="18" t="str">
        <f t="shared" si="1"/>
        <v>1章2課23</v>
      </c>
      <c r="AP8" s="19" t="str">
        <f t="shared" si="1"/>
        <v>1章2課24</v>
      </c>
    </row>
    <row r="9" spans="1:42" ht="20.399999999999999" thickTop="1" thickBot="1" x14ac:dyDescent="0.35">
      <c r="A9">
        <f t="shared" si="2"/>
        <v>2</v>
      </c>
      <c r="B9" s="24" t="str">
        <f t="shared" si="3"/>
        <v>1章2課</v>
      </c>
      <c r="C9" s="21" t="str">
        <f>IFERROR(VLOOKUP($B9&amp;"_"&amp;X9,Raw_data_N2_Kanji[[Receipe no]:[Receipe]],4,0),"")</f>
        <v/>
      </c>
      <c r="D9" s="16" t="str">
        <f>IFERROR(VLOOKUP($B9&amp;"_"&amp;Y9,Raw_data_N2_Kanji[[Receipe no]:[Receipe]],4,0),"")</f>
        <v/>
      </c>
      <c r="E9" s="16" t="str">
        <f>IFERROR(VLOOKUP($B9&amp;"_"&amp;Z9,Raw_data_N2_Kanji[[Receipe no]:[Receipe]],4,0),"")</f>
        <v/>
      </c>
      <c r="F9" s="16" t="str">
        <f>IFERROR(VLOOKUP($B9&amp;"_"&amp;AA9,Raw_data_N2_Kanji[[Receipe no]:[Receipe]],4,0),"")</f>
        <v/>
      </c>
      <c r="G9" s="16" t="str">
        <f>IFERROR(VLOOKUP($B9&amp;"_"&amp;AB9,Raw_data_N2_Kanji[[Receipe no]:[Receipe]],4,0),"")</f>
        <v/>
      </c>
      <c r="H9" s="16" t="str">
        <f>IFERROR(VLOOKUP($B9&amp;"_"&amp;AC9,Raw_data_N2_Kanji[[Receipe no]:[Receipe]],4,0),"")</f>
        <v/>
      </c>
      <c r="I9" s="16" t="str">
        <f>IFERROR(VLOOKUP($B9&amp;"_"&amp;AD9,Raw_data_N2_Kanji[[Receipe no]:[Receipe]],4,0),"")</f>
        <v/>
      </c>
      <c r="J9" s="17" t="str">
        <f>IFERROR(VLOOKUP($B9&amp;"_"&amp;AE9,Raw_data_N2_Kanji[[Receipe no]:[Receipe]],4,0),"")</f>
        <v/>
      </c>
      <c r="L9" s="24" t="str">
        <f t="shared" si="4"/>
        <v>1章2課</v>
      </c>
      <c r="M9" s="28" t="str">
        <f>IFERROR(VLOOKUP($L9&amp;"_"&amp;X9,Final_manabou_kanji[],6,0),"")</f>
        <v/>
      </c>
      <c r="N9" s="28" t="str">
        <f>IFERROR(VLOOKUP($L9&amp;"_"&amp;Y9,Final_manabou_kanji[],6,0),"")</f>
        <v/>
      </c>
      <c r="O9" s="28" t="str">
        <f>IFERROR(VLOOKUP($L9&amp;"_"&amp;Z9,Final_manabou_kanji[],6,0),"")</f>
        <v/>
      </c>
      <c r="P9" s="28" t="str">
        <f>IFERROR(VLOOKUP($L9&amp;"_"&amp;AA9,Final_manabou_kanji[],6,0),"")</f>
        <v/>
      </c>
      <c r="Q9" s="28" t="str">
        <f>IFERROR(VLOOKUP($L9&amp;"_"&amp;AB9,Final_manabou_kanji[],6,0),"")</f>
        <v/>
      </c>
      <c r="R9" s="28" t="str">
        <f>IFERROR(VLOOKUP($L9&amp;"_"&amp;AC9,Final_manabou_kanji[],6,0),"")</f>
        <v/>
      </c>
      <c r="S9" s="28" t="str">
        <f>IFERROR(VLOOKUP($L9&amp;"_"&amp;AD9,Final_manabou_kanji[],6,0),"")</f>
        <v/>
      </c>
      <c r="T9" s="28" t="str">
        <f>IFERROR(VLOOKUP($L9&amp;"_"&amp;AE9,Final_manabou_kanji[],6,0),"")</f>
        <v/>
      </c>
      <c r="V9" t="s">
        <v>5</v>
      </c>
      <c r="W9" s="24" t="str">
        <f t="shared" si="5"/>
        <v>1章2課</v>
      </c>
      <c r="X9" s="21">
        <f t="shared" si="7"/>
        <v>25</v>
      </c>
      <c r="Y9" s="16">
        <f t="shared" si="0"/>
        <v>26</v>
      </c>
      <c r="Z9" s="16">
        <f t="shared" si="0"/>
        <v>27</v>
      </c>
      <c r="AA9" s="16">
        <f t="shared" si="0"/>
        <v>28</v>
      </c>
      <c r="AB9" s="16">
        <f t="shared" si="0"/>
        <v>29</v>
      </c>
      <c r="AC9" s="16">
        <f t="shared" si="0"/>
        <v>30</v>
      </c>
      <c r="AD9" s="16">
        <f t="shared" si="0"/>
        <v>31</v>
      </c>
      <c r="AE9" s="17">
        <f t="shared" si="0"/>
        <v>32</v>
      </c>
      <c r="AH9" s="24">
        <v>21</v>
      </c>
      <c r="AI9" s="22" t="str">
        <f t="shared" si="6"/>
        <v>1章2課25</v>
      </c>
      <c r="AJ9" s="18" t="str">
        <f t="shared" si="1"/>
        <v>1章2課26</v>
      </c>
      <c r="AK9" s="18" t="str">
        <f t="shared" si="1"/>
        <v>1章2課27</v>
      </c>
      <c r="AL9" s="18" t="str">
        <f t="shared" si="1"/>
        <v>1章2課28</v>
      </c>
      <c r="AM9" s="18" t="str">
        <f t="shared" si="1"/>
        <v>1章2課29</v>
      </c>
      <c r="AN9" s="18" t="str">
        <f t="shared" si="1"/>
        <v>1章2課30</v>
      </c>
      <c r="AO9" s="18" t="str">
        <f t="shared" si="1"/>
        <v>1章2課31</v>
      </c>
      <c r="AP9" s="19" t="str">
        <f t="shared" si="1"/>
        <v>1章2課32</v>
      </c>
    </row>
    <row r="10" spans="1:42" ht="20.399999999999999" thickTop="1" thickBot="1" x14ac:dyDescent="0.35">
      <c r="A10">
        <f t="shared" si="2"/>
        <v>2</v>
      </c>
      <c r="B10" s="24" t="str">
        <f t="shared" si="3"/>
        <v>1章2課</v>
      </c>
      <c r="C10" s="21" t="str">
        <f>IFERROR(VLOOKUP($B10&amp;"_"&amp;X10,Raw_data_N2_Kanji[[Receipe no]:[Receipe]],4,0),"")</f>
        <v/>
      </c>
      <c r="D10" s="16" t="str">
        <f>IFERROR(VLOOKUP($B10&amp;"_"&amp;Y10,Raw_data_N2_Kanji[[Receipe no]:[Receipe]],4,0),"")</f>
        <v/>
      </c>
      <c r="E10" s="16" t="str">
        <f>IFERROR(VLOOKUP($B10&amp;"_"&amp;Z10,Raw_data_N2_Kanji[[Receipe no]:[Receipe]],4,0),"")</f>
        <v/>
      </c>
      <c r="F10" s="16" t="str">
        <f>IFERROR(VLOOKUP($B10&amp;"_"&amp;AA10,Raw_data_N2_Kanji[[Receipe no]:[Receipe]],4,0),"")</f>
        <v/>
      </c>
      <c r="G10" s="16" t="str">
        <f>IFERROR(VLOOKUP($B10&amp;"_"&amp;AB10,Raw_data_N2_Kanji[[Receipe no]:[Receipe]],4,0),"")</f>
        <v/>
      </c>
      <c r="H10" s="16" t="str">
        <f>IFERROR(VLOOKUP($B10&amp;"_"&amp;AC10,Raw_data_N2_Kanji[[Receipe no]:[Receipe]],4,0),"")</f>
        <v/>
      </c>
      <c r="I10" s="16" t="str">
        <f>IFERROR(VLOOKUP($B10&amp;"_"&amp;AD10,Raw_data_N2_Kanji[[Receipe no]:[Receipe]],4,0),"")</f>
        <v/>
      </c>
      <c r="J10" s="17" t="str">
        <f>IFERROR(VLOOKUP($B10&amp;"_"&amp;AE10,Raw_data_N2_Kanji[[Receipe no]:[Receipe]],4,0),"")</f>
        <v/>
      </c>
      <c r="L10" s="24" t="str">
        <f t="shared" si="4"/>
        <v>1章2課</v>
      </c>
      <c r="M10" s="28" t="str">
        <f>IFERROR(VLOOKUP($L10&amp;"_"&amp;X10,Final_manabou_kanji[],6,0),"")</f>
        <v/>
      </c>
      <c r="N10" s="28" t="str">
        <f>IFERROR(VLOOKUP($L10&amp;"_"&amp;Y10,Final_manabou_kanji[],6,0),"")</f>
        <v/>
      </c>
      <c r="O10" s="28" t="str">
        <f>IFERROR(VLOOKUP($L10&amp;"_"&amp;Z10,Final_manabou_kanji[],6,0),"")</f>
        <v/>
      </c>
      <c r="P10" s="28" t="str">
        <f>IFERROR(VLOOKUP($L10&amp;"_"&amp;AA10,Final_manabou_kanji[],6,0),"")</f>
        <v/>
      </c>
      <c r="Q10" s="28" t="str">
        <f>IFERROR(VLOOKUP($L10&amp;"_"&amp;AB10,Final_manabou_kanji[],6,0),"")</f>
        <v/>
      </c>
      <c r="R10" s="28" t="str">
        <f>IFERROR(VLOOKUP($L10&amp;"_"&amp;AC10,Final_manabou_kanji[],6,0),"")</f>
        <v/>
      </c>
      <c r="S10" s="28" t="str">
        <f>IFERROR(VLOOKUP($L10&amp;"_"&amp;AD10,Final_manabou_kanji[],6,0),"")</f>
        <v/>
      </c>
      <c r="T10" s="28" t="str">
        <f>IFERROR(VLOOKUP($L10&amp;"_"&amp;AE10,Final_manabou_kanji[],6,0),"")</f>
        <v/>
      </c>
      <c r="V10" t="s">
        <v>5</v>
      </c>
      <c r="W10" s="24" t="str">
        <f t="shared" si="5"/>
        <v>1章2課</v>
      </c>
      <c r="X10" s="21">
        <f t="shared" si="7"/>
        <v>33</v>
      </c>
      <c r="Y10" s="16">
        <f t="shared" si="0"/>
        <v>34</v>
      </c>
      <c r="Z10" s="16">
        <f t="shared" si="0"/>
        <v>35</v>
      </c>
      <c r="AA10" s="16">
        <f t="shared" si="0"/>
        <v>36</v>
      </c>
      <c r="AB10" s="16">
        <f t="shared" si="0"/>
        <v>37</v>
      </c>
      <c r="AC10" s="16">
        <f t="shared" si="0"/>
        <v>38</v>
      </c>
      <c r="AD10" s="16">
        <f t="shared" si="0"/>
        <v>39</v>
      </c>
      <c r="AE10" s="17">
        <f t="shared" si="0"/>
        <v>40</v>
      </c>
      <c r="AH10" s="24">
        <v>22</v>
      </c>
      <c r="AI10" s="22" t="str">
        <f t="shared" si="6"/>
        <v>1章2課33</v>
      </c>
      <c r="AJ10" s="18" t="str">
        <f t="shared" si="1"/>
        <v>1章2課34</v>
      </c>
      <c r="AK10" s="18" t="str">
        <f t="shared" si="1"/>
        <v>1章2課35</v>
      </c>
      <c r="AL10" s="18" t="str">
        <f t="shared" si="1"/>
        <v>1章2課36</v>
      </c>
      <c r="AM10" s="18" t="str">
        <f t="shared" si="1"/>
        <v>1章2課37</v>
      </c>
      <c r="AN10" s="18" t="str">
        <f t="shared" si="1"/>
        <v>1章2課38</v>
      </c>
      <c r="AO10" s="18" t="str">
        <f t="shared" si="1"/>
        <v>1章2課39</v>
      </c>
      <c r="AP10" s="19" t="str">
        <f t="shared" si="1"/>
        <v>1章2課40</v>
      </c>
    </row>
    <row r="11" spans="1:42" ht="20.399999999999999" thickTop="1" thickBot="1" x14ac:dyDescent="0.35">
      <c r="A11">
        <f t="shared" si="2"/>
        <v>3</v>
      </c>
      <c r="B11" s="24" t="str">
        <f t="shared" si="3"/>
        <v>1章3課</v>
      </c>
      <c r="C11" s="21" t="str">
        <f>IFERROR(VLOOKUP($B11&amp;"_"&amp;X11,Raw_data_N2_Kanji[[Receipe no]:[Receipe]],4,0),"")</f>
        <v/>
      </c>
      <c r="D11" s="16" t="str">
        <f>IFERROR(VLOOKUP($B11&amp;"_"&amp;Y11,Raw_data_N2_Kanji[[Receipe no]:[Receipe]],4,0),"")</f>
        <v/>
      </c>
      <c r="E11" s="16" t="str">
        <f>IFERROR(VLOOKUP($B11&amp;"_"&amp;Z11,Raw_data_N2_Kanji[[Receipe no]:[Receipe]],4,0),"")</f>
        <v/>
      </c>
      <c r="F11" s="16" t="str">
        <f>IFERROR(VLOOKUP($B11&amp;"_"&amp;AA11,Raw_data_N2_Kanji[[Receipe no]:[Receipe]],4,0),"")</f>
        <v/>
      </c>
      <c r="G11" s="16" t="str">
        <f>IFERROR(VLOOKUP($B11&amp;"_"&amp;AB11,Raw_data_N2_Kanji[[Receipe no]:[Receipe]],4,0),"")</f>
        <v/>
      </c>
      <c r="H11" s="16" t="str">
        <f>IFERROR(VLOOKUP($B11&amp;"_"&amp;AC11,Raw_data_N2_Kanji[[Receipe no]:[Receipe]],4,0),"")</f>
        <v/>
      </c>
      <c r="I11" s="16" t="str">
        <f>IFERROR(VLOOKUP($B11&amp;"_"&amp;AD11,Raw_data_N2_Kanji[[Receipe no]:[Receipe]],4,0),"")</f>
        <v/>
      </c>
      <c r="J11" s="17" t="str">
        <f>IFERROR(VLOOKUP($B11&amp;"_"&amp;AE11,Raw_data_N2_Kanji[[Receipe no]:[Receipe]],4,0),"")</f>
        <v/>
      </c>
      <c r="L11" s="24" t="str">
        <f t="shared" si="4"/>
        <v>1章3課</v>
      </c>
      <c r="M11" s="28" t="str">
        <f>IFERROR(VLOOKUP($L11&amp;"_"&amp;X11,Final_manabou_kanji[],6,0),"")</f>
        <v/>
      </c>
      <c r="N11" s="28" t="str">
        <f>IFERROR(VLOOKUP($L11&amp;"_"&amp;Y11,Final_manabou_kanji[],6,0),"")</f>
        <v/>
      </c>
      <c r="O11" s="28" t="str">
        <f>IFERROR(VLOOKUP($L11&amp;"_"&amp;Z11,Final_manabou_kanji[],6,0),"")</f>
        <v/>
      </c>
      <c r="P11" s="28" t="str">
        <f>IFERROR(VLOOKUP($L11&amp;"_"&amp;AA11,Final_manabou_kanji[],6,0),"")</f>
        <v/>
      </c>
      <c r="Q11" s="28" t="str">
        <f>IFERROR(VLOOKUP($L11&amp;"_"&amp;AB11,Final_manabou_kanji[],6,0),"")</f>
        <v/>
      </c>
      <c r="R11" s="28" t="str">
        <f>IFERROR(VLOOKUP($L11&amp;"_"&amp;AC11,Final_manabou_kanji[],6,0),"")</f>
        <v/>
      </c>
      <c r="S11" s="28" t="str">
        <f>IFERROR(VLOOKUP($L11&amp;"_"&amp;AD11,Final_manabou_kanji[],6,0),"")</f>
        <v/>
      </c>
      <c r="T11" s="28" t="str">
        <f>IFERROR(VLOOKUP($L11&amp;"_"&amp;AE11,Final_manabou_kanji[],6,0),"")</f>
        <v/>
      </c>
      <c r="V11" t="s">
        <v>34</v>
      </c>
      <c r="W11" s="24" t="str">
        <f t="shared" si="5"/>
        <v>1章3課</v>
      </c>
      <c r="X11" s="21">
        <f>IF($V11="",X10+8,X$1)</f>
        <v>1</v>
      </c>
      <c r="Y11" s="16">
        <f t="shared" si="0"/>
        <v>2</v>
      </c>
      <c r="Z11" s="16">
        <f t="shared" si="0"/>
        <v>3</v>
      </c>
      <c r="AA11" s="16">
        <f t="shared" si="0"/>
        <v>4</v>
      </c>
      <c r="AB11" s="16">
        <f t="shared" si="0"/>
        <v>5</v>
      </c>
      <c r="AC11" s="16">
        <f t="shared" si="0"/>
        <v>6</v>
      </c>
      <c r="AD11" s="16">
        <f t="shared" si="0"/>
        <v>7</v>
      </c>
      <c r="AE11" s="17">
        <f t="shared" si="0"/>
        <v>8</v>
      </c>
      <c r="AH11" s="24">
        <v>22</v>
      </c>
      <c r="AI11" s="21" t="str">
        <f t="shared" si="6"/>
        <v>1章3課1</v>
      </c>
      <c r="AJ11" s="16" t="str">
        <f t="shared" si="1"/>
        <v>1章3課2</v>
      </c>
      <c r="AK11" s="16" t="str">
        <f t="shared" si="1"/>
        <v>1章3課3</v>
      </c>
      <c r="AL11" s="16" t="str">
        <f t="shared" si="1"/>
        <v>1章3課4</v>
      </c>
      <c r="AM11" s="16" t="str">
        <f t="shared" si="1"/>
        <v>1章3課5</v>
      </c>
      <c r="AN11" s="16" t="str">
        <f t="shared" si="1"/>
        <v>1章3課6</v>
      </c>
      <c r="AO11" s="16" t="str">
        <f t="shared" si="1"/>
        <v>1章3課7</v>
      </c>
      <c r="AP11" s="17" t="str">
        <f t="shared" si="1"/>
        <v>1章3課8</v>
      </c>
    </row>
    <row r="12" spans="1:42" ht="20.399999999999999" thickTop="1" thickBot="1" x14ac:dyDescent="0.35">
      <c r="A12">
        <f t="shared" si="2"/>
        <v>3</v>
      </c>
      <c r="B12" s="24" t="str">
        <f t="shared" si="3"/>
        <v>1章3課</v>
      </c>
      <c r="C12" s="21" t="str">
        <f>IFERROR(VLOOKUP($B12&amp;"_"&amp;X12,Raw_data_N2_Kanji[[Receipe no]:[Receipe]],4,0),"")</f>
        <v/>
      </c>
      <c r="D12" s="16" t="str">
        <f>IFERROR(VLOOKUP($B12&amp;"_"&amp;Y12,Raw_data_N2_Kanji[[Receipe no]:[Receipe]],4,0),"")</f>
        <v/>
      </c>
      <c r="E12" s="16" t="str">
        <f>IFERROR(VLOOKUP($B12&amp;"_"&amp;Z12,Raw_data_N2_Kanji[[Receipe no]:[Receipe]],4,0),"")</f>
        <v/>
      </c>
      <c r="F12" s="16" t="str">
        <f>IFERROR(VLOOKUP($B12&amp;"_"&amp;AA12,Raw_data_N2_Kanji[[Receipe no]:[Receipe]],4,0),"")</f>
        <v/>
      </c>
      <c r="G12" s="16" t="str">
        <f>IFERROR(VLOOKUP($B12&amp;"_"&amp;AB12,Raw_data_N2_Kanji[[Receipe no]:[Receipe]],4,0),"")</f>
        <v/>
      </c>
      <c r="H12" s="16" t="str">
        <f>IFERROR(VLOOKUP($B12&amp;"_"&amp;AC12,Raw_data_N2_Kanji[[Receipe no]:[Receipe]],4,0),"")</f>
        <v/>
      </c>
      <c r="I12" s="16" t="str">
        <f>IFERROR(VLOOKUP($B12&amp;"_"&amp;AD12,Raw_data_N2_Kanji[[Receipe no]:[Receipe]],4,0),"")</f>
        <v/>
      </c>
      <c r="J12" s="17" t="str">
        <f>IFERROR(VLOOKUP($B12&amp;"_"&amp;AE12,Raw_data_N2_Kanji[[Receipe no]:[Receipe]],4,0),"")</f>
        <v/>
      </c>
      <c r="L12" s="24" t="str">
        <f t="shared" si="4"/>
        <v>1章3課</v>
      </c>
      <c r="M12" s="28" t="str">
        <f>IFERROR(VLOOKUP($L12&amp;"_"&amp;X12,Final_manabou_kanji[],6,0),"")</f>
        <v/>
      </c>
      <c r="N12" s="28" t="str">
        <f>IFERROR(VLOOKUP($L12&amp;"_"&amp;Y12,Final_manabou_kanji[],6,0),"")</f>
        <v/>
      </c>
      <c r="O12" s="28" t="str">
        <f>IFERROR(VLOOKUP($L12&amp;"_"&amp;Z12,Final_manabou_kanji[],6,0),"")</f>
        <v/>
      </c>
      <c r="P12" s="28" t="str">
        <f>IFERROR(VLOOKUP($L12&amp;"_"&amp;AA12,Final_manabou_kanji[],6,0),"")</f>
        <v/>
      </c>
      <c r="Q12" s="28" t="str">
        <f>IFERROR(VLOOKUP($L12&amp;"_"&amp;AB12,Final_manabou_kanji[],6,0),"")</f>
        <v/>
      </c>
      <c r="R12" s="28" t="str">
        <f>IFERROR(VLOOKUP($L12&amp;"_"&amp;AC12,Final_manabou_kanji[],6,0),"")</f>
        <v/>
      </c>
      <c r="S12" s="28" t="str">
        <f>IFERROR(VLOOKUP($L12&amp;"_"&amp;AD12,Final_manabou_kanji[],6,0),"")</f>
        <v/>
      </c>
      <c r="T12" s="28" t="str">
        <f>IFERROR(VLOOKUP($L12&amp;"_"&amp;AE12,Final_manabou_kanji[],6,0),"")</f>
        <v/>
      </c>
      <c r="V12" t="s">
        <v>5</v>
      </c>
      <c r="W12" s="24" t="str">
        <f t="shared" si="5"/>
        <v>1章3課</v>
      </c>
      <c r="X12" s="21">
        <f t="shared" si="7"/>
        <v>9</v>
      </c>
      <c r="Y12" s="16">
        <f t="shared" si="0"/>
        <v>10</v>
      </c>
      <c r="Z12" s="16">
        <f t="shared" si="0"/>
        <v>11</v>
      </c>
      <c r="AA12" s="16">
        <f t="shared" si="0"/>
        <v>12</v>
      </c>
      <c r="AB12" s="16">
        <f t="shared" si="0"/>
        <v>13</v>
      </c>
      <c r="AC12" s="16">
        <f t="shared" si="0"/>
        <v>14</v>
      </c>
      <c r="AD12" s="16">
        <f t="shared" si="0"/>
        <v>15</v>
      </c>
      <c r="AE12" s="17">
        <f t="shared" si="0"/>
        <v>16</v>
      </c>
      <c r="AH12" s="24">
        <v>22</v>
      </c>
      <c r="AI12" s="21" t="str">
        <f t="shared" si="6"/>
        <v>1章3課9</v>
      </c>
      <c r="AJ12" s="16" t="str">
        <f t="shared" si="1"/>
        <v>1章3課10</v>
      </c>
      <c r="AK12" s="16" t="str">
        <f t="shared" si="1"/>
        <v>1章3課11</v>
      </c>
      <c r="AL12" s="16" t="str">
        <f t="shared" si="1"/>
        <v>1章3課12</v>
      </c>
      <c r="AM12" s="16" t="str">
        <f t="shared" si="1"/>
        <v>1章3課13</v>
      </c>
      <c r="AN12" s="16" t="str">
        <f t="shared" si="1"/>
        <v>1章3課14</v>
      </c>
      <c r="AO12" s="16" t="str">
        <f t="shared" si="1"/>
        <v>1章3課15</v>
      </c>
      <c r="AP12" s="17" t="str">
        <f t="shared" si="1"/>
        <v>1章3課16</v>
      </c>
    </row>
    <row r="13" spans="1:42" ht="20.399999999999999" thickTop="1" thickBot="1" x14ac:dyDescent="0.35">
      <c r="A13">
        <f t="shared" si="2"/>
        <v>3</v>
      </c>
      <c r="B13" s="24" t="str">
        <f t="shared" si="3"/>
        <v>1章3課</v>
      </c>
      <c r="C13" s="21" t="str">
        <f>IFERROR(VLOOKUP($B13&amp;"_"&amp;X13,Raw_data_N2_Kanji[[Receipe no]:[Receipe]],4,0),"")</f>
        <v/>
      </c>
      <c r="D13" s="16" t="str">
        <f>IFERROR(VLOOKUP($B13&amp;"_"&amp;Y13,Raw_data_N2_Kanji[[Receipe no]:[Receipe]],4,0),"")</f>
        <v/>
      </c>
      <c r="E13" s="16" t="str">
        <f>IFERROR(VLOOKUP($B13&amp;"_"&amp;Z13,Raw_data_N2_Kanji[[Receipe no]:[Receipe]],4,0),"")</f>
        <v/>
      </c>
      <c r="F13" s="16" t="str">
        <f>IFERROR(VLOOKUP($B13&amp;"_"&amp;AA13,Raw_data_N2_Kanji[[Receipe no]:[Receipe]],4,0),"")</f>
        <v/>
      </c>
      <c r="G13" s="16" t="str">
        <f>IFERROR(VLOOKUP($B13&amp;"_"&amp;AB13,Raw_data_N2_Kanji[[Receipe no]:[Receipe]],4,0),"")</f>
        <v/>
      </c>
      <c r="H13" s="16" t="str">
        <f>IFERROR(VLOOKUP($B13&amp;"_"&amp;AC13,Raw_data_N2_Kanji[[Receipe no]:[Receipe]],4,0),"")</f>
        <v/>
      </c>
      <c r="I13" s="16" t="str">
        <f>IFERROR(VLOOKUP($B13&amp;"_"&amp;AD13,Raw_data_N2_Kanji[[Receipe no]:[Receipe]],4,0),"")</f>
        <v/>
      </c>
      <c r="J13" s="17" t="str">
        <f>IFERROR(VLOOKUP($B13&amp;"_"&amp;AE13,Raw_data_N2_Kanji[[Receipe no]:[Receipe]],4,0),"")</f>
        <v/>
      </c>
      <c r="L13" s="24" t="str">
        <f t="shared" si="4"/>
        <v>1章3課</v>
      </c>
      <c r="M13" s="28" t="str">
        <f>IFERROR(VLOOKUP($L13&amp;"_"&amp;X13,Final_manabou_kanji[],6,0),"")</f>
        <v/>
      </c>
      <c r="N13" s="28" t="str">
        <f>IFERROR(VLOOKUP($L13&amp;"_"&amp;Y13,Final_manabou_kanji[],6,0),"")</f>
        <v/>
      </c>
      <c r="O13" s="28" t="str">
        <f>IFERROR(VLOOKUP($L13&amp;"_"&amp;Z13,Final_manabou_kanji[],6,0),"")</f>
        <v/>
      </c>
      <c r="P13" s="28" t="str">
        <f>IFERROR(VLOOKUP($L13&amp;"_"&amp;AA13,Final_manabou_kanji[],6,0),"")</f>
        <v/>
      </c>
      <c r="Q13" s="28" t="str">
        <f>IFERROR(VLOOKUP($L13&amp;"_"&amp;AB13,Final_manabou_kanji[],6,0),"")</f>
        <v/>
      </c>
      <c r="R13" s="28" t="str">
        <f>IFERROR(VLOOKUP($L13&amp;"_"&amp;AC13,Final_manabou_kanji[],6,0),"")</f>
        <v/>
      </c>
      <c r="S13" s="28" t="str">
        <f>IFERROR(VLOOKUP($L13&amp;"_"&amp;AD13,Final_manabou_kanji[],6,0),"")</f>
        <v/>
      </c>
      <c r="T13" s="28" t="str">
        <f>IFERROR(VLOOKUP($L13&amp;"_"&amp;AE13,Final_manabou_kanji[],6,0),"")</f>
        <v/>
      </c>
      <c r="V13" t="s">
        <v>5</v>
      </c>
      <c r="W13" s="24" t="str">
        <f t="shared" si="5"/>
        <v>1章3課</v>
      </c>
      <c r="X13" s="21">
        <f t="shared" si="7"/>
        <v>17</v>
      </c>
      <c r="Y13" s="16">
        <f t="shared" si="0"/>
        <v>18</v>
      </c>
      <c r="Z13" s="16">
        <f t="shared" si="0"/>
        <v>19</v>
      </c>
      <c r="AA13" s="16">
        <f t="shared" si="0"/>
        <v>20</v>
      </c>
      <c r="AB13" s="16">
        <f t="shared" si="0"/>
        <v>21</v>
      </c>
      <c r="AC13" s="16">
        <f t="shared" si="0"/>
        <v>22</v>
      </c>
      <c r="AD13" s="16">
        <f t="shared" si="0"/>
        <v>23</v>
      </c>
      <c r="AE13" s="17">
        <f t="shared" si="0"/>
        <v>24</v>
      </c>
      <c r="AH13" s="24">
        <v>22</v>
      </c>
      <c r="AI13" s="21" t="str">
        <f t="shared" si="6"/>
        <v>1章3課17</v>
      </c>
      <c r="AJ13" s="16" t="str">
        <f t="shared" si="1"/>
        <v>1章3課18</v>
      </c>
      <c r="AK13" s="16" t="str">
        <f t="shared" si="1"/>
        <v>1章3課19</v>
      </c>
      <c r="AL13" s="16" t="str">
        <f t="shared" si="1"/>
        <v>1章3課20</v>
      </c>
      <c r="AM13" s="16" t="str">
        <f t="shared" si="1"/>
        <v>1章3課21</v>
      </c>
      <c r="AN13" s="16" t="str">
        <f t="shared" si="1"/>
        <v>1章3課22</v>
      </c>
      <c r="AO13" s="16" t="str">
        <f t="shared" si="1"/>
        <v>1章3課23</v>
      </c>
      <c r="AP13" s="17" t="str">
        <f t="shared" si="1"/>
        <v>1章3課24</v>
      </c>
    </row>
    <row r="14" spans="1:42" ht="20.399999999999999" thickTop="1" thickBot="1" x14ac:dyDescent="0.35">
      <c r="A14">
        <f t="shared" si="2"/>
        <v>3</v>
      </c>
      <c r="B14" s="24" t="str">
        <f t="shared" si="3"/>
        <v>1章3課</v>
      </c>
      <c r="C14" s="21" t="str">
        <f>IFERROR(VLOOKUP($B14&amp;"_"&amp;X14,Raw_data_N2_Kanji[[Receipe no]:[Receipe]],4,0),"")</f>
        <v/>
      </c>
      <c r="D14" s="16" t="str">
        <f>IFERROR(VLOOKUP($B14&amp;"_"&amp;Y14,Raw_data_N2_Kanji[[Receipe no]:[Receipe]],4,0),"")</f>
        <v/>
      </c>
      <c r="E14" s="16" t="str">
        <f>IFERROR(VLOOKUP($B14&amp;"_"&amp;Z14,Raw_data_N2_Kanji[[Receipe no]:[Receipe]],4,0),"")</f>
        <v/>
      </c>
      <c r="F14" s="16" t="str">
        <f>IFERROR(VLOOKUP($B14&amp;"_"&amp;AA14,Raw_data_N2_Kanji[[Receipe no]:[Receipe]],4,0),"")</f>
        <v/>
      </c>
      <c r="G14" s="16" t="str">
        <f>IFERROR(VLOOKUP($B14&amp;"_"&amp;AB14,Raw_data_N2_Kanji[[Receipe no]:[Receipe]],4,0),"")</f>
        <v/>
      </c>
      <c r="H14" s="16" t="str">
        <f>IFERROR(VLOOKUP($B14&amp;"_"&amp;AC14,Raw_data_N2_Kanji[[Receipe no]:[Receipe]],4,0),"")</f>
        <v/>
      </c>
      <c r="I14" s="16" t="str">
        <f>IFERROR(VLOOKUP($B14&amp;"_"&amp;AD14,Raw_data_N2_Kanji[[Receipe no]:[Receipe]],4,0),"")</f>
        <v/>
      </c>
      <c r="J14" s="17" t="str">
        <f>IFERROR(VLOOKUP($B14&amp;"_"&amp;AE14,Raw_data_N2_Kanji[[Receipe no]:[Receipe]],4,0),"")</f>
        <v/>
      </c>
      <c r="L14" s="24" t="str">
        <f t="shared" si="4"/>
        <v>1章3課</v>
      </c>
      <c r="M14" s="28" t="str">
        <f>IFERROR(VLOOKUP($L14&amp;"_"&amp;X14,Final_manabou_kanji[],6,0),"")</f>
        <v/>
      </c>
      <c r="N14" s="28" t="str">
        <f>IFERROR(VLOOKUP($L14&amp;"_"&amp;Y14,Final_manabou_kanji[],6,0),"")</f>
        <v/>
      </c>
      <c r="O14" s="28" t="str">
        <f>IFERROR(VLOOKUP($L14&amp;"_"&amp;Z14,Final_manabou_kanji[],6,0),"")</f>
        <v/>
      </c>
      <c r="P14" s="28" t="str">
        <f>IFERROR(VLOOKUP($L14&amp;"_"&amp;AA14,Final_manabou_kanji[],6,0),"")</f>
        <v/>
      </c>
      <c r="Q14" s="28" t="str">
        <f>IFERROR(VLOOKUP($L14&amp;"_"&amp;AB14,Final_manabou_kanji[],6,0),"")</f>
        <v/>
      </c>
      <c r="R14" s="28" t="str">
        <f>IFERROR(VLOOKUP($L14&amp;"_"&amp;AC14,Final_manabou_kanji[],6,0),"")</f>
        <v/>
      </c>
      <c r="S14" s="28" t="str">
        <f>IFERROR(VLOOKUP($L14&amp;"_"&amp;AD14,Final_manabou_kanji[],6,0),"")</f>
        <v/>
      </c>
      <c r="T14" s="28" t="str">
        <f>IFERROR(VLOOKUP($L14&amp;"_"&amp;AE14,Final_manabou_kanji[],6,0),"")</f>
        <v/>
      </c>
      <c r="V14" t="s">
        <v>5</v>
      </c>
      <c r="W14" s="24" t="str">
        <f t="shared" si="5"/>
        <v>1章3課</v>
      </c>
      <c r="X14" s="21">
        <f t="shared" si="7"/>
        <v>25</v>
      </c>
      <c r="Y14" s="16">
        <f t="shared" si="0"/>
        <v>26</v>
      </c>
      <c r="Z14" s="16">
        <f t="shared" si="0"/>
        <v>27</v>
      </c>
      <c r="AA14" s="16">
        <f t="shared" si="0"/>
        <v>28</v>
      </c>
      <c r="AB14" s="16">
        <f t="shared" si="0"/>
        <v>29</v>
      </c>
      <c r="AC14" s="16">
        <f t="shared" si="0"/>
        <v>30</v>
      </c>
      <c r="AD14" s="16">
        <f t="shared" si="0"/>
        <v>31</v>
      </c>
      <c r="AE14" s="17">
        <f t="shared" si="0"/>
        <v>32</v>
      </c>
      <c r="AH14" s="24">
        <v>22</v>
      </c>
      <c r="AI14" s="21" t="str">
        <f t="shared" si="6"/>
        <v>1章3課25</v>
      </c>
      <c r="AJ14" s="16" t="str">
        <f t="shared" si="1"/>
        <v>1章3課26</v>
      </c>
      <c r="AK14" s="16" t="str">
        <f t="shared" si="1"/>
        <v>1章3課27</v>
      </c>
      <c r="AL14" s="16" t="str">
        <f t="shared" si="1"/>
        <v>1章3課28</v>
      </c>
      <c r="AM14" s="16" t="str">
        <f t="shared" si="1"/>
        <v>1章3課29</v>
      </c>
      <c r="AN14" s="16" t="str">
        <f t="shared" si="1"/>
        <v>1章3課30</v>
      </c>
      <c r="AO14" s="16" t="str">
        <f t="shared" si="1"/>
        <v>1章3課31</v>
      </c>
      <c r="AP14" s="17" t="str">
        <f t="shared" si="1"/>
        <v>1章3課32</v>
      </c>
    </row>
    <row r="15" spans="1:42" ht="20.399999999999999" thickTop="1" thickBot="1" x14ac:dyDescent="0.35">
      <c r="A15">
        <f t="shared" si="2"/>
        <v>3</v>
      </c>
      <c r="B15" s="24" t="str">
        <f t="shared" si="3"/>
        <v>1章3課</v>
      </c>
      <c r="C15" s="21" t="str">
        <f>IFERROR(VLOOKUP($B15&amp;"_"&amp;X15,Raw_data_N2_Kanji[[Receipe no]:[Receipe]],4,0),"")</f>
        <v/>
      </c>
      <c r="D15" s="16" t="str">
        <f>IFERROR(VLOOKUP($B15&amp;"_"&amp;Y15,Raw_data_N2_Kanji[[Receipe no]:[Receipe]],4,0),"")</f>
        <v/>
      </c>
      <c r="E15" s="16" t="str">
        <f>IFERROR(VLOOKUP($B15&amp;"_"&amp;Z15,Raw_data_N2_Kanji[[Receipe no]:[Receipe]],4,0),"")</f>
        <v/>
      </c>
      <c r="F15" s="16" t="str">
        <f>IFERROR(VLOOKUP($B15&amp;"_"&amp;AA15,Raw_data_N2_Kanji[[Receipe no]:[Receipe]],4,0),"")</f>
        <v/>
      </c>
      <c r="G15" s="16" t="str">
        <f>IFERROR(VLOOKUP($B15&amp;"_"&amp;AB15,Raw_data_N2_Kanji[[Receipe no]:[Receipe]],4,0),"")</f>
        <v/>
      </c>
      <c r="H15" s="16" t="str">
        <f>IFERROR(VLOOKUP($B15&amp;"_"&amp;AC15,Raw_data_N2_Kanji[[Receipe no]:[Receipe]],4,0),"")</f>
        <v/>
      </c>
      <c r="I15" s="16" t="str">
        <f>IFERROR(VLOOKUP($B15&amp;"_"&amp;AD15,Raw_data_N2_Kanji[[Receipe no]:[Receipe]],4,0),"")</f>
        <v/>
      </c>
      <c r="J15" s="17" t="str">
        <f>IFERROR(VLOOKUP($B15&amp;"_"&amp;AE15,Raw_data_N2_Kanji[[Receipe no]:[Receipe]],4,0),"")</f>
        <v/>
      </c>
      <c r="L15" s="24" t="str">
        <f t="shared" si="4"/>
        <v>1章3課</v>
      </c>
      <c r="M15" s="28" t="str">
        <f>IFERROR(VLOOKUP($L15&amp;"_"&amp;X15,Final_manabou_kanji[],6,0),"")</f>
        <v/>
      </c>
      <c r="N15" s="28" t="str">
        <f>IFERROR(VLOOKUP($L15&amp;"_"&amp;Y15,Final_manabou_kanji[],6,0),"")</f>
        <v/>
      </c>
      <c r="O15" s="28" t="str">
        <f>IFERROR(VLOOKUP($L15&amp;"_"&amp;Z15,Final_manabou_kanji[],6,0),"")</f>
        <v/>
      </c>
      <c r="P15" s="28" t="str">
        <f>IFERROR(VLOOKUP($L15&amp;"_"&amp;AA15,Final_manabou_kanji[],6,0),"")</f>
        <v/>
      </c>
      <c r="Q15" s="28" t="str">
        <f>IFERROR(VLOOKUP($L15&amp;"_"&amp;AB15,Final_manabou_kanji[],6,0),"")</f>
        <v/>
      </c>
      <c r="R15" s="28" t="str">
        <f>IFERROR(VLOOKUP($L15&amp;"_"&amp;AC15,Final_manabou_kanji[],6,0),"")</f>
        <v/>
      </c>
      <c r="S15" s="28" t="str">
        <f>IFERROR(VLOOKUP($L15&amp;"_"&amp;AD15,Final_manabou_kanji[],6,0),"")</f>
        <v/>
      </c>
      <c r="T15" s="28" t="str">
        <f>IFERROR(VLOOKUP($L15&amp;"_"&amp;AE15,Final_manabou_kanji[],6,0),"")</f>
        <v/>
      </c>
      <c r="V15" t="s">
        <v>5</v>
      </c>
      <c r="W15" s="24" t="str">
        <f t="shared" si="5"/>
        <v>1章3課</v>
      </c>
      <c r="X15" s="21">
        <f t="shared" si="7"/>
        <v>33</v>
      </c>
      <c r="Y15" s="16">
        <f t="shared" si="0"/>
        <v>34</v>
      </c>
      <c r="Z15" s="16">
        <f t="shared" si="0"/>
        <v>35</v>
      </c>
      <c r="AA15" s="16">
        <f t="shared" si="0"/>
        <v>36</v>
      </c>
      <c r="AB15" s="16">
        <f t="shared" si="0"/>
        <v>37</v>
      </c>
      <c r="AC15" s="16">
        <f t="shared" si="0"/>
        <v>38</v>
      </c>
      <c r="AD15" s="16">
        <f t="shared" si="0"/>
        <v>39</v>
      </c>
      <c r="AE15" s="17">
        <f t="shared" si="0"/>
        <v>40</v>
      </c>
      <c r="AH15" s="24">
        <v>22</v>
      </c>
      <c r="AI15" s="21" t="str">
        <f t="shared" si="6"/>
        <v>1章3課33</v>
      </c>
      <c r="AJ15" s="16" t="str">
        <f t="shared" si="1"/>
        <v>1章3課34</v>
      </c>
      <c r="AK15" s="16" t="str">
        <f t="shared" si="1"/>
        <v>1章3課35</v>
      </c>
      <c r="AL15" s="16" t="str">
        <f t="shared" si="1"/>
        <v>1章3課36</v>
      </c>
      <c r="AM15" s="16" t="str">
        <f t="shared" si="1"/>
        <v>1章3課37</v>
      </c>
      <c r="AN15" s="16" t="str">
        <f t="shared" si="1"/>
        <v>1章3課38</v>
      </c>
      <c r="AO15" s="16" t="str">
        <f t="shared" si="1"/>
        <v>1章3課39</v>
      </c>
      <c r="AP15" s="17" t="str">
        <f t="shared" si="1"/>
        <v>1章3課40</v>
      </c>
    </row>
    <row r="16" spans="1:42" ht="20.399999999999999" thickTop="1" thickBot="1" x14ac:dyDescent="0.35">
      <c r="A16">
        <f t="shared" si="2"/>
        <v>3</v>
      </c>
      <c r="B16" s="24" t="str">
        <f t="shared" si="3"/>
        <v>1章3課</v>
      </c>
      <c r="C16" s="21" t="str">
        <f>IFERROR(VLOOKUP($B16&amp;"_"&amp;X16,Raw_data_N2_Kanji[[Receipe no]:[Receipe]],4,0),"")</f>
        <v/>
      </c>
      <c r="D16" s="16" t="str">
        <f>IFERROR(VLOOKUP($B16&amp;"_"&amp;Y16,Raw_data_N2_Kanji[[Receipe no]:[Receipe]],4,0),"")</f>
        <v/>
      </c>
      <c r="E16" s="16" t="str">
        <f>IFERROR(VLOOKUP($B16&amp;"_"&amp;Z16,Raw_data_N2_Kanji[[Receipe no]:[Receipe]],4,0),"")</f>
        <v/>
      </c>
      <c r="F16" s="16" t="str">
        <f>IFERROR(VLOOKUP($B16&amp;"_"&amp;AA16,Raw_data_N2_Kanji[[Receipe no]:[Receipe]],4,0),"")</f>
        <v/>
      </c>
      <c r="G16" s="16" t="str">
        <f>IFERROR(VLOOKUP($B16&amp;"_"&amp;AB16,Raw_data_N2_Kanji[[Receipe no]:[Receipe]],4,0),"")</f>
        <v/>
      </c>
      <c r="H16" s="16" t="str">
        <f>IFERROR(VLOOKUP($B16&amp;"_"&amp;AC16,Raw_data_N2_Kanji[[Receipe no]:[Receipe]],4,0),"")</f>
        <v/>
      </c>
      <c r="I16" s="16" t="str">
        <f>IFERROR(VLOOKUP($B16&amp;"_"&amp;AD16,Raw_data_N2_Kanji[[Receipe no]:[Receipe]],4,0),"")</f>
        <v/>
      </c>
      <c r="J16" s="17" t="str">
        <f>IFERROR(VLOOKUP($B16&amp;"_"&amp;AE16,Raw_data_N2_Kanji[[Receipe no]:[Receipe]],4,0),"")</f>
        <v/>
      </c>
      <c r="L16" s="24" t="str">
        <f t="shared" si="4"/>
        <v>1章3課</v>
      </c>
      <c r="M16" s="28" t="str">
        <f>IFERROR(VLOOKUP($L16&amp;"_"&amp;X16,Final_manabou_kanji[],6,0),"")</f>
        <v/>
      </c>
      <c r="N16" s="28" t="str">
        <f>IFERROR(VLOOKUP($L16&amp;"_"&amp;Y16,Final_manabou_kanji[],6,0),"")</f>
        <v/>
      </c>
      <c r="O16" s="28" t="str">
        <f>IFERROR(VLOOKUP($L16&amp;"_"&amp;Z16,Final_manabou_kanji[],6,0),"")</f>
        <v/>
      </c>
      <c r="P16" s="28" t="str">
        <f>IFERROR(VLOOKUP($L16&amp;"_"&amp;AA16,Final_manabou_kanji[],6,0),"")</f>
        <v/>
      </c>
      <c r="Q16" s="28" t="str">
        <f>IFERROR(VLOOKUP($L16&amp;"_"&amp;AB16,Final_manabou_kanji[],6,0),"")</f>
        <v/>
      </c>
      <c r="R16" s="28" t="str">
        <f>IFERROR(VLOOKUP($L16&amp;"_"&amp;AC16,Final_manabou_kanji[],6,0),"")</f>
        <v/>
      </c>
      <c r="S16" s="28" t="str">
        <f>IFERROR(VLOOKUP($L16&amp;"_"&amp;AD16,Final_manabou_kanji[],6,0),"")</f>
        <v/>
      </c>
      <c r="T16" s="28" t="str">
        <f>IFERROR(VLOOKUP($L16&amp;"_"&amp;AE16,Final_manabou_kanji[],6,0),"")</f>
        <v/>
      </c>
      <c r="V16" t="s">
        <v>5</v>
      </c>
      <c r="W16" s="24" t="str">
        <f t="shared" si="5"/>
        <v>1章3課</v>
      </c>
      <c r="X16" s="21">
        <f t="shared" si="7"/>
        <v>41</v>
      </c>
      <c r="Y16" s="16">
        <f t="shared" si="0"/>
        <v>42</v>
      </c>
      <c r="Z16" s="16">
        <f t="shared" si="0"/>
        <v>43</v>
      </c>
      <c r="AA16" s="16">
        <f t="shared" si="0"/>
        <v>44</v>
      </c>
      <c r="AB16" s="16">
        <f t="shared" si="0"/>
        <v>45</v>
      </c>
      <c r="AC16" s="16">
        <f t="shared" si="0"/>
        <v>46</v>
      </c>
      <c r="AD16" s="16">
        <f t="shared" si="0"/>
        <v>47</v>
      </c>
      <c r="AE16" s="17">
        <f t="shared" si="0"/>
        <v>48</v>
      </c>
      <c r="AH16" s="24">
        <v>23</v>
      </c>
      <c r="AI16" s="21" t="str">
        <f t="shared" si="6"/>
        <v>1章3課41</v>
      </c>
      <c r="AJ16" s="16" t="str">
        <f t="shared" si="1"/>
        <v>1章3課42</v>
      </c>
      <c r="AK16" s="16" t="str">
        <f t="shared" si="1"/>
        <v>1章3課43</v>
      </c>
      <c r="AL16" s="16" t="str">
        <f t="shared" si="1"/>
        <v>1章3課44</v>
      </c>
      <c r="AM16" s="16" t="str">
        <f t="shared" si="1"/>
        <v>1章3課45</v>
      </c>
      <c r="AN16" s="16" t="str">
        <f t="shared" si="1"/>
        <v>1章3課46</v>
      </c>
      <c r="AO16" s="16" t="str">
        <f t="shared" si="1"/>
        <v>1章3課47</v>
      </c>
      <c r="AP16" s="17" t="str">
        <f t="shared" si="1"/>
        <v>1章3課48</v>
      </c>
    </row>
    <row r="17" spans="1:42" ht="20.399999999999999" thickTop="1" thickBot="1" x14ac:dyDescent="0.35">
      <c r="A17">
        <f t="shared" si="2"/>
        <v>4</v>
      </c>
      <c r="B17" s="24" t="str">
        <f t="shared" si="3"/>
        <v>1章4課</v>
      </c>
      <c r="C17" s="21" t="str">
        <f>IFERROR(VLOOKUP($B17&amp;"_"&amp;X17,Raw_data_N2_Kanji[[Receipe no]:[Receipe]],4,0),"")</f>
        <v/>
      </c>
      <c r="D17" s="16" t="str">
        <f>IFERROR(VLOOKUP($B17&amp;"_"&amp;Y17,Raw_data_N2_Kanji[[Receipe no]:[Receipe]],4,0),"")</f>
        <v/>
      </c>
      <c r="E17" s="16" t="str">
        <f>IFERROR(VLOOKUP($B17&amp;"_"&amp;Z17,Raw_data_N2_Kanji[[Receipe no]:[Receipe]],4,0),"")</f>
        <v/>
      </c>
      <c r="F17" s="16" t="str">
        <f>IFERROR(VLOOKUP($B17&amp;"_"&amp;AA17,Raw_data_N2_Kanji[[Receipe no]:[Receipe]],4,0),"")</f>
        <v/>
      </c>
      <c r="G17" s="16" t="str">
        <f>IFERROR(VLOOKUP($B17&amp;"_"&amp;AB17,Raw_data_N2_Kanji[[Receipe no]:[Receipe]],4,0),"")</f>
        <v/>
      </c>
      <c r="H17" s="16" t="str">
        <f>IFERROR(VLOOKUP($B17&amp;"_"&amp;AC17,Raw_data_N2_Kanji[[Receipe no]:[Receipe]],4,0),"")</f>
        <v/>
      </c>
      <c r="I17" s="16" t="str">
        <f>IFERROR(VLOOKUP($B17&amp;"_"&amp;AD17,Raw_data_N2_Kanji[[Receipe no]:[Receipe]],4,0),"")</f>
        <v/>
      </c>
      <c r="J17" s="17" t="str">
        <f>IFERROR(VLOOKUP($B17&amp;"_"&amp;AE17,Raw_data_N2_Kanji[[Receipe no]:[Receipe]],4,0),"")</f>
        <v/>
      </c>
      <c r="L17" s="24" t="str">
        <f t="shared" si="4"/>
        <v>1章4課</v>
      </c>
      <c r="M17" s="28" t="str">
        <f>IFERROR(VLOOKUP($L17&amp;"_"&amp;X17,Final_manabou_kanji[],6,0),"")</f>
        <v/>
      </c>
      <c r="N17" s="28" t="str">
        <f>IFERROR(VLOOKUP($L17&amp;"_"&amp;Y17,Final_manabou_kanji[],6,0),"")</f>
        <v/>
      </c>
      <c r="O17" s="28" t="str">
        <f>IFERROR(VLOOKUP($L17&amp;"_"&amp;Z17,Final_manabou_kanji[],6,0),"")</f>
        <v/>
      </c>
      <c r="P17" s="28" t="str">
        <f>IFERROR(VLOOKUP($L17&amp;"_"&amp;AA17,Final_manabou_kanji[],6,0),"")</f>
        <v/>
      </c>
      <c r="Q17" s="28" t="str">
        <f>IFERROR(VLOOKUP($L17&amp;"_"&amp;AB17,Final_manabou_kanji[],6,0),"")</f>
        <v/>
      </c>
      <c r="R17" s="28" t="str">
        <f>IFERROR(VLOOKUP($L17&amp;"_"&amp;AC17,Final_manabou_kanji[],6,0),"")</f>
        <v/>
      </c>
      <c r="S17" s="28" t="str">
        <f>IFERROR(VLOOKUP($L17&amp;"_"&amp;AD17,Final_manabou_kanji[],6,0),"")</f>
        <v/>
      </c>
      <c r="T17" s="28" t="str">
        <f>IFERROR(VLOOKUP($L17&amp;"_"&amp;AE17,Final_manabou_kanji[],6,0),"")</f>
        <v/>
      </c>
      <c r="V17" t="s">
        <v>35</v>
      </c>
      <c r="W17" s="24" t="str">
        <f t="shared" si="5"/>
        <v>1章4課</v>
      </c>
      <c r="X17" s="21">
        <f t="shared" si="7"/>
        <v>1</v>
      </c>
      <c r="Y17" s="16">
        <f t="shared" si="0"/>
        <v>2</v>
      </c>
      <c r="Z17" s="16">
        <f t="shared" si="0"/>
        <v>3</v>
      </c>
      <c r="AA17" s="16">
        <f t="shared" si="0"/>
        <v>4</v>
      </c>
      <c r="AB17" s="16">
        <f t="shared" si="0"/>
        <v>5</v>
      </c>
      <c r="AC17" s="16">
        <f t="shared" si="0"/>
        <v>6</v>
      </c>
      <c r="AD17" s="16">
        <f t="shared" si="0"/>
        <v>7</v>
      </c>
      <c r="AE17" s="17">
        <f t="shared" si="0"/>
        <v>8</v>
      </c>
      <c r="AH17" s="24">
        <v>23</v>
      </c>
      <c r="AI17" s="22" t="str">
        <f t="shared" si="6"/>
        <v>1章4課1</v>
      </c>
      <c r="AJ17" s="18" t="str">
        <f t="shared" si="1"/>
        <v>1章4課2</v>
      </c>
      <c r="AK17" s="18" t="str">
        <f t="shared" si="1"/>
        <v>1章4課3</v>
      </c>
      <c r="AL17" s="18" t="str">
        <f t="shared" si="1"/>
        <v>1章4課4</v>
      </c>
      <c r="AM17" s="18" t="str">
        <f t="shared" si="1"/>
        <v>1章4課5</v>
      </c>
      <c r="AN17" s="18" t="str">
        <f t="shared" si="1"/>
        <v>1章4課6</v>
      </c>
      <c r="AO17" s="18" t="str">
        <f t="shared" si="1"/>
        <v>1章4課7</v>
      </c>
      <c r="AP17" s="19" t="str">
        <f t="shared" si="1"/>
        <v>1章4課8</v>
      </c>
    </row>
    <row r="18" spans="1:42" ht="20.399999999999999" thickTop="1" thickBot="1" x14ac:dyDescent="0.35">
      <c r="A18">
        <f t="shared" si="2"/>
        <v>4</v>
      </c>
      <c r="B18" s="24" t="str">
        <f t="shared" si="3"/>
        <v>1章4課</v>
      </c>
      <c r="C18" s="21" t="str">
        <f>IFERROR(VLOOKUP($B18&amp;"_"&amp;X18,Raw_data_N2_Kanji[[Receipe no]:[Receipe]],4,0),"")</f>
        <v/>
      </c>
      <c r="D18" s="16" t="str">
        <f>IFERROR(VLOOKUP($B18&amp;"_"&amp;Y18,Raw_data_N2_Kanji[[Receipe no]:[Receipe]],4,0),"")</f>
        <v/>
      </c>
      <c r="E18" s="16" t="str">
        <f>IFERROR(VLOOKUP($B18&amp;"_"&amp;Z18,Raw_data_N2_Kanji[[Receipe no]:[Receipe]],4,0),"")</f>
        <v/>
      </c>
      <c r="F18" s="16" t="str">
        <f>IFERROR(VLOOKUP($B18&amp;"_"&amp;AA18,Raw_data_N2_Kanji[[Receipe no]:[Receipe]],4,0),"")</f>
        <v/>
      </c>
      <c r="G18" s="16" t="str">
        <f>IFERROR(VLOOKUP($B18&amp;"_"&amp;AB18,Raw_data_N2_Kanji[[Receipe no]:[Receipe]],4,0),"")</f>
        <v/>
      </c>
      <c r="H18" s="16" t="str">
        <f>IFERROR(VLOOKUP($B18&amp;"_"&amp;AC18,Raw_data_N2_Kanji[[Receipe no]:[Receipe]],4,0),"")</f>
        <v/>
      </c>
      <c r="I18" s="16" t="str">
        <f>IFERROR(VLOOKUP($B18&amp;"_"&amp;AD18,Raw_data_N2_Kanji[[Receipe no]:[Receipe]],4,0),"")</f>
        <v/>
      </c>
      <c r="J18" s="17" t="str">
        <f>IFERROR(VLOOKUP($B18&amp;"_"&amp;AE18,Raw_data_N2_Kanji[[Receipe no]:[Receipe]],4,0),"")</f>
        <v/>
      </c>
      <c r="L18" s="24" t="str">
        <f t="shared" si="4"/>
        <v>1章4課</v>
      </c>
      <c r="M18" s="28" t="str">
        <f>IFERROR(VLOOKUP($L18&amp;"_"&amp;X18,Final_manabou_kanji[],6,0),"")</f>
        <v/>
      </c>
      <c r="N18" s="28" t="str">
        <f>IFERROR(VLOOKUP($L18&amp;"_"&amp;Y18,Final_manabou_kanji[],6,0),"")</f>
        <v/>
      </c>
      <c r="O18" s="28" t="str">
        <f>IFERROR(VLOOKUP($L18&amp;"_"&amp;Z18,Final_manabou_kanji[],6,0),"")</f>
        <v/>
      </c>
      <c r="P18" s="28" t="str">
        <f>IFERROR(VLOOKUP($L18&amp;"_"&amp;AA18,Final_manabou_kanji[],6,0),"")</f>
        <v/>
      </c>
      <c r="Q18" s="28" t="str">
        <f>IFERROR(VLOOKUP($L18&amp;"_"&amp;AB18,Final_manabou_kanji[],6,0),"")</f>
        <v/>
      </c>
      <c r="R18" s="28" t="str">
        <f>IFERROR(VLOOKUP($L18&amp;"_"&amp;AC18,Final_manabou_kanji[],6,0),"")</f>
        <v/>
      </c>
      <c r="S18" s="28" t="str">
        <f>IFERROR(VLOOKUP($L18&amp;"_"&amp;AD18,Final_manabou_kanji[],6,0),"")</f>
        <v/>
      </c>
      <c r="T18" s="28" t="str">
        <f>IFERROR(VLOOKUP($L18&amp;"_"&amp;AE18,Final_manabou_kanji[],6,0),"")</f>
        <v/>
      </c>
      <c r="V18" t="s">
        <v>5</v>
      </c>
      <c r="W18" s="24" t="str">
        <f t="shared" si="5"/>
        <v>1章4課</v>
      </c>
      <c r="X18" s="21">
        <f t="shared" si="7"/>
        <v>9</v>
      </c>
      <c r="Y18" s="16">
        <f t="shared" si="7"/>
        <v>10</v>
      </c>
      <c r="Z18" s="16">
        <f t="shared" si="7"/>
        <v>11</v>
      </c>
      <c r="AA18" s="16">
        <f t="shared" si="7"/>
        <v>12</v>
      </c>
      <c r="AB18" s="16">
        <f t="shared" si="7"/>
        <v>13</v>
      </c>
      <c r="AC18" s="16">
        <f t="shared" si="7"/>
        <v>14</v>
      </c>
      <c r="AD18" s="16">
        <f t="shared" si="7"/>
        <v>15</v>
      </c>
      <c r="AE18" s="17">
        <f t="shared" si="7"/>
        <v>16</v>
      </c>
      <c r="AH18" s="24">
        <v>23</v>
      </c>
      <c r="AI18" s="22" t="str">
        <f t="shared" si="6"/>
        <v>1章4課9</v>
      </c>
      <c r="AJ18" s="18" t="str">
        <f t="shared" si="6"/>
        <v>1章4課10</v>
      </c>
      <c r="AK18" s="18" t="str">
        <f t="shared" si="6"/>
        <v>1章4課11</v>
      </c>
      <c r="AL18" s="18" t="str">
        <f t="shared" si="6"/>
        <v>1章4課12</v>
      </c>
      <c r="AM18" s="18" t="str">
        <f t="shared" si="6"/>
        <v>1章4課13</v>
      </c>
      <c r="AN18" s="18" t="str">
        <f t="shared" si="6"/>
        <v>1章4課14</v>
      </c>
      <c r="AO18" s="18" t="str">
        <f t="shared" si="6"/>
        <v>1章4課15</v>
      </c>
      <c r="AP18" s="19" t="str">
        <f t="shared" si="6"/>
        <v>1章4課16</v>
      </c>
    </row>
    <row r="19" spans="1:42" ht="20.399999999999999" thickTop="1" thickBot="1" x14ac:dyDescent="0.35">
      <c r="A19">
        <f t="shared" si="2"/>
        <v>4</v>
      </c>
      <c r="B19" s="24" t="str">
        <f t="shared" si="3"/>
        <v>1章4課</v>
      </c>
      <c r="C19" s="21" t="str">
        <f>IFERROR(VLOOKUP($B19&amp;"_"&amp;X19,Raw_data_N2_Kanji[[Receipe no]:[Receipe]],4,0),"")</f>
        <v/>
      </c>
      <c r="D19" s="16" t="str">
        <f>IFERROR(VLOOKUP($B19&amp;"_"&amp;Y19,Raw_data_N2_Kanji[[Receipe no]:[Receipe]],4,0),"")</f>
        <v/>
      </c>
      <c r="E19" s="16" t="str">
        <f>IFERROR(VLOOKUP($B19&amp;"_"&amp;Z19,Raw_data_N2_Kanji[[Receipe no]:[Receipe]],4,0),"")</f>
        <v/>
      </c>
      <c r="F19" s="16" t="str">
        <f>IFERROR(VLOOKUP($B19&amp;"_"&amp;AA19,Raw_data_N2_Kanji[[Receipe no]:[Receipe]],4,0),"")</f>
        <v/>
      </c>
      <c r="G19" s="16" t="str">
        <f>IFERROR(VLOOKUP($B19&amp;"_"&amp;AB19,Raw_data_N2_Kanji[[Receipe no]:[Receipe]],4,0),"")</f>
        <v/>
      </c>
      <c r="H19" s="16" t="str">
        <f>IFERROR(VLOOKUP($B19&amp;"_"&amp;AC19,Raw_data_N2_Kanji[[Receipe no]:[Receipe]],4,0),"")</f>
        <v/>
      </c>
      <c r="I19" s="16" t="str">
        <f>IFERROR(VLOOKUP($B19&amp;"_"&amp;AD19,Raw_data_N2_Kanji[[Receipe no]:[Receipe]],4,0),"")</f>
        <v/>
      </c>
      <c r="J19" s="17" t="str">
        <f>IFERROR(VLOOKUP($B19&amp;"_"&amp;AE19,Raw_data_N2_Kanji[[Receipe no]:[Receipe]],4,0),"")</f>
        <v/>
      </c>
      <c r="L19" s="24" t="str">
        <f t="shared" si="4"/>
        <v>1章4課</v>
      </c>
      <c r="M19" s="28" t="str">
        <f>IFERROR(VLOOKUP($L19&amp;"_"&amp;X19,Final_manabou_kanji[],6,0),"")</f>
        <v/>
      </c>
      <c r="N19" s="28" t="str">
        <f>IFERROR(VLOOKUP($L19&amp;"_"&amp;Y19,Final_manabou_kanji[],6,0),"")</f>
        <v/>
      </c>
      <c r="O19" s="28" t="str">
        <f>IFERROR(VLOOKUP($L19&amp;"_"&amp;Z19,Final_manabou_kanji[],6,0),"")</f>
        <v/>
      </c>
      <c r="P19" s="28" t="str">
        <f>IFERROR(VLOOKUP($L19&amp;"_"&amp;AA19,Final_manabou_kanji[],6,0),"")</f>
        <v/>
      </c>
      <c r="Q19" s="28" t="str">
        <f>IFERROR(VLOOKUP($L19&amp;"_"&amp;AB19,Final_manabou_kanji[],6,0),"")</f>
        <v/>
      </c>
      <c r="R19" s="28" t="str">
        <f>IFERROR(VLOOKUP($L19&amp;"_"&amp;AC19,Final_manabou_kanji[],6,0),"")</f>
        <v/>
      </c>
      <c r="S19" s="28" t="str">
        <f>IFERROR(VLOOKUP($L19&amp;"_"&amp;AD19,Final_manabou_kanji[],6,0),"")</f>
        <v/>
      </c>
      <c r="T19" s="28" t="str">
        <f>IFERROR(VLOOKUP($L19&amp;"_"&amp;AE19,Final_manabou_kanji[],6,0),"")</f>
        <v/>
      </c>
      <c r="V19" t="s">
        <v>5</v>
      </c>
      <c r="W19" s="24" t="str">
        <f t="shared" si="5"/>
        <v>1章4課</v>
      </c>
      <c r="X19" s="21">
        <f t="shared" si="7"/>
        <v>17</v>
      </c>
      <c r="Y19" s="16">
        <f t="shared" si="7"/>
        <v>18</v>
      </c>
      <c r="Z19" s="16">
        <f t="shared" si="7"/>
        <v>19</v>
      </c>
      <c r="AA19" s="16">
        <f t="shared" si="7"/>
        <v>20</v>
      </c>
      <c r="AB19" s="16">
        <f t="shared" si="7"/>
        <v>21</v>
      </c>
      <c r="AC19" s="16">
        <f t="shared" si="7"/>
        <v>22</v>
      </c>
      <c r="AD19" s="16">
        <f t="shared" si="7"/>
        <v>23</v>
      </c>
      <c r="AE19" s="17">
        <f t="shared" si="7"/>
        <v>24</v>
      </c>
      <c r="AH19" s="24">
        <v>23</v>
      </c>
      <c r="AI19" s="22" t="str">
        <f t="shared" si="6"/>
        <v>1章4課17</v>
      </c>
      <c r="AJ19" s="18" t="str">
        <f t="shared" si="6"/>
        <v>1章4課18</v>
      </c>
      <c r="AK19" s="18" t="str">
        <f t="shared" si="6"/>
        <v>1章4課19</v>
      </c>
      <c r="AL19" s="18" t="str">
        <f t="shared" si="6"/>
        <v>1章4課20</v>
      </c>
      <c r="AM19" s="18" t="str">
        <f t="shared" si="6"/>
        <v>1章4課21</v>
      </c>
      <c r="AN19" s="18" t="str">
        <f t="shared" si="6"/>
        <v>1章4課22</v>
      </c>
      <c r="AO19" s="18" t="str">
        <f t="shared" si="6"/>
        <v>1章4課23</v>
      </c>
      <c r="AP19" s="19" t="str">
        <f t="shared" si="6"/>
        <v>1章4課24</v>
      </c>
    </row>
    <row r="20" spans="1:42" ht="20.399999999999999" thickTop="1" thickBot="1" x14ac:dyDescent="0.35">
      <c r="A20">
        <f t="shared" si="2"/>
        <v>4</v>
      </c>
      <c r="B20" s="24" t="str">
        <f t="shared" si="3"/>
        <v>1章4課</v>
      </c>
      <c r="C20" s="21" t="str">
        <f>IFERROR(VLOOKUP($B20&amp;"_"&amp;X20,Raw_data_N2_Kanji[[Receipe no]:[Receipe]],4,0),"")</f>
        <v/>
      </c>
      <c r="D20" s="16" t="str">
        <f>IFERROR(VLOOKUP($B20&amp;"_"&amp;Y20,Raw_data_N2_Kanji[[Receipe no]:[Receipe]],4,0),"")</f>
        <v/>
      </c>
      <c r="E20" s="16" t="str">
        <f>IFERROR(VLOOKUP($B20&amp;"_"&amp;Z20,Raw_data_N2_Kanji[[Receipe no]:[Receipe]],4,0),"")</f>
        <v/>
      </c>
      <c r="F20" s="16" t="str">
        <f>IFERROR(VLOOKUP($B20&amp;"_"&amp;AA20,Raw_data_N2_Kanji[[Receipe no]:[Receipe]],4,0),"")</f>
        <v/>
      </c>
      <c r="G20" s="16" t="str">
        <f>IFERROR(VLOOKUP($B20&amp;"_"&amp;AB20,Raw_data_N2_Kanji[[Receipe no]:[Receipe]],4,0),"")</f>
        <v/>
      </c>
      <c r="H20" s="16" t="str">
        <f>IFERROR(VLOOKUP($B20&amp;"_"&amp;AC20,Raw_data_N2_Kanji[[Receipe no]:[Receipe]],4,0),"")</f>
        <v/>
      </c>
      <c r="I20" s="16" t="str">
        <f>IFERROR(VLOOKUP($B20&amp;"_"&amp;AD20,Raw_data_N2_Kanji[[Receipe no]:[Receipe]],4,0),"")</f>
        <v/>
      </c>
      <c r="J20" s="17" t="str">
        <f>IFERROR(VLOOKUP($B20&amp;"_"&amp;AE20,Raw_data_N2_Kanji[[Receipe no]:[Receipe]],4,0),"")</f>
        <v/>
      </c>
      <c r="L20" s="24" t="str">
        <f t="shared" si="4"/>
        <v>1章4課</v>
      </c>
      <c r="M20" s="28" t="str">
        <f>IFERROR(VLOOKUP($L20&amp;"_"&amp;X20,Final_manabou_kanji[],6,0),"")</f>
        <v/>
      </c>
      <c r="N20" s="28" t="str">
        <f>IFERROR(VLOOKUP($L20&amp;"_"&amp;Y20,Final_manabou_kanji[],6,0),"")</f>
        <v/>
      </c>
      <c r="O20" s="28" t="str">
        <f>IFERROR(VLOOKUP($L20&amp;"_"&amp;Z20,Final_manabou_kanji[],6,0),"")</f>
        <v/>
      </c>
      <c r="P20" s="28" t="str">
        <f>IFERROR(VLOOKUP($L20&amp;"_"&amp;AA20,Final_manabou_kanji[],6,0),"")</f>
        <v/>
      </c>
      <c r="Q20" s="28" t="str">
        <f>IFERROR(VLOOKUP($L20&amp;"_"&amp;AB20,Final_manabou_kanji[],6,0),"")</f>
        <v/>
      </c>
      <c r="R20" s="28" t="str">
        <f>IFERROR(VLOOKUP($L20&amp;"_"&amp;AC20,Final_manabou_kanji[],6,0),"")</f>
        <v/>
      </c>
      <c r="S20" s="28" t="str">
        <f>IFERROR(VLOOKUP($L20&amp;"_"&amp;AD20,Final_manabou_kanji[],6,0),"")</f>
        <v/>
      </c>
      <c r="T20" s="28" t="str">
        <f>IFERROR(VLOOKUP($L20&amp;"_"&amp;AE20,Final_manabou_kanji[],6,0),"")</f>
        <v/>
      </c>
      <c r="V20" t="s">
        <v>5</v>
      </c>
      <c r="W20" s="24" t="str">
        <f t="shared" si="5"/>
        <v>1章4課</v>
      </c>
      <c r="X20" s="21">
        <f t="shared" ref="X20:AE35" si="8">IF($V20="",X19+8,X$1)</f>
        <v>25</v>
      </c>
      <c r="Y20" s="16">
        <f t="shared" si="8"/>
        <v>26</v>
      </c>
      <c r="Z20" s="16">
        <f t="shared" si="8"/>
        <v>27</v>
      </c>
      <c r="AA20" s="16">
        <f t="shared" si="8"/>
        <v>28</v>
      </c>
      <c r="AB20" s="16">
        <f t="shared" si="8"/>
        <v>29</v>
      </c>
      <c r="AC20" s="16">
        <f t="shared" si="8"/>
        <v>30</v>
      </c>
      <c r="AD20" s="16">
        <f t="shared" si="8"/>
        <v>31</v>
      </c>
      <c r="AE20" s="17">
        <f t="shared" si="8"/>
        <v>32</v>
      </c>
      <c r="AH20" s="24">
        <v>23</v>
      </c>
      <c r="AI20" s="22" t="str">
        <f t="shared" si="6"/>
        <v>1章4課25</v>
      </c>
      <c r="AJ20" s="18" t="str">
        <f t="shared" si="6"/>
        <v>1章4課26</v>
      </c>
      <c r="AK20" s="18" t="str">
        <f t="shared" si="6"/>
        <v>1章4課27</v>
      </c>
      <c r="AL20" s="18" t="str">
        <f t="shared" si="6"/>
        <v>1章4課28</v>
      </c>
      <c r="AM20" s="18" t="str">
        <f t="shared" si="6"/>
        <v>1章4課29</v>
      </c>
      <c r="AN20" s="18" t="str">
        <f t="shared" si="6"/>
        <v>1章4課30</v>
      </c>
      <c r="AO20" s="18" t="str">
        <f t="shared" si="6"/>
        <v>1章4課31</v>
      </c>
      <c r="AP20" s="19" t="str">
        <f t="shared" si="6"/>
        <v>1章4課32</v>
      </c>
    </row>
    <row r="21" spans="1:42" ht="20.399999999999999" thickTop="1" thickBot="1" x14ac:dyDescent="0.35">
      <c r="A21">
        <f t="shared" si="2"/>
        <v>5</v>
      </c>
      <c r="B21" s="24" t="str">
        <f t="shared" si="3"/>
        <v>2章1課</v>
      </c>
      <c r="C21" s="21" t="str">
        <f>IFERROR(VLOOKUP($B21&amp;"_"&amp;X21,Raw_data_N2_Kanji[[Receipe no]:[Receipe]],4,0),"")</f>
        <v/>
      </c>
      <c r="D21" s="16" t="str">
        <f>IFERROR(VLOOKUP($B21&amp;"_"&amp;Y21,Raw_data_N2_Kanji[[Receipe no]:[Receipe]],4,0),"")</f>
        <v/>
      </c>
      <c r="E21" s="16" t="str">
        <f>IFERROR(VLOOKUP($B21&amp;"_"&amp;Z21,Raw_data_N2_Kanji[[Receipe no]:[Receipe]],4,0),"")</f>
        <v/>
      </c>
      <c r="F21" s="16" t="str">
        <f>IFERROR(VLOOKUP($B21&amp;"_"&amp;AA21,Raw_data_N2_Kanji[[Receipe no]:[Receipe]],4,0),"")</f>
        <v/>
      </c>
      <c r="G21" s="16" t="str">
        <f>IFERROR(VLOOKUP($B21&amp;"_"&amp;AB21,Raw_data_N2_Kanji[[Receipe no]:[Receipe]],4,0),"")</f>
        <v/>
      </c>
      <c r="H21" s="16" t="str">
        <f>IFERROR(VLOOKUP($B21&amp;"_"&amp;AC21,Raw_data_N2_Kanji[[Receipe no]:[Receipe]],4,0),"")</f>
        <v/>
      </c>
      <c r="I21" s="16" t="str">
        <f>IFERROR(VLOOKUP($B21&amp;"_"&amp;AD21,Raw_data_N2_Kanji[[Receipe no]:[Receipe]],4,0),"")</f>
        <v/>
      </c>
      <c r="J21" s="17" t="str">
        <f>IFERROR(VLOOKUP($B21&amp;"_"&amp;AE21,Raw_data_N2_Kanji[[Receipe no]:[Receipe]],4,0),"")</f>
        <v/>
      </c>
      <c r="L21" s="24" t="str">
        <f t="shared" si="4"/>
        <v>2章1課</v>
      </c>
      <c r="M21" s="28" t="str">
        <f>IFERROR(VLOOKUP($L21&amp;"_"&amp;X21,Final_manabou_kanji[],6,0),"")</f>
        <v/>
      </c>
      <c r="N21" s="28" t="str">
        <f>IFERROR(VLOOKUP($L21&amp;"_"&amp;Y21,Final_manabou_kanji[],6,0),"")</f>
        <v/>
      </c>
      <c r="O21" s="28" t="str">
        <f>IFERROR(VLOOKUP($L21&amp;"_"&amp;Z21,Final_manabou_kanji[],6,0),"")</f>
        <v/>
      </c>
      <c r="P21" s="28" t="str">
        <f>IFERROR(VLOOKUP($L21&amp;"_"&amp;AA21,Final_manabou_kanji[],6,0),"")</f>
        <v/>
      </c>
      <c r="Q21" s="28" t="str">
        <f>IFERROR(VLOOKUP($L21&amp;"_"&amp;AB21,Final_manabou_kanji[],6,0),"")</f>
        <v/>
      </c>
      <c r="R21" s="28" t="str">
        <f>IFERROR(VLOOKUP($L21&amp;"_"&amp;AC21,Final_manabou_kanji[],6,0),"")</f>
        <v/>
      </c>
      <c r="S21" s="28" t="str">
        <f>IFERROR(VLOOKUP($L21&amp;"_"&amp;AD21,Final_manabou_kanji[],6,0),"")</f>
        <v/>
      </c>
      <c r="T21" s="28" t="str">
        <f>IFERROR(VLOOKUP($L21&amp;"_"&amp;AE21,Final_manabou_kanji[],6,0),"")</f>
        <v/>
      </c>
      <c r="V21" t="s">
        <v>36</v>
      </c>
      <c r="W21" s="24" t="str">
        <f t="shared" si="5"/>
        <v>2章1課</v>
      </c>
      <c r="X21" s="21">
        <f t="shared" si="8"/>
        <v>1</v>
      </c>
      <c r="Y21" s="16">
        <f t="shared" si="8"/>
        <v>2</v>
      </c>
      <c r="Z21" s="16">
        <f t="shared" si="8"/>
        <v>3</v>
      </c>
      <c r="AA21" s="16">
        <f t="shared" si="8"/>
        <v>4</v>
      </c>
      <c r="AB21" s="16">
        <f t="shared" si="8"/>
        <v>5</v>
      </c>
      <c r="AC21" s="16">
        <f t="shared" si="8"/>
        <v>6</v>
      </c>
      <c r="AD21" s="16">
        <f t="shared" si="8"/>
        <v>7</v>
      </c>
      <c r="AE21" s="17">
        <f t="shared" si="8"/>
        <v>8</v>
      </c>
      <c r="AH21" s="24">
        <v>23</v>
      </c>
      <c r="AI21" s="21" t="str">
        <f t="shared" si="6"/>
        <v>2章1課1</v>
      </c>
      <c r="AJ21" s="16" t="str">
        <f t="shared" si="6"/>
        <v>2章1課2</v>
      </c>
      <c r="AK21" s="16" t="str">
        <f t="shared" si="6"/>
        <v>2章1課3</v>
      </c>
      <c r="AL21" s="16" t="str">
        <f t="shared" si="6"/>
        <v>2章1課4</v>
      </c>
      <c r="AM21" s="16" t="str">
        <f t="shared" si="6"/>
        <v>2章1課5</v>
      </c>
      <c r="AN21" s="16" t="str">
        <f t="shared" si="6"/>
        <v>2章1課6</v>
      </c>
      <c r="AO21" s="16" t="str">
        <f t="shared" si="6"/>
        <v>2章1課7</v>
      </c>
      <c r="AP21" s="17" t="str">
        <f t="shared" si="6"/>
        <v>2章1課8</v>
      </c>
    </row>
    <row r="22" spans="1:42" ht="20.399999999999999" thickTop="1" thickBot="1" x14ac:dyDescent="0.35">
      <c r="A22">
        <f t="shared" si="2"/>
        <v>5</v>
      </c>
      <c r="B22" s="24" t="str">
        <f t="shared" si="3"/>
        <v>2章1課</v>
      </c>
      <c r="C22" s="21" t="str">
        <f>IFERROR(VLOOKUP($B22&amp;"_"&amp;X22,Raw_data_N2_Kanji[[Receipe no]:[Receipe]],4,0),"")</f>
        <v/>
      </c>
      <c r="D22" s="16" t="str">
        <f>IFERROR(VLOOKUP($B22&amp;"_"&amp;Y22,Raw_data_N2_Kanji[[Receipe no]:[Receipe]],4,0),"")</f>
        <v/>
      </c>
      <c r="E22" s="16" t="str">
        <f>IFERROR(VLOOKUP($B22&amp;"_"&amp;Z22,Raw_data_N2_Kanji[[Receipe no]:[Receipe]],4,0),"")</f>
        <v/>
      </c>
      <c r="F22" s="16" t="str">
        <f>IFERROR(VLOOKUP($B22&amp;"_"&amp;AA22,Raw_data_N2_Kanji[[Receipe no]:[Receipe]],4,0),"")</f>
        <v/>
      </c>
      <c r="G22" s="16" t="str">
        <f>IFERROR(VLOOKUP($B22&amp;"_"&amp;AB22,Raw_data_N2_Kanji[[Receipe no]:[Receipe]],4,0),"")</f>
        <v/>
      </c>
      <c r="H22" s="16" t="str">
        <f>IFERROR(VLOOKUP($B22&amp;"_"&amp;AC22,Raw_data_N2_Kanji[[Receipe no]:[Receipe]],4,0),"")</f>
        <v/>
      </c>
      <c r="I22" s="16" t="str">
        <f>IFERROR(VLOOKUP($B22&amp;"_"&amp;AD22,Raw_data_N2_Kanji[[Receipe no]:[Receipe]],4,0),"")</f>
        <v/>
      </c>
      <c r="J22" s="17" t="str">
        <f>IFERROR(VLOOKUP($B22&amp;"_"&amp;AE22,Raw_data_N2_Kanji[[Receipe no]:[Receipe]],4,0),"")</f>
        <v/>
      </c>
      <c r="L22" s="24" t="str">
        <f t="shared" si="4"/>
        <v>2章1課</v>
      </c>
      <c r="M22" s="28" t="str">
        <f>IFERROR(VLOOKUP($L22&amp;"_"&amp;X22,Final_manabou_kanji[],6,0),"")</f>
        <v/>
      </c>
      <c r="N22" s="28" t="str">
        <f>IFERROR(VLOOKUP($L22&amp;"_"&amp;Y22,Final_manabou_kanji[],6,0),"")</f>
        <v/>
      </c>
      <c r="O22" s="28" t="str">
        <f>IFERROR(VLOOKUP($L22&amp;"_"&amp;Z22,Final_manabou_kanji[],6,0),"")</f>
        <v/>
      </c>
      <c r="P22" s="28" t="str">
        <f>IFERROR(VLOOKUP($L22&amp;"_"&amp;AA22,Final_manabou_kanji[],6,0),"")</f>
        <v/>
      </c>
      <c r="Q22" s="28" t="str">
        <f>IFERROR(VLOOKUP($L22&amp;"_"&amp;AB22,Final_manabou_kanji[],6,0),"")</f>
        <v/>
      </c>
      <c r="R22" s="28" t="str">
        <f>IFERROR(VLOOKUP($L22&amp;"_"&amp;AC22,Final_manabou_kanji[],6,0),"")</f>
        <v/>
      </c>
      <c r="S22" s="28" t="str">
        <f>IFERROR(VLOOKUP($L22&amp;"_"&amp;AD22,Final_manabou_kanji[],6,0),"")</f>
        <v/>
      </c>
      <c r="T22" s="28" t="str">
        <f>IFERROR(VLOOKUP($L22&amp;"_"&amp;AE22,Final_manabou_kanji[],6,0),"")</f>
        <v/>
      </c>
      <c r="V22" t="s">
        <v>5</v>
      </c>
      <c r="W22" s="24" t="str">
        <f t="shared" si="5"/>
        <v>2章1課</v>
      </c>
      <c r="X22" s="21">
        <f t="shared" si="8"/>
        <v>9</v>
      </c>
      <c r="Y22" s="16">
        <f t="shared" si="8"/>
        <v>10</v>
      </c>
      <c r="Z22" s="16">
        <f t="shared" si="8"/>
        <v>11</v>
      </c>
      <c r="AA22" s="16">
        <f t="shared" si="8"/>
        <v>12</v>
      </c>
      <c r="AB22" s="16">
        <f t="shared" si="8"/>
        <v>13</v>
      </c>
      <c r="AC22" s="16">
        <f t="shared" si="8"/>
        <v>14</v>
      </c>
      <c r="AD22" s="16">
        <f t="shared" si="8"/>
        <v>15</v>
      </c>
      <c r="AE22" s="17">
        <f t="shared" si="8"/>
        <v>16</v>
      </c>
      <c r="AH22" s="24">
        <v>23</v>
      </c>
      <c r="AI22" s="21" t="str">
        <f t="shared" si="6"/>
        <v>2章1課9</v>
      </c>
      <c r="AJ22" s="16" t="str">
        <f t="shared" si="6"/>
        <v>2章1課10</v>
      </c>
      <c r="AK22" s="16" t="str">
        <f t="shared" si="6"/>
        <v>2章1課11</v>
      </c>
      <c r="AL22" s="16" t="str">
        <f t="shared" si="6"/>
        <v>2章1課12</v>
      </c>
      <c r="AM22" s="16" t="str">
        <f t="shared" si="6"/>
        <v>2章1課13</v>
      </c>
      <c r="AN22" s="16" t="str">
        <f t="shared" si="6"/>
        <v>2章1課14</v>
      </c>
      <c r="AO22" s="16" t="str">
        <f t="shared" si="6"/>
        <v>2章1課15</v>
      </c>
      <c r="AP22" s="17" t="str">
        <f t="shared" si="6"/>
        <v>2章1課16</v>
      </c>
    </row>
    <row r="23" spans="1:42" ht="20.399999999999999" thickTop="1" thickBot="1" x14ac:dyDescent="0.35">
      <c r="A23">
        <f t="shared" si="2"/>
        <v>5</v>
      </c>
      <c r="B23" s="24" t="str">
        <f t="shared" si="3"/>
        <v>2章1課</v>
      </c>
      <c r="C23" s="21" t="str">
        <f>IFERROR(VLOOKUP($B23&amp;"_"&amp;X23,Raw_data_N2_Kanji[[Receipe no]:[Receipe]],4,0),"")</f>
        <v/>
      </c>
      <c r="D23" s="16" t="str">
        <f>IFERROR(VLOOKUP($B23&amp;"_"&amp;Y23,Raw_data_N2_Kanji[[Receipe no]:[Receipe]],4,0),"")</f>
        <v/>
      </c>
      <c r="E23" s="16" t="str">
        <f>IFERROR(VLOOKUP($B23&amp;"_"&amp;Z23,Raw_data_N2_Kanji[[Receipe no]:[Receipe]],4,0),"")</f>
        <v/>
      </c>
      <c r="F23" s="16" t="str">
        <f>IFERROR(VLOOKUP($B23&amp;"_"&amp;AA23,Raw_data_N2_Kanji[[Receipe no]:[Receipe]],4,0),"")</f>
        <v/>
      </c>
      <c r="G23" s="16" t="str">
        <f>IFERROR(VLOOKUP($B23&amp;"_"&amp;AB23,Raw_data_N2_Kanji[[Receipe no]:[Receipe]],4,0),"")</f>
        <v/>
      </c>
      <c r="H23" s="16" t="str">
        <f>IFERROR(VLOOKUP($B23&amp;"_"&amp;AC23,Raw_data_N2_Kanji[[Receipe no]:[Receipe]],4,0),"")</f>
        <v/>
      </c>
      <c r="I23" s="16" t="str">
        <f>IFERROR(VLOOKUP($B23&amp;"_"&amp;AD23,Raw_data_N2_Kanji[[Receipe no]:[Receipe]],4,0),"")</f>
        <v/>
      </c>
      <c r="J23" s="17" t="str">
        <f>IFERROR(VLOOKUP($B23&amp;"_"&amp;AE23,Raw_data_N2_Kanji[[Receipe no]:[Receipe]],4,0),"")</f>
        <v/>
      </c>
      <c r="L23" s="24" t="str">
        <f t="shared" si="4"/>
        <v>2章1課</v>
      </c>
      <c r="M23" s="28" t="str">
        <f>IFERROR(VLOOKUP($L23&amp;"_"&amp;X23,Final_manabou_kanji[],6,0),"")</f>
        <v/>
      </c>
      <c r="N23" s="28" t="str">
        <f>IFERROR(VLOOKUP($L23&amp;"_"&amp;Y23,Final_manabou_kanji[],6,0),"")</f>
        <v/>
      </c>
      <c r="O23" s="28" t="str">
        <f>IFERROR(VLOOKUP($L23&amp;"_"&amp;Z23,Final_manabou_kanji[],6,0),"")</f>
        <v/>
      </c>
      <c r="P23" s="28" t="str">
        <f>IFERROR(VLOOKUP($L23&amp;"_"&amp;AA23,Final_manabou_kanji[],6,0),"")</f>
        <v/>
      </c>
      <c r="Q23" s="28" t="str">
        <f>IFERROR(VLOOKUP($L23&amp;"_"&amp;AB23,Final_manabou_kanji[],6,0),"")</f>
        <v/>
      </c>
      <c r="R23" s="28" t="str">
        <f>IFERROR(VLOOKUP($L23&amp;"_"&amp;AC23,Final_manabou_kanji[],6,0),"")</f>
        <v/>
      </c>
      <c r="S23" s="28" t="str">
        <f>IFERROR(VLOOKUP($L23&amp;"_"&amp;AD23,Final_manabou_kanji[],6,0),"")</f>
        <v/>
      </c>
      <c r="T23" s="28" t="str">
        <f>IFERROR(VLOOKUP($L23&amp;"_"&amp;AE23,Final_manabou_kanji[],6,0),"")</f>
        <v/>
      </c>
      <c r="V23" t="s">
        <v>5</v>
      </c>
      <c r="W23" s="24" t="str">
        <f t="shared" si="5"/>
        <v>2章1課</v>
      </c>
      <c r="X23" s="21">
        <f t="shared" si="8"/>
        <v>17</v>
      </c>
      <c r="Y23" s="16">
        <f t="shared" si="8"/>
        <v>18</v>
      </c>
      <c r="Z23" s="16">
        <f t="shared" si="8"/>
        <v>19</v>
      </c>
      <c r="AA23" s="16">
        <f t="shared" si="8"/>
        <v>20</v>
      </c>
      <c r="AB23" s="16">
        <f t="shared" si="8"/>
        <v>21</v>
      </c>
      <c r="AC23" s="16">
        <f t="shared" si="8"/>
        <v>22</v>
      </c>
      <c r="AD23" s="16">
        <f t="shared" si="8"/>
        <v>23</v>
      </c>
      <c r="AE23" s="17">
        <f t="shared" si="8"/>
        <v>24</v>
      </c>
      <c r="AH23" s="24">
        <v>24</v>
      </c>
      <c r="AI23" s="21" t="str">
        <f t="shared" si="6"/>
        <v>2章1課17</v>
      </c>
      <c r="AJ23" s="16" t="str">
        <f t="shared" si="6"/>
        <v>2章1課18</v>
      </c>
      <c r="AK23" s="16" t="str">
        <f t="shared" si="6"/>
        <v>2章1課19</v>
      </c>
      <c r="AL23" s="16" t="str">
        <f t="shared" si="6"/>
        <v>2章1課20</v>
      </c>
      <c r="AM23" s="16" t="str">
        <f t="shared" si="6"/>
        <v>2章1課21</v>
      </c>
      <c r="AN23" s="16" t="str">
        <f t="shared" si="6"/>
        <v>2章1課22</v>
      </c>
      <c r="AO23" s="16" t="str">
        <f t="shared" si="6"/>
        <v>2章1課23</v>
      </c>
      <c r="AP23" s="17" t="str">
        <f t="shared" si="6"/>
        <v>2章1課24</v>
      </c>
    </row>
    <row r="24" spans="1:42" ht="20.399999999999999" thickTop="1" thickBot="1" x14ac:dyDescent="0.35">
      <c r="A24">
        <f t="shared" si="2"/>
        <v>5</v>
      </c>
      <c r="B24" s="24" t="str">
        <f t="shared" si="3"/>
        <v>2章1課</v>
      </c>
      <c r="C24" s="21" t="str">
        <f>IFERROR(VLOOKUP($B24&amp;"_"&amp;X24,Raw_data_N2_Kanji[[Receipe no]:[Receipe]],4,0),"")</f>
        <v/>
      </c>
      <c r="D24" s="16" t="str">
        <f>IFERROR(VLOOKUP($B24&amp;"_"&amp;Y24,Raw_data_N2_Kanji[[Receipe no]:[Receipe]],4,0),"")</f>
        <v/>
      </c>
      <c r="E24" s="16" t="str">
        <f>IFERROR(VLOOKUP($B24&amp;"_"&amp;Z24,Raw_data_N2_Kanji[[Receipe no]:[Receipe]],4,0),"")</f>
        <v/>
      </c>
      <c r="F24" s="16" t="str">
        <f>IFERROR(VLOOKUP($B24&amp;"_"&amp;AA24,Raw_data_N2_Kanji[[Receipe no]:[Receipe]],4,0),"")</f>
        <v/>
      </c>
      <c r="G24" s="16" t="str">
        <f>IFERROR(VLOOKUP($B24&amp;"_"&amp;AB24,Raw_data_N2_Kanji[[Receipe no]:[Receipe]],4,0),"")</f>
        <v/>
      </c>
      <c r="H24" s="16" t="str">
        <f>IFERROR(VLOOKUP($B24&amp;"_"&amp;AC24,Raw_data_N2_Kanji[[Receipe no]:[Receipe]],4,0),"")</f>
        <v/>
      </c>
      <c r="I24" s="16" t="str">
        <f>IFERROR(VLOOKUP($B24&amp;"_"&amp;AD24,Raw_data_N2_Kanji[[Receipe no]:[Receipe]],4,0),"")</f>
        <v/>
      </c>
      <c r="J24" s="17" t="str">
        <f>IFERROR(VLOOKUP($B24&amp;"_"&amp;AE24,Raw_data_N2_Kanji[[Receipe no]:[Receipe]],4,0),"")</f>
        <v/>
      </c>
      <c r="L24" s="24" t="str">
        <f t="shared" si="4"/>
        <v>2章1課</v>
      </c>
      <c r="M24" s="28" t="str">
        <f>IFERROR(VLOOKUP($L24&amp;"_"&amp;X24,Final_manabou_kanji[],6,0),"")</f>
        <v/>
      </c>
      <c r="N24" s="28" t="str">
        <f>IFERROR(VLOOKUP($L24&amp;"_"&amp;Y24,Final_manabou_kanji[],6,0),"")</f>
        <v/>
      </c>
      <c r="O24" s="28" t="str">
        <f>IFERROR(VLOOKUP($L24&amp;"_"&amp;Z24,Final_manabou_kanji[],6,0),"")</f>
        <v/>
      </c>
      <c r="P24" s="28" t="str">
        <f>IFERROR(VLOOKUP($L24&amp;"_"&amp;AA24,Final_manabou_kanji[],6,0),"")</f>
        <v/>
      </c>
      <c r="Q24" s="28" t="str">
        <f>IFERROR(VLOOKUP($L24&amp;"_"&amp;AB24,Final_manabou_kanji[],6,0),"")</f>
        <v/>
      </c>
      <c r="R24" s="28" t="str">
        <f>IFERROR(VLOOKUP($L24&amp;"_"&amp;AC24,Final_manabou_kanji[],6,0),"")</f>
        <v/>
      </c>
      <c r="S24" s="28" t="str">
        <f>IFERROR(VLOOKUP($L24&amp;"_"&amp;AD24,Final_manabou_kanji[],6,0),"")</f>
        <v/>
      </c>
      <c r="T24" s="28" t="str">
        <f>IFERROR(VLOOKUP($L24&amp;"_"&amp;AE24,Final_manabou_kanji[],6,0),"")</f>
        <v/>
      </c>
      <c r="V24" t="s">
        <v>5</v>
      </c>
      <c r="W24" s="24" t="str">
        <f t="shared" si="5"/>
        <v>2章1課</v>
      </c>
      <c r="X24" s="21">
        <f t="shared" si="8"/>
        <v>25</v>
      </c>
      <c r="Y24" s="16">
        <f t="shared" si="8"/>
        <v>26</v>
      </c>
      <c r="Z24" s="16">
        <f t="shared" si="8"/>
        <v>27</v>
      </c>
      <c r="AA24" s="16">
        <f t="shared" si="8"/>
        <v>28</v>
      </c>
      <c r="AB24" s="16">
        <f t="shared" si="8"/>
        <v>29</v>
      </c>
      <c r="AC24" s="16">
        <f t="shared" si="8"/>
        <v>30</v>
      </c>
      <c r="AD24" s="16">
        <f t="shared" si="8"/>
        <v>31</v>
      </c>
      <c r="AE24" s="17">
        <f t="shared" si="8"/>
        <v>32</v>
      </c>
      <c r="AH24" s="24">
        <v>24</v>
      </c>
      <c r="AI24" s="21" t="str">
        <f t="shared" si="6"/>
        <v>2章1課25</v>
      </c>
      <c r="AJ24" s="16" t="str">
        <f t="shared" si="6"/>
        <v>2章1課26</v>
      </c>
      <c r="AK24" s="16" t="str">
        <f t="shared" si="6"/>
        <v>2章1課27</v>
      </c>
      <c r="AL24" s="16" t="str">
        <f t="shared" si="6"/>
        <v>2章1課28</v>
      </c>
      <c r="AM24" s="16" t="str">
        <f t="shared" si="6"/>
        <v>2章1課29</v>
      </c>
      <c r="AN24" s="16" t="str">
        <f t="shared" si="6"/>
        <v>2章1課30</v>
      </c>
      <c r="AO24" s="16" t="str">
        <f t="shared" si="6"/>
        <v>2章1課31</v>
      </c>
      <c r="AP24" s="17" t="str">
        <f t="shared" si="6"/>
        <v>2章1課32</v>
      </c>
    </row>
    <row r="25" spans="1:42" ht="20.399999999999999" thickTop="1" thickBot="1" x14ac:dyDescent="0.35">
      <c r="A25">
        <f t="shared" si="2"/>
        <v>5</v>
      </c>
      <c r="B25" s="24" t="str">
        <f t="shared" si="3"/>
        <v>2章1課</v>
      </c>
      <c r="C25" s="21" t="str">
        <f>IFERROR(VLOOKUP($B25&amp;"_"&amp;X25,Raw_data_N2_Kanji[[Receipe no]:[Receipe]],4,0),"")</f>
        <v/>
      </c>
      <c r="D25" s="16" t="str">
        <f>IFERROR(VLOOKUP($B25&amp;"_"&amp;Y25,Raw_data_N2_Kanji[[Receipe no]:[Receipe]],4,0),"")</f>
        <v/>
      </c>
      <c r="E25" s="16" t="str">
        <f>IFERROR(VLOOKUP($B25&amp;"_"&amp;Z25,Raw_data_N2_Kanji[[Receipe no]:[Receipe]],4,0),"")</f>
        <v/>
      </c>
      <c r="F25" s="16" t="str">
        <f>IFERROR(VLOOKUP($B25&amp;"_"&amp;AA25,Raw_data_N2_Kanji[[Receipe no]:[Receipe]],4,0),"")</f>
        <v/>
      </c>
      <c r="G25" s="16" t="str">
        <f>IFERROR(VLOOKUP($B25&amp;"_"&amp;AB25,Raw_data_N2_Kanji[[Receipe no]:[Receipe]],4,0),"")</f>
        <v/>
      </c>
      <c r="H25" s="16" t="str">
        <f>IFERROR(VLOOKUP($B25&amp;"_"&amp;AC25,Raw_data_N2_Kanji[[Receipe no]:[Receipe]],4,0),"")</f>
        <v/>
      </c>
      <c r="I25" s="16" t="str">
        <f>IFERROR(VLOOKUP($B25&amp;"_"&amp;AD25,Raw_data_N2_Kanji[[Receipe no]:[Receipe]],4,0),"")</f>
        <v/>
      </c>
      <c r="J25" s="17" t="str">
        <f>IFERROR(VLOOKUP($B25&amp;"_"&amp;AE25,Raw_data_N2_Kanji[[Receipe no]:[Receipe]],4,0),"")</f>
        <v/>
      </c>
      <c r="L25" s="24" t="str">
        <f t="shared" si="4"/>
        <v>2章1課</v>
      </c>
      <c r="M25" s="28" t="str">
        <f>IFERROR(VLOOKUP($L25&amp;"_"&amp;X25,Final_manabou_kanji[],6,0),"")</f>
        <v/>
      </c>
      <c r="N25" s="28" t="str">
        <f>IFERROR(VLOOKUP($L25&amp;"_"&amp;Y25,Final_manabou_kanji[],6,0),"")</f>
        <v/>
      </c>
      <c r="O25" s="28" t="str">
        <f>IFERROR(VLOOKUP($L25&amp;"_"&amp;Z25,Final_manabou_kanji[],6,0),"")</f>
        <v/>
      </c>
      <c r="P25" s="28" t="str">
        <f>IFERROR(VLOOKUP($L25&amp;"_"&amp;AA25,Final_manabou_kanji[],6,0),"")</f>
        <v/>
      </c>
      <c r="Q25" s="28" t="str">
        <f>IFERROR(VLOOKUP($L25&amp;"_"&amp;AB25,Final_manabou_kanji[],6,0),"")</f>
        <v/>
      </c>
      <c r="R25" s="28" t="str">
        <f>IFERROR(VLOOKUP($L25&amp;"_"&amp;AC25,Final_manabou_kanji[],6,0),"")</f>
        <v/>
      </c>
      <c r="S25" s="28" t="str">
        <f>IFERROR(VLOOKUP($L25&amp;"_"&amp;AD25,Final_manabou_kanji[],6,0),"")</f>
        <v/>
      </c>
      <c r="T25" s="28" t="str">
        <f>IFERROR(VLOOKUP($L25&amp;"_"&amp;AE25,Final_manabou_kanji[],6,0),"")</f>
        <v/>
      </c>
      <c r="V25" t="s">
        <v>5</v>
      </c>
      <c r="W25" s="24" t="str">
        <f t="shared" si="5"/>
        <v>2章1課</v>
      </c>
      <c r="X25" s="21">
        <f t="shared" si="8"/>
        <v>33</v>
      </c>
      <c r="Y25" s="16">
        <f t="shared" si="8"/>
        <v>34</v>
      </c>
      <c r="Z25" s="16">
        <f t="shared" si="8"/>
        <v>35</v>
      </c>
      <c r="AA25" s="16">
        <f t="shared" si="8"/>
        <v>36</v>
      </c>
      <c r="AB25" s="16">
        <f t="shared" si="8"/>
        <v>37</v>
      </c>
      <c r="AC25" s="16">
        <f t="shared" si="8"/>
        <v>38</v>
      </c>
      <c r="AD25" s="16">
        <f t="shared" si="8"/>
        <v>39</v>
      </c>
      <c r="AE25" s="17">
        <f t="shared" si="8"/>
        <v>40</v>
      </c>
      <c r="AH25" s="24">
        <v>24</v>
      </c>
      <c r="AI25" s="21" t="str">
        <f t="shared" si="6"/>
        <v>2章1課33</v>
      </c>
      <c r="AJ25" s="16" t="str">
        <f t="shared" si="6"/>
        <v>2章1課34</v>
      </c>
      <c r="AK25" s="16" t="str">
        <f t="shared" si="6"/>
        <v>2章1課35</v>
      </c>
      <c r="AL25" s="16" t="str">
        <f t="shared" si="6"/>
        <v>2章1課36</v>
      </c>
      <c r="AM25" s="16" t="str">
        <f t="shared" si="6"/>
        <v>2章1課37</v>
      </c>
      <c r="AN25" s="16" t="str">
        <f t="shared" si="6"/>
        <v>2章1課38</v>
      </c>
      <c r="AO25" s="16" t="str">
        <f t="shared" si="6"/>
        <v>2章1課39</v>
      </c>
      <c r="AP25" s="17" t="str">
        <f t="shared" si="6"/>
        <v>2章1課40</v>
      </c>
    </row>
    <row r="26" spans="1:42" ht="20.399999999999999" thickTop="1" thickBot="1" x14ac:dyDescent="0.35">
      <c r="A26">
        <f t="shared" si="2"/>
        <v>5</v>
      </c>
      <c r="B26" s="24" t="str">
        <f t="shared" si="3"/>
        <v>2章1課</v>
      </c>
      <c r="C26" s="21" t="str">
        <f>IFERROR(VLOOKUP($B26&amp;"_"&amp;X26,Raw_data_N2_Kanji[[Receipe no]:[Receipe]],4,0),"")</f>
        <v/>
      </c>
      <c r="D26" s="16" t="str">
        <f>IFERROR(VLOOKUP($B26&amp;"_"&amp;Y26,Raw_data_N2_Kanji[[Receipe no]:[Receipe]],4,0),"")</f>
        <v/>
      </c>
      <c r="E26" s="16" t="str">
        <f>IFERROR(VLOOKUP($B26&amp;"_"&amp;Z26,Raw_data_N2_Kanji[[Receipe no]:[Receipe]],4,0),"")</f>
        <v/>
      </c>
      <c r="F26" s="16" t="str">
        <f>IFERROR(VLOOKUP($B26&amp;"_"&amp;AA26,Raw_data_N2_Kanji[[Receipe no]:[Receipe]],4,0),"")</f>
        <v/>
      </c>
      <c r="G26" s="16" t="str">
        <f>IFERROR(VLOOKUP($B26&amp;"_"&amp;AB26,Raw_data_N2_Kanji[[Receipe no]:[Receipe]],4,0),"")</f>
        <v/>
      </c>
      <c r="H26" s="16" t="str">
        <f>IFERROR(VLOOKUP($B26&amp;"_"&amp;AC26,Raw_data_N2_Kanji[[Receipe no]:[Receipe]],4,0),"")</f>
        <v/>
      </c>
      <c r="I26" s="16" t="str">
        <f>IFERROR(VLOOKUP($B26&amp;"_"&amp;AD26,Raw_data_N2_Kanji[[Receipe no]:[Receipe]],4,0),"")</f>
        <v/>
      </c>
      <c r="J26" s="17" t="str">
        <f>IFERROR(VLOOKUP($B26&amp;"_"&amp;AE26,Raw_data_N2_Kanji[[Receipe no]:[Receipe]],4,0),"")</f>
        <v/>
      </c>
      <c r="L26" s="24" t="str">
        <f t="shared" si="4"/>
        <v>2章1課</v>
      </c>
      <c r="M26" s="28" t="str">
        <f>IFERROR(VLOOKUP($L26&amp;"_"&amp;X26,Final_manabou_kanji[],6,0),"")</f>
        <v/>
      </c>
      <c r="N26" s="28" t="str">
        <f>IFERROR(VLOOKUP($L26&amp;"_"&amp;Y26,Final_manabou_kanji[],6,0),"")</f>
        <v/>
      </c>
      <c r="O26" s="28" t="str">
        <f>IFERROR(VLOOKUP($L26&amp;"_"&amp;Z26,Final_manabou_kanji[],6,0),"")</f>
        <v/>
      </c>
      <c r="P26" s="28" t="str">
        <f>IFERROR(VLOOKUP($L26&amp;"_"&amp;AA26,Final_manabou_kanji[],6,0),"")</f>
        <v/>
      </c>
      <c r="Q26" s="28" t="str">
        <f>IFERROR(VLOOKUP($L26&amp;"_"&amp;AB26,Final_manabou_kanji[],6,0),"")</f>
        <v/>
      </c>
      <c r="R26" s="28" t="str">
        <f>IFERROR(VLOOKUP($L26&amp;"_"&amp;AC26,Final_manabou_kanji[],6,0),"")</f>
        <v/>
      </c>
      <c r="S26" s="28" t="str">
        <f>IFERROR(VLOOKUP($L26&amp;"_"&amp;AD26,Final_manabou_kanji[],6,0),"")</f>
        <v/>
      </c>
      <c r="T26" s="28" t="str">
        <f>IFERROR(VLOOKUP($L26&amp;"_"&amp;AE26,Final_manabou_kanji[],6,0),"")</f>
        <v/>
      </c>
      <c r="V26" t="s">
        <v>5</v>
      </c>
      <c r="W26" s="24" t="str">
        <f t="shared" si="5"/>
        <v>2章1課</v>
      </c>
      <c r="X26" s="21">
        <f t="shared" si="8"/>
        <v>41</v>
      </c>
      <c r="Y26" s="16">
        <f t="shared" si="8"/>
        <v>42</v>
      </c>
      <c r="Z26" s="16">
        <f t="shared" si="8"/>
        <v>43</v>
      </c>
      <c r="AA26" s="16">
        <f t="shared" si="8"/>
        <v>44</v>
      </c>
      <c r="AB26" s="16">
        <f t="shared" si="8"/>
        <v>45</v>
      </c>
      <c r="AC26" s="16">
        <f t="shared" si="8"/>
        <v>46</v>
      </c>
      <c r="AD26" s="16">
        <f t="shared" si="8"/>
        <v>47</v>
      </c>
      <c r="AE26" s="17">
        <f t="shared" si="8"/>
        <v>48</v>
      </c>
      <c r="AH26" s="24">
        <v>24</v>
      </c>
      <c r="AI26" s="21" t="str">
        <f t="shared" si="6"/>
        <v>2章1課41</v>
      </c>
      <c r="AJ26" s="16" t="str">
        <f t="shared" si="6"/>
        <v>2章1課42</v>
      </c>
      <c r="AK26" s="16" t="str">
        <f t="shared" si="6"/>
        <v>2章1課43</v>
      </c>
      <c r="AL26" s="16" t="str">
        <f t="shared" si="6"/>
        <v>2章1課44</v>
      </c>
      <c r="AM26" s="16" t="str">
        <f t="shared" si="6"/>
        <v>2章1課45</v>
      </c>
      <c r="AN26" s="16" t="str">
        <f t="shared" si="6"/>
        <v>2章1課46</v>
      </c>
      <c r="AO26" s="16" t="str">
        <f t="shared" si="6"/>
        <v>2章1課47</v>
      </c>
      <c r="AP26" s="17" t="str">
        <f t="shared" si="6"/>
        <v>2章1課48</v>
      </c>
    </row>
    <row r="27" spans="1:42" ht="20.399999999999999" thickTop="1" thickBot="1" x14ac:dyDescent="0.35">
      <c r="A27">
        <f t="shared" si="2"/>
        <v>6</v>
      </c>
      <c r="B27" s="24" t="str">
        <f t="shared" si="3"/>
        <v>2章2課</v>
      </c>
      <c r="C27" s="21" t="str">
        <f>IFERROR(VLOOKUP($B27&amp;"_"&amp;X27,Raw_data_N2_Kanji[[Receipe no]:[Receipe]],4,0),"")</f>
        <v/>
      </c>
      <c r="D27" s="16" t="str">
        <f>IFERROR(VLOOKUP($B27&amp;"_"&amp;Y27,Raw_data_N2_Kanji[[Receipe no]:[Receipe]],4,0),"")</f>
        <v/>
      </c>
      <c r="E27" s="16" t="str">
        <f>IFERROR(VLOOKUP($B27&amp;"_"&amp;Z27,Raw_data_N2_Kanji[[Receipe no]:[Receipe]],4,0),"")</f>
        <v/>
      </c>
      <c r="F27" s="16" t="str">
        <f>IFERROR(VLOOKUP($B27&amp;"_"&amp;AA27,Raw_data_N2_Kanji[[Receipe no]:[Receipe]],4,0),"")</f>
        <v/>
      </c>
      <c r="G27" s="16" t="str">
        <f>IFERROR(VLOOKUP($B27&amp;"_"&amp;AB27,Raw_data_N2_Kanji[[Receipe no]:[Receipe]],4,0),"")</f>
        <v/>
      </c>
      <c r="H27" s="16" t="str">
        <f>IFERROR(VLOOKUP($B27&amp;"_"&amp;AC27,Raw_data_N2_Kanji[[Receipe no]:[Receipe]],4,0),"")</f>
        <v/>
      </c>
      <c r="I27" s="16" t="str">
        <f>IFERROR(VLOOKUP($B27&amp;"_"&amp;AD27,Raw_data_N2_Kanji[[Receipe no]:[Receipe]],4,0),"")</f>
        <v/>
      </c>
      <c r="J27" s="17" t="str">
        <f>IFERROR(VLOOKUP($B27&amp;"_"&amp;AE27,Raw_data_N2_Kanji[[Receipe no]:[Receipe]],4,0),"")</f>
        <v/>
      </c>
      <c r="L27" s="24" t="str">
        <f t="shared" si="4"/>
        <v>2章2課</v>
      </c>
      <c r="M27" s="28" t="str">
        <f>IFERROR(VLOOKUP($L27&amp;"_"&amp;X27,Final_manabou_kanji[],6,0),"")</f>
        <v/>
      </c>
      <c r="N27" s="28" t="str">
        <f>IFERROR(VLOOKUP($L27&amp;"_"&amp;Y27,Final_manabou_kanji[],6,0),"")</f>
        <v/>
      </c>
      <c r="O27" s="28" t="str">
        <f>IFERROR(VLOOKUP($L27&amp;"_"&amp;Z27,Final_manabou_kanji[],6,0),"")</f>
        <v/>
      </c>
      <c r="P27" s="28" t="str">
        <f>IFERROR(VLOOKUP($L27&amp;"_"&amp;AA27,Final_manabou_kanji[],6,0),"")</f>
        <v/>
      </c>
      <c r="Q27" s="28" t="str">
        <f>IFERROR(VLOOKUP($L27&amp;"_"&amp;AB27,Final_manabou_kanji[],6,0),"")</f>
        <v/>
      </c>
      <c r="R27" s="28" t="str">
        <f>IFERROR(VLOOKUP($L27&amp;"_"&amp;AC27,Final_manabou_kanji[],6,0),"")</f>
        <v/>
      </c>
      <c r="S27" s="28" t="str">
        <f>IFERROR(VLOOKUP($L27&amp;"_"&amp;AD27,Final_manabou_kanji[],6,0),"")</f>
        <v/>
      </c>
      <c r="T27" s="28" t="str">
        <f>IFERROR(VLOOKUP($L27&amp;"_"&amp;AE27,Final_manabou_kanji[],6,0),"")</f>
        <v/>
      </c>
      <c r="V27" t="s">
        <v>37</v>
      </c>
      <c r="W27" s="24" t="str">
        <f t="shared" si="5"/>
        <v>2章2課</v>
      </c>
      <c r="X27" s="21">
        <f t="shared" si="8"/>
        <v>1</v>
      </c>
      <c r="Y27" s="16">
        <f t="shared" si="8"/>
        <v>2</v>
      </c>
      <c r="Z27" s="16">
        <f t="shared" si="8"/>
        <v>3</v>
      </c>
      <c r="AA27" s="16">
        <f t="shared" si="8"/>
        <v>4</v>
      </c>
      <c r="AB27" s="16">
        <f t="shared" si="8"/>
        <v>5</v>
      </c>
      <c r="AC27" s="16">
        <f t="shared" si="8"/>
        <v>6</v>
      </c>
      <c r="AD27" s="16">
        <f t="shared" si="8"/>
        <v>7</v>
      </c>
      <c r="AE27" s="17">
        <f t="shared" si="8"/>
        <v>8</v>
      </c>
      <c r="AH27" s="24">
        <v>24</v>
      </c>
      <c r="AI27" s="22" t="str">
        <f t="shared" si="6"/>
        <v>2章2課1</v>
      </c>
      <c r="AJ27" s="18" t="str">
        <f t="shared" si="6"/>
        <v>2章2課2</v>
      </c>
      <c r="AK27" s="18" t="str">
        <f t="shared" si="6"/>
        <v>2章2課3</v>
      </c>
      <c r="AL27" s="18" t="str">
        <f t="shared" si="6"/>
        <v>2章2課4</v>
      </c>
      <c r="AM27" s="18" t="str">
        <f t="shared" si="6"/>
        <v>2章2課5</v>
      </c>
      <c r="AN27" s="18" t="str">
        <f t="shared" si="6"/>
        <v>2章2課6</v>
      </c>
      <c r="AO27" s="18" t="str">
        <f t="shared" si="6"/>
        <v>2章2課7</v>
      </c>
      <c r="AP27" s="19" t="str">
        <f t="shared" si="6"/>
        <v>2章2課8</v>
      </c>
    </row>
    <row r="28" spans="1:42" ht="20.399999999999999" thickTop="1" thickBot="1" x14ac:dyDescent="0.35">
      <c r="A28">
        <f t="shared" si="2"/>
        <v>6</v>
      </c>
      <c r="B28" s="24" t="str">
        <f t="shared" si="3"/>
        <v>2章2課</v>
      </c>
      <c r="C28" s="21" t="str">
        <f>IFERROR(VLOOKUP($B28&amp;"_"&amp;X28,Raw_data_N2_Kanji[[Receipe no]:[Receipe]],4,0),"")</f>
        <v/>
      </c>
      <c r="D28" s="16" t="str">
        <f>IFERROR(VLOOKUP($B28&amp;"_"&amp;Y28,Raw_data_N2_Kanji[[Receipe no]:[Receipe]],4,0),"")</f>
        <v/>
      </c>
      <c r="E28" s="16" t="str">
        <f>IFERROR(VLOOKUP($B28&amp;"_"&amp;Z28,Raw_data_N2_Kanji[[Receipe no]:[Receipe]],4,0),"")</f>
        <v/>
      </c>
      <c r="F28" s="16" t="str">
        <f>IFERROR(VLOOKUP($B28&amp;"_"&amp;AA28,Raw_data_N2_Kanji[[Receipe no]:[Receipe]],4,0),"")</f>
        <v/>
      </c>
      <c r="G28" s="16" t="str">
        <f>IFERROR(VLOOKUP($B28&amp;"_"&amp;AB28,Raw_data_N2_Kanji[[Receipe no]:[Receipe]],4,0),"")</f>
        <v/>
      </c>
      <c r="H28" s="16" t="str">
        <f>IFERROR(VLOOKUP($B28&amp;"_"&amp;AC28,Raw_data_N2_Kanji[[Receipe no]:[Receipe]],4,0),"")</f>
        <v/>
      </c>
      <c r="I28" s="16" t="str">
        <f>IFERROR(VLOOKUP($B28&amp;"_"&amp;AD28,Raw_data_N2_Kanji[[Receipe no]:[Receipe]],4,0),"")</f>
        <v/>
      </c>
      <c r="J28" s="17" t="str">
        <f>IFERROR(VLOOKUP($B28&amp;"_"&amp;AE28,Raw_data_N2_Kanji[[Receipe no]:[Receipe]],4,0),"")</f>
        <v/>
      </c>
      <c r="L28" s="24" t="str">
        <f t="shared" si="4"/>
        <v>2章2課</v>
      </c>
      <c r="M28" s="28" t="str">
        <f>IFERROR(VLOOKUP($L28&amp;"_"&amp;X28,Final_manabou_kanji[],6,0),"")</f>
        <v/>
      </c>
      <c r="N28" s="28" t="str">
        <f>IFERROR(VLOOKUP($L28&amp;"_"&amp;Y28,Final_manabou_kanji[],6,0),"")</f>
        <v/>
      </c>
      <c r="O28" s="28" t="str">
        <f>IFERROR(VLOOKUP($L28&amp;"_"&amp;Z28,Final_manabou_kanji[],6,0),"")</f>
        <v/>
      </c>
      <c r="P28" s="28" t="str">
        <f>IFERROR(VLOOKUP($L28&amp;"_"&amp;AA28,Final_manabou_kanji[],6,0),"")</f>
        <v/>
      </c>
      <c r="Q28" s="28" t="str">
        <f>IFERROR(VLOOKUP($L28&amp;"_"&amp;AB28,Final_manabou_kanji[],6,0),"")</f>
        <v/>
      </c>
      <c r="R28" s="28" t="str">
        <f>IFERROR(VLOOKUP($L28&amp;"_"&amp;AC28,Final_manabou_kanji[],6,0),"")</f>
        <v/>
      </c>
      <c r="S28" s="28" t="str">
        <f>IFERROR(VLOOKUP($L28&amp;"_"&amp;AD28,Final_manabou_kanji[],6,0),"")</f>
        <v/>
      </c>
      <c r="T28" s="28" t="str">
        <f>IFERROR(VLOOKUP($L28&amp;"_"&amp;AE28,Final_manabou_kanji[],6,0),"")</f>
        <v/>
      </c>
      <c r="V28" t="s">
        <v>5</v>
      </c>
      <c r="W28" s="24" t="str">
        <f t="shared" si="5"/>
        <v>2章2課</v>
      </c>
      <c r="X28" s="21">
        <f t="shared" si="8"/>
        <v>9</v>
      </c>
      <c r="Y28" s="16">
        <f t="shared" si="8"/>
        <v>10</v>
      </c>
      <c r="Z28" s="16">
        <f t="shared" si="8"/>
        <v>11</v>
      </c>
      <c r="AA28" s="16">
        <f t="shared" si="8"/>
        <v>12</v>
      </c>
      <c r="AB28" s="16">
        <f t="shared" si="8"/>
        <v>13</v>
      </c>
      <c r="AC28" s="16">
        <f t="shared" si="8"/>
        <v>14</v>
      </c>
      <c r="AD28" s="16">
        <f t="shared" si="8"/>
        <v>15</v>
      </c>
      <c r="AE28" s="17">
        <f t="shared" si="8"/>
        <v>16</v>
      </c>
      <c r="AH28" s="24">
        <v>24</v>
      </c>
      <c r="AI28" s="22" t="str">
        <f t="shared" si="6"/>
        <v>2章2課9</v>
      </c>
      <c r="AJ28" s="18" t="str">
        <f t="shared" si="6"/>
        <v>2章2課10</v>
      </c>
      <c r="AK28" s="18" t="str">
        <f t="shared" si="6"/>
        <v>2章2課11</v>
      </c>
      <c r="AL28" s="18" t="str">
        <f t="shared" si="6"/>
        <v>2章2課12</v>
      </c>
      <c r="AM28" s="18" t="str">
        <f t="shared" si="6"/>
        <v>2章2課13</v>
      </c>
      <c r="AN28" s="18" t="str">
        <f t="shared" si="6"/>
        <v>2章2課14</v>
      </c>
      <c r="AO28" s="18" t="str">
        <f t="shared" si="6"/>
        <v>2章2課15</v>
      </c>
      <c r="AP28" s="19" t="str">
        <f t="shared" si="6"/>
        <v>2章2課16</v>
      </c>
    </row>
    <row r="29" spans="1:42" ht="20.399999999999999" thickTop="1" thickBot="1" x14ac:dyDescent="0.35">
      <c r="A29">
        <f t="shared" si="2"/>
        <v>6</v>
      </c>
      <c r="B29" s="24" t="str">
        <f t="shared" si="3"/>
        <v>2章2課</v>
      </c>
      <c r="C29" s="21" t="str">
        <f>IFERROR(VLOOKUP($B29&amp;"_"&amp;X29,Raw_data_N2_Kanji[[Receipe no]:[Receipe]],4,0),"")</f>
        <v/>
      </c>
      <c r="D29" s="16" t="str">
        <f>IFERROR(VLOOKUP($B29&amp;"_"&amp;Y29,Raw_data_N2_Kanji[[Receipe no]:[Receipe]],4,0),"")</f>
        <v/>
      </c>
      <c r="E29" s="16" t="str">
        <f>IFERROR(VLOOKUP($B29&amp;"_"&amp;Z29,Raw_data_N2_Kanji[[Receipe no]:[Receipe]],4,0),"")</f>
        <v/>
      </c>
      <c r="F29" s="16" t="str">
        <f>IFERROR(VLOOKUP($B29&amp;"_"&amp;AA29,Raw_data_N2_Kanji[[Receipe no]:[Receipe]],4,0),"")</f>
        <v/>
      </c>
      <c r="G29" s="16" t="str">
        <f>IFERROR(VLOOKUP($B29&amp;"_"&amp;AB29,Raw_data_N2_Kanji[[Receipe no]:[Receipe]],4,0),"")</f>
        <v/>
      </c>
      <c r="H29" s="16" t="str">
        <f>IFERROR(VLOOKUP($B29&amp;"_"&amp;AC29,Raw_data_N2_Kanji[[Receipe no]:[Receipe]],4,0),"")</f>
        <v/>
      </c>
      <c r="I29" s="16" t="str">
        <f>IFERROR(VLOOKUP($B29&amp;"_"&amp;AD29,Raw_data_N2_Kanji[[Receipe no]:[Receipe]],4,0),"")</f>
        <v/>
      </c>
      <c r="J29" s="17" t="str">
        <f>IFERROR(VLOOKUP($B29&amp;"_"&amp;AE29,Raw_data_N2_Kanji[[Receipe no]:[Receipe]],4,0),"")</f>
        <v/>
      </c>
      <c r="L29" s="24" t="str">
        <f t="shared" si="4"/>
        <v>2章2課</v>
      </c>
      <c r="M29" s="28" t="str">
        <f>IFERROR(VLOOKUP($L29&amp;"_"&amp;X29,Final_manabou_kanji[],6,0),"")</f>
        <v/>
      </c>
      <c r="N29" s="28" t="str">
        <f>IFERROR(VLOOKUP($L29&amp;"_"&amp;Y29,Final_manabou_kanji[],6,0),"")</f>
        <v/>
      </c>
      <c r="O29" s="28" t="str">
        <f>IFERROR(VLOOKUP($L29&amp;"_"&amp;Z29,Final_manabou_kanji[],6,0),"")</f>
        <v/>
      </c>
      <c r="P29" s="28" t="str">
        <f>IFERROR(VLOOKUP($L29&amp;"_"&amp;AA29,Final_manabou_kanji[],6,0),"")</f>
        <v/>
      </c>
      <c r="Q29" s="28" t="str">
        <f>IFERROR(VLOOKUP($L29&amp;"_"&amp;AB29,Final_manabou_kanji[],6,0),"")</f>
        <v/>
      </c>
      <c r="R29" s="28" t="str">
        <f>IFERROR(VLOOKUP($L29&amp;"_"&amp;AC29,Final_manabou_kanji[],6,0),"")</f>
        <v/>
      </c>
      <c r="S29" s="28" t="str">
        <f>IFERROR(VLOOKUP($L29&amp;"_"&amp;AD29,Final_manabou_kanji[],6,0),"")</f>
        <v/>
      </c>
      <c r="T29" s="28" t="str">
        <f>IFERROR(VLOOKUP($L29&amp;"_"&amp;AE29,Final_manabou_kanji[],6,0),"")</f>
        <v/>
      </c>
      <c r="V29" t="s">
        <v>5</v>
      </c>
      <c r="W29" s="24" t="str">
        <f t="shared" si="5"/>
        <v>2章2課</v>
      </c>
      <c r="X29" s="21">
        <f t="shared" si="8"/>
        <v>17</v>
      </c>
      <c r="Y29" s="16">
        <f t="shared" si="8"/>
        <v>18</v>
      </c>
      <c r="Z29" s="16">
        <f t="shared" si="8"/>
        <v>19</v>
      </c>
      <c r="AA29" s="16">
        <f t="shared" si="8"/>
        <v>20</v>
      </c>
      <c r="AB29" s="16">
        <f t="shared" si="8"/>
        <v>21</v>
      </c>
      <c r="AC29" s="16">
        <f t="shared" si="8"/>
        <v>22</v>
      </c>
      <c r="AD29" s="16">
        <f t="shared" si="8"/>
        <v>23</v>
      </c>
      <c r="AE29" s="17">
        <f t="shared" si="8"/>
        <v>24</v>
      </c>
      <c r="AH29" s="24">
        <v>24</v>
      </c>
      <c r="AI29" s="22" t="str">
        <f t="shared" si="6"/>
        <v>2章2課17</v>
      </c>
      <c r="AJ29" s="18" t="str">
        <f t="shared" si="6"/>
        <v>2章2課18</v>
      </c>
      <c r="AK29" s="18" t="str">
        <f t="shared" si="6"/>
        <v>2章2課19</v>
      </c>
      <c r="AL29" s="18" t="str">
        <f t="shared" si="6"/>
        <v>2章2課20</v>
      </c>
      <c r="AM29" s="18" t="str">
        <f t="shared" si="6"/>
        <v>2章2課21</v>
      </c>
      <c r="AN29" s="18" t="str">
        <f t="shared" si="6"/>
        <v>2章2課22</v>
      </c>
      <c r="AO29" s="18" t="str">
        <f t="shared" si="6"/>
        <v>2章2課23</v>
      </c>
      <c r="AP29" s="19" t="str">
        <f t="shared" si="6"/>
        <v>2章2課24</v>
      </c>
    </row>
    <row r="30" spans="1:42" ht="20.399999999999999" thickTop="1" thickBot="1" x14ac:dyDescent="0.35">
      <c r="A30">
        <f t="shared" si="2"/>
        <v>6</v>
      </c>
      <c r="B30" s="24" t="str">
        <f t="shared" si="3"/>
        <v>2章2課</v>
      </c>
      <c r="C30" s="21" t="str">
        <f>IFERROR(VLOOKUP($B30&amp;"_"&amp;X30,Raw_data_N2_Kanji[[Receipe no]:[Receipe]],4,0),"")</f>
        <v/>
      </c>
      <c r="D30" s="16" t="str">
        <f>IFERROR(VLOOKUP($B30&amp;"_"&amp;Y30,Raw_data_N2_Kanji[[Receipe no]:[Receipe]],4,0),"")</f>
        <v/>
      </c>
      <c r="E30" s="16" t="str">
        <f>IFERROR(VLOOKUP($B30&amp;"_"&amp;Z30,Raw_data_N2_Kanji[[Receipe no]:[Receipe]],4,0),"")</f>
        <v/>
      </c>
      <c r="F30" s="16" t="str">
        <f>IFERROR(VLOOKUP($B30&amp;"_"&amp;AA30,Raw_data_N2_Kanji[[Receipe no]:[Receipe]],4,0),"")</f>
        <v/>
      </c>
      <c r="G30" s="16" t="str">
        <f>IFERROR(VLOOKUP($B30&amp;"_"&amp;AB30,Raw_data_N2_Kanji[[Receipe no]:[Receipe]],4,0),"")</f>
        <v/>
      </c>
      <c r="H30" s="16" t="str">
        <f>IFERROR(VLOOKUP($B30&amp;"_"&amp;AC30,Raw_data_N2_Kanji[[Receipe no]:[Receipe]],4,0),"")</f>
        <v/>
      </c>
      <c r="I30" s="16" t="str">
        <f>IFERROR(VLOOKUP($B30&amp;"_"&amp;AD30,Raw_data_N2_Kanji[[Receipe no]:[Receipe]],4,0),"")</f>
        <v/>
      </c>
      <c r="J30" s="17" t="str">
        <f>IFERROR(VLOOKUP($B30&amp;"_"&amp;AE30,Raw_data_N2_Kanji[[Receipe no]:[Receipe]],4,0),"")</f>
        <v/>
      </c>
      <c r="L30" s="24" t="str">
        <f t="shared" si="4"/>
        <v>2章2課</v>
      </c>
      <c r="M30" s="28" t="str">
        <f>IFERROR(VLOOKUP($L30&amp;"_"&amp;X30,Final_manabou_kanji[],6,0),"")</f>
        <v/>
      </c>
      <c r="N30" s="28" t="str">
        <f>IFERROR(VLOOKUP($L30&amp;"_"&amp;Y30,Final_manabou_kanji[],6,0),"")</f>
        <v/>
      </c>
      <c r="O30" s="28" t="str">
        <f>IFERROR(VLOOKUP($L30&amp;"_"&amp;Z30,Final_manabou_kanji[],6,0),"")</f>
        <v/>
      </c>
      <c r="P30" s="28" t="str">
        <f>IFERROR(VLOOKUP($L30&amp;"_"&amp;AA30,Final_manabou_kanji[],6,0),"")</f>
        <v/>
      </c>
      <c r="Q30" s="28" t="str">
        <f>IFERROR(VLOOKUP($L30&amp;"_"&amp;AB30,Final_manabou_kanji[],6,0),"")</f>
        <v/>
      </c>
      <c r="R30" s="28" t="str">
        <f>IFERROR(VLOOKUP($L30&amp;"_"&amp;AC30,Final_manabou_kanji[],6,0),"")</f>
        <v/>
      </c>
      <c r="S30" s="28" t="str">
        <f>IFERROR(VLOOKUP($L30&amp;"_"&amp;AD30,Final_manabou_kanji[],6,0),"")</f>
        <v/>
      </c>
      <c r="T30" s="28" t="str">
        <f>IFERROR(VLOOKUP($L30&amp;"_"&amp;AE30,Final_manabou_kanji[],6,0),"")</f>
        <v/>
      </c>
      <c r="V30" t="s">
        <v>5</v>
      </c>
      <c r="W30" s="24" t="str">
        <f t="shared" si="5"/>
        <v>2章2課</v>
      </c>
      <c r="X30" s="21">
        <f t="shared" si="8"/>
        <v>25</v>
      </c>
      <c r="Y30" s="16">
        <f t="shared" si="8"/>
        <v>26</v>
      </c>
      <c r="Z30" s="16">
        <f t="shared" si="8"/>
        <v>27</v>
      </c>
      <c r="AA30" s="16">
        <f t="shared" si="8"/>
        <v>28</v>
      </c>
      <c r="AB30" s="16">
        <f t="shared" si="8"/>
        <v>29</v>
      </c>
      <c r="AC30" s="16">
        <f t="shared" si="8"/>
        <v>30</v>
      </c>
      <c r="AD30" s="16">
        <f t="shared" si="8"/>
        <v>31</v>
      </c>
      <c r="AE30" s="17">
        <f t="shared" si="8"/>
        <v>32</v>
      </c>
      <c r="AH30" s="24">
        <v>24</v>
      </c>
      <c r="AI30" s="22" t="str">
        <f t="shared" si="6"/>
        <v>2章2課25</v>
      </c>
      <c r="AJ30" s="18" t="str">
        <f t="shared" si="6"/>
        <v>2章2課26</v>
      </c>
      <c r="AK30" s="18" t="str">
        <f t="shared" si="6"/>
        <v>2章2課27</v>
      </c>
      <c r="AL30" s="18" t="str">
        <f t="shared" si="6"/>
        <v>2章2課28</v>
      </c>
      <c r="AM30" s="18" t="str">
        <f t="shared" si="6"/>
        <v>2章2課29</v>
      </c>
      <c r="AN30" s="18" t="str">
        <f t="shared" si="6"/>
        <v>2章2課30</v>
      </c>
      <c r="AO30" s="18" t="str">
        <f t="shared" si="6"/>
        <v>2章2課31</v>
      </c>
      <c r="AP30" s="19" t="str">
        <f t="shared" si="6"/>
        <v>2章2課32</v>
      </c>
    </row>
    <row r="31" spans="1:42" ht="20.399999999999999" thickTop="1" thickBot="1" x14ac:dyDescent="0.35">
      <c r="A31">
        <f t="shared" si="2"/>
        <v>6</v>
      </c>
      <c r="B31" s="24" t="str">
        <f t="shared" si="3"/>
        <v>2章2課</v>
      </c>
      <c r="C31" s="21" t="str">
        <f>IFERROR(VLOOKUP($B31&amp;"_"&amp;X31,Raw_data_N2_Kanji[[Receipe no]:[Receipe]],4,0),"")</f>
        <v/>
      </c>
      <c r="D31" s="16" t="str">
        <f>IFERROR(VLOOKUP($B31&amp;"_"&amp;Y31,Raw_data_N2_Kanji[[Receipe no]:[Receipe]],4,0),"")</f>
        <v/>
      </c>
      <c r="E31" s="16" t="str">
        <f>IFERROR(VLOOKUP($B31&amp;"_"&amp;Z31,Raw_data_N2_Kanji[[Receipe no]:[Receipe]],4,0),"")</f>
        <v/>
      </c>
      <c r="F31" s="16" t="str">
        <f>IFERROR(VLOOKUP($B31&amp;"_"&amp;AA31,Raw_data_N2_Kanji[[Receipe no]:[Receipe]],4,0),"")</f>
        <v/>
      </c>
      <c r="G31" s="16" t="str">
        <f>IFERROR(VLOOKUP($B31&amp;"_"&amp;AB31,Raw_data_N2_Kanji[[Receipe no]:[Receipe]],4,0),"")</f>
        <v/>
      </c>
      <c r="H31" s="16" t="str">
        <f>IFERROR(VLOOKUP($B31&amp;"_"&amp;AC31,Raw_data_N2_Kanji[[Receipe no]:[Receipe]],4,0),"")</f>
        <v/>
      </c>
      <c r="I31" s="16" t="str">
        <f>IFERROR(VLOOKUP($B31&amp;"_"&amp;AD31,Raw_data_N2_Kanji[[Receipe no]:[Receipe]],4,0),"")</f>
        <v/>
      </c>
      <c r="J31" s="17" t="str">
        <f>IFERROR(VLOOKUP($B31&amp;"_"&amp;AE31,Raw_data_N2_Kanji[[Receipe no]:[Receipe]],4,0),"")</f>
        <v/>
      </c>
      <c r="L31" s="24" t="str">
        <f t="shared" si="4"/>
        <v>2章2課</v>
      </c>
      <c r="M31" s="28" t="str">
        <f>IFERROR(VLOOKUP($L31&amp;"_"&amp;X31,Final_manabou_kanji[],6,0),"")</f>
        <v/>
      </c>
      <c r="N31" s="28" t="str">
        <f>IFERROR(VLOOKUP($L31&amp;"_"&amp;Y31,Final_manabou_kanji[],6,0),"")</f>
        <v/>
      </c>
      <c r="O31" s="28" t="str">
        <f>IFERROR(VLOOKUP($L31&amp;"_"&amp;Z31,Final_manabou_kanji[],6,0),"")</f>
        <v/>
      </c>
      <c r="P31" s="28" t="str">
        <f>IFERROR(VLOOKUP($L31&amp;"_"&amp;AA31,Final_manabou_kanji[],6,0),"")</f>
        <v/>
      </c>
      <c r="Q31" s="28" t="str">
        <f>IFERROR(VLOOKUP($L31&amp;"_"&amp;AB31,Final_manabou_kanji[],6,0),"")</f>
        <v/>
      </c>
      <c r="R31" s="28" t="str">
        <f>IFERROR(VLOOKUP($L31&amp;"_"&amp;AC31,Final_manabou_kanji[],6,0),"")</f>
        <v/>
      </c>
      <c r="S31" s="28" t="str">
        <f>IFERROR(VLOOKUP($L31&amp;"_"&amp;AD31,Final_manabou_kanji[],6,0),"")</f>
        <v/>
      </c>
      <c r="T31" s="28" t="str">
        <f>IFERROR(VLOOKUP($L31&amp;"_"&amp;AE31,Final_manabou_kanji[],6,0),"")</f>
        <v/>
      </c>
      <c r="V31" t="s">
        <v>5</v>
      </c>
      <c r="W31" s="24" t="str">
        <f t="shared" si="5"/>
        <v>2章2課</v>
      </c>
      <c r="X31" s="21">
        <f t="shared" si="8"/>
        <v>33</v>
      </c>
      <c r="Y31" s="16">
        <f t="shared" si="8"/>
        <v>34</v>
      </c>
      <c r="Z31" s="16">
        <f t="shared" si="8"/>
        <v>35</v>
      </c>
      <c r="AA31" s="16">
        <f t="shared" si="8"/>
        <v>36</v>
      </c>
      <c r="AB31" s="16">
        <f t="shared" si="8"/>
        <v>37</v>
      </c>
      <c r="AC31" s="16">
        <f t="shared" si="8"/>
        <v>38</v>
      </c>
      <c r="AD31" s="16">
        <f t="shared" si="8"/>
        <v>39</v>
      </c>
      <c r="AE31" s="17">
        <f t="shared" si="8"/>
        <v>40</v>
      </c>
      <c r="AH31" s="24">
        <v>25</v>
      </c>
      <c r="AI31" s="22" t="str">
        <f t="shared" si="6"/>
        <v>2章2課33</v>
      </c>
      <c r="AJ31" s="18" t="str">
        <f t="shared" si="6"/>
        <v>2章2課34</v>
      </c>
      <c r="AK31" s="18" t="str">
        <f t="shared" si="6"/>
        <v>2章2課35</v>
      </c>
      <c r="AL31" s="18" t="str">
        <f t="shared" si="6"/>
        <v>2章2課36</v>
      </c>
      <c r="AM31" s="18" t="str">
        <f t="shared" si="6"/>
        <v>2章2課37</v>
      </c>
      <c r="AN31" s="18" t="str">
        <f t="shared" si="6"/>
        <v>2章2課38</v>
      </c>
      <c r="AO31" s="18" t="str">
        <f t="shared" si="6"/>
        <v>2章2課39</v>
      </c>
      <c r="AP31" s="19" t="str">
        <f t="shared" si="6"/>
        <v>2章2課40</v>
      </c>
    </row>
    <row r="32" spans="1:42" ht="20.399999999999999" thickTop="1" thickBot="1" x14ac:dyDescent="0.35">
      <c r="A32">
        <f t="shared" si="2"/>
        <v>6</v>
      </c>
      <c r="B32" s="24" t="str">
        <f t="shared" si="3"/>
        <v>2章2課</v>
      </c>
      <c r="C32" s="21" t="str">
        <f>IFERROR(VLOOKUP($B32&amp;"_"&amp;X32,Raw_data_N2_Kanji[[Receipe no]:[Receipe]],4,0),"")</f>
        <v/>
      </c>
      <c r="D32" s="16" t="str">
        <f>IFERROR(VLOOKUP($B32&amp;"_"&amp;Y32,Raw_data_N2_Kanji[[Receipe no]:[Receipe]],4,0),"")</f>
        <v/>
      </c>
      <c r="E32" s="16" t="str">
        <f>IFERROR(VLOOKUP($B32&amp;"_"&amp;Z32,Raw_data_N2_Kanji[[Receipe no]:[Receipe]],4,0),"")</f>
        <v/>
      </c>
      <c r="F32" s="16" t="str">
        <f>IFERROR(VLOOKUP($B32&amp;"_"&amp;AA32,Raw_data_N2_Kanji[[Receipe no]:[Receipe]],4,0),"")</f>
        <v/>
      </c>
      <c r="G32" s="16" t="str">
        <f>IFERROR(VLOOKUP($B32&amp;"_"&amp;AB32,Raw_data_N2_Kanji[[Receipe no]:[Receipe]],4,0),"")</f>
        <v/>
      </c>
      <c r="H32" s="16" t="str">
        <f>IFERROR(VLOOKUP($B32&amp;"_"&amp;AC32,Raw_data_N2_Kanji[[Receipe no]:[Receipe]],4,0),"")</f>
        <v/>
      </c>
      <c r="I32" s="16" t="str">
        <f>IFERROR(VLOOKUP($B32&amp;"_"&amp;AD32,Raw_data_N2_Kanji[[Receipe no]:[Receipe]],4,0),"")</f>
        <v/>
      </c>
      <c r="J32" s="17" t="str">
        <f>IFERROR(VLOOKUP($B32&amp;"_"&amp;AE32,Raw_data_N2_Kanji[[Receipe no]:[Receipe]],4,0),"")</f>
        <v/>
      </c>
      <c r="L32" s="24" t="str">
        <f t="shared" si="4"/>
        <v>2章2課</v>
      </c>
      <c r="M32" s="28" t="str">
        <f>IFERROR(VLOOKUP($L32&amp;"_"&amp;X32,Final_manabou_kanji[],6,0),"")</f>
        <v/>
      </c>
      <c r="N32" s="28" t="str">
        <f>IFERROR(VLOOKUP($L32&amp;"_"&amp;Y32,Final_manabou_kanji[],6,0),"")</f>
        <v/>
      </c>
      <c r="O32" s="28" t="str">
        <f>IFERROR(VLOOKUP($L32&amp;"_"&amp;Z32,Final_manabou_kanji[],6,0),"")</f>
        <v/>
      </c>
      <c r="P32" s="28" t="str">
        <f>IFERROR(VLOOKUP($L32&amp;"_"&amp;AA32,Final_manabou_kanji[],6,0),"")</f>
        <v/>
      </c>
      <c r="Q32" s="28" t="str">
        <f>IFERROR(VLOOKUP($L32&amp;"_"&amp;AB32,Final_manabou_kanji[],6,0),"")</f>
        <v/>
      </c>
      <c r="R32" s="28" t="str">
        <f>IFERROR(VLOOKUP($L32&amp;"_"&amp;AC32,Final_manabou_kanji[],6,0),"")</f>
        <v/>
      </c>
      <c r="S32" s="28" t="str">
        <f>IFERROR(VLOOKUP($L32&amp;"_"&amp;AD32,Final_manabou_kanji[],6,0),"")</f>
        <v/>
      </c>
      <c r="T32" s="28" t="str">
        <f>IFERROR(VLOOKUP($L32&amp;"_"&amp;AE32,Final_manabou_kanji[],6,0),"")</f>
        <v/>
      </c>
      <c r="V32" t="s">
        <v>5</v>
      </c>
      <c r="W32" s="24" t="str">
        <f t="shared" si="5"/>
        <v>2章2課</v>
      </c>
      <c r="X32" s="21">
        <f t="shared" si="8"/>
        <v>41</v>
      </c>
      <c r="Y32" s="16">
        <f t="shared" si="8"/>
        <v>42</v>
      </c>
      <c r="Z32" s="16">
        <f t="shared" si="8"/>
        <v>43</v>
      </c>
      <c r="AA32" s="16">
        <f t="shared" si="8"/>
        <v>44</v>
      </c>
      <c r="AB32" s="16">
        <f t="shared" si="8"/>
        <v>45</v>
      </c>
      <c r="AC32" s="16">
        <f t="shared" si="8"/>
        <v>46</v>
      </c>
      <c r="AD32" s="16">
        <f t="shared" si="8"/>
        <v>47</v>
      </c>
      <c r="AE32" s="17">
        <f t="shared" si="8"/>
        <v>48</v>
      </c>
      <c r="AH32" s="24">
        <v>25</v>
      </c>
      <c r="AI32" s="22" t="str">
        <f t="shared" si="6"/>
        <v>2章2課41</v>
      </c>
      <c r="AJ32" s="18" t="str">
        <f t="shared" si="6"/>
        <v>2章2課42</v>
      </c>
      <c r="AK32" s="18" t="str">
        <f t="shared" si="6"/>
        <v>2章2課43</v>
      </c>
      <c r="AL32" s="18" t="str">
        <f t="shared" si="6"/>
        <v>2章2課44</v>
      </c>
      <c r="AM32" s="18" t="str">
        <f t="shared" si="6"/>
        <v>2章2課45</v>
      </c>
      <c r="AN32" s="18" t="str">
        <f t="shared" si="6"/>
        <v>2章2課46</v>
      </c>
      <c r="AO32" s="18" t="str">
        <f t="shared" si="6"/>
        <v>2章2課47</v>
      </c>
      <c r="AP32" s="19" t="str">
        <f t="shared" si="6"/>
        <v>2章2課48</v>
      </c>
    </row>
    <row r="33" spans="1:42" ht="20.399999999999999" thickTop="1" thickBot="1" x14ac:dyDescent="0.35">
      <c r="A33">
        <f t="shared" si="2"/>
        <v>7</v>
      </c>
      <c r="B33" s="24" t="str">
        <f t="shared" si="3"/>
        <v>2章3課</v>
      </c>
      <c r="C33" s="21" t="str">
        <f>IFERROR(VLOOKUP($B33&amp;"_"&amp;X33,Raw_data_N2_Kanji[[Receipe no]:[Receipe]],4,0),"")</f>
        <v/>
      </c>
      <c r="D33" s="16" t="str">
        <f>IFERROR(VLOOKUP($B33&amp;"_"&amp;Y33,Raw_data_N2_Kanji[[Receipe no]:[Receipe]],4,0),"")</f>
        <v/>
      </c>
      <c r="E33" s="16" t="str">
        <f>IFERROR(VLOOKUP($B33&amp;"_"&amp;Z33,Raw_data_N2_Kanji[[Receipe no]:[Receipe]],4,0),"")</f>
        <v/>
      </c>
      <c r="F33" s="16" t="str">
        <f>IFERROR(VLOOKUP($B33&amp;"_"&amp;AA33,Raw_data_N2_Kanji[[Receipe no]:[Receipe]],4,0),"")</f>
        <v/>
      </c>
      <c r="G33" s="16" t="str">
        <f>IFERROR(VLOOKUP($B33&amp;"_"&amp;AB33,Raw_data_N2_Kanji[[Receipe no]:[Receipe]],4,0),"")</f>
        <v/>
      </c>
      <c r="H33" s="16" t="str">
        <f>IFERROR(VLOOKUP($B33&amp;"_"&amp;AC33,Raw_data_N2_Kanji[[Receipe no]:[Receipe]],4,0),"")</f>
        <v/>
      </c>
      <c r="I33" s="16" t="str">
        <f>IFERROR(VLOOKUP($B33&amp;"_"&amp;AD33,Raw_data_N2_Kanji[[Receipe no]:[Receipe]],4,0),"")</f>
        <v/>
      </c>
      <c r="J33" s="17" t="str">
        <f>IFERROR(VLOOKUP($B33&amp;"_"&amp;AE33,Raw_data_N2_Kanji[[Receipe no]:[Receipe]],4,0),"")</f>
        <v/>
      </c>
      <c r="L33" s="24" t="str">
        <f t="shared" si="4"/>
        <v>2章3課</v>
      </c>
      <c r="M33" s="28" t="str">
        <f>IFERROR(VLOOKUP($L33&amp;"_"&amp;X33,Final_manabou_kanji[],6,0),"")</f>
        <v/>
      </c>
      <c r="N33" s="28" t="str">
        <f>IFERROR(VLOOKUP($L33&amp;"_"&amp;Y33,Final_manabou_kanji[],6,0),"")</f>
        <v/>
      </c>
      <c r="O33" s="28" t="str">
        <f>IFERROR(VLOOKUP($L33&amp;"_"&amp;Z33,Final_manabou_kanji[],6,0),"")</f>
        <v/>
      </c>
      <c r="P33" s="28" t="str">
        <f>IFERROR(VLOOKUP($L33&amp;"_"&amp;AA33,Final_manabou_kanji[],6,0),"")</f>
        <v/>
      </c>
      <c r="Q33" s="28" t="str">
        <f>IFERROR(VLOOKUP($L33&amp;"_"&amp;AB33,Final_manabou_kanji[],6,0),"")</f>
        <v/>
      </c>
      <c r="R33" s="28" t="str">
        <f>IFERROR(VLOOKUP($L33&amp;"_"&amp;AC33,Final_manabou_kanji[],6,0),"")</f>
        <v/>
      </c>
      <c r="S33" s="28" t="str">
        <f>IFERROR(VLOOKUP($L33&amp;"_"&amp;AD33,Final_manabou_kanji[],6,0),"")</f>
        <v/>
      </c>
      <c r="T33" s="28" t="str">
        <f>IFERROR(VLOOKUP($L33&amp;"_"&amp;AE33,Final_manabou_kanji[],6,0),"")</f>
        <v/>
      </c>
      <c r="V33" t="s">
        <v>38</v>
      </c>
      <c r="W33" s="24" t="str">
        <f t="shared" si="5"/>
        <v>2章3課</v>
      </c>
      <c r="X33" s="21">
        <f t="shared" si="8"/>
        <v>1</v>
      </c>
      <c r="Y33" s="16">
        <f t="shared" si="8"/>
        <v>2</v>
      </c>
      <c r="Z33" s="16">
        <f t="shared" si="8"/>
        <v>3</v>
      </c>
      <c r="AA33" s="16">
        <f t="shared" si="8"/>
        <v>4</v>
      </c>
      <c r="AB33" s="16">
        <f t="shared" si="8"/>
        <v>5</v>
      </c>
      <c r="AC33" s="16">
        <f t="shared" si="8"/>
        <v>6</v>
      </c>
      <c r="AD33" s="16">
        <f t="shared" si="8"/>
        <v>7</v>
      </c>
      <c r="AE33" s="17">
        <f t="shared" si="8"/>
        <v>8</v>
      </c>
      <c r="AH33" s="24">
        <v>25</v>
      </c>
      <c r="AI33" s="21" t="str">
        <f t="shared" si="6"/>
        <v>2章3課1</v>
      </c>
      <c r="AJ33" s="16" t="str">
        <f t="shared" si="6"/>
        <v>2章3課2</v>
      </c>
      <c r="AK33" s="16" t="str">
        <f t="shared" si="6"/>
        <v>2章3課3</v>
      </c>
      <c r="AL33" s="16" t="str">
        <f t="shared" si="6"/>
        <v>2章3課4</v>
      </c>
      <c r="AM33" s="16" t="str">
        <f t="shared" si="6"/>
        <v>2章3課5</v>
      </c>
      <c r="AN33" s="16" t="str">
        <f t="shared" si="6"/>
        <v>2章3課6</v>
      </c>
      <c r="AO33" s="16" t="str">
        <f t="shared" si="6"/>
        <v>2章3課7</v>
      </c>
      <c r="AP33" s="17" t="str">
        <f t="shared" si="6"/>
        <v>2章3課8</v>
      </c>
    </row>
    <row r="34" spans="1:42" ht="20.399999999999999" thickTop="1" thickBot="1" x14ac:dyDescent="0.35">
      <c r="A34">
        <f t="shared" si="2"/>
        <v>7</v>
      </c>
      <c r="B34" s="24" t="str">
        <f t="shared" si="3"/>
        <v>2章3課</v>
      </c>
      <c r="C34" s="21" t="str">
        <f>IFERROR(VLOOKUP($B34&amp;"_"&amp;X34,Raw_data_N2_Kanji[[Receipe no]:[Receipe]],4,0),"")</f>
        <v/>
      </c>
      <c r="D34" s="16" t="str">
        <f>IFERROR(VLOOKUP($B34&amp;"_"&amp;Y34,Raw_data_N2_Kanji[[Receipe no]:[Receipe]],4,0),"")</f>
        <v/>
      </c>
      <c r="E34" s="16" t="str">
        <f>IFERROR(VLOOKUP($B34&amp;"_"&amp;Z34,Raw_data_N2_Kanji[[Receipe no]:[Receipe]],4,0),"")</f>
        <v/>
      </c>
      <c r="F34" s="16" t="str">
        <f>IFERROR(VLOOKUP($B34&amp;"_"&amp;AA34,Raw_data_N2_Kanji[[Receipe no]:[Receipe]],4,0),"")</f>
        <v/>
      </c>
      <c r="G34" s="16" t="str">
        <f>IFERROR(VLOOKUP($B34&amp;"_"&amp;AB34,Raw_data_N2_Kanji[[Receipe no]:[Receipe]],4,0),"")</f>
        <v/>
      </c>
      <c r="H34" s="16" t="str">
        <f>IFERROR(VLOOKUP($B34&amp;"_"&amp;AC34,Raw_data_N2_Kanji[[Receipe no]:[Receipe]],4,0),"")</f>
        <v/>
      </c>
      <c r="I34" s="16" t="str">
        <f>IFERROR(VLOOKUP($B34&amp;"_"&amp;AD34,Raw_data_N2_Kanji[[Receipe no]:[Receipe]],4,0),"")</f>
        <v/>
      </c>
      <c r="J34" s="17" t="str">
        <f>IFERROR(VLOOKUP($B34&amp;"_"&amp;AE34,Raw_data_N2_Kanji[[Receipe no]:[Receipe]],4,0),"")</f>
        <v/>
      </c>
      <c r="L34" s="24" t="str">
        <f t="shared" si="4"/>
        <v>2章3課</v>
      </c>
      <c r="M34" s="28" t="str">
        <f>IFERROR(VLOOKUP($L34&amp;"_"&amp;X34,Final_manabou_kanji[],6,0),"")</f>
        <v/>
      </c>
      <c r="N34" s="28" t="str">
        <f>IFERROR(VLOOKUP($L34&amp;"_"&amp;Y34,Final_manabou_kanji[],6,0),"")</f>
        <v/>
      </c>
      <c r="O34" s="28" t="str">
        <f>IFERROR(VLOOKUP($L34&amp;"_"&amp;Z34,Final_manabou_kanji[],6,0),"")</f>
        <v/>
      </c>
      <c r="P34" s="28" t="str">
        <f>IFERROR(VLOOKUP($L34&amp;"_"&amp;AA34,Final_manabou_kanji[],6,0),"")</f>
        <v/>
      </c>
      <c r="Q34" s="28" t="str">
        <f>IFERROR(VLOOKUP($L34&amp;"_"&amp;AB34,Final_manabou_kanji[],6,0),"")</f>
        <v/>
      </c>
      <c r="R34" s="28" t="str">
        <f>IFERROR(VLOOKUP($L34&amp;"_"&amp;AC34,Final_manabou_kanji[],6,0),"")</f>
        <v/>
      </c>
      <c r="S34" s="28" t="str">
        <f>IFERROR(VLOOKUP($L34&amp;"_"&amp;AD34,Final_manabou_kanji[],6,0),"")</f>
        <v/>
      </c>
      <c r="T34" s="28" t="str">
        <f>IFERROR(VLOOKUP($L34&amp;"_"&amp;AE34,Final_manabou_kanji[],6,0),"")</f>
        <v/>
      </c>
      <c r="V34" t="s">
        <v>5</v>
      </c>
      <c r="W34" s="24" t="str">
        <f t="shared" si="5"/>
        <v>2章3課</v>
      </c>
      <c r="X34" s="21">
        <f t="shared" si="8"/>
        <v>9</v>
      </c>
      <c r="Y34" s="16">
        <f t="shared" si="8"/>
        <v>10</v>
      </c>
      <c r="Z34" s="16">
        <f t="shared" si="8"/>
        <v>11</v>
      </c>
      <c r="AA34" s="16">
        <f t="shared" si="8"/>
        <v>12</v>
      </c>
      <c r="AB34" s="16">
        <f t="shared" si="8"/>
        <v>13</v>
      </c>
      <c r="AC34" s="16">
        <f t="shared" si="8"/>
        <v>14</v>
      </c>
      <c r="AD34" s="16">
        <f t="shared" si="8"/>
        <v>15</v>
      </c>
      <c r="AE34" s="17">
        <f t="shared" si="8"/>
        <v>16</v>
      </c>
      <c r="AH34" s="24">
        <v>25</v>
      </c>
      <c r="AI34" s="21" t="str">
        <f t="shared" si="6"/>
        <v>2章3課9</v>
      </c>
      <c r="AJ34" s="16" t="str">
        <f t="shared" si="6"/>
        <v>2章3課10</v>
      </c>
      <c r="AK34" s="16" t="str">
        <f t="shared" si="6"/>
        <v>2章3課11</v>
      </c>
      <c r="AL34" s="16" t="str">
        <f t="shared" si="6"/>
        <v>2章3課12</v>
      </c>
      <c r="AM34" s="16" t="str">
        <f t="shared" si="6"/>
        <v>2章3課13</v>
      </c>
      <c r="AN34" s="16" t="str">
        <f t="shared" si="6"/>
        <v>2章3課14</v>
      </c>
      <c r="AO34" s="16" t="str">
        <f t="shared" si="6"/>
        <v>2章3課15</v>
      </c>
      <c r="AP34" s="17" t="str">
        <f t="shared" si="6"/>
        <v>2章3課16</v>
      </c>
    </row>
    <row r="35" spans="1:42" ht="20.399999999999999" thickTop="1" thickBot="1" x14ac:dyDescent="0.35">
      <c r="A35">
        <f t="shared" si="2"/>
        <v>7</v>
      </c>
      <c r="B35" s="24" t="str">
        <f t="shared" si="3"/>
        <v>2章3課</v>
      </c>
      <c r="C35" s="21" t="str">
        <f>IFERROR(VLOOKUP($B35&amp;"_"&amp;X35,Raw_data_N2_Kanji[[Receipe no]:[Receipe]],4,0),"")</f>
        <v/>
      </c>
      <c r="D35" s="16" t="str">
        <f>IFERROR(VLOOKUP($B35&amp;"_"&amp;Y35,Raw_data_N2_Kanji[[Receipe no]:[Receipe]],4,0),"")</f>
        <v/>
      </c>
      <c r="E35" s="16" t="str">
        <f>IFERROR(VLOOKUP($B35&amp;"_"&amp;Z35,Raw_data_N2_Kanji[[Receipe no]:[Receipe]],4,0),"")</f>
        <v/>
      </c>
      <c r="F35" s="16" t="str">
        <f>IFERROR(VLOOKUP($B35&amp;"_"&amp;AA35,Raw_data_N2_Kanji[[Receipe no]:[Receipe]],4,0),"")</f>
        <v/>
      </c>
      <c r="G35" s="16" t="str">
        <f>IFERROR(VLOOKUP($B35&amp;"_"&amp;AB35,Raw_data_N2_Kanji[[Receipe no]:[Receipe]],4,0),"")</f>
        <v/>
      </c>
      <c r="H35" s="16" t="str">
        <f>IFERROR(VLOOKUP($B35&amp;"_"&amp;AC35,Raw_data_N2_Kanji[[Receipe no]:[Receipe]],4,0),"")</f>
        <v/>
      </c>
      <c r="I35" s="16" t="str">
        <f>IFERROR(VLOOKUP($B35&amp;"_"&amp;AD35,Raw_data_N2_Kanji[[Receipe no]:[Receipe]],4,0),"")</f>
        <v/>
      </c>
      <c r="J35" s="17" t="str">
        <f>IFERROR(VLOOKUP($B35&amp;"_"&amp;AE35,Raw_data_N2_Kanji[[Receipe no]:[Receipe]],4,0),"")</f>
        <v/>
      </c>
      <c r="L35" s="24" t="str">
        <f t="shared" si="4"/>
        <v>2章3課</v>
      </c>
      <c r="M35" s="28" t="str">
        <f>IFERROR(VLOOKUP($L35&amp;"_"&amp;X35,Final_manabou_kanji[],6,0),"")</f>
        <v/>
      </c>
      <c r="N35" s="28" t="str">
        <f>IFERROR(VLOOKUP($L35&amp;"_"&amp;Y35,Final_manabou_kanji[],6,0),"")</f>
        <v/>
      </c>
      <c r="O35" s="28" t="str">
        <f>IFERROR(VLOOKUP($L35&amp;"_"&amp;Z35,Final_manabou_kanji[],6,0),"")</f>
        <v/>
      </c>
      <c r="P35" s="28" t="str">
        <f>IFERROR(VLOOKUP($L35&amp;"_"&amp;AA35,Final_manabou_kanji[],6,0),"")</f>
        <v/>
      </c>
      <c r="Q35" s="28" t="str">
        <f>IFERROR(VLOOKUP($L35&amp;"_"&amp;AB35,Final_manabou_kanji[],6,0),"")</f>
        <v/>
      </c>
      <c r="R35" s="28" t="str">
        <f>IFERROR(VLOOKUP($L35&amp;"_"&amp;AC35,Final_manabou_kanji[],6,0),"")</f>
        <v/>
      </c>
      <c r="S35" s="28" t="str">
        <f>IFERROR(VLOOKUP($L35&amp;"_"&amp;AD35,Final_manabou_kanji[],6,0),"")</f>
        <v/>
      </c>
      <c r="T35" s="28" t="str">
        <f>IFERROR(VLOOKUP($L35&amp;"_"&amp;AE35,Final_manabou_kanji[],6,0),"")</f>
        <v/>
      </c>
      <c r="V35" t="s">
        <v>5</v>
      </c>
      <c r="W35" s="24" t="str">
        <f t="shared" si="5"/>
        <v>2章3課</v>
      </c>
      <c r="X35" s="21">
        <f t="shared" si="8"/>
        <v>17</v>
      </c>
      <c r="Y35" s="16">
        <f t="shared" si="8"/>
        <v>18</v>
      </c>
      <c r="Z35" s="16">
        <f t="shared" si="8"/>
        <v>19</v>
      </c>
      <c r="AA35" s="16">
        <f t="shared" si="8"/>
        <v>20</v>
      </c>
      <c r="AB35" s="16">
        <f t="shared" si="8"/>
        <v>21</v>
      </c>
      <c r="AC35" s="16">
        <f t="shared" si="8"/>
        <v>22</v>
      </c>
      <c r="AD35" s="16">
        <f t="shared" si="8"/>
        <v>23</v>
      </c>
      <c r="AE35" s="17">
        <f t="shared" si="8"/>
        <v>24</v>
      </c>
      <c r="AH35" s="24">
        <v>25</v>
      </c>
      <c r="AI35" s="21" t="str">
        <f t="shared" si="6"/>
        <v>2章3課17</v>
      </c>
      <c r="AJ35" s="16" t="str">
        <f t="shared" si="6"/>
        <v>2章3課18</v>
      </c>
      <c r="AK35" s="16" t="str">
        <f t="shared" si="6"/>
        <v>2章3課19</v>
      </c>
      <c r="AL35" s="16" t="str">
        <f t="shared" si="6"/>
        <v>2章3課20</v>
      </c>
      <c r="AM35" s="16" t="str">
        <f t="shared" si="6"/>
        <v>2章3課21</v>
      </c>
      <c r="AN35" s="16" t="str">
        <f t="shared" si="6"/>
        <v>2章3課22</v>
      </c>
      <c r="AO35" s="16" t="str">
        <f t="shared" si="6"/>
        <v>2章3課23</v>
      </c>
      <c r="AP35" s="17" t="str">
        <f t="shared" si="6"/>
        <v>2章3課24</v>
      </c>
    </row>
    <row r="36" spans="1:42" ht="20.399999999999999" thickTop="1" thickBot="1" x14ac:dyDescent="0.35">
      <c r="A36">
        <f t="shared" si="2"/>
        <v>7</v>
      </c>
      <c r="B36" s="24" t="str">
        <f t="shared" si="3"/>
        <v>2章3課</v>
      </c>
      <c r="C36" s="21" t="str">
        <f>IFERROR(VLOOKUP($B36&amp;"_"&amp;X36,Raw_data_N2_Kanji[[Receipe no]:[Receipe]],4,0),"")</f>
        <v/>
      </c>
      <c r="D36" s="16" t="str">
        <f>IFERROR(VLOOKUP($B36&amp;"_"&amp;Y36,Raw_data_N2_Kanji[[Receipe no]:[Receipe]],4,0),"")</f>
        <v/>
      </c>
      <c r="E36" s="16" t="str">
        <f>IFERROR(VLOOKUP($B36&amp;"_"&amp;Z36,Raw_data_N2_Kanji[[Receipe no]:[Receipe]],4,0),"")</f>
        <v/>
      </c>
      <c r="F36" s="16" t="str">
        <f>IFERROR(VLOOKUP($B36&amp;"_"&amp;AA36,Raw_data_N2_Kanji[[Receipe no]:[Receipe]],4,0),"")</f>
        <v/>
      </c>
      <c r="G36" s="16" t="str">
        <f>IFERROR(VLOOKUP($B36&amp;"_"&amp;AB36,Raw_data_N2_Kanji[[Receipe no]:[Receipe]],4,0),"")</f>
        <v/>
      </c>
      <c r="H36" s="16" t="str">
        <f>IFERROR(VLOOKUP($B36&amp;"_"&amp;AC36,Raw_data_N2_Kanji[[Receipe no]:[Receipe]],4,0),"")</f>
        <v/>
      </c>
      <c r="I36" s="16" t="str">
        <f>IFERROR(VLOOKUP($B36&amp;"_"&amp;AD36,Raw_data_N2_Kanji[[Receipe no]:[Receipe]],4,0),"")</f>
        <v/>
      </c>
      <c r="J36" s="17" t="str">
        <f>IFERROR(VLOOKUP($B36&amp;"_"&amp;AE36,Raw_data_N2_Kanji[[Receipe no]:[Receipe]],4,0),"")</f>
        <v/>
      </c>
      <c r="L36" s="24" t="str">
        <f t="shared" si="4"/>
        <v>2章3課</v>
      </c>
      <c r="M36" s="28" t="str">
        <f>IFERROR(VLOOKUP($L36&amp;"_"&amp;X36,Final_manabou_kanji[],6,0),"")</f>
        <v/>
      </c>
      <c r="N36" s="28" t="str">
        <f>IFERROR(VLOOKUP($L36&amp;"_"&amp;Y36,Final_manabou_kanji[],6,0),"")</f>
        <v/>
      </c>
      <c r="O36" s="28" t="str">
        <f>IFERROR(VLOOKUP($L36&amp;"_"&amp;Z36,Final_manabou_kanji[],6,0),"")</f>
        <v/>
      </c>
      <c r="P36" s="28" t="str">
        <f>IFERROR(VLOOKUP($L36&amp;"_"&amp;AA36,Final_manabou_kanji[],6,0),"")</f>
        <v/>
      </c>
      <c r="Q36" s="28" t="str">
        <f>IFERROR(VLOOKUP($L36&amp;"_"&amp;AB36,Final_manabou_kanji[],6,0),"")</f>
        <v/>
      </c>
      <c r="R36" s="28" t="str">
        <f>IFERROR(VLOOKUP($L36&amp;"_"&amp;AC36,Final_manabou_kanji[],6,0),"")</f>
        <v/>
      </c>
      <c r="S36" s="28" t="str">
        <f>IFERROR(VLOOKUP($L36&amp;"_"&amp;AD36,Final_manabou_kanji[],6,0),"")</f>
        <v/>
      </c>
      <c r="T36" s="28" t="str">
        <f>IFERROR(VLOOKUP($L36&amp;"_"&amp;AE36,Final_manabou_kanji[],6,0),"")</f>
        <v/>
      </c>
      <c r="V36" t="s">
        <v>5</v>
      </c>
      <c r="W36" s="24" t="str">
        <f t="shared" si="5"/>
        <v>2章3課</v>
      </c>
      <c r="X36" s="21">
        <f t="shared" ref="X36:AE51" si="9">IF($V36="",X35+8,X$1)</f>
        <v>25</v>
      </c>
      <c r="Y36" s="16">
        <f t="shared" si="9"/>
        <v>26</v>
      </c>
      <c r="Z36" s="16">
        <f t="shared" si="9"/>
        <v>27</v>
      </c>
      <c r="AA36" s="16">
        <f t="shared" si="9"/>
        <v>28</v>
      </c>
      <c r="AB36" s="16">
        <f t="shared" si="9"/>
        <v>29</v>
      </c>
      <c r="AC36" s="16">
        <f t="shared" si="9"/>
        <v>30</v>
      </c>
      <c r="AD36" s="16">
        <f t="shared" si="9"/>
        <v>31</v>
      </c>
      <c r="AE36" s="17">
        <f t="shared" si="9"/>
        <v>32</v>
      </c>
      <c r="AH36" s="24">
        <v>25</v>
      </c>
      <c r="AI36" s="21" t="str">
        <f t="shared" si="6"/>
        <v>2章3課25</v>
      </c>
      <c r="AJ36" s="16" t="str">
        <f t="shared" si="6"/>
        <v>2章3課26</v>
      </c>
      <c r="AK36" s="16" t="str">
        <f t="shared" si="6"/>
        <v>2章3課27</v>
      </c>
      <c r="AL36" s="16" t="str">
        <f t="shared" si="6"/>
        <v>2章3課28</v>
      </c>
      <c r="AM36" s="16" t="str">
        <f t="shared" si="6"/>
        <v>2章3課29</v>
      </c>
      <c r="AN36" s="16" t="str">
        <f t="shared" si="6"/>
        <v>2章3課30</v>
      </c>
      <c r="AO36" s="16" t="str">
        <f t="shared" si="6"/>
        <v>2章3課31</v>
      </c>
      <c r="AP36" s="17" t="str">
        <f t="shared" si="6"/>
        <v>2章3課32</v>
      </c>
    </row>
    <row r="37" spans="1:42" ht="20.399999999999999" thickTop="1" thickBot="1" x14ac:dyDescent="0.35">
      <c r="A37">
        <f t="shared" si="2"/>
        <v>7</v>
      </c>
      <c r="B37" s="24" t="str">
        <f t="shared" si="3"/>
        <v>2章3課</v>
      </c>
      <c r="C37" s="21" t="str">
        <f>IFERROR(VLOOKUP($B37&amp;"_"&amp;X37,Raw_data_N2_Kanji[[Receipe no]:[Receipe]],4,0),"")</f>
        <v/>
      </c>
      <c r="D37" s="16" t="str">
        <f>IFERROR(VLOOKUP($B37&amp;"_"&amp;Y37,Raw_data_N2_Kanji[[Receipe no]:[Receipe]],4,0),"")</f>
        <v/>
      </c>
      <c r="E37" s="16" t="str">
        <f>IFERROR(VLOOKUP($B37&amp;"_"&amp;Z37,Raw_data_N2_Kanji[[Receipe no]:[Receipe]],4,0),"")</f>
        <v/>
      </c>
      <c r="F37" s="16" t="str">
        <f>IFERROR(VLOOKUP($B37&amp;"_"&amp;AA37,Raw_data_N2_Kanji[[Receipe no]:[Receipe]],4,0),"")</f>
        <v/>
      </c>
      <c r="G37" s="16" t="str">
        <f>IFERROR(VLOOKUP($B37&amp;"_"&amp;AB37,Raw_data_N2_Kanji[[Receipe no]:[Receipe]],4,0),"")</f>
        <v/>
      </c>
      <c r="H37" s="16" t="str">
        <f>IFERROR(VLOOKUP($B37&amp;"_"&amp;AC37,Raw_data_N2_Kanji[[Receipe no]:[Receipe]],4,0),"")</f>
        <v/>
      </c>
      <c r="I37" s="16" t="str">
        <f>IFERROR(VLOOKUP($B37&amp;"_"&amp;AD37,Raw_data_N2_Kanji[[Receipe no]:[Receipe]],4,0),"")</f>
        <v/>
      </c>
      <c r="J37" s="17" t="str">
        <f>IFERROR(VLOOKUP($B37&amp;"_"&amp;AE37,Raw_data_N2_Kanji[[Receipe no]:[Receipe]],4,0),"")</f>
        <v/>
      </c>
      <c r="L37" s="24" t="str">
        <f t="shared" si="4"/>
        <v>2章3課</v>
      </c>
      <c r="M37" s="28" t="str">
        <f>IFERROR(VLOOKUP($L37&amp;"_"&amp;X37,Final_manabou_kanji[],6,0),"")</f>
        <v/>
      </c>
      <c r="N37" s="28" t="str">
        <f>IFERROR(VLOOKUP($L37&amp;"_"&amp;Y37,Final_manabou_kanji[],6,0),"")</f>
        <v/>
      </c>
      <c r="O37" s="28" t="str">
        <f>IFERROR(VLOOKUP($L37&amp;"_"&amp;Z37,Final_manabou_kanji[],6,0),"")</f>
        <v/>
      </c>
      <c r="P37" s="28" t="str">
        <f>IFERROR(VLOOKUP($L37&amp;"_"&amp;AA37,Final_manabou_kanji[],6,0),"")</f>
        <v/>
      </c>
      <c r="Q37" s="28" t="str">
        <f>IFERROR(VLOOKUP($L37&amp;"_"&amp;AB37,Final_manabou_kanji[],6,0),"")</f>
        <v/>
      </c>
      <c r="R37" s="28" t="str">
        <f>IFERROR(VLOOKUP($L37&amp;"_"&amp;AC37,Final_manabou_kanji[],6,0),"")</f>
        <v/>
      </c>
      <c r="S37" s="28" t="str">
        <f>IFERROR(VLOOKUP($L37&amp;"_"&amp;AD37,Final_manabou_kanji[],6,0),"")</f>
        <v/>
      </c>
      <c r="T37" s="28" t="str">
        <f>IFERROR(VLOOKUP($L37&amp;"_"&amp;AE37,Final_manabou_kanji[],6,0),"")</f>
        <v/>
      </c>
      <c r="V37" t="s">
        <v>5</v>
      </c>
      <c r="W37" s="24" t="str">
        <f t="shared" si="5"/>
        <v>2章3課</v>
      </c>
      <c r="X37" s="21">
        <f t="shared" si="9"/>
        <v>33</v>
      </c>
      <c r="Y37" s="16">
        <f t="shared" si="9"/>
        <v>34</v>
      </c>
      <c r="Z37" s="16">
        <f t="shared" si="9"/>
        <v>35</v>
      </c>
      <c r="AA37" s="16">
        <f t="shared" si="9"/>
        <v>36</v>
      </c>
      <c r="AB37" s="16">
        <f t="shared" si="9"/>
        <v>37</v>
      </c>
      <c r="AC37" s="16">
        <f t="shared" si="9"/>
        <v>38</v>
      </c>
      <c r="AD37" s="16">
        <f t="shared" si="9"/>
        <v>39</v>
      </c>
      <c r="AE37" s="17">
        <f t="shared" si="9"/>
        <v>40</v>
      </c>
      <c r="AH37" s="24">
        <v>26</v>
      </c>
      <c r="AI37" s="21" t="str">
        <f t="shared" si="6"/>
        <v>2章3課33</v>
      </c>
      <c r="AJ37" s="16" t="str">
        <f t="shared" si="6"/>
        <v>2章3課34</v>
      </c>
      <c r="AK37" s="16" t="str">
        <f t="shared" si="6"/>
        <v>2章3課35</v>
      </c>
      <c r="AL37" s="16" t="str">
        <f t="shared" si="6"/>
        <v>2章3課36</v>
      </c>
      <c r="AM37" s="16" t="str">
        <f t="shared" si="6"/>
        <v>2章3課37</v>
      </c>
      <c r="AN37" s="16" t="str">
        <f t="shared" si="6"/>
        <v>2章3課38</v>
      </c>
      <c r="AO37" s="16" t="str">
        <f t="shared" si="6"/>
        <v>2章3課39</v>
      </c>
      <c r="AP37" s="17" t="str">
        <f t="shared" si="6"/>
        <v>2章3課40</v>
      </c>
    </row>
    <row r="38" spans="1:42" ht="20.399999999999999" thickTop="1" thickBot="1" x14ac:dyDescent="0.35">
      <c r="A38">
        <f t="shared" si="2"/>
        <v>7</v>
      </c>
      <c r="B38" s="24" t="str">
        <f t="shared" si="3"/>
        <v>2章3課</v>
      </c>
      <c r="C38" s="21" t="str">
        <f>IFERROR(VLOOKUP($B38&amp;"_"&amp;X38,Raw_data_N2_Kanji[[Receipe no]:[Receipe]],4,0),"")</f>
        <v/>
      </c>
      <c r="D38" s="16" t="str">
        <f>IFERROR(VLOOKUP($B38&amp;"_"&amp;Y38,Raw_data_N2_Kanji[[Receipe no]:[Receipe]],4,0),"")</f>
        <v/>
      </c>
      <c r="E38" s="16" t="str">
        <f>IFERROR(VLOOKUP($B38&amp;"_"&amp;Z38,Raw_data_N2_Kanji[[Receipe no]:[Receipe]],4,0),"")</f>
        <v/>
      </c>
      <c r="F38" s="16" t="str">
        <f>IFERROR(VLOOKUP($B38&amp;"_"&amp;AA38,Raw_data_N2_Kanji[[Receipe no]:[Receipe]],4,0),"")</f>
        <v/>
      </c>
      <c r="G38" s="16" t="str">
        <f>IFERROR(VLOOKUP($B38&amp;"_"&amp;AB38,Raw_data_N2_Kanji[[Receipe no]:[Receipe]],4,0),"")</f>
        <v/>
      </c>
      <c r="H38" s="16" t="str">
        <f>IFERROR(VLOOKUP($B38&amp;"_"&amp;AC38,Raw_data_N2_Kanji[[Receipe no]:[Receipe]],4,0),"")</f>
        <v/>
      </c>
      <c r="I38" s="16" t="str">
        <f>IFERROR(VLOOKUP($B38&amp;"_"&amp;AD38,Raw_data_N2_Kanji[[Receipe no]:[Receipe]],4,0),"")</f>
        <v/>
      </c>
      <c r="J38" s="17" t="str">
        <f>IFERROR(VLOOKUP($B38&amp;"_"&amp;AE38,Raw_data_N2_Kanji[[Receipe no]:[Receipe]],4,0),"")</f>
        <v/>
      </c>
      <c r="L38" s="24" t="str">
        <f t="shared" si="4"/>
        <v>2章3課</v>
      </c>
      <c r="M38" s="28" t="str">
        <f>IFERROR(VLOOKUP($L38&amp;"_"&amp;X38,Final_manabou_kanji[],6,0),"")</f>
        <v/>
      </c>
      <c r="N38" s="28" t="str">
        <f>IFERROR(VLOOKUP($L38&amp;"_"&amp;Y38,Final_manabou_kanji[],6,0),"")</f>
        <v/>
      </c>
      <c r="O38" s="28" t="str">
        <f>IFERROR(VLOOKUP($L38&amp;"_"&amp;Z38,Final_manabou_kanji[],6,0),"")</f>
        <v/>
      </c>
      <c r="P38" s="28" t="str">
        <f>IFERROR(VLOOKUP($L38&amp;"_"&amp;AA38,Final_manabou_kanji[],6,0),"")</f>
        <v/>
      </c>
      <c r="Q38" s="28" t="str">
        <f>IFERROR(VLOOKUP($L38&amp;"_"&amp;AB38,Final_manabou_kanji[],6,0),"")</f>
        <v/>
      </c>
      <c r="R38" s="28" t="str">
        <f>IFERROR(VLOOKUP($L38&amp;"_"&amp;AC38,Final_manabou_kanji[],6,0),"")</f>
        <v/>
      </c>
      <c r="S38" s="28" t="str">
        <f>IFERROR(VLOOKUP($L38&amp;"_"&amp;AD38,Final_manabou_kanji[],6,0),"")</f>
        <v/>
      </c>
      <c r="T38" s="28" t="str">
        <f>IFERROR(VLOOKUP($L38&amp;"_"&amp;AE38,Final_manabou_kanji[],6,0),"")</f>
        <v/>
      </c>
      <c r="V38" t="s">
        <v>5</v>
      </c>
      <c r="W38" s="24" t="str">
        <f t="shared" si="5"/>
        <v>2章3課</v>
      </c>
      <c r="X38" s="21">
        <f t="shared" si="9"/>
        <v>41</v>
      </c>
      <c r="Y38" s="16">
        <f t="shared" si="9"/>
        <v>42</v>
      </c>
      <c r="Z38" s="16">
        <f t="shared" si="9"/>
        <v>43</v>
      </c>
      <c r="AA38" s="16">
        <f t="shared" si="9"/>
        <v>44</v>
      </c>
      <c r="AB38" s="16">
        <f t="shared" si="9"/>
        <v>45</v>
      </c>
      <c r="AC38" s="16">
        <f t="shared" si="9"/>
        <v>46</v>
      </c>
      <c r="AD38" s="16">
        <f t="shared" si="9"/>
        <v>47</v>
      </c>
      <c r="AE38" s="17">
        <f t="shared" si="9"/>
        <v>48</v>
      </c>
      <c r="AH38" s="24">
        <v>26</v>
      </c>
      <c r="AI38" s="21" t="str">
        <f t="shared" si="6"/>
        <v>2章3課41</v>
      </c>
      <c r="AJ38" s="16" t="str">
        <f t="shared" si="6"/>
        <v>2章3課42</v>
      </c>
      <c r="AK38" s="16" t="str">
        <f t="shared" si="6"/>
        <v>2章3課43</v>
      </c>
      <c r="AL38" s="16" t="str">
        <f t="shared" si="6"/>
        <v>2章3課44</v>
      </c>
      <c r="AM38" s="16" t="str">
        <f t="shared" si="6"/>
        <v>2章3課45</v>
      </c>
      <c r="AN38" s="16" t="str">
        <f t="shared" si="6"/>
        <v>2章3課46</v>
      </c>
      <c r="AO38" s="16" t="str">
        <f t="shared" si="6"/>
        <v>2章3課47</v>
      </c>
      <c r="AP38" s="17" t="str">
        <f t="shared" si="6"/>
        <v>2章3課48</v>
      </c>
    </row>
    <row r="39" spans="1:42" ht="20.399999999999999" thickTop="1" thickBot="1" x14ac:dyDescent="0.35">
      <c r="A39">
        <f t="shared" si="2"/>
        <v>8</v>
      </c>
      <c r="B39" s="24" t="str">
        <f t="shared" si="3"/>
        <v>2章4課</v>
      </c>
      <c r="C39" s="21" t="str">
        <f>IFERROR(VLOOKUP($B39&amp;"_"&amp;X39,Raw_data_N2_Kanji[[Receipe no]:[Receipe]],4,0),"")</f>
        <v/>
      </c>
      <c r="D39" s="16" t="str">
        <f>IFERROR(VLOOKUP($B39&amp;"_"&amp;Y39,Raw_data_N2_Kanji[[Receipe no]:[Receipe]],4,0),"")</f>
        <v/>
      </c>
      <c r="E39" s="16" t="str">
        <f>IFERROR(VLOOKUP($B39&amp;"_"&amp;Z39,Raw_data_N2_Kanji[[Receipe no]:[Receipe]],4,0),"")</f>
        <v/>
      </c>
      <c r="F39" s="16" t="str">
        <f>IFERROR(VLOOKUP($B39&amp;"_"&amp;AA39,Raw_data_N2_Kanji[[Receipe no]:[Receipe]],4,0),"")</f>
        <v/>
      </c>
      <c r="G39" s="16" t="str">
        <f>IFERROR(VLOOKUP($B39&amp;"_"&amp;AB39,Raw_data_N2_Kanji[[Receipe no]:[Receipe]],4,0),"")</f>
        <v/>
      </c>
      <c r="H39" s="16" t="str">
        <f>IFERROR(VLOOKUP($B39&amp;"_"&amp;AC39,Raw_data_N2_Kanji[[Receipe no]:[Receipe]],4,0),"")</f>
        <v/>
      </c>
      <c r="I39" s="16" t="str">
        <f>IFERROR(VLOOKUP($B39&amp;"_"&amp;AD39,Raw_data_N2_Kanji[[Receipe no]:[Receipe]],4,0),"")</f>
        <v/>
      </c>
      <c r="J39" s="17" t="str">
        <f>IFERROR(VLOOKUP($B39&amp;"_"&amp;AE39,Raw_data_N2_Kanji[[Receipe no]:[Receipe]],4,0),"")</f>
        <v/>
      </c>
      <c r="L39" s="24" t="str">
        <f t="shared" si="4"/>
        <v>2章4課</v>
      </c>
      <c r="M39" s="28" t="str">
        <f>IFERROR(VLOOKUP($L39&amp;"_"&amp;X39,Final_manabou_kanji[],6,0),"")</f>
        <v/>
      </c>
      <c r="N39" s="28" t="str">
        <f>IFERROR(VLOOKUP($L39&amp;"_"&amp;Y39,Final_manabou_kanji[],6,0),"")</f>
        <v/>
      </c>
      <c r="O39" s="28" t="str">
        <f>IFERROR(VLOOKUP($L39&amp;"_"&amp;Z39,Final_manabou_kanji[],6,0),"")</f>
        <v/>
      </c>
      <c r="P39" s="28" t="str">
        <f>IFERROR(VLOOKUP($L39&amp;"_"&amp;AA39,Final_manabou_kanji[],6,0),"")</f>
        <v/>
      </c>
      <c r="Q39" s="28" t="str">
        <f>IFERROR(VLOOKUP($L39&amp;"_"&amp;AB39,Final_manabou_kanji[],6,0),"")</f>
        <v/>
      </c>
      <c r="R39" s="28" t="str">
        <f>IFERROR(VLOOKUP($L39&amp;"_"&amp;AC39,Final_manabou_kanji[],6,0),"")</f>
        <v/>
      </c>
      <c r="S39" s="28" t="str">
        <f>IFERROR(VLOOKUP($L39&amp;"_"&amp;AD39,Final_manabou_kanji[],6,0),"")</f>
        <v/>
      </c>
      <c r="T39" s="28" t="str">
        <f>IFERROR(VLOOKUP($L39&amp;"_"&amp;AE39,Final_manabou_kanji[],6,0),"")</f>
        <v/>
      </c>
      <c r="V39" t="s">
        <v>39</v>
      </c>
      <c r="W39" s="24" t="str">
        <f t="shared" si="5"/>
        <v>2章4課</v>
      </c>
      <c r="X39" s="21">
        <f t="shared" si="9"/>
        <v>1</v>
      </c>
      <c r="Y39" s="16">
        <f t="shared" si="9"/>
        <v>2</v>
      </c>
      <c r="Z39" s="16">
        <f t="shared" si="9"/>
        <v>3</v>
      </c>
      <c r="AA39" s="16">
        <f t="shared" si="9"/>
        <v>4</v>
      </c>
      <c r="AB39" s="16">
        <f t="shared" si="9"/>
        <v>5</v>
      </c>
      <c r="AC39" s="16">
        <f t="shared" si="9"/>
        <v>6</v>
      </c>
      <c r="AD39" s="16">
        <f t="shared" si="9"/>
        <v>7</v>
      </c>
      <c r="AE39" s="17">
        <f t="shared" si="9"/>
        <v>8</v>
      </c>
      <c r="AH39" s="24">
        <v>26</v>
      </c>
      <c r="AI39" s="22" t="str">
        <f t="shared" si="6"/>
        <v>2章4課1</v>
      </c>
      <c r="AJ39" s="18" t="str">
        <f t="shared" si="6"/>
        <v>2章4課2</v>
      </c>
      <c r="AK39" s="18" t="str">
        <f t="shared" si="6"/>
        <v>2章4課3</v>
      </c>
      <c r="AL39" s="18" t="str">
        <f t="shared" si="6"/>
        <v>2章4課4</v>
      </c>
      <c r="AM39" s="18" t="str">
        <f t="shared" si="6"/>
        <v>2章4課5</v>
      </c>
      <c r="AN39" s="18" t="str">
        <f t="shared" si="6"/>
        <v>2章4課6</v>
      </c>
      <c r="AO39" s="18" t="str">
        <f t="shared" si="6"/>
        <v>2章4課7</v>
      </c>
      <c r="AP39" s="19" t="str">
        <f t="shared" si="6"/>
        <v>2章4課8</v>
      </c>
    </row>
    <row r="40" spans="1:42" ht="20.399999999999999" thickTop="1" thickBot="1" x14ac:dyDescent="0.35">
      <c r="A40">
        <f t="shared" si="2"/>
        <v>8</v>
      </c>
      <c r="B40" s="24" t="str">
        <f t="shared" si="3"/>
        <v>2章4課</v>
      </c>
      <c r="C40" s="21" t="str">
        <f>IFERROR(VLOOKUP($B40&amp;"_"&amp;X40,Raw_data_N2_Kanji[[Receipe no]:[Receipe]],4,0),"")</f>
        <v/>
      </c>
      <c r="D40" s="16" t="str">
        <f>IFERROR(VLOOKUP($B40&amp;"_"&amp;Y40,Raw_data_N2_Kanji[[Receipe no]:[Receipe]],4,0),"")</f>
        <v/>
      </c>
      <c r="E40" s="16" t="str">
        <f>IFERROR(VLOOKUP($B40&amp;"_"&amp;Z40,Raw_data_N2_Kanji[[Receipe no]:[Receipe]],4,0),"")</f>
        <v/>
      </c>
      <c r="F40" s="16" t="str">
        <f>IFERROR(VLOOKUP($B40&amp;"_"&amp;AA40,Raw_data_N2_Kanji[[Receipe no]:[Receipe]],4,0),"")</f>
        <v/>
      </c>
      <c r="G40" s="16" t="str">
        <f>IFERROR(VLOOKUP($B40&amp;"_"&amp;AB40,Raw_data_N2_Kanji[[Receipe no]:[Receipe]],4,0),"")</f>
        <v/>
      </c>
      <c r="H40" s="16" t="str">
        <f>IFERROR(VLOOKUP($B40&amp;"_"&amp;AC40,Raw_data_N2_Kanji[[Receipe no]:[Receipe]],4,0),"")</f>
        <v/>
      </c>
      <c r="I40" s="16" t="str">
        <f>IFERROR(VLOOKUP($B40&amp;"_"&amp;AD40,Raw_data_N2_Kanji[[Receipe no]:[Receipe]],4,0),"")</f>
        <v/>
      </c>
      <c r="J40" s="17" t="str">
        <f>IFERROR(VLOOKUP($B40&amp;"_"&amp;AE40,Raw_data_N2_Kanji[[Receipe no]:[Receipe]],4,0),"")</f>
        <v/>
      </c>
      <c r="L40" s="24" t="str">
        <f t="shared" si="4"/>
        <v>2章4課</v>
      </c>
      <c r="M40" s="28" t="str">
        <f>IFERROR(VLOOKUP($L40&amp;"_"&amp;X40,Final_manabou_kanji[],6,0),"")</f>
        <v/>
      </c>
      <c r="N40" s="28" t="str">
        <f>IFERROR(VLOOKUP($L40&amp;"_"&amp;Y40,Final_manabou_kanji[],6,0),"")</f>
        <v/>
      </c>
      <c r="O40" s="28" t="str">
        <f>IFERROR(VLOOKUP($L40&amp;"_"&amp;Z40,Final_manabou_kanji[],6,0),"")</f>
        <v/>
      </c>
      <c r="P40" s="28" t="str">
        <f>IFERROR(VLOOKUP($L40&amp;"_"&amp;AA40,Final_manabou_kanji[],6,0),"")</f>
        <v/>
      </c>
      <c r="Q40" s="28" t="str">
        <f>IFERROR(VLOOKUP($L40&amp;"_"&amp;AB40,Final_manabou_kanji[],6,0),"")</f>
        <v/>
      </c>
      <c r="R40" s="28" t="str">
        <f>IFERROR(VLOOKUP($L40&amp;"_"&amp;AC40,Final_manabou_kanji[],6,0),"")</f>
        <v/>
      </c>
      <c r="S40" s="28" t="str">
        <f>IFERROR(VLOOKUP($L40&amp;"_"&amp;AD40,Final_manabou_kanji[],6,0),"")</f>
        <v/>
      </c>
      <c r="T40" s="28" t="str">
        <f>IFERROR(VLOOKUP($L40&amp;"_"&amp;AE40,Final_manabou_kanji[],6,0),"")</f>
        <v/>
      </c>
      <c r="V40" t="s">
        <v>5</v>
      </c>
      <c r="W40" s="24" t="str">
        <f t="shared" si="5"/>
        <v>2章4課</v>
      </c>
      <c r="X40" s="21">
        <f t="shared" si="9"/>
        <v>9</v>
      </c>
      <c r="Y40" s="16">
        <f t="shared" si="9"/>
        <v>10</v>
      </c>
      <c r="Z40" s="16">
        <f t="shared" si="9"/>
        <v>11</v>
      </c>
      <c r="AA40" s="16">
        <f t="shared" si="9"/>
        <v>12</v>
      </c>
      <c r="AB40" s="16">
        <f t="shared" si="9"/>
        <v>13</v>
      </c>
      <c r="AC40" s="16">
        <f t="shared" si="9"/>
        <v>14</v>
      </c>
      <c r="AD40" s="16">
        <f t="shared" si="9"/>
        <v>15</v>
      </c>
      <c r="AE40" s="17">
        <f t="shared" si="9"/>
        <v>16</v>
      </c>
      <c r="AH40" s="24">
        <v>26</v>
      </c>
      <c r="AI40" s="22" t="str">
        <f t="shared" si="6"/>
        <v>2章4課9</v>
      </c>
      <c r="AJ40" s="18" t="str">
        <f t="shared" si="6"/>
        <v>2章4課10</v>
      </c>
      <c r="AK40" s="18" t="str">
        <f t="shared" si="6"/>
        <v>2章4課11</v>
      </c>
      <c r="AL40" s="18" t="str">
        <f t="shared" si="6"/>
        <v>2章4課12</v>
      </c>
      <c r="AM40" s="18" t="str">
        <f t="shared" si="6"/>
        <v>2章4課13</v>
      </c>
      <c r="AN40" s="18" t="str">
        <f t="shared" si="6"/>
        <v>2章4課14</v>
      </c>
      <c r="AO40" s="18" t="str">
        <f t="shared" si="6"/>
        <v>2章4課15</v>
      </c>
      <c r="AP40" s="19" t="str">
        <f t="shared" si="6"/>
        <v>2章4課16</v>
      </c>
    </row>
    <row r="41" spans="1:42" ht="20.399999999999999" thickTop="1" thickBot="1" x14ac:dyDescent="0.35">
      <c r="A41">
        <f t="shared" si="2"/>
        <v>8</v>
      </c>
      <c r="B41" s="24" t="str">
        <f t="shared" si="3"/>
        <v>2章4課</v>
      </c>
      <c r="C41" s="21" t="str">
        <f>IFERROR(VLOOKUP($B41&amp;"_"&amp;X41,Raw_data_N2_Kanji[[Receipe no]:[Receipe]],4,0),"")</f>
        <v/>
      </c>
      <c r="D41" s="16" t="str">
        <f>IFERROR(VLOOKUP($B41&amp;"_"&amp;Y41,Raw_data_N2_Kanji[[Receipe no]:[Receipe]],4,0),"")</f>
        <v/>
      </c>
      <c r="E41" s="16" t="str">
        <f>IFERROR(VLOOKUP($B41&amp;"_"&amp;Z41,Raw_data_N2_Kanji[[Receipe no]:[Receipe]],4,0),"")</f>
        <v/>
      </c>
      <c r="F41" s="16" t="str">
        <f>IFERROR(VLOOKUP($B41&amp;"_"&amp;AA41,Raw_data_N2_Kanji[[Receipe no]:[Receipe]],4,0),"")</f>
        <v/>
      </c>
      <c r="G41" s="16" t="str">
        <f>IFERROR(VLOOKUP($B41&amp;"_"&amp;AB41,Raw_data_N2_Kanji[[Receipe no]:[Receipe]],4,0),"")</f>
        <v/>
      </c>
      <c r="H41" s="16" t="str">
        <f>IFERROR(VLOOKUP($B41&amp;"_"&amp;AC41,Raw_data_N2_Kanji[[Receipe no]:[Receipe]],4,0),"")</f>
        <v/>
      </c>
      <c r="I41" s="16" t="str">
        <f>IFERROR(VLOOKUP($B41&amp;"_"&amp;AD41,Raw_data_N2_Kanji[[Receipe no]:[Receipe]],4,0),"")</f>
        <v/>
      </c>
      <c r="J41" s="17" t="str">
        <f>IFERROR(VLOOKUP($B41&amp;"_"&amp;AE41,Raw_data_N2_Kanji[[Receipe no]:[Receipe]],4,0),"")</f>
        <v/>
      </c>
      <c r="L41" s="24" t="str">
        <f t="shared" si="4"/>
        <v>2章4課</v>
      </c>
      <c r="M41" s="28" t="str">
        <f>IFERROR(VLOOKUP($L41&amp;"_"&amp;X41,Final_manabou_kanji[],6,0),"")</f>
        <v/>
      </c>
      <c r="N41" s="28" t="str">
        <f>IFERROR(VLOOKUP($L41&amp;"_"&amp;Y41,Final_manabou_kanji[],6,0),"")</f>
        <v/>
      </c>
      <c r="O41" s="28" t="str">
        <f>IFERROR(VLOOKUP($L41&amp;"_"&amp;Z41,Final_manabou_kanji[],6,0),"")</f>
        <v/>
      </c>
      <c r="P41" s="28" t="str">
        <f>IFERROR(VLOOKUP($L41&amp;"_"&amp;AA41,Final_manabou_kanji[],6,0),"")</f>
        <v/>
      </c>
      <c r="Q41" s="28" t="str">
        <f>IFERROR(VLOOKUP($L41&amp;"_"&amp;AB41,Final_manabou_kanji[],6,0),"")</f>
        <v/>
      </c>
      <c r="R41" s="28" t="str">
        <f>IFERROR(VLOOKUP($L41&amp;"_"&amp;AC41,Final_manabou_kanji[],6,0),"")</f>
        <v/>
      </c>
      <c r="S41" s="28" t="str">
        <f>IFERROR(VLOOKUP($L41&amp;"_"&amp;AD41,Final_manabou_kanji[],6,0),"")</f>
        <v/>
      </c>
      <c r="T41" s="28" t="str">
        <f>IFERROR(VLOOKUP($L41&amp;"_"&amp;AE41,Final_manabou_kanji[],6,0),"")</f>
        <v/>
      </c>
      <c r="V41" t="s">
        <v>5</v>
      </c>
      <c r="W41" s="24" t="str">
        <f t="shared" si="5"/>
        <v>2章4課</v>
      </c>
      <c r="X41" s="21">
        <f t="shared" si="9"/>
        <v>17</v>
      </c>
      <c r="Y41" s="16">
        <f t="shared" si="9"/>
        <v>18</v>
      </c>
      <c r="Z41" s="16">
        <f t="shared" si="9"/>
        <v>19</v>
      </c>
      <c r="AA41" s="16">
        <f t="shared" si="9"/>
        <v>20</v>
      </c>
      <c r="AB41" s="16">
        <f t="shared" si="9"/>
        <v>21</v>
      </c>
      <c r="AC41" s="16">
        <f t="shared" si="9"/>
        <v>22</v>
      </c>
      <c r="AD41" s="16">
        <f t="shared" si="9"/>
        <v>23</v>
      </c>
      <c r="AE41" s="17">
        <f t="shared" si="9"/>
        <v>24</v>
      </c>
      <c r="AH41" s="24">
        <v>26</v>
      </c>
      <c r="AI41" s="22" t="str">
        <f t="shared" si="6"/>
        <v>2章4課17</v>
      </c>
      <c r="AJ41" s="18" t="str">
        <f t="shared" si="6"/>
        <v>2章4課18</v>
      </c>
      <c r="AK41" s="18" t="str">
        <f t="shared" si="6"/>
        <v>2章4課19</v>
      </c>
      <c r="AL41" s="18" t="str">
        <f t="shared" si="6"/>
        <v>2章4課20</v>
      </c>
      <c r="AM41" s="18" t="str">
        <f t="shared" si="6"/>
        <v>2章4課21</v>
      </c>
      <c r="AN41" s="18" t="str">
        <f t="shared" si="6"/>
        <v>2章4課22</v>
      </c>
      <c r="AO41" s="18" t="str">
        <f t="shared" si="6"/>
        <v>2章4課23</v>
      </c>
      <c r="AP41" s="19" t="str">
        <f t="shared" si="6"/>
        <v>2章4課24</v>
      </c>
    </row>
    <row r="42" spans="1:42" ht="20.399999999999999" thickTop="1" thickBot="1" x14ac:dyDescent="0.35">
      <c r="A42">
        <f t="shared" si="2"/>
        <v>8</v>
      </c>
      <c r="B42" s="24" t="str">
        <f t="shared" si="3"/>
        <v>2章4課</v>
      </c>
      <c r="C42" s="21" t="str">
        <f>IFERROR(VLOOKUP($B42&amp;"_"&amp;X42,Raw_data_N2_Kanji[[Receipe no]:[Receipe]],4,0),"")</f>
        <v/>
      </c>
      <c r="D42" s="16" t="str">
        <f>IFERROR(VLOOKUP($B42&amp;"_"&amp;Y42,Raw_data_N2_Kanji[[Receipe no]:[Receipe]],4,0),"")</f>
        <v/>
      </c>
      <c r="E42" s="16" t="str">
        <f>IFERROR(VLOOKUP($B42&amp;"_"&amp;Z42,Raw_data_N2_Kanji[[Receipe no]:[Receipe]],4,0),"")</f>
        <v/>
      </c>
      <c r="F42" s="16" t="str">
        <f>IFERROR(VLOOKUP($B42&amp;"_"&amp;AA42,Raw_data_N2_Kanji[[Receipe no]:[Receipe]],4,0),"")</f>
        <v/>
      </c>
      <c r="G42" s="16" t="str">
        <f>IFERROR(VLOOKUP($B42&amp;"_"&amp;AB42,Raw_data_N2_Kanji[[Receipe no]:[Receipe]],4,0),"")</f>
        <v/>
      </c>
      <c r="H42" s="16" t="str">
        <f>IFERROR(VLOOKUP($B42&amp;"_"&amp;AC42,Raw_data_N2_Kanji[[Receipe no]:[Receipe]],4,0),"")</f>
        <v/>
      </c>
      <c r="I42" s="16" t="str">
        <f>IFERROR(VLOOKUP($B42&amp;"_"&amp;AD42,Raw_data_N2_Kanji[[Receipe no]:[Receipe]],4,0),"")</f>
        <v/>
      </c>
      <c r="J42" s="17" t="str">
        <f>IFERROR(VLOOKUP($B42&amp;"_"&amp;AE42,Raw_data_N2_Kanji[[Receipe no]:[Receipe]],4,0),"")</f>
        <v/>
      </c>
      <c r="L42" s="24" t="str">
        <f t="shared" si="4"/>
        <v>2章4課</v>
      </c>
      <c r="M42" s="28" t="str">
        <f>IFERROR(VLOOKUP($L42&amp;"_"&amp;X42,Final_manabou_kanji[],6,0),"")</f>
        <v/>
      </c>
      <c r="N42" s="28" t="str">
        <f>IFERROR(VLOOKUP($L42&amp;"_"&amp;Y42,Final_manabou_kanji[],6,0),"")</f>
        <v/>
      </c>
      <c r="O42" s="28" t="str">
        <f>IFERROR(VLOOKUP($L42&amp;"_"&amp;Z42,Final_manabou_kanji[],6,0),"")</f>
        <v/>
      </c>
      <c r="P42" s="28" t="str">
        <f>IFERROR(VLOOKUP($L42&amp;"_"&amp;AA42,Final_manabou_kanji[],6,0),"")</f>
        <v/>
      </c>
      <c r="Q42" s="28" t="str">
        <f>IFERROR(VLOOKUP($L42&amp;"_"&amp;AB42,Final_manabou_kanji[],6,0),"")</f>
        <v/>
      </c>
      <c r="R42" s="28" t="str">
        <f>IFERROR(VLOOKUP($L42&amp;"_"&amp;AC42,Final_manabou_kanji[],6,0),"")</f>
        <v/>
      </c>
      <c r="S42" s="28" t="str">
        <f>IFERROR(VLOOKUP($L42&amp;"_"&amp;AD42,Final_manabou_kanji[],6,0),"")</f>
        <v/>
      </c>
      <c r="T42" s="28" t="str">
        <f>IFERROR(VLOOKUP($L42&amp;"_"&amp;AE42,Final_manabou_kanji[],6,0),"")</f>
        <v/>
      </c>
      <c r="V42" t="s">
        <v>5</v>
      </c>
      <c r="W42" s="24" t="str">
        <f t="shared" si="5"/>
        <v>2章4課</v>
      </c>
      <c r="X42" s="21">
        <f t="shared" si="9"/>
        <v>25</v>
      </c>
      <c r="Y42" s="16">
        <f t="shared" si="9"/>
        <v>26</v>
      </c>
      <c r="Z42" s="16">
        <f t="shared" si="9"/>
        <v>27</v>
      </c>
      <c r="AA42" s="16">
        <f t="shared" si="9"/>
        <v>28</v>
      </c>
      <c r="AB42" s="16">
        <f t="shared" si="9"/>
        <v>29</v>
      </c>
      <c r="AC42" s="16">
        <f t="shared" si="9"/>
        <v>30</v>
      </c>
      <c r="AD42" s="16">
        <f t="shared" si="9"/>
        <v>31</v>
      </c>
      <c r="AE42" s="17">
        <f t="shared" si="9"/>
        <v>32</v>
      </c>
      <c r="AH42" s="24">
        <v>26</v>
      </c>
      <c r="AI42" s="22" t="str">
        <f t="shared" si="6"/>
        <v>2章4課25</v>
      </c>
      <c r="AJ42" s="18" t="str">
        <f t="shared" si="6"/>
        <v>2章4課26</v>
      </c>
      <c r="AK42" s="18" t="str">
        <f t="shared" si="6"/>
        <v>2章4課27</v>
      </c>
      <c r="AL42" s="18" t="str">
        <f t="shared" si="6"/>
        <v>2章4課28</v>
      </c>
      <c r="AM42" s="18" t="str">
        <f t="shared" si="6"/>
        <v>2章4課29</v>
      </c>
      <c r="AN42" s="18" t="str">
        <f t="shared" si="6"/>
        <v>2章4課30</v>
      </c>
      <c r="AO42" s="18" t="str">
        <f t="shared" si="6"/>
        <v>2章4課31</v>
      </c>
      <c r="AP42" s="19" t="str">
        <f t="shared" si="6"/>
        <v>2章4課32</v>
      </c>
    </row>
    <row r="43" spans="1:42" ht="20.399999999999999" thickTop="1" thickBot="1" x14ac:dyDescent="0.35">
      <c r="A43">
        <f t="shared" si="2"/>
        <v>9</v>
      </c>
      <c r="B43" s="24" t="str">
        <f t="shared" si="3"/>
        <v>2章5課</v>
      </c>
      <c r="C43" s="21" t="str">
        <f>IFERROR(VLOOKUP($B43&amp;"_"&amp;X43,Raw_data_N2_Kanji[[Receipe no]:[Receipe]],4,0),"")</f>
        <v/>
      </c>
      <c r="D43" s="16" t="str">
        <f>IFERROR(VLOOKUP($B43&amp;"_"&amp;Y43,Raw_data_N2_Kanji[[Receipe no]:[Receipe]],4,0),"")</f>
        <v/>
      </c>
      <c r="E43" s="16" t="str">
        <f>IFERROR(VLOOKUP($B43&amp;"_"&amp;Z43,Raw_data_N2_Kanji[[Receipe no]:[Receipe]],4,0),"")</f>
        <v/>
      </c>
      <c r="F43" s="16" t="str">
        <f>IFERROR(VLOOKUP($B43&amp;"_"&amp;AA43,Raw_data_N2_Kanji[[Receipe no]:[Receipe]],4,0),"")</f>
        <v/>
      </c>
      <c r="G43" s="16" t="str">
        <f>IFERROR(VLOOKUP($B43&amp;"_"&amp;AB43,Raw_data_N2_Kanji[[Receipe no]:[Receipe]],4,0),"")</f>
        <v/>
      </c>
      <c r="H43" s="16" t="str">
        <f>IFERROR(VLOOKUP($B43&amp;"_"&amp;AC43,Raw_data_N2_Kanji[[Receipe no]:[Receipe]],4,0),"")</f>
        <v/>
      </c>
      <c r="I43" s="16" t="str">
        <f>IFERROR(VLOOKUP($B43&amp;"_"&amp;AD43,Raw_data_N2_Kanji[[Receipe no]:[Receipe]],4,0),"")</f>
        <v/>
      </c>
      <c r="J43" s="17" t="str">
        <f>IFERROR(VLOOKUP($B43&amp;"_"&amp;AE43,Raw_data_N2_Kanji[[Receipe no]:[Receipe]],4,0),"")</f>
        <v/>
      </c>
      <c r="L43" s="24" t="str">
        <f t="shared" si="4"/>
        <v>2章5課</v>
      </c>
      <c r="M43" s="28" t="str">
        <f>IFERROR(VLOOKUP($L43&amp;"_"&amp;X43,Final_manabou_kanji[],6,0),"")</f>
        <v/>
      </c>
      <c r="N43" s="28" t="str">
        <f>IFERROR(VLOOKUP($L43&amp;"_"&amp;Y43,Final_manabou_kanji[],6,0),"")</f>
        <v/>
      </c>
      <c r="O43" s="28" t="str">
        <f>IFERROR(VLOOKUP($L43&amp;"_"&amp;Z43,Final_manabou_kanji[],6,0),"")</f>
        <v/>
      </c>
      <c r="P43" s="28" t="str">
        <f>IFERROR(VLOOKUP($L43&amp;"_"&amp;AA43,Final_manabou_kanji[],6,0),"")</f>
        <v/>
      </c>
      <c r="Q43" s="28" t="str">
        <f>IFERROR(VLOOKUP($L43&amp;"_"&amp;AB43,Final_manabou_kanji[],6,0),"")</f>
        <v/>
      </c>
      <c r="R43" s="28" t="str">
        <f>IFERROR(VLOOKUP($L43&amp;"_"&amp;AC43,Final_manabou_kanji[],6,0),"")</f>
        <v/>
      </c>
      <c r="S43" s="28" t="str">
        <f>IFERROR(VLOOKUP($L43&amp;"_"&amp;AD43,Final_manabou_kanji[],6,0),"")</f>
        <v/>
      </c>
      <c r="T43" s="28" t="str">
        <f>IFERROR(VLOOKUP($L43&amp;"_"&amp;AE43,Final_manabou_kanji[],6,0),"")</f>
        <v/>
      </c>
      <c r="V43" t="s">
        <v>40</v>
      </c>
      <c r="W43" s="24" t="str">
        <f t="shared" si="5"/>
        <v>2章5課</v>
      </c>
      <c r="X43" s="21">
        <f t="shared" si="9"/>
        <v>1</v>
      </c>
      <c r="Y43" s="16">
        <f t="shared" si="9"/>
        <v>2</v>
      </c>
      <c r="Z43" s="16">
        <f t="shared" si="9"/>
        <v>3</v>
      </c>
      <c r="AA43" s="16">
        <f t="shared" si="9"/>
        <v>4</v>
      </c>
      <c r="AB43" s="16">
        <f t="shared" si="9"/>
        <v>5</v>
      </c>
      <c r="AC43" s="16">
        <f t="shared" si="9"/>
        <v>6</v>
      </c>
      <c r="AD43" s="16">
        <f t="shared" si="9"/>
        <v>7</v>
      </c>
      <c r="AE43" s="17">
        <f t="shared" si="9"/>
        <v>8</v>
      </c>
      <c r="AH43" s="24">
        <v>26</v>
      </c>
      <c r="AI43" s="21" t="str">
        <f t="shared" si="6"/>
        <v>2章5課1</v>
      </c>
      <c r="AJ43" s="16" t="str">
        <f t="shared" si="6"/>
        <v>2章5課2</v>
      </c>
      <c r="AK43" s="16" t="str">
        <f t="shared" si="6"/>
        <v>2章5課3</v>
      </c>
      <c r="AL43" s="16" t="str">
        <f t="shared" si="6"/>
        <v>2章5課4</v>
      </c>
      <c r="AM43" s="16" t="str">
        <f t="shared" si="6"/>
        <v>2章5課5</v>
      </c>
      <c r="AN43" s="16" t="str">
        <f t="shared" si="6"/>
        <v>2章5課6</v>
      </c>
      <c r="AO43" s="16" t="str">
        <f t="shared" si="6"/>
        <v>2章5課7</v>
      </c>
      <c r="AP43" s="17" t="str">
        <f t="shared" si="6"/>
        <v>2章5課8</v>
      </c>
    </row>
    <row r="44" spans="1:42" ht="20.399999999999999" thickTop="1" thickBot="1" x14ac:dyDescent="0.35">
      <c r="A44">
        <f t="shared" si="2"/>
        <v>9</v>
      </c>
      <c r="B44" s="24" t="str">
        <f t="shared" si="3"/>
        <v>2章5課</v>
      </c>
      <c r="C44" s="21" t="str">
        <f>IFERROR(VLOOKUP($B44&amp;"_"&amp;X44,Raw_data_N2_Kanji[[Receipe no]:[Receipe]],4,0),"")</f>
        <v/>
      </c>
      <c r="D44" s="16" t="str">
        <f>IFERROR(VLOOKUP($B44&amp;"_"&amp;Y44,Raw_data_N2_Kanji[[Receipe no]:[Receipe]],4,0),"")</f>
        <v/>
      </c>
      <c r="E44" s="16" t="str">
        <f>IFERROR(VLOOKUP($B44&amp;"_"&amp;Z44,Raw_data_N2_Kanji[[Receipe no]:[Receipe]],4,0),"")</f>
        <v/>
      </c>
      <c r="F44" s="16" t="str">
        <f>IFERROR(VLOOKUP($B44&amp;"_"&amp;AA44,Raw_data_N2_Kanji[[Receipe no]:[Receipe]],4,0),"")</f>
        <v/>
      </c>
      <c r="G44" s="16" t="str">
        <f>IFERROR(VLOOKUP($B44&amp;"_"&amp;AB44,Raw_data_N2_Kanji[[Receipe no]:[Receipe]],4,0),"")</f>
        <v/>
      </c>
      <c r="H44" s="16" t="str">
        <f>IFERROR(VLOOKUP($B44&amp;"_"&amp;AC44,Raw_data_N2_Kanji[[Receipe no]:[Receipe]],4,0),"")</f>
        <v/>
      </c>
      <c r="I44" s="16" t="str">
        <f>IFERROR(VLOOKUP($B44&amp;"_"&amp;AD44,Raw_data_N2_Kanji[[Receipe no]:[Receipe]],4,0),"")</f>
        <v/>
      </c>
      <c r="J44" s="17" t="str">
        <f>IFERROR(VLOOKUP($B44&amp;"_"&amp;AE44,Raw_data_N2_Kanji[[Receipe no]:[Receipe]],4,0),"")</f>
        <v/>
      </c>
      <c r="L44" s="24" t="str">
        <f t="shared" si="4"/>
        <v>2章5課</v>
      </c>
      <c r="M44" s="28" t="str">
        <f>IFERROR(VLOOKUP($L44&amp;"_"&amp;X44,Final_manabou_kanji[],6,0),"")</f>
        <v/>
      </c>
      <c r="N44" s="28" t="str">
        <f>IFERROR(VLOOKUP($L44&amp;"_"&amp;Y44,Final_manabou_kanji[],6,0),"")</f>
        <v/>
      </c>
      <c r="O44" s="28" t="str">
        <f>IFERROR(VLOOKUP($L44&amp;"_"&amp;Z44,Final_manabou_kanji[],6,0),"")</f>
        <v/>
      </c>
      <c r="P44" s="28" t="str">
        <f>IFERROR(VLOOKUP($L44&amp;"_"&amp;AA44,Final_manabou_kanji[],6,0),"")</f>
        <v/>
      </c>
      <c r="Q44" s="28" t="str">
        <f>IFERROR(VLOOKUP($L44&amp;"_"&amp;AB44,Final_manabou_kanji[],6,0),"")</f>
        <v/>
      </c>
      <c r="R44" s="28" t="str">
        <f>IFERROR(VLOOKUP($L44&amp;"_"&amp;AC44,Final_manabou_kanji[],6,0),"")</f>
        <v/>
      </c>
      <c r="S44" s="28" t="str">
        <f>IFERROR(VLOOKUP($L44&amp;"_"&amp;AD44,Final_manabou_kanji[],6,0),"")</f>
        <v/>
      </c>
      <c r="T44" s="28" t="str">
        <f>IFERROR(VLOOKUP($L44&amp;"_"&amp;AE44,Final_manabou_kanji[],6,0),"")</f>
        <v/>
      </c>
      <c r="V44" t="s">
        <v>5</v>
      </c>
      <c r="W44" s="24" t="str">
        <f t="shared" si="5"/>
        <v>2章5課</v>
      </c>
      <c r="X44" s="21">
        <f t="shared" si="9"/>
        <v>9</v>
      </c>
      <c r="Y44" s="16">
        <f t="shared" si="9"/>
        <v>10</v>
      </c>
      <c r="Z44" s="16">
        <f t="shared" si="9"/>
        <v>11</v>
      </c>
      <c r="AA44" s="16">
        <f t="shared" si="9"/>
        <v>12</v>
      </c>
      <c r="AB44" s="16">
        <f t="shared" si="9"/>
        <v>13</v>
      </c>
      <c r="AC44" s="16">
        <f t="shared" si="9"/>
        <v>14</v>
      </c>
      <c r="AD44" s="16">
        <f t="shared" si="9"/>
        <v>15</v>
      </c>
      <c r="AE44" s="17">
        <f t="shared" si="9"/>
        <v>16</v>
      </c>
      <c r="AH44" s="24">
        <v>27</v>
      </c>
      <c r="AI44" s="21" t="str">
        <f t="shared" si="6"/>
        <v>2章5課9</v>
      </c>
      <c r="AJ44" s="16" t="str">
        <f t="shared" si="6"/>
        <v>2章5課10</v>
      </c>
      <c r="AK44" s="16" t="str">
        <f t="shared" si="6"/>
        <v>2章5課11</v>
      </c>
      <c r="AL44" s="16" t="str">
        <f t="shared" si="6"/>
        <v>2章5課12</v>
      </c>
      <c r="AM44" s="16" t="str">
        <f t="shared" si="6"/>
        <v>2章5課13</v>
      </c>
      <c r="AN44" s="16" t="str">
        <f t="shared" si="6"/>
        <v>2章5課14</v>
      </c>
      <c r="AO44" s="16" t="str">
        <f t="shared" si="6"/>
        <v>2章5課15</v>
      </c>
      <c r="AP44" s="17" t="str">
        <f t="shared" si="6"/>
        <v>2章5課16</v>
      </c>
    </row>
    <row r="45" spans="1:42" ht="20.399999999999999" thickTop="1" thickBot="1" x14ac:dyDescent="0.35">
      <c r="A45">
        <f t="shared" si="2"/>
        <v>9</v>
      </c>
      <c r="B45" s="24" t="str">
        <f t="shared" si="3"/>
        <v>2章5課</v>
      </c>
      <c r="C45" s="21" t="str">
        <f>IFERROR(VLOOKUP($B45&amp;"_"&amp;X45,Raw_data_N2_Kanji[[Receipe no]:[Receipe]],4,0),"")</f>
        <v/>
      </c>
      <c r="D45" s="16" t="str">
        <f>IFERROR(VLOOKUP($B45&amp;"_"&amp;Y45,Raw_data_N2_Kanji[[Receipe no]:[Receipe]],4,0),"")</f>
        <v/>
      </c>
      <c r="E45" s="16" t="str">
        <f>IFERROR(VLOOKUP($B45&amp;"_"&amp;Z45,Raw_data_N2_Kanji[[Receipe no]:[Receipe]],4,0),"")</f>
        <v/>
      </c>
      <c r="F45" s="16" t="str">
        <f>IFERROR(VLOOKUP($B45&amp;"_"&amp;AA45,Raw_data_N2_Kanji[[Receipe no]:[Receipe]],4,0),"")</f>
        <v/>
      </c>
      <c r="G45" s="16" t="str">
        <f>IFERROR(VLOOKUP($B45&amp;"_"&amp;AB45,Raw_data_N2_Kanji[[Receipe no]:[Receipe]],4,0),"")</f>
        <v/>
      </c>
      <c r="H45" s="16" t="str">
        <f>IFERROR(VLOOKUP($B45&amp;"_"&amp;AC45,Raw_data_N2_Kanji[[Receipe no]:[Receipe]],4,0),"")</f>
        <v/>
      </c>
      <c r="I45" s="16" t="str">
        <f>IFERROR(VLOOKUP($B45&amp;"_"&amp;AD45,Raw_data_N2_Kanji[[Receipe no]:[Receipe]],4,0),"")</f>
        <v/>
      </c>
      <c r="J45" s="17" t="str">
        <f>IFERROR(VLOOKUP($B45&amp;"_"&amp;AE45,Raw_data_N2_Kanji[[Receipe no]:[Receipe]],4,0),"")</f>
        <v/>
      </c>
      <c r="L45" s="24" t="str">
        <f t="shared" si="4"/>
        <v>2章5課</v>
      </c>
      <c r="M45" s="28" t="str">
        <f>IFERROR(VLOOKUP($L45&amp;"_"&amp;X45,Final_manabou_kanji[],6,0),"")</f>
        <v/>
      </c>
      <c r="N45" s="28" t="str">
        <f>IFERROR(VLOOKUP($L45&amp;"_"&amp;Y45,Final_manabou_kanji[],6,0),"")</f>
        <v/>
      </c>
      <c r="O45" s="28" t="str">
        <f>IFERROR(VLOOKUP($L45&amp;"_"&amp;Z45,Final_manabou_kanji[],6,0),"")</f>
        <v/>
      </c>
      <c r="P45" s="28" t="str">
        <f>IFERROR(VLOOKUP($L45&amp;"_"&amp;AA45,Final_manabou_kanji[],6,0),"")</f>
        <v/>
      </c>
      <c r="Q45" s="28" t="str">
        <f>IFERROR(VLOOKUP($L45&amp;"_"&amp;AB45,Final_manabou_kanji[],6,0),"")</f>
        <v/>
      </c>
      <c r="R45" s="28" t="str">
        <f>IFERROR(VLOOKUP($L45&amp;"_"&amp;AC45,Final_manabou_kanji[],6,0),"")</f>
        <v/>
      </c>
      <c r="S45" s="28" t="str">
        <f>IFERROR(VLOOKUP($L45&amp;"_"&amp;AD45,Final_manabou_kanji[],6,0),"")</f>
        <v/>
      </c>
      <c r="T45" s="28" t="str">
        <f>IFERROR(VLOOKUP($L45&amp;"_"&amp;AE45,Final_manabou_kanji[],6,0),"")</f>
        <v/>
      </c>
      <c r="V45" t="s">
        <v>5</v>
      </c>
      <c r="W45" s="24" t="str">
        <f t="shared" si="5"/>
        <v>2章5課</v>
      </c>
      <c r="X45" s="21">
        <f t="shared" si="9"/>
        <v>17</v>
      </c>
      <c r="Y45" s="16">
        <f t="shared" si="9"/>
        <v>18</v>
      </c>
      <c r="Z45" s="16">
        <f t="shared" si="9"/>
        <v>19</v>
      </c>
      <c r="AA45" s="16">
        <f t="shared" si="9"/>
        <v>20</v>
      </c>
      <c r="AB45" s="16">
        <f t="shared" si="9"/>
        <v>21</v>
      </c>
      <c r="AC45" s="16">
        <f t="shared" si="9"/>
        <v>22</v>
      </c>
      <c r="AD45" s="16">
        <f t="shared" si="9"/>
        <v>23</v>
      </c>
      <c r="AE45" s="17">
        <f t="shared" si="9"/>
        <v>24</v>
      </c>
      <c r="AH45" s="24">
        <v>27</v>
      </c>
      <c r="AI45" s="21" t="str">
        <f t="shared" si="6"/>
        <v>2章5課17</v>
      </c>
      <c r="AJ45" s="16" t="str">
        <f t="shared" si="6"/>
        <v>2章5課18</v>
      </c>
      <c r="AK45" s="16" t="str">
        <f t="shared" si="6"/>
        <v>2章5課19</v>
      </c>
      <c r="AL45" s="16" t="str">
        <f t="shared" si="6"/>
        <v>2章5課20</v>
      </c>
      <c r="AM45" s="16" t="str">
        <f t="shared" si="6"/>
        <v>2章5課21</v>
      </c>
      <c r="AN45" s="16" t="str">
        <f t="shared" si="6"/>
        <v>2章5課22</v>
      </c>
      <c r="AO45" s="16" t="str">
        <f t="shared" si="6"/>
        <v>2章5課23</v>
      </c>
      <c r="AP45" s="17" t="str">
        <f t="shared" si="6"/>
        <v>2章5課24</v>
      </c>
    </row>
    <row r="46" spans="1:42" ht="20.399999999999999" thickTop="1" thickBot="1" x14ac:dyDescent="0.35">
      <c r="A46">
        <f t="shared" si="2"/>
        <v>9</v>
      </c>
      <c r="B46" s="24" t="str">
        <f t="shared" si="3"/>
        <v>2章5課</v>
      </c>
      <c r="C46" s="21" t="str">
        <f>IFERROR(VLOOKUP($B46&amp;"_"&amp;X46,Raw_data_N2_Kanji[[Receipe no]:[Receipe]],4,0),"")</f>
        <v/>
      </c>
      <c r="D46" s="16" t="str">
        <f>IFERROR(VLOOKUP($B46&amp;"_"&amp;Y46,Raw_data_N2_Kanji[[Receipe no]:[Receipe]],4,0),"")</f>
        <v/>
      </c>
      <c r="E46" s="16" t="str">
        <f>IFERROR(VLOOKUP($B46&amp;"_"&amp;Z46,Raw_data_N2_Kanji[[Receipe no]:[Receipe]],4,0),"")</f>
        <v/>
      </c>
      <c r="F46" s="16" t="str">
        <f>IFERROR(VLOOKUP($B46&amp;"_"&amp;AA46,Raw_data_N2_Kanji[[Receipe no]:[Receipe]],4,0),"")</f>
        <v/>
      </c>
      <c r="G46" s="16" t="str">
        <f>IFERROR(VLOOKUP($B46&amp;"_"&amp;AB46,Raw_data_N2_Kanji[[Receipe no]:[Receipe]],4,0),"")</f>
        <v/>
      </c>
      <c r="H46" s="16" t="str">
        <f>IFERROR(VLOOKUP($B46&amp;"_"&amp;AC46,Raw_data_N2_Kanji[[Receipe no]:[Receipe]],4,0),"")</f>
        <v/>
      </c>
      <c r="I46" s="16" t="str">
        <f>IFERROR(VLOOKUP($B46&amp;"_"&amp;AD46,Raw_data_N2_Kanji[[Receipe no]:[Receipe]],4,0),"")</f>
        <v/>
      </c>
      <c r="J46" s="17" t="str">
        <f>IFERROR(VLOOKUP($B46&amp;"_"&amp;AE46,Raw_data_N2_Kanji[[Receipe no]:[Receipe]],4,0),"")</f>
        <v/>
      </c>
      <c r="L46" s="24" t="str">
        <f t="shared" si="4"/>
        <v>2章5課</v>
      </c>
      <c r="M46" s="28" t="str">
        <f>IFERROR(VLOOKUP($L46&amp;"_"&amp;X46,Final_manabou_kanji[],6,0),"")</f>
        <v/>
      </c>
      <c r="N46" s="28" t="str">
        <f>IFERROR(VLOOKUP($L46&amp;"_"&amp;Y46,Final_manabou_kanji[],6,0),"")</f>
        <v/>
      </c>
      <c r="O46" s="28" t="str">
        <f>IFERROR(VLOOKUP($L46&amp;"_"&amp;Z46,Final_manabou_kanji[],6,0),"")</f>
        <v/>
      </c>
      <c r="P46" s="28" t="str">
        <f>IFERROR(VLOOKUP($L46&amp;"_"&amp;AA46,Final_manabou_kanji[],6,0),"")</f>
        <v/>
      </c>
      <c r="Q46" s="28" t="str">
        <f>IFERROR(VLOOKUP($L46&amp;"_"&amp;AB46,Final_manabou_kanji[],6,0),"")</f>
        <v/>
      </c>
      <c r="R46" s="28" t="str">
        <f>IFERROR(VLOOKUP($L46&amp;"_"&amp;AC46,Final_manabou_kanji[],6,0),"")</f>
        <v/>
      </c>
      <c r="S46" s="28" t="str">
        <f>IFERROR(VLOOKUP($L46&amp;"_"&amp;AD46,Final_manabou_kanji[],6,0),"")</f>
        <v/>
      </c>
      <c r="T46" s="28" t="str">
        <f>IFERROR(VLOOKUP($L46&amp;"_"&amp;AE46,Final_manabou_kanji[],6,0),"")</f>
        <v/>
      </c>
      <c r="V46" t="s">
        <v>5</v>
      </c>
      <c r="W46" s="24" t="str">
        <f t="shared" si="5"/>
        <v>2章5課</v>
      </c>
      <c r="X46" s="21">
        <f t="shared" si="9"/>
        <v>25</v>
      </c>
      <c r="Y46" s="16">
        <f t="shared" si="9"/>
        <v>26</v>
      </c>
      <c r="Z46" s="16">
        <f t="shared" si="9"/>
        <v>27</v>
      </c>
      <c r="AA46" s="16">
        <f t="shared" si="9"/>
        <v>28</v>
      </c>
      <c r="AB46" s="16">
        <f t="shared" si="9"/>
        <v>29</v>
      </c>
      <c r="AC46" s="16">
        <f t="shared" si="9"/>
        <v>30</v>
      </c>
      <c r="AD46" s="16">
        <f t="shared" si="9"/>
        <v>31</v>
      </c>
      <c r="AE46" s="17">
        <f t="shared" si="9"/>
        <v>32</v>
      </c>
      <c r="AH46" s="24">
        <v>27</v>
      </c>
      <c r="AI46" s="21" t="str">
        <f t="shared" si="6"/>
        <v>2章5課25</v>
      </c>
      <c r="AJ46" s="16" t="str">
        <f t="shared" si="6"/>
        <v>2章5課26</v>
      </c>
      <c r="AK46" s="16" t="str">
        <f t="shared" si="6"/>
        <v>2章5課27</v>
      </c>
      <c r="AL46" s="16" t="str">
        <f t="shared" si="6"/>
        <v>2章5課28</v>
      </c>
      <c r="AM46" s="16" t="str">
        <f t="shared" si="6"/>
        <v>2章5課29</v>
      </c>
      <c r="AN46" s="16" t="str">
        <f t="shared" si="6"/>
        <v>2章5課30</v>
      </c>
      <c r="AO46" s="16" t="str">
        <f t="shared" si="6"/>
        <v>2章5課31</v>
      </c>
      <c r="AP46" s="17" t="str">
        <f t="shared" si="6"/>
        <v>2章5課32</v>
      </c>
    </row>
    <row r="47" spans="1:42" ht="20.399999999999999" thickTop="1" thickBot="1" x14ac:dyDescent="0.35">
      <c r="A47">
        <f t="shared" si="2"/>
        <v>9</v>
      </c>
      <c r="B47" s="24" t="str">
        <f t="shared" si="3"/>
        <v>2章5課</v>
      </c>
      <c r="C47" s="21" t="str">
        <f>IFERROR(VLOOKUP($B47&amp;"_"&amp;X47,Raw_data_N2_Kanji[[Receipe no]:[Receipe]],4,0),"")</f>
        <v/>
      </c>
      <c r="D47" s="16" t="str">
        <f>IFERROR(VLOOKUP($B47&amp;"_"&amp;Y47,Raw_data_N2_Kanji[[Receipe no]:[Receipe]],4,0),"")</f>
        <v/>
      </c>
      <c r="E47" s="16" t="str">
        <f>IFERROR(VLOOKUP($B47&amp;"_"&amp;Z47,Raw_data_N2_Kanji[[Receipe no]:[Receipe]],4,0),"")</f>
        <v/>
      </c>
      <c r="F47" s="16" t="str">
        <f>IFERROR(VLOOKUP($B47&amp;"_"&amp;AA47,Raw_data_N2_Kanji[[Receipe no]:[Receipe]],4,0),"")</f>
        <v/>
      </c>
      <c r="G47" s="16" t="str">
        <f>IFERROR(VLOOKUP($B47&amp;"_"&amp;AB47,Raw_data_N2_Kanji[[Receipe no]:[Receipe]],4,0),"")</f>
        <v/>
      </c>
      <c r="H47" s="16" t="str">
        <f>IFERROR(VLOOKUP($B47&amp;"_"&amp;AC47,Raw_data_N2_Kanji[[Receipe no]:[Receipe]],4,0),"")</f>
        <v/>
      </c>
      <c r="I47" s="16" t="str">
        <f>IFERROR(VLOOKUP($B47&amp;"_"&amp;AD47,Raw_data_N2_Kanji[[Receipe no]:[Receipe]],4,0),"")</f>
        <v/>
      </c>
      <c r="J47" s="17" t="str">
        <f>IFERROR(VLOOKUP($B47&amp;"_"&amp;AE47,Raw_data_N2_Kanji[[Receipe no]:[Receipe]],4,0),"")</f>
        <v/>
      </c>
      <c r="L47" s="24" t="str">
        <f t="shared" si="4"/>
        <v>2章5課</v>
      </c>
      <c r="M47" s="28" t="str">
        <f>IFERROR(VLOOKUP($L47&amp;"_"&amp;X47,Final_manabou_kanji[],6,0),"")</f>
        <v/>
      </c>
      <c r="N47" s="28" t="str">
        <f>IFERROR(VLOOKUP($L47&amp;"_"&amp;Y47,Final_manabou_kanji[],6,0),"")</f>
        <v/>
      </c>
      <c r="O47" s="28" t="str">
        <f>IFERROR(VLOOKUP($L47&amp;"_"&amp;Z47,Final_manabou_kanji[],6,0),"")</f>
        <v/>
      </c>
      <c r="P47" s="28" t="str">
        <f>IFERROR(VLOOKUP($L47&amp;"_"&amp;AA47,Final_manabou_kanji[],6,0),"")</f>
        <v/>
      </c>
      <c r="Q47" s="28" t="str">
        <f>IFERROR(VLOOKUP($L47&amp;"_"&amp;AB47,Final_manabou_kanji[],6,0),"")</f>
        <v/>
      </c>
      <c r="R47" s="28" t="str">
        <f>IFERROR(VLOOKUP($L47&amp;"_"&amp;AC47,Final_manabou_kanji[],6,0),"")</f>
        <v/>
      </c>
      <c r="S47" s="28" t="str">
        <f>IFERROR(VLOOKUP($L47&amp;"_"&amp;AD47,Final_manabou_kanji[],6,0),"")</f>
        <v/>
      </c>
      <c r="T47" s="28" t="str">
        <f>IFERROR(VLOOKUP($L47&amp;"_"&amp;AE47,Final_manabou_kanji[],6,0),"")</f>
        <v/>
      </c>
      <c r="V47" t="s">
        <v>5</v>
      </c>
      <c r="W47" s="24" t="str">
        <f t="shared" si="5"/>
        <v>2章5課</v>
      </c>
      <c r="X47" s="21">
        <f t="shared" si="9"/>
        <v>33</v>
      </c>
      <c r="Y47" s="16">
        <f t="shared" si="9"/>
        <v>34</v>
      </c>
      <c r="Z47" s="16">
        <f t="shared" si="9"/>
        <v>35</v>
      </c>
      <c r="AA47" s="16">
        <f t="shared" si="9"/>
        <v>36</v>
      </c>
      <c r="AB47" s="16">
        <f t="shared" si="9"/>
        <v>37</v>
      </c>
      <c r="AC47" s="16">
        <f t="shared" si="9"/>
        <v>38</v>
      </c>
      <c r="AD47" s="16">
        <f t="shared" si="9"/>
        <v>39</v>
      </c>
      <c r="AE47" s="17">
        <f t="shared" si="9"/>
        <v>40</v>
      </c>
      <c r="AH47" s="24">
        <v>27</v>
      </c>
      <c r="AI47" s="21" t="str">
        <f t="shared" si="6"/>
        <v>2章5課33</v>
      </c>
      <c r="AJ47" s="16" t="str">
        <f t="shared" si="6"/>
        <v>2章5課34</v>
      </c>
      <c r="AK47" s="16" t="str">
        <f t="shared" si="6"/>
        <v>2章5課35</v>
      </c>
      <c r="AL47" s="16" t="str">
        <f t="shared" si="6"/>
        <v>2章5課36</v>
      </c>
      <c r="AM47" s="16" t="str">
        <f t="shared" si="6"/>
        <v>2章5課37</v>
      </c>
      <c r="AN47" s="16" t="str">
        <f t="shared" si="6"/>
        <v>2章5課38</v>
      </c>
      <c r="AO47" s="16" t="str">
        <f t="shared" si="6"/>
        <v>2章5課39</v>
      </c>
      <c r="AP47" s="17" t="str">
        <f t="shared" si="6"/>
        <v>2章5課40</v>
      </c>
    </row>
    <row r="48" spans="1:42" ht="20.399999999999999" thickTop="1" thickBot="1" x14ac:dyDescent="0.35">
      <c r="A48">
        <f t="shared" si="2"/>
        <v>9</v>
      </c>
      <c r="B48" s="24" t="str">
        <f t="shared" si="3"/>
        <v>2章5課</v>
      </c>
      <c r="C48" s="21" t="str">
        <f>IFERROR(VLOOKUP($B48&amp;"_"&amp;X48,Raw_data_N2_Kanji[[Receipe no]:[Receipe]],4,0),"")</f>
        <v/>
      </c>
      <c r="D48" s="16" t="str">
        <f>IFERROR(VLOOKUP($B48&amp;"_"&amp;Y48,Raw_data_N2_Kanji[[Receipe no]:[Receipe]],4,0),"")</f>
        <v/>
      </c>
      <c r="E48" s="16" t="str">
        <f>IFERROR(VLOOKUP($B48&amp;"_"&amp;Z48,Raw_data_N2_Kanji[[Receipe no]:[Receipe]],4,0),"")</f>
        <v/>
      </c>
      <c r="F48" s="16" t="str">
        <f>IFERROR(VLOOKUP($B48&amp;"_"&amp;AA48,Raw_data_N2_Kanji[[Receipe no]:[Receipe]],4,0),"")</f>
        <v/>
      </c>
      <c r="G48" s="16" t="str">
        <f>IFERROR(VLOOKUP($B48&amp;"_"&amp;AB48,Raw_data_N2_Kanji[[Receipe no]:[Receipe]],4,0),"")</f>
        <v/>
      </c>
      <c r="H48" s="16" t="str">
        <f>IFERROR(VLOOKUP($B48&amp;"_"&amp;AC48,Raw_data_N2_Kanji[[Receipe no]:[Receipe]],4,0),"")</f>
        <v/>
      </c>
      <c r="I48" s="16" t="str">
        <f>IFERROR(VLOOKUP($B48&amp;"_"&amp;AD48,Raw_data_N2_Kanji[[Receipe no]:[Receipe]],4,0),"")</f>
        <v/>
      </c>
      <c r="J48" s="17" t="str">
        <f>IFERROR(VLOOKUP($B48&amp;"_"&amp;AE48,Raw_data_N2_Kanji[[Receipe no]:[Receipe]],4,0),"")</f>
        <v/>
      </c>
      <c r="L48" s="24" t="str">
        <f t="shared" si="4"/>
        <v>2章5課</v>
      </c>
      <c r="M48" s="28" t="str">
        <f>IFERROR(VLOOKUP($L48&amp;"_"&amp;X48,Final_manabou_kanji[],6,0),"")</f>
        <v/>
      </c>
      <c r="N48" s="28" t="str">
        <f>IFERROR(VLOOKUP($L48&amp;"_"&amp;Y48,Final_manabou_kanji[],6,0),"")</f>
        <v/>
      </c>
      <c r="O48" s="28" t="str">
        <f>IFERROR(VLOOKUP($L48&amp;"_"&amp;Z48,Final_manabou_kanji[],6,0),"")</f>
        <v/>
      </c>
      <c r="P48" s="28" t="str">
        <f>IFERROR(VLOOKUP($L48&amp;"_"&amp;AA48,Final_manabou_kanji[],6,0),"")</f>
        <v/>
      </c>
      <c r="Q48" s="28" t="str">
        <f>IFERROR(VLOOKUP($L48&amp;"_"&amp;AB48,Final_manabou_kanji[],6,0),"")</f>
        <v/>
      </c>
      <c r="R48" s="28" t="str">
        <f>IFERROR(VLOOKUP($L48&amp;"_"&amp;AC48,Final_manabou_kanji[],6,0),"")</f>
        <v/>
      </c>
      <c r="S48" s="28" t="str">
        <f>IFERROR(VLOOKUP($L48&amp;"_"&amp;AD48,Final_manabou_kanji[],6,0),"")</f>
        <v/>
      </c>
      <c r="T48" s="28" t="str">
        <f>IFERROR(VLOOKUP($L48&amp;"_"&amp;AE48,Final_manabou_kanji[],6,0),"")</f>
        <v/>
      </c>
      <c r="V48" t="s">
        <v>5</v>
      </c>
      <c r="W48" s="24" t="str">
        <f t="shared" si="5"/>
        <v>2章5課</v>
      </c>
      <c r="X48" s="21">
        <f t="shared" si="9"/>
        <v>41</v>
      </c>
      <c r="Y48" s="16">
        <f t="shared" si="9"/>
        <v>42</v>
      </c>
      <c r="Z48" s="16">
        <f t="shared" si="9"/>
        <v>43</v>
      </c>
      <c r="AA48" s="16">
        <f t="shared" si="9"/>
        <v>44</v>
      </c>
      <c r="AB48" s="16">
        <f t="shared" si="9"/>
        <v>45</v>
      </c>
      <c r="AC48" s="16">
        <f t="shared" si="9"/>
        <v>46</v>
      </c>
      <c r="AD48" s="16">
        <f t="shared" si="9"/>
        <v>47</v>
      </c>
      <c r="AE48" s="17">
        <f t="shared" si="9"/>
        <v>48</v>
      </c>
      <c r="AH48" s="24">
        <v>27</v>
      </c>
      <c r="AI48" s="21" t="str">
        <f t="shared" ref="AI48:AP79" si="10">$W48&amp;X48</f>
        <v>2章5課41</v>
      </c>
      <c r="AJ48" s="16" t="str">
        <f t="shared" si="10"/>
        <v>2章5課42</v>
      </c>
      <c r="AK48" s="16" t="str">
        <f t="shared" si="10"/>
        <v>2章5課43</v>
      </c>
      <c r="AL48" s="16" t="str">
        <f t="shared" si="10"/>
        <v>2章5課44</v>
      </c>
      <c r="AM48" s="16" t="str">
        <f t="shared" si="10"/>
        <v>2章5課45</v>
      </c>
      <c r="AN48" s="16" t="str">
        <f t="shared" si="10"/>
        <v>2章5課46</v>
      </c>
      <c r="AO48" s="16" t="str">
        <f t="shared" si="10"/>
        <v>2章5課47</v>
      </c>
      <c r="AP48" s="17" t="str">
        <f t="shared" si="10"/>
        <v>2章5課48</v>
      </c>
    </row>
    <row r="49" spans="1:42" ht="20.399999999999999" thickTop="1" thickBot="1" x14ac:dyDescent="0.35">
      <c r="A49">
        <f t="shared" si="2"/>
        <v>10</v>
      </c>
      <c r="B49" s="24" t="str">
        <f t="shared" si="3"/>
        <v>3章1課</v>
      </c>
      <c r="C49" s="21" t="str">
        <f>IFERROR(VLOOKUP($B49&amp;"_"&amp;X49,Raw_data_N2_Kanji[[Receipe no]:[Receipe]],4,0),"")</f>
        <v/>
      </c>
      <c r="D49" s="16" t="str">
        <f>IFERROR(VLOOKUP($B49&amp;"_"&amp;Y49,Raw_data_N2_Kanji[[Receipe no]:[Receipe]],4,0),"")</f>
        <v/>
      </c>
      <c r="E49" s="16" t="str">
        <f>IFERROR(VLOOKUP($B49&amp;"_"&amp;Z49,Raw_data_N2_Kanji[[Receipe no]:[Receipe]],4,0),"")</f>
        <v/>
      </c>
      <c r="F49" s="16" t="str">
        <f>IFERROR(VLOOKUP($B49&amp;"_"&amp;AA49,Raw_data_N2_Kanji[[Receipe no]:[Receipe]],4,0),"")</f>
        <v/>
      </c>
      <c r="G49" s="16" t="str">
        <f>IFERROR(VLOOKUP($B49&amp;"_"&amp;AB49,Raw_data_N2_Kanji[[Receipe no]:[Receipe]],4,0),"")</f>
        <v/>
      </c>
      <c r="H49" s="16" t="str">
        <f>IFERROR(VLOOKUP($B49&amp;"_"&amp;AC49,Raw_data_N2_Kanji[[Receipe no]:[Receipe]],4,0),"")</f>
        <v/>
      </c>
      <c r="I49" s="16" t="str">
        <f>IFERROR(VLOOKUP($B49&amp;"_"&amp;AD49,Raw_data_N2_Kanji[[Receipe no]:[Receipe]],4,0),"")</f>
        <v/>
      </c>
      <c r="J49" s="17" t="str">
        <f>IFERROR(VLOOKUP($B49&amp;"_"&amp;AE49,Raw_data_N2_Kanji[[Receipe no]:[Receipe]],4,0),"")</f>
        <v/>
      </c>
      <c r="L49" s="24" t="str">
        <f t="shared" si="4"/>
        <v>3章1課</v>
      </c>
      <c r="M49" s="28" t="str">
        <f>IFERROR(VLOOKUP($L49&amp;"_"&amp;X49,Final_manabou_kanji[],6,0),"")</f>
        <v/>
      </c>
      <c r="N49" s="28" t="str">
        <f>IFERROR(VLOOKUP($L49&amp;"_"&amp;Y49,Final_manabou_kanji[],6,0),"")</f>
        <v/>
      </c>
      <c r="O49" s="28" t="str">
        <f>IFERROR(VLOOKUP($L49&amp;"_"&amp;Z49,Final_manabou_kanji[],6,0),"")</f>
        <v/>
      </c>
      <c r="P49" s="28" t="str">
        <f>IFERROR(VLOOKUP($L49&amp;"_"&amp;AA49,Final_manabou_kanji[],6,0),"")</f>
        <v/>
      </c>
      <c r="Q49" s="28" t="str">
        <f>IFERROR(VLOOKUP($L49&amp;"_"&amp;AB49,Final_manabou_kanji[],6,0),"")</f>
        <v/>
      </c>
      <c r="R49" s="28" t="str">
        <f>IFERROR(VLOOKUP($L49&amp;"_"&amp;AC49,Final_manabou_kanji[],6,0),"")</f>
        <v/>
      </c>
      <c r="S49" s="28" t="str">
        <f>IFERROR(VLOOKUP($L49&amp;"_"&amp;AD49,Final_manabou_kanji[],6,0),"")</f>
        <v/>
      </c>
      <c r="T49" s="28" t="str">
        <f>IFERROR(VLOOKUP($L49&amp;"_"&amp;AE49,Final_manabou_kanji[],6,0),"")</f>
        <v/>
      </c>
      <c r="V49" t="s">
        <v>41</v>
      </c>
      <c r="W49" s="24" t="str">
        <f t="shared" si="5"/>
        <v>3章1課</v>
      </c>
      <c r="X49" s="21">
        <f t="shared" si="9"/>
        <v>1</v>
      </c>
      <c r="Y49" s="16">
        <f t="shared" si="9"/>
        <v>2</v>
      </c>
      <c r="Z49" s="16">
        <f t="shared" si="9"/>
        <v>3</v>
      </c>
      <c r="AA49" s="16">
        <f t="shared" si="9"/>
        <v>4</v>
      </c>
      <c r="AB49" s="16">
        <f t="shared" si="9"/>
        <v>5</v>
      </c>
      <c r="AC49" s="16">
        <f t="shared" si="9"/>
        <v>6</v>
      </c>
      <c r="AD49" s="16">
        <f t="shared" si="9"/>
        <v>7</v>
      </c>
      <c r="AE49" s="17">
        <f t="shared" si="9"/>
        <v>8</v>
      </c>
      <c r="AH49" s="24">
        <v>27</v>
      </c>
      <c r="AI49" s="22" t="str">
        <f t="shared" si="10"/>
        <v>3章1課1</v>
      </c>
      <c r="AJ49" s="18" t="str">
        <f t="shared" si="10"/>
        <v>3章1課2</v>
      </c>
      <c r="AK49" s="18" t="str">
        <f t="shared" si="10"/>
        <v>3章1課3</v>
      </c>
      <c r="AL49" s="18" t="str">
        <f t="shared" si="10"/>
        <v>3章1課4</v>
      </c>
      <c r="AM49" s="18" t="str">
        <f t="shared" si="10"/>
        <v>3章1課5</v>
      </c>
      <c r="AN49" s="18" t="str">
        <f t="shared" si="10"/>
        <v>3章1課6</v>
      </c>
      <c r="AO49" s="18" t="str">
        <f t="shared" si="10"/>
        <v>3章1課7</v>
      </c>
      <c r="AP49" s="19" t="str">
        <f t="shared" si="10"/>
        <v>3章1課8</v>
      </c>
    </row>
    <row r="50" spans="1:42" ht="20.399999999999999" thickTop="1" thickBot="1" x14ac:dyDescent="0.35">
      <c r="A50">
        <f t="shared" si="2"/>
        <v>10</v>
      </c>
      <c r="B50" s="24" t="str">
        <f t="shared" si="3"/>
        <v>3章1課</v>
      </c>
      <c r="C50" s="21" t="str">
        <f>IFERROR(VLOOKUP($B50&amp;"_"&amp;X50,Raw_data_N2_Kanji[[Receipe no]:[Receipe]],4,0),"")</f>
        <v/>
      </c>
      <c r="D50" s="16" t="str">
        <f>IFERROR(VLOOKUP($B50&amp;"_"&amp;Y50,Raw_data_N2_Kanji[[Receipe no]:[Receipe]],4,0),"")</f>
        <v/>
      </c>
      <c r="E50" s="16" t="str">
        <f>IFERROR(VLOOKUP($B50&amp;"_"&amp;Z50,Raw_data_N2_Kanji[[Receipe no]:[Receipe]],4,0),"")</f>
        <v/>
      </c>
      <c r="F50" s="16" t="str">
        <f>IFERROR(VLOOKUP($B50&amp;"_"&amp;AA50,Raw_data_N2_Kanji[[Receipe no]:[Receipe]],4,0),"")</f>
        <v/>
      </c>
      <c r="G50" s="16" t="str">
        <f>IFERROR(VLOOKUP($B50&amp;"_"&amp;AB50,Raw_data_N2_Kanji[[Receipe no]:[Receipe]],4,0),"")</f>
        <v/>
      </c>
      <c r="H50" s="16" t="str">
        <f>IFERROR(VLOOKUP($B50&amp;"_"&amp;AC50,Raw_data_N2_Kanji[[Receipe no]:[Receipe]],4,0),"")</f>
        <v/>
      </c>
      <c r="I50" s="16" t="str">
        <f>IFERROR(VLOOKUP($B50&amp;"_"&amp;AD50,Raw_data_N2_Kanji[[Receipe no]:[Receipe]],4,0),"")</f>
        <v/>
      </c>
      <c r="J50" s="17" t="str">
        <f>IFERROR(VLOOKUP($B50&amp;"_"&amp;AE50,Raw_data_N2_Kanji[[Receipe no]:[Receipe]],4,0),"")</f>
        <v/>
      </c>
      <c r="L50" s="24" t="str">
        <f t="shared" si="4"/>
        <v>3章1課</v>
      </c>
      <c r="M50" s="28" t="str">
        <f>IFERROR(VLOOKUP($L50&amp;"_"&amp;X50,Final_manabou_kanji[],6,0),"")</f>
        <v/>
      </c>
      <c r="N50" s="28" t="str">
        <f>IFERROR(VLOOKUP($L50&amp;"_"&amp;Y50,Final_manabou_kanji[],6,0),"")</f>
        <v/>
      </c>
      <c r="O50" s="28" t="str">
        <f>IFERROR(VLOOKUP($L50&amp;"_"&amp;Z50,Final_manabou_kanji[],6,0),"")</f>
        <v/>
      </c>
      <c r="P50" s="28" t="str">
        <f>IFERROR(VLOOKUP($L50&amp;"_"&amp;AA50,Final_manabou_kanji[],6,0),"")</f>
        <v/>
      </c>
      <c r="Q50" s="28" t="str">
        <f>IFERROR(VLOOKUP($L50&amp;"_"&amp;AB50,Final_manabou_kanji[],6,0),"")</f>
        <v/>
      </c>
      <c r="R50" s="28" t="str">
        <f>IFERROR(VLOOKUP($L50&amp;"_"&amp;AC50,Final_manabou_kanji[],6,0),"")</f>
        <v/>
      </c>
      <c r="S50" s="28" t="str">
        <f>IFERROR(VLOOKUP($L50&amp;"_"&amp;AD50,Final_manabou_kanji[],6,0),"")</f>
        <v/>
      </c>
      <c r="T50" s="28" t="str">
        <f>IFERROR(VLOOKUP($L50&amp;"_"&amp;AE50,Final_manabou_kanji[],6,0),"")</f>
        <v/>
      </c>
      <c r="V50" t="s">
        <v>5</v>
      </c>
      <c r="W50" s="24" t="str">
        <f t="shared" si="5"/>
        <v>3章1課</v>
      </c>
      <c r="X50" s="21">
        <f t="shared" si="9"/>
        <v>9</v>
      </c>
      <c r="Y50" s="16">
        <f t="shared" si="9"/>
        <v>10</v>
      </c>
      <c r="Z50" s="16">
        <f t="shared" si="9"/>
        <v>11</v>
      </c>
      <c r="AA50" s="16">
        <f t="shared" si="9"/>
        <v>12</v>
      </c>
      <c r="AB50" s="16">
        <f t="shared" si="9"/>
        <v>13</v>
      </c>
      <c r="AC50" s="16">
        <f t="shared" si="9"/>
        <v>14</v>
      </c>
      <c r="AD50" s="16">
        <f t="shared" si="9"/>
        <v>15</v>
      </c>
      <c r="AE50" s="17">
        <f t="shared" si="9"/>
        <v>16</v>
      </c>
      <c r="AH50" s="24">
        <v>27</v>
      </c>
      <c r="AI50" s="22" t="str">
        <f t="shared" si="10"/>
        <v>3章1課9</v>
      </c>
      <c r="AJ50" s="18" t="str">
        <f t="shared" si="10"/>
        <v>3章1課10</v>
      </c>
      <c r="AK50" s="18" t="str">
        <f t="shared" si="10"/>
        <v>3章1課11</v>
      </c>
      <c r="AL50" s="18" t="str">
        <f t="shared" si="10"/>
        <v>3章1課12</v>
      </c>
      <c r="AM50" s="18" t="str">
        <f t="shared" si="10"/>
        <v>3章1課13</v>
      </c>
      <c r="AN50" s="18" t="str">
        <f t="shared" si="10"/>
        <v>3章1課14</v>
      </c>
      <c r="AO50" s="18" t="str">
        <f t="shared" si="10"/>
        <v>3章1課15</v>
      </c>
      <c r="AP50" s="19" t="str">
        <f t="shared" si="10"/>
        <v>3章1課16</v>
      </c>
    </row>
    <row r="51" spans="1:42" ht="20.399999999999999" thickTop="1" thickBot="1" x14ac:dyDescent="0.35">
      <c r="A51">
        <f t="shared" si="2"/>
        <v>10</v>
      </c>
      <c r="B51" s="24" t="str">
        <f t="shared" si="3"/>
        <v>3章1課</v>
      </c>
      <c r="C51" s="21" t="str">
        <f>IFERROR(VLOOKUP($B51&amp;"_"&amp;X51,Raw_data_N2_Kanji[[Receipe no]:[Receipe]],4,0),"")</f>
        <v/>
      </c>
      <c r="D51" s="16" t="str">
        <f>IFERROR(VLOOKUP($B51&amp;"_"&amp;Y51,Raw_data_N2_Kanji[[Receipe no]:[Receipe]],4,0),"")</f>
        <v/>
      </c>
      <c r="E51" s="16" t="str">
        <f>IFERROR(VLOOKUP($B51&amp;"_"&amp;Z51,Raw_data_N2_Kanji[[Receipe no]:[Receipe]],4,0),"")</f>
        <v/>
      </c>
      <c r="F51" s="16" t="str">
        <f>IFERROR(VLOOKUP($B51&amp;"_"&amp;AA51,Raw_data_N2_Kanji[[Receipe no]:[Receipe]],4,0),"")</f>
        <v/>
      </c>
      <c r="G51" s="16" t="str">
        <f>IFERROR(VLOOKUP($B51&amp;"_"&amp;AB51,Raw_data_N2_Kanji[[Receipe no]:[Receipe]],4,0),"")</f>
        <v/>
      </c>
      <c r="H51" s="16" t="str">
        <f>IFERROR(VLOOKUP($B51&amp;"_"&amp;AC51,Raw_data_N2_Kanji[[Receipe no]:[Receipe]],4,0),"")</f>
        <v/>
      </c>
      <c r="I51" s="16" t="str">
        <f>IFERROR(VLOOKUP($B51&amp;"_"&amp;AD51,Raw_data_N2_Kanji[[Receipe no]:[Receipe]],4,0),"")</f>
        <v/>
      </c>
      <c r="J51" s="17" t="str">
        <f>IFERROR(VLOOKUP($B51&amp;"_"&amp;AE51,Raw_data_N2_Kanji[[Receipe no]:[Receipe]],4,0),"")</f>
        <v/>
      </c>
      <c r="L51" s="24" t="str">
        <f t="shared" si="4"/>
        <v>3章1課</v>
      </c>
      <c r="M51" s="28" t="str">
        <f>IFERROR(VLOOKUP($L51&amp;"_"&amp;X51,Final_manabou_kanji[],6,0),"")</f>
        <v/>
      </c>
      <c r="N51" s="28" t="str">
        <f>IFERROR(VLOOKUP($L51&amp;"_"&amp;Y51,Final_manabou_kanji[],6,0),"")</f>
        <v/>
      </c>
      <c r="O51" s="28" t="str">
        <f>IFERROR(VLOOKUP($L51&amp;"_"&amp;Z51,Final_manabou_kanji[],6,0),"")</f>
        <v/>
      </c>
      <c r="P51" s="28" t="str">
        <f>IFERROR(VLOOKUP($L51&amp;"_"&amp;AA51,Final_manabou_kanji[],6,0),"")</f>
        <v/>
      </c>
      <c r="Q51" s="28" t="str">
        <f>IFERROR(VLOOKUP($L51&amp;"_"&amp;AB51,Final_manabou_kanji[],6,0),"")</f>
        <v/>
      </c>
      <c r="R51" s="28" t="str">
        <f>IFERROR(VLOOKUP($L51&amp;"_"&amp;AC51,Final_manabou_kanji[],6,0),"")</f>
        <v/>
      </c>
      <c r="S51" s="28" t="str">
        <f>IFERROR(VLOOKUP($L51&amp;"_"&amp;AD51,Final_manabou_kanji[],6,0),"")</f>
        <v/>
      </c>
      <c r="T51" s="28" t="str">
        <f>IFERROR(VLOOKUP($L51&amp;"_"&amp;AE51,Final_manabou_kanji[],6,0),"")</f>
        <v/>
      </c>
      <c r="V51" t="s">
        <v>5</v>
      </c>
      <c r="W51" s="24" t="str">
        <f t="shared" si="5"/>
        <v>3章1課</v>
      </c>
      <c r="X51" s="21">
        <f t="shared" si="9"/>
        <v>17</v>
      </c>
      <c r="Y51" s="16">
        <f t="shared" si="9"/>
        <v>18</v>
      </c>
      <c r="Z51" s="16">
        <f t="shared" si="9"/>
        <v>19</v>
      </c>
      <c r="AA51" s="16">
        <f t="shared" si="9"/>
        <v>20</v>
      </c>
      <c r="AB51" s="16">
        <f t="shared" si="9"/>
        <v>21</v>
      </c>
      <c r="AC51" s="16">
        <f t="shared" si="9"/>
        <v>22</v>
      </c>
      <c r="AD51" s="16">
        <f t="shared" si="9"/>
        <v>23</v>
      </c>
      <c r="AE51" s="17">
        <f t="shared" si="9"/>
        <v>24</v>
      </c>
      <c r="AH51" s="24">
        <v>27</v>
      </c>
      <c r="AI51" s="22" t="str">
        <f t="shared" si="10"/>
        <v>3章1課17</v>
      </c>
      <c r="AJ51" s="18" t="str">
        <f t="shared" si="10"/>
        <v>3章1課18</v>
      </c>
      <c r="AK51" s="18" t="str">
        <f t="shared" si="10"/>
        <v>3章1課19</v>
      </c>
      <c r="AL51" s="18" t="str">
        <f t="shared" si="10"/>
        <v>3章1課20</v>
      </c>
      <c r="AM51" s="18" t="str">
        <f t="shared" si="10"/>
        <v>3章1課21</v>
      </c>
      <c r="AN51" s="18" t="str">
        <f t="shared" si="10"/>
        <v>3章1課22</v>
      </c>
      <c r="AO51" s="18" t="str">
        <f t="shared" si="10"/>
        <v>3章1課23</v>
      </c>
      <c r="AP51" s="19" t="str">
        <f t="shared" si="10"/>
        <v>3章1課24</v>
      </c>
    </row>
    <row r="52" spans="1:42" ht="20.399999999999999" thickTop="1" thickBot="1" x14ac:dyDescent="0.35">
      <c r="A52">
        <f t="shared" si="2"/>
        <v>11</v>
      </c>
      <c r="B52" s="24" t="str">
        <f t="shared" si="3"/>
        <v>3章2課</v>
      </c>
      <c r="C52" s="21" t="str">
        <f>IFERROR(VLOOKUP($B52&amp;"_"&amp;X52,Raw_data_N2_Kanji[[Receipe no]:[Receipe]],4,0),"")</f>
        <v/>
      </c>
      <c r="D52" s="16" t="str">
        <f>IFERROR(VLOOKUP($B52&amp;"_"&amp;Y52,Raw_data_N2_Kanji[[Receipe no]:[Receipe]],4,0),"")</f>
        <v/>
      </c>
      <c r="E52" s="16" t="str">
        <f>IFERROR(VLOOKUP($B52&amp;"_"&amp;Z52,Raw_data_N2_Kanji[[Receipe no]:[Receipe]],4,0),"")</f>
        <v/>
      </c>
      <c r="F52" s="16" t="str">
        <f>IFERROR(VLOOKUP($B52&amp;"_"&amp;AA52,Raw_data_N2_Kanji[[Receipe no]:[Receipe]],4,0),"")</f>
        <v/>
      </c>
      <c r="G52" s="16" t="str">
        <f>IFERROR(VLOOKUP($B52&amp;"_"&amp;AB52,Raw_data_N2_Kanji[[Receipe no]:[Receipe]],4,0),"")</f>
        <v/>
      </c>
      <c r="H52" s="16" t="str">
        <f>IFERROR(VLOOKUP($B52&amp;"_"&amp;AC52,Raw_data_N2_Kanji[[Receipe no]:[Receipe]],4,0),"")</f>
        <v/>
      </c>
      <c r="I52" s="16" t="str">
        <f>IFERROR(VLOOKUP($B52&amp;"_"&amp;AD52,Raw_data_N2_Kanji[[Receipe no]:[Receipe]],4,0),"")</f>
        <v/>
      </c>
      <c r="J52" s="17" t="str">
        <f>IFERROR(VLOOKUP($B52&amp;"_"&amp;AE52,Raw_data_N2_Kanji[[Receipe no]:[Receipe]],4,0),"")</f>
        <v/>
      </c>
      <c r="L52" s="24" t="str">
        <f t="shared" si="4"/>
        <v>3章2課</v>
      </c>
      <c r="M52" s="28" t="str">
        <f>IFERROR(VLOOKUP($L52&amp;"_"&amp;X52,Final_manabou_kanji[],6,0),"")</f>
        <v/>
      </c>
      <c r="N52" s="28" t="str">
        <f>IFERROR(VLOOKUP($L52&amp;"_"&amp;Y52,Final_manabou_kanji[],6,0),"")</f>
        <v/>
      </c>
      <c r="O52" s="28" t="str">
        <f>IFERROR(VLOOKUP($L52&amp;"_"&amp;Z52,Final_manabou_kanji[],6,0),"")</f>
        <v/>
      </c>
      <c r="P52" s="28" t="str">
        <f>IFERROR(VLOOKUP($L52&amp;"_"&amp;AA52,Final_manabou_kanji[],6,0),"")</f>
        <v/>
      </c>
      <c r="Q52" s="28" t="str">
        <f>IFERROR(VLOOKUP($L52&amp;"_"&amp;AB52,Final_manabou_kanji[],6,0),"")</f>
        <v/>
      </c>
      <c r="R52" s="28" t="str">
        <f>IFERROR(VLOOKUP($L52&amp;"_"&amp;AC52,Final_manabou_kanji[],6,0),"")</f>
        <v/>
      </c>
      <c r="S52" s="28" t="str">
        <f>IFERROR(VLOOKUP($L52&amp;"_"&amp;AD52,Final_manabou_kanji[],6,0),"")</f>
        <v/>
      </c>
      <c r="T52" s="28" t="str">
        <f>IFERROR(VLOOKUP($L52&amp;"_"&amp;AE52,Final_manabou_kanji[],6,0),"")</f>
        <v/>
      </c>
      <c r="V52" t="s">
        <v>42</v>
      </c>
      <c r="W52" s="24" t="str">
        <f t="shared" si="5"/>
        <v>3章2課</v>
      </c>
      <c r="X52" s="21">
        <f t="shared" ref="X52:AE67" si="11">IF($V52="",X51+8,X$1)</f>
        <v>1</v>
      </c>
      <c r="Y52" s="16">
        <f t="shared" si="11"/>
        <v>2</v>
      </c>
      <c r="Z52" s="16">
        <f t="shared" si="11"/>
        <v>3</v>
      </c>
      <c r="AA52" s="16">
        <f t="shared" si="11"/>
        <v>4</v>
      </c>
      <c r="AB52" s="16">
        <f t="shared" si="11"/>
        <v>5</v>
      </c>
      <c r="AC52" s="16">
        <f t="shared" si="11"/>
        <v>6</v>
      </c>
      <c r="AD52" s="16">
        <f t="shared" si="11"/>
        <v>7</v>
      </c>
      <c r="AE52" s="17">
        <f t="shared" si="11"/>
        <v>8</v>
      </c>
      <c r="AH52" s="24">
        <v>28</v>
      </c>
      <c r="AI52" s="21" t="str">
        <f t="shared" si="10"/>
        <v>3章2課1</v>
      </c>
      <c r="AJ52" s="16" t="str">
        <f t="shared" si="10"/>
        <v>3章2課2</v>
      </c>
      <c r="AK52" s="16" t="str">
        <f t="shared" si="10"/>
        <v>3章2課3</v>
      </c>
      <c r="AL52" s="16" t="str">
        <f t="shared" si="10"/>
        <v>3章2課4</v>
      </c>
      <c r="AM52" s="16" t="str">
        <f t="shared" si="10"/>
        <v>3章2課5</v>
      </c>
      <c r="AN52" s="16" t="str">
        <f t="shared" si="10"/>
        <v>3章2課6</v>
      </c>
      <c r="AO52" s="16" t="str">
        <f t="shared" si="10"/>
        <v>3章2課7</v>
      </c>
      <c r="AP52" s="17" t="str">
        <f t="shared" si="10"/>
        <v>3章2課8</v>
      </c>
    </row>
    <row r="53" spans="1:42" ht="20.399999999999999" thickTop="1" thickBot="1" x14ac:dyDescent="0.35">
      <c r="A53">
        <f t="shared" si="2"/>
        <v>11</v>
      </c>
      <c r="B53" s="24" t="str">
        <f t="shared" si="3"/>
        <v>3章2課</v>
      </c>
      <c r="C53" s="21" t="str">
        <f>IFERROR(VLOOKUP($B53&amp;"_"&amp;X53,Raw_data_N2_Kanji[[Receipe no]:[Receipe]],4,0),"")</f>
        <v/>
      </c>
      <c r="D53" s="16" t="str">
        <f>IFERROR(VLOOKUP($B53&amp;"_"&amp;Y53,Raw_data_N2_Kanji[[Receipe no]:[Receipe]],4,0),"")</f>
        <v/>
      </c>
      <c r="E53" s="16" t="str">
        <f>IFERROR(VLOOKUP($B53&amp;"_"&amp;Z53,Raw_data_N2_Kanji[[Receipe no]:[Receipe]],4,0),"")</f>
        <v/>
      </c>
      <c r="F53" s="16" t="str">
        <f>IFERROR(VLOOKUP($B53&amp;"_"&amp;AA53,Raw_data_N2_Kanji[[Receipe no]:[Receipe]],4,0),"")</f>
        <v/>
      </c>
      <c r="G53" s="16" t="str">
        <f>IFERROR(VLOOKUP($B53&amp;"_"&amp;AB53,Raw_data_N2_Kanji[[Receipe no]:[Receipe]],4,0),"")</f>
        <v/>
      </c>
      <c r="H53" s="16" t="str">
        <f>IFERROR(VLOOKUP($B53&amp;"_"&amp;AC53,Raw_data_N2_Kanji[[Receipe no]:[Receipe]],4,0),"")</f>
        <v/>
      </c>
      <c r="I53" s="16" t="str">
        <f>IFERROR(VLOOKUP($B53&amp;"_"&amp;AD53,Raw_data_N2_Kanji[[Receipe no]:[Receipe]],4,0),"")</f>
        <v/>
      </c>
      <c r="J53" s="17" t="str">
        <f>IFERROR(VLOOKUP($B53&amp;"_"&amp;AE53,Raw_data_N2_Kanji[[Receipe no]:[Receipe]],4,0),"")</f>
        <v/>
      </c>
      <c r="L53" s="24" t="str">
        <f t="shared" si="4"/>
        <v>3章2課</v>
      </c>
      <c r="M53" s="28" t="str">
        <f>IFERROR(VLOOKUP($L53&amp;"_"&amp;X53,Final_manabou_kanji[],6,0),"")</f>
        <v/>
      </c>
      <c r="N53" s="28" t="str">
        <f>IFERROR(VLOOKUP($L53&amp;"_"&amp;Y53,Final_manabou_kanji[],6,0),"")</f>
        <v/>
      </c>
      <c r="O53" s="28" t="str">
        <f>IFERROR(VLOOKUP($L53&amp;"_"&amp;Z53,Final_manabou_kanji[],6,0),"")</f>
        <v/>
      </c>
      <c r="P53" s="28" t="str">
        <f>IFERROR(VLOOKUP($L53&amp;"_"&amp;AA53,Final_manabou_kanji[],6,0),"")</f>
        <v/>
      </c>
      <c r="Q53" s="28" t="str">
        <f>IFERROR(VLOOKUP($L53&amp;"_"&amp;AB53,Final_manabou_kanji[],6,0),"")</f>
        <v/>
      </c>
      <c r="R53" s="28" t="str">
        <f>IFERROR(VLOOKUP($L53&amp;"_"&amp;AC53,Final_manabou_kanji[],6,0),"")</f>
        <v/>
      </c>
      <c r="S53" s="28" t="str">
        <f>IFERROR(VLOOKUP($L53&amp;"_"&amp;AD53,Final_manabou_kanji[],6,0),"")</f>
        <v/>
      </c>
      <c r="T53" s="28" t="str">
        <f>IFERROR(VLOOKUP($L53&amp;"_"&amp;AE53,Final_manabou_kanji[],6,0),"")</f>
        <v/>
      </c>
      <c r="V53" t="s">
        <v>5</v>
      </c>
      <c r="W53" s="24" t="str">
        <f t="shared" si="5"/>
        <v>3章2課</v>
      </c>
      <c r="X53" s="21">
        <f t="shared" si="11"/>
        <v>9</v>
      </c>
      <c r="Y53" s="16">
        <f t="shared" si="11"/>
        <v>10</v>
      </c>
      <c r="Z53" s="16">
        <f t="shared" si="11"/>
        <v>11</v>
      </c>
      <c r="AA53" s="16">
        <f t="shared" si="11"/>
        <v>12</v>
      </c>
      <c r="AB53" s="16">
        <f t="shared" si="11"/>
        <v>13</v>
      </c>
      <c r="AC53" s="16">
        <f t="shared" si="11"/>
        <v>14</v>
      </c>
      <c r="AD53" s="16">
        <f t="shared" si="11"/>
        <v>15</v>
      </c>
      <c r="AE53" s="17">
        <f t="shared" si="11"/>
        <v>16</v>
      </c>
      <c r="AH53" s="24">
        <v>28</v>
      </c>
      <c r="AI53" s="21" t="str">
        <f t="shared" si="10"/>
        <v>3章2課9</v>
      </c>
      <c r="AJ53" s="16" t="str">
        <f t="shared" si="10"/>
        <v>3章2課10</v>
      </c>
      <c r="AK53" s="16" t="str">
        <f t="shared" si="10"/>
        <v>3章2課11</v>
      </c>
      <c r="AL53" s="16" t="str">
        <f t="shared" si="10"/>
        <v>3章2課12</v>
      </c>
      <c r="AM53" s="16" t="str">
        <f t="shared" si="10"/>
        <v>3章2課13</v>
      </c>
      <c r="AN53" s="16" t="str">
        <f t="shared" si="10"/>
        <v>3章2課14</v>
      </c>
      <c r="AO53" s="16" t="str">
        <f t="shared" si="10"/>
        <v>3章2課15</v>
      </c>
      <c r="AP53" s="17" t="str">
        <f t="shared" si="10"/>
        <v>3章2課16</v>
      </c>
    </row>
    <row r="54" spans="1:42" ht="20.399999999999999" thickTop="1" thickBot="1" x14ac:dyDescent="0.35">
      <c r="A54">
        <f t="shared" si="2"/>
        <v>11</v>
      </c>
      <c r="B54" s="24" t="str">
        <f t="shared" si="3"/>
        <v>3章2課</v>
      </c>
      <c r="C54" s="21" t="str">
        <f>IFERROR(VLOOKUP($B54&amp;"_"&amp;X54,Raw_data_N2_Kanji[[Receipe no]:[Receipe]],4,0),"")</f>
        <v/>
      </c>
      <c r="D54" s="16" t="str">
        <f>IFERROR(VLOOKUP($B54&amp;"_"&amp;Y54,Raw_data_N2_Kanji[[Receipe no]:[Receipe]],4,0),"")</f>
        <v/>
      </c>
      <c r="E54" s="16" t="str">
        <f>IFERROR(VLOOKUP($B54&amp;"_"&amp;Z54,Raw_data_N2_Kanji[[Receipe no]:[Receipe]],4,0),"")</f>
        <v/>
      </c>
      <c r="F54" s="16" t="str">
        <f>IFERROR(VLOOKUP($B54&amp;"_"&amp;AA54,Raw_data_N2_Kanji[[Receipe no]:[Receipe]],4,0),"")</f>
        <v/>
      </c>
      <c r="G54" s="16" t="str">
        <f>IFERROR(VLOOKUP($B54&amp;"_"&amp;AB54,Raw_data_N2_Kanji[[Receipe no]:[Receipe]],4,0),"")</f>
        <v/>
      </c>
      <c r="H54" s="16" t="str">
        <f>IFERROR(VLOOKUP($B54&amp;"_"&amp;AC54,Raw_data_N2_Kanji[[Receipe no]:[Receipe]],4,0),"")</f>
        <v/>
      </c>
      <c r="I54" s="16" t="str">
        <f>IFERROR(VLOOKUP($B54&amp;"_"&amp;AD54,Raw_data_N2_Kanji[[Receipe no]:[Receipe]],4,0),"")</f>
        <v/>
      </c>
      <c r="J54" s="17" t="str">
        <f>IFERROR(VLOOKUP($B54&amp;"_"&amp;AE54,Raw_data_N2_Kanji[[Receipe no]:[Receipe]],4,0),"")</f>
        <v/>
      </c>
      <c r="L54" s="24" t="str">
        <f t="shared" si="4"/>
        <v>3章2課</v>
      </c>
      <c r="M54" s="28" t="str">
        <f>IFERROR(VLOOKUP($L54&amp;"_"&amp;X54,Final_manabou_kanji[],6,0),"")</f>
        <v/>
      </c>
      <c r="N54" s="28" t="str">
        <f>IFERROR(VLOOKUP($L54&amp;"_"&amp;Y54,Final_manabou_kanji[],6,0),"")</f>
        <v/>
      </c>
      <c r="O54" s="28" t="str">
        <f>IFERROR(VLOOKUP($L54&amp;"_"&amp;Z54,Final_manabou_kanji[],6,0),"")</f>
        <v/>
      </c>
      <c r="P54" s="28" t="str">
        <f>IFERROR(VLOOKUP($L54&amp;"_"&amp;AA54,Final_manabou_kanji[],6,0),"")</f>
        <v/>
      </c>
      <c r="Q54" s="28" t="str">
        <f>IFERROR(VLOOKUP($L54&amp;"_"&amp;AB54,Final_manabou_kanji[],6,0),"")</f>
        <v/>
      </c>
      <c r="R54" s="28" t="str">
        <f>IFERROR(VLOOKUP($L54&amp;"_"&amp;AC54,Final_manabou_kanji[],6,0),"")</f>
        <v/>
      </c>
      <c r="S54" s="28" t="str">
        <f>IFERROR(VLOOKUP($L54&amp;"_"&amp;AD54,Final_manabou_kanji[],6,0),"")</f>
        <v/>
      </c>
      <c r="T54" s="28" t="str">
        <f>IFERROR(VLOOKUP($L54&amp;"_"&amp;AE54,Final_manabou_kanji[],6,0),"")</f>
        <v/>
      </c>
      <c r="V54" t="s">
        <v>5</v>
      </c>
      <c r="W54" s="24" t="str">
        <f t="shared" si="5"/>
        <v>3章2課</v>
      </c>
      <c r="X54" s="21">
        <f t="shared" si="11"/>
        <v>17</v>
      </c>
      <c r="Y54" s="16">
        <f t="shared" si="11"/>
        <v>18</v>
      </c>
      <c r="Z54" s="16">
        <f t="shared" si="11"/>
        <v>19</v>
      </c>
      <c r="AA54" s="16">
        <f t="shared" si="11"/>
        <v>20</v>
      </c>
      <c r="AB54" s="16">
        <f t="shared" si="11"/>
        <v>21</v>
      </c>
      <c r="AC54" s="16">
        <f t="shared" si="11"/>
        <v>22</v>
      </c>
      <c r="AD54" s="16">
        <f t="shared" si="11"/>
        <v>23</v>
      </c>
      <c r="AE54" s="17">
        <f t="shared" si="11"/>
        <v>24</v>
      </c>
      <c r="AH54" s="24">
        <v>28</v>
      </c>
      <c r="AI54" s="21" t="str">
        <f t="shared" si="10"/>
        <v>3章2課17</v>
      </c>
      <c r="AJ54" s="16" t="str">
        <f t="shared" si="10"/>
        <v>3章2課18</v>
      </c>
      <c r="AK54" s="16" t="str">
        <f t="shared" si="10"/>
        <v>3章2課19</v>
      </c>
      <c r="AL54" s="16" t="str">
        <f t="shared" si="10"/>
        <v>3章2課20</v>
      </c>
      <c r="AM54" s="16" t="str">
        <f t="shared" si="10"/>
        <v>3章2課21</v>
      </c>
      <c r="AN54" s="16" t="str">
        <f t="shared" si="10"/>
        <v>3章2課22</v>
      </c>
      <c r="AO54" s="16" t="str">
        <f t="shared" si="10"/>
        <v>3章2課23</v>
      </c>
      <c r="AP54" s="17" t="str">
        <f t="shared" si="10"/>
        <v>3章2課24</v>
      </c>
    </row>
    <row r="55" spans="1:42" ht="20.399999999999999" thickTop="1" thickBot="1" x14ac:dyDescent="0.35">
      <c r="A55">
        <f t="shared" si="2"/>
        <v>11</v>
      </c>
      <c r="B55" s="24" t="str">
        <f t="shared" si="3"/>
        <v>3章2課</v>
      </c>
      <c r="C55" s="21" t="str">
        <f>IFERROR(VLOOKUP($B55&amp;"_"&amp;X55,Raw_data_N2_Kanji[[Receipe no]:[Receipe]],4,0),"")</f>
        <v/>
      </c>
      <c r="D55" s="16" t="str">
        <f>IFERROR(VLOOKUP($B55&amp;"_"&amp;Y55,Raw_data_N2_Kanji[[Receipe no]:[Receipe]],4,0),"")</f>
        <v/>
      </c>
      <c r="E55" s="16" t="str">
        <f>IFERROR(VLOOKUP($B55&amp;"_"&amp;Z55,Raw_data_N2_Kanji[[Receipe no]:[Receipe]],4,0),"")</f>
        <v/>
      </c>
      <c r="F55" s="16" t="str">
        <f>IFERROR(VLOOKUP($B55&amp;"_"&amp;AA55,Raw_data_N2_Kanji[[Receipe no]:[Receipe]],4,0),"")</f>
        <v/>
      </c>
      <c r="G55" s="16" t="str">
        <f>IFERROR(VLOOKUP($B55&amp;"_"&amp;AB55,Raw_data_N2_Kanji[[Receipe no]:[Receipe]],4,0),"")</f>
        <v/>
      </c>
      <c r="H55" s="16" t="str">
        <f>IFERROR(VLOOKUP($B55&amp;"_"&amp;AC55,Raw_data_N2_Kanji[[Receipe no]:[Receipe]],4,0),"")</f>
        <v/>
      </c>
      <c r="I55" s="16" t="str">
        <f>IFERROR(VLOOKUP($B55&amp;"_"&amp;AD55,Raw_data_N2_Kanji[[Receipe no]:[Receipe]],4,0),"")</f>
        <v/>
      </c>
      <c r="J55" s="17" t="str">
        <f>IFERROR(VLOOKUP($B55&amp;"_"&amp;AE55,Raw_data_N2_Kanji[[Receipe no]:[Receipe]],4,0),"")</f>
        <v/>
      </c>
      <c r="L55" s="24" t="str">
        <f t="shared" si="4"/>
        <v>3章2課</v>
      </c>
      <c r="M55" s="28" t="str">
        <f>IFERROR(VLOOKUP($L55&amp;"_"&amp;X55,Final_manabou_kanji[],6,0),"")</f>
        <v/>
      </c>
      <c r="N55" s="28" t="str">
        <f>IFERROR(VLOOKUP($L55&amp;"_"&amp;Y55,Final_manabou_kanji[],6,0),"")</f>
        <v/>
      </c>
      <c r="O55" s="28" t="str">
        <f>IFERROR(VLOOKUP($L55&amp;"_"&amp;Z55,Final_manabou_kanji[],6,0),"")</f>
        <v/>
      </c>
      <c r="P55" s="28" t="str">
        <f>IFERROR(VLOOKUP($L55&amp;"_"&amp;AA55,Final_manabou_kanji[],6,0),"")</f>
        <v/>
      </c>
      <c r="Q55" s="28" t="str">
        <f>IFERROR(VLOOKUP($L55&amp;"_"&amp;AB55,Final_manabou_kanji[],6,0),"")</f>
        <v/>
      </c>
      <c r="R55" s="28" t="str">
        <f>IFERROR(VLOOKUP($L55&amp;"_"&amp;AC55,Final_manabou_kanji[],6,0),"")</f>
        <v/>
      </c>
      <c r="S55" s="28" t="str">
        <f>IFERROR(VLOOKUP($L55&amp;"_"&amp;AD55,Final_manabou_kanji[],6,0),"")</f>
        <v/>
      </c>
      <c r="T55" s="28" t="str">
        <f>IFERROR(VLOOKUP($L55&amp;"_"&amp;AE55,Final_manabou_kanji[],6,0),"")</f>
        <v/>
      </c>
      <c r="V55" t="s">
        <v>5</v>
      </c>
      <c r="W55" s="24" t="str">
        <f t="shared" si="5"/>
        <v>3章2課</v>
      </c>
      <c r="X55" s="21">
        <f t="shared" si="11"/>
        <v>25</v>
      </c>
      <c r="Y55" s="16">
        <f t="shared" si="11"/>
        <v>26</v>
      </c>
      <c r="Z55" s="16">
        <f t="shared" si="11"/>
        <v>27</v>
      </c>
      <c r="AA55" s="16">
        <f t="shared" si="11"/>
        <v>28</v>
      </c>
      <c r="AB55" s="16">
        <f t="shared" si="11"/>
        <v>29</v>
      </c>
      <c r="AC55" s="16">
        <f t="shared" si="11"/>
        <v>30</v>
      </c>
      <c r="AD55" s="16">
        <f t="shared" si="11"/>
        <v>31</v>
      </c>
      <c r="AE55" s="17">
        <f t="shared" si="11"/>
        <v>32</v>
      </c>
      <c r="AH55" s="24">
        <v>28</v>
      </c>
      <c r="AI55" s="21" t="str">
        <f t="shared" si="10"/>
        <v>3章2課25</v>
      </c>
      <c r="AJ55" s="16" t="str">
        <f t="shared" si="10"/>
        <v>3章2課26</v>
      </c>
      <c r="AK55" s="16" t="str">
        <f t="shared" si="10"/>
        <v>3章2課27</v>
      </c>
      <c r="AL55" s="16" t="str">
        <f t="shared" si="10"/>
        <v>3章2課28</v>
      </c>
      <c r="AM55" s="16" t="str">
        <f t="shared" si="10"/>
        <v>3章2課29</v>
      </c>
      <c r="AN55" s="16" t="str">
        <f t="shared" si="10"/>
        <v>3章2課30</v>
      </c>
      <c r="AO55" s="16" t="str">
        <f t="shared" si="10"/>
        <v>3章2課31</v>
      </c>
      <c r="AP55" s="17" t="str">
        <f t="shared" si="10"/>
        <v>3章2課32</v>
      </c>
    </row>
    <row r="56" spans="1:42" ht="20.399999999999999" thickTop="1" thickBot="1" x14ac:dyDescent="0.35">
      <c r="A56">
        <f t="shared" si="2"/>
        <v>11</v>
      </c>
      <c r="B56" s="24" t="str">
        <f t="shared" si="3"/>
        <v>3章2課</v>
      </c>
      <c r="C56" s="21" t="str">
        <f>IFERROR(VLOOKUP($B56&amp;"_"&amp;X56,Raw_data_N2_Kanji[[Receipe no]:[Receipe]],4,0),"")</f>
        <v/>
      </c>
      <c r="D56" s="16" t="str">
        <f>IFERROR(VLOOKUP($B56&amp;"_"&amp;Y56,Raw_data_N2_Kanji[[Receipe no]:[Receipe]],4,0),"")</f>
        <v/>
      </c>
      <c r="E56" s="16" t="str">
        <f>IFERROR(VLOOKUP($B56&amp;"_"&amp;Z56,Raw_data_N2_Kanji[[Receipe no]:[Receipe]],4,0),"")</f>
        <v/>
      </c>
      <c r="F56" s="16" t="str">
        <f>IFERROR(VLOOKUP($B56&amp;"_"&amp;AA56,Raw_data_N2_Kanji[[Receipe no]:[Receipe]],4,0),"")</f>
        <v/>
      </c>
      <c r="G56" s="16" t="str">
        <f>IFERROR(VLOOKUP($B56&amp;"_"&amp;AB56,Raw_data_N2_Kanji[[Receipe no]:[Receipe]],4,0),"")</f>
        <v/>
      </c>
      <c r="H56" s="16" t="str">
        <f>IFERROR(VLOOKUP($B56&amp;"_"&amp;AC56,Raw_data_N2_Kanji[[Receipe no]:[Receipe]],4,0),"")</f>
        <v/>
      </c>
      <c r="I56" s="16" t="str">
        <f>IFERROR(VLOOKUP($B56&amp;"_"&amp;AD56,Raw_data_N2_Kanji[[Receipe no]:[Receipe]],4,0),"")</f>
        <v/>
      </c>
      <c r="J56" s="17" t="str">
        <f>IFERROR(VLOOKUP($B56&amp;"_"&amp;AE56,Raw_data_N2_Kanji[[Receipe no]:[Receipe]],4,0),"")</f>
        <v/>
      </c>
      <c r="L56" s="24" t="str">
        <f t="shared" si="4"/>
        <v>3章2課</v>
      </c>
      <c r="M56" s="28" t="str">
        <f>IFERROR(VLOOKUP($L56&amp;"_"&amp;X56,Final_manabou_kanji[],6,0),"")</f>
        <v/>
      </c>
      <c r="N56" s="28" t="str">
        <f>IFERROR(VLOOKUP($L56&amp;"_"&amp;Y56,Final_manabou_kanji[],6,0),"")</f>
        <v/>
      </c>
      <c r="O56" s="28" t="str">
        <f>IFERROR(VLOOKUP($L56&amp;"_"&amp;Z56,Final_manabou_kanji[],6,0),"")</f>
        <v/>
      </c>
      <c r="P56" s="28" t="str">
        <f>IFERROR(VLOOKUP($L56&amp;"_"&amp;AA56,Final_manabou_kanji[],6,0),"")</f>
        <v/>
      </c>
      <c r="Q56" s="28" t="str">
        <f>IFERROR(VLOOKUP($L56&amp;"_"&amp;AB56,Final_manabou_kanji[],6,0),"")</f>
        <v/>
      </c>
      <c r="R56" s="28" t="str">
        <f>IFERROR(VLOOKUP($L56&amp;"_"&amp;AC56,Final_manabou_kanji[],6,0),"")</f>
        <v/>
      </c>
      <c r="S56" s="28" t="str">
        <f>IFERROR(VLOOKUP($L56&amp;"_"&amp;AD56,Final_manabou_kanji[],6,0),"")</f>
        <v/>
      </c>
      <c r="T56" s="28" t="str">
        <f>IFERROR(VLOOKUP($L56&amp;"_"&amp;AE56,Final_manabou_kanji[],6,0),"")</f>
        <v/>
      </c>
      <c r="V56" t="s">
        <v>5</v>
      </c>
      <c r="W56" s="24" t="str">
        <f t="shared" si="5"/>
        <v>3章2課</v>
      </c>
      <c r="X56" s="21">
        <f t="shared" si="11"/>
        <v>33</v>
      </c>
      <c r="Y56" s="16">
        <f t="shared" si="11"/>
        <v>34</v>
      </c>
      <c r="Z56" s="16">
        <f t="shared" si="11"/>
        <v>35</v>
      </c>
      <c r="AA56" s="16">
        <f t="shared" si="11"/>
        <v>36</v>
      </c>
      <c r="AB56" s="16">
        <f t="shared" si="11"/>
        <v>37</v>
      </c>
      <c r="AC56" s="16">
        <f t="shared" si="11"/>
        <v>38</v>
      </c>
      <c r="AD56" s="16">
        <f t="shared" si="11"/>
        <v>39</v>
      </c>
      <c r="AE56" s="17">
        <f t="shared" si="11"/>
        <v>40</v>
      </c>
      <c r="AH56" s="24">
        <v>28</v>
      </c>
      <c r="AI56" s="21" t="str">
        <f t="shared" si="10"/>
        <v>3章2課33</v>
      </c>
      <c r="AJ56" s="16" t="str">
        <f t="shared" si="10"/>
        <v>3章2課34</v>
      </c>
      <c r="AK56" s="16" t="str">
        <f t="shared" si="10"/>
        <v>3章2課35</v>
      </c>
      <c r="AL56" s="16" t="str">
        <f t="shared" si="10"/>
        <v>3章2課36</v>
      </c>
      <c r="AM56" s="16" t="str">
        <f t="shared" si="10"/>
        <v>3章2課37</v>
      </c>
      <c r="AN56" s="16" t="str">
        <f t="shared" si="10"/>
        <v>3章2課38</v>
      </c>
      <c r="AO56" s="16" t="str">
        <f t="shared" si="10"/>
        <v>3章2課39</v>
      </c>
      <c r="AP56" s="17" t="str">
        <f t="shared" si="10"/>
        <v>3章2課40</v>
      </c>
    </row>
    <row r="57" spans="1:42" ht="20.399999999999999" thickTop="1" thickBot="1" x14ac:dyDescent="0.35">
      <c r="A57">
        <f t="shared" si="2"/>
        <v>12</v>
      </c>
      <c r="B57" s="24" t="str">
        <f t="shared" si="3"/>
        <v>3章3課</v>
      </c>
      <c r="C57" s="21" t="str">
        <f>IFERROR(VLOOKUP($B57&amp;"_"&amp;X57,Raw_data_N2_Kanji[[Receipe no]:[Receipe]],4,0),"")</f>
        <v/>
      </c>
      <c r="D57" s="16" t="str">
        <f>IFERROR(VLOOKUP($B57&amp;"_"&amp;Y57,Raw_data_N2_Kanji[[Receipe no]:[Receipe]],4,0),"")</f>
        <v/>
      </c>
      <c r="E57" s="16" t="str">
        <f>IFERROR(VLOOKUP($B57&amp;"_"&amp;Z57,Raw_data_N2_Kanji[[Receipe no]:[Receipe]],4,0),"")</f>
        <v/>
      </c>
      <c r="F57" s="16" t="str">
        <f>IFERROR(VLOOKUP($B57&amp;"_"&amp;AA57,Raw_data_N2_Kanji[[Receipe no]:[Receipe]],4,0),"")</f>
        <v/>
      </c>
      <c r="G57" s="16" t="str">
        <f>IFERROR(VLOOKUP($B57&amp;"_"&amp;AB57,Raw_data_N2_Kanji[[Receipe no]:[Receipe]],4,0),"")</f>
        <v/>
      </c>
      <c r="H57" s="16" t="str">
        <f>IFERROR(VLOOKUP($B57&amp;"_"&amp;AC57,Raw_data_N2_Kanji[[Receipe no]:[Receipe]],4,0),"")</f>
        <v/>
      </c>
      <c r="I57" s="16" t="str">
        <f>IFERROR(VLOOKUP($B57&amp;"_"&amp;AD57,Raw_data_N2_Kanji[[Receipe no]:[Receipe]],4,0),"")</f>
        <v/>
      </c>
      <c r="J57" s="17" t="str">
        <f>IFERROR(VLOOKUP($B57&amp;"_"&amp;AE57,Raw_data_N2_Kanji[[Receipe no]:[Receipe]],4,0),"")</f>
        <v/>
      </c>
      <c r="L57" s="24" t="str">
        <f t="shared" si="4"/>
        <v>3章3課</v>
      </c>
      <c r="M57" s="28" t="str">
        <f>IFERROR(VLOOKUP($L57&amp;"_"&amp;X57,Final_manabou_kanji[],6,0),"")</f>
        <v/>
      </c>
      <c r="N57" s="28" t="str">
        <f>IFERROR(VLOOKUP($L57&amp;"_"&amp;Y57,Final_manabou_kanji[],6,0),"")</f>
        <v/>
      </c>
      <c r="O57" s="28" t="str">
        <f>IFERROR(VLOOKUP($L57&amp;"_"&amp;Z57,Final_manabou_kanji[],6,0),"")</f>
        <v/>
      </c>
      <c r="P57" s="28" t="str">
        <f>IFERROR(VLOOKUP($L57&amp;"_"&amp;AA57,Final_manabou_kanji[],6,0),"")</f>
        <v/>
      </c>
      <c r="Q57" s="28" t="str">
        <f>IFERROR(VLOOKUP($L57&amp;"_"&amp;AB57,Final_manabou_kanji[],6,0),"")</f>
        <v/>
      </c>
      <c r="R57" s="28" t="str">
        <f>IFERROR(VLOOKUP($L57&amp;"_"&amp;AC57,Final_manabou_kanji[],6,0),"")</f>
        <v/>
      </c>
      <c r="S57" s="28" t="str">
        <f>IFERROR(VLOOKUP($L57&amp;"_"&amp;AD57,Final_manabou_kanji[],6,0),"")</f>
        <v/>
      </c>
      <c r="T57" s="28" t="str">
        <f>IFERROR(VLOOKUP($L57&amp;"_"&amp;AE57,Final_manabou_kanji[],6,0),"")</f>
        <v/>
      </c>
      <c r="V57" t="s">
        <v>43</v>
      </c>
      <c r="W57" s="24" t="str">
        <f t="shared" si="5"/>
        <v>3章3課</v>
      </c>
      <c r="X57" s="21">
        <f t="shared" si="11"/>
        <v>1</v>
      </c>
      <c r="Y57" s="16">
        <f t="shared" si="11"/>
        <v>2</v>
      </c>
      <c r="Z57" s="16">
        <f t="shared" si="11"/>
        <v>3</v>
      </c>
      <c r="AA57" s="16">
        <f t="shared" si="11"/>
        <v>4</v>
      </c>
      <c r="AB57" s="16">
        <f t="shared" si="11"/>
        <v>5</v>
      </c>
      <c r="AC57" s="16">
        <f t="shared" si="11"/>
        <v>6</v>
      </c>
      <c r="AD57" s="16">
        <f t="shared" si="11"/>
        <v>7</v>
      </c>
      <c r="AE57" s="17">
        <f t="shared" si="11"/>
        <v>8</v>
      </c>
      <c r="AH57" s="24">
        <v>28</v>
      </c>
      <c r="AI57" s="22" t="str">
        <f t="shared" si="10"/>
        <v>3章3課1</v>
      </c>
      <c r="AJ57" s="18" t="str">
        <f t="shared" si="10"/>
        <v>3章3課2</v>
      </c>
      <c r="AK57" s="18" t="str">
        <f t="shared" si="10"/>
        <v>3章3課3</v>
      </c>
      <c r="AL57" s="18" t="str">
        <f t="shared" si="10"/>
        <v>3章3課4</v>
      </c>
      <c r="AM57" s="18" t="str">
        <f t="shared" si="10"/>
        <v>3章3課5</v>
      </c>
      <c r="AN57" s="18" t="str">
        <f t="shared" si="10"/>
        <v>3章3課6</v>
      </c>
      <c r="AO57" s="18" t="str">
        <f t="shared" si="10"/>
        <v>3章3課7</v>
      </c>
      <c r="AP57" s="19" t="str">
        <f t="shared" si="10"/>
        <v>3章3課8</v>
      </c>
    </row>
    <row r="58" spans="1:42" ht="20.399999999999999" thickTop="1" thickBot="1" x14ac:dyDescent="0.35">
      <c r="A58">
        <f t="shared" si="2"/>
        <v>12</v>
      </c>
      <c r="B58" s="24" t="str">
        <f t="shared" si="3"/>
        <v>3章3課</v>
      </c>
      <c r="C58" s="21" t="str">
        <f>IFERROR(VLOOKUP($B58&amp;"_"&amp;X58,Raw_data_N2_Kanji[[Receipe no]:[Receipe]],4,0),"")</f>
        <v/>
      </c>
      <c r="D58" s="16" t="str">
        <f>IFERROR(VLOOKUP($B58&amp;"_"&amp;Y58,Raw_data_N2_Kanji[[Receipe no]:[Receipe]],4,0),"")</f>
        <v/>
      </c>
      <c r="E58" s="16" t="str">
        <f>IFERROR(VLOOKUP($B58&amp;"_"&amp;Z58,Raw_data_N2_Kanji[[Receipe no]:[Receipe]],4,0),"")</f>
        <v/>
      </c>
      <c r="F58" s="16" t="str">
        <f>IFERROR(VLOOKUP($B58&amp;"_"&amp;AA58,Raw_data_N2_Kanji[[Receipe no]:[Receipe]],4,0),"")</f>
        <v/>
      </c>
      <c r="G58" s="16" t="str">
        <f>IFERROR(VLOOKUP($B58&amp;"_"&amp;AB58,Raw_data_N2_Kanji[[Receipe no]:[Receipe]],4,0),"")</f>
        <v/>
      </c>
      <c r="H58" s="16" t="str">
        <f>IFERROR(VLOOKUP($B58&amp;"_"&amp;AC58,Raw_data_N2_Kanji[[Receipe no]:[Receipe]],4,0),"")</f>
        <v/>
      </c>
      <c r="I58" s="16" t="str">
        <f>IFERROR(VLOOKUP($B58&amp;"_"&amp;AD58,Raw_data_N2_Kanji[[Receipe no]:[Receipe]],4,0),"")</f>
        <v/>
      </c>
      <c r="J58" s="17" t="str">
        <f>IFERROR(VLOOKUP($B58&amp;"_"&amp;AE58,Raw_data_N2_Kanji[[Receipe no]:[Receipe]],4,0),"")</f>
        <v/>
      </c>
      <c r="L58" s="24" t="str">
        <f t="shared" si="4"/>
        <v>3章3課</v>
      </c>
      <c r="M58" s="28" t="str">
        <f>IFERROR(VLOOKUP($L58&amp;"_"&amp;X58,Final_manabou_kanji[],6,0),"")</f>
        <v/>
      </c>
      <c r="N58" s="28" t="str">
        <f>IFERROR(VLOOKUP($L58&amp;"_"&amp;Y58,Final_manabou_kanji[],6,0),"")</f>
        <v/>
      </c>
      <c r="O58" s="28" t="str">
        <f>IFERROR(VLOOKUP($L58&amp;"_"&amp;Z58,Final_manabou_kanji[],6,0),"")</f>
        <v/>
      </c>
      <c r="P58" s="28" t="str">
        <f>IFERROR(VLOOKUP($L58&amp;"_"&amp;AA58,Final_manabou_kanji[],6,0),"")</f>
        <v/>
      </c>
      <c r="Q58" s="28" t="str">
        <f>IFERROR(VLOOKUP($L58&amp;"_"&amp;AB58,Final_manabou_kanji[],6,0),"")</f>
        <v/>
      </c>
      <c r="R58" s="28" t="str">
        <f>IFERROR(VLOOKUP($L58&amp;"_"&amp;AC58,Final_manabou_kanji[],6,0),"")</f>
        <v/>
      </c>
      <c r="S58" s="28" t="str">
        <f>IFERROR(VLOOKUP($L58&amp;"_"&amp;AD58,Final_manabou_kanji[],6,0),"")</f>
        <v/>
      </c>
      <c r="T58" s="28" t="str">
        <f>IFERROR(VLOOKUP($L58&amp;"_"&amp;AE58,Final_manabou_kanji[],6,0),"")</f>
        <v/>
      </c>
      <c r="V58" t="s">
        <v>5</v>
      </c>
      <c r="W58" s="24" t="str">
        <f t="shared" si="5"/>
        <v>3章3課</v>
      </c>
      <c r="X58" s="21">
        <f t="shared" si="11"/>
        <v>9</v>
      </c>
      <c r="Y58" s="16">
        <f t="shared" si="11"/>
        <v>10</v>
      </c>
      <c r="Z58" s="16">
        <f t="shared" si="11"/>
        <v>11</v>
      </c>
      <c r="AA58" s="16">
        <f t="shared" si="11"/>
        <v>12</v>
      </c>
      <c r="AB58" s="16">
        <f t="shared" si="11"/>
        <v>13</v>
      </c>
      <c r="AC58" s="16">
        <f t="shared" si="11"/>
        <v>14</v>
      </c>
      <c r="AD58" s="16">
        <f t="shared" si="11"/>
        <v>15</v>
      </c>
      <c r="AE58" s="17">
        <f t="shared" si="11"/>
        <v>16</v>
      </c>
      <c r="AH58" s="24">
        <v>29</v>
      </c>
      <c r="AI58" s="22" t="str">
        <f t="shared" si="10"/>
        <v>3章3課9</v>
      </c>
      <c r="AJ58" s="18" t="str">
        <f t="shared" si="10"/>
        <v>3章3課10</v>
      </c>
      <c r="AK58" s="18" t="str">
        <f t="shared" si="10"/>
        <v>3章3課11</v>
      </c>
      <c r="AL58" s="18" t="str">
        <f t="shared" si="10"/>
        <v>3章3課12</v>
      </c>
      <c r="AM58" s="18" t="str">
        <f t="shared" si="10"/>
        <v>3章3課13</v>
      </c>
      <c r="AN58" s="18" t="str">
        <f t="shared" si="10"/>
        <v>3章3課14</v>
      </c>
      <c r="AO58" s="18" t="str">
        <f t="shared" si="10"/>
        <v>3章3課15</v>
      </c>
      <c r="AP58" s="19" t="str">
        <f t="shared" si="10"/>
        <v>3章3課16</v>
      </c>
    </row>
    <row r="59" spans="1:42" ht="20.399999999999999" thickTop="1" thickBot="1" x14ac:dyDescent="0.35">
      <c r="A59">
        <f t="shared" si="2"/>
        <v>12</v>
      </c>
      <c r="B59" s="24" t="str">
        <f t="shared" si="3"/>
        <v>3章3課</v>
      </c>
      <c r="C59" s="21" t="str">
        <f>IFERROR(VLOOKUP($B59&amp;"_"&amp;X59,Raw_data_N2_Kanji[[Receipe no]:[Receipe]],4,0),"")</f>
        <v/>
      </c>
      <c r="D59" s="16" t="str">
        <f>IFERROR(VLOOKUP($B59&amp;"_"&amp;Y59,Raw_data_N2_Kanji[[Receipe no]:[Receipe]],4,0),"")</f>
        <v/>
      </c>
      <c r="E59" s="16" t="str">
        <f>IFERROR(VLOOKUP($B59&amp;"_"&amp;Z59,Raw_data_N2_Kanji[[Receipe no]:[Receipe]],4,0),"")</f>
        <v/>
      </c>
      <c r="F59" s="16" t="str">
        <f>IFERROR(VLOOKUP($B59&amp;"_"&amp;AA59,Raw_data_N2_Kanji[[Receipe no]:[Receipe]],4,0),"")</f>
        <v/>
      </c>
      <c r="G59" s="16" t="str">
        <f>IFERROR(VLOOKUP($B59&amp;"_"&amp;AB59,Raw_data_N2_Kanji[[Receipe no]:[Receipe]],4,0),"")</f>
        <v/>
      </c>
      <c r="H59" s="16" t="str">
        <f>IFERROR(VLOOKUP($B59&amp;"_"&amp;AC59,Raw_data_N2_Kanji[[Receipe no]:[Receipe]],4,0),"")</f>
        <v/>
      </c>
      <c r="I59" s="16" t="str">
        <f>IFERROR(VLOOKUP($B59&amp;"_"&amp;AD59,Raw_data_N2_Kanji[[Receipe no]:[Receipe]],4,0),"")</f>
        <v/>
      </c>
      <c r="J59" s="17" t="str">
        <f>IFERROR(VLOOKUP($B59&amp;"_"&amp;AE59,Raw_data_N2_Kanji[[Receipe no]:[Receipe]],4,0),"")</f>
        <v/>
      </c>
      <c r="L59" s="24" t="str">
        <f t="shared" si="4"/>
        <v>3章3課</v>
      </c>
      <c r="M59" s="28" t="str">
        <f>IFERROR(VLOOKUP($L59&amp;"_"&amp;X59,Final_manabou_kanji[],6,0),"")</f>
        <v/>
      </c>
      <c r="N59" s="28" t="str">
        <f>IFERROR(VLOOKUP($L59&amp;"_"&amp;Y59,Final_manabou_kanji[],6,0),"")</f>
        <v/>
      </c>
      <c r="O59" s="28" t="str">
        <f>IFERROR(VLOOKUP($L59&amp;"_"&amp;Z59,Final_manabou_kanji[],6,0),"")</f>
        <v/>
      </c>
      <c r="P59" s="28" t="str">
        <f>IFERROR(VLOOKUP($L59&amp;"_"&amp;AA59,Final_manabou_kanji[],6,0),"")</f>
        <v/>
      </c>
      <c r="Q59" s="28" t="str">
        <f>IFERROR(VLOOKUP($L59&amp;"_"&amp;AB59,Final_manabou_kanji[],6,0),"")</f>
        <v/>
      </c>
      <c r="R59" s="28" t="str">
        <f>IFERROR(VLOOKUP($L59&amp;"_"&amp;AC59,Final_manabou_kanji[],6,0),"")</f>
        <v/>
      </c>
      <c r="S59" s="28" t="str">
        <f>IFERROR(VLOOKUP($L59&amp;"_"&amp;AD59,Final_manabou_kanji[],6,0),"")</f>
        <v/>
      </c>
      <c r="T59" s="28" t="str">
        <f>IFERROR(VLOOKUP($L59&amp;"_"&amp;AE59,Final_manabou_kanji[],6,0),"")</f>
        <v/>
      </c>
      <c r="V59" t="s">
        <v>5</v>
      </c>
      <c r="W59" s="24" t="str">
        <f t="shared" si="5"/>
        <v>3章3課</v>
      </c>
      <c r="X59" s="21">
        <f t="shared" si="11"/>
        <v>17</v>
      </c>
      <c r="Y59" s="16">
        <f t="shared" si="11"/>
        <v>18</v>
      </c>
      <c r="Z59" s="16">
        <f t="shared" si="11"/>
        <v>19</v>
      </c>
      <c r="AA59" s="16">
        <f t="shared" si="11"/>
        <v>20</v>
      </c>
      <c r="AB59" s="16">
        <f t="shared" si="11"/>
        <v>21</v>
      </c>
      <c r="AC59" s="16">
        <f t="shared" si="11"/>
        <v>22</v>
      </c>
      <c r="AD59" s="16">
        <f t="shared" si="11"/>
        <v>23</v>
      </c>
      <c r="AE59" s="17">
        <f t="shared" si="11"/>
        <v>24</v>
      </c>
      <c r="AH59" s="24">
        <v>29</v>
      </c>
      <c r="AI59" s="22" t="str">
        <f t="shared" si="10"/>
        <v>3章3課17</v>
      </c>
      <c r="AJ59" s="18" t="str">
        <f t="shared" si="10"/>
        <v>3章3課18</v>
      </c>
      <c r="AK59" s="18" t="str">
        <f t="shared" si="10"/>
        <v>3章3課19</v>
      </c>
      <c r="AL59" s="18" t="str">
        <f t="shared" si="10"/>
        <v>3章3課20</v>
      </c>
      <c r="AM59" s="18" t="str">
        <f t="shared" si="10"/>
        <v>3章3課21</v>
      </c>
      <c r="AN59" s="18" t="str">
        <f t="shared" si="10"/>
        <v>3章3課22</v>
      </c>
      <c r="AO59" s="18" t="str">
        <f t="shared" si="10"/>
        <v>3章3課23</v>
      </c>
      <c r="AP59" s="19" t="str">
        <f t="shared" si="10"/>
        <v>3章3課24</v>
      </c>
    </row>
    <row r="60" spans="1:42" ht="20.399999999999999" thickTop="1" thickBot="1" x14ac:dyDescent="0.35">
      <c r="A60">
        <f t="shared" si="2"/>
        <v>12</v>
      </c>
      <c r="B60" s="24" t="str">
        <f t="shared" si="3"/>
        <v>3章3課</v>
      </c>
      <c r="C60" s="21" t="str">
        <f>IFERROR(VLOOKUP($B60&amp;"_"&amp;X60,Raw_data_N2_Kanji[[Receipe no]:[Receipe]],4,0),"")</f>
        <v/>
      </c>
      <c r="D60" s="16" t="str">
        <f>IFERROR(VLOOKUP($B60&amp;"_"&amp;Y60,Raw_data_N2_Kanji[[Receipe no]:[Receipe]],4,0),"")</f>
        <v/>
      </c>
      <c r="E60" s="16" t="str">
        <f>IFERROR(VLOOKUP($B60&amp;"_"&amp;Z60,Raw_data_N2_Kanji[[Receipe no]:[Receipe]],4,0),"")</f>
        <v/>
      </c>
      <c r="F60" s="16" t="str">
        <f>IFERROR(VLOOKUP($B60&amp;"_"&amp;AA60,Raw_data_N2_Kanji[[Receipe no]:[Receipe]],4,0),"")</f>
        <v/>
      </c>
      <c r="G60" s="16" t="str">
        <f>IFERROR(VLOOKUP($B60&amp;"_"&amp;AB60,Raw_data_N2_Kanji[[Receipe no]:[Receipe]],4,0),"")</f>
        <v/>
      </c>
      <c r="H60" s="16" t="str">
        <f>IFERROR(VLOOKUP($B60&amp;"_"&amp;AC60,Raw_data_N2_Kanji[[Receipe no]:[Receipe]],4,0),"")</f>
        <v/>
      </c>
      <c r="I60" s="16" t="str">
        <f>IFERROR(VLOOKUP($B60&amp;"_"&amp;AD60,Raw_data_N2_Kanji[[Receipe no]:[Receipe]],4,0),"")</f>
        <v/>
      </c>
      <c r="J60" s="17" t="str">
        <f>IFERROR(VLOOKUP($B60&amp;"_"&amp;AE60,Raw_data_N2_Kanji[[Receipe no]:[Receipe]],4,0),"")</f>
        <v/>
      </c>
      <c r="L60" s="24" t="str">
        <f t="shared" si="4"/>
        <v>3章3課</v>
      </c>
      <c r="M60" s="28" t="str">
        <f>IFERROR(VLOOKUP($L60&amp;"_"&amp;X60,Final_manabou_kanji[],6,0),"")</f>
        <v/>
      </c>
      <c r="N60" s="28" t="str">
        <f>IFERROR(VLOOKUP($L60&amp;"_"&amp;Y60,Final_manabou_kanji[],6,0),"")</f>
        <v/>
      </c>
      <c r="O60" s="28" t="str">
        <f>IFERROR(VLOOKUP($L60&amp;"_"&amp;Z60,Final_manabou_kanji[],6,0),"")</f>
        <v/>
      </c>
      <c r="P60" s="28" t="str">
        <f>IFERROR(VLOOKUP($L60&amp;"_"&amp;AA60,Final_manabou_kanji[],6,0),"")</f>
        <v/>
      </c>
      <c r="Q60" s="28" t="str">
        <f>IFERROR(VLOOKUP($L60&amp;"_"&amp;AB60,Final_manabou_kanji[],6,0),"")</f>
        <v/>
      </c>
      <c r="R60" s="28" t="str">
        <f>IFERROR(VLOOKUP($L60&amp;"_"&amp;AC60,Final_manabou_kanji[],6,0),"")</f>
        <v/>
      </c>
      <c r="S60" s="28" t="str">
        <f>IFERROR(VLOOKUP($L60&amp;"_"&amp;AD60,Final_manabou_kanji[],6,0),"")</f>
        <v/>
      </c>
      <c r="T60" s="28" t="str">
        <f>IFERROR(VLOOKUP($L60&amp;"_"&amp;AE60,Final_manabou_kanji[],6,0),"")</f>
        <v/>
      </c>
      <c r="V60" t="s">
        <v>5</v>
      </c>
      <c r="W60" s="24" t="str">
        <f t="shared" si="5"/>
        <v>3章3課</v>
      </c>
      <c r="X60" s="21">
        <f t="shared" si="11"/>
        <v>25</v>
      </c>
      <c r="Y60" s="16">
        <f t="shared" si="11"/>
        <v>26</v>
      </c>
      <c r="Z60" s="16">
        <f t="shared" si="11"/>
        <v>27</v>
      </c>
      <c r="AA60" s="16">
        <f t="shared" si="11"/>
        <v>28</v>
      </c>
      <c r="AB60" s="16">
        <f t="shared" si="11"/>
        <v>29</v>
      </c>
      <c r="AC60" s="16">
        <f t="shared" si="11"/>
        <v>30</v>
      </c>
      <c r="AD60" s="16">
        <f t="shared" si="11"/>
        <v>31</v>
      </c>
      <c r="AE60" s="17">
        <f t="shared" si="11"/>
        <v>32</v>
      </c>
      <c r="AH60" s="24">
        <v>29</v>
      </c>
      <c r="AI60" s="22" t="str">
        <f t="shared" si="10"/>
        <v>3章3課25</v>
      </c>
      <c r="AJ60" s="18" t="str">
        <f t="shared" si="10"/>
        <v>3章3課26</v>
      </c>
      <c r="AK60" s="18" t="str">
        <f t="shared" si="10"/>
        <v>3章3課27</v>
      </c>
      <c r="AL60" s="18" t="str">
        <f t="shared" si="10"/>
        <v>3章3課28</v>
      </c>
      <c r="AM60" s="18" t="str">
        <f t="shared" si="10"/>
        <v>3章3課29</v>
      </c>
      <c r="AN60" s="18" t="str">
        <f t="shared" si="10"/>
        <v>3章3課30</v>
      </c>
      <c r="AO60" s="18" t="str">
        <f t="shared" si="10"/>
        <v>3章3課31</v>
      </c>
      <c r="AP60" s="19" t="str">
        <f t="shared" si="10"/>
        <v>3章3課32</v>
      </c>
    </row>
    <row r="61" spans="1:42" ht="20.399999999999999" thickTop="1" thickBot="1" x14ac:dyDescent="0.35">
      <c r="A61">
        <f t="shared" si="2"/>
        <v>12</v>
      </c>
      <c r="B61" s="24" t="str">
        <f t="shared" si="3"/>
        <v>3章3課</v>
      </c>
      <c r="C61" s="21" t="str">
        <f>IFERROR(VLOOKUP($B61&amp;"_"&amp;X61,Raw_data_N2_Kanji[[Receipe no]:[Receipe]],4,0),"")</f>
        <v/>
      </c>
      <c r="D61" s="16" t="str">
        <f>IFERROR(VLOOKUP($B61&amp;"_"&amp;Y61,Raw_data_N2_Kanji[[Receipe no]:[Receipe]],4,0),"")</f>
        <v/>
      </c>
      <c r="E61" s="16" t="str">
        <f>IFERROR(VLOOKUP($B61&amp;"_"&amp;Z61,Raw_data_N2_Kanji[[Receipe no]:[Receipe]],4,0),"")</f>
        <v/>
      </c>
      <c r="F61" s="16" t="str">
        <f>IFERROR(VLOOKUP($B61&amp;"_"&amp;AA61,Raw_data_N2_Kanji[[Receipe no]:[Receipe]],4,0),"")</f>
        <v/>
      </c>
      <c r="G61" s="16" t="str">
        <f>IFERROR(VLOOKUP($B61&amp;"_"&amp;AB61,Raw_data_N2_Kanji[[Receipe no]:[Receipe]],4,0),"")</f>
        <v/>
      </c>
      <c r="H61" s="16" t="str">
        <f>IFERROR(VLOOKUP($B61&amp;"_"&amp;AC61,Raw_data_N2_Kanji[[Receipe no]:[Receipe]],4,0),"")</f>
        <v/>
      </c>
      <c r="I61" s="16" t="str">
        <f>IFERROR(VLOOKUP($B61&amp;"_"&amp;AD61,Raw_data_N2_Kanji[[Receipe no]:[Receipe]],4,0),"")</f>
        <v/>
      </c>
      <c r="J61" s="17" t="str">
        <f>IFERROR(VLOOKUP($B61&amp;"_"&amp;AE61,Raw_data_N2_Kanji[[Receipe no]:[Receipe]],4,0),"")</f>
        <v/>
      </c>
      <c r="L61" s="24" t="str">
        <f t="shared" si="4"/>
        <v>3章3課</v>
      </c>
      <c r="M61" s="28" t="str">
        <f>IFERROR(VLOOKUP($L61&amp;"_"&amp;X61,Final_manabou_kanji[],6,0),"")</f>
        <v/>
      </c>
      <c r="N61" s="28" t="str">
        <f>IFERROR(VLOOKUP($L61&amp;"_"&amp;Y61,Final_manabou_kanji[],6,0),"")</f>
        <v/>
      </c>
      <c r="O61" s="28" t="str">
        <f>IFERROR(VLOOKUP($L61&amp;"_"&amp;Z61,Final_manabou_kanji[],6,0),"")</f>
        <v/>
      </c>
      <c r="P61" s="28" t="str">
        <f>IFERROR(VLOOKUP($L61&amp;"_"&amp;AA61,Final_manabou_kanji[],6,0),"")</f>
        <v/>
      </c>
      <c r="Q61" s="28" t="str">
        <f>IFERROR(VLOOKUP($L61&amp;"_"&amp;AB61,Final_manabou_kanji[],6,0),"")</f>
        <v/>
      </c>
      <c r="R61" s="28" t="str">
        <f>IFERROR(VLOOKUP($L61&amp;"_"&amp;AC61,Final_manabou_kanji[],6,0),"")</f>
        <v/>
      </c>
      <c r="S61" s="28" t="str">
        <f>IFERROR(VLOOKUP($L61&amp;"_"&amp;AD61,Final_manabou_kanji[],6,0),"")</f>
        <v/>
      </c>
      <c r="T61" s="28" t="str">
        <f>IFERROR(VLOOKUP($L61&amp;"_"&amp;AE61,Final_manabou_kanji[],6,0),"")</f>
        <v/>
      </c>
      <c r="V61" t="s">
        <v>5</v>
      </c>
      <c r="W61" s="24" t="str">
        <f t="shared" si="5"/>
        <v>3章3課</v>
      </c>
      <c r="X61" s="21">
        <f t="shared" si="11"/>
        <v>33</v>
      </c>
      <c r="Y61" s="16">
        <f t="shared" si="11"/>
        <v>34</v>
      </c>
      <c r="Z61" s="16">
        <f t="shared" si="11"/>
        <v>35</v>
      </c>
      <c r="AA61" s="16">
        <f t="shared" si="11"/>
        <v>36</v>
      </c>
      <c r="AB61" s="16">
        <f t="shared" si="11"/>
        <v>37</v>
      </c>
      <c r="AC61" s="16">
        <f t="shared" si="11"/>
        <v>38</v>
      </c>
      <c r="AD61" s="16">
        <f t="shared" si="11"/>
        <v>39</v>
      </c>
      <c r="AE61" s="17">
        <f t="shared" si="11"/>
        <v>40</v>
      </c>
      <c r="AH61" s="24">
        <v>29</v>
      </c>
      <c r="AI61" s="22" t="str">
        <f t="shared" si="10"/>
        <v>3章3課33</v>
      </c>
      <c r="AJ61" s="18" t="str">
        <f t="shared" si="10"/>
        <v>3章3課34</v>
      </c>
      <c r="AK61" s="18" t="str">
        <f t="shared" si="10"/>
        <v>3章3課35</v>
      </c>
      <c r="AL61" s="18" t="str">
        <f t="shared" si="10"/>
        <v>3章3課36</v>
      </c>
      <c r="AM61" s="18" t="str">
        <f t="shared" si="10"/>
        <v>3章3課37</v>
      </c>
      <c r="AN61" s="18" t="str">
        <f t="shared" si="10"/>
        <v>3章3課38</v>
      </c>
      <c r="AO61" s="18" t="str">
        <f t="shared" si="10"/>
        <v>3章3課39</v>
      </c>
      <c r="AP61" s="19" t="str">
        <f t="shared" si="10"/>
        <v>3章3課40</v>
      </c>
    </row>
    <row r="62" spans="1:42" ht="20.399999999999999" thickTop="1" thickBot="1" x14ac:dyDescent="0.35">
      <c r="A62">
        <f t="shared" si="2"/>
        <v>13</v>
      </c>
      <c r="B62" s="24" t="str">
        <f t="shared" si="3"/>
        <v>3章4課</v>
      </c>
      <c r="C62" s="21" t="str">
        <f>IFERROR(VLOOKUP($B62&amp;"_"&amp;X62,Raw_data_N2_Kanji[[Receipe no]:[Receipe]],4,0),"")</f>
        <v/>
      </c>
      <c r="D62" s="16" t="str">
        <f>IFERROR(VLOOKUP($B62&amp;"_"&amp;Y62,Raw_data_N2_Kanji[[Receipe no]:[Receipe]],4,0),"")</f>
        <v/>
      </c>
      <c r="E62" s="16" t="str">
        <f>IFERROR(VLOOKUP($B62&amp;"_"&amp;Z62,Raw_data_N2_Kanji[[Receipe no]:[Receipe]],4,0),"")</f>
        <v/>
      </c>
      <c r="F62" s="16" t="str">
        <f>IFERROR(VLOOKUP($B62&amp;"_"&amp;AA62,Raw_data_N2_Kanji[[Receipe no]:[Receipe]],4,0),"")</f>
        <v/>
      </c>
      <c r="G62" s="16" t="str">
        <f>IFERROR(VLOOKUP($B62&amp;"_"&amp;AB62,Raw_data_N2_Kanji[[Receipe no]:[Receipe]],4,0),"")</f>
        <v/>
      </c>
      <c r="H62" s="16" t="str">
        <f>IFERROR(VLOOKUP($B62&amp;"_"&amp;AC62,Raw_data_N2_Kanji[[Receipe no]:[Receipe]],4,0),"")</f>
        <v/>
      </c>
      <c r="I62" s="16" t="str">
        <f>IFERROR(VLOOKUP($B62&amp;"_"&amp;AD62,Raw_data_N2_Kanji[[Receipe no]:[Receipe]],4,0),"")</f>
        <v/>
      </c>
      <c r="J62" s="17" t="str">
        <f>IFERROR(VLOOKUP($B62&amp;"_"&amp;AE62,Raw_data_N2_Kanji[[Receipe no]:[Receipe]],4,0),"")</f>
        <v/>
      </c>
      <c r="L62" s="24" t="str">
        <f t="shared" si="4"/>
        <v>3章4課</v>
      </c>
      <c r="M62" s="28" t="str">
        <f>IFERROR(VLOOKUP($L62&amp;"_"&amp;X62,Final_manabou_kanji[],6,0),"")</f>
        <v/>
      </c>
      <c r="N62" s="28" t="str">
        <f>IFERROR(VLOOKUP($L62&amp;"_"&amp;Y62,Final_manabou_kanji[],6,0),"")</f>
        <v/>
      </c>
      <c r="O62" s="28" t="str">
        <f>IFERROR(VLOOKUP($L62&amp;"_"&amp;Z62,Final_manabou_kanji[],6,0),"")</f>
        <v/>
      </c>
      <c r="P62" s="28" t="str">
        <f>IFERROR(VLOOKUP($L62&amp;"_"&amp;AA62,Final_manabou_kanji[],6,0),"")</f>
        <v/>
      </c>
      <c r="Q62" s="28" t="str">
        <f>IFERROR(VLOOKUP($L62&amp;"_"&amp;AB62,Final_manabou_kanji[],6,0),"")</f>
        <v/>
      </c>
      <c r="R62" s="28" t="str">
        <f>IFERROR(VLOOKUP($L62&amp;"_"&amp;AC62,Final_manabou_kanji[],6,0),"")</f>
        <v/>
      </c>
      <c r="S62" s="28" t="str">
        <f>IFERROR(VLOOKUP($L62&amp;"_"&amp;AD62,Final_manabou_kanji[],6,0),"")</f>
        <v/>
      </c>
      <c r="T62" s="28" t="str">
        <f>IFERROR(VLOOKUP($L62&amp;"_"&amp;AE62,Final_manabou_kanji[],6,0),"")</f>
        <v/>
      </c>
      <c r="V62" t="s">
        <v>44</v>
      </c>
      <c r="W62" s="24" t="str">
        <f t="shared" si="5"/>
        <v>3章4課</v>
      </c>
      <c r="X62" s="21">
        <f t="shared" si="11"/>
        <v>1</v>
      </c>
      <c r="Y62" s="16">
        <f t="shared" si="11"/>
        <v>2</v>
      </c>
      <c r="Z62" s="16">
        <f t="shared" si="11"/>
        <v>3</v>
      </c>
      <c r="AA62" s="16">
        <f t="shared" si="11"/>
        <v>4</v>
      </c>
      <c r="AB62" s="16">
        <f t="shared" si="11"/>
        <v>5</v>
      </c>
      <c r="AC62" s="16">
        <f t="shared" si="11"/>
        <v>6</v>
      </c>
      <c r="AD62" s="16">
        <f t="shared" si="11"/>
        <v>7</v>
      </c>
      <c r="AE62" s="17">
        <f t="shared" si="11"/>
        <v>8</v>
      </c>
      <c r="AH62" s="24">
        <v>29</v>
      </c>
      <c r="AI62" s="22" t="str">
        <f t="shared" si="10"/>
        <v>3章4課1</v>
      </c>
      <c r="AJ62" s="18" t="str">
        <f t="shared" si="10"/>
        <v>3章4課2</v>
      </c>
      <c r="AK62" s="18" t="str">
        <f t="shared" si="10"/>
        <v>3章4課3</v>
      </c>
      <c r="AL62" s="18" t="str">
        <f t="shared" si="10"/>
        <v>3章4課4</v>
      </c>
      <c r="AM62" s="18" t="str">
        <f t="shared" si="10"/>
        <v>3章4課5</v>
      </c>
      <c r="AN62" s="18" t="str">
        <f t="shared" si="10"/>
        <v>3章4課6</v>
      </c>
      <c r="AO62" s="18" t="str">
        <f t="shared" si="10"/>
        <v>3章4課7</v>
      </c>
      <c r="AP62" s="19" t="str">
        <f t="shared" si="10"/>
        <v>3章4課8</v>
      </c>
    </row>
    <row r="63" spans="1:42" ht="20.399999999999999" thickTop="1" thickBot="1" x14ac:dyDescent="0.35">
      <c r="A63">
        <f t="shared" si="2"/>
        <v>13</v>
      </c>
      <c r="B63" s="24" t="str">
        <f t="shared" si="3"/>
        <v>3章4課</v>
      </c>
      <c r="C63" s="21" t="str">
        <f>IFERROR(VLOOKUP($B63&amp;"_"&amp;X63,Raw_data_N2_Kanji[[Receipe no]:[Receipe]],4,0),"")</f>
        <v/>
      </c>
      <c r="D63" s="16" t="str">
        <f>IFERROR(VLOOKUP($B63&amp;"_"&amp;Y63,Raw_data_N2_Kanji[[Receipe no]:[Receipe]],4,0),"")</f>
        <v/>
      </c>
      <c r="E63" s="16" t="str">
        <f>IFERROR(VLOOKUP($B63&amp;"_"&amp;Z63,Raw_data_N2_Kanji[[Receipe no]:[Receipe]],4,0),"")</f>
        <v/>
      </c>
      <c r="F63" s="16" t="str">
        <f>IFERROR(VLOOKUP($B63&amp;"_"&amp;AA63,Raw_data_N2_Kanji[[Receipe no]:[Receipe]],4,0),"")</f>
        <v/>
      </c>
      <c r="G63" s="16" t="str">
        <f>IFERROR(VLOOKUP($B63&amp;"_"&amp;AB63,Raw_data_N2_Kanji[[Receipe no]:[Receipe]],4,0),"")</f>
        <v/>
      </c>
      <c r="H63" s="16" t="str">
        <f>IFERROR(VLOOKUP($B63&amp;"_"&amp;AC63,Raw_data_N2_Kanji[[Receipe no]:[Receipe]],4,0),"")</f>
        <v/>
      </c>
      <c r="I63" s="16" t="str">
        <f>IFERROR(VLOOKUP($B63&amp;"_"&amp;AD63,Raw_data_N2_Kanji[[Receipe no]:[Receipe]],4,0),"")</f>
        <v/>
      </c>
      <c r="J63" s="17" t="str">
        <f>IFERROR(VLOOKUP($B63&amp;"_"&amp;AE63,Raw_data_N2_Kanji[[Receipe no]:[Receipe]],4,0),"")</f>
        <v/>
      </c>
      <c r="L63" s="24" t="str">
        <f t="shared" si="4"/>
        <v>3章4課</v>
      </c>
      <c r="M63" s="28" t="str">
        <f>IFERROR(VLOOKUP($L63&amp;"_"&amp;X63,Final_manabou_kanji[],6,0),"")</f>
        <v/>
      </c>
      <c r="N63" s="28" t="str">
        <f>IFERROR(VLOOKUP($L63&amp;"_"&amp;Y63,Final_manabou_kanji[],6,0),"")</f>
        <v/>
      </c>
      <c r="O63" s="28" t="str">
        <f>IFERROR(VLOOKUP($L63&amp;"_"&amp;Z63,Final_manabou_kanji[],6,0),"")</f>
        <v/>
      </c>
      <c r="P63" s="28" t="str">
        <f>IFERROR(VLOOKUP($L63&amp;"_"&amp;AA63,Final_manabou_kanji[],6,0),"")</f>
        <v/>
      </c>
      <c r="Q63" s="28" t="str">
        <f>IFERROR(VLOOKUP($L63&amp;"_"&amp;AB63,Final_manabou_kanji[],6,0),"")</f>
        <v/>
      </c>
      <c r="R63" s="28" t="str">
        <f>IFERROR(VLOOKUP($L63&amp;"_"&amp;AC63,Final_manabou_kanji[],6,0),"")</f>
        <v/>
      </c>
      <c r="S63" s="28" t="str">
        <f>IFERROR(VLOOKUP($L63&amp;"_"&amp;AD63,Final_manabou_kanji[],6,0),"")</f>
        <v/>
      </c>
      <c r="T63" s="28" t="str">
        <f>IFERROR(VLOOKUP($L63&amp;"_"&amp;AE63,Final_manabou_kanji[],6,0),"")</f>
        <v/>
      </c>
      <c r="W63" s="24" t="str">
        <f t="shared" si="5"/>
        <v>3章4課</v>
      </c>
      <c r="X63" s="21">
        <f t="shared" si="11"/>
        <v>9</v>
      </c>
      <c r="Y63" s="16">
        <f t="shared" si="11"/>
        <v>10</v>
      </c>
      <c r="Z63" s="16">
        <f t="shared" si="11"/>
        <v>11</v>
      </c>
      <c r="AA63" s="16">
        <f t="shared" si="11"/>
        <v>12</v>
      </c>
      <c r="AB63" s="16">
        <f t="shared" si="11"/>
        <v>13</v>
      </c>
      <c r="AC63" s="16">
        <f t="shared" si="11"/>
        <v>14</v>
      </c>
      <c r="AD63" s="16">
        <f t="shared" si="11"/>
        <v>15</v>
      </c>
      <c r="AE63" s="17">
        <f t="shared" si="11"/>
        <v>16</v>
      </c>
      <c r="AH63" s="24">
        <v>29</v>
      </c>
      <c r="AI63" s="21" t="str">
        <f t="shared" si="10"/>
        <v>3章4課9</v>
      </c>
      <c r="AJ63" s="16" t="str">
        <f t="shared" si="10"/>
        <v>3章4課10</v>
      </c>
      <c r="AK63" s="16" t="str">
        <f t="shared" si="10"/>
        <v>3章4課11</v>
      </c>
      <c r="AL63" s="16" t="str">
        <f t="shared" si="10"/>
        <v>3章4課12</v>
      </c>
      <c r="AM63" s="16" t="str">
        <f t="shared" si="10"/>
        <v>3章4課13</v>
      </c>
      <c r="AN63" s="16" t="str">
        <f t="shared" si="10"/>
        <v>3章4課14</v>
      </c>
      <c r="AO63" s="16" t="str">
        <f t="shared" si="10"/>
        <v>3章4課15</v>
      </c>
      <c r="AP63" s="17" t="str">
        <f t="shared" si="10"/>
        <v>3章4課16</v>
      </c>
    </row>
    <row r="64" spans="1:42" ht="20.399999999999999" thickTop="1" thickBot="1" x14ac:dyDescent="0.35">
      <c r="A64">
        <f t="shared" si="2"/>
        <v>13</v>
      </c>
      <c r="B64" s="24" t="str">
        <f t="shared" si="3"/>
        <v>3章4課</v>
      </c>
      <c r="C64" s="21" t="str">
        <f>IFERROR(VLOOKUP($B64&amp;"_"&amp;X64,Raw_data_N2_Kanji[[Receipe no]:[Receipe]],4,0),"")</f>
        <v/>
      </c>
      <c r="D64" s="16" t="str">
        <f>IFERROR(VLOOKUP($B64&amp;"_"&amp;Y64,Raw_data_N2_Kanji[[Receipe no]:[Receipe]],4,0),"")</f>
        <v/>
      </c>
      <c r="E64" s="16" t="str">
        <f>IFERROR(VLOOKUP($B64&amp;"_"&amp;Z64,Raw_data_N2_Kanji[[Receipe no]:[Receipe]],4,0),"")</f>
        <v/>
      </c>
      <c r="F64" s="16" t="str">
        <f>IFERROR(VLOOKUP($B64&amp;"_"&amp;AA64,Raw_data_N2_Kanji[[Receipe no]:[Receipe]],4,0),"")</f>
        <v/>
      </c>
      <c r="G64" s="16" t="str">
        <f>IFERROR(VLOOKUP($B64&amp;"_"&amp;AB64,Raw_data_N2_Kanji[[Receipe no]:[Receipe]],4,0),"")</f>
        <v/>
      </c>
      <c r="H64" s="16" t="str">
        <f>IFERROR(VLOOKUP($B64&amp;"_"&amp;AC64,Raw_data_N2_Kanji[[Receipe no]:[Receipe]],4,0),"")</f>
        <v/>
      </c>
      <c r="I64" s="16" t="str">
        <f>IFERROR(VLOOKUP($B64&amp;"_"&amp;AD64,Raw_data_N2_Kanji[[Receipe no]:[Receipe]],4,0),"")</f>
        <v/>
      </c>
      <c r="J64" s="17" t="str">
        <f>IFERROR(VLOOKUP($B64&amp;"_"&amp;AE64,Raw_data_N2_Kanji[[Receipe no]:[Receipe]],4,0),"")</f>
        <v/>
      </c>
      <c r="L64" s="24" t="str">
        <f t="shared" si="4"/>
        <v>3章4課</v>
      </c>
      <c r="M64" s="28" t="str">
        <f>IFERROR(VLOOKUP($L64&amp;"_"&amp;X64,Final_manabou_kanji[],6,0),"")</f>
        <v/>
      </c>
      <c r="N64" s="28" t="str">
        <f>IFERROR(VLOOKUP($L64&amp;"_"&amp;Y64,Final_manabou_kanji[],6,0),"")</f>
        <v/>
      </c>
      <c r="O64" s="28" t="str">
        <f>IFERROR(VLOOKUP($L64&amp;"_"&amp;Z64,Final_manabou_kanji[],6,0),"")</f>
        <v/>
      </c>
      <c r="P64" s="28" t="str">
        <f>IFERROR(VLOOKUP($L64&amp;"_"&amp;AA64,Final_manabou_kanji[],6,0),"")</f>
        <v/>
      </c>
      <c r="Q64" s="28" t="str">
        <f>IFERROR(VLOOKUP($L64&amp;"_"&amp;AB64,Final_manabou_kanji[],6,0),"")</f>
        <v/>
      </c>
      <c r="R64" s="28" t="str">
        <f>IFERROR(VLOOKUP($L64&amp;"_"&amp;AC64,Final_manabou_kanji[],6,0),"")</f>
        <v/>
      </c>
      <c r="S64" s="28" t="str">
        <f>IFERROR(VLOOKUP($L64&amp;"_"&amp;AD64,Final_manabou_kanji[],6,0),"")</f>
        <v/>
      </c>
      <c r="T64" s="28" t="str">
        <f>IFERROR(VLOOKUP($L64&amp;"_"&amp;AE64,Final_manabou_kanji[],6,0),"")</f>
        <v/>
      </c>
      <c r="V64" t="s">
        <v>5</v>
      </c>
      <c r="W64" s="24" t="str">
        <f t="shared" si="5"/>
        <v>3章4課</v>
      </c>
      <c r="X64" s="21">
        <f t="shared" si="11"/>
        <v>17</v>
      </c>
      <c r="Y64" s="16">
        <f t="shared" si="11"/>
        <v>18</v>
      </c>
      <c r="Z64" s="16">
        <f t="shared" si="11"/>
        <v>19</v>
      </c>
      <c r="AA64" s="16">
        <f t="shared" si="11"/>
        <v>20</v>
      </c>
      <c r="AB64" s="16">
        <f t="shared" si="11"/>
        <v>21</v>
      </c>
      <c r="AC64" s="16">
        <f t="shared" si="11"/>
        <v>22</v>
      </c>
      <c r="AD64" s="16">
        <f t="shared" si="11"/>
        <v>23</v>
      </c>
      <c r="AE64" s="17">
        <f t="shared" si="11"/>
        <v>24</v>
      </c>
      <c r="AH64" s="24">
        <v>29</v>
      </c>
      <c r="AI64" s="21" t="str">
        <f t="shared" si="10"/>
        <v>3章4課17</v>
      </c>
      <c r="AJ64" s="16" t="str">
        <f t="shared" si="10"/>
        <v>3章4課18</v>
      </c>
      <c r="AK64" s="16" t="str">
        <f t="shared" si="10"/>
        <v>3章4課19</v>
      </c>
      <c r="AL64" s="16" t="str">
        <f t="shared" si="10"/>
        <v>3章4課20</v>
      </c>
      <c r="AM64" s="16" t="str">
        <f t="shared" si="10"/>
        <v>3章4課21</v>
      </c>
      <c r="AN64" s="16" t="str">
        <f t="shared" si="10"/>
        <v>3章4課22</v>
      </c>
      <c r="AO64" s="16" t="str">
        <f t="shared" si="10"/>
        <v>3章4課23</v>
      </c>
      <c r="AP64" s="17" t="str">
        <f t="shared" si="10"/>
        <v>3章4課24</v>
      </c>
    </row>
    <row r="65" spans="1:42" ht="20.399999999999999" thickTop="1" thickBot="1" x14ac:dyDescent="0.35">
      <c r="A65">
        <f t="shared" si="2"/>
        <v>13</v>
      </c>
      <c r="B65" s="24" t="str">
        <f t="shared" si="3"/>
        <v>3章4課</v>
      </c>
      <c r="C65" s="21" t="str">
        <f>IFERROR(VLOOKUP($B65&amp;"_"&amp;X65,Raw_data_N2_Kanji[[Receipe no]:[Receipe]],4,0),"")</f>
        <v/>
      </c>
      <c r="D65" s="16" t="str">
        <f>IFERROR(VLOOKUP($B65&amp;"_"&amp;Y65,Raw_data_N2_Kanji[[Receipe no]:[Receipe]],4,0),"")</f>
        <v/>
      </c>
      <c r="E65" s="16" t="str">
        <f>IFERROR(VLOOKUP($B65&amp;"_"&amp;Z65,Raw_data_N2_Kanji[[Receipe no]:[Receipe]],4,0),"")</f>
        <v/>
      </c>
      <c r="F65" s="16" t="str">
        <f>IFERROR(VLOOKUP($B65&amp;"_"&amp;AA65,Raw_data_N2_Kanji[[Receipe no]:[Receipe]],4,0),"")</f>
        <v/>
      </c>
      <c r="G65" s="16" t="str">
        <f>IFERROR(VLOOKUP($B65&amp;"_"&amp;AB65,Raw_data_N2_Kanji[[Receipe no]:[Receipe]],4,0),"")</f>
        <v/>
      </c>
      <c r="H65" s="16" t="str">
        <f>IFERROR(VLOOKUP($B65&amp;"_"&amp;AC65,Raw_data_N2_Kanji[[Receipe no]:[Receipe]],4,0),"")</f>
        <v/>
      </c>
      <c r="I65" s="16" t="str">
        <f>IFERROR(VLOOKUP($B65&amp;"_"&amp;AD65,Raw_data_N2_Kanji[[Receipe no]:[Receipe]],4,0),"")</f>
        <v/>
      </c>
      <c r="J65" s="17" t="str">
        <f>IFERROR(VLOOKUP($B65&amp;"_"&amp;AE65,Raw_data_N2_Kanji[[Receipe no]:[Receipe]],4,0),"")</f>
        <v/>
      </c>
      <c r="L65" s="24" t="str">
        <f t="shared" si="4"/>
        <v>3章4課</v>
      </c>
      <c r="M65" s="28" t="str">
        <f>IFERROR(VLOOKUP($L65&amp;"_"&amp;X65,Final_manabou_kanji[],6,0),"")</f>
        <v/>
      </c>
      <c r="N65" s="28" t="str">
        <f>IFERROR(VLOOKUP($L65&amp;"_"&amp;Y65,Final_manabou_kanji[],6,0),"")</f>
        <v/>
      </c>
      <c r="O65" s="28" t="str">
        <f>IFERROR(VLOOKUP($L65&amp;"_"&amp;Z65,Final_manabou_kanji[],6,0),"")</f>
        <v/>
      </c>
      <c r="P65" s="28" t="str">
        <f>IFERROR(VLOOKUP($L65&amp;"_"&amp;AA65,Final_manabou_kanji[],6,0),"")</f>
        <v/>
      </c>
      <c r="Q65" s="28" t="str">
        <f>IFERROR(VLOOKUP($L65&amp;"_"&amp;AB65,Final_manabou_kanji[],6,0),"")</f>
        <v/>
      </c>
      <c r="R65" s="28" t="str">
        <f>IFERROR(VLOOKUP($L65&amp;"_"&amp;AC65,Final_manabou_kanji[],6,0),"")</f>
        <v/>
      </c>
      <c r="S65" s="28" t="str">
        <f>IFERROR(VLOOKUP($L65&amp;"_"&amp;AD65,Final_manabou_kanji[],6,0),"")</f>
        <v/>
      </c>
      <c r="T65" s="28" t="str">
        <f>IFERROR(VLOOKUP($L65&amp;"_"&amp;AE65,Final_manabou_kanji[],6,0),"")</f>
        <v/>
      </c>
      <c r="V65" t="s">
        <v>5</v>
      </c>
      <c r="W65" s="24" t="str">
        <f t="shared" si="5"/>
        <v>3章4課</v>
      </c>
      <c r="X65" s="21">
        <f t="shared" si="11"/>
        <v>25</v>
      </c>
      <c r="Y65" s="16">
        <f t="shared" si="11"/>
        <v>26</v>
      </c>
      <c r="Z65" s="16">
        <f t="shared" si="11"/>
        <v>27</v>
      </c>
      <c r="AA65" s="16">
        <f t="shared" si="11"/>
        <v>28</v>
      </c>
      <c r="AB65" s="16">
        <f t="shared" si="11"/>
        <v>29</v>
      </c>
      <c r="AC65" s="16">
        <f t="shared" si="11"/>
        <v>30</v>
      </c>
      <c r="AD65" s="16">
        <f t="shared" si="11"/>
        <v>31</v>
      </c>
      <c r="AE65" s="17">
        <f t="shared" si="11"/>
        <v>32</v>
      </c>
      <c r="AH65" s="24">
        <v>30</v>
      </c>
      <c r="AI65" s="21" t="str">
        <f t="shared" si="10"/>
        <v>3章4課25</v>
      </c>
      <c r="AJ65" s="16" t="str">
        <f t="shared" si="10"/>
        <v>3章4課26</v>
      </c>
      <c r="AK65" s="16" t="str">
        <f t="shared" si="10"/>
        <v>3章4課27</v>
      </c>
      <c r="AL65" s="16" t="str">
        <f t="shared" si="10"/>
        <v>3章4課28</v>
      </c>
      <c r="AM65" s="16" t="str">
        <f t="shared" si="10"/>
        <v>3章4課29</v>
      </c>
      <c r="AN65" s="16" t="str">
        <f t="shared" si="10"/>
        <v>3章4課30</v>
      </c>
      <c r="AO65" s="16" t="str">
        <f t="shared" si="10"/>
        <v>3章4課31</v>
      </c>
      <c r="AP65" s="17" t="str">
        <f t="shared" si="10"/>
        <v>3章4課32</v>
      </c>
    </row>
    <row r="66" spans="1:42" ht="20.399999999999999" thickTop="1" thickBot="1" x14ac:dyDescent="0.35">
      <c r="A66">
        <f t="shared" si="2"/>
        <v>14</v>
      </c>
      <c r="B66" s="24" t="str">
        <f t="shared" si="3"/>
        <v>3章5課</v>
      </c>
      <c r="C66" s="21" t="str">
        <f>IFERROR(VLOOKUP($B66&amp;"_"&amp;X66,Raw_data_N2_Kanji[[Receipe no]:[Receipe]],4,0),"")</f>
        <v/>
      </c>
      <c r="D66" s="16" t="str">
        <f>IFERROR(VLOOKUP($B66&amp;"_"&amp;Y66,Raw_data_N2_Kanji[[Receipe no]:[Receipe]],4,0),"")</f>
        <v/>
      </c>
      <c r="E66" s="16" t="str">
        <f>IFERROR(VLOOKUP($B66&amp;"_"&amp;Z66,Raw_data_N2_Kanji[[Receipe no]:[Receipe]],4,0),"")</f>
        <v/>
      </c>
      <c r="F66" s="16" t="str">
        <f>IFERROR(VLOOKUP($B66&amp;"_"&amp;AA66,Raw_data_N2_Kanji[[Receipe no]:[Receipe]],4,0),"")</f>
        <v/>
      </c>
      <c r="G66" s="16" t="str">
        <f>IFERROR(VLOOKUP($B66&amp;"_"&amp;AB66,Raw_data_N2_Kanji[[Receipe no]:[Receipe]],4,0),"")</f>
        <v/>
      </c>
      <c r="H66" s="16" t="str">
        <f>IFERROR(VLOOKUP($B66&amp;"_"&amp;AC66,Raw_data_N2_Kanji[[Receipe no]:[Receipe]],4,0),"")</f>
        <v/>
      </c>
      <c r="I66" s="16" t="str">
        <f>IFERROR(VLOOKUP($B66&amp;"_"&amp;AD66,Raw_data_N2_Kanji[[Receipe no]:[Receipe]],4,0),"")</f>
        <v/>
      </c>
      <c r="J66" s="17" t="str">
        <f>IFERROR(VLOOKUP($B66&amp;"_"&amp;AE66,Raw_data_N2_Kanji[[Receipe no]:[Receipe]],4,0),"")</f>
        <v/>
      </c>
      <c r="L66" s="24" t="str">
        <f t="shared" si="4"/>
        <v>3章5課</v>
      </c>
      <c r="M66" s="28" t="str">
        <f>IFERROR(VLOOKUP($L66&amp;"_"&amp;X66,Final_manabou_kanji[],6,0),"")</f>
        <v/>
      </c>
      <c r="N66" s="28" t="str">
        <f>IFERROR(VLOOKUP($L66&amp;"_"&amp;Y66,Final_manabou_kanji[],6,0),"")</f>
        <v/>
      </c>
      <c r="O66" s="28" t="str">
        <f>IFERROR(VLOOKUP($L66&amp;"_"&amp;Z66,Final_manabou_kanji[],6,0),"")</f>
        <v/>
      </c>
      <c r="P66" s="28" t="str">
        <f>IFERROR(VLOOKUP($L66&amp;"_"&amp;AA66,Final_manabou_kanji[],6,0),"")</f>
        <v/>
      </c>
      <c r="Q66" s="28" t="str">
        <f>IFERROR(VLOOKUP($L66&amp;"_"&amp;AB66,Final_manabou_kanji[],6,0),"")</f>
        <v/>
      </c>
      <c r="R66" s="28" t="str">
        <f>IFERROR(VLOOKUP($L66&amp;"_"&amp;AC66,Final_manabou_kanji[],6,0),"")</f>
        <v/>
      </c>
      <c r="S66" s="28" t="str">
        <f>IFERROR(VLOOKUP($L66&amp;"_"&amp;AD66,Final_manabou_kanji[],6,0),"")</f>
        <v/>
      </c>
      <c r="T66" s="28" t="str">
        <f>IFERROR(VLOOKUP($L66&amp;"_"&amp;AE66,Final_manabou_kanji[],6,0),"")</f>
        <v/>
      </c>
      <c r="V66" t="s">
        <v>45</v>
      </c>
      <c r="W66" s="24" t="str">
        <f t="shared" si="5"/>
        <v>3章5課</v>
      </c>
      <c r="X66" s="21">
        <f t="shared" si="11"/>
        <v>1</v>
      </c>
      <c r="Y66" s="16">
        <f t="shared" si="11"/>
        <v>2</v>
      </c>
      <c r="Z66" s="16">
        <f t="shared" si="11"/>
        <v>3</v>
      </c>
      <c r="AA66" s="16">
        <f t="shared" si="11"/>
        <v>4</v>
      </c>
      <c r="AB66" s="16">
        <f t="shared" si="11"/>
        <v>5</v>
      </c>
      <c r="AC66" s="16">
        <f t="shared" si="11"/>
        <v>6</v>
      </c>
      <c r="AD66" s="16">
        <f t="shared" si="11"/>
        <v>7</v>
      </c>
      <c r="AE66" s="17">
        <f t="shared" si="11"/>
        <v>8</v>
      </c>
      <c r="AH66" s="24">
        <v>30</v>
      </c>
      <c r="AI66" s="21" t="str">
        <f t="shared" si="10"/>
        <v>3章5課1</v>
      </c>
      <c r="AJ66" s="16" t="str">
        <f t="shared" si="10"/>
        <v>3章5課2</v>
      </c>
      <c r="AK66" s="16" t="str">
        <f t="shared" si="10"/>
        <v>3章5課3</v>
      </c>
      <c r="AL66" s="16" t="str">
        <f t="shared" si="10"/>
        <v>3章5課4</v>
      </c>
      <c r="AM66" s="16" t="str">
        <f t="shared" si="10"/>
        <v>3章5課5</v>
      </c>
      <c r="AN66" s="16" t="str">
        <f t="shared" si="10"/>
        <v>3章5課6</v>
      </c>
      <c r="AO66" s="16" t="str">
        <f t="shared" si="10"/>
        <v>3章5課7</v>
      </c>
      <c r="AP66" s="17" t="str">
        <f t="shared" si="10"/>
        <v>3章5課8</v>
      </c>
    </row>
    <row r="67" spans="1:42" ht="20.399999999999999" thickTop="1" thickBot="1" x14ac:dyDescent="0.35">
      <c r="A67">
        <f t="shared" ref="A67:A130" si="12">IF($X67=1,$A66+1,$A66)</f>
        <v>14</v>
      </c>
      <c r="B67" s="24" t="str">
        <f t="shared" ref="B67:B123" si="13">IF(V67="",$B66,$V67)</f>
        <v>3章5課</v>
      </c>
      <c r="C67" s="21" t="str">
        <f>IFERROR(VLOOKUP($B67&amp;"_"&amp;X67,Raw_data_N2_Kanji[[Receipe no]:[Receipe]],4,0),"")</f>
        <v/>
      </c>
      <c r="D67" s="16" t="str">
        <f>IFERROR(VLOOKUP($B67&amp;"_"&amp;Y67,Raw_data_N2_Kanji[[Receipe no]:[Receipe]],4,0),"")</f>
        <v/>
      </c>
      <c r="E67" s="16" t="str">
        <f>IFERROR(VLOOKUP($B67&amp;"_"&amp;Z67,Raw_data_N2_Kanji[[Receipe no]:[Receipe]],4,0),"")</f>
        <v/>
      </c>
      <c r="F67" s="16" t="str">
        <f>IFERROR(VLOOKUP($B67&amp;"_"&amp;AA67,Raw_data_N2_Kanji[[Receipe no]:[Receipe]],4,0),"")</f>
        <v/>
      </c>
      <c r="G67" s="16" t="str">
        <f>IFERROR(VLOOKUP($B67&amp;"_"&amp;AB67,Raw_data_N2_Kanji[[Receipe no]:[Receipe]],4,0),"")</f>
        <v/>
      </c>
      <c r="H67" s="16" t="str">
        <f>IFERROR(VLOOKUP($B67&amp;"_"&amp;AC67,Raw_data_N2_Kanji[[Receipe no]:[Receipe]],4,0),"")</f>
        <v/>
      </c>
      <c r="I67" s="16" t="str">
        <f>IFERROR(VLOOKUP($B67&amp;"_"&amp;AD67,Raw_data_N2_Kanji[[Receipe no]:[Receipe]],4,0),"")</f>
        <v/>
      </c>
      <c r="J67" s="17" t="str">
        <f>IFERROR(VLOOKUP($B67&amp;"_"&amp;AE67,Raw_data_N2_Kanji[[Receipe no]:[Receipe]],4,0),"")</f>
        <v/>
      </c>
      <c r="L67" s="24" t="str">
        <f t="shared" ref="L67:L130" si="14">$W67</f>
        <v>3章5課</v>
      </c>
      <c r="M67" s="28" t="str">
        <f>IFERROR(VLOOKUP($L67&amp;"_"&amp;X67,Final_manabou_kanji[],6,0),"")</f>
        <v/>
      </c>
      <c r="N67" s="28" t="str">
        <f>IFERROR(VLOOKUP($L67&amp;"_"&amp;Y67,Final_manabou_kanji[],6,0),"")</f>
        <v/>
      </c>
      <c r="O67" s="28" t="str">
        <f>IFERROR(VLOOKUP($L67&amp;"_"&amp;Z67,Final_manabou_kanji[],6,0),"")</f>
        <v/>
      </c>
      <c r="P67" s="28" t="str">
        <f>IFERROR(VLOOKUP($L67&amp;"_"&amp;AA67,Final_manabou_kanji[],6,0),"")</f>
        <v/>
      </c>
      <c r="Q67" s="28" t="str">
        <f>IFERROR(VLOOKUP($L67&amp;"_"&amp;AB67,Final_manabou_kanji[],6,0),"")</f>
        <v/>
      </c>
      <c r="R67" s="28" t="str">
        <f>IFERROR(VLOOKUP($L67&amp;"_"&amp;AC67,Final_manabou_kanji[],6,0),"")</f>
        <v/>
      </c>
      <c r="S67" s="28" t="str">
        <f>IFERROR(VLOOKUP($L67&amp;"_"&amp;AD67,Final_manabou_kanji[],6,0),"")</f>
        <v/>
      </c>
      <c r="T67" s="28" t="str">
        <f>IFERROR(VLOOKUP($L67&amp;"_"&amp;AE67,Final_manabou_kanji[],6,0),"")</f>
        <v/>
      </c>
      <c r="W67" s="24" t="str">
        <f t="shared" ref="W67:W123" si="15">IF(V67="",$W66,$V67)</f>
        <v>3章5課</v>
      </c>
      <c r="X67" s="21">
        <f t="shared" si="11"/>
        <v>9</v>
      </c>
      <c r="Y67" s="16">
        <f t="shared" si="11"/>
        <v>10</v>
      </c>
      <c r="Z67" s="16">
        <f t="shared" si="11"/>
        <v>11</v>
      </c>
      <c r="AA67" s="16">
        <f t="shared" si="11"/>
        <v>12</v>
      </c>
      <c r="AB67" s="16">
        <f t="shared" si="11"/>
        <v>13</v>
      </c>
      <c r="AC67" s="16">
        <f t="shared" si="11"/>
        <v>14</v>
      </c>
      <c r="AD67" s="16">
        <f t="shared" si="11"/>
        <v>15</v>
      </c>
      <c r="AE67" s="17">
        <f t="shared" si="11"/>
        <v>16</v>
      </c>
      <c r="AH67" s="24">
        <v>30</v>
      </c>
      <c r="AI67" s="22" t="str">
        <f t="shared" si="10"/>
        <v>3章5課9</v>
      </c>
      <c r="AJ67" s="18" t="str">
        <f t="shared" si="10"/>
        <v>3章5課10</v>
      </c>
      <c r="AK67" s="18" t="str">
        <f t="shared" si="10"/>
        <v>3章5課11</v>
      </c>
      <c r="AL67" s="18" t="str">
        <f t="shared" si="10"/>
        <v>3章5課12</v>
      </c>
      <c r="AM67" s="18" t="str">
        <f t="shared" si="10"/>
        <v>3章5課13</v>
      </c>
      <c r="AN67" s="18" t="str">
        <f t="shared" si="10"/>
        <v>3章5課14</v>
      </c>
      <c r="AO67" s="18" t="str">
        <f t="shared" si="10"/>
        <v>3章5課15</v>
      </c>
      <c r="AP67" s="19" t="str">
        <f t="shared" si="10"/>
        <v>3章5課16</v>
      </c>
    </row>
    <row r="68" spans="1:42" ht="20.399999999999999" thickTop="1" thickBot="1" x14ac:dyDescent="0.35">
      <c r="A68">
        <f t="shared" si="12"/>
        <v>14</v>
      </c>
      <c r="B68" s="24" t="str">
        <f t="shared" si="13"/>
        <v>3章5課</v>
      </c>
      <c r="C68" s="21" t="str">
        <f>IFERROR(VLOOKUP($B68&amp;"_"&amp;X68,Raw_data_N2_Kanji[[Receipe no]:[Receipe]],4,0),"")</f>
        <v/>
      </c>
      <c r="D68" s="16" t="str">
        <f>IFERROR(VLOOKUP($B68&amp;"_"&amp;Y68,Raw_data_N2_Kanji[[Receipe no]:[Receipe]],4,0),"")</f>
        <v/>
      </c>
      <c r="E68" s="16" t="str">
        <f>IFERROR(VLOOKUP($B68&amp;"_"&amp;Z68,Raw_data_N2_Kanji[[Receipe no]:[Receipe]],4,0),"")</f>
        <v/>
      </c>
      <c r="F68" s="16" t="str">
        <f>IFERROR(VLOOKUP($B68&amp;"_"&amp;AA68,Raw_data_N2_Kanji[[Receipe no]:[Receipe]],4,0),"")</f>
        <v/>
      </c>
      <c r="G68" s="16" t="str">
        <f>IFERROR(VLOOKUP($B68&amp;"_"&amp;AB68,Raw_data_N2_Kanji[[Receipe no]:[Receipe]],4,0),"")</f>
        <v/>
      </c>
      <c r="H68" s="16" t="str">
        <f>IFERROR(VLOOKUP($B68&amp;"_"&amp;AC68,Raw_data_N2_Kanji[[Receipe no]:[Receipe]],4,0),"")</f>
        <v/>
      </c>
      <c r="I68" s="16" t="str">
        <f>IFERROR(VLOOKUP($B68&amp;"_"&amp;AD68,Raw_data_N2_Kanji[[Receipe no]:[Receipe]],4,0),"")</f>
        <v/>
      </c>
      <c r="J68" s="17" t="str">
        <f>IFERROR(VLOOKUP($B68&amp;"_"&amp;AE68,Raw_data_N2_Kanji[[Receipe no]:[Receipe]],4,0),"")</f>
        <v/>
      </c>
      <c r="L68" s="24" t="str">
        <f t="shared" si="14"/>
        <v>3章5課</v>
      </c>
      <c r="M68" s="28" t="str">
        <f>IFERROR(VLOOKUP($L68&amp;"_"&amp;X68,Final_manabou_kanji[],6,0),"")</f>
        <v/>
      </c>
      <c r="N68" s="28" t="str">
        <f>IFERROR(VLOOKUP($L68&amp;"_"&amp;Y68,Final_manabou_kanji[],6,0),"")</f>
        <v/>
      </c>
      <c r="O68" s="28" t="str">
        <f>IFERROR(VLOOKUP($L68&amp;"_"&amp;Z68,Final_manabou_kanji[],6,0),"")</f>
        <v/>
      </c>
      <c r="P68" s="28" t="str">
        <f>IFERROR(VLOOKUP($L68&amp;"_"&amp;AA68,Final_manabou_kanji[],6,0),"")</f>
        <v/>
      </c>
      <c r="Q68" s="28" t="str">
        <f>IFERROR(VLOOKUP($L68&amp;"_"&amp;AB68,Final_manabou_kanji[],6,0),"")</f>
        <v/>
      </c>
      <c r="R68" s="28" t="str">
        <f>IFERROR(VLOOKUP($L68&amp;"_"&amp;AC68,Final_manabou_kanji[],6,0),"")</f>
        <v/>
      </c>
      <c r="S68" s="28" t="str">
        <f>IFERROR(VLOOKUP($L68&amp;"_"&amp;AD68,Final_manabou_kanji[],6,0),"")</f>
        <v/>
      </c>
      <c r="T68" s="28" t="str">
        <f>IFERROR(VLOOKUP($L68&amp;"_"&amp;AE68,Final_manabou_kanji[],6,0),"")</f>
        <v/>
      </c>
      <c r="V68" t="s">
        <v>5</v>
      </c>
      <c r="W68" s="24" t="str">
        <f t="shared" si="15"/>
        <v>3章5課</v>
      </c>
      <c r="X68" s="21">
        <f t="shared" ref="X68:AE83" si="16">IF($V68="",X67+8,X$1)</f>
        <v>17</v>
      </c>
      <c r="Y68" s="16">
        <f t="shared" si="16"/>
        <v>18</v>
      </c>
      <c r="Z68" s="16">
        <f t="shared" si="16"/>
        <v>19</v>
      </c>
      <c r="AA68" s="16">
        <f t="shared" si="16"/>
        <v>20</v>
      </c>
      <c r="AB68" s="16">
        <f t="shared" si="16"/>
        <v>21</v>
      </c>
      <c r="AC68" s="16">
        <f t="shared" si="16"/>
        <v>22</v>
      </c>
      <c r="AD68" s="16">
        <f t="shared" si="16"/>
        <v>23</v>
      </c>
      <c r="AE68" s="17">
        <f t="shared" si="16"/>
        <v>24</v>
      </c>
      <c r="AH68" s="24">
        <v>30</v>
      </c>
      <c r="AI68" s="22" t="str">
        <f t="shared" si="10"/>
        <v>3章5課17</v>
      </c>
      <c r="AJ68" s="18" t="str">
        <f t="shared" si="10"/>
        <v>3章5課18</v>
      </c>
      <c r="AK68" s="18" t="str">
        <f t="shared" si="10"/>
        <v>3章5課19</v>
      </c>
      <c r="AL68" s="18" t="str">
        <f t="shared" si="10"/>
        <v>3章5課20</v>
      </c>
      <c r="AM68" s="18" t="str">
        <f t="shared" si="10"/>
        <v>3章5課21</v>
      </c>
      <c r="AN68" s="18" t="str">
        <f t="shared" si="10"/>
        <v>3章5課22</v>
      </c>
      <c r="AO68" s="18" t="str">
        <f t="shared" si="10"/>
        <v>3章5課23</v>
      </c>
      <c r="AP68" s="19" t="str">
        <f t="shared" si="10"/>
        <v>3章5課24</v>
      </c>
    </row>
    <row r="69" spans="1:42" ht="20.399999999999999" thickTop="1" thickBot="1" x14ac:dyDescent="0.35">
      <c r="A69">
        <f t="shared" si="12"/>
        <v>14</v>
      </c>
      <c r="B69" s="24" t="str">
        <f t="shared" si="13"/>
        <v>3章5課</v>
      </c>
      <c r="C69" s="21" t="str">
        <f>IFERROR(VLOOKUP($B69&amp;"_"&amp;X69,Raw_data_N2_Kanji[[Receipe no]:[Receipe]],4,0),"")</f>
        <v/>
      </c>
      <c r="D69" s="16" t="str">
        <f>IFERROR(VLOOKUP($B69&amp;"_"&amp;Y69,Raw_data_N2_Kanji[[Receipe no]:[Receipe]],4,0),"")</f>
        <v/>
      </c>
      <c r="E69" s="16" t="str">
        <f>IFERROR(VLOOKUP($B69&amp;"_"&amp;Z69,Raw_data_N2_Kanji[[Receipe no]:[Receipe]],4,0),"")</f>
        <v/>
      </c>
      <c r="F69" s="16" t="str">
        <f>IFERROR(VLOOKUP($B69&amp;"_"&amp;AA69,Raw_data_N2_Kanji[[Receipe no]:[Receipe]],4,0),"")</f>
        <v/>
      </c>
      <c r="G69" s="16" t="str">
        <f>IFERROR(VLOOKUP($B69&amp;"_"&amp;AB69,Raw_data_N2_Kanji[[Receipe no]:[Receipe]],4,0),"")</f>
        <v/>
      </c>
      <c r="H69" s="16" t="str">
        <f>IFERROR(VLOOKUP($B69&amp;"_"&amp;AC69,Raw_data_N2_Kanji[[Receipe no]:[Receipe]],4,0),"")</f>
        <v/>
      </c>
      <c r="I69" s="16" t="str">
        <f>IFERROR(VLOOKUP($B69&amp;"_"&amp;AD69,Raw_data_N2_Kanji[[Receipe no]:[Receipe]],4,0),"")</f>
        <v/>
      </c>
      <c r="J69" s="17" t="str">
        <f>IFERROR(VLOOKUP($B69&amp;"_"&amp;AE69,Raw_data_N2_Kanji[[Receipe no]:[Receipe]],4,0),"")</f>
        <v/>
      </c>
      <c r="L69" s="24" t="str">
        <f t="shared" si="14"/>
        <v>3章5課</v>
      </c>
      <c r="M69" s="28" t="str">
        <f>IFERROR(VLOOKUP($L69&amp;"_"&amp;X69,Final_manabou_kanji[],6,0),"")</f>
        <v/>
      </c>
      <c r="N69" s="28" t="str">
        <f>IFERROR(VLOOKUP($L69&amp;"_"&amp;Y69,Final_manabou_kanji[],6,0),"")</f>
        <v/>
      </c>
      <c r="O69" s="28" t="str">
        <f>IFERROR(VLOOKUP($L69&amp;"_"&amp;Z69,Final_manabou_kanji[],6,0),"")</f>
        <v/>
      </c>
      <c r="P69" s="28" t="str">
        <f>IFERROR(VLOOKUP($L69&amp;"_"&amp;AA69,Final_manabou_kanji[],6,0),"")</f>
        <v/>
      </c>
      <c r="Q69" s="28" t="str">
        <f>IFERROR(VLOOKUP($L69&amp;"_"&amp;AB69,Final_manabou_kanji[],6,0),"")</f>
        <v/>
      </c>
      <c r="R69" s="28" t="str">
        <f>IFERROR(VLOOKUP($L69&amp;"_"&amp;AC69,Final_manabou_kanji[],6,0),"")</f>
        <v/>
      </c>
      <c r="S69" s="28" t="str">
        <f>IFERROR(VLOOKUP($L69&amp;"_"&amp;AD69,Final_manabou_kanji[],6,0),"")</f>
        <v/>
      </c>
      <c r="T69" s="28" t="str">
        <f>IFERROR(VLOOKUP($L69&amp;"_"&amp;AE69,Final_manabou_kanji[],6,0),"")</f>
        <v/>
      </c>
      <c r="V69" t="s">
        <v>5</v>
      </c>
      <c r="W69" s="24" t="str">
        <f t="shared" si="15"/>
        <v>3章5課</v>
      </c>
      <c r="X69" s="21">
        <f t="shared" si="16"/>
        <v>25</v>
      </c>
      <c r="Y69" s="16">
        <f t="shared" si="16"/>
        <v>26</v>
      </c>
      <c r="Z69" s="16">
        <f t="shared" si="16"/>
        <v>27</v>
      </c>
      <c r="AA69" s="16">
        <f t="shared" si="16"/>
        <v>28</v>
      </c>
      <c r="AB69" s="16">
        <f t="shared" si="16"/>
        <v>29</v>
      </c>
      <c r="AC69" s="16">
        <f t="shared" si="16"/>
        <v>30</v>
      </c>
      <c r="AD69" s="16">
        <f t="shared" si="16"/>
        <v>31</v>
      </c>
      <c r="AE69" s="17">
        <f t="shared" si="16"/>
        <v>32</v>
      </c>
      <c r="AH69" s="24">
        <v>30</v>
      </c>
      <c r="AI69" s="22" t="str">
        <f t="shared" si="10"/>
        <v>3章5課25</v>
      </c>
      <c r="AJ69" s="18" t="str">
        <f t="shared" si="10"/>
        <v>3章5課26</v>
      </c>
      <c r="AK69" s="18" t="str">
        <f t="shared" si="10"/>
        <v>3章5課27</v>
      </c>
      <c r="AL69" s="18" t="str">
        <f t="shared" si="10"/>
        <v>3章5課28</v>
      </c>
      <c r="AM69" s="18" t="str">
        <f t="shared" si="10"/>
        <v>3章5課29</v>
      </c>
      <c r="AN69" s="18" t="str">
        <f t="shared" si="10"/>
        <v>3章5課30</v>
      </c>
      <c r="AO69" s="18" t="str">
        <f t="shared" si="10"/>
        <v>3章5課31</v>
      </c>
      <c r="AP69" s="19" t="str">
        <f t="shared" si="10"/>
        <v>3章5課32</v>
      </c>
    </row>
    <row r="70" spans="1:42" ht="20.399999999999999" thickTop="1" thickBot="1" x14ac:dyDescent="0.35">
      <c r="A70">
        <f t="shared" si="12"/>
        <v>14</v>
      </c>
      <c r="B70" s="24" t="str">
        <f t="shared" si="13"/>
        <v>3章5課</v>
      </c>
      <c r="C70" s="21" t="str">
        <f>IFERROR(VLOOKUP($B70&amp;"_"&amp;X70,Raw_data_N2_Kanji[[Receipe no]:[Receipe]],4,0),"")</f>
        <v/>
      </c>
      <c r="D70" s="16" t="str">
        <f>IFERROR(VLOOKUP($B70&amp;"_"&amp;Y70,Raw_data_N2_Kanji[[Receipe no]:[Receipe]],4,0),"")</f>
        <v/>
      </c>
      <c r="E70" s="16" t="str">
        <f>IFERROR(VLOOKUP($B70&amp;"_"&amp;Z70,Raw_data_N2_Kanji[[Receipe no]:[Receipe]],4,0),"")</f>
        <v/>
      </c>
      <c r="F70" s="16" t="str">
        <f>IFERROR(VLOOKUP($B70&amp;"_"&amp;AA70,Raw_data_N2_Kanji[[Receipe no]:[Receipe]],4,0),"")</f>
        <v/>
      </c>
      <c r="G70" s="16" t="str">
        <f>IFERROR(VLOOKUP($B70&amp;"_"&amp;AB70,Raw_data_N2_Kanji[[Receipe no]:[Receipe]],4,0),"")</f>
        <v/>
      </c>
      <c r="H70" s="16" t="str">
        <f>IFERROR(VLOOKUP($B70&amp;"_"&amp;AC70,Raw_data_N2_Kanji[[Receipe no]:[Receipe]],4,0),"")</f>
        <v/>
      </c>
      <c r="I70" s="16" t="str">
        <f>IFERROR(VLOOKUP($B70&amp;"_"&amp;AD70,Raw_data_N2_Kanji[[Receipe no]:[Receipe]],4,0),"")</f>
        <v/>
      </c>
      <c r="J70" s="17" t="str">
        <f>IFERROR(VLOOKUP($B70&amp;"_"&amp;AE70,Raw_data_N2_Kanji[[Receipe no]:[Receipe]],4,0),"")</f>
        <v/>
      </c>
      <c r="L70" s="24" t="str">
        <f t="shared" si="14"/>
        <v>3章5課</v>
      </c>
      <c r="M70" s="28" t="str">
        <f>IFERROR(VLOOKUP($L70&amp;"_"&amp;X70,Final_manabou_kanji[],6,0),"")</f>
        <v/>
      </c>
      <c r="N70" s="28" t="str">
        <f>IFERROR(VLOOKUP($L70&amp;"_"&amp;Y70,Final_manabou_kanji[],6,0),"")</f>
        <v/>
      </c>
      <c r="O70" s="28" t="str">
        <f>IFERROR(VLOOKUP($L70&amp;"_"&amp;Z70,Final_manabou_kanji[],6,0),"")</f>
        <v/>
      </c>
      <c r="P70" s="28" t="str">
        <f>IFERROR(VLOOKUP($L70&amp;"_"&amp;AA70,Final_manabou_kanji[],6,0),"")</f>
        <v/>
      </c>
      <c r="Q70" s="28" t="str">
        <f>IFERROR(VLOOKUP($L70&amp;"_"&amp;AB70,Final_manabou_kanji[],6,0),"")</f>
        <v/>
      </c>
      <c r="R70" s="28" t="str">
        <f>IFERROR(VLOOKUP($L70&amp;"_"&amp;AC70,Final_manabou_kanji[],6,0),"")</f>
        <v/>
      </c>
      <c r="S70" s="28" t="str">
        <f>IFERROR(VLOOKUP($L70&amp;"_"&amp;AD70,Final_manabou_kanji[],6,0),"")</f>
        <v/>
      </c>
      <c r="T70" s="28" t="str">
        <f>IFERROR(VLOOKUP($L70&amp;"_"&amp;AE70,Final_manabou_kanji[],6,0),"")</f>
        <v/>
      </c>
      <c r="V70" t="s">
        <v>5</v>
      </c>
      <c r="W70" s="24" t="str">
        <f t="shared" si="15"/>
        <v>3章5課</v>
      </c>
      <c r="X70" s="21">
        <f t="shared" si="16"/>
        <v>33</v>
      </c>
      <c r="Y70" s="16">
        <f t="shared" si="16"/>
        <v>34</v>
      </c>
      <c r="Z70" s="16">
        <f t="shared" si="16"/>
        <v>35</v>
      </c>
      <c r="AA70" s="16">
        <f t="shared" si="16"/>
        <v>36</v>
      </c>
      <c r="AB70" s="16">
        <f t="shared" si="16"/>
        <v>37</v>
      </c>
      <c r="AC70" s="16">
        <f t="shared" si="16"/>
        <v>38</v>
      </c>
      <c r="AD70" s="16">
        <f t="shared" si="16"/>
        <v>39</v>
      </c>
      <c r="AE70" s="17">
        <f t="shared" si="16"/>
        <v>40</v>
      </c>
      <c r="AH70" s="24">
        <v>30</v>
      </c>
      <c r="AI70" s="22" t="str">
        <f t="shared" si="10"/>
        <v>3章5課33</v>
      </c>
      <c r="AJ70" s="18" t="str">
        <f t="shared" si="10"/>
        <v>3章5課34</v>
      </c>
      <c r="AK70" s="18" t="str">
        <f t="shared" si="10"/>
        <v>3章5課35</v>
      </c>
      <c r="AL70" s="18" t="str">
        <f t="shared" si="10"/>
        <v>3章5課36</v>
      </c>
      <c r="AM70" s="18" t="str">
        <f t="shared" si="10"/>
        <v>3章5課37</v>
      </c>
      <c r="AN70" s="18" t="str">
        <f t="shared" si="10"/>
        <v>3章5課38</v>
      </c>
      <c r="AO70" s="18" t="str">
        <f t="shared" si="10"/>
        <v>3章5課39</v>
      </c>
      <c r="AP70" s="19" t="str">
        <f t="shared" si="10"/>
        <v>3章5課40</v>
      </c>
    </row>
    <row r="71" spans="1:42" ht="20.399999999999999" thickTop="1" thickBot="1" x14ac:dyDescent="0.35">
      <c r="A71">
        <f t="shared" si="12"/>
        <v>15</v>
      </c>
      <c r="B71" s="24" t="str">
        <f t="shared" si="13"/>
        <v>4章1課</v>
      </c>
      <c r="C71" s="21" t="str">
        <f>IFERROR(VLOOKUP($B71&amp;"_"&amp;X71,Raw_data_N2_Kanji[[Receipe no]:[Receipe]],4,0),"")</f>
        <v/>
      </c>
      <c r="D71" s="16" t="str">
        <f>IFERROR(VLOOKUP($B71&amp;"_"&amp;Y71,Raw_data_N2_Kanji[[Receipe no]:[Receipe]],4,0),"")</f>
        <v/>
      </c>
      <c r="E71" s="16" t="str">
        <f>IFERROR(VLOOKUP($B71&amp;"_"&amp;Z71,Raw_data_N2_Kanji[[Receipe no]:[Receipe]],4,0),"")</f>
        <v/>
      </c>
      <c r="F71" s="16" t="str">
        <f>IFERROR(VLOOKUP($B71&amp;"_"&amp;AA71,Raw_data_N2_Kanji[[Receipe no]:[Receipe]],4,0),"")</f>
        <v/>
      </c>
      <c r="G71" s="16" t="str">
        <f>IFERROR(VLOOKUP($B71&amp;"_"&amp;AB71,Raw_data_N2_Kanji[[Receipe no]:[Receipe]],4,0),"")</f>
        <v/>
      </c>
      <c r="H71" s="16" t="str">
        <f>IFERROR(VLOOKUP($B71&amp;"_"&amp;AC71,Raw_data_N2_Kanji[[Receipe no]:[Receipe]],4,0),"")</f>
        <v/>
      </c>
      <c r="I71" s="16" t="str">
        <f>IFERROR(VLOOKUP($B71&amp;"_"&amp;AD71,Raw_data_N2_Kanji[[Receipe no]:[Receipe]],4,0),"")</f>
        <v/>
      </c>
      <c r="J71" s="17" t="str">
        <f>IFERROR(VLOOKUP($B71&amp;"_"&amp;AE71,Raw_data_N2_Kanji[[Receipe no]:[Receipe]],4,0),"")</f>
        <v/>
      </c>
      <c r="L71" s="24" t="str">
        <f t="shared" si="14"/>
        <v>4章1課</v>
      </c>
      <c r="M71" s="28" t="str">
        <f>IFERROR(VLOOKUP($L71&amp;"_"&amp;X71,Final_manabou_kanji[],6,0),"")</f>
        <v/>
      </c>
      <c r="N71" s="28" t="str">
        <f>IFERROR(VLOOKUP($L71&amp;"_"&amp;Y71,Final_manabou_kanji[],6,0),"")</f>
        <v/>
      </c>
      <c r="O71" s="28" t="str">
        <f>IFERROR(VLOOKUP($L71&amp;"_"&amp;Z71,Final_manabou_kanji[],6,0),"")</f>
        <v/>
      </c>
      <c r="P71" s="28" t="str">
        <f>IFERROR(VLOOKUP($L71&amp;"_"&amp;AA71,Final_manabou_kanji[],6,0),"")</f>
        <v/>
      </c>
      <c r="Q71" s="28" t="str">
        <f>IFERROR(VLOOKUP($L71&amp;"_"&amp;AB71,Final_manabou_kanji[],6,0),"")</f>
        <v/>
      </c>
      <c r="R71" s="28" t="str">
        <f>IFERROR(VLOOKUP($L71&amp;"_"&amp;AC71,Final_manabou_kanji[],6,0),"")</f>
        <v/>
      </c>
      <c r="S71" s="28" t="str">
        <f>IFERROR(VLOOKUP($L71&amp;"_"&amp;AD71,Final_manabou_kanji[],6,0),"")</f>
        <v/>
      </c>
      <c r="T71" s="28" t="str">
        <f>IFERROR(VLOOKUP($L71&amp;"_"&amp;AE71,Final_manabou_kanji[],6,0),"")</f>
        <v/>
      </c>
      <c r="V71" t="s">
        <v>46</v>
      </c>
      <c r="W71" s="24" t="str">
        <f t="shared" si="15"/>
        <v>4章1課</v>
      </c>
      <c r="X71" s="21">
        <f t="shared" si="16"/>
        <v>1</v>
      </c>
      <c r="Y71" s="16">
        <f t="shared" si="16"/>
        <v>2</v>
      </c>
      <c r="Z71" s="16">
        <f t="shared" si="16"/>
        <v>3</v>
      </c>
      <c r="AA71" s="16">
        <f t="shared" si="16"/>
        <v>4</v>
      </c>
      <c r="AB71" s="16">
        <f t="shared" si="16"/>
        <v>5</v>
      </c>
      <c r="AC71" s="16">
        <f t="shared" si="16"/>
        <v>6</v>
      </c>
      <c r="AD71" s="16">
        <f t="shared" si="16"/>
        <v>7</v>
      </c>
      <c r="AE71" s="17">
        <f t="shared" si="16"/>
        <v>8</v>
      </c>
      <c r="AH71" s="24">
        <v>31</v>
      </c>
      <c r="AI71" s="22" t="str">
        <f t="shared" si="10"/>
        <v>4章1課1</v>
      </c>
      <c r="AJ71" s="18" t="str">
        <f t="shared" si="10"/>
        <v>4章1課2</v>
      </c>
      <c r="AK71" s="18" t="str">
        <f t="shared" si="10"/>
        <v>4章1課3</v>
      </c>
      <c r="AL71" s="18" t="str">
        <f t="shared" si="10"/>
        <v>4章1課4</v>
      </c>
      <c r="AM71" s="18" t="str">
        <f t="shared" si="10"/>
        <v>4章1課5</v>
      </c>
      <c r="AN71" s="18" t="str">
        <f t="shared" si="10"/>
        <v>4章1課6</v>
      </c>
      <c r="AO71" s="18" t="str">
        <f t="shared" si="10"/>
        <v>4章1課7</v>
      </c>
      <c r="AP71" s="19" t="str">
        <f t="shared" si="10"/>
        <v>4章1課8</v>
      </c>
    </row>
    <row r="72" spans="1:42" ht="20.399999999999999" thickTop="1" thickBot="1" x14ac:dyDescent="0.35">
      <c r="A72">
        <f t="shared" si="12"/>
        <v>15</v>
      </c>
      <c r="B72" s="24" t="str">
        <f t="shared" si="13"/>
        <v>4章1課</v>
      </c>
      <c r="C72" s="21" t="str">
        <f>IFERROR(VLOOKUP($B72&amp;"_"&amp;X72,Raw_data_N2_Kanji[[Receipe no]:[Receipe]],4,0),"")</f>
        <v/>
      </c>
      <c r="D72" s="16" t="str">
        <f>IFERROR(VLOOKUP($B72&amp;"_"&amp;Y72,Raw_data_N2_Kanji[[Receipe no]:[Receipe]],4,0),"")</f>
        <v/>
      </c>
      <c r="E72" s="16" t="str">
        <f>IFERROR(VLOOKUP($B72&amp;"_"&amp;Z72,Raw_data_N2_Kanji[[Receipe no]:[Receipe]],4,0),"")</f>
        <v/>
      </c>
      <c r="F72" s="16" t="str">
        <f>IFERROR(VLOOKUP($B72&amp;"_"&amp;AA72,Raw_data_N2_Kanji[[Receipe no]:[Receipe]],4,0),"")</f>
        <v/>
      </c>
      <c r="G72" s="16" t="str">
        <f>IFERROR(VLOOKUP($B72&amp;"_"&amp;AB72,Raw_data_N2_Kanji[[Receipe no]:[Receipe]],4,0),"")</f>
        <v/>
      </c>
      <c r="H72" s="16" t="str">
        <f>IFERROR(VLOOKUP($B72&amp;"_"&amp;AC72,Raw_data_N2_Kanji[[Receipe no]:[Receipe]],4,0),"")</f>
        <v/>
      </c>
      <c r="I72" s="16" t="str">
        <f>IFERROR(VLOOKUP($B72&amp;"_"&amp;AD72,Raw_data_N2_Kanji[[Receipe no]:[Receipe]],4,0),"")</f>
        <v/>
      </c>
      <c r="J72" s="17" t="str">
        <f>IFERROR(VLOOKUP($B72&amp;"_"&amp;AE72,Raw_data_N2_Kanji[[Receipe no]:[Receipe]],4,0),"")</f>
        <v/>
      </c>
      <c r="L72" s="24" t="str">
        <f t="shared" si="14"/>
        <v>4章1課</v>
      </c>
      <c r="M72" s="28" t="str">
        <f>IFERROR(VLOOKUP($L72&amp;"_"&amp;X72,Final_manabou_kanji[],6,0),"")</f>
        <v/>
      </c>
      <c r="N72" s="28" t="str">
        <f>IFERROR(VLOOKUP($L72&amp;"_"&amp;Y72,Final_manabou_kanji[],6,0),"")</f>
        <v/>
      </c>
      <c r="O72" s="28" t="str">
        <f>IFERROR(VLOOKUP($L72&amp;"_"&amp;Z72,Final_manabou_kanji[],6,0),"")</f>
        <v/>
      </c>
      <c r="P72" s="28" t="str">
        <f>IFERROR(VLOOKUP($L72&amp;"_"&amp;AA72,Final_manabou_kanji[],6,0),"")</f>
        <v/>
      </c>
      <c r="Q72" s="28" t="str">
        <f>IFERROR(VLOOKUP($L72&amp;"_"&amp;AB72,Final_manabou_kanji[],6,0),"")</f>
        <v/>
      </c>
      <c r="R72" s="28" t="str">
        <f>IFERROR(VLOOKUP($L72&amp;"_"&amp;AC72,Final_manabou_kanji[],6,0),"")</f>
        <v/>
      </c>
      <c r="S72" s="28" t="str">
        <f>IFERROR(VLOOKUP($L72&amp;"_"&amp;AD72,Final_manabou_kanji[],6,0),"")</f>
        <v/>
      </c>
      <c r="T72" s="28" t="str">
        <f>IFERROR(VLOOKUP($L72&amp;"_"&amp;AE72,Final_manabou_kanji[],6,0),"")</f>
        <v/>
      </c>
      <c r="W72" s="24" t="str">
        <f t="shared" si="15"/>
        <v>4章1課</v>
      </c>
      <c r="X72" s="21">
        <f t="shared" si="16"/>
        <v>9</v>
      </c>
      <c r="Y72" s="16">
        <f t="shared" si="16"/>
        <v>10</v>
      </c>
      <c r="Z72" s="16">
        <f t="shared" si="16"/>
        <v>11</v>
      </c>
      <c r="AA72" s="16">
        <f t="shared" si="16"/>
        <v>12</v>
      </c>
      <c r="AB72" s="16">
        <f t="shared" si="16"/>
        <v>13</v>
      </c>
      <c r="AC72" s="16">
        <f t="shared" si="16"/>
        <v>14</v>
      </c>
      <c r="AD72" s="16">
        <f t="shared" si="16"/>
        <v>15</v>
      </c>
      <c r="AE72" s="17">
        <f t="shared" si="16"/>
        <v>16</v>
      </c>
      <c r="AH72" s="24">
        <v>31</v>
      </c>
      <c r="AI72" s="21" t="str">
        <f t="shared" si="10"/>
        <v>4章1課9</v>
      </c>
      <c r="AJ72" s="16" t="str">
        <f t="shared" si="10"/>
        <v>4章1課10</v>
      </c>
      <c r="AK72" s="16" t="str">
        <f t="shared" si="10"/>
        <v>4章1課11</v>
      </c>
      <c r="AL72" s="16" t="str">
        <f t="shared" si="10"/>
        <v>4章1課12</v>
      </c>
      <c r="AM72" s="16" t="str">
        <f t="shared" si="10"/>
        <v>4章1課13</v>
      </c>
      <c r="AN72" s="16" t="str">
        <f t="shared" si="10"/>
        <v>4章1課14</v>
      </c>
      <c r="AO72" s="16" t="str">
        <f t="shared" si="10"/>
        <v>4章1課15</v>
      </c>
      <c r="AP72" s="17" t="str">
        <f t="shared" si="10"/>
        <v>4章1課16</v>
      </c>
    </row>
    <row r="73" spans="1:42" ht="20.399999999999999" thickTop="1" thickBot="1" x14ac:dyDescent="0.35">
      <c r="A73">
        <f t="shared" si="12"/>
        <v>15</v>
      </c>
      <c r="B73" s="24" t="str">
        <f t="shared" si="13"/>
        <v>4章1課</v>
      </c>
      <c r="C73" s="21" t="str">
        <f>IFERROR(VLOOKUP($B73&amp;"_"&amp;X73,Raw_data_N2_Kanji[[Receipe no]:[Receipe]],4,0),"")</f>
        <v/>
      </c>
      <c r="D73" s="16" t="str">
        <f>IFERROR(VLOOKUP($B73&amp;"_"&amp;Y73,Raw_data_N2_Kanji[[Receipe no]:[Receipe]],4,0),"")</f>
        <v/>
      </c>
      <c r="E73" s="16" t="str">
        <f>IFERROR(VLOOKUP($B73&amp;"_"&amp;Z73,Raw_data_N2_Kanji[[Receipe no]:[Receipe]],4,0),"")</f>
        <v/>
      </c>
      <c r="F73" s="16" t="str">
        <f>IFERROR(VLOOKUP($B73&amp;"_"&amp;AA73,Raw_data_N2_Kanji[[Receipe no]:[Receipe]],4,0),"")</f>
        <v/>
      </c>
      <c r="G73" s="16" t="str">
        <f>IFERROR(VLOOKUP($B73&amp;"_"&amp;AB73,Raw_data_N2_Kanji[[Receipe no]:[Receipe]],4,0),"")</f>
        <v/>
      </c>
      <c r="H73" s="16" t="str">
        <f>IFERROR(VLOOKUP($B73&amp;"_"&amp;AC73,Raw_data_N2_Kanji[[Receipe no]:[Receipe]],4,0),"")</f>
        <v/>
      </c>
      <c r="I73" s="16" t="str">
        <f>IFERROR(VLOOKUP($B73&amp;"_"&amp;AD73,Raw_data_N2_Kanji[[Receipe no]:[Receipe]],4,0),"")</f>
        <v/>
      </c>
      <c r="J73" s="17" t="str">
        <f>IFERROR(VLOOKUP($B73&amp;"_"&amp;AE73,Raw_data_N2_Kanji[[Receipe no]:[Receipe]],4,0),"")</f>
        <v/>
      </c>
      <c r="L73" s="24" t="str">
        <f t="shared" si="14"/>
        <v>4章1課</v>
      </c>
      <c r="M73" s="28" t="str">
        <f>IFERROR(VLOOKUP($L73&amp;"_"&amp;X73,Final_manabou_kanji[],6,0),"")</f>
        <v/>
      </c>
      <c r="N73" s="28" t="str">
        <f>IFERROR(VLOOKUP($L73&amp;"_"&amp;Y73,Final_manabou_kanji[],6,0),"")</f>
        <v/>
      </c>
      <c r="O73" s="28" t="str">
        <f>IFERROR(VLOOKUP($L73&amp;"_"&amp;Z73,Final_manabou_kanji[],6,0),"")</f>
        <v/>
      </c>
      <c r="P73" s="28" t="str">
        <f>IFERROR(VLOOKUP($L73&amp;"_"&amp;AA73,Final_manabou_kanji[],6,0),"")</f>
        <v/>
      </c>
      <c r="Q73" s="28" t="str">
        <f>IFERROR(VLOOKUP($L73&amp;"_"&amp;AB73,Final_manabou_kanji[],6,0),"")</f>
        <v/>
      </c>
      <c r="R73" s="28" t="str">
        <f>IFERROR(VLOOKUP($L73&amp;"_"&amp;AC73,Final_manabou_kanji[],6,0),"")</f>
        <v/>
      </c>
      <c r="S73" s="28" t="str">
        <f>IFERROR(VLOOKUP($L73&amp;"_"&amp;AD73,Final_manabou_kanji[],6,0),"")</f>
        <v/>
      </c>
      <c r="T73" s="28" t="str">
        <f>IFERROR(VLOOKUP($L73&amp;"_"&amp;AE73,Final_manabou_kanji[],6,0),"")</f>
        <v/>
      </c>
      <c r="V73" t="s">
        <v>5</v>
      </c>
      <c r="W73" s="24" t="str">
        <f t="shared" si="15"/>
        <v>4章1課</v>
      </c>
      <c r="X73" s="21">
        <f t="shared" si="16"/>
        <v>17</v>
      </c>
      <c r="Y73" s="16">
        <f t="shared" si="16"/>
        <v>18</v>
      </c>
      <c r="Z73" s="16">
        <f t="shared" si="16"/>
        <v>19</v>
      </c>
      <c r="AA73" s="16">
        <f t="shared" si="16"/>
        <v>20</v>
      </c>
      <c r="AB73" s="16">
        <f t="shared" si="16"/>
        <v>21</v>
      </c>
      <c r="AC73" s="16">
        <f t="shared" si="16"/>
        <v>22</v>
      </c>
      <c r="AD73" s="16">
        <f t="shared" si="16"/>
        <v>23</v>
      </c>
      <c r="AE73" s="17">
        <f t="shared" si="16"/>
        <v>24</v>
      </c>
      <c r="AH73" s="24">
        <v>31</v>
      </c>
      <c r="AI73" s="21" t="str">
        <f t="shared" si="10"/>
        <v>4章1課17</v>
      </c>
      <c r="AJ73" s="16" t="str">
        <f t="shared" si="10"/>
        <v>4章1課18</v>
      </c>
      <c r="AK73" s="16" t="str">
        <f t="shared" si="10"/>
        <v>4章1課19</v>
      </c>
      <c r="AL73" s="16" t="str">
        <f t="shared" si="10"/>
        <v>4章1課20</v>
      </c>
      <c r="AM73" s="16" t="str">
        <f t="shared" si="10"/>
        <v>4章1課21</v>
      </c>
      <c r="AN73" s="16" t="str">
        <f t="shared" si="10"/>
        <v>4章1課22</v>
      </c>
      <c r="AO73" s="16" t="str">
        <f t="shared" si="10"/>
        <v>4章1課23</v>
      </c>
      <c r="AP73" s="17" t="str">
        <f t="shared" si="10"/>
        <v>4章1課24</v>
      </c>
    </row>
    <row r="74" spans="1:42" ht="20.399999999999999" thickTop="1" thickBot="1" x14ac:dyDescent="0.35">
      <c r="A74">
        <f t="shared" si="12"/>
        <v>15</v>
      </c>
      <c r="B74" s="24" t="str">
        <f t="shared" si="13"/>
        <v>4章1課</v>
      </c>
      <c r="C74" s="21" t="str">
        <f>IFERROR(VLOOKUP($B74&amp;"_"&amp;X74,Raw_data_N2_Kanji[[Receipe no]:[Receipe]],4,0),"")</f>
        <v/>
      </c>
      <c r="D74" s="16" t="str">
        <f>IFERROR(VLOOKUP($B74&amp;"_"&amp;Y74,Raw_data_N2_Kanji[[Receipe no]:[Receipe]],4,0),"")</f>
        <v/>
      </c>
      <c r="E74" s="16" t="str">
        <f>IFERROR(VLOOKUP($B74&amp;"_"&amp;Z74,Raw_data_N2_Kanji[[Receipe no]:[Receipe]],4,0),"")</f>
        <v/>
      </c>
      <c r="F74" s="16" t="str">
        <f>IFERROR(VLOOKUP($B74&amp;"_"&amp;AA74,Raw_data_N2_Kanji[[Receipe no]:[Receipe]],4,0),"")</f>
        <v/>
      </c>
      <c r="G74" s="16" t="str">
        <f>IFERROR(VLOOKUP($B74&amp;"_"&amp;AB74,Raw_data_N2_Kanji[[Receipe no]:[Receipe]],4,0),"")</f>
        <v/>
      </c>
      <c r="H74" s="16" t="str">
        <f>IFERROR(VLOOKUP($B74&amp;"_"&amp;AC74,Raw_data_N2_Kanji[[Receipe no]:[Receipe]],4,0),"")</f>
        <v/>
      </c>
      <c r="I74" s="16" t="str">
        <f>IFERROR(VLOOKUP($B74&amp;"_"&amp;AD74,Raw_data_N2_Kanji[[Receipe no]:[Receipe]],4,0),"")</f>
        <v/>
      </c>
      <c r="J74" s="17" t="str">
        <f>IFERROR(VLOOKUP($B74&amp;"_"&amp;AE74,Raw_data_N2_Kanji[[Receipe no]:[Receipe]],4,0),"")</f>
        <v/>
      </c>
      <c r="L74" s="24" t="str">
        <f t="shared" si="14"/>
        <v>4章1課</v>
      </c>
      <c r="M74" s="28" t="str">
        <f>IFERROR(VLOOKUP($L74&amp;"_"&amp;X74,Final_manabou_kanji[],6,0),"")</f>
        <v/>
      </c>
      <c r="N74" s="28" t="str">
        <f>IFERROR(VLOOKUP($L74&amp;"_"&amp;Y74,Final_manabou_kanji[],6,0),"")</f>
        <v/>
      </c>
      <c r="O74" s="28" t="str">
        <f>IFERROR(VLOOKUP($L74&amp;"_"&amp;Z74,Final_manabou_kanji[],6,0),"")</f>
        <v/>
      </c>
      <c r="P74" s="28" t="str">
        <f>IFERROR(VLOOKUP($L74&amp;"_"&amp;AA74,Final_manabou_kanji[],6,0),"")</f>
        <v/>
      </c>
      <c r="Q74" s="28" t="str">
        <f>IFERROR(VLOOKUP($L74&amp;"_"&amp;AB74,Final_manabou_kanji[],6,0),"")</f>
        <v/>
      </c>
      <c r="R74" s="28" t="str">
        <f>IFERROR(VLOOKUP($L74&amp;"_"&amp;AC74,Final_manabou_kanji[],6,0),"")</f>
        <v/>
      </c>
      <c r="S74" s="28" t="str">
        <f>IFERROR(VLOOKUP($L74&amp;"_"&amp;AD74,Final_manabou_kanji[],6,0),"")</f>
        <v/>
      </c>
      <c r="T74" s="28" t="str">
        <f>IFERROR(VLOOKUP($L74&amp;"_"&amp;AE74,Final_manabou_kanji[],6,0),"")</f>
        <v/>
      </c>
      <c r="V74" t="s">
        <v>5</v>
      </c>
      <c r="W74" s="24" t="str">
        <f t="shared" si="15"/>
        <v>4章1課</v>
      </c>
      <c r="X74" s="21">
        <f t="shared" si="16"/>
        <v>25</v>
      </c>
      <c r="Y74" s="16">
        <f t="shared" si="16"/>
        <v>26</v>
      </c>
      <c r="Z74" s="16">
        <f t="shared" si="16"/>
        <v>27</v>
      </c>
      <c r="AA74" s="16">
        <f t="shared" si="16"/>
        <v>28</v>
      </c>
      <c r="AB74" s="16">
        <f t="shared" si="16"/>
        <v>29</v>
      </c>
      <c r="AC74" s="16">
        <f t="shared" si="16"/>
        <v>30</v>
      </c>
      <c r="AD74" s="16">
        <f t="shared" si="16"/>
        <v>31</v>
      </c>
      <c r="AE74" s="17">
        <f t="shared" si="16"/>
        <v>32</v>
      </c>
      <c r="AH74" s="24">
        <v>31</v>
      </c>
      <c r="AI74" s="21" t="str">
        <f t="shared" si="10"/>
        <v>4章1課25</v>
      </c>
      <c r="AJ74" s="16" t="str">
        <f t="shared" si="10"/>
        <v>4章1課26</v>
      </c>
      <c r="AK74" s="16" t="str">
        <f t="shared" si="10"/>
        <v>4章1課27</v>
      </c>
      <c r="AL74" s="16" t="str">
        <f t="shared" si="10"/>
        <v>4章1課28</v>
      </c>
      <c r="AM74" s="16" t="str">
        <f t="shared" si="10"/>
        <v>4章1課29</v>
      </c>
      <c r="AN74" s="16" t="str">
        <f t="shared" si="10"/>
        <v>4章1課30</v>
      </c>
      <c r="AO74" s="16" t="str">
        <f t="shared" si="10"/>
        <v>4章1課31</v>
      </c>
      <c r="AP74" s="17" t="str">
        <f t="shared" si="10"/>
        <v>4章1課32</v>
      </c>
    </row>
    <row r="75" spans="1:42" ht="20.399999999999999" thickTop="1" thickBot="1" x14ac:dyDescent="0.35">
      <c r="A75">
        <f t="shared" si="12"/>
        <v>16</v>
      </c>
      <c r="B75" s="24" t="str">
        <f t="shared" si="13"/>
        <v>4章2課</v>
      </c>
      <c r="C75" s="21" t="str">
        <f>IFERROR(VLOOKUP($B75&amp;"_"&amp;X75,Raw_data_N2_Kanji[[Receipe no]:[Receipe]],4,0),"")</f>
        <v/>
      </c>
      <c r="D75" s="16" t="str">
        <f>IFERROR(VLOOKUP($B75&amp;"_"&amp;Y75,Raw_data_N2_Kanji[[Receipe no]:[Receipe]],4,0),"")</f>
        <v/>
      </c>
      <c r="E75" s="16" t="str">
        <f>IFERROR(VLOOKUP($B75&amp;"_"&amp;Z75,Raw_data_N2_Kanji[[Receipe no]:[Receipe]],4,0),"")</f>
        <v/>
      </c>
      <c r="F75" s="16" t="str">
        <f>IFERROR(VLOOKUP($B75&amp;"_"&amp;AA75,Raw_data_N2_Kanji[[Receipe no]:[Receipe]],4,0),"")</f>
        <v/>
      </c>
      <c r="G75" s="16" t="str">
        <f>IFERROR(VLOOKUP($B75&amp;"_"&amp;AB75,Raw_data_N2_Kanji[[Receipe no]:[Receipe]],4,0),"")</f>
        <v/>
      </c>
      <c r="H75" s="16" t="str">
        <f>IFERROR(VLOOKUP($B75&amp;"_"&amp;AC75,Raw_data_N2_Kanji[[Receipe no]:[Receipe]],4,0),"")</f>
        <v/>
      </c>
      <c r="I75" s="16" t="str">
        <f>IFERROR(VLOOKUP($B75&amp;"_"&amp;AD75,Raw_data_N2_Kanji[[Receipe no]:[Receipe]],4,0),"")</f>
        <v/>
      </c>
      <c r="J75" s="17" t="str">
        <f>IFERROR(VLOOKUP($B75&amp;"_"&amp;AE75,Raw_data_N2_Kanji[[Receipe no]:[Receipe]],4,0),"")</f>
        <v/>
      </c>
      <c r="L75" s="24" t="str">
        <f t="shared" si="14"/>
        <v>4章2課</v>
      </c>
      <c r="M75" s="28" t="str">
        <f>IFERROR(VLOOKUP($L75&amp;"_"&amp;X75,Final_manabou_kanji[],6,0),"")</f>
        <v/>
      </c>
      <c r="N75" s="28" t="str">
        <f>IFERROR(VLOOKUP($L75&amp;"_"&amp;Y75,Final_manabou_kanji[],6,0),"")</f>
        <v/>
      </c>
      <c r="O75" s="28" t="str">
        <f>IFERROR(VLOOKUP($L75&amp;"_"&amp;Z75,Final_manabou_kanji[],6,0),"")</f>
        <v/>
      </c>
      <c r="P75" s="28" t="str">
        <f>IFERROR(VLOOKUP($L75&amp;"_"&amp;AA75,Final_manabou_kanji[],6,0),"")</f>
        <v/>
      </c>
      <c r="Q75" s="28" t="str">
        <f>IFERROR(VLOOKUP($L75&amp;"_"&amp;AB75,Final_manabou_kanji[],6,0),"")</f>
        <v/>
      </c>
      <c r="R75" s="28" t="str">
        <f>IFERROR(VLOOKUP($L75&amp;"_"&amp;AC75,Final_manabou_kanji[],6,0),"")</f>
        <v/>
      </c>
      <c r="S75" s="28" t="str">
        <f>IFERROR(VLOOKUP($L75&amp;"_"&amp;AD75,Final_manabou_kanji[],6,0),"")</f>
        <v/>
      </c>
      <c r="T75" s="28" t="str">
        <f>IFERROR(VLOOKUP($L75&amp;"_"&amp;AE75,Final_manabou_kanji[],6,0),"")</f>
        <v/>
      </c>
      <c r="V75" t="s">
        <v>47</v>
      </c>
      <c r="W75" s="24" t="str">
        <f t="shared" si="15"/>
        <v>4章2課</v>
      </c>
      <c r="X75" s="21">
        <f t="shared" si="16"/>
        <v>1</v>
      </c>
      <c r="Y75" s="16">
        <f t="shared" si="16"/>
        <v>2</v>
      </c>
      <c r="Z75" s="16">
        <f t="shared" si="16"/>
        <v>3</v>
      </c>
      <c r="AA75" s="16">
        <f t="shared" si="16"/>
        <v>4</v>
      </c>
      <c r="AB75" s="16">
        <f t="shared" si="16"/>
        <v>5</v>
      </c>
      <c r="AC75" s="16">
        <f t="shared" si="16"/>
        <v>6</v>
      </c>
      <c r="AD75" s="16">
        <f t="shared" si="16"/>
        <v>7</v>
      </c>
      <c r="AE75" s="17">
        <f t="shared" si="16"/>
        <v>8</v>
      </c>
      <c r="AH75" s="24">
        <v>31</v>
      </c>
      <c r="AI75" s="21" t="str">
        <f t="shared" si="10"/>
        <v>4章2課1</v>
      </c>
      <c r="AJ75" s="16" t="str">
        <f t="shared" si="10"/>
        <v>4章2課2</v>
      </c>
      <c r="AK75" s="16" t="str">
        <f t="shared" si="10"/>
        <v>4章2課3</v>
      </c>
      <c r="AL75" s="16" t="str">
        <f t="shared" si="10"/>
        <v>4章2課4</v>
      </c>
      <c r="AM75" s="16" t="str">
        <f t="shared" si="10"/>
        <v>4章2課5</v>
      </c>
      <c r="AN75" s="16" t="str">
        <f t="shared" si="10"/>
        <v>4章2課6</v>
      </c>
      <c r="AO75" s="16" t="str">
        <f t="shared" si="10"/>
        <v>4章2課7</v>
      </c>
      <c r="AP75" s="17" t="str">
        <f t="shared" si="10"/>
        <v>4章2課8</v>
      </c>
    </row>
    <row r="76" spans="1:42" ht="20.399999999999999" thickTop="1" thickBot="1" x14ac:dyDescent="0.35">
      <c r="A76">
        <f t="shared" si="12"/>
        <v>16</v>
      </c>
      <c r="B76" s="24" t="str">
        <f t="shared" si="13"/>
        <v>4章2課</v>
      </c>
      <c r="C76" s="21" t="str">
        <f>IFERROR(VLOOKUP($B76&amp;"_"&amp;X76,Raw_data_N2_Kanji[[Receipe no]:[Receipe]],4,0),"")</f>
        <v/>
      </c>
      <c r="D76" s="16" t="str">
        <f>IFERROR(VLOOKUP($B76&amp;"_"&amp;Y76,Raw_data_N2_Kanji[[Receipe no]:[Receipe]],4,0),"")</f>
        <v/>
      </c>
      <c r="E76" s="16" t="str">
        <f>IFERROR(VLOOKUP($B76&amp;"_"&amp;Z76,Raw_data_N2_Kanji[[Receipe no]:[Receipe]],4,0),"")</f>
        <v/>
      </c>
      <c r="F76" s="16" t="str">
        <f>IFERROR(VLOOKUP($B76&amp;"_"&amp;AA76,Raw_data_N2_Kanji[[Receipe no]:[Receipe]],4,0),"")</f>
        <v/>
      </c>
      <c r="G76" s="16" t="str">
        <f>IFERROR(VLOOKUP($B76&amp;"_"&amp;AB76,Raw_data_N2_Kanji[[Receipe no]:[Receipe]],4,0),"")</f>
        <v/>
      </c>
      <c r="H76" s="16" t="str">
        <f>IFERROR(VLOOKUP($B76&amp;"_"&amp;AC76,Raw_data_N2_Kanji[[Receipe no]:[Receipe]],4,0),"")</f>
        <v/>
      </c>
      <c r="I76" s="16" t="str">
        <f>IFERROR(VLOOKUP($B76&amp;"_"&amp;AD76,Raw_data_N2_Kanji[[Receipe no]:[Receipe]],4,0),"")</f>
        <v/>
      </c>
      <c r="J76" s="17" t="str">
        <f>IFERROR(VLOOKUP($B76&amp;"_"&amp;AE76,Raw_data_N2_Kanji[[Receipe no]:[Receipe]],4,0),"")</f>
        <v/>
      </c>
      <c r="L76" s="24" t="str">
        <f t="shared" si="14"/>
        <v>4章2課</v>
      </c>
      <c r="M76" s="28" t="str">
        <f>IFERROR(VLOOKUP($L76&amp;"_"&amp;X76,Final_manabou_kanji[],6,0),"")</f>
        <v/>
      </c>
      <c r="N76" s="28" t="str">
        <f>IFERROR(VLOOKUP($L76&amp;"_"&amp;Y76,Final_manabou_kanji[],6,0),"")</f>
        <v/>
      </c>
      <c r="O76" s="28" t="str">
        <f>IFERROR(VLOOKUP($L76&amp;"_"&amp;Z76,Final_manabou_kanji[],6,0),"")</f>
        <v/>
      </c>
      <c r="P76" s="28" t="str">
        <f>IFERROR(VLOOKUP($L76&amp;"_"&amp;AA76,Final_manabou_kanji[],6,0),"")</f>
        <v/>
      </c>
      <c r="Q76" s="28" t="str">
        <f>IFERROR(VLOOKUP($L76&amp;"_"&amp;AB76,Final_manabou_kanji[],6,0),"")</f>
        <v/>
      </c>
      <c r="R76" s="28" t="str">
        <f>IFERROR(VLOOKUP($L76&amp;"_"&amp;AC76,Final_manabou_kanji[],6,0),"")</f>
        <v/>
      </c>
      <c r="S76" s="28" t="str">
        <f>IFERROR(VLOOKUP($L76&amp;"_"&amp;AD76,Final_manabou_kanji[],6,0),"")</f>
        <v/>
      </c>
      <c r="T76" s="28" t="str">
        <f>IFERROR(VLOOKUP($L76&amp;"_"&amp;AE76,Final_manabou_kanji[],6,0),"")</f>
        <v/>
      </c>
      <c r="V76" t="s">
        <v>5</v>
      </c>
      <c r="W76" s="24" t="str">
        <f t="shared" si="15"/>
        <v>4章2課</v>
      </c>
      <c r="X76" s="21">
        <f t="shared" si="16"/>
        <v>9</v>
      </c>
      <c r="Y76" s="16">
        <f t="shared" si="16"/>
        <v>10</v>
      </c>
      <c r="Z76" s="16">
        <f t="shared" si="16"/>
        <v>11</v>
      </c>
      <c r="AA76" s="16">
        <f t="shared" si="16"/>
        <v>12</v>
      </c>
      <c r="AB76" s="16">
        <f t="shared" si="16"/>
        <v>13</v>
      </c>
      <c r="AC76" s="16">
        <f t="shared" si="16"/>
        <v>14</v>
      </c>
      <c r="AD76" s="16">
        <f t="shared" si="16"/>
        <v>15</v>
      </c>
      <c r="AE76" s="17">
        <f t="shared" si="16"/>
        <v>16</v>
      </c>
      <c r="AH76" s="24">
        <v>32</v>
      </c>
      <c r="AI76" s="22" t="str">
        <f t="shared" si="10"/>
        <v>4章2課9</v>
      </c>
      <c r="AJ76" s="18" t="str">
        <f t="shared" si="10"/>
        <v>4章2課10</v>
      </c>
      <c r="AK76" s="18" t="str">
        <f t="shared" si="10"/>
        <v>4章2課11</v>
      </c>
      <c r="AL76" s="18" t="str">
        <f t="shared" si="10"/>
        <v>4章2課12</v>
      </c>
      <c r="AM76" s="18" t="str">
        <f t="shared" si="10"/>
        <v>4章2課13</v>
      </c>
      <c r="AN76" s="18" t="str">
        <f t="shared" si="10"/>
        <v>4章2課14</v>
      </c>
      <c r="AO76" s="18" t="str">
        <f t="shared" si="10"/>
        <v>4章2課15</v>
      </c>
      <c r="AP76" s="19" t="str">
        <f t="shared" si="10"/>
        <v>4章2課16</v>
      </c>
    </row>
    <row r="77" spans="1:42" ht="20.399999999999999" thickTop="1" thickBot="1" x14ac:dyDescent="0.35">
      <c r="A77">
        <f t="shared" si="12"/>
        <v>16</v>
      </c>
      <c r="B77" s="24" t="str">
        <f t="shared" si="13"/>
        <v>4章2課</v>
      </c>
      <c r="C77" s="21" t="str">
        <f>IFERROR(VLOOKUP($B77&amp;"_"&amp;X77,Raw_data_N2_Kanji[[Receipe no]:[Receipe]],4,0),"")</f>
        <v/>
      </c>
      <c r="D77" s="16" t="str">
        <f>IFERROR(VLOOKUP($B77&amp;"_"&amp;Y77,Raw_data_N2_Kanji[[Receipe no]:[Receipe]],4,0),"")</f>
        <v/>
      </c>
      <c r="E77" s="16" t="str">
        <f>IFERROR(VLOOKUP($B77&amp;"_"&amp;Z77,Raw_data_N2_Kanji[[Receipe no]:[Receipe]],4,0),"")</f>
        <v/>
      </c>
      <c r="F77" s="16" t="str">
        <f>IFERROR(VLOOKUP($B77&amp;"_"&amp;AA77,Raw_data_N2_Kanji[[Receipe no]:[Receipe]],4,0),"")</f>
        <v/>
      </c>
      <c r="G77" s="16" t="str">
        <f>IFERROR(VLOOKUP($B77&amp;"_"&amp;AB77,Raw_data_N2_Kanji[[Receipe no]:[Receipe]],4,0),"")</f>
        <v/>
      </c>
      <c r="H77" s="16" t="str">
        <f>IFERROR(VLOOKUP($B77&amp;"_"&amp;AC77,Raw_data_N2_Kanji[[Receipe no]:[Receipe]],4,0),"")</f>
        <v/>
      </c>
      <c r="I77" s="16" t="str">
        <f>IFERROR(VLOOKUP($B77&amp;"_"&amp;AD77,Raw_data_N2_Kanji[[Receipe no]:[Receipe]],4,0),"")</f>
        <v/>
      </c>
      <c r="J77" s="17" t="str">
        <f>IFERROR(VLOOKUP($B77&amp;"_"&amp;AE77,Raw_data_N2_Kanji[[Receipe no]:[Receipe]],4,0),"")</f>
        <v/>
      </c>
      <c r="L77" s="24" t="str">
        <f t="shared" si="14"/>
        <v>4章2課</v>
      </c>
      <c r="M77" s="28" t="str">
        <f>IFERROR(VLOOKUP($L77&amp;"_"&amp;X77,Final_manabou_kanji[],6,0),"")</f>
        <v/>
      </c>
      <c r="N77" s="28" t="str">
        <f>IFERROR(VLOOKUP($L77&amp;"_"&amp;Y77,Final_manabou_kanji[],6,0),"")</f>
        <v/>
      </c>
      <c r="O77" s="28" t="str">
        <f>IFERROR(VLOOKUP($L77&amp;"_"&amp;Z77,Final_manabou_kanji[],6,0),"")</f>
        <v/>
      </c>
      <c r="P77" s="28" t="str">
        <f>IFERROR(VLOOKUP($L77&amp;"_"&amp;AA77,Final_manabou_kanji[],6,0),"")</f>
        <v/>
      </c>
      <c r="Q77" s="28" t="str">
        <f>IFERROR(VLOOKUP($L77&amp;"_"&amp;AB77,Final_manabou_kanji[],6,0),"")</f>
        <v/>
      </c>
      <c r="R77" s="28" t="str">
        <f>IFERROR(VLOOKUP($L77&amp;"_"&amp;AC77,Final_manabou_kanji[],6,0),"")</f>
        <v/>
      </c>
      <c r="S77" s="28" t="str">
        <f>IFERROR(VLOOKUP($L77&amp;"_"&amp;AD77,Final_manabou_kanji[],6,0),"")</f>
        <v/>
      </c>
      <c r="T77" s="28" t="str">
        <f>IFERROR(VLOOKUP($L77&amp;"_"&amp;AE77,Final_manabou_kanji[],6,0),"")</f>
        <v/>
      </c>
      <c r="V77" t="s">
        <v>5</v>
      </c>
      <c r="W77" s="24" t="str">
        <f t="shared" si="15"/>
        <v>4章2課</v>
      </c>
      <c r="X77" s="21">
        <f t="shared" si="16"/>
        <v>17</v>
      </c>
      <c r="Y77" s="16">
        <f t="shared" si="16"/>
        <v>18</v>
      </c>
      <c r="Z77" s="16">
        <f t="shared" si="16"/>
        <v>19</v>
      </c>
      <c r="AA77" s="16">
        <f t="shared" si="16"/>
        <v>20</v>
      </c>
      <c r="AB77" s="16">
        <f t="shared" si="16"/>
        <v>21</v>
      </c>
      <c r="AC77" s="16">
        <f t="shared" si="16"/>
        <v>22</v>
      </c>
      <c r="AD77" s="16">
        <f t="shared" si="16"/>
        <v>23</v>
      </c>
      <c r="AE77" s="17">
        <f t="shared" si="16"/>
        <v>24</v>
      </c>
      <c r="AH77" s="24">
        <v>32</v>
      </c>
      <c r="AI77" s="22" t="str">
        <f t="shared" si="10"/>
        <v>4章2課17</v>
      </c>
      <c r="AJ77" s="18" t="str">
        <f t="shared" si="10"/>
        <v>4章2課18</v>
      </c>
      <c r="AK77" s="18" t="str">
        <f t="shared" si="10"/>
        <v>4章2課19</v>
      </c>
      <c r="AL77" s="18" t="str">
        <f t="shared" si="10"/>
        <v>4章2課20</v>
      </c>
      <c r="AM77" s="18" t="str">
        <f t="shared" si="10"/>
        <v>4章2課21</v>
      </c>
      <c r="AN77" s="18" t="str">
        <f t="shared" si="10"/>
        <v>4章2課22</v>
      </c>
      <c r="AO77" s="18" t="str">
        <f t="shared" si="10"/>
        <v>4章2課23</v>
      </c>
      <c r="AP77" s="19" t="str">
        <f t="shared" si="10"/>
        <v>4章2課24</v>
      </c>
    </row>
    <row r="78" spans="1:42" ht="20.399999999999999" thickTop="1" thickBot="1" x14ac:dyDescent="0.35">
      <c r="A78">
        <f t="shared" si="12"/>
        <v>17</v>
      </c>
      <c r="B78" s="24" t="str">
        <f t="shared" si="13"/>
        <v>4章3課</v>
      </c>
      <c r="C78" s="21" t="str">
        <f>IFERROR(VLOOKUP($B78&amp;"_"&amp;X78,Raw_data_N2_Kanji[[Receipe no]:[Receipe]],4,0),"")</f>
        <v/>
      </c>
      <c r="D78" s="16" t="str">
        <f>IFERROR(VLOOKUP($B78&amp;"_"&amp;Y78,Raw_data_N2_Kanji[[Receipe no]:[Receipe]],4,0),"")</f>
        <v/>
      </c>
      <c r="E78" s="16" t="str">
        <f>IFERROR(VLOOKUP($B78&amp;"_"&amp;Z78,Raw_data_N2_Kanji[[Receipe no]:[Receipe]],4,0),"")</f>
        <v/>
      </c>
      <c r="F78" s="16" t="str">
        <f>IFERROR(VLOOKUP($B78&amp;"_"&amp;AA78,Raw_data_N2_Kanji[[Receipe no]:[Receipe]],4,0),"")</f>
        <v/>
      </c>
      <c r="G78" s="16" t="str">
        <f>IFERROR(VLOOKUP($B78&amp;"_"&amp;AB78,Raw_data_N2_Kanji[[Receipe no]:[Receipe]],4,0),"")</f>
        <v/>
      </c>
      <c r="H78" s="16" t="str">
        <f>IFERROR(VLOOKUP($B78&amp;"_"&amp;AC78,Raw_data_N2_Kanji[[Receipe no]:[Receipe]],4,0),"")</f>
        <v/>
      </c>
      <c r="I78" s="16" t="str">
        <f>IFERROR(VLOOKUP($B78&amp;"_"&amp;AD78,Raw_data_N2_Kanji[[Receipe no]:[Receipe]],4,0),"")</f>
        <v/>
      </c>
      <c r="J78" s="17" t="str">
        <f>IFERROR(VLOOKUP($B78&amp;"_"&amp;AE78,Raw_data_N2_Kanji[[Receipe no]:[Receipe]],4,0),"")</f>
        <v/>
      </c>
      <c r="L78" s="24" t="str">
        <f t="shared" si="14"/>
        <v>4章3課</v>
      </c>
      <c r="M78" s="28" t="str">
        <f>IFERROR(VLOOKUP($L78&amp;"_"&amp;X78,Final_manabou_kanji[],6,0),"")</f>
        <v/>
      </c>
      <c r="N78" s="28" t="str">
        <f>IFERROR(VLOOKUP($L78&amp;"_"&amp;Y78,Final_manabou_kanji[],6,0),"")</f>
        <v/>
      </c>
      <c r="O78" s="28" t="str">
        <f>IFERROR(VLOOKUP($L78&amp;"_"&amp;Z78,Final_manabou_kanji[],6,0),"")</f>
        <v/>
      </c>
      <c r="P78" s="28" t="str">
        <f>IFERROR(VLOOKUP($L78&amp;"_"&amp;AA78,Final_manabou_kanji[],6,0),"")</f>
        <v/>
      </c>
      <c r="Q78" s="28" t="str">
        <f>IFERROR(VLOOKUP($L78&amp;"_"&amp;AB78,Final_manabou_kanji[],6,0),"")</f>
        <v/>
      </c>
      <c r="R78" s="28" t="str">
        <f>IFERROR(VLOOKUP($L78&amp;"_"&amp;AC78,Final_manabou_kanji[],6,0),"")</f>
        <v/>
      </c>
      <c r="S78" s="28" t="str">
        <f>IFERROR(VLOOKUP($L78&amp;"_"&amp;AD78,Final_manabou_kanji[],6,0),"")</f>
        <v/>
      </c>
      <c r="T78" s="28" t="str">
        <f>IFERROR(VLOOKUP($L78&amp;"_"&amp;AE78,Final_manabou_kanji[],6,0),"")</f>
        <v/>
      </c>
      <c r="V78" t="s">
        <v>48</v>
      </c>
      <c r="W78" s="24" t="str">
        <f t="shared" si="15"/>
        <v>4章3課</v>
      </c>
      <c r="X78" s="21">
        <f t="shared" si="16"/>
        <v>1</v>
      </c>
      <c r="Y78" s="16">
        <f t="shared" si="16"/>
        <v>2</v>
      </c>
      <c r="Z78" s="16">
        <f t="shared" si="16"/>
        <v>3</v>
      </c>
      <c r="AA78" s="16">
        <f t="shared" si="16"/>
        <v>4</v>
      </c>
      <c r="AB78" s="16">
        <f t="shared" si="16"/>
        <v>5</v>
      </c>
      <c r="AC78" s="16">
        <f t="shared" si="16"/>
        <v>6</v>
      </c>
      <c r="AD78" s="16">
        <f t="shared" si="16"/>
        <v>7</v>
      </c>
      <c r="AE78" s="17">
        <f t="shared" si="16"/>
        <v>8</v>
      </c>
      <c r="AH78" s="24">
        <v>32</v>
      </c>
      <c r="AI78" s="22" t="str">
        <f t="shared" si="10"/>
        <v>4章3課1</v>
      </c>
      <c r="AJ78" s="18" t="str">
        <f t="shared" si="10"/>
        <v>4章3課2</v>
      </c>
      <c r="AK78" s="18" t="str">
        <f t="shared" si="10"/>
        <v>4章3課3</v>
      </c>
      <c r="AL78" s="18" t="str">
        <f t="shared" si="10"/>
        <v>4章3課4</v>
      </c>
      <c r="AM78" s="18" t="str">
        <f t="shared" si="10"/>
        <v>4章3課5</v>
      </c>
      <c r="AN78" s="18" t="str">
        <f t="shared" si="10"/>
        <v>4章3課6</v>
      </c>
      <c r="AO78" s="18" t="str">
        <f t="shared" si="10"/>
        <v>4章3課7</v>
      </c>
      <c r="AP78" s="19" t="str">
        <f t="shared" si="10"/>
        <v>4章3課8</v>
      </c>
    </row>
    <row r="79" spans="1:42" ht="20.399999999999999" thickTop="1" thickBot="1" x14ac:dyDescent="0.35">
      <c r="A79">
        <f t="shared" si="12"/>
        <v>17</v>
      </c>
      <c r="B79" s="24" t="str">
        <f t="shared" si="13"/>
        <v>4章3課</v>
      </c>
      <c r="C79" s="21" t="str">
        <f>IFERROR(VLOOKUP($B79&amp;"_"&amp;X79,Raw_data_N2_Kanji[[Receipe no]:[Receipe]],4,0),"")</f>
        <v/>
      </c>
      <c r="D79" s="16" t="str">
        <f>IFERROR(VLOOKUP($B79&amp;"_"&amp;Y79,Raw_data_N2_Kanji[[Receipe no]:[Receipe]],4,0),"")</f>
        <v/>
      </c>
      <c r="E79" s="16" t="str">
        <f>IFERROR(VLOOKUP($B79&amp;"_"&amp;Z79,Raw_data_N2_Kanji[[Receipe no]:[Receipe]],4,0),"")</f>
        <v/>
      </c>
      <c r="F79" s="16" t="str">
        <f>IFERROR(VLOOKUP($B79&amp;"_"&amp;AA79,Raw_data_N2_Kanji[[Receipe no]:[Receipe]],4,0),"")</f>
        <v/>
      </c>
      <c r="G79" s="16" t="str">
        <f>IFERROR(VLOOKUP($B79&amp;"_"&amp;AB79,Raw_data_N2_Kanji[[Receipe no]:[Receipe]],4,0),"")</f>
        <v/>
      </c>
      <c r="H79" s="16" t="str">
        <f>IFERROR(VLOOKUP($B79&amp;"_"&amp;AC79,Raw_data_N2_Kanji[[Receipe no]:[Receipe]],4,0),"")</f>
        <v/>
      </c>
      <c r="I79" s="16" t="str">
        <f>IFERROR(VLOOKUP($B79&amp;"_"&amp;AD79,Raw_data_N2_Kanji[[Receipe no]:[Receipe]],4,0),"")</f>
        <v/>
      </c>
      <c r="J79" s="17" t="str">
        <f>IFERROR(VLOOKUP($B79&amp;"_"&amp;AE79,Raw_data_N2_Kanji[[Receipe no]:[Receipe]],4,0),"")</f>
        <v/>
      </c>
      <c r="L79" s="24" t="str">
        <f t="shared" si="14"/>
        <v>4章3課</v>
      </c>
      <c r="M79" s="28" t="str">
        <f>IFERROR(VLOOKUP($L79&amp;"_"&amp;X79,Final_manabou_kanji[],6,0),"")</f>
        <v/>
      </c>
      <c r="N79" s="28" t="str">
        <f>IFERROR(VLOOKUP($L79&amp;"_"&amp;Y79,Final_manabou_kanji[],6,0),"")</f>
        <v/>
      </c>
      <c r="O79" s="28" t="str">
        <f>IFERROR(VLOOKUP($L79&amp;"_"&amp;Z79,Final_manabou_kanji[],6,0),"")</f>
        <v/>
      </c>
      <c r="P79" s="28" t="str">
        <f>IFERROR(VLOOKUP($L79&amp;"_"&amp;AA79,Final_manabou_kanji[],6,0),"")</f>
        <v/>
      </c>
      <c r="Q79" s="28" t="str">
        <f>IFERROR(VLOOKUP($L79&amp;"_"&amp;AB79,Final_manabou_kanji[],6,0),"")</f>
        <v/>
      </c>
      <c r="R79" s="28" t="str">
        <f>IFERROR(VLOOKUP($L79&amp;"_"&amp;AC79,Final_manabou_kanji[],6,0),"")</f>
        <v/>
      </c>
      <c r="S79" s="28" t="str">
        <f>IFERROR(VLOOKUP($L79&amp;"_"&amp;AD79,Final_manabou_kanji[],6,0),"")</f>
        <v/>
      </c>
      <c r="T79" s="28" t="str">
        <f>IFERROR(VLOOKUP($L79&amp;"_"&amp;AE79,Final_manabou_kanji[],6,0),"")</f>
        <v/>
      </c>
      <c r="V79" t="s">
        <v>5</v>
      </c>
      <c r="W79" s="24" t="str">
        <f t="shared" si="15"/>
        <v>4章3課</v>
      </c>
      <c r="X79" s="21">
        <f t="shared" si="16"/>
        <v>9</v>
      </c>
      <c r="Y79" s="16">
        <f t="shared" si="16"/>
        <v>10</v>
      </c>
      <c r="Z79" s="16">
        <f t="shared" si="16"/>
        <v>11</v>
      </c>
      <c r="AA79" s="16">
        <f t="shared" si="16"/>
        <v>12</v>
      </c>
      <c r="AB79" s="16">
        <f t="shared" si="16"/>
        <v>13</v>
      </c>
      <c r="AC79" s="16">
        <f t="shared" si="16"/>
        <v>14</v>
      </c>
      <c r="AD79" s="16">
        <f t="shared" si="16"/>
        <v>15</v>
      </c>
      <c r="AE79" s="17">
        <f t="shared" si="16"/>
        <v>16</v>
      </c>
      <c r="AH79" s="24">
        <v>32</v>
      </c>
      <c r="AI79" s="21" t="str">
        <f t="shared" si="10"/>
        <v>4章3課9</v>
      </c>
      <c r="AJ79" s="16" t="str">
        <f t="shared" si="10"/>
        <v>4章3課10</v>
      </c>
      <c r="AK79" s="16" t="str">
        <f t="shared" si="10"/>
        <v>4章3課11</v>
      </c>
      <c r="AL79" s="16" t="str">
        <f t="shared" si="10"/>
        <v>4章3課12</v>
      </c>
      <c r="AM79" s="16" t="str">
        <f t="shared" si="10"/>
        <v>4章3課13</v>
      </c>
      <c r="AN79" s="16" t="str">
        <f t="shared" si="10"/>
        <v>4章3課14</v>
      </c>
      <c r="AO79" s="16" t="str">
        <f t="shared" si="10"/>
        <v>4章3課15</v>
      </c>
      <c r="AP79" s="17" t="str">
        <f t="shared" ref="AP79:AP123" si="17">$W79&amp;AE79</f>
        <v>4章3課16</v>
      </c>
    </row>
    <row r="80" spans="1:42" ht="20.399999999999999" thickTop="1" thickBot="1" x14ac:dyDescent="0.35">
      <c r="A80">
        <f t="shared" si="12"/>
        <v>17</v>
      </c>
      <c r="B80" s="24" t="str">
        <f t="shared" si="13"/>
        <v>4章3課</v>
      </c>
      <c r="C80" s="21" t="str">
        <f>IFERROR(VLOOKUP($B80&amp;"_"&amp;X80,Raw_data_N2_Kanji[[Receipe no]:[Receipe]],4,0),"")</f>
        <v/>
      </c>
      <c r="D80" s="16" t="str">
        <f>IFERROR(VLOOKUP($B80&amp;"_"&amp;Y80,Raw_data_N2_Kanji[[Receipe no]:[Receipe]],4,0),"")</f>
        <v/>
      </c>
      <c r="E80" s="16" t="str">
        <f>IFERROR(VLOOKUP($B80&amp;"_"&amp;Z80,Raw_data_N2_Kanji[[Receipe no]:[Receipe]],4,0),"")</f>
        <v/>
      </c>
      <c r="F80" s="16" t="str">
        <f>IFERROR(VLOOKUP($B80&amp;"_"&amp;AA80,Raw_data_N2_Kanji[[Receipe no]:[Receipe]],4,0),"")</f>
        <v/>
      </c>
      <c r="G80" s="16" t="str">
        <f>IFERROR(VLOOKUP($B80&amp;"_"&amp;AB80,Raw_data_N2_Kanji[[Receipe no]:[Receipe]],4,0),"")</f>
        <v/>
      </c>
      <c r="H80" s="16" t="str">
        <f>IFERROR(VLOOKUP($B80&amp;"_"&amp;AC80,Raw_data_N2_Kanji[[Receipe no]:[Receipe]],4,0),"")</f>
        <v/>
      </c>
      <c r="I80" s="16" t="str">
        <f>IFERROR(VLOOKUP($B80&amp;"_"&amp;AD80,Raw_data_N2_Kanji[[Receipe no]:[Receipe]],4,0),"")</f>
        <v/>
      </c>
      <c r="J80" s="17" t="str">
        <f>IFERROR(VLOOKUP($B80&amp;"_"&amp;AE80,Raw_data_N2_Kanji[[Receipe no]:[Receipe]],4,0),"")</f>
        <v/>
      </c>
      <c r="L80" s="24" t="str">
        <f t="shared" si="14"/>
        <v>4章3課</v>
      </c>
      <c r="M80" s="28" t="str">
        <f>IFERROR(VLOOKUP($L80&amp;"_"&amp;X80,Final_manabou_kanji[],6,0),"")</f>
        <v/>
      </c>
      <c r="N80" s="28" t="str">
        <f>IFERROR(VLOOKUP($L80&amp;"_"&amp;Y80,Final_manabou_kanji[],6,0),"")</f>
        <v/>
      </c>
      <c r="O80" s="28" t="str">
        <f>IFERROR(VLOOKUP($L80&amp;"_"&amp;Z80,Final_manabou_kanji[],6,0),"")</f>
        <v/>
      </c>
      <c r="P80" s="28" t="str">
        <f>IFERROR(VLOOKUP($L80&amp;"_"&amp;AA80,Final_manabou_kanji[],6,0),"")</f>
        <v/>
      </c>
      <c r="Q80" s="28" t="str">
        <f>IFERROR(VLOOKUP($L80&amp;"_"&amp;AB80,Final_manabou_kanji[],6,0),"")</f>
        <v/>
      </c>
      <c r="R80" s="28" t="str">
        <f>IFERROR(VLOOKUP($L80&amp;"_"&amp;AC80,Final_manabou_kanji[],6,0),"")</f>
        <v/>
      </c>
      <c r="S80" s="28" t="str">
        <f>IFERROR(VLOOKUP($L80&amp;"_"&amp;AD80,Final_manabou_kanji[],6,0),"")</f>
        <v/>
      </c>
      <c r="T80" s="28" t="str">
        <f>IFERROR(VLOOKUP($L80&amp;"_"&amp;AE80,Final_manabou_kanji[],6,0),"")</f>
        <v/>
      </c>
      <c r="V80" t="s">
        <v>5</v>
      </c>
      <c r="W80" s="24" t="str">
        <f t="shared" si="15"/>
        <v>4章3課</v>
      </c>
      <c r="X80" s="21">
        <f t="shared" si="16"/>
        <v>17</v>
      </c>
      <c r="Y80" s="16">
        <f t="shared" si="16"/>
        <v>18</v>
      </c>
      <c r="Z80" s="16">
        <f t="shared" si="16"/>
        <v>19</v>
      </c>
      <c r="AA80" s="16">
        <f t="shared" si="16"/>
        <v>20</v>
      </c>
      <c r="AB80" s="16">
        <f t="shared" si="16"/>
        <v>21</v>
      </c>
      <c r="AC80" s="16">
        <f t="shared" si="16"/>
        <v>22</v>
      </c>
      <c r="AD80" s="16">
        <f t="shared" si="16"/>
        <v>23</v>
      </c>
      <c r="AE80" s="17">
        <f t="shared" si="16"/>
        <v>24</v>
      </c>
      <c r="AH80" s="24">
        <v>33</v>
      </c>
      <c r="AI80" s="21" t="str">
        <f t="shared" ref="AI80:AO116" si="18">$W80&amp;X80</f>
        <v>4章3課17</v>
      </c>
      <c r="AJ80" s="16" t="str">
        <f t="shared" si="18"/>
        <v>4章3課18</v>
      </c>
      <c r="AK80" s="16" t="str">
        <f t="shared" si="18"/>
        <v>4章3課19</v>
      </c>
      <c r="AL80" s="16" t="str">
        <f t="shared" si="18"/>
        <v>4章3課20</v>
      </c>
      <c r="AM80" s="16" t="str">
        <f t="shared" si="18"/>
        <v>4章3課21</v>
      </c>
      <c r="AN80" s="16" t="str">
        <f t="shared" si="18"/>
        <v>4章3課22</v>
      </c>
      <c r="AO80" s="16" t="str">
        <f t="shared" si="18"/>
        <v>4章3課23</v>
      </c>
      <c r="AP80" s="17" t="str">
        <f t="shared" si="17"/>
        <v>4章3課24</v>
      </c>
    </row>
    <row r="81" spans="1:42" ht="20.399999999999999" thickTop="1" thickBot="1" x14ac:dyDescent="0.35">
      <c r="A81">
        <f t="shared" si="12"/>
        <v>17</v>
      </c>
      <c r="B81" s="24" t="str">
        <f t="shared" si="13"/>
        <v>4章3課</v>
      </c>
      <c r="C81" s="21" t="str">
        <f>IFERROR(VLOOKUP($B81&amp;"_"&amp;X81,Raw_data_N2_Kanji[[Receipe no]:[Receipe]],4,0),"")</f>
        <v/>
      </c>
      <c r="D81" s="16" t="str">
        <f>IFERROR(VLOOKUP($B81&amp;"_"&amp;Y81,Raw_data_N2_Kanji[[Receipe no]:[Receipe]],4,0),"")</f>
        <v/>
      </c>
      <c r="E81" s="16" t="str">
        <f>IFERROR(VLOOKUP($B81&amp;"_"&amp;Z81,Raw_data_N2_Kanji[[Receipe no]:[Receipe]],4,0),"")</f>
        <v/>
      </c>
      <c r="F81" s="16" t="str">
        <f>IFERROR(VLOOKUP($B81&amp;"_"&amp;AA81,Raw_data_N2_Kanji[[Receipe no]:[Receipe]],4,0),"")</f>
        <v/>
      </c>
      <c r="G81" s="16" t="str">
        <f>IFERROR(VLOOKUP($B81&amp;"_"&amp;AB81,Raw_data_N2_Kanji[[Receipe no]:[Receipe]],4,0),"")</f>
        <v/>
      </c>
      <c r="H81" s="16" t="str">
        <f>IFERROR(VLOOKUP($B81&amp;"_"&amp;AC81,Raw_data_N2_Kanji[[Receipe no]:[Receipe]],4,0),"")</f>
        <v/>
      </c>
      <c r="I81" s="16" t="str">
        <f>IFERROR(VLOOKUP($B81&amp;"_"&amp;AD81,Raw_data_N2_Kanji[[Receipe no]:[Receipe]],4,0),"")</f>
        <v/>
      </c>
      <c r="J81" s="17" t="str">
        <f>IFERROR(VLOOKUP($B81&amp;"_"&amp;AE81,Raw_data_N2_Kanji[[Receipe no]:[Receipe]],4,0),"")</f>
        <v/>
      </c>
      <c r="L81" s="24" t="str">
        <f t="shared" si="14"/>
        <v>4章3課</v>
      </c>
      <c r="M81" s="28" t="str">
        <f>IFERROR(VLOOKUP($L81&amp;"_"&amp;X81,Final_manabou_kanji[],6,0),"")</f>
        <v/>
      </c>
      <c r="N81" s="28" t="str">
        <f>IFERROR(VLOOKUP($L81&amp;"_"&amp;Y81,Final_manabou_kanji[],6,0),"")</f>
        <v/>
      </c>
      <c r="O81" s="28" t="str">
        <f>IFERROR(VLOOKUP($L81&amp;"_"&amp;Z81,Final_manabou_kanji[],6,0),"")</f>
        <v/>
      </c>
      <c r="P81" s="28" t="str">
        <f>IFERROR(VLOOKUP($L81&amp;"_"&amp;AA81,Final_manabou_kanji[],6,0),"")</f>
        <v/>
      </c>
      <c r="Q81" s="28" t="str">
        <f>IFERROR(VLOOKUP($L81&amp;"_"&amp;AB81,Final_manabou_kanji[],6,0),"")</f>
        <v/>
      </c>
      <c r="R81" s="28" t="str">
        <f>IFERROR(VLOOKUP($L81&amp;"_"&amp;AC81,Final_manabou_kanji[],6,0),"")</f>
        <v/>
      </c>
      <c r="S81" s="28" t="str">
        <f>IFERROR(VLOOKUP($L81&amp;"_"&amp;AD81,Final_manabou_kanji[],6,0),"")</f>
        <v/>
      </c>
      <c r="T81" s="28" t="str">
        <f>IFERROR(VLOOKUP($L81&amp;"_"&amp;AE81,Final_manabou_kanji[],6,0),"")</f>
        <v/>
      </c>
      <c r="V81" t="s">
        <v>5</v>
      </c>
      <c r="W81" s="24" t="str">
        <f t="shared" si="15"/>
        <v>4章3課</v>
      </c>
      <c r="X81" s="21">
        <f t="shared" si="16"/>
        <v>25</v>
      </c>
      <c r="Y81" s="16">
        <f t="shared" si="16"/>
        <v>26</v>
      </c>
      <c r="Z81" s="16">
        <f t="shared" si="16"/>
        <v>27</v>
      </c>
      <c r="AA81" s="16">
        <f t="shared" si="16"/>
        <v>28</v>
      </c>
      <c r="AB81" s="16">
        <f t="shared" si="16"/>
        <v>29</v>
      </c>
      <c r="AC81" s="16">
        <f t="shared" si="16"/>
        <v>30</v>
      </c>
      <c r="AD81" s="16">
        <f t="shared" si="16"/>
        <v>31</v>
      </c>
      <c r="AE81" s="17">
        <f t="shared" si="16"/>
        <v>32</v>
      </c>
      <c r="AH81" s="24">
        <v>33</v>
      </c>
      <c r="AI81" s="21" t="str">
        <f t="shared" si="18"/>
        <v>4章3課25</v>
      </c>
      <c r="AJ81" s="16" t="str">
        <f t="shared" si="18"/>
        <v>4章3課26</v>
      </c>
      <c r="AK81" s="16" t="str">
        <f t="shared" si="18"/>
        <v>4章3課27</v>
      </c>
      <c r="AL81" s="16" t="str">
        <f t="shared" si="18"/>
        <v>4章3課28</v>
      </c>
      <c r="AM81" s="16" t="str">
        <f t="shared" si="18"/>
        <v>4章3課29</v>
      </c>
      <c r="AN81" s="16" t="str">
        <f t="shared" si="18"/>
        <v>4章3課30</v>
      </c>
      <c r="AO81" s="16" t="str">
        <f t="shared" si="18"/>
        <v>4章3課31</v>
      </c>
      <c r="AP81" s="17" t="str">
        <f t="shared" si="17"/>
        <v>4章3課32</v>
      </c>
    </row>
    <row r="82" spans="1:42" ht="20.399999999999999" thickTop="1" thickBot="1" x14ac:dyDescent="0.35">
      <c r="A82">
        <f t="shared" si="12"/>
        <v>18</v>
      </c>
      <c r="B82" s="24" t="str">
        <f t="shared" si="13"/>
        <v>5章1課</v>
      </c>
      <c r="C82" s="21" t="str">
        <f>IFERROR(VLOOKUP($B82&amp;"_"&amp;X82,Raw_data_N2_Kanji[[Receipe no]:[Receipe]],4,0),"")</f>
        <v/>
      </c>
      <c r="D82" s="16" t="str">
        <f>IFERROR(VLOOKUP($B82&amp;"_"&amp;Y82,Raw_data_N2_Kanji[[Receipe no]:[Receipe]],4,0),"")</f>
        <v/>
      </c>
      <c r="E82" s="16" t="str">
        <f>IFERROR(VLOOKUP($B82&amp;"_"&amp;Z82,Raw_data_N2_Kanji[[Receipe no]:[Receipe]],4,0),"")</f>
        <v/>
      </c>
      <c r="F82" s="16" t="str">
        <f>IFERROR(VLOOKUP($B82&amp;"_"&amp;AA82,Raw_data_N2_Kanji[[Receipe no]:[Receipe]],4,0),"")</f>
        <v/>
      </c>
      <c r="G82" s="16" t="str">
        <f>IFERROR(VLOOKUP($B82&amp;"_"&amp;AB82,Raw_data_N2_Kanji[[Receipe no]:[Receipe]],4,0),"")</f>
        <v/>
      </c>
      <c r="H82" s="16" t="str">
        <f>IFERROR(VLOOKUP($B82&amp;"_"&amp;AC82,Raw_data_N2_Kanji[[Receipe no]:[Receipe]],4,0),"")</f>
        <v/>
      </c>
      <c r="I82" s="16" t="str">
        <f>IFERROR(VLOOKUP($B82&amp;"_"&amp;AD82,Raw_data_N2_Kanji[[Receipe no]:[Receipe]],4,0),"")</f>
        <v/>
      </c>
      <c r="J82" s="17" t="str">
        <f>IFERROR(VLOOKUP($B82&amp;"_"&amp;AE82,Raw_data_N2_Kanji[[Receipe no]:[Receipe]],4,0),"")</f>
        <v/>
      </c>
      <c r="L82" s="24" t="str">
        <f t="shared" si="14"/>
        <v>5章1課</v>
      </c>
      <c r="M82" s="28" t="str">
        <f>IFERROR(VLOOKUP($L82&amp;"_"&amp;X82,Final_manabou_kanji[],6,0),"")</f>
        <v/>
      </c>
      <c r="N82" s="28" t="str">
        <f>IFERROR(VLOOKUP($L82&amp;"_"&amp;Y82,Final_manabou_kanji[],6,0),"")</f>
        <v/>
      </c>
      <c r="O82" s="28" t="str">
        <f>IFERROR(VLOOKUP($L82&amp;"_"&amp;Z82,Final_manabou_kanji[],6,0),"")</f>
        <v/>
      </c>
      <c r="P82" s="28" t="str">
        <f>IFERROR(VLOOKUP($L82&amp;"_"&amp;AA82,Final_manabou_kanji[],6,0),"")</f>
        <v/>
      </c>
      <c r="Q82" s="28" t="str">
        <f>IFERROR(VLOOKUP($L82&amp;"_"&amp;AB82,Final_manabou_kanji[],6,0),"")</f>
        <v/>
      </c>
      <c r="R82" s="28" t="str">
        <f>IFERROR(VLOOKUP($L82&amp;"_"&amp;AC82,Final_manabou_kanji[],6,0),"")</f>
        <v/>
      </c>
      <c r="S82" s="28" t="str">
        <f>IFERROR(VLOOKUP($L82&amp;"_"&amp;AD82,Final_manabou_kanji[],6,0),"")</f>
        <v/>
      </c>
      <c r="T82" s="28" t="str">
        <f>IFERROR(VLOOKUP($L82&amp;"_"&amp;AE82,Final_manabou_kanji[],6,0),"")</f>
        <v/>
      </c>
      <c r="V82" t="s">
        <v>49</v>
      </c>
      <c r="W82" s="24" t="str">
        <f t="shared" si="15"/>
        <v>5章1課</v>
      </c>
      <c r="X82" s="21">
        <f t="shared" si="16"/>
        <v>1</v>
      </c>
      <c r="Y82" s="16">
        <f t="shared" si="16"/>
        <v>2</v>
      </c>
      <c r="Z82" s="16">
        <f t="shared" si="16"/>
        <v>3</v>
      </c>
      <c r="AA82" s="16">
        <f t="shared" si="16"/>
        <v>4</v>
      </c>
      <c r="AB82" s="16">
        <f t="shared" si="16"/>
        <v>5</v>
      </c>
      <c r="AC82" s="16">
        <f t="shared" si="16"/>
        <v>6</v>
      </c>
      <c r="AD82" s="16">
        <f t="shared" si="16"/>
        <v>7</v>
      </c>
      <c r="AE82" s="17">
        <f t="shared" si="16"/>
        <v>8</v>
      </c>
      <c r="AH82" s="24">
        <v>33</v>
      </c>
      <c r="AI82" s="21" t="str">
        <f t="shared" si="18"/>
        <v>5章1課1</v>
      </c>
      <c r="AJ82" s="16" t="str">
        <f t="shared" si="18"/>
        <v>5章1課2</v>
      </c>
      <c r="AK82" s="16" t="str">
        <f t="shared" si="18"/>
        <v>5章1課3</v>
      </c>
      <c r="AL82" s="16" t="str">
        <f t="shared" si="18"/>
        <v>5章1課4</v>
      </c>
      <c r="AM82" s="16" t="str">
        <f t="shared" si="18"/>
        <v>5章1課5</v>
      </c>
      <c r="AN82" s="16" t="str">
        <f t="shared" si="18"/>
        <v>5章1課6</v>
      </c>
      <c r="AO82" s="16" t="str">
        <f t="shared" si="18"/>
        <v>5章1課7</v>
      </c>
      <c r="AP82" s="17" t="str">
        <f t="shared" si="17"/>
        <v>5章1課8</v>
      </c>
    </row>
    <row r="83" spans="1:42" ht="20.399999999999999" thickTop="1" thickBot="1" x14ac:dyDescent="0.35">
      <c r="A83">
        <f t="shared" si="12"/>
        <v>18</v>
      </c>
      <c r="B83" s="24" t="str">
        <f t="shared" si="13"/>
        <v>5章1課</v>
      </c>
      <c r="C83" s="21" t="str">
        <f>IFERROR(VLOOKUP($B83&amp;"_"&amp;X83,Raw_data_N2_Kanji[[Receipe no]:[Receipe]],4,0),"")</f>
        <v/>
      </c>
      <c r="D83" s="16" t="str">
        <f>IFERROR(VLOOKUP($B83&amp;"_"&amp;Y83,Raw_data_N2_Kanji[[Receipe no]:[Receipe]],4,0),"")</f>
        <v/>
      </c>
      <c r="E83" s="16" t="str">
        <f>IFERROR(VLOOKUP($B83&amp;"_"&amp;Z83,Raw_data_N2_Kanji[[Receipe no]:[Receipe]],4,0),"")</f>
        <v/>
      </c>
      <c r="F83" s="16" t="str">
        <f>IFERROR(VLOOKUP($B83&amp;"_"&amp;AA83,Raw_data_N2_Kanji[[Receipe no]:[Receipe]],4,0),"")</f>
        <v/>
      </c>
      <c r="G83" s="16" t="str">
        <f>IFERROR(VLOOKUP($B83&amp;"_"&amp;AB83,Raw_data_N2_Kanji[[Receipe no]:[Receipe]],4,0),"")</f>
        <v/>
      </c>
      <c r="H83" s="16" t="str">
        <f>IFERROR(VLOOKUP($B83&amp;"_"&amp;AC83,Raw_data_N2_Kanji[[Receipe no]:[Receipe]],4,0),"")</f>
        <v/>
      </c>
      <c r="I83" s="16" t="str">
        <f>IFERROR(VLOOKUP($B83&amp;"_"&amp;AD83,Raw_data_N2_Kanji[[Receipe no]:[Receipe]],4,0),"")</f>
        <v/>
      </c>
      <c r="J83" s="17" t="str">
        <f>IFERROR(VLOOKUP($B83&amp;"_"&amp;AE83,Raw_data_N2_Kanji[[Receipe no]:[Receipe]],4,0),"")</f>
        <v/>
      </c>
      <c r="L83" s="24" t="str">
        <f t="shared" si="14"/>
        <v>5章1課</v>
      </c>
      <c r="M83" s="28" t="str">
        <f>IFERROR(VLOOKUP($L83&amp;"_"&amp;X83,Final_manabou_kanji[],6,0),"")</f>
        <v/>
      </c>
      <c r="N83" s="28" t="str">
        <f>IFERROR(VLOOKUP($L83&amp;"_"&amp;Y83,Final_manabou_kanji[],6,0),"")</f>
        <v/>
      </c>
      <c r="O83" s="28" t="str">
        <f>IFERROR(VLOOKUP($L83&amp;"_"&amp;Z83,Final_manabou_kanji[],6,0),"")</f>
        <v/>
      </c>
      <c r="P83" s="28" t="str">
        <f>IFERROR(VLOOKUP($L83&amp;"_"&amp;AA83,Final_manabou_kanji[],6,0),"")</f>
        <v/>
      </c>
      <c r="Q83" s="28" t="str">
        <f>IFERROR(VLOOKUP($L83&amp;"_"&amp;AB83,Final_manabou_kanji[],6,0),"")</f>
        <v/>
      </c>
      <c r="R83" s="28" t="str">
        <f>IFERROR(VLOOKUP($L83&amp;"_"&amp;AC83,Final_manabou_kanji[],6,0),"")</f>
        <v/>
      </c>
      <c r="S83" s="28" t="str">
        <f>IFERROR(VLOOKUP($L83&amp;"_"&amp;AD83,Final_manabou_kanji[],6,0),"")</f>
        <v/>
      </c>
      <c r="T83" s="28" t="str">
        <f>IFERROR(VLOOKUP($L83&amp;"_"&amp;AE83,Final_manabou_kanji[],6,0),"")</f>
        <v/>
      </c>
      <c r="W83" s="24" t="str">
        <f t="shared" si="15"/>
        <v>5章1課</v>
      </c>
      <c r="X83" s="21">
        <f t="shared" si="16"/>
        <v>9</v>
      </c>
      <c r="Y83" s="16">
        <f t="shared" si="16"/>
        <v>10</v>
      </c>
      <c r="Z83" s="16">
        <f t="shared" si="16"/>
        <v>11</v>
      </c>
      <c r="AA83" s="16">
        <f t="shared" si="16"/>
        <v>12</v>
      </c>
      <c r="AB83" s="16">
        <f t="shared" si="16"/>
        <v>13</v>
      </c>
      <c r="AC83" s="16">
        <f t="shared" si="16"/>
        <v>14</v>
      </c>
      <c r="AD83" s="16">
        <f t="shared" si="16"/>
        <v>15</v>
      </c>
      <c r="AE83" s="17">
        <f t="shared" si="16"/>
        <v>16</v>
      </c>
      <c r="AH83" s="24">
        <v>33</v>
      </c>
      <c r="AI83" s="22" t="str">
        <f t="shared" si="18"/>
        <v>5章1課9</v>
      </c>
      <c r="AJ83" s="18" t="str">
        <f t="shared" si="18"/>
        <v>5章1課10</v>
      </c>
      <c r="AK83" s="18" t="str">
        <f t="shared" si="18"/>
        <v>5章1課11</v>
      </c>
      <c r="AL83" s="18" t="str">
        <f t="shared" si="18"/>
        <v>5章1課12</v>
      </c>
      <c r="AM83" s="18" t="str">
        <f t="shared" si="18"/>
        <v>5章1課13</v>
      </c>
      <c r="AN83" s="18" t="str">
        <f t="shared" si="18"/>
        <v>5章1課14</v>
      </c>
      <c r="AO83" s="18" t="str">
        <f t="shared" si="18"/>
        <v>5章1課15</v>
      </c>
      <c r="AP83" s="19" t="str">
        <f t="shared" si="17"/>
        <v>5章1課16</v>
      </c>
    </row>
    <row r="84" spans="1:42" ht="20.399999999999999" thickTop="1" thickBot="1" x14ac:dyDescent="0.35">
      <c r="A84">
        <f t="shared" si="12"/>
        <v>18</v>
      </c>
      <c r="B84" s="24" t="str">
        <f t="shared" si="13"/>
        <v>5章1課</v>
      </c>
      <c r="C84" s="21" t="str">
        <f>IFERROR(VLOOKUP($B84&amp;"_"&amp;X84,Raw_data_N2_Kanji[[Receipe no]:[Receipe]],4,0),"")</f>
        <v/>
      </c>
      <c r="D84" s="16" t="str">
        <f>IFERROR(VLOOKUP($B84&amp;"_"&amp;Y84,Raw_data_N2_Kanji[[Receipe no]:[Receipe]],4,0),"")</f>
        <v/>
      </c>
      <c r="E84" s="16" t="str">
        <f>IFERROR(VLOOKUP($B84&amp;"_"&amp;Z84,Raw_data_N2_Kanji[[Receipe no]:[Receipe]],4,0),"")</f>
        <v/>
      </c>
      <c r="F84" s="16" t="str">
        <f>IFERROR(VLOOKUP($B84&amp;"_"&amp;AA84,Raw_data_N2_Kanji[[Receipe no]:[Receipe]],4,0),"")</f>
        <v/>
      </c>
      <c r="G84" s="16" t="str">
        <f>IFERROR(VLOOKUP($B84&amp;"_"&amp;AB84,Raw_data_N2_Kanji[[Receipe no]:[Receipe]],4,0),"")</f>
        <v/>
      </c>
      <c r="H84" s="16" t="str">
        <f>IFERROR(VLOOKUP($B84&amp;"_"&amp;AC84,Raw_data_N2_Kanji[[Receipe no]:[Receipe]],4,0),"")</f>
        <v/>
      </c>
      <c r="I84" s="16" t="str">
        <f>IFERROR(VLOOKUP($B84&amp;"_"&amp;AD84,Raw_data_N2_Kanji[[Receipe no]:[Receipe]],4,0),"")</f>
        <v/>
      </c>
      <c r="J84" s="17" t="str">
        <f>IFERROR(VLOOKUP($B84&amp;"_"&amp;AE84,Raw_data_N2_Kanji[[Receipe no]:[Receipe]],4,0),"")</f>
        <v/>
      </c>
      <c r="L84" s="24" t="str">
        <f t="shared" si="14"/>
        <v>5章1課</v>
      </c>
      <c r="M84" s="28" t="str">
        <f>IFERROR(VLOOKUP($L84&amp;"_"&amp;X84,Final_manabou_kanji[],6,0),"")</f>
        <v/>
      </c>
      <c r="N84" s="28" t="str">
        <f>IFERROR(VLOOKUP($L84&amp;"_"&amp;Y84,Final_manabou_kanji[],6,0),"")</f>
        <v/>
      </c>
      <c r="O84" s="28" t="str">
        <f>IFERROR(VLOOKUP($L84&amp;"_"&amp;Z84,Final_manabou_kanji[],6,0),"")</f>
        <v/>
      </c>
      <c r="P84" s="28" t="str">
        <f>IFERROR(VLOOKUP($L84&amp;"_"&amp;AA84,Final_manabou_kanji[],6,0),"")</f>
        <v/>
      </c>
      <c r="Q84" s="28" t="str">
        <f>IFERROR(VLOOKUP($L84&amp;"_"&amp;AB84,Final_manabou_kanji[],6,0),"")</f>
        <v/>
      </c>
      <c r="R84" s="28" t="str">
        <f>IFERROR(VLOOKUP($L84&amp;"_"&amp;AC84,Final_manabou_kanji[],6,0),"")</f>
        <v/>
      </c>
      <c r="S84" s="28" t="str">
        <f>IFERROR(VLOOKUP($L84&amp;"_"&amp;AD84,Final_manabou_kanji[],6,0),"")</f>
        <v/>
      </c>
      <c r="T84" s="28" t="str">
        <f>IFERROR(VLOOKUP($L84&amp;"_"&amp;AE84,Final_manabou_kanji[],6,0),"")</f>
        <v/>
      </c>
      <c r="V84" t="s">
        <v>5</v>
      </c>
      <c r="W84" s="24" t="str">
        <f t="shared" si="15"/>
        <v>5章1課</v>
      </c>
      <c r="X84" s="21">
        <f t="shared" ref="X84:AE99" si="19">IF($V84="",X83+8,X$1)</f>
        <v>17</v>
      </c>
      <c r="Y84" s="16">
        <f t="shared" si="19"/>
        <v>18</v>
      </c>
      <c r="Z84" s="16">
        <f t="shared" si="19"/>
        <v>19</v>
      </c>
      <c r="AA84" s="16">
        <f t="shared" si="19"/>
        <v>20</v>
      </c>
      <c r="AB84" s="16">
        <f t="shared" si="19"/>
        <v>21</v>
      </c>
      <c r="AC84" s="16">
        <f t="shared" si="19"/>
        <v>22</v>
      </c>
      <c r="AD84" s="16">
        <f t="shared" si="19"/>
        <v>23</v>
      </c>
      <c r="AE84" s="17">
        <f t="shared" si="19"/>
        <v>24</v>
      </c>
      <c r="AH84" s="24">
        <v>33</v>
      </c>
      <c r="AI84" s="22" t="str">
        <f t="shared" si="18"/>
        <v>5章1課17</v>
      </c>
      <c r="AJ84" s="18" t="str">
        <f t="shared" si="18"/>
        <v>5章1課18</v>
      </c>
      <c r="AK84" s="18" t="str">
        <f t="shared" si="18"/>
        <v>5章1課19</v>
      </c>
      <c r="AL84" s="18" t="str">
        <f t="shared" si="18"/>
        <v>5章1課20</v>
      </c>
      <c r="AM84" s="18" t="str">
        <f t="shared" si="18"/>
        <v>5章1課21</v>
      </c>
      <c r="AN84" s="18" t="str">
        <f t="shared" si="18"/>
        <v>5章1課22</v>
      </c>
      <c r="AO84" s="18" t="str">
        <f t="shared" si="18"/>
        <v>5章1課23</v>
      </c>
      <c r="AP84" s="19" t="str">
        <f t="shared" si="17"/>
        <v>5章1課24</v>
      </c>
    </row>
    <row r="85" spans="1:42" ht="20.399999999999999" thickTop="1" thickBot="1" x14ac:dyDescent="0.35">
      <c r="A85">
        <f t="shared" si="12"/>
        <v>19</v>
      </c>
      <c r="B85" s="24" t="str">
        <f t="shared" si="13"/>
        <v>5章2課</v>
      </c>
      <c r="C85" s="21" t="str">
        <f>IFERROR(VLOOKUP($B85&amp;"_"&amp;X85,Raw_data_N2_Kanji[[Receipe no]:[Receipe]],4,0),"")</f>
        <v/>
      </c>
      <c r="D85" s="16" t="str">
        <f>IFERROR(VLOOKUP($B85&amp;"_"&amp;Y85,Raw_data_N2_Kanji[[Receipe no]:[Receipe]],4,0),"")</f>
        <v/>
      </c>
      <c r="E85" s="16" t="str">
        <f>IFERROR(VLOOKUP($B85&amp;"_"&amp;Z85,Raw_data_N2_Kanji[[Receipe no]:[Receipe]],4,0),"")</f>
        <v/>
      </c>
      <c r="F85" s="16" t="str">
        <f>IFERROR(VLOOKUP($B85&amp;"_"&amp;AA85,Raw_data_N2_Kanji[[Receipe no]:[Receipe]],4,0),"")</f>
        <v/>
      </c>
      <c r="G85" s="16" t="str">
        <f>IFERROR(VLOOKUP($B85&amp;"_"&amp;AB85,Raw_data_N2_Kanji[[Receipe no]:[Receipe]],4,0),"")</f>
        <v/>
      </c>
      <c r="H85" s="16" t="str">
        <f>IFERROR(VLOOKUP($B85&amp;"_"&amp;AC85,Raw_data_N2_Kanji[[Receipe no]:[Receipe]],4,0),"")</f>
        <v/>
      </c>
      <c r="I85" s="16" t="str">
        <f>IFERROR(VLOOKUP($B85&amp;"_"&amp;AD85,Raw_data_N2_Kanji[[Receipe no]:[Receipe]],4,0),"")</f>
        <v/>
      </c>
      <c r="J85" s="17" t="str">
        <f>IFERROR(VLOOKUP($B85&amp;"_"&amp;AE85,Raw_data_N2_Kanji[[Receipe no]:[Receipe]],4,0),"")</f>
        <v/>
      </c>
      <c r="L85" s="24" t="str">
        <f t="shared" si="14"/>
        <v>5章2課</v>
      </c>
      <c r="M85" s="28" t="str">
        <f>IFERROR(VLOOKUP($L85&amp;"_"&amp;X85,Final_manabou_kanji[],6,0),"")</f>
        <v/>
      </c>
      <c r="N85" s="28" t="str">
        <f>IFERROR(VLOOKUP($L85&amp;"_"&amp;Y85,Final_manabou_kanji[],6,0),"")</f>
        <v/>
      </c>
      <c r="O85" s="28" t="str">
        <f>IFERROR(VLOOKUP($L85&amp;"_"&amp;Z85,Final_manabou_kanji[],6,0),"")</f>
        <v/>
      </c>
      <c r="P85" s="28" t="str">
        <f>IFERROR(VLOOKUP($L85&amp;"_"&amp;AA85,Final_manabou_kanji[],6,0),"")</f>
        <v/>
      </c>
      <c r="Q85" s="28" t="str">
        <f>IFERROR(VLOOKUP($L85&amp;"_"&amp;AB85,Final_manabou_kanji[],6,0),"")</f>
        <v/>
      </c>
      <c r="R85" s="28" t="str">
        <f>IFERROR(VLOOKUP($L85&amp;"_"&amp;AC85,Final_manabou_kanji[],6,0),"")</f>
        <v/>
      </c>
      <c r="S85" s="28" t="str">
        <f>IFERROR(VLOOKUP($L85&amp;"_"&amp;AD85,Final_manabou_kanji[],6,0),"")</f>
        <v/>
      </c>
      <c r="T85" s="28" t="str">
        <f>IFERROR(VLOOKUP($L85&amp;"_"&amp;AE85,Final_manabou_kanji[],6,0),"")</f>
        <v/>
      </c>
      <c r="V85" t="s">
        <v>50</v>
      </c>
      <c r="W85" s="24" t="str">
        <f t="shared" si="15"/>
        <v>5章2課</v>
      </c>
      <c r="X85" s="21">
        <f t="shared" si="19"/>
        <v>1</v>
      </c>
      <c r="Y85" s="16">
        <f t="shared" si="19"/>
        <v>2</v>
      </c>
      <c r="Z85" s="16">
        <f t="shared" si="19"/>
        <v>3</v>
      </c>
      <c r="AA85" s="16">
        <f t="shared" si="19"/>
        <v>4</v>
      </c>
      <c r="AB85" s="16">
        <f t="shared" si="19"/>
        <v>5</v>
      </c>
      <c r="AC85" s="16">
        <f t="shared" si="19"/>
        <v>6</v>
      </c>
      <c r="AD85" s="16">
        <f t="shared" si="19"/>
        <v>7</v>
      </c>
      <c r="AE85" s="17">
        <f t="shared" si="19"/>
        <v>8</v>
      </c>
      <c r="AH85" s="24">
        <v>34</v>
      </c>
      <c r="AI85" s="22" t="str">
        <f t="shared" si="18"/>
        <v>5章2課1</v>
      </c>
      <c r="AJ85" s="18" t="str">
        <f t="shared" si="18"/>
        <v>5章2課2</v>
      </c>
      <c r="AK85" s="18" t="str">
        <f t="shared" si="18"/>
        <v>5章2課3</v>
      </c>
      <c r="AL85" s="18" t="str">
        <f t="shared" si="18"/>
        <v>5章2課4</v>
      </c>
      <c r="AM85" s="18" t="str">
        <f t="shared" si="18"/>
        <v>5章2課5</v>
      </c>
      <c r="AN85" s="18" t="str">
        <f t="shared" si="18"/>
        <v>5章2課6</v>
      </c>
      <c r="AO85" s="18" t="str">
        <f t="shared" si="18"/>
        <v>5章2課7</v>
      </c>
      <c r="AP85" s="19" t="str">
        <f t="shared" si="17"/>
        <v>5章2課8</v>
      </c>
    </row>
    <row r="86" spans="1:42" ht="20.399999999999999" thickTop="1" thickBot="1" x14ac:dyDescent="0.35">
      <c r="A86">
        <f t="shared" si="12"/>
        <v>19</v>
      </c>
      <c r="B86" s="24" t="str">
        <f t="shared" si="13"/>
        <v>5章2課</v>
      </c>
      <c r="C86" s="21" t="str">
        <f>IFERROR(VLOOKUP($B86&amp;"_"&amp;X86,Raw_data_N2_Kanji[[Receipe no]:[Receipe]],4,0),"")</f>
        <v/>
      </c>
      <c r="D86" s="16" t="str">
        <f>IFERROR(VLOOKUP($B86&amp;"_"&amp;Y86,Raw_data_N2_Kanji[[Receipe no]:[Receipe]],4,0),"")</f>
        <v/>
      </c>
      <c r="E86" s="16" t="str">
        <f>IFERROR(VLOOKUP($B86&amp;"_"&amp;Z86,Raw_data_N2_Kanji[[Receipe no]:[Receipe]],4,0),"")</f>
        <v/>
      </c>
      <c r="F86" s="16" t="str">
        <f>IFERROR(VLOOKUP($B86&amp;"_"&amp;AA86,Raw_data_N2_Kanji[[Receipe no]:[Receipe]],4,0),"")</f>
        <v/>
      </c>
      <c r="G86" s="16" t="str">
        <f>IFERROR(VLOOKUP($B86&amp;"_"&amp;AB86,Raw_data_N2_Kanji[[Receipe no]:[Receipe]],4,0),"")</f>
        <v/>
      </c>
      <c r="H86" s="16" t="str">
        <f>IFERROR(VLOOKUP($B86&amp;"_"&amp;AC86,Raw_data_N2_Kanji[[Receipe no]:[Receipe]],4,0),"")</f>
        <v/>
      </c>
      <c r="I86" s="16" t="str">
        <f>IFERROR(VLOOKUP($B86&amp;"_"&amp;AD86,Raw_data_N2_Kanji[[Receipe no]:[Receipe]],4,0),"")</f>
        <v/>
      </c>
      <c r="J86" s="17" t="str">
        <f>IFERROR(VLOOKUP($B86&amp;"_"&amp;AE86,Raw_data_N2_Kanji[[Receipe no]:[Receipe]],4,0),"")</f>
        <v/>
      </c>
      <c r="L86" s="24" t="str">
        <f t="shared" si="14"/>
        <v>5章2課</v>
      </c>
      <c r="M86" s="28" t="str">
        <f>IFERROR(VLOOKUP($L86&amp;"_"&amp;X86,Final_manabou_kanji[],6,0),"")</f>
        <v/>
      </c>
      <c r="N86" s="28" t="str">
        <f>IFERROR(VLOOKUP($L86&amp;"_"&amp;Y86,Final_manabou_kanji[],6,0),"")</f>
        <v/>
      </c>
      <c r="O86" s="28" t="str">
        <f>IFERROR(VLOOKUP($L86&amp;"_"&amp;Z86,Final_manabou_kanji[],6,0),"")</f>
        <v/>
      </c>
      <c r="P86" s="28" t="str">
        <f>IFERROR(VLOOKUP($L86&amp;"_"&amp;AA86,Final_manabou_kanji[],6,0),"")</f>
        <v/>
      </c>
      <c r="Q86" s="28" t="str">
        <f>IFERROR(VLOOKUP($L86&amp;"_"&amp;AB86,Final_manabou_kanji[],6,0),"")</f>
        <v/>
      </c>
      <c r="R86" s="28" t="str">
        <f>IFERROR(VLOOKUP($L86&amp;"_"&amp;AC86,Final_manabou_kanji[],6,0),"")</f>
        <v/>
      </c>
      <c r="S86" s="28" t="str">
        <f>IFERROR(VLOOKUP($L86&amp;"_"&amp;AD86,Final_manabou_kanji[],6,0),"")</f>
        <v/>
      </c>
      <c r="T86" s="28" t="str">
        <f>IFERROR(VLOOKUP($L86&amp;"_"&amp;AE86,Final_manabou_kanji[],6,0),"")</f>
        <v/>
      </c>
      <c r="V86" t="s">
        <v>5</v>
      </c>
      <c r="W86" s="24" t="str">
        <f t="shared" si="15"/>
        <v>5章2課</v>
      </c>
      <c r="X86" s="21">
        <f t="shared" si="19"/>
        <v>9</v>
      </c>
      <c r="Y86" s="16">
        <f t="shared" si="19"/>
        <v>10</v>
      </c>
      <c r="Z86" s="16">
        <f t="shared" si="19"/>
        <v>11</v>
      </c>
      <c r="AA86" s="16">
        <f t="shared" si="19"/>
        <v>12</v>
      </c>
      <c r="AB86" s="16">
        <f t="shared" si="19"/>
        <v>13</v>
      </c>
      <c r="AC86" s="16">
        <f t="shared" si="19"/>
        <v>14</v>
      </c>
      <c r="AD86" s="16">
        <f t="shared" si="19"/>
        <v>15</v>
      </c>
      <c r="AE86" s="17">
        <f t="shared" si="19"/>
        <v>16</v>
      </c>
      <c r="AH86" s="24">
        <v>34</v>
      </c>
      <c r="AI86" s="21" t="str">
        <f t="shared" si="18"/>
        <v>5章2課9</v>
      </c>
      <c r="AJ86" s="16" t="str">
        <f t="shared" si="18"/>
        <v>5章2課10</v>
      </c>
      <c r="AK86" s="16" t="str">
        <f t="shared" si="18"/>
        <v>5章2課11</v>
      </c>
      <c r="AL86" s="16" t="str">
        <f t="shared" si="18"/>
        <v>5章2課12</v>
      </c>
      <c r="AM86" s="16" t="str">
        <f t="shared" si="18"/>
        <v>5章2課13</v>
      </c>
      <c r="AN86" s="16" t="str">
        <f t="shared" si="18"/>
        <v>5章2課14</v>
      </c>
      <c r="AO86" s="16" t="str">
        <f t="shared" si="18"/>
        <v>5章2課15</v>
      </c>
      <c r="AP86" s="17" t="str">
        <f t="shared" si="17"/>
        <v>5章2課16</v>
      </c>
    </row>
    <row r="87" spans="1:42" ht="20.399999999999999" thickTop="1" thickBot="1" x14ac:dyDescent="0.35">
      <c r="A87">
        <f t="shared" si="12"/>
        <v>19</v>
      </c>
      <c r="B87" s="24" t="str">
        <f t="shared" si="13"/>
        <v>5章2課</v>
      </c>
      <c r="C87" s="21" t="str">
        <f>IFERROR(VLOOKUP($B87&amp;"_"&amp;X87,Raw_data_N2_Kanji[[Receipe no]:[Receipe]],4,0),"")</f>
        <v/>
      </c>
      <c r="D87" s="16" t="str">
        <f>IFERROR(VLOOKUP($B87&amp;"_"&amp;Y87,Raw_data_N2_Kanji[[Receipe no]:[Receipe]],4,0),"")</f>
        <v/>
      </c>
      <c r="E87" s="16" t="str">
        <f>IFERROR(VLOOKUP($B87&amp;"_"&amp;Z87,Raw_data_N2_Kanji[[Receipe no]:[Receipe]],4,0),"")</f>
        <v/>
      </c>
      <c r="F87" s="16" t="str">
        <f>IFERROR(VLOOKUP($B87&amp;"_"&amp;AA87,Raw_data_N2_Kanji[[Receipe no]:[Receipe]],4,0),"")</f>
        <v/>
      </c>
      <c r="G87" s="16" t="str">
        <f>IFERROR(VLOOKUP($B87&amp;"_"&amp;AB87,Raw_data_N2_Kanji[[Receipe no]:[Receipe]],4,0),"")</f>
        <v/>
      </c>
      <c r="H87" s="16" t="str">
        <f>IFERROR(VLOOKUP($B87&amp;"_"&amp;AC87,Raw_data_N2_Kanji[[Receipe no]:[Receipe]],4,0),"")</f>
        <v/>
      </c>
      <c r="I87" s="16" t="str">
        <f>IFERROR(VLOOKUP($B87&amp;"_"&amp;AD87,Raw_data_N2_Kanji[[Receipe no]:[Receipe]],4,0),"")</f>
        <v/>
      </c>
      <c r="J87" s="17" t="str">
        <f>IFERROR(VLOOKUP($B87&amp;"_"&amp;AE87,Raw_data_N2_Kanji[[Receipe no]:[Receipe]],4,0),"")</f>
        <v/>
      </c>
      <c r="L87" s="24" t="str">
        <f t="shared" si="14"/>
        <v>5章2課</v>
      </c>
      <c r="M87" s="28" t="str">
        <f>IFERROR(VLOOKUP($L87&amp;"_"&amp;X87,Final_manabou_kanji[],6,0),"")</f>
        <v/>
      </c>
      <c r="N87" s="28" t="str">
        <f>IFERROR(VLOOKUP($L87&amp;"_"&amp;Y87,Final_manabou_kanji[],6,0),"")</f>
        <v/>
      </c>
      <c r="O87" s="28" t="str">
        <f>IFERROR(VLOOKUP($L87&amp;"_"&amp;Z87,Final_manabou_kanji[],6,0),"")</f>
        <v/>
      </c>
      <c r="P87" s="28" t="str">
        <f>IFERROR(VLOOKUP($L87&amp;"_"&amp;AA87,Final_manabou_kanji[],6,0),"")</f>
        <v/>
      </c>
      <c r="Q87" s="28" t="str">
        <f>IFERROR(VLOOKUP($L87&amp;"_"&amp;AB87,Final_manabou_kanji[],6,0),"")</f>
        <v/>
      </c>
      <c r="R87" s="28" t="str">
        <f>IFERROR(VLOOKUP($L87&amp;"_"&amp;AC87,Final_manabou_kanji[],6,0),"")</f>
        <v/>
      </c>
      <c r="S87" s="28" t="str">
        <f>IFERROR(VLOOKUP($L87&amp;"_"&amp;AD87,Final_manabou_kanji[],6,0),"")</f>
        <v/>
      </c>
      <c r="T87" s="28" t="str">
        <f>IFERROR(VLOOKUP($L87&amp;"_"&amp;AE87,Final_manabou_kanji[],6,0),"")</f>
        <v/>
      </c>
      <c r="V87" t="s">
        <v>5</v>
      </c>
      <c r="W87" s="24" t="str">
        <f t="shared" si="15"/>
        <v>5章2課</v>
      </c>
      <c r="X87" s="21">
        <f t="shared" si="19"/>
        <v>17</v>
      </c>
      <c r="Y87" s="16">
        <f t="shared" si="19"/>
        <v>18</v>
      </c>
      <c r="Z87" s="16">
        <f t="shared" si="19"/>
        <v>19</v>
      </c>
      <c r="AA87" s="16">
        <f t="shared" si="19"/>
        <v>20</v>
      </c>
      <c r="AB87" s="16">
        <f t="shared" si="19"/>
        <v>21</v>
      </c>
      <c r="AC87" s="16">
        <f t="shared" si="19"/>
        <v>22</v>
      </c>
      <c r="AD87" s="16">
        <f t="shared" si="19"/>
        <v>23</v>
      </c>
      <c r="AE87" s="17">
        <f t="shared" si="19"/>
        <v>24</v>
      </c>
      <c r="AH87" s="24">
        <v>34</v>
      </c>
      <c r="AI87" s="21" t="str">
        <f t="shared" si="18"/>
        <v>5章2課17</v>
      </c>
      <c r="AJ87" s="16" t="str">
        <f t="shared" si="18"/>
        <v>5章2課18</v>
      </c>
      <c r="AK87" s="16" t="str">
        <f t="shared" si="18"/>
        <v>5章2課19</v>
      </c>
      <c r="AL87" s="16" t="str">
        <f t="shared" si="18"/>
        <v>5章2課20</v>
      </c>
      <c r="AM87" s="16" t="str">
        <f t="shared" si="18"/>
        <v>5章2課21</v>
      </c>
      <c r="AN87" s="16" t="str">
        <f t="shared" si="18"/>
        <v>5章2課22</v>
      </c>
      <c r="AO87" s="16" t="str">
        <f t="shared" si="18"/>
        <v>5章2課23</v>
      </c>
      <c r="AP87" s="17" t="str">
        <f t="shared" si="17"/>
        <v>5章2課24</v>
      </c>
    </row>
    <row r="88" spans="1:42" ht="20.399999999999999" thickTop="1" thickBot="1" x14ac:dyDescent="0.35">
      <c r="A88">
        <f t="shared" si="12"/>
        <v>19</v>
      </c>
      <c r="B88" s="24" t="str">
        <f t="shared" si="13"/>
        <v>5章2課</v>
      </c>
      <c r="C88" s="21" t="str">
        <f>IFERROR(VLOOKUP($B88&amp;"_"&amp;X88,Raw_data_N2_Kanji[[Receipe no]:[Receipe]],4,0),"")</f>
        <v/>
      </c>
      <c r="D88" s="16" t="str">
        <f>IFERROR(VLOOKUP($B88&amp;"_"&amp;Y88,Raw_data_N2_Kanji[[Receipe no]:[Receipe]],4,0),"")</f>
        <v/>
      </c>
      <c r="E88" s="16" t="str">
        <f>IFERROR(VLOOKUP($B88&amp;"_"&amp;Z88,Raw_data_N2_Kanji[[Receipe no]:[Receipe]],4,0),"")</f>
        <v/>
      </c>
      <c r="F88" s="16" t="str">
        <f>IFERROR(VLOOKUP($B88&amp;"_"&amp;AA88,Raw_data_N2_Kanji[[Receipe no]:[Receipe]],4,0),"")</f>
        <v/>
      </c>
      <c r="G88" s="16" t="str">
        <f>IFERROR(VLOOKUP($B88&amp;"_"&amp;AB88,Raw_data_N2_Kanji[[Receipe no]:[Receipe]],4,0),"")</f>
        <v/>
      </c>
      <c r="H88" s="16" t="str">
        <f>IFERROR(VLOOKUP($B88&amp;"_"&amp;AC88,Raw_data_N2_Kanji[[Receipe no]:[Receipe]],4,0),"")</f>
        <v/>
      </c>
      <c r="I88" s="16" t="str">
        <f>IFERROR(VLOOKUP($B88&amp;"_"&amp;AD88,Raw_data_N2_Kanji[[Receipe no]:[Receipe]],4,0),"")</f>
        <v/>
      </c>
      <c r="J88" s="17" t="str">
        <f>IFERROR(VLOOKUP($B88&amp;"_"&amp;AE88,Raw_data_N2_Kanji[[Receipe no]:[Receipe]],4,0),"")</f>
        <v/>
      </c>
      <c r="L88" s="24" t="str">
        <f t="shared" si="14"/>
        <v>5章2課</v>
      </c>
      <c r="M88" s="28" t="str">
        <f>IFERROR(VLOOKUP($L88&amp;"_"&amp;X88,Final_manabou_kanji[],6,0),"")</f>
        <v/>
      </c>
      <c r="N88" s="28" t="str">
        <f>IFERROR(VLOOKUP($L88&amp;"_"&amp;Y88,Final_manabou_kanji[],6,0),"")</f>
        <v/>
      </c>
      <c r="O88" s="28" t="str">
        <f>IFERROR(VLOOKUP($L88&amp;"_"&amp;Z88,Final_manabou_kanji[],6,0),"")</f>
        <v/>
      </c>
      <c r="P88" s="28" t="str">
        <f>IFERROR(VLOOKUP($L88&amp;"_"&amp;AA88,Final_manabou_kanji[],6,0),"")</f>
        <v/>
      </c>
      <c r="Q88" s="28" t="str">
        <f>IFERROR(VLOOKUP($L88&amp;"_"&amp;AB88,Final_manabou_kanji[],6,0),"")</f>
        <v/>
      </c>
      <c r="R88" s="28" t="str">
        <f>IFERROR(VLOOKUP($L88&amp;"_"&amp;AC88,Final_manabou_kanji[],6,0),"")</f>
        <v/>
      </c>
      <c r="S88" s="28" t="str">
        <f>IFERROR(VLOOKUP($L88&amp;"_"&amp;AD88,Final_manabou_kanji[],6,0),"")</f>
        <v/>
      </c>
      <c r="T88" s="28" t="str">
        <f>IFERROR(VLOOKUP($L88&amp;"_"&amp;AE88,Final_manabou_kanji[],6,0),"")</f>
        <v/>
      </c>
      <c r="V88" t="s">
        <v>5</v>
      </c>
      <c r="W88" s="24" t="str">
        <f t="shared" si="15"/>
        <v>5章2課</v>
      </c>
      <c r="X88" s="21">
        <f t="shared" si="19"/>
        <v>25</v>
      </c>
      <c r="Y88" s="16">
        <f t="shared" si="19"/>
        <v>26</v>
      </c>
      <c r="Z88" s="16">
        <f t="shared" si="19"/>
        <v>27</v>
      </c>
      <c r="AA88" s="16">
        <f t="shared" si="19"/>
        <v>28</v>
      </c>
      <c r="AB88" s="16">
        <f t="shared" si="19"/>
        <v>29</v>
      </c>
      <c r="AC88" s="16">
        <f t="shared" si="19"/>
        <v>30</v>
      </c>
      <c r="AD88" s="16">
        <f t="shared" si="19"/>
        <v>31</v>
      </c>
      <c r="AE88" s="17">
        <f t="shared" si="19"/>
        <v>32</v>
      </c>
      <c r="AH88" s="24">
        <v>34</v>
      </c>
      <c r="AI88" s="21" t="str">
        <f t="shared" si="18"/>
        <v>5章2課25</v>
      </c>
      <c r="AJ88" s="16" t="str">
        <f t="shared" si="18"/>
        <v>5章2課26</v>
      </c>
      <c r="AK88" s="16" t="str">
        <f t="shared" si="18"/>
        <v>5章2課27</v>
      </c>
      <c r="AL88" s="16" t="str">
        <f t="shared" si="18"/>
        <v>5章2課28</v>
      </c>
      <c r="AM88" s="16" t="str">
        <f t="shared" si="18"/>
        <v>5章2課29</v>
      </c>
      <c r="AN88" s="16" t="str">
        <f t="shared" si="18"/>
        <v>5章2課30</v>
      </c>
      <c r="AO88" s="16" t="str">
        <f t="shared" si="18"/>
        <v>5章2課31</v>
      </c>
      <c r="AP88" s="17" t="str">
        <f t="shared" si="17"/>
        <v>5章2課32</v>
      </c>
    </row>
    <row r="89" spans="1:42" ht="20.399999999999999" thickTop="1" thickBot="1" x14ac:dyDescent="0.35">
      <c r="A89">
        <f t="shared" si="12"/>
        <v>20</v>
      </c>
      <c r="B89" s="24" t="str">
        <f t="shared" si="13"/>
        <v>5章3課</v>
      </c>
      <c r="C89" s="21" t="str">
        <f>IFERROR(VLOOKUP($B89&amp;"_"&amp;X89,Raw_data_N2_Kanji[[Receipe no]:[Receipe]],4,0),"")</f>
        <v/>
      </c>
      <c r="D89" s="16" t="str">
        <f>IFERROR(VLOOKUP($B89&amp;"_"&amp;Y89,Raw_data_N2_Kanji[[Receipe no]:[Receipe]],4,0),"")</f>
        <v/>
      </c>
      <c r="E89" s="16" t="str">
        <f>IFERROR(VLOOKUP($B89&amp;"_"&amp;Z89,Raw_data_N2_Kanji[[Receipe no]:[Receipe]],4,0),"")</f>
        <v/>
      </c>
      <c r="F89" s="16" t="str">
        <f>IFERROR(VLOOKUP($B89&amp;"_"&amp;AA89,Raw_data_N2_Kanji[[Receipe no]:[Receipe]],4,0),"")</f>
        <v/>
      </c>
      <c r="G89" s="16" t="str">
        <f>IFERROR(VLOOKUP($B89&amp;"_"&amp;AB89,Raw_data_N2_Kanji[[Receipe no]:[Receipe]],4,0),"")</f>
        <v/>
      </c>
      <c r="H89" s="16" t="str">
        <f>IFERROR(VLOOKUP($B89&amp;"_"&amp;AC89,Raw_data_N2_Kanji[[Receipe no]:[Receipe]],4,0),"")</f>
        <v/>
      </c>
      <c r="I89" s="16" t="str">
        <f>IFERROR(VLOOKUP($B89&amp;"_"&amp;AD89,Raw_data_N2_Kanji[[Receipe no]:[Receipe]],4,0),"")</f>
        <v/>
      </c>
      <c r="J89" s="17" t="str">
        <f>IFERROR(VLOOKUP($B89&amp;"_"&amp;AE89,Raw_data_N2_Kanji[[Receipe no]:[Receipe]],4,0),"")</f>
        <v/>
      </c>
      <c r="L89" s="24" t="str">
        <f t="shared" si="14"/>
        <v>5章3課</v>
      </c>
      <c r="M89" s="28" t="str">
        <f>IFERROR(VLOOKUP($L89&amp;"_"&amp;X89,Final_manabou_kanji[],6,0),"")</f>
        <v/>
      </c>
      <c r="N89" s="28" t="str">
        <f>IFERROR(VLOOKUP($L89&amp;"_"&amp;Y89,Final_manabou_kanji[],6,0),"")</f>
        <v/>
      </c>
      <c r="O89" s="28" t="str">
        <f>IFERROR(VLOOKUP($L89&amp;"_"&amp;Z89,Final_manabou_kanji[],6,0),"")</f>
        <v/>
      </c>
      <c r="P89" s="28" t="str">
        <f>IFERROR(VLOOKUP($L89&amp;"_"&amp;AA89,Final_manabou_kanji[],6,0),"")</f>
        <v/>
      </c>
      <c r="Q89" s="28" t="str">
        <f>IFERROR(VLOOKUP($L89&amp;"_"&amp;AB89,Final_manabou_kanji[],6,0),"")</f>
        <v/>
      </c>
      <c r="R89" s="28" t="str">
        <f>IFERROR(VLOOKUP($L89&amp;"_"&amp;AC89,Final_manabou_kanji[],6,0),"")</f>
        <v/>
      </c>
      <c r="S89" s="28" t="str">
        <f>IFERROR(VLOOKUP($L89&amp;"_"&amp;AD89,Final_manabou_kanji[],6,0),"")</f>
        <v/>
      </c>
      <c r="T89" s="28" t="str">
        <f>IFERROR(VLOOKUP($L89&amp;"_"&amp;AE89,Final_manabou_kanji[],6,0),"")</f>
        <v/>
      </c>
      <c r="V89" t="s">
        <v>51</v>
      </c>
      <c r="W89" s="24" t="str">
        <f t="shared" si="15"/>
        <v>5章3課</v>
      </c>
      <c r="X89" s="21">
        <f t="shared" si="19"/>
        <v>1</v>
      </c>
      <c r="Y89" s="16">
        <f t="shared" si="19"/>
        <v>2</v>
      </c>
      <c r="Z89" s="16">
        <f t="shared" si="19"/>
        <v>3</v>
      </c>
      <c r="AA89" s="16">
        <f t="shared" si="19"/>
        <v>4</v>
      </c>
      <c r="AB89" s="16">
        <f t="shared" si="19"/>
        <v>5</v>
      </c>
      <c r="AC89" s="16">
        <f t="shared" si="19"/>
        <v>6</v>
      </c>
      <c r="AD89" s="16">
        <f t="shared" si="19"/>
        <v>7</v>
      </c>
      <c r="AE89" s="17">
        <f t="shared" si="19"/>
        <v>8</v>
      </c>
      <c r="AH89" s="24">
        <v>34</v>
      </c>
      <c r="AI89" s="21" t="str">
        <f t="shared" si="18"/>
        <v>5章3課1</v>
      </c>
      <c r="AJ89" s="16" t="str">
        <f t="shared" si="18"/>
        <v>5章3課2</v>
      </c>
      <c r="AK89" s="16" t="str">
        <f t="shared" si="18"/>
        <v>5章3課3</v>
      </c>
      <c r="AL89" s="16" t="str">
        <f t="shared" si="18"/>
        <v>5章3課4</v>
      </c>
      <c r="AM89" s="16" t="str">
        <f t="shared" si="18"/>
        <v>5章3課5</v>
      </c>
      <c r="AN89" s="16" t="str">
        <f t="shared" si="18"/>
        <v>5章3課6</v>
      </c>
      <c r="AO89" s="16" t="str">
        <f t="shared" si="18"/>
        <v>5章3課7</v>
      </c>
      <c r="AP89" s="17" t="str">
        <f t="shared" si="17"/>
        <v>5章3課8</v>
      </c>
    </row>
    <row r="90" spans="1:42" ht="20.399999999999999" thickTop="1" thickBot="1" x14ac:dyDescent="0.35">
      <c r="A90">
        <f t="shared" si="12"/>
        <v>20</v>
      </c>
      <c r="B90" s="24" t="str">
        <f t="shared" si="13"/>
        <v>5章3課</v>
      </c>
      <c r="C90" s="21" t="str">
        <f>IFERROR(VLOOKUP($B90&amp;"_"&amp;X90,Raw_data_N2_Kanji[[Receipe no]:[Receipe]],4,0),"")</f>
        <v/>
      </c>
      <c r="D90" s="16" t="str">
        <f>IFERROR(VLOOKUP($B90&amp;"_"&amp;Y90,Raw_data_N2_Kanji[[Receipe no]:[Receipe]],4,0),"")</f>
        <v/>
      </c>
      <c r="E90" s="16" t="str">
        <f>IFERROR(VLOOKUP($B90&amp;"_"&amp;Z90,Raw_data_N2_Kanji[[Receipe no]:[Receipe]],4,0),"")</f>
        <v/>
      </c>
      <c r="F90" s="16" t="str">
        <f>IFERROR(VLOOKUP($B90&amp;"_"&amp;AA90,Raw_data_N2_Kanji[[Receipe no]:[Receipe]],4,0),"")</f>
        <v/>
      </c>
      <c r="G90" s="16" t="str">
        <f>IFERROR(VLOOKUP($B90&amp;"_"&amp;AB90,Raw_data_N2_Kanji[[Receipe no]:[Receipe]],4,0),"")</f>
        <v/>
      </c>
      <c r="H90" s="16" t="str">
        <f>IFERROR(VLOOKUP($B90&amp;"_"&amp;AC90,Raw_data_N2_Kanji[[Receipe no]:[Receipe]],4,0),"")</f>
        <v/>
      </c>
      <c r="I90" s="16" t="str">
        <f>IFERROR(VLOOKUP($B90&amp;"_"&amp;AD90,Raw_data_N2_Kanji[[Receipe no]:[Receipe]],4,0),"")</f>
        <v/>
      </c>
      <c r="J90" s="17" t="str">
        <f>IFERROR(VLOOKUP($B90&amp;"_"&amp;AE90,Raw_data_N2_Kanji[[Receipe no]:[Receipe]],4,0),"")</f>
        <v/>
      </c>
      <c r="L90" s="24" t="str">
        <f t="shared" si="14"/>
        <v>5章3課</v>
      </c>
      <c r="M90" s="28" t="str">
        <f>IFERROR(VLOOKUP($L90&amp;"_"&amp;X90,Final_manabou_kanji[],6,0),"")</f>
        <v/>
      </c>
      <c r="N90" s="28" t="str">
        <f>IFERROR(VLOOKUP($L90&amp;"_"&amp;Y90,Final_manabou_kanji[],6,0),"")</f>
        <v/>
      </c>
      <c r="O90" s="28" t="str">
        <f>IFERROR(VLOOKUP($L90&amp;"_"&amp;Z90,Final_manabou_kanji[],6,0),"")</f>
        <v/>
      </c>
      <c r="P90" s="28" t="str">
        <f>IFERROR(VLOOKUP($L90&amp;"_"&amp;AA90,Final_manabou_kanji[],6,0),"")</f>
        <v/>
      </c>
      <c r="Q90" s="28" t="str">
        <f>IFERROR(VLOOKUP($L90&amp;"_"&amp;AB90,Final_manabou_kanji[],6,0),"")</f>
        <v/>
      </c>
      <c r="R90" s="28" t="str">
        <f>IFERROR(VLOOKUP($L90&amp;"_"&amp;AC90,Final_manabou_kanji[],6,0),"")</f>
        <v/>
      </c>
      <c r="S90" s="28" t="str">
        <f>IFERROR(VLOOKUP($L90&amp;"_"&amp;AD90,Final_manabou_kanji[],6,0),"")</f>
        <v/>
      </c>
      <c r="T90" s="28" t="str">
        <f>IFERROR(VLOOKUP($L90&amp;"_"&amp;AE90,Final_manabou_kanji[],6,0),"")</f>
        <v/>
      </c>
      <c r="V90" t="s">
        <v>5</v>
      </c>
      <c r="W90" s="24" t="str">
        <f t="shared" si="15"/>
        <v>5章3課</v>
      </c>
      <c r="X90" s="21">
        <f t="shared" si="19"/>
        <v>9</v>
      </c>
      <c r="Y90" s="16">
        <f t="shared" si="19"/>
        <v>10</v>
      </c>
      <c r="Z90" s="16">
        <f t="shared" si="19"/>
        <v>11</v>
      </c>
      <c r="AA90" s="16">
        <f t="shared" si="19"/>
        <v>12</v>
      </c>
      <c r="AB90" s="16">
        <f t="shared" si="19"/>
        <v>13</v>
      </c>
      <c r="AC90" s="16">
        <f t="shared" si="19"/>
        <v>14</v>
      </c>
      <c r="AD90" s="16">
        <f t="shared" si="19"/>
        <v>15</v>
      </c>
      <c r="AE90" s="17">
        <f t="shared" si="19"/>
        <v>16</v>
      </c>
      <c r="AH90" s="24">
        <v>34</v>
      </c>
      <c r="AI90" s="21" t="str">
        <f t="shared" si="18"/>
        <v>5章3課9</v>
      </c>
      <c r="AJ90" s="16" t="str">
        <f t="shared" si="18"/>
        <v>5章3課10</v>
      </c>
      <c r="AK90" s="16" t="str">
        <f t="shared" si="18"/>
        <v>5章3課11</v>
      </c>
      <c r="AL90" s="16" t="str">
        <f t="shared" si="18"/>
        <v>5章3課12</v>
      </c>
      <c r="AM90" s="16" t="str">
        <f t="shared" si="18"/>
        <v>5章3課13</v>
      </c>
      <c r="AN90" s="16" t="str">
        <f t="shared" si="18"/>
        <v>5章3課14</v>
      </c>
      <c r="AO90" s="16" t="str">
        <f t="shared" si="18"/>
        <v>5章3課15</v>
      </c>
      <c r="AP90" s="17" t="str">
        <f t="shared" si="17"/>
        <v>5章3課16</v>
      </c>
    </row>
    <row r="91" spans="1:42" ht="20.399999999999999" thickTop="1" thickBot="1" x14ac:dyDescent="0.35">
      <c r="A91">
        <f t="shared" si="12"/>
        <v>20</v>
      </c>
      <c r="B91" s="24" t="str">
        <f t="shared" si="13"/>
        <v>5章3課</v>
      </c>
      <c r="C91" s="21" t="str">
        <f>IFERROR(VLOOKUP($B91&amp;"_"&amp;X91,Raw_data_N2_Kanji[[Receipe no]:[Receipe]],4,0),"")</f>
        <v/>
      </c>
      <c r="D91" s="16" t="str">
        <f>IFERROR(VLOOKUP($B91&amp;"_"&amp;Y91,Raw_data_N2_Kanji[[Receipe no]:[Receipe]],4,0),"")</f>
        <v/>
      </c>
      <c r="E91" s="16" t="str">
        <f>IFERROR(VLOOKUP($B91&amp;"_"&amp;Z91,Raw_data_N2_Kanji[[Receipe no]:[Receipe]],4,0),"")</f>
        <v/>
      </c>
      <c r="F91" s="16" t="str">
        <f>IFERROR(VLOOKUP($B91&amp;"_"&amp;AA91,Raw_data_N2_Kanji[[Receipe no]:[Receipe]],4,0),"")</f>
        <v/>
      </c>
      <c r="G91" s="16" t="str">
        <f>IFERROR(VLOOKUP($B91&amp;"_"&amp;AB91,Raw_data_N2_Kanji[[Receipe no]:[Receipe]],4,0),"")</f>
        <v/>
      </c>
      <c r="H91" s="16" t="str">
        <f>IFERROR(VLOOKUP($B91&amp;"_"&amp;AC91,Raw_data_N2_Kanji[[Receipe no]:[Receipe]],4,0),"")</f>
        <v/>
      </c>
      <c r="I91" s="16" t="str">
        <f>IFERROR(VLOOKUP($B91&amp;"_"&amp;AD91,Raw_data_N2_Kanji[[Receipe no]:[Receipe]],4,0),"")</f>
        <v/>
      </c>
      <c r="J91" s="17" t="str">
        <f>IFERROR(VLOOKUP($B91&amp;"_"&amp;AE91,Raw_data_N2_Kanji[[Receipe no]:[Receipe]],4,0),"")</f>
        <v/>
      </c>
      <c r="L91" s="24" t="str">
        <f t="shared" si="14"/>
        <v>5章3課</v>
      </c>
      <c r="M91" s="28" t="str">
        <f>IFERROR(VLOOKUP($L91&amp;"_"&amp;X91,Final_manabou_kanji[],6,0),"")</f>
        <v/>
      </c>
      <c r="N91" s="28" t="str">
        <f>IFERROR(VLOOKUP($L91&amp;"_"&amp;Y91,Final_manabou_kanji[],6,0),"")</f>
        <v/>
      </c>
      <c r="O91" s="28" t="str">
        <f>IFERROR(VLOOKUP($L91&amp;"_"&amp;Z91,Final_manabou_kanji[],6,0),"")</f>
        <v/>
      </c>
      <c r="P91" s="28" t="str">
        <f>IFERROR(VLOOKUP($L91&amp;"_"&amp;AA91,Final_manabou_kanji[],6,0),"")</f>
        <v/>
      </c>
      <c r="Q91" s="28" t="str">
        <f>IFERROR(VLOOKUP($L91&amp;"_"&amp;AB91,Final_manabou_kanji[],6,0),"")</f>
        <v/>
      </c>
      <c r="R91" s="28" t="str">
        <f>IFERROR(VLOOKUP($L91&amp;"_"&amp;AC91,Final_manabou_kanji[],6,0),"")</f>
        <v/>
      </c>
      <c r="S91" s="28" t="str">
        <f>IFERROR(VLOOKUP($L91&amp;"_"&amp;AD91,Final_manabou_kanji[],6,0),"")</f>
        <v/>
      </c>
      <c r="T91" s="28" t="str">
        <f>IFERROR(VLOOKUP($L91&amp;"_"&amp;AE91,Final_manabou_kanji[],6,0),"")</f>
        <v/>
      </c>
      <c r="V91" t="s">
        <v>5</v>
      </c>
      <c r="W91" s="24" t="str">
        <f t="shared" si="15"/>
        <v>5章3課</v>
      </c>
      <c r="X91" s="21">
        <f t="shared" si="19"/>
        <v>17</v>
      </c>
      <c r="Y91" s="16">
        <f t="shared" si="19"/>
        <v>18</v>
      </c>
      <c r="Z91" s="16">
        <f t="shared" si="19"/>
        <v>19</v>
      </c>
      <c r="AA91" s="16">
        <f t="shared" si="19"/>
        <v>20</v>
      </c>
      <c r="AB91" s="16">
        <f t="shared" si="19"/>
        <v>21</v>
      </c>
      <c r="AC91" s="16">
        <f t="shared" si="19"/>
        <v>22</v>
      </c>
      <c r="AD91" s="16">
        <f t="shared" si="19"/>
        <v>23</v>
      </c>
      <c r="AE91" s="17">
        <f t="shared" si="19"/>
        <v>24</v>
      </c>
      <c r="AH91" s="24">
        <v>35</v>
      </c>
      <c r="AI91" s="21" t="str">
        <f t="shared" si="18"/>
        <v>5章3課17</v>
      </c>
      <c r="AJ91" s="16" t="str">
        <f t="shared" si="18"/>
        <v>5章3課18</v>
      </c>
      <c r="AK91" s="16" t="str">
        <f t="shared" si="18"/>
        <v>5章3課19</v>
      </c>
      <c r="AL91" s="16" t="str">
        <f t="shared" si="18"/>
        <v>5章3課20</v>
      </c>
      <c r="AM91" s="16" t="str">
        <f t="shared" si="18"/>
        <v>5章3課21</v>
      </c>
      <c r="AN91" s="16" t="str">
        <f t="shared" si="18"/>
        <v>5章3課22</v>
      </c>
      <c r="AO91" s="16" t="str">
        <f t="shared" si="18"/>
        <v>5章3課23</v>
      </c>
      <c r="AP91" s="17" t="str">
        <f t="shared" si="17"/>
        <v>5章3課24</v>
      </c>
    </row>
    <row r="92" spans="1:42" ht="20.399999999999999" thickTop="1" thickBot="1" x14ac:dyDescent="0.35">
      <c r="A92">
        <f t="shared" si="12"/>
        <v>20</v>
      </c>
      <c r="B92" s="24" t="str">
        <f t="shared" si="13"/>
        <v>5章3課</v>
      </c>
      <c r="C92" s="21" t="str">
        <f>IFERROR(VLOOKUP($B92&amp;"_"&amp;X92,Raw_data_N2_Kanji[[Receipe no]:[Receipe]],4,0),"")</f>
        <v/>
      </c>
      <c r="D92" s="16" t="str">
        <f>IFERROR(VLOOKUP($B92&amp;"_"&amp;Y92,Raw_data_N2_Kanji[[Receipe no]:[Receipe]],4,0),"")</f>
        <v/>
      </c>
      <c r="E92" s="16" t="str">
        <f>IFERROR(VLOOKUP($B92&amp;"_"&amp;Z92,Raw_data_N2_Kanji[[Receipe no]:[Receipe]],4,0),"")</f>
        <v/>
      </c>
      <c r="F92" s="16" t="str">
        <f>IFERROR(VLOOKUP($B92&amp;"_"&amp;AA92,Raw_data_N2_Kanji[[Receipe no]:[Receipe]],4,0),"")</f>
        <v/>
      </c>
      <c r="G92" s="16" t="str">
        <f>IFERROR(VLOOKUP($B92&amp;"_"&amp;AB92,Raw_data_N2_Kanji[[Receipe no]:[Receipe]],4,0),"")</f>
        <v/>
      </c>
      <c r="H92" s="16" t="str">
        <f>IFERROR(VLOOKUP($B92&amp;"_"&amp;AC92,Raw_data_N2_Kanji[[Receipe no]:[Receipe]],4,0),"")</f>
        <v/>
      </c>
      <c r="I92" s="16" t="str">
        <f>IFERROR(VLOOKUP($B92&amp;"_"&amp;AD92,Raw_data_N2_Kanji[[Receipe no]:[Receipe]],4,0),"")</f>
        <v/>
      </c>
      <c r="J92" s="17" t="str">
        <f>IFERROR(VLOOKUP($B92&amp;"_"&amp;AE92,Raw_data_N2_Kanji[[Receipe no]:[Receipe]],4,0),"")</f>
        <v/>
      </c>
      <c r="L92" s="24" t="str">
        <f t="shared" si="14"/>
        <v>5章3課</v>
      </c>
      <c r="M92" s="28" t="str">
        <f>IFERROR(VLOOKUP($L92&amp;"_"&amp;X92,Final_manabou_kanji[],6,0),"")</f>
        <v/>
      </c>
      <c r="N92" s="28" t="str">
        <f>IFERROR(VLOOKUP($L92&amp;"_"&amp;Y92,Final_manabou_kanji[],6,0),"")</f>
        <v/>
      </c>
      <c r="O92" s="28" t="str">
        <f>IFERROR(VLOOKUP($L92&amp;"_"&amp;Z92,Final_manabou_kanji[],6,0),"")</f>
        <v/>
      </c>
      <c r="P92" s="28" t="str">
        <f>IFERROR(VLOOKUP($L92&amp;"_"&amp;AA92,Final_manabou_kanji[],6,0),"")</f>
        <v/>
      </c>
      <c r="Q92" s="28" t="str">
        <f>IFERROR(VLOOKUP($L92&amp;"_"&amp;AB92,Final_manabou_kanji[],6,0),"")</f>
        <v/>
      </c>
      <c r="R92" s="28" t="str">
        <f>IFERROR(VLOOKUP($L92&amp;"_"&amp;AC92,Final_manabou_kanji[],6,0),"")</f>
        <v/>
      </c>
      <c r="S92" s="28" t="str">
        <f>IFERROR(VLOOKUP($L92&amp;"_"&amp;AD92,Final_manabou_kanji[],6,0),"")</f>
        <v/>
      </c>
      <c r="T92" s="28" t="str">
        <f>IFERROR(VLOOKUP($L92&amp;"_"&amp;AE92,Final_manabou_kanji[],6,0),"")</f>
        <v/>
      </c>
      <c r="V92" t="s">
        <v>5</v>
      </c>
      <c r="W92" s="24" t="str">
        <f t="shared" si="15"/>
        <v>5章3課</v>
      </c>
      <c r="X92" s="21">
        <f t="shared" si="19"/>
        <v>25</v>
      </c>
      <c r="Y92" s="16">
        <f t="shared" si="19"/>
        <v>26</v>
      </c>
      <c r="Z92" s="16">
        <f t="shared" si="19"/>
        <v>27</v>
      </c>
      <c r="AA92" s="16">
        <f t="shared" si="19"/>
        <v>28</v>
      </c>
      <c r="AB92" s="16">
        <f t="shared" si="19"/>
        <v>29</v>
      </c>
      <c r="AC92" s="16">
        <f t="shared" si="19"/>
        <v>30</v>
      </c>
      <c r="AD92" s="16">
        <f t="shared" si="19"/>
        <v>31</v>
      </c>
      <c r="AE92" s="17">
        <f t="shared" si="19"/>
        <v>32</v>
      </c>
      <c r="AH92" s="24">
        <v>35</v>
      </c>
      <c r="AI92" s="21" t="str">
        <f t="shared" si="18"/>
        <v>5章3課25</v>
      </c>
      <c r="AJ92" s="16" t="str">
        <f t="shared" si="18"/>
        <v>5章3課26</v>
      </c>
      <c r="AK92" s="16" t="str">
        <f t="shared" si="18"/>
        <v>5章3課27</v>
      </c>
      <c r="AL92" s="16" t="str">
        <f t="shared" si="18"/>
        <v>5章3課28</v>
      </c>
      <c r="AM92" s="16" t="str">
        <f t="shared" si="18"/>
        <v>5章3課29</v>
      </c>
      <c r="AN92" s="16" t="str">
        <f t="shared" si="18"/>
        <v>5章3課30</v>
      </c>
      <c r="AO92" s="16" t="str">
        <f t="shared" si="18"/>
        <v>5章3課31</v>
      </c>
      <c r="AP92" s="17" t="str">
        <f t="shared" si="17"/>
        <v>5章3課32</v>
      </c>
    </row>
    <row r="93" spans="1:42" ht="20.399999999999999" thickTop="1" thickBot="1" x14ac:dyDescent="0.35">
      <c r="A93">
        <f t="shared" si="12"/>
        <v>21</v>
      </c>
      <c r="B93" s="24" t="str">
        <f t="shared" si="13"/>
        <v>5章4課</v>
      </c>
      <c r="C93" s="21" t="str">
        <f>IFERROR(VLOOKUP($B93&amp;"_"&amp;X93,Raw_data_N2_Kanji[[Receipe no]:[Receipe]],4,0),"")</f>
        <v/>
      </c>
      <c r="D93" s="16" t="str">
        <f>IFERROR(VLOOKUP($B93&amp;"_"&amp;Y93,Raw_data_N2_Kanji[[Receipe no]:[Receipe]],4,0),"")</f>
        <v/>
      </c>
      <c r="E93" s="16" t="str">
        <f>IFERROR(VLOOKUP($B93&amp;"_"&amp;Z93,Raw_data_N2_Kanji[[Receipe no]:[Receipe]],4,0),"")</f>
        <v/>
      </c>
      <c r="F93" s="16" t="str">
        <f>IFERROR(VLOOKUP($B93&amp;"_"&amp;AA93,Raw_data_N2_Kanji[[Receipe no]:[Receipe]],4,0),"")</f>
        <v/>
      </c>
      <c r="G93" s="16" t="str">
        <f>IFERROR(VLOOKUP($B93&amp;"_"&amp;AB93,Raw_data_N2_Kanji[[Receipe no]:[Receipe]],4,0),"")</f>
        <v/>
      </c>
      <c r="H93" s="16" t="str">
        <f>IFERROR(VLOOKUP($B93&amp;"_"&amp;AC93,Raw_data_N2_Kanji[[Receipe no]:[Receipe]],4,0),"")</f>
        <v/>
      </c>
      <c r="I93" s="16" t="str">
        <f>IFERROR(VLOOKUP($B93&amp;"_"&amp;AD93,Raw_data_N2_Kanji[[Receipe no]:[Receipe]],4,0),"")</f>
        <v/>
      </c>
      <c r="J93" s="17" t="str">
        <f>IFERROR(VLOOKUP($B93&amp;"_"&amp;AE93,Raw_data_N2_Kanji[[Receipe no]:[Receipe]],4,0),"")</f>
        <v/>
      </c>
      <c r="L93" s="24" t="str">
        <f t="shared" si="14"/>
        <v>5章4課</v>
      </c>
      <c r="M93" s="28" t="str">
        <f>IFERROR(VLOOKUP($L93&amp;"_"&amp;X93,Final_manabou_kanji[],6,0),"")</f>
        <v/>
      </c>
      <c r="N93" s="28" t="str">
        <f>IFERROR(VLOOKUP($L93&amp;"_"&amp;Y93,Final_manabou_kanji[],6,0),"")</f>
        <v/>
      </c>
      <c r="O93" s="28" t="str">
        <f>IFERROR(VLOOKUP($L93&amp;"_"&amp;Z93,Final_manabou_kanji[],6,0),"")</f>
        <v/>
      </c>
      <c r="P93" s="28" t="str">
        <f>IFERROR(VLOOKUP($L93&amp;"_"&amp;AA93,Final_manabou_kanji[],6,0),"")</f>
        <v/>
      </c>
      <c r="Q93" s="28" t="str">
        <f>IFERROR(VLOOKUP($L93&amp;"_"&amp;AB93,Final_manabou_kanji[],6,0),"")</f>
        <v/>
      </c>
      <c r="R93" s="28" t="str">
        <f>IFERROR(VLOOKUP($L93&amp;"_"&amp;AC93,Final_manabou_kanji[],6,0),"")</f>
        <v/>
      </c>
      <c r="S93" s="28" t="str">
        <f>IFERROR(VLOOKUP($L93&amp;"_"&amp;AD93,Final_manabou_kanji[],6,0),"")</f>
        <v/>
      </c>
      <c r="T93" s="28" t="str">
        <f>IFERROR(VLOOKUP($L93&amp;"_"&amp;AE93,Final_manabou_kanji[],6,0),"")</f>
        <v/>
      </c>
      <c r="V93" t="s">
        <v>52</v>
      </c>
      <c r="W93" s="24" t="str">
        <f t="shared" si="15"/>
        <v>5章4課</v>
      </c>
      <c r="X93" s="21">
        <f t="shared" si="19"/>
        <v>1</v>
      </c>
      <c r="Y93" s="16">
        <f t="shared" si="19"/>
        <v>2</v>
      </c>
      <c r="Z93" s="16">
        <f t="shared" si="19"/>
        <v>3</v>
      </c>
      <c r="AA93" s="16">
        <f t="shared" si="19"/>
        <v>4</v>
      </c>
      <c r="AB93" s="16">
        <f t="shared" si="19"/>
        <v>5</v>
      </c>
      <c r="AC93" s="16">
        <f t="shared" si="19"/>
        <v>6</v>
      </c>
      <c r="AD93" s="16">
        <f t="shared" si="19"/>
        <v>7</v>
      </c>
      <c r="AE93" s="17">
        <f t="shared" si="19"/>
        <v>8</v>
      </c>
      <c r="AH93" s="24">
        <v>35</v>
      </c>
      <c r="AI93" s="21" t="str">
        <f t="shared" si="18"/>
        <v>5章4課1</v>
      </c>
      <c r="AJ93" s="16" t="str">
        <f t="shared" si="18"/>
        <v>5章4課2</v>
      </c>
      <c r="AK93" s="16" t="str">
        <f t="shared" si="18"/>
        <v>5章4課3</v>
      </c>
      <c r="AL93" s="16" t="str">
        <f t="shared" si="18"/>
        <v>5章4課4</v>
      </c>
      <c r="AM93" s="16" t="str">
        <f t="shared" si="18"/>
        <v>5章4課5</v>
      </c>
      <c r="AN93" s="16" t="str">
        <f t="shared" si="18"/>
        <v>5章4課6</v>
      </c>
      <c r="AO93" s="16" t="str">
        <f t="shared" si="18"/>
        <v>5章4課7</v>
      </c>
      <c r="AP93" s="17" t="str">
        <f t="shared" si="17"/>
        <v>5章4課8</v>
      </c>
    </row>
    <row r="94" spans="1:42" ht="20.399999999999999" thickTop="1" thickBot="1" x14ac:dyDescent="0.35">
      <c r="A94">
        <f t="shared" si="12"/>
        <v>21</v>
      </c>
      <c r="B94" s="24" t="str">
        <f t="shared" si="13"/>
        <v>5章4課</v>
      </c>
      <c r="C94" s="21" t="str">
        <f>IFERROR(VLOOKUP($B94&amp;"_"&amp;X94,Raw_data_N2_Kanji[[Receipe no]:[Receipe]],4,0),"")</f>
        <v/>
      </c>
      <c r="D94" s="16" t="str">
        <f>IFERROR(VLOOKUP($B94&amp;"_"&amp;Y94,Raw_data_N2_Kanji[[Receipe no]:[Receipe]],4,0),"")</f>
        <v/>
      </c>
      <c r="E94" s="16" t="str">
        <f>IFERROR(VLOOKUP($B94&amp;"_"&amp;Z94,Raw_data_N2_Kanji[[Receipe no]:[Receipe]],4,0),"")</f>
        <v/>
      </c>
      <c r="F94" s="16" t="str">
        <f>IFERROR(VLOOKUP($B94&amp;"_"&amp;AA94,Raw_data_N2_Kanji[[Receipe no]:[Receipe]],4,0),"")</f>
        <v/>
      </c>
      <c r="G94" s="16" t="str">
        <f>IFERROR(VLOOKUP($B94&amp;"_"&amp;AB94,Raw_data_N2_Kanji[[Receipe no]:[Receipe]],4,0),"")</f>
        <v/>
      </c>
      <c r="H94" s="16" t="str">
        <f>IFERROR(VLOOKUP($B94&amp;"_"&amp;AC94,Raw_data_N2_Kanji[[Receipe no]:[Receipe]],4,0),"")</f>
        <v/>
      </c>
      <c r="I94" s="16" t="str">
        <f>IFERROR(VLOOKUP($B94&amp;"_"&amp;AD94,Raw_data_N2_Kanji[[Receipe no]:[Receipe]],4,0),"")</f>
        <v/>
      </c>
      <c r="J94" s="17" t="str">
        <f>IFERROR(VLOOKUP($B94&amp;"_"&amp;AE94,Raw_data_N2_Kanji[[Receipe no]:[Receipe]],4,0),"")</f>
        <v/>
      </c>
      <c r="L94" s="24" t="str">
        <f t="shared" si="14"/>
        <v>5章4課</v>
      </c>
      <c r="M94" s="28" t="str">
        <f>IFERROR(VLOOKUP($L94&amp;"_"&amp;X94,Final_manabou_kanji[],6,0),"")</f>
        <v/>
      </c>
      <c r="N94" s="28" t="str">
        <f>IFERROR(VLOOKUP($L94&amp;"_"&amp;Y94,Final_manabou_kanji[],6,0),"")</f>
        <v/>
      </c>
      <c r="O94" s="28" t="str">
        <f>IFERROR(VLOOKUP($L94&amp;"_"&amp;Z94,Final_manabou_kanji[],6,0),"")</f>
        <v/>
      </c>
      <c r="P94" s="28" t="str">
        <f>IFERROR(VLOOKUP($L94&amp;"_"&amp;AA94,Final_manabou_kanji[],6,0),"")</f>
        <v/>
      </c>
      <c r="Q94" s="28" t="str">
        <f>IFERROR(VLOOKUP($L94&amp;"_"&amp;AB94,Final_manabou_kanji[],6,0),"")</f>
        <v/>
      </c>
      <c r="R94" s="28" t="str">
        <f>IFERROR(VLOOKUP($L94&amp;"_"&amp;AC94,Final_manabou_kanji[],6,0),"")</f>
        <v/>
      </c>
      <c r="S94" s="28" t="str">
        <f>IFERROR(VLOOKUP($L94&amp;"_"&amp;AD94,Final_manabou_kanji[],6,0),"")</f>
        <v/>
      </c>
      <c r="T94" s="28" t="str">
        <f>IFERROR(VLOOKUP($L94&amp;"_"&amp;AE94,Final_manabou_kanji[],6,0),"")</f>
        <v/>
      </c>
      <c r="V94" t="s">
        <v>5</v>
      </c>
      <c r="W94" s="24" t="str">
        <f t="shared" si="15"/>
        <v>5章4課</v>
      </c>
      <c r="X94" s="21">
        <f t="shared" si="19"/>
        <v>9</v>
      </c>
      <c r="Y94" s="16">
        <f t="shared" si="19"/>
        <v>10</v>
      </c>
      <c r="Z94" s="16">
        <f t="shared" si="19"/>
        <v>11</v>
      </c>
      <c r="AA94" s="16">
        <f t="shared" si="19"/>
        <v>12</v>
      </c>
      <c r="AB94" s="16">
        <f t="shared" si="19"/>
        <v>13</v>
      </c>
      <c r="AC94" s="16">
        <f t="shared" si="19"/>
        <v>14</v>
      </c>
      <c r="AD94" s="16">
        <f t="shared" si="19"/>
        <v>15</v>
      </c>
      <c r="AE94" s="17">
        <f t="shared" si="19"/>
        <v>16</v>
      </c>
      <c r="AH94" s="24">
        <v>35</v>
      </c>
      <c r="AI94" s="21" t="str">
        <f t="shared" si="18"/>
        <v>5章4課9</v>
      </c>
      <c r="AJ94" s="16" t="str">
        <f t="shared" si="18"/>
        <v>5章4課10</v>
      </c>
      <c r="AK94" s="16" t="str">
        <f t="shared" si="18"/>
        <v>5章4課11</v>
      </c>
      <c r="AL94" s="16" t="str">
        <f t="shared" si="18"/>
        <v>5章4課12</v>
      </c>
      <c r="AM94" s="16" t="str">
        <f t="shared" si="18"/>
        <v>5章4課13</v>
      </c>
      <c r="AN94" s="16" t="str">
        <f t="shared" si="18"/>
        <v>5章4課14</v>
      </c>
      <c r="AO94" s="16" t="str">
        <f t="shared" si="18"/>
        <v>5章4課15</v>
      </c>
      <c r="AP94" s="17" t="str">
        <f t="shared" si="17"/>
        <v>5章4課16</v>
      </c>
    </row>
    <row r="95" spans="1:42" ht="20.399999999999999" thickTop="1" thickBot="1" x14ac:dyDescent="0.35">
      <c r="A95">
        <f t="shared" si="12"/>
        <v>21</v>
      </c>
      <c r="B95" s="24" t="str">
        <f t="shared" si="13"/>
        <v>5章4課</v>
      </c>
      <c r="C95" s="21" t="str">
        <f>IFERROR(VLOOKUP($B95&amp;"_"&amp;X95,Raw_data_N2_Kanji[[Receipe no]:[Receipe]],4,0),"")</f>
        <v/>
      </c>
      <c r="D95" s="16" t="str">
        <f>IFERROR(VLOOKUP($B95&amp;"_"&amp;Y95,Raw_data_N2_Kanji[[Receipe no]:[Receipe]],4,0),"")</f>
        <v/>
      </c>
      <c r="E95" s="16" t="str">
        <f>IFERROR(VLOOKUP($B95&amp;"_"&amp;Z95,Raw_data_N2_Kanji[[Receipe no]:[Receipe]],4,0),"")</f>
        <v/>
      </c>
      <c r="F95" s="16" t="str">
        <f>IFERROR(VLOOKUP($B95&amp;"_"&amp;AA95,Raw_data_N2_Kanji[[Receipe no]:[Receipe]],4,0),"")</f>
        <v/>
      </c>
      <c r="G95" s="16" t="str">
        <f>IFERROR(VLOOKUP($B95&amp;"_"&amp;AB95,Raw_data_N2_Kanji[[Receipe no]:[Receipe]],4,0),"")</f>
        <v/>
      </c>
      <c r="H95" s="16" t="str">
        <f>IFERROR(VLOOKUP($B95&amp;"_"&amp;AC95,Raw_data_N2_Kanji[[Receipe no]:[Receipe]],4,0),"")</f>
        <v/>
      </c>
      <c r="I95" s="16" t="str">
        <f>IFERROR(VLOOKUP($B95&amp;"_"&amp;AD95,Raw_data_N2_Kanji[[Receipe no]:[Receipe]],4,0),"")</f>
        <v/>
      </c>
      <c r="J95" s="17" t="str">
        <f>IFERROR(VLOOKUP($B95&amp;"_"&amp;AE95,Raw_data_N2_Kanji[[Receipe no]:[Receipe]],4,0),"")</f>
        <v/>
      </c>
      <c r="L95" s="24" t="str">
        <f t="shared" si="14"/>
        <v>5章4課</v>
      </c>
      <c r="M95" s="28" t="str">
        <f>IFERROR(VLOOKUP($L95&amp;"_"&amp;X95,Final_manabou_kanji[],6,0),"")</f>
        <v/>
      </c>
      <c r="N95" s="28" t="str">
        <f>IFERROR(VLOOKUP($L95&amp;"_"&amp;Y95,Final_manabou_kanji[],6,0),"")</f>
        <v/>
      </c>
      <c r="O95" s="28" t="str">
        <f>IFERROR(VLOOKUP($L95&amp;"_"&amp;Z95,Final_manabou_kanji[],6,0),"")</f>
        <v/>
      </c>
      <c r="P95" s="28" t="str">
        <f>IFERROR(VLOOKUP($L95&amp;"_"&amp;AA95,Final_manabou_kanji[],6,0),"")</f>
        <v/>
      </c>
      <c r="Q95" s="28" t="str">
        <f>IFERROR(VLOOKUP($L95&amp;"_"&amp;AB95,Final_manabou_kanji[],6,0),"")</f>
        <v/>
      </c>
      <c r="R95" s="28" t="str">
        <f>IFERROR(VLOOKUP($L95&amp;"_"&amp;AC95,Final_manabou_kanji[],6,0),"")</f>
        <v/>
      </c>
      <c r="S95" s="28" t="str">
        <f>IFERROR(VLOOKUP($L95&amp;"_"&amp;AD95,Final_manabou_kanji[],6,0),"")</f>
        <v/>
      </c>
      <c r="T95" s="28" t="str">
        <f>IFERROR(VLOOKUP($L95&amp;"_"&amp;AE95,Final_manabou_kanji[],6,0),"")</f>
        <v/>
      </c>
      <c r="V95" t="s">
        <v>5</v>
      </c>
      <c r="W95" s="24" t="str">
        <f t="shared" si="15"/>
        <v>5章4課</v>
      </c>
      <c r="X95" s="21">
        <f t="shared" si="19"/>
        <v>17</v>
      </c>
      <c r="Y95" s="16">
        <f t="shared" si="19"/>
        <v>18</v>
      </c>
      <c r="Z95" s="16">
        <f t="shared" si="19"/>
        <v>19</v>
      </c>
      <c r="AA95" s="16">
        <f t="shared" si="19"/>
        <v>20</v>
      </c>
      <c r="AB95" s="16">
        <f t="shared" si="19"/>
        <v>21</v>
      </c>
      <c r="AC95" s="16">
        <f t="shared" si="19"/>
        <v>22</v>
      </c>
      <c r="AD95" s="16">
        <f t="shared" si="19"/>
        <v>23</v>
      </c>
      <c r="AE95" s="17">
        <f t="shared" si="19"/>
        <v>24</v>
      </c>
      <c r="AH95" s="24">
        <v>35</v>
      </c>
      <c r="AI95" s="21" t="str">
        <f t="shared" si="18"/>
        <v>5章4課17</v>
      </c>
      <c r="AJ95" s="16" t="str">
        <f t="shared" si="18"/>
        <v>5章4課18</v>
      </c>
      <c r="AK95" s="16" t="str">
        <f t="shared" si="18"/>
        <v>5章4課19</v>
      </c>
      <c r="AL95" s="16" t="str">
        <f t="shared" si="18"/>
        <v>5章4課20</v>
      </c>
      <c r="AM95" s="16" t="str">
        <f t="shared" si="18"/>
        <v>5章4課21</v>
      </c>
      <c r="AN95" s="16" t="str">
        <f t="shared" si="18"/>
        <v>5章4課22</v>
      </c>
      <c r="AO95" s="16" t="str">
        <f t="shared" si="18"/>
        <v>5章4課23</v>
      </c>
      <c r="AP95" s="17" t="str">
        <f t="shared" si="17"/>
        <v>5章4課24</v>
      </c>
    </row>
    <row r="96" spans="1:42" ht="20.399999999999999" thickTop="1" thickBot="1" x14ac:dyDescent="0.35">
      <c r="A96">
        <f t="shared" si="12"/>
        <v>21</v>
      </c>
      <c r="B96" s="24" t="str">
        <f t="shared" si="13"/>
        <v>5章4課</v>
      </c>
      <c r="C96" s="21" t="str">
        <f>IFERROR(VLOOKUP($B96&amp;"_"&amp;X96,Raw_data_N2_Kanji[[Receipe no]:[Receipe]],4,0),"")</f>
        <v/>
      </c>
      <c r="D96" s="16" t="str">
        <f>IFERROR(VLOOKUP($B96&amp;"_"&amp;Y96,Raw_data_N2_Kanji[[Receipe no]:[Receipe]],4,0),"")</f>
        <v/>
      </c>
      <c r="E96" s="16" t="str">
        <f>IFERROR(VLOOKUP($B96&amp;"_"&amp;Z96,Raw_data_N2_Kanji[[Receipe no]:[Receipe]],4,0),"")</f>
        <v/>
      </c>
      <c r="F96" s="16" t="str">
        <f>IFERROR(VLOOKUP($B96&amp;"_"&amp;AA96,Raw_data_N2_Kanji[[Receipe no]:[Receipe]],4,0),"")</f>
        <v/>
      </c>
      <c r="G96" s="16" t="str">
        <f>IFERROR(VLOOKUP($B96&amp;"_"&amp;AB96,Raw_data_N2_Kanji[[Receipe no]:[Receipe]],4,0),"")</f>
        <v/>
      </c>
      <c r="H96" s="16" t="str">
        <f>IFERROR(VLOOKUP($B96&amp;"_"&amp;AC96,Raw_data_N2_Kanji[[Receipe no]:[Receipe]],4,0),"")</f>
        <v/>
      </c>
      <c r="I96" s="16" t="str">
        <f>IFERROR(VLOOKUP($B96&amp;"_"&amp;AD96,Raw_data_N2_Kanji[[Receipe no]:[Receipe]],4,0),"")</f>
        <v/>
      </c>
      <c r="J96" s="17" t="str">
        <f>IFERROR(VLOOKUP($B96&amp;"_"&amp;AE96,Raw_data_N2_Kanji[[Receipe no]:[Receipe]],4,0),"")</f>
        <v/>
      </c>
      <c r="L96" s="24" t="str">
        <f t="shared" si="14"/>
        <v>5章4課</v>
      </c>
      <c r="M96" s="28" t="str">
        <f>IFERROR(VLOOKUP($L96&amp;"_"&amp;X96,Final_manabou_kanji[],6,0),"")</f>
        <v/>
      </c>
      <c r="N96" s="28" t="str">
        <f>IFERROR(VLOOKUP($L96&amp;"_"&amp;Y96,Final_manabou_kanji[],6,0),"")</f>
        <v/>
      </c>
      <c r="O96" s="28" t="str">
        <f>IFERROR(VLOOKUP($L96&amp;"_"&amp;Z96,Final_manabou_kanji[],6,0),"")</f>
        <v/>
      </c>
      <c r="P96" s="28" t="str">
        <f>IFERROR(VLOOKUP($L96&amp;"_"&amp;AA96,Final_manabou_kanji[],6,0),"")</f>
        <v/>
      </c>
      <c r="Q96" s="28" t="str">
        <f>IFERROR(VLOOKUP($L96&amp;"_"&amp;AB96,Final_manabou_kanji[],6,0),"")</f>
        <v/>
      </c>
      <c r="R96" s="28" t="str">
        <f>IFERROR(VLOOKUP($L96&amp;"_"&amp;AC96,Final_manabou_kanji[],6,0),"")</f>
        <v/>
      </c>
      <c r="S96" s="28" t="str">
        <f>IFERROR(VLOOKUP($L96&amp;"_"&amp;AD96,Final_manabou_kanji[],6,0),"")</f>
        <v/>
      </c>
      <c r="T96" s="28" t="str">
        <f>IFERROR(VLOOKUP($L96&amp;"_"&amp;AE96,Final_manabou_kanji[],6,0),"")</f>
        <v/>
      </c>
      <c r="V96" t="s">
        <v>5</v>
      </c>
      <c r="W96" s="24" t="str">
        <f t="shared" si="15"/>
        <v>5章4課</v>
      </c>
      <c r="X96" s="21">
        <f t="shared" si="19"/>
        <v>25</v>
      </c>
      <c r="Y96" s="16">
        <f t="shared" si="19"/>
        <v>26</v>
      </c>
      <c r="Z96" s="16">
        <f t="shared" si="19"/>
        <v>27</v>
      </c>
      <c r="AA96" s="16">
        <f t="shared" si="19"/>
        <v>28</v>
      </c>
      <c r="AB96" s="16">
        <f t="shared" si="19"/>
        <v>29</v>
      </c>
      <c r="AC96" s="16">
        <f t="shared" si="19"/>
        <v>30</v>
      </c>
      <c r="AD96" s="16">
        <f t="shared" si="19"/>
        <v>31</v>
      </c>
      <c r="AE96" s="17">
        <f t="shared" si="19"/>
        <v>32</v>
      </c>
      <c r="AH96" s="24">
        <v>36</v>
      </c>
      <c r="AI96" s="21" t="str">
        <f t="shared" si="18"/>
        <v>5章4課25</v>
      </c>
      <c r="AJ96" s="16" t="str">
        <f t="shared" si="18"/>
        <v>5章4課26</v>
      </c>
      <c r="AK96" s="16" t="str">
        <f t="shared" si="18"/>
        <v>5章4課27</v>
      </c>
      <c r="AL96" s="16" t="str">
        <f t="shared" si="18"/>
        <v>5章4課28</v>
      </c>
      <c r="AM96" s="16" t="str">
        <f t="shared" si="18"/>
        <v>5章4課29</v>
      </c>
      <c r="AN96" s="16" t="str">
        <f t="shared" si="18"/>
        <v>5章4課30</v>
      </c>
      <c r="AO96" s="16" t="str">
        <f t="shared" si="18"/>
        <v>5章4課31</v>
      </c>
      <c r="AP96" s="17" t="str">
        <f t="shared" si="17"/>
        <v>5章4課32</v>
      </c>
    </row>
    <row r="97" spans="1:42" ht="20.399999999999999" thickTop="1" thickBot="1" x14ac:dyDescent="0.35">
      <c r="A97">
        <f t="shared" si="12"/>
        <v>21</v>
      </c>
      <c r="B97" s="24" t="str">
        <f t="shared" si="13"/>
        <v>5章4課</v>
      </c>
      <c r="C97" s="21" t="str">
        <f>IFERROR(VLOOKUP($B97&amp;"_"&amp;X97,Raw_data_N2_Kanji[[Receipe no]:[Receipe]],4,0),"")</f>
        <v/>
      </c>
      <c r="D97" s="16" t="str">
        <f>IFERROR(VLOOKUP($B97&amp;"_"&amp;Y97,Raw_data_N2_Kanji[[Receipe no]:[Receipe]],4,0),"")</f>
        <v/>
      </c>
      <c r="E97" s="16" t="str">
        <f>IFERROR(VLOOKUP($B97&amp;"_"&amp;Z97,Raw_data_N2_Kanji[[Receipe no]:[Receipe]],4,0),"")</f>
        <v/>
      </c>
      <c r="F97" s="16" t="str">
        <f>IFERROR(VLOOKUP($B97&amp;"_"&amp;AA97,Raw_data_N2_Kanji[[Receipe no]:[Receipe]],4,0),"")</f>
        <v/>
      </c>
      <c r="G97" s="16" t="str">
        <f>IFERROR(VLOOKUP($B97&amp;"_"&amp;AB97,Raw_data_N2_Kanji[[Receipe no]:[Receipe]],4,0),"")</f>
        <v/>
      </c>
      <c r="H97" s="16" t="str">
        <f>IFERROR(VLOOKUP($B97&amp;"_"&amp;AC97,Raw_data_N2_Kanji[[Receipe no]:[Receipe]],4,0),"")</f>
        <v/>
      </c>
      <c r="I97" s="16" t="str">
        <f>IFERROR(VLOOKUP($B97&amp;"_"&amp;AD97,Raw_data_N2_Kanji[[Receipe no]:[Receipe]],4,0),"")</f>
        <v/>
      </c>
      <c r="J97" s="17" t="str">
        <f>IFERROR(VLOOKUP($B97&amp;"_"&amp;AE97,Raw_data_N2_Kanji[[Receipe no]:[Receipe]],4,0),"")</f>
        <v/>
      </c>
      <c r="L97" s="24" t="str">
        <f t="shared" si="14"/>
        <v>5章4課</v>
      </c>
      <c r="M97" s="28" t="str">
        <f>IFERROR(VLOOKUP($L97&amp;"_"&amp;X97,Final_manabou_kanji[],6,0),"")</f>
        <v/>
      </c>
      <c r="N97" s="28" t="str">
        <f>IFERROR(VLOOKUP($L97&amp;"_"&amp;Y97,Final_manabou_kanji[],6,0),"")</f>
        <v/>
      </c>
      <c r="O97" s="28" t="str">
        <f>IFERROR(VLOOKUP($L97&amp;"_"&amp;Z97,Final_manabou_kanji[],6,0),"")</f>
        <v/>
      </c>
      <c r="P97" s="28" t="str">
        <f>IFERROR(VLOOKUP($L97&amp;"_"&amp;AA97,Final_manabou_kanji[],6,0),"")</f>
        <v/>
      </c>
      <c r="Q97" s="28" t="str">
        <f>IFERROR(VLOOKUP($L97&amp;"_"&amp;AB97,Final_manabou_kanji[],6,0),"")</f>
        <v/>
      </c>
      <c r="R97" s="28" t="str">
        <f>IFERROR(VLOOKUP($L97&amp;"_"&amp;AC97,Final_manabou_kanji[],6,0),"")</f>
        <v/>
      </c>
      <c r="S97" s="28" t="str">
        <f>IFERROR(VLOOKUP($L97&amp;"_"&amp;AD97,Final_manabou_kanji[],6,0),"")</f>
        <v/>
      </c>
      <c r="T97" s="28" t="str">
        <f>IFERROR(VLOOKUP($L97&amp;"_"&amp;AE97,Final_manabou_kanji[],6,0),"")</f>
        <v/>
      </c>
      <c r="V97" t="s">
        <v>5</v>
      </c>
      <c r="W97" s="24" t="str">
        <f t="shared" si="15"/>
        <v>5章4課</v>
      </c>
      <c r="X97" s="21">
        <f t="shared" si="19"/>
        <v>33</v>
      </c>
      <c r="Y97" s="16">
        <f t="shared" si="19"/>
        <v>34</v>
      </c>
      <c r="Z97" s="16">
        <f t="shared" si="19"/>
        <v>35</v>
      </c>
      <c r="AA97" s="16">
        <f t="shared" si="19"/>
        <v>36</v>
      </c>
      <c r="AB97" s="16">
        <f t="shared" si="19"/>
        <v>37</v>
      </c>
      <c r="AC97" s="16">
        <f t="shared" si="19"/>
        <v>38</v>
      </c>
      <c r="AD97" s="16">
        <f t="shared" si="19"/>
        <v>39</v>
      </c>
      <c r="AE97" s="17">
        <f t="shared" si="19"/>
        <v>40</v>
      </c>
      <c r="AH97" s="24">
        <v>36</v>
      </c>
      <c r="AI97" s="21" t="str">
        <f t="shared" si="18"/>
        <v>5章4課33</v>
      </c>
      <c r="AJ97" s="16" t="str">
        <f t="shared" si="18"/>
        <v>5章4課34</v>
      </c>
      <c r="AK97" s="16" t="str">
        <f t="shared" si="18"/>
        <v>5章4課35</v>
      </c>
      <c r="AL97" s="16" t="str">
        <f t="shared" si="18"/>
        <v>5章4課36</v>
      </c>
      <c r="AM97" s="16" t="str">
        <f t="shared" si="18"/>
        <v>5章4課37</v>
      </c>
      <c r="AN97" s="16" t="str">
        <f t="shared" si="18"/>
        <v>5章4課38</v>
      </c>
      <c r="AO97" s="16" t="str">
        <f t="shared" si="18"/>
        <v>5章4課39</v>
      </c>
      <c r="AP97" s="17" t="str">
        <f t="shared" si="17"/>
        <v>5章4課40</v>
      </c>
    </row>
    <row r="98" spans="1:42" ht="20.399999999999999" thickTop="1" thickBot="1" x14ac:dyDescent="0.35">
      <c r="A98">
        <f t="shared" si="12"/>
        <v>22</v>
      </c>
      <c r="B98" s="24" t="str">
        <f t="shared" si="13"/>
        <v>6章1課</v>
      </c>
      <c r="C98" s="21" t="str">
        <f>IFERROR(VLOOKUP($B98&amp;"_"&amp;X98,Raw_data_N2_Kanji[[Receipe no]:[Receipe]],4,0),"")</f>
        <v/>
      </c>
      <c r="D98" s="16" t="str">
        <f>IFERROR(VLOOKUP($B98&amp;"_"&amp;Y98,Raw_data_N2_Kanji[[Receipe no]:[Receipe]],4,0),"")</f>
        <v/>
      </c>
      <c r="E98" s="16" t="str">
        <f>IFERROR(VLOOKUP($B98&amp;"_"&amp;Z98,Raw_data_N2_Kanji[[Receipe no]:[Receipe]],4,0),"")</f>
        <v/>
      </c>
      <c r="F98" s="16" t="str">
        <f>IFERROR(VLOOKUP($B98&amp;"_"&amp;AA98,Raw_data_N2_Kanji[[Receipe no]:[Receipe]],4,0),"")</f>
        <v/>
      </c>
      <c r="G98" s="16" t="str">
        <f>IFERROR(VLOOKUP($B98&amp;"_"&amp;AB98,Raw_data_N2_Kanji[[Receipe no]:[Receipe]],4,0),"")</f>
        <v/>
      </c>
      <c r="H98" s="16" t="str">
        <f>IFERROR(VLOOKUP($B98&amp;"_"&amp;AC98,Raw_data_N2_Kanji[[Receipe no]:[Receipe]],4,0),"")</f>
        <v/>
      </c>
      <c r="I98" s="16" t="str">
        <f>IFERROR(VLOOKUP($B98&amp;"_"&amp;AD98,Raw_data_N2_Kanji[[Receipe no]:[Receipe]],4,0),"")</f>
        <v/>
      </c>
      <c r="J98" s="17" t="str">
        <f>IFERROR(VLOOKUP($B98&amp;"_"&amp;AE98,Raw_data_N2_Kanji[[Receipe no]:[Receipe]],4,0),"")</f>
        <v/>
      </c>
      <c r="L98" s="24" t="str">
        <f t="shared" si="14"/>
        <v>6章1課</v>
      </c>
      <c r="M98" s="28" t="str">
        <f>IFERROR(VLOOKUP($L98&amp;"_"&amp;X98,Final_manabou_kanji[],6,0),"")</f>
        <v/>
      </c>
      <c r="N98" s="28" t="str">
        <f>IFERROR(VLOOKUP($L98&amp;"_"&amp;Y98,Final_manabou_kanji[],6,0),"")</f>
        <v/>
      </c>
      <c r="O98" s="28" t="str">
        <f>IFERROR(VLOOKUP($L98&amp;"_"&amp;Z98,Final_manabou_kanji[],6,0),"")</f>
        <v/>
      </c>
      <c r="P98" s="28" t="str">
        <f>IFERROR(VLOOKUP($L98&amp;"_"&amp;AA98,Final_manabou_kanji[],6,0),"")</f>
        <v/>
      </c>
      <c r="Q98" s="28" t="str">
        <f>IFERROR(VLOOKUP($L98&amp;"_"&amp;AB98,Final_manabou_kanji[],6,0),"")</f>
        <v/>
      </c>
      <c r="R98" s="28" t="str">
        <f>IFERROR(VLOOKUP($L98&amp;"_"&amp;AC98,Final_manabou_kanji[],6,0),"")</f>
        <v/>
      </c>
      <c r="S98" s="28" t="str">
        <f>IFERROR(VLOOKUP($L98&amp;"_"&amp;AD98,Final_manabou_kanji[],6,0),"")</f>
        <v/>
      </c>
      <c r="T98" s="28" t="str">
        <f>IFERROR(VLOOKUP($L98&amp;"_"&amp;AE98,Final_manabou_kanji[],6,0),"")</f>
        <v/>
      </c>
      <c r="V98" t="s">
        <v>53</v>
      </c>
      <c r="W98" s="24" t="str">
        <f t="shared" si="15"/>
        <v>6章1課</v>
      </c>
      <c r="X98" s="21">
        <f t="shared" si="19"/>
        <v>1</v>
      </c>
      <c r="Y98" s="16">
        <f t="shared" si="19"/>
        <v>2</v>
      </c>
      <c r="Z98" s="16">
        <f t="shared" si="19"/>
        <v>3</v>
      </c>
      <c r="AA98" s="16">
        <f t="shared" si="19"/>
        <v>4</v>
      </c>
      <c r="AB98" s="16">
        <f t="shared" si="19"/>
        <v>5</v>
      </c>
      <c r="AC98" s="16">
        <f t="shared" si="19"/>
        <v>6</v>
      </c>
      <c r="AD98" s="16">
        <f t="shared" si="19"/>
        <v>7</v>
      </c>
      <c r="AE98" s="17">
        <f t="shared" si="19"/>
        <v>8</v>
      </c>
      <c r="AH98" s="24">
        <v>36</v>
      </c>
      <c r="AI98" s="21" t="str">
        <f t="shared" si="18"/>
        <v>6章1課1</v>
      </c>
      <c r="AJ98" s="16" t="str">
        <f t="shared" si="18"/>
        <v>6章1課2</v>
      </c>
      <c r="AK98" s="16" t="str">
        <f t="shared" si="18"/>
        <v>6章1課3</v>
      </c>
      <c r="AL98" s="16" t="str">
        <f t="shared" si="18"/>
        <v>6章1課4</v>
      </c>
      <c r="AM98" s="16" t="str">
        <f t="shared" si="18"/>
        <v>6章1課5</v>
      </c>
      <c r="AN98" s="16" t="str">
        <f t="shared" si="18"/>
        <v>6章1課6</v>
      </c>
      <c r="AO98" s="16" t="str">
        <f t="shared" si="18"/>
        <v>6章1課7</v>
      </c>
      <c r="AP98" s="17" t="str">
        <f t="shared" si="17"/>
        <v>6章1課8</v>
      </c>
    </row>
    <row r="99" spans="1:42" ht="20.399999999999999" thickTop="1" thickBot="1" x14ac:dyDescent="0.35">
      <c r="A99">
        <f t="shared" si="12"/>
        <v>22</v>
      </c>
      <c r="B99" s="24" t="str">
        <f t="shared" si="13"/>
        <v>6章1課</v>
      </c>
      <c r="C99" s="21" t="str">
        <f>IFERROR(VLOOKUP($B99&amp;"_"&amp;X99,Raw_data_N2_Kanji[[Receipe no]:[Receipe]],4,0),"")</f>
        <v/>
      </c>
      <c r="D99" s="16" t="str">
        <f>IFERROR(VLOOKUP($B99&amp;"_"&amp;Y99,Raw_data_N2_Kanji[[Receipe no]:[Receipe]],4,0),"")</f>
        <v/>
      </c>
      <c r="E99" s="16" t="str">
        <f>IFERROR(VLOOKUP($B99&amp;"_"&amp;Z99,Raw_data_N2_Kanji[[Receipe no]:[Receipe]],4,0),"")</f>
        <v/>
      </c>
      <c r="F99" s="16" t="str">
        <f>IFERROR(VLOOKUP($B99&amp;"_"&amp;AA99,Raw_data_N2_Kanji[[Receipe no]:[Receipe]],4,0),"")</f>
        <v/>
      </c>
      <c r="G99" s="16" t="str">
        <f>IFERROR(VLOOKUP($B99&amp;"_"&amp;AB99,Raw_data_N2_Kanji[[Receipe no]:[Receipe]],4,0),"")</f>
        <v/>
      </c>
      <c r="H99" s="16" t="str">
        <f>IFERROR(VLOOKUP($B99&amp;"_"&amp;AC99,Raw_data_N2_Kanji[[Receipe no]:[Receipe]],4,0),"")</f>
        <v/>
      </c>
      <c r="I99" s="16" t="str">
        <f>IFERROR(VLOOKUP($B99&amp;"_"&amp;AD99,Raw_data_N2_Kanji[[Receipe no]:[Receipe]],4,0),"")</f>
        <v/>
      </c>
      <c r="J99" s="17" t="str">
        <f>IFERROR(VLOOKUP($B99&amp;"_"&amp;AE99,Raw_data_N2_Kanji[[Receipe no]:[Receipe]],4,0),"")</f>
        <v/>
      </c>
      <c r="L99" s="24" t="str">
        <f t="shared" si="14"/>
        <v>6章1課</v>
      </c>
      <c r="M99" s="28" t="str">
        <f>IFERROR(VLOOKUP($L99&amp;"_"&amp;X99,Final_manabou_kanji[],6,0),"")</f>
        <v/>
      </c>
      <c r="N99" s="28" t="str">
        <f>IFERROR(VLOOKUP($L99&amp;"_"&amp;Y99,Final_manabou_kanji[],6,0),"")</f>
        <v/>
      </c>
      <c r="O99" s="28" t="str">
        <f>IFERROR(VLOOKUP($L99&amp;"_"&amp;Z99,Final_manabou_kanji[],6,0),"")</f>
        <v/>
      </c>
      <c r="P99" s="28" t="str">
        <f>IFERROR(VLOOKUP($L99&amp;"_"&amp;AA99,Final_manabou_kanji[],6,0),"")</f>
        <v/>
      </c>
      <c r="Q99" s="28" t="str">
        <f>IFERROR(VLOOKUP($L99&amp;"_"&amp;AB99,Final_manabou_kanji[],6,0),"")</f>
        <v/>
      </c>
      <c r="R99" s="28" t="str">
        <f>IFERROR(VLOOKUP($L99&amp;"_"&amp;AC99,Final_manabou_kanji[],6,0),"")</f>
        <v/>
      </c>
      <c r="S99" s="28" t="str">
        <f>IFERROR(VLOOKUP($L99&amp;"_"&amp;AD99,Final_manabou_kanji[],6,0),"")</f>
        <v/>
      </c>
      <c r="T99" s="28" t="str">
        <f>IFERROR(VLOOKUP($L99&amp;"_"&amp;AE99,Final_manabou_kanji[],6,0),"")</f>
        <v/>
      </c>
      <c r="W99" s="24" t="str">
        <f t="shared" si="15"/>
        <v>6章1課</v>
      </c>
      <c r="X99" s="21">
        <f t="shared" si="19"/>
        <v>9</v>
      </c>
      <c r="Y99" s="16">
        <f t="shared" si="19"/>
        <v>10</v>
      </c>
      <c r="Z99" s="16">
        <f t="shared" si="19"/>
        <v>11</v>
      </c>
      <c r="AA99" s="16">
        <f t="shared" si="19"/>
        <v>12</v>
      </c>
      <c r="AB99" s="16">
        <f t="shared" si="19"/>
        <v>13</v>
      </c>
      <c r="AC99" s="16">
        <f t="shared" si="19"/>
        <v>14</v>
      </c>
      <c r="AD99" s="16">
        <f t="shared" si="19"/>
        <v>15</v>
      </c>
      <c r="AE99" s="17">
        <f t="shared" si="19"/>
        <v>16</v>
      </c>
      <c r="AH99" s="24">
        <v>36</v>
      </c>
      <c r="AI99" s="21" t="str">
        <f t="shared" si="18"/>
        <v>6章1課9</v>
      </c>
      <c r="AJ99" s="16" t="str">
        <f t="shared" si="18"/>
        <v>6章1課10</v>
      </c>
      <c r="AK99" s="16" t="str">
        <f t="shared" si="18"/>
        <v>6章1課11</v>
      </c>
      <c r="AL99" s="16" t="str">
        <f t="shared" si="18"/>
        <v>6章1課12</v>
      </c>
      <c r="AM99" s="16" t="str">
        <f t="shared" si="18"/>
        <v>6章1課13</v>
      </c>
      <c r="AN99" s="16" t="str">
        <f t="shared" si="18"/>
        <v>6章1課14</v>
      </c>
      <c r="AO99" s="16" t="str">
        <f t="shared" si="18"/>
        <v>6章1課15</v>
      </c>
      <c r="AP99" s="17" t="str">
        <f t="shared" si="17"/>
        <v>6章1課16</v>
      </c>
    </row>
    <row r="100" spans="1:42" ht="20.399999999999999" thickTop="1" thickBot="1" x14ac:dyDescent="0.35">
      <c r="A100">
        <f t="shared" si="12"/>
        <v>22</v>
      </c>
      <c r="B100" s="24" t="str">
        <f t="shared" si="13"/>
        <v>6章1課</v>
      </c>
      <c r="C100" s="21" t="str">
        <f>IFERROR(VLOOKUP($B100&amp;"_"&amp;X100,Raw_data_N2_Kanji[[Receipe no]:[Receipe]],4,0),"")</f>
        <v/>
      </c>
      <c r="D100" s="16" t="str">
        <f>IFERROR(VLOOKUP($B100&amp;"_"&amp;Y100,Raw_data_N2_Kanji[[Receipe no]:[Receipe]],4,0),"")</f>
        <v/>
      </c>
      <c r="E100" s="16" t="str">
        <f>IFERROR(VLOOKUP($B100&amp;"_"&amp;Z100,Raw_data_N2_Kanji[[Receipe no]:[Receipe]],4,0),"")</f>
        <v/>
      </c>
      <c r="F100" s="16" t="str">
        <f>IFERROR(VLOOKUP($B100&amp;"_"&amp;AA100,Raw_data_N2_Kanji[[Receipe no]:[Receipe]],4,0),"")</f>
        <v/>
      </c>
      <c r="G100" s="16" t="str">
        <f>IFERROR(VLOOKUP($B100&amp;"_"&amp;AB100,Raw_data_N2_Kanji[[Receipe no]:[Receipe]],4,0),"")</f>
        <v/>
      </c>
      <c r="H100" s="16" t="str">
        <f>IFERROR(VLOOKUP($B100&amp;"_"&amp;AC100,Raw_data_N2_Kanji[[Receipe no]:[Receipe]],4,0),"")</f>
        <v/>
      </c>
      <c r="I100" s="16" t="str">
        <f>IFERROR(VLOOKUP($B100&amp;"_"&amp;AD100,Raw_data_N2_Kanji[[Receipe no]:[Receipe]],4,0),"")</f>
        <v/>
      </c>
      <c r="J100" s="17" t="str">
        <f>IFERROR(VLOOKUP($B100&amp;"_"&amp;AE100,Raw_data_N2_Kanji[[Receipe no]:[Receipe]],4,0),"")</f>
        <v/>
      </c>
      <c r="L100" s="24" t="str">
        <f t="shared" si="14"/>
        <v>6章1課</v>
      </c>
      <c r="M100" s="28" t="str">
        <f>IFERROR(VLOOKUP($L100&amp;"_"&amp;X100,Final_manabou_kanji[],6,0),"")</f>
        <v/>
      </c>
      <c r="N100" s="28" t="str">
        <f>IFERROR(VLOOKUP($L100&amp;"_"&amp;Y100,Final_manabou_kanji[],6,0),"")</f>
        <v/>
      </c>
      <c r="O100" s="28" t="str">
        <f>IFERROR(VLOOKUP($L100&amp;"_"&amp;Z100,Final_manabou_kanji[],6,0),"")</f>
        <v/>
      </c>
      <c r="P100" s="28" t="str">
        <f>IFERROR(VLOOKUP($L100&amp;"_"&amp;AA100,Final_manabou_kanji[],6,0),"")</f>
        <v/>
      </c>
      <c r="Q100" s="28" t="str">
        <f>IFERROR(VLOOKUP($L100&amp;"_"&amp;AB100,Final_manabou_kanji[],6,0),"")</f>
        <v/>
      </c>
      <c r="R100" s="28" t="str">
        <f>IFERROR(VLOOKUP($L100&amp;"_"&amp;AC100,Final_manabou_kanji[],6,0),"")</f>
        <v/>
      </c>
      <c r="S100" s="28" t="str">
        <f>IFERROR(VLOOKUP($L100&amp;"_"&amp;AD100,Final_manabou_kanji[],6,0),"")</f>
        <v/>
      </c>
      <c r="T100" s="28" t="str">
        <f>IFERROR(VLOOKUP($L100&amp;"_"&amp;AE100,Final_manabou_kanji[],6,0),"")</f>
        <v/>
      </c>
      <c r="V100" t="s">
        <v>5</v>
      </c>
      <c r="W100" s="24" t="str">
        <f t="shared" si="15"/>
        <v>6章1課</v>
      </c>
      <c r="X100" s="21">
        <f t="shared" ref="X100:AE115" si="20">IF($V100="",X99+8,X$1)</f>
        <v>17</v>
      </c>
      <c r="Y100" s="16">
        <f t="shared" si="20"/>
        <v>18</v>
      </c>
      <c r="Z100" s="16">
        <f t="shared" si="20"/>
        <v>19</v>
      </c>
      <c r="AA100" s="16">
        <f t="shared" si="20"/>
        <v>20</v>
      </c>
      <c r="AB100" s="16">
        <f t="shared" si="20"/>
        <v>21</v>
      </c>
      <c r="AC100" s="16">
        <f t="shared" si="20"/>
        <v>22</v>
      </c>
      <c r="AD100" s="16">
        <f t="shared" si="20"/>
        <v>23</v>
      </c>
      <c r="AE100" s="17">
        <f t="shared" si="20"/>
        <v>24</v>
      </c>
      <c r="AH100" s="24">
        <v>36</v>
      </c>
      <c r="AI100" s="21" t="str">
        <f t="shared" si="18"/>
        <v>6章1課17</v>
      </c>
      <c r="AJ100" s="16" t="str">
        <f t="shared" si="18"/>
        <v>6章1課18</v>
      </c>
      <c r="AK100" s="16" t="str">
        <f t="shared" si="18"/>
        <v>6章1課19</v>
      </c>
      <c r="AL100" s="16" t="str">
        <f t="shared" si="18"/>
        <v>6章1課20</v>
      </c>
      <c r="AM100" s="16" t="str">
        <f t="shared" si="18"/>
        <v>6章1課21</v>
      </c>
      <c r="AN100" s="16" t="str">
        <f t="shared" si="18"/>
        <v>6章1課22</v>
      </c>
      <c r="AO100" s="16" t="str">
        <f t="shared" si="18"/>
        <v>6章1課23</v>
      </c>
      <c r="AP100" s="17" t="str">
        <f t="shared" si="17"/>
        <v>6章1課24</v>
      </c>
    </row>
    <row r="101" spans="1:42" ht="20.399999999999999" thickTop="1" thickBot="1" x14ac:dyDescent="0.35">
      <c r="A101">
        <f t="shared" si="12"/>
        <v>23</v>
      </c>
      <c r="B101" s="24" t="str">
        <f t="shared" si="13"/>
        <v>6章2課</v>
      </c>
      <c r="C101" s="21" t="str">
        <f>IFERROR(VLOOKUP($B101&amp;"_"&amp;X101,Raw_data_N2_Kanji[[Receipe no]:[Receipe]],4,0),"")</f>
        <v/>
      </c>
      <c r="D101" s="16" t="str">
        <f>IFERROR(VLOOKUP($B101&amp;"_"&amp;Y101,Raw_data_N2_Kanji[[Receipe no]:[Receipe]],4,0),"")</f>
        <v/>
      </c>
      <c r="E101" s="16" t="str">
        <f>IFERROR(VLOOKUP($B101&amp;"_"&amp;Z101,Raw_data_N2_Kanji[[Receipe no]:[Receipe]],4,0),"")</f>
        <v/>
      </c>
      <c r="F101" s="16" t="str">
        <f>IFERROR(VLOOKUP($B101&amp;"_"&amp;AA101,Raw_data_N2_Kanji[[Receipe no]:[Receipe]],4,0),"")</f>
        <v/>
      </c>
      <c r="G101" s="16" t="str">
        <f>IFERROR(VLOOKUP($B101&amp;"_"&amp;AB101,Raw_data_N2_Kanji[[Receipe no]:[Receipe]],4,0),"")</f>
        <v/>
      </c>
      <c r="H101" s="16" t="str">
        <f>IFERROR(VLOOKUP($B101&amp;"_"&amp;AC101,Raw_data_N2_Kanji[[Receipe no]:[Receipe]],4,0),"")</f>
        <v/>
      </c>
      <c r="I101" s="16" t="str">
        <f>IFERROR(VLOOKUP($B101&amp;"_"&amp;AD101,Raw_data_N2_Kanji[[Receipe no]:[Receipe]],4,0),"")</f>
        <v/>
      </c>
      <c r="J101" s="17" t="str">
        <f>IFERROR(VLOOKUP($B101&amp;"_"&amp;AE101,Raw_data_N2_Kanji[[Receipe no]:[Receipe]],4,0),"")</f>
        <v/>
      </c>
      <c r="L101" s="24" t="str">
        <f t="shared" si="14"/>
        <v>6章2課</v>
      </c>
      <c r="M101" s="28" t="str">
        <f>IFERROR(VLOOKUP($L101&amp;"_"&amp;X101,Final_manabou_kanji[],6,0),"")</f>
        <v/>
      </c>
      <c r="N101" s="28" t="str">
        <f>IFERROR(VLOOKUP($L101&amp;"_"&amp;Y101,Final_manabou_kanji[],6,0),"")</f>
        <v/>
      </c>
      <c r="O101" s="28" t="str">
        <f>IFERROR(VLOOKUP($L101&amp;"_"&amp;Z101,Final_manabou_kanji[],6,0),"")</f>
        <v/>
      </c>
      <c r="P101" s="28" t="str">
        <f>IFERROR(VLOOKUP($L101&amp;"_"&amp;AA101,Final_manabou_kanji[],6,0),"")</f>
        <v/>
      </c>
      <c r="Q101" s="28" t="str">
        <f>IFERROR(VLOOKUP($L101&amp;"_"&amp;AB101,Final_manabou_kanji[],6,0),"")</f>
        <v/>
      </c>
      <c r="R101" s="28" t="str">
        <f>IFERROR(VLOOKUP($L101&amp;"_"&amp;AC101,Final_manabou_kanji[],6,0),"")</f>
        <v/>
      </c>
      <c r="S101" s="28" t="str">
        <f>IFERROR(VLOOKUP($L101&amp;"_"&amp;AD101,Final_manabou_kanji[],6,0),"")</f>
        <v/>
      </c>
      <c r="T101" s="28" t="str">
        <f>IFERROR(VLOOKUP($L101&amp;"_"&amp;AE101,Final_manabou_kanji[],6,0),"")</f>
        <v/>
      </c>
      <c r="V101" t="s">
        <v>54</v>
      </c>
      <c r="W101" s="24" t="str">
        <f t="shared" si="15"/>
        <v>6章2課</v>
      </c>
      <c r="X101" s="21">
        <f t="shared" si="20"/>
        <v>1</v>
      </c>
      <c r="Y101" s="16">
        <f t="shared" si="20"/>
        <v>2</v>
      </c>
      <c r="Z101" s="16">
        <f t="shared" si="20"/>
        <v>3</v>
      </c>
      <c r="AA101" s="16">
        <f t="shared" si="20"/>
        <v>4</v>
      </c>
      <c r="AB101" s="16">
        <f t="shared" si="20"/>
        <v>5</v>
      </c>
      <c r="AC101" s="16">
        <f t="shared" si="20"/>
        <v>6</v>
      </c>
      <c r="AD101" s="16">
        <f t="shared" si="20"/>
        <v>7</v>
      </c>
      <c r="AE101" s="17">
        <f t="shared" si="20"/>
        <v>8</v>
      </c>
      <c r="AH101" s="24">
        <v>36</v>
      </c>
      <c r="AI101" s="21" t="str">
        <f t="shared" si="18"/>
        <v>6章2課1</v>
      </c>
      <c r="AJ101" s="16" t="str">
        <f t="shared" si="18"/>
        <v>6章2課2</v>
      </c>
      <c r="AK101" s="16" t="str">
        <f t="shared" si="18"/>
        <v>6章2課3</v>
      </c>
      <c r="AL101" s="16" t="str">
        <f t="shared" si="18"/>
        <v>6章2課4</v>
      </c>
      <c r="AM101" s="16" t="str">
        <f t="shared" si="18"/>
        <v>6章2課5</v>
      </c>
      <c r="AN101" s="16" t="str">
        <f t="shared" si="18"/>
        <v>6章2課6</v>
      </c>
      <c r="AO101" s="16" t="str">
        <f t="shared" si="18"/>
        <v>6章2課7</v>
      </c>
      <c r="AP101" s="17" t="str">
        <f t="shared" si="17"/>
        <v>6章2課8</v>
      </c>
    </row>
    <row r="102" spans="1:42" ht="20.399999999999999" thickTop="1" thickBot="1" x14ac:dyDescent="0.35">
      <c r="A102">
        <f t="shared" si="12"/>
        <v>23</v>
      </c>
      <c r="B102" s="24" t="str">
        <f t="shared" si="13"/>
        <v>6章2課</v>
      </c>
      <c r="C102" s="21" t="str">
        <f>IFERROR(VLOOKUP($B102&amp;"_"&amp;X102,Raw_data_N2_Kanji[[Receipe no]:[Receipe]],4,0),"")</f>
        <v/>
      </c>
      <c r="D102" s="16" t="str">
        <f>IFERROR(VLOOKUP($B102&amp;"_"&amp;Y102,Raw_data_N2_Kanji[[Receipe no]:[Receipe]],4,0),"")</f>
        <v/>
      </c>
      <c r="E102" s="16" t="str">
        <f>IFERROR(VLOOKUP($B102&amp;"_"&amp;Z102,Raw_data_N2_Kanji[[Receipe no]:[Receipe]],4,0),"")</f>
        <v/>
      </c>
      <c r="F102" s="16" t="str">
        <f>IFERROR(VLOOKUP($B102&amp;"_"&amp;AA102,Raw_data_N2_Kanji[[Receipe no]:[Receipe]],4,0),"")</f>
        <v/>
      </c>
      <c r="G102" s="16" t="str">
        <f>IFERROR(VLOOKUP($B102&amp;"_"&amp;AB102,Raw_data_N2_Kanji[[Receipe no]:[Receipe]],4,0),"")</f>
        <v/>
      </c>
      <c r="H102" s="16" t="str">
        <f>IFERROR(VLOOKUP($B102&amp;"_"&amp;AC102,Raw_data_N2_Kanji[[Receipe no]:[Receipe]],4,0),"")</f>
        <v/>
      </c>
      <c r="I102" s="16" t="str">
        <f>IFERROR(VLOOKUP($B102&amp;"_"&amp;AD102,Raw_data_N2_Kanji[[Receipe no]:[Receipe]],4,0),"")</f>
        <v/>
      </c>
      <c r="J102" s="17" t="str">
        <f>IFERROR(VLOOKUP($B102&amp;"_"&amp;AE102,Raw_data_N2_Kanji[[Receipe no]:[Receipe]],4,0),"")</f>
        <v/>
      </c>
      <c r="L102" s="24" t="str">
        <f t="shared" si="14"/>
        <v>6章2課</v>
      </c>
      <c r="M102" s="28" t="str">
        <f>IFERROR(VLOOKUP($L102&amp;"_"&amp;X102,Final_manabou_kanji[],6,0),"")</f>
        <v/>
      </c>
      <c r="N102" s="28" t="str">
        <f>IFERROR(VLOOKUP($L102&amp;"_"&amp;Y102,Final_manabou_kanji[],6,0),"")</f>
        <v/>
      </c>
      <c r="O102" s="28" t="str">
        <f>IFERROR(VLOOKUP($L102&amp;"_"&amp;Z102,Final_manabou_kanji[],6,0),"")</f>
        <v/>
      </c>
      <c r="P102" s="28" t="str">
        <f>IFERROR(VLOOKUP($L102&amp;"_"&amp;AA102,Final_manabou_kanji[],6,0),"")</f>
        <v/>
      </c>
      <c r="Q102" s="28" t="str">
        <f>IFERROR(VLOOKUP($L102&amp;"_"&amp;AB102,Final_manabou_kanji[],6,0),"")</f>
        <v/>
      </c>
      <c r="R102" s="28" t="str">
        <f>IFERROR(VLOOKUP($L102&amp;"_"&amp;AC102,Final_manabou_kanji[],6,0),"")</f>
        <v/>
      </c>
      <c r="S102" s="28" t="str">
        <f>IFERROR(VLOOKUP($L102&amp;"_"&amp;AD102,Final_manabou_kanji[],6,0),"")</f>
        <v/>
      </c>
      <c r="T102" s="28" t="str">
        <f>IFERROR(VLOOKUP($L102&amp;"_"&amp;AE102,Final_manabou_kanji[],6,0),"")</f>
        <v/>
      </c>
      <c r="V102" t="s">
        <v>5</v>
      </c>
      <c r="W102" s="24" t="str">
        <f t="shared" si="15"/>
        <v>6章2課</v>
      </c>
      <c r="X102" s="21">
        <f t="shared" si="20"/>
        <v>9</v>
      </c>
      <c r="Y102" s="16">
        <f t="shared" si="20"/>
        <v>10</v>
      </c>
      <c r="Z102" s="16">
        <f t="shared" si="20"/>
        <v>11</v>
      </c>
      <c r="AA102" s="16">
        <f t="shared" si="20"/>
        <v>12</v>
      </c>
      <c r="AB102" s="16">
        <f t="shared" si="20"/>
        <v>13</v>
      </c>
      <c r="AC102" s="16">
        <f t="shared" si="20"/>
        <v>14</v>
      </c>
      <c r="AD102" s="16">
        <f t="shared" si="20"/>
        <v>15</v>
      </c>
      <c r="AE102" s="17">
        <f t="shared" si="20"/>
        <v>16</v>
      </c>
      <c r="AH102" s="24">
        <v>37</v>
      </c>
      <c r="AI102" s="21" t="str">
        <f t="shared" si="18"/>
        <v>6章2課9</v>
      </c>
      <c r="AJ102" s="16" t="str">
        <f t="shared" si="18"/>
        <v>6章2課10</v>
      </c>
      <c r="AK102" s="16" t="str">
        <f t="shared" si="18"/>
        <v>6章2課11</v>
      </c>
      <c r="AL102" s="16" t="str">
        <f t="shared" si="18"/>
        <v>6章2課12</v>
      </c>
      <c r="AM102" s="16" t="str">
        <f t="shared" si="18"/>
        <v>6章2課13</v>
      </c>
      <c r="AN102" s="16" t="str">
        <f t="shared" si="18"/>
        <v>6章2課14</v>
      </c>
      <c r="AO102" s="16" t="str">
        <f t="shared" si="18"/>
        <v>6章2課15</v>
      </c>
      <c r="AP102" s="17" t="str">
        <f t="shared" si="17"/>
        <v>6章2課16</v>
      </c>
    </row>
    <row r="103" spans="1:42" ht="20.399999999999999" thickTop="1" thickBot="1" x14ac:dyDescent="0.35">
      <c r="A103">
        <f t="shared" si="12"/>
        <v>23</v>
      </c>
      <c r="B103" s="24" t="str">
        <f t="shared" si="13"/>
        <v>6章2課</v>
      </c>
      <c r="C103" s="21" t="str">
        <f>IFERROR(VLOOKUP($B103&amp;"_"&amp;X103,Raw_data_N2_Kanji[[Receipe no]:[Receipe]],4,0),"")</f>
        <v/>
      </c>
      <c r="D103" s="16" t="str">
        <f>IFERROR(VLOOKUP($B103&amp;"_"&amp;Y103,Raw_data_N2_Kanji[[Receipe no]:[Receipe]],4,0),"")</f>
        <v/>
      </c>
      <c r="E103" s="16" t="str">
        <f>IFERROR(VLOOKUP($B103&amp;"_"&amp;Z103,Raw_data_N2_Kanji[[Receipe no]:[Receipe]],4,0),"")</f>
        <v/>
      </c>
      <c r="F103" s="16" t="str">
        <f>IFERROR(VLOOKUP($B103&amp;"_"&amp;AA103,Raw_data_N2_Kanji[[Receipe no]:[Receipe]],4,0),"")</f>
        <v/>
      </c>
      <c r="G103" s="16" t="str">
        <f>IFERROR(VLOOKUP($B103&amp;"_"&amp;AB103,Raw_data_N2_Kanji[[Receipe no]:[Receipe]],4,0),"")</f>
        <v/>
      </c>
      <c r="H103" s="16" t="str">
        <f>IFERROR(VLOOKUP($B103&amp;"_"&amp;AC103,Raw_data_N2_Kanji[[Receipe no]:[Receipe]],4,0),"")</f>
        <v/>
      </c>
      <c r="I103" s="16" t="str">
        <f>IFERROR(VLOOKUP($B103&amp;"_"&amp;AD103,Raw_data_N2_Kanji[[Receipe no]:[Receipe]],4,0),"")</f>
        <v/>
      </c>
      <c r="J103" s="17" t="str">
        <f>IFERROR(VLOOKUP($B103&amp;"_"&amp;AE103,Raw_data_N2_Kanji[[Receipe no]:[Receipe]],4,0),"")</f>
        <v/>
      </c>
      <c r="L103" s="24" t="str">
        <f t="shared" si="14"/>
        <v>6章2課</v>
      </c>
      <c r="M103" s="28" t="str">
        <f>IFERROR(VLOOKUP($L103&amp;"_"&amp;X103,Final_manabou_kanji[],6,0),"")</f>
        <v/>
      </c>
      <c r="N103" s="28" t="str">
        <f>IFERROR(VLOOKUP($L103&amp;"_"&amp;Y103,Final_manabou_kanji[],6,0),"")</f>
        <v/>
      </c>
      <c r="O103" s="28" t="str">
        <f>IFERROR(VLOOKUP($L103&amp;"_"&amp;Z103,Final_manabou_kanji[],6,0),"")</f>
        <v/>
      </c>
      <c r="P103" s="28" t="str">
        <f>IFERROR(VLOOKUP($L103&amp;"_"&amp;AA103,Final_manabou_kanji[],6,0),"")</f>
        <v/>
      </c>
      <c r="Q103" s="28" t="str">
        <f>IFERROR(VLOOKUP($L103&amp;"_"&amp;AB103,Final_manabou_kanji[],6,0),"")</f>
        <v/>
      </c>
      <c r="R103" s="28" t="str">
        <f>IFERROR(VLOOKUP($L103&amp;"_"&amp;AC103,Final_manabou_kanji[],6,0),"")</f>
        <v/>
      </c>
      <c r="S103" s="28" t="str">
        <f>IFERROR(VLOOKUP($L103&amp;"_"&amp;AD103,Final_manabou_kanji[],6,0),"")</f>
        <v/>
      </c>
      <c r="T103" s="28" t="str">
        <f>IFERROR(VLOOKUP($L103&amp;"_"&amp;AE103,Final_manabou_kanji[],6,0),"")</f>
        <v/>
      </c>
      <c r="V103" t="s">
        <v>5</v>
      </c>
      <c r="W103" s="24" t="str">
        <f t="shared" si="15"/>
        <v>6章2課</v>
      </c>
      <c r="X103" s="21">
        <f t="shared" si="20"/>
        <v>17</v>
      </c>
      <c r="Y103" s="16">
        <f t="shared" si="20"/>
        <v>18</v>
      </c>
      <c r="Z103" s="16">
        <f t="shared" si="20"/>
        <v>19</v>
      </c>
      <c r="AA103" s="16">
        <f t="shared" si="20"/>
        <v>20</v>
      </c>
      <c r="AB103" s="16">
        <f t="shared" si="20"/>
        <v>21</v>
      </c>
      <c r="AC103" s="16">
        <f t="shared" si="20"/>
        <v>22</v>
      </c>
      <c r="AD103" s="16">
        <f t="shared" si="20"/>
        <v>23</v>
      </c>
      <c r="AE103" s="17">
        <f t="shared" si="20"/>
        <v>24</v>
      </c>
      <c r="AH103" s="24">
        <v>37</v>
      </c>
      <c r="AI103" s="21" t="str">
        <f t="shared" si="18"/>
        <v>6章2課17</v>
      </c>
      <c r="AJ103" s="16" t="str">
        <f t="shared" si="18"/>
        <v>6章2課18</v>
      </c>
      <c r="AK103" s="16" t="str">
        <f t="shared" si="18"/>
        <v>6章2課19</v>
      </c>
      <c r="AL103" s="16" t="str">
        <f t="shared" si="18"/>
        <v>6章2課20</v>
      </c>
      <c r="AM103" s="16" t="str">
        <f t="shared" si="18"/>
        <v>6章2課21</v>
      </c>
      <c r="AN103" s="16" t="str">
        <f t="shared" si="18"/>
        <v>6章2課22</v>
      </c>
      <c r="AO103" s="16" t="str">
        <f t="shared" si="18"/>
        <v>6章2課23</v>
      </c>
      <c r="AP103" s="17" t="str">
        <f t="shared" si="17"/>
        <v>6章2課24</v>
      </c>
    </row>
    <row r="104" spans="1:42" ht="20.399999999999999" thickTop="1" thickBot="1" x14ac:dyDescent="0.35">
      <c r="A104">
        <f t="shared" si="12"/>
        <v>23</v>
      </c>
      <c r="B104" s="24" t="str">
        <f t="shared" si="13"/>
        <v>6章2課</v>
      </c>
      <c r="C104" s="21" t="str">
        <f>IFERROR(VLOOKUP($B104&amp;"_"&amp;X104,Raw_data_N2_Kanji[[Receipe no]:[Receipe]],4,0),"")</f>
        <v/>
      </c>
      <c r="D104" s="16" t="str">
        <f>IFERROR(VLOOKUP($B104&amp;"_"&amp;Y104,Raw_data_N2_Kanji[[Receipe no]:[Receipe]],4,0),"")</f>
        <v/>
      </c>
      <c r="E104" s="16" t="str">
        <f>IFERROR(VLOOKUP($B104&amp;"_"&amp;Z104,Raw_data_N2_Kanji[[Receipe no]:[Receipe]],4,0),"")</f>
        <v/>
      </c>
      <c r="F104" s="16" t="str">
        <f>IFERROR(VLOOKUP($B104&amp;"_"&amp;AA104,Raw_data_N2_Kanji[[Receipe no]:[Receipe]],4,0),"")</f>
        <v/>
      </c>
      <c r="G104" s="16" t="str">
        <f>IFERROR(VLOOKUP($B104&amp;"_"&amp;AB104,Raw_data_N2_Kanji[[Receipe no]:[Receipe]],4,0),"")</f>
        <v/>
      </c>
      <c r="H104" s="16" t="str">
        <f>IFERROR(VLOOKUP($B104&amp;"_"&amp;AC104,Raw_data_N2_Kanji[[Receipe no]:[Receipe]],4,0),"")</f>
        <v/>
      </c>
      <c r="I104" s="16" t="str">
        <f>IFERROR(VLOOKUP($B104&amp;"_"&amp;AD104,Raw_data_N2_Kanji[[Receipe no]:[Receipe]],4,0),"")</f>
        <v/>
      </c>
      <c r="J104" s="17" t="str">
        <f>IFERROR(VLOOKUP($B104&amp;"_"&amp;AE104,Raw_data_N2_Kanji[[Receipe no]:[Receipe]],4,0),"")</f>
        <v/>
      </c>
      <c r="L104" s="24" t="str">
        <f t="shared" si="14"/>
        <v>6章2課</v>
      </c>
      <c r="M104" s="28" t="str">
        <f>IFERROR(VLOOKUP($L104&amp;"_"&amp;X104,Final_manabou_kanji[],6,0),"")</f>
        <v/>
      </c>
      <c r="N104" s="28" t="str">
        <f>IFERROR(VLOOKUP($L104&amp;"_"&amp;Y104,Final_manabou_kanji[],6,0),"")</f>
        <v/>
      </c>
      <c r="O104" s="28" t="str">
        <f>IFERROR(VLOOKUP($L104&amp;"_"&amp;Z104,Final_manabou_kanji[],6,0),"")</f>
        <v/>
      </c>
      <c r="P104" s="28" t="str">
        <f>IFERROR(VLOOKUP($L104&amp;"_"&amp;AA104,Final_manabou_kanji[],6,0),"")</f>
        <v/>
      </c>
      <c r="Q104" s="28" t="str">
        <f>IFERROR(VLOOKUP($L104&amp;"_"&amp;AB104,Final_manabou_kanji[],6,0),"")</f>
        <v/>
      </c>
      <c r="R104" s="28" t="str">
        <f>IFERROR(VLOOKUP($L104&amp;"_"&amp;AC104,Final_manabou_kanji[],6,0),"")</f>
        <v/>
      </c>
      <c r="S104" s="28" t="str">
        <f>IFERROR(VLOOKUP($L104&amp;"_"&amp;AD104,Final_manabou_kanji[],6,0),"")</f>
        <v/>
      </c>
      <c r="T104" s="28" t="str">
        <f>IFERROR(VLOOKUP($L104&amp;"_"&amp;AE104,Final_manabou_kanji[],6,0),"")</f>
        <v/>
      </c>
      <c r="V104" t="s">
        <v>5</v>
      </c>
      <c r="W104" s="24" t="str">
        <f t="shared" si="15"/>
        <v>6章2課</v>
      </c>
      <c r="X104" s="21">
        <f t="shared" si="20"/>
        <v>25</v>
      </c>
      <c r="Y104" s="16">
        <f t="shared" si="20"/>
        <v>26</v>
      </c>
      <c r="Z104" s="16">
        <f t="shared" si="20"/>
        <v>27</v>
      </c>
      <c r="AA104" s="16">
        <f t="shared" si="20"/>
        <v>28</v>
      </c>
      <c r="AB104" s="16">
        <f t="shared" si="20"/>
        <v>29</v>
      </c>
      <c r="AC104" s="16">
        <f t="shared" si="20"/>
        <v>30</v>
      </c>
      <c r="AD104" s="16">
        <f t="shared" si="20"/>
        <v>31</v>
      </c>
      <c r="AE104" s="17">
        <f t="shared" si="20"/>
        <v>32</v>
      </c>
      <c r="AH104" s="24">
        <v>37</v>
      </c>
      <c r="AI104" s="21" t="str">
        <f t="shared" si="18"/>
        <v>6章2課25</v>
      </c>
      <c r="AJ104" s="16" t="str">
        <f t="shared" si="18"/>
        <v>6章2課26</v>
      </c>
      <c r="AK104" s="16" t="str">
        <f t="shared" si="18"/>
        <v>6章2課27</v>
      </c>
      <c r="AL104" s="16" t="str">
        <f t="shared" si="18"/>
        <v>6章2課28</v>
      </c>
      <c r="AM104" s="16" t="str">
        <f t="shared" si="18"/>
        <v>6章2課29</v>
      </c>
      <c r="AN104" s="16" t="str">
        <f t="shared" si="18"/>
        <v>6章2課30</v>
      </c>
      <c r="AO104" s="16" t="str">
        <f t="shared" si="18"/>
        <v>6章2課31</v>
      </c>
      <c r="AP104" s="17" t="str">
        <f t="shared" si="17"/>
        <v>6章2課32</v>
      </c>
    </row>
    <row r="105" spans="1:42" ht="20.399999999999999" thickTop="1" thickBot="1" x14ac:dyDescent="0.35">
      <c r="A105">
        <f t="shared" si="12"/>
        <v>23</v>
      </c>
      <c r="B105" s="24" t="str">
        <f t="shared" si="13"/>
        <v>6章2課</v>
      </c>
      <c r="C105" s="21" t="str">
        <f>IFERROR(VLOOKUP($B105&amp;"_"&amp;X105,Raw_data_N2_Kanji[[Receipe no]:[Receipe]],4,0),"")</f>
        <v/>
      </c>
      <c r="D105" s="16" t="str">
        <f>IFERROR(VLOOKUP($B105&amp;"_"&amp;Y105,Raw_data_N2_Kanji[[Receipe no]:[Receipe]],4,0),"")</f>
        <v/>
      </c>
      <c r="E105" s="16" t="str">
        <f>IFERROR(VLOOKUP($B105&amp;"_"&amp;Z105,Raw_data_N2_Kanji[[Receipe no]:[Receipe]],4,0),"")</f>
        <v/>
      </c>
      <c r="F105" s="16" t="str">
        <f>IFERROR(VLOOKUP($B105&amp;"_"&amp;AA105,Raw_data_N2_Kanji[[Receipe no]:[Receipe]],4,0),"")</f>
        <v/>
      </c>
      <c r="G105" s="16" t="str">
        <f>IFERROR(VLOOKUP($B105&amp;"_"&amp;AB105,Raw_data_N2_Kanji[[Receipe no]:[Receipe]],4,0),"")</f>
        <v/>
      </c>
      <c r="H105" s="16" t="str">
        <f>IFERROR(VLOOKUP($B105&amp;"_"&amp;AC105,Raw_data_N2_Kanji[[Receipe no]:[Receipe]],4,0),"")</f>
        <v/>
      </c>
      <c r="I105" s="16" t="str">
        <f>IFERROR(VLOOKUP($B105&amp;"_"&amp;AD105,Raw_data_N2_Kanji[[Receipe no]:[Receipe]],4,0),"")</f>
        <v/>
      </c>
      <c r="J105" s="17" t="str">
        <f>IFERROR(VLOOKUP($B105&amp;"_"&amp;AE105,Raw_data_N2_Kanji[[Receipe no]:[Receipe]],4,0),"")</f>
        <v/>
      </c>
      <c r="L105" s="24" t="str">
        <f t="shared" si="14"/>
        <v>6章2課</v>
      </c>
      <c r="M105" s="28" t="str">
        <f>IFERROR(VLOOKUP($L105&amp;"_"&amp;X105,Final_manabou_kanji[],6,0),"")</f>
        <v/>
      </c>
      <c r="N105" s="28" t="str">
        <f>IFERROR(VLOOKUP($L105&amp;"_"&amp;Y105,Final_manabou_kanji[],6,0),"")</f>
        <v/>
      </c>
      <c r="O105" s="28" t="str">
        <f>IFERROR(VLOOKUP($L105&amp;"_"&amp;Z105,Final_manabou_kanji[],6,0),"")</f>
        <v/>
      </c>
      <c r="P105" s="28" t="str">
        <f>IFERROR(VLOOKUP($L105&amp;"_"&amp;AA105,Final_manabou_kanji[],6,0),"")</f>
        <v/>
      </c>
      <c r="Q105" s="28" t="str">
        <f>IFERROR(VLOOKUP($L105&amp;"_"&amp;AB105,Final_manabou_kanji[],6,0),"")</f>
        <v/>
      </c>
      <c r="R105" s="28" t="str">
        <f>IFERROR(VLOOKUP($L105&amp;"_"&amp;AC105,Final_manabou_kanji[],6,0),"")</f>
        <v/>
      </c>
      <c r="S105" s="28" t="str">
        <f>IFERROR(VLOOKUP($L105&amp;"_"&amp;AD105,Final_manabou_kanji[],6,0),"")</f>
        <v/>
      </c>
      <c r="T105" s="28" t="str">
        <f>IFERROR(VLOOKUP($L105&amp;"_"&amp;AE105,Final_manabou_kanji[],6,0),"")</f>
        <v/>
      </c>
      <c r="V105" t="s">
        <v>5</v>
      </c>
      <c r="W105" s="24" t="str">
        <f t="shared" si="15"/>
        <v>6章2課</v>
      </c>
      <c r="X105" s="21">
        <f t="shared" si="20"/>
        <v>33</v>
      </c>
      <c r="Y105" s="16">
        <f t="shared" si="20"/>
        <v>34</v>
      </c>
      <c r="Z105" s="16">
        <f t="shared" si="20"/>
        <v>35</v>
      </c>
      <c r="AA105" s="16">
        <f t="shared" si="20"/>
        <v>36</v>
      </c>
      <c r="AB105" s="16">
        <f t="shared" si="20"/>
        <v>37</v>
      </c>
      <c r="AC105" s="16">
        <f t="shared" si="20"/>
        <v>38</v>
      </c>
      <c r="AD105" s="16">
        <f t="shared" si="20"/>
        <v>39</v>
      </c>
      <c r="AE105" s="17">
        <f t="shared" si="20"/>
        <v>40</v>
      </c>
      <c r="AH105" s="24">
        <v>37</v>
      </c>
      <c r="AI105" s="21" t="str">
        <f t="shared" si="18"/>
        <v>6章2課33</v>
      </c>
      <c r="AJ105" s="16" t="str">
        <f t="shared" si="18"/>
        <v>6章2課34</v>
      </c>
      <c r="AK105" s="16" t="str">
        <f t="shared" si="18"/>
        <v>6章2課35</v>
      </c>
      <c r="AL105" s="16" t="str">
        <f t="shared" si="18"/>
        <v>6章2課36</v>
      </c>
      <c r="AM105" s="16" t="str">
        <f t="shared" si="18"/>
        <v>6章2課37</v>
      </c>
      <c r="AN105" s="16" t="str">
        <f t="shared" si="18"/>
        <v>6章2課38</v>
      </c>
      <c r="AO105" s="16" t="str">
        <f t="shared" si="18"/>
        <v>6章2課39</v>
      </c>
      <c r="AP105" s="17" t="str">
        <f t="shared" si="17"/>
        <v>6章2課40</v>
      </c>
    </row>
    <row r="106" spans="1:42" ht="20.399999999999999" thickTop="1" thickBot="1" x14ac:dyDescent="0.35">
      <c r="A106">
        <f t="shared" si="12"/>
        <v>23</v>
      </c>
      <c r="B106" s="24" t="str">
        <f t="shared" si="13"/>
        <v>6章2課</v>
      </c>
      <c r="C106" s="21" t="str">
        <f>IFERROR(VLOOKUP($B106&amp;"_"&amp;X106,Raw_data_N2_Kanji[[Receipe no]:[Receipe]],4,0),"")</f>
        <v/>
      </c>
      <c r="D106" s="16" t="str">
        <f>IFERROR(VLOOKUP($B106&amp;"_"&amp;Y106,Raw_data_N2_Kanji[[Receipe no]:[Receipe]],4,0),"")</f>
        <v/>
      </c>
      <c r="E106" s="16" t="str">
        <f>IFERROR(VLOOKUP($B106&amp;"_"&amp;Z106,Raw_data_N2_Kanji[[Receipe no]:[Receipe]],4,0),"")</f>
        <v/>
      </c>
      <c r="F106" s="16" t="str">
        <f>IFERROR(VLOOKUP($B106&amp;"_"&amp;AA106,Raw_data_N2_Kanji[[Receipe no]:[Receipe]],4,0),"")</f>
        <v/>
      </c>
      <c r="G106" s="16" t="str">
        <f>IFERROR(VLOOKUP($B106&amp;"_"&amp;AB106,Raw_data_N2_Kanji[[Receipe no]:[Receipe]],4,0),"")</f>
        <v/>
      </c>
      <c r="H106" s="16" t="str">
        <f>IFERROR(VLOOKUP($B106&amp;"_"&amp;AC106,Raw_data_N2_Kanji[[Receipe no]:[Receipe]],4,0),"")</f>
        <v/>
      </c>
      <c r="I106" s="16" t="str">
        <f>IFERROR(VLOOKUP($B106&amp;"_"&amp;AD106,Raw_data_N2_Kanji[[Receipe no]:[Receipe]],4,0),"")</f>
        <v/>
      </c>
      <c r="J106" s="17" t="str">
        <f>IFERROR(VLOOKUP($B106&amp;"_"&amp;AE106,Raw_data_N2_Kanji[[Receipe no]:[Receipe]],4,0),"")</f>
        <v/>
      </c>
      <c r="L106" s="24" t="str">
        <f t="shared" si="14"/>
        <v>6章2課</v>
      </c>
      <c r="M106" s="28" t="str">
        <f>IFERROR(VLOOKUP($L106&amp;"_"&amp;X106,Final_manabou_kanji[],6,0),"")</f>
        <v/>
      </c>
      <c r="N106" s="28" t="str">
        <f>IFERROR(VLOOKUP($L106&amp;"_"&amp;Y106,Final_manabou_kanji[],6,0),"")</f>
        <v/>
      </c>
      <c r="O106" s="28" t="str">
        <f>IFERROR(VLOOKUP($L106&amp;"_"&amp;Z106,Final_manabou_kanji[],6,0),"")</f>
        <v/>
      </c>
      <c r="P106" s="28" t="str">
        <f>IFERROR(VLOOKUP($L106&amp;"_"&amp;AA106,Final_manabou_kanji[],6,0),"")</f>
        <v/>
      </c>
      <c r="Q106" s="28" t="str">
        <f>IFERROR(VLOOKUP($L106&amp;"_"&amp;AB106,Final_manabou_kanji[],6,0),"")</f>
        <v/>
      </c>
      <c r="R106" s="28" t="str">
        <f>IFERROR(VLOOKUP($L106&amp;"_"&amp;AC106,Final_manabou_kanji[],6,0),"")</f>
        <v/>
      </c>
      <c r="S106" s="28" t="str">
        <f>IFERROR(VLOOKUP($L106&amp;"_"&amp;AD106,Final_manabou_kanji[],6,0),"")</f>
        <v/>
      </c>
      <c r="T106" s="28" t="str">
        <f>IFERROR(VLOOKUP($L106&amp;"_"&amp;AE106,Final_manabou_kanji[],6,0),"")</f>
        <v/>
      </c>
      <c r="V106" t="s">
        <v>5</v>
      </c>
      <c r="W106" s="24" t="str">
        <f t="shared" si="15"/>
        <v>6章2課</v>
      </c>
      <c r="X106" s="21">
        <f t="shared" si="20"/>
        <v>41</v>
      </c>
      <c r="Y106" s="16">
        <f t="shared" si="20"/>
        <v>42</v>
      </c>
      <c r="Z106" s="16">
        <f t="shared" si="20"/>
        <v>43</v>
      </c>
      <c r="AA106" s="16">
        <f t="shared" si="20"/>
        <v>44</v>
      </c>
      <c r="AB106" s="16">
        <f t="shared" si="20"/>
        <v>45</v>
      </c>
      <c r="AC106" s="16">
        <f t="shared" si="20"/>
        <v>46</v>
      </c>
      <c r="AD106" s="16">
        <f t="shared" si="20"/>
        <v>47</v>
      </c>
      <c r="AE106" s="17">
        <f t="shared" si="20"/>
        <v>48</v>
      </c>
      <c r="AH106" s="24">
        <v>37</v>
      </c>
      <c r="AI106" s="21" t="str">
        <f t="shared" si="18"/>
        <v>6章2課41</v>
      </c>
      <c r="AJ106" s="16" t="str">
        <f t="shared" si="18"/>
        <v>6章2課42</v>
      </c>
      <c r="AK106" s="16" t="str">
        <f t="shared" si="18"/>
        <v>6章2課43</v>
      </c>
      <c r="AL106" s="16" t="str">
        <f t="shared" si="18"/>
        <v>6章2課44</v>
      </c>
      <c r="AM106" s="16" t="str">
        <f t="shared" si="18"/>
        <v>6章2課45</v>
      </c>
      <c r="AN106" s="16" t="str">
        <f t="shared" si="18"/>
        <v>6章2課46</v>
      </c>
      <c r="AO106" s="16" t="str">
        <f t="shared" si="18"/>
        <v>6章2課47</v>
      </c>
      <c r="AP106" s="17" t="str">
        <f t="shared" si="17"/>
        <v>6章2課48</v>
      </c>
    </row>
    <row r="107" spans="1:42" ht="20.399999999999999" thickTop="1" thickBot="1" x14ac:dyDescent="0.35">
      <c r="A107">
        <f t="shared" si="12"/>
        <v>24</v>
      </c>
      <c r="B107" s="24" t="str">
        <f t="shared" si="13"/>
        <v>6章3課</v>
      </c>
      <c r="C107" s="21" t="str">
        <f>IFERROR(VLOOKUP($B107&amp;"_"&amp;X107,Raw_data_N2_Kanji[[Receipe no]:[Receipe]],4,0),"")</f>
        <v/>
      </c>
      <c r="D107" s="16" t="str">
        <f>IFERROR(VLOOKUP($B107&amp;"_"&amp;Y107,Raw_data_N2_Kanji[[Receipe no]:[Receipe]],4,0),"")</f>
        <v/>
      </c>
      <c r="E107" s="16" t="str">
        <f>IFERROR(VLOOKUP($B107&amp;"_"&amp;Z107,Raw_data_N2_Kanji[[Receipe no]:[Receipe]],4,0),"")</f>
        <v/>
      </c>
      <c r="F107" s="16" t="str">
        <f>IFERROR(VLOOKUP($B107&amp;"_"&amp;AA107,Raw_data_N2_Kanji[[Receipe no]:[Receipe]],4,0),"")</f>
        <v/>
      </c>
      <c r="G107" s="16" t="str">
        <f>IFERROR(VLOOKUP($B107&amp;"_"&amp;AB107,Raw_data_N2_Kanji[[Receipe no]:[Receipe]],4,0),"")</f>
        <v/>
      </c>
      <c r="H107" s="16" t="str">
        <f>IFERROR(VLOOKUP($B107&amp;"_"&amp;AC107,Raw_data_N2_Kanji[[Receipe no]:[Receipe]],4,0),"")</f>
        <v/>
      </c>
      <c r="I107" s="16" t="str">
        <f>IFERROR(VLOOKUP($B107&amp;"_"&amp;AD107,Raw_data_N2_Kanji[[Receipe no]:[Receipe]],4,0),"")</f>
        <v/>
      </c>
      <c r="J107" s="17" t="str">
        <f>IFERROR(VLOOKUP($B107&amp;"_"&amp;AE107,Raw_data_N2_Kanji[[Receipe no]:[Receipe]],4,0),"")</f>
        <v/>
      </c>
      <c r="L107" s="24" t="str">
        <f t="shared" si="14"/>
        <v>6章3課</v>
      </c>
      <c r="M107" s="28" t="str">
        <f>IFERROR(VLOOKUP($L107&amp;"_"&amp;X107,Final_manabou_kanji[],6,0),"")</f>
        <v/>
      </c>
      <c r="N107" s="28" t="str">
        <f>IFERROR(VLOOKUP($L107&amp;"_"&amp;Y107,Final_manabou_kanji[],6,0),"")</f>
        <v/>
      </c>
      <c r="O107" s="28" t="str">
        <f>IFERROR(VLOOKUP($L107&amp;"_"&amp;Z107,Final_manabou_kanji[],6,0),"")</f>
        <v/>
      </c>
      <c r="P107" s="28" t="str">
        <f>IFERROR(VLOOKUP($L107&amp;"_"&amp;AA107,Final_manabou_kanji[],6,0),"")</f>
        <v/>
      </c>
      <c r="Q107" s="28" t="str">
        <f>IFERROR(VLOOKUP($L107&amp;"_"&amp;AB107,Final_manabou_kanji[],6,0),"")</f>
        <v/>
      </c>
      <c r="R107" s="28" t="str">
        <f>IFERROR(VLOOKUP($L107&amp;"_"&amp;AC107,Final_manabou_kanji[],6,0),"")</f>
        <v/>
      </c>
      <c r="S107" s="28" t="str">
        <f>IFERROR(VLOOKUP($L107&amp;"_"&amp;AD107,Final_manabou_kanji[],6,0),"")</f>
        <v/>
      </c>
      <c r="T107" s="28" t="str">
        <f>IFERROR(VLOOKUP($L107&amp;"_"&amp;AE107,Final_manabou_kanji[],6,0),"")</f>
        <v/>
      </c>
      <c r="V107" t="s">
        <v>55</v>
      </c>
      <c r="W107" s="24" t="str">
        <f t="shared" si="15"/>
        <v>6章3課</v>
      </c>
      <c r="X107" s="21">
        <f t="shared" si="20"/>
        <v>1</v>
      </c>
      <c r="Y107" s="16">
        <f t="shared" si="20"/>
        <v>2</v>
      </c>
      <c r="Z107" s="16">
        <f t="shared" si="20"/>
        <v>3</v>
      </c>
      <c r="AA107" s="16">
        <f t="shared" si="20"/>
        <v>4</v>
      </c>
      <c r="AB107" s="16">
        <f t="shared" si="20"/>
        <v>5</v>
      </c>
      <c r="AC107" s="16">
        <f t="shared" si="20"/>
        <v>6</v>
      </c>
      <c r="AD107" s="16">
        <f t="shared" si="20"/>
        <v>7</v>
      </c>
      <c r="AE107" s="17">
        <f t="shared" si="20"/>
        <v>8</v>
      </c>
      <c r="AH107" s="24">
        <v>37</v>
      </c>
      <c r="AI107" s="21" t="str">
        <f t="shared" si="18"/>
        <v>6章3課1</v>
      </c>
      <c r="AJ107" s="16" t="str">
        <f t="shared" si="18"/>
        <v>6章3課2</v>
      </c>
      <c r="AK107" s="16" t="str">
        <f t="shared" si="18"/>
        <v>6章3課3</v>
      </c>
      <c r="AL107" s="16" t="str">
        <f t="shared" si="18"/>
        <v>6章3課4</v>
      </c>
      <c r="AM107" s="16" t="str">
        <f t="shared" si="18"/>
        <v>6章3課5</v>
      </c>
      <c r="AN107" s="16" t="str">
        <f t="shared" si="18"/>
        <v>6章3課6</v>
      </c>
      <c r="AO107" s="16" t="str">
        <f t="shared" si="18"/>
        <v>6章3課7</v>
      </c>
      <c r="AP107" s="17" t="str">
        <f t="shared" si="17"/>
        <v>6章3課8</v>
      </c>
    </row>
    <row r="108" spans="1:42" ht="20.399999999999999" thickTop="1" thickBot="1" x14ac:dyDescent="0.35">
      <c r="A108">
        <f t="shared" si="12"/>
        <v>24</v>
      </c>
      <c r="B108" s="24" t="str">
        <f t="shared" si="13"/>
        <v>6章3課</v>
      </c>
      <c r="C108" s="21" t="str">
        <f>IFERROR(VLOOKUP($B108&amp;"_"&amp;X108,Raw_data_N2_Kanji[[Receipe no]:[Receipe]],4,0),"")</f>
        <v/>
      </c>
      <c r="D108" s="16" t="str">
        <f>IFERROR(VLOOKUP($B108&amp;"_"&amp;Y108,Raw_data_N2_Kanji[[Receipe no]:[Receipe]],4,0),"")</f>
        <v/>
      </c>
      <c r="E108" s="16" t="str">
        <f>IFERROR(VLOOKUP($B108&amp;"_"&amp;Z108,Raw_data_N2_Kanji[[Receipe no]:[Receipe]],4,0),"")</f>
        <v/>
      </c>
      <c r="F108" s="16" t="str">
        <f>IFERROR(VLOOKUP($B108&amp;"_"&amp;AA108,Raw_data_N2_Kanji[[Receipe no]:[Receipe]],4,0),"")</f>
        <v/>
      </c>
      <c r="G108" s="16" t="str">
        <f>IFERROR(VLOOKUP($B108&amp;"_"&amp;AB108,Raw_data_N2_Kanji[[Receipe no]:[Receipe]],4,0),"")</f>
        <v/>
      </c>
      <c r="H108" s="16" t="str">
        <f>IFERROR(VLOOKUP($B108&amp;"_"&amp;AC108,Raw_data_N2_Kanji[[Receipe no]:[Receipe]],4,0),"")</f>
        <v/>
      </c>
      <c r="I108" s="16" t="str">
        <f>IFERROR(VLOOKUP($B108&amp;"_"&amp;AD108,Raw_data_N2_Kanji[[Receipe no]:[Receipe]],4,0),"")</f>
        <v/>
      </c>
      <c r="J108" s="17" t="str">
        <f>IFERROR(VLOOKUP($B108&amp;"_"&amp;AE108,Raw_data_N2_Kanji[[Receipe no]:[Receipe]],4,0),"")</f>
        <v/>
      </c>
      <c r="L108" s="24" t="str">
        <f t="shared" si="14"/>
        <v>6章3課</v>
      </c>
      <c r="M108" s="28" t="str">
        <f>IFERROR(VLOOKUP($L108&amp;"_"&amp;X108,Final_manabou_kanji[],6,0),"")</f>
        <v/>
      </c>
      <c r="N108" s="28" t="str">
        <f>IFERROR(VLOOKUP($L108&amp;"_"&amp;Y108,Final_manabou_kanji[],6,0),"")</f>
        <v/>
      </c>
      <c r="O108" s="28" t="str">
        <f>IFERROR(VLOOKUP($L108&amp;"_"&amp;Z108,Final_manabou_kanji[],6,0),"")</f>
        <v/>
      </c>
      <c r="P108" s="28" t="str">
        <f>IFERROR(VLOOKUP($L108&amp;"_"&amp;AA108,Final_manabou_kanji[],6,0),"")</f>
        <v/>
      </c>
      <c r="Q108" s="28" t="str">
        <f>IFERROR(VLOOKUP($L108&amp;"_"&amp;AB108,Final_manabou_kanji[],6,0),"")</f>
        <v/>
      </c>
      <c r="R108" s="28" t="str">
        <f>IFERROR(VLOOKUP($L108&amp;"_"&amp;AC108,Final_manabou_kanji[],6,0),"")</f>
        <v/>
      </c>
      <c r="S108" s="28" t="str">
        <f>IFERROR(VLOOKUP($L108&amp;"_"&amp;AD108,Final_manabou_kanji[],6,0),"")</f>
        <v/>
      </c>
      <c r="T108" s="28" t="str">
        <f>IFERROR(VLOOKUP($L108&amp;"_"&amp;AE108,Final_manabou_kanji[],6,0),"")</f>
        <v/>
      </c>
      <c r="V108" t="s">
        <v>5</v>
      </c>
      <c r="W108" s="24" t="str">
        <f t="shared" si="15"/>
        <v>6章3課</v>
      </c>
      <c r="X108" s="21">
        <f t="shared" si="20"/>
        <v>9</v>
      </c>
      <c r="Y108" s="16">
        <f t="shared" si="20"/>
        <v>10</v>
      </c>
      <c r="Z108" s="16">
        <f t="shared" si="20"/>
        <v>11</v>
      </c>
      <c r="AA108" s="16">
        <f t="shared" si="20"/>
        <v>12</v>
      </c>
      <c r="AB108" s="16">
        <f t="shared" si="20"/>
        <v>13</v>
      </c>
      <c r="AC108" s="16">
        <f t="shared" si="20"/>
        <v>14</v>
      </c>
      <c r="AD108" s="16">
        <f t="shared" si="20"/>
        <v>15</v>
      </c>
      <c r="AE108" s="17">
        <f t="shared" si="20"/>
        <v>16</v>
      </c>
      <c r="AH108" s="24">
        <v>37</v>
      </c>
      <c r="AI108" s="21" t="str">
        <f t="shared" si="18"/>
        <v>6章3課9</v>
      </c>
      <c r="AJ108" s="16" t="str">
        <f t="shared" si="18"/>
        <v>6章3課10</v>
      </c>
      <c r="AK108" s="16" t="str">
        <f t="shared" si="18"/>
        <v>6章3課11</v>
      </c>
      <c r="AL108" s="16" t="str">
        <f t="shared" si="18"/>
        <v>6章3課12</v>
      </c>
      <c r="AM108" s="16" t="str">
        <f t="shared" si="18"/>
        <v>6章3課13</v>
      </c>
      <c r="AN108" s="16" t="str">
        <f t="shared" si="18"/>
        <v>6章3課14</v>
      </c>
      <c r="AO108" s="16" t="str">
        <f t="shared" si="18"/>
        <v>6章3課15</v>
      </c>
      <c r="AP108" s="17" t="str">
        <f t="shared" si="17"/>
        <v>6章3課16</v>
      </c>
    </row>
    <row r="109" spans="1:42" ht="20.399999999999999" thickTop="1" thickBot="1" x14ac:dyDescent="0.35">
      <c r="A109">
        <f t="shared" si="12"/>
        <v>24</v>
      </c>
      <c r="B109" s="24" t="str">
        <f t="shared" si="13"/>
        <v>6章3課</v>
      </c>
      <c r="C109" s="21" t="str">
        <f>IFERROR(VLOOKUP($B109&amp;"_"&amp;X109,Raw_data_N2_Kanji[[Receipe no]:[Receipe]],4,0),"")</f>
        <v/>
      </c>
      <c r="D109" s="16" t="str">
        <f>IFERROR(VLOOKUP($B109&amp;"_"&amp;Y109,Raw_data_N2_Kanji[[Receipe no]:[Receipe]],4,0),"")</f>
        <v/>
      </c>
      <c r="E109" s="16" t="str">
        <f>IFERROR(VLOOKUP($B109&amp;"_"&amp;Z109,Raw_data_N2_Kanji[[Receipe no]:[Receipe]],4,0),"")</f>
        <v/>
      </c>
      <c r="F109" s="16" t="str">
        <f>IFERROR(VLOOKUP($B109&amp;"_"&amp;AA109,Raw_data_N2_Kanji[[Receipe no]:[Receipe]],4,0),"")</f>
        <v/>
      </c>
      <c r="G109" s="16" t="str">
        <f>IFERROR(VLOOKUP($B109&amp;"_"&amp;AB109,Raw_data_N2_Kanji[[Receipe no]:[Receipe]],4,0),"")</f>
        <v/>
      </c>
      <c r="H109" s="16" t="str">
        <f>IFERROR(VLOOKUP($B109&amp;"_"&amp;AC109,Raw_data_N2_Kanji[[Receipe no]:[Receipe]],4,0),"")</f>
        <v/>
      </c>
      <c r="I109" s="16" t="str">
        <f>IFERROR(VLOOKUP($B109&amp;"_"&amp;AD109,Raw_data_N2_Kanji[[Receipe no]:[Receipe]],4,0),"")</f>
        <v/>
      </c>
      <c r="J109" s="17" t="str">
        <f>IFERROR(VLOOKUP($B109&amp;"_"&amp;AE109,Raw_data_N2_Kanji[[Receipe no]:[Receipe]],4,0),"")</f>
        <v/>
      </c>
      <c r="L109" s="24" t="str">
        <f t="shared" si="14"/>
        <v>6章3課</v>
      </c>
      <c r="M109" s="28" t="str">
        <f>IFERROR(VLOOKUP($L109&amp;"_"&amp;X109,Final_manabou_kanji[],6,0),"")</f>
        <v/>
      </c>
      <c r="N109" s="28" t="str">
        <f>IFERROR(VLOOKUP($L109&amp;"_"&amp;Y109,Final_manabou_kanji[],6,0),"")</f>
        <v/>
      </c>
      <c r="O109" s="28" t="str">
        <f>IFERROR(VLOOKUP($L109&amp;"_"&amp;Z109,Final_manabou_kanji[],6,0),"")</f>
        <v/>
      </c>
      <c r="P109" s="28" t="str">
        <f>IFERROR(VLOOKUP($L109&amp;"_"&amp;AA109,Final_manabou_kanji[],6,0),"")</f>
        <v/>
      </c>
      <c r="Q109" s="28" t="str">
        <f>IFERROR(VLOOKUP($L109&amp;"_"&amp;AB109,Final_manabou_kanji[],6,0),"")</f>
        <v/>
      </c>
      <c r="R109" s="28" t="str">
        <f>IFERROR(VLOOKUP($L109&amp;"_"&amp;AC109,Final_manabou_kanji[],6,0),"")</f>
        <v/>
      </c>
      <c r="S109" s="28" t="str">
        <f>IFERROR(VLOOKUP($L109&amp;"_"&amp;AD109,Final_manabou_kanji[],6,0),"")</f>
        <v/>
      </c>
      <c r="T109" s="28" t="str">
        <f>IFERROR(VLOOKUP($L109&amp;"_"&amp;AE109,Final_manabou_kanji[],6,0),"")</f>
        <v/>
      </c>
      <c r="V109" t="s">
        <v>5</v>
      </c>
      <c r="W109" s="24" t="str">
        <f t="shared" si="15"/>
        <v>6章3課</v>
      </c>
      <c r="X109" s="21">
        <f t="shared" si="20"/>
        <v>17</v>
      </c>
      <c r="Y109" s="16">
        <f t="shared" si="20"/>
        <v>18</v>
      </c>
      <c r="Z109" s="16">
        <f t="shared" si="20"/>
        <v>19</v>
      </c>
      <c r="AA109" s="16">
        <f t="shared" si="20"/>
        <v>20</v>
      </c>
      <c r="AB109" s="16">
        <f t="shared" si="20"/>
        <v>21</v>
      </c>
      <c r="AC109" s="16">
        <f t="shared" si="20"/>
        <v>22</v>
      </c>
      <c r="AD109" s="16">
        <f t="shared" si="20"/>
        <v>23</v>
      </c>
      <c r="AE109" s="17">
        <f t="shared" si="20"/>
        <v>24</v>
      </c>
      <c r="AH109" s="24">
        <v>37</v>
      </c>
      <c r="AI109" s="21" t="str">
        <f t="shared" si="18"/>
        <v>6章3課17</v>
      </c>
      <c r="AJ109" s="16" t="str">
        <f t="shared" si="18"/>
        <v>6章3課18</v>
      </c>
      <c r="AK109" s="16" t="str">
        <f t="shared" si="18"/>
        <v>6章3課19</v>
      </c>
      <c r="AL109" s="16" t="str">
        <f t="shared" si="18"/>
        <v>6章3課20</v>
      </c>
      <c r="AM109" s="16" t="str">
        <f t="shared" si="18"/>
        <v>6章3課21</v>
      </c>
      <c r="AN109" s="16" t="str">
        <f t="shared" si="18"/>
        <v>6章3課22</v>
      </c>
      <c r="AO109" s="16" t="str">
        <f t="shared" si="18"/>
        <v>6章3課23</v>
      </c>
      <c r="AP109" s="17" t="str">
        <f t="shared" si="17"/>
        <v>6章3課24</v>
      </c>
    </row>
    <row r="110" spans="1:42" ht="20.399999999999999" thickTop="1" thickBot="1" x14ac:dyDescent="0.35">
      <c r="A110">
        <f t="shared" si="12"/>
        <v>25</v>
      </c>
      <c r="B110" s="24" t="str">
        <f t="shared" si="13"/>
        <v>6章4課</v>
      </c>
      <c r="C110" s="21" t="str">
        <f>IFERROR(VLOOKUP($B110&amp;"_"&amp;X110,Raw_data_N2_Kanji[[Receipe no]:[Receipe]],4,0),"")</f>
        <v/>
      </c>
      <c r="D110" s="16" t="str">
        <f>IFERROR(VLOOKUP($B110&amp;"_"&amp;Y110,Raw_data_N2_Kanji[[Receipe no]:[Receipe]],4,0),"")</f>
        <v/>
      </c>
      <c r="E110" s="16" t="str">
        <f>IFERROR(VLOOKUP($B110&amp;"_"&amp;Z110,Raw_data_N2_Kanji[[Receipe no]:[Receipe]],4,0),"")</f>
        <v/>
      </c>
      <c r="F110" s="16" t="str">
        <f>IFERROR(VLOOKUP($B110&amp;"_"&amp;AA110,Raw_data_N2_Kanji[[Receipe no]:[Receipe]],4,0),"")</f>
        <v/>
      </c>
      <c r="G110" s="16" t="str">
        <f>IFERROR(VLOOKUP($B110&amp;"_"&amp;AB110,Raw_data_N2_Kanji[[Receipe no]:[Receipe]],4,0),"")</f>
        <v/>
      </c>
      <c r="H110" s="16" t="str">
        <f>IFERROR(VLOOKUP($B110&amp;"_"&amp;AC110,Raw_data_N2_Kanji[[Receipe no]:[Receipe]],4,0),"")</f>
        <v/>
      </c>
      <c r="I110" s="16" t="str">
        <f>IFERROR(VLOOKUP($B110&amp;"_"&amp;AD110,Raw_data_N2_Kanji[[Receipe no]:[Receipe]],4,0),"")</f>
        <v/>
      </c>
      <c r="J110" s="17" t="str">
        <f>IFERROR(VLOOKUP($B110&amp;"_"&amp;AE110,Raw_data_N2_Kanji[[Receipe no]:[Receipe]],4,0),"")</f>
        <v/>
      </c>
      <c r="L110" s="24" t="str">
        <f t="shared" si="14"/>
        <v>6章4課</v>
      </c>
      <c r="M110" s="28" t="str">
        <f>IFERROR(VLOOKUP($L110&amp;"_"&amp;X110,Final_manabou_kanji[],6,0),"")</f>
        <v/>
      </c>
      <c r="N110" s="28" t="str">
        <f>IFERROR(VLOOKUP($L110&amp;"_"&amp;Y110,Final_manabou_kanji[],6,0),"")</f>
        <v/>
      </c>
      <c r="O110" s="28" t="str">
        <f>IFERROR(VLOOKUP($L110&amp;"_"&amp;Z110,Final_manabou_kanji[],6,0),"")</f>
        <v/>
      </c>
      <c r="P110" s="28" t="str">
        <f>IFERROR(VLOOKUP($L110&amp;"_"&amp;AA110,Final_manabou_kanji[],6,0),"")</f>
        <v/>
      </c>
      <c r="Q110" s="28" t="str">
        <f>IFERROR(VLOOKUP($L110&amp;"_"&amp;AB110,Final_manabou_kanji[],6,0),"")</f>
        <v/>
      </c>
      <c r="R110" s="28" t="str">
        <f>IFERROR(VLOOKUP($L110&amp;"_"&amp;AC110,Final_manabou_kanji[],6,0),"")</f>
        <v/>
      </c>
      <c r="S110" s="28" t="str">
        <f>IFERROR(VLOOKUP($L110&amp;"_"&amp;AD110,Final_manabou_kanji[],6,0),"")</f>
        <v/>
      </c>
      <c r="T110" s="28" t="str">
        <f>IFERROR(VLOOKUP($L110&amp;"_"&amp;AE110,Final_manabou_kanji[],6,0),"")</f>
        <v/>
      </c>
      <c r="V110" t="s">
        <v>56</v>
      </c>
      <c r="W110" s="24" t="str">
        <f t="shared" si="15"/>
        <v>6章4課</v>
      </c>
      <c r="X110" s="21">
        <f t="shared" si="20"/>
        <v>1</v>
      </c>
      <c r="Y110" s="16">
        <f t="shared" si="20"/>
        <v>2</v>
      </c>
      <c r="Z110" s="16">
        <f t="shared" si="20"/>
        <v>3</v>
      </c>
      <c r="AA110" s="16">
        <f t="shared" si="20"/>
        <v>4</v>
      </c>
      <c r="AB110" s="16">
        <f t="shared" si="20"/>
        <v>5</v>
      </c>
      <c r="AC110" s="16">
        <f t="shared" si="20"/>
        <v>6</v>
      </c>
      <c r="AD110" s="16">
        <f t="shared" si="20"/>
        <v>7</v>
      </c>
      <c r="AE110" s="17">
        <f t="shared" si="20"/>
        <v>8</v>
      </c>
      <c r="AH110" s="24">
        <v>37</v>
      </c>
      <c r="AI110" s="21" t="str">
        <f t="shared" si="18"/>
        <v>6章4課1</v>
      </c>
      <c r="AJ110" s="16" t="str">
        <f t="shared" si="18"/>
        <v>6章4課2</v>
      </c>
      <c r="AK110" s="16" t="str">
        <f t="shared" si="18"/>
        <v>6章4課3</v>
      </c>
      <c r="AL110" s="16" t="str">
        <f t="shared" si="18"/>
        <v>6章4課4</v>
      </c>
      <c r="AM110" s="16" t="str">
        <f t="shared" si="18"/>
        <v>6章4課5</v>
      </c>
      <c r="AN110" s="16" t="str">
        <f t="shared" si="18"/>
        <v>6章4課6</v>
      </c>
      <c r="AO110" s="16" t="str">
        <f t="shared" si="18"/>
        <v>6章4課7</v>
      </c>
      <c r="AP110" s="17" t="str">
        <f t="shared" si="17"/>
        <v>6章4課8</v>
      </c>
    </row>
    <row r="111" spans="1:42" ht="20.399999999999999" thickTop="1" thickBot="1" x14ac:dyDescent="0.35">
      <c r="A111">
        <f t="shared" si="12"/>
        <v>25</v>
      </c>
      <c r="B111" s="24" t="str">
        <f t="shared" si="13"/>
        <v>6章4課</v>
      </c>
      <c r="C111" s="21" t="str">
        <f>IFERROR(VLOOKUP($B111&amp;"_"&amp;X111,Raw_data_N2_Kanji[[Receipe no]:[Receipe]],4,0),"")</f>
        <v/>
      </c>
      <c r="D111" s="16" t="str">
        <f>IFERROR(VLOOKUP($B111&amp;"_"&amp;Y111,Raw_data_N2_Kanji[[Receipe no]:[Receipe]],4,0),"")</f>
        <v/>
      </c>
      <c r="E111" s="16" t="str">
        <f>IFERROR(VLOOKUP($B111&amp;"_"&amp;Z111,Raw_data_N2_Kanji[[Receipe no]:[Receipe]],4,0),"")</f>
        <v/>
      </c>
      <c r="F111" s="16" t="str">
        <f>IFERROR(VLOOKUP($B111&amp;"_"&amp;AA111,Raw_data_N2_Kanji[[Receipe no]:[Receipe]],4,0),"")</f>
        <v/>
      </c>
      <c r="G111" s="16" t="str">
        <f>IFERROR(VLOOKUP($B111&amp;"_"&amp;AB111,Raw_data_N2_Kanji[[Receipe no]:[Receipe]],4,0),"")</f>
        <v/>
      </c>
      <c r="H111" s="16" t="str">
        <f>IFERROR(VLOOKUP($B111&amp;"_"&amp;AC111,Raw_data_N2_Kanji[[Receipe no]:[Receipe]],4,0),"")</f>
        <v/>
      </c>
      <c r="I111" s="16" t="str">
        <f>IFERROR(VLOOKUP($B111&amp;"_"&amp;AD111,Raw_data_N2_Kanji[[Receipe no]:[Receipe]],4,0),"")</f>
        <v/>
      </c>
      <c r="J111" s="17" t="str">
        <f>IFERROR(VLOOKUP($B111&amp;"_"&amp;AE111,Raw_data_N2_Kanji[[Receipe no]:[Receipe]],4,0),"")</f>
        <v/>
      </c>
      <c r="L111" s="24" t="str">
        <f t="shared" si="14"/>
        <v>6章4課</v>
      </c>
      <c r="M111" s="28" t="str">
        <f>IFERROR(VLOOKUP($L111&amp;"_"&amp;X111,Final_manabou_kanji[],6,0),"")</f>
        <v/>
      </c>
      <c r="N111" s="28" t="str">
        <f>IFERROR(VLOOKUP($L111&amp;"_"&amp;Y111,Final_manabou_kanji[],6,0),"")</f>
        <v/>
      </c>
      <c r="O111" s="28" t="str">
        <f>IFERROR(VLOOKUP($L111&amp;"_"&amp;Z111,Final_manabou_kanji[],6,0),"")</f>
        <v/>
      </c>
      <c r="P111" s="28" t="str">
        <f>IFERROR(VLOOKUP($L111&amp;"_"&amp;AA111,Final_manabou_kanji[],6,0),"")</f>
        <v/>
      </c>
      <c r="Q111" s="28" t="str">
        <f>IFERROR(VLOOKUP($L111&amp;"_"&amp;AB111,Final_manabou_kanji[],6,0),"")</f>
        <v/>
      </c>
      <c r="R111" s="28" t="str">
        <f>IFERROR(VLOOKUP($L111&amp;"_"&amp;AC111,Final_manabou_kanji[],6,0),"")</f>
        <v/>
      </c>
      <c r="S111" s="28" t="str">
        <f>IFERROR(VLOOKUP($L111&amp;"_"&amp;AD111,Final_manabou_kanji[],6,0),"")</f>
        <v/>
      </c>
      <c r="T111" s="28" t="str">
        <f>IFERROR(VLOOKUP($L111&amp;"_"&amp;AE111,Final_manabou_kanji[],6,0),"")</f>
        <v/>
      </c>
      <c r="V111" t="s">
        <v>5</v>
      </c>
      <c r="W111" s="24" t="str">
        <f t="shared" si="15"/>
        <v>6章4課</v>
      </c>
      <c r="X111" s="21">
        <f t="shared" si="20"/>
        <v>9</v>
      </c>
      <c r="Y111" s="16">
        <f t="shared" si="20"/>
        <v>10</v>
      </c>
      <c r="Z111" s="16">
        <f t="shared" si="20"/>
        <v>11</v>
      </c>
      <c r="AA111" s="16">
        <f t="shared" si="20"/>
        <v>12</v>
      </c>
      <c r="AB111" s="16">
        <f t="shared" si="20"/>
        <v>13</v>
      </c>
      <c r="AC111" s="16">
        <f t="shared" si="20"/>
        <v>14</v>
      </c>
      <c r="AD111" s="16">
        <f t="shared" si="20"/>
        <v>15</v>
      </c>
      <c r="AE111" s="17">
        <f t="shared" si="20"/>
        <v>16</v>
      </c>
      <c r="AH111" s="24">
        <v>38</v>
      </c>
      <c r="AI111" s="21" t="str">
        <f t="shared" si="18"/>
        <v>6章4課9</v>
      </c>
      <c r="AJ111" s="16" t="str">
        <f t="shared" si="18"/>
        <v>6章4課10</v>
      </c>
      <c r="AK111" s="16" t="str">
        <f t="shared" si="18"/>
        <v>6章4課11</v>
      </c>
      <c r="AL111" s="16" t="str">
        <f t="shared" si="18"/>
        <v>6章4課12</v>
      </c>
      <c r="AM111" s="16" t="str">
        <f t="shared" si="18"/>
        <v>6章4課13</v>
      </c>
      <c r="AN111" s="16" t="str">
        <f t="shared" si="18"/>
        <v>6章4課14</v>
      </c>
      <c r="AO111" s="16" t="str">
        <f t="shared" si="18"/>
        <v>6章4課15</v>
      </c>
      <c r="AP111" s="17" t="str">
        <f t="shared" si="17"/>
        <v>6章4課16</v>
      </c>
    </row>
    <row r="112" spans="1:42" ht="20.399999999999999" thickTop="1" thickBot="1" x14ac:dyDescent="0.35">
      <c r="A112">
        <f t="shared" si="12"/>
        <v>25</v>
      </c>
      <c r="B112" s="24" t="str">
        <f t="shared" si="13"/>
        <v>6章4課</v>
      </c>
      <c r="C112" s="21" t="str">
        <f>IFERROR(VLOOKUP($B112&amp;"_"&amp;X112,Raw_data_N2_Kanji[[Receipe no]:[Receipe]],4,0),"")</f>
        <v/>
      </c>
      <c r="D112" s="16" t="str">
        <f>IFERROR(VLOOKUP($B112&amp;"_"&amp;Y112,Raw_data_N2_Kanji[[Receipe no]:[Receipe]],4,0),"")</f>
        <v/>
      </c>
      <c r="E112" s="16" t="str">
        <f>IFERROR(VLOOKUP($B112&amp;"_"&amp;Z112,Raw_data_N2_Kanji[[Receipe no]:[Receipe]],4,0),"")</f>
        <v/>
      </c>
      <c r="F112" s="16" t="str">
        <f>IFERROR(VLOOKUP($B112&amp;"_"&amp;AA112,Raw_data_N2_Kanji[[Receipe no]:[Receipe]],4,0),"")</f>
        <v/>
      </c>
      <c r="G112" s="16" t="str">
        <f>IFERROR(VLOOKUP($B112&amp;"_"&amp;AB112,Raw_data_N2_Kanji[[Receipe no]:[Receipe]],4,0),"")</f>
        <v/>
      </c>
      <c r="H112" s="16" t="str">
        <f>IFERROR(VLOOKUP($B112&amp;"_"&amp;AC112,Raw_data_N2_Kanji[[Receipe no]:[Receipe]],4,0),"")</f>
        <v/>
      </c>
      <c r="I112" s="16" t="str">
        <f>IFERROR(VLOOKUP($B112&amp;"_"&amp;AD112,Raw_data_N2_Kanji[[Receipe no]:[Receipe]],4,0),"")</f>
        <v/>
      </c>
      <c r="J112" s="17" t="str">
        <f>IFERROR(VLOOKUP($B112&amp;"_"&amp;AE112,Raw_data_N2_Kanji[[Receipe no]:[Receipe]],4,0),"")</f>
        <v/>
      </c>
      <c r="L112" s="24" t="str">
        <f t="shared" si="14"/>
        <v>6章4課</v>
      </c>
      <c r="M112" s="28" t="str">
        <f>IFERROR(VLOOKUP($L112&amp;"_"&amp;X112,Final_manabou_kanji[],6,0),"")</f>
        <v/>
      </c>
      <c r="N112" s="28" t="str">
        <f>IFERROR(VLOOKUP($L112&amp;"_"&amp;Y112,Final_manabou_kanji[],6,0),"")</f>
        <v/>
      </c>
      <c r="O112" s="28" t="str">
        <f>IFERROR(VLOOKUP($L112&amp;"_"&amp;Z112,Final_manabou_kanji[],6,0),"")</f>
        <v/>
      </c>
      <c r="P112" s="28" t="str">
        <f>IFERROR(VLOOKUP($L112&amp;"_"&amp;AA112,Final_manabou_kanji[],6,0),"")</f>
        <v/>
      </c>
      <c r="Q112" s="28" t="str">
        <f>IFERROR(VLOOKUP($L112&amp;"_"&amp;AB112,Final_manabou_kanji[],6,0),"")</f>
        <v/>
      </c>
      <c r="R112" s="28" t="str">
        <f>IFERROR(VLOOKUP($L112&amp;"_"&amp;AC112,Final_manabou_kanji[],6,0),"")</f>
        <v/>
      </c>
      <c r="S112" s="28" t="str">
        <f>IFERROR(VLOOKUP($L112&amp;"_"&amp;AD112,Final_manabou_kanji[],6,0),"")</f>
        <v/>
      </c>
      <c r="T112" s="28" t="str">
        <f>IFERROR(VLOOKUP($L112&amp;"_"&amp;AE112,Final_manabou_kanji[],6,0),"")</f>
        <v/>
      </c>
      <c r="W112" s="24" t="str">
        <f t="shared" si="15"/>
        <v>6章4課</v>
      </c>
      <c r="X112" s="21">
        <f t="shared" si="20"/>
        <v>17</v>
      </c>
      <c r="Y112" s="16">
        <f t="shared" si="20"/>
        <v>18</v>
      </c>
      <c r="Z112" s="16">
        <f t="shared" si="20"/>
        <v>19</v>
      </c>
      <c r="AA112" s="16">
        <f t="shared" si="20"/>
        <v>20</v>
      </c>
      <c r="AB112" s="16">
        <f t="shared" si="20"/>
        <v>21</v>
      </c>
      <c r="AC112" s="16">
        <f t="shared" si="20"/>
        <v>22</v>
      </c>
      <c r="AD112" s="16">
        <f t="shared" si="20"/>
        <v>23</v>
      </c>
      <c r="AE112" s="17">
        <f t="shared" si="20"/>
        <v>24</v>
      </c>
      <c r="AH112" s="24">
        <v>38</v>
      </c>
      <c r="AI112" s="21" t="str">
        <f t="shared" si="18"/>
        <v>6章4課17</v>
      </c>
      <c r="AJ112" s="16" t="str">
        <f t="shared" si="18"/>
        <v>6章4課18</v>
      </c>
      <c r="AK112" s="16" t="str">
        <f t="shared" si="18"/>
        <v>6章4課19</v>
      </c>
      <c r="AL112" s="16" t="str">
        <f t="shared" si="18"/>
        <v>6章4課20</v>
      </c>
      <c r="AM112" s="16" t="str">
        <f t="shared" si="18"/>
        <v>6章4課21</v>
      </c>
      <c r="AN112" s="16" t="str">
        <f t="shared" si="18"/>
        <v>6章4課22</v>
      </c>
      <c r="AO112" s="16" t="str">
        <f t="shared" si="18"/>
        <v>6章4課23</v>
      </c>
      <c r="AP112" s="17" t="str">
        <f t="shared" si="17"/>
        <v>6章4課24</v>
      </c>
    </row>
    <row r="113" spans="1:42" ht="20.399999999999999" thickTop="1" thickBot="1" x14ac:dyDescent="0.35">
      <c r="A113">
        <f t="shared" si="12"/>
        <v>25</v>
      </c>
      <c r="B113" s="24" t="str">
        <f t="shared" si="13"/>
        <v>6章4課</v>
      </c>
      <c r="C113" s="21" t="str">
        <f>IFERROR(VLOOKUP($B113&amp;"_"&amp;X113,Raw_data_N2_Kanji[[Receipe no]:[Receipe]],4,0),"")</f>
        <v/>
      </c>
      <c r="D113" s="16" t="str">
        <f>IFERROR(VLOOKUP($B113&amp;"_"&amp;Y113,Raw_data_N2_Kanji[[Receipe no]:[Receipe]],4,0),"")</f>
        <v/>
      </c>
      <c r="E113" s="16" t="str">
        <f>IFERROR(VLOOKUP($B113&amp;"_"&amp;Z113,Raw_data_N2_Kanji[[Receipe no]:[Receipe]],4,0),"")</f>
        <v/>
      </c>
      <c r="F113" s="16" t="str">
        <f>IFERROR(VLOOKUP($B113&amp;"_"&amp;AA113,Raw_data_N2_Kanji[[Receipe no]:[Receipe]],4,0),"")</f>
        <v/>
      </c>
      <c r="G113" s="16" t="str">
        <f>IFERROR(VLOOKUP($B113&amp;"_"&amp;AB113,Raw_data_N2_Kanji[[Receipe no]:[Receipe]],4,0),"")</f>
        <v/>
      </c>
      <c r="H113" s="16" t="str">
        <f>IFERROR(VLOOKUP($B113&amp;"_"&amp;AC113,Raw_data_N2_Kanji[[Receipe no]:[Receipe]],4,0),"")</f>
        <v/>
      </c>
      <c r="I113" s="16" t="str">
        <f>IFERROR(VLOOKUP($B113&amp;"_"&amp;AD113,Raw_data_N2_Kanji[[Receipe no]:[Receipe]],4,0),"")</f>
        <v/>
      </c>
      <c r="J113" s="17" t="str">
        <f>IFERROR(VLOOKUP($B113&amp;"_"&amp;AE113,Raw_data_N2_Kanji[[Receipe no]:[Receipe]],4,0),"")</f>
        <v/>
      </c>
      <c r="L113" s="24" t="str">
        <f t="shared" si="14"/>
        <v>6章4課</v>
      </c>
      <c r="M113" s="28" t="str">
        <f>IFERROR(VLOOKUP($L113&amp;"_"&amp;X113,Final_manabou_kanji[],6,0),"")</f>
        <v/>
      </c>
      <c r="N113" s="28" t="str">
        <f>IFERROR(VLOOKUP($L113&amp;"_"&amp;Y113,Final_manabou_kanji[],6,0),"")</f>
        <v/>
      </c>
      <c r="O113" s="28" t="str">
        <f>IFERROR(VLOOKUP($L113&amp;"_"&amp;Z113,Final_manabou_kanji[],6,0),"")</f>
        <v/>
      </c>
      <c r="P113" s="28" t="str">
        <f>IFERROR(VLOOKUP($L113&amp;"_"&amp;AA113,Final_manabou_kanji[],6,0),"")</f>
        <v/>
      </c>
      <c r="Q113" s="28" t="str">
        <f>IFERROR(VLOOKUP($L113&amp;"_"&amp;AB113,Final_manabou_kanji[],6,0),"")</f>
        <v/>
      </c>
      <c r="R113" s="28" t="str">
        <f>IFERROR(VLOOKUP($L113&amp;"_"&amp;AC113,Final_manabou_kanji[],6,0),"")</f>
        <v/>
      </c>
      <c r="S113" s="28" t="str">
        <f>IFERROR(VLOOKUP($L113&amp;"_"&amp;AD113,Final_manabou_kanji[],6,0),"")</f>
        <v/>
      </c>
      <c r="T113" s="28" t="str">
        <f>IFERROR(VLOOKUP($L113&amp;"_"&amp;AE113,Final_manabou_kanji[],6,0),"")</f>
        <v/>
      </c>
      <c r="V113" t="s">
        <v>5</v>
      </c>
      <c r="W113" s="24" t="str">
        <f t="shared" si="15"/>
        <v>6章4課</v>
      </c>
      <c r="X113" s="21">
        <f t="shared" si="20"/>
        <v>25</v>
      </c>
      <c r="Y113" s="16">
        <f t="shared" si="20"/>
        <v>26</v>
      </c>
      <c r="Z113" s="16">
        <f t="shared" si="20"/>
        <v>27</v>
      </c>
      <c r="AA113" s="16">
        <f t="shared" si="20"/>
        <v>28</v>
      </c>
      <c r="AB113" s="16">
        <f t="shared" si="20"/>
        <v>29</v>
      </c>
      <c r="AC113" s="16">
        <f t="shared" si="20"/>
        <v>30</v>
      </c>
      <c r="AD113" s="16">
        <f t="shared" si="20"/>
        <v>31</v>
      </c>
      <c r="AE113" s="17">
        <f t="shared" si="20"/>
        <v>32</v>
      </c>
      <c r="AH113" s="24">
        <v>38</v>
      </c>
      <c r="AI113" s="21" t="str">
        <f t="shared" si="18"/>
        <v>6章4課25</v>
      </c>
      <c r="AJ113" s="16" t="str">
        <f t="shared" si="18"/>
        <v>6章4課26</v>
      </c>
      <c r="AK113" s="16" t="str">
        <f t="shared" si="18"/>
        <v>6章4課27</v>
      </c>
      <c r="AL113" s="16" t="str">
        <f t="shared" si="18"/>
        <v>6章4課28</v>
      </c>
      <c r="AM113" s="16" t="str">
        <f t="shared" si="18"/>
        <v>6章4課29</v>
      </c>
      <c r="AN113" s="16" t="str">
        <f t="shared" si="18"/>
        <v>6章4課30</v>
      </c>
      <c r="AO113" s="16" t="str">
        <f t="shared" si="18"/>
        <v>6章4課31</v>
      </c>
      <c r="AP113" s="17" t="str">
        <f t="shared" si="17"/>
        <v>6章4課32</v>
      </c>
    </row>
    <row r="114" spans="1:42" ht="20.399999999999999" thickTop="1" thickBot="1" x14ac:dyDescent="0.35">
      <c r="A114">
        <f t="shared" si="12"/>
        <v>25</v>
      </c>
      <c r="B114" s="24" t="str">
        <f t="shared" si="13"/>
        <v>6章4課</v>
      </c>
      <c r="C114" s="21" t="str">
        <f>IFERROR(VLOOKUP($B114&amp;"_"&amp;X114,Raw_data_N2_Kanji[[Receipe no]:[Receipe]],4,0),"")</f>
        <v/>
      </c>
      <c r="D114" s="16" t="str">
        <f>IFERROR(VLOOKUP($B114&amp;"_"&amp;Y114,Raw_data_N2_Kanji[[Receipe no]:[Receipe]],4,0),"")</f>
        <v/>
      </c>
      <c r="E114" s="16" t="str">
        <f>IFERROR(VLOOKUP($B114&amp;"_"&amp;Z114,Raw_data_N2_Kanji[[Receipe no]:[Receipe]],4,0),"")</f>
        <v/>
      </c>
      <c r="F114" s="16" t="str">
        <f>IFERROR(VLOOKUP($B114&amp;"_"&amp;AA114,Raw_data_N2_Kanji[[Receipe no]:[Receipe]],4,0),"")</f>
        <v/>
      </c>
      <c r="G114" s="16" t="str">
        <f>IFERROR(VLOOKUP($B114&amp;"_"&amp;AB114,Raw_data_N2_Kanji[[Receipe no]:[Receipe]],4,0),"")</f>
        <v/>
      </c>
      <c r="H114" s="16" t="str">
        <f>IFERROR(VLOOKUP($B114&amp;"_"&amp;AC114,Raw_data_N2_Kanji[[Receipe no]:[Receipe]],4,0),"")</f>
        <v/>
      </c>
      <c r="I114" s="16" t="str">
        <f>IFERROR(VLOOKUP($B114&amp;"_"&amp;AD114,Raw_data_N2_Kanji[[Receipe no]:[Receipe]],4,0),"")</f>
        <v/>
      </c>
      <c r="J114" s="17" t="str">
        <f>IFERROR(VLOOKUP($B114&amp;"_"&amp;AE114,Raw_data_N2_Kanji[[Receipe no]:[Receipe]],4,0),"")</f>
        <v/>
      </c>
      <c r="L114" s="24" t="str">
        <f t="shared" si="14"/>
        <v>6章4課</v>
      </c>
      <c r="M114" s="28" t="str">
        <f>IFERROR(VLOOKUP($L114&amp;"_"&amp;X114,Final_manabou_kanji[],6,0),"")</f>
        <v/>
      </c>
      <c r="N114" s="28" t="str">
        <f>IFERROR(VLOOKUP($L114&amp;"_"&amp;Y114,Final_manabou_kanji[],6,0),"")</f>
        <v/>
      </c>
      <c r="O114" s="28" t="str">
        <f>IFERROR(VLOOKUP($L114&amp;"_"&amp;Z114,Final_manabou_kanji[],6,0),"")</f>
        <v/>
      </c>
      <c r="P114" s="28" t="str">
        <f>IFERROR(VLOOKUP($L114&amp;"_"&amp;AA114,Final_manabou_kanji[],6,0),"")</f>
        <v/>
      </c>
      <c r="Q114" s="28" t="str">
        <f>IFERROR(VLOOKUP($L114&amp;"_"&amp;AB114,Final_manabou_kanji[],6,0),"")</f>
        <v/>
      </c>
      <c r="R114" s="28" t="str">
        <f>IFERROR(VLOOKUP($L114&amp;"_"&amp;AC114,Final_manabou_kanji[],6,0),"")</f>
        <v/>
      </c>
      <c r="S114" s="28" t="str">
        <f>IFERROR(VLOOKUP($L114&amp;"_"&amp;AD114,Final_manabou_kanji[],6,0),"")</f>
        <v/>
      </c>
      <c r="T114" s="28" t="str">
        <f>IFERROR(VLOOKUP($L114&amp;"_"&amp;AE114,Final_manabou_kanji[],6,0),"")</f>
        <v/>
      </c>
      <c r="V114" t="s">
        <v>5</v>
      </c>
      <c r="W114" s="24" t="str">
        <f t="shared" si="15"/>
        <v>6章4課</v>
      </c>
      <c r="X114" s="21">
        <f t="shared" si="20"/>
        <v>33</v>
      </c>
      <c r="Y114" s="16">
        <f t="shared" si="20"/>
        <v>34</v>
      </c>
      <c r="Z114" s="16">
        <f t="shared" si="20"/>
        <v>35</v>
      </c>
      <c r="AA114" s="16">
        <f t="shared" si="20"/>
        <v>36</v>
      </c>
      <c r="AB114" s="16">
        <f t="shared" si="20"/>
        <v>37</v>
      </c>
      <c r="AC114" s="16">
        <f t="shared" si="20"/>
        <v>38</v>
      </c>
      <c r="AD114" s="16">
        <f t="shared" si="20"/>
        <v>39</v>
      </c>
      <c r="AE114" s="17">
        <f t="shared" si="20"/>
        <v>40</v>
      </c>
      <c r="AH114" s="24">
        <v>38</v>
      </c>
      <c r="AI114" s="21" t="str">
        <f t="shared" si="18"/>
        <v>6章4課33</v>
      </c>
      <c r="AJ114" s="16" t="str">
        <f t="shared" si="18"/>
        <v>6章4課34</v>
      </c>
      <c r="AK114" s="16" t="str">
        <f t="shared" si="18"/>
        <v>6章4課35</v>
      </c>
      <c r="AL114" s="16" t="str">
        <f t="shared" si="18"/>
        <v>6章4課36</v>
      </c>
      <c r="AM114" s="16" t="str">
        <f t="shared" si="18"/>
        <v>6章4課37</v>
      </c>
      <c r="AN114" s="16" t="str">
        <f t="shared" si="18"/>
        <v>6章4課38</v>
      </c>
      <c r="AO114" s="16" t="str">
        <f t="shared" si="18"/>
        <v>6章4課39</v>
      </c>
      <c r="AP114" s="17" t="str">
        <f t="shared" si="17"/>
        <v>6章4課40</v>
      </c>
    </row>
    <row r="115" spans="1:42" ht="20.399999999999999" thickTop="1" thickBot="1" x14ac:dyDescent="0.35">
      <c r="A115">
        <f t="shared" si="12"/>
        <v>26</v>
      </c>
      <c r="B115" s="24" t="str">
        <f t="shared" si="13"/>
        <v>7章1課</v>
      </c>
      <c r="C115" s="21" t="str">
        <f>IFERROR(VLOOKUP($B115&amp;"_"&amp;X115,Raw_data_N2_Kanji[[Receipe no]:[Receipe]],4,0),"")</f>
        <v/>
      </c>
      <c r="D115" s="16" t="str">
        <f>IFERROR(VLOOKUP($B115&amp;"_"&amp;Y115,Raw_data_N2_Kanji[[Receipe no]:[Receipe]],4,0),"")</f>
        <v/>
      </c>
      <c r="E115" s="16" t="str">
        <f>IFERROR(VLOOKUP($B115&amp;"_"&amp;Z115,Raw_data_N2_Kanji[[Receipe no]:[Receipe]],4,0),"")</f>
        <v/>
      </c>
      <c r="F115" s="16" t="str">
        <f>IFERROR(VLOOKUP($B115&amp;"_"&amp;AA115,Raw_data_N2_Kanji[[Receipe no]:[Receipe]],4,0),"")</f>
        <v/>
      </c>
      <c r="G115" s="16" t="str">
        <f>IFERROR(VLOOKUP($B115&amp;"_"&amp;AB115,Raw_data_N2_Kanji[[Receipe no]:[Receipe]],4,0),"")</f>
        <v/>
      </c>
      <c r="H115" s="16" t="str">
        <f>IFERROR(VLOOKUP($B115&amp;"_"&amp;AC115,Raw_data_N2_Kanji[[Receipe no]:[Receipe]],4,0),"")</f>
        <v/>
      </c>
      <c r="I115" s="16" t="str">
        <f>IFERROR(VLOOKUP($B115&amp;"_"&amp;AD115,Raw_data_N2_Kanji[[Receipe no]:[Receipe]],4,0),"")</f>
        <v/>
      </c>
      <c r="J115" s="17" t="str">
        <f>IFERROR(VLOOKUP($B115&amp;"_"&amp;AE115,Raw_data_N2_Kanji[[Receipe no]:[Receipe]],4,0),"")</f>
        <v/>
      </c>
      <c r="L115" s="24" t="str">
        <f t="shared" si="14"/>
        <v>7章1課</v>
      </c>
      <c r="M115" s="28" t="str">
        <f>IFERROR(VLOOKUP($L115&amp;"_"&amp;X115,Final_manabou_kanji[],6,0),"")</f>
        <v/>
      </c>
      <c r="N115" s="28" t="str">
        <f>IFERROR(VLOOKUP($L115&amp;"_"&amp;Y115,Final_manabou_kanji[],6,0),"")</f>
        <v/>
      </c>
      <c r="O115" s="28" t="str">
        <f>IFERROR(VLOOKUP($L115&amp;"_"&amp;Z115,Final_manabou_kanji[],6,0),"")</f>
        <v/>
      </c>
      <c r="P115" s="28" t="str">
        <f>IFERROR(VLOOKUP($L115&amp;"_"&amp;AA115,Final_manabou_kanji[],6,0),"")</f>
        <v/>
      </c>
      <c r="Q115" s="28" t="str">
        <f>IFERROR(VLOOKUP($L115&amp;"_"&amp;AB115,Final_manabou_kanji[],6,0),"")</f>
        <v/>
      </c>
      <c r="R115" s="28" t="str">
        <f>IFERROR(VLOOKUP($L115&amp;"_"&amp;AC115,Final_manabou_kanji[],6,0),"")</f>
        <v/>
      </c>
      <c r="S115" s="28" t="str">
        <f>IFERROR(VLOOKUP($L115&amp;"_"&amp;AD115,Final_manabou_kanji[],6,0),"")</f>
        <v/>
      </c>
      <c r="T115" s="28" t="str">
        <f>IFERROR(VLOOKUP($L115&amp;"_"&amp;AE115,Final_manabou_kanji[],6,0),"")</f>
        <v/>
      </c>
      <c r="V115" t="s">
        <v>57</v>
      </c>
      <c r="W115" s="24" t="str">
        <f t="shared" si="15"/>
        <v>7章1課</v>
      </c>
      <c r="X115" s="21">
        <f t="shared" si="20"/>
        <v>1</v>
      </c>
      <c r="Y115" s="16">
        <f t="shared" si="20"/>
        <v>2</v>
      </c>
      <c r="Z115" s="16">
        <f t="shared" si="20"/>
        <v>3</v>
      </c>
      <c r="AA115" s="16">
        <f t="shared" si="20"/>
        <v>4</v>
      </c>
      <c r="AB115" s="16">
        <f t="shared" si="20"/>
        <v>5</v>
      </c>
      <c r="AC115" s="16">
        <f t="shared" si="20"/>
        <v>6</v>
      </c>
      <c r="AD115" s="16">
        <f t="shared" si="20"/>
        <v>7</v>
      </c>
      <c r="AE115" s="17">
        <f t="shared" si="20"/>
        <v>8</v>
      </c>
      <c r="AH115" s="24">
        <v>39</v>
      </c>
      <c r="AI115" s="21" t="str">
        <f t="shared" si="18"/>
        <v>7章1課1</v>
      </c>
      <c r="AJ115" s="16" t="str">
        <f t="shared" si="18"/>
        <v>7章1課2</v>
      </c>
      <c r="AK115" s="16" t="str">
        <f t="shared" si="18"/>
        <v>7章1課3</v>
      </c>
      <c r="AL115" s="16" t="str">
        <f t="shared" si="18"/>
        <v>7章1課4</v>
      </c>
      <c r="AM115" s="16" t="str">
        <f t="shared" si="18"/>
        <v>7章1課5</v>
      </c>
      <c r="AN115" s="16" t="str">
        <f t="shared" si="18"/>
        <v>7章1課6</v>
      </c>
      <c r="AO115" s="16" t="str">
        <f t="shared" si="18"/>
        <v>7章1課7</v>
      </c>
      <c r="AP115" s="17" t="str">
        <f t="shared" si="17"/>
        <v>7章1課8</v>
      </c>
    </row>
    <row r="116" spans="1:42" ht="20.399999999999999" thickTop="1" thickBot="1" x14ac:dyDescent="0.35">
      <c r="A116">
        <f t="shared" si="12"/>
        <v>26</v>
      </c>
      <c r="B116" s="24" t="str">
        <f t="shared" si="13"/>
        <v>7章1課</v>
      </c>
      <c r="C116" s="21" t="str">
        <f>IFERROR(VLOOKUP($B116&amp;"_"&amp;X116,Raw_data_N2_Kanji[[Receipe no]:[Receipe]],4,0),"")</f>
        <v/>
      </c>
      <c r="D116" s="16" t="str">
        <f>IFERROR(VLOOKUP($B116&amp;"_"&amp;Y116,Raw_data_N2_Kanji[[Receipe no]:[Receipe]],4,0),"")</f>
        <v/>
      </c>
      <c r="E116" s="16" t="str">
        <f>IFERROR(VLOOKUP($B116&amp;"_"&amp;Z116,Raw_data_N2_Kanji[[Receipe no]:[Receipe]],4,0),"")</f>
        <v/>
      </c>
      <c r="F116" s="16" t="str">
        <f>IFERROR(VLOOKUP($B116&amp;"_"&amp;AA116,Raw_data_N2_Kanji[[Receipe no]:[Receipe]],4,0),"")</f>
        <v/>
      </c>
      <c r="G116" s="16" t="str">
        <f>IFERROR(VLOOKUP($B116&amp;"_"&amp;AB116,Raw_data_N2_Kanji[[Receipe no]:[Receipe]],4,0),"")</f>
        <v/>
      </c>
      <c r="H116" s="16" t="str">
        <f>IFERROR(VLOOKUP($B116&amp;"_"&amp;AC116,Raw_data_N2_Kanji[[Receipe no]:[Receipe]],4,0),"")</f>
        <v/>
      </c>
      <c r="I116" s="16" t="str">
        <f>IFERROR(VLOOKUP($B116&amp;"_"&amp;AD116,Raw_data_N2_Kanji[[Receipe no]:[Receipe]],4,0),"")</f>
        <v/>
      </c>
      <c r="J116" s="17" t="str">
        <f>IFERROR(VLOOKUP($B116&amp;"_"&amp;AE116,Raw_data_N2_Kanji[[Receipe no]:[Receipe]],4,0),"")</f>
        <v/>
      </c>
      <c r="L116" s="24" t="str">
        <f t="shared" si="14"/>
        <v>7章1課</v>
      </c>
      <c r="M116" s="28" t="str">
        <f>IFERROR(VLOOKUP($L116&amp;"_"&amp;X116,Final_manabou_kanji[],6,0),"")</f>
        <v/>
      </c>
      <c r="N116" s="28" t="str">
        <f>IFERROR(VLOOKUP($L116&amp;"_"&amp;Y116,Final_manabou_kanji[],6,0),"")</f>
        <v/>
      </c>
      <c r="O116" s="28" t="str">
        <f>IFERROR(VLOOKUP($L116&amp;"_"&amp;Z116,Final_manabou_kanji[],6,0),"")</f>
        <v/>
      </c>
      <c r="P116" s="28" t="str">
        <f>IFERROR(VLOOKUP($L116&amp;"_"&amp;AA116,Final_manabou_kanji[],6,0),"")</f>
        <v/>
      </c>
      <c r="Q116" s="28" t="str">
        <f>IFERROR(VLOOKUP($L116&amp;"_"&amp;AB116,Final_manabou_kanji[],6,0),"")</f>
        <v/>
      </c>
      <c r="R116" s="28" t="str">
        <f>IFERROR(VLOOKUP($L116&amp;"_"&amp;AC116,Final_manabou_kanji[],6,0),"")</f>
        <v/>
      </c>
      <c r="S116" s="28" t="str">
        <f>IFERROR(VLOOKUP($L116&amp;"_"&amp;AD116,Final_manabou_kanji[],6,0),"")</f>
        <v/>
      </c>
      <c r="T116" s="28" t="str">
        <f>IFERROR(VLOOKUP($L116&amp;"_"&amp;AE116,Final_manabou_kanji[],6,0),"")</f>
        <v/>
      </c>
      <c r="V116" t="s">
        <v>5</v>
      </c>
      <c r="W116" s="24" t="str">
        <f t="shared" si="15"/>
        <v>7章1課</v>
      </c>
      <c r="X116" s="21">
        <f t="shared" ref="X116:AE123" si="21">IF($V116="",X115+8,X$1)</f>
        <v>9</v>
      </c>
      <c r="Y116" s="16">
        <f t="shared" si="21"/>
        <v>10</v>
      </c>
      <c r="Z116" s="16">
        <f t="shared" si="21"/>
        <v>11</v>
      </c>
      <c r="AA116" s="16">
        <f t="shared" si="21"/>
        <v>12</v>
      </c>
      <c r="AB116" s="16">
        <f t="shared" si="21"/>
        <v>13</v>
      </c>
      <c r="AC116" s="16">
        <f t="shared" si="21"/>
        <v>14</v>
      </c>
      <c r="AD116" s="16">
        <f t="shared" si="21"/>
        <v>15</v>
      </c>
      <c r="AE116" s="17">
        <f t="shared" si="21"/>
        <v>16</v>
      </c>
      <c r="AH116" s="24">
        <v>39</v>
      </c>
      <c r="AI116" s="21" t="str">
        <f t="shared" si="18"/>
        <v>7章1課9</v>
      </c>
      <c r="AJ116" s="16" t="str">
        <f t="shared" si="18"/>
        <v>7章1課10</v>
      </c>
      <c r="AK116" s="16" t="str">
        <f t="shared" si="18"/>
        <v>7章1課11</v>
      </c>
      <c r="AL116" s="16" t="str">
        <f t="shared" ref="AL116:AO123" si="22">$W116&amp;AA116</f>
        <v>7章1課12</v>
      </c>
      <c r="AM116" s="16" t="str">
        <f t="shared" si="22"/>
        <v>7章1課13</v>
      </c>
      <c r="AN116" s="16" t="str">
        <f t="shared" si="22"/>
        <v>7章1課14</v>
      </c>
      <c r="AO116" s="16" t="str">
        <f t="shared" si="22"/>
        <v>7章1課15</v>
      </c>
      <c r="AP116" s="17" t="str">
        <f t="shared" si="17"/>
        <v>7章1課16</v>
      </c>
    </row>
    <row r="117" spans="1:42" ht="20.399999999999999" thickTop="1" thickBot="1" x14ac:dyDescent="0.35">
      <c r="A117">
        <f t="shared" si="12"/>
        <v>26</v>
      </c>
      <c r="B117" s="24" t="str">
        <f t="shared" si="13"/>
        <v>7章1課</v>
      </c>
      <c r="C117" s="21" t="str">
        <f>IFERROR(VLOOKUP($B117&amp;"_"&amp;X117,Raw_data_N2_Kanji[[Receipe no]:[Receipe]],4,0),"")</f>
        <v/>
      </c>
      <c r="D117" s="16" t="str">
        <f>IFERROR(VLOOKUP($B117&amp;"_"&amp;Y117,Raw_data_N2_Kanji[[Receipe no]:[Receipe]],4,0),"")</f>
        <v/>
      </c>
      <c r="E117" s="16" t="str">
        <f>IFERROR(VLOOKUP($B117&amp;"_"&amp;Z117,Raw_data_N2_Kanji[[Receipe no]:[Receipe]],4,0),"")</f>
        <v/>
      </c>
      <c r="F117" s="16" t="str">
        <f>IFERROR(VLOOKUP($B117&amp;"_"&amp;AA117,Raw_data_N2_Kanji[[Receipe no]:[Receipe]],4,0),"")</f>
        <v/>
      </c>
      <c r="G117" s="16" t="str">
        <f>IFERROR(VLOOKUP($B117&amp;"_"&amp;AB117,Raw_data_N2_Kanji[[Receipe no]:[Receipe]],4,0),"")</f>
        <v/>
      </c>
      <c r="H117" s="16" t="str">
        <f>IFERROR(VLOOKUP($B117&amp;"_"&amp;AC117,Raw_data_N2_Kanji[[Receipe no]:[Receipe]],4,0),"")</f>
        <v/>
      </c>
      <c r="I117" s="16" t="str">
        <f>IFERROR(VLOOKUP($B117&amp;"_"&amp;AD117,Raw_data_N2_Kanji[[Receipe no]:[Receipe]],4,0),"")</f>
        <v/>
      </c>
      <c r="J117" s="17" t="str">
        <f>IFERROR(VLOOKUP($B117&amp;"_"&amp;AE117,Raw_data_N2_Kanji[[Receipe no]:[Receipe]],4,0),"")</f>
        <v/>
      </c>
      <c r="L117" s="24" t="str">
        <f t="shared" si="14"/>
        <v>7章1課</v>
      </c>
      <c r="M117" s="28" t="str">
        <f>IFERROR(VLOOKUP($L117&amp;"_"&amp;X117,Final_manabou_kanji[],6,0),"")</f>
        <v/>
      </c>
      <c r="N117" s="28" t="str">
        <f>IFERROR(VLOOKUP($L117&amp;"_"&amp;Y117,Final_manabou_kanji[],6,0),"")</f>
        <v/>
      </c>
      <c r="O117" s="28" t="str">
        <f>IFERROR(VLOOKUP($L117&amp;"_"&amp;Z117,Final_manabou_kanji[],6,0),"")</f>
        <v/>
      </c>
      <c r="P117" s="28" t="str">
        <f>IFERROR(VLOOKUP($L117&amp;"_"&amp;AA117,Final_manabou_kanji[],6,0),"")</f>
        <v/>
      </c>
      <c r="Q117" s="28" t="str">
        <f>IFERROR(VLOOKUP($L117&amp;"_"&amp;AB117,Final_manabou_kanji[],6,0),"")</f>
        <v/>
      </c>
      <c r="R117" s="28" t="str">
        <f>IFERROR(VLOOKUP($L117&amp;"_"&amp;AC117,Final_manabou_kanji[],6,0),"")</f>
        <v/>
      </c>
      <c r="S117" s="28" t="str">
        <f>IFERROR(VLOOKUP($L117&amp;"_"&amp;AD117,Final_manabou_kanji[],6,0),"")</f>
        <v/>
      </c>
      <c r="T117" s="28" t="str">
        <f>IFERROR(VLOOKUP($L117&amp;"_"&amp;AE117,Final_manabou_kanji[],6,0),"")</f>
        <v/>
      </c>
      <c r="W117" s="24" t="str">
        <f t="shared" si="15"/>
        <v>7章1課</v>
      </c>
      <c r="X117" s="21">
        <f t="shared" si="21"/>
        <v>17</v>
      </c>
      <c r="Y117" s="16">
        <f t="shared" si="21"/>
        <v>18</v>
      </c>
      <c r="Z117" s="16">
        <f t="shared" si="21"/>
        <v>19</v>
      </c>
      <c r="AA117" s="16">
        <f t="shared" si="21"/>
        <v>20</v>
      </c>
      <c r="AB117" s="16">
        <f t="shared" si="21"/>
        <v>21</v>
      </c>
      <c r="AC117" s="16">
        <f t="shared" si="21"/>
        <v>22</v>
      </c>
      <c r="AD117" s="16">
        <f t="shared" si="21"/>
        <v>23</v>
      </c>
      <c r="AE117" s="17">
        <f t="shared" si="21"/>
        <v>24</v>
      </c>
      <c r="AH117" s="24">
        <v>39</v>
      </c>
      <c r="AI117" s="21" t="str">
        <f t="shared" ref="AI117:AK123" si="23">$W117&amp;X117</f>
        <v>7章1課17</v>
      </c>
      <c r="AJ117" s="16" t="str">
        <f t="shared" si="23"/>
        <v>7章1課18</v>
      </c>
      <c r="AK117" s="16" t="str">
        <f t="shared" si="23"/>
        <v>7章1課19</v>
      </c>
      <c r="AL117" s="16" t="str">
        <f t="shared" si="22"/>
        <v>7章1課20</v>
      </c>
      <c r="AM117" s="16" t="str">
        <f t="shared" si="22"/>
        <v>7章1課21</v>
      </c>
      <c r="AN117" s="16" t="str">
        <f t="shared" si="22"/>
        <v>7章1課22</v>
      </c>
      <c r="AO117" s="16" t="str">
        <f t="shared" si="22"/>
        <v>7章1課23</v>
      </c>
      <c r="AP117" s="17" t="str">
        <f t="shared" si="17"/>
        <v>7章1課24</v>
      </c>
    </row>
    <row r="118" spans="1:42" ht="20.399999999999999" thickTop="1" thickBot="1" x14ac:dyDescent="0.35">
      <c r="A118">
        <f t="shared" si="12"/>
        <v>26</v>
      </c>
      <c r="B118" s="24" t="str">
        <f t="shared" si="13"/>
        <v>7章1課</v>
      </c>
      <c r="C118" s="21" t="str">
        <f>IFERROR(VLOOKUP($B118&amp;"_"&amp;X118,Raw_data_N2_Kanji[[Receipe no]:[Receipe]],4,0),"")</f>
        <v/>
      </c>
      <c r="D118" s="16" t="str">
        <f>IFERROR(VLOOKUP($B118&amp;"_"&amp;Y118,Raw_data_N2_Kanji[[Receipe no]:[Receipe]],4,0),"")</f>
        <v/>
      </c>
      <c r="E118" s="16" t="str">
        <f>IFERROR(VLOOKUP($B118&amp;"_"&amp;Z118,Raw_data_N2_Kanji[[Receipe no]:[Receipe]],4,0),"")</f>
        <v/>
      </c>
      <c r="F118" s="16" t="str">
        <f>IFERROR(VLOOKUP($B118&amp;"_"&amp;AA118,Raw_data_N2_Kanji[[Receipe no]:[Receipe]],4,0),"")</f>
        <v/>
      </c>
      <c r="G118" s="16" t="str">
        <f>IFERROR(VLOOKUP($B118&amp;"_"&amp;AB118,Raw_data_N2_Kanji[[Receipe no]:[Receipe]],4,0),"")</f>
        <v/>
      </c>
      <c r="H118" s="16" t="str">
        <f>IFERROR(VLOOKUP($B118&amp;"_"&amp;AC118,Raw_data_N2_Kanji[[Receipe no]:[Receipe]],4,0),"")</f>
        <v/>
      </c>
      <c r="I118" s="16" t="str">
        <f>IFERROR(VLOOKUP($B118&amp;"_"&amp;AD118,Raw_data_N2_Kanji[[Receipe no]:[Receipe]],4,0),"")</f>
        <v/>
      </c>
      <c r="J118" s="17" t="str">
        <f>IFERROR(VLOOKUP($B118&amp;"_"&amp;AE118,Raw_data_N2_Kanji[[Receipe no]:[Receipe]],4,0),"")</f>
        <v/>
      </c>
      <c r="L118" s="24" t="str">
        <f t="shared" si="14"/>
        <v>7章1課</v>
      </c>
      <c r="M118" s="28" t="str">
        <f>IFERROR(VLOOKUP($L118&amp;"_"&amp;X118,Final_manabou_kanji[],6,0),"")</f>
        <v/>
      </c>
      <c r="N118" s="28" t="str">
        <f>IFERROR(VLOOKUP($L118&amp;"_"&amp;Y118,Final_manabou_kanji[],6,0),"")</f>
        <v/>
      </c>
      <c r="O118" s="28" t="str">
        <f>IFERROR(VLOOKUP($L118&amp;"_"&amp;Z118,Final_manabou_kanji[],6,0),"")</f>
        <v/>
      </c>
      <c r="P118" s="28" t="str">
        <f>IFERROR(VLOOKUP($L118&amp;"_"&amp;AA118,Final_manabou_kanji[],6,0),"")</f>
        <v/>
      </c>
      <c r="Q118" s="28" t="str">
        <f>IFERROR(VLOOKUP($L118&amp;"_"&amp;AB118,Final_manabou_kanji[],6,0),"")</f>
        <v/>
      </c>
      <c r="R118" s="28" t="str">
        <f>IFERROR(VLOOKUP($L118&amp;"_"&amp;AC118,Final_manabou_kanji[],6,0),"")</f>
        <v/>
      </c>
      <c r="S118" s="28" t="str">
        <f>IFERROR(VLOOKUP($L118&amp;"_"&amp;AD118,Final_manabou_kanji[],6,0),"")</f>
        <v/>
      </c>
      <c r="T118" s="28" t="str">
        <f>IFERROR(VLOOKUP($L118&amp;"_"&amp;AE118,Final_manabou_kanji[],6,0),"")</f>
        <v/>
      </c>
      <c r="V118" t="s">
        <v>5</v>
      </c>
      <c r="W118" s="24" t="str">
        <f t="shared" si="15"/>
        <v>7章1課</v>
      </c>
      <c r="X118" s="21">
        <f t="shared" si="21"/>
        <v>25</v>
      </c>
      <c r="Y118" s="16">
        <f t="shared" si="21"/>
        <v>26</v>
      </c>
      <c r="Z118" s="16">
        <f t="shared" si="21"/>
        <v>27</v>
      </c>
      <c r="AA118" s="16">
        <f t="shared" si="21"/>
        <v>28</v>
      </c>
      <c r="AB118" s="16">
        <f t="shared" si="21"/>
        <v>29</v>
      </c>
      <c r="AC118" s="16">
        <f t="shared" si="21"/>
        <v>30</v>
      </c>
      <c r="AD118" s="16">
        <f t="shared" si="21"/>
        <v>31</v>
      </c>
      <c r="AE118" s="17">
        <f t="shared" si="21"/>
        <v>32</v>
      </c>
      <c r="AH118" s="24">
        <v>39</v>
      </c>
      <c r="AI118" s="21" t="str">
        <f t="shared" si="23"/>
        <v>7章1課25</v>
      </c>
      <c r="AJ118" s="16" t="str">
        <f t="shared" si="23"/>
        <v>7章1課26</v>
      </c>
      <c r="AK118" s="16" t="str">
        <f t="shared" si="23"/>
        <v>7章1課27</v>
      </c>
      <c r="AL118" s="16" t="str">
        <f t="shared" si="22"/>
        <v>7章1課28</v>
      </c>
      <c r="AM118" s="16" t="str">
        <f t="shared" si="22"/>
        <v>7章1課29</v>
      </c>
      <c r="AN118" s="16" t="str">
        <f t="shared" si="22"/>
        <v>7章1課30</v>
      </c>
      <c r="AO118" s="16" t="str">
        <f t="shared" si="22"/>
        <v>7章1課31</v>
      </c>
      <c r="AP118" s="17" t="str">
        <f t="shared" si="17"/>
        <v>7章1課32</v>
      </c>
    </row>
    <row r="119" spans="1:42" ht="20.399999999999999" thickTop="1" thickBot="1" x14ac:dyDescent="0.35">
      <c r="A119">
        <f t="shared" si="12"/>
        <v>26</v>
      </c>
      <c r="B119" s="24" t="str">
        <f t="shared" si="13"/>
        <v>7章1課</v>
      </c>
      <c r="C119" s="21" t="str">
        <f>IFERROR(VLOOKUP($B119&amp;"_"&amp;X119,Raw_data_N2_Kanji[[Receipe no]:[Receipe]],4,0),"")</f>
        <v/>
      </c>
      <c r="D119" s="16" t="str">
        <f>IFERROR(VLOOKUP($B119&amp;"_"&amp;Y119,Raw_data_N2_Kanji[[Receipe no]:[Receipe]],4,0),"")</f>
        <v/>
      </c>
      <c r="E119" s="16" t="str">
        <f>IFERROR(VLOOKUP($B119&amp;"_"&amp;Z119,Raw_data_N2_Kanji[[Receipe no]:[Receipe]],4,0),"")</f>
        <v/>
      </c>
      <c r="F119" s="16" t="str">
        <f>IFERROR(VLOOKUP($B119&amp;"_"&amp;AA119,Raw_data_N2_Kanji[[Receipe no]:[Receipe]],4,0),"")</f>
        <v/>
      </c>
      <c r="G119" s="16" t="str">
        <f>IFERROR(VLOOKUP($B119&amp;"_"&amp;AB119,Raw_data_N2_Kanji[[Receipe no]:[Receipe]],4,0),"")</f>
        <v/>
      </c>
      <c r="H119" s="16" t="str">
        <f>IFERROR(VLOOKUP($B119&amp;"_"&amp;AC119,Raw_data_N2_Kanji[[Receipe no]:[Receipe]],4,0),"")</f>
        <v/>
      </c>
      <c r="I119" s="16" t="str">
        <f>IFERROR(VLOOKUP($B119&amp;"_"&amp;AD119,Raw_data_N2_Kanji[[Receipe no]:[Receipe]],4,0),"")</f>
        <v/>
      </c>
      <c r="J119" s="17" t="str">
        <f>IFERROR(VLOOKUP($B119&amp;"_"&amp;AE119,Raw_data_N2_Kanji[[Receipe no]:[Receipe]],4,0),"")</f>
        <v/>
      </c>
      <c r="L119" s="24" t="str">
        <f t="shared" si="14"/>
        <v>7章1課</v>
      </c>
      <c r="M119" s="28" t="str">
        <f>IFERROR(VLOOKUP($L119&amp;"_"&amp;X119,Final_manabou_kanji[],6,0),"")</f>
        <v/>
      </c>
      <c r="N119" s="28" t="str">
        <f>IFERROR(VLOOKUP($L119&amp;"_"&amp;Y119,Final_manabou_kanji[],6,0),"")</f>
        <v/>
      </c>
      <c r="O119" s="28" t="str">
        <f>IFERROR(VLOOKUP($L119&amp;"_"&amp;Z119,Final_manabou_kanji[],6,0),"")</f>
        <v/>
      </c>
      <c r="P119" s="28" t="str">
        <f>IFERROR(VLOOKUP($L119&amp;"_"&amp;AA119,Final_manabou_kanji[],6,0),"")</f>
        <v/>
      </c>
      <c r="Q119" s="28" t="str">
        <f>IFERROR(VLOOKUP($L119&amp;"_"&amp;AB119,Final_manabou_kanji[],6,0),"")</f>
        <v/>
      </c>
      <c r="R119" s="28" t="str">
        <f>IFERROR(VLOOKUP($L119&amp;"_"&amp;AC119,Final_manabou_kanji[],6,0),"")</f>
        <v/>
      </c>
      <c r="S119" s="28" t="str">
        <f>IFERROR(VLOOKUP($L119&amp;"_"&amp;AD119,Final_manabou_kanji[],6,0),"")</f>
        <v/>
      </c>
      <c r="T119" s="28" t="str">
        <f>IFERROR(VLOOKUP($L119&amp;"_"&amp;AE119,Final_manabou_kanji[],6,0),"")</f>
        <v/>
      </c>
      <c r="V119" t="s">
        <v>5</v>
      </c>
      <c r="W119" s="24" t="str">
        <f t="shared" si="15"/>
        <v>7章1課</v>
      </c>
      <c r="X119" s="21">
        <f t="shared" si="21"/>
        <v>33</v>
      </c>
      <c r="Y119" s="16">
        <f t="shared" si="21"/>
        <v>34</v>
      </c>
      <c r="Z119" s="16">
        <f t="shared" si="21"/>
        <v>35</v>
      </c>
      <c r="AA119" s="16">
        <f t="shared" si="21"/>
        <v>36</v>
      </c>
      <c r="AB119" s="16">
        <f t="shared" si="21"/>
        <v>37</v>
      </c>
      <c r="AC119" s="16">
        <f t="shared" si="21"/>
        <v>38</v>
      </c>
      <c r="AD119" s="16">
        <f t="shared" si="21"/>
        <v>39</v>
      </c>
      <c r="AE119" s="17">
        <f t="shared" si="21"/>
        <v>40</v>
      </c>
      <c r="AH119" s="24">
        <v>39</v>
      </c>
      <c r="AI119" s="21" t="str">
        <f t="shared" si="23"/>
        <v>7章1課33</v>
      </c>
      <c r="AJ119" s="16" t="str">
        <f t="shared" si="23"/>
        <v>7章1課34</v>
      </c>
      <c r="AK119" s="16" t="str">
        <f t="shared" si="23"/>
        <v>7章1課35</v>
      </c>
      <c r="AL119" s="16" t="str">
        <f t="shared" si="22"/>
        <v>7章1課36</v>
      </c>
      <c r="AM119" s="16" t="str">
        <f t="shared" si="22"/>
        <v>7章1課37</v>
      </c>
      <c r="AN119" s="16" t="str">
        <f t="shared" si="22"/>
        <v>7章1課38</v>
      </c>
      <c r="AO119" s="16" t="str">
        <f t="shared" si="22"/>
        <v>7章1課39</v>
      </c>
      <c r="AP119" s="17" t="str">
        <f t="shared" si="17"/>
        <v>7章1課40</v>
      </c>
    </row>
    <row r="120" spans="1:42" ht="20.399999999999999" thickTop="1" thickBot="1" x14ac:dyDescent="0.35">
      <c r="A120">
        <f t="shared" si="12"/>
        <v>27</v>
      </c>
      <c r="B120" s="24" t="str">
        <f t="shared" si="13"/>
        <v>7章2課</v>
      </c>
      <c r="C120" s="21" t="str">
        <f>IFERROR(VLOOKUP($B120&amp;"_"&amp;X120,Raw_data_N2_Kanji[[Receipe no]:[Receipe]],4,0),"")</f>
        <v/>
      </c>
      <c r="D120" s="16" t="str">
        <f>IFERROR(VLOOKUP($B120&amp;"_"&amp;Y120,Raw_data_N2_Kanji[[Receipe no]:[Receipe]],4,0),"")</f>
        <v/>
      </c>
      <c r="E120" s="16" t="str">
        <f>IFERROR(VLOOKUP($B120&amp;"_"&amp;Z120,Raw_data_N2_Kanji[[Receipe no]:[Receipe]],4,0),"")</f>
        <v/>
      </c>
      <c r="F120" s="16" t="str">
        <f>IFERROR(VLOOKUP($B120&amp;"_"&amp;AA120,Raw_data_N2_Kanji[[Receipe no]:[Receipe]],4,0),"")</f>
        <v/>
      </c>
      <c r="G120" s="16" t="str">
        <f>IFERROR(VLOOKUP($B120&amp;"_"&amp;AB120,Raw_data_N2_Kanji[[Receipe no]:[Receipe]],4,0),"")</f>
        <v/>
      </c>
      <c r="H120" s="16" t="str">
        <f>IFERROR(VLOOKUP($B120&amp;"_"&amp;AC120,Raw_data_N2_Kanji[[Receipe no]:[Receipe]],4,0),"")</f>
        <v/>
      </c>
      <c r="I120" s="16" t="str">
        <f>IFERROR(VLOOKUP($B120&amp;"_"&amp;AD120,Raw_data_N2_Kanji[[Receipe no]:[Receipe]],4,0),"")</f>
        <v/>
      </c>
      <c r="J120" s="17" t="str">
        <f>IFERROR(VLOOKUP($B120&amp;"_"&amp;AE120,Raw_data_N2_Kanji[[Receipe no]:[Receipe]],4,0),"")</f>
        <v/>
      </c>
      <c r="L120" s="24" t="str">
        <f t="shared" si="14"/>
        <v>7章2課</v>
      </c>
      <c r="M120" s="28" t="str">
        <f>IFERROR(VLOOKUP($L120&amp;"_"&amp;X120,Final_manabou_kanji[],6,0),"")</f>
        <v/>
      </c>
      <c r="N120" s="28" t="str">
        <f>IFERROR(VLOOKUP($L120&amp;"_"&amp;Y120,Final_manabou_kanji[],6,0),"")</f>
        <v/>
      </c>
      <c r="O120" s="28" t="str">
        <f>IFERROR(VLOOKUP($L120&amp;"_"&amp;Z120,Final_manabou_kanji[],6,0),"")</f>
        <v/>
      </c>
      <c r="P120" s="28" t="str">
        <f>IFERROR(VLOOKUP($L120&amp;"_"&amp;AA120,Final_manabou_kanji[],6,0),"")</f>
        <v/>
      </c>
      <c r="Q120" s="28" t="str">
        <f>IFERROR(VLOOKUP($L120&amp;"_"&amp;AB120,Final_manabou_kanji[],6,0),"")</f>
        <v/>
      </c>
      <c r="R120" s="28" t="str">
        <f>IFERROR(VLOOKUP($L120&amp;"_"&amp;AC120,Final_manabou_kanji[],6,0),"")</f>
        <v/>
      </c>
      <c r="S120" s="28" t="str">
        <f>IFERROR(VLOOKUP($L120&amp;"_"&amp;AD120,Final_manabou_kanji[],6,0),"")</f>
        <v/>
      </c>
      <c r="T120" s="28" t="str">
        <f>IFERROR(VLOOKUP($L120&amp;"_"&amp;AE120,Final_manabou_kanji[],6,0),"")</f>
        <v/>
      </c>
      <c r="V120" t="s">
        <v>58</v>
      </c>
      <c r="W120" s="24" t="str">
        <f t="shared" si="15"/>
        <v>7章2課</v>
      </c>
      <c r="X120" s="21">
        <f t="shared" si="21"/>
        <v>1</v>
      </c>
      <c r="Y120" s="16">
        <f t="shared" si="21"/>
        <v>2</v>
      </c>
      <c r="Z120" s="16">
        <f t="shared" si="21"/>
        <v>3</v>
      </c>
      <c r="AA120" s="16">
        <f t="shared" si="21"/>
        <v>4</v>
      </c>
      <c r="AB120" s="16">
        <f t="shared" si="21"/>
        <v>5</v>
      </c>
      <c r="AC120" s="16">
        <f t="shared" si="21"/>
        <v>6</v>
      </c>
      <c r="AD120" s="16">
        <f t="shared" si="21"/>
        <v>7</v>
      </c>
      <c r="AE120" s="17">
        <f t="shared" si="21"/>
        <v>8</v>
      </c>
      <c r="AH120" s="24">
        <v>40</v>
      </c>
      <c r="AI120" s="21" t="str">
        <f t="shared" si="23"/>
        <v>7章2課1</v>
      </c>
      <c r="AJ120" s="16" t="str">
        <f t="shared" si="23"/>
        <v>7章2課2</v>
      </c>
      <c r="AK120" s="16" t="str">
        <f t="shared" si="23"/>
        <v>7章2課3</v>
      </c>
      <c r="AL120" s="16" t="str">
        <f t="shared" si="22"/>
        <v>7章2課4</v>
      </c>
      <c r="AM120" s="16" t="str">
        <f t="shared" si="22"/>
        <v>7章2課5</v>
      </c>
      <c r="AN120" s="16" t="str">
        <f t="shared" si="22"/>
        <v>7章2課6</v>
      </c>
      <c r="AO120" s="16" t="str">
        <f t="shared" si="22"/>
        <v>7章2課7</v>
      </c>
      <c r="AP120" s="17" t="str">
        <f t="shared" si="17"/>
        <v>7章2課8</v>
      </c>
    </row>
    <row r="121" spans="1:42" ht="20.399999999999999" thickTop="1" thickBot="1" x14ac:dyDescent="0.35">
      <c r="A121">
        <f t="shared" si="12"/>
        <v>27</v>
      </c>
      <c r="B121" s="24" t="str">
        <f t="shared" si="13"/>
        <v>7章2課</v>
      </c>
      <c r="C121" s="21" t="str">
        <f>IFERROR(VLOOKUP($B121&amp;"_"&amp;X121,Raw_data_N2_Kanji[[Receipe no]:[Receipe]],4,0),"")</f>
        <v/>
      </c>
      <c r="D121" s="16" t="str">
        <f>IFERROR(VLOOKUP($B121&amp;"_"&amp;Y121,Raw_data_N2_Kanji[[Receipe no]:[Receipe]],4,0),"")</f>
        <v/>
      </c>
      <c r="E121" s="16" t="str">
        <f>IFERROR(VLOOKUP($B121&amp;"_"&amp;Z121,Raw_data_N2_Kanji[[Receipe no]:[Receipe]],4,0),"")</f>
        <v/>
      </c>
      <c r="F121" s="16" t="str">
        <f>IFERROR(VLOOKUP($B121&amp;"_"&amp;AA121,Raw_data_N2_Kanji[[Receipe no]:[Receipe]],4,0),"")</f>
        <v/>
      </c>
      <c r="G121" s="16" t="str">
        <f>IFERROR(VLOOKUP($B121&amp;"_"&amp;AB121,Raw_data_N2_Kanji[[Receipe no]:[Receipe]],4,0),"")</f>
        <v/>
      </c>
      <c r="H121" s="16" t="str">
        <f>IFERROR(VLOOKUP($B121&amp;"_"&amp;AC121,Raw_data_N2_Kanji[[Receipe no]:[Receipe]],4,0),"")</f>
        <v/>
      </c>
      <c r="I121" s="16" t="str">
        <f>IFERROR(VLOOKUP($B121&amp;"_"&amp;AD121,Raw_data_N2_Kanji[[Receipe no]:[Receipe]],4,0),"")</f>
        <v/>
      </c>
      <c r="J121" s="17" t="str">
        <f>IFERROR(VLOOKUP($B121&amp;"_"&amp;AE121,Raw_data_N2_Kanji[[Receipe no]:[Receipe]],4,0),"")</f>
        <v/>
      </c>
      <c r="L121" s="24" t="str">
        <f t="shared" si="14"/>
        <v>7章2課</v>
      </c>
      <c r="M121" s="28" t="str">
        <f>IFERROR(VLOOKUP($L121&amp;"_"&amp;X121,Final_manabou_kanji[],6,0),"")</f>
        <v/>
      </c>
      <c r="N121" s="28" t="str">
        <f>IFERROR(VLOOKUP($L121&amp;"_"&amp;Y121,Final_manabou_kanji[],6,0),"")</f>
        <v/>
      </c>
      <c r="O121" s="28" t="str">
        <f>IFERROR(VLOOKUP($L121&amp;"_"&amp;Z121,Final_manabou_kanji[],6,0),"")</f>
        <v/>
      </c>
      <c r="P121" s="28" t="str">
        <f>IFERROR(VLOOKUP($L121&amp;"_"&amp;AA121,Final_manabou_kanji[],6,0),"")</f>
        <v/>
      </c>
      <c r="Q121" s="28" t="str">
        <f>IFERROR(VLOOKUP($L121&amp;"_"&amp;AB121,Final_manabou_kanji[],6,0),"")</f>
        <v/>
      </c>
      <c r="R121" s="28" t="str">
        <f>IFERROR(VLOOKUP($L121&amp;"_"&amp;AC121,Final_manabou_kanji[],6,0),"")</f>
        <v/>
      </c>
      <c r="S121" s="28" t="str">
        <f>IFERROR(VLOOKUP($L121&amp;"_"&amp;AD121,Final_manabou_kanji[],6,0),"")</f>
        <v/>
      </c>
      <c r="T121" s="28" t="str">
        <f>IFERROR(VLOOKUP($L121&amp;"_"&amp;AE121,Final_manabou_kanji[],6,0),"")</f>
        <v/>
      </c>
      <c r="V121" t="s">
        <v>5</v>
      </c>
      <c r="W121" s="24" t="str">
        <f t="shared" si="15"/>
        <v>7章2課</v>
      </c>
      <c r="X121" s="21">
        <f t="shared" si="21"/>
        <v>9</v>
      </c>
      <c r="Y121" s="16">
        <f t="shared" si="21"/>
        <v>10</v>
      </c>
      <c r="Z121" s="16">
        <f t="shared" si="21"/>
        <v>11</v>
      </c>
      <c r="AA121" s="16">
        <f t="shared" si="21"/>
        <v>12</v>
      </c>
      <c r="AB121" s="16">
        <f t="shared" si="21"/>
        <v>13</v>
      </c>
      <c r="AC121" s="16">
        <f t="shared" si="21"/>
        <v>14</v>
      </c>
      <c r="AD121" s="16">
        <f t="shared" si="21"/>
        <v>15</v>
      </c>
      <c r="AE121" s="17">
        <f t="shared" si="21"/>
        <v>16</v>
      </c>
      <c r="AH121" s="24">
        <v>40</v>
      </c>
      <c r="AI121" s="21" t="str">
        <f t="shared" si="23"/>
        <v>7章2課9</v>
      </c>
      <c r="AJ121" s="16" t="str">
        <f t="shared" si="23"/>
        <v>7章2課10</v>
      </c>
      <c r="AK121" s="16" t="str">
        <f t="shared" si="23"/>
        <v>7章2課11</v>
      </c>
      <c r="AL121" s="16" t="str">
        <f t="shared" si="22"/>
        <v>7章2課12</v>
      </c>
      <c r="AM121" s="16" t="str">
        <f t="shared" si="22"/>
        <v>7章2課13</v>
      </c>
      <c r="AN121" s="16" t="str">
        <f t="shared" si="22"/>
        <v>7章2課14</v>
      </c>
      <c r="AO121" s="16" t="str">
        <f t="shared" si="22"/>
        <v>7章2課15</v>
      </c>
      <c r="AP121" s="17" t="str">
        <f t="shared" si="17"/>
        <v>7章2課16</v>
      </c>
    </row>
    <row r="122" spans="1:42" ht="20.399999999999999" thickTop="1" thickBot="1" x14ac:dyDescent="0.35">
      <c r="A122">
        <f t="shared" si="12"/>
        <v>27</v>
      </c>
      <c r="B122" s="24" t="str">
        <f t="shared" si="13"/>
        <v>7章2課</v>
      </c>
      <c r="C122" s="21" t="str">
        <f>IFERROR(VLOOKUP($B122&amp;"_"&amp;X122,Raw_data_N2_Kanji[[Receipe no]:[Receipe]],4,0),"")</f>
        <v/>
      </c>
      <c r="D122" s="16" t="str">
        <f>IFERROR(VLOOKUP($B122&amp;"_"&amp;Y122,Raw_data_N2_Kanji[[Receipe no]:[Receipe]],4,0),"")</f>
        <v/>
      </c>
      <c r="E122" s="16" t="str">
        <f>IFERROR(VLOOKUP($B122&amp;"_"&amp;Z122,Raw_data_N2_Kanji[[Receipe no]:[Receipe]],4,0),"")</f>
        <v/>
      </c>
      <c r="F122" s="16" t="str">
        <f>IFERROR(VLOOKUP($B122&amp;"_"&amp;AA122,Raw_data_N2_Kanji[[Receipe no]:[Receipe]],4,0),"")</f>
        <v/>
      </c>
      <c r="G122" s="16" t="str">
        <f>IFERROR(VLOOKUP($B122&amp;"_"&amp;AB122,Raw_data_N2_Kanji[[Receipe no]:[Receipe]],4,0),"")</f>
        <v/>
      </c>
      <c r="H122" s="16" t="str">
        <f>IFERROR(VLOOKUP($B122&amp;"_"&amp;AC122,Raw_data_N2_Kanji[[Receipe no]:[Receipe]],4,0),"")</f>
        <v/>
      </c>
      <c r="I122" s="16" t="str">
        <f>IFERROR(VLOOKUP($B122&amp;"_"&amp;AD122,Raw_data_N2_Kanji[[Receipe no]:[Receipe]],4,0),"")</f>
        <v/>
      </c>
      <c r="J122" s="17" t="str">
        <f>IFERROR(VLOOKUP($B122&amp;"_"&amp;AE122,Raw_data_N2_Kanji[[Receipe no]:[Receipe]],4,0),"")</f>
        <v/>
      </c>
      <c r="L122" s="24" t="str">
        <f t="shared" si="14"/>
        <v>7章2課</v>
      </c>
      <c r="M122" s="28" t="str">
        <f>IFERROR(VLOOKUP($L122&amp;"_"&amp;X122,Final_manabou_kanji[],6,0),"")</f>
        <v/>
      </c>
      <c r="N122" s="28" t="str">
        <f>IFERROR(VLOOKUP($L122&amp;"_"&amp;Y122,Final_manabou_kanji[],6,0),"")</f>
        <v/>
      </c>
      <c r="O122" s="28" t="str">
        <f>IFERROR(VLOOKUP($L122&amp;"_"&amp;Z122,Final_manabou_kanji[],6,0),"")</f>
        <v/>
      </c>
      <c r="P122" s="28" t="str">
        <f>IFERROR(VLOOKUP($L122&amp;"_"&amp;AA122,Final_manabou_kanji[],6,0),"")</f>
        <v/>
      </c>
      <c r="Q122" s="28" t="str">
        <f>IFERROR(VLOOKUP($L122&amp;"_"&amp;AB122,Final_manabou_kanji[],6,0),"")</f>
        <v/>
      </c>
      <c r="R122" s="28" t="str">
        <f>IFERROR(VLOOKUP($L122&amp;"_"&amp;AC122,Final_manabou_kanji[],6,0),"")</f>
        <v/>
      </c>
      <c r="S122" s="28" t="str">
        <f>IFERROR(VLOOKUP($L122&amp;"_"&amp;AD122,Final_manabou_kanji[],6,0),"")</f>
        <v/>
      </c>
      <c r="T122" s="28" t="str">
        <f>IFERROR(VLOOKUP($L122&amp;"_"&amp;AE122,Final_manabou_kanji[],6,0),"")</f>
        <v/>
      </c>
      <c r="V122" t="s">
        <v>5</v>
      </c>
      <c r="W122" s="24" t="str">
        <f t="shared" si="15"/>
        <v>7章2課</v>
      </c>
      <c r="X122" s="21">
        <f t="shared" si="21"/>
        <v>17</v>
      </c>
      <c r="Y122" s="16">
        <f t="shared" si="21"/>
        <v>18</v>
      </c>
      <c r="Z122" s="16">
        <f t="shared" si="21"/>
        <v>19</v>
      </c>
      <c r="AA122" s="16">
        <f t="shared" si="21"/>
        <v>20</v>
      </c>
      <c r="AB122" s="16">
        <f t="shared" si="21"/>
        <v>21</v>
      </c>
      <c r="AC122" s="16">
        <f t="shared" si="21"/>
        <v>22</v>
      </c>
      <c r="AD122" s="16">
        <f t="shared" si="21"/>
        <v>23</v>
      </c>
      <c r="AE122" s="17">
        <f t="shared" si="21"/>
        <v>24</v>
      </c>
      <c r="AH122" s="24">
        <v>40</v>
      </c>
      <c r="AI122" s="21" t="str">
        <f t="shared" si="23"/>
        <v>7章2課17</v>
      </c>
      <c r="AJ122" s="16" t="str">
        <f t="shared" si="23"/>
        <v>7章2課18</v>
      </c>
      <c r="AK122" s="16" t="str">
        <f t="shared" si="23"/>
        <v>7章2課19</v>
      </c>
      <c r="AL122" s="16" t="str">
        <f t="shared" si="22"/>
        <v>7章2課20</v>
      </c>
      <c r="AM122" s="16" t="str">
        <f t="shared" si="22"/>
        <v>7章2課21</v>
      </c>
      <c r="AN122" s="16" t="str">
        <f t="shared" si="22"/>
        <v>7章2課22</v>
      </c>
      <c r="AO122" s="16" t="str">
        <f t="shared" si="22"/>
        <v>7章2課23</v>
      </c>
      <c r="AP122" s="17" t="str">
        <f t="shared" si="17"/>
        <v>7章2課24</v>
      </c>
    </row>
    <row r="123" spans="1:42" ht="20.399999999999999" thickTop="1" thickBot="1" x14ac:dyDescent="0.35">
      <c r="A123">
        <f t="shared" si="12"/>
        <v>27</v>
      </c>
      <c r="B123" s="24" t="str">
        <f t="shared" si="13"/>
        <v>7章2課</v>
      </c>
      <c r="C123" s="21" t="str">
        <f>IFERROR(VLOOKUP($B123&amp;"_"&amp;X123,Raw_data_N2_Kanji[[Receipe no]:[Receipe]],4,0),"")</f>
        <v/>
      </c>
      <c r="D123" s="16" t="str">
        <f>IFERROR(VLOOKUP($B123&amp;"_"&amp;Y123,Raw_data_N2_Kanji[[Receipe no]:[Receipe]],4,0),"")</f>
        <v/>
      </c>
      <c r="E123" s="16" t="str">
        <f>IFERROR(VLOOKUP($B123&amp;"_"&amp;Z123,Raw_data_N2_Kanji[[Receipe no]:[Receipe]],4,0),"")</f>
        <v/>
      </c>
      <c r="F123" s="16" t="str">
        <f>IFERROR(VLOOKUP($B123&amp;"_"&amp;AA123,Raw_data_N2_Kanji[[Receipe no]:[Receipe]],4,0),"")</f>
        <v/>
      </c>
      <c r="G123" s="16" t="str">
        <f>IFERROR(VLOOKUP($B123&amp;"_"&amp;AB123,Raw_data_N2_Kanji[[Receipe no]:[Receipe]],4,0),"")</f>
        <v/>
      </c>
      <c r="H123" s="16" t="str">
        <f>IFERROR(VLOOKUP($B123&amp;"_"&amp;AC123,Raw_data_N2_Kanji[[Receipe no]:[Receipe]],4,0),"")</f>
        <v/>
      </c>
      <c r="I123" s="16" t="str">
        <f>IFERROR(VLOOKUP($B123&amp;"_"&amp;AD123,Raw_data_N2_Kanji[[Receipe no]:[Receipe]],4,0),"")</f>
        <v/>
      </c>
      <c r="J123" s="17" t="str">
        <f>IFERROR(VLOOKUP($B123&amp;"_"&amp;AE123,Raw_data_N2_Kanji[[Receipe no]:[Receipe]],4,0),"")</f>
        <v/>
      </c>
      <c r="L123" s="24" t="str">
        <f t="shared" si="14"/>
        <v>7章2課</v>
      </c>
      <c r="M123" s="28" t="str">
        <f>IFERROR(VLOOKUP($L123&amp;"_"&amp;X123,Final_manabou_kanji[],6,0),"")</f>
        <v/>
      </c>
      <c r="N123" s="28" t="str">
        <f>IFERROR(VLOOKUP($L123&amp;"_"&amp;Y123,Final_manabou_kanji[],6,0),"")</f>
        <v/>
      </c>
      <c r="O123" s="28" t="str">
        <f>IFERROR(VLOOKUP($L123&amp;"_"&amp;Z123,Final_manabou_kanji[],6,0),"")</f>
        <v/>
      </c>
      <c r="P123" s="28" t="str">
        <f>IFERROR(VLOOKUP($L123&amp;"_"&amp;AA123,Final_manabou_kanji[],6,0),"")</f>
        <v/>
      </c>
      <c r="Q123" s="28" t="str">
        <f>IFERROR(VLOOKUP($L123&amp;"_"&amp;AB123,Final_manabou_kanji[],6,0),"")</f>
        <v/>
      </c>
      <c r="R123" s="28" t="str">
        <f>IFERROR(VLOOKUP($L123&amp;"_"&amp;AC123,Final_manabou_kanji[],6,0),"")</f>
        <v/>
      </c>
      <c r="S123" s="28" t="str">
        <f>IFERROR(VLOOKUP($L123&amp;"_"&amp;AD123,Final_manabou_kanji[],6,0),"")</f>
        <v/>
      </c>
      <c r="T123" s="28" t="str">
        <f>IFERROR(VLOOKUP($L123&amp;"_"&amp;AE123,Final_manabou_kanji[],6,0),"")</f>
        <v/>
      </c>
      <c r="V123" t="s">
        <v>5</v>
      </c>
      <c r="W123" s="24" t="str">
        <f t="shared" si="15"/>
        <v>7章2課</v>
      </c>
      <c r="X123" s="21">
        <f t="shared" si="21"/>
        <v>25</v>
      </c>
      <c r="Y123" s="16">
        <f t="shared" si="21"/>
        <v>26</v>
      </c>
      <c r="Z123" s="16">
        <f t="shared" si="21"/>
        <v>27</v>
      </c>
      <c r="AA123" s="16">
        <f t="shared" si="21"/>
        <v>28</v>
      </c>
      <c r="AB123" s="16">
        <f t="shared" si="21"/>
        <v>29</v>
      </c>
      <c r="AC123" s="16">
        <f t="shared" si="21"/>
        <v>30</v>
      </c>
      <c r="AD123" s="16">
        <f t="shared" si="21"/>
        <v>31</v>
      </c>
      <c r="AE123" s="17">
        <f t="shared" si="21"/>
        <v>32</v>
      </c>
      <c r="AH123" s="24">
        <v>40</v>
      </c>
      <c r="AI123" s="21" t="str">
        <f t="shared" si="23"/>
        <v>7章2課25</v>
      </c>
      <c r="AJ123" s="16" t="str">
        <f t="shared" si="23"/>
        <v>7章2課26</v>
      </c>
      <c r="AK123" s="16" t="str">
        <f t="shared" si="23"/>
        <v>7章2課27</v>
      </c>
      <c r="AL123" s="16" t="str">
        <f t="shared" si="22"/>
        <v>7章2課28</v>
      </c>
      <c r="AM123" s="16" t="str">
        <f t="shared" si="22"/>
        <v>7章2課29</v>
      </c>
      <c r="AN123" s="16" t="str">
        <f t="shared" si="22"/>
        <v>7章2課30</v>
      </c>
      <c r="AO123" s="16" t="str">
        <f t="shared" si="22"/>
        <v>7章2課31</v>
      </c>
      <c r="AP123" s="17" t="str">
        <f t="shared" si="17"/>
        <v>7章2課32</v>
      </c>
    </row>
    <row r="124" spans="1:42" ht="20.399999999999999" thickTop="1" thickBot="1" x14ac:dyDescent="0.35">
      <c r="A124">
        <f t="shared" si="12"/>
        <v>27</v>
      </c>
      <c r="B124" s="24" t="str">
        <f t="shared" ref="B124:B187" si="24">IF(V124="",$B123,$V124)</f>
        <v>7章2課</v>
      </c>
      <c r="C124" s="21" t="str">
        <f>IFERROR(VLOOKUP($B124&amp;"_"&amp;X124,Raw_data_N2_Kanji[[Receipe no]:[Receipe]],4,0),"")</f>
        <v/>
      </c>
      <c r="D124" s="16" t="str">
        <f>IFERROR(VLOOKUP($B124&amp;"_"&amp;Y124,Raw_data_N2_Kanji[[Receipe no]:[Receipe]],4,0),"")</f>
        <v/>
      </c>
      <c r="E124" s="16" t="str">
        <f>IFERROR(VLOOKUP($B124&amp;"_"&amp;Z124,Raw_data_N2_Kanji[[Receipe no]:[Receipe]],4,0),"")</f>
        <v/>
      </c>
      <c r="F124" s="16" t="str">
        <f>IFERROR(VLOOKUP($B124&amp;"_"&amp;AA124,Raw_data_N2_Kanji[[Receipe no]:[Receipe]],4,0),"")</f>
        <v/>
      </c>
      <c r="G124" s="16" t="str">
        <f>IFERROR(VLOOKUP($B124&amp;"_"&amp;AB124,Raw_data_N2_Kanji[[Receipe no]:[Receipe]],4,0),"")</f>
        <v/>
      </c>
      <c r="H124" s="16" t="str">
        <f>IFERROR(VLOOKUP($B124&amp;"_"&amp;AC124,Raw_data_N2_Kanji[[Receipe no]:[Receipe]],4,0),"")</f>
        <v/>
      </c>
      <c r="I124" s="16" t="str">
        <f>IFERROR(VLOOKUP($B124&amp;"_"&amp;AD124,Raw_data_N2_Kanji[[Receipe no]:[Receipe]],4,0),"")</f>
        <v/>
      </c>
      <c r="J124" s="17" t="str">
        <f>IFERROR(VLOOKUP($B124&amp;"_"&amp;AE124,Raw_data_N2_Kanji[[Receipe no]:[Receipe]],4,0),"")</f>
        <v/>
      </c>
      <c r="L124" s="24" t="str">
        <f t="shared" si="14"/>
        <v>7章2課</v>
      </c>
      <c r="M124" s="28" t="str">
        <f>IFERROR(VLOOKUP($L124&amp;"_"&amp;X124,Final_manabou_kanji[],6,0),"")</f>
        <v/>
      </c>
      <c r="N124" s="28" t="str">
        <f>IFERROR(VLOOKUP($L124&amp;"_"&amp;Y124,Final_manabou_kanji[],6,0),"")</f>
        <v/>
      </c>
      <c r="O124" s="28" t="str">
        <f>IFERROR(VLOOKUP($L124&amp;"_"&amp;Z124,Final_manabou_kanji[],6,0),"")</f>
        <v/>
      </c>
      <c r="P124" s="28" t="str">
        <f>IFERROR(VLOOKUP($L124&amp;"_"&amp;AA124,Final_manabou_kanji[],6,0),"")</f>
        <v/>
      </c>
      <c r="Q124" s="28" t="str">
        <f>IFERROR(VLOOKUP($L124&amp;"_"&amp;AB124,Final_manabou_kanji[],6,0),"")</f>
        <v/>
      </c>
      <c r="R124" s="28" t="str">
        <f>IFERROR(VLOOKUP($L124&amp;"_"&amp;AC124,Final_manabou_kanji[],6,0),"")</f>
        <v/>
      </c>
      <c r="S124" s="28" t="str">
        <f>IFERROR(VLOOKUP($L124&amp;"_"&amp;AD124,Final_manabou_kanji[],6,0),"")</f>
        <v/>
      </c>
      <c r="T124" s="28" t="str">
        <f>IFERROR(VLOOKUP($L124&amp;"_"&amp;AE124,Final_manabou_kanji[],6,0),"")</f>
        <v/>
      </c>
      <c r="V124" t="s">
        <v>5</v>
      </c>
      <c r="W124" s="24" t="str">
        <f t="shared" ref="W124:W187" si="25">IF(V124="",$W123,$V124)</f>
        <v>7章2課</v>
      </c>
      <c r="X124" s="21">
        <f t="shared" ref="X124:AE124" si="26">IF($V124="",X123+8,X$1)</f>
        <v>33</v>
      </c>
      <c r="Y124" s="16">
        <f t="shared" si="26"/>
        <v>34</v>
      </c>
      <c r="Z124" s="16">
        <f t="shared" si="26"/>
        <v>35</v>
      </c>
      <c r="AA124" s="16">
        <f t="shared" si="26"/>
        <v>36</v>
      </c>
      <c r="AB124" s="16">
        <f t="shared" si="26"/>
        <v>37</v>
      </c>
      <c r="AC124" s="16">
        <f t="shared" si="26"/>
        <v>38</v>
      </c>
      <c r="AD124" s="16">
        <f t="shared" si="26"/>
        <v>39</v>
      </c>
      <c r="AE124" s="17">
        <f t="shared" si="26"/>
        <v>40</v>
      </c>
      <c r="AH124" s="24">
        <v>41</v>
      </c>
      <c r="AI124" s="21" t="str">
        <f t="shared" ref="AI124:AI187" si="27">$W124&amp;X124</f>
        <v>7章2課33</v>
      </c>
      <c r="AJ124" s="16" t="str">
        <f t="shared" ref="AJ124:AJ187" si="28">$W124&amp;Y124</f>
        <v>7章2課34</v>
      </c>
      <c r="AK124" s="16" t="str">
        <f t="shared" ref="AK124:AK187" si="29">$W124&amp;Z124</f>
        <v>7章2課35</v>
      </c>
      <c r="AL124" s="16" t="str">
        <f t="shared" ref="AL124:AL187" si="30">$W124&amp;AA124</f>
        <v>7章2課36</v>
      </c>
      <c r="AM124" s="16" t="str">
        <f t="shared" ref="AM124:AM187" si="31">$W124&amp;AB124</f>
        <v>7章2課37</v>
      </c>
      <c r="AN124" s="16" t="str">
        <f t="shared" ref="AN124:AN187" si="32">$W124&amp;AC124</f>
        <v>7章2課38</v>
      </c>
      <c r="AO124" s="16" t="str">
        <f t="shared" ref="AO124:AO187" si="33">$W124&amp;AD124</f>
        <v>7章2課39</v>
      </c>
      <c r="AP124" s="17" t="str">
        <f t="shared" ref="AP124:AP187" si="34">$W124&amp;AE124</f>
        <v>7章2課40</v>
      </c>
    </row>
    <row r="125" spans="1:42" ht="20.399999999999999" thickTop="1" thickBot="1" x14ac:dyDescent="0.35">
      <c r="A125">
        <f t="shared" si="12"/>
        <v>28</v>
      </c>
      <c r="B125" s="24" t="str">
        <f t="shared" si="24"/>
        <v>7章3課</v>
      </c>
      <c r="C125" s="21" t="str">
        <f>IFERROR(VLOOKUP($B125&amp;"_"&amp;X125,Raw_data_N2_Kanji[[Receipe no]:[Receipe]],4,0),"")</f>
        <v/>
      </c>
      <c r="D125" s="16" t="str">
        <f>IFERROR(VLOOKUP($B125&amp;"_"&amp;Y125,Raw_data_N2_Kanji[[Receipe no]:[Receipe]],4,0),"")</f>
        <v/>
      </c>
      <c r="E125" s="16" t="str">
        <f>IFERROR(VLOOKUP($B125&amp;"_"&amp;Z125,Raw_data_N2_Kanji[[Receipe no]:[Receipe]],4,0),"")</f>
        <v/>
      </c>
      <c r="F125" s="16" t="str">
        <f>IFERROR(VLOOKUP($B125&amp;"_"&amp;AA125,Raw_data_N2_Kanji[[Receipe no]:[Receipe]],4,0),"")</f>
        <v/>
      </c>
      <c r="G125" s="16" t="str">
        <f>IFERROR(VLOOKUP($B125&amp;"_"&amp;AB125,Raw_data_N2_Kanji[[Receipe no]:[Receipe]],4,0),"")</f>
        <v/>
      </c>
      <c r="H125" s="16" t="str">
        <f>IFERROR(VLOOKUP($B125&amp;"_"&amp;AC125,Raw_data_N2_Kanji[[Receipe no]:[Receipe]],4,0),"")</f>
        <v/>
      </c>
      <c r="I125" s="16" t="str">
        <f>IFERROR(VLOOKUP($B125&amp;"_"&amp;AD125,Raw_data_N2_Kanji[[Receipe no]:[Receipe]],4,0),"")</f>
        <v/>
      </c>
      <c r="J125" s="17" t="str">
        <f>IFERROR(VLOOKUP($B125&amp;"_"&amp;AE125,Raw_data_N2_Kanji[[Receipe no]:[Receipe]],4,0),"")</f>
        <v/>
      </c>
      <c r="L125" s="24" t="str">
        <f t="shared" si="14"/>
        <v>7章3課</v>
      </c>
      <c r="M125" s="28" t="str">
        <f>IFERROR(VLOOKUP($L125&amp;"_"&amp;X125,Final_manabou_kanji[],6,0),"")</f>
        <v/>
      </c>
      <c r="N125" s="28" t="str">
        <f>IFERROR(VLOOKUP($L125&amp;"_"&amp;Y125,Final_manabou_kanji[],6,0),"")</f>
        <v/>
      </c>
      <c r="O125" s="28" t="str">
        <f>IFERROR(VLOOKUP($L125&amp;"_"&amp;Z125,Final_manabou_kanji[],6,0),"")</f>
        <v/>
      </c>
      <c r="P125" s="28" t="str">
        <f>IFERROR(VLOOKUP($L125&amp;"_"&amp;AA125,Final_manabou_kanji[],6,0),"")</f>
        <v/>
      </c>
      <c r="Q125" s="28" t="str">
        <f>IFERROR(VLOOKUP($L125&amp;"_"&amp;AB125,Final_manabou_kanji[],6,0),"")</f>
        <v/>
      </c>
      <c r="R125" s="28" t="str">
        <f>IFERROR(VLOOKUP($L125&amp;"_"&amp;AC125,Final_manabou_kanji[],6,0),"")</f>
        <v/>
      </c>
      <c r="S125" s="28" t="str">
        <f>IFERROR(VLOOKUP($L125&amp;"_"&amp;AD125,Final_manabou_kanji[],6,0),"")</f>
        <v/>
      </c>
      <c r="T125" s="28" t="str">
        <f>IFERROR(VLOOKUP($L125&amp;"_"&amp;AE125,Final_manabou_kanji[],6,0),"")</f>
        <v/>
      </c>
      <c r="V125" t="s">
        <v>59</v>
      </c>
      <c r="W125" s="24" t="str">
        <f t="shared" si="25"/>
        <v>7章3課</v>
      </c>
      <c r="X125" s="21">
        <f t="shared" ref="X125:AE125" si="35">IF($V125="",X124+8,X$1)</f>
        <v>1</v>
      </c>
      <c r="Y125" s="16">
        <f t="shared" si="35"/>
        <v>2</v>
      </c>
      <c r="Z125" s="16">
        <f t="shared" si="35"/>
        <v>3</v>
      </c>
      <c r="AA125" s="16">
        <f t="shared" si="35"/>
        <v>4</v>
      </c>
      <c r="AB125" s="16">
        <f t="shared" si="35"/>
        <v>5</v>
      </c>
      <c r="AC125" s="16">
        <f t="shared" si="35"/>
        <v>6</v>
      </c>
      <c r="AD125" s="16">
        <f t="shared" si="35"/>
        <v>7</v>
      </c>
      <c r="AE125" s="17">
        <f t="shared" si="35"/>
        <v>8</v>
      </c>
      <c r="AH125" s="24">
        <v>42</v>
      </c>
      <c r="AI125" s="21" t="str">
        <f t="shared" si="27"/>
        <v>7章3課1</v>
      </c>
      <c r="AJ125" s="16" t="str">
        <f t="shared" si="28"/>
        <v>7章3課2</v>
      </c>
      <c r="AK125" s="16" t="str">
        <f t="shared" si="29"/>
        <v>7章3課3</v>
      </c>
      <c r="AL125" s="16" t="str">
        <f t="shared" si="30"/>
        <v>7章3課4</v>
      </c>
      <c r="AM125" s="16" t="str">
        <f t="shared" si="31"/>
        <v>7章3課5</v>
      </c>
      <c r="AN125" s="16" t="str">
        <f t="shared" si="32"/>
        <v>7章3課6</v>
      </c>
      <c r="AO125" s="16" t="str">
        <f t="shared" si="33"/>
        <v>7章3課7</v>
      </c>
      <c r="AP125" s="17" t="str">
        <f t="shared" si="34"/>
        <v>7章3課8</v>
      </c>
    </row>
    <row r="126" spans="1:42" ht="20.399999999999999" thickTop="1" thickBot="1" x14ac:dyDescent="0.35">
      <c r="A126">
        <f t="shared" si="12"/>
        <v>28</v>
      </c>
      <c r="B126" s="24" t="str">
        <f t="shared" si="24"/>
        <v>7章3課</v>
      </c>
      <c r="C126" s="21" t="str">
        <f>IFERROR(VLOOKUP($B126&amp;"_"&amp;X126,Raw_data_N2_Kanji[[Receipe no]:[Receipe]],4,0),"")</f>
        <v/>
      </c>
      <c r="D126" s="16" t="str">
        <f>IFERROR(VLOOKUP($B126&amp;"_"&amp;Y126,Raw_data_N2_Kanji[[Receipe no]:[Receipe]],4,0),"")</f>
        <v/>
      </c>
      <c r="E126" s="16" t="str">
        <f>IFERROR(VLOOKUP($B126&amp;"_"&amp;Z126,Raw_data_N2_Kanji[[Receipe no]:[Receipe]],4,0),"")</f>
        <v/>
      </c>
      <c r="F126" s="16" t="str">
        <f>IFERROR(VLOOKUP($B126&amp;"_"&amp;AA126,Raw_data_N2_Kanji[[Receipe no]:[Receipe]],4,0),"")</f>
        <v/>
      </c>
      <c r="G126" s="16" t="str">
        <f>IFERROR(VLOOKUP($B126&amp;"_"&amp;AB126,Raw_data_N2_Kanji[[Receipe no]:[Receipe]],4,0),"")</f>
        <v/>
      </c>
      <c r="H126" s="16" t="str">
        <f>IFERROR(VLOOKUP($B126&amp;"_"&amp;AC126,Raw_data_N2_Kanji[[Receipe no]:[Receipe]],4,0),"")</f>
        <v/>
      </c>
      <c r="I126" s="16" t="str">
        <f>IFERROR(VLOOKUP($B126&amp;"_"&amp;AD126,Raw_data_N2_Kanji[[Receipe no]:[Receipe]],4,0),"")</f>
        <v/>
      </c>
      <c r="J126" s="17" t="str">
        <f>IFERROR(VLOOKUP($B126&amp;"_"&amp;AE126,Raw_data_N2_Kanji[[Receipe no]:[Receipe]],4,0),"")</f>
        <v/>
      </c>
      <c r="L126" s="24" t="str">
        <f t="shared" si="14"/>
        <v>7章3課</v>
      </c>
      <c r="M126" s="28" t="str">
        <f>IFERROR(VLOOKUP($L126&amp;"_"&amp;X126,Final_manabou_kanji[],6,0),"")</f>
        <v/>
      </c>
      <c r="N126" s="28" t="str">
        <f>IFERROR(VLOOKUP($L126&amp;"_"&amp;Y126,Final_manabou_kanji[],6,0),"")</f>
        <v/>
      </c>
      <c r="O126" s="28" t="str">
        <f>IFERROR(VLOOKUP($L126&amp;"_"&amp;Z126,Final_manabou_kanji[],6,0),"")</f>
        <v/>
      </c>
      <c r="P126" s="28" t="str">
        <f>IFERROR(VLOOKUP($L126&amp;"_"&amp;AA126,Final_manabou_kanji[],6,0),"")</f>
        <v/>
      </c>
      <c r="Q126" s="28" t="str">
        <f>IFERROR(VLOOKUP($L126&amp;"_"&amp;AB126,Final_manabou_kanji[],6,0),"")</f>
        <v/>
      </c>
      <c r="R126" s="28" t="str">
        <f>IFERROR(VLOOKUP($L126&amp;"_"&amp;AC126,Final_manabou_kanji[],6,0),"")</f>
        <v/>
      </c>
      <c r="S126" s="28" t="str">
        <f>IFERROR(VLOOKUP($L126&amp;"_"&amp;AD126,Final_manabou_kanji[],6,0),"")</f>
        <v/>
      </c>
      <c r="T126" s="28" t="str">
        <f>IFERROR(VLOOKUP($L126&amp;"_"&amp;AE126,Final_manabou_kanji[],6,0),"")</f>
        <v/>
      </c>
      <c r="V126" t="s">
        <v>5</v>
      </c>
      <c r="W126" s="24" t="str">
        <f t="shared" si="25"/>
        <v>7章3課</v>
      </c>
      <c r="X126" s="21">
        <f t="shared" ref="X126:AE126" si="36">IF($V126="",X125+8,X$1)</f>
        <v>9</v>
      </c>
      <c r="Y126" s="16">
        <f t="shared" si="36"/>
        <v>10</v>
      </c>
      <c r="Z126" s="16">
        <f t="shared" si="36"/>
        <v>11</v>
      </c>
      <c r="AA126" s="16">
        <f t="shared" si="36"/>
        <v>12</v>
      </c>
      <c r="AB126" s="16">
        <f t="shared" si="36"/>
        <v>13</v>
      </c>
      <c r="AC126" s="16">
        <f t="shared" si="36"/>
        <v>14</v>
      </c>
      <c r="AD126" s="16">
        <f t="shared" si="36"/>
        <v>15</v>
      </c>
      <c r="AE126" s="17">
        <f t="shared" si="36"/>
        <v>16</v>
      </c>
      <c r="AH126" s="24">
        <v>43</v>
      </c>
      <c r="AI126" s="21" t="str">
        <f t="shared" si="27"/>
        <v>7章3課9</v>
      </c>
      <c r="AJ126" s="16" t="str">
        <f t="shared" si="28"/>
        <v>7章3課10</v>
      </c>
      <c r="AK126" s="16" t="str">
        <f t="shared" si="29"/>
        <v>7章3課11</v>
      </c>
      <c r="AL126" s="16" t="str">
        <f t="shared" si="30"/>
        <v>7章3課12</v>
      </c>
      <c r="AM126" s="16" t="str">
        <f t="shared" si="31"/>
        <v>7章3課13</v>
      </c>
      <c r="AN126" s="16" t="str">
        <f t="shared" si="32"/>
        <v>7章3課14</v>
      </c>
      <c r="AO126" s="16" t="str">
        <f t="shared" si="33"/>
        <v>7章3課15</v>
      </c>
      <c r="AP126" s="17" t="str">
        <f t="shared" si="34"/>
        <v>7章3課16</v>
      </c>
    </row>
    <row r="127" spans="1:42" ht="20.399999999999999" thickTop="1" thickBot="1" x14ac:dyDescent="0.35">
      <c r="A127">
        <f t="shared" si="12"/>
        <v>28</v>
      </c>
      <c r="B127" s="24" t="str">
        <f t="shared" si="24"/>
        <v>7章3課</v>
      </c>
      <c r="C127" s="21" t="str">
        <f>IFERROR(VLOOKUP($B127&amp;"_"&amp;X127,Raw_data_N2_Kanji[[Receipe no]:[Receipe]],4,0),"")</f>
        <v/>
      </c>
      <c r="D127" s="16" t="str">
        <f>IFERROR(VLOOKUP($B127&amp;"_"&amp;Y127,Raw_data_N2_Kanji[[Receipe no]:[Receipe]],4,0),"")</f>
        <v/>
      </c>
      <c r="E127" s="16" t="str">
        <f>IFERROR(VLOOKUP($B127&amp;"_"&amp;Z127,Raw_data_N2_Kanji[[Receipe no]:[Receipe]],4,0),"")</f>
        <v/>
      </c>
      <c r="F127" s="16" t="str">
        <f>IFERROR(VLOOKUP($B127&amp;"_"&amp;AA127,Raw_data_N2_Kanji[[Receipe no]:[Receipe]],4,0),"")</f>
        <v/>
      </c>
      <c r="G127" s="16" t="str">
        <f>IFERROR(VLOOKUP($B127&amp;"_"&amp;AB127,Raw_data_N2_Kanji[[Receipe no]:[Receipe]],4,0),"")</f>
        <v/>
      </c>
      <c r="H127" s="16" t="str">
        <f>IFERROR(VLOOKUP($B127&amp;"_"&amp;AC127,Raw_data_N2_Kanji[[Receipe no]:[Receipe]],4,0),"")</f>
        <v/>
      </c>
      <c r="I127" s="16" t="str">
        <f>IFERROR(VLOOKUP($B127&amp;"_"&amp;AD127,Raw_data_N2_Kanji[[Receipe no]:[Receipe]],4,0),"")</f>
        <v/>
      </c>
      <c r="J127" s="17" t="str">
        <f>IFERROR(VLOOKUP($B127&amp;"_"&amp;AE127,Raw_data_N2_Kanji[[Receipe no]:[Receipe]],4,0),"")</f>
        <v/>
      </c>
      <c r="L127" s="24" t="str">
        <f t="shared" si="14"/>
        <v>7章3課</v>
      </c>
      <c r="M127" s="28" t="str">
        <f>IFERROR(VLOOKUP($L127&amp;"_"&amp;X127,Final_manabou_kanji[],6,0),"")</f>
        <v/>
      </c>
      <c r="N127" s="28" t="str">
        <f>IFERROR(VLOOKUP($L127&amp;"_"&amp;Y127,Final_manabou_kanji[],6,0),"")</f>
        <v/>
      </c>
      <c r="O127" s="28" t="str">
        <f>IFERROR(VLOOKUP($L127&amp;"_"&amp;Z127,Final_manabou_kanji[],6,0),"")</f>
        <v/>
      </c>
      <c r="P127" s="28" t="str">
        <f>IFERROR(VLOOKUP($L127&amp;"_"&amp;AA127,Final_manabou_kanji[],6,0),"")</f>
        <v/>
      </c>
      <c r="Q127" s="28" t="str">
        <f>IFERROR(VLOOKUP($L127&amp;"_"&amp;AB127,Final_manabou_kanji[],6,0),"")</f>
        <v/>
      </c>
      <c r="R127" s="28" t="str">
        <f>IFERROR(VLOOKUP($L127&amp;"_"&amp;AC127,Final_manabou_kanji[],6,0),"")</f>
        <v/>
      </c>
      <c r="S127" s="28" t="str">
        <f>IFERROR(VLOOKUP($L127&amp;"_"&amp;AD127,Final_manabou_kanji[],6,0),"")</f>
        <v/>
      </c>
      <c r="T127" s="28" t="str">
        <f>IFERROR(VLOOKUP($L127&amp;"_"&amp;AE127,Final_manabou_kanji[],6,0),"")</f>
        <v/>
      </c>
      <c r="V127" t="s">
        <v>5</v>
      </c>
      <c r="W127" s="24" t="str">
        <f t="shared" si="25"/>
        <v>7章3課</v>
      </c>
      <c r="X127" s="21">
        <f t="shared" ref="X127:AE127" si="37">IF($V127="",X126+8,X$1)</f>
        <v>17</v>
      </c>
      <c r="Y127" s="16">
        <f t="shared" si="37"/>
        <v>18</v>
      </c>
      <c r="Z127" s="16">
        <f t="shared" si="37"/>
        <v>19</v>
      </c>
      <c r="AA127" s="16">
        <f t="shared" si="37"/>
        <v>20</v>
      </c>
      <c r="AB127" s="16">
        <f t="shared" si="37"/>
        <v>21</v>
      </c>
      <c r="AC127" s="16">
        <f t="shared" si="37"/>
        <v>22</v>
      </c>
      <c r="AD127" s="16">
        <f t="shared" si="37"/>
        <v>23</v>
      </c>
      <c r="AE127" s="17">
        <f t="shared" si="37"/>
        <v>24</v>
      </c>
      <c r="AH127" s="24">
        <v>44</v>
      </c>
      <c r="AI127" s="21" t="str">
        <f t="shared" si="27"/>
        <v>7章3課17</v>
      </c>
      <c r="AJ127" s="16" t="str">
        <f t="shared" si="28"/>
        <v>7章3課18</v>
      </c>
      <c r="AK127" s="16" t="str">
        <f t="shared" si="29"/>
        <v>7章3課19</v>
      </c>
      <c r="AL127" s="16" t="str">
        <f t="shared" si="30"/>
        <v>7章3課20</v>
      </c>
      <c r="AM127" s="16" t="str">
        <f t="shared" si="31"/>
        <v>7章3課21</v>
      </c>
      <c r="AN127" s="16" t="str">
        <f t="shared" si="32"/>
        <v>7章3課22</v>
      </c>
      <c r="AO127" s="16" t="str">
        <f t="shared" si="33"/>
        <v>7章3課23</v>
      </c>
      <c r="AP127" s="17" t="str">
        <f t="shared" si="34"/>
        <v>7章3課24</v>
      </c>
    </row>
    <row r="128" spans="1:42" ht="20.399999999999999" thickTop="1" thickBot="1" x14ac:dyDescent="0.35">
      <c r="A128">
        <f t="shared" si="12"/>
        <v>28</v>
      </c>
      <c r="B128" s="24" t="str">
        <f t="shared" si="24"/>
        <v>7章3課</v>
      </c>
      <c r="C128" s="21" t="str">
        <f>IFERROR(VLOOKUP($B128&amp;"_"&amp;X128,Raw_data_N2_Kanji[[Receipe no]:[Receipe]],4,0),"")</f>
        <v/>
      </c>
      <c r="D128" s="16" t="str">
        <f>IFERROR(VLOOKUP($B128&amp;"_"&amp;Y128,Raw_data_N2_Kanji[[Receipe no]:[Receipe]],4,0),"")</f>
        <v/>
      </c>
      <c r="E128" s="16" t="str">
        <f>IFERROR(VLOOKUP($B128&amp;"_"&amp;Z128,Raw_data_N2_Kanji[[Receipe no]:[Receipe]],4,0),"")</f>
        <v/>
      </c>
      <c r="F128" s="16" t="str">
        <f>IFERROR(VLOOKUP($B128&amp;"_"&amp;AA128,Raw_data_N2_Kanji[[Receipe no]:[Receipe]],4,0),"")</f>
        <v/>
      </c>
      <c r="G128" s="16" t="str">
        <f>IFERROR(VLOOKUP($B128&amp;"_"&amp;AB128,Raw_data_N2_Kanji[[Receipe no]:[Receipe]],4,0),"")</f>
        <v/>
      </c>
      <c r="H128" s="16" t="str">
        <f>IFERROR(VLOOKUP($B128&amp;"_"&amp;AC128,Raw_data_N2_Kanji[[Receipe no]:[Receipe]],4,0),"")</f>
        <v/>
      </c>
      <c r="I128" s="16" t="str">
        <f>IFERROR(VLOOKUP($B128&amp;"_"&amp;AD128,Raw_data_N2_Kanji[[Receipe no]:[Receipe]],4,0),"")</f>
        <v/>
      </c>
      <c r="J128" s="17" t="str">
        <f>IFERROR(VLOOKUP($B128&amp;"_"&amp;AE128,Raw_data_N2_Kanji[[Receipe no]:[Receipe]],4,0),"")</f>
        <v/>
      </c>
      <c r="L128" s="24" t="str">
        <f t="shared" si="14"/>
        <v>7章3課</v>
      </c>
      <c r="M128" s="28" t="str">
        <f>IFERROR(VLOOKUP($L128&amp;"_"&amp;X128,Final_manabou_kanji[],6,0),"")</f>
        <v/>
      </c>
      <c r="N128" s="28" t="str">
        <f>IFERROR(VLOOKUP($L128&amp;"_"&amp;Y128,Final_manabou_kanji[],6,0),"")</f>
        <v/>
      </c>
      <c r="O128" s="28" t="str">
        <f>IFERROR(VLOOKUP($L128&amp;"_"&amp;Z128,Final_manabou_kanji[],6,0),"")</f>
        <v/>
      </c>
      <c r="P128" s="28" t="str">
        <f>IFERROR(VLOOKUP($L128&amp;"_"&amp;AA128,Final_manabou_kanji[],6,0),"")</f>
        <v/>
      </c>
      <c r="Q128" s="28" t="str">
        <f>IFERROR(VLOOKUP($L128&amp;"_"&amp;AB128,Final_manabou_kanji[],6,0),"")</f>
        <v/>
      </c>
      <c r="R128" s="28" t="str">
        <f>IFERROR(VLOOKUP($L128&amp;"_"&amp;AC128,Final_manabou_kanji[],6,0),"")</f>
        <v/>
      </c>
      <c r="S128" s="28" t="str">
        <f>IFERROR(VLOOKUP($L128&amp;"_"&amp;AD128,Final_manabou_kanji[],6,0),"")</f>
        <v/>
      </c>
      <c r="T128" s="28" t="str">
        <f>IFERROR(VLOOKUP($L128&amp;"_"&amp;AE128,Final_manabou_kanji[],6,0),"")</f>
        <v/>
      </c>
      <c r="V128" t="s">
        <v>5</v>
      </c>
      <c r="W128" s="24" t="str">
        <f t="shared" si="25"/>
        <v>7章3課</v>
      </c>
      <c r="X128" s="21">
        <f t="shared" ref="X128:AE128" si="38">IF($V128="",X127+8,X$1)</f>
        <v>25</v>
      </c>
      <c r="Y128" s="16">
        <f t="shared" si="38"/>
        <v>26</v>
      </c>
      <c r="Z128" s="16">
        <f t="shared" si="38"/>
        <v>27</v>
      </c>
      <c r="AA128" s="16">
        <f t="shared" si="38"/>
        <v>28</v>
      </c>
      <c r="AB128" s="16">
        <f t="shared" si="38"/>
        <v>29</v>
      </c>
      <c r="AC128" s="16">
        <f t="shared" si="38"/>
        <v>30</v>
      </c>
      <c r="AD128" s="16">
        <f t="shared" si="38"/>
        <v>31</v>
      </c>
      <c r="AE128" s="17">
        <f t="shared" si="38"/>
        <v>32</v>
      </c>
      <c r="AH128" s="24">
        <v>45</v>
      </c>
      <c r="AI128" s="21" t="str">
        <f t="shared" si="27"/>
        <v>7章3課25</v>
      </c>
      <c r="AJ128" s="16" t="str">
        <f t="shared" si="28"/>
        <v>7章3課26</v>
      </c>
      <c r="AK128" s="16" t="str">
        <f t="shared" si="29"/>
        <v>7章3課27</v>
      </c>
      <c r="AL128" s="16" t="str">
        <f t="shared" si="30"/>
        <v>7章3課28</v>
      </c>
      <c r="AM128" s="16" t="str">
        <f t="shared" si="31"/>
        <v>7章3課29</v>
      </c>
      <c r="AN128" s="16" t="str">
        <f t="shared" si="32"/>
        <v>7章3課30</v>
      </c>
      <c r="AO128" s="16" t="str">
        <f t="shared" si="33"/>
        <v>7章3課31</v>
      </c>
      <c r="AP128" s="17" t="str">
        <f t="shared" si="34"/>
        <v>7章3課32</v>
      </c>
    </row>
    <row r="129" spans="1:42" ht="20.399999999999999" thickTop="1" thickBot="1" x14ac:dyDescent="0.35">
      <c r="A129">
        <f t="shared" si="12"/>
        <v>28</v>
      </c>
      <c r="B129" s="24" t="str">
        <f t="shared" si="24"/>
        <v>7章3課</v>
      </c>
      <c r="C129" s="21" t="str">
        <f>IFERROR(VLOOKUP($B129&amp;"_"&amp;X129,Raw_data_N2_Kanji[[Receipe no]:[Receipe]],4,0),"")</f>
        <v/>
      </c>
      <c r="D129" s="16" t="str">
        <f>IFERROR(VLOOKUP($B129&amp;"_"&amp;Y129,Raw_data_N2_Kanji[[Receipe no]:[Receipe]],4,0),"")</f>
        <v/>
      </c>
      <c r="E129" s="16" t="str">
        <f>IFERROR(VLOOKUP($B129&amp;"_"&amp;Z129,Raw_data_N2_Kanji[[Receipe no]:[Receipe]],4,0),"")</f>
        <v/>
      </c>
      <c r="F129" s="16" t="str">
        <f>IFERROR(VLOOKUP($B129&amp;"_"&amp;AA129,Raw_data_N2_Kanji[[Receipe no]:[Receipe]],4,0),"")</f>
        <v/>
      </c>
      <c r="G129" s="16" t="str">
        <f>IFERROR(VLOOKUP($B129&amp;"_"&amp;AB129,Raw_data_N2_Kanji[[Receipe no]:[Receipe]],4,0),"")</f>
        <v/>
      </c>
      <c r="H129" s="16" t="str">
        <f>IFERROR(VLOOKUP($B129&amp;"_"&amp;AC129,Raw_data_N2_Kanji[[Receipe no]:[Receipe]],4,0),"")</f>
        <v/>
      </c>
      <c r="I129" s="16" t="str">
        <f>IFERROR(VLOOKUP($B129&amp;"_"&amp;AD129,Raw_data_N2_Kanji[[Receipe no]:[Receipe]],4,0),"")</f>
        <v/>
      </c>
      <c r="J129" s="17" t="str">
        <f>IFERROR(VLOOKUP($B129&amp;"_"&amp;AE129,Raw_data_N2_Kanji[[Receipe no]:[Receipe]],4,0),"")</f>
        <v/>
      </c>
      <c r="L129" s="24" t="str">
        <f t="shared" si="14"/>
        <v>7章3課</v>
      </c>
      <c r="M129" s="28" t="str">
        <f>IFERROR(VLOOKUP($L129&amp;"_"&amp;X129,Final_manabou_kanji[],6,0),"")</f>
        <v/>
      </c>
      <c r="N129" s="28" t="str">
        <f>IFERROR(VLOOKUP($L129&amp;"_"&amp;Y129,Final_manabou_kanji[],6,0),"")</f>
        <v/>
      </c>
      <c r="O129" s="28" t="str">
        <f>IFERROR(VLOOKUP($L129&amp;"_"&amp;Z129,Final_manabou_kanji[],6,0),"")</f>
        <v/>
      </c>
      <c r="P129" s="28" t="str">
        <f>IFERROR(VLOOKUP($L129&amp;"_"&amp;AA129,Final_manabou_kanji[],6,0),"")</f>
        <v/>
      </c>
      <c r="Q129" s="28" t="str">
        <f>IFERROR(VLOOKUP($L129&amp;"_"&amp;AB129,Final_manabou_kanji[],6,0),"")</f>
        <v/>
      </c>
      <c r="R129" s="28" t="str">
        <f>IFERROR(VLOOKUP($L129&amp;"_"&amp;AC129,Final_manabou_kanji[],6,0),"")</f>
        <v/>
      </c>
      <c r="S129" s="28" t="str">
        <f>IFERROR(VLOOKUP($L129&amp;"_"&amp;AD129,Final_manabou_kanji[],6,0),"")</f>
        <v/>
      </c>
      <c r="T129" s="28" t="str">
        <f>IFERROR(VLOOKUP($L129&amp;"_"&amp;AE129,Final_manabou_kanji[],6,0),"")</f>
        <v/>
      </c>
      <c r="V129" t="s">
        <v>5</v>
      </c>
      <c r="W129" s="24" t="str">
        <f t="shared" si="25"/>
        <v>7章3課</v>
      </c>
      <c r="X129" s="21">
        <f t="shared" ref="X129:AE129" si="39">IF($V129="",X128+8,X$1)</f>
        <v>33</v>
      </c>
      <c r="Y129" s="16">
        <f t="shared" si="39"/>
        <v>34</v>
      </c>
      <c r="Z129" s="16">
        <f t="shared" si="39"/>
        <v>35</v>
      </c>
      <c r="AA129" s="16">
        <f t="shared" si="39"/>
        <v>36</v>
      </c>
      <c r="AB129" s="16">
        <f t="shared" si="39"/>
        <v>37</v>
      </c>
      <c r="AC129" s="16">
        <f t="shared" si="39"/>
        <v>38</v>
      </c>
      <c r="AD129" s="16">
        <f t="shared" si="39"/>
        <v>39</v>
      </c>
      <c r="AE129" s="17">
        <f t="shared" si="39"/>
        <v>40</v>
      </c>
      <c r="AH129" s="24">
        <v>46</v>
      </c>
      <c r="AI129" s="21" t="str">
        <f t="shared" si="27"/>
        <v>7章3課33</v>
      </c>
      <c r="AJ129" s="16" t="str">
        <f t="shared" si="28"/>
        <v>7章3課34</v>
      </c>
      <c r="AK129" s="16" t="str">
        <f t="shared" si="29"/>
        <v>7章3課35</v>
      </c>
      <c r="AL129" s="16" t="str">
        <f t="shared" si="30"/>
        <v>7章3課36</v>
      </c>
      <c r="AM129" s="16" t="str">
        <f t="shared" si="31"/>
        <v>7章3課37</v>
      </c>
      <c r="AN129" s="16" t="str">
        <f t="shared" si="32"/>
        <v>7章3課38</v>
      </c>
      <c r="AO129" s="16" t="str">
        <f t="shared" si="33"/>
        <v>7章3課39</v>
      </c>
      <c r="AP129" s="17" t="str">
        <f t="shared" si="34"/>
        <v>7章3課40</v>
      </c>
    </row>
    <row r="130" spans="1:42" ht="20.399999999999999" thickTop="1" thickBot="1" x14ac:dyDescent="0.35">
      <c r="A130">
        <f t="shared" si="12"/>
        <v>28</v>
      </c>
      <c r="B130" s="24" t="str">
        <f t="shared" si="24"/>
        <v>7章3課</v>
      </c>
      <c r="C130" s="21" t="str">
        <f>IFERROR(VLOOKUP($B130&amp;"_"&amp;X130,Raw_data_N2_Kanji[[Receipe no]:[Receipe]],4,0),"")</f>
        <v/>
      </c>
      <c r="D130" s="16" t="str">
        <f>IFERROR(VLOOKUP($B130&amp;"_"&amp;Y130,Raw_data_N2_Kanji[[Receipe no]:[Receipe]],4,0),"")</f>
        <v/>
      </c>
      <c r="E130" s="16" t="str">
        <f>IFERROR(VLOOKUP($B130&amp;"_"&amp;Z130,Raw_data_N2_Kanji[[Receipe no]:[Receipe]],4,0),"")</f>
        <v/>
      </c>
      <c r="F130" s="16" t="str">
        <f>IFERROR(VLOOKUP($B130&amp;"_"&amp;AA130,Raw_data_N2_Kanji[[Receipe no]:[Receipe]],4,0),"")</f>
        <v/>
      </c>
      <c r="G130" s="16" t="str">
        <f>IFERROR(VLOOKUP($B130&amp;"_"&amp;AB130,Raw_data_N2_Kanji[[Receipe no]:[Receipe]],4,0),"")</f>
        <v/>
      </c>
      <c r="H130" s="16" t="str">
        <f>IFERROR(VLOOKUP($B130&amp;"_"&amp;AC130,Raw_data_N2_Kanji[[Receipe no]:[Receipe]],4,0),"")</f>
        <v/>
      </c>
      <c r="I130" s="16" t="str">
        <f>IFERROR(VLOOKUP($B130&amp;"_"&amp;AD130,Raw_data_N2_Kanji[[Receipe no]:[Receipe]],4,0),"")</f>
        <v/>
      </c>
      <c r="J130" s="17" t="str">
        <f>IFERROR(VLOOKUP($B130&amp;"_"&amp;AE130,Raw_data_N2_Kanji[[Receipe no]:[Receipe]],4,0),"")</f>
        <v/>
      </c>
      <c r="L130" s="24" t="str">
        <f t="shared" si="14"/>
        <v>7章3課</v>
      </c>
      <c r="M130" s="28" t="str">
        <f>IFERROR(VLOOKUP($L130&amp;"_"&amp;X130,Final_manabou_kanji[],6,0),"")</f>
        <v/>
      </c>
      <c r="N130" s="28" t="str">
        <f>IFERROR(VLOOKUP($L130&amp;"_"&amp;Y130,Final_manabou_kanji[],6,0),"")</f>
        <v/>
      </c>
      <c r="O130" s="28" t="str">
        <f>IFERROR(VLOOKUP($L130&amp;"_"&amp;Z130,Final_manabou_kanji[],6,0),"")</f>
        <v/>
      </c>
      <c r="P130" s="28" t="str">
        <f>IFERROR(VLOOKUP($L130&amp;"_"&amp;AA130,Final_manabou_kanji[],6,0),"")</f>
        <v/>
      </c>
      <c r="Q130" s="28" t="str">
        <f>IFERROR(VLOOKUP($L130&amp;"_"&amp;AB130,Final_manabou_kanji[],6,0),"")</f>
        <v/>
      </c>
      <c r="R130" s="28" t="str">
        <f>IFERROR(VLOOKUP($L130&amp;"_"&amp;AC130,Final_manabou_kanji[],6,0),"")</f>
        <v/>
      </c>
      <c r="S130" s="28" t="str">
        <f>IFERROR(VLOOKUP($L130&amp;"_"&amp;AD130,Final_manabou_kanji[],6,0),"")</f>
        <v/>
      </c>
      <c r="T130" s="28" t="str">
        <f>IFERROR(VLOOKUP($L130&amp;"_"&amp;AE130,Final_manabou_kanji[],6,0),"")</f>
        <v/>
      </c>
      <c r="V130" t="s">
        <v>5</v>
      </c>
      <c r="W130" s="24" t="str">
        <f t="shared" si="25"/>
        <v>7章3課</v>
      </c>
      <c r="X130" s="21">
        <f t="shared" ref="X130:AE130" si="40">IF($V130="",X129+8,X$1)</f>
        <v>41</v>
      </c>
      <c r="Y130" s="16">
        <f t="shared" si="40"/>
        <v>42</v>
      </c>
      <c r="Z130" s="16">
        <f t="shared" si="40"/>
        <v>43</v>
      </c>
      <c r="AA130" s="16">
        <f t="shared" si="40"/>
        <v>44</v>
      </c>
      <c r="AB130" s="16">
        <f t="shared" si="40"/>
        <v>45</v>
      </c>
      <c r="AC130" s="16">
        <f t="shared" si="40"/>
        <v>46</v>
      </c>
      <c r="AD130" s="16">
        <f t="shared" si="40"/>
        <v>47</v>
      </c>
      <c r="AE130" s="17">
        <f t="shared" si="40"/>
        <v>48</v>
      </c>
      <c r="AH130" s="24">
        <v>47</v>
      </c>
      <c r="AI130" s="21" t="str">
        <f t="shared" si="27"/>
        <v>7章3課41</v>
      </c>
      <c r="AJ130" s="16" t="str">
        <f t="shared" si="28"/>
        <v>7章3課42</v>
      </c>
      <c r="AK130" s="16" t="str">
        <f t="shared" si="29"/>
        <v>7章3課43</v>
      </c>
      <c r="AL130" s="16" t="str">
        <f t="shared" si="30"/>
        <v>7章3課44</v>
      </c>
      <c r="AM130" s="16" t="str">
        <f t="shared" si="31"/>
        <v>7章3課45</v>
      </c>
      <c r="AN130" s="16" t="str">
        <f t="shared" si="32"/>
        <v>7章3課46</v>
      </c>
      <c r="AO130" s="16" t="str">
        <f t="shared" si="33"/>
        <v>7章3課47</v>
      </c>
      <c r="AP130" s="17" t="str">
        <f t="shared" si="34"/>
        <v>7章3課48</v>
      </c>
    </row>
    <row r="131" spans="1:42" ht="20.399999999999999" thickTop="1" thickBot="1" x14ac:dyDescent="0.35">
      <c r="A131">
        <f t="shared" ref="A131:A194" si="41">IF($X131=1,$A130+1,$A130)</f>
        <v>28</v>
      </c>
      <c r="B131" s="24" t="str">
        <f t="shared" si="24"/>
        <v>7章3課</v>
      </c>
      <c r="C131" s="21" t="str">
        <f>IFERROR(VLOOKUP($B131&amp;"_"&amp;X131,Raw_data_N2_Kanji[[Receipe no]:[Receipe]],4,0),"")</f>
        <v/>
      </c>
      <c r="D131" s="16" t="str">
        <f>IFERROR(VLOOKUP($B131&amp;"_"&amp;Y131,Raw_data_N2_Kanji[[Receipe no]:[Receipe]],4,0),"")</f>
        <v/>
      </c>
      <c r="E131" s="16" t="str">
        <f>IFERROR(VLOOKUP($B131&amp;"_"&amp;Z131,Raw_data_N2_Kanji[[Receipe no]:[Receipe]],4,0),"")</f>
        <v/>
      </c>
      <c r="F131" s="16" t="str">
        <f>IFERROR(VLOOKUP($B131&amp;"_"&amp;AA131,Raw_data_N2_Kanji[[Receipe no]:[Receipe]],4,0),"")</f>
        <v/>
      </c>
      <c r="G131" s="16" t="str">
        <f>IFERROR(VLOOKUP($B131&amp;"_"&amp;AB131,Raw_data_N2_Kanji[[Receipe no]:[Receipe]],4,0),"")</f>
        <v/>
      </c>
      <c r="H131" s="16" t="str">
        <f>IFERROR(VLOOKUP($B131&amp;"_"&amp;AC131,Raw_data_N2_Kanji[[Receipe no]:[Receipe]],4,0),"")</f>
        <v/>
      </c>
      <c r="I131" s="16" t="str">
        <f>IFERROR(VLOOKUP($B131&amp;"_"&amp;AD131,Raw_data_N2_Kanji[[Receipe no]:[Receipe]],4,0),"")</f>
        <v/>
      </c>
      <c r="J131" s="17" t="str">
        <f>IFERROR(VLOOKUP($B131&amp;"_"&amp;AE131,Raw_data_N2_Kanji[[Receipe no]:[Receipe]],4,0),"")</f>
        <v/>
      </c>
      <c r="L131" s="24" t="str">
        <f t="shared" ref="L131:L194" si="42">$W131</f>
        <v>7章3課</v>
      </c>
      <c r="M131" s="28" t="str">
        <f>IFERROR(VLOOKUP($L131&amp;"_"&amp;X131,Final_manabou_kanji[],6,0),"")</f>
        <v/>
      </c>
      <c r="N131" s="28" t="str">
        <f>IFERROR(VLOOKUP($L131&amp;"_"&amp;Y131,Final_manabou_kanji[],6,0),"")</f>
        <v/>
      </c>
      <c r="O131" s="28" t="str">
        <f>IFERROR(VLOOKUP($L131&amp;"_"&amp;Z131,Final_manabou_kanji[],6,0),"")</f>
        <v/>
      </c>
      <c r="P131" s="28" t="str">
        <f>IFERROR(VLOOKUP($L131&amp;"_"&amp;AA131,Final_manabou_kanji[],6,0),"")</f>
        <v/>
      </c>
      <c r="Q131" s="28" t="str">
        <f>IFERROR(VLOOKUP($L131&amp;"_"&amp;AB131,Final_manabou_kanji[],6,0),"")</f>
        <v/>
      </c>
      <c r="R131" s="28" t="str">
        <f>IFERROR(VLOOKUP($L131&amp;"_"&amp;AC131,Final_manabou_kanji[],6,0),"")</f>
        <v/>
      </c>
      <c r="S131" s="28" t="str">
        <f>IFERROR(VLOOKUP($L131&amp;"_"&amp;AD131,Final_manabou_kanji[],6,0),"")</f>
        <v/>
      </c>
      <c r="T131" s="28" t="str">
        <f>IFERROR(VLOOKUP($L131&amp;"_"&amp;AE131,Final_manabou_kanji[],6,0),"")</f>
        <v/>
      </c>
      <c r="V131" t="s">
        <v>5</v>
      </c>
      <c r="W131" s="24" t="str">
        <f t="shared" si="25"/>
        <v>7章3課</v>
      </c>
      <c r="X131" s="21">
        <f t="shared" ref="X131:AE131" si="43">IF($V131="",X130+8,X$1)</f>
        <v>49</v>
      </c>
      <c r="Y131" s="16">
        <f t="shared" si="43"/>
        <v>50</v>
      </c>
      <c r="Z131" s="16">
        <f t="shared" si="43"/>
        <v>51</v>
      </c>
      <c r="AA131" s="16">
        <f t="shared" si="43"/>
        <v>52</v>
      </c>
      <c r="AB131" s="16">
        <f t="shared" si="43"/>
        <v>53</v>
      </c>
      <c r="AC131" s="16">
        <f t="shared" si="43"/>
        <v>54</v>
      </c>
      <c r="AD131" s="16">
        <f t="shared" si="43"/>
        <v>55</v>
      </c>
      <c r="AE131" s="17">
        <f t="shared" si="43"/>
        <v>56</v>
      </c>
      <c r="AH131" s="24">
        <v>48</v>
      </c>
      <c r="AI131" s="21" t="str">
        <f t="shared" si="27"/>
        <v>7章3課49</v>
      </c>
      <c r="AJ131" s="16" t="str">
        <f t="shared" si="28"/>
        <v>7章3課50</v>
      </c>
      <c r="AK131" s="16" t="str">
        <f t="shared" si="29"/>
        <v>7章3課51</v>
      </c>
      <c r="AL131" s="16" t="str">
        <f t="shared" si="30"/>
        <v>7章3課52</v>
      </c>
      <c r="AM131" s="16" t="str">
        <f t="shared" si="31"/>
        <v>7章3課53</v>
      </c>
      <c r="AN131" s="16" t="str">
        <f t="shared" si="32"/>
        <v>7章3課54</v>
      </c>
      <c r="AO131" s="16" t="str">
        <f t="shared" si="33"/>
        <v>7章3課55</v>
      </c>
      <c r="AP131" s="17" t="str">
        <f t="shared" si="34"/>
        <v>7章3課56</v>
      </c>
    </row>
    <row r="132" spans="1:42" ht="20.399999999999999" thickTop="1" thickBot="1" x14ac:dyDescent="0.35">
      <c r="A132">
        <f t="shared" si="41"/>
        <v>29</v>
      </c>
      <c r="B132" s="24" t="str">
        <f t="shared" si="24"/>
        <v>7章4課</v>
      </c>
      <c r="C132" s="21" t="str">
        <f>IFERROR(VLOOKUP($B132&amp;"_"&amp;X132,Raw_data_N2_Kanji[[Receipe no]:[Receipe]],4,0),"")</f>
        <v/>
      </c>
      <c r="D132" s="16" t="str">
        <f>IFERROR(VLOOKUP($B132&amp;"_"&amp;Y132,Raw_data_N2_Kanji[[Receipe no]:[Receipe]],4,0),"")</f>
        <v/>
      </c>
      <c r="E132" s="16" t="str">
        <f>IFERROR(VLOOKUP($B132&amp;"_"&amp;Z132,Raw_data_N2_Kanji[[Receipe no]:[Receipe]],4,0),"")</f>
        <v/>
      </c>
      <c r="F132" s="16" t="str">
        <f>IFERROR(VLOOKUP($B132&amp;"_"&amp;AA132,Raw_data_N2_Kanji[[Receipe no]:[Receipe]],4,0),"")</f>
        <v/>
      </c>
      <c r="G132" s="16" t="str">
        <f>IFERROR(VLOOKUP($B132&amp;"_"&amp;AB132,Raw_data_N2_Kanji[[Receipe no]:[Receipe]],4,0),"")</f>
        <v/>
      </c>
      <c r="H132" s="16" t="str">
        <f>IFERROR(VLOOKUP($B132&amp;"_"&amp;AC132,Raw_data_N2_Kanji[[Receipe no]:[Receipe]],4,0),"")</f>
        <v/>
      </c>
      <c r="I132" s="16" t="str">
        <f>IFERROR(VLOOKUP($B132&amp;"_"&amp;AD132,Raw_data_N2_Kanji[[Receipe no]:[Receipe]],4,0),"")</f>
        <v/>
      </c>
      <c r="J132" s="17" t="str">
        <f>IFERROR(VLOOKUP($B132&amp;"_"&amp;AE132,Raw_data_N2_Kanji[[Receipe no]:[Receipe]],4,0),"")</f>
        <v/>
      </c>
      <c r="L132" s="24" t="str">
        <f t="shared" si="42"/>
        <v>7章4課</v>
      </c>
      <c r="M132" s="28" t="str">
        <f>IFERROR(VLOOKUP($L132&amp;"_"&amp;X132,Final_manabou_kanji[],6,0),"")</f>
        <v/>
      </c>
      <c r="N132" s="28" t="str">
        <f>IFERROR(VLOOKUP($L132&amp;"_"&amp;Y132,Final_manabou_kanji[],6,0),"")</f>
        <v/>
      </c>
      <c r="O132" s="28" t="str">
        <f>IFERROR(VLOOKUP($L132&amp;"_"&amp;Z132,Final_manabou_kanji[],6,0),"")</f>
        <v/>
      </c>
      <c r="P132" s="28" t="str">
        <f>IFERROR(VLOOKUP($L132&amp;"_"&amp;AA132,Final_manabou_kanji[],6,0),"")</f>
        <v/>
      </c>
      <c r="Q132" s="28" t="str">
        <f>IFERROR(VLOOKUP($L132&amp;"_"&amp;AB132,Final_manabou_kanji[],6,0),"")</f>
        <v/>
      </c>
      <c r="R132" s="28" t="str">
        <f>IFERROR(VLOOKUP($L132&amp;"_"&amp;AC132,Final_manabou_kanji[],6,0),"")</f>
        <v/>
      </c>
      <c r="S132" s="28" t="str">
        <f>IFERROR(VLOOKUP($L132&amp;"_"&amp;AD132,Final_manabou_kanji[],6,0),"")</f>
        <v/>
      </c>
      <c r="T132" s="28" t="str">
        <f>IFERROR(VLOOKUP($L132&amp;"_"&amp;AE132,Final_manabou_kanji[],6,0),"")</f>
        <v/>
      </c>
      <c r="V132" t="s">
        <v>60</v>
      </c>
      <c r="W132" s="24" t="str">
        <f t="shared" si="25"/>
        <v>7章4課</v>
      </c>
      <c r="X132" s="21">
        <f t="shared" ref="X132:AE132" si="44">IF($V132="",X131+8,X$1)</f>
        <v>1</v>
      </c>
      <c r="Y132" s="16">
        <f t="shared" si="44"/>
        <v>2</v>
      </c>
      <c r="Z132" s="16">
        <f t="shared" si="44"/>
        <v>3</v>
      </c>
      <c r="AA132" s="16">
        <f t="shared" si="44"/>
        <v>4</v>
      </c>
      <c r="AB132" s="16">
        <f t="shared" si="44"/>
        <v>5</v>
      </c>
      <c r="AC132" s="16">
        <f t="shared" si="44"/>
        <v>6</v>
      </c>
      <c r="AD132" s="16">
        <f t="shared" si="44"/>
        <v>7</v>
      </c>
      <c r="AE132" s="17">
        <f t="shared" si="44"/>
        <v>8</v>
      </c>
      <c r="AH132" s="24">
        <v>49</v>
      </c>
      <c r="AI132" s="21" t="str">
        <f t="shared" si="27"/>
        <v>7章4課1</v>
      </c>
      <c r="AJ132" s="16" t="str">
        <f t="shared" si="28"/>
        <v>7章4課2</v>
      </c>
      <c r="AK132" s="16" t="str">
        <f t="shared" si="29"/>
        <v>7章4課3</v>
      </c>
      <c r="AL132" s="16" t="str">
        <f t="shared" si="30"/>
        <v>7章4課4</v>
      </c>
      <c r="AM132" s="16" t="str">
        <f t="shared" si="31"/>
        <v>7章4課5</v>
      </c>
      <c r="AN132" s="16" t="str">
        <f t="shared" si="32"/>
        <v>7章4課6</v>
      </c>
      <c r="AO132" s="16" t="str">
        <f t="shared" si="33"/>
        <v>7章4課7</v>
      </c>
      <c r="AP132" s="17" t="str">
        <f t="shared" si="34"/>
        <v>7章4課8</v>
      </c>
    </row>
    <row r="133" spans="1:42" ht="20.399999999999999" thickTop="1" thickBot="1" x14ac:dyDescent="0.35">
      <c r="A133">
        <f t="shared" si="41"/>
        <v>29</v>
      </c>
      <c r="B133" s="24" t="str">
        <f t="shared" si="24"/>
        <v>7章4課</v>
      </c>
      <c r="C133" s="21" t="str">
        <f>IFERROR(VLOOKUP($B133&amp;"_"&amp;X133,Raw_data_N2_Kanji[[Receipe no]:[Receipe]],4,0),"")</f>
        <v/>
      </c>
      <c r="D133" s="16" t="str">
        <f>IFERROR(VLOOKUP($B133&amp;"_"&amp;Y133,Raw_data_N2_Kanji[[Receipe no]:[Receipe]],4,0),"")</f>
        <v/>
      </c>
      <c r="E133" s="16" t="str">
        <f>IFERROR(VLOOKUP($B133&amp;"_"&amp;Z133,Raw_data_N2_Kanji[[Receipe no]:[Receipe]],4,0),"")</f>
        <v/>
      </c>
      <c r="F133" s="16" t="str">
        <f>IFERROR(VLOOKUP($B133&amp;"_"&amp;AA133,Raw_data_N2_Kanji[[Receipe no]:[Receipe]],4,0),"")</f>
        <v/>
      </c>
      <c r="G133" s="16" t="str">
        <f>IFERROR(VLOOKUP($B133&amp;"_"&amp;AB133,Raw_data_N2_Kanji[[Receipe no]:[Receipe]],4,0),"")</f>
        <v/>
      </c>
      <c r="H133" s="16" t="str">
        <f>IFERROR(VLOOKUP($B133&amp;"_"&amp;AC133,Raw_data_N2_Kanji[[Receipe no]:[Receipe]],4,0),"")</f>
        <v/>
      </c>
      <c r="I133" s="16" t="str">
        <f>IFERROR(VLOOKUP($B133&amp;"_"&amp;AD133,Raw_data_N2_Kanji[[Receipe no]:[Receipe]],4,0),"")</f>
        <v/>
      </c>
      <c r="J133" s="17" t="str">
        <f>IFERROR(VLOOKUP($B133&amp;"_"&amp;AE133,Raw_data_N2_Kanji[[Receipe no]:[Receipe]],4,0),"")</f>
        <v/>
      </c>
      <c r="L133" s="24" t="str">
        <f t="shared" si="42"/>
        <v>7章4課</v>
      </c>
      <c r="M133" s="28" t="str">
        <f>IFERROR(VLOOKUP($L133&amp;"_"&amp;X133,Final_manabou_kanji[],6,0),"")</f>
        <v/>
      </c>
      <c r="N133" s="28" t="str">
        <f>IFERROR(VLOOKUP($L133&amp;"_"&amp;Y133,Final_manabou_kanji[],6,0),"")</f>
        <v/>
      </c>
      <c r="O133" s="28" t="str">
        <f>IFERROR(VLOOKUP($L133&amp;"_"&amp;Z133,Final_manabou_kanji[],6,0),"")</f>
        <v/>
      </c>
      <c r="P133" s="28" t="str">
        <f>IFERROR(VLOOKUP($L133&amp;"_"&amp;AA133,Final_manabou_kanji[],6,0),"")</f>
        <v/>
      </c>
      <c r="Q133" s="28" t="str">
        <f>IFERROR(VLOOKUP($L133&amp;"_"&amp;AB133,Final_manabou_kanji[],6,0),"")</f>
        <v/>
      </c>
      <c r="R133" s="28" t="str">
        <f>IFERROR(VLOOKUP($L133&amp;"_"&amp;AC133,Final_manabou_kanji[],6,0),"")</f>
        <v/>
      </c>
      <c r="S133" s="28" t="str">
        <f>IFERROR(VLOOKUP($L133&amp;"_"&amp;AD133,Final_manabou_kanji[],6,0),"")</f>
        <v/>
      </c>
      <c r="T133" s="28" t="str">
        <f>IFERROR(VLOOKUP($L133&amp;"_"&amp;AE133,Final_manabou_kanji[],6,0),"")</f>
        <v/>
      </c>
      <c r="V133" t="s">
        <v>5</v>
      </c>
      <c r="W133" s="24" t="str">
        <f t="shared" si="25"/>
        <v>7章4課</v>
      </c>
      <c r="X133" s="21">
        <f t="shared" ref="X133:AE133" si="45">IF($V133="",X132+8,X$1)</f>
        <v>9</v>
      </c>
      <c r="Y133" s="16">
        <f t="shared" si="45"/>
        <v>10</v>
      </c>
      <c r="Z133" s="16">
        <f t="shared" si="45"/>
        <v>11</v>
      </c>
      <c r="AA133" s="16">
        <f t="shared" si="45"/>
        <v>12</v>
      </c>
      <c r="AB133" s="16">
        <f t="shared" si="45"/>
        <v>13</v>
      </c>
      <c r="AC133" s="16">
        <f t="shared" si="45"/>
        <v>14</v>
      </c>
      <c r="AD133" s="16">
        <f t="shared" si="45"/>
        <v>15</v>
      </c>
      <c r="AE133" s="17">
        <f t="shared" si="45"/>
        <v>16</v>
      </c>
      <c r="AH133" s="24">
        <v>50</v>
      </c>
      <c r="AI133" s="21" t="str">
        <f t="shared" si="27"/>
        <v>7章4課9</v>
      </c>
      <c r="AJ133" s="16" t="str">
        <f t="shared" si="28"/>
        <v>7章4課10</v>
      </c>
      <c r="AK133" s="16" t="str">
        <f t="shared" si="29"/>
        <v>7章4課11</v>
      </c>
      <c r="AL133" s="16" t="str">
        <f t="shared" si="30"/>
        <v>7章4課12</v>
      </c>
      <c r="AM133" s="16" t="str">
        <f t="shared" si="31"/>
        <v>7章4課13</v>
      </c>
      <c r="AN133" s="16" t="str">
        <f t="shared" si="32"/>
        <v>7章4課14</v>
      </c>
      <c r="AO133" s="16" t="str">
        <f t="shared" si="33"/>
        <v>7章4課15</v>
      </c>
      <c r="AP133" s="17" t="str">
        <f t="shared" si="34"/>
        <v>7章4課16</v>
      </c>
    </row>
    <row r="134" spans="1:42" ht="20.399999999999999" thickTop="1" thickBot="1" x14ac:dyDescent="0.35">
      <c r="A134">
        <f t="shared" si="41"/>
        <v>29</v>
      </c>
      <c r="B134" s="24" t="str">
        <f t="shared" si="24"/>
        <v>7章4課</v>
      </c>
      <c r="C134" s="21" t="str">
        <f>IFERROR(VLOOKUP($B134&amp;"_"&amp;X134,Raw_data_N2_Kanji[[Receipe no]:[Receipe]],4,0),"")</f>
        <v/>
      </c>
      <c r="D134" s="16" t="str">
        <f>IFERROR(VLOOKUP($B134&amp;"_"&amp;Y134,Raw_data_N2_Kanji[[Receipe no]:[Receipe]],4,0),"")</f>
        <v/>
      </c>
      <c r="E134" s="16" t="str">
        <f>IFERROR(VLOOKUP($B134&amp;"_"&amp;Z134,Raw_data_N2_Kanji[[Receipe no]:[Receipe]],4,0),"")</f>
        <v/>
      </c>
      <c r="F134" s="16" t="str">
        <f>IFERROR(VLOOKUP($B134&amp;"_"&amp;AA134,Raw_data_N2_Kanji[[Receipe no]:[Receipe]],4,0),"")</f>
        <v/>
      </c>
      <c r="G134" s="16" t="str">
        <f>IFERROR(VLOOKUP($B134&amp;"_"&amp;AB134,Raw_data_N2_Kanji[[Receipe no]:[Receipe]],4,0),"")</f>
        <v/>
      </c>
      <c r="H134" s="16" t="str">
        <f>IFERROR(VLOOKUP($B134&amp;"_"&amp;AC134,Raw_data_N2_Kanji[[Receipe no]:[Receipe]],4,0),"")</f>
        <v/>
      </c>
      <c r="I134" s="16" t="str">
        <f>IFERROR(VLOOKUP($B134&amp;"_"&amp;AD134,Raw_data_N2_Kanji[[Receipe no]:[Receipe]],4,0),"")</f>
        <v/>
      </c>
      <c r="J134" s="17" t="str">
        <f>IFERROR(VLOOKUP($B134&amp;"_"&amp;AE134,Raw_data_N2_Kanji[[Receipe no]:[Receipe]],4,0),"")</f>
        <v/>
      </c>
      <c r="L134" s="24" t="str">
        <f t="shared" si="42"/>
        <v>7章4課</v>
      </c>
      <c r="M134" s="28" t="str">
        <f>IFERROR(VLOOKUP($L134&amp;"_"&amp;X134,Final_manabou_kanji[],6,0),"")</f>
        <v/>
      </c>
      <c r="N134" s="28" t="str">
        <f>IFERROR(VLOOKUP($L134&amp;"_"&amp;Y134,Final_manabou_kanji[],6,0),"")</f>
        <v/>
      </c>
      <c r="O134" s="28" t="str">
        <f>IFERROR(VLOOKUP($L134&amp;"_"&amp;Z134,Final_manabou_kanji[],6,0),"")</f>
        <v/>
      </c>
      <c r="P134" s="28" t="str">
        <f>IFERROR(VLOOKUP($L134&amp;"_"&amp;AA134,Final_manabou_kanji[],6,0),"")</f>
        <v/>
      </c>
      <c r="Q134" s="28" t="str">
        <f>IFERROR(VLOOKUP($L134&amp;"_"&amp;AB134,Final_manabou_kanji[],6,0),"")</f>
        <v/>
      </c>
      <c r="R134" s="28" t="str">
        <f>IFERROR(VLOOKUP($L134&amp;"_"&amp;AC134,Final_manabou_kanji[],6,0),"")</f>
        <v/>
      </c>
      <c r="S134" s="28" t="str">
        <f>IFERROR(VLOOKUP($L134&amp;"_"&amp;AD134,Final_manabou_kanji[],6,0),"")</f>
        <v/>
      </c>
      <c r="T134" s="28" t="str">
        <f>IFERROR(VLOOKUP($L134&amp;"_"&amp;AE134,Final_manabou_kanji[],6,0),"")</f>
        <v/>
      </c>
      <c r="V134" t="s">
        <v>5</v>
      </c>
      <c r="W134" s="24" t="str">
        <f t="shared" si="25"/>
        <v>7章4課</v>
      </c>
      <c r="X134" s="21">
        <f t="shared" ref="X134:AE134" si="46">IF($V134="",X133+8,X$1)</f>
        <v>17</v>
      </c>
      <c r="Y134" s="16">
        <f t="shared" si="46"/>
        <v>18</v>
      </c>
      <c r="Z134" s="16">
        <f t="shared" si="46"/>
        <v>19</v>
      </c>
      <c r="AA134" s="16">
        <f t="shared" si="46"/>
        <v>20</v>
      </c>
      <c r="AB134" s="16">
        <f t="shared" si="46"/>
        <v>21</v>
      </c>
      <c r="AC134" s="16">
        <f t="shared" si="46"/>
        <v>22</v>
      </c>
      <c r="AD134" s="16">
        <f t="shared" si="46"/>
        <v>23</v>
      </c>
      <c r="AE134" s="17">
        <f t="shared" si="46"/>
        <v>24</v>
      </c>
      <c r="AH134" s="24">
        <v>51</v>
      </c>
      <c r="AI134" s="21" t="str">
        <f t="shared" si="27"/>
        <v>7章4課17</v>
      </c>
      <c r="AJ134" s="16" t="str">
        <f t="shared" si="28"/>
        <v>7章4課18</v>
      </c>
      <c r="AK134" s="16" t="str">
        <f t="shared" si="29"/>
        <v>7章4課19</v>
      </c>
      <c r="AL134" s="16" t="str">
        <f t="shared" si="30"/>
        <v>7章4課20</v>
      </c>
      <c r="AM134" s="16" t="str">
        <f t="shared" si="31"/>
        <v>7章4課21</v>
      </c>
      <c r="AN134" s="16" t="str">
        <f t="shared" si="32"/>
        <v>7章4課22</v>
      </c>
      <c r="AO134" s="16" t="str">
        <f t="shared" si="33"/>
        <v>7章4課23</v>
      </c>
      <c r="AP134" s="17" t="str">
        <f t="shared" si="34"/>
        <v>7章4課24</v>
      </c>
    </row>
    <row r="135" spans="1:42" ht="20.399999999999999" thickTop="1" thickBot="1" x14ac:dyDescent="0.35">
      <c r="A135">
        <f t="shared" si="41"/>
        <v>29</v>
      </c>
      <c r="B135" s="24" t="str">
        <f t="shared" si="24"/>
        <v>7章4課</v>
      </c>
      <c r="C135" s="21" t="str">
        <f>IFERROR(VLOOKUP($B135&amp;"_"&amp;X135,Raw_data_N2_Kanji[[Receipe no]:[Receipe]],4,0),"")</f>
        <v/>
      </c>
      <c r="D135" s="16" t="str">
        <f>IFERROR(VLOOKUP($B135&amp;"_"&amp;Y135,Raw_data_N2_Kanji[[Receipe no]:[Receipe]],4,0),"")</f>
        <v/>
      </c>
      <c r="E135" s="16" t="str">
        <f>IFERROR(VLOOKUP($B135&amp;"_"&amp;Z135,Raw_data_N2_Kanji[[Receipe no]:[Receipe]],4,0),"")</f>
        <v/>
      </c>
      <c r="F135" s="16" t="str">
        <f>IFERROR(VLOOKUP($B135&amp;"_"&amp;AA135,Raw_data_N2_Kanji[[Receipe no]:[Receipe]],4,0),"")</f>
        <v/>
      </c>
      <c r="G135" s="16" t="str">
        <f>IFERROR(VLOOKUP($B135&amp;"_"&amp;AB135,Raw_data_N2_Kanji[[Receipe no]:[Receipe]],4,0),"")</f>
        <v/>
      </c>
      <c r="H135" s="16" t="str">
        <f>IFERROR(VLOOKUP($B135&amp;"_"&amp;AC135,Raw_data_N2_Kanji[[Receipe no]:[Receipe]],4,0),"")</f>
        <v/>
      </c>
      <c r="I135" s="16" t="str">
        <f>IFERROR(VLOOKUP($B135&amp;"_"&amp;AD135,Raw_data_N2_Kanji[[Receipe no]:[Receipe]],4,0),"")</f>
        <v/>
      </c>
      <c r="J135" s="17" t="str">
        <f>IFERROR(VLOOKUP($B135&amp;"_"&amp;AE135,Raw_data_N2_Kanji[[Receipe no]:[Receipe]],4,0),"")</f>
        <v/>
      </c>
      <c r="L135" s="24" t="str">
        <f t="shared" si="42"/>
        <v>7章4課</v>
      </c>
      <c r="M135" s="28" t="str">
        <f>IFERROR(VLOOKUP($L135&amp;"_"&amp;X135,Final_manabou_kanji[],6,0),"")</f>
        <v/>
      </c>
      <c r="N135" s="28" t="str">
        <f>IFERROR(VLOOKUP($L135&amp;"_"&amp;Y135,Final_manabou_kanji[],6,0),"")</f>
        <v/>
      </c>
      <c r="O135" s="28" t="str">
        <f>IFERROR(VLOOKUP($L135&amp;"_"&amp;Z135,Final_manabou_kanji[],6,0),"")</f>
        <v/>
      </c>
      <c r="P135" s="28" t="str">
        <f>IFERROR(VLOOKUP($L135&amp;"_"&amp;AA135,Final_manabou_kanji[],6,0),"")</f>
        <v/>
      </c>
      <c r="Q135" s="28" t="str">
        <f>IFERROR(VLOOKUP($L135&amp;"_"&amp;AB135,Final_manabou_kanji[],6,0),"")</f>
        <v/>
      </c>
      <c r="R135" s="28" t="str">
        <f>IFERROR(VLOOKUP($L135&amp;"_"&amp;AC135,Final_manabou_kanji[],6,0),"")</f>
        <v/>
      </c>
      <c r="S135" s="28" t="str">
        <f>IFERROR(VLOOKUP($L135&amp;"_"&amp;AD135,Final_manabou_kanji[],6,0),"")</f>
        <v/>
      </c>
      <c r="T135" s="28" t="str">
        <f>IFERROR(VLOOKUP($L135&amp;"_"&amp;AE135,Final_manabou_kanji[],6,0),"")</f>
        <v/>
      </c>
      <c r="W135" s="24" t="str">
        <f t="shared" si="25"/>
        <v>7章4課</v>
      </c>
      <c r="X135" s="21">
        <f t="shared" ref="X135:AE135" si="47">IF($V135="",X134+8,X$1)</f>
        <v>25</v>
      </c>
      <c r="Y135" s="16">
        <f t="shared" si="47"/>
        <v>26</v>
      </c>
      <c r="Z135" s="16">
        <f t="shared" si="47"/>
        <v>27</v>
      </c>
      <c r="AA135" s="16">
        <f t="shared" si="47"/>
        <v>28</v>
      </c>
      <c r="AB135" s="16">
        <f t="shared" si="47"/>
        <v>29</v>
      </c>
      <c r="AC135" s="16">
        <f t="shared" si="47"/>
        <v>30</v>
      </c>
      <c r="AD135" s="16">
        <f t="shared" si="47"/>
        <v>31</v>
      </c>
      <c r="AE135" s="17">
        <f t="shared" si="47"/>
        <v>32</v>
      </c>
      <c r="AH135" s="24">
        <v>52</v>
      </c>
      <c r="AI135" s="21" t="str">
        <f t="shared" si="27"/>
        <v>7章4課25</v>
      </c>
      <c r="AJ135" s="16" t="str">
        <f t="shared" si="28"/>
        <v>7章4課26</v>
      </c>
      <c r="AK135" s="16" t="str">
        <f t="shared" si="29"/>
        <v>7章4課27</v>
      </c>
      <c r="AL135" s="16" t="str">
        <f t="shared" si="30"/>
        <v>7章4課28</v>
      </c>
      <c r="AM135" s="16" t="str">
        <f t="shared" si="31"/>
        <v>7章4課29</v>
      </c>
      <c r="AN135" s="16" t="str">
        <f t="shared" si="32"/>
        <v>7章4課30</v>
      </c>
      <c r="AO135" s="16" t="str">
        <f t="shared" si="33"/>
        <v>7章4課31</v>
      </c>
      <c r="AP135" s="17" t="str">
        <f t="shared" si="34"/>
        <v>7章4課32</v>
      </c>
    </row>
    <row r="136" spans="1:42" ht="20.399999999999999" thickTop="1" thickBot="1" x14ac:dyDescent="0.35">
      <c r="A136">
        <f t="shared" si="41"/>
        <v>29</v>
      </c>
      <c r="B136" s="24" t="str">
        <f t="shared" si="24"/>
        <v>7章4課</v>
      </c>
      <c r="C136" s="21" t="str">
        <f>IFERROR(VLOOKUP($B136&amp;"_"&amp;X136,Raw_data_N2_Kanji[[Receipe no]:[Receipe]],4,0),"")</f>
        <v/>
      </c>
      <c r="D136" s="16" t="str">
        <f>IFERROR(VLOOKUP($B136&amp;"_"&amp;Y136,Raw_data_N2_Kanji[[Receipe no]:[Receipe]],4,0),"")</f>
        <v/>
      </c>
      <c r="E136" s="16" t="str">
        <f>IFERROR(VLOOKUP($B136&amp;"_"&amp;Z136,Raw_data_N2_Kanji[[Receipe no]:[Receipe]],4,0),"")</f>
        <v/>
      </c>
      <c r="F136" s="16" t="str">
        <f>IFERROR(VLOOKUP($B136&amp;"_"&amp;AA136,Raw_data_N2_Kanji[[Receipe no]:[Receipe]],4,0),"")</f>
        <v/>
      </c>
      <c r="G136" s="16" t="str">
        <f>IFERROR(VLOOKUP($B136&amp;"_"&amp;AB136,Raw_data_N2_Kanji[[Receipe no]:[Receipe]],4,0),"")</f>
        <v/>
      </c>
      <c r="H136" s="16" t="str">
        <f>IFERROR(VLOOKUP($B136&amp;"_"&amp;AC136,Raw_data_N2_Kanji[[Receipe no]:[Receipe]],4,0),"")</f>
        <v/>
      </c>
      <c r="I136" s="16" t="str">
        <f>IFERROR(VLOOKUP($B136&amp;"_"&amp;AD136,Raw_data_N2_Kanji[[Receipe no]:[Receipe]],4,0),"")</f>
        <v/>
      </c>
      <c r="J136" s="17" t="str">
        <f>IFERROR(VLOOKUP($B136&amp;"_"&amp;AE136,Raw_data_N2_Kanji[[Receipe no]:[Receipe]],4,0),"")</f>
        <v/>
      </c>
      <c r="L136" s="24" t="str">
        <f t="shared" si="42"/>
        <v>7章4課</v>
      </c>
      <c r="M136" s="28" t="str">
        <f>IFERROR(VLOOKUP($L136&amp;"_"&amp;X136,Final_manabou_kanji[],6,0),"")</f>
        <v/>
      </c>
      <c r="N136" s="28" t="str">
        <f>IFERROR(VLOOKUP($L136&amp;"_"&amp;Y136,Final_manabou_kanji[],6,0),"")</f>
        <v/>
      </c>
      <c r="O136" s="28" t="str">
        <f>IFERROR(VLOOKUP($L136&amp;"_"&amp;Z136,Final_manabou_kanji[],6,0),"")</f>
        <v/>
      </c>
      <c r="P136" s="28" t="str">
        <f>IFERROR(VLOOKUP($L136&amp;"_"&amp;AA136,Final_manabou_kanji[],6,0),"")</f>
        <v/>
      </c>
      <c r="Q136" s="28" t="str">
        <f>IFERROR(VLOOKUP($L136&amp;"_"&amp;AB136,Final_manabou_kanji[],6,0),"")</f>
        <v/>
      </c>
      <c r="R136" s="28" t="str">
        <f>IFERROR(VLOOKUP($L136&amp;"_"&amp;AC136,Final_manabou_kanji[],6,0),"")</f>
        <v/>
      </c>
      <c r="S136" s="28" t="str">
        <f>IFERROR(VLOOKUP($L136&amp;"_"&amp;AD136,Final_manabou_kanji[],6,0),"")</f>
        <v/>
      </c>
      <c r="T136" s="28" t="str">
        <f>IFERROR(VLOOKUP($L136&amp;"_"&amp;AE136,Final_manabou_kanji[],6,0),"")</f>
        <v/>
      </c>
      <c r="V136" t="s">
        <v>5</v>
      </c>
      <c r="W136" s="24" t="str">
        <f t="shared" si="25"/>
        <v>7章4課</v>
      </c>
      <c r="X136" s="21">
        <f t="shared" ref="X136:AE136" si="48">IF($V136="",X135+8,X$1)</f>
        <v>33</v>
      </c>
      <c r="Y136" s="16">
        <f t="shared" si="48"/>
        <v>34</v>
      </c>
      <c r="Z136" s="16">
        <f t="shared" si="48"/>
        <v>35</v>
      </c>
      <c r="AA136" s="16">
        <f t="shared" si="48"/>
        <v>36</v>
      </c>
      <c r="AB136" s="16">
        <f t="shared" si="48"/>
        <v>37</v>
      </c>
      <c r="AC136" s="16">
        <f t="shared" si="48"/>
        <v>38</v>
      </c>
      <c r="AD136" s="16">
        <f t="shared" si="48"/>
        <v>39</v>
      </c>
      <c r="AE136" s="17">
        <f t="shared" si="48"/>
        <v>40</v>
      </c>
      <c r="AH136" s="24">
        <v>53</v>
      </c>
      <c r="AI136" s="21" t="str">
        <f t="shared" si="27"/>
        <v>7章4課33</v>
      </c>
      <c r="AJ136" s="16" t="str">
        <f t="shared" si="28"/>
        <v>7章4課34</v>
      </c>
      <c r="AK136" s="16" t="str">
        <f t="shared" si="29"/>
        <v>7章4課35</v>
      </c>
      <c r="AL136" s="16" t="str">
        <f t="shared" si="30"/>
        <v>7章4課36</v>
      </c>
      <c r="AM136" s="16" t="str">
        <f t="shared" si="31"/>
        <v>7章4課37</v>
      </c>
      <c r="AN136" s="16" t="str">
        <f t="shared" si="32"/>
        <v>7章4課38</v>
      </c>
      <c r="AO136" s="16" t="str">
        <f t="shared" si="33"/>
        <v>7章4課39</v>
      </c>
      <c r="AP136" s="17" t="str">
        <f t="shared" si="34"/>
        <v>7章4課40</v>
      </c>
    </row>
    <row r="137" spans="1:42" ht="20.399999999999999" thickTop="1" thickBot="1" x14ac:dyDescent="0.35">
      <c r="A137">
        <f t="shared" si="41"/>
        <v>29</v>
      </c>
      <c r="B137" s="24" t="str">
        <f t="shared" si="24"/>
        <v>7章4課</v>
      </c>
      <c r="C137" s="21" t="str">
        <f>IFERROR(VLOOKUP($B137&amp;"_"&amp;X137,Raw_data_N2_Kanji[[Receipe no]:[Receipe]],4,0),"")</f>
        <v/>
      </c>
      <c r="D137" s="16" t="str">
        <f>IFERROR(VLOOKUP($B137&amp;"_"&amp;Y137,Raw_data_N2_Kanji[[Receipe no]:[Receipe]],4,0),"")</f>
        <v/>
      </c>
      <c r="E137" s="16" t="str">
        <f>IFERROR(VLOOKUP($B137&amp;"_"&amp;Z137,Raw_data_N2_Kanji[[Receipe no]:[Receipe]],4,0),"")</f>
        <v/>
      </c>
      <c r="F137" s="16" t="str">
        <f>IFERROR(VLOOKUP($B137&amp;"_"&amp;AA137,Raw_data_N2_Kanji[[Receipe no]:[Receipe]],4,0),"")</f>
        <v/>
      </c>
      <c r="G137" s="16" t="str">
        <f>IFERROR(VLOOKUP($B137&amp;"_"&amp;AB137,Raw_data_N2_Kanji[[Receipe no]:[Receipe]],4,0),"")</f>
        <v/>
      </c>
      <c r="H137" s="16" t="str">
        <f>IFERROR(VLOOKUP($B137&amp;"_"&amp;AC137,Raw_data_N2_Kanji[[Receipe no]:[Receipe]],4,0),"")</f>
        <v/>
      </c>
      <c r="I137" s="16" t="str">
        <f>IFERROR(VLOOKUP($B137&amp;"_"&amp;AD137,Raw_data_N2_Kanji[[Receipe no]:[Receipe]],4,0),"")</f>
        <v/>
      </c>
      <c r="J137" s="17" t="str">
        <f>IFERROR(VLOOKUP($B137&amp;"_"&amp;AE137,Raw_data_N2_Kanji[[Receipe no]:[Receipe]],4,0),"")</f>
        <v/>
      </c>
      <c r="L137" s="24" t="str">
        <f t="shared" si="42"/>
        <v>7章4課</v>
      </c>
      <c r="M137" s="28" t="str">
        <f>IFERROR(VLOOKUP($L137&amp;"_"&amp;X137,Final_manabou_kanji[],6,0),"")</f>
        <v/>
      </c>
      <c r="N137" s="28" t="str">
        <f>IFERROR(VLOOKUP($L137&amp;"_"&amp;Y137,Final_manabou_kanji[],6,0),"")</f>
        <v/>
      </c>
      <c r="O137" s="28" t="str">
        <f>IFERROR(VLOOKUP($L137&amp;"_"&amp;Z137,Final_manabou_kanji[],6,0),"")</f>
        <v/>
      </c>
      <c r="P137" s="28" t="str">
        <f>IFERROR(VLOOKUP($L137&amp;"_"&amp;AA137,Final_manabou_kanji[],6,0),"")</f>
        <v/>
      </c>
      <c r="Q137" s="28" t="str">
        <f>IFERROR(VLOOKUP($L137&amp;"_"&amp;AB137,Final_manabou_kanji[],6,0),"")</f>
        <v/>
      </c>
      <c r="R137" s="28" t="str">
        <f>IFERROR(VLOOKUP($L137&amp;"_"&amp;AC137,Final_manabou_kanji[],6,0),"")</f>
        <v/>
      </c>
      <c r="S137" s="28" t="str">
        <f>IFERROR(VLOOKUP($L137&amp;"_"&amp;AD137,Final_manabou_kanji[],6,0),"")</f>
        <v/>
      </c>
      <c r="T137" s="28" t="str">
        <f>IFERROR(VLOOKUP($L137&amp;"_"&amp;AE137,Final_manabou_kanji[],6,0),"")</f>
        <v/>
      </c>
      <c r="V137" t="s">
        <v>5</v>
      </c>
      <c r="W137" s="24" t="str">
        <f t="shared" si="25"/>
        <v>7章4課</v>
      </c>
      <c r="X137" s="21">
        <f t="shared" ref="X137:AE137" si="49">IF($V137="",X136+8,X$1)</f>
        <v>41</v>
      </c>
      <c r="Y137" s="16">
        <f t="shared" si="49"/>
        <v>42</v>
      </c>
      <c r="Z137" s="16">
        <f t="shared" si="49"/>
        <v>43</v>
      </c>
      <c r="AA137" s="16">
        <f t="shared" si="49"/>
        <v>44</v>
      </c>
      <c r="AB137" s="16">
        <f t="shared" si="49"/>
        <v>45</v>
      </c>
      <c r="AC137" s="16">
        <f t="shared" si="49"/>
        <v>46</v>
      </c>
      <c r="AD137" s="16">
        <f t="shared" si="49"/>
        <v>47</v>
      </c>
      <c r="AE137" s="17">
        <f t="shared" si="49"/>
        <v>48</v>
      </c>
      <c r="AH137" s="24">
        <v>54</v>
      </c>
      <c r="AI137" s="21" t="str">
        <f t="shared" si="27"/>
        <v>7章4課41</v>
      </c>
      <c r="AJ137" s="16" t="str">
        <f t="shared" si="28"/>
        <v>7章4課42</v>
      </c>
      <c r="AK137" s="16" t="str">
        <f t="shared" si="29"/>
        <v>7章4課43</v>
      </c>
      <c r="AL137" s="16" t="str">
        <f t="shared" si="30"/>
        <v>7章4課44</v>
      </c>
      <c r="AM137" s="16" t="str">
        <f t="shared" si="31"/>
        <v>7章4課45</v>
      </c>
      <c r="AN137" s="16" t="str">
        <f t="shared" si="32"/>
        <v>7章4課46</v>
      </c>
      <c r="AO137" s="16" t="str">
        <f t="shared" si="33"/>
        <v>7章4課47</v>
      </c>
      <c r="AP137" s="17" t="str">
        <f t="shared" si="34"/>
        <v>7章4課48</v>
      </c>
    </row>
    <row r="138" spans="1:42" ht="20.399999999999999" thickTop="1" thickBot="1" x14ac:dyDescent="0.35">
      <c r="A138">
        <f t="shared" si="41"/>
        <v>30</v>
      </c>
      <c r="B138" s="24" t="str">
        <f t="shared" si="24"/>
        <v>8章1課</v>
      </c>
      <c r="C138" s="21" t="str">
        <f>IFERROR(VLOOKUP($B138&amp;"_"&amp;X138,Raw_data_N2_Kanji[[Receipe no]:[Receipe]],4,0),"")</f>
        <v/>
      </c>
      <c r="D138" s="16" t="str">
        <f>IFERROR(VLOOKUP($B138&amp;"_"&amp;Y138,Raw_data_N2_Kanji[[Receipe no]:[Receipe]],4,0),"")</f>
        <v/>
      </c>
      <c r="E138" s="16" t="str">
        <f>IFERROR(VLOOKUP($B138&amp;"_"&amp;Z138,Raw_data_N2_Kanji[[Receipe no]:[Receipe]],4,0),"")</f>
        <v/>
      </c>
      <c r="F138" s="16" t="str">
        <f>IFERROR(VLOOKUP($B138&amp;"_"&amp;AA138,Raw_data_N2_Kanji[[Receipe no]:[Receipe]],4,0),"")</f>
        <v/>
      </c>
      <c r="G138" s="16" t="str">
        <f>IFERROR(VLOOKUP($B138&amp;"_"&amp;AB138,Raw_data_N2_Kanji[[Receipe no]:[Receipe]],4,0),"")</f>
        <v/>
      </c>
      <c r="H138" s="16" t="str">
        <f>IFERROR(VLOOKUP($B138&amp;"_"&amp;AC138,Raw_data_N2_Kanji[[Receipe no]:[Receipe]],4,0),"")</f>
        <v/>
      </c>
      <c r="I138" s="16" t="str">
        <f>IFERROR(VLOOKUP($B138&amp;"_"&amp;AD138,Raw_data_N2_Kanji[[Receipe no]:[Receipe]],4,0),"")</f>
        <v/>
      </c>
      <c r="J138" s="17" t="str">
        <f>IFERROR(VLOOKUP($B138&amp;"_"&amp;AE138,Raw_data_N2_Kanji[[Receipe no]:[Receipe]],4,0),"")</f>
        <v/>
      </c>
      <c r="L138" s="24" t="str">
        <f t="shared" si="42"/>
        <v>8章1課</v>
      </c>
      <c r="M138" s="28" t="str">
        <f>IFERROR(VLOOKUP($L138&amp;"_"&amp;X138,Final_manabou_kanji[],6,0),"")</f>
        <v/>
      </c>
      <c r="N138" s="28" t="str">
        <f>IFERROR(VLOOKUP($L138&amp;"_"&amp;Y138,Final_manabou_kanji[],6,0),"")</f>
        <v/>
      </c>
      <c r="O138" s="28" t="str">
        <f>IFERROR(VLOOKUP($L138&amp;"_"&amp;Z138,Final_manabou_kanji[],6,0),"")</f>
        <v/>
      </c>
      <c r="P138" s="28" t="str">
        <f>IFERROR(VLOOKUP($L138&amp;"_"&amp;AA138,Final_manabou_kanji[],6,0),"")</f>
        <v/>
      </c>
      <c r="Q138" s="28" t="str">
        <f>IFERROR(VLOOKUP($L138&amp;"_"&amp;AB138,Final_manabou_kanji[],6,0),"")</f>
        <v/>
      </c>
      <c r="R138" s="28" t="str">
        <f>IFERROR(VLOOKUP($L138&amp;"_"&amp;AC138,Final_manabou_kanji[],6,0),"")</f>
        <v/>
      </c>
      <c r="S138" s="28" t="str">
        <f>IFERROR(VLOOKUP($L138&amp;"_"&amp;AD138,Final_manabou_kanji[],6,0),"")</f>
        <v/>
      </c>
      <c r="T138" s="28" t="str">
        <f>IFERROR(VLOOKUP($L138&amp;"_"&amp;AE138,Final_manabou_kanji[],6,0),"")</f>
        <v/>
      </c>
      <c r="V138" t="s">
        <v>61</v>
      </c>
      <c r="W138" s="24" t="str">
        <f t="shared" si="25"/>
        <v>8章1課</v>
      </c>
      <c r="X138" s="21">
        <f t="shared" ref="X138:AE138" si="50">IF($V138="",X137+8,X$1)</f>
        <v>1</v>
      </c>
      <c r="Y138" s="16">
        <f t="shared" si="50"/>
        <v>2</v>
      </c>
      <c r="Z138" s="16">
        <f t="shared" si="50"/>
        <v>3</v>
      </c>
      <c r="AA138" s="16">
        <f t="shared" si="50"/>
        <v>4</v>
      </c>
      <c r="AB138" s="16">
        <f t="shared" si="50"/>
        <v>5</v>
      </c>
      <c r="AC138" s="16">
        <f t="shared" si="50"/>
        <v>6</v>
      </c>
      <c r="AD138" s="16">
        <f t="shared" si="50"/>
        <v>7</v>
      </c>
      <c r="AE138" s="17">
        <f t="shared" si="50"/>
        <v>8</v>
      </c>
      <c r="AH138" s="24">
        <v>55</v>
      </c>
      <c r="AI138" s="21" t="str">
        <f t="shared" si="27"/>
        <v>8章1課1</v>
      </c>
      <c r="AJ138" s="16" t="str">
        <f t="shared" si="28"/>
        <v>8章1課2</v>
      </c>
      <c r="AK138" s="16" t="str">
        <f t="shared" si="29"/>
        <v>8章1課3</v>
      </c>
      <c r="AL138" s="16" t="str">
        <f t="shared" si="30"/>
        <v>8章1課4</v>
      </c>
      <c r="AM138" s="16" t="str">
        <f t="shared" si="31"/>
        <v>8章1課5</v>
      </c>
      <c r="AN138" s="16" t="str">
        <f t="shared" si="32"/>
        <v>8章1課6</v>
      </c>
      <c r="AO138" s="16" t="str">
        <f t="shared" si="33"/>
        <v>8章1課7</v>
      </c>
      <c r="AP138" s="17" t="str">
        <f t="shared" si="34"/>
        <v>8章1課8</v>
      </c>
    </row>
    <row r="139" spans="1:42" ht="20.399999999999999" thickTop="1" thickBot="1" x14ac:dyDescent="0.35">
      <c r="A139">
        <f t="shared" si="41"/>
        <v>30</v>
      </c>
      <c r="B139" s="24" t="str">
        <f t="shared" si="24"/>
        <v>8章1課</v>
      </c>
      <c r="C139" s="21" t="str">
        <f>IFERROR(VLOOKUP($B139&amp;"_"&amp;X139,Raw_data_N2_Kanji[[Receipe no]:[Receipe]],4,0),"")</f>
        <v/>
      </c>
      <c r="D139" s="16" t="str">
        <f>IFERROR(VLOOKUP($B139&amp;"_"&amp;Y139,Raw_data_N2_Kanji[[Receipe no]:[Receipe]],4,0),"")</f>
        <v/>
      </c>
      <c r="E139" s="16" t="str">
        <f>IFERROR(VLOOKUP($B139&amp;"_"&amp;Z139,Raw_data_N2_Kanji[[Receipe no]:[Receipe]],4,0),"")</f>
        <v/>
      </c>
      <c r="F139" s="16" t="str">
        <f>IFERROR(VLOOKUP($B139&amp;"_"&amp;AA139,Raw_data_N2_Kanji[[Receipe no]:[Receipe]],4,0),"")</f>
        <v/>
      </c>
      <c r="G139" s="16" t="str">
        <f>IFERROR(VLOOKUP($B139&amp;"_"&amp;AB139,Raw_data_N2_Kanji[[Receipe no]:[Receipe]],4,0),"")</f>
        <v/>
      </c>
      <c r="H139" s="16" t="str">
        <f>IFERROR(VLOOKUP($B139&amp;"_"&amp;AC139,Raw_data_N2_Kanji[[Receipe no]:[Receipe]],4,0),"")</f>
        <v/>
      </c>
      <c r="I139" s="16" t="str">
        <f>IFERROR(VLOOKUP($B139&amp;"_"&amp;AD139,Raw_data_N2_Kanji[[Receipe no]:[Receipe]],4,0),"")</f>
        <v/>
      </c>
      <c r="J139" s="17" t="str">
        <f>IFERROR(VLOOKUP($B139&amp;"_"&amp;AE139,Raw_data_N2_Kanji[[Receipe no]:[Receipe]],4,0),"")</f>
        <v/>
      </c>
      <c r="L139" s="24" t="str">
        <f t="shared" si="42"/>
        <v>8章1課</v>
      </c>
      <c r="M139" s="28" t="str">
        <f>IFERROR(VLOOKUP($L139&amp;"_"&amp;X139,Final_manabou_kanji[],6,0),"")</f>
        <v/>
      </c>
      <c r="N139" s="28" t="str">
        <f>IFERROR(VLOOKUP($L139&amp;"_"&amp;Y139,Final_manabou_kanji[],6,0),"")</f>
        <v/>
      </c>
      <c r="O139" s="28" t="str">
        <f>IFERROR(VLOOKUP($L139&amp;"_"&amp;Z139,Final_manabou_kanji[],6,0),"")</f>
        <v/>
      </c>
      <c r="P139" s="28" t="str">
        <f>IFERROR(VLOOKUP($L139&amp;"_"&amp;AA139,Final_manabou_kanji[],6,0),"")</f>
        <v/>
      </c>
      <c r="Q139" s="28" t="str">
        <f>IFERROR(VLOOKUP($L139&amp;"_"&amp;AB139,Final_manabou_kanji[],6,0),"")</f>
        <v/>
      </c>
      <c r="R139" s="28" t="str">
        <f>IFERROR(VLOOKUP($L139&amp;"_"&amp;AC139,Final_manabou_kanji[],6,0),"")</f>
        <v/>
      </c>
      <c r="S139" s="28" t="str">
        <f>IFERROR(VLOOKUP($L139&amp;"_"&amp;AD139,Final_manabou_kanji[],6,0),"")</f>
        <v/>
      </c>
      <c r="T139" s="28" t="str">
        <f>IFERROR(VLOOKUP($L139&amp;"_"&amp;AE139,Final_manabou_kanji[],6,0),"")</f>
        <v/>
      </c>
      <c r="V139" t="s">
        <v>5</v>
      </c>
      <c r="W139" s="24" t="str">
        <f t="shared" si="25"/>
        <v>8章1課</v>
      </c>
      <c r="X139" s="21">
        <f t="shared" ref="X139:AE139" si="51">IF($V139="",X138+8,X$1)</f>
        <v>9</v>
      </c>
      <c r="Y139" s="16">
        <f t="shared" si="51"/>
        <v>10</v>
      </c>
      <c r="Z139" s="16">
        <f t="shared" si="51"/>
        <v>11</v>
      </c>
      <c r="AA139" s="16">
        <f t="shared" si="51"/>
        <v>12</v>
      </c>
      <c r="AB139" s="16">
        <f t="shared" si="51"/>
        <v>13</v>
      </c>
      <c r="AC139" s="16">
        <f t="shared" si="51"/>
        <v>14</v>
      </c>
      <c r="AD139" s="16">
        <f t="shared" si="51"/>
        <v>15</v>
      </c>
      <c r="AE139" s="17">
        <f t="shared" si="51"/>
        <v>16</v>
      </c>
      <c r="AH139" s="24">
        <v>56</v>
      </c>
      <c r="AI139" s="21" t="str">
        <f t="shared" si="27"/>
        <v>8章1課9</v>
      </c>
      <c r="AJ139" s="16" t="str">
        <f t="shared" si="28"/>
        <v>8章1課10</v>
      </c>
      <c r="AK139" s="16" t="str">
        <f t="shared" si="29"/>
        <v>8章1課11</v>
      </c>
      <c r="AL139" s="16" t="str">
        <f t="shared" si="30"/>
        <v>8章1課12</v>
      </c>
      <c r="AM139" s="16" t="str">
        <f t="shared" si="31"/>
        <v>8章1課13</v>
      </c>
      <c r="AN139" s="16" t="str">
        <f t="shared" si="32"/>
        <v>8章1課14</v>
      </c>
      <c r="AO139" s="16" t="str">
        <f t="shared" si="33"/>
        <v>8章1課15</v>
      </c>
      <c r="AP139" s="17" t="str">
        <f t="shared" si="34"/>
        <v>8章1課16</v>
      </c>
    </row>
    <row r="140" spans="1:42" ht="20.399999999999999" thickTop="1" thickBot="1" x14ac:dyDescent="0.35">
      <c r="A140">
        <f t="shared" si="41"/>
        <v>30</v>
      </c>
      <c r="B140" s="24" t="str">
        <f t="shared" si="24"/>
        <v>8章1課</v>
      </c>
      <c r="C140" s="21" t="str">
        <f>IFERROR(VLOOKUP($B140&amp;"_"&amp;X140,Raw_data_N2_Kanji[[Receipe no]:[Receipe]],4,0),"")</f>
        <v/>
      </c>
      <c r="D140" s="16" t="str">
        <f>IFERROR(VLOOKUP($B140&amp;"_"&amp;Y140,Raw_data_N2_Kanji[[Receipe no]:[Receipe]],4,0),"")</f>
        <v/>
      </c>
      <c r="E140" s="16" t="str">
        <f>IFERROR(VLOOKUP($B140&amp;"_"&amp;Z140,Raw_data_N2_Kanji[[Receipe no]:[Receipe]],4,0),"")</f>
        <v/>
      </c>
      <c r="F140" s="16" t="str">
        <f>IFERROR(VLOOKUP($B140&amp;"_"&amp;AA140,Raw_data_N2_Kanji[[Receipe no]:[Receipe]],4,0),"")</f>
        <v/>
      </c>
      <c r="G140" s="16" t="str">
        <f>IFERROR(VLOOKUP($B140&amp;"_"&amp;AB140,Raw_data_N2_Kanji[[Receipe no]:[Receipe]],4,0),"")</f>
        <v/>
      </c>
      <c r="H140" s="16" t="str">
        <f>IFERROR(VLOOKUP($B140&amp;"_"&amp;AC140,Raw_data_N2_Kanji[[Receipe no]:[Receipe]],4,0),"")</f>
        <v/>
      </c>
      <c r="I140" s="16" t="str">
        <f>IFERROR(VLOOKUP($B140&amp;"_"&amp;AD140,Raw_data_N2_Kanji[[Receipe no]:[Receipe]],4,0),"")</f>
        <v/>
      </c>
      <c r="J140" s="17" t="str">
        <f>IFERROR(VLOOKUP($B140&amp;"_"&amp;AE140,Raw_data_N2_Kanji[[Receipe no]:[Receipe]],4,0),"")</f>
        <v/>
      </c>
      <c r="L140" s="24" t="str">
        <f t="shared" si="42"/>
        <v>8章1課</v>
      </c>
      <c r="M140" s="28" t="str">
        <f>IFERROR(VLOOKUP($L140&amp;"_"&amp;X140,Final_manabou_kanji[],6,0),"")</f>
        <v/>
      </c>
      <c r="N140" s="28" t="str">
        <f>IFERROR(VLOOKUP($L140&amp;"_"&amp;Y140,Final_manabou_kanji[],6,0),"")</f>
        <v/>
      </c>
      <c r="O140" s="28" t="str">
        <f>IFERROR(VLOOKUP($L140&amp;"_"&amp;Z140,Final_manabou_kanji[],6,0),"")</f>
        <v/>
      </c>
      <c r="P140" s="28" t="str">
        <f>IFERROR(VLOOKUP($L140&amp;"_"&amp;AA140,Final_manabou_kanji[],6,0),"")</f>
        <v/>
      </c>
      <c r="Q140" s="28" t="str">
        <f>IFERROR(VLOOKUP($L140&amp;"_"&amp;AB140,Final_manabou_kanji[],6,0),"")</f>
        <v/>
      </c>
      <c r="R140" s="28" t="str">
        <f>IFERROR(VLOOKUP($L140&amp;"_"&amp;AC140,Final_manabou_kanji[],6,0),"")</f>
        <v/>
      </c>
      <c r="S140" s="28" t="str">
        <f>IFERROR(VLOOKUP($L140&amp;"_"&amp;AD140,Final_manabou_kanji[],6,0),"")</f>
        <v/>
      </c>
      <c r="T140" s="28" t="str">
        <f>IFERROR(VLOOKUP($L140&amp;"_"&amp;AE140,Final_manabou_kanji[],6,0),"")</f>
        <v/>
      </c>
      <c r="V140" t="s">
        <v>5</v>
      </c>
      <c r="W140" s="24" t="str">
        <f t="shared" si="25"/>
        <v>8章1課</v>
      </c>
      <c r="X140" s="21">
        <f t="shared" ref="X140:AE140" si="52">IF($V140="",X139+8,X$1)</f>
        <v>17</v>
      </c>
      <c r="Y140" s="16">
        <f t="shared" si="52"/>
        <v>18</v>
      </c>
      <c r="Z140" s="16">
        <f t="shared" si="52"/>
        <v>19</v>
      </c>
      <c r="AA140" s="16">
        <f t="shared" si="52"/>
        <v>20</v>
      </c>
      <c r="AB140" s="16">
        <f t="shared" si="52"/>
        <v>21</v>
      </c>
      <c r="AC140" s="16">
        <f t="shared" si="52"/>
        <v>22</v>
      </c>
      <c r="AD140" s="16">
        <f t="shared" si="52"/>
        <v>23</v>
      </c>
      <c r="AE140" s="17">
        <f t="shared" si="52"/>
        <v>24</v>
      </c>
      <c r="AH140" s="24">
        <v>57</v>
      </c>
      <c r="AI140" s="21" t="str">
        <f t="shared" si="27"/>
        <v>8章1課17</v>
      </c>
      <c r="AJ140" s="16" t="str">
        <f t="shared" si="28"/>
        <v>8章1課18</v>
      </c>
      <c r="AK140" s="16" t="str">
        <f t="shared" si="29"/>
        <v>8章1課19</v>
      </c>
      <c r="AL140" s="16" t="str">
        <f t="shared" si="30"/>
        <v>8章1課20</v>
      </c>
      <c r="AM140" s="16" t="str">
        <f t="shared" si="31"/>
        <v>8章1課21</v>
      </c>
      <c r="AN140" s="16" t="str">
        <f t="shared" si="32"/>
        <v>8章1課22</v>
      </c>
      <c r="AO140" s="16" t="str">
        <f t="shared" si="33"/>
        <v>8章1課23</v>
      </c>
      <c r="AP140" s="17" t="str">
        <f t="shared" si="34"/>
        <v>8章1課24</v>
      </c>
    </row>
    <row r="141" spans="1:42" ht="20.399999999999999" thickTop="1" thickBot="1" x14ac:dyDescent="0.35">
      <c r="A141">
        <f t="shared" si="41"/>
        <v>30</v>
      </c>
      <c r="B141" s="24" t="str">
        <f t="shared" si="24"/>
        <v>8章1課</v>
      </c>
      <c r="C141" s="21" t="str">
        <f>IFERROR(VLOOKUP($B141&amp;"_"&amp;X141,Raw_data_N2_Kanji[[Receipe no]:[Receipe]],4,0),"")</f>
        <v/>
      </c>
      <c r="D141" s="16" t="str">
        <f>IFERROR(VLOOKUP($B141&amp;"_"&amp;Y141,Raw_data_N2_Kanji[[Receipe no]:[Receipe]],4,0),"")</f>
        <v/>
      </c>
      <c r="E141" s="16" t="str">
        <f>IFERROR(VLOOKUP($B141&amp;"_"&amp;Z141,Raw_data_N2_Kanji[[Receipe no]:[Receipe]],4,0),"")</f>
        <v/>
      </c>
      <c r="F141" s="16" t="str">
        <f>IFERROR(VLOOKUP($B141&amp;"_"&amp;AA141,Raw_data_N2_Kanji[[Receipe no]:[Receipe]],4,0),"")</f>
        <v/>
      </c>
      <c r="G141" s="16" t="str">
        <f>IFERROR(VLOOKUP($B141&amp;"_"&amp;AB141,Raw_data_N2_Kanji[[Receipe no]:[Receipe]],4,0),"")</f>
        <v/>
      </c>
      <c r="H141" s="16" t="str">
        <f>IFERROR(VLOOKUP($B141&amp;"_"&amp;AC141,Raw_data_N2_Kanji[[Receipe no]:[Receipe]],4,0),"")</f>
        <v/>
      </c>
      <c r="I141" s="16" t="str">
        <f>IFERROR(VLOOKUP($B141&amp;"_"&amp;AD141,Raw_data_N2_Kanji[[Receipe no]:[Receipe]],4,0),"")</f>
        <v/>
      </c>
      <c r="J141" s="17" t="str">
        <f>IFERROR(VLOOKUP($B141&amp;"_"&amp;AE141,Raw_data_N2_Kanji[[Receipe no]:[Receipe]],4,0),"")</f>
        <v/>
      </c>
      <c r="L141" s="24" t="str">
        <f t="shared" si="42"/>
        <v>8章1課</v>
      </c>
      <c r="M141" s="28" t="str">
        <f>IFERROR(VLOOKUP($L141&amp;"_"&amp;X141,Final_manabou_kanji[],6,0),"")</f>
        <v/>
      </c>
      <c r="N141" s="28" t="str">
        <f>IFERROR(VLOOKUP($L141&amp;"_"&amp;Y141,Final_manabou_kanji[],6,0),"")</f>
        <v/>
      </c>
      <c r="O141" s="28" t="str">
        <f>IFERROR(VLOOKUP($L141&amp;"_"&amp;Z141,Final_manabou_kanji[],6,0),"")</f>
        <v/>
      </c>
      <c r="P141" s="28" t="str">
        <f>IFERROR(VLOOKUP($L141&amp;"_"&amp;AA141,Final_manabou_kanji[],6,0),"")</f>
        <v/>
      </c>
      <c r="Q141" s="28" t="str">
        <f>IFERROR(VLOOKUP($L141&amp;"_"&amp;AB141,Final_manabou_kanji[],6,0),"")</f>
        <v/>
      </c>
      <c r="R141" s="28" t="str">
        <f>IFERROR(VLOOKUP($L141&amp;"_"&amp;AC141,Final_manabou_kanji[],6,0),"")</f>
        <v/>
      </c>
      <c r="S141" s="28" t="str">
        <f>IFERROR(VLOOKUP($L141&amp;"_"&amp;AD141,Final_manabou_kanji[],6,0),"")</f>
        <v/>
      </c>
      <c r="T141" s="28" t="str">
        <f>IFERROR(VLOOKUP($L141&amp;"_"&amp;AE141,Final_manabou_kanji[],6,0),"")</f>
        <v/>
      </c>
      <c r="V141" t="s">
        <v>5</v>
      </c>
      <c r="W141" s="24" t="str">
        <f t="shared" si="25"/>
        <v>8章1課</v>
      </c>
      <c r="X141" s="21">
        <f t="shared" ref="X141:AE141" si="53">IF($V141="",X140+8,X$1)</f>
        <v>25</v>
      </c>
      <c r="Y141" s="16">
        <f t="shared" si="53"/>
        <v>26</v>
      </c>
      <c r="Z141" s="16">
        <f t="shared" si="53"/>
        <v>27</v>
      </c>
      <c r="AA141" s="16">
        <f t="shared" si="53"/>
        <v>28</v>
      </c>
      <c r="AB141" s="16">
        <f t="shared" si="53"/>
        <v>29</v>
      </c>
      <c r="AC141" s="16">
        <f t="shared" si="53"/>
        <v>30</v>
      </c>
      <c r="AD141" s="16">
        <f t="shared" si="53"/>
        <v>31</v>
      </c>
      <c r="AE141" s="17">
        <f t="shared" si="53"/>
        <v>32</v>
      </c>
      <c r="AH141" s="24">
        <v>58</v>
      </c>
      <c r="AI141" s="21" t="str">
        <f t="shared" si="27"/>
        <v>8章1課25</v>
      </c>
      <c r="AJ141" s="16" t="str">
        <f t="shared" si="28"/>
        <v>8章1課26</v>
      </c>
      <c r="AK141" s="16" t="str">
        <f t="shared" si="29"/>
        <v>8章1課27</v>
      </c>
      <c r="AL141" s="16" t="str">
        <f t="shared" si="30"/>
        <v>8章1課28</v>
      </c>
      <c r="AM141" s="16" t="str">
        <f t="shared" si="31"/>
        <v>8章1課29</v>
      </c>
      <c r="AN141" s="16" t="str">
        <f t="shared" si="32"/>
        <v>8章1課30</v>
      </c>
      <c r="AO141" s="16" t="str">
        <f t="shared" si="33"/>
        <v>8章1課31</v>
      </c>
      <c r="AP141" s="17" t="str">
        <f t="shared" si="34"/>
        <v>8章1課32</v>
      </c>
    </row>
    <row r="142" spans="1:42" ht="20.399999999999999" thickTop="1" thickBot="1" x14ac:dyDescent="0.35">
      <c r="A142">
        <f t="shared" si="41"/>
        <v>30</v>
      </c>
      <c r="B142" s="24" t="str">
        <f t="shared" si="24"/>
        <v>8章1課</v>
      </c>
      <c r="C142" s="21" t="str">
        <f>IFERROR(VLOOKUP($B142&amp;"_"&amp;X142,Raw_data_N2_Kanji[[Receipe no]:[Receipe]],4,0),"")</f>
        <v/>
      </c>
      <c r="D142" s="16" t="str">
        <f>IFERROR(VLOOKUP($B142&amp;"_"&amp;Y142,Raw_data_N2_Kanji[[Receipe no]:[Receipe]],4,0),"")</f>
        <v/>
      </c>
      <c r="E142" s="16" t="str">
        <f>IFERROR(VLOOKUP($B142&amp;"_"&amp;Z142,Raw_data_N2_Kanji[[Receipe no]:[Receipe]],4,0),"")</f>
        <v/>
      </c>
      <c r="F142" s="16" t="str">
        <f>IFERROR(VLOOKUP($B142&amp;"_"&amp;AA142,Raw_data_N2_Kanji[[Receipe no]:[Receipe]],4,0),"")</f>
        <v/>
      </c>
      <c r="G142" s="16" t="str">
        <f>IFERROR(VLOOKUP($B142&amp;"_"&amp;AB142,Raw_data_N2_Kanji[[Receipe no]:[Receipe]],4,0),"")</f>
        <v/>
      </c>
      <c r="H142" s="16" t="str">
        <f>IFERROR(VLOOKUP($B142&amp;"_"&amp;AC142,Raw_data_N2_Kanji[[Receipe no]:[Receipe]],4,0),"")</f>
        <v/>
      </c>
      <c r="I142" s="16" t="str">
        <f>IFERROR(VLOOKUP($B142&amp;"_"&amp;AD142,Raw_data_N2_Kanji[[Receipe no]:[Receipe]],4,0),"")</f>
        <v/>
      </c>
      <c r="J142" s="17" t="str">
        <f>IFERROR(VLOOKUP($B142&amp;"_"&amp;AE142,Raw_data_N2_Kanji[[Receipe no]:[Receipe]],4,0),"")</f>
        <v/>
      </c>
      <c r="L142" s="24" t="str">
        <f t="shared" si="42"/>
        <v>8章1課</v>
      </c>
      <c r="M142" s="28" t="str">
        <f>IFERROR(VLOOKUP($L142&amp;"_"&amp;X142,Final_manabou_kanji[],6,0),"")</f>
        <v/>
      </c>
      <c r="N142" s="28" t="str">
        <f>IFERROR(VLOOKUP($L142&amp;"_"&amp;Y142,Final_manabou_kanji[],6,0),"")</f>
        <v/>
      </c>
      <c r="O142" s="28" t="str">
        <f>IFERROR(VLOOKUP($L142&amp;"_"&amp;Z142,Final_manabou_kanji[],6,0),"")</f>
        <v/>
      </c>
      <c r="P142" s="28" t="str">
        <f>IFERROR(VLOOKUP($L142&amp;"_"&amp;AA142,Final_manabou_kanji[],6,0),"")</f>
        <v/>
      </c>
      <c r="Q142" s="28" t="str">
        <f>IFERROR(VLOOKUP($L142&amp;"_"&amp;AB142,Final_manabou_kanji[],6,0),"")</f>
        <v/>
      </c>
      <c r="R142" s="28" t="str">
        <f>IFERROR(VLOOKUP($L142&amp;"_"&amp;AC142,Final_manabou_kanji[],6,0),"")</f>
        <v/>
      </c>
      <c r="S142" s="28" t="str">
        <f>IFERROR(VLOOKUP($L142&amp;"_"&amp;AD142,Final_manabou_kanji[],6,0),"")</f>
        <v/>
      </c>
      <c r="T142" s="28" t="str">
        <f>IFERROR(VLOOKUP($L142&amp;"_"&amp;AE142,Final_manabou_kanji[],6,0),"")</f>
        <v/>
      </c>
      <c r="V142" t="s">
        <v>5</v>
      </c>
      <c r="W142" s="24" t="str">
        <f t="shared" si="25"/>
        <v>8章1課</v>
      </c>
      <c r="X142" s="21">
        <f t="shared" ref="X142:AE142" si="54">IF($V142="",X141+8,X$1)</f>
        <v>33</v>
      </c>
      <c r="Y142" s="16">
        <f t="shared" si="54"/>
        <v>34</v>
      </c>
      <c r="Z142" s="16">
        <f t="shared" si="54"/>
        <v>35</v>
      </c>
      <c r="AA142" s="16">
        <f t="shared" si="54"/>
        <v>36</v>
      </c>
      <c r="AB142" s="16">
        <f t="shared" si="54"/>
        <v>37</v>
      </c>
      <c r="AC142" s="16">
        <f t="shared" si="54"/>
        <v>38</v>
      </c>
      <c r="AD142" s="16">
        <f t="shared" si="54"/>
        <v>39</v>
      </c>
      <c r="AE142" s="17">
        <f t="shared" si="54"/>
        <v>40</v>
      </c>
      <c r="AH142" s="24">
        <v>59</v>
      </c>
      <c r="AI142" s="21" t="str">
        <f t="shared" si="27"/>
        <v>8章1課33</v>
      </c>
      <c r="AJ142" s="16" t="str">
        <f t="shared" si="28"/>
        <v>8章1課34</v>
      </c>
      <c r="AK142" s="16" t="str">
        <f t="shared" si="29"/>
        <v>8章1課35</v>
      </c>
      <c r="AL142" s="16" t="str">
        <f t="shared" si="30"/>
        <v>8章1課36</v>
      </c>
      <c r="AM142" s="16" t="str">
        <f t="shared" si="31"/>
        <v>8章1課37</v>
      </c>
      <c r="AN142" s="16" t="str">
        <f t="shared" si="32"/>
        <v>8章1課38</v>
      </c>
      <c r="AO142" s="16" t="str">
        <f t="shared" si="33"/>
        <v>8章1課39</v>
      </c>
      <c r="AP142" s="17" t="str">
        <f t="shared" si="34"/>
        <v>8章1課40</v>
      </c>
    </row>
    <row r="143" spans="1:42" ht="20.399999999999999" thickTop="1" thickBot="1" x14ac:dyDescent="0.35">
      <c r="A143">
        <f t="shared" si="41"/>
        <v>31</v>
      </c>
      <c r="B143" s="24" t="str">
        <f t="shared" si="24"/>
        <v>8章2課</v>
      </c>
      <c r="C143" s="21" t="str">
        <f>IFERROR(VLOOKUP($B143&amp;"_"&amp;X143,Raw_data_N2_Kanji[[Receipe no]:[Receipe]],4,0),"")</f>
        <v/>
      </c>
      <c r="D143" s="16" t="str">
        <f>IFERROR(VLOOKUP($B143&amp;"_"&amp;Y143,Raw_data_N2_Kanji[[Receipe no]:[Receipe]],4,0),"")</f>
        <v/>
      </c>
      <c r="E143" s="16" t="str">
        <f>IFERROR(VLOOKUP($B143&amp;"_"&amp;Z143,Raw_data_N2_Kanji[[Receipe no]:[Receipe]],4,0),"")</f>
        <v/>
      </c>
      <c r="F143" s="16" t="str">
        <f>IFERROR(VLOOKUP($B143&amp;"_"&amp;AA143,Raw_data_N2_Kanji[[Receipe no]:[Receipe]],4,0),"")</f>
        <v/>
      </c>
      <c r="G143" s="16" t="str">
        <f>IFERROR(VLOOKUP($B143&amp;"_"&amp;AB143,Raw_data_N2_Kanji[[Receipe no]:[Receipe]],4,0),"")</f>
        <v/>
      </c>
      <c r="H143" s="16" t="str">
        <f>IFERROR(VLOOKUP($B143&amp;"_"&amp;AC143,Raw_data_N2_Kanji[[Receipe no]:[Receipe]],4,0),"")</f>
        <v/>
      </c>
      <c r="I143" s="16" t="str">
        <f>IFERROR(VLOOKUP($B143&amp;"_"&amp;AD143,Raw_data_N2_Kanji[[Receipe no]:[Receipe]],4,0),"")</f>
        <v/>
      </c>
      <c r="J143" s="17" t="str">
        <f>IFERROR(VLOOKUP($B143&amp;"_"&amp;AE143,Raw_data_N2_Kanji[[Receipe no]:[Receipe]],4,0),"")</f>
        <v/>
      </c>
      <c r="L143" s="24" t="str">
        <f t="shared" si="42"/>
        <v>8章2課</v>
      </c>
      <c r="M143" s="28" t="str">
        <f>IFERROR(VLOOKUP($L143&amp;"_"&amp;X143,Final_manabou_kanji[],6,0),"")</f>
        <v/>
      </c>
      <c r="N143" s="28" t="str">
        <f>IFERROR(VLOOKUP($L143&amp;"_"&amp;Y143,Final_manabou_kanji[],6,0),"")</f>
        <v/>
      </c>
      <c r="O143" s="28" t="str">
        <f>IFERROR(VLOOKUP($L143&amp;"_"&amp;Z143,Final_manabou_kanji[],6,0),"")</f>
        <v/>
      </c>
      <c r="P143" s="28" t="str">
        <f>IFERROR(VLOOKUP($L143&amp;"_"&amp;AA143,Final_manabou_kanji[],6,0),"")</f>
        <v/>
      </c>
      <c r="Q143" s="28" t="str">
        <f>IFERROR(VLOOKUP($L143&amp;"_"&amp;AB143,Final_manabou_kanji[],6,0),"")</f>
        <v/>
      </c>
      <c r="R143" s="28" t="str">
        <f>IFERROR(VLOOKUP($L143&amp;"_"&amp;AC143,Final_manabou_kanji[],6,0),"")</f>
        <v/>
      </c>
      <c r="S143" s="28" t="str">
        <f>IFERROR(VLOOKUP($L143&amp;"_"&amp;AD143,Final_manabou_kanji[],6,0),"")</f>
        <v/>
      </c>
      <c r="T143" s="28" t="str">
        <f>IFERROR(VLOOKUP($L143&amp;"_"&amp;AE143,Final_manabou_kanji[],6,0),"")</f>
        <v/>
      </c>
      <c r="V143" t="s">
        <v>62</v>
      </c>
      <c r="W143" s="24" t="str">
        <f t="shared" si="25"/>
        <v>8章2課</v>
      </c>
      <c r="X143" s="21">
        <f t="shared" ref="X143:AE143" si="55">IF($V143="",X142+8,X$1)</f>
        <v>1</v>
      </c>
      <c r="Y143" s="16">
        <f t="shared" si="55"/>
        <v>2</v>
      </c>
      <c r="Z143" s="16">
        <f t="shared" si="55"/>
        <v>3</v>
      </c>
      <c r="AA143" s="16">
        <f t="shared" si="55"/>
        <v>4</v>
      </c>
      <c r="AB143" s="16">
        <f t="shared" si="55"/>
        <v>5</v>
      </c>
      <c r="AC143" s="16">
        <f t="shared" si="55"/>
        <v>6</v>
      </c>
      <c r="AD143" s="16">
        <f t="shared" si="55"/>
        <v>7</v>
      </c>
      <c r="AE143" s="17">
        <f t="shared" si="55"/>
        <v>8</v>
      </c>
      <c r="AH143" s="24">
        <v>60</v>
      </c>
      <c r="AI143" s="21" t="str">
        <f t="shared" si="27"/>
        <v>8章2課1</v>
      </c>
      <c r="AJ143" s="16" t="str">
        <f t="shared" si="28"/>
        <v>8章2課2</v>
      </c>
      <c r="AK143" s="16" t="str">
        <f t="shared" si="29"/>
        <v>8章2課3</v>
      </c>
      <c r="AL143" s="16" t="str">
        <f t="shared" si="30"/>
        <v>8章2課4</v>
      </c>
      <c r="AM143" s="16" t="str">
        <f t="shared" si="31"/>
        <v>8章2課5</v>
      </c>
      <c r="AN143" s="16" t="str">
        <f t="shared" si="32"/>
        <v>8章2課6</v>
      </c>
      <c r="AO143" s="16" t="str">
        <f t="shared" si="33"/>
        <v>8章2課7</v>
      </c>
      <c r="AP143" s="17" t="str">
        <f t="shared" si="34"/>
        <v>8章2課8</v>
      </c>
    </row>
    <row r="144" spans="1:42" ht="20.399999999999999" thickTop="1" thickBot="1" x14ac:dyDescent="0.35">
      <c r="A144">
        <f t="shared" si="41"/>
        <v>31</v>
      </c>
      <c r="B144" s="24" t="str">
        <f t="shared" si="24"/>
        <v>8章2課</v>
      </c>
      <c r="C144" s="21" t="str">
        <f>IFERROR(VLOOKUP($B144&amp;"_"&amp;X144,Raw_data_N2_Kanji[[Receipe no]:[Receipe]],4,0),"")</f>
        <v/>
      </c>
      <c r="D144" s="16" t="str">
        <f>IFERROR(VLOOKUP($B144&amp;"_"&amp;Y144,Raw_data_N2_Kanji[[Receipe no]:[Receipe]],4,0),"")</f>
        <v/>
      </c>
      <c r="E144" s="16" t="str">
        <f>IFERROR(VLOOKUP($B144&amp;"_"&amp;Z144,Raw_data_N2_Kanji[[Receipe no]:[Receipe]],4,0),"")</f>
        <v/>
      </c>
      <c r="F144" s="16" t="str">
        <f>IFERROR(VLOOKUP($B144&amp;"_"&amp;AA144,Raw_data_N2_Kanji[[Receipe no]:[Receipe]],4,0),"")</f>
        <v/>
      </c>
      <c r="G144" s="16" t="str">
        <f>IFERROR(VLOOKUP($B144&amp;"_"&amp;AB144,Raw_data_N2_Kanji[[Receipe no]:[Receipe]],4,0),"")</f>
        <v/>
      </c>
      <c r="H144" s="16" t="str">
        <f>IFERROR(VLOOKUP($B144&amp;"_"&amp;AC144,Raw_data_N2_Kanji[[Receipe no]:[Receipe]],4,0),"")</f>
        <v/>
      </c>
      <c r="I144" s="16" t="str">
        <f>IFERROR(VLOOKUP($B144&amp;"_"&amp;AD144,Raw_data_N2_Kanji[[Receipe no]:[Receipe]],4,0),"")</f>
        <v/>
      </c>
      <c r="J144" s="17" t="str">
        <f>IFERROR(VLOOKUP($B144&amp;"_"&amp;AE144,Raw_data_N2_Kanji[[Receipe no]:[Receipe]],4,0),"")</f>
        <v/>
      </c>
      <c r="L144" s="24" t="str">
        <f t="shared" si="42"/>
        <v>8章2課</v>
      </c>
      <c r="M144" s="28" t="str">
        <f>IFERROR(VLOOKUP($L144&amp;"_"&amp;X144,Final_manabou_kanji[],6,0),"")</f>
        <v/>
      </c>
      <c r="N144" s="28" t="str">
        <f>IFERROR(VLOOKUP($L144&amp;"_"&amp;Y144,Final_manabou_kanji[],6,0),"")</f>
        <v/>
      </c>
      <c r="O144" s="28" t="str">
        <f>IFERROR(VLOOKUP($L144&amp;"_"&amp;Z144,Final_manabou_kanji[],6,0),"")</f>
        <v/>
      </c>
      <c r="P144" s="28" t="str">
        <f>IFERROR(VLOOKUP($L144&amp;"_"&amp;AA144,Final_manabou_kanji[],6,0),"")</f>
        <v/>
      </c>
      <c r="Q144" s="28" t="str">
        <f>IFERROR(VLOOKUP($L144&amp;"_"&amp;AB144,Final_manabou_kanji[],6,0),"")</f>
        <v/>
      </c>
      <c r="R144" s="28" t="str">
        <f>IFERROR(VLOOKUP($L144&amp;"_"&amp;AC144,Final_manabou_kanji[],6,0),"")</f>
        <v/>
      </c>
      <c r="S144" s="28" t="str">
        <f>IFERROR(VLOOKUP($L144&amp;"_"&amp;AD144,Final_manabou_kanji[],6,0),"")</f>
        <v/>
      </c>
      <c r="T144" s="28" t="str">
        <f>IFERROR(VLOOKUP($L144&amp;"_"&amp;AE144,Final_manabou_kanji[],6,0),"")</f>
        <v/>
      </c>
      <c r="V144" t="s">
        <v>5</v>
      </c>
      <c r="W144" s="24" t="str">
        <f t="shared" si="25"/>
        <v>8章2課</v>
      </c>
      <c r="X144" s="21">
        <f t="shared" ref="X144:AE144" si="56">IF($V144="",X143+8,X$1)</f>
        <v>9</v>
      </c>
      <c r="Y144" s="16">
        <f t="shared" si="56"/>
        <v>10</v>
      </c>
      <c r="Z144" s="16">
        <f t="shared" si="56"/>
        <v>11</v>
      </c>
      <c r="AA144" s="16">
        <f t="shared" si="56"/>
        <v>12</v>
      </c>
      <c r="AB144" s="16">
        <f t="shared" si="56"/>
        <v>13</v>
      </c>
      <c r="AC144" s="16">
        <f t="shared" si="56"/>
        <v>14</v>
      </c>
      <c r="AD144" s="16">
        <f t="shared" si="56"/>
        <v>15</v>
      </c>
      <c r="AE144" s="17">
        <f t="shared" si="56"/>
        <v>16</v>
      </c>
      <c r="AH144" s="24">
        <v>61</v>
      </c>
      <c r="AI144" s="21" t="str">
        <f t="shared" si="27"/>
        <v>8章2課9</v>
      </c>
      <c r="AJ144" s="16" t="str">
        <f t="shared" si="28"/>
        <v>8章2課10</v>
      </c>
      <c r="AK144" s="16" t="str">
        <f t="shared" si="29"/>
        <v>8章2課11</v>
      </c>
      <c r="AL144" s="16" t="str">
        <f t="shared" si="30"/>
        <v>8章2課12</v>
      </c>
      <c r="AM144" s="16" t="str">
        <f t="shared" si="31"/>
        <v>8章2課13</v>
      </c>
      <c r="AN144" s="16" t="str">
        <f t="shared" si="32"/>
        <v>8章2課14</v>
      </c>
      <c r="AO144" s="16" t="str">
        <f t="shared" si="33"/>
        <v>8章2課15</v>
      </c>
      <c r="AP144" s="17" t="str">
        <f t="shared" si="34"/>
        <v>8章2課16</v>
      </c>
    </row>
    <row r="145" spans="1:42" ht="20.399999999999999" thickTop="1" thickBot="1" x14ac:dyDescent="0.35">
      <c r="A145">
        <f t="shared" si="41"/>
        <v>31</v>
      </c>
      <c r="B145" s="24" t="str">
        <f t="shared" si="24"/>
        <v>8章2課</v>
      </c>
      <c r="C145" s="21" t="str">
        <f>IFERROR(VLOOKUP($B145&amp;"_"&amp;X145,Raw_data_N2_Kanji[[Receipe no]:[Receipe]],4,0),"")</f>
        <v/>
      </c>
      <c r="D145" s="16" t="str">
        <f>IFERROR(VLOOKUP($B145&amp;"_"&amp;Y145,Raw_data_N2_Kanji[[Receipe no]:[Receipe]],4,0),"")</f>
        <v/>
      </c>
      <c r="E145" s="16" t="str">
        <f>IFERROR(VLOOKUP($B145&amp;"_"&amp;Z145,Raw_data_N2_Kanji[[Receipe no]:[Receipe]],4,0),"")</f>
        <v/>
      </c>
      <c r="F145" s="16" t="str">
        <f>IFERROR(VLOOKUP($B145&amp;"_"&amp;AA145,Raw_data_N2_Kanji[[Receipe no]:[Receipe]],4,0),"")</f>
        <v/>
      </c>
      <c r="G145" s="16" t="str">
        <f>IFERROR(VLOOKUP($B145&amp;"_"&amp;AB145,Raw_data_N2_Kanji[[Receipe no]:[Receipe]],4,0),"")</f>
        <v/>
      </c>
      <c r="H145" s="16" t="str">
        <f>IFERROR(VLOOKUP($B145&amp;"_"&amp;AC145,Raw_data_N2_Kanji[[Receipe no]:[Receipe]],4,0),"")</f>
        <v/>
      </c>
      <c r="I145" s="16" t="str">
        <f>IFERROR(VLOOKUP($B145&amp;"_"&amp;AD145,Raw_data_N2_Kanji[[Receipe no]:[Receipe]],4,0),"")</f>
        <v/>
      </c>
      <c r="J145" s="17" t="str">
        <f>IFERROR(VLOOKUP($B145&amp;"_"&amp;AE145,Raw_data_N2_Kanji[[Receipe no]:[Receipe]],4,0),"")</f>
        <v/>
      </c>
      <c r="L145" s="24" t="str">
        <f t="shared" si="42"/>
        <v>8章2課</v>
      </c>
      <c r="M145" s="28" t="str">
        <f>IFERROR(VLOOKUP($L145&amp;"_"&amp;X145,Final_manabou_kanji[],6,0),"")</f>
        <v/>
      </c>
      <c r="N145" s="28" t="str">
        <f>IFERROR(VLOOKUP($L145&amp;"_"&amp;Y145,Final_manabou_kanji[],6,0),"")</f>
        <v/>
      </c>
      <c r="O145" s="28" t="str">
        <f>IFERROR(VLOOKUP($L145&amp;"_"&amp;Z145,Final_manabou_kanji[],6,0),"")</f>
        <v/>
      </c>
      <c r="P145" s="28" t="str">
        <f>IFERROR(VLOOKUP($L145&amp;"_"&amp;AA145,Final_manabou_kanji[],6,0),"")</f>
        <v/>
      </c>
      <c r="Q145" s="28" t="str">
        <f>IFERROR(VLOOKUP($L145&amp;"_"&amp;AB145,Final_manabou_kanji[],6,0),"")</f>
        <v/>
      </c>
      <c r="R145" s="28" t="str">
        <f>IFERROR(VLOOKUP($L145&amp;"_"&amp;AC145,Final_manabou_kanji[],6,0),"")</f>
        <v/>
      </c>
      <c r="S145" s="28" t="str">
        <f>IFERROR(VLOOKUP($L145&amp;"_"&amp;AD145,Final_manabou_kanji[],6,0),"")</f>
        <v/>
      </c>
      <c r="T145" s="28" t="str">
        <f>IFERROR(VLOOKUP($L145&amp;"_"&amp;AE145,Final_manabou_kanji[],6,0),"")</f>
        <v/>
      </c>
      <c r="V145" t="s">
        <v>5</v>
      </c>
      <c r="W145" s="24" t="str">
        <f t="shared" si="25"/>
        <v>8章2課</v>
      </c>
      <c r="X145" s="21">
        <f t="shared" ref="X145:AE145" si="57">IF($V145="",X144+8,X$1)</f>
        <v>17</v>
      </c>
      <c r="Y145" s="16">
        <f t="shared" si="57"/>
        <v>18</v>
      </c>
      <c r="Z145" s="16">
        <f t="shared" si="57"/>
        <v>19</v>
      </c>
      <c r="AA145" s="16">
        <f t="shared" si="57"/>
        <v>20</v>
      </c>
      <c r="AB145" s="16">
        <f t="shared" si="57"/>
        <v>21</v>
      </c>
      <c r="AC145" s="16">
        <f t="shared" si="57"/>
        <v>22</v>
      </c>
      <c r="AD145" s="16">
        <f t="shared" si="57"/>
        <v>23</v>
      </c>
      <c r="AE145" s="17">
        <f t="shared" si="57"/>
        <v>24</v>
      </c>
      <c r="AH145" s="24">
        <v>62</v>
      </c>
      <c r="AI145" s="21" t="str">
        <f t="shared" si="27"/>
        <v>8章2課17</v>
      </c>
      <c r="AJ145" s="16" t="str">
        <f t="shared" si="28"/>
        <v>8章2課18</v>
      </c>
      <c r="AK145" s="16" t="str">
        <f t="shared" si="29"/>
        <v>8章2課19</v>
      </c>
      <c r="AL145" s="16" t="str">
        <f t="shared" si="30"/>
        <v>8章2課20</v>
      </c>
      <c r="AM145" s="16" t="str">
        <f t="shared" si="31"/>
        <v>8章2課21</v>
      </c>
      <c r="AN145" s="16" t="str">
        <f t="shared" si="32"/>
        <v>8章2課22</v>
      </c>
      <c r="AO145" s="16" t="str">
        <f t="shared" si="33"/>
        <v>8章2課23</v>
      </c>
      <c r="AP145" s="17" t="str">
        <f t="shared" si="34"/>
        <v>8章2課24</v>
      </c>
    </row>
    <row r="146" spans="1:42" ht="20.399999999999999" thickTop="1" thickBot="1" x14ac:dyDescent="0.35">
      <c r="A146">
        <f t="shared" si="41"/>
        <v>31</v>
      </c>
      <c r="B146" s="24" t="str">
        <f t="shared" si="24"/>
        <v>8章2課</v>
      </c>
      <c r="C146" s="21" t="str">
        <f>IFERROR(VLOOKUP($B146&amp;"_"&amp;X146,Raw_data_N2_Kanji[[Receipe no]:[Receipe]],4,0),"")</f>
        <v/>
      </c>
      <c r="D146" s="16" t="str">
        <f>IFERROR(VLOOKUP($B146&amp;"_"&amp;Y146,Raw_data_N2_Kanji[[Receipe no]:[Receipe]],4,0),"")</f>
        <v/>
      </c>
      <c r="E146" s="16" t="str">
        <f>IFERROR(VLOOKUP($B146&amp;"_"&amp;Z146,Raw_data_N2_Kanji[[Receipe no]:[Receipe]],4,0),"")</f>
        <v/>
      </c>
      <c r="F146" s="16" t="str">
        <f>IFERROR(VLOOKUP($B146&amp;"_"&amp;AA146,Raw_data_N2_Kanji[[Receipe no]:[Receipe]],4,0),"")</f>
        <v/>
      </c>
      <c r="G146" s="16" t="str">
        <f>IFERROR(VLOOKUP($B146&amp;"_"&amp;AB146,Raw_data_N2_Kanji[[Receipe no]:[Receipe]],4,0),"")</f>
        <v/>
      </c>
      <c r="H146" s="16" t="str">
        <f>IFERROR(VLOOKUP($B146&amp;"_"&amp;AC146,Raw_data_N2_Kanji[[Receipe no]:[Receipe]],4,0),"")</f>
        <v/>
      </c>
      <c r="I146" s="16" t="str">
        <f>IFERROR(VLOOKUP($B146&amp;"_"&amp;AD146,Raw_data_N2_Kanji[[Receipe no]:[Receipe]],4,0),"")</f>
        <v/>
      </c>
      <c r="J146" s="17" t="str">
        <f>IFERROR(VLOOKUP($B146&amp;"_"&amp;AE146,Raw_data_N2_Kanji[[Receipe no]:[Receipe]],4,0),"")</f>
        <v/>
      </c>
      <c r="L146" s="24" t="str">
        <f t="shared" si="42"/>
        <v>8章2課</v>
      </c>
      <c r="M146" s="28" t="str">
        <f>IFERROR(VLOOKUP($L146&amp;"_"&amp;X146,Final_manabou_kanji[],6,0),"")</f>
        <v/>
      </c>
      <c r="N146" s="28" t="str">
        <f>IFERROR(VLOOKUP($L146&amp;"_"&amp;Y146,Final_manabou_kanji[],6,0),"")</f>
        <v/>
      </c>
      <c r="O146" s="28" t="str">
        <f>IFERROR(VLOOKUP($L146&amp;"_"&amp;Z146,Final_manabou_kanji[],6,0),"")</f>
        <v/>
      </c>
      <c r="P146" s="28" t="str">
        <f>IFERROR(VLOOKUP($L146&amp;"_"&amp;AA146,Final_manabou_kanji[],6,0),"")</f>
        <v/>
      </c>
      <c r="Q146" s="28" t="str">
        <f>IFERROR(VLOOKUP($L146&amp;"_"&amp;AB146,Final_manabou_kanji[],6,0),"")</f>
        <v/>
      </c>
      <c r="R146" s="28" t="str">
        <f>IFERROR(VLOOKUP($L146&amp;"_"&amp;AC146,Final_manabou_kanji[],6,0),"")</f>
        <v/>
      </c>
      <c r="S146" s="28" t="str">
        <f>IFERROR(VLOOKUP($L146&amp;"_"&amp;AD146,Final_manabou_kanji[],6,0),"")</f>
        <v/>
      </c>
      <c r="T146" s="28" t="str">
        <f>IFERROR(VLOOKUP($L146&amp;"_"&amp;AE146,Final_manabou_kanji[],6,0),"")</f>
        <v/>
      </c>
      <c r="V146" t="s">
        <v>5</v>
      </c>
      <c r="W146" s="24" t="str">
        <f t="shared" si="25"/>
        <v>8章2課</v>
      </c>
      <c r="X146" s="21">
        <f t="shared" ref="X146:AE146" si="58">IF($V146="",X145+8,X$1)</f>
        <v>25</v>
      </c>
      <c r="Y146" s="16">
        <f t="shared" si="58"/>
        <v>26</v>
      </c>
      <c r="Z146" s="16">
        <f t="shared" si="58"/>
        <v>27</v>
      </c>
      <c r="AA146" s="16">
        <f t="shared" si="58"/>
        <v>28</v>
      </c>
      <c r="AB146" s="16">
        <f t="shared" si="58"/>
        <v>29</v>
      </c>
      <c r="AC146" s="16">
        <f t="shared" si="58"/>
        <v>30</v>
      </c>
      <c r="AD146" s="16">
        <f t="shared" si="58"/>
        <v>31</v>
      </c>
      <c r="AE146" s="17">
        <f t="shared" si="58"/>
        <v>32</v>
      </c>
      <c r="AH146" s="24">
        <v>63</v>
      </c>
      <c r="AI146" s="21" t="str">
        <f t="shared" si="27"/>
        <v>8章2課25</v>
      </c>
      <c r="AJ146" s="16" t="str">
        <f t="shared" si="28"/>
        <v>8章2課26</v>
      </c>
      <c r="AK146" s="16" t="str">
        <f t="shared" si="29"/>
        <v>8章2課27</v>
      </c>
      <c r="AL146" s="16" t="str">
        <f t="shared" si="30"/>
        <v>8章2課28</v>
      </c>
      <c r="AM146" s="16" t="str">
        <f t="shared" si="31"/>
        <v>8章2課29</v>
      </c>
      <c r="AN146" s="16" t="str">
        <f t="shared" si="32"/>
        <v>8章2課30</v>
      </c>
      <c r="AO146" s="16" t="str">
        <f t="shared" si="33"/>
        <v>8章2課31</v>
      </c>
      <c r="AP146" s="17" t="str">
        <f t="shared" si="34"/>
        <v>8章2課32</v>
      </c>
    </row>
    <row r="147" spans="1:42" ht="20.399999999999999" thickTop="1" thickBot="1" x14ac:dyDescent="0.35">
      <c r="A147">
        <f t="shared" si="41"/>
        <v>31</v>
      </c>
      <c r="B147" s="24" t="str">
        <f t="shared" si="24"/>
        <v>8章2課</v>
      </c>
      <c r="C147" s="21" t="str">
        <f>IFERROR(VLOOKUP($B147&amp;"_"&amp;X147,Raw_data_N2_Kanji[[Receipe no]:[Receipe]],4,0),"")</f>
        <v/>
      </c>
      <c r="D147" s="16" t="str">
        <f>IFERROR(VLOOKUP($B147&amp;"_"&amp;Y147,Raw_data_N2_Kanji[[Receipe no]:[Receipe]],4,0),"")</f>
        <v/>
      </c>
      <c r="E147" s="16" t="str">
        <f>IFERROR(VLOOKUP($B147&amp;"_"&amp;Z147,Raw_data_N2_Kanji[[Receipe no]:[Receipe]],4,0),"")</f>
        <v/>
      </c>
      <c r="F147" s="16" t="str">
        <f>IFERROR(VLOOKUP($B147&amp;"_"&amp;AA147,Raw_data_N2_Kanji[[Receipe no]:[Receipe]],4,0),"")</f>
        <v/>
      </c>
      <c r="G147" s="16" t="str">
        <f>IFERROR(VLOOKUP($B147&amp;"_"&amp;AB147,Raw_data_N2_Kanji[[Receipe no]:[Receipe]],4,0),"")</f>
        <v/>
      </c>
      <c r="H147" s="16" t="str">
        <f>IFERROR(VLOOKUP($B147&amp;"_"&amp;AC147,Raw_data_N2_Kanji[[Receipe no]:[Receipe]],4,0),"")</f>
        <v/>
      </c>
      <c r="I147" s="16" t="str">
        <f>IFERROR(VLOOKUP($B147&amp;"_"&amp;AD147,Raw_data_N2_Kanji[[Receipe no]:[Receipe]],4,0),"")</f>
        <v/>
      </c>
      <c r="J147" s="17" t="str">
        <f>IFERROR(VLOOKUP($B147&amp;"_"&amp;AE147,Raw_data_N2_Kanji[[Receipe no]:[Receipe]],4,0),"")</f>
        <v/>
      </c>
      <c r="L147" s="24" t="str">
        <f t="shared" si="42"/>
        <v>8章2課</v>
      </c>
      <c r="M147" s="28" t="str">
        <f>IFERROR(VLOOKUP($L147&amp;"_"&amp;X147,Final_manabou_kanji[],6,0),"")</f>
        <v/>
      </c>
      <c r="N147" s="28" t="str">
        <f>IFERROR(VLOOKUP($L147&amp;"_"&amp;Y147,Final_manabou_kanji[],6,0),"")</f>
        <v/>
      </c>
      <c r="O147" s="28" t="str">
        <f>IFERROR(VLOOKUP($L147&amp;"_"&amp;Z147,Final_manabou_kanji[],6,0),"")</f>
        <v/>
      </c>
      <c r="P147" s="28" t="str">
        <f>IFERROR(VLOOKUP($L147&amp;"_"&amp;AA147,Final_manabou_kanji[],6,0),"")</f>
        <v/>
      </c>
      <c r="Q147" s="28" t="str">
        <f>IFERROR(VLOOKUP($L147&amp;"_"&amp;AB147,Final_manabou_kanji[],6,0),"")</f>
        <v/>
      </c>
      <c r="R147" s="28" t="str">
        <f>IFERROR(VLOOKUP($L147&amp;"_"&amp;AC147,Final_manabou_kanji[],6,0),"")</f>
        <v/>
      </c>
      <c r="S147" s="28" t="str">
        <f>IFERROR(VLOOKUP($L147&amp;"_"&amp;AD147,Final_manabou_kanji[],6,0),"")</f>
        <v/>
      </c>
      <c r="T147" s="28" t="str">
        <f>IFERROR(VLOOKUP($L147&amp;"_"&amp;AE147,Final_manabou_kanji[],6,0),"")</f>
        <v/>
      </c>
      <c r="V147" t="s">
        <v>5</v>
      </c>
      <c r="W147" s="24" t="str">
        <f t="shared" si="25"/>
        <v>8章2課</v>
      </c>
      <c r="X147" s="21">
        <f t="shared" ref="X147:AE147" si="59">IF($V147="",X146+8,X$1)</f>
        <v>33</v>
      </c>
      <c r="Y147" s="16">
        <f t="shared" si="59"/>
        <v>34</v>
      </c>
      <c r="Z147" s="16">
        <f t="shared" si="59"/>
        <v>35</v>
      </c>
      <c r="AA147" s="16">
        <f t="shared" si="59"/>
        <v>36</v>
      </c>
      <c r="AB147" s="16">
        <f t="shared" si="59"/>
        <v>37</v>
      </c>
      <c r="AC147" s="16">
        <f t="shared" si="59"/>
        <v>38</v>
      </c>
      <c r="AD147" s="16">
        <f t="shared" si="59"/>
        <v>39</v>
      </c>
      <c r="AE147" s="17">
        <f t="shared" si="59"/>
        <v>40</v>
      </c>
      <c r="AH147" s="24">
        <v>64</v>
      </c>
      <c r="AI147" s="21" t="str">
        <f t="shared" si="27"/>
        <v>8章2課33</v>
      </c>
      <c r="AJ147" s="16" t="str">
        <f t="shared" si="28"/>
        <v>8章2課34</v>
      </c>
      <c r="AK147" s="16" t="str">
        <f t="shared" si="29"/>
        <v>8章2課35</v>
      </c>
      <c r="AL147" s="16" t="str">
        <f t="shared" si="30"/>
        <v>8章2課36</v>
      </c>
      <c r="AM147" s="16" t="str">
        <f t="shared" si="31"/>
        <v>8章2課37</v>
      </c>
      <c r="AN147" s="16" t="str">
        <f t="shared" si="32"/>
        <v>8章2課38</v>
      </c>
      <c r="AO147" s="16" t="str">
        <f t="shared" si="33"/>
        <v>8章2課39</v>
      </c>
      <c r="AP147" s="17" t="str">
        <f t="shared" si="34"/>
        <v>8章2課40</v>
      </c>
    </row>
    <row r="148" spans="1:42" ht="20.399999999999999" thickTop="1" thickBot="1" x14ac:dyDescent="0.35">
      <c r="A148">
        <f t="shared" si="41"/>
        <v>31</v>
      </c>
      <c r="B148" s="24" t="str">
        <f t="shared" si="24"/>
        <v>8章2課</v>
      </c>
      <c r="C148" s="21" t="str">
        <f>IFERROR(VLOOKUP($B148&amp;"_"&amp;X148,Raw_data_N2_Kanji[[Receipe no]:[Receipe]],4,0),"")</f>
        <v/>
      </c>
      <c r="D148" s="16" t="str">
        <f>IFERROR(VLOOKUP($B148&amp;"_"&amp;Y148,Raw_data_N2_Kanji[[Receipe no]:[Receipe]],4,0),"")</f>
        <v/>
      </c>
      <c r="E148" s="16" t="str">
        <f>IFERROR(VLOOKUP($B148&amp;"_"&amp;Z148,Raw_data_N2_Kanji[[Receipe no]:[Receipe]],4,0),"")</f>
        <v/>
      </c>
      <c r="F148" s="16" t="str">
        <f>IFERROR(VLOOKUP($B148&amp;"_"&amp;AA148,Raw_data_N2_Kanji[[Receipe no]:[Receipe]],4,0),"")</f>
        <v/>
      </c>
      <c r="G148" s="16" t="str">
        <f>IFERROR(VLOOKUP($B148&amp;"_"&amp;AB148,Raw_data_N2_Kanji[[Receipe no]:[Receipe]],4,0),"")</f>
        <v/>
      </c>
      <c r="H148" s="16" t="str">
        <f>IFERROR(VLOOKUP($B148&amp;"_"&amp;AC148,Raw_data_N2_Kanji[[Receipe no]:[Receipe]],4,0),"")</f>
        <v/>
      </c>
      <c r="I148" s="16" t="str">
        <f>IFERROR(VLOOKUP($B148&amp;"_"&amp;AD148,Raw_data_N2_Kanji[[Receipe no]:[Receipe]],4,0),"")</f>
        <v/>
      </c>
      <c r="J148" s="17" t="str">
        <f>IFERROR(VLOOKUP($B148&amp;"_"&amp;AE148,Raw_data_N2_Kanji[[Receipe no]:[Receipe]],4,0),"")</f>
        <v/>
      </c>
      <c r="L148" s="24" t="str">
        <f t="shared" si="42"/>
        <v>8章2課</v>
      </c>
      <c r="M148" s="28" t="str">
        <f>IFERROR(VLOOKUP($L148&amp;"_"&amp;X148,Final_manabou_kanji[],6,0),"")</f>
        <v/>
      </c>
      <c r="N148" s="28" t="str">
        <f>IFERROR(VLOOKUP($L148&amp;"_"&amp;Y148,Final_manabou_kanji[],6,0),"")</f>
        <v/>
      </c>
      <c r="O148" s="28" t="str">
        <f>IFERROR(VLOOKUP($L148&amp;"_"&amp;Z148,Final_manabou_kanji[],6,0),"")</f>
        <v/>
      </c>
      <c r="P148" s="28" t="str">
        <f>IFERROR(VLOOKUP($L148&amp;"_"&amp;AA148,Final_manabou_kanji[],6,0),"")</f>
        <v/>
      </c>
      <c r="Q148" s="28" t="str">
        <f>IFERROR(VLOOKUP($L148&amp;"_"&amp;AB148,Final_manabou_kanji[],6,0),"")</f>
        <v/>
      </c>
      <c r="R148" s="28" t="str">
        <f>IFERROR(VLOOKUP($L148&amp;"_"&amp;AC148,Final_manabou_kanji[],6,0),"")</f>
        <v/>
      </c>
      <c r="S148" s="28" t="str">
        <f>IFERROR(VLOOKUP($L148&amp;"_"&amp;AD148,Final_manabou_kanji[],6,0),"")</f>
        <v/>
      </c>
      <c r="T148" s="28" t="str">
        <f>IFERROR(VLOOKUP($L148&amp;"_"&amp;AE148,Final_manabou_kanji[],6,0),"")</f>
        <v/>
      </c>
      <c r="V148" t="s">
        <v>5</v>
      </c>
      <c r="W148" s="24" t="str">
        <f t="shared" si="25"/>
        <v>8章2課</v>
      </c>
      <c r="X148" s="21">
        <f t="shared" ref="X148:AE148" si="60">IF($V148="",X147+8,X$1)</f>
        <v>41</v>
      </c>
      <c r="Y148" s="16">
        <f t="shared" si="60"/>
        <v>42</v>
      </c>
      <c r="Z148" s="16">
        <f t="shared" si="60"/>
        <v>43</v>
      </c>
      <c r="AA148" s="16">
        <f t="shared" si="60"/>
        <v>44</v>
      </c>
      <c r="AB148" s="16">
        <f t="shared" si="60"/>
        <v>45</v>
      </c>
      <c r="AC148" s="16">
        <f t="shared" si="60"/>
        <v>46</v>
      </c>
      <c r="AD148" s="16">
        <f t="shared" si="60"/>
        <v>47</v>
      </c>
      <c r="AE148" s="17">
        <f t="shared" si="60"/>
        <v>48</v>
      </c>
      <c r="AH148" s="24">
        <v>65</v>
      </c>
      <c r="AI148" s="21" t="str">
        <f t="shared" si="27"/>
        <v>8章2課41</v>
      </c>
      <c r="AJ148" s="16" t="str">
        <f t="shared" si="28"/>
        <v>8章2課42</v>
      </c>
      <c r="AK148" s="16" t="str">
        <f t="shared" si="29"/>
        <v>8章2課43</v>
      </c>
      <c r="AL148" s="16" t="str">
        <f t="shared" si="30"/>
        <v>8章2課44</v>
      </c>
      <c r="AM148" s="16" t="str">
        <f t="shared" si="31"/>
        <v>8章2課45</v>
      </c>
      <c r="AN148" s="16" t="str">
        <f t="shared" si="32"/>
        <v>8章2課46</v>
      </c>
      <c r="AO148" s="16" t="str">
        <f t="shared" si="33"/>
        <v>8章2課47</v>
      </c>
      <c r="AP148" s="17" t="str">
        <f t="shared" si="34"/>
        <v>8章2課48</v>
      </c>
    </row>
    <row r="149" spans="1:42" ht="20.399999999999999" thickTop="1" thickBot="1" x14ac:dyDescent="0.35">
      <c r="A149">
        <f t="shared" si="41"/>
        <v>32</v>
      </c>
      <c r="B149" s="24" t="str">
        <f t="shared" si="24"/>
        <v>8章3課</v>
      </c>
      <c r="C149" s="21" t="str">
        <f>IFERROR(VLOOKUP($B149&amp;"_"&amp;X149,Raw_data_N2_Kanji[[Receipe no]:[Receipe]],4,0),"")</f>
        <v/>
      </c>
      <c r="D149" s="16" t="str">
        <f>IFERROR(VLOOKUP($B149&amp;"_"&amp;Y149,Raw_data_N2_Kanji[[Receipe no]:[Receipe]],4,0),"")</f>
        <v/>
      </c>
      <c r="E149" s="16" t="str">
        <f>IFERROR(VLOOKUP($B149&amp;"_"&amp;Z149,Raw_data_N2_Kanji[[Receipe no]:[Receipe]],4,0),"")</f>
        <v/>
      </c>
      <c r="F149" s="16" t="str">
        <f>IFERROR(VLOOKUP($B149&amp;"_"&amp;AA149,Raw_data_N2_Kanji[[Receipe no]:[Receipe]],4,0),"")</f>
        <v/>
      </c>
      <c r="G149" s="16" t="str">
        <f>IFERROR(VLOOKUP($B149&amp;"_"&amp;AB149,Raw_data_N2_Kanji[[Receipe no]:[Receipe]],4,0),"")</f>
        <v/>
      </c>
      <c r="H149" s="16" t="str">
        <f>IFERROR(VLOOKUP($B149&amp;"_"&amp;AC149,Raw_data_N2_Kanji[[Receipe no]:[Receipe]],4,0),"")</f>
        <v/>
      </c>
      <c r="I149" s="16" t="str">
        <f>IFERROR(VLOOKUP($B149&amp;"_"&amp;AD149,Raw_data_N2_Kanji[[Receipe no]:[Receipe]],4,0),"")</f>
        <v/>
      </c>
      <c r="J149" s="17" t="str">
        <f>IFERROR(VLOOKUP($B149&amp;"_"&amp;AE149,Raw_data_N2_Kanji[[Receipe no]:[Receipe]],4,0),"")</f>
        <v/>
      </c>
      <c r="L149" s="24" t="str">
        <f t="shared" si="42"/>
        <v>8章3課</v>
      </c>
      <c r="M149" s="28" t="str">
        <f>IFERROR(VLOOKUP($L149&amp;"_"&amp;X149,Final_manabou_kanji[],6,0),"")</f>
        <v/>
      </c>
      <c r="N149" s="28" t="str">
        <f>IFERROR(VLOOKUP($L149&amp;"_"&amp;Y149,Final_manabou_kanji[],6,0),"")</f>
        <v/>
      </c>
      <c r="O149" s="28" t="str">
        <f>IFERROR(VLOOKUP($L149&amp;"_"&amp;Z149,Final_manabou_kanji[],6,0),"")</f>
        <v/>
      </c>
      <c r="P149" s="28" t="str">
        <f>IFERROR(VLOOKUP($L149&amp;"_"&amp;AA149,Final_manabou_kanji[],6,0),"")</f>
        <v/>
      </c>
      <c r="Q149" s="28" t="str">
        <f>IFERROR(VLOOKUP($L149&amp;"_"&amp;AB149,Final_manabou_kanji[],6,0),"")</f>
        <v/>
      </c>
      <c r="R149" s="28" t="str">
        <f>IFERROR(VLOOKUP($L149&amp;"_"&amp;AC149,Final_manabou_kanji[],6,0),"")</f>
        <v/>
      </c>
      <c r="S149" s="28" t="str">
        <f>IFERROR(VLOOKUP($L149&amp;"_"&amp;AD149,Final_manabou_kanji[],6,0),"")</f>
        <v/>
      </c>
      <c r="T149" s="28" t="str">
        <f>IFERROR(VLOOKUP($L149&amp;"_"&amp;AE149,Final_manabou_kanji[],6,0),"")</f>
        <v/>
      </c>
      <c r="V149" t="s">
        <v>63</v>
      </c>
      <c r="W149" s="24" t="str">
        <f t="shared" si="25"/>
        <v>8章3課</v>
      </c>
      <c r="X149" s="21">
        <f t="shared" ref="X149:AE149" si="61">IF($V149="",X148+8,X$1)</f>
        <v>1</v>
      </c>
      <c r="Y149" s="16">
        <f t="shared" si="61"/>
        <v>2</v>
      </c>
      <c r="Z149" s="16">
        <f t="shared" si="61"/>
        <v>3</v>
      </c>
      <c r="AA149" s="16">
        <f t="shared" si="61"/>
        <v>4</v>
      </c>
      <c r="AB149" s="16">
        <f t="shared" si="61"/>
        <v>5</v>
      </c>
      <c r="AC149" s="16">
        <f t="shared" si="61"/>
        <v>6</v>
      </c>
      <c r="AD149" s="16">
        <f t="shared" si="61"/>
        <v>7</v>
      </c>
      <c r="AE149" s="17">
        <f t="shared" si="61"/>
        <v>8</v>
      </c>
      <c r="AH149" s="24">
        <v>66</v>
      </c>
      <c r="AI149" s="21" t="str">
        <f t="shared" si="27"/>
        <v>8章3課1</v>
      </c>
      <c r="AJ149" s="16" t="str">
        <f t="shared" si="28"/>
        <v>8章3課2</v>
      </c>
      <c r="AK149" s="16" t="str">
        <f t="shared" si="29"/>
        <v>8章3課3</v>
      </c>
      <c r="AL149" s="16" t="str">
        <f t="shared" si="30"/>
        <v>8章3課4</v>
      </c>
      <c r="AM149" s="16" t="str">
        <f t="shared" si="31"/>
        <v>8章3課5</v>
      </c>
      <c r="AN149" s="16" t="str">
        <f t="shared" si="32"/>
        <v>8章3課6</v>
      </c>
      <c r="AO149" s="16" t="str">
        <f t="shared" si="33"/>
        <v>8章3課7</v>
      </c>
      <c r="AP149" s="17" t="str">
        <f t="shared" si="34"/>
        <v>8章3課8</v>
      </c>
    </row>
    <row r="150" spans="1:42" ht="20.399999999999999" thickTop="1" thickBot="1" x14ac:dyDescent="0.35">
      <c r="A150">
        <f t="shared" si="41"/>
        <v>32</v>
      </c>
      <c r="B150" s="24" t="str">
        <f t="shared" si="24"/>
        <v>8章3課</v>
      </c>
      <c r="C150" s="21" t="str">
        <f>IFERROR(VLOOKUP($B150&amp;"_"&amp;X150,Raw_data_N2_Kanji[[Receipe no]:[Receipe]],4,0),"")</f>
        <v/>
      </c>
      <c r="D150" s="16" t="str">
        <f>IFERROR(VLOOKUP($B150&amp;"_"&amp;Y150,Raw_data_N2_Kanji[[Receipe no]:[Receipe]],4,0),"")</f>
        <v/>
      </c>
      <c r="E150" s="16" t="str">
        <f>IFERROR(VLOOKUP($B150&amp;"_"&amp;Z150,Raw_data_N2_Kanji[[Receipe no]:[Receipe]],4,0),"")</f>
        <v/>
      </c>
      <c r="F150" s="16" t="str">
        <f>IFERROR(VLOOKUP($B150&amp;"_"&amp;AA150,Raw_data_N2_Kanji[[Receipe no]:[Receipe]],4,0),"")</f>
        <v/>
      </c>
      <c r="G150" s="16" t="str">
        <f>IFERROR(VLOOKUP($B150&amp;"_"&amp;AB150,Raw_data_N2_Kanji[[Receipe no]:[Receipe]],4,0),"")</f>
        <v/>
      </c>
      <c r="H150" s="16" t="str">
        <f>IFERROR(VLOOKUP($B150&amp;"_"&amp;AC150,Raw_data_N2_Kanji[[Receipe no]:[Receipe]],4,0),"")</f>
        <v/>
      </c>
      <c r="I150" s="16" t="str">
        <f>IFERROR(VLOOKUP($B150&amp;"_"&amp;AD150,Raw_data_N2_Kanji[[Receipe no]:[Receipe]],4,0),"")</f>
        <v/>
      </c>
      <c r="J150" s="17" t="str">
        <f>IFERROR(VLOOKUP($B150&amp;"_"&amp;AE150,Raw_data_N2_Kanji[[Receipe no]:[Receipe]],4,0),"")</f>
        <v/>
      </c>
      <c r="L150" s="24" t="str">
        <f t="shared" si="42"/>
        <v>8章3課</v>
      </c>
      <c r="M150" s="28" t="str">
        <f>IFERROR(VLOOKUP($L150&amp;"_"&amp;X150,Final_manabou_kanji[],6,0),"")</f>
        <v/>
      </c>
      <c r="N150" s="28" t="str">
        <f>IFERROR(VLOOKUP($L150&amp;"_"&amp;Y150,Final_manabou_kanji[],6,0),"")</f>
        <v/>
      </c>
      <c r="O150" s="28" t="str">
        <f>IFERROR(VLOOKUP($L150&amp;"_"&amp;Z150,Final_manabou_kanji[],6,0),"")</f>
        <v/>
      </c>
      <c r="P150" s="28" t="str">
        <f>IFERROR(VLOOKUP($L150&amp;"_"&amp;AA150,Final_manabou_kanji[],6,0),"")</f>
        <v/>
      </c>
      <c r="Q150" s="28" t="str">
        <f>IFERROR(VLOOKUP($L150&amp;"_"&amp;AB150,Final_manabou_kanji[],6,0),"")</f>
        <v/>
      </c>
      <c r="R150" s="28" t="str">
        <f>IFERROR(VLOOKUP($L150&amp;"_"&amp;AC150,Final_manabou_kanji[],6,0),"")</f>
        <v/>
      </c>
      <c r="S150" s="28" t="str">
        <f>IFERROR(VLOOKUP($L150&amp;"_"&amp;AD150,Final_manabou_kanji[],6,0),"")</f>
        <v/>
      </c>
      <c r="T150" s="28" t="str">
        <f>IFERROR(VLOOKUP($L150&amp;"_"&amp;AE150,Final_manabou_kanji[],6,0),"")</f>
        <v/>
      </c>
      <c r="V150" t="s">
        <v>5</v>
      </c>
      <c r="W150" s="24" t="str">
        <f t="shared" si="25"/>
        <v>8章3課</v>
      </c>
      <c r="X150" s="21">
        <f t="shared" ref="X150:AE150" si="62">IF($V150="",X149+8,X$1)</f>
        <v>9</v>
      </c>
      <c r="Y150" s="16">
        <f t="shared" si="62"/>
        <v>10</v>
      </c>
      <c r="Z150" s="16">
        <f t="shared" si="62"/>
        <v>11</v>
      </c>
      <c r="AA150" s="16">
        <f t="shared" si="62"/>
        <v>12</v>
      </c>
      <c r="AB150" s="16">
        <f t="shared" si="62"/>
        <v>13</v>
      </c>
      <c r="AC150" s="16">
        <f t="shared" si="62"/>
        <v>14</v>
      </c>
      <c r="AD150" s="16">
        <f t="shared" si="62"/>
        <v>15</v>
      </c>
      <c r="AE150" s="17">
        <f t="shared" si="62"/>
        <v>16</v>
      </c>
      <c r="AH150" s="24">
        <v>67</v>
      </c>
      <c r="AI150" s="21" t="str">
        <f t="shared" si="27"/>
        <v>8章3課9</v>
      </c>
      <c r="AJ150" s="16" t="str">
        <f t="shared" si="28"/>
        <v>8章3課10</v>
      </c>
      <c r="AK150" s="16" t="str">
        <f t="shared" si="29"/>
        <v>8章3課11</v>
      </c>
      <c r="AL150" s="16" t="str">
        <f t="shared" si="30"/>
        <v>8章3課12</v>
      </c>
      <c r="AM150" s="16" t="str">
        <f t="shared" si="31"/>
        <v>8章3課13</v>
      </c>
      <c r="AN150" s="16" t="str">
        <f t="shared" si="32"/>
        <v>8章3課14</v>
      </c>
      <c r="AO150" s="16" t="str">
        <f t="shared" si="33"/>
        <v>8章3課15</v>
      </c>
      <c r="AP150" s="17" t="str">
        <f t="shared" si="34"/>
        <v>8章3課16</v>
      </c>
    </row>
    <row r="151" spans="1:42" ht="20.399999999999999" thickTop="1" thickBot="1" x14ac:dyDescent="0.35">
      <c r="A151">
        <f t="shared" si="41"/>
        <v>32</v>
      </c>
      <c r="B151" s="24" t="str">
        <f t="shared" si="24"/>
        <v>8章3課</v>
      </c>
      <c r="C151" s="21" t="str">
        <f>IFERROR(VLOOKUP($B151&amp;"_"&amp;X151,Raw_data_N2_Kanji[[Receipe no]:[Receipe]],4,0),"")</f>
        <v/>
      </c>
      <c r="D151" s="16" t="str">
        <f>IFERROR(VLOOKUP($B151&amp;"_"&amp;Y151,Raw_data_N2_Kanji[[Receipe no]:[Receipe]],4,0),"")</f>
        <v/>
      </c>
      <c r="E151" s="16" t="str">
        <f>IFERROR(VLOOKUP($B151&amp;"_"&amp;Z151,Raw_data_N2_Kanji[[Receipe no]:[Receipe]],4,0),"")</f>
        <v/>
      </c>
      <c r="F151" s="16" t="str">
        <f>IFERROR(VLOOKUP($B151&amp;"_"&amp;AA151,Raw_data_N2_Kanji[[Receipe no]:[Receipe]],4,0),"")</f>
        <v/>
      </c>
      <c r="G151" s="16" t="str">
        <f>IFERROR(VLOOKUP($B151&amp;"_"&amp;AB151,Raw_data_N2_Kanji[[Receipe no]:[Receipe]],4,0),"")</f>
        <v/>
      </c>
      <c r="H151" s="16" t="str">
        <f>IFERROR(VLOOKUP($B151&amp;"_"&amp;AC151,Raw_data_N2_Kanji[[Receipe no]:[Receipe]],4,0),"")</f>
        <v/>
      </c>
      <c r="I151" s="16" t="str">
        <f>IFERROR(VLOOKUP($B151&amp;"_"&amp;AD151,Raw_data_N2_Kanji[[Receipe no]:[Receipe]],4,0),"")</f>
        <v/>
      </c>
      <c r="J151" s="17" t="str">
        <f>IFERROR(VLOOKUP($B151&amp;"_"&amp;AE151,Raw_data_N2_Kanji[[Receipe no]:[Receipe]],4,0),"")</f>
        <v/>
      </c>
      <c r="L151" s="24" t="str">
        <f t="shared" si="42"/>
        <v>8章3課</v>
      </c>
      <c r="M151" s="28" t="str">
        <f>IFERROR(VLOOKUP($L151&amp;"_"&amp;X151,Final_manabou_kanji[],6,0),"")</f>
        <v/>
      </c>
      <c r="N151" s="28" t="str">
        <f>IFERROR(VLOOKUP($L151&amp;"_"&amp;Y151,Final_manabou_kanji[],6,0),"")</f>
        <v/>
      </c>
      <c r="O151" s="28" t="str">
        <f>IFERROR(VLOOKUP($L151&amp;"_"&amp;Z151,Final_manabou_kanji[],6,0),"")</f>
        <v/>
      </c>
      <c r="P151" s="28" t="str">
        <f>IFERROR(VLOOKUP($L151&amp;"_"&amp;AA151,Final_manabou_kanji[],6,0),"")</f>
        <v/>
      </c>
      <c r="Q151" s="28" t="str">
        <f>IFERROR(VLOOKUP($L151&amp;"_"&amp;AB151,Final_manabou_kanji[],6,0),"")</f>
        <v/>
      </c>
      <c r="R151" s="28" t="str">
        <f>IFERROR(VLOOKUP($L151&amp;"_"&amp;AC151,Final_manabou_kanji[],6,0),"")</f>
        <v/>
      </c>
      <c r="S151" s="28" t="str">
        <f>IFERROR(VLOOKUP($L151&amp;"_"&amp;AD151,Final_manabou_kanji[],6,0),"")</f>
        <v/>
      </c>
      <c r="T151" s="28" t="str">
        <f>IFERROR(VLOOKUP($L151&amp;"_"&amp;AE151,Final_manabou_kanji[],6,0),"")</f>
        <v/>
      </c>
      <c r="V151" t="s">
        <v>5</v>
      </c>
      <c r="W151" s="24" t="str">
        <f t="shared" si="25"/>
        <v>8章3課</v>
      </c>
      <c r="X151" s="21">
        <f t="shared" ref="X151:AE151" si="63">IF($V151="",X150+8,X$1)</f>
        <v>17</v>
      </c>
      <c r="Y151" s="16">
        <f t="shared" si="63"/>
        <v>18</v>
      </c>
      <c r="Z151" s="16">
        <f t="shared" si="63"/>
        <v>19</v>
      </c>
      <c r="AA151" s="16">
        <f t="shared" si="63"/>
        <v>20</v>
      </c>
      <c r="AB151" s="16">
        <f t="shared" si="63"/>
        <v>21</v>
      </c>
      <c r="AC151" s="16">
        <f t="shared" si="63"/>
        <v>22</v>
      </c>
      <c r="AD151" s="16">
        <f t="shared" si="63"/>
        <v>23</v>
      </c>
      <c r="AE151" s="17">
        <f t="shared" si="63"/>
        <v>24</v>
      </c>
      <c r="AH151" s="24">
        <v>68</v>
      </c>
      <c r="AI151" s="21" t="str">
        <f t="shared" si="27"/>
        <v>8章3課17</v>
      </c>
      <c r="AJ151" s="16" t="str">
        <f t="shared" si="28"/>
        <v>8章3課18</v>
      </c>
      <c r="AK151" s="16" t="str">
        <f t="shared" si="29"/>
        <v>8章3課19</v>
      </c>
      <c r="AL151" s="16" t="str">
        <f t="shared" si="30"/>
        <v>8章3課20</v>
      </c>
      <c r="AM151" s="16" t="str">
        <f t="shared" si="31"/>
        <v>8章3課21</v>
      </c>
      <c r="AN151" s="16" t="str">
        <f t="shared" si="32"/>
        <v>8章3課22</v>
      </c>
      <c r="AO151" s="16" t="str">
        <f t="shared" si="33"/>
        <v>8章3課23</v>
      </c>
      <c r="AP151" s="17" t="str">
        <f t="shared" si="34"/>
        <v>8章3課24</v>
      </c>
    </row>
    <row r="152" spans="1:42" ht="20.399999999999999" thickTop="1" thickBot="1" x14ac:dyDescent="0.35">
      <c r="A152">
        <f t="shared" si="41"/>
        <v>33</v>
      </c>
      <c r="B152" s="24" t="str">
        <f t="shared" si="24"/>
        <v>9章1課</v>
      </c>
      <c r="C152" s="21" t="str">
        <f>IFERROR(VLOOKUP($B152&amp;"_"&amp;X152,Raw_data_N2_Kanji[[Receipe no]:[Receipe]],4,0),"")</f>
        <v/>
      </c>
      <c r="D152" s="16" t="str">
        <f>IFERROR(VLOOKUP($B152&amp;"_"&amp;Y152,Raw_data_N2_Kanji[[Receipe no]:[Receipe]],4,0),"")</f>
        <v/>
      </c>
      <c r="E152" s="16" t="str">
        <f>IFERROR(VLOOKUP($B152&amp;"_"&amp;Z152,Raw_data_N2_Kanji[[Receipe no]:[Receipe]],4,0),"")</f>
        <v/>
      </c>
      <c r="F152" s="16" t="str">
        <f>IFERROR(VLOOKUP($B152&amp;"_"&amp;AA152,Raw_data_N2_Kanji[[Receipe no]:[Receipe]],4,0),"")</f>
        <v/>
      </c>
      <c r="G152" s="16" t="str">
        <f>IFERROR(VLOOKUP($B152&amp;"_"&amp;AB152,Raw_data_N2_Kanji[[Receipe no]:[Receipe]],4,0),"")</f>
        <v/>
      </c>
      <c r="H152" s="16" t="str">
        <f>IFERROR(VLOOKUP($B152&amp;"_"&amp;AC152,Raw_data_N2_Kanji[[Receipe no]:[Receipe]],4,0),"")</f>
        <v/>
      </c>
      <c r="I152" s="16" t="str">
        <f>IFERROR(VLOOKUP($B152&amp;"_"&amp;AD152,Raw_data_N2_Kanji[[Receipe no]:[Receipe]],4,0),"")</f>
        <v/>
      </c>
      <c r="J152" s="17" t="str">
        <f>IFERROR(VLOOKUP($B152&amp;"_"&amp;AE152,Raw_data_N2_Kanji[[Receipe no]:[Receipe]],4,0),"")</f>
        <v/>
      </c>
      <c r="L152" s="24" t="str">
        <f t="shared" si="42"/>
        <v>9章1課</v>
      </c>
      <c r="M152" s="28" t="str">
        <f>IFERROR(VLOOKUP($L152&amp;"_"&amp;X152,Final_manabou_kanji[],6,0),"")</f>
        <v/>
      </c>
      <c r="N152" s="28" t="str">
        <f>IFERROR(VLOOKUP($L152&amp;"_"&amp;Y152,Final_manabou_kanji[],6,0),"")</f>
        <v/>
      </c>
      <c r="O152" s="28" t="str">
        <f>IFERROR(VLOOKUP($L152&amp;"_"&amp;Z152,Final_manabou_kanji[],6,0),"")</f>
        <v/>
      </c>
      <c r="P152" s="28" t="str">
        <f>IFERROR(VLOOKUP($L152&amp;"_"&amp;AA152,Final_manabou_kanji[],6,0),"")</f>
        <v/>
      </c>
      <c r="Q152" s="28" t="str">
        <f>IFERROR(VLOOKUP($L152&amp;"_"&amp;AB152,Final_manabou_kanji[],6,0),"")</f>
        <v/>
      </c>
      <c r="R152" s="28" t="str">
        <f>IFERROR(VLOOKUP($L152&amp;"_"&amp;AC152,Final_manabou_kanji[],6,0),"")</f>
        <v/>
      </c>
      <c r="S152" s="28" t="str">
        <f>IFERROR(VLOOKUP($L152&amp;"_"&amp;AD152,Final_manabou_kanji[],6,0),"")</f>
        <v/>
      </c>
      <c r="T152" s="28" t="str">
        <f>IFERROR(VLOOKUP($L152&amp;"_"&amp;AE152,Final_manabou_kanji[],6,0),"")</f>
        <v/>
      </c>
      <c r="V152" t="s">
        <v>64</v>
      </c>
      <c r="W152" s="24" t="str">
        <f t="shared" si="25"/>
        <v>9章1課</v>
      </c>
      <c r="X152" s="21">
        <f t="shared" ref="X152:AE152" si="64">IF($V152="",X151+8,X$1)</f>
        <v>1</v>
      </c>
      <c r="Y152" s="16">
        <f t="shared" si="64"/>
        <v>2</v>
      </c>
      <c r="Z152" s="16">
        <f t="shared" si="64"/>
        <v>3</v>
      </c>
      <c r="AA152" s="16">
        <f t="shared" si="64"/>
        <v>4</v>
      </c>
      <c r="AB152" s="16">
        <f t="shared" si="64"/>
        <v>5</v>
      </c>
      <c r="AC152" s="16">
        <f t="shared" si="64"/>
        <v>6</v>
      </c>
      <c r="AD152" s="16">
        <f t="shared" si="64"/>
        <v>7</v>
      </c>
      <c r="AE152" s="17">
        <f t="shared" si="64"/>
        <v>8</v>
      </c>
      <c r="AH152" s="24">
        <v>69</v>
      </c>
      <c r="AI152" s="21" t="str">
        <f t="shared" si="27"/>
        <v>9章1課1</v>
      </c>
      <c r="AJ152" s="16" t="str">
        <f t="shared" si="28"/>
        <v>9章1課2</v>
      </c>
      <c r="AK152" s="16" t="str">
        <f t="shared" si="29"/>
        <v>9章1課3</v>
      </c>
      <c r="AL152" s="16" t="str">
        <f t="shared" si="30"/>
        <v>9章1課4</v>
      </c>
      <c r="AM152" s="16" t="str">
        <f t="shared" si="31"/>
        <v>9章1課5</v>
      </c>
      <c r="AN152" s="16" t="str">
        <f t="shared" si="32"/>
        <v>9章1課6</v>
      </c>
      <c r="AO152" s="16" t="str">
        <f t="shared" si="33"/>
        <v>9章1課7</v>
      </c>
      <c r="AP152" s="17" t="str">
        <f t="shared" si="34"/>
        <v>9章1課8</v>
      </c>
    </row>
    <row r="153" spans="1:42" ht="20.399999999999999" thickTop="1" thickBot="1" x14ac:dyDescent="0.35">
      <c r="A153">
        <f t="shared" si="41"/>
        <v>33</v>
      </c>
      <c r="B153" s="24" t="str">
        <f t="shared" si="24"/>
        <v>9章1課</v>
      </c>
      <c r="C153" s="21" t="str">
        <f>IFERROR(VLOOKUP($B153&amp;"_"&amp;X153,Raw_data_N2_Kanji[[Receipe no]:[Receipe]],4,0),"")</f>
        <v/>
      </c>
      <c r="D153" s="16" t="str">
        <f>IFERROR(VLOOKUP($B153&amp;"_"&amp;Y153,Raw_data_N2_Kanji[[Receipe no]:[Receipe]],4,0),"")</f>
        <v/>
      </c>
      <c r="E153" s="16" t="str">
        <f>IFERROR(VLOOKUP($B153&amp;"_"&amp;Z153,Raw_data_N2_Kanji[[Receipe no]:[Receipe]],4,0),"")</f>
        <v/>
      </c>
      <c r="F153" s="16" t="str">
        <f>IFERROR(VLOOKUP($B153&amp;"_"&amp;AA153,Raw_data_N2_Kanji[[Receipe no]:[Receipe]],4,0),"")</f>
        <v/>
      </c>
      <c r="G153" s="16" t="str">
        <f>IFERROR(VLOOKUP($B153&amp;"_"&amp;AB153,Raw_data_N2_Kanji[[Receipe no]:[Receipe]],4,0),"")</f>
        <v/>
      </c>
      <c r="H153" s="16" t="str">
        <f>IFERROR(VLOOKUP($B153&amp;"_"&amp;AC153,Raw_data_N2_Kanji[[Receipe no]:[Receipe]],4,0),"")</f>
        <v/>
      </c>
      <c r="I153" s="16" t="str">
        <f>IFERROR(VLOOKUP($B153&amp;"_"&amp;AD153,Raw_data_N2_Kanji[[Receipe no]:[Receipe]],4,0),"")</f>
        <v/>
      </c>
      <c r="J153" s="17" t="str">
        <f>IFERROR(VLOOKUP($B153&amp;"_"&amp;AE153,Raw_data_N2_Kanji[[Receipe no]:[Receipe]],4,0),"")</f>
        <v/>
      </c>
      <c r="L153" s="24" t="str">
        <f t="shared" si="42"/>
        <v>9章1課</v>
      </c>
      <c r="M153" s="28" t="str">
        <f>IFERROR(VLOOKUP($L153&amp;"_"&amp;X153,Final_manabou_kanji[],6,0),"")</f>
        <v/>
      </c>
      <c r="N153" s="28" t="str">
        <f>IFERROR(VLOOKUP($L153&amp;"_"&amp;Y153,Final_manabou_kanji[],6,0),"")</f>
        <v/>
      </c>
      <c r="O153" s="28" t="str">
        <f>IFERROR(VLOOKUP($L153&amp;"_"&amp;Z153,Final_manabou_kanji[],6,0),"")</f>
        <v/>
      </c>
      <c r="P153" s="28" t="str">
        <f>IFERROR(VLOOKUP($L153&amp;"_"&amp;AA153,Final_manabou_kanji[],6,0),"")</f>
        <v/>
      </c>
      <c r="Q153" s="28" t="str">
        <f>IFERROR(VLOOKUP($L153&amp;"_"&amp;AB153,Final_manabou_kanji[],6,0),"")</f>
        <v/>
      </c>
      <c r="R153" s="28" t="str">
        <f>IFERROR(VLOOKUP($L153&amp;"_"&amp;AC153,Final_manabou_kanji[],6,0),"")</f>
        <v/>
      </c>
      <c r="S153" s="28" t="str">
        <f>IFERROR(VLOOKUP($L153&amp;"_"&amp;AD153,Final_manabou_kanji[],6,0),"")</f>
        <v/>
      </c>
      <c r="T153" s="28" t="str">
        <f>IFERROR(VLOOKUP($L153&amp;"_"&amp;AE153,Final_manabou_kanji[],6,0),"")</f>
        <v/>
      </c>
      <c r="V153" t="s">
        <v>5</v>
      </c>
      <c r="W153" s="24" t="str">
        <f t="shared" si="25"/>
        <v>9章1課</v>
      </c>
      <c r="X153" s="21">
        <f t="shared" ref="X153:AE153" si="65">IF($V153="",X152+8,X$1)</f>
        <v>9</v>
      </c>
      <c r="Y153" s="16">
        <f t="shared" si="65"/>
        <v>10</v>
      </c>
      <c r="Z153" s="16">
        <f t="shared" si="65"/>
        <v>11</v>
      </c>
      <c r="AA153" s="16">
        <f t="shared" si="65"/>
        <v>12</v>
      </c>
      <c r="AB153" s="16">
        <f t="shared" si="65"/>
        <v>13</v>
      </c>
      <c r="AC153" s="16">
        <f t="shared" si="65"/>
        <v>14</v>
      </c>
      <c r="AD153" s="16">
        <f t="shared" si="65"/>
        <v>15</v>
      </c>
      <c r="AE153" s="17">
        <f t="shared" si="65"/>
        <v>16</v>
      </c>
      <c r="AH153" s="24">
        <v>70</v>
      </c>
      <c r="AI153" s="21" t="str">
        <f t="shared" si="27"/>
        <v>9章1課9</v>
      </c>
      <c r="AJ153" s="16" t="str">
        <f t="shared" si="28"/>
        <v>9章1課10</v>
      </c>
      <c r="AK153" s="16" t="str">
        <f t="shared" si="29"/>
        <v>9章1課11</v>
      </c>
      <c r="AL153" s="16" t="str">
        <f t="shared" si="30"/>
        <v>9章1課12</v>
      </c>
      <c r="AM153" s="16" t="str">
        <f t="shared" si="31"/>
        <v>9章1課13</v>
      </c>
      <c r="AN153" s="16" t="str">
        <f t="shared" si="32"/>
        <v>9章1課14</v>
      </c>
      <c r="AO153" s="16" t="str">
        <f t="shared" si="33"/>
        <v>9章1課15</v>
      </c>
      <c r="AP153" s="17" t="str">
        <f t="shared" si="34"/>
        <v>9章1課16</v>
      </c>
    </row>
    <row r="154" spans="1:42" ht="20.399999999999999" thickTop="1" thickBot="1" x14ac:dyDescent="0.35">
      <c r="A154">
        <f t="shared" si="41"/>
        <v>33</v>
      </c>
      <c r="B154" s="24" t="str">
        <f t="shared" si="24"/>
        <v>9章1課</v>
      </c>
      <c r="C154" s="21" t="str">
        <f>IFERROR(VLOOKUP($B154&amp;"_"&amp;X154,Raw_data_N2_Kanji[[Receipe no]:[Receipe]],4,0),"")</f>
        <v/>
      </c>
      <c r="D154" s="16" t="str">
        <f>IFERROR(VLOOKUP($B154&amp;"_"&amp;Y154,Raw_data_N2_Kanji[[Receipe no]:[Receipe]],4,0),"")</f>
        <v/>
      </c>
      <c r="E154" s="16" t="str">
        <f>IFERROR(VLOOKUP($B154&amp;"_"&amp;Z154,Raw_data_N2_Kanji[[Receipe no]:[Receipe]],4,0),"")</f>
        <v/>
      </c>
      <c r="F154" s="16" t="str">
        <f>IFERROR(VLOOKUP($B154&amp;"_"&amp;AA154,Raw_data_N2_Kanji[[Receipe no]:[Receipe]],4,0),"")</f>
        <v/>
      </c>
      <c r="G154" s="16" t="str">
        <f>IFERROR(VLOOKUP($B154&amp;"_"&amp;AB154,Raw_data_N2_Kanji[[Receipe no]:[Receipe]],4,0),"")</f>
        <v/>
      </c>
      <c r="H154" s="16" t="str">
        <f>IFERROR(VLOOKUP($B154&amp;"_"&amp;AC154,Raw_data_N2_Kanji[[Receipe no]:[Receipe]],4,0),"")</f>
        <v/>
      </c>
      <c r="I154" s="16" t="str">
        <f>IFERROR(VLOOKUP($B154&amp;"_"&amp;AD154,Raw_data_N2_Kanji[[Receipe no]:[Receipe]],4,0),"")</f>
        <v/>
      </c>
      <c r="J154" s="17" t="str">
        <f>IFERROR(VLOOKUP($B154&amp;"_"&amp;AE154,Raw_data_N2_Kanji[[Receipe no]:[Receipe]],4,0),"")</f>
        <v/>
      </c>
      <c r="L154" s="24" t="str">
        <f t="shared" si="42"/>
        <v>9章1課</v>
      </c>
      <c r="M154" s="28" t="str">
        <f>IFERROR(VLOOKUP($L154&amp;"_"&amp;X154,Final_manabou_kanji[],6,0),"")</f>
        <v/>
      </c>
      <c r="N154" s="28" t="str">
        <f>IFERROR(VLOOKUP($L154&amp;"_"&amp;Y154,Final_manabou_kanji[],6,0),"")</f>
        <v/>
      </c>
      <c r="O154" s="28" t="str">
        <f>IFERROR(VLOOKUP($L154&amp;"_"&amp;Z154,Final_manabou_kanji[],6,0),"")</f>
        <v/>
      </c>
      <c r="P154" s="28" t="str">
        <f>IFERROR(VLOOKUP($L154&amp;"_"&amp;AA154,Final_manabou_kanji[],6,0),"")</f>
        <v/>
      </c>
      <c r="Q154" s="28" t="str">
        <f>IFERROR(VLOOKUP($L154&amp;"_"&amp;AB154,Final_manabou_kanji[],6,0),"")</f>
        <v/>
      </c>
      <c r="R154" s="28" t="str">
        <f>IFERROR(VLOOKUP($L154&amp;"_"&amp;AC154,Final_manabou_kanji[],6,0),"")</f>
        <v/>
      </c>
      <c r="S154" s="28" t="str">
        <f>IFERROR(VLOOKUP($L154&amp;"_"&amp;AD154,Final_manabou_kanji[],6,0),"")</f>
        <v/>
      </c>
      <c r="T154" s="28" t="str">
        <f>IFERROR(VLOOKUP($L154&amp;"_"&amp;AE154,Final_manabou_kanji[],6,0),"")</f>
        <v/>
      </c>
      <c r="V154" t="s">
        <v>5</v>
      </c>
      <c r="W154" s="24" t="str">
        <f t="shared" si="25"/>
        <v>9章1課</v>
      </c>
      <c r="X154" s="21">
        <f t="shared" ref="X154:AE154" si="66">IF($V154="",X153+8,X$1)</f>
        <v>17</v>
      </c>
      <c r="Y154" s="16">
        <f t="shared" si="66"/>
        <v>18</v>
      </c>
      <c r="Z154" s="16">
        <f t="shared" si="66"/>
        <v>19</v>
      </c>
      <c r="AA154" s="16">
        <f t="shared" si="66"/>
        <v>20</v>
      </c>
      <c r="AB154" s="16">
        <f t="shared" si="66"/>
        <v>21</v>
      </c>
      <c r="AC154" s="16">
        <f t="shared" si="66"/>
        <v>22</v>
      </c>
      <c r="AD154" s="16">
        <f t="shared" si="66"/>
        <v>23</v>
      </c>
      <c r="AE154" s="17">
        <f t="shared" si="66"/>
        <v>24</v>
      </c>
      <c r="AH154" s="24">
        <v>71</v>
      </c>
      <c r="AI154" s="21" t="str">
        <f t="shared" si="27"/>
        <v>9章1課17</v>
      </c>
      <c r="AJ154" s="16" t="str">
        <f t="shared" si="28"/>
        <v>9章1課18</v>
      </c>
      <c r="AK154" s="16" t="str">
        <f t="shared" si="29"/>
        <v>9章1課19</v>
      </c>
      <c r="AL154" s="16" t="str">
        <f t="shared" si="30"/>
        <v>9章1課20</v>
      </c>
      <c r="AM154" s="16" t="str">
        <f t="shared" si="31"/>
        <v>9章1課21</v>
      </c>
      <c r="AN154" s="16" t="str">
        <f t="shared" si="32"/>
        <v>9章1課22</v>
      </c>
      <c r="AO154" s="16" t="str">
        <f t="shared" si="33"/>
        <v>9章1課23</v>
      </c>
      <c r="AP154" s="17" t="str">
        <f t="shared" si="34"/>
        <v>9章1課24</v>
      </c>
    </row>
    <row r="155" spans="1:42" ht="20.399999999999999" thickTop="1" thickBot="1" x14ac:dyDescent="0.35">
      <c r="A155">
        <f t="shared" si="41"/>
        <v>33</v>
      </c>
      <c r="B155" s="24" t="str">
        <f t="shared" si="24"/>
        <v>9章1課</v>
      </c>
      <c r="C155" s="21" t="str">
        <f>IFERROR(VLOOKUP($B155&amp;"_"&amp;X155,Raw_data_N2_Kanji[[Receipe no]:[Receipe]],4,0),"")</f>
        <v/>
      </c>
      <c r="D155" s="16" t="str">
        <f>IFERROR(VLOOKUP($B155&amp;"_"&amp;Y155,Raw_data_N2_Kanji[[Receipe no]:[Receipe]],4,0),"")</f>
        <v/>
      </c>
      <c r="E155" s="16" t="str">
        <f>IFERROR(VLOOKUP($B155&amp;"_"&amp;Z155,Raw_data_N2_Kanji[[Receipe no]:[Receipe]],4,0),"")</f>
        <v/>
      </c>
      <c r="F155" s="16" t="str">
        <f>IFERROR(VLOOKUP($B155&amp;"_"&amp;AA155,Raw_data_N2_Kanji[[Receipe no]:[Receipe]],4,0),"")</f>
        <v/>
      </c>
      <c r="G155" s="16" t="str">
        <f>IFERROR(VLOOKUP($B155&amp;"_"&amp;AB155,Raw_data_N2_Kanji[[Receipe no]:[Receipe]],4,0),"")</f>
        <v/>
      </c>
      <c r="H155" s="16" t="str">
        <f>IFERROR(VLOOKUP($B155&amp;"_"&amp;AC155,Raw_data_N2_Kanji[[Receipe no]:[Receipe]],4,0),"")</f>
        <v/>
      </c>
      <c r="I155" s="16" t="str">
        <f>IFERROR(VLOOKUP($B155&amp;"_"&amp;AD155,Raw_data_N2_Kanji[[Receipe no]:[Receipe]],4,0),"")</f>
        <v/>
      </c>
      <c r="J155" s="17" t="str">
        <f>IFERROR(VLOOKUP($B155&amp;"_"&amp;AE155,Raw_data_N2_Kanji[[Receipe no]:[Receipe]],4,0),"")</f>
        <v/>
      </c>
      <c r="L155" s="24" t="str">
        <f t="shared" si="42"/>
        <v>9章1課</v>
      </c>
      <c r="M155" s="28" t="str">
        <f>IFERROR(VLOOKUP($L155&amp;"_"&amp;X155,Final_manabou_kanji[],6,0),"")</f>
        <v/>
      </c>
      <c r="N155" s="28" t="str">
        <f>IFERROR(VLOOKUP($L155&amp;"_"&amp;Y155,Final_manabou_kanji[],6,0),"")</f>
        <v/>
      </c>
      <c r="O155" s="28" t="str">
        <f>IFERROR(VLOOKUP($L155&amp;"_"&amp;Z155,Final_manabou_kanji[],6,0),"")</f>
        <v/>
      </c>
      <c r="P155" s="28" t="str">
        <f>IFERROR(VLOOKUP($L155&amp;"_"&amp;AA155,Final_manabou_kanji[],6,0),"")</f>
        <v/>
      </c>
      <c r="Q155" s="28" t="str">
        <f>IFERROR(VLOOKUP($L155&amp;"_"&amp;AB155,Final_manabou_kanji[],6,0),"")</f>
        <v/>
      </c>
      <c r="R155" s="28" t="str">
        <f>IFERROR(VLOOKUP($L155&amp;"_"&amp;AC155,Final_manabou_kanji[],6,0),"")</f>
        <v/>
      </c>
      <c r="S155" s="28" t="str">
        <f>IFERROR(VLOOKUP($L155&amp;"_"&amp;AD155,Final_manabou_kanji[],6,0),"")</f>
        <v/>
      </c>
      <c r="T155" s="28" t="str">
        <f>IFERROR(VLOOKUP($L155&amp;"_"&amp;AE155,Final_manabou_kanji[],6,0),"")</f>
        <v/>
      </c>
      <c r="V155" t="s">
        <v>5</v>
      </c>
      <c r="W155" s="24" t="str">
        <f t="shared" si="25"/>
        <v>9章1課</v>
      </c>
      <c r="X155" s="21">
        <f t="shared" ref="X155:AE155" si="67">IF($V155="",X154+8,X$1)</f>
        <v>25</v>
      </c>
      <c r="Y155" s="16">
        <f t="shared" si="67"/>
        <v>26</v>
      </c>
      <c r="Z155" s="16">
        <f t="shared" si="67"/>
        <v>27</v>
      </c>
      <c r="AA155" s="16">
        <f t="shared" si="67"/>
        <v>28</v>
      </c>
      <c r="AB155" s="16">
        <f t="shared" si="67"/>
        <v>29</v>
      </c>
      <c r="AC155" s="16">
        <f t="shared" si="67"/>
        <v>30</v>
      </c>
      <c r="AD155" s="16">
        <f t="shared" si="67"/>
        <v>31</v>
      </c>
      <c r="AE155" s="17">
        <f t="shared" si="67"/>
        <v>32</v>
      </c>
      <c r="AH155" s="24">
        <v>72</v>
      </c>
      <c r="AI155" s="21" t="str">
        <f t="shared" si="27"/>
        <v>9章1課25</v>
      </c>
      <c r="AJ155" s="16" t="str">
        <f t="shared" si="28"/>
        <v>9章1課26</v>
      </c>
      <c r="AK155" s="16" t="str">
        <f t="shared" si="29"/>
        <v>9章1課27</v>
      </c>
      <c r="AL155" s="16" t="str">
        <f t="shared" si="30"/>
        <v>9章1課28</v>
      </c>
      <c r="AM155" s="16" t="str">
        <f t="shared" si="31"/>
        <v>9章1課29</v>
      </c>
      <c r="AN155" s="16" t="str">
        <f t="shared" si="32"/>
        <v>9章1課30</v>
      </c>
      <c r="AO155" s="16" t="str">
        <f t="shared" si="33"/>
        <v>9章1課31</v>
      </c>
      <c r="AP155" s="17" t="str">
        <f t="shared" si="34"/>
        <v>9章1課32</v>
      </c>
    </row>
    <row r="156" spans="1:42" ht="20.399999999999999" thickTop="1" thickBot="1" x14ac:dyDescent="0.35">
      <c r="A156">
        <f t="shared" si="41"/>
        <v>34</v>
      </c>
      <c r="B156" s="24" t="str">
        <f t="shared" si="24"/>
        <v>9章2課</v>
      </c>
      <c r="C156" s="21" t="str">
        <f>IFERROR(VLOOKUP($B156&amp;"_"&amp;X156,Raw_data_N2_Kanji[[Receipe no]:[Receipe]],4,0),"")</f>
        <v/>
      </c>
      <c r="D156" s="16" t="str">
        <f>IFERROR(VLOOKUP($B156&amp;"_"&amp;Y156,Raw_data_N2_Kanji[[Receipe no]:[Receipe]],4,0),"")</f>
        <v/>
      </c>
      <c r="E156" s="16" t="str">
        <f>IFERROR(VLOOKUP($B156&amp;"_"&amp;Z156,Raw_data_N2_Kanji[[Receipe no]:[Receipe]],4,0),"")</f>
        <v/>
      </c>
      <c r="F156" s="16" t="str">
        <f>IFERROR(VLOOKUP($B156&amp;"_"&amp;AA156,Raw_data_N2_Kanji[[Receipe no]:[Receipe]],4,0),"")</f>
        <v/>
      </c>
      <c r="G156" s="16" t="str">
        <f>IFERROR(VLOOKUP($B156&amp;"_"&amp;AB156,Raw_data_N2_Kanji[[Receipe no]:[Receipe]],4,0),"")</f>
        <v/>
      </c>
      <c r="H156" s="16" t="str">
        <f>IFERROR(VLOOKUP($B156&amp;"_"&amp;AC156,Raw_data_N2_Kanji[[Receipe no]:[Receipe]],4,0),"")</f>
        <v/>
      </c>
      <c r="I156" s="16" t="str">
        <f>IFERROR(VLOOKUP($B156&amp;"_"&amp;AD156,Raw_data_N2_Kanji[[Receipe no]:[Receipe]],4,0),"")</f>
        <v/>
      </c>
      <c r="J156" s="17" t="str">
        <f>IFERROR(VLOOKUP($B156&amp;"_"&amp;AE156,Raw_data_N2_Kanji[[Receipe no]:[Receipe]],4,0),"")</f>
        <v/>
      </c>
      <c r="L156" s="24" t="str">
        <f t="shared" si="42"/>
        <v>9章2課</v>
      </c>
      <c r="M156" s="28" t="str">
        <f>IFERROR(VLOOKUP($L156&amp;"_"&amp;X156,Final_manabou_kanji[],6,0),"")</f>
        <v/>
      </c>
      <c r="N156" s="28" t="str">
        <f>IFERROR(VLOOKUP($L156&amp;"_"&amp;Y156,Final_manabou_kanji[],6,0),"")</f>
        <v/>
      </c>
      <c r="O156" s="28" t="str">
        <f>IFERROR(VLOOKUP($L156&amp;"_"&amp;Z156,Final_manabou_kanji[],6,0),"")</f>
        <v/>
      </c>
      <c r="P156" s="28" t="str">
        <f>IFERROR(VLOOKUP($L156&amp;"_"&amp;AA156,Final_manabou_kanji[],6,0),"")</f>
        <v/>
      </c>
      <c r="Q156" s="28" t="str">
        <f>IFERROR(VLOOKUP($L156&amp;"_"&amp;AB156,Final_manabou_kanji[],6,0),"")</f>
        <v/>
      </c>
      <c r="R156" s="28" t="str">
        <f>IFERROR(VLOOKUP($L156&amp;"_"&amp;AC156,Final_manabou_kanji[],6,0),"")</f>
        <v/>
      </c>
      <c r="S156" s="28" t="str">
        <f>IFERROR(VLOOKUP($L156&amp;"_"&amp;AD156,Final_manabou_kanji[],6,0),"")</f>
        <v/>
      </c>
      <c r="T156" s="28" t="str">
        <f>IFERROR(VLOOKUP($L156&amp;"_"&amp;AE156,Final_manabou_kanji[],6,0),"")</f>
        <v/>
      </c>
      <c r="V156" t="s">
        <v>65</v>
      </c>
      <c r="W156" s="24" t="str">
        <f t="shared" si="25"/>
        <v>9章2課</v>
      </c>
      <c r="X156" s="21">
        <f t="shared" ref="X156:AE156" si="68">IF($V156="",X155+8,X$1)</f>
        <v>1</v>
      </c>
      <c r="Y156" s="16">
        <f t="shared" si="68"/>
        <v>2</v>
      </c>
      <c r="Z156" s="16">
        <f t="shared" si="68"/>
        <v>3</v>
      </c>
      <c r="AA156" s="16">
        <f t="shared" si="68"/>
        <v>4</v>
      </c>
      <c r="AB156" s="16">
        <f t="shared" si="68"/>
        <v>5</v>
      </c>
      <c r="AC156" s="16">
        <f t="shared" si="68"/>
        <v>6</v>
      </c>
      <c r="AD156" s="16">
        <f t="shared" si="68"/>
        <v>7</v>
      </c>
      <c r="AE156" s="17">
        <f t="shared" si="68"/>
        <v>8</v>
      </c>
      <c r="AH156" s="24">
        <v>73</v>
      </c>
      <c r="AI156" s="21" t="str">
        <f t="shared" si="27"/>
        <v>9章2課1</v>
      </c>
      <c r="AJ156" s="16" t="str">
        <f t="shared" si="28"/>
        <v>9章2課2</v>
      </c>
      <c r="AK156" s="16" t="str">
        <f t="shared" si="29"/>
        <v>9章2課3</v>
      </c>
      <c r="AL156" s="16" t="str">
        <f t="shared" si="30"/>
        <v>9章2課4</v>
      </c>
      <c r="AM156" s="16" t="str">
        <f t="shared" si="31"/>
        <v>9章2課5</v>
      </c>
      <c r="AN156" s="16" t="str">
        <f t="shared" si="32"/>
        <v>9章2課6</v>
      </c>
      <c r="AO156" s="16" t="str">
        <f t="shared" si="33"/>
        <v>9章2課7</v>
      </c>
      <c r="AP156" s="17" t="str">
        <f t="shared" si="34"/>
        <v>9章2課8</v>
      </c>
    </row>
    <row r="157" spans="1:42" ht="20.399999999999999" thickTop="1" thickBot="1" x14ac:dyDescent="0.35">
      <c r="A157">
        <f t="shared" si="41"/>
        <v>34</v>
      </c>
      <c r="B157" s="24" t="str">
        <f t="shared" si="24"/>
        <v>9章2課</v>
      </c>
      <c r="C157" s="21" t="str">
        <f>IFERROR(VLOOKUP($B157&amp;"_"&amp;X157,Raw_data_N2_Kanji[[Receipe no]:[Receipe]],4,0),"")</f>
        <v/>
      </c>
      <c r="D157" s="16" t="str">
        <f>IFERROR(VLOOKUP($B157&amp;"_"&amp;Y157,Raw_data_N2_Kanji[[Receipe no]:[Receipe]],4,0),"")</f>
        <v/>
      </c>
      <c r="E157" s="16" t="str">
        <f>IFERROR(VLOOKUP($B157&amp;"_"&amp;Z157,Raw_data_N2_Kanji[[Receipe no]:[Receipe]],4,0),"")</f>
        <v/>
      </c>
      <c r="F157" s="16" t="str">
        <f>IFERROR(VLOOKUP($B157&amp;"_"&amp;AA157,Raw_data_N2_Kanji[[Receipe no]:[Receipe]],4,0),"")</f>
        <v/>
      </c>
      <c r="G157" s="16" t="str">
        <f>IFERROR(VLOOKUP($B157&amp;"_"&amp;AB157,Raw_data_N2_Kanji[[Receipe no]:[Receipe]],4,0),"")</f>
        <v/>
      </c>
      <c r="H157" s="16" t="str">
        <f>IFERROR(VLOOKUP($B157&amp;"_"&amp;AC157,Raw_data_N2_Kanji[[Receipe no]:[Receipe]],4,0),"")</f>
        <v/>
      </c>
      <c r="I157" s="16" t="str">
        <f>IFERROR(VLOOKUP($B157&amp;"_"&amp;AD157,Raw_data_N2_Kanji[[Receipe no]:[Receipe]],4,0),"")</f>
        <v/>
      </c>
      <c r="J157" s="17" t="str">
        <f>IFERROR(VLOOKUP($B157&amp;"_"&amp;AE157,Raw_data_N2_Kanji[[Receipe no]:[Receipe]],4,0),"")</f>
        <v/>
      </c>
      <c r="L157" s="24" t="str">
        <f t="shared" si="42"/>
        <v>9章2課</v>
      </c>
      <c r="M157" s="28" t="str">
        <f>IFERROR(VLOOKUP($L157&amp;"_"&amp;X157,Final_manabou_kanji[],6,0),"")</f>
        <v/>
      </c>
      <c r="N157" s="28" t="str">
        <f>IFERROR(VLOOKUP($L157&amp;"_"&amp;Y157,Final_manabou_kanji[],6,0),"")</f>
        <v/>
      </c>
      <c r="O157" s="28" t="str">
        <f>IFERROR(VLOOKUP($L157&amp;"_"&amp;Z157,Final_manabou_kanji[],6,0),"")</f>
        <v/>
      </c>
      <c r="P157" s="28" t="str">
        <f>IFERROR(VLOOKUP($L157&amp;"_"&amp;AA157,Final_manabou_kanji[],6,0),"")</f>
        <v/>
      </c>
      <c r="Q157" s="28" t="str">
        <f>IFERROR(VLOOKUP($L157&amp;"_"&amp;AB157,Final_manabou_kanji[],6,0),"")</f>
        <v/>
      </c>
      <c r="R157" s="28" t="str">
        <f>IFERROR(VLOOKUP($L157&amp;"_"&amp;AC157,Final_manabou_kanji[],6,0),"")</f>
        <v/>
      </c>
      <c r="S157" s="28" t="str">
        <f>IFERROR(VLOOKUP($L157&amp;"_"&amp;AD157,Final_manabou_kanji[],6,0),"")</f>
        <v/>
      </c>
      <c r="T157" s="28" t="str">
        <f>IFERROR(VLOOKUP($L157&amp;"_"&amp;AE157,Final_manabou_kanji[],6,0),"")</f>
        <v/>
      </c>
      <c r="V157" t="s">
        <v>5</v>
      </c>
      <c r="W157" s="24" t="str">
        <f t="shared" si="25"/>
        <v>9章2課</v>
      </c>
      <c r="X157" s="21">
        <f t="shared" ref="X157:AE157" si="69">IF($V157="",X156+8,X$1)</f>
        <v>9</v>
      </c>
      <c r="Y157" s="16">
        <f t="shared" si="69"/>
        <v>10</v>
      </c>
      <c r="Z157" s="16">
        <f t="shared" si="69"/>
        <v>11</v>
      </c>
      <c r="AA157" s="16">
        <f t="shared" si="69"/>
        <v>12</v>
      </c>
      <c r="AB157" s="16">
        <f t="shared" si="69"/>
        <v>13</v>
      </c>
      <c r="AC157" s="16">
        <f t="shared" si="69"/>
        <v>14</v>
      </c>
      <c r="AD157" s="16">
        <f t="shared" si="69"/>
        <v>15</v>
      </c>
      <c r="AE157" s="17">
        <f t="shared" si="69"/>
        <v>16</v>
      </c>
      <c r="AH157" s="24">
        <v>74</v>
      </c>
      <c r="AI157" s="21" t="str">
        <f t="shared" si="27"/>
        <v>9章2課9</v>
      </c>
      <c r="AJ157" s="16" t="str">
        <f t="shared" si="28"/>
        <v>9章2課10</v>
      </c>
      <c r="AK157" s="16" t="str">
        <f t="shared" si="29"/>
        <v>9章2課11</v>
      </c>
      <c r="AL157" s="16" t="str">
        <f t="shared" si="30"/>
        <v>9章2課12</v>
      </c>
      <c r="AM157" s="16" t="str">
        <f t="shared" si="31"/>
        <v>9章2課13</v>
      </c>
      <c r="AN157" s="16" t="str">
        <f t="shared" si="32"/>
        <v>9章2課14</v>
      </c>
      <c r="AO157" s="16" t="str">
        <f t="shared" si="33"/>
        <v>9章2課15</v>
      </c>
      <c r="AP157" s="17" t="str">
        <f t="shared" si="34"/>
        <v>9章2課16</v>
      </c>
    </row>
    <row r="158" spans="1:42" ht="20.399999999999999" thickTop="1" thickBot="1" x14ac:dyDescent="0.35">
      <c r="A158">
        <f t="shared" si="41"/>
        <v>34</v>
      </c>
      <c r="B158" s="24" t="str">
        <f t="shared" si="24"/>
        <v>9章2課</v>
      </c>
      <c r="C158" s="21" t="str">
        <f>IFERROR(VLOOKUP($B158&amp;"_"&amp;X158,Raw_data_N2_Kanji[[Receipe no]:[Receipe]],4,0),"")</f>
        <v/>
      </c>
      <c r="D158" s="16" t="str">
        <f>IFERROR(VLOOKUP($B158&amp;"_"&amp;Y158,Raw_data_N2_Kanji[[Receipe no]:[Receipe]],4,0),"")</f>
        <v/>
      </c>
      <c r="E158" s="16" t="str">
        <f>IFERROR(VLOOKUP($B158&amp;"_"&amp;Z158,Raw_data_N2_Kanji[[Receipe no]:[Receipe]],4,0),"")</f>
        <v/>
      </c>
      <c r="F158" s="16" t="str">
        <f>IFERROR(VLOOKUP($B158&amp;"_"&amp;AA158,Raw_data_N2_Kanji[[Receipe no]:[Receipe]],4,0),"")</f>
        <v/>
      </c>
      <c r="G158" s="16" t="str">
        <f>IFERROR(VLOOKUP($B158&amp;"_"&amp;AB158,Raw_data_N2_Kanji[[Receipe no]:[Receipe]],4,0),"")</f>
        <v/>
      </c>
      <c r="H158" s="16" t="str">
        <f>IFERROR(VLOOKUP($B158&amp;"_"&amp;AC158,Raw_data_N2_Kanji[[Receipe no]:[Receipe]],4,0),"")</f>
        <v/>
      </c>
      <c r="I158" s="16" t="str">
        <f>IFERROR(VLOOKUP($B158&amp;"_"&amp;AD158,Raw_data_N2_Kanji[[Receipe no]:[Receipe]],4,0),"")</f>
        <v/>
      </c>
      <c r="J158" s="17" t="str">
        <f>IFERROR(VLOOKUP($B158&amp;"_"&amp;AE158,Raw_data_N2_Kanji[[Receipe no]:[Receipe]],4,0),"")</f>
        <v/>
      </c>
      <c r="L158" s="24" t="str">
        <f t="shared" si="42"/>
        <v>9章2課</v>
      </c>
      <c r="M158" s="28" t="str">
        <f>IFERROR(VLOOKUP($L158&amp;"_"&amp;X158,Final_manabou_kanji[],6,0),"")</f>
        <v/>
      </c>
      <c r="N158" s="28" t="str">
        <f>IFERROR(VLOOKUP($L158&amp;"_"&amp;Y158,Final_manabou_kanji[],6,0),"")</f>
        <v/>
      </c>
      <c r="O158" s="28" t="str">
        <f>IFERROR(VLOOKUP($L158&amp;"_"&amp;Z158,Final_manabou_kanji[],6,0),"")</f>
        <v/>
      </c>
      <c r="P158" s="28" t="str">
        <f>IFERROR(VLOOKUP($L158&amp;"_"&amp;AA158,Final_manabou_kanji[],6,0),"")</f>
        <v/>
      </c>
      <c r="Q158" s="28" t="str">
        <f>IFERROR(VLOOKUP($L158&amp;"_"&amp;AB158,Final_manabou_kanji[],6,0),"")</f>
        <v/>
      </c>
      <c r="R158" s="28" t="str">
        <f>IFERROR(VLOOKUP($L158&amp;"_"&amp;AC158,Final_manabou_kanji[],6,0),"")</f>
        <v/>
      </c>
      <c r="S158" s="28" t="str">
        <f>IFERROR(VLOOKUP($L158&amp;"_"&amp;AD158,Final_manabou_kanji[],6,0),"")</f>
        <v/>
      </c>
      <c r="T158" s="28" t="str">
        <f>IFERROR(VLOOKUP($L158&amp;"_"&amp;AE158,Final_manabou_kanji[],6,0),"")</f>
        <v/>
      </c>
      <c r="V158" t="s">
        <v>5</v>
      </c>
      <c r="W158" s="24" t="str">
        <f t="shared" si="25"/>
        <v>9章2課</v>
      </c>
      <c r="X158" s="21">
        <f t="shared" ref="X158:AE158" si="70">IF($V158="",X157+8,X$1)</f>
        <v>17</v>
      </c>
      <c r="Y158" s="16">
        <f t="shared" si="70"/>
        <v>18</v>
      </c>
      <c r="Z158" s="16">
        <f t="shared" si="70"/>
        <v>19</v>
      </c>
      <c r="AA158" s="16">
        <f t="shared" si="70"/>
        <v>20</v>
      </c>
      <c r="AB158" s="16">
        <f t="shared" si="70"/>
        <v>21</v>
      </c>
      <c r="AC158" s="16">
        <f t="shared" si="70"/>
        <v>22</v>
      </c>
      <c r="AD158" s="16">
        <f t="shared" si="70"/>
        <v>23</v>
      </c>
      <c r="AE158" s="17">
        <f t="shared" si="70"/>
        <v>24</v>
      </c>
      <c r="AH158" s="24">
        <v>75</v>
      </c>
      <c r="AI158" s="21" t="str">
        <f t="shared" si="27"/>
        <v>9章2課17</v>
      </c>
      <c r="AJ158" s="16" t="str">
        <f t="shared" si="28"/>
        <v>9章2課18</v>
      </c>
      <c r="AK158" s="16" t="str">
        <f t="shared" si="29"/>
        <v>9章2課19</v>
      </c>
      <c r="AL158" s="16" t="str">
        <f t="shared" si="30"/>
        <v>9章2課20</v>
      </c>
      <c r="AM158" s="16" t="str">
        <f t="shared" si="31"/>
        <v>9章2課21</v>
      </c>
      <c r="AN158" s="16" t="str">
        <f t="shared" si="32"/>
        <v>9章2課22</v>
      </c>
      <c r="AO158" s="16" t="str">
        <f t="shared" si="33"/>
        <v>9章2課23</v>
      </c>
      <c r="AP158" s="17" t="str">
        <f t="shared" si="34"/>
        <v>9章2課24</v>
      </c>
    </row>
    <row r="159" spans="1:42" ht="20.399999999999999" thickTop="1" thickBot="1" x14ac:dyDescent="0.35">
      <c r="A159">
        <f t="shared" si="41"/>
        <v>34</v>
      </c>
      <c r="B159" s="24" t="str">
        <f t="shared" si="24"/>
        <v>9章2課</v>
      </c>
      <c r="C159" s="21" t="str">
        <f>IFERROR(VLOOKUP($B159&amp;"_"&amp;X159,Raw_data_N2_Kanji[[Receipe no]:[Receipe]],4,0),"")</f>
        <v/>
      </c>
      <c r="D159" s="16" t="str">
        <f>IFERROR(VLOOKUP($B159&amp;"_"&amp;Y159,Raw_data_N2_Kanji[[Receipe no]:[Receipe]],4,0),"")</f>
        <v/>
      </c>
      <c r="E159" s="16" t="str">
        <f>IFERROR(VLOOKUP($B159&amp;"_"&amp;Z159,Raw_data_N2_Kanji[[Receipe no]:[Receipe]],4,0),"")</f>
        <v/>
      </c>
      <c r="F159" s="16" t="str">
        <f>IFERROR(VLOOKUP($B159&amp;"_"&amp;AA159,Raw_data_N2_Kanji[[Receipe no]:[Receipe]],4,0),"")</f>
        <v/>
      </c>
      <c r="G159" s="16" t="str">
        <f>IFERROR(VLOOKUP($B159&amp;"_"&amp;AB159,Raw_data_N2_Kanji[[Receipe no]:[Receipe]],4,0),"")</f>
        <v/>
      </c>
      <c r="H159" s="16" t="str">
        <f>IFERROR(VLOOKUP($B159&amp;"_"&amp;AC159,Raw_data_N2_Kanji[[Receipe no]:[Receipe]],4,0),"")</f>
        <v/>
      </c>
      <c r="I159" s="16" t="str">
        <f>IFERROR(VLOOKUP($B159&amp;"_"&amp;AD159,Raw_data_N2_Kanji[[Receipe no]:[Receipe]],4,0),"")</f>
        <v/>
      </c>
      <c r="J159" s="17" t="str">
        <f>IFERROR(VLOOKUP($B159&amp;"_"&amp;AE159,Raw_data_N2_Kanji[[Receipe no]:[Receipe]],4,0),"")</f>
        <v/>
      </c>
      <c r="L159" s="24" t="str">
        <f t="shared" si="42"/>
        <v>9章2課</v>
      </c>
      <c r="M159" s="28" t="str">
        <f>IFERROR(VLOOKUP($L159&amp;"_"&amp;X159,Final_manabou_kanji[],6,0),"")</f>
        <v/>
      </c>
      <c r="N159" s="28" t="str">
        <f>IFERROR(VLOOKUP($L159&amp;"_"&amp;Y159,Final_manabou_kanji[],6,0),"")</f>
        <v/>
      </c>
      <c r="O159" s="28" t="str">
        <f>IFERROR(VLOOKUP($L159&amp;"_"&amp;Z159,Final_manabou_kanji[],6,0),"")</f>
        <v/>
      </c>
      <c r="P159" s="28" t="str">
        <f>IFERROR(VLOOKUP($L159&amp;"_"&amp;AA159,Final_manabou_kanji[],6,0),"")</f>
        <v/>
      </c>
      <c r="Q159" s="28" t="str">
        <f>IFERROR(VLOOKUP($L159&amp;"_"&amp;AB159,Final_manabou_kanji[],6,0),"")</f>
        <v/>
      </c>
      <c r="R159" s="28" t="str">
        <f>IFERROR(VLOOKUP($L159&amp;"_"&amp;AC159,Final_manabou_kanji[],6,0),"")</f>
        <v/>
      </c>
      <c r="S159" s="28" t="str">
        <f>IFERROR(VLOOKUP($L159&amp;"_"&amp;AD159,Final_manabou_kanji[],6,0),"")</f>
        <v/>
      </c>
      <c r="T159" s="28" t="str">
        <f>IFERROR(VLOOKUP($L159&amp;"_"&amp;AE159,Final_manabou_kanji[],6,0),"")</f>
        <v/>
      </c>
      <c r="V159" t="s">
        <v>5</v>
      </c>
      <c r="W159" s="24" t="str">
        <f t="shared" si="25"/>
        <v>9章2課</v>
      </c>
      <c r="X159" s="21">
        <f t="shared" ref="X159:AE159" si="71">IF($V159="",X158+8,X$1)</f>
        <v>25</v>
      </c>
      <c r="Y159" s="16">
        <f t="shared" si="71"/>
        <v>26</v>
      </c>
      <c r="Z159" s="16">
        <f t="shared" si="71"/>
        <v>27</v>
      </c>
      <c r="AA159" s="16">
        <f t="shared" si="71"/>
        <v>28</v>
      </c>
      <c r="AB159" s="16">
        <f t="shared" si="71"/>
        <v>29</v>
      </c>
      <c r="AC159" s="16">
        <f t="shared" si="71"/>
        <v>30</v>
      </c>
      <c r="AD159" s="16">
        <f t="shared" si="71"/>
        <v>31</v>
      </c>
      <c r="AE159" s="17">
        <f t="shared" si="71"/>
        <v>32</v>
      </c>
      <c r="AH159" s="24">
        <v>76</v>
      </c>
      <c r="AI159" s="21" t="str">
        <f t="shared" si="27"/>
        <v>9章2課25</v>
      </c>
      <c r="AJ159" s="16" t="str">
        <f t="shared" si="28"/>
        <v>9章2課26</v>
      </c>
      <c r="AK159" s="16" t="str">
        <f t="shared" si="29"/>
        <v>9章2課27</v>
      </c>
      <c r="AL159" s="16" t="str">
        <f t="shared" si="30"/>
        <v>9章2課28</v>
      </c>
      <c r="AM159" s="16" t="str">
        <f t="shared" si="31"/>
        <v>9章2課29</v>
      </c>
      <c r="AN159" s="16" t="str">
        <f t="shared" si="32"/>
        <v>9章2課30</v>
      </c>
      <c r="AO159" s="16" t="str">
        <f t="shared" si="33"/>
        <v>9章2課31</v>
      </c>
      <c r="AP159" s="17" t="str">
        <f t="shared" si="34"/>
        <v>9章2課32</v>
      </c>
    </row>
    <row r="160" spans="1:42" ht="20.399999999999999" thickTop="1" thickBot="1" x14ac:dyDescent="0.35">
      <c r="A160">
        <f t="shared" si="41"/>
        <v>34</v>
      </c>
      <c r="B160" s="24" t="str">
        <f t="shared" si="24"/>
        <v>9章2課</v>
      </c>
      <c r="C160" s="21" t="str">
        <f>IFERROR(VLOOKUP($B160&amp;"_"&amp;X160,Raw_data_N2_Kanji[[Receipe no]:[Receipe]],4,0),"")</f>
        <v/>
      </c>
      <c r="D160" s="16" t="str">
        <f>IFERROR(VLOOKUP($B160&amp;"_"&amp;Y160,Raw_data_N2_Kanji[[Receipe no]:[Receipe]],4,0),"")</f>
        <v/>
      </c>
      <c r="E160" s="16" t="str">
        <f>IFERROR(VLOOKUP($B160&amp;"_"&amp;Z160,Raw_data_N2_Kanji[[Receipe no]:[Receipe]],4,0),"")</f>
        <v/>
      </c>
      <c r="F160" s="16" t="str">
        <f>IFERROR(VLOOKUP($B160&amp;"_"&amp;AA160,Raw_data_N2_Kanji[[Receipe no]:[Receipe]],4,0),"")</f>
        <v/>
      </c>
      <c r="G160" s="16" t="str">
        <f>IFERROR(VLOOKUP($B160&amp;"_"&amp;AB160,Raw_data_N2_Kanji[[Receipe no]:[Receipe]],4,0),"")</f>
        <v/>
      </c>
      <c r="H160" s="16" t="str">
        <f>IFERROR(VLOOKUP($B160&amp;"_"&amp;AC160,Raw_data_N2_Kanji[[Receipe no]:[Receipe]],4,0),"")</f>
        <v/>
      </c>
      <c r="I160" s="16" t="str">
        <f>IFERROR(VLOOKUP($B160&amp;"_"&amp;AD160,Raw_data_N2_Kanji[[Receipe no]:[Receipe]],4,0),"")</f>
        <v/>
      </c>
      <c r="J160" s="17" t="str">
        <f>IFERROR(VLOOKUP($B160&amp;"_"&amp;AE160,Raw_data_N2_Kanji[[Receipe no]:[Receipe]],4,0),"")</f>
        <v/>
      </c>
      <c r="L160" s="24" t="str">
        <f t="shared" si="42"/>
        <v>9章2課</v>
      </c>
      <c r="M160" s="28" t="str">
        <f>IFERROR(VLOOKUP($L160&amp;"_"&amp;X160,Final_manabou_kanji[],6,0),"")</f>
        <v/>
      </c>
      <c r="N160" s="28" t="str">
        <f>IFERROR(VLOOKUP($L160&amp;"_"&amp;Y160,Final_manabou_kanji[],6,0),"")</f>
        <v/>
      </c>
      <c r="O160" s="28" t="str">
        <f>IFERROR(VLOOKUP($L160&amp;"_"&amp;Z160,Final_manabou_kanji[],6,0),"")</f>
        <v/>
      </c>
      <c r="P160" s="28" t="str">
        <f>IFERROR(VLOOKUP($L160&amp;"_"&amp;AA160,Final_manabou_kanji[],6,0),"")</f>
        <v/>
      </c>
      <c r="Q160" s="28" t="str">
        <f>IFERROR(VLOOKUP($L160&amp;"_"&amp;AB160,Final_manabou_kanji[],6,0),"")</f>
        <v/>
      </c>
      <c r="R160" s="28" t="str">
        <f>IFERROR(VLOOKUP($L160&amp;"_"&amp;AC160,Final_manabou_kanji[],6,0),"")</f>
        <v/>
      </c>
      <c r="S160" s="28" t="str">
        <f>IFERROR(VLOOKUP($L160&amp;"_"&amp;AD160,Final_manabou_kanji[],6,0),"")</f>
        <v/>
      </c>
      <c r="T160" s="28" t="str">
        <f>IFERROR(VLOOKUP($L160&amp;"_"&amp;AE160,Final_manabou_kanji[],6,0),"")</f>
        <v/>
      </c>
      <c r="V160" t="s">
        <v>5</v>
      </c>
      <c r="W160" s="24" t="str">
        <f t="shared" si="25"/>
        <v>9章2課</v>
      </c>
      <c r="X160" s="21">
        <f t="shared" ref="X160:AE160" si="72">IF($V160="",X159+8,X$1)</f>
        <v>33</v>
      </c>
      <c r="Y160" s="16">
        <f t="shared" si="72"/>
        <v>34</v>
      </c>
      <c r="Z160" s="16">
        <f t="shared" si="72"/>
        <v>35</v>
      </c>
      <c r="AA160" s="16">
        <f t="shared" si="72"/>
        <v>36</v>
      </c>
      <c r="AB160" s="16">
        <f t="shared" si="72"/>
        <v>37</v>
      </c>
      <c r="AC160" s="16">
        <f t="shared" si="72"/>
        <v>38</v>
      </c>
      <c r="AD160" s="16">
        <f t="shared" si="72"/>
        <v>39</v>
      </c>
      <c r="AE160" s="17">
        <f t="shared" si="72"/>
        <v>40</v>
      </c>
      <c r="AH160" s="24">
        <v>77</v>
      </c>
      <c r="AI160" s="21" t="str">
        <f t="shared" si="27"/>
        <v>9章2課33</v>
      </c>
      <c r="AJ160" s="16" t="str">
        <f t="shared" si="28"/>
        <v>9章2課34</v>
      </c>
      <c r="AK160" s="16" t="str">
        <f t="shared" si="29"/>
        <v>9章2課35</v>
      </c>
      <c r="AL160" s="16" t="str">
        <f t="shared" si="30"/>
        <v>9章2課36</v>
      </c>
      <c r="AM160" s="16" t="str">
        <f t="shared" si="31"/>
        <v>9章2課37</v>
      </c>
      <c r="AN160" s="16" t="str">
        <f t="shared" si="32"/>
        <v>9章2課38</v>
      </c>
      <c r="AO160" s="16" t="str">
        <f t="shared" si="33"/>
        <v>9章2課39</v>
      </c>
      <c r="AP160" s="17" t="str">
        <f t="shared" si="34"/>
        <v>9章2課40</v>
      </c>
    </row>
    <row r="161" spans="1:42" ht="20.399999999999999" thickTop="1" thickBot="1" x14ac:dyDescent="0.35">
      <c r="A161">
        <f t="shared" si="41"/>
        <v>34</v>
      </c>
      <c r="B161" s="24" t="str">
        <f t="shared" si="24"/>
        <v>9章2課</v>
      </c>
      <c r="C161" s="21" t="str">
        <f>IFERROR(VLOOKUP($B161&amp;"_"&amp;X161,Raw_data_N2_Kanji[[Receipe no]:[Receipe]],4,0),"")</f>
        <v/>
      </c>
      <c r="D161" s="16" t="str">
        <f>IFERROR(VLOOKUP($B161&amp;"_"&amp;Y161,Raw_data_N2_Kanji[[Receipe no]:[Receipe]],4,0),"")</f>
        <v/>
      </c>
      <c r="E161" s="16" t="str">
        <f>IFERROR(VLOOKUP($B161&amp;"_"&amp;Z161,Raw_data_N2_Kanji[[Receipe no]:[Receipe]],4,0),"")</f>
        <v/>
      </c>
      <c r="F161" s="16" t="str">
        <f>IFERROR(VLOOKUP($B161&amp;"_"&amp;AA161,Raw_data_N2_Kanji[[Receipe no]:[Receipe]],4,0),"")</f>
        <v/>
      </c>
      <c r="G161" s="16" t="str">
        <f>IFERROR(VLOOKUP($B161&amp;"_"&amp;AB161,Raw_data_N2_Kanji[[Receipe no]:[Receipe]],4,0),"")</f>
        <v/>
      </c>
      <c r="H161" s="16" t="str">
        <f>IFERROR(VLOOKUP($B161&amp;"_"&amp;AC161,Raw_data_N2_Kanji[[Receipe no]:[Receipe]],4,0),"")</f>
        <v/>
      </c>
      <c r="I161" s="16" t="str">
        <f>IFERROR(VLOOKUP($B161&amp;"_"&amp;AD161,Raw_data_N2_Kanji[[Receipe no]:[Receipe]],4,0),"")</f>
        <v/>
      </c>
      <c r="J161" s="17" t="str">
        <f>IFERROR(VLOOKUP($B161&amp;"_"&amp;AE161,Raw_data_N2_Kanji[[Receipe no]:[Receipe]],4,0),"")</f>
        <v/>
      </c>
      <c r="L161" s="24" t="str">
        <f t="shared" si="42"/>
        <v>9章2課</v>
      </c>
      <c r="M161" s="28" t="str">
        <f>IFERROR(VLOOKUP($L161&amp;"_"&amp;X161,Final_manabou_kanji[],6,0),"")</f>
        <v/>
      </c>
      <c r="N161" s="28" t="str">
        <f>IFERROR(VLOOKUP($L161&amp;"_"&amp;Y161,Final_manabou_kanji[],6,0),"")</f>
        <v/>
      </c>
      <c r="O161" s="28" t="str">
        <f>IFERROR(VLOOKUP($L161&amp;"_"&amp;Z161,Final_manabou_kanji[],6,0),"")</f>
        <v/>
      </c>
      <c r="P161" s="28" t="str">
        <f>IFERROR(VLOOKUP($L161&amp;"_"&amp;AA161,Final_manabou_kanji[],6,0),"")</f>
        <v/>
      </c>
      <c r="Q161" s="28" t="str">
        <f>IFERROR(VLOOKUP($L161&amp;"_"&amp;AB161,Final_manabou_kanji[],6,0),"")</f>
        <v/>
      </c>
      <c r="R161" s="28" t="str">
        <f>IFERROR(VLOOKUP($L161&amp;"_"&amp;AC161,Final_manabou_kanji[],6,0),"")</f>
        <v/>
      </c>
      <c r="S161" s="28" t="str">
        <f>IFERROR(VLOOKUP($L161&amp;"_"&amp;AD161,Final_manabou_kanji[],6,0),"")</f>
        <v/>
      </c>
      <c r="T161" s="28" t="str">
        <f>IFERROR(VLOOKUP($L161&amp;"_"&amp;AE161,Final_manabou_kanji[],6,0),"")</f>
        <v/>
      </c>
      <c r="V161" t="s">
        <v>5</v>
      </c>
      <c r="W161" s="24" t="str">
        <f t="shared" si="25"/>
        <v>9章2課</v>
      </c>
      <c r="X161" s="21">
        <f t="shared" ref="X161:AE161" si="73">IF($V161="",X160+8,X$1)</f>
        <v>41</v>
      </c>
      <c r="Y161" s="16">
        <f t="shared" si="73"/>
        <v>42</v>
      </c>
      <c r="Z161" s="16">
        <f t="shared" si="73"/>
        <v>43</v>
      </c>
      <c r="AA161" s="16">
        <f t="shared" si="73"/>
        <v>44</v>
      </c>
      <c r="AB161" s="16">
        <f t="shared" si="73"/>
        <v>45</v>
      </c>
      <c r="AC161" s="16">
        <f t="shared" si="73"/>
        <v>46</v>
      </c>
      <c r="AD161" s="16">
        <f t="shared" si="73"/>
        <v>47</v>
      </c>
      <c r="AE161" s="17">
        <f t="shared" si="73"/>
        <v>48</v>
      </c>
      <c r="AH161" s="24">
        <v>78</v>
      </c>
      <c r="AI161" s="21" t="str">
        <f t="shared" si="27"/>
        <v>9章2課41</v>
      </c>
      <c r="AJ161" s="16" t="str">
        <f t="shared" si="28"/>
        <v>9章2課42</v>
      </c>
      <c r="AK161" s="16" t="str">
        <f t="shared" si="29"/>
        <v>9章2課43</v>
      </c>
      <c r="AL161" s="16" t="str">
        <f t="shared" si="30"/>
        <v>9章2課44</v>
      </c>
      <c r="AM161" s="16" t="str">
        <f t="shared" si="31"/>
        <v>9章2課45</v>
      </c>
      <c r="AN161" s="16" t="str">
        <f t="shared" si="32"/>
        <v>9章2課46</v>
      </c>
      <c r="AO161" s="16" t="str">
        <f t="shared" si="33"/>
        <v>9章2課47</v>
      </c>
      <c r="AP161" s="17" t="str">
        <f t="shared" si="34"/>
        <v>9章2課48</v>
      </c>
    </row>
    <row r="162" spans="1:42" ht="20.399999999999999" thickTop="1" thickBot="1" x14ac:dyDescent="0.35">
      <c r="A162">
        <f t="shared" si="41"/>
        <v>35</v>
      </c>
      <c r="B162" s="24" t="str">
        <f t="shared" si="24"/>
        <v>9章3課</v>
      </c>
      <c r="C162" s="21" t="str">
        <f>IFERROR(VLOOKUP($B162&amp;"_"&amp;X162,Raw_data_N2_Kanji[[Receipe no]:[Receipe]],4,0),"")</f>
        <v/>
      </c>
      <c r="D162" s="16" t="str">
        <f>IFERROR(VLOOKUP($B162&amp;"_"&amp;Y162,Raw_data_N2_Kanji[[Receipe no]:[Receipe]],4,0),"")</f>
        <v/>
      </c>
      <c r="E162" s="16" t="str">
        <f>IFERROR(VLOOKUP($B162&amp;"_"&amp;Z162,Raw_data_N2_Kanji[[Receipe no]:[Receipe]],4,0),"")</f>
        <v/>
      </c>
      <c r="F162" s="16" t="str">
        <f>IFERROR(VLOOKUP($B162&amp;"_"&amp;AA162,Raw_data_N2_Kanji[[Receipe no]:[Receipe]],4,0),"")</f>
        <v/>
      </c>
      <c r="G162" s="16" t="str">
        <f>IFERROR(VLOOKUP($B162&amp;"_"&amp;AB162,Raw_data_N2_Kanji[[Receipe no]:[Receipe]],4,0),"")</f>
        <v/>
      </c>
      <c r="H162" s="16" t="str">
        <f>IFERROR(VLOOKUP($B162&amp;"_"&amp;AC162,Raw_data_N2_Kanji[[Receipe no]:[Receipe]],4,0),"")</f>
        <v/>
      </c>
      <c r="I162" s="16" t="str">
        <f>IFERROR(VLOOKUP($B162&amp;"_"&amp;AD162,Raw_data_N2_Kanji[[Receipe no]:[Receipe]],4,0),"")</f>
        <v/>
      </c>
      <c r="J162" s="17" t="str">
        <f>IFERROR(VLOOKUP($B162&amp;"_"&amp;AE162,Raw_data_N2_Kanji[[Receipe no]:[Receipe]],4,0),"")</f>
        <v/>
      </c>
      <c r="L162" s="24" t="str">
        <f t="shared" si="42"/>
        <v>9章3課</v>
      </c>
      <c r="M162" s="28" t="str">
        <f>IFERROR(VLOOKUP($L162&amp;"_"&amp;X162,Final_manabou_kanji[],6,0),"")</f>
        <v/>
      </c>
      <c r="N162" s="28" t="str">
        <f>IFERROR(VLOOKUP($L162&amp;"_"&amp;Y162,Final_manabou_kanji[],6,0),"")</f>
        <v/>
      </c>
      <c r="O162" s="28" t="str">
        <f>IFERROR(VLOOKUP($L162&amp;"_"&amp;Z162,Final_manabou_kanji[],6,0),"")</f>
        <v/>
      </c>
      <c r="P162" s="28" t="str">
        <f>IFERROR(VLOOKUP($L162&amp;"_"&amp;AA162,Final_manabou_kanji[],6,0),"")</f>
        <v/>
      </c>
      <c r="Q162" s="28" t="str">
        <f>IFERROR(VLOOKUP($L162&amp;"_"&amp;AB162,Final_manabou_kanji[],6,0),"")</f>
        <v/>
      </c>
      <c r="R162" s="28" t="str">
        <f>IFERROR(VLOOKUP($L162&amp;"_"&amp;AC162,Final_manabou_kanji[],6,0),"")</f>
        <v/>
      </c>
      <c r="S162" s="28" t="str">
        <f>IFERROR(VLOOKUP($L162&amp;"_"&amp;AD162,Final_manabou_kanji[],6,0),"")</f>
        <v/>
      </c>
      <c r="T162" s="28" t="str">
        <f>IFERROR(VLOOKUP($L162&amp;"_"&amp;AE162,Final_manabou_kanji[],6,0),"")</f>
        <v/>
      </c>
      <c r="V162" t="s">
        <v>66</v>
      </c>
      <c r="W162" s="24" t="str">
        <f t="shared" si="25"/>
        <v>9章3課</v>
      </c>
      <c r="X162" s="21">
        <f t="shared" ref="X162:AE162" si="74">IF($V162="",X161+8,X$1)</f>
        <v>1</v>
      </c>
      <c r="Y162" s="16">
        <f t="shared" si="74"/>
        <v>2</v>
      </c>
      <c r="Z162" s="16">
        <f t="shared" si="74"/>
        <v>3</v>
      </c>
      <c r="AA162" s="16">
        <f t="shared" si="74"/>
        <v>4</v>
      </c>
      <c r="AB162" s="16">
        <f t="shared" si="74"/>
        <v>5</v>
      </c>
      <c r="AC162" s="16">
        <f t="shared" si="74"/>
        <v>6</v>
      </c>
      <c r="AD162" s="16">
        <f t="shared" si="74"/>
        <v>7</v>
      </c>
      <c r="AE162" s="17">
        <f t="shared" si="74"/>
        <v>8</v>
      </c>
      <c r="AH162" s="24">
        <v>79</v>
      </c>
      <c r="AI162" s="21" t="str">
        <f t="shared" si="27"/>
        <v>9章3課1</v>
      </c>
      <c r="AJ162" s="16" t="str">
        <f t="shared" si="28"/>
        <v>9章3課2</v>
      </c>
      <c r="AK162" s="16" t="str">
        <f t="shared" si="29"/>
        <v>9章3課3</v>
      </c>
      <c r="AL162" s="16" t="str">
        <f t="shared" si="30"/>
        <v>9章3課4</v>
      </c>
      <c r="AM162" s="16" t="str">
        <f t="shared" si="31"/>
        <v>9章3課5</v>
      </c>
      <c r="AN162" s="16" t="str">
        <f t="shared" si="32"/>
        <v>9章3課6</v>
      </c>
      <c r="AO162" s="16" t="str">
        <f t="shared" si="33"/>
        <v>9章3課7</v>
      </c>
      <c r="AP162" s="17" t="str">
        <f t="shared" si="34"/>
        <v>9章3課8</v>
      </c>
    </row>
    <row r="163" spans="1:42" ht="20.399999999999999" thickTop="1" thickBot="1" x14ac:dyDescent="0.35">
      <c r="A163">
        <f t="shared" si="41"/>
        <v>35</v>
      </c>
      <c r="B163" s="24" t="str">
        <f t="shared" si="24"/>
        <v>9章3課</v>
      </c>
      <c r="C163" s="21" t="str">
        <f>IFERROR(VLOOKUP($B163&amp;"_"&amp;X163,Raw_data_N2_Kanji[[Receipe no]:[Receipe]],4,0),"")</f>
        <v/>
      </c>
      <c r="D163" s="16" t="str">
        <f>IFERROR(VLOOKUP($B163&amp;"_"&amp;Y163,Raw_data_N2_Kanji[[Receipe no]:[Receipe]],4,0),"")</f>
        <v/>
      </c>
      <c r="E163" s="16" t="str">
        <f>IFERROR(VLOOKUP($B163&amp;"_"&amp;Z163,Raw_data_N2_Kanji[[Receipe no]:[Receipe]],4,0),"")</f>
        <v/>
      </c>
      <c r="F163" s="16" t="str">
        <f>IFERROR(VLOOKUP($B163&amp;"_"&amp;AA163,Raw_data_N2_Kanji[[Receipe no]:[Receipe]],4,0),"")</f>
        <v/>
      </c>
      <c r="G163" s="16" t="str">
        <f>IFERROR(VLOOKUP($B163&amp;"_"&amp;AB163,Raw_data_N2_Kanji[[Receipe no]:[Receipe]],4,0),"")</f>
        <v/>
      </c>
      <c r="H163" s="16" t="str">
        <f>IFERROR(VLOOKUP($B163&amp;"_"&amp;AC163,Raw_data_N2_Kanji[[Receipe no]:[Receipe]],4,0),"")</f>
        <v/>
      </c>
      <c r="I163" s="16" t="str">
        <f>IFERROR(VLOOKUP($B163&amp;"_"&amp;AD163,Raw_data_N2_Kanji[[Receipe no]:[Receipe]],4,0),"")</f>
        <v/>
      </c>
      <c r="J163" s="17" t="str">
        <f>IFERROR(VLOOKUP($B163&amp;"_"&amp;AE163,Raw_data_N2_Kanji[[Receipe no]:[Receipe]],4,0),"")</f>
        <v/>
      </c>
      <c r="L163" s="24" t="str">
        <f t="shared" si="42"/>
        <v>9章3課</v>
      </c>
      <c r="M163" s="28" t="str">
        <f>IFERROR(VLOOKUP($L163&amp;"_"&amp;X163,Final_manabou_kanji[],6,0),"")</f>
        <v/>
      </c>
      <c r="N163" s="28" t="str">
        <f>IFERROR(VLOOKUP($L163&amp;"_"&amp;Y163,Final_manabou_kanji[],6,0),"")</f>
        <v/>
      </c>
      <c r="O163" s="28" t="str">
        <f>IFERROR(VLOOKUP($L163&amp;"_"&amp;Z163,Final_manabou_kanji[],6,0),"")</f>
        <v/>
      </c>
      <c r="P163" s="28" t="str">
        <f>IFERROR(VLOOKUP($L163&amp;"_"&amp;AA163,Final_manabou_kanji[],6,0),"")</f>
        <v/>
      </c>
      <c r="Q163" s="28" t="str">
        <f>IFERROR(VLOOKUP($L163&amp;"_"&amp;AB163,Final_manabou_kanji[],6,0),"")</f>
        <v/>
      </c>
      <c r="R163" s="28" t="str">
        <f>IFERROR(VLOOKUP($L163&amp;"_"&amp;AC163,Final_manabou_kanji[],6,0),"")</f>
        <v/>
      </c>
      <c r="S163" s="28" t="str">
        <f>IFERROR(VLOOKUP($L163&amp;"_"&amp;AD163,Final_manabou_kanji[],6,0),"")</f>
        <v/>
      </c>
      <c r="T163" s="28" t="str">
        <f>IFERROR(VLOOKUP($L163&amp;"_"&amp;AE163,Final_manabou_kanji[],6,0),"")</f>
        <v/>
      </c>
      <c r="V163" t="s">
        <v>5</v>
      </c>
      <c r="W163" s="24" t="str">
        <f t="shared" si="25"/>
        <v>9章3課</v>
      </c>
      <c r="X163" s="21">
        <f t="shared" ref="X163:AE163" si="75">IF($V163="",X162+8,X$1)</f>
        <v>9</v>
      </c>
      <c r="Y163" s="16">
        <f t="shared" si="75"/>
        <v>10</v>
      </c>
      <c r="Z163" s="16">
        <f t="shared" si="75"/>
        <v>11</v>
      </c>
      <c r="AA163" s="16">
        <f t="shared" si="75"/>
        <v>12</v>
      </c>
      <c r="AB163" s="16">
        <f t="shared" si="75"/>
        <v>13</v>
      </c>
      <c r="AC163" s="16">
        <f t="shared" si="75"/>
        <v>14</v>
      </c>
      <c r="AD163" s="16">
        <f t="shared" si="75"/>
        <v>15</v>
      </c>
      <c r="AE163" s="17">
        <f t="shared" si="75"/>
        <v>16</v>
      </c>
      <c r="AH163" s="24">
        <v>80</v>
      </c>
      <c r="AI163" s="21" t="str">
        <f t="shared" si="27"/>
        <v>9章3課9</v>
      </c>
      <c r="AJ163" s="16" t="str">
        <f t="shared" si="28"/>
        <v>9章3課10</v>
      </c>
      <c r="AK163" s="16" t="str">
        <f t="shared" si="29"/>
        <v>9章3課11</v>
      </c>
      <c r="AL163" s="16" t="str">
        <f t="shared" si="30"/>
        <v>9章3課12</v>
      </c>
      <c r="AM163" s="16" t="str">
        <f t="shared" si="31"/>
        <v>9章3課13</v>
      </c>
      <c r="AN163" s="16" t="str">
        <f t="shared" si="32"/>
        <v>9章3課14</v>
      </c>
      <c r="AO163" s="16" t="str">
        <f t="shared" si="33"/>
        <v>9章3課15</v>
      </c>
      <c r="AP163" s="17" t="str">
        <f t="shared" si="34"/>
        <v>9章3課16</v>
      </c>
    </row>
    <row r="164" spans="1:42" ht="20.399999999999999" thickTop="1" thickBot="1" x14ac:dyDescent="0.35">
      <c r="A164">
        <f t="shared" si="41"/>
        <v>35</v>
      </c>
      <c r="B164" s="24" t="str">
        <f t="shared" si="24"/>
        <v>9章3課</v>
      </c>
      <c r="C164" s="21" t="str">
        <f>IFERROR(VLOOKUP($B164&amp;"_"&amp;X164,Raw_data_N2_Kanji[[Receipe no]:[Receipe]],4,0),"")</f>
        <v/>
      </c>
      <c r="D164" s="16" t="str">
        <f>IFERROR(VLOOKUP($B164&amp;"_"&amp;Y164,Raw_data_N2_Kanji[[Receipe no]:[Receipe]],4,0),"")</f>
        <v/>
      </c>
      <c r="E164" s="16" t="str">
        <f>IFERROR(VLOOKUP($B164&amp;"_"&amp;Z164,Raw_data_N2_Kanji[[Receipe no]:[Receipe]],4,0),"")</f>
        <v/>
      </c>
      <c r="F164" s="16" t="str">
        <f>IFERROR(VLOOKUP($B164&amp;"_"&amp;AA164,Raw_data_N2_Kanji[[Receipe no]:[Receipe]],4,0),"")</f>
        <v/>
      </c>
      <c r="G164" s="16" t="str">
        <f>IFERROR(VLOOKUP($B164&amp;"_"&amp;AB164,Raw_data_N2_Kanji[[Receipe no]:[Receipe]],4,0),"")</f>
        <v/>
      </c>
      <c r="H164" s="16" t="str">
        <f>IFERROR(VLOOKUP($B164&amp;"_"&amp;AC164,Raw_data_N2_Kanji[[Receipe no]:[Receipe]],4,0),"")</f>
        <v/>
      </c>
      <c r="I164" s="16" t="str">
        <f>IFERROR(VLOOKUP($B164&amp;"_"&amp;AD164,Raw_data_N2_Kanji[[Receipe no]:[Receipe]],4,0),"")</f>
        <v/>
      </c>
      <c r="J164" s="17" t="str">
        <f>IFERROR(VLOOKUP($B164&amp;"_"&amp;AE164,Raw_data_N2_Kanji[[Receipe no]:[Receipe]],4,0),"")</f>
        <v/>
      </c>
      <c r="L164" s="24" t="str">
        <f t="shared" si="42"/>
        <v>9章3課</v>
      </c>
      <c r="M164" s="28" t="str">
        <f>IFERROR(VLOOKUP($L164&amp;"_"&amp;X164,Final_manabou_kanji[],6,0),"")</f>
        <v/>
      </c>
      <c r="N164" s="28" t="str">
        <f>IFERROR(VLOOKUP($L164&amp;"_"&amp;Y164,Final_manabou_kanji[],6,0),"")</f>
        <v/>
      </c>
      <c r="O164" s="28" t="str">
        <f>IFERROR(VLOOKUP($L164&amp;"_"&amp;Z164,Final_manabou_kanji[],6,0),"")</f>
        <v/>
      </c>
      <c r="P164" s="28" t="str">
        <f>IFERROR(VLOOKUP($L164&amp;"_"&amp;AA164,Final_manabou_kanji[],6,0),"")</f>
        <v/>
      </c>
      <c r="Q164" s="28" t="str">
        <f>IFERROR(VLOOKUP($L164&amp;"_"&amp;AB164,Final_manabou_kanji[],6,0),"")</f>
        <v/>
      </c>
      <c r="R164" s="28" t="str">
        <f>IFERROR(VLOOKUP($L164&amp;"_"&amp;AC164,Final_manabou_kanji[],6,0),"")</f>
        <v/>
      </c>
      <c r="S164" s="28" t="str">
        <f>IFERROR(VLOOKUP($L164&amp;"_"&amp;AD164,Final_manabou_kanji[],6,0),"")</f>
        <v/>
      </c>
      <c r="T164" s="28" t="str">
        <f>IFERROR(VLOOKUP($L164&amp;"_"&amp;AE164,Final_manabou_kanji[],6,0),"")</f>
        <v/>
      </c>
      <c r="V164" t="s">
        <v>5</v>
      </c>
      <c r="W164" s="24" t="str">
        <f t="shared" si="25"/>
        <v>9章3課</v>
      </c>
      <c r="X164" s="21">
        <f t="shared" ref="X164:AE164" si="76">IF($V164="",X163+8,X$1)</f>
        <v>17</v>
      </c>
      <c r="Y164" s="16">
        <f t="shared" si="76"/>
        <v>18</v>
      </c>
      <c r="Z164" s="16">
        <f t="shared" si="76"/>
        <v>19</v>
      </c>
      <c r="AA164" s="16">
        <f t="shared" si="76"/>
        <v>20</v>
      </c>
      <c r="AB164" s="16">
        <f t="shared" si="76"/>
        <v>21</v>
      </c>
      <c r="AC164" s="16">
        <f t="shared" si="76"/>
        <v>22</v>
      </c>
      <c r="AD164" s="16">
        <f t="shared" si="76"/>
        <v>23</v>
      </c>
      <c r="AE164" s="17">
        <f t="shared" si="76"/>
        <v>24</v>
      </c>
      <c r="AH164" s="24">
        <v>81</v>
      </c>
      <c r="AI164" s="21" t="str">
        <f t="shared" si="27"/>
        <v>9章3課17</v>
      </c>
      <c r="AJ164" s="16" t="str">
        <f t="shared" si="28"/>
        <v>9章3課18</v>
      </c>
      <c r="AK164" s="16" t="str">
        <f t="shared" si="29"/>
        <v>9章3課19</v>
      </c>
      <c r="AL164" s="16" t="str">
        <f t="shared" si="30"/>
        <v>9章3課20</v>
      </c>
      <c r="AM164" s="16" t="str">
        <f t="shared" si="31"/>
        <v>9章3課21</v>
      </c>
      <c r="AN164" s="16" t="str">
        <f t="shared" si="32"/>
        <v>9章3課22</v>
      </c>
      <c r="AO164" s="16" t="str">
        <f t="shared" si="33"/>
        <v>9章3課23</v>
      </c>
      <c r="AP164" s="17" t="str">
        <f t="shared" si="34"/>
        <v>9章3課24</v>
      </c>
    </row>
    <row r="165" spans="1:42" ht="20.399999999999999" thickTop="1" thickBot="1" x14ac:dyDescent="0.35">
      <c r="A165">
        <f t="shared" si="41"/>
        <v>35</v>
      </c>
      <c r="B165" s="24" t="str">
        <f t="shared" si="24"/>
        <v>9章3課</v>
      </c>
      <c r="C165" s="21" t="str">
        <f>IFERROR(VLOOKUP($B165&amp;"_"&amp;X165,Raw_data_N2_Kanji[[Receipe no]:[Receipe]],4,0),"")</f>
        <v/>
      </c>
      <c r="D165" s="16" t="str">
        <f>IFERROR(VLOOKUP($B165&amp;"_"&amp;Y165,Raw_data_N2_Kanji[[Receipe no]:[Receipe]],4,0),"")</f>
        <v/>
      </c>
      <c r="E165" s="16" t="str">
        <f>IFERROR(VLOOKUP($B165&amp;"_"&amp;Z165,Raw_data_N2_Kanji[[Receipe no]:[Receipe]],4,0),"")</f>
        <v/>
      </c>
      <c r="F165" s="16" t="str">
        <f>IFERROR(VLOOKUP($B165&amp;"_"&amp;AA165,Raw_data_N2_Kanji[[Receipe no]:[Receipe]],4,0),"")</f>
        <v/>
      </c>
      <c r="G165" s="16" t="str">
        <f>IFERROR(VLOOKUP($B165&amp;"_"&amp;AB165,Raw_data_N2_Kanji[[Receipe no]:[Receipe]],4,0),"")</f>
        <v/>
      </c>
      <c r="H165" s="16" t="str">
        <f>IFERROR(VLOOKUP($B165&amp;"_"&amp;AC165,Raw_data_N2_Kanji[[Receipe no]:[Receipe]],4,0),"")</f>
        <v/>
      </c>
      <c r="I165" s="16" t="str">
        <f>IFERROR(VLOOKUP($B165&amp;"_"&amp;AD165,Raw_data_N2_Kanji[[Receipe no]:[Receipe]],4,0),"")</f>
        <v/>
      </c>
      <c r="J165" s="17" t="str">
        <f>IFERROR(VLOOKUP($B165&amp;"_"&amp;AE165,Raw_data_N2_Kanji[[Receipe no]:[Receipe]],4,0),"")</f>
        <v/>
      </c>
      <c r="L165" s="24" t="str">
        <f t="shared" si="42"/>
        <v>9章3課</v>
      </c>
      <c r="M165" s="28" t="str">
        <f>IFERROR(VLOOKUP($L165&amp;"_"&amp;X165,Final_manabou_kanji[],6,0),"")</f>
        <v/>
      </c>
      <c r="N165" s="28" t="str">
        <f>IFERROR(VLOOKUP($L165&amp;"_"&amp;Y165,Final_manabou_kanji[],6,0),"")</f>
        <v/>
      </c>
      <c r="O165" s="28" t="str">
        <f>IFERROR(VLOOKUP($L165&amp;"_"&amp;Z165,Final_manabou_kanji[],6,0),"")</f>
        <v/>
      </c>
      <c r="P165" s="28" t="str">
        <f>IFERROR(VLOOKUP($L165&amp;"_"&amp;AA165,Final_manabou_kanji[],6,0),"")</f>
        <v/>
      </c>
      <c r="Q165" s="28" t="str">
        <f>IFERROR(VLOOKUP($L165&amp;"_"&amp;AB165,Final_manabou_kanji[],6,0),"")</f>
        <v/>
      </c>
      <c r="R165" s="28" t="str">
        <f>IFERROR(VLOOKUP($L165&amp;"_"&amp;AC165,Final_manabou_kanji[],6,0),"")</f>
        <v/>
      </c>
      <c r="S165" s="28" t="str">
        <f>IFERROR(VLOOKUP($L165&amp;"_"&amp;AD165,Final_manabou_kanji[],6,0),"")</f>
        <v/>
      </c>
      <c r="T165" s="28" t="str">
        <f>IFERROR(VLOOKUP($L165&amp;"_"&amp;AE165,Final_manabou_kanji[],6,0),"")</f>
        <v/>
      </c>
      <c r="V165" t="s">
        <v>5</v>
      </c>
      <c r="W165" s="24" t="str">
        <f t="shared" si="25"/>
        <v>9章3課</v>
      </c>
      <c r="X165" s="21">
        <f t="shared" ref="X165:AE165" si="77">IF($V165="",X164+8,X$1)</f>
        <v>25</v>
      </c>
      <c r="Y165" s="16">
        <f t="shared" si="77"/>
        <v>26</v>
      </c>
      <c r="Z165" s="16">
        <f t="shared" si="77"/>
        <v>27</v>
      </c>
      <c r="AA165" s="16">
        <f t="shared" si="77"/>
        <v>28</v>
      </c>
      <c r="AB165" s="16">
        <f t="shared" si="77"/>
        <v>29</v>
      </c>
      <c r="AC165" s="16">
        <f t="shared" si="77"/>
        <v>30</v>
      </c>
      <c r="AD165" s="16">
        <f t="shared" si="77"/>
        <v>31</v>
      </c>
      <c r="AE165" s="17">
        <f t="shared" si="77"/>
        <v>32</v>
      </c>
      <c r="AH165" s="24">
        <v>82</v>
      </c>
      <c r="AI165" s="21" t="str">
        <f t="shared" si="27"/>
        <v>9章3課25</v>
      </c>
      <c r="AJ165" s="16" t="str">
        <f t="shared" si="28"/>
        <v>9章3課26</v>
      </c>
      <c r="AK165" s="16" t="str">
        <f t="shared" si="29"/>
        <v>9章3課27</v>
      </c>
      <c r="AL165" s="16" t="str">
        <f t="shared" si="30"/>
        <v>9章3課28</v>
      </c>
      <c r="AM165" s="16" t="str">
        <f t="shared" si="31"/>
        <v>9章3課29</v>
      </c>
      <c r="AN165" s="16" t="str">
        <f t="shared" si="32"/>
        <v>9章3課30</v>
      </c>
      <c r="AO165" s="16" t="str">
        <f t="shared" si="33"/>
        <v>9章3課31</v>
      </c>
      <c r="AP165" s="17" t="str">
        <f t="shared" si="34"/>
        <v>9章3課32</v>
      </c>
    </row>
    <row r="166" spans="1:42" ht="20.399999999999999" thickTop="1" thickBot="1" x14ac:dyDescent="0.35">
      <c r="A166">
        <f t="shared" si="41"/>
        <v>35</v>
      </c>
      <c r="B166" s="24" t="str">
        <f t="shared" si="24"/>
        <v>9章3課</v>
      </c>
      <c r="C166" s="21" t="str">
        <f>IFERROR(VLOOKUP($B166&amp;"_"&amp;X166,Raw_data_N2_Kanji[[Receipe no]:[Receipe]],4,0),"")</f>
        <v/>
      </c>
      <c r="D166" s="16" t="str">
        <f>IFERROR(VLOOKUP($B166&amp;"_"&amp;Y166,Raw_data_N2_Kanji[[Receipe no]:[Receipe]],4,0),"")</f>
        <v/>
      </c>
      <c r="E166" s="16" t="str">
        <f>IFERROR(VLOOKUP($B166&amp;"_"&amp;Z166,Raw_data_N2_Kanji[[Receipe no]:[Receipe]],4,0),"")</f>
        <v/>
      </c>
      <c r="F166" s="16" t="str">
        <f>IFERROR(VLOOKUP($B166&amp;"_"&amp;AA166,Raw_data_N2_Kanji[[Receipe no]:[Receipe]],4,0),"")</f>
        <v/>
      </c>
      <c r="G166" s="16" t="str">
        <f>IFERROR(VLOOKUP($B166&amp;"_"&amp;AB166,Raw_data_N2_Kanji[[Receipe no]:[Receipe]],4,0),"")</f>
        <v/>
      </c>
      <c r="H166" s="16" t="str">
        <f>IFERROR(VLOOKUP($B166&amp;"_"&amp;AC166,Raw_data_N2_Kanji[[Receipe no]:[Receipe]],4,0),"")</f>
        <v/>
      </c>
      <c r="I166" s="16" t="str">
        <f>IFERROR(VLOOKUP($B166&amp;"_"&amp;AD166,Raw_data_N2_Kanji[[Receipe no]:[Receipe]],4,0),"")</f>
        <v/>
      </c>
      <c r="J166" s="17" t="str">
        <f>IFERROR(VLOOKUP($B166&amp;"_"&amp;AE166,Raw_data_N2_Kanji[[Receipe no]:[Receipe]],4,0),"")</f>
        <v/>
      </c>
      <c r="L166" s="24" t="str">
        <f t="shared" si="42"/>
        <v>9章3課</v>
      </c>
      <c r="M166" s="28" t="str">
        <f>IFERROR(VLOOKUP($L166&amp;"_"&amp;X166,Final_manabou_kanji[],6,0),"")</f>
        <v/>
      </c>
      <c r="N166" s="28" t="str">
        <f>IFERROR(VLOOKUP($L166&amp;"_"&amp;Y166,Final_manabou_kanji[],6,0),"")</f>
        <v/>
      </c>
      <c r="O166" s="28" t="str">
        <f>IFERROR(VLOOKUP($L166&amp;"_"&amp;Z166,Final_manabou_kanji[],6,0),"")</f>
        <v/>
      </c>
      <c r="P166" s="28" t="str">
        <f>IFERROR(VLOOKUP($L166&amp;"_"&amp;AA166,Final_manabou_kanji[],6,0),"")</f>
        <v/>
      </c>
      <c r="Q166" s="28" t="str">
        <f>IFERROR(VLOOKUP($L166&amp;"_"&amp;AB166,Final_manabou_kanji[],6,0),"")</f>
        <v/>
      </c>
      <c r="R166" s="28" t="str">
        <f>IFERROR(VLOOKUP($L166&amp;"_"&amp;AC166,Final_manabou_kanji[],6,0),"")</f>
        <v/>
      </c>
      <c r="S166" s="28" t="str">
        <f>IFERROR(VLOOKUP($L166&amp;"_"&amp;AD166,Final_manabou_kanji[],6,0),"")</f>
        <v/>
      </c>
      <c r="T166" s="28" t="str">
        <f>IFERROR(VLOOKUP($L166&amp;"_"&amp;AE166,Final_manabou_kanji[],6,0),"")</f>
        <v/>
      </c>
      <c r="V166" t="s">
        <v>5</v>
      </c>
      <c r="W166" s="24" t="str">
        <f t="shared" si="25"/>
        <v>9章3課</v>
      </c>
      <c r="X166" s="21">
        <f t="shared" ref="X166:AE166" si="78">IF($V166="",X165+8,X$1)</f>
        <v>33</v>
      </c>
      <c r="Y166" s="16">
        <f t="shared" si="78"/>
        <v>34</v>
      </c>
      <c r="Z166" s="16">
        <f t="shared" si="78"/>
        <v>35</v>
      </c>
      <c r="AA166" s="16">
        <f t="shared" si="78"/>
        <v>36</v>
      </c>
      <c r="AB166" s="16">
        <f t="shared" si="78"/>
        <v>37</v>
      </c>
      <c r="AC166" s="16">
        <f t="shared" si="78"/>
        <v>38</v>
      </c>
      <c r="AD166" s="16">
        <f t="shared" si="78"/>
        <v>39</v>
      </c>
      <c r="AE166" s="17">
        <f t="shared" si="78"/>
        <v>40</v>
      </c>
      <c r="AH166" s="24">
        <v>83</v>
      </c>
      <c r="AI166" s="21" t="str">
        <f t="shared" si="27"/>
        <v>9章3課33</v>
      </c>
      <c r="AJ166" s="16" t="str">
        <f t="shared" si="28"/>
        <v>9章3課34</v>
      </c>
      <c r="AK166" s="16" t="str">
        <f t="shared" si="29"/>
        <v>9章3課35</v>
      </c>
      <c r="AL166" s="16" t="str">
        <f t="shared" si="30"/>
        <v>9章3課36</v>
      </c>
      <c r="AM166" s="16" t="str">
        <f t="shared" si="31"/>
        <v>9章3課37</v>
      </c>
      <c r="AN166" s="16" t="str">
        <f t="shared" si="32"/>
        <v>9章3課38</v>
      </c>
      <c r="AO166" s="16" t="str">
        <f t="shared" si="33"/>
        <v>9章3課39</v>
      </c>
      <c r="AP166" s="17" t="str">
        <f t="shared" si="34"/>
        <v>9章3課40</v>
      </c>
    </row>
    <row r="167" spans="1:42" ht="20.399999999999999" thickTop="1" thickBot="1" x14ac:dyDescent="0.35">
      <c r="A167">
        <f t="shared" si="41"/>
        <v>36</v>
      </c>
      <c r="B167" s="24" t="str">
        <f t="shared" si="24"/>
        <v>10章1課</v>
      </c>
      <c r="C167" s="21" t="str">
        <f>IFERROR(VLOOKUP($B167&amp;"_"&amp;X167,Raw_data_N2_Kanji[[Receipe no]:[Receipe]],4,0),"")</f>
        <v/>
      </c>
      <c r="D167" s="16" t="str">
        <f>IFERROR(VLOOKUP($B167&amp;"_"&amp;Y167,Raw_data_N2_Kanji[[Receipe no]:[Receipe]],4,0),"")</f>
        <v/>
      </c>
      <c r="E167" s="16" t="str">
        <f>IFERROR(VLOOKUP($B167&amp;"_"&amp;Z167,Raw_data_N2_Kanji[[Receipe no]:[Receipe]],4,0),"")</f>
        <v/>
      </c>
      <c r="F167" s="16" t="str">
        <f>IFERROR(VLOOKUP($B167&amp;"_"&amp;AA167,Raw_data_N2_Kanji[[Receipe no]:[Receipe]],4,0),"")</f>
        <v/>
      </c>
      <c r="G167" s="16" t="str">
        <f>IFERROR(VLOOKUP($B167&amp;"_"&amp;AB167,Raw_data_N2_Kanji[[Receipe no]:[Receipe]],4,0),"")</f>
        <v/>
      </c>
      <c r="H167" s="16" t="str">
        <f>IFERROR(VLOOKUP($B167&amp;"_"&amp;AC167,Raw_data_N2_Kanji[[Receipe no]:[Receipe]],4,0),"")</f>
        <v/>
      </c>
      <c r="I167" s="16" t="str">
        <f>IFERROR(VLOOKUP($B167&amp;"_"&amp;AD167,Raw_data_N2_Kanji[[Receipe no]:[Receipe]],4,0),"")</f>
        <v/>
      </c>
      <c r="J167" s="17" t="str">
        <f>IFERROR(VLOOKUP($B167&amp;"_"&amp;AE167,Raw_data_N2_Kanji[[Receipe no]:[Receipe]],4,0),"")</f>
        <v/>
      </c>
      <c r="L167" s="24" t="str">
        <f t="shared" si="42"/>
        <v>10章1課</v>
      </c>
      <c r="M167" s="28" t="str">
        <f>IFERROR(VLOOKUP($L167&amp;"_"&amp;X167,Final_manabou_kanji[],6,0),"")</f>
        <v/>
      </c>
      <c r="N167" s="28" t="str">
        <f>IFERROR(VLOOKUP($L167&amp;"_"&amp;Y167,Final_manabou_kanji[],6,0),"")</f>
        <v/>
      </c>
      <c r="O167" s="28" t="str">
        <f>IFERROR(VLOOKUP($L167&amp;"_"&amp;Z167,Final_manabou_kanji[],6,0),"")</f>
        <v/>
      </c>
      <c r="P167" s="28" t="str">
        <f>IFERROR(VLOOKUP($L167&amp;"_"&amp;AA167,Final_manabou_kanji[],6,0),"")</f>
        <v/>
      </c>
      <c r="Q167" s="28" t="str">
        <f>IFERROR(VLOOKUP($L167&amp;"_"&amp;AB167,Final_manabou_kanji[],6,0),"")</f>
        <v/>
      </c>
      <c r="R167" s="28" t="str">
        <f>IFERROR(VLOOKUP($L167&amp;"_"&amp;AC167,Final_manabou_kanji[],6,0),"")</f>
        <v/>
      </c>
      <c r="S167" s="28" t="str">
        <f>IFERROR(VLOOKUP($L167&amp;"_"&amp;AD167,Final_manabou_kanji[],6,0),"")</f>
        <v/>
      </c>
      <c r="T167" s="28" t="str">
        <f>IFERROR(VLOOKUP($L167&amp;"_"&amp;AE167,Final_manabou_kanji[],6,0),"")</f>
        <v/>
      </c>
      <c r="V167" t="s">
        <v>67</v>
      </c>
      <c r="W167" s="24" t="str">
        <f t="shared" si="25"/>
        <v>10章1課</v>
      </c>
      <c r="X167" s="21">
        <f t="shared" ref="X167:AE167" si="79">IF($V167="",X166+8,X$1)</f>
        <v>1</v>
      </c>
      <c r="Y167" s="16">
        <f t="shared" si="79"/>
        <v>2</v>
      </c>
      <c r="Z167" s="16">
        <f t="shared" si="79"/>
        <v>3</v>
      </c>
      <c r="AA167" s="16">
        <f t="shared" si="79"/>
        <v>4</v>
      </c>
      <c r="AB167" s="16">
        <f t="shared" si="79"/>
        <v>5</v>
      </c>
      <c r="AC167" s="16">
        <f t="shared" si="79"/>
        <v>6</v>
      </c>
      <c r="AD167" s="16">
        <f t="shared" si="79"/>
        <v>7</v>
      </c>
      <c r="AE167" s="17">
        <f t="shared" si="79"/>
        <v>8</v>
      </c>
      <c r="AH167" s="24">
        <v>84</v>
      </c>
      <c r="AI167" s="21" t="str">
        <f t="shared" si="27"/>
        <v>10章1課1</v>
      </c>
      <c r="AJ167" s="16" t="str">
        <f t="shared" si="28"/>
        <v>10章1課2</v>
      </c>
      <c r="AK167" s="16" t="str">
        <f t="shared" si="29"/>
        <v>10章1課3</v>
      </c>
      <c r="AL167" s="16" t="str">
        <f t="shared" si="30"/>
        <v>10章1課4</v>
      </c>
      <c r="AM167" s="16" t="str">
        <f t="shared" si="31"/>
        <v>10章1課5</v>
      </c>
      <c r="AN167" s="16" t="str">
        <f t="shared" si="32"/>
        <v>10章1課6</v>
      </c>
      <c r="AO167" s="16" t="str">
        <f t="shared" si="33"/>
        <v>10章1課7</v>
      </c>
      <c r="AP167" s="17" t="str">
        <f t="shared" si="34"/>
        <v>10章1課8</v>
      </c>
    </row>
    <row r="168" spans="1:42" ht="20.399999999999999" thickTop="1" thickBot="1" x14ac:dyDescent="0.35">
      <c r="A168">
        <f t="shared" si="41"/>
        <v>36</v>
      </c>
      <c r="B168" s="24" t="str">
        <f t="shared" si="24"/>
        <v>10章1課</v>
      </c>
      <c r="C168" s="21" t="str">
        <f>IFERROR(VLOOKUP($B168&amp;"_"&amp;X168,Raw_data_N2_Kanji[[Receipe no]:[Receipe]],4,0),"")</f>
        <v/>
      </c>
      <c r="D168" s="16" t="str">
        <f>IFERROR(VLOOKUP($B168&amp;"_"&amp;Y168,Raw_data_N2_Kanji[[Receipe no]:[Receipe]],4,0),"")</f>
        <v/>
      </c>
      <c r="E168" s="16" t="str">
        <f>IFERROR(VLOOKUP($B168&amp;"_"&amp;Z168,Raw_data_N2_Kanji[[Receipe no]:[Receipe]],4,0),"")</f>
        <v/>
      </c>
      <c r="F168" s="16" t="str">
        <f>IFERROR(VLOOKUP($B168&amp;"_"&amp;AA168,Raw_data_N2_Kanji[[Receipe no]:[Receipe]],4,0),"")</f>
        <v/>
      </c>
      <c r="G168" s="16" t="str">
        <f>IFERROR(VLOOKUP($B168&amp;"_"&amp;AB168,Raw_data_N2_Kanji[[Receipe no]:[Receipe]],4,0),"")</f>
        <v/>
      </c>
      <c r="H168" s="16" t="str">
        <f>IFERROR(VLOOKUP($B168&amp;"_"&amp;AC168,Raw_data_N2_Kanji[[Receipe no]:[Receipe]],4,0),"")</f>
        <v/>
      </c>
      <c r="I168" s="16" t="str">
        <f>IFERROR(VLOOKUP($B168&amp;"_"&amp;AD168,Raw_data_N2_Kanji[[Receipe no]:[Receipe]],4,0),"")</f>
        <v/>
      </c>
      <c r="J168" s="17" t="str">
        <f>IFERROR(VLOOKUP($B168&amp;"_"&amp;AE168,Raw_data_N2_Kanji[[Receipe no]:[Receipe]],4,0),"")</f>
        <v/>
      </c>
      <c r="L168" s="24" t="str">
        <f t="shared" si="42"/>
        <v>10章1課</v>
      </c>
      <c r="M168" s="28" t="str">
        <f>IFERROR(VLOOKUP($L168&amp;"_"&amp;X168,Final_manabou_kanji[],6,0),"")</f>
        <v/>
      </c>
      <c r="N168" s="28" t="str">
        <f>IFERROR(VLOOKUP($L168&amp;"_"&amp;Y168,Final_manabou_kanji[],6,0),"")</f>
        <v/>
      </c>
      <c r="O168" s="28" t="str">
        <f>IFERROR(VLOOKUP($L168&amp;"_"&amp;Z168,Final_manabou_kanji[],6,0),"")</f>
        <v/>
      </c>
      <c r="P168" s="28" t="str">
        <f>IFERROR(VLOOKUP($L168&amp;"_"&amp;AA168,Final_manabou_kanji[],6,0),"")</f>
        <v/>
      </c>
      <c r="Q168" s="28" t="str">
        <f>IFERROR(VLOOKUP($L168&amp;"_"&amp;AB168,Final_manabou_kanji[],6,0),"")</f>
        <v/>
      </c>
      <c r="R168" s="28" t="str">
        <f>IFERROR(VLOOKUP($L168&amp;"_"&amp;AC168,Final_manabou_kanji[],6,0),"")</f>
        <v/>
      </c>
      <c r="S168" s="28" t="str">
        <f>IFERROR(VLOOKUP($L168&amp;"_"&amp;AD168,Final_manabou_kanji[],6,0),"")</f>
        <v/>
      </c>
      <c r="T168" s="28" t="str">
        <f>IFERROR(VLOOKUP($L168&amp;"_"&amp;AE168,Final_manabou_kanji[],6,0),"")</f>
        <v/>
      </c>
      <c r="V168" t="s">
        <v>5</v>
      </c>
      <c r="W168" s="24" t="str">
        <f t="shared" si="25"/>
        <v>10章1課</v>
      </c>
      <c r="X168" s="21">
        <f t="shared" ref="X168:AE168" si="80">IF($V168="",X167+8,X$1)</f>
        <v>9</v>
      </c>
      <c r="Y168" s="16">
        <f t="shared" si="80"/>
        <v>10</v>
      </c>
      <c r="Z168" s="16">
        <f t="shared" si="80"/>
        <v>11</v>
      </c>
      <c r="AA168" s="16">
        <f t="shared" si="80"/>
        <v>12</v>
      </c>
      <c r="AB168" s="16">
        <f t="shared" si="80"/>
        <v>13</v>
      </c>
      <c r="AC168" s="16">
        <f t="shared" si="80"/>
        <v>14</v>
      </c>
      <c r="AD168" s="16">
        <f t="shared" si="80"/>
        <v>15</v>
      </c>
      <c r="AE168" s="17">
        <f t="shared" si="80"/>
        <v>16</v>
      </c>
      <c r="AH168" s="24">
        <v>85</v>
      </c>
      <c r="AI168" s="21" t="str">
        <f t="shared" si="27"/>
        <v>10章1課9</v>
      </c>
      <c r="AJ168" s="16" t="str">
        <f t="shared" si="28"/>
        <v>10章1課10</v>
      </c>
      <c r="AK168" s="16" t="str">
        <f t="shared" si="29"/>
        <v>10章1課11</v>
      </c>
      <c r="AL168" s="16" t="str">
        <f t="shared" si="30"/>
        <v>10章1課12</v>
      </c>
      <c r="AM168" s="16" t="str">
        <f t="shared" si="31"/>
        <v>10章1課13</v>
      </c>
      <c r="AN168" s="16" t="str">
        <f t="shared" si="32"/>
        <v>10章1課14</v>
      </c>
      <c r="AO168" s="16" t="str">
        <f t="shared" si="33"/>
        <v>10章1課15</v>
      </c>
      <c r="AP168" s="17" t="str">
        <f t="shared" si="34"/>
        <v>10章1課16</v>
      </c>
    </row>
    <row r="169" spans="1:42" ht="20.399999999999999" thickTop="1" thickBot="1" x14ac:dyDescent="0.35">
      <c r="A169">
        <f t="shared" si="41"/>
        <v>36</v>
      </c>
      <c r="B169" s="24" t="str">
        <f t="shared" si="24"/>
        <v>10章1課</v>
      </c>
      <c r="C169" s="21" t="str">
        <f>IFERROR(VLOOKUP($B169&amp;"_"&amp;X169,Raw_data_N2_Kanji[[Receipe no]:[Receipe]],4,0),"")</f>
        <v/>
      </c>
      <c r="D169" s="16" t="str">
        <f>IFERROR(VLOOKUP($B169&amp;"_"&amp;Y169,Raw_data_N2_Kanji[[Receipe no]:[Receipe]],4,0),"")</f>
        <v/>
      </c>
      <c r="E169" s="16" t="str">
        <f>IFERROR(VLOOKUP($B169&amp;"_"&amp;Z169,Raw_data_N2_Kanji[[Receipe no]:[Receipe]],4,0),"")</f>
        <v/>
      </c>
      <c r="F169" s="16" t="str">
        <f>IFERROR(VLOOKUP($B169&amp;"_"&amp;AA169,Raw_data_N2_Kanji[[Receipe no]:[Receipe]],4,0),"")</f>
        <v/>
      </c>
      <c r="G169" s="16" t="str">
        <f>IFERROR(VLOOKUP($B169&amp;"_"&amp;AB169,Raw_data_N2_Kanji[[Receipe no]:[Receipe]],4,0),"")</f>
        <v/>
      </c>
      <c r="H169" s="16" t="str">
        <f>IFERROR(VLOOKUP($B169&amp;"_"&amp;AC169,Raw_data_N2_Kanji[[Receipe no]:[Receipe]],4,0),"")</f>
        <v/>
      </c>
      <c r="I169" s="16" t="str">
        <f>IFERROR(VLOOKUP($B169&amp;"_"&amp;AD169,Raw_data_N2_Kanji[[Receipe no]:[Receipe]],4,0),"")</f>
        <v/>
      </c>
      <c r="J169" s="17" t="str">
        <f>IFERROR(VLOOKUP($B169&amp;"_"&amp;AE169,Raw_data_N2_Kanji[[Receipe no]:[Receipe]],4,0),"")</f>
        <v/>
      </c>
      <c r="L169" s="24" t="str">
        <f t="shared" si="42"/>
        <v>10章1課</v>
      </c>
      <c r="M169" s="28" t="str">
        <f>IFERROR(VLOOKUP($L169&amp;"_"&amp;X169,Final_manabou_kanji[],6,0),"")</f>
        <v/>
      </c>
      <c r="N169" s="28" t="str">
        <f>IFERROR(VLOOKUP($L169&amp;"_"&amp;Y169,Final_manabou_kanji[],6,0),"")</f>
        <v/>
      </c>
      <c r="O169" s="28" t="str">
        <f>IFERROR(VLOOKUP($L169&amp;"_"&amp;Z169,Final_manabou_kanji[],6,0),"")</f>
        <v/>
      </c>
      <c r="P169" s="28" t="str">
        <f>IFERROR(VLOOKUP($L169&amp;"_"&amp;AA169,Final_manabou_kanji[],6,0),"")</f>
        <v/>
      </c>
      <c r="Q169" s="28" t="str">
        <f>IFERROR(VLOOKUP($L169&amp;"_"&amp;AB169,Final_manabou_kanji[],6,0),"")</f>
        <v/>
      </c>
      <c r="R169" s="28" t="str">
        <f>IFERROR(VLOOKUP($L169&amp;"_"&amp;AC169,Final_manabou_kanji[],6,0),"")</f>
        <v/>
      </c>
      <c r="S169" s="28" t="str">
        <f>IFERROR(VLOOKUP($L169&amp;"_"&amp;AD169,Final_manabou_kanji[],6,0),"")</f>
        <v/>
      </c>
      <c r="T169" s="28" t="str">
        <f>IFERROR(VLOOKUP($L169&amp;"_"&amp;AE169,Final_manabou_kanji[],6,0),"")</f>
        <v/>
      </c>
      <c r="V169" t="s">
        <v>5</v>
      </c>
      <c r="W169" s="24" t="str">
        <f t="shared" si="25"/>
        <v>10章1課</v>
      </c>
      <c r="X169" s="21">
        <f t="shared" ref="X169:AE169" si="81">IF($V169="",X168+8,X$1)</f>
        <v>17</v>
      </c>
      <c r="Y169" s="16">
        <f t="shared" si="81"/>
        <v>18</v>
      </c>
      <c r="Z169" s="16">
        <f t="shared" si="81"/>
        <v>19</v>
      </c>
      <c r="AA169" s="16">
        <f t="shared" si="81"/>
        <v>20</v>
      </c>
      <c r="AB169" s="16">
        <f t="shared" si="81"/>
        <v>21</v>
      </c>
      <c r="AC169" s="16">
        <f t="shared" si="81"/>
        <v>22</v>
      </c>
      <c r="AD169" s="16">
        <f t="shared" si="81"/>
        <v>23</v>
      </c>
      <c r="AE169" s="17">
        <f t="shared" si="81"/>
        <v>24</v>
      </c>
      <c r="AH169" s="24">
        <v>86</v>
      </c>
      <c r="AI169" s="21" t="str">
        <f t="shared" si="27"/>
        <v>10章1課17</v>
      </c>
      <c r="AJ169" s="16" t="str">
        <f t="shared" si="28"/>
        <v>10章1課18</v>
      </c>
      <c r="AK169" s="16" t="str">
        <f t="shared" si="29"/>
        <v>10章1課19</v>
      </c>
      <c r="AL169" s="16" t="str">
        <f t="shared" si="30"/>
        <v>10章1課20</v>
      </c>
      <c r="AM169" s="16" t="str">
        <f t="shared" si="31"/>
        <v>10章1課21</v>
      </c>
      <c r="AN169" s="16" t="str">
        <f t="shared" si="32"/>
        <v>10章1課22</v>
      </c>
      <c r="AO169" s="16" t="str">
        <f t="shared" si="33"/>
        <v>10章1課23</v>
      </c>
      <c r="AP169" s="17" t="str">
        <f t="shared" si="34"/>
        <v>10章1課24</v>
      </c>
    </row>
    <row r="170" spans="1:42" ht="20.399999999999999" thickTop="1" thickBot="1" x14ac:dyDescent="0.35">
      <c r="A170">
        <f t="shared" si="41"/>
        <v>36</v>
      </c>
      <c r="B170" s="24" t="str">
        <f t="shared" si="24"/>
        <v>10章1課</v>
      </c>
      <c r="C170" s="21" t="str">
        <f>IFERROR(VLOOKUP($B170&amp;"_"&amp;X170,Raw_data_N2_Kanji[[Receipe no]:[Receipe]],4,0),"")</f>
        <v/>
      </c>
      <c r="D170" s="16" t="str">
        <f>IFERROR(VLOOKUP($B170&amp;"_"&amp;Y170,Raw_data_N2_Kanji[[Receipe no]:[Receipe]],4,0),"")</f>
        <v/>
      </c>
      <c r="E170" s="16" t="str">
        <f>IFERROR(VLOOKUP($B170&amp;"_"&amp;Z170,Raw_data_N2_Kanji[[Receipe no]:[Receipe]],4,0),"")</f>
        <v/>
      </c>
      <c r="F170" s="16" t="str">
        <f>IFERROR(VLOOKUP($B170&amp;"_"&amp;AA170,Raw_data_N2_Kanji[[Receipe no]:[Receipe]],4,0),"")</f>
        <v/>
      </c>
      <c r="G170" s="16" t="str">
        <f>IFERROR(VLOOKUP($B170&amp;"_"&amp;AB170,Raw_data_N2_Kanji[[Receipe no]:[Receipe]],4,0),"")</f>
        <v/>
      </c>
      <c r="H170" s="16" t="str">
        <f>IFERROR(VLOOKUP($B170&amp;"_"&amp;AC170,Raw_data_N2_Kanji[[Receipe no]:[Receipe]],4,0),"")</f>
        <v/>
      </c>
      <c r="I170" s="16" t="str">
        <f>IFERROR(VLOOKUP($B170&amp;"_"&amp;AD170,Raw_data_N2_Kanji[[Receipe no]:[Receipe]],4,0),"")</f>
        <v/>
      </c>
      <c r="J170" s="17" t="str">
        <f>IFERROR(VLOOKUP($B170&amp;"_"&amp;AE170,Raw_data_N2_Kanji[[Receipe no]:[Receipe]],4,0),"")</f>
        <v/>
      </c>
      <c r="L170" s="24" t="str">
        <f t="shared" si="42"/>
        <v>10章1課</v>
      </c>
      <c r="M170" s="28" t="str">
        <f>IFERROR(VLOOKUP($L170&amp;"_"&amp;X170,Final_manabou_kanji[],6,0),"")</f>
        <v/>
      </c>
      <c r="N170" s="28" t="str">
        <f>IFERROR(VLOOKUP($L170&amp;"_"&amp;Y170,Final_manabou_kanji[],6,0),"")</f>
        <v/>
      </c>
      <c r="O170" s="28" t="str">
        <f>IFERROR(VLOOKUP($L170&amp;"_"&amp;Z170,Final_manabou_kanji[],6,0),"")</f>
        <v/>
      </c>
      <c r="P170" s="28" t="str">
        <f>IFERROR(VLOOKUP($L170&amp;"_"&amp;AA170,Final_manabou_kanji[],6,0),"")</f>
        <v/>
      </c>
      <c r="Q170" s="28" t="str">
        <f>IFERROR(VLOOKUP($L170&amp;"_"&amp;AB170,Final_manabou_kanji[],6,0),"")</f>
        <v/>
      </c>
      <c r="R170" s="28" t="str">
        <f>IFERROR(VLOOKUP($L170&amp;"_"&amp;AC170,Final_manabou_kanji[],6,0),"")</f>
        <v/>
      </c>
      <c r="S170" s="28" t="str">
        <f>IFERROR(VLOOKUP($L170&amp;"_"&amp;AD170,Final_manabou_kanji[],6,0),"")</f>
        <v/>
      </c>
      <c r="T170" s="28" t="str">
        <f>IFERROR(VLOOKUP($L170&amp;"_"&amp;AE170,Final_manabou_kanji[],6,0),"")</f>
        <v/>
      </c>
      <c r="V170" t="s">
        <v>5</v>
      </c>
      <c r="W170" s="24" t="str">
        <f t="shared" si="25"/>
        <v>10章1課</v>
      </c>
      <c r="X170" s="21">
        <f t="shared" ref="X170:AE170" si="82">IF($V170="",X169+8,X$1)</f>
        <v>25</v>
      </c>
      <c r="Y170" s="16">
        <f t="shared" si="82"/>
        <v>26</v>
      </c>
      <c r="Z170" s="16">
        <f t="shared" si="82"/>
        <v>27</v>
      </c>
      <c r="AA170" s="16">
        <f t="shared" si="82"/>
        <v>28</v>
      </c>
      <c r="AB170" s="16">
        <f t="shared" si="82"/>
        <v>29</v>
      </c>
      <c r="AC170" s="16">
        <f t="shared" si="82"/>
        <v>30</v>
      </c>
      <c r="AD170" s="16">
        <f t="shared" si="82"/>
        <v>31</v>
      </c>
      <c r="AE170" s="17">
        <f t="shared" si="82"/>
        <v>32</v>
      </c>
      <c r="AH170" s="24">
        <v>87</v>
      </c>
      <c r="AI170" s="21" t="str">
        <f t="shared" si="27"/>
        <v>10章1課25</v>
      </c>
      <c r="AJ170" s="16" t="str">
        <f t="shared" si="28"/>
        <v>10章1課26</v>
      </c>
      <c r="AK170" s="16" t="str">
        <f t="shared" si="29"/>
        <v>10章1課27</v>
      </c>
      <c r="AL170" s="16" t="str">
        <f t="shared" si="30"/>
        <v>10章1課28</v>
      </c>
      <c r="AM170" s="16" t="str">
        <f t="shared" si="31"/>
        <v>10章1課29</v>
      </c>
      <c r="AN170" s="16" t="str">
        <f t="shared" si="32"/>
        <v>10章1課30</v>
      </c>
      <c r="AO170" s="16" t="str">
        <f t="shared" si="33"/>
        <v>10章1課31</v>
      </c>
      <c r="AP170" s="17" t="str">
        <f t="shared" si="34"/>
        <v>10章1課32</v>
      </c>
    </row>
    <row r="171" spans="1:42" ht="20.399999999999999" thickTop="1" thickBot="1" x14ac:dyDescent="0.35">
      <c r="A171">
        <f t="shared" si="41"/>
        <v>36</v>
      </c>
      <c r="B171" s="24" t="str">
        <f t="shared" si="24"/>
        <v>10章1課</v>
      </c>
      <c r="C171" s="21" t="str">
        <f>IFERROR(VLOOKUP($B171&amp;"_"&amp;X171,Raw_data_N2_Kanji[[Receipe no]:[Receipe]],4,0),"")</f>
        <v/>
      </c>
      <c r="D171" s="16" t="str">
        <f>IFERROR(VLOOKUP($B171&amp;"_"&amp;Y171,Raw_data_N2_Kanji[[Receipe no]:[Receipe]],4,0),"")</f>
        <v/>
      </c>
      <c r="E171" s="16" t="str">
        <f>IFERROR(VLOOKUP($B171&amp;"_"&amp;Z171,Raw_data_N2_Kanji[[Receipe no]:[Receipe]],4,0),"")</f>
        <v/>
      </c>
      <c r="F171" s="16" t="str">
        <f>IFERROR(VLOOKUP($B171&amp;"_"&amp;AA171,Raw_data_N2_Kanji[[Receipe no]:[Receipe]],4,0),"")</f>
        <v/>
      </c>
      <c r="G171" s="16" t="str">
        <f>IFERROR(VLOOKUP($B171&amp;"_"&amp;AB171,Raw_data_N2_Kanji[[Receipe no]:[Receipe]],4,0),"")</f>
        <v/>
      </c>
      <c r="H171" s="16" t="str">
        <f>IFERROR(VLOOKUP($B171&amp;"_"&amp;AC171,Raw_data_N2_Kanji[[Receipe no]:[Receipe]],4,0),"")</f>
        <v/>
      </c>
      <c r="I171" s="16" t="str">
        <f>IFERROR(VLOOKUP($B171&amp;"_"&amp;AD171,Raw_data_N2_Kanji[[Receipe no]:[Receipe]],4,0),"")</f>
        <v/>
      </c>
      <c r="J171" s="17" t="str">
        <f>IFERROR(VLOOKUP($B171&amp;"_"&amp;AE171,Raw_data_N2_Kanji[[Receipe no]:[Receipe]],4,0),"")</f>
        <v/>
      </c>
      <c r="L171" s="24" t="str">
        <f t="shared" si="42"/>
        <v>10章1課</v>
      </c>
      <c r="M171" s="28" t="str">
        <f>IFERROR(VLOOKUP($L171&amp;"_"&amp;X171,Final_manabou_kanji[],6,0),"")</f>
        <v/>
      </c>
      <c r="N171" s="28" t="str">
        <f>IFERROR(VLOOKUP($L171&amp;"_"&amp;Y171,Final_manabou_kanji[],6,0),"")</f>
        <v/>
      </c>
      <c r="O171" s="28" t="str">
        <f>IFERROR(VLOOKUP($L171&amp;"_"&amp;Z171,Final_manabou_kanji[],6,0),"")</f>
        <v/>
      </c>
      <c r="P171" s="28" t="str">
        <f>IFERROR(VLOOKUP($L171&amp;"_"&amp;AA171,Final_manabou_kanji[],6,0),"")</f>
        <v/>
      </c>
      <c r="Q171" s="28" t="str">
        <f>IFERROR(VLOOKUP($L171&amp;"_"&amp;AB171,Final_manabou_kanji[],6,0),"")</f>
        <v/>
      </c>
      <c r="R171" s="28" t="str">
        <f>IFERROR(VLOOKUP($L171&amp;"_"&amp;AC171,Final_manabou_kanji[],6,0),"")</f>
        <v/>
      </c>
      <c r="S171" s="28" t="str">
        <f>IFERROR(VLOOKUP($L171&amp;"_"&amp;AD171,Final_manabou_kanji[],6,0),"")</f>
        <v/>
      </c>
      <c r="T171" s="28" t="str">
        <f>IFERROR(VLOOKUP($L171&amp;"_"&amp;AE171,Final_manabou_kanji[],6,0),"")</f>
        <v/>
      </c>
      <c r="V171" t="s">
        <v>5</v>
      </c>
      <c r="W171" s="24" t="str">
        <f t="shared" si="25"/>
        <v>10章1課</v>
      </c>
      <c r="X171" s="21">
        <f t="shared" ref="X171:AE171" si="83">IF($V171="",X170+8,X$1)</f>
        <v>33</v>
      </c>
      <c r="Y171" s="16">
        <f t="shared" si="83"/>
        <v>34</v>
      </c>
      <c r="Z171" s="16">
        <f t="shared" si="83"/>
        <v>35</v>
      </c>
      <c r="AA171" s="16">
        <f t="shared" si="83"/>
        <v>36</v>
      </c>
      <c r="AB171" s="16">
        <f t="shared" si="83"/>
        <v>37</v>
      </c>
      <c r="AC171" s="16">
        <f t="shared" si="83"/>
        <v>38</v>
      </c>
      <c r="AD171" s="16">
        <f t="shared" si="83"/>
        <v>39</v>
      </c>
      <c r="AE171" s="17">
        <f t="shared" si="83"/>
        <v>40</v>
      </c>
      <c r="AH171" s="24">
        <v>88</v>
      </c>
      <c r="AI171" s="21" t="str">
        <f t="shared" si="27"/>
        <v>10章1課33</v>
      </c>
      <c r="AJ171" s="16" t="str">
        <f t="shared" si="28"/>
        <v>10章1課34</v>
      </c>
      <c r="AK171" s="16" t="str">
        <f t="shared" si="29"/>
        <v>10章1課35</v>
      </c>
      <c r="AL171" s="16" t="str">
        <f t="shared" si="30"/>
        <v>10章1課36</v>
      </c>
      <c r="AM171" s="16" t="str">
        <f t="shared" si="31"/>
        <v>10章1課37</v>
      </c>
      <c r="AN171" s="16" t="str">
        <f t="shared" si="32"/>
        <v>10章1課38</v>
      </c>
      <c r="AO171" s="16" t="str">
        <f t="shared" si="33"/>
        <v>10章1課39</v>
      </c>
      <c r="AP171" s="17" t="str">
        <f t="shared" si="34"/>
        <v>10章1課40</v>
      </c>
    </row>
    <row r="172" spans="1:42" ht="20.399999999999999" thickTop="1" thickBot="1" x14ac:dyDescent="0.35">
      <c r="A172">
        <f t="shared" si="41"/>
        <v>37</v>
      </c>
      <c r="B172" s="24" t="str">
        <f t="shared" si="24"/>
        <v>10章2課</v>
      </c>
      <c r="C172" s="21" t="str">
        <f>IFERROR(VLOOKUP($B172&amp;"_"&amp;X172,Raw_data_N2_Kanji[[Receipe no]:[Receipe]],4,0),"")</f>
        <v/>
      </c>
      <c r="D172" s="16" t="str">
        <f>IFERROR(VLOOKUP($B172&amp;"_"&amp;Y172,Raw_data_N2_Kanji[[Receipe no]:[Receipe]],4,0),"")</f>
        <v/>
      </c>
      <c r="E172" s="16" t="str">
        <f>IFERROR(VLOOKUP($B172&amp;"_"&amp;Z172,Raw_data_N2_Kanji[[Receipe no]:[Receipe]],4,0),"")</f>
        <v/>
      </c>
      <c r="F172" s="16" t="str">
        <f>IFERROR(VLOOKUP($B172&amp;"_"&amp;AA172,Raw_data_N2_Kanji[[Receipe no]:[Receipe]],4,0),"")</f>
        <v/>
      </c>
      <c r="G172" s="16" t="str">
        <f>IFERROR(VLOOKUP($B172&amp;"_"&amp;AB172,Raw_data_N2_Kanji[[Receipe no]:[Receipe]],4,0),"")</f>
        <v/>
      </c>
      <c r="H172" s="16" t="str">
        <f>IFERROR(VLOOKUP($B172&amp;"_"&amp;AC172,Raw_data_N2_Kanji[[Receipe no]:[Receipe]],4,0),"")</f>
        <v/>
      </c>
      <c r="I172" s="16" t="str">
        <f>IFERROR(VLOOKUP($B172&amp;"_"&amp;AD172,Raw_data_N2_Kanji[[Receipe no]:[Receipe]],4,0),"")</f>
        <v/>
      </c>
      <c r="J172" s="17" t="str">
        <f>IFERROR(VLOOKUP($B172&amp;"_"&amp;AE172,Raw_data_N2_Kanji[[Receipe no]:[Receipe]],4,0),"")</f>
        <v/>
      </c>
      <c r="L172" s="24" t="str">
        <f t="shared" si="42"/>
        <v>10章2課</v>
      </c>
      <c r="M172" s="28" t="str">
        <f>IFERROR(VLOOKUP($L172&amp;"_"&amp;X172,Final_manabou_kanji[],6,0),"")</f>
        <v/>
      </c>
      <c r="N172" s="28" t="str">
        <f>IFERROR(VLOOKUP($L172&amp;"_"&amp;Y172,Final_manabou_kanji[],6,0),"")</f>
        <v/>
      </c>
      <c r="O172" s="28" t="str">
        <f>IFERROR(VLOOKUP($L172&amp;"_"&amp;Z172,Final_manabou_kanji[],6,0),"")</f>
        <v/>
      </c>
      <c r="P172" s="28" t="str">
        <f>IFERROR(VLOOKUP($L172&amp;"_"&amp;AA172,Final_manabou_kanji[],6,0),"")</f>
        <v/>
      </c>
      <c r="Q172" s="28" t="str">
        <f>IFERROR(VLOOKUP($L172&amp;"_"&amp;AB172,Final_manabou_kanji[],6,0),"")</f>
        <v/>
      </c>
      <c r="R172" s="28" t="str">
        <f>IFERROR(VLOOKUP($L172&amp;"_"&amp;AC172,Final_manabou_kanji[],6,0),"")</f>
        <v/>
      </c>
      <c r="S172" s="28" t="str">
        <f>IFERROR(VLOOKUP($L172&amp;"_"&amp;AD172,Final_manabou_kanji[],6,0),"")</f>
        <v/>
      </c>
      <c r="T172" s="28" t="str">
        <f>IFERROR(VLOOKUP($L172&amp;"_"&amp;AE172,Final_manabou_kanji[],6,0),"")</f>
        <v/>
      </c>
      <c r="V172" t="s">
        <v>68</v>
      </c>
      <c r="W172" s="24" t="str">
        <f t="shared" si="25"/>
        <v>10章2課</v>
      </c>
      <c r="X172" s="21">
        <f t="shared" ref="X172:AE172" si="84">IF($V172="",X171+8,X$1)</f>
        <v>1</v>
      </c>
      <c r="Y172" s="16">
        <f t="shared" si="84"/>
        <v>2</v>
      </c>
      <c r="Z172" s="16">
        <f t="shared" si="84"/>
        <v>3</v>
      </c>
      <c r="AA172" s="16">
        <f t="shared" si="84"/>
        <v>4</v>
      </c>
      <c r="AB172" s="16">
        <f t="shared" si="84"/>
        <v>5</v>
      </c>
      <c r="AC172" s="16">
        <f t="shared" si="84"/>
        <v>6</v>
      </c>
      <c r="AD172" s="16">
        <f t="shared" si="84"/>
        <v>7</v>
      </c>
      <c r="AE172" s="17">
        <f t="shared" si="84"/>
        <v>8</v>
      </c>
      <c r="AH172" s="24">
        <v>89</v>
      </c>
      <c r="AI172" s="21" t="str">
        <f t="shared" si="27"/>
        <v>10章2課1</v>
      </c>
      <c r="AJ172" s="16" t="str">
        <f t="shared" si="28"/>
        <v>10章2課2</v>
      </c>
      <c r="AK172" s="16" t="str">
        <f t="shared" si="29"/>
        <v>10章2課3</v>
      </c>
      <c r="AL172" s="16" t="str">
        <f t="shared" si="30"/>
        <v>10章2課4</v>
      </c>
      <c r="AM172" s="16" t="str">
        <f t="shared" si="31"/>
        <v>10章2課5</v>
      </c>
      <c r="AN172" s="16" t="str">
        <f t="shared" si="32"/>
        <v>10章2課6</v>
      </c>
      <c r="AO172" s="16" t="str">
        <f t="shared" si="33"/>
        <v>10章2課7</v>
      </c>
      <c r="AP172" s="17" t="str">
        <f t="shared" si="34"/>
        <v>10章2課8</v>
      </c>
    </row>
    <row r="173" spans="1:42" ht="20.399999999999999" thickTop="1" thickBot="1" x14ac:dyDescent="0.35">
      <c r="A173">
        <f t="shared" si="41"/>
        <v>37</v>
      </c>
      <c r="B173" s="24" t="str">
        <f t="shared" si="24"/>
        <v>10章2課</v>
      </c>
      <c r="C173" s="21" t="str">
        <f>IFERROR(VLOOKUP($B173&amp;"_"&amp;X173,Raw_data_N2_Kanji[[Receipe no]:[Receipe]],4,0),"")</f>
        <v/>
      </c>
      <c r="D173" s="16" t="str">
        <f>IFERROR(VLOOKUP($B173&amp;"_"&amp;Y173,Raw_data_N2_Kanji[[Receipe no]:[Receipe]],4,0),"")</f>
        <v/>
      </c>
      <c r="E173" s="16" t="str">
        <f>IFERROR(VLOOKUP($B173&amp;"_"&amp;Z173,Raw_data_N2_Kanji[[Receipe no]:[Receipe]],4,0),"")</f>
        <v/>
      </c>
      <c r="F173" s="16" t="str">
        <f>IFERROR(VLOOKUP($B173&amp;"_"&amp;AA173,Raw_data_N2_Kanji[[Receipe no]:[Receipe]],4,0),"")</f>
        <v/>
      </c>
      <c r="G173" s="16" t="str">
        <f>IFERROR(VLOOKUP($B173&amp;"_"&amp;AB173,Raw_data_N2_Kanji[[Receipe no]:[Receipe]],4,0),"")</f>
        <v/>
      </c>
      <c r="H173" s="16" t="str">
        <f>IFERROR(VLOOKUP($B173&amp;"_"&amp;AC173,Raw_data_N2_Kanji[[Receipe no]:[Receipe]],4,0),"")</f>
        <v/>
      </c>
      <c r="I173" s="16" t="str">
        <f>IFERROR(VLOOKUP($B173&amp;"_"&amp;AD173,Raw_data_N2_Kanji[[Receipe no]:[Receipe]],4,0),"")</f>
        <v/>
      </c>
      <c r="J173" s="17" t="str">
        <f>IFERROR(VLOOKUP($B173&amp;"_"&amp;AE173,Raw_data_N2_Kanji[[Receipe no]:[Receipe]],4,0),"")</f>
        <v/>
      </c>
      <c r="L173" s="24" t="str">
        <f t="shared" si="42"/>
        <v>10章2課</v>
      </c>
      <c r="M173" s="28" t="str">
        <f>IFERROR(VLOOKUP($L173&amp;"_"&amp;X173,Final_manabou_kanji[],6,0),"")</f>
        <v/>
      </c>
      <c r="N173" s="28" t="str">
        <f>IFERROR(VLOOKUP($L173&amp;"_"&amp;Y173,Final_manabou_kanji[],6,0),"")</f>
        <v/>
      </c>
      <c r="O173" s="28" t="str">
        <f>IFERROR(VLOOKUP($L173&amp;"_"&amp;Z173,Final_manabou_kanji[],6,0),"")</f>
        <v/>
      </c>
      <c r="P173" s="28" t="str">
        <f>IFERROR(VLOOKUP($L173&amp;"_"&amp;AA173,Final_manabou_kanji[],6,0),"")</f>
        <v/>
      </c>
      <c r="Q173" s="28" t="str">
        <f>IFERROR(VLOOKUP($L173&amp;"_"&amp;AB173,Final_manabou_kanji[],6,0),"")</f>
        <v/>
      </c>
      <c r="R173" s="28" t="str">
        <f>IFERROR(VLOOKUP($L173&amp;"_"&amp;AC173,Final_manabou_kanji[],6,0),"")</f>
        <v/>
      </c>
      <c r="S173" s="28" t="str">
        <f>IFERROR(VLOOKUP($L173&amp;"_"&amp;AD173,Final_manabou_kanji[],6,0),"")</f>
        <v/>
      </c>
      <c r="T173" s="28" t="str">
        <f>IFERROR(VLOOKUP($L173&amp;"_"&amp;AE173,Final_manabou_kanji[],6,0),"")</f>
        <v/>
      </c>
      <c r="V173" t="s">
        <v>5</v>
      </c>
      <c r="W173" s="24" t="str">
        <f t="shared" si="25"/>
        <v>10章2課</v>
      </c>
      <c r="X173" s="21">
        <f t="shared" ref="X173:AE173" si="85">IF($V173="",X172+8,X$1)</f>
        <v>9</v>
      </c>
      <c r="Y173" s="16">
        <f t="shared" si="85"/>
        <v>10</v>
      </c>
      <c r="Z173" s="16">
        <f t="shared" si="85"/>
        <v>11</v>
      </c>
      <c r="AA173" s="16">
        <f t="shared" si="85"/>
        <v>12</v>
      </c>
      <c r="AB173" s="16">
        <f t="shared" si="85"/>
        <v>13</v>
      </c>
      <c r="AC173" s="16">
        <f t="shared" si="85"/>
        <v>14</v>
      </c>
      <c r="AD173" s="16">
        <f t="shared" si="85"/>
        <v>15</v>
      </c>
      <c r="AE173" s="17">
        <f t="shared" si="85"/>
        <v>16</v>
      </c>
      <c r="AH173" s="24">
        <v>90</v>
      </c>
      <c r="AI173" s="21" t="str">
        <f t="shared" si="27"/>
        <v>10章2課9</v>
      </c>
      <c r="AJ173" s="16" t="str">
        <f t="shared" si="28"/>
        <v>10章2課10</v>
      </c>
      <c r="AK173" s="16" t="str">
        <f t="shared" si="29"/>
        <v>10章2課11</v>
      </c>
      <c r="AL173" s="16" t="str">
        <f t="shared" si="30"/>
        <v>10章2課12</v>
      </c>
      <c r="AM173" s="16" t="str">
        <f t="shared" si="31"/>
        <v>10章2課13</v>
      </c>
      <c r="AN173" s="16" t="str">
        <f t="shared" si="32"/>
        <v>10章2課14</v>
      </c>
      <c r="AO173" s="16" t="str">
        <f t="shared" si="33"/>
        <v>10章2課15</v>
      </c>
      <c r="AP173" s="17" t="str">
        <f t="shared" si="34"/>
        <v>10章2課16</v>
      </c>
    </row>
    <row r="174" spans="1:42" ht="20.399999999999999" thickTop="1" thickBot="1" x14ac:dyDescent="0.35">
      <c r="A174">
        <f t="shared" si="41"/>
        <v>37</v>
      </c>
      <c r="B174" s="24" t="str">
        <f t="shared" si="24"/>
        <v>10章2課</v>
      </c>
      <c r="C174" s="21" t="str">
        <f>IFERROR(VLOOKUP($B174&amp;"_"&amp;X174,Raw_data_N2_Kanji[[Receipe no]:[Receipe]],4,0),"")</f>
        <v/>
      </c>
      <c r="D174" s="16" t="str">
        <f>IFERROR(VLOOKUP($B174&amp;"_"&amp;Y174,Raw_data_N2_Kanji[[Receipe no]:[Receipe]],4,0),"")</f>
        <v/>
      </c>
      <c r="E174" s="16" t="str">
        <f>IFERROR(VLOOKUP($B174&amp;"_"&amp;Z174,Raw_data_N2_Kanji[[Receipe no]:[Receipe]],4,0),"")</f>
        <v/>
      </c>
      <c r="F174" s="16" t="str">
        <f>IFERROR(VLOOKUP($B174&amp;"_"&amp;AA174,Raw_data_N2_Kanji[[Receipe no]:[Receipe]],4,0),"")</f>
        <v/>
      </c>
      <c r="G174" s="16" t="str">
        <f>IFERROR(VLOOKUP($B174&amp;"_"&amp;AB174,Raw_data_N2_Kanji[[Receipe no]:[Receipe]],4,0),"")</f>
        <v/>
      </c>
      <c r="H174" s="16" t="str">
        <f>IFERROR(VLOOKUP($B174&amp;"_"&amp;AC174,Raw_data_N2_Kanji[[Receipe no]:[Receipe]],4,0),"")</f>
        <v/>
      </c>
      <c r="I174" s="16" t="str">
        <f>IFERROR(VLOOKUP($B174&amp;"_"&amp;AD174,Raw_data_N2_Kanji[[Receipe no]:[Receipe]],4,0),"")</f>
        <v/>
      </c>
      <c r="J174" s="17" t="str">
        <f>IFERROR(VLOOKUP($B174&amp;"_"&amp;AE174,Raw_data_N2_Kanji[[Receipe no]:[Receipe]],4,0),"")</f>
        <v/>
      </c>
      <c r="L174" s="24" t="str">
        <f t="shared" si="42"/>
        <v>10章2課</v>
      </c>
      <c r="M174" s="28" t="str">
        <f>IFERROR(VLOOKUP($L174&amp;"_"&amp;X174,Final_manabou_kanji[],6,0),"")</f>
        <v/>
      </c>
      <c r="N174" s="28" t="str">
        <f>IFERROR(VLOOKUP($L174&amp;"_"&amp;Y174,Final_manabou_kanji[],6,0),"")</f>
        <v/>
      </c>
      <c r="O174" s="28" t="str">
        <f>IFERROR(VLOOKUP($L174&amp;"_"&amp;Z174,Final_manabou_kanji[],6,0),"")</f>
        <v/>
      </c>
      <c r="P174" s="28" t="str">
        <f>IFERROR(VLOOKUP($L174&amp;"_"&amp;AA174,Final_manabou_kanji[],6,0),"")</f>
        <v/>
      </c>
      <c r="Q174" s="28" t="str">
        <f>IFERROR(VLOOKUP($L174&amp;"_"&amp;AB174,Final_manabou_kanji[],6,0),"")</f>
        <v/>
      </c>
      <c r="R174" s="28" t="str">
        <f>IFERROR(VLOOKUP($L174&amp;"_"&amp;AC174,Final_manabou_kanji[],6,0),"")</f>
        <v/>
      </c>
      <c r="S174" s="28" t="str">
        <f>IFERROR(VLOOKUP($L174&amp;"_"&amp;AD174,Final_manabou_kanji[],6,0),"")</f>
        <v/>
      </c>
      <c r="T174" s="28" t="str">
        <f>IFERROR(VLOOKUP($L174&amp;"_"&amp;AE174,Final_manabou_kanji[],6,0),"")</f>
        <v/>
      </c>
      <c r="V174" t="s">
        <v>5</v>
      </c>
      <c r="W174" s="24" t="str">
        <f t="shared" si="25"/>
        <v>10章2課</v>
      </c>
      <c r="X174" s="21">
        <f t="shared" ref="X174:AE174" si="86">IF($V174="",X173+8,X$1)</f>
        <v>17</v>
      </c>
      <c r="Y174" s="16">
        <f t="shared" si="86"/>
        <v>18</v>
      </c>
      <c r="Z174" s="16">
        <f t="shared" si="86"/>
        <v>19</v>
      </c>
      <c r="AA174" s="16">
        <f t="shared" si="86"/>
        <v>20</v>
      </c>
      <c r="AB174" s="16">
        <f t="shared" si="86"/>
        <v>21</v>
      </c>
      <c r="AC174" s="16">
        <f t="shared" si="86"/>
        <v>22</v>
      </c>
      <c r="AD174" s="16">
        <f t="shared" si="86"/>
        <v>23</v>
      </c>
      <c r="AE174" s="17">
        <f t="shared" si="86"/>
        <v>24</v>
      </c>
      <c r="AH174" s="24">
        <v>91</v>
      </c>
      <c r="AI174" s="21" t="str">
        <f t="shared" si="27"/>
        <v>10章2課17</v>
      </c>
      <c r="AJ174" s="16" t="str">
        <f t="shared" si="28"/>
        <v>10章2課18</v>
      </c>
      <c r="AK174" s="16" t="str">
        <f t="shared" si="29"/>
        <v>10章2課19</v>
      </c>
      <c r="AL174" s="16" t="str">
        <f t="shared" si="30"/>
        <v>10章2課20</v>
      </c>
      <c r="AM174" s="16" t="str">
        <f t="shared" si="31"/>
        <v>10章2課21</v>
      </c>
      <c r="AN174" s="16" t="str">
        <f t="shared" si="32"/>
        <v>10章2課22</v>
      </c>
      <c r="AO174" s="16" t="str">
        <f t="shared" si="33"/>
        <v>10章2課23</v>
      </c>
      <c r="AP174" s="17" t="str">
        <f t="shared" si="34"/>
        <v>10章2課24</v>
      </c>
    </row>
    <row r="175" spans="1:42" ht="20.399999999999999" thickTop="1" thickBot="1" x14ac:dyDescent="0.35">
      <c r="A175">
        <f t="shared" si="41"/>
        <v>37</v>
      </c>
      <c r="B175" s="24" t="str">
        <f t="shared" si="24"/>
        <v>10章2課</v>
      </c>
      <c r="C175" s="21" t="str">
        <f>IFERROR(VLOOKUP($B175&amp;"_"&amp;X175,Raw_data_N2_Kanji[[Receipe no]:[Receipe]],4,0),"")</f>
        <v/>
      </c>
      <c r="D175" s="16" t="str">
        <f>IFERROR(VLOOKUP($B175&amp;"_"&amp;Y175,Raw_data_N2_Kanji[[Receipe no]:[Receipe]],4,0),"")</f>
        <v/>
      </c>
      <c r="E175" s="16" t="str">
        <f>IFERROR(VLOOKUP($B175&amp;"_"&amp;Z175,Raw_data_N2_Kanji[[Receipe no]:[Receipe]],4,0),"")</f>
        <v/>
      </c>
      <c r="F175" s="16" t="str">
        <f>IFERROR(VLOOKUP($B175&amp;"_"&amp;AA175,Raw_data_N2_Kanji[[Receipe no]:[Receipe]],4,0),"")</f>
        <v/>
      </c>
      <c r="G175" s="16" t="str">
        <f>IFERROR(VLOOKUP($B175&amp;"_"&amp;AB175,Raw_data_N2_Kanji[[Receipe no]:[Receipe]],4,0),"")</f>
        <v/>
      </c>
      <c r="H175" s="16" t="str">
        <f>IFERROR(VLOOKUP($B175&amp;"_"&amp;AC175,Raw_data_N2_Kanji[[Receipe no]:[Receipe]],4,0),"")</f>
        <v/>
      </c>
      <c r="I175" s="16" t="str">
        <f>IFERROR(VLOOKUP($B175&amp;"_"&amp;AD175,Raw_data_N2_Kanji[[Receipe no]:[Receipe]],4,0),"")</f>
        <v/>
      </c>
      <c r="J175" s="17" t="str">
        <f>IFERROR(VLOOKUP($B175&amp;"_"&amp;AE175,Raw_data_N2_Kanji[[Receipe no]:[Receipe]],4,0),"")</f>
        <v/>
      </c>
      <c r="L175" s="24" t="str">
        <f t="shared" si="42"/>
        <v>10章2課</v>
      </c>
      <c r="M175" s="28" t="str">
        <f>IFERROR(VLOOKUP($L175&amp;"_"&amp;X175,Final_manabou_kanji[],6,0),"")</f>
        <v/>
      </c>
      <c r="N175" s="28" t="str">
        <f>IFERROR(VLOOKUP($L175&amp;"_"&amp;Y175,Final_manabou_kanji[],6,0),"")</f>
        <v/>
      </c>
      <c r="O175" s="28" t="str">
        <f>IFERROR(VLOOKUP($L175&amp;"_"&amp;Z175,Final_manabou_kanji[],6,0),"")</f>
        <v/>
      </c>
      <c r="P175" s="28" t="str">
        <f>IFERROR(VLOOKUP($L175&amp;"_"&amp;AA175,Final_manabou_kanji[],6,0),"")</f>
        <v/>
      </c>
      <c r="Q175" s="28" t="str">
        <f>IFERROR(VLOOKUP($L175&amp;"_"&amp;AB175,Final_manabou_kanji[],6,0),"")</f>
        <v/>
      </c>
      <c r="R175" s="28" t="str">
        <f>IFERROR(VLOOKUP($L175&amp;"_"&amp;AC175,Final_manabou_kanji[],6,0),"")</f>
        <v/>
      </c>
      <c r="S175" s="28" t="str">
        <f>IFERROR(VLOOKUP($L175&amp;"_"&amp;AD175,Final_manabou_kanji[],6,0),"")</f>
        <v/>
      </c>
      <c r="T175" s="28" t="str">
        <f>IFERROR(VLOOKUP($L175&amp;"_"&amp;AE175,Final_manabou_kanji[],6,0),"")</f>
        <v/>
      </c>
      <c r="V175" t="s">
        <v>5</v>
      </c>
      <c r="W175" s="24" t="str">
        <f t="shared" si="25"/>
        <v>10章2課</v>
      </c>
      <c r="X175" s="21">
        <f t="shared" ref="X175:AE175" si="87">IF($V175="",X174+8,X$1)</f>
        <v>25</v>
      </c>
      <c r="Y175" s="16">
        <f t="shared" si="87"/>
        <v>26</v>
      </c>
      <c r="Z175" s="16">
        <f t="shared" si="87"/>
        <v>27</v>
      </c>
      <c r="AA175" s="16">
        <f t="shared" si="87"/>
        <v>28</v>
      </c>
      <c r="AB175" s="16">
        <f t="shared" si="87"/>
        <v>29</v>
      </c>
      <c r="AC175" s="16">
        <f t="shared" si="87"/>
        <v>30</v>
      </c>
      <c r="AD175" s="16">
        <f t="shared" si="87"/>
        <v>31</v>
      </c>
      <c r="AE175" s="17">
        <f t="shared" si="87"/>
        <v>32</v>
      </c>
      <c r="AH175" s="24">
        <v>92</v>
      </c>
      <c r="AI175" s="21" t="str">
        <f t="shared" si="27"/>
        <v>10章2課25</v>
      </c>
      <c r="AJ175" s="16" t="str">
        <f t="shared" si="28"/>
        <v>10章2課26</v>
      </c>
      <c r="AK175" s="16" t="str">
        <f t="shared" si="29"/>
        <v>10章2課27</v>
      </c>
      <c r="AL175" s="16" t="str">
        <f t="shared" si="30"/>
        <v>10章2課28</v>
      </c>
      <c r="AM175" s="16" t="str">
        <f t="shared" si="31"/>
        <v>10章2課29</v>
      </c>
      <c r="AN175" s="16" t="str">
        <f t="shared" si="32"/>
        <v>10章2課30</v>
      </c>
      <c r="AO175" s="16" t="str">
        <f t="shared" si="33"/>
        <v>10章2課31</v>
      </c>
      <c r="AP175" s="17" t="str">
        <f t="shared" si="34"/>
        <v>10章2課32</v>
      </c>
    </row>
    <row r="176" spans="1:42" ht="20.399999999999999" thickTop="1" thickBot="1" x14ac:dyDescent="0.35">
      <c r="A176">
        <f t="shared" si="41"/>
        <v>37</v>
      </c>
      <c r="B176" s="24" t="str">
        <f t="shared" si="24"/>
        <v>10章2課</v>
      </c>
      <c r="C176" s="21" t="str">
        <f>IFERROR(VLOOKUP($B176&amp;"_"&amp;X176,Raw_data_N2_Kanji[[Receipe no]:[Receipe]],4,0),"")</f>
        <v/>
      </c>
      <c r="D176" s="16" t="str">
        <f>IFERROR(VLOOKUP($B176&amp;"_"&amp;Y176,Raw_data_N2_Kanji[[Receipe no]:[Receipe]],4,0),"")</f>
        <v/>
      </c>
      <c r="E176" s="16" t="str">
        <f>IFERROR(VLOOKUP($B176&amp;"_"&amp;Z176,Raw_data_N2_Kanji[[Receipe no]:[Receipe]],4,0),"")</f>
        <v/>
      </c>
      <c r="F176" s="16" t="str">
        <f>IFERROR(VLOOKUP($B176&amp;"_"&amp;AA176,Raw_data_N2_Kanji[[Receipe no]:[Receipe]],4,0),"")</f>
        <v/>
      </c>
      <c r="G176" s="16" t="str">
        <f>IFERROR(VLOOKUP($B176&amp;"_"&amp;AB176,Raw_data_N2_Kanji[[Receipe no]:[Receipe]],4,0),"")</f>
        <v/>
      </c>
      <c r="H176" s="16" t="str">
        <f>IFERROR(VLOOKUP($B176&amp;"_"&amp;AC176,Raw_data_N2_Kanji[[Receipe no]:[Receipe]],4,0),"")</f>
        <v/>
      </c>
      <c r="I176" s="16" t="str">
        <f>IFERROR(VLOOKUP($B176&amp;"_"&amp;AD176,Raw_data_N2_Kanji[[Receipe no]:[Receipe]],4,0),"")</f>
        <v/>
      </c>
      <c r="J176" s="17" t="str">
        <f>IFERROR(VLOOKUP($B176&amp;"_"&amp;AE176,Raw_data_N2_Kanji[[Receipe no]:[Receipe]],4,0),"")</f>
        <v/>
      </c>
      <c r="L176" s="24" t="str">
        <f t="shared" si="42"/>
        <v>10章2課</v>
      </c>
      <c r="M176" s="28" t="str">
        <f>IFERROR(VLOOKUP($L176&amp;"_"&amp;X176,Final_manabou_kanji[],6,0),"")</f>
        <v/>
      </c>
      <c r="N176" s="28" t="str">
        <f>IFERROR(VLOOKUP($L176&amp;"_"&amp;Y176,Final_manabou_kanji[],6,0),"")</f>
        <v/>
      </c>
      <c r="O176" s="28" t="str">
        <f>IFERROR(VLOOKUP($L176&amp;"_"&amp;Z176,Final_manabou_kanji[],6,0),"")</f>
        <v/>
      </c>
      <c r="P176" s="28" t="str">
        <f>IFERROR(VLOOKUP($L176&amp;"_"&amp;AA176,Final_manabou_kanji[],6,0),"")</f>
        <v/>
      </c>
      <c r="Q176" s="28" t="str">
        <f>IFERROR(VLOOKUP($L176&amp;"_"&amp;AB176,Final_manabou_kanji[],6,0),"")</f>
        <v/>
      </c>
      <c r="R176" s="28" t="str">
        <f>IFERROR(VLOOKUP($L176&amp;"_"&amp;AC176,Final_manabou_kanji[],6,0),"")</f>
        <v/>
      </c>
      <c r="S176" s="28" t="str">
        <f>IFERROR(VLOOKUP($L176&amp;"_"&amp;AD176,Final_manabou_kanji[],6,0),"")</f>
        <v/>
      </c>
      <c r="T176" s="28" t="str">
        <f>IFERROR(VLOOKUP($L176&amp;"_"&amp;AE176,Final_manabou_kanji[],6,0),"")</f>
        <v/>
      </c>
      <c r="V176" t="s">
        <v>5</v>
      </c>
      <c r="W176" s="24" t="str">
        <f t="shared" si="25"/>
        <v>10章2課</v>
      </c>
      <c r="X176" s="21">
        <f t="shared" ref="X176:AE176" si="88">IF($V176="",X175+8,X$1)</f>
        <v>33</v>
      </c>
      <c r="Y176" s="16">
        <f t="shared" si="88"/>
        <v>34</v>
      </c>
      <c r="Z176" s="16">
        <f t="shared" si="88"/>
        <v>35</v>
      </c>
      <c r="AA176" s="16">
        <f t="shared" si="88"/>
        <v>36</v>
      </c>
      <c r="AB176" s="16">
        <f t="shared" si="88"/>
        <v>37</v>
      </c>
      <c r="AC176" s="16">
        <f t="shared" si="88"/>
        <v>38</v>
      </c>
      <c r="AD176" s="16">
        <f t="shared" si="88"/>
        <v>39</v>
      </c>
      <c r="AE176" s="17">
        <f t="shared" si="88"/>
        <v>40</v>
      </c>
      <c r="AH176" s="24">
        <v>93</v>
      </c>
      <c r="AI176" s="21" t="str">
        <f t="shared" si="27"/>
        <v>10章2課33</v>
      </c>
      <c r="AJ176" s="16" t="str">
        <f t="shared" si="28"/>
        <v>10章2課34</v>
      </c>
      <c r="AK176" s="16" t="str">
        <f t="shared" si="29"/>
        <v>10章2課35</v>
      </c>
      <c r="AL176" s="16" t="str">
        <f t="shared" si="30"/>
        <v>10章2課36</v>
      </c>
      <c r="AM176" s="16" t="str">
        <f t="shared" si="31"/>
        <v>10章2課37</v>
      </c>
      <c r="AN176" s="16" t="str">
        <f t="shared" si="32"/>
        <v>10章2課38</v>
      </c>
      <c r="AO176" s="16" t="str">
        <f t="shared" si="33"/>
        <v>10章2課39</v>
      </c>
      <c r="AP176" s="17" t="str">
        <f t="shared" si="34"/>
        <v>10章2課40</v>
      </c>
    </row>
    <row r="177" spans="1:42" ht="20.399999999999999" thickTop="1" thickBot="1" x14ac:dyDescent="0.35">
      <c r="A177">
        <f t="shared" si="41"/>
        <v>37</v>
      </c>
      <c r="B177" s="24" t="str">
        <f t="shared" si="24"/>
        <v>10章2課</v>
      </c>
      <c r="C177" s="21" t="str">
        <f>IFERROR(VLOOKUP($B177&amp;"_"&amp;X177,Raw_data_N2_Kanji[[Receipe no]:[Receipe]],4,0),"")</f>
        <v/>
      </c>
      <c r="D177" s="16" t="str">
        <f>IFERROR(VLOOKUP($B177&amp;"_"&amp;Y177,Raw_data_N2_Kanji[[Receipe no]:[Receipe]],4,0),"")</f>
        <v/>
      </c>
      <c r="E177" s="16" t="str">
        <f>IFERROR(VLOOKUP($B177&amp;"_"&amp;Z177,Raw_data_N2_Kanji[[Receipe no]:[Receipe]],4,0),"")</f>
        <v/>
      </c>
      <c r="F177" s="16" t="str">
        <f>IFERROR(VLOOKUP($B177&amp;"_"&amp;AA177,Raw_data_N2_Kanji[[Receipe no]:[Receipe]],4,0),"")</f>
        <v/>
      </c>
      <c r="G177" s="16" t="str">
        <f>IFERROR(VLOOKUP($B177&amp;"_"&amp;AB177,Raw_data_N2_Kanji[[Receipe no]:[Receipe]],4,0),"")</f>
        <v/>
      </c>
      <c r="H177" s="16" t="str">
        <f>IFERROR(VLOOKUP($B177&amp;"_"&amp;AC177,Raw_data_N2_Kanji[[Receipe no]:[Receipe]],4,0),"")</f>
        <v/>
      </c>
      <c r="I177" s="16" t="str">
        <f>IFERROR(VLOOKUP($B177&amp;"_"&amp;AD177,Raw_data_N2_Kanji[[Receipe no]:[Receipe]],4,0),"")</f>
        <v/>
      </c>
      <c r="J177" s="17" t="str">
        <f>IFERROR(VLOOKUP($B177&amp;"_"&amp;AE177,Raw_data_N2_Kanji[[Receipe no]:[Receipe]],4,0),"")</f>
        <v/>
      </c>
      <c r="L177" s="24" t="str">
        <f t="shared" si="42"/>
        <v>10章2課</v>
      </c>
      <c r="M177" s="28" t="str">
        <f>IFERROR(VLOOKUP($L177&amp;"_"&amp;X177,Final_manabou_kanji[],6,0),"")</f>
        <v/>
      </c>
      <c r="N177" s="28" t="str">
        <f>IFERROR(VLOOKUP($L177&amp;"_"&amp;Y177,Final_manabou_kanji[],6,0),"")</f>
        <v/>
      </c>
      <c r="O177" s="28" t="str">
        <f>IFERROR(VLOOKUP($L177&amp;"_"&amp;Z177,Final_manabou_kanji[],6,0),"")</f>
        <v/>
      </c>
      <c r="P177" s="28" t="str">
        <f>IFERROR(VLOOKUP($L177&amp;"_"&amp;AA177,Final_manabou_kanji[],6,0),"")</f>
        <v/>
      </c>
      <c r="Q177" s="28" t="str">
        <f>IFERROR(VLOOKUP($L177&amp;"_"&amp;AB177,Final_manabou_kanji[],6,0),"")</f>
        <v/>
      </c>
      <c r="R177" s="28" t="str">
        <f>IFERROR(VLOOKUP($L177&amp;"_"&amp;AC177,Final_manabou_kanji[],6,0),"")</f>
        <v/>
      </c>
      <c r="S177" s="28" t="str">
        <f>IFERROR(VLOOKUP($L177&amp;"_"&amp;AD177,Final_manabou_kanji[],6,0),"")</f>
        <v/>
      </c>
      <c r="T177" s="28" t="str">
        <f>IFERROR(VLOOKUP($L177&amp;"_"&amp;AE177,Final_manabou_kanji[],6,0),"")</f>
        <v/>
      </c>
      <c r="V177" t="s">
        <v>5</v>
      </c>
      <c r="W177" s="24" t="str">
        <f t="shared" si="25"/>
        <v>10章2課</v>
      </c>
      <c r="X177" s="21">
        <f t="shared" ref="X177:AE177" si="89">IF($V177="",X176+8,X$1)</f>
        <v>41</v>
      </c>
      <c r="Y177" s="16">
        <f t="shared" si="89"/>
        <v>42</v>
      </c>
      <c r="Z177" s="16">
        <f t="shared" si="89"/>
        <v>43</v>
      </c>
      <c r="AA177" s="16">
        <f t="shared" si="89"/>
        <v>44</v>
      </c>
      <c r="AB177" s="16">
        <f t="shared" si="89"/>
        <v>45</v>
      </c>
      <c r="AC177" s="16">
        <f t="shared" si="89"/>
        <v>46</v>
      </c>
      <c r="AD177" s="16">
        <f t="shared" si="89"/>
        <v>47</v>
      </c>
      <c r="AE177" s="17">
        <f t="shared" si="89"/>
        <v>48</v>
      </c>
      <c r="AH177" s="24">
        <v>94</v>
      </c>
      <c r="AI177" s="21" t="str">
        <f t="shared" si="27"/>
        <v>10章2課41</v>
      </c>
      <c r="AJ177" s="16" t="str">
        <f t="shared" si="28"/>
        <v>10章2課42</v>
      </c>
      <c r="AK177" s="16" t="str">
        <f t="shared" si="29"/>
        <v>10章2課43</v>
      </c>
      <c r="AL177" s="16" t="str">
        <f t="shared" si="30"/>
        <v>10章2課44</v>
      </c>
      <c r="AM177" s="16" t="str">
        <f t="shared" si="31"/>
        <v>10章2課45</v>
      </c>
      <c r="AN177" s="16" t="str">
        <f t="shared" si="32"/>
        <v>10章2課46</v>
      </c>
      <c r="AO177" s="16" t="str">
        <f t="shared" si="33"/>
        <v>10章2課47</v>
      </c>
      <c r="AP177" s="17" t="str">
        <f t="shared" si="34"/>
        <v>10章2課48</v>
      </c>
    </row>
    <row r="178" spans="1:42" ht="20.399999999999999" thickTop="1" thickBot="1" x14ac:dyDescent="0.35">
      <c r="A178">
        <f t="shared" si="41"/>
        <v>37</v>
      </c>
      <c r="B178" s="24" t="str">
        <f t="shared" si="24"/>
        <v>10章2課</v>
      </c>
      <c r="C178" s="21" t="str">
        <f>IFERROR(VLOOKUP($B178&amp;"_"&amp;X178,Raw_data_N2_Kanji[[Receipe no]:[Receipe]],4,0),"")</f>
        <v/>
      </c>
      <c r="D178" s="16" t="str">
        <f>IFERROR(VLOOKUP($B178&amp;"_"&amp;Y178,Raw_data_N2_Kanji[[Receipe no]:[Receipe]],4,0),"")</f>
        <v/>
      </c>
      <c r="E178" s="16" t="str">
        <f>IFERROR(VLOOKUP($B178&amp;"_"&amp;Z178,Raw_data_N2_Kanji[[Receipe no]:[Receipe]],4,0),"")</f>
        <v/>
      </c>
      <c r="F178" s="16" t="str">
        <f>IFERROR(VLOOKUP($B178&amp;"_"&amp;AA178,Raw_data_N2_Kanji[[Receipe no]:[Receipe]],4,0),"")</f>
        <v/>
      </c>
      <c r="G178" s="16" t="str">
        <f>IFERROR(VLOOKUP($B178&amp;"_"&amp;AB178,Raw_data_N2_Kanji[[Receipe no]:[Receipe]],4,0),"")</f>
        <v/>
      </c>
      <c r="H178" s="16" t="str">
        <f>IFERROR(VLOOKUP($B178&amp;"_"&amp;AC178,Raw_data_N2_Kanji[[Receipe no]:[Receipe]],4,0),"")</f>
        <v/>
      </c>
      <c r="I178" s="16" t="str">
        <f>IFERROR(VLOOKUP($B178&amp;"_"&amp;AD178,Raw_data_N2_Kanji[[Receipe no]:[Receipe]],4,0),"")</f>
        <v/>
      </c>
      <c r="J178" s="17" t="str">
        <f>IFERROR(VLOOKUP($B178&amp;"_"&amp;AE178,Raw_data_N2_Kanji[[Receipe no]:[Receipe]],4,0),"")</f>
        <v/>
      </c>
      <c r="L178" s="24" t="str">
        <f t="shared" si="42"/>
        <v>10章2課</v>
      </c>
      <c r="M178" s="28" t="str">
        <f>IFERROR(VLOOKUP($L178&amp;"_"&amp;X178,Final_manabou_kanji[],6,0),"")</f>
        <v/>
      </c>
      <c r="N178" s="28" t="str">
        <f>IFERROR(VLOOKUP($L178&amp;"_"&amp;Y178,Final_manabou_kanji[],6,0),"")</f>
        <v/>
      </c>
      <c r="O178" s="28" t="str">
        <f>IFERROR(VLOOKUP($L178&amp;"_"&amp;Z178,Final_manabou_kanji[],6,0),"")</f>
        <v/>
      </c>
      <c r="P178" s="28" t="str">
        <f>IFERROR(VLOOKUP($L178&amp;"_"&amp;AA178,Final_manabou_kanji[],6,0),"")</f>
        <v/>
      </c>
      <c r="Q178" s="28" t="str">
        <f>IFERROR(VLOOKUP($L178&amp;"_"&amp;AB178,Final_manabou_kanji[],6,0),"")</f>
        <v/>
      </c>
      <c r="R178" s="28" t="str">
        <f>IFERROR(VLOOKUP($L178&amp;"_"&amp;AC178,Final_manabou_kanji[],6,0),"")</f>
        <v/>
      </c>
      <c r="S178" s="28" t="str">
        <f>IFERROR(VLOOKUP($L178&amp;"_"&amp;AD178,Final_manabou_kanji[],6,0),"")</f>
        <v/>
      </c>
      <c r="T178" s="28" t="str">
        <f>IFERROR(VLOOKUP($L178&amp;"_"&amp;AE178,Final_manabou_kanji[],6,0),"")</f>
        <v/>
      </c>
      <c r="V178" t="s">
        <v>5</v>
      </c>
      <c r="W178" s="24" t="str">
        <f t="shared" si="25"/>
        <v>10章2課</v>
      </c>
      <c r="X178" s="21">
        <f t="shared" ref="X178:AE178" si="90">IF($V178="",X177+8,X$1)</f>
        <v>49</v>
      </c>
      <c r="Y178" s="16">
        <f t="shared" si="90"/>
        <v>50</v>
      </c>
      <c r="Z178" s="16">
        <f t="shared" si="90"/>
        <v>51</v>
      </c>
      <c r="AA178" s="16">
        <f t="shared" si="90"/>
        <v>52</v>
      </c>
      <c r="AB178" s="16">
        <f t="shared" si="90"/>
        <v>53</v>
      </c>
      <c r="AC178" s="16">
        <f t="shared" si="90"/>
        <v>54</v>
      </c>
      <c r="AD178" s="16">
        <f t="shared" si="90"/>
        <v>55</v>
      </c>
      <c r="AE178" s="17">
        <f t="shared" si="90"/>
        <v>56</v>
      </c>
      <c r="AH178" s="24">
        <v>95</v>
      </c>
      <c r="AI178" s="21" t="str">
        <f t="shared" si="27"/>
        <v>10章2課49</v>
      </c>
      <c r="AJ178" s="16" t="str">
        <f t="shared" si="28"/>
        <v>10章2課50</v>
      </c>
      <c r="AK178" s="16" t="str">
        <f t="shared" si="29"/>
        <v>10章2課51</v>
      </c>
      <c r="AL178" s="16" t="str">
        <f t="shared" si="30"/>
        <v>10章2課52</v>
      </c>
      <c r="AM178" s="16" t="str">
        <f t="shared" si="31"/>
        <v>10章2課53</v>
      </c>
      <c r="AN178" s="16" t="str">
        <f t="shared" si="32"/>
        <v>10章2課54</v>
      </c>
      <c r="AO178" s="16" t="str">
        <f t="shared" si="33"/>
        <v>10章2課55</v>
      </c>
      <c r="AP178" s="17" t="str">
        <f t="shared" si="34"/>
        <v>10章2課56</v>
      </c>
    </row>
    <row r="179" spans="1:42" ht="20.399999999999999" thickTop="1" thickBot="1" x14ac:dyDescent="0.35">
      <c r="A179">
        <f t="shared" si="41"/>
        <v>38</v>
      </c>
      <c r="B179" s="24" t="str">
        <f t="shared" si="24"/>
        <v>10章3課</v>
      </c>
      <c r="C179" s="21" t="str">
        <f>IFERROR(VLOOKUP($B179&amp;"_"&amp;X179,Raw_data_N2_Kanji[[Receipe no]:[Receipe]],4,0),"")</f>
        <v/>
      </c>
      <c r="D179" s="16" t="str">
        <f>IFERROR(VLOOKUP($B179&amp;"_"&amp;Y179,Raw_data_N2_Kanji[[Receipe no]:[Receipe]],4,0),"")</f>
        <v/>
      </c>
      <c r="E179" s="16" t="str">
        <f>IFERROR(VLOOKUP($B179&amp;"_"&amp;Z179,Raw_data_N2_Kanji[[Receipe no]:[Receipe]],4,0),"")</f>
        <v/>
      </c>
      <c r="F179" s="16" t="str">
        <f>IFERROR(VLOOKUP($B179&amp;"_"&amp;AA179,Raw_data_N2_Kanji[[Receipe no]:[Receipe]],4,0),"")</f>
        <v/>
      </c>
      <c r="G179" s="16" t="str">
        <f>IFERROR(VLOOKUP($B179&amp;"_"&amp;AB179,Raw_data_N2_Kanji[[Receipe no]:[Receipe]],4,0),"")</f>
        <v/>
      </c>
      <c r="H179" s="16" t="str">
        <f>IFERROR(VLOOKUP($B179&amp;"_"&amp;AC179,Raw_data_N2_Kanji[[Receipe no]:[Receipe]],4,0),"")</f>
        <v/>
      </c>
      <c r="I179" s="16" t="str">
        <f>IFERROR(VLOOKUP($B179&amp;"_"&amp;AD179,Raw_data_N2_Kanji[[Receipe no]:[Receipe]],4,0),"")</f>
        <v/>
      </c>
      <c r="J179" s="17" t="str">
        <f>IFERROR(VLOOKUP($B179&amp;"_"&amp;AE179,Raw_data_N2_Kanji[[Receipe no]:[Receipe]],4,0),"")</f>
        <v/>
      </c>
      <c r="L179" s="24" t="str">
        <f t="shared" si="42"/>
        <v>10章3課</v>
      </c>
      <c r="M179" s="28" t="str">
        <f>IFERROR(VLOOKUP($L179&amp;"_"&amp;X179,Final_manabou_kanji[],6,0),"")</f>
        <v/>
      </c>
      <c r="N179" s="28" t="str">
        <f>IFERROR(VLOOKUP($L179&amp;"_"&amp;Y179,Final_manabou_kanji[],6,0),"")</f>
        <v/>
      </c>
      <c r="O179" s="28" t="str">
        <f>IFERROR(VLOOKUP($L179&amp;"_"&amp;Z179,Final_manabou_kanji[],6,0),"")</f>
        <v/>
      </c>
      <c r="P179" s="28" t="str">
        <f>IFERROR(VLOOKUP($L179&amp;"_"&amp;AA179,Final_manabou_kanji[],6,0),"")</f>
        <v/>
      </c>
      <c r="Q179" s="28" t="str">
        <f>IFERROR(VLOOKUP($L179&amp;"_"&amp;AB179,Final_manabou_kanji[],6,0),"")</f>
        <v/>
      </c>
      <c r="R179" s="28" t="str">
        <f>IFERROR(VLOOKUP($L179&amp;"_"&amp;AC179,Final_manabou_kanji[],6,0),"")</f>
        <v/>
      </c>
      <c r="S179" s="28" t="str">
        <f>IFERROR(VLOOKUP($L179&amp;"_"&amp;AD179,Final_manabou_kanji[],6,0),"")</f>
        <v/>
      </c>
      <c r="T179" s="28" t="str">
        <f>IFERROR(VLOOKUP($L179&amp;"_"&amp;AE179,Final_manabou_kanji[],6,0),"")</f>
        <v/>
      </c>
      <c r="V179" t="s">
        <v>69</v>
      </c>
      <c r="W179" s="24" t="str">
        <f t="shared" si="25"/>
        <v>10章3課</v>
      </c>
      <c r="X179" s="21">
        <f t="shared" ref="X179:AE179" si="91">IF($V179="",X178+8,X$1)</f>
        <v>1</v>
      </c>
      <c r="Y179" s="16">
        <f t="shared" si="91"/>
        <v>2</v>
      </c>
      <c r="Z179" s="16">
        <f t="shared" si="91"/>
        <v>3</v>
      </c>
      <c r="AA179" s="16">
        <f t="shared" si="91"/>
        <v>4</v>
      </c>
      <c r="AB179" s="16">
        <f t="shared" si="91"/>
        <v>5</v>
      </c>
      <c r="AC179" s="16">
        <f t="shared" si="91"/>
        <v>6</v>
      </c>
      <c r="AD179" s="16">
        <f t="shared" si="91"/>
        <v>7</v>
      </c>
      <c r="AE179" s="17">
        <f t="shared" si="91"/>
        <v>8</v>
      </c>
      <c r="AH179" s="24">
        <v>96</v>
      </c>
      <c r="AI179" s="21" t="str">
        <f t="shared" si="27"/>
        <v>10章3課1</v>
      </c>
      <c r="AJ179" s="16" t="str">
        <f t="shared" si="28"/>
        <v>10章3課2</v>
      </c>
      <c r="AK179" s="16" t="str">
        <f t="shared" si="29"/>
        <v>10章3課3</v>
      </c>
      <c r="AL179" s="16" t="str">
        <f t="shared" si="30"/>
        <v>10章3課4</v>
      </c>
      <c r="AM179" s="16" t="str">
        <f t="shared" si="31"/>
        <v>10章3課5</v>
      </c>
      <c r="AN179" s="16" t="str">
        <f t="shared" si="32"/>
        <v>10章3課6</v>
      </c>
      <c r="AO179" s="16" t="str">
        <f t="shared" si="33"/>
        <v>10章3課7</v>
      </c>
      <c r="AP179" s="17" t="str">
        <f t="shared" si="34"/>
        <v>10章3課8</v>
      </c>
    </row>
    <row r="180" spans="1:42" ht="20.399999999999999" thickTop="1" thickBot="1" x14ac:dyDescent="0.35">
      <c r="A180">
        <f t="shared" si="41"/>
        <v>38</v>
      </c>
      <c r="B180" s="24" t="str">
        <f t="shared" si="24"/>
        <v>10章3課</v>
      </c>
      <c r="C180" s="21" t="str">
        <f>IFERROR(VLOOKUP($B180&amp;"_"&amp;X180,Raw_data_N2_Kanji[[Receipe no]:[Receipe]],4,0),"")</f>
        <v/>
      </c>
      <c r="D180" s="16" t="str">
        <f>IFERROR(VLOOKUP($B180&amp;"_"&amp;Y180,Raw_data_N2_Kanji[[Receipe no]:[Receipe]],4,0),"")</f>
        <v/>
      </c>
      <c r="E180" s="16" t="str">
        <f>IFERROR(VLOOKUP($B180&amp;"_"&amp;Z180,Raw_data_N2_Kanji[[Receipe no]:[Receipe]],4,0),"")</f>
        <v/>
      </c>
      <c r="F180" s="16" t="str">
        <f>IFERROR(VLOOKUP($B180&amp;"_"&amp;AA180,Raw_data_N2_Kanji[[Receipe no]:[Receipe]],4,0),"")</f>
        <v/>
      </c>
      <c r="G180" s="16" t="str">
        <f>IFERROR(VLOOKUP($B180&amp;"_"&amp;AB180,Raw_data_N2_Kanji[[Receipe no]:[Receipe]],4,0),"")</f>
        <v/>
      </c>
      <c r="H180" s="16" t="str">
        <f>IFERROR(VLOOKUP($B180&amp;"_"&amp;AC180,Raw_data_N2_Kanji[[Receipe no]:[Receipe]],4,0),"")</f>
        <v/>
      </c>
      <c r="I180" s="16" t="str">
        <f>IFERROR(VLOOKUP($B180&amp;"_"&amp;AD180,Raw_data_N2_Kanji[[Receipe no]:[Receipe]],4,0),"")</f>
        <v/>
      </c>
      <c r="J180" s="17" t="str">
        <f>IFERROR(VLOOKUP($B180&amp;"_"&amp;AE180,Raw_data_N2_Kanji[[Receipe no]:[Receipe]],4,0),"")</f>
        <v/>
      </c>
      <c r="L180" s="24" t="str">
        <f t="shared" si="42"/>
        <v>10章3課</v>
      </c>
      <c r="M180" s="28" t="str">
        <f>IFERROR(VLOOKUP($L180&amp;"_"&amp;X180,Final_manabou_kanji[],6,0),"")</f>
        <v/>
      </c>
      <c r="N180" s="28" t="str">
        <f>IFERROR(VLOOKUP($L180&amp;"_"&amp;Y180,Final_manabou_kanji[],6,0),"")</f>
        <v/>
      </c>
      <c r="O180" s="28" t="str">
        <f>IFERROR(VLOOKUP($L180&amp;"_"&amp;Z180,Final_manabou_kanji[],6,0),"")</f>
        <v/>
      </c>
      <c r="P180" s="28" t="str">
        <f>IFERROR(VLOOKUP($L180&amp;"_"&amp;AA180,Final_manabou_kanji[],6,0),"")</f>
        <v/>
      </c>
      <c r="Q180" s="28" t="str">
        <f>IFERROR(VLOOKUP($L180&amp;"_"&amp;AB180,Final_manabou_kanji[],6,0),"")</f>
        <v/>
      </c>
      <c r="R180" s="28" t="str">
        <f>IFERROR(VLOOKUP($L180&amp;"_"&amp;AC180,Final_manabou_kanji[],6,0),"")</f>
        <v/>
      </c>
      <c r="S180" s="28" t="str">
        <f>IFERROR(VLOOKUP($L180&amp;"_"&amp;AD180,Final_manabou_kanji[],6,0),"")</f>
        <v/>
      </c>
      <c r="T180" s="28" t="str">
        <f>IFERROR(VLOOKUP($L180&amp;"_"&amp;AE180,Final_manabou_kanji[],6,0),"")</f>
        <v/>
      </c>
      <c r="V180" t="s">
        <v>5</v>
      </c>
      <c r="W180" s="24" t="str">
        <f t="shared" si="25"/>
        <v>10章3課</v>
      </c>
      <c r="X180" s="21">
        <f t="shared" ref="X180:AE180" si="92">IF($V180="",X179+8,X$1)</f>
        <v>9</v>
      </c>
      <c r="Y180" s="16">
        <f t="shared" si="92"/>
        <v>10</v>
      </c>
      <c r="Z180" s="16">
        <f t="shared" si="92"/>
        <v>11</v>
      </c>
      <c r="AA180" s="16">
        <f t="shared" si="92"/>
        <v>12</v>
      </c>
      <c r="AB180" s="16">
        <f t="shared" si="92"/>
        <v>13</v>
      </c>
      <c r="AC180" s="16">
        <f t="shared" si="92"/>
        <v>14</v>
      </c>
      <c r="AD180" s="16">
        <f t="shared" si="92"/>
        <v>15</v>
      </c>
      <c r="AE180" s="17">
        <f t="shared" si="92"/>
        <v>16</v>
      </c>
      <c r="AH180" s="24">
        <v>97</v>
      </c>
      <c r="AI180" s="21" t="str">
        <f t="shared" si="27"/>
        <v>10章3課9</v>
      </c>
      <c r="AJ180" s="16" t="str">
        <f t="shared" si="28"/>
        <v>10章3課10</v>
      </c>
      <c r="AK180" s="16" t="str">
        <f t="shared" si="29"/>
        <v>10章3課11</v>
      </c>
      <c r="AL180" s="16" t="str">
        <f t="shared" si="30"/>
        <v>10章3課12</v>
      </c>
      <c r="AM180" s="16" t="str">
        <f t="shared" si="31"/>
        <v>10章3課13</v>
      </c>
      <c r="AN180" s="16" t="str">
        <f t="shared" si="32"/>
        <v>10章3課14</v>
      </c>
      <c r="AO180" s="16" t="str">
        <f t="shared" si="33"/>
        <v>10章3課15</v>
      </c>
      <c r="AP180" s="17" t="str">
        <f t="shared" si="34"/>
        <v>10章3課16</v>
      </c>
    </row>
    <row r="181" spans="1:42" ht="20.399999999999999" thickTop="1" thickBot="1" x14ac:dyDescent="0.35">
      <c r="A181">
        <f t="shared" si="41"/>
        <v>38</v>
      </c>
      <c r="B181" s="24" t="str">
        <f t="shared" si="24"/>
        <v>10章3課</v>
      </c>
      <c r="C181" s="21" t="str">
        <f>IFERROR(VLOOKUP($B181&amp;"_"&amp;X181,Raw_data_N2_Kanji[[Receipe no]:[Receipe]],4,0),"")</f>
        <v/>
      </c>
      <c r="D181" s="16" t="str">
        <f>IFERROR(VLOOKUP($B181&amp;"_"&amp;Y181,Raw_data_N2_Kanji[[Receipe no]:[Receipe]],4,0),"")</f>
        <v/>
      </c>
      <c r="E181" s="16" t="str">
        <f>IFERROR(VLOOKUP($B181&amp;"_"&amp;Z181,Raw_data_N2_Kanji[[Receipe no]:[Receipe]],4,0),"")</f>
        <v/>
      </c>
      <c r="F181" s="16" t="str">
        <f>IFERROR(VLOOKUP($B181&amp;"_"&amp;AA181,Raw_data_N2_Kanji[[Receipe no]:[Receipe]],4,0),"")</f>
        <v/>
      </c>
      <c r="G181" s="16" t="str">
        <f>IFERROR(VLOOKUP($B181&amp;"_"&amp;AB181,Raw_data_N2_Kanji[[Receipe no]:[Receipe]],4,0),"")</f>
        <v/>
      </c>
      <c r="H181" s="16" t="str">
        <f>IFERROR(VLOOKUP($B181&amp;"_"&amp;AC181,Raw_data_N2_Kanji[[Receipe no]:[Receipe]],4,0),"")</f>
        <v/>
      </c>
      <c r="I181" s="16" t="str">
        <f>IFERROR(VLOOKUP($B181&amp;"_"&amp;AD181,Raw_data_N2_Kanji[[Receipe no]:[Receipe]],4,0),"")</f>
        <v/>
      </c>
      <c r="J181" s="17" t="str">
        <f>IFERROR(VLOOKUP($B181&amp;"_"&amp;AE181,Raw_data_N2_Kanji[[Receipe no]:[Receipe]],4,0),"")</f>
        <v/>
      </c>
      <c r="L181" s="24" t="str">
        <f t="shared" si="42"/>
        <v>10章3課</v>
      </c>
      <c r="M181" s="28" t="str">
        <f>IFERROR(VLOOKUP($L181&amp;"_"&amp;X181,Final_manabou_kanji[],6,0),"")</f>
        <v/>
      </c>
      <c r="N181" s="28" t="str">
        <f>IFERROR(VLOOKUP($L181&amp;"_"&amp;Y181,Final_manabou_kanji[],6,0),"")</f>
        <v/>
      </c>
      <c r="O181" s="28" t="str">
        <f>IFERROR(VLOOKUP($L181&amp;"_"&amp;Z181,Final_manabou_kanji[],6,0),"")</f>
        <v/>
      </c>
      <c r="P181" s="28" t="str">
        <f>IFERROR(VLOOKUP($L181&amp;"_"&amp;AA181,Final_manabou_kanji[],6,0),"")</f>
        <v/>
      </c>
      <c r="Q181" s="28" t="str">
        <f>IFERROR(VLOOKUP($L181&amp;"_"&amp;AB181,Final_manabou_kanji[],6,0),"")</f>
        <v/>
      </c>
      <c r="R181" s="28" t="str">
        <f>IFERROR(VLOOKUP($L181&amp;"_"&amp;AC181,Final_manabou_kanji[],6,0),"")</f>
        <v/>
      </c>
      <c r="S181" s="28" t="str">
        <f>IFERROR(VLOOKUP($L181&amp;"_"&amp;AD181,Final_manabou_kanji[],6,0),"")</f>
        <v/>
      </c>
      <c r="T181" s="28" t="str">
        <f>IFERROR(VLOOKUP($L181&amp;"_"&amp;AE181,Final_manabou_kanji[],6,0),"")</f>
        <v/>
      </c>
      <c r="V181" t="s">
        <v>5</v>
      </c>
      <c r="W181" s="24" t="str">
        <f t="shared" si="25"/>
        <v>10章3課</v>
      </c>
      <c r="X181" s="21">
        <f t="shared" ref="X181:AE181" si="93">IF($V181="",X180+8,X$1)</f>
        <v>17</v>
      </c>
      <c r="Y181" s="16">
        <f t="shared" si="93"/>
        <v>18</v>
      </c>
      <c r="Z181" s="16">
        <f t="shared" si="93"/>
        <v>19</v>
      </c>
      <c r="AA181" s="16">
        <f t="shared" si="93"/>
        <v>20</v>
      </c>
      <c r="AB181" s="16">
        <f t="shared" si="93"/>
        <v>21</v>
      </c>
      <c r="AC181" s="16">
        <f t="shared" si="93"/>
        <v>22</v>
      </c>
      <c r="AD181" s="16">
        <f t="shared" si="93"/>
        <v>23</v>
      </c>
      <c r="AE181" s="17">
        <f t="shared" si="93"/>
        <v>24</v>
      </c>
      <c r="AH181" s="24">
        <v>98</v>
      </c>
      <c r="AI181" s="21" t="str">
        <f t="shared" si="27"/>
        <v>10章3課17</v>
      </c>
      <c r="AJ181" s="16" t="str">
        <f t="shared" si="28"/>
        <v>10章3課18</v>
      </c>
      <c r="AK181" s="16" t="str">
        <f t="shared" si="29"/>
        <v>10章3課19</v>
      </c>
      <c r="AL181" s="16" t="str">
        <f t="shared" si="30"/>
        <v>10章3課20</v>
      </c>
      <c r="AM181" s="16" t="str">
        <f t="shared" si="31"/>
        <v>10章3課21</v>
      </c>
      <c r="AN181" s="16" t="str">
        <f t="shared" si="32"/>
        <v>10章3課22</v>
      </c>
      <c r="AO181" s="16" t="str">
        <f t="shared" si="33"/>
        <v>10章3課23</v>
      </c>
      <c r="AP181" s="17" t="str">
        <f t="shared" si="34"/>
        <v>10章3課24</v>
      </c>
    </row>
    <row r="182" spans="1:42" ht="20.399999999999999" thickTop="1" thickBot="1" x14ac:dyDescent="0.35">
      <c r="A182">
        <f t="shared" si="41"/>
        <v>38</v>
      </c>
      <c r="B182" s="24" t="str">
        <f t="shared" si="24"/>
        <v>10章3課</v>
      </c>
      <c r="C182" s="21" t="str">
        <f>IFERROR(VLOOKUP($B182&amp;"_"&amp;X182,Raw_data_N2_Kanji[[Receipe no]:[Receipe]],4,0),"")</f>
        <v/>
      </c>
      <c r="D182" s="16" t="str">
        <f>IFERROR(VLOOKUP($B182&amp;"_"&amp;Y182,Raw_data_N2_Kanji[[Receipe no]:[Receipe]],4,0),"")</f>
        <v/>
      </c>
      <c r="E182" s="16" t="str">
        <f>IFERROR(VLOOKUP($B182&amp;"_"&amp;Z182,Raw_data_N2_Kanji[[Receipe no]:[Receipe]],4,0),"")</f>
        <v/>
      </c>
      <c r="F182" s="16" t="str">
        <f>IFERROR(VLOOKUP($B182&amp;"_"&amp;AA182,Raw_data_N2_Kanji[[Receipe no]:[Receipe]],4,0),"")</f>
        <v/>
      </c>
      <c r="G182" s="16" t="str">
        <f>IFERROR(VLOOKUP($B182&amp;"_"&amp;AB182,Raw_data_N2_Kanji[[Receipe no]:[Receipe]],4,0),"")</f>
        <v/>
      </c>
      <c r="H182" s="16" t="str">
        <f>IFERROR(VLOOKUP($B182&amp;"_"&amp;AC182,Raw_data_N2_Kanji[[Receipe no]:[Receipe]],4,0),"")</f>
        <v/>
      </c>
      <c r="I182" s="16" t="str">
        <f>IFERROR(VLOOKUP($B182&amp;"_"&amp;AD182,Raw_data_N2_Kanji[[Receipe no]:[Receipe]],4,0),"")</f>
        <v/>
      </c>
      <c r="J182" s="17" t="str">
        <f>IFERROR(VLOOKUP($B182&amp;"_"&amp;AE182,Raw_data_N2_Kanji[[Receipe no]:[Receipe]],4,0),"")</f>
        <v/>
      </c>
      <c r="L182" s="24" t="str">
        <f t="shared" si="42"/>
        <v>10章3課</v>
      </c>
      <c r="M182" s="28" t="str">
        <f>IFERROR(VLOOKUP($L182&amp;"_"&amp;X182,Final_manabou_kanji[],6,0),"")</f>
        <v/>
      </c>
      <c r="N182" s="28" t="str">
        <f>IFERROR(VLOOKUP($L182&amp;"_"&amp;Y182,Final_manabou_kanji[],6,0),"")</f>
        <v/>
      </c>
      <c r="O182" s="28" t="str">
        <f>IFERROR(VLOOKUP($L182&amp;"_"&amp;Z182,Final_manabou_kanji[],6,0),"")</f>
        <v/>
      </c>
      <c r="P182" s="28" t="str">
        <f>IFERROR(VLOOKUP($L182&amp;"_"&amp;AA182,Final_manabou_kanji[],6,0),"")</f>
        <v/>
      </c>
      <c r="Q182" s="28" t="str">
        <f>IFERROR(VLOOKUP($L182&amp;"_"&amp;AB182,Final_manabou_kanji[],6,0),"")</f>
        <v/>
      </c>
      <c r="R182" s="28" t="str">
        <f>IFERROR(VLOOKUP($L182&amp;"_"&amp;AC182,Final_manabou_kanji[],6,0),"")</f>
        <v/>
      </c>
      <c r="S182" s="28" t="str">
        <f>IFERROR(VLOOKUP($L182&amp;"_"&amp;AD182,Final_manabou_kanji[],6,0),"")</f>
        <v/>
      </c>
      <c r="T182" s="28" t="str">
        <f>IFERROR(VLOOKUP($L182&amp;"_"&amp;AE182,Final_manabou_kanji[],6,0),"")</f>
        <v/>
      </c>
      <c r="V182" t="s">
        <v>5</v>
      </c>
      <c r="W182" s="24" t="str">
        <f t="shared" si="25"/>
        <v>10章3課</v>
      </c>
      <c r="X182" s="21">
        <f t="shared" ref="X182:AE182" si="94">IF($V182="",X181+8,X$1)</f>
        <v>25</v>
      </c>
      <c r="Y182" s="16">
        <f t="shared" si="94"/>
        <v>26</v>
      </c>
      <c r="Z182" s="16">
        <f t="shared" si="94"/>
        <v>27</v>
      </c>
      <c r="AA182" s="16">
        <f t="shared" si="94"/>
        <v>28</v>
      </c>
      <c r="AB182" s="16">
        <f t="shared" si="94"/>
        <v>29</v>
      </c>
      <c r="AC182" s="16">
        <f t="shared" si="94"/>
        <v>30</v>
      </c>
      <c r="AD182" s="16">
        <f t="shared" si="94"/>
        <v>31</v>
      </c>
      <c r="AE182" s="17">
        <f t="shared" si="94"/>
        <v>32</v>
      </c>
      <c r="AH182" s="24">
        <v>99</v>
      </c>
      <c r="AI182" s="21" t="str">
        <f t="shared" si="27"/>
        <v>10章3課25</v>
      </c>
      <c r="AJ182" s="16" t="str">
        <f t="shared" si="28"/>
        <v>10章3課26</v>
      </c>
      <c r="AK182" s="16" t="str">
        <f t="shared" si="29"/>
        <v>10章3課27</v>
      </c>
      <c r="AL182" s="16" t="str">
        <f t="shared" si="30"/>
        <v>10章3課28</v>
      </c>
      <c r="AM182" s="16" t="str">
        <f t="shared" si="31"/>
        <v>10章3課29</v>
      </c>
      <c r="AN182" s="16" t="str">
        <f t="shared" si="32"/>
        <v>10章3課30</v>
      </c>
      <c r="AO182" s="16" t="str">
        <f t="shared" si="33"/>
        <v>10章3課31</v>
      </c>
      <c r="AP182" s="17" t="str">
        <f t="shared" si="34"/>
        <v>10章3課32</v>
      </c>
    </row>
    <row r="183" spans="1:42" ht="20.399999999999999" thickTop="1" thickBot="1" x14ac:dyDescent="0.35">
      <c r="A183">
        <f t="shared" si="41"/>
        <v>38</v>
      </c>
      <c r="B183" s="24" t="str">
        <f t="shared" si="24"/>
        <v>10章3課</v>
      </c>
      <c r="C183" s="21" t="str">
        <f>IFERROR(VLOOKUP($B183&amp;"_"&amp;X183,Raw_data_N2_Kanji[[Receipe no]:[Receipe]],4,0),"")</f>
        <v/>
      </c>
      <c r="D183" s="16" t="str">
        <f>IFERROR(VLOOKUP($B183&amp;"_"&amp;Y183,Raw_data_N2_Kanji[[Receipe no]:[Receipe]],4,0),"")</f>
        <v/>
      </c>
      <c r="E183" s="16" t="str">
        <f>IFERROR(VLOOKUP($B183&amp;"_"&amp;Z183,Raw_data_N2_Kanji[[Receipe no]:[Receipe]],4,0),"")</f>
        <v/>
      </c>
      <c r="F183" s="16" t="str">
        <f>IFERROR(VLOOKUP($B183&amp;"_"&amp;AA183,Raw_data_N2_Kanji[[Receipe no]:[Receipe]],4,0),"")</f>
        <v/>
      </c>
      <c r="G183" s="16" t="str">
        <f>IFERROR(VLOOKUP($B183&amp;"_"&amp;AB183,Raw_data_N2_Kanji[[Receipe no]:[Receipe]],4,0),"")</f>
        <v/>
      </c>
      <c r="H183" s="16" t="str">
        <f>IFERROR(VLOOKUP($B183&amp;"_"&amp;AC183,Raw_data_N2_Kanji[[Receipe no]:[Receipe]],4,0),"")</f>
        <v/>
      </c>
      <c r="I183" s="16" t="str">
        <f>IFERROR(VLOOKUP($B183&amp;"_"&amp;AD183,Raw_data_N2_Kanji[[Receipe no]:[Receipe]],4,0),"")</f>
        <v/>
      </c>
      <c r="J183" s="17" t="str">
        <f>IFERROR(VLOOKUP($B183&amp;"_"&amp;AE183,Raw_data_N2_Kanji[[Receipe no]:[Receipe]],4,0),"")</f>
        <v/>
      </c>
      <c r="L183" s="24" t="str">
        <f t="shared" si="42"/>
        <v>10章3課</v>
      </c>
      <c r="M183" s="28" t="str">
        <f>IFERROR(VLOOKUP($L183&amp;"_"&amp;X183,Final_manabou_kanji[],6,0),"")</f>
        <v/>
      </c>
      <c r="N183" s="28" t="str">
        <f>IFERROR(VLOOKUP($L183&amp;"_"&amp;Y183,Final_manabou_kanji[],6,0),"")</f>
        <v/>
      </c>
      <c r="O183" s="28" t="str">
        <f>IFERROR(VLOOKUP($L183&amp;"_"&amp;Z183,Final_manabou_kanji[],6,0),"")</f>
        <v/>
      </c>
      <c r="P183" s="28" t="str">
        <f>IFERROR(VLOOKUP($L183&amp;"_"&amp;AA183,Final_manabou_kanji[],6,0),"")</f>
        <v/>
      </c>
      <c r="Q183" s="28" t="str">
        <f>IFERROR(VLOOKUP($L183&amp;"_"&amp;AB183,Final_manabou_kanji[],6,0),"")</f>
        <v/>
      </c>
      <c r="R183" s="28" t="str">
        <f>IFERROR(VLOOKUP($L183&amp;"_"&amp;AC183,Final_manabou_kanji[],6,0),"")</f>
        <v/>
      </c>
      <c r="S183" s="28" t="str">
        <f>IFERROR(VLOOKUP($L183&amp;"_"&amp;AD183,Final_manabou_kanji[],6,0),"")</f>
        <v/>
      </c>
      <c r="T183" s="28" t="str">
        <f>IFERROR(VLOOKUP($L183&amp;"_"&amp;AE183,Final_manabou_kanji[],6,0),"")</f>
        <v/>
      </c>
      <c r="V183" t="s">
        <v>5</v>
      </c>
      <c r="W183" s="24" t="str">
        <f t="shared" si="25"/>
        <v>10章3課</v>
      </c>
      <c r="X183" s="21">
        <f t="shared" ref="X183:AE183" si="95">IF($V183="",X182+8,X$1)</f>
        <v>33</v>
      </c>
      <c r="Y183" s="16">
        <f t="shared" si="95"/>
        <v>34</v>
      </c>
      <c r="Z183" s="16">
        <f t="shared" si="95"/>
        <v>35</v>
      </c>
      <c r="AA183" s="16">
        <f t="shared" si="95"/>
        <v>36</v>
      </c>
      <c r="AB183" s="16">
        <f t="shared" si="95"/>
        <v>37</v>
      </c>
      <c r="AC183" s="16">
        <f t="shared" si="95"/>
        <v>38</v>
      </c>
      <c r="AD183" s="16">
        <f t="shared" si="95"/>
        <v>39</v>
      </c>
      <c r="AE183" s="17">
        <f t="shared" si="95"/>
        <v>40</v>
      </c>
      <c r="AH183" s="24">
        <v>100</v>
      </c>
      <c r="AI183" s="21" t="str">
        <f t="shared" si="27"/>
        <v>10章3課33</v>
      </c>
      <c r="AJ183" s="16" t="str">
        <f t="shared" si="28"/>
        <v>10章3課34</v>
      </c>
      <c r="AK183" s="16" t="str">
        <f t="shared" si="29"/>
        <v>10章3課35</v>
      </c>
      <c r="AL183" s="16" t="str">
        <f t="shared" si="30"/>
        <v>10章3課36</v>
      </c>
      <c r="AM183" s="16" t="str">
        <f t="shared" si="31"/>
        <v>10章3課37</v>
      </c>
      <c r="AN183" s="16" t="str">
        <f t="shared" si="32"/>
        <v>10章3課38</v>
      </c>
      <c r="AO183" s="16" t="str">
        <f t="shared" si="33"/>
        <v>10章3課39</v>
      </c>
      <c r="AP183" s="17" t="str">
        <f t="shared" si="34"/>
        <v>10章3課40</v>
      </c>
    </row>
    <row r="184" spans="1:42" ht="20.399999999999999" thickTop="1" thickBot="1" x14ac:dyDescent="0.35">
      <c r="A184">
        <f t="shared" si="41"/>
        <v>39</v>
      </c>
      <c r="B184" s="24" t="str">
        <f t="shared" si="24"/>
        <v>10章4課</v>
      </c>
      <c r="C184" s="21" t="str">
        <f>IFERROR(VLOOKUP($B184&amp;"_"&amp;X184,Raw_data_N2_Kanji[[Receipe no]:[Receipe]],4,0),"")</f>
        <v/>
      </c>
      <c r="D184" s="16" t="str">
        <f>IFERROR(VLOOKUP($B184&amp;"_"&amp;Y184,Raw_data_N2_Kanji[[Receipe no]:[Receipe]],4,0),"")</f>
        <v/>
      </c>
      <c r="E184" s="16" t="str">
        <f>IFERROR(VLOOKUP($B184&amp;"_"&amp;Z184,Raw_data_N2_Kanji[[Receipe no]:[Receipe]],4,0),"")</f>
        <v/>
      </c>
      <c r="F184" s="16" t="str">
        <f>IFERROR(VLOOKUP($B184&amp;"_"&amp;AA184,Raw_data_N2_Kanji[[Receipe no]:[Receipe]],4,0),"")</f>
        <v/>
      </c>
      <c r="G184" s="16" t="str">
        <f>IFERROR(VLOOKUP($B184&amp;"_"&amp;AB184,Raw_data_N2_Kanji[[Receipe no]:[Receipe]],4,0),"")</f>
        <v/>
      </c>
      <c r="H184" s="16" t="str">
        <f>IFERROR(VLOOKUP($B184&amp;"_"&amp;AC184,Raw_data_N2_Kanji[[Receipe no]:[Receipe]],4,0),"")</f>
        <v/>
      </c>
      <c r="I184" s="16" t="str">
        <f>IFERROR(VLOOKUP($B184&amp;"_"&amp;AD184,Raw_data_N2_Kanji[[Receipe no]:[Receipe]],4,0),"")</f>
        <v/>
      </c>
      <c r="J184" s="17" t="str">
        <f>IFERROR(VLOOKUP($B184&amp;"_"&amp;AE184,Raw_data_N2_Kanji[[Receipe no]:[Receipe]],4,0),"")</f>
        <v/>
      </c>
      <c r="L184" s="24" t="str">
        <f t="shared" si="42"/>
        <v>10章4課</v>
      </c>
      <c r="M184" s="28" t="str">
        <f>IFERROR(VLOOKUP($L184&amp;"_"&amp;X184,Final_manabou_kanji[],6,0),"")</f>
        <v/>
      </c>
      <c r="N184" s="28" t="str">
        <f>IFERROR(VLOOKUP($L184&amp;"_"&amp;Y184,Final_manabou_kanji[],6,0),"")</f>
        <v/>
      </c>
      <c r="O184" s="28" t="str">
        <f>IFERROR(VLOOKUP($L184&amp;"_"&amp;Z184,Final_manabou_kanji[],6,0),"")</f>
        <v/>
      </c>
      <c r="P184" s="28" t="str">
        <f>IFERROR(VLOOKUP($L184&amp;"_"&amp;AA184,Final_manabou_kanji[],6,0),"")</f>
        <v/>
      </c>
      <c r="Q184" s="28" t="str">
        <f>IFERROR(VLOOKUP($L184&amp;"_"&amp;AB184,Final_manabou_kanji[],6,0),"")</f>
        <v/>
      </c>
      <c r="R184" s="28" t="str">
        <f>IFERROR(VLOOKUP($L184&amp;"_"&amp;AC184,Final_manabou_kanji[],6,0),"")</f>
        <v/>
      </c>
      <c r="S184" s="28" t="str">
        <f>IFERROR(VLOOKUP($L184&amp;"_"&amp;AD184,Final_manabou_kanji[],6,0),"")</f>
        <v/>
      </c>
      <c r="T184" s="28" t="str">
        <f>IFERROR(VLOOKUP($L184&amp;"_"&amp;AE184,Final_manabou_kanji[],6,0),"")</f>
        <v/>
      </c>
      <c r="V184" t="s">
        <v>70</v>
      </c>
      <c r="W184" s="24" t="str">
        <f t="shared" si="25"/>
        <v>10章4課</v>
      </c>
      <c r="X184" s="21">
        <f t="shared" ref="X184:AE184" si="96">IF($V184="",X183+8,X$1)</f>
        <v>1</v>
      </c>
      <c r="Y184" s="16">
        <f t="shared" si="96"/>
        <v>2</v>
      </c>
      <c r="Z184" s="16">
        <f t="shared" si="96"/>
        <v>3</v>
      </c>
      <c r="AA184" s="16">
        <f t="shared" si="96"/>
        <v>4</v>
      </c>
      <c r="AB184" s="16">
        <f t="shared" si="96"/>
        <v>5</v>
      </c>
      <c r="AC184" s="16">
        <f t="shared" si="96"/>
        <v>6</v>
      </c>
      <c r="AD184" s="16">
        <f t="shared" si="96"/>
        <v>7</v>
      </c>
      <c r="AE184" s="17">
        <f t="shared" si="96"/>
        <v>8</v>
      </c>
      <c r="AH184" s="24">
        <v>101</v>
      </c>
      <c r="AI184" s="21" t="str">
        <f t="shared" si="27"/>
        <v>10章4課1</v>
      </c>
      <c r="AJ184" s="16" t="str">
        <f t="shared" si="28"/>
        <v>10章4課2</v>
      </c>
      <c r="AK184" s="16" t="str">
        <f t="shared" si="29"/>
        <v>10章4課3</v>
      </c>
      <c r="AL184" s="16" t="str">
        <f t="shared" si="30"/>
        <v>10章4課4</v>
      </c>
      <c r="AM184" s="16" t="str">
        <f t="shared" si="31"/>
        <v>10章4課5</v>
      </c>
      <c r="AN184" s="16" t="str">
        <f t="shared" si="32"/>
        <v>10章4課6</v>
      </c>
      <c r="AO184" s="16" t="str">
        <f t="shared" si="33"/>
        <v>10章4課7</v>
      </c>
      <c r="AP184" s="17" t="str">
        <f t="shared" si="34"/>
        <v>10章4課8</v>
      </c>
    </row>
    <row r="185" spans="1:42" ht="20.399999999999999" thickTop="1" thickBot="1" x14ac:dyDescent="0.35">
      <c r="A185">
        <f t="shared" si="41"/>
        <v>39</v>
      </c>
      <c r="B185" s="24" t="str">
        <f t="shared" si="24"/>
        <v>10章4課</v>
      </c>
      <c r="C185" s="21" t="str">
        <f>IFERROR(VLOOKUP($B185&amp;"_"&amp;X185,Raw_data_N2_Kanji[[Receipe no]:[Receipe]],4,0),"")</f>
        <v/>
      </c>
      <c r="D185" s="16" t="str">
        <f>IFERROR(VLOOKUP($B185&amp;"_"&amp;Y185,Raw_data_N2_Kanji[[Receipe no]:[Receipe]],4,0),"")</f>
        <v/>
      </c>
      <c r="E185" s="16" t="str">
        <f>IFERROR(VLOOKUP($B185&amp;"_"&amp;Z185,Raw_data_N2_Kanji[[Receipe no]:[Receipe]],4,0),"")</f>
        <v/>
      </c>
      <c r="F185" s="16" t="str">
        <f>IFERROR(VLOOKUP($B185&amp;"_"&amp;AA185,Raw_data_N2_Kanji[[Receipe no]:[Receipe]],4,0),"")</f>
        <v/>
      </c>
      <c r="G185" s="16" t="str">
        <f>IFERROR(VLOOKUP($B185&amp;"_"&amp;AB185,Raw_data_N2_Kanji[[Receipe no]:[Receipe]],4,0),"")</f>
        <v/>
      </c>
      <c r="H185" s="16" t="str">
        <f>IFERROR(VLOOKUP($B185&amp;"_"&amp;AC185,Raw_data_N2_Kanji[[Receipe no]:[Receipe]],4,0),"")</f>
        <v/>
      </c>
      <c r="I185" s="16" t="str">
        <f>IFERROR(VLOOKUP($B185&amp;"_"&amp;AD185,Raw_data_N2_Kanji[[Receipe no]:[Receipe]],4,0),"")</f>
        <v/>
      </c>
      <c r="J185" s="17" t="str">
        <f>IFERROR(VLOOKUP($B185&amp;"_"&amp;AE185,Raw_data_N2_Kanji[[Receipe no]:[Receipe]],4,0),"")</f>
        <v/>
      </c>
      <c r="L185" s="24" t="str">
        <f t="shared" si="42"/>
        <v>10章4課</v>
      </c>
      <c r="M185" s="28" t="str">
        <f>IFERROR(VLOOKUP($L185&amp;"_"&amp;X185,Final_manabou_kanji[],6,0),"")</f>
        <v/>
      </c>
      <c r="N185" s="28" t="str">
        <f>IFERROR(VLOOKUP($L185&amp;"_"&amp;Y185,Final_manabou_kanji[],6,0),"")</f>
        <v/>
      </c>
      <c r="O185" s="28" t="str">
        <f>IFERROR(VLOOKUP($L185&amp;"_"&amp;Z185,Final_manabou_kanji[],6,0),"")</f>
        <v/>
      </c>
      <c r="P185" s="28" t="str">
        <f>IFERROR(VLOOKUP($L185&amp;"_"&amp;AA185,Final_manabou_kanji[],6,0),"")</f>
        <v/>
      </c>
      <c r="Q185" s="28" t="str">
        <f>IFERROR(VLOOKUP($L185&amp;"_"&amp;AB185,Final_manabou_kanji[],6,0),"")</f>
        <v/>
      </c>
      <c r="R185" s="28" t="str">
        <f>IFERROR(VLOOKUP($L185&amp;"_"&amp;AC185,Final_manabou_kanji[],6,0),"")</f>
        <v/>
      </c>
      <c r="S185" s="28" t="str">
        <f>IFERROR(VLOOKUP($L185&amp;"_"&amp;AD185,Final_manabou_kanji[],6,0),"")</f>
        <v/>
      </c>
      <c r="T185" s="28" t="str">
        <f>IFERROR(VLOOKUP($L185&amp;"_"&amp;AE185,Final_manabou_kanji[],6,0),"")</f>
        <v/>
      </c>
      <c r="V185" t="s">
        <v>5</v>
      </c>
      <c r="W185" s="24" t="str">
        <f t="shared" si="25"/>
        <v>10章4課</v>
      </c>
      <c r="X185" s="21">
        <f t="shared" ref="X185:AE185" si="97">IF($V185="",X184+8,X$1)</f>
        <v>9</v>
      </c>
      <c r="Y185" s="16">
        <f t="shared" si="97"/>
        <v>10</v>
      </c>
      <c r="Z185" s="16">
        <f t="shared" si="97"/>
        <v>11</v>
      </c>
      <c r="AA185" s="16">
        <f t="shared" si="97"/>
        <v>12</v>
      </c>
      <c r="AB185" s="16">
        <f t="shared" si="97"/>
        <v>13</v>
      </c>
      <c r="AC185" s="16">
        <f t="shared" si="97"/>
        <v>14</v>
      </c>
      <c r="AD185" s="16">
        <f t="shared" si="97"/>
        <v>15</v>
      </c>
      <c r="AE185" s="17">
        <f t="shared" si="97"/>
        <v>16</v>
      </c>
      <c r="AH185" s="24">
        <v>102</v>
      </c>
      <c r="AI185" s="21" t="str">
        <f t="shared" si="27"/>
        <v>10章4課9</v>
      </c>
      <c r="AJ185" s="16" t="str">
        <f t="shared" si="28"/>
        <v>10章4課10</v>
      </c>
      <c r="AK185" s="16" t="str">
        <f t="shared" si="29"/>
        <v>10章4課11</v>
      </c>
      <c r="AL185" s="16" t="str">
        <f t="shared" si="30"/>
        <v>10章4課12</v>
      </c>
      <c r="AM185" s="16" t="str">
        <f t="shared" si="31"/>
        <v>10章4課13</v>
      </c>
      <c r="AN185" s="16" t="str">
        <f t="shared" si="32"/>
        <v>10章4課14</v>
      </c>
      <c r="AO185" s="16" t="str">
        <f t="shared" si="33"/>
        <v>10章4課15</v>
      </c>
      <c r="AP185" s="17" t="str">
        <f t="shared" si="34"/>
        <v>10章4課16</v>
      </c>
    </row>
    <row r="186" spans="1:42" ht="20.399999999999999" thickTop="1" thickBot="1" x14ac:dyDescent="0.35">
      <c r="A186">
        <f t="shared" si="41"/>
        <v>39</v>
      </c>
      <c r="B186" s="24" t="str">
        <f t="shared" si="24"/>
        <v>10章4課</v>
      </c>
      <c r="C186" s="21" t="str">
        <f>IFERROR(VLOOKUP($B186&amp;"_"&amp;X186,Raw_data_N2_Kanji[[Receipe no]:[Receipe]],4,0),"")</f>
        <v/>
      </c>
      <c r="D186" s="16" t="str">
        <f>IFERROR(VLOOKUP($B186&amp;"_"&amp;Y186,Raw_data_N2_Kanji[[Receipe no]:[Receipe]],4,0),"")</f>
        <v/>
      </c>
      <c r="E186" s="16" t="str">
        <f>IFERROR(VLOOKUP($B186&amp;"_"&amp;Z186,Raw_data_N2_Kanji[[Receipe no]:[Receipe]],4,0),"")</f>
        <v/>
      </c>
      <c r="F186" s="16" t="str">
        <f>IFERROR(VLOOKUP($B186&amp;"_"&amp;AA186,Raw_data_N2_Kanji[[Receipe no]:[Receipe]],4,0),"")</f>
        <v/>
      </c>
      <c r="G186" s="16" t="str">
        <f>IFERROR(VLOOKUP($B186&amp;"_"&amp;AB186,Raw_data_N2_Kanji[[Receipe no]:[Receipe]],4,0),"")</f>
        <v/>
      </c>
      <c r="H186" s="16" t="str">
        <f>IFERROR(VLOOKUP($B186&amp;"_"&amp;AC186,Raw_data_N2_Kanji[[Receipe no]:[Receipe]],4,0),"")</f>
        <v/>
      </c>
      <c r="I186" s="16" t="str">
        <f>IFERROR(VLOOKUP($B186&amp;"_"&amp;AD186,Raw_data_N2_Kanji[[Receipe no]:[Receipe]],4,0),"")</f>
        <v/>
      </c>
      <c r="J186" s="17" t="str">
        <f>IFERROR(VLOOKUP($B186&amp;"_"&amp;AE186,Raw_data_N2_Kanji[[Receipe no]:[Receipe]],4,0),"")</f>
        <v/>
      </c>
      <c r="L186" s="24" t="str">
        <f t="shared" si="42"/>
        <v>10章4課</v>
      </c>
      <c r="M186" s="28" t="str">
        <f>IFERROR(VLOOKUP($L186&amp;"_"&amp;X186,Final_manabou_kanji[],6,0),"")</f>
        <v/>
      </c>
      <c r="N186" s="28" t="str">
        <f>IFERROR(VLOOKUP($L186&amp;"_"&amp;Y186,Final_manabou_kanji[],6,0),"")</f>
        <v/>
      </c>
      <c r="O186" s="28" t="str">
        <f>IFERROR(VLOOKUP($L186&amp;"_"&amp;Z186,Final_manabou_kanji[],6,0),"")</f>
        <v/>
      </c>
      <c r="P186" s="28" t="str">
        <f>IFERROR(VLOOKUP($L186&amp;"_"&amp;AA186,Final_manabou_kanji[],6,0),"")</f>
        <v/>
      </c>
      <c r="Q186" s="28" t="str">
        <f>IFERROR(VLOOKUP($L186&amp;"_"&amp;AB186,Final_manabou_kanji[],6,0),"")</f>
        <v/>
      </c>
      <c r="R186" s="28" t="str">
        <f>IFERROR(VLOOKUP($L186&amp;"_"&amp;AC186,Final_manabou_kanji[],6,0),"")</f>
        <v/>
      </c>
      <c r="S186" s="28" t="str">
        <f>IFERROR(VLOOKUP($L186&amp;"_"&amp;AD186,Final_manabou_kanji[],6,0),"")</f>
        <v/>
      </c>
      <c r="T186" s="28" t="str">
        <f>IFERROR(VLOOKUP($L186&amp;"_"&amp;AE186,Final_manabou_kanji[],6,0),"")</f>
        <v/>
      </c>
      <c r="V186" t="s">
        <v>5</v>
      </c>
      <c r="W186" s="24" t="str">
        <f t="shared" si="25"/>
        <v>10章4課</v>
      </c>
      <c r="X186" s="21">
        <f t="shared" ref="X186:AE186" si="98">IF($V186="",X185+8,X$1)</f>
        <v>17</v>
      </c>
      <c r="Y186" s="16">
        <f t="shared" si="98"/>
        <v>18</v>
      </c>
      <c r="Z186" s="16">
        <f t="shared" si="98"/>
        <v>19</v>
      </c>
      <c r="AA186" s="16">
        <f t="shared" si="98"/>
        <v>20</v>
      </c>
      <c r="AB186" s="16">
        <f t="shared" si="98"/>
        <v>21</v>
      </c>
      <c r="AC186" s="16">
        <f t="shared" si="98"/>
        <v>22</v>
      </c>
      <c r="AD186" s="16">
        <f t="shared" si="98"/>
        <v>23</v>
      </c>
      <c r="AE186" s="17">
        <f t="shared" si="98"/>
        <v>24</v>
      </c>
      <c r="AH186" s="24">
        <v>103</v>
      </c>
      <c r="AI186" s="21" t="str">
        <f t="shared" si="27"/>
        <v>10章4課17</v>
      </c>
      <c r="AJ186" s="16" t="str">
        <f t="shared" si="28"/>
        <v>10章4課18</v>
      </c>
      <c r="AK186" s="16" t="str">
        <f t="shared" si="29"/>
        <v>10章4課19</v>
      </c>
      <c r="AL186" s="16" t="str">
        <f t="shared" si="30"/>
        <v>10章4課20</v>
      </c>
      <c r="AM186" s="16" t="str">
        <f t="shared" si="31"/>
        <v>10章4課21</v>
      </c>
      <c r="AN186" s="16" t="str">
        <f t="shared" si="32"/>
        <v>10章4課22</v>
      </c>
      <c r="AO186" s="16" t="str">
        <f t="shared" si="33"/>
        <v>10章4課23</v>
      </c>
      <c r="AP186" s="17" t="str">
        <f t="shared" si="34"/>
        <v>10章4課24</v>
      </c>
    </row>
    <row r="187" spans="1:42" ht="20.399999999999999" thickTop="1" thickBot="1" x14ac:dyDescent="0.35">
      <c r="A187">
        <f t="shared" si="41"/>
        <v>39</v>
      </c>
      <c r="B187" s="24" t="str">
        <f t="shared" si="24"/>
        <v>10章4課</v>
      </c>
      <c r="C187" s="21" t="str">
        <f>IFERROR(VLOOKUP($B187&amp;"_"&amp;X187,Raw_data_N2_Kanji[[Receipe no]:[Receipe]],4,0),"")</f>
        <v/>
      </c>
      <c r="D187" s="16" t="str">
        <f>IFERROR(VLOOKUP($B187&amp;"_"&amp;Y187,Raw_data_N2_Kanji[[Receipe no]:[Receipe]],4,0),"")</f>
        <v/>
      </c>
      <c r="E187" s="16" t="str">
        <f>IFERROR(VLOOKUP($B187&amp;"_"&amp;Z187,Raw_data_N2_Kanji[[Receipe no]:[Receipe]],4,0),"")</f>
        <v/>
      </c>
      <c r="F187" s="16" t="str">
        <f>IFERROR(VLOOKUP($B187&amp;"_"&amp;AA187,Raw_data_N2_Kanji[[Receipe no]:[Receipe]],4,0),"")</f>
        <v/>
      </c>
      <c r="G187" s="16" t="str">
        <f>IFERROR(VLOOKUP($B187&amp;"_"&amp;AB187,Raw_data_N2_Kanji[[Receipe no]:[Receipe]],4,0),"")</f>
        <v/>
      </c>
      <c r="H187" s="16" t="str">
        <f>IFERROR(VLOOKUP($B187&amp;"_"&amp;AC187,Raw_data_N2_Kanji[[Receipe no]:[Receipe]],4,0),"")</f>
        <v/>
      </c>
      <c r="I187" s="16" t="str">
        <f>IFERROR(VLOOKUP($B187&amp;"_"&amp;AD187,Raw_data_N2_Kanji[[Receipe no]:[Receipe]],4,0),"")</f>
        <v/>
      </c>
      <c r="J187" s="17" t="str">
        <f>IFERROR(VLOOKUP($B187&amp;"_"&amp;AE187,Raw_data_N2_Kanji[[Receipe no]:[Receipe]],4,0),"")</f>
        <v/>
      </c>
      <c r="L187" s="24" t="str">
        <f t="shared" si="42"/>
        <v>10章4課</v>
      </c>
      <c r="M187" s="28" t="str">
        <f>IFERROR(VLOOKUP($L187&amp;"_"&amp;X187,Final_manabou_kanji[],6,0),"")</f>
        <v/>
      </c>
      <c r="N187" s="28" t="str">
        <f>IFERROR(VLOOKUP($L187&amp;"_"&amp;Y187,Final_manabou_kanji[],6,0),"")</f>
        <v/>
      </c>
      <c r="O187" s="28" t="str">
        <f>IFERROR(VLOOKUP($L187&amp;"_"&amp;Z187,Final_manabou_kanji[],6,0),"")</f>
        <v/>
      </c>
      <c r="P187" s="28" t="str">
        <f>IFERROR(VLOOKUP($L187&amp;"_"&amp;AA187,Final_manabou_kanji[],6,0),"")</f>
        <v/>
      </c>
      <c r="Q187" s="28" t="str">
        <f>IFERROR(VLOOKUP($L187&amp;"_"&amp;AB187,Final_manabou_kanji[],6,0),"")</f>
        <v/>
      </c>
      <c r="R187" s="28" t="str">
        <f>IFERROR(VLOOKUP($L187&amp;"_"&amp;AC187,Final_manabou_kanji[],6,0),"")</f>
        <v/>
      </c>
      <c r="S187" s="28" t="str">
        <f>IFERROR(VLOOKUP($L187&amp;"_"&amp;AD187,Final_manabou_kanji[],6,0),"")</f>
        <v/>
      </c>
      <c r="T187" s="28" t="str">
        <f>IFERROR(VLOOKUP($L187&amp;"_"&amp;AE187,Final_manabou_kanji[],6,0),"")</f>
        <v/>
      </c>
      <c r="V187" t="s">
        <v>5</v>
      </c>
      <c r="W187" s="24" t="str">
        <f t="shared" si="25"/>
        <v>10章4課</v>
      </c>
      <c r="X187" s="21">
        <f t="shared" ref="X187:AE187" si="99">IF($V187="",X186+8,X$1)</f>
        <v>25</v>
      </c>
      <c r="Y187" s="16">
        <f t="shared" si="99"/>
        <v>26</v>
      </c>
      <c r="Z187" s="16">
        <f t="shared" si="99"/>
        <v>27</v>
      </c>
      <c r="AA187" s="16">
        <f t="shared" si="99"/>
        <v>28</v>
      </c>
      <c r="AB187" s="16">
        <f t="shared" si="99"/>
        <v>29</v>
      </c>
      <c r="AC187" s="16">
        <f t="shared" si="99"/>
        <v>30</v>
      </c>
      <c r="AD187" s="16">
        <f t="shared" si="99"/>
        <v>31</v>
      </c>
      <c r="AE187" s="17">
        <f t="shared" si="99"/>
        <v>32</v>
      </c>
      <c r="AH187" s="24">
        <v>104</v>
      </c>
      <c r="AI187" s="21" t="str">
        <f t="shared" si="27"/>
        <v>10章4課25</v>
      </c>
      <c r="AJ187" s="16" t="str">
        <f t="shared" si="28"/>
        <v>10章4課26</v>
      </c>
      <c r="AK187" s="16" t="str">
        <f t="shared" si="29"/>
        <v>10章4課27</v>
      </c>
      <c r="AL187" s="16" t="str">
        <f t="shared" si="30"/>
        <v>10章4課28</v>
      </c>
      <c r="AM187" s="16" t="str">
        <f t="shared" si="31"/>
        <v>10章4課29</v>
      </c>
      <c r="AN187" s="16" t="str">
        <f t="shared" si="32"/>
        <v>10章4課30</v>
      </c>
      <c r="AO187" s="16" t="str">
        <f t="shared" si="33"/>
        <v>10章4課31</v>
      </c>
      <c r="AP187" s="17" t="str">
        <f t="shared" si="34"/>
        <v>10章4課32</v>
      </c>
    </row>
    <row r="188" spans="1:42" ht="20.399999999999999" thickTop="1" thickBot="1" x14ac:dyDescent="0.35">
      <c r="A188">
        <f t="shared" si="41"/>
        <v>40</v>
      </c>
      <c r="B188" s="24" t="str">
        <f t="shared" ref="B188:B250" si="100">IF(V188="",$B187,$V188)</f>
        <v>11章1課</v>
      </c>
      <c r="C188" s="21" t="str">
        <f>IFERROR(VLOOKUP($B188&amp;"_"&amp;X188,Raw_data_N2_Kanji[[Receipe no]:[Receipe]],4,0),"")</f>
        <v/>
      </c>
      <c r="D188" s="16" t="str">
        <f>IFERROR(VLOOKUP($B188&amp;"_"&amp;Y188,Raw_data_N2_Kanji[[Receipe no]:[Receipe]],4,0),"")</f>
        <v/>
      </c>
      <c r="E188" s="16" t="str">
        <f>IFERROR(VLOOKUP($B188&amp;"_"&amp;Z188,Raw_data_N2_Kanji[[Receipe no]:[Receipe]],4,0),"")</f>
        <v/>
      </c>
      <c r="F188" s="16" t="str">
        <f>IFERROR(VLOOKUP($B188&amp;"_"&amp;AA188,Raw_data_N2_Kanji[[Receipe no]:[Receipe]],4,0),"")</f>
        <v/>
      </c>
      <c r="G188" s="16" t="str">
        <f>IFERROR(VLOOKUP($B188&amp;"_"&amp;AB188,Raw_data_N2_Kanji[[Receipe no]:[Receipe]],4,0),"")</f>
        <v/>
      </c>
      <c r="H188" s="16" t="str">
        <f>IFERROR(VLOOKUP($B188&amp;"_"&amp;AC188,Raw_data_N2_Kanji[[Receipe no]:[Receipe]],4,0),"")</f>
        <v/>
      </c>
      <c r="I188" s="16" t="str">
        <f>IFERROR(VLOOKUP($B188&amp;"_"&amp;AD188,Raw_data_N2_Kanji[[Receipe no]:[Receipe]],4,0),"")</f>
        <v/>
      </c>
      <c r="J188" s="17" t="str">
        <f>IFERROR(VLOOKUP($B188&amp;"_"&amp;AE188,Raw_data_N2_Kanji[[Receipe no]:[Receipe]],4,0),"")</f>
        <v/>
      </c>
      <c r="L188" s="24" t="str">
        <f t="shared" si="42"/>
        <v>11章1課</v>
      </c>
      <c r="M188" s="28" t="str">
        <f>IFERROR(VLOOKUP($L188&amp;"_"&amp;X188,Final_manabou_kanji[],6,0),"")</f>
        <v/>
      </c>
      <c r="N188" s="28" t="str">
        <f>IFERROR(VLOOKUP($L188&amp;"_"&amp;Y188,Final_manabou_kanji[],6,0),"")</f>
        <v/>
      </c>
      <c r="O188" s="28" t="str">
        <f>IFERROR(VLOOKUP($L188&amp;"_"&amp;Z188,Final_manabou_kanji[],6,0),"")</f>
        <v/>
      </c>
      <c r="P188" s="28" t="str">
        <f>IFERROR(VLOOKUP($L188&amp;"_"&amp;AA188,Final_manabou_kanji[],6,0),"")</f>
        <v/>
      </c>
      <c r="Q188" s="28" t="str">
        <f>IFERROR(VLOOKUP($L188&amp;"_"&amp;AB188,Final_manabou_kanji[],6,0),"")</f>
        <v/>
      </c>
      <c r="R188" s="28" t="str">
        <f>IFERROR(VLOOKUP($L188&amp;"_"&amp;AC188,Final_manabou_kanji[],6,0),"")</f>
        <v/>
      </c>
      <c r="S188" s="28" t="str">
        <f>IFERROR(VLOOKUP($L188&amp;"_"&amp;AD188,Final_manabou_kanji[],6,0),"")</f>
        <v/>
      </c>
      <c r="T188" s="28" t="str">
        <f>IFERROR(VLOOKUP($L188&amp;"_"&amp;AE188,Final_manabou_kanji[],6,0),"")</f>
        <v/>
      </c>
      <c r="V188" t="s">
        <v>71</v>
      </c>
      <c r="W188" s="24" t="str">
        <f t="shared" ref="W188:W250" si="101">IF(V188="",$W187,$V188)</f>
        <v>11章1課</v>
      </c>
      <c r="X188" s="21">
        <f t="shared" ref="X188:AE188" si="102">IF($V188="",X187+8,X$1)</f>
        <v>1</v>
      </c>
      <c r="Y188" s="16">
        <f t="shared" si="102"/>
        <v>2</v>
      </c>
      <c r="Z188" s="16">
        <f t="shared" si="102"/>
        <v>3</v>
      </c>
      <c r="AA188" s="16">
        <f t="shared" si="102"/>
        <v>4</v>
      </c>
      <c r="AB188" s="16">
        <f t="shared" si="102"/>
        <v>5</v>
      </c>
      <c r="AC188" s="16">
        <f t="shared" si="102"/>
        <v>6</v>
      </c>
      <c r="AD188" s="16">
        <f t="shared" si="102"/>
        <v>7</v>
      </c>
      <c r="AE188" s="17">
        <f t="shared" si="102"/>
        <v>8</v>
      </c>
      <c r="AH188" s="24">
        <v>105</v>
      </c>
      <c r="AI188" s="21" t="str">
        <f t="shared" ref="AI188:AI250" si="103">$W188&amp;X188</f>
        <v>11章1課1</v>
      </c>
      <c r="AJ188" s="16" t="str">
        <f t="shared" ref="AJ188:AJ250" si="104">$W188&amp;Y188</f>
        <v>11章1課2</v>
      </c>
      <c r="AK188" s="16" t="str">
        <f t="shared" ref="AK188:AK250" si="105">$W188&amp;Z188</f>
        <v>11章1課3</v>
      </c>
      <c r="AL188" s="16" t="str">
        <f t="shared" ref="AL188:AL250" si="106">$W188&amp;AA188</f>
        <v>11章1課4</v>
      </c>
      <c r="AM188" s="16" t="str">
        <f t="shared" ref="AM188:AM250" si="107">$W188&amp;AB188</f>
        <v>11章1課5</v>
      </c>
      <c r="AN188" s="16" t="str">
        <f t="shared" ref="AN188:AN250" si="108">$W188&amp;AC188</f>
        <v>11章1課6</v>
      </c>
      <c r="AO188" s="16" t="str">
        <f t="shared" ref="AO188:AO250" si="109">$W188&amp;AD188</f>
        <v>11章1課7</v>
      </c>
      <c r="AP188" s="17" t="str">
        <f t="shared" ref="AP188:AP250" si="110">$W188&amp;AE188</f>
        <v>11章1課8</v>
      </c>
    </row>
    <row r="189" spans="1:42" ht="20.399999999999999" thickTop="1" thickBot="1" x14ac:dyDescent="0.35">
      <c r="A189">
        <f t="shared" si="41"/>
        <v>40</v>
      </c>
      <c r="B189" s="24" t="str">
        <f t="shared" si="100"/>
        <v>11章1課</v>
      </c>
      <c r="C189" s="21" t="str">
        <f>IFERROR(VLOOKUP($B189&amp;"_"&amp;X189,Raw_data_N2_Kanji[[Receipe no]:[Receipe]],4,0),"")</f>
        <v/>
      </c>
      <c r="D189" s="16" t="str">
        <f>IFERROR(VLOOKUP($B189&amp;"_"&amp;Y189,Raw_data_N2_Kanji[[Receipe no]:[Receipe]],4,0),"")</f>
        <v/>
      </c>
      <c r="E189" s="16" t="str">
        <f>IFERROR(VLOOKUP($B189&amp;"_"&amp;Z189,Raw_data_N2_Kanji[[Receipe no]:[Receipe]],4,0),"")</f>
        <v/>
      </c>
      <c r="F189" s="16" t="str">
        <f>IFERROR(VLOOKUP($B189&amp;"_"&amp;AA189,Raw_data_N2_Kanji[[Receipe no]:[Receipe]],4,0),"")</f>
        <v/>
      </c>
      <c r="G189" s="16" t="str">
        <f>IFERROR(VLOOKUP($B189&amp;"_"&amp;AB189,Raw_data_N2_Kanji[[Receipe no]:[Receipe]],4,0),"")</f>
        <v/>
      </c>
      <c r="H189" s="16" t="str">
        <f>IFERROR(VLOOKUP($B189&amp;"_"&amp;AC189,Raw_data_N2_Kanji[[Receipe no]:[Receipe]],4,0),"")</f>
        <v/>
      </c>
      <c r="I189" s="16" t="str">
        <f>IFERROR(VLOOKUP($B189&amp;"_"&amp;AD189,Raw_data_N2_Kanji[[Receipe no]:[Receipe]],4,0),"")</f>
        <v/>
      </c>
      <c r="J189" s="17" t="str">
        <f>IFERROR(VLOOKUP($B189&amp;"_"&amp;AE189,Raw_data_N2_Kanji[[Receipe no]:[Receipe]],4,0),"")</f>
        <v/>
      </c>
      <c r="L189" s="24" t="str">
        <f t="shared" si="42"/>
        <v>11章1課</v>
      </c>
      <c r="M189" s="28" t="str">
        <f>IFERROR(VLOOKUP($L189&amp;"_"&amp;X189,Final_manabou_kanji[],6,0),"")</f>
        <v/>
      </c>
      <c r="N189" s="28" t="str">
        <f>IFERROR(VLOOKUP($L189&amp;"_"&amp;Y189,Final_manabou_kanji[],6,0),"")</f>
        <v/>
      </c>
      <c r="O189" s="28" t="str">
        <f>IFERROR(VLOOKUP($L189&amp;"_"&amp;Z189,Final_manabou_kanji[],6,0),"")</f>
        <v/>
      </c>
      <c r="P189" s="28" t="str">
        <f>IFERROR(VLOOKUP($L189&amp;"_"&amp;AA189,Final_manabou_kanji[],6,0),"")</f>
        <v/>
      </c>
      <c r="Q189" s="28" t="str">
        <f>IFERROR(VLOOKUP($L189&amp;"_"&amp;AB189,Final_manabou_kanji[],6,0),"")</f>
        <v/>
      </c>
      <c r="R189" s="28" t="str">
        <f>IFERROR(VLOOKUP($L189&amp;"_"&amp;AC189,Final_manabou_kanji[],6,0),"")</f>
        <v/>
      </c>
      <c r="S189" s="28" t="str">
        <f>IFERROR(VLOOKUP($L189&amp;"_"&amp;AD189,Final_manabou_kanji[],6,0),"")</f>
        <v/>
      </c>
      <c r="T189" s="28" t="str">
        <f>IFERROR(VLOOKUP($L189&amp;"_"&amp;AE189,Final_manabou_kanji[],6,0),"")</f>
        <v/>
      </c>
      <c r="V189" t="s">
        <v>5</v>
      </c>
      <c r="W189" s="24" t="str">
        <f t="shared" si="101"/>
        <v>11章1課</v>
      </c>
      <c r="X189" s="21">
        <f t="shared" ref="X189:AE189" si="111">IF($V189="",X188+8,X$1)</f>
        <v>9</v>
      </c>
      <c r="Y189" s="16">
        <f t="shared" si="111"/>
        <v>10</v>
      </c>
      <c r="Z189" s="16">
        <f t="shared" si="111"/>
        <v>11</v>
      </c>
      <c r="AA189" s="16">
        <f t="shared" si="111"/>
        <v>12</v>
      </c>
      <c r="AB189" s="16">
        <f t="shared" si="111"/>
        <v>13</v>
      </c>
      <c r="AC189" s="16">
        <f t="shared" si="111"/>
        <v>14</v>
      </c>
      <c r="AD189" s="16">
        <f t="shared" si="111"/>
        <v>15</v>
      </c>
      <c r="AE189" s="17">
        <f t="shared" si="111"/>
        <v>16</v>
      </c>
      <c r="AH189" s="24">
        <v>106</v>
      </c>
      <c r="AI189" s="21" t="str">
        <f t="shared" si="103"/>
        <v>11章1課9</v>
      </c>
      <c r="AJ189" s="16" t="str">
        <f t="shared" si="104"/>
        <v>11章1課10</v>
      </c>
      <c r="AK189" s="16" t="str">
        <f t="shared" si="105"/>
        <v>11章1課11</v>
      </c>
      <c r="AL189" s="16" t="str">
        <f t="shared" si="106"/>
        <v>11章1課12</v>
      </c>
      <c r="AM189" s="16" t="str">
        <f t="shared" si="107"/>
        <v>11章1課13</v>
      </c>
      <c r="AN189" s="16" t="str">
        <f t="shared" si="108"/>
        <v>11章1課14</v>
      </c>
      <c r="AO189" s="16" t="str">
        <f t="shared" si="109"/>
        <v>11章1課15</v>
      </c>
      <c r="AP189" s="17" t="str">
        <f t="shared" si="110"/>
        <v>11章1課16</v>
      </c>
    </row>
    <row r="190" spans="1:42" ht="20.399999999999999" thickTop="1" thickBot="1" x14ac:dyDescent="0.35">
      <c r="A190">
        <f t="shared" si="41"/>
        <v>40</v>
      </c>
      <c r="B190" s="24" t="str">
        <f t="shared" si="100"/>
        <v>11章1課</v>
      </c>
      <c r="C190" s="21" t="str">
        <f>IFERROR(VLOOKUP($B190&amp;"_"&amp;X190,Raw_data_N2_Kanji[[Receipe no]:[Receipe]],4,0),"")</f>
        <v/>
      </c>
      <c r="D190" s="16" t="str">
        <f>IFERROR(VLOOKUP($B190&amp;"_"&amp;Y190,Raw_data_N2_Kanji[[Receipe no]:[Receipe]],4,0),"")</f>
        <v/>
      </c>
      <c r="E190" s="16" t="str">
        <f>IFERROR(VLOOKUP($B190&amp;"_"&amp;Z190,Raw_data_N2_Kanji[[Receipe no]:[Receipe]],4,0),"")</f>
        <v/>
      </c>
      <c r="F190" s="16" t="str">
        <f>IFERROR(VLOOKUP($B190&amp;"_"&amp;AA190,Raw_data_N2_Kanji[[Receipe no]:[Receipe]],4,0),"")</f>
        <v/>
      </c>
      <c r="G190" s="16" t="str">
        <f>IFERROR(VLOOKUP($B190&amp;"_"&amp;AB190,Raw_data_N2_Kanji[[Receipe no]:[Receipe]],4,0),"")</f>
        <v/>
      </c>
      <c r="H190" s="16" t="str">
        <f>IFERROR(VLOOKUP($B190&amp;"_"&amp;AC190,Raw_data_N2_Kanji[[Receipe no]:[Receipe]],4,0),"")</f>
        <v/>
      </c>
      <c r="I190" s="16" t="str">
        <f>IFERROR(VLOOKUP($B190&amp;"_"&amp;AD190,Raw_data_N2_Kanji[[Receipe no]:[Receipe]],4,0),"")</f>
        <v/>
      </c>
      <c r="J190" s="17" t="str">
        <f>IFERROR(VLOOKUP($B190&amp;"_"&amp;AE190,Raw_data_N2_Kanji[[Receipe no]:[Receipe]],4,0),"")</f>
        <v/>
      </c>
      <c r="L190" s="24" t="str">
        <f t="shared" si="42"/>
        <v>11章1課</v>
      </c>
      <c r="M190" s="28" t="str">
        <f>IFERROR(VLOOKUP($L190&amp;"_"&amp;X190,Final_manabou_kanji[],6,0),"")</f>
        <v/>
      </c>
      <c r="N190" s="28" t="str">
        <f>IFERROR(VLOOKUP($L190&amp;"_"&amp;Y190,Final_manabou_kanji[],6,0),"")</f>
        <v/>
      </c>
      <c r="O190" s="28" t="str">
        <f>IFERROR(VLOOKUP($L190&amp;"_"&amp;Z190,Final_manabou_kanji[],6,0),"")</f>
        <v/>
      </c>
      <c r="P190" s="28" t="str">
        <f>IFERROR(VLOOKUP($L190&amp;"_"&amp;AA190,Final_manabou_kanji[],6,0),"")</f>
        <v/>
      </c>
      <c r="Q190" s="28" t="str">
        <f>IFERROR(VLOOKUP($L190&amp;"_"&amp;AB190,Final_manabou_kanji[],6,0),"")</f>
        <v/>
      </c>
      <c r="R190" s="28" t="str">
        <f>IFERROR(VLOOKUP($L190&amp;"_"&amp;AC190,Final_manabou_kanji[],6,0),"")</f>
        <v/>
      </c>
      <c r="S190" s="28" t="str">
        <f>IFERROR(VLOOKUP($L190&amp;"_"&amp;AD190,Final_manabou_kanji[],6,0),"")</f>
        <v/>
      </c>
      <c r="T190" s="28" t="str">
        <f>IFERROR(VLOOKUP($L190&amp;"_"&amp;AE190,Final_manabou_kanji[],6,0),"")</f>
        <v/>
      </c>
      <c r="V190" t="s">
        <v>5</v>
      </c>
      <c r="W190" s="24" t="str">
        <f t="shared" si="101"/>
        <v>11章1課</v>
      </c>
      <c r="X190" s="21">
        <f t="shared" ref="X190:AE190" si="112">IF($V190="",X189+8,X$1)</f>
        <v>17</v>
      </c>
      <c r="Y190" s="16">
        <f t="shared" si="112"/>
        <v>18</v>
      </c>
      <c r="Z190" s="16">
        <f t="shared" si="112"/>
        <v>19</v>
      </c>
      <c r="AA190" s="16">
        <f t="shared" si="112"/>
        <v>20</v>
      </c>
      <c r="AB190" s="16">
        <f t="shared" si="112"/>
        <v>21</v>
      </c>
      <c r="AC190" s="16">
        <f t="shared" si="112"/>
        <v>22</v>
      </c>
      <c r="AD190" s="16">
        <f t="shared" si="112"/>
        <v>23</v>
      </c>
      <c r="AE190" s="17">
        <f t="shared" si="112"/>
        <v>24</v>
      </c>
      <c r="AH190" s="24">
        <v>107</v>
      </c>
      <c r="AI190" s="21" t="str">
        <f t="shared" si="103"/>
        <v>11章1課17</v>
      </c>
      <c r="AJ190" s="16" t="str">
        <f t="shared" si="104"/>
        <v>11章1課18</v>
      </c>
      <c r="AK190" s="16" t="str">
        <f t="shared" si="105"/>
        <v>11章1課19</v>
      </c>
      <c r="AL190" s="16" t="str">
        <f t="shared" si="106"/>
        <v>11章1課20</v>
      </c>
      <c r="AM190" s="16" t="str">
        <f t="shared" si="107"/>
        <v>11章1課21</v>
      </c>
      <c r="AN190" s="16" t="str">
        <f t="shared" si="108"/>
        <v>11章1課22</v>
      </c>
      <c r="AO190" s="16" t="str">
        <f t="shared" si="109"/>
        <v>11章1課23</v>
      </c>
      <c r="AP190" s="17" t="str">
        <f t="shared" si="110"/>
        <v>11章1課24</v>
      </c>
    </row>
    <row r="191" spans="1:42" ht="20.399999999999999" thickTop="1" thickBot="1" x14ac:dyDescent="0.35">
      <c r="A191">
        <f t="shared" si="41"/>
        <v>40</v>
      </c>
      <c r="B191" s="24" t="str">
        <f t="shared" si="100"/>
        <v>11章1課</v>
      </c>
      <c r="C191" s="21" t="str">
        <f>IFERROR(VLOOKUP($B191&amp;"_"&amp;X191,Raw_data_N2_Kanji[[Receipe no]:[Receipe]],4,0),"")</f>
        <v/>
      </c>
      <c r="D191" s="16" t="str">
        <f>IFERROR(VLOOKUP($B191&amp;"_"&amp;Y191,Raw_data_N2_Kanji[[Receipe no]:[Receipe]],4,0),"")</f>
        <v/>
      </c>
      <c r="E191" s="16" t="str">
        <f>IFERROR(VLOOKUP($B191&amp;"_"&amp;Z191,Raw_data_N2_Kanji[[Receipe no]:[Receipe]],4,0),"")</f>
        <v/>
      </c>
      <c r="F191" s="16" t="str">
        <f>IFERROR(VLOOKUP($B191&amp;"_"&amp;AA191,Raw_data_N2_Kanji[[Receipe no]:[Receipe]],4,0),"")</f>
        <v/>
      </c>
      <c r="G191" s="16" t="str">
        <f>IFERROR(VLOOKUP($B191&amp;"_"&amp;AB191,Raw_data_N2_Kanji[[Receipe no]:[Receipe]],4,0),"")</f>
        <v/>
      </c>
      <c r="H191" s="16" t="str">
        <f>IFERROR(VLOOKUP($B191&amp;"_"&amp;AC191,Raw_data_N2_Kanji[[Receipe no]:[Receipe]],4,0),"")</f>
        <v/>
      </c>
      <c r="I191" s="16" t="str">
        <f>IFERROR(VLOOKUP($B191&amp;"_"&amp;AD191,Raw_data_N2_Kanji[[Receipe no]:[Receipe]],4,0),"")</f>
        <v/>
      </c>
      <c r="J191" s="17" t="str">
        <f>IFERROR(VLOOKUP($B191&amp;"_"&amp;AE191,Raw_data_N2_Kanji[[Receipe no]:[Receipe]],4,0),"")</f>
        <v/>
      </c>
      <c r="L191" s="24" t="str">
        <f t="shared" si="42"/>
        <v>11章1課</v>
      </c>
      <c r="M191" s="28" t="str">
        <f>IFERROR(VLOOKUP($L191&amp;"_"&amp;X191,Final_manabou_kanji[],6,0),"")</f>
        <v/>
      </c>
      <c r="N191" s="28" t="str">
        <f>IFERROR(VLOOKUP($L191&amp;"_"&amp;Y191,Final_manabou_kanji[],6,0),"")</f>
        <v/>
      </c>
      <c r="O191" s="28" t="str">
        <f>IFERROR(VLOOKUP($L191&amp;"_"&amp;Z191,Final_manabou_kanji[],6,0),"")</f>
        <v/>
      </c>
      <c r="P191" s="28" t="str">
        <f>IFERROR(VLOOKUP($L191&amp;"_"&amp;AA191,Final_manabou_kanji[],6,0),"")</f>
        <v/>
      </c>
      <c r="Q191" s="28" t="str">
        <f>IFERROR(VLOOKUP($L191&amp;"_"&amp;AB191,Final_manabou_kanji[],6,0),"")</f>
        <v/>
      </c>
      <c r="R191" s="28" t="str">
        <f>IFERROR(VLOOKUP($L191&amp;"_"&amp;AC191,Final_manabou_kanji[],6,0),"")</f>
        <v/>
      </c>
      <c r="S191" s="28" t="str">
        <f>IFERROR(VLOOKUP($L191&amp;"_"&amp;AD191,Final_manabou_kanji[],6,0),"")</f>
        <v/>
      </c>
      <c r="T191" s="28" t="str">
        <f>IFERROR(VLOOKUP($L191&amp;"_"&amp;AE191,Final_manabou_kanji[],6,0),"")</f>
        <v/>
      </c>
      <c r="V191" t="s">
        <v>5</v>
      </c>
      <c r="W191" s="24" t="str">
        <f t="shared" si="101"/>
        <v>11章1課</v>
      </c>
      <c r="X191" s="21">
        <f t="shared" ref="X191:AE191" si="113">IF($V191="",X190+8,X$1)</f>
        <v>25</v>
      </c>
      <c r="Y191" s="16">
        <f t="shared" si="113"/>
        <v>26</v>
      </c>
      <c r="Z191" s="16">
        <f t="shared" si="113"/>
        <v>27</v>
      </c>
      <c r="AA191" s="16">
        <f t="shared" si="113"/>
        <v>28</v>
      </c>
      <c r="AB191" s="16">
        <f t="shared" si="113"/>
        <v>29</v>
      </c>
      <c r="AC191" s="16">
        <f t="shared" si="113"/>
        <v>30</v>
      </c>
      <c r="AD191" s="16">
        <f t="shared" si="113"/>
        <v>31</v>
      </c>
      <c r="AE191" s="17">
        <f t="shared" si="113"/>
        <v>32</v>
      </c>
      <c r="AH191" s="24">
        <v>108</v>
      </c>
      <c r="AI191" s="21" t="str">
        <f t="shared" si="103"/>
        <v>11章1課25</v>
      </c>
      <c r="AJ191" s="16" t="str">
        <f t="shared" si="104"/>
        <v>11章1課26</v>
      </c>
      <c r="AK191" s="16" t="str">
        <f t="shared" si="105"/>
        <v>11章1課27</v>
      </c>
      <c r="AL191" s="16" t="str">
        <f t="shared" si="106"/>
        <v>11章1課28</v>
      </c>
      <c r="AM191" s="16" t="str">
        <f t="shared" si="107"/>
        <v>11章1課29</v>
      </c>
      <c r="AN191" s="16" t="str">
        <f t="shared" si="108"/>
        <v>11章1課30</v>
      </c>
      <c r="AO191" s="16" t="str">
        <f t="shared" si="109"/>
        <v>11章1課31</v>
      </c>
      <c r="AP191" s="17" t="str">
        <f t="shared" si="110"/>
        <v>11章1課32</v>
      </c>
    </row>
    <row r="192" spans="1:42" ht="20.399999999999999" thickTop="1" thickBot="1" x14ac:dyDescent="0.35">
      <c r="A192">
        <f t="shared" si="41"/>
        <v>40</v>
      </c>
      <c r="B192" s="24" t="str">
        <f t="shared" si="100"/>
        <v>11章1課</v>
      </c>
      <c r="C192" s="21" t="str">
        <f>IFERROR(VLOOKUP($B192&amp;"_"&amp;X192,Raw_data_N2_Kanji[[Receipe no]:[Receipe]],4,0),"")</f>
        <v/>
      </c>
      <c r="D192" s="16" t="str">
        <f>IFERROR(VLOOKUP($B192&amp;"_"&amp;Y192,Raw_data_N2_Kanji[[Receipe no]:[Receipe]],4,0),"")</f>
        <v/>
      </c>
      <c r="E192" s="16" t="str">
        <f>IFERROR(VLOOKUP($B192&amp;"_"&amp;Z192,Raw_data_N2_Kanji[[Receipe no]:[Receipe]],4,0),"")</f>
        <v/>
      </c>
      <c r="F192" s="16" t="str">
        <f>IFERROR(VLOOKUP($B192&amp;"_"&amp;AA192,Raw_data_N2_Kanji[[Receipe no]:[Receipe]],4,0),"")</f>
        <v/>
      </c>
      <c r="G192" s="16" t="str">
        <f>IFERROR(VLOOKUP($B192&amp;"_"&amp;AB192,Raw_data_N2_Kanji[[Receipe no]:[Receipe]],4,0),"")</f>
        <v/>
      </c>
      <c r="H192" s="16" t="str">
        <f>IFERROR(VLOOKUP($B192&amp;"_"&amp;AC192,Raw_data_N2_Kanji[[Receipe no]:[Receipe]],4,0),"")</f>
        <v/>
      </c>
      <c r="I192" s="16" t="str">
        <f>IFERROR(VLOOKUP($B192&amp;"_"&amp;AD192,Raw_data_N2_Kanji[[Receipe no]:[Receipe]],4,0),"")</f>
        <v/>
      </c>
      <c r="J192" s="17" t="str">
        <f>IFERROR(VLOOKUP($B192&amp;"_"&amp;AE192,Raw_data_N2_Kanji[[Receipe no]:[Receipe]],4,0),"")</f>
        <v/>
      </c>
      <c r="L192" s="24" t="str">
        <f t="shared" si="42"/>
        <v>11章1課</v>
      </c>
      <c r="M192" s="28" t="str">
        <f>IFERROR(VLOOKUP($L192&amp;"_"&amp;X192,Final_manabou_kanji[],6,0),"")</f>
        <v/>
      </c>
      <c r="N192" s="28" t="str">
        <f>IFERROR(VLOOKUP($L192&amp;"_"&amp;Y192,Final_manabou_kanji[],6,0),"")</f>
        <v/>
      </c>
      <c r="O192" s="28" t="str">
        <f>IFERROR(VLOOKUP($L192&amp;"_"&amp;Z192,Final_manabou_kanji[],6,0),"")</f>
        <v/>
      </c>
      <c r="P192" s="28" t="str">
        <f>IFERROR(VLOOKUP($L192&amp;"_"&amp;AA192,Final_manabou_kanji[],6,0),"")</f>
        <v/>
      </c>
      <c r="Q192" s="28" t="str">
        <f>IFERROR(VLOOKUP($L192&amp;"_"&amp;AB192,Final_manabou_kanji[],6,0),"")</f>
        <v/>
      </c>
      <c r="R192" s="28" t="str">
        <f>IFERROR(VLOOKUP($L192&amp;"_"&amp;AC192,Final_manabou_kanji[],6,0),"")</f>
        <v/>
      </c>
      <c r="S192" s="28" t="str">
        <f>IFERROR(VLOOKUP($L192&amp;"_"&amp;AD192,Final_manabou_kanji[],6,0),"")</f>
        <v/>
      </c>
      <c r="T192" s="28" t="str">
        <f>IFERROR(VLOOKUP($L192&amp;"_"&amp;AE192,Final_manabou_kanji[],6,0),"")</f>
        <v/>
      </c>
      <c r="V192" t="s">
        <v>5</v>
      </c>
      <c r="W192" s="24" t="str">
        <f t="shared" si="101"/>
        <v>11章1課</v>
      </c>
      <c r="X192" s="21">
        <f t="shared" ref="X192:AE192" si="114">IF($V192="",X191+8,X$1)</f>
        <v>33</v>
      </c>
      <c r="Y192" s="16">
        <f t="shared" si="114"/>
        <v>34</v>
      </c>
      <c r="Z192" s="16">
        <f t="shared" si="114"/>
        <v>35</v>
      </c>
      <c r="AA192" s="16">
        <f t="shared" si="114"/>
        <v>36</v>
      </c>
      <c r="AB192" s="16">
        <f t="shared" si="114"/>
        <v>37</v>
      </c>
      <c r="AC192" s="16">
        <f t="shared" si="114"/>
        <v>38</v>
      </c>
      <c r="AD192" s="16">
        <f t="shared" si="114"/>
        <v>39</v>
      </c>
      <c r="AE192" s="17">
        <f t="shared" si="114"/>
        <v>40</v>
      </c>
      <c r="AH192" s="24">
        <v>109</v>
      </c>
      <c r="AI192" s="21" t="str">
        <f t="shared" si="103"/>
        <v>11章1課33</v>
      </c>
      <c r="AJ192" s="16" t="str">
        <f t="shared" si="104"/>
        <v>11章1課34</v>
      </c>
      <c r="AK192" s="16" t="str">
        <f t="shared" si="105"/>
        <v>11章1課35</v>
      </c>
      <c r="AL192" s="16" t="str">
        <f t="shared" si="106"/>
        <v>11章1課36</v>
      </c>
      <c r="AM192" s="16" t="str">
        <f t="shared" si="107"/>
        <v>11章1課37</v>
      </c>
      <c r="AN192" s="16" t="str">
        <f t="shared" si="108"/>
        <v>11章1課38</v>
      </c>
      <c r="AO192" s="16" t="str">
        <f t="shared" si="109"/>
        <v>11章1課39</v>
      </c>
      <c r="AP192" s="17" t="str">
        <f t="shared" si="110"/>
        <v>11章1課40</v>
      </c>
    </row>
    <row r="193" spans="1:42" ht="20.399999999999999" thickTop="1" thickBot="1" x14ac:dyDescent="0.35">
      <c r="A193">
        <f t="shared" si="41"/>
        <v>40</v>
      </c>
      <c r="B193" s="24" t="str">
        <f t="shared" si="100"/>
        <v>11章1課</v>
      </c>
      <c r="C193" s="21" t="str">
        <f>IFERROR(VLOOKUP($B193&amp;"_"&amp;X193,Raw_data_N2_Kanji[[Receipe no]:[Receipe]],4,0),"")</f>
        <v/>
      </c>
      <c r="D193" s="16" t="str">
        <f>IFERROR(VLOOKUP($B193&amp;"_"&amp;Y193,Raw_data_N2_Kanji[[Receipe no]:[Receipe]],4,0),"")</f>
        <v/>
      </c>
      <c r="E193" s="16" t="str">
        <f>IFERROR(VLOOKUP($B193&amp;"_"&amp;Z193,Raw_data_N2_Kanji[[Receipe no]:[Receipe]],4,0),"")</f>
        <v/>
      </c>
      <c r="F193" s="16" t="str">
        <f>IFERROR(VLOOKUP($B193&amp;"_"&amp;AA193,Raw_data_N2_Kanji[[Receipe no]:[Receipe]],4,0),"")</f>
        <v/>
      </c>
      <c r="G193" s="16" t="str">
        <f>IFERROR(VLOOKUP($B193&amp;"_"&amp;AB193,Raw_data_N2_Kanji[[Receipe no]:[Receipe]],4,0),"")</f>
        <v/>
      </c>
      <c r="H193" s="16" t="str">
        <f>IFERROR(VLOOKUP($B193&amp;"_"&amp;AC193,Raw_data_N2_Kanji[[Receipe no]:[Receipe]],4,0),"")</f>
        <v/>
      </c>
      <c r="I193" s="16" t="str">
        <f>IFERROR(VLOOKUP($B193&amp;"_"&amp;AD193,Raw_data_N2_Kanji[[Receipe no]:[Receipe]],4,0),"")</f>
        <v/>
      </c>
      <c r="J193" s="17" t="str">
        <f>IFERROR(VLOOKUP($B193&amp;"_"&amp;AE193,Raw_data_N2_Kanji[[Receipe no]:[Receipe]],4,0),"")</f>
        <v/>
      </c>
      <c r="L193" s="24" t="str">
        <f t="shared" si="42"/>
        <v>11章1課</v>
      </c>
      <c r="M193" s="28" t="str">
        <f>IFERROR(VLOOKUP($L193&amp;"_"&amp;X193,Final_manabou_kanji[],6,0),"")</f>
        <v/>
      </c>
      <c r="N193" s="28" t="str">
        <f>IFERROR(VLOOKUP($L193&amp;"_"&amp;Y193,Final_manabou_kanji[],6,0),"")</f>
        <v/>
      </c>
      <c r="O193" s="28" t="str">
        <f>IFERROR(VLOOKUP($L193&amp;"_"&amp;Z193,Final_manabou_kanji[],6,0),"")</f>
        <v/>
      </c>
      <c r="P193" s="28" t="str">
        <f>IFERROR(VLOOKUP($L193&amp;"_"&amp;AA193,Final_manabou_kanji[],6,0),"")</f>
        <v/>
      </c>
      <c r="Q193" s="28" t="str">
        <f>IFERROR(VLOOKUP($L193&amp;"_"&amp;AB193,Final_manabou_kanji[],6,0),"")</f>
        <v/>
      </c>
      <c r="R193" s="28" t="str">
        <f>IFERROR(VLOOKUP($L193&amp;"_"&amp;AC193,Final_manabou_kanji[],6,0),"")</f>
        <v/>
      </c>
      <c r="S193" s="28" t="str">
        <f>IFERROR(VLOOKUP($L193&amp;"_"&amp;AD193,Final_manabou_kanji[],6,0),"")</f>
        <v/>
      </c>
      <c r="T193" s="28" t="str">
        <f>IFERROR(VLOOKUP($L193&amp;"_"&amp;AE193,Final_manabou_kanji[],6,0),"")</f>
        <v/>
      </c>
      <c r="V193" t="s">
        <v>5</v>
      </c>
      <c r="W193" s="24" t="str">
        <f t="shared" si="101"/>
        <v>11章1課</v>
      </c>
      <c r="X193" s="21">
        <f t="shared" ref="X193:AE193" si="115">IF($V193="",X192+8,X$1)</f>
        <v>41</v>
      </c>
      <c r="Y193" s="16">
        <f t="shared" si="115"/>
        <v>42</v>
      </c>
      <c r="Z193" s="16">
        <f t="shared" si="115"/>
        <v>43</v>
      </c>
      <c r="AA193" s="16">
        <f t="shared" si="115"/>
        <v>44</v>
      </c>
      <c r="AB193" s="16">
        <f t="shared" si="115"/>
        <v>45</v>
      </c>
      <c r="AC193" s="16">
        <f t="shared" si="115"/>
        <v>46</v>
      </c>
      <c r="AD193" s="16">
        <f t="shared" si="115"/>
        <v>47</v>
      </c>
      <c r="AE193" s="17">
        <f t="shared" si="115"/>
        <v>48</v>
      </c>
      <c r="AH193" s="24">
        <v>110</v>
      </c>
      <c r="AI193" s="21" t="str">
        <f t="shared" si="103"/>
        <v>11章1課41</v>
      </c>
      <c r="AJ193" s="16" t="str">
        <f t="shared" si="104"/>
        <v>11章1課42</v>
      </c>
      <c r="AK193" s="16" t="str">
        <f t="shared" si="105"/>
        <v>11章1課43</v>
      </c>
      <c r="AL193" s="16" t="str">
        <f t="shared" si="106"/>
        <v>11章1課44</v>
      </c>
      <c r="AM193" s="16" t="str">
        <f t="shared" si="107"/>
        <v>11章1課45</v>
      </c>
      <c r="AN193" s="16" t="str">
        <f t="shared" si="108"/>
        <v>11章1課46</v>
      </c>
      <c r="AO193" s="16" t="str">
        <f t="shared" si="109"/>
        <v>11章1課47</v>
      </c>
      <c r="AP193" s="17" t="str">
        <f t="shared" si="110"/>
        <v>11章1課48</v>
      </c>
    </row>
    <row r="194" spans="1:42" ht="20.399999999999999" thickTop="1" thickBot="1" x14ac:dyDescent="0.35">
      <c r="A194">
        <f t="shared" si="41"/>
        <v>40</v>
      </c>
      <c r="B194" s="24" t="str">
        <f t="shared" si="100"/>
        <v>11章1課</v>
      </c>
      <c r="C194" s="21" t="str">
        <f>IFERROR(VLOOKUP($B194&amp;"_"&amp;X194,Raw_data_N2_Kanji[[Receipe no]:[Receipe]],4,0),"")</f>
        <v/>
      </c>
      <c r="D194" s="16" t="str">
        <f>IFERROR(VLOOKUP($B194&amp;"_"&amp;Y194,Raw_data_N2_Kanji[[Receipe no]:[Receipe]],4,0),"")</f>
        <v/>
      </c>
      <c r="E194" s="16" t="str">
        <f>IFERROR(VLOOKUP($B194&amp;"_"&amp;Z194,Raw_data_N2_Kanji[[Receipe no]:[Receipe]],4,0),"")</f>
        <v/>
      </c>
      <c r="F194" s="16" t="str">
        <f>IFERROR(VLOOKUP($B194&amp;"_"&amp;AA194,Raw_data_N2_Kanji[[Receipe no]:[Receipe]],4,0),"")</f>
        <v/>
      </c>
      <c r="G194" s="16" t="str">
        <f>IFERROR(VLOOKUP($B194&amp;"_"&amp;AB194,Raw_data_N2_Kanji[[Receipe no]:[Receipe]],4,0),"")</f>
        <v/>
      </c>
      <c r="H194" s="16" t="str">
        <f>IFERROR(VLOOKUP($B194&amp;"_"&amp;AC194,Raw_data_N2_Kanji[[Receipe no]:[Receipe]],4,0),"")</f>
        <v/>
      </c>
      <c r="I194" s="16" t="str">
        <f>IFERROR(VLOOKUP($B194&amp;"_"&amp;AD194,Raw_data_N2_Kanji[[Receipe no]:[Receipe]],4,0),"")</f>
        <v/>
      </c>
      <c r="J194" s="17" t="str">
        <f>IFERROR(VLOOKUP($B194&amp;"_"&amp;AE194,Raw_data_N2_Kanji[[Receipe no]:[Receipe]],4,0),"")</f>
        <v/>
      </c>
      <c r="L194" s="24" t="str">
        <f t="shared" si="42"/>
        <v>11章1課</v>
      </c>
      <c r="M194" s="28" t="str">
        <f>IFERROR(VLOOKUP($L194&amp;"_"&amp;X194,Final_manabou_kanji[],6,0),"")</f>
        <v/>
      </c>
      <c r="N194" s="28" t="str">
        <f>IFERROR(VLOOKUP($L194&amp;"_"&amp;Y194,Final_manabou_kanji[],6,0),"")</f>
        <v/>
      </c>
      <c r="O194" s="28" t="str">
        <f>IFERROR(VLOOKUP($L194&amp;"_"&amp;Z194,Final_manabou_kanji[],6,0),"")</f>
        <v/>
      </c>
      <c r="P194" s="28" t="str">
        <f>IFERROR(VLOOKUP($L194&amp;"_"&amp;AA194,Final_manabou_kanji[],6,0),"")</f>
        <v/>
      </c>
      <c r="Q194" s="28" t="str">
        <f>IFERROR(VLOOKUP($L194&amp;"_"&amp;AB194,Final_manabou_kanji[],6,0),"")</f>
        <v/>
      </c>
      <c r="R194" s="28" t="str">
        <f>IFERROR(VLOOKUP($L194&amp;"_"&amp;AC194,Final_manabou_kanji[],6,0),"")</f>
        <v/>
      </c>
      <c r="S194" s="28" t="str">
        <f>IFERROR(VLOOKUP($L194&amp;"_"&amp;AD194,Final_manabou_kanji[],6,0),"")</f>
        <v/>
      </c>
      <c r="T194" s="28" t="str">
        <f>IFERROR(VLOOKUP($L194&amp;"_"&amp;AE194,Final_manabou_kanji[],6,0),"")</f>
        <v/>
      </c>
      <c r="V194" t="s">
        <v>5</v>
      </c>
      <c r="W194" s="24" t="str">
        <f t="shared" si="101"/>
        <v>11章1課</v>
      </c>
      <c r="X194" s="21">
        <f t="shared" ref="X194:AE194" si="116">IF($V194="",X193+8,X$1)</f>
        <v>49</v>
      </c>
      <c r="Y194" s="16">
        <f t="shared" si="116"/>
        <v>50</v>
      </c>
      <c r="Z194" s="16">
        <f t="shared" si="116"/>
        <v>51</v>
      </c>
      <c r="AA194" s="16">
        <f t="shared" si="116"/>
        <v>52</v>
      </c>
      <c r="AB194" s="16">
        <f t="shared" si="116"/>
        <v>53</v>
      </c>
      <c r="AC194" s="16">
        <f t="shared" si="116"/>
        <v>54</v>
      </c>
      <c r="AD194" s="16">
        <f t="shared" si="116"/>
        <v>55</v>
      </c>
      <c r="AE194" s="17">
        <f t="shared" si="116"/>
        <v>56</v>
      </c>
      <c r="AH194" s="24">
        <v>111</v>
      </c>
      <c r="AI194" s="21" t="str">
        <f t="shared" si="103"/>
        <v>11章1課49</v>
      </c>
      <c r="AJ194" s="16" t="str">
        <f t="shared" si="104"/>
        <v>11章1課50</v>
      </c>
      <c r="AK194" s="16" t="str">
        <f t="shared" si="105"/>
        <v>11章1課51</v>
      </c>
      <c r="AL194" s="16" t="str">
        <f t="shared" si="106"/>
        <v>11章1課52</v>
      </c>
      <c r="AM194" s="16" t="str">
        <f t="shared" si="107"/>
        <v>11章1課53</v>
      </c>
      <c r="AN194" s="16" t="str">
        <f t="shared" si="108"/>
        <v>11章1課54</v>
      </c>
      <c r="AO194" s="16" t="str">
        <f t="shared" si="109"/>
        <v>11章1課55</v>
      </c>
      <c r="AP194" s="17" t="str">
        <f t="shared" si="110"/>
        <v>11章1課56</v>
      </c>
    </row>
    <row r="195" spans="1:42" ht="20.399999999999999" thickTop="1" thickBot="1" x14ac:dyDescent="0.35">
      <c r="A195">
        <f t="shared" ref="A195:A250" si="117">IF($X195=1,$A194+1,$A194)</f>
        <v>41</v>
      </c>
      <c r="B195" s="24" t="str">
        <f t="shared" si="100"/>
        <v>11章2課</v>
      </c>
      <c r="C195" s="21" t="str">
        <f>IFERROR(VLOOKUP($B195&amp;"_"&amp;X195,Raw_data_N2_Kanji[[Receipe no]:[Receipe]],4,0),"")</f>
        <v/>
      </c>
      <c r="D195" s="16" t="str">
        <f>IFERROR(VLOOKUP($B195&amp;"_"&amp;Y195,Raw_data_N2_Kanji[[Receipe no]:[Receipe]],4,0),"")</f>
        <v/>
      </c>
      <c r="E195" s="16" t="str">
        <f>IFERROR(VLOOKUP($B195&amp;"_"&amp;Z195,Raw_data_N2_Kanji[[Receipe no]:[Receipe]],4,0),"")</f>
        <v/>
      </c>
      <c r="F195" s="16" t="str">
        <f>IFERROR(VLOOKUP($B195&amp;"_"&amp;AA195,Raw_data_N2_Kanji[[Receipe no]:[Receipe]],4,0),"")</f>
        <v/>
      </c>
      <c r="G195" s="16" t="str">
        <f>IFERROR(VLOOKUP($B195&amp;"_"&amp;AB195,Raw_data_N2_Kanji[[Receipe no]:[Receipe]],4,0),"")</f>
        <v/>
      </c>
      <c r="H195" s="16" t="str">
        <f>IFERROR(VLOOKUP($B195&amp;"_"&amp;AC195,Raw_data_N2_Kanji[[Receipe no]:[Receipe]],4,0),"")</f>
        <v/>
      </c>
      <c r="I195" s="16" t="str">
        <f>IFERROR(VLOOKUP($B195&amp;"_"&amp;AD195,Raw_data_N2_Kanji[[Receipe no]:[Receipe]],4,0),"")</f>
        <v/>
      </c>
      <c r="J195" s="17" t="str">
        <f>IFERROR(VLOOKUP($B195&amp;"_"&amp;AE195,Raw_data_N2_Kanji[[Receipe no]:[Receipe]],4,0),"")</f>
        <v/>
      </c>
      <c r="L195" s="24" t="str">
        <f t="shared" ref="L195:L250" si="118">$W195</f>
        <v>11章2課</v>
      </c>
      <c r="M195" s="28" t="str">
        <f>IFERROR(VLOOKUP($L195&amp;"_"&amp;X195,Final_manabou_kanji[],6,0),"")</f>
        <v/>
      </c>
      <c r="N195" s="28" t="str">
        <f>IFERROR(VLOOKUP($L195&amp;"_"&amp;Y195,Final_manabou_kanji[],6,0),"")</f>
        <v/>
      </c>
      <c r="O195" s="28" t="str">
        <f>IFERROR(VLOOKUP($L195&amp;"_"&amp;Z195,Final_manabou_kanji[],6,0),"")</f>
        <v/>
      </c>
      <c r="P195" s="28" t="str">
        <f>IFERROR(VLOOKUP($L195&amp;"_"&amp;AA195,Final_manabou_kanji[],6,0),"")</f>
        <v/>
      </c>
      <c r="Q195" s="28" t="str">
        <f>IFERROR(VLOOKUP($L195&amp;"_"&amp;AB195,Final_manabou_kanji[],6,0),"")</f>
        <v/>
      </c>
      <c r="R195" s="28" t="str">
        <f>IFERROR(VLOOKUP($L195&amp;"_"&amp;AC195,Final_manabou_kanji[],6,0),"")</f>
        <v/>
      </c>
      <c r="S195" s="28" t="str">
        <f>IFERROR(VLOOKUP($L195&amp;"_"&amp;AD195,Final_manabou_kanji[],6,0),"")</f>
        <v/>
      </c>
      <c r="T195" s="28" t="str">
        <f>IFERROR(VLOOKUP($L195&amp;"_"&amp;AE195,Final_manabou_kanji[],6,0),"")</f>
        <v/>
      </c>
      <c r="V195" t="s">
        <v>72</v>
      </c>
      <c r="W195" s="24" t="str">
        <f t="shared" si="101"/>
        <v>11章2課</v>
      </c>
      <c r="X195" s="21">
        <f t="shared" ref="X195:AE195" si="119">IF($V195="",X194+8,X$1)</f>
        <v>1</v>
      </c>
      <c r="Y195" s="16">
        <f t="shared" si="119"/>
        <v>2</v>
      </c>
      <c r="Z195" s="16">
        <f t="shared" si="119"/>
        <v>3</v>
      </c>
      <c r="AA195" s="16">
        <f t="shared" si="119"/>
        <v>4</v>
      </c>
      <c r="AB195" s="16">
        <f t="shared" si="119"/>
        <v>5</v>
      </c>
      <c r="AC195" s="16">
        <f t="shared" si="119"/>
        <v>6</v>
      </c>
      <c r="AD195" s="16">
        <f t="shared" si="119"/>
        <v>7</v>
      </c>
      <c r="AE195" s="17">
        <f t="shared" si="119"/>
        <v>8</v>
      </c>
      <c r="AH195" s="24">
        <v>112</v>
      </c>
      <c r="AI195" s="21" t="str">
        <f t="shared" si="103"/>
        <v>11章2課1</v>
      </c>
      <c r="AJ195" s="16" t="str">
        <f t="shared" si="104"/>
        <v>11章2課2</v>
      </c>
      <c r="AK195" s="16" t="str">
        <f t="shared" si="105"/>
        <v>11章2課3</v>
      </c>
      <c r="AL195" s="16" t="str">
        <f t="shared" si="106"/>
        <v>11章2課4</v>
      </c>
      <c r="AM195" s="16" t="str">
        <f t="shared" si="107"/>
        <v>11章2課5</v>
      </c>
      <c r="AN195" s="16" t="str">
        <f t="shared" si="108"/>
        <v>11章2課6</v>
      </c>
      <c r="AO195" s="16" t="str">
        <f t="shared" si="109"/>
        <v>11章2課7</v>
      </c>
      <c r="AP195" s="17" t="str">
        <f t="shared" si="110"/>
        <v>11章2課8</v>
      </c>
    </row>
    <row r="196" spans="1:42" ht="20.399999999999999" thickTop="1" thickBot="1" x14ac:dyDescent="0.35">
      <c r="A196">
        <f t="shared" si="117"/>
        <v>41</v>
      </c>
      <c r="B196" s="24" t="str">
        <f t="shared" si="100"/>
        <v>11章2課</v>
      </c>
      <c r="C196" s="21" t="str">
        <f>IFERROR(VLOOKUP($B196&amp;"_"&amp;X196,Raw_data_N2_Kanji[[Receipe no]:[Receipe]],4,0),"")</f>
        <v/>
      </c>
      <c r="D196" s="16" t="str">
        <f>IFERROR(VLOOKUP($B196&amp;"_"&amp;Y196,Raw_data_N2_Kanji[[Receipe no]:[Receipe]],4,0),"")</f>
        <v/>
      </c>
      <c r="E196" s="16" t="str">
        <f>IFERROR(VLOOKUP($B196&amp;"_"&amp;Z196,Raw_data_N2_Kanji[[Receipe no]:[Receipe]],4,0),"")</f>
        <v/>
      </c>
      <c r="F196" s="16" t="str">
        <f>IFERROR(VLOOKUP($B196&amp;"_"&amp;AA196,Raw_data_N2_Kanji[[Receipe no]:[Receipe]],4,0),"")</f>
        <v/>
      </c>
      <c r="G196" s="16" t="str">
        <f>IFERROR(VLOOKUP($B196&amp;"_"&amp;AB196,Raw_data_N2_Kanji[[Receipe no]:[Receipe]],4,0),"")</f>
        <v/>
      </c>
      <c r="H196" s="16" t="str">
        <f>IFERROR(VLOOKUP($B196&amp;"_"&amp;AC196,Raw_data_N2_Kanji[[Receipe no]:[Receipe]],4,0),"")</f>
        <v/>
      </c>
      <c r="I196" s="16" t="str">
        <f>IFERROR(VLOOKUP($B196&amp;"_"&amp;AD196,Raw_data_N2_Kanji[[Receipe no]:[Receipe]],4,0),"")</f>
        <v/>
      </c>
      <c r="J196" s="17" t="str">
        <f>IFERROR(VLOOKUP($B196&amp;"_"&amp;AE196,Raw_data_N2_Kanji[[Receipe no]:[Receipe]],4,0),"")</f>
        <v/>
      </c>
      <c r="L196" s="24" t="str">
        <f t="shared" si="118"/>
        <v>11章2課</v>
      </c>
      <c r="M196" s="28" t="str">
        <f>IFERROR(VLOOKUP($L196&amp;"_"&amp;X196,Final_manabou_kanji[],6,0),"")</f>
        <v/>
      </c>
      <c r="N196" s="28" t="str">
        <f>IFERROR(VLOOKUP($L196&amp;"_"&amp;Y196,Final_manabou_kanji[],6,0),"")</f>
        <v/>
      </c>
      <c r="O196" s="28" t="str">
        <f>IFERROR(VLOOKUP($L196&amp;"_"&amp;Z196,Final_manabou_kanji[],6,0),"")</f>
        <v/>
      </c>
      <c r="P196" s="28" t="str">
        <f>IFERROR(VLOOKUP($L196&amp;"_"&amp;AA196,Final_manabou_kanji[],6,0),"")</f>
        <v/>
      </c>
      <c r="Q196" s="28" t="str">
        <f>IFERROR(VLOOKUP($L196&amp;"_"&amp;AB196,Final_manabou_kanji[],6,0),"")</f>
        <v/>
      </c>
      <c r="R196" s="28" t="str">
        <f>IFERROR(VLOOKUP($L196&amp;"_"&amp;AC196,Final_manabou_kanji[],6,0),"")</f>
        <v/>
      </c>
      <c r="S196" s="28" t="str">
        <f>IFERROR(VLOOKUP($L196&amp;"_"&amp;AD196,Final_manabou_kanji[],6,0),"")</f>
        <v/>
      </c>
      <c r="T196" s="28" t="str">
        <f>IFERROR(VLOOKUP($L196&amp;"_"&amp;AE196,Final_manabou_kanji[],6,0),"")</f>
        <v/>
      </c>
      <c r="V196" t="s">
        <v>5</v>
      </c>
      <c r="W196" s="24" t="str">
        <f t="shared" si="101"/>
        <v>11章2課</v>
      </c>
      <c r="X196" s="21">
        <f t="shared" ref="X196:AE196" si="120">IF($V196="",X195+8,X$1)</f>
        <v>9</v>
      </c>
      <c r="Y196" s="16">
        <f t="shared" si="120"/>
        <v>10</v>
      </c>
      <c r="Z196" s="16">
        <f t="shared" si="120"/>
        <v>11</v>
      </c>
      <c r="AA196" s="16">
        <f t="shared" si="120"/>
        <v>12</v>
      </c>
      <c r="AB196" s="16">
        <f t="shared" si="120"/>
        <v>13</v>
      </c>
      <c r="AC196" s="16">
        <f t="shared" si="120"/>
        <v>14</v>
      </c>
      <c r="AD196" s="16">
        <f t="shared" si="120"/>
        <v>15</v>
      </c>
      <c r="AE196" s="17">
        <f t="shared" si="120"/>
        <v>16</v>
      </c>
      <c r="AH196" s="24">
        <v>113</v>
      </c>
      <c r="AI196" s="21" t="str">
        <f t="shared" si="103"/>
        <v>11章2課9</v>
      </c>
      <c r="AJ196" s="16" t="str">
        <f t="shared" si="104"/>
        <v>11章2課10</v>
      </c>
      <c r="AK196" s="16" t="str">
        <f t="shared" si="105"/>
        <v>11章2課11</v>
      </c>
      <c r="AL196" s="16" t="str">
        <f t="shared" si="106"/>
        <v>11章2課12</v>
      </c>
      <c r="AM196" s="16" t="str">
        <f t="shared" si="107"/>
        <v>11章2課13</v>
      </c>
      <c r="AN196" s="16" t="str">
        <f t="shared" si="108"/>
        <v>11章2課14</v>
      </c>
      <c r="AO196" s="16" t="str">
        <f t="shared" si="109"/>
        <v>11章2課15</v>
      </c>
      <c r="AP196" s="17" t="str">
        <f t="shared" si="110"/>
        <v>11章2課16</v>
      </c>
    </row>
    <row r="197" spans="1:42" ht="20.399999999999999" thickTop="1" thickBot="1" x14ac:dyDescent="0.35">
      <c r="A197">
        <f t="shared" si="117"/>
        <v>41</v>
      </c>
      <c r="B197" s="24" t="str">
        <f t="shared" si="100"/>
        <v>11章2課</v>
      </c>
      <c r="C197" s="21" t="str">
        <f>IFERROR(VLOOKUP($B197&amp;"_"&amp;X197,Raw_data_N2_Kanji[[Receipe no]:[Receipe]],4,0),"")</f>
        <v/>
      </c>
      <c r="D197" s="16" t="str">
        <f>IFERROR(VLOOKUP($B197&amp;"_"&amp;Y197,Raw_data_N2_Kanji[[Receipe no]:[Receipe]],4,0),"")</f>
        <v/>
      </c>
      <c r="E197" s="16" t="str">
        <f>IFERROR(VLOOKUP($B197&amp;"_"&amp;Z197,Raw_data_N2_Kanji[[Receipe no]:[Receipe]],4,0),"")</f>
        <v/>
      </c>
      <c r="F197" s="16" t="str">
        <f>IFERROR(VLOOKUP($B197&amp;"_"&amp;AA197,Raw_data_N2_Kanji[[Receipe no]:[Receipe]],4,0),"")</f>
        <v/>
      </c>
      <c r="G197" s="16" t="str">
        <f>IFERROR(VLOOKUP($B197&amp;"_"&amp;AB197,Raw_data_N2_Kanji[[Receipe no]:[Receipe]],4,0),"")</f>
        <v/>
      </c>
      <c r="H197" s="16" t="str">
        <f>IFERROR(VLOOKUP($B197&amp;"_"&amp;AC197,Raw_data_N2_Kanji[[Receipe no]:[Receipe]],4,0),"")</f>
        <v/>
      </c>
      <c r="I197" s="16" t="str">
        <f>IFERROR(VLOOKUP($B197&amp;"_"&amp;AD197,Raw_data_N2_Kanji[[Receipe no]:[Receipe]],4,0),"")</f>
        <v/>
      </c>
      <c r="J197" s="17" t="str">
        <f>IFERROR(VLOOKUP($B197&amp;"_"&amp;AE197,Raw_data_N2_Kanji[[Receipe no]:[Receipe]],4,0),"")</f>
        <v/>
      </c>
      <c r="L197" s="24" t="str">
        <f t="shared" si="118"/>
        <v>11章2課</v>
      </c>
      <c r="M197" s="28" t="str">
        <f>IFERROR(VLOOKUP($L197&amp;"_"&amp;X197,Final_manabou_kanji[],6,0),"")</f>
        <v/>
      </c>
      <c r="N197" s="28" t="str">
        <f>IFERROR(VLOOKUP($L197&amp;"_"&amp;Y197,Final_manabou_kanji[],6,0),"")</f>
        <v/>
      </c>
      <c r="O197" s="28" t="str">
        <f>IFERROR(VLOOKUP($L197&amp;"_"&amp;Z197,Final_manabou_kanji[],6,0),"")</f>
        <v/>
      </c>
      <c r="P197" s="28" t="str">
        <f>IFERROR(VLOOKUP($L197&amp;"_"&amp;AA197,Final_manabou_kanji[],6,0),"")</f>
        <v/>
      </c>
      <c r="Q197" s="28" t="str">
        <f>IFERROR(VLOOKUP($L197&amp;"_"&amp;AB197,Final_manabou_kanji[],6,0),"")</f>
        <v/>
      </c>
      <c r="R197" s="28" t="str">
        <f>IFERROR(VLOOKUP($L197&amp;"_"&amp;AC197,Final_manabou_kanji[],6,0),"")</f>
        <v/>
      </c>
      <c r="S197" s="28" t="str">
        <f>IFERROR(VLOOKUP($L197&amp;"_"&amp;AD197,Final_manabou_kanji[],6,0),"")</f>
        <v/>
      </c>
      <c r="T197" s="28" t="str">
        <f>IFERROR(VLOOKUP($L197&amp;"_"&amp;AE197,Final_manabou_kanji[],6,0),"")</f>
        <v/>
      </c>
      <c r="V197" t="s">
        <v>5</v>
      </c>
      <c r="W197" s="24" t="str">
        <f t="shared" si="101"/>
        <v>11章2課</v>
      </c>
      <c r="X197" s="21">
        <f t="shared" ref="X197:AE197" si="121">IF($V197="",X196+8,X$1)</f>
        <v>17</v>
      </c>
      <c r="Y197" s="16">
        <f t="shared" si="121"/>
        <v>18</v>
      </c>
      <c r="Z197" s="16">
        <f t="shared" si="121"/>
        <v>19</v>
      </c>
      <c r="AA197" s="16">
        <f t="shared" si="121"/>
        <v>20</v>
      </c>
      <c r="AB197" s="16">
        <f t="shared" si="121"/>
        <v>21</v>
      </c>
      <c r="AC197" s="16">
        <f t="shared" si="121"/>
        <v>22</v>
      </c>
      <c r="AD197" s="16">
        <f t="shared" si="121"/>
        <v>23</v>
      </c>
      <c r="AE197" s="17">
        <f t="shared" si="121"/>
        <v>24</v>
      </c>
      <c r="AH197" s="24">
        <v>114</v>
      </c>
      <c r="AI197" s="21" t="str">
        <f t="shared" si="103"/>
        <v>11章2課17</v>
      </c>
      <c r="AJ197" s="16" t="str">
        <f t="shared" si="104"/>
        <v>11章2課18</v>
      </c>
      <c r="AK197" s="16" t="str">
        <f t="shared" si="105"/>
        <v>11章2課19</v>
      </c>
      <c r="AL197" s="16" t="str">
        <f t="shared" si="106"/>
        <v>11章2課20</v>
      </c>
      <c r="AM197" s="16" t="str">
        <f t="shared" si="107"/>
        <v>11章2課21</v>
      </c>
      <c r="AN197" s="16" t="str">
        <f t="shared" si="108"/>
        <v>11章2課22</v>
      </c>
      <c r="AO197" s="16" t="str">
        <f t="shared" si="109"/>
        <v>11章2課23</v>
      </c>
      <c r="AP197" s="17" t="str">
        <f t="shared" si="110"/>
        <v>11章2課24</v>
      </c>
    </row>
    <row r="198" spans="1:42" ht="20.399999999999999" thickTop="1" thickBot="1" x14ac:dyDescent="0.35">
      <c r="A198">
        <f t="shared" si="117"/>
        <v>41</v>
      </c>
      <c r="B198" s="24" t="str">
        <f t="shared" si="100"/>
        <v>11章2課</v>
      </c>
      <c r="C198" s="21" t="str">
        <f>IFERROR(VLOOKUP($B198&amp;"_"&amp;X198,Raw_data_N2_Kanji[[Receipe no]:[Receipe]],4,0),"")</f>
        <v/>
      </c>
      <c r="D198" s="16" t="str">
        <f>IFERROR(VLOOKUP($B198&amp;"_"&amp;Y198,Raw_data_N2_Kanji[[Receipe no]:[Receipe]],4,0),"")</f>
        <v/>
      </c>
      <c r="E198" s="16" t="str">
        <f>IFERROR(VLOOKUP($B198&amp;"_"&amp;Z198,Raw_data_N2_Kanji[[Receipe no]:[Receipe]],4,0),"")</f>
        <v/>
      </c>
      <c r="F198" s="16" t="str">
        <f>IFERROR(VLOOKUP($B198&amp;"_"&amp;AA198,Raw_data_N2_Kanji[[Receipe no]:[Receipe]],4,0),"")</f>
        <v/>
      </c>
      <c r="G198" s="16" t="str">
        <f>IFERROR(VLOOKUP($B198&amp;"_"&amp;AB198,Raw_data_N2_Kanji[[Receipe no]:[Receipe]],4,0),"")</f>
        <v/>
      </c>
      <c r="H198" s="16" t="str">
        <f>IFERROR(VLOOKUP($B198&amp;"_"&amp;AC198,Raw_data_N2_Kanji[[Receipe no]:[Receipe]],4,0),"")</f>
        <v/>
      </c>
      <c r="I198" s="16" t="str">
        <f>IFERROR(VLOOKUP($B198&amp;"_"&amp;AD198,Raw_data_N2_Kanji[[Receipe no]:[Receipe]],4,0),"")</f>
        <v/>
      </c>
      <c r="J198" s="17" t="str">
        <f>IFERROR(VLOOKUP($B198&amp;"_"&amp;AE198,Raw_data_N2_Kanji[[Receipe no]:[Receipe]],4,0),"")</f>
        <v/>
      </c>
      <c r="L198" s="24" t="str">
        <f t="shared" si="118"/>
        <v>11章2課</v>
      </c>
      <c r="M198" s="28" t="str">
        <f>IFERROR(VLOOKUP($L198&amp;"_"&amp;X198,Final_manabou_kanji[],6,0),"")</f>
        <v/>
      </c>
      <c r="N198" s="28" t="str">
        <f>IFERROR(VLOOKUP($L198&amp;"_"&amp;Y198,Final_manabou_kanji[],6,0),"")</f>
        <v/>
      </c>
      <c r="O198" s="28" t="str">
        <f>IFERROR(VLOOKUP($L198&amp;"_"&amp;Z198,Final_manabou_kanji[],6,0),"")</f>
        <v/>
      </c>
      <c r="P198" s="28" t="str">
        <f>IFERROR(VLOOKUP($L198&amp;"_"&amp;AA198,Final_manabou_kanji[],6,0),"")</f>
        <v/>
      </c>
      <c r="Q198" s="28" t="str">
        <f>IFERROR(VLOOKUP($L198&amp;"_"&amp;AB198,Final_manabou_kanji[],6,0),"")</f>
        <v/>
      </c>
      <c r="R198" s="28" t="str">
        <f>IFERROR(VLOOKUP($L198&amp;"_"&amp;AC198,Final_manabou_kanji[],6,0),"")</f>
        <v/>
      </c>
      <c r="S198" s="28" t="str">
        <f>IFERROR(VLOOKUP($L198&amp;"_"&amp;AD198,Final_manabou_kanji[],6,0),"")</f>
        <v/>
      </c>
      <c r="T198" s="28" t="str">
        <f>IFERROR(VLOOKUP($L198&amp;"_"&amp;AE198,Final_manabou_kanji[],6,0),"")</f>
        <v/>
      </c>
      <c r="V198" t="s">
        <v>5</v>
      </c>
      <c r="W198" s="24" t="str">
        <f t="shared" si="101"/>
        <v>11章2課</v>
      </c>
      <c r="X198" s="21">
        <f t="shared" ref="X198:AE198" si="122">IF($V198="",X197+8,X$1)</f>
        <v>25</v>
      </c>
      <c r="Y198" s="16">
        <f t="shared" si="122"/>
        <v>26</v>
      </c>
      <c r="Z198" s="16">
        <f t="shared" si="122"/>
        <v>27</v>
      </c>
      <c r="AA198" s="16">
        <f t="shared" si="122"/>
        <v>28</v>
      </c>
      <c r="AB198" s="16">
        <f t="shared" si="122"/>
        <v>29</v>
      </c>
      <c r="AC198" s="16">
        <f t="shared" si="122"/>
        <v>30</v>
      </c>
      <c r="AD198" s="16">
        <f t="shared" si="122"/>
        <v>31</v>
      </c>
      <c r="AE198" s="17">
        <f t="shared" si="122"/>
        <v>32</v>
      </c>
      <c r="AH198" s="24">
        <v>115</v>
      </c>
      <c r="AI198" s="21" t="str">
        <f t="shared" si="103"/>
        <v>11章2課25</v>
      </c>
      <c r="AJ198" s="16" t="str">
        <f t="shared" si="104"/>
        <v>11章2課26</v>
      </c>
      <c r="AK198" s="16" t="str">
        <f t="shared" si="105"/>
        <v>11章2課27</v>
      </c>
      <c r="AL198" s="16" t="str">
        <f t="shared" si="106"/>
        <v>11章2課28</v>
      </c>
      <c r="AM198" s="16" t="str">
        <f t="shared" si="107"/>
        <v>11章2課29</v>
      </c>
      <c r="AN198" s="16" t="str">
        <f t="shared" si="108"/>
        <v>11章2課30</v>
      </c>
      <c r="AO198" s="16" t="str">
        <f t="shared" si="109"/>
        <v>11章2課31</v>
      </c>
      <c r="AP198" s="17" t="str">
        <f t="shared" si="110"/>
        <v>11章2課32</v>
      </c>
    </row>
    <row r="199" spans="1:42" ht="20.399999999999999" thickTop="1" thickBot="1" x14ac:dyDescent="0.35">
      <c r="A199">
        <f t="shared" si="117"/>
        <v>41</v>
      </c>
      <c r="B199" s="24" t="str">
        <f t="shared" si="100"/>
        <v>11章2課</v>
      </c>
      <c r="C199" s="21" t="str">
        <f>IFERROR(VLOOKUP($B199&amp;"_"&amp;X199,Raw_data_N2_Kanji[[Receipe no]:[Receipe]],4,0),"")</f>
        <v/>
      </c>
      <c r="D199" s="16" t="str">
        <f>IFERROR(VLOOKUP($B199&amp;"_"&amp;Y199,Raw_data_N2_Kanji[[Receipe no]:[Receipe]],4,0),"")</f>
        <v/>
      </c>
      <c r="E199" s="16" t="str">
        <f>IFERROR(VLOOKUP($B199&amp;"_"&amp;Z199,Raw_data_N2_Kanji[[Receipe no]:[Receipe]],4,0),"")</f>
        <v/>
      </c>
      <c r="F199" s="16" t="str">
        <f>IFERROR(VLOOKUP($B199&amp;"_"&amp;AA199,Raw_data_N2_Kanji[[Receipe no]:[Receipe]],4,0),"")</f>
        <v/>
      </c>
      <c r="G199" s="16" t="str">
        <f>IFERROR(VLOOKUP($B199&amp;"_"&amp;AB199,Raw_data_N2_Kanji[[Receipe no]:[Receipe]],4,0),"")</f>
        <v/>
      </c>
      <c r="H199" s="16" t="str">
        <f>IFERROR(VLOOKUP($B199&amp;"_"&amp;AC199,Raw_data_N2_Kanji[[Receipe no]:[Receipe]],4,0),"")</f>
        <v/>
      </c>
      <c r="I199" s="16" t="str">
        <f>IFERROR(VLOOKUP($B199&amp;"_"&amp;AD199,Raw_data_N2_Kanji[[Receipe no]:[Receipe]],4,0),"")</f>
        <v/>
      </c>
      <c r="J199" s="17" t="str">
        <f>IFERROR(VLOOKUP($B199&amp;"_"&amp;AE199,Raw_data_N2_Kanji[[Receipe no]:[Receipe]],4,0),"")</f>
        <v/>
      </c>
      <c r="L199" s="24" t="str">
        <f t="shared" si="118"/>
        <v>11章2課</v>
      </c>
      <c r="M199" s="28" t="str">
        <f>IFERROR(VLOOKUP($L199&amp;"_"&amp;X199,Final_manabou_kanji[],6,0),"")</f>
        <v/>
      </c>
      <c r="N199" s="28" t="str">
        <f>IFERROR(VLOOKUP($L199&amp;"_"&amp;Y199,Final_manabou_kanji[],6,0),"")</f>
        <v/>
      </c>
      <c r="O199" s="28" t="str">
        <f>IFERROR(VLOOKUP($L199&amp;"_"&amp;Z199,Final_manabou_kanji[],6,0),"")</f>
        <v/>
      </c>
      <c r="P199" s="28" t="str">
        <f>IFERROR(VLOOKUP($L199&amp;"_"&amp;AA199,Final_manabou_kanji[],6,0),"")</f>
        <v/>
      </c>
      <c r="Q199" s="28" t="str">
        <f>IFERROR(VLOOKUP($L199&amp;"_"&amp;AB199,Final_manabou_kanji[],6,0),"")</f>
        <v/>
      </c>
      <c r="R199" s="28" t="str">
        <f>IFERROR(VLOOKUP($L199&amp;"_"&amp;AC199,Final_manabou_kanji[],6,0),"")</f>
        <v/>
      </c>
      <c r="S199" s="28" t="str">
        <f>IFERROR(VLOOKUP($L199&amp;"_"&amp;AD199,Final_manabou_kanji[],6,0),"")</f>
        <v/>
      </c>
      <c r="T199" s="28" t="str">
        <f>IFERROR(VLOOKUP($L199&amp;"_"&amp;AE199,Final_manabou_kanji[],6,0),"")</f>
        <v/>
      </c>
      <c r="V199" t="s">
        <v>5</v>
      </c>
      <c r="W199" s="24" t="str">
        <f t="shared" si="101"/>
        <v>11章2課</v>
      </c>
      <c r="X199" s="21">
        <f t="shared" ref="X199:AE199" si="123">IF($V199="",X198+8,X$1)</f>
        <v>33</v>
      </c>
      <c r="Y199" s="16">
        <f t="shared" si="123"/>
        <v>34</v>
      </c>
      <c r="Z199" s="16">
        <f t="shared" si="123"/>
        <v>35</v>
      </c>
      <c r="AA199" s="16">
        <f t="shared" si="123"/>
        <v>36</v>
      </c>
      <c r="AB199" s="16">
        <f t="shared" si="123"/>
        <v>37</v>
      </c>
      <c r="AC199" s="16">
        <f t="shared" si="123"/>
        <v>38</v>
      </c>
      <c r="AD199" s="16">
        <f t="shared" si="123"/>
        <v>39</v>
      </c>
      <c r="AE199" s="17">
        <f t="shared" si="123"/>
        <v>40</v>
      </c>
      <c r="AH199" s="24">
        <v>116</v>
      </c>
      <c r="AI199" s="21" t="str">
        <f t="shared" si="103"/>
        <v>11章2課33</v>
      </c>
      <c r="AJ199" s="16" t="str">
        <f t="shared" si="104"/>
        <v>11章2課34</v>
      </c>
      <c r="AK199" s="16" t="str">
        <f t="shared" si="105"/>
        <v>11章2課35</v>
      </c>
      <c r="AL199" s="16" t="str">
        <f t="shared" si="106"/>
        <v>11章2課36</v>
      </c>
      <c r="AM199" s="16" t="str">
        <f t="shared" si="107"/>
        <v>11章2課37</v>
      </c>
      <c r="AN199" s="16" t="str">
        <f t="shared" si="108"/>
        <v>11章2課38</v>
      </c>
      <c r="AO199" s="16" t="str">
        <f t="shared" si="109"/>
        <v>11章2課39</v>
      </c>
      <c r="AP199" s="17" t="str">
        <f t="shared" si="110"/>
        <v>11章2課40</v>
      </c>
    </row>
    <row r="200" spans="1:42" ht="20.399999999999999" thickTop="1" thickBot="1" x14ac:dyDescent="0.35">
      <c r="A200">
        <f t="shared" si="117"/>
        <v>41</v>
      </c>
      <c r="B200" s="24" t="str">
        <f t="shared" si="100"/>
        <v>11章2課</v>
      </c>
      <c r="C200" s="21" t="str">
        <f>IFERROR(VLOOKUP($B200&amp;"_"&amp;X200,Raw_data_N2_Kanji[[Receipe no]:[Receipe]],4,0),"")</f>
        <v/>
      </c>
      <c r="D200" s="16" t="str">
        <f>IFERROR(VLOOKUP($B200&amp;"_"&amp;Y200,Raw_data_N2_Kanji[[Receipe no]:[Receipe]],4,0),"")</f>
        <v/>
      </c>
      <c r="E200" s="16" t="str">
        <f>IFERROR(VLOOKUP($B200&amp;"_"&amp;Z200,Raw_data_N2_Kanji[[Receipe no]:[Receipe]],4,0),"")</f>
        <v/>
      </c>
      <c r="F200" s="16" t="str">
        <f>IFERROR(VLOOKUP($B200&amp;"_"&amp;AA200,Raw_data_N2_Kanji[[Receipe no]:[Receipe]],4,0),"")</f>
        <v/>
      </c>
      <c r="G200" s="16" t="str">
        <f>IFERROR(VLOOKUP($B200&amp;"_"&amp;AB200,Raw_data_N2_Kanji[[Receipe no]:[Receipe]],4,0),"")</f>
        <v/>
      </c>
      <c r="H200" s="16" t="str">
        <f>IFERROR(VLOOKUP($B200&amp;"_"&amp;AC200,Raw_data_N2_Kanji[[Receipe no]:[Receipe]],4,0),"")</f>
        <v/>
      </c>
      <c r="I200" s="16" t="str">
        <f>IFERROR(VLOOKUP($B200&amp;"_"&amp;AD200,Raw_data_N2_Kanji[[Receipe no]:[Receipe]],4,0),"")</f>
        <v/>
      </c>
      <c r="J200" s="17" t="str">
        <f>IFERROR(VLOOKUP($B200&amp;"_"&amp;AE200,Raw_data_N2_Kanji[[Receipe no]:[Receipe]],4,0),"")</f>
        <v/>
      </c>
      <c r="L200" s="24" t="str">
        <f t="shared" si="118"/>
        <v>11章2課</v>
      </c>
      <c r="M200" s="28" t="str">
        <f>IFERROR(VLOOKUP($L200&amp;"_"&amp;X200,Final_manabou_kanji[],6,0),"")</f>
        <v/>
      </c>
      <c r="N200" s="28" t="str">
        <f>IFERROR(VLOOKUP($L200&amp;"_"&amp;Y200,Final_manabou_kanji[],6,0),"")</f>
        <v/>
      </c>
      <c r="O200" s="28" t="str">
        <f>IFERROR(VLOOKUP($L200&amp;"_"&amp;Z200,Final_manabou_kanji[],6,0),"")</f>
        <v/>
      </c>
      <c r="P200" s="28" t="str">
        <f>IFERROR(VLOOKUP($L200&amp;"_"&amp;AA200,Final_manabou_kanji[],6,0),"")</f>
        <v/>
      </c>
      <c r="Q200" s="28" t="str">
        <f>IFERROR(VLOOKUP($L200&amp;"_"&amp;AB200,Final_manabou_kanji[],6,0),"")</f>
        <v/>
      </c>
      <c r="R200" s="28" t="str">
        <f>IFERROR(VLOOKUP($L200&amp;"_"&amp;AC200,Final_manabou_kanji[],6,0),"")</f>
        <v/>
      </c>
      <c r="S200" s="28" t="str">
        <f>IFERROR(VLOOKUP($L200&amp;"_"&amp;AD200,Final_manabou_kanji[],6,0),"")</f>
        <v/>
      </c>
      <c r="T200" s="28" t="str">
        <f>IFERROR(VLOOKUP($L200&amp;"_"&amp;AE200,Final_manabou_kanji[],6,0),"")</f>
        <v/>
      </c>
      <c r="V200" t="s">
        <v>5</v>
      </c>
      <c r="W200" s="24" t="str">
        <f t="shared" si="101"/>
        <v>11章2課</v>
      </c>
      <c r="X200" s="21">
        <f t="shared" ref="X200:AE200" si="124">IF($V200="",X199+8,X$1)</f>
        <v>41</v>
      </c>
      <c r="Y200" s="16">
        <f t="shared" si="124"/>
        <v>42</v>
      </c>
      <c r="Z200" s="16">
        <f t="shared" si="124"/>
        <v>43</v>
      </c>
      <c r="AA200" s="16">
        <f t="shared" si="124"/>
        <v>44</v>
      </c>
      <c r="AB200" s="16">
        <f t="shared" si="124"/>
        <v>45</v>
      </c>
      <c r="AC200" s="16">
        <f t="shared" si="124"/>
        <v>46</v>
      </c>
      <c r="AD200" s="16">
        <f t="shared" si="124"/>
        <v>47</v>
      </c>
      <c r="AE200" s="17">
        <f t="shared" si="124"/>
        <v>48</v>
      </c>
      <c r="AH200" s="24">
        <v>117</v>
      </c>
      <c r="AI200" s="21" t="str">
        <f t="shared" si="103"/>
        <v>11章2課41</v>
      </c>
      <c r="AJ200" s="16" t="str">
        <f t="shared" si="104"/>
        <v>11章2課42</v>
      </c>
      <c r="AK200" s="16" t="str">
        <f t="shared" si="105"/>
        <v>11章2課43</v>
      </c>
      <c r="AL200" s="16" t="str">
        <f t="shared" si="106"/>
        <v>11章2課44</v>
      </c>
      <c r="AM200" s="16" t="str">
        <f t="shared" si="107"/>
        <v>11章2課45</v>
      </c>
      <c r="AN200" s="16" t="str">
        <f t="shared" si="108"/>
        <v>11章2課46</v>
      </c>
      <c r="AO200" s="16" t="str">
        <f t="shared" si="109"/>
        <v>11章2課47</v>
      </c>
      <c r="AP200" s="17" t="str">
        <f t="shared" si="110"/>
        <v>11章2課48</v>
      </c>
    </row>
    <row r="201" spans="1:42" ht="20.399999999999999" thickTop="1" thickBot="1" x14ac:dyDescent="0.35">
      <c r="A201">
        <f t="shared" si="117"/>
        <v>42</v>
      </c>
      <c r="B201" s="24" t="str">
        <f t="shared" si="100"/>
        <v>11章3課</v>
      </c>
      <c r="C201" s="21" t="str">
        <f>IFERROR(VLOOKUP($B201&amp;"_"&amp;X201,Raw_data_N2_Kanji[[Receipe no]:[Receipe]],4,0),"")</f>
        <v/>
      </c>
      <c r="D201" s="16" t="str">
        <f>IFERROR(VLOOKUP($B201&amp;"_"&amp;Y201,Raw_data_N2_Kanji[[Receipe no]:[Receipe]],4,0),"")</f>
        <v/>
      </c>
      <c r="E201" s="16" t="str">
        <f>IFERROR(VLOOKUP($B201&amp;"_"&amp;Z201,Raw_data_N2_Kanji[[Receipe no]:[Receipe]],4,0),"")</f>
        <v/>
      </c>
      <c r="F201" s="16" t="str">
        <f>IFERROR(VLOOKUP($B201&amp;"_"&amp;AA201,Raw_data_N2_Kanji[[Receipe no]:[Receipe]],4,0),"")</f>
        <v/>
      </c>
      <c r="G201" s="16" t="str">
        <f>IFERROR(VLOOKUP($B201&amp;"_"&amp;AB201,Raw_data_N2_Kanji[[Receipe no]:[Receipe]],4,0),"")</f>
        <v/>
      </c>
      <c r="H201" s="16" t="str">
        <f>IFERROR(VLOOKUP($B201&amp;"_"&amp;AC201,Raw_data_N2_Kanji[[Receipe no]:[Receipe]],4,0),"")</f>
        <v/>
      </c>
      <c r="I201" s="16" t="str">
        <f>IFERROR(VLOOKUP($B201&amp;"_"&amp;AD201,Raw_data_N2_Kanji[[Receipe no]:[Receipe]],4,0),"")</f>
        <v/>
      </c>
      <c r="J201" s="17" t="str">
        <f>IFERROR(VLOOKUP($B201&amp;"_"&amp;AE201,Raw_data_N2_Kanji[[Receipe no]:[Receipe]],4,0),"")</f>
        <v/>
      </c>
      <c r="L201" s="24" t="str">
        <f t="shared" si="118"/>
        <v>11章3課</v>
      </c>
      <c r="M201" s="28" t="str">
        <f>IFERROR(VLOOKUP($L201&amp;"_"&amp;X201,Final_manabou_kanji[],6,0),"")</f>
        <v/>
      </c>
      <c r="N201" s="28" t="str">
        <f>IFERROR(VLOOKUP($L201&amp;"_"&amp;Y201,Final_manabou_kanji[],6,0),"")</f>
        <v/>
      </c>
      <c r="O201" s="28" t="str">
        <f>IFERROR(VLOOKUP($L201&amp;"_"&amp;Z201,Final_manabou_kanji[],6,0),"")</f>
        <v/>
      </c>
      <c r="P201" s="28" t="str">
        <f>IFERROR(VLOOKUP($L201&amp;"_"&amp;AA201,Final_manabou_kanji[],6,0),"")</f>
        <v/>
      </c>
      <c r="Q201" s="28" t="str">
        <f>IFERROR(VLOOKUP($L201&amp;"_"&amp;AB201,Final_manabou_kanji[],6,0),"")</f>
        <v/>
      </c>
      <c r="R201" s="28" t="str">
        <f>IFERROR(VLOOKUP($L201&amp;"_"&amp;AC201,Final_manabou_kanji[],6,0),"")</f>
        <v/>
      </c>
      <c r="S201" s="28" t="str">
        <f>IFERROR(VLOOKUP($L201&amp;"_"&amp;AD201,Final_manabou_kanji[],6,0),"")</f>
        <v/>
      </c>
      <c r="T201" s="28" t="str">
        <f>IFERROR(VLOOKUP($L201&amp;"_"&amp;AE201,Final_manabou_kanji[],6,0),"")</f>
        <v/>
      </c>
      <c r="V201" t="s">
        <v>73</v>
      </c>
      <c r="W201" s="24" t="str">
        <f t="shared" si="101"/>
        <v>11章3課</v>
      </c>
      <c r="X201" s="21">
        <f t="shared" ref="X201:AE201" si="125">IF($V201="",X200+8,X$1)</f>
        <v>1</v>
      </c>
      <c r="Y201" s="16">
        <f t="shared" si="125"/>
        <v>2</v>
      </c>
      <c r="Z201" s="16">
        <f t="shared" si="125"/>
        <v>3</v>
      </c>
      <c r="AA201" s="16">
        <f t="shared" si="125"/>
        <v>4</v>
      </c>
      <c r="AB201" s="16">
        <f t="shared" si="125"/>
        <v>5</v>
      </c>
      <c r="AC201" s="16">
        <f t="shared" si="125"/>
        <v>6</v>
      </c>
      <c r="AD201" s="16">
        <f t="shared" si="125"/>
        <v>7</v>
      </c>
      <c r="AE201" s="17">
        <f t="shared" si="125"/>
        <v>8</v>
      </c>
      <c r="AH201" s="24">
        <v>118</v>
      </c>
      <c r="AI201" s="21" t="str">
        <f t="shared" si="103"/>
        <v>11章3課1</v>
      </c>
      <c r="AJ201" s="16" t="str">
        <f t="shared" si="104"/>
        <v>11章3課2</v>
      </c>
      <c r="AK201" s="16" t="str">
        <f t="shared" si="105"/>
        <v>11章3課3</v>
      </c>
      <c r="AL201" s="16" t="str">
        <f t="shared" si="106"/>
        <v>11章3課4</v>
      </c>
      <c r="AM201" s="16" t="str">
        <f t="shared" si="107"/>
        <v>11章3課5</v>
      </c>
      <c r="AN201" s="16" t="str">
        <f t="shared" si="108"/>
        <v>11章3課6</v>
      </c>
      <c r="AO201" s="16" t="str">
        <f t="shared" si="109"/>
        <v>11章3課7</v>
      </c>
      <c r="AP201" s="17" t="str">
        <f t="shared" si="110"/>
        <v>11章3課8</v>
      </c>
    </row>
    <row r="202" spans="1:42" ht="20.399999999999999" thickTop="1" thickBot="1" x14ac:dyDescent="0.35">
      <c r="A202">
        <f t="shared" si="117"/>
        <v>42</v>
      </c>
      <c r="B202" s="24" t="str">
        <f t="shared" si="100"/>
        <v>11章3課</v>
      </c>
      <c r="C202" s="21" t="str">
        <f>IFERROR(VLOOKUP($B202&amp;"_"&amp;X202,Raw_data_N2_Kanji[[Receipe no]:[Receipe]],4,0),"")</f>
        <v/>
      </c>
      <c r="D202" s="16" t="str">
        <f>IFERROR(VLOOKUP($B202&amp;"_"&amp;Y202,Raw_data_N2_Kanji[[Receipe no]:[Receipe]],4,0),"")</f>
        <v/>
      </c>
      <c r="E202" s="16" t="str">
        <f>IFERROR(VLOOKUP($B202&amp;"_"&amp;Z202,Raw_data_N2_Kanji[[Receipe no]:[Receipe]],4,0),"")</f>
        <v/>
      </c>
      <c r="F202" s="16" t="str">
        <f>IFERROR(VLOOKUP($B202&amp;"_"&amp;AA202,Raw_data_N2_Kanji[[Receipe no]:[Receipe]],4,0),"")</f>
        <v/>
      </c>
      <c r="G202" s="16" t="str">
        <f>IFERROR(VLOOKUP($B202&amp;"_"&amp;AB202,Raw_data_N2_Kanji[[Receipe no]:[Receipe]],4,0),"")</f>
        <v/>
      </c>
      <c r="H202" s="16" t="str">
        <f>IFERROR(VLOOKUP($B202&amp;"_"&amp;AC202,Raw_data_N2_Kanji[[Receipe no]:[Receipe]],4,0),"")</f>
        <v/>
      </c>
      <c r="I202" s="16" t="str">
        <f>IFERROR(VLOOKUP($B202&amp;"_"&amp;AD202,Raw_data_N2_Kanji[[Receipe no]:[Receipe]],4,0),"")</f>
        <v/>
      </c>
      <c r="J202" s="17" t="str">
        <f>IFERROR(VLOOKUP($B202&amp;"_"&amp;AE202,Raw_data_N2_Kanji[[Receipe no]:[Receipe]],4,0),"")</f>
        <v/>
      </c>
      <c r="L202" s="24" t="str">
        <f t="shared" si="118"/>
        <v>11章3課</v>
      </c>
      <c r="M202" s="28" t="str">
        <f>IFERROR(VLOOKUP($L202&amp;"_"&amp;X202,Final_manabou_kanji[],6,0),"")</f>
        <v/>
      </c>
      <c r="N202" s="28" t="str">
        <f>IFERROR(VLOOKUP($L202&amp;"_"&amp;Y202,Final_manabou_kanji[],6,0),"")</f>
        <v/>
      </c>
      <c r="O202" s="28" t="str">
        <f>IFERROR(VLOOKUP($L202&amp;"_"&amp;Z202,Final_manabou_kanji[],6,0),"")</f>
        <v/>
      </c>
      <c r="P202" s="28" t="str">
        <f>IFERROR(VLOOKUP($L202&amp;"_"&amp;AA202,Final_manabou_kanji[],6,0),"")</f>
        <v/>
      </c>
      <c r="Q202" s="28" t="str">
        <f>IFERROR(VLOOKUP($L202&amp;"_"&amp;AB202,Final_manabou_kanji[],6,0),"")</f>
        <v/>
      </c>
      <c r="R202" s="28" t="str">
        <f>IFERROR(VLOOKUP($L202&amp;"_"&amp;AC202,Final_manabou_kanji[],6,0),"")</f>
        <v/>
      </c>
      <c r="S202" s="28" t="str">
        <f>IFERROR(VLOOKUP($L202&amp;"_"&amp;AD202,Final_manabou_kanji[],6,0),"")</f>
        <v/>
      </c>
      <c r="T202" s="28" t="str">
        <f>IFERROR(VLOOKUP($L202&amp;"_"&amp;AE202,Final_manabou_kanji[],6,0),"")</f>
        <v/>
      </c>
      <c r="V202" t="s">
        <v>5</v>
      </c>
      <c r="W202" s="24" t="str">
        <f t="shared" si="101"/>
        <v>11章3課</v>
      </c>
      <c r="X202" s="21">
        <f t="shared" ref="X202:AE202" si="126">IF($V202="",X201+8,X$1)</f>
        <v>9</v>
      </c>
      <c r="Y202" s="16">
        <f t="shared" si="126"/>
        <v>10</v>
      </c>
      <c r="Z202" s="16">
        <f t="shared" si="126"/>
        <v>11</v>
      </c>
      <c r="AA202" s="16">
        <f t="shared" si="126"/>
        <v>12</v>
      </c>
      <c r="AB202" s="16">
        <f t="shared" si="126"/>
        <v>13</v>
      </c>
      <c r="AC202" s="16">
        <f t="shared" si="126"/>
        <v>14</v>
      </c>
      <c r="AD202" s="16">
        <f t="shared" si="126"/>
        <v>15</v>
      </c>
      <c r="AE202" s="17">
        <f t="shared" si="126"/>
        <v>16</v>
      </c>
      <c r="AH202" s="24">
        <v>119</v>
      </c>
      <c r="AI202" s="21" t="str">
        <f t="shared" si="103"/>
        <v>11章3課9</v>
      </c>
      <c r="AJ202" s="16" t="str">
        <f t="shared" si="104"/>
        <v>11章3課10</v>
      </c>
      <c r="AK202" s="16" t="str">
        <f t="shared" si="105"/>
        <v>11章3課11</v>
      </c>
      <c r="AL202" s="16" t="str">
        <f t="shared" si="106"/>
        <v>11章3課12</v>
      </c>
      <c r="AM202" s="16" t="str">
        <f t="shared" si="107"/>
        <v>11章3課13</v>
      </c>
      <c r="AN202" s="16" t="str">
        <f t="shared" si="108"/>
        <v>11章3課14</v>
      </c>
      <c r="AO202" s="16" t="str">
        <f t="shared" si="109"/>
        <v>11章3課15</v>
      </c>
      <c r="AP202" s="17" t="str">
        <f t="shared" si="110"/>
        <v>11章3課16</v>
      </c>
    </row>
    <row r="203" spans="1:42" ht="20.399999999999999" thickTop="1" thickBot="1" x14ac:dyDescent="0.35">
      <c r="A203">
        <f t="shared" si="117"/>
        <v>42</v>
      </c>
      <c r="B203" s="24" t="str">
        <f t="shared" si="100"/>
        <v>11章3課</v>
      </c>
      <c r="C203" s="21" t="str">
        <f>IFERROR(VLOOKUP($B203&amp;"_"&amp;X203,Raw_data_N2_Kanji[[Receipe no]:[Receipe]],4,0),"")</f>
        <v/>
      </c>
      <c r="D203" s="16" t="str">
        <f>IFERROR(VLOOKUP($B203&amp;"_"&amp;Y203,Raw_data_N2_Kanji[[Receipe no]:[Receipe]],4,0),"")</f>
        <v/>
      </c>
      <c r="E203" s="16" t="str">
        <f>IFERROR(VLOOKUP($B203&amp;"_"&amp;Z203,Raw_data_N2_Kanji[[Receipe no]:[Receipe]],4,0),"")</f>
        <v/>
      </c>
      <c r="F203" s="16" t="str">
        <f>IFERROR(VLOOKUP($B203&amp;"_"&amp;AA203,Raw_data_N2_Kanji[[Receipe no]:[Receipe]],4,0),"")</f>
        <v/>
      </c>
      <c r="G203" s="16" t="str">
        <f>IFERROR(VLOOKUP($B203&amp;"_"&amp;AB203,Raw_data_N2_Kanji[[Receipe no]:[Receipe]],4,0),"")</f>
        <v/>
      </c>
      <c r="H203" s="16" t="str">
        <f>IFERROR(VLOOKUP($B203&amp;"_"&amp;AC203,Raw_data_N2_Kanji[[Receipe no]:[Receipe]],4,0),"")</f>
        <v/>
      </c>
      <c r="I203" s="16" t="str">
        <f>IFERROR(VLOOKUP($B203&amp;"_"&amp;AD203,Raw_data_N2_Kanji[[Receipe no]:[Receipe]],4,0),"")</f>
        <v/>
      </c>
      <c r="J203" s="17" t="str">
        <f>IFERROR(VLOOKUP($B203&amp;"_"&amp;AE203,Raw_data_N2_Kanji[[Receipe no]:[Receipe]],4,0),"")</f>
        <v/>
      </c>
      <c r="L203" s="24" t="str">
        <f t="shared" si="118"/>
        <v>11章3課</v>
      </c>
      <c r="M203" s="28" t="str">
        <f>IFERROR(VLOOKUP($L203&amp;"_"&amp;X203,Final_manabou_kanji[],6,0),"")</f>
        <v/>
      </c>
      <c r="N203" s="28" t="str">
        <f>IFERROR(VLOOKUP($L203&amp;"_"&amp;Y203,Final_manabou_kanji[],6,0),"")</f>
        <v/>
      </c>
      <c r="O203" s="28" t="str">
        <f>IFERROR(VLOOKUP($L203&amp;"_"&amp;Z203,Final_manabou_kanji[],6,0),"")</f>
        <v/>
      </c>
      <c r="P203" s="28" t="str">
        <f>IFERROR(VLOOKUP($L203&amp;"_"&amp;AA203,Final_manabou_kanji[],6,0),"")</f>
        <v/>
      </c>
      <c r="Q203" s="28" t="str">
        <f>IFERROR(VLOOKUP($L203&amp;"_"&amp;AB203,Final_manabou_kanji[],6,0),"")</f>
        <v/>
      </c>
      <c r="R203" s="28" t="str">
        <f>IFERROR(VLOOKUP($L203&amp;"_"&amp;AC203,Final_manabou_kanji[],6,0),"")</f>
        <v/>
      </c>
      <c r="S203" s="28" t="str">
        <f>IFERROR(VLOOKUP($L203&amp;"_"&amp;AD203,Final_manabou_kanji[],6,0),"")</f>
        <v/>
      </c>
      <c r="T203" s="28" t="str">
        <f>IFERROR(VLOOKUP($L203&amp;"_"&amp;AE203,Final_manabou_kanji[],6,0),"")</f>
        <v/>
      </c>
      <c r="V203" t="s">
        <v>5</v>
      </c>
      <c r="W203" s="24" t="str">
        <f t="shared" si="101"/>
        <v>11章3課</v>
      </c>
      <c r="X203" s="21">
        <f t="shared" ref="X203:AE203" si="127">IF($V203="",X202+8,X$1)</f>
        <v>17</v>
      </c>
      <c r="Y203" s="16">
        <f t="shared" si="127"/>
        <v>18</v>
      </c>
      <c r="Z203" s="16">
        <f t="shared" si="127"/>
        <v>19</v>
      </c>
      <c r="AA203" s="16">
        <f t="shared" si="127"/>
        <v>20</v>
      </c>
      <c r="AB203" s="16">
        <f t="shared" si="127"/>
        <v>21</v>
      </c>
      <c r="AC203" s="16">
        <f t="shared" si="127"/>
        <v>22</v>
      </c>
      <c r="AD203" s="16">
        <f t="shared" si="127"/>
        <v>23</v>
      </c>
      <c r="AE203" s="17">
        <f t="shared" si="127"/>
        <v>24</v>
      </c>
      <c r="AH203" s="24">
        <v>120</v>
      </c>
      <c r="AI203" s="21" t="str">
        <f t="shared" si="103"/>
        <v>11章3課17</v>
      </c>
      <c r="AJ203" s="16" t="str">
        <f t="shared" si="104"/>
        <v>11章3課18</v>
      </c>
      <c r="AK203" s="16" t="str">
        <f t="shared" si="105"/>
        <v>11章3課19</v>
      </c>
      <c r="AL203" s="16" t="str">
        <f t="shared" si="106"/>
        <v>11章3課20</v>
      </c>
      <c r="AM203" s="16" t="str">
        <f t="shared" si="107"/>
        <v>11章3課21</v>
      </c>
      <c r="AN203" s="16" t="str">
        <f t="shared" si="108"/>
        <v>11章3課22</v>
      </c>
      <c r="AO203" s="16" t="str">
        <f t="shared" si="109"/>
        <v>11章3課23</v>
      </c>
      <c r="AP203" s="17" t="str">
        <f t="shared" si="110"/>
        <v>11章3課24</v>
      </c>
    </row>
    <row r="204" spans="1:42" ht="20.399999999999999" thickTop="1" thickBot="1" x14ac:dyDescent="0.35">
      <c r="A204">
        <f t="shared" si="117"/>
        <v>42</v>
      </c>
      <c r="B204" s="24" t="str">
        <f t="shared" si="100"/>
        <v>11章3課</v>
      </c>
      <c r="C204" s="21" t="str">
        <f>IFERROR(VLOOKUP($B204&amp;"_"&amp;X204,Raw_data_N2_Kanji[[Receipe no]:[Receipe]],4,0),"")</f>
        <v/>
      </c>
      <c r="D204" s="16" t="str">
        <f>IFERROR(VLOOKUP($B204&amp;"_"&amp;Y204,Raw_data_N2_Kanji[[Receipe no]:[Receipe]],4,0),"")</f>
        <v/>
      </c>
      <c r="E204" s="16" t="str">
        <f>IFERROR(VLOOKUP($B204&amp;"_"&amp;Z204,Raw_data_N2_Kanji[[Receipe no]:[Receipe]],4,0),"")</f>
        <v/>
      </c>
      <c r="F204" s="16" t="str">
        <f>IFERROR(VLOOKUP($B204&amp;"_"&amp;AA204,Raw_data_N2_Kanji[[Receipe no]:[Receipe]],4,0),"")</f>
        <v/>
      </c>
      <c r="G204" s="16" t="str">
        <f>IFERROR(VLOOKUP($B204&amp;"_"&amp;AB204,Raw_data_N2_Kanji[[Receipe no]:[Receipe]],4,0),"")</f>
        <v/>
      </c>
      <c r="H204" s="16" t="str">
        <f>IFERROR(VLOOKUP($B204&amp;"_"&amp;AC204,Raw_data_N2_Kanji[[Receipe no]:[Receipe]],4,0),"")</f>
        <v/>
      </c>
      <c r="I204" s="16" t="str">
        <f>IFERROR(VLOOKUP($B204&amp;"_"&amp;AD204,Raw_data_N2_Kanji[[Receipe no]:[Receipe]],4,0),"")</f>
        <v/>
      </c>
      <c r="J204" s="17" t="str">
        <f>IFERROR(VLOOKUP($B204&amp;"_"&amp;AE204,Raw_data_N2_Kanji[[Receipe no]:[Receipe]],4,0),"")</f>
        <v/>
      </c>
      <c r="L204" s="24" t="str">
        <f t="shared" si="118"/>
        <v>11章3課</v>
      </c>
      <c r="M204" s="28" t="str">
        <f>IFERROR(VLOOKUP($L204&amp;"_"&amp;X204,Final_manabou_kanji[],6,0),"")</f>
        <v/>
      </c>
      <c r="N204" s="28" t="str">
        <f>IFERROR(VLOOKUP($L204&amp;"_"&amp;Y204,Final_manabou_kanji[],6,0),"")</f>
        <v/>
      </c>
      <c r="O204" s="28" t="str">
        <f>IFERROR(VLOOKUP($L204&amp;"_"&amp;Z204,Final_manabou_kanji[],6,0),"")</f>
        <v/>
      </c>
      <c r="P204" s="28" t="str">
        <f>IFERROR(VLOOKUP($L204&amp;"_"&amp;AA204,Final_manabou_kanji[],6,0),"")</f>
        <v/>
      </c>
      <c r="Q204" s="28" t="str">
        <f>IFERROR(VLOOKUP($L204&amp;"_"&amp;AB204,Final_manabou_kanji[],6,0),"")</f>
        <v/>
      </c>
      <c r="R204" s="28" t="str">
        <f>IFERROR(VLOOKUP($L204&amp;"_"&amp;AC204,Final_manabou_kanji[],6,0),"")</f>
        <v/>
      </c>
      <c r="S204" s="28" t="str">
        <f>IFERROR(VLOOKUP($L204&amp;"_"&amp;AD204,Final_manabou_kanji[],6,0),"")</f>
        <v/>
      </c>
      <c r="T204" s="28" t="str">
        <f>IFERROR(VLOOKUP($L204&amp;"_"&amp;AE204,Final_manabou_kanji[],6,0),"")</f>
        <v/>
      </c>
      <c r="V204" t="s">
        <v>5</v>
      </c>
      <c r="W204" s="24" t="str">
        <f t="shared" si="101"/>
        <v>11章3課</v>
      </c>
      <c r="X204" s="21">
        <f t="shared" ref="X204:AE204" si="128">IF($V204="",X203+8,X$1)</f>
        <v>25</v>
      </c>
      <c r="Y204" s="16">
        <f t="shared" si="128"/>
        <v>26</v>
      </c>
      <c r="Z204" s="16">
        <f t="shared" si="128"/>
        <v>27</v>
      </c>
      <c r="AA204" s="16">
        <f t="shared" si="128"/>
        <v>28</v>
      </c>
      <c r="AB204" s="16">
        <f t="shared" si="128"/>
        <v>29</v>
      </c>
      <c r="AC204" s="16">
        <f t="shared" si="128"/>
        <v>30</v>
      </c>
      <c r="AD204" s="16">
        <f t="shared" si="128"/>
        <v>31</v>
      </c>
      <c r="AE204" s="17">
        <f t="shared" si="128"/>
        <v>32</v>
      </c>
      <c r="AH204" s="24">
        <v>121</v>
      </c>
      <c r="AI204" s="21" t="str">
        <f t="shared" si="103"/>
        <v>11章3課25</v>
      </c>
      <c r="AJ204" s="16" t="str">
        <f t="shared" si="104"/>
        <v>11章3課26</v>
      </c>
      <c r="AK204" s="16" t="str">
        <f t="shared" si="105"/>
        <v>11章3課27</v>
      </c>
      <c r="AL204" s="16" t="str">
        <f t="shared" si="106"/>
        <v>11章3課28</v>
      </c>
      <c r="AM204" s="16" t="str">
        <f t="shared" si="107"/>
        <v>11章3課29</v>
      </c>
      <c r="AN204" s="16" t="str">
        <f t="shared" si="108"/>
        <v>11章3課30</v>
      </c>
      <c r="AO204" s="16" t="str">
        <f t="shared" si="109"/>
        <v>11章3課31</v>
      </c>
      <c r="AP204" s="17" t="str">
        <f t="shared" si="110"/>
        <v>11章3課32</v>
      </c>
    </row>
    <row r="205" spans="1:42" ht="20.399999999999999" thickTop="1" thickBot="1" x14ac:dyDescent="0.35">
      <c r="A205">
        <f t="shared" si="117"/>
        <v>43</v>
      </c>
      <c r="B205" s="24" t="str">
        <f t="shared" si="100"/>
        <v>12章1課</v>
      </c>
      <c r="C205" s="21" t="str">
        <f>IFERROR(VLOOKUP($B205&amp;"_"&amp;X205,Raw_data_N2_Kanji[[Receipe no]:[Receipe]],4,0),"")</f>
        <v/>
      </c>
      <c r="D205" s="16" t="str">
        <f>IFERROR(VLOOKUP($B205&amp;"_"&amp;Y205,Raw_data_N2_Kanji[[Receipe no]:[Receipe]],4,0),"")</f>
        <v/>
      </c>
      <c r="E205" s="16" t="str">
        <f>IFERROR(VLOOKUP($B205&amp;"_"&amp;Z205,Raw_data_N2_Kanji[[Receipe no]:[Receipe]],4,0),"")</f>
        <v/>
      </c>
      <c r="F205" s="16" t="str">
        <f>IFERROR(VLOOKUP($B205&amp;"_"&amp;AA205,Raw_data_N2_Kanji[[Receipe no]:[Receipe]],4,0),"")</f>
        <v/>
      </c>
      <c r="G205" s="16" t="str">
        <f>IFERROR(VLOOKUP($B205&amp;"_"&amp;AB205,Raw_data_N2_Kanji[[Receipe no]:[Receipe]],4,0),"")</f>
        <v/>
      </c>
      <c r="H205" s="16" t="str">
        <f>IFERROR(VLOOKUP($B205&amp;"_"&amp;AC205,Raw_data_N2_Kanji[[Receipe no]:[Receipe]],4,0),"")</f>
        <v/>
      </c>
      <c r="I205" s="16" t="str">
        <f>IFERROR(VLOOKUP($B205&amp;"_"&amp;AD205,Raw_data_N2_Kanji[[Receipe no]:[Receipe]],4,0),"")</f>
        <v/>
      </c>
      <c r="J205" s="17" t="str">
        <f>IFERROR(VLOOKUP($B205&amp;"_"&amp;AE205,Raw_data_N2_Kanji[[Receipe no]:[Receipe]],4,0),"")</f>
        <v/>
      </c>
      <c r="L205" s="24" t="str">
        <f t="shared" si="118"/>
        <v>12章1課</v>
      </c>
      <c r="M205" s="28" t="str">
        <f>IFERROR(VLOOKUP($L205&amp;"_"&amp;X205,Final_manabou_kanji[],6,0),"")</f>
        <v/>
      </c>
      <c r="N205" s="28" t="str">
        <f>IFERROR(VLOOKUP($L205&amp;"_"&amp;Y205,Final_manabou_kanji[],6,0),"")</f>
        <v/>
      </c>
      <c r="O205" s="28" t="str">
        <f>IFERROR(VLOOKUP($L205&amp;"_"&amp;Z205,Final_manabou_kanji[],6,0),"")</f>
        <v/>
      </c>
      <c r="P205" s="28" t="str">
        <f>IFERROR(VLOOKUP($L205&amp;"_"&amp;AA205,Final_manabou_kanji[],6,0),"")</f>
        <v/>
      </c>
      <c r="Q205" s="28" t="str">
        <f>IFERROR(VLOOKUP($L205&amp;"_"&amp;AB205,Final_manabou_kanji[],6,0),"")</f>
        <v/>
      </c>
      <c r="R205" s="28" t="str">
        <f>IFERROR(VLOOKUP($L205&amp;"_"&amp;AC205,Final_manabou_kanji[],6,0),"")</f>
        <v/>
      </c>
      <c r="S205" s="28" t="str">
        <f>IFERROR(VLOOKUP($L205&amp;"_"&amp;AD205,Final_manabou_kanji[],6,0),"")</f>
        <v/>
      </c>
      <c r="T205" s="28" t="str">
        <f>IFERROR(VLOOKUP($L205&amp;"_"&amp;AE205,Final_manabou_kanji[],6,0),"")</f>
        <v/>
      </c>
      <c r="V205" t="s">
        <v>74</v>
      </c>
      <c r="W205" s="24" t="str">
        <f t="shared" si="101"/>
        <v>12章1課</v>
      </c>
      <c r="X205" s="21">
        <f t="shared" ref="X205:AE205" si="129">IF($V205="",X204+8,X$1)</f>
        <v>1</v>
      </c>
      <c r="Y205" s="16">
        <f t="shared" si="129"/>
        <v>2</v>
      </c>
      <c r="Z205" s="16">
        <f t="shared" si="129"/>
        <v>3</v>
      </c>
      <c r="AA205" s="16">
        <f t="shared" si="129"/>
        <v>4</v>
      </c>
      <c r="AB205" s="16">
        <f t="shared" si="129"/>
        <v>5</v>
      </c>
      <c r="AC205" s="16">
        <f t="shared" si="129"/>
        <v>6</v>
      </c>
      <c r="AD205" s="16">
        <f t="shared" si="129"/>
        <v>7</v>
      </c>
      <c r="AE205" s="17">
        <f t="shared" si="129"/>
        <v>8</v>
      </c>
      <c r="AH205" s="24">
        <v>122</v>
      </c>
      <c r="AI205" s="21" t="str">
        <f t="shared" si="103"/>
        <v>12章1課1</v>
      </c>
      <c r="AJ205" s="16" t="str">
        <f t="shared" si="104"/>
        <v>12章1課2</v>
      </c>
      <c r="AK205" s="16" t="str">
        <f t="shared" si="105"/>
        <v>12章1課3</v>
      </c>
      <c r="AL205" s="16" t="str">
        <f t="shared" si="106"/>
        <v>12章1課4</v>
      </c>
      <c r="AM205" s="16" t="str">
        <f t="shared" si="107"/>
        <v>12章1課5</v>
      </c>
      <c r="AN205" s="16" t="str">
        <f t="shared" si="108"/>
        <v>12章1課6</v>
      </c>
      <c r="AO205" s="16" t="str">
        <f t="shared" si="109"/>
        <v>12章1課7</v>
      </c>
      <c r="AP205" s="17" t="str">
        <f t="shared" si="110"/>
        <v>12章1課8</v>
      </c>
    </row>
    <row r="206" spans="1:42" ht="20.399999999999999" thickTop="1" thickBot="1" x14ac:dyDescent="0.35">
      <c r="A206">
        <f t="shared" si="117"/>
        <v>43</v>
      </c>
      <c r="B206" s="24" t="str">
        <f t="shared" si="100"/>
        <v>12章1課</v>
      </c>
      <c r="C206" s="21" t="str">
        <f>IFERROR(VLOOKUP($B206&amp;"_"&amp;X206,Raw_data_N2_Kanji[[Receipe no]:[Receipe]],4,0),"")</f>
        <v/>
      </c>
      <c r="D206" s="16" t="str">
        <f>IFERROR(VLOOKUP($B206&amp;"_"&amp;Y206,Raw_data_N2_Kanji[[Receipe no]:[Receipe]],4,0),"")</f>
        <v/>
      </c>
      <c r="E206" s="16" t="str">
        <f>IFERROR(VLOOKUP($B206&amp;"_"&amp;Z206,Raw_data_N2_Kanji[[Receipe no]:[Receipe]],4,0),"")</f>
        <v/>
      </c>
      <c r="F206" s="16" t="str">
        <f>IFERROR(VLOOKUP($B206&amp;"_"&amp;AA206,Raw_data_N2_Kanji[[Receipe no]:[Receipe]],4,0),"")</f>
        <v/>
      </c>
      <c r="G206" s="16" t="str">
        <f>IFERROR(VLOOKUP($B206&amp;"_"&amp;AB206,Raw_data_N2_Kanji[[Receipe no]:[Receipe]],4,0),"")</f>
        <v/>
      </c>
      <c r="H206" s="16" t="str">
        <f>IFERROR(VLOOKUP($B206&amp;"_"&amp;AC206,Raw_data_N2_Kanji[[Receipe no]:[Receipe]],4,0),"")</f>
        <v/>
      </c>
      <c r="I206" s="16" t="str">
        <f>IFERROR(VLOOKUP($B206&amp;"_"&amp;AD206,Raw_data_N2_Kanji[[Receipe no]:[Receipe]],4,0),"")</f>
        <v/>
      </c>
      <c r="J206" s="17" t="str">
        <f>IFERROR(VLOOKUP($B206&amp;"_"&amp;AE206,Raw_data_N2_Kanji[[Receipe no]:[Receipe]],4,0),"")</f>
        <v/>
      </c>
      <c r="L206" s="24" t="str">
        <f t="shared" si="118"/>
        <v>12章1課</v>
      </c>
      <c r="M206" s="28" t="str">
        <f>IFERROR(VLOOKUP($L206&amp;"_"&amp;X206,Final_manabou_kanji[],6,0),"")</f>
        <v/>
      </c>
      <c r="N206" s="28" t="str">
        <f>IFERROR(VLOOKUP($L206&amp;"_"&amp;Y206,Final_manabou_kanji[],6,0),"")</f>
        <v/>
      </c>
      <c r="O206" s="28" t="str">
        <f>IFERROR(VLOOKUP($L206&amp;"_"&amp;Z206,Final_manabou_kanji[],6,0),"")</f>
        <v/>
      </c>
      <c r="P206" s="28" t="str">
        <f>IFERROR(VLOOKUP($L206&amp;"_"&amp;AA206,Final_manabou_kanji[],6,0),"")</f>
        <v/>
      </c>
      <c r="Q206" s="28" t="str">
        <f>IFERROR(VLOOKUP($L206&amp;"_"&amp;AB206,Final_manabou_kanji[],6,0),"")</f>
        <v/>
      </c>
      <c r="R206" s="28" t="str">
        <f>IFERROR(VLOOKUP($L206&amp;"_"&amp;AC206,Final_manabou_kanji[],6,0),"")</f>
        <v/>
      </c>
      <c r="S206" s="28" t="str">
        <f>IFERROR(VLOOKUP($L206&amp;"_"&amp;AD206,Final_manabou_kanji[],6,0),"")</f>
        <v/>
      </c>
      <c r="T206" s="28" t="str">
        <f>IFERROR(VLOOKUP($L206&amp;"_"&amp;AE206,Final_manabou_kanji[],6,0),"")</f>
        <v/>
      </c>
      <c r="V206" t="s">
        <v>5</v>
      </c>
      <c r="W206" s="24" t="str">
        <f t="shared" si="101"/>
        <v>12章1課</v>
      </c>
      <c r="X206" s="21">
        <f t="shared" ref="X206:AE206" si="130">IF($V206="",X205+8,X$1)</f>
        <v>9</v>
      </c>
      <c r="Y206" s="16">
        <f t="shared" si="130"/>
        <v>10</v>
      </c>
      <c r="Z206" s="16">
        <f t="shared" si="130"/>
        <v>11</v>
      </c>
      <c r="AA206" s="16">
        <f t="shared" si="130"/>
        <v>12</v>
      </c>
      <c r="AB206" s="16">
        <f t="shared" si="130"/>
        <v>13</v>
      </c>
      <c r="AC206" s="16">
        <f t="shared" si="130"/>
        <v>14</v>
      </c>
      <c r="AD206" s="16">
        <f t="shared" si="130"/>
        <v>15</v>
      </c>
      <c r="AE206" s="17">
        <f t="shared" si="130"/>
        <v>16</v>
      </c>
      <c r="AH206" s="24">
        <v>123</v>
      </c>
      <c r="AI206" s="21" t="str">
        <f t="shared" si="103"/>
        <v>12章1課9</v>
      </c>
      <c r="AJ206" s="16" t="str">
        <f t="shared" si="104"/>
        <v>12章1課10</v>
      </c>
      <c r="AK206" s="16" t="str">
        <f t="shared" si="105"/>
        <v>12章1課11</v>
      </c>
      <c r="AL206" s="16" t="str">
        <f t="shared" si="106"/>
        <v>12章1課12</v>
      </c>
      <c r="AM206" s="16" t="str">
        <f t="shared" si="107"/>
        <v>12章1課13</v>
      </c>
      <c r="AN206" s="16" t="str">
        <f t="shared" si="108"/>
        <v>12章1課14</v>
      </c>
      <c r="AO206" s="16" t="str">
        <f t="shared" si="109"/>
        <v>12章1課15</v>
      </c>
      <c r="AP206" s="17" t="str">
        <f t="shared" si="110"/>
        <v>12章1課16</v>
      </c>
    </row>
    <row r="207" spans="1:42" ht="20.399999999999999" thickTop="1" thickBot="1" x14ac:dyDescent="0.35">
      <c r="A207">
        <f t="shared" si="117"/>
        <v>43</v>
      </c>
      <c r="B207" s="24" t="str">
        <f t="shared" si="100"/>
        <v>12章1課</v>
      </c>
      <c r="C207" s="21" t="str">
        <f>IFERROR(VLOOKUP($B207&amp;"_"&amp;X207,Raw_data_N2_Kanji[[Receipe no]:[Receipe]],4,0),"")</f>
        <v/>
      </c>
      <c r="D207" s="16" t="str">
        <f>IFERROR(VLOOKUP($B207&amp;"_"&amp;Y207,Raw_data_N2_Kanji[[Receipe no]:[Receipe]],4,0),"")</f>
        <v/>
      </c>
      <c r="E207" s="16" t="str">
        <f>IFERROR(VLOOKUP($B207&amp;"_"&amp;Z207,Raw_data_N2_Kanji[[Receipe no]:[Receipe]],4,0),"")</f>
        <v/>
      </c>
      <c r="F207" s="16" t="str">
        <f>IFERROR(VLOOKUP($B207&amp;"_"&amp;AA207,Raw_data_N2_Kanji[[Receipe no]:[Receipe]],4,0),"")</f>
        <v/>
      </c>
      <c r="G207" s="16" t="str">
        <f>IFERROR(VLOOKUP($B207&amp;"_"&amp;AB207,Raw_data_N2_Kanji[[Receipe no]:[Receipe]],4,0),"")</f>
        <v/>
      </c>
      <c r="H207" s="16" t="str">
        <f>IFERROR(VLOOKUP($B207&amp;"_"&amp;AC207,Raw_data_N2_Kanji[[Receipe no]:[Receipe]],4,0),"")</f>
        <v/>
      </c>
      <c r="I207" s="16" t="str">
        <f>IFERROR(VLOOKUP($B207&amp;"_"&amp;AD207,Raw_data_N2_Kanji[[Receipe no]:[Receipe]],4,0),"")</f>
        <v/>
      </c>
      <c r="J207" s="17" t="str">
        <f>IFERROR(VLOOKUP($B207&amp;"_"&amp;AE207,Raw_data_N2_Kanji[[Receipe no]:[Receipe]],4,0),"")</f>
        <v/>
      </c>
      <c r="L207" s="24" t="str">
        <f t="shared" si="118"/>
        <v>12章1課</v>
      </c>
      <c r="M207" s="28" t="str">
        <f>IFERROR(VLOOKUP($L207&amp;"_"&amp;X207,Final_manabou_kanji[],6,0),"")</f>
        <v/>
      </c>
      <c r="N207" s="28" t="str">
        <f>IFERROR(VLOOKUP($L207&amp;"_"&amp;Y207,Final_manabou_kanji[],6,0),"")</f>
        <v/>
      </c>
      <c r="O207" s="28" t="str">
        <f>IFERROR(VLOOKUP($L207&amp;"_"&amp;Z207,Final_manabou_kanji[],6,0),"")</f>
        <v/>
      </c>
      <c r="P207" s="28" t="str">
        <f>IFERROR(VLOOKUP($L207&amp;"_"&amp;AA207,Final_manabou_kanji[],6,0),"")</f>
        <v/>
      </c>
      <c r="Q207" s="28" t="str">
        <f>IFERROR(VLOOKUP($L207&amp;"_"&amp;AB207,Final_manabou_kanji[],6,0),"")</f>
        <v/>
      </c>
      <c r="R207" s="28" t="str">
        <f>IFERROR(VLOOKUP($L207&amp;"_"&amp;AC207,Final_manabou_kanji[],6,0),"")</f>
        <v/>
      </c>
      <c r="S207" s="28" t="str">
        <f>IFERROR(VLOOKUP($L207&amp;"_"&amp;AD207,Final_manabou_kanji[],6,0),"")</f>
        <v/>
      </c>
      <c r="T207" s="28" t="str">
        <f>IFERROR(VLOOKUP($L207&amp;"_"&amp;AE207,Final_manabou_kanji[],6,0),"")</f>
        <v/>
      </c>
      <c r="V207" t="s">
        <v>5</v>
      </c>
      <c r="W207" s="24" t="str">
        <f t="shared" si="101"/>
        <v>12章1課</v>
      </c>
      <c r="X207" s="21">
        <f t="shared" ref="X207:AE207" si="131">IF($V207="",X206+8,X$1)</f>
        <v>17</v>
      </c>
      <c r="Y207" s="16">
        <f t="shared" si="131"/>
        <v>18</v>
      </c>
      <c r="Z207" s="16">
        <f t="shared" si="131"/>
        <v>19</v>
      </c>
      <c r="AA207" s="16">
        <f t="shared" si="131"/>
        <v>20</v>
      </c>
      <c r="AB207" s="16">
        <f t="shared" si="131"/>
        <v>21</v>
      </c>
      <c r="AC207" s="16">
        <f t="shared" si="131"/>
        <v>22</v>
      </c>
      <c r="AD207" s="16">
        <f t="shared" si="131"/>
        <v>23</v>
      </c>
      <c r="AE207" s="17">
        <f t="shared" si="131"/>
        <v>24</v>
      </c>
      <c r="AH207" s="24">
        <v>124</v>
      </c>
      <c r="AI207" s="21" t="str">
        <f t="shared" si="103"/>
        <v>12章1課17</v>
      </c>
      <c r="AJ207" s="16" t="str">
        <f t="shared" si="104"/>
        <v>12章1課18</v>
      </c>
      <c r="AK207" s="16" t="str">
        <f t="shared" si="105"/>
        <v>12章1課19</v>
      </c>
      <c r="AL207" s="16" t="str">
        <f t="shared" si="106"/>
        <v>12章1課20</v>
      </c>
      <c r="AM207" s="16" t="str">
        <f t="shared" si="107"/>
        <v>12章1課21</v>
      </c>
      <c r="AN207" s="16" t="str">
        <f t="shared" si="108"/>
        <v>12章1課22</v>
      </c>
      <c r="AO207" s="16" t="str">
        <f t="shared" si="109"/>
        <v>12章1課23</v>
      </c>
      <c r="AP207" s="17" t="str">
        <f t="shared" si="110"/>
        <v>12章1課24</v>
      </c>
    </row>
    <row r="208" spans="1:42" ht="20.399999999999999" thickTop="1" thickBot="1" x14ac:dyDescent="0.35">
      <c r="A208">
        <f t="shared" si="117"/>
        <v>43</v>
      </c>
      <c r="B208" s="24" t="str">
        <f t="shared" si="100"/>
        <v>12章1課</v>
      </c>
      <c r="C208" s="21" t="str">
        <f>IFERROR(VLOOKUP($B208&amp;"_"&amp;X208,Raw_data_N2_Kanji[[Receipe no]:[Receipe]],4,0),"")</f>
        <v/>
      </c>
      <c r="D208" s="16" t="str">
        <f>IFERROR(VLOOKUP($B208&amp;"_"&amp;Y208,Raw_data_N2_Kanji[[Receipe no]:[Receipe]],4,0),"")</f>
        <v/>
      </c>
      <c r="E208" s="16" t="str">
        <f>IFERROR(VLOOKUP($B208&amp;"_"&amp;Z208,Raw_data_N2_Kanji[[Receipe no]:[Receipe]],4,0),"")</f>
        <v/>
      </c>
      <c r="F208" s="16" t="str">
        <f>IFERROR(VLOOKUP($B208&amp;"_"&amp;AA208,Raw_data_N2_Kanji[[Receipe no]:[Receipe]],4,0),"")</f>
        <v/>
      </c>
      <c r="G208" s="16" t="str">
        <f>IFERROR(VLOOKUP($B208&amp;"_"&amp;AB208,Raw_data_N2_Kanji[[Receipe no]:[Receipe]],4,0),"")</f>
        <v/>
      </c>
      <c r="H208" s="16" t="str">
        <f>IFERROR(VLOOKUP($B208&amp;"_"&amp;AC208,Raw_data_N2_Kanji[[Receipe no]:[Receipe]],4,0),"")</f>
        <v/>
      </c>
      <c r="I208" s="16" t="str">
        <f>IFERROR(VLOOKUP($B208&amp;"_"&amp;AD208,Raw_data_N2_Kanji[[Receipe no]:[Receipe]],4,0),"")</f>
        <v/>
      </c>
      <c r="J208" s="17" t="str">
        <f>IFERROR(VLOOKUP($B208&amp;"_"&amp;AE208,Raw_data_N2_Kanji[[Receipe no]:[Receipe]],4,0),"")</f>
        <v/>
      </c>
      <c r="L208" s="24" t="str">
        <f t="shared" si="118"/>
        <v>12章1課</v>
      </c>
      <c r="M208" s="28" t="str">
        <f>IFERROR(VLOOKUP($L208&amp;"_"&amp;X208,Final_manabou_kanji[],6,0),"")</f>
        <v/>
      </c>
      <c r="N208" s="28" t="str">
        <f>IFERROR(VLOOKUP($L208&amp;"_"&amp;Y208,Final_manabou_kanji[],6,0),"")</f>
        <v/>
      </c>
      <c r="O208" s="28" t="str">
        <f>IFERROR(VLOOKUP($L208&amp;"_"&amp;Z208,Final_manabou_kanji[],6,0),"")</f>
        <v/>
      </c>
      <c r="P208" s="28" t="str">
        <f>IFERROR(VLOOKUP($L208&amp;"_"&amp;AA208,Final_manabou_kanji[],6,0),"")</f>
        <v/>
      </c>
      <c r="Q208" s="28" t="str">
        <f>IFERROR(VLOOKUP($L208&amp;"_"&amp;AB208,Final_manabou_kanji[],6,0),"")</f>
        <v/>
      </c>
      <c r="R208" s="28" t="str">
        <f>IFERROR(VLOOKUP($L208&amp;"_"&amp;AC208,Final_manabou_kanji[],6,0),"")</f>
        <v/>
      </c>
      <c r="S208" s="28" t="str">
        <f>IFERROR(VLOOKUP($L208&amp;"_"&amp;AD208,Final_manabou_kanji[],6,0),"")</f>
        <v/>
      </c>
      <c r="T208" s="28" t="str">
        <f>IFERROR(VLOOKUP($L208&amp;"_"&amp;AE208,Final_manabou_kanji[],6,0),"")</f>
        <v/>
      </c>
      <c r="V208" t="s">
        <v>5</v>
      </c>
      <c r="W208" s="24" t="str">
        <f t="shared" si="101"/>
        <v>12章1課</v>
      </c>
      <c r="X208" s="21">
        <f t="shared" ref="X208:AE208" si="132">IF($V208="",X207+8,X$1)</f>
        <v>25</v>
      </c>
      <c r="Y208" s="16">
        <f t="shared" si="132"/>
        <v>26</v>
      </c>
      <c r="Z208" s="16">
        <f t="shared" si="132"/>
        <v>27</v>
      </c>
      <c r="AA208" s="16">
        <f t="shared" si="132"/>
        <v>28</v>
      </c>
      <c r="AB208" s="16">
        <f t="shared" si="132"/>
        <v>29</v>
      </c>
      <c r="AC208" s="16">
        <f t="shared" si="132"/>
        <v>30</v>
      </c>
      <c r="AD208" s="16">
        <f t="shared" si="132"/>
        <v>31</v>
      </c>
      <c r="AE208" s="17">
        <f t="shared" si="132"/>
        <v>32</v>
      </c>
      <c r="AH208" s="24">
        <v>125</v>
      </c>
      <c r="AI208" s="21" t="str">
        <f t="shared" si="103"/>
        <v>12章1課25</v>
      </c>
      <c r="AJ208" s="16" t="str">
        <f t="shared" si="104"/>
        <v>12章1課26</v>
      </c>
      <c r="AK208" s="16" t="str">
        <f t="shared" si="105"/>
        <v>12章1課27</v>
      </c>
      <c r="AL208" s="16" t="str">
        <f t="shared" si="106"/>
        <v>12章1課28</v>
      </c>
      <c r="AM208" s="16" t="str">
        <f t="shared" si="107"/>
        <v>12章1課29</v>
      </c>
      <c r="AN208" s="16" t="str">
        <f t="shared" si="108"/>
        <v>12章1課30</v>
      </c>
      <c r="AO208" s="16" t="str">
        <f t="shared" si="109"/>
        <v>12章1課31</v>
      </c>
      <c r="AP208" s="17" t="str">
        <f t="shared" si="110"/>
        <v>12章1課32</v>
      </c>
    </row>
    <row r="209" spans="1:42" ht="20.399999999999999" thickTop="1" thickBot="1" x14ac:dyDescent="0.35">
      <c r="A209">
        <f t="shared" si="117"/>
        <v>43</v>
      </c>
      <c r="B209" s="24" t="str">
        <f t="shared" si="100"/>
        <v>12章1課</v>
      </c>
      <c r="C209" s="21" t="str">
        <f>IFERROR(VLOOKUP($B209&amp;"_"&amp;X209,Raw_data_N2_Kanji[[Receipe no]:[Receipe]],4,0),"")</f>
        <v/>
      </c>
      <c r="D209" s="16" t="str">
        <f>IFERROR(VLOOKUP($B209&amp;"_"&amp;Y209,Raw_data_N2_Kanji[[Receipe no]:[Receipe]],4,0),"")</f>
        <v/>
      </c>
      <c r="E209" s="16" t="str">
        <f>IFERROR(VLOOKUP($B209&amp;"_"&amp;Z209,Raw_data_N2_Kanji[[Receipe no]:[Receipe]],4,0),"")</f>
        <v/>
      </c>
      <c r="F209" s="16" t="str">
        <f>IFERROR(VLOOKUP($B209&amp;"_"&amp;AA209,Raw_data_N2_Kanji[[Receipe no]:[Receipe]],4,0),"")</f>
        <v/>
      </c>
      <c r="G209" s="16" t="str">
        <f>IFERROR(VLOOKUP($B209&amp;"_"&amp;AB209,Raw_data_N2_Kanji[[Receipe no]:[Receipe]],4,0),"")</f>
        <v/>
      </c>
      <c r="H209" s="16" t="str">
        <f>IFERROR(VLOOKUP($B209&amp;"_"&amp;AC209,Raw_data_N2_Kanji[[Receipe no]:[Receipe]],4,0),"")</f>
        <v/>
      </c>
      <c r="I209" s="16" t="str">
        <f>IFERROR(VLOOKUP($B209&amp;"_"&amp;AD209,Raw_data_N2_Kanji[[Receipe no]:[Receipe]],4,0),"")</f>
        <v/>
      </c>
      <c r="J209" s="17" t="str">
        <f>IFERROR(VLOOKUP($B209&amp;"_"&amp;AE209,Raw_data_N2_Kanji[[Receipe no]:[Receipe]],4,0),"")</f>
        <v/>
      </c>
      <c r="L209" s="24" t="str">
        <f t="shared" si="118"/>
        <v>12章1課</v>
      </c>
      <c r="M209" s="28" t="str">
        <f>IFERROR(VLOOKUP($L209&amp;"_"&amp;X209,Final_manabou_kanji[],6,0),"")</f>
        <v/>
      </c>
      <c r="N209" s="28" t="str">
        <f>IFERROR(VLOOKUP($L209&amp;"_"&amp;Y209,Final_manabou_kanji[],6,0),"")</f>
        <v/>
      </c>
      <c r="O209" s="28" t="str">
        <f>IFERROR(VLOOKUP($L209&amp;"_"&amp;Z209,Final_manabou_kanji[],6,0),"")</f>
        <v/>
      </c>
      <c r="P209" s="28" t="str">
        <f>IFERROR(VLOOKUP($L209&amp;"_"&amp;AA209,Final_manabou_kanji[],6,0),"")</f>
        <v/>
      </c>
      <c r="Q209" s="28" t="str">
        <f>IFERROR(VLOOKUP($L209&amp;"_"&amp;AB209,Final_manabou_kanji[],6,0),"")</f>
        <v/>
      </c>
      <c r="R209" s="28" t="str">
        <f>IFERROR(VLOOKUP($L209&amp;"_"&amp;AC209,Final_manabou_kanji[],6,0),"")</f>
        <v/>
      </c>
      <c r="S209" s="28" t="str">
        <f>IFERROR(VLOOKUP($L209&amp;"_"&amp;AD209,Final_manabou_kanji[],6,0),"")</f>
        <v/>
      </c>
      <c r="T209" s="28" t="str">
        <f>IFERROR(VLOOKUP($L209&amp;"_"&amp;AE209,Final_manabou_kanji[],6,0),"")</f>
        <v/>
      </c>
      <c r="V209" t="s">
        <v>5</v>
      </c>
      <c r="W209" s="24" t="str">
        <f t="shared" si="101"/>
        <v>12章1課</v>
      </c>
      <c r="X209" s="21">
        <f t="shared" ref="X209:AE209" si="133">IF($V209="",X208+8,X$1)</f>
        <v>33</v>
      </c>
      <c r="Y209" s="16">
        <f t="shared" si="133"/>
        <v>34</v>
      </c>
      <c r="Z209" s="16">
        <f t="shared" si="133"/>
        <v>35</v>
      </c>
      <c r="AA209" s="16">
        <f t="shared" si="133"/>
        <v>36</v>
      </c>
      <c r="AB209" s="16">
        <f t="shared" si="133"/>
        <v>37</v>
      </c>
      <c r="AC209" s="16">
        <f t="shared" si="133"/>
        <v>38</v>
      </c>
      <c r="AD209" s="16">
        <f t="shared" si="133"/>
        <v>39</v>
      </c>
      <c r="AE209" s="17">
        <f t="shared" si="133"/>
        <v>40</v>
      </c>
      <c r="AH209" s="24">
        <v>126</v>
      </c>
      <c r="AI209" s="21" t="str">
        <f t="shared" si="103"/>
        <v>12章1課33</v>
      </c>
      <c r="AJ209" s="16" t="str">
        <f t="shared" si="104"/>
        <v>12章1課34</v>
      </c>
      <c r="AK209" s="16" t="str">
        <f t="shared" si="105"/>
        <v>12章1課35</v>
      </c>
      <c r="AL209" s="16" t="str">
        <f t="shared" si="106"/>
        <v>12章1課36</v>
      </c>
      <c r="AM209" s="16" t="str">
        <f t="shared" si="107"/>
        <v>12章1課37</v>
      </c>
      <c r="AN209" s="16" t="str">
        <f t="shared" si="108"/>
        <v>12章1課38</v>
      </c>
      <c r="AO209" s="16" t="str">
        <f t="shared" si="109"/>
        <v>12章1課39</v>
      </c>
      <c r="AP209" s="17" t="str">
        <f t="shared" si="110"/>
        <v>12章1課40</v>
      </c>
    </row>
    <row r="210" spans="1:42" ht="20.399999999999999" thickTop="1" thickBot="1" x14ac:dyDescent="0.35">
      <c r="A210">
        <f t="shared" si="117"/>
        <v>44</v>
      </c>
      <c r="B210" s="24" t="str">
        <f t="shared" si="100"/>
        <v>12章2課</v>
      </c>
      <c r="C210" s="21" t="str">
        <f>IFERROR(VLOOKUP($B210&amp;"_"&amp;X210,Raw_data_N2_Kanji[[Receipe no]:[Receipe]],4,0),"")</f>
        <v/>
      </c>
      <c r="D210" s="16" t="str">
        <f>IFERROR(VLOOKUP($B210&amp;"_"&amp;Y210,Raw_data_N2_Kanji[[Receipe no]:[Receipe]],4,0),"")</f>
        <v/>
      </c>
      <c r="E210" s="16" t="str">
        <f>IFERROR(VLOOKUP($B210&amp;"_"&amp;Z210,Raw_data_N2_Kanji[[Receipe no]:[Receipe]],4,0),"")</f>
        <v/>
      </c>
      <c r="F210" s="16" t="str">
        <f>IFERROR(VLOOKUP($B210&amp;"_"&amp;AA210,Raw_data_N2_Kanji[[Receipe no]:[Receipe]],4,0),"")</f>
        <v/>
      </c>
      <c r="G210" s="16" t="str">
        <f>IFERROR(VLOOKUP($B210&amp;"_"&amp;AB210,Raw_data_N2_Kanji[[Receipe no]:[Receipe]],4,0),"")</f>
        <v/>
      </c>
      <c r="H210" s="16" t="str">
        <f>IFERROR(VLOOKUP($B210&amp;"_"&amp;AC210,Raw_data_N2_Kanji[[Receipe no]:[Receipe]],4,0),"")</f>
        <v/>
      </c>
      <c r="I210" s="16" t="str">
        <f>IFERROR(VLOOKUP($B210&amp;"_"&amp;AD210,Raw_data_N2_Kanji[[Receipe no]:[Receipe]],4,0),"")</f>
        <v/>
      </c>
      <c r="J210" s="17" t="str">
        <f>IFERROR(VLOOKUP($B210&amp;"_"&amp;AE210,Raw_data_N2_Kanji[[Receipe no]:[Receipe]],4,0),"")</f>
        <v/>
      </c>
      <c r="L210" s="24" t="str">
        <f t="shared" si="118"/>
        <v>12章2課</v>
      </c>
      <c r="M210" s="28" t="str">
        <f>IFERROR(VLOOKUP($L210&amp;"_"&amp;X210,Final_manabou_kanji[],6,0),"")</f>
        <v/>
      </c>
      <c r="N210" s="28" t="str">
        <f>IFERROR(VLOOKUP($L210&amp;"_"&amp;Y210,Final_manabou_kanji[],6,0),"")</f>
        <v/>
      </c>
      <c r="O210" s="28" t="str">
        <f>IFERROR(VLOOKUP($L210&amp;"_"&amp;Z210,Final_manabou_kanji[],6,0),"")</f>
        <v/>
      </c>
      <c r="P210" s="28" t="str">
        <f>IFERROR(VLOOKUP($L210&amp;"_"&amp;AA210,Final_manabou_kanji[],6,0),"")</f>
        <v/>
      </c>
      <c r="Q210" s="28" t="str">
        <f>IFERROR(VLOOKUP($L210&amp;"_"&amp;AB210,Final_manabou_kanji[],6,0),"")</f>
        <v/>
      </c>
      <c r="R210" s="28" t="str">
        <f>IFERROR(VLOOKUP($L210&amp;"_"&amp;AC210,Final_manabou_kanji[],6,0),"")</f>
        <v/>
      </c>
      <c r="S210" s="28" t="str">
        <f>IFERROR(VLOOKUP($L210&amp;"_"&amp;AD210,Final_manabou_kanji[],6,0),"")</f>
        <v/>
      </c>
      <c r="T210" s="28" t="str">
        <f>IFERROR(VLOOKUP($L210&amp;"_"&amp;AE210,Final_manabou_kanji[],6,0),"")</f>
        <v/>
      </c>
      <c r="V210" t="s">
        <v>75</v>
      </c>
      <c r="W210" s="24" t="str">
        <f t="shared" si="101"/>
        <v>12章2課</v>
      </c>
      <c r="X210" s="21">
        <f t="shared" ref="X210:AE210" si="134">IF($V210="",X209+8,X$1)</f>
        <v>1</v>
      </c>
      <c r="Y210" s="16">
        <f t="shared" si="134"/>
        <v>2</v>
      </c>
      <c r="Z210" s="16">
        <f t="shared" si="134"/>
        <v>3</v>
      </c>
      <c r="AA210" s="16">
        <f t="shared" si="134"/>
        <v>4</v>
      </c>
      <c r="AB210" s="16">
        <f t="shared" si="134"/>
        <v>5</v>
      </c>
      <c r="AC210" s="16">
        <f t="shared" si="134"/>
        <v>6</v>
      </c>
      <c r="AD210" s="16">
        <f t="shared" si="134"/>
        <v>7</v>
      </c>
      <c r="AE210" s="17">
        <f t="shared" si="134"/>
        <v>8</v>
      </c>
      <c r="AH210" s="24">
        <v>127</v>
      </c>
      <c r="AI210" s="21" t="str">
        <f t="shared" si="103"/>
        <v>12章2課1</v>
      </c>
      <c r="AJ210" s="16" t="str">
        <f t="shared" si="104"/>
        <v>12章2課2</v>
      </c>
      <c r="AK210" s="16" t="str">
        <f t="shared" si="105"/>
        <v>12章2課3</v>
      </c>
      <c r="AL210" s="16" t="str">
        <f t="shared" si="106"/>
        <v>12章2課4</v>
      </c>
      <c r="AM210" s="16" t="str">
        <f t="shared" si="107"/>
        <v>12章2課5</v>
      </c>
      <c r="AN210" s="16" t="str">
        <f t="shared" si="108"/>
        <v>12章2課6</v>
      </c>
      <c r="AO210" s="16" t="str">
        <f t="shared" si="109"/>
        <v>12章2課7</v>
      </c>
      <c r="AP210" s="17" t="str">
        <f t="shared" si="110"/>
        <v>12章2課8</v>
      </c>
    </row>
    <row r="211" spans="1:42" ht="20.399999999999999" thickTop="1" thickBot="1" x14ac:dyDescent="0.35">
      <c r="A211">
        <f t="shared" si="117"/>
        <v>44</v>
      </c>
      <c r="B211" s="24" t="str">
        <f t="shared" si="100"/>
        <v>12章2課</v>
      </c>
      <c r="C211" s="21" t="str">
        <f>IFERROR(VLOOKUP($B211&amp;"_"&amp;X211,Raw_data_N2_Kanji[[Receipe no]:[Receipe]],4,0),"")</f>
        <v/>
      </c>
      <c r="D211" s="16" t="str">
        <f>IFERROR(VLOOKUP($B211&amp;"_"&amp;Y211,Raw_data_N2_Kanji[[Receipe no]:[Receipe]],4,0),"")</f>
        <v/>
      </c>
      <c r="E211" s="16" t="str">
        <f>IFERROR(VLOOKUP($B211&amp;"_"&amp;Z211,Raw_data_N2_Kanji[[Receipe no]:[Receipe]],4,0),"")</f>
        <v/>
      </c>
      <c r="F211" s="16" t="str">
        <f>IFERROR(VLOOKUP($B211&amp;"_"&amp;AA211,Raw_data_N2_Kanji[[Receipe no]:[Receipe]],4,0),"")</f>
        <v/>
      </c>
      <c r="G211" s="16" t="str">
        <f>IFERROR(VLOOKUP($B211&amp;"_"&amp;AB211,Raw_data_N2_Kanji[[Receipe no]:[Receipe]],4,0),"")</f>
        <v/>
      </c>
      <c r="H211" s="16" t="str">
        <f>IFERROR(VLOOKUP($B211&amp;"_"&amp;AC211,Raw_data_N2_Kanji[[Receipe no]:[Receipe]],4,0),"")</f>
        <v/>
      </c>
      <c r="I211" s="16" t="str">
        <f>IFERROR(VLOOKUP($B211&amp;"_"&amp;AD211,Raw_data_N2_Kanji[[Receipe no]:[Receipe]],4,0),"")</f>
        <v/>
      </c>
      <c r="J211" s="17" t="str">
        <f>IFERROR(VLOOKUP($B211&amp;"_"&amp;AE211,Raw_data_N2_Kanji[[Receipe no]:[Receipe]],4,0),"")</f>
        <v/>
      </c>
      <c r="L211" s="24" t="str">
        <f t="shared" si="118"/>
        <v>12章2課</v>
      </c>
      <c r="M211" s="28" t="str">
        <f>IFERROR(VLOOKUP($L211&amp;"_"&amp;X211,Final_manabou_kanji[],6,0),"")</f>
        <v/>
      </c>
      <c r="N211" s="28" t="str">
        <f>IFERROR(VLOOKUP($L211&amp;"_"&amp;Y211,Final_manabou_kanji[],6,0),"")</f>
        <v/>
      </c>
      <c r="O211" s="28" t="str">
        <f>IFERROR(VLOOKUP($L211&amp;"_"&amp;Z211,Final_manabou_kanji[],6,0),"")</f>
        <v/>
      </c>
      <c r="P211" s="28" t="str">
        <f>IFERROR(VLOOKUP($L211&amp;"_"&amp;AA211,Final_manabou_kanji[],6,0),"")</f>
        <v/>
      </c>
      <c r="Q211" s="28" t="str">
        <f>IFERROR(VLOOKUP($L211&amp;"_"&amp;AB211,Final_manabou_kanji[],6,0),"")</f>
        <v/>
      </c>
      <c r="R211" s="28" t="str">
        <f>IFERROR(VLOOKUP($L211&amp;"_"&amp;AC211,Final_manabou_kanji[],6,0),"")</f>
        <v/>
      </c>
      <c r="S211" s="28" t="str">
        <f>IFERROR(VLOOKUP($L211&amp;"_"&amp;AD211,Final_manabou_kanji[],6,0),"")</f>
        <v/>
      </c>
      <c r="T211" s="28" t="str">
        <f>IFERROR(VLOOKUP($L211&amp;"_"&amp;AE211,Final_manabou_kanji[],6,0),"")</f>
        <v/>
      </c>
      <c r="V211" t="s">
        <v>5</v>
      </c>
      <c r="W211" s="24" t="str">
        <f t="shared" si="101"/>
        <v>12章2課</v>
      </c>
      <c r="X211" s="21">
        <f t="shared" ref="X211:AE211" si="135">IF($V211="",X210+8,X$1)</f>
        <v>9</v>
      </c>
      <c r="Y211" s="16">
        <f t="shared" si="135"/>
        <v>10</v>
      </c>
      <c r="Z211" s="16">
        <f t="shared" si="135"/>
        <v>11</v>
      </c>
      <c r="AA211" s="16">
        <f t="shared" si="135"/>
        <v>12</v>
      </c>
      <c r="AB211" s="16">
        <f t="shared" si="135"/>
        <v>13</v>
      </c>
      <c r="AC211" s="16">
        <f t="shared" si="135"/>
        <v>14</v>
      </c>
      <c r="AD211" s="16">
        <f t="shared" si="135"/>
        <v>15</v>
      </c>
      <c r="AE211" s="17">
        <f t="shared" si="135"/>
        <v>16</v>
      </c>
      <c r="AH211" s="24">
        <v>128</v>
      </c>
      <c r="AI211" s="21" t="str">
        <f t="shared" si="103"/>
        <v>12章2課9</v>
      </c>
      <c r="AJ211" s="16" t="str">
        <f t="shared" si="104"/>
        <v>12章2課10</v>
      </c>
      <c r="AK211" s="16" t="str">
        <f t="shared" si="105"/>
        <v>12章2課11</v>
      </c>
      <c r="AL211" s="16" t="str">
        <f t="shared" si="106"/>
        <v>12章2課12</v>
      </c>
      <c r="AM211" s="16" t="str">
        <f t="shared" si="107"/>
        <v>12章2課13</v>
      </c>
      <c r="AN211" s="16" t="str">
        <f t="shared" si="108"/>
        <v>12章2課14</v>
      </c>
      <c r="AO211" s="16" t="str">
        <f t="shared" si="109"/>
        <v>12章2課15</v>
      </c>
      <c r="AP211" s="17" t="str">
        <f t="shared" si="110"/>
        <v>12章2課16</v>
      </c>
    </row>
    <row r="212" spans="1:42" ht="20.399999999999999" thickTop="1" thickBot="1" x14ac:dyDescent="0.35">
      <c r="A212">
        <f t="shared" si="117"/>
        <v>44</v>
      </c>
      <c r="B212" s="24" t="str">
        <f t="shared" si="100"/>
        <v>12章2課</v>
      </c>
      <c r="C212" s="21" t="str">
        <f>IFERROR(VLOOKUP($B212&amp;"_"&amp;X212,Raw_data_N2_Kanji[[Receipe no]:[Receipe]],4,0),"")</f>
        <v/>
      </c>
      <c r="D212" s="16" t="str">
        <f>IFERROR(VLOOKUP($B212&amp;"_"&amp;Y212,Raw_data_N2_Kanji[[Receipe no]:[Receipe]],4,0),"")</f>
        <v/>
      </c>
      <c r="E212" s="16" t="str">
        <f>IFERROR(VLOOKUP($B212&amp;"_"&amp;Z212,Raw_data_N2_Kanji[[Receipe no]:[Receipe]],4,0),"")</f>
        <v/>
      </c>
      <c r="F212" s="16" t="str">
        <f>IFERROR(VLOOKUP($B212&amp;"_"&amp;AA212,Raw_data_N2_Kanji[[Receipe no]:[Receipe]],4,0),"")</f>
        <v/>
      </c>
      <c r="G212" s="16" t="str">
        <f>IFERROR(VLOOKUP($B212&amp;"_"&amp;AB212,Raw_data_N2_Kanji[[Receipe no]:[Receipe]],4,0),"")</f>
        <v/>
      </c>
      <c r="H212" s="16" t="str">
        <f>IFERROR(VLOOKUP($B212&amp;"_"&amp;AC212,Raw_data_N2_Kanji[[Receipe no]:[Receipe]],4,0),"")</f>
        <v/>
      </c>
      <c r="I212" s="16" t="str">
        <f>IFERROR(VLOOKUP($B212&amp;"_"&amp;AD212,Raw_data_N2_Kanji[[Receipe no]:[Receipe]],4,0),"")</f>
        <v/>
      </c>
      <c r="J212" s="17" t="str">
        <f>IFERROR(VLOOKUP($B212&amp;"_"&amp;AE212,Raw_data_N2_Kanji[[Receipe no]:[Receipe]],4,0),"")</f>
        <v/>
      </c>
      <c r="L212" s="24" t="str">
        <f t="shared" si="118"/>
        <v>12章2課</v>
      </c>
      <c r="M212" s="28" t="str">
        <f>IFERROR(VLOOKUP($L212&amp;"_"&amp;X212,Final_manabou_kanji[],6,0),"")</f>
        <v/>
      </c>
      <c r="N212" s="28" t="str">
        <f>IFERROR(VLOOKUP($L212&amp;"_"&amp;Y212,Final_manabou_kanji[],6,0),"")</f>
        <v/>
      </c>
      <c r="O212" s="28" t="str">
        <f>IFERROR(VLOOKUP($L212&amp;"_"&amp;Z212,Final_manabou_kanji[],6,0),"")</f>
        <v/>
      </c>
      <c r="P212" s="28" t="str">
        <f>IFERROR(VLOOKUP($L212&amp;"_"&amp;AA212,Final_manabou_kanji[],6,0),"")</f>
        <v/>
      </c>
      <c r="Q212" s="28" t="str">
        <f>IFERROR(VLOOKUP($L212&amp;"_"&amp;AB212,Final_manabou_kanji[],6,0),"")</f>
        <v/>
      </c>
      <c r="R212" s="28" t="str">
        <f>IFERROR(VLOOKUP($L212&amp;"_"&amp;AC212,Final_manabou_kanji[],6,0),"")</f>
        <v/>
      </c>
      <c r="S212" s="28" t="str">
        <f>IFERROR(VLOOKUP($L212&amp;"_"&amp;AD212,Final_manabou_kanji[],6,0),"")</f>
        <v/>
      </c>
      <c r="T212" s="28" t="str">
        <f>IFERROR(VLOOKUP($L212&amp;"_"&amp;AE212,Final_manabou_kanji[],6,0),"")</f>
        <v/>
      </c>
      <c r="V212" t="s">
        <v>5</v>
      </c>
      <c r="W212" s="24" t="str">
        <f t="shared" si="101"/>
        <v>12章2課</v>
      </c>
      <c r="X212" s="21">
        <f t="shared" ref="X212:AE212" si="136">IF($V212="",X211+8,X$1)</f>
        <v>17</v>
      </c>
      <c r="Y212" s="16">
        <f t="shared" si="136"/>
        <v>18</v>
      </c>
      <c r="Z212" s="16">
        <f t="shared" si="136"/>
        <v>19</v>
      </c>
      <c r="AA212" s="16">
        <f t="shared" si="136"/>
        <v>20</v>
      </c>
      <c r="AB212" s="16">
        <f t="shared" si="136"/>
        <v>21</v>
      </c>
      <c r="AC212" s="16">
        <f t="shared" si="136"/>
        <v>22</v>
      </c>
      <c r="AD212" s="16">
        <f t="shared" si="136"/>
        <v>23</v>
      </c>
      <c r="AE212" s="17">
        <f t="shared" si="136"/>
        <v>24</v>
      </c>
      <c r="AH212" s="24">
        <v>129</v>
      </c>
      <c r="AI212" s="21" t="str">
        <f t="shared" si="103"/>
        <v>12章2課17</v>
      </c>
      <c r="AJ212" s="16" t="str">
        <f t="shared" si="104"/>
        <v>12章2課18</v>
      </c>
      <c r="AK212" s="16" t="str">
        <f t="shared" si="105"/>
        <v>12章2課19</v>
      </c>
      <c r="AL212" s="16" t="str">
        <f t="shared" si="106"/>
        <v>12章2課20</v>
      </c>
      <c r="AM212" s="16" t="str">
        <f t="shared" si="107"/>
        <v>12章2課21</v>
      </c>
      <c r="AN212" s="16" t="str">
        <f t="shared" si="108"/>
        <v>12章2課22</v>
      </c>
      <c r="AO212" s="16" t="str">
        <f t="shared" si="109"/>
        <v>12章2課23</v>
      </c>
      <c r="AP212" s="17" t="str">
        <f t="shared" si="110"/>
        <v>12章2課24</v>
      </c>
    </row>
    <row r="213" spans="1:42" ht="20.399999999999999" thickTop="1" thickBot="1" x14ac:dyDescent="0.35">
      <c r="A213">
        <f t="shared" si="117"/>
        <v>45</v>
      </c>
      <c r="B213" s="24" t="str">
        <f t="shared" si="100"/>
        <v>12章3課</v>
      </c>
      <c r="C213" s="21" t="str">
        <f>IFERROR(VLOOKUP($B213&amp;"_"&amp;X213,Raw_data_N2_Kanji[[Receipe no]:[Receipe]],4,0),"")</f>
        <v/>
      </c>
      <c r="D213" s="16" t="str">
        <f>IFERROR(VLOOKUP($B213&amp;"_"&amp;Y213,Raw_data_N2_Kanji[[Receipe no]:[Receipe]],4,0),"")</f>
        <v/>
      </c>
      <c r="E213" s="16" t="str">
        <f>IFERROR(VLOOKUP($B213&amp;"_"&amp;Z213,Raw_data_N2_Kanji[[Receipe no]:[Receipe]],4,0),"")</f>
        <v/>
      </c>
      <c r="F213" s="16" t="str">
        <f>IFERROR(VLOOKUP($B213&amp;"_"&amp;AA213,Raw_data_N2_Kanji[[Receipe no]:[Receipe]],4,0),"")</f>
        <v/>
      </c>
      <c r="G213" s="16" t="str">
        <f>IFERROR(VLOOKUP($B213&amp;"_"&amp;AB213,Raw_data_N2_Kanji[[Receipe no]:[Receipe]],4,0),"")</f>
        <v/>
      </c>
      <c r="H213" s="16" t="str">
        <f>IFERROR(VLOOKUP($B213&amp;"_"&amp;AC213,Raw_data_N2_Kanji[[Receipe no]:[Receipe]],4,0),"")</f>
        <v/>
      </c>
      <c r="I213" s="16" t="str">
        <f>IFERROR(VLOOKUP($B213&amp;"_"&amp;AD213,Raw_data_N2_Kanji[[Receipe no]:[Receipe]],4,0),"")</f>
        <v/>
      </c>
      <c r="J213" s="17" t="str">
        <f>IFERROR(VLOOKUP($B213&amp;"_"&amp;AE213,Raw_data_N2_Kanji[[Receipe no]:[Receipe]],4,0),"")</f>
        <v/>
      </c>
      <c r="L213" s="24" t="str">
        <f t="shared" si="118"/>
        <v>12章3課</v>
      </c>
      <c r="M213" s="28" t="str">
        <f>IFERROR(VLOOKUP($L213&amp;"_"&amp;X213,Final_manabou_kanji[],6,0),"")</f>
        <v/>
      </c>
      <c r="N213" s="28" t="str">
        <f>IFERROR(VLOOKUP($L213&amp;"_"&amp;Y213,Final_manabou_kanji[],6,0),"")</f>
        <v/>
      </c>
      <c r="O213" s="28" t="str">
        <f>IFERROR(VLOOKUP($L213&amp;"_"&amp;Z213,Final_manabou_kanji[],6,0),"")</f>
        <v/>
      </c>
      <c r="P213" s="28" t="str">
        <f>IFERROR(VLOOKUP($L213&amp;"_"&amp;AA213,Final_manabou_kanji[],6,0),"")</f>
        <v/>
      </c>
      <c r="Q213" s="28" t="str">
        <f>IFERROR(VLOOKUP($L213&amp;"_"&amp;AB213,Final_manabou_kanji[],6,0),"")</f>
        <v/>
      </c>
      <c r="R213" s="28" t="str">
        <f>IFERROR(VLOOKUP($L213&amp;"_"&amp;AC213,Final_manabou_kanji[],6,0),"")</f>
        <v/>
      </c>
      <c r="S213" s="28" t="str">
        <f>IFERROR(VLOOKUP($L213&amp;"_"&amp;AD213,Final_manabou_kanji[],6,0),"")</f>
        <v/>
      </c>
      <c r="T213" s="28" t="str">
        <f>IFERROR(VLOOKUP($L213&amp;"_"&amp;AE213,Final_manabou_kanji[],6,0),"")</f>
        <v/>
      </c>
      <c r="V213" t="s">
        <v>76</v>
      </c>
      <c r="W213" s="24" t="str">
        <f t="shared" si="101"/>
        <v>12章3課</v>
      </c>
      <c r="X213" s="21">
        <f t="shared" ref="X213:AE213" si="137">IF($V213="",X212+8,X$1)</f>
        <v>1</v>
      </c>
      <c r="Y213" s="16">
        <f t="shared" si="137"/>
        <v>2</v>
      </c>
      <c r="Z213" s="16">
        <f t="shared" si="137"/>
        <v>3</v>
      </c>
      <c r="AA213" s="16">
        <f t="shared" si="137"/>
        <v>4</v>
      </c>
      <c r="AB213" s="16">
        <f t="shared" si="137"/>
        <v>5</v>
      </c>
      <c r="AC213" s="16">
        <f t="shared" si="137"/>
        <v>6</v>
      </c>
      <c r="AD213" s="16">
        <f t="shared" si="137"/>
        <v>7</v>
      </c>
      <c r="AE213" s="17">
        <f t="shared" si="137"/>
        <v>8</v>
      </c>
      <c r="AH213" s="24">
        <v>130</v>
      </c>
      <c r="AI213" s="21" t="str">
        <f t="shared" si="103"/>
        <v>12章3課1</v>
      </c>
      <c r="AJ213" s="16" t="str">
        <f t="shared" si="104"/>
        <v>12章3課2</v>
      </c>
      <c r="AK213" s="16" t="str">
        <f t="shared" si="105"/>
        <v>12章3課3</v>
      </c>
      <c r="AL213" s="16" t="str">
        <f t="shared" si="106"/>
        <v>12章3課4</v>
      </c>
      <c r="AM213" s="16" t="str">
        <f t="shared" si="107"/>
        <v>12章3課5</v>
      </c>
      <c r="AN213" s="16" t="str">
        <f t="shared" si="108"/>
        <v>12章3課6</v>
      </c>
      <c r="AO213" s="16" t="str">
        <f t="shared" si="109"/>
        <v>12章3課7</v>
      </c>
      <c r="AP213" s="17" t="str">
        <f t="shared" si="110"/>
        <v>12章3課8</v>
      </c>
    </row>
    <row r="214" spans="1:42" ht="20.399999999999999" thickTop="1" thickBot="1" x14ac:dyDescent="0.35">
      <c r="A214">
        <f t="shared" si="117"/>
        <v>45</v>
      </c>
      <c r="B214" s="24" t="str">
        <f t="shared" si="100"/>
        <v>12章3課</v>
      </c>
      <c r="C214" s="21" t="str">
        <f>IFERROR(VLOOKUP($B214&amp;"_"&amp;X214,Raw_data_N2_Kanji[[Receipe no]:[Receipe]],4,0),"")</f>
        <v/>
      </c>
      <c r="D214" s="16" t="str">
        <f>IFERROR(VLOOKUP($B214&amp;"_"&amp;Y214,Raw_data_N2_Kanji[[Receipe no]:[Receipe]],4,0),"")</f>
        <v/>
      </c>
      <c r="E214" s="16" t="str">
        <f>IFERROR(VLOOKUP($B214&amp;"_"&amp;Z214,Raw_data_N2_Kanji[[Receipe no]:[Receipe]],4,0),"")</f>
        <v/>
      </c>
      <c r="F214" s="16" t="str">
        <f>IFERROR(VLOOKUP($B214&amp;"_"&amp;AA214,Raw_data_N2_Kanji[[Receipe no]:[Receipe]],4,0),"")</f>
        <v/>
      </c>
      <c r="G214" s="16" t="str">
        <f>IFERROR(VLOOKUP($B214&amp;"_"&amp;AB214,Raw_data_N2_Kanji[[Receipe no]:[Receipe]],4,0),"")</f>
        <v/>
      </c>
      <c r="H214" s="16" t="str">
        <f>IFERROR(VLOOKUP($B214&amp;"_"&amp;AC214,Raw_data_N2_Kanji[[Receipe no]:[Receipe]],4,0),"")</f>
        <v/>
      </c>
      <c r="I214" s="16" t="str">
        <f>IFERROR(VLOOKUP($B214&amp;"_"&amp;AD214,Raw_data_N2_Kanji[[Receipe no]:[Receipe]],4,0),"")</f>
        <v/>
      </c>
      <c r="J214" s="17" t="str">
        <f>IFERROR(VLOOKUP($B214&amp;"_"&amp;AE214,Raw_data_N2_Kanji[[Receipe no]:[Receipe]],4,0),"")</f>
        <v/>
      </c>
      <c r="L214" s="24" t="str">
        <f t="shared" si="118"/>
        <v>12章3課</v>
      </c>
      <c r="M214" s="28" t="str">
        <f>IFERROR(VLOOKUP($L214&amp;"_"&amp;X214,Final_manabou_kanji[],6,0),"")</f>
        <v/>
      </c>
      <c r="N214" s="28" t="str">
        <f>IFERROR(VLOOKUP($L214&amp;"_"&amp;Y214,Final_manabou_kanji[],6,0),"")</f>
        <v/>
      </c>
      <c r="O214" s="28" t="str">
        <f>IFERROR(VLOOKUP($L214&amp;"_"&amp;Z214,Final_manabou_kanji[],6,0),"")</f>
        <v/>
      </c>
      <c r="P214" s="28" t="str">
        <f>IFERROR(VLOOKUP($L214&amp;"_"&amp;AA214,Final_manabou_kanji[],6,0),"")</f>
        <v/>
      </c>
      <c r="Q214" s="28" t="str">
        <f>IFERROR(VLOOKUP($L214&amp;"_"&amp;AB214,Final_manabou_kanji[],6,0),"")</f>
        <v/>
      </c>
      <c r="R214" s="28" t="str">
        <f>IFERROR(VLOOKUP($L214&amp;"_"&amp;AC214,Final_manabou_kanji[],6,0),"")</f>
        <v/>
      </c>
      <c r="S214" s="28" t="str">
        <f>IFERROR(VLOOKUP($L214&amp;"_"&amp;AD214,Final_manabou_kanji[],6,0),"")</f>
        <v/>
      </c>
      <c r="T214" s="28" t="str">
        <f>IFERROR(VLOOKUP($L214&amp;"_"&amp;AE214,Final_manabou_kanji[],6,0),"")</f>
        <v/>
      </c>
      <c r="V214" t="s">
        <v>5</v>
      </c>
      <c r="W214" s="24" t="str">
        <f t="shared" si="101"/>
        <v>12章3課</v>
      </c>
      <c r="X214" s="21">
        <f t="shared" ref="X214:AE214" si="138">IF($V214="",X213+8,X$1)</f>
        <v>9</v>
      </c>
      <c r="Y214" s="16">
        <f t="shared" si="138"/>
        <v>10</v>
      </c>
      <c r="Z214" s="16">
        <f t="shared" si="138"/>
        <v>11</v>
      </c>
      <c r="AA214" s="16">
        <f t="shared" si="138"/>
        <v>12</v>
      </c>
      <c r="AB214" s="16">
        <f t="shared" si="138"/>
        <v>13</v>
      </c>
      <c r="AC214" s="16">
        <f t="shared" si="138"/>
        <v>14</v>
      </c>
      <c r="AD214" s="16">
        <f t="shared" si="138"/>
        <v>15</v>
      </c>
      <c r="AE214" s="17">
        <f t="shared" si="138"/>
        <v>16</v>
      </c>
      <c r="AH214" s="24">
        <v>131</v>
      </c>
      <c r="AI214" s="21" t="str">
        <f t="shared" si="103"/>
        <v>12章3課9</v>
      </c>
      <c r="AJ214" s="16" t="str">
        <f t="shared" si="104"/>
        <v>12章3課10</v>
      </c>
      <c r="AK214" s="16" t="str">
        <f t="shared" si="105"/>
        <v>12章3課11</v>
      </c>
      <c r="AL214" s="16" t="str">
        <f t="shared" si="106"/>
        <v>12章3課12</v>
      </c>
      <c r="AM214" s="16" t="str">
        <f t="shared" si="107"/>
        <v>12章3課13</v>
      </c>
      <c r="AN214" s="16" t="str">
        <f t="shared" si="108"/>
        <v>12章3課14</v>
      </c>
      <c r="AO214" s="16" t="str">
        <f t="shared" si="109"/>
        <v>12章3課15</v>
      </c>
      <c r="AP214" s="17" t="str">
        <f t="shared" si="110"/>
        <v>12章3課16</v>
      </c>
    </row>
    <row r="215" spans="1:42" ht="20.399999999999999" thickTop="1" thickBot="1" x14ac:dyDescent="0.35">
      <c r="A215">
        <f t="shared" si="117"/>
        <v>45</v>
      </c>
      <c r="B215" s="24" t="str">
        <f t="shared" si="100"/>
        <v>12章3課</v>
      </c>
      <c r="C215" s="21" t="str">
        <f>IFERROR(VLOOKUP($B215&amp;"_"&amp;X215,Raw_data_N2_Kanji[[Receipe no]:[Receipe]],4,0),"")</f>
        <v/>
      </c>
      <c r="D215" s="16" t="str">
        <f>IFERROR(VLOOKUP($B215&amp;"_"&amp;Y215,Raw_data_N2_Kanji[[Receipe no]:[Receipe]],4,0),"")</f>
        <v/>
      </c>
      <c r="E215" s="16" t="str">
        <f>IFERROR(VLOOKUP($B215&amp;"_"&amp;Z215,Raw_data_N2_Kanji[[Receipe no]:[Receipe]],4,0),"")</f>
        <v/>
      </c>
      <c r="F215" s="16" t="str">
        <f>IFERROR(VLOOKUP($B215&amp;"_"&amp;AA215,Raw_data_N2_Kanji[[Receipe no]:[Receipe]],4,0),"")</f>
        <v/>
      </c>
      <c r="G215" s="16" t="str">
        <f>IFERROR(VLOOKUP($B215&amp;"_"&amp;AB215,Raw_data_N2_Kanji[[Receipe no]:[Receipe]],4,0),"")</f>
        <v/>
      </c>
      <c r="H215" s="16" t="str">
        <f>IFERROR(VLOOKUP($B215&amp;"_"&amp;AC215,Raw_data_N2_Kanji[[Receipe no]:[Receipe]],4,0),"")</f>
        <v/>
      </c>
      <c r="I215" s="16" t="str">
        <f>IFERROR(VLOOKUP($B215&amp;"_"&amp;AD215,Raw_data_N2_Kanji[[Receipe no]:[Receipe]],4,0),"")</f>
        <v/>
      </c>
      <c r="J215" s="17" t="str">
        <f>IFERROR(VLOOKUP($B215&amp;"_"&amp;AE215,Raw_data_N2_Kanji[[Receipe no]:[Receipe]],4,0),"")</f>
        <v/>
      </c>
      <c r="L215" s="24" t="str">
        <f t="shared" si="118"/>
        <v>12章3課</v>
      </c>
      <c r="M215" s="28" t="str">
        <f>IFERROR(VLOOKUP($L215&amp;"_"&amp;X215,Final_manabou_kanji[],6,0),"")</f>
        <v/>
      </c>
      <c r="N215" s="28" t="str">
        <f>IFERROR(VLOOKUP($L215&amp;"_"&amp;Y215,Final_manabou_kanji[],6,0),"")</f>
        <v/>
      </c>
      <c r="O215" s="28" t="str">
        <f>IFERROR(VLOOKUP($L215&amp;"_"&amp;Z215,Final_manabou_kanji[],6,0),"")</f>
        <v/>
      </c>
      <c r="P215" s="28" t="str">
        <f>IFERROR(VLOOKUP($L215&amp;"_"&amp;AA215,Final_manabou_kanji[],6,0),"")</f>
        <v/>
      </c>
      <c r="Q215" s="28" t="str">
        <f>IFERROR(VLOOKUP($L215&amp;"_"&amp;AB215,Final_manabou_kanji[],6,0),"")</f>
        <v/>
      </c>
      <c r="R215" s="28" t="str">
        <f>IFERROR(VLOOKUP($L215&amp;"_"&amp;AC215,Final_manabou_kanji[],6,0),"")</f>
        <v/>
      </c>
      <c r="S215" s="28" t="str">
        <f>IFERROR(VLOOKUP($L215&amp;"_"&amp;AD215,Final_manabou_kanji[],6,0),"")</f>
        <v/>
      </c>
      <c r="T215" s="28" t="str">
        <f>IFERROR(VLOOKUP($L215&amp;"_"&amp;AE215,Final_manabou_kanji[],6,0),"")</f>
        <v/>
      </c>
      <c r="V215" t="s">
        <v>5</v>
      </c>
      <c r="W215" s="24" t="str">
        <f t="shared" si="101"/>
        <v>12章3課</v>
      </c>
      <c r="X215" s="21">
        <f t="shared" ref="X215:AE215" si="139">IF($V215="",X214+8,X$1)</f>
        <v>17</v>
      </c>
      <c r="Y215" s="16">
        <f t="shared" si="139"/>
        <v>18</v>
      </c>
      <c r="Z215" s="16">
        <f t="shared" si="139"/>
        <v>19</v>
      </c>
      <c r="AA215" s="16">
        <f t="shared" si="139"/>
        <v>20</v>
      </c>
      <c r="AB215" s="16">
        <f t="shared" si="139"/>
        <v>21</v>
      </c>
      <c r="AC215" s="16">
        <f t="shared" si="139"/>
        <v>22</v>
      </c>
      <c r="AD215" s="16">
        <f t="shared" si="139"/>
        <v>23</v>
      </c>
      <c r="AE215" s="17">
        <f t="shared" si="139"/>
        <v>24</v>
      </c>
      <c r="AH215" s="24">
        <v>132</v>
      </c>
      <c r="AI215" s="21" t="str">
        <f t="shared" si="103"/>
        <v>12章3課17</v>
      </c>
      <c r="AJ215" s="16" t="str">
        <f t="shared" si="104"/>
        <v>12章3課18</v>
      </c>
      <c r="AK215" s="16" t="str">
        <f t="shared" si="105"/>
        <v>12章3課19</v>
      </c>
      <c r="AL215" s="16" t="str">
        <f t="shared" si="106"/>
        <v>12章3課20</v>
      </c>
      <c r="AM215" s="16" t="str">
        <f t="shared" si="107"/>
        <v>12章3課21</v>
      </c>
      <c r="AN215" s="16" t="str">
        <f t="shared" si="108"/>
        <v>12章3課22</v>
      </c>
      <c r="AO215" s="16" t="str">
        <f t="shared" si="109"/>
        <v>12章3課23</v>
      </c>
      <c r="AP215" s="17" t="str">
        <f t="shared" si="110"/>
        <v>12章3課24</v>
      </c>
    </row>
    <row r="216" spans="1:42" ht="20.399999999999999" thickTop="1" thickBot="1" x14ac:dyDescent="0.35">
      <c r="A216">
        <f t="shared" si="117"/>
        <v>45</v>
      </c>
      <c r="B216" s="24" t="str">
        <f t="shared" si="100"/>
        <v>12章3課</v>
      </c>
      <c r="C216" s="21" t="str">
        <f>IFERROR(VLOOKUP($B216&amp;"_"&amp;X216,Raw_data_N2_Kanji[[Receipe no]:[Receipe]],4,0),"")</f>
        <v/>
      </c>
      <c r="D216" s="16" t="str">
        <f>IFERROR(VLOOKUP($B216&amp;"_"&amp;Y216,Raw_data_N2_Kanji[[Receipe no]:[Receipe]],4,0),"")</f>
        <v/>
      </c>
      <c r="E216" s="16" t="str">
        <f>IFERROR(VLOOKUP($B216&amp;"_"&amp;Z216,Raw_data_N2_Kanji[[Receipe no]:[Receipe]],4,0),"")</f>
        <v/>
      </c>
      <c r="F216" s="16" t="str">
        <f>IFERROR(VLOOKUP($B216&amp;"_"&amp;AA216,Raw_data_N2_Kanji[[Receipe no]:[Receipe]],4,0),"")</f>
        <v/>
      </c>
      <c r="G216" s="16" t="str">
        <f>IFERROR(VLOOKUP($B216&amp;"_"&amp;AB216,Raw_data_N2_Kanji[[Receipe no]:[Receipe]],4,0),"")</f>
        <v/>
      </c>
      <c r="H216" s="16" t="str">
        <f>IFERROR(VLOOKUP($B216&amp;"_"&amp;AC216,Raw_data_N2_Kanji[[Receipe no]:[Receipe]],4,0),"")</f>
        <v/>
      </c>
      <c r="I216" s="16" t="str">
        <f>IFERROR(VLOOKUP($B216&amp;"_"&amp;AD216,Raw_data_N2_Kanji[[Receipe no]:[Receipe]],4,0),"")</f>
        <v/>
      </c>
      <c r="J216" s="17" t="str">
        <f>IFERROR(VLOOKUP($B216&amp;"_"&amp;AE216,Raw_data_N2_Kanji[[Receipe no]:[Receipe]],4,0),"")</f>
        <v/>
      </c>
      <c r="L216" s="24" t="str">
        <f t="shared" si="118"/>
        <v>12章3課</v>
      </c>
      <c r="M216" s="28" t="str">
        <f>IFERROR(VLOOKUP($L216&amp;"_"&amp;X216,Final_manabou_kanji[],6,0),"")</f>
        <v/>
      </c>
      <c r="N216" s="28" t="str">
        <f>IFERROR(VLOOKUP($L216&amp;"_"&amp;Y216,Final_manabou_kanji[],6,0),"")</f>
        <v/>
      </c>
      <c r="O216" s="28" t="str">
        <f>IFERROR(VLOOKUP($L216&amp;"_"&amp;Z216,Final_manabou_kanji[],6,0),"")</f>
        <v/>
      </c>
      <c r="P216" s="28" t="str">
        <f>IFERROR(VLOOKUP($L216&amp;"_"&amp;AA216,Final_manabou_kanji[],6,0),"")</f>
        <v/>
      </c>
      <c r="Q216" s="28" t="str">
        <f>IFERROR(VLOOKUP($L216&amp;"_"&amp;AB216,Final_manabou_kanji[],6,0),"")</f>
        <v/>
      </c>
      <c r="R216" s="28" t="str">
        <f>IFERROR(VLOOKUP($L216&amp;"_"&amp;AC216,Final_manabou_kanji[],6,0),"")</f>
        <v/>
      </c>
      <c r="S216" s="28" t="str">
        <f>IFERROR(VLOOKUP($L216&amp;"_"&amp;AD216,Final_manabou_kanji[],6,0),"")</f>
        <v/>
      </c>
      <c r="T216" s="28" t="str">
        <f>IFERROR(VLOOKUP($L216&amp;"_"&amp;AE216,Final_manabou_kanji[],6,0),"")</f>
        <v/>
      </c>
      <c r="V216" t="s">
        <v>5</v>
      </c>
      <c r="W216" s="24" t="str">
        <f t="shared" si="101"/>
        <v>12章3課</v>
      </c>
      <c r="X216" s="21">
        <f t="shared" ref="X216:AE216" si="140">IF($V216="",X215+8,X$1)</f>
        <v>25</v>
      </c>
      <c r="Y216" s="16">
        <f t="shared" si="140"/>
        <v>26</v>
      </c>
      <c r="Z216" s="16">
        <f t="shared" si="140"/>
        <v>27</v>
      </c>
      <c r="AA216" s="16">
        <f t="shared" si="140"/>
        <v>28</v>
      </c>
      <c r="AB216" s="16">
        <f t="shared" si="140"/>
        <v>29</v>
      </c>
      <c r="AC216" s="16">
        <f t="shared" si="140"/>
        <v>30</v>
      </c>
      <c r="AD216" s="16">
        <f t="shared" si="140"/>
        <v>31</v>
      </c>
      <c r="AE216" s="17">
        <f t="shared" si="140"/>
        <v>32</v>
      </c>
      <c r="AH216" s="24">
        <v>133</v>
      </c>
      <c r="AI216" s="21" t="str">
        <f t="shared" si="103"/>
        <v>12章3課25</v>
      </c>
      <c r="AJ216" s="16" t="str">
        <f t="shared" si="104"/>
        <v>12章3課26</v>
      </c>
      <c r="AK216" s="16" t="str">
        <f t="shared" si="105"/>
        <v>12章3課27</v>
      </c>
      <c r="AL216" s="16" t="str">
        <f t="shared" si="106"/>
        <v>12章3課28</v>
      </c>
      <c r="AM216" s="16" t="str">
        <f t="shared" si="107"/>
        <v>12章3課29</v>
      </c>
      <c r="AN216" s="16" t="str">
        <f t="shared" si="108"/>
        <v>12章3課30</v>
      </c>
      <c r="AO216" s="16" t="str">
        <f t="shared" si="109"/>
        <v>12章3課31</v>
      </c>
      <c r="AP216" s="17" t="str">
        <f t="shared" si="110"/>
        <v>12章3課32</v>
      </c>
    </row>
    <row r="217" spans="1:42" ht="20.399999999999999" thickTop="1" thickBot="1" x14ac:dyDescent="0.35">
      <c r="A217">
        <f t="shared" si="117"/>
        <v>45</v>
      </c>
      <c r="B217" s="24" t="str">
        <f t="shared" si="100"/>
        <v>12章3課</v>
      </c>
      <c r="C217" s="21" t="str">
        <f>IFERROR(VLOOKUP($B217&amp;"_"&amp;X217,Raw_data_N2_Kanji[[Receipe no]:[Receipe]],4,0),"")</f>
        <v/>
      </c>
      <c r="D217" s="16" t="str">
        <f>IFERROR(VLOOKUP($B217&amp;"_"&amp;Y217,Raw_data_N2_Kanji[[Receipe no]:[Receipe]],4,0),"")</f>
        <v/>
      </c>
      <c r="E217" s="16" t="str">
        <f>IFERROR(VLOOKUP($B217&amp;"_"&amp;Z217,Raw_data_N2_Kanji[[Receipe no]:[Receipe]],4,0),"")</f>
        <v/>
      </c>
      <c r="F217" s="16" t="str">
        <f>IFERROR(VLOOKUP($B217&amp;"_"&amp;AA217,Raw_data_N2_Kanji[[Receipe no]:[Receipe]],4,0),"")</f>
        <v/>
      </c>
      <c r="G217" s="16" t="str">
        <f>IFERROR(VLOOKUP($B217&amp;"_"&amp;AB217,Raw_data_N2_Kanji[[Receipe no]:[Receipe]],4,0),"")</f>
        <v/>
      </c>
      <c r="H217" s="16" t="str">
        <f>IFERROR(VLOOKUP($B217&amp;"_"&amp;AC217,Raw_data_N2_Kanji[[Receipe no]:[Receipe]],4,0),"")</f>
        <v/>
      </c>
      <c r="I217" s="16" t="str">
        <f>IFERROR(VLOOKUP($B217&amp;"_"&amp;AD217,Raw_data_N2_Kanji[[Receipe no]:[Receipe]],4,0),"")</f>
        <v/>
      </c>
      <c r="J217" s="17" t="str">
        <f>IFERROR(VLOOKUP($B217&amp;"_"&amp;AE217,Raw_data_N2_Kanji[[Receipe no]:[Receipe]],4,0),"")</f>
        <v/>
      </c>
      <c r="L217" s="24" t="str">
        <f t="shared" si="118"/>
        <v>12章3課</v>
      </c>
      <c r="M217" s="28" t="str">
        <f>IFERROR(VLOOKUP($L217&amp;"_"&amp;X217,Final_manabou_kanji[],6,0),"")</f>
        <v/>
      </c>
      <c r="N217" s="28" t="str">
        <f>IFERROR(VLOOKUP($L217&amp;"_"&amp;Y217,Final_manabou_kanji[],6,0),"")</f>
        <v/>
      </c>
      <c r="O217" s="28" t="str">
        <f>IFERROR(VLOOKUP($L217&amp;"_"&amp;Z217,Final_manabou_kanji[],6,0),"")</f>
        <v/>
      </c>
      <c r="P217" s="28" t="str">
        <f>IFERROR(VLOOKUP($L217&amp;"_"&amp;AA217,Final_manabou_kanji[],6,0),"")</f>
        <v/>
      </c>
      <c r="Q217" s="28" t="str">
        <f>IFERROR(VLOOKUP($L217&amp;"_"&amp;AB217,Final_manabou_kanji[],6,0),"")</f>
        <v/>
      </c>
      <c r="R217" s="28" t="str">
        <f>IFERROR(VLOOKUP($L217&amp;"_"&amp;AC217,Final_manabou_kanji[],6,0),"")</f>
        <v/>
      </c>
      <c r="S217" s="28" t="str">
        <f>IFERROR(VLOOKUP($L217&amp;"_"&amp;AD217,Final_manabou_kanji[],6,0),"")</f>
        <v/>
      </c>
      <c r="T217" s="28" t="str">
        <f>IFERROR(VLOOKUP($L217&amp;"_"&amp;AE217,Final_manabou_kanji[],6,0),"")</f>
        <v/>
      </c>
      <c r="V217" t="s">
        <v>5</v>
      </c>
      <c r="W217" s="24" t="str">
        <f t="shared" si="101"/>
        <v>12章3課</v>
      </c>
      <c r="X217" s="21">
        <f t="shared" ref="X217:AE217" si="141">IF($V217="",X216+8,X$1)</f>
        <v>33</v>
      </c>
      <c r="Y217" s="16">
        <f t="shared" si="141"/>
        <v>34</v>
      </c>
      <c r="Z217" s="16">
        <f t="shared" si="141"/>
        <v>35</v>
      </c>
      <c r="AA217" s="16">
        <f t="shared" si="141"/>
        <v>36</v>
      </c>
      <c r="AB217" s="16">
        <f t="shared" si="141"/>
        <v>37</v>
      </c>
      <c r="AC217" s="16">
        <f t="shared" si="141"/>
        <v>38</v>
      </c>
      <c r="AD217" s="16">
        <f t="shared" si="141"/>
        <v>39</v>
      </c>
      <c r="AE217" s="17">
        <f t="shared" si="141"/>
        <v>40</v>
      </c>
      <c r="AH217" s="24">
        <v>134</v>
      </c>
      <c r="AI217" s="21" t="str">
        <f t="shared" si="103"/>
        <v>12章3課33</v>
      </c>
      <c r="AJ217" s="16" t="str">
        <f t="shared" si="104"/>
        <v>12章3課34</v>
      </c>
      <c r="AK217" s="16" t="str">
        <f t="shared" si="105"/>
        <v>12章3課35</v>
      </c>
      <c r="AL217" s="16" t="str">
        <f t="shared" si="106"/>
        <v>12章3課36</v>
      </c>
      <c r="AM217" s="16" t="str">
        <f t="shared" si="107"/>
        <v>12章3課37</v>
      </c>
      <c r="AN217" s="16" t="str">
        <f t="shared" si="108"/>
        <v>12章3課38</v>
      </c>
      <c r="AO217" s="16" t="str">
        <f t="shared" si="109"/>
        <v>12章3課39</v>
      </c>
      <c r="AP217" s="17" t="str">
        <f t="shared" si="110"/>
        <v>12章3課40</v>
      </c>
    </row>
    <row r="218" spans="1:42" ht="20.399999999999999" thickTop="1" thickBot="1" x14ac:dyDescent="0.35">
      <c r="A218">
        <f t="shared" si="117"/>
        <v>46</v>
      </c>
      <c r="B218" s="24" t="str">
        <f t="shared" si="100"/>
        <v>13章1課</v>
      </c>
      <c r="C218" s="21" t="str">
        <f>IFERROR(VLOOKUP($B218&amp;"_"&amp;X218,Raw_data_N2_Kanji[[Receipe no]:[Receipe]],4,0),"")</f>
        <v/>
      </c>
      <c r="D218" s="16" t="str">
        <f>IFERROR(VLOOKUP($B218&amp;"_"&amp;Y218,Raw_data_N2_Kanji[[Receipe no]:[Receipe]],4,0),"")</f>
        <v/>
      </c>
      <c r="E218" s="16" t="str">
        <f>IFERROR(VLOOKUP($B218&amp;"_"&amp;Z218,Raw_data_N2_Kanji[[Receipe no]:[Receipe]],4,0),"")</f>
        <v/>
      </c>
      <c r="F218" s="16" t="str">
        <f>IFERROR(VLOOKUP($B218&amp;"_"&amp;AA218,Raw_data_N2_Kanji[[Receipe no]:[Receipe]],4,0),"")</f>
        <v/>
      </c>
      <c r="G218" s="16" t="str">
        <f>IFERROR(VLOOKUP($B218&amp;"_"&amp;AB218,Raw_data_N2_Kanji[[Receipe no]:[Receipe]],4,0),"")</f>
        <v/>
      </c>
      <c r="H218" s="16" t="str">
        <f>IFERROR(VLOOKUP($B218&amp;"_"&amp;AC218,Raw_data_N2_Kanji[[Receipe no]:[Receipe]],4,0),"")</f>
        <v/>
      </c>
      <c r="I218" s="16" t="str">
        <f>IFERROR(VLOOKUP($B218&amp;"_"&amp;AD218,Raw_data_N2_Kanji[[Receipe no]:[Receipe]],4,0),"")</f>
        <v/>
      </c>
      <c r="J218" s="17" t="str">
        <f>IFERROR(VLOOKUP($B218&amp;"_"&amp;AE218,Raw_data_N2_Kanji[[Receipe no]:[Receipe]],4,0),"")</f>
        <v/>
      </c>
      <c r="L218" s="24" t="str">
        <f t="shared" si="118"/>
        <v>13章1課</v>
      </c>
      <c r="M218" s="28" t="str">
        <f>IFERROR(VLOOKUP($L218&amp;"_"&amp;X218,Final_manabou_kanji[],6,0),"")</f>
        <v/>
      </c>
      <c r="N218" s="28" t="str">
        <f>IFERROR(VLOOKUP($L218&amp;"_"&amp;Y218,Final_manabou_kanji[],6,0),"")</f>
        <v/>
      </c>
      <c r="O218" s="28" t="str">
        <f>IFERROR(VLOOKUP($L218&amp;"_"&amp;Z218,Final_manabou_kanji[],6,0),"")</f>
        <v/>
      </c>
      <c r="P218" s="28" t="str">
        <f>IFERROR(VLOOKUP($L218&amp;"_"&amp;AA218,Final_manabou_kanji[],6,0),"")</f>
        <v/>
      </c>
      <c r="Q218" s="28" t="str">
        <f>IFERROR(VLOOKUP($L218&amp;"_"&amp;AB218,Final_manabou_kanji[],6,0),"")</f>
        <v/>
      </c>
      <c r="R218" s="28" t="str">
        <f>IFERROR(VLOOKUP($L218&amp;"_"&amp;AC218,Final_manabou_kanji[],6,0),"")</f>
        <v/>
      </c>
      <c r="S218" s="28" t="str">
        <f>IFERROR(VLOOKUP($L218&amp;"_"&amp;AD218,Final_manabou_kanji[],6,0),"")</f>
        <v/>
      </c>
      <c r="T218" s="28" t="str">
        <f>IFERROR(VLOOKUP($L218&amp;"_"&amp;AE218,Final_manabou_kanji[],6,0),"")</f>
        <v/>
      </c>
      <c r="V218" t="s">
        <v>77</v>
      </c>
      <c r="W218" s="24" t="str">
        <f t="shared" si="101"/>
        <v>13章1課</v>
      </c>
      <c r="X218" s="21">
        <f t="shared" ref="X218:AE218" si="142">IF($V218="",X217+8,X$1)</f>
        <v>1</v>
      </c>
      <c r="Y218" s="16">
        <f t="shared" si="142"/>
        <v>2</v>
      </c>
      <c r="Z218" s="16">
        <f t="shared" si="142"/>
        <v>3</v>
      </c>
      <c r="AA218" s="16">
        <f t="shared" si="142"/>
        <v>4</v>
      </c>
      <c r="AB218" s="16">
        <f t="shared" si="142"/>
        <v>5</v>
      </c>
      <c r="AC218" s="16">
        <f t="shared" si="142"/>
        <v>6</v>
      </c>
      <c r="AD218" s="16">
        <f t="shared" si="142"/>
        <v>7</v>
      </c>
      <c r="AE218" s="17">
        <f t="shared" si="142"/>
        <v>8</v>
      </c>
      <c r="AH218" s="24">
        <v>135</v>
      </c>
      <c r="AI218" s="21" t="str">
        <f t="shared" si="103"/>
        <v>13章1課1</v>
      </c>
      <c r="AJ218" s="16" t="str">
        <f t="shared" si="104"/>
        <v>13章1課2</v>
      </c>
      <c r="AK218" s="16" t="str">
        <f t="shared" si="105"/>
        <v>13章1課3</v>
      </c>
      <c r="AL218" s="16" t="str">
        <f t="shared" si="106"/>
        <v>13章1課4</v>
      </c>
      <c r="AM218" s="16" t="str">
        <f t="shared" si="107"/>
        <v>13章1課5</v>
      </c>
      <c r="AN218" s="16" t="str">
        <f t="shared" si="108"/>
        <v>13章1課6</v>
      </c>
      <c r="AO218" s="16" t="str">
        <f t="shared" si="109"/>
        <v>13章1課7</v>
      </c>
      <c r="AP218" s="17" t="str">
        <f t="shared" si="110"/>
        <v>13章1課8</v>
      </c>
    </row>
    <row r="219" spans="1:42" ht="20.399999999999999" thickTop="1" thickBot="1" x14ac:dyDescent="0.35">
      <c r="A219">
        <f t="shared" si="117"/>
        <v>46</v>
      </c>
      <c r="B219" s="24" t="str">
        <f t="shared" si="100"/>
        <v>13章1課</v>
      </c>
      <c r="C219" s="21" t="str">
        <f>IFERROR(VLOOKUP($B219&amp;"_"&amp;X219,Raw_data_N2_Kanji[[Receipe no]:[Receipe]],4,0),"")</f>
        <v/>
      </c>
      <c r="D219" s="16" t="str">
        <f>IFERROR(VLOOKUP($B219&amp;"_"&amp;Y219,Raw_data_N2_Kanji[[Receipe no]:[Receipe]],4,0),"")</f>
        <v/>
      </c>
      <c r="E219" s="16" t="str">
        <f>IFERROR(VLOOKUP($B219&amp;"_"&amp;Z219,Raw_data_N2_Kanji[[Receipe no]:[Receipe]],4,0),"")</f>
        <v/>
      </c>
      <c r="F219" s="16" t="str">
        <f>IFERROR(VLOOKUP($B219&amp;"_"&amp;AA219,Raw_data_N2_Kanji[[Receipe no]:[Receipe]],4,0),"")</f>
        <v/>
      </c>
      <c r="G219" s="16" t="str">
        <f>IFERROR(VLOOKUP($B219&amp;"_"&amp;AB219,Raw_data_N2_Kanji[[Receipe no]:[Receipe]],4,0),"")</f>
        <v/>
      </c>
      <c r="H219" s="16" t="str">
        <f>IFERROR(VLOOKUP($B219&amp;"_"&amp;AC219,Raw_data_N2_Kanji[[Receipe no]:[Receipe]],4,0),"")</f>
        <v/>
      </c>
      <c r="I219" s="16" t="str">
        <f>IFERROR(VLOOKUP($B219&amp;"_"&amp;AD219,Raw_data_N2_Kanji[[Receipe no]:[Receipe]],4,0),"")</f>
        <v/>
      </c>
      <c r="J219" s="17" t="str">
        <f>IFERROR(VLOOKUP($B219&amp;"_"&amp;AE219,Raw_data_N2_Kanji[[Receipe no]:[Receipe]],4,0),"")</f>
        <v/>
      </c>
      <c r="L219" s="24" t="str">
        <f t="shared" si="118"/>
        <v>13章1課</v>
      </c>
      <c r="M219" s="28" t="str">
        <f>IFERROR(VLOOKUP($L219&amp;"_"&amp;X219,Final_manabou_kanji[],6,0),"")</f>
        <v/>
      </c>
      <c r="N219" s="28" t="str">
        <f>IFERROR(VLOOKUP($L219&amp;"_"&amp;Y219,Final_manabou_kanji[],6,0),"")</f>
        <v/>
      </c>
      <c r="O219" s="28" t="str">
        <f>IFERROR(VLOOKUP($L219&amp;"_"&amp;Z219,Final_manabou_kanji[],6,0),"")</f>
        <v/>
      </c>
      <c r="P219" s="28" t="str">
        <f>IFERROR(VLOOKUP($L219&amp;"_"&amp;AA219,Final_manabou_kanji[],6,0),"")</f>
        <v/>
      </c>
      <c r="Q219" s="28" t="str">
        <f>IFERROR(VLOOKUP($L219&amp;"_"&amp;AB219,Final_manabou_kanji[],6,0),"")</f>
        <v/>
      </c>
      <c r="R219" s="28" t="str">
        <f>IFERROR(VLOOKUP($L219&amp;"_"&amp;AC219,Final_manabou_kanji[],6,0),"")</f>
        <v/>
      </c>
      <c r="S219" s="28" t="str">
        <f>IFERROR(VLOOKUP($L219&amp;"_"&amp;AD219,Final_manabou_kanji[],6,0),"")</f>
        <v/>
      </c>
      <c r="T219" s="28" t="str">
        <f>IFERROR(VLOOKUP($L219&amp;"_"&amp;AE219,Final_manabou_kanji[],6,0),"")</f>
        <v/>
      </c>
      <c r="V219" t="s">
        <v>5</v>
      </c>
      <c r="W219" s="24" t="str">
        <f t="shared" si="101"/>
        <v>13章1課</v>
      </c>
      <c r="X219" s="21">
        <f t="shared" ref="X219:AE219" si="143">IF($V219="",X218+8,X$1)</f>
        <v>9</v>
      </c>
      <c r="Y219" s="16">
        <f t="shared" si="143"/>
        <v>10</v>
      </c>
      <c r="Z219" s="16">
        <f t="shared" si="143"/>
        <v>11</v>
      </c>
      <c r="AA219" s="16">
        <f t="shared" si="143"/>
        <v>12</v>
      </c>
      <c r="AB219" s="16">
        <f t="shared" si="143"/>
        <v>13</v>
      </c>
      <c r="AC219" s="16">
        <f t="shared" si="143"/>
        <v>14</v>
      </c>
      <c r="AD219" s="16">
        <f t="shared" si="143"/>
        <v>15</v>
      </c>
      <c r="AE219" s="17">
        <f t="shared" si="143"/>
        <v>16</v>
      </c>
      <c r="AH219" s="24">
        <v>136</v>
      </c>
      <c r="AI219" s="21" t="str">
        <f t="shared" si="103"/>
        <v>13章1課9</v>
      </c>
      <c r="AJ219" s="16" t="str">
        <f t="shared" si="104"/>
        <v>13章1課10</v>
      </c>
      <c r="AK219" s="16" t="str">
        <f t="shared" si="105"/>
        <v>13章1課11</v>
      </c>
      <c r="AL219" s="16" t="str">
        <f t="shared" si="106"/>
        <v>13章1課12</v>
      </c>
      <c r="AM219" s="16" t="str">
        <f t="shared" si="107"/>
        <v>13章1課13</v>
      </c>
      <c r="AN219" s="16" t="str">
        <f t="shared" si="108"/>
        <v>13章1課14</v>
      </c>
      <c r="AO219" s="16" t="str">
        <f t="shared" si="109"/>
        <v>13章1課15</v>
      </c>
      <c r="AP219" s="17" t="str">
        <f t="shared" si="110"/>
        <v>13章1課16</v>
      </c>
    </row>
    <row r="220" spans="1:42" ht="20.399999999999999" thickTop="1" thickBot="1" x14ac:dyDescent="0.35">
      <c r="A220">
        <f t="shared" si="117"/>
        <v>46</v>
      </c>
      <c r="B220" s="24" t="str">
        <f t="shared" si="100"/>
        <v>13章1課</v>
      </c>
      <c r="C220" s="21" t="str">
        <f>IFERROR(VLOOKUP($B220&amp;"_"&amp;X220,Raw_data_N2_Kanji[[Receipe no]:[Receipe]],4,0),"")</f>
        <v/>
      </c>
      <c r="D220" s="16" t="str">
        <f>IFERROR(VLOOKUP($B220&amp;"_"&amp;Y220,Raw_data_N2_Kanji[[Receipe no]:[Receipe]],4,0),"")</f>
        <v/>
      </c>
      <c r="E220" s="16" t="str">
        <f>IFERROR(VLOOKUP($B220&amp;"_"&amp;Z220,Raw_data_N2_Kanji[[Receipe no]:[Receipe]],4,0),"")</f>
        <v/>
      </c>
      <c r="F220" s="16" t="str">
        <f>IFERROR(VLOOKUP($B220&amp;"_"&amp;AA220,Raw_data_N2_Kanji[[Receipe no]:[Receipe]],4,0),"")</f>
        <v/>
      </c>
      <c r="G220" s="16" t="str">
        <f>IFERROR(VLOOKUP($B220&amp;"_"&amp;AB220,Raw_data_N2_Kanji[[Receipe no]:[Receipe]],4,0),"")</f>
        <v/>
      </c>
      <c r="H220" s="16" t="str">
        <f>IFERROR(VLOOKUP($B220&amp;"_"&amp;AC220,Raw_data_N2_Kanji[[Receipe no]:[Receipe]],4,0),"")</f>
        <v/>
      </c>
      <c r="I220" s="16" t="str">
        <f>IFERROR(VLOOKUP($B220&amp;"_"&amp;AD220,Raw_data_N2_Kanji[[Receipe no]:[Receipe]],4,0),"")</f>
        <v/>
      </c>
      <c r="J220" s="17" t="str">
        <f>IFERROR(VLOOKUP($B220&amp;"_"&amp;AE220,Raw_data_N2_Kanji[[Receipe no]:[Receipe]],4,0),"")</f>
        <v/>
      </c>
      <c r="L220" s="24" t="str">
        <f t="shared" si="118"/>
        <v>13章1課</v>
      </c>
      <c r="M220" s="28" t="str">
        <f>IFERROR(VLOOKUP($L220&amp;"_"&amp;X220,Final_manabou_kanji[],6,0),"")</f>
        <v/>
      </c>
      <c r="N220" s="28" t="str">
        <f>IFERROR(VLOOKUP($L220&amp;"_"&amp;Y220,Final_manabou_kanji[],6,0),"")</f>
        <v/>
      </c>
      <c r="O220" s="28" t="str">
        <f>IFERROR(VLOOKUP($L220&amp;"_"&amp;Z220,Final_manabou_kanji[],6,0),"")</f>
        <v/>
      </c>
      <c r="P220" s="28" t="str">
        <f>IFERROR(VLOOKUP($L220&amp;"_"&amp;AA220,Final_manabou_kanji[],6,0),"")</f>
        <v/>
      </c>
      <c r="Q220" s="28" t="str">
        <f>IFERROR(VLOOKUP($L220&amp;"_"&amp;AB220,Final_manabou_kanji[],6,0),"")</f>
        <v/>
      </c>
      <c r="R220" s="28" t="str">
        <f>IFERROR(VLOOKUP($L220&amp;"_"&amp;AC220,Final_manabou_kanji[],6,0),"")</f>
        <v/>
      </c>
      <c r="S220" s="28" t="str">
        <f>IFERROR(VLOOKUP($L220&amp;"_"&amp;AD220,Final_manabou_kanji[],6,0),"")</f>
        <v/>
      </c>
      <c r="T220" s="28" t="str">
        <f>IFERROR(VLOOKUP($L220&amp;"_"&amp;AE220,Final_manabou_kanji[],6,0),"")</f>
        <v/>
      </c>
      <c r="V220" t="s">
        <v>5</v>
      </c>
      <c r="W220" s="24" t="str">
        <f t="shared" si="101"/>
        <v>13章1課</v>
      </c>
      <c r="X220" s="21">
        <f t="shared" ref="X220:AE220" si="144">IF($V220="",X219+8,X$1)</f>
        <v>17</v>
      </c>
      <c r="Y220" s="16">
        <f t="shared" si="144"/>
        <v>18</v>
      </c>
      <c r="Z220" s="16">
        <f t="shared" si="144"/>
        <v>19</v>
      </c>
      <c r="AA220" s="16">
        <f t="shared" si="144"/>
        <v>20</v>
      </c>
      <c r="AB220" s="16">
        <f t="shared" si="144"/>
        <v>21</v>
      </c>
      <c r="AC220" s="16">
        <f t="shared" si="144"/>
        <v>22</v>
      </c>
      <c r="AD220" s="16">
        <f t="shared" si="144"/>
        <v>23</v>
      </c>
      <c r="AE220" s="17">
        <f t="shared" si="144"/>
        <v>24</v>
      </c>
      <c r="AH220" s="24">
        <v>137</v>
      </c>
      <c r="AI220" s="21" t="str">
        <f t="shared" si="103"/>
        <v>13章1課17</v>
      </c>
      <c r="AJ220" s="16" t="str">
        <f t="shared" si="104"/>
        <v>13章1課18</v>
      </c>
      <c r="AK220" s="16" t="str">
        <f t="shared" si="105"/>
        <v>13章1課19</v>
      </c>
      <c r="AL220" s="16" t="str">
        <f t="shared" si="106"/>
        <v>13章1課20</v>
      </c>
      <c r="AM220" s="16" t="str">
        <f t="shared" si="107"/>
        <v>13章1課21</v>
      </c>
      <c r="AN220" s="16" t="str">
        <f t="shared" si="108"/>
        <v>13章1課22</v>
      </c>
      <c r="AO220" s="16" t="str">
        <f t="shared" si="109"/>
        <v>13章1課23</v>
      </c>
      <c r="AP220" s="17" t="str">
        <f t="shared" si="110"/>
        <v>13章1課24</v>
      </c>
    </row>
    <row r="221" spans="1:42" ht="20.399999999999999" thickTop="1" thickBot="1" x14ac:dyDescent="0.35">
      <c r="A221">
        <f t="shared" si="117"/>
        <v>46</v>
      </c>
      <c r="B221" s="24" t="str">
        <f t="shared" si="100"/>
        <v>13章1課</v>
      </c>
      <c r="C221" s="21" t="str">
        <f>IFERROR(VLOOKUP($B221&amp;"_"&amp;X221,Raw_data_N2_Kanji[[Receipe no]:[Receipe]],4,0),"")</f>
        <v/>
      </c>
      <c r="D221" s="16" t="str">
        <f>IFERROR(VLOOKUP($B221&amp;"_"&amp;Y221,Raw_data_N2_Kanji[[Receipe no]:[Receipe]],4,0),"")</f>
        <v/>
      </c>
      <c r="E221" s="16" t="str">
        <f>IFERROR(VLOOKUP($B221&amp;"_"&amp;Z221,Raw_data_N2_Kanji[[Receipe no]:[Receipe]],4,0),"")</f>
        <v/>
      </c>
      <c r="F221" s="16" t="str">
        <f>IFERROR(VLOOKUP($B221&amp;"_"&amp;AA221,Raw_data_N2_Kanji[[Receipe no]:[Receipe]],4,0),"")</f>
        <v/>
      </c>
      <c r="G221" s="16" t="str">
        <f>IFERROR(VLOOKUP($B221&amp;"_"&amp;AB221,Raw_data_N2_Kanji[[Receipe no]:[Receipe]],4,0),"")</f>
        <v/>
      </c>
      <c r="H221" s="16" t="str">
        <f>IFERROR(VLOOKUP($B221&amp;"_"&amp;AC221,Raw_data_N2_Kanji[[Receipe no]:[Receipe]],4,0),"")</f>
        <v/>
      </c>
      <c r="I221" s="16" t="str">
        <f>IFERROR(VLOOKUP($B221&amp;"_"&amp;AD221,Raw_data_N2_Kanji[[Receipe no]:[Receipe]],4,0),"")</f>
        <v/>
      </c>
      <c r="J221" s="17" t="str">
        <f>IFERROR(VLOOKUP($B221&amp;"_"&amp;AE221,Raw_data_N2_Kanji[[Receipe no]:[Receipe]],4,0),"")</f>
        <v/>
      </c>
      <c r="L221" s="24" t="str">
        <f t="shared" si="118"/>
        <v>13章1課</v>
      </c>
      <c r="M221" s="28" t="str">
        <f>IFERROR(VLOOKUP($L221&amp;"_"&amp;X221,Final_manabou_kanji[],6,0),"")</f>
        <v/>
      </c>
      <c r="N221" s="28" t="str">
        <f>IFERROR(VLOOKUP($L221&amp;"_"&amp;Y221,Final_manabou_kanji[],6,0),"")</f>
        <v/>
      </c>
      <c r="O221" s="28" t="str">
        <f>IFERROR(VLOOKUP($L221&amp;"_"&amp;Z221,Final_manabou_kanji[],6,0),"")</f>
        <v/>
      </c>
      <c r="P221" s="28" t="str">
        <f>IFERROR(VLOOKUP($L221&amp;"_"&amp;AA221,Final_manabou_kanji[],6,0),"")</f>
        <v/>
      </c>
      <c r="Q221" s="28" t="str">
        <f>IFERROR(VLOOKUP($L221&amp;"_"&amp;AB221,Final_manabou_kanji[],6,0),"")</f>
        <v/>
      </c>
      <c r="R221" s="28" t="str">
        <f>IFERROR(VLOOKUP($L221&amp;"_"&amp;AC221,Final_manabou_kanji[],6,0),"")</f>
        <v/>
      </c>
      <c r="S221" s="28" t="str">
        <f>IFERROR(VLOOKUP($L221&amp;"_"&amp;AD221,Final_manabou_kanji[],6,0),"")</f>
        <v/>
      </c>
      <c r="T221" s="28" t="str">
        <f>IFERROR(VLOOKUP($L221&amp;"_"&amp;AE221,Final_manabou_kanji[],6,0),"")</f>
        <v/>
      </c>
      <c r="V221" t="s">
        <v>5</v>
      </c>
      <c r="W221" s="24" t="str">
        <f t="shared" si="101"/>
        <v>13章1課</v>
      </c>
      <c r="X221" s="21">
        <f t="shared" ref="X221:AE221" si="145">IF($V221="",X220+8,X$1)</f>
        <v>25</v>
      </c>
      <c r="Y221" s="16">
        <f t="shared" si="145"/>
        <v>26</v>
      </c>
      <c r="Z221" s="16">
        <f t="shared" si="145"/>
        <v>27</v>
      </c>
      <c r="AA221" s="16">
        <f t="shared" si="145"/>
        <v>28</v>
      </c>
      <c r="AB221" s="16">
        <f t="shared" si="145"/>
        <v>29</v>
      </c>
      <c r="AC221" s="16">
        <f t="shared" si="145"/>
        <v>30</v>
      </c>
      <c r="AD221" s="16">
        <f t="shared" si="145"/>
        <v>31</v>
      </c>
      <c r="AE221" s="17">
        <f t="shared" si="145"/>
        <v>32</v>
      </c>
      <c r="AH221" s="24">
        <v>138</v>
      </c>
      <c r="AI221" s="21" t="str">
        <f t="shared" si="103"/>
        <v>13章1課25</v>
      </c>
      <c r="AJ221" s="16" t="str">
        <f t="shared" si="104"/>
        <v>13章1課26</v>
      </c>
      <c r="AK221" s="16" t="str">
        <f t="shared" si="105"/>
        <v>13章1課27</v>
      </c>
      <c r="AL221" s="16" t="str">
        <f t="shared" si="106"/>
        <v>13章1課28</v>
      </c>
      <c r="AM221" s="16" t="str">
        <f t="shared" si="107"/>
        <v>13章1課29</v>
      </c>
      <c r="AN221" s="16" t="str">
        <f t="shared" si="108"/>
        <v>13章1課30</v>
      </c>
      <c r="AO221" s="16" t="str">
        <f t="shared" si="109"/>
        <v>13章1課31</v>
      </c>
      <c r="AP221" s="17" t="str">
        <f t="shared" si="110"/>
        <v>13章1課32</v>
      </c>
    </row>
    <row r="222" spans="1:42" ht="20.399999999999999" thickTop="1" thickBot="1" x14ac:dyDescent="0.35">
      <c r="A222">
        <f t="shared" si="117"/>
        <v>47</v>
      </c>
      <c r="B222" s="24" t="str">
        <f t="shared" si="100"/>
        <v>13章2課</v>
      </c>
      <c r="C222" s="21" t="str">
        <f>IFERROR(VLOOKUP($B222&amp;"_"&amp;X222,Raw_data_N2_Kanji[[Receipe no]:[Receipe]],4,0),"")</f>
        <v/>
      </c>
      <c r="D222" s="16" t="str">
        <f>IFERROR(VLOOKUP($B222&amp;"_"&amp;Y222,Raw_data_N2_Kanji[[Receipe no]:[Receipe]],4,0),"")</f>
        <v/>
      </c>
      <c r="E222" s="16" t="str">
        <f>IFERROR(VLOOKUP($B222&amp;"_"&amp;Z222,Raw_data_N2_Kanji[[Receipe no]:[Receipe]],4,0),"")</f>
        <v/>
      </c>
      <c r="F222" s="16" t="str">
        <f>IFERROR(VLOOKUP($B222&amp;"_"&amp;AA222,Raw_data_N2_Kanji[[Receipe no]:[Receipe]],4,0),"")</f>
        <v/>
      </c>
      <c r="G222" s="16" t="str">
        <f>IFERROR(VLOOKUP($B222&amp;"_"&amp;AB222,Raw_data_N2_Kanji[[Receipe no]:[Receipe]],4,0),"")</f>
        <v/>
      </c>
      <c r="H222" s="16" t="str">
        <f>IFERROR(VLOOKUP($B222&amp;"_"&amp;AC222,Raw_data_N2_Kanji[[Receipe no]:[Receipe]],4,0),"")</f>
        <v/>
      </c>
      <c r="I222" s="16" t="str">
        <f>IFERROR(VLOOKUP($B222&amp;"_"&amp;AD222,Raw_data_N2_Kanji[[Receipe no]:[Receipe]],4,0),"")</f>
        <v/>
      </c>
      <c r="J222" s="17" t="str">
        <f>IFERROR(VLOOKUP($B222&amp;"_"&amp;AE222,Raw_data_N2_Kanji[[Receipe no]:[Receipe]],4,0),"")</f>
        <v/>
      </c>
      <c r="L222" s="24" t="str">
        <f t="shared" si="118"/>
        <v>13章2課</v>
      </c>
      <c r="M222" s="28" t="str">
        <f>IFERROR(VLOOKUP($L222&amp;"_"&amp;X222,Final_manabou_kanji[],6,0),"")</f>
        <v/>
      </c>
      <c r="N222" s="28" t="str">
        <f>IFERROR(VLOOKUP($L222&amp;"_"&amp;Y222,Final_manabou_kanji[],6,0),"")</f>
        <v/>
      </c>
      <c r="O222" s="28" t="str">
        <f>IFERROR(VLOOKUP($L222&amp;"_"&amp;Z222,Final_manabou_kanji[],6,0),"")</f>
        <v/>
      </c>
      <c r="P222" s="28" t="str">
        <f>IFERROR(VLOOKUP($L222&amp;"_"&amp;AA222,Final_manabou_kanji[],6,0),"")</f>
        <v/>
      </c>
      <c r="Q222" s="28" t="str">
        <f>IFERROR(VLOOKUP($L222&amp;"_"&amp;AB222,Final_manabou_kanji[],6,0),"")</f>
        <v/>
      </c>
      <c r="R222" s="28" t="str">
        <f>IFERROR(VLOOKUP($L222&amp;"_"&amp;AC222,Final_manabou_kanji[],6,0),"")</f>
        <v/>
      </c>
      <c r="S222" s="28" t="str">
        <f>IFERROR(VLOOKUP($L222&amp;"_"&amp;AD222,Final_manabou_kanji[],6,0),"")</f>
        <v/>
      </c>
      <c r="T222" s="28" t="str">
        <f>IFERROR(VLOOKUP($L222&amp;"_"&amp;AE222,Final_manabou_kanji[],6,0),"")</f>
        <v/>
      </c>
      <c r="V222" t="s">
        <v>78</v>
      </c>
      <c r="W222" s="24" t="str">
        <f t="shared" si="101"/>
        <v>13章2課</v>
      </c>
      <c r="X222" s="21">
        <f t="shared" ref="X222:AE222" si="146">IF($V222="",X221+8,X$1)</f>
        <v>1</v>
      </c>
      <c r="Y222" s="16">
        <f t="shared" si="146"/>
        <v>2</v>
      </c>
      <c r="Z222" s="16">
        <f t="shared" si="146"/>
        <v>3</v>
      </c>
      <c r="AA222" s="16">
        <f t="shared" si="146"/>
        <v>4</v>
      </c>
      <c r="AB222" s="16">
        <f t="shared" si="146"/>
        <v>5</v>
      </c>
      <c r="AC222" s="16">
        <f t="shared" si="146"/>
        <v>6</v>
      </c>
      <c r="AD222" s="16">
        <f t="shared" si="146"/>
        <v>7</v>
      </c>
      <c r="AE222" s="17">
        <f t="shared" si="146"/>
        <v>8</v>
      </c>
      <c r="AH222" s="24">
        <v>139</v>
      </c>
      <c r="AI222" s="21" t="str">
        <f t="shared" si="103"/>
        <v>13章2課1</v>
      </c>
      <c r="AJ222" s="16" t="str">
        <f t="shared" si="104"/>
        <v>13章2課2</v>
      </c>
      <c r="AK222" s="16" t="str">
        <f t="shared" si="105"/>
        <v>13章2課3</v>
      </c>
      <c r="AL222" s="16" t="str">
        <f t="shared" si="106"/>
        <v>13章2課4</v>
      </c>
      <c r="AM222" s="16" t="str">
        <f t="shared" si="107"/>
        <v>13章2課5</v>
      </c>
      <c r="AN222" s="16" t="str">
        <f t="shared" si="108"/>
        <v>13章2課6</v>
      </c>
      <c r="AO222" s="16" t="str">
        <f t="shared" si="109"/>
        <v>13章2課7</v>
      </c>
      <c r="AP222" s="17" t="str">
        <f t="shared" si="110"/>
        <v>13章2課8</v>
      </c>
    </row>
    <row r="223" spans="1:42" ht="20.399999999999999" thickTop="1" thickBot="1" x14ac:dyDescent="0.35">
      <c r="A223">
        <f t="shared" si="117"/>
        <v>47</v>
      </c>
      <c r="B223" s="24" t="str">
        <f t="shared" si="100"/>
        <v>13章2課</v>
      </c>
      <c r="C223" s="21" t="str">
        <f>IFERROR(VLOOKUP($B223&amp;"_"&amp;X223,Raw_data_N2_Kanji[[Receipe no]:[Receipe]],4,0),"")</f>
        <v/>
      </c>
      <c r="D223" s="16" t="str">
        <f>IFERROR(VLOOKUP($B223&amp;"_"&amp;Y223,Raw_data_N2_Kanji[[Receipe no]:[Receipe]],4,0),"")</f>
        <v/>
      </c>
      <c r="E223" s="16" t="str">
        <f>IFERROR(VLOOKUP($B223&amp;"_"&amp;Z223,Raw_data_N2_Kanji[[Receipe no]:[Receipe]],4,0),"")</f>
        <v/>
      </c>
      <c r="F223" s="16" t="str">
        <f>IFERROR(VLOOKUP($B223&amp;"_"&amp;AA223,Raw_data_N2_Kanji[[Receipe no]:[Receipe]],4,0),"")</f>
        <v/>
      </c>
      <c r="G223" s="16" t="str">
        <f>IFERROR(VLOOKUP($B223&amp;"_"&amp;AB223,Raw_data_N2_Kanji[[Receipe no]:[Receipe]],4,0),"")</f>
        <v/>
      </c>
      <c r="H223" s="16" t="str">
        <f>IFERROR(VLOOKUP($B223&amp;"_"&amp;AC223,Raw_data_N2_Kanji[[Receipe no]:[Receipe]],4,0),"")</f>
        <v/>
      </c>
      <c r="I223" s="16" t="str">
        <f>IFERROR(VLOOKUP($B223&amp;"_"&amp;AD223,Raw_data_N2_Kanji[[Receipe no]:[Receipe]],4,0),"")</f>
        <v/>
      </c>
      <c r="J223" s="17" t="str">
        <f>IFERROR(VLOOKUP($B223&amp;"_"&amp;AE223,Raw_data_N2_Kanji[[Receipe no]:[Receipe]],4,0),"")</f>
        <v/>
      </c>
      <c r="L223" s="24" t="str">
        <f t="shared" si="118"/>
        <v>13章2課</v>
      </c>
      <c r="M223" s="28" t="str">
        <f>IFERROR(VLOOKUP($L223&amp;"_"&amp;X223,Final_manabou_kanji[],6,0),"")</f>
        <v/>
      </c>
      <c r="N223" s="28" t="str">
        <f>IFERROR(VLOOKUP($L223&amp;"_"&amp;Y223,Final_manabou_kanji[],6,0),"")</f>
        <v/>
      </c>
      <c r="O223" s="28" t="str">
        <f>IFERROR(VLOOKUP($L223&amp;"_"&amp;Z223,Final_manabou_kanji[],6,0),"")</f>
        <v/>
      </c>
      <c r="P223" s="28" t="str">
        <f>IFERROR(VLOOKUP($L223&amp;"_"&amp;AA223,Final_manabou_kanji[],6,0),"")</f>
        <v/>
      </c>
      <c r="Q223" s="28" t="str">
        <f>IFERROR(VLOOKUP($L223&amp;"_"&amp;AB223,Final_manabou_kanji[],6,0),"")</f>
        <v/>
      </c>
      <c r="R223" s="28" t="str">
        <f>IFERROR(VLOOKUP($L223&amp;"_"&amp;AC223,Final_manabou_kanji[],6,0),"")</f>
        <v/>
      </c>
      <c r="S223" s="28" t="str">
        <f>IFERROR(VLOOKUP($L223&amp;"_"&amp;AD223,Final_manabou_kanji[],6,0),"")</f>
        <v/>
      </c>
      <c r="T223" s="28" t="str">
        <f>IFERROR(VLOOKUP($L223&amp;"_"&amp;AE223,Final_manabou_kanji[],6,0),"")</f>
        <v/>
      </c>
      <c r="V223" t="s">
        <v>5</v>
      </c>
      <c r="W223" s="24" t="str">
        <f t="shared" si="101"/>
        <v>13章2課</v>
      </c>
      <c r="X223" s="21">
        <f t="shared" ref="X223:AE223" si="147">IF($V223="",X222+8,X$1)</f>
        <v>9</v>
      </c>
      <c r="Y223" s="16">
        <f t="shared" si="147"/>
        <v>10</v>
      </c>
      <c r="Z223" s="16">
        <f t="shared" si="147"/>
        <v>11</v>
      </c>
      <c r="AA223" s="16">
        <f t="shared" si="147"/>
        <v>12</v>
      </c>
      <c r="AB223" s="16">
        <f t="shared" si="147"/>
        <v>13</v>
      </c>
      <c r="AC223" s="16">
        <f t="shared" si="147"/>
        <v>14</v>
      </c>
      <c r="AD223" s="16">
        <f t="shared" si="147"/>
        <v>15</v>
      </c>
      <c r="AE223" s="17">
        <f t="shared" si="147"/>
        <v>16</v>
      </c>
      <c r="AH223" s="24">
        <v>140</v>
      </c>
      <c r="AI223" s="21" t="str">
        <f t="shared" si="103"/>
        <v>13章2課9</v>
      </c>
      <c r="AJ223" s="16" t="str">
        <f t="shared" si="104"/>
        <v>13章2課10</v>
      </c>
      <c r="AK223" s="16" t="str">
        <f t="shared" si="105"/>
        <v>13章2課11</v>
      </c>
      <c r="AL223" s="16" t="str">
        <f t="shared" si="106"/>
        <v>13章2課12</v>
      </c>
      <c r="AM223" s="16" t="str">
        <f t="shared" si="107"/>
        <v>13章2課13</v>
      </c>
      <c r="AN223" s="16" t="str">
        <f t="shared" si="108"/>
        <v>13章2課14</v>
      </c>
      <c r="AO223" s="16" t="str">
        <f t="shared" si="109"/>
        <v>13章2課15</v>
      </c>
      <c r="AP223" s="17" t="str">
        <f t="shared" si="110"/>
        <v>13章2課16</v>
      </c>
    </row>
    <row r="224" spans="1:42" ht="20.399999999999999" thickTop="1" thickBot="1" x14ac:dyDescent="0.35">
      <c r="A224">
        <f t="shared" si="117"/>
        <v>47</v>
      </c>
      <c r="B224" s="24" t="str">
        <f t="shared" si="100"/>
        <v>13章2課</v>
      </c>
      <c r="C224" s="21" t="str">
        <f>IFERROR(VLOOKUP($B224&amp;"_"&amp;X224,Raw_data_N2_Kanji[[Receipe no]:[Receipe]],4,0),"")</f>
        <v/>
      </c>
      <c r="D224" s="16" t="str">
        <f>IFERROR(VLOOKUP($B224&amp;"_"&amp;Y224,Raw_data_N2_Kanji[[Receipe no]:[Receipe]],4,0),"")</f>
        <v/>
      </c>
      <c r="E224" s="16" t="str">
        <f>IFERROR(VLOOKUP($B224&amp;"_"&amp;Z224,Raw_data_N2_Kanji[[Receipe no]:[Receipe]],4,0),"")</f>
        <v/>
      </c>
      <c r="F224" s="16" t="str">
        <f>IFERROR(VLOOKUP($B224&amp;"_"&amp;AA224,Raw_data_N2_Kanji[[Receipe no]:[Receipe]],4,0),"")</f>
        <v/>
      </c>
      <c r="G224" s="16" t="str">
        <f>IFERROR(VLOOKUP($B224&amp;"_"&amp;AB224,Raw_data_N2_Kanji[[Receipe no]:[Receipe]],4,0),"")</f>
        <v/>
      </c>
      <c r="H224" s="16" t="str">
        <f>IFERROR(VLOOKUP($B224&amp;"_"&amp;AC224,Raw_data_N2_Kanji[[Receipe no]:[Receipe]],4,0),"")</f>
        <v/>
      </c>
      <c r="I224" s="16" t="str">
        <f>IFERROR(VLOOKUP($B224&amp;"_"&amp;AD224,Raw_data_N2_Kanji[[Receipe no]:[Receipe]],4,0),"")</f>
        <v/>
      </c>
      <c r="J224" s="17" t="str">
        <f>IFERROR(VLOOKUP($B224&amp;"_"&amp;AE224,Raw_data_N2_Kanji[[Receipe no]:[Receipe]],4,0),"")</f>
        <v/>
      </c>
      <c r="L224" s="24" t="str">
        <f t="shared" si="118"/>
        <v>13章2課</v>
      </c>
      <c r="M224" s="28" t="str">
        <f>IFERROR(VLOOKUP($L224&amp;"_"&amp;X224,Final_manabou_kanji[],6,0),"")</f>
        <v/>
      </c>
      <c r="N224" s="28" t="str">
        <f>IFERROR(VLOOKUP($L224&amp;"_"&amp;Y224,Final_manabou_kanji[],6,0),"")</f>
        <v/>
      </c>
      <c r="O224" s="28" t="str">
        <f>IFERROR(VLOOKUP($L224&amp;"_"&amp;Z224,Final_manabou_kanji[],6,0),"")</f>
        <v/>
      </c>
      <c r="P224" s="28" t="str">
        <f>IFERROR(VLOOKUP($L224&amp;"_"&amp;AA224,Final_manabou_kanji[],6,0),"")</f>
        <v/>
      </c>
      <c r="Q224" s="28" t="str">
        <f>IFERROR(VLOOKUP($L224&amp;"_"&amp;AB224,Final_manabou_kanji[],6,0),"")</f>
        <v/>
      </c>
      <c r="R224" s="28" t="str">
        <f>IFERROR(VLOOKUP($L224&amp;"_"&amp;AC224,Final_manabou_kanji[],6,0),"")</f>
        <v/>
      </c>
      <c r="S224" s="28" t="str">
        <f>IFERROR(VLOOKUP($L224&amp;"_"&amp;AD224,Final_manabou_kanji[],6,0),"")</f>
        <v/>
      </c>
      <c r="T224" s="28" t="str">
        <f>IFERROR(VLOOKUP($L224&amp;"_"&amp;AE224,Final_manabou_kanji[],6,0),"")</f>
        <v/>
      </c>
      <c r="W224" s="24" t="str">
        <f t="shared" si="101"/>
        <v>13章2課</v>
      </c>
      <c r="X224" s="21">
        <f t="shared" ref="X224:AE224" si="148">IF($V224="",X223+8,X$1)</f>
        <v>17</v>
      </c>
      <c r="Y224" s="16">
        <f t="shared" si="148"/>
        <v>18</v>
      </c>
      <c r="Z224" s="16">
        <f t="shared" si="148"/>
        <v>19</v>
      </c>
      <c r="AA224" s="16">
        <f t="shared" si="148"/>
        <v>20</v>
      </c>
      <c r="AB224" s="16">
        <f t="shared" si="148"/>
        <v>21</v>
      </c>
      <c r="AC224" s="16">
        <f t="shared" si="148"/>
        <v>22</v>
      </c>
      <c r="AD224" s="16">
        <f t="shared" si="148"/>
        <v>23</v>
      </c>
      <c r="AE224" s="17">
        <f t="shared" si="148"/>
        <v>24</v>
      </c>
      <c r="AH224" s="24">
        <v>141</v>
      </c>
      <c r="AI224" s="21" t="str">
        <f t="shared" si="103"/>
        <v>13章2課17</v>
      </c>
      <c r="AJ224" s="16" t="str">
        <f t="shared" si="104"/>
        <v>13章2課18</v>
      </c>
      <c r="AK224" s="16" t="str">
        <f t="shared" si="105"/>
        <v>13章2課19</v>
      </c>
      <c r="AL224" s="16" t="str">
        <f t="shared" si="106"/>
        <v>13章2課20</v>
      </c>
      <c r="AM224" s="16" t="str">
        <f t="shared" si="107"/>
        <v>13章2課21</v>
      </c>
      <c r="AN224" s="16" t="str">
        <f t="shared" si="108"/>
        <v>13章2課22</v>
      </c>
      <c r="AO224" s="16" t="str">
        <f t="shared" si="109"/>
        <v>13章2課23</v>
      </c>
      <c r="AP224" s="17" t="str">
        <f t="shared" si="110"/>
        <v>13章2課24</v>
      </c>
    </row>
    <row r="225" spans="1:42" ht="20.399999999999999" thickTop="1" thickBot="1" x14ac:dyDescent="0.35">
      <c r="A225">
        <f t="shared" si="117"/>
        <v>47</v>
      </c>
      <c r="B225" s="24" t="str">
        <f t="shared" si="100"/>
        <v>13章2課</v>
      </c>
      <c r="C225" s="21" t="str">
        <f>IFERROR(VLOOKUP($B225&amp;"_"&amp;X225,Raw_data_N2_Kanji[[Receipe no]:[Receipe]],4,0),"")</f>
        <v/>
      </c>
      <c r="D225" s="16" t="str">
        <f>IFERROR(VLOOKUP($B225&amp;"_"&amp;Y225,Raw_data_N2_Kanji[[Receipe no]:[Receipe]],4,0),"")</f>
        <v/>
      </c>
      <c r="E225" s="16" t="str">
        <f>IFERROR(VLOOKUP($B225&amp;"_"&amp;Z225,Raw_data_N2_Kanji[[Receipe no]:[Receipe]],4,0),"")</f>
        <v/>
      </c>
      <c r="F225" s="16" t="str">
        <f>IFERROR(VLOOKUP($B225&amp;"_"&amp;AA225,Raw_data_N2_Kanji[[Receipe no]:[Receipe]],4,0),"")</f>
        <v/>
      </c>
      <c r="G225" s="16" t="str">
        <f>IFERROR(VLOOKUP($B225&amp;"_"&amp;AB225,Raw_data_N2_Kanji[[Receipe no]:[Receipe]],4,0),"")</f>
        <v/>
      </c>
      <c r="H225" s="16" t="str">
        <f>IFERROR(VLOOKUP($B225&amp;"_"&amp;AC225,Raw_data_N2_Kanji[[Receipe no]:[Receipe]],4,0),"")</f>
        <v/>
      </c>
      <c r="I225" s="16" t="str">
        <f>IFERROR(VLOOKUP($B225&amp;"_"&amp;AD225,Raw_data_N2_Kanji[[Receipe no]:[Receipe]],4,0),"")</f>
        <v/>
      </c>
      <c r="J225" s="17" t="str">
        <f>IFERROR(VLOOKUP($B225&amp;"_"&amp;AE225,Raw_data_N2_Kanji[[Receipe no]:[Receipe]],4,0),"")</f>
        <v/>
      </c>
      <c r="L225" s="24" t="str">
        <f t="shared" si="118"/>
        <v>13章2課</v>
      </c>
      <c r="M225" s="28" t="str">
        <f>IFERROR(VLOOKUP($L225&amp;"_"&amp;X225,Final_manabou_kanji[],6,0),"")</f>
        <v/>
      </c>
      <c r="N225" s="28" t="str">
        <f>IFERROR(VLOOKUP($L225&amp;"_"&amp;Y225,Final_manabou_kanji[],6,0),"")</f>
        <v/>
      </c>
      <c r="O225" s="28" t="str">
        <f>IFERROR(VLOOKUP($L225&amp;"_"&amp;Z225,Final_manabou_kanji[],6,0),"")</f>
        <v/>
      </c>
      <c r="P225" s="28" t="str">
        <f>IFERROR(VLOOKUP($L225&amp;"_"&amp;AA225,Final_manabou_kanji[],6,0),"")</f>
        <v/>
      </c>
      <c r="Q225" s="28" t="str">
        <f>IFERROR(VLOOKUP($L225&amp;"_"&amp;AB225,Final_manabou_kanji[],6,0),"")</f>
        <v/>
      </c>
      <c r="R225" s="28" t="str">
        <f>IFERROR(VLOOKUP($L225&amp;"_"&amp;AC225,Final_manabou_kanji[],6,0),"")</f>
        <v/>
      </c>
      <c r="S225" s="28" t="str">
        <f>IFERROR(VLOOKUP($L225&amp;"_"&amp;AD225,Final_manabou_kanji[],6,0),"")</f>
        <v/>
      </c>
      <c r="T225" s="28" t="str">
        <f>IFERROR(VLOOKUP($L225&amp;"_"&amp;AE225,Final_manabou_kanji[],6,0),"")</f>
        <v/>
      </c>
      <c r="V225" t="s">
        <v>5</v>
      </c>
      <c r="W225" s="24" t="str">
        <f t="shared" si="101"/>
        <v>13章2課</v>
      </c>
      <c r="X225" s="21">
        <f t="shared" ref="X225:AE225" si="149">IF($V225="",X224+8,X$1)</f>
        <v>25</v>
      </c>
      <c r="Y225" s="16">
        <f t="shared" si="149"/>
        <v>26</v>
      </c>
      <c r="Z225" s="16">
        <f t="shared" si="149"/>
        <v>27</v>
      </c>
      <c r="AA225" s="16">
        <f t="shared" si="149"/>
        <v>28</v>
      </c>
      <c r="AB225" s="16">
        <f t="shared" si="149"/>
        <v>29</v>
      </c>
      <c r="AC225" s="16">
        <f t="shared" si="149"/>
        <v>30</v>
      </c>
      <c r="AD225" s="16">
        <f t="shared" si="149"/>
        <v>31</v>
      </c>
      <c r="AE225" s="17">
        <f t="shared" si="149"/>
        <v>32</v>
      </c>
      <c r="AH225" s="24">
        <v>142</v>
      </c>
      <c r="AI225" s="21" t="str">
        <f t="shared" si="103"/>
        <v>13章2課25</v>
      </c>
      <c r="AJ225" s="16" t="str">
        <f t="shared" si="104"/>
        <v>13章2課26</v>
      </c>
      <c r="AK225" s="16" t="str">
        <f t="shared" si="105"/>
        <v>13章2課27</v>
      </c>
      <c r="AL225" s="16" t="str">
        <f t="shared" si="106"/>
        <v>13章2課28</v>
      </c>
      <c r="AM225" s="16" t="str">
        <f t="shared" si="107"/>
        <v>13章2課29</v>
      </c>
      <c r="AN225" s="16" t="str">
        <f t="shared" si="108"/>
        <v>13章2課30</v>
      </c>
      <c r="AO225" s="16" t="str">
        <f t="shared" si="109"/>
        <v>13章2課31</v>
      </c>
      <c r="AP225" s="17" t="str">
        <f t="shared" si="110"/>
        <v>13章2課32</v>
      </c>
    </row>
    <row r="226" spans="1:42" ht="20.399999999999999" thickTop="1" thickBot="1" x14ac:dyDescent="0.35">
      <c r="A226">
        <f t="shared" si="117"/>
        <v>48</v>
      </c>
      <c r="B226" s="24" t="str">
        <f t="shared" si="100"/>
        <v>13章3課</v>
      </c>
      <c r="C226" s="21" t="str">
        <f>IFERROR(VLOOKUP($B226&amp;"_"&amp;X226,Raw_data_N2_Kanji[[Receipe no]:[Receipe]],4,0),"")</f>
        <v/>
      </c>
      <c r="D226" s="16" t="str">
        <f>IFERROR(VLOOKUP($B226&amp;"_"&amp;Y226,Raw_data_N2_Kanji[[Receipe no]:[Receipe]],4,0),"")</f>
        <v/>
      </c>
      <c r="E226" s="16" t="str">
        <f>IFERROR(VLOOKUP($B226&amp;"_"&amp;Z226,Raw_data_N2_Kanji[[Receipe no]:[Receipe]],4,0),"")</f>
        <v/>
      </c>
      <c r="F226" s="16" t="str">
        <f>IFERROR(VLOOKUP($B226&amp;"_"&amp;AA226,Raw_data_N2_Kanji[[Receipe no]:[Receipe]],4,0),"")</f>
        <v/>
      </c>
      <c r="G226" s="16" t="str">
        <f>IFERROR(VLOOKUP($B226&amp;"_"&amp;AB226,Raw_data_N2_Kanji[[Receipe no]:[Receipe]],4,0),"")</f>
        <v/>
      </c>
      <c r="H226" s="16" t="str">
        <f>IFERROR(VLOOKUP($B226&amp;"_"&amp;AC226,Raw_data_N2_Kanji[[Receipe no]:[Receipe]],4,0),"")</f>
        <v/>
      </c>
      <c r="I226" s="16" t="str">
        <f>IFERROR(VLOOKUP($B226&amp;"_"&amp;AD226,Raw_data_N2_Kanji[[Receipe no]:[Receipe]],4,0),"")</f>
        <v/>
      </c>
      <c r="J226" s="17" t="str">
        <f>IFERROR(VLOOKUP($B226&amp;"_"&amp;AE226,Raw_data_N2_Kanji[[Receipe no]:[Receipe]],4,0),"")</f>
        <v/>
      </c>
      <c r="L226" s="24" t="str">
        <f t="shared" si="118"/>
        <v>13章3課</v>
      </c>
      <c r="M226" s="28" t="str">
        <f>IFERROR(VLOOKUP($L226&amp;"_"&amp;X226,Final_manabou_kanji[],6,0),"")</f>
        <v/>
      </c>
      <c r="N226" s="28" t="str">
        <f>IFERROR(VLOOKUP($L226&amp;"_"&amp;Y226,Final_manabou_kanji[],6,0),"")</f>
        <v/>
      </c>
      <c r="O226" s="28" t="str">
        <f>IFERROR(VLOOKUP($L226&amp;"_"&amp;Z226,Final_manabou_kanji[],6,0),"")</f>
        <v/>
      </c>
      <c r="P226" s="28" t="str">
        <f>IFERROR(VLOOKUP($L226&amp;"_"&amp;AA226,Final_manabou_kanji[],6,0),"")</f>
        <v/>
      </c>
      <c r="Q226" s="28" t="str">
        <f>IFERROR(VLOOKUP($L226&amp;"_"&amp;AB226,Final_manabou_kanji[],6,0),"")</f>
        <v/>
      </c>
      <c r="R226" s="28" t="str">
        <f>IFERROR(VLOOKUP($L226&amp;"_"&amp;AC226,Final_manabou_kanji[],6,0),"")</f>
        <v/>
      </c>
      <c r="S226" s="28" t="str">
        <f>IFERROR(VLOOKUP($L226&amp;"_"&amp;AD226,Final_manabou_kanji[],6,0),"")</f>
        <v/>
      </c>
      <c r="T226" s="28" t="str">
        <f>IFERROR(VLOOKUP($L226&amp;"_"&amp;AE226,Final_manabou_kanji[],6,0),"")</f>
        <v/>
      </c>
      <c r="V226" t="s">
        <v>79</v>
      </c>
      <c r="W226" s="24" t="str">
        <f t="shared" si="101"/>
        <v>13章3課</v>
      </c>
      <c r="X226" s="21">
        <f t="shared" ref="X226:AE226" si="150">IF($V226="",X225+8,X$1)</f>
        <v>1</v>
      </c>
      <c r="Y226" s="16">
        <f t="shared" si="150"/>
        <v>2</v>
      </c>
      <c r="Z226" s="16">
        <f t="shared" si="150"/>
        <v>3</v>
      </c>
      <c r="AA226" s="16">
        <f t="shared" si="150"/>
        <v>4</v>
      </c>
      <c r="AB226" s="16">
        <f t="shared" si="150"/>
        <v>5</v>
      </c>
      <c r="AC226" s="16">
        <f t="shared" si="150"/>
        <v>6</v>
      </c>
      <c r="AD226" s="16">
        <f t="shared" si="150"/>
        <v>7</v>
      </c>
      <c r="AE226" s="17">
        <f t="shared" si="150"/>
        <v>8</v>
      </c>
      <c r="AH226" s="24">
        <v>143</v>
      </c>
      <c r="AI226" s="21" t="str">
        <f t="shared" si="103"/>
        <v>13章3課1</v>
      </c>
      <c r="AJ226" s="16" t="str">
        <f t="shared" si="104"/>
        <v>13章3課2</v>
      </c>
      <c r="AK226" s="16" t="str">
        <f t="shared" si="105"/>
        <v>13章3課3</v>
      </c>
      <c r="AL226" s="16" t="str">
        <f t="shared" si="106"/>
        <v>13章3課4</v>
      </c>
      <c r="AM226" s="16" t="str">
        <f t="shared" si="107"/>
        <v>13章3課5</v>
      </c>
      <c r="AN226" s="16" t="str">
        <f t="shared" si="108"/>
        <v>13章3課6</v>
      </c>
      <c r="AO226" s="16" t="str">
        <f t="shared" si="109"/>
        <v>13章3課7</v>
      </c>
      <c r="AP226" s="17" t="str">
        <f t="shared" si="110"/>
        <v>13章3課8</v>
      </c>
    </row>
    <row r="227" spans="1:42" ht="20.399999999999999" thickTop="1" thickBot="1" x14ac:dyDescent="0.35">
      <c r="A227">
        <f t="shared" si="117"/>
        <v>48</v>
      </c>
      <c r="B227" s="24" t="str">
        <f t="shared" si="100"/>
        <v>13章3課</v>
      </c>
      <c r="C227" s="21" t="str">
        <f>IFERROR(VLOOKUP($B227&amp;"_"&amp;X227,Raw_data_N2_Kanji[[Receipe no]:[Receipe]],4,0),"")</f>
        <v/>
      </c>
      <c r="D227" s="16" t="str">
        <f>IFERROR(VLOOKUP($B227&amp;"_"&amp;Y227,Raw_data_N2_Kanji[[Receipe no]:[Receipe]],4,0),"")</f>
        <v/>
      </c>
      <c r="E227" s="16" t="str">
        <f>IFERROR(VLOOKUP($B227&amp;"_"&amp;Z227,Raw_data_N2_Kanji[[Receipe no]:[Receipe]],4,0),"")</f>
        <v/>
      </c>
      <c r="F227" s="16" t="str">
        <f>IFERROR(VLOOKUP($B227&amp;"_"&amp;AA227,Raw_data_N2_Kanji[[Receipe no]:[Receipe]],4,0),"")</f>
        <v/>
      </c>
      <c r="G227" s="16" t="str">
        <f>IFERROR(VLOOKUP($B227&amp;"_"&amp;AB227,Raw_data_N2_Kanji[[Receipe no]:[Receipe]],4,0),"")</f>
        <v/>
      </c>
      <c r="H227" s="16" t="str">
        <f>IFERROR(VLOOKUP($B227&amp;"_"&amp;AC227,Raw_data_N2_Kanji[[Receipe no]:[Receipe]],4,0),"")</f>
        <v/>
      </c>
      <c r="I227" s="16" t="str">
        <f>IFERROR(VLOOKUP($B227&amp;"_"&amp;AD227,Raw_data_N2_Kanji[[Receipe no]:[Receipe]],4,0),"")</f>
        <v/>
      </c>
      <c r="J227" s="17" t="str">
        <f>IFERROR(VLOOKUP($B227&amp;"_"&amp;AE227,Raw_data_N2_Kanji[[Receipe no]:[Receipe]],4,0),"")</f>
        <v/>
      </c>
      <c r="L227" s="24" t="str">
        <f t="shared" si="118"/>
        <v>13章3課</v>
      </c>
      <c r="M227" s="28" t="str">
        <f>IFERROR(VLOOKUP($L227&amp;"_"&amp;X227,Final_manabou_kanji[],6,0),"")</f>
        <v/>
      </c>
      <c r="N227" s="28" t="str">
        <f>IFERROR(VLOOKUP($L227&amp;"_"&amp;Y227,Final_manabou_kanji[],6,0),"")</f>
        <v/>
      </c>
      <c r="O227" s="28" t="str">
        <f>IFERROR(VLOOKUP($L227&amp;"_"&amp;Z227,Final_manabou_kanji[],6,0),"")</f>
        <v/>
      </c>
      <c r="P227" s="28" t="str">
        <f>IFERROR(VLOOKUP($L227&amp;"_"&amp;AA227,Final_manabou_kanji[],6,0),"")</f>
        <v/>
      </c>
      <c r="Q227" s="28" t="str">
        <f>IFERROR(VLOOKUP($L227&amp;"_"&amp;AB227,Final_manabou_kanji[],6,0),"")</f>
        <v/>
      </c>
      <c r="R227" s="28" t="str">
        <f>IFERROR(VLOOKUP($L227&amp;"_"&amp;AC227,Final_manabou_kanji[],6,0),"")</f>
        <v/>
      </c>
      <c r="S227" s="28" t="str">
        <f>IFERROR(VLOOKUP($L227&amp;"_"&amp;AD227,Final_manabou_kanji[],6,0),"")</f>
        <v/>
      </c>
      <c r="T227" s="28" t="str">
        <f>IFERROR(VLOOKUP($L227&amp;"_"&amp;AE227,Final_manabou_kanji[],6,0),"")</f>
        <v/>
      </c>
      <c r="V227" t="s">
        <v>5</v>
      </c>
      <c r="W227" s="24" t="str">
        <f t="shared" si="101"/>
        <v>13章3課</v>
      </c>
      <c r="X227" s="21">
        <f t="shared" ref="X227:AE227" si="151">IF($V227="",X226+8,X$1)</f>
        <v>9</v>
      </c>
      <c r="Y227" s="16">
        <f t="shared" si="151"/>
        <v>10</v>
      </c>
      <c r="Z227" s="16">
        <f t="shared" si="151"/>
        <v>11</v>
      </c>
      <c r="AA227" s="16">
        <f t="shared" si="151"/>
        <v>12</v>
      </c>
      <c r="AB227" s="16">
        <f t="shared" si="151"/>
        <v>13</v>
      </c>
      <c r="AC227" s="16">
        <f t="shared" si="151"/>
        <v>14</v>
      </c>
      <c r="AD227" s="16">
        <f t="shared" si="151"/>
        <v>15</v>
      </c>
      <c r="AE227" s="17">
        <f t="shared" si="151"/>
        <v>16</v>
      </c>
      <c r="AH227" s="24">
        <v>144</v>
      </c>
      <c r="AI227" s="21" t="str">
        <f t="shared" si="103"/>
        <v>13章3課9</v>
      </c>
      <c r="AJ227" s="16" t="str">
        <f t="shared" si="104"/>
        <v>13章3課10</v>
      </c>
      <c r="AK227" s="16" t="str">
        <f t="shared" si="105"/>
        <v>13章3課11</v>
      </c>
      <c r="AL227" s="16" t="str">
        <f t="shared" si="106"/>
        <v>13章3課12</v>
      </c>
      <c r="AM227" s="16" t="str">
        <f t="shared" si="107"/>
        <v>13章3課13</v>
      </c>
      <c r="AN227" s="16" t="str">
        <f t="shared" si="108"/>
        <v>13章3課14</v>
      </c>
      <c r="AO227" s="16" t="str">
        <f t="shared" si="109"/>
        <v>13章3課15</v>
      </c>
      <c r="AP227" s="17" t="str">
        <f t="shared" si="110"/>
        <v>13章3課16</v>
      </c>
    </row>
    <row r="228" spans="1:42" ht="20.399999999999999" thickTop="1" thickBot="1" x14ac:dyDescent="0.35">
      <c r="A228">
        <f t="shared" si="117"/>
        <v>48</v>
      </c>
      <c r="B228" s="24" t="str">
        <f t="shared" si="100"/>
        <v>13章3課</v>
      </c>
      <c r="C228" s="21" t="str">
        <f>IFERROR(VLOOKUP($B228&amp;"_"&amp;X228,Raw_data_N2_Kanji[[Receipe no]:[Receipe]],4,0),"")</f>
        <v/>
      </c>
      <c r="D228" s="16" t="str">
        <f>IFERROR(VLOOKUP($B228&amp;"_"&amp;Y228,Raw_data_N2_Kanji[[Receipe no]:[Receipe]],4,0),"")</f>
        <v/>
      </c>
      <c r="E228" s="16" t="str">
        <f>IFERROR(VLOOKUP($B228&amp;"_"&amp;Z228,Raw_data_N2_Kanji[[Receipe no]:[Receipe]],4,0),"")</f>
        <v/>
      </c>
      <c r="F228" s="16" t="str">
        <f>IFERROR(VLOOKUP($B228&amp;"_"&amp;AA228,Raw_data_N2_Kanji[[Receipe no]:[Receipe]],4,0),"")</f>
        <v/>
      </c>
      <c r="G228" s="16" t="str">
        <f>IFERROR(VLOOKUP($B228&amp;"_"&amp;AB228,Raw_data_N2_Kanji[[Receipe no]:[Receipe]],4,0),"")</f>
        <v/>
      </c>
      <c r="H228" s="16" t="str">
        <f>IFERROR(VLOOKUP($B228&amp;"_"&amp;AC228,Raw_data_N2_Kanji[[Receipe no]:[Receipe]],4,0),"")</f>
        <v/>
      </c>
      <c r="I228" s="16" t="str">
        <f>IFERROR(VLOOKUP($B228&amp;"_"&amp;AD228,Raw_data_N2_Kanji[[Receipe no]:[Receipe]],4,0),"")</f>
        <v/>
      </c>
      <c r="J228" s="17" t="str">
        <f>IFERROR(VLOOKUP($B228&amp;"_"&amp;AE228,Raw_data_N2_Kanji[[Receipe no]:[Receipe]],4,0),"")</f>
        <v/>
      </c>
      <c r="L228" s="24" t="str">
        <f t="shared" si="118"/>
        <v>13章3課</v>
      </c>
      <c r="M228" s="28" t="str">
        <f>IFERROR(VLOOKUP($L228&amp;"_"&amp;X228,Final_manabou_kanji[],6,0),"")</f>
        <v/>
      </c>
      <c r="N228" s="28" t="str">
        <f>IFERROR(VLOOKUP($L228&amp;"_"&amp;Y228,Final_manabou_kanji[],6,0),"")</f>
        <v/>
      </c>
      <c r="O228" s="28" t="str">
        <f>IFERROR(VLOOKUP($L228&amp;"_"&amp;Z228,Final_manabou_kanji[],6,0),"")</f>
        <v/>
      </c>
      <c r="P228" s="28" t="str">
        <f>IFERROR(VLOOKUP($L228&amp;"_"&amp;AA228,Final_manabou_kanji[],6,0),"")</f>
        <v/>
      </c>
      <c r="Q228" s="28" t="str">
        <f>IFERROR(VLOOKUP($L228&amp;"_"&amp;AB228,Final_manabou_kanji[],6,0),"")</f>
        <v/>
      </c>
      <c r="R228" s="28" t="str">
        <f>IFERROR(VLOOKUP($L228&amp;"_"&amp;AC228,Final_manabou_kanji[],6,0),"")</f>
        <v/>
      </c>
      <c r="S228" s="28" t="str">
        <f>IFERROR(VLOOKUP($L228&amp;"_"&amp;AD228,Final_manabou_kanji[],6,0),"")</f>
        <v/>
      </c>
      <c r="T228" s="28" t="str">
        <f>IFERROR(VLOOKUP($L228&amp;"_"&amp;AE228,Final_manabou_kanji[],6,0),"")</f>
        <v/>
      </c>
      <c r="V228" t="s">
        <v>5</v>
      </c>
      <c r="W228" s="24" t="str">
        <f t="shared" si="101"/>
        <v>13章3課</v>
      </c>
      <c r="X228" s="21">
        <f t="shared" ref="X228:AE228" si="152">IF($V228="",X227+8,X$1)</f>
        <v>17</v>
      </c>
      <c r="Y228" s="16">
        <f t="shared" si="152"/>
        <v>18</v>
      </c>
      <c r="Z228" s="16">
        <f t="shared" si="152"/>
        <v>19</v>
      </c>
      <c r="AA228" s="16">
        <f t="shared" si="152"/>
        <v>20</v>
      </c>
      <c r="AB228" s="16">
        <f t="shared" si="152"/>
        <v>21</v>
      </c>
      <c r="AC228" s="16">
        <f t="shared" si="152"/>
        <v>22</v>
      </c>
      <c r="AD228" s="16">
        <f t="shared" si="152"/>
        <v>23</v>
      </c>
      <c r="AE228" s="17">
        <f t="shared" si="152"/>
        <v>24</v>
      </c>
      <c r="AH228" s="24">
        <v>145</v>
      </c>
      <c r="AI228" s="21" t="str">
        <f t="shared" si="103"/>
        <v>13章3課17</v>
      </c>
      <c r="AJ228" s="16" t="str">
        <f t="shared" si="104"/>
        <v>13章3課18</v>
      </c>
      <c r="AK228" s="16" t="str">
        <f t="shared" si="105"/>
        <v>13章3課19</v>
      </c>
      <c r="AL228" s="16" t="str">
        <f t="shared" si="106"/>
        <v>13章3課20</v>
      </c>
      <c r="AM228" s="16" t="str">
        <f t="shared" si="107"/>
        <v>13章3課21</v>
      </c>
      <c r="AN228" s="16" t="str">
        <f t="shared" si="108"/>
        <v>13章3課22</v>
      </c>
      <c r="AO228" s="16" t="str">
        <f t="shared" si="109"/>
        <v>13章3課23</v>
      </c>
      <c r="AP228" s="17" t="str">
        <f t="shared" si="110"/>
        <v>13章3課24</v>
      </c>
    </row>
    <row r="229" spans="1:42" ht="20.399999999999999" thickTop="1" thickBot="1" x14ac:dyDescent="0.35">
      <c r="A229">
        <f t="shared" si="117"/>
        <v>48</v>
      </c>
      <c r="B229" s="24" t="str">
        <f t="shared" si="100"/>
        <v>13章3課</v>
      </c>
      <c r="C229" s="21" t="str">
        <f>IFERROR(VLOOKUP($B229&amp;"_"&amp;X229,Raw_data_N2_Kanji[[Receipe no]:[Receipe]],4,0),"")</f>
        <v/>
      </c>
      <c r="D229" s="16" t="str">
        <f>IFERROR(VLOOKUP($B229&amp;"_"&amp;Y229,Raw_data_N2_Kanji[[Receipe no]:[Receipe]],4,0),"")</f>
        <v/>
      </c>
      <c r="E229" s="16" t="str">
        <f>IFERROR(VLOOKUP($B229&amp;"_"&amp;Z229,Raw_data_N2_Kanji[[Receipe no]:[Receipe]],4,0),"")</f>
        <v/>
      </c>
      <c r="F229" s="16" t="str">
        <f>IFERROR(VLOOKUP($B229&amp;"_"&amp;AA229,Raw_data_N2_Kanji[[Receipe no]:[Receipe]],4,0),"")</f>
        <v/>
      </c>
      <c r="G229" s="16" t="str">
        <f>IFERROR(VLOOKUP($B229&amp;"_"&amp;AB229,Raw_data_N2_Kanji[[Receipe no]:[Receipe]],4,0),"")</f>
        <v/>
      </c>
      <c r="H229" s="16" t="str">
        <f>IFERROR(VLOOKUP($B229&amp;"_"&amp;AC229,Raw_data_N2_Kanji[[Receipe no]:[Receipe]],4,0),"")</f>
        <v/>
      </c>
      <c r="I229" s="16" t="str">
        <f>IFERROR(VLOOKUP($B229&amp;"_"&amp;AD229,Raw_data_N2_Kanji[[Receipe no]:[Receipe]],4,0),"")</f>
        <v/>
      </c>
      <c r="J229" s="17" t="str">
        <f>IFERROR(VLOOKUP($B229&amp;"_"&amp;AE229,Raw_data_N2_Kanji[[Receipe no]:[Receipe]],4,0),"")</f>
        <v/>
      </c>
      <c r="L229" s="24" t="str">
        <f t="shared" si="118"/>
        <v>13章3課</v>
      </c>
      <c r="M229" s="28" t="str">
        <f>IFERROR(VLOOKUP($L229&amp;"_"&amp;X229,Final_manabou_kanji[],6,0),"")</f>
        <v/>
      </c>
      <c r="N229" s="28" t="str">
        <f>IFERROR(VLOOKUP($L229&amp;"_"&amp;Y229,Final_manabou_kanji[],6,0),"")</f>
        <v/>
      </c>
      <c r="O229" s="28" t="str">
        <f>IFERROR(VLOOKUP($L229&amp;"_"&amp;Z229,Final_manabou_kanji[],6,0),"")</f>
        <v/>
      </c>
      <c r="P229" s="28" t="str">
        <f>IFERROR(VLOOKUP($L229&amp;"_"&amp;AA229,Final_manabou_kanji[],6,0),"")</f>
        <v/>
      </c>
      <c r="Q229" s="28" t="str">
        <f>IFERROR(VLOOKUP($L229&amp;"_"&amp;AB229,Final_manabou_kanji[],6,0),"")</f>
        <v/>
      </c>
      <c r="R229" s="28" t="str">
        <f>IFERROR(VLOOKUP($L229&amp;"_"&amp;AC229,Final_manabou_kanji[],6,0),"")</f>
        <v/>
      </c>
      <c r="S229" s="28" t="str">
        <f>IFERROR(VLOOKUP($L229&amp;"_"&amp;AD229,Final_manabou_kanji[],6,0),"")</f>
        <v/>
      </c>
      <c r="T229" s="28" t="str">
        <f>IFERROR(VLOOKUP($L229&amp;"_"&amp;AE229,Final_manabou_kanji[],6,0),"")</f>
        <v/>
      </c>
      <c r="V229" t="s">
        <v>5</v>
      </c>
      <c r="W229" s="24" t="str">
        <f t="shared" si="101"/>
        <v>13章3課</v>
      </c>
      <c r="X229" s="21">
        <f t="shared" ref="X229:AE229" si="153">IF($V229="",X228+8,X$1)</f>
        <v>25</v>
      </c>
      <c r="Y229" s="16">
        <f t="shared" si="153"/>
        <v>26</v>
      </c>
      <c r="Z229" s="16">
        <f t="shared" si="153"/>
        <v>27</v>
      </c>
      <c r="AA229" s="16">
        <f t="shared" si="153"/>
        <v>28</v>
      </c>
      <c r="AB229" s="16">
        <f t="shared" si="153"/>
        <v>29</v>
      </c>
      <c r="AC229" s="16">
        <f t="shared" si="153"/>
        <v>30</v>
      </c>
      <c r="AD229" s="16">
        <f t="shared" si="153"/>
        <v>31</v>
      </c>
      <c r="AE229" s="17">
        <f t="shared" si="153"/>
        <v>32</v>
      </c>
      <c r="AH229" s="24">
        <v>146</v>
      </c>
      <c r="AI229" s="21" t="str">
        <f t="shared" si="103"/>
        <v>13章3課25</v>
      </c>
      <c r="AJ229" s="16" t="str">
        <f t="shared" si="104"/>
        <v>13章3課26</v>
      </c>
      <c r="AK229" s="16" t="str">
        <f t="shared" si="105"/>
        <v>13章3課27</v>
      </c>
      <c r="AL229" s="16" t="str">
        <f t="shared" si="106"/>
        <v>13章3課28</v>
      </c>
      <c r="AM229" s="16" t="str">
        <f t="shared" si="107"/>
        <v>13章3課29</v>
      </c>
      <c r="AN229" s="16" t="str">
        <f t="shared" si="108"/>
        <v>13章3課30</v>
      </c>
      <c r="AO229" s="16" t="str">
        <f t="shared" si="109"/>
        <v>13章3課31</v>
      </c>
      <c r="AP229" s="17" t="str">
        <f t="shared" si="110"/>
        <v>13章3課32</v>
      </c>
    </row>
    <row r="230" spans="1:42" ht="20.399999999999999" thickTop="1" thickBot="1" x14ac:dyDescent="0.35">
      <c r="A230">
        <f t="shared" si="117"/>
        <v>48</v>
      </c>
      <c r="B230" s="24" t="str">
        <f t="shared" si="100"/>
        <v>13章3課</v>
      </c>
      <c r="C230" s="21" t="str">
        <f>IFERROR(VLOOKUP($B230&amp;"_"&amp;X230,Raw_data_N2_Kanji[[Receipe no]:[Receipe]],4,0),"")</f>
        <v/>
      </c>
      <c r="D230" s="16" t="str">
        <f>IFERROR(VLOOKUP($B230&amp;"_"&amp;Y230,Raw_data_N2_Kanji[[Receipe no]:[Receipe]],4,0),"")</f>
        <v/>
      </c>
      <c r="E230" s="16" t="str">
        <f>IFERROR(VLOOKUP($B230&amp;"_"&amp;Z230,Raw_data_N2_Kanji[[Receipe no]:[Receipe]],4,0),"")</f>
        <v/>
      </c>
      <c r="F230" s="16" t="str">
        <f>IFERROR(VLOOKUP($B230&amp;"_"&amp;AA230,Raw_data_N2_Kanji[[Receipe no]:[Receipe]],4,0),"")</f>
        <v/>
      </c>
      <c r="G230" s="16" t="str">
        <f>IFERROR(VLOOKUP($B230&amp;"_"&amp;AB230,Raw_data_N2_Kanji[[Receipe no]:[Receipe]],4,0),"")</f>
        <v/>
      </c>
      <c r="H230" s="16" t="str">
        <f>IFERROR(VLOOKUP($B230&amp;"_"&amp;AC230,Raw_data_N2_Kanji[[Receipe no]:[Receipe]],4,0),"")</f>
        <v/>
      </c>
      <c r="I230" s="16" t="str">
        <f>IFERROR(VLOOKUP($B230&amp;"_"&amp;AD230,Raw_data_N2_Kanji[[Receipe no]:[Receipe]],4,0),"")</f>
        <v/>
      </c>
      <c r="J230" s="17" t="str">
        <f>IFERROR(VLOOKUP($B230&amp;"_"&amp;AE230,Raw_data_N2_Kanji[[Receipe no]:[Receipe]],4,0),"")</f>
        <v/>
      </c>
      <c r="L230" s="24" t="str">
        <f t="shared" si="118"/>
        <v>13章3課</v>
      </c>
      <c r="M230" s="28" t="str">
        <f>IFERROR(VLOOKUP($L230&amp;"_"&amp;X230,Final_manabou_kanji[],6,0),"")</f>
        <v/>
      </c>
      <c r="N230" s="28" t="str">
        <f>IFERROR(VLOOKUP($L230&amp;"_"&amp;Y230,Final_manabou_kanji[],6,0),"")</f>
        <v/>
      </c>
      <c r="O230" s="28" t="str">
        <f>IFERROR(VLOOKUP($L230&amp;"_"&amp;Z230,Final_manabou_kanji[],6,0),"")</f>
        <v/>
      </c>
      <c r="P230" s="28" t="str">
        <f>IFERROR(VLOOKUP($L230&amp;"_"&amp;AA230,Final_manabou_kanji[],6,0),"")</f>
        <v/>
      </c>
      <c r="Q230" s="28" t="str">
        <f>IFERROR(VLOOKUP($L230&amp;"_"&amp;AB230,Final_manabou_kanji[],6,0),"")</f>
        <v/>
      </c>
      <c r="R230" s="28" t="str">
        <f>IFERROR(VLOOKUP($L230&amp;"_"&amp;AC230,Final_manabou_kanji[],6,0),"")</f>
        <v/>
      </c>
      <c r="S230" s="28" t="str">
        <f>IFERROR(VLOOKUP($L230&amp;"_"&amp;AD230,Final_manabou_kanji[],6,0),"")</f>
        <v/>
      </c>
      <c r="T230" s="28" t="str">
        <f>IFERROR(VLOOKUP($L230&amp;"_"&amp;AE230,Final_manabou_kanji[],6,0),"")</f>
        <v/>
      </c>
      <c r="V230" t="s">
        <v>5</v>
      </c>
      <c r="W230" s="24" t="str">
        <f t="shared" si="101"/>
        <v>13章3課</v>
      </c>
      <c r="X230" s="21">
        <f t="shared" ref="X230:AE230" si="154">IF($V230="",X229+8,X$1)</f>
        <v>33</v>
      </c>
      <c r="Y230" s="16">
        <f t="shared" si="154"/>
        <v>34</v>
      </c>
      <c r="Z230" s="16">
        <f t="shared" si="154"/>
        <v>35</v>
      </c>
      <c r="AA230" s="16">
        <f t="shared" si="154"/>
        <v>36</v>
      </c>
      <c r="AB230" s="16">
        <f t="shared" si="154"/>
        <v>37</v>
      </c>
      <c r="AC230" s="16">
        <f t="shared" si="154"/>
        <v>38</v>
      </c>
      <c r="AD230" s="16">
        <f t="shared" si="154"/>
        <v>39</v>
      </c>
      <c r="AE230" s="17">
        <f t="shared" si="154"/>
        <v>40</v>
      </c>
      <c r="AH230" s="24">
        <v>147</v>
      </c>
      <c r="AI230" s="21" t="str">
        <f t="shared" si="103"/>
        <v>13章3課33</v>
      </c>
      <c r="AJ230" s="16" t="str">
        <f t="shared" si="104"/>
        <v>13章3課34</v>
      </c>
      <c r="AK230" s="16" t="str">
        <f t="shared" si="105"/>
        <v>13章3課35</v>
      </c>
      <c r="AL230" s="16" t="str">
        <f t="shared" si="106"/>
        <v>13章3課36</v>
      </c>
      <c r="AM230" s="16" t="str">
        <f t="shared" si="107"/>
        <v>13章3課37</v>
      </c>
      <c r="AN230" s="16" t="str">
        <f t="shared" si="108"/>
        <v>13章3課38</v>
      </c>
      <c r="AO230" s="16" t="str">
        <f t="shared" si="109"/>
        <v>13章3課39</v>
      </c>
      <c r="AP230" s="17" t="str">
        <f t="shared" si="110"/>
        <v>13章3課40</v>
      </c>
    </row>
    <row r="231" spans="1:42" ht="20.399999999999999" thickTop="1" thickBot="1" x14ac:dyDescent="0.35">
      <c r="A231">
        <f t="shared" si="117"/>
        <v>49</v>
      </c>
      <c r="B231" s="24" t="str">
        <f t="shared" ref="B231:B246" si="155">IF(V231="",$B230,$V231)</f>
        <v>13章4課</v>
      </c>
      <c r="C231" s="21" t="str">
        <f>IFERROR(VLOOKUP($B231&amp;"_"&amp;X231,Raw_data_N2_Kanji[[Receipe no]:[Receipe]],4,0),"")</f>
        <v/>
      </c>
      <c r="D231" s="16" t="str">
        <f>IFERROR(VLOOKUP($B231&amp;"_"&amp;Y231,Raw_data_N2_Kanji[[Receipe no]:[Receipe]],4,0),"")</f>
        <v/>
      </c>
      <c r="E231" s="16" t="str">
        <f>IFERROR(VLOOKUP($B231&amp;"_"&amp;Z231,Raw_data_N2_Kanji[[Receipe no]:[Receipe]],4,0),"")</f>
        <v/>
      </c>
      <c r="F231" s="16" t="str">
        <f>IFERROR(VLOOKUP($B231&amp;"_"&amp;AA231,Raw_data_N2_Kanji[[Receipe no]:[Receipe]],4,0),"")</f>
        <v/>
      </c>
      <c r="G231" s="16" t="str">
        <f>IFERROR(VLOOKUP($B231&amp;"_"&amp;AB231,Raw_data_N2_Kanji[[Receipe no]:[Receipe]],4,0),"")</f>
        <v/>
      </c>
      <c r="H231" s="16" t="str">
        <f>IFERROR(VLOOKUP($B231&amp;"_"&amp;AC231,Raw_data_N2_Kanji[[Receipe no]:[Receipe]],4,0),"")</f>
        <v/>
      </c>
      <c r="I231" s="16" t="str">
        <f>IFERROR(VLOOKUP($B231&amp;"_"&amp;AD231,Raw_data_N2_Kanji[[Receipe no]:[Receipe]],4,0),"")</f>
        <v/>
      </c>
      <c r="J231" s="17" t="str">
        <f>IFERROR(VLOOKUP($B231&amp;"_"&amp;AE231,Raw_data_N2_Kanji[[Receipe no]:[Receipe]],4,0),"")</f>
        <v/>
      </c>
      <c r="L231" s="24" t="str">
        <f t="shared" si="118"/>
        <v>13章4課</v>
      </c>
      <c r="M231" s="28" t="str">
        <f>IFERROR(VLOOKUP($L231&amp;"_"&amp;X231,Final_manabou_kanji[],6,0),"")</f>
        <v/>
      </c>
      <c r="N231" s="28" t="str">
        <f>IFERROR(VLOOKUP($L231&amp;"_"&amp;Y231,Final_manabou_kanji[],6,0),"")</f>
        <v/>
      </c>
      <c r="O231" s="28" t="str">
        <f>IFERROR(VLOOKUP($L231&amp;"_"&amp;Z231,Final_manabou_kanji[],6,0),"")</f>
        <v/>
      </c>
      <c r="P231" s="28" t="str">
        <f>IFERROR(VLOOKUP($L231&amp;"_"&amp;AA231,Final_manabou_kanji[],6,0),"")</f>
        <v/>
      </c>
      <c r="Q231" s="28" t="str">
        <f>IFERROR(VLOOKUP($L231&amp;"_"&amp;AB231,Final_manabou_kanji[],6,0),"")</f>
        <v/>
      </c>
      <c r="R231" s="28" t="str">
        <f>IFERROR(VLOOKUP($L231&amp;"_"&amp;AC231,Final_manabou_kanji[],6,0),"")</f>
        <v/>
      </c>
      <c r="S231" s="28" t="str">
        <f>IFERROR(VLOOKUP($L231&amp;"_"&amp;AD231,Final_manabou_kanji[],6,0),"")</f>
        <v/>
      </c>
      <c r="T231" s="28" t="str">
        <f>IFERROR(VLOOKUP($L231&amp;"_"&amp;AE231,Final_manabou_kanji[],6,0),"")</f>
        <v/>
      </c>
      <c r="V231" t="s">
        <v>80</v>
      </c>
      <c r="W231" s="24" t="str">
        <f t="shared" ref="W231:W246" si="156">IF(V231="",$W230,$V231)</f>
        <v>13章4課</v>
      </c>
      <c r="X231" s="21">
        <f t="shared" ref="X231:X246" si="157">IF($V231="",X230+8,X$1)</f>
        <v>1</v>
      </c>
      <c r="Y231" s="16">
        <f t="shared" ref="Y231:Y246" si="158">IF($V231="",Y230+8,Y$1)</f>
        <v>2</v>
      </c>
      <c r="Z231" s="16">
        <f t="shared" ref="Z231:Z246" si="159">IF($V231="",Z230+8,Z$1)</f>
        <v>3</v>
      </c>
      <c r="AA231" s="16">
        <f t="shared" ref="AA231:AA246" si="160">IF($V231="",AA230+8,AA$1)</f>
        <v>4</v>
      </c>
      <c r="AB231" s="16">
        <f t="shared" ref="AB231:AB246" si="161">IF($V231="",AB230+8,AB$1)</f>
        <v>5</v>
      </c>
      <c r="AC231" s="16">
        <f t="shared" ref="AC231:AC246" si="162">IF($V231="",AC230+8,AC$1)</f>
        <v>6</v>
      </c>
      <c r="AD231" s="16">
        <f t="shared" ref="AD231:AD246" si="163">IF($V231="",AD230+8,AD$1)</f>
        <v>7</v>
      </c>
      <c r="AE231" s="17">
        <f t="shared" ref="AE231:AE246" si="164">IF($V231="",AE230+8,AE$1)</f>
        <v>8</v>
      </c>
      <c r="AH231" s="24">
        <v>148</v>
      </c>
      <c r="AI231" s="21" t="str">
        <f t="shared" si="103"/>
        <v>13章4課1</v>
      </c>
      <c r="AJ231" s="16" t="str">
        <f t="shared" si="104"/>
        <v>13章4課2</v>
      </c>
      <c r="AK231" s="16" t="str">
        <f t="shared" si="105"/>
        <v>13章4課3</v>
      </c>
      <c r="AL231" s="16" t="str">
        <f t="shared" si="106"/>
        <v>13章4課4</v>
      </c>
      <c r="AM231" s="16" t="str">
        <f t="shared" si="107"/>
        <v>13章4課5</v>
      </c>
      <c r="AN231" s="16" t="str">
        <f t="shared" si="108"/>
        <v>13章4課6</v>
      </c>
      <c r="AO231" s="16" t="str">
        <f t="shared" si="109"/>
        <v>13章4課7</v>
      </c>
      <c r="AP231" s="17" t="str">
        <f t="shared" si="110"/>
        <v>13章4課8</v>
      </c>
    </row>
    <row r="232" spans="1:42" ht="20.399999999999999" thickTop="1" thickBot="1" x14ac:dyDescent="0.35">
      <c r="A232">
        <f t="shared" si="117"/>
        <v>49</v>
      </c>
      <c r="B232" s="24" t="str">
        <f t="shared" si="155"/>
        <v>13章4課</v>
      </c>
      <c r="C232" s="21" t="str">
        <f>IFERROR(VLOOKUP($B232&amp;"_"&amp;X232,Raw_data_N2_Kanji[[Receipe no]:[Receipe]],4,0),"")</f>
        <v/>
      </c>
      <c r="D232" s="16" t="str">
        <f>IFERROR(VLOOKUP($B232&amp;"_"&amp;Y232,Raw_data_N2_Kanji[[Receipe no]:[Receipe]],4,0),"")</f>
        <v/>
      </c>
      <c r="E232" s="16" t="str">
        <f>IFERROR(VLOOKUP($B232&amp;"_"&amp;Z232,Raw_data_N2_Kanji[[Receipe no]:[Receipe]],4,0),"")</f>
        <v/>
      </c>
      <c r="F232" s="16" t="str">
        <f>IFERROR(VLOOKUP($B232&amp;"_"&amp;AA232,Raw_data_N2_Kanji[[Receipe no]:[Receipe]],4,0),"")</f>
        <v/>
      </c>
      <c r="G232" s="16" t="str">
        <f>IFERROR(VLOOKUP($B232&amp;"_"&amp;AB232,Raw_data_N2_Kanji[[Receipe no]:[Receipe]],4,0),"")</f>
        <v/>
      </c>
      <c r="H232" s="16" t="str">
        <f>IFERROR(VLOOKUP($B232&amp;"_"&amp;AC232,Raw_data_N2_Kanji[[Receipe no]:[Receipe]],4,0),"")</f>
        <v/>
      </c>
      <c r="I232" s="16" t="str">
        <f>IFERROR(VLOOKUP($B232&amp;"_"&amp;AD232,Raw_data_N2_Kanji[[Receipe no]:[Receipe]],4,0),"")</f>
        <v/>
      </c>
      <c r="J232" s="17" t="str">
        <f>IFERROR(VLOOKUP($B232&amp;"_"&amp;AE232,Raw_data_N2_Kanji[[Receipe no]:[Receipe]],4,0),"")</f>
        <v/>
      </c>
      <c r="L232" s="24" t="str">
        <f t="shared" si="118"/>
        <v>13章4課</v>
      </c>
      <c r="M232" s="28" t="str">
        <f>IFERROR(VLOOKUP($L232&amp;"_"&amp;X232,Final_manabou_kanji[],6,0),"")</f>
        <v/>
      </c>
      <c r="N232" s="28" t="str">
        <f>IFERROR(VLOOKUP($L232&amp;"_"&amp;Y232,Final_manabou_kanji[],6,0),"")</f>
        <v/>
      </c>
      <c r="O232" s="28" t="str">
        <f>IFERROR(VLOOKUP($L232&amp;"_"&amp;Z232,Final_manabou_kanji[],6,0),"")</f>
        <v/>
      </c>
      <c r="P232" s="28" t="str">
        <f>IFERROR(VLOOKUP($L232&amp;"_"&amp;AA232,Final_manabou_kanji[],6,0),"")</f>
        <v/>
      </c>
      <c r="Q232" s="28" t="str">
        <f>IFERROR(VLOOKUP($L232&amp;"_"&amp;AB232,Final_manabou_kanji[],6,0),"")</f>
        <v/>
      </c>
      <c r="R232" s="28" t="str">
        <f>IFERROR(VLOOKUP($L232&amp;"_"&amp;AC232,Final_manabou_kanji[],6,0),"")</f>
        <v/>
      </c>
      <c r="S232" s="28" t="str">
        <f>IFERROR(VLOOKUP($L232&amp;"_"&amp;AD232,Final_manabou_kanji[],6,0),"")</f>
        <v/>
      </c>
      <c r="T232" s="28" t="str">
        <f>IFERROR(VLOOKUP($L232&amp;"_"&amp;AE232,Final_manabou_kanji[],6,0),"")</f>
        <v/>
      </c>
      <c r="V232" t="s">
        <v>5</v>
      </c>
      <c r="W232" s="24" t="str">
        <f t="shared" si="156"/>
        <v>13章4課</v>
      </c>
      <c r="X232" s="21">
        <f t="shared" si="157"/>
        <v>9</v>
      </c>
      <c r="Y232" s="16">
        <f t="shared" si="158"/>
        <v>10</v>
      </c>
      <c r="Z232" s="16">
        <f t="shared" si="159"/>
        <v>11</v>
      </c>
      <c r="AA232" s="16">
        <f t="shared" si="160"/>
        <v>12</v>
      </c>
      <c r="AB232" s="16">
        <f t="shared" si="161"/>
        <v>13</v>
      </c>
      <c r="AC232" s="16">
        <f t="shared" si="162"/>
        <v>14</v>
      </c>
      <c r="AD232" s="16">
        <f t="shared" si="163"/>
        <v>15</v>
      </c>
      <c r="AE232" s="17">
        <f t="shared" si="164"/>
        <v>16</v>
      </c>
      <c r="AH232" s="24">
        <v>149</v>
      </c>
      <c r="AI232" s="21" t="str">
        <f t="shared" si="103"/>
        <v>13章4課9</v>
      </c>
      <c r="AJ232" s="16" t="str">
        <f t="shared" si="104"/>
        <v>13章4課10</v>
      </c>
      <c r="AK232" s="16" t="str">
        <f t="shared" si="105"/>
        <v>13章4課11</v>
      </c>
      <c r="AL232" s="16" t="str">
        <f t="shared" si="106"/>
        <v>13章4課12</v>
      </c>
      <c r="AM232" s="16" t="str">
        <f t="shared" si="107"/>
        <v>13章4課13</v>
      </c>
      <c r="AN232" s="16" t="str">
        <f t="shared" si="108"/>
        <v>13章4課14</v>
      </c>
      <c r="AO232" s="16" t="str">
        <f t="shared" si="109"/>
        <v>13章4課15</v>
      </c>
      <c r="AP232" s="17" t="str">
        <f t="shared" si="110"/>
        <v>13章4課16</v>
      </c>
    </row>
    <row r="233" spans="1:42" ht="20.399999999999999" thickTop="1" thickBot="1" x14ac:dyDescent="0.35">
      <c r="A233">
        <f t="shared" si="117"/>
        <v>49</v>
      </c>
      <c r="B233" s="24" t="str">
        <f t="shared" si="155"/>
        <v>13章4課</v>
      </c>
      <c r="C233" s="21" t="str">
        <f>IFERROR(VLOOKUP($B233&amp;"_"&amp;X233,Raw_data_N2_Kanji[[Receipe no]:[Receipe]],4,0),"")</f>
        <v/>
      </c>
      <c r="D233" s="16" t="str">
        <f>IFERROR(VLOOKUP($B233&amp;"_"&amp;Y233,Raw_data_N2_Kanji[[Receipe no]:[Receipe]],4,0),"")</f>
        <v/>
      </c>
      <c r="E233" s="16" t="str">
        <f>IFERROR(VLOOKUP($B233&amp;"_"&amp;Z233,Raw_data_N2_Kanji[[Receipe no]:[Receipe]],4,0),"")</f>
        <v/>
      </c>
      <c r="F233" s="16" t="str">
        <f>IFERROR(VLOOKUP($B233&amp;"_"&amp;AA233,Raw_data_N2_Kanji[[Receipe no]:[Receipe]],4,0),"")</f>
        <v/>
      </c>
      <c r="G233" s="16" t="str">
        <f>IFERROR(VLOOKUP($B233&amp;"_"&amp;AB233,Raw_data_N2_Kanji[[Receipe no]:[Receipe]],4,0),"")</f>
        <v/>
      </c>
      <c r="H233" s="16" t="str">
        <f>IFERROR(VLOOKUP($B233&amp;"_"&amp;AC233,Raw_data_N2_Kanji[[Receipe no]:[Receipe]],4,0),"")</f>
        <v/>
      </c>
      <c r="I233" s="16" t="str">
        <f>IFERROR(VLOOKUP($B233&amp;"_"&amp;AD233,Raw_data_N2_Kanji[[Receipe no]:[Receipe]],4,0),"")</f>
        <v/>
      </c>
      <c r="J233" s="17" t="str">
        <f>IFERROR(VLOOKUP($B233&amp;"_"&amp;AE233,Raw_data_N2_Kanji[[Receipe no]:[Receipe]],4,0),"")</f>
        <v/>
      </c>
      <c r="L233" s="24" t="str">
        <f t="shared" si="118"/>
        <v>13章4課</v>
      </c>
      <c r="M233" s="28" t="str">
        <f>IFERROR(VLOOKUP($L233&amp;"_"&amp;X233,Final_manabou_kanji[],6,0),"")</f>
        <v/>
      </c>
      <c r="N233" s="28" t="str">
        <f>IFERROR(VLOOKUP($L233&amp;"_"&amp;Y233,Final_manabou_kanji[],6,0),"")</f>
        <v/>
      </c>
      <c r="O233" s="28" t="str">
        <f>IFERROR(VLOOKUP($L233&amp;"_"&amp;Z233,Final_manabou_kanji[],6,0),"")</f>
        <v/>
      </c>
      <c r="P233" s="28" t="str">
        <f>IFERROR(VLOOKUP($L233&amp;"_"&amp;AA233,Final_manabou_kanji[],6,0),"")</f>
        <v/>
      </c>
      <c r="Q233" s="28" t="str">
        <f>IFERROR(VLOOKUP($L233&amp;"_"&amp;AB233,Final_manabou_kanji[],6,0),"")</f>
        <v/>
      </c>
      <c r="R233" s="28" t="str">
        <f>IFERROR(VLOOKUP($L233&amp;"_"&amp;AC233,Final_manabou_kanji[],6,0),"")</f>
        <v/>
      </c>
      <c r="S233" s="28" t="str">
        <f>IFERROR(VLOOKUP($L233&amp;"_"&amp;AD233,Final_manabou_kanji[],6,0),"")</f>
        <v/>
      </c>
      <c r="T233" s="28" t="str">
        <f>IFERROR(VLOOKUP($L233&amp;"_"&amp;AE233,Final_manabou_kanji[],6,0),"")</f>
        <v/>
      </c>
      <c r="V233" t="s">
        <v>5</v>
      </c>
      <c r="W233" s="24" t="str">
        <f t="shared" si="156"/>
        <v>13章4課</v>
      </c>
      <c r="X233" s="21">
        <f t="shared" si="157"/>
        <v>17</v>
      </c>
      <c r="Y233" s="16">
        <f t="shared" si="158"/>
        <v>18</v>
      </c>
      <c r="Z233" s="16">
        <f t="shared" si="159"/>
        <v>19</v>
      </c>
      <c r="AA233" s="16">
        <f t="shared" si="160"/>
        <v>20</v>
      </c>
      <c r="AB233" s="16">
        <f t="shared" si="161"/>
        <v>21</v>
      </c>
      <c r="AC233" s="16">
        <f t="shared" si="162"/>
        <v>22</v>
      </c>
      <c r="AD233" s="16">
        <f t="shared" si="163"/>
        <v>23</v>
      </c>
      <c r="AE233" s="17">
        <f t="shared" si="164"/>
        <v>24</v>
      </c>
      <c r="AH233" s="24">
        <v>150</v>
      </c>
      <c r="AI233" s="21" t="str">
        <f t="shared" si="103"/>
        <v>13章4課17</v>
      </c>
      <c r="AJ233" s="16" t="str">
        <f t="shared" si="104"/>
        <v>13章4課18</v>
      </c>
      <c r="AK233" s="16" t="str">
        <f t="shared" si="105"/>
        <v>13章4課19</v>
      </c>
      <c r="AL233" s="16" t="str">
        <f t="shared" si="106"/>
        <v>13章4課20</v>
      </c>
      <c r="AM233" s="16" t="str">
        <f t="shared" si="107"/>
        <v>13章4課21</v>
      </c>
      <c r="AN233" s="16" t="str">
        <f t="shared" si="108"/>
        <v>13章4課22</v>
      </c>
      <c r="AO233" s="16" t="str">
        <f t="shared" si="109"/>
        <v>13章4課23</v>
      </c>
      <c r="AP233" s="17" t="str">
        <f t="shared" si="110"/>
        <v>13章4課24</v>
      </c>
    </row>
    <row r="234" spans="1:42" ht="20.399999999999999" thickTop="1" thickBot="1" x14ac:dyDescent="0.35">
      <c r="A234">
        <f t="shared" si="117"/>
        <v>49</v>
      </c>
      <c r="B234" s="24" t="str">
        <f t="shared" si="155"/>
        <v>13章4課</v>
      </c>
      <c r="C234" s="21" t="str">
        <f>IFERROR(VLOOKUP($B234&amp;"_"&amp;X234,Raw_data_N2_Kanji[[Receipe no]:[Receipe]],4,0),"")</f>
        <v/>
      </c>
      <c r="D234" s="16" t="str">
        <f>IFERROR(VLOOKUP($B234&amp;"_"&amp;Y234,Raw_data_N2_Kanji[[Receipe no]:[Receipe]],4,0),"")</f>
        <v/>
      </c>
      <c r="E234" s="16" t="str">
        <f>IFERROR(VLOOKUP($B234&amp;"_"&amp;Z234,Raw_data_N2_Kanji[[Receipe no]:[Receipe]],4,0),"")</f>
        <v/>
      </c>
      <c r="F234" s="16" t="str">
        <f>IFERROR(VLOOKUP($B234&amp;"_"&amp;AA234,Raw_data_N2_Kanji[[Receipe no]:[Receipe]],4,0),"")</f>
        <v/>
      </c>
      <c r="G234" s="16" t="str">
        <f>IFERROR(VLOOKUP($B234&amp;"_"&amp;AB234,Raw_data_N2_Kanji[[Receipe no]:[Receipe]],4,0),"")</f>
        <v/>
      </c>
      <c r="H234" s="16" t="str">
        <f>IFERROR(VLOOKUP($B234&amp;"_"&amp;AC234,Raw_data_N2_Kanji[[Receipe no]:[Receipe]],4,0),"")</f>
        <v/>
      </c>
      <c r="I234" s="16" t="str">
        <f>IFERROR(VLOOKUP($B234&amp;"_"&amp;AD234,Raw_data_N2_Kanji[[Receipe no]:[Receipe]],4,0),"")</f>
        <v/>
      </c>
      <c r="J234" s="17" t="str">
        <f>IFERROR(VLOOKUP($B234&amp;"_"&amp;AE234,Raw_data_N2_Kanji[[Receipe no]:[Receipe]],4,0),"")</f>
        <v/>
      </c>
      <c r="L234" s="24" t="str">
        <f t="shared" si="118"/>
        <v>13章4課</v>
      </c>
      <c r="M234" s="28" t="str">
        <f>IFERROR(VLOOKUP($L234&amp;"_"&amp;X234,Final_manabou_kanji[],6,0),"")</f>
        <v/>
      </c>
      <c r="N234" s="28" t="str">
        <f>IFERROR(VLOOKUP($L234&amp;"_"&amp;Y234,Final_manabou_kanji[],6,0),"")</f>
        <v/>
      </c>
      <c r="O234" s="28" t="str">
        <f>IFERROR(VLOOKUP($L234&amp;"_"&amp;Z234,Final_manabou_kanji[],6,0),"")</f>
        <v/>
      </c>
      <c r="P234" s="28" t="str">
        <f>IFERROR(VLOOKUP($L234&amp;"_"&amp;AA234,Final_manabou_kanji[],6,0),"")</f>
        <v/>
      </c>
      <c r="Q234" s="28" t="str">
        <f>IFERROR(VLOOKUP($L234&amp;"_"&amp;AB234,Final_manabou_kanji[],6,0),"")</f>
        <v/>
      </c>
      <c r="R234" s="28" t="str">
        <f>IFERROR(VLOOKUP($L234&amp;"_"&amp;AC234,Final_manabou_kanji[],6,0),"")</f>
        <v/>
      </c>
      <c r="S234" s="28" t="str">
        <f>IFERROR(VLOOKUP($L234&amp;"_"&amp;AD234,Final_manabou_kanji[],6,0),"")</f>
        <v/>
      </c>
      <c r="T234" s="28" t="str">
        <f>IFERROR(VLOOKUP($L234&amp;"_"&amp;AE234,Final_manabou_kanji[],6,0),"")</f>
        <v/>
      </c>
      <c r="V234" t="s">
        <v>5</v>
      </c>
      <c r="W234" s="24" t="str">
        <f t="shared" si="156"/>
        <v>13章4課</v>
      </c>
      <c r="X234" s="21">
        <f t="shared" si="157"/>
        <v>25</v>
      </c>
      <c r="Y234" s="16">
        <f t="shared" si="158"/>
        <v>26</v>
      </c>
      <c r="Z234" s="16">
        <f t="shared" si="159"/>
        <v>27</v>
      </c>
      <c r="AA234" s="16">
        <f t="shared" si="160"/>
        <v>28</v>
      </c>
      <c r="AB234" s="16">
        <f t="shared" si="161"/>
        <v>29</v>
      </c>
      <c r="AC234" s="16">
        <f t="shared" si="162"/>
        <v>30</v>
      </c>
      <c r="AD234" s="16">
        <f t="shared" si="163"/>
        <v>31</v>
      </c>
      <c r="AE234" s="17">
        <f t="shared" si="164"/>
        <v>32</v>
      </c>
      <c r="AH234" s="24">
        <v>151</v>
      </c>
      <c r="AI234" s="21" t="str">
        <f t="shared" si="103"/>
        <v>13章4課25</v>
      </c>
      <c r="AJ234" s="16" t="str">
        <f t="shared" si="104"/>
        <v>13章4課26</v>
      </c>
      <c r="AK234" s="16" t="str">
        <f t="shared" si="105"/>
        <v>13章4課27</v>
      </c>
      <c r="AL234" s="16" t="str">
        <f t="shared" si="106"/>
        <v>13章4課28</v>
      </c>
      <c r="AM234" s="16" t="str">
        <f t="shared" si="107"/>
        <v>13章4課29</v>
      </c>
      <c r="AN234" s="16" t="str">
        <f t="shared" si="108"/>
        <v>13章4課30</v>
      </c>
      <c r="AO234" s="16" t="str">
        <f t="shared" si="109"/>
        <v>13章4課31</v>
      </c>
      <c r="AP234" s="17" t="str">
        <f t="shared" si="110"/>
        <v>13章4課32</v>
      </c>
    </row>
    <row r="235" spans="1:42" ht="20.399999999999999" thickTop="1" thickBot="1" x14ac:dyDescent="0.35">
      <c r="A235">
        <f t="shared" si="117"/>
        <v>49</v>
      </c>
      <c r="B235" s="24" t="str">
        <f t="shared" si="155"/>
        <v>13章4課</v>
      </c>
      <c r="C235" s="21" t="str">
        <f>IFERROR(VLOOKUP($B235&amp;"_"&amp;X235,Raw_data_N2_Kanji[[Receipe no]:[Receipe]],4,0),"")</f>
        <v/>
      </c>
      <c r="D235" s="16" t="str">
        <f>IFERROR(VLOOKUP($B235&amp;"_"&amp;Y235,Raw_data_N2_Kanji[[Receipe no]:[Receipe]],4,0),"")</f>
        <v/>
      </c>
      <c r="E235" s="16" t="str">
        <f>IFERROR(VLOOKUP($B235&amp;"_"&amp;Z235,Raw_data_N2_Kanji[[Receipe no]:[Receipe]],4,0),"")</f>
        <v/>
      </c>
      <c r="F235" s="16" t="str">
        <f>IFERROR(VLOOKUP($B235&amp;"_"&amp;AA235,Raw_data_N2_Kanji[[Receipe no]:[Receipe]],4,0),"")</f>
        <v/>
      </c>
      <c r="G235" s="16" t="str">
        <f>IFERROR(VLOOKUP($B235&amp;"_"&amp;AB235,Raw_data_N2_Kanji[[Receipe no]:[Receipe]],4,0),"")</f>
        <v/>
      </c>
      <c r="H235" s="16" t="str">
        <f>IFERROR(VLOOKUP($B235&amp;"_"&amp;AC235,Raw_data_N2_Kanji[[Receipe no]:[Receipe]],4,0),"")</f>
        <v/>
      </c>
      <c r="I235" s="16" t="str">
        <f>IFERROR(VLOOKUP($B235&amp;"_"&amp;AD235,Raw_data_N2_Kanji[[Receipe no]:[Receipe]],4,0),"")</f>
        <v/>
      </c>
      <c r="J235" s="17" t="str">
        <f>IFERROR(VLOOKUP($B235&amp;"_"&amp;AE235,Raw_data_N2_Kanji[[Receipe no]:[Receipe]],4,0),"")</f>
        <v/>
      </c>
      <c r="L235" s="24" t="str">
        <f t="shared" si="118"/>
        <v>13章4課</v>
      </c>
      <c r="M235" s="28" t="str">
        <f>IFERROR(VLOOKUP($L235&amp;"_"&amp;X235,Final_manabou_kanji[],6,0),"")</f>
        <v/>
      </c>
      <c r="N235" s="28" t="str">
        <f>IFERROR(VLOOKUP($L235&amp;"_"&amp;Y235,Final_manabou_kanji[],6,0),"")</f>
        <v/>
      </c>
      <c r="O235" s="28" t="str">
        <f>IFERROR(VLOOKUP($L235&amp;"_"&amp;Z235,Final_manabou_kanji[],6,0),"")</f>
        <v/>
      </c>
      <c r="P235" s="28" t="str">
        <f>IFERROR(VLOOKUP($L235&amp;"_"&amp;AA235,Final_manabou_kanji[],6,0),"")</f>
        <v/>
      </c>
      <c r="Q235" s="28" t="str">
        <f>IFERROR(VLOOKUP($L235&amp;"_"&amp;AB235,Final_manabou_kanji[],6,0),"")</f>
        <v/>
      </c>
      <c r="R235" s="28" t="str">
        <f>IFERROR(VLOOKUP($L235&amp;"_"&amp;AC235,Final_manabou_kanji[],6,0),"")</f>
        <v/>
      </c>
      <c r="S235" s="28" t="str">
        <f>IFERROR(VLOOKUP($L235&amp;"_"&amp;AD235,Final_manabou_kanji[],6,0),"")</f>
        <v/>
      </c>
      <c r="T235" s="28" t="str">
        <f>IFERROR(VLOOKUP($L235&amp;"_"&amp;AE235,Final_manabou_kanji[],6,0),"")</f>
        <v/>
      </c>
      <c r="V235" t="s">
        <v>5</v>
      </c>
      <c r="W235" s="24" t="str">
        <f t="shared" si="156"/>
        <v>13章4課</v>
      </c>
      <c r="X235" s="21">
        <f t="shared" si="157"/>
        <v>33</v>
      </c>
      <c r="Y235" s="16">
        <f t="shared" si="158"/>
        <v>34</v>
      </c>
      <c r="Z235" s="16">
        <f t="shared" si="159"/>
        <v>35</v>
      </c>
      <c r="AA235" s="16">
        <f t="shared" si="160"/>
        <v>36</v>
      </c>
      <c r="AB235" s="16">
        <f t="shared" si="161"/>
        <v>37</v>
      </c>
      <c r="AC235" s="16">
        <f t="shared" si="162"/>
        <v>38</v>
      </c>
      <c r="AD235" s="16">
        <f t="shared" si="163"/>
        <v>39</v>
      </c>
      <c r="AE235" s="17">
        <f t="shared" si="164"/>
        <v>40</v>
      </c>
      <c r="AH235" s="24">
        <v>152</v>
      </c>
      <c r="AI235" s="21" t="str">
        <f t="shared" si="103"/>
        <v>13章4課33</v>
      </c>
      <c r="AJ235" s="16" t="str">
        <f t="shared" si="104"/>
        <v>13章4課34</v>
      </c>
      <c r="AK235" s="16" t="str">
        <f t="shared" si="105"/>
        <v>13章4課35</v>
      </c>
      <c r="AL235" s="16" t="str">
        <f t="shared" si="106"/>
        <v>13章4課36</v>
      </c>
      <c r="AM235" s="16" t="str">
        <f t="shared" si="107"/>
        <v>13章4課37</v>
      </c>
      <c r="AN235" s="16" t="str">
        <f t="shared" si="108"/>
        <v>13章4課38</v>
      </c>
      <c r="AO235" s="16" t="str">
        <f t="shared" si="109"/>
        <v>13章4課39</v>
      </c>
      <c r="AP235" s="17" t="str">
        <f t="shared" si="110"/>
        <v>13章4課40</v>
      </c>
    </row>
    <row r="236" spans="1:42" ht="20.399999999999999" thickTop="1" thickBot="1" x14ac:dyDescent="0.35">
      <c r="A236">
        <f t="shared" si="117"/>
        <v>50</v>
      </c>
      <c r="B236" s="24" t="str">
        <f t="shared" si="155"/>
        <v>13章5課</v>
      </c>
      <c r="C236" s="21" t="str">
        <f>IFERROR(VLOOKUP($B236&amp;"_"&amp;X236,Raw_data_N2_Kanji[[Receipe no]:[Receipe]],4,0),"")</f>
        <v/>
      </c>
      <c r="D236" s="16" t="str">
        <f>IFERROR(VLOOKUP($B236&amp;"_"&amp;Y236,Raw_data_N2_Kanji[[Receipe no]:[Receipe]],4,0),"")</f>
        <v/>
      </c>
      <c r="E236" s="16" t="str">
        <f>IFERROR(VLOOKUP($B236&amp;"_"&amp;Z236,Raw_data_N2_Kanji[[Receipe no]:[Receipe]],4,0),"")</f>
        <v/>
      </c>
      <c r="F236" s="16" t="str">
        <f>IFERROR(VLOOKUP($B236&amp;"_"&amp;AA236,Raw_data_N2_Kanji[[Receipe no]:[Receipe]],4,0),"")</f>
        <v/>
      </c>
      <c r="G236" s="16" t="str">
        <f>IFERROR(VLOOKUP($B236&amp;"_"&amp;AB236,Raw_data_N2_Kanji[[Receipe no]:[Receipe]],4,0),"")</f>
        <v/>
      </c>
      <c r="H236" s="16" t="str">
        <f>IFERROR(VLOOKUP($B236&amp;"_"&amp;AC236,Raw_data_N2_Kanji[[Receipe no]:[Receipe]],4,0),"")</f>
        <v/>
      </c>
      <c r="I236" s="16" t="str">
        <f>IFERROR(VLOOKUP($B236&amp;"_"&amp;AD236,Raw_data_N2_Kanji[[Receipe no]:[Receipe]],4,0),"")</f>
        <v/>
      </c>
      <c r="J236" s="17" t="str">
        <f>IFERROR(VLOOKUP($B236&amp;"_"&amp;AE236,Raw_data_N2_Kanji[[Receipe no]:[Receipe]],4,0),"")</f>
        <v/>
      </c>
      <c r="L236" s="24" t="str">
        <f t="shared" si="118"/>
        <v>13章5課</v>
      </c>
      <c r="M236" s="28" t="str">
        <f>IFERROR(VLOOKUP($L236&amp;"_"&amp;X236,Final_manabou_kanji[],6,0),"")</f>
        <v/>
      </c>
      <c r="N236" s="28" t="str">
        <f>IFERROR(VLOOKUP($L236&amp;"_"&amp;Y236,Final_manabou_kanji[],6,0),"")</f>
        <v/>
      </c>
      <c r="O236" s="28" t="str">
        <f>IFERROR(VLOOKUP($L236&amp;"_"&amp;Z236,Final_manabou_kanji[],6,0),"")</f>
        <v/>
      </c>
      <c r="P236" s="28" t="str">
        <f>IFERROR(VLOOKUP($L236&amp;"_"&amp;AA236,Final_manabou_kanji[],6,0),"")</f>
        <v/>
      </c>
      <c r="Q236" s="28" t="str">
        <f>IFERROR(VLOOKUP($L236&amp;"_"&amp;AB236,Final_manabou_kanji[],6,0),"")</f>
        <v/>
      </c>
      <c r="R236" s="28" t="str">
        <f>IFERROR(VLOOKUP($L236&amp;"_"&amp;AC236,Final_manabou_kanji[],6,0),"")</f>
        <v/>
      </c>
      <c r="S236" s="28" t="str">
        <f>IFERROR(VLOOKUP($L236&amp;"_"&amp;AD236,Final_manabou_kanji[],6,0),"")</f>
        <v/>
      </c>
      <c r="T236" s="28" t="str">
        <f>IFERROR(VLOOKUP($L236&amp;"_"&amp;AE236,Final_manabou_kanji[],6,0),"")</f>
        <v/>
      </c>
      <c r="V236" t="s">
        <v>81</v>
      </c>
      <c r="W236" s="24" t="str">
        <f t="shared" si="156"/>
        <v>13章5課</v>
      </c>
      <c r="X236" s="21">
        <f t="shared" si="157"/>
        <v>1</v>
      </c>
      <c r="Y236" s="16">
        <f t="shared" si="158"/>
        <v>2</v>
      </c>
      <c r="Z236" s="16">
        <f t="shared" si="159"/>
        <v>3</v>
      </c>
      <c r="AA236" s="16">
        <f t="shared" si="160"/>
        <v>4</v>
      </c>
      <c r="AB236" s="16">
        <f t="shared" si="161"/>
        <v>5</v>
      </c>
      <c r="AC236" s="16">
        <f t="shared" si="162"/>
        <v>6</v>
      </c>
      <c r="AD236" s="16">
        <f t="shared" si="163"/>
        <v>7</v>
      </c>
      <c r="AE236" s="17">
        <f t="shared" si="164"/>
        <v>8</v>
      </c>
      <c r="AH236" s="24">
        <v>153</v>
      </c>
      <c r="AI236" s="21" t="str">
        <f t="shared" si="103"/>
        <v>13章5課1</v>
      </c>
      <c r="AJ236" s="16" t="str">
        <f t="shared" si="104"/>
        <v>13章5課2</v>
      </c>
      <c r="AK236" s="16" t="str">
        <f t="shared" si="105"/>
        <v>13章5課3</v>
      </c>
      <c r="AL236" s="16" t="str">
        <f t="shared" si="106"/>
        <v>13章5課4</v>
      </c>
      <c r="AM236" s="16" t="str">
        <f t="shared" si="107"/>
        <v>13章5課5</v>
      </c>
      <c r="AN236" s="16" t="str">
        <f t="shared" si="108"/>
        <v>13章5課6</v>
      </c>
      <c r="AO236" s="16" t="str">
        <f t="shared" si="109"/>
        <v>13章5課7</v>
      </c>
      <c r="AP236" s="17" t="str">
        <f t="shared" si="110"/>
        <v>13章5課8</v>
      </c>
    </row>
    <row r="237" spans="1:42" ht="20.399999999999999" thickTop="1" thickBot="1" x14ac:dyDescent="0.35">
      <c r="A237">
        <f t="shared" si="117"/>
        <v>50</v>
      </c>
      <c r="B237" s="24" t="str">
        <f t="shared" si="155"/>
        <v>13章5課</v>
      </c>
      <c r="C237" s="21" t="str">
        <f>IFERROR(VLOOKUP($B237&amp;"_"&amp;X237,Raw_data_N2_Kanji[[Receipe no]:[Receipe]],4,0),"")</f>
        <v/>
      </c>
      <c r="D237" s="16" t="str">
        <f>IFERROR(VLOOKUP($B237&amp;"_"&amp;Y237,Raw_data_N2_Kanji[[Receipe no]:[Receipe]],4,0),"")</f>
        <v/>
      </c>
      <c r="E237" s="16" t="str">
        <f>IFERROR(VLOOKUP($B237&amp;"_"&amp;Z237,Raw_data_N2_Kanji[[Receipe no]:[Receipe]],4,0),"")</f>
        <v/>
      </c>
      <c r="F237" s="16" t="str">
        <f>IFERROR(VLOOKUP($B237&amp;"_"&amp;AA237,Raw_data_N2_Kanji[[Receipe no]:[Receipe]],4,0),"")</f>
        <v/>
      </c>
      <c r="G237" s="16" t="str">
        <f>IFERROR(VLOOKUP($B237&amp;"_"&amp;AB237,Raw_data_N2_Kanji[[Receipe no]:[Receipe]],4,0),"")</f>
        <v/>
      </c>
      <c r="H237" s="16" t="str">
        <f>IFERROR(VLOOKUP($B237&amp;"_"&amp;AC237,Raw_data_N2_Kanji[[Receipe no]:[Receipe]],4,0),"")</f>
        <v/>
      </c>
      <c r="I237" s="16" t="str">
        <f>IFERROR(VLOOKUP($B237&amp;"_"&amp;AD237,Raw_data_N2_Kanji[[Receipe no]:[Receipe]],4,0),"")</f>
        <v/>
      </c>
      <c r="J237" s="17" t="str">
        <f>IFERROR(VLOOKUP($B237&amp;"_"&amp;AE237,Raw_data_N2_Kanji[[Receipe no]:[Receipe]],4,0),"")</f>
        <v/>
      </c>
      <c r="L237" s="24" t="str">
        <f t="shared" si="118"/>
        <v>13章5課</v>
      </c>
      <c r="M237" s="28" t="str">
        <f>IFERROR(VLOOKUP($L237&amp;"_"&amp;X237,Final_manabou_kanji[],6,0),"")</f>
        <v/>
      </c>
      <c r="N237" s="28" t="str">
        <f>IFERROR(VLOOKUP($L237&amp;"_"&amp;Y237,Final_manabou_kanji[],6,0),"")</f>
        <v/>
      </c>
      <c r="O237" s="28" t="str">
        <f>IFERROR(VLOOKUP($L237&amp;"_"&amp;Z237,Final_manabou_kanji[],6,0),"")</f>
        <v/>
      </c>
      <c r="P237" s="28" t="str">
        <f>IFERROR(VLOOKUP($L237&amp;"_"&amp;AA237,Final_manabou_kanji[],6,0),"")</f>
        <v/>
      </c>
      <c r="Q237" s="28" t="str">
        <f>IFERROR(VLOOKUP($L237&amp;"_"&amp;AB237,Final_manabou_kanji[],6,0),"")</f>
        <v/>
      </c>
      <c r="R237" s="28" t="str">
        <f>IFERROR(VLOOKUP($L237&amp;"_"&amp;AC237,Final_manabou_kanji[],6,0),"")</f>
        <v/>
      </c>
      <c r="S237" s="28" t="str">
        <f>IFERROR(VLOOKUP($L237&amp;"_"&amp;AD237,Final_manabou_kanji[],6,0),"")</f>
        <v/>
      </c>
      <c r="T237" s="28" t="str">
        <f>IFERROR(VLOOKUP($L237&amp;"_"&amp;AE237,Final_manabou_kanji[],6,0),"")</f>
        <v/>
      </c>
      <c r="V237" t="s">
        <v>5</v>
      </c>
      <c r="W237" s="24" t="str">
        <f t="shared" si="156"/>
        <v>13章5課</v>
      </c>
      <c r="X237" s="21">
        <f t="shared" si="157"/>
        <v>9</v>
      </c>
      <c r="Y237" s="16">
        <f t="shared" si="158"/>
        <v>10</v>
      </c>
      <c r="Z237" s="16">
        <f t="shared" si="159"/>
        <v>11</v>
      </c>
      <c r="AA237" s="16">
        <f t="shared" si="160"/>
        <v>12</v>
      </c>
      <c r="AB237" s="16">
        <f t="shared" si="161"/>
        <v>13</v>
      </c>
      <c r="AC237" s="16">
        <f t="shared" si="162"/>
        <v>14</v>
      </c>
      <c r="AD237" s="16">
        <f t="shared" si="163"/>
        <v>15</v>
      </c>
      <c r="AE237" s="17">
        <f t="shared" si="164"/>
        <v>16</v>
      </c>
      <c r="AH237" s="24">
        <v>154</v>
      </c>
      <c r="AI237" s="21" t="str">
        <f t="shared" si="103"/>
        <v>13章5課9</v>
      </c>
      <c r="AJ237" s="16" t="str">
        <f t="shared" si="104"/>
        <v>13章5課10</v>
      </c>
      <c r="AK237" s="16" t="str">
        <f t="shared" si="105"/>
        <v>13章5課11</v>
      </c>
      <c r="AL237" s="16" t="str">
        <f t="shared" si="106"/>
        <v>13章5課12</v>
      </c>
      <c r="AM237" s="16" t="str">
        <f t="shared" si="107"/>
        <v>13章5課13</v>
      </c>
      <c r="AN237" s="16" t="str">
        <f t="shared" si="108"/>
        <v>13章5課14</v>
      </c>
      <c r="AO237" s="16" t="str">
        <f t="shared" si="109"/>
        <v>13章5課15</v>
      </c>
      <c r="AP237" s="17" t="str">
        <f t="shared" si="110"/>
        <v>13章5課16</v>
      </c>
    </row>
    <row r="238" spans="1:42" ht="20.399999999999999" thickTop="1" thickBot="1" x14ac:dyDescent="0.35">
      <c r="A238">
        <f t="shared" si="117"/>
        <v>50</v>
      </c>
      <c r="B238" s="24" t="str">
        <f t="shared" si="155"/>
        <v>13章5課</v>
      </c>
      <c r="C238" s="21" t="str">
        <f>IFERROR(VLOOKUP($B238&amp;"_"&amp;X238,Raw_data_N2_Kanji[[Receipe no]:[Receipe]],4,0),"")</f>
        <v/>
      </c>
      <c r="D238" s="16" t="str">
        <f>IFERROR(VLOOKUP($B238&amp;"_"&amp;Y238,Raw_data_N2_Kanji[[Receipe no]:[Receipe]],4,0),"")</f>
        <v/>
      </c>
      <c r="E238" s="16" t="str">
        <f>IFERROR(VLOOKUP($B238&amp;"_"&amp;Z238,Raw_data_N2_Kanji[[Receipe no]:[Receipe]],4,0),"")</f>
        <v/>
      </c>
      <c r="F238" s="16" t="str">
        <f>IFERROR(VLOOKUP($B238&amp;"_"&amp;AA238,Raw_data_N2_Kanji[[Receipe no]:[Receipe]],4,0),"")</f>
        <v/>
      </c>
      <c r="G238" s="16" t="str">
        <f>IFERROR(VLOOKUP($B238&amp;"_"&amp;AB238,Raw_data_N2_Kanji[[Receipe no]:[Receipe]],4,0),"")</f>
        <v/>
      </c>
      <c r="H238" s="16" t="str">
        <f>IFERROR(VLOOKUP($B238&amp;"_"&amp;AC238,Raw_data_N2_Kanji[[Receipe no]:[Receipe]],4,0),"")</f>
        <v/>
      </c>
      <c r="I238" s="16" t="str">
        <f>IFERROR(VLOOKUP($B238&amp;"_"&amp;AD238,Raw_data_N2_Kanji[[Receipe no]:[Receipe]],4,0),"")</f>
        <v/>
      </c>
      <c r="J238" s="17" t="str">
        <f>IFERROR(VLOOKUP($B238&amp;"_"&amp;AE238,Raw_data_N2_Kanji[[Receipe no]:[Receipe]],4,0),"")</f>
        <v/>
      </c>
      <c r="L238" s="24" t="str">
        <f t="shared" si="118"/>
        <v>13章5課</v>
      </c>
      <c r="M238" s="28" t="str">
        <f>IFERROR(VLOOKUP($L238&amp;"_"&amp;X238,Final_manabou_kanji[],6,0),"")</f>
        <v/>
      </c>
      <c r="N238" s="28" t="str">
        <f>IFERROR(VLOOKUP($L238&amp;"_"&amp;Y238,Final_manabou_kanji[],6,0),"")</f>
        <v/>
      </c>
      <c r="O238" s="28" t="str">
        <f>IFERROR(VLOOKUP($L238&amp;"_"&amp;Z238,Final_manabou_kanji[],6,0),"")</f>
        <v/>
      </c>
      <c r="P238" s="28" t="str">
        <f>IFERROR(VLOOKUP($L238&amp;"_"&amp;AA238,Final_manabou_kanji[],6,0),"")</f>
        <v/>
      </c>
      <c r="Q238" s="28" t="str">
        <f>IFERROR(VLOOKUP($L238&amp;"_"&amp;AB238,Final_manabou_kanji[],6,0),"")</f>
        <v/>
      </c>
      <c r="R238" s="28" t="str">
        <f>IFERROR(VLOOKUP($L238&amp;"_"&amp;AC238,Final_manabou_kanji[],6,0),"")</f>
        <v/>
      </c>
      <c r="S238" s="28" t="str">
        <f>IFERROR(VLOOKUP($L238&amp;"_"&amp;AD238,Final_manabou_kanji[],6,0),"")</f>
        <v/>
      </c>
      <c r="T238" s="28" t="str">
        <f>IFERROR(VLOOKUP($L238&amp;"_"&amp;AE238,Final_manabou_kanji[],6,0),"")</f>
        <v/>
      </c>
      <c r="V238" t="s">
        <v>5</v>
      </c>
      <c r="W238" s="24" t="str">
        <f t="shared" si="156"/>
        <v>13章5課</v>
      </c>
      <c r="X238" s="21">
        <f t="shared" si="157"/>
        <v>17</v>
      </c>
      <c r="Y238" s="16">
        <f t="shared" si="158"/>
        <v>18</v>
      </c>
      <c r="Z238" s="16">
        <f t="shared" si="159"/>
        <v>19</v>
      </c>
      <c r="AA238" s="16">
        <f t="shared" si="160"/>
        <v>20</v>
      </c>
      <c r="AB238" s="16">
        <f t="shared" si="161"/>
        <v>21</v>
      </c>
      <c r="AC238" s="16">
        <f t="shared" si="162"/>
        <v>22</v>
      </c>
      <c r="AD238" s="16">
        <f t="shared" si="163"/>
        <v>23</v>
      </c>
      <c r="AE238" s="17">
        <f t="shared" si="164"/>
        <v>24</v>
      </c>
      <c r="AH238" s="24">
        <v>155</v>
      </c>
      <c r="AI238" s="21" t="str">
        <f t="shared" si="103"/>
        <v>13章5課17</v>
      </c>
      <c r="AJ238" s="16" t="str">
        <f t="shared" si="104"/>
        <v>13章5課18</v>
      </c>
      <c r="AK238" s="16" t="str">
        <f t="shared" si="105"/>
        <v>13章5課19</v>
      </c>
      <c r="AL238" s="16" t="str">
        <f t="shared" si="106"/>
        <v>13章5課20</v>
      </c>
      <c r="AM238" s="16" t="str">
        <f t="shared" si="107"/>
        <v>13章5課21</v>
      </c>
      <c r="AN238" s="16" t="str">
        <f t="shared" si="108"/>
        <v>13章5課22</v>
      </c>
      <c r="AO238" s="16" t="str">
        <f t="shared" si="109"/>
        <v>13章5課23</v>
      </c>
      <c r="AP238" s="17" t="str">
        <f t="shared" si="110"/>
        <v>13章5課24</v>
      </c>
    </row>
    <row r="239" spans="1:42" ht="20.399999999999999" thickTop="1" thickBot="1" x14ac:dyDescent="0.35">
      <c r="A239">
        <f t="shared" si="117"/>
        <v>50</v>
      </c>
      <c r="B239" s="24" t="str">
        <f t="shared" si="155"/>
        <v>13章5課</v>
      </c>
      <c r="C239" s="21" t="str">
        <f>IFERROR(VLOOKUP($B239&amp;"_"&amp;X239,Raw_data_N2_Kanji[[Receipe no]:[Receipe]],4,0),"")</f>
        <v/>
      </c>
      <c r="D239" s="16" t="str">
        <f>IFERROR(VLOOKUP($B239&amp;"_"&amp;Y239,Raw_data_N2_Kanji[[Receipe no]:[Receipe]],4,0),"")</f>
        <v/>
      </c>
      <c r="E239" s="16" t="str">
        <f>IFERROR(VLOOKUP($B239&amp;"_"&amp;Z239,Raw_data_N2_Kanji[[Receipe no]:[Receipe]],4,0),"")</f>
        <v/>
      </c>
      <c r="F239" s="16" t="str">
        <f>IFERROR(VLOOKUP($B239&amp;"_"&amp;AA239,Raw_data_N2_Kanji[[Receipe no]:[Receipe]],4,0),"")</f>
        <v/>
      </c>
      <c r="G239" s="16" t="str">
        <f>IFERROR(VLOOKUP($B239&amp;"_"&amp;AB239,Raw_data_N2_Kanji[[Receipe no]:[Receipe]],4,0),"")</f>
        <v/>
      </c>
      <c r="H239" s="16" t="str">
        <f>IFERROR(VLOOKUP($B239&amp;"_"&amp;AC239,Raw_data_N2_Kanji[[Receipe no]:[Receipe]],4,0),"")</f>
        <v/>
      </c>
      <c r="I239" s="16" t="str">
        <f>IFERROR(VLOOKUP($B239&amp;"_"&amp;AD239,Raw_data_N2_Kanji[[Receipe no]:[Receipe]],4,0),"")</f>
        <v/>
      </c>
      <c r="J239" s="17" t="str">
        <f>IFERROR(VLOOKUP($B239&amp;"_"&amp;AE239,Raw_data_N2_Kanji[[Receipe no]:[Receipe]],4,0),"")</f>
        <v/>
      </c>
      <c r="L239" s="24" t="str">
        <f t="shared" si="118"/>
        <v>13章5課</v>
      </c>
      <c r="M239" s="28" t="str">
        <f>IFERROR(VLOOKUP($L239&amp;"_"&amp;X239,Final_manabou_kanji[],6,0),"")</f>
        <v/>
      </c>
      <c r="N239" s="28" t="str">
        <f>IFERROR(VLOOKUP($L239&amp;"_"&amp;Y239,Final_manabou_kanji[],6,0),"")</f>
        <v/>
      </c>
      <c r="O239" s="28" t="str">
        <f>IFERROR(VLOOKUP($L239&amp;"_"&amp;Z239,Final_manabou_kanji[],6,0),"")</f>
        <v/>
      </c>
      <c r="P239" s="28" t="str">
        <f>IFERROR(VLOOKUP($L239&amp;"_"&amp;AA239,Final_manabou_kanji[],6,0),"")</f>
        <v/>
      </c>
      <c r="Q239" s="28" t="str">
        <f>IFERROR(VLOOKUP($L239&amp;"_"&amp;AB239,Final_manabou_kanji[],6,0),"")</f>
        <v/>
      </c>
      <c r="R239" s="28" t="str">
        <f>IFERROR(VLOOKUP($L239&amp;"_"&amp;AC239,Final_manabou_kanji[],6,0),"")</f>
        <v/>
      </c>
      <c r="S239" s="28" t="str">
        <f>IFERROR(VLOOKUP($L239&amp;"_"&amp;AD239,Final_manabou_kanji[],6,0),"")</f>
        <v/>
      </c>
      <c r="T239" s="28" t="str">
        <f>IFERROR(VLOOKUP($L239&amp;"_"&amp;AE239,Final_manabou_kanji[],6,0),"")</f>
        <v/>
      </c>
      <c r="W239" s="24" t="str">
        <f t="shared" si="156"/>
        <v>13章5課</v>
      </c>
      <c r="X239" s="21">
        <f t="shared" si="157"/>
        <v>25</v>
      </c>
      <c r="Y239" s="16">
        <f t="shared" si="158"/>
        <v>26</v>
      </c>
      <c r="Z239" s="16">
        <f t="shared" si="159"/>
        <v>27</v>
      </c>
      <c r="AA239" s="16">
        <f t="shared" si="160"/>
        <v>28</v>
      </c>
      <c r="AB239" s="16">
        <f t="shared" si="161"/>
        <v>29</v>
      </c>
      <c r="AC239" s="16">
        <f t="shared" si="162"/>
        <v>30</v>
      </c>
      <c r="AD239" s="16">
        <f t="shared" si="163"/>
        <v>31</v>
      </c>
      <c r="AE239" s="17">
        <f t="shared" si="164"/>
        <v>32</v>
      </c>
      <c r="AH239" s="24">
        <v>156</v>
      </c>
      <c r="AI239" s="21" t="str">
        <f t="shared" si="103"/>
        <v>13章5課25</v>
      </c>
      <c r="AJ239" s="16" t="str">
        <f t="shared" si="104"/>
        <v>13章5課26</v>
      </c>
      <c r="AK239" s="16" t="str">
        <f t="shared" si="105"/>
        <v>13章5課27</v>
      </c>
      <c r="AL239" s="16" t="str">
        <f t="shared" si="106"/>
        <v>13章5課28</v>
      </c>
      <c r="AM239" s="16" t="str">
        <f t="shared" si="107"/>
        <v>13章5課29</v>
      </c>
      <c r="AN239" s="16" t="str">
        <f t="shared" si="108"/>
        <v>13章5課30</v>
      </c>
      <c r="AO239" s="16" t="str">
        <f t="shared" si="109"/>
        <v>13章5課31</v>
      </c>
      <c r="AP239" s="17" t="str">
        <f t="shared" si="110"/>
        <v>13章5課32</v>
      </c>
    </row>
    <row r="240" spans="1:42" ht="20.399999999999999" thickTop="1" thickBot="1" x14ac:dyDescent="0.35">
      <c r="A240">
        <f t="shared" si="117"/>
        <v>50</v>
      </c>
      <c r="B240" s="24" t="str">
        <f t="shared" si="155"/>
        <v>13章5課</v>
      </c>
      <c r="C240" s="21" t="str">
        <f>IFERROR(VLOOKUP($B240&amp;"_"&amp;X240,Raw_data_N2_Kanji[[Receipe no]:[Receipe]],4,0),"")</f>
        <v/>
      </c>
      <c r="D240" s="16" t="str">
        <f>IFERROR(VLOOKUP($B240&amp;"_"&amp;Y240,Raw_data_N2_Kanji[[Receipe no]:[Receipe]],4,0),"")</f>
        <v/>
      </c>
      <c r="E240" s="16" t="str">
        <f>IFERROR(VLOOKUP($B240&amp;"_"&amp;Z240,Raw_data_N2_Kanji[[Receipe no]:[Receipe]],4,0),"")</f>
        <v/>
      </c>
      <c r="F240" s="16" t="str">
        <f>IFERROR(VLOOKUP($B240&amp;"_"&amp;AA240,Raw_data_N2_Kanji[[Receipe no]:[Receipe]],4,0),"")</f>
        <v/>
      </c>
      <c r="G240" s="16" t="str">
        <f>IFERROR(VLOOKUP($B240&amp;"_"&amp;AB240,Raw_data_N2_Kanji[[Receipe no]:[Receipe]],4,0),"")</f>
        <v/>
      </c>
      <c r="H240" s="16" t="str">
        <f>IFERROR(VLOOKUP($B240&amp;"_"&amp;AC240,Raw_data_N2_Kanji[[Receipe no]:[Receipe]],4,0),"")</f>
        <v/>
      </c>
      <c r="I240" s="16" t="str">
        <f>IFERROR(VLOOKUP($B240&amp;"_"&amp;AD240,Raw_data_N2_Kanji[[Receipe no]:[Receipe]],4,0),"")</f>
        <v/>
      </c>
      <c r="J240" s="17" t="str">
        <f>IFERROR(VLOOKUP($B240&amp;"_"&amp;AE240,Raw_data_N2_Kanji[[Receipe no]:[Receipe]],4,0),"")</f>
        <v/>
      </c>
      <c r="L240" s="24" t="str">
        <f t="shared" si="118"/>
        <v>13章5課</v>
      </c>
      <c r="M240" s="28" t="str">
        <f>IFERROR(VLOOKUP($L240&amp;"_"&amp;X240,Final_manabou_kanji[],6,0),"")</f>
        <v/>
      </c>
      <c r="N240" s="28" t="str">
        <f>IFERROR(VLOOKUP($L240&amp;"_"&amp;Y240,Final_manabou_kanji[],6,0),"")</f>
        <v/>
      </c>
      <c r="O240" s="28" t="str">
        <f>IFERROR(VLOOKUP($L240&amp;"_"&amp;Z240,Final_manabou_kanji[],6,0),"")</f>
        <v/>
      </c>
      <c r="P240" s="28" t="str">
        <f>IFERROR(VLOOKUP($L240&amp;"_"&amp;AA240,Final_manabou_kanji[],6,0),"")</f>
        <v/>
      </c>
      <c r="Q240" s="28" t="str">
        <f>IFERROR(VLOOKUP($L240&amp;"_"&amp;AB240,Final_manabou_kanji[],6,0),"")</f>
        <v/>
      </c>
      <c r="R240" s="28" t="str">
        <f>IFERROR(VLOOKUP($L240&amp;"_"&amp;AC240,Final_manabou_kanji[],6,0),"")</f>
        <v/>
      </c>
      <c r="S240" s="28" t="str">
        <f>IFERROR(VLOOKUP($L240&amp;"_"&amp;AD240,Final_manabou_kanji[],6,0),"")</f>
        <v/>
      </c>
      <c r="T240" s="28" t="str">
        <f>IFERROR(VLOOKUP($L240&amp;"_"&amp;AE240,Final_manabou_kanji[],6,0),"")</f>
        <v/>
      </c>
      <c r="W240" s="24" t="str">
        <f t="shared" si="156"/>
        <v>13章5課</v>
      </c>
      <c r="X240" s="21">
        <f t="shared" si="157"/>
        <v>33</v>
      </c>
      <c r="Y240" s="16">
        <f t="shared" si="158"/>
        <v>34</v>
      </c>
      <c r="Z240" s="16">
        <f t="shared" si="159"/>
        <v>35</v>
      </c>
      <c r="AA240" s="16">
        <f t="shared" si="160"/>
        <v>36</v>
      </c>
      <c r="AB240" s="16">
        <f t="shared" si="161"/>
        <v>37</v>
      </c>
      <c r="AC240" s="16">
        <f t="shared" si="162"/>
        <v>38</v>
      </c>
      <c r="AD240" s="16">
        <f t="shared" si="163"/>
        <v>39</v>
      </c>
      <c r="AE240" s="17">
        <f t="shared" si="164"/>
        <v>40</v>
      </c>
      <c r="AH240" s="24">
        <v>157</v>
      </c>
      <c r="AI240" s="21" t="str">
        <f t="shared" si="103"/>
        <v>13章5課33</v>
      </c>
      <c r="AJ240" s="16" t="str">
        <f t="shared" si="104"/>
        <v>13章5課34</v>
      </c>
      <c r="AK240" s="16" t="str">
        <f t="shared" si="105"/>
        <v>13章5課35</v>
      </c>
      <c r="AL240" s="16" t="str">
        <f t="shared" si="106"/>
        <v>13章5課36</v>
      </c>
      <c r="AM240" s="16" t="str">
        <f t="shared" si="107"/>
        <v>13章5課37</v>
      </c>
      <c r="AN240" s="16" t="str">
        <f t="shared" si="108"/>
        <v>13章5課38</v>
      </c>
      <c r="AO240" s="16" t="str">
        <f t="shared" si="109"/>
        <v>13章5課39</v>
      </c>
      <c r="AP240" s="17" t="str">
        <f t="shared" si="110"/>
        <v>13章5課40</v>
      </c>
    </row>
    <row r="241" spans="1:42" ht="20.399999999999999" thickTop="1" thickBot="1" x14ac:dyDescent="0.35">
      <c r="A241">
        <f t="shared" si="117"/>
        <v>50</v>
      </c>
      <c r="B241" s="24" t="str">
        <f t="shared" si="155"/>
        <v>13章5課</v>
      </c>
      <c r="C241" s="21" t="str">
        <f>IFERROR(VLOOKUP($B241&amp;"_"&amp;X241,Raw_data_N2_Kanji[[Receipe no]:[Receipe]],4,0),"")</f>
        <v/>
      </c>
      <c r="D241" s="16" t="str">
        <f>IFERROR(VLOOKUP($B241&amp;"_"&amp;Y241,Raw_data_N2_Kanji[[Receipe no]:[Receipe]],4,0),"")</f>
        <v/>
      </c>
      <c r="E241" s="16" t="str">
        <f>IFERROR(VLOOKUP($B241&amp;"_"&amp;Z241,Raw_data_N2_Kanji[[Receipe no]:[Receipe]],4,0),"")</f>
        <v/>
      </c>
      <c r="F241" s="16" t="str">
        <f>IFERROR(VLOOKUP($B241&amp;"_"&amp;AA241,Raw_data_N2_Kanji[[Receipe no]:[Receipe]],4,0),"")</f>
        <v/>
      </c>
      <c r="G241" s="16" t="str">
        <f>IFERROR(VLOOKUP($B241&amp;"_"&amp;AB241,Raw_data_N2_Kanji[[Receipe no]:[Receipe]],4,0),"")</f>
        <v/>
      </c>
      <c r="H241" s="16" t="str">
        <f>IFERROR(VLOOKUP($B241&amp;"_"&amp;AC241,Raw_data_N2_Kanji[[Receipe no]:[Receipe]],4,0),"")</f>
        <v/>
      </c>
      <c r="I241" s="16" t="str">
        <f>IFERROR(VLOOKUP($B241&amp;"_"&amp;AD241,Raw_data_N2_Kanji[[Receipe no]:[Receipe]],4,0),"")</f>
        <v/>
      </c>
      <c r="J241" s="17" t="str">
        <f>IFERROR(VLOOKUP($B241&amp;"_"&amp;AE241,Raw_data_N2_Kanji[[Receipe no]:[Receipe]],4,0),"")</f>
        <v/>
      </c>
      <c r="L241" s="24" t="str">
        <f t="shared" si="118"/>
        <v>13章5課</v>
      </c>
      <c r="M241" s="28" t="str">
        <f>IFERROR(VLOOKUP($L241&amp;"_"&amp;X241,Final_manabou_kanji[],6,0),"")</f>
        <v/>
      </c>
      <c r="N241" s="28" t="str">
        <f>IFERROR(VLOOKUP($L241&amp;"_"&amp;Y241,Final_manabou_kanji[],6,0),"")</f>
        <v/>
      </c>
      <c r="O241" s="28" t="str">
        <f>IFERROR(VLOOKUP($L241&amp;"_"&amp;Z241,Final_manabou_kanji[],6,0),"")</f>
        <v/>
      </c>
      <c r="P241" s="28" t="str">
        <f>IFERROR(VLOOKUP($L241&amp;"_"&amp;AA241,Final_manabou_kanji[],6,0),"")</f>
        <v/>
      </c>
      <c r="Q241" s="28" t="str">
        <f>IFERROR(VLOOKUP($L241&amp;"_"&amp;AB241,Final_manabou_kanji[],6,0),"")</f>
        <v/>
      </c>
      <c r="R241" s="28" t="str">
        <f>IFERROR(VLOOKUP($L241&amp;"_"&amp;AC241,Final_manabou_kanji[],6,0),"")</f>
        <v/>
      </c>
      <c r="S241" s="28" t="str">
        <f>IFERROR(VLOOKUP($L241&amp;"_"&amp;AD241,Final_manabou_kanji[],6,0),"")</f>
        <v/>
      </c>
      <c r="T241" s="28" t="str">
        <f>IFERROR(VLOOKUP($L241&amp;"_"&amp;AE241,Final_manabou_kanji[],6,0),"")</f>
        <v/>
      </c>
      <c r="W241" s="24" t="str">
        <f t="shared" si="156"/>
        <v>13章5課</v>
      </c>
      <c r="X241" s="21">
        <f t="shared" si="157"/>
        <v>41</v>
      </c>
      <c r="Y241" s="16">
        <f t="shared" si="158"/>
        <v>42</v>
      </c>
      <c r="Z241" s="16">
        <f t="shared" si="159"/>
        <v>43</v>
      </c>
      <c r="AA241" s="16">
        <f t="shared" si="160"/>
        <v>44</v>
      </c>
      <c r="AB241" s="16">
        <f t="shared" si="161"/>
        <v>45</v>
      </c>
      <c r="AC241" s="16">
        <f t="shared" si="162"/>
        <v>46</v>
      </c>
      <c r="AD241" s="16">
        <f t="shared" si="163"/>
        <v>47</v>
      </c>
      <c r="AE241" s="17">
        <f t="shared" si="164"/>
        <v>48</v>
      </c>
      <c r="AH241" s="24">
        <v>158</v>
      </c>
      <c r="AI241" s="21" t="str">
        <f t="shared" si="103"/>
        <v>13章5課41</v>
      </c>
      <c r="AJ241" s="16" t="str">
        <f t="shared" si="104"/>
        <v>13章5課42</v>
      </c>
      <c r="AK241" s="16" t="str">
        <f t="shared" si="105"/>
        <v>13章5課43</v>
      </c>
      <c r="AL241" s="16" t="str">
        <f t="shared" si="106"/>
        <v>13章5課44</v>
      </c>
      <c r="AM241" s="16" t="str">
        <f t="shared" si="107"/>
        <v>13章5課45</v>
      </c>
      <c r="AN241" s="16" t="str">
        <f t="shared" si="108"/>
        <v>13章5課46</v>
      </c>
      <c r="AO241" s="16" t="str">
        <f t="shared" si="109"/>
        <v>13章5課47</v>
      </c>
      <c r="AP241" s="17" t="str">
        <f t="shared" si="110"/>
        <v>13章5課48</v>
      </c>
    </row>
    <row r="242" spans="1:42" ht="20.399999999999999" thickTop="1" thickBot="1" x14ac:dyDescent="0.35">
      <c r="A242">
        <f t="shared" si="117"/>
        <v>50</v>
      </c>
      <c r="B242" s="24" t="str">
        <f t="shared" si="155"/>
        <v>13章5課</v>
      </c>
      <c r="C242" s="21" t="str">
        <f>IFERROR(VLOOKUP($B242&amp;"_"&amp;X242,Raw_data_N2_Kanji[[Receipe no]:[Receipe]],4,0),"")</f>
        <v/>
      </c>
      <c r="D242" s="16" t="str">
        <f>IFERROR(VLOOKUP($B242&amp;"_"&amp;Y242,Raw_data_N2_Kanji[[Receipe no]:[Receipe]],4,0),"")</f>
        <v/>
      </c>
      <c r="E242" s="16" t="str">
        <f>IFERROR(VLOOKUP($B242&amp;"_"&amp;Z242,Raw_data_N2_Kanji[[Receipe no]:[Receipe]],4,0),"")</f>
        <v/>
      </c>
      <c r="F242" s="16" t="str">
        <f>IFERROR(VLOOKUP($B242&amp;"_"&amp;AA242,Raw_data_N2_Kanji[[Receipe no]:[Receipe]],4,0),"")</f>
        <v/>
      </c>
      <c r="G242" s="16" t="str">
        <f>IFERROR(VLOOKUP($B242&amp;"_"&amp;AB242,Raw_data_N2_Kanji[[Receipe no]:[Receipe]],4,0),"")</f>
        <v/>
      </c>
      <c r="H242" s="16" t="str">
        <f>IFERROR(VLOOKUP($B242&amp;"_"&amp;AC242,Raw_data_N2_Kanji[[Receipe no]:[Receipe]],4,0),"")</f>
        <v/>
      </c>
      <c r="I242" s="16" t="str">
        <f>IFERROR(VLOOKUP($B242&amp;"_"&amp;AD242,Raw_data_N2_Kanji[[Receipe no]:[Receipe]],4,0),"")</f>
        <v/>
      </c>
      <c r="J242" s="17" t="str">
        <f>IFERROR(VLOOKUP($B242&amp;"_"&amp;AE242,Raw_data_N2_Kanji[[Receipe no]:[Receipe]],4,0),"")</f>
        <v/>
      </c>
      <c r="L242" s="24" t="str">
        <f t="shared" si="118"/>
        <v>13章5課</v>
      </c>
      <c r="M242" s="28" t="str">
        <f>IFERROR(VLOOKUP($L242&amp;"_"&amp;X242,Final_manabou_kanji[],6,0),"")</f>
        <v/>
      </c>
      <c r="N242" s="28" t="str">
        <f>IFERROR(VLOOKUP($L242&amp;"_"&amp;Y242,Final_manabou_kanji[],6,0),"")</f>
        <v/>
      </c>
      <c r="O242" s="28" t="str">
        <f>IFERROR(VLOOKUP($L242&amp;"_"&amp;Z242,Final_manabou_kanji[],6,0),"")</f>
        <v/>
      </c>
      <c r="P242" s="28" t="str">
        <f>IFERROR(VLOOKUP($L242&amp;"_"&amp;AA242,Final_manabou_kanji[],6,0),"")</f>
        <v/>
      </c>
      <c r="Q242" s="28" t="str">
        <f>IFERROR(VLOOKUP($L242&amp;"_"&amp;AB242,Final_manabou_kanji[],6,0),"")</f>
        <v/>
      </c>
      <c r="R242" s="28" t="str">
        <f>IFERROR(VLOOKUP($L242&amp;"_"&amp;AC242,Final_manabou_kanji[],6,0),"")</f>
        <v/>
      </c>
      <c r="S242" s="28" t="str">
        <f>IFERROR(VLOOKUP($L242&amp;"_"&amp;AD242,Final_manabou_kanji[],6,0),"")</f>
        <v/>
      </c>
      <c r="T242" s="28" t="str">
        <f>IFERROR(VLOOKUP($L242&amp;"_"&amp;AE242,Final_manabou_kanji[],6,0),"")</f>
        <v/>
      </c>
      <c r="W242" s="24" t="str">
        <f t="shared" si="156"/>
        <v>13章5課</v>
      </c>
      <c r="X242" s="21">
        <f t="shared" si="157"/>
        <v>49</v>
      </c>
      <c r="Y242" s="16">
        <f t="shared" si="158"/>
        <v>50</v>
      </c>
      <c r="Z242" s="16">
        <f t="shared" si="159"/>
        <v>51</v>
      </c>
      <c r="AA242" s="16">
        <f t="shared" si="160"/>
        <v>52</v>
      </c>
      <c r="AB242" s="16">
        <f t="shared" si="161"/>
        <v>53</v>
      </c>
      <c r="AC242" s="16">
        <f t="shared" si="162"/>
        <v>54</v>
      </c>
      <c r="AD242" s="16">
        <f t="shared" si="163"/>
        <v>55</v>
      </c>
      <c r="AE242" s="17">
        <f t="shared" si="164"/>
        <v>56</v>
      </c>
      <c r="AH242" s="24">
        <v>159</v>
      </c>
      <c r="AI242" s="21" t="str">
        <f t="shared" si="103"/>
        <v>13章5課49</v>
      </c>
      <c r="AJ242" s="16" t="str">
        <f t="shared" si="104"/>
        <v>13章5課50</v>
      </c>
      <c r="AK242" s="16" t="str">
        <f t="shared" si="105"/>
        <v>13章5課51</v>
      </c>
      <c r="AL242" s="16" t="str">
        <f t="shared" si="106"/>
        <v>13章5課52</v>
      </c>
      <c r="AM242" s="16" t="str">
        <f t="shared" si="107"/>
        <v>13章5課53</v>
      </c>
      <c r="AN242" s="16" t="str">
        <f t="shared" si="108"/>
        <v>13章5課54</v>
      </c>
      <c r="AO242" s="16" t="str">
        <f t="shared" si="109"/>
        <v>13章5課55</v>
      </c>
      <c r="AP242" s="17" t="str">
        <f t="shared" si="110"/>
        <v>13章5課56</v>
      </c>
    </row>
    <row r="243" spans="1:42" ht="20.399999999999999" thickTop="1" thickBot="1" x14ac:dyDescent="0.35">
      <c r="A243">
        <f t="shared" si="117"/>
        <v>50</v>
      </c>
      <c r="B243" s="24" t="str">
        <f t="shared" si="155"/>
        <v>13章5課</v>
      </c>
      <c r="C243" s="21" t="str">
        <f>IFERROR(VLOOKUP($B243&amp;"_"&amp;X243,Raw_data_N2_Kanji[[Receipe no]:[Receipe]],4,0),"")</f>
        <v/>
      </c>
      <c r="D243" s="16" t="str">
        <f>IFERROR(VLOOKUP($B243&amp;"_"&amp;Y243,Raw_data_N2_Kanji[[Receipe no]:[Receipe]],4,0),"")</f>
        <v/>
      </c>
      <c r="E243" s="16" t="str">
        <f>IFERROR(VLOOKUP($B243&amp;"_"&amp;Z243,Raw_data_N2_Kanji[[Receipe no]:[Receipe]],4,0),"")</f>
        <v/>
      </c>
      <c r="F243" s="16" t="str">
        <f>IFERROR(VLOOKUP($B243&amp;"_"&amp;AA243,Raw_data_N2_Kanji[[Receipe no]:[Receipe]],4,0),"")</f>
        <v/>
      </c>
      <c r="G243" s="16" t="str">
        <f>IFERROR(VLOOKUP($B243&amp;"_"&amp;AB243,Raw_data_N2_Kanji[[Receipe no]:[Receipe]],4,0),"")</f>
        <v/>
      </c>
      <c r="H243" s="16" t="str">
        <f>IFERROR(VLOOKUP($B243&amp;"_"&amp;AC243,Raw_data_N2_Kanji[[Receipe no]:[Receipe]],4,0),"")</f>
        <v/>
      </c>
      <c r="I243" s="16" t="str">
        <f>IFERROR(VLOOKUP($B243&amp;"_"&amp;AD243,Raw_data_N2_Kanji[[Receipe no]:[Receipe]],4,0),"")</f>
        <v/>
      </c>
      <c r="J243" s="17" t="str">
        <f>IFERROR(VLOOKUP($B243&amp;"_"&amp;AE243,Raw_data_N2_Kanji[[Receipe no]:[Receipe]],4,0),"")</f>
        <v/>
      </c>
      <c r="L243" s="24" t="str">
        <f t="shared" si="118"/>
        <v>13章5課</v>
      </c>
      <c r="M243" s="28" t="str">
        <f>IFERROR(VLOOKUP($L243&amp;"_"&amp;X243,Final_manabou_kanji[],6,0),"")</f>
        <v/>
      </c>
      <c r="N243" s="28" t="str">
        <f>IFERROR(VLOOKUP($L243&amp;"_"&amp;Y243,Final_manabou_kanji[],6,0),"")</f>
        <v/>
      </c>
      <c r="O243" s="28" t="str">
        <f>IFERROR(VLOOKUP($L243&amp;"_"&amp;Z243,Final_manabou_kanji[],6,0),"")</f>
        <v/>
      </c>
      <c r="P243" s="28" t="str">
        <f>IFERROR(VLOOKUP($L243&amp;"_"&amp;AA243,Final_manabou_kanji[],6,0),"")</f>
        <v/>
      </c>
      <c r="Q243" s="28" t="str">
        <f>IFERROR(VLOOKUP($L243&amp;"_"&amp;AB243,Final_manabou_kanji[],6,0),"")</f>
        <v/>
      </c>
      <c r="R243" s="28" t="str">
        <f>IFERROR(VLOOKUP($L243&amp;"_"&amp;AC243,Final_manabou_kanji[],6,0),"")</f>
        <v/>
      </c>
      <c r="S243" s="28" t="str">
        <f>IFERROR(VLOOKUP($L243&amp;"_"&amp;AD243,Final_manabou_kanji[],6,0),"")</f>
        <v/>
      </c>
      <c r="T243" s="28" t="str">
        <f>IFERROR(VLOOKUP($L243&amp;"_"&amp;AE243,Final_manabou_kanji[],6,0),"")</f>
        <v/>
      </c>
      <c r="W243" s="24" t="str">
        <f t="shared" si="156"/>
        <v>13章5課</v>
      </c>
      <c r="X243" s="21">
        <f t="shared" si="157"/>
        <v>57</v>
      </c>
      <c r="Y243" s="16">
        <f t="shared" si="158"/>
        <v>58</v>
      </c>
      <c r="Z243" s="16">
        <f t="shared" si="159"/>
        <v>59</v>
      </c>
      <c r="AA243" s="16">
        <f t="shared" si="160"/>
        <v>60</v>
      </c>
      <c r="AB243" s="16">
        <f t="shared" si="161"/>
        <v>61</v>
      </c>
      <c r="AC243" s="16">
        <f t="shared" si="162"/>
        <v>62</v>
      </c>
      <c r="AD243" s="16">
        <f t="shared" si="163"/>
        <v>63</v>
      </c>
      <c r="AE243" s="17">
        <f t="shared" si="164"/>
        <v>64</v>
      </c>
      <c r="AH243" s="24">
        <v>160</v>
      </c>
      <c r="AI243" s="21" t="str">
        <f t="shared" si="103"/>
        <v>13章5課57</v>
      </c>
      <c r="AJ243" s="16" t="str">
        <f t="shared" si="104"/>
        <v>13章5課58</v>
      </c>
      <c r="AK243" s="16" t="str">
        <f t="shared" si="105"/>
        <v>13章5課59</v>
      </c>
      <c r="AL243" s="16" t="str">
        <f t="shared" si="106"/>
        <v>13章5課60</v>
      </c>
      <c r="AM243" s="16" t="str">
        <f t="shared" si="107"/>
        <v>13章5課61</v>
      </c>
      <c r="AN243" s="16" t="str">
        <f t="shared" si="108"/>
        <v>13章5課62</v>
      </c>
      <c r="AO243" s="16" t="str">
        <f t="shared" si="109"/>
        <v>13章5課63</v>
      </c>
      <c r="AP243" s="17" t="str">
        <f t="shared" si="110"/>
        <v>13章5課64</v>
      </c>
    </row>
    <row r="244" spans="1:42" ht="20.399999999999999" thickTop="1" thickBot="1" x14ac:dyDescent="0.35">
      <c r="A244">
        <f t="shared" si="117"/>
        <v>50</v>
      </c>
      <c r="B244" s="24" t="str">
        <f t="shared" si="155"/>
        <v>13章5課</v>
      </c>
      <c r="C244" s="21" t="str">
        <f>IFERROR(VLOOKUP($B244&amp;"_"&amp;X244,Raw_data_N2_Kanji[[Receipe no]:[Receipe]],4,0),"")</f>
        <v/>
      </c>
      <c r="D244" s="16" t="str">
        <f>IFERROR(VLOOKUP($B244&amp;"_"&amp;Y244,Raw_data_N2_Kanji[[Receipe no]:[Receipe]],4,0),"")</f>
        <v/>
      </c>
      <c r="E244" s="16" t="str">
        <f>IFERROR(VLOOKUP($B244&amp;"_"&amp;Z244,Raw_data_N2_Kanji[[Receipe no]:[Receipe]],4,0),"")</f>
        <v/>
      </c>
      <c r="F244" s="16" t="str">
        <f>IFERROR(VLOOKUP($B244&amp;"_"&amp;AA244,Raw_data_N2_Kanji[[Receipe no]:[Receipe]],4,0),"")</f>
        <v/>
      </c>
      <c r="G244" s="16" t="str">
        <f>IFERROR(VLOOKUP($B244&amp;"_"&amp;AB244,Raw_data_N2_Kanji[[Receipe no]:[Receipe]],4,0),"")</f>
        <v/>
      </c>
      <c r="H244" s="16" t="str">
        <f>IFERROR(VLOOKUP($B244&amp;"_"&amp;AC244,Raw_data_N2_Kanji[[Receipe no]:[Receipe]],4,0),"")</f>
        <v/>
      </c>
      <c r="I244" s="16" t="str">
        <f>IFERROR(VLOOKUP($B244&amp;"_"&amp;AD244,Raw_data_N2_Kanji[[Receipe no]:[Receipe]],4,0),"")</f>
        <v/>
      </c>
      <c r="J244" s="17" t="str">
        <f>IFERROR(VLOOKUP($B244&amp;"_"&amp;AE244,Raw_data_N2_Kanji[[Receipe no]:[Receipe]],4,0),"")</f>
        <v/>
      </c>
      <c r="L244" s="24" t="str">
        <f t="shared" si="118"/>
        <v>13章5課</v>
      </c>
      <c r="M244" s="28" t="str">
        <f>IFERROR(VLOOKUP($L244&amp;"_"&amp;X244,Final_manabou_kanji[],6,0),"")</f>
        <v/>
      </c>
      <c r="N244" s="28" t="str">
        <f>IFERROR(VLOOKUP($L244&amp;"_"&amp;Y244,Final_manabou_kanji[],6,0),"")</f>
        <v/>
      </c>
      <c r="O244" s="28" t="str">
        <f>IFERROR(VLOOKUP($L244&amp;"_"&amp;Z244,Final_manabou_kanji[],6,0),"")</f>
        <v/>
      </c>
      <c r="P244" s="28" t="str">
        <f>IFERROR(VLOOKUP($L244&amp;"_"&amp;AA244,Final_manabou_kanji[],6,0),"")</f>
        <v/>
      </c>
      <c r="Q244" s="28" t="str">
        <f>IFERROR(VLOOKUP($L244&amp;"_"&amp;AB244,Final_manabou_kanji[],6,0),"")</f>
        <v/>
      </c>
      <c r="R244" s="28" t="str">
        <f>IFERROR(VLOOKUP($L244&amp;"_"&amp;AC244,Final_manabou_kanji[],6,0),"")</f>
        <v/>
      </c>
      <c r="S244" s="28" t="str">
        <f>IFERROR(VLOOKUP($L244&amp;"_"&amp;AD244,Final_manabou_kanji[],6,0),"")</f>
        <v/>
      </c>
      <c r="T244" s="28" t="str">
        <f>IFERROR(VLOOKUP($L244&amp;"_"&amp;AE244,Final_manabou_kanji[],6,0),"")</f>
        <v/>
      </c>
      <c r="W244" s="24" t="str">
        <f t="shared" si="156"/>
        <v>13章5課</v>
      </c>
      <c r="X244" s="21">
        <f t="shared" si="157"/>
        <v>65</v>
      </c>
      <c r="Y244" s="16">
        <f t="shared" si="158"/>
        <v>66</v>
      </c>
      <c r="Z244" s="16">
        <f t="shared" si="159"/>
        <v>67</v>
      </c>
      <c r="AA244" s="16">
        <f t="shared" si="160"/>
        <v>68</v>
      </c>
      <c r="AB244" s="16">
        <f t="shared" si="161"/>
        <v>69</v>
      </c>
      <c r="AC244" s="16">
        <f t="shared" si="162"/>
        <v>70</v>
      </c>
      <c r="AD244" s="16">
        <f t="shared" si="163"/>
        <v>71</v>
      </c>
      <c r="AE244" s="17">
        <f t="shared" si="164"/>
        <v>72</v>
      </c>
      <c r="AH244" s="24">
        <v>161</v>
      </c>
      <c r="AI244" s="21" t="str">
        <f t="shared" si="103"/>
        <v>13章5課65</v>
      </c>
      <c r="AJ244" s="16" t="str">
        <f t="shared" si="104"/>
        <v>13章5課66</v>
      </c>
      <c r="AK244" s="16" t="str">
        <f t="shared" si="105"/>
        <v>13章5課67</v>
      </c>
      <c r="AL244" s="16" t="str">
        <f t="shared" si="106"/>
        <v>13章5課68</v>
      </c>
      <c r="AM244" s="16" t="str">
        <f t="shared" si="107"/>
        <v>13章5課69</v>
      </c>
      <c r="AN244" s="16" t="str">
        <f t="shared" si="108"/>
        <v>13章5課70</v>
      </c>
      <c r="AO244" s="16" t="str">
        <f t="shared" si="109"/>
        <v>13章5課71</v>
      </c>
      <c r="AP244" s="17" t="str">
        <f t="shared" si="110"/>
        <v>13章5課72</v>
      </c>
    </row>
    <row r="245" spans="1:42" ht="20.399999999999999" thickTop="1" thickBot="1" x14ac:dyDescent="0.35">
      <c r="A245">
        <f t="shared" si="117"/>
        <v>50</v>
      </c>
      <c r="B245" s="24" t="str">
        <f t="shared" si="155"/>
        <v>13章5課</v>
      </c>
      <c r="C245" s="21" t="str">
        <f>IFERROR(VLOOKUP($B245&amp;"_"&amp;X245,Raw_data_N2_Kanji[[Receipe no]:[Receipe]],4,0),"")</f>
        <v/>
      </c>
      <c r="D245" s="16" t="str">
        <f>IFERROR(VLOOKUP($B245&amp;"_"&amp;Y245,Raw_data_N2_Kanji[[Receipe no]:[Receipe]],4,0),"")</f>
        <v/>
      </c>
      <c r="E245" s="16" t="str">
        <f>IFERROR(VLOOKUP($B245&amp;"_"&amp;Z245,Raw_data_N2_Kanji[[Receipe no]:[Receipe]],4,0),"")</f>
        <v/>
      </c>
      <c r="F245" s="16" t="str">
        <f>IFERROR(VLOOKUP($B245&amp;"_"&amp;AA245,Raw_data_N2_Kanji[[Receipe no]:[Receipe]],4,0),"")</f>
        <v/>
      </c>
      <c r="G245" s="16" t="str">
        <f>IFERROR(VLOOKUP($B245&amp;"_"&amp;AB245,Raw_data_N2_Kanji[[Receipe no]:[Receipe]],4,0),"")</f>
        <v/>
      </c>
      <c r="H245" s="16" t="str">
        <f>IFERROR(VLOOKUP($B245&amp;"_"&amp;AC245,Raw_data_N2_Kanji[[Receipe no]:[Receipe]],4,0),"")</f>
        <v/>
      </c>
      <c r="I245" s="16" t="str">
        <f>IFERROR(VLOOKUP($B245&amp;"_"&amp;AD245,Raw_data_N2_Kanji[[Receipe no]:[Receipe]],4,0),"")</f>
        <v/>
      </c>
      <c r="J245" s="17" t="str">
        <f>IFERROR(VLOOKUP($B245&amp;"_"&amp;AE245,Raw_data_N2_Kanji[[Receipe no]:[Receipe]],4,0),"")</f>
        <v/>
      </c>
      <c r="L245" s="24" t="str">
        <f t="shared" si="118"/>
        <v>13章5課</v>
      </c>
      <c r="M245" s="28" t="str">
        <f>IFERROR(VLOOKUP($L245&amp;"_"&amp;X245,Final_manabou_kanji[],6,0),"")</f>
        <v/>
      </c>
      <c r="N245" s="28" t="str">
        <f>IFERROR(VLOOKUP($L245&amp;"_"&amp;Y245,Final_manabou_kanji[],6,0),"")</f>
        <v/>
      </c>
      <c r="O245" s="28" t="str">
        <f>IFERROR(VLOOKUP($L245&amp;"_"&amp;Z245,Final_manabou_kanji[],6,0),"")</f>
        <v/>
      </c>
      <c r="P245" s="28" t="str">
        <f>IFERROR(VLOOKUP($L245&amp;"_"&amp;AA245,Final_manabou_kanji[],6,0),"")</f>
        <v/>
      </c>
      <c r="Q245" s="28" t="str">
        <f>IFERROR(VLOOKUP($L245&amp;"_"&amp;AB245,Final_manabou_kanji[],6,0),"")</f>
        <v/>
      </c>
      <c r="R245" s="28" t="str">
        <f>IFERROR(VLOOKUP($L245&amp;"_"&amp;AC245,Final_manabou_kanji[],6,0),"")</f>
        <v/>
      </c>
      <c r="S245" s="28" t="str">
        <f>IFERROR(VLOOKUP($L245&amp;"_"&amp;AD245,Final_manabou_kanji[],6,0),"")</f>
        <v/>
      </c>
      <c r="T245" s="28" t="str">
        <f>IFERROR(VLOOKUP($L245&amp;"_"&amp;AE245,Final_manabou_kanji[],6,0),"")</f>
        <v/>
      </c>
      <c r="W245" s="24" t="str">
        <f t="shared" si="156"/>
        <v>13章5課</v>
      </c>
      <c r="X245" s="21">
        <f t="shared" si="157"/>
        <v>73</v>
      </c>
      <c r="Y245" s="16">
        <f t="shared" si="158"/>
        <v>74</v>
      </c>
      <c r="Z245" s="16">
        <f t="shared" si="159"/>
        <v>75</v>
      </c>
      <c r="AA245" s="16">
        <f t="shared" si="160"/>
        <v>76</v>
      </c>
      <c r="AB245" s="16">
        <f t="shared" si="161"/>
        <v>77</v>
      </c>
      <c r="AC245" s="16">
        <f t="shared" si="162"/>
        <v>78</v>
      </c>
      <c r="AD245" s="16">
        <f t="shared" si="163"/>
        <v>79</v>
      </c>
      <c r="AE245" s="17">
        <f t="shared" si="164"/>
        <v>80</v>
      </c>
      <c r="AH245" s="24">
        <v>162</v>
      </c>
      <c r="AI245" s="21" t="str">
        <f t="shared" si="103"/>
        <v>13章5課73</v>
      </c>
      <c r="AJ245" s="16" t="str">
        <f t="shared" si="104"/>
        <v>13章5課74</v>
      </c>
      <c r="AK245" s="16" t="str">
        <f t="shared" si="105"/>
        <v>13章5課75</v>
      </c>
      <c r="AL245" s="16" t="str">
        <f t="shared" si="106"/>
        <v>13章5課76</v>
      </c>
      <c r="AM245" s="16" t="str">
        <f t="shared" si="107"/>
        <v>13章5課77</v>
      </c>
      <c r="AN245" s="16" t="str">
        <f t="shared" si="108"/>
        <v>13章5課78</v>
      </c>
      <c r="AO245" s="16" t="str">
        <f t="shared" si="109"/>
        <v>13章5課79</v>
      </c>
      <c r="AP245" s="17" t="str">
        <f t="shared" si="110"/>
        <v>13章5課80</v>
      </c>
    </row>
    <row r="246" spans="1:42" ht="20.399999999999999" thickTop="1" thickBot="1" x14ac:dyDescent="0.35">
      <c r="A246">
        <f t="shared" si="117"/>
        <v>50</v>
      </c>
      <c r="B246" s="24" t="str">
        <f t="shared" si="155"/>
        <v>13章5課</v>
      </c>
      <c r="C246" s="21" t="str">
        <f>IFERROR(VLOOKUP($B246&amp;"_"&amp;X246,Raw_data_N2_Kanji[[Receipe no]:[Receipe]],4,0),"")</f>
        <v/>
      </c>
      <c r="D246" s="16" t="str">
        <f>IFERROR(VLOOKUP($B246&amp;"_"&amp;Y246,Raw_data_N2_Kanji[[Receipe no]:[Receipe]],4,0),"")</f>
        <v/>
      </c>
      <c r="E246" s="16" t="str">
        <f>IFERROR(VLOOKUP($B246&amp;"_"&amp;Z246,Raw_data_N2_Kanji[[Receipe no]:[Receipe]],4,0),"")</f>
        <v/>
      </c>
      <c r="F246" s="16" t="str">
        <f>IFERROR(VLOOKUP($B246&amp;"_"&amp;AA246,Raw_data_N2_Kanji[[Receipe no]:[Receipe]],4,0),"")</f>
        <v/>
      </c>
      <c r="G246" s="16" t="str">
        <f>IFERROR(VLOOKUP($B246&amp;"_"&amp;AB246,Raw_data_N2_Kanji[[Receipe no]:[Receipe]],4,0),"")</f>
        <v/>
      </c>
      <c r="H246" s="16" t="str">
        <f>IFERROR(VLOOKUP($B246&amp;"_"&amp;AC246,Raw_data_N2_Kanji[[Receipe no]:[Receipe]],4,0),"")</f>
        <v/>
      </c>
      <c r="I246" s="16" t="str">
        <f>IFERROR(VLOOKUP($B246&amp;"_"&amp;AD246,Raw_data_N2_Kanji[[Receipe no]:[Receipe]],4,0),"")</f>
        <v/>
      </c>
      <c r="J246" s="17" t="str">
        <f>IFERROR(VLOOKUP($B246&amp;"_"&amp;AE246,Raw_data_N2_Kanji[[Receipe no]:[Receipe]],4,0),"")</f>
        <v/>
      </c>
      <c r="L246" s="24" t="str">
        <f t="shared" si="118"/>
        <v>13章5課</v>
      </c>
      <c r="M246" s="28" t="str">
        <f>IFERROR(VLOOKUP($L246&amp;"_"&amp;X246,Final_manabou_kanji[],6,0),"")</f>
        <v/>
      </c>
      <c r="N246" s="28" t="str">
        <f>IFERROR(VLOOKUP($L246&amp;"_"&amp;Y246,Final_manabou_kanji[],6,0),"")</f>
        <v/>
      </c>
      <c r="O246" s="28" t="str">
        <f>IFERROR(VLOOKUP($L246&amp;"_"&amp;Z246,Final_manabou_kanji[],6,0),"")</f>
        <v/>
      </c>
      <c r="P246" s="28" t="str">
        <f>IFERROR(VLOOKUP($L246&amp;"_"&amp;AA246,Final_manabou_kanji[],6,0),"")</f>
        <v/>
      </c>
      <c r="Q246" s="28" t="str">
        <f>IFERROR(VLOOKUP($L246&amp;"_"&amp;AB246,Final_manabou_kanji[],6,0),"")</f>
        <v/>
      </c>
      <c r="R246" s="28" t="str">
        <f>IFERROR(VLOOKUP($L246&amp;"_"&amp;AC246,Final_manabou_kanji[],6,0),"")</f>
        <v/>
      </c>
      <c r="S246" s="28" t="str">
        <f>IFERROR(VLOOKUP($L246&amp;"_"&amp;AD246,Final_manabou_kanji[],6,0),"")</f>
        <v/>
      </c>
      <c r="T246" s="28" t="str">
        <f>IFERROR(VLOOKUP($L246&amp;"_"&amp;AE246,Final_manabou_kanji[],6,0),"")</f>
        <v/>
      </c>
      <c r="W246" s="24" t="str">
        <f t="shared" si="156"/>
        <v>13章5課</v>
      </c>
      <c r="X246" s="21">
        <f t="shared" si="157"/>
        <v>81</v>
      </c>
      <c r="Y246" s="16">
        <f t="shared" si="158"/>
        <v>82</v>
      </c>
      <c r="Z246" s="16">
        <f t="shared" si="159"/>
        <v>83</v>
      </c>
      <c r="AA246" s="16">
        <f t="shared" si="160"/>
        <v>84</v>
      </c>
      <c r="AB246" s="16">
        <f t="shared" si="161"/>
        <v>85</v>
      </c>
      <c r="AC246" s="16">
        <f t="shared" si="162"/>
        <v>86</v>
      </c>
      <c r="AD246" s="16">
        <f t="shared" si="163"/>
        <v>87</v>
      </c>
      <c r="AE246" s="17">
        <f t="shared" si="164"/>
        <v>88</v>
      </c>
      <c r="AH246" s="24">
        <v>163</v>
      </c>
      <c r="AI246" s="21" t="str">
        <f t="shared" si="103"/>
        <v>13章5課81</v>
      </c>
      <c r="AJ246" s="16" t="str">
        <f t="shared" si="104"/>
        <v>13章5課82</v>
      </c>
      <c r="AK246" s="16" t="str">
        <f t="shared" si="105"/>
        <v>13章5課83</v>
      </c>
      <c r="AL246" s="16" t="str">
        <f t="shared" si="106"/>
        <v>13章5課84</v>
      </c>
      <c r="AM246" s="16" t="str">
        <f t="shared" si="107"/>
        <v>13章5課85</v>
      </c>
      <c r="AN246" s="16" t="str">
        <f t="shared" si="108"/>
        <v>13章5課86</v>
      </c>
      <c r="AO246" s="16" t="str">
        <f t="shared" si="109"/>
        <v>13章5課87</v>
      </c>
      <c r="AP246" s="17" t="str">
        <f t="shared" si="110"/>
        <v>13章5課88</v>
      </c>
    </row>
    <row r="247" spans="1:42" ht="20.399999999999999" thickTop="1" thickBot="1" x14ac:dyDescent="0.35">
      <c r="A247">
        <f t="shared" si="117"/>
        <v>50</v>
      </c>
      <c r="B247" s="24" t="str">
        <f t="shared" si="100"/>
        <v>13章5課</v>
      </c>
      <c r="C247" s="21" t="str">
        <f>IFERROR(VLOOKUP($B247&amp;"_"&amp;X247,Raw_data_N2_Kanji[[Receipe no]:[Receipe]],4,0),"")</f>
        <v/>
      </c>
      <c r="D247" s="16" t="str">
        <f>IFERROR(VLOOKUP($B247&amp;"_"&amp;Y247,Raw_data_N2_Kanji[[Receipe no]:[Receipe]],4,0),"")</f>
        <v/>
      </c>
      <c r="E247" s="16" t="str">
        <f>IFERROR(VLOOKUP($B247&amp;"_"&amp;Z247,Raw_data_N2_Kanji[[Receipe no]:[Receipe]],4,0),"")</f>
        <v/>
      </c>
      <c r="F247" s="16" t="str">
        <f>IFERROR(VLOOKUP($B247&amp;"_"&amp;AA247,Raw_data_N2_Kanji[[Receipe no]:[Receipe]],4,0),"")</f>
        <v/>
      </c>
      <c r="G247" s="16" t="str">
        <f>IFERROR(VLOOKUP($B247&amp;"_"&amp;AB247,Raw_data_N2_Kanji[[Receipe no]:[Receipe]],4,0),"")</f>
        <v/>
      </c>
      <c r="H247" s="16" t="str">
        <f>IFERROR(VLOOKUP($B247&amp;"_"&amp;AC247,Raw_data_N2_Kanji[[Receipe no]:[Receipe]],4,0),"")</f>
        <v/>
      </c>
      <c r="I247" s="16" t="str">
        <f>IFERROR(VLOOKUP($B247&amp;"_"&amp;AD247,Raw_data_N2_Kanji[[Receipe no]:[Receipe]],4,0),"")</f>
        <v/>
      </c>
      <c r="J247" s="17" t="str">
        <f>IFERROR(VLOOKUP($B247&amp;"_"&amp;AE247,Raw_data_N2_Kanji[[Receipe no]:[Receipe]],4,0),"")</f>
        <v/>
      </c>
      <c r="L247" s="24" t="str">
        <f t="shared" si="118"/>
        <v>13章5課</v>
      </c>
      <c r="M247" s="28" t="str">
        <f>IFERROR(VLOOKUP($L247&amp;"_"&amp;X247,Final_manabou_kanji[],6,0),"")</f>
        <v/>
      </c>
      <c r="N247" s="28" t="str">
        <f>IFERROR(VLOOKUP($L247&amp;"_"&amp;Y247,Final_manabou_kanji[],6,0),"")</f>
        <v/>
      </c>
      <c r="O247" s="28" t="str">
        <f>IFERROR(VLOOKUP($L247&amp;"_"&amp;Z247,Final_manabou_kanji[],6,0),"")</f>
        <v/>
      </c>
      <c r="P247" s="28" t="str">
        <f>IFERROR(VLOOKUP($L247&amp;"_"&amp;AA247,Final_manabou_kanji[],6,0),"")</f>
        <v/>
      </c>
      <c r="Q247" s="28" t="str">
        <f>IFERROR(VLOOKUP($L247&amp;"_"&amp;AB247,Final_manabou_kanji[],6,0),"")</f>
        <v/>
      </c>
      <c r="R247" s="28" t="str">
        <f>IFERROR(VLOOKUP($L247&amp;"_"&amp;AC247,Final_manabou_kanji[],6,0),"")</f>
        <v/>
      </c>
      <c r="S247" s="28" t="str">
        <f>IFERROR(VLOOKUP($L247&amp;"_"&amp;AD247,Final_manabou_kanji[],6,0),"")</f>
        <v/>
      </c>
      <c r="T247" s="28" t="str">
        <f>IFERROR(VLOOKUP($L247&amp;"_"&amp;AE247,Final_manabou_kanji[],6,0),"")</f>
        <v/>
      </c>
      <c r="W247" s="24" t="str">
        <f t="shared" si="101"/>
        <v>13章5課</v>
      </c>
      <c r="X247" s="21">
        <f t="shared" ref="X247:AE247" si="165">IF($V247="",X246+8,X$1)</f>
        <v>89</v>
      </c>
      <c r="Y247" s="16">
        <f t="shared" si="165"/>
        <v>90</v>
      </c>
      <c r="Z247" s="16">
        <f t="shared" si="165"/>
        <v>91</v>
      </c>
      <c r="AA247" s="16">
        <f t="shared" si="165"/>
        <v>92</v>
      </c>
      <c r="AB247" s="16">
        <f t="shared" si="165"/>
        <v>93</v>
      </c>
      <c r="AC247" s="16">
        <f t="shared" si="165"/>
        <v>94</v>
      </c>
      <c r="AD247" s="16">
        <f t="shared" si="165"/>
        <v>95</v>
      </c>
      <c r="AE247" s="17">
        <f t="shared" si="165"/>
        <v>96</v>
      </c>
      <c r="AH247" s="24">
        <v>164</v>
      </c>
      <c r="AI247" s="21" t="str">
        <f t="shared" si="103"/>
        <v>13章5課89</v>
      </c>
      <c r="AJ247" s="16" t="str">
        <f t="shared" si="104"/>
        <v>13章5課90</v>
      </c>
      <c r="AK247" s="16" t="str">
        <f t="shared" si="105"/>
        <v>13章5課91</v>
      </c>
      <c r="AL247" s="16" t="str">
        <f t="shared" si="106"/>
        <v>13章5課92</v>
      </c>
      <c r="AM247" s="16" t="str">
        <f t="shared" si="107"/>
        <v>13章5課93</v>
      </c>
      <c r="AN247" s="16" t="str">
        <f t="shared" si="108"/>
        <v>13章5課94</v>
      </c>
      <c r="AO247" s="16" t="str">
        <f t="shared" si="109"/>
        <v>13章5課95</v>
      </c>
      <c r="AP247" s="17" t="str">
        <f t="shared" si="110"/>
        <v>13章5課96</v>
      </c>
    </row>
    <row r="248" spans="1:42" ht="20.399999999999999" thickTop="1" thickBot="1" x14ac:dyDescent="0.35">
      <c r="A248">
        <f t="shared" si="117"/>
        <v>50</v>
      </c>
      <c r="B248" s="24" t="str">
        <f t="shared" si="100"/>
        <v>13章5課</v>
      </c>
      <c r="C248" s="21" t="str">
        <f>IFERROR(VLOOKUP($B248&amp;"_"&amp;X248,Raw_data_N2_Kanji[[Receipe no]:[Receipe]],4,0),"")</f>
        <v/>
      </c>
      <c r="D248" s="16" t="str">
        <f>IFERROR(VLOOKUP($B248&amp;"_"&amp;Y248,Raw_data_N2_Kanji[[Receipe no]:[Receipe]],4,0),"")</f>
        <v/>
      </c>
      <c r="E248" s="16" t="str">
        <f>IFERROR(VLOOKUP($B248&amp;"_"&amp;Z248,Raw_data_N2_Kanji[[Receipe no]:[Receipe]],4,0),"")</f>
        <v/>
      </c>
      <c r="F248" s="16" t="str">
        <f>IFERROR(VLOOKUP($B248&amp;"_"&amp;AA248,Raw_data_N2_Kanji[[Receipe no]:[Receipe]],4,0),"")</f>
        <v/>
      </c>
      <c r="G248" s="16" t="str">
        <f>IFERROR(VLOOKUP($B248&amp;"_"&amp;AB248,Raw_data_N2_Kanji[[Receipe no]:[Receipe]],4,0),"")</f>
        <v/>
      </c>
      <c r="H248" s="16" t="str">
        <f>IFERROR(VLOOKUP($B248&amp;"_"&amp;AC248,Raw_data_N2_Kanji[[Receipe no]:[Receipe]],4,0),"")</f>
        <v/>
      </c>
      <c r="I248" s="16" t="str">
        <f>IFERROR(VLOOKUP($B248&amp;"_"&amp;AD248,Raw_data_N2_Kanji[[Receipe no]:[Receipe]],4,0),"")</f>
        <v/>
      </c>
      <c r="J248" s="17" t="str">
        <f>IFERROR(VLOOKUP($B248&amp;"_"&amp;AE248,Raw_data_N2_Kanji[[Receipe no]:[Receipe]],4,0),"")</f>
        <v/>
      </c>
      <c r="L248" s="24" t="str">
        <f t="shared" si="118"/>
        <v>13章5課</v>
      </c>
      <c r="M248" s="28" t="str">
        <f>IFERROR(VLOOKUP($L248&amp;"_"&amp;X248,Final_manabou_kanji[],6,0),"")</f>
        <v/>
      </c>
      <c r="N248" s="28" t="str">
        <f>IFERROR(VLOOKUP($L248&amp;"_"&amp;Y248,Final_manabou_kanji[],6,0),"")</f>
        <v/>
      </c>
      <c r="O248" s="28" t="str">
        <f>IFERROR(VLOOKUP($L248&amp;"_"&amp;Z248,Final_manabou_kanji[],6,0),"")</f>
        <v/>
      </c>
      <c r="P248" s="28" t="str">
        <f>IFERROR(VLOOKUP($L248&amp;"_"&amp;AA248,Final_manabou_kanji[],6,0),"")</f>
        <v/>
      </c>
      <c r="Q248" s="28" t="str">
        <f>IFERROR(VLOOKUP($L248&amp;"_"&amp;AB248,Final_manabou_kanji[],6,0),"")</f>
        <v/>
      </c>
      <c r="R248" s="28" t="str">
        <f>IFERROR(VLOOKUP($L248&amp;"_"&amp;AC248,Final_manabou_kanji[],6,0),"")</f>
        <v/>
      </c>
      <c r="S248" s="28" t="str">
        <f>IFERROR(VLOOKUP($L248&amp;"_"&amp;AD248,Final_manabou_kanji[],6,0),"")</f>
        <v/>
      </c>
      <c r="T248" s="28" t="str">
        <f>IFERROR(VLOOKUP($L248&amp;"_"&amp;AE248,Final_manabou_kanji[],6,0),"")</f>
        <v/>
      </c>
      <c r="W248" s="24" t="str">
        <f t="shared" si="101"/>
        <v>13章5課</v>
      </c>
      <c r="X248" s="21">
        <f t="shared" ref="X248:AE248" si="166">IF($V248="",X247+8,X$1)</f>
        <v>97</v>
      </c>
      <c r="Y248" s="16">
        <f t="shared" si="166"/>
        <v>98</v>
      </c>
      <c r="Z248" s="16">
        <f t="shared" si="166"/>
        <v>99</v>
      </c>
      <c r="AA248" s="16">
        <f t="shared" si="166"/>
        <v>100</v>
      </c>
      <c r="AB248" s="16">
        <f t="shared" si="166"/>
        <v>101</v>
      </c>
      <c r="AC248" s="16">
        <f t="shared" si="166"/>
        <v>102</v>
      </c>
      <c r="AD248" s="16">
        <f t="shared" si="166"/>
        <v>103</v>
      </c>
      <c r="AE248" s="17">
        <f t="shared" si="166"/>
        <v>104</v>
      </c>
      <c r="AH248" s="24">
        <v>165</v>
      </c>
      <c r="AI248" s="21" t="str">
        <f t="shared" si="103"/>
        <v>13章5課97</v>
      </c>
      <c r="AJ248" s="16" t="str">
        <f t="shared" si="104"/>
        <v>13章5課98</v>
      </c>
      <c r="AK248" s="16" t="str">
        <f t="shared" si="105"/>
        <v>13章5課99</v>
      </c>
      <c r="AL248" s="16" t="str">
        <f t="shared" si="106"/>
        <v>13章5課100</v>
      </c>
      <c r="AM248" s="16" t="str">
        <f t="shared" si="107"/>
        <v>13章5課101</v>
      </c>
      <c r="AN248" s="16" t="str">
        <f t="shared" si="108"/>
        <v>13章5課102</v>
      </c>
      <c r="AO248" s="16" t="str">
        <f t="shared" si="109"/>
        <v>13章5課103</v>
      </c>
      <c r="AP248" s="17" t="str">
        <f t="shared" si="110"/>
        <v>13章5課104</v>
      </c>
    </row>
    <row r="249" spans="1:42" ht="20.399999999999999" thickTop="1" thickBot="1" x14ac:dyDescent="0.35">
      <c r="A249">
        <f t="shared" si="117"/>
        <v>50</v>
      </c>
      <c r="B249" s="24" t="str">
        <f t="shared" si="100"/>
        <v>13章5課</v>
      </c>
      <c r="C249" s="21" t="str">
        <f>IFERROR(VLOOKUP($B249&amp;"_"&amp;X249,Raw_data_N2_Kanji[[Receipe no]:[Receipe]],4,0),"")</f>
        <v/>
      </c>
      <c r="D249" s="16" t="str">
        <f>IFERROR(VLOOKUP($B249&amp;"_"&amp;Y249,Raw_data_N2_Kanji[[Receipe no]:[Receipe]],4,0),"")</f>
        <v/>
      </c>
      <c r="E249" s="16" t="str">
        <f>IFERROR(VLOOKUP($B249&amp;"_"&amp;Z249,Raw_data_N2_Kanji[[Receipe no]:[Receipe]],4,0),"")</f>
        <v/>
      </c>
      <c r="F249" s="16" t="str">
        <f>IFERROR(VLOOKUP($B249&amp;"_"&amp;AA249,Raw_data_N2_Kanji[[Receipe no]:[Receipe]],4,0),"")</f>
        <v/>
      </c>
      <c r="G249" s="16" t="str">
        <f>IFERROR(VLOOKUP($B249&amp;"_"&amp;AB249,Raw_data_N2_Kanji[[Receipe no]:[Receipe]],4,0),"")</f>
        <v/>
      </c>
      <c r="H249" s="16" t="str">
        <f>IFERROR(VLOOKUP($B249&amp;"_"&amp;AC249,Raw_data_N2_Kanji[[Receipe no]:[Receipe]],4,0),"")</f>
        <v/>
      </c>
      <c r="I249" s="16" t="str">
        <f>IFERROR(VLOOKUP($B249&amp;"_"&amp;AD249,Raw_data_N2_Kanji[[Receipe no]:[Receipe]],4,0),"")</f>
        <v/>
      </c>
      <c r="J249" s="17" t="str">
        <f>IFERROR(VLOOKUP($B249&amp;"_"&amp;AE249,Raw_data_N2_Kanji[[Receipe no]:[Receipe]],4,0),"")</f>
        <v/>
      </c>
      <c r="L249" s="24" t="str">
        <f t="shared" si="118"/>
        <v>13章5課</v>
      </c>
      <c r="M249" s="28" t="str">
        <f>IFERROR(VLOOKUP($L249&amp;"_"&amp;X249,Final_manabou_kanji[],6,0),"")</f>
        <v/>
      </c>
      <c r="N249" s="28" t="str">
        <f>IFERROR(VLOOKUP($L249&amp;"_"&amp;Y249,Final_manabou_kanji[],6,0),"")</f>
        <v/>
      </c>
      <c r="O249" s="28" t="str">
        <f>IFERROR(VLOOKUP($L249&amp;"_"&amp;Z249,Final_manabou_kanji[],6,0),"")</f>
        <v/>
      </c>
      <c r="P249" s="28" t="str">
        <f>IFERROR(VLOOKUP($L249&amp;"_"&amp;AA249,Final_manabou_kanji[],6,0),"")</f>
        <v/>
      </c>
      <c r="Q249" s="28" t="str">
        <f>IFERROR(VLOOKUP($L249&amp;"_"&amp;AB249,Final_manabou_kanji[],6,0),"")</f>
        <v/>
      </c>
      <c r="R249" s="28" t="str">
        <f>IFERROR(VLOOKUP($L249&amp;"_"&amp;AC249,Final_manabou_kanji[],6,0),"")</f>
        <v/>
      </c>
      <c r="S249" s="28" t="str">
        <f>IFERROR(VLOOKUP($L249&amp;"_"&amp;AD249,Final_manabou_kanji[],6,0),"")</f>
        <v/>
      </c>
      <c r="T249" s="28" t="str">
        <f>IFERROR(VLOOKUP($L249&amp;"_"&amp;AE249,Final_manabou_kanji[],6,0),"")</f>
        <v/>
      </c>
      <c r="W249" s="24" t="str">
        <f t="shared" si="101"/>
        <v>13章5課</v>
      </c>
      <c r="X249" s="21">
        <f t="shared" ref="X249:AE249" si="167">IF($V249="",X248+8,X$1)</f>
        <v>105</v>
      </c>
      <c r="Y249" s="16">
        <f t="shared" si="167"/>
        <v>106</v>
      </c>
      <c r="Z249" s="16">
        <f t="shared" si="167"/>
        <v>107</v>
      </c>
      <c r="AA249" s="16">
        <f t="shared" si="167"/>
        <v>108</v>
      </c>
      <c r="AB249" s="16">
        <f t="shared" si="167"/>
        <v>109</v>
      </c>
      <c r="AC249" s="16">
        <f t="shared" si="167"/>
        <v>110</v>
      </c>
      <c r="AD249" s="16">
        <f t="shared" si="167"/>
        <v>111</v>
      </c>
      <c r="AE249" s="17">
        <f t="shared" si="167"/>
        <v>112</v>
      </c>
      <c r="AH249" s="24">
        <v>166</v>
      </c>
      <c r="AI249" s="21" t="str">
        <f t="shared" si="103"/>
        <v>13章5課105</v>
      </c>
      <c r="AJ249" s="16" t="str">
        <f t="shared" si="104"/>
        <v>13章5課106</v>
      </c>
      <c r="AK249" s="16" t="str">
        <f t="shared" si="105"/>
        <v>13章5課107</v>
      </c>
      <c r="AL249" s="16" t="str">
        <f t="shared" si="106"/>
        <v>13章5課108</v>
      </c>
      <c r="AM249" s="16" t="str">
        <f t="shared" si="107"/>
        <v>13章5課109</v>
      </c>
      <c r="AN249" s="16" t="str">
        <f t="shared" si="108"/>
        <v>13章5課110</v>
      </c>
      <c r="AO249" s="16" t="str">
        <f t="shared" si="109"/>
        <v>13章5課111</v>
      </c>
      <c r="AP249" s="17" t="str">
        <f t="shared" si="110"/>
        <v>13章5課112</v>
      </c>
    </row>
    <row r="250" spans="1:42" ht="20.399999999999999" thickTop="1" thickBot="1" x14ac:dyDescent="0.35">
      <c r="A250">
        <f t="shared" si="117"/>
        <v>50</v>
      </c>
      <c r="B250" s="25" t="str">
        <f t="shared" si="100"/>
        <v>13章5課</v>
      </c>
      <c r="C250" s="58" t="str">
        <f>IFERROR(VLOOKUP($B250&amp;"_"&amp;X250,Raw_data_N2_Kanji[[Receipe no]:[Receipe]],4,0),"")</f>
        <v/>
      </c>
      <c r="D250" s="59" t="str">
        <f>IFERROR(VLOOKUP($B250&amp;"_"&amp;Y250,Raw_data_N2_Kanji[[Receipe no]:[Receipe]],4,0),"")</f>
        <v/>
      </c>
      <c r="E250" s="59" t="str">
        <f>IFERROR(VLOOKUP($B250&amp;"_"&amp;Z250,Raw_data_N2_Kanji[[Receipe no]:[Receipe]],4,0),"")</f>
        <v/>
      </c>
      <c r="F250" s="59" t="str">
        <f>IFERROR(VLOOKUP($B250&amp;"_"&amp;AA250,Raw_data_N2_Kanji[[Receipe no]:[Receipe]],4,0),"")</f>
        <v/>
      </c>
      <c r="G250" s="59" t="str">
        <f>IFERROR(VLOOKUP($B250&amp;"_"&amp;AB250,Raw_data_N2_Kanji[[Receipe no]:[Receipe]],4,0),"")</f>
        <v/>
      </c>
      <c r="H250" s="59" t="str">
        <f>IFERROR(VLOOKUP($B250&amp;"_"&amp;AC250,Raw_data_N2_Kanji[[Receipe no]:[Receipe]],4,0),"")</f>
        <v/>
      </c>
      <c r="I250" s="59" t="str">
        <f>IFERROR(VLOOKUP($B250&amp;"_"&amp;AD250,Raw_data_N2_Kanji[[Receipe no]:[Receipe]],4,0),"")</f>
        <v/>
      </c>
      <c r="J250" s="60" t="str">
        <f>IFERROR(VLOOKUP($B250&amp;"_"&amp;AE250,Raw_data_N2_Kanji[[Receipe no]:[Receipe]],4,0),"")</f>
        <v/>
      </c>
      <c r="L250" s="24" t="str">
        <f t="shared" si="118"/>
        <v>13章5課</v>
      </c>
      <c r="M250" s="28" t="str">
        <f>IFERROR(VLOOKUP($L250&amp;"_"&amp;X250,Final_manabou_kanji[],6,0),"")</f>
        <v/>
      </c>
      <c r="N250" s="28" t="str">
        <f>IFERROR(VLOOKUP($L250&amp;"_"&amp;Y250,Final_manabou_kanji[],6,0),"")</f>
        <v/>
      </c>
      <c r="O250" s="28" t="str">
        <f>IFERROR(VLOOKUP($L250&amp;"_"&amp;Z250,Final_manabou_kanji[],6,0),"")</f>
        <v/>
      </c>
      <c r="P250" s="28" t="str">
        <f>IFERROR(VLOOKUP($L250&amp;"_"&amp;AA250,Final_manabou_kanji[],6,0),"")</f>
        <v/>
      </c>
      <c r="Q250" s="28" t="str">
        <f>IFERROR(VLOOKUP($L250&amp;"_"&amp;AB250,Final_manabou_kanji[],6,0),"")</f>
        <v/>
      </c>
      <c r="R250" s="28" t="str">
        <f>IFERROR(VLOOKUP($L250&amp;"_"&amp;AC250,Final_manabou_kanji[],6,0),"")</f>
        <v/>
      </c>
      <c r="S250" s="28" t="str">
        <f>IFERROR(VLOOKUP($L250&amp;"_"&amp;AD250,Final_manabou_kanji[],6,0),"")</f>
        <v/>
      </c>
      <c r="T250" s="28" t="str">
        <f>IFERROR(VLOOKUP($L250&amp;"_"&amp;AE250,Final_manabou_kanji[],6,0),"")</f>
        <v/>
      </c>
      <c r="W250" s="24" t="str">
        <f t="shared" si="101"/>
        <v>13章5課</v>
      </c>
      <c r="X250" s="21">
        <f t="shared" ref="X250:AE250" si="168">IF($V250="",X249+8,X$1)</f>
        <v>113</v>
      </c>
      <c r="Y250" s="16">
        <f t="shared" si="168"/>
        <v>114</v>
      </c>
      <c r="Z250" s="16">
        <f t="shared" si="168"/>
        <v>115</v>
      </c>
      <c r="AA250" s="16">
        <f t="shared" si="168"/>
        <v>116</v>
      </c>
      <c r="AB250" s="16">
        <f t="shared" si="168"/>
        <v>117</v>
      </c>
      <c r="AC250" s="16">
        <f t="shared" si="168"/>
        <v>118</v>
      </c>
      <c r="AD250" s="16">
        <f t="shared" si="168"/>
        <v>119</v>
      </c>
      <c r="AE250" s="17">
        <f t="shared" si="168"/>
        <v>120</v>
      </c>
      <c r="AH250" s="24">
        <v>167</v>
      </c>
      <c r="AI250" s="21" t="str">
        <f t="shared" si="103"/>
        <v>13章5課113</v>
      </c>
      <c r="AJ250" s="16" t="str">
        <f t="shared" si="104"/>
        <v>13章5課114</v>
      </c>
      <c r="AK250" s="16" t="str">
        <f t="shared" si="105"/>
        <v>13章5課115</v>
      </c>
      <c r="AL250" s="16" t="str">
        <f t="shared" si="106"/>
        <v>13章5課116</v>
      </c>
      <c r="AM250" s="16" t="str">
        <f t="shared" si="107"/>
        <v>13章5課117</v>
      </c>
      <c r="AN250" s="16" t="str">
        <f t="shared" si="108"/>
        <v>13章5課118</v>
      </c>
      <c r="AO250" s="16" t="str">
        <f t="shared" si="109"/>
        <v>13章5課119</v>
      </c>
      <c r="AP250" s="17" t="str">
        <f t="shared" si="110"/>
        <v>13章5課120</v>
      </c>
    </row>
    <row r="251" spans="1:42" ht="15" thickTop="1" x14ac:dyDescent="0.3">
      <c r="M251"/>
      <c r="N251"/>
      <c r="O251"/>
      <c r="P251"/>
      <c r="Q251"/>
      <c r="R251"/>
      <c r="S251"/>
      <c r="T251"/>
    </row>
  </sheetData>
  <autoFilter ref="V1:AE125" xr:uid="{4CD87B6C-F608-4739-A2BB-872C16D13E0B}"/>
  <conditionalFormatting sqref="B2:J250 X2:AE250">
    <cfRule type="expression" dxfId="3" priority="1">
      <formula>ISEVEN($A2)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811C-13C6-4EF5-9FF5-36CB53F9182B}">
  <sheetPr>
    <tabColor rgb="FFFFFF00"/>
  </sheetPr>
  <dimension ref="A1:U75"/>
  <sheetViews>
    <sheetView zoomScale="85" zoomScaleNormal="85" workbookViewId="0">
      <selection activeCell="E73" sqref="B2:E73"/>
    </sheetView>
  </sheetViews>
  <sheetFormatPr defaultRowHeight="14.4" x14ac:dyDescent="0.3"/>
  <cols>
    <col min="2" max="2" width="8.77734375" style="96" customWidth="1"/>
    <col min="3" max="3" width="23.33203125" customWidth="1"/>
    <col min="4" max="4" width="25.5546875" customWidth="1"/>
    <col min="5" max="5" width="27.88671875" customWidth="1"/>
    <col min="8" max="8" width="8.88671875" customWidth="1"/>
    <col min="9" max="9" width="7.88671875" style="3" customWidth="1"/>
    <col min="11" max="13" width="14.77734375" customWidth="1"/>
    <col min="17" max="17" width="7.6640625" customWidth="1"/>
  </cols>
  <sheetData>
    <row r="1" spans="1:21" ht="39.6" customHeight="1" thickBot="1" x14ac:dyDescent="0.35">
      <c r="C1" s="13">
        <v>1</v>
      </c>
      <c r="D1" s="13">
        <v>2</v>
      </c>
      <c r="E1" s="13">
        <v>3</v>
      </c>
      <c r="H1" s="128" t="s">
        <v>26</v>
      </c>
      <c r="K1" s="13">
        <v>1</v>
      </c>
      <c r="L1" s="13">
        <v>2</v>
      </c>
      <c r="M1" s="13">
        <v>3</v>
      </c>
      <c r="S1" s="13">
        <v>1</v>
      </c>
      <c r="T1" s="13">
        <v>2</v>
      </c>
      <c r="U1" s="13">
        <v>3</v>
      </c>
    </row>
    <row r="2" spans="1:21" ht="19.8" thickTop="1" x14ac:dyDescent="0.3">
      <c r="A2">
        <f>IF($K2=0,$A1+1,$A1)</f>
        <v>1</v>
      </c>
      <c r="B2" s="97" t="str">
        <f t="shared" ref="B2:B65" si="0">$J2</f>
        <v>Burmese Favourite</v>
      </c>
      <c r="C2" s="145" t="str">
        <f>IFERROR(
IF(AND($K2=0,K3=1),VLOOKUP($B2&amp;"_"&amp;K2,Raw_data_N2_Kanji[[Receipe no]:[Raw]],2,0),
IF(AND($K2=0,K3&lt;&gt;1),"",
VLOOKUP($B2&amp;"_"&amp;K2,Raw_data_N2_Kanji[[Receipe no]:[Raw]],2,0))),
"")</f>
        <v>If there is a national food to symbolize Myanmar, it would be Mone1 Hin3 Kha3. Mone1 Hin3 Kha3 is a kind of fish gravy soup eaten with fermented rice noodle. The following table shows items that can be garnished on top of the rice noodle.</v>
      </c>
      <c r="D2" s="146"/>
      <c r="E2" s="147"/>
      <c r="H2">
        <f>ROW()-ROW(Index[[#Headers],[Sr. No.]])</f>
        <v>1</v>
      </c>
      <c r="I2" s="129" t="str">
        <f>IFERROR(HLOOKUP(Index[[#This Row],[Sr. No.]],Table!$5:$6,2,0),"")</f>
        <v>Burmese Favourite</v>
      </c>
      <c r="J2" s="97" t="str">
        <f>IF(I2="",$J1,$I2)</f>
        <v>Burmese Favourite</v>
      </c>
      <c r="K2" s="61">
        <f t="shared" ref="K2:M3" si="1">IF($I2&lt;&gt;"",0,
IF($K1=0,K$1,
IF($I2="",K1+3,K$1)))</f>
        <v>0</v>
      </c>
      <c r="L2" s="14">
        <f t="shared" si="1"/>
        <v>0</v>
      </c>
      <c r="M2" s="15">
        <f t="shared" si="1"/>
        <v>0</v>
      </c>
      <c r="P2" s="91">
        <f t="shared" ref="P2:P33" si="2">IF($I2&lt;&gt;"",VLOOKUP($J2,$R:$U,4,0),"")</f>
        <v>13</v>
      </c>
      <c r="Q2" s="91">
        <f>IF($I2="","",COUNTIF(Raw_data_N2_Kanji[Lecture_no],$B2)-1)</f>
        <v>12</v>
      </c>
      <c r="R2" s="23" t="str">
        <f t="shared" ref="R2:R74" si="3">IF($I3="","",$J2)</f>
        <v/>
      </c>
      <c r="S2" s="20">
        <f t="shared" ref="S2:U6" si="4">IF($I2="",K1+4,K$1)</f>
        <v>1</v>
      </c>
      <c r="T2" s="14">
        <f t="shared" si="4"/>
        <v>2</v>
      </c>
      <c r="U2" s="15">
        <f t="shared" si="4"/>
        <v>3</v>
      </c>
    </row>
    <row r="3" spans="1:21" ht="24.6" x14ac:dyDescent="0.3">
      <c r="A3">
        <f>IF($K3=0,$A2+1,$A2)</f>
        <v>1</v>
      </c>
      <c r="B3" s="98" t="str">
        <f t="shared" si="0"/>
        <v>Burmese Favourite</v>
      </c>
      <c r="C3" s="133" t="str">
        <f>IFERROR(
IF(AND($K3=0,K4=1),VLOOKUP($B3&amp;"_"&amp;K3,Raw_data_N2_Kanji[[Receipe no]:[Raw]],2,0),
IF(AND($K3=0,K4&lt;&gt;1),"",
VLOOKUP($B3&amp;"_"&amp;K3,Raw_data_N2_Kanji[[Receipe no]:[Raw]],2,0))),
"")</f>
        <v>မုန့်ဟင်းခါး</v>
      </c>
      <c r="D3" s="134" t="str">
        <f>IFERROR(
IF(AND($K3=0,L4=1),VLOOKUP($B3&amp;"_"&amp;L3,Raw_data_N2_Kanji[[Receipe no]:[Raw]],2,0),
IF(AND($K3=0,L4&lt;&gt;1),"",
VLOOKUP($B3&amp;"_"&amp;L3,Raw_data_N2_Kanji[[Receipe no]:[Raw]],2,0))),
"")</f>
        <v>ဘူးသီးကြော်</v>
      </c>
      <c r="E3" s="135" t="str">
        <f>IFERROR(
IF(AND($K3=0,M4=1),VLOOKUP($B3&amp;"_"&amp;M3,Raw_data_N2_Kanji[[Receipe no]:[Raw]],2,0),
IF(AND($K3=0,M4&lt;&gt;1),"",
VLOOKUP($B3&amp;"_"&amp;M3,Raw_data_N2_Kanji[[Receipe no]:[Raw]],2,0))),
"")</f>
        <v>ပဲကက်ကြော်</v>
      </c>
      <c r="H3">
        <f>ROW()-ROW(Index[[#Headers],[Sr. No.]])</f>
        <v>2</v>
      </c>
      <c r="I3" s="129" t="str">
        <f>IFERROR(HLOOKUP(Index[[#This Row],[Sr. No.]],Table!$5:$6,2,0),"")</f>
        <v/>
      </c>
      <c r="J3" s="98" t="str">
        <f t="shared" ref="J3:J66" si="5">IF(I3="",$J2,$I3)</f>
        <v>Burmese Favourite</v>
      </c>
      <c r="K3" s="62">
        <f t="shared" si="1"/>
        <v>1</v>
      </c>
      <c r="L3" s="16">
        <f t="shared" si="1"/>
        <v>2</v>
      </c>
      <c r="M3" s="17">
        <f t="shared" si="1"/>
        <v>3</v>
      </c>
      <c r="P3" s="91" t="str">
        <f t="shared" si="2"/>
        <v/>
      </c>
      <c r="Q3" s="91" t="str">
        <f>IF($I3="","",COUNTIF(Raw_data_N2_Kanji[Lecture_no],$B3)-1)</f>
        <v/>
      </c>
      <c r="R3" s="24" t="str">
        <f t="shared" si="3"/>
        <v/>
      </c>
      <c r="S3" s="21">
        <f t="shared" si="4"/>
        <v>4</v>
      </c>
      <c r="T3" s="16">
        <f t="shared" si="4"/>
        <v>4</v>
      </c>
      <c r="U3" s="17">
        <f t="shared" si="4"/>
        <v>4</v>
      </c>
    </row>
    <row r="4" spans="1:21" ht="24.6" x14ac:dyDescent="0.3">
      <c r="A4">
        <f t="shared" ref="A4:A67" si="6">IF($K4=0,$A3+1,$A3)</f>
        <v>1</v>
      </c>
      <c r="B4" s="98" t="str">
        <f t="shared" si="0"/>
        <v>Burmese Favourite</v>
      </c>
      <c r="C4" s="133" t="str">
        <f>IFERROR(
IF(AND($K4=0,K5=1),VLOOKUP($B4&amp;"_"&amp;K4,Raw_data_N2_Kanji[[Receipe no]:[Raw]],2,0),
IF(AND($K4=0,K5&lt;&gt;1),"",
VLOOKUP($B4&amp;"_"&amp;K4,Raw_data_N2_Kanji[[Receipe no]:[Raw]],2,0))),
"")</f>
        <v>ပုစွန်ကက်ကြော်</v>
      </c>
      <c r="D4" s="134" t="str">
        <f>IFERROR(
IF(AND($K4=0,L5=1),VLOOKUP($B4&amp;"_"&amp;L4,Raw_data_N2_Kanji[[Receipe no]:[Raw]],2,0),
IF(AND($K4=0,L5&lt;&gt;1),"",
VLOOKUP($B4&amp;"_"&amp;L4,Raw_data_N2_Kanji[[Receipe no]:[Raw]],2,0))),
"")</f>
        <v>ကြက်သွန်ကြော်</v>
      </c>
      <c r="E4" s="135" t="str">
        <f>IFERROR(
IF(AND($K4=0,M5=1),VLOOKUP($B4&amp;"_"&amp;M4,Raw_data_N2_Kanji[[Receipe no]:[Raw]],2,0),
IF(AND($K4=0,M5&lt;&gt;1),"",
VLOOKUP($B4&amp;"_"&amp;M4,Raw_data_N2_Kanji[[Receipe no]:[Raw]],2,0))),
"")</f>
        <v>ငါးဖယ်ကြော်</v>
      </c>
      <c r="H4">
        <f>ROW()-ROW(Index[[#Headers],[Sr. No.]])</f>
        <v>3</v>
      </c>
      <c r="I4" s="129" t="str">
        <f>IFERROR(HLOOKUP(Index[[#This Row],[Sr. No.]],Table!$5:$6,2,0),"")</f>
        <v/>
      </c>
      <c r="J4" s="98" t="str">
        <f t="shared" si="5"/>
        <v>Burmese Favourite</v>
      </c>
      <c r="K4" s="62">
        <f t="shared" ref="K4:M4" si="7">IF($I4&lt;&gt;"",0,
IF($K3=0,K$1,
IF($I4="",K3+3,K$1)))</f>
        <v>4</v>
      </c>
      <c r="L4" s="16">
        <f t="shared" si="7"/>
        <v>5</v>
      </c>
      <c r="M4" s="17">
        <f t="shared" si="7"/>
        <v>6</v>
      </c>
      <c r="P4" s="91" t="str">
        <f t="shared" si="2"/>
        <v/>
      </c>
      <c r="Q4" s="91" t="str">
        <f>IF($I4="","",COUNTIF(Raw_data_N2_Kanji[Lecture_no],$B4)-1)</f>
        <v/>
      </c>
      <c r="R4" s="24" t="str">
        <f t="shared" si="3"/>
        <v/>
      </c>
      <c r="S4" s="21">
        <f t="shared" si="4"/>
        <v>5</v>
      </c>
      <c r="T4" s="16">
        <f t="shared" si="4"/>
        <v>6</v>
      </c>
      <c r="U4" s="17">
        <f t="shared" si="4"/>
        <v>7</v>
      </c>
    </row>
    <row r="5" spans="1:21" ht="24.6" x14ac:dyDescent="0.3">
      <c r="A5">
        <f t="shared" si="6"/>
        <v>1</v>
      </c>
      <c r="B5" s="98" t="str">
        <f t="shared" si="0"/>
        <v>Burmese Favourite</v>
      </c>
      <c r="C5" s="133" t="str">
        <f>IFERROR(
IF(AND($K5=0,K6=1),VLOOKUP($B5&amp;"_"&amp;K5,Raw_data_N2_Kanji[[Receipe no]:[Raw]],2,0),
IF(AND($K5=0,K6&lt;&gt;1),"",
VLOOKUP($B5&amp;"_"&amp;K5,Raw_data_N2_Kanji[[Receipe no]:[Raw]],2,0))),
"")</f>
        <v>ဘဲဥပြုတ်</v>
      </c>
      <c r="D5" s="134" t="str">
        <f>IFERROR(
IF(AND($K5=0,L6=1),VLOOKUP($B5&amp;"_"&amp;L5,Raw_data_N2_Kanji[[Receipe no]:[Raw]],2,0),
IF(AND($K5=0,L6&lt;&gt;1),"",
VLOOKUP($B5&amp;"_"&amp;L5,Raw_data_N2_Kanji[[Receipe no]:[Raw]],2,0))),
"")</f>
        <v>နံနံပင်</v>
      </c>
      <c r="E5" s="135" t="str">
        <f>IFERROR(
IF(AND($K5=0,M6=1),VLOOKUP($B5&amp;"_"&amp;M5,Raw_data_N2_Kanji[[Receipe no]:[Raw]],2,0),
IF(AND($K5=0,M6&lt;&gt;1),"",
VLOOKUP($B5&amp;"_"&amp;M5,Raw_data_N2_Kanji[[Receipe no]:[Raw]],2,0))),
"")</f>
        <v>ငရုတ်သီးမှုန့်</v>
      </c>
      <c r="H5">
        <f>ROW()-ROW(Index[[#Headers],[Sr. No.]])</f>
        <v>4</v>
      </c>
      <c r="I5" s="129" t="str">
        <f>IFERROR(HLOOKUP(Index[[#This Row],[Sr. No.]],Table!$5:$6,2,0),"")</f>
        <v/>
      </c>
      <c r="J5" s="98" t="str">
        <f t="shared" si="5"/>
        <v>Burmese Favourite</v>
      </c>
      <c r="K5" s="62">
        <f t="shared" ref="K5:M5" si="8">IF($I5&lt;&gt;"",0,
IF($K4=0,K$1,
IF($I5="",K4+3,K$1)))</f>
        <v>7</v>
      </c>
      <c r="L5" s="16">
        <f t="shared" si="8"/>
        <v>8</v>
      </c>
      <c r="M5" s="17">
        <f t="shared" si="8"/>
        <v>9</v>
      </c>
      <c r="P5" s="91" t="str">
        <f t="shared" si="2"/>
        <v/>
      </c>
      <c r="Q5" s="91" t="str">
        <f>IF($I5="","",COUNTIF(Raw_data_N2_Kanji[Lecture_no],$B5)-1)</f>
        <v/>
      </c>
      <c r="R5" s="24" t="str">
        <f t="shared" si="3"/>
        <v/>
      </c>
      <c r="S5" s="21">
        <f t="shared" si="4"/>
        <v>8</v>
      </c>
      <c r="T5" s="16">
        <f t="shared" si="4"/>
        <v>9</v>
      </c>
      <c r="U5" s="17">
        <f t="shared" si="4"/>
        <v>10</v>
      </c>
    </row>
    <row r="6" spans="1:21" ht="25.2" thickBot="1" x14ac:dyDescent="0.35">
      <c r="A6">
        <f t="shared" si="6"/>
        <v>1</v>
      </c>
      <c r="B6" s="98" t="str">
        <f t="shared" si="0"/>
        <v>Burmese Favourite</v>
      </c>
      <c r="C6" s="133" t="str">
        <f>IFERROR(
IF(AND($K6=0,K7=1),VLOOKUP($B6&amp;"_"&amp;K6,Raw_data_N2_Kanji[[Receipe no]:[Raw]],2,0),
IF(AND($K6=0,K7&lt;&gt;1),"",
VLOOKUP($B6&amp;"_"&amp;K6,Raw_data_N2_Kanji[[Receipe no]:[Raw]],2,0))),
"")</f>
        <v>ကြက်သွန်နီ</v>
      </c>
      <c r="D6" s="134" t="str">
        <f>IFERROR(
IF(AND($K6=0,L7=1),VLOOKUP($B6&amp;"_"&amp;L6,Raw_data_N2_Kanji[[Receipe no]:[Raw]],2,0),
IF(AND($K6=0,L7&lt;&gt;1),"",
VLOOKUP($B6&amp;"_"&amp;L6,Raw_data_N2_Kanji[[Receipe no]:[Raw]],2,0))),
"")</f>
        <v>သံပရာသီး</v>
      </c>
      <c r="E6" s="135" t="str">
        <f>IFERROR(
IF(AND($K6=0,M7=1),VLOOKUP($B6&amp;"_"&amp;M6,Raw_data_N2_Kanji[[Receipe no]:[Raw]],2,0),
IF(AND($K6=0,M7&lt;&gt;1),"",
VLOOKUP($B6&amp;"_"&amp;M6,Raw_data_N2_Kanji[[Receipe no]:[Raw]],2,0))),
"")</f>
        <v>ဆီချက်</v>
      </c>
      <c r="H6">
        <f>ROW()-ROW(Index[[#Headers],[Sr. No.]])</f>
        <v>5</v>
      </c>
      <c r="I6" s="129" t="str">
        <f>IFERROR(HLOOKUP(Index[[#This Row],[Sr. No.]],Table!$5:$6,2,0),"")</f>
        <v/>
      </c>
      <c r="J6" s="98" t="str">
        <f t="shared" si="5"/>
        <v>Burmese Favourite</v>
      </c>
      <c r="K6" s="62">
        <f t="shared" ref="K6:M6" si="9">IF($I6&lt;&gt;"",0,
IF($K5=0,K$1,
IF($I6="",K5+3,K$1)))</f>
        <v>10</v>
      </c>
      <c r="L6" s="16">
        <f t="shared" si="9"/>
        <v>11</v>
      </c>
      <c r="M6" s="17">
        <f t="shared" si="9"/>
        <v>12</v>
      </c>
      <c r="P6" s="91" t="str">
        <f t="shared" si="2"/>
        <v/>
      </c>
      <c r="Q6" s="91" t="str">
        <f>IF($I6="","",COUNTIF(Raw_data_N2_Kanji[Lecture_no],$B6)-1)</f>
        <v/>
      </c>
      <c r="R6" s="24" t="str">
        <f t="shared" si="3"/>
        <v>Burmese Favourite</v>
      </c>
      <c r="S6" s="21">
        <f t="shared" si="4"/>
        <v>11</v>
      </c>
      <c r="T6" s="16">
        <f t="shared" si="4"/>
        <v>12</v>
      </c>
      <c r="U6" s="17">
        <f t="shared" si="4"/>
        <v>13</v>
      </c>
    </row>
    <row r="7" spans="1:21" ht="19.8" thickTop="1" x14ac:dyDescent="0.3">
      <c r="A7">
        <f>IF($K7=0,$A6+1,$A6)</f>
        <v>2</v>
      </c>
      <c r="B7" s="98" t="str">
        <f t="shared" si="0"/>
        <v>Various cuisines</v>
      </c>
      <c r="C7" s="145" t="str">
        <f>IFERROR(
IF(AND($K7=0,K8=1),VLOOKUP($B7&amp;"_"&amp;K7,Raw_data_N2_Kanji[[Receipe no]:[Raw]],2,0),
IF(AND($K7=0,K8&lt;&gt;1),"",
VLOOKUP($B7&amp;"_"&amp;K7,Raw_data_N2_Kanji[[Receipe no]:[Raw]],2,0))),
"")</f>
        <v>The various cuisines, snacks, food, drinks, and dessert are shown in different colours to highlight Burmese, Chinese, Indian, local ethnic, or European taste.</v>
      </c>
      <c r="D7" s="146" t="str">
        <f>IFERROR(
IF(AND($K7=0,L8=1),VLOOKUP($B7&amp;"_"&amp;L7,Raw_data_N2_Kanji[[Receipe no]:[Raw]],2,0),
IF(AND($K7=0,L8&lt;&gt;1),"",
VLOOKUP($B7&amp;"_"&amp;L7,Raw_data_N2_Kanji[[Receipe no]:[Raw]],2,0))),
"")</f>
        <v/>
      </c>
      <c r="E7" s="147" t="str">
        <f>IFERROR(
IF(AND($K7=0,M8=1),VLOOKUP($B7&amp;"_"&amp;M7,Raw_data_N2_Kanji[[Receipe no]:[Raw]],2,0),
IF(AND($K7=0,M8&lt;&gt;1),"",
VLOOKUP($B7&amp;"_"&amp;M7,Raw_data_N2_Kanji[[Receipe no]:[Raw]],2,0))),
"")</f>
        <v/>
      </c>
      <c r="H7">
        <f>ROW()-ROW(Index[[#Headers],[Sr. No.]])</f>
        <v>6</v>
      </c>
      <c r="I7" s="129" t="str">
        <f>IFERROR(HLOOKUP(Index[[#This Row],[Sr. No.]],Table!$5:$6,2,0),"")</f>
        <v>Various cuisines</v>
      </c>
      <c r="J7" s="98" t="str">
        <f t="shared" si="5"/>
        <v>Various cuisines</v>
      </c>
      <c r="K7" s="62">
        <f t="shared" ref="K7:M7" si="10">IF($I7&lt;&gt;"",0,
IF($K6=0,K$1,
IF($I7="",K6+3,K$1)))</f>
        <v>0</v>
      </c>
      <c r="L7" s="16">
        <f t="shared" si="10"/>
        <v>0</v>
      </c>
      <c r="M7" s="17">
        <f t="shared" si="10"/>
        <v>0</v>
      </c>
      <c r="P7" s="91">
        <f t="shared" si="2"/>
        <v>16</v>
      </c>
      <c r="Q7" s="91">
        <f>IF($I7="","",COUNTIF(Raw_data_N2_Kanji[Lecture_no],$B7)-1)</f>
        <v>14</v>
      </c>
      <c r="R7" s="24" t="str">
        <f t="shared" si="3"/>
        <v/>
      </c>
      <c r="S7" s="21">
        <f>IF($I7="",K6+4,K$1)</f>
        <v>1</v>
      </c>
      <c r="T7" s="16">
        <f>IF($I7="",L6+4,L$1)</f>
        <v>2</v>
      </c>
      <c r="U7" s="17">
        <f>IF($I7="",M6+4,M$1)</f>
        <v>3</v>
      </c>
    </row>
    <row r="8" spans="1:21" ht="24.6" x14ac:dyDescent="0.3">
      <c r="A8">
        <f t="shared" si="6"/>
        <v>2</v>
      </c>
      <c r="B8" s="98" t="str">
        <f t="shared" si="0"/>
        <v>Various cuisines</v>
      </c>
      <c r="C8" s="133" t="str">
        <f>IFERROR(
IF(AND($K8=0,K9=1),VLOOKUP($B8&amp;"_"&amp;K8,Raw_data_N2_Kanji[[Receipe no]:[Raw]],2,0),
IF(AND($K8=0,K9&lt;&gt;1),"",
VLOOKUP($B8&amp;"_"&amp;K8,Raw_data_N2_Kanji[[Receipe no]:[Raw]],2,0))),
"")</f>
        <v>ကောက်ညှင်းပေါင်း</v>
      </c>
      <c r="D8" s="134" t="str">
        <f>IFERROR(
IF(AND($K8=0,L9=1),VLOOKUP($B8&amp;"_"&amp;L8,Raw_data_N2_Kanji[[Receipe no]:[Raw]],2,0),
IF(AND($K8=0,L9&lt;&gt;1),"",
VLOOKUP($B8&amp;"_"&amp;L8,Raw_data_N2_Kanji[[Receipe no]:[Raw]],2,0))),
"")</f>
        <v>ပဲပြုတ်</v>
      </c>
      <c r="E8" s="135" t="str">
        <f>IFERROR(
IF(AND($K8=0,M9=1),VLOOKUP($B8&amp;"_"&amp;M8,Raw_data_N2_Kanji[[Receipe no]:[Raw]],2,0),
IF(AND($K8=0,M9&lt;&gt;1),"",
VLOOKUP($B8&amp;"_"&amp;M8,Raw_data_N2_Kanji[[Receipe no]:[Raw]],2,0))),
"")</f>
        <v>နံပြား</v>
      </c>
      <c r="H8">
        <f>ROW()-ROW(Index[[#Headers],[Sr. No.]])</f>
        <v>7</v>
      </c>
      <c r="I8" s="129" t="str">
        <f>IFERROR(HLOOKUP(Index[[#This Row],[Sr. No.]],Table!$5:$6,2,0),"")</f>
        <v/>
      </c>
      <c r="J8" s="98" t="str">
        <f t="shared" si="5"/>
        <v>Various cuisines</v>
      </c>
      <c r="K8" s="62">
        <f t="shared" ref="K8:M8" si="11">IF($I8&lt;&gt;"",0,
IF($K7=0,K$1,
IF($I8="",K7+3,K$1)))</f>
        <v>1</v>
      </c>
      <c r="L8" s="16">
        <f t="shared" si="11"/>
        <v>2</v>
      </c>
      <c r="M8" s="17">
        <f t="shared" si="11"/>
        <v>3</v>
      </c>
      <c r="P8" s="91" t="str">
        <f t="shared" si="2"/>
        <v/>
      </c>
      <c r="Q8" s="91" t="str">
        <f>IF($I8="","",COUNTIF(Raw_data_N2_Kanji[Lecture_no],$B8)-1)</f>
        <v/>
      </c>
      <c r="R8" s="24" t="str">
        <f t="shared" si="3"/>
        <v/>
      </c>
      <c r="S8" s="21">
        <f t="shared" ref="S8:U14" si="12">IF($I8="",K7+4,K$1)</f>
        <v>4</v>
      </c>
      <c r="T8" s="16">
        <f t="shared" si="12"/>
        <v>4</v>
      </c>
      <c r="U8" s="17">
        <f t="shared" si="12"/>
        <v>4</v>
      </c>
    </row>
    <row r="9" spans="1:21" ht="24.6" x14ac:dyDescent="0.3">
      <c r="A9">
        <f t="shared" si="6"/>
        <v>2</v>
      </c>
      <c r="B9" s="98" t="str">
        <f t="shared" si="0"/>
        <v>Various cuisines</v>
      </c>
      <c r="C9" s="133" t="str">
        <f>IFERROR(
IF(AND($K9=0,K10=1),VLOOKUP($B9&amp;"_"&amp;K9,Raw_data_N2_Kanji[[Receipe no]:[Raw]],2,0),
IF(AND($K9=0,K10&lt;&gt;1),"",
VLOOKUP($B9&amp;"_"&amp;K9,Raw_data_N2_Kanji[[Receipe no]:[Raw]],2,0))),
"")</f>
        <v>အီကြာကွေး</v>
      </c>
      <c r="D9" s="134" t="str">
        <f>IFERROR(
IF(AND($K9=0,L10=1),VLOOKUP($B9&amp;"_"&amp;L9,Raw_data_N2_Kanji[[Receipe no]:[Raw]],2,0),
IF(AND($K9=0,L10&lt;&gt;1),"",
VLOOKUP($B9&amp;"_"&amp;L9,Raw_data_N2_Kanji[[Receipe no]:[Raw]],2,0))),
"")</f>
        <v>ခေါပုတ်</v>
      </c>
      <c r="E9" s="135" t="str">
        <f>IFERROR(
IF(AND($K9=0,M10=1),VLOOKUP($B9&amp;"_"&amp;M9,Raw_data_N2_Kanji[[Receipe no]:[Raw]],2,0),
IF(AND($K9=0,M10&lt;&gt;1),"",
VLOOKUP($B9&amp;"_"&amp;M9,Raw_data_N2_Kanji[[Receipe no]:[Raw]],2,0))),
"")</f>
        <v>ခေါက်ဆွဲပြုတ်</v>
      </c>
      <c r="H9">
        <f>ROW()-ROW(Index[[#Headers],[Sr. No.]])</f>
        <v>8</v>
      </c>
      <c r="I9" s="129" t="str">
        <f>IFERROR(HLOOKUP(Index[[#This Row],[Sr. No.]],Table!$5:$6,2,0),"")</f>
        <v/>
      </c>
      <c r="J9" s="98" t="str">
        <f t="shared" si="5"/>
        <v>Various cuisines</v>
      </c>
      <c r="K9" s="62">
        <f t="shared" ref="K9:M9" si="13">IF($I9&lt;&gt;"",0,
IF($K8=0,K$1,
IF($I9="",K8+3,K$1)))</f>
        <v>4</v>
      </c>
      <c r="L9" s="16">
        <f t="shared" si="13"/>
        <v>5</v>
      </c>
      <c r="M9" s="17">
        <f t="shared" si="13"/>
        <v>6</v>
      </c>
      <c r="P9" s="91" t="str">
        <f t="shared" si="2"/>
        <v/>
      </c>
      <c r="Q9" s="91" t="str">
        <f>IF($I9="","",COUNTIF(Raw_data_N2_Kanji[Lecture_no],$B9)-1)</f>
        <v/>
      </c>
      <c r="R9" s="24" t="str">
        <f t="shared" si="3"/>
        <v/>
      </c>
      <c r="S9" s="21">
        <f t="shared" si="12"/>
        <v>5</v>
      </c>
      <c r="T9" s="16">
        <f t="shared" si="12"/>
        <v>6</v>
      </c>
      <c r="U9" s="17">
        <f t="shared" si="12"/>
        <v>7</v>
      </c>
    </row>
    <row r="10" spans="1:21" ht="24.6" x14ac:dyDescent="0.3">
      <c r="A10">
        <f t="shared" si="6"/>
        <v>2</v>
      </c>
      <c r="B10" s="98" t="str">
        <f t="shared" si="0"/>
        <v>Various cuisines</v>
      </c>
      <c r="C10" s="133" t="str">
        <f>IFERROR(
IF(AND($K10=0,K11=1),VLOOKUP($B10&amp;"_"&amp;K10,Raw_data_N2_Kanji[[Receipe no]:[Raw]],2,0),
IF(AND($K10=0,K11&lt;&gt;1),"",
VLOOKUP($B10&amp;"_"&amp;K10,Raw_data_N2_Kanji[[Receipe no]:[Raw]],2,0))),
"")</f>
        <v>ဝက်သားပေါင်း</v>
      </c>
      <c r="D10" s="134" t="str">
        <f>IFERROR(
IF(AND($K10=0,L11=1),VLOOKUP($B10&amp;"_"&amp;L10,Raw_data_N2_Kanji[[Receipe no]:[Raw]],2,0),
IF(AND($K10=0,L11&lt;&gt;1),"",
VLOOKUP($B10&amp;"_"&amp;L10,Raw_data_N2_Kanji[[Receipe no]:[Raw]],2,0))),
"")</f>
        <v>ပေါက်စီ</v>
      </c>
      <c r="E10" s="135" t="str">
        <f>IFERROR(
IF(AND($K10=0,M11=1),VLOOKUP($B10&amp;"_"&amp;M10,Raw_data_N2_Kanji[[Receipe no]:[Raw]],2,0),
IF(AND($K10=0,M11&lt;&gt;1),"",
VLOOKUP($B10&amp;"_"&amp;M10,Raw_data_N2_Kanji[[Receipe no]:[Raw]],2,0))),
"")</f>
        <v>ပေါင်မုန့်</v>
      </c>
      <c r="H10">
        <f>ROW()-ROW(Index[[#Headers],[Sr. No.]])</f>
        <v>9</v>
      </c>
      <c r="I10" s="129" t="str">
        <f>IFERROR(HLOOKUP(Index[[#This Row],[Sr. No.]],Table!$5:$6,2,0),"")</f>
        <v/>
      </c>
      <c r="J10" s="98" t="str">
        <f t="shared" si="5"/>
        <v>Various cuisines</v>
      </c>
      <c r="K10" s="62">
        <f t="shared" ref="K10:M10" si="14">IF($I10&lt;&gt;"",0,
IF($K9=0,K$1,
IF($I10="",K9+3,K$1)))</f>
        <v>7</v>
      </c>
      <c r="L10" s="16">
        <f t="shared" si="14"/>
        <v>8</v>
      </c>
      <c r="M10" s="17">
        <f t="shared" si="14"/>
        <v>9</v>
      </c>
      <c r="P10" s="91" t="str">
        <f t="shared" si="2"/>
        <v/>
      </c>
      <c r="Q10" s="91" t="str">
        <f>IF($I10="","",COUNTIF(Raw_data_N2_Kanji[Lecture_no],$B10)-1)</f>
        <v/>
      </c>
      <c r="R10" s="24" t="str">
        <f t="shared" si="3"/>
        <v/>
      </c>
      <c r="S10" s="21">
        <f t="shared" si="12"/>
        <v>8</v>
      </c>
      <c r="T10" s="16">
        <f t="shared" si="12"/>
        <v>9</v>
      </c>
      <c r="U10" s="17">
        <f t="shared" si="12"/>
        <v>10</v>
      </c>
    </row>
    <row r="11" spans="1:21" ht="24.6" x14ac:dyDescent="0.3">
      <c r="A11">
        <f t="shared" si="6"/>
        <v>2</v>
      </c>
      <c r="B11" s="98" t="str">
        <f t="shared" si="0"/>
        <v>Various cuisines</v>
      </c>
      <c r="C11" s="133" t="str">
        <f>IFERROR(
IF(AND($K11=0,K12=1),VLOOKUP($B11&amp;"_"&amp;K11,Raw_data_N2_Kanji[[Receipe no]:[Raw]],2,0),
IF(AND($K11=0,K12&lt;&gt;1),"",
VLOOKUP($B11&amp;"_"&amp;K11,Raw_data_N2_Kanji[[Receipe no]:[Raw]],2,0))),
"")</f>
        <v>ပေါင်မုန့်မီးကင်</v>
      </c>
      <c r="D11" s="134" t="str">
        <f>IFERROR(
IF(AND($K11=0,L12=1),VLOOKUP($B11&amp;"_"&amp;L11,Raw_data_N2_Kanji[[Receipe no]:[Raw]],2,0),
IF(AND($K11=0,L12&lt;&gt;1),"",
VLOOKUP($B11&amp;"_"&amp;L11,Raw_data_N2_Kanji[[Receipe no]:[Raw]],2,0))),
"")</f>
        <v>ပေါင်မုန့်ကြော်</v>
      </c>
      <c r="E11" s="135" t="str">
        <f>IFERROR(
IF(AND($K11=0,M12=1),VLOOKUP($B11&amp;"_"&amp;M11,Raw_data_N2_Kanji[[Receipe no]:[Raw]],2,0),
IF(AND($K11=0,M12&lt;&gt;1),"",
VLOOKUP($B11&amp;"_"&amp;M11,Raw_data_N2_Kanji[[Receipe no]:[Raw]],2,0))),
"")</f>
        <v>ကြက်ဥခေါက်ကြော်</v>
      </c>
      <c r="H11">
        <f>ROW()-ROW(Index[[#Headers],[Sr. No.]])</f>
        <v>10</v>
      </c>
      <c r="I11" s="129" t="str">
        <f>IFERROR(HLOOKUP(Index[[#This Row],[Sr. No.]],Table!$5:$6,2,0),"")</f>
        <v/>
      </c>
      <c r="J11" s="98" t="str">
        <f t="shared" si="5"/>
        <v>Various cuisines</v>
      </c>
      <c r="K11" s="62">
        <f t="shared" ref="K11:M11" si="15">IF($I11&lt;&gt;"",0,
IF($K10=0,K$1,
IF($I11="",K10+3,K$1)))</f>
        <v>10</v>
      </c>
      <c r="L11" s="16">
        <f t="shared" si="15"/>
        <v>11</v>
      </c>
      <c r="M11" s="17">
        <f t="shared" si="15"/>
        <v>12</v>
      </c>
      <c r="P11" s="91" t="str">
        <f t="shared" si="2"/>
        <v/>
      </c>
      <c r="Q11" s="91" t="str">
        <f>IF($I11="","",COUNTIF(Raw_data_N2_Kanji[Lecture_no],$B11)-1)</f>
        <v/>
      </c>
      <c r="R11" s="24" t="str">
        <f t="shared" si="3"/>
        <v/>
      </c>
      <c r="S11" s="21">
        <f t="shared" si="12"/>
        <v>11</v>
      </c>
      <c r="T11" s="16">
        <f t="shared" si="12"/>
        <v>12</v>
      </c>
      <c r="U11" s="17">
        <f t="shared" si="12"/>
        <v>13</v>
      </c>
    </row>
    <row r="12" spans="1:21" ht="25.2" thickBot="1" x14ac:dyDescent="0.35">
      <c r="A12">
        <f t="shared" si="6"/>
        <v>2</v>
      </c>
      <c r="B12" s="98" t="str">
        <f t="shared" si="0"/>
        <v>Various cuisines</v>
      </c>
      <c r="C12" s="136" t="str">
        <f>IFERROR(
IF(AND($K12=0,K13=1),VLOOKUP($B12&amp;"_"&amp;K12,Raw_data_N2_Kanji[[Receipe no]:[Raw]],2,0),
IF(AND($K12=0,K13&lt;&gt;1),"",
VLOOKUP($B12&amp;"_"&amp;K12,Raw_data_N2_Kanji[[Receipe no]:[Raw]],2,0))),
"")</f>
        <v>ကြက်ဥပြုတ်</v>
      </c>
      <c r="D12" s="137" t="str">
        <f>IFERROR(
IF(AND($K12=0,L13=1),VLOOKUP($B12&amp;"_"&amp;L12,Raw_data_N2_Kanji[[Receipe no]:[Raw]],2,0),
IF(AND($K12=0,L13&lt;&gt;1),"",
VLOOKUP($B12&amp;"_"&amp;L12,Raw_data_N2_Kanji[[Receipe no]:[Raw]],2,0))),
"")</f>
        <v>ကြက်ဥပြုတ်မကျက်တကျက်</v>
      </c>
      <c r="E12" s="138" t="str">
        <f>IFERROR(
IF(AND($K12=0,M13=1),VLOOKUP($B12&amp;"_"&amp;M12,Raw_data_N2_Kanji[[Receipe no]:[Raw]],2,0),
IF(AND($K12=0,M13&lt;&gt;1),"",
VLOOKUP($B12&amp;"_"&amp;M12,Raw_data_N2_Kanji[[Receipe no]:[Raw]],2,0))),
"")</f>
        <v/>
      </c>
      <c r="H12">
        <f>ROW()-ROW(Index[[#Headers],[Sr. No.]])</f>
        <v>11</v>
      </c>
      <c r="I12" s="129" t="str">
        <f>IFERROR(HLOOKUP(Index[[#This Row],[Sr. No.]],Table!$5:$6,2,0),"")</f>
        <v/>
      </c>
      <c r="J12" s="98" t="str">
        <f t="shared" si="5"/>
        <v>Various cuisines</v>
      </c>
      <c r="K12" s="62">
        <f t="shared" ref="K12:M12" si="16">IF($I12&lt;&gt;"",0,
IF($K11=0,K$1,
IF($I12="",K11+3,K$1)))</f>
        <v>13</v>
      </c>
      <c r="L12" s="16">
        <f t="shared" si="16"/>
        <v>14</v>
      </c>
      <c r="M12" s="17">
        <f t="shared" si="16"/>
        <v>15</v>
      </c>
      <c r="P12" s="91" t="str">
        <f t="shared" si="2"/>
        <v/>
      </c>
      <c r="Q12" s="91" t="str">
        <f>IF($I12="","",COUNTIF(Raw_data_N2_Kanji[Lecture_no],$B12)-1)</f>
        <v/>
      </c>
      <c r="R12" s="24" t="str">
        <f t="shared" si="3"/>
        <v>Various cuisines</v>
      </c>
      <c r="S12" s="21">
        <f t="shared" si="12"/>
        <v>14</v>
      </c>
      <c r="T12" s="16">
        <f t="shared" si="12"/>
        <v>15</v>
      </c>
      <c r="U12" s="17">
        <f t="shared" si="12"/>
        <v>16</v>
      </c>
    </row>
    <row r="13" spans="1:21" ht="25.2" thickTop="1" x14ac:dyDescent="0.3">
      <c r="A13">
        <f t="shared" si="6"/>
        <v>3</v>
      </c>
      <c r="B13" s="98" t="str">
        <f t="shared" si="0"/>
        <v>Snacks</v>
      </c>
      <c r="C13" s="142" t="str">
        <f>IFERROR(
IF(AND($K13=0,K14=1),VLOOKUP($B13&amp;"_"&amp;K13,Raw_data_N2_Kanji[[Receipe no]:[Raw]],2,0),
IF(AND($K13=0,K14&lt;&gt;1),"",
VLOOKUP($B13&amp;"_"&amp;K13,Raw_data_N2_Kanji[[Receipe no]:[Raw]],2,0))),
"")</f>
        <v>Snacks</v>
      </c>
      <c r="D13" s="143"/>
      <c r="E13" s="144"/>
      <c r="H13">
        <f>ROW()-ROW(Index[[#Headers],[Sr. No.]])</f>
        <v>12</v>
      </c>
      <c r="I13" s="129" t="str">
        <f>IFERROR(HLOOKUP(Index[[#This Row],[Sr. No.]],Table!$5:$6,2,0),"")</f>
        <v>Snacks</v>
      </c>
      <c r="J13" s="98" t="str">
        <f t="shared" si="5"/>
        <v>Snacks</v>
      </c>
      <c r="K13" s="62">
        <f t="shared" ref="K13:M13" si="17">IF($I13&lt;&gt;"",0,
IF($K12=0,K$1,
IF($I13="",K12+3,K$1)))</f>
        <v>0</v>
      </c>
      <c r="L13" s="16">
        <f t="shared" si="17"/>
        <v>0</v>
      </c>
      <c r="M13" s="17">
        <f t="shared" si="17"/>
        <v>0</v>
      </c>
      <c r="P13" s="91">
        <f t="shared" si="2"/>
        <v>13</v>
      </c>
      <c r="Q13" s="91">
        <f>IF($I13="","",COUNTIF(Raw_data_N2_Kanji[Lecture_no],$B13)-1)</f>
        <v>12</v>
      </c>
      <c r="R13" s="24" t="str">
        <f t="shared" si="3"/>
        <v/>
      </c>
      <c r="S13" s="21">
        <f t="shared" si="12"/>
        <v>1</v>
      </c>
      <c r="T13" s="16">
        <f t="shared" si="12"/>
        <v>2</v>
      </c>
      <c r="U13" s="17">
        <f t="shared" si="12"/>
        <v>3</v>
      </c>
    </row>
    <row r="14" spans="1:21" ht="24.6" x14ac:dyDescent="0.3">
      <c r="A14">
        <f t="shared" si="6"/>
        <v>3</v>
      </c>
      <c r="B14" s="98" t="str">
        <f t="shared" si="0"/>
        <v>Snacks</v>
      </c>
      <c r="C14" s="133" t="str">
        <f>IFERROR(
IF(AND($K14=0,K15=1),VLOOKUP($B14&amp;"_"&amp;K14,Raw_data_N2_Kanji[[Receipe no]:[Raw]],2,0),
IF(AND($K14=0,K15&lt;&gt;1),"",
VLOOKUP($B14&amp;"_"&amp;K14,Raw_data_N2_Kanji[[Receipe no]:[Raw]],2,0))),
"")</f>
        <v>မုန့်ဆီကြော်</v>
      </c>
      <c r="D14" s="134" t="str">
        <f>IFERROR(
IF(AND($K14=0,L15=1),VLOOKUP($B14&amp;"_"&amp;L14,Raw_data_N2_Kanji[[Receipe no]:[Raw]],2,0),
IF(AND($K14=0,L15&lt;&gt;1),"",
VLOOKUP($B14&amp;"_"&amp;L14,Raw_data_N2_Kanji[[Receipe no]:[Raw]],2,0))),
"")</f>
        <v>မုန့်ဖက်ထုပ်</v>
      </c>
      <c r="E14" s="135" t="str">
        <f>IFERROR(
IF(AND($K14=0,M15=1),VLOOKUP($B14&amp;"_"&amp;M14,Raw_data_N2_Kanji[[Receipe no]:[Raw]],2,0),
IF(AND($K14=0,M15&lt;&gt;1),"",
VLOOKUP($B14&amp;"_"&amp;M14,Raw_data_N2_Kanji[[Receipe no]:[Raw]],2,0))),
"")</f>
        <v>မုန့်လက်ကောက်</v>
      </c>
      <c r="H14">
        <f>ROW()-ROW(Index[[#Headers],[Sr. No.]])</f>
        <v>13</v>
      </c>
      <c r="I14" s="129" t="str">
        <f>IFERROR(HLOOKUP(Index[[#This Row],[Sr. No.]],Table!$5:$6,2,0),"")</f>
        <v/>
      </c>
      <c r="J14" s="98" t="str">
        <f t="shared" si="5"/>
        <v>Snacks</v>
      </c>
      <c r="K14" s="62">
        <f t="shared" ref="K14:M14" si="18">IF($I14&lt;&gt;"",0,
IF($K13=0,K$1,
IF($I14="",K13+3,K$1)))</f>
        <v>1</v>
      </c>
      <c r="L14" s="16">
        <f t="shared" si="18"/>
        <v>2</v>
      </c>
      <c r="M14" s="17">
        <f t="shared" si="18"/>
        <v>3</v>
      </c>
      <c r="P14" s="91" t="str">
        <f t="shared" si="2"/>
        <v/>
      </c>
      <c r="Q14" s="91" t="str">
        <f>IF($I14="","",COUNTIF(Raw_data_N2_Kanji[Lecture_no],$B14)-1)</f>
        <v/>
      </c>
      <c r="R14" s="24" t="str">
        <f t="shared" si="3"/>
        <v/>
      </c>
      <c r="S14" s="21">
        <f t="shared" si="12"/>
        <v>4</v>
      </c>
      <c r="T14" s="16">
        <f t="shared" si="12"/>
        <v>4</v>
      </c>
      <c r="U14" s="17">
        <f t="shared" si="12"/>
        <v>4</v>
      </c>
    </row>
    <row r="15" spans="1:21" ht="24.6" x14ac:dyDescent="0.3">
      <c r="A15">
        <f t="shared" si="6"/>
        <v>3</v>
      </c>
      <c r="B15" s="98" t="str">
        <f t="shared" si="0"/>
        <v>Snacks</v>
      </c>
      <c r="C15" s="133" t="str">
        <f>IFERROR(
IF(AND($K15=0,K16=1),VLOOKUP($B15&amp;"_"&amp;K15,Raw_data_N2_Kanji[[Receipe no]:[Raw]],2,0),
IF(AND($K15=0,K16&lt;&gt;1),"",
VLOOKUP($B15&amp;"_"&amp;K15,Raw_data_N2_Kanji[[Receipe no]:[Raw]],2,0))),
"")</f>
        <v>မုန့်စိမ်းပေါင်း</v>
      </c>
      <c r="D15" s="134" t="str">
        <f>IFERROR(
IF(AND($K15=0,L16=1),VLOOKUP($B15&amp;"_"&amp;L15,Raw_data_N2_Kanji[[Receipe no]:[Raw]],2,0),
IF(AND($K15=0,L16&lt;&gt;1),"",
VLOOKUP($B15&amp;"_"&amp;L15,Raw_data_N2_Kanji[[Receipe no]:[Raw]],2,0))),
"")</f>
        <v>ငှက်ပျောသီးကြော်</v>
      </c>
      <c r="E15" s="135" t="str">
        <f>IFERROR(
IF(AND($K15=0,M16=1),VLOOKUP($B15&amp;"_"&amp;M15,Raw_data_N2_Kanji[[Receipe no]:[Raw]],2,0),
IF(AND($K15=0,M16&lt;&gt;1),"",
VLOOKUP($B15&amp;"_"&amp;M15,Raw_data_N2_Kanji[[Receipe no]:[Raw]],2,0))),
"")</f>
        <v>ဗယာကြော်</v>
      </c>
      <c r="H15">
        <f>ROW()-ROW(Index[[#Headers],[Sr. No.]])</f>
        <v>14</v>
      </c>
      <c r="I15" s="129" t="str">
        <f>IFERROR(HLOOKUP(Index[[#This Row],[Sr. No.]],Table!$5:$6,2,0),"")</f>
        <v/>
      </c>
      <c r="J15" s="98" t="str">
        <f t="shared" si="5"/>
        <v>Snacks</v>
      </c>
      <c r="K15" s="62">
        <f t="shared" ref="K15:M15" si="19">IF($I15&lt;&gt;"",0,
IF($K14=0,K$1,
IF($I15="",K14+3,K$1)))</f>
        <v>4</v>
      </c>
      <c r="L15" s="16">
        <f t="shared" si="19"/>
        <v>5</v>
      </c>
      <c r="M15" s="17">
        <f t="shared" si="19"/>
        <v>6</v>
      </c>
      <c r="P15" s="91" t="str">
        <f t="shared" si="2"/>
        <v/>
      </c>
      <c r="Q15" s="91" t="str">
        <f>IF($I15="","",COUNTIF(Raw_data_N2_Kanji[Lecture_no],$B15)-1)</f>
        <v/>
      </c>
      <c r="R15" s="24" t="str">
        <f t="shared" si="3"/>
        <v/>
      </c>
      <c r="S15" s="21">
        <f>IF($I15="",K14+4,K$1)</f>
        <v>5</v>
      </c>
      <c r="T15" s="16">
        <f>IF($I15="",L14+4,L$1)</f>
        <v>6</v>
      </c>
      <c r="U15" s="17">
        <f>IF($I15="",M14+4,M$1)</f>
        <v>7</v>
      </c>
    </row>
    <row r="16" spans="1:21" ht="24.6" x14ac:dyDescent="0.3">
      <c r="A16">
        <f t="shared" si="6"/>
        <v>3</v>
      </c>
      <c r="B16" s="98" t="str">
        <f t="shared" si="0"/>
        <v>Snacks</v>
      </c>
      <c r="C16" s="133" t="str">
        <f>IFERROR(
IF(AND($K16=0,K17=1),VLOOKUP($B16&amp;"_"&amp;K16,Raw_data_N2_Kanji[[Receipe no]:[Raw]],2,0),
IF(AND($K16=0,K17&lt;&gt;1),"",
VLOOKUP($B16&amp;"_"&amp;K16,Raw_data_N2_Kanji[[Receipe no]:[Raw]],2,0))),
"")</f>
        <v>ဘိန်းမုန့်</v>
      </c>
      <c r="D16" s="134" t="str">
        <f>IFERROR(
IF(AND($K16=0,L17=1),VLOOKUP($B16&amp;"_"&amp;L16,Raw_data_N2_Kanji[[Receipe no]:[Raw]],2,0),
IF(AND($K16=0,L17&lt;&gt;1),"",
VLOOKUP($B16&amp;"_"&amp;L16,Raw_data_N2_Kanji[[Receipe no]:[Raw]],2,0))),
"")</f>
        <v>လမုန့်</v>
      </c>
      <c r="E16" s="135" t="str">
        <f>IFERROR(
IF(AND($K16=0,M17=1),VLOOKUP($B16&amp;"_"&amp;M16,Raw_data_N2_Kanji[[Receipe no]:[Raw]],2,0),
IF(AND($K16=0,M17&lt;&gt;1),"",
VLOOKUP($B16&amp;"_"&amp;M16,Raw_data_N2_Kanji[[Receipe no]:[Raw]],2,0))),
"")</f>
        <v>နှမ်းပျစ်</v>
      </c>
      <c r="H16">
        <f>ROW()-ROW(Index[[#Headers],[Sr. No.]])</f>
        <v>15</v>
      </c>
      <c r="I16" s="129" t="str">
        <f>IFERROR(HLOOKUP(Index[[#This Row],[Sr. No.]],Table!$5:$6,2,0),"")</f>
        <v/>
      </c>
      <c r="J16" s="98" t="str">
        <f t="shared" si="5"/>
        <v>Snacks</v>
      </c>
      <c r="K16" s="62">
        <f t="shared" ref="K16:M16" si="20">IF($I16&lt;&gt;"",0,
IF($K15=0,K$1,
IF($I16="",K15+3,K$1)))</f>
        <v>7</v>
      </c>
      <c r="L16" s="16">
        <f t="shared" si="20"/>
        <v>8</v>
      </c>
      <c r="M16" s="17">
        <f t="shared" si="20"/>
        <v>9</v>
      </c>
      <c r="P16" s="91" t="str">
        <f t="shared" si="2"/>
        <v/>
      </c>
      <c r="Q16" s="91" t="str">
        <f>IF($I16="","",COUNTIF(Raw_data_N2_Kanji[Lecture_no],$B16)-1)</f>
        <v/>
      </c>
      <c r="R16" s="24" t="str">
        <f t="shared" si="3"/>
        <v/>
      </c>
      <c r="S16" s="21">
        <f t="shared" ref="S16:U75" si="21">IF($I16="",K15+4,K$1)</f>
        <v>8</v>
      </c>
      <c r="T16" s="16">
        <f t="shared" si="21"/>
        <v>9</v>
      </c>
      <c r="U16" s="17">
        <f t="shared" si="21"/>
        <v>10</v>
      </c>
    </row>
    <row r="17" spans="1:21" ht="25.2" thickBot="1" x14ac:dyDescent="0.35">
      <c r="A17">
        <f t="shared" si="6"/>
        <v>3</v>
      </c>
      <c r="B17" s="98" t="str">
        <f t="shared" si="0"/>
        <v>Snacks</v>
      </c>
      <c r="C17" s="133" t="str">
        <f>IFERROR(
IF(AND($K17=0,K18=1),VLOOKUP($B17&amp;"_"&amp;K17,Raw_data_N2_Kanji[[Receipe no]:[Raw]],2,0),
IF(AND($K17=0,K18&lt;&gt;1),"",
VLOOKUP($B17&amp;"_"&amp;K17,Raw_data_N2_Kanji[[Receipe no]:[Raw]],2,0))),
"")</f>
        <v>နံကထိုင်</v>
      </c>
      <c r="D17" s="134" t="str">
        <f>IFERROR(
IF(AND($K17=0,L18=1),VLOOKUP($B17&amp;"_"&amp;L17,Raw_data_N2_Kanji[[Receipe no]:[Raw]],2,0),
IF(AND($K17=0,L18&lt;&gt;1),"",
VLOOKUP($B17&amp;"_"&amp;L17,Raw_data_N2_Kanji[[Receipe no]:[Raw]],2,0))),
"")</f>
        <v>ကန်စွန်းဥပြုတ်</v>
      </c>
      <c r="E17" s="135" t="str">
        <f>IFERROR(
IF(AND($K17=0,M18=1),VLOOKUP($B17&amp;"_"&amp;M17,Raw_data_N2_Kanji[[Receipe no]:[Raw]],2,0),
IF(AND($K17=0,M18&lt;&gt;1),"",
VLOOKUP($B17&amp;"_"&amp;M17,Raw_data_N2_Kanji[[Receipe no]:[Raw]],2,0))),
"")</f>
        <v>ပြောင်းဖူးပြုတ်</v>
      </c>
      <c r="H17">
        <f>ROW()-ROW(Index[[#Headers],[Sr. No.]])</f>
        <v>16</v>
      </c>
      <c r="I17" s="129" t="str">
        <f>IFERROR(HLOOKUP(Index[[#This Row],[Sr. No.]],Table!$5:$6,2,0),"")</f>
        <v/>
      </c>
      <c r="J17" s="98" t="str">
        <f t="shared" si="5"/>
        <v>Snacks</v>
      </c>
      <c r="K17" s="62">
        <f t="shared" ref="K17:M17" si="22">IF($I17&lt;&gt;"",0,
IF($K16=0,K$1,
IF($I17="",K16+3,K$1)))</f>
        <v>10</v>
      </c>
      <c r="L17" s="16">
        <f t="shared" si="22"/>
        <v>11</v>
      </c>
      <c r="M17" s="17">
        <f t="shared" si="22"/>
        <v>12</v>
      </c>
      <c r="P17" s="91" t="str">
        <f t="shared" si="2"/>
        <v/>
      </c>
      <c r="Q17" s="91" t="str">
        <f>IF($I17="","",COUNTIF(Raw_data_N2_Kanji[Lecture_no],$B17)-1)</f>
        <v/>
      </c>
      <c r="R17" s="24" t="str">
        <f t="shared" si="3"/>
        <v>Snacks</v>
      </c>
      <c r="S17" s="21">
        <f t="shared" si="21"/>
        <v>11</v>
      </c>
      <c r="T17" s="16">
        <f t="shared" si="21"/>
        <v>12</v>
      </c>
      <c r="U17" s="17">
        <f t="shared" si="21"/>
        <v>13</v>
      </c>
    </row>
    <row r="18" spans="1:21" ht="25.2" thickTop="1" x14ac:dyDescent="0.3">
      <c r="A18">
        <f t="shared" si="6"/>
        <v>4</v>
      </c>
      <c r="B18" s="98" t="str">
        <f t="shared" si="0"/>
        <v>Appetizers</v>
      </c>
      <c r="C18" s="142" t="str">
        <f>IFERROR(
IF(AND($K18=0,K19=1),VLOOKUP($B18&amp;"_"&amp;K18,Raw_data_N2_Kanji[[Receipe no]:[Raw]],2,0),
IF(AND($K18=0,K19&lt;&gt;1),"",
VLOOKUP($B18&amp;"_"&amp;K18,Raw_data_N2_Kanji[[Receipe no]:[Raw]],2,0))),
"")</f>
        <v>Appetizers</v>
      </c>
      <c r="D18" s="143" t="str">
        <f>IFERROR(
IF(AND($K18=0,L19=1),VLOOKUP($B18&amp;"_"&amp;L18,Raw_data_N2_Kanji[[Receipe no]:[Raw]],2,0),
IF(AND($K18=0,L19&lt;&gt;1),"",
VLOOKUP($B18&amp;"_"&amp;L18,Raw_data_N2_Kanji[[Receipe no]:[Raw]],2,0))),
"")</f>
        <v/>
      </c>
      <c r="E18" s="144" t="str">
        <f>IFERROR(
IF(AND($K18=0,M19=1),VLOOKUP($B18&amp;"_"&amp;M18,Raw_data_N2_Kanji[[Receipe no]:[Raw]],2,0),
IF(AND($K18=0,M19&lt;&gt;1),"",
VLOOKUP($B18&amp;"_"&amp;M18,Raw_data_N2_Kanji[[Receipe no]:[Raw]],2,0))),
"")</f>
        <v/>
      </c>
      <c r="H18">
        <f>ROW()-ROW(Index[[#Headers],[Sr. No.]])</f>
        <v>17</v>
      </c>
      <c r="I18" s="129" t="str">
        <f>IFERROR(HLOOKUP(Index[[#This Row],[Sr. No.]],Table!$5:$6,2,0),"")</f>
        <v>Appetizers</v>
      </c>
      <c r="J18" s="98" t="str">
        <f t="shared" si="5"/>
        <v>Appetizers</v>
      </c>
      <c r="K18" s="62">
        <f t="shared" ref="K18:M18" si="23">IF($I18&lt;&gt;"",0,
IF($K17=0,K$1,
IF($I18="",K17+3,K$1)))</f>
        <v>0</v>
      </c>
      <c r="L18" s="16">
        <f t="shared" si="23"/>
        <v>0</v>
      </c>
      <c r="M18" s="17">
        <f t="shared" si="23"/>
        <v>0</v>
      </c>
      <c r="P18" s="91">
        <f t="shared" si="2"/>
        <v>19</v>
      </c>
      <c r="Q18" s="91">
        <f>IF($I18="","",COUNTIF(Raw_data_N2_Kanji[Lecture_no],$B18)-1)</f>
        <v>16</v>
      </c>
      <c r="R18" s="24" t="str">
        <f t="shared" si="3"/>
        <v/>
      </c>
      <c r="S18" s="21">
        <f t="shared" si="21"/>
        <v>1</v>
      </c>
      <c r="T18" s="16">
        <f t="shared" si="21"/>
        <v>2</v>
      </c>
      <c r="U18" s="17">
        <f t="shared" si="21"/>
        <v>3</v>
      </c>
    </row>
    <row r="19" spans="1:21" ht="24.6" x14ac:dyDescent="0.3">
      <c r="A19">
        <f t="shared" si="6"/>
        <v>4</v>
      </c>
      <c r="B19" s="98" t="str">
        <f t="shared" si="0"/>
        <v>Appetizers</v>
      </c>
      <c r="C19" s="133" t="str">
        <f>IFERROR(
IF(AND($K19=0,K20=1),VLOOKUP($B19&amp;"_"&amp;K19,Raw_data_N2_Kanji[[Receipe no]:[Raw]],2,0),
IF(AND($K19=0,K20&lt;&gt;1),"",
VLOOKUP($B19&amp;"_"&amp;K19,Raw_data_N2_Kanji[[Receipe no]:[Raw]],2,0))),
"")</f>
        <v>အမြည်း</v>
      </c>
      <c r="D19" s="134" t="str">
        <f>IFERROR(
IF(AND($K19=0,L20=1),VLOOKUP($B19&amp;"_"&amp;L19,Raw_data_N2_Kanji[[Receipe no]:[Raw]],2,0),
IF(AND($K19=0,L20&lt;&gt;1),"",
VLOOKUP($B19&amp;"_"&amp;L19,Raw_data_N2_Kanji[[Receipe no]:[Raw]],2,0))),
"")</f>
        <v>စမူဆာ</v>
      </c>
      <c r="E19" s="135" t="str">
        <f>IFERROR(
IF(AND($K19=0,M20=1),VLOOKUP($B19&amp;"_"&amp;M19,Raw_data_N2_Kanji[[Receipe no]:[Raw]],2,0),
IF(AND($K19=0,M20&lt;&gt;1),"",
VLOOKUP($B19&amp;"_"&amp;M19,Raw_data_N2_Kanji[[Receipe no]:[Raw]],2,0))),
"")</f>
        <v>အာလူးကြော်</v>
      </c>
      <c r="H19">
        <f>ROW()-ROW(Index[[#Headers],[Sr. No.]])</f>
        <v>18</v>
      </c>
      <c r="I19" s="129" t="str">
        <f>IFERROR(HLOOKUP(Index[[#This Row],[Sr. No.]],Table!$5:$6,2,0),"")</f>
        <v/>
      </c>
      <c r="J19" s="98" t="str">
        <f t="shared" si="5"/>
        <v>Appetizers</v>
      </c>
      <c r="K19" s="62">
        <f t="shared" ref="K19:M19" si="24">IF($I19&lt;&gt;"",0,
IF($K18=0,K$1,
IF($I19="",K18+3,K$1)))</f>
        <v>1</v>
      </c>
      <c r="L19" s="16">
        <f t="shared" si="24"/>
        <v>2</v>
      </c>
      <c r="M19" s="17">
        <f t="shared" si="24"/>
        <v>3</v>
      </c>
      <c r="P19" s="91" t="str">
        <f t="shared" si="2"/>
        <v/>
      </c>
      <c r="Q19" s="91" t="str">
        <f>IF($I19="","",COUNTIF(Raw_data_N2_Kanji[Lecture_no],$B19)-1)</f>
        <v/>
      </c>
      <c r="R19" s="24" t="str">
        <f t="shared" si="3"/>
        <v/>
      </c>
      <c r="S19" s="21">
        <f t="shared" si="21"/>
        <v>4</v>
      </c>
      <c r="T19" s="16">
        <f t="shared" si="21"/>
        <v>4</v>
      </c>
      <c r="U19" s="17">
        <f t="shared" si="21"/>
        <v>4</v>
      </c>
    </row>
    <row r="20" spans="1:21" ht="24.6" x14ac:dyDescent="0.3">
      <c r="A20">
        <f t="shared" si="6"/>
        <v>4</v>
      </c>
      <c r="B20" s="98" t="str">
        <f t="shared" si="0"/>
        <v>Appetizers</v>
      </c>
      <c r="C20" s="133" t="str">
        <f>IFERROR(
IF(AND($K20=0,K21=1),VLOOKUP($B20&amp;"_"&amp;K20,Raw_data_N2_Kanji[[Receipe no]:[Raw]],2,0),
IF(AND($K20=0,K21&lt;&gt;1),"",
VLOOKUP($B20&amp;"_"&amp;K20,Raw_data_N2_Kanji[[Receipe no]:[Raw]],2,0))),
"")</f>
        <v>ကော်ပြန့်ကြော်</v>
      </c>
      <c r="D20" s="134" t="str">
        <f>IFERROR(
IF(AND($K20=0,L21=1),VLOOKUP($B20&amp;"_"&amp;L20,Raw_data_N2_Kanji[[Receipe no]:[Raw]],2,0),
IF(AND($K20=0,L21&lt;&gt;1),"",
VLOOKUP($B20&amp;"_"&amp;L20,Raw_data_N2_Kanji[[Receipe no]:[Raw]],2,0))),
"")</f>
        <v>ဝက်သားလုံးကြော်</v>
      </c>
      <c r="E20" s="135" t="str">
        <f>IFERROR(
IF(AND($K20=0,M21=1),VLOOKUP($B20&amp;"_"&amp;M20,Raw_data_N2_Kanji[[Receipe no]:[Raw]],2,0),
IF(AND($K20=0,M21&lt;&gt;1),"",
VLOOKUP($B20&amp;"_"&amp;M20,Raw_data_N2_Kanji[[Receipe no]:[Raw]],2,0))),
"")</f>
        <v>ဝက်အူချောင်းကြော်</v>
      </c>
      <c r="H20">
        <f>ROW()-ROW(Index[[#Headers],[Sr. No.]])</f>
        <v>19</v>
      </c>
      <c r="I20" s="129" t="str">
        <f>IFERROR(HLOOKUP(Index[[#This Row],[Sr. No.]],Table!$5:$6,2,0),"")</f>
        <v/>
      </c>
      <c r="J20" s="98" t="str">
        <f t="shared" si="5"/>
        <v>Appetizers</v>
      </c>
      <c r="K20" s="62">
        <f t="shared" ref="K20:M20" si="25">IF($I20&lt;&gt;"",0,
IF($K19=0,K$1,
IF($I20="",K19+3,K$1)))</f>
        <v>4</v>
      </c>
      <c r="L20" s="16">
        <f t="shared" si="25"/>
        <v>5</v>
      </c>
      <c r="M20" s="17">
        <f t="shared" si="25"/>
        <v>6</v>
      </c>
      <c r="P20" s="91" t="str">
        <f t="shared" si="2"/>
        <v/>
      </c>
      <c r="Q20" s="91" t="str">
        <f>IF($I20="","",COUNTIF(Raw_data_N2_Kanji[Lecture_no],$B20)-1)</f>
        <v/>
      </c>
      <c r="R20" s="24" t="str">
        <f t="shared" si="3"/>
        <v/>
      </c>
      <c r="S20" s="21">
        <f t="shared" si="21"/>
        <v>5</v>
      </c>
      <c r="T20" s="16">
        <f t="shared" si="21"/>
        <v>6</v>
      </c>
      <c r="U20" s="17">
        <f t="shared" si="21"/>
        <v>7</v>
      </c>
    </row>
    <row r="21" spans="1:21" ht="24.6" x14ac:dyDescent="0.3">
      <c r="A21">
        <f t="shared" si="6"/>
        <v>4</v>
      </c>
      <c r="B21" s="98" t="str">
        <f t="shared" si="0"/>
        <v>Appetizers</v>
      </c>
      <c r="C21" s="133" t="str">
        <f>IFERROR(
IF(AND($K21=0,K22=1),VLOOKUP($B21&amp;"_"&amp;K21,Raw_data_N2_Kanji[[Receipe no]:[Raw]],2,0),
IF(AND($K21=0,K22&lt;&gt;1),"",
VLOOKUP($B21&amp;"_"&amp;K21,Raw_data_N2_Kanji[[Receipe no]:[Raw]],2,0))),
"")</f>
        <v>ဆတ်သားခြောက်ကြော်</v>
      </c>
      <c r="D21" s="134" t="str">
        <f>IFERROR(
IF(AND($K21=0,L22=1),VLOOKUP($B21&amp;"_"&amp;L21,Raw_data_N2_Kanji[[Receipe no]:[Raw]],2,0),
IF(AND($K21=0,L22&lt;&gt;1),"",
VLOOKUP($B21&amp;"_"&amp;L21,Raw_data_N2_Kanji[[Receipe no]:[Raw]],2,0))),
"")</f>
        <v>ကြက်သားလုံးကြော်</v>
      </c>
      <c r="E21" s="135" t="str">
        <f>IFERROR(
IF(AND($K21=0,M22=1),VLOOKUP($B21&amp;"_"&amp;M21,Raw_data_N2_Kanji[[Receipe no]:[Raw]],2,0),
IF(AND($K21=0,M22&lt;&gt;1),"",
VLOOKUP($B21&amp;"_"&amp;M21,Raw_data_N2_Kanji[[Receipe no]:[Raw]],2,0))),
"")</f>
        <v>ကြက်သားသုပ်</v>
      </c>
      <c r="H21">
        <f>ROW()-ROW(Index[[#Headers],[Sr. No.]])</f>
        <v>20</v>
      </c>
      <c r="I21" s="129" t="str">
        <f>IFERROR(HLOOKUP(Index[[#This Row],[Sr. No.]],Table!$5:$6,2,0),"")</f>
        <v/>
      </c>
      <c r="J21" s="98" t="str">
        <f t="shared" si="5"/>
        <v>Appetizers</v>
      </c>
      <c r="K21" s="62">
        <f t="shared" ref="K21:M21" si="26">IF($I21&lt;&gt;"",0,
IF($K20=0,K$1,
IF($I21="",K20+3,K$1)))</f>
        <v>7</v>
      </c>
      <c r="L21" s="16">
        <f t="shared" si="26"/>
        <v>8</v>
      </c>
      <c r="M21" s="17">
        <f t="shared" si="26"/>
        <v>9</v>
      </c>
      <c r="P21" s="91" t="str">
        <f t="shared" si="2"/>
        <v/>
      </c>
      <c r="Q21" s="91" t="str">
        <f>IF($I21="","",COUNTIF(Raw_data_N2_Kanji[Lecture_no],$B21)-1)</f>
        <v/>
      </c>
      <c r="R21" s="24" t="str">
        <f t="shared" si="3"/>
        <v/>
      </c>
      <c r="S21" s="21">
        <f t="shared" si="21"/>
        <v>8</v>
      </c>
      <c r="T21" s="16">
        <f t="shared" si="21"/>
        <v>9</v>
      </c>
      <c r="U21" s="17">
        <f t="shared" si="21"/>
        <v>10</v>
      </c>
    </row>
    <row r="22" spans="1:21" ht="24.6" x14ac:dyDescent="0.3">
      <c r="A22">
        <f t="shared" si="6"/>
        <v>4</v>
      </c>
      <c r="B22" s="98" t="str">
        <f t="shared" si="0"/>
        <v>Appetizers</v>
      </c>
      <c r="C22" s="133" t="str">
        <f>IFERROR(
IF(AND($K22=0,K23=1),VLOOKUP($B22&amp;"_"&amp;K22,Raw_data_N2_Kanji[[Receipe no]:[Raw]],2,0),
IF(AND($K22=0,K23&lt;&gt;1),"",
VLOOKUP($B22&amp;"_"&amp;K22,Raw_data_N2_Kanji[[Receipe no]:[Raw]],2,0))),
"")</f>
        <v>ပုစွန်ကြော်</v>
      </c>
      <c r="D22" s="134" t="str">
        <f>IFERROR(
IF(AND($K22=0,L23=1),VLOOKUP($B22&amp;"_"&amp;L22,Raw_data_N2_Kanji[[Receipe no]:[Raw]],2,0),
IF(AND($K22=0,L23&lt;&gt;1),"",
VLOOKUP($B22&amp;"_"&amp;L22,Raw_data_N2_Kanji[[Receipe no]:[Raw]],2,0))),
"")</f>
        <v>ငါးရှဥ့်ကြော်</v>
      </c>
      <c r="E22" s="135" t="str">
        <f>IFERROR(
IF(AND($K22=0,M23=1),VLOOKUP($B22&amp;"_"&amp;M22,Raw_data_N2_Kanji[[Receipe no]:[Raw]],2,0),
IF(AND($K22=0,M23&lt;&gt;1),"",
VLOOKUP($B22&amp;"_"&amp;M22,Raw_data_N2_Kanji[[Receipe no]:[Raw]],2,0))),
"")</f>
        <v>ငါးသလဲထိုးကြော်</v>
      </c>
      <c r="H22">
        <f>ROW()-ROW(Index[[#Headers],[Sr. No.]])</f>
        <v>21</v>
      </c>
      <c r="I22" s="129" t="str">
        <f>IFERROR(HLOOKUP(Index[[#This Row],[Sr. No.]],Table!$5:$6,2,0),"")</f>
        <v/>
      </c>
      <c r="J22" s="98" t="str">
        <f t="shared" si="5"/>
        <v>Appetizers</v>
      </c>
      <c r="K22" s="62">
        <f t="shared" ref="K22:M22" si="27">IF($I22&lt;&gt;"",0,
IF($K21=0,K$1,
IF($I22="",K21+3,K$1)))</f>
        <v>10</v>
      </c>
      <c r="L22" s="16">
        <f t="shared" si="27"/>
        <v>11</v>
      </c>
      <c r="M22" s="17">
        <f t="shared" si="27"/>
        <v>12</v>
      </c>
      <c r="P22" s="91" t="str">
        <f t="shared" si="2"/>
        <v/>
      </c>
      <c r="Q22" s="91" t="str">
        <f>IF($I22="","",COUNTIF(Raw_data_N2_Kanji[Lecture_no],$B22)-1)</f>
        <v/>
      </c>
      <c r="R22" s="24" t="str">
        <f t="shared" si="3"/>
        <v/>
      </c>
      <c r="S22" s="21">
        <f t="shared" si="21"/>
        <v>11</v>
      </c>
      <c r="T22" s="16">
        <f t="shared" si="21"/>
        <v>12</v>
      </c>
      <c r="U22" s="17">
        <f t="shared" si="21"/>
        <v>13</v>
      </c>
    </row>
    <row r="23" spans="1:21" ht="24.6" x14ac:dyDescent="0.3">
      <c r="A23">
        <f t="shared" si="6"/>
        <v>4</v>
      </c>
      <c r="B23" s="98" t="str">
        <f t="shared" si="0"/>
        <v>Appetizers</v>
      </c>
      <c r="C23" s="133" t="str">
        <f>IFERROR(
IF(AND($K23=0,K24=1),VLOOKUP($B23&amp;"_"&amp;K23,Raw_data_N2_Kanji[[Receipe no]:[Raw]],2,0),
IF(AND($K23=0,K24&lt;&gt;1),"",
VLOOKUP($B23&amp;"_"&amp;K23,Raw_data_N2_Kanji[[Receipe no]:[Raw]],2,0))),
"")</f>
        <v>ငါးကင်</v>
      </c>
      <c r="D23" s="134" t="str">
        <f>IFERROR(
IF(AND($K23=0,L24=1),VLOOKUP($B23&amp;"_"&amp;L23,Raw_data_N2_Kanji[[Receipe no]:[Raw]],2,0),
IF(AND($K23=0,L24&lt;&gt;1),"",
VLOOKUP($B23&amp;"_"&amp;L23,Raw_data_N2_Kanji[[Receipe no]:[Raw]],2,0))),
"")</f>
        <v>ငါးမုန့်</v>
      </c>
      <c r="E23" s="135" t="str">
        <f>IFERROR(
IF(AND($K23=0,M24=1),VLOOKUP($B23&amp;"_"&amp;M23,Raw_data_N2_Kanji[[Receipe no]:[Raw]],2,0),
IF(AND($K23=0,M24&lt;&gt;1),"",
VLOOKUP($B23&amp;"_"&amp;M23,Raw_data_N2_Kanji[[Receipe no]:[Raw]],2,0))),
"")</f>
        <v>လက်ဖက်သုပ်</v>
      </c>
      <c r="H23">
        <f>ROW()-ROW(Index[[#Headers],[Sr. No.]])</f>
        <v>22</v>
      </c>
      <c r="I23" s="129" t="str">
        <f>IFERROR(HLOOKUP(Index[[#This Row],[Sr. No.]],Table!$5:$6,2,0),"")</f>
        <v/>
      </c>
      <c r="J23" s="98" t="str">
        <f t="shared" si="5"/>
        <v>Appetizers</v>
      </c>
      <c r="K23" s="62">
        <f t="shared" ref="K23:M23" si="28">IF($I23&lt;&gt;"",0,
IF($K22=0,K$1,
IF($I23="",K22+3,K$1)))</f>
        <v>13</v>
      </c>
      <c r="L23" s="16">
        <f t="shared" si="28"/>
        <v>14</v>
      </c>
      <c r="M23" s="17">
        <f t="shared" si="28"/>
        <v>15</v>
      </c>
      <c r="P23" s="91" t="str">
        <f t="shared" si="2"/>
        <v/>
      </c>
      <c r="Q23" s="91" t="str">
        <f>IF($I23="","",COUNTIF(Raw_data_N2_Kanji[Lecture_no],$B23)-1)</f>
        <v/>
      </c>
      <c r="R23" s="24" t="str">
        <f t="shared" si="3"/>
        <v/>
      </c>
      <c r="S23" s="21">
        <f t="shared" si="21"/>
        <v>14</v>
      </c>
      <c r="T23" s="16">
        <f t="shared" si="21"/>
        <v>15</v>
      </c>
      <c r="U23" s="17">
        <f t="shared" si="21"/>
        <v>16</v>
      </c>
    </row>
    <row r="24" spans="1:21" ht="25.2" thickBot="1" x14ac:dyDescent="0.35">
      <c r="A24">
        <f t="shared" si="6"/>
        <v>4</v>
      </c>
      <c r="B24" s="98" t="str">
        <f t="shared" si="0"/>
        <v>Appetizers</v>
      </c>
      <c r="C24" s="133" t="str">
        <f>IFERROR(
IF(AND($K24=0,K25=1),VLOOKUP($B24&amp;"_"&amp;K24,Raw_data_N2_Kanji[[Receipe no]:[Raw]],2,0),
IF(AND($K24=0,K25&lt;&gt;1),"",
VLOOKUP($B24&amp;"_"&amp;K24,Raw_data_N2_Kanji[[Receipe no]:[Raw]],2,0))),
"")</f>
        <v>မြေပဲလှော်</v>
      </c>
      <c r="D24" s="134" t="str">
        <f>IFERROR(
IF(AND($K24=0,L25=1),VLOOKUP($B24&amp;"_"&amp;L24,Raw_data_N2_Kanji[[Receipe no]:[Raw]],2,0),
IF(AND($K24=0,L25&lt;&gt;1),"",
VLOOKUP($B24&amp;"_"&amp;L24,Raw_data_N2_Kanji[[Receipe no]:[Raw]],2,0))),
"")</f>
        <v/>
      </c>
      <c r="E24" s="135" t="str">
        <f>IFERROR(
IF(AND($K24=0,M25=1),VLOOKUP($B24&amp;"_"&amp;M24,Raw_data_N2_Kanji[[Receipe no]:[Raw]],2,0),
IF(AND($K24=0,M25&lt;&gt;1),"",
VLOOKUP($B24&amp;"_"&amp;M24,Raw_data_N2_Kanji[[Receipe no]:[Raw]],2,0))),
"")</f>
        <v/>
      </c>
      <c r="H24">
        <f>ROW()-ROW(Index[[#Headers],[Sr. No.]])</f>
        <v>23</v>
      </c>
      <c r="I24" s="129" t="str">
        <f>IFERROR(HLOOKUP(Index[[#This Row],[Sr. No.]],Table!$5:$6,2,0),"")</f>
        <v/>
      </c>
      <c r="J24" s="98" t="str">
        <f t="shared" si="5"/>
        <v>Appetizers</v>
      </c>
      <c r="K24" s="62">
        <f t="shared" ref="K24:M24" si="29">IF($I24&lt;&gt;"",0,
IF($K23=0,K$1,
IF($I24="",K23+3,K$1)))</f>
        <v>16</v>
      </c>
      <c r="L24" s="16">
        <f t="shared" si="29"/>
        <v>17</v>
      </c>
      <c r="M24" s="17">
        <f t="shared" si="29"/>
        <v>18</v>
      </c>
      <c r="P24" s="91" t="str">
        <f t="shared" si="2"/>
        <v/>
      </c>
      <c r="Q24" s="91" t="str">
        <f>IF($I24="","",COUNTIF(Raw_data_N2_Kanji[Lecture_no],$B24)-1)</f>
        <v/>
      </c>
      <c r="R24" s="24" t="str">
        <f t="shared" si="3"/>
        <v>Appetizers</v>
      </c>
      <c r="S24" s="21">
        <f t="shared" si="21"/>
        <v>17</v>
      </c>
      <c r="T24" s="16">
        <f t="shared" si="21"/>
        <v>18</v>
      </c>
      <c r="U24" s="17">
        <f t="shared" si="21"/>
        <v>19</v>
      </c>
    </row>
    <row r="25" spans="1:21" ht="25.2" thickTop="1" x14ac:dyDescent="0.3">
      <c r="A25">
        <f t="shared" si="6"/>
        <v>5</v>
      </c>
      <c r="B25" s="98" t="str">
        <f t="shared" si="0"/>
        <v>Rice, Noodles</v>
      </c>
      <c r="C25" s="142" t="str">
        <f>IFERROR(
IF(AND($K25=0,K26=1),VLOOKUP($B25&amp;"_"&amp;K25,Raw_data_N2_Kanji[[Receipe no]:[Raw]],2,0),
IF(AND($K25=0,K26&lt;&gt;1),"",
VLOOKUP($B25&amp;"_"&amp;K25,Raw_data_N2_Kanji[[Receipe no]:[Raw]],2,0))),
"")</f>
        <v>Rice, Noodles (Carbohydrate)</v>
      </c>
      <c r="D25" s="143" t="str">
        <f>IFERROR(
IF(AND($K25=0,L26=1),VLOOKUP($B25&amp;"_"&amp;L25,Raw_data_N2_Kanji[[Receipe no]:[Raw]],2,0),
IF(AND($K25=0,L26&lt;&gt;1),"",
VLOOKUP($B25&amp;"_"&amp;L25,Raw_data_N2_Kanji[[Receipe no]:[Raw]],2,0))),
"")</f>
        <v/>
      </c>
      <c r="E25" s="144" t="str">
        <f>IFERROR(
IF(AND($K25=0,M26=1),VLOOKUP($B25&amp;"_"&amp;M25,Raw_data_N2_Kanji[[Receipe no]:[Raw]],2,0),
IF(AND($K25=0,M26&lt;&gt;1),"",
VLOOKUP($B25&amp;"_"&amp;M25,Raw_data_N2_Kanji[[Receipe no]:[Raw]],2,0))),
"")</f>
        <v/>
      </c>
      <c r="H25">
        <f>ROW()-ROW(Index[[#Headers],[Sr. No.]])</f>
        <v>24</v>
      </c>
      <c r="I25" s="129" t="str">
        <f>IFERROR(HLOOKUP(Index[[#This Row],[Sr. No.]],Table!$5:$6,2,0),"")</f>
        <v>Rice, Noodles</v>
      </c>
      <c r="J25" s="98" t="str">
        <f t="shared" si="5"/>
        <v>Rice, Noodles</v>
      </c>
      <c r="K25" s="62">
        <f t="shared" ref="K25:M25" si="30">IF($I25&lt;&gt;"",0,
IF($K24=0,K$1,
IF($I25="",K24+3,K$1)))</f>
        <v>0</v>
      </c>
      <c r="L25" s="16">
        <f t="shared" si="30"/>
        <v>0</v>
      </c>
      <c r="M25" s="17">
        <f t="shared" si="30"/>
        <v>0</v>
      </c>
      <c r="P25" s="91">
        <f t="shared" si="2"/>
        <v>19</v>
      </c>
      <c r="Q25" s="91">
        <f>IF($I25="","",COUNTIF(Raw_data_N2_Kanji[Lecture_no],$B25)-1)</f>
        <v>18</v>
      </c>
      <c r="R25" s="24" t="str">
        <f t="shared" si="3"/>
        <v/>
      </c>
      <c r="S25" s="21">
        <f t="shared" si="21"/>
        <v>1</v>
      </c>
      <c r="T25" s="16">
        <f t="shared" si="21"/>
        <v>2</v>
      </c>
      <c r="U25" s="17">
        <f t="shared" si="21"/>
        <v>3</v>
      </c>
    </row>
    <row r="26" spans="1:21" ht="24.6" x14ac:dyDescent="0.3">
      <c r="A26">
        <f t="shared" si="6"/>
        <v>5</v>
      </c>
      <c r="B26" s="98" t="str">
        <f t="shared" si="0"/>
        <v>Rice, Noodles</v>
      </c>
      <c r="C26" s="133" t="str">
        <f>IFERROR(
IF(AND($K26=0,K27=1),VLOOKUP($B26&amp;"_"&amp;K26,Raw_data_N2_Kanji[[Receipe no]:[Raw]],2,0),
IF(AND($K26=0,K27&lt;&gt;1),"",
VLOOKUP($B26&amp;"_"&amp;K26,Raw_data_N2_Kanji[[Receipe no]:[Raw]],2,0))),
"")</f>
        <v>ထမင်း</v>
      </c>
      <c r="D26" s="134" t="str">
        <f>IFERROR(
IF(AND($K26=0,L27=1),VLOOKUP($B26&amp;"_"&amp;L26,Raw_data_N2_Kanji[[Receipe no]:[Raw]],2,0),
IF(AND($K26=0,L27&lt;&gt;1),"",
VLOOKUP($B26&amp;"_"&amp;L26,Raw_data_N2_Kanji[[Receipe no]:[Raw]],2,0))),
"")</f>
        <v>ကြက်သားဆန်ပြုတ်</v>
      </c>
      <c r="E26" s="135" t="str">
        <f>IFERROR(
IF(AND($K26=0,M27=1),VLOOKUP($B26&amp;"_"&amp;M26,Raw_data_N2_Kanji[[Receipe no]:[Raw]],2,0),
IF(AND($K26=0,M27&lt;&gt;1),"",
VLOOKUP($B26&amp;"_"&amp;M26,Raw_data_N2_Kanji[[Receipe no]:[Raw]],2,0))),
"")</f>
        <v>ကြေးအိုး</v>
      </c>
      <c r="H26">
        <f>ROW()-ROW(Index[[#Headers],[Sr. No.]])</f>
        <v>25</v>
      </c>
      <c r="I26" s="129" t="str">
        <f>IFERROR(HLOOKUP(Index[[#This Row],[Sr. No.]],Table!$5:$6,2,0),"")</f>
        <v/>
      </c>
      <c r="J26" s="98" t="str">
        <f t="shared" si="5"/>
        <v>Rice, Noodles</v>
      </c>
      <c r="K26" s="62">
        <f t="shared" ref="K26:M26" si="31">IF($I26&lt;&gt;"",0,
IF($K25=0,K$1,
IF($I26="",K25+3,K$1)))</f>
        <v>1</v>
      </c>
      <c r="L26" s="16">
        <f t="shared" si="31"/>
        <v>2</v>
      </c>
      <c r="M26" s="17">
        <f t="shared" si="31"/>
        <v>3</v>
      </c>
      <c r="P26" s="91" t="str">
        <f t="shared" si="2"/>
        <v/>
      </c>
      <c r="Q26" s="91" t="str">
        <f>IF($I26="","",COUNTIF(Raw_data_N2_Kanji[Lecture_no],$B26)-1)</f>
        <v/>
      </c>
      <c r="R26" s="24" t="str">
        <f t="shared" si="3"/>
        <v/>
      </c>
      <c r="S26" s="21">
        <f t="shared" si="21"/>
        <v>4</v>
      </c>
      <c r="T26" s="16">
        <f t="shared" si="21"/>
        <v>4</v>
      </c>
      <c r="U26" s="17">
        <f t="shared" si="21"/>
        <v>4</v>
      </c>
    </row>
    <row r="27" spans="1:21" ht="24.6" x14ac:dyDescent="0.3">
      <c r="A27">
        <f t="shared" si="6"/>
        <v>5</v>
      </c>
      <c r="B27" s="98" t="str">
        <f t="shared" si="0"/>
        <v>Rice, Noodles</v>
      </c>
      <c r="C27" s="133" t="str">
        <f>IFERROR(
IF(AND($K27=0,K28=1),VLOOKUP($B27&amp;"_"&amp;K27,Raw_data_N2_Kanji[[Receipe no]:[Raw]],2,0),
IF(AND($K27=0,K28&lt;&gt;1),"",
VLOOKUP($B27&amp;"_"&amp;K27,Raw_data_N2_Kanji[[Receipe no]:[Raw]],2,0))),
"")</f>
        <v>ဒံပေါက်ထမင်း</v>
      </c>
      <c r="D27" s="134" t="str">
        <f>IFERROR(
IF(AND($K27=0,L28=1),VLOOKUP($B27&amp;"_"&amp;L27,Raw_data_N2_Kanji[[Receipe no]:[Raw]],2,0),
IF(AND($K27=0,L28&lt;&gt;1),"",
VLOOKUP($B27&amp;"_"&amp;L27,Raw_data_N2_Kanji[[Receipe no]:[Raw]],2,0))),
"")</f>
        <v>ကြက်သားပလာတာ</v>
      </c>
      <c r="E27" s="135" t="str">
        <f>IFERROR(
IF(AND($K27=0,M28=1),VLOOKUP($B27&amp;"_"&amp;M27,Raw_data_N2_Kanji[[Receipe no]:[Raw]],2,0),
IF(AND($K27=0,M28&lt;&gt;1),"",
VLOOKUP($B27&amp;"_"&amp;M27,Raw_data_N2_Kanji[[Receipe no]:[Raw]],2,0))),
"")</f>
        <v>ဆီထမင်း</v>
      </c>
      <c r="H27">
        <f>ROW()-ROW(Index[[#Headers],[Sr. No.]])</f>
        <v>26</v>
      </c>
      <c r="I27" s="129" t="str">
        <f>IFERROR(HLOOKUP(Index[[#This Row],[Sr. No.]],Table!$5:$6,2,0),"")</f>
        <v/>
      </c>
      <c r="J27" s="98" t="str">
        <f t="shared" si="5"/>
        <v>Rice, Noodles</v>
      </c>
      <c r="K27" s="62">
        <f t="shared" ref="K27:M27" si="32">IF($I27&lt;&gt;"",0,
IF($K26=0,K$1,
IF($I27="",K26+3,K$1)))</f>
        <v>4</v>
      </c>
      <c r="L27" s="16">
        <f t="shared" si="32"/>
        <v>5</v>
      </c>
      <c r="M27" s="17">
        <f t="shared" si="32"/>
        <v>6</v>
      </c>
      <c r="P27" s="91" t="str">
        <f t="shared" si="2"/>
        <v/>
      </c>
      <c r="Q27" s="91" t="str">
        <f>IF($I27="","",COUNTIF(Raw_data_N2_Kanji[Lecture_no],$B27)-1)</f>
        <v/>
      </c>
      <c r="R27" s="24" t="str">
        <f t="shared" si="3"/>
        <v/>
      </c>
      <c r="S27" s="21">
        <f t="shared" si="21"/>
        <v>5</v>
      </c>
      <c r="T27" s="16">
        <f t="shared" si="21"/>
        <v>6</v>
      </c>
      <c r="U27" s="17">
        <f t="shared" si="21"/>
        <v>7</v>
      </c>
    </row>
    <row r="28" spans="1:21" ht="24.6" x14ac:dyDescent="0.3">
      <c r="A28">
        <f t="shared" si="6"/>
        <v>5</v>
      </c>
      <c r="B28" s="98" t="str">
        <f t="shared" si="0"/>
        <v>Rice, Noodles</v>
      </c>
      <c r="C28" s="133" t="str">
        <f>IFERROR(
IF(AND($K28=0,K29=1),VLOOKUP($B28&amp;"_"&amp;K28,Raw_data_N2_Kanji[[Receipe no]:[Raw]],2,0),
IF(AND($K28=0,K29&lt;&gt;1),"",
VLOOKUP($B28&amp;"_"&amp;K28,Raw_data_N2_Kanji[[Receipe no]:[Raw]],2,0))),
"")</f>
        <v>အုန်းထမင်း</v>
      </c>
      <c r="D28" s="134" t="str">
        <f>IFERROR(
IF(AND($K28=0,L29=1),VLOOKUP($B28&amp;"_"&amp;L28,Raw_data_N2_Kanji[[Receipe no]:[Raw]],2,0),
IF(AND($K28=0,L29&lt;&gt;1),"",
VLOOKUP($B28&amp;"_"&amp;L28,Raw_data_N2_Kanji[[Receipe no]:[Raw]],2,0))),
"")</f>
        <v>ထောပတ်ထမင်း</v>
      </c>
      <c r="E28" s="135" t="str">
        <f>IFERROR(
IF(AND($K28=0,M29=1),VLOOKUP($B28&amp;"_"&amp;M28,Raw_data_N2_Kanji[[Receipe no]:[Raw]],2,0),
IF(AND($K28=0,M29&lt;&gt;1),"",
VLOOKUP($B28&amp;"_"&amp;M28,Raw_data_N2_Kanji[[Receipe no]:[Raw]],2,0))),
"")</f>
        <v>ထမနဲ</v>
      </c>
      <c r="H28">
        <f>ROW()-ROW(Index[[#Headers],[Sr. No.]])</f>
        <v>27</v>
      </c>
      <c r="I28" s="129" t="str">
        <f>IFERROR(HLOOKUP(Index[[#This Row],[Sr. No.]],Table!$5:$6,2,0),"")</f>
        <v/>
      </c>
      <c r="J28" s="98" t="str">
        <f t="shared" si="5"/>
        <v>Rice, Noodles</v>
      </c>
      <c r="K28" s="62">
        <f t="shared" ref="K28:M28" si="33">IF($I28&lt;&gt;"",0,
IF($K27=0,K$1,
IF($I28="",K27+3,K$1)))</f>
        <v>7</v>
      </c>
      <c r="L28" s="16">
        <f t="shared" si="33"/>
        <v>8</v>
      </c>
      <c r="M28" s="17">
        <f t="shared" si="33"/>
        <v>9</v>
      </c>
      <c r="P28" s="91" t="str">
        <f t="shared" si="2"/>
        <v/>
      </c>
      <c r="Q28" s="91" t="str">
        <f>IF($I28="","",COUNTIF(Raw_data_N2_Kanji[Lecture_no],$B28)-1)</f>
        <v/>
      </c>
      <c r="R28" s="24" t="str">
        <f t="shared" si="3"/>
        <v/>
      </c>
      <c r="S28" s="21">
        <f t="shared" si="21"/>
        <v>8</v>
      </c>
      <c r="T28" s="16">
        <f t="shared" si="21"/>
        <v>9</v>
      </c>
      <c r="U28" s="17">
        <f t="shared" si="21"/>
        <v>10</v>
      </c>
    </row>
    <row r="29" spans="1:21" ht="24.6" x14ac:dyDescent="0.3">
      <c r="A29">
        <f t="shared" si="6"/>
        <v>5</v>
      </c>
      <c r="B29" s="98" t="str">
        <f t="shared" si="0"/>
        <v>Rice, Noodles</v>
      </c>
      <c r="C29" s="133" t="str">
        <f>IFERROR(
IF(AND($K29=0,K30=1),VLOOKUP($B29&amp;"_"&amp;K29,Raw_data_N2_Kanji[[Receipe no]:[Raw]],2,0),
IF(AND($K29=0,K30&lt;&gt;1),"",
VLOOKUP($B29&amp;"_"&amp;K29,Raw_data_N2_Kanji[[Receipe no]:[Raw]],2,0))),
"")</f>
        <v>ထမင်းသုပ်</v>
      </c>
      <c r="D29" s="134" t="str">
        <f>IFERROR(
IF(AND($K29=0,L30=1),VLOOKUP($B29&amp;"_"&amp;L29,Raw_data_N2_Kanji[[Receipe no]:[Raw]],2,0),
IF(AND($K29=0,L30&lt;&gt;1),"",
VLOOKUP($B29&amp;"_"&amp;L29,Raw_data_N2_Kanji[[Receipe no]:[Raw]],2,0))),
"")</f>
        <v>ထမင်းကြော်</v>
      </c>
      <c r="E29" s="135" t="str">
        <f>IFERROR(
IF(AND($K29=0,M30=1),VLOOKUP($B29&amp;"_"&amp;M29,Raw_data_N2_Kanji[[Receipe no]:[Raw]],2,0),
IF(AND($K29=0,M30&lt;&gt;1),"",
VLOOKUP($B29&amp;"_"&amp;M29,Raw_data_N2_Kanji[[Receipe no]:[Raw]],2,0))),
"")</f>
        <v>ကြာဆံကြော်</v>
      </c>
      <c r="H29">
        <f>ROW()-ROW(Index[[#Headers],[Sr. No.]])</f>
        <v>28</v>
      </c>
      <c r="I29" s="129" t="str">
        <f>IFERROR(HLOOKUP(Index[[#This Row],[Sr. No.]],Table!$5:$6,2,0),"")</f>
        <v/>
      </c>
      <c r="J29" s="98" t="str">
        <f t="shared" si="5"/>
        <v>Rice, Noodles</v>
      </c>
      <c r="K29" s="62">
        <f t="shared" ref="K29:M29" si="34">IF($I29&lt;&gt;"",0,
IF($K28=0,K$1,
IF($I29="",K28+3,K$1)))</f>
        <v>10</v>
      </c>
      <c r="L29" s="16">
        <f t="shared" si="34"/>
        <v>11</v>
      </c>
      <c r="M29" s="17">
        <f t="shared" si="34"/>
        <v>12</v>
      </c>
      <c r="P29" s="91" t="str">
        <f t="shared" si="2"/>
        <v/>
      </c>
      <c r="Q29" s="91" t="str">
        <f>IF($I29="","",COUNTIF(Raw_data_N2_Kanji[Lecture_no],$B29)-1)</f>
        <v/>
      </c>
      <c r="R29" s="24" t="str">
        <f t="shared" si="3"/>
        <v/>
      </c>
      <c r="S29" s="21">
        <f t="shared" si="21"/>
        <v>11</v>
      </c>
      <c r="T29" s="16">
        <f t="shared" si="21"/>
        <v>12</v>
      </c>
      <c r="U29" s="17">
        <f t="shared" si="21"/>
        <v>13</v>
      </c>
    </row>
    <row r="30" spans="1:21" ht="24.6" x14ac:dyDescent="0.3">
      <c r="A30">
        <f t="shared" si="6"/>
        <v>5</v>
      </c>
      <c r="B30" s="98" t="str">
        <f t="shared" si="0"/>
        <v>Rice, Noodles</v>
      </c>
      <c r="C30" s="133" t="str">
        <f>IFERROR(
IF(AND($K30=0,K31=1),VLOOKUP($B30&amp;"_"&amp;K30,Raw_data_N2_Kanji[[Receipe no]:[Raw]],2,0),
IF(AND($K30=0,K31&lt;&gt;1),"",
VLOOKUP($B30&amp;"_"&amp;K30,Raw_data_N2_Kanji[[Receipe no]:[Raw]],2,0))),
"")</f>
        <v>မုန့်ဟင်းခါး</v>
      </c>
      <c r="D30" s="134" t="str">
        <f>IFERROR(
IF(AND($K30=0,L31=1),VLOOKUP($B30&amp;"_"&amp;L30,Raw_data_N2_Kanji[[Receipe no]:[Raw]],2,0),
IF(AND($K30=0,L31&lt;&gt;1),"",
VLOOKUP($B30&amp;"_"&amp;L30,Raw_data_N2_Kanji[[Receipe no]:[Raw]],2,0))),
"")</f>
        <v>မုန့်တီ</v>
      </c>
      <c r="E30" s="135" t="str">
        <f>IFERROR(
IF(AND($K30=0,M31=1),VLOOKUP($B30&amp;"_"&amp;M30,Raw_data_N2_Kanji[[Receipe no]:[Raw]],2,0),
IF(AND($K30=0,M31&lt;&gt;1),"",
VLOOKUP($B30&amp;"_"&amp;M30,Raw_data_N2_Kanji[[Receipe no]:[Raw]],2,0))),
"")</f>
        <v>အုန်းနို့ ခေါက်ဆွဲ</v>
      </c>
      <c r="H30">
        <f>ROW()-ROW(Index[[#Headers],[Sr. No.]])</f>
        <v>29</v>
      </c>
      <c r="I30" s="129" t="str">
        <f>IFERROR(HLOOKUP(Index[[#This Row],[Sr. No.]],Table!$5:$6,2,0),"")</f>
        <v/>
      </c>
      <c r="J30" s="98" t="str">
        <f t="shared" si="5"/>
        <v>Rice, Noodles</v>
      </c>
      <c r="K30" s="62">
        <f t="shared" ref="K30:M30" si="35">IF($I30&lt;&gt;"",0,
IF($K29=0,K$1,
IF($I30="",K29+3,K$1)))</f>
        <v>13</v>
      </c>
      <c r="L30" s="16">
        <f t="shared" si="35"/>
        <v>14</v>
      </c>
      <c r="M30" s="17">
        <f t="shared" si="35"/>
        <v>15</v>
      </c>
      <c r="P30" s="91" t="str">
        <f t="shared" si="2"/>
        <v/>
      </c>
      <c r="Q30" s="91" t="str">
        <f>IF($I30="","",COUNTIF(Raw_data_N2_Kanji[Lecture_no],$B30)-1)</f>
        <v/>
      </c>
      <c r="R30" s="24" t="str">
        <f t="shared" si="3"/>
        <v/>
      </c>
      <c r="S30" s="21">
        <f t="shared" si="21"/>
        <v>14</v>
      </c>
      <c r="T30" s="16">
        <f t="shared" si="21"/>
        <v>15</v>
      </c>
      <c r="U30" s="17">
        <f t="shared" si="21"/>
        <v>16</v>
      </c>
    </row>
    <row r="31" spans="1:21" ht="25.2" thickBot="1" x14ac:dyDescent="0.35">
      <c r="A31">
        <f t="shared" si="6"/>
        <v>5</v>
      </c>
      <c r="B31" s="98" t="str">
        <f t="shared" si="0"/>
        <v>Rice, Noodles</v>
      </c>
      <c r="C31" s="133" t="str">
        <f>IFERROR(
IF(AND($K31=0,K32=1),VLOOKUP($B31&amp;"_"&amp;K31,Raw_data_N2_Kanji[[Receipe no]:[Raw]],2,0),
IF(AND($K31=0,K32&lt;&gt;1),"",
VLOOKUP($B31&amp;"_"&amp;K31,Raw_data_N2_Kanji[[Receipe no]:[Raw]],2,0))),
"")</f>
        <v>နန်းကြီးသုပ်</v>
      </c>
      <c r="D31" s="134" t="str">
        <f>IFERROR(
IF(AND($K31=0,L32=1),VLOOKUP($B31&amp;"_"&amp;L31,Raw_data_N2_Kanji[[Receipe no]:[Raw]],2,0),
IF(AND($K31=0,L32&lt;&gt;1),"",
VLOOKUP($B31&amp;"_"&amp;L31,Raw_data_N2_Kanji[[Receipe no]:[Raw]],2,0))),
"")</f>
        <v>ခေါက်ဆွဲသုပ်</v>
      </c>
      <c r="E31" s="135" t="str">
        <f>IFERROR(
IF(AND($K31=0,M32=1),VLOOKUP($B31&amp;"_"&amp;M31,Raw_data_N2_Kanji[[Receipe no]:[Raw]],2,0),
IF(AND($K31=0,M32&lt;&gt;1),"",
VLOOKUP($B31&amp;"_"&amp;M31,Raw_data_N2_Kanji[[Receipe no]:[Raw]],2,0))),
"")</f>
        <v>တို့ဟူးသုပ်</v>
      </c>
      <c r="H31">
        <f>ROW()-ROW(Index[[#Headers],[Sr. No.]])</f>
        <v>30</v>
      </c>
      <c r="I31" s="129" t="str">
        <f>IFERROR(HLOOKUP(Index[[#This Row],[Sr. No.]],Table!$5:$6,2,0),"")</f>
        <v/>
      </c>
      <c r="J31" s="98" t="str">
        <f t="shared" si="5"/>
        <v>Rice, Noodles</v>
      </c>
      <c r="K31" s="62">
        <f t="shared" ref="K31:M31" si="36">IF($I31&lt;&gt;"",0,
IF($K30=0,K$1,
IF($I31="",K30+3,K$1)))</f>
        <v>16</v>
      </c>
      <c r="L31" s="16">
        <f t="shared" si="36"/>
        <v>17</v>
      </c>
      <c r="M31" s="17">
        <f t="shared" si="36"/>
        <v>18</v>
      </c>
      <c r="P31" s="91" t="str">
        <f t="shared" si="2"/>
        <v/>
      </c>
      <c r="Q31" s="91" t="str">
        <f>IF($I31="","",COUNTIF(Raw_data_N2_Kanji[Lecture_no],$B31)-1)</f>
        <v/>
      </c>
      <c r="R31" s="24" t="str">
        <f t="shared" si="3"/>
        <v>Rice, Noodles</v>
      </c>
      <c r="S31" s="21">
        <f t="shared" si="21"/>
        <v>17</v>
      </c>
      <c r="T31" s="16">
        <f t="shared" si="21"/>
        <v>18</v>
      </c>
      <c r="U31" s="17">
        <f t="shared" si="21"/>
        <v>19</v>
      </c>
    </row>
    <row r="32" spans="1:21" ht="25.2" thickTop="1" x14ac:dyDescent="0.3">
      <c r="A32">
        <f t="shared" si="6"/>
        <v>6</v>
      </c>
      <c r="B32" s="98" t="str">
        <f t="shared" si="0"/>
        <v>Chicken &amp; Duck (Lunch, Dinner)</v>
      </c>
      <c r="C32" s="142" t="str">
        <f>IFERROR(
IF(AND($K32=0,K33=1),VLOOKUP($B32&amp;"_"&amp;K32,Raw_data_N2_Kanji[[Receipe no]:[Raw]],2,0),
IF(AND($K32=0,K33&lt;&gt;1),"",
VLOOKUP($B32&amp;"_"&amp;K32,Raw_data_N2_Kanji[[Receipe no]:[Raw]],2,0))),
"")</f>
        <v>Chicken &amp; Duck (Lunch, Dinner)</v>
      </c>
      <c r="D32" s="143" t="str">
        <f>IFERROR(
IF(AND($K32=0,L33=1),VLOOKUP($B32&amp;"_"&amp;L32,Raw_data_N2_Kanji[[Receipe no]:[Raw]],2,0),
IF(AND($K32=0,L33&lt;&gt;1),"",
VLOOKUP($B32&amp;"_"&amp;L32,Raw_data_N2_Kanji[[Receipe no]:[Raw]],2,0))),
"")</f>
        <v/>
      </c>
      <c r="E32" s="144" t="str">
        <f>IFERROR(
IF(AND($K32=0,M33=1),VLOOKUP($B32&amp;"_"&amp;M32,Raw_data_N2_Kanji[[Receipe no]:[Raw]],2,0),
IF(AND($K32=0,M33&lt;&gt;1),"",
VLOOKUP($B32&amp;"_"&amp;M32,Raw_data_N2_Kanji[[Receipe no]:[Raw]],2,0))),
"")</f>
        <v/>
      </c>
      <c r="H32">
        <f>ROW()-ROW(Index[[#Headers],[Sr. No.]])</f>
        <v>31</v>
      </c>
      <c r="I32" s="129" t="str">
        <f>IFERROR(HLOOKUP(Index[[#This Row],[Sr. No.]],Table!$5:$6,2,0),"")</f>
        <v>Chicken &amp; Duck (Lunch, Dinner)</v>
      </c>
      <c r="J32" s="98" t="str">
        <f t="shared" si="5"/>
        <v>Chicken &amp; Duck (Lunch, Dinner)</v>
      </c>
      <c r="K32" s="62">
        <f t="shared" ref="K32:M32" si="37">IF($I32&lt;&gt;"",0,
IF($K31=0,K$1,
IF($I32="",K31+3,K$1)))</f>
        <v>0</v>
      </c>
      <c r="L32" s="16">
        <f t="shared" si="37"/>
        <v>0</v>
      </c>
      <c r="M32" s="17">
        <f t="shared" si="37"/>
        <v>0</v>
      </c>
      <c r="P32" s="91">
        <f t="shared" si="2"/>
        <v>10</v>
      </c>
      <c r="Q32" s="91">
        <f>IF($I32="","",COUNTIF(Raw_data_N2_Kanji[Lecture_no],$B32)-1)</f>
        <v>8</v>
      </c>
      <c r="R32" s="24" t="str">
        <f t="shared" si="3"/>
        <v/>
      </c>
      <c r="S32" s="21">
        <f t="shared" si="21"/>
        <v>1</v>
      </c>
      <c r="T32" s="16">
        <f t="shared" si="21"/>
        <v>2</v>
      </c>
      <c r="U32" s="17">
        <f t="shared" si="21"/>
        <v>3</v>
      </c>
    </row>
    <row r="33" spans="1:21" ht="24.6" x14ac:dyDescent="0.3">
      <c r="A33">
        <f t="shared" si="6"/>
        <v>6</v>
      </c>
      <c r="B33" s="98" t="str">
        <f t="shared" si="0"/>
        <v>Chicken &amp; Duck (Lunch, Dinner)</v>
      </c>
      <c r="C33" s="133" t="str">
        <f>IFERROR(
IF(AND($K33=0,K34=1),VLOOKUP($B33&amp;"_"&amp;K33,Raw_data_N2_Kanji[[Receipe no]:[Raw]],2,0),
IF(AND($K33=0,K34&lt;&gt;1),"",
VLOOKUP($B33&amp;"_"&amp;K33,Raw_data_N2_Kanji[[Receipe no]:[Raw]],2,0))),
"")</f>
        <v>ကြက်သားဒံပေါက်</v>
      </c>
      <c r="D33" s="134" t="str">
        <f>IFERROR(
IF(AND($K33=0,L34=1),VLOOKUP($B33&amp;"_"&amp;L33,Raw_data_N2_Kanji[[Receipe no]:[Raw]],2,0),
IF(AND($K33=0,L34&lt;&gt;1),"",
VLOOKUP($B33&amp;"_"&amp;L33,Raw_data_N2_Kanji[[Receipe no]:[Raw]],2,0))),
"")</f>
        <v>ဘဲကင်</v>
      </c>
      <c r="E33" s="135" t="str">
        <f>IFERROR(
IF(AND($K33=0,M34=1),VLOOKUP($B33&amp;"_"&amp;M33,Raw_data_N2_Kanji[[Receipe no]:[Raw]],2,0),
IF(AND($K33=0,M34&lt;&gt;1),"",
VLOOKUP($B33&amp;"_"&amp;M33,Raw_data_N2_Kanji[[Receipe no]:[Raw]],2,0))),
"")</f>
        <v>ကြက်ကင်</v>
      </c>
      <c r="H33">
        <f>ROW()-ROW(Index[[#Headers],[Sr. No.]])</f>
        <v>32</v>
      </c>
      <c r="I33" s="129" t="str">
        <f>IFERROR(HLOOKUP(Index[[#This Row],[Sr. No.]],Table!$5:$6,2,0),"")</f>
        <v/>
      </c>
      <c r="J33" s="98" t="str">
        <f t="shared" si="5"/>
        <v>Chicken &amp; Duck (Lunch, Dinner)</v>
      </c>
      <c r="K33" s="62">
        <f t="shared" ref="K33:M33" si="38">IF($I33&lt;&gt;"",0,
IF($K32=0,K$1,
IF($I33="",K32+3,K$1)))</f>
        <v>1</v>
      </c>
      <c r="L33" s="16">
        <f t="shared" si="38"/>
        <v>2</v>
      </c>
      <c r="M33" s="17">
        <f t="shared" si="38"/>
        <v>3</v>
      </c>
      <c r="P33" s="91" t="str">
        <f t="shared" si="2"/>
        <v/>
      </c>
      <c r="Q33" s="91" t="str">
        <f>IF($I33="","",COUNTIF(Raw_data_N2_Kanji[Lecture_no],$B33)-1)</f>
        <v/>
      </c>
      <c r="R33" s="24" t="str">
        <f t="shared" si="3"/>
        <v/>
      </c>
      <c r="S33" s="21">
        <f t="shared" si="21"/>
        <v>4</v>
      </c>
      <c r="T33" s="16">
        <f t="shared" si="21"/>
        <v>4</v>
      </c>
      <c r="U33" s="17">
        <f t="shared" si="21"/>
        <v>4</v>
      </c>
    </row>
    <row r="34" spans="1:21" ht="24.6" x14ac:dyDescent="0.3">
      <c r="A34">
        <f t="shared" si="6"/>
        <v>6</v>
      </c>
      <c r="B34" s="98" t="str">
        <f t="shared" si="0"/>
        <v>Chicken &amp; Duck (Lunch, Dinner)</v>
      </c>
      <c r="C34" s="133" t="str">
        <f>IFERROR(
IF(AND($K34=0,K35=1),VLOOKUP($B34&amp;"_"&amp;K34,Raw_data_N2_Kanji[[Receipe no]:[Raw]],2,0),
IF(AND($K34=0,K35&lt;&gt;1),"",
VLOOKUP($B34&amp;"_"&amp;K34,Raw_data_N2_Kanji[[Receipe no]:[Raw]],2,0))),
"")</f>
        <v>ကြက်အစိမ်းကြော်</v>
      </c>
      <c r="D34" s="134" t="str">
        <f>IFERROR(
IF(AND($K34=0,L35=1),VLOOKUP($B34&amp;"_"&amp;L34,Raw_data_N2_Kanji[[Receipe no]:[Raw]],2,0),
IF(AND($K34=0,L35&lt;&gt;1),"",
VLOOKUP($B34&amp;"_"&amp;L34,Raw_data_N2_Kanji[[Receipe no]:[Raw]],2,0))),
"")</f>
        <v>ကြက်ကြော်</v>
      </c>
      <c r="E34" s="135" t="str">
        <f>IFERROR(
IF(AND($K34=0,M35=1),VLOOKUP($B34&amp;"_"&amp;M34,Raw_data_N2_Kanji[[Receipe no]:[Raw]],2,0),
IF(AND($K34=0,M35&lt;&gt;1),"",
VLOOKUP($B34&amp;"_"&amp;M34,Raw_data_N2_Kanji[[Receipe no]:[Raw]],2,0))),
"")</f>
        <v>ကုန်းဘောင်ကြီးကြော်</v>
      </c>
      <c r="H34">
        <f>ROW()-ROW(Index[[#Headers],[Sr. No.]])</f>
        <v>33</v>
      </c>
      <c r="I34" s="129" t="str">
        <f>IFERROR(HLOOKUP(Index[[#This Row],[Sr. No.]],Table!$5:$6,2,0),"")</f>
        <v/>
      </c>
      <c r="J34" s="98" t="str">
        <f t="shared" si="5"/>
        <v>Chicken &amp; Duck (Lunch, Dinner)</v>
      </c>
      <c r="K34" s="62">
        <f t="shared" ref="K34:M34" si="39">IF($I34&lt;&gt;"",0,
IF($K33=0,K$1,
IF($I34="",K33+3,K$1)))</f>
        <v>4</v>
      </c>
      <c r="L34" s="16">
        <f t="shared" si="39"/>
        <v>5</v>
      </c>
      <c r="M34" s="17">
        <f t="shared" si="39"/>
        <v>6</v>
      </c>
      <c r="P34" s="91" t="str">
        <f t="shared" ref="P34:P65" si="40">IF($I34&lt;&gt;"",VLOOKUP($J34,$R:$U,4,0),"")</f>
        <v/>
      </c>
      <c r="Q34" s="91" t="str">
        <f>IF($I34="","",COUNTIF(Raw_data_N2_Kanji[Lecture_no],$B34)-1)</f>
        <v/>
      </c>
      <c r="R34" s="24" t="str">
        <f t="shared" si="3"/>
        <v/>
      </c>
      <c r="S34" s="21">
        <f t="shared" si="21"/>
        <v>5</v>
      </c>
      <c r="T34" s="16">
        <f t="shared" si="21"/>
        <v>6</v>
      </c>
      <c r="U34" s="17">
        <f t="shared" si="21"/>
        <v>7</v>
      </c>
    </row>
    <row r="35" spans="1:21" ht="25.2" thickBot="1" x14ac:dyDescent="0.35">
      <c r="A35">
        <f t="shared" si="6"/>
        <v>6</v>
      </c>
      <c r="B35" s="98" t="str">
        <f t="shared" si="0"/>
        <v>Chicken &amp; Duck (Lunch, Dinner)</v>
      </c>
      <c r="C35" s="133" t="str">
        <f>IFERROR(
IF(AND($K35=0,K36=1),VLOOKUP($B35&amp;"_"&amp;K35,Raw_data_N2_Kanji[[Receipe no]:[Raw]],2,0),
IF(AND($K35=0,K36&lt;&gt;1),"",
VLOOKUP($B35&amp;"_"&amp;K35,Raw_data_N2_Kanji[[Receipe no]:[Raw]],2,0))),
"")</f>
        <v>ကြက်အသည်းအမြစ်ဟင်း</v>
      </c>
      <c r="D35" s="134" t="str">
        <f>IFERROR(
IF(AND($K35=0,L36=1),VLOOKUP($B35&amp;"_"&amp;L35,Raw_data_N2_Kanji[[Receipe no]:[Raw]],2,0),
IF(AND($K35=0,L36&lt;&gt;1),"",
VLOOKUP($B35&amp;"_"&amp;L35,Raw_data_N2_Kanji[[Receipe no]:[Raw]],2,0))),
"")</f>
        <v>ကြက်သားအာလူးဟင်း</v>
      </c>
      <c r="E35" s="135" t="str">
        <f>IFERROR(
IF(AND($K35=0,M36=1),VLOOKUP($B35&amp;"_"&amp;M35,Raw_data_N2_Kanji[[Receipe no]:[Raw]],2,0),
IF(AND($K35=0,M36&lt;&gt;1),"",
VLOOKUP($B35&amp;"_"&amp;M35,Raw_data_N2_Kanji[[Receipe no]:[Raw]],2,0))),
"")</f>
        <v/>
      </c>
      <c r="H35">
        <f>ROW()-ROW(Index[[#Headers],[Sr. No.]])</f>
        <v>34</v>
      </c>
      <c r="I35" s="129" t="str">
        <f>IFERROR(HLOOKUP(Index[[#This Row],[Sr. No.]],Table!$5:$6,2,0),"")</f>
        <v/>
      </c>
      <c r="J35" s="98" t="str">
        <f t="shared" si="5"/>
        <v>Chicken &amp; Duck (Lunch, Dinner)</v>
      </c>
      <c r="K35" s="62">
        <f t="shared" ref="K35:M35" si="41">IF($I35&lt;&gt;"",0,
IF($K34=0,K$1,
IF($I35="",K34+3,K$1)))</f>
        <v>7</v>
      </c>
      <c r="L35" s="16">
        <f t="shared" si="41"/>
        <v>8</v>
      </c>
      <c r="M35" s="17">
        <f t="shared" si="41"/>
        <v>9</v>
      </c>
      <c r="P35" s="91" t="str">
        <f t="shared" si="40"/>
        <v/>
      </c>
      <c r="Q35" s="91" t="str">
        <f>IF($I35="","",COUNTIF(Raw_data_N2_Kanji[Lecture_no],$B35)-1)</f>
        <v/>
      </c>
      <c r="R35" s="24" t="str">
        <f t="shared" si="3"/>
        <v>Chicken &amp; Duck (Lunch, Dinner)</v>
      </c>
      <c r="S35" s="21">
        <f t="shared" si="21"/>
        <v>8</v>
      </c>
      <c r="T35" s="16">
        <f t="shared" si="21"/>
        <v>9</v>
      </c>
      <c r="U35" s="17">
        <f t="shared" si="21"/>
        <v>10</v>
      </c>
    </row>
    <row r="36" spans="1:21" ht="25.2" thickTop="1" x14ac:dyDescent="0.3">
      <c r="A36">
        <f t="shared" si="6"/>
        <v>7</v>
      </c>
      <c r="B36" s="98" t="str">
        <f t="shared" si="0"/>
        <v>Beef &amp; Mutton (Lunch, Dinner)</v>
      </c>
      <c r="C36" s="142" t="str">
        <f>IFERROR(
IF(AND($K36=0,K37=1),VLOOKUP($B36&amp;"_"&amp;K36,Raw_data_N2_Kanji[[Receipe no]:[Raw]],2,0),
IF(AND($K36=0,K37&lt;&gt;1),"",
VLOOKUP($B36&amp;"_"&amp;K36,Raw_data_N2_Kanji[[Receipe no]:[Raw]],2,0))),
"")</f>
        <v>Beef &amp; Mutton (Lunch, Dinner)</v>
      </c>
      <c r="D36" s="143" t="str">
        <f>IFERROR(
IF(AND($K36=0,L37=1),VLOOKUP($B36&amp;"_"&amp;L36,Raw_data_N2_Kanji[[Receipe no]:[Raw]],2,0),
IF(AND($K36=0,L37&lt;&gt;1),"",
VLOOKUP($B36&amp;"_"&amp;L36,Raw_data_N2_Kanji[[Receipe no]:[Raw]],2,0))),
"")</f>
        <v/>
      </c>
      <c r="E36" s="144" t="str">
        <f>IFERROR(
IF(AND($K36=0,M37=1),VLOOKUP($B36&amp;"_"&amp;M36,Raw_data_N2_Kanji[[Receipe no]:[Raw]],2,0),
IF(AND($K36=0,M37&lt;&gt;1),"",
VLOOKUP($B36&amp;"_"&amp;M36,Raw_data_N2_Kanji[[Receipe no]:[Raw]],2,0))),
"")</f>
        <v/>
      </c>
      <c r="H36">
        <f>ROW()-ROW(Index[[#Headers],[Sr. No.]])</f>
        <v>35</v>
      </c>
      <c r="I36" s="129" t="str">
        <f>IFERROR(HLOOKUP(Index[[#This Row],[Sr. No.]],Table!$5:$6,2,0),"")</f>
        <v>Beef &amp; Mutton (Lunch, Dinner)</v>
      </c>
      <c r="J36" s="98" t="str">
        <f t="shared" si="5"/>
        <v>Beef &amp; Mutton (Lunch, Dinner)</v>
      </c>
      <c r="K36" s="62">
        <f t="shared" ref="K36:M36" si="42">IF($I36&lt;&gt;"",0,
IF($K35=0,K$1,
IF($I36="",K35+3,K$1)))</f>
        <v>0</v>
      </c>
      <c r="L36" s="16">
        <f t="shared" si="42"/>
        <v>0</v>
      </c>
      <c r="M36" s="17">
        <f t="shared" si="42"/>
        <v>0</v>
      </c>
      <c r="P36" s="91">
        <f t="shared" si="40"/>
        <v>7</v>
      </c>
      <c r="Q36" s="91">
        <f>IF($I36="","",COUNTIF(Raw_data_N2_Kanji[Lecture_no],$B36)-1)</f>
        <v>4</v>
      </c>
      <c r="R36" s="24" t="str">
        <f t="shared" si="3"/>
        <v/>
      </c>
      <c r="S36" s="21">
        <f t="shared" si="21"/>
        <v>1</v>
      </c>
      <c r="T36" s="16">
        <f t="shared" si="21"/>
        <v>2</v>
      </c>
      <c r="U36" s="17">
        <f t="shared" si="21"/>
        <v>3</v>
      </c>
    </row>
    <row r="37" spans="1:21" ht="24.6" x14ac:dyDescent="0.3">
      <c r="A37">
        <f t="shared" si="6"/>
        <v>7</v>
      </c>
      <c r="B37" s="98" t="str">
        <f t="shared" si="0"/>
        <v>Beef &amp; Mutton (Lunch, Dinner)</v>
      </c>
      <c r="C37" s="133" t="str">
        <f>IFERROR(
IF(AND($K37=0,K38=1),VLOOKUP($B37&amp;"_"&amp;K37,Raw_data_N2_Kanji[[Receipe no]:[Raw]],2,0),
IF(AND($K37=0,K38&lt;&gt;1),"",
VLOOKUP($B37&amp;"_"&amp;K37,Raw_data_N2_Kanji[[Receipe no]:[Raw]],2,0))),
"")</f>
        <v>အမဲသားဟင်း</v>
      </c>
      <c r="D37" s="134" t="str">
        <f>IFERROR(
IF(AND($K37=0,L38=1),VLOOKUP($B37&amp;"_"&amp;L37,Raw_data_N2_Kanji[[Receipe no]:[Raw]],2,0),
IF(AND($K37=0,L38&lt;&gt;1),"",
VLOOKUP($B37&amp;"_"&amp;L37,Raw_data_N2_Kanji[[Receipe no]:[Raw]],2,0))),
"")</f>
        <v>အမဲကလီစာဟင်း</v>
      </c>
      <c r="E37" s="135" t="str">
        <f>IFERROR(
IF(AND($K37=0,M38=1),VLOOKUP($B37&amp;"_"&amp;M37,Raw_data_N2_Kanji[[Receipe no]:[Raw]],2,0),
IF(AND($K37=0,M38&lt;&gt;1),"",
VLOOKUP($B37&amp;"_"&amp;M37,Raw_data_N2_Kanji[[Receipe no]:[Raw]],2,0))),
"")</f>
        <v>အမဲသားနှပ်</v>
      </c>
      <c r="H37">
        <f>ROW()-ROW(Index[[#Headers],[Sr. No.]])</f>
        <v>36</v>
      </c>
      <c r="I37" s="129" t="str">
        <f>IFERROR(HLOOKUP(Index[[#This Row],[Sr. No.]],Table!$5:$6,2,0),"")</f>
        <v/>
      </c>
      <c r="J37" s="98" t="str">
        <f t="shared" si="5"/>
        <v>Beef &amp; Mutton (Lunch, Dinner)</v>
      </c>
      <c r="K37" s="62">
        <f t="shared" ref="K37:M37" si="43">IF($I37&lt;&gt;"",0,
IF($K36=0,K$1,
IF($I37="",K36+3,K$1)))</f>
        <v>1</v>
      </c>
      <c r="L37" s="16">
        <f t="shared" si="43"/>
        <v>2</v>
      </c>
      <c r="M37" s="17">
        <f t="shared" si="43"/>
        <v>3</v>
      </c>
      <c r="P37" s="91" t="str">
        <f t="shared" si="40"/>
        <v/>
      </c>
      <c r="Q37" s="91" t="str">
        <f>IF($I37="","",COUNTIF(Raw_data_N2_Kanji[Lecture_no],$B37)-1)</f>
        <v/>
      </c>
      <c r="R37" s="24" t="str">
        <f t="shared" si="3"/>
        <v/>
      </c>
      <c r="S37" s="21">
        <f t="shared" si="21"/>
        <v>4</v>
      </c>
      <c r="T37" s="16">
        <f t="shared" si="21"/>
        <v>4</v>
      </c>
      <c r="U37" s="17">
        <f t="shared" si="21"/>
        <v>4</v>
      </c>
    </row>
    <row r="38" spans="1:21" ht="25.2" thickBot="1" x14ac:dyDescent="0.35">
      <c r="A38">
        <f t="shared" si="6"/>
        <v>7</v>
      </c>
      <c r="B38" s="98" t="str">
        <f t="shared" si="0"/>
        <v>Beef &amp; Mutton (Lunch, Dinner)</v>
      </c>
      <c r="C38" s="133" t="str">
        <f>IFERROR(
IF(AND($K38=0,K39=1),VLOOKUP($B38&amp;"_"&amp;K38,Raw_data_N2_Kanji[[Receipe no]:[Raw]],2,0),
IF(AND($K38=0,K39&lt;&gt;1),"",
VLOOKUP($B38&amp;"_"&amp;K38,Raw_data_N2_Kanji[[Receipe no]:[Raw]],2,0))),
"")</f>
        <v>ဆိတ်သားဟင်း</v>
      </c>
      <c r="D38" s="134" t="str">
        <f>IFERROR(
IF(AND($K38=0,L39=1),VLOOKUP($B38&amp;"_"&amp;L38,Raw_data_N2_Kanji[[Receipe no]:[Raw]],2,0),
IF(AND($K38=0,L39&lt;&gt;1),"",
VLOOKUP($B38&amp;"_"&amp;L38,Raw_data_N2_Kanji[[Receipe no]:[Raw]],2,0))),
"")</f>
        <v/>
      </c>
      <c r="E38" s="135" t="str">
        <f>IFERROR(
IF(AND($K38=0,M39=1),VLOOKUP($B38&amp;"_"&amp;M38,Raw_data_N2_Kanji[[Receipe no]:[Raw]],2,0),
IF(AND($K38=0,M39&lt;&gt;1),"",
VLOOKUP($B38&amp;"_"&amp;M38,Raw_data_N2_Kanji[[Receipe no]:[Raw]],2,0))),
"")</f>
        <v/>
      </c>
      <c r="H38">
        <f>ROW()-ROW(Index[[#Headers],[Sr. No.]])</f>
        <v>37</v>
      </c>
      <c r="I38" s="129" t="str">
        <f>IFERROR(HLOOKUP(Index[[#This Row],[Sr. No.]],Table!$5:$6,2,0),"")</f>
        <v/>
      </c>
      <c r="J38" s="98" t="str">
        <f t="shared" si="5"/>
        <v>Beef &amp; Mutton (Lunch, Dinner)</v>
      </c>
      <c r="K38" s="62">
        <f t="shared" ref="K38:M38" si="44">IF($I38&lt;&gt;"",0,
IF($K37=0,K$1,
IF($I38="",K37+3,K$1)))</f>
        <v>4</v>
      </c>
      <c r="L38" s="16">
        <f t="shared" si="44"/>
        <v>5</v>
      </c>
      <c r="M38" s="17">
        <f t="shared" si="44"/>
        <v>6</v>
      </c>
      <c r="P38" s="91" t="str">
        <f t="shared" si="40"/>
        <v/>
      </c>
      <c r="Q38" s="91" t="str">
        <f>IF($I38="","",COUNTIF(Raw_data_N2_Kanji[Lecture_no],$B38)-1)</f>
        <v/>
      </c>
      <c r="R38" s="24" t="str">
        <f t="shared" si="3"/>
        <v>Beef &amp; Mutton (Lunch, Dinner)</v>
      </c>
      <c r="S38" s="21">
        <f t="shared" si="21"/>
        <v>5</v>
      </c>
      <c r="T38" s="16">
        <f t="shared" si="21"/>
        <v>6</v>
      </c>
      <c r="U38" s="17">
        <f t="shared" si="21"/>
        <v>7</v>
      </c>
    </row>
    <row r="39" spans="1:21" ht="25.2" thickTop="1" x14ac:dyDescent="0.3">
      <c r="A39">
        <f t="shared" si="6"/>
        <v>8</v>
      </c>
      <c r="B39" s="98" t="str">
        <f t="shared" si="0"/>
        <v>Pork (Lunch, Dinner)</v>
      </c>
      <c r="C39" s="142" t="str">
        <f>IFERROR(
IF(AND($K39=0,K40=1),VLOOKUP($B39&amp;"_"&amp;K39,Raw_data_N2_Kanji[[Receipe no]:[Raw]],2,0),
IF(AND($K39=0,K40&lt;&gt;1),"",
VLOOKUP($B39&amp;"_"&amp;K39,Raw_data_N2_Kanji[[Receipe no]:[Raw]],2,0))),
"")</f>
        <v>Pork (Lunch, Dinner)</v>
      </c>
      <c r="D39" s="143" t="str">
        <f>IFERROR(
IF(AND($K39=0,L40=1),VLOOKUP($B39&amp;"_"&amp;L39,Raw_data_N2_Kanji[[Receipe no]:[Raw]],2,0),
IF(AND($K39=0,L40&lt;&gt;1),"",
VLOOKUP($B39&amp;"_"&amp;L39,Raw_data_N2_Kanji[[Receipe no]:[Raw]],2,0))),
"")</f>
        <v/>
      </c>
      <c r="E39" s="144" t="str">
        <f>IFERROR(
IF(AND($K39=0,M40=1),VLOOKUP($B39&amp;"_"&amp;M39,Raw_data_N2_Kanji[[Receipe no]:[Raw]],2,0),
IF(AND($K39=0,M40&lt;&gt;1),"",
VLOOKUP($B39&amp;"_"&amp;M39,Raw_data_N2_Kanji[[Receipe no]:[Raw]],2,0))),
"")</f>
        <v/>
      </c>
      <c r="H39">
        <f>ROW()-ROW(Index[[#Headers],[Sr. No.]])</f>
        <v>38</v>
      </c>
      <c r="I39" s="129" t="str">
        <f>IFERROR(HLOOKUP(Index[[#This Row],[Sr. No.]],Table!$5:$6,2,0),"")</f>
        <v>Pork (Lunch, Dinner)</v>
      </c>
      <c r="J39" s="98" t="str">
        <f t="shared" si="5"/>
        <v>Pork (Lunch, Dinner)</v>
      </c>
      <c r="K39" s="62">
        <f t="shared" ref="K39:M39" si="45">IF($I39&lt;&gt;"",0,
IF($K38=0,K$1,
IF($I39="",K38+3,K$1)))</f>
        <v>0</v>
      </c>
      <c r="L39" s="16">
        <f t="shared" si="45"/>
        <v>0</v>
      </c>
      <c r="M39" s="17">
        <f t="shared" si="45"/>
        <v>0</v>
      </c>
      <c r="P39" s="91">
        <f t="shared" si="40"/>
        <v>7</v>
      </c>
      <c r="Q39" s="91">
        <f>IF($I39="","",COUNTIF(Raw_data_N2_Kanji[Lecture_no],$B39)-1)</f>
        <v>6</v>
      </c>
      <c r="R39" s="24" t="str">
        <f t="shared" si="3"/>
        <v/>
      </c>
      <c r="S39" s="21">
        <f t="shared" si="21"/>
        <v>1</v>
      </c>
      <c r="T39" s="16">
        <f t="shared" si="21"/>
        <v>2</v>
      </c>
      <c r="U39" s="17">
        <f t="shared" si="21"/>
        <v>3</v>
      </c>
    </row>
    <row r="40" spans="1:21" ht="24.6" x14ac:dyDescent="0.3">
      <c r="A40">
        <f t="shared" si="6"/>
        <v>8</v>
      </c>
      <c r="B40" s="98" t="str">
        <f t="shared" si="0"/>
        <v>Pork (Lunch, Dinner)</v>
      </c>
      <c r="C40" s="133" t="str">
        <f>IFERROR(
IF(AND($K40=0,K41=1),VLOOKUP($B40&amp;"_"&amp;K40,Raw_data_N2_Kanji[[Receipe no]:[Raw]],2,0),
IF(AND($K40=0,K41&lt;&gt;1),"",
VLOOKUP($B40&amp;"_"&amp;K40,Raw_data_N2_Kanji[[Receipe no]:[Raw]],2,0))),
"")</f>
        <v>တောက်တောက်ကြော်</v>
      </c>
      <c r="D40" s="134" t="str">
        <f>IFERROR(
IF(AND($K40=0,L41=1),VLOOKUP($B40&amp;"_"&amp;L40,Raw_data_N2_Kanji[[Receipe no]:[Raw]],2,0),
IF(AND($K40=0,L41&lt;&gt;1),"",
VLOOKUP($B40&amp;"_"&amp;L40,Raw_data_N2_Kanji[[Receipe no]:[Raw]],2,0))),
"")</f>
        <v>ဝက်နံရိုးကင်</v>
      </c>
      <c r="E40" s="135" t="str">
        <f>IFERROR(
IF(AND($K40=0,M41=1),VLOOKUP($B40&amp;"_"&amp;M40,Raw_data_N2_Kanji[[Receipe no]:[Raw]],2,0),
IF(AND($K40=0,M41&lt;&gt;1),"",
VLOOKUP($B40&amp;"_"&amp;M40,Raw_data_N2_Kanji[[Receipe no]:[Raw]],2,0))),
"")</f>
        <v>ချိုချဉ်ကြော်</v>
      </c>
      <c r="H40">
        <f>ROW()-ROW(Index[[#Headers],[Sr. No.]])</f>
        <v>39</v>
      </c>
      <c r="I40" s="129" t="str">
        <f>IFERROR(HLOOKUP(Index[[#This Row],[Sr. No.]],Table!$5:$6,2,0),"")</f>
        <v/>
      </c>
      <c r="J40" s="98" t="str">
        <f t="shared" si="5"/>
        <v>Pork (Lunch, Dinner)</v>
      </c>
      <c r="K40" s="62">
        <f t="shared" ref="K40:M40" si="46">IF($I40&lt;&gt;"",0,
IF($K39=0,K$1,
IF($I40="",K39+3,K$1)))</f>
        <v>1</v>
      </c>
      <c r="L40" s="16">
        <f t="shared" si="46"/>
        <v>2</v>
      </c>
      <c r="M40" s="17">
        <f t="shared" si="46"/>
        <v>3</v>
      </c>
      <c r="P40" s="91" t="str">
        <f t="shared" si="40"/>
        <v/>
      </c>
      <c r="Q40" s="91" t="str">
        <f>IF($I40="","",COUNTIF(Raw_data_N2_Kanji[Lecture_no],$B40)-1)</f>
        <v/>
      </c>
      <c r="R40" s="24" t="str">
        <f t="shared" si="3"/>
        <v/>
      </c>
      <c r="S40" s="21">
        <f t="shared" si="21"/>
        <v>4</v>
      </c>
      <c r="T40" s="16">
        <f t="shared" si="21"/>
        <v>4</v>
      </c>
      <c r="U40" s="17">
        <f t="shared" si="21"/>
        <v>4</v>
      </c>
    </row>
    <row r="41" spans="1:21" ht="25.2" thickBot="1" x14ac:dyDescent="0.35">
      <c r="A41">
        <f t="shared" si="6"/>
        <v>8</v>
      </c>
      <c r="B41" s="98" t="str">
        <f t="shared" si="0"/>
        <v>Pork (Lunch, Dinner)</v>
      </c>
      <c r="C41" s="133" t="str">
        <f>IFERROR(
IF(AND($K41=0,K42=1),VLOOKUP($B41&amp;"_"&amp;K41,Raw_data_N2_Kanji[[Receipe no]:[Raw]],2,0),
IF(AND($K41=0,K42&lt;&gt;1),"",
VLOOKUP($B41&amp;"_"&amp;K41,Raw_data_N2_Kanji[[Receipe no]:[Raw]],2,0))),
"")</f>
        <v>ဝက်အစိမ်းကြော်</v>
      </c>
      <c r="D41" s="134" t="str">
        <f>IFERROR(
IF(AND($K41=0,L42=1),VLOOKUP($B41&amp;"_"&amp;L41,Raw_data_N2_Kanji[[Receipe no]:[Raw]],2,0),
IF(AND($K41=0,L42&lt;&gt;1),"",
VLOOKUP($B41&amp;"_"&amp;L41,Raw_data_N2_Kanji[[Receipe no]:[Raw]],2,0))),
"")</f>
        <v>ဝက်သားမျှစ်ချဉ်ဟင်း</v>
      </c>
      <c r="E41" s="135" t="str">
        <f>IFERROR(
IF(AND($K41=0,M42=1),VLOOKUP($B41&amp;"_"&amp;M41,Raw_data_N2_Kanji[[Receipe no]:[Raw]],2,0),
IF(AND($K41=0,M42&lt;&gt;1),"",
VLOOKUP($B41&amp;"_"&amp;M41,Raw_data_N2_Kanji[[Receipe no]:[Raw]],2,0))),
"")</f>
        <v>ဝက်သားဟင်း</v>
      </c>
      <c r="H41">
        <f>ROW()-ROW(Index[[#Headers],[Sr. No.]])</f>
        <v>40</v>
      </c>
      <c r="I41" s="129" t="str">
        <f>IFERROR(HLOOKUP(Index[[#This Row],[Sr. No.]],Table!$5:$6,2,0),"")</f>
        <v/>
      </c>
      <c r="J41" s="98" t="str">
        <f t="shared" si="5"/>
        <v>Pork (Lunch, Dinner)</v>
      </c>
      <c r="K41" s="62">
        <f t="shared" ref="K41:M41" si="47">IF($I41&lt;&gt;"",0,
IF($K40=0,K$1,
IF($I41="",K40+3,K$1)))</f>
        <v>4</v>
      </c>
      <c r="L41" s="16">
        <f t="shared" si="47"/>
        <v>5</v>
      </c>
      <c r="M41" s="17">
        <f t="shared" si="47"/>
        <v>6</v>
      </c>
      <c r="P41" s="91" t="str">
        <f t="shared" si="40"/>
        <v/>
      </c>
      <c r="Q41" s="91" t="str">
        <f>IF($I41="","",COUNTIF(Raw_data_N2_Kanji[Lecture_no],$B41)-1)</f>
        <v/>
      </c>
      <c r="R41" s="24" t="str">
        <f t="shared" si="3"/>
        <v>Pork (Lunch, Dinner)</v>
      </c>
      <c r="S41" s="21">
        <f t="shared" si="21"/>
        <v>5</v>
      </c>
      <c r="T41" s="16">
        <f t="shared" si="21"/>
        <v>6</v>
      </c>
      <c r="U41" s="17">
        <f t="shared" si="21"/>
        <v>7</v>
      </c>
    </row>
    <row r="42" spans="1:21" ht="25.2" thickTop="1" x14ac:dyDescent="0.3">
      <c r="A42">
        <f t="shared" si="6"/>
        <v>9</v>
      </c>
      <c r="B42" s="98" t="str">
        <f t="shared" si="0"/>
        <v>Seafood (Lunch, Dinner)</v>
      </c>
      <c r="C42" s="142" t="str">
        <f>IFERROR(
IF(AND($K42=0,K43=1),VLOOKUP($B42&amp;"_"&amp;K42,Raw_data_N2_Kanji[[Receipe no]:[Raw]],2,0),
IF(AND($K42=0,K43&lt;&gt;1),"",
VLOOKUP($B42&amp;"_"&amp;K42,Raw_data_N2_Kanji[[Receipe no]:[Raw]],2,0))),
"")</f>
        <v>Seafood (Lunch, Dinner)</v>
      </c>
      <c r="D42" s="143" t="str">
        <f>IFERROR(
IF(AND($K42=0,L43=1),VLOOKUP($B42&amp;"_"&amp;L42,Raw_data_N2_Kanji[[Receipe no]:[Raw]],2,0),
IF(AND($K42=0,L43&lt;&gt;1),"",
VLOOKUP($B42&amp;"_"&amp;L42,Raw_data_N2_Kanji[[Receipe no]:[Raw]],2,0))),
"")</f>
        <v/>
      </c>
      <c r="E42" s="144" t="str">
        <f>IFERROR(
IF(AND($K42=0,M43=1),VLOOKUP($B42&amp;"_"&amp;M42,Raw_data_N2_Kanji[[Receipe no]:[Raw]],2,0),
IF(AND($K42=0,M43&lt;&gt;1),"",
VLOOKUP($B42&amp;"_"&amp;M42,Raw_data_N2_Kanji[[Receipe no]:[Raw]],2,0))),
"")</f>
        <v/>
      </c>
      <c r="H42">
        <f>ROW()-ROW(Index[[#Headers],[Sr. No.]])</f>
        <v>41</v>
      </c>
      <c r="I42" s="129" t="str">
        <f>IFERROR(HLOOKUP(Index[[#This Row],[Sr. No.]],Table!$5:$6,2,0),"")</f>
        <v>Seafood (Lunch, Dinner)</v>
      </c>
      <c r="J42" s="98" t="str">
        <f t="shared" si="5"/>
        <v>Seafood (Lunch, Dinner)</v>
      </c>
      <c r="K42" s="62">
        <f t="shared" ref="K42:M42" si="48">IF($I42&lt;&gt;"",0,
IF($K41=0,K$1,
IF($I42="",K41+3,K$1)))</f>
        <v>0</v>
      </c>
      <c r="L42" s="16">
        <f t="shared" si="48"/>
        <v>0</v>
      </c>
      <c r="M42" s="17">
        <f t="shared" si="48"/>
        <v>0</v>
      </c>
      <c r="P42" s="91">
        <f t="shared" si="40"/>
        <v>10</v>
      </c>
      <c r="Q42" s="91">
        <f>IF($I42="","",COUNTIF(Raw_data_N2_Kanji[Lecture_no],$B42)-1)</f>
        <v>9</v>
      </c>
      <c r="R42" s="24" t="str">
        <f t="shared" si="3"/>
        <v/>
      </c>
      <c r="S42" s="21">
        <f t="shared" si="21"/>
        <v>1</v>
      </c>
      <c r="T42" s="16">
        <f t="shared" si="21"/>
        <v>2</v>
      </c>
      <c r="U42" s="17">
        <f t="shared" si="21"/>
        <v>3</v>
      </c>
    </row>
    <row r="43" spans="1:21" ht="24.6" x14ac:dyDescent="0.3">
      <c r="A43">
        <f t="shared" si="6"/>
        <v>9</v>
      </c>
      <c r="B43" s="98" t="str">
        <f t="shared" si="0"/>
        <v>Seafood (Lunch, Dinner)</v>
      </c>
      <c r="C43" s="133" t="str">
        <f>IFERROR(
IF(AND($K43=0,K44=1),VLOOKUP($B43&amp;"_"&amp;K43,Raw_data_N2_Kanji[[Receipe no]:[Raw]],2,0),
IF(AND($K43=0,K44&lt;&gt;1),"",
VLOOKUP($B43&amp;"_"&amp;K43,Raw_data_N2_Kanji[[Receipe no]:[Raw]],2,0))),
"")</f>
        <v>ငါးဟင်း</v>
      </c>
      <c r="D43" s="134" t="str">
        <f>IFERROR(
IF(AND($K43=0,L44=1),VLOOKUP($B43&amp;"_"&amp;L43,Raw_data_N2_Kanji[[Receipe no]:[Raw]],2,0),
IF(AND($K43=0,L44&lt;&gt;1),"",
VLOOKUP($B43&amp;"_"&amp;L43,Raw_data_N2_Kanji[[Receipe no]:[Raw]],2,0))),
"")</f>
        <v>ငါးသလောက်ပေါင်း</v>
      </c>
      <c r="E43" s="135" t="str">
        <f>IFERROR(
IF(AND($K43=0,M44=1),VLOOKUP($B43&amp;"_"&amp;M43,Raw_data_N2_Kanji[[Receipe no]:[Raw]],2,0),
IF(AND($K43=0,M44&lt;&gt;1),"",
VLOOKUP($B43&amp;"_"&amp;M43,Raw_data_N2_Kanji[[Receipe no]:[Raw]],2,0))),
"")</f>
        <v>ငါးဆုပ်ကြော်</v>
      </c>
      <c r="H43">
        <f>ROW()-ROW(Index[[#Headers],[Sr. No.]])</f>
        <v>42</v>
      </c>
      <c r="I43" s="129" t="str">
        <f>IFERROR(HLOOKUP(Index[[#This Row],[Sr. No.]],Table!$5:$6,2,0),"")</f>
        <v/>
      </c>
      <c r="J43" s="98" t="str">
        <f t="shared" si="5"/>
        <v>Seafood (Lunch, Dinner)</v>
      </c>
      <c r="K43" s="62">
        <f t="shared" ref="K43:M43" si="49">IF($I43&lt;&gt;"",0,
IF($K42=0,K$1,
IF($I43="",K42+3,K$1)))</f>
        <v>1</v>
      </c>
      <c r="L43" s="16">
        <f t="shared" si="49"/>
        <v>2</v>
      </c>
      <c r="M43" s="17">
        <f t="shared" si="49"/>
        <v>3</v>
      </c>
      <c r="P43" s="91" t="str">
        <f t="shared" si="40"/>
        <v/>
      </c>
      <c r="Q43" s="91" t="str">
        <f>IF($I43="","",COUNTIF(Raw_data_N2_Kanji[Lecture_no],$B43)-1)</f>
        <v/>
      </c>
      <c r="R43" s="24" t="str">
        <f t="shared" si="3"/>
        <v/>
      </c>
      <c r="S43" s="21">
        <f t="shared" si="21"/>
        <v>4</v>
      </c>
      <c r="T43" s="16">
        <f t="shared" si="21"/>
        <v>4</v>
      </c>
      <c r="U43" s="17">
        <f t="shared" si="21"/>
        <v>4</v>
      </c>
    </row>
    <row r="44" spans="1:21" ht="24.6" x14ac:dyDescent="0.3">
      <c r="A44">
        <f t="shared" si="6"/>
        <v>9</v>
      </c>
      <c r="B44" s="98" t="str">
        <f t="shared" si="0"/>
        <v>Seafood (Lunch, Dinner)</v>
      </c>
      <c r="C44" s="133" t="str">
        <f>IFERROR(
IF(AND($K44=0,K45=1),VLOOKUP($B44&amp;"_"&amp;K44,Raw_data_N2_Kanji[[Receipe no]:[Raw]],2,0),
IF(AND($K44=0,K45&lt;&gt;1),"",
VLOOKUP($B44&amp;"_"&amp;K44,Raw_data_N2_Kanji[[Receipe no]:[Raw]],2,0))),
"")</f>
        <v>ငါးမုတ်ကြော်</v>
      </c>
      <c r="D44" s="134" t="str">
        <f>IFERROR(
IF(AND($K44=0,L45=1),VLOOKUP($B44&amp;"_"&amp;L44,Raw_data_N2_Kanji[[Receipe no]:[Raw]],2,0),
IF(AND($K44=0,L45&lt;&gt;1),"",
VLOOKUP($B44&amp;"_"&amp;L44,Raw_data_N2_Kanji[[Receipe no]:[Raw]],2,0))),
"")</f>
        <v>ငါးချိုချဉ်ကြော်</v>
      </c>
      <c r="E44" s="135" t="str">
        <f>IFERROR(
IF(AND($K44=0,M45=1),VLOOKUP($B44&amp;"_"&amp;M44,Raw_data_N2_Kanji[[Receipe no]:[Raw]],2,0),
IF(AND($K44=0,M45&lt;&gt;1),"",
VLOOKUP($B44&amp;"_"&amp;M44,Raw_data_N2_Kanji[[Receipe no]:[Raw]],2,0))),
"")</f>
        <v>ပုစွန်ဟင်း</v>
      </c>
      <c r="H44">
        <f>ROW()-ROW(Index[[#Headers],[Sr. No.]])</f>
        <v>43</v>
      </c>
      <c r="I44" s="129" t="str">
        <f>IFERROR(HLOOKUP(Index[[#This Row],[Sr. No.]],Table!$5:$6,2,0),"")</f>
        <v/>
      </c>
      <c r="J44" s="98" t="str">
        <f t="shared" si="5"/>
        <v>Seafood (Lunch, Dinner)</v>
      </c>
      <c r="K44" s="62">
        <f t="shared" ref="K44:M44" si="50">IF($I44&lt;&gt;"",0,
IF($K43=0,K$1,
IF($I44="",K43+3,K$1)))</f>
        <v>4</v>
      </c>
      <c r="L44" s="16">
        <f t="shared" si="50"/>
        <v>5</v>
      </c>
      <c r="M44" s="17">
        <f t="shared" si="50"/>
        <v>6</v>
      </c>
      <c r="P44" s="91" t="str">
        <f t="shared" si="40"/>
        <v/>
      </c>
      <c r="Q44" s="91" t="str">
        <f>IF($I44="","",COUNTIF(Raw_data_N2_Kanji[Lecture_no],$B44)-1)</f>
        <v/>
      </c>
      <c r="R44" s="24" t="str">
        <f t="shared" si="3"/>
        <v/>
      </c>
      <c r="S44" s="21">
        <f t="shared" si="21"/>
        <v>5</v>
      </c>
      <c r="T44" s="16">
        <f t="shared" si="21"/>
        <v>6</v>
      </c>
      <c r="U44" s="17">
        <f t="shared" si="21"/>
        <v>7</v>
      </c>
    </row>
    <row r="45" spans="1:21" ht="25.2" thickBot="1" x14ac:dyDescent="0.35">
      <c r="A45">
        <f t="shared" si="6"/>
        <v>9</v>
      </c>
      <c r="B45" s="98" t="str">
        <f t="shared" si="0"/>
        <v>Seafood (Lunch, Dinner)</v>
      </c>
      <c r="C45" s="133" t="str">
        <f>IFERROR(
IF(AND($K45=0,K46=1),VLOOKUP($B45&amp;"_"&amp;K45,Raw_data_N2_Kanji[[Receipe no]:[Raw]],2,0),
IF(AND($K45=0,K46&lt;&gt;1),"",
VLOOKUP($B45&amp;"_"&amp;K45,Raw_data_N2_Kanji[[Receipe no]:[Raw]],2,0))),
"")</f>
        <v>ကဏန်းပေါင်း</v>
      </c>
      <c r="D45" s="134" t="str">
        <f>IFERROR(
IF(AND($K45=0,L46=1),VLOOKUP($B45&amp;"_"&amp;L45,Raw_data_N2_Kanji[[Receipe no]:[Raw]],2,0),
IF(AND($K45=0,L46&lt;&gt;1),"",
VLOOKUP($B45&amp;"_"&amp;L45,Raw_data_N2_Kanji[[Receipe no]:[Raw]],2,0))),
"")</f>
        <v>ပုစွန်တုပ်ဟင်း</v>
      </c>
      <c r="E45" s="135" t="str">
        <f>IFERROR(
IF(AND($K45=0,M46=1),VLOOKUP($B45&amp;"_"&amp;M45,Raw_data_N2_Kanji[[Receipe no]:[Raw]],2,0),
IF(AND($K45=0,M46&lt;&gt;1),"",
VLOOKUP($B45&amp;"_"&amp;M45,Raw_data_N2_Kanji[[Receipe no]:[Raw]],2,0))),
"")</f>
        <v>ပြည်ကြီးငါးကြော်</v>
      </c>
      <c r="H45">
        <f>ROW()-ROW(Index[[#Headers],[Sr. No.]])</f>
        <v>44</v>
      </c>
      <c r="I45" s="129" t="str">
        <f>IFERROR(HLOOKUP(Index[[#This Row],[Sr. No.]],Table!$5:$6,2,0),"")</f>
        <v/>
      </c>
      <c r="J45" s="98" t="str">
        <f t="shared" si="5"/>
        <v>Seafood (Lunch, Dinner)</v>
      </c>
      <c r="K45" s="62">
        <f t="shared" ref="K45:M45" si="51">IF($I45&lt;&gt;"",0,
IF($K44=0,K$1,
IF($I45="",K44+3,K$1)))</f>
        <v>7</v>
      </c>
      <c r="L45" s="16">
        <f t="shared" si="51"/>
        <v>8</v>
      </c>
      <c r="M45" s="17">
        <f t="shared" si="51"/>
        <v>9</v>
      </c>
      <c r="P45" s="91" t="str">
        <f t="shared" si="40"/>
        <v/>
      </c>
      <c r="Q45" s="91" t="str">
        <f>IF($I45="","",COUNTIF(Raw_data_N2_Kanji[Lecture_no],$B45)-1)</f>
        <v/>
      </c>
      <c r="R45" s="24" t="str">
        <f t="shared" si="3"/>
        <v>Seafood (Lunch, Dinner)</v>
      </c>
      <c r="S45" s="21">
        <f t="shared" si="21"/>
        <v>8</v>
      </c>
      <c r="T45" s="16">
        <f t="shared" si="21"/>
        <v>9</v>
      </c>
      <c r="U45" s="17">
        <f t="shared" si="21"/>
        <v>10</v>
      </c>
    </row>
    <row r="46" spans="1:21" ht="25.2" thickTop="1" x14ac:dyDescent="0.3">
      <c r="A46">
        <f t="shared" si="6"/>
        <v>10</v>
      </c>
      <c r="B46" s="98" t="str">
        <f t="shared" si="0"/>
        <v>Sauce and Side Dishes</v>
      </c>
      <c r="C46" s="142" t="str">
        <f>IFERROR(
IF(AND($K46=0,K47=1),VLOOKUP($B46&amp;"_"&amp;K46,Raw_data_N2_Kanji[[Receipe no]:[Raw]],2,0),
IF(AND($K46=0,K47&lt;&gt;1),"",
VLOOKUP($B46&amp;"_"&amp;K46,Raw_data_N2_Kanji[[Receipe no]:[Raw]],2,0))),
"")</f>
        <v>Sauce and Side Dishes</v>
      </c>
      <c r="D46" s="143" t="str">
        <f>IFERROR(
IF(AND($K46=0,L47=1),VLOOKUP($B46&amp;"_"&amp;L46,Raw_data_N2_Kanji[[Receipe no]:[Raw]],2,0),
IF(AND($K46=0,L47&lt;&gt;1),"",
VLOOKUP($B46&amp;"_"&amp;L46,Raw_data_N2_Kanji[[Receipe no]:[Raw]],2,0))),
"")</f>
        <v/>
      </c>
      <c r="E46" s="144" t="str">
        <f>IFERROR(
IF(AND($K46=0,M47=1),VLOOKUP($B46&amp;"_"&amp;M46,Raw_data_N2_Kanji[[Receipe no]:[Raw]],2,0),
IF(AND($K46=0,M47&lt;&gt;1),"",
VLOOKUP($B46&amp;"_"&amp;M46,Raw_data_N2_Kanji[[Receipe no]:[Raw]],2,0))),
"")</f>
        <v/>
      </c>
      <c r="H46">
        <f>ROW()-ROW(Index[[#Headers],[Sr. No.]])</f>
        <v>45</v>
      </c>
      <c r="I46" s="129" t="str">
        <f>IFERROR(HLOOKUP(Index[[#This Row],[Sr. No.]],Table!$5:$6,2,0),"")</f>
        <v>Sauce and Side Dishes</v>
      </c>
      <c r="J46" s="98" t="str">
        <f t="shared" si="5"/>
        <v>Sauce and Side Dishes</v>
      </c>
      <c r="K46" s="62">
        <f t="shared" ref="K46:M46" si="52">IF($I46&lt;&gt;"",0,
IF($K45=0,K$1,
IF($I46="",K45+3,K$1)))</f>
        <v>0</v>
      </c>
      <c r="L46" s="16">
        <f t="shared" si="52"/>
        <v>0</v>
      </c>
      <c r="M46" s="17">
        <f t="shared" si="52"/>
        <v>0</v>
      </c>
      <c r="P46" s="91">
        <f t="shared" si="40"/>
        <v>7</v>
      </c>
      <c r="Q46" s="91">
        <f>IF($I46="","",COUNTIF(Raw_data_N2_Kanji[Lecture_no],$B46)-1)</f>
        <v>5</v>
      </c>
      <c r="R46" s="24" t="str">
        <f t="shared" si="3"/>
        <v/>
      </c>
      <c r="S46" s="21">
        <f t="shared" si="21"/>
        <v>1</v>
      </c>
      <c r="T46" s="16">
        <f t="shared" si="21"/>
        <v>2</v>
      </c>
      <c r="U46" s="17">
        <f t="shared" si="21"/>
        <v>3</v>
      </c>
    </row>
    <row r="47" spans="1:21" ht="24.6" x14ac:dyDescent="0.3">
      <c r="A47">
        <f t="shared" si="6"/>
        <v>10</v>
      </c>
      <c r="B47" s="98" t="str">
        <f t="shared" si="0"/>
        <v>Sauce and Side Dishes</v>
      </c>
      <c r="C47" s="133" t="str">
        <f>IFERROR(
IF(AND($K47=0,K48=1),VLOOKUP($B47&amp;"_"&amp;K47,Raw_data_N2_Kanji[[Receipe no]:[Raw]],2,0),
IF(AND($K47=0,K48&lt;&gt;1),"",
VLOOKUP($B47&amp;"_"&amp;K47,Raw_data_N2_Kanji[[Receipe no]:[Raw]],2,0))),
"")</f>
        <v>ငါးပိကြော်</v>
      </c>
      <c r="D47" s="134" t="str">
        <f>IFERROR(
IF(AND($K47=0,L48=1),VLOOKUP($B47&amp;"_"&amp;L47,Raw_data_N2_Kanji[[Receipe no]:[Raw]],2,0),
IF(AND($K47=0,L48&lt;&gt;1),"",
VLOOKUP($B47&amp;"_"&amp;L47,Raw_data_N2_Kanji[[Receipe no]:[Raw]],2,0))),
"")</f>
        <v>ငါးပိရည်</v>
      </c>
      <c r="E47" s="135" t="str">
        <f>IFERROR(
IF(AND($K47=0,M48=1),VLOOKUP($B47&amp;"_"&amp;M47,Raw_data_N2_Kanji[[Receipe no]:[Raw]],2,0),
IF(AND($K47=0,M48&lt;&gt;1),"",
VLOOKUP($B47&amp;"_"&amp;M47,Raw_data_N2_Kanji[[Receipe no]:[Raw]],2,0))),
"")</f>
        <v>ငါးပိထောင်း</v>
      </c>
      <c r="H47">
        <f>ROW()-ROW(Index[[#Headers],[Sr. No.]])</f>
        <v>46</v>
      </c>
      <c r="I47" s="129" t="str">
        <f>IFERROR(HLOOKUP(Index[[#This Row],[Sr. No.]],Table!$5:$6,2,0),"")</f>
        <v/>
      </c>
      <c r="J47" s="98" t="str">
        <f t="shared" si="5"/>
        <v>Sauce and Side Dishes</v>
      </c>
      <c r="K47" s="62">
        <f t="shared" ref="K47:M47" si="53">IF($I47&lt;&gt;"",0,
IF($K46=0,K$1,
IF($I47="",K46+3,K$1)))</f>
        <v>1</v>
      </c>
      <c r="L47" s="16">
        <f t="shared" si="53"/>
        <v>2</v>
      </c>
      <c r="M47" s="17">
        <f t="shared" si="53"/>
        <v>3</v>
      </c>
      <c r="P47" s="91" t="str">
        <f t="shared" si="40"/>
        <v/>
      </c>
      <c r="Q47" s="91" t="str">
        <f>IF($I47="","",COUNTIF(Raw_data_N2_Kanji[Lecture_no],$B47)-1)</f>
        <v/>
      </c>
      <c r="R47" s="24" t="str">
        <f t="shared" si="3"/>
        <v/>
      </c>
      <c r="S47" s="21">
        <f t="shared" si="21"/>
        <v>4</v>
      </c>
      <c r="T47" s="16">
        <f t="shared" si="21"/>
        <v>4</v>
      </c>
      <c r="U47" s="17">
        <f t="shared" si="21"/>
        <v>4</v>
      </c>
    </row>
    <row r="48" spans="1:21" ht="25.2" thickBot="1" x14ac:dyDescent="0.35">
      <c r="A48">
        <f t="shared" si="6"/>
        <v>10</v>
      </c>
      <c r="B48" s="98" t="str">
        <f t="shared" si="0"/>
        <v>Sauce and Side Dishes</v>
      </c>
      <c r="C48" s="133" t="str">
        <f>IFERROR(
IF(AND($K48=0,K49=1),VLOOKUP($B48&amp;"_"&amp;K48,Raw_data_N2_Kanji[[Receipe no]:[Raw]],2,0),
IF(AND($K48=0,K49&lt;&gt;1),"",
VLOOKUP($B48&amp;"_"&amp;K48,Raw_data_N2_Kanji[[Receipe no]:[Raw]],2,0))),
"")</f>
        <v>ပဲပုပ်</v>
      </c>
      <c r="D48" s="134" t="str">
        <f>IFERROR(
IF(AND($K48=0,L49=1),VLOOKUP($B48&amp;"_"&amp;L48,Raw_data_N2_Kanji[[Receipe no]:[Raw]],2,0),
IF(AND($K48=0,L49&lt;&gt;1),"",
VLOOKUP($B48&amp;"_"&amp;L48,Raw_data_N2_Kanji[[Receipe no]:[Raw]],2,0))),
"")</f>
        <v>အချဉ်ရည်</v>
      </c>
      <c r="E48" s="135" t="str">
        <f>IFERROR(
IF(AND($K48=0,M49=1),VLOOKUP($B48&amp;"_"&amp;M48,Raw_data_N2_Kanji[[Receipe no]:[Raw]],2,0),
IF(AND($K48=0,M49&lt;&gt;1),"",
VLOOKUP($B48&amp;"_"&amp;M48,Raw_data_N2_Kanji[[Receipe no]:[Raw]],2,0))),
"")</f>
        <v/>
      </c>
      <c r="H48">
        <f>ROW()-ROW(Index[[#Headers],[Sr. No.]])</f>
        <v>47</v>
      </c>
      <c r="I48" s="129" t="str">
        <f>IFERROR(HLOOKUP(Index[[#This Row],[Sr. No.]],Table!$5:$6,2,0),"")</f>
        <v/>
      </c>
      <c r="J48" s="98" t="str">
        <f t="shared" si="5"/>
        <v>Sauce and Side Dishes</v>
      </c>
      <c r="K48" s="62">
        <f t="shared" ref="K48:M48" si="54">IF($I48&lt;&gt;"",0,
IF($K47=0,K$1,
IF($I48="",K47+3,K$1)))</f>
        <v>4</v>
      </c>
      <c r="L48" s="16">
        <f t="shared" si="54"/>
        <v>5</v>
      </c>
      <c r="M48" s="17">
        <f t="shared" si="54"/>
        <v>6</v>
      </c>
      <c r="P48" s="91" t="str">
        <f t="shared" si="40"/>
        <v/>
      </c>
      <c r="Q48" s="91" t="str">
        <f>IF($I48="","",COUNTIF(Raw_data_N2_Kanji[Lecture_no],$B48)-1)</f>
        <v/>
      </c>
      <c r="R48" s="24" t="str">
        <f t="shared" si="3"/>
        <v>Sauce and Side Dishes</v>
      </c>
      <c r="S48" s="21">
        <f t="shared" si="21"/>
        <v>5</v>
      </c>
      <c r="T48" s="16">
        <f t="shared" si="21"/>
        <v>6</v>
      </c>
      <c r="U48" s="17">
        <f t="shared" si="21"/>
        <v>7</v>
      </c>
    </row>
    <row r="49" spans="1:21" ht="25.2" thickTop="1" x14ac:dyDescent="0.3">
      <c r="A49">
        <f t="shared" si="6"/>
        <v>11</v>
      </c>
      <c r="B49" s="98" t="str">
        <f t="shared" si="0"/>
        <v>Vegetables (Lunch, Dinner)</v>
      </c>
      <c r="C49" s="142" t="str">
        <f>IFERROR(
IF(AND($K49=0,K50=1),VLOOKUP($B49&amp;"_"&amp;K49,Raw_data_N2_Kanji[[Receipe no]:[Raw]],2,0),
IF(AND($K49=0,K50&lt;&gt;1),"",
VLOOKUP($B49&amp;"_"&amp;K49,Raw_data_N2_Kanji[[Receipe no]:[Raw]],2,0))),
"")</f>
        <v>Vegetables (Lunch, Dinner)</v>
      </c>
      <c r="D49" s="143" t="str">
        <f>IFERROR(
IF(AND($K49=0,L50=1),VLOOKUP($B49&amp;"_"&amp;L49,Raw_data_N2_Kanji[[Receipe no]:[Raw]],2,0),
IF(AND($K49=0,L50&lt;&gt;1),"",
VLOOKUP($B49&amp;"_"&amp;L49,Raw_data_N2_Kanji[[Receipe no]:[Raw]],2,0))),
"")</f>
        <v/>
      </c>
      <c r="E49" s="144" t="str">
        <f>IFERROR(
IF(AND($K49=0,M50=1),VLOOKUP($B49&amp;"_"&amp;M49,Raw_data_N2_Kanji[[Receipe no]:[Raw]],2,0),
IF(AND($K49=0,M50&lt;&gt;1),"",
VLOOKUP($B49&amp;"_"&amp;M49,Raw_data_N2_Kanji[[Receipe no]:[Raw]],2,0))),
"")</f>
        <v/>
      </c>
      <c r="H49">
        <f>ROW()-ROW(Index[[#Headers],[Sr. No.]])</f>
        <v>48</v>
      </c>
      <c r="I49" s="129" t="str">
        <f>IFERROR(HLOOKUP(Index[[#This Row],[Sr. No.]],Table!$5:$6,2,0),"")</f>
        <v>Vegetables (Lunch, Dinner)</v>
      </c>
      <c r="J49" s="98" t="str">
        <f t="shared" si="5"/>
        <v>Vegetables (Lunch, Dinner)</v>
      </c>
      <c r="K49" s="62">
        <f t="shared" ref="K49:M49" si="55">IF($I49&lt;&gt;"",0,
IF($K48=0,K$1,
IF($I49="",K48+3,K$1)))</f>
        <v>0</v>
      </c>
      <c r="L49" s="16">
        <f t="shared" si="55"/>
        <v>0</v>
      </c>
      <c r="M49" s="17">
        <f t="shared" si="55"/>
        <v>0</v>
      </c>
      <c r="P49" s="91">
        <f t="shared" si="40"/>
        <v>10</v>
      </c>
      <c r="Q49" s="91">
        <f>IF($I49="","",COUNTIF(Raw_data_N2_Kanji[Lecture_no],$B49)-1)</f>
        <v>8</v>
      </c>
      <c r="R49" s="24" t="str">
        <f t="shared" si="3"/>
        <v/>
      </c>
      <c r="S49" s="21">
        <f t="shared" si="21"/>
        <v>1</v>
      </c>
      <c r="T49" s="16">
        <f t="shared" si="21"/>
        <v>2</v>
      </c>
      <c r="U49" s="17">
        <f t="shared" si="21"/>
        <v>3</v>
      </c>
    </row>
    <row r="50" spans="1:21" ht="24.6" x14ac:dyDescent="0.3">
      <c r="A50">
        <f t="shared" si="6"/>
        <v>11</v>
      </c>
      <c r="B50" s="98" t="str">
        <f t="shared" si="0"/>
        <v>Vegetables (Lunch, Dinner)</v>
      </c>
      <c r="C50" s="133" t="str">
        <f>IFERROR(
IF(AND($K50=0,K51=1),VLOOKUP($B50&amp;"_"&amp;K50,Raw_data_N2_Kanji[[Receipe no]:[Raw]],2,0),
IF(AND($K50=0,K51&lt;&gt;1),"",
VLOOKUP($B50&amp;"_"&amp;K50,Raw_data_N2_Kanji[[Receipe no]:[Raw]],2,0))),
"")</f>
        <v>အစိမ်းကြော်</v>
      </c>
      <c r="D50" s="134" t="str">
        <f>IFERROR(
IF(AND($K50=0,L51=1),VLOOKUP($B50&amp;"_"&amp;L50,Raw_data_N2_Kanji[[Receipe no]:[Raw]],2,0),
IF(AND($K50=0,L51&lt;&gt;1),"",
VLOOKUP($B50&amp;"_"&amp;L50,Raw_data_N2_Kanji[[Receipe no]:[Raw]],2,0))),
"")</f>
        <v>ကန်စွန်းရွက်ကြော်</v>
      </c>
      <c r="E50" s="135" t="str">
        <f>IFERROR(
IF(AND($K50=0,M51=1),VLOOKUP($B50&amp;"_"&amp;M50,Raw_data_N2_Kanji[[Receipe no]:[Raw]],2,0),
IF(AND($K50=0,M51&lt;&gt;1),"",
VLOOKUP($B50&amp;"_"&amp;M50,Raw_data_N2_Kanji[[Receipe no]:[Raw]],2,0))),
"")</f>
        <v>မှိုကန်စွန်းကြော်</v>
      </c>
      <c r="H50">
        <f>ROW()-ROW(Index[[#Headers],[Sr. No.]])</f>
        <v>49</v>
      </c>
      <c r="I50" s="129" t="str">
        <f>IFERROR(HLOOKUP(Index[[#This Row],[Sr. No.]],Table!$5:$6,2,0),"")</f>
        <v/>
      </c>
      <c r="J50" s="98" t="str">
        <f t="shared" si="5"/>
        <v>Vegetables (Lunch, Dinner)</v>
      </c>
      <c r="K50" s="62">
        <f t="shared" ref="K50:M50" si="56">IF($I50&lt;&gt;"",0,
IF($K49=0,K$1,
IF($I50="",K49+3,K$1)))</f>
        <v>1</v>
      </c>
      <c r="L50" s="16">
        <f t="shared" si="56"/>
        <v>2</v>
      </c>
      <c r="M50" s="17">
        <f t="shared" si="56"/>
        <v>3</v>
      </c>
      <c r="P50" s="91" t="str">
        <f t="shared" si="40"/>
        <v/>
      </c>
      <c r="Q50" s="91" t="str">
        <f>IF($I50="","",COUNTIF(Raw_data_N2_Kanji[Lecture_no],$B50)-1)</f>
        <v/>
      </c>
      <c r="R50" s="24" t="str">
        <f t="shared" si="3"/>
        <v/>
      </c>
      <c r="S50" s="21">
        <f t="shared" si="21"/>
        <v>4</v>
      </c>
      <c r="T50" s="16">
        <f t="shared" si="21"/>
        <v>4</v>
      </c>
      <c r="U50" s="17">
        <f t="shared" si="21"/>
        <v>4</v>
      </c>
    </row>
    <row r="51" spans="1:21" ht="24.6" x14ac:dyDescent="0.3">
      <c r="A51">
        <f t="shared" si="6"/>
        <v>11</v>
      </c>
      <c r="B51" s="98" t="str">
        <f t="shared" si="0"/>
        <v>Vegetables (Lunch, Dinner)</v>
      </c>
      <c r="C51" s="133" t="str">
        <f>IFERROR(
IF(AND($K51=0,K52=1),VLOOKUP($B51&amp;"_"&amp;K51,Raw_data_N2_Kanji[[Receipe no]:[Raw]],2,0),
IF(AND($K51=0,K52&lt;&gt;1),"",
VLOOKUP($B51&amp;"_"&amp;K51,Raw_data_N2_Kanji[[Receipe no]:[Raw]],2,0))),
"")</f>
        <v>ချဉ်ပေါင်ကြော်</v>
      </c>
      <c r="D51" s="134" t="str">
        <f>IFERROR(
IF(AND($K51=0,L52=1),VLOOKUP($B51&amp;"_"&amp;L51,Raw_data_N2_Kanji[[Receipe no]:[Raw]],2,0),
IF(AND($K51=0,L52&lt;&gt;1),"",
VLOOKUP($B51&amp;"_"&amp;L51,Raw_data_N2_Kanji[[Receipe no]:[Raw]],2,0))),
"")</f>
        <v>ကိုက်လန်ကြော်</v>
      </c>
      <c r="E51" s="135" t="str">
        <f>IFERROR(
IF(AND($K51=0,M52=1),VLOOKUP($B51&amp;"_"&amp;M51,Raw_data_N2_Kanji[[Receipe no]:[Raw]],2,0),
IF(AND($K51=0,M52&lt;&gt;1),"",
VLOOKUP($B51&amp;"_"&amp;M51,Raw_data_N2_Kanji[[Receipe no]:[Raw]],2,0))),
"")</f>
        <v>ပဲပင်ပေါက်ပဲပြားကြော်</v>
      </c>
      <c r="H51">
        <f>ROW()-ROW(Index[[#Headers],[Sr. No.]])</f>
        <v>50</v>
      </c>
      <c r="I51" s="129" t="str">
        <f>IFERROR(HLOOKUP(Index[[#This Row],[Sr. No.]],Table!$5:$6,2,0),"")</f>
        <v/>
      </c>
      <c r="J51" s="98" t="str">
        <f t="shared" si="5"/>
        <v>Vegetables (Lunch, Dinner)</v>
      </c>
      <c r="K51" s="62">
        <f t="shared" ref="K51:M51" si="57">IF($I51&lt;&gt;"",0,
IF($K50=0,K$1,
IF($I51="",K50+3,K$1)))</f>
        <v>4</v>
      </c>
      <c r="L51" s="16">
        <f t="shared" si="57"/>
        <v>5</v>
      </c>
      <c r="M51" s="17">
        <f t="shared" si="57"/>
        <v>6</v>
      </c>
      <c r="P51" s="91" t="str">
        <f t="shared" si="40"/>
        <v/>
      </c>
      <c r="Q51" s="91" t="str">
        <f>IF($I51="","",COUNTIF(Raw_data_N2_Kanji[Lecture_no],$B51)-1)</f>
        <v/>
      </c>
      <c r="R51" s="24" t="str">
        <f t="shared" si="3"/>
        <v/>
      </c>
      <c r="S51" s="21">
        <f t="shared" si="21"/>
        <v>5</v>
      </c>
      <c r="T51" s="16">
        <f t="shared" si="21"/>
        <v>6</v>
      </c>
      <c r="U51" s="17">
        <f t="shared" si="21"/>
        <v>7</v>
      </c>
    </row>
    <row r="52" spans="1:21" ht="25.2" thickBot="1" x14ac:dyDescent="0.35">
      <c r="A52">
        <f t="shared" si="6"/>
        <v>11</v>
      </c>
      <c r="B52" s="98" t="str">
        <f t="shared" si="0"/>
        <v>Vegetables (Lunch, Dinner)</v>
      </c>
      <c r="C52" s="133" t="str">
        <f>IFERROR(
IF(AND($K52=0,K53=1),VLOOKUP($B52&amp;"_"&amp;K52,Raw_data_N2_Kanji[[Receipe no]:[Raw]],2,0),
IF(AND($K52=0,K53&lt;&gt;1),"",
VLOOKUP($B52&amp;"_"&amp;K52,Raw_data_N2_Kanji[[Receipe no]:[Raw]],2,0))),
"")</f>
        <v>မျှစ်ကြော်</v>
      </c>
      <c r="D52" s="134" t="str">
        <f>IFERROR(
IF(AND($K52=0,L53=1),VLOOKUP($B52&amp;"_"&amp;L52,Raw_data_N2_Kanji[[Receipe no]:[Raw]],2,0),
IF(AND($K52=0,L53&lt;&gt;1),"",
VLOOKUP($B52&amp;"_"&amp;L52,Raw_data_N2_Kanji[[Receipe no]:[Raw]],2,0))),
"")</f>
        <v>ကညွတ်ကြော်</v>
      </c>
      <c r="E52" s="135" t="str">
        <f>IFERROR(
IF(AND($K52=0,M53=1),VLOOKUP($B52&amp;"_"&amp;M52,Raw_data_N2_Kanji[[Receipe no]:[Raw]],2,0),
IF(AND($K52=0,M53&lt;&gt;1),"",
VLOOKUP($B52&amp;"_"&amp;M52,Raw_data_N2_Kanji[[Receipe no]:[Raw]],2,0))),
"")</f>
        <v/>
      </c>
      <c r="H52">
        <f>ROW()-ROW(Index[[#Headers],[Sr. No.]])</f>
        <v>51</v>
      </c>
      <c r="I52" s="129" t="str">
        <f>IFERROR(HLOOKUP(Index[[#This Row],[Sr. No.]],Table!$5:$6,2,0),"")</f>
        <v/>
      </c>
      <c r="J52" s="98" t="str">
        <f t="shared" si="5"/>
        <v>Vegetables (Lunch, Dinner)</v>
      </c>
      <c r="K52" s="62">
        <f t="shared" ref="K52:M52" si="58">IF($I52&lt;&gt;"",0,
IF($K51=0,K$1,
IF($I52="",K51+3,K$1)))</f>
        <v>7</v>
      </c>
      <c r="L52" s="16">
        <f t="shared" si="58"/>
        <v>8</v>
      </c>
      <c r="M52" s="17">
        <f t="shared" si="58"/>
        <v>9</v>
      </c>
      <c r="P52" s="91" t="str">
        <f t="shared" si="40"/>
        <v/>
      </c>
      <c r="Q52" s="91" t="str">
        <f>IF($I52="","",COUNTIF(Raw_data_N2_Kanji[Lecture_no],$B52)-1)</f>
        <v/>
      </c>
      <c r="R52" s="24" t="str">
        <f t="shared" si="3"/>
        <v>Vegetables (Lunch, Dinner)</v>
      </c>
      <c r="S52" s="21">
        <f t="shared" si="21"/>
        <v>8</v>
      </c>
      <c r="T52" s="16">
        <f t="shared" si="21"/>
        <v>9</v>
      </c>
      <c r="U52" s="17">
        <f t="shared" si="21"/>
        <v>10</v>
      </c>
    </row>
    <row r="53" spans="1:21" ht="25.2" thickTop="1" x14ac:dyDescent="0.3">
      <c r="A53">
        <f t="shared" si="6"/>
        <v>12</v>
      </c>
      <c r="B53" s="98" t="str">
        <f t="shared" si="0"/>
        <v>Soup (Lunch, Dinner)</v>
      </c>
      <c r="C53" s="142" t="str">
        <f>IFERROR(
IF(AND($K53=0,K54=1),VLOOKUP($B53&amp;"_"&amp;K53,Raw_data_N2_Kanji[[Receipe no]:[Raw]],2,0),
IF(AND($K53=0,K54&lt;&gt;1),"",
VLOOKUP($B53&amp;"_"&amp;K53,Raw_data_N2_Kanji[[Receipe no]:[Raw]],2,0))),
"")</f>
        <v>Soup (Lunch, Dinner)</v>
      </c>
      <c r="D53" s="143" t="str">
        <f>IFERROR(
IF(AND($K53=0,L54=1),VLOOKUP($B53&amp;"_"&amp;L53,Raw_data_N2_Kanji[[Receipe no]:[Raw]],2,0),
IF(AND($K53=0,L54&lt;&gt;1),"",
VLOOKUP($B53&amp;"_"&amp;L53,Raw_data_N2_Kanji[[Receipe no]:[Raw]],2,0))),
"")</f>
        <v/>
      </c>
      <c r="E53" s="144" t="str">
        <f>IFERROR(
IF(AND($K53=0,M54=1),VLOOKUP($B53&amp;"_"&amp;M53,Raw_data_N2_Kanji[[Receipe no]:[Raw]],2,0),
IF(AND($K53=0,M54&lt;&gt;1),"",
VLOOKUP($B53&amp;"_"&amp;M53,Raw_data_N2_Kanji[[Receipe no]:[Raw]],2,0))),
"")</f>
        <v/>
      </c>
      <c r="H53">
        <f>ROW()-ROW(Index[[#Headers],[Sr. No.]])</f>
        <v>52</v>
      </c>
      <c r="I53" s="129" t="str">
        <f>IFERROR(HLOOKUP(Index[[#This Row],[Sr. No.]],Table!$5:$6,2,0),"")</f>
        <v>Soup (Lunch, Dinner)</v>
      </c>
      <c r="J53" s="98" t="str">
        <f t="shared" si="5"/>
        <v>Soup (Lunch, Dinner)</v>
      </c>
      <c r="K53" s="62">
        <f t="shared" ref="K53:M53" si="59">IF($I53&lt;&gt;"",0,
IF($K52=0,K$1,
IF($I53="",K52+3,K$1)))</f>
        <v>0</v>
      </c>
      <c r="L53" s="16">
        <f t="shared" si="59"/>
        <v>0</v>
      </c>
      <c r="M53" s="17">
        <f t="shared" si="59"/>
        <v>0</v>
      </c>
      <c r="P53" s="91">
        <f t="shared" si="40"/>
        <v>7</v>
      </c>
      <c r="Q53" s="91">
        <f>IF($I53="","",COUNTIF(Raw_data_N2_Kanji[Lecture_no],$B53)-1)</f>
        <v>6</v>
      </c>
      <c r="R53" s="24" t="str">
        <f t="shared" si="3"/>
        <v/>
      </c>
      <c r="S53" s="21">
        <f t="shared" si="21"/>
        <v>1</v>
      </c>
      <c r="T53" s="16">
        <f t="shared" si="21"/>
        <v>2</v>
      </c>
      <c r="U53" s="17">
        <f t="shared" si="21"/>
        <v>3</v>
      </c>
    </row>
    <row r="54" spans="1:21" ht="24.6" x14ac:dyDescent="0.3">
      <c r="A54">
        <f t="shared" si="6"/>
        <v>12</v>
      </c>
      <c r="B54" s="98" t="str">
        <f t="shared" si="0"/>
        <v>Soup (Lunch, Dinner)</v>
      </c>
      <c r="C54" s="133" t="str">
        <f>IFERROR(
IF(AND($K54=0,K55=1),VLOOKUP($B54&amp;"_"&amp;K54,Raw_data_N2_Kanji[[Receipe no]:[Raw]],2,0),
IF(AND($K54=0,K55&lt;&gt;1),"",
VLOOKUP($B54&amp;"_"&amp;K54,Raw_data_N2_Kanji[[Receipe no]:[Raw]],2,0))),
"")</f>
        <v>ကြာဆံဟင်းခါး</v>
      </c>
      <c r="D54" s="134" t="str">
        <f>IFERROR(
IF(AND($K54=0,L55=1),VLOOKUP($B54&amp;"_"&amp;L54,Raw_data_N2_Kanji[[Receipe no]:[Raw]],2,0),
IF(AND($K54=0,L55&lt;&gt;1),"",
VLOOKUP($B54&amp;"_"&amp;L54,Raw_data_N2_Kanji[[Receipe no]:[Raw]],2,0))),
"")</f>
        <v>ကြက်သားစွပ်ပြုတ်</v>
      </c>
      <c r="E54" s="135" t="str">
        <f>IFERROR(
IF(AND($K54=0,M55=1),VLOOKUP($B54&amp;"_"&amp;M54,Raw_data_N2_Kanji[[Receipe no]:[Raw]],2,0),
IF(AND($K54=0,M55&lt;&gt;1),"",
VLOOKUP($B54&amp;"_"&amp;M54,Raw_data_N2_Kanji[[Receipe no]:[Raw]],2,0))),
"")</f>
        <v>ယိုးဒယား၁၂မျိုးဟင်းချို</v>
      </c>
      <c r="H54">
        <f>ROW()-ROW(Index[[#Headers],[Sr. No.]])</f>
        <v>53</v>
      </c>
      <c r="I54" s="129" t="str">
        <f>IFERROR(HLOOKUP(Index[[#This Row],[Sr. No.]],Table!$5:$6,2,0),"")</f>
        <v/>
      </c>
      <c r="J54" s="98" t="str">
        <f t="shared" si="5"/>
        <v>Soup (Lunch, Dinner)</v>
      </c>
      <c r="K54" s="62">
        <f t="shared" ref="K54:M54" si="60">IF($I54&lt;&gt;"",0,
IF($K53=0,K$1,
IF($I54="",K53+3,K$1)))</f>
        <v>1</v>
      </c>
      <c r="L54" s="16">
        <f t="shared" si="60"/>
        <v>2</v>
      </c>
      <c r="M54" s="17">
        <f t="shared" si="60"/>
        <v>3</v>
      </c>
      <c r="P54" s="91" t="str">
        <f t="shared" si="40"/>
        <v/>
      </c>
      <c r="Q54" s="91" t="str">
        <f>IF($I54="","",COUNTIF(Raw_data_N2_Kanji[Lecture_no],$B54)-1)</f>
        <v/>
      </c>
      <c r="R54" s="24" t="str">
        <f t="shared" si="3"/>
        <v/>
      </c>
      <c r="S54" s="21">
        <f t="shared" si="21"/>
        <v>4</v>
      </c>
      <c r="T54" s="16">
        <f t="shared" si="21"/>
        <v>4</v>
      </c>
      <c r="U54" s="17">
        <f t="shared" si="21"/>
        <v>4</v>
      </c>
    </row>
    <row r="55" spans="1:21" ht="25.2" thickBot="1" x14ac:dyDescent="0.35">
      <c r="A55">
        <f t="shared" si="6"/>
        <v>12</v>
      </c>
      <c r="B55" s="98" t="str">
        <f t="shared" si="0"/>
        <v>Soup (Lunch, Dinner)</v>
      </c>
      <c r="C55" s="133" t="str">
        <f>IFERROR(
IF(AND($K55=0,K56=1),VLOOKUP($B55&amp;"_"&amp;K55,Raw_data_N2_Kanji[[Receipe no]:[Raw]],2,0),
IF(AND($K55=0,K56&lt;&gt;1),"",
VLOOKUP($B55&amp;"_"&amp;K55,Raw_data_N2_Kanji[[Receipe no]:[Raw]],2,0))),
"")</f>
        <v>ချဉ်ရည်ဟင်း</v>
      </c>
      <c r="D55" s="134" t="str">
        <f>IFERROR(
IF(AND($K55=0,L56=1),VLOOKUP($B55&amp;"_"&amp;L55,Raw_data_N2_Kanji[[Receipe no]:[Raw]],2,0),
IF(AND($K55=0,L56&lt;&gt;1),"",
VLOOKUP($B55&amp;"_"&amp;L55,Raw_data_N2_Kanji[[Receipe no]:[Raw]],2,0))),
"")</f>
        <v>ပဲနီလေးဟင်းချို</v>
      </c>
      <c r="E55" s="135" t="str">
        <f>IFERROR(
IF(AND($K55=0,M56=1),VLOOKUP($B55&amp;"_"&amp;M55,Raw_data_N2_Kanji[[Receipe no]:[Raw]],2,0),
IF(AND($K55=0,M56&lt;&gt;1),"",
VLOOKUP($B55&amp;"_"&amp;M55,Raw_data_N2_Kanji[[Receipe no]:[Raw]],2,0))),
"")</f>
        <v>ကုလားပဲဟင်း</v>
      </c>
      <c r="H55">
        <f>ROW()-ROW(Index[[#Headers],[Sr. No.]])</f>
        <v>54</v>
      </c>
      <c r="I55" s="129" t="str">
        <f>IFERROR(HLOOKUP(Index[[#This Row],[Sr. No.]],Table!$5:$6,2,0),"")</f>
        <v/>
      </c>
      <c r="J55" s="98" t="str">
        <f t="shared" si="5"/>
        <v>Soup (Lunch, Dinner)</v>
      </c>
      <c r="K55" s="62">
        <f t="shared" ref="K55:M55" si="61">IF($I55&lt;&gt;"",0,
IF($K54=0,K$1,
IF($I55="",K54+3,K$1)))</f>
        <v>4</v>
      </c>
      <c r="L55" s="16">
        <f t="shared" si="61"/>
        <v>5</v>
      </c>
      <c r="M55" s="17">
        <f t="shared" si="61"/>
        <v>6</v>
      </c>
      <c r="P55" s="91" t="str">
        <f t="shared" si="40"/>
        <v/>
      </c>
      <c r="Q55" s="91" t="str">
        <f>IF($I55="","",COUNTIF(Raw_data_N2_Kanji[Lecture_no],$B55)-1)</f>
        <v/>
      </c>
      <c r="R55" s="24" t="str">
        <f t="shared" si="3"/>
        <v>Soup (Lunch, Dinner)</v>
      </c>
      <c r="S55" s="21">
        <f t="shared" si="21"/>
        <v>5</v>
      </c>
      <c r="T55" s="16">
        <f t="shared" si="21"/>
        <v>6</v>
      </c>
      <c r="U55" s="17">
        <f t="shared" si="21"/>
        <v>7</v>
      </c>
    </row>
    <row r="56" spans="1:21" ht="25.2" thickTop="1" x14ac:dyDescent="0.3">
      <c r="A56">
        <f t="shared" si="6"/>
        <v>13</v>
      </c>
      <c r="B56" s="98" t="str">
        <f t="shared" si="0"/>
        <v>Dessert &amp; Sweets</v>
      </c>
      <c r="C56" s="142" t="str">
        <f>IFERROR(
IF(AND($K56=0,K57=1),VLOOKUP($B56&amp;"_"&amp;K56,Raw_data_N2_Kanji[[Receipe no]:[Raw]],2,0),
IF(AND($K56=0,K57&lt;&gt;1),"",
VLOOKUP($B56&amp;"_"&amp;K56,Raw_data_N2_Kanji[[Receipe no]:[Raw]],2,0))),
"")</f>
        <v>Dessert &amp; Sweets</v>
      </c>
      <c r="D56" s="143" t="str">
        <f>IFERROR(
IF(AND($K56=0,L57=1),VLOOKUP($B56&amp;"_"&amp;L56,Raw_data_N2_Kanji[[Receipe no]:[Raw]],2,0),
IF(AND($K56=0,L57&lt;&gt;1),"",
VLOOKUP($B56&amp;"_"&amp;L56,Raw_data_N2_Kanji[[Receipe no]:[Raw]],2,0))),
"")</f>
        <v/>
      </c>
      <c r="E56" s="144" t="str">
        <f>IFERROR(
IF(AND($K56=0,M57=1),VLOOKUP($B56&amp;"_"&amp;M56,Raw_data_N2_Kanji[[Receipe no]:[Raw]],2,0),
IF(AND($K56=0,M57&lt;&gt;1),"",
VLOOKUP($B56&amp;"_"&amp;M56,Raw_data_N2_Kanji[[Receipe no]:[Raw]],2,0))),
"")</f>
        <v/>
      </c>
      <c r="H56">
        <f>ROW()-ROW(Index[[#Headers],[Sr. No.]])</f>
        <v>55</v>
      </c>
      <c r="I56" s="129" t="str">
        <f>IFERROR(HLOOKUP(Index[[#This Row],[Sr. No.]],Table!$5:$6,2,0),"")</f>
        <v>Dessert &amp; Sweets</v>
      </c>
      <c r="J56" s="98" t="str">
        <f t="shared" si="5"/>
        <v>Dessert &amp; Sweets</v>
      </c>
      <c r="K56" s="62">
        <f t="shared" ref="K56:M56" si="62">IF($I56&lt;&gt;"",0,
IF($K55=0,K$1,
IF($I56="",K55+3,K$1)))</f>
        <v>0</v>
      </c>
      <c r="L56" s="16">
        <f t="shared" si="62"/>
        <v>0</v>
      </c>
      <c r="M56" s="17">
        <f t="shared" si="62"/>
        <v>0</v>
      </c>
      <c r="P56" s="91">
        <f t="shared" si="40"/>
        <v>13</v>
      </c>
      <c r="Q56" s="91">
        <f>IF($I56="","",COUNTIF(Raw_data_N2_Kanji[Lecture_no],$B56)-1)</f>
        <v>10</v>
      </c>
      <c r="R56" s="24" t="str">
        <f t="shared" si="3"/>
        <v/>
      </c>
      <c r="S56" s="21">
        <f t="shared" si="21"/>
        <v>1</v>
      </c>
      <c r="T56" s="16">
        <f t="shared" si="21"/>
        <v>2</v>
      </c>
      <c r="U56" s="17">
        <f t="shared" si="21"/>
        <v>3</v>
      </c>
    </row>
    <row r="57" spans="1:21" ht="24.6" x14ac:dyDescent="0.3">
      <c r="A57">
        <f t="shared" si="6"/>
        <v>13</v>
      </c>
      <c r="B57" s="98" t="str">
        <f t="shared" si="0"/>
        <v>Dessert &amp; Sweets</v>
      </c>
      <c r="C57" s="133" t="str">
        <f>IFERROR(
IF(AND($K57=0,K58=1),VLOOKUP($B57&amp;"_"&amp;K57,Raw_data_N2_Kanji[[Receipe no]:[Raw]],2,0),
IF(AND($K57=0,K58&lt;&gt;1),"",
VLOOKUP($B57&amp;"_"&amp;K57,Raw_data_N2_Kanji[[Receipe no]:[Raw]],2,0))),
"")</f>
        <v>ပူတင်း</v>
      </c>
      <c r="D57" s="134" t="str">
        <f>IFERROR(
IF(AND($K57=0,L58=1),VLOOKUP($B57&amp;"_"&amp;L57,Raw_data_N2_Kanji[[Receipe no]:[Raw]],2,0),
IF(AND($K57=0,L58&lt;&gt;1),"",
VLOOKUP($B57&amp;"_"&amp;L57,Raw_data_N2_Kanji[[Receipe no]:[Raw]],2,0))),
"")</f>
        <v>မုန့်လုံးရေပေါ်</v>
      </c>
      <c r="E57" s="135" t="str">
        <f>IFERROR(
IF(AND($K57=0,M58=1),VLOOKUP($B57&amp;"_"&amp;M57,Raw_data_N2_Kanji[[Receipe no]:[Raw]],2,0),
IF(AND($K57=0,M58&lt;&gt;1),"",
VLOOKUP($B57&amp;"_"&amp;M57,Raw_data_N2_Kanji[[Receipe no]:[Raw]],2,0))),
"")</f>
        <v>မုန့်လက်ဆောင်း</v>
      </c>
      <c r="H57">
        <f>ROW()-ROW(Index[[#Headers],[Sr. No.]])</f>
        <v>56</v>
      </c>
      <c r="I57" s="129" t="str">
        <f>IFERROR(HLOOKUP(Index[[#This Row],[Sr. No.]],Table!$5:$6,2,0),"")</f>
        <v/>
      </c>
      <c r="J57" s="98" t="str">
        <f t="shared" si="5"/>
        <v>Dessert &amp; Sweets</v>
      </c>
      <c r="K57" s="62">
        <f t="shared" ref="K57:M57" si="63">IF($I57&lt;&gt;"",0,
IF($K56=0,K$1,
IF($I57="",K56+3,K$1)))</f>
        <v>1</v>
      </c>
      <c r="L57" s="16">
        <f t="shared" si="63"/>
        <v>2</v>
      </c>
      <c r="M57" s="17">
        <f t="shared" si="63"/>
        <v>3</v>
      </c>
      <c r="P57" s="91" t="str">
        <f t="shared" si="40"/>
        <v/>
      </c>
      <c r="Q57" s="91" t="str">
        <f>IF($I57="","",COUNTIF(Raw_data_N2_Kanji[Lecture_no],$B57)-1)</f>
        <v/>
      </c>
      <c r="R57" s="24" t="str">
        <f t="shared" si="3"/>
        <v/>
      </c>
      <c r="S57" s="21">
        <f t="shared" si="21"/>
        <v>4</v>
      </c>
      <c r="T57" s="16">
        <f t="shared" si="21"/>
        <v>4</v>
      </c>
      <c r="U57" s="17">
        <f t="shared" si="21"/>
        <v>4</v>
      </c>
    </row>
    <row r="58" spans="1:21" ht="24.6" x14ac:dyDescent="0.3">
      <c r="A58">
        <f t="shared" si="6"/>
        <v>13</v>
      </c>
      <c r="B58" s="98" t="str">
        <f t="shared" si="0"/>
        <v>Dessert &amp; Sweets</v>
      </c>
      <c r="C58" s="133" t="str">
        <f>IFERROR(
IF(AND($K58=0,K59=1),VLOOKUP($B58&amp;"_"&amp;K58,Raw_data_N2_Kanji[[Receipe no]:[Raw]],2,0),
IF(AND($K58=0,K59&lt;&gt;1),"",
VLOOKUP($B58&amp;"_"&amp;K58,Raw_data_N2_Kanji[[Receipe no]:[Raw]],2,0))),
"")</f>
        <v>ဟာလဝါ</v>
      </c>
      <c r="D58" s="134" t="str">
        <f>IFERROR(
IF(AND($K58=0,L59=1),VLOOKUP($B58&amp;"_"&amp;L58,Raw_data_N2_Kanji[[Receipe no]:[Raw]],2,0),
IF(AND($K58=0,L59&lt;&gt;1),"",
VLOOKUP($B58&amp;"_"&amp;L58,Raw_data_N2_Kanji[[Receipe no]:[Raw]],2,0))),
"")</f>
        <v>ဆနွင်းမကင်း</v>
      </c>
      <c r="E58" s="135" t="str">
        <f>IFERROR(
IF(AND($K58=0,M59=1),VLOOKUP($B58&amp;"_"&amp;M58,Raw_data_N2_Kanji[[Receipe no]:[Raw]],2,0),
IF(AND($K58=0,M59&lt;&gt;1),"",
VLOOKUP($B58&amp;"_"&amp;M58,Raw_data_N2_Kanji[[Receipe no]:[Raw]],2,0))),
"")</f>
        <v>သာကူ</v>
      </c>
      <c r="H58">
        <f>ROW()-ROW(Index[[#Headers],[Sr. No.]])</f>
        <v>57</v>
      </c>
      <c r="I58" s="129" t="str">
        <f>IFERROR(HLOOKUP(Index[[#This Row],[Sr. No.]],Table!$5:$6,2,0),"")</f>
        <v/>
      </c>
      <c r="J58" s="98" t="str">
        <f t="shared" si="5"/>
        <v>Dessert &amp; Sweets</v>
      </c>
      <c r="K58" s="62">
        <f t="shared" ref="K58:M58" si="64">IF($I58&lt;&gt;"",0,
IF($K57=0,K$1,
IF($I58="",K57+3,K$1)))</f>
        <v>4</v>
      </c>
      <c r="L58" s="16">
        <f t="shared" si="64"/>
        <v>5</v>
      </c>
      <c r="M58" s="17">
        <f t="shared" si="64"/>
        <v>6</v>
      </c>
      <c r="P58" s="91" t="str">
        <f t="shared" si="40"/>
        <v/>
      </c>
      <c r="Q58" s="91" t="str">
        <f>IF($I58="","",COUNTIF(Raw_data_N2_Kanji[Lecture_no],$B58)-1)</f>
        <v/>
      </c>
      <c r="R58" s="24" t="str">
        <f t="shared" si="3"/>
        <v/>
      </c>
      <c r="S58" s="21">
        <f t="shared" si="21"/>
        <v>5</v>
      </c>
      <c r="T58" s="16">
        <f t="shared" si="21"/>
        <v>6</v>
      </c>
      <c r="U58" s="17">
        <f t="shared" si="21"/>
        <v>7</v>
      </c>
    </row>
    <row r="59" spans="1:21" ht="24.6" x14ac:dyDescent="0.3">
      <c r="A59">
        <f t="shared" si="6"/>
        <v>13</v>
      </c>
      <c r="B59" s="98" t="str">
        <f t="shared" si="0"/>
        <v>Dessert &amp; Sweets</v>
      </c>
      <c r="C59" s="133" t="str">
        <f>IFERROR(
IF(AND($K59=0,K60=1),VLOOKUP($B59&amp;"_"&amp;K59,Raw_data_N2_Kanji[[Receipe no]:[Raw]],2,0),
IF(AND($K59=0,K60&lt;&gt;1),"",
VLOOKUP($B59&amp;"_"&amp;K59,Raw_data_N2_Kanji[[Receipe no]:[Raw]],2,0))),
"")</f>
        <v>ဖါလူဒါ</v>
      </c>
      <c r="D59" s="134" t="str">
        <f>IFERROR(
IF(AND($K59=0,L60=1),VLOOKUP($B59&amp;"_"&amp;L59,Raw_data_N2_Kanji[[Receipe no]:[Raw]],2,0),
IF(AND($K59=0,L60&lt;&gt;1),"",
VLOOKUP($B59&amp;"_"&amp;L59,Raw_data_N2_Kanji[[Receipe no]:[Raw]],2,0))),
"")</f>
        <v>ရေခဲမုန့်</v>
      </c>
      <c r="E59" s="135" t="str">
        <f>IFERROR(
IF(AND($K59=0,M60=1),VLOOKUP($B59&amp;"_"&amp;M59,Raw_data_N2_Kanji[[Receipe no]:[Raw]],2,0),
IF(AND($K59=0,M60&lt;&gt;1),"",
VLOOKUP($B59&amp;"_"&amp;M59,Raw_data_N2_Kanji[[Receipe no]:[Raw]],2,0))),
"")</f>
        <v>မလိုင်လုံး</v>
      </c>
      <c r="H59">
        <f>ROW()-ROW(Index[[#Headers],[Sr. No.]])</f>
        <v>58</v>
      </c>
      <c r="I59" s="129" t="str">
        <f>IFERROR(HLOOKUP(Index[[#This Row],[Sr. No.]],Table!$5:$6,2,0),"")</f>
        <v/>
      </c>
      <c r="J59" s="98" t="str">
        <f t="shared" si="5"/>
        <v>Dessert &amp; Sweets</v>
      </c>
      <c r="K59" s="62">
        <f t="shared" ref="K59:M59" si="65">IF($I59&lt;&gt;"",0,
IF($K58=0,K$1,
IF($I59="",K58+3,K$1)))</f>
        <v>7</v>
      </c>
      <c r="L59" s="16">
        <f t="shared" si="65"/>
        <v>8</v>
      </c>
      <c r="M59" s="17">
        <f t="shared" si="65"/>
        <v>9</v>
      </c>
      <c r="P59" s="91" t="str">
        <f t="shared" si="40"/>
        <v/>
      </c>
      <c r="Q59" s="91" t="str">
        <f>IF($I59="","",COUNTIF(Raw_data_N2_Kanji[Lecture_no],$B59)-1)</f>
        <v/>
      </c>
      <c r="R59" s="24" t="str">
        <f t="shared" si="3"/>
        <v/>
      </c>
      <c r="S59" s="21">
        <f t="shared" si="21"/>
        <v>8</v>
      </c>
      <c r="T59" s="16">
        <f t="shared" si="21"/>
        <v>9</v>
      </c>
      <c r="U59" s="17">
        <f t="shared" si="21"/>
        <v>10</v>
      </c>
    </row>
    <row r="60" spans="1:21" ht="25.2" thickBot="1" x14ac:dyDescent="0.35">
      <c r="A60">
        <f t="shared" si="6"/>
        <v>13</v>
      </c>
      <c r="B60" s="98" t="str">
        <f t="shared" si="0"/>
        <v>Dessert &amp; Sweets</v>
      </c>
      <c r="C60" s="133" t="str">
        <f>IFERROR(
IF(AND($K60=0,K61=1),VLOOKUP($B60&amp;"_"&amp;K60,Raw_data_N2_Kanji[[Receipe no]:[Raw]],2,0),
IF(AND($K60=0,K61&lt;&gt;1),"",
VLOOKUP($B60&amp;"_"&amp;K60,Raw_data_N2_Kanji[[Receipe no]:[Raw]],2,0))),
"")</f>
        <v>ဆီးယို</v>
      </c>
      <c r="D60" s="134" t="str">
        <f>IFERROR(
IF(AND($K60=0,L61=1),VLOOKUP($B60&amp;"_"&amp;L60,Raw_data_N2_Kanji[[Receipe no]:[Raw]],2,0),
IF(AND($K60=0,L61&lt;&gt;1),"",
VLOOKUP($B60&amp;"_"&amp;L60,Raw_data_N2_Kanji[[Receipe no]:[Raw]],2,0))),
"")</f>
        <v/>
      </c>
      <c r="E60" s="135" t="str">
        <f>IFERROR(
IF(AND($K60=0,M61=1),VLOOKUP($B60&amp;"_"&amp;M60,Raw_data_N2_Kanji[[Receipe no]:[Raw]],2,0),
IF(AND($K60=0,M61&lt;&gt;1),"",
VLOOKUP($B60&amp;"_"&amp;M60,Raw_data_N2_Kanji[[Receipe no]:[Raw]],2,0))),
"")</f>
        <v/>
      </c>
      <c r="H60">
        <f>ROW()-ROW(Index[[#Headers],[Sr. No.]])</f>
        <v>59</v>
      </c>
      <c r="I60" s="129" t="str">
        <f>IFERROR(HLOOKUP(Index[[#This Row],[Sr. No.]],Table!$5:$6,2,0),"")</f>
        <v/>
      </c>
      <c r="J60" s="98" t="str">
        <f t="shared" si="5"/>
        <v>Dessert &amp; Sweets</v>
      </c>
      <c r="K60" s="62">
        <f t="shared" ref="K60:M60" si="66">IF($I60&lt;&gt;"",0,
IF($K59=0,K$1,
IF($I60="",K59+3,K$1)))</f>
        <v>10</v>
      </c>
      <c r="L60" s="16">
        <f t="shared" si="66"/>
        <v>11</v>
      </c>
      <c r="M60" s="17">
        <f t="shared" si="66"/>
        <v>12</v>
      </c>
      <c r="P60" s="91" t="str">
        <f t="shared" si="40"/>
        <v/>
      </c>
      <c r="Q60" s="91" t="str">
        <f>IF($I60="","",COUNTIF(Raw_data_N2_Kanji[Lecture_no],$B60)-1)</f>
        <v/>
      </c>
      <c r="R60" s="24" t="str">
        <f t="shared" si="3"/>
        <v>Dessert &amp; Sweets</v>
      </c>
      <c r="S60" s="21">
        <f t="shared" si="21"/>
        <v>11</v>
      </c>
      <c r="T60" s="16">
        <f t="shared" si="21"/>
        <v>12</v>
      </c>
      <c r="U60" s="17">
        <f t="shared" si="21"/>
        <v>13</v>
      </c>
    </row>
    <row r="61" spans="1:21" ht="25.2" thickTop="1" x14ac:dyDescent="0.3">
      <c r="A61">
        <f t="shared" si="6"/>
        <v>14</v>
      </c>
      <c r="B61" s="98" t="str">
        <f t="shared" si="0"/>
        <v>Drinks &amp; beverages</v>
      </c>
      <c r="C61" s="142" t="str">
        <f>IFERROR(
IF(AND($K61=0,K62=1),VLOOKUP($B61&amp;"_"&amp;K61,Raw_data_N2_Kanji[[Receipe no]:[Raw]],2,0),
IF(AND($K61=0,K62&lt;&gt;1),"",
VLOOKUP($B61&amp;"_"&amp;K61,Raw_data_N2_Kanji[[Receipe no]:[Raw]],2,0))),
"")</f>
        <v>Drinks &amp; beverages</v>
      </c>
      <c r="D61" s="143" t="str">
        <f>IFERROR(
IF(AND($K61=0,L62=1),VLOOKUP($B61&amp;"_"&amp;L61,Raw_data_N2_Kanji[[Receipe no]:[Raw]],2,0),
IF(AND($K61=0,L62&lt;&gt;1),"",
VLOOKUP($B61&amp;"_"&amp;L61,Raw_data_N2_Kanji[[Receipe no]:[Raw]],2,0))),
"")</f>
        <v/>
      </c>
      <c r="E61" s="144" t="str">
        <f>IFERROR(
IF(AND($K61=0,M62=1),VLOOKUP($B61&amp;"_"&amp;M61,Raw_data_N2_Kanji[[Receipe no]:[Raw]],2,0),
IF(AND($K61=0,M62&lt;&gt;1),"",
VLOOKUP($B61&amp;"_"&amp;M61,Raw_data_N2_Kanji[[Receipe no]:[Raw]],2,0))),
"")</f>
        <v/>
      </c>
      <c r="H61">
        <f>ROW()-ROW(Index[[#Headers],[Sr. No.]])</f>
        <v>60</v>
      </c>
      <c r="I61" s="129" t="str">
        <f>IFERROR(HLOOKUP(Index[[#This Row],[Sr. No.]],Table!$5:$6,2,0),"")</f>
        <v>Drinks &amp; beverages</v>
      </c>
      <c r="J61" s="98" t="str">
        <f t="shared" si="5"/>
        <v>Drinks &amp; beverages</v>
      </c>
      <c r="K61" s="62">
        <f t="shared" ref="K61:M61" si="67">IF($I61&lt;&gt;"",0,
IF($K60=0,K$1,
IF($I61="",K60+3,K$1)))</f>
        <v>0</v>
      </c>
      <c r="L61" s="16">
        <f t="shared" si="67"/>
        <v>0</v>
      </c>
      <c r="M61" s="17">
        <f t="shared" si="67"/>
        <v>0</v>
      </c>
      <c r="P61" s="91" t="e">
        <f t="shared" si="40"/>
        <v>#N/A</v>
      </c>
      <c r="Q61" s="91">
        <f>IF($I61="","",COUNTIF(Raw_data_N2_Kanji[Lecture_no],$B61)-1)</f>
        <v>34</v>
      </c>
      <c r="R61" s="24" t="str">
        <f t="shared" si="3"/>
        <v/>
      </c>
      <c r="S61" s="21">
        <f t="shared" si="21"/>
        <v>1</v>
      </c>
      <c r="T61" s="16">
        <f t="shared" si="21"/>
        <v>2</v>
      </c>
      <c r="U61" s="17">
        <f t="shared" si="21"/>
        <v>3</v>
      </c>
    </row>
    <row r="62" spans="1:21" ht="24.6" x14ac:dyDescent="0.3">
      <c r="A62">
        <f t="shared" si="6"/>
        <v>14</v>
      </c>
      <c r="B62" s="98" t="str">
        <f t="shared" si="0"/>
        <v>Drinks &amp; beverages</v>
      </c>
      <c r="C62" s="133" t="str">
        <f>IFERROR(
IF(AND($K62=0,K63=1),VLOOKUP($B62&amp;"_"&amp;K62,Raw_data_N2_Kanji[[Receipe no]:[Raw]],2,0),
IF(AND($K62=0,K63&lt;&gt;1),"",
VLOOKUP($B62&amp;"_"&amp;K62,Raw_data_N2_Kanji[[Receipe no]:[Raw]],2,0))),
"")</f>
        <v>ကော်ဖီ</v>
      </c>
      <c r="D62" s="134" t="str">
        <f>IFERROR(
IF(AND($K62=0,L63=1),VLOOKUP($B62&amp;"_"&amp;L62,Raw_data_N2_Kanji[[Receipe no]:[Raw]],2,0),
IF(AND($K62=0,L63&lt;&gt;1),"",
VLOOKUP($B62&amp;"_"&amp;L62,Raw_data_N2_Kanji[[Receipe no]:[Raw]],2,0))),
"")</f>
        <v>လက်ဖက်ရည်ကြမ်း</v>
      </c>
      <c r="E62" s="135" t="str">
        <f>IFERROR(
IF(AND($K62=0,M63=1),VLOOKUP($B62&amp;"_"&amp;M62,Raw_data_N2_Kanji[[Receipe no]:[Raw]],2,0),
IF(AND($K62=0,M63&lt;&gt;1),"",
VLOOKUP($B62&amp;"_"&amp;M62,Raw_data_N2_Kanji[[Receipe no]:[Raw]],2,0))),
"")</f>
        <v>လက်ဖက်ရည်</v>
      </c>
      <c r="H62">
        <f>ROW()-ROW(Index[[#Headers],[Sr. No.]])</f>
        <v>61</v>
      </c>
      <c r="I62" s="129" t="str">
        <f>IFERROR(HLOOKUP(Index[[#This Row],[Sr. No.]],Table!$5:$6,2,0),"")</f>
        <v/>
      </c>
      <c r="J62" s="98" t="str">
        <f t="shared" si="5"/>
        <v>Drinks &amp; beverages</v>
      </c>
      <c r="K62" s="62">
        <f t="shared" ref="K62:M62" si="68">IF($I62&lt;&gt;"",0,
IF($K61=0,K$1,
IF($I62="",K61+3,K$1)))</f>
        <v>1</v>
      </c>
      <c r="L62" s="16">
        <f t="shared" si="68"/>
        <v>2</v>
      </c>
      <c r="M62" s="17">
        <f t="shared" si="68"/>
        <v>3</v>
      </c>
      <c r="P62" s="91" t="str">
        <f t="shared" si="40"/>
        <v/>
      </c>
      <c r="Q62" s="91" t="str">
        <f>IF($I62="","",COUNTIF(Raw_data_N2_Kanji[Lecture_no],$B62)-1)</f>
        <v/>
      </c>
      <c r="R62" s="24" t="str">
        <f t="shared" si="3"/>
        <v/>
      </c>
      <c r="S62" s="21">
        <f t="shared" si="21"/>
        <v>4</v>
      </c>
      <c r="T62" s="16">
        <f t="shared" si="21"/>
        <v>4</v>
      </c>
      <c r="U62" s="17">
        <f t="shared" si="21"/>
        <v>4</v>
      </c>
    </row>
    <row r="63" spans="1:21" ht="24.6" x14ac:dyDescent="0.3">
      <c r="A63">
        <f t="shared" si="6"/>
        <v>14</v>
      </c>
      <c r="B63" s="98" t="str">
        <f t="shared" si="0"/>
        <v>Drinks &amp; beverages</v>
      </c>
      <c r="C63" s="133" t="str">
        <f>IFERROR(
IF(AND($K63=0,K64=1),VLOOKUP($B63&amp;"_"&amp;K63,Raw_data_N2_Kanji[[Receipe no]:[Raw]],2,0),
IF(AND($K63=0,K64&lt;&gt;1),"",
VLOOKUP($B63&amp;"_"&amp;K63,Raw_data_N2_Kanji[[Receipe no]:[Raw]],2,0))),
"")</f>
        <v>သောက်ရေသန့်</v>
      </c>
      <c r="D63" s="134" t="str">
        <f>IFERROR(
IF(AND($K63=0,L64=1),VLOOKUP($B63&amp;"_"&amp;L63,Raw_data_N2_Kanji[[Receipe no]:[Raw]],2,0),
IF(AND($K63=0,L64&lt;&gt;1),"",
VLOOKUP($B63&amp;"_"&amp;L63,Raw_data_N2_Kanji[[Receipe no]:[Raw]],2,0))),
"")</f>
        <v>လိမ္မော်ရည်</v>
      </c>
      <c r="E63" s="135" t="str">
        <f>IFERROR(
IF(AND($K63=0,M64=1),VLOOKUP($B63&amp;"_"&amp;M63,Raw_data_N2_Kanji[[Receipe no]:[Raw]],2,0),
IF(AND($K63=0,M64&lt;&gt;1),"",
VLOOKUP($B63&amp;"_"&amp;M63,Raw_data_N2_Kanji[[Receipe no]:[Raw]],2,0))),
"")</f>
        <v>သံပရာရည်</v>
      </c>
      <c r="H63">
        <f>ROW()-ROW(Index[[#Headers],[Sr. No.]])</f>
        <v>62</v>
      </c>
      <c r="I63" s="129" t="str">
        <f>IFERROR(HLOOKUP(Index[[#This Row],[Sr. No.]],Table!$5:$6,2,0),"")</f>
        <v/>
      </c>
      <c r="J63" s="98" t="str">
        <f t="shared" si="5"/>
        <v>Drinks &amp; beverages</v>
      </c>
      <c r="K63" s="62">
        <f t="shared" ref="K63:M63" si="69">IF($I63&lt;&gt;"",0,
IF($K62=0,K$1,
IF($I63="",K62+3,K$1)))</f>
        <v>4</v>
      </c>
      <c r="L63" s="16">
        <f t="shared" si="69"/>
        <v>5</v>
      </c>
      <c r="M63" s="17">
        <f t="shared" si="69"/>
        <v>6</v>
      </c>
      <c r="P63" s="91" t="str">
        <f t="shared" si="40"/>
        <v/>
      </c>
      <c r="Q63" s="91" t="str">
        <f>IF($I63="","",COUNTIF(Raw_data_N2_Kanji[Lecture_no],$B63)-1)</f>
        <v/>
      </c>
      <c r="R63" s="24" t="str">
        <f t="shared" si="3"/>
        <v/>
      </c>
      <c r="S63" s="21">
        <f t="shared" si="21"/>
        <v>5</v>
      </c>
      <c r="T63" s="16">
        <f t="shared" si="21"/>
        <v>6</v>
      </c>
      <c r="U63" s="17">
        <f t="shared" si="21"/>
        <v>7</v>
      </c>
    </row>
    <row r="64" spans="1:21" ht="24.6" x14ac:dyDescent="0.3">
      <c r="A64">
        <f t="shared" si="6"/>
        <v>14</v>
      </c>
      <c r="B64" s="98" t="str">
        <f t="shared" si="0"/>
        <v>Drinks &amp; beverages</v>
      </c>
      <c r="C64" s="133" t="str">
        <f>IFERROR(
IF(AND($K64=0,K65=1),VLOOKUP($B64&amp;"_"&amp;K64,Raw_data_N2_Kanji[[Receipe no]:[Raw]],2,0),
IF(AND($K64=0,K65&lt;&gt;1),"",
VLOOKUP($B64&amp;"_"&amp;K64,Raw_data_N2_Kanji[[Receipe no]:[Raw]],2,0))),
"")</f>
        <v>ရှောက်ဖျော်ရည်</v>
      </c>
      <c r="D64" s="134" t="str">
        <f>IFERROR(
IF(AND($K64=0,L65=1),VLOOKUP($B64&amp;"_"&amp;L64,Raw_data_N2_Kanji[[Receipe no]:[Raw]],2,0),
IF(AND($K64=0,L65&lt;&gt;1),"",
VLOOKUP($B64&amp;"_"&amp;L64,Raw_data_N2_Kanji[[Receipe no]:[Raw]],2,0))),
"")</f>
        <v>ဆီးဖျော်ရည်</v>
      </c>
      <c r="E64" s="135" t="str">
        <f>IFERROR(
IF(AND($K64=0,M65=1),VLOOKUP($B64&amp;"_"&amp;M64,Raw_data_N2_Kanji[[Receipe no]:[Raw]],2,0),
IF(AND($K64=0,M65&lt;&gt;1),"",
VLOOKUP($B64&amp;"_"&amp;M64,Raw_data_N2_Kanji[[Receipe no]:[Raw]],2,0))),
"")</f>
        <v>အုန်းရည်</v>
      </c>
      <c r="H64">
        <f>ROW()-ROW(Index[[#Headers],[Sr. No.]])</f>
        <v>63</v>
      </c>
      <c r="I64" s="129" t="str">
        <f>IFERROR(HLOOKUP(Index[[#This Row],[Sr. No.]],Table!$5:$6,2,0),"")</f>
        <v/>
      </c>
      <c r="J64" s="98" t="str">
        <f t="shared" si="5"/>
        <v>Drinks &amp; beverages</v>
      </c>
      <c r="K64" s="62">
        <f t="shared" ref="K64:M64" si="70">IF($I64&lt;&gt;"",0,
IF($K63=0,K$1,
IF($I64="",K63+3,K$1)))</f>
        <v>7</v>
      </c>
      <c r="L64" s="16">
        <f t="shared" si="70"/>
        <v>8</v>
      </c>
      <c r="M64" s="17">
        <f t="shared" si="70"/>
        <v>9</v>
      </c>
      <c r="P64" s="91" t="str">
        <f t="shared" si="40"/>
        <v/>
      </c>
      <c r="Q64" s="91" t="str">
        <f>IF($I64="","",COUNTIF(Raw_data_N2_Kanji[Lecture_no],$B64)-1)</f>
        <v/>
      </c>
      <c r="R64" s="24" t="str">
        <f t="shared" si="3"/>
        <v/>
      </c>
      <c r="S64" s="21">
        <f t="shared" si="21"/>
        <v>8</v>
      </c>
      <c r="T64" s="16">
        <f t="shared" si="21"/>
        <v>9</v>
      </c>
      <c r="U64" s="17">
        <f t="shared" si="21"/>
        <v>10</v>
      </c>
    </row>
    <row r="65" spans="1:21" ht="24.6" x14ac:dyDescent="0.3">
      <c r="A65">
        <f t="shared" si="6"/>
        <v>14</v>
      </c>
      <c r="B65" s="98" t="str">
        <f t="shared" si="0"/>
        <v>Drinks &amp; beverages</v>
      </c>
      <c r="C65" s="133" t="str">
        <f>IFERROR(
IF(AND($K65=0,K66=1),VLOOKUP($B65&amp;"_"&amp;K65,Raw_data_N2_Kanji[[Receipe no]:[Raw]],2,0),
IF(AND($K65=0,K66&lt;&gt;1),"",
VLOOKUP($B65&amp;"_"&amp;K65,Raw_data_N2_Kanji[[Receipe no]:[Raw]],2,0))),
"")</f>
        <v>ကြံရည်</v>
      </c>
      <c r="D65" s="134" t="str">
        <f>IFERROR(
IF(AND($K65=0,L66=1),VLOOKUP($B65&amp;"_"&amp;L65,Raw_data_N2_Kanji[[Receipe no]:[Raw]],2,0),
IF(AND($K65=0,L66&lt;&gt;1),"",
VLOOKUP($B65&amp;"_"&amp;L65,Raw_data_N2_Kanji[[Receipe no]:[Raw]],2,0))),
"")</f>
        <v>ထောပတ်သီးဖျော်ရည်</v>
      </c>
      <c r="E65" s="135" t="str">
        <f>IFERROR(
IF(AND($K65=0,M66=1),VLOOKUP($B65&amp;"_"&amp;M65,Raw_data_N2_Kanji[[Receipe no]:[Raw]],2,0),
IF(AND($K65=0,M66&lt;&gt;1),"",
VLOOKUP($B65&amp;"_"&amp;M65,Raw_data_N2_Kanji[[Receipe no]:[Raw]],2,0))),
"")</f>
        <v>နာနတ်ဖျော်ရည်</v>
      </c>
      <c r="H65">
        <f>ROW()-ROW(Index[[#Headers],[Sr. No.]])</f>
        <v>64</v>
      </c>
      <c r="I65" s="129" t="str">
        <f>IFERROR(HLOOKUP(Index[[#This Row],[Sr. No.]],Table!$5:$6,2,0),"")</f>
        <v/>
      </c>
      <c r="J65" s="98" t="str">
        <f t="shared" si="5"/>
        <v>Drinks &amp; beverages</v>
      </c>
      <c r="K65" s="62">
        <f t="shared" ref="K65:M65" si="71">IF($I65&lt;&gt;"",0,
IF($K64=0,K$1,
IF($I65="",K64+3,K$1)))</f>
        <v>10</v>
      </c>
      <c r="L65" s="16">
        <f t="shared" si="71"/>
        <v>11</v>
      </c>
      <c r="M65" s="17">
        <f t="shared" si="71"/>
        <v>12</v>
      </c>
      <c r="P65" s="91" t="str">
        <f t="shared" si="40"/>
        <v/>
      </c>
      <c r="Q65" s="91" t="str">
        <f>IF($I65="","",COUNTIF(Raw_data_N2_Kanji[Lecture_no],$B65)-1)</f>
        <v/>
      </c>
      <c r="R65" s="24" t="str">
        <f t="shared" si="3"/>
        <v/>
      </c>
      <c r="S65" s="21">
        <f t="shared" si="21"/>
        <v>11</v>
      </c>
      <c r="T65" s="16">
        <f t="shared" si="21"/>
        <v>12</v>
      </c>
      <c r="U65" s="17">
        <f t="shared" si="21"/>
        <v>13</v>
      </c>
    </row>
    <row r="66" spans="1:21" ht="24.6" x14ac:dyDescent="0.3">
      <c r="A66">
        <f t="shared" si="6"/>
        <v>14</v>
      </c>
      <c r="B66" s="98" t="str">
        <f t="shared" ref="B66:B75" si="72">$J66</f>
        <v>Drinks &amp; beverages</v>
      </c>
      <c r="C66" s="133" t="str">
        <f>IFERROR(
IF(AND($K66=0,K67=1),VLOOKUP($B66&amp;"_"&amp;K66,Raw_data_N2_Kanji[[Receipe no]:[Raw]],2,0),
IF(AND($K66=0,K67&lt;&gt;1),"",
VLOOKUP($B66&amp;"_"&amp;K66,Raw_data_N2_Kanji[[Receipe no]:[Raw]],2,0))),
"")</f>
        <v>ပင်မှည့်ဖျော်ရည်</v>
      </c>
      <c r="D66" s="134" t="str">
        <f>IFERROR(
IF(AND($K66=0,L67=1),VLOOKUP($B66&amp;"_"&amp;L66,Raw_data_N2_Kanji[[Receipe no]:[Raw]],2,0),
IF(AND($K66=0,L67&lt;&gt;1),"",
VLOOKUP($B66&amp;"_"&amp;L66,Raw_data_N2_Kanji[[Receipe no]:[Raw]],2,0))),
"")</f>
        <v>မန်ကျည်းဖျော်ရည်</v>
      </c>
      <c r="E66" s="135" t="str">
        <f>IFERROR(
IF(AND($K66=0,M67=1),VLOOKUP($B66&amp;"_"&amp;M66,Raw_data_N2_Kanji[[Receipe no]:[Raw]],2,0),
IF(AND($K66=0,M67&lt;&gt;1),"",
VLOOKUP($B66&amp;"_"&amp;M66,Raw_data_N2_Kanji[[Receipe no]:[Raw]],2,0))),
"")</f>
        <v>ပန်းသီးဖျော်ရည်</v>
      </c>
      <c r="H66">
        <f>ROW()-ROW(Index[[#Headers],[Sr. No.]])</f>
        <v>65</v>
      </c>
      <c r="I66" s="129" t="str">
        <f>IFERROR(HLOOKUP(Index[[#This Row],[Sr. No.]],Table!$5:$6,2,0),"")</f>
        <v/>
      </c>
      <c r="J66" s="98" t="str">
        <f t="shared" si="5"/>
        <v>Drinks &amp; beverages</v>
      </c>
      <c r="K66" s="62">
        <f t="shared" ref="K66:M66" si="73">IF($I66&lt;&gt;"",0,
IF($K65=0,K$1,
IF($I66="",K65+3,K$1)))</f>
        <v>13</v>
      </c>
      <c r="L66" s="16">
        <f t="shared" si="73"/>
        <v>14</v>
      </c>
      <c r="M66" s="17">
        <f t="shared" si="73"/>
        <v>15</v>
      </c>
      <c r="P66" s="91" t="str">
        <f t="shared" ref="P66:P75" si="74">IF($I66&lt;&gt;"",VLOOKUP($J66,$R:$U,4,0),"")</f>
        <v/>
      </c>
      <c r="Q66" s="91" t="str">
        <f>IF($I66="","",COUNTIF(Raw_data_N2_Kanji[Lecture_no],$B66)-1)</f>
        <v/>
      </c>
      <c r="R66" s="24" t="str">
        <f t="shared" si="3"/>
        <v/>
      </c>
      <c r="S66" s="21">
        <f t="shared" si="21"/>
        <v>14</v>
      </c>
      <c r="T66" s="16">
        <f t="shared" si="21"/>
        <v>15</v>
      </c>
      <c r="U66" s="17">
        <f t="shared" si="21"/>
        <v>16</v>
      </c>
    </row>
    <row r="67" spans="1:21" ht="24.6" x14ac:dyDescent="0.3">
      <c r="A67">
        <f t="shared" si="6"/>
        <v>14</v>
      </c>
      <c r="B67" s="98" t="str">
        <f t="shared" si="72"/>
        <v>Drinks &amp; beverages</v>
      </c>
      <c r="C67" s="133" t="str">
        <f>IFERROR(
IF(AND($K67=0,K68=1),VLOOKUP($B67&amp;"_"&amp;K67,Raw_data_N2_Kanji[[Receipe no]:[Raw]],2,0),
IF(AND($K67=0,K68&lt;&gt;1),"",
VLOOKUP($B67&amp;"_"&amp;K67,Raw_data_N2_Kanji[[Receipe no]:[Raw]],2,0))),
"")</f>
        <v>ဖရဲသီးဖျော်ရည်</v>
      </c>
      <c r="D67" s="134" t="str">
        <f>IFERROR(
IF(AND($K67=0,L68=1),VLOOKUP($B67&amp;"_"&amp;L67,Raw_data_N2_Kanji[[Receipe no]:[Raw]],2,0),
IF(AND($K67=0,L68&lt;&gt;1),"",
VLOOKUP($B67&amp;"_"&amp;L67,Raw_data_N2_Kanji[[Receipe no]:[Raw]],2,0))),
"")</f>
        <v>လိုင်ချီးဖျော်ရည်</v>
      </c>
      <c r="E67" s="135" t="str">
        <f>IFERROR(
IF(AND($K67=0,M68=1),VLOOKUP($B67&amp;"_"&amp;M67,Raw_data_N2_Kanji[[Receipe no]:[Raw]],2,0),
IF(AND($K67=0,M68&lt;&gt;1),"",
VLOOKUP($B67&amp;"_"&amp;M67,Raw_data_N2_Kanji[[Receipe no]:[Raw]],2,0))),
"")</f>
        <v>စတော်ဘယ်ရီဖျော်ရည်</v>
      </c>
      <c r="H67">
        <f>ROW()-ROW(Index[[#Headers],[Sr. No.]])</f>
        <v>66</v>
      </c>
      <c r="I67" s="129" t="str">
        <f>IFERROR(HLOOKUP(Index[[#This Row],[Sr. No.]],Table!$5:$6,2,0),"")</f>
        <v/>
      </c>
      <c r="J67" s="98" t="str">
        <f t="shared" ref="J67:J75" si="75">IF(I67="",$J66,$I67)</f>
        <v>Drinks &amp; beverages</v>
      </c>
      <c r="K67" s="62">
        <f t="shared" ref="K67:M67" si="76">IF($I67&lt;&gt;"",0,
IF($K66=0,K$1,
IF($I67="",K66+3,K$1)))</f>
        <v>16</v>
      </c>
      <c r="L67" s="16">
        <f t="shared" si="76"/>
        <v>17</v>
      </c>
      <c r="M67" s="17">
        <f t="shared" si="76"/>
        <v>18</v>
      </c>
      <c r="P67" s="91" t="str">
        <f t="shared" si="74"/>
        <v/>
      </c>
      <c r="Q67" s="91" t="str">
        <f>IF($I67="","",COUNTIF(Raw_data_N2_Kanji[Lecture_no],$B67)-1)</f>
        <v/>
      </c>
      <c r="R67" s="24" t="str">
        <f t="shared" si="3"/>
        <v/>
      </c>
      <c r="S67" s="21">
        <f t="shared" si="21"/>
        <v>17</v>
      </c>
      <c r="T67" s="16">
        <f t="shared" si="21"/>
        <v>18</v>
      </c>
      <c r="U67" s="17">
        <f t="shared" si="21"/>
        <v>19</v>
      </c>
    </row>
    <row r="68" spans="1:21" ht="24.6" x14ac:dyDescent="0.3">
      <c r="A68">
        <f t="shared" ref="A68:A75" si="77">IF($K68=0,$A67+1,$A67)</f>
        <v>14</v>
      </c>
      <c r="B68" s="98" t="str">
        <f t="shared" si="72"/>
        <v>Drinks &amp; beverages</v>
      </c>
      <c r="C68" s="133" t="str">
        <f>IFERROR(
IF(AND($K68=0,K69=1),VLOOKUP($B68&amp;"_"&amp;K68,Raw_data_N2_Kanji[[Receipe no]:[Raw]],2,0),
IF(AND($K68=0,K69&lt;&gt;1),"",
VLOOKUP($B68&amp;"_"&amp;K68,Raw_data_N2_Kanji[[Receipe no]:[Raw]],2,0))),
"")</f>
        <v>သီးစုံဖျော်ရည်</v>
      </c>
      <c r="D68" s="134" t="str">
        <f>IFERROR(
IF(AND($K68=0,L69=1),VLOOKUP($B68&amp;"_"&amp;L68,Raw_data_N2_Kanji[[Receipe no]:[Raw]],2,0),
IF(AND($K68=0,L69&lt;&gt;1),"",
VLOOKUP($B68&amp;"_"&amp;L68,Raw_data_N2_Kanji[[Receipe no]:[Raw]],2,0))),
"")</f>
        <v>ကိုကာကိုလာ</v>
      </c>
      <c r="E68" s="135" t="str">
        <f>IFERROR(
IF(AND($K68=0,M69=1),VLOOKUP($B68&amp;"_"&amp;M68,Raw_data_N2_Kanji[[Receipe no]:[Raw]],2,0),
IF(AND($K68=0,M69&lt;&gt;1),"",
VLOOKUP($B68&amp;"_"&amp;M68,Raw_data_N2_Kanji[[Receipe no]:[Raw]],2,0))),
"")</f>
        <v>ပက်စီ</v>
      </c>
      <c r="H68">
        <f>ROW()-ROW(Index[[#Headers],[Sr. No.]])</f>
        <v>67</v>
      </c>
      <c r="I68" s="129" t="str">
        <f>IFERROR(HLOOKUP(Index[[#This Row],[Sr. No.]],Table!$5:$6,2,0),"")</f>
        <v/>
      </c>
      <c r="J68" s="98" t="str">
        <f t="shared" si="75"/>
        <v>Drinks &amp; beverages</v>
      </c>
      <c r="K68" s="62">
        <f t="shared" ref="K68:M68" si="78">IF($I68&lt;&gt;"",0,
IF($K67=0,K$1,
IF($I68="",K67+3,K$1)))</f>
        <v>19</v>
      </c>
      <c r="L68" s="16">
        <f t="shared" si="78"/>
        <v>20</v>
      </c>
      <c r="M68" s="17">
        <f t="shared" si="78"/>
        <v>21</v>
      </c>
      <c r="P68" s="91" t="str">
        <f t="shared" si="74"/>
        <v/>
      </c>
      <c r="Q68" s="91" t="str">
        <f>IF($I68="","",COUNTIF(Raw_data_N2_Kanji[Lecture_no],$B68)-1)</f>
        <v/>
      </c>
      <c r="R68" s="24" t="str">
        <f t="shared" si="3"/>
        <v/>
      </c>
      <c r="S68" s="21">
        <f t="shared" si="21"/>
        <v>20</v>
      </c>
      <c r="T68" s="16">
        <f t="shared" si="21"/>
        <v>21</v>
      </c>
      <c r="U68" s="17">
        <f t="shared" si="21"/>
        <v>22</v>
      </c>
    </row>
    <row r="69" spans="1:21" ht="24.6" x14ac:dyDescent="0.3">
      <c r="A69">
        <f t="shared" si="77"/>
        <v>14</v>
      </c>
      <c r="B69" s="98" t="str">
        <f t="shared" si="72"/>
        <v>Drinks &amp; beverages</v>
      </c>
      <c r="C69" s="133" t="str">
        <f>IFERROR(
IF(AND($K69=0,K70=1),VLOOKUP($B69&amp;"_"&amp;K69,Raw_data_N2_Kanji[[Receipe no]:[Raw]],2,0),
IF(AND($K69=0,K70&lt;&gt;1),"",
VLOOKUP($B69&amp;"_"&amp;K69,Raw_data_N2_Kanji[[Receipe no]:[Raw]],2,0))),
"")</f>
        <v>ဘီယာ</v>
      </c>
      <c r="D69" s="134" t="str">
        <f>IFERROR(
IF(AND($K69=0,L70=1),VLOOKUP($B69&amp;"_"&amp;L69,Raw_data_N2_Kanji[[Receipe no]:[Raw]],2,0),
IF(AND($K69=0,L70&lt;&gt;1),"",
VLOOKUP($B69&amp;"_"&amp;L69,Raw_data_N2_Kanji[[Receipe no]:[Raw]],2,0))),
"")</f>
        <v>ဝိုင်</v>
      </c>
      <c r="E69" s="135" t="str">
        <f>IFERROR(
IF(AND($K69=0,M70=1),VLOOKUP($B69&amp;"_"&amp;M69,Raw_data_N2_Kanji[[Receipe no]:[Raw]],2,0),
IF(AND($K69=0,M70&lt;&gt;1),"",
VLOOKUP($B69&amp;"_"&amp;M69,Raw_data_N2_Kanji[[Receipe no]:[Raw]],2,0))),
"")</f>
        <v>ဝိုင်အနီ</v>
      </c>
      <c r="H69">
        <f>ROW()-ROW(Index[[#Headers],[Sr. No.]])</f>
        <v>68</v>
      </c>
      <c r="I69" s="129" t="str">
        <f>IFERROR(HLOOKUP(Index[[#This Row],[Sr. No.]],Table!$5:$6,2,0),"")</f>
        <v/>
      </c>
      <c r="J69" s="98" t="str">
        <f t="shared" si="75"/>
        <v>Drinks &amp; beverages</v>
      </c>
      <c r="K69" s="62">
        <f t="shared" ref="K69:M69" si="79">IF($I69&lt;&gt;"",0,
IF($K68=0,K$1,
IF($I69="",K68+3,K$1)))</f>
        <v>22</v>
      </c>
      <c r="L69" s="16">
        <f t="shared" si="79"/>
        <v>23</v>
      </c>
      <c r="M69" s="17">
        <f t="shared" si="79"/>
        <v>24</v>
      </c>
      <c r="P69" s="91" t="str">
        <f t="shared" si="74"/>
        <v/>
      </c>
      <c r="Q69" s="91" t="str">
        <f>IF($I69="","",COUNTIF(Raw_data_N2_Kanji[Lecture_no],$B69)-1)</f>
        <v/>
      </c>
      <c r="R69" s="24" t="str">
        <f t="shared" si="3"/>
        <v/>
      </c>
      <c r="S69" s="21">
        <f t="shared" si="21"/>
        <v>23</v>
      </c>
      <c r="T69" s="16">
        <f t="shared" si="21"/>
        <v>24</v>
      </c>
      <c r="U69" s="17">
        <f t="shared" si="21"/>
        <v>25</v>
      </c>
    </row>
    <row r="70" spans="1:21" ht="24.6" x14ac:dyDescent="0.3">
      <c r="A70">
        <f t="shared" si="77"/>
        <v>14</v>
      </c>
      <c r="B70" s="98" t="str">
        <f t="shared" si="72"/>
        <v>Drinks &amp; beverages</v>
      </c>
      <c r="C70" s="133" t="str">
        <f>IFERROR(
IF(AND($K70=0,K71=1),VLOOKUP($B70&amp;"_"&amp;K70,Raw_data_N2_Kanji[[Receipe no]:[Raw]],2,0),
IF(AND($K70=0,K71&lt;&gt;1),"",
VLOOKUP($B70&amp;"_"&amp;K70,Raw_data_N2_Kanji[[Receipe no]:[Raw]],2,0))),
"")</f>
        <v>ဝိုင်အဖြူ</v>
      </c>
      <c r="D70" s="134" t="str">
        <f>IFERROR(
IF(AND($K70=0,L71=1),VLOOKUP($B70&amp;"_"&amp;L70,Raw_data_N2_Kanji[[Receipe no]:[Raw]],2,0),
IF(AND($K70=0,L71&lt;&gt;1),"",
VLOOKUP($B70&amp;"_"&amp;L70,Raw_data_N2_Kanji[[Receipe no]:[Raw]],2,0))),
"")</f>
        <v>အရက်</v>
      </c>
      <c r="E70" s="135" t="str">
        <f>IFERROR(
IF(AND($K70=0,M71=1),VLOOKUP($B70&amp;"_"&amp;M70,Raw_data_N2_Kanji[[Receipe no]:[Raw]],2,0),
IF(AND($K70=0,M71&lt;&gt;1),"",
VLOOKUP($B70&amp;"_"&amp;M70,Raw_data_N2_Kanji[[Receipe no]:[Raw]],2,0))),
"")</f>
        <v>ကော့ညက်</v>
      </c>
      <c r="H70">
        <f>ROW()-ROW(Index[[#Headers],[Sr. No.]])</f>
        <v>69</v>
      </c>
      <c r="I70" s="129" t="str">
        <f>IFERROR(HLOOKUP(Index[[#This Row],[Sr. No.]],Table!$5:$6,2,0),"")</f>
        <v/>
      </c>
      <c r="J70" s="98" t="str">
        <f t="shared" si="75"/>
        <v>Drinks &amp; beverages</v>
      </c>
      <c r="K70" s="62">
        <f t="shared" ref="K70:M70" si="80">IF($I70&lt;&gt;"",0,
IF($K69=0,K$1,
IF($I70="",K69+3,K$1)))</f>
        <v>25</v>
      </c>
      <c r="L70" s="16">
        <f t="shared" si="80"/>
        <v>26</v>
      </c>
      <c r="M70" s="17">
        <f t="shared" si="80"/>
        <v>27</v>
      </c>
      <c r="P70" s="91" t="str">
        <f t="shared" si="74"/>
        <v/>
      </c>
      <c r="Q70" s="91" t="str">
        <f>IF($I70="","",COUNTIF(Raw_data_N2_Kanji[Lecture_no],$B70)-1)</f>
        <v/>
      </c>
      <c r="R70" s="24" t="str">
        <f t="shared" si="3"/>
        <v/>
      </c>
      <c r="S70" s="21">
        <f t="shared" si="21"/>
        <v>26</v>
      </c>
      <c r="T70" s="16">
        <f t="shared" si="21"/>
        <v>27</v>
      </c>
      <c r="U70" s="17">
        <f t="shared" si="21"/>
        <v>28</v>
      </c>
    </row>
    <row r="71" spans="1:21" ht="24.6" x14ac:dyDescent="0.3">
      <c r="A71">
        <f t="shared" si="77"/>
        <v>14</v>
      </c>
      <c r="B71" s="98" t="str">
        <f t="shared" si="72"/>
        <v>Drinks &amp; beverages</v>
      </c>
      <c r="C71" s="133" t="str">
        <f>IFERROR(
IF(AND($K71=0,K72=1),VLOOKUP($B71&amp;"_"&amp;K71,Raw_data_N2_Kanji[[Receipe no]:[Raw]],2,0),
IF(AND($K71=0,K72&lt;&gt;1),"",
VLOOKUP($B71&amp;"_"&amp;K71,Raw_data_N2_Kanji[[Receipe no]:[Raw]],2,0))),
"")</f>
        <v>ဂျင်</v>
      </c>
      <c r="D71" s="134" t="str">
        <f>IFERROR(
IF(AND($K71=0,L72=1),VLOOKUP($B71&amp;"_"&amp;L71,Raw_data_N2_Kanji[[Receipe no]:[Raw]],2,0),
IF(AND($K71=0,L72&lt;&gt;1),"",
VLOOKUP($B71&amp;"_"&amp;L71,Raw_data_N2_Kanji[[Receipe no]:[Raw]],2,0))),
"")</f>
        <v>ဘရန်ဒီ</v>
      </c>
      <c r="E71" s="135" t="str">
        <f>IFERROR(
IF(AND($K71=0,M72=1),VLOOKUP($B71&amp;"_"&amp;M71,Raw_data_N2_Kanji[[Receipe no]:[Raw]],2,0),
IF(AND($K71=0,M72&lt;&gt;1),"",
VLOOKUP($B71&amp;"_"&amp;M71,Raw_data_N2_Kanji[[Receipe no]:[Raw]],2,0))),
"")</f>
        <v>ရမ်</v>
      </c>
      <c r="H71">
        <f>ROW()-ROW(Index[[#Headers],[Sr. No.]])</f>
        <v>70</v>
      </c>
      <c r="I71" s="129" t="str">
        <f>IFERROR(HLOOKUP(Index[[#This Row],[Sr. No.]],Table!$5:$6,2,0),"")</f>
        <v/>
      </c>
      <c r="J71" s="98" t="str">
        <f t="shared" si="75"/>
        <v>Drinks &amp; beverages</v>
      </c>
      <c r="K71" s="62">
        <f t="shared" ref="K71:M71" si="81">IF($I71&lt;&gt;"",0,
IF($K70=0,K$1,
IF($I71="",K70+3,K$1)))</f>
        <v>28</v>
      </c>
      <c r="L71" s="16">
        <f t="shared" si="81"/>
        <v>29</v>
      </c>
      <c r="M71" s="17">
        <f t="shared" si="81"/>
        <v>30</v>
      </c>
      <c r="P71" s="91" t="str">
        <f t="shared" si="74"/>
        <v/>
      </c>
      <c r="Q71" s="91" t="str">
        <f>IF($I71="","",COUNTIF(Raw_data_N2_Kanji[Lecture_no],$B71)-1)</f>
        <v/>
      </c>
      <c r="R71" s="24" t="str">
        <f t="shared" si="3"/>
        <v/>
      </c>
      <c r="S71" s="21">
        <f t="shared" si="21"/>
        <v>29</v>
      </c>
      <c r="T71" s="16">
        <f t="shared" si="21"/>
        <v>30</v>
      </c>
      <c r="U71" s="17">
        <f t="shared" si="21"/>
        <v>31</v>
      </c>
    </row>
    <row r="72" spans="1:21" ht="24.6" x14ac:dyDescent="0.3">
      <c r="A72">
        <f t="shared" si="77"/>
        <v>14</v>
      </c>
      <c r="B72" s="98" t="str">
        <f t="shared" si="72"/>
        <v>Drinks &amp; beverages</v>
      </c>
      <c r="C72" s="133" t="str">
        <f>IFERROR(
IF(AND($K72=0,K73=1),VLOOKUP($B72&amp;"_"&amp;K72,Raw_data_N2_Kanji[[Receipe no]:[Raw]],2,0),
IF(AND($K72=0,K73&lt;&gt;1),"",
VLOOKUP($B72&amp;"_"&amp;K72,Raw_data_N2_Kanji[[Receipe no]:[Raw]],2,0))),
"")</f>
        <v>ဗော့ကာ</v>
      </c>
      <c r="D72" s="134" t="str">
        <f>IFERROR(
IF(AND($K72=0,L73=1),VLOOKUP($B72&amp;"_"&amp;L72,Raw_data_N2_Kanji[[Receipe no]:[Raw]],2,0),
IF(AND($K72=0,L73&lt;&gt;1),"",
VLOOKUP($B72&amp;"_"&amp;L72,Raw_data_N2_Kanji[[Receipe no]:[Raw]],2,0))),
"")</f>
        <v>မာတီနီ</v>
      </c>
      <c r="E72" s="135" t="str">
        <f>IFERROR(
IF(AND($K72=0,M73=1),VLOOKUP($B72&amp;"_"&amp;M72,Raw_data_N2_Kanji[[Receipe no]:[Raw]],2,0),
IF(AND($K72=0,M73&lt;&gt;1),"",
VLOOKUP($B72&amp;"_"&amp;M72,Raw_data_N2_Kanji[[Receipe no]:[Raw]],2,0))),
"")</f>
        <v>ရှယ်ရီ</v>
      </c>
      <c r="H72">
        <f>ROW()-ROW(Index[[#Headers],[Sr. No.]])</f>
        <v>71</v>
      </c>
      <c r="I72" s="129" t="str">
        <f>IFERROR(HLOOKUP(Index[[#This Row],[Sr. No.]],Table!$5:$6,2,0),"")</f>
        <v/>
      </c>
      <c r="J72" s="98" t="str">
        <f t="shared" si="75"/>
        <v>Drinks &amp; beverages</v>
      </c>
      <c r="K72" s="62">
        <f t="shared" ref="K72:M72" si="82">IF($I72&lt;&gt;"",0,
IF($K71=0,K$1,
IF($I72="",K71+3,K$1)))</f>
        <v>31</v>
      </c>
      <c r="L72" s="16">
        <f t="shared" si="82"/>
        <v>32</v>
      </c>
      <c r="M72" s="17">
        <f t="shared" si="82"/>
        <v>33</v>
      </c>
      <c r="P72" s="91" t="str">
        <f t="shared" si="74"/>
        <v/>
      </c>
      <c r="Q72" s="91" t="str">
        <f>IF($I72="","",COUNTIF(Raw_data_N2_Kanji[Lecture_no],$B72)-1)</f>
        <v/>
      </c>
      <c r="R72" s="24" t="str">
        <f t="shared" si="3"/>
        <v/>
      </c>
      <c r="S72" s="21">
        <f t="shared" si="21"/>
        <v>32</v>
      </c>
      <c r="T72" s="16">
        <f t="shared" si="21"/>
        <v>33</v>
      </c>
      <c r="U72" s="17">
        <f t="shared" si="21"/>
        <v>34</v>
      </c>
    </row>
    <row r="73" spans="1:21" ht="24.6" x14ac:dyDescent="0.3">
      <c r="A73">
        <f t="shared" si="77"/>
        <v>14</v>
      </c>
      <c r="B73" s="98" t="str">
        <f t="shared" si="72"/>
        <v>Drinks &amp; beverages</v>
      </c>
      <c r="C73" s="133" t="str">
        <f>IFERROR(
IF(AND($K73=0,K74=1),VLOOKUP($B73&amp;"_"&amp;K73,Raw_data_N2_Kanji[[Receipe no]:[Raw]],2,0),
IF(AND($K73=0,K74&lt;&gt;1),"",
VLOOKUP($B73&amp;"_"&amp;K73,Raw_data_N2_Kanji[[Receipe no]:[Raw]],2,0))),
"")</f>
        <v>ရှမ်ပိန်</v>
      </c>
      <c r="D73" s="134" t="str">
        <f>IFERROR(
IF(AND($K73=0,L74=1),VLOOKUP($B73&amp;"_"&amp;L73,Raw_data_N2_Kanji[[Receipe no]:[Raw]],2,0),
IF(AND($K73=0,L74&lt;&gt;1),"",
VLOOKUP($B73&amp;"_"&amp;L73,Raw_data_N2_Kanji[[Receipe no]:[Raw]],2,0))),
"")</f>
        <v/>
      </c>
      <c r="E73" s="135" t="str">
        <f>IFERROR(
IF(AND($K73=0,M74=1),VLOOKUP($B73&amp;"_"&amp;M73,Raw_data_N2_Kanji[[Receipe no]:[Raw]],2,0),
IF(AND($K73=0,M74&lt;&gt;1),"",
VLOOKUP($B73&amp;"_"&amp;M73,Raw_data_N2_Kanji[[Receipe no]:[Raw]],2,0))),
"")</f>
        <v/>
      </c>
      <c r="H73">
        <f>ROW()-ROW(Index[[#Headers],[Sr. No.]])</f>
        <v>72</v>
      </c>
      <c r="I73" s="129" t="str">
        <f>IFERROR(HLOOKUP(Index[[#This Row],[Sr. No.]],Table!$5:$6,2,0),"")</f>
        <v/>
      </c>
      <c r="J73" s="98" t="str">
        <f t="shared" si="75"/>
        <v>Drinks &amp; beverages</v>
      </c>
      <c r="K73" s="62">
        <f t="shared" ref="K73:M73" si="83">IF($I73&lt;&gt;"",0,
IF($K72=0,K$1,
IF($I73="",K72+3,K$1)))</f>
        <v>34</v>
      </c>
      <c r="L73" s="16">
        <f t="shared" si="83"/>
        <v>35</v>
      </c>
      <c r="M73" s="17">
        <f t="shared" si="83"/>
        <v>36</v>
      </c>
      <c r="P73" s="91" t="str">
        <f t="shared" si="74"/>
        <v/>
      </c>
      <c r="Q73" s="91" t="str">
        <f>IF($I73="","",COUNTIF(Raw_data_N2_Kanji[Lecture_no],$B73)-1)</f>
        <v/>
      </c>
      <c r="R73" s="24" t="str">
        <f t="shared" si="3"/>
        <v/>
      </c>
      <c r="S73" s="21">
        <f t="shared" si="21"/>
        <v>35</v>
      </c>
      <c r="T73" s="16">
        <f t="shared" si="21"/>
        <v>36</v>
      </c>
      <c r="U73" s="17">
        <f t="shared" si="21"/>
        <v>37</v>
      </c>
    </row>
    <row r="74" spans="1:21" ht="24.6" x14ac:dyDescent="0.3">
      <c r="A74">
        <f t="shared" si="77"/>
        <v>14</v>
      </c>
      <c r="B74" s="98" t="str">
        <f t="shared" si="72"/>
        <v>Drinks &amp; beverages</v>
      </c>
      <c r="C74" s="130" t="str">
        <f>IFERROR(
IF(AND($K74=0,K75=1),VLOOKUP($B74&amp;"_"&amp;K74,Raw_data_N2_Kanji[[Receipe no]:[Raw]],2,0),
IF(AND($K74=0,K75&lt;&gt;1),"",
VLOOKUP($B74&amp;"_"&amp;K74,Raw_data_N2_Kanji[[Receipe no]:[Raw]],2,0))),
"")</f>
        <v/>
      </c>
      <c r="D74" s="131" t="str">
        <f>IFERROR(
IF(AND($K74=0,L75=1),VLOOKUP($B74&amp;"_"&amp;L74,Raw_data_N2_Kanji[[Receipe no]:[Raw]],2,0),
IF(AND($K74=0,L75&lt;&gt;1),"",
VLOOKUP($B74&amp;"_"&amp;L74,Raw_data_N2_Kanji[[Receipe no]:[Raw]],2,0))),
"")</f>
        <v/>
      </c>
      <c r="E74" s="132" t="str">
        <f>IFERROR(
IF(AND($K74=0,M75=1),VLOOKUP($B74&amp;"_"&amp;M74,Raw_data_N2_Kanji[[Receipe no]:[Raw]],2,0),
IF(AND($K74=0,M75&lt;&gt;1),"",
VLOOKUP($B74&amp;"_"&amp;M74,Raw_data_N2_Kanji[[Receipe no]:[Raw]],2,0))),
"")</f>
        <v/>
      </c>
      <c r="H74">
        <f>ROW()-ROW(Index[[#Headers],[Sr. No.]])</f>
        <v>73</v>
      </c>
      <c r="I74" s="129" t="str">
        <f>IFERROR(HLOOKUP(Index[[#This Row],[Sr. No.]],Table!$5:$6,2,0),"")</f>
        <v/>
      </c>
      <c r="J74" s="98" t="str">
        <f t="shared" si="75"/>
        <v>Drinks &amp; beverages</v>
      </c>
      <c r="K74" s="62">
        <f t="shared" ref="K74:M74" si="84">IF($I74&lt;&gt;"",0,
IF($K73=0,K$1,
IF($I74="",K73+3,K$1)))</f>
        <v>37</v>
      </c>
      <c r="L74" s="16">
        <f t="shared" si="84"/>
        <v>38</v>
      </c>
      <c r="M74" s="17">
        <f t="shared" si="84"/>
        <v>39</v>
      </c>
      <c r="P74" s="91" t="str">
        <f t="shared" si="74"/>
        <v/>
      </c>
      <c r="Q74" s="91" t="str">
        <f>IF($I74="","",COUNTIF(Raw_data_N2_Kanji[Lecture_no],$B74)-1)</f>
        <v/>
      </c>
      <c r="R74" s="24" t="str">
        <f t="shared" si="3"/>
        <v/>
      </c>
      <c r="S74" s="21">
        <f t="shared" si="21"/>
        <v>38</v>
      </c>
      <c r="T74" s="16">
        <f t="shared" si="21"/>
        <v>39</v>
      </c>
      <c r="U74" s="17">
        <f t="shared" si="21"/>
        <v>40</v>
      </c>
    </row>
    <row r="75" spans="1:21" ht="24.6" x14ac:dyDescent="0.3">
      <c r="A75">
        <f t="shared" si="77"/>
        <v>14</v>
      </c>
      <c r="B75" s="98" t="str">
        <f t="shared" si="72"/>
        <v>Drinks &amp; beverages</v>
      </c>
      <c r="C75" s="130" t="str">
        <f>IFERROR(
IF(AND($K75=0,#REF!=1),VLOOKUP($B75&amp;"_"&amp;K75,Raw_data_N2_Kanji[[Receipe no]:[Raw]],2,0),
IF(AND($K75=0,#REF!&lt;&gt;1),"",
VLOOKUP($B75&amp;"_"&amp;K75,Raw_data_N2_Kanji[[Receipe no]:[Raw]],2,0))),
"")</f>
        <v/>
      </c>
      <c r="D75" s="131" t="str">
        <f>IFERROR(
IF(AND($K75=0,#REF!=1),VLOOKUP($B75&amp;"_"&amp;L75,Raw_data_N2_Kanji[[Receipe no]:[Raw]],2,0),
IF(AND($K75=0,#REF!&lt;&gt;1),"",
VLOOKUP($B75&amp;"_"&amp;L75,Raw_data_N2_Kanji[[Receipe no]:[Raw]],2,0))),
"")</f>
        <v/>
      </c>
      <c r="E75" s="132" t="str">
        <f>IFERROR(
IF(AND($K75=0,#REF!=1),VLOOKUP($B75&amp;"_"&amp;M75,Raw_data_N2_Kanji[[Receipe no]:[Raw]],2,0),
IF(AND($K75=0,#REF!&lt;&gt;1),"",
VLOOKUP($B75&amp;"_"&amp;M75,Raw_data_N2_Kanji[[Receipe no]:[Raw]],2,0))),
"")</f>
        <v/>
      </c>
      <c r="H75">
        <f>ROW()-ROW(Index[[#Headers],[Sr. No.]])</f>
        <v>74</v>
      </c>
      <c r="I75" s="129" t="str">
        <f>IFERROR(HLOOKUP(Index[[#This Row],[Sr. No.]],Table!$5:$6,2,0),"")</f>
        <v/>
      </c>
      <c r="J75" s="98" t="str">
        <f t="shared" si="75"/>
        <v>Drinks &amp; beverages</v>
      </c>
      <c r="K75" s="62">
        <f t="shared" ref="K75:M75" si="85">IF($I75&lt;&gt;"",0,
IF($K74=0,K$1,
IF($I75="",K74+3,K$1)))</f>
        <v>40</v>
      </c>
      <c r="L75" s="16">
        <f t="shared" si="85"/>
        <v>41</v>
      </c>
      <c r="M75" s="17">
        <f t="shared" si="85"/>
        <v>42</v>
      </c>
      <c r="P75" s="91" t="str">
        <f t="shared" si="74"/>
        <v/>
      </c>
      <c r="Q75" s="91" t="str">
        <f>IF($I75="","",COUNTIF(Raw_data_N2_Kanji[Lecture_no],$B75)-1)</f>
        <v/>
      </c>
      <c r="R75" s="24" t="e">
        <f>IF(#REF!="","",$J75)</f>
        <v>#REF!</v>
      </c>
      <c r="S75" s="21">
        <f t="shared" si="21"/>
        <v>41</v>
      </c>
      <c r="T75" s="16">
        <f t="shared" si="21"/>
        <v>42</v>
      </c>
      <c r="U75" s="17">
        <f t="shared" si="21"/>
        <v>43</v>
      </c>
    </row>
  </sheetData>
  <autoFilter ref="J1:O51" xr:uid="{4CD87B6C-F608-4739-A2BB-872C16D13E0B}"/>
  <mergeCells count="14">
    <mergeCell ref="C2:E2"/>
    <mergeCell ref="C18:E18"/>
    <mergeCell ref="C36:E36"/>
    <mergeCell ref="C39:E39"/>
    <mergeCell ref="C46:E46"/>
    <mergeCell ref="C49:E49"/>
    <mergeCell ref="C61:E61"/>
    <mergeCell ref="C53:E53"/>
    <mergeCell ref="C56:E56"/>
    <mergeCell ref="C7:E7"/>
    <mergeCell ref="C13:E13"/>
    <mergeCell ref="C25:E25"/>
    <mergeCell ref="C32:E32"/>
    <mergeCell ref="C42:E42"/>
  </mergeCells>
  <phoneticPr fontId="61" type="noConversion"/>
  <conditionalFormatting sqref="B2:E75 J2:M75 P2:U75">
    <cfRule type="expression" dxfId="2" priority="2">
      <formula>ISEVEN($A2)</formula>
    </cfRule>
  </conditionalFormatting>
  <conditionalFormatting sqref="I2:I75">
    <cfRule type="expression" dxfId="1" priority="1">
      <formula>OR($Q2&gt;$P2,$P2-$Q2&gt;=4)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FF0000"/>
  </sheetPr>
  <dimension ref="A1:BJ360"/>
  <sheetViews>
    <sheetView tabSelected="1" zoomScale="85" zoomScaleNormal="85" workbookViewId="0">
      <pane ySplit="2" topLeftCell="A3" activePane="bottomLeft" state="frozen"/>
      <selection activeCell="B1" sqref="B1"/>
      <selection pane="bottomLeft" activeCell="H8" sqref="H8"/>
    </sheetView>
  </sheetViews>
  <sheetFormatPr defaultColWidth="14.44140625" defaultRowHeight="15" customHeight="1" x14ac:dyDescent="0.3"/>
  <cols>
    <col min="2" max="2" width="9.33203125" style="3" customWidth="1"/>
    <col min="3" max="3" width="9.5546875" style="3" customWidth="1"/>
    <col min="4" max="5" width="19.21875" style="3" bestFit="1" customWidth="1"/>
    <col min="6" max="6" width="13.5546875" style="3" customWidth="1"/>
    <col min="7" max="7" width="21" style="3" customWidth="1"/>
    <col min="8" max="8" width="14.33203125" style="3" customWidth="1"/>
    <col min="9" max="9" width="9.33203125" style="3" hidden="1" customWidth="1"/>
    <col min="10" max="10" width="14.88671875" style="3" hidden="1" customWidth="1"/>
    <col min="11" max="11" width="23.77734375" style="3" hidden="1" customWidth="1"/>
    <col min="12" max="12" width="9.33203125" style="3" hidden="1" customWidth="1"/>
    <col min="13" max="13" width="26.5546875" style="3" hidden="1" customWidth="1"/>
    <col min="14" max="14" width="12.21875" style="3" hidden="1" customWidth="1"/>
    <col min="15" max="15" width="14.88671875" style="3" customWidth="1"/>
    <col min="16" max="17" width="22.109375" customWidth="1"/>
    <col min="18" max="23" width="14.44140625" customWidth="1"/>
    <col min="25" max="52" width="8.88671875"/>
    <col min="53" max="53" width="15" customWidth="1"/>
    <col min="54" max="62" width="8.88671875"/>
  </cols>
  <sheetData>
    <row r="1" spans="1:62" ht="21" x14ac:dyDescent="0.4">
      <c r="A1" s="95" t="s">
        <v>95</v>
      </c>
      <c r="H1" s="89" t="s">
        <v>91</v>
      </c>
      <c r="J1" s="88" t="s">
        <v>28</v>
      </c>
      <c r="N1" s="26" t="s">
        <v>22</v>
      </c>
    </row>
    <row r="2" spans="1:62" s="2" customFormat="1" ht="27" customHeight="1" x14ac:dyDescent="0.4">
      <c r="B2" s="1"/>
      <c r="C2" s="10" t="s">
        <v>8</v>
      </c>
      <c r="D2" s="10" t="s">
        <v>93</v>
      </c>
      <c r="E2" s="10" t="s">
        <v>85</v>
      </c>
      <c r="F2" s="10" t="s">
        <v>96</v>
      </c>
      <c r="G2" s="10" t="s">
        <v>97</v>
      </c>
      <c r="H2" s="8" t="s">
        <v>20</v>
      </c>
      <c r="I2" s="53" t="s">
        <v>17</v>
      </c>
      <c r="J2" s="10" t="s">
        <v>98</v>
      </c>
      <c r="K2" s="53" t="s">
        <v>18</v>
      </c>
      <c r="L2" s="10" t="s">
        <v>21</v>
      </c>
      <c r="M2" s="84" t="s">
        <v>86</v>
      </c>
      <c r="N2" s="10" t="s">
        <v>30</v>
      </c>
      <c r="O2" s="10" t="s">
        <v>1</v>
      </c>
      <c r="P2" s="8" t="s">
        <v>2</v>
      </c>
      <c r="Q2" s="10" t="s">
        <v>26010</v>
      </c>
      <c r="R2" s="10" t="s">
        <v>87</v>
      </c>
      <c r="S2" s="10" t="s">
        <v>89</v>
      </c>
      <c r="T2" s="10" t="s">
        <v>88</v>
      </c>
      <c r="U2" s="10" t="s">
        <v>92</v>
      </c>
      <c r="V2" s="10" t="s">
        <v>19</v>
      </c>
      <c r="W2" s="10" t="s">
        <v>6</v>
      </c>
      <c r="Y2" t="s">
        <v>26</v>
      </c>
      <c r="Z2" t="s">
        <v>9</v>
      </c>
      <c r="AA2" s="140" t="s">
        <v>28022</v>
      </c>
      <c r="AB2" t="s">
        <v>10</v>
      </c>
      <c r="AC2" s="140" t="s">
        <v>51741</v>
      </c>
      <c r="AD2" t="s">
        <v>11</v>
      </c>
      <c r="AE2" s="140" t="s">
        <v>51742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28031</v>
      </c>
      <c r="AL2" t="s">
        <v>28032</v>
      </c>
      <c r="AM2"/>
      <c r="AN2" t="s">
        <v>26</v>
      </c>
      <c r="AO2" t="s">
        <v>9</v>
      </c>
      <c r="AP2" t="s">
        <v>10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28031</v>
      </c>
      <c r="AX2" t="s">
        <v>28032</v>
      </c>
      <c r="AY2"/>
      <c r="AZ2" t="s">
        <v>26</v>
      </c>
      <c r="BA2" s="141" t="s">
        <v>51743</v>
      </c>
      <c r="BB2" t="s">
        <v>28022</v>
      </c>
      <c r="BC2" t="s">
        <v>28023</v>
      </c>
      <c r="BD2" t="s">
        <v>28024</v>
      </c>
      <c r="BE2" t="s">
        <v>28025</v>
      </c>
      <c r="BF2" t="s">
        <v>28026</v>
      </c>
      <c r="BG2" t="s">
        <v>28027</v>
      </c>
      <c r="BH2" t="s">
        <v>28028</v>
      </c>
      <c r="BI2" t="s">
        <v>28029</v>
      </c>
      <c r="BJ2" t="s">
        <v>28030</v>
      </c>
    </row>
    <row r="3" spans="1:62" ht="14.25" customHeight="1" x14ac:dyDescent="0.3">
      <c r="A3">
        <f>IF(Raw_data_N2_Kanji[[#This Row],[Categorie]]&lt;&gt;"",$A2+1,$A2)</f>
        <v>1</v>
      </c>
      <c r="B3" s="6">
        <f>IF(AND(Raw_data_N2_Kanji[[#This Row],[Supporting word 1]]="",Raw_data_N2_Kanji[[#This Row],[Supporting word 2]]=""),$B2,$B2+1)</f>
        <v>0</v>
      </c>
      <c r="C3" s="9">
        <f>ROW()-ROW(Raw_data_N2_Kanji[#Headers])</f>
        <v>1</v>
      </c>
      <c r="D3" s="9" t="s">
        <v>51740</v>
      </c>
      <c r="E3" s="9" t="str">
        <f>IF(Raw_data_N2_Kanji[[#This Row],[Categorie]]="",$E2,Raw_data_N2_Kanji[[#This Row],[Categorie]])</f>
        <v>Burmese Favourite</v>
      </c>
      <c r="F3" s="9">
        <f t="shared" ref="F3:F34" si="0">IF($D3&lt;&gt;"",0,$F2+1)</f>
        <v>0</v>
      </c>
      <c r="G3" s="57" t="str">
        <f>Raw_data_N2_Kanji[[#This Row],[Lecture_no]]&amp;"_"&amp;Raw_data_N2_Kanji[[#This Row],[Receipe_no]]</f>
        <v>Burmese Favourite_0</v>
      </c>
      <c r="H3" s="139" t="s">
        <v>51738</v>
      </c>
      <c r="I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If there is a national food to symbolize Myanmar, it would be Mone1 Hin3 Kha3. Mone1 Hin3 Kha3 is a kind of fish gravy soup eaten with fermented rice noodle. The following table shows items that can be garnished on top of the rice noodle.</v>
      </c>
      <c r="K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" s="11"/>
      <c r="N3" s="11"/>
      <c r="O3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3" s="12"/>
      <c r="Q3" s="12">
        <v>0</v>
      </c>
      <c r="R3" s="11"/>
      <c r="S3" s="11">
        <f>IF(Raw_data_N2_Kanji[[#This Row],[Marking]]="",1,"")</f>
        <v>1</v>
      </c>
      <c r="T3" s="11" t="str">
        <f>IF(Raw_data_N2_Kanji[[#This Row],[Marking_blank]]="",SUMPRODUCT(COUNTIF($S$3:$S3,$S3)),"")</f>
        <v/>
      </c>
      <c r="U3" s="12">
        <f>Raw_data_N2_Kanji[[#This Row],[Sr. no.]]</f>
        <v>1</v>
      </c>
      <c r="V3" s="11">
        <f>SUMPRODUCT(COUNTIF($J$3:$J3,$J3))</f>
        <v>1</v>
      </c>
      <c r="W3" s="82">
        <f>LEN('1_Raw_data'!$J3)</f>
        <v>238</v>
      </c>
      <c r="Y3" t="e">
        <f>Segregate18[[#This Row],[Sr. No.]]</f>
        <v>#REF!</v>
      </c>
      <c r="Z3" t="str">
        <f>IF(AND(OR(BA3="။",BA3="၊"),LEN(BA3)=1),BA3,
IF(ISNUMBER(MATCH(LEFT(BA3,7),Final_modified_Intermediate[Burmese_Consonants],0)),LEFT(BA3,7),
IF(ISNUMBER(MATCH(LEFT(BA3,6),Final_modified_Intermediate[Burmese_Consonants],0)),LEFT(BA3,6),
IF(ISNUMBER(MATCH(LEFT(BA3,5),Final_modified_Intermediate[Burmese_Consonants],0)),LEFT(BA3,5),
IF(ISNUMBER(MATCH(LEFT(BA3,4),Final_modified_Intermediate[Burmese_Consonants],0)),LEFT(BA3,4),
IF(ISNUMBER(MATCH(LEFT(BA3,3),Final_modified_Intermediate[Burmese_Consonants],0)),LEFT(BA3,3),
IF(ISNUMBER(MATCH(LEFT(BA3,2),Final_modified_Intermediate[Burmese_Consonants],0)),LEFT(BA3,2),
IF(ISNUMBER(MATCH(LEFT(BA3,1),Final_modified_Intermediate[Burmese_Consonants],0)),LEFT(BA3,1),
IF(ISNUMBER(MATCH(LEFT(BA3,7),Final_Intermediate[Burmese_Consonants],0)),LEFT(BA3,7),
IF(ISNUMBER(MATCH(LEFT(BA3,6),Final_Intermediate[Burmese_Consonants],0)),LEFT(BA3,6),
IF(ISNUMBER(MATCH(LEFT(BA3,5),Final_Intermediate[Burmese_Consonants],0)),LEFT(BA3,5),
IF(ISNUMBER(MATCH(LEFT(BA3,4),Final_Intermediate[Burmese_Consonants],0)),LEFT(BA3,4),
IF(ISNUMBER(MATCH(LEFT(BA3,3),Final_Intermediate[Burmese_Consonants],0)),LEFT(BA3,3),
IF(ISNUMBER(MATCH(LEFT(BA3,2),Final_Intermediate[Burmese_Consonants],0)),LEFT(BA3,2),
IF(ISNUMBER(MATCH(LEFT(BA3,1),Final_Intermediate[Burmese_Consonants],0)),LEFT(BA3,1),
"")))))))))))))))</f>
        <v/>
      </c>
      <c r="AA3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3" t="str">
        <f>IF(AND(OR(BB3="။",BB3="၊"),LEN(BB3)=1),BB3,
IF(ISNUMBER(MATCH(LEFT(BB3,7),Final_modified_Intermediate[Burmese_Consonants],0)),LEFT(BB3,7),
IF(ISNUMBER(MATCH(LEFT(BB3,6),Final_modified_Intermediate[Burmese_Consonants],0)),LEFT(BB3,6),
IF(ISNUMBER(MATCH(LEFT(BB3,5),Final_modified_Intermediate[Burmese_Consonants],0)),LEFT(BB3,5),
IF(ISNUMBER(MATCH(LEFT(BB3,4),Final_modified_Intermediate[Burmese_Consonants],0)),LEFT(BB3,4),
IF(ISNUMBER(MATCH(LEFT(BB3,3),Final_modified_Intermediate[Burmese_Consonants],0)),LEFT(BB3,3),
IF(ISNUMBER(MATCH(LEFT(BB3,2),Final_modified_Intermediate[Burmese_Consonants],0)),LEFT(BB3,2),
IF(ISNUMBER(MATCH(LEFT(BB3,1),Final_modified_Intermediate[Burmese_Consonants],0)),LEFT(BB3,1),
IF(ISNUMBER(MATCH(LEFT(BB3,7),Final_Intermediate[Burmese_Consonants],0)),LEFT(BB3,7),
IF(ISNUMBER(MATCH(LEFT(BB3,6),Final_Intermediate[Burmese_Consonants],0)),LEFT(BB3,6),
IF(ISNUMBER(MATCH(LEFT(BB3,5),Final_Intermediate[Burmese_Consonants],0)),LEFT(BB3,5),
IF(ISNUMBER(MATCH(LEFT(BB3,4),Final_Intermediate[Burmese_Consonants],0)),LEFT(BB3,4),
IF(ISNUMBER(MATCH(LEFT(BB3,3),Final_Intermediate[Burmese_Consonants],0)),LEFT(BB3,3),
IF(ISNUMBER(MATCH(LEFT(BB3,2),Final_Intermediate[Burmese_Consonants],0)),LEFT(BB3,2),
IF(ISNUMBER(MATCH(LEFT(BB3,1),Final_Intermediate[Burmese_Consonants],0)),LEFT(BB3,1),
"")))))))))))))))</f>
        <v/>
      </c>
      <c r="AC3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3" t="str">
        <f>IF(AND(OR(BC3="။",BC3="၊"),LEN(BC3)=1),BC3,
IF(ISNUMBER(MATCH(LEFT(BC3,7),Final_modified_Intermediate[Burmese_Consonants],0)),LEFT(BC3,7),
IF(ISNUMBER(MATCH(LEFT(BC3,6),Final_modified_Intermediate[Burmese_Consonants],0)),LEFT(BC3,6),
IF(ISNUMBER(MATCH(LEFT(BC3,5),Final_modified_Intermediate[Burmese_Consonants],0)),LEFT(BC3,5),
IF(ISNUMBER(MATCH(LEFT(BC3,4),Final_modified_Intermediate[Burmese_Consonants],0)),LEFT(BC3,4),
IF(ISNUMBER(MATCH(LEFT(BC3,3),Final_modified_Intermediate[Burmese_Consonants],0)),LEFT(BC3,3),
IF(ISNUMBER(MATCH(LEFT(BC3,2),Final_modified_Intermediate[Burmese_Consonants],0)),LEFT(BC3,2),
IF(ISNUMBER(MATCH(LEFT(BC3,1),Final_modified_Intermediate[Burmese_Consonants],0)),LEFT(BC3,1),
IF(ISNUMBER(MATCH(LEFT(BC3,7),Final_Intermediate[Burmese_Consonants],0)),LEFT(BC3,7),
IF(ISNUMBER(MATCH(LEFT(BC3,6),Final_Intermediate[Burmese_Consonants],0)),LEFT(BC3,6),
IF(ISNUMBER(MATCH(LEFT(BC3,5),Final_Intermediate[Burmese_Consonants],0)),LEFT(BC3,5),
IF(ISNUMBER(MATCH(LEFT(BC3,4),Final_Intermediate[Burmese_Consonants],0)),LEFT(BC3,4),
IF(ISNUMBER(MATCH(LEFT(BC3,3),Final_Intermediate[Burmese_Consonants],0)),LEFT(BC3,3),
IF(ISNUMBER(MATCH(LEFT(BC3,2),Final_Intermediate[Burmese_Consonants],0)),LEFT(BC3,2),
IF(ISNUMBER(MATCH(LEFT(BC3,1),Final_Intermediate[Burmese_Consonants],0)),LEFT(BC3,1),
"")))))))))))))))</f>
        <v/>
      </c>
      <c r="AE3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3" t="str">
        <f>IF(AND(OR(BD3="။",BD3="၊"),LEN(BD3)=1),BD3,
IF(ISNUMBER(MATCH(LEFT(BD3,7),Final_modified_Intermediate[Burmese_Consonants],0)),LEFT(BD3,7),
IF(ISNUMBER(MATCH(LEFT(BD3,6),Final_modified_Intermediate[Burmese_Consonants],0)),LEFT(BD3,6),
IF(ISNUMBER(MATCH(LEFT(BD3,5),Final_modified_Intermediate[Burmese_Consonants],0)),LEFT(BD3,5),
IF(ISNUMBER(MATCH(LEFT(BD3,4),Final_modified_Intermediate[Burmese_Consonants],0)),LEFT(BD3,4),
IF(ISNUMBER(MATCH(LEFT(BD3,3),Final_modified_Intermediate[Burmese_Consonants],0)),LEFT(BD3,3),
IF(ISNUMBER(MATCH(LEFT(BD3,2),Final_modified_Intermediate[Burmese_Consonants],0)),LEFT(BD3,2),
IF(ISNUMBER(MATCH(LEFT(BD3,1),Final_modified_Intermediate[Burmese_Consonants],0)),LEFT(BD3,1),
IF(ISNUMBER(MATCH(LEFT(BD3,7),Final_Intermediate[Burmese_Consonants],0)),LEFT(BD3,7),
IF(ISNUMBER(MATCH(LEFT(BD3,6),Final_Intermediate[Burmese_Consonants],0)),LEFT(BD3,6),
IF(ISNUMBER(MATCH(LEFT(BD3,5),Final_Intermediate[Burmese_Consonants],0)),LEFT(BD3,5),
IF(ISNUMBER(MATCH(LEFT(BD3,4),Final_Intermediate[Burmese_Consonants],0)),LEFT(BD3,4),
IF(ISNUMBER(MATCH(LEFT(BD3,3),Final_Intermediate[Burmese_Consonants],0)),LEFT(BD3,3),
IF(ISNUMBER(MATCH(LEFT(BD3,2),Final_Intermediate[Burmese_Consonants],0)),LEFT(BD3,2),
IF(ISNUMBER(MATCH(LEFT(BD3,1),Final_Intermediate[Burmese_Consonants],0)),LEFT(BD3,1),
"")))))))))))))))</f>
        <v/>
      </c>
      <c r="AG3" t="str">
        <f>IF(AND(OR(BE3="။",BE3="၊"),LEN(BE3)=1),BE3,
IF(ISNUMBER(MATCH(LEFT(BE3,7),Final_modified_Intermediate[Burmese_Consonants],0)),LEFT(BE3,7),
IF(ISNUMBER(MATCH(LEFT(BE3,6),Final_modified_Intermediate[Burmese_Consonants],0)),LEFT(BE3,6),
IF(ISNUMBER(MATCH(LEFT(BE3,5),Final_modified_Intermediate[Burmese_Consonants],0)),LEFT(BE3,5),
IF(ISNUMBER(MATCH(LEFT(BE3,4),Final_modified_Intermediate[Burmese_Consonants],0)),LEFT(BE3,4),
IF(ISNUMBER(MATCH(LEFT(BE3,3),Final_modified_Intermediate[Burmese_Consonants],0)),LEFT(BE3,3),
IF(ISNUMBER(MATCH(LEFT(BE3,2),Final_modified_Intermediate[Burmese_Consonants],0)),LEFT(BE3,2),
IF(ISNUMBER(MATCH(LEFT(BE3,1),Final_modified_Intermediate[Burmese_Consonants],0)),LEFT(BE3,1),
IF(ISNUMBER(MATCH(LEFT(BE3,7),Final_Intermediate[Burmese_Consonants],0)),LEFT(BE3,7),
IF(ISNUMBER(MATCH(LEFT(BE3,6),Final_Intermediate[Burmese_Consonants],0)),LEFT(BE3,6),
IF(ISNUMBER(MATCH(LEFT(BE3,5),Final_Intermediate[Burmese_Consonants],0)),LEFT(BE3,5),
IF(ISNUMBER(MATCH(LEFT(BE3,4),Final_Intermediate[Burmese_Consonants],0)),LEFT(BE3,4),
IF(ISNUMBER(MATCH(LEFT(BE3,3),Final_Intermediate[Burmese_Consonants],0)),LEFT(BE3,3),
IF(ISNUMBER(MATCH(LEFT(BE3,2),Final_Intermediate[Burmese_Consonants],0)),LEFT(BE3,2),
IF(ISNUMBER(MATCH(LEFT(BE3,1),Final_Intermediate[Burmese_Consonants],0)),LEFT(BE3,1),
"")))))))))))))))</f>
        <v/>
      </c>
      <c r="AH3" t="str">
        <f>IF(AND(OR(BF3="။",BF3="၊"),LEN(BF3)=1),BF3,
IF(ISNUMBER(MATCH(LEFT(BF3,7),Final_modified_Intermediate[Burmese_Consonants],0)),LEFT(BF3,7),
IF(ISNUMBER(MATCH(LEFT(BF3,6),Final_modified_Intermediate[Burmese_Consonants],0)),LEFT(BF3,6),
IF(ISNUMBER(MATCH(LEFT(BF3,5),Final_modified_Intermediate[Burmese_Consonants],0)),LEFT(BF3,5),
IF(ISNUMBER(MATCH(LEFT(BF3,4),Final_modified_Intermediate[Burmese_Consonants],0)),LEFT(BF3,4),
IF(ISNUMBER(MATCH(LEFT(BF3,3),Final_modified_Intermediate[Burmese_Consonants],0)),LEFT(BF3,3),
IF(ISNUMBER(MATCH(LEFT(BF3,2),Final_modified_Intermediate[Burmese_Consonants],0)),LEFT(BF3,2),
IF(ISNUMBER(MATCH(LEFT(BF3,1),Final_modified_Intermediate[Burmese_Consonants],0)),LEFT(BF3,1),
IF(ISNUMBER(MATCH(LEFT(BF3,7),Final_Intermediate[Burmese_Consonants],0)),LEFT(BF3,7),
IF(ISNUMBER(MATCH(LEFT(BF3,6),Final_Intermediate[Burmese_Consonants],0)),LEFT(BF3,6),
IF(ISNUMBER(MATCH(LEFT(BF3,5),Final_Intermediate[Burmese_Consonants],0)),LEFT(BF3,5),
IF(ISNUMBER(MATCH(LEFT(BF3,4),Final_Intermediate[Burmese_Consonants],0)),LEFT(BF3,4),
IF(ISNUMBER(MATCH(LEFT(BF3,3),Final_Intermediate[Burmese_Consonants],0)),LEFT(BF3,3),
IF(ISNUMBER(MATCH(LEFT(BF3,2),Final_Intermediate[Burmese_Consonants],0)),LEFT(BF3,2),
IF(ISNUMBER(MATCH(LEFT(BF3,1),Final_Intermediate[Burmese_Consonants],0)),LEFT(BF3,1),
"")))))))))))))))</f>
        <v/>
      </c>
      <c r="AI3" t="str">
        <f>IF(AND(OR(BG3="။",BG3="၊"),LEN(BG3)=1),BG3,
IF(ISNUMBER(MATCH(LEFT(BG3,7),Final_modified_Intermediate[Burmese_Consonants],0)),LEFT(BG3,7),
IF(ISNUMBER(MATCH(LEFT(BG3,6),Final_modified_Intermediate[Burmese_Consonants],0)),LEFT(BG3,6),
IF(ISNUMBER(MATCH(LEFT(BG3,5),Final_modified_Intermediate[Burmese_Consonants],0)),LEFT(BG3,5),
IF(ISNUMBER(MATCH(LEFT(BG3,4),Final_modified_Intermediate[Burmese_Consonants],0)),LEFT(BG3,4),
IF(ISNUMBER(MATCH(LEFT(BG3,3),Final_modified_Intermediate[Burmese_Consonants],0)),LEFT(BG3,3),
IF(ISNUMBER(MATCH(LEFT(BG3,2),Final_modified_Intermediate[Burmese_Consonants],0)),LEFT(BG3,2),
IF(ISNUMBER(MATCH(LEFT(BG3,1),Final_modified_Intermediate[Burmese_Consonants],0)),LEFT(BG3,1),
IF(ISNUMBER(MATCH(LEFT(BG3,7),Final_Intermediate[Burmese_Consonants],0)),LEFT(BG3,7),
IF(ISNUMBER(MATCH(LEFT(BG3,6),Final_Intermediate[Burmese_Consonants],0)),LEFT(BG3,6),
IF(ISNUMBER(MATCH(LEFT(BG3,5),Final_Intermediate[Burmese_Consonants],0)),LEFT(BG3,5),
IF(ISNUMBER(MATCH(LEFT(BG3,4),Final_Intermediate[Burmese_Consonants],0)),LEFT(BG3,4),
IF(ISNUMBER(MATCH(LEFT(BG3,3),Final_Intermediate[Burmese_Consonants],0)),LEFT(BG3,3),
IF(ISNUMBER(MATCH(LEFT(BG3,2),Final_Intermediate[Burmese_Consonants],0)),LEFT(BG3,2),
IF(ISNUMBER(MATCH(LEFT(BG3,1),Final_Intermediate[Burmese_Consonants],0)),LEFT(BG3,1),
"")))))))))))))))</f>
        <v/>
      </c>
      <c r="AJ3" t="str">
        <f>IF(AND(OR(BH3="။",BH3="၊"),LEN(BH3)=1),BH3,
IF(ISNUMBER(MATCH(LEFT(BH3,7),Final_modified_Intermediate[Burmese_Consonants],0)),LEFT(BH3,7),
IF(ISNUMBER(MATCH(LEFT(BH3,6),Final_modified_Intermediate[Burmese_Consonants],0)),LEFT(BH3,6),
IF(ISNUMBER(MATCH(LEFT(BH3,5),Final_modified_Intermediate[Burmese_Consonants],0)),LEFT(BH3,5),
IF(ISNUMBER(MATCH(LEFT(BH3,4),Final_modified_Intermediate[Burmese_Consonants],0)),LEFT(BH3,4),
IF(ISNUMBER(MATCH(LEFT(BH3,3),Final_modified_Intermediate[Burmese_Consonants],0)),LEFT(BH3,3),
IF(ISNUMBER(MATCH(LEFT(BH3,2),Final_modified_Intermediate[Burmese_Consonants],0)),LEFT(BH3,2),
IF(ISNUMBER(MATCH(LEFT(BH3,1),Final_modified_Intermediate[Burmese_Consonants],0)),LEFT(BH3,1),
IF(ISNUMBER(MATCH(LEFT(BH3,7),Final_Intermediate[Burmese_Consonants],0)),LEFT(BH3,7),
IF(ISNUMBER(MATCH(LEFT(BH3,6),Final_Intermediate[Burmese_Consonants],0)),LEFT(BH3,6),
IF(ISNUMBER(MATCH(LEFT(BH3,5),Final_Intermediate[Burmese_Consonants],0)),LEFT(BH3,5),
IF(ISNUMBER(MATCH(LEFT(BH3,4),Final_Intermediate[Burmese_Consonants],0)),LEFT(BH3,4),
IF(ISNUMBER(MATCH(LEFT(BH3,3),Final_Intermediate[Burmese_Consonants],0)),LEFT(BH3,3),
IF(ISNUMBER(MATCH(LEFT(BH3,2),Final_Intermediate[Burmese_Consonants],0)),LEFT(BH3,2),
IF(ISNUMBER(MATCH(LEFT(BH3,1),Final_Intermediate[Burmese_Consonants],0)),LEFT(BH3,1),
"")))))))))))))))</f>
        <v/>
      </c>
      <c r="AK3" t="str">
        <f>IF(AND(OR(BI3="။",BI3="၊"),LEN(BI3)=1),BI3,
IF(ISNUMBER(MATCH(LEFT(BI3,7),Final_modified_Intermediate[Burmese_Consonants],0)),LEFT(BI3,7),
IF(ISNUMBER(MATCH(LEFT(BI3,6),Final_modified_Intermediate[Burmese_Consonants],0)),LEFT(BI3,6),
IF(ISNUMBER(MATCH(LEFT(BI3,5),Final_modified_Intermediate[Burmese_Consonants],0)),LEFT(BI3,5),
IF(ISNUMBER(MATCH(LEFT(BI3,4),Final_modified_Intermediate[Burmese_Consonants],0)),LEFT(BI3,4),
IF(ISNUMBER(MATCH(LEFT(BI3,3),Final_modified_Intermediate[Burmese_Consonants],0)),LEFT(BI3,3),
IF(ISNUMBER(MATCH(LEFT(BI3,2),Final_modified_Intermediate[Burmese_Consonants],0)),LEFT(BI3,2),
IF(ISNUMBER(MATCH(LEFT(BI3,1),Final_modified_Intermediate[Burmese_Consonants],0)),LEFT(BI3,1),
IF(ISNUMBER(MATCH(LEFT(BI3,7),Final_Intermediate[Burmese_Consonants],0)),LEFT(BI3,7),
IF(ISNUMBER(MATCH(LEFT(BI3,6),Final_Intermediate[Burmese_Consonants],0)),LEFT(BI3,6),
IF(ISNUMBER(MATCH(LEFT(BI3,5),Final_Intermediate[Burmese_Consonants],0)),LEFT(BI3,5),
IF(ISNUMBER(MATCH(LEFT(BI3,4),Final_Intermediate[Burmese_Consonants],0)),LEFT(BI3,4),
IF(ISNUMBER(MATCH(LEFT(BI3,3),Final_Intermediate[Burmese_Consonants],0)),LEFT(BI3,3),
IF(ISNUMBER(MATCH(LEFT(BI3,2),Final_Intermediate[Burmese_Consonants],0)),LEFT(BI3,2),
IF(ISNUMBER(MATCH(LEFT(BI3,1),Final_Intermediate[Burmese_Consonants],0)),LEFT(BI3,1),
"")))))))))))))))</f>
        <v/>
      </c>
      <c r="AL3" t="str">
        <f>IF(AND(OR(BJ3="။",BJ3="၊"),LEN(BJ3)=1),BJ3,
IF(ISNUMBER(MATCH(LEFT(BJ3,7),Final_modified_Intermediate[Burmese_Consonants],0)),LEFT(BJ3,7),
IF(ISNUMBER(MATCH(LEFT(BJ3,6),Final_modified_Intermediate[Burmese_Consonants],0)),LEFT(BJ3,6),
IF(ISNUMBER(MATCH(LEFT(BJ3,5),Final_modified_Intermediate[Burmese_Consonants],0)),LEFT(BJ3,5),
IF(ISNUMBER(MATCH(LEFT(BJ3,4),Final_modified_Intermediate[Burmese_Consonants],0)),LEFT(BJ3,4),
IF(ISNUMBER(MATCH(LEFT(BJ3,3),Final_modified_Intermediate[Burmese_Consonants],0)),LEFT(BJ3,3),
IF(ISNUMBER(MATCH(LEFT(BJ3,2),Final_modified_Intermediate[Burmese_Consonants],0)),LEFT(BJ3,2),
IF(ISNUMBER(MATCH(LEFT(BJ3,1),Final_modified_Intermediate[Burmese_Consonants],0)),LEFT(BJ3,1),
IF(ISNUMBER(MATCH(LEFT(BJ3,7),Final_Intermediate[Burmese_Consonants],0)),LEFT(BJ3,7),
IF(ISNUMBER(MATCH(LEFT(BJ3,6),Final_Intermediate[Burmese_Consonants],0)),LEFT(BJ3,6),
IF(ISNUMBER(MATCH(LEFT(BJ3,5),Final_Intermediate[Burmese_Consonants],0)),LEFT(BJ3,5),
IF(ISNUMBER(MATCH(LEFT(BJ3,4),Final_Intermediate[Burmese_Consonants],0)),LEFT(BJ3,4),
IF(ISNUMBER(MATCH(LEFT(BJ3,3),Final_Intermediate[Burmese_Consonants],0)),LEFT(BJ3,3),
IF(ISNUMBER(MATCH(LEFT(BJ3,2),Final_Intermediate[Burmese_Consonants],0)),LEFT(BJ3,2),
IF(ISNUMBER(MATCH(LEFT(BJ3,1),Final_Intermediate[Burmese_Consonants],0)),LEFT(BJ3,1),
"")))))))))))))))</f>
        <v/>
      </c>
      <c r="AN3" t="e">
        <f>Compiler_Burmese[[#This Row],[Sr. No.]]</f>
        <v>#REF!</v>
      </c>
      <c r="AO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3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" t="e">
        <f>[2]!Vocabulary_Burmese[[#This Row],[Sr. No.]]</f>
        <v>#REF!</v>
      </c>
      <c r="BA3" t="str">
        <f>IF(Raw_data_N2_Kanji[[#This Row],[Categorie]]&lt;&gt;"","",
IF(ISNUMBER(MATCH(V,Special_list[Burmese word],0)),"",
SUBSTITUTE(Raw_data_N2_Kanji[[#This Row],[Raw]]," ","")))</f>
        <v/>
      </c>
      <c r="BB3" t="str">
        <f>RIGHT(Segregate18[[#This Row],[UPGRADE]],LEN(Segregate18[[#This Row],[UPGRADE]])-LEN(Compiler_Burmese[[#This Row],[1]]))</f>
        <v/>
      </c>
      <c r="BC3" t="str">
        <f>RIGHT(Segregate18[[#This Row],[11]],LEN(Segregate18[[#This Row],[11]])-LEN(Compiler_Burmese[[#This Row],[2]]))</f>
        <v/>
      </c>
      <c r="BD3" t="str">
        <f>RIGHT(Segregate18[[#This Row],[21]],LEN(Segregate18[[#This Row],[21]])-LEN(Compiler_Burmese[[#This Row],[3]]))</f>
        <v/>
      </c>
      <c r="BE3" t="str">
        <f>RIGHT(Segregate18[[#This Row],[31]],LEN(Segregate18[[#This Row],[31]])-LEN(Compiler_Burmese[[#This Row],[4]]))</f>
        <v/>
      </c>
      <c r="BF3" t="str">
        <f>RIGHT(Segregate18[[#This Row],[41]],LEN(Segregate18[[#This Row],[41]])-LEN(Compiler_Burmese[[#This Row],[5]]))</f>
        <v/>
      </c>
      <c r="BG3" t="str">
        <f>RIGHT(Segregate18[[#This Row],[51]],LEN(Segregate18[[#This Row],[51]])-LEN(Compiler_Burmese[[#This Row],[6]]))</f>
        <v/>
      </c>
      <c r="BH3" t="str">
        <f>RIGHT(Segregate18[[#This Row],[61]],LEN(Segregate18[[#This Row],[61]])-LEN(Compiler_Burmese[[#This Row],[7]]))</f>
        <v/>
      </c>
      <c r="BI3" t="str">
        <f>RIGHT(Segregate18[[#This Row],[71]],LEN(Segregate18[[#This Row],[71]])-LEN(Compiler_Burmese[[#This Row],[8]]))</f>
        <v/>
      </c>
      <c r="BJ3" t="str">
        <f>RIGHT(Segregate18[[#This Row],[81]],LEN(Segregate18[[#This Row],[81]])-LEN(Compiler_Burmese[[#This Row],[9]]))</f>
        <v/>
      </c>
    </row>
    <row r="4" spans="1:62" ht="14.25" customHeight="1" x14ac:dyDescent="0.3">
      <c r="A4">
        <f>IF(Raw_data_N2_Kanji[[#This Row],[Categorie]]&lt;&gt;"",$A3+1,$A3)</f>
        <v>1</v>
      </c>
      <c r="B4" s="6">
        <f>IF(AND(Raw_data_N2_Kanji[[#This Row],[Supporting word 1]]="",Raw_data_N2_Kanji[[#This Row],[Supporting word 2]]=""),$B3,$B3+1)</f>
        <v>0</v>
      </c>
      <c r="C4" s="9">
        <f>ROW()-ROW(Raw_data_N2_Kanji[#Headers])</f>
        <v>2</v>
      </c>
      <c r="D4" s="9"/>
      <c r="E4" s="9" t="str">
        <f>IF(Raw_data_N2_Kanji[[#This Row],[Categorie]]="",$E3,Raw_data_N2_Kanji[[#This Row],[Categorie]])</f>
        <v>Burmese Favourite</v>
      </c>
      <c r="F4" s="9">
        <f t="shared" si="0"/>
        <v>1</v>
      </c>
      <c r="G4" s="57" t="str">
        <f>Raw_data_N2_Kanji[[#This Row],[Lecture_no]]&amp;"_"&amp;Raw_data_N2_Kanji[[#This Row],[Receipe_no]]</f>
        <v>Burmese Favourite_1</v>
      </c>
      <c r="H4" s="150" t="s">
        <v>27604</v>
      </c>
      <c r="I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မုန့်ဟင်းခါး</v>
      </c>
      <c r="K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" s="11"/>
      <c r="N4" s="11"/>
      <c r="O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" s="12" t="s">
        <v>27629</v>
      </c>
      <c r="Q4" s="12">
        <f>IF(Raw_data_N2_Kanji[[#This Row],[Receipe_no]]=0,$Q3,
$Q3+1)</f>
        <v>1</v>
      </c>
      <c r="R4" s="11"/>
      <c r="S4" s="11">
        <f>IF(Raw_data_N2_Kanji[[#This Row],[Marking]]="",1,"")</f>
        <v>1</v>
      </c>
      <c r="T4" s="11" t="str">
        <f>IF(Raw_data_N2_Kanji[[#This Row],[Marking_blank]]="",SUMPRODUCT(COUNTIF($S$3:$S4,$S4)),"")</f>
        <v/>
      </c>
      <c r="U4" s="12">
        <f>Raw_data_N2_Kanji[[#This Row],[Sr. no.]]</f>
        <v>2</v>
      </c>
      <c r="V4" s="11">
        <f>SUMPRODUCT(COUNTIF($J$3:$J4,$J4))</f>
        <v>1</v>
      </c>
      <c r="W4" s="82">
        <f>LEN('1_Raw_data'!$J4)</f>
        <v>12</v>
      </c>
      <c r="Y4" t="e">
        <f>Segregate18[[#This Row],[Sr. No.]]</f>
        <v>#REF!</v>
      </c>
      <c r="Z4" t="str">
        <f>IF(AND(OR(BA4="။",BA4="၊"),LEN(BA4)=1),BA4,
IF(ISNUMBER(MATCH(LEFT(BA4,7),Final_modified_Intermediate[Burmese_Consonants],0)),LEFT(BA4,7),
IF(ISNUMBER(MATCH(LEFT(BA4,6),Final_modified_Intermediate[Burmese_Consonants],0)),LEFT(BA4,6),
IF(ISNUMBER(MATCH(LEFT(BA4,5),Final_modified_Intermediate[Burmese_Consonants],0)),LEFT(BA4,5),
IF(ISNUMBER(MATCH(LEFT(BA4,4),Final_modified_Intermediate[Burmese_Consonants],0)),LEFT(BA4,4),
IF(ISNUMBER(MATCH(LEFT(BA4,3),Final_modified_Intermediate[Burmese_Consonants],0)),LEFT(BA4,3),
IF(ISNUMBER(MATCH(LEFT(BA4,2),Final_modified_Intermediate[Burmese_Consonants],0)),LEFT(BA4,2),
IF(ISNUMBER(MATCH(LEFT(BA4,1),Final_modified_Intermediate[Burmese_Consonants],0)),LEFT(BA4,1),
IF(ISNUMBER(MATCH(LEFT(BA4,7),Final_Intermediate[Burmese_Consonants],0)),LEFT(BA4,7),
IF(ISNUMBER(MATCH(LEFT(BA4,6),Final_Intermediate[Burmese_Consonants],0)),LEFT(BA4,6),
IF(ISNUMBER(MATCH(LEFT(BA4,5),Final_Intermediate[Burmese_Consonants],0)),LEFT(BA4,5),
IF(ISNUMBER(MATCH(LEFT(BA4,4),Final_Intermediate[Burmese_Consonants],0)),LEFT(BA4,4),
IF(ISNUMBER(MATCH(LEFT(BA4,3),Final_Intermediate[Burmese_Consonants],0)),LEFT(BA4,3),
IF(ISNUMBER(MATCH(LEFT(BA4,2),Final_Intermediate[Burmese_Consonants],0)),LEFT(BA4,2),
IF(ISNUMBER(MATCH(LEFT(BA4,1),Final_Intermediate[Burmese_Consonants],0)),LEFT(BA4,1),
"")))))))))))))))</f>
        <v>မုန့်</v>
      </c>
      <c r="AA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" t="str">
        <f>IF(AND(OR(BB4="။",BB4="၊"),LEN(BB4)=1),BB4,
IF(ISNUMBER(MATCH(LEFT(BB4,7),Final_modified_Intermediate[Burmese_Consonants],0)),LEFT(BB4,7),
IF(ISNUMBER(MATCH(LEFT(BB4,6),Final_modified_Intermediate[Burmese_Consonants],0)),LEFT(BB4,6),
IF(ISNUMBER(MATCH(LEFT(BB4,5),Final_modified_Intermediate[Burmese_Consonants],0)),LEFT(BB4,5),
IF(ISNUMBER(MATCH(LEFT(BB4,4),Final_modified_Intermediate[Burmese_Consonants],0)),LEFT(BB4,4),
IF(ISNUMBER(MATCH(LEFT(BB4,3),Final_modified_Intermediate[Burmese_Consonants],0)),LEFT(BB4,3),
IF(ISNUMBER(MATCH(LEFT(BB4,2),Final_modified_Intermediate[Burmese_Consonants],0)),LEFT(BB4,2),
IF(ISNUMBER(MATCH(LEFT(BB4,1),Final_modified_Intermediate[Burmese_Consonants],0)),LEFT(BB4,1),
IF(ISNUMBER(MATCH(LEFT(BB4,7),Final_Intermediate[Burmese_Consonants],0)),LEFT(BB4,7),
IF(ISNUMBER(MATCH(LEFT(BB4,6),Final_Intermediate[Burmese_Consonants],0)),LEFT(BB4,6),
IF(ISNUMBER(MATCH(LEFT(BB4,5),Final_Intermediate[Burmese_Consonants],0)),LEFT(BB4,5),
IF(ISNUMBER(MATCH(LEFT(BB4,4),Final_Intermediate[Burmese_Consonants],0)),LEFT(BB4,4),
IF(ISNUMBER(MATCH(LEFT(BB4,3),Final_Intermediate[Burmese_Consonants],0)),LEFT(BB4,3),
IF(ISNUMBER(MATCH(LEFT(BB4,2),Final_Intermediate[Burmese_Consonants],0)),LEFT(BB4,2),
IF(ISNUMBER(MATCH(LEFT(BB4,1),Final_Intermediate[Burmese_Consonants],0)),LEFT(BB4,1),
"")))))))))))))))</f>
        <v>ဟင်း</v>
      </c>
      <c r="AC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" t="str">
        <f>IF(AND(OR(BC4="။",BC4="၊"),LEN(BC4)=1),BC4,
IF(ISNUMBER(MATCH(LEFT(BC4,7),Final_modified_Intermediate[Burmese_Consonants],0)),LEFT(BC4,7),
IF(ISNUMBER(MATCH(LEFT(BC4,6),Final_modified_Intermediate[Burmese_Consonants],0)),LEFT(BC4,6),
IF(ISNUMBER(MATCH(LEFT(BC4,5),Final_modified_Intermediate[Burmese_Consonants],0)),LEFT(BC4,5),
IF(ISNUMBER(MATCH(LEFT(BC4,4),Final_modified_Intermediate[Burmese_Consonants],0)),LEFT(BC4,4),
IF(ISNUMBER(MATCH(LEFT(BC4,3),Final_modified_Intermediate[Burmese_Consonants],0)),LEFT(BC4,3),
IF(ISNUMBER(MATCH(LEFT(BC4,2),Final_modified_Intermediate[Burmese_Consonants],0)),LEFT(BC4,2),
IF(ISNUMBER(MATCH(LEFT(BC4,1),Final_modified_Intermediate[Burmese_Consonants],0)),LEFT(BC4,1),
IF(ISNUMBER(MATCH(LEFT(BC4,7),Final_Intermediate[Burmese_Consonants],0)),LEFT(BC4,7),
IF(ISNUMBER(MATCH(LEFT(BC4,6),Final_Intermediate[Burmese_Consonants],0)),LEFT(BC4,6),
IF(ISNUMBER(MATCH(LEFT(BC4,5),Final_Intermediate[Burmese_Consonants],0)),LEFT(BC4,5),
IF(ISNUMBER(MATCH(LEFT(BC4,4),Final_Intermediate[Burmese_Consonants],0)),LEFT(BC4,4),
IF(ISNUMBER(MATCH(LEFT(BC4,3),Final_Intermediate[Burmese_Consonants],0)),LEFT(BC4,3),
IF(ISNUMBER(MATCH(LEFT(BC4,2),Final_Intermediate[Burmese_Consonants],0)),LEFT(BC4,2),
IF(ISNUMBER(MATCH(LEFT(BC4,1),Final_Intermediate[Burmese_Consonants],0)),LEFT(BC4,1),
"")))))))))))))))</f>
        <v>ခါး</v>
      </c>
      <c r="AE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" t="str">
        <f>IF(AND(OR(BD4="။",BD4="၊"),LEN(BD4)=1),BD4,
IF(ISNUMBER(MATCH(LEFT(BD4,7),Final_modified_Intermediate[Burmese_Consonants],0)),LEFT(BD4,7),
IF(ISNUMBER(MATCH(LEFT(BD4,6),Final_modified_Intermediate[Burmese_Consonants],0)),LEFT(BD4,6),
IF(ISNUMBER(MATCH(LEFT(BD4,5),Final_modified_Intermediate[Burmese_Consonants],0)),LEFT(BD4,5),
IF(ISNUMBER(MATCH(LEFT(BD4,4),Final_modified_Intermediate[Burmese_Consonants],0)),LEFT(BD4,4),
IF(ISNUMBER(MATCH(LEFT(BD4,3),Final_modified_Intermediate[Burmese_Consonants],0)),LEFT(BD4,3),
IF(ISNUMBER(MATCH(LEFT(BD4,2),Final_modified_Intermediate[Burmese_Consonants],0)),LEFT(BD4,2),
IF(ISNUMBER(MATCH(LEFT(BD4,1),Final_modified_Intermediate[Burmese_Consonants],0)),LEFT(BD4,1),
IF(ISNUMBER(MATCH(LEFT(BD4,7),Final_Intermediate[Burmese_Consonants],0)),LEFT(BD4,7),
IF(ISNUMBER(MATCH(LEFT(BD4,6),Final_Intermediate[Burmese_Consonants],0)),LEFT(BD4,6),
IF(ISNUMBER(MATCH(LEFT(BD4,5),Final_Intermediate[Burmese_Consonants],0)),LEFT(BD4,5),
IF(ISNUMBER(MATCH(LEFT(BD4,4),Final_Intermediate[Burmese_Consonants],0)),LEFT(BD4,4),
IF(ISNUMBER(MATCH(LEFT(BD4,3),Final_Intermediate[Burmese_Consonants],0)),LEFT(BD4,3),
IF(ISNUMBER(MATCH(LEFT(BD4,2),Final_Intermediate[Burmese_Consonants],0)),LEFT(BD4,2),
IF(ISNUMBER(MATCH(LEFT(BD4,1),Final_Intermediate[Burmese_Consonants],0)),LEFT(BD4,1),
"")))))))))))))))</f>
        <v/>
      </c>
      <c r="AG4" t="str">
        <f>IF(AND(OR(BE4="။",BE4="၊"),LEN(BE4)=1),BE4,
IF(ISNUMBER(MATCH(LEFT(BE4,7),Final_modified_Intermediate[Burmese_Consonants],0)),LEFT(BE4,7),
IF(ISNUMBER(MATCH(LEFT(BE4,6),Final_modified_Intermediate[Burmese_Consonants],0)),LEFT(BE4,6),
IF(ISNUMBER(MATCH(LEFT(BE4,5),Final_modified_Intermediate[Burmese_Consonants],0)),LEFT(BE4,5),
IF(ISNUMBER(MATCH(LEFT(BE4,4),Final_modified_Intermediate[Burmese_Consonants],0)),LEFT(BE4,4),
IF(ISNUMBER(MATCH(LEFT(BE4,3),Final_modified_Intermediate[Burmese_Consonants],0)),LEFT(BE4,3),
IF(ISNUMBER(MATCH(LEFT(BE4,2),Final_modified_Intermediate[Burmese_Consonants],0)),LEFT(BE4,2),
IF(ISNUMBER(MATCH(LEFT(BE4,1),Final_modified_Intermediate[Burmese_Consonants],0)),LEFT(BE4,1),
IF(ISNUMBER(MATCH(LEFT(BE4,7),Final_Intermediate[Burmese_Consonants],0)),LEFT(BE4,7),
IF(ISNUMBER(MATCH(LEFT(BE4,6),Final_Intermediate[Burmese_Consonants],0)),LEFT(BE4,6),
IF(ISNUMBER(MATCH(LEFT(BE4,5),Final_Intermediate[Burmese_Consonants],0)),LEFT(BE4,5),
IF(ISNUMBER(MATCH(LEFT(BE4,4),Final_Intermediate[Burmese_Consonants],0)),LEFT(BE4,4),
IF(ISNUMBER(MATCH(LEFT(BE4,3),Final_Intermediate[Burmese_Consonants],0)),LEFT(BE4,3),
IF(ISNUMBER(MATCH(LEFT(BE4,2),Final_Intermediate[Burmese_Consonants],0)),LEFT(BE4,2),
IF(ISNUMBER(MATCH(LEFT(BE4,1),Final_Intermediate[Burmese_Consonants],0)),LEFT(BE4,1),
"")))))))))))))))</f>
        <v/>
      </c>
      <c r="AH4" t="str">
        <f>IF(AND(OR(BF4="။",BF4="၊"),LEN(BF4)=1),BF4,
IF(ISNUMBER(MATCH(LEFT(BF4,7),Final_modified_Intermediate[Burmese_Consonants],0)),LEFT(BF4,7),
IF(ISNUMBER(MATCH(LEFT(BF4,6),Final_modified_Intermediate[Burmese_Consonants],0)),LEFT(BF4,6),
IF(ISNUMBER(MATCH(LEFT(BF4,5),Final_modified_Intermediate[Burmese_Consonants],0)),LEFT(BF4,5),
IF(ISNUMBER(MATCH(LEFT(BF4,4),Final_modified_Intermediate[Burmese_Consonants],0)),LEFT(BF4,4),
IF(ISNUMBER(MATCH(LEFT(BF4,3),Final_modified_Intermediate[Burmese_Consonants],0)),LEFT(BF4,3),
IF(ISNUMBER(MATCH(LEFT(BF4,2),Final_modified_Intermediate[Burmese_Consonants],0)),LEFT(BF4,2),
IF(ISNUMBER(MATCH(LEFT(BF4,1),Final_modified_Intermediate[Burmese_Consonants],0)),LEFT(BF4,1),
IF(ISNUMBER(MATCH(LEFT(BF4,7),Final_Intermediate[Burmese_Consonants],0)),LEFT(BF4,7),
IF(ISNUMBER(MATCH(LEFT(BF4,6),Final_Intermediate[Burmese_Consonants],0)),LEFT(BF4,6),
IF(ISNUMBER(MATCH(LEFT(BF4,5),Final_Intermediate[Burmese_Consonants],0)),LEFT(BF4,5),
IF(ISNUMBER(MATCH(LEFT(BF4,4),Final_Intermediate[Burmese_Consonants],0)),LEFT(BF4,4),
IF(ISNUMBER(MATCH(LEFT(BF4,3),Final_Intermediate[Burmese_Consonants],0)),LEFT(BF4,3),
IF(ISNUMBER(MATCH(LEFT(BF4,2),Final_Intermediate[Burmese_Consonants],0)),LEFT(BF4,2),
IF(ISNUMBER(MATCH(LEFT(BF4,1),Final_Intermediate[Burmese_Consonants],0)),LEFT(BF4,1),
"")))))))))))))))</f>
        <v/>
      </c>
      <c r="AI4" t="str">
        <f>IF(AND(OR(BG4="။",BG4="၊"),LEN(BG4)=1),BG4,
IF(ISNUMBER(MATCH(LEFT(BG4,7),Final_modified_Intermediate[Burmese_Consonants],0)),LEFT(BG4,7),
IF(ISNUMBER(MATCH(LEFT(BG4,6),Final_modified_Intermediate[Burmese_Consonants],0)),LEFT(BG4,6),
IF(ISNUMBER(MATCH(LEFT(BG4,5),Final_modified_Intermediate[Burmese_Consonants],0)),LEFT(BG4,5),
IF(ISNUMBER(MATCH(LEFT(BG4,4),Final_modified_Intermediate[Burmese_Consonants],0)),LEFT(BG4,4),
IF(ISNUMBER(MATCH(LEFT(BG4,3),Final_modified_Intermediate[Burmese_Consonants],0)),LEFT(BG4,3),
IF(ISNUMBER(MATCH(LEFT(BG4,2),Final_modified_Intermediate[Burmese_Consonants],0)),LEFT(BG4,2),
IF(ISNUMBER(MATCH(LEFT(BG4,1),Final_modified_Intermediate[Burmese_Consonants],0)),LEFT(BG4,1),
IF(ISNUMBER(MATCH(LEFT(BG4,7),Final_Intermediate[Burmese_Consonants],0)),LEFT(BG4,7),
IF(ISNUMBER(MATCH(LEFT(BG4,6),Final_Intermediate[Burmese_Consonants],0)),LEFT(BG4,6),
IF(ISNUMBER(MATCH(LEFT(BG4,5),Final_Intermediate[Burmese_Consonants],0)),LEFT(BG4,5),
IF(ISNUMBER(MATCH(LEFT(BG4,4),Final_Intermediate[Burmese_Consonants],0)),LEFT(BG4,4),
IF(ISNUMBER(MATCH(LEFT(BG4,3),Final_Intermediate[Burmese_Consonants],0)),LEFT(BG4,3),
IF(ISNUMBER(MATCH(LEFT(BG4,2),Final_Intermediate[Burmese_Consonants],0)),LEFT(BG4,2),
IF(ISNUMBER(MATCH(LEFT(BG4,1),Final_Intermediate[Burmese_Consonants],0)),LEFT(BG4,1),
"")))))))))))))))</f>
        <v/>
      </c>
      <c r="AJ4" t="str">
        <f>IF(AND(OR(BH4="။",BH4="၊"),LEN(BH4)=1),BH4,
IF(ISNUMBER(MATCH(LEFT(BH4,7),Final_modified_Intermediate[Burmese_Consonants],0)),LEFT(BH4,7),
IF(ISNUMBER(MATCH(LEFT(BH4,6),Final_modified_Intermediate[Burmese_Consonants],0)),LEFT(BH4,6),
IF(ISNUMBER(MATCH(LEFT(BH4,5),Final_modified_Intermediate[Burmese_Consonants],0)),LEFT(BH4,5),
IF(ISNUMBER(MATCH(LEFT(BH4,4),Final_modified_Intermediate[Burmese_Consonants],0)),LEFT(BH4,4),
IF(ISNUMBER(MATCH(LEFT(BH4,3),Final_modified_Intermediate[Burmese_Consonants],0)),LEFT(BH4,3),
IF(ISNUMBER(MATCH(LEFT(BH4,2),Final_modified_Intermediate[Burmese_Consonants],0)),LEFT(BH4,2),
IF(ISNUMBER(MATCH(LEFT(BH4,1),Final_modified_Intermediate[Burmese_Consonants],0)),LEFT(BH4,1),
IF(ISNUMBER(MATCH(LEFT(BH4,7),Final_Intermediate[Burmese_Consonants],0)),LEFT(BH4,7),
IF(ISNUMBER(MATCH(LEFT(BH4,6),Final_Intermediate[Burmese_Consonants],0)),LEFT(BH4,6),
IF(ISNUMBER(MATCH(LEFT(BH4,5),Final_Intermediate[Burmese_Consonants],0)),LEFT(BH4,5),
IF(ISNUMBER(MATCH(LEFT(BH4,4),Final_Intermediate[Burmese_Consonants],0)),LEFT(BH4,4),
IF(ISNUMBER(MATCH(LEFT(BH4,3),Final_Intermediate[Burmese_Consonants],0)),LEFT(BH4,3),
IF(ISNUMBER(MATCH(LEFT(BH4,2),Final_Intermediate[Burmese_Consonants],0)),LEFT(BH4,2),
IF(ISNUMBER(MATCH(LEFT(BH4,1),Final_Intermediate[Burmese_Consonants],0)),LEFT(BH4,1),
"")))))))))))))))</f>
        <v/>
      </c>
      <c r="AK4" t="str">
        <f>IF(AND(OR(BI4="။",BI4="၊"),LEN(BI4)=1),BI4,
IF(ISNUMBER(MATCH(LEFT(BI4,7),Final_modified_Intermediate[Burmese_Consonants],0)),LEFT(BI4,7),
IF(ISNUMBER(MATCH(LEFT(BI4,6),Final_modified_Intermediate[Burmese_Consonants],0)),LEFT(BI4,6),
IF(ISNUMBER(MATCH(LEFT(BI4,5),Final_modified_Intermediate[Burmese_Consonants],0)),LEFT(BI4,5),
IF(ISNUMBER(MATCH(LEFT(BI4,4),Final_modified_Intermediate[Burmese_Consonants],0)),LEFT(BI4,4),
IF(ISNUMBER(MATCH(LEFT(BI4,3),Final_modified_Intermediate[Burmese_Consonants],0)),LEFT(BI4,3),
IF(ISNUMBER(MATCH(LEFT(BI4,2),Final_modified_Intermediate[Burmese_Consonants],0)),LEFT(BI4,2),
IF(ISNUMBER(MATCH(LEFT(BI4,1),Final_modified_Intermediate[Burmese_Consonants],0)),LEFT(BI4,1),
IF(ISNUMBER(MATCH(LEFT(BI4,7),Final_Intermediate[Burmese_Consonants],0)),LEFT(BI4,7),
IF(ISNUMBER(MATCH(LEFT(BI4,6),Final_Intermediate[Burmese_Consonants],0)),LEFT(BI4,6),
IF(ISNUMBER(MATCH(LEFT(BI4,5),Final_Intermediate[Burmese_Consonants],0)),LEFT(BI4,5),
IF(ISNUMBER(MATCH(LEFT(BI4,4),Final_Intermediate[Burmese_Consonants],0)),LEFT(BI4,4),
IF(ISNUMBER(MATCH(LEFT(BI4,3),Final_Intermediate[Burmese_Consonants],0)),LEFT(BI4,3),
IF(ISNUMBER(MATCH(LEFT(BI4,2),Final_Intermediate[Burmese_Consonants],0)),LEFT(BI4,2),
IF(ISNUMBER(MATCH(LEFT(BI4,1),Final_Intermediate[Burmese_Consonants],0)),LEFT(BI4,1),
"")))))))))))))))</f>
        <v/>
      </c>
      <c r="AL4" t="str">
        <f>IF(AND(OR(BJ4="။",BJ4="၊"),LEN(BJ4)=1),BJ4,
IF(ISNUMBER(MATCH(LEFT(BJ4,7),Final_modified_Intermediate[Burmese_Consonants],0)),LEFT(BJ4,7),
IF(ISNUMBER(MATCH(LEFT(BJ4,6),Final_modified_Intermediate[Burmese_Consonants],0)),LEFT(BJ4,6),
IF(ISNUMBER(MATCH(LEFT(BJ4,5),Final_modified_Intermediate[Burmese_Consonants],0)),LEFT(BJ4,5),
IF(ISNUMBER(MATCH(LEFT(BJ4,4),Final_modified_Intermediate[Burmese_Consonants],0)),LEFT(BJ4,4),
IF(ISNUMBER(MATCH(LEFT(BJ4,3),Final_modified_Intermediate[Burmese_Consonants],0)),LEFT(BJ4,3),
IF(ISNUMBER(MATCH(LEFT(BJ4,2),Final_modified_Intermediate[Burmese_Consonants],0)),LEFT(BJ4,2),
IF(ISNUMBER(MATCH(LEFT(BJ4,1),Final_modified_Intermediate[Burmese_Consonants],0)),LEFT(BJ4,1),
IF(ISNUMBER(MATCH(LEFT(BJ4,7),Final_Intermediate[Burmese_Consonants],0)),LEFT(BJ4,7),
IF(ISNUMBER(MATCH(LEFT(BJ4,6),Final_Intermediate[Burmese_Consonants],0)),LEFT(BJ4,6),
IF(ISNUMBER(MATCH(LEFT(BJ4,5),Final_Intermediate[Burmese_Consonants],0)),LEFT(BJ4,5),
IF(ISNUMBER(MATCH(LEFT(BJ4,4),Final_Intermediate[Burmese_Consonants],0)),LEFT(BJ4,4),
IF(ISNUMBER(MATCH(LEFT(BJ4,3),Final_Intermediate[Burmese_Consonants],0)),LEFT(BJ4,3),
IF(ISNUMBER(MATCH(LEFT(BJ4,2),Final_Intermediate[Burmese_Consonants],0)),LEFT(BJ4,2),
IF(ISNUMBER(MATCH(LEFT(BJ4,1),Final_Intermediate[Burmese_Consonants],0)),LEFT(BJ4,1),
"")))))))))))))))</f>
        <v/>
      </c>
      <c r="AN4" t="e">
        <f>Compiler_Burmese[[#This Row],[Sr. No.]]</f>
        <v>#REF!</v>
      </c>
      <c r="AO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" t="e">
        <f>[2]!Vocabulary_Burmese[[#This Row],[Sr. No.]]</f>
        <v>#REF!</v>
      </c>
      <c r="BA4" t="str">
        <f>IF(Raw_data_N2_Kanji[[#This Row],[Categorie]]&lt;&gt;"","",
IF(ISNUMBER(MATCH(V,Special_list[Burmese word],0)),"",
SUBSTITUTE(Raw_data_N2_Kanji[[#This Row],[Raw]]," ","")))</f>
        <v>မုန့်ဟင်းခါး</v>
      </c>
      <c r="BB4" t="str">
        <f>RIGHT(Segregate18[[#This Row],[UPGRADE]],LEN(Segregate18[[#This Row],[UPGRADE]])-LEN(Compiler_Burmese[[#This Row],[1]]))</f>
        <v>ဟင်းခါး</v>
      </c>
      <c r="BC4" t="str">
        <f>RIGHT(Segregate18[[#This Row],[11]],LEN(Segregate18[[#This Row],[11]])-LEN(Compiler_Burmese[[#This Row],[2]]))</f>
        <v>ခါး</v>
      </c>
      <c r="BD4" t="str">
        <f>RIGHT(Segregate18[[#This Row],[21]],LEN(Segregate18[[#This Row],[21]])-LEN(Compiler_Burmese[[#This Row],[3]]))</f>
        <v/>
      </c>
      <c r="BE4" t="str">
        <f>RIGHT(Segregate18[[#This Row],[31]],LEN(Segregate18[[#This Row],[31]])-LEN(Compiler_Burmese[[#This Row],[4]]))</f>
        <v/>
      </c>
      <c r="BF4" t="str">
        <f>RIGHT(Segregate18[[#This Row],[41]],LEN(Segregate18[[#This Row],[41]])-LEN(Compiler_Burmese[[#This Row],[5]]))</f>
        <v/>
      </c>
      <c r="BG4" t="str">
        <f>RIGHT(Segregate18[[#This Row],[51]],LEN(Segregate18[[#This Row],[51]])-LEN(Compiler_Burmese[[#This Row],[6]]))</f>
        <v/>
      </c>
      <c r="BH4" t="str">
        <f>RIGHT(Segregate18[[#This Row],[61]],LEN(Segregate18[[#This Row],[61]])-LEN(Compiler_Burmese[[#This Row],[7]]))</f>
        <v/>
      </c>
      <c r="BI4" t="str">
        <f>RIGHT(Segregate18[[#This Row],[71]],LEN(Segregate18[[#This Row],[71]])-LEN(Compiler_Burmese[[#This Row],[8]]))</f>
        <v/>
      </c>
      <c r="BJ4" t="str">
        <f>RIGHT(Segregate18[[#This Row],[81]],LEN(Segregate18[[#This Row],[81]])-LEN(Compiler_Burmese[[#This Row],[9]]))</f>
        <v/>
      </c>
    </row>
    <row r="5" spans="1:62" ht="14.25" customHeight="1" x14ac:dyDescent="0.3">
      <c r="A5">
        <f>IF(Raw_data_N2_Kanji[[#This Row],[Categorie]]&lt;&gt;"",$A4+1,$A4)</f>
        <v>1</v>
      </c>
      <c r="B5" s="6">
        <f>IF(AND(Raw_data_N2_Kanji[[#This Row],[Supporting word 1]]="",Raw_data_N2_Kanji[[#This Row],[Supporting word 2]]=""),$B4,$B4+1)</f>
        <v>0</v>
      </c>
      <c r="C5" s="9">
        <f>ROW()-ROW(Raw_data_N2_Kanji[#Headers])</f>
        <v>3</v>
      </c>
      <c r="D5" s="9"/>
      <c r="E5" s="9" t="str">
        <f>IF(Raw_data_N2_Kanji[[#This Row],[Categorie]]="",$E4,Raw_data_N2_Kanji[[#This Row],[Categorie]])</f>
        <v>Burmese Favourite</v>
      </c>
      <c r="F5" s="9">
        <f t="shared" si="0"/>
        <v>2</v>
      </c>
      <c r="G5" s="57" t="str">
        <f>Raw_data_N2_Kanji[[#This Row],[Lecture_no]]&amp;"_"&amp;Raw_data_N2_Kanji[[#This Row],[Receipe_no]]</f>
        <v>Burmese Favourite_2</v>
      </c>
      <c r="H5" s="101" t="s">
        <v>27464</v>
      </c>
      <c r="I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ဘူးသီးကြော်</v>
      </c>
      <c r="K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" s="11"/>
      <c r="N5" s="11"/>
      <c r="O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" s="12" t="s">
        <v>27630</v>
      </c>
      <c r="Q5" s="12">
        <f>IF(Raw_data_N2_Kanji[[#This Row],[Receipe_no]]=0,$Q4,
$Q4+1)</f>
        <v>2</v>
      </c>
      <c r="R5" s="11">
        <v>1</v>
      </c>
      <c r="S5" s="11" t="str">
        <f>IF(Raw_data_N2_Kanji[[#This Row],[Marking]]="",1,"")</f>
        <v/>
      </c>
      <c r="T5" s="11">
        <f>IF(Raw_data_N2_Kanji[[#This Row],[Marking_blank]]="",SUMPRODUCT(COUNTIF($S$3:$S5,$S5)),"")</f>
        <v>1</v>
      </c>
      <c r="U5" s="12">
        <f>Raw_data_N2_Kanji[[#This Row],[Sr. no.]]</f>
        <v>3</v>
      </c>
      <c r="V5" s="11">
        <f>SUMPRODUCT(COUNTIF($J$3:$J5,$J5))</f>
        <v>1</v>
      </c>
      <c r="W5" s="82">
        <f>LEN('1_Raw_data'!$J5)</f>
        <v>11</v>
      </c>
      <c r="Y5" t="e">
        <f>Segregate18[[#This Row],[Sr. No.]]</f>
        <v>#REF!</v>
      </c>
      <c r="Z5" t="str">
        <f>IF(AND(OR(BA5="။",BA5="၊"),LEN(BA5)=1),BA5,
IF(ISNUMBER(MATCH(LEFT(BA5,7),Final_modified_Intermediate[Burmese_Consonants],0)),LEFT(BA5,7),
IF(ISNUMBER(MATCH(LEFT(BA5,6),Final_modified_Intermediate[Burmese_Consonants],0)),LEFT(BA5,6),
IF(ISNUMBER(MATCH(LEFT(BA5,5),Final_modified_Intermediate[Burmese_Consonants],0)),LEFT(BA5,5),
IF(ISNUMBER(MATCH(LEFT(BA5,4),Final_modified_Intermediate[Burmese_Consonants],0)),LEFT(BA5,4),
IF(ISNUMBER(MATCH(LEFT(BA5,3),Final_modified_Intermediate[Burmese_Consonants],0)),LEFT(BA5,3),
IF(ISNUMBER(MATCH(LEFT(BA5,2),Final_modified_Intermediate[Burmese_Consonants],0)),LEFT(BA5,2),
IF(ISNUMBER(MATCH(LEFT(BA5,1),Final_modified_Intermediate[Burmese_Consonants],0)),LEFT(BA5,1),
IF(ISNUMBER(MATCH(LEFT(BA5,7),Final_Intermediate[Burmese_Consonants],0)),LEFT(BA5,7),
IF(ISNUMBER(MATCH(LEFT(BA5,6),Final_Intermediate[Burmese_Consonants],0)),LEFT(BA5,6),
IF(ISNUMBER(MATCH(LEFT(BA5,5),Final_Intermediate[Burmese_Consonants],0)),LEFT(BA5,5),
IF(ISNUMBER(MATCH(LEFT(BA5,4),Final_Intermediate[Burmese_Consonants],0)),LEFT(BA5,4),
IF(ISNUMBER(MATCH(LEFT(BA5,3),Final_Intermediate[Burmese_Consonants],0)),LEFT(BA5,3),
IF(ISNUMBER(MATCH(LEFT(BA5,2),Final_Intermediate[Burmese_Consonants],0)),LEFT(BA5,2),
IF(ISNUMBER(MATCH(LEFT(BA5,1),Final_Intermediate[Burmese_Consonants],0)),LEFT(BA5,1),
"")))))))))))))))</f>
        <v>ဘူး</v>
      </c>
      <c r="AA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" t="str">
        <f>IF(AND(OR(BB5="။",BB5="၊"),LEN(BB5)=1),BB5,
IF(ISNUMBER(MATCH(LEFT(BB5,7),Final_modified_Intermediate[Burmese_Consonants],0)),LEFT(BB5,7),
IF(ISNUMBER(MATCH(LEFT(BB5,6),Final_modified_Intermediate[Burmese_Consonants],0)),LEFT(BB5,6),
IF(ISNUMBER(MATCH(LEFT(BB5,5),Final_modified_Intermediate[Burmese_Consonants],0)),LEFT(BB5,5),
IF(ISNUMBER(MATCH(LEFT(BB5,4),Final_modified_Intermediate[Burmese_Consonants],0)),LEFT(BB5,4),
IF(ISNUMBER(MATCH(LEFT(BB5,3),Final_modified_Intermediate[Burmese_Consonants],0)),LEFT(BB5,3),
IF(ISNUMBER(MATCH(LEFT(BB5,2),Final_modified_Intermediate[Burmese_Consonants],0)),LEFT(BB5,2),
IF(ISNUMBER(MATCH(LEFT(BB5,1),Final_modified_Intermediate[Burmese_Consonants],0)),LEFT(BB5,1),
IF(ISNUMBER(MATCH(LEFT(BB5,7),Final_Intermediate[Burmese_Consonants],0)),LEFT(BB5,7),
IF(ISNUMBER(MATCH(LEFT(BB5,6),Final_Intermediate[Burmese_Consonants],0)),LEFT(BB5,6),
IF(ISNUMBER(MATCH(LEFT(BB5,5),Final_Intermediate[Burmese_Consonants],0)),LEFT(BB5,5),
IF(ISNUMBER(MATCH(LEFT(BB5,4),Final_Intermediate[Burmese_Consonants],0)),LEFT(BB5,4),
IF(ISNUMBER(MATCH(LEFT(BB5,3),Final_Intermediate[Burmese_Consonants],0)),LEFT(BB5,3),
IF(ISNUMBER(MATCH(LEFT(BB5,2),Final_Intermediate[Burmese_Consonants],0)),LEFT(BB5,2),
IF(ISNUMBER(MATCH(LEFT(BB5,1),Final_Intermediate[Burmese_Consonants],0)),LEFT(BB5,1),
"")))))))))))))))</f>
        <v>သီး</v>
      </c>
      <c r="AC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" t="str">
        <f>IF(AND(OR(BC5="။",BC5="၊"),LEN(BC5)=1),BC5,
IF(ISNUMBER(MATCH(LEFT(BC5,7),Final_modified_Intermediate[Burmese_Consonants],0)),LEFT(BC5,7),
IF(ISNUMBER(MATCH(LEFT(BC5,6),Final_modified_Intermediate[Burmese_Consonants],0)),LEFT(BC5,6),
IF(ISNUMBER(MATCH(LEFT(BC5,5),Final_modified_Intermediate[Burmese_Consonants],0)),LEFT(BC5,5),
IF(ISNUMBER(MATCH(LEFT(BC5,4),Final_modified_Intermediate[Burmese_Consonants],0)),LEFT(BC5,4),
IF(ISNUMBER(MATCH(LEFT(BC5,3),Final_modified_Intermediate[Burmese_Consonants],0)),LEFT(BC5,3),
IF(ISNUMBER(MATCH(LEFT(BC5,2),Final_modified_Intermediate[Burmese_Consonants],0)),LEFT(BC5,2),
IF(ISNUMBER(MATCH(LEFT(BC5,1),Final_modified_Intermediate[Burmese_Consonants],0)),LEFT(BC5,1),
IF(ISNUMBER(MATCH(LEFT(BC5,7),Final_Intermediate[Burmese_Consonants],0)),LEFT(BC5,7),
IF(ISNUMBER(MATCH(LEFT(BC5,6),Final_Intermediate[Burmese_Consonants],0)),LEFT(BC5,6),
IF(ISNUMBER(MATCH(LEFT(BC5,5),Final_Intermediate[Burmese_Consonants],0)),LEFT(BC5,5),
IF(ISNUMBER(MATCH(LEFT(BC5,4),Final_Intermediate[Burmese_Consonants],0)),LEFT(BC5,4),
IF(ISNUMBER(MATCH(LEFT(BC5,3),Final_Intermediate[Burmese_Consonants],0)),LEFT(BC5,3),
IF(ISNUMBER(MATCH(LEFT(BC5,2),Final_Intermediate[Burmese_Consonants],0)),LEFT(BC5,2),
IF(ISNUMBER(MATCH(LEFT(BC5,1),Final_Intermediate[Burmese_Consonants],0)),LEFT(BC5,1),
"")))))))))))))))</f>
        <v>ကြော်</v>
      </c>
      <c r="AE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" t="str">
        <f>IF(AND(OR(BD5="။",BD5="၊"),LEN(BD5)=1),BD5,
IF(ISNUMBER(MATCH(LEFT(BD5,7),Final_modified_Intermediate[Burmese_Consonants],0)),LEFT(BD5,7),
IF(ISNUMBER(MATCH(LEFT(BD5,6),Final_modified_Intermediate[Burmese_Consonants],0)),LEFT(BD5,6),
IF(ISNUMBER(MATCH(LEFT(BD5,5),Final_modified_Intermediate[Burmese_Consonants],0)),LEFT(BD5,5),
IF(ISNUMBER(MATCH(LEFT(BD5,4),Final_modified_Intermediate[Burmese_Consonants],0)),LEFT(BD5,4),
IF(ISNUMBER(MATCH(LEFT(BD5,3),Final_modified_Intermediate[Burmese_Consonants],0)),LEFT(BD5,3),
IF(ISNUMBER(MATCH(LEFT(BD5,2),Final_modified_Intermediate[Burmese_Consonants],0)),LEFT(BD5,2),
IF(ISNUMBER(MATCH(LEFT(BD5,1),Final_modified_Intermediate[Burmese_Consonants],0)),LEFT(BD5,1),
IF(ISNUMBER(MATCH(LEFT(BD5,7),Final_Intermediate[Burmese_Consonants],0)),LEFT(BD5,7),
IF(ISNUMBER(MATCH(LEFT(BD5,6),Final_Intermediate[Burmese_Consonants],0)),LEFT(BD5,6),
IF(ISNUMBER(MATCH(LEFT(BD5,5),Final_Intermediate[Burmese_Consonants],0)),LEFT(BD5,5),
IF(ISNUMBER(MATCH(LEFT(BD5,4),Final_Intermediate[Burmese_Consonants],0)),LEFT(BD5,4),
IF(ISNUMBER(MATCH(LEFT(BD5,3),Final_Intermediate[Burmese_Consonants],0)),LEFT(BD5,3),
IF(ISNUMBER(MATCH(LEFT(BD5,2),Final_Intermediate[Burmese_Consonants],0)),LEFT(BD5,2),
IF(ISNUMBER(MATCH(LEFT(BD5,1),Final_Intermediate[Burmese_Consonants],0)),LEFT(BD5,1),
"")))))))))))))))</f>
        <v/>
      </c>
      <c r="AG5" t="str">
        <f>IF(AND(OR(BE5="။",BE5="၊"),LEN(BE5)=1),BE5,
IF(ISNUMBER(MATCH(LEFT(BE5,7),Final_modified_Intermediate[Burmese_Consonants],0)),LEFT(BE5,7),
IF(ISNUMBER(MATCH(LEFT(BE5,6),Final_modified_Intermediate[Burmese_Consonants],0)),LEFT(BE5,6),
IF(ISNUMBER(MATCH(LEFT(BE5,5),Final_modified_Intermediate[Burmese_Consonants],0)),LEFT(BE5,5),
IF(ISNUMBER(MATCH(LEFT(BE5,4),Final_modified_Intermediate[Burmese_Consonants],0)),LEFT(BE5,4),
IF(ISNUMBER(MATCH(LEFT(BE5,3),Final_modified_Intermediate[Burmese_Consonants],0)),LEFT(BE5,3),
IF(ISNUMBER(MATCH(LEFT(BE5,2),Final_modified_Intermediate[Burmese_Consonants],0)),LEFT(BE5,2),
IF(ISNUMBER(MATCH(LEFT(BE5,1),Final_modified_Intermediate[Burmese_Consonants],0)),LEFT(BE5,1),
IF(ISNUMBER(MATCH(LEFT(BE5,7),Final_Intermediate[Burmese_Consonants],0)),LEFT(BE5,7),
IF(ISNUMBER(MATCH(LEFT(BE5,6),Final_Intermediate[Burmese_Consonants],0)),LEFT(BE5,6),
IF(ISNUMBER(MATCH(LEFT(BE5,5),Final_Intermediate[Burmese_Consonants],0)),LEFT(BE5,5),
IF(ISNUMBER(MATCH(LEFT(BE5,4),Final_Intermediate[Burmese_Consonants],0)),LEFT(BE5,4),
IF(ISNUMBER(MATCH(LEFT(BE5,3),Final_Intermediate[Burmese_Consonants],0)),LEFT(BE5,3),
IF(ISNUMBER(MATCH(LEFT(BE5,2),Final_Intermediate[Burmese_Consonants],0)),LEFT(BE5,2),
IF(ISNUMBER(MATCH(LEFT(BE5,1),Final_Intermediate[Burmese_Consonants],0)),LEFT(BE5,1),
"")))))))))))))))</f>
        <v/>
      </c>
      <c r="AH5" t="str">
        <f>IF(AND(OR(BF5="။",BF5="၊"),LEN(BF5)=1),BF5,
IF(ISNUMBER(MATCH(LEFT(BF5,7),Final_modified_Intermediate[Burmese_Consonants],0)),LEFT(BF5,7),
IF(ISNUMBER(MATCH(LEFT(BF5,6),Final_modified_Intermediate[Burmese_Consonants],0)),LEFT(BF5,6),
IF(ISNUMBER(MATCH(LEFT(BF5,5),Final_modified_Intermediate[Burmese_Consonants],0)),LEFT(BF5,5),
IF(ISNUMBER(MATCH(LEFT(BF5,4),Final_modified_Intermediate[Burmese_Consonants],0)),LEFT(BF5,4),
IF(ISNUMBER(MATCH(LEFT(BF5,3),Final_modified_Intermediate[Burmese_Consonants],0)),LEFT(BF5,3),
IF(ISNUMBER(MATCH(LEFT(BF5,2),Final_modified_Intermediate[Burmese_Consonants],0)),LEFT(BF5,2),
IF(ISNUMBER(MATCH(LEFT(BF5,1),Final_modified_Intermediate[Burmese_Consonants],0)),LEFT(BF5,1),
IF(ISNUMBER(MATCH(LEFT(BF5,7),Final_Intermediate[Burmese_Consonants],0)),LEFT(BF5,7),
IF(ISNUMBER(MATCH(LEFT(BF5,6),Final_Intermediate[Burmese_Consonants],0)),LEFT(BF5,6),
IF(ISNUMBER(MATCH(LEFT(BF5,5),Final_Intermediate[Burmese_Consonants],0)),LEFT(BF5,5),
IF(ISNUMBER(MATCH(LEFT(BF5,4),Final_Intermediate[Burmese_Consonants],0)),LEFT(BF5,4),
IF(ISNUMBER(MATCH(LEFT(BF5,3),Final_Intermediate[Burmese_Consonants],0)),LEFT(BF5,3),
IF(ISNUMBER(MATCH(LEFT(BF5,2),Final_Intermediate[Burmese_Consonants],0)),LEFT(BF5,2),
IF(ISNUMBER(MATCH(LEFT(BF5,1),Final_Intermediate[Burmese_Consonants],0)),LEFT(BF5,1),
"")))))))))))))))</f>
        <v/>
      </c>
      <c r="AI5" t="str">
        <f>IF(AND(OR(BG5="။",BG5="၊"),LEN(BG5)=1),BG5,
IF(ISNUMBER(MATCH(LEFT(BG5,7),Final_modified_Intermediate[Burmese_Consonants],0)),LEFT(BG5,7),
IF(ISNUMBER(MATCH(LEFT(BG5,6),Final_modified_Intermediate[Burmese_Consonants],0)),LEFT(BG5,6),
IF(ISNUMBER(MATCH(LEFT(BG5,5),Final_modified_Intermediate[Burmese_Consonants],0)),LEFT(BG5,5),
IF(ISNUMBER(MATCH(LEFT(BG5,4),Final_modified_Intermediate[Burmese_Consonants],0)),LEFT(BG5,4),
IF(ISNUMBER(MATCH(LEFT(BG5,3),Final_modified_Intermediate[Burmese_Consonants],0)),LEFT(BG5,3),
IF(ISNUMBER(MATCH(LEFT(BG5,2),Final_modified_Intermediate[Burmese_Consonants],0)),LEFT(BG5,2),
IF(ISNUMBER(MATCH(LEFT(BG5,1),Final_modified_Intermediate[Burmese_Consonants],0)),LEFT(BG5,1),
IF(ISNUMBER(MATCH(LEFT(BG5,7),Final_Intermediate[Burmese_Consonants],0)),LEFT(BG5,7),
IF(ISNUMBER(MATCH(LEFT(BG5,6),Final_Intermediate[Burmese_Consonants],0)),LEFT(BG5,6),
IF(ISNUMBER(MATCH(LEFT(BG5,5),Final_Intermediate[Burmese_Consonants],0)),LEFT(BG5,5),
IF(ISNUMBER(MATCH(LEFT(BG5,4),Final_Intermediate[Burmese_Consonants],0)),LEFT(BG5,4),
IF(ISNUMBER(MATCH(LEFT(BG5,3),Final_Intermediate[Burmese_Consonants],0)),LEFT(BG5,3),
IF(ISNUMBER(MATCH(LEFT(BG5,2),Final_Intermediate[Burmese_Consonants],0)),LEFT(BG5,2),
IF(ISNUMBER(MATCH(LEFT(BG5,1),Final_Intermediate[Burmese_Consonants],0)),LEFT(BG5,1),
"")))))))))))))))</f>
        <v/>
      </c>
      <c r="AJ5" t="str">
        <f>IF(AND(OR(BH5="။",BH5="၊"),LEN(BH5)=1),BH5,
IF(ISNUMBER(MATCH(LEFT(BH5,7),Final_modified_Intermediate[Burmese_Consonants],0)),LEFT(BH5,7),
IF(ISNUMBER(MATCH(LEFT(BH5,6),Final_modified_Intermediate[Burmese_Consonants],0)),LEFT(BH5,6),
IF(ISNUMBER(MATCH(LEFT(BH5,5),Final_modified_Intermediate[Burmese_Consonants],0)),LEFT(BH5,5),
IF(ISNUMBER(MATCH(LEFT(BH5,4),Final_modified_Intermediate[Burmese_Consonants],0)),LEFT(BH5,4),
IF(ISNUMBER(MATCH(LEFT(BH5,3),Final_modified_Intermediate[Burmese_Consonants],0)),LEFT(BH5,3),
IF(ISNUMBER(MATCH(LEFT(BH5,2),Final_modified_Intermediate[Burmese_Consonants],0)),LEFT(BH5,2),
IF(ISNUMBER(MATCH(LEFT(BH5,1),Final_modified_Intermediate[Burmese_Consonants],0)),LEFT(BH5,1),
IF(ISNUMBER(MATCH(LEFT(BH5,7),Final_Intermediate[Burmese_Consonants],0)),LEFT(BH5,7),
IF(ISNUMBER(MATCH(LEFT(BH5,6),Final_Intermediate[Burmese_Consonants],0)),LEFT(BH5,6),
IF(ISNUMBER(MATCH(LEFT(BH5,5),Final_Intermediate[Burmese_Consonants],0)),LEFT(BH5,5),
IF(ISNUMBER(MATCH(LEFT(BH5,4),Final_Intermediate[Burmese_Consonants],0)),LEFT(BH5,4),
IF(ISNUMBER(MATCH(LEFT(BH5,3),Final_Intermediate[Burmese_Consonants],0)),LEFT(BH5,3),
IF(ISNUMBER(MATCH(LEFT(BH5,2),Final_Intermediate[Burmese_Consonants],0)),LEFT(BH5,2),
IF(ISNUMBER(MATCH(LEFT(BH5,1),Final_Intermediate[Burmese_Consonants],0)),LEFT(BH5,1),
"")))))))))))))))</f>
        <v/>
      </c>
      <c r="AK5" t="str">
        <f>IF(AND(OR(BI5="။",BI5="၊"),LEN(BI5)=1),BI5,
IF(ISNUMBER(MATCH(LEFT(BI5,7),Final_modified_Intermediate[Burmese_Consonants],0)),LEFT(BI5,7),
IF(ISNUMBER(MATCH(LEFT(BI5,6),Final_modified_Intermediate[Burmese_Consonants],0)),LEFT(BI5,6),
IF(ISNUMBER(MATCH(LEFT(BI5,5),Final_modified_Intermediate[Burmese_Consonants],0)),LEFT(BI5,5),
IF(ISNUMBER(MATCH(LEFT(BI5,4),Final_modified_Intermediate[Burmese_Consonants],0)),LEFT(BI5,4),
IF(ISNUMBER(MATCH(LEFT(BI5,3),Final_modified_Intermediate[Burmese_Consonants],0)),LEFT(BI5,3),
IF(ISNUMBER(MATCH(LEFT(BI5,2),Final_modified_Intermediate[Burmese_Consonants],0)),LEFT(BI5,2),
IF(ISNUMBER(MATCH(LEFT(BI5,1),Final_modified_Intermediate[Burmese_Consonants],0)),LEFT(BI5,1),
IF(ISNUMBER(MATCH(LEFT(BI5,7),Final_Intermediate[Burmese_Consonants],0)),LEFT(BI5,7),
IF(ISNUMBER(MATCH(LEFT(BI5,6),Final_Intermediate[Burmese_Consonants],0)),LEFT(BI5,6),
IF(ISNUMBER(MATCH(LEFT(BI5,5),Final_Intermediate[Burmese_Consonants],0)),LEFT(BI5,5),
IF(ISNUMBER(MATCH(LEFT(BI5,4),Final_Intermediate[Burmese_Consonants],0)),LEFT(BI5,4),
IF(ISNUMBER(MATCH(LEFT(BI5,3),Final_Intermediate[Burmese_Consonants],0)),LEFT(BI5,3),
IF(ISNUMBER(MATCH(LEFT(BI5,2),Final_Intermediate[Burmese_Consonants],0)),LEFT(BI5,2),
IF(ISNUMBER(MATCH(LEFT(BI5,1),Final_Intermediate[Burmese_Consonants],0)),LEFT(BI5,1),
"")))))))))))))))</f>
        <v/>
      </c>
      <c r="AL5" t="str">
        <f>IF(AND(OR(BJ5="။",BJ5="၊"),LEN(BJ5)=1),BJ5,
IF(ISNUMBER(MATCH(LEFT(BJ5,7),Final_modified_Intermediate[Burmese_Consonants],0)),LEFT(BJ5,7),
IF(ISNUMBER(MATCH(LEFT(BJ5,6),Final_modified_Intermediate[Burmese_Consonants],0)),LEFT(BJ5,6),
IF(ISNUMBER(MATCH(LEFT(BJ5,5),Final_modified_Intermediate[Burmese_Consonants],0)),LEFT(BJ5,5),
IF(ISNUMBER(MATCH(LEFT(BJ5,4),Final_modified_Intermediate[Burmese_Consonants],0)),LEFT(BJ5,4),
IF(ISNUMBER(MATCH(LEFT(BJ5,3),Final_modified_Intermediate[Burmese_Consonants],0)),LEFT(BJ5,3),
IF(ISNUMBER(MATCH(LEFT(BJ5,2),Final_modified_Intermediate[Burmese_Consonants],0)),LEFT(BJ5,2),
IF(ISNUMBER(MATCH(LEFT(BJ5,1),Final_modified_Intermediate[Burmese_Consonants],0)),LEFT(BJ5,1),
IF(ISNUMBER(MATCH(LEFT(BJ5,7),Final_Intermediate[Burmese_Consonants],0)),LEFT(BJ5,7),
IF(ISNUMBER(MATCH(LEFT(BJ5,6),Final_Intermediate[Burmese_Consonants],0)),LEFT(BJ5,6),
IF(ISNUMBER(MATCH(LEFT(BJ5,5),Final_Intermediate[Burmese_Consonants],0)),LEFT(BJ5,5),
IF(ISNUMBER(MATCH(LEFT(BJ5,4),Final_Intermediate[Burmese_Consonants],0)),LEFT(BJ5,4),
IF(ISNUMBER(MATCH(LEFT(BJ5,3),Final_Intermediate[Burmese_Consonants],0)),LEFT(BJ5,3),
IF(ISNUMBER(MATCH(LEFT(BJ5,2),Final_Intermediate[Burmese_Consonants],0)),LEFT(BJ5,2),
IF(ISNUMBER(MATCH(LEFT(BJ5,1),Final_Intermediate[Burmese_Consonants],0)),LEFT(BJ5,1),
"")))))))))))))))</f>
        <v/>
      </c>
      <c r="AN5" t="e">
        <f>Compiler_Burmese[[#This Row],[Sr. No.]]</f>
        <v>#REF!</v>
      </c>
      <c r="AO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" t="e">
        <f>[2]!Vocabulary_Burmese[[#This Row],[Sr. No.]]</f>
        <v>#REF!</v>
      </c>
      <c r="BA5" t="str">
        <f>IF(Raw_data_N2_Kanji[[#This Row],[Categorie]]&lt;&gt;"","",
IF(ISNUMBER(MATCH(V,Special_list[Burmese word],0)),"",
SUBSTITUTE(Raw_data_N2_Kanji[[#This Row],[Raw]]," ","")))</f>
        <v>ဘူးသီးကြော်</v>
      </c>
      <c r="BB5" t="str">
        <f>RIGHT(Segregate18[[#This Row],[UPGRADE]],LEN(Segregate18[[#This Row],[UPGRADE]])-LEN(Compiler_Burmese[[#This Row],[1]]))</f>
        <v>သီးကြော်</v>
      </c>
      <c r="BC5" t="str">
        <f>RIGHT(Segregate18[[#This Row],[11]],LEN(Segregate18[[#This Row],[11]])-LEN(Compiler_Burmese[[#This Row],[2]]))</f>
        <v>ကြော်</v>
      </c>
      <c r="BD5" t="str">
        <f>RIGHT(Segregate18[[#This Row],[21]],LEN(Segregate18[[#This Row],[21]])-LEN(Compiler_Burmese[[#This Row],[3]]))</f>
        <v/>
      </c>
      <c r="BE5" t="str">
        <f>RIGHT(Segregate18[[#This Row],[31]],LEN(Segregate18[[#This Row],[31]])-LEN(Compiler_Burmese[[#This Row],[4]]))</f>
        <v/>
      </c>
      <c r="BF5" t="str">
        <f>RIGHT(Segregate18[[#This Row],[41]],LEN(Segregate18[[#This Row],[41]])-LEN(Compiler_Burmese[[#This Row],[5]]))</f>
        <v/>
      </c>
      <c r="BG5" t="str">
        <f>RIGHT(Segregate18[[#This Row],[51]],LEN(Segregate18[[#This Row],[51]])-LEN(Compiler_Burmese[[#This Row],[6]]))</f>
        <v/>
      </c>
      <c r="BH5" t="str">
        <f>RIGHT(Segregate18[[#This Row],[61]],LEN(Segregate18[[#This Row],[61]])-LEN(Compiler_Burmese[[#This Row],[7]]))</f>
        <v/>
      </c>
      <c r="BI5" t="str">
        <f>RIGHT(Segregate18[[#This Row],[71]],LEN(Segregate18[[#This Row],[71]])-LEN(Compiler_Burmese[[#This Row],[8]]))</f>
        <v/>
      </c>
      <c r="BJ5" t="str">
        <f>RIGHT(Segregate18[[#This Row],[81]],LEN(Segregate18[[#This Row],[81]])-LEN(Compiler_Burmese[[#This Row],[9]]))</f>
        <v/>
      </c>
    </row>
    <row r="6" spans="1:62" ht="14.25" customHeight="1" x14ac:dyDescent="0.3">
      <c r="A6">
        <f>IF(Raw_data_N2_Kanji[[#This Row],[Categorie]]&lt;&gt;"",$A5+1,$A5)</f>
        <v>1</v>
      </c>
      <c r="B6" s="6">
        <f>IF(AND(Raw_data_N2_Kanji[[#This Row],[Supporting word 1]]="",Raw_data_N2_Kanji[[#This Row],[Supporting word 2]]=""),$B5,$B5+1)</f>
        <v>0</v>
      </c>
      <c r="C6" s="9">
        <f>ROW()-ROW(Raw_data_N2_Kanji[#Headers])</f>
        <v>4</v>
      </c>
      <c r="D6" s="9"/>
      <c r="E6" s="9" t="str">
        <f>IF(Raw_data_N2_Kanji[[#This Row],[Categorie]]="",$E5,Raw_data_N2_Kanji[[#This Row],[Categorie]])</f>
        <v>Burmese Favourite</v>
      </c>
      <c r="F6" s="9">
        <f t="shared" si="0"/>
        <v>3</v>
      </c>
      <c r="G6" s="57" t="str">
        <f>Raw_data_N2_Kanji[[#This Row],[Lecture_no]]&amp;"_"&amp;Raw_data_N2_Kanji[[#This Row],[Receipe_no]]</f>
        <v>Burmese Favourite_3</v>
      </c>
      <c r="H6" s="121" t="s">
        <v>27605</v>
      </c>
      <c r="I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ပဲကက်ကြော်</v>
      </c>
      <c r="K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" s="11"/>
      <c r="N6" s="11"/>
      <c r="O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" s="12" t="s">
        <v>27631</v>
      </c>
      <c r="Q6" s="12">
        <f>IF(Raw_data_N2_Kanji[[#This Row],[Receipe_no]]=0,$Q5,
$Q5+1)</f>
        <v>3</v>
      </c>
      <c r="R6" s="11"/>
      <c r="S6" s="11">
        <f>IF(Raw_data_N2_Kanji[[#This Row],[Marking]]="",1,"")</f>
        <v>1</v>
      </c>
      <c r="T6" s="11" t="str">
        <f>IF(Raw_data_N2_Kanji[[#This Row],[Marking_blank]]="",SUMPRODUCT(COUNTIF($S$3:$S6,$S6)),"")</f>
        <v/>
      </c>
      <c r="U6" s="12">
        <f>Raw_data_N2_Kanji[[#This Row],[Sr. no.]]</f>
        <v>4</v>
      </c>
      <c r="V6" s="11">
        <f>SUMPRODUCT(COUNTIF($J$3:$J6,$J6))</f>
        <v>1</v>
      </c>
      <c r="W6" s="82">
        <f>LEN('1_Raw_data'!$J6)</f>
        <v>10</v>
      </c>
      <c r="Y6" t="e">
        <f>Segregate18[[#This Row],[Sr. No.]]</f>
        <v>#REF!</v>
      </c>
      <c r="Z6" t="str">
        <f>IF(AND(OR(BA6="။",BA6="၊"),LEN(BA6)=1),BA6,
IF(ISNUMBER(MATCH(LEFT(BA6,7),Final_modified_Intermediate[Burmese_Consonants],0)),LEFT(BA6,7),
IF(ISNUMBER(MATCH(LEFT(BA6,6),Final_modified_Intermediate[Burmese_Consonants],0)),LEFT(BA6,6),
IF(ISNUMBER(MATCH(LEFT(BA6,5),Final_modified_Intermediate[Burmese_Consonants],0)),LEFT(BA6,5),
IF(ISNUMBER(MATCH(LEFT(BA6,4),Final_modified_Intermediate[Burmese_Consonants],0)),LEFT(BA6,4),
IF(ISNUMBER(MATCH(LEFT(BA6,3),Final_modified_Intermediate[Burmese_Consonants],0)),LEFT(BA6,3),
IF(ISNUMBER(MATCH(LEFT(BA6,2),Final_modified_Intermediate[Burmese_Consonants],0)),LEFT(BA6,2),
IF(ISNUMBER(MATCH(LEFT(BA6,1),Final_modified_Intermediate[Burmese_Consonants],0)),LEFT(BA6,1),
IF(ISNUMBER(MATCH(LEFT(BA6,7),Final_Intermediate[Burmese_Consonants],0)),LEFT(BA6,7),
IF(ISNUMBER(MATCH(LEFT(BA6,6),Final_Intermediate[Burmese_Consonants],0)),LEFT(BA6,6),
IF(ISNUMBER(MATCH(LEFT(BA6,5),Final_Intermediate[Burmese_Consonants],0)),LEFT(BA6,5),
IF(ISNUMBER(MATCH(LEFT(BA6,4),Final_Intermediate[Burmese_Consonants],0)),LEFT(BA6,4),
IF(ISNUMBER(MATCH(LEFT(BA6,3),Final_Intermediate[Burmese_Consonants],0)),LEFT(BA6,3),
IF(ISNUMBER(MATCH(LEFT(BA6,2),Final_Intermediate[Burmese_Consonants],0)),LEFT(BA6,2),
IF(ISNUMBER(MATCH(LEFT(BA6,1),Final_Intermediate[Burmese_Consonants],0)),LEFT(BA6,1),
"")))))))))))))))</f>
        <v>ပဲ</v>
      </c>
      <c r="AA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" t="str">
        <f>IF(AND(OR(BB6="။",BB6="၊"),LEN(BB6)=1),BB6,
IF(ISNUMBER(MATCH(LEFT(BB6,7),Final_modified_Intermediate[Burmese_Consonants],0)),LEFT(BB6,7),
IF(ISNUMBER(MATCH(LEFT(BB6,6),Final_modified_Intermediate[Burmese_Consonants],0)),LEFT(BB6,6),
IF(ISNUMBER(MATCH(LEFT(BB6,5),Final_modified_Intermediate[Burmese_Consonants],0)),LEFT(BB6,5),
IF(ISNUMBER(MATCH(LEFT(BB6,4),Final_modified_Intermediate[Burmese_Consonants],0)),LEFT(BB6,4),
IF(ISNUMBER(MATCH(LEFT(BB6,3),Final_modified_Intermediate[Burmese_Consonants],0)),LEFT(BB6,3),
IF(ISNUMBER(MATCH(LEFT(BB6,2),Final_modified_Intermediate[Burmese_Consonants],0)),LEFT(BB6,2),
IF(ISNUMBER(MATCH(LEFT(BB6,1),Final_modified_Intermediate[Burmese_Consonants],0)),LEFT(BB6,1),
IF(ISNUMBER(MATCH(LEFT(BB6,7),Final_Intermediate[Burmese_Consonants],0)),LEFT(BB6,7),
IF(ISNUMBER(MATCH(LEFT(BB6,6),Final_Intermediate[Burmese_Consonants],0)),LEFT(BB6,6),
IF(ISNUMBER(MATCH(LEFT(BB6,5),Final_Intermediate[Burmese_Consonants],0)),LEFT(BB6,5),
IF(ISNUMBER(MATCH(LEFT(BB6,4),Final_Intermediate[Burmese_Consonants],0)),LEFT(BB6,4),
IF(ISNUMBER(MATCH(LEFT(BB6,3),Final_Intermediate[Burmese_Consonants],0)),LEFT(BB6,3),
IF(ISNUMBER(MATCH(LEFT(BB6,2),Final_Intermediate[Burmese_Consonants],0)),LEFT(BB6,2),
IF(ISNUMBER(MATCH(LEFT(BB6,1),Final_Intermediate[Burmese_Consonants],0)),LEFT(BB6,1),
"")))))))))))))))</f>
        <v>ကက်</v>
      </c>
      <c r="AC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" t="str">
        <f>IF(AND(OR(BC6="။",BC6="၊"),LEN(BC6)=1),BC6,
IF(ISNUMBER(MATCH(LEFT(BC6,7),Final_modified_Intermediate[Burmese_Consonants],0)),LEFT(BC6,7),
IF(ISNUMBER(MATCH(LEFT(BC6,6),Final_modified_Intermediate[Burmese_Consonants],0)),LEFT(BC6,6),
IF(ISNUMBER(MATCH(LEFT(BC6,5),Final_modified_Intermediate[Burmese_Consonants],0)),LEFT(BC6,5),
IF(ISNUMBER(MATCH(LEFT(BC6,4),Final_modified_Intermediate[Burmese_Consonants],0)),LEFT(BC6,4),
IF(ISNUMBER(MATCH(LEFT(BC6,3),Final_modified_Intermediate[Burmese_Consonants],0)),LEFT(BC6,3),
IF(ISNUMBER(MATCH(LEFT(BC6,2),Final_modified_Intermediate[Burmese_Consonants],0)),LEFT(BC6,2),
IF(ISNUMBER(MATCH(LEFT(BC6,1),Final_modified_Intermediate[Burmese_Consonants],0)),LEFT(BC6,1),
IF(ISNUMBER(MATCH(LEFT(BC6,7),Final_Intermediate[Burmese_Consonants],0)),LEFT(BC6,7),
IF(ISNUMBER(MATCH(LEFT(BC6,6),Final_Intermediate[Burmese_Consonants],0)),LEFT(BC6,6),
IF(ISNUMBER(MATCH(LEFT(BC6,5),Final_Intermediate[Burmese_Consonants],0)),LEFT(BC6,5),
IF(ISNUMBER(MATCH(LEFT(BC6,4),Final_Intermediate[Burmese_Consonants],0)),LEFT(BC6,4),
IF(ISNUMBER(MATCH(LEFT(BC6,3),Final_Intermediate[Burmese_Consonants],0)),LEFT(BC6,3),
IF(ISNUMBER(MATCH(LEFT(BC6,2),Final_Intermediate[Burmese_Consonants],0)),LEFT(BC6,2),
IF(ISNUMBER(MATCH(LEFT(BC6,1),Final_Intermediate[Burmese_Consonants],0)),LEFT(BC6,1),
"")))))))))))))))</f>
        <v>ကြော်</v>
      </c>
      <c r="AE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" t="str">
        <f>IF(AND(OR(BD6="။",BD6="၊"),LEN(BD6)=1),BD6,
IF(ISNUMBER(MATCH(LEFT(BD6,7),Final_modified_Intermediate[Burmese_Consonants],0)),LEFT(BD6,7),
IF(ISNUMBER(MATCH(LEFT(BD6,6),Final_modified_Intermediate[Burmese_Consonants],0)),LEFT(BD6,6),
IF(ISNUMBER(MATCH(LEFT(BD6,5),Final_modified_Intermediate[Burmese_Consonants],0)),LEFT(BD6,5),
IF(ISNUMBER(MATCH(LEFT(BD6,4),Final_modified_Intermediate[Burmese_Consonants],0)),LEFT(BD6,4),
IF(ISNUMBER(MATCH(LEFT(BD6,3),Final_modified_Intermediate[Burmese_Consonants],0)),LEFT(BD6,3),
IF(ISNUMBER(MATCH(LEFT(BD6,2),Final_modified_Intermediate[Burmese_Consonants],0)),LEFT(BD6,2),
IF(ISNUMBER(MATCH(LEFT(BD6,1),Final_modified_Intermediate[Burmese_Consonants],0)),LEFT(BD6,1),
IF(ISNUMBER(MATCH(LEFT(BD6,7),Final_Intermediate[Burmese_Consonants],0)),LEFT(BD6,7),
IF(ISNUMBER(MATCH(LEFT(BD6,6),Final_Intermediate[Burmese_Consonants],0)),LEFT(BD6,6),
IF(ISNUMBER(MATCH(LEFT(BD6,5),Final_Intermediate[Burmese_Consonants],0)),LEFT(BD6,5),
IF(ISNUMBER(MATCH(LEFT(BD6,4),Final_Intermediate[Burmese_Consonants],0)),LEFT(BD6,4),
IF(ISNUMBER(MATCH(LEFT(BD6,3),Final_Intermediate[Burmese_Consonants],0)),LEFT(BD6,3),
IF(ISNUMBER(MATCH(LEFT(BD6,2),Final_Intermediate[Burmese_Consonants],0)),LEFT(BD6,2),
IF(ISNUMBER(MATCH(LEFT(BD6,1),Final_Intermediate[Burmese_Consonants],0)),LEFT(BD6,1),
"")))))))))))))))</f>
        <v/>
      </c>
      <c r="AG6" t="str">
        <f>IF(AND(OR(BE6="။",BE6="၊"),LEN(BE6)=1),BE6,
IF(ISNUMBER(MATCH(LEFT(BE6,7),Final_modified_Intermediate[Burmese_Consonants],0)),LEFT(BE6,7),
IF(ISNUMBER(MATCH(LEFT(BE6,6),Final_modified_Intermediate[Burmese_Consonants],0)),LEFT(BE6,6),
IF(ISNUMBER(MATCH(LEFT(BE6,5),Final_modified_Intermediate[Burmese_Consonants],0)),LEFT(BE6,5),
IF(ISNUMBER(MATCH(LEFT(BE6,4),Final_modified_Intermediate[Burmese_Consonants],0)),LEFT(BE6,4),
IF(ISNUMBER(MATCH(LEFT(BE6,3),Final_modified_Intermediate[Burmese_Consonants],0)),LEFT(BE6,3),
IF(ISNUMBER(MATCH(LEFT(BE6,2),Final_modified_Intermediate[Burmese_Consonants],0)),LEFT(BE6,2),
IF(ISNUMBER(MATCH(LEFT(BE6,1),Final_modified_Intermediate[Burmese_Consonants],0)),LEFT(BE6,1),
IF(ISNUMBER(MATCH(LEFT(BE6,7),Final_Intermediate[Burmese_Consonants],0)),LEFT(BE6,7),
IF(ISNUMBER(MATCH(LEFT(BE6,6),Final_Intermediate[Burmese_Consonants],0)),LEFT(BE6,6),
IF(ISNUMBER(MATCH(LEFT(BE6,5),Final_Intermediate[Burmese_Consonants],0)),LEFT(BE6,5),
IF(ISNUMBER(MATCH(LEFT(BE6,4),Final_Intermediate[Burmese_Consonants],0)),LEFT(BE6,4),
IF(ISNUMBER(MATCH(LEFT(BE6,3),Final_Intermediate[Burmese_Consonants],0)),LEFT(BE6,3),
IF(ISNUMBER(MATCH(LEFT(BE6,2),Final_Intermediate[Burmese_Consonants],0)),LEFT(BE6,2),
IF(ISNUMBER(MATCH(LEFT(BE6,1),Final_Intermediate[Burmese_Consonants],0)),LEFT(BE6,1),
"")))))))))))))))</f>
        <v/>
      </c>
      <c r="AH6" t="str">
        <f>IF(AND(OR(BF6="။",BF6="၊"),LEN(BF6)=1),BF6,
IF(ISNUMBER(MATCH(LEFT(BF6,7),Final_modified_Intermediate[Burmese_Consonants],0)),LEFT(BF6,7),
IF(ISNUMBER(MATCH(LEFT(BF6,6),Final_modified_Intermediate[Burmese_Consonants],0)),LEFT(BF6,6),
IF(ISNUMBER(MATCH(LEFT(BF6,5),Final_modified_Intermediate[Burmese_Consonants],0)),LEFT(BF6,5),
IF(ISNUMBER(MATCH(LEFT(BF6,4),Final_modified_Intermediate[Burmese_Consonants],0)),LEFT(BF6,4),
IF(ISNUMBER(MATCH(LEFT(BF6,3),Final_modified_Intermediate[Burmese_Consonants],0)),LEFT(BF6,3),
IF(ISNUMBER(MATCH(LEFT(BF6,2),Final_modified_Intermediate[Burmese_Consonants],0)),LEFT(BF6,2),
IF(ISNUMBER(MATCH(LEFT(BF6,1),Final_modified_Intermediate[Burmese_Consonants],0)),LEFT(BF6,1),
IF(ISNUMBER(MATCH(LEFT(BF6,7),Final_Intermediate[Burmese_Consonants],0)),LEFT(BF6,7),
IF(ISNUMBER(MATCH(LEFT(BF6,6),Final_Intermediate[Burmese_Consonants],0)),LEFT(BF6,6),
IF(ISNUMBER(MATCH(LEFT(BF6,5),Final_Intermediate[Burmese_Consonants],0)),LEFT(BF6,5),
IF(ISNUMBER(MATCH(LEFT(BF6,4),Final_Intermediate[Burmese_Consonants],0)),LEFT(BF6,4),
IF(ISNUMBER(MATCH(LEFT(BF6,3),Final_Intermediate[Burmese_Consonants],0)),LEFT(BF6,3),
IF(ISNUMBER(MATCH(LEFT(BF6,2),Final_Intermediate[Burmese_Consonants],0)),LEFT(BF6,2),
IF(ISNUMBER(MATCH(LEFT(BF6,1),Final_Intermediate[Burmese_Consonants],0)),LEFT(BF6,1),
"")))))))))))))))</f>
        <v/>
      </c>
      <c r="AI6" t="str">
        <f>IF(AND(OR(BG6="။",BG6="၊"),LEN(BG6)=1),BG6,
IF(ISNUMBER(MATCH(LEFT(BG6,7),Final_modified_Intermediate[Burmese_Consonants],0)),LEFT(BG6,7),
IF(ISNUMBER(MATCH(LEFT(BG6,6),Final_modified_Intermediate[Burmese_Consonants],0)),LEFT(BG6,6),
IF(ISNUMBER(MATCH(LEFT(BG6,5),Final_modified_Intermediate[Burmese_Consonants],0)),LEFT(BG6,5),
IF(ISNUMBER(MATCH(LEFT(BG6,4),Final_modified_Intermediate[Burmese_Consonants],0)),LEFT(BG6,4),
IF(ISNUMBER(MATCH(LEFT(BG6,3),Final_modified_Intermediate[Burmese_Consonants],0)),LEFT(BG6,3),
IF(ISNUMBER(MATCH(LEFT(BG6,2),Final_modified_Intermediate[Burmese_Consonants],0)),LEFT(BG6,2),
IF(ISNUMBER(MATCH(LEFT(BG6,1),Final_modified_Intermediate[Burmese_Consonants],0)),LEFT(BG6,1),
IF(ISNUMBER(MATCH(LEFT(BG6,7),Final_Intermediate[Burmese_Consonants],0)),LEFT(BG6,7),
IF(ISNUMBER(MATCH(LEFT(BG6,6),Final_Intermediate[Burmese_Consonants],0)),LEFT(BG6,6),
IF(ISNUMBER(MATCH(LEFT(BG6,5),Final_Intermediate[Burmese_Consonants],0)),LEFT(BG6,5),
IF(ISNUMBER(MATCH(LEFT(BG6,4),Final_Intermediate[Burmese_Consonants],0)),LEFT(BG6,4),
IF(ISNUMBER(MATCH(LEFT(BG6,3),Final_Intermediate[Burmese_Consonants],0)),LEFT(BG6,3),
IF(ISNUMBER(MATCH(LEFT(BG6,2),Final_Intermediate[Burmese_Consonants],0)),LEFT(BG6,2),
IF(ISNUMBER(MATCH(LEFT(BG6,1),Final_Intermediate[Burmese_Consonants],0)),LEFT(BG6,1),
"")))))))))))))))</f>
        <v/>
      </c>
      <c r="AJ6" t="str">
        <f>IF(AND(OR(BH6="။",BH6="၊"),LEN(BH6)=1),BH6,
IF(ISNUMBER(MATCH(LEFT(BH6,7),Final_modified_Intermediate[Burmese_Consonants],0)),LEFT(BH6,7),
IF(ISNUMBER(MATCH(LEFT(BH6,6),Final_modified_Intermediate[Burmese_Consonants],0)),LEFT(BH6,6),
IF(ISNUMBER(MATCH(LEFT(BH6,5),Final_modified_Intermediate[Burmese_Consonants],0)),LEFT(BH6,5),
IF(ISNUMBER(MATCH(LEFT(BH6,4),Final_modified_Intermediate[Burmese_Consonants],0)),LEFT(BH6,4),
IF(ISNUMBER(MATCH(LEFT(BH6,3),Final_modified_Intermediate[Burmese_Consonants],0)),LEFT(BH6,3),
IF(ISNUMBER(MATCH(LEFT(BH6,2),Final_modified_Intermediate[Burmese_Consonants],0)),LEFT(BH6,2),
IF(ISNUMBER(MATCH(LEFT(BH6,1),Final_modified_Intermediate[Burmese_Consonants],0)),LEFT(BH6,1),
IF(ISNUMBER(MATCH(LEFT(BH6,7),Final_Intermediate[Burmese_Consonants],0)),LEFT(BH6,7),
IF(ISNUMBER(MATCH(LEFT(BH6,6),Final_Intermediate[Burmese_Consonants],0)),LEFT(BH6,6),
IF(ISNUMBER(MATCH(LEFT(BH6,5),Final_Intermediate[Burmese_Consonants],0)),LEFT(BH6,5),
IF(ISNUMBER(MATCH(LEFT(BH6,4),Final_Intermediate[Burmese_Consonants],0)),LEFT(BH6,4),
IF(ISNUMBER(MATCH(LEFT(BH6,3),Final_Intermediate[Burmese_Consonants],0)),LEFT(BH6,3),
IF(ISNUMBER(MATCH(LEFT(BH6,2),Final_Intermediate[Burmese_Consonants],0)),LEFT(BH6,2),
IF(ISNUMBER(MATCH(LEFT(BH6,1),Final_Intermediate[Burmese_Consonants],0)),LEFT(BH6,1),
"")))))))))))))))</f>
        <v/>
      </c>
      <c r="AK6" t="str">
        <f>IF(AND(OR(BI6="။",BI6="၊"),LEN(BI6)=1),BI6,
IF(ISNUMBER(MATCH(LEFT(BI6,7),Final_modified_Intermediate[Burmese_Consonants],0)),LEFT(BI6,7),
IF(ISNUMBER(MATCH(LEFT(BI6,6),Final_modified_Intermediate[Burmese_Consonants],0)),LEFT(BI6,6),
IF(ISNUMBER(MATCH(LEFT(BI6,5),Final_modified_Intermediate[Burmese_Consonants],0)),LEFT(BI6,5),
IF(ISNUMBER(MATCH(LEFT(BI6,4),Final_modified_Intermediate[Burmese_Consonants],0)),LEFT(BI6,4),
IF(ISNUMBER(MATCH(LEFT(BI6,3),Final_modified_Intermediate[Burmese_Consonants],0)),LEFT(BI6,3),
IF(ISNUMBER(MATCH(LEFT(BI6,2),Final_modified_Intermediate[Burmese_Consonants],0)),LEFT(BI6,2),
IF(ISNUMBER(MATCH(LEFT(BI6,1),Final_modified_Intermediate[Burmese_Consonants],0)),LEFT(BI6,1),
IF(ISNUMBER(MATCH(LEFT(BI6,7),Final_Intermediate[Burmese_Consonants],0)),LEFT(BI6,7),
IF(ISNUMBER(MATCH(LEFT(BI6,6),Final_Intermediate[Burmese_Consonants],0)),LEFT(BI6,6),
IF(ISNUMBER(MATCH(LEFT(BI6,5),Final_Intermediate[Burmese_Consonants],0)),LEFT(BI6,5),
IF(ISNUMBER(MATCH(LEFT(BI6,4),Final_Intermediate[Burmese_Consonants],0)),LEFT(BI6,4),
IF(ISNUMBER(MATCH(LEFT(BI6,3),Final_Intermediate[Burmese_Consonants],0)),LEFT(BI6,3),
IF(ISNUMBER(MATCH(LEFT(BI6,2),Final_Intermediate[Burmese_Consonants],0)),LEFT(BI6,2),
IF(ISNUMBER(MATCH(LEFT(BI6,1),Final_Intermediate[Burmese_Consonants],0)),LEFT(BI6,1),
"")))))))))))))))</f>
        <v/>
      </c>
      <c r="AL6" t="str">
        <f>IF(AND(OR(BJ6="။",BJ6="၊"),LEN(BJ6)=1),BJ6,
IF(ISNUMBER(MATCH(LEFT(BJ6,7),Final_modified_Intermediate[Burmese_Consonants],0)),LEFT(BJ6,7),
IF(ISNUMBER(MATCH(LEFT(BJ6,6),Final_modified_Intermediate[Burmese_Consonants],0)),LEFT(BJ6,6),
IF(ISNUMBER(MATCH(LEFT(BJ6,5),Final_modified_Intermediate[Burmese_Consonants],0)),LEFT(BJ6,5),
IF(ISNUMBER(MATCH(LEFT(BJ6,4),Final_modified_Intermediate[Burmese_Consonants],0)),LEFT(BJ6,4),
IF(ISNUMBER(MATCH(LEFT(BJ6,3),Final_modified_Intermediate[Burmese_Consonants],0)),LEFT(BJ6,3),
IF(ISNUMBER(MATCH(LEFT(BJ6,2),Final_modified_Intermediate[Burmese_Consonants],0)),LEFT(BJ6,2),
IF(ISNUMBER(MATCH(LEFT(BJ6,1),Final_modified_Intermediate[Burmese_Consonants],0)),LEFT(BJ6,1),
IF(ISNUMBER(MATCH(LEFT(BJ6,7),Final_Intermediate[Burmese_Consonants],0)),LEFT(BJ6,7),
IF(ISNUMBER(MATCH(LEFT(BJ6,6),Final_Intermediate[Burmese_Consonants],0)),LEFT(BJ6,6),
IF(ISNUMBER(MATCH(LEFT(BJ6,5),Final_Intermediate[Burmese_Consonants],0)),LEFT(BJ6,5),
IF(ISNUMBER(MATCH(LEFT(BJ6,4),Final_Intermediate[Burmese_Consonants],0)),LEFT(BJ6,4),
IF(ISNUMBER(MATCH(LEFT(BJ6,3),Final_Intermediate[Burmese_Consonants],0)),LEFT(BJ6,3),
IF(ISNUMBER(MATCH(LEFT(BJ6,2),Final_Intermediate[Burmese_Consonants],0)),LEFT(BJ6,2),
IF(ISNUMBER(MATCH(LEFT(BJ6,1),Final_Intermediate[Burmese_Consonants],0)),LEFT(BJ6,1),
"")))))))))))))))</f>
        <v/>
      </c>
      <c r="AN6" t="e">
        <f>Compiler_Burmese[[#This Row],[Sr. No.]]</f>
        <v>#REF!</v>
      </c>
      <c r="AO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" t="e">
        <f>[2]!Vocabulary_Burmese[[#This Row],[Sr. No.]]</f>
        <v>#REF!</v>
      </c>
      <c r="BA6" t="str">
        <f>IF(Raw_data_N2_Kanji[[#This Row],[Categorie]]&lt;&gt;"","",
IF(ISNUMBER(MATCH(V,Special_list[Burmese word],0)),"",
SUBSTITUTE(Raw_data_N2_Kanji[[#This Row],[Raw]]," ","")))</f>
        <v>ပဲကက်ကြော်</v>
      </c>
      <c r="BB6" t="str">
        <f>RIGHT(Segregate18[[#This Row],[UPGRADE]],LEN(Segregate18[[#This Row],[UPGRADE]])-LEN(Compiler_Burmese[[#This Row],[1]]))</f>
        <v>ကက်ကြော်</v>
      </c>
      <c r="BC6" t="str">
        <f>RIGHT(Segregate18[[#This Row],[11]],LEN(Segregate18[[#This Row],[11]])-LEN(Compiler_Burmese[[#This Row],[2]]))</f>
        <v>ကြော်</v>
      </c>
      <c r="BD6" t="str">
        <f>RIGHT(Segregate18[[#This Row],[21]],LEN(Segregate18[[#This Row],[21]])-LEN(Compiler_Burmese[[#This Row],[3]]))</f>
        <v/>
      </c>
      <c r="BE6" t="str">
        <f>RIGHT(Segregate18[[#This Row],[31]],LEN(Segregate18[[#This Row],[31]])-LEN(Compiler_Burmese[[#This Row],[4]]))</f>
        <v/>
      </c>
      <c r="BF6" t="str">
        <f>RIGHT(Segregate18[[#This Row],[41]],LEN(Segregate18[[#This Row],[41]])-LEN(Compiler_Burmese[[#This Row],[5]]))</f>
        <v/>
      </c>
      <c r="BG6" t="str">
        <f>RIGHT(Segregate18[[#This Row],[51]],LEN(Segregate18[[#This Row],[51]])-LEN(Compiler_Burmese[[#This Row],[6]]))</f>
        <v/>
      </c>
      <c r="BH6" t="str">
        <f>RIGHT(Segregate18[[#This Row],[61]],LEN(Segregate18[[#This Row],[61]])-LEN(Compiler_Burmese[[#This Row],[7]]))</f>
        <v/>
      </c>
      <c r="BI6" t="str">
        <f>RIGHT(Segregate18[[#This Row],[71]],LEN(Segregate18[[#This Row],[71]])-LEN(Compiler_Burmese[[#This Row],[8]]))</f>
        <v/>
      </c>
      <c r="BJ6" t="str">
        <f>RIGHT(Segregate18[[#This Row],[81]],LEN(Segregate18[[#This Row],[81]])-LEN(Compiler_Burmese[[#This Row],[9]]))</f>
        <v/>
      </c>
    </row>
    <row r="7" spans="1:62" ht="14.25" customHeight="1" x14ac:dyDescent="0.3">
      <c r="A7">
        <f>IF(Raw_data_N2_Kanji[[#This Row],[Categorie]]&lt;&gt;"",$A6+1,$A6)</f>
        <v>1</v>
      </c>
      <c r="B7" s="6">
        <f>IF(AND(Raw_data_N2_Kanji[[#This Row],[Supporting word 1]]="",Raw_data_N2_Kanji[[#This Row],[Supporting word 2]]=""),$B6,$B6+1)</f>
        <v>0</v>
      </c>
      <c r="C7" s="9">
        <f>ROW()-ROW(Raw_data_N2_Kanji[#Headers])</f>
        <v>5</v>
      </c>
      <c r="D7" s="9"/>
      <c r="E7" s="9" t="str">
        <f>IF(Raw_data_N2_Kanji[[#This Row],[Categorie]]="",$E6,Raw_data_N2_Kanji[[#This Row],[Categorie]])</f>
        <v>Burmese Favourite</v>
      </c>
      <c r="F7" s="9">
        <f t="shared" si="0"/>
        <v>4</v>
      </c>
      <c r="G7" s="57" t="str">
        <f>Raw_data_N2_Kanji[[#This Row],[Lecture_no]]&amp;"_"&amp;Raw_data_N2_Kanji[[#This Row],[Receipe_no]]</f>
        <v>Burmese Favourite_4</v>
      </c>
      <c r="H7" s="101" t="s">
        <v>27465</v>
      </c>
      <c r="I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ပုစွန်ကက်ကြော်</v>
      </c>
      <c r="K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" s="11"/>
      <c r="N7" s="11"/>
      <c r="O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" s="12" t="s">
        <v>27632</v>
      </c>
      <c r="Q7" s="12">
        <f>IF(Raw_data_N2_Kanji[[#This Row],[Receipe_no]]=0,$Q6,
$Q6+1)</f>
        <v>4</v>
      </c>
      <c r="R7" s="11">
        <v>2</v>
      </c>
      <c r="S7" s="11" t="str">
        <f>IF(Raw_data_N2_Kanji[[#This Row],[Marking]]="",1,"")</f>
        <v/>
      </c>
      <c r="T7" s="11">
        <f>IF(Raw_data_N2_Kanji[[#This Row],[Marking_blank]]="",SUMPRODUCT(COUNTIF($S$3:$S7,$S7)),"")</f>
        <v>2</v>
      </c>
      <c r="U7" s="12">
        <f>Raw_data_N2_Kanji[[#This Row],[Sr. no.]]</f>
        <v>5</v>
      </c>
      <c r="V7" s="11">
        <f>SUMPRODUCT(COUNTIF($J$3:$J7,$J7))</f>
        <v>1</v>
      </c>
      <c r="W7" s="82">
        <f>LEN('1_Raw_data'!$J7)</f>
        <v>14</v>
      </c>
      <c r="Y7" t="e">
        <f>Segregate18[[#This Row],[Sr. No.]]</f>
        <v>#REF!</v>
      </c>
      <c r="Z7" t="str">
        <f>IF(AND(OR(BA7="။",BA7="၊"),LEN(BA7)=1),BA7,
IF(ISNUMBER(MATCH(LEFT(BA7,7),Final_modified_Intermediate[Burmese_Consonants],0)),LEFT(BA7,7),
IF(ISNUMBER(MATCH(LEFT(BA7,6),Final_modified_Intermediate[Burmese_Consonants],0)),LEFT(BA7,6),
IF(ISNUMBER(MATCH(LEFT(BA7,5),Final_modified_Intermediate[Burmese_Consonants],0)),LEFT(BA7,5),
IF(ISNUMBER(MATCH(LEFT(BA7,4),Final_modified_Intermediate[Burmese_Consonants],0)),LEFT(BA7,4),
IF(ISNUMBER(MATCH(LEFT(BA7,3),Final_modified_Intermediate[Burmese_Consonants],0)),LEFT(BA7,3),
IF(ISNUMBER(MATCH(LEFT(BA7,2),Final_modified_Intermediate[Burmese_Consonants],0)),LEFT(BA7,2),
IF(ISNUMBER(MATCH(LEFT(BA7,1),Final_modified_Intermediate[Burmese_Consonants],0)),LEFT(BA7,1),
IF(ISNUMBER(MATCH(LEFT(BA7,7),Final_Intermediate[Burmese_Consonants],0)),LEFT(BA7,7),
IF(ISNUMBER(MATCH(LEFT(BA7,6),Final_Intermediate[Burmese_Consonants],0)),LEFT(BA7,6),
IF(ISNUMBER(MATCH(LEFT(BA7,5),Final_Intermediate[Burmese_Consonants],0)),LEFT(BA7,5),
IF(ISNUMBER(MATCH(LEFT(BA7,4),Final_Intermediate[Burmese_Consonants],0)),LEFT(BA7,4),
IF(ISNUMBER(MATCH(LEFT(BA7,3),Final_Intermediate[Burmese_Consonants],0)),LEFT(BA7,3),
IF(ISNUMBER(MATCH(LEFT(BA7,2),Final_Intermediate[Burmese_Consonants],0)),LEFT(BA7,2),
IF(ISNUMBER(MATCH(LEFT(BA7,1),Final_Intermediate[Burmese_Consonants],0)),LEFT(BA7,1),
"")))))))))))))))</f>
        <v>ပု</v>
      </c>
      <c r="AA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" t="str">
        <f>IF(AND(OR(BB7="။",BB7="၊"),LEN(BB7)=1),BB7,
IF(ISNUMBER(MATCH(LEFT(BB7,7),Final_modified_Intermediate[Burmese_Consonants],0)),LEFT(BB7,7),
IF(ISNUMBER(MATCH(LEFT(BB7,6),Final_modified_Intermediate[Burmese_Consonants],0)),LEFT(BB7,6),
IF(ISNUMBER(MATCH(LEFT(BB7,5),Final_modified_Intermediate[Burmese_Consonants],0)),LEFT(BB7,5),
IF(ISNUMBER(MATCH(LEFT(BB7,4),Final_modified_Intermediate[Burmese_Consonants],0)),LEFT(BB7,4),
IF(ISNUMBER(MATCH(LEFT(BB7,3),Final_modified_Intermediate[Burmese_Consonants],0)),LEFT(BB7,3),
IF(ISNUMBER(MATCH(LEFT(BB7,2),Final_modified_Intermediate[Burmese_Consonants],0)),LEFT(BB7,2),
IF(ISNUMBER(MATCH(LEFT(BB7,1),Final_modified_Intermediate[Burmese_Consonants],0)),LEFT(BB7,1),
IF(ISNUMBER(MATCH(LEFT(BB7,7),Final_Intermediate[Burmese_Consonants],0)),LEFT(BB7,7),
IF(ISNUMBER(MATCH(LEFT(BB7,6),Final_Intermediate[Burmese_Consonants],0)),LEFT(BB7,6),
IF(ISNUMBER(MATCH(LEFT(BB7,5),Final_Intermediate[Burmese_Consonants],0)),LEFT(BB7,5),
IF(ISNUMBER(MATCH(LEFT(BB7,4),Final_Intermediate[Burmese_Consonants],0)),LEFT(BB7,4),
IF(ISNUMBER(MATCH(LEFT(BB7,3),Final_Intermediate[Burmese_Consonants],0)),LEFT(BB7,3),
IF(ISNUMBER(MATCH(LEFT(BB7,2),Final_Intermediate[Burmese_Consonants],0)),LEFT(BB7,2),
IF(ISNUMBER(MATCH(LEFT(BB7,1),Final_Intermediate[Burmese_Consonants],0)),LEFT(BB7,1),
"")))))))))))))))</f>
        <v>စွန်</v>
      </c>
      <c r="AC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" t="str">
        <f>IF(AND(OR(BC7="။",BC7="၊"),LEN(BC7)=1),BC7,
IF(ISNUMBER(MATCH(LEFT(BC7,7),Final_modified_Intermediate[Burmese_Consonants],0)),LEFT(BC7,7),
IF(ISNUMBER(MATCH(LEFT(BC7,6),Final_modified_Intermediate[Burmese_Consonants],0)),LEFT(BC7,6),
IF(ISNUMBER(MATCH(LEFT(BC7,5),Final_modified_Intermediate[Burmese_Consonants],0)),LEFT(BC7,5),
IF(ISNUMBER(MATCH(LEFT(BC7,4),Final_modified_Intermediate[Burmese_Consonants],0)),LEFT(BC7,4),
IF(ISNUMBER(MATCH(LEFT(BC7,3),Final_modified_Intermediate[Burmese_Consonants],0)),LEFT(BC7,3),
IF(ISNUMBER(MATCH(LEFT(BC7,2),Final_modified_Intermediate[Burmese_Consonants],0)),LEFT(BC7,2),
IF(ISNUMBER(MATCH(LEFT(BC7,1),Final_modified_Intermediate[Burmese_Consonants],0)),LEFT(BC7,1),
IF(ISNUMBER(MATCH(LEFT(BC7,7),Final_Intermediate[Burmese_Consonants],0)),LEFT(BC7,7),
IF(ISNUMBER(MATCH(LEFT(BC7,6),Final_Intermediate[Burmese_Consonants],0)),LEFT(BC7,6),
IF(ISNUMBER(MATCH(LEFT(BC7,5),Final_Intermediate[Burmese_Consonants],0)),LEFT(BC7,5),
IF(ISNUMBER(MATCH(LEFT(BC7,4),Final_Intermediate[Burmese_Consonants],0)),LEFT(BC7,4),
IF(ISNUMBER(MATCH(LEFT(BC7,3),Final_Intermediate[Burmese_Consonants],0)),LEFT(BC7,3),
IF(ISNUMBER(MATCH(LEFT(BC7,2),Final_Intermediate[Burmese_Consonants],0)),LEFT(BC7,2),
IF(ISNUMBER(MATCH(LEFT(BC7,1),Final_Intermediate[Burmese_Consonants],0)),LEFT(BC7,1),
"")))))))))))))))</f>
        <v>ကက်</v>
      </c>
      <c r="AE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" t="str">
        <f>IF(AND(OR(BD7="။",BD7="၊"),LEN(BD7)=1),BD7,
IF(ISNUMBER(MATCH(LEFT(BD7,7),Final_modified_Intermediate[Burmese_Consonants],0)),LEFT(BD7,7),
IF(ISNUMBER(MATCH(LEFT(BD7,6),Final_modified_Intermediate[Burmese_Consonants],0)),LEFT(BD7,6),
IF(ISNUMBER(MATCH(LEFT(BD7,5),Final_modified_Intermediate[Burmese_Consonants],0)),LEFT(BD7,5),
IF(ISNUMBER(MATCH(LEFT(BD7,4),Final_modified_Intermediate[Burmese_Consonants],0)),LEFT(BD7,4),
IF(ISNUMBER(MATCH(LEFT(BD7,3),Final_modified_Intermediate[Burmese_Consonants],0)),LEFT(BD7,3),
IF(ISNUMBER(MATCH(LEFT(BD7,2),Final_modified_Intermediate[Burmese_Consonants],0)),LEFT(BD7,2),
IF(ISNUMBER(MATCH(LEFT(BD7,1),Final_modified_Intermediate[Burmese_Consonants],0)),LEFT(BD7,1),
IF(ISNUMBER(MATCH(LEFT(BD7,7),Final_Intermediate[Burmese_Consonants],0)),LEFT(BD7,7),
IF(ISNUMBER(MATCH(LEFT(BD7,6),Final_Intermediate[Burmese_Consonants],0)),LEFT(BD7,6),
IF(ISNUMBER(MATCH(LEFT(BD7,5),Final_Intermediate[Burmese_Consonants],0)),LEFT(BD7,5),
IF(ISNUMBER(MATCH(LEFT(BD7,4),Final_Intermediate[Burmese_Consonants],0)),LEFT(BD7,4),
IF(ISNUMBER(MATCH(LEFT(BD7,3),Final_Intermediate[Burmese_Consonants],0)),LEFT(BD7,3),
IF(ISNUMBER(MATCH(LEFT(BD7,2),Final_Intermediate[Burmese_Consonants],0)),LEFT(BD7,2),
IF(ISNUMBER(MATCH(LEFT(BD7,1),Final_Intermediate[Burmese_Consonants],0)),LEFT(BD7,1),
"")))))))))))))))</f>
        <v>ကြော်</v>
      </c>
      <c r="AG7" t="str">
        <f>IF(AND(OR(BE7="။",BE7="၊"),LEN(BE7)=1),BE7,
IF(ISNUMBER(MATCH(LEFT(BE7,7),Final_modified_Intermediate[Burmese_Consonants],0)),LEFT(BE7,7),
IF(ISNUMBER(MATCH(LEFT(BE7,6),Final_modified_Intermediate[Burmese_Consonants],0)),LEFT(BE7,6),
IF(ISNUMBER(MATCH(LEFT(BE7,5),Final_modified_Intermediate[Burmese_Consonants],0)),LEFT(BE7,5),
IF(ISNUMBER(MATCH(LEFT(BE7,4),Final_modified_Intermediate[Burmese_Consonants],0)),LEFT(BE7,4),
IF(ISNUMBER(MATCH(LEFT(BE7,3),Final_modified_Intermediate[Burmese_Consonants],0)),LEFT(BE7,3),
IF(ISNUMBER(MATCH(LEFT(BE7,2),Final_modified_Intermediate[Burmese_Consonants],0)),LEFT(BE7,2),
IF(ISNUMBER(MATCH(LEFT(BE7,1),Final_modified_Intermediate[Burmese_Consonants],0)),LEFT(BE7,1),
IF(ISNUMBER(MATCH(LEFT(BE7,7),Final_Intermediate[Burmese_Consonants],0)),LEFT(BE7,7),
IF(ISNUMBER(MATCH(LEFT(BE7,6),Final_Intermediate[Burmese_Consonants],0)),LEFT(BE7,6),
IF(ISNUMBER(MATCH(LEFT(BE7,5),Final_Intermediate[Burmese_Consonants],0)),LEFT(BE7,5),
IF(ISNUMBER(MATCH(LEFT(BE7,4),Final_Intermediate[Burmese_Consonants],0)),LEFT(BE7,4),
IF(ISNUMBER(MATCH(LEFT(BE7,3),Final_Intermediate[Burmese_Consonants],0)),LEFT(BE7,3),
IF(ISNUMBER(MATCH(LEFT(BE7,2),Final_Intermediate[Burmese_Consonants],0)),LEFT(BE7,2),
IF(ISNUMBER(MATCH(LEFT(BE7,1),Final_Intermediate[Burmese_Consonants],0)),LEFT(BE7,1),
"")))))))))))))))</f>
        <v/>
      </c>
      <c r="AH7" t="str">
        <f>IF(AND(OR(BF7="။",BF7="၊"),LEN(BF7)=1),BF7,
IF(ISNUMBER(MATCH(LEFT(BF7,7),Final_modified_Intermediate[Burmese_Consonants],0)),LEFT(BF7,7),
IF(ISNUMBER(MATCH(LEFT(BF7,6),Final_modified_Intermediate[Burmese_Consonants],0)),LEFT(BF7,6),
IF(ISNUMBER(MATCH(LEFT(BF7,5),Final_modified_Intermediate[Burmese_Consonants],0)),LEFT(BF7,5),
IF(ISNUMBER(MATCH(LEFT(BF7,4),Final_modified_Intermediate[Burmese_Consonants],0)),LEFT(BF7,4),
IF(ISNUMBER(MATCH(LEFT(BF7,3),Final_modified_Intermediate[Burmese_Consonants],0)),LEFT(BF7,3),
IF(ISNUMBER(MATCH(LEFT(BF7,2),Final_modified_Intermediate[Burmese_Consonants],0)),LEFT(BF7,2),
IF(ISNUMBER(MATCH(LEFT(BF7,1),Final_modified_Intermediate[Burmese_Consonants],0)),LEFT(BF7,1),
IF(ISNUMBER(MATCH(LEFT(BF7,7),Final_Intermediate[Burmese_Consonants],0)),LEFT(BF7,7),
IF(ISNUMBER(MATCH(LEFT(BF7,6),Final_Intermediate[Burmese_Consonants],0)),LEFT(BF7,6),
IF(ISNUMBER(MATCH(LEFT(BF7,5),Final_Intermediate[Burmese_Consonants],0)),LEFT(BF7,5),
IF(ISNUMBER(MATCH(LEFT(BF7,4),Final_Intermediate[Burmese_Consonants],0)),LEFT(BF7,4),
IF(ISNUMBER(MATCH(LEFT(BF7,3),Final_Intermediate[Burmese_Consonants],0)),LEFT(BF7,3),
IF(ISNUMBER(MATCH(LEFT(BF7,2),Final_Intermediate[Burmese_Consonants],0)),LEFT(BF7,2),
IF(ISNUMBER(MATCH(LEFT(BF7,1),Final_Intermediate[Burmese_Consonants],0)),LEFT(BF7,1),
"")))))))))))))))</f>
        <v/>
      </c>
      <c r="AI7" t="str">
        <f>IF(AND(OR(BG7="။",BG7="၊"),LEN(BG7)=1),BG7,
IF(ISNUMBER(MATCH(LEFT(BG7,7),Final_modified_Intermediate[Burmese_Consonants],0)),LEFT(BG7,7),
IF(ISNUMBER(MATCH(LEFT(BG7,6),Final_modified_Intermediate[Burmese_Consonants],0)),LEFT(BG7,6),
IF(ISNUMBER(MATCH(LEFT(BG7,5),Final_modified_Intermediate[Burmese_Consonants],0)),LEFT(BG7,5),
IF(ISNUMBER(MATCH(LEFT(BG7,4),Final_modified_Intermediate[Burmese_Consonants],0)),LEFT(BG7,4),
IF(ISNUMBER(MATCH(LEFT(BG7,3),Final_modified_Intermediate[Burmese_Consonants],0)),LEFT(BG7,3),
IF(ISNUMBER(MATCH(LEFT(BG7,2),Final_modified_Intermediate[Burmese_Consonants],0)),LEFT(BG7,2),
IF(ISNUMBER(MATCH(LEFT(BG7,1),Final_modified_Intermediate[Burmese_Consonants],0)),LEFT(BG7,1),
IF(ISNUMBER(MATCH(LEFT(BG7,7),Final_Intermediate[Burmese_Consonants],0)),LEFT(BG7,7),
IF(ISNUMBER(MATCH(LEFT(BG7,6),Final_Intermediate[Burmese_Consonants],0)),LEFT(BG7,6),
IF(ISNUMBER(MATCH(LEFT(BG7,5),Final_Intermediate[Burmese_Consonants],0)),LEFT(BG7,5),
IF(ISNUMBER(MATCH(LEFT(BG7,4),Final_Intermediate[Burmese_Consonants],0)),LEFT(BG7,4),
IF(ISNUMBER(MATCH(LEFT(BG7,3),Final_Intermediate[Burmese_Consonants],0)),LEFT(BG7,3),
IF(ISNUMBER(MATCH(LEFT(BG7,2),Final_Intermediate[Burmese_Consonants],0)),LEFT(BG7,2),
IF(ISNUMBER(MATCH(LEFT(BG7,1),Final_Intermediate[Burmese_Consonants],0)),LEFT(BG7,1),
"")))))))))))))))</f>
        <v/>
      </c>
      <c r="AJ7" t="str">
        <f>IF(AND(OR(BH7="။",BH7="၊"),LEN(BH7)=1),BH7,
IF(ISNUMBER(MATCH(LEFT(BH7,7),Final_modified_Intermediate[Burmese_Consonants],0)),LEFT(BH7,7),
IF(ISNUMBER(MATCH(LEFT(BH7,6),Final_modified_Intermediate[Burmese_Consonants],0)),LEFT(BH7,6),
IF(ISNUMBER(MATCH(LEFT(BH7,5),Final_modified_Intermediate[Burmese_Consonants],0)),LEFT(BH7,5),
IF(ISNUMBER(MATCH(LEFT(BH7,4),Final_modified_Intermediate[Burmese_Consonants],0)),LEFT(BH7,4),
IF(ISNUMBER(MATCH(LEFT(BH7,3),Final_modified_Intermediate[Burmese_Consonants],0)),LEFT(BH7,3),
IF(ISNUMBER(MATCH(LEFT(BH7,2),Final_modified_Intermediate[Burmese_Consonants],0)),LEFT(BH7,2),
IF(ISNUMBER(MATCH(LEFT(BH7,1),Final_modified_Intermediate[Burmese_Consonants],0)),LEFT(BH7,1),
IF(ISNUMBER(MATCH(LEFT(BH7,7),Final_Intermediate[Burmese_Consonants],0)),LEFT(BH7,7),
IF(ISNUMBER(MATCH(LEFT(BH7,6),Final_Intermediate[Burmese_Consonants],0)),LEFT(BH7,6),
IF(ISNUMBER(MATCH(LEFT(BH7,5),Final_Intermediate[Burmese_Consonants],0)),LEFT(BH7,5),
IF(ISNUMBER(MATCH(LEFT(BH7,4),Final_Intermediate[Burmese_Consonants],0)),LEFT(BH7,4),
IF(ISNUMBER(MATCH(LEFT(BH7,3),Final_Intermediate[Burmese_Consonants],0)),LEFT(BH7,3),
IF(ISNUMBER(MATCH(LEFT(BH7,2),Final_Intermediate[Burmese_Consonants],0)),LEFT(BH7,2),
IF(ISNUMBER(MATCH(LEFT(BH7,1),Final_Intermediate[Burmese_Consonants],0)),LEFT(BH7,1),
"")))))))))))))))</f>
        <v/>
      </c>
      <c r="AK7" t="str">
        <f>IF(AND(OR(BI7="။",BI7="၊"),LEN(BI7)=1),BI7,
IF(ISNUMBER(MATCH(LEFT(BI7,7),Final_modified_Intermediate[Burmese_Consonants],0)),LEFT(BI7,7),
IF(ISNUMBER(MATCH(LEFT(BI7,6),Final_modified_Intermediate[Burmese_Consonants],0)),LEFT(BI7,6),
IF(ISNUMBER(MATCH(LEFT(BI7,5),Final_modified_Intermediate[Burmese_Consonants],0)),LEFT(BI7,5),
IF(ISNUMBER(MATCH(LEFT(BI7,4),Final_modified_Intermediate[Burmese_Consonants],0)),LEFT(BI7,4),
IF(ISNUMBER(MATCH(LEFT(BI7,3),Final_modified_Intermediate[Burmese_Consonants],0)),LEFT(BI7,3),
IF(ISNUMBER(MATCH(LEFT(BI7,2),Final_modified_Intermediate[Burmese_Consonants],0)),LEFT(BI7,2),
IF(ISNUMBER(MATCH(LEFT(BI7,1),Final_modified_Intermediate[Burmese_Consonants],0)),LEFT(BI7,1),
IF(ISNUMBER(MATCH(LEFT(BI7,7),Final_Intermediate[Burmese_Consonants],0)),LEFT(BI7,7),
IF(ISNUMBER(MATCH(LEFT(BI7,6),Final_Intermediate[Burmese_Consonants],0)),LEFT(BI7,6),
IF(ISNUMBER(MATCH(LEFT(BI7,5),Final_Intermediate[Burmese_Consonants],0)),LEFT(BI7,5),
IF(ISNUMBER(MATCH(LEFT(BI7,4),Final_Intermediate[Burmese_Consonants],0)),LEFT(BI7,4),
IF(ISNUMBER(MATCH(LEFT(BI7,3),Final_Intermediate[Burmese_Consonants],0)),LEFT(BI7,3),
IF(ISNUMBER(MATCH(LEFT(BI7,2),Final_Intermediate[Burmese_Consonants],0)),LEFT(BI7,2),
IF(ISNUMBER(MATCH(LEFT(BI7,1),Final_Intermediate[Burmese_Consonants],0)),LEFT(BI7,1),
"")))))))))))))))</f>
        <v/>
      </c>
      <c r="AL7" t="str">
        <f>IF(AND(OR(BJ7="။",BJ7="၊"),LEN(BJ7)=1),BJ7,
IF(ISNUMBER(MATCH(LEFT(BJ7,7),Final_modified_Intermediate[Burmese_Consonants],0)),LEFT(BJ7,7),
IF(ISNUMBER(MATCH(LEFT(BJ7,6),Final_modified_Intermediate[Burmese_Consonants],0)),LEFT(BJ7,6),
IF(ISNUMBER(MATCH(LEFT(BJ7,5),Final_modified_Intermediate[Burmese_Consonants],0)),LEFT(BJ7,5),
IF(ISNUMBER(MATCH(LEFT(BJ7,4),Final_modified_Intermediate[Burmese_Consonants],0)),LEFT(BJ7,4),
IF(ISNUMBER(MATCH(LEFT(BJ7,3),Final_modified_Intermediate[Burmese_Consonants],0)),LEFT(BJ7,3),
IF(ISNUMBER(MATCH(LEFT(BJ7,2),Final_modified_Intermediate[Burmese_Consonants],0)),LEFT(BJ7,2),
IF(ISNUMBER(MATCH(LEFT(BJ7,1),Final_modified_Intermediate[Burmese_Consonants],0)),LEFT(BJ7,1),
IF(ISNUMBER(MATCH(LEFT(BJ7,7),Final_Intermediate[Burmese_Consonants],0)),LEFT(BJ7,7),
IF(ISNUMBER(MATCH(LEFT(BJ7,6),Final_Intermediate[Burmese_Consonants],0)),LEFT(BJ7,6),
IF(ISNUMBER(MATCH(LEFT(BJ7,5),Final_Intermediate[Burmese_Consonants],0)),LEFT(BJ7,5),
IF(ISNUMBER(MATCH(LEFT(BJ7,4),Final_Intermediate[Burmese_Consonants],0)),LEFT(BJ7,4),
IF(ISNUMBER(MATCH(LEFT(BJ7,3),Final_Intermediate[Burmese_Consonants],0)),LEFT(BJ7,3),
IF(ISNUMBER(MATCH(LEFT(BJ7,2),Final_Intermediate[Burmese_Consonants],0)),LEFT(BJ7,2),
IF(ISNUMBER(MATCH(LEFT(BJ7,1),Final_Intermediate[Burmese_Consonants],0)),LEFT(BJ7,1),
"")))))))))))))))</f>
        <v/>
      </c>
      <c r="AN7" t="e">
        <f>Compiler_Burmese[[#This Row],[Sr. No.]]</f>
        <v>#REF!</v>
      </c>
      <c r="AO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" t="e">
        <f>[2]!Vocabulary_Burmese[[#This Row],[Sr. No.]]</f>
        <v>#REF!</v>
      </c>
      <c r="BA7" t="str">
        <f>IF(Raw_data_N2_Kanji[[#This Row],[Categorie]]&lt;&gt;"","",
IF(ISNUMBER(MATCH(V,Special_list[Burmese word],0)),"",
SUBSTITUTE(Raw_data_N2_Kanji[[#This Row],[Raw]]," ","")))</f>
        <v>ပုစွန်ကက်ကြော်</v>
      </c>
      <c r="BB7" t="str">
        <f>RIGHT(Segregate18[[#This Row],[UPGRADE]],LEN(Segregate18[[#This Row],[UPGRADE]])-LEN(Compiler_Burmese[[#This Row],[1]]))</f>
        <v>စွန်ကက်ကြော်</v>
      </c>
      <c r="BC7" t="str">
        <f>RIGHT(Segregate18[[#This Row],[11]],LEN(Segregate18[[#This Row],[11]])-LEN(Compiler_Burmese[[#This Row],[2]]))</f>
        <v>ကက်ကြော်</v>
      </c>
      <c r="BD7" t="str">
        <f>RIGHT(Segregate18[[#This Row],[21]],LEN(Segregate18[[#This Row],[21]])-LEN(Compiler_Burmese[[#This Row],[3]]))</f>
        <v>ကြော်</v>
      </c>
      <c r="BE7" t="str">
        <f>RIGHT(Segregate18[[#This Row],[31]],LEN(Segregate18[[#This Row],[31]])-LEN(Compiler_Burmese[[#This Row],[4]]))</f>
        <v/>
      </c>
      <c r="BF7" t="str">
        <f>RIGHT(Segregate18[[#This Row],[41]],LEN(Segregate18[[#This Row],[41]])-LEN(Compiler_Burmese[[#This Row],[5]]))</f>
        <v/>
      </c>
      <c r="BG7" t="str">
        <f>RIGHT(Segregate18[[#This Row],[51]],LEN(Segregate18[[#This Row],[51]])-LEN(Compiler_Burmese[[#This Row],[6]]))</f>
        <v/>
      </c>
      <c r="BH7" t="str">
        <f>RIGHT(Segregate18[[#This Row],[61]],LEN(Segregate18[[#This Row],[61]])-LEN(Compiler_Burmese[[#This Row],[7]]))</f>
        <v/>
      </c>
      <c r="BI7" t="str">
        <f>RIGHT(Segregate18[[#This Row],[71]],LEN(Segregate18[[#This Row],[71]])-LEN(Compiler_Burmese[[#This Row],[8]]))</f>
        <v/>
      </c>
      <c r="BJ7" t="str">
        <f>RIGHT(Segregate18[[#This Row],[81]],LEN(Segregate18[[#This Row],[81]])-LEN(Compiler_Burmese[[#This Row],[9]]))</f>
        <v/>
      </c>
    </row>
    <row r="8" spans="1:62" ht="14.25" customHeight="1" x14ac:dyDescent="0.3">
      <c r="A8">
        <f>IF(Raw_data_N2_Kanji[[#This Row],[Categorie]]&lt;&gt;"",$A7+1,$A7)</f>
        <v>1</v>
      </c>
      <c r="B8" s="6">
        <f>IF(AND(Raw_data_N2_Kanji[[#This Row],[Supporting word 1]]="",Raw_data_N2_Kanji[[#This Row],[Supporting word 2]]=""),$B7,$B7+1)</f>
        <v>0</v>
      </c>
      <c r="C8" s="9">
        <f>ROW()-ROW(Raw_data_N2_Kanji[#Headers])</f>
        <v>6</v>
      </c>
      <c r="D8" s="9"/>
      <c r="E8" s="9" t="str">
        <f>IF(Raw_data_N2_Kanji[[#This Row],[Categorie]]="",$E7,Raw_data_N2_Kanji[[#This Row],[Categorie]])</f>
        <v>Burmese Favourite</v>
      </c>
      <c r="F8" s="9">
        <f t="shared" si="0"/>
        <v>5</v>
      </c>
      <c r="G8" s="57" t="str">
        <f>Raw_data_N2_Kanji[[#This Row],[Lecture_no]]&amp;"_"&amp;Raw_data_N2_Kanji[[#This Row],[Receipe_no]]</f>
        <v>Burmese Favourite_5</v>
      </c>
      <c r="H8" s="107" t="s">
        <v>27466</v>
      </c>
      <c r="I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ကြက်သွန်ကြော်</v>
      </c>
      <c r="K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" s="11"/>
      <c r="N8" s="11"/>
      <c r="O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" s="126" t="s">
        <v>27639</v>
      </c>
      <c r="Q8" s="12">
        <f>IF(Raw_data_N2_Kanji[[#This Row],[Receipe_no]]=0,$Q7,
$Q7+1)</f>
        <v>5</v>
      </c>
      <c r="R8" s="11"/>
      <c r="S8" s="11">
        <f>IF(Raw_data_N2_Kanji[[#This Row],[Marking]]="",1,"")</f>
        <v>1</v>
      </c>
      <c r="T8" s="11" t="str">
        <f>IF(Raw_data_N2_Kanji[[#This Row],[Marking_blank]]="",SUMPRODUCT(COUNTIF($S$3:$S8,$S8)),"")</f>
        <v/>
      </c>
      <c r="U8" s="12">
        <f>Raw_data_N2_Kanji[[#This Row],[Sr. no.]]</f>
        <v>6</v>
      </c>
      <c r="V8" s="11">
        <f>SUMPRODUCT(COUNTIF($J$3:$J8,$J8))</f>
        <v>1</v>
      </c>
      <c r="W8" s="82">
        <f>LEN('1_Raw_data'!$J8)</f>
        <v>13</v>
      </c>
      <c r="Y8" t="e">
        <f>Segregate18[[#This Row],[Sr. No.]]</f>
        <v>#REF!</v>
      </c>
      <c r="Z8" t="str">
        <f>IF(AND(OR(BA8="။",BA8="၊"),LEN(BA8)=1),BA8,
IF(ISNUMBER(MATCH(LEFT(BA8,7),Final_modified_Intermediate[Burmese_Consonants],0)),LEFT(BA8,7),
IF(ISNUMBER(MATCH(LEFT(BA8,6),Final_modified_Intermediate[Burmese_Consonants],0)),LEFT(BA8,6),
IF(ISNUMBER(MATCH(LEFT(BA8,5),Final_modified_Intermediate[Burmese_Consonants],0)),LEFT(BA8,5),
IF(ISNUMBER(MATCH(LEFT(BA8,4),Final_modified_Intermediate[Burmese_Consonants],0)),LEFT(BA8,4),
IF(ISNUMBER(MATCH(LEFT(BA8,3),Final_modified_Intermediate[Burmese_Consonants],0)),LEFT(BA8,3),
IF(ISNUMBER(MATCH(LEFT(BA8,2),Final_modified_Intermediate[Burmese_Consonants],0)),LEFT(BA8,2),
IF(ISNUMBER(MATCH(LEFT(BA8,1),Final_modified_Intermediate[Burmese_Consonants],0)),LEFT(BA8,1),
IF(ISNUMBER(MATCH(LEFT(BA8,7),Final_Intermediate[Burmese_Consonants],0)),LEFT(BA8,7),
IF(ISNUMBER(MATCH(LEFT(BA8,6),Final_Intermediate[Burmese_Consonants],0)),LEFT(BA8,6),
IF(ISNUMBER(MATCH(LEFT(BA8,5),Final_Intermediate[Burmese_Consonants],0)),LEFT(BA8,5),
IF(ISNUMBER(MATCH(LEFT(BA8,4),Final_Intermediate[Burmese_Consonants],0)),LEFT(BA8,4),
IF(ISNUMBER(MATCH(LEFT(BA8,3),Final_Intermediate[Burmese_Consonants],0)),LEFT(BA8,3),
IF(ISNUMBER(MATCH(LEFT(BA8,2),Final_Intermediate[Burmese_Consonants],0)),LEFT(BA8,2),
IF(ISNUMBER(MATCH(LEFT(BA8,1),Final_Intermediate[Burmese_Consonants],0)),LEFT(BA8,1),
"")))))))))))))))</f>
        <v>ကြက်</v>
      </c>
      <c r="AA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" t="str">
        <f>IF(AND(OR(BB8="။",BB8="၊"),LEN(BB8)=1),BB8,
IF(ISNUMBER(MATCH(LEFT(BB8,7),Final_modified_Intermediate[Burmese_Consonants],0)),LEFT(BB8,7),
IF(ISNUMBER(MATCH(LEFT(BB8,6),Final_modified_Intermediate[Burmese_Consonants],0)),LEFT(BB8,6),
IF(ISNUMBER(MATCH(LEFT(BB8,5),Final_modified_Intermediate[Burmese_Consonants],0)),LEFT(BB8,5),
IF(ISNUMBER(MATCH(LEFT(BB8,4),Final_modified_Intermediate[Burmese_Consonants],0)),LEFT(BB8,4),
IF(ISNUMBER(MATCH(LEFT(BB8,3),Final_modified_Intermediate[Burmese_Consonants],0)),LEFT(BB8,3),
IF(ISNUMBER(MATCH(LEFT(BB8,2),Final_modified_Intermediate[Burmese_Consonants],0)),LEFT(BB8,2),
IF(ISNUMBER(MATCH(LEFT(BB8,1),Final_modified_Intermediate[Burmese_Consonants],0)),LEFT(BB8,1),
IF(ISNUMBER(MATCH(LEFT(BB8,7),Final_Intermediate[Burmese_Consonants],0)),LEFT(BB8,7),
IF(ISNUMBER(MATCH(LEFT(BB8,6),Final_Intermediate[Burmese_Consonants],0)),LEFT(BB8,6),
IF(ISNUMBER(MATCH(LEFT(BB8,5),Final_Intermediate[Burmese_Consonants],0)),LEFT(BB8,5),
IF(ISNUMBER(MATCH(LEFT(BB8,4),Final_Intermediate[Burmese_Consonants],0)),LEFT(BB8,4),
IF(ISNUMBER(MATCH(LEFT(BB8,3),Final_Intermediate[Burmese_Consonants],0)),LEFT(BB8,3),
IF(ISNUMBER(MATCH(LEFT(BB8,2),Final_Intermediate[Burmese_Consonants],0)),LEFT(BB8,2),
IF(ISNUMBER(MATCH(LEFT(BB8,1),Final_Intermediate[Burmese_Consonants],0)),LEFT(BB8,1),
"")))))))))))))))</f>
        <v>သွန်</v>
      </c>
      <c r="AC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" t="str">
        <f>IF(AND(OR(BC8="။",BC8="၊"),LEN(BC8)=1),BC8,
IF(ISNUMBER(MATCH(LEFT(BC8,7),Final_modified_Intermediate[Burmese_Consonants],0)),LEFT(BC8,7),
IF(ISNUMBER(MATCH(LEFT(BC8,6),Final_modified_Intermediate[Burmese_Consonants],0)),LEFT(BC8,6),
IF(ISNUMBER(MATCH(LEFT(BC8,5),Final_modified_Intermediate[Burmese_Consonants],0)),LEFT(BC8,5),
IF(ISNUMBER(MATCH(LEFT(BC8,4),Final_modified_Intermediate[Burmese_Consonants],0)),LEFT(BC8,4),
IF(ISNUMBER(MATCH(LEFT(BC8,3),Final_modified_Intermediate[Burmese_Consonants],0)),LEFT(BC8,3),
IF(ISNUMBER(MATCH(LEFT(BC8,2),Final_modified_Intermediate[Burmese_Consonants],0)),LEFT(BC8,2),
IF(ISNUMBER(MATCH(LEFT(BC8,1),Final_modified_Intermediate[Burmese_Consonants],0)),LEFT(BC8,1),
IF(ISNUMBER(MATCH(LEFT(BC8,7),Final_Intermediate[Burmese_Consonants],0)),LEFT(BC8,7),
IF(ISNUMBER(MATCH(LEFT(BC8,6),Final_Intermediate[Burmese_Consonants],0)),LEFT(BC8,6),
IF(ISNUMBER(MATCH(LEFT(BC8,5),Final_Intermediate[Burmese_Consonants],0)),LEFT(BC8,5),
IF(ISNUMBER(MATCH(LEFT(BC8,4),Final_Intermediate[Burmese_Consonants],0)),LEFT(BC8,4),
IF(ISNUMBER(MATCH(LEFT(BC8,3),Final_Intermediate[Burmese_Consonants],0)),LEFT(BC8,3),
IF(ISNUMBER(MATCH(LEFT(BC8,2),Final_Intermediate[Burmese_Consonants],0)),LEFT(BC8,2),
IF(ISNUMBER(MATCH(LEFT(BC8,1),Final_Intermediate[Burmese_Consonants],0)),LEFT(BC8,1),
"")))))))))))))))</f>
        <v>ကြော်</v>
      </c>
      <c r="AE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" t="str">
        <f>IF(AND(OR(BD8="။",BD8="၊"),LEN(BD8)=1),BD8,
IF(ISNUMBER(MATCH(LEFT(BD8,7),Final_modified_Intermediate[Burmese_Consonants],0)),LEFT(BD8,7),
IF(ISNUMBER(MATCH(LEFT(BD8,6),Final_modified_Intermediate[Burmese_Consonants],0)),LEFT(BD8,6),
IF(ISNUMBER(MATCH(LEFT(BD8,5),Final_modified_Intermediate[Burmese_Consonants],0)),LEFT(BD8,5),
IF(ISNUMBER(MATCH(LEFT(BD8,4),Final_modified_Intermediate[Burmese_Consonants],0)),LEFT(BD8,4),
IF(ISNUMBER(MATCH(LEFT(BD8,3),Final_modified_Intermediate[Burmese_Consonants],0)),LEFT(BD8,3),
IF(ISNUMBER(MATCH(LEFT(BD8,2),Final_modified_Intermediate[Burmese_Consonants],0)),LEFT(BD8,2),
IF(ISNUMBER(MATCH(LEFT(BD8,1),Final_modified_Intermediate[Burmese_Consonants],0)),LEFT(BD8,1),
IF(ISNUMBER(MATCH(LEFT(BD8,7),Final_Intermediate[Burmese_Consonants],0)),LEFT(BD8,7),
IF(ISNUMBER(MATCH(LEFT(BD8,6),Final_Intermediate[Burmese_Consonants],0)),LEFT(BD8,6),
IF(ISNUMBER(MATCH(LEFT(BD8,5),Final_Intermediate[Burmese_Consonants],0)),LEFT(BD8,5),
IF(ISNUMBER(MATCH(LEFT(BD8,4),Final_Intermediate[Burmese_Consonants],0)),LEFT(BD8,4),
IF(ISNUMBER(MATCH(LEFT(BD8,3),Final_Intermediate[Burmese_Consonants],0)),LEFT(BD8,3),
IF(ISNUMBER(MATCH(LEFT(BD8,2),Final_Intermediate[Burmese_Consonants],0)),LEFT(BD8,2),
IF(ISNUMBER(MATCH(LEFT(BD8,1),Final_Intermediate[Burmese_Consonants],0)),LEFT(BD8,1),
"")))))))))))))))</f>
        <v/>
      </c>
      <c r="AG8" t="str">
        <f>IF(AND(OR(BE8="။",BE8="၊"),LEN(BE8)=1),BE8,
IF(ISNUMBER(MATCH(LEFT(BE8,7),Final_modified_Intermediate[Burmese_Consonants],0)),LEFT(BE8,7),
IF(ISNUMBER(MATCH(LEFT(BE8,6),Final_modified_Intermediate[Burmese_Consonants],0)),LEFT(BE8,6),
IF(ISNUMBER(MATCH(LEFT(BE8,5),Final_modified_Intermediate[Burmese_Consonants],0)),LEFT(BE8,5),
IF(ISNUMBER(MATCH(LEFT(BE8,4),Final_modified_Intermediate[Burmese_Consonants],0)),LEFT(BE8,4),
IF(ISNUMBER(MATCH(LEFT(BE8,3),Final_modified_Intermediate[Burmese_Consonants],0)),LEFT(BE8,3),
IF(ISNUMBER(MATCH(LEFT(BE8,2),Final_modified_Intermediate[Burmese_Consonants],0)),LEFT(BE8,2),
IF(ISNUMBER(MATCH(LEFT(BE8,1),Final_modified_Intermediate[Burmese_Consonants],0)),LEFT(BE8,1),
IF(ISNUMBER(MATCH(LEFT(BE8,7),Final_Intermediate[Burmese_Consonants],0)),LEFT(BE8,7),
IF(ISNUMBER(MATCH(LEFT(BE8,6),Final_Intermediate[Burmese_Consonants],0)),LEFT(BE8,6),
IF(ISNUMBER(MATCH(LEFT(BE8,5),Final_Intermediate[Burmese_Consonants],0)),LEFT(BE8,5),
IF(ISNUMBER(MATCH(LEFT(BE8,4),Final_Intermediate[Burmese_Consonants],0)),LEFT(BE8,4),
IF(ISNUMBER(MATCH(LEFT(BE8,3),Final_Intermediate[Burmese_Consonants],0)),LEFT(BE8,3),
IF(ISNUMBER(MATCH(LEFT(BE8,2),Final_Intermediate[Burmese_Consonants],0)),LEFT(BE8,2),
IF(ISNUMBER(MATCH(LEFT(BE8,1),Final_Intermediate[Burmese_Consonants],0)),LEFT(BE8,1),
"")))))))))))))))</f>
        <v/>
      </c>
      <c r="AH8" t="str">
        <f>IF(AND(OR(BF8="။",BF8="၊"),LEN(BF8)=1),BF8,
IF(ISNUMBER(MATCH(LEFT(BF8,7),Final_modified_Intermediate[Burmese_Consonants],0)),LEFT(BF8,7),
IF(ISNUMBER(MATCH(LEFT(BF8,6),Final_modified_Intermediate[Burmese_Consonants],0)),LEFT(BF8,6),
IF(ISNUMBER(MATCH(LEFT(BF8,5),Final_modified_Intermediate[Burmese_Consonants],0)),LEFT(BF8,5),
IF(ISNUMBER(MATCH(LEFT(BF8,4),Final_modified_Intermediate[Burmese_Consonants],0)),LEFT(BF8,4),
IF(ISNUMBER(MATCH(LEFT(BF8,3),Final_modified_Intermediate[Burmese_Consonants],0)),LEFT(BF8,3),
IF(ISNUMBER(MATCH(LEFT(BF8,2),Final_modified_Intermediate[Burmese_Consonants],0)),LEFT(BF8,2),
IF(ISNUMBER(MATCH(LEFT(BF8,1),Final_modified_Intermediate[Burmese_Consonants],0)),LEFT(BF8,1),
IF(ISNUMBER(MATCH(LEFT(BF8,7),Final_Intermediate[Burmese_Consonants],0)),LEFT(BF8,7),
IF(ISNUMBER(MATCH(LEFT(BF8,6),Final_Intermediate[Burmese_Consonants],0)),LEFT(BF8,6),
IF(ISNUMBER(MATCH(LEFT(BF8,5),Final_Intermediate[Burmese_Consonants],0)),LEFT(BF8,5),
IF(ISNUMBER(MATCH(LEFT(BF8,4),Final_Intermediate[Burmese_Consonants],0)),LEFT(BF8,4),
IF(ISNUMBER(MATCH(LEFT(BF8,3),Final_Intermediate[Burmese_Consonants],0)),LEFT(BF8,3),
IF(ISNUMBER(MATCH(LEFT(BF8,2),Final_Intermediate[Burmese_Consonants],0)),LEFT(BF8,2),
IF(ISNUMBER(MATCH(LEFT(BF8,1),Final_Intermediate[Burmese_Consonants],0)),LEFT(BF8,1),
"")))))))))))))))</f>
        <v/>
      </c>
      <c r="AI8" t="str">
        <f>IF(AND(OR(BG8="။",BG8="၊"),LEN(BG8)=1),BG8,
IF(ISNUMBER(MATCH(LEFT(BG8,7),Final_modified_Intermediate[Burmese_Consonants],0)),LEFT(BG8,7),
IF(ISNUMBER(MATCH(LEFT(BG8,6),Final_modified_Intermediate[Burmese_Consonants],0)),LEFT(BG8,6),
IF(ISNUMBER(MATCH(LEFT(BG8,5),Final_modified_Intermediate[Burmese_Consonants],0)),LEFT(BG8,5),
IF(ISNUMBER(MATCH(LEFT(BG8,4),Final_modified_Intermediate[Burmese_Consonants],0)),LEFT(BG8,4),
IF(ISNUMBER(MATCH(LEFT(BG8,3),Final_modified_Intermediate[Burmese_Consonants],0)),LEFT(BG8,3),
IF(ISNUMBER(MATCH(LEFT(BG8,2),Final_modified_Intermediate[Burmese_Consonants],0)),LEFT(BG8,2),
IF(ISNUMBER(MATCH(LEFT(BG8,1),Final_modified_Intermediate[Burmese_Consonants],0)),LEFT(BG8,1),
IF(ISNUMBER(MATCH(LEFT(BG8,7),Final_Intermediate[Burmese_Consonants],0)),LEFT(BG8,7),
IF(ISNUMBER(MATCH(LEFT(BG8,6),Final_Intermediate[Burmese_Consonants],0)),LEFT(BG8,6),
IF(ISNUMBER(MATCH(LEFT(BG8,5),Final_Intermediate[Burmese_Consonants],0)),LEFT(BG8,5),
IF(ISNUMBER(MATCH(LEFT(BG8,4),Final_Intermediate[Burmese_Consonants],0)),LEFT(BG8,4),
IF(ISNUMBER(MATCH(LEFT(BG8,3),Final_Intermediate[Burmese_Consonants],0)),LEFT(BG8,3),
IF(ISNUMBER(MATCH(LEFT(BG8,2),Final_Intermediate[Burmese_Consonants],0)),LEFT(BG8,2),
IF(ISNUMBER(MATCH(LEFT(BG8,1),Final_Intermediate[Burmese_Consonants],0)),LEFT(BG8,1),
"")))))))))))))))</f>
        <v/>
      </c>
      <c r="AJ8" t="str">
        <f>IF(AND(OR(BH8="။",BH8="၊"),LEN(BH8)=1),BH8,
IF(ISNUMBER(MATCH(LEFT(BH8,7),Final_modified_Intermediate[Burmese_Consonants],0)),LEFT(BH8,7),
IF(ISNUMBER(MATCH(LEFT(BH8,6),Final_modified_Intermediate[Burmese_Consonants],0)),LEFT(BH8,6),
IF(ISNUMBER(MATCH(LEFT(BH8,5),Final_modified_Intermediate[Burmese_Consonants],0)),LEFT(BH8,5),
IF(ISNUMBER(MATCH(LEFT(BH8,4),Final_modified_Intermediate[Burmese_Consonants],0)),LEFT(BH8,4),
IF(ISNUMBER(MATCH(LEFT(BH8,3),Final_modified_Intermediate[Burmese_Consonants],0)),LEFT(BH8,3),
IF(ISNUMBER(MATCH(LEFT(BH8,2),Final_modified_Intermediate[Burmese_Consonants],0)),LEFT(BH8,2),
IF(ISNUMBER(MATCH(LEFT(BH8,1),Final_modified_Intermediate[Burmese_Consonants],0)),LEFT(BH8,1),
IF(ISNUMBER(MATCH(LEFT(BH8,7),Final_Intermediate[Burmese_Consonants],0)),LEFT(BH8,7),
IF(ISNUMBER(MATCH(LEFT(BH8,6),Final_Intermediate[Burmese_Consonants],0)),LEFT(BH8,6),
IF(ISNUMBER(MATCH(LEFT(BH8,5),Final_Intermediate[Burmese_Consonants],0)),LEFT(BH8,5),
IF(ISNUMBER(MATCH(LEFT(BH8,4),Final_Intermediate[Burmese_Consonants],0)),LEFT(BH8,4),
IF(ISNUMBER(MATCH(LEFT(BH8,3),Final_Intermediate[Burmese_Consonants],0)),LEFT(BH8,3),
IF(ISNUMBER(MATCH(LEFT(BH8,2),Final_Intermediate[Burmese_Consonants],0)),LEFT(BH8,2),
IF(ISNUMBER(MATCH(LEFT(BH8,1),Final_Intermediate[Burmese_Consonants],0)),LEFT(BH8,1),
"")))))))))))))))</f>
        <v/>
      </c>
      <c r="AK8" t="str">
        <f>IF(AND(OR(BI8="။",BI8="၊"),LEN(BI8)=1),BI8,
IF(ISNUMBER(MATCH(LEFT(BI8,7),Final_modified_Intermediate[Burmese_Consonants],0)),LEFT(BI8,7),
IF(ISNUMBER(MATCH(LEFT(BI8,6),Final_modified_Intermediate[Burmese_Consonants],0)),LEFT(BI8,6),
IF(ISNUMBER(MATCH(LEFT(BI8,5),Final_modified_Intermediate[Burmese_Consonants],0)),LEFT(BI8,5),
IF(ISNUMBER(MATCH(LEFT(BI8,4),Final_modified_Intermediate[Burmese_Consonants],0)),LEFT(BI8,4),
IF(ISNUMBER(MATCH(LEFT(BI8,3),Final_modified_Intermediate[Burmese_Consonants],0)),LEFT(BI8,3),
IF(ISNUMBER(MATCH(LEFT(BI8,2),Final_modified_Intermediate[Burmese_Consonants],0)),LEFT(BI8,2),
IF(ISNUMBER(MATCH(LEFT(BI8,1),Final_modified_Intermediate[Burmese_Consonants],0)),LEFT(BI8,1),
IF(ISNUMBER(MATCH(LEFT(BI8,7),Final_Intermediate[Burmese_Consonants],0)),LEFT(BI8,7),
IF(ISNUMBER(MATCH(LEFT(BI8,6),Final_Intermediate[Burmese_Consonants],0)),LEFT(BI8,6),
IF(ISNUMBER(MATCH(LEFT(BI8,5),Final_Intermediate[Burmese_Consonants],0)),LEFT(BI8,5),
IF(ISNUMBER(MATCH(LEFT(BI8,4),Final_Intermediate[Burmese_Consonants],0)),LEFT(BI8,4),
IF(ISNUMBER(MATCH(LEFT(BI8,3),Final_Intermediate[Burmese_Consonants],0)),LEFT(BI8,3),
IF(ISNUMBER(MATCH(LEFT(BI8,2),Final_Intermediate[Burmese_Consonants],0)),LEFT(BI8,2),
IF(ISNUMBER(MATCH(LEFT(BI8,1),Final_Intermediate[Burmese_Consonants],0)),LEFT(BI8,1),
"")))))))))))))))</f>
        <v/>
      </c>
      <c r="AL8" t="str">
        <f>IF(AND(OR(BJ8="။",BJ8="၊"),LEN(BJ8)=1),BJ8,
IF(ISNUMBER(MATCH(LEFT(BJ8,7),Final_modified_Intermediate[Burmese_Consonants],0)),LEFT(BJ8,7),
IF(ISNUMBER(MATCH(LEFT(BJ8,6),Final_modified_Intermediate[Burmese_Consonants],0)),LEFT(BJ8,6),
IF(ISNUMBER(MATCH(LEFT(BJ8,5),Final_modified_Intermediate[Burmese_Consonants],0)),LEFT(BJ8,5),
IF(ISNUMBER(MATCH(LEFT(BJ8,4),Final_modified_Intermediate[Burmese_Consonants],0)),LEFT(BJ8,4),
IF(ISNUMBER(MATCH(LEFT(BJ8,3),Final_modified_Intermediate[Burmese_Consonants],0)),LEFT(BJ8,3),
IF(ISNUMBER(MATCH(LEFT(BJ8,2),Final_modified_Intermediate[Burmese_Consonants],0)),LEFT(BJ8,2),
IF(ISNUMBER(MATCH(LEFT(BJ8,1),Final_modified_Intermediate[Burmese_Consonants],0)),LEFT(BJ8,1),
IF(ISNUMBER(MATCH(LEFT(BJ8,7),Final_Intermediate[Burmese_Consonants],0)),LEFT(BJ8,7),
IF(ISNUMBER(MATCH(LEFT(BJ8,6),Final_Intermediate[Burmese_Consonants],0)),LEFT(BJ8,6),
IF(ISNUMBER(MATCH(LEFT(BJ8,5),Final_Intermediate[Burmese_Consonants],0)),LEFT(BJ8,5),
IF(ISNUMBER(MATCH(LEFT(BJ8,4),Final_Intermediate[Burmese_Consonants],0)),LEFT(BJ8,4),
IF(ISNUMBER(MATCH(LEFT(BJ8,3),Final_Intermediate[Burmese_Consonants],0)),LEFT(BJ8,3),
IF(ISNUMBER(MATCH(LEFT(BJ8,2),Final_Intermediate[Burmese_Consonants],0)),LEFT(BJ8,2),
IF(ISNUMBER(MATCH(LEFT(BJ8,1),Final_Intermediate[Burmese_Consonants],0)),LEFT(BJ8,1),
"")))))))))))))))</f>
        <v/>
      </c>
      <c r="AN8" t="e">
        <f>Compiler_Burmese[[#This Row],[Sr. No.]]</f>
        <v>#REF!</v>
      </c>
      <c r="AO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" t="e">
        <f>[2]!Vocabulary_Burmese[[#This Row],[Sr. No.]]</f>
        <v>#REF!</v>
      </c>
      <c r="BA8" t="str">
        <f>IF(Raw_data_N2_Kanji[[#This Row],[Categorie]]&lt;&gt;"","",
IF(ISNUMBER(MATCH(V,Special_list[Burmese word],0)),"",
SUBSTITUTE(Raw_data_N2_Kanji[[#This Row],[Raw]]," ","")))</f>
        <v>ကြက်သွန်ကြော်</v>
      </c>
      <c r="BB8" t="str">
        <f>RIGHT(Segregate18[[#This Row],[UPGRADE]],LEN(Segregate18[[#This Row],[UPGRADE]])-LEN(Compiler_Burmese[[#This Row],[1]]))</f>
        <v>သွန်ကြော်</v>
      </c>
      <c r="BC8" t="str">
        <f>RIGHT(Segregate18[[#This Row],[11]],LEN(Segregate18[[#This Row],[11]])-LEN(Compiler_Burmese[[#This Row],[2]]))</f>
        <v>ကြော်</v>
      </c>
      <c r="BD8" t="str">
        <f>RIGHT(Segregate18[[#This Row],[21]],LEN(Segregate18[[#This Row],[21]])-LEN(Compiler_Burmese[[#This Row],[3]]))</f>
        <v/>
      </c>
      <c r="BE8" t="str">
        <f>RIGHT(Segregate18[[#This Row],[31]],LEN(Segregate18[[#This Row],[31]])-LEN(Compiler_Burmese[[#This Row],[4]]))</f>
        <v/>
      </c>
      <c r="BF8" t="str">
        <f>RIGHT(Segregate18[[#This Row],[41]],LEN(Segregate18[[#This Row],[41]])-LEN(Compiler_Burmese[[#This Row],[5]]))</f>
        <v/>
      </c>
      <c r="BG8" t="str">
        <f>RIGHT(Segregate18[[#This Row],[51]],LEN(Segregate18[[#This Row],[51]])-LEN(Compiler_Burmese[[#This Row],[6]]))</f>
        <v/>
      </c>
      <c r="BH8" t="str">
        <f>RIGHT(Segregate18[[#This Row],[61]],LEN(Segregate18[[#This Row],[61]])-LEN(Compiler_Burmese[[#This Row],[7]]))</f>
        <v/>
      </c>
      <c r="BI8" t="str">
        <f>RIGHT(Segregate18[[#This Row],[71]],LEN(Segregate18[[#This Row],[71]])-LEN(Compiler_Burmese[[#This Row],[8]]))</f>
        <v/>
      </c>
      <c r="BJ8" t="str">
        <f>RIGHT(Segregate18[[#This Row],[81]],LEN(Segregate18[[#This Row],[81]])-LEN(Compiler_Burmese[[#This Row],[9]]))</f>
        <v/>
      </c>
    </row>
    <row r="9" spans="1:62" ht="14.25" customHeight="1" x14ac:dyDescent="0.3">
      <c r="A9">
        <f>IF(Raw_data_N2_Kanji[[#This Row],[Categorie]]&lt;&gt;"",$A8+1,$A8)</f>
        <v>1</v>
      </c>
      <c r="B9" s="6">
        <f>IF(AND(Raw_data_N2_Kanji[[#This Row],[Supporting word 1]]="",Raw_data_N2_Kanji[[#This Row],[Supporting word 2]]=""),$B8,$B8+1)</f>
        <v>0</v>
      </c>
      <c r="C9" s="9">
        <f>ROW()-ROW(Raw_data_N2_Kanji[#Headers])</f>
        <v>7</v>
      </c>
      <c r="D9" s="9"/>
      <c r="E9" s="9" t="str">
        <f>IF(Raw_data_N2_Kanji[[#This Row],[Categorie]]="",$E8,Raw_data_N2_Kanji[[#This Row],[Categorie]])</f>
        <v>Burmese Favourite</v>
      </c>
      <c r="F9" s="9">
        <f t="shared" si="0"/>
        <v>6</v>
      </c>
      <c r="G9" s="57" t="str">
        <f>Raw_data_N2_Kanji[[#This Row],[Lecture_no]]&amp;"_"&amp;Raw_data_N2_Kanji[[#This Row],[Receipe_no]]</f>
        <v>Burmese Favourite_6</v>
      </c>
      <c r="H9" s="101" t="s">
        <v>27467</v>
      </c>
      <c r="I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ငါးဖယ်ကြော်</v>
      </c>
      <c r="K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" s="11"/>
      <c r="N9" s="11"/>
      <c r="O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" s="12" t="s">
        <v>27633</v>
      </c>
      <c r="Q9" s="12">
        <f>IF(Raw_data_N2_Kanji[[#This Row],[Receipe_no]]=0,$Q8,
$Q8+1)</f>
        <v>6</v>
      </c>
      <c r="R9" s="11">
        <v>3</v>
      </c>
      <c r="S9" s="11" t="str">
        <f>IF(Raw_data_N2_Kanji[[#This Row],[Marking]]="",1,"")</f>
        <v/>
      </c>
      <c r="T9" s="11">
        <f>IF(Raw_data_N2_Kanji[[#This Row],[Marking_blank]]="",SUMPRODUCT(COUNTIF($S$3:$S9,$S9)),"")</f>
        <v>3</v>
      </c>
      <c r="U9" s="12">
        <f>Raw_data_N2_Kanji[[#This Row],[Sr. no.]]</f>
        <v>7</v>
      </c>
      <c r="V9" s="11">
        <f>SUMPRODUCT(COUNTIF($J$3:$J9,$J9))</f>
        <v>1</v>
      </c>
      <c r="W9" s="82">
        <f>LEN('1_Raw_data'!$J9)</f>
        <v>11</v>
      </c>
      <c r="Y9" t="e">
        <f>Segregate18[[#This Row],[Sr. No.]]</f>
        <v>#REF!</v>
      </c>
      <c r="Z9" t="str">
        <f>IF(AND(OR(BA9="။",BA9="၊"),LEN(BA9)=1),BA9,
IF(ISNUMBER(MATCH(LEFT(BA9,7),Final_modified_Intermediate[Burmese_Consonants],0)),LEFT(BA9,7),
IF(ISNUMBER(MATCH(LEFT(BA9,6),Final_modified_Intermediate[Burmese_Consonants],0)),LEFT(BA9,6),
IF(ISNUMBER(MATCH(LEFT(BA9,5),Final_modified_Intermediate[Burmese_Consonants],0)),LEFT(BA9,5),
IF(ISNUMBER(MATCH(LEFT(BA9,4),Final_modified_Intermediate[Burmese_Consonants],0)),LEFT(BA9,4),
IF(ISNUMBER(MATCH(LEFT(BA9,3),Final_modified_Intermediate[Burmese_Consonants],0)),LEFT(BA9,3),
IF(ISNUMBER(MATCH(LEFT(BA9,2),Final_modified_Intermediate[Burmese_Consonants],0)),LEFT(BA9,2),
IF(ISNUMBER(MATCH(LEFT(BA9,1),Final_modified_Intermediate[Burmese_Consonants],0)),LEFT(BA9,1),
IF(ISNUMBER(MATCH(LEFT(BA9,7),Final_Intermediate[Burmese_Consonants],0)),LEFT(BA9,7),
IF(ISNUMBER(MATCH(LEFT(BA9,6),Final_Intermediate[Burmese_Consonants],0)),LEFT(BA9,6),
IF(ISNUMBER(MATCH(LEFT(BA9,5),Final_Intermediate[Burmese_Consonants],0)),LEFT(BA9,5),
IF(ISNUMBER(MATCH(LEFT(BA9,4),Final_Intermediate[Burmese_Consonants],0)),LEFT(BA9,4),
IF(ISNUMBER(MATCH(LEFT(BA9,3),Final_Intermediate[Burmese_Consonants],0)),LEFT(BA9,3),
IF(ISNUMBER(MATCH(LEFT(BA9,2),Final_Intermediate[Burmese_Consonants],0)),LEFT(BA9,2),
IF(ISNUMBER(MATCH(LEFT(BA9,1),Final_Intermediate[Burmese_Consonants],0)),LEFT(BA9,1),
"")))))))))))))))</f>
        <v>ငါး</v>
      </c>
      <c r="AA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" t="str">
        <f>IF(AND(OR(BB9="။",BB9="၊"),LEN(BB9)=1),BB9,
IF(ISNUMBER(MATCH(LEFT(BB9,7),Final_modified_Intermediate[Burmese_Consonants],0)),LEFT(BB9,7),
IF(ISNUMBER(MATCH(LEFT(BB9,6),Final_modified_Intermediate[Burmese_Consonants],0)),LEFT(BB9,6),
IF(ISNUMBER(MATCH(LEFT(BB9,5),Final_modified_Intermediate[Burmese_Consonants],0)),LEFT(BB9,5),
IF(ISNUMBER(MATCH(LEFT(BB9,4),Final_modified_Intermediate[Burmese_Consonants],0)),LEFT(BB9,4),
IF(ISNUMBER(MATCH(LEFT(BB9,3),Final_modified_Intermediate[Burmese_Consonants],0)),LEFT(BB9,3),
IF(ISNUMBER(MATCH(LEFT(BB9,2),Final_modified_Intermediate[Burmese_Consonants],0)),LEFT(BB9,2),
IF(ISNUMBER(MATCH(LEFT(BB9,1),Final_modified_Intermediate[Burmese_Consonants],0)),LEFT(BB9,1),
IF(ISNUMBER(MATCH(LEFT(BB9,7),Final_Intermediate[Burmese_Consonants],0)),LEFT(BB9,7),
IF(ISNUMBER(MATCH(LEFT(BB9,6),Final_Intermediate[Burmese_Consonants],0)),LEFT(BB9,6),
IF(ISNUMBER(MATCH(LEFT(BB9,5),Final_Intermediate[Burmese_Consonants],0)),LEFT(BB9,5),
IF(ISNUMBER(MATCH(LEFT(BB9,4),Final_Intermediate[Burmese_Consonants],0)),LEFT(BB9,4),
IF(ISNUMBER(MATCH(LEFT(BB9,3),Final_Intermediate[Burmese_Consonants],0)),LEFT(BB9,3),
IF(ISNUMBER(MATCH(LEFT(BB9,2),Final_Intermediate[Burmese_Consonants],0)),LEFT(BB9,2),
IF(ISNUMBER(MATCH(LEFT(BB9,1),Final_Intermediate[Burmese_Consonants],0)),LEFT(BB9,1),
"")))))))))))))))</f>
        <v>ဖယ်</v>
      </c>
      <c r="AC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" t="str">
        <f>IF(AND(OR(BC9="။",BC9="၊"),LEN(BC9)=1),BC9,
IF(ISNUMBER(MATCH(LEFT(BC9,7),Final_modified_Intermediate[Burmese_Consonants],0)),LEFT(BC9,7),
IF(ISNUMBER(MATCH(LEFT(BC9,6),Final_modified_Intermediate[Burmese_Consonants],0)),LEFT(BC9,6),
IF(ISNUMBER(MATCH(LEFT(BC9,5),Final_modified_Intermediate[Burmese_Consonants],0)),LEFT(BC9,5),
IF(ISNUMBER(MATCH(LEFT(BC9,4),Final_modified_Intermediate[Burmese_Consonants],0)),LEFT(BC9,4),
IF(ISNUMBER(MATCH(LEFT(BC9,3),Final_modified_Intermediate[Burmese_Consonants],0)),LEFT(BC9,3),
IF(ISNUMBER(MATCH(LEFT(BC9,2),Final_modified_Intermediate[Burmese_Consonants],0)),LEFT(BC9,2),
IF(ISNUMBER(MATCH(LEFT(BC9,1),Final_modified_Intermediate[Burmese_Consonants],0)),LEFT(BC9,1),
IF(ISNUMBER(MATCH(LEFT(BC9,7),Final_Intermediate[Burmese_Consonants],0)),LEFT(BC9,7),
IF(ISNUMBER(MATCH(LEFT(BC9,6),Final_Intermediate[Burmese_Consonants],0)),LEFT(BC9,6),
IF(ISNUMBER(MATCH(LEFT(BC9,5),Final_Intermediate[Burmese_Consonants],0)),LEFT(BC9,5),
IF(ISNUMBER(MATCH(LEFT(BC9,4),Final_Intermediate[Burmese_Consonants],0)),LEFT(BC9,4),
IF(ISNUMBER(MATCH(LEFT(BC9,3),Final_Intermediate[Burmese_Consonants],0)),LEFT(BC9,3),
IF(ISNUMBER(MATCH(LEFT(BC9,2),Final_Intermediate[Burmese_Consonants],0)),LEFT(BC9,2),
IF(ISNUMBER(MATCH(LEFT(BC9,1),Final_Intermediate[Burmese_Consonants],0)),LEFT(BC9,1),
"")))))))))))))))</f>
        <v>ကြော်</v>
      </c>
      <c r="AE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" t="str">
        <f>IF(AND(OR(BD9="။",BD9="၊"),LEN(BD9)=1),BD9,
IF(ISNUMBER(MATCH(LEFT(BD9,7),Final_modified_Intermediate[Burmese_Consonants],0)),LEFT(BD9,7),
IF(ISNUMBER(MATCH(LEFT(BD9,6),Final_modified_Intermediate[Burmese_Consonants],0)),LEFT(BD9,6),
IF(ISNUMBER(MATCH(LEFT(BD9,5),Final_modified_Intermediate[Burmese_Consonants],0)),LEFT(BD9,5),
IF(ISNUMBER(MATCH(LEFT(BD9,4),Final_modified_Intermediate[Burmese_Consonants],0)),LEFT(BD9,4),
IF(ISNUMBER(MATCH(LEFT(BD9,3),Final_modified_Intermediate[Burmese_Consonants],0)),LEFT(BD9,3),
IF(ISNUMBER(MATCH(LEFT(BD9,2),Final_modified_Intermediate[Burmese_Consonants],0)),LEFT(BD9,2),
IF(ISNUMBER(MATCH(LEFT(BD9,1),Final_modified_Intermediate[Burmese_Consonants],0)),LEFT(BD9,1),
IF(ISNUMBER(MATCH(LEFT(BD9,7),Final_Intermediate[Burmese_Consonants],0)),LEFT(BD9,7),
IF(ISNUMBER(MATCH(LEFT(BD9,6),Final_Intermediate[Burmese_Consonants],0)),LEFT(BD9,6),
IF(ISNUMBER(MATCH(LEFT(BD9,5),Final_Intermediate[Burmese_Consonants],0)),LEFT(BD9,5),
IF(ISNUMBER(MATCH(LEFT(BD9,4),Final_Intermediate[Burmese_Consonants],0)),LEFT(BD9,4),
IF(ISNUMBER(MATCH(LEFT(BD9,3),Final_Intermediate[Burmese_Consonants],0)),LEFT(BD9,3),
IF(ISNUMBER(MATCH(LEFT(BD9,2),Final_Intermediate[Burmese_Consonants],0)),LEFT(BD9,2),
IF(ISNUMBER(MATCH(LEFT(BD9,1),Final_Intermediate[Burmese_Consonants],0)),LEFT(BD9,1),
"")))))))))))))))</f>
        <v/>
      </c>
      <c r="AG9" t="str">
        <f>IF(AND(OR(BE9="။",BE9="၊"),LEN(BE9)=1),BE9,
IF(ISNUMBER(MATCH(LEFT(BE9,7),Final_modified_Intermediate[Burmese_Consonants],0)),LEFT(BE9,7),
IF(ISNUMBER(MATCH(LEFT(BE9,6),Final_modified_Intermediate[Burmese_Consonants],0)),LEFT(BE9,6),
IF(ISNUMBER(MATCH(LEFT(BE9,5),Final_modified_Intermediate[Burmese_Consonants],0)),LEFT(BE9,5),
IF(ISNUMBER(MATCH(LEFT(BE9,4),Final_modified_Intermediate[Burmese_Consonants],0)),LEFT(BE9,4),
IF(ISNUMBER(MATCH(LEFT(BE9,3),Final_modified_Intermediate[Burmese_Consonants],0)),LEFT(BE9,3),
IF(ISNUMBER(MATCH(LEFT(BE9,2),Final_modified_Intermediate[Burmese_Consonants],0)),LEFT(BE9,2),
IF(ISNUMBER(MATCH(LEFT(BE9,1),Final_modified_Intermediate[Burmese_Consonants],0)),LEFT(BE9,1),
IF(ISNUMBER(MATCH(LEFT(BE9,7),Final_Intermediate[Burmese_Consonants],0)),LEFT(BE9,7),
IF(ISNUMBER(MATCH(LEFT(BE9,6),Final_Intermediate[Burmese_Consonants],0)),LEFT(BE9,6),
IF(ISNUMBER(MATCH(LEFT(BE9,5),Final_Intermediate[Burmese_Consonants],0)),LEFT(BE9,5),
IF(ISNUMBER(MATCH(LEFT(BE9,4),Final_Intermediate[Burmese_Consonants],0)),LEFT(BE9,4),
IF(ISNUMBER(MATCH(LEFT(BE9,3),Final_Intermediate[Burmese_Consonants],0)),LEFT(BE9,3),
IF(ISNUMBER(MATCH(LEFT(BE9,2),Final_Intermediate[Burmese_Consonants],0)),LEFT(BE9,2),
IF(ISNUMBER(MATCH(LEFT(BE9,1),Final_Intermediate[Burmese_Consonants],0)),LEFT(BE9,1),
"")))))))))))))))</f>
        <v/>
      </c>
      <c r="AH9" t="str">
        <f>IF(AND(OR(BF9="။",BF9="၊"),LEN(BF9)=1),BF9,
IF(ISNUMBER(MATCH(LEFT(BF9,7),Final_modified_Intermediate[Burmese_Consonants],0)),LEFT(BF9,7),
IF(ISNUMBER(MATCH(LEFT(BF9,6),Final_modified_Intermediate[Burmese_Consonants],0)),LEFT(BF9,6),
IF(ISNUMBER(MATCH(LEFT(BF9,5),Final_modified_Intermediate[Burmese_Consonants],0)),LEFT(BF9,5),
IF(ISNUMBER(MATCH(LEFT(BF9,4),Final_modified_Intermediate[Burmese_Consonants],0)),LEFT(BF9,4),
IF(ISNUMBER(MATCH(LEFT(BF9,3),Final_modified_Intermediate[Burmese_Consonants],0)),LEFT(BF9,3),
IF(ISNUMBER(MATCH(LEFT(BF9,2),Final_modified_Intermediate[Burmese_Consonants],0)),LEFT(BF9,2),
IF(ISNUMBER(MATCH(LEFT(BF9,1),Final_modified_Intermediate[Burmese_Consonants],0)),LEFT(BF9,1),
IF(ISNUMBER(MATCH(LEFT(BF9,7),Final_Intermediate[Burmese_Consonants],0)),LEFT(BF9,7),
IF(ISNUMBER(MATCH(LEFT(BF9,6),Final_Intermediate[Burmese_Consonants],0)),LEFT(BF9,6),
IF(ISNUMBER(MATCH(LEFT(BF9,5),Final_Intermediate[Burmese_Consonants],0)),LEFT(BF9,5),
IF(ISNUMBER(MATCH(LEFT(BF9,4),Final_Intermediate[Burmese_Consonants],0)),LEFT(BF9,4),
IF(ISNUMBER(MATCH(LEFT(BF9,3),Final_Intermediate[Burmese_Consonants],0)),LEFT(BF9,3),
IF(ISNUMBER(MATCH(LEFT(BF9,2),Final_Intermediate[Burmese_Consonants],0)),LEFT(BF9,2),
IF(ISNUMBER(MATCH(LEFT(BF9,1),Final_Intermediate[Burmese_Consonants],0)),LEFT(BF9,1),
"")))))))))))))))</f>
        <v/>
      </c>
      <c r="AI9" t="str">
        <f>IF(AND(OR(BG9="။",BG9="၊"),LEN(BG9)=1),BG9,
IF(ISNUMBER(MATCH(LEFT(BG9,7),Final_modified_Intermediate[Burmese_Consonants],0)),LEFT(BG9,7),
IF(ISNUMBER(MATCH(LEFT(BG9,6),Final_modified_Intermediate[Burmese_Consonants],0)),LEFT(BG9,6),
IF(ISNUMBER(MATCH(LEFT(BG9,5),Final_modified_Intermediate[Burmese_Consonants],0)),LEFT(BG9,5),
IF(ISNUMBER(MATCH(LEFT(BG9,4),Final_modified_Intermediate[Burmese_Consonants],0)),LEFT(BG9,4),
IF(ISNUMBER(MATCH(LEFT(BG9,3),Final_modified_Intermediate[Burmese_Consonants],0)),LEFT(BG9,3),
IF(ISNUMBER(MATCH(LEFT(BG9,2),Final_modified_Intermediate[Burmese_Consonants],0)),LEFT(BG9,2),
IF(ISNUMBER(MATCH(LEFT(BG9,1),Final_modified_Intermediate[Burmese_Consonants],0)),LEFT(BG9,1),
IF(ISNUMBER(MATCH(LEFT(BG9,7),Final_Intermediate[Burmese_Consonants],0)),LEFT(BG9,7),
IF(ISNUMBER(MATCH(LEFT(BG9,6),Final_Intermediate[Burmese_Consonants],0)),LEFT(BG9,6),
IF(ISNUMBER(MATCH(LEFT(BG9,5),Final_Intermediate[Burmese_Consonants],0)),LEFT(BG9,5),
IF(ISNUMBER(MATCH(LEFT(BG9,4),Final_Intermediate[Burmese_Consonants],0)),LEFT(BG9,4),
IF(ISNUMBER(MATCH(LEFT(BG9,3),Final_Intermediate[Burmese_Consonants],0)),LEFT(BG9,3),
IF(ISNUMBER(MATCH(LEFT(BG9,2),Final_Intermediate[Burmese_Consonants],0)),LEFT(BG9,2),
IF(ISNUMBER(MATCH(LEFT(BG9,1),Final_Intermediate[Burmese_Consonants],0)),LEFT(BG9,1),
"")))))))))))))))</f>
        <v/>
      </c>
      <c r="AJ9" t="str">
        <f>IF(AND(OR(BH9="။",BH9="၊"),LEN(BH9)=1),BH9,
IF(ISNUMBER(MATCH(LEFT(BH9,7),Final_modified_Intermediate[Burmese_Consonants],0)),LEFT(BH9,7),
IF(ISNUMBER(MATCH(LEFT(BH9,6),Final_modified_Intermediate[Burmese_Consonants],0)),LEFT(BH9,6),
IF(ISNUMBER(MATCH(LEFT(BH9,5),Final_modified_Intermediate[Burmese_Consonants],0)),LEFT(BH9,5),
IF(ISNUMBER(MATCH(LEFT(BH9,4),Final_modified_Intermediate[Burmese_Consonants],0)),LEFT(BH9,4),
IF(ISNUMBER(MATCH(LEFT(BH9,3),Final_modified_Intermediate[Burmese_Consonants],0)),LEFT(BH9,3),
IF(ISNUMBER(MATCH(LEFT(BH9,2),Final_modified_Intermediate[Burmese_Consonants],0)),LEFT(BH9,2),
IF(ISNUMBER(MATCH(LEFT(BH9,1),Final_modified_Intermediate[Burmese_Consonants],0)),LEFT(BH9,1),
IF(ISNUMBER(MATCH(LEFT(BH9,7),Final_Intermediate[Burmese_Consonants],0)),LEFT(BH9,7),
IF(ISNUMBER(MATCH(LEFT(BH9,6),Final_Intermediate[Burmese_Consonants],0)),LEFT(BH9,6),
IF(ISNUMBER(MATCH(LEFT(BH9,5),Final_Intermediate[Burmese_Consonants],0)),LEFT(BH9,5),
IF(ISNUMBER(MATCH(LEFT(BH9,4),Final_Intermediate[Burmese_Consonants],0)),LEFT(BH9,4),
IF(ISNUMBER(MATCH(LEFT(BH9,3),Final_Intermediate[Burmese_Consonants],0)),LEFT(BH9,3),
IF(ISNUMBER(MATCH(LEFT(BH9,2),Final_Intermediate[Burmese_Consonants],0)),LEFT(BH9,2),
IF(ISNUMBER(MATCH(LEFT(BH9,1),Final_Intermediate[Burmese_Consonants],0)),LEFT(BH9,1),
"")))))))))))))))</f>
        <v/>
      </c>
      <c r="AK9" t="str">
        <f>IF(AND(OR(BI9="။",BI9="၊"),LEN(BI9)=1),BI9,
IF(ISNUMBER(MATCH(LEFT(BI9,7),Final_modified_Intermediate[Burmese_Consonants],0)),LEFT(BI9,7),
IF(ISNUMBER(MATCH(LEFT(BI9,6),Final_modified_Intermediate[Burmese_Consonants],0)),LEFT(BI9,6),
IF(ISNUMBER(MATCH(LEFT(BI9,5),Final_modified_Intermediate[Burmese_Consonants],0)),LEFT(BI9,5),
IF(ISNUMBER(MATCH(LEFT(BI9,4),Final_modified_Intermediate[Burmese_Consonants],0)),LEFT(BI9,4),
IF(ISNUMBER(MATCH(LEFT(BI9,3),Final_modified_Intermediate[Burmese_Consonants],0)),LEFT(BI9,3),
IF(ISNUMBER(MATCH(LEFT(BI9,2),Final_modified_Intermediate[Burmese_Consonants],0)),LEFT(BI9,2),
IF(ISNUMBER(MATCH(LEFT(BI9,1),Final_modified_Intermediate[Burmese_Consonants],0)),LEFT(BI9,1),
IF(ISNUMBER(MATCH(LEFT(BI9,7),Final_Intermediate[Burmese_Consonants],0)),LEFT(BI9,7),
IF(ISNUMBER(MATCH(LEFT(BI9,6),Final_Intermediate[Burmese_Consonants],0)),LEFT(BI9,6),
IF(ISNUMBER(MATCH(LEFT(BI9,5),Final_Intermediate[Burmese_Consonants],0)),LEFT(BI9,5),
IF(ISNUMBER(MATCH(LEFT(BI9,4),Final_Intermediate[Burmese_Consonants],0)),LEFT(BI9,4),
IF(ISNUMBER(MATCH(LEFT(BI9,3),Final_Intermediate[Burmese_Consonants],0)),LEFT(BI9,3),
IF(ISNUMBER(MATCH(LEFT(BI9,2),Final_Intermediate[Burmese_Consonants],0)),LEFT(BI9,2),
IF(ISNUMBER(MATCH(LEFT(BI9,1),Final_Intermediate[Burmese_Consonants],0)),LEFT(BI9,1),
"")))))))))))))))</f>
        <v/>
      </c>
      <c r="AL9" t="str">
        <f>IF(AND(OR(BJ9="။",BJ9="၊"),LEN(BJ9)=1),BJ9,
IF(ISNUMBER(MATCH(LEFT(BJ9,7),Final_modified_Intermediate[Burmese_Consonants],0)),LEFT(BJ9,7),
IF(ISNUMBER(MATCH(LEFT(BJ9,6),Final_modified_Intermediate[Burmese_Consonants],0)),LEFT(BJ9,6),
IF(ISNUMBER(MATCH(LEFT(BJ9,5),Final_modified_Intermediate[Burmese_Consonants],0)),LEFT(BJ9,5),
IF(ISNUMBER(MATCH(LEFT(BJ9,4),Final_modified_Intermediate[Burmese_Consonants],0)),LEFT(BJ9,4),
IF(ISNUMBER(MATCH(LEFT(BJ9,3),Final_modified_Intermediate[Burmese_Consonants],0)),LEFT(BJ9,3),
IF(ISNUMBER(MATCH(LEFT(BJ9,2),Final_modified_Intermediate[Burmese_Consonants],0)),LEFT(BJ9,2),
IF(ISNUMBER(MATCH(LEFT(BJ9,1),Final_modified_Intermediate[Burmese_Consonants],0)),LEFT(BJ9,1),
IF(ISNUMBER(MATCH(LEFT(BJ9,7),Final_Intermediate[Burmese_Consonants],0)),LEFT(BJ9,7),
IF(ISNUMBER(MATCH(LEFT(BJ9,6),Final_Intermediate[Burmese_Consonants],0)),LEFT(BJ9,6),
IF(ISNUMBER(MATCH(LEFT(BJ9,5),Final_Intermediate[Burmese_Consonants],0)),LEFT(BJ9,5),
IF(ISNUMBER(MATCH(LEFT(BJ9,4),Final_Intermediate[Burmese_Consonants],0)),LEFT(BJ9,4),
IF(ISNUMBER(MATCH(LEFT(BJ9,3),Final_Intermediate[Burmese_Consonants],0)),LEFT(BJ9,3),
IF(ISNUMBER(MATCH(LEFT(BJ9,2),Final_Intermediate[Burmese_Consonants],0)),LEFT(BJ9,2),
IF(ISNUMBER(MATCH(LEFT(BJ9,1),Final_Intermediate[Burmese_Consonants],0)),LEFT(BJ9,1),
"")))))))))))))))</f>
        <v/>
      </c>
      <c r="AN9" t="e">
        <f>Compiler_Burmese[[#This Row],[Sr. No.]]</f>
        <v>#REF!</v>
      </c>
      <c r="AO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" t="e">
        <f>[2]!Vocabulary_Burmese[[#This Row],[Sr. No.]]</f>
        <v>#REF!</v>
      </c>
      <c r="BA9" t="str">
        <f>IF(Raw_data_N2_Kanji[[#This Row],[Categorie]]&lt;&gt;"","",
IF(ISNUMBER(MATCH(V,Special_list[Burmese word],0)),"",
SUBSTITUTE(Raw_data_N2_Kanji[[#This Row],[Raw]]," ","")))</f>
        <v>ငါးဖယ်ကြော်</v>
      </c>
      <c r="BB9" t="str">
        <f>RIGHT(Segregate18[[#This Row],[UPGRADE]],LEN(Segregate18[[#This Row],[UPGRADE]])-LEN(Compiler_Burmese[[#This Row],[1]]))</f>
        <v>ဖယ်ကြော်</v>
      </c>
      <c r="BC9" t="str">
        <f>RIGHT(Segregate18[[#This Row],[11]],LEN(Segregate18[[#This Row],[11]])-LEN(Compiler_Burmese[[#This Row],[2]]))</f>
        <v>ကြော်</v>
      </c>
      <c r="BD9" t="str">
        <f>RIGHT(Segregate18[[#This Row],[21]],LEN(Segregate18[[#This Row],[21]])-LEN(Compiler_Burmese[[#This Row],[3]]))</f>
        <v/>
      </c>
      <c r="BE9" t="str">
        <f>RIGHT(Segregate18[[#This Row],[31]],LEN(Segregate18[[#This Row],[31]])-LEN(Compiler_Burmese[[#This Row],[4]]))</f>
        <v/>
      </c>
      <c r="BF9" t="str">
        <f>RIGHT(Segregate18[[#This Row],[41]],LEN(Segregate18[[#This Row],[41]])-LEN(Compiler_Burmese[[#This Row],[5]]))</f>
        <v/>
      </c>
      <c r="BG9" t="str">
        <f>RIGHT(Segregate18[[#This Row],[51]],LEN(Segregate18[[#This Row],[51]])-LEN(Compiler_Burmese[[#This Row],[6]]))</f>
        <v/>
      </c>
      <c r="BH9" t="str">
        <f>RIGHT(Segregate18[[#This Row],[61]],LEN(Segregate18[[#This Row],[61]])-LEN(Compiler_Burmese[[#This Row],[7]]))</f>
        <v/>
      </c>
      <c r="BI9" t="str">
        <f>RIGHT(Segregate18[[#This Row],[71]],LEN(Segregate18[[#This Row],[71]])-LEN(Compiler_Burmese[[#This Row],[8]]))</f>
        <v/>
      </c>
      <c r="BJ9" t="str">
        <f>RIGHT(Segregate18[[#This Row],[81]],LEN(Segregate18[[#This Row],[81]])-LEN(Compiler_Burmese[[#This Row],[9]]))</f>
        <v/>
      </c>
    </row>
    <row r="10" spans="1:62" ht="14.25" customHeight="1" x14ac:dyDescent="0.3">
      <c r="A10">
        <f>IF(Raw_data_N2_Kanji[[#This Row],[Categorie]]&lt;&gt;"",$A9+1,$A9)</f>
        <v>1</v>
      </c>
      <c r="B10" s="6">
        <f>IF(AND(Raw_data_N2_Kanji[[#This Row],[Supporting word 1]]="",Raw_data_N2_Kanji[[#This Row],[Supporting word 2]]=""),$B9,$B9+1)</f>
        <v>0</v>
      </c>
      <c r="C10" s="9">
        <f>ROW()-ROW(Raw_data_N2_Kanji[#Headers])</f>
        <v>8</v>
      </c>
      <c r="D10" s="9"/>
      <c r="E10" s="9" t="str">
        <f>IF(Raw_data_N2_Kanji[[#This Row],[Categorie]]="",$E9,Raw_data_N2_Kanji[[#This Row],[Categorie]])</f>
        <v>Burmese Favourite</v>
      </c>
      <c r="F10" s="9">
        <f t="shared" si="0"/>
        <v>7</v>
      </c>
      <c r="G10" s="57" t="str">
        <f>Raw_data_N2_Kanji[[#This Row],[Lecture_no]]&amp;"_"&amp;Raw_data_N2_Kanji[[#This Row],[Receipe_no]]</f>
        <v>Burmese Favourite_7</v>
      </c>
      <c r="H10" s="122" t="s">
        <v>27468</v>
      </c>
      <c r="I1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ဘဲဥပြုတ်</v>
      </c>
      <c r="K1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" s="11"/>
      <c r="N10" s="11"/>
      <c r="O10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0" s="12" t="s">
        <v>27634</v>
      </c>
      <c r="Q10" s="12">
        <f>IF(Raw_data_N2_Kanji[[#This Row],[Receipe_no]]=0,$Q9,
$Q9+1)</f>
        <v>7</v>
      </c>
      <c r="R10" s="11"/>
      <c r="S10" s="11">
        <f>IF(Raw_data_N2_Kanji[[#This Row],[Marking]]="",1,"")</f>
        <v>1</v>
      </c>
      <c r="T10" s="11" t="str">
        <f>IF(Raw_data_N2_Kanji[[#This Row],[Marking_blank]]="",SUMPRODUCT(COUNTIF($S$3:$S10,$S10)),"")</f>
        <v/>
      </c>
      <c r="U10" s="12">
        <f>Raw_data_N2_Kanji[[#This Row],[Sr. no.]]</f>
        <v>8</v>
      </c>
      <c r="V10" s="11">
        <f>SUMPRODUCT(COUNTIF($J$3:$J10,$J10))</f>
        <v>1</v>
      </c>
      <c r="W10" s="82">
        <f>LEN('1_Raw_data'!$J10)</f>
        <v>8</v>
      </c>
      <c r="Y10" t="e">
        <f>Segregate18[[#This Row],[Sr. No.]]</f>
        <v>#REF!</v>
      </c>
      <c r="Z10" t="str">
        <f>IF(AND(OR(BA10="။",BA10="၊"),LEN(BA10)=1),BA10,
IF(ISNUMBER(MATCH(LEFT(BA10,7),Final_modified_Intermediate[Burmese_Consonants],0)),LEFT(BA10,7),
IF(ISNUMBER(MATCH(LEFT(BA10,6),Final_modified_Intermediate[Burmese_Consonants],0)),LEFT(BA10,6),
IF(ISNUMBER(MATCH(LEFT(BA10,5),Final_modified_Intermediate[Burmese_Consonants],0)),LEFT(BA10,5),
IF(ISNUMBER(MATCH(LEFT(BA10,4),Final_modified_Intermediate[Burmese_Consonants],0)),LEFT(BA10,4),
IF(ISNUMBER(MATCH(LEFT(BA10,3),Final_modified_Intermediate[Burmese_Consonants],0)),LEFT(BA10,3),
IF(ISNUMBER(MATCH(LEFT(BA10,2),Final_modified_Intermediate[Burmese_Consonants],0)),LEFT(BA10,2),
IF(ISNUMBER(MATCH(LEFT(BA10,1),Final_modified_Intermediate[Burmese_Consonants],0)),LEFT(BA10,1),
IF(ISNUMBER(MATCH(LEFT(BA10,7),Final_Intermediate[Burmese_Consonants],0)),LEFT(BA10,7),
IF(ISNUMBER(MATCH(LEFT(BA10,6),Final_Intermediate[Burmese_Consonants],0)),LEFT(BA10,6),
IF(ISNUMBER(MATCH(LEFT(BA10,5),Final_Intermediate[Burmese_Consonants],0)),LEFT(BA10,5),
IF(ISNUMBER(MATCH(LEFT(BA10,4),Final_Intermediate[Burmese_Consonants],0)),LEFT(BA10,4),
IF(ISNUMBER(MATCH(LEFT(BA10,3),Final_Intermediate[Burmese_Consonants],0)),LEFT(BA10,3),
IF(ISNUMBER(MATCH(LEFT(BA10,2),Final_Intermediate[Burmese_Consonants],0)),LEFT(BA10,2),
IF(ISNUMBER(MATCH(LEFT(BA10,1),Final_Intermediate[Burmese_Consonants],0)),LEFT(BA10,1),
"")))))))))))))))</f>
        <v>ဘဲ</v>
      </c>
      <c r="AA1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" t="str">
        <f>IF(AND(OR(BB10="။",BB10="၊"),LEN(BB10)=1),BB10,
IF(ISNUMBER(MATCH(LEFT(BB10,7),Final_modified_Intermediate[Burmese_Consonants],0)),LEFT(BB10,7),
IF(ISNUMBER(MATCH(LEFT(BB10,6),Final_modified_Intermediate[Burmese_Consonants],0)),LEFT(BB10,6),
IF(ISNUMBER(MATCH(LEFT(BB10,5),Final_modified_Intermediate[Burmese_Consonants],0)),LEFT(BB10,5),
IF(ISNUMBER(MATCH(LEFT(BB10,4),Final_modified_Intermediate[Burmese_Consonants],0)),LEFT(BB10,4),
IF(ISNUMBER(MATCH(LEFT(BB10,3),Final_modified_Intermediate[Burmese_Consonants],0)),LEFT(BB10,3),
IF(ISNUMBER(MATCH(LEFT(BB10,2),Final_modified_Intermediate[Burmese_Consonants],0)),LEFT(BB10,2),
IF(ISNUMBER(MATCH(LEFT(BB10,1),Final_modified_Intermediate[Burmese_Consonants],0)),LEFT(BB10,1),
IF(ISNUMBER(MATCH(LEFT(BB10,7),Final_Intermediate[Burmese_Consonants],0)),LEFT(BB10,7),
IF(ISNUMBER(MATCH(LEFT(BB10,6),Final_Intermediate[Burmese_Consonants],0)),LEFT(BB10,6),
IF(ISNUMBER(MATCH(LEFT(BB10,5),Final_Intermediate[Burmese_Consonants],0)),LEFT(BB10,5),
IF(ISNUMBER(MATCH(LEFT(BB10,4),Final_Intermediate[Burmese_Consonants],0)),LEFT(BB10,4),
IF(ISNUMBER(MATCH(LEFT(BB10,3),Final_Intermediate[Burmese_Consonants],0)),LEFT(BB10,3),
IF(ISNUMBER(MATCH(LEFT(BB10,2),Final_Intermediate[Burmese_Consonants],0)),LEFT(BB10,2),
IF(ISNUMBER(MATCH(LEFT(BB10,1),Final_Intermediate[Burmese_Consonants],0)),LEFT(BB10,1),
"")))))))))))))))</f>
        <v/>
      </c>
      <c r="AC10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0" t="str">
        <f>IF(AND(OR(BC10="။",BC10="၊"),LEN(BC10)=1),BC10,
IF(ISNUMBER(MATCH(LEFT(BC10,7),Final_modified_Intermediate[Burmese_Consonants],0)),LEFT(BC10,7),
IF(ISNUMBER(MATCH(LEFT(BC10,6),Final_modified_Intermediate[Burmese_Consonants],0)),LEFT(BC10,6),
IF(ISNUMBER(MATCH(LEFT(BC10,5),Final_modified_Intermediate[Burmese_Consonants],0)),LEFT(BC10,5),
IF(ISNUMBER(MATCH(LEFT(BC10,4),Final_modified_Intermediate[Burmese_Consonants],0)),LEFT(BC10,4),
IF(ISNUMBER(MATCH(LEFT(BC10,3),Final_modified_Intermediate[Burmese_Consonants],0)),LEFT(BC10,3),
IF(ISNUMBER(MATCH(LEFT(BC10,2),Final_modified_Intermediate[Burmese_Consonants],0)),LEFT(BC10,2),
IF(ISNUMBER(MATCH(LEFT(BC10,1),Final_modified_Intermediate[Burmese_Consonants],0)),LEFT(BC10,1),
IF(ISNUMBER(MATCH(LEFT(BC10,7),Final_Intermediate[Burmese_Consonants],0)),LEFT(BC10,7),
IF(ISNUMBER(MATCH(LEFT(BC10,6),Final_Intermediate[Burmese_Consonants],0)),LEFT(BC10,6),
IF(ISNUMBER(MATCH(LEFT(BC10,5),Final_Intermediate[Burmese_Consonants],0)),LEFT(BC10,5),
IF(ISNUMBER(MATCH(LEFT(BC10,4),Final_Intermediate[Burmese_Consonants],0)),LEFT(BC10,4),
IF(ISNUMBER(MATCH(LEFT(BC10,3),Final_Intermediate[Burmese_Consonants],0)),LEFT(BC10,3),
IF(ISNUMBER(MATCH(LEFT(BC10,2),Final_Intermediate[Burmese_Consonants],0)),LEFT(BC10,2),
IF(ISNUMBER(MATCH(LEFT(BC10,1),Final_Intermediate[Burmese_Consonants],0)),LEFT(BC10,1),
"")))))))))))))))</f>
        <v/>
      </c>
      <c r="AE1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0" t="str">
        <f>IF(AND(OR(BD10="။",BD10="၊"),LEN(BD10)=1),BD10,
IF(ISNUMBER(MATCH(LEFT(BD10,7),Final_modified_Intermediate[Burmese_Consonants],0)),LEFT(BD10,7),
IF(ISNUMBER(MATCH(LEFT(BD10,6),Final_modified_Intermediate[Burmese_Consonants],0)),LEFT(BD10,6),
IF(ISNUMBER(MATCH(LEFT(BD10,5),Final_modified_Intermediate[Burmese_Consonants],0)),LEFT(BD10,5),
IF(ISNUMBER(MATCH(LEFT(BD10,4),Final_modified_Intermediate[Burmese_Consonants],0)),LEFT(BD10,4),
IF(ISNUMBER(MATCH(LEFT(BD10,3),Final_modified_Intermediate[Burmese_Consonants],0)),LEFT(BD10,3),
IF(ISNUMBER(MATCH(LEFT(BD10,2),Final_modified_Intermediate[Burmese_Consonants],0)),LEFT(BD10,2),
IF(ISNUMBER(MATCH(LEFT(BD10,1),Final_modified_Intermediate[Burmese_Consonants],0)),LEFT(BD10,1),
IF(ISNUMBER(MATCH(LEFT(BD10,7),Final_Intermediate[Burmese_Consonants],0)),LEFT(BD10,7),
IF(ISNUMBER(MATCH(LEFT(BD10,6),Final_Intermediate[Burmese_Consonants],0)),LEFT(BD10,6),
IF(ISNUMBER(MATCH(LEFT(BD10,5),Final_Intermediate[Burmese_Consonants],0)),LEFT(BD10,5),
IF(ISNUMBER(MATCH(LEFT(BD10,4),Final_Intermediate[Burmese_Consonants],0)),LEFT(BD10,4),
IF(ISNUMBER(MATCH(LEFT(BD10,3),Final_Intermediate[Burmese_Consonants],0)),LEFT(BD10,3),
IF(ISNUMBER(MATCH(LEFT(BD10,2),Final_Intermediate[Burmese_Consonants],0)),LEFT(BD10,2),
IF(ISNUMBER(MATCH(LEFT(BD10,1),Final_Intermediate[Burmese_Consonants],0)),LEFT(BD10,1),
"")))))))))))))))</f>
        <v/>
      </c>
      <c r="AG10" t="str">
        <f>IF(AND(OR(BE10="။",BE10="၊"),LEN(BE10)=1),BE10,
IF(ISNUMBER(MATCH(LEFT(BE10,7),Final_modified_Intermediate[Burmese_Consonants],0)),LEFT(BE10,7),
IF(ISNUMBER(MATCH(LEFT(BE10,6),Final_modified_Intermediate[Burmese_Consonants],0)),LEFT(BE10,6),
IF(ISNUMBER(MATCH(LEFT(BE10,5),Final_modified_Intermediate[Burmese_Consonants],0)),LEFT(BE10,5),
IF(ISNUMBER(MATCH(LEFT(BE10,4),Final_modified_Intermediate[Burmese_Consonants],0)),LEFT(BE10,4),
IF(ISNUMBER(MATCH(LEFT(BE10,3),Final_modified_Intermediate[Burmese_Consonants],0)),LEFT(BE10,3),
IF(ISNUMBER(MATCH(LEFT(BE10,2),Final_modified_Intermediate[Burmese_Consonants],0)),LEFT(BE10,2),
IF(ISNUMBER(MATCH(LEFT(BE10,1),Final_modified_Intermediate[Burmese_Consonants],0)),LEFT(BE10,1),
IF(ISNUMBER(MATCH(LEFT(BE10,7),Final_Intermediate[Burmese_Consonants],0)),LEFT(BE10,7),
IF(ISNUMBER(MATCH(LEFT(BE10,6),Final_Intermediate[Burmese_Consonants],0)),LEFT(BE10,6),
IF(ISNUMBER(MATCH(LEFT(BE10,5),Final_Intermediate[Burmese_Consonants],0)),LEFT(BE10,5),
IF(ISNUMBER(MATCH(LEFT(BE10,4),Final_Intermediate[Burmese_Consonants],0)),LEFT(BE10,4),
IF(ISNUMBER(MATCH(LEFT(BE10,3),Final_Intermediate[Burmese_Consonants],0)),LEFT(BE10,3),
IF(ISNUMBER(MATCH(LEFT(BE10,2),Final_Intermediate[Burmese_Consonants],0)),LEFT(BE10,2),
IF(ISNUMBER(MATCH(LEFT(BE10,1),Final_Intermediate[Burmese_Consonants],0)),LEFT(BE10,1),
"")))))))))))))))</f>
        <v/>
      </c>
      <c r="AH10" t="str">
        <f>IF(AND(OR(BF10="။",BF10="၊"),LEN(BF10)=1),BF10,
IF(ISNUMBER(MATCH(LEFT(BF10,7),Final_modified_Intermediate[Burmese_Consonants],0)),LEFT(BF10,7),
IF(ISNUMBER(MATCH(LEFT(BF10,6),Final_modified_Intermediate[Burmese_Consonants],0)),LEFT(BF10,6),
IF(ISNUMBER(MATCH(LEFT(BF10,5),Final_modified_Intermediate[Burmese_Consonants],0)),LEFT(BF10,5),
IF(ISNUMBER(MATCH(LEFT(BF10,4),Final_modified_Intermediate[Burmese_Consonants],0)),LEFT(BF10,4),
IF(ISNUMBER(MATCH(LEFT(BF10,3),Final_modified_Intermediate[Burmese_Consonants],0)),LEFT(BF10,3),
IF(ISNUMBER(MATCH(LEFT(BF10,2),Final_modified_Intermediate[Burmese_Consonants],0)),LEFT(BF10,2),
IF(ISNUMBER(MATCH(LEFT(BF10,1),Final_modified_Intermediate[Burmese_Consonants],0)),LEFT(BF10,1),
IF(ISNUMBER(MATCH(LEFT(BF10,7),Final_Intermediate[Burmese_Consonants],0)),LEFT(BF10,7),
IF(ISNUMBER(MATCH(LEFT(BF10,6),Final_Intermediate[Burmese_Consonants],0)),LEFT(BF10,6),
IF(ISNUMBER(MATCH(LEFT(BF10,5),Final_Intermediate[Burmese_Consonants],0)),LEFT(BF10,5),
IF(ISNUMBER(MATCH(LEFT(BF10,4),Final_Intermediate[Burmese_Consonants],0)),LEFT(BF10,4),
IF(ISNUMBER(MATCH(LEFT(BF10,3),Final_Intermediate[Burmese_Consonants],0)),LEFT(BF10,3),
IF(ISNUMBER(MATCH(LEFT(BF10,2),Final_Intermediate[Burmese_Consonants],0)),LEFT(BF10,2),
IF(ISNUMBER(MATCH(LEFT(BF10,1),Final_Intermediate[Burmese_Consonants],0)),LEFT(BF10,1),
"")))))))))))))))</f>
        <v/>
      </c>
      <c r="AI10" t="str">
        <f>IF(AND(OR(BG10="။",BG10="၊"),LEN(BG10)=1),BG10,
IF(ISNUMBER(MATCH(LEFT(BG10,7),Final_modified_Intermediate[Burmese_Consonants],0)),LEFT(BG10,7),
IF(ISNUMBER(MATCH(LEFT(BG10,6),Final_modified_Intermediate[Burmese_Consonants],0)),LEFT(BG10,6),
IF(ISNUMBER(MATCH(LEFT(BG10,5),Final_modified_Intermediate[Burmese_Consonants],0)),LEFT(BG10,5),
IF(ISNUMBER(MATCH(LEFT(BG10,4),Final_modified_Intermediate[Burmese_Consonants],0)),LEFT(BG10,4),
IF(ISNUMBER(MATCH(LEFT(BG10,3),Final_modified_Intermediate[Burmese_Consonants],0)),LEFT(BG10,3),
IF(ISNUMBER(MATCH(LEFT(BG10,2),Final_modified_Intermediate[Burmese_Consonants],0)),LEFT(BG10,2),
IF(ISNUMBER(MATCH(LEFT(BG10,1),Final_modified_Intermediate[Burmese_Consonants],0)),LEFT(BG10,1),
IF(ISNUMBER(MATCH(LEFT(BG10,7),Final_Intermediate[Burmese_Consonants],0)),LEFT(BG10,7),
IF(ISNUMBER(MATCH(LEFT(BG10,6),Final_Intermediate[Burmese_Consonants],0)),LEFT(BG10,6),
IF(ISNUMBER(MATCH(LEFT(BG10,5),Final_Intermediate[Burmese_Consonants],0)),LEFT(BG10,5),
IF(ISNUMBER(MATCH(LEFT(BG10,4),Final_Intermediate[Burmese_Consonants],0)),LEFT(BG10,4),
IF(ISNUMBER(MATCH(LEFT(BG10,3),Final_Intermediate[Burmese_Consonants],0)),LEFT(BG10,3),
IF(ISNUMBER(MATCH(LEFT(BG10,2),Final_Intermediate[Burmese_Consonants],0)),LEFT(BG10,2),
IF(ISNUMBER(MATCH(LEFT(BG10,1),Final_Intermediate[Burmese_Consonants],0)),LEFT(BG10,1),
"")))))))))))))))</f>
        <v/>
      </c>
      <c r="AJ10" t="str">
        <f>IF(AND(OR(BH10="။",BH10="၊"),LEN(BH10)=1),BH10,
IF(ISNUMBER(MATCH(LEFT(BH10,7),Final_modified_Intermediate[Burmese_Consonants],0)),LEFT(BH10,7),
IF(ISNUMBER(MATCH(LEFT(BH10,6),Final_modified_Intermediate[Burmese_Consonants],0)),LEFT(BH10,6),
IF(ISNUMBER(MATCH(LEFT(BH10,5),Final_modified_Intermediate[Burmese_Consonants],0)),LEFT(BH10,5),
IF(ISNUMBER(MATCH(LEFT(BH10,4),Final_modified_Intermediate[Burmese_Consonants],0)),LEFT(BH10,4),
IF(ISNUMBER(MATCH(LEFT(BH10,3),Final_modified_Intermediate[Burmese_Consonants],0)),LEFT(BH10,3),
IF(ISNUMBER(MATCH(LEFT(BH10,2),Final_modified_Intermediate[Burmese_Consonants],0)),LEFT(BH10,2),
IF(ISNUMBER(MATCH(LEFT(BH10,1),Final_modified_Intermediate[Burmese_Consonants],0)),LEFT(BH10,1),
IF(ISNUMBER(MATCH(LEFT(BH10,7),Final_Intermediate[Burmese_Consonants],0)),LEFT(BH10,7),
IF(ISNUMBER(MATCH(LEFT(BH10,6),Final_Intermediate[Burmese_Consonants],0)),LEFT(BH10,6),
IF(ISNUMBER(MATCH(LEFT(BH10,5),Final_Intermediate[Burmese_Consonants],0)),LEFT(BH10,5),
IF(ISNUMBER(MATCH(LEFT(BH10,4),Final_Intermediate[Burmese_Consonants],0)),LEFT(BH10,4),
IF(ISNUMBER(MATCH(LEFT(BH10,3),Final_Intermediate[Burmese_Consonants],0)),LEFT(BH10,3),
IF(ISNUMBER(MATCH(LEFT(BH10,2),Final_Intermediate[Burmese_Consonants],0)),LEFT(BH10,2),
IF(ISNUMBER(MATCH(LEFT(BH10,1),Final_Intermediate[Burmese_Consonants],0)),LEFT(BH10,1),
"")))))))))))))))</f>
        <v/>
      </c>
      <c r="AK10" t="str">
        <f>IF(AND(OR(BI10="။",BI10="၊"),LEN(BI10)=1),BI10,
IF(ISNUMBER(MATCH(LEFT(BI10,7),Final_modified_Intermediate[Burmese_Consonants],0)),LEFT(BI10,7),
IF(ISNUMBER(MATCH(LEFT(BI10,6),Final_modified_Intermediate[Burmese_Consonants],0)),LEFT(BI10,6),
IF(ISNUMBER(MATCH(LEFT(BI10,5),Final_modified_Intermediate[Burmese_Consonants],0)),LEFT(BI10,5),
IF(ISNUMBER(MATCH(LEFT(BI10,4),Final_modified_Intermediate[Burmese_Consonants],0)),LEFT(BI10,4),
IF(ISNUMBER(MATCH(LEFT(BI10,3),Final_modified_Intermediate[Burmese_Consonants],0)),LEFT(BI10,3),
IF(ISNUMBER(MATCH(LEFT(BI10,2),Final_modified_Intermediate[Burmese_Consonants],0)),LEFT(BI10,2),
IF(ISNUMBER(MATCH(LEFT(BI10,1),Final_modified_Intermediate[Burmese_Consonants],0)),LEFT(BI10,1),
IF(ISNUMBER(MATCH(LEFT(BI10,7),Final_Intermediate[Burmese_Consonants],0)),LEFT(BI10,7),
IF(ISNUMBER(MATCH(LEFT(BI10,6),Final_Intermediate[Burmese_Consonants],0)),LEFT(BI10,6),
IF(ISNUMBER(MATCH(LEFT(BI10,5),Final_Intermediate[Burmese_Consonants],0)),LEFT(BI10,5),
IF(ISNUMBER(MATCH(LEFT(BI10,4),Final_Intermediate[Burmese_Consonants],0)),LEFT(BI10,4),
IF(ISNUMBER(MATCH(LEFT(BI10,3),Final_Intermediate[Burmese_Consonants],0)),LEFT(BI10,3),
IF(ISNUMBER(MATCH(LEFT(BI10,2),Final_Intermediate[Burmese_Consonants],0)),LEFT(BI10,2),
IF(ISNUMBER(MATCH(LEFT(BI10,1),Final_Intermediate[Burmese_Consonants],0)),LEFT(BI10,1),
"")))))))))))))))</f>
        <v/>
      </c>
      <c r="AL10" t="str">
        <f>IF(AND(OR(BJ10="။",BJ10="၊"),LEN(BJ10)=1),BJ10,
IF(ISNUMBER(MATCH(LEFT(BJ10,7),Final_modified_Intermediate[Burmese_Consonants],0)),LEFT(BJ10,7),
IF(ISNUMBER(MATCH(LEFT(BJ10,6),Final_modified_Intermediate[Burmese_Consonants],0)),LEFT(BJ10,6),
IF(ISNUMBER(MATCH(LEFT(BJ10,5),Final_modified_Intermediate[Burmese_Consonants],0)),LEFT(BJ10,5),
IF(ISNUMBER(MATCH(LEFT(BJ10,4),Final_modified_Intermediate[Burmese_Consonants],0)),LEFT(BJ10,4),
IF(ISNUMBER(MATCH(LEFT(BJ10,3),Final_modified_Intermediate[Burmese_Consonants],0)),LEFT(BJ10,3),
IF(ISNUMBER(MATCH(LEFT(BJ10,2),Final_modified_Intermediate[Burmese_Consonants],0)),LEFT(BJ10,2),
IF(ISNUMBER(MATCH(LEFT(BJ10,1),Final_modified_Intermediate[Burmese_Consonants],0)),LEFT(BJ10,1),
IF(ISNUMBER(MATCH(LEFT(BJ10,7),Final_Intermediate[Burmese_Consonants],0)),LEFT(BJ10,7),
IF(ISNUMBER(MATCH(LEFT(BJ10,6),Final_Intermediate[Burmese_Consonants],0)),LEFT(BJ10,6),
IF(ISNUMBER(MATCH(LEFT(BJ10,5),Final_Intermediate[Burmese_Consonants],0)),LEFT(BJ10,5),
IF(ISNUMBER(MATCH(LEFT(BJ10,4),Final_Intermediate[Burmese_Consonants],0)),LEFT(BJ10,4),
IF(ISNUMBER(MATCH(LEFT(BJ10,3),Final_Intermediate[Burmese_Consonants],0)),LEFT(BJ10,3),
IF(ISNUMBER(MATCH(LEFT(BJ10,2),Final_Intermediate[Burmese_Consonants],0)),LEFT(BJ10,2),
IF(ISNUMBER(MATCH(LEFT(BJ10,1),Final_Intermediate[Burmese_Consonants],0)),LEFT(BJ10,1),
"")))))))))))))))</f>
        <v/>
      </c>
      <c r="AN10" t="e">
        <f>Compiler_Burmese[[#This Row],[Sr. No.]]</f>
        <v>#REF!</v>
      </c>
      <c r="AO1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" t="e">
        <f>[2]!Vocabulary_Burmese[[#This Row],[Sr. No.]]</f>
        <v>#REF!</v>
      </c>
      <c r="BA10" t="str">
        <f>IF(Raw_data_N2_Kanji[[#This Row],[Categorie]]&lt;&gt;"","",
IF(ISNUMBER(MATCH(V,Special_list[Burmese word],0)),"",
SUBSTITUTE(Raw_data_N2_Kanji[[#This Row],[Raw]]," ","")))</f>
        <v>ဘဲဥပြုတ်</v>
      </c>
      <c r="BB10" t="str">
        <f>RIGHT(Segregate18[[#This Row],[UPGRADE]],LEN(Segregate18[[#This Row],[UPGRADE]])-LEN(Compiler_Burmese[[#This Row],[1]]))</f>
        <v>ဥပြုတ်</v>
      </c>
      <c r="BC10" t="str">
        <f>RIGHT(Segregate18[[#This Row],[11]],LEN(Segregate18[[#This Row],[11]])-LEN(Compiler_Burmese[[#This Row],[2]]))</f>
        <v>ဥပြုတ်</v>
      </c>
      <c r="BD10" t="str">
        <f>RIGHT(Segregate18[[#This Row],[21]],LEN(Segregate18[[#This Row],[21]])-LEN(Compiler_Burmese[[#This Row],[3]]))</f>
        <v>ဥပြုတ်</v>
      </c>
      <c r="BE10" t="str">
        <f>RIGHT(Segregate18[[#This Row],[31]],LEN(Segregate18[[#This Row],[31]])-LEN(Compiler_Burmese[[#This Row],[4]]))</f>
        <v>ဥပြုတ်</v>
      </c>
      <c r="BF10" t="str">
        <f>RIGHT(Segregate18[[#This Row],[41]],LEN(Segregate18[[#This Row],[41]])-LEN(Compiler_Burmese[[#This Row],[5]]))</f>
        <v>ဥပြုတ်</v>
      </c>
      <c r="BG10" t="str">
        <f>RIGHT(Segregate18[[#This Row],[51]],LEN(Segregate18[[#This Row],[51]])-LEN(Compiler_Burmese[[#This Row],[6]]))</f>
        <v>ဥပြုတ်</v>
      </c>
      <c r="BH10" t="str">
        <f>RIGHT(Segregate18[[#This Row],[61]],LEN(Segregate18[[#This Row],[61]])-LEN(Compiler_Burmese[[#This Row],[7]]))</f>
        <v>ဥပြုတ်</v>
      </c>
      <c r="BI10" t="str">
        <f>RIGHT(Segregate18[[#This Row],[71]],LEN(Segregate18[[#This Row],[71]])-LEN(Compiler_Burmese[[#This Row],[8]]))</f>
        <v>ဥပြုတ်</v>
      </c>
      <c r="BJ10" t="str">
        <f>RIGHT(Segregate18[[#This Row],[81]],LEN(Segregate18[[#This Row],[81]])-LEN(Compiler_Burmese[[#This Row],[9]]))</f>
        <v>ဥပြုတ်</v>
      </c>
    </row>
    <row r="11" spans="1:62" ht="14.25" customHeight="1" x14ac:dyDescent="0.3">
      <c r="A11">
        <f>IF(Raw_data_N2_Kanji[[#This Row],[Categorie]]&lt;&gt;"",$A10+1,$A10)</f>
        <v>1</v>
      </c>
      <c r="B11" s="6">
        <f>IF(AND(Raw_data_N2_Kanji[[#This Row],[Supporting word 1]]="",Raw_data_N2_Kanji[[#This Row],[Supporting word 2]]=""),$B10,$B10+1)</f>
        <v>0</v>
      </c>
      <c r="C11" s="9">
        <f>ROW()-ROW(Raw_data_N2_Kanji[#Headers])</f>
        <v>9</v>
      </c>
      <c r="D11" s="9"/>
      <c r="E11" s="9" t="str">
        <f>IF(Raw_data_N2_Kanji[[#This Row],[Categorie]]="",$E10,Raw_data_N2_Kanji[[#This Row],[Categorie]])</f>
        <v>Burmese Favourite</v>
      </c>
      <c r="F11" s="9">
        <f t="shared" si="0"/>
        <v>8</v>
      </c>
      <c r="G11" s="57" t="str">
        <f>Raw_data_N2_Kanji[[#This Row],[Lecture_no]]&amp;"_"&amp;Raw_data_N2_Kanji[[#This Row],[Receipe_no]]</f>
        <v>Burmese Favourite_8</v>
      </c>
      <c r="H11" s="120" t="s">
        <v>27469</v>
      </c>
      <c r="I1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နံနံပင်</v>
      </c>
      <c r="K1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" s="11"/>
      <c r="N11" s="11"/>
      <c r="O1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" s="12" t="s">
        <v>27635</v>
      </c>
      <c r="Q11" s="12">
        <f>IF(Raw_data_N2_Kanji[[#This Row],[Receipe_no]]=0,$Q10,
$Q10+1)</f>
        <v>8</v>
      </c>
      <c r="R11" s="11"/>
      <c r="S11" s="11">
        <f>IF(Raw_data_N2_Kanji[[#This Row],[Marking]]="",1,"")</f>
        <v>1</v>
      </c>
      <c r="T11" s="11" t="str">
        <f>IF(Raw_data_N2_Kanji[[#This Row],[Marking_blank]]="",SUMPRODUCT(COUNTIF($S$3:$S11,$S11)),"")</f>
        <v/>
      </c>
      <c r="U11" s="12">
        <f>Raw_data_N2_Kanji[[#This Row],[Sr. no.]]</f>
        <v>9</v>
      </c>
      <c r="V11" s="11">
        <f>SUMPRODUCT(COUNTIF($J$3:$J11,$J11))</f>
        <v>1</v>
      </c>
      <c r="W11" s="82">
        <f>LEN('1_Raw_data'!$J11)</f>
        <v>7</v>
      </c>
      <c r="Y11" t="e">
        <f>Segregate18[[#This Row],[Sr. No.]]</f>
        <v>#REF!</v>
      </c>
      <c r="Z11" t="str">
        <f>IF(AND(OR(BA11="။",BA11="၊"),LEN(BA11)=1),BA11,
IF(ISNUMBER(MATCH(LEFT(BA11,7),Final_modified_Intermediate[Burmese_Consonants],0)),LEFT(BA11,7),
IF(ISNUMBER(MATCH(LEFT(BA11,6),Final_modified_Intermediate[Burmese_Consonants],0)),LEFT(BA11,6),
IF(ISNUMBER(MATCH(LEFT(BA11,5),Final_modified_Intermediate[Burmese_Consonants],0)),LEFT(BA11,5),
IF(ISNUMBER(MATCH(LEFT(BA11,4),Final_modified_Intermediate[Burmese_Consonants],0)),LEFT(BA11,4),
IF(ISNUMBER(MATCH(LEFT(BA11,3),Final_modified_Intermediate[Burmese_Consonants],0)),LEFT(BA11,3),
IF(ISNUMBER(MATCH(LEFT(BA11,2),Final_modified_Intermediate[Burmese_Consonants],0)),LEFT(BA11,2),
IF(ISNUMBER(MATCH(LEFT(BA11,1),Final_modified_Intermediate[Burmese_Consonants],0)),LEFT(BA11,1),
IF(ISNUMBER(MATCH(LEFT(BA11,7),Final_Intermediate[Burmese_Consonants],0)),LEFT(BA11,7),
IF(ISNUMBER(MATCH(LEFT(BA11,6),Final_Intermediate[Burmese_Consonants],0)),LEFT(BA11,6),
IF(ISNUMBER(MATCH(LEFT(BA11,5),Final_Intermediate[Burmese_Consonants],0)),LEFT(BA11,5),
IF(ISNUMBER(MATCH(LEFT(BA11,4),Final_Intermediate[Burmese_Consonants],0)),LEFT(BA11,4),
IF(ISNUMBER(MATCH(LEFT(BA11,3),Final_Intermediate[Burmese_Consonants],0)),LEFT(BA11,3),
IF(ISNUMBER(MATCH(LEFT(BA11,2),Final_Intermediate[Burmese_Consonants],0)),LEFT(BA11,2),
IF(ISNUMBER(MATCH(LEFT(BA11,1),Final_Intermediate[Burmese_Consonants],0)),LEFT(BA11,1),
"")))))))))))))))</f>
        <v>နံ</v>
      </c>
      <c r="AA1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" t="str">
        <f>IF(AND(OR(BB11="။",BB11="၊"),LEN(BB11)=1),BB11,
IF(ISNUMBER(MATCH(LEFT(BB11,7),Final_modified_Intermediate[Burmese_Consonants],0)),LEFT(BB11,7),
IF(ISNUMBER(MATCH(LEFT(BB11,6),Final_modified_Intermediate[Burmese_Consonants],0)),LEFT(BB11,6),
IF(ISNUMBER(MATCH(LEFT(BB11,5),Final_modified_Intermediate[Burmese_Consonants],0)),LEFT(BB11,5),
IF(ISNUMBER(MATCH(LEFT(BB11,4),Final_modified_Intermediate[Burmese_Consonants],0)),LEFT(BB11,4),
IF(ISNUMBER(MATCH(LEFT(BB11,3),Final_modified_Intermediate[Burmese_Consonants],0)),LEFT(BB11,3),
IF(ISNUMBER(MATCH(LEFT(BB11,2),Final_modified_Intermediate[Burmese_Consonants],0)),LEFT(BB11,2),
IF(ISNUMBER(MATCH(LEFT(BB11,1),Final_modified_Intermediate[Burmese_Consonants],0)),LEFT(BB11,1),
IF(ISNUMBER(MATCH(LEFT(BB11,7),Final_Intermediate[Burmese_Consonants],0)),LEFT(BB11,7),
IF(ISNUMBER(MATCH(LEFT(BB11,6),Final_Intermediate[Burmese_Consonants],0)),LEFT(BB11,6),
IF(ISNUMBER(MATCH(LEFT(BB11,5),Final_Intermediate[Burmese_Consonants],0)),LEFT(BB11,5),
IF(ISNUMBER(MATCH(LEFT(BB11,4),Final_Intermediate[Burmese_Consonants],0)),LEFT(BB11,4),
IF(ISNUMBER(MATCH(LEFT(BB11,3),Final_Intermediate[Burmese_Consonants],0)),LEFT(BB11,3),
IF(ISNUMBER(MATCH(LEFT(BB11,2),Final_Intermediate[Burmese_Consonants],0)),LEFT(BB11,2),
IF(ISNUMBER(MATCH(LEFT(BB11,1),Final_Intermediate[Burmese_Consonants],0)),LEFT(BB11,1),
"")))))))))))))))</f>
        <v>နံ</v>
      </c>
      <c r="AC1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" t="str">
        <f>IF(AND(OR(BC11="။",BC11="၊"),LEN(BC11)=1),BC11,
IF(ISNUMBER(MATCH(LEFT(BC11,7),Final_modified_Intermediate[Burmese_Consonants],0)),LEFT(BC11,7),
IF(ISNUMBER(MATCH(LEFT(BC11,6),Final_modified_Intermediate[Burmese_Consonants],0)),LEFT(BC11,6),
IF(ISNUMBER(MATCH(LEFT(BC11,5),Final_modified_Intermediate[Burmese_Consonants],0)),LEFT(BC11,5),
IF(ISNUMBER(MATCH(LEFT(BC11,4),Final_modified_Intermediate[Burmese_Consonants],0)),LEFT(BC11,4),
IF(ISNUMBER(MATCH(LEFT(BC11,3),Final_modified_Intermediate[Burmese_Consonants],0)),LEFT(BC11,3),
IF(ISNUMBER(MATCH(LEFT(BC11,2),Final_modified_Intermediate[Burmese_Consonants],0)),LEFT(BC11,2),
IF(ISNUMBER(MATCH(LEFT(BC11,1),Final_modified_Intermediate[Burmese_Consonants],0)),LEFT(BC11,1),
IF(ISNUMBER(MATCH(LEFT(BC11,7),Final_Intermediate[Burmese_Consonants],0)),LEFT(BC11,7),
IF(ISNUMBER(MATCH(LEFT(BC11,6),Final_Intermediate[Burmese_Consonants],0)),LEFT(BC11,6),
IF(ISNUMBER(MATCH(LEFT(BC11,5),Final_Intermediate[Burmese_Consonants],0)),LEFT(BC11,5),
IF(ISNUMBER(MATCH(LEFT(BC11,4),Final_Intermediate[Burmese_Consonants],0)),LEFT(BC11,4),
IF(ISNUMBER(MATCH(LEFT(BC11,3),Final_Intermediate[Burmese_Consonants],0)),LEFT(BC11,3),
IF(ISNUMBER(MATCH(LEFT(BC11,2),Final_Intermediate[Burmese_Consonants],0)),LEFT(BC11,2),
IF(ISNUMBER(MATCH(LEFT(BC11,1),Final_Intermediate[Burmese_Consonants],0)),LEFT(BC11,1),
"")))))))))))))))</f>
        <v>ပင်</v>
      </c>
      <c r="AE1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" t="str">
        <f>IF(AND(OR(BD11="။",BD11="၊"),LEN(BD11)=1),BD11,
IF(ISNUMBER(MATCH(LEFT(BD11,7),Final_modified_Intermediate[Burmese_Consonants],0)),LEFT(BD11,7),
IF(ISNUMBER(MATCH(LEFT(BD11,6),Final_modified_Intermediate[Burmese_Consonants],0)),LEFT(BD11,6),
IF(ISNUMBER(MATCH(LEFT(BD11,5),Final_modified_Intermediate[Burmese_Consonants],0)),LEFT(BD11,5),
IF(ISNUMBER(MATCH(LEFT(BD11,4),Final_modified_Intermediate[Burmese_Consonants],0)),LEFT(BD11,4),
IF(ISNUMBER(MATCH(LEFT(BD11,3),Final_modified_Intermediate[Burmese_Consonants],0)),LEFT(BD11,3),
IF(ISNUMBER(MATCH(LEFT(BD11,2),Final_modified_Intermediate[Burmese_Consonants],0)),LEFT(BD11,2),
IF(ISNUMBER(MATCH(LEFT(BD11,1),Final_modified_Intermediate[Burmese_Consonants],0)),LEFT(BD11,1),
IF(ISNUMBER(MATCH(LEFT(BD11,7),Final_Intermediate[Burmese_Consonants],0)),LEFT(BD11,7),
IF(ISNUMBER(MATCH(LEFT(BD11,6),Final_Intermediate[Burmese_Consonants],0)),LEFT(BD11,6),
IF(ISNUMBER(MATCH(LEFT(BD11,5),Final_Intermediate[Burmese_Consonants],0)),LEFT(BD11,5),
IF(ISNUMBER(MATCH(LEFT(BD11,4),Final_Intermediate[Burmese_Consonants],0)),LEFT(BD11,4),
IF(ISNUMBER(MATCH(LEFT(BD11,3),Final_Intermediate[Burmese_Consonants],0)),LEFT(BD11,3),
IF(ISNUMBER(MATCH(LEFT(BD11,2),Final_Intermediate[Burmese_Consonants],0)),LEFT(BD11,2),
IF(ISNUMBER(MATCH(LEFT(BD11,1),Final_Intermediate[Burmese_Consonants],0)),LEFT(BD11,1),
"")))))))))))))))</f>
        <v/>
      </c>
      <c r="AG11" t="str">
        <f>IF(AND(OR(BE11="။",BE11="၊"),LEN(BE11)=1),BE11,
IF(ISNUMBER(MATCH(LEFT(BE11,7),Final_modified_Intermediate[Burmese_Consonants],0)),LEFT(BE11,7),
IF(ISNUMBER(MATCH(LEFT(BE11,6),Final_modified_Intermediate[Burmese_Consonants],0)),LEFT(BE11,6),
IF(ISNUMBER(MATCH(LEFT(BE11,5),Final_modified_Intermediate[Burmese_Consonants],0)),LEFT(BE11,5),
IF(ISNUMBER(MATCH(LEFT(BE11,4),Final_modified_Intermediate[Burmese_Consonants],0)),LEFT(BE11,4),
IF(ISNUMBER(MATCH(LEFT(BE11,3),Final_modified_Intermediate[Burmese_Consonants],0)),LEFT(BE11,3),
IF(ISNUMBER(MATCH(LEFT(BE11,2),Final_modified_Intermediate[Burmese_Consonants],0)),LEFT(BE11,2),
IF(ISNUMBER(MATCH(LEFT(BE11,1),Final_modified_Intermediate[Burmese_Consonants],0)),LEFT(BE11,1),
IF(ISNUMBER(MATCH(LEFT(BE11,7),Final_Intermediate[Burmese_Consonants],0)),LEFT(BE11,7),
IF(ISNUMBER(MATCH(LEFT(BE11,6),Final_Intermediate[Burmese_Consonants],0)),LEFT(BE11,6),
IF(ISNUMBER(MATCH(LEFT(BE11,5),Final_Intermediate[Burmese_Consonants],0)),LEFT(BE11,5),
IF(ISNUMBER(MATCH(LEFT(BE11,4),Final_Intermediate[Burmese_Consonants],0)),LEFT(BE11,4),
IF(ISNUMBER(MATCH(LEFT(BE11,3),Final_Intermediate[Burmese_Consonants],0)),LEFT(BE11,3),
IF(ISNUMBER(MATCH(LEFT(BE11,2),Final_Intermediate[Burmese_Consonants],0)),LEFT(BE11,2),
IF(ISNUMBER(MATCH(LEFT(BE11,1),Final_Intermediate[Burmese_Consonants],0)),LEFT(BE11,1),
"")))))))))))))))</f>
        <v/>
      </c>
      <c r="AH11" t="str">
        <f>IF(AND(OR(BF11="။",BF11="၊"),LEN(BF11)=1),BF11,
IF(ISNUMBER(MATCH(LEFT(BF11,7),Final_modified_Intermediate[Burmese_Consonants],0)),LEFT(BF11,7),
IF(ISNUMBER(MATCH(LEFT(BF11,6),Final_modified_Intermediate[Burmese_Consonants],0)),LEFT(BF11,6),
IF(ISNUMBER(MATCH(LEFT(BF11,5),Final_modified_Intermediate[Burmese_Consonants],0)),LEFT(BF11,5),
IF(ISNUMBER(MATCH(LEFT(BF11,4),Final_modified_Intermediate[Burmese_Consonants],0)),LEFT(BF11,4),
IF(ISNUMBER(MATCH(LEFT(BF11,3),Final_modified_Intermediate[Burmese_Consonants],0)),LEFT(BF11,3),
IF(ISNUMBER(MATCH(LEFT(BF11,2),Final_modified_Intermediate[Burmese_Consonants],0)),LEFT(BF11,2),
IF(ISNUMBER(MATCH(LEFT(BF11,1),Final_modified_Intermediate[Burmese_Consonants],0)),LEFT(BF11,1),
IF(ISNUMBER(MATCH(LEFT(BF11,7),Final_Intermediate[Burmese_Consonants],0)),LEFT(BF11,7),
IF(ISNUMBER(MATCH(LEFT(BF11,6),Final_Intermediate[Burmese_Consonants],0)),LEFT(BF11,6),
IF(ISNUMBER(MATCH(LEFT(BF11,5),Final_Intermediate[Burmese_Consonants],0)),LEFT(BF11,5),
IF(ISNUMBER(MATCH(LEFT(BF11,4),Final_Intermediate[Burmese_Consonants],0)),LEFT(BF11,4),
IF(ISNUMBER(MATCH(LEFT(BF11,3),Final_Intermediate[Burmese_Consonants],0)),LEFT(BF11,3),
IF(ISNUMBER(MATCH(LEFT(BF11,2),Final_Intermediate[Burmese_Consonants],0)),LEFT(BF11,2),
IF(ISNUMBER(MATCH(LEFT(BF11,1),Final_Intermediate[Burmese_Consonants],0)),LEFT(BF11,1),
"")))))))))))))))</f>
        <v/>
      </c>
      <c r="AI11" t="str">
        <f>IF(AND(OR(BG11="။",BG11="၊"),LEN(BG11)=1),BG11,
IF(ISNUMBER(MATCH(LEFT(BG11,7),Final_modified_Intermediate[Burmese_Consonants],0)),LEFT(BG11,7),
IF(ISNUMBER(MATCH(LEFT(BG11,6),Final_modified_Intermediate[Burmese_Consonants],0)),LEFT(BG11,6),
IF(ISNUMBER(MATCH(LEFT(BG11,5),Final_modified_Intermediate[Burmese_Consonants],0)),LEFT(BG11,5),
IF(ISNUMBER(MATCH(LEFT(BG11,4),Final_modified_Intermediate[Burmese_Consonants],0)),LEFT(BG11,4),
IF(ISNUMBER(MATCH(LEFT(BG11,3),Final_modified_Intermediate[Burmese_Consonants],0)),LEFT(BG11,3),
IF(ISNUMBER(MATCH(LEFT(BG11,2),Final_modified_Intermediate[Burmese_Consonants],0)),LEFT(BG11,2),
IF(ISNUMBER(MATCH(LEFT(BG11,1),Final_modified_Intermediate[Burmese_Consonants],0)),LEFT(BG11,1),
IF(ISNUMBER(MATCH(LEFT(BG11,7),Final_Intermediate[Burmese_Consonants],0)),LEFT(BG11,7),
IF(ISNUMBER(MATCH(LEFT(BG11,6),Final_Intermediate[Burmese_Consonants],0)),LEFT(BG11,6),
IF(ISNUMBER(MATCH(LEFT(BG11,5),Final_Intermediate[Burmese_Consonants],0)),LEFT(BG11,5),
IF(ISNUMBER(MATCH(LEFT(BG11,4),Final_Intermediate[Burmese_Consonants],0)),LEFT(BG11,4),
IF(ISNUMBER(MATCH(LEFT(BG11,3),Final_Intermediate[Burmese_Consonants],0)),LEFT(BG11,3),
IF(ISNUMBER(MATCH(LEFT(BG11,2),Final_Intermediate[Burmese_Consonants],0)),LEFT(BG11,2),
IF(ISNUMBER(MATCH(LEFT(BG11,1),Final_Intermediate[Burmese_Consonants],0)),LEFT(BG11,1),
"")))))))))))))))</f>
        <v/>
      </c>
      <c r="AJ11" t="str">
        <f>IF(AND(OR(BH11="။",BH11="၊"),LEN(BH11)=1),BH11,
IF(ISNUMBER(MATCH(LEFT(BH11,7),Final_modified_Intermediate[Burmese_Consonants],0)),LEFT(BH11,7),
IF(ISNUMBER(MATCH(LEFT(BH11,6),Final_modified_Intermediate[Burmese_Consonants],0)),LEFT(BH11,6),
IF(ISNUMBER(MATCH(LEFT(BH11,5),Final_modified_Intermediate[Burmese_Consonants],0)),LEFT(BH11,5),
IF(ISNUMBER(MATCH(LEFT(BH11,4),Final_modified_Intermediate[Burmese_Consonants],0)),LEFT(BH11,4),
IF(ISNUMBER(MATCH(LEFT(BH11,3),Final_modified_Intermediate[Burmese_Consonants],0)),LEFT(BH11,3),
IF(ISNUMBER(MATCH(LEFT(BH11,2),Final_modified_Intermediate[Burmese_Consonants],0)),LEFT(BH11,2),
IF(ISNUMBER(MATCH(LEFT(BH11,1),Final_modified_Intermediate[Burmese_Consonants],0)),LEFT(BH11,1),
IF(ISNUMBER(MATCH(LEFT(BH11,7),Final_Intermediate[Burmese_Consonants],0)),LEFT(BH11,7),
IF(ISNUMBER(MATCH(LEFT(BH11,6),Final_Intermediate[Burmese_Consonants],0)),LEFT(BH11,6),
IF(ISNUMBER(MATCH(LEFT(BH11,5),Final_Intermediate[Burmese_Consonants],0)),LEFT(BH11,5),
IF(ISNUMBER(MATCH(LEFT(BH11,4),Final_Intermediate[Burmese_Consonants],0)),LEFT(BH11,4),
IF(ISNUMBER(MATCH(LEFT(BH11,3),Final_Intermediate[Burmese_Consonants],0)),LEFT(BH11,3),
IF(ISNUMBER(MATCH(LEFT(BH11,2),Final_Intermediate[Burmese_Consonants],0)),LEFT(BH11,2),
IF(ISNUMBER(MATCH(LEFT(BH11,1),Final_Intermediate[Burmese_Consonants],0)),LEFT(BH11,1),
"")))))))))))))))</f>
        <v/>
      </c>
      <c r="AK11" t="str">
        <f>IF(AND(OR(BI11="။",BI11="၊"),LEN(BI11)=1),BI11,
IF(ISNUMBER(MATCH(LEFT(BI11,7),Final_modified_Intermediate[Burmese_Consonants],0)),LEFT(BI11,7),
IF(ISNUMBER(MATCH(LEFT(BI11,6),Final_modified_Intermediate[Burmese_Consonants],0)),LEFT(BI11,6),
IF(ISNUMBER(MATCH(LEFT(BI11,5),Final_modified_Intermediate[Burmese_Consonants],0)),LEFT(BI11,5),
IF(ISNUMBER(MATCH(LEFT(BI11,4),Final_modified_Intermediate[Burmese_Consonants],0)),LEFT(BI11,4),
IF(ISNUMBER(MATCH(LEFT(BI11,3),Final_modified_Intermediate[Burmese_Consonants],0)),LEFT(BI11,3),
IF(ISNUMBER(MATCH(LEFT(BI11,2),Final_modified_Intermediate[Burmese_Consonants],0)),LEFT(BI11,2),
IF(ISNUMBER(MATCH(LEFT(BI11,1),Final_modified_Intermediate[Burmese_Consonants],0)),LEFT(BI11,1),
IF(ISNUMBER(MATCH(LEFT(BI11,7),Final_Intermediate[Burmese_Consonants],0)),LEFT(BI11,7),
IF(ISNUMBER(MATCH(LEFT(BI11,6),Final_Intermediate[Burmese_Consonants],0)),LEFT(BI11,6),
IF(ISNUMBER(MATCH(LEFT(BI11,5),Final_Intermediate[Burmese_Consonants],0)),LEFT(BI11,5),
IF(ISNUMBER(MATCH(LEFT(BI11,4),Final_Intermediate[Burmese_Consonants],0)),LEFT(BI11,4),
IF(ISNUMBER(MATCH(LEFT(BI11,3),Final_Intermediate[Burmese_Consonants],0)),LEFT(BI11,3),
IF(ISNUMBER(MATCH(LEFT(BI11,2),Final_Intermediate[Burmese_Consonants],0)),LEFT(BI11,2),
IF(ISNUMBER(MATCH(LEFT(BI11,1),Final_Intermediate[Burmese_Consonants],0)),LEFT(BI11,1),
"")))))))))))))))</f>
        <v/>
      </c>
      <c r="AL11" t="str">
        <f>IF(AND(OR(BJ11="။",BJ11="၊"),LEN(BJ11)=1),BJ11,
IF(ISNUMBER(MATCH(LEFT(BJ11,7),Final_modified_Intermediate[Burmese_Consonants],0)),LEFT(BJ11,7),
IF(ISNUMBER(MATCH(LEFT(BJ11,6),Final_modified_Intermediate[Burmese_Consonants],0)),LEFT(BJ11,6),
IF(ISNUMBER(MATCH(LEFT(BJ11,5),Final_modified_Intermediate[Burmese_Consonants],0)),LEFT(BJ11,5),
IF(ISNUMBER(MATCH(LEFT(BJ11,4),Final_modified_Intermediate[Burmese_Consonants],0)),LEFT(BJ11,4),
IF(ISNUMBER(MATCH(LEFT(BJ11,3),Final_modified_Intermediate[Burmese_Consonants],0)),LEFT(BJ11,3),
IF(ISNUMBER(MATCH(LEFT(BJ11,2),Final_modified_Intermediate[Burmese_Consonants],0)),LEFT(BJ11,2),
IF(ISNUMBER(MATCH(LEFT(BJ11,1),Final_modified_Intermediate[Burmese_Consonants],0)),LEFT(BJ11,1),
IF(ISNUMBER(MATCH(LEFT(BJ11,7),Final_Intermediate[Burmese_Consonants],0)),LEFT(BJ11,7),
IF(ISNUMBER(MATCH(LEFT(BJ11,6),Final_Intermediate[Burmese_Consonants],0)),LEFT(BJ11,6),
IF(ISNUMBER(MATCH(LEFT(BJ11,5),Final_Intermediate[Burmese_Consonants],0)),LEFT(BJ11,5),
IF(ISNUMBER(MATCH(LEFT(BJ11,4),Final_Intermediate[Burmese_Consonants],0)),LEFT(BJ11,4),
IF(ISNUMBER(MATCH(LEFT(BJ11,3),Final_Intermediate[Burmese_Consonants],0)),LEFT(BJ11,3),
IF(ISNUMBER(MATCH(LEFT(BJ11,2),Final_Intermediate[Burmese_Consonants],0)),LEFT(BJ11,2),
IF(ISNUMBER(MATCH(LEFT(BJ11,1),Final_Intermediate[Burmese_Consonants],0)),LEFT(BJ11,1),
"")))))))))))))))</f>
        <v/>
      </c>
      <c r="AN11" t="e">
        <f>Compiler_Burmese[[#This Row],[Sr. No.]]</f>
        <v>#REF!</v>
      </c>
      <c r="AO1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" t="e">
        <f>[2]!Vocabulary_Burmese[[#This Row],[Sr. No.]]</f>
        <v>#REF!</v>
      </c>
      <c r="BA11" t="str">
        <f>IF(Raw_data_N2_Kanji[[#This Row],[Categorie]]&lt;&gt;"","",
IF(ISNUMBER(MATCH(V,Special_list[Burmese word],0)),"",
SUBSTITUTE(Raw_data_N2_Kanji[[#This Row],[Raw]]," ","")))</f>
        <v>နံနံပင်</v>
      </c>
      <c r="BB11" t="str">
        <f>RIGHT(Segregate18[[#This Row],[UPGRADE]],LEN(Segregate18[[#This Row],[UPGRADE]])-LEN(Compiler_Burmese[[#This Row],[1]]))</f>
        <v>နံပင်</v>
      </c>
      <c r="BC11" t="str">
        <f>RIGHT(Segregate18[[#This Row],[11]],LEN(Segregate18[[#This Row],[11]])-LEN(Compiler_Burmese[[#This Row],[2]]))</f>
        <v>ပင်</v>
      </c>
      <c r="BD11" t="str">
        <f>RIGHT(Segregate18[[#This Row],[21]],LEN(Segregate18[[#This Row],[21]])-LEN(Compiler_Burmese[[#This Row],[3]]))</f>
        <v/>
      </c>
      <c r="BE11" t="str">
        <f>RIGHT(Segregate18[[#This Row],[31]],LEN(Segregate18[[#This Row],[31]])-LEN(Compiler_Burmese[[#This Row],[4]]))</f>
        <v/>
      </c>
      <c r="BF11" t="str">
        <f>RIGHT(Segregate18[[#This Row],[41]],LEN(Segregate18[[#This Row],[41]])-LEN(Compiler_Burmese[[#This Row],[5]]))</f>
        <v/>
      </c>
      <c r="BG11" t="str">
        <f>RIGHT(Segregate18[[#This Row],[51]],LEN(Segregate18[[#This Row],[51]])-LEN(Compiler_Burmese[[#This Row],[6]]))</f>
        <v/>
      </c>
      <c r="BH11" t="str">
        <f>RIGHT(Segregate18[[#This Row],[61]],LEN(Segregate18[[#This Row],[61]])-LEN(Compiler_Burmese[[#This Row],[7]]))</f>
        <v/>
      </c>
      <c r="BI11" t="str">
        <f>RIGHT(Segregate18[[#This Row],[71]],LEN(Segregate18[[#This Row],[71]])-LEN(Compiler_Burmese[[#This Row],[8]]))</f>
        <v/>
      </c>
      <c r="BJ11" t="str">
        <f>RIGHT(Segregate18[[#This Row],[81]],LEN(Segregate18[[#This Row],[81]])-LEN(Compiler_Burmese[[#This Row],[9]]))</f>
        <v/>
      </c>
    </row>
    <row r="12" spans="1:62" ht="14.25" customHeight="1" x14ac:dyDescent="0.3">
      <c r="A12">
        <f>IF(Raw_data_N2_Kanji[[#This Row],[Categorie]]&lt;&gt;"",$A11+1,$A11)</f>
        <v>1</v>
      </c>
      <c r="B12" s="6">
        <f>IF(AND(Raw_data_N2_Kanji[[#This Row],[Supporting word 1]]="",Raw_data_N2_Kanji[[#This Row],[Supporting word 2]]=""),$B11,$B11+1)</f>
        <v>0</v>
      </c>
      <c r="C12" s="9">
        <f>ROW()-ROW(Raw_data_N2_Kanji[#Headers])</f>
        <v>10</v>
      </c>
      <c r="D12" s="9"/>
      <c r="E12" s="9" t="str">
        <f>IF(Raw_data_N2_Kanji[[#This Row],[Categorie]]="",$E11,Raw_data_N2_Kanji[[#This Row],[Categorie]])</f>
        <v>Burmese Favourite</v>
      </c>
      <c r="F12" s="9">
        <f t="shared" si="0"/>
        <v>9</v>
      </c>
      <c r="G12" s="57" t="str">
        <f>Raw_data_N2_Kanji[[#This Row],[Lecture_no]]&amp;"_"&amp;Raw_data_N2_Kanji[[#This Row],[Receipe_no]]</f>
        <v>Burmese Favourite_9</v>
      </c>
      <c r="H12" s="120" t="s">
        <v>27470</v>
      </c>
      <c r="I1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ငရုတ်သီးမှုန့်</v>
      </c>
      <c r="K1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" s="11"/>
      <c r="N12" s="11"/>
      <c r="O1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" s="12" t="s">
        <v>27636</v>
      </c>
      <c r="Q12" s="12">
        <f>IF(Raw_data_N2_Kanji[[#This Row],[Receipe_no]]=0,$Q11,
$Q11+1)</f>
        <v>9</v>
      </c>
      <c r="R12" s="11"/>
      <c r="S12" s="11">
        <f>IF(Raw_data_N2_Kanji[[#This Row],[Marking]]="",1,"")</f>
        <v>1</v>
      </c>
      <c r="T12" s="11" t="str">
        <f>IF(Raw_data_N2_Kanji[[#This Row],[Marking_blank]]="",SUMPRODUCT(COUNTIF($S$3:$S12,$S12)),"")</f>
        <v/>
      </c>
      <c r="U12" s="12">
        <f>Raw_data_N2_Kanji[[#This Row],[Sr. no.]]</f>
        <v>10</v>
      </c>
      <c r="V12" s="11">
        <f>SUMPRODUCT(COUNTIF($J$3:$J12,$J12))</f>
        <v>1</v>
      </c>
      <c r="W12" s="82">
        <f>LEN('1_Raw_data'!$J12)</f>
        <v>14</v>
      </c>
      <c r="Y12" t="e">
        <f>Segregate18[[#This Row],[Sr. No.]]</f>
        <v>#REF!</v>
      </c>
      <c r="Z12" t="str">
        <f>IF(AND(OR(BA12="။",BA12="၊"),LEN(BA12)=1),BA12,
IF(ISNUMBER(MATCH(LEFT(BA12,7),Final_modified_Intermediate[Burmese_Consonants],0)),LEFT(BA12,7),
IF(ISNUMBER(MATCH(LEFT(BA12,6),Final_modified_Intermediate[Burmese_Consonants],0)),LEFT(BA12,6),
IF(ISNUMBER(MATCH(LEFT(BA12,5),Final_modified_Intermediate[Burmese_Consonants],0)),LEFT(BA12,5),
IF(ISNUMBER(MATCH(LEFT(BA12,4),Final_modified_Intermediate[Burmese_Consonants],0)),LEFT(BA12,4),
IF(ISNUMBER(MATCH(LEFT(BA12,3),Final_modified_Intermediate[Burmese_Consonants],0)),LEFT(BA12,3),
IF(ISNUMBER(MATCH(LEFT(BA12,2),Final_modified_Intermediate[Burmese_Consonants],0)),LEFT(BA12,2),
IF(ISNUMBER(MATCH(LEFT(BA12,1),Final_modified_Intermediate[Burmese_Consonants],0)),LEFT(BA12,1),
IF(ISNUMBER(MATCH(LEFT(BA12,7),Final_Intermediate[Burmese_Consonants],0)),LEFT(BA12,7),
IF(ISNUMBER(MATCH(LEFT(BA12,6),Final_Intermediate[Burmese_Consonants],0)),LEFT(BA12,6),
IF(ISNUMBER(MATCH(LEFT(BA12,5),Final_Intermediate[Burmese_Consonants],0)),LEFT(BA12,5),
IF(ISNUMBER(MATCH(LEFT(BA12,4),Final_Intermediate[Burmese_Consonants],0)),LEFT(BA12,4),
IF(ISNUMBER(MATCH(LEFT(BA12,3),Final_Intermediate[Burmese_Consonants],0)),LEFT(BA12,3),
IF(ISNUMBER(MATCH(LEFT(BA12,2),Final_Intermediate[Burmese_Consonants],0)),LEFT(BA12,2),
IF(ISNUMBER(MATCH(LEFT(BA12,1),Final_Intermediate[Burmese_Consonants],0)),LEFT(BA12,1),
"")))))))))))))))</f>
        <v>င</v>
      </c>
      <c r="AA1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" t="str">
        <f>IF(AND(OR(BB12="။",BB12="၊"),LEN(BB12)=1),BB12,
IF(ISNUMBER(MATCH(LEFT(BB12,7),Final_modified_Intermediate[Burmese_Consonants],0)),LEFT(BB12,7),
IF(ISNUMBER(MATCH(LEFT(BB12,6),Final_modified_Intermediate[Burmese_Consonants],0)),LEFT(BB12,6),
IF(ISNUMBER(MATCH(LEFT(BB12,5),Final_modified_Intermediate[Burmese_Consonants],0)),LEFT(BB12,5),
IF(ISNUMBER(MATCH(LEFT(BB12,4),Final_modified_Intermediate[Burmese_Consonants],0)),LEFT(BB12,4),
IF(ISNUMBER(MATCH(LEFT(BB12,3),Final_modified_Intermediate[Burmese_Consonants],0)),LEFT(BB12,3),
IF(ISNUMBER(MATCH(LEFT(BB12,2),Final_modified_Intermediate[Burmese_Consonants],0)),LEFT(BB12,2),
IF(ISNUMBER(MATCH(LEFT(BB12,1),Final_modified_Intermediate[Burmese_Consonants],0)),LEFT(BB12,1),
IF(ISNUMBER(MATCH(LEFT(BB12,7),Final_Intermediate[Burmese_Consonants],0)),LEFT(BB12,7),
IF(ISNUMBER(MATCH(LEFT(BB12,6),Final_Intermediate[Burmese_Consonants],0)),LEFT(BB12,6),
IF(ISNUMBER(MATCH(LEFT(BB12,5),Final_Intermediate[Burmese_Consonants],0)),LEFT(BB12,5),
IF(ISNUMBER(MATCH(LEFT(BB12,4),Final_Intermediate[Burmese_Consonants],0)),LEFT(BB12,4),
IF(ISNUMBER(MATCH(LEFT(BB12,3),Final_Intermediate[Burmese_Consonants],0)),LEFT(BB12,3),
IF(ISNUMBER(MATCH(LEFT(BB12,2),Final_Intermediate[Burmese_Consonants],0)),LEFT(BB12,2),
IF(ISNUMBER(MATCH(LEFT(BB12,1),Final_Intermediate[Burmese_Consonants],0)),LEFT(BB12,1),
"")))))))))))))))</f>
        <v>ရုတ်</v>
      </c>
      <c r="AC1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" t="str">
        <f>IF(AND(OR(BC12="။",BC12="၊"),LEN(BC12)=1),BC12,
IF(ISNUMBER(MATCH(LEFT(BC12,7),Final_modified_Intermediate[Burmese_Consonants],0)),LEFT(BC12,7),
IF(ISNUMBER(MATCH(LEFT(BC12,6),Final_modified_Intermediate[Burmese_Consonants],0)),LEFT(BC12,6),
IF(ISNUMBER(MATCH(LEFT(BC12,5),Final_modified_Intermediate[Burmese_Consonants],0)),LEFT(BC12,5),
IF(ISNUMBER(MATCH(LEFT(BC12,4),Final_modified_Intermediate[Burmese_Consonants],0)),LEFT(BC12,4),
IF(ISNUMBER(MATCH(LEFT(BC12,3),Final_modified_Intermediate[Burmese_Consonants],0)),LEFT(BC12,3),
IF(ISNUMBER(MATCH(LEFT(BC12,2),Final_modified_Intermediate[Burmese_Consonants],0)),LEFT(BC12,2),
IF(ISNUMBER(MATCH(LEFT(BC12,1),Final_modified_Intermediate[Burmese_Consonants],0)),LEFT(BC12,1),
IF(ISNUMBER(MATCH(LEFT(BC12,7),Final_Intermediate[Burmese_Consonants],0)),LEFT(BC12,7),
IF(ISNUMBER(MATCH(LEFT(BC12,6),Final_Intermediate[Burmese_Consonants],0)),LEFT(BC12,6),
IF(ISNUMBER(MATCH(LEFT(BC12,5),Final_Intermediate[Burmese_Consonants],0)),LEFT(BC12,5),
IF(ISNUMBER(MATCH(LEFT(BC12,4),Final_Intermediate[Burmese_Consonants],0)),LEFT(BC12,4),
IF(ISNUMBER(MATCH(LEFT(BC12,3),Final_Intermediate[Burmese_Consonants],0)),LEFT(BC12,3),
IF(ISNUMBER(MATCH(LEFT(BC12,2),Final_Intermediate[Burmese_Consonants],0)),LEFT(BC12,2),
IF(ISNUMBER(MATCH(LEFT(BC12,1),Final_Intermediate[Burmese_Consonants],0)),LEFT(BC12,1),
"")))))))))))))))</f>
        <v>သီး</v>
      </c>
      <c r="AE1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" t="str">
        <f>IF(AND(OR(BD12="။",BD12="၊"),LEN(BD12)=1),BD12,
IF(ISNUMBER(MATCH(LEFT(BD12,7),Final_modified_Intermediate[Burmese_Consonants],0)),LEFT(BD12,7),
IF(ISNUMBER(MATCH(LEFT(BD12,6),Final_modified_Intermediate[Burmese_Consonants],0)),LEFT(BD12,6),
IF(ISNUMBER(MATCH(LEFT(BD12,5),Final_modified_Intermediate[Burmese_Consonants],0)),LEFT(BD12,5),
IF(ISNUMBER(MATCH(LEFT(BD12,4),Final_modified_Intermediate[Burmese_Consonants],0)),LEFT(BD12,4),
IF(ISNUMBER(MATCH(LEFT(BD12,3),Final_modified_Intermediate[Burmese_Consonants],0)),LEFT(BD12,3),
IF(ISNUMBER(MATCH(LEFT(BD12,2),Final_modified_Intermediate[Burmese_Consonants],0)),LEFT(BD12,2),
IF(ISNUMBER(MATCH(LEFT(BD12,1),Final_modified_Intermediate[Burmese_Consonants],0)),LEFT(BD12,1),
IF(ISNUMBER(MATCH(LEFT(BD12,7),Final_Intermediate[Burmese_Consonants],0)),LEFT(BD12,7),
IF(ISNUMBER(MATCH(LEFT(BD12,6),Final_Intermediate[Burmese_Consonants],0)),LEFT(BD12,6),
IF(ISNUMBER(MATCH(LEFT(BD12,5),Final_Intermediate[Burmese_Consonants],0)),LEFT(BD12,5),
IF(ISNUMBER(MATCH(LEFT(BD12,4),Final_Intermediate[Burmese_Consonants],0)),LEFT(BD12,4),
IF(ISNUMBER(MATCH(LEFT(BD12,3),Final_Intermediate[Burmese_Consonants],0)),LEFT(BD12,3),
IF(ISNUMBER(MATCH(LEFT(BD12,2),Final_Intermediate[Burmese_Consonants],0)),LEFT(BD12,2),
IF(ISNUMBER(MATCH(LEFT(BD12,1),Final_Intermediate[Burmese_Consonants],0)),LEFT(BD12,1),
"")))))))))))))))</f>
        <v>မှု</v>
      </c>
      <c r="AG12" t="str">
        <f>IF(AND(OR(BE12="။",BE12="၊"),LEN(BE12)=1),BE12,
IF(ISNUMBER(MATCH(LEFT(BE12,7),Final_modified_Intermediate[Burmese_Consonants],0)),LEFT(BE12,7),
IF(ISNUMBER(MATCH(LEFT(BE12,6),Final_modified_Intermediate[Burmese_Consonants],0)),LEFT(BE12,6),
IF(ISNUMBER(MATCH(LEFT(BE12,5),Final_modified_Intermediate[Burmese_Consonants],0)),LEFT(BE12,5),
IF(ISNUMBER(MATCH(LEFT(BE12,4),Final_modified_Intermediate[Burmese_Consonants],0)),LEFT(BE12,4),
IF(ISNUMBER(MATCH(LEFT(BE12,3),Final_modified_Intermediate[Burmese_Consonants],0)),LEFT(BE12,3),
IF(ISNUMBER(MATCH(LEFT(BE12,2),Final_modified_Intermediate[Burmese_Consonants],0)),LEFT(BE12,2),
IF(ISNUMBER(MATCH(LEFT(BE12,1),Final_modified_Intermediate[Burmese_Consonants],0)),LEFT(BE12,1),
IF(ISNUMBER(MATCH(LEFT(BE12,7),Final_Intermediate[Burmese_Consonants],0)),LEFT(BE12,7),
IF(ISNUMBER(MATCH(LEFT(BE12,6),Final_Intermediate[Burmese_Consonants],0)),LEFT(BE12,6),
IF(ISNUMBER(MATCH(LEFT(BE12,5),Final_Intermediate[Burmese_Consonants],0)),LEFT(BE12,5),
IF(ISNUMBER(MATCH(LEFT(BE12,4),Final_Intermediate[Burmese_Consonants],0)),LEFT(BE12,4),
IF(ISNUMBER(MATCH(LEFT(BE12,3),Final_Intermediate[Burmese_Consonants],0)),LEFT(BE12,3),
IF(ISNUMBER(MATCH(LEFT(BE12,2),Final_Intermediate[Burmese_Consonants],0)),LEFT(BE12,2),
IF(ISNUMBER(MATCH(LEFT(BE12,1),Final_Intermediate[Burmese_Consonants],0)),LEFT(BE12,1),
"")))))))))))))))</f>
        <v>န</v>
      </c>
      <c r="AH12" t="str">
        <f>IF(AND(OR(BF12="။",BF12="၊"),LEN(BF12)=1),BF12,
IF(ISNUMBER(MATCH(LEFT(BF12,7),Final_modified_Intermediate[Burmese_Consonants],0)),LEFT(BF12,7),
IF(ISNUMBER(MATCH(LEFT(BF12,6),Final_modified_Intermediate[Burmese_Consonants],0)),LEFT(BF12,6),
IF(ISNUMBER(MATCH(LEFT(BF12,5),Final_modified_Intermediate[Burmese_Consonants],0)),LEFT(BF12,5),
IF(ISNUMBER(MATCH(LEFT(BF12,4),Final_modified_Intermediate[Burmese_Consonants],0)),LEFT(BF12,4),
IF(ISNUMBER(MATCH(LEFT(BF12,3),Final_modified_Intermediate[Burmese_Consonants],0)),LEFT(BF12,3),
IF(ISNUMBER(MATCH(LEFT(BF12,2),Final_modified_Intermediate[Burmese_Consonants],0)),LEFT(BF12,2),
IF(ISNUMBER(MATCH(LEFT(BF12,1),Final_modified_Intermediate[Burmese_Consonants],0)),LEFT(BF12,1),
IF(ISNUMBER(MATCH(LEFT(BF12,7),Final_Intermediate[Burmese_Consonants],0)),LEFT(BF12,7),
IF(ISNUMBER(MATCH(LEFT(BF12,6),Final_Intermediate[Burmese_Consonants],0)),LEFT(BF12,6),
IF(ISNUMBER(MATCH(LEFT(BF12,5),Final_Intermediate[Burmese_Consonants],0)),LEFT(BF12,5),
IF(ISNUMBER(MATCH(LEFT(BF12,4),Final_Intermediate[Burmese_Consonants],0)),LEFT(BF12,4),
IF(ISNUMBER(MATCH(LEFT(BF12,3),Final_Intermediate[Burmese_Consonants],0)),LEFT(BF12,3),
IF(ISNUMBER(MATCH(LEFT(BF12,2),Final_Intermediate[Burmese_Consonants],0)),LEFT(BF12,2),
IF(ISNUMBER(MATCH(LEFT(BF12,1),Final_Intermediate[Burmese_Consonants],0)),LEFT(BF12,1),
"")))))))))))))))</f>
        <v/>
      </c>
      <c r="AI12" t="str">
        <f>IF(AND(OR(BG12="။",BG12="၊"),LEN(BG12)=1),BG12,
IF(ISNUMBER(MATCH(LEFT(BG12,7),Final_modified_Intermediate[Burmese_Consonants],0)),LEFT(BG12,7),
IF(ISNUMBER(MATCH(LEFT(BG12,6),Final_modified_Intermediate[Burmese_Consonants],0)),LEFT(BG12,6),
IF(ISNUMBER(MATCH(LEFT(BG12,5),Final_modified_Intermediate[Burmese_Consonants],0)),LEFT(BG12,5),
IF(ISNUMBER(MATCH(LEFT(BG12,4),Final_modified_Intermediate[Burmese_Consonants],0)),LEFT(BG12,4),
IF(ISNUMBER(MATCH(LEFT(BG12,3),Final_modified_Intermediate[Burmese_Consonants],0)),LEFT(BG12,3),
IF(ISNUMBER(MATCH(LEFT(BG12,2),Final_modified_Intermediate[Burmese_Consonants],0)),LEFT(BG12,2),
IF(ISNUMBER(MATCH(LEFT(BG12,1),Final_modified_Intermediate[Burmese_Consonants],0)),LEFT(BG12,1),
IF(ISNUMBER(MATCH(LEFT(BG12,7),Final_Intermediate[Burmese_Consonants],0)),LEFT(BG12,7),
IF(ISNUMBER(MATCH(LEFT(BG12,6),Final_Intermediate[Burmese_Consonants],0)),LEFT(BG12,6),
IF(ISNUMBER(MATCH(LEFT(BG12,5),Final_Intermediate[Burmese_Consonants],0)),LEFT(BG12,5),
IF(ISNUMBER(MATCH(LEFT(BG12,4),Final_Intermediate[Burmese_Consonants],0)),LEFT(BG12,4),
IF(ISNUMBER(MATCH(LEFT(BG12,3),Final_Intermediate[Burmese_Consonants],0)),LEFT(BG12,3),
IF(ISNUMBER(MATCH(LEFT(BG12,2),Final_Intermediate[Burmese_Consonants],0)),LEFT(BG12,2),
IF(ISNUMBER(MATCH(LEFT(BG12,1),Final_Intermediate[Burmese_Consonants],0)),LEFT(BG12,1),
"")))))))))))))))</f>
        <v/>
      </c>
      <c r="AJ12" t="str">
        <f>IF(AND(OR(BH12="။",BH12="၊"),LEN(BH12)=1),BH12,
IF(ISNUMBER(MATCH(LEFT(BH12,7),Final_modified_Intermediate[Burmese_Consonants],0)),LEFT(BH12,7),
IF(ISNUMBER(MATCH(LEFT(BH12,6),Final_modified_Intermediate[Burmese_Consonants],0)),LEFT(BH12,6),
IF(ISNUMBER(MATCH(LEFT(BH12,5),Final_modified_Intermediate[Burmese_Consonants],0)),LEFT(BH12,5),
IF(ISNUMBER(MATCH(LEFT(BH12,4),Final_modified_Intermediate[Burmese_Consonants],0)),LEFT(BH12,4),
IF(ISNUMBER(MATCH(LEFT(BH12,3),Final_modified_Intermediate[Burmese_Consonants],0)),LEFT(BH12,3),
IF(ISNUMBER(MATCH(LEFT(BH12,2),Final_modified_Intermediate[Burmese_Consonants],0)),LEFT(BH12,2),
IF(ISNUMBER(MATCH(LEFT(BH12,1),Final_modified_Intermediate[Burmese_Consonants],0)),LEFT(BH12,1),
IF(ISNUMBER(MATCH(LEFT(BH12,7),Final_Intermediate[Burmese_Consonants],0)),LEFT(BH12,7),
IF(ISNUMBER(MATCH(LEFT(BH12,6),Final_Intermediate[Burmese_Consonants],0)),LEFT(BH12,6),
IF(ISNUMBER(MATCH(LEFT(BH12,5),Final_Intermediate[Burmese_Consonants],0)),LEFT(BH12,5),
IF(ISNUMBER(MATCH(LEFT(BH12,4),Final_Intermediate[Burmese_Consonants],0)),LEFT(BH12,4),
IF(ISNUMBER(MATCH(LEFT(BH12,3),Final_Intermediate[Burmese_Consonants],0)),LEFT(BH12,3),
IF(ISNUMBER(MATCH(LEFT(BH12,2),Final_Intermediate[Burmese_Consonants],0)),LEFT(BH12,2),
IF(ISNUMBER(MATCH(LEFT(BH12,1),Final_Intermediate[Burmese_Consonants],0)),LEFT(BH12,1),
"")))))))))))))))</f>
        <v/>
      </c>
      <c r="AK12" t="str">
        <f>IF(AND(OR(BI12="။",BI12="၊"),LEN(BI12)=1),BI12,
IF(ISNUMBER(MATCH(LEFT(BI12,7),Final_modified_Intermediate[Burmese_Consonants],0)),LEFT(BI12,7),
IF(ISNUMBER(MATCH(LEFT(BI12,6),Final_modified_Intermediate[Burmese_Consonants],0)),LEFT(BI12,6),
IF(ISNUMBER(MATCH(LEFT(BI12,5),Final_modified_Intermediate[Burmese_Consonants],0)),LEFT(BI12,5),
IF(ISNUMBER(MATCH(LEFT(BI12,4),Final_modified_Intermediate[Burmese_Consonants],0)),LEFT(BI12,4),
IF(ISNUMBER(MATCH(LEFT(BI12,3),Final_modified_Intermediate[Burmese_Consonants],0)),LEFT(BI12,3),
IF(ISNUMBER(MATCH(LEFT(BI12,2),Final_modified_Intermediate[Burmese_Consonants],0)),LEFT(BI12,2),
IF(ISNUMBER(MATCH(LEFT(BI12,1),Final_modified_Intermediate[Burmese_Consonants],0)),LEFT(BI12,1),
IF(ISNUMBER(MATCH(LEFT(BI12,7),Final_Intermediate[Burmese_Consonants],0)),LEFT(BI12,7),
IF(ISNUMBER(MATCH(LEFT(BI12,6),Final_Intermediate[Burmese_Consonants],0)),LEFT(BI12,6),
IF(ISNUMBER(MATCH(LEFT(BI12,5),Final_Intermediate[Burmese_Consonants],0)),LEFT(BI12,5),
IF(ISNUMBER(MATCH(LEFT(BI12,4),Final_Intermediate[Burmese_Consonants],0)),LEFT(BI12,4),
IF(ISNUMBER(MATCH(LEFT(BI12,3),Final_Intermediate[Burmese_Consonants],0)),LEFT(BI12,3),
IF(ISNUMBER(MATCH(LEFT(BI12,2),Final_Intermediate[Burmese_Consonants],0)),LEFT(BI12,2),
IF(ISNUMBER(MATCH(LEFT(BI12,1),Final_Intermediate[Burmese_Consonants],0)),LEFT(BI12,1),
"")))))))))))))))</f>
        <v/>
      </c>
      <c r="AL12" t="str">
        <f>IF(AND(OR(BJ12="။",BJ12="၊"),LEN(BJ12)=1),BJ12,
IF(ISNUMBER(MATCH(LEFT(BJ12,7),Final_modified_Intermediate[Burmese_Consonants],0)),LEFT(BJ12,7),
IF(ISNUMBER(MATCH(LEFT(BJ12,6),Final_modified_Intermediate[Burmese_Consonants],0)),LEFT(BJ12,6),
IF(ISNUMBER(MATCH(LEFT(BJ12,5),Final_modified_Intermediate[Burmese_Consonants],0)),LEFT(BJ12,5),
IF(ISNUMBER(MATCH(LEFT(BJ12,4),Final_modified_Intermediate[Burmese_Consonants],0)),LEFT(BJ12,4),
IF(ISNUMBER(MATCH(LEFT(BJ12,3),Final_modified_Intermediate[Burmese_Consonants],0)),LEFT(BJ12,3),
IF(ISNUMBER(MATCH(LEFT(BJ12,2),Final_modified_Intermediate[Burmese_Consonants],0)),LEFT(BJ12,2),
IF(ISNUMBER(MATCH(LEFT(BJ12,1),Final_modified_Intermediate[Burmese_Consonants],0)),LEFT(BJ12,1),
IF(ISNUMBER(MATCH(LEFT(BJ12,7),Final_Intermediate[Burmese_Consonants],0)),LEFT(BJ12,7),
IF(ISNUMBER(MATCH(LEFT(BJ12,6),Final_Intermediate[Burmese_Consonants],0)),LEFT(BJ12,6),
IF(ISNUMBER(MATCH(LEFT(BJ12,5),Final_Intermediate[Burmese_Consonants],0)),LEFT(BJ12,5),
IF(ISNUMBER(MATCH(LEFT(BJ12,4),Final_Intermediate[Burmese_Consonants],0)),LEFT(BJ12,4),
IF(ISNUMBER(MATCH(LEFT(BJ12,3),Final_Intermediate[Burmese_Consonants],0)),LEFT(BJ12,3),
IF(ISNUMBER(MATCH(LEFT(BJ12,2),Final_Intermediate[Burmese_Consonants],0)),LEFT(BJ12,2),
IF(ISNUMBER(MATCH(LEFT(BJ12,1),Final_Intermediate[Burmese_Consonants],0)),LEFT(BJ12,1),
"")))))))))))))))</f>
        <v/>
      </c>
      <c r="AN12" t="e">
        <f>Compiler_Burmese[[#This Row],[Sr. No.]]</f>
        <v>#REF!</v>
      </c>
      <c r="AO1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म्हु1</v>
      </c>
      <c r="AS1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न1</v>
      </c>
      <c r="AT1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" t="e">
        <f>[2]!Vocabulary_Burmese[[#This Row],[Sr. No.]]</f>
        <v>#REF!</v>
      </c>
      <c r="BA12" t="str">
        <f>IF(Raw_data_N2_Kanji[[#This Row],[Categorie]]&lt;&gt;"","",
IF(ISNUMBER(MATCH(V,Special_list[Burmese word],0)),"",
SUBSTITUTE(Raw_data_N2_Kanji[[#This Row],[Raw]]," ","")))</f>
        <v>ငရုတ်သီးမှုန့်</v>
      </c>
      <c r="BB12" t="str">
        <f>RIGHT(Segregate18[[#This Row],[UPGRADE]],LEN(Segregate18[[#This Row],[UPGRADE]])-LEN(Compiler_Burmese[[#This Row],[1]]))</f>
        <v>ရုတ်သီးမှုန့်</v>
      </c>
      <c r="BC12" t="str">
        <f>RIGHT(Segregate18[[#This Row],[11]],LEN(Segregate18[[#This Row],[11]])-LEN(Compiler_Burmese[[#This Row],[2]]))</f>
        <v>သီးမှုန့်</v>
      </c>
      <c r="BD12" t="str">
        <f>RIGHT(Segregate18[[#This Row],[21]],LEN(Segregate18[[#This Row],[21]])-LEN(Compiler_Burmese[[#This Row],[3]]))</f>
        <v>မှုန့်</v>
      </c>
      <c r="BE12" t="str">
        <f>RIGHT(Segregate18[[#This Row],[31]],LEN(Segregate18[[#This Row],[31]])-LEN(Compiler_Burmese[[#This Row],[4]]))</f>
        <v>န့်</v>
      </c>
      <c r="BF12" t="str">
        <f>RIGHT(Segregate18[[#This Row],[41]],LEN(Segregate18[[#This Row],[41]])-LEN(Compiler_Burmese[[#This Row],[5]]))</f>
        <v>့်</v>
      </c>
      <c r="BG12" t="str">
        <f>RIGHT(Segregate18[[#This Row],[51]],LEN(Segregate18[[#This Row],[51]])-LEN(Compiler_Burmese[[#This Row],[6]]))</f>
        <v>့်</v>
      </c>
      <c r="BH12" t="str">
        <f>RIGHT(Segregate18[[#This Row],[61]],LEN(Segregate18[[#This Row],[61]])-LEN(Compiler_Burmese[[#This Row],[7]]))</f>
        <v>့်</v>
      </c>
      <c r="BI12" t="str">
        <f>RIGHT(Segregate18[[#This Row],[71]],LEN(Segregate18[[#This Row],[71]])-LEN(Compiler_Burmese[[#This Row],[8]]))</f>
        <v>့်</v>
      </c>
      <c r="BJ12" t="str">
        <f>RIGHT(Segregate18[[#This Row],[81]],LEN(Segregate18[[#This Row],[81]])-LEN(Compiler_Burmese[[#This Row],[9]]))</f>
        <v>့်</v>
      </c>
    </row>
    <row r="13" spans="1:62" ht="14.25" customHeight="1" x14ac:dyDescent="0.3">
      <c r="A13">
        <f>IF(Raw_data_N2_Kanji[[#This Row],[Categorie]]&lt;&gt;"",$A12+1,$A12)</f>
        <v>1</v>
      </c>
      <c r="B13" s="6">
        <f>IF(AND(Raw_data_N2_Kanji[[#This Row],[Supporting word 1]]="",Raw_data_N2_Kanji[[#This Row],[Supporting word 2]]=""),$B12,$B12+1)</f>
        <v>0</v>
      </c>
      <c r="C13" s="9">
        <f>ROW()-ROW(Raw_data_N2_Kanji[#Headers])</f>
        <v>11</v>
      </c>
      <c r="D13" s="9"/>
      <c r="E13" s="9" t="str">
        <f>IF(Raw_data_N2_Kanji[[#This Row],[Categorie]]="",$E12,Raw_data_N2_Kanji[[#This Row],[Categorie]])</f>
        <v>Burmese Favourite</v>
      </c>
      <c r="F13" s="100">
        <f t="shared" si="0"/>
        <v>10</v>
      </c>
      <c r="G13" s="57" t="str">
        <f>Raw_data_N2_Kanji[[#This Row],[Lecture_no]]&amp;"_"&amp;Raw_data_N2_Kanji[[#This Row],[Receipe_no]]</f>
        <v>Burmese Favourite_10</v>
      </c>
      <c r="H13" s="11" t="s">
        <v>27471</v>
      </c>
      <c r="I1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ကြက်သွန်နီ</v>
      </c>
      <c r="K1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" s="101"/>
      <c r="N13" s="101"/>
      <c r="O13" s="99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" s="126" t="s">
        <v>27640</v>
      </c>
      <c r="Q13" s="12">
        <f>IF(Raw_data_N2_Kanji[[#This Row],[Receipe_no]]=0,$Q12,
$Q12+1)</f>
        <v>10</v>
      </c>
      <c r="R13" s="101"/>
      <c r="S13" s="101">
        <f>IF(Raw_data_N2_Kanji[[#This Row],[Marking]]="",1,"")</f>
        <v>1</v>
      </c>
      <c r="T13" s="101" t="str">
        <f>IF(Raw_data_N2_Kanji[[#This Row],[Marking_blank]]="",SUMPRODUCT(COUNTIF($S$3:$S13,$S13)),"")</f>
        <v/>
      </c>
      <c r="U13" s="99">
        <f>Raw_data_N2_Kanji[[#This Row],[Sr. no.]]</f>
        <v>11</v>
      </c>
      <c r="V13" s="101">
        <f>SUMPRODUCT(COUNTIF($J$3:$J13,$J13))</f>
        <v>1</v>
      </c>
      <c r="W13" s="101">
        <f>LEN('1_Raw_data'!$J13)</f>
        <v>10</v>
      </c>
      <c r="Y13" t="e">
        <f>Segregate18[[#This Row],[Sr. No.]]</f>
        <v>#REF!</v>
      </c>
      <c r="Z13" t="str">
        <f>IF(AND(OR(BA13="။",BA13="၊"),LEN(BA13)=1),BA13,
IF(ISNUMBER(MATCH(LEFT(BA13,7),Final_modified_Intermediate[Burmese_Consonants],0)),LEFT(BA13,7),
IF(ISNUMBER(MATCH(LEFT(BA13,6),Final_modified_Intermediate[Burmese_Consonants],0)),LEFT(BA13,6),
IF(ISNUMBER(MATCH(LEFT(BA13,5),Final_modified_Intermediate[Burmese_Consonants],0)),LEFT(BA13,5),
IF(ISNUMBER(MATCH(LEFT(BA13,4),Final_modified_Intermediate[Burmese_Consonants],0)),LEFT(BA13,4),
IF(ISNUMBER(MATCH(LEFT(BA13,3),Final_modified_Intermediate[Burmese_Consonants],0)),LEFT(BA13,3),
IF(ISNUMBER(MATCH(LEFT(BA13,2),Final_modified_Intermediate[Burmese_Consonants],0)),LEFT(BA13,2),
IF(ISNUMBER(MATCH(LEFT(BA13,1),Final_modified_Intermediate[Burmese_Consonants],0)),LEFT(BA13,1),
IF(ISNUMBER(MATCH(LEFT(BA13,7),Final_Intermediate[Burmese_Consonants],0)),LEFT(BA13,7),
IF(ISNUMBER(MATCH(LEFT(BA13,6),Final_Intermediate[Burmese_Consonants],0)),LEFT(BA13,6),
IF(ISNUMBER(MATCH(LEFT(BA13,5),Final_Intermediate[Burmese_Consonants],0)),LEFT(BA13,5),
IF(ISNUMBER(MATCH(LEFT(BA13,4),Final_Intermediate[Burmese_Consonants],0)),LEFT(BA13,4),
IF(ISNUMBER(MATCH(LEFT(BA13,3),Final_Intermediate[Burmese_Consonants],0)),LEFT(BA13,3),
IF(ISNUMBER(MATCH(LEFT(BA13,2),Final_Intermediate[Burmese_Consonants],0)),LEFT(BA13,2),
IF(ISNUMBER(MATCH(LEFT(BA13,1),Final_Intermediate[Burmese_Consonants],0)),LEFT(BA13,1),
"")))))))))))))))</f>
        <v>ကြက်</v>
      </c>
      <c r="AA1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" t="str">
        <f>IF(AND(OR(BB13="။",BB13="၊"),LEN(BB13)=1),BB13,
IF(ISNUMBER(MATCH(LEFT(BB13,7),Final_modified_Intermediate[Burmese_Consonants],0)),LEFT(BB13,7),
IF(ISNUMBER(MATCH(LEFT(BB13,6),Final_modified_Intermediate[Burmese_Consonants],0)),LEFT(BB13,6),
IF(ISNUMBER(MATCH(LEFT(BB13,5),Final_modified_Intermediate[Burmese_Consonants],0)),LEFT(BB13,5),
IF(ISNUMBER(MATCH(LEFT(BB13,4),Final_modified_Intermediate[Burmese_Consonants],0)),LEFT(BB13,4),
IF(ISNUMBER(MATCH(LEFT(BB13,3),Final_modified_Intermediate[Burmese_Consonants],0)),LEFT(BB13,3),
IF(ISNUMBER(MATCH(LEFT(BB13,2),Final_modified_Intermediate[Burmese_Consonants],0)),LEFT(BB13,2),
IF(ISNUMBER(MATCH(LEFT(BB13,1),Final_modified_Intermediate[Burmese_Consonants],0)),LEFT(BB13,1),
IF(ISNUMBER(MATCH(LEFT(BB13,7),Final_Intermediate[Burmese_Consonants],0)),LEFT(BB13,7),
IF(ISNUMBER(MATCH(LEFT(BB13,6),Final_Intermediate[Burmese_Consonants],0)),LEFT(BB13,6),
IF(ISNUMBER(MATCH(LEFT(BB13,5),Final_Intermediate[Burmese_Consonants],0)),LEFT(BB13,5),
IF(ISNUMBER(MATCH(LEFT(BB13,4),Final_Intermediate[Burmese_Consonants],0)),LEFT(BB13,4),
IF(ISNUMBER(MATCH(LEFT(BB13,3),Final_Intermediate[Burmese_Consonants],0)),LEFT(BB13,3),
IF(ISNUMBER(MATCH(LEFT(BB13,2),Final_Intermediate[Burmese_Consonants],0)),LEFT(BB13,2),
IF(ISNUMBER(MATCH(LEFT(BB13,1),Final_Intermediate[Burmese_Consonants],0)),LEFT(BB13,1),
"")))))))))))))))</f>
        <v>သွန်</v>
      </c>
      <c r="AC1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" t="str">
        <f>IF(AND(OR(BC13="။",BC13="၊"),LEN(BC13)=1),BC13,
IF(ISNUMBER(MATCH(LEFT(BC13,7),Final_modified_Intermediate[Burmese_Consonants],0)),LEFT(BC13,7),
IF(ISNUMBER(MATCH(LEFT(BC13,6),Final_modified_Intermediate[Burmese_Consonants],0)),LEFT(BC13,6),
IF(ISNUMBER(MATCH(LEFT(BC13,5),Final_modified_Intermediate[Burmese_Consonants],0)),LEFT(BC13,5),
IF(ISNUMBER(MATCH(LEFT(BC13,4),Final_modified_Intermediate[Burmese_Consonants],0)),LEFT(BC13,4),
IF(ISNUMBER(MATCH(LEFT(BC13,3),Final_modified_Intermediate[Burmese_Consonants],0)),LEFT(BC13,3),
IF(ISNUMBER(MATCH(LEFT(BC13,2),Final_modified_Intermediate[Burmese_Consonants],0)),LEFT(BC13,2),
IF(ISNUMBER(MATCH(LEFT(BC13,1),Final_modified_Intermediate[Burmese_Consonants],0)),LEFT(BC13,1),
IF(ISNUMBER(MATCH(LEFT(BC13,7),Final_Intermediate[Burmese_Consonants],0)),LEFT(BC13,7),
IF(ISNUMBER(MATCH(LEFT(BC13,6),Final_Intermediate[Burmese_Consonants],0)),LEFT(BC13,6),
IF(ISNUMBER(MATCH(LEFT(BC13,5),Final_Intermediate[Burmese_Consonants],0)),LEFT(BC13,5),
IF(ISNUMBER(MATCH(LEFT(BC13,4),Final_Intermediate[Burmese_Consonants],0)),LEFT(BC13,4),
IF(ISNUMBER(MATCH(LEFT(BC13,3),Final_Intermediate[Burmese_Consonants],0)),LEFT(BC13,3),
IF(ISNUMBER(MATCH(LEFT(BC13,2),Final_Intermediate[Burmese_Consonants],0)),LEFT(BC13,2),
IF(ISNUMBER(MATCH(LEFT(BC13,1),Final_Intermediate[Burmese_Consonants],0)),LEFT(BC13,1),
"")))))))))))))))</f>
        <v>နီ</v>
      </c>
      <c r="AE1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" t="str">
        <f>IF(AND(OR(BD13="။",BD13="၊"),LEN(BD13)=1),BD13,
IF(ISNUMBER(MATCH(LEFT(BD13,7),Final_modified_Intermediate[Burmese_Consonants],0)),LEFT(BD13,7),
IF(ISNUMBER(MATCH(LEFT(BD13,6),Final_modified_Intermediate[Burmese_Consonants],0)),LEFT(BD13,6),
IF(ISNUMBER(MATCH(LEFT(BD13,5),Final_modified_Intermediate[Burmese_Consonants],0)),LEFT(BD13,5),
IF(ISNUMBER(MATCH(LEFT(BD13,4),Final_modified_Intermediate[Burmese_Consonants],0)),LEFT(BD13,4),
IF(ISNUMBER(MATCH(LEFT(BD13,3),Final_modified_Intermediate[Burmese_Consonants],0)),LEFT(BD13,3),
IF(ISNUMBER(MATCH(LEFT(BD13,2),Final_modified_Intermediate[Burmese_Consonants],0)),LEFT(BD13,2),
IF(ISNUMBER(MATCH(LEFT(BD13,1),Final_modified_Intermediate[Burmese_Consonants],0)),LEFT(BD13,1),
IF(ISNUMBER(MATCH(LEFT(BD13,7),Final_Intermediate[Burmese_Consonants],0)),LEFT(BD13,7),
IF(ISNUMBER(MATCH(LEFT(BD13,6),Final_Intermediate[Burmese_Consonants],0)),LEFT(BD13,6),
IF(ISNUMBER(MATCH(LEFT(BD13,5),Final_Intermediate[Burmese_Consonants],0)),LEFT(BD13,5),
IF(ISNUMBER(MATCH(LEFT(BD13,4),Final_Intermediate[Burmese_Consonants],0)),LEFT(BD13,4),
IF(ISNUMBER(MATCH(LEFT(BD13,3),Final_Intermediate[Burmese_Consonants],0)),LEFT(BD13,3),
IF(ISNUMBER(MATCH(LEFT(BD13,2),Final_Intermediate[Burmese_Consonants],0)),LEFT(BD13,2),
IF(ISNUMBER(MATCH(LEFT(BD13,1),Final_Intermediate[Burmese_Consonants],0)),LEFT(BD13,1),
"")))))))))))))))</f>
        <v/>
      </c>
      <c r="AG13" t="str">
        <f>IF(AND(OR(BE13="။",BE13="၊"),LEN(BE13)=1),BE13,
IF(ISNUMBER(MATCH(LEFT(BE13,7),Final_modified_Intermediate[Burmese_Consonants],0)),LEFT(BE13,7),
IF(ISNUMBER(MATCH(LEFT(BE13,6),Final_modified_Intermediate[Burmese_Consonants],0)),LEFT(BE13,6),
IF(ISNUMBER(MATCH(LEFT(BE13,5),Final_modified_Intermediate[Burmese_Consonants],0)),LEFT(BE13,5),
IF(ISNUMBER(MATCH(LEFT(BE13,4),Final_modified_Intermediate[Burmese_Consonants],0)),LEFT(BE13,4),
IF(ISNUMBER(MATCH(LEFT(BE13,3),Final_modified_Intermediate[Burmese_Consonants],0)),LEFT(BE13,3),
IF(ISNUMBER(MATCH(LEFT(BE13,2),Final_modified_Intermediate[Burmese_Consonants],0)),LEFT(BE13,2),
IF(ISNUMBER(MATCH(LEFT(BE13,1),Final_modified_Intermediate[Burmese_Consonants],0)),LEFT(BE13,1),
IF(ISNUMBER(MATCH(LEFT(BE13,7),Final_Intermediate[Burmese_Consonants],0)),LEFT(BE13,7),
IF(ISNUMBER(MATCH(LEFT(BE13,6),Final_Intermediate[Burmese_Consonants],0)),LEFT(BE13,6),
IF(ISNUMBER(MATCH(LEFT(BE13,5),Final_Intermediate[Burmese_Consonants],0)),LEFT(BE13,5),
IF(ISNUMBER(MATCH(LEFT(BE13,4),Final_Intermediate[Burmese_Consonants],0)),LEFT(BE13,4),
IF(ISNUMBER(MATCH(LEFT(BE13,3),Final_Intermediate[Burmese_Consonants],0)),LEFT(BE13,3),
IF(ISNUMBER(MATCH(LEFT(BE13,2),Final_Intermediate[Burmese_Consonants],0)),LEFT(BE13,2),
IF(ISNUMBER(MATCH(LEFT(BE13,1),Final_Intermediate[Burmese_Consonants],0)),LEFT(BE13,1),
"")))))))))))))))</f>
        <v/>
      </c>
      <c r="AH13" t="str">
        <f>IF(AND(OR(BF13="။",BF13="၊"),LEN(BF13)=1),BF13,
IF(ISNUMBER(MATCH(LEFT(BF13,7),Final_modified_Intermediate[Burmese_Consonants],0)),LEFT(BF13,7),
IF(ISNUMBER(MATCH(LEFT(BF13,6),Final_modified_Intermediate[Burmese_Consonants],0)),LEFT(BF13,6),
IF(ISNUMBER(MATCH(LEFT(BF13,5),Final_modified_Intermediate[Burmese_Consonants],0)),LEFT(BF13,5),
IF(ISNUMBER(MATCH(LEFT(BF13,4),Final_modified_Intermediate[Burmese_Consonants],0)),LEFT(BF13,4),
IF(ISNUMBER(MATCH(LEFT(BF13,3),Final_modified_Intermediate[Burmese_Consonants],0)),LEFT(BF13,3),
IF(ISNUMBER(MATCH(LEFT(BF13,2),Final_modified_Intermediate[Burmese_Consonants],0)),LEFT(BF13,2),
IF(ISNUMBER(MATCH(LEFT(BF13,1),Final_modified_Intermediate[Burmese_Consonants],0)),LEFT(BF13,1),
IF(ISNUMBER(MATCH(LEFT(BF13,7),Final_Intermediate[Burmese_Consonants],0)),LEFT(BF13,7),
IF(ISNUMBER(MATCH(LEFT(BF13,6),Final_Intermediate[Burmese_Consonants],0)),LEFT(BF13,6),
IF(ISNUMBER(MATCH(LEFT(BF13,5),Final_Intermediate[Burmese_Consonants],0)),LEFT(BF13,5),
IF(ISNUMBER(MATCH(LEFT(BF13,4),Final_Intermediate[Burmese_Consonants],0)),LEFT(BF13,4),
IF(ISNUMBER(MATCH(LEFT(BF13,3),Final_Intermediate[Burmese_Consonants],0)),LEFT(BF13,3),
IF(ISNUMBER(MATCH(LEFT(BF13,2),Final_Intermediate[Burmese_Consonants],0)),LEFT(BF13,2),
IF(ISNUMBER(MATCH(LEFT(BF13,1),Final_Intermediate[Burmese_Consonants],0)),LEFT(BF13,1),
"")))))))))))))))</f>
        <v/>
      </c>
      <c r="AI13" t="str">
        <f>IF(AND(OR(BG13="။",BG13="၊"),LEN(BG13)=1),BG13,
IF(ISNUMBER(MATCH(LEFT(BG13,7),Final_modified_Intermediate[Burmese_Consonants],0)),LEFT(BG13,7),
IF(ISNUMBER(MATCH(LEFT(BG13,6),Final_modified_Intermediate[Burmese_Consonants],0)),LEFT(BG13,6),
IF(ISNUMBER(MATCH(LEFT(BG13,5),Final_modified_Intermediate[Burmese_Consonants],0)),LEFT(BG13,5),
IF(ISNUMBER(MATCH(LEFT(BG13,4),Final_modified_Intermediate[Burmese_Consonants],0)),LEFT(BG13,4),
IF(ISNUMBER(MATCH(LEFT(BG13,3),Final_modified_Intermediate[Burmese_Consonants],0)),LEFT(BG13,3),
IF(ISNUMBER(MATCH(LEFT(BG13,2),Final_modified_Intermediate[Burmese_Consonants],0)),LEFT(BG13,2),
IF(ISNUMBER(MATCH(LEFT(BG13,1),Final_modified_Intermediate[Burmese_Consonants],0)),LEFT(BG13,1),
IF(ISNUMBER(MATCH(LEFT(BG13,7),Final_Intermediate[Burmese_Consonants],0)),LEFT(BG13,7),
IF(ISNUMBER(MATCH(LEFT(BG13,6),Final_Intermediate[Burmese_Consonants],0)),LEFT(BG13,6),
IF(ISNUMBER(MATCH(LEFT(BG13,5),Final_Intermediate[Burmese_Consonants],0)),LEFT(BG13,5),
IF(ISNUMBER(MATCH(LEFT(BG13,4),Final_Intermediate[Burmese_Consonants],0)),LEFT(BG13,4),
IF(ISNUMBER(MATCH(LEFT(BG13,3),Final_Intermediate[Burmese_Consonants],0)),LEFT(BG13,3),
IF(ISNUMBER(MATCH(LEFT(BG13,2),Final_Intermediate[Burmese_Consonants],0)),LEFT(BG13,2),
IF(ISNUMBER(MATCH(LEFT(BG13,1),Final_Intermediate[Burmese_Consonants],0)),LEFT(BG13,1),
"")))))))))))))))</f>
        <v/>
      </c>
      <c r="AJ13" t="str">
        <f>IF(AND(OR(BH13="။",BH13="၊"),LEN(BH13)=1),BH13,
IF(ISNUMBER(MATCH(LEFT(BH13,7),Final_modified_Intermediate[Burmese_Consonants],0)),LEFT(BH13,7),
IF(ISNUMBER(MATCH(LEFT(BH13,6),Final_modified_Intermediate[Burmese_Consonants],0)),LEFT(BH13,6),
IF(ISNUMBER(MATCH(LEFT(BH13,5),Final_modified_Intermediate[Burmese_Consonants],0)),LEFT(BH13,5),
IF(ISNUMBER(MATCH(LEFT(BH13,4),Final_modified_Intermediate[Burmese_Consonants],0)),LEFT(BH13,4),
IF(ISNUMBER(MATCH(LEFT(BH13,3),Final_modified_Intermediate[Burmese_Consonants],0)),LEFT(BH13,3),
IF(ISNUMBER(MATCH(LEFT(BH13,2),Final_modified_Intermediate[Burmese_Consonants],0)),LEFT(BH13,2),
IF(ISNUMBER(MATCH(LEFT(BH13,1),Final_modified_Intermediate[Burmese_Consonants],0)),LEFT(BH13,1),
IF(ISNUMBER(MATCH(LEFT(BH13,7),Final_Intermediate[Burmese_Consonants],0)),LEFT(BH13,7),
IF(ISNUMBER(MATCH(LEFT(BH13,6),Final_Intermediate[Burmese_Consonants],0)),LEFT(BH13,6),
IF(ISNUMBER(MATCH(LEFT(BH13,5),Final_Intermediate[Burmese_Consonants],0)),LEFT(BH13,5),
IF(ISNUMBER(MATCH(LEFT(BH13,4),Final_Intermediate[Burmese_Consonants],0)),LEFT(BH13,4),
IF(ISNUMBER(MATCH(LEFT(BH13,3),Final_Intermediate[Burmese_Consonants],0)),LEFT(BH13,3),
IF(ISNUMBER(MATCH(LEFT(BH13,2),Final_Intermediate[Burmese_Consonants],0)),LEFT(BH13,2),
IF(ISNUMBER(MATCH(LEFT(BH13,1),Final_Intermediate[Burmese_Consonants],0)),LEFT(BH13,1),
"")))))))))))))))</f>
        <v/>
      </c>
      <c r="AK13" t="str">
        <f>IF(AND(OR(BI13="။",BI13="၊"),LEN(BI13)=1),BI13,
IF(ISNUMBER(MATCH(LEFT(BI13,7),Final_modified_Intermediate[Burmese_Consonants],0)),LEFT(BI13,7),
IF(ISNUMBER(MATCH(LEFT(BI13,6),Final_modified_Intermediate[Burmese_Consonants],0)),LEFT(BI13,6),
IF(ISNUMBER(MATCH(LEFT(BI13,5),Final_modified_Intermediate[Burmese_Consonants],0)),LEFT(BI13,5),
IF(ISNUMBER(MATCH(LEFT(BI13,4),Final_modified_Intermediate[Burmese_Consonants],0)),LEFT(BI13,4),
IF(ISNUMBER(MATCH(LEFT(BI13,3),Final_modified_Intermediate[Burmese_Consonants],0)),LEFT(BI13,3),
IF(ISNUMBER(MATCH(LEFT(BI13,2),Final_modified_Intermediate[Burmese_Consonants],0)),LEFT(BI13,2),
IF(ISNUMBER(MATCH(LEFT(BI13,1),Final_modified_Intermediate[Burmese_Consonants],0)),LEFT(BI13,1),
IF(ISNUMBER(MATCH(LEFT(BI13,7),Final_Intermediate[Burmese_Consonants],0)),LEFT(BI13,7),
IF(ISNUMBER(MATCH(LEFT(BI13,6),Final_Intermediate[Burmese_Consonants],0)),LEFT(BI13,6),
IF(ISNUMBER(MATCH(LEFT(BI13,5),Final_Intermediate[Burmese_Consonants],0)),LEFT(BI13,5),
IF(ISNUMBER(MATCH(LEFT(BI13,4),Final_Intermediate[Burmese_Consonants],0)),LEFT(BI13,4),
IF(ISNUMBER(MATCH(LEFT(BI13,3),Final_Intermediate[Burmese_Consonants],0)),LEFT(BI13,3),
IF(ISNUMBER(MATCH(LEFT(BI13,2),Final_Intermediate[Burmese_Consonants],0)),LEFT(BI13,2),
IF(ISNUMBER(MATCH(LEFT(BI13,1),Final_Intermediate[Burmese_Consonants],0)),LEFT(BI13,1),
"")))))))))))))))</f>
        <v/>
      </c>
      <c r="AL13" t="str">
        <f>IF(AND(OR(BJ13="။",BJ13="၊"),LEN(BJ13)=1),BJ13,
IF(ISNUMBER(MATCH(LEFT(BJ13,7),Final_modified_Intermediate[Burmese_Consonants],0)),LEFT(BJ13,7),
IF(ISNUMBER(MATCH(LEFT(BJ13,6),Final_modified_Intermediate[Burmese_Consonants],0)),LEFT(BJ13,6),
IF(ISNUMBER(MATCH(LEFT(BJ13,5),Final_modified_Intermediate[Burmese_Consonants],0)),LEFT(BJ13,5),
IF(ISNUMBER(MATCH(LEFT(BJ13,4),Final_modified_Intermediate[Burmese_Consonants],0)),LEFT(BJ13,4),
IF(ISNUMBER(MATCH(LEFT(BJ13,3),Final_modified_Intermediate[Burmese_Consonants],0)),LEFT(BJ13,3),
IF(ISNUMBER(MATCH(LEFT(BJ13,2),Final_modified_Intermediate[Burmese_Consonants],0)),LEFT(BJ13,2),
IF(ISNUMBER(MATCH(LEFT(BJ13,1),Final_modified_Intermediate[Burmese_Consonants],0)),LEFT(BJ13,1),
IF(ISNUMBER(MATCH(LEFT(BJ13,7),Final_Intermediate[Burmese_Consonants],0)),LEFT(BJ13,7),
IF(ISNUMBER(MATCH(LEFT(BJ13,6),Final_Intermediate[Burmese_Consonants],0)),LEFT(BJ13,6),
IF(ISNUMBER(MATCH(LEFT(BJ13,5),Final_Intermediate[Burmese_Consonants],0)),LEFT(BJ13,5),
IF(ISNUMBER(MATCH(LEFT(BJ13,4),Final_Intermediate[Burmese_Consonants],0)),LEFT(BJ13,4),
IF(ISNUMBER(MATCH(LEFT(BJ13,3),Final_Intermediate[Burmese_Consonants],0)),LEFT(BJ13,3),
IF(ISNUMBER(MATCH(LEFT(BJ13,2),Final_Intermediate[Burmese_Consonants],0)),LEFT(BJ13,2),
IF(ISNUMBER(MATCH(LEFT(BJ13,1),Final_Intermediate[Burmese_Consonants],0)),LEFT(BJ13,1),
"")))))))))))))))</f>
        <v/>
      </c>
      <c r="AN13" t="e">
        <f>Compiler_Burmese[[#This Row],[Sr. No.]]</f>
        <v>#REF!</v>
      </c>
      <c r="AO1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" t="e">
        <f>[2]!Vocabulary_Burmese[[#This Row],[Sr. No.]]</f>
        <v>#REF!</v>
      </c>
      <c r="BA13" t="str">
        <f>IF(Raw_data_N2_Kanji[[#This Row],[Categorie]]&lt;&gt;"","",
IF(ISNUMBER(MATCH(V,Special_list[Burmese word],0)),"",
SUBSTITUTE(Raw_data_N2_Kanji[[#This Row],[Raw]]," ","")))</f>
        <v>ကြက်သွန်နီ</v>
      </c>
      <c r="BB13" t="str">
        <f>RIGHT(Segregate18[[#This Row],[UPGRADE]],LEN(Segregate18[[#This Row],[UPGRADE]])-LEN(Compiler_Burmese[[#This Row],[1]]))</f>
        <v>သွန်နီ</v>
      </c>
      <c r="BC13" t="str">
        <f>RIGHT(Segregate18[[#This Row],[11]],LEN(Segregate18[[#This Row],[11]])-LEN(Compiler_Burmese[[#This Row],[2]]))</f>
        <v>နီ</v>
      </c>
      <c r="BD13" t="str">
        <f>RIGHT(Segregate18[[#This Row],[21]],LEN(Segregate18[[#This Row],[21]])-LEN(Compiler_Burmese[[#This Row],[3]]))</f>
        <v/>
      </c>
      <c r="BE13" t="str">
        <f>RIGHT(Segregate18[[#This Row],[31]],LEN(Segregate18[[#This Row],[31]])-LEN(Compiler_Burmese[[#This Row],[4]]))</f>
        <v/>
      </c>
      <c r="BF13" t="str">
        <f>RIGHT(Segregate18[[#This Row],[41]],LEN(Segregate18[[#This Row],[41]])-LEN(Compiler_Burmese[[#This Row],[5]]))</f>
        <v/>
      </c>
      <c r="BG13" t="str">
        <f>RIGHT(Segregate18[[#This Row],[51]],LEN(Segregate18[[#This Row],[51]])-LEN(Compiler_Burmese[[#This Row],[6]]))</f>
        <v/>
      </c>
      <c r="BH13" t="str">
        <f>RIGHT(Segregate18[[#This Row],[61]],LEN(Segregate18[[#This Row],[61]])-LEN(Compiler_Burmese[[#This Row],[7]]))</f>
        <v/>
      </c>
      <c r="BI13" t="str">
        <f>RIGHT(Segregate18[[#This Row],[71]],LEN(Segregate18[[#This Row],[71]])-LEN(Compiler_Burmese[[#This Row],[8]]))</f>
        <v/>
      </c>
      <c r="BJ13" t="str">
        <f>RIGHT(Segregate18[[#This Row],[81]],LEN(Segregate18[[#This Row],[81]])-LEN(Compiler_Burmese[[#This Row],[9]]))</f>
        <v/>
      </c>
    </row>
    <row r="14" spans="1:62" ht="14.25" customHeight="1" x14ac:dyDescent="0.3">
      <c r="A14">
        <f>IF(Raw_data_N2_Kanji[[#This Row],[Categorie]]&lt;&gt;"",$A13+1,$A13)</f>
        <v>1</v>
      </c>
      <c r="B14" s="6">
        <f>IF(AND(Raw_data_N2_Kanji[[#This Row],[Supporting word 1]]="",Raw_data_N2_Kanji[[#This Row],[Supporting word 2]]=""),$B13,$B13+1)</f>
        <v>0</v>
      </c>
      <c r="C14" s="9">
        <f>ROW()-ROW(Raw_data_N2_Kanji[#Headers])</f>
        <v>12</v>
      </c>
      <c r="D14" s="9"/>
      <c r="E14" s="9" t="str">
        <f>IF(Raw_data_N2_Kanji[[#This Row],[Categorie]]="",$E13,Raw_data_N2_Kanji[[#This Row],[Categorie]])</f>
        <v>Burmese Favourite</v>
      </c>
      <c r="F14" s="9">
        <f t="shared" si="0"/>
        <v>11</v>
      </c>
      <c r="G14" s="57" t="str">
        <f>Raw_data_N2_Kanji[[#This Row],[Lecture_no]]&amp;"_"&amp;Raw_data_N2_Kanji[[#This Row],[Receipe_no]]</f>
        <v>Burmese Favourite_11</v>
      </c>
      <c r="H14" s="108" t="s">
        <v>27472</v>
      </c>
      <c r="I1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သံပရာသီး</v>
      </c>
      <c r="K1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" s="85"/>
      <c r="N14" s="64"/>
      <c r="O1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" s="12" t="s">
        <v>27637</v>
      </c>
      <c r="Q14" s="12">
        <f>IF(Raw_data_N2_Kanji[[#This Row],[Receipe_no]]=0,$Q13,
$Q13+1)</f>
        <v>11</v>
      </c>
      <c r="R14" s="11"/>
      <c r="S14" s="11">
        <f>IF(Raw_data_N2_Kanji[[#This Row],[Marking]]="",1,"")</f>
        <v>1</v>
      </c>
      <c r="T14" s="11" t="str">
        <f>IF(Raw_data_N2_Kanji[[#This Row],[Marking_blank]]="",SUMPRODUCT(COUNTIF($S$3:$S14,$S14)),"")</f>
        <v/>
      </c>
      <c r="U14" s="12">
        <f>Raw_data_N2_Kanji[[#This Row],[Sr. no.]]</f>
        <v>12</v>
      </c>
      <c r="V14" s="11">
        <f>SUMPRODUCT(COUNTIF($J$3:$J14,$J14))</f>
        <v>1</v>
      </c>
      <c r="W14" s="82">
        <f>LEN('1_Raw_data'!$J14)</f>
        <v>8</v>
      </c>
      <c r="Y14" t="e">
        <f>Segregate18[[#This Row],[Sr. No.]]</f>
        <v>#REF!</v>
      </c>
      <c r="Z14" t="str">
        <f>IF(AND(OR(BA14="။",BA14="၊"),LEN(BA14)=1),BA14,
IF(ISNUMBER(MATCH(LEFT(BA14,7),Final_modified_Intermediate[Burmese_Consonants],0)),LEFT(BA14,7),
IF(ISNUMBER(MATCH(LEFT(BA14,6),Final_modified_Intermediate[Burmese_Consonants],0)),LEFT(BA14,6),
IF(ISNUMBER(MATCH(LEFT(BA14,5),Final_modified_Intermediate[Burmese_Consonants],0)),LEFT(BA14,5),
IF(ISNUMBER(MATCH(LEFT(BA14,4),Final_modified_Intermediate[Burmese_Consonants],0)),LEFT(BA14,4),
IF(ISNUMBER(MATCH(LEFT(BA14,3),Final_modified_Intermediate[Burmese_Consonants],0)),LEFT(BA14,3),
IF(ISNUMBER(MATCH(LEFT(BA14,2),Final_modified_Intermediate[Burmese_Consonants],0)),LEFT(BA14,2),
IF(ISNUMBER(MATCH(LEFT(BA14,1),Final_modified_Intermediate[Burmese_Consonants],0)),LEFT(BA14,1),
IF(ISNUMBER(MATCH(LEFT(BA14,7),Final_Intermediate[Burmese_Consonants],0)),LEFT(BA14,7),
IF(ISNUMBER(MATCH(LEFT(BA14,6),Final_Intermediate[Burmese_Consonants],0)),LEFT(BA14,6),
IF(ISNUMBER(MATCH(LEFT(BA14,5),Final_Intermediate[Burmese_Consonants],0)),LEFT(BA14,5),
IF(ISNUMBER(MATCH(LEFT(BA14,4),Final_Intermediate[Burmese_Consonants],0)),LEFT(BA14,4),
IF(ISNUMBER(MATCH(LEFT(BA14,3),Final_Intermediate[Burmese_Consonants],0)),LEFT(BA14,3),
IF(ISNUMBER(MATCH(LEFT(BA14,2),Final_Intermediate[Burmese_Consonants],0)),LEFT(BA14,2),
IF(ISNUMBER(MATCH(LEFT(BA14,1),Final_Intermediate[Burmese_Consonants],0)),LEFT(BA14,1),
"")))))))))))))))</f>
        <v>သံ</v>
      </c>
      <c r="AA1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" t="str">
        <f>IF(AND(OR(BB14="။",BB14="၊"),LEN(BB14)=1),BB14,
IF(ISNUMBER(MATCH(LEFT(BB14,7),Final_modified_Intermediate[Burmese_Consonants],0)),LEFT(BB14,7),
IF(ISNUMBER(MATCH(LEFT(BB14,6),Final_modified_Intermediate[Burmese_Consonants],0)),LEFT(BB14,6),
IF(ISNUMBER(MATCH(LEFT(BB14,5),Final_modified_Intermediate[Burmese_Consonants],0)),LEFT(BB14,5),
IF(ISNUMBER(MATCH(LEFT(BB14,4),Final_modified_Intermediate[Burmese_Consonants],0)),LEFT(BB14,4),
IF(ISNUMBER(MATCH(LEFT(BB14,3),Final_modified_Intermediate[Burmese_Consonants],0)),LEFT(BB14,3),
IF(ISNUMBER(MATCH(LEFT(BB14,2),Final_modified_Intermediate[Burmese_Consonants],0)),LEFT(BB14,2),
IF(ISNUMBER(MATCH(LEFT(BB14,1),Final_modified_Intermediate[Burmese_Consonants],0)),LEFT(BB14,1),
IF(ISNUMBER(MATCH(LEFT(BB14,7),Final_Intermediate[Burmese_Consonants],0)),LEFT(BB14,7),
IF(ISNUMBER(MATCH(LEFT(BB14,6),Final_Intermediate[Burmese_Consonants],0)),LEFT(BB14,6),
IF(ISNUMBER(MATCH(LEFT(BB14,5),Final_Intermediate[Burmese_Consonants],0)),LEFT(BB14,5),
IF(ISNUMBER(MATCH(LEFT(BB14,4),Final_Intermediate[Burmese_Consonants],0)),LEFT(BB14,4),
IF(ISNUMBER(MATCH(LEFT(BB14,3),Final_Intermediate[Burmese_Consonants],0)),LEFT(BB14,3),
IF(ISNUMBER(MATCH(LEFT(BB14,2),Final_Intermediate[Burmese_Consonants],0)),LEFT(BB14,2),
IF(ISNUMBER(MATCH(LEFT(BB14,1),Final_Intermediate[Burmese_Consonants],0)),LEFT(BB14,1),
"")))))))))))))))</f>
        <v>ပ</v>
      </c>
      <c r="AC1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" t="str">
        <f>IF(AND(OR(BC14="။",BC14="၊"),LEN(BC14)=1),BC14,
IF(ISNUMBER(MATCH(LEFT(BC14,7),Final_modified_Intermediate[Burmese_Consonants],0)),LEFT(BC14,7),
IF(ISNUMBER(MATCH(LEFT(BC14,6),Final_modified_Intermediate[Burmese_Consonants],0)),LEFT(BC14,6),
IF(ISNUMBER(MATCH(LEFT(BC14,5),Final_modified_Intermediate[Burmese_Consonants],0)),LEFT(BC14,5),
IF(ISNUMBER(MATCH(LEFT(BC14,4),Final_modified_Intermediate[Burmese_Consonants],0)),LEFT(BC14,4),
IF(ISNUMBER(MATCH(LEFT(BC14,3),Final_modified_Intermediate[Burmese_Consonants],0)),LEFT(BC14,3),
IF(ISNUMBER(MATCH(LEFT(BC14,2),Final_modified_Intermediate[Burmese_Consonants],0)),LEFT(BC14,2),
IF(ISNUMBER(MATCH(LEFT(BC14,1),Final_modified_Intermediate[Burmese_Consonants],0)),LEFT(BC14,1),
IF(ISNUMBER(MATCH(LEFT(BC14,7),Final_Intermediate[Burmese_Consonants],0)),LEFT(BC14,7),
IF(ISNUMBER(MATCH(LEFT(BC14,6),Final_Intermediate[Burmese_Consonants],0)),LEFT(BC14,6),
IF(ISNUMBER(MATCH(LEFT(BC14,5),Final_Intermediate[Burmese_Consonants],0)),LEFT(BC14,5),
IF(ISNUMBER(MATCH(LEFT(BC14,4),Final_Intermediate[Burmese_Consonants],0)),LEFT(BC14,4),
IF(ISNUMBER(MATCH(LEFT(BC14,3),Final_Intermediate[Burmese_Consonants],0)),LEFT(BC14,3),
IF(ISNUMBER(MATCH(LEFT(BC14,2),Final_Intermediate[Burmese_Consonants],0)),LEFT(BC14,2),
IF(ISNUMBER(MATCH(LEFT(BC14,1),Final_Intermediate[Burmese_Consonants],0)),LEFT(BC14,1),
"")))))))))))))))</f>
        <v>ရာ</v>
      </c>
      <c r="AE1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" t="str">
        <f>IF(AND(OR(BD14="။",BD14="၊"),LEN(BD14)=1),BD14,
IF(ISNUMBER(MATCH(LEFT(BD14,7),Final_modified_Intermediate[Burmese_Consonants],0)),LEFT(BD14,7),
IF(ISNUMBER(MATCH(LEFT(BD14,6),Final_modified_Intermediate[Burmese_Consonants],0)),LEFT(BD14,6),
IF(ISNUMBER(MATCH(LEFT(BD14,5),Final_modified_Intermediate[Burmese_Consonants],0)),LEFT(BD14,5),
IF(ISNUMBER(MATCH(LEFT(BD14,4),Final_modified_Intermediate[Burmese_Consonants],0)),LEFT(BD14,4),
IF(ISNUMBER(MATCH(LEFT(BD14,3),Final_modified_Intermediate[Burmese_Consonants],0)),LEFT(BD14,3),
IF(ISNUMBER(MATCH(LEFT(BD14,2),Final_modified_Intermediate[Burmese_Consonants],0)),LEFT(BD14,2),
IF(ISNUMBER(MATCH(LEFT(BD14,1),Final_modified_Intermediate[Burmese_Consonants],0)),LEFT(BD14,1),
IF(ISNUMBER(MATCH(LEFT(BD14,7),Final_Intermediate[Burmese_Consonants],0)),LEFT(BD14,7),
IF(ISNUMBER(MATCH(LEFT(BD14,6),Final_Intermediate[Burmese_Consonants],0)),LEFT(BD14,6),
IF(ISNUMBER(MATCH(LEFT(BD14,5),Final_Intermediate[Burmese_Consonants],0)),LEFT(BD14,5),
IF(ISNUMBER(MATCH(LEFT(BD14,4),Final_Intermediate[Burmese_Consonants],0)),LEFT(BD14,4),
IF(ISNUMBER(MATCH(LEFT(BD14,3),Final_Intermediate[Burmese_Consonants],0)),LEFT(BD14,3),
IF(ISNUMBER(MATCH(LEFT(BD14,2),Final_Intermediate[Burmese_Consonants],0)),LEFT(BD14,2),
IF(ISNUMBER(MATCH(LEFT(BD14,1),Final_Intermediate[Burmese_Consonants],0)),LEFT(BD14,1),
"")))))))))))))))</f>
        <v>သီး</v>
      </c>
      <c r="AG14" t="str">
        <f>IF(AND(OR(BE14="။",BE14="၊"),LEN(BE14)=1),BE14,
IF(ISNUMBER(MATCH(LEFT(BE14,7),Final_modified_Intermediate[Burmese_Consonants],0)),LEFT(BE14,7),
IF(ISNUMBER(MATCH(LEFT(BE14,6),Final_modified_Intermediate[Burmese_Consonants],0)),LEFT(BE14,6),
IF(ISNUMBER(MATCH(LEFT(BE14,5),Final_modified_Intermediate[Burmese_Consonants],0)),LEFT(BE14,5),
IF(ISNUMBER(MATCH(LEFT(BE14,4),Final_modified_Intermediate[Burmese_Consonants],0)),LEFT(BE14,4),
IF(ISNUMBER(MATCH(LEFT(BE14,3),Final_modified_Intermediate[Burmese_Consonants],0)),LEFT(BE14,3),
IF(ISNUMBER(MATCH(LEFT(BE14,2),Final_modified_Intermediate[Burmese_Consonants],0)),LEFT(BE14,2),
IF(ISNUMBER(MATCH(LEFT(BE14,1),Final_modified_Intermediate[Burmese_Consonants],0)),LEFT(BE14,1),
IF(ISNUMBER(MATCH(LEFT(BE14,7),Final_Intermediate[Burmese_Consonants],0)),LEFT(BE14,7),
IF(ISNUMBER(MATCH(LEFT(BE14,6),Final_Intermediate[Burmese_Consonants],0)),LEFT(BE14,6),
IF(ISNUMBER(MATCH(LEFT(BE14,5),Final_Intermediate[Burmese_Consonants],0)),LEFT(BE14,5),
IF(ISNUMBER(MATCH(LEFT(BE14,4),Final_Intermediate[Burmese_Consonants],0)),LEFT(BE14,4),
IF(ISNUMBER(MATCH(LEFT(BE14,3),Final_Intermediate[Burmese_Consonants],0)),LEFT(BE14,3),
IF(ISNUMBER(MATCH(LEFT(BE14,2),Final_Intermediate[Burmese_Consonants],0)),LEFT(BE14,2),
IF(ISNUMBER(MATCH(LEFT(BE14,1),Final_Intermediate[Burmese_Consonants],0)),LEFT(BE14,1),
"")))))))))))))))</f>
        <v/>
      </c>
      <c r="AH14" t="str">
        <f>IF(AND(OR(BF14="။",BF14="၊"),LEN(BF14)=1),BF14,
IF(ISNUMBER(MATCH(LEFT(BF14,7),Final_modified_Intermediate[Burmese_Consonants],0)),LEFT(BF14,7),
IF(ISNUMBER(MATCH(LEFT(BF14,6),Final_modified_Intermediate[Burmese_Consonants],0)),LEFT(BF14,6),
IF(ISNUMBER(MATCH(LEFT(BF14,5),Final_modified_Intermediate[Burmese_Consonants],0)),LEFT(BF14,5),
IF(ISNUMBER(MATCH(LEFT(BF14,4),Final_modified_Intermediate[Burmese_Consonants],0)),LEFT(BF14,4),
IF(ISNUMBER(MATCH(LEFT(BF14,3),Final_modified_Intermediate[Burmese_Consonants],0)),LEFT(BF14,3),
IF(ISNUMBER(MATCH(LEFT(BF14,2),Final_modified_Intermediate[Burmese_Consonants],0)),LEFT(BF14,2),
IF(ISNUMBER(MATCH(LEFT(BF14,1),Final_modified_Intermediate[Burmese_Consonants],0)),LEFT(BF14,1),
IF(ISNUMBER(MATCH(LEFT(BF14,7),Final_Intermediate[Burmese_Consonants],0)),LEFT(BF14,7),
IF(ISNUMBER(MATCH(LEFT(BF14,6),Final_Intermediate[Burmese_Consonants],0)),LEFT(BF14,6),
IF(ISNUMBER(MATCH(LEFT(BF14,5),Final_Intermediate[Burmese_Consonants],0)),LEFT(BF14,5),
IF(ISNUMBER(MATCH(LEFT(BF14,4),Final_Intermediate[Burmese_Consonants],0)),LEFT(BF14,4),
IF(ISNUMBER(MATCH(LEFT(BF14,3),Final_Intermediate[Burmese_Consonants],0)),LEFT(BF14,3),
IF(ISNUMBER(MATCH(LEFT(BF14,2),Final_Intermediate[Burmese_Consonants],0)),LEFT(BF14,2),
IF(ISNUMBER(MATCH(LEFT(BF14,1),Final_Intermediate[Burmese_Consonants],0)),LEFT(BF14,1),
"")))))))))))))))</f>
        <v/>
      </c>
      <c r="AI14" t="str">
        <f>IF(AND(OR(BG14="။",BG14="၊"),LEN(BG14)=1),BG14,
IF(ISNUMBER(MATCH(LEFT(BG14,7),Final_modified_Intermediate[Burmese_Consonants],0)),LEFT(BG14,7),
IF(ISNUMBER(MATCH(LEFT(BG14,6),Final_modified_Intermediate[Burmese_Consonants],0)),LEFT(BG14,6),
IF(ISNUMBER(MATCH(LEFT(BG14,5),Final_modified_Intermediate[Burmese_Consonants],0)),LEFT(BG14,5),
IF(ISNUMBER(MATCH(LEFT(BG14,4),Final_modified_Intermediate[Burmese_Consonants],0)),LEFT(BG14,4),
IF(ISNUMBER(MATCH(LEFT(BG14,3),Final_modified_Intermediate[Burmese_Consonants],0)),LEFT(BG14,3),
IF(ISNUMBER(MATCH(LEFT(BG14,2),Final_modified_Intermediate[Burmese_Consonants],0)),LEFT(BG14,2),
IF(ISNUMBER(MATCH(LEFT(BG14,1),Final_modified_Intermediate[Burmese_Consonants],0)),LEFT(BG14,1),
IF(ISNUMBER(MATCH(LEFT(BG14,7),Final_Intermediate[Burmese_Consonants],0)),LEFT(BG14,7),
IF(ISNUMBER(MATCH(LEFT(BG14,6),Final_Intermediate[Burmese_Consonants],0)),LEFT(BG14,6),
IF(ISNUMBER(MATCH(LEFT(BG14,5),Final_Intermediate[Burmese_Consonants],0)),LEFT(BG14,5),
IF(ISNUMBER(MATCH(LEFT(BG14,4),Final_Intermediate[Burmese_Consonants],0)),LEFT(BG14,4),
IF(ISNUMBER(MATCH(LEFT(BG14,3),Final_Intermediate[Burmese_Consonants],0)),LEFT(BG14,3),
IF(ISNUMBER(MATCH(LEFT(BG14,2),Final_Intermediate[Burmese_Consonants],0)),LEFT(BG14,2),
IF(ISNUMBER(MATCH(LEFT(BG14,1),Final_Intermediate[Burmese_Consonants],0)),LEFT(BG14,1),
"")))))))))))))))</f>
        <v/>
      </c>
      <c r="AJ14" t="str">
        <f>IF(AND(OR(BH14="။",BH14="၊"),LEN(BH14)=1),BH14,
IF(ISNUMBER(MATCH(LEFT(BH14,7),Final_modified_Intermediate[Burmese_Consonants],0)),LEFT(BH14,7),
IF(ISNUMBER(MATCH(LEFT(BH14,6),Final_modified_Intermediate[Burmese_Consonants],0)),LEFT(BH14,6),
IF(ISNUMBER(MATCH(LEFT(BH14,5),Final_modified_Intermediate[Burmese_Consonants],0)),LEFT(BH14,5),
IF(ISNUMBER(MATCH(LEFT(BH14,4),Final_modified_Intermediate[Burmese_Consonants],0)),LEFT(BH14,4),
IF(ISNUMBER(MATCH(LEFT(BH14,3),Final_modified_Intermediate[Burmese_Consonants],0)),LEFT(BH14,3),
IF(ISNUMBER(MATCH(LEFT(BH14,2),Final_modified_Intermediate[Burmese_Consonants],0)),LEFT(BH14,2),
IF(ISNUMBER(MATCH(LEFT(BH14,1),Final_modified_Intermediate[Burmese_Consonants],0)),LEFT(BH14,1),
IF(ISNUMBER(MATCH(LEFT(BH14,7),Final_Intermediate[Burmese_Consonants],0)),LEFT(BH14,7),
IF(ISNUMBER(MATCH(LEFT(BH14,6),Final_Intermediate[Burmese_Consonants],0)),LEFT(BH14,6),
IF(ISNUMBER(MATCH(LEFT(BH14,5),Final_Intermediate[Burmese_Consonants],0)),LEFT(BH14,5),
IF(ISNUMBER(MATCH(LEFT(BH14,4),Final_Intermediate[Burmese_Consonants],0)),LEFT(BH14,4),
IF(ISNUMBER(MATCH(LEFT(BH14,3),Final_Intermediate[Burmese_Consonants],0)),LEFT(BH14,3),
IF(ISNUMBER(MATCH(LEFT(BH14,2),Final_Intermediate[Burmese_Consonants],0)),LEFT(BH14,2),
IF(ISNUMBER(MATCH(LEFT(BH14,1),Final_Intermediate[Burmese_Consonants],0)),LEFT(BH14,1),
"")))))))))))))))</f>
        <v/>
      </c>
      <c r="AK14" t="str">
        <f>IF(AND(OR(BI14="။",BI14="၊"),LEN(BI14)=1),BI14,
IF(ISNUMBER(MATCH(LEFT(BI14,7),Final_modified_Intermediate[Burmese_Consonants],0)),LEFT(BI14,7),
IF(ISNUMBER(MATCH(LEFT(BI14,6),Final_modified_Intermediate[Burmese_Consonants],0)),LEFT(BI14,6),
IF(ISNUMBER(MATCH(LEFT(BI14,5),Final_modified_Intermediate[Burmese_Consonants],0)),LEFT(BI14,5),
IF(ISNUMBER(MATCH(LEFT(BI14,4),Final_modified_Intermediate[Burmese_Consonants],0)),LEFT(BI14,4),
IF(ISNUMBER(MATCH(LEFT(BI14,3),Final_modified_Intermediate[Burmese_Consonants],0)),LEFT(BI14,3),
IF(ISNUMBER(MATCH(LEFT(BI14,2),Final_modified_Intermediate[Burmese_Consonants],0)),LEFT(BI14,2),
IF(ISNUMBER(MATCH(LEFT(BI14,1),Final_modified_Intermediate[Burmese_Consonants],0)),LEFT(BI14,1),
IF(ISNUMBER(MATCH(LEFT(BI14,7),Final_Intermediate[Burmese_Consonants],0)),LEFT(BI14,7),
IF(ISNUMBER(MATCH(LEFT(BI14,6),Final_Intermediate[Burmese_Consonants],0)),LEFT(BI14,6),
IF(ISNUMBER(MATCH(LEFT(BI14,5),Final_Intermediate[Burmese_Consonants],0)),LEFT(BI14,5),
IF(ISNUMBER(MATCH(LEFT(BI14,4),Final_Intermediate[Burmese_Consonants],0)),LEFT(BI14,4),
IF(ISNUMBER(MATCH(LEFT(BI14,3),Final_Intermediate[Burmese_Consonants],0)),LEFT(BI14,3),
IF(ISNUMBER(MATCH(LEFT(BI14,2),Final_Intermediate[Burmese_Consonants],0)),LEFT(BI14,2),
IF(ISNUMBER(MATCH(LEFT(BI14,1),Final_Intermediate[Burmese_Consonants],0)),LEFT(BI14,1),
"")))))))))))))))</f>
        <v/>
      </c>
      <c r="AL14" t="str">
        <f>IF(AND(OR(BJ14="။",BJ14="၊"),LEN(BJ14)=1),BJ14,
IF(ISNUMBER(MATCH(LEFT(BJ14,7),Final_modified_Intermediate[Burmese_Consonants],0)),LEFT(BJ14,7),
IF(ISNUMBER(MATCH(LEFT(BJ14,6),Final_modified_Intermediate[Burmese_Consonants],0)),LEFT(BJ14,6),
IF(ISNUMBER(MATCH(LEFT(BJ14,5),Final_modified_Intermediate[Burmese_Consonants],0)),LEFT(BJ14,5),
IF(ISNUMBER(MATCH(LEFT(BJ14,4),Final_modified_Intermediate[Burmese_Consonants],0)),LEFT(BJ14,4),
IF(ISNUMBER(MATCH(LEFT(BJ14,3),Final_modified_Intermediate[Burmese_Consonants],0)),LEFT(BJ14,3),
IF(ISNUMBER(MATCH(LEFT(BJ14,2),Final_modified_Intermediate[Burmese_Consonants],0)),LEFT(BJ14,2),
IF(ISNUMBER(MATCH(LEFT(BJ14,1),Final_modified_Intermediate[Burmese_Consonants],0)),LEFT(BJ14,1),
IF(ISNUMBER(MATCH(LEFT(BJ14,7),Final_Intermediate[Burmese_Consonants],0)),LEFT(BJ14,7),
IF(ISNUMBER(MATCH(LEFT(BJ14,6),Final_Intermediate[Burmese_Consonants],0)),LEFT(BJ14,6),
IF(ISNUMBER(MATCH(LEFT(BJ14,5),Final_Intermediate[Burmese_Consonants],0)),LEFT(BJ14,5),
IF(ISNUMBER(MATCH(LEFT(BJ14,4),Final_Intermediate[Burmese_Consonants],0)),LEFT(BJ14,4),
IF(ISNUMBER(MATCH(LEFT(BJ14,3),Final_Intermediate[Burmese_Consonants],0)),LEFT(BJ14,3),
IF(ISNUMBER(MATCH(LEFT(BJ14,2),Final_Intermediate[Burmese_Consonants],0)),LEFT(BJ14,2),
IF(ISNUMBER(MATCH(LEFT(BJ14,1),Final_Intermediate[Burmese_Consonants],0)),LEFT(BJ14,1),
"")))))))))))))))</f>
        <v/>
      </c>
      <c r="AN14" t="e">
        <f>Compiler_Burmese[[#This Row],[Sr. No.]]</f>
        <v>#REF!</v>
      </c>
      <c r="AO1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थि3</v>
      </c>
      <c r="AS1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" t="e">
        <f>[2]!Vocabulary_Burmese[[#This Row],[Sr. No.]]</f>
        <v>#REF!</v>
      </c>
      <c r="BA14" t="str">
        <f>IF(Raw_data_N2_Kanji[[#This Row],[Categorie]]&lt;&gt;"","",
IF(ISNUMBER(MATCH(V,Special_list[Burmese word],0)),"",
SUBSTITUTE(Raw_data_N2_Kanji[[#This Row],[Raw]]," ","")))</f>
        <v>သံပရာသီး</v>
      </c>
      <c r="BB14" t="str">
        <f>RIGHT(Segregate18[[#This Row],[UPGRADE]],LEN(Segregate18[[#This Row],[UPGRADE]])-LEN(Compiler_Burmese[[#This Row],[1]]))</f>
        <v>ပရာသီး</v>
      </c>
      <c r="BC14" t="str">
        <f>RIGHT(Segregate18[[#This Row],[11]],LEN(Segregate18[[#This Row],[11]])-LEN(Compiler_Burmese[[#This Row],[2]]))</f>
        <v>ရာသီး</v>
      </c>
      <c r="BD14" t="str">
        <f>RIGHT(Segregate18[[#This Row],[21]],LEN(Segregate18[[#This Row],[21]])-LEN(Compiler_Burmese[[#This Row],[3]]))</f>
        <v>သီး</v>
      </c>
      <c r="BE14" t="str">
        <f>RIGHT(Segregate18[[#This Row],[31]],LEN(Segregate18[[#This Row],[31]])-LEN(Compiler_Burmese[[#This Row],[4]]))</f>
        <v/>
      </c>
      <c r="BF14" t="str">
        <f>RIGHT(Segregate18[[#This Row],[41]],LEN(Segregate18[[#This Row],[41]])-LEN(Compiler_Burmese[[#This Row],[5]]))</f>
        <v/>
      </c>
      <c r="BG14" t="str">
        <f>RIGHT(Segregate18[[#This Row],[51]],LEN(Segregate18[[#This Row],[51]])-LEN(Compiler_Burmese[[#This Row],[6]]))</f>
        <v/>
      </c>
      <c r="BH14" t="str">
        <f>RIGHT(Segregate18[[#This Row],[61]],LEN(Segregate18[[#This Row],[61]])-LEN(Compiler_Burmese[[#This Row],[7]]))</f>
        <v/>
      </c>
      <c r="BI14" t="str">
        <f>RIGHT(Segregate18[[#This Row],[71]],LEN(Segregate18[[#This Row],[71]])-LEN(Compiler_Burmese[[#This Row],[8]]))</f>
        <v/>
      </c>
      <c r="BJ14" t="str">
        <f>RIGHT(Segregate18[[#This Row],[81]],LEN(Segregate18[[#This Row],[81]])-LEN(Compiler_Burmese[[#This Row],[9]]))</f>
        <v/>
      </c>
    </row>
    <row r="15" spans="1:62" ht="14.25" customHeight="1" x14ac:dyDescent="0.3">
      <c r="A15">
        <f>IF(Raw_data_N2_Kanji[[#This Row],[Categorie]]&lt;&gt;"",$A14+1,$A14)</f>
        <v>1</v>
      </c>
      <c r="B15" s="6">
        <f>IF(AND(Raw_data_N2_Kanji[[#This Row],[Supporting word 1]]="",Raw_data_N2_Kanji[[#This Row],[Supporting word 2]]=""),$B14,$B14+1)</f>
        <v>0</v>
      </c>
      <c r="C15" s="9">
        <f>ROW()-ROW(Raw_data_N2_Kanji[#Headers])</f>
        <v>13</v>
      </c>
      <c r="D15" s="9"/>
      <c r="E15" s="9" t="str">
        <f>IF(Raw_data_N2_Kanji[[#This Row],[Categorie]]="",$E14,Raw_data_N2_Kanji[[#This Row],[Categorie]])</f>
        <v>Burmese Favourite</v>
      </c>
      <c r="F15" s="9">
        <f t="shared" si="0"/>
        <v>12</v>
      </c>
      <c r="G15" s="57" t="str">
        <f>Raw_data_N2_Kanji[[#This Row],[Lecture_no]]&amp;"_"&amp;Raw_data_N2_Kanji[[#This Row],[Receipe_no]]</f>
        <v>Burmese Favourite_12</v>
      </c>
      <c r="H15" s="11" t="s">
        <v>27473</v>
      </c>
      <c r="I1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ဆီချက်</v>
      </c>
      <c r="K1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" s="11"/>
      <c r="N15" s="11"/>
      <c r="O1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" s="99" t="s">
        <v>27638</v>
      </c>
      <c r="Q15" s="12">
        <f>IF(Raw_data_N2_Kanji[[#This Row],[Receipe_no]]=0,$Q14,
$Q14+1)</f>
        <v>12</v>
      </c>
      <c r="R15" s="11"/>
      <c r="S15" s="11">
        <f>IF(Raw_data_N2_Kanji[[#This Row],[Marking]]="",1,"")</f>
        <v>1</v>
      </c>
      <c r="T15" s="11" t="str">
        <f>IF(Raw_data_N2_Kanji[[#This Row],[Marking_blank]]="",SUMPRODUCT(COUNTIF($S$3:$S15,$S15)),"")</f>
        <v/>
      </c>
      <c r="U15" s="12">
        <f>Raw_data_N2_Kanji[[#This Row],[Sr. no.]]</f>
        <v>13</v>
      </c>
      <c r="V15" s="11">
        <f>SUMPRODUCT(COUNTIF($J$3:$J15,$J15))</f>
        <v>1</v>
      </c>
      <c r="W15" s="82">
        <f>LEN('1_Raw_data'!$J15)</f>
        <v>6</v>
      </c>
      <c r="Y15" t="e">
        <f>Segregate18[[#This Row],[Sr. No.]]</f>
        <v>#REF!</v>
      </c>
      <c r="Z15" t="str">
        <f>IF(AND(OR(BA15="။",BA15="၊"),LEN(BA15)=1),BA15,
IF(ISNUMBER(MATCH(LEFT(BA15,7),Final_modified_Intermediate[Burmese_Consonants],0)),LEFT(BA15,7),
IF(ISNUMBER(MATCH(LEFT(BA15,6),Final_modified_Intermediate[Burmese_Consonants],0)),LEFT(BA15,6),
IF(ISNUMBER(MATCH(LEFT(BA15,5),Final_modified_Intermediate[Burmese_Consonants],0)),LEFT(BA15,5),
IF(ISNUMBER(MATCH(LEFT(BA15,4),Final_modified_Intermediate[Burmese_Consonants],0)),LEFT(BA15,4),
IF(ISNUMBER(MATCH(LEFT(BA15,3),Final_modified_Intermediate[Burmese_Consonants],0)),LEFT(BA15,3),
IF(ISNUMBER(MATCH(LEFT(BA15,2),Final_modified_Intermediate[Burmese_Consonants],0)),LEFT(BA15,2),
IF(ISNUMBER(MATCH(LEFT(BA15,1),Final_modified_Intermediate[Burmese_Consonants],0)),LEFT(BA15,1),
IF(ISNUMBER(MATCH(LEFT(BA15,7),Final_Intermediate[Burmese_Consonants],0)),LEFT(BA15,7),
IF(ISNUMBER(MATCH(LEFT(BA15,6),Final_Intermediate[Burmese_Consonants],0)),LEFT(BA15,6),
IF(ISNUMBER(MATCH(LEFT(BA15,5),Final_Intermediate[Burmese_Consonants],0)),LEFT(BA15,5),
IF(ISNUMBER(MATCH(LEFT(BA15,4),Final_Intermediate[Burmese_Consonants],0)),LEFT(BA15,4),
IF(ISNUMBER(MATCH(LEFT(BA15,3),Final_Intermediate[Burmese_Consonants],0)),LEFT(BA15,3),
IF(ISNUMBER(MATCH(LEFT(BA15,2),Final_Intermediate[Burmese_Consonants],0)),LEFT(BA15,2),
IF(ISNUMBER(MATCH(LEFT(BA15,1),Final_Intermediate[Burmese_Consonants],0)),LEFT(BA15,1),
"")))))))))))))))</f>
        <v>ဆီ</v>
      </c>
      <c r="AA1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" t="str">
        <f>IF(AND(OR(BB15="။",BB15="၊"),LEN(BB15)=1),BB15,
IF(ISNUMBER(MATCH(LEFT(BB15,7),Final_modified_Intermediate[Burmese_Consonants],0)),LEFT(BB15,7),
IF(ISNUMBER(MATCH(LEFT(BB15,6),Final_modified_Intermediate[Burmese_Consonants],0)),LEFT(BB15,6),
IF(ISNUMBER(MATCH(LEFT(BB15,5),Final_modified_Intermediate[Burmese_Consonants],0)),LEFT(BB15,5),
IF(ISNUMBER(MATCH(LEFT(BB15,4),Final_modified_Intermediate[Burmese_Consonants],0)),LEFT(BB15,4),
IF(ISNUMBER(MATCH(LEFT(BB15,3),Final_modified_Intermediate[Burmese_Consonants],0)),LEFT(BB15,3),
IF(ISNUMBER(MATCH(LEFT(BB15,2),Final_modified_Intermediate[Burmese_Consonants],0)),LEFT(BB15,2),
IF(ISNUMBER(MATCH(LEFT(BB15,1),Final_modified_Intermediate[Burmese_Consonants],0)),LEFT(BB15,1),
IF(ISNUMBER(MATCH(LEFT(BB15,7),Final_Intermediate[Burmese_Consonants],0)),LEFT(BB15,7),
IF(ISNUMBER(MATCH(LEFT(BB15,6),Final_Intermediate[Burmese_Consonants],0)),LEFT(BB15,6),
IF(ISNUMBER(MATCH(LEFT(BB15,5),Final_Intermediate[Burmese_Consonants],0)),LEFT(BB15,5),
IF(ISNUMBER(MATCH(LEFT(BB15,4),Final_Intermediate[Burmese_Consonants],0)),LEFT(BB15,4),
IF(ISNUMBER(MATCH(LEFT(BB15,3),Final_Intermediate[Burmese_Consonants],0)),LEFT(BB15,3),
IF(ISNUMBER(MATCH(LEFT(BB15,2),Final_Intermediate[Burmese_Consonants],0)),LEFT(BB15,2),
IF(ISNUMBER(MATCH(LEFT(BB15,1),Final_Intermediate[Burmese_Consonants],0)),LEFT(BB15,1),
"")))))))))))))))</f>
        <v>ချက်</v>
      </c>
      <c r="AC1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" t="str">
        <f>IF(AND(OR(BC15="။",BC15="၊"),LEN(BC15)=1),BC15,
IF(ISNUMBER(MATCH(LEFT(BC15,7),Final_modified_Intermediate[Burmese_Consonants],0)),LEFT(BC15,7),
IF(ISNUMBER(MATCH(LEFT(BC15,6),Final_modified_Intermediate[Burmese_Consonants],0)),LEFT(BC15,6),
IF(ISNUMBER(MATCH(LEFT(BC15,5),Final_modified_Intermediate[Burmese_Consonants],0)),LEFT(BC15,5),
IF(ISNUMBER(MATCH(LEFT(BC15,4),Final_modified_Intermediate[Burmese_Consonants],0)),LEFT(BC15,4),
IF(ISNUMBER(MATCH(LEFT(BC15,3),Final_modified_Intermediate[Burmese_Consonants],0)),LEFT(BC15,3),
IF(ISNUMBER(MATCH(LEFT(BC15,2),Final_modified_Intermediate[Burmese_Consonants],0)),LEFT(BC15,2),
IF(ISNUMBER(MATCH(LEFT(BC15,1),Final_modified_Intermediate[Burmese_Consonants],0)),LEFT(BC15,1),
IF(ISNUMBER(MATCH(LEFT(BC15,7),Final_Intermediate[Burmese_Consonants],0)),LEFT(BC15,7),
IF(ISNUMBER(MATCH(LEFT(BC15,6),Final_Intermediate[Burmese_Consonants],0)),LEFT(BC15,6),
IF(ISNUMBER(MATCH(LEFT(BC15,5),Final_Intermediate[Burmese_Consonants],0)),LEFT(BC15,5),
IF(ISNUMBER(MATCH(LEFT(BC15,4),Final_Intermediate[Burmese_Consonants],0)),LEFT(BC15,4),
IF(ISNUMBER(MATCH(LEFT(BC15,3),Final_Intermediate[Burmese_Consonants],0)),LEFT(BC15,3),
IF(ISNUMBER(MATCH(LEFT(BC15,2),Final_Intermediate[Burmese_Consonants],0)),LEFT(BC15,2),
IF(ISNUMBER(MATCH(LEFT(BC15,1),Final_Intermediate[Burmese_Consonants],0)),LEFT(BC15,1),
"")))))))))))))))</f>
        <v/>
      </c>
      <c r="AE1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5" t="str">
        <f>IF(AND(OR(BD15="။",BD15="၊"),LEN(BD15)=1),BD15,
IF(ISNUMBER(MATCH(LEFT(BD15,7),Final_modified_Intermediate[Burmese_Consonants],0)),LEFT(BD15,7),
IF(ISNUMBER(MATCH(LEFT(BD15,6),Final_modified_Intermediate[Burmese_Consonants],0)),LEFT(BD15,6),
IF(ISNUMBER(MATCH(LEFT(BD15,5),Final_modified_Intermediate[Burmese_Consonants],0)),LEFT(BD15,5),
IF(ISNUMBER(MATCH(LEFT(BD15,4),Final_modified_Intermediate[Burmese_Consonants],0)),LEFT(BD15,4),
IF(ISNUMBER(MATCH(LEFT(BD15,3),Final_modified_Intermediate[Burmese_Consonants],0)),LEFT(BD15,3),
IF(ISNUMBER(MATCH(LEFT(BD15,2),Final_modified_Intermediate[Burmese_Consonants],0)),LEFT(BD15,2),
IF(ISNUMBER(MATCH(LEFT(BD15,1),Final_modified_Intermediate[Burmese_Consonants],0)),LEFT(BD15,1),
IF(ISNUMBER(MATCH(LEFT(BD15,7),Final_Intermediate[Burmese_Consonants],0)),LEFT(BD15,7),
IF(ISNUMBER(MATCH(LEFT(BD15,6),Final_Intermediate[Burmese_Consonants],0)),LEFT(BD15,6),
IF(ISNUMBER(MATCH(LEFT(BD15,5),Final_Intermediate[Burmese_Consonants],0)),LEFT(BD15,5),
IF(ISNUMBER(MATCH(LEFT(BD15,4),Final_Intermediate[Burmese_Consonants],0)),LEFT(BD15,4),
IF(ISNUMBER(MATCH(LEFT(BD15,3),Final_Intermediate[Burmese_Consonants],0)),LEFT(BD15,3),
IF(ISNUMBER(MATCH(LEFT(BD15,2),Final_Intermediate[Burmese_Consonants],0)),LEFT(BD15,2),
IF(ISNUMBER(MATCH(LEFT(BD15,1),Final_Intermediate[Burmese_Consonants],0)),LEFT(BD15,1),
"")))))))))))))))</f>
        <v/>
      </c>
      <c r="AG15" t="str">
        <f>IF(AND(OR(BE15="။",BE15="၊"),LEN(BE15)=1),BE15,
IF(ISNUMBER(MATCH(LEFT(BE15,7),Final_modified_Intermediate[Burmese_Consonants],0)),LEFT(BE15,7),
IF(ISNUMBER(MATCH(LEFT(BE15,6),Final_modified_Intermediate[Burmese_Consonants],0)),LEFT(BE15,6),
IF(ISNUMBER(MATCH(LEFT(BE15,5),Final_modified_Intermediate[Burmese_Consonants],0)),LEFT(BE15,5),
IF(ISNUMBER(MATCH(LEFT(BE15,4),Final_modified_Intermediate[Burmese_Consonants],0)),LEFT(BE15,4),
IF(ISNUMBER(MATCH(LEFT(BE15,3),Final_modified_Intermediate[Burmese_Consonants],0)),LEFT(BE15,3),
IF(ISNUMBER(MATCH(LEFT(BE15,2),Final_modified_Intermediate[Burmese_Consonants],0)),LEFT(BE15,2),
IF(ISNUMBER(MATCH(LEFT(BE15,1),Final_modified_Intermediate[Burmese_Consonants],0)),LEFT(BE15,1),
IF(ISNUMBER(MATCH(LEFT(BE15,7),Final_Intermediate[Burmese_Consonants],0)),LEFT(BE15,7),
IF(ISNUMBER(MATCH(LEFT(BE15,6),Final_Intermediate[Burmese_Consonants],0)),LEFT(BE15,6),
IF(ISNUMBER(MATCH(LEFT(BE15,5),Final_Intermediate[Burmese_Consonants],0)),LEFT(BE15,5),
IF(ISNUMBER(MATCH(LEFT(BE15,4),Final_Intermediate[Burmese_Consonants],0)),LEFT(BE15,4),
IF(ISNUMBER(MATCH(LEFT(BE15,3),Final_Intermediate[Burmese_Consonants],0)),LEFT(BE15,3),
IF(ISNUMBER(MATCH(LEFT(BE15,2),Final_Intermediate[Burmese_Consonants],0)),LEFT(BE15,2),
IF(ISNUMBER(MATCH(LEFT(BE15,1),Final_Intermediate[Burmese_Consonants],0)),LEFT(BE15,1),
"")))))))))))))))</f>
        <v/>
      </c>
      <c r="AH15" t="str">
        <f>IF(AND(OR(BF15="။",BF15="၊"),LEN(BF15)=1),BF15,
IF(ISNUMBER(MATCH(LEFT(BF15,7),Final_modified_Intermediate[Burmese_Consonants],0)),LEFT(BF15,7),
IF(ISNUMBER(MATCH(LEFT(BF15,6),Final_modified_Intermediate[Burmese_Consonants],0)),LEFT(BF15,6),
IF(ISNUMBER(MATCH(LEFT(BF15,5),Final_modified_Intermediate[Burmese_Consonants],0)),LEFT(BF15,5),
IF(ISNUMBER(MATCH(LEFT(BF15,4),Final_modified_Intermediate[Burmese_Consonants],0)),LEFT(BF15,4),
IF(ISNUMBER(MATCH(LEFT(BF15,3),Final_modified_Intermediate[Burmese_Consonants],0)),LEFT(BF15,3),
IF(ISNUMBER(MATCH(LEFT(BF15,2),Final_modified_Intermediate[Burmese_Consonants],0)),LEFT(BF15,2),
IF(ISNUMBER(MATCH(LEFT(BF15,1),Final_modified_Intermediate[Burmese_Consonants],0)),LEFT(BF15,1),
IF(ISNUMBER(MATCH(LEFT(BF15,7),Final_Intermediate[Burmese_Consonants],0)),LEFT(BF15,7),
IF(ISNUMBER(MATCH(LEFT(BF15,6),Final_Intermediate[Burmese_Consonants],0)),LEFT(BF15,6),
IF(ISNUMBER(MATCH(LEFT(BF15,5),Final_Intermediate[Burmese_Consonants],0)),LEFT(BF15,5),
IF(ISNUMBER(MATCH(LEFT(BF15,4),Final_Intermediate[Burmese_Consonants],0)),LEFT(BF15,4),
IF(ISNUMBER(MATCH(LEFT(BF15,3),Final_Intermediate[Burmese_Consonants],0)),LEFT(BF15,3),
IF(ISNUMBER(MATCH(LEFT(BF15,2),Final_Intermediate[Burmese_Consonants],0)),LEFT(BF15,2),
IF(ISNUMBER(MATCH(LEFT(BF15,1),Final_Intermediate[Burmese_Consonants],0)),LEFT(BF15,1),
"")))))))))))))))</f>
        <v/>
      </c>
      <c r="AI15" t="str">
        <f>IF(AND(OR(BG15="။",BG15="၊"),LEN(BG15)=1),BG15,
IF(ISNUMBER(MATCH(LEFT(BG15,7),Final_modified_Intermediate[Burmese_Consonants],0)),LEFT(BG15,7),
IF(ISNUMBER(MATCH(LEFT(BG15,6),Final_modified_Intermediate[Burmese_Consonants],0)),LEFT(BG15,6),
IF(ISNUMBER(MATCH(LEFT(BG15,5),Final_modified_Intermediate[Burmese_Consonants],0)),LEFT(BG15,5),
IF(ISNUMBER(MATCH(LEFT(BG15,4),Final_modified_Intermediate[Burmese_Consonants],0)),LEFT(BG15,4),
IF(ISNUMBER(MATCH(LEFT(BG15,3),Final_modified_Intermediate[Burmese_Consonants],0)),LEFT(BG15,3),
IF(ISNUMBER(MATCH(LEFT(BG15,2),Final_modified_Intermediate[Burmese_Consonants],0)),LEFT(BG15,2),
IF(ISNUMBER(MATCH(LEFT(BG15,1),Final_modified_Intermediate[Burmese_Consonants],0)),LEFT(BG15,1),
IF(ISNUMBER(MATCH(LEFT(BG15,7),Final_Intermediate[Burmese_Consonants],0)),LEFT(BG15,7),
IF(ISNUMBER(MATCH(LEFT(BG15,6),Final_Intermediate[Burmese_Consonants],0)),LEFT(BG15,6),
IF(ISNUMBER(MATCH(LEFT(BG15,5),Final_Intermediate[Burmese_Consonants],0)),LEFT(BG15,5),
IF(ISNUMBER(MATCH(LEFT(BG15,4),Final_Intermediate[Burmese_Consonants],0)),LEFT(BG15,4),
IF(ISNUMBER(MATCH(LEFT(BG15,3),Final_Intermediate[Burmese_Consonants],0)),LEFT(BG15,3),
IF(ISNUMBER(MATCH(LEFT(BG15,2),Final_Intermediate[Burmese_Consonants],0)),LEFT(BG15,2),
IF(ISNUMBER(MATCH(LEFT(BG15,1),Final_Intermediate[Burmese_Consonants],0)),LEFT(BG15,1),
"")))))))))))))))</f>
        <v/>
      </c>
      <c r="AJ15" t="str">
        <f>IF(AND(OR(BH15="။",BH15="၊"),LEN(BH15)=1),BH15,
IF(ISNUMBER(MATCH(LEFT(BH15,7),Final_modified_Intermediate[Burmese_Consonants],0)),LEFT(BH15,7),
IF(ISNUMBER(MATCH(LEFT(BH15,6),Final_modified_Intermediate[Burmese_Consonants],0)),LEFT(BH15,6),
IF(ISNUMBER(MATCH(LEFT(BH15,5),Final_modified_Intermediate[Burmese_Consonants],0)),LEFT(BH15,5),
IF(ISNUMBER(MATCH(LEFT(BH15,4),Final_modified_Intermediate[Burmese_Consonants],0)),LEFT(BH15,4),
IF(ISNUMBER(MATCH(LEFT(BH15,3),Final_modified_Intermediate[Burmese_Consonants],0)),LEFT(BH15,3),
IF(ISNUMBER(MATCH(LEFT(BH15,2),Final_modified_Intermediate[Burmese_Consonants],0)),LEFT(BH15,2),
IF(ISNUMBER(MATCH(LEFT(BH15,1),Final_modified_Intermediate[Burmese_Consonants],0)),LEFT(BH15,1),
IF(ISNUMBER(MATCH(LEFT(BH15,7),Final_Intermediate[Burmese_Consonants],0)),LEFT(BH15,7),
IF(ISNUMBER(MATCH(LEFT(BH15,6),Final_Intermediate[Burmese_Consonants],0)),LEFT(BH15,6),
IF(ISNUMBER(MATCH(LEFT(BH15,5),Final_Intermediate[Burmese_Consonants],0)),LEFT(BH15,5),
IF(ISNUMBER(MATCH(LEFT(BH15,4),Final_Intermediate[Burmese_Consonants],0)),LEFT(BH15,4),
IF(ISNUMBER(MATCH(LEFT(BH15,3),Final_Intermediate[Burmese_Consonants],0)),LEFT(BH15,3),
IF(ISNUMBER(MATCH(LEFT(BH15,2),Final_Intermediate[Burmese_Consonants],0)),LEFT(BH15,2),
IF(ISNUMBER(MATCH(LEFT(BH15,1),Final_Intermediate[Burmese_Consonants],0)),LEFT(BH15,1),
"")))))))))))))))</f>
        <v/>
      </c>
      <c r="AK15" t="str">
        <f>IF(AND(OR(BI15="။",BI15="၊"),LEN(BI15)=1),BI15,
IF(ISNUMBER(MATCH(LEFT(BI15,7),Final_modified_Intermediate[Burmese_Consonants],0)),LEFT(BI15,7),
IF(ISNUMBER(MATCH(LEFT(BI15,6),Final_modified_Intermediate[Burmese_Consonants],0)),LEFT(BI15,6),
IF(ISNUMBER(MATCH(LEFT(BI15,5),Final_modified_Intermediate[Burmese_Consonants],0)),LEFT(BI15,5),
IF(ISNUMBER(MATCH(LEFT(BI15,4),Final_modified_Intermediate[Burmese_Consonants],0)),LEFT(BI15,4),
IF(ISNUMBER(MATCH(LEFT(BI15,3),Final_modified_Intermediate[Burmese_Consonants],0)),LEFT(BI15,3),
IF(ISNUMBER(MATCH(LEFT(BI15,2),Final_modified_Intermediate[Burmese_Consonants],0)),LEFT(BI15,2),
IF(ISNUMBER(MATCH(LEFT(BI15,1),Final_modified_Intermediate[Burmese_Consonants],0)),LEFT(BI15,1),
IF(ISNUMBER(MATCH(LEFT(BI15,7),Final_Intermediate[Burmese_Consonants],0)),LEFT(BI15,7),
IF(ISNUMBER(MATCH(LEFT(BI15,6),Final_Intermediate[Burmese_Consonants],0)),LEFT(BI15,6),
IF(ISNUMBER(MATCH(LEFT(BI15,5),Final_Intermediate[Burmese_Consonants],0)),LEFT(BI15,5),
IF(ISNUMBER(MATCH(LEFT(BI15,4),Final_Intermediate[Burmese_Consonants],0)),LEFT(BI15,4),
IF(ISNUMBER(MATCH(LEFT(BI15,3),Final_Intermediate[Burmese_Consonants],0)),LEFT(BI15,3),
IF(ISNUMBER(MATCH(LEFT(BI15,2),Final_Intermediate[Burmese_Consonants],0)),LEFT(BI15,2),
IF(ISNUMBER(MATCH(LEFT(BI15,1),Final_Intermediate[Burmese_Consonants],0)),LEFT(BI15,1),
"")))))))))))))))</f>
        <v/>
      </c>
      <c r="AL15" t="str">
        <f>IF(AND(OR(BJ15="။",BJ15="၊"),LEN(BJ15)=1),BJ15,
IF(ISNUMBER(MATCH(LEFT(BJ15,7),Final_modified_Intermediate[Burmese_Consonants],0)),LEFT(BJ15,7),
IF(ISNUMBER(MATCH(LEFT(BJ15,6),Final_modified_Intermediate[Burmese_Consonants],0)),LEFT(BJ15,6),
IF(ISNUMBER(MATCH(LEFT(BJ15,5),Final_modified_Intermediate[Burmese_Consonants],0)),LEFT(BJ15,5),
IF(ISNUMBER(MATCH(LEFT(BJ15,4),Final_modified_Intermediate[Burmese_Consonants],0)),LEFT(BJ15,4),
IF(ISNUMBER(MATCH(LEFT(BJ15,3),Final_modified_Intermediate[Burmese_Consonants],0)),LEFT(BJ15,3),
IF(ISNUMBER(MATCH(LEFT(BJ15,2),Final_modified_Intermediate[Burmese_Consonants],0)),LEFT(BJ15,2),
IF(ISNUMBER(MATCH(LEFT(BJ15,1),Final_modified_Intermediate[Burmese_Consonants],0)),LEFT(BJ15,1),
IF(ISNUMBER(MATCH(LEFT(BJ15,7),Final_Intermediate[Burmese_Consonants],0)),LEFT(BJ15,7),
IF(ISNUMBER(MATCH(LEFT(BJ15,6),Final_Intermediate[Burmese_Consonants],0)),LEFT(BJ15,6),
IF(ISNUMBER(MATCH(LEFT(BJ15,5),Final_Intermediate[Burmese_Consonants],0)),LEFT(BJ15,5),
IF(ISNUMBER(MATCH(LEFT(BJ15,4),Final_Intermediate[Burmese_Consonants],0)),LEFT(BJ15,4),
IF(ISNUMBER(MATCH(LEFT(BJ15,3),Final_Intermediate[Burmese_Consonants],0)),LEFT(BJ15,3),
IF(ISNUMBER(MATCH(LEFT(BJ15,2),Final_Intermediate[Burmese_Consonants],0)),LEFT(BJ15,2),
IF(ISNUMBER(MATCH(LEFT(BJ15,1),Final_Intermediate[Burmese_Consonants],0)),LEFT(BJ15,1),
"")))))))))))))))</f>
        <v/>
      </c>
      <c r="AN15" t="e">
        <f>Compiler_Burmese[[#This Row],[Sr. No.]]</f>
        <v>#REF!</v>
      </c>
      <c r="AO1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" t="e">
        <f>[2]!Vocabulary_Burmese[[#This Row],[Sr. No.]]</f>
        <v>#REF!</v>
      </c>
      <c r="BA15" t="str">
        <f>IF(Raw_data_N2_Kanji[[#This Row],[Categorie]]&lt;&gt;"","",
IF(ISNUMBER(MATCH(V,Special_list[Burmese word],0)),"",
SUBSTITUTE(Raw_data_N2_Kanji[[#This Row],[Raw]]," ","")))</f>
        <v>ဆီချက်</v>
      </c>
      <c r="BB15" t="str">
        <f>RIGHT(Segregate18[[#This Row],[UPGRADE]],LEN(Segregate18[[#This Row],[UPGRADE]])-LEN(Compiler_Burmese[[#This Row],[1]]))</f>
        <v>ချက်</v>
      </c>
      <c r="BC15" t="str">
        <f>RIGHT(Segregate18[[#This Row],[11]],LEN(Segregate18[[#This Row],[11]])-LEN(Compiler_Burmese[[#This Row],[2]]))</f>
        <v/>
      </c>
      <c r="BD15" t="str">
        <f>RIGHT(Segregate18[[#This Row],[21]],LEN(Segregate18[[#This Row],[21]])-LEN(Compiler_Burmese[[#This Row],[3]]))</f>
        <v/>
      </c>
      <c r="BE15" t="str">
        <f>RIGHT(Segregate18[[#This Row],[31]],LEN(Segregate18[[#This Row],[31]])-LEN(Compiler_Burmese[[#This Row],[4]]))</f>
        <v/>
      </c>
      <c r="BF15" t="str">
        <f>RIGHT(Segregate18[[#This Row],[41]],LEN(Segregate18[[#This Row],[41]])-LEN(Compiler_Burmese[[#This Row],[5]]))</f>
        <v/>
      </c>
      <c r="BG15" t="str">
        <f>RIGHT(Segregate18[[#This Row],[51]],LEN(Segregate18[[#This Row],[51]])-LEN(Compiler_Burmese[[#This Row],[6]]))</f>
        <v/>
      </c>
      <c r="BH15" t="str">
        <f>RIGHT(Segregate18[[#This Row],[61]],LEN(Segregate18[[#This Row],[61]])-LEN(Compiler_Burmese[[#This Row],[7]]))</f>
        <v/>
      </c>
      <c r="BI15" t="str">
        <f>RIGHT(Segregate18[[#This Row],[71]],LEN(Segregate18[[#This Row],[71]])-LEN(Compiler_Burmese[[#This Row],[8]]))</f>
        <v/>
      </c>
      <c r="BJ15" t="str">
        <f>RIGHT(Segregate18[[#This Row],[81]],LEN(Segregate18[[#This Row],[81]])-LEN(Compiler_Burmese[[#This Row],[9]]))</f>
        <v/>
      </c>
    </row>
    <row r="16" spans="1:62" ht="14.25" customHeight="1" x14ac:dyDescent="0.3">
      <c r="A16">
        <f>IF(Raw_data_N2_Kanji[[#This Row],[Categorie]]&lt;&gt;"",$A15+1,$A15)</f>
        <v>2</v>
      </c>
      <c r="B16" s="6">
        <f>IF(AND(Raw_data_N2_Kanji[[#This Row],[Supporting word 1]]="",Raw_data_N2_Kanji[[#This Row],[Supporting word 2]]=""),$B15,$B15+1)</f>
        <v>0</v>
      </c>
      <c r="C16" s="9">
        <f>ROW()-ROW(Raw_data_N2_Kanji[#Headers])</f>
        <v>14</v>
      </c>
      <c r="D16" s="9" t="s">
        <v>51739</v>
      </c>
      <c r="E16" s="9" t="str">
        <f>IF(Raw_data_N2_Kanji[[#This Row],[Categorie]]="",$E15,Raw_data_N2_Kanji[[#This Row],[Categorie]])</f>
        <v>Various cuisines</v>
      </c>
      <c r="F16" s="9">
        <f t="shared" si="0"/>
        <v>0</v>
      </c>
      <c r="G16" s="57" t="str">
        <f>Raw_data_N2_Kanji[[#This Row],[Lecture_no]]&amp;"_"&amp;Raw_data_N2_Kanji[[#This Row],[Receipe_no]]</f>
        <v>Various cuisines_0</v>
      </c>
      <c r="H16" s="129" t="s">
        <v>51737</v>
      </c>
      <c r="I1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The various cuisines, snacks, food, drinks, and dessert are shown in different colours to highlight Burmese, Chinese, Indian, local ethnic, or European taste.</v>
      </c>
      <c r="K1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" s="11"/>
      <c r="N16" s="11"/>
      <c r="O16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6" s="109"/>
      <c r="Q16" s="12">
        <f>IF(Raw_data_N2_Kanji[[#This Row],[Receipe_no]]=0,$Q15,
$Q15+1)</f>
        <v>12</v>
      </c>
      <c r="R16" s="11"/>
      <c r="S16" s="11">
        <f>IF(Raw_data_N2_Kanji[[#This Row],[Marking]]="",1,"")</f>
        <v>1</v>
      </c>
      <c r="T16" s="11" t="str">
        <f>IF(Raw_data_N2_Kanji[[#This Row],[Marking_blank]]="",SUMPRODUCT(COUNTIF($S$3:$S16,$S16)),"")</f>
        <v/>
      </c>
      <c r="U16" s="12">
        <f>Raw_data_N2_Kanji[[#This Row],[Sr. no.]]</f>
        <v>14</v>
      </c>
      <c r="V16" s="11">
        <f>SUMPRODUCT(COUNTIF($J$3:$J16,$J16))</f>
        <v>1</v>
      </c>
      <c r="W16" s="82">
        <f>LEN('1_Raw_data'!$J16)</f>
        <v>158</v>
      </c>
      <c r="Y16" t="e">
        <f>Segregate18[[#This Row],[Sr. No.]]</f>
        <v>#REF!</v>
      </c>
      <c r="Z16" t="str">
        <f>IF(AND(OR(BA16="။",BA16="၊"),LEN(BA16)=1),BA16,
IF(ISNUMBER(MATCH(LEFT(BA16,7),Final_modified_Intermediate[Burmese_Consonants],0)),LEFT(BA16,7),
IF(ISNUMBER(MATCH(LEFT(BA16,6),Final_modified_Intermediate[Burmese_Consonants],0)),LEFT(BA16,6),
IF(ISNUMBER(MATCH(LEFT(BA16,5),Final_modified_Intermediate[Burmese_Consonants],0)),LEFT(BA16,5),
IF(ISNUMBER(MATCH(LEFT(BA16,4),Final_modified_Intermediate[Burmese_Consonants],0)),LEFT(BA16,4),
IF(ISNUMBER(MATCH(LEFT(BA16,3),Final_modified_Intermediate[Burmese_Consonants],0)),LEFT(BA16,3),
IF(ISNUMBER(MATCH(LEFT(BA16,2),Final_modified_Intermediate[Burmese_Consonants],0)),LEFT(BA16,2),
IF(ISNUMBER(MATCH(LEFT(BA16,1),Final_modified_Intermediate[Burmese_Consonants],0)),LEFT(BA16,1),
IF(ISNUMBER(MATCH(LEFT(BA16,7),Final_Intermediate[Burmese_Consonants],0)),LEFT(BA16,7),
IF(ISNUMBER(MATCH(LEFT(BA16,6),Final_Intermediate[Burmese_Consonants],0)),LEFT(BA16,6),
IF(ISNUMBER(MATCH(LEFT(BA16,5),Final_Intermediate[Burmese_Consonants],0)),LEFT(BA16,5),
IF(ISNUMBER(MATCH(LEFT(BA16,4),Final_Intermediate[Burmese_Consonants],0)),LEFT(BA16,4),
IF(ISNUMBER(MATCH(LEFT(BA16,3),Final_Intermediate[Burmese_Consonants],0)),LEFT(BA16,3),
IF(ISNUMBER(MATCH(LEFT(BA16,2),Final_Intermediate[Burmese_Consonants],0)),LEFT(BA16,2),
IF(ISNUMBER(MATCH(LEFT(BA16,1),Final_Intermediate[Burmese_Consonants],0)),LEFT(BA16,1),
"")))))))))))))))</f>
        <v/>
      </c>
      <c r="AA16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6" t="str">
        <f>IF(AND(OR(BB16="။",BB16="၊"),LEN(BB16)=1),BB16,
IF(ISNUMBER(MATCH(LEFT(BB16,7),Final_modified_Intermediate[Burmese_Consonants],0)),LEFT(BB16,7),
IF(ISNUMBER(MATCH(LEFT(BB16,6),Final_modified_Intermediate[Burmese_Consonants],0)),LEFT(BB16,6),
IF(ISNUMBER(MATCH(LEFT(BB16,5),Final_modified_Intermediate[Burmese_Consonants],0)),LEFT(BB16,5),
IF(ISNUMBER(MATCH(LEFT(BB16,4),Final_modified_Intermediate[Burmese_Consonants],0)),LEFT(BB16,4),
IF(ISNUMBER(MATCH(LEFT(BB16,3),Final_modified_Intermediate[Burmese_Consonants],0)),LEFT(BB16,3),
IF(ISNUMBER(MATCH(LEFT(BB16,2),Final_modified_Intermediate[Burmese_Consonants],0)),LEFT(BB16,2),
IF(ISNUMBER(MATCH(LEFT(BB16,1),Final_modified_Intermediate[Burmese_Consonants],0)),LEFT(BB16,1),
IF(ISNUMBER(MATCH(LEFT(BB16,7),Final_Intermediate[Burmese_Consonants],0)),LEFT(BB16,7),
IF(ISNUMBER(MATCH(LEFT(BB16,6),Final_Intermediate[Burmese_Consonants],0)),LEFT(BB16,6),
IF(ISNUMBER(MATCH(LEFT(BB16,5),Final_Intermediate[Burmese_Consonants],0)),LEFT(BB16,5),
IF(ISNUMBER(MATCH(LEFT(BB16,4),Final_Intermediate[Burmese_Consonants],0)),LEFT(BB16,4),
IF(ISNUMBER(MATCH(LEFT(BB16,3),Final_Intermediate[Burmese_Consonants],0)),LEFT(BB16,3),
IF(ISNUMBER(MATCH(LEFT(BB16,2),Final_Intermediate[Burmese_Consonants],0)),LEFT(BB16,2),
IF(ISNUMBER(MATCH(LEFT(BB16,1),Final_Intermediate[Burmese_Consonants],0)),LEFT(BB16,1),
"")))))))))))))))</f>
        <v/>
      </c>
      <c r="AC16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6" t="str">
        <f>IF(AND(OR(BC16="။",BC16="၊"),LEN(BC16)=1),BC16,
IF(ISNUMBER(MATCH(LEFT(BC16,7),Final_modified_Intermediate[Burmese_Consonants],0)),LEFT(BC16,7),
IF(ISNUMBER(MATCH(LEFT(BC16,6),Final_modified_Intermediate[Burmese_Consonants],0)),LEFT(BC16,6),
IF(ISNUMBER(MATCH(LEFT(BC16,5),Final_modified_Intermediate[Burmese_Consonants],0)),LEFT(BC16,5),
IF(ISNUMBER(MATCH(LEFT(BC16,4),Final_modified_Intermediate[Burmese_Consonants],0)),LEFT(BC16,4),
IF(ISNUMBER(MATCH(LEFT(BC16,3),Final_modified_Intermediate[Burmese_Consonants],0)),LEFT(BC16,3),
IF(ISNUMBER(MATCH(LEFT(BC16,2),Final_modified_Intermediate[Burmese_Consonants],0)),LEFT(BC16,2),
IF(ISNUMBER(MATCH(LEFT(BC16,1),Final_modified_Intermediate[Burmese_Consonants],0)),LEFT(BC16,1),
IF(ISNUMBER(MATCH(LEFT(BC16,7),Final_Intermediate[Burmese_Consonants],0)),LEFT(BC16,7),
IF(ISNUMBER(MATCH(LEFT(BC16,6),Final_Intermediate[Burmese_Consonants],0)),LEFT(BC16,6),
IF(ISNUMBER(MATCH(LEFT(BC16,5),Final_Intermediate[Burmese_Consonants],0)),LEFT(BC16,5),
IF(ISNUMBER(MATCH(LEFT(BC16,4),Final_Intermediate[Burmese_Consonants],0)),LEFT(BC16,4),
IF(ISNUMBER(MATCH(LEFT(BC16,3),Final_Intermediate[Burmese_Consonants],0)),LEFT(BC16,3),
IF(ISNUMBER(MATCH(LEFT(BC16,2),Final_Intermediate[Burmese_Consonants],0)),LEFT(BC16,2),
IF(ISNUMBER(MATCH(LEFT(BC16,1),Final_Intermediate[Burmese_Consonants],0)),LEFT(BC16,1),
"")))))))))))))))</f>
        <v/>
      </c>
      <c r="AE16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6" t="str">
        <f>IF(AND(OR(BD16="။",BD16="၊"),LEN(BD16)=1),BD16,
IF(ISNUMBER(MATCH(LEFT(BD16,7),Final_modified_Intermediate[Burmese_Consonants],0)),LEFT(BD16,7),
IF(ISNUMBER(MATCH(LEFT(BD16,6),Final_modified_Intermediate[Burmese_Consonants],0)),LEFT(BD16,6),
IF(ISNUMBER(MATCH(LEFT(BD16,5),Final_modified_Intermediate[Burmese_Consonants],0)),LEFT(BD16,5),
IF(ISNUMBER(MATCH(LEFT(BD16,4),Final_modified_Intermediate[Burmese_Consonants],0)),LEFT(BD16,4),
IF(ISNUMBER(MATCH(LEFT(BD16,3),Final_modified_Intermediate[Burmese_Consonants],0)),LEFT(BD16,3),
IF(ISNUMBER(MATCH(LEFT(BD16,2),Final_modified_Intermediate[Burmese_Consonants],0)),LEFT(BD16,2),
IF(ISNUMBER(MATCH(LEFT(BD16,1),Final_modified_Intermediate[Burmese_Consonants],0)),LEFT(BD16,1),
IF(ISNUMBER(MATCH(LEFT(BD16,7),Final_Intermediate[Burmese_Consonants],0)),LEFT(BD16,7),
IF(ISNUMBER(MATCH(LEFT(BD16,6),Final_Intermediate[Burmese_Consonants],0)),LEFT(BD16,6),
IF(ISNUMBER(MATCH(LEFT(BD16,5),Final_Intermediate[Burmese_Consonants],0)),LEFT(BD16,5),
IF(ISNUMBER(MATCH(LEFT(BD16,4),Final_Intermediate[Burmese_Consonants],0)),LEFT(BD16,4),
IF(ISNUMBER(MATCH(LEFT(BD16,3),Final_Intermediate[Burmese_Consonants],0)),LEFT(BD16,3),
IF(ISNUMBER(MATCH(LEFT(BD16,2),Final_Intermediate[Burmese_Consonants],0)),LEFT(BD16,2),
IF(ISNUMBER(MATCH(LEFT(BD16,1),Final_Intermediate[Burmese_Consonants],0)),LEFT(BD16,1),
"")))))))))))))))</f>
        <v/>
      </c>
      <c r="AG16" t="str">
        <f>IF(AND(OR(BE16="။",BE16="၊"),LEN(BE16)=1),BE16,
IF(ISNUMBER(MATCH(LEFT(BE16,7),Final_modified_Intermediate[Burmese_Consonants],0)),LEFT(BE16,7),
IF(ISNUMBER(MATCH(LEFT(BE16,6),Final_modified_Intermediate[Burmese_Consonants],0)),LEFT(BE16,6),
IF(ISNUMBER(MATCH(LEFT(BE16,5),Final_modified_Intermediate[Burmese_Consonants],0)),LEFT(BE16,5),
IF(ISNUMBER(MATCH(LEFT(BE16,4),Final_modified_Intermediate[Burmese_Consonants],0)),LEFT(BE16,4),
IF(ISNUMBER(MATCH(LEFT(BE16,3),Final_modified_Intermediate[Burmese_Consonants],0)),LEFT(BE16,3),
IF(ISNUMBER(MATCH(LEFT(BE16,2),Final_modified_Intermediate[Burmese_Consonants],0)),LEFT(BE16,2),
IF(ISNUMBER(MATCH(LEFT(BE16,1),Final_modified_Intermediate[Burmese_Consonants],0)),LEFT(BE16,1),
IF(ISNUMBER(MATCH(LEFT(BE16,7),Final_Intermediate[Burmese_Consonants],0)),LEFT(BE16,7),
IF(ISNUMBER(MATCH(LEFT(BE16,6),Final_Intermediate[Burmese_Consonants],0)),LEFT(BE16,6),
IF(ISNUMBER(MATCH(LEFT(BE16,5),Final_Intermediate[Burmese_Consonants],0)),LEFT(BE16,5),
IF(ISNUMBER(MATCH(LEFT(BE16,4),Final_Intermediate[Burmese_Consonants],0)),LEFT(BE16,4),
IF(ISNUMBER(MATCH(LEFT(BE16,3),Final_Intermediate[Burmese_Consonants],0)),LEFT(BE16,3),
IF(ISNUMBER(MATCH(LEFT(BE16,2),Final_Intermediate[Burmese_Consonants],0)),LEFT(BE16,2),
IF(ISNUMBER(MATCH(LEFT(BE16,1),Final_Intermediate[Burmese_Consonants],0)),LEFT(BE16,1),
"")))))))))))))))</f>
        <v/>
      </c>
      <c r="AH16" t="str">
        <f>IF(AND(OR(BF16="။",BF16="၊"),LEN(BF16)=1),BF16,
IF(ISNUMBER(MATCH(LEFT(BF16,7),Final_modified_Intermediate[Burmese_Consonants],0)),LEFT(BF16,7),
IF(ISNUMBER(MATCH(LEFT(BF16,6),Final_modified_Intermediate[Burmese_Consonants],0)),LEFT(BF16,6),
IF(ISNUMBER(MATCH(LEFT(BF16,5),Final_modified_Intermediate[Burmese_Consonants],0)),LEFT(BF16,5),
IF(ISNUMBER(MATCH(LEFT(BF16,4),Final_modified_Intermediate[Burmese_Consonants],0)),LEFT(BF16,4),
IF(ISNUMBER(MATCH(LEFT(BF16,3),Final_modified_Intermediate[Burmese_Consonants],0)),LEFT(BF16,3),
IF(ISNUMBER(MATCH(LEFT(BF16,2),Final_modified_Intermediate[Burmese_Consonants],0)),LEFT(BF16,2),
IF(ISNUMBER(MATCH(LEFT(BF16,1),Final_modified_Intermediate[Burmese_Consonants],0)),LEFT(BF16,1),
IF(ISNUMBER(MATCH(LEFT(BF16,7),Final_Intermediate[Burmese_Consonants],0)),LEFT(BF16,7),
IF(ISNUMBER(MATCH(LEFT(BF16,6),Final_Intermediate[Burmese_Consonants],0)),LEFT(BF16,6),
IF(ISNUMBER(MATCH(LEFT(BF16,5),Final_Intermediate[Burmese_Consonants],0)),LEFT(BF16,5),
IF(ISNUMBER(MATCH(LEFT(BF16,4),Final_Intermediate[Burmese_Consonants],0)),LEFT(BF16,4),
IF(ISNUMBER(MATCH(LEFT(BF16,3),Final_Intermediate[Burmese_Consonants],0)),LEFT(BF16,3),
IF(ISNUMBER(MATCH(LEFT(BF16,2),Final_Intermediate[Burmese_Consonants],0)),LEFT(BF16,2),
IF(ISNUMBER(MATCH(LEFT(BF16,1),Final_Intermediate[Burmese_Consonants],0)),LEFT(BF16,1),
"")))))))))))))))</f>
        <v/>
      </c>
      <c r="AI16" t="str">
        <f>IF(AND(OR(BG16="။",BG16="၊"),LEN(BG16)=1),BG16,
IF(ISNUMBER(MATCH(LEFT(BG16,7),Final_modified_Intermediate[Burmese_Consonants],0)),LEFT(BG16,7),
IF(ISNUMBER(MATCH(LEFT(BG16,6),Final_modified_Intermediate[Burmese_Consonants],0)),LEFT(BG16,6),
IF(ISNUMBER(MATCH(LEFT(BG16,5),Final_modified_Intermediate[Burmese_Consonants],0)),LEFT(BG16,5),
IF(ISNUMBER(MATCH(LEFT(BG16,4),Final_modified_Intermediate[Burmese_Consonants],0)),LEFT(BG16,4),
IF(ISNUMBER(MATCH(LEFT(BG16,3),Final_modified_Intermediate[Burmese_Consonants],0)),LEFT(BG16,3),
IF(ISNUMBER(MATCH(LEFT(BG16,2),Final_modified_Intermediate[Burmese_Consonants],0)),LEFT(BG16,2),
IF(ISNUMBER(MATCH(LEFT(BG16,1),Final_modified_Intermediate[Burmese_Consonants],0)),LEFT(BG16,1),
IF(ISNUMBER(MATCH(LEFT(BG16,7),Final_Intermediate[Burmese_Consonants],0)),LEFT(BG16,7),
IF(ISNUMBER(MATCH(LEFT(BG16,6),Final_Intermediate[Burmese_Consonants],0)),LEFT(BG16,6),
IF(ISNUMBER(MATCH(LEFT(BG16,5),Final_Intermediate[Burmese_Consonants],0)),LEFT(BG16,5),
IF(ISNUMBER(MATCH(LEFT(BG16,4),Final_Intermediate[Burmese_Consonants],0)),LEFT(BG16,4),
IF(ISNUMBER(MATCH(LEFT(BG16,3),Final_Intermediate[Burmese_Consonants],0)),LEFT(BG16,3),
IF(ISNUMBER(MATCH(LEFT(BG16,2),Final_Intermediate[Burmese_Consonants],0)),LEFT(BG16,2),
IF(ISNUMBER(MATCH(LEFT(BG16,1),Final_Intermediate[Burmese_Consonants],0)),LEFT(BG16,1),
"")))))))))))))))</f>
        <v/>
      </c>
      <c r="AJ16" t="str">
        <f>IF(AND(OR(BH16="။",BH16="၊"),LEN(BH16)=1),BH16,
IF(ISNUMBER(MATCH(LEFT(BH16,7),Final_modified_Intermediate[Burmese_Consonants],0)),LEFT(BH16,7),
IF(ISNUMBER(MATCH(LEFT(BH16,6),Final_modified_Intermediate[Burmese_Consonants],0)),LEFT(BH16,6),
IF(ISNUMBER(MATCH(LEFT(BH16,5),Final_modified_Intermediate[Burmese_Consonants],0)),LEFT(BH16,5),
IF(ISNUMBER(MATCH(LEFT(BH16,4),Final_modified_Intermediate[Burmese_Consonants],0)),LEFT(BH16,4),
IF(ISNUMBER(MATCH(LEFT(BH16,3),Final_modified_Intermediate[Burmese_Consonants],0)),LEFT(BH16,3),
IF(ISNUMBER(MATCH(LEFT(BH16,2),Final_modified_Intermediate[Burmese_Consonants],0)),LEFT(BH16,2),
IF(ISNUMBER(MATCH(LEFT(BH16,1),Final_modified_Intermediate[Burmese_Consonants],0)),LEFT(BH16,1),
IF(ISNUMBER(MATCH(LEFT(BH16,7),Final_Intermediate[Burmese_Consonants],0)),LEFT(BH16,7),
IF(ISNUMBER(MATCH(LEFT(BH16,6),Final_Intermediate[Burmese_Consonants],0)),LEFT(BH16,6),
IF(ISNUMBER(MATCH(LEFT(BH16,5),Final_Intermediate[Burmese_Consonants],0)),LEFT(BH16,5),
IF(ISNUMBER(MATCH(LEFT(BH16,4),Final_Intermediate[Burmese_Consonants],0)),LEFT(BH16,4),
IF(ISNUMBER(MATCH(LEFT(BH16,3),Final_Intermediate[Burmese_Consonants],0)),LEFT(BH16,3),
IF(ISNUMBER(MATCH(LEFT(BH16,2),Final_Intermediate[Burmese_Consonants],0)),LEFT(BH16,2),
IF(ISNUMBER(MATCH(LEFT(BH16,1),Final_Intermediate[Burmese_Consonants],0)),LEFT(BH16,1),
"")))))))))))))))</f>
        <v/>
      </c>
      <c r="AK16" t="str">
        <f>IF(AND(OR(BI16="။",BI16="၊"),LEN(BI16)=1),BI16,
IF(ISNUMBER(MATCH(LEFT(BI16,7),Final_modified_Intermediate[Burmese_Consonants],0)),LEFT(BI16,7),
IF(ISNUMBER(MATCH(LEFT(BI16,6),Final_modified_Intermediate[Burmese_Consonants],0)),LEFT(BI16,6),
IF(ISNUMBER(MATCH(LEFT(BI16,5),Final_modified_Intermediate[Burmese_Consonants],0)),LEFT(BI16,5),
IF(ISNUMBER(MATCH(LEFT(BI16,4),Final_modified_Intermediate[Burmese_Consonants],0)),LEFT(BI16,4),
IF(ISNUMBER(MATCH(LEFT(BI16,3),Final_modified_Intermediate[Burmese_Consonants],0)),LEFT(BI16,3),
IF(ISNUMBER(MATCH(LEFT(BI16,2),Final_modified_Intermediate[Burmese_Consonants],0)),LEFT(BI16,2),
IF(ISNUMBER(MATCH(LEFT(BI16,1),Final_modified_Intermediate[Burmese_Consonants],0)),LEFT(BI16,1),
IF(ISNUMBER(MATCH(LEFT(BI16,7),Final_Intermediate[Burmese_Consonants],0)),LEFT(BI16,7),
IF(ISNUMBER(MATCH(LEFT(BI16,6),Final_Intermediate[Burmese_Consonants],0)),LEFT(BI16,6),
IF(ISNUMBER(MATCH(LEFT(BI16,5),Final_Intermediate[Burmese_Consonants],0)),LEFT(BI16,5),
IF(ISNUMBER(MATCH(LEFT(BI16,4),Final_Intermediate[Burmese_Consonants],0)),LEFT(BI16,4),
IF(ISNUMBER(MATCH(LEFT(BI16,3),Final_Intermediate[Burmese_Consonants],0)),LEFT(BI16,3),
IF(ISNUMBER(MATCH(LEFT(BI16,2),Final_Intermediate[Burmese_Consonants],0)),LEFT(BI16,2),
IF(ISNUMBER(MATCH(LEFT(BI16,1),Final_Intermediate[Burmese_Consonants],0)),LEFT(BI16,1),
"")))))))))))))))</f>
        <v/>
      </c>
      <c r="AL16" t="str">
        <f>IF(AND(OR(BJ16="။",BJ16="၊"),LEN(BJ16)=1),BJ16,
IF(ISNUMBER(MATCH(LEFT(BJ16,7),Final_modified_Intermediate[Burmese_Consonants],0)),LEFT(BJ16,7),
IF(ISNUMBER(MATCH(LEFT(BJ16,6),Final_modified_Intermediate[Burmese_Consonants],0)),LEFT(BJ16,6),
IF(ISNUMBER(MATCH(LEFT(BJ16,5),Final_modified_Intermediate[Burmese_Consonants],0)),LEFT(BJ16,5),
IF(ISNUMBER(MATCH(LEFT(BJ16,4),Final_modified_Intermediate[Burmese_Consonants],0)),LEFT(BJ16,4),
IF(ISNUMBER(MATCH(LEFT(BJ16,3),Final_modified_Intermediate[Burmese_Consonants],0)),LEFT(BJ16,3),
IF(ISNUMBER(MATCH(LEFT(BJ16,2),Final_modified_Intermediate[Burmese_Consonants],0)),LEFT(BJ16,2),
IF(ISNUMBER(MATCH(LEFT(BJ16,1),Final_modified_Intermediate[Burmese_Consonants],0)),LEFT(BJ16,1),
IF(ISNUMBER(MATCH(LEFT(BJ16,7),Final_Intermediate[Burmese_Consonants],0)),LEFT(BJ16,7),
IF(ISNUMBER(MATCH(LEFT(BJ16,6),Final_Intermediate[Burmese_Consonants],0)),LEFT(BJ16,6),
IF(ISNUMBER(MATCH(LEFT(BJ16,5),Final_Intermediate[Burmese_Consonants],0)),LEFT(BJ16,5),
IF(ISNUMBER(MATCH(LEFT(BJ16,4),Final_Intermediate[Burmese_Consonants],0)),LEFT(BJ16,4),
IF(ISNUMBER(MATCH(LEFT(BJ16,3),Final_Intermediate[Burmese_Consonants],0)),LEFT(BJ16,3),
IF(ISNUMBER(MATCH(LEFT(BJ16,2),Final_Intermediate[Burmese_Consonants],0)),LEFT(BJ16,2),
IF(ISNUMBER(MATCH(LEFT(BJ16,1),Final_Intermediate[Burmese_Consonants],0)),LEFT(BJ16,1),
"")))))))))))))))</f>
        <v/>
      </c>
      <c r="AN16" t="e">
        <f>Compiler_Burmese[[#This Row],[Sr. No.]]</f>
        <v>#REF!</v>
      </c>
      <c r="AO1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6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" t="e">
        <f>[2]!Vocabulary_Burmese[[#This Row],[Sr. No.]]</f>
        <v>#REF!</v>
      </c>
      <c r="BA16" t="str">
        <f>IF(Raw_data_N2_Kanji[[#This Row],[Categorie]]&lt;&gt;"","",
IF(ISNUMBER(MATCH(V,Special_list[Burmese word],0)),"",
SUBSTITUTE(Raw_data_N2_Kanji[[#This Row],[Raw]]," ","")))</f>
        <v/>
      </c>
      <c r="BB16" t="str">
        <f>RIGHT(Segregate18[[#This Row],[UPGRADE]],LEN(Segregate18[[#This Row],[UPGRADE]])-LEN(Compiler_Burmese[[#This Row],[1]]))</f>
        <v/>
      </c>
      <c r="BC16" t="str">
        <f>RIGHT(Segregate18[[#This Row],[11]],LEN(Segregate18[[#This Row],[11]])-LEN(Compiler_Burmese[[#This Row],[2]]))</f>
        <v/>
      </c>
      <c r="BD16" t="str">
        <f>RIGHT(Segregate18[[#This Row],[21]],LEN(Segregate18[[#This Row],[21]])-LEN(Compiler_Burmese[[#This Row],[3]]))</f>
        <v/>
      </c>
      <c r="BE16" t="str">
        <f>RIGHT(Segregate18[[#This Row],[31]],LEN(Segregate18[[#This Row],[31]])-LEN(Compiler_Burmese[[#This Row],[4]]))</f>
        <v/>
      </c>
      <c r="BF16" t="str">
        <f>RIGHT(Segregate18[[#This Row],[41]],LEN(Segregate18[[#This Row],[41]])-LEN(Compiler_Burmese[[#This Row],[5]]))</f>
        <v/>
      </c>
      <c r="BG16" t="str">
        <f>RIGHT(Segregate18[[#This Row],[51]],LEN(Segregate18[[#This Row],[51]])-LEN(Compiler_Burmese[[#This Row],[6]]))</f>
        <v/>
      </c>
      <c r="BH16" t="str">
        <f>RIGHT(Segregate18[[#This Row],[61]],LEN(Segregate18[[#This Row],[61]])-LEN(Compiler_Burmese[[#This Row],[7]]))</f>
        <v/>
      </c>
      <c r="BI16" t="str">
        <f>RIGHT(Segregate18[[#This Row],[71]],LEN(Segregate18[[#This Row],[71]])-LEN(Compiler_Burmese[[#This Row],[8]]))</f>
        <v/>
      </c>
      <c r="BJ16" t="str">
        <f>RIGHT(Segregate18[[#This Row],[81]],LEN(Segregate18[[#This Row],[81]])-LEN(Compiler_Burmese[[#This Row],[9]]))</f>
        <v/>
      </c>
    </row>
    <row r="17" spans="1:62" ht="14.25" customHeight="1" x14ac:dyDescent="0.3">
      <c r="A17">
        <f>IF(Raw_data_N2_Kanji[[#This Row],[Categorie]]&lt;&gt;"",$A16+1,$A16)</f>
        <v>2</v>
      </c>
      <c r="B17" s="6">
        <f>IF(AND(Raw_data_N2_Kanji[[#This Row],[Supporting word 1]]="",Raw_data_N2_Kanji[[#This Row],[Supporting word 2]]=""),$B16,$B16+1)</f>
        <v>0</v>
      </c>
      <c r="C17" s="9">
        <f>ROW()-ROW(Raw_data_N2_Kanji[#Headers])</f>
        <v>15</v>
      </c>
      <c r="D17" s="9"/>
      <c r="E17" s="9" t="str">
        <f>IF(Raw_data_N2_Kanji[[#This Row],[Categorie]]="",$E16,Raw_data_N2_Kanji[[#This Row],[Categorie]])</f>
        <v>Various cuisines</v>
      </c>
      <c r="F17" s="9">
        <f t="shared" si="0"/>
        <v>1</v>
      </c>
      <c r="G17" s="57" t="str">
        <f>Raw_data_N2_Kanji[[#This Row],[Lecture_no]]&amp;"_"&amp;Raw_data_N2_Kanji[[#This Row],[Receipe_no]]</f>
        <v>Various cuisines_1</v>
      </c>
      <c r="H17" s="112" t="s">
        <v>27474</v>
      </c>
      <c r="I1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ကောက်ညှင်းပေါင်း</v>
      </c>
      <c r="K1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" s="11"/>
      <c r="N17" s="11"/>
      <c r="O1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" s="12" t="s">
        <v>27641</v>
      </c>
      <c r="Q17" s="12">
        <f>IF(Raw_data_N2_Kanji[[#This Row],[Receipe_no]]=0,$Q16,
$Q16+1)</f>
        <v>13</v>
      </c>
      <c r="R17" s="11"/>
      <c r="S17" s="11">
        <f>IF(Raw_data_N2_Kanji[[#This Row],[Marking]]="",1,"")</f>
        <v>1</v>
      </c>
      <c r="T17" s="11" t="str">
        <f>IF(Raw_data_N2_Kanji[[#This Row],[Marking_blank]]="",SUMPRODUCT(COUNTIF($S$3:$S17,$S17)),"")</f>
        <v/>
      </c>
      <c r="U17" s="12">
        <f>Raw_data_N2_Kanji[[#This Row],[Sr. no.]]</f>
        <v>15</v>
      </c>
      <c r="V17" s="11">
        <f>SUMPRODUCT(COUNTIF($J$3:$J17,$J17))</f>
        <v>1</v>
      </c>
      <c r="W17" s="82">
        <f>LEN('1_Raw_data'!$J17)</f>
        <v>16</v>
      </c>
      <c r="Y17" t="e">
        <f>Segregate18[[#This Row],[Sr. No.]]</f>
        <v>#REF!</v>
      </c>
      <c r="Z17" t="str">
        <f>IF(AND(OR(BA17="။",BA17="၊"),LEN(BA17)=1),BA17,
IF(ISNUMBER(MATCH(LEFT(BA17,7),Final_modified_Intermediate[Burmese_Consonants],0)),LEFT(BA17,7),
IF(ISNUMBER(MATCH(LEFT(BA17,6),Final_modified_Intermediate[Burmese_Consonants],0)),LEFT(BA17,6),
IF(ISNUMBER(MATCH(LEFT(BA17,5),Final_modified_Intermediate[Burmese_Consonants],0)),LEFT(BA17,5),
IF(ISNUMBER(MATCH(LEFT(BA17,4),Final_modified_Intermediate[Burmese_Consonants],0)),LEFT(BA17,4),
IF(ISNUMBER(MATCH(LEFT(BA17,3),Final_modified_Intermediate[Burmese_Consonants],0)),LEFT(BA17,3),
IF(ISNUMBER(MATCH(LEFT(BA17,2),Final_modified_Intermediate[Burmese_Consonants],0)),LEFT(BA17,2),
IF(ISNUMBER(MATCH(LEFT(BA17,1),Final_modified_Intermediate[Burmese_Consonants],0)),LEFT(BA17,1),
IF(ISNUMBER(MATCH(LEFT(BA17,7),Final_Intermediate[Burmese_Consonants],0)),LEFT(BA17,7),
IF(ISNUMBER(MATCH(LEFT(BA17,6),Final_Intermediate[Burmese_Consonants],0)),LEFT(BA17,6),
IF(ISNUMBER(MATCH(LEFT(BA17,5),Final_Intermediate[Burmese_Consonants],0)),LEFT(BA17,5),
IF(ISNUMBER(MATCH(LEFT(BA17,4),Final_Intermediate[Burmese_Consonants],0)),LEFT(BA17,4),
IF(ISNUMBER(MATCH(LEFT(BA17,3),Final_Intermediate[Burmese_Consonants],0)),LEFT(BA17,3),
IF(ISNUMBER(MATCH(LEFT(BA17,2),Final_Intermediate[Burmese_Consonants],0)),LEFT(BA17,2),
IF(ISNUMBER(MATCH(LEFT(BA17,1),Final_Intermediate[Burmese_Consonants],0)),LEFT(BA17,1),
"")))))))))))))))</f>
        <v>ကောက်</v>
      </c>
      <c r="AA1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" t="str">
        <f>IF(AND(OR(BB17="။",BB17="၊"),LEN(BB17)=1),BB17,
IF(ISNUMBER(MATCH(LEFT(BB17,7),Final_modified_Intermediate[Burmese_Consonants],0)),LEFT(BB17,7),
IF(ISNUMBER(MATCH(LEFT(BB17,6),Final_modified_Intermediate[Burmese_Consonants],0)),LEFT(BB17,6),
IF(ISNUMBER(MATCH(LEFT(BB17,5),Final_modified_Intermediate[Burmese_Consonants],0)),LEFT(BB17,5),
IF(ISNUMBER(MATCH(LEFT(BB17,4),Final_modified_Intermediate[Burmese_Consonants],0)),LEFT(BB17,4),
IF(ISNUMBER(MATCH(LEFT(BB17,3),Final_modified_Intermediate[Burmese_Consonants],0)),LEFT(BB17,3),
IF(ISNUMBER(MATCH(LEFT(BB17,2),Final_modified_Intermediate[Burmese_Consonants],0)),LEFT(BB17,2),
IF(ISNUMBER(MATCH(LEFT(BB17,1),Final_modified_Intermediate[Burmese_Consonants],0)),LEFT(BB17,1),
IF(ISNUMBER(MATCH(LEFT(BB17,7),Final_Intermediate[Burmese_Consonants],0)),LEFT(BB17,7),
IF(ISNUMBER(MATCH(LEFT(BB17,6),Final_Intermediate[Burmese_Consonants],0)),LEFT(BB17,6),
IF(ISNUMBER(MATCH(LEFT(BB17,5),Final_Intermediate[Burmese_Consonants],0)),LEFT(BB17,5),
IF(ISNUMBER(MATCH(LEFT(BB17,4),Final_Intermediate[Burmese_Consonants],0)),LEFT(BB17,4),
IF(ISNUMBER(MATCH(LEFT(BB17,3),Final_Intermediate[Burmese_Consonants],0)),LEFT(BB17,3),
IF(ISNUMBER(MATCH(LEFT(BB17,2),Final_Intermediate[Burmese_Consonants],0)),LEFT(BB17,2),
IF(ISNUMBER(MATCH(LEFT(BB17,1),Final_Intermediate[Burmese_Consonants],0)),LEFT(BB17,1),
"")))))))))))))))</f>
        <v>ညှင်း</v>
      </c>
      <c r="AC1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" t="str">
        <f>IF(AND(OR(BC17="။",BC17="၊"),LEN(BC17)=1),BC17,
IF(ISNUMBER(MATCH(LEFT(BC17,7),Final_modified_Intermediate[Burmese_Consonants],0)),LEFT(BC17,7),
IF(ISNUMBER(MATCH(LEFT(BC17,6),Final_modified_Intermediate[Burmese_Consonants],0)),LEFT(BC17,6),
IF(ISNUMBER(MATCH(LEFT(BC17,5),Final_modified_Intermediate[Burmese_Consonants],0)),LEFT(BC17,5),
IF(ISNUMBER(MATCH(LEFT(BC17,4),Final_modified_Intermediate[Burmese_Consonants],0)),LEFT(BC17,4),
IF(ISNUMBER(MATCH(LEFT(BC17,3),Final_modified_Intermediate[Burmese_Consonants],0)),LEFT(BC17,3),
IF(ISNUMBER(MATCH(LEFT(BC17,2),Final_modified_Intermediate[Burmese_Consonants],0)),LEFT(BC17,2),
IF(ISNUMBER(MATCH(LEFT(BC17,1),Final_modified_Intermediate[Burmese_Consonants],0)),LEFT(BC17,1),
IF(ISNUMBER(MATCH(LEFT(BC17,7),Final_Intermediate[Burmese_Consonants],0)),LEFT(BC17,7),
IF(ISNUMBER(MATCH(LEFT(BC17,6),Final_Intermediate[Burmese_Consonants],0)),LEFT(BC17,6),
IF(ISNUMBER(MATCH(LEFT(BC17,5),Final_Intermediate[Burmese_Consonants],0)),LEFT(BC17,5),
IF(ISNUMBER(MATCH(LEFT(BC17,4),Final_Intermediate[Burmese_Consonants],0)),LEFT(BC17,4),
IF(ISNUMBER(MATCH(LEFT(BC17,3),Final_Intermediate[Burmese_Consonants],0)),LEFT(BC17,3),
IF(ISNUMBER(MATCH(LEFT(BC17,2),Final_Intermediate[Burmese_Consonants],0)),LEFT(BC17,2),
IF(ISNUMBER(MATCH(LEFT(BC17,1),Final_Intermediate[Burmese_Consonants],0)),LEFT(BC17,1),
"")))))))))))))))</f>
        <v>ပေါင်း</v>
      </c>
      <c r="AE1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7" t="str">
        <f>IF(AND(OR(BD17="။",BD17="၊"),LEN(BD17)=1),BD17,
IF(ISNUMBER(MATCH(LEFT(BD17,7),Final_modified_Intermediate[Burmese_Consonants],0)),LEFT(BD17,7),
IF(ISNUMBER(MATCH(LEFT(BD17,6),Final_modified_Intermediate[Burmese_Consonants],0)),LEFT(BD17,6),
IF(ISNUMBER(MATCH(LEFT(BD17,5),Final_modified_Intermediate[Burmese_Consonants],0)),LEFT(BD17,5),
IF(ISNUMBER(MATCH(LEFT(BD17,4),Final_modified_Intermediate[Burmese_Consonants],0)),LEFT(BD17,4),
IF(ISNUMBER(MATCH(LEFT(BD17,3),Final_modified_Intermediate[Burmese_Consonants],0)),LEFT(BD17,3),
IF(ISNUMBER(MATCH(LEFT(BD17,2),Final_modified_Intermediate[Burmese_Consonants],0)),LEFT(BD17,2),
IF(ISNUMBER(MATCH(LEFT(BD17,1),Final_modified_Intermediate[Burmese_Consonants],0)),LEFT(BD17,1),
IF(ISNUMBER(MATCH(LEFT(BD17,7),Final_Intermediate[Burmese_Consonants],0)),LEFT(BD17,7),
IF(ISNUMBER(MATCH(LEFT(BD17,6),Final_Intermediate[Burmese_Consonants],0)),LEFT(BD17,6),
IF(ISNUMBER(MATCH(LEFT(BD17,5),Final_Intermediate[Burmese_Consonants],0)),LEFT(BD17,5),
IF(ISNUMBER(MATCH(LEFT(BD17,4),Final_Intermediate[Burmese_Consonants],0)),LEFT(BD17,4),
IF(ISNUMBER(MATCH(LEFT(BD17,3),Final_Intermediate[Burmese_Consonants],0)),LEFT(BD17,3),
IF(ISNUMBER(MATCH(LEFT(BD17,2),Final_Intermediate[Burmese_Consonants],0)),LEFT(BD17,2),
IF(ISNUMBER(MATCH(LEFT(BD17,1),Final_Intermediate[Burmese_Consonants],0)),LEFT(BD17,1),
"")))))))))))))))</f>
        <v/>
      </c>
      <c r="AG17" t="str">
        <f>IF(AND(OR(BE17="။",BE17="၊"),LEN(BE17)=1),BE17,
IF(ISNUMBER(MATCH(LEFT(BE17,7),Final_modified_Intermediate[Burmese_Consonants],0)),LEFT(BE17,7),
IF(ISNUMBER(MATCH(LEFT(BE17,6),Final_modified_Intermediate[Burmese_Consonants],0)),LEFT(BE17,6),
IF(ISNUMBER(MATCH(LEFT(BE17,5),Final_modified_Intermediate[Burmese_Consonants],0)),LEFT(BE17,5),
IF(ISNUMBER(MATCH(LEFT(BE17,4),Final_modified_Intermediate[Burmese_Consonants],0)),LEFT(BE17,4),
IF(ISNUMBER(MATCH(LEFT(BE17,3),Final_modified_Intermediate[Burmese_Consonants],0)),LEFT(BE17,3),
IF(ISNUMBER(MATCH(LEFT(BE17,2),Final_modified_Intermediate[Burmese_Consonants],0)),LEFT(BE17,2),
IF(ISNUMBER(MATCH(LEFT(BE17,1),Final_modified_Intermediate[Burmese_Consonants],0)),LEFT(BE17,1),
IF(ISNUMBER(MATCH(LEFT(BE17,7),Final_Intermediate[Burmese_Consonants],0)),LEFT(BE17,7),
IF(ISNUMBER(MATCH(LEFT(BE17,6),Final_Intermediate[Burmese_Consonants],0)),LEFT(BE17,6),
IF(ISNUMBER(MATCH(LEFT(BE17,5),Final_Intermediate[Burmese_Consonants],0)),LEFT(BE17,5),
IF(ISNUMBER(MATCH(LEFT(BE17,4),Final_Intermediate[Burmese_Consonants],0)),LEFT(BE17,4),
IF(ISNUMBER(MATCH(LEFT(BE17,3),Final_Intermediate[Burmese_Consonants],0)),LEFT(BE17,3),
IF(ISNUMBER(MATCH(LEFT(BE17,2),Final_Intermediate[Burmese_Consonants],0)),LEFT(BE17,2),
IF(ISNUMBER(MATCH(LEFT(BE17,1),Final_Intermediate[Burmese_Consonants],0)),LEFT(BE17,1),
"")))))))))))))))</f>
        <v/>
      </c>
      <c r="AH17" t="str">
        <f>IF(AND(OR(BF17="။",BF17="၊"),LEN(BF17)=1),BF17,
IF(ISNUMBER(MATCH(LEFT(BF17,7),Final_modified_Intermediate[Burmese_Consonants],0)),LEFT(BF17,7),
IF(ISNUMBER(MATCH(LEFT(BF17,6),Final_modified_Intermediate[Burmese_Consonants],0)),LEFT(BF17,6),
IF(ISNUMBER(MATCH(LEFT(BF17,5),Final_modified_Intermediate[Burmese_Consonants],0)),LEFT(BF17,5),
IF(ISNUMBER(MATCH(LEFT(BF17,4),Final_modified_Intermediate[Burmese_Consonants],0)),LEFT(BF17,4),
IF(ISNUMBER(MATCH(LEFT(BF17,3),Final_modified_Intermediate[Burmese_Consonants],0)),LEFT(BF17,3),
IF(ISNUMBER(MATCH(LEFT(BF17,2),Final_modified_Intermediate[Burmese_Consonants],0)),LEFT(BF17,2),
IF(ISNUMBER(MATCH(LEFT(BF17,1),Final_modified_Intermediate[Burmese_Consonants],0)),LEFT(BF17,1),
IF(ISNUMBER(MATCH(LEFT(BF17,7),Final_Intermediate[Burmese_Consonants],0)),LEFT(BF17,7),
IF(ISNUMBER(MATCH(LEFT(BF17,6),Final_Intermediate[Burmese_Consonants],0)),LEFT(BF17,6),
IF(ISNUMBER(MATCH(LEFT(BF17,5),Final_Intermediate[Burmese_Consonants],0)),LEFT(BF17,5),
IF(ISNUMBER(MATCH(LEFT(BF17,4),Final_Intermediate[Burmese_Consonants],0)),LEFT(BF17,4),
IF(ISNUMBER(MATCH(LEFT(BF17,3),Final_Intermediate[Burmese_Consonants],0)),LEFT(BF17,3),
IF(ISNUMBER(MATCH(LEFT(BF17,2),Final_Intermediate[Burmese_Consonants],0)),LEFT(BF17,2),
IF(ISNUMBER(MATCH(LEFT(BF17,1),Final_Intermediate[Burmese_Consonants],0)),LEFT(BF17,1),
"")))))))))))))))</f>
        <v/>
      </c>
      <c r="AI17" t="str">
        <f>IF(AND(OR(BG17="။",BG17="၊"),LEN(BG17)=1),BG17,
IF(ISNUMBER(MATCH(LEFT(BG17,7),Final_modified_Intermediate[Burmese_Consonants],0)),LEFT(BG17,7),
IF(ISNUMBER(MATCH(LEFT(BG17,6),Final_modified_Intermediate[Burmese_Consonants],0)),LEFT(BG17,6),
IF(ISNUMBER(MATCH(LEFT(BG17,5),Final_modified_Intermediate[Burmese_Consonants],0)),LEFT(BG17,5),
IF(ISNUMBER(MATCH(LEFT(BG17,4),Final_modified_Intermediate[Burmese_Consonants],0)),LEFT(BG17,4),
IF(ISNUMBER(MATCH(LEFT(BG17,3),Final_modified_Intermediate[Burmese_Consonants],0)),LEFT(BG17,3),
IF(ISNUMBER(MATCH(LEFT(BG17,2),Final_modified_Intermediate[Burmese_Consonants],0)),LEFT(BG17,2),
IF(ISNUMBER(MATCH(LEFT(BG17,1),Final_modified_Intermediate[Burmese_Consonants],0)),LEFT(BG17,1),
IF(ISNUMBER(MATCH(LEFT(BG17,7),Final_Intermediate[Burmese_Consonants],0)),LEFT(BG17,7),
IF(ISNUMBER(MATCH(LEFT(BG17,6),Final_Intermediate[Burmese_Consonants],0)),LEFT(BG17,6),
IF(ISNUMBER(MATCH(LEFT(BG17,5),Final_Intermediate[Burmese_Consonants],0)),LEFT(BG17,5),
IF(ISNUMBER(MATCH(LEFT(BG17,4),Final_Intermediate[Burmese_Consonants],0)),LEFT(BG17,4),
IF(ISNUMBER(MATCH(LEFT(BG17,3),Final_Intermediate[Burmese_Consonants],0)),LEFT(BG17,3),
IF(ISNUMBER(MATCH(LEFT(BG17,2),Final_Intermediate[Burmese_Consonants],0)),LEFT(BG17,2),
IF(ISNUMBER(MATCH(LEFT(BG17,1),Final_Intermediate[Burmese_Consonants],0)),LEFT(BG17,1),
"")))))))))))))))</f>
        <v/>
      </c>
      <c r="AJ17" t="str">
        <f>IF(AND(OR(BH17="။",BH17="၊"),LEN(BH17)=1),BH17,
IF(ISNUMBER(MATCH(LEFT(BH17,7),Final_modified_Intermediate[Burmese_Consonants],0)),LEFT(BH17,7),
IF(ISNUMBER(MATCH(LEFT(BH17,6),Final_modified_Intermediate[Burmese_Consonants],0)),LEFT(BH17,6),
IF(ISNUMBER(MATCH(LEFT(BH17,5),Final_modified_Intermediate[Burmese_Consonants],0)),LEFT(BH17,5),
IF(ISNUMBER(MATCH(LEFT(BH17,4),Final_modified_Intermediate[Burmese_Consonants],0)),LEFT(BH17,4),
IF(ISNUMBER(MATCH(LEFT(BH17,3),Final_modified_Intermediate[Burmese_Consonants],0)),LEFT(BH17,3),
IF(ISNUMBER(MATCH(LEFT(BH17,2),Final_modified_Intermediate[Burmese_Consonants],0)),LEFT(BH17,2),
IF(ISNUMBER(MATCH(LEFT(BH17,1),Final_modified_Intermediate[Burmese_Consonants],0)),LEFT(BH17,1),
IF(ISNUMBER(MATCH(LEFT(BH17,7),Final_Intermediate[Burmese_Consonants],0)),LEFT(BH17,7),
IF(ISNUMBER(MATCH(LEFT(BH17,6),Final_Intermediate[Burmese_Consonants],0)),LEFT(BH17,6),
IF(ISNUMBER(MATCH(LEFT(BH17,5),Final_Intermediate[Burmese_Consonants],0)),LEFT(BH17,5),
IF(ISNUMBER(MATCH(LEFT(BH17,4),Final_Intermediate[Burmese_Consonants],0)),LEFT(BH17,4),
IF(ISNUMBER(MATCH(LEFT(BH17,3),Final_Intermediate[Burmese_Consonants],0)),LEFT(BH17,3),
IF(ISNUMBER(MATCH(LEFT(BH17,2),Final_Intermediate[Burmese_Consonants],0)),LEFT(BH17,2),
IF(ISNUMBER(MATCH(LEFT(BH17,1),Final_Intermediate[Burmese_Consonants],0)),LEFT(BH17,1),
"")))))))))))))))</f>
        <v/>
      </c>
      <c r="AK17" t="str">
        <f>IF(AND(OR(BI17="။",BI17="၊"),LEN(BI17)=1),BI17,
IF(ISNUMBER(MATCH(LEFT(BI17,7),Final_modified_Intermediate[Burmese_Consonants],0)),LEFT(BI17,7),
IF(ISNUMBER(MATCH(LEFT(BI17,6),Final_modified_Intermediate[Burmese_Consonants],0)),LEFT(BI17,6),
IF(ISNUMBER(MATCH(LEFT(BI17,5),Final_modified_Intermediate[Burmese_Consonants],0)),LEFT(BI17,5),
IF(ISNUMBER(MATCH(LEFT(BI17,4),Final_modified_Intermediate[Burmese_Consonants],0)),LEFT(BI17,4),
IF(ISNUMBER(MATCH(LEFT(BI17,3),Final_modified_Intermediate[Burmese_Consonants],0)),LEFT(BI17,3),
IF(ISNUMBER(MATCH(LEFT(BI17,2),Final_modified_Intermediate[Burmese_Consonants],0)),LEFT(BI17,2),
IF(ISNUMBER(MATCH(LEFT(BI17,1),Final_modified_Intermediate[Burmese_Consonants],0)),LEFT(BI17,1),
IF(ISNUMBER(MATCH(LEFT(BI17,7),Final_Intermediate[Burmese_Consonants],0)),LEFT(BI17,7),
IF(ISNUMBER(MATCH(LEFT(BI17,6),Final_Intermediate[Burmese_Consonants],0)),LEFT(BI17,6),
IF(ISNUMBER(MATCH(LEFT(BI17,5),Final_Intermediate[Burmese_Consonants],0)),LEFT(BI17,5),
IF(ISNUMBER(MATCH(LEFT(BI17,4),Final_Intermediate[Burmese_Consonants],0)),LEFT(BI17,4),
IF(ISNUMBER(MATCH(LEFT(BI17,3),Final_Intermediate[Burmese_Consonants],0)),LEFT(BI17,3),
IF(ISNUMBER(MATCH(LEFT(BI17,2),Final_Intermediate[Burmese_Consonants],0)),LEFT(BI17,2),
IF(ISNUMBER(MATCH(LEFT(BI17,1),Final_Intermediate[Burmese_Consonants],0)),LEFT(BI17,1),
"")))))))))))))))</f>
        <v/>
      </c>
      <c r="AL17" t="str">
        <f>IF(AND(OR(BJ17="။",BJ17="၊"),LEN(BJ17)=1),BJ17,
IF(ISNUMBER(MATCH(LEFT(BJ17,7),Final_modified_Intermediate[Burmese_Consonants],0)),LEFT(BJ17,7),
IF(ISNUMBER(MATCH(LEFT(BJ17,6),Final_modified_Intermediate[Burmese_Consonants],0)),LEFT(BJ17,6),
IF(ISNUMBER(MATCH(LEFT(BJ17,5),Final_modified_Intermediate[Burmese_Consonants],0)),LEFT(BJ17,5),
IF(ISNUMBER(MATCH(LEFT(BJ17,4),Final_modified_Intermediate[Burmese_Consonants],0)),LEFT(BJ17,4),
IF(ISNUMBER(MATCH(LEFT(BJ17,3),Final_modified_Intermediate[Burmese_Consonants],0)),LEFT(BJ17,3),
IF(ISNUMBER(MATCH(LEFT(BJ17,2),Final_modified_Intermediate[Burmese_Consonants],0)),LEFT(BJ17,2),
IF(ISNUMBER(MATCH(LEFT(BJ17,1),Final_modified_Intermediate[Burmese_Consonants],0)),LEFT(BJ17,1),
IF(ISNUMBER(MATCH(LEFT(BJ17,7),Final_Intermediate[Burmese_Consonants],0)),LEFT(BJ17,7),
IF(ISNUMBER(MATCH(LEFT(BJ17,6),Final_Intermediate[Burmese_Consonants],0)),LEFT(BJ17,6),
IF(ISNUMBER(MATCH(LEFT(BJ17,5),Final_Intermediate[Burmese_Consonants],0)),LEFT(BJ17,5),
IF(ISNUMBER(MATCH(LEFT(BJ17,4),Final_Intermediate[Burmese_Consonants],0)),LEFT(BJ17,4),
IF(ISNUMBER(MATCH(LEFT(BJ17,3),Final_Intermediate[Burmese_Consonants],0)),LEFT(BJ17,3),
IF(ISNUMBER(MATCH(LEFT(BJ17,2),Final_Intermediate[Burmese_Consonants],0)),LEFT(BJ17,2),
IF(ISNUMBER(MATCH(LEFT(BJ17,1),Final_Intermediate[Burmese_Consonants],0)),LEFT(BJ17,1),
"")))))))))))))))</f>
        <v/>
      </c>
      <c r="AN17" t="e">
        <f>Compiler_Burmese[[#This Row],[Sr. No.]]</f>
        <v>#REF!</v>
      </c>
      <c r="AO1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" t="e">
        <f>[2]!Vocabulary_Burmese[[#This Row],[Sr. No.]]</f>
        <v>#REF!</v>
      </c>
      <c r="BA17" t="str">
        <f>IF(Raw_data_N2_Kanji[[#This Row],[Categorie]]&lt;&gt;"","",
IF(ISNUMBER(MATCH(V,Special_list[Burmese word],0)),"",
SUBSTITUTE(Raw_data_N2_Kanji[[#This Row],[Raw]]," ","")))</f>
        <v>ကောက်ညှင်းပေါင်း</v>
      </c>
      <c r="BB17" t="str">
        <f>RIGHT(Segregate18[[#This Row],[UPGRADE]],LEN(Segregate18[[#This Row],[UPGRADE]])-LEN(Compiler_Burmese[[#This Row],[1]]))</f>
        <v>ညှင်းပေါင်း</v>
      </c>
      <c r="BC17" t="str">
        <f>RIGHT(Segregate18[[#This Row],[11]],LEN(Segregate18[[#This Row],[11]])-LEN(Compiler_Burmese[[#This Row],[2]]))</f>
        <v>ပေါင်း</v>
      </c>
      <c r="BD17" t="str">
        <f>RIGHT(Segregate18[[#This Row],[21]],LEN(Segregate18[[#This Row],[21]])-LEN(Compiler_Burmese[[#This Row],[3]]))</f>
        <v/>
      </c>
      <c r="BE17" t="str">
        <f>RIGHT(Segregate18[[#This Row],[31]],LEN(Segregate18[[#This Row],[31]])-LEN(Compiler_Burmese[[#This Row],[4]]))</f>
        <v/>
      </c>
      <c r="BF17" t="str">
        <f>RIGHT(Segregate18[[#This Row],[41]],LEN(Segregate18[[#This Row],[41]])-LEN(Compiler_Burmese[[#This Row],[5]]))</f>
        <v/>
      </c>
      <c r="BG17" t="str">
        <f>RIGHT(Segregate18[[#This Row],[51]],LEN(Segregate18[[#This Row],[51]])-LEN(Compiler_Burmese[[#This Row],[6]]))</f>
        <v/>
      </c>
      <c r="BH17" t="str">
        <f>RIGHT(Segregate18[[#This Row],[61]],LEN(Segregate18[[#This Row],[61]])-LEN(Compiler_Burmese[[#This Row],[7]]))</f>
        <v/>
      </c>
      <c r="BI17" t="str">
        <f>RIGHT(Segregate18[[#This Row],[71]],LEN(Segregate18[[#This Row],[71]])-LEN(Compiler_Burmese[[#This Row],[8]]))</f>
        <v/>
      </c>
      <c r="BJ17" t="str">
        <f>RIGHT(Segregate18[[#This Row],[81]],LEN(Segregate18[[#This Row],[81]])-LEN(Compiler_Burmese[[#This Row],[9]]))</f>
        <v/>
      </c>
    </row>
    <row r="18" spans="1:62" ht="14.25" customHeight="1" x14ac:dyDescent="0.3">
      <c r="A18">
        <f>IF(Raw_data_N2_Kanji[[#This Row],[Categorie]]&lt;&gt;"",$A17+1,$A17)</f>
        <v>2</v>
      </c>
      <c r="B18" s="6">
        <f>IF(AND(Raw_data_N2_Kanji[[#This Row],[Supporting word 1]]="",Raw_data_N2_Kanji[[#This Row],[Supporting word 2]]=""),$B17,$B17+1)</f>
        <v>0</v>
      </c>
      <c r="C18" s="9">
        <f>ROW()-ROW(Raw_data_N2_Kanji[#Headers])</f>
        <v>16</v>
      </c>
      <c r="D18" s="9"/>
      <c r="E18" s="9" t="str">
        <f>IF(Raw_data_N2_Kanji[[#This Row],[Categorie]]="",$E17,Raw_data_N2_Kanji[[#This Row],[Categorie]])</f>
        <v>Various cuisines</v>
      </c>
      <c r="F18" s="9">
        <f t="shared" si="0"/>
        <v>2</v>
      </c>
      <c r="G18" s="57" t="str">
        <f>Raw_data_N2_Kanji[[#This Row],[Lecture_no]]&amp;"_"&amp;Raw_data_N2_Kanji[[#This Row],[Receipe_no]]</f>
        <v>Various cuisines_2</v>
      </c>
      <c r="H18" s="112" t="s">
        <v>27475</v>
      </c>
      <c r="I1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ပဲပြုတ်</v>
      </c>
      <c r="K1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8" s="11"/>
      <c r="N18" s="65"/>
      <c r="O1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8" s="113" t="s">
        <v>27642</v>
      </c>
      <c r="Q18" s="12">
        <f>IF(Raw_data_N2_Kanji[[#This Row],[Receipe_no]]=0,$Q17,
$Q17+1)</f>
        <v>14</v>
      </c>
      <c r="R18" s="11"/>
      <c r="S18" s="11">
        <f>IF(Raw_data_N2_Kanji[[#This Row],[Marking]]="",1,"")</f>
        <v>1</v>
      </c>
      <c r="T18" s="11" t="str">
        <f>IF(Raw_data_N2_Kanji[[#This Row],[Marking_blank]]="",SUMPRODUCT(COUNTIF($S$3:$S18,$S18)),"")</f>
        <v/>
      </c>
      <c r="U18" s="12">
        <f>Raw_data_N2_Kanji[[#This Row],[Sr. no.]]</f>
        <v>16</v>
      </c>
      <c r="V18" s="11">
        <f>SUMPRODUCT(COUNTIF($J$3:$J18,$J18))</f>
        <v>1</v>
      </c>
      <c r="W18" s="82">
        <f>LEN('1_Raw_data'!$J18)</f>
        <v>7</v>
      </c>
      <c r="Y18" t="e">
        <f>Segregate18[[#This Row],[Sr. No.]]</f>
        <v>#REF!</v>
      </c>
      <c r="Z18" t="str">
        <f>IF(AND(OR(BA18="။",BA18="၊"),LEN(BA18)=1),BA18,
IF(ISNUMBER(MATCH(LEFT(BA18,7),Final_modified_Intermediate[Burmese_Consonants],0)),LEFT(BA18,7),
IF(ISNUMBER(MATCH(LEFT(BA18,6),Final_modified_Intermediate[Burmese_Consonants],0)),LEFT(BA18,6),
IF(ISNUMBER(MATCH(LEFT(BA18,5),Final_modified_Intermediate[Burmese_Consonants],0)),LEFT(BA18,5),
IF(ISNUMBER(MATCH(LEFT(BA18,4),Final_modified_Intermediate[Burmese_Consonants],0)),LEFT(BA18,4),
IF(ISNUMBER(MATCH(LEFT(BA18,3),Final_modified_Intermediate[Burmese_Consonants],0)),LEFT(BA18,3),
IF(ISNUMBER(MATCH(LEFT(BA18,2),Final_modified_Intermediate[Burmese_Consonants],0)),LEFT(BA18,2),
IF(ISNUMBER(MATCH(LEFT(BA18,1),Final_modified_Intermediate[Burmese_Consonants],0)),LEFT(BA18,1),
IF(ISNUMBER(MATCH(LEFT(BA18,7),Final_Intermediate[Burmese_Consonants],0)),LEFT(BA18,7),
IF(ISNUMBER(MATCH(LEFT(BA18,6),Final_Intermediate[Burmese_Consonants],0)),LEFT(BA18,6),
IF(ISNUMBER(MATCH(LEFT(BA18,5),Final_Intermediate[Burmese_Consonants],0)),LEFT(BA18,5),
IF(ISNUMBER(MATCH(LEFT(BA18,4),Final_Intermediate[Burmese_Consonants],0)),LEFT(BA18,4),
IF(ISNUMBER(MATCH(LEFT(BA18,3),Final_Intermediate[Burmese_Consonants],0)),LEFT(BA18,3),
IF(ISNUMBER(MATCH(LEFT(BA18,2),Final_Intermediate[Burmese_Consonants],0)),LEFT(BA18,2),
IF(ISNUMBER(MATCH(LEFT(BA18,1),Final_Intermediate[Burmese_Consonants],0)),LEFT(BA18,1),
"")))))))))))))))</f>
        <v>ပဲ</v>
      </c>
      <c r="AA1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8" t="str">
        <f>IF(AND(OR(BB18="။",BB18="၊"),LEN(BB18)=1),BB18,
IF(ISNUMBER(MATCH(LEFT(BB18,7),Final_modified_Intermediate[Burmese_Consonants],0)),LEFT(BB18,7),
IF(ISNUMBER(MATCH(LEFT(BB18,6),Final_modified_Intermediate[Burmese_Consonants],0)),LEFT(BB18,6),
IF(ISNUMBER(MATCH(LEFT(BB18,5),Final_modified_Intermediate[Burmese_Consonants],0)),LEFT(BB18,5),
IF(ISNUMBER(MATCH(LEFT(BB18,4),Final_modified_Intermediate[Burmese_Consonants],0)),LEFT(BB18,4),
IF(ISNUMBER(MATCH(LEFT(BB18,3),Final_modified_Intermediate[Burmese_Consonants],0)),LEFT(BB18,3),
IF(ISNUMBER(MATCH(LEFT(BB18,2),Final_modified_Intermediate[Burmese_Consonants],0)),LEFT(BB18,2),
IF(ISNUMBER(MATCH(LEFT(BB18,1),Final_modified_Intermediate[Burmese_Consonants],0)),LEFT(BB18,1),
IF(ISNUMBER(MATCH(LEFT(BB18,7),Final_Intermediate[Burmese_Consonants],0)),LEFT(BB18,7),
IF(ISNUMBER(MATCH(LEFT(BB18,6),Final_Intermediate[Burmese_Consonants],0)),LEFT(BB18,6),
IF(ISNUMBER(MATCH(LEFT(BB18,5),Final_Intermediate[Burmese_Consonants],0)),LEFT(BB18,5),
IF(ISNUMBER(MATCH(LEFT(BB18,4),Final_Intermediate[Burmese_Consonants],0)),LEFT(BB18,4),
IF(ISNUMBER(MATCH(LEFT(BB18,3),Final_Intermediate[Burmese_Consonants],0)),LEFT(BB18,3),
IF(ISNUMBER(MATCH(LEFT(BB18,2),Final_Intermediate[Burmese_Consonants],0)),LEFT(BB18,2),
IF(ISNUMBER(MATCH(LEFT(BB18,1),Final_Intermediate[Burmese_Consonants],0)),LEFT(BB18,1),
"")))))))))))))))</f>
        <v>ပြုတ်</v>
      </c>
      <c r="AC1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8" t="str">
        <f>IF(AND(OR(BC18="။",BC18="၊"),LEN(BC18)=1),BC18,
IF(ISNUMBER(MATCH(LEFT(BC18,7),Final_modified_Intermediate[Burmese_Consonants],0)),LEFT(BC18,7),
IF(ISNUMBER(MATCH(LEFT(BC18,6),Final_modified_Intermediate[Burmese_Consonants],0)),LEFT(BC18,6),
IF(ISNUMBER(MATCH(LEFT(BC18,5),Final_modified_Intermediate[Burmese_Consonants],0)),LEFT(BC18,5),
IF(ISNUMBER(MATCH(LEFT(BC18,4),Final_modified_Intermediate[Burmese_Consonants],0)),LEFT(BC18,4),
IF(ISNUMBER(MATCH(LEFT(BC18,3),Final_modified_Intermediate[Burmese_Consonants],0)),LEFT(BC18,3),
IF(ISNUMBER(MATCH(LEFT(BC18,2),Final_modified_Intermediate[Burmese_Consonants],0)),LEFT(BC18,2),
IF(ISNUMBER(MATCH(LEFT(BC18,1),Final_modified_Intermediate[Burmese_Consonants],0)),LEFT(BC18,1),
IF(ISNUMBER(MATCH(LEFT(BC18,7),Final_Intermediate[Burmese_Consonants],0)),LEFT(BC18,7),
IF(ISNUMBER(MATCH(LEFT(BC18,6),Final_Intermediate[Burmese_Consonants],0)),LEFT(BC18,6),
IF(ISNUMBER(MATCH(LEFT(BC18,5),Final_Intermediate[Burmese_Consonants],0)),LEFT(BC18,5),
IF(ISNUMBER(MATCH(LEFT(BC18,4),Final_Intermediate[Burmese_Consonants],0)),LEFT(BC18,4),
IF(ISNUMBER(MATCH(LEFT(BC18,3),Final_Intermediate[Burmese_Consonants],0)),LEFT(BC18,3),
IF(ISNUMBER(MATCH(LEFT(BC18,2),Final_Intermediate[Burmese_Consonants],0)),LEFT(BC18,2),
IF(ISNUMBER(MATCH(LEFT(BC18,1),Final_Intermediate[Burmese_Consonants],0)),LEFT(BC18,1),
"")))))))))))))))</f>
        <v/>
      </c>
      <c r="AE18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8" t="str">
        <f>IF(AND(OR(BD18="။",BD18="၊"),LEN(BD18)=1),BD18,
IF(ISNUMBER(MATCH(LEFT(BD18,7),Final_modified_Intermediate[Burmese_Consonants],0)),LEFT(BD18,7),
IF(ISNUMBER(MATCH(LEFT(BD18,6),Final_modified_Intermediate[Burmese_Consonants],0)),LEFT(BD18,6),
IF(ISNUMBER(MATCH(LEFT(BD18,5),Final_modified_Intermediate[Burmese_Consonants],0)),LEFT(BD18,5),
IF(ISNUMBER(MATCH(LEFT(BD18,4),Final_modified_Intermediate[Burmese_Consonants],0)),LEFT(BD18,4),
IF(ISNUMBER(MATCH(LEFT(BD18,3),Final_modified_Intermediate[Burmese_Consonants],0)),LEFT(BD18,3),
IF(ISNUMBER(MATCH(LEFT(BD18,2),Final_modified_Intermediate[Burmese_Consonants],0)),LEFT(BD18,2),
IF(ISNUMBER(MATCH(LEFT(BD18,1),Final_modified_Intermediate[Burmese_Consonants],0)),LEFT(BD18,1),
IF(ISNUMBER(MATCH(LEFT(BD18,7),Final_Intermediate[Burmese_Consonants],0)),LEFT(BD18,7),
IF(ISNUMBER(MATCH(LEFT(BD18,6),Final_Intermediate[Burmese_Consonants],0)),LEFT(BD18,6),
IF(ISNUMBER(MATCH(LEFT(BD18,5),Final_Intermediate[Burmese_Consonants],0)),LEFT(BD18,5),
IF(ISNUMBER(MATCH(LEFT(BD18,4),Final_Intermediate[Burmese_Consonants],0)),LEFT(BD18,4),
IF(ISNUMBER(MATCH(LEFT(BD18,3),Final_Intermediate[Burmese_Consonants],0)),LEFT(BD18,3),
IF(ISNUMBER(MATCH(LEFT(BD18,2),Final_Intermediate[Burmese_Consonants],0)),LEFT(BD18,2),
IF(ISNUMBER(MATCH(LEFT(BD18,1),Final_Intermediate[Burmese_Consonants],0)),LEFT(BD18,1),
"")))))))))))))))</f>
        <v/>
      </c>
      <c r="AG18" t="str">
        <f>IF(AND(OR(BE18="။",BE18="၊"),LEN(BE18)=1),BE18,
IF(ISNUMBER(MATCH(LEFT(BE18,7),Final_modified_Intermediate[Burmese_Consonants],0)),LEFT(BE18,7),
IF(ISNUMBER(MATCH(LEFT(BE18,6),Final_modified_Intermediate[Burmese_Consonants],0)),LEFT(BE18,6),
IF(ISNUMBER(MATCH(LEFT(BE18,5),Final_modified_Intermediate[Burmese_Consonants],0)),LEFT(BE18,5),
IF(ISNUMBER(MATCH(LEFT(BE18,4),Final_modified_Intermediate[Burmese_Consonants],0)),LEFT(BE18,4),
IF(ISNUMBER(MATCH(LEFT(BE18,3),Final_modified_Intermediate[Burmese_Consonants],0)),LEFT(BE18,3),
IF(ISNUMBER(MATCH(LEFT(BE18,2),Final_modified_Intermediate[Burmese_Consonants],0)),LEFT(BE18,2),
IF(ISNUMBER(MATCH(LEFT(BE18,1),Final_modified_Intermediate[Burmese_Consonants],0)),LEFT(BE18,1),
IF(ISNUMBER(MATCH(LEFT(BE18,7),Final_Intermediate[Burmese_Consonants],0)),LEFT(BE18,7),
IF(ISNUMBER(MATCH(LEFT(BE18,6),Final_Intermediate[Burmese_Consonants],0)),LEFT(BE18,6),
IF(ISNUMBER(MATCH(LEFT(BE18,5),Final_Intermediate[Burmese_Consonants],0)),LEFT(BE18,5),
IF(ISNUMBER(MATCH(LEFT(BE18,4),Final_Intermediate[Burmese_Consonants],0)),LEFT(BE18,4),
IF(ISNUMBER(MATCH(LEFT(BE18,3),Final_Intermediate[Burmese_Consonants],0)),LEFT(BE18,3),
IF(ISNUMBER(MATCH(LEFT(BE18,2),Final_Intermediate[Burmese_Consonants],0)),LEFT(BE18,2),
IF(ISNUMBER(MATCH(LEFT(BE18,1),Final_Intermediate[Burmese_Consonants],0)),LEFT(BE18,1),
"")))))))))))))))</f>
        <v/>
      </c>
      <c r="AH18" t="str">
        <f>IF(AND(OR(BF18="။",BF18="၊"),LEN(BF18)=1),BF18,
IF(ISNUMBER(MATCH(LEFT(BF18,7),Final_modified_Intermediate[Burmese_Consonants],0)),LEFT(BF18,7),
IF(ISNUMBER(MATCH(LEFT(BF18,6),Final_modified_Intermediate[Burmese_Consonants],0)),LEFT(BF18,6),
IF(ISNUMBER(MATCH(LEFT(BF18,5),Final_modified_Intermediate[Burmese_Consonants],0)),LEFT(BF18,5),
IF(ISNUMBER(MATCH(LEFT(BF18,4),Final_modified_Intermediate[Burmese_Consonants],0)),LEFT(BF18,4),
IF(ISNUMBER(MATCH(LEFT(BF18,3),Final_modified_Intermediate[Burmese_Consonants],0)),LEFT(BF18,3),
IF(ISNUMBER(MATCH(LEFT(BF18,2),Final_modified_Intermediate[Burmese_Consonants],0)),LEFT(BF18,2),
IF(ISNUMBER(MATCH(LEFT(BF18,1),Final_modified_Intermediate[Burmese_Consonants],0)),LEFT(BF18,1),
IF(ISNUMBER(MATCH(LEFT(BF18,7),Final_Intermediate[Burmese_Consonants],0)),LEFT(BF18,7),
IF(ISNUMBER(MATCH(LEFT(BF18,6),Final_Intermediate[Burmese_Consonants],0)),LEFT(BF18,6),
IF(ISNUMBER(MATCH(LEFT(BF18,5),Final_Intermediate[Burmese_Consonants],0)),LEFT(BF18,5),
IF(ISNUMBER(MATCH(LEFT(BF18,4),Final_Intermediate[Burmese_Consonants],0)),LEFT(BF18,4),
IF(ISNUMBER(MATCH(LEFT(BF18,3),Final_Intermediate[Burmese_Consonants],0)),LEFT(BF18,3),
IF(ISNUMBER(MATCH(LEFT(BF18,2),Final_Intermediate[Burmese_Consonants],0)),LEFT(BF18,2),
IF(ISNUMBER(MATCH(LEFT(BF18,1),Final_Intermediate[Burmese_Consonants],0)),LEFT(BF18,1),
"")))))))))))))))</f>
        <v/>
      </c>
      <c r="AI18" t="str">
        <f>IF(AND(OR(BG18="။",BG18="၊"),LEN(BG18)=1),BG18,
IF(ISNUMBER(MATCH(LEFT(BG18,7),Final_modified_Intermediate[Burmese_Consonants],0)),LEFT(BG18,7),
IF(ISNUMBER(MATCH(LEFT(BG18,6),Final_modified_Intermediate[Burmese_Consonants],0)),LEFT(BG18,6),
IF(ISNUMBER(MATCH(LEFT(BG18,5),Final_modified_Intermediate[Burmese_Consonants],0)),LEFT(BG18,5),
IF(ISNUMBER(MATCH(LEFT(BG18,4),Final_modified_Intermediate[Burmese_Consonants],0)),LEFT(BG18,4),
IF(ISNUMBER(MATCH(LEFT(BG18,3),Final_modified_Intermediate[Burmese_Consonants],0)),LEFT(BG18,3),
IF(ISNUMBER(MATCH(LEFT(BG18,2),Final_modified_Intermediate[Burmese_Consonants],0)),LEFT(BG18,2),
IF(ISNUMBER(MATCH(LEFT(BG18,1),Final_modified_Intermediate[Burmese_Consonants],0)),LEFT(BG18,1),
IF(ISNUMBER(MATCH(LEFT(BG18,7),Final_Intermediate[Burmese_Consonants],0)),LEFT(BG18,7),
IF(ISNUMBER(MATCH(LEFT(BG18,6),Final_Intermediate[Burmese_Consonants],0)),LEFT(BG18,6),
IF(ISNUMBER(MATCH(LEFT(BG18,5),Final_Intermediate[Burmese_Consonants],0)),LEFT(BG18,5),
IF(ISNUMBER(MATCH(LEFT(BG18,4),Final_Intermediate[Burmese_Consonants],0)),LEFT(BG18,4),
IF(ISNUMBER(MATCH(LEFT(BG18,3),Final_Intermediate[Burmese_Consonants],0)),LEFT(BG18,3),
IF(ISNUMBER(MATCH(LEFT(BG18,2),Final_Intermediate[Burmese_Consonants],0)),LEFT(BG18,2),
IF(ISNUMBER(MATCH(LEFT(BG18,1),Final_Intermediate[Burmese_Consonants],0)),LEFT(BG18,1),
"")))))))))))))))</f>
        <v/>
      </c>
      <c r="AJ18" t="str">
        <f>IF(AND(OR(BH18="။",BH18="၊"),LEN(BH18)=1),BH18,
IF(ISNUMBER(MATCH(LEFT(BH18,7),Final_modified_Intermediate[Burmese_Consonants],0)),LEFT(BH18,7),
IF(ISNUMBER(MATCH(LEFT(BH18,6),Final_modified_Intermediate[Burmese_Consonants],0)),LEFT(BH18,6),
IF(ISNUMBER(MATCH(LEFT(BH18,5),Final_modified_Intermediate[Burmese_Consonants],0)),LEFT(BH18,5),
IF(ISNUMBER(MATCH(LEFT(BH18,4),Final_modified_Intermediate[Burmese_Consonants],0)),LEFT(BH18,4),
IF(ISNUMBER(MATCH(LEFT(BH18,3),Final_modified_Intermediate[Burmese_Consonants],0)),LEFT(BH18,3),
IF(ISNUMBER(MATCH(LEFT(BH18,2),Final_modified_Intermediate[Burmese_Consonants],0)),LEFT(BH18,2),
IF(ISNUMBER(MATCH(LEFT(BH18,1),Final_modified_Intermediate[Burmese_Consonants],0)),LEFT(BH18,1),
IF(ISNUMBER(MATCH(LEFT(BH18,7),Final_Intermediate[Burmese_Consonants],0)),LEFT(BH18,7),
IF(ISNUMBER(MATCH(LEFT(BH18,6),Final_Intermediate[Burmese_Consonants],0)),LEFT(BH18,6),
IF(ISNUMBER(MATCH(LEFT(BH18,5),Final_Intermediate[Burmese_Consonants],0)),LEFT(BH18,5),
IF(ISNUMBER(MATCH(LEFT(BH18,4),Final_Intermediate[Burmese_Consonants],0)),LEFT(BH18,4),
IF(ISNUMBER(MATCH(LEFT(BH18,3),Final_Intermediate[Burmese_Consonants],0)),LEFT(BH18,3),
IF(ISNUMBER(MATCH(LEFT(BH18,2),Final_Intermediate[Burmese_Consonants],0)),LEFT(BH18,2),
IF(ISNUMBER(MATCH(LEFT(BH18,1),Final_Intermediate[Burmese_Consonants],0)),LEFT(BH18,1),
"")))))))))))))))</f>
        <v/>
      </c>
      <c r="AK18" t="str">
        <f>IF(AND(OR(BI18="။",BI18="၊"),LEN(BI18)=1),BI18,
IF(ISNUMBER(MATCH(LEFT(BI18,7),Final_modified_Intermediate[Burmese_Consonants],0)),LEFT(BI18,7),
IF(ISNUMBER(MATCH(LEFT(BI18,6),Final_modified_Intermediate[Burmese_Consonants],0)),LEFT(BI18,6),
IF(ISNUMBER(MATCH(LEFT(BI18,5),Final_modified_Intermediate[Burmese_Consonants],0)),LEFT(BI18,5),
IF(ISNUMBER(MATCH(LEFT(BI18,4),Final_modified_Intermediate[Burmese_Consonants],0)),LEFT(BI18,4),
IF(ISNUMBER(MATCH(LEFT(BI18,3),Final_modified_Intermediate[Burmese_Consonants],0)),LEFT(BI18,3),
IF(ISNUMBER(MATCH(LEFT(BI18,2),Final_modified_Intermediate[Burmese_Consonants],0)),LEFT(BI18,2),
IF(ISNUMBER(MATCH(LEFT(BI18,1),Final_modified_Intermediate[Burmese_Consonants],0)),LEFT(BI18,1),
IF(ISNUMBER(MATCH(LEFT(BI18,7),Final_Intermediate[Burmese_Consonants],0)),LEFT(BI18,7),
IF(ISNUMBER(MATCH(LEFT(BI18,6),Final_Intermediate[Burmese_Consonants],0)),LEFT(BI18,6),
IF(ISNUMBER(MATCH(LEFT(BI18,5),Final_Intermediate[Burmese_Consonants],0)),LEFT(BI18,5),
IF(ISNUMBER(MATCH(LEFT(BI18,4),Final_Intermediate[Burmese_Consonants],0)),LEFT(BI18,4),
IF(ISNUMBER(MATCH(LEFT(BI18,3),Final_Intermediate[Burmese_Consonants],0)),LEFT(BI18,3),
IF(ISNUMBER(MATCH(LEFT(BI18,2),Final_Intermediate[Burmese_Consonants],0)),LEFT(BI18,2),
IF(ISNUMBER(MATCH(LEFT(BI18,1),Final_Intermediate[Burmese_Consonants],0)),LEFT(BI18,1),
"")))))))))))))))</f>
        <v/>
      </c>
      <c r="AL18" t="str">
        <f>IF(AND(OR(BJ18="။",BJ18="၊"),LEN(BJ18)=1),BJ18,
IF(ISNUMBER(MATCH(LEFT(BJ18,7),Final_modified_Intermediate[Burmese_Consonants],0)),LEFT(BJ18,7),
IF(ISNUMBER(MATCH(LEFT(BJ18,6),Final_modified_Intermediate[Burmese_Consonants],0)),LEFT(BJ18,6),
IF(ISNUMBER(MATCH(LEFT(BJ18,5),Final_modified_Intermediate[Burmese_Consonants],0)),LEFT(BJ18,5),
IF(ISNUMBER(MATCH(LEFT(BJ18,4),Final_modified_Intermediate[Burmese_Consonants],0)),LEFT(BJ18,4),
IF(ISNUMBER(MATCH(LEFT(BJ18,3),Final_modified_Intermediate[Burmese_Consonants],0)),LEFT(BJ18,3),
IF(ISNUMBER(MATCH(LEFT(BJ18,2),Final_modified_Intermediate[Burmese_Consonants],0)),LEFT(BJ18,2),
IF(ISNUMBER(MATCH(LEFT(BJ18,1),Final_modified_Intermediate[Burmese_Consonants],0)),LEFT(BJ18,1),
IF(ISNUMBER(MATCH(LEFT(BJ18,7),Final_Intermediate[Burmese_Consonants],0)),LEFT(BJ18,7),
IF(ISNUMBER(MATCH(LEFT(BJ18,6),Final_Intermediate[Burmese_Consonants],0)),LEFT(BJ18,6),
IF(ISNUMBER(MATCH(LEFT(BJ18,5),Final_Intermediate[Burmese_Consonants],0)),LEFT(BJ18,5),
IF(ISNUMBER(MATCH(LEFT(BJ18,4),Final_Intermediate[Burmese_Consonants],0)),LEFT(BJ18,4),
IF(ISNUMBER(MATCH(LEFT(BJ18,3),Final_Intermediate[Burmese_Consonants],0)),LEFT(BJ18,3),
IF(ISNUMBER(MATCH(LEFT(BJ18,2),Final_Intermediate[Burmese_Consonants],0)),LEFT(BJ18,2),
IF(ISNUMBER(MATCH(LEFT(BJ18,1),Final_Intermediate[Burmese_Consonants],0)),LEFT(BJ18,1),
"")))))))))))))))</f>
        <v/>
      </c>
      <c r="AN18" t="e">
        <f>Compiler_Burmese[[#This Row],[Sr. No.]]</f>
        <v>#REF!</v>
      </c>
      <c r="AO1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8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8" t="e">
        <f>[2]!Vocabulary_Burmese[[#This Row],[Sr. No.]]</f>
        <v>#REF!</v>
      </c>
      <c r="BA18" t="str">
        <f>IF(Raw_data_N2_Kanji[[#This Row],[Categorie]]&lt;&gt;"","",
IF(ISNUMBER(MATCH(V,Special_list[Burmese word],0)),"",
SUBSTITUTE(Raw_data_N2_Kanji[[#This Row],[Raw]]," ","")))</f>
        <v>ပဲပြုတ်</v>
      </c>
      <c r="BB18" t="str">
        <f>RIGHT(Segregate18[[#This Row],[UPGRADE]],LEN(Segregate18[[#This Row],[UPGRADE]])-LEN(Compiler_Burmese[[#This Row],[1]]))</f>
        <v>ပြုတ်</v>
      </c>
      <c r="BC18" t="str">
        <f>RIGHT(Segregate18[[#This Row],[11]],LEN(Segregate18[[#This Row],[11]])-LEN(Compiler_Burmese[[#This Row],[2]]))</f>
        <v/>
      </c>
      <c r="BD18" t="str">
        <f>RIGHT(Segregate18[[#This Row],[21]],LEN(Segregate18[[#This Row],[21]])-LEN(Compiler_Burmese[[#This Row],[3]]))</f>
        <v/>
      </c>
      <c r="BE18" t="str">
        <f>RIGHT(Segregate18[[#This Row],[31]],LEN(Segregate18[[#This Row],[31]])-LEN(Compiler_Burmese[[#This Row],[4]]))</f>
        <v/>
      </c>
      <c r="BF18" t="str">
        <f>RIGHT(Segregate18[[#This Row],[41]],LEN(Segregate18[[#This Row],[41]])-LEN(Compiler_Burmese[[#This Row],[5]]))</f>
        <v/>
      </c>
      <c r="BG18" t="str">
        <f>RIGHT(Segregate18[[#This Row],[51]],LEN(Segregate18[[#This Row],[51]])-LEN(Compiler_Burmese[[#This Row],[6]]))</f>
        <v/>
      </c>
      <c r="BH18" t="str">
        <f>RIGHT(Segregate18[[#This Row],[61]],LEN(Segregate18[[#This Row],[61]])-LEN(Compiler_Burmese[[#This Row],[7]]))</f>
        <v/>
      </c>
      <c r="BI18" t="str">
        <f>RIGHT(Segregate18[[#This Row],[71]],LEN(Segregate18[[#This Row],[71]])-LEN(Compiler_Burmese[[#This Row],[8]]))</f>
        <v/>
      </c>
      <c r="BJ18" t="str">
        <f>RIGHT(Segregate18[[#This Row],[81]],LEN(Segregate18[[#This Row],[81]])-LEN(Compiler_Burmese[[#This Row],[9]]))</f>
        <v/>
      </c>
    </row>
    <row r="19" spans="1:62" ht="14.25" customHeight="1" x14ac:dyDescent="0.3">
      <c r="A19">
        <f>IF(Raw_data_N2_Kanji[[#This Row],[Categorie]]&lt;&gt;"",$A18+1,$A18)</f>
        <v>2</v>
      </c>
      <c r="B19" s="6">
        <f>IF(AND(Raw_data_N2_Kanji[[#This Row],[Supporting word 1]]="",Raw_data_N2_Kanji[[#This Row],[Supporting word 2]]=""),$B18,$B18+1)</f>
        <v>0</v>
      </c>
      <c r="C19" s="9">
        <f>ROW()-ROW(Raw_data_N2_Kanji[#Headers])</f>
        <v>17</v>
      </c>
      <c r="D19" s="9"/>
      <c r="E19" s="9" t="str">
        <f>IF(Raw_data_N2_Kanji[[#This Row],[Categorie]]="",$E18,Raw_data_N2_Kanji[[#This Row],[Categorie]])</f>
        <v>Various cuisines</v>
      </c>
      <c r="F19" s="9">
        <f t="shared" si="0"/>
        <v>3</v>
      </c>
      <c r="G19" s="57" t="str">
        <f>Raw_data_N2_Kanji[[#This Row],[Lecture_no]]&amp;"_"&amp;Raw_data_N2_Kanji[[#This Row],[Receipe_no]]</f>
        <v>Various cuisines_3</v>
      </c>
      <c r="H19" s="112" t="s">
        <v>27476</v>
      </c>
      <c r="I1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နံပြား</v>
      </c>
      <c r="K1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9" s="85"/>
      <c r="N19" s="64"/>
      <c r="O1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9" s="12" t="s">
        <v>27643</v>
      </c>
      <c r="Q19" s="12">
        <f>IF(Raw_data_N2_Kanji[[#This Row],[Receipe_no]]=0,$Q18,
$Q18+1)</f>
        <v>15</v>
      </c>
      <c r="R19" s="11"/>
      <c r="S19" s="11">
        <f>IF(Raw_data_N2_Kanji[[#This Row],[Marking]]="",1,"")</f>
        <v>1</v>
      </c>
      <c r="T19" s="11" t="str">
        <f>IF(Raw_data_N2_Kanji[[#This Row],[Marking_blank]]="",SUMPRODUCT(COUNTIF($S$3:$S19,$S19)),"")</f>
        <v/>
      </c>
      <c r="U19" s="12">
        <f>Raw_data_N2_Kanji[[#This Row],[Sr. no.]]</f>
        <v>17</v>
      </c>
      <c r="V19" s="11">
        <f>SUMPRODUCT(COUNTIF($J$3:$J19,$J19))</f>
        <v>1</v>
      </c>
      <c r="W19" s="82">
        <f>LEN('1_Raw_data'!$J19)</f>
        <v>6</v>
      </c>
      <c r="Y19" t="e">
        <f>Segregate18[[#This Row],[Sr. No.]]</f>
        <v>#REF!</v>
      </c>
      <c r="Z19" t="str">
        <f>IF(AND(OR(BA19="။",BA19="၊"),LEN(BA19)=1),BA19,
IF(ISNUMBER(MATCH(LEFT(BA19,7),Final_modified_Intermediate[Burmese_Consonants],0)),LEFT(BA19,7),
IF(ISNUMBER(MATCH(LEFT(BA19,6),Final_modified_Intermediate[Burmese_Consonants],0)),LEFT(BA19,6),
IF(ISNUMBER(MATCH(LEFT(BA19,5),Final_modified_Intermediate[Burmese_Consonants],0)),LEFT(BA19,5),
IF(ISNUMBER(MATCH(LEFT(BA19,4),Final_modified_Intermediate[Burmese_Consonants],0)),LEFT(BA19,4),
IF(ISNUMBER(MATCH(LEFT(BA19,3),Final_modified_Intermediate[Burmese_Consonants],0)),LEFT(BA19,3),
IF(ISNUMBER(MATCH(LEFT(BA19,2),Final_modified_Intermediate[Burmese_Consonants],0)),LEFT(BA19,2),
IF(ISNUMBER(MATCH(LEFT(BA19,1),Final_modified_Intermediate[Burmese_Consonants],0)),LEFT(BA19,1),
IF(ISNUMBER(MATCH(LEFT(BA19,7),Final_Intermediate[Burmese_Consonants],0)),LEFT(BA19,7),
IF(ISNUMBER(MATCH(LEFT(BA19,6),Final_Intermediate[Burmese_Consonants],0)),LEFT(BA19,6),
IF(ISNUMBER(MATCH(LEFT(BA19,5),Final_Intermediate[Burmese_Consonants],0)),LEFT(BA19,5),
IF(ISNUMBER(MATCH(LEFT(BA19,4),Final_Intermediate[Burmese_Consonants],0)),LEFT(BA19,4),
IF(ISNUMBER(MATCH(LEFT(BA19,3),Final_Intermediate[Burmese_Consonants],0)),LEFT(BA19,3),
IF(ISNUMBER(MATCH(LEFT(BA19,2),Final_Intermediate[Burmese_Consonants],0)),LEFT(BA19,2),
IF(ISNUMBER(MATCH(LEFT(BA19,1),Final_Intermediate[Burmese_Consonants],0)),LEFT(BA19,1),
"")))))))))))))))</f>
        <v>နံ</v>
      </c>
      <c r="AA1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9" t="str">
        <f>IF(AND(OR(BB19="။",BB19="၊"),LEN(BB19)=1),BB19,
IF(ISNUMBER(MATCH(LEFT(BB19,7),Final_modified_Intermediate[Burmese_Consonants],0)),LEFT(BB19,7),
IF(ISNUMBER(MATCH(LEFT(BB19,6),Final_modified_Intermediate[Burmese_Consonants],0)),LEFT(BB19,6),
IF(ISNUMBER(MATCH(LEFT(BB19,5),Final_modified_Intermediate[Burmese_Consonants],0)),LEFT(BB19,5),
IF(ISNUMBER(MATCH(LEFT(BB19,4),Final_modified_Intermediate[Burmese_Consonants],0)),LEFT(BB19,4),
IF(ISNUMBER(MATCH(LEFT(BB19,3),Final_modified_Intermediate[Burmese_Consonants],0)),LEFT(BB19,3),
IF(ISNUMBER(MATCH(LEFT(BB19,2),Final_modified_Intermediate[Burmese_Consonants],0)),LEFT(BB19,2),
IF(ISNUMBER(MATCH(LEFT(BB19,1),Final_modified_Intermediate[Burmese_Consonants],0)),LEFT(BB19,1),
IF(ISNUMBER(MATCH(LEFT(BB19,7),Final_Intermediate[Burmese_Consonants],0)),LEFT(BB19,7),
IF(ISNUMBER(MATCH(LEFT(BB19,6),Final_Intermediate[Burmese_Consonants],0)),LEFT(BB19,6),
IF(ISNUMBER(MATCH(LEFT(BB19,5),Final_Intermediate[Burmese_Consonants],0)),LEFT(BB19,5),
IF(ISNUMBER(MATCH(LEFT(BB19,4),Final_Intermediate[Burmese_Consonants],0)),LEFT(BB19,4),
IF(ISNUMBER(MATCH(LEFT(BB19,3),Final_Intermediate[Burmese_Consonants],0)),LEFT(BB19,3),
IF(ISNUMBER(MATCH(LEFT(BB19,2),Final_Intermediate[Burmese_Consonants],0)),LEFT(BB19,2),
IF(ISNUMBER(MATCH(LEFT(BB19,1),Final_Intermediate[Burmese_Consonants],0)),LEFT(BB19,1),
"")))))))))))))))</f>
        <v>ပြား</v>
      </c>
      <c r="AC1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9" t="str">
        <f>IF(AND(OR(BC19="။",BC19="၊"),LEN(BC19)=1),BC19,
IF(ISNUMBER(MATCH(LEFT(BC19,7),Final_modified_Intermediate[Burmese_Consonants],0)),LEFT(BC19,7),
IF(ISNUMBER(MATCH(LEFT(BC19,6),Final_modified_Intermediate[Burmese_Consonants],0)),LEFT(BC19,6),
IF(ISNUMBER(MATCH(LEFT(BC19,5),Final_modified_Intermediate[Burmese_Consonants],0)),LEFT(BC19,5),
IF(ISNUMBER(MATCH(LEFT(BC19,4),Final_modified_Intermediate[Burmese_Consonants],0)),LEFT(BC19,4),
IF(ISNUMBER(MATCH(LEFT(BC19,3),Final_modified_Intermediate[Burmese_Consonants],0)),LEFT(BC19,3),
IF(ISNUMBER(MATCH(LEFT(BC19,2),Final_modified_Intermediate[Burmese_Consonants],0)),LEFT(BC19,2),
IF(ISNUMBER(MATCH(LEFT(BC19,1),Final_modified_Intermediate[Burmese_Consonants],0)),LEFT(BC19,1),
IF(ISNUMBER(MATCH(LEFT(BC19,7),Final_Intermediate[Burmese_Consonants],0)),LEFT(BC19,7),
IF(ISNUMBER(MATCH(LEFT(BC19,6),Final_Intermediate[Burmese_Consonants],0)),LEFT(BC19,6),
IF(ISNUMBER(MATCH(LEFT(BC19,5),Final_Intermediate[Burmese_Consonants],0)),LEFT(BC19,5),
IF(ISNUMBER(MATCH(LEFT(BC19,4),Final_Intermediate[Burmese_Consonants],0)),LEFT(BC19,4),
IF(ISNUMBER(MATCH(LEFT(BC19,3),Final_Intermediate[Burmese_Consonants],0)),LEFT(BC19,3),
IF(ISNUMBER(MATCH(LEFT(BC19,2),Final_Intermediate[Burmese_Consonants],0)),LEFT(BC19,2),
IF(ISNUMBER(MATCH(LEFT(BC19,1),Final_Intermediate[Burmese_Consonants],0)),LEFT(BC19,1),
"")))))))))))))))</f>
        <v/>
      </c>
      <c r="AE1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9" t="str">
        <f>IF(AND(OR(BD19="။",BD19="၊"),LEN(BD19)=1),BD19,
IF(ISNUMBER(MATCH(LEFT(BD19,7),Final_modified_Intermediate[Burmese_Consonants],0)),LEFT(BD19,7),
IF(ISNUMBER(MATCH(LEFT(BD19,6),Final_modified_Intermediate[Burmese_Consonants],0)),LEFT(BD19,6),
IF(ISNUMBER(MATCH(LEFT(BD19,5),Final_modified_Intermediate[Burmese_Consonants],0)),LEFT(BD19,5),
IF(ISNUMBER(MATCH(LEFT(BD19,4),Final_modified_Intermediate[Burmese_Consonants],0)),LEFT(BD19,4),
IF(ISNUMBER(MATCH(LEFT(BD19,3),Final_modified_Intermediate[Burmese_Consonants],0)),LEFT(BD19,3),
IF(ISNUMBER(MATCH(LEFT(BD19,2),Final_modified_Intermediate[Burmese_Consonants],0)),LEFT(BD19,2),
IF(ISNUMBER(MATCH(LEFT(BD19,1),Final_modified_Intermediate[Burmese_Consonants],0)),LEFT(BD19,1),
IF(ISNUMBER(MATCH(LEFT(BD19,7),Final_Intermediate[Burmese_Consonants],0)),LEFT(BD19,7),
IF(ISNUMBER(MATCH(LEFT(BD19,6),Final_Intermediate[Burmese_Consonants],0)),LEFT(BD19,6),
IF(ISNUMBER(MATCH(LEFT(BD19,5),Final_Intermediate[Burmese_Consonants],0)),LEFT(BD19,5),
IF(ISNUMBER(MATCH(LEFT(BD19,4),Final_Intermediate[Burmese_Consonants],0)),LEFT(BD19,4),
IF(ISNUMBER(MATCH(LEFT(BD19,3),Final_Intermediate[Burmese_Consonants],0)),LEFT(BD19,3),
IF(ISNUMBER(MATCH(LEFT(BD19,2),Final_Intermediate[Burmese_Consonants],0)),LEFT(BD19,2),
IF(ISNUMBER(MATCH(LEFT(BD19,1),Final_Intermediate[Burmese_Consonants],0)),LEFT(BD19,1),
"")))))))))))))))</f>
        <v/>
      </c>
      <c r="AG19" t="str">
        <f>IF(AND(OR(BE19="။",BE19="၊"),LEN(BE19)=1),BE19,
IF(ISNUMBER(MATCH(LEFT(BE19,7),Final_modified_Intermediate[Burmese_Consonants],0)),LEFT(BE19,7),
IF(ISNUMBER(MATCH(LEFT(BE19,6),Final_modified_Intermediate[Burmese_Consonants],0)),LEFT(BE19,6),
IF(ISNUMBER(MATCH(LEFT(BE19,5),Final_modified_Intermediate[Burmese_Consonants],0)),LEFT(BE19,5),
IF(ISNUMBER(MATCH(LEFT(BE19,4),Final_modified_Intermediate[Burmese_Consonants],0)),LEFT(BE19,4),
IF(ISNUMBER(MATCH(LEFT(BE19,3),Final_modified_Intermediate[Burmese_Consonants],0)),LEFT(BE19,3),
IF(ISNUMBER(MATCH(LEFT(BE19,2),Final_modified_Intermediate[Burmese_Consonants],0)),LEFT(BE19,2),
IF(ISNUMBER(MATCH(LEFT(BE19,1),Final_modified_Intermediate[Burmese_Consonants],0)),LEFT(BE19,1),
IF(ISNUMBER(MATCH(LEFT(BE19,7),Final_Intermediate[Burmese_Consonants],0)),LEFT(BE19,7),
IF(ISNUMBER(MATCH(LEFT(BE19,6),Final_Intermediate[Burmese_Consonants],0)),LEFT(BE19,6),
IF(ISNUMBER(MATCH(LEFT(BE19,5),Final_Intermediate[Burmese_Consonants],0)),LEFT(BE19,5),
IF(ISNUMBER(MATCH(LEFT(BE19,4),Final_Intermediate[Burmese_Consonants],0)),LEFT(BE19,4),
IF(ISNUMBER(MATCH(LEFT(BE19,3),Final_Intermediate[Burmese_Consonants],0)),LEFT(BE19,3),
IF(ISNUMBER(MATCH(LEFT(BE19,2),Final_Intermediate[Burmese_Consonants],0)),LEFT(BE19,2),
IF(ISNUMBER(MATCH(LEFT(BE19,1),Final_Intermediate[Burmese_Consonants],0)),LEFT(BE19,1),
"")))))))))))))))</f>
        <v/>
      </c>
      <c r="AH19" t="str">
        <f>IF(AND(OR(BF19="။",BF19="၊"),LEN(BF19)=1),BF19,
IF(ISNUMBER(MATCH(LEFT(BF19,7),Final_modified_Intermediate[Burmese_Consonants],0)),LEFT(BF19,7),
IF(ISNUMBER(MATCH(LEFT(BF19,6),Final_modified_Intermediate[Burmese_Consonants],0)),LEFT(BF19,6),
IF(ISNUMBER(MATCH(LEFT(BF19,5),Final_modified_Intermediate[Burmese_Consonants],0)),LEFT(BF19,5),
IF(ISNUMBER(MATCH(LEFT(BF19,4),Final_modified_Intermediate[Burmese_Consonants],0)),LEFT(BF19,4),
IF(ISNUMBER(MATCH(LEFT(BF19,3),Final_modified_Intermediate[Burmese_Consonants],0)),LEFT(BF19,3),
IF(ISNUMBER(MATCH(LEFT(BF19,2),Final_modified_Intermediate[Burmese_Consonants],0)),LEFT(BF19,2),
IF(ISNUMBER(MATCH(LEFT(BF19,1),Final_modified_Intermediate[Burmese_Consonants],0)),LEFT(BF19,1),
IF(ISNUMBER(MATCH(LEFT(BF19,7),Final_Intermediate[Burmese_Consonants],0)),LEFT(BF19,7),
IF(ISNUMBER(MATCH(LEFT(BF19,6),Final_Intermediate[Burmese_Consonants],0)),LEFT(BF19,6),
IF(ISNUMBER(MATCH(LEFT(BF19,5),Final_Intermediate[Burmese_Consonants],0)),LEFT(BF19,5),
IF(ISNUMBER(MATCH(LEFT(BF19,4),Final_Intermediate[Burmese_Consonants],0)),LEFT(BF19,4),
IF(ISNUMBER(MATCH(LEFT(BF19,3),Final_Intermediate[Burmese_Consonants],0)),LEFT(BF19,3),
IF(ISNUMBER(MATCH(LEFT(BF19,2),Final_Intermediate[Burmese_Consonants],0)),LEFT(BF19,2),
IF(ISNUMBER(MATCH(LEFT(BF19,1),Final_Intermediate[Burmese_Consonants],0)),LEFT(BF19,1),
"")))))))))))))))</f>
        <v/>
      </c>
      <c r="AI19" t="str">
        <f>IF(AND(OR(BG19="။",BG19="၊"),LEN(BG19)=1),BG19,
IF(ISNUMBER(MATCH(LEFT(BG19,7),Final_modified_Intermediate[Burmese_Consonants],0)),LEFT(BG19,7),
IF(ISNUMBER(MATCH(LEFT(BG19,6),Final_modified_Intermediate[Burmese_Consonants],0)),LEFT(BG19,6),
IF(ISNUMBER(MATCH(LEFT(BG19,5),Final_modified_Intermediate[Burmese_Consonants],0)),LEFT(BG19,5),
IF(ISNUMBER(MATCH(LEFT(BG19,4),Final_modified_Intermediate[Burmese_Consonants],0)),LEFT(BG19,4),
IF(ISNUMBER(MATCH(LEFT(BG19,3),Final_modified_Intermediate[Burmese_Consonants],0)),LEFT(BG19,3),
IF(ISNUMBER(MATCH(LEFT(BG19,2),Final_modified_Intermediate[Burmese_Consonants],0)),LEFT(BG19,2),
IF(ISNUMBER(MATCH(LEFT(BG19,1),Final_modified_Intermediate[Burmese_Consonants],0)),LEFT(BG19,1),
IF(ISNUMBER(MATCH(LEFT(BG19,7),Final_Intermediate[Burmese_Consonants],0)),LEFT(BG19,7),
IF(ISNUMBER(MATCH(LEFT(BG19,6),Final_Intermediate[Burmese_Consonants],0)),LEFT(BG19,6),
IF(ISNUMBER(MATCH(LEFT(BG19,5),Final_Intermediate[Burmese_Consonants],0)),LEFT(BG19,5),
IF(ISNUMBER(MATCH(LEFT(BG19,4),Final_Intermediate[Burmese_Consonants],0)),LEFT(BG19,4),
IF(ISNUMBER(MATCH(LEFT(BG19,3),Final_Intermediate[Burmese_Consonants],0)),LEFT(BG19,3),
IF(ISNUMBER(MATCH(LEFT(BG19,2),Final_Intermediate[Burmese_Consonants],0)),LEFT(BG19,2),
IF(ISNUMBER(MATCH(LEFT(BG19,1),Final_Intermediate[Burmese_Consonants],0)),LEFT(BG19,1),
"")))))))))))))))</f>
        <v/>
      </c>
      <c r="AJ19" t="str">
        <f>IF(AND(OR(BH19="။",BH19="၊"),LEN(BH19)=1),BH19,
IF(ISNUMBER(MATCH(LEFT(BH19,7),Final_modified_Intermediate[Burmese_Consonants],0)),LEFT(BH19,7),
IF(ISNUMBER(MATCH(LEFT(BH19,6),Final_modified_Intermediate[Burmese_Consonants],0)),LEFT(BH19,6),
IF(ISNUMBER(MATCH(LEFT(BH19,5),Final_modified_Intermediate[Burmese_Consonants],0)),LEFT(BH19,5),
IF(ISNUMBER(MATCH(LEFT(BH19,4),Final_modified_Intermediate[Burmese_Consonants],0)),LEFT(BH19,4),
IF(ISNUMBER(MATCH(LEFT(BH19,3),Final_modified_Intermediate[Burmese_Consonants],0)),LEFT(BH19,3),
IF(ISNUMBER(MATCH(LEFT(BH19,2),Final_modified_Intermediate[Burmese_Consonants],0)),LEFT(BH19,2),
IF(ISNUMBER(MATCH(LEFT(BH19,1),Final_modified_Intermediate[Burmese_Consonants],0)),LEFT(BH19,1),
IF(ISNUMBER(MATCH(LEFT(BH19,7),Final_Intermediate[Burmese_Consonants],0)),LEFT(BH19,7),
IF(ISNUMBER(MATCH(LEFT(BH19,6),Final_Intermediate[Burmese_Consonants],0)),LEFT(BH19,6),
IF(ISNUMBER(MATCH(LEFT(BH19,5),Final_Intermediate[Burmese_Consonants],0)),LEFT(BH19,5),
IF(ISNUMBER(MATCH(LEFT(BH19,4),Final_Intermediate[Burmese_Consonants],0)),LEFT(BH19,4),
IF(ISNUMBER(MATCH(LEFT(BH19,3),Final_Intermediate[Burmese_Consonants],0)),LEFT(BH19,3),
IF(ISNUMBER(MATCH(LEFT(BH19,2),Final_Intermediate[Burmese_Consonants],0)),LEFT(BH19,2),
IF(ISNUMBER(MATCH(LEFT(BH19,1),Final_Intermediate[Burmese_Consonants],0)),LEFT(BH19,1),
"")))))))))))))))</f>
        <v/>
      </c>
      <c r="AK19" t="str">
        <f>IF(AND(OR(BI19="။",BI19="၊"),LEN(BI19)=1),BI19,
IF(ISNUMBER(MATCH(LEFT(BI19,7),Final_modified_Intermediate[Burmese_Consonants],0)),LEFT(BI19,7),
IF(ISNUMBER(MATCH(LEFT(BI19,6),Final_modified_Intermediate[Burmese_Consonants],0)),LEFT(BI19,6),
IF(ISNUMBER(MATCH(LEFT(BI19,5),Final_modified_Intermediate[Burmese_Consonants],0)),LEFT(BI19,5),
IF(ISNUMBER(MATCH(LEFT(BI19,4),Final_modified_Intermediate[Burmese_Consonants],0)),LEFT(BI19,4),
IF(ISNUMBER(MATCH(LEFT(BI19,3),Final_modified_Intermediate[Burmese_Consonants],0)),LEFT(BI19,3),
IF(ISNUMBER(MATCH(LEFT(BI19,2),Final_modified_Intermediate[Burmese_Consonants],0)),LEFT(BI19,2),
IF(ISNUMBER(MATCH(LEFT(BI19,1),Final_modified_Intermediate[Burmese_Consonants],0)),LEFT(BI19,1),
IF(ISNUMBER(MATCH(LEFT(BI19,7),Final_Intermediate[Burmese_Consonants],0)),LEFT(BI19,7),
IF(ISNUMBER(MATCH(LEFT(BI19,6),Final_Intermediate[Burmese_Consonants],0)),LEFT(BI19,6),
IF(ISNUMBER(MATCH(LEFT(BI19,5),Final_Intermediate[Burmese_Consonants],0)),LEFT(BI19,5),
IF(ISNUMBER(MATCH(LEFT(BI19,4),Final_Intermediate[Burmese_Consonants],0)),LEFT(BI19,4),
IF(ISNUMBER(MATCH(LEFT(BI19,3),Final_Intermediate[Burmese_Consonants],0)),LEFT(BI19,3),
IF(ISNUMBER(MATCH(LEFT(BI19,2),Final_Intermediate[Burmese_Consonants],0)),LEFT(BI19,2),
IF(ISNUMBER(MATCH(LEFT(BI19,1),Final_Intermediate[Burmese_Consonants],0)),LEFT(BI19,1),
"")))))))))))))))</f>
        <v/>
      </c>
      <c r="AL19" t="str">
        <f>IF(AND(OR(BJ19="။",BJ19="၊"),LEN(BJ19)=1),BJ19,
IF(ISNUMBER(MATCH(LEFT(BJ19,7),Final_modified_Intermediate[Burmese_Consonants],0)),LEFT(BJ19,7),
IF(ISNUMBER(MATCH(LEFT(BJ19,6),Final_modified_Intermediate[Burmese_Consonants],0)),LEFT(BJ19,6),
IF(ISNUMBER(MATCH(LEFT(BJ19,5),Final_modified_Intermediate[Burmese_Consonants],0)),LEFT(BJ19,5),
IF(ISNUMBER(MATCH(LEFT(BJ19,4),Final_modified_Intermediate[Burmese_Consonants],0)),LEFT(BJ19,4),
IF(ISNUMBER(MATCH(LEFT(BJ19,3),Final_modified_Intermediate[Burmese_Consonants],0)),LEFT(BJ19,3),
IF(ISNUMBER(MATCH(LEFT(BJ19,2),Final_modified_Intermediate[Burmese_Consonants],0)),LEFT(BJ19,2),
IF(ISNUMBER(MATCH(LEFT(BJ19,1),Final_modified_Intermediate[Burmese_Consonants],0)),LEFT(BJ19,1),
IF(ISNUMBER(MATCH(LEFT(BJ19,7),Final_Intermediate[Burmese_Consonants],0)),LEFT(BJ19,7),
IF(ISNUMBER(MATCH(LEFT(BJ19,6),Final_Intermediate[Burmese_Consonants],0)),LEFT(BJ19,6),
IF(ISNUMBER(MATCH(LEFT(BJ19,5),Final_Intermediate[Burmese_Consonants],0)),LEFT(BJ19,5),
IF(ISNUMBER(MATCH(LEFT(BJ19,4),Final_Intermediate[Burmese_Consonants],0)),LEFT(BJ19,4),
IF(ISNUMBER(MATCH(LEFT(BJ19,3),Final_Intermediate[Burmese_Consonants],0)),LEFT(BJ19,3),
IF(ISNUMBER(MATCH(LEFT(BJ19,2),Final_Intermediate[Burmese_Consonants],0)),LEFT(BJ19,2),
IF(ISNUMBER(MATCH(LEFT(BJ19,1),Final_Intermediate[Burmese_Consonants],0)),LEFT(BJ19,1),
"")))))))))))))))</f>
        <v/>
      </c>
      <c r="AN19" t="e">
        <f>Compiler_Burmese[[#This Row],[Sr. No.]]</f>
        <v>#REF!</v>
      </c>
      <c r="AO1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9" t="e">
        <f>[2]!Vocabulary_Burmese[[#This Row],[Sr. No.]]</f>
        <v>#REF!</v>
      </c>
      <c r="BA19" t="str">
        <f>IF(Raw_data_N2_Kanji[[#This Row],[Categorie]]&lt;&gt;"","",
IF(ISNUMBER(MATCH(V,Special_list[Burmese word],0)),"",
SUBSTITUTE(Raw_data_N2_Kanji[[#This Row],[Raw]]," ","")))</f>
        <v>နံပြား</v>
      </c>
      <c r="BB19" t="str">
        <f>RIGHT(Segregate18[[#This Row],[UPGRADE]],LEN(Segregate18[[#This Row],[UPGRADE]])-LEN(Compiler_Burmese[[#This Row],[1]]))</f>
        <v>ပြား</v>
      </c>
      <c r="BC19" t="str">
        <f>RIGHT(Segregate18[[#This Row],[11]],LEN(Segregate18[[#This Row],[11]])-LEN(Compiler_Burmese[[#This Row],[2]]))</f>
        <v/>
      </c>
      <c r="BD19" t="str">
        <f>RIGHT(Segregate18[[#This Row],[21]],LEN(Segregate18[[#This Row],[21]])-LEN(Compiler_Burmese[[#This Row],[3]]))</f>
        <v/>
      </c>
      <c r="BE19" t="str">
        <f>RIGHT(Segregate18[[#This Row],[31]],LEN(Segregate18[[#This Row],[31]])-LEN(Compiler_Burmese[[#This Row],[4]]))</f>
        <v/>
      </c>
      <c r="BF19" t="str">
        <f>RIGHT(Segregate18[[#This Row],[41]],LEN(Segregate18[[#This Row],[41]])-LEN(Compiler_Burmese[[#This Row],[5]]))</f>
        <v/>
      </c>
      <c r="BG19" t="str">
        <f>RIGHT(Segregate18[[#This Row],[51]],LEN(Segregate18[[#This Row],[51]])-LEN(Compiler_Burmese[[#This Row],[6]]))</f>
        <v/>
      </c>
      <c r="BH19" t="str">
        <f>RIGHT(Segregate18[[#This Row],[61]],LEN(Segregate18[[#This Row],[61]])-LEN(Compiler_Burmese[[#This Row],[7]]))</f>
        <v/>
      </c>
      <c r="BI19" t="str">
        <f>RIGHT(Segregate18[[#This Row],[71]],LEN(Segregate18[[#This Row],[71]])-LEN(Compiler_Burmese[[#This Row],[8]]))</f>
        <v/>
      </c>
      <c r="BJ19" t="str">
        <f>RIGHT(Segregate18[[#This Row],[81]],LEN(Segregate18[[#This Row],[81]])-LEN(Compiler_Burmese[[#This Row],[9]]))</f>
        <v/>
      </c>
    </row>
    <row r="20" spans="1:62" ht="14.25" customHeight="1" x14ac:dyDescent="0.3">
      <c r="A20">
        <f>IF(Raw_data_N2_Kanji[[#This Row],[Categorie]]&lt;&gt;"",$A19+1,$A19)</f>
        <v>2</v>
      </c>
      <c r="B20" s="6">
        <f>IF(AND(Raw_data_N2_Kanji[[#This Row],[Supporting word 1]]="",Raw_data_N2_Kanji[[#This Row],[Supporting word 2]]=""),$B19,$B19+1)</f>
        <v>0</v>
      </c>
      <c r="C20" s="9">
        <f>ROW()-ROW(Raw_data_N2_Kanji[#Headers])</f>
        <v>18</v>
      </c>
      <c r="D20" s="9"/>
      <c r="E20" s="9" t="str">
        <f>IF(Raw_data_N2_Kanji[[#This Row],[Categorie]]="",$E19,Raw_data_N2_Kanji[[#This Row],[Categorie]])</f>
        <v>Various cuisines</v>
      </c>
      <c r="F20" s="9">
        <f t="shared" si="0"/>
        <v>4</v>
      </c>
      <c r="G20" s="57" t="str">
        <f>Raw_data_N2_Kanji[[#This Row],[Lecture_no]]&amp;"_"&amp;Raw_data_N2_Kanji[[#This Row],[Receipe_no]]</f>
        <v>Various cuisines_4</v>
      </c>
      <c r="H20" s="11" t="s">
        <v>27477</v>
      </c>
      <c r="I2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အီကြာကွေး</v>
      </c>
      <c r="K2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0" s="11"/>
      <c r="N20" s="64"/>
      <c r="O2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0" s="12" t="s">
        <v>27644</v>
      </c>
      <c r="Q20" s="12">
        <f>IF(Raw_data_N2_Kanji[[#This Row],[Receipe_no]]=0,$Q19,
$Q19+1)</f>
        <v>16</v>
      </c>
      <c r="R20" s="11"/>
      <c r="S20" s="11">
        <f>IF(Raw_data_N2_Kanji[[#This Row],[Marking]]="",1,"")</f>
        <v>1</v>
      </c>
      <c r="T20" s="11" t="str">
        <f>IF(Raw_data_N2_Kanji[[#This Row],[Marking_blank]]="",SUMPRODUCT(COUNTIF($S$3:$S20,$S20)),"")</f>
        <v/>
      </c>
      <c r="U20" s="12">
        <f>Raw_data_N2_Kanji[[#This Row],[Sr. no.]]</f>
        <v>18</v>
      </c>
      <c r="V20" s="11">
        <f>SUMPRODUCT(COUNTIF($J$3:$J20,$J20))</f>
        <v>1</v>
      </c>
      <c r="W20" s="82">
        <f>LEN('1_Raw_data'!$J20)</f>
        <v>9</v>
      </c>
      <c r="Y20" t="e">
        <f>Segregate18[[#This Row],[Sr. No.]]</f>
        <v>#REF!</v>
      </c>
      <c r="Z20" t="str">
        <f>IF(AND(OR(BA20="။",BA20="၊"),LEN(BA20)=1),BA20,
IF(ISNUMBER(MATCH(LEFT(BA20,7),Final_modified_Intermediate[Burmese_Consonants],0)),LEFT(BA20,7),
IF(ISNUMBER(MATCH(LEFT(BA20,6),Final_modified_Intermediate[Burmese_Consonants],0)),LEFT(BA20,6),
IF(ISNUMBER(MATCH(LEFT(BA20,5),Final_modified_Intermediate[Burmese_Consonants],0)),LEFT(BA20,5),
IF(ISNUMBER(MATCH(LEFT(BA20,4),Final_modified_Intermediate[Burmese_Consonants],0)),LEFT(BA20,4),
IF(ISNUMBER(MATCH(LEFT(BA20,3),Final_modified_Intermediate[Burmese_Consonants],0)),LEFT(BA20,3),
IF(ISNUMBER(MATCH(LEFT(BA20,2),Final_modified_Intermediate[Burmese_Consonants],0)),LEFT(BA20,2),
IF(ISNUMBER(MATCH(LEFT(BA20,1),Final_modified_Intermediate[Burmese_Consonants],0)),LEFT(BA20,1),
IF(ISNUMBER(MATCH(LEFT(BA20,7),Final_Intermediate[Burmese_Consonants],0)),LEFT(BA20,7),
IF(ISNUMBER(MATCH(LEFT(BA20,6),Final_Intermediate[Burmese_Consonants],0)),LEFT(BA20,6),
IF(ISNUMBER(MATCH(LEFT(BA20,5),Final_Intermediate[Burmese_Consonants],0)),LEFT(BA20,5),
IF(ISNUMBER(MATCH(LEFT(BA20,4),Final_Intermediate[Burmese_Consonants],0)),LEFT(BA20,4),
IF(ISNUMBER(MATCH(LEFT(BA20,3),Final_Intermediate[Burmese_Consonants],0)),LEFT(BA20,3),
IF(ISNUMBER(MATCH(LEFT(BA20,2),Final_Intermediate[Burmese_Consonants],0)),LEFT(BA20,2),
IF(ISNUMBER(MATCH(LEFT(BA20,1),Final_Intermediate[Burmese_Consonants],0)),LEFT(BA20,1),
"")))))))))))))))</f>
        <v>အီ</v>
      </c>
      <c r="AA2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0" t="str">
        <f>IF(AND(OR(BB20="။",BB20="၊"),LEN(BB20)=1),BB20,
IF(ISNUMBER(MATCH(LEFT(BB20,7),Final_modified_Intermediate[Burmese_Consonants],0)),LEFT(BB20,7),
IF(ISNUMBER(MATCH(LEFT(BB20,6),Final_modified_Intermediate[Burmese_Consonants],0)),LEFT(BB20,6),
IF(ISNUMBER(MATCH(LEFT(BB20,5),Final_modified_Intermediate[Burmese_Consonants],0)),LEFT(BB20,5),
IF(ISNUMBER(MATCH(LEFT(BB20,4),Final_modified_Intermediate[Burmese_Consonants],0)),LEFT(BB20,4),
IF(ISNUMBER(MATCH(LEFT(BB20,3),Final_modified_Intermediate[Burmese_Consonants],0)),LEFT(BB20,3),
IF(ISNUMBER(MATCH(LEFT(BB20,2),Final_modified_Intermediate[Burmese_Consonants],0)),LEFT(BB20,2),
IF(ISNUMBER(MATCH(LEFT(BB20,1),Final_modified_Intermediate[Burmese_Consonants],0)),LEFT(BB20,1),
IF(ISNUMBER(MATCH(LEFT(BB20,7),Final_Intermediate[Burmese_Consonants],0)),LEFT(BB20,7),
IF(ISNUMBER(MATCH(LEFT(BB20,6),Final_Intermediate[Burmese_Consonants],0)),LEFT(BB20,6),
IF(ISNUMBER(MATCH(LEFT(BB20,5),Final_Intermediate[Burmese_Consonants],0)),LEFT(BB20,5),
IF(ISNUMBER(MATCH(LEFT(BB20,4),Final_Intermediate[Burmese_Consonants],0)),LEFT(BB20,4),
IF(ISNUMBER(MATCH(LEFT(BB20,3),Final_Intermediate[Burmese_Consonants],0)),LEFT(BB20,3),
IF(ISNUMBER(MATCH(LEFT(BB20,2),Final_Intermediate[Burmese_Consonants],0)),LEFT(BB20,2),
IF(ISNUMBER(MATCH(LEFT(BB20,1),Final_Intermediate[Burmese_Consonants],0)),LEFT(BB20,1),
"")))))))))))))))</f>
        <v>ကြာ</v>
      </c>
      <c r="AC2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0" t="str">
        <f>IF(AND(OR(BC20="။",BC20="၊"),LEN(BC20)=1),BC20,
IF(ISNUMBER(MATCH(LEFT(BC20,7),Final_modified_Intermediate[Burmese_Consonants],0)),LEFT(BC20,7),
IF(ISNUMBER(MATCH(LEFT(BC20,6),Final_modified_Intermediate[Burmese_Consonants],0)),LEFT(BC20,6),
IF(ISNUMBER(MATCH(LEFT(BC20,5),Final_modified_Intermediate[Burmese_Consonants],0)),LEFT(BC20,5),
IF(ISNUMBER(MATCH(LEFT(BC20,4),Final_modified_Intermediate[Burmese_Consonants],0)),LEFT(BC20,4),
IF(ISNUMBER(MATCH(LEFT(BC20,3),Final_modified_Intermediate[Burmese_Consonants],0)),LEFT(BC20,3),
IF(ISNUMBER(MATCH(LEFT(BC20,2),Final_modified_Intermediate[Burmese_Consonants],0)),LEFT(BC20,2),
IF(ISNUMBER(MATCH(LEFT(BC20,1),Final_modified_Intermediate[Burmese_Consonants],0)),LEFT(BC20,1),
IF(ISNUMBER(MATCH(LEFT(BC20,7),Final_Intermediate[Burmese_Consonants],0)),LEFT(BC20,7),
IF(ISNUMBER(MATCH(LEFT(BC20,6),Final_Intermediate[Burmese_Consonants],0)),LEFT(BC20,6),
IF(ISNUMBER(MATCH(LEFT(BC20,5),Final_Intermediate[Burmese_Consonants],0)),LEFT(BC20,5),
IF(ISNUMBER(MATCH(LEFT(BC20,4),Final_Intermediate[Burmese_Consonants],0)),LEFT(BC20,4),
IF(ISNUMBER(MATCH(LEFT(BC20,3),Final_Intermediate[Burmese_Consonants],0)),LEFT(BC20,3),
IF(ISNUMBER(MATCH(LEFT(BC20,2),Final_Intermediate[Burmese_Consonants],0)),LEFT(BC20,2),
IF(ISNUMBER(MATCH(LEFT(BC20,1),Final_Intermediate[Burmese_Consonants],0)),LEFT(BC20,1),
"")))))))))))))))</f>
        <v>ကွေး</v>
      </c>
      <c r="AE2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20" t="str">
        <f>IF(AND(OR(BD20="။",BD20="၊"),LEN(BD20)=1),BD20,
IF(ISNUMBER(MATCH(LEFT(BD20,7),Final_modified_Intermediate[Burmese_Consonants],0)),LEFT(BD20,7),
IF(ISNUMBER(MATCH(LEFT(BD20,6),Final_modified_Intermediate[Burmese_Consonants],0)),LEFT(BD20,6),
IF(ISNUMBER(MATCH(LEFT(BD20,5),Final_modified_Intermediate[Burmese_Consonants],0)),LEFT(BD20,5),
IF(ISNUMBER(MATCH(LEFT(BD20,4),Final_modified_Intermediate[Burmese_Consonants],0)),LEFT(BD20,4),
IF(ISNUMBER(MATCH(LEFT(BD20,3),Final_modified_Intermediate[Burmese_Consonants],0)),LEFT(BD20,3),
IF(ISNUMBER(MATCH(LEFT(BD20,2),Final_modified_Intermediate[Burmese_Consonants],0)),LEFT(BD20,2),
IF(ISNUMBER(MATCH(LEFT(BD20,1),Final_modified_Intermediate[Burmese_Consonants],0)),LEFT(BD20,1),
IF(ISNUMBER(MATCH(LEFT(BD20,7),Final_Intermediate[Burmese_Consonants],0)),LEFT(BD20,7),
IF(ISNUMBER(MATCH(LEFT(BD20,6),Final_Intermediate[Burmese_Consonants],0)),LEFT(BD20,6),
IF(ISNUMBER(MATCH(LEFT(BD20,5),Final_Intermediate[Burmese_Consonants],0)),LEFT(BD20,5),
IF(ISNUMBER(MATCH(LEFT(BD20,4),Final_Intermediate[Burmese_Consonants],0)),LEFT(BD20,4),
IF(ISNUMBER(MATCH(LEFT(BD20,3),Final_Intermediate[Burmese_Consonants],0)),LEFT(BD20,3),
IF(ISNUMBER(MATCH(LEFT(BD20,2),Final_Intermediate[Burmese_Consonants],0)),LEFT(BD20,2),
IF(ISNUMBER(MATCH(LEFT(BD20,1),Final_Intermediate[Burmese_Consonants],0)),LEFT(BD20,1),
"")))))))))))))))</f>
        <v/>
      </c>
      <c r="AG20" t="str">
        <f>IF(AND(OR(BE20="။",BE20="၊"),LEN(BE20)=1),BE20,
IF(ISNUMBER(MATCH(LEFT(BE20,7),Final_modified_Intermediate[Burmese_Consonants],0)),LEFT(BE20,7),
IF(ISNUMBER(MATCH(LEFT(BE20,6),Final_modified_Intermediate[Burmese_Consonants],0)),LEFT(BE20,6),
IF(ISNUMBER(MATCH(LEFT(BE20,5),Final_modified_Intermediate[Burmese_Consonants],0)),LEFT(BE20,5),
IF(ISNUMBER(MATCH(LEFT(BE20,4),Final_modified_Intermediate[Burmese_Consonants],0)),LEFT(BE20,4),
IF(ISNUMBER(MATCH(LEFT(BE20,3),Final_modified_Intermediate[Burmese_Consonants],0)),LEFT(BE20,3),
IF(ISNUMBER(MATCH(LEFT(BE20,2),Final_modified_Intermediate[Burmese_Consonants],0)),LEFT(BE20,2),
IF(ISNUMBER(MATCH(LEFT(BE20,1),Final_modified_Intermediate[Burmese_Consonants],0)),LEFT(BE20,1),
IF(ISNUMBER(MATCH(LEFT(BE20,7),Final_Intermediate[Burmese_Consonants],0)),LEFT(BE20,7),
IF(ISNUMBER(MATCH(LEFT(BE20,6),Final_Intermediate[Burmese_Consonants],0)),LEFT(BE20,6),
IF(ISNUMBER(MATCH(LEFT(BE20,5),Final_Intermediate[Burmese_Consonants],0)),LEFT(BE20,5),
IF(ISNUMBER(MATCH(LEFT(BE20,4),Final_Intermediate[Burmese_Consonants],0)),LEFT(BE20,4),
IF(ISNUMBER(MATCH(LEFT(BE20,3),Final_Intermediate[Burmese_Consonants],0)),LEFT(BE20,3),
IF(ISNUMBER(MATCH(LEFT(BE20,2),Final_Intermediate[Burmese_Consonants],0)),LEFT(BE20,2),
IF(ISNUMBER(MATCH(LEFT(BE20,1),Final_Intermediate[Burmese_Consonants],0)),LEFT(BE20,1),
"")))))))))))))))</f>
        <v/>
      </c>
      <c r="AH20" t="str">
        <f>IF(AND(OR(BF20="။",BF20="၊"),LEN(BF20)=1),BF20,
IF(ISNUMBER(MATCH(LEFT(BF20,7),Final_modified_Intermediate[Burmese_Consonants],0)),LEFT(BF20,7),
IF(ISNUMBER(MATCH(LEFT(BF20,6),Final_modified_Intermediate[Burmese_Consonants],0)),LEFT(BF20,6),
IF(ISNUMBER(MATCH(LEFT(BF20,5),Final_modified_Intermediate[Burmese_Consonants],0)),LEFT(BF20,5),
IF(ISNUMBER(MATCH(LEFT(BF20,4),Final_modified_Intermediate[Burmese_Consonants],0)),LEFT(BF20,4),
IF(ISNUMBER(MATCH(LEFT(BF20,3),Final_modified_Intermediate[Burmese_Consonants],0)),LEFT(BF20,3),
IF(ISNUMBER(MATCH(LEFT(BF20,2),Final_modified_Intermediate[Burmese_Consonants],0)),LEFT(BF20,2),
IF(ISNUMBER(MATCH(LEFT(BF20,1),Final_modified_Intermediate[Burmese_Consonants],0)),LEFT(BF20,1),
IF(ISNUMBER(MATCH(LEFT(BF20,7),Final_Intermediate[Burmese_Consonants],0)),LEFT(BF20,7),
IF(ISNUMBER(MATCH(LEFT(BF20,6),Final_Intermediate[Burmese_Consonants],0)),LEFT(BF20,6),
IF(ISNUMBER(MATCH(LEFT(BF20,5),Final_Intermediate[Burmese_Consonants],0)),LEFT(BF20,5),
IF(ISNUMBER(MATCH(LEFT(BF20,4),Final_Intermediate[Burmese_Consonants],0)),LEFT(BF20,4),
IF(ISNUMBER(MATCH(LEFT(BF20,3),Final_Intermediate[Burmese_Consonants],0)),LEFT(BF20,3),
IF(ISNUMBER(MATCH(LEFT(BF20,2),Final_Intermediate[Burmese_Consonants],0)),LEFT(BF20,2),
IF(ISNUMBER(MATCH(LEFT(BF20,1),Final_Intermediate[Burmese_Consonants],0)),LEFT(BF20,1),
"")))))))))))))))</f>
        <v/>
      </c>
      <c r="AI20" t="str">
        <f>IF(AND(OR(BG20="။",BG20="၊"),LEN(BG20)=1),BG20,
IF(ISNUMBER(MATCH(LEFT(BG20,7),Final_modified_Intermediate[Burmese_Consonants],0)),LEFT(BG20,7),
IF(ISNUMBER(MATCH(LEFT(BG20,6),Final_modified_Intermediate[Burmese_Consonants],0)),LEFT(BG20,6),
IF(ISNUMBER(MATCH(LEFT(BG20,5),Final_modified_Intermediate[Burmese_Consonants],0)),LEFT(BG20,5),
IF(ISNUMBER(MATCH(LEFT(BG20,4),Final_modified_Intermediate[Burmese_Consonants],0)),LEFT(BG20,4),
IF(ISNUMBER(MATCH(LEFT(BG20,3),Final_modified_Intermediate[Burmese_Consonants],0)),LEFT(BG20,3),
IF(ISNUMBER(MATCH(LEFT(BG20,2),Final_modified_Intermediate[Burmese_Consonants],0)),LEFT(BG20,2),
IF(ISNUMBER(MATCH(LEFT(BG20,1),Final_modified_Intermediate[Burmese_Consonants],0)),LEFT(BG20,1),
IF(ISNUMBER(MATCH(LEFT(BG20,7),Final_Intermediate[Burmese_Consonants],0)),LEFT(BG20,7),
IF(ISNUMBER(MATCH(LEFT(BG20,6),Final_Intermediate[Burmese_Consonants],0)),LEFT(BG20,6),
IF(ISNUMBER(MATCH(LEFT(BG20,5),Final_Intermediate[Burmese_Consonants],0)),LEFT(BG20,5),
IF(ISNUMBER(MATCH(LEFT(BG20,4),Final_Intermediate[Burmese_Consonants],0)),LEFT(BG20,4),
IF(ISNUMBER(MATCH(LEFT(BG20,3),Final_Intermediate[Burmese_Consonants],0)),LEFT(BG20,3),
IF(ISNUMBER(MATCH(LEFT(BG20,2),Final_Intermediate[Burmese_Consonants],0)),LEFT(BG20,2),
IF(ISNUMBER(MATCH(LEFT(BG20,1),Final_Intermediate[Burmese_Consonants],0)),LEFT(BG20,1),
"")))))))))))))))</f>
        <v/>
      </c>
      <c r="AJ20" t="str">
        <f>IF(AND(OR(BH20="။",BH20="၊"),LEN(BH20)=1),BH20,
IF(ISNUMBER(MATCH(LEFT(BH20,7),Final_modified_Intermediate[Burmese_Consonants],0)),LEFT(BH20,7),
IF(ISNUMBER(MATCH(LEFT(BH20,6),Final_modified_Intermediate[Burmese_Consonants],0)),LEFT(BH20,6),
IF(ISNUMBER(MATCH(LEFT(BH20,5),Final_modified_Intermediate[Burmese_Consonants],0)),LEFT(BH20,5),
IF(ISNUMBER(MATCH(LEFT(BH20,4),Final_modified_Intermediate[Burmese_Consonants],0)),LEFT(BH20,4),
IF(ISNUMBER(MATCH(LEFT(BH20,3),Final_modified_Intermediate[Burmese_Consonants],0)),LEFT(BH20,3),
IF(ISNUMBER(MATCH(LEFT(BH20,2),Final_modified_Intermediate[Burmese_Consonants],0)),LEFT(BH20,2),
IF(ISNUMBER(MATCH(LEFT(BH20,1),Final_modified_Intermediate[Burmese_Consonants],0)),LEFT(BH20,1),
IF(ISNUMBER(MATCH(LEFT(BH20,7),Final_Intermediate[Burmese_Consonants],0)),LEFT(BH20,7),
IF(ISNUMBER(MATCH(LEFT(BH20,6),Final_Intermediate[Burmese_Consonants],0)),LEFT(BH20,6),
IF(ISNUMBER(MATCH(LEFT(BH20,5),Final_Intermediate[Burmese_Consonants],0)),LEFT(BH20,5),
IF(ISNUMBER(MATCH(LEFT(BH20,4),Final_Intermediate[Burmese_Consonants],0)),LEFT(BH20,4),
IF(ISNUMBER(MATCH(LEFT(BH20,3),Final_Intermediate[Burmese_Consonants],0)),LEFT(BH20,3),
IF(ISNUMBER(MATCH(LEFT(BH20,2),Final_Intermediate[Burmese_Consonants],0)),LEFT(BH20,2),
IF(ISNUMBER(MATCH(LEFT(BH20,1),Final_Intermediate[Burmese_Consonants],0)),LEFT(BH20,1),
"")))))))))))))))</f>
        <v/>
      </c>
      <c r="AK20" t="str">
        <f>IF(AND(OR(BI20="။",BI20="၊"),LEN(BI20)=1),BI20,
IF(ISNUMBER(MATCH(LEFT(BI20,7),Final_modified_Intermediate[Burmese_Consonants],0)),LEFT(BI20,7),
IF(ISNUMBER(MATCH(LEFT(BI20,6),Final_modified_Intermediate[Burmese_Consonants],0)),LEFT(BI20,6),
IF(ISNUMBER(MATCH(LEFT(BI20,5),Final_modified_Intermediate[Burmese_Consonants],0)),LEFT(BI20,5),
IF(ISNUMBER(MATCH(LEFT(BI20,4),Final_modified_Intermediate[Burmese_Consonants],0)),LEFT(BI20,4),
IF(ISNUMBER(MATCH(LEFT(BI20,3),Final_modified_Intermediate[Burmese_Consonants],0)),LEFT(BI20,3),
IF(ISNUMBER(MATCH(LEFT(BI20,2),Final_modified_Intermediate[Burmese_Consonants],0)),LEFT(BI20,2),
IF(ISNUMBER(MATCH(LEFT(BI20,1),Final_modified_Intermediate[Burmese_Consonants],0)),LEFT(BI20,1),
IF(ISNUMBER(MATCH(LEFT(BI20,7),Final_Intermediate[Burmese_Consonants],0)),LEFT(BI20,7),
IF(ISNUMBER(MATCH(LEFT(BI20,6),Final_Intermediate[Burmese_Consonants],0)),LEFT(BI20,6),
IF(ISNUMBER(MATCH(LEFT(BI20,5),Final_Intermediate[Burmese_Consonants],0)),LEFT(BI20,5),
IF(ISNUMBER(MATCH(LEFT(BI20,4),Final_Intermediate[Burmese_Consonants],0)),LEFT(BI20,4),
IF(ISNUMBER(MATCH(LEFT(BI20,3),Final_Intermediate[Burmese_Consonants],0)),LEFT(BI20,3),
IF(ISNUMBER(MATCH(LEFT(BI20,2),Final_Intermediate[Burmese_Consonants],0)),LEFT(BI20,2),
IF(ISNUMBER(MATCH(LEFT(BI20,1),Final_Intermediate[Burmese_Consonants],0)),LEFT(BI20,1),
"")))))))))))))))</f>
        <v/>
      </c>
      <c r="AL20" t="str">
        <f>IF(AND(OR(BJ20="။",BJ20="၊"),LEN(BJ20)=1),BJ20,
IF(ISNUMBER(MATCH(LEFT(BJ20,7),Final_modified_Intermediate[Burmese_Consonants],0)),LEFT(BJ20,7),
IF(ISNUMBER(MATCH(LEFT(BJ20,6),Final_modified_Intermediate[Burmese_Consonants],0)),LEFT(BJ20,6),
IF(ISNUMBER(MATCH(LEFT(BJ20,5),Final_modified_Intermediate[Burmese_Consonants],0)),LEFT(BJ20,5),
IF(ISNUMBER(MATCH(LEFT(BJ20,4),Final_modified_Intermediate[Burmese_Consonants],0)),LEFT(BJ20,4),
IF(ISNUMBER(MATCH(LEFT(BJ20,3),Final_modified_Intermediate[Burmese_Consonants],0)),LEFT(BJ20,3),
IF(ISNUMBER(MATCH(LEFT(BJ20,2),Final_modified_Intermediate[Burmese_Consonants],0)),LEFT(BJ20,2),
IF(ISNUMBER(MATCH(LEFT(BJ20,1),Final_modified_Intermediate[Burmese_Consonants],0)),LEFT(BJ20,1),
IF(ISNUMBER(MATCH(LEFT(BJ20,7),Final_Intermediate[Burmese_Consonants],0)),LEFT(BJ20,7),
IF(ISNUMBER(MATCH(LEFT(BJ20,6),Final_Intermediate[Burmese_Consonants],0)),LEFT(BJ20,6),
IF(ISNUMBER(MATCH(LEFT(BJ20,5),Final_Intermediate[Burmese_Consonants],0)),LEFT(BJ20,5),
IF(ISNUMBER(MATCH(LEFT(BJ20,4),Final_Intermediate[Burmese_Consonants],0)),LEFT(BJ20,4),
IF(ISNUMBER(MATCH(LEFT(BJ20,3),Final_Intermediate[Burmese_Consonants],0)),LEFT(BJ20,3),
IF(ISNUMBER(MATCH(LEFT(BJ20,2),Final_Intermediate[Burmese_Consonants],0)),LEFT(BJ20,2),
IF(ISNUMBER(MATCH(LEFT(BJ20,1),Final_Intermediate[Burmese_Consonants],0)),LEFT(BJ20,1),
"")))))))))))))))</f>
        <v/>
      </c>
      <c r="AN20" t="e">
        <f>Compiler_Burmese[[#This Row],[Sr. No.]]</f>
        <v>#REF!</v>
      </c>
      <c r="AO2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2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0" t="e">
        <f>[2]!Vocabulary_Burmese[[#This Row],[Sr. No.]]</f>
        <v>#REF!</v>
      </c>
      <c r="BA20" t="str">
        <f>IF(Raw_data_N2_Kanji[[#This Row],[Categorie]]&lt;&gt;"","",
IF(ISNUMBER(MATCH(V,Special_list[Burmese word],0)),"",
SUBSTITUTE(Raw_data_N2_Kanji[[#This Row],[Raw]]," ","")))</f>
        <v>အီကြာကွေး</v>
      </c>
      <c r="BB20" t="str">
        <f>RIGHT(Segregate18[[#This Row],[UPGRADE]],LEN(Segregate18[[#This Row],[UPGRADE]])-LEN(Compiler_Burmese[[#This Row],[1]]))</f>
        <v>ကြာကွေး</v>
      </c>
      <c r="BC20" t="str">
        <f>RIGHT(Segregate18[[#This Row],[11]],LEN(Segregate18[[#This Row],[11]])-LEN(Compiler_Burmese[[#This Row],[2]]))</f>
        <v>ကွေး</v>
      </c>
      <c r="BD20" t="str">
        <f>RIGHT(Segregate18[[#This Row],[21]],LEN(Segregate18[[#This Row],[21]])-LEN(Compiler_Burmese[[#This Row],[3]]))</f>
        <v/>
      </c>
      <c r="BE20" t="str">
        <f>RIGHT(Segregate18[[#This Row],[31]],LEN(Segregate18[[#This Row],[31]])-LEN(Compiler_Burmese[[#This Row],[4]]))</f>
        <v/>
      </c>
      <c r="BF20" t="str">
        <f>RIGHT(Segregate18[[#This Row],[41]],LEN(Segregate18[[#This Row],[41]])-LEN(Compiler_Burmese[[#This Row],[5]]))</f>
        <v/>
      </c>
      <c r="BG20" t="str">
        <f>RIGHT(Segregate18[[#This Row],[51]],LEN(Segregate18[[#This Row],[51]])-LEN(Compiler_Burmese[[#This Row],[6]]))</f>
        <v/>
      </c>
      <c r="BH20" t="str">
        <f>RIGHT(Segregate18[[#This Row],[61]],LEN(Segregate18[[#This Row],[61]])-LEN(Compiler_Burmese[[#This Row],[7]]))</f>
        <v/>
      </c>
      <c r="BI20" t="str">
        <f>RIGHT(Segregate18[[#This Row],[71]],LEN(Segregate18[[#This Row],[71]])-LEN(Compiler_Burmese[[#This Row],[8]]))</f>
        <v/>
      </c>
      <c r="BJ20" t="str">
        <f>RIGHT(Segregate18[[#This Row],[81]],LEN(Segregate18[[#This Row],[81]])-LEN(Compiler_Burmese[[#This Row],[9]]))</f>
        <v/>
      </c>
    </row>
    <row r="21" spans="1:62" ht="14.25" customHeight="1" x14ac:dyDescent="0.3">
      <c r="A21">
        <f>IF(Raw_data_N2_Kanji[[#This Row],[Categorie]]&lt;&gt;"",$A20+1,$A20)</f>
        <v>2</v>
      </c>
      <c r="B21" s="6">
        <f>IF(AND(Raw_data_N2_Kanji[[#This Row],[Supporting word 1]]="",Raw_data_N2_Kanji[[#This Row],[Supporting word 2]]=""),$B20,$B20+1)</f>
        <v>0</v>
      </c>
      <c r="C21" s="9">
        <f>ROW()-ROW(Raw_data_N2_Kanji[#Headers])</f>
        <v>19</v>
      </c>
      <c r="D21" s="9"/>
      <c r="E21" s="9" t="str">
        <f>IF(Raw_data_N2_Kanji[[#This Row],[Categorie]]="",$E20,Raw_data_N2_Kanji[[#This Row],[Categorie]])</f>
        <v>Various cuisines</v>
      </c>
      <c r="F21" s="9">
        <f t="shared" si="0"/>
        <v>5</v>
      </c>
      <c r="G21" s="57" t="str">
        <f>Raw_data_N2_Kanji[[#This Row],[Lecture_no]]&amp;"_"&amp;Raw_data_N2_Kanji[[#This Row],[Receipe_no]]</f>
        <v>Various cuisines_5</v>
      </c>
      <c r="H21" s="11" t="s">
        <v>27478</v>
      </c>
      <c r="I2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ခေါပုတ်</v>
      </c>
      <c r="K2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1" s="85"/>
      <c r="N21" s="11"/>
      <c r="O2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1" s="113" t="s">
        <v>27645</v>
      </c>
      <c r="Q21" s="12">
        <f>IF(Raw_data_N2_Kanji[[#This Row],[Receipe_no]]=0,$Q20,
$Q20+1)</f>
        <v>17</v>
      </c>
      <c r="R21" s="11"/>
      <c r="S21" s="11">
        <f>IF(Raw_data_N2_Kanji[[#This Row],[Marking]]="",1,"")</f>
        <v>1</v>
      </c>
      <c r="T21" s="11" t="str">
        <f>IF(Raw_data_N2_Kanji[[#This Row],[Marking_blank]]="",SUMPRODUCT(COUNTIF($S$3:$S21,$S21)),"")</f>
        <v/>
      </c>
      <c r="U21" s="12">
        <f>Raw_data_N2_Kanji[[#This Row],[Sr. no.]]</f>
        <v>19</v>
      </c>
      <c r="V21" s="11">
        <f>SUMPRODUCT(COUNTIF($J$3:$J21,$J21))</f>
        <v>1</v>
      </c>
      <c r="W21" s="82">
        <f>LEN('1_Raw_data'!$J21)</f>
        <v>7</v>
      </c>
      <c r="Y21" t="e">
        <f>Segregate18[[#This Row],[Sr. No.]]</f>
        <v>#REF!</v>
      </c>
      <c r="Z21" t="str">
        <f>IF(AND(OR(BA21="။",BA21="၊"),LEN(BA21)=1),BA21,
IF(ISNUMBER(MATCH(LEFT(BA21,7),Final_modified_Intermediate[Burmese_Consonants],0)),LEFT(BA21,7),
IF(ISNUMBER(MATCH(LEFT(BA21,6),Final_modified_Intermediate[Burmese_Consonants],0)),LEFT(BA21,6),
IF(ISNUMBER(MATCH(LEFT(BA21,5),Final_modified_Intermediate[Burmese_Consonants],0)),LEFT(BA21,5),
IF(ISNUMBER(MATCH(LEFT(BA21,4),Final_modified_Intermediate[Burmese_Consonants],0)),LEFT(BA21,4),
IF(ISNUMBER(MATCH(LEFT(BA21,3),Final_modified_Intermediate[Burmese_Consonants],0)),LEFT(BA21,3),
IF(ISNUMBER(MATCH(LEFT(BA21,2),Final_modified_Intermediate[Burmese_Consonants],0)),LEFT(BA21,2),
IF(ISNUMBER(MATCH(LEFT(BA21,1),Final_modified_Intermediate[Burmese_Consonants],0)),LEFT(BA21,1),
IF(ISNUMBER(MATCH(LEFT(BA21,7),Final_Intermediate[Burmese_Consonants],0)),LEFT(BA21,7),
IF(ISNUMBER(MATCH(LEFT(BA21,6),Final_Intermediate[Burmese_Consonants],0)),LEFT(BA21,6),
IF(ISNUMBER(MATCH(LEFT(BA21,5),Final_Intermediate[Burmese_Consonants],0)),LEFT(BA21,5),
IF(ISNUMBER(MATCH(LEFT(BA21,4),Final_Intermediate[Burmese_Consonants],0)),LEFT(BA21,4),
IF(ISNUMBER(MATCH(LEFT(BA21,3),Final_Intermediate[Burmese_Consonants],0)),LEFT(BA21,3),
IF(ISNUMBER(MATCH(LEFT(BA21,2),Final_Intermediate[Burmese_Consonants],0)),LEFT(BA21,2),
IF(ISNUMBER(MATCH(LEFT(BA21,1),Final_Intermediate[Burmese_Consonants],0)),LEFT(BA21,1),
"")))))))))))))))</f>
        <v>ခေါ</v>
      </c>
      <c r="AA2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1" t="str">
        <f>IF(AND(OR(BB21="။",BB21="၊"),LEN(BB21)=1),BB21,
IF(ISNUMBER(MATCH(LEFT(BB21,7),Final_modified_Intermediate[Burmese_Consonants],0)),LEFT(BB21,7),
IF(ISNUMBER(MATCH(LEFT(BB21,6),Final_modified_Intermediate[Burmese_Consonants],0)),LEFT(BB21,6),
IF(ISNUMBER(MATCH(LEFT(BB21,5),Final_modified_Intermediate[Burmese_Consonants],0)),LEFT(BB21,5),
IF(ISNUMBER(MATCH(LEFT(BB21,4),Final_modified_Intermediate[Burmese_Consonants],0)),LEFT(BB21,4),
IF(ISNUMBER(MATCH(LEFT(BB21,3),Final_modified_Intermediate[Burmese_Consonants],0)),LEFT(BB21,3),
IF(ISNUMBER(MATCH(LEFT(BB21,2),Final_modified_Intermediate[Burmese_Consonants],0)),LEFT(BB21,2),
IF(ISNUMBER(MATCH(LEFT(BB21,1),Final_modified_Intermediate[Burmese_Consonants],0)),LEFT(BB21,1),
IF(ISNUMBER(MATCH(LEFT(BB21,7),Final_Intermediate[Burmese_Consonants],0)),LEFT(BB21,7),
IF(ISNUMBER(MATCH(LEFT(BB21,6),Final_Intermediate[Burmese_Consonants],0)),LEFT(BB21,6),
IF(ISNUMBER(MATCH(LEFT(BB21,5),Final_Intermediate[Burmese_Consonants],0)),LEFT(BB21,5),
IF(ISNUMBER(MATCH(LEFT(BB21,4),Final_Intermediate[Burmese_Consonants],0)),LEFT(BB21,4),
IF(ISNUMBER(MATCH(LEFT(BB21,3),Final_Intermediate[Burmese_Consonants],0)),LEFT(BB21,3),
IF(ISNUMBER(MATCH(LEFT(BB21,2),Final_Intermediate[Burmese_Consonants],0)),LEFT(BB21,2),
IF(ISNUMBER(MATCH(LEFT(BB21,1),Final_Intermediate[Burmese_Consonants],0)),LEFT(BB21,1),
"")))))))))))))))</f>
        <v>ပုတ်</v>
      </c>
      <c r="AC2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1" t="str">
        <f>IF(AND(OR(BC21="။",BC21="၊"),LEN(BC21)=1),BC21,
IF(ISNUMBER(MATCH(LEFT(BC21,7),Final_modified_Intermediate[Burmese_Consonants],0)),LEFT(BC21,7),
IF(ISNUMBER(MATCH(LEFT(BC21,6),Final_modified_Intermediate[Burmese_Consonants],0)),LEFT(BC21,6),
IF(ISNUMBER(MATCH(LEFT(BC21,5),Final_modified_Intermediate[Burmese_Consonants],0)),LEFT(BC21,5),
IF(ISNUMBER(MATCH(LEFT(BC21,4),Final_modified_Intermediate[Burmese_Consonants],0)),LEFT(BC21,4),
IF(ISNUMBER(MATCH(LEFT(BC21,3),Final_modified_Intermediate[Burmese_Consonants],0)),LEFT(BC21,3),
IF(ISNUMBER(MATCH(LEFT(BC21,2),Final_modified_Intermediate[Burmese_Consonants],0)),LEFT(BC21,2),
IF(ISNUMBER(MATCH(LEFT(BC21,1),Final_modified_Intermediate[Burmese_Consonants],0)),LEFT(BC21,1),
IF(ISNUMBER(MATCH(LEFT(BC21,7),Final_Intermediate[Burmese_Consonants],0)),LEFT(BC21,7),
IF(ISNUMBER(MATCH(LEFT(BC21,6),Final_Intermediate[Burmese_Consonants],0)),LEFT(BC21,6),
IF(ISNUMBER(MATCH(LEFT(BC21,5),Final_Intermediate[Burmese_Consonants],0)),LEFT(BC21,5),
IF(ISNUMBER(MATCH(LEFT(BC21,4),Final_Intermediate[Burmese_Consonants],0)),LEFT(BC21,4),
IF(ISNUMBER(MATCH(LEFT(BC21,3),Final_Intermediate[Burmese_Consonants],0)),LEFT(BC21,3),
IF(ISNUMBER(MATCH(LEFT(BC21,2),Final_Intermediate[Burmese_Consonants],0)),LEFT(BC21,2),
IF(ISNUMBER(MATCH(LEFT(BC21,1),Final_Intermediate[Burmese_Consonants],0)),LEFT(BC21,1),
"")))))))))))))))</f>
        <v/>
      </c>
      <c r="AE2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21" t="str">
        <f>IF(AND(OR(BD21="။",BD21="၊"),LEN(BD21)=1),BD21,
IF(ISNUMBER(MATCH(LEFT(BD21,7),Final_modified_Intermediate[Burmese_Consonants],0)),LEFT(BD21,7),
IF(ISNUMBER(MATCH(LEFT(BD21,6),Final_modified_Intermediate[Burmese_Consonants],0)),LEFT(BD21,6),
IF(ISNUMBER(MATCH(LEFT(BD21,5),Final_modified_Intermediate[Burmese_Consonants],0)),LEFT(BD21,5),
IF(ISNUMBER(MATCH(LEFT(BD21,4),Final_modified_Intermediate[Burmese_Consonants],0)),LEFT(BD21,4),
IF(ISNUMBER(MATCH(LEFT(BD21,3),Final_modified_Intermediate[Burmese_Consonants],0)),LEFT(BD21,3),
IF(ISNUMBER(MATCH(LEFT(BD21,2),Final_modified_Intermediate[Burmese_Consonants],0)),LEFT(BD21,2),
IF(ISNUMBER(MATCH(LEFT(BD21,1),Final_modified_Intermediate[Burmese_Consonants],0)),LEFT(BD21,1),
IF(ISNUMBER(MATCH(LEFT(BD21,7),Final_Intermediate[Burmese_Consonants],0)),LEFT(BD21,7),
IF(ISNUMBER(MATCH(LEFT(BD21,6),Final_Intermediate[Burmese_Consonants],0)),LEFT(BD21,6),
IF(ISNUMBER(MATCH(LEFT(BD21,5),Final_Intermediate[Burmese_Consonants],0)),LEFT(BD21,5),
IF(ISNUMBER(MATCH(LEFT(BD21,4),Final_Intermediate[Burmese_Consonants],0)),LEFT(BD21,4),
IF(ISNUMBER(MATCH(LEFT(BD21,3),Final_Intermediate[Burmese_Consonants],0)),LEFT(BD21,3),
IF(ISNUMBER(MATCH(LEFT(BD21,2),Final_Intermediate[Burmese_Consonants],0)),LEFT(BD21,2),
IF(ISNUMBER(MATCH(LEFT(BD21,1),Final_Intermediate[Burmese_Consonants],0)),LEFT(BD21,1),
"")))))))))))))))</f>
        <v/>
      </c>
      <c r="AG21" t="str">
        <f>IF(AND(OR(BE21="။",BE21="၊"),LEN(BE21)=1),BE21,
IF(ISNUMBER(MATCH(LEFT(BE21,7),Final_modified_Intermediate[Burmese_Consonants],0)),LEFT(BE21,7),
IF(ISNUMBER(MATCH(LEFT(BE21,6),Final_modified_Intermediate[Burmese_Consonants],0)),LEFT(BE21,6),
IF(ISNUMBER(MATCH(LEFT(BE21,5),Final_modified_Intermediate[Burmese_Consonants],0)),LEFT(BE21,5),
IF(ISNUMBER(MATCH(LEFT(BE21,4),Final_modified_Intermediate[Burmese_Consonants],0)),LEFT(BE21,4),
IF(ISNUMBER(MATCH(LEFT(BE21,3),Final_modified_Intermediate[Burmese_Consonants],0)),LEFT(BE21,3),
IF(ISNUMBER(MATCH(LEFT(BE21,2),Final_modified_Intermediate[Burmese_Consonants],0)),LEFT(BE21,2),
IF(ISNUMBER(MATCH(LEFT(BE21,1),Final_modified_Intermediate[Burmese_Consonants],0)),LEFT(BE21,1),
IF(ISNUMBER(MATCH(LEFT(BE21,7),Final_Intermediate[Burmese_Consonants],0)),LEFT(BE21,7),
IF(ISNUMBER(MATCH(LEFT(BE21,6),Final_Intermediate[Burmese_Consonants],0)),LEFT(BE21,6),
IF(ISNUMBER(MATCH(LEFT(BE21,5),Final_Intermediate[Burmese_Consonants],0)),LEFT(BE21,5),
IF(ISNUMBER(MATCH(LEFT(BE21,4),Final_Intermediate[Burmese_Consonants],0)),LEFT(BE21,4),
IF(ISNUMBER(MATCH(LEFT(BE21,3),Final_Intermediate[Burmese_Consonants],0)),LEFT(BE21,3),
IF(ISNUMBER(MATCH(LEFT(BE21,2),Final_Intermediate[Burmese_Consonants],0)),LEFT(BE21,2),
IF(ISNUMBER(MATCH(LEFT(BE21,1),Final_Intermediate[Burmese_Consonants],0)),LEFT(BE21,1),
"")))))))))))))))</f>
        <v/>
      </c>
      <c r="AH21" t="str">
        <f>IF(AND(OR(BF21="။",BF21="၊"),LEN(BF21)=1),BF21,
IF(ISNUMBER(MATCH(LEFT(BF21,7),Final_modified_Intermediate[Burmese_Consonants],0)),LEFT(BF21,7),
IF(ISNUMBER(MATCH(LEFT(BF21,6),Final_modified_Intermediate[Burmese_Consonants],0)),LEFT(BF21,6),
IF(ISNUMBER(MATCH(LEFT(BF21,5),Final_modified_Intermediate[Burmese_Consonants],0)),LEFT(BF21,5),
IF(ISNUMBER(MATCH(LEFT(BF21,4),Final_modified_Intermediate[Burmese_Consonants],0)),LEFT(BF21,4),
IF(ISNUMBER(MATCH(LEFT(BF21,3),Final_modified_Intermediate[Burmese_Consonants],0)),LEFT(BF21,3),
IF(ISNUMBER(MATCH(LEFT(BF21,2),Final_modified_Intermediate[Burmese_Consonants],0)),LEFT(BF21,2),
IF(ISNUMBER(MATCH(LEFT(BF21,1),Final_modified_Intermediate[Burmese_Consonants],0)),LEFT(BF21,1),
IF(ISNUMBER(MATCH(LEFT(BF21,7),Final_Intermediate[Burmese_Consonants],0)),LEFT(BF21,7),
IF(ISNUMBER(MATCH(LEFT(BF21,6),Final_Intermediate[Burmese_Consonants],0)),LEFT(BF21,6),
IF(ISNUMBER(MATCH(LEFT(BF21,5),Final_Intermediate[Burmese_Consonants],0)),LEFT(BF21,5),
IF(ISNUMBER(MATCH(LEFT(BF21,4),Final_Intermediate[Burmese_Consonants],0)),LEFT(BF21,4),
IF(ISNUMBER(MATCH(LEFT(BF21,3),Final_Intermediate[Burmese_Consonants],0)),LEFT(BF21,3),
IF(ISNUMBER(MATCH(LEFT(BF21,2),Final_Intermediate[Burmese_Consonants],0)),LEFT(BF21,2),
IF(ISNUMBER(MATCH(LEFT(BF21,1),Final_Intermediate[Burmese_Consonants],0)),LEFT(BF21,1),
"")))))))))))))))</f>
        <v/>
      </c>
      <c r="AI21" t="str">
        <f>IF(AND(OR(BG21="။",BG21="၊"),LEN(BG21)=1),BG21,
IF(ISNUMBER(MATCH(LEFT(BG21,7),Final_modified_Intermediate[Burmese_Consonants],0)),LEFT(BG21,7),
IF(ISNUMBER(MATCH(LEFT(BG21,6),Final_modified_Intermediate[Burmese_Consonants],0)),LEFT(BG21,6),
IF(ISNUMBER(MATCH(LEFT(BG21,5),Final_modified_Intermediate[Burmese_Consonants],0)),LEFT(BG21,5),
IF(ISNUMBER(MATCH(LEFT(BG21,4),Final_modified_Intermediate[Burmese_Consonants],0)),LEFT(BG21,4),
IF(ISNUMBER(MATCH(LEFT(BG21,3),Final_modified_Intermediate[Burmese_Consonants],0)),LEFT(BG21,3),
IF(ISNUMBER(MATCH(LEFT(BG21,2),Final_modified_Intermediate[Burmese_Consonants],0)),LEFT(BG21,2),
IF(ISNUMBER(MATCH(LEFT(BG21,1),Final_modified_Intermediate[Burmese_Consonants],0)),LEFT(BG21,1),
IF(ISNUMBER(MATCH(LEFT(BG21,7),Final_Intermediate[Burmese_Consonants],0)),LEFT(BG21,7),
IF(ISNUMBER(MATCH(LEFT(BG21,6),Final_Intermediate[Burmese_Consonants],0)),LEFT(BG21,6),
IF(ISNUMBER(MATCH(LEFT(BG21,5),Final_Intermediate[Burmese_Consonants],0)),LEFT(BG21,5),
IF(ISNUMBER(MATCH(LEFT(BG21,4),Final_Intermediate[Burmese_Consonants],0)),LEFT(BG21,4),
IF(ISNUMBER(MATCH(LEFT(BG21,3),Final_Intermediate[Burmese_Consonants],0)),LEFT(BG21,3),
IF(ISNUMBER(MATCH(LEFT(BG21,2),Final_Intermediate[Burmese_Consonants],0)),LEFT(BG21,2),
IF(ISNUMBER(MATCH(LEFT(BG21,1),Final_Intermediate[Burmese_Consonants],0)),LEFT(BG21,1),
"")))))))))))))))</f>
        <v/>
      </c>
      <c r="AJ21" t="str">
        <f>IF(AND(OR(BH21="။",BH21="၊"),LEN(BH21)=1),BH21,
IF(ISNUMBER(MATCH(LEFT(BH21,7),Final_modified_Intermediate[Burmese_Consonants],0)),LEFT(BH21,7),
IF(ISNUMBER(MATCH(LEFT(BH21,6),Final_modified_Intermediate[Burmese_Consonants],0)),LEFT(BH21,6),
IF(ISNUMBER(MATCH(LEFT(BH21,5),Final_modified_Intermediate[Burmese_Consonants],0)),LEFT(BH21,5),
IF(ISNUMBER(MATCH(LEFT(BH21,4),Final_modified_Intermediate[Burmese_Consonants],0)),LEFT(BH21,4),
IF(ISNUMBER(MATCH(LEFT(BH21,3),Final_modified_Intermediate[Burmese_Consonants],0)),LEFT(BH21,3),
IF(ISNUMBER(MATCH(LEFT(BH21,2),Final_modified_Intermediate[Burmese_Consonants],0)),LEFT(BH21,2),
IF(ISNUMBER(MATCH(LEFT(BH21,1),Final_modified_Intermediate[Burmese_Consonants],0)),LEFT(BH21,1),
IF(ISNUMBER(MATCH(LEFT(BH21,7),Final_Intermediate[Burmese_Consonants],0)),LEFT(BH21,7),
IF(ISNUMBER(MATCH(LEFT(BH21,6),Final_Intermediate[Burmese_Consonants],0)),LEFT(BH21,6),
IF(ISNUMBER(MATCH(LEFT(BH21,5),Final_Intermediate[Burmese_Consonants],0)),LEFT(BH21,5),
IF(ISNUMBER(MATCH(LEFT(BH21,4),Final_Intermediate[Burmese_Consonants],0)),LEFT(BH21,4),
IF(ISNUMBER(MATCH(LEFT(BH21,3),Final_Intermediate[Burmese_Consonants],0)),LEFT(BH21,3),
IF(ISNUMBER(MATCH(LEFT(BH21,2),Final_Intermediate[Burmese_Consonants],0)),LEFT(BH21,2),
IF(ISNUMBER(MATCH(LEFT(BH21,1),Final_Intermediate[Burmese_Consonants],0)),LEFT(BH21,1),
"")))))))))))))))</f>
        <v/>
      </c>
      <c r="AK21" t="str">
        <f>IF(AND(OR(BI21="။",BI21="၊"),LEN(BI21)=1),BI21,
IF(ISNUMBER(MATCH(LEFT(BI21,7),Final_modified_Intermediate[Burmese_Consonants],0)),LEFT(BI21,7),
IF(ISNUMBER(MATCH(LEFT(BI21,6),Final_modified_Intermediate[Burmese_Consonants],0)),LEFT(BI21,6),
IF(ISNUMBER(MATCH(LEFT(BI21,5),Final_modified_Intermediate[Burmese_Consonants],0)),LEFT(BI21,5),
IF(ISNUMBER(MATCH(LEFT(BI21,4),Final_modified_Intermediate[Burmese_Consonants],0)),LEFT(BI21,4),
IF(ISNUMBER(MATCH(LEFT(BI21,3),Final_modified_Intermediate[Burmese_Consonants],0)),LEFT(BI21,3),
IF(ISNUMBER(MATCH(LEFT(BI21,2),Final_modified_Intermediate[Burmese_Consonants],0)),LEFT(BI21,2),
IF(ISNUMBER(MATCH(LEFT(BI21,1),Final_modified_Intermediate[Burmese_Consonants],0)),LEFT(BI21,1),
IF(ISNUMBER(MATCH(LEFT(BI21,7),Final_Intermediate[Burmese_Consonants],0)),LEFT(BI21,7),
IF(ISNUMBER(MATCH(LEFT(BI21,6),Final_Intermediate[Burmese_Consonants],0)),LEFT(BI21,6),
IF(ISNUMBER(MATCH(LEFT(BI21,5),Final_Intermediate[Burmese_Consonants],0)),LEFT(BI21,5),
IF(ISNUMBER(MATCH(LEFT(BI21,4),Final_Intermediate[Burmese_Consonants],0)),LEFT(BI21,4),
IF(ISNUMBER(MATCH(LEFT(BI21,3),Final_Intermediate[Burmese_Consonants],0)),LEFT(BI21,3),
IF(ISNUMBER(MATCH(LEFT(BI21,2),Final_Intermediate[Burmese_Consonants],0)),LEFT(BI21,2),
IF(ISNUMBER(MATCH(LEFT(BI21,1),Final_Intermediate[Burmese_Consonants],0)),LEFT(BI21,1),
"")))))))))))))))</f>
        <v/>
      </c>
      <c r="AL21" t="str">
        <f>IF(AND(OR(BJ21="။",BJ21="၊"),LEN(BJ21)=1),BJ21,
IF(ISNUMBER(MATCH(LEFT(BJ21,7),Final_modified_Intermediate[Burmese_Consonants],0)),LEFT(BJ21,7),
IF(ISNUMBER(MATCH(LEFT(BJ21,6),Final_modified_Intermediate[Burmese_Consonants],0)),LEFT(BJ21,6),
IF(ISNUMBER(MATCH(LEFT(BJ21,5),Final_modified_Intermediate[Burmese_Consonants],0)),LEFT(BJ21,5),
IF(ISNUMBER(MATCH(LEFT(BJ21,4),Final_modified_Intermediate[Burmese_Consonants],0)),LEFT(BJ21,4),
IF(ISNUMBER(MATCH(LEFT(BJ21,3),Final_modified_Intermediate[Burmese_Consonants],0)),LEFT(BJ21,3),
IF(ISNUMBER(MATCH(LEFT(BJ21,2),Final_modified_Intermediate[Burmese_Consonants],0)),LEFT(BJ21,2),
IF(ISNUMBER(MATCH(LEFT(BJ21,1),Final_modified_Intermediate[Burmese_Consonants],0)),LEFT(BJ21,1),
IF(ISNUMBER(MATCH(LEFT(BJ21,7),Final_Intermediate[Burmese_Consonants],0)),LEFT(BJ21,7),
IF(ISNUMBER(MATCH(LEFT(BJ21,6),Final_Intermediate[Burmese_Consonants],0)),LEFT(BJ21,6),
IF(ISNUMBER(MATCH(LEFT(BJ21,5),Final_Intermediate[Burmese_Consonants],0)),LEFT(BJ21,5),
IF(ISNUMBER(MATCH(LEFT(BJ21,4),Final_Intermediate[Burmese_Consonants],0)),LEFT(BJ21,4),
IF(ISNUMBER(MATCH(LEFT(BJ21,3),Final_Intermediate[Burmese_Consonants],0)),LEFT(BJ21,3),
IF(ISNUMBER(MATCH(LEFT(BJ21,2),Final_Intermediate[Burmese_Consonants],0)),LEFT(BJ21,2),
IF(ISNUMBER(MATCH(LEFT(BJ21,1),Final_Intermediate[Burmese_Consonants],0)),LEFT(BJ21,1),
"")))))))))))))))</f>
        <v/>
      </c>
      <c r="AN21" t="e">
        <f>Compiler_Burmese[[#This Row],[Sr. No.]]</f>
        <v>#REF!</v>
      </c>
      <c r="AO2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2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1" t="e">
        <f>[2]!Vocabulary_Burmese[[#This Row],[Sr. No.]]</f>
        <v>#REF!</v>
      </c>
      <c r="BA21" t="str">
        <f>IF(Raw_data_N2_Kanji[[#This Row],[Categorie]]&lt;&gt;"","",
IF(ISNUMBER(MATCH(V,Special_list[Burmese word],0)),"",
SUBSTITUTE(Raw_data_N2_Kanji[[#This Row],[Raw]]," ","")))</f>
        <v>ခေါပုတ်</v>
      </c>
      <c r="BB21" t="str">
        <f>RIGHT(Segregate18[[#This Row],[UPGRADE]],LEN(Segregate18[[#This Row],[UPGRADE]])-LEN(Compiler_Burmese[[#This Row],[1]]))</f>
        <v>ပုတ်</v>
      </c>
      <c r="BC21" t="str">
        <f>RIGHT(Segregate18[[#This Row],[11]],LEN(Segregate18[[#This Row],[11]])-LEN(Compiler_Burmese[[#This Row],[2]]))</f>
        <v/>
      </c>
      <c r="BD21" t="str">
        <f>RIGHT(Segregate18[[#This Row],[21]],LEN(Segregate18[[#This Row],[21]])-LEN(Compiler_Burmese[[#This Row],[3]]))</f>
        <v/>
      </c>
      <c r="BE21" t="str">
        <f>RIGHT(Segregate18[[#This Row],[31]],LEN(Segregate18[[#This Row],[31]])-LEN(Compiler_Burmese[[#This Row],[4]]))</f>
        <v/>
      </c>
      <c r="BF21" t="str">
        <f>RIGHT(Segregate18[[#This Row],[41]],LEN(Segregate18[[#This Row],[41]])-LEN(Compiler_Burmese[[#This Row],[5]]))</f>
        <v/>
      </c>
      <c r="BG21" t="str">
        <f>RIGHT(Segregate18[[#This Row],[51]],LEN(Segregate18[[#This Row],[51]])-LEN(Compiler_Burmese[[#This Row],[6]]))</f>
        <v/>
      </c>
      <c r="BH21" t="str">
        <f>RIGHT(Segregate18[[#This Row],[61]],LEN(Segregate18[[#This Row],[61]])-LEN(Compiler_Burmese[[#This Row],[7]]))</f>
        <v/>
      </c>
      <c r="BI21" t="str">
        <f>RIGHT(Segregate18[[#This Row],[71]],LEN(Segregate18[[#This Row],[71]])-LEN(Compiler_Burmese[[#This Row],[8]]))</f>
        <v/>
      </c>
      <c r="BJ21" t="str">
        <f>RIGHT(Segregate18[[#This Row],[81]],LEN(Segregate18[[#This Row],[81]])-LEN(Compiler_Burmese[[#This Row],[9]]))</f>
        <v/>
      </c>
    </row>
    <row r="22" spans="1:62" ht="14.25" customHeight="1" x14ac:dyDescent="0.3">
      <c r="A22">
        <f>IF(Raw_data_N2_Kanji[[#This Row],[Categorie]]&lt;&gt;"",$A21+1,$A21)</f>
        <v>2</v>
      </c>
      <c r="B22" s="6">
        <f>IF(AND(Raw_data_N2_Kanji[[#This Row],[Supporting word 1]]="",Raw_data_N2_Kanji[[#This Row],[Supporting word 2]]=""),$B21,$B21+1)</f>
        <v>0</v>
      </c>
      <c r="C22" s="9">
        <f>ROW()-ROW(Raw_data_N2_Kanji[#Headers])</f>
        <v>20</v>
      </c>
      <c r="D22" s="9"/>
      <c r="E22" s="9" t="str">
        <f>IF(Raw_data_N2_Kanji[[#This Row],[Categorie]]="",$E21,Raw_data_N2_Kanji[[#This Row],[Categorie]])</f>
        <v>Various cuisines</v>
      </c>
      <c r="F22" s="9">
        <f t="shared" si="0"/>
        <v>6</v>
      </c>
      <c r="G22" s="57" t="str">
        <f>Raw_data_N2_Kanji[[#This Row],[Lecture_no]]&amp;"_"&amp;Raw_data_N2_Kanji[[#This Row],[Receipe_no]]</f>
        <v>Various cuisines_6</v>
      </c>
      <c r="H22" s="11" t="s">
        <v>27479</v>
      </c>
      <c r="I2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ခေါက်ဆွဲပြုတ်</v>
      </c>
      <c r="K2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2" s="11"/>
      <c r="N22" s="11"/>
      <c r="O2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2" s="12" t="s">
        <v>27646</v>
      </c>
      <c r="Q22" s="12">
        <f>IF(Raw_data_N2_Kanji[[#This Row],[Receipe_no]]=0,$Q21,
$Q21+1)</f>
        <v>18</v>
      </c>
      <c r="R22" s="11"/>
      <c r="S22" s="11">
        <f>IF(Raw_data_N2_Kanji[[#This Row],[Marking]]="",1,"")</f>
        <v>1</v>
      </c>
      <c r="T22" s="11" t="str">
        <f>IF(Raw_data_N2_Kanji[[#This Row],[Marking_blank]]="",SUMPRODUCT(COUNTIF($S$3:$S22,$S22)),"")</f>
        <v/>
      </c>
      <c r="U22" s="12">
        <f>Raw_data_N2_Kanji[[#This Row],[Sr. no.]]</f>
        <v>20</v>
      </c>
      <c r="V22" s="11">
        <f>SUMPRODUCT(COUNTIF($J$3:$J22,$J22))</f>
        <v>1</v>
      </c>
      <c r="W22" s="82">
        <f>LEN('1_Raw_data'!$J22)</f>
        <v>13</v>
      </c>
      <c r="Y22" t="e">
        <f>Segregate18[[#This Row],[Sr. No.]]</f>
        <v>#REF!</v>
      </c>
      <c r="Z22" t="str">
        <f>IF(AND(OR(BA22="။",BA22="၊"),LEN(BA22)=1),BA22,
IF(ISNUMBER(MATCH(LEFT(BA22,7),Final_modified_Intermediate[Burmese_Consonants],0)),LEFT(BA22,7),
IF(ISNUMBER(MATCH(LEFT(BA22,6),Final_modified_Intermediate[Burmese_Consonants],0)),LEFT(BA22,6),
IF(ISNUMBER(MATCH(LEFT(BA22,5),Final_modified_Intermediate[Burmese_Consonants],0)),LEFT(BA22,5),
IF(ISNUMBER(MATCH(LEFT(BA22,4),Final_modified_Intermediate[Burmese_Consonants],0)),LEFT(BA22,4),
IF(ISNUMBER(MATCH(LEFT(BA22,3),Final_modified_Intermediate[Burmese_Consonants],0)),LEFT(BA22,3),
IF(ISNUMBER(MATCH(LEFT(BA22,2),Final_modified_Intermediate[Burmese_Consonants],0)),LEFT(BA22,2),
IF(ISNUMBER(MATCH(LEFT(BA22,1),Final_modified_Intermediate[Burmese_Consonants],0)),LEFT(BA22,1),
IF(ISNUMBER(MATCH(LEFT(BA22,7),Final_Intermediate[Burmese_Consonants],0)),LEFT(BA22,7),
IF(ISNUMBER(MATCH(LEFT(BA22,6),Final_Intermediate[Burmese_Consonants],0)),LEFT(BA22,6),
IF(ISNUMBER(MATCH(LEFT(BA22,5),Final_Intermediate[Burmese_Consonants],0)),LEFT(BA22,5),
IF(ISNUMBER(MATCH(LEFT(BA22,4),Final_Intermediate[Burmese_Consonants],0)),LEFT(BA22,4),
IF(ISNUMBER(MATCH(LEFT(BA22,3),Final_Intermediate[Burmese_Consonants],0)),LEFT(BA22,3),
IF(ISNUMBER(MATCH(LEFT(BA22,2),Final_Intermediate[Burmese_Consonants],0)),LEFT(BA22,2),
IF(ISNUMBER(MATCH(LEFT(BA22,1),Final_Intermediate[Burmese_Consonants],0)),LEFT(BA22,1),
"")))))))))))))))</f>
        <v>ခေါက်</v>
      </c>
      <c r="AA2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2" t="str">
        <f>IF(AND(OR(BB22="။",BB22="၊"),LEN(BB22)=1),BB22,
IF(ISNUMBER(MATCH(LEFT(BB22,7),Final_modified_Intermediate[Burmese_Consonants],0)),LEFT(BB22,7),
IF(ISNUMBER(MATCH(LEFT(BB22,6),Final_modified_Intermediate[Burmese_Consonants],0)),LEFT(BB22,6),
IF(ISNUMBER(MATCH(LEFT(BB22,5),Final_modified_Intermediate[Burmese_Consonants],0)),LEFT(BB22,5),
IF(ISNUMBER(MATCH(LEFT(BB22,4),Final_modified_Intermediate[Burmese_Consonants],0)),LEFT(BB22,4),
IF(ISNUMBER(MATCH(LEFT(BB22,3),Final_modified_Intermediate[Burmese_Consonants],0)),LEFT(BB22,3),
IF(ISNUMBER(MATCH(LEFT(BB22,2),Final_modified_Intermediate[Burmese_Consonants],0)),LEFT(BB22,2),
IF(ISNUMBER(MATCH(LEFT(BB22,1),Final_modified_Intermediate[Burmese_Consonants],0)),LEFT(BB22,1),
IF(ISNUMBER(MATCH(LEFT(BB22,7),Final_Intermediate[Burmese_Consonants],0)),LEFT(BB22,7),
IF(ISNUMBER(MATCH(LEFT(BB22,6),Final_Intermediate[Burmese_Consonants],0)),LEFT(BB22,6),
IF(ISNUMBER(MATCH(LEFT(BB22,5),Final_Intermediate[Burmese_Consonants],0)),LEFT(BB22,5),
IF(ISNUMBER(MATCH(LEFT(BB22,4),Final_Intermediate[Burmese_Consonants],0)),LEFT(BB22,4),
IF(ISNUMBER(MATCH(LEFT(BB22,3),Final_Intermediate[Burmese_Consonants],0)),LEFT(BB22,3),
IF(ISNUMBER(MATCH(LEFT(BB22,2),Final_Intermediate[Burmese_Consonants],0)),LEFT(BB22,2),
IF(ISNUMBER(MATCH(LEFT(BB22,1),Final_Intermediate[Burmese_Consonants],0)),LEFT(BB22,1),
"")))))))))))))))</f>
        <v>ဆွဲ</v>
      </c>
      <c r="AC2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2" t="str">
        <f>IF(AND(OR(BC22="။",BC22="၊"),LEN(BC22)=1),BC22,
IF(ISNUMBER(MATCH(LEFT(BC22,7),Final_modified_Intermediate[Burmese_Consonants],0)),LEFT(BC22,7),
IF(ISNUMBER(MATCH(LEFT(BC22,6),Final_modified_Intermediate[Burmese_Consonants],0)),LEFT(BC22,6),
IF(ISNUMBER(MATCH(LEFT(BC22,5),Final_modified_Intermediate[Burmese_Consonants],0)),LEFT(BC22,5),
IF(ISNUMBER(MATCH(LEFT(BC22,4),Final_modified_Intermediate[Burmese_Consonants],0)),LEFT(BC22,4),
IF(ISNUMBER(MATCH(LEFT(BC22,3),Final_modified_Intermediate[Burmese_Consonants],0)),LEFT(BC22,3),
IF(ISNUMBER(MATCH(LEFT(BC22,2),Final_modified_Intermediate[Burmese_Consonants],0)),LEFT(BC22,2),
IF(ISNUMBER(MATCH(LEFT(BC22,1),Final_modified_Intermediate[Burmese_Consonants],0)),LEFT(BC22,1),
IF(ISNUMBER(MATCH(LEFT(BC22,7),Final_Intermediate[Burmese_Consonants],0)),LEFT(BC22,7),
IF(ISNUMBER(MATCH(LEFT(BC22,6),Final_Intermediate[Burmese_Consonants],0)),LEFT(BC22,6),
IF(ISNUMBER(MATCH(LEFT(BC22,5),Final_Intermediate[Burmese_Consonants],0)),LEFT(BC22,5),
IF(ISNUMBER(MATCH(LEFT(BC22,4),Final_Intermediate[Burmese_Consonants],0)),LEFT(BC22,4),
IF(ISNUMBER(MATCH(LEFT(BC22,3),Final_Intermediate[Burmese_Consonants],0)),LEFT(BC22,3),
IF(ISNUMBER(MATCH(LEFT(BC22,2),Final_Intermediate[Burmese_Consonants],0)),LEFT(BC22,2),
IF(ISNUMBER(MATCH(LEFT(BC22,1),Final_Intermediate[Burmese_Consonants],0)),LEFT(BC22,1),
"")))))))))))))))</f>
        <v>ပြုတ်</v>
      </c>
      <c r="AE2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22" t="str">
        <f>IF(AND(OR(BD22="။",BD22="၊"),LEN(BD22)=1),BD22,
IF(ISNUMBER(MATCH(LEFT(BD22,7),Final_modified_Intermediate[Burmese_Consonants],0)),LEFT(BD22,7),
IF(ISNUMBER(MATCH(LEFT(BD22,6),Final_modified_Intermediate[Burmese_Consonants],0)),LEFT(BD22,6),
IF(ISNUMBER(MATCH(LEFT(BD22,5),Final_modified_Intermediate[Burmese_Consonants],0)),LEFT(BD22,5),
IF(ISNUMBER(MATCH(LEFT(BD22,4),Final_modified_Intermediate[Burmese_Consonants],0)),LEFT(BD22,4),
IF(ISNUMBER(MATCH(LEFT(BD22,3),Final_modified_Intermediate[Burmese_Consonants],0)),LEFT(BD22,3),
IF(ISNUMBER(MATCH(LEFT(BD22,2),Final_modified_Intermediate[Burmese_Consonants],0)),LEFT(BD22,2),
IF(ISNUMBER(MATCH(LEFT(BD22,1),Final_modified_Intermediate[Burmese_Consonants],0)),LEFT(BD22,1),
IF(ISNUMBER(MATCH(LEFT(BD22,7),Final_Intermediate[Burmese_Consonants],0)),LEFT(BD22,7),
IF(ISNUMBER(MATCH(LEFT(BD22,6),Final_Intermediate[Burmese_Consonants],0)),LEFT(BD22,6),
IF(ISNUMBER(MATCH(LEFT(BD22,5),Final_Intermediate[Burmese_Consonants],0)),LEFT(BD22,5),
IF(ISNUMBER(MATCH(LEFT(BD22,4),Final_Intermediate[Burmese_Consonants],0)),LEFT(BD22,4),
IF(ISNUMBER(MATCH(LEFT(BD22,3),Final_Intermediate[Burmese_Consonants],0)),LEFT(BD22,3),
IF(ISNUMBER(MATCH(LEFT(BD22,2),Final_Intermediate[Burmese_Consonants],0)),LEFT(BD22,2),
IF(ISNUMBER(MATCH(LEFT(BD22,1),Final_Intermediate[Burmese_Consonants],0)),LEFT(BD22,1),
"")))))))))))))))</f>
        <v/>
      </c>
      <c r="AG22" t="str">
        <f>IF(AND(OR(BE22="။",BE22="၊"),LEN(BE22)=1),BE22,
IF(ISNUMBER(MATCH(LEFT(BE22,7),Final_modified_Intermediate[Burmese_Consonants],0)),LEFT(BE22,7),
IF(ISNUMBER(MATCH(LEFT(BE22,6),Final_modified_Intermediate[Burmese_Consonants],0)),LEFT(BE22,6),
IF(ISNUMBER(MATCH(LEFT(BE22,5),Final_modified_Intermediate[Burmese_Consonants],0)),LEFT(BE22,5),
IF(ISNUMBER(MATCH(LEFT(BE22,4),Final_modified_Intermediate[Burmese_Consonants],0)),LEFT(BE22,4),
IF(ISNUMBER(MATCH(LEFT(BE22,3),Final_modified_Intermediate[Burmese_Consonants],0)),LEFT(BE22,3),
IF(ISNUMBER(MATCH(LEFT(BE22,2),Final_modified_Intermediate[Burmese_Consonants],0)),LEFT(BE22,2),
IF(ISNUMBER(MATCH(LEFT(BE22,1),Final_modified_Intermediate[Burmese_Consonants],0)),LEFT(BE22,1),
IF(ISNUMBER(MATCH(LEFT(BE22,7),Final_Intermediate[Burmese_Consonants],0)),LEFT(BE22,7),
IF(ISNUMBER(MATCH(LEFT(BE22,6),Final_Intermediate[Burmese_Consonants],0)),LEFT(BE22,6),
IF(ISNUMBER(MATCH(LEFT(BE22,5),Final_Intermediate[Burmese_Consonants],0)),LEFT(BE22,5),
IF(ISNUMBER(MATCH(LEFT(BE22,4),Final_Intermediate[Burmese_Consonants],0)),LEFT(BE22,4),
IF(ISNUMBER(MATCH(LEFT(BE22,3),Final_Intermediate[Burmese_Consonants],0)),LEFT(BE22,3),
IF(ISNUMBER(MATCH(LEFT(BE22,2),Final_Intermediate[Burmese_Consonants],0)),LEFT(BE22,2),
IF(ISNUMBER(MATCH(LEFT(BE22,1),Final_Intermediate[Burmese_Consonants],0)),LEFT(BE22,1),
"")))))))))))))))</f>
        <v/>
      </c>
      <c r="AH22" t="str">
        <f>IF(AND(OR(BF22="။",BF22="၊"),LEN(BF22)=1),BF22,
IF(ISNUMBER(MATCH(LEFT(BF22,7),Final_modified_Intermediate[Burmese_Consonants],0)),LEFT(BF22,7),
IF(ISNUMBER(MATCH(LEFT(BF22,6),Final_modified_Intermediate[Burmese_Consonants],0)),LEFT(BF22,6),
IF(ISNUMBER(MATCH(LEFT(BF22,5),Final_modified_Intermediate[Burmese_Consonants],0)),LEFT(BF22,5),
IF(ISNUMBER(MATCH(LEFT(BF22,4),Final_modified_Intermediate[Burmese_Consonants],0)),LEFT(BF22,4),
IF(ISNUMBER(MATCH(LEFT(BF22,3),Final_modified_Intermediate[Burmese_Consonants],0)),LEFT(BF22,3),
IF(ISNUMBER(MATCH(LEFT(BF22,2),Final_modified_Intermediate[Burmese_Consonants],0)),LEFT(BF22,2),
IF(ISNUMBER(MATCH(LEFT(BF22,1),Final_modified_Intermediate[Burmese_Consonants],0)),LEFT(BF22,1),
IF(ISNUMBER(MATCH(LEFT(BF22,7),Final_Intermediate[Burmese_Consonants],0)),LEFT(BF22,7),
IF(ISNUMBER(MATCH(LEFT(BF22,6),Final_Intermediate[Burmese_Consonants],0)),LEFT(BF22,6),
IF(ISNUMBER(MATCH(LEFT(BF22,5),Final_Intermediate[Burmese_Consonants],0)),LEFT(BF22,5),
IF(ISNUMBER(MATCH(LEFT(BF22,4),Final_Intermediate[Burmese_Consonants],0)),LEFT(BF22,4),
IF(ISNUMBER(MATCH(LEFT(BF22,3),Final_Intermediate[Burmese_Consonants],0)),LEFT(BF22,3),
IF(ISNUMBER(MATCH(LEFT(BF22,2),Final_Intermediate[Burmese_Consonants],0)),LEFT(BF22,2),
IF(ISNUMBER(MATCH(LEFT(BF22,1),Final_Intermediate[Burmese_Consonants],0)),LEFT(BF22,1),
"")))))))))))))))</f>
        <v/>
      </c>
      <c r="AI22" t="str">
        <f>IF(AND(OR(BG22="။",BG22="၊"),LEN(BG22)=1),BG22,
IF(ISNUMBER(MATCH(LEFT(BG22,7),Final_modified_Intermediate[Burmese_Consonants],0)),LEFT(BG22,7),
IF(ISNUMBER(MATCH(LEFT(BG22,6),Final_modified_Intermediate[Burmese_Consonants],0)),LEFT(BG22,6),
IF(ISNUMBER(MATCH(LEFT(BG22,5),Final_modified_Intermediate[Burmese_Consonants],0)),LEFT(BG22,5),
IF(ISNUMBER(MATCH(LEFT(BG22,4),Final_modified_Intermediate[Burmese_Consonants],0)),LEFT(BG22,4),
IF(ISNUMBER(MATCH(LEFT(BG22,3),Final_modified_Intermediate[Burmese_Consonants],0)),LEFT(BG22,3),
IF(ISNUMBER(MATCH(LEFT(BG22,2),Final_modified_Intermediate[Burmese_Consonants],0)),LEFT(BG22,2),
IF(ISNUMBER(MATCH(LEFT(BG22,1),Final_modified_Intermediate[Burmese_Consonants],0)),LEFT(BG22,1),
IF(ISNUMBER(MATCH(LEFT(BG22,7),Final_Intermediate[Burmese_Consonants],0)),LEFT(BG22,7),
IF(ISNUMBER(MATCH(LEFT(BG22,6),Final_Intermediate[Burmese_Consonants],0)),LEFT(BG22,6),
IF(ISNUMBER(MATCH(LEFT(BG22,5),Final_Intermediate[Burmese_Consonants],0)),LEFT(BG22,5),
IF(ISNUMBER(MATCH(LEFT(BG22,4),Final_Intermediate[Burmese_Consonants],0)),LEFT(BG22,4),
IF(ISNUMBER(MATCH(LEFT(BG22,3),Final_Intermediate[Burmese_Consonants],0)),LEFT(BG22,3),
IF(ISNUMBER(MATCH(LEFT(BG22,2),Final_Intermediate[Burmese_Consonants],0)),LEFT(BG22,2),
IF(ISNUMBER(MATCH(LEFT(BG22,1),Final_Intermediate[Burmese_Consonants],0)),LEFT(BG22,1),
"")))))))))))))))</f>
        <v/>
      </c>
      <c r="AJ22" t="str">
        <f>IF(AND(OR(BH22="။",BH22="၊"),LEN(BH22)=1),BH22,
IF(ISNUMBER(MATCH(LEFT(BH22,7),Final_modified_Intermediate[Burmese_Consonants],0)),LEFT(BH22,7),
IF(ISNUMBER(MATCH(LEFT(BH22,6),Final_modified_Intermediate[Burmese_Consonants],0)),LEFT(BH22,6),
IF(ISNUMBER(MATCH(LEFT(BH22,5),Final_modified_Intermediate[Burmese_Consonants],0)),LEFT(BH22,5),
IF(ISNUMBER(MATCH(LEFT(BH22,4),Final_modified_Intermediate[Burmese_Consonants],0)),LEFT(BH22,4),
IF(ISNUMBER(MATCH(LEFT(BH22,3),Final_modified_Intermediate[Burmese_Consonants],0)),LEFT(BH22,3),
IF(ISNUMBER(MATCH(LEFT(BH22,2),Final_modified_Intermediate[Burmese_Consonants],0)),LEFT(BH22,2),
IF(ISNUMBER(MATCH(LEFT(BH22,1),Final_modified_Intermediate[Burmese_Consonants],0)),LEFT(BH22,1),
IF(ISNUMBER(MATCH(LEFT(BH22,7),Final_Intermediate[Burmese_Consonants],0)),LEFT(BH22,7),
IF(ISNUMBER(MATCH(LEFT(BH22,6),Final_Intermediate[Burmese_Consonants],0)),LEFT(BH22,6),
IF(ISNUMBER(MATCH(LEFT(BH22,5),Final_Intermediate[Burmese_Consonants],0)),LEFT(BH22,5),
IF(ISNUMBER(MATCH(LEFT(BH22,4),Final_Intermediate[Burmese_Consonants],0)),LEFT(BH22,4),
IF(ISNUMBER(MATCH(LEFT(BH22,3),Final_Intermediate[Burmese_Consonants],0)),LEFT(BH22,3),
IF(ISNUMBER(MATCH(LEFT(BH22,2),Final_Intermediate[Burmese_Consonants],0)),LEFT(BH22,2),
IF(ISNUMBER(MATCH(LEFT(BH22,1),Final_Intermediate[Burmese_Consonants],0)),LEFT(BH22,1),
"")))))))))))))))</f>
        <v/>
      </c>
      <c r="AK22" t="str">
        <f>IF(AND(OR(BI22="။",BI22="၊"),LEN(BI22)=1),BI22,
IF(ISNUMBER(MATCH(LEFT(BI22,7),Final_modified_Intermediate[Burmese_Consonants],0)),LEFT(BI22,7),
IF(ISNUMBER(MATCH(LEFT(BI22,6),Final_modified_Intermediate[Burmese_Consonants],0)),LEFT(BI22,6),
IF(ISNUMBER(MATCH(LEFT(BI22,5),Final_modified_Intermediate[Burmese_Consonants],0)),LEFT(BI22,5),
IF(ISNUMBER(MATCH(LEFT(BI22,4),Final_modified_Intermediate[Burmese_Consonants],0)),LEFT(BI22,4),
IF(ISNUMBER(MATCH(LEFT(BI22,3),Final_modified_Intermediate[Burmese_Consonants],0)),LEFT(BI22,3),
IF(ISNUMBER(MATCH(LEFT(BI22,2),Final_modified_Intermediate[Burmese_Consonants],0)),LEFT(BI22,2),
IF(ISNUMBER(MATCH(LEFT(BI22,1),Final_modified_Intermediate[Burmese_Consonants],0)),LEFT(BI22,1),
IF(ISNUMBER(MATCH(LEFT(BI22,7),Final_Intermediate[Burmese_Consonants],0)),LEFT(BI22,7),
IF(ISNUMBER(MATCH(LEFT(BI22,6),Final_Intermediate[Burmese_Consonants],0)),LEFT(BI22,6),
IF(ISNUMBER(MATCH(LEFT(BI22,5),Final_Intermediate[Burmese_Consonants],0)),LEFT(BI22,5),
IF(ISNUMBER(MATCH(LEFT(BI22,4),Final_Intermediate[Burmese_Consonants],0)),LEFT(BI22,4),
IF(ISNUMBER(MATCH(LEFT(BI22,3),Final_Intermediate[Burmese_Consonants],0)),LEFT(BI22,3),
IF(ISNUMBER(MATCH(LEFT(BI22,2),Final_Intermediate[Burmese_Consonants],0)),LEFT(BI22,2),
IF(ISNUMBER(MATCH(LEFT(BI22,1),Final_Intermediate[Burmese_Consonants],0)),LEFT(BI22,1),
"")))))))))))))))</f>
        <v/>
      </c>
      <c r="AL22" t="str">
        <f>IF(AND(OR(BJ22="။",BJ22="၊"),LEN(BJ22)=1),BJ22,
IF(ISNUMBER(MATCH(LEFT(BJ22,7),Final_modified_Intermediate[Burmese_Consonants],0)),LEFT(BJ22,7),
IF(ISNUMBER(MATCH(LEFT(BJ22,6),Final_modified_Intermediate[Burmese_Consonants],0)),LEFT(BJ22,6),
IF(ISNUMBER(MATCH(LEFT(BJ22,5),Final_modified_Intermediate[Burmese_Consonants],0)),LEFT(BJ22,5),
IF(ISNUMBER(MATCH(LEFT(BJ22,4),Final_modified_Intermediate[Burmese_Consonants],0)),LEFT(BJ22,4),
IF(ISNUMBER(MATCH(LEFT(BJ22,3),Final_modified_Intermediate[Burmese_Consonants],0)),LEFT(BJ22,3),
IF(ISNUMBER(MATCH(LEFT(BJ22,2),Final_modified_Intermediate[Burmese_Consonants],0)),LEFT(BJ22,2),
IF(ISNUMBER(MATCH(LEFT(BJ22,1),Final_modified_Intermediate[Burmese_Consonants],0)),LEFT(BJ22,1),
IF(ISNUMBER(MATCH(LEFT(BJ22,7),Final_Intermediate[Burmese_Consonants],0)),LEFT(BJ22,7),
IF(ISNUMBER(MATCH(LEFT(BJ22,6),Final_Intermediate[Burmese_Consonants],0)),LEFT(BJ22,6),
IF(ISNUMBER(MATCH(LEFT(BJ22,5),Final_Intermediate[Burmese_Consonants],0)),LEFT(BJ22,5),
IF(ISNUMBER(MATCH(LEFT(BJ22,4),Final_Intermediate[Burmese_Consonants],0)),LEFT(BJ22,4),
IF(ISNUMBER(MATCH(LEFT(BJ22,3),Final_Intermediate[Burmese_Consonants],0)),LEFT(BJ22,3),
IF(ISNUMBER(MATCH(LEFT(BJ22,2),Final_Intermediate[Burmese_Consonants],0)),LEFT(BJ22,2),
IF(ISNUMBER(MATCH(LEFT(BJ22,1),Final_Intermediate[Burmese_Consonants],0)),LEFT(BJ22,1),
"")))))))))))))))</f>
        <v/>
      </c>
      <c r="AN22" t="e">
        <f>Compiler_Burmese[[#This Row],[Sr. No.]]</f>
        <v>#REF!</v>
      </c>
      <c r="AO2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2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2" t="e">
        <f>[2]!Vocabulary_Burmese[[#This Row],[Sr. No.]]</f>
        <v>#REF!</v>
      </c>
      <c r="BA22" t="str">
        <f>IF(Raw_data_N2_Kanji[[#This Row],[Categorie]]&lt;&gt;"","",
IF(ISNUMBER(MATCH(V,Special_list[Burmese word],0)),"",
SUBSTITUTE(Raw_data_N2_Kanji[[#This Row],[Raw]]," ","")))</f>
        <v>ခေါက်ဆွဲပြုတ်</v>
      </c>
      <c r="BB22" t="str">
        <f>RIGHT(Segregate18[[#This Row],[UPGRADE]],LEN(Segregate18[[#This Row],[UPGRADE]])-LEN(Compiler_Burmese[[#This Row],[1]]))</f>
        <v>ဆွဲပြုတ်</v>
      </c>
      <c r="BC22" t="str">
        <f>RIGHT(Segregate18[[#This Row],[11]],LEN(Segregate18[[#This Row],[11]])-LEN(Compiler_Burmese[[#This Row],[2]]))</f>
        <v>ပြုတ်</v>
      </c>
      <c r="BD22" t="str">
        <f>RIGHT(Segregate18[[#This Row],[21]],LEN(Segregate18[[#This Row],[21]])-LEN(Compiler_Burmese[[#This Row],[3]]))</f>
        <v/>
      </c>
      <c r="BE22" t="str">
        <f>RIGHT(Segregate18[[#This Row],[31]],LEN(Segregate18[[#This Row],[31]])-LEN(Compiler_Burmese[[#This Row],[4]]))</f>
        <v/>
      </c>
      <c r="BF22" t="str">
        <f>RIGHT(Segregate18[[#This Row],[41]],LEN(Segregate18[[#This Row],[41]])-LEN(Compiler_Burmese[[#This Row],[5]]))</f>
        <v/>
      </c>
      <c r="BG22" t="str">
        <f>RIGHT(Segregate18[[#This Row],[51]],LEN(Segregate18[[#This Row],[51]])-LEN(Compiler_Burmese[[#This Row],[6]]))</f>
        <v/>
      </c>
      <c r="BH22" t="str">
        <f>RIGHT(Segregate18[[#This Row],[61]],LEN(Segregate18[[#This Row],[61]])-LEN(Compiler_Burmese[[#This Row],[7]]))</f>
        <v/>
      </c>
      <c r="BI22" t="str">
        <f>RIGHT(Segregate18[[#This Row],[71]],LEN(Segregate18[[#This Row],[71]])-LEN(Compiler_Burmese[[#This Row],[8]]))</f>
        <v/>
      </c>
      <c r="BJ22" t="str">
        <f>RIGHT(Segregate18[[#This Row],[81]],LEN(Segregate18[[#This Row],[81]])-LEN(Compiler_Burmese[[#This Row],[9]]))</f>
        <v/>
      </c>
    </row>
    <row r="23" spans="1:62" ht="14.25" customHeight="1" x14ac:dyDescent="0.3">
      <c r="A23">
        <f>IF(Raw_data_N2_Kanji[[#This Row],[Categorie]]&lt;&gt;"",$A22+1,$A22)</f>
        <v>2</v>
      </c>
      <c r="B23" s="6">
        <f>IF(AND(Raw_data_N2_Kanji[[#This Row],[Supporting word 1]]="",Raw_data_N2_Kanji[[#This Row],[Supporting word 2]]=""),$B22,$B22+1)</f>
        <v>0</v>
      </c>
      <c r="C23" s="9">
        <f>ROW()-ROW(Raw_data_N2_Kanji[#Headers])</f>
        <v>21</v>
      </c>
      <c r="D23" s="9"/>
      <c r="E23" s="9" t="str">
        <f>IF(Raw_data_N2_Kanji[[#This Row],[Categorie]]="",$E22,Raw_data_N2_Kanji[[#This Row],[Categorie]])</f>
        <v>Various cuisines</v>
      </c>
      <c r="F23" s="9">
        <f t="shared" si="0"/>
        <v>7</v>
      </c>
      <c r="G23" s="57" t="str">
        <f>Raw_data_N2_Kanji[[#This Row],[Lecture_no]]&amp;"_"&amp;Raw_data_N2_Kanji[[#This Row],[Receipe_no]]</f>
        <v>Various cuisines_7</v>
      </c>
      <c r="H23" s="11" t="s">
        <v>27480</v>
      </c>
      <c r="I2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ဝက်သားပေါင်း</v>
      </c>
      <c r="K2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3" s="85"/>
      <c r="N23" s="11"/>
      <c r="O2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3" s="12" t="s">
        <v>27647</v>
      </c>
      <c r="Q23" s="12">
        <f>IF(Raw_data_N2_Kanji[[#This Row],[Receipe_no]]=0,$Q22,
$Q22+1)</f>
        <v>19</v>
      </c>
      <c r="R23" s="11"/>
      <c r="S23" s="11">
        <f>IF(Raw_data_N2_Kanji[[#This Row],[Marking]]="",1,"")</f>
        <v>1</v>
      </c>
      <c r="T23" s="11" t="str">
        <f>IF(Raw_data_N2_Kanji[[#This Row],[Marking_blank]]="",SUMPRODUCT(COUNTIF($S$3:$S23,$S23)),"")</f>
        <v/>
      </c>
      <c r="U23" s="12">
        <f>Raw_data_N2_Kanji[[#This Row],[Sr. no.]]</f>
        <v>21</v>
      </c>
      <c r="V23" s="11">
        <f>SUMPRODUCT(COUNTIF($J$3:$J23,$J23))</f>
        <v>1</v>
      </c>
      <c r="W23" s="82">
        <f>LEN('1_Raw_data'!$J23)</f>
        <v>12</v>
      </c>
      <c r="Y23" t="e">
        <f>Segregate18[[#This Row],[Sr. No.]]</f>
        <v>#REF!</v>
      </c>
      <c r="Z23" t="str">
        <f>IF(AND(OR(BA23="။",BA23="၊"),LEN(BA23)=1),BA23,
IF(ISNUMBER(MATCH(LEFT(BA23,7),Final_modified_Intermediate[Burmese_Consonants],0)),LEFT(BA23,7),
IF(ISNUMBER(MATCH(LEFT(BA23,6),Final_modified_Intermediate[Burmese_Consonants],0)),LEFT(BA23,6),
IF(ISNUMBER(MATCH(LEFT(BA23,5),Final_modified_Intermediate[Burmese_Consonants],0)),LEFT(BA23,5),
IF(ISNUMBER(MATCH(LEFT(BA23,4),Final_modified_Intermediate[Burmese_Consonants],0)),LEFT(BA23,4),
IF(ISNUMBER(MATCH(LEFT(BA23,3),Final_modified_Intermediate[Burmese_Consonants],0)),LEFT(BA23,3),
IF(ISNUMBER(MATCH(LEFT(BA23,2),Final_modified_Intermediate[Burmese_Consonants],0)),LEFT(BA23,2),
IF(ISNUMBER(MATCH(LEFT(BA23,1),Final_modified_Intermediate[Burmese_Consonants],0)),LEFT(BA23,1),
IF(ISNUMBER(MATCH(LEFT(BA23,7),Final_Intermediate[Burmese_Consonants],0)),LEFT(BA23,7),
IF(ISNUMBER(MATCH(LEFT(BA23,6),Final_Intermediate[Burmese_Consonants],0)),LEFT(BA23,6),
IF(ISNUMBER(MATCH(LEFT(BA23,5),Final_Intermediate[Burmese_Consonants],0)),LEFT(BA23,5),
IF(ISNUMBER(MATCH(LEFT(BA23,4),Final_Intermediate[Burmese_Consonants],0)),LEFT(BA23,4),
IF(ISNUMBER(MATCH(LEFT(BA23,3),Final_Intermediate[Burmese_Consonants],0)),LEFT(BA23,3),
IF(ISNUMBER(MATCH(LEFT(BA23,2),Final_Intermediate[Burmese_Consonants],0)),LEFT(BA23,2),
IF(ISNUMBER(MATCH(LEFT(BA23,1),Final_Intermediate[Burmese_Consonants],0)),LEFT(BA23,1),
"")))))))))))))))</f>
        <v>ဝက်</v>
      </c>
      <c r="AA2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3" t="str">
        <f>IF(AND(OR(BB23="။",BB23="၊"),LEN(BB23)=1),BB23,
IF(ISNUMBER(MATCH(LEFT(BB23,7),Final_modified_Intermediate[Burmese_Consonants],0)),LEFT(BB23,7),
IF(ISNUMBER(MATCH(LEFT(BB23,6),Final_modified_Intermediate[Burmese_Consonants],0)),LEFT(BB23,6),
IF(ISNUMBER(MATCH(LEFT(BB23,5),Final_modified_Intermediate[Burmese_Consonants],0)),LEFT(BB23,5),
IF(ISNUMBER(MATCH(LEFT(BB23,4),Final_modified_Intermediate[Burmese_Consonants],0)),LEFT(BB23,4),
IF(ISNUMBER(MATCH(LEFT(BB23,3),Final_modified_Intermediate[Burmese_Consonants],0)),LEFT(BB23,3),
IF(ISNUMBER(MATCH(LEFT(BB23,2),Final_modified_Intermediate[Burmese_Consonants],0)),LEFT(BB23,2),
IF(ISNUMBER(MATCH(LEFT(BB23,1),Final_modified_Intermediate[Burmese_Consonants],0)),LEFT(BB23,1),
IF(ISNUMBER(MATCH(LEFT(BB23,7),Final_Intermediate[Burmese_Consonants],0)),LEFT(BB23,7),
IF(ISNUMBER(MATCH(LEFT(BB23,6),Final_Intermediate[Burmese_Consonants],0)),LEFT(BB23,6),
IF(ISNUMBER(MATCH(LEFT(BB23,5),Final_Intermediate[Burmese_Consonants],0)),LEFT(BB23,5),
IF(ISNUMBER(MATCH(LEFT(BB23,4),Final_Intermediate[Burmese_Consonants],0)),LEFT(BB23,4),
IF(ISNUMBER(MATCH(LEFT(BB23,3),Final_Intermediate[Burmese_Consonants],0)),LEFT(BB23,3),
IF(ISNUMBER(MATCH(LEFT(BB23,2),Final_Intermediate[Burmese_Consonants],0)),LEFT(BB23,2),
IF(ISNUMBER(MATCH(LEFT(BB23,1),Final_Intermediate[Burmese_Consonants],0)),LEFT(BB23,1),
"")))))))))))))))</f>
        <v>သား</v>
      </c>
      <c r="AC2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3" t="str">
        <f>IF(AND(OR(BC23="။",BC23="၊"),LEN(BC23)=1),BC23,
IF(ISNUMBER(MATCH(LEFT(BC23,7),Final_modified_Intermediate[Burmese_Consonants],0)),LEFT(BC23,7),
IF(ISNUMBER(MATCH(LEFT(BC23,6),Final_modified_Intermediate[Burmese_Consonants],0)),LEFT(BC23,6),
IF(ISNUMBER(MATCH(LEFT(BC23,5),Final_modified_Intermediate[Burmese_Consonants],0)),LEFT(BC23,5),
IF(ISNUMBER(MATCH(LEFT(BC23,4),Final_modified_Intermediate[Burmese_Consonants],0)),LEFT(BC23,4),
IF(ISNUMBER(MATCH(LEFT(BC23,3),Final_modified_Intermediate[Burmese_Consonants],0)),LEFT(BC23,3),
IF(ISNUMBER(MATCH(LEFT(BC23,2),Final_modified_Intermediate[Burmese_Consonants],0)),LEFT(BC23,2),
IF(ISNUMBER(MATCH(LEFT(BC23,1),Final_modified_Intermediate[Burmese_Consonants],0)),LEFT(BC23,1),
IF(ISNUMBER(MATCH(LEFT(BC23,7),Final_Intermediate[Burmese_Consonants],0)),LEFT(BC23,7),
IF(ISNUMBER(MATCH(LEFT(BC23,6),Final_Intermediate[Burmese_Consonants],0)),LEFT(BC23,6),
IF(ISNUMBER(MATCH(LEFT(BC23,5),Final_Intermediate[Burmese_Consonants],0)),LEFT(BC23,5),
IF(ISNUMBER(MATCH(LEFT(BC23,4),Final_Intermediate[Burmese_Consonants],0)),LEFT(BC23,4),
IF(ISNUMBER(MATCH(LEFT(BC23,3),Final_Intermediate[Burmese_Consonants],0)),LEFT(BC23,3),
IF(ISNUMBER(MATCH(LEFT(BC23,2),Final_Intermediate[Burmese_Consonants],0)),LEFT(BC23,2),
IF(ISNUMBER(MATCH(LEFT(BC23,1),Final_Intermediate[Burmese_Consonants],0)),LEFT(BC23,1),
"")))))))))))))))</f>
        <v>ပေါင်း</v>
      </c>
      <c r="AE2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23" t="str">
        <f>IF(AND(OR(BD23="။",BD23="၊"),LEN(BD23)=1),BD23,
IF(ISNUMBER(MATCH(LEFT(BD23,7),Final_modified_Intermediate[Burmese_Consonants],0)),LEFT(BD23,7),
IF(ISNUMBER(MATCH(LEFT(BD23,6),Final_modified_Intermediate[Burmese_Consonants],0)),LEFT(BD23,6),
IF(ISNUMBER(MATCH(LEFT(BD23,5),Final_modified_Intermediate[Burmese_Consonants],0)),LEFT(BD23,5),
IF(ISNUMBER(MATCH(LEFT(BD23,4),Final_modified_Intermediate[Burmese_Consonants],0)),LEFT(BD23,4),
IF(ISNUMBER(MATCH(LEFT(BD23,3),Final_modified_Intermediate[Burmese_Consonants],0)),LEFT(BD23,3),
IF(ISNUMBER(MATCH(LEFT(BD23,2),Final_modified_Intermediate[Burmese_Consonants],0)),LEFT(BD23,2),
IF(ISNUMBER(MATCH(LEFT(BD23,1),Final_modified_Intermediate[Burmese_Consonants],0)),LEFT(BD23,1),
IF(ISNUMBER(MATCH(LEFT(BD23,7),Final_Intermediate[Burmese_Consonants],0)),LEFT(BD23,7),
IF(ISNUMBER(MATCH(LEFT(BD23,6),Final_Intermediate[Burmese_Consonants],0)),LEFT(BD23,6),
IF(ISNUMBER(MATCH(LEFT(BD23,5),Final_Intermediate[Burmese_Consonants],0)),LEFT(BD23,5),
IF(ISNUMBER(MATCH(LEFT(BD23,4),Final_Intermediate[Burmese_Consonants],0)),LEFT(BD23,4),
IF(ISNUMBER(MATCH(LEFT(BD23,3),Final_Intermediate[Burmese_Consonants],0)),LEFT(BD23,3),
IF(ISNUMBER(MATCH(LEFT(BD23,2),Final_Intermediate[Burmese_Consonants],0)),LEFT(BD23,2),
IF(ISNUMBER(MATCH(LEFT(BD23,1),Final_Intermediate[Burmese_Consonants],0)),LEFT(BD23,1),
"")))))))))))))))</f>
        <v/>
      </c>
      <c r="AG23" t="str">
        <f>IF(AND(OR(BE23="။",BE23="၊"),LEN(BE23)=1),BE23,
IF(ISNUMBER(MATCH(LEFT(BE23,7),Final_modified_Intermediate[Burmese_Consonants],0)),LEFT(BE23,7),
IF(ISNUMBER(MATCH(LEFT(BE23,6),Final_modified_Intermediate[Burmese_Consonants],0)),LEFT(BE23,6),
IF(ISNUMBER(MATCH(LEFT(BE23,5),Final_modified_Intermediate[Burmese_Consonants],0)),LEFT(BE23,5),
IF(ISNUMBER(MATCH(LEFT(BE23,4),Final_modified_Intermediate[Burmese_Consonants],0)),LEFT(BE23,4),
IF(ISNUMBER(MATCH(LEFT(BE23,3),Final_modified_Intermediate[Burmese_Consonants],0)),LEFT(BE23,3),
IF(ISNUMBER(MATCH(LEFT(BE23,2),Final_modified_Intermediate[Burmese_Consonants],0)),LEFT(BE23,2),
IF(ISNUMBER(MATCH(LEFT(BE23,1),Final_modified_Intermediate[Burmese_Consonants],0)),LEFT(BE23,1),
IF(ISNUMBER(MATCH(LEFT(BE23,7),Final_Intermediate[Burmese_Consonants],0)),LEFT(BE23,7),
IF(ISNUMBER(MATCH(LEFT(BE23,6),Final_Intermediate[Burmese_Consonants],0)),LEFT(BE23,6),
IF(ISNUMBER(MATCH(LEFT(BE23,5),Final_Intermediate[Burmese_Consonants],0)),LEFT(BE23,5),
IF(ISNUMBER(MATCH(LEFT(BE23,4),Final_Intermediate[Burmese_Consonants],0)),LEFT(BE23,4),
IF(ISNUMBER(MATCH(LEFT(BE23,3),Final_Intermediate[Burmese_Consonants],0)),LEFT(BE23,3),
IF(ISNUMBER(MATCH(LEFT(BE23,2),Final_Intermediate[Burmese_Consonants],0)),LEFT(BE23,2),
IF(ISNUMBER(MATCH(LEFT(BE23,1),Final_Intermediate[Burmese_Consonants],0)),LEFT(BE23,1),
"")))))))))))))))</f>
        <v/>
      </c>
      <c r="AH23" t="str">
        <f>IF(AND(OR(BF23="။",BF23="၊"),LEN(BF23)=1),BF23,
IF(ISNUMBER(MATCH(LEFT(BF23,7),Final_modified_Intermediate[Burmese_Consonants],0)),LEFT(BF23,7),
IF(ISNUMBER(MATCH(LEFT(BF23,6),Final_modified_Intermediate[Burmese_Consonants],0)),LEFT(BF23,6),
IF(ISNUMBER(MATCH(LEFT(BF23,5),Final_modified_Intermediate[Burmese_Consonants],0)),LEFT(BF23,5),
IF(ISNUMBER(MATCH(LEFT(BF23,4),Final_modified_Intermediate[Burmese_Consonants],0)),LEFT(BF23,4),
IF(ISNUMBER(MATCH(LEFT(BF23,3),Final_modified_Intermediate[Burmese_Consonants],0)),LEFT(BF23,3),
IF(ISNUMBER(MATCH(LEFT(BF23,2),Final_modified_Intermediate[Burmese_Consonants],0)),LEFT(BF23,2),
IF(ISNUMBER(MATCH(LEFT(BF23,1),Final_modified_Intermediate[Burmese_Consonants],0)),LEFT(BF23,1),
IF(ISNUMBER(MATCH(LEFT(BF23,7),Final_Intermediate[Burmese_Consonants],0)),LEFT(BF23,7),
IF(ISNUMBER(MATCH(LEFT(BF23,6),Final_Intermediate[Burmese_Consonants],0)),LEFT(BF23,6),
IF(ISNUMBER(MATCH(LEFT(BF23,5),Final_Intermediate[Burmese_Consonants],0)),LEFT(BF23,5),
IF(ISNUMBER(MATCH(LEFT(BF23,4),Final_Intermediate[Burmese_Consonants],0)),LEFT(BF23,4),
IF(ISNUMBER(MATCH(LEFT(BF23,3),Final_Intermediate[Burmese_Consonants],0)),LEFT(BF23,3),
IF(ISNUMBER(MATCH(LEFT(BF23,2),Final_Intermediate[Burmese_Consonants],0)),LEFT(BF23,2),
IF(ISNUMBER(MATCH(LEFT(BF23,1),Final_Intermediate[Burmese_Consonants],0)),LEFT(BF23,1),
"")))))))))))))))</f>
        <v/>
      </c>
      <c r="AI23" t="str">
        <f>IF(AND(OR(BG23="။",BG23="၊"),LEN(BG23)=1),BG23,
IF(ISNUMBER(MATCH(LEFT(BG23,7),Final_modified_Intermediate[Burmese_Consonants],0)),LEFT(BG23,7),
IF(ISNUMBER(MATCH(LEFT(BG23,6),Final_modified_Intermediate[Burmese_Consonants],0)),LEFT(BG23,6),
IF(ISNUMBER(MATCH(LEFT(BG23,5),Final_modified_Intermediate[Burmese_Consonants],0)),LEFT(BG23,5),
IF(ISNUMBER(MATCH(LEFT(BG23,4),Final_modified_Intermediate[Burmese_Consonants],0)),LEFT(BG23,4),
IF(ISNUMBER(MATCH(LEFT(BG23,3),Final_modified_Intermediate[Burmese_Consonants],0)),LEFT(BG23,3),
IF(ISNUMBER(MATCH(LEFT(BG23,2),Final_modified_Intermediate[Burmese_Consonants],0)),LEFT(BG23,2),
IF(ISNUMBER(MATCH(LEFT(BG23,1),Final_modified_Intermediate[Burmese_Consonants],0)),LEFT(BG23,1),
IF(ISNUMBER(MATCH(LEFT(BG23,7),Final_Intermediate[Burmese_Consonants],0)),LEFT(BG23,7),
IF(ISNUMBER(MATCH(LEFT(BG23,6),Final_Intermediate[Burmese_Consonants],0)),LEFT(BG23,6),
IF(ISNUMBER(MATCH(LEFT(BG23,5),Final_Intermediate[Burmese_Consonants],0)),LEFT(BG23,5),
IF(ISNUMBER(MATCH(LEFT(BG23,4),Final_Intermediate[Burmese_Consonants],0)),LEFT(BG23,4),
IF(ISNUMBER(MATCH(LEFT(BG23,3),Final_Intermediate[Burmese_Consonants],0)),LEFT(BG23,3),
IF(ISNUMBER(MATCH(LEFT(BG23,2),Final_Intermediate[Burmese_Consonants],0)),LEFT(BG23,2),
IF(ISNUMBER(MATCH(LEFT(BG23,1),Final_Intermediate[Burmese_Consonants],0)),LEFT(BG23,1),
"")))))))))))))))</f>
        <v/>
      </c>
      <c r="AJ23" t="str">
        <f>IF(AND(OR(BH23="။",BH23="၊"),LEN(BH23)=1),BH23,
IF(ISNUMBER(MATCH(LEFT(BH23,7),Final_modified_Intermediate[Burmese_Consonants],0)),LEFT(BH23,7),
IF(ISNUMBER(MATCH(LEFT(BH23,6),Final_modified_Intermediate[Burmese_Consonants],0)),LEFT(BH23,6),
IF(ISNUMBER(MATCH(LEFT(BH23,5),Final_modified_Intermediate[Burmese_Consonants],0)),LEFT(BH23,5),
IF(ISNUMBER(MATCH(LEFT(BH23,4),Final_modified_Intermediate[Burmese_Consonants],0)),LEFT(BH23,4),
IF(ISNUMBER(MATCH(LEFT(BH23,3),Final_modified_Intermediate[Burmese_Consonants],0)),LEFT(BH23,3),
IF(ISNUMBER(MATCH(LEFT(BH23,2),Final_modified_Intermediate[Burmese_Consonants],0)),LEFT(BH23,2),
IF(ISNUMBER(MATCH(LEFT(BH23,1),Final_modified_Intermediate[Burmese_Consonants],0)),LEFT(BH23,1),
IF(ISNUMBER(MATCH(LEFT(BH23,7),Final_Intermediate[Burmese_Consonants],0)),LEFT(BH23,7),
IF(ISNUMBER(MATCH(LEFT(BH23,6),Final_Intermediate[Burmese_Consonants],0)),LEFT(BH23,6),
IF(ISNUMBER(MATCH(LEFT(BH23,5),Final_Intermediate[Burmese_Consonants],0)),LEFT(BH23,5),
IF(ISNUMBER(MATCH(LEFT(BH23,4),Final_Intermediate[Burmese_Consonants],0)),LEFT(BH23,4),
IF(ISNUMBER(MATCH(LEFT(BH23,3),Final_Intermediate[Burmese_Consonants],0)),LEFT(BH23,3),
IF(ISNUMBER(MATCH(LEFT(BH23,2),Final_Intermediate[Burmese_Consonants],0)),LEFT(BH23,2),
IF(ISNUMBER(MATCH(LEFT(BH23,1),Final_Intermediate[Burmese_Consonants],0)),LEFT(BH23,1),
"")))))))))))))))</f>
        <v/>
      </c>
      <c r="AK23" t="str">
        <f>IF(AND(OR(BI23="။",BI23="၊"),LEN(BI23)=1),BI23,
IF(ISNUMBER(MATCH(LEFT(BI23,7),Final_modified_Intermediate[Burmese_Consonants],0)),LEFT(BI23,7),
IF(ISNUMBER(MATCH(LEFT(BI23,6),Final_modified_Intermediate[Burmese_Consonants],0)),LEFT(BI23,6),
IF(ISNUMBER(MATCH(LEFT(BI23,5),Final_modified_Intermediate[Burmese_Consonants],0)),LEFT(BI23,5),
IF(ISNUMBER(MATCH(LEFT(BI23,4),Final_modified_Intermediate[Burmese_Consonants],0)),LEFT(BI23,4),
IF(ISNUMBER(MATCH(LEFT(BI23,3),Final_modified_Intermediate[Burmese_Consonants],0)),LEFT(BI23,3),
IF(ISNUMBER(MATCH(LEFT(BI23,2),Final_modified_Intermediate[Burmese_Consonants],0)),LEFT(BI23,2),
IF(ISNUMBER(MATCH(LEFT(BI23,1),Final_modified_Intermediate[Burmese_Consonants],0)),LEFT(BI23,1),
IF(ISNUMBER(MATCH(LEFT(BI23,7),Final_Intermediate[Burmese_Consonants],0)),LEFT(BI23,7),
IF(ISNUMBER(MATCH(LEFT(BI23,6),Final_Intermediate[Burmese_Consonants],0)),LEFT(BI23,6),
IF(ISNUMBER(MATCH(LEFT(BI23,5),Final_Intermediate[Burmese_Consonants],0)),LEFT(BI23,5),
IF(ISNUMBER(MATCH(LEFT(BI23,4),Final_Intermediate[Burmese_Consonants],0)),LEFT(BI23,4),
IF(ISNUMBER(MATCH(LEFT(BI23,3),Final_Intermediate[Burmese_Consonants],0)),LEFT(BI23,3),
IF(ISNUMBER(MATCH(LEFT(BI23,2),Final_Intermediate[Burmese_Consonants],0)),LEFT(BI23,2),
IF(ISNUMBER(MATCH(LEFT(BI23,1),Final_Intermediate[Burmese_Consonants],0)),LEFT(BI23,1),
"")))))))))))))))</f>
        <v/>
      </c>
      <c r="AL23" t="str">
        <f>IF(AND(OR(BJ23="။",BJ23="၊"),LEN(BJ23)=1),BJ23,
IF(ISNUMBER(MATCH(LEFT(BJ23,7),Final_modified_Intermediate[Burmese_Consonants],0)),LEFT(BJ23,7),
IF(ISNUMBER(MATCH(LEFT(BJ23,6),Final_modified_Intermediate[Burmese_Consonants],0)),LEFT(BJ23,6),
IF(ISNUMBER(MATCH(LEFT(BJ23,5),Final_modified_Intermediate[Burmese_Consonants],0)),LEFT(BJ23,5),
IF(ISNUMBER(MATCH(LEFT(BJ23,4),Final_modified_Intermediate[Burmese_Consonants],0)),LEFT(BJ23,4),
IF(ISNUMBER(MATCH(LEFT(BJ23,3),Final_modified_Intermediate[Burmese_Consonants],0)),LEFT(BJ23,3),
IF(ISNUMBER(MATCH(LEFT(BJ23,2),Final_modified_Intermediate[Burmese_Consonants],0)),LEFT(BJ23,2),
IF(ISNUMBER(MATCH(LEFT(BJ23,1),Final_modified_Intermediate[Burmese_Consonants],0)),LEFT(BJ23,1),
IF(ISNUMBER(MATCH(LEFT(BJ23,7),Final_Intermediate[Burmese_Consonants],0)),LEFT(BJ23,7),
IF(ISNUMBER(MATCH(LEFT(BJ23,6),Final_Intermediate[Burmese_Consonants],0)),LEFT(BJ23,6),
IF(ISNUMBER(MATCH(LEFT(BJ23,5),Final_Intermediate[Burmese_Consonants],0)),LEFT(BJ23,5),
IF(ISNUMBER(MATCH(LEFT(BJ23,4),Final_Intermediate[Burmese_Consonants],0)),LEFT(BJ23,4),
IF(ISNUMBER(MATCH(LEFT(BJ23,3),Final_Intermediate[Burmese_Consonants],0)),LEFT(BJ23,3),
IF(ISNUMBER(MATCH(LEFT(BJ23,2),Final_Intermediate[Burmese_Consonants],0)),LEFT(BJ23,2),
IF(ISNUMBER(MATCH(LEFT(BJ23,1),Final_Intermediate[Burmese_Consonants],0)),LEFT(BJ23,1),
"")))))))))))))))</f>
        <v/>
      </c>
      <c r="AN23" t="e">
        <f>Compiler_Burmese[[#This Row],[Sr. No.]]</f>
        <v>#REF!</v>
      </c>
      <c r="AO2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2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3" t="e">
        <f>[2]!Vocabulary_Burmese[[#This Row],[Sr. No.]]</f>
        <v>#REF!</v>
      </c>
      <c r="BA23" t="str">
        <f>IF(Raw_data_N2_Kanji[[#This Row],[Categorie]]&lt;&gt;"","",
IF(ISNUMBER(MATCH(V,Special_list[Burmese word],0)),"",
SUBSTITUTE(Raw_data_N2_Kanji[[#This Row],[Raw]]," ","")))</f>
        <v>ဝက်သားပေါင်း</v>
      </c>
      <c r="BB23" t="str">
        <f>RIGHT(Segregate18[[#This Row],[UPGRADE]],LEN(Segregate18[[#This Row],[UPGRADE]])-LEN(Compiler_Burmese[[#This Row],[1]]))</f>
        <v>သားပေါင်း</v>
      </c>
      <c r="BC23" t="str">
        <f>RIGHT(Segregate18[[#This Row],[11]],LEN(Segregate18[[#This Row],[11]])-LEN(Compiler_Burmese[[#This Row],[2]]))</f>
        <v>ပေါင်း</v>
      </c>
      <c r="BD23" t="str">
        <f>RIGHT(Segregate18[[#This Row],[21]],LEN(Segregate18[[#This Row],[21]])-LEN(Compiler_Burmese[[#This Row],[3]]))</f>
        <v/>
      </c>
      <c r="BE23" t="str">
        <f>RIGHT(Segregate18[[#This Row],[31]],LEN(Segregate18[[#This Row],[31]])-LEN(Compiler_Burmese[[#This Row],[4]]))</f>
        <v/>
      </c>
      <c r="BF23" t="str">
        <f>RIGHT(Segregate18[[#This Row],[41]],LEN(Segregate18[[#This Row],[41]])-LEN(Compiler_Burmese[[#This Row],[5]]))</f>
        <v/>
      </c>
      <c r="BG23" t="str">
        <f>RIGHT(Segregate18[[#This Row],[51]],LEN(Segregate18[[#This Row],[51]])-LEN(Compiler_Burmese[[#This Row],[6]]))</f>
        <v/>
      </c>
      <c r="BH23" t="str">
        <f>RIGHT(Segregate18[[#This Row],[61]],LEN(Segregate18[[#This Row],[61]])-LEN(Compiler_Burmese[[#This Row],[7]]))</f>
        <v/>
      </c>
      <c r="BI23" t="str">
        <f>RIGHT(Segregate18[[#This Row],[71]],LEN(Segregate18[[#This Row],[71]])-LEN(Compiler_Burmese[[#This Row],[8]]))</f>
        <v/>
      </c>
      <c r="BJ23" t="str">
        <f>RIGHT(Segregate18[[#This Row],[81]],LEN(Segregate18[[#This Row],[81]])-LEN(Compiler_Burmese[[#This Row],[9]]))</f>
        <v/>
      </c>
    </row>
    <row r="24" spans="1:62" ht="14.25" customHeight="1" x14ac:dyDescent="0.3">
      <c r="A24">
        <f>IF(Raw_data_N2_Kanji[[#This Row],[Categorie]]&lt;&gt;"",$A23+1,$A23)</f>
        <v>2</v>
      </c>
      <c r="B24" s="6">
        <f>IF(AND(Raw_data_N2_Kanji[[#This Row],[Supporting word 1]]="",Raw_data_N2_Kanji[[#This Row],[Supporting word 2]]=""),$B23,$B23+1)</f>
        <v>0</v>
      </c>
      <c r="C24" s="9">
        <f>ROW()-ROW(Raw_data_N2_Kanji[#Headers])</f>
        <v>22</v>
      </c>
      <c r="D24" s="9"/>
      <c r="E24" s="9" t="str">
        <f>IF(Raw_data_N2_Kanji[[#This Row],[Categorie]]="",$E23,Raw_data_N2_Kanji[[#This Row],[Categorie]])</f>
        <v>Various cuisines</v>
      </c>
      <c r="F24" s="9">
        <f t="shared" si="0"/>
        <v>8</v>
      </c>
      <c r="G24" s="57" t="str">
        <f>Raw_data_N2_Kanji[[#This Row],[Lecture_no]]&amp;"_"&amp;Raw_data_N2_Kanji[[#This Row],[Receipe_no]]</f>
        <v>Various cuisines_8</v>
      </c>
      <c r="H24" s="11" t="s">
        <v>27481</v>
      </c>
      <c r="I2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ပေါက်စီ</v>
      </c>
      <c r="K2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4" s="85"/>
      <c r="N24" s="64"/>
      <c r="O2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4" s="12" t="s">
        <v>27648</v>
      </c>
      <c r="Q24" s="12">
        <f>IF(Raw_data_N2_Kanji[[#This Row],[Receipe_no]]=0,$Q23,
$Q23+1)</f>
        <v>20</v>
      </c>
      <c r="R24" s="11"/>
      <c r="S24" s="11">
        <f>IF(Raw_data_N2_Kanji[[#This Row],[Marking]]="",1,"")</f>
        <v>1</v>
      </c>
      <c r="T24" s="11" t="str">
        <f>IF(Raw_data_N2_Kanji[[#This Row],[Marking_blank]]="",SUMPRODUCT(COUNTIF($S$3:$S24,$S24)),"")</f>
        <v/>
      </c>
      <c r="U24" s="12">
        <f>Raw_data_N2_Kanji[[#This Row],[Sr. no.]]</f>
        <v>22</v>
      </c>
      <c r="V24" s="11">
        <f>SUMPRODUCT(COUNTIF($J$3:$J24,$J24))</f>
        <v>1</v>
      </c>
      <c r="W24" s="82">
        <f>LEN('1_Raw_data'!$J24)</f>
        <v>7</v>
      </c>
      <c r="Y24" t="e">
        <f>Segregate18[[#This Row],[Sr. No.]]</f>
        <v>#REF!</v>
      </c>
      <c r="Z24" t="str">
        <f>IF(AND(OR(BA24="။",BA24="၊"),LEN(BA24)=1),BA24,
IF(ISNUMBER(MATCH(LEFT(BA24,7),Final_modified_Intermediate[Burmese_Consonants],0)),LEFT(BA24,7),
IF(ISNUMBER(MATCH(LEFT(BA24,6),Final_modified_Intermediate[Burmese_Consonants],0)),LEFT(BA24,6),
IF(ISNUMBER(MATCH(LEFT(BA24,5),Final_modified_Intermediate[Burmese_Consonants],0)),LEFT(BA24,5),
IF(ISNUMBER(MATCH(LEFT(BA24,4),Final_modified_Intermediate[Burmese_Consonants],0)),LEFT(BA24,4),
IF(ISNUMBER(MATCH(LEFT(BA24,3),Final_modified_Intermediate[Burmese_Consonants],0)),LEFT(BA24,3),
IF(ISNUMBER(MATCH(LEFT(BA24,2),Final_modified_Intermediate[Burmese_Consonants],0)),LEFT(BA24,2),
IF(ISNUMBER(MATCH(LEFT(BA24,1),Final_modified_Intermediate[Burmese_Consonants],0)),LEFT(BA24,1),
IF(ISNUMBER(MATCH(LEFT(BA24,7),Final_Intermediate[Burmese_Consonants],0)),LEFT(BA24,7),
IF(ISNUMBER(MATCH(LEFT(BA24,6),Final_Intermediate[Burmese_Consonants],0)),LEFT(BA24,6),
IF(ISNUMBER(MATCH(LEFT(BA24,5),Final_Intermediate[Burmese_Consonants],0)),LEFT(BA24,5),
IF(ISNUMBER(MATCH(LEFT(BA24,4),Final_Intermediate[Burmese_Consonants],0)),LEFT(BA24,4),
IF(ISNUMBER(MATCH(LEFT(BA24,3),Final_Intermediate[Burmese_Consonants],0)),LEFT(BA24,3),
IF(ISNUMBER(MATCH(LEFT(BA24,2),Final_Intermediate[Burmese_Consonants],0)),LEFT(BA24,2),
IF(ISNUMBER(MATCH(LEFT(BA24,1),Final_Intermediate[Burmese_Consonants],0)),LEFT(BA24,1),
"")))))))))))))))</f>
        <v>ပေါက်</v>
      </c>
      <c r="AA2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4" t="str">
        <f>IF(AND(OR(BB24="။",BB24="၊"),LEN(BB24)=1),BB24,
IF(ISNUMBER(MATCH(LEFT(BB24,7),Final_modified_Intermediate[Burmese_Consonants],0)),LEFT(BB24,7),
IF(ISNUMBER(MATCH(LEFT(BB24,6),Final_modified_Intermediate[Burmese_Consonants],0)),LEFT(BB24,6),
IF(ISNUMBER(MATCH(LEFT(BB24,5),Final_modified_Intermediate[Burmese_Consonants],0)),LEFT(BB24,5),
IF(ISNUMBER(MATCH(LEFT(BB24,4),Final_modified_Intermediate[Burmese_Consonants],0)),LEFT(BB24,4),
IF(ISNUMBER(MATCH(LEFT(BB24,3),Final_modified_Intermediate[Burmese_Consonants],0)),LEFT(BB24,3),
IF(ISNUMBER(MATCH(LEFT(BB24,2),Final_modified_Intermediate[Burmese_Consonants],0)),LEFT(BB24,2),
IF(ISNUMBER(MATCH(LEFT(BB24,1),Final_modified_Intermediate[Burmese_Consonants],0)),LEFT(BB24,1),
IF(ISNUMBER(MATCH(LEFT(BB24,7),Final_Intermediate[Burmese_Consonants],0)),LEFT(BB24,7),
IF(ISNUMBER(MATCH(LEFT(BB24,6),Final_Intermediate[Burmese_Consonants],0)),LEFT(BB24,6),
IF(ISNUMBER(MATCH(LEFT(BB24,5),Final_Intermediate[Burmese_Consonants],0)),LEFT(BB24,5),
IF(ISNUMBER(MATCH(LEFT(BB24,4),Final_Intermediate[Burmese_Consonants],0)),LEFT(BB24,4),
IF(ISNUMBER(MATCH(LEFT(BB24,3),Final_Intermediate[Burmese_Consonants],0)),LEFT(BB24,3),
IF(ISNUMBER(MATCH(LEFT(BB24,2),Final_Intermediate[Burmese_Consonants],0)),LEFT(BB24,2),
IF(ISNUMBER(MATCH(LEFT(BB24,1),Final_Intermediate[Burmese_Consonants],0)),LEFT(BB24,1),
"")))))))))))))))</f>
        <v>စီ</v>
      </c>
      <c r="AC2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4" t="str">
        <f>IF(AND(OR(BC24="။",BC24="၊"),LEN(BC24)=1),BC24,
IF(ISNUMBER(MATCH(LEFT(BC24,7),Final_modified_Intermediate[Burmese_Consonants],0)),LEFT(BC24,7),
IF(ISNUMBER(MATCH(LEFT(BC24,6),Final_modified_Intermediate[Burmese_Consonants],0)),LEFT(BC24,6),
IF(ISNUMBER(MATCH(LEFT(BC24,5),Final_modified_Intermediate[Burmese_Consonants],0)),LEFT(BC24,5),
IF(ISNUMBER(MATCH(LEFT(BC24,4),Final_modified_Intermediate[Burmese_Consonants],0)),LEFT(BC24,4),
IF(ISNUMBER(MATCH(LEFT(BC24,3),Final_modified_Intermediate[Burmese_Consonants],0)),LEFT(BC24,3),
IF(ISNUMBER(MATCH(LEFT(BC24,2),Final_modified_Intermediate[Burmese_Consonants],0)),LEFT(BC24,2),
IF(ISNUMBER(MATCH(LEFT(BC24,1),Final_modified_Intermediate[Burmese_Consonants],0)),LEFT(BC24,1),
IF(ISNUMBER(MATCH(LEFT(BC24,7),Final_Intermediate[Burmese_Consonants],0)),LEFT(BC24,7),
IF(ISNUMBER(MATCH(LEFT(BC24,6),Final_Intermediate[Burmese_Consonants],0)),LEFT(BC24,6),
IF(ISNUMBER(MATCH(LEFT(BC24,5),Final_Intermediate[Burmese_Consonants],0)),LEFT(BC24,5),
IF(ISNUMBER(MATCH(LEFT(BC24,4),Final_Intermediate[Burmese_Consonants],0)),LEFT(BC24,4),
IF(ISNUMBER(MATCH(LEFT(BC24,3),Final_Intermediate[Burmese_Consonants],0)),LEFT(BC24,3),
IF(ISNUMBER(MATCH(LEFT(BC24,2),Final_Intermediate[Burmese_Consonants],0)),LEFT(BC24,2),
IF(ISNUMBER(MATCH(LEFT(BC24,1),Final_Intermediate[Burmese_Consonants],0)),LEFT(BC24,1),
"")))))))))))))))</f>
        <v/>
      </c>
      <c r="AE2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24" t="str">
        <f>IF(AND(OR(BD24="။",BD24="၊"),LEN(BD24)=1),BD24,
IF(ISNUMBER(MATCH(LEFT(BD24,7),Final_modified_Intermediate[Burmese_Consonants],0)),LEFT(BD24,7),
IF(ISNUMBER(MATCH(LEFT(BD24,6),Final_modified_Intermediate[Burmese_Consonants],0)),LEFT(BD24,6),
IF(ISNUMBER(MATCH(LEFT(BD24,5),Final_modified_Intermediate[Burmese_Consonants],0)),LEFT(BD24,5),
IF(ISNUMBER(MATCH(LEFT(BD24,4),Final_modified_Intermediate[Burmese_Consonants],0)),LEFT(BD24,4),
IF(ISNUMBER(MATCH(LEFT(BD24,3),Final_modified_Intermediate[Burmese_Consonants],0)),LEFT(BD24,3),
IF(ISNUMBER(MATCH(LEFT(BD24,2),Final_modified_Intermediate[Burmese_Consonants],0)),LEFT(BD24,2),
IF(ISNUMBER(MATCH(LEFT(BD24,1),Final_modified_Intermediate[Burmese_Consonants],0)),LEFT(BD24,1),
IF(ISNUMBER(MATCH(LEFT(BD24,7),Final_Intermediate[Burmese_Consonants],0)),LEFT(BD24,7),
IF(ISNUMBER(MATCH(LEFT(BD24,6),Final_Intermediate[Burmese_Consonants],0)),LEFT(BD24,6),
IF(ISNUMBER(MATCH(LEFT(BD24,5),Final_Intermediate[Burmese_Consonants],0)),LEFT(BD24,5),
IF(ISNUMBER(MATCH(LEFT(BD24,4),Final_Intermediate[Burmese_Consonants],0)),LEFT(BD24,4),
IF(ISNUMBER(MATCH(LEFT(BD24,3),Final_Intermediate[Burmese_Consonants],0)),LEFT(BD24,3),
IF(ISNUMBER(MATCH(LEFT(BD24,2),Final_Intermediate[Burmese_Consonants],0)),LEFT(BD24,2),
IF(ISNUMBER(MATCH(LEFT(BD24,1),Final_Intermediate[Burmese_Consonants],0)),LEFT(BD24,1),
"")))))))))))))))</f>
        <v/>
      </c>
      <c r="AG24" t="str">
        <f>IF(AND(OR(BE24="။",BE24="၊"),LEN(BE24)=1),BE24,
IF(ISNUMBER(MATCH(LEFT(BE24,7),Final_modified_Intermediate[Burmese_Consonants],0)),LEFT(BE24,7),
IF(ISNUMBER(MATCH(LEFT(BE24,6),Final_modified_Intermediate[Burmese_Consonants],0)),LEFT(BE24,6),
IF(ISNUMBER(MATCH(LEFT(BE24,5),Final_modified_Intermediate[Burmese_Consonants],0)),LEFT(BE24,5),
IF(ISNUMBER(MATCH(LEFT(BE24,4),Final_modified_Intermediate[Burmese_Consonants],0)),LEFT(BE24,4),
IF(ISNUMBER(MATCH(LEFT(BE24,3),Final_modified_Intermediate[Burmese_Consonants],0)),LEFT(BE24,3),
IF(ISNUMBER(MATCH(LEFT(BE24,2),Final_modified_Intermediate[Burmese_Consonants],0)),LEFT(BE24,2),
IF(ISNUMBER(MATCH(LEFT(BE24,1),Final_modified_Intermediate[Burmese_Consonants],0)),LEFT(BE24,1),
IF(ISNUMBER(MATCH(LEFT(BE24,7),Final_Intermediate[Burmese_Consonants],0)),LEFT(BE24,7),
IF(ISNUMBER(MATCH(LEFT(BE24,6),Final_Intermediate[Burmese_Consonants],0)),LEFT(BE24,6),
IF(ISNUMBER(MATCH(LEFT(BE24,5),Final_Intermediate[Burmese_Consonants],0)),LEFT(BE24,5),
IF(ISNUMBER(MATCH(LEFT(BE24,4),Final_Intermediate[Burmese_Consonants],0)),LEFT(BE24,4),
IF(ISNUMBER(MATCH(LEFT(BE24,3),Final_Intermediate[Burmese_Consonants],0)),LEFT(BE24,3),
IF(ISNUMBER(MATCH(LEFT(BE24,2),Final_Intermediate[Burmese_Consonants],0)),LEFT(BE24,2),
IF(ISNUMBER(MATCH(LEFT(BE24,1),Final_Intermediate[Burmese_Consonants],0)),LEFT(BE24,1),
"")))))))))))))))</f>
        <v/>
      </c>
      <c r="AH24" t="str">
        <f>IF(AND(OR(BF24="။",BF24="၊"),LEN(BF24)=1),BF24,
IF(ISNUMBER(MATCH(LEFT(BF24,7),Final_modified_Intermediate[Burmese_Consonants],0)),LEFT(BF24,7),
IF(ISNUMBER(MATCH(LEFT(BF24,6),Final_modified_Intermediate[Burmese_Consonants],0)),LEFT(BF24,6),
IF(ISNUMBER(MATCH(LEFT(BF24,5),Final_modified_Intermediate[Burmese_Consonants],0)),LEFT(BF24,5),
IF(ISNUMBER(MATCH(LEFT(BF24,4),Final_modified_Intermediate[Burmese_Consonants],0)),LEFT(BF24,4),
IF(ISNUMBER(MATCH(LEFT(BF24,3),Final_modified_Intermediate[Burmese_Consonants],0)),LEFT(BF24,3),
IF(ISNUMBER(MATCH(LEFT(BF24,2),Final_modified_Intermediate[Burmese_Consonants],0)),LEFT(BF24,2),
IF(ISNUMBER(MATCH(LEFT(BF24,1),Final_modified_Intermediate[Burmese_Consonants],0)),LEFT(BF24,1),
IF(ISNUMBER(MATCH(LEFT(BF24,7),Final_Intermediate[Burmese_Consonants],0)),LEFT(BF24,7),
IF(ISNUMBER(MATCH(LEFT(BF24,6),Final_Intermediate[Burmese_Consonants],0)),LEFT(BF24,6),
IF(ISNUMBER(MATCH(LEFT(BF24,5),Final_Intermediate[Burmese_Consonants],0)),LEFT(BF24,5),
IF(ISNUMBER(MATCH(LEFT(BF24,4),Final_Intermediate[Burmese_Consonants],0)),LEFT(BF24,4),
IF(ISNUMBER(MATCH(LEFT(BF24,3),Final_Intermediate[Burmese_Consonants],0)),LEFT(BF24,3),
IF(ISNUMBER(MATCH(LEFT(BF24,2),Final_Intermediate[Burmese_Consonants],0)),LEFT(BF24,2),
IF(ISNUMBER(MATCH(LEFT(BF24,1),Final_Intermediate[Burmese_Consonants],0)),LEFT(BF24,1),
"")))))))))))))))</f>
        <v/>
      </c>
      <c r="AI24" t="str">
        <f>IF(AND(OR(BG24="။",BG24="၊"),LEN(BG24)=1),BG24,
IF(ISNUMBER(MATCH(LEFT(BG24,7),Final_modified_Intermediate[Burmese_Consonants],0)),LEFT(BG24,7),
IF(ISNUMBER(MATCH(LEFT(BG24,6),Final_modified_Intermediate[Burmese_Consonants],0)),LEFT(BG24,6),
IF(ISNUMBER(MATCH(LEFT(BG24,5),Final_modified_Intermediate[Burmese_Consonants],0)),LEFT(BG24,5),
IF(ISNUMBER(MATCH(LEFT(BG24,4),Final_modified_Intermediate[Burmese_Consonants],0)),LEFT(BG24,4),
IF(ISNUMBER(MATCH(LEFT(BG24,3),Final_modified_Intermediate[Burmese_Consonants],0)),LEFT(BG24,3),
IF(ISNUMBER(MATCH(LEFT(BG24,2),Final_modified_Intermediate[Burmese_Consonants],0)),LEFT(BG24,2),
IF(ISNUMBER(MATCH(LEFT(BG24,1),Final_modified_Intermediate[Burmese_Consonants],0)),LEFT(BG24,1),
IF(ISNUMBER(MATCH(LEFT(BG24,7),Final_Intermediate[Burmese_Consonants],0)),LEFT(BG24,7),
IF(ISNUMBER(MATCH(LEFT(BG24,6),Final_Intermediate[Burmese_Consonants],0)),LEFT(BG24,6),
IF(ISNUMBER(MATCH(LEFT(BG24,5),Final_Intermediate[Burmese_Consonants],0)),LEFT(BG24,5),
IF(ISNUMBER(MATCH(LEFT(BG24,4),Final_Intermediate[Burmese_Consonants],0)),LEFT(BG24,4),
IF(ISNUMBER(MATCH(LEFT(BG24,3),Final_Intermediate[Burmese_Consonants],0)),LEFT(BG24,3),
IF(ISNUMBER(MATCH(LEFT(BG24,2),Final_Intermediate[Burmese_Consonants],0)),LEFT(BG24,2),
IF(ISNUMBER(MATCH(LEFT(BG24,1),Final_Intermediate[Burmese_Consonants],0)),LEFT(BG24,1),
"")))))))))))))))</f>
        <v/>
      </c>
      <c r="AJ24" t="str">
        <f>IF(AND(OR(BH24="။",BH24="၊"),LEN(BH24)=1),BH24,
IF(ISNUMBER(MATCH(LEFT(BH24,7),Final_modified_Intermediate[Burmese_Consonants],0)),LEFT(BH24,7),
IF(ISNUMBER(MATCH(LEFT(BH24,6),Final_modified_Intermediate[Burmese_Consonants],0)),LEFT(BH24,6),
IF(ISNUMBER(MATCH(LEFT(BH24,5),Final_modified_Intermediate[Burmese_Consonants],0)),LEFT(BH24,5),
IF(ISNUMBER(MATCH(LEFT(BH24,4),Final_modified_Intermediate[Burmese_Consonants],0)),LEFT(BH24,4),
IF(ISNUMBER(MATCH(LEFT(BH24,3),Final_modified_Intermediate[Burmese_Consonants],0)),LEFT(BH24,3),
IF(ISNUMBER(MATCH(LEFT(BH24,2),Final_modified_Intermediate[Burmese_Consonants],0)),LEFT(BH24,2),
IF(ISNUMBER(MATCH(LEFT(BH24,1),Final_modified_Intermediate[Burmese_Consonants],0)),LEFT(BH24,1),
IF(ISNUMBER(MATCH(LEFT(BH24,7),Final_Intermediate[Burmese_Consonants],0)),LEFT(BH24,7),
IF(ISNUMBER(MATCH(LEFT(BH24,6),Final_Intermediate[Burmese_Consonants],0)),LEFT(BH24,6),
IF(ISNUMBER(MATCH(LEFT(BH24,5),Final_Intermediate[Burmese_Consonants],0)),LEFT(BH24,5),
IF(ISNUMBER(MATCH(LEFT(BH24,4),Final_Intermediate[Burmese_Consonants],0)),LEFT(BH24,4),
IF(ISNUMBER(MATCH(LEFT(BH24,3),Final_Intermediate[Burmese_Consonants],0)),LEFT(BH24,3),
IF(ISNUMBER(MATCH(LEFT(BH24,2),Final_Intermediate[Burmese_Consonants],0)),LEFT(BH24,2),
IF(ISNUMBER(MATCH(LEFT(BH24,1),Final_Intermediate[Burmese_Consonants],0)),LEFT(BH24,1),
"")))))))))))))))</f>
        <v/>
      </c>
      <c r="AK24" t="str">
        <f>IF(AND(OR(BI24="။",BI24="၊"),LEN(BI24)=1),BI24,
IF(ISNUMBER(MATCH(LEFT(BI24,7),Final_modified_Intermediate[Burmese_Consonants],0)),LEFT(BI24,7),
IF(ISNUMBER(MATCH(LEFT(BI24,6),Final_modified_Intermediate[Burmese_Consonants],0)),LEFT(BI24,6),
IF(ISNUMBER(MATCH(LEFT(BI24,5),Final_modified_Intermediate[Burmese_Consonants],0)),LEFT(BI24,5),
IF(ISNUMBER(MATCH(LEFT(BI24,4),Final_modified_Intermediate[Burmese_Consonants],0)),LEFT(BI24,4),
IF(ISNUMBER(MATCH(LEFT(BI24,3),Final_modified_Intermediate[Burmese_Consonants],0)),LEFT(BI24,3),
IF(ISNUMBER(MATCH(LEFT(BI24,2),Final_modified_Intermediate[Burmese_Consonants],0)),LEFT(BI24,2),
IF(ISNUMBER(MATCH(LEFT(BI24,1),Final_modified_Intermediate[Burmese_Consonants],0)),LEFT(BI24,1),
IF(ISNUMBER(MATCH(LEFT(BI24,7),Final_Intermediate[Burmese_Consonants],0)),LEFT(BI24,7),
IF(ISNUMBER(MATCH(LEFT(BI24,6),Final_Intermediate[Burmese_Consonants],0)),LEFT(BI24,6),
IF(ISNUMBER(MATCH(LEFT(BI24,5),Final_Intermediate[Burmese_Consonants],0)),LEFT(BI24,5),
IF(ISNUMBER(MATCH(LEFT(BI24,4),Final_Intermediate[Burmese_Consonants],0)),LEFT(BI24,4),
IF(ISNUMBER(MATCH(LEFT(BI24,3),Final_Intermediate[Burmese_Consonants],0)),LEFT(BI24,3),
IF(ISNUMBER(MATCH(LEFT(BI24,2),Final_Intermediate[Burmese_Consonants],0)),LEFT(BI24,2),
IF(ISNUMBER(MATCH(LEFT(BI24,1),Final_Intermediate[Burmese_Consonants],0)),LEFT(BI24,1),
"")))))))))))))))</f>
        <v/>
      </c>
      <c r="AL24" t="str">
        <f>IF(AND(OR(BJ24="။",BJ24="၊"),LEN(BJ24)=1),BJ24,
IF(ISNUMBER(MATCH(LEFT(BJ24,7),Final_modified_Intermediate[Burmese_Consonants],0)),LEFT(BJ24,7),
IF(ISNUMBER(MATCH(LEFT(BJ24,6),Final_modified_Intermediate[Burmese_Consonants],0)),LEFT(BJ24,6),
IF(ISNUMBER(MATCH(LEFT(BJ24,5),Final_modified_Intermediate[Burmese_Consonants],0)),LEFT(BJ24,5),
IF(ISNUMBER(MATCH(LEFT(BJ24,4),Final_modified_Intermediate[Burmese_Consonants],0)),LEFT(BJ24,4),
IF(ISNUMBER(MATCH(LEFT(BJ24,3),Final_modified_Intermediate[Burmese_Consonants],0)),LEFT(BJ24,3),
IF(ISNUMBER(MATCH(LEFT(BJ24,2),Final_modified_Intermediate[Burmese_Consonants],0)),LEFT(BJ24,2),
IF(ISNUMBER(MATCH(LEFT(BJ24,1),Final_modified_Intermediate[Burmese_Consonants],0)),LEFT(BJ24,1),
IF(ISNUMBER(MATCH(LEFT(BJ24,7),Final_Intermediate[Burmese_Consonants],0)),LEFT(BJ24,7),
IF(ISNUMBER(MATCH(LEFT(BJ24,6),Final_Intermediate[Burmese_Consonants],0)),LEFT(BJ24,6),
IF(ISNUMBER(MATCH(LEFT(BJ24,5),Final_Intermediate[Burmese_Consonants],0)),LEFT(BJ24,5),
IF(ISNUMBER(MATCH(LEFT(BJ24,4),Final_Intermediate[Burmese_Consonants],0)),LEFT(BJ24,4),
IF(ISNUMBER(MATCH(LEFT(BJ24,3),Final_Intermediate[Burmese_Consonants],0)),LEFT(BJ24,3),
IF(ISNUMBER(MATCH(LEFT(BJ24,2),Final_Intermediate[Burmese_Consonants],0)),LEFT(BJ24,2),
IF(ISNUMBER(MATCH(LEFT(BJ24,1),Final_Intermediate[Burmese_Consonants],0)),LEFT(BJ24,1),
"")))))))))))))))</f>
        <v/>
      </c>
      <c r="AN24" t="e">
        <f>Compiler_Burmese[[#This Row],[Sr. No.]]</f>
        <v>#REF!</v>
      </c>
      <c r="AO2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2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4" t="e">
        <f>[2]!Vocabulary_Burmese[[#This Row],[Sr. No.]]</f>
        <v>#REF!</v>
      </c>
      <c r="BA24" t="str">
        <f>IF(Raw_data_N2_Kanji[[#This Row],[Categorie]]&lt;&gt;"","",
IF(ISNUMBER(MATCH(V,Special_list[Burmese word],0)),"",
SUBSTITUTE(Raw_data_N2_Kanji[[#This Row],[Raw]]," ","")))</f>
        <v>ပေါက်စီ</v>
      </c>
      <c r="BB24" t="str">
        <f>RIGHT(Segregate18[[#This Row],[UPGRADE]],LEN(Segregate18[[#This Row],[UPGRADE]])-LEN(Compiler_Burmese[[#This Row],[1]]))</f>
        <v>စီ</v>
      </c>
      <c r="BC24" t="str">
        <f>RIGHT(Segregate18[[#This Row],[11]],LEN(Segregate18[[#This Row],[11]])-LEN(Compiler_Burmese[[#This Row],[2]]))</f>
        <v/>
      </c>
      <c r="BD24" t="str">
        <f>RIGHT(Segregate18[[#This Row],[21]],LEN(Segregate18[[#This Row],[21]])-LEN(Compiler_Burmese[[#This Row],[3]]))</f>
        <v/>
      </c>
      <c r="BE24" t="str">
        <f>RIGHT(Segregate18[[#This Row],[31]],LEN(Segregate18[[#This Row],[31]])-LEN(Compiler_Burmese[[#This Row],[4]]))</f>
        <v/>
      </c>
      <c r="BF24" t="str">
        <f>RIGHT(Segregate18[[#This Row],[41]],LEN(Segregate18[[#This Row],[41]])-LEN(Compiler_Burmese[[#This Row],[5]]))</f>
        <v/>
      </c>
      <c r="BG24" t="str">
        <f>RIGHT(Segregate18[[#This Row],[51]],LEN(Segregate18[[#This Row],[51]])-LEN(Compiler_Burmese[[#This Row],[6]]))</f>
        <v/>
      </c>
      <c r="BH24" t="str">
        <f>RIGHT(Segregate18[[#This Row],[61]],LEN(Segregate18[[#This Row],[61]])-LEN(Compiler_Burmese[[#This Row],[7]]))</f>
        <v/>
      </c>
      <c r="BI24" t="str">
        <f>RIGHT(Segregate18[[#This Row],[71]],LEN(Segregate18[[#This Row],[71]])-LEN(Compiler_Burmese[[#This Row],[8]]))</f>
        <v/>
      </c>
      <c r="BJ24" t="str">
        <f>RIGHT(Segregate18[[#This Row],[81]],LEN(Segregate18[[#This Row],[81]])-LEN(Compiler_Burmese[[#This Row],[9]]))</f>
        <v/>
      </c>
    </row>
    <row r="25" spans="1:62" ht="14.25" customHeight="1" x14ac:dyDescent="0.3">
      <c r="A25">
        <f>IF(Raw_data_N2_Kanji[[#This Row],[Categorie]]&lt;&gt;"",$A24+1,$A24)</f>
        <v>2</v>
      </c>
      <c r="B25" s="6">
        <f>IF(AND(Raw_data_N2_Kanji[[#This Row],[Supporting word 1]]="",Raw_data_N2_Kanji[[#This Row],[Supporting word 2]]=""),$B24,$B24+1)</f>
        <v>0</v>
      </c>
      <c r="C25" s="9">
        <f>ROW()-ROW(Raw_data_N2_Kanji[#Headers])</f>
        <v>23</v>
      </c>
      <c r="D25" s="9"/>
      <c r="E25" s="9" t="str">
        <f>IF(Raw_data_N2_Kanji[[#This Row],[Categorie]]="",$E24,Raw_data_N2_Kanji[[#This Row],[Categorie]])</f>
        <v>Various cuisines</v>
      </c>
      <c r="F25" s="9">
        <f t="shared" si="0"/>
        <v>9</v>
      </c>
      <c r="G25" s="57" t="str">
        <f>Raw_data_N2_Kanji[[#This Row],[Lecture_no]]&amp;"_"&amp;Raw_data_N2_Kanji[[#This Row],[Receipe_no]]</f>
        <v>Various cuisines_9</v>
      </c>
      <c r="H25" s="11" t="s">
        <v>27606</v>
      </c>
      <c r="I2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ပေါင်မုန့်</v>
      </c>
      <c r="K2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5" s="11"/>
      <c r="N25" s="11"/>
      <c r="O2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5" s="12" t="s">
        <v>27649</v>
      </c>
      <c r="Q25" s="12">
        <f>IF(Raw_data_N2_Kanji[[#This Row],[Receipe_no]]=0,$Q24,
$Q24+1)</f>
        <v>21</v>
      </c>
      <c r="R25" s="11"/>
      <c r="S25" s="11">
        <f>IF(Raw_data_N2_Kanji[[#This Row],[Marking]]="",1,"")</f>
        <v>1</v>
      </c>
      <c r="T25" s="11" t="str">
        <f>IF(Raw_data_N2_Kanji[[#This Row],[Marking_blank]]="",SUMPRODUCT(COUNTIF($S$3:$S25,$S25)),"")</f>
        <v/>
      </c>
      <c r="U25" s="12">
        <f>Raw_data_N2_Kanji[[#This Row],[Sr. no.]]</f>
        <v>23</v>
      </c>
      <c r="V25" s="11">
        <f>SUMPRODUCT(COUNTIF($J$3:$J25,$J25))</f>
        <v>1</v>
      </c>
      <c r="W25" s="82">
        <f>LEN('1_Raw_data'!$J25)</f>
        <v>10</v>
      </c>
      <c r="Y25" t="e">
        <f>Segregate18[[#This Row],[Sr. No.]]</f>
        <v>#REF!</v>
      </c>
      <c r="Z25" t="str">
        <f>IF(AND(OR(BA25="။",BA25="၊"),LEN(BA25)=1),BA25,
IF(ISNUMBER(MATCH(LEFT(BA25,7),Final_modified_Intermediate[Burmese_Consonants],0)),LEFT(BA25,7),
IF(ISNUMBER(MATCH(LEFT(BA25,6),Final_modified_Intermediate[Burmese_Consonants],0)),LEFT(BA25,6),
IF(ISNUMBER(MATCH(LEFT(BA25,5),Final_modified_Intermediate[Burmese_Consonants],0)),LEFT(BA25,5),
IF(ISNUMBER(MATCH(LEFT(BA25,4),Final_modified_Intermediate[Burmese_Consonants],0)),LEFT(BA25,4),
IF(ISNUMBER(MATCH(LEFT(BA25,3),Final_modified_Intermediate[Burmese_Consonants],0)),LEFT(BA25,3),
IF(ISNUMBER(MATCH(LEFT(BA25,2),Final_modified_Intermediate[Burmese_Consonants],0)),LEFT(BA25,2),
IF(ISNUMBER(MATCH(LEFT(BA25,1),Final_modified_Intermediate[Burmese_Consonants],0)),LEFT(BA25,1),
IF(ISNUMBER(MATCH(LEFT(BA25,7),Final_Intermediate[Burmese_Consonants],0)),LEFT(BA25,7),
IF(ISNUMBER(MATCH(LEFT(BA25,6),Final_Intermediate[Burmese_Consonants],0)),LEFT(BA25,6),
IF(ISNUMBER(MATCH(LEFT(BA25,5),Final_Intermediate[Burmese_Consonants],0)),LEFT(BA25,5),
IF(ISNUMBER(MATCH(LEFT(BA25,4),Final_Intermediate[Burmese_Consonants],0)),LEFT(BA25,4),
IF(ISNUMBER(MATCH(LEFT(BA25,3),Final_Intermediate[Burmese_Consonants],0)),LEFT(BA25,3),
IF(ISNUMBER(MATCH(LEFT(BA25,2),Final_Intermediate[Burmese_Consonants],0)),LEFT(BA25,2),
IF(ISNUMBER(MATCH(LEFT(BA25,1),Final_Intermediate[Burmese_Consonants],0)),LEFT(BA25,1),
"")))))))))))))))</f>
        <v>ပေါင်</v>
      </c>
      <c r="AA2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5" t="str">
        <f>IF(AND(OR(BB25="။",BB25="၊"),LEN(BB25)=1),BB25,
IF(ISNUMBER(MATCH(LEFT(BB25,7),Final_modified_Intermediate[Burmese_Consonants],0)),LEFT(BB25,7),
IF(ISNUMBER(MATCH(LEFT(BB25,6),Final_modified_Intermediate[Burmese_Consonants],0)),LEFT(BB25,6),
IF(ISNUMBER(MATCH(LEFT(BB25,5),Final_modified_Intermediate[Burmese_Consonants],0)),LEFT(BB25,5),
IF(ISNUMBER(MATCH(LEFT(BB25,4),Final_modified_Intermediate[Burmese_Consonants],0)),LEFT(BB25,4),
IF(ISNUMBER(MATCH(LEFT(BB25,3),Final_modified_Intermediate[Burmese_Consonants],0)),LEFT(BB25,3),
IF(ISNUMBER(MATCH(LEFT(BB25,2),Final_modified_Intermediate[Burmese_Consonants],0)),LEFT(BB25,2),
IF(ISNUMBER(MATCH(LEFT(BB25,1),Final_modified_Intermediate[Burmese_Consonants],0)),LEFT(BB25,1),
IF(ISNUMBER(MATCH(LEFT(BB25,7),Final_Intermediate[Burmese_Consonants],0)),LEFT(BB25,7),
IF(ISNUMBER(MATCH(LEFT(BB25,6),Final_Intermediate[Burmese_Consonants],0)),LEFT(BB25,6),
IF(ISNUMBER(MATCH(LEFT(BB25,5),Final_Intermediate[Burmese_Consonants],0)),LEFT(BB25,5),
IF(ISNUMBER(MATCH(LEFT(BB25,4),Final_Intermediate[Burmese_Consonants],0)),LEFT(BB25,4),
IF(ISNUMBER(MATCH(LEFT(BB25,3),Final_Intermediate[Burmese_Consonants],0)),LEFT(BB25,3),
IF(ISNUMBER(MATCH(LEFT(BB25,2),Final_Intermediate[Burmese_Consonants],0)),LEFT(BB25,2),
IF(ISNUMBER(MATCH(LEFT(BB25,1),Final_Intermediate[Burmese_Consonants],0)),LEFT(BB25,1),
"")))))))))))))))</f>
        <v>မုန့်</v>
      </c>
      <c r="AC2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5" t="str">
        <f>IF(AND(OR(BC25="။",BC25="၊"),LEN(BC25)=1),BC25,
IF(ISNUMBER(MATCH(LEFT(BC25,7),Final_modified_Intermediate[Burmese_Consonants],0)),LEFT(BC25,7),
IF(ISNUMBER(MATCH(LEFT(BC25,6),Final_modified_Intermediate[Burmese_Consonants],0)),LEFT(BC25,6),
IF(ISNUMBER(MATCH(LEFT(BC25,5),Final_modified_Intermediate[Burmese_Consonants],0)),LEFT(BC25,5),
IF(ISNUMBER(MATCH(LEFT(BC25,4),Final_modified_Intermediate[Burmese_Consonants],0)),LEFT(BC25,4),
IF(ISNUMBER(MATCH(LEFT(BC25,3),Final_modified_Intermediate[Burmese_Consonants],0)),LEFT(BC25,3),
IF(ISNUMBER(MATCH(LEFT(BC25,2),Final_modified_Intermediate[Burmese_Consonants],0)),LEFT(BC25,2),
IF(ISNUMBER(MATCH(LEFT(BC25,1),Final_modified_Intermediate[Burmese_Consonants],0)),LEFT(BC25,1),
IF(ISNUMBER(MATCH(LEFT(BC25,7),Final_Intermediate[Burmese_Consonants],0)),LEFT(BC25,7),
IF(ISNUMBER(MATCH(LEFT(BC25,6),Final_Intermediate[Burmese_Consonants],0)),LEFT(BC25,6),
IF(ISNUMBER(MATCH(LEFT(BC25,5),Final_Intermediate[Burmese_Consonants],0)),LEFT(BC25,5),
IF(ISNUMBER(MATCH(LEFT(BC25,4),Final_Intermediate[Burmese_Consonants],0)),LEFT(BC25,4),
IF(ISNUMBER(MATCH(LEFT(BC25,3),Final_Intermediate[Burmese_Consonants],0)),LEFT(BC25,3),
IF(ISNUMBER(MATCH(LEFT(BC25,2),Final_Intermediate[Burmese_Consonants],0)),LEFT(BC25,2),
IF(ISNUMBER(MATCH(LEFT(BC25,1),Final_Intermediate[Burmese_Consonants],0)),LEFT(BC25,1),
"")))))))))))))))</f>
        <v/>
      </c>
      <c r="AE2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25" t="str">
        <f>IF(AND(OR(BD25="။",BD25="၊"),LEN(BD25)=1),BD25,
IF(ISNUMBER(MATCH(LEFT(BD25,7),Final_modified_Intermediate[Burmese_Consonants],0)),LEFT(BD25,7),
IF(ISNUMBER(MATCH(LEFT(BD25,6),Final_modified_Intermediate[Burmese_Consonants],0)),LEFT(BD25,6),
IF(ISNUMBER(MATCH(LEFT(BD25,5),Final_modified_Intermediate[Burmese_Consonants],0)),LEFT(BD25,5),
IF(ISNUMBER(MATCH(LEFT(BD25,4),Final_modified_Intermediate[Burmese_Consonants],0)),LEFT(BD25,4),
IF(ISNUMBER(MATCH(LEFT(BD25,3),Final_modified_Intermediate[Burmese_Consonants],0)),LEFT(BD25,3),
IF(ISNUMBER(MATCH(LEFT(BD25,2),Final_modified_Intermediate[Burmese_Consonants],0)),LEFT(BD25,2),
IF(ISNUMBER(MATCH(LEFT(BD25,1),Final_modified_Intermediate[Burmese_Consonants],0)),LEFT(BD25,1),
IF(ISNUMBER(MATCH(LEFT(BD25,7),Final_Intermediate[Burmese_Consonants],0)),LEFT(BD25,7),
IF(ISNUMBER(MATCH(LEFT(BD25,6),Final_Intermediate[Burmese_Consonants],0)),LEFT(BD25,6),
IF(ISNUMBER(MATCH(LEFT(BD25,5),Final_Intermediate[Burmese_Consonants],0)),LEFT(BD25,5),
IF(ISNUMBER(MATCH(LEFT(BD25,4),Final_Intermediate[Burmese_Consonants],0)),LEFT(BD25,4),
IF(ISNUMBER(MATCH(LEFT(BD25,3),Final_Intermediate[Burmese_Consonants],0)),LEFT(BD25,3),
IF(ISNUMBER(MATCH(LEFT(BD25,2),Final_Intermediate[Burmese_Consonants],0)),LEFT(BD25,2),
IF(ISNUMBER(MATCH(LEFT(BD25,1),Final_Intermediate[Burmese_Consonants],0)),LEFT(BD25,1),
"")))))))))))))))</f>
        <v/>
      </c>
      <c r="AG25" t="str">
        <f>IF(AND(OR(BE25="။",BE25="၊"),LEN(BE25)=1),BE25,
IF(ISNUMBER(MATCH(LEFT(BE25,7),Final_modified_Intermediate[Burmese_Consonants],0)),LEFT(BE25,7),
IF(ISNUMBER(MATCH(LEFT(BE25,6),Final_modified_Intermediate[Burmese_Consonants],0)),LEFT(BE25,6),
IF(ISNUMBER(MATCH(LEFT(BE25,5),Final_modified_Intermediate[Burmese_Consonants],0)),LEFT(BE25,5),
IF(ISNUMBER(MATCH(LEFT(BE25,4),Final_modified_Intermediate[Burmese_Consonants],0)),LEFT(BE25,4),
IF(ISNUMBER(MATCH(LEFT(BE25,3),Final_modified_Intermediate[Burmese_Consonants],0)),LEFT(BE25,3),
IF(ISNUMBER(MATCH(LEFT(BE25,2),Final_modified_Intermediate[Burmese_Consonants],0)),LEFT(BE25,2),
IF(ISNUMBER(MATCH(LEFT(BE25,1),Final_modified_Intermediate[Burmese_Consonants],0)),LEFT(BE25,1),
IF(ISNUMBER(MATCH(LEFT(BE25,7),Final_Intermediate[Burmese_Consonants],0)),LEFT(BE25,7),
IF(ISNUMBER(MATCH(LEFT(BE25,6),Final_Intermediate[Burmese_Consonants],0)),LEFT(BE25,6),
IF(ISNUMBER(MATCH(LEFT(BE25,5),Final_Intermediate[Burmese_Consonants],0)),LEFT(BE25,5),
IF(ISNUMBER(MATCH(LEFT(BE25,4),Final_Intermediate[Burmese_Consonants],0)),LEFT(BE25,4),
IF(ISNUMBER(MATCH(LEFT(BE25,3),Final_Intermediate[Burmese_Consonants],0)),LEFT(BE25,3),
IF(ISNUMBER(MATCH(LEFT(BE25,2),Final_Intermediate[Burmese_Consonants],0)),LEFT(BE25,2),
IF(ISNUMBER(MATCH(LEFT(BE25,1),Final_Intermediate[Burmese_Consonants],0)),LEFT(BE25,1),
"")))))))))))))))</f>
        <v/>
      </c>
      <c r="AH25" t="str">
        <f>IF(AND(OR(BF25="။",BF25="၊"),LEN(BF25)=1),BF25,
IF(ISNUMBER(MATCH(LEFT(BF25,7),Final_modified_Intermediate[Burmese_Consonants],0)),LEFT(BF25,7),
IF(ISNUMBER(MATCH(LEFT(BF25,6),Final_modified_Intermediate[Burmese_Consonants],0)),LEFT(BF25,6),
IF(ISNUMBER(MATCH(LEFT(BF25,5),Final_modified_Intermediate[Burmese_Consonants],0)),LEFT(BF25,5),
IF(ISNUMBER(MATCH(LEFT(BF25,4),Final_modified_Intermediate[Burmese_Consonants],0)),LEFT(BF25,4),
IF(ISNUMBER(MATCH(LEFT(BF25,3),Final_modified_Intermediate[Burmese_Consonants],0)),LEFT(BF25,3),
IF(ISNUMBER(MATCH(LEFT(BF25,2),Final_modified_Intermediate[Burmese_Consonants],0)),LEFT(BF25,2),
IF(ISNUMBER(MATCH(LEFT(BF25,1),Final_modified_Intermediate[Burmese_Consonants],0)),LEFT(BF25,1),
IF(ISNUMBER(MATCH(LEFT(BF25,7),Final_Intermediate[Burmese_Consonants],0)),LEFT(BF25,7),
IF(ISNUMBER(MATCH(LEFT(BF25,6),Final_Intermediate[Burmese_Consonants],0)),LEFT(BF25,6),
IF(ISNUMBER(MATCH(LEFT(BF25,5),Final_Intermediate[Burmese_Consonants],0)),LEFT(BF25,5),
IF(ISNUMBER(MATCH(LEFT(BF25,4),Final_Intermediate[Burmese_Consonants],0)),LEFT(BF25,4),
IF(ISNUMBER(MATCH(LEFT(BF25,3),Final_Intermediate[Burmese_Consonants],0)),LEFT(BF25,3),
IF(ISNUMBER(MATCH(LEFT(BF25,2),Final_Intermediate[Burmese_Consonants],0)),LEFT(BF25,2),
IF(ISNUMBER(MATCH(LEFT(BF25,1),Final_Intermediate[Burmese_Consonants],0)),LEFT(BF25,1),
"")))))))))))))))</f>
        <v/>
      </c>
      <c r="AI25" t="str">
        <f>IF(AND(OR(BG25="။",BG25="၊"),LEN(BG25)=1),BG25,
IF(ISNUMBER(MATCH(LEFT(BG25,7),Final_modified_Intermediate[Burmese_Consonants],0)),LEFT(BG25,7),
IF(ISNUMBER(MATCH(LEFT(BG25,6),Final_modified_Intermediate[Burmese_Consonants],0)),LEFT(BG25,6),
IF(ISNUMBER(MATCH(LEFT(BG25,5),Final_modified_Intermediate[Burmese_Consonants],0)),LEFT(BG25,5),
IF(ISNUMBER(MATCH(LEFT(BG25,4),Final_modified_Intermediate[Burmese_Consonants],0)),LEFT(BG25,4),
IF(ISNUMBER(MATCH(LEFT(BG25,3),Final_modified_Intermediate[Burmese_Consonants],0)),LEFT(BG25,3),
IF(ISNUMBER(MATCH(LEFT(BG25,2),Final_modified_Intermediate[Burmese_Consonants],0)),LEFT(BG25,2),
IF(ISNUMBER(MATCH(LEFT(BG25,1),Final_modified_Intermediate[Burmese_Consonants],0)),LEFT(BG25,1),
IF(ISNUMBER(MATCH(LEFT(BG25,7),Final_Intermediate[Burmese_Consonants],0)),LEFT(BG25,7),
IF(ISNUMBER(MATCH(LEFT(BG25,6),Final_Intermediate[Burmese_Consonants],0)),LEFT(BG25,6),
IF(ISNUMBER(MATCH(LEFT(BG25,5),Final_Intermediate[Burmese_Consonants],0)),LEFT(BG25,5),
IF(ISNUMBER(MATCH(LEFT(BG25,4),Final_Intermediate[Burmese_Consonants],0)),LEFT(BG25,4),
IF(ISNUMBER(MATCH(LEFT(BG25,3),Final_Intermediate[Burmese_Consonants],0)),LEFT(BG25,3),
IF(ISNUMBER(MATCH(LEFT(BG25,2),Final_Intermediate[Burmese_Consonants],0)),LEFT(BG25,2),
IF(ISNUMBER(MATCH(LEFT(BG25,1),Final_Intermediate[Burmese_Consonants],0)),LEFT(BG25,1),
"")))))))))))))))</f>
        <v/>
      </c>
      <c r="AJ25" t="str">
        <f>IF(AND(OR(BH25="။",BH25="၊"),LEN(BH25)=1),BH25,
IF(ISNUMBER(MATCH(LEFT(BH25,7),Final_modified_Intermediate[Burmese_Consonants],0)),LEFT(BH25,7),
IF(ISNUMBER(MATCH(LEFT(BH25,6),Final_modified_Intermediate[Burmese_Consonants],0)),LEFT(BH25,6),
IF(ISNUMBER(MATCH(LEFT(BH25,5),Final_modified_Intermediate[Burmese_Consonants],0)),LEFT(BH25,5),
IF(ISNUMBER(MATCH(LEFT(BH25,4),Final_modified_Intermediate[Burmese_Consonants],0)),LEFT(BH25,4),
IF(ISNUMBER(MATCH(LEFT(BH25,3),Final_modified_Intermediate[Burmese_Consonants],0)),LEFT(BH25,3),
IF(ISNUMBER(MATCH(LEFT(BH25,2),Final_modified_Intermediate[Burmese_Consonants],0)),LEFT(BH25,2),
IF(ISNUMBER(MATCH(LEFT(BH25,1),Final_modified_Intermediate[Burmese_Consonants],0)),LEFT(BH25,1),
IF(ISNUMBER(MATCH(LEFT(BH25,7),Final_Intermediate[Burmese_Consonants],0)),LEFT(BH25,7),
IF(ISNUMBER(MATCH(LEFT(BH25,6),Final_Intermediate[Burmese_Consonants],0)),LEFT(BH25,6),
IF(ISNUMBER(MATCH(LEFT(BH25,5),Final_Intermediate[Burmese_Consonants],0)),LEFT(BH25,5),
IF(ISNUMBER(MATCH(LEFT(BH25,4),Final_Intermediate[Burmese_Consonants],0)),LEFT(BH25,4),
IF(ISNUMBER(MATCH(LEFT(BH25,3),Final_Intermediate[Burmese_Consonants],0)),LEFT(BH25,3),
IF(ISNUMBER(MATCH(LEFT(BH25,2),Final_Intermediate[Burmese_Consonants],0)),LEFT(BH25,2),
IF(ISNUMBER(MATCH(LEFT(BH25,1),Final_Intermediate[Burmese_Consonants],0)),LEFT(BH25,1),
"")))))))))))))))</f>
        <v/>
      </c>
      <c r="AK25" t="str">
        <f>IF(AND(OR(BI25="။",BI25="၊"),LEN(BI25)=1),BI25,
IF(ISNUMBER(MATCH(LEFT(BI25,7),Final_modified_Intermediate[Burmese_Consonants],0)),LEFT(BI25,7),
IF(ISNUMBER(MATCH(LEFT(BI25,6),Final_modified_Intermediate[Burmese_Consonants],0)),LEFT(BI25,6),
IF(ISNUMBER(MATCH(LEFT(BI25,5),Final_modified_Intermediate[Burmese_Consonants],0)),LEFT(BI25,5),
IF(ISNUMBER(MATCH(LEFT(BI25,4),Final_modified_Intermediate[Burmese_Consonants],0)),LEFT(BI25,4),
IF(ISNUMBER(MATCH(LEFT(BI25,3),Final_modified_Intermediate[Burmese_Consonants],0)),LEFT(BI25,3),
IF(ISNUMBER(MATCH(LEFT(BI25,2),Final_modified_Intermediate[Burmese_Consonants],0)),LEFT(BI25,2),
IF(ISNUMBER(MATCH(LEFT(BI25,1),Final_modified_Intermediate[Burmese_Consonants],0)),LEFT(BI25,1),
IF(ISNUMBER(MATCH(LEFT(BI25,7),Final_Intermediate[Burmese_Consonants],0)),LEFT(BI25,7),
IF(ISNUMBER(MATCH(LEFT(BI25,6),Final_Intermediate[Burmese_Consonants],0)),LEFT(BI25,6),
IF(ISNUMBER(MATCH(LEFT(BI25,5),Final_Intermediate[Burmese_Consonants],0)),LEFT(BI25,5),
IF(ISNUMBER(MATCH(LEFT(BI25,4),Final_Intermediate[Burmese_Consonants],0)),LEFT(BI25,4),
IF(ISNUMBER(MATCH(LEFT(BI25,3),Final_Intermediate[Burmese_Consonants],0)),LEFT(BI25,3),
IF(ISNUMBER(MATCH(LEFT(BI25,2),Final_Intermediate[Burmese_Consonants],0)),LEFT(BI25,2),
IF(ISNUMBER(MATCH(LEFT(BI25,1),Final_Intermediate[Burmese_Consonants],0)),LEFT(BI25,1),
"")))))))))))))))</f>
        <v/>
      </c>
      <c r="AL25" t="str">
        <f>IF(AND(OR(BJ25="။",BJ25="၊"),LEN(BJ25)=1),BJ25,
IF(ISNUMBER(MATCH(LEFT(BJ25,7),Final_modified_Intermediate[Burmese_Consonants],0)),LEFT(BJ25,7),
IF(ISNUMBER(MATCH(LEFT(BJ25,6),Final_modified_Intermediate[Burmese_Consonants],0)),LEFT(BJ25,6),
IF(ISNUMBER(MATCH(LEFT(BJ25,5),Final_modified_Intermediate[Burmese_Consonants],0)),LEFT(BJ25,5),
IF(ISNUMBER(MATCH(LEFT(BJ25,4),Final_modified_Intermediate[Burmese_Consonants],0)),LEFT(BJ25,4),
IF(ISNUMBER(MATCH(LEFT(BJ25,3),Final_modified_Intermediate[Burmese_Consonants],0)),LEFT(BJ25,3),
IF(ISNUMBER(MATCH(LEFT(BJ25,2),Final_modified_Intermediate[Burmese_Consonants],0)),LEFT(BJ25,2),
IF(ISNUMBER(MATCH(LEFT(BJ25,1),Final_modified_Intermediate[Burmese_Consonants],0)),LEFT(BJ25,1),
IF(ISNUMBER(MATCH(LEFT(BJ25,7),Final_Intermediate[Burmese_Consonants],0)),LEFT(BJ25,7),
IF(ISNUMBER(MATCH(LEFT(BJ25,6),Final_Intermediate[Burmese_Consonants],0)),LEFT(BJ25,6),
IF(ISNUMBER(MATCH(LEFT(BJ25,5),Final_Intermediate[Burmese_Consonants],0)),LEFT(BJ25,5),
IF(ISNUMBER(MATCH(LEFT(BJ25,4),Final_Intermediate[Burmese_Consonants],0)),LEFT(BJ25,4),
IF(ISNUMBER(MATCH(LEFT(BJ25,3),Final_Intermediate[Burmese_Consonants],0)),LEFT(BJ25,3),
IF(ISNUMBER(MATCH(LEFT(BJ25,2),Final_Intermediate[Burmese_Consonants],0)),LEFT(BJ25,2),
IF(ISNUMBER(MATCH(LEFT(BJ25,1),Final_Intermediate[Burmese_Consonants],0)),LEFT(BJ25,1),
"")))))))))))))))</f>
        <v/>
      </c>
      <c r="AN25" t="e">
        <f>Compiler_Burmese[[#This Row],[Sr. No.]]</f>
        <v>#REF!</v>
      </c>
      <c r="AO2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2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5" t="e">
        <f>[2]!Vocabulary_Burmese[[#This Row],[Sr. No.]]</f>
        <v>#REF!</v>
      </c>
      <c r="BA25" t="str">
        <f>IF(Raw_data_N2_Kanji[[#This Row],[Categorie]]&lt;&gt;"","",
IF(ISNUMBER(MATCH(V,Special_list[Burmese word],0)),"",
SUBSTITUTE(Raw_data_N2_Kanji[[#This Row],[Raw]]," ","")))</f>
        <v>ပေါင်မုန့်</v>
      </c>
      <c r="BB25" t="str">
        <f>RIGHT(Segregate18[[#This Row],[UPGRADE]],LEN(Segregate18[[#This Row],[UPGRADE]])-LEN(Compiler_Burmese[[#This Row],[1]]))</f>
        <v>မုန့်</v>
      </c>
      <c r="BC25" t="str">
        <f>RIGHT(Segregate18[[#This Row],[11]],LEN(Segregate18[[#This Row],[11]])-LEN(Compiler_Burmese[[#This Row],[2]]))</f>
        <v/>
      </c>
      <c r="BD25" t="str">
        <f>RIGHT(Segregate18[[#This Row],[21]],LEN(Segregate18[[#This Row],[21]])-LEN(Compiler_Burmese[[#This Row],[3]]))</f>
        <v/>
      </c>
      <c r="BE25" t="str">
        <f>RIGHT(Segregate18[[#This Row],[31]],LEN(Segregate18[[#This Row],[31]])-LEN(Compiler_Burmese[[#This Row],[4]]))</f>
        <v/>
      </c>
      <c r="BF25" t="str">
        <f>RIGHT(Segregate18[[#This Row],[41]],LEN(Segregate18[[#This Row],[41]])-LEN(Compiler_Burmese[[#This Row],[5]]))</f>
        <v/>
      </c>
      <c r="BG25" t="str">
        <f>RIGHT(Segregate18[[#This Row],[51]],LEN(Segregate18[[#This Row],[51]])-LEN(Compiler_Burmese[[#This Row],[6]]))</f>
        <v/>
      </c>
      <c r="BH25" t="str">
        <f>RIGHT(Segregate18[[#This Row],[61]],LEN(Segregate18[[#This Row],[61]])-LEN(Compiler_Burmese[[#This Row],[7]]))</f>
        <v/>
      </c>
      <c r="BI25" t="str">
        <f>RIGHT(Segregate18[[#This Row],[71]],LEN(Segregate18[[#This Row],[71]])-LEN(Compiler_Burmese[[#This Row],[8]]))</f>
        <v/>
      </c>
      <c r="BJ25" t="str">
        <f>RIGHT(Segregate18[[#This Row],[81]],LEN(Segregate18[[#This Row],[81]])-LEN(Compiler_Burmese[[#This Row],[9]]))</f>
        <v/>
      </c>
    </row>
    <row r="26" spans="1:62" ht="14.25" customHeight="1" x14ac:dyDescent="0.3">
      <c r="A26">
        <f>IF(Raw_data_N2_Kanji[[#This Row],[Categorie]]&lt;&gt;"",$A25+1,$A25)</f>
        <v>2</v>
      </c>
      <c r="B26" s="6">
        <f>IF(AND(Raw_data_N2_Kanji[[#This Row],[Supporting word 1]]="",Raw_data_N2_Kanji[[#This Row],[Supporting word 2]]=""),$B25,$B25+1)</f>
        <v>0</v>
      </c>
      <c r="C26" s="9">
        <f>ROW()-ROW(Raw_data_N2_Kanji[#Headers])</f>
        <v>24</v>
      </c>
      <c r="D26" s="9"/>
      <c r="E26" s="9" t="str">
        <f>IF(Raw_data_N2_Kanji[[#This Row],[Categorie]]="",$E25,Raw_data_N2_Kanji[[#This Row],[Categorie]])</f>
        <v>Various cuisines</v>
      </c>
      <c r="F26" s="9">
        <f t="shared" si="0"/>
        <v>10</v>
      </c>
      <c r="G26" s="57" t="str">
        <f>Raw_data_N2_Kanji[[#This Row],[Lecture_no]]&amp;"_"&amp;Raw_data_N2_Kanji[[#This Row],[Receipe_no]]</f>
        <v>Various cuisines_10</v>
      </c>
      <c r="H26" s="11" t="s">
        <v>27607</v>
      </c>
      <c r="I2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ပေါင်မုန့်မီးကင်</v>
      </c>
      <c r="K2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6" s="11"/>
      <c r="N26" s="11"/>
      <c r="O2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6" s="12" t="s">
        <v>27650</v>
      </c>
      <c r="Q26" s="12">
        <f>IF(Raw_data_N2_Kanji[[#This Row],[Receipe_no]]=0,$Q25,
$Q25+1)</f>
        <v>22</v>
      </c>
      <c r="R26" s="11"/>
      <c r="S26" s="11">
        <f>IF(Raw_data_N2_Kanji[[#This Row],[Marking]]="",1,"")</f>
        <v>1</v>
      </c>
      <c r="T26" s="11" t="str">
        <f>IF(Raw_data_N2_Kanji[[#This Row],[Marking_blank]]="",SUMPRODUCT(COUNTIF($S$3:$S26,$S26)),"")</f>
        <v/>
      </c>
      <c r="U26" s="12">
        <f>Raw_data_N2_Kanji[[#This Row],[Sr. no.]]</f>
        <v>24</v>
      </c>
      <c r="V26" s="11">
        <f>SUMPRODUCT(COUNTIF($J$3:$J26,$J26))</f>
        <v>1</v>
      </c>
      <c r="W26" s="82">
        <f>LEN('1_Raw_data'!$J26)</f>
        <v>16</v>
      </c>
      <c r="Y26" t="e">
        <f>Segregate18[[#This Row],[Sr. No.]]</f>
        <v>#REF!</v>
      </c>
      <c r="Z26" t="str">
        <f>IF(AND(OR(BA26="။",BA26="၊"),LEN(BA26)=1),BA26,
IF(ISNUMBER(MATCH(LEFT(BA26,7),Final_modified_Intermediate[Burmese_Consonants],0)),LEFT(BA26,7),
IF(ISNUMBER(MATCH(LEFT(BA26,6),Final_modified_Intermediate[Burmese_Consonants],0)),LEFT(BA26,6),
IF(ISNUMBER(MATCH(LEFT(BA26,5),Final_modified_Intermediate[Burmese_Consonants],0)),LEFT(BA26,5),
IF(ISNUMBER(MATCH(LEFT(BA26,4),Final_modified_Intermediate[Burmese_Consonants],0)),LEFT(BA26,4),
IF(ISNUMBER(MATCH(LEFT(BA26,3),Final_modified_Intermediate[Burmese_Consonants],0)),LEFT(BA26,3),
IF(ISNUMBER(MATCH(LEFT(BA26,2),Final_modified_Intermediate[Burmese_Consonants],0)),LEFT(BA26,2),
IF(ISNUMBER(MATCH(LEFT(BA26,1),Final_modified_Intermediate[Burmese_Consonants],0)),LEFT(BA26,1),
IF(ISNUMBER(MATCH(LEFT(BA26,7),Final_Intermediate[Burmese_Consonants],0)),LEFT(BA26,7),
IF(ISNUMBER(MATCH(LEFT(BA26,6),Final_Intermediate[Burmese_Consonants],0)),LEFT(BA26,6),
IF(ISNUMBER(MATCH(LEFT(BA26,5),Final_Intermediate[Burmese_Consonants],0)),LEFT(BA26,5),
IF(ISNUMBER(MATCH(LEFT(BA26,4),Final_Intermediate[Burmese_Consonants],0)),LEFT(BA26,4),
IF(ISNUMBER(MATCH(LEFT(BA26,3),Final_Intermediate[Burmese_Consonants],0)),LEFT(BA26,3),
IF(ISNUMBER(MATCH(LEFT(BA26,2),Final_Intermediate[Burmese_Consonants],0)),LEFT(BA26,2),
IF(ISNUMBER(MATCH(LEFT(BA26,1),Final_Intermediate[Burmese_Consonants],0)),LEFT(BA26,1),
"")))))))))))))))</f>
        <v>ပေါင်</v>
      </c>
      <c r="AA2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6" t="str">
        <f>IF(AND(OR(BB26="။",BB26="၊"),LEN(BB26)=1),BB26,
IF(ISNUMBER(MATCH(LEFT(BB26,7),Final_modified_Intermediate[Burmese_Consonants],0)),LEFT(BB26,7),
IF(ISNUMBER(MATCH(LEFT(BB26,6),Final_modified_Intermediate[Burmese_Consonants],0)),LEFT(BB26,6),
IF(ISNUMBER(MATCH(LEFT(BB26,5),Final_modified_Intermediate[Burmese_Consonants],0)),LEFT(BB26,5),
IF(ISNUMBER(MATCH(LEFT(BB26,4),Final_modified_Intermediate[Burmese_Consonants],0)),LEFT(BB26,4),
IF(ISNUMBER(MATCH(LEFT(BB26,3),Final_modified_Intermediate[Burmese_Consonants],0)),LEFT(BB26,3),
IF(ISNUMBER(MATCH(LEFT(BB26,2),Final_modified_Intermediate[Burmese_Consonants],0)),LEFT(BB26,2),
IF(ISNUMBER(MATCH(LEFT(BB26,1),Final_modified_Intermediate[Burmese_Consonants],0)),LEFT(BB26,1),
IF(ISNUMBER(MATCH(LEFT(BB26,7),Final_Intermediate[Burmese_Consonants],0)),LEFT(BB26,7),
IF(ISNUMBER(MATCH(LEFT(BB26,6),Final_Intermediate[Burmese_Consonants],0)),LEFT(BB26,6),
IF(ISNUMBER(MATCH(LEFT(BB26,5),Final_Intermediate[Burmese_Consonants],0)),LEFT(BB26,5),
IF(ISNUMBER(MATCH(LEFT(BB26,4),Final_Intermediate[Burmese_Consonants],0)),LEFT(BB26,4),
IF(ISNUMBER(MATCH(LEFT(BB26,3),Final_Intermediate[Burmese_Consonants],0)),LEFT(BB26,3),
IF(ISNUMBER(MATCH(LEFT(BB26,2),Final_Intermediate[Burmese_Consonants],0)),LEFT(BB26,2),
IF(ISNUMBER(MATCH(LEFT(BB26,1),Final_Intermediate[Burmese_Consonants],0)),LEFT(BB26,1),
"")))))))))))))))</f>
        <v>မုန့်</v>
      </c>
      <c r="AC2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6" t="str">
        <f>IF(AND(OR(BC26="။",BC26="၊"),LEN(BC26)=1),BC26,
IF(ISNUMBER(MATCH(LEFT(BC26,7),Final_modified_Intermediate[Burmese_Consonants],0)),LEFT(BC26,7),
IF(ISNUMBER(MATCH(LEFT(BC26,6),Final_modified_Intermediate[Burmese_Consonants],0)),LEFT(BC26,6),
IF(ISNUMBER(MATCH(LEFT(BC26,5),Final_modified_Intermediate[Burmese_Consonants],0)),LEFT(BC26,5),
IF(ISNUMBER(MATCH(LEFT(BC26,4),Final_modified_Intermediate[Burmese_Consonants],0)),LEFT(BC26,4),
IF(ISNUMBER(MATCH(LEFT(BC26,3),Final_modified_Intermediate[Burmese_Consonants],0)),LEFT(BC26,3),
IF(ISNUMBER(MATCH(LEFT(BC26,2),Final_modified_Intermediate[Burmese_Consonants],0)),LEFT(BC26,2),
IF(ISNUMBER(MATCH(LEFT(BC26,1),Final_modified_Intermediate[Burmese_Consonants],0)),LEFT(BC26,1),
IF(ISNUMBER(MATCH(LEFT(BC26,7),Final_Intermediate[Burmese_Consonants],0)),LEFT(BC26,7),
IF(ISNUMBER(MATCH(LEFT(BC26,6),Final_Intermediate[Burmese_Consonants],0)),LEFT(BC26,6),
IF(ISNUMBER(MATCH(LEFT(BC26,5),Final_Intermediate[Burmese_Consonants],0)),LEFT(BC26,5),
IF(ISNUMBER(MATCH(LEFT(BC26,4),Final_Intermediate[Burmese_Consonants],0)),LEFT(BC26,4),
IF(ISNUMBER(MATCH(LEFT(BC26,3),Final_Intermediate[Burmese_Consonants],0)),LEFT(BC26,3),
IF(ISNUMBER(MATCH(LEFT(BC26,2),Final_Intermediate[Burmese_Consonants],0)),LEFT(BC26,2),
IF(ISNUMBER(MATCH(LEFT(BC26,1),Final_Intermediate[Burmese_Consonants],0)),LEFT(BC26,1),
"")))))))))))))))</f>
        <v>မီး</v>
      </c>
      <c r="AE2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26" t="str">
        <f>IF(AND(OR(BD26="။",BD26="၊"),LEN(BD26)=1),BD26,
IF(ISNUMBER(MATCH(LEFT(BD26,7),Final_modified_Intermediate[Burmese_Consonants],0)),LEFT(BD26,7),
IF(ISNUMBER(MATCH(LEFT(BD26,6),Final_modified_Intermediate[Burmese_Consonants],0)),LEFT(BD26,6),
IF(ISNUMBER(MATCH(LEFT(BD26,5),Final_modified_Intermediate[Burmese_Consonants],0)),LEFT(BD26,5),
IF(ISNUMBER(MATCH(LEFT(BD26,4),Final_modified_Intermediate[Burmese_Consonants],0)),LEFT(BD26,4),
IF(ISNUMBER(MATCH(LEFT(BD26,3),Final_modified_Intermediate[Burmese_Consonants],0)),LEFT(BD26,3),
IF(ISNUMBER(MATCH(LEFT(BD26,2),Final_modified_Intermediate[Burmese_Consonants],0)),LEFT(BD26,2),
IF(ISNUMBER(MATCH(LEFT(BD26,1),Final_modified_Intermediate[Burmese_Consonants],0)),LEFT(BD26,1),
IF(ISNUMBER(MATCH(LEFT(BD26,7),Final_Intermediate[Burmese_Consonants],0)),LEFT(BD26,7),
IF(ISNUMBER(MATCH(LEFT(BD26,6),Final_Intermediate[Burmese_Consonants],0)),LEFT(BD26,6),
IF(ISNUMBER(MATCH(LEFT(BD26,5),Final_Intermediate[Burmese_Consonants],0)),LEFT(BD26,5),
IF(ISNUMBER(MATCH(LEFT(BD26,4),Final_Intermediate[Burmese_Consonants],0)),LEFT(BD26,4),
IF(ISNUMBER(MATCH(LEFT(BD26,3),Final_Intermediate[Burmese_Consonants],0)),LEFT(BD26,3),
IF(ISNUMBER(MATCH(LEFT(BD26,2),Final_Intermediate[Burmese_Consonants],0)),LEFT(BD26,2),
IF(ISNUMBER(MATCH(LEFT(BD26,1),Final_Intermediate[Burmese_Consonants],0)),LEFT(BD26,1),
"")))))))))))))))</f>
        <v>ကင်</v>
      </c>
      <c r="AG26" t="str">
        <f>IF(AND(OR(BE26="။",BE26="၊"),LEN(BE26)=1),BE26,
IF(ISNUMBER(MATCH(LEFT(BE26,7),Final_modified_Intermediate[Burmese_Consonants],0)),LEFT(BE26,7),
IF(ISNUMBER(MATCH(LEFT(BE26,6),Final_modified_Intermediate[Burmese_Consonants],0)),LEFT(BE26,6),
IF(ISNUMBER(MATCH(LEFT(BE26,5),Final_modified_Intermediate[Burmese_Consonants],0)),LEFT(BE26,5),
IF(ISNUMBER(MATCH(LEFT(BE26,4),Final_modified_Intermediate[Burmese_Consonants],0)),LEFT(BE26,4),
IF(ISNUMBER(MATCH(LEFT(BE26,3),Final_modified_Intermediate[Burmese_Consonants],0)),LEFT(BE26,3),
IF(ISNUMBER(MATCH(LEFT(BE26,2),Final_modified_Intermediate[Burmese_Consonants],0)),LEFT(BE26,2),
IF(ISNUMBER(MATCH(LEFT(BE26,1),Final_modified_Intermediate[Burmese_Consonants],0)),LEFT(BE26,1),
IF(ISNUMBER(MATCH(LEFT(BE26,7),Final_Intermediate[Burmese_Consonants],0)),LEFT(BE26,7),
IF(ISNUMBER(MATCH(LEFT(BE26,6),Final_Intermediate[Burmese_Consonants],0)),LEFT(BE26,6),
IF(ISNUMBER(MATCH(LEFT(BE26,5),Final_Intermediate[Burmese_Consonants],0)),LEFT(BE26,5),
IF(ISNUMBER(MATCH(LEFT(BE26,4),Final_Intermediate[Burmese_Consonants],0)),LEFT(BE26,4),
IF(ISNUMBER(MATCH(LEFT(BE26,3),Final_Intermediate[Burmese_Consonants],0)),LEFT(BE26,3),
IF(ISNUMBER(MATCH(LEFT(BE26,2),Final_Intermediate[Burmese_Consonants],0)),LEFT(BE26,2),
IF(ISNUMBER(MATCH(LEFT(BE26,1),Final_Intermediate[Burmese_Consonants],0)),LEFT(BE26,1),
"")))))))))))))))</f>
        <v/>
      </c>
      <c r="AH26" t="str">
        <f>IF(AND(OR(BF26="။",BF26="၊"),LEN(BF26)=1),BF26,
IF(ISNUMBER(MATCH(LEFT(BF26,7),Final_modified_Intermediate[Burmese_Consonants],0)),LEFT(BF26,7),
IF(ISNUMBER(MATCH(LEFT(BF26,6),Final_modified_Intermediate[Burmese_Consonants],0)),LEFT(BF26,6),
IF(ISNUMBER(MATCH(LEFT(BF26,5),Final_modified_Intermediate[Burmese_Consonants],0)),LEFT(BF26,5),
IF(ISNUMBER(MATCH(LEFT(BF26,4),Final_modified_Intermediate[Burmese_Consonants],0)),LEFT(BF26,4),
IF(ISNUMBER(MATCH(LEFT(BF26,3),Final_modified_Intermediate[Burmese_Consonants],0)),LEFT(BF26,3),
IF(ISNUMBER(MATCH(LEFT(BF26,2),Final_modified_Intermediate[Burmese_Consonants],0)),LEFT(BF26,2),
IF(ISNUMBER(MATCH(LEFT(BF26,1),Final_modified_Intermediate[Burmese_Consonants],0)),LEFT(BF26,1),
IF(ISNUMBER(MATCH(LEFT(BF26,7),Final_Intermediate[Burmese_Consonants],0)),LEFT(BF26,7),
IF(ISNUMBER(MATCH(LEFT(BF26,6),Final_Intermediate[Burmese_Consonants],0)),LEFT(BF26,6),
IF(ISNUMBER(MATCH(LEFT(BF26,5),Final_Intermediate[Burmese_Consonants],0)),LEFT(BF26,5),
IF(ISNUMBER(MATCH(LEFT(BF26,4),Final_Intermediate[Burmese_Consonants],0)),LEFT(BF26,4),
IF(ISNUMBER(MATCH(LEFT(BF26,3),Final_Intermediate[Burmese_Consonants],0)),LEFT(BF26,3),
IF(ISNUMBER(MATCH(LEFT(BF26,2),Final_Intermediate[Burmese_Consonants],0)),LEFT(BF26,2),
IF(ISNUMBER(MATCH(LEFT(BF26,1),Final_Intermediate[Burmese_Consonants],0)),LEFT(BF26,1),
"")))))))))))))))</f>
        <v/>
      </c>
      <c r="AI26" t="str">
        <f>IF(AND(OR(BG26="။",BG26="၊"),LEN(BG26)=1),BG26,
IF(ISNUMBER(MATCH(LEFT(BG26,7),Final_modified_Intermediate[Burmese_Consonants],0)),LEFT(BG26,7),
IF(ISNUMBER(MATCH(LEFT(BG26,6),Final_modified_Intermediate[Burmese_Consonants],0)),LEFT(BG26,6),
IF(ISNUMBER(MATCH(LEFT(BG26,5),Final_modified_Intermediate[Burmese_Consonants],0)),LEFT(BG26,5),
IF(ISNUMBER(MATCH(LEFT(BG26,4),Final_modified_Intermediate[Burmese_Consonants],0)),LEFT(BG26,4),
IF(ISNUMBER(MATCH(LEFT(BG26,3),Final_modified_Intermediate[Burmese_Consonants],0)),LEFT(BG26,3),
IF(ISNUMBER(MATCH(LEFT(BG26,2),Final_modified_Intermediate[Burmese_Consonants],0)),LEFT(BG26,2),
IF(ISNUMBER(MATCH(LEFT(BG26,1),Final_modified_Intermediate[Burmese_Consonants],0)),LEFT(BG26,1),
IF(ISNUMBER(MATCH(LEFT(BG26,7),Final_Intermediate[Burmese_Consonants],0)),LEFT(BG26,7),
IF(ISNUMBER(MATCH(LEFT(BG26,6),Final_Intermediate[Burmese_Consonants],0)),LEFT(BG26,6),
IF(ISNUMBER(MATCH(LEFT(BG26,5),Final_Intermediate[Burmese_Consonants],0)),LEFT(BG26,5),
IF(ISNUMBER(MATCH(LEFT(BG26,4),Final_Intermediate[Burmese_Consonants],0)),LEFT(BG26,4),
IF(ISNUMBER(MATCH(LEFT(BG26,3),Final_Intermediate[Burmese_Consonants],0)),LEFT(BG26,3),
IF(ISNUMBER(MATCH(LEFT(BG26,2),Final_Intermediate[Burmese_Consonants],0)),LEFT(BG26,2),
IF(ISNUMBER(MATCH(LEFT(BG26,1),Final_Intermediate[Burmese_Consonants],0)),LEFT(BG26,1),
"")))))))))))))))</f>
        <v/>
      </c>
      <c r="AJ26" t="str">
        <f>IF(AND(OR(BH26="။",BH26="၊"),LEN(BH26)=1),BH26,
IF(ISNUMBER(MATCH(LEFT(BH26,7),Final_modified_Intermediate[Burmese_Consonants],0)),LEFT(BH26,7),
IF(ISNUMBER(MATCH(LEFT(BH26,6),Final_modified_Intermediate[Burmese_Consonants],0)),LEFT(BH26,6),
IF(ISNUMBER(MATCH(LEFT(BH26,5),Final_modified_Intermediate[Burmese_Consonants],0)),LEFT(BH26,5),
IF(ISNUMBER(MATCH(LEFT(BH26,4),Final_modified_Intermediate[Burmese_Consonants],0)),LEFT(BH26,4),
IF(ISNUMBER(MATCH(LEFT(BH26,3),Final_modified_Intermediate[Burmese_Consonants],0)),LEFT(BH26,3),
IF(ISNUMBER(MATCH(LEFT(BH26,2),Final_modified_Intermediate[Burmese_Consonants],0)),LEFT(BH26,2),
IF(ISNUMBER(MATCH(LEFT(BH26,1),Final_modified_Intermediate[Burmese_Consonants],0)),LEFT(BH26,1),
IF(ISNUMBER(MATCH(LEFT(BH26,7),Final_Intermediate[Burmese_Consonants],0)),LEFT(BH26,7),
IF(ISNUMBER(MATCH(LEFT(BH26,6),Final_Intermediate[Burmese_Consonants],0)),LEFT(BH26,6),
IF(ISNUMBER(MATCH(LEFT(BH26,5),Final_Intermediate[Burmese_Consonants],0)),LEFT(BH26,5),
IF(ISNUMBER(MATCH(LEFT(BH26,4),Final_Intermediate[Burmese_Consonants],0)),LEFT(BH26,4),
IF(ISNUMBER(MATCH(LEFT(BH26,3),Final_Intermediate[Burmese_Consonants],0)),LEFT(BH26,3),
IF(ISNUMBER(MATCH(LEFT(BH26,2),Final_Intermediate[Burmese_Consonants],0)),LEFT(BH26,2),
IF(ISNUMBER(MATCH(LEFT(BH26,1),Final_Intermediate[Burmese_Consonants],0)),LEFT(BH26,1),
"")))))))))))))))</f>
        <v/>
      </c>
      <c r="AK26" t="str">
        <f>IF(AND(OR(BI26="။",BI26="၊"),LEN(BI26)=1),BI26,
IF(ISNUMBER(MATCH(LEFT(BI26,7),Final_modified_Intermediate[Burmese_Consonants],0)),LEFT(BI26,7),
IF(ISNUMBER(MATCH(LEFT(BI26,6),Final_modified_Intermediate[Burmese_Consonants],0)),LEFT(BI26,6),
IF(ISNUMBER(MATCH(LEFT(BI26,5),Final_modified_Intermediate[Burmese_Consonants],0)),LEFT(BI26,5),
IF(ISNUMBER(MATCH(LEFT(BI26,4),Final_modified_Intermediate[Burmese_Consonants],0)),LEFT(BI26,4),
IF(ISNUMBER(MATCH(LEFT(BI26,3),Final_modified_Intermediate[Burmese_Consonants],0)),LEFT(BI26,3),
IF(ISNUMBER(MATCH(LEFT(BI26,2),Final_modified_Intermediate[Burmese_Consonants],0)),LEFT(BI26,2),
IF(ISNUMBER(MATCH(LEFT(BI26,1),Final_modified_Intermediate[Burmese_Consonants],0)),LEFT(BI26,1),
IF(ISNUMBER(MATCH(LEFT(BI26,7),Final_Intermediate[Burmese_Consonants],0)),LEFT(BI26,7),
IF(ISNUMBER(MATCH(LEFT(BI26,6),Final_Intermediate[Burmese_Consonants],0)),LEFT(BI26,6),
IF(ISNUMBER(MATCH(LEFT(BI26,5),Final_Intermediate[Burmese_Consonants],0)),LEFT(BI26,5),
IF(ISNUMBER(MATCH(LEFT(BI26,4),Final_Intermediate[Burmese_Consonants],0)),LEFT(BI26,4),
IF(ISNUMBER(MATCH(LEFT(BI26,3),Final_Intermediate[Burmese_Consonants],0)),LEFT(BI26,3),
IF(ISNUMBER(MATCH(LEFT(BI26,2),Final_Intermediate[Burmese_Consonants],0)),LEFT(BI26,2),
IF(ISNUMBER(MATCH(LEFT(BI26,1),Final_Intermediate[Burmese_Consonants],0)),LEFT(BI26,1),
"")))))))))))))))</f>
        <v/>
      </c>
      <c r="AL26" t="str">
        <f>IF(AND(OR(BJ26="။",BJ26="၊"),LEN(BJ26)=1),BJ26,
IF(ISNUMBER(MATCH(LEFT(BJ26,7),Final_modified_Intermediate[Burmese_Consonants],0)),LEFT(BJ26,7),
IF(ISNUMBER(MATCH(LEFT(BJ26,6),Final_modified_Intermediate[Burmese_Consonants],0)),LEFT(BJ26,6),
IF(ISNUMBER(MATCH(LEFT(BJ26,5),Final_modified_Intermediate[Burmese_Consonants],0)),LEFT(BJ26,5),
IF(ISNUMBER(MATCH(LEFT(BJ26,4),Final_modified_Intermediate[Burmese_Consonants],0)),LEFT(BJ26,4),
IF(ISNUMBER(MATCH(LEFT(BJ26,3),Final_modified_Intermediate[Burmese_Consonants],0)),LEFT(BJ26,3),
IF(ISNUMBER(MATCH(LEFT(BJ26,2),Final_modified_Intermediate[Burmese_Consonants],0)),LEFT(BJ26,2),
IF(ISNUMBER(MATCH(LEFT(BJ26,1),Final_modified_Intermediate[Burmese_Consonants],0)),LEFT(BJ26,1),
IF(ISNUMBER(MATCH(LEFT(BJ26,7),Final_Intermediate[Burmese_Consonants],0)),LEFT(BJ26,7),
IF(ISNUMBER(MATCH(LEFT(BJ26,6),Final_Intermediate[Burmese_Consonants],0)),LEFT(BJ26,6),
IF(ISNUMBER(MATCH(LEFT(BJ26,5),Final_Intermediate[Burmese_Consonants],0)),LEFT(BJ26,5),
IF(ISNUMBER(MATCH(LEFT(BJ26,4),Final_Intermediate[Burmese_Consonants],0)),LEFT(BJ26,4),
IF(ISNUMBER(MATCH(LEFT(BJ26,3),Final_Intermediate[Burmese_Consonants],0)),LEFT(BJ26,3),
IF(ISNUMBER(MATCH(LEFT(BJ26,2),Final_Intermediate[Burmese_Consonants],0)),LEFT(BJ26,2),
IF(ISNUMBER(MATCH(LEFT(BJ26,1),Final_Intermediate[Burmese_Consonants],0)),LEFT(BJ26,1),
"")))))))))))))))</f>
        <v/>
      </c>
      <c r="AN26" t="e">
        <f>Compiler_Burmese[[#This Row],[Sr. No.]]</f>
        <v>#REF!</v>
      </c>
      <c r="AO2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2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किन2</v>
      </c>
      <c r="AS2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6" t="e">
        <f>[2]!Vocabulary_Burmese[[#This Row],[Sr. No.]]</f>
        <v>#REF!</v>
      </c>
      <c r="BA26" t="str">
        <f>IF(Raw_data_N2_Kanji[[#This Row],[Categorie]]&lt;&gt;"","",
IF(ISNUMBER(MATCH(V,Special_list[Burmese word],0)),"",
SUBSTITUTE(Raw_data_N2_Kanji[[#This Row],[Raw]]," ","")))</f>
        <v>ပေါင်မုန့်မီးကင်</v>
      </c>
      <c r="BB26" t="str">
        <f>RIGHT(Segregate18[[#This Row],[UPGRADE]],LEN(Segregate18[[#This Row],[UPGRADE]])-LEN(Compiler_Burmese[[#This Row],[1]]))</f>
        <v>မုန့်မီးကင်</v>
      </c>
      <c r="BC26" t="str">
        <f>RIGHT(Segregate18[[#This Row],[11]],LEN(Segregate18[[#This Row],[11]])-LEN(Compiler_Burmese[[#This Row],[2]]))</f>
        <v>မီးကင်</v>
      </c>
      <c r="BD26" t="str">
        <f>RIGHT(Segregate18[[#This Row],[21]],LEN(Segregate18[[#This Row],[21]])-LEN(Compiler_Burmese[[#This Row],[3]]))</f>
        <v>ကင်</v>
      </c>
      <c r="BE26" t="str">
        <f>RIGHT(Segregate18[[#This Row],[31]],LEN(Segregate18[[#This Row],[31]])-LEN(Compiler_Burmese[[#This Row],[4]]))</f>
        <v/>
      </c>
      <c r="BF26" t="str">
        <f>RIGHT(Segregate18[[#This Row],[41]],LEN(Segregate18[[#This Row],[41]])-LEN(Compiler_Burmese[[#This Row],[5]]))</f>
        <v/>
      </c>
      <c r="BG26" t="str">
        <f>RIGHT(Segregate18[[#This Row],[51]],LEN(Segregate18[[#This Row],[51]])-LEN(Compiler_Burmese[[#This Row],[6]]))</f>
        <v/>
      </c>
      <c r="BH26" t="str">
        <f>RIGHT(Segregate18[[#This Row],[61]],LEN(Segregate18[[#This Row],[61]])-LEN(Compiler_Burmese[[#This Row],[7]]))</f>
        <v/>
      </c>
      <c r="BI26" t="str">
        <f>RIGHT(Segregate18[[#This Row],[71]],LEN(Segregate18[[#This Row],[71]])-LEN(Compiler_Burmese[[#This Row],[8]]))</f>
        <v/>
      </c>
      <c r="BJ26" t="str">
        <f>RIGHT(Segregate18[[#This Row],[81]],LEN(Segregate18[[#This Row],[81]])-LEN(Compiler_Burmese[[#This Row],[9]]))</f>
        <v/>
      </c>
    </row>
    <row r="27" spans="1:62" ht="14.25" customHeight="1" x14ac:dyDescent="0.3">
      <c r="A27">
        <f>IF(Raw_data_N2_Kanji[[#This Row],[Categorie]]&lt;&gt;"",$A26+1,$A26)</f>
        <v>2</v>
      </c>
      <c r="B27" s="6">
        <f>IF(AND(Raw_data_N2_Kanji[[#This Row],[Supporting word 1]]="",Raw_data_N2_Kanji[[#This Row],[Supporting word 2]]=""),$B26,$B26+1)</f>
        <v>0</v>
      </c>
      <c r="C27" s="9">
        <f>ROW()-ROW(Raw_data_N2_Kanji[#Headers])</f>
        <v>25</v>
      </c>
      <c r="D27" s="9"/>
      <c r="E27" s="9" t="str">
        <f>IF(Raw_data_N2_Kanji[[#This Row],[Categorie]]="",$E26,Raw_data_N2_Kanji[[#This Row],[Categorie]])</f>
        <v>Various cuisines</v>
      </c>
      <c r="F27" s="9">
        <f t="shared" si="0"/>
        <v>11</v>
      </c>
      <c r="G27" s="57" t="str">
        <f>Raw_data_N2_Kanji[[#This Row],[Lecture_no]]&amp;"_"&amp;Raw_data_N2_Kanji[[#This Row],[Receipe_no]]</f>
        <v>Various cuisines_11</v>
      </c>
      <c r="H27" s="114" t="s">
        <v>27608</v>
      </c>
      <c r="I2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ပေါင်မုန့်ကြော်</v>
      </c>
      <c r="K2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7" s="11"/>
      <c r="N27" s="11"/>
      <c r="O2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27" s="12" t="s">
        <v>27651</v>
      </c>
      <c r="Q27" s="12">
        <f>IF(Raw_data_N2_Kanji[[#This Row],[Receipe_no]]=0,$Q26,
$Q26+1)</f>
        <v>23</v>
      </c>
      <c r="R27" s="11"/>
      <c r="S27" s="11">
        <f>IF(Raw_data_N2_Kanji[[#This Row],[Marking]]="",1,"")</f>
        <v>1</v>
      </c>
      <c r="T27" s="11" t="str">
        <f>IF(Raw_data_N2_Kanji[[#This Row],[Marking_blank]]="",SUMPRODUCT(COUNTIF($S$3:$S27,$S27)),"")</f>
        <v/>
      </c>
      <c r="U27" s="12">
        <f>Raw_data_N2_Kanji[[#This Row],[Sr. no.]]</f>
        <v>25</v>
      </c>
      <c r="V27" s="11">
        <f>SUMPRODUCT(COUNTIF($J$3:$J27,$J27))</f>
        <v>1</v>
      </c>
      <c r="W27" s="82">
        <f>LEN('1_Raw_data'!$J27)</f>
        <v>15</v>
      </c>
      <c r="Y27" t="e">
        <f>Segregate18[[#This Row],[Sr. No.]]</f>
        <v>#REF!</v>
      </c>
      <c r="Z27" t="str">
        <f>IF(AND(OR(BA27="။",BA27="၊"),LEN(BA27)=1),BA27,
IF(ISNUMBER(MATCH(LEFT(BA27,7),Final_modified_Intermediate[Burmese_Consonants],0)),LEFT(BA27,7),
IF(ISNUMBER(MATCH(LEFT(BA27,6),Final_modified_Intermediate[Burmese_Consonants],0)),LEFT(BA27,6),
IF(ISNUMBER(MATCH(LEFT(BA27,5),Final_modified_Intermediate[Burmese_Consonants],0)),LEFT(BA27,5),
IF(ISNUMBER(MATCH(LEFT(BA27,4),Final_modified_Intermediate[Burmese_Consonants],0)),LEFT(BA27,4),
IF(ISNUMBER(MATCH(LEFT(BA27,3),Final_modified_Intermediate[Burmese_Consonants],0)),LEFT(BA27,3),
IF(ISNUMBER(MATCH(LEFT(BA27,2),Final_modified_Intermediate[Burmese_Consonants],0)),LEFT(BA27,2),
IF(ISNUMBER(MATCH(LEFT(BA27,1),Final_modified_Intermediate[Burmese_Consonants],0)),LEFT(BA27,1),
IF(ISNUMBER(MATCH(LEFT(BA27,7),Final_Intermediate[Burmese_Consonants],0)),LEFT(BA27,7),
IF(ISNUMBER(MATCH(LEFT(BA27,6),Final_Intermediate[Burmese_Consonants],0)),LEFT(BA27,6),
IF(ISNUMBER(MATCH(LEFT(BA27,5),Final_Intermediate[Burmese_Consonants],0)),LEFT(BA27,5),
IF(ISNUMBER(MATCH(LEFT(BA27,4),Final_Intermediate[Burmese_Consonants],0)),LEFT(BA27,4),
IF(ISNUMBER(MATCH(LEFT(BA27,3),Final_Intermediate[Burmese_Consonants],0)),LEFT(BA27,3),
IF(ISNUMBER(MATCH(LEFT(BA27,2),Final_Intermediate[Burmese_Consonants],0)),LEFT(BA27,2),
IF(ISNUMBER(MATCH(LEFT(BA27,1),Final_Intermediate[Burmese_Consonants],0)),LEFT(BA27,1),
"")))))))))))))))</f>
        <v>ပေါင်</v>
      </c>
      <c r="AA2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7" t="str">
        <f>IF(AND(OR(BB27="။",BB27="၊"),LEN(BB27)=1),BB27,
IF(ISNUMBER(MATCH(LEFT(BB27,7),Final_modified_Intermediate[Burmese_Consonants],0)),LEFT(BB27,7),
IF(ISNUMBER(MATCH(LEFT(BB27,6),Final_modified_Intermediate[Burmese_Consonants],0)),LEFT(BB27,6),
IF(ISNUMBER(MATCH(LEFT(BB27,5),Final_modified_Intermediate[Burmese_Consonants],0)),LEFT(BB27,5),
IF(ISNUMBER(MATCH(LEFT(BB27,4),Final_modified_Intermediate[Burmese_Consonants],0)),LEFT(BB27,4),
IF(ISNUMBER(MATCH(LEFT(BB27,3),Final_modified_Intermediate[Burmese_Consonants],0)),LEFT(BB27,3),
IF(ISNUMBER(MATCH(LEFT(BB27,2),Final_modified_Intermediate[Burmese_Consonants],0)),LEFT(BB27,2),
IF(ISNUMBER(MATCH(LEFT(BB27,1),Final_modified_Intermediate[Burmese_Consonants],0)),LEFT(BB27,1),
IF(ISNUMBER(MATCH(LEFT(BB27,7),Final_Intermediate[Burmese_Consonants],0)),LEFT(BB27,7),
IF(ISNUMBER(MATCH(LEFT(BB27,6),Final_Intermediate[Burmese_Consonants],0)),LEFT(BB27,6),
IF(ISNUMBER(MATCH(LEFT(BB27,5),Final_Intermediate[Burmese_Consonants],0)),LEFT(BB27,5),
IF(ISNUMBER(MATCH(LEFT(BB27,4),Final_Intermediate[Burmese_Consonants],0)),LEFT(BB27,4),
IF(ISNUMBER(MATCH(LEFT(BB27,3),Final_Intermediate[Burmese_Consonants],0)),LEFT(BB27,3),
IF(ISNUMBER(MATCH(LEFT(BB27,2),Final_Intermediate[Burmese_Consonants],0)),LEFT(BB27,2),
IF(ISNUMBER(MATCH(LEFT(BB27,1),Final_Intermediate[Burmese_Consonants],0)),LEFT(BB27,1),
"")))))))))))))))</f>
        <v>မုန့်</v>
      </c>
      <c r="AC2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27" t="str">
        <f>IF(AND(OR(BC27="။",BC27="၊"),LEN(BC27)=1),BC27,
IF(ISNUMBER(MATCH(LEFT(BC27,7),Final_modified_Intermediate[Burmese_Consonants],0)),LEFT(BC27,7),
IF(ISNUMBER(MATCH(LEFT(BC27,6),Final_modified_Intermediate[Burmese_Consonants],0)),LEFT(BC27,6),
IF(ISNUMBER(MATCH(LEFT(BC27,5),Final_modified_Intermediate[Burmese_Consonants],0)),LEFT(BC27,5),
IF(ISNUMBER(MATCH(LEFT(BC27,4),Final_modified_Intermediate[Burmese_Consonants],0)),LEFT(BC27,4),
IF(ISNUMBER(MATCH(LEFT(BC27,3),Final_modified_Intermediate[Burmese_Consonants],0)),LEFT(BC27,3),
IF(ISNUMBER(MATCH(LEFT(BC27,2),Final_modified_Intermediate[Burmese_Consonants],0)),LEFT(BC27,2),
IF(ISNUMBER(MATCH(LEFT(BC27,1),Final_modified_Intermediate[Burmese_Consonants],0)),LEFT(BC27,1),
IF(ISNUMBER(MATCH(LEFT(BC27,7),Final_Intermediate[Burmese_Consonants],0)),LEFT(BC27,7),
IF(ISNUMBER(MATCH(LEFT(BC27,6),Final_Intermediate[Burmese_Consonants],0)),LEFT(BC27,6),
IF(ISNUMBER(MATCH(LEFT(BC27,5),Final_Intermediate[Burmese_Consonants],0)),LEFT(BC27,5),
IF(ISNUMBER(MATCH(LEFT(BC27,4),Final_Intermediate[Burmese_Consonants],0)),LEFT(BC27,4),
IF(ISNUMBER(MATCH(LEFT(BC27,3),Final_Intermediate[Burmese_Consonants],0)),LEFT(BC27,3),
IF(ISNUMBER(MATCH(LEFT(BC27,2),Final_Intermediate[Burmese_Consonants],0)),LEFT(BC27,2),
IF(ISNUMBER(MATCH(LEFT(BC27,1),Final_Intermediate[Burmese_Consonants],0)),LEFT(BC27,1),
"")))))))))))))))</f>
        <v>ကြော်</v>
      </c>
      <c r="AE2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27" t="str">
        <f>IF(AND(OR(BD27="။",BD27="၊"),LEN(BD27)=1),BD27,
IF(ISNUMBER(MATCH(LEFT(BD27,7),Final_modified_Intermediate[Burmese_Consonants],0)),LEFT(BD27,7),
IF(ISNUMBER(MATCH(LEFT(BD27,6),Final_modified_Intermediate[Burmese_Consonants],0)),LEFT(BD27,6),
IF(ISNUMBER(MATCH(LEFT(BD27,5),Final_modified_Intermediate[Burmese_Consonants],0)),LEFT(BD27,5),
IF(ISNUMBER(MATCH(LEFT(BD27,4),Final_modified_Intermediate[Burmese_Consonants],0)),LEFT(BD27,4),
IF(ISNUMBER(MATCH(LEFT(BD27,3),Final_modified_Intermediate[Burmese_Consonants],0)),LEFT(BD27,3),
IF(ISNUMBER(MATCH(LEFT(BD27,2),Final_modified_Intermediate[Burmese_Consonants],0)),LEFT(BD27,2),
IF(ISNUMBER(MATCH(LEFT(BD27,1),Final_modified_Intermediate[Burmese_Consonants],0)),LEFT(BD27,1),
IF(ISNUMBER(MATCH(LEFT(BD27,7),Final_Intermediate[Burmese_Consonants],0)),LEFT(BD27,7),
IF(ISNUMBER(MATCH(LEFT(BD27,6),Final_Intermediate[Burmese_Consonants],0)),LEFT(BD27,6),
IF(ISNUMBER(MATCH(LEFT(BD27,5),Final_Intermediate[Burmese_Consonants],0)),LEFT(BD27,5),
IF(ISNUMBER(MATCH(LEFT(BD27,4),Final_Intermediate[Burmese_Consonants],0)),LEFT(BD27,4),
IF(ISNUMBER(MATCH(LEFT(BD27,3),Final_Intermediate[Burmese_Consonants],0)),LEFT(BD27,3),
IF(ISNUMBER(MATCH(LEFT(BD27,2),Final_Intermediate[Burmese_Consonants],0)),LEFT(BD27,2),
IF(ISNUMBER(MATCH(LEFT(BD27,1),Final_Intermediate[Burmese_Consonants],0)),LEFT(BD27,1),
"")))))))))))))))</f>
        <v/>
      </c>
      <c r="AG27" t="str">
        <f>IF(AND(OR(BE27="။",BE27="၊"),LEN(BE27)=1),BE27,
IF(ISNUMBER(MATCH(LEFT(BE27,7),Final_modified_Intermediate[Burmese_Consonants],0)),LEFT(BE27,7),
IF(ISNUMBER(MATCH(LEFT(BE27,6),Final_modified_Intermediate[Burmese_Consonants],0)),LEFT(BE27,6),
IF(ISNUMBER(MATCH(LEFT(BE27,5),Final_modified_Intermediate[Burmese_Consonants],0)),LEFT(BE27,5),
IF(ISNUMBER(MATCH(LEFT(BE27,4),Final_modified_Intermediate[Burmese_Consonants],0)),LEFT(BE27,4),
IF(ISNUMBER(MATCH(LEFT(BE27,3),Final_modified_Intermediate[Burmese_Consonants],0)),LEFT(BE27,3),
IF(ISNUMBER(MATCH(LEFT(BE27,2),Final_modified_Intermediate[Burmese_Consonants],0)),LEFT(BE27,2),
IF(ISNUMBER(MATCH(LEFT(BE27,1),Final_modified_Intermediate[Burmese_Consonants],0)),LEFT(BE27,1),
IF(ISNUMBER(MATCH(LEFT(BE27,7),Final_Intermediate[Burmese_Consonants],0)),LEFT(BE27,7),
IF(ISNUMBER(MATCH(LEFT(BE27,6),Final_Intermediate[Burmese_Consonants],0)),LEFT(BE27,6),
IF(ISNUMBER(MATCH(LEFT(BE27,5),Final_Intermediate[Burmese_Consonants],0)),LEFT(BE27,5),
IF(ISNUMBER(MATCH(LEFT(BE27,4),Final_Intermediate[Burmese_Consonants],0)),LEFT(BE27,4),
IF(ISNUMBER(MATCH(LEFT(BE27,3),Final_Intermediate[Burmese_Consonants],0)),LEFT(BE27,3),
IF(ISNUMBER(MATCH(LEFT(BE27,2),Final_Intermediate[Burmese_Consonants],0)),LEFT(BE27,2),
IF(ISNUMBER(MATCH(LEFT(BE27,1),Final_Intermediate[Burmese_Consonants],0)),LEFT(BE27,1),
"")))))))))))))))</f>
        <v/>
      </c>
      <c r="AH27" t="str">
        <f>IF(AND(OR(BF27="။",BF27="၊"),LEN(BF27)=1),BF27,
IF(ISNUMBER(MATCH(LEFT(BF27,7),Final_modified_Intermediate[Burmese_Consonants],0)),LEFT(BF27,7),
IF(ISNUMBER(MATCH(LEFT(BF27,6),Final_modified_Intermediate[Burmese_Consonants],0)),LEFT(BF27,6),
IF(ISNUMBER(MATCH(LEFT(BF27,5),Final_modified_Intermediate[Burmese_Consonants],0)),LEFT(BF27,5),
IF(ISNUMBER(MATCH(LEFT(BF27,4),Final_modified_Intermediate[Burmese_Consonants],0)),LEFT(BF27,4),
IF(ISNUMBER(MATCH(LEFT(BF27,3),Final_modified_Intermediate[Burmese_Consonants],0)),LEFT(BF27,3),
IF(ISNUMBER(MATCH(LEFT(BF27,2),Final_modified_Intermediate[Burmese_Consonants],0)),LEFT(BF27,2),
IF(ISNUMBER(MATCH(LEFT(BF27,1),Final_modified_Intermediate[Burmese_Consonants],0)),LEFT(BF27,1),
IF(ISNUMBER(MATCH(LEFT(BF27,7),Final_Intermediate[Burmese_Consonants],0)),LEFT(BF27,7),
IF(ISNUMBER(MATCH(LEFT(BF27,6),Final_Intermediate[Burmese_Consonants],0)),LEFT(BF27,6),
IF(ISNUMBER(MATCH(LEFT(BF27,5),Final_Intermediate[Burmese_Consonants],0)),LEFT(BF27,5),
IF(ISNUMBER(MATCH(LEFT(BF27,4),Final_Intermediate[Burmese_Consonants],0)),LEFT(BF27,4),
IF(ISNUMBER(MATCH(LEFT(BF27,3),Final_Intermediate[Burmese_Consonants],0)),LEFT(BF27,3),
IF(ISNUMBER(MATCH(LEFT(BF27,2),Final_Intermediate[Burmese_Consonants],0)),LEFT(BF27,2),
IF(ISNUMBER(MATCH(LEFT(BF27,1),Final_Intermediate[Burmese_Consonants],0)),LEFT(BF27,1),
"")))))))))))))))</f>
        <v/>
      </c>
      <c r="AI27" t="str">
        <f>IF(AND(OR(BG27="။",BG27="၊"),LEN(BG27)=1),BG27,
IF(ISNUMBER(MATCH(LEFT(BG27,7),Final_modified_Intermediate[Burmese_Consonants],0)),LEFT(BG27,7),
IF(ISNUMBER(MATCH(LEFT(BG27,6),Final_modified_Intermediate[Burmese_Consonants],0)),LEFT(BG27,6),
IF(ISNUMBER(MATCH(LEFT(BG27,5),Final_modified_Intermediate[Burmese_Consonants],0)),LEFT(BG27,5),
IF(ISNUMBER(MATCH(LEFT(BG27,4),Final_modified_Intermediate[Burmese_Consonants],0)),LEFT(BG27,4),
IF(ISNUMBER(MATCH(LEFT(BG27,3),Final_modified_Intermediate[Burmese_Consonants],0)),LEFT(BG27,3),
IF(ISNUMBER(MATCH(LEFT(BG27,2),Final_modified_Intermediate[Burmese_Consonants],0)),LEFT(BG27,2),
IF(ISNUMBER(MATCH(LEFT(BG27,1),Final_modified_Intermediate[Burmese_Consonants],0)),LEFT(BG27,1),
IF(ISNUMBER(MATCH(LEFT(BG27,7),Final_Intermediate[Burmese_Consonants],0)),LEFT(BG27,7),
IF(ISNUMBER(MATCH(LEFT(BG27,6),Final_Intermediate[Burmese_Consonants],0)),LEFT(BG27,6),
IF(ISNUMBER(MATCH(LEFT(BG27,5),Final_Intermediate[Burmese_Consonants],0)),LEFT(BG27,5),
IF(ISNUMBER(MATCH(LEFT(BG27,4),Final_Intermediate[Burmese_Consonants],0)),LEFT(BG27,4),
IF(ISNUMBER(MATCH(LEFT(BG27,3),Final_Intermediate[Burmese_Consonants],0)),LEFT(BG27,3),
IF(ISNUMBER(MATCH(LEFT(BG27,2),Final_Intermediate[Burmese_Consonants],0)),LEFT(BG27,2),
IF(ISNUMBER(MATCH(LEFT(BG27,1),Final_Intermediate[Burmese_Consonants],0)),LEFT(BG27,1),
"")))))))))))))))</f>
        <v/>
      </c>
      <c r="AJ27" t="str">
        <f>IF(AND(OR(BH27="။",BH27="၊"),LEN(BH27)=1),BH27,
IF(ISNUMBER(MATCH(LEFT(BH27,7),Final_modified_Intermediate[Burmese_Consonants],0)),LEFT(BH27,7),
IF(ISNUMBER(MATCH(LEFT(BH27,6),Final_modified_Intermediate[Burmese_Consonants],0)),LEFT(BH27,6),
IF(ISNUMBER(MATCH(LEFT(BH27,5),Final_modified_Intermediate[Burmese_Consonants],0)),LEFT(BH27,5),
IF(ISNUMBER(MATCH(LEFT(BH27,4),Final_modified_Intermediate[Burmese_Consonants],0)),LEFT(BH27,4),
IF(ISNUMBER(MATCH(LEFT(BH27,3),Final_modified_Intermediate[Burmese_Consonants],0)),LEFT(BH27,3),
IF(ISNUMBER(MATCH(LEFT(BH27,2),Final_modified_Intermediate[Burmese_Consonants],0)),LEFT(BH27,2),
IF(ISNUMBER(MATCH(LEFT(BH27,1),Final_modified_Intermediate[Burmese_Consonants],0)),LEFT(BH27,1),
IF(ISNUMBER(MATCH(LEFT(BH27,7),Final_Intermediate[Burmese_Consonants],0)),LEFT(BH27,7),
IF(ISNUMBER(MATCH(LEFT(BH27,6),Final_Intermediate[Burmese_Consonants],0)),LEFT(BH27,6),
IF(ISNUMBER(MATCH(LEFT(BH27,5),Final_Intermediate[Burmese_Consonants],0)),LEFT(BH27,5),
IF(ISNUMBER(MATCH(LEFT(BH27,4),Final_Intermediate[Burmese_Consonants],0)),LEFT(BH27,4),
IF(ISNUMBER(MATCH(LEFT(BH27,3),Final_Intermediate[Burmese_Consonants],0)),LEFT(BH27,3),
IF(ISNUMBER(MATCH(LEFT(BH27,2),Final_Intermediate[Burmese_Consonants],0)),LEFT(BH27,2),
IF(ISNUMBER(MATCH(LEFT(BH27,1),Final_Intermediate[Burmese_Consonants],0)),LEFT(BH27,1),
"")))))))))))))))</f>
        <v/>
      </c>
      <c r="AK27" t="str">
        <f>IF(AND(OR(BI27="။",BI27="၊"),LEN(BI27)=1),BI27,
IF(ISNUMBER(MATCH(LEFT(BI27,7),Final_modified_Intermediate[Burmese_Consonants],0)),LEFT(BI27,7),
IF(ISNUMBER(MATCH(LEFT(BI27,6),Final_modified_Intermediate[Burmese_Consonants],0)),LEFT(BI27,6),
IF(ISNUMBER(MATCH(LEFT(BI27,5),Final_modified_Intermediate[Burmese_Consonants],0)),LEFT(BI27,5),
IF(ISNUMBER(MATCH(LEFT(BI27,4),Final_modified_Intermediate[Burmese_Consonants],0)),LEFT(BI27,4),
IF(ISNUMBER(MATCH(LEFT(BI27,3),Final_modified_Intermediate[Burmese_Consonants],0)),LEFT(BI27,3),
IF(ISNUMBER(MATCH(LEFT(BI27,2),Final_modified_Intermediate[Burmese_Consonants],0)),LEFT(BI27,2),
IF(ISNUMBER(MATCH(LEFT(BI27,1),Final_modified_Intermediate[Burmese_Consonants],0)),LEFT(BI27,1),
IF(ISNUMBER(MATCH(LEFT(BI27,7),Final_Intermediate[Burmese_Consonants],0)),LEFT(BI27,7),
IF(ISNUMBER(MATCH(LEFT(BI27,6),Final_Intermediate[Burmese_Consonants],0)),LEFT(BI27,6),
IF(ISNUMBER(MATCH(LEFT(BI27,5),Final_Intermediate[Burmese_Consonants],0)),LEFT(BI27,5),
IF(ISNUMBER(MATCH(LEFT(BI27,4),Final_Intermediate[Burmese_Consonants],0)),LEFT(BI27,4),
IF(ISNUMBER(MATCH(LEFT(BI27,3),Final_Intermediate[Burmese_Consonants],0)),LEFT(BI27,3),
IF(ISNUMBER(MATCH(LEFT(BI27,2),Final_Intermediate[Burmese_Consonants],0)),LEFT(BI27,2),
IF(ISNUMBER(MATCH(LEFT(BI27,1),Final_Intermediate[Burmese_Consonants],0)),LEFT(BI27,1),
"")))))))))))))))</f>
        <v/>
      </c>
      <c r="AL27" t="str">
        <f>IF(AND(OR(BJ27="။",BJ27="၊"),LEN(BJ27)=1),BJ27,
IF(ISNUMBER(MATCH(LEFT(BJ27,7),Final_modified_Intermediate[Burmese_Consonants],0)),LEFT(BJ27,7),
IF(ISNUMBER(MATCH(LEFT(BJ27,6),Final_modified_Intermediate[Burmese_Consonants],0)),LEFT(BJ27,6),
IF(ISNUMBER(MATCH(LEFT(BJ27,5),Final_modified_Intermediate[Burmese_Consonants],0)),LEFT(BJ27,5),
IF(ISNUMBER(MATCH(LEFT(BJ27,4),Final_modified_Intermediate[Burmese_Consonants],0)),LEFT(BJ27,4),
IF(ISNUMBER(MATCH(LEFT(BJ27,3),Final_modified_Intermediate[Burmese_Consonants],0)),LEFT(BJ27,3),
IF(ISNUMBER(MATCH(LEFT(BJ27,2),Final_modified_Intermediate[Burmese_Consonants],0)),LEFT(BJ27,2),
IF(ISNUMBER(MATCH(LEFT(BJ27,1),Final_modified_Intermediate[Burmese_Consonants],0)),LEFT(BJ27,1),
IF(ISNUMBER(MATCH(LEFT(BJ27,7),Final_Intermediate[Burmese_Consonants],0)),LEFT(BJ27,7),
IF(ISNUMBER(MATCH(LEFT(BJ27,6),Final_Intermediate[Burmese_Consonants],0)),LEFT(BJ27,6),
IF(ISNUMBER(MATCH(LEFT(BJ27,5),Final_Intermediate[Burmese_Consonants],0)),LEFT(BJ27,5),
IF(ISNUMBER(MATCH(LEFT(BJ27,4),Final_Intermediate[Burmese_Consonants],0)),LEFT(BJ27,4),
IF(ISNUMBER(MATCH(LEFT(BJ27,3),Final_Intermediate[Burmese_Consonants],0)),LEFT(BJ27,3),
IF(ISNUMBER(MATCH(LEFT(BJ27,2),Final_Intermediate[Burmese_Consonants],0)),LEFT(BJ27,2),
IF(ISNUMBER(MATCH(LEFT(BJ27,1),Final_Intermediate[Burmese_Consonants],0)),LEFT(BJ27,1),
"")))))))))))))))</f>
        <v/>
      </c>
      <c r="AN27" t="e">
        <f>Compiler_Burmese[[#This Row],[Sr. No.]]</f>
        <v>#REF!</v>
      </c>
      <c r="AO2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2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2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7" t="e">
        <f>[2]!Vocabulary_Burmese[[#This Row],[Sr. No.]]</f>
        <v>#REF!</v>
      </c>
      <c r="BA27" t="str">
        <f>IF(Raw_data_N2_Kanji[[#This Row],[Categorie]]&lt;&gt;"","",
IF(ISNUMBER(MATCH(V,Special_list[Burmese word],0)),"",
SUBSTITUTE(Raw_data_N2_Kanji[[#This Row],[Raw]]," ","")))</f>
        <v>ပေါင်မုန့်ကြော်</v>
      </c>
      <c r="BB27" t="str">
        <f>RIGHT(Segregate18[[#This Row],[UPGRADE]],LEN(Segregate18[[#This Row],[UPGRADE]])-LEN(Compiler_Burmese[[#This Row],[1]]))</f>
        <v>မုန့်ကြော်</v>
      </c>
      <c r="BC27" t="str">
        <f>RIGHT(Segregate18[[#This Row],[11]],LEN(Segregate18[[#This Row],[11]])-LEN(Compiler_Burmese[[#This Row],[2]]))</f>
        <v>ကြော်</v>
      </c>
      <c r="BD27" t="str">
        <f>RIGHT(Segregate18[[#This Row],[21]],LEN(Segregate18[[#This Row],[21]])-LEN(Compiler_Burmese[[#This Row],[3]]))</f>
        <v/>
      </c>
      <c r="BE27" t="str">
        <f>RIGHT(Segregate18[[#This Row],[31]],LEN(Segregate18[[#This Row],[31]])-LEN(Compiler_Burmese[[#This Row],[4]]))</f>
        <v/>
      </c>
      <c r="BF27" t="str">
        <f>RIGHT(Segregate18[[#This Row],[41]],LEN(Segregate18[[#This Row],[41]])-LEN(Compiler_Burmese[[#This Row],[5]]))</f>
        <v/>
      </c>
      <c r="BG27" t="str">
        <f>RIGHT(Segregate18[[#This Row],[51]],LEN(Segregate18[[#This Row],[51]])-LEN(Compiler_Burmese[[#This Row],[6]]))</f>
        <v/>
      </c>
      <c r="BH27" t="str">
        <f>RIGHT(Segregate18[[#This Row],[61]],LEN(Segregate18[[#This Row],[61]])-LEN(Compiler_Burmese[[#This Row],[7]]))</f>
        <v/>
      </c>
      <c r="BI27" t="str">
        <f>RIGHT(Segregate18[[#This Row],[71]],LEN(Segregate18[[#This Row],[71]])-LEN(Compiler_Burmese[[#This Row],[8]]))</f>
        <v/>
      </c>
      <c r="BJ27" t="str">
        <f>RIGHT(Segregate18[[#This Row],[81]],LEN(Segregate18[[#This Row],[81]])-LEN(Compiler_Burmese[[#This Row],[9]]))</f>
        <v/>
      </c>
    </row>
    <row r="28" spans="1:62" ht="14.25" customHeight="1" x14ac:dyDescent="0.3">
      <c r="A28">
        <f>IF(Raw_data_N2_Kanji[[#This Row],[Categorie]]&lt;&gt;"",$A27+1,$A27)</f>
        <v>2</v>
      </c>
      <c r="B28" s="6">
        <f>IF(AND(Raw_data_N2_Kanji[[#This Row],[Supporting word 1]]="",Raw_data_N2_Kanji[[#This Row],[Supporting word 2]]=""),$B27,$B27+1)</f>
        <v>0</v>
      </c>
      <c r="C28" s="9">
        <f>ROW()-ROW(Raw_data_N2_Kanji[#Headers])</f>
        <v>26</v>
      </c>
      <c r="D28" s="9"/>
      <c r="E28" s="9" t="str">
        <f>IF(Raw_data_N2_Kanji[[#This Row],[Categorie]]="",$E27,Raw_data_N2_Kanji[[#This Row],[Categorie]])</f>
        <v>Various cuisines</v>
      </c>
      <c r="F28" s="100">
        <f t="shared" si="0"/>
        <v>12</v>
      </c>
      <c r="G28" s="57" t="str">
        <f>Raw_data_N2_Kanji[[#This Row],[Lecture_no]]&amp;"_"&amp;Raw_data_N2_Kanji[[#This Row],[Receipe_no]]</f>
        <v>Various cuisines_12</v>
      </c>
      <c r="H28" s="117" t="s">
        <v>27482</v>
      </c>
      <c r="I2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8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ကြက်ဥခေါက်ကြော်</v>
      </c>
      <c r="K2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8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8" s="101"/>
      <c r="N28" s="101"/>
      <c r="O28" s="99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28" s="126" t="s">
        <v>27652</v>
      </c>
      <c r="Q28" s="12">
        <f>IF(Raw_data_N2_Kanji[[#This Row],[Receipe_no]]=0,$Q27,
$Q27+1)</f>
        <v>24</v>
      </c>
      <c r="R28" s="101"/>
      <c r="S28" s="101">
        <f>IF(Raw_data_N2_Kanji[[#This Row],[Marking]]="",1,"")</f>
        <v>1</v>
      </c>
      <c r="T28" s="101" t="str">
        <f>IF(Raw_data_N2_Kanji[[#This Row],[Marking_blank]]="",SUMPRODUCT(COUNTIF($S$3:$S28,$S28)),"")</f>
        <v/>
      </c>
      <c r="U28" s="99">
        <f>Raw_data_N2_Kanji[[#This Row],[Sr. no.]]</f>
        <v>26</v>
      </c>
      <c r="V28" s="101">
        <f>SUMPRODUCT(COUNTIF($J$3:$J28,$J28))</f>
        <v>1</v>
      </c>
      <c r="W28" s="101">
        <f>LEN('1_Raw_data'!$J28)</f>
        <v>15</v>
      </c>
      <c r="Y28" t="e">
        <f>Segregate18[[#This Row],[Sr. No.]]</f>
        <v>#REF!</v>
      </c>
      <c r="Z28" t="str">
        <f>IF(AND(OR(BA28="။",BA28="၊"),LEN(BA28)=1),BA28,
IF(ISNUMBER(MATCH(LEFT(BA28,7),Final_modified_Intermediate[Burmese_Consonants],0)),LEFT(BA28,7),
IF(ISNUMBER(MATCH(LEFT(BA28,6),Final_modified_Intermediate[Burmese_Consonants],0)),LEFT(BA28,6),
IF(ISNUMBER(MATCH(LEFT(BA28,5),Final_modified_Intermediate[Burmese_Consonants],0)),LEFT(BA28,5),
IF(ISNUMBER(MATCH(LEFT(BA28,4),Final_modified_Intermediate[Burmese_Consonants],0)),LEFT(BA28,4),
IF(ISNUMBER(MATCH(LEFT(BA28,3),Final_modified_Intermediate[Burmese_Consonants],0)),LEFT(BA28,3),
IF(ISNUMBER(MATCH(LEFT(BA28,2),Final_modified_Intermediate[Burmese_Consonants],0)),LEFT(BA28,2),
IF(ISNUMBER(MATCH(LEFT(BA28,1),Final_modified_Intermediate[Burmese_Consonants],0)),LEFT(BA28,1),
IF(ISNUMBER(MATCH(LEFT(BA28,7),Final_Intermediate[Burmese_Consonants],0)),LEFT(BA28,7),
IF(ISNUMBER(MATCH(LEFT(BA28,6),Final_Intermediate[Burmese_Consonants],0)),LEFT(BA28,6),
IF(ISNUMBER(MATCH(LEFT(BA28,5),Final_Intermediate[Burmese_Consonants],0)),LEFT(BA28,5),
IF(ISNUMBER(MATCH(LEFT(BA28,4),Final_Intermediate[Burmese_Consonants],0)),LEFT(BA28,4),
IF(ISNUMBER(MATCH(LEFT(BA28,3),Final_Intermediate[Burmese_Consonants],0)),LEFT(BA28,3),
IF(ISNUMBER(MATCH(LEFT(BA28,2),Final_Intermediate[Burmese_Consonants],0)),LEFT(BA28,2),
IF(ISNUMBER(MATCH(LEFT(BA28,1),Final_Intermediate[Burmese_Consonants],0)),LEFT(BA28,1),
"")))))))))))))))</f>
        <v>ကြက်</v>
      </c>
      <c r="AA2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8" t="str">
        <f>IF(AND(OR(BB28="။",BB28="၊"),LEN(BB28)=1),BB28,
IF(ISNUMBER(MATCH(LEFT(BB28,7),Final_modified_Intermediate[Burmese_Consonants],0)),LEFT(BB28,7),
IF(ISNUMBER(MATCH(LEFT(BB28,6),Final_modified_Intermediate[Burmese_Consonants],0)),LEFT(BB28,6),
IF(ISNUMBER(MATCH(LEFT(BB28,5),Final_modified_Intermediate[Burmese_Consonants],0)),LEFT(BB28,5),
IF(ISNUMBER(MATCH(LEFT(BB28,4),Final_modified_Intermediate[Burmese_Consonants],0)),LEFT(BB28,4),
IF(ISNUMBER(MATCH(LEFT(BB28,3),Final_modified_Intermediate[Burmese_Consonants],0)),LEFT(BB28,3),
IF(ISNUMBER(MATCH(LEFT(BB28,2),Final_modified_Intermediate[Burmese_Consonants],0)),LEFT(BB28,2),
IF(ISNUMBER(MATCH(LEFT(BB28,1),Final_modified_Intermediate[Burmese_Consonants],0)),LEFT(BB28,1),
IF(ISNUMBER(MATCH(LEFT(BB28,7),Final_Intermediate[Burmese_Consonants],0)),LEFT(BB28,7),
IF(ISNUMBER(MATCH(LEFT(BB28,6),Final_Intermediate[Burmese_Consonants],0)),LEFT(BB28,6),
IF(ISNUMBER(MATCH(LEFT(BB28,5),Final_Intermediate[Burmese_Consonants],0)),LEFT(BB28,5),
IF(ISNUMBER(MATCH(LEFT(BB28,4),Final_Intermediate[Burmese_Consonants],0)),LEFT(BB28,4),
IF(ISNUMBER(MATCH(LEFT(BB28,3),Final_Intermediate[Burmese_Consonants],0)),LEFT(BB28,3),
IF(ISNUMBER(MATCH(LEFT(BB28,2),Final_Intermediate[Burmese_Consonants],0)),LEFT(BB28,2),
IF(ISNUMBER(MATCH(LEFT(BB28,1),Final_Intermediate[Burmese_Consonants],0)),LEFT(BB28,1),
"")))))))))))))))</f>
        <v/>
      </c>
      <c r="AC28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28" t="str">
        <f>IF(AND(OR(BC28="။",BC28="၊"),LEN(BC28)=1),BC28,
IF(ISNUMBER(MATCH(LEFT(BC28,7),Final_modified_Intermediate[Burmese_Consonants],0)),LEFT(BC28,7),
IF(ISNUMBER(MATCH(LEFT(BC28,6),Final_modified_Intermediate[Burmese_Consonants],0)),LEFT(BC28,6),
IF(ISNUMBER(MATCH(LEFT(BC28,5),Final_modified_Intermediate[Burmese_Consonants],0)),LEFT(BC28,5),
IF(ISNUMBER(MATCH(LEFT(BC28,4),Final_modified_Intermediate[Burmese_Consonants],0)),LEFT(BC28,4),
IF(ISNUMBER(MATCH(LEFT(BC28,3),Final_modified_Intermediate[Burmese_Consonants],0)),LEFT(BC28,3),
IF(ISNUMBER(MATCH(LEFT(BC28,2),Final_modified_Intermediate[Burmese_Consonants],0)),LEFT(BC28,2),
IF(ISNUMBER(MATCH(LEFT(BC28,1),Final_modified_Intermediate[Burmese_Consonants],0)),LEFT(BC28,1),
IF(ISNUMBER(MATCH(LEFT(BC28,7),Final_Intermediate[Burmese_Consonants],0)),LEFT(BC28,7),
IF(ISNUMBER(MATCH(LEFT(BC28,6),Final_Intermediate[Burmese_Consonants],0)),LEFT(BC28,6),
IF(ISNUMBER(MATCH(LEFT(BC28,5),Final_Intermediate[Burmese_Consonants],0)),LEFT(BC28,5),
IF(ISNUMBER(MATCH(LEFT(BC28,4),Final_Intermediate[Burmese_Consonants],0)),LEFT(BC28,4),
IF(ISNUMBER(MATCH(LEFT(BC28,3),Final_Intermediate[Burmese_Consonants],0)),LEFT(BC28,3),
IF(ISNUMBER(MATCH(LEFT(BC28,2),Final_Intermediate[Burmese_Consonants],0)),LEFT(BC28,2),
IF(ISNUMBER(MATCH(LEFT(BC28,1),Final_Intermediate[Burmese_Consonants],0)),LEFT(BC28,1),
"")))))))))))))))</f>
        <v/>
      </c>
      <c r="AE28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28" t="str">
        <f>IF(AND(OR(BD28="။",BD28="၊"),LEN(BD28)=1),BD28,
IF(ISNUMBER(MATCH(LEFT(BD28,7),Final_modified_Intermediate[Burmese_Consonants],0)),LEFT(BD28,7),
IF(ISNUMBER(MATCH(LEFT(BD28,6),Final_modified_Intermediate[Burmese_Consonants],0)),LEFT(BD28,6),
IF(ISNUMBER(MATCH(LEFT(BD28,5),Final_modified_Intermediate[Burmese_Consonants],0)),LEFT(BD28,5),
IF(ISNUMBER(MATCH(LEFT(BD28,4),Final_modified_Intermediate[Burmese_Consonants],0)),LEFT(BD28,4),
IF(ISNUMBER(MATCH(LEFT(BD28,3),Final_modified_Intermediate[Burmese_Consonants],0)),LEFT(BD28,3),
IF(ISNUMBER(MATCH(LEFT(BD28,2),Final_modified_Intermediate[Burmese_Consonants],0)),LEFT(BD28,2),
IF(ISNUMBER(MATCH(LEFT(BD28,1),Final_modified_Intermediate[Burmese_Consonants],0)),LEFT(BD28,1),
IF(ISNUMBER(MATCH(LEFT(BD28,7),Final_Intermediate[Burmese_Consonants],0)),LEFT(BD28,7),
IF(ISNUMBER(MATCH(LEFT(BD28,6),Final_Intermediate[Burmese_Consonants],0)),LEFT(BD28,6),
IF(ISNUMBER(MATCH(LEFT(BD28,5),Final_Intermediate[Burmese_Consonants],0)),LEFT(BD28,5),
IF(ISNUMBER(MATCH(LEFT(BD28,4),Final_Intermediate[Burmese_Consonants],0)),LEFT(BD28,4),
IF(ISNUMBER(MATCH(LEFT(BD28,3),Final_Intermediate[Burmese_Consonants],0)),LEFT(BD28,3),
IF(ISNUMBER(MATCH(LEFT(BD28,2),Final_Intermediate[Burmese_Consonants],0)),LEFT(BD28,2),
IF(ISNUMBER(MATCH(LEFT(BD28,1),Final_Intermediate[Burmese_Consonants],0)),LEFT(BD28,1),
"")))))))))))))))</f>
        <v/>
      </c>
      <c r="AG28" t="str">
        <f>IF(AND(OR(BE28="။",BE28="၊"),LEN(BE28)=1),BE28,
IF(ISNUMBER(MATCH(LEFT(BE28,7),Final_modified_Intermediate[Burmese_Consonants],0)),LEFT(BE28,7),
IF(ISNUMBER(MATCH(LEFT(BE28,6),Final_modified_Intermediate[Burmese_Consonants],0)),LEFT(BE28,6),
IF(ISNUMBER(MATCH(LEFT(BE28,5),Final_modified_Intermediate[Burmese_Consonants],0)),LEFT(BE28,5),
IF(ISNUMBER(MATCH(LEFT(BE28,4),Final_modified_Intermediate[Burmese_Consonants],0)),LEFT(BE28,4),
IF(ISNUMBER(MATCH(LEFT(BE28,3),Final_modified_Intermediate[Burmese_Consonants],0)),LEFT(BE28,3),
IF(ISNUMBER(MATCH(LEFT(BE28,2),Final_modified_Intermediate[Burmese_Consonants],0)),LEFT(BE28,2),
IF(ISNUMBER(MATCH(LEFT(BE28,1),Final_modified_Intermediate[Burmese_Consonants],0)),LEFT(BE28,1),
IF(ISNUMBER(MATCH(LEFT(BE28,7),Final_Intermediate[Burmese_Consonants],0)),LEFT(BE28,7),
IF(ISNUMBER(MATCH(LEFT(BE28,6),Final_Intermediate[Burmese_Consonants],0)),LEFT(BE28,6),
IF(ISNUMBER(MATCH(LEFT(BE28,5),Final_Intermediate[Burmese_Consonants],0)),LEFT(BE28,5),
IF(ISNUMBER(MATCH(LEFT(BE28,4),Final_Intermediate[Burmese_Consonants],0)),LEFT(BE28,4),
IF(ISNUMBER(MATCH(LEFT(BE28,3),Final_Intermediate[Burmese_Consonants],0)),LEFT(BE28,3),
IF(ISNUMBER(MATCH(LEFT(BE28,2),Final_Intermediate[Burmese_Consonants],0)),LEFT(BE28,2),
IF(ISNUMBER(MATCH(LEFT(BE28,1),Final_Intermediate[Burmese_Consonants],0)),LEFT(BE28,1),
"")))))))))))))))</f>
        <v/>
      </c>
      <c r="AH28" t="str">
        <f>IF(AND(OR(BF28="။",BF28="၊"),LEN(BF28)=1),BF28,
IF(ISNUMBER(MATCH(LEFT(BF28,7),Final_modified_Intermediate[Burmese_Consonants],0)),LEFT(BF28,7),
IF(ISNUMBER(MATCH(LEFT(BF28,6),Final_modified_Intermediate[Burmese_Consonants],0)),LEFT(BF28,6),
IF(ISNUMBER(MATCH(LEFT(BF28,5),Final_modified_Intermediate[Burmese_Consonants],0)),LEFT(BF28,5),
IF(ISNUMBER(MATCH(LEFT(BF28,4),Final_modified_Intermediate[Burmese_Consonants],0)),LEFT(BF28,4),
IF(ISNUMBER(MATCH(LEFT(BF28,3),Final_modified_Intermediate[Burmese_Consonants],0)),LEFT(BF28,3),
IF(ISNUMBER(MATCH(LEFT(BF28,2),Final_modified_Intermediate[Burmese_Consonants],0)),LEFT(BF28,2),
IF(ISNUMBER(MATCH(LEFT(BF28,1),Final_modified_Intermediate[Burmese_Consonants],0)),LEFT(BF28,1),
IF(ISNUMBER(MATCH(LEFT(BF28,7),Final_Intermediate[Burmese_Consonants],0)),LEFT(BF28,7),
IF(ISNUMBER(MATCH(LEFT(BF28,6),Final_Intermediate[Burmese_Consonants],0)),LEFT(BF28,6),
IF(ISNUMBER(MATCH(LEFT(BF28,5),Final_Intermediate[Burmese_Consonants],0)),LEFT(BF28,5),
IF(ISNUMBER(MATCH(LEFT(BF28,4),Final_Intermediate[Burmese_Consonants],0)),LEFT(BF28,4),
IF(ISNUMBER(MATCH(LEFT(BF28,3),Final_Intermediate[Burmese_Consonants],0)),LEFT(BF28,3),
IF(ISNUMBER(MATCH(LEFT(BF28,2),Final_Intermediate[Burmese_Consonants],0)),LEFT(BF28,2),
IF(ISNUMBER(MATCH(LEFT(BF28,1),Final_Intermediate[Burmese_Consonants],0)),LEFT(BF28,1),
"")))))))))))))))</f>
        <v/>
      </c>
      <c r="AI28" t="str">
        <f>IF(AND(OR(BG28="။",BG28="၊"),LEN(BG28)=1),BG28,
IF(ISNUMBER(MATCH(LEFT(BG28,7),Final_modified_Intermediate[Burmese_Consonants],0)),LEFT(BG28,7),
IF(ISNUMBER(MATCH(LEFT(BG28,6),Final_modified_Intermediate[Burmese_Consonants],0)),LEFT(BG28,6),
IF(ISNUMBER(MATCH(LEFT(BG28,5),Final_modified_Intermediate[Burmese_Consonants],0)),LEFT(BG28,5),
IF(ISNUMBER(MATCH(LEFT(BG28,4),Final_modified_Intermediate[Burmese_Consonants],0)),LEFT(BG28,4),
IF(ISNUMBER(MATCH(LEFT(BG28,3),Final_modified_Intermediate[Burmese_Consonants],0)),LEFT(BG28,3),
IF(ISNUMBER(MATCH(LEFT(BG28,2),Final_modified_Intermediate[Burmese_Consonants],0)),LEFT(BG28,2),
IF(ISNUMBER(MATCH(LEFT(BG28,1),Final_modified_Intermediate[Burmese_Consonants],0)),LEFT(BG28,1),
IF(ISNUMBER(MATCH(LEFT(BG28,7),Final_Intermediate[Burmese_Consonants],0)),LEFT(BG28,7),
IF(ISNUMBER(MATCH(LEFT(BG28,6),Final_Intermediate[Burmese_Consonants],0)),LEFT(BG28,6),
IF(ISNUMBER(MATCH(LEFT(BG28,5),Final_Intermediate[Burmese_Consonants],0)),LEFT(BG28,5),
IF(ISNUMBER(MATCH(LEFT(BG28,4),Final_Intermediate[Burmese_Consonants],0)),LEFT(BG28,4),
IF(ISNUMBER(MATCH(LEFT(BG28,3),Final_Intermediate[Burmese_Consonants],0)),LEFT(BG28,3),
IF(ISNUMBER(MATCH(LEFT(BG28,2),Final_Intermediate[Burmese_Consonants],0)),LEFT(BG28,2),
IF(ISNUMBER(MATCH(LEFT(BG28,1),Final_Intermediate[Burmese_Consonants],0)),LEFT(BG28,1),
"")))))))))))))))</f>
        <v/>
      </c>
      <c r="AJ28" t="str">
        <f>IF(AND(OR(BH28="။",BH28="၊"),LEN(BH28)=1),BH28,
IF(ISNUMBER(MATCH(LEFT(BH28,7),Final_modified_Intermediate[Burmese_Consonants],0)),LEFT(BH28,7),
IF(ISNUMBER(MATCH(LEFT(BH28,6),Final_modified_Intermediate[Burmese_Consonants],0)),LEFT(BH28,6),
IF(ISNUMBER(MATCH(LEFT(BH28,5),Final_modified_Intermediate[Burmese_Consonants],0)),LEFT(BH28,5),
IF(ISNUMBER(MATCH(LEFT(BH28,4),Final_modified_Intermediate[Burmese_Consonants],0)),LEFT(BH28,4),
IF(ISNUMBER(MATCH(LEFT(BH28,3),Final_modified_Intermediate[Burmese_Consonants],0)),LEFT(BH28,3),
IF(ISNUMBER(MATCH(LEFT(BH28,2),Final_modified_Intermediate[Burmese_Consonants],0)),LEFT(BH28,2),
IF(ISNUMBER(MATCH(LEFT(BH28,1),Final_modified_Intermediate[Burmese_Consonants],0)),LEFT(BH28,1),
IF(ISNUMBER(MATCH(LEFT(BH28,7),Final_Intermediate[Burmese_Consonants],0)),LEFT(BH28,7),
IF(ISNUMBER(MATCH(LEFT(BH28,6),Final_Intermediate[Burmese_Consonants],0)),LEFT(BH28,6),
IF(ISNUMBER(MATCH(LEFT(BH28,5),Final_Intermediate[Burmese_Consonants],0)),LEFT(BH28,5),
IF(ISNUMBER(MATCH(LEFT(BH28,4),Final_Intermediate[Burmese_Consonants],0)),LEFT(BH28,4),
IF(ISNUMBER(MATCH(LEFT(BH28,3),Final_Intermediate[Burmese_Consonants],0)),LEFT(BH28,3),
IF(ISNUMBER(MATCH(LEFT(BH28,2),Final_Intermediate[Burmese_Consonants],0)),LEFT(BH28,2),
IF(ISNUMBER(MATCH(LEFT(BH28,1),Final_Intermediate[Burmese_Consonants],0)),LEFT(BH28,1),
"")))))))))))))))</f>
        <v/>
      </c>
      <c r="AK28" t="str">
        <f>IF(AND(OR(BI28="။",BI28="၊"),LEN(BI28)=1),BI28,
IF(ISNUMBER(MATCH(LEFT(BI28,7),Final_modified_Intermediate[Burmese_Consonants],0)),LEFT(BI28,7),
IF(ISNUMBER(MATCH(LEFT(BI28,6),Final_modified_Intermediate[Burmese_Consonants],0)),LEFT(BI28,6),
IF(ISNUMBER(MATCH(LEFT(BI28,5),Final_modified_Intermediate[Burmese_Consonants],0)),LEFT(BI28,5),
IF(ISNUMBER(MATCH(LEFT(BI28,4),Final_modified_Intermediate[Burmese_Consonants],0)),LEFT(BI28,4),
IF(ISNUMBER(MATCH(LEFT(BI28,3),Final_modified_Intermediate[Burmese_Consonants],0)),LEFT(BI28,3),
IF(ISNUMBER(MATCH(LEFT(BI28,2),Final_modified_Intermediate[Burmese_Consonants],0)),LEFT(BI28,2),
IF(ISNUMBER(MATCH(LEFT(BI28,1),Final_modified_Intermediate[Burmese_Consonants],0)),LEFT(BI28,1),
IF(ISNUMBER(MATCH(LEFT(BI28,7),Final_Intermediate[Burmese_Consonants],0)),LEFT(BI28,7),
IF(ISNUMBER(MATCH(LEFT(BI28,6),Final_Intermediate[Burmese_Consonants],0)),LEFT(BI28,6),
IF(ISNUMBER(MATCH(LEFT(BI28,5),Final_Intermediate[Burmese_Consonants],0)),LEFT(BI28,5),
IF(ISNUMBER(MATCH(LEFT(BI28,4),Final_Intermediate[Burmese_Consonants],0)),LEFT(BI28,4),
IF(ISNUMBER(MATCH(LEFT(BI28,3),Final_Intermediate[Burmese_Consonants],0)),LEFT(BI28,3),
IF(ISNUMBER(MATCH(LEFT(BI28,2),Final_Intermediate[Burmese_Consonants],0)),LEFT(BI28,2),
IF(ISNUMBER(MATCH(LEFT(BI28,1),Final_Intermediate[Burmese_Consonants],0)),LEFT(BI28,1),
"")))))))))))))))</f>
        <v/>
      </c>
      <c r="AL28" t="str">
        <f>IF(AND(OR(BJ28="။",BJ28="၊"),LEN(BJ28)=1),BJ28,
IF(ISNUMBER(MATCH(LEFT(BJ28,7),Final_modified_Intermediate[Burmese_Consonants],0)),LEFT(BJ28,7),
IF(ISNUMBER(MATCH(LEFT(BJ28,6),Final_modified_Intermediate[Burmese_Consonants],0)),LEFT(BJ28,6),
IF(ISNUMBER(MATCH(LEFT(BJ28,5),Final_modified_Intermediate[Burmese_Consonants],0)),LEFT(BJ28,5),
IF(ISNUMBER(MATCH(LEFT(BJ28,4),Final_modified_Intermediate[Burmese_Consonants],0)),LEFT(BJ28,4),
IF(ISNUMBER(MATCH(LEFT(BJ28,3),Final_modified_Intermediate[Burmese_Consonants],0)),LEFT(BJ28,3),
IF(ISNUMBER(MATCH(LEFT(BJ28,2),Final_modified_Intermediate[Burmese_Consonants],0)),LEFT(BJ28,2),
IF(ISNUMBER(MATCH(LEFT(BJ28,1),Final_modified_Intermediate[Burmese_Consonants],0)),LEFT(BJ28,1),
IF(ISNUMBER(MATCH(LEFT(BJ28,7),Final_Intermediate[Burmese_Consonants],0)),LEFT(BJ28,7),
IF(ISNUMBER(MATCH(LEFT(BJ28,6),Final_Intermediate[Burmese_Consonants],0)),LEFT(BJ28,6),
IF(ISNUMBER(MATCH(LEFT(BJ28,5),Final_Intermediate[Burmese_Consonants],0)),LEFT(BJ28,5),
IF(ISNUMBER(MATCH(LEFT(BJ28,4),Final_Intermediate[Burmese_Consonants],0)),LEFT(BJ28,4),
IF(ISNUMBER(MATCH(LEFT(BJ28,3),Final_Intermediate[Burmese_Consonants],0)),LEFT(BJ28,3),
IF(ISNUMBER(MATCH(LEFT(BJ28,2),Final_Intermediate[Burmese_Consonants],0)),LEFT(BJ28,2),
IF(ISNUMBER(MATCH(LEFT(BJ28,1),Final_Intermediate[Burmese_Consonants],0)),LEFT(BJ28,1),
"")))))))))))))))</f>
        <v/>
      </c>
      <c r="AN28" t="e">
        <f>Compiler_Burmese[[#This Row],[Sr. No.]]</f>
        <v>#REF!</v>
      </c>
      <c r="AO2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28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2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8" t="e">
        <f>[2]!Vocabulary_Burmese[[#This Row],[Sr. No.]]</f>
        <v>#REF!</v>
      </c>
      <c r="BA28" t="str">
        <f>IF(Raw_data_N2_Kanji[[#This Row],[Categorie]]&lt;&gt;"","",
IF(ISNUMBER(MATCH(V,Special_list[Burmese word],0)),"",
SUBSTITUTE(Raw_data_N2_Kanji[[#This Row],[Raw]]," ","")))</f>
        <v>ကြက်ဥခေါက်ကြော်</v>
      </c>
      <c r="BB28" t="str">
        <f>RIGHT(Segregate18[[#This Row],[UPGRADE]],LEN(Segregate18[[#This Row],[UPGRADE]])-LEN(Compiler_Burmese[[#This Row],[1]]))</f>
        <v>ဥခေါက်ကြော်</v>
      </c>
      <c r="BC28" t="str">
        <f>RIGHT(Segregate18[[#This Row],[11]],LEN(Segregate18[[#This Row],[11]])-LEN(Compiler_Burmese[[#This Row],[2]]))</f>
        <v>ဥခေါက်ကြော်</v>
      </c>
      <c r="BD28" t="str">
        <f>RIGHT(Segregate18[[#This Row],[21]],LEN(Segregate18[[#This Row],[21]])-LEN(Compiler_Burmese[[#This Row],[3]]))</f>
        <v>ဥခေါက်ကြော်</v>
      </c>
      <c r="BE28" t="str">
        <f>RIGHT(Segregate18[[#This Row],[31]],LEN(Segregate18[[#This Row],[31]])-LEN(Compiler_Burmese[[#This Row],[4]]))</f>
        <v>ဥခေါက်ကြော်</v>
      </c>
      <c r="BF28" t="str">
        <f>RIGHT(Segregate18[[#This Row],[41]],LEN(Segregate18[[#This Row],[41]])-LEN(Compiler_Burmese[[#This Row],[5]]))</f>
        <v>ဥခေါက်ကြော်</v>
      </c>
      <c r="BG28" t="str">
        <f>RIGHT(Segregate18[[#This Row],[51]],LEN(Segregate18[[#This Row],[51]])-LEN(Compiler_Burmese[[#This Row],[6]]))</f>
        <v>ဥခေါက်ကြော်</v>
      </c>
      <c r="BH28" t="str">
        <f>RIGHT(Segregate18[[#This Row],[61]],LEN(Segregate18[[#This Row],[61]])-LEN(Compiler_Burmese[[#This Row],[7]]))</f>
        <v>ဥခေါက်ကြော်</v>
      </c>
      <c r="BI28" t="str">
        <f>RIGHT(Segregate18[[#This Row],[71]],LEN(Segregate18[[#This Row],[71]])-LEN(Compiler_Burmese[[#This Row],[8]]))</f>
        <v>ဥခေါက်ကြော်</v>
      </c>
      <c r="BJ28" t="str">
        <f>RIGHT(Segregate18[[#This Row],[81]],LEN(Segregate18[[#This Row],[81]])-LEN(Compiler_Burmese[[#This Row],[9]]))</f>
        <v>ဥခေါက်ကြော်</v>
      </c>
    </row>
    <row r="29" spans="1:62" ht="14.25" customHeight="1" x14ac:dyDescent="0.3">
      <c r="A29">
        <f>IF(Raw_data_N2_Kanji[[#This Row],[Categorie]]&lt;&gt;"",$A28+1,$A28)</f>
        <v>2</v>
      </c>
      <c r="B29" s="6">
        <f>IF(AND(Raw_data_N2_Kanji[[#This Row],[Supporting word 1]]="",Raw_data_N2_Kanji[[#This Row],[Supporting word 2]]=""),$B28,$B28+1)</f>
        <v>0</v>
      </c>
      <c r="C29" s="9">
        <f>ROW()-ROW(Raw_data_N2_Kanji[#Headers])</f>
        <v>27</v>
      </c>
      <c r="D29" s="9"/>
      <c r="E29" s="9" t="str">
        <f>IF(Raw_data_N2_Kanji[[#This Row],[Categorie]]="",$E28,Raw_data_N2_Kanji[[#This Row],[Categorie]])</f>
        <v>Various cuisines</v>
      </c>
      <c r="F29" s="100">
        <f t="shared" si="0"/>
        <v>13</v>
      </c>
      <c r="G29" s="57" t="str">
        <f>Raw_data_N2_Kanji[[#This Row],[Lecture_no]]&amp;"_"&amp;Raw_data_N2_Kanji[[#This Row],[Receipe_no]]</f>
        <v>Various cuisines_13</v>
      </c>
      <c r="H29" s="117" t="s">
        <v>27483</v>
      </c>
      <c r="I2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29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ကြက်ဥပြုတ်</v>
      </c>
      <c r="K2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29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29" s="101"/>
      <c r="N29" s="101"/>
      <c r="O29" s="99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29" s="126" t="s">
        <v>27653</v>
      </c>
      <c r="Q29" s="12">
        <f>IF(Raw_data_N2_Kanji[[#This Row],[Receipe_no]]=0,$Q28,
$Q28+1)</f>
        <v>25</v>
      </c>
      <c r="R29" s="101"/>
      <c r="S29" s="101">
        <f>IF(Raw_data_N2_Kanji[[#This Row],[Marking]]="",1,"")</f>
        <v>1</v>
      </c>
      <c r="T29" s="101" t="str">
        <f>IF(Raw_data_N2_Kanji[[#This Row],[Marking_blank]]="",SUMPRODUCT(COUNTIF($S$3:$S29,$S29)),"")</f>
        <v/>
      </c>
      <c r="U29" s="99">
        <f>Raw_data_N2_Kanji[[#This Row],[Sr. no.]]</f>
        <v>27</v>
      </c>
      <c r="V29" s="101">
        <f>SUMPRODUCT(COUNTIF($J$3:$J29,$J29))</f>
        <v>1</v>
      </c>
      <c r="W29" s="101">
        <f>LEN('1_Raw_data'!$J29)</f>
        <v>10</v>
      </c>
      <c r="Y29" t="e">
        <f>Segregate18[[#This Row],[Sr. No.]]</f>
        <v>#REF!</v>
      </c>
      <c r="Z29" t="str">
        <f>IF(AND(OR(BA29="။",BA29="၊"),LEN(BA29)=1),BA29,
IF(ISNUMBER(MATCH(LEFT(BA29,7),Final_modified_Intermediate[Burmese_Consonants],0)),LEFT(BA29,7),
IF(ISNUMBER(MATCH(LEFT(BA29,6),Final_modified_Intermediate[Burmese_Consonants],0)),LEFT(BA29,6),
IF(ISNUMBER(MATCH(LEFT(BA29,5),Final_modified_Intermediate[Burmese_Consonants],0)),LEFT(BA29,5),
IF(ISNUMBER(MATCH(LEFT(BA29,4),Final_modified_Intermediate[Burmese_Consonants],0)),LEFT(BA29,4),
IF(ISNUMBER(MATCH(LEFT(BA29,3),Final_modified_Intermediate[Burmese_Consonants],0)),LEFT(BA29,3),
IF(ISNUMBER(MATCH(LEFT(BA29,2),Final_modified_Intermediate[Burmese_Consonants],0)),LEFT(BA29,2),
IF(ISNUMBER(MATCH(LEFT(BA29,1),Final_modified_Intermediate[Burmese_Consonants],0)),LEFT(BA29,1),
IF(ISNUMBER(MATCH(LEFT(BA29,7),Final_Intermediate[Burmese_Consonants],0)),LEFT(BA29,7),
IF(ISNUMBER(MATCH(LEFT(BA29,6),Final_Intermediate[Burmese_Consonants],0)),LEFT(BA29,6),
IF(ISNUMBER(MATCH(LEFT(BA29,5),Final_Intermediate[Burmese_Consonants],0)),LEFT(BA29,5),
IF(ISNUMBER(MATCH(LEFT(BA29,4),Final_Intermediate[Burmese_Consonants],0)),LEFT(BA29,4),
IF(ISNUMBER(MATCH(LEFT(BA29,3),Final_Intermediate[Burmese_Consonants],0)),LEFT(BA29,3),
IF(ISNUMBER(MATCH(LEFT(BA29,2),Final_Intermediate[Burmese_Consonants],0)),LEFT(BA29,2),
IF(ISNUMBER(MATCH(LEFT(BA29,1),Final_Intermediate[Burmese_Consonants],0)),LEFT(BA29,1),
"")))))))))))))))</f>
        <v>ကြက်</v>
      </c>
      <c r="AA2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29" t="str">
        <f>IF(AND(OR(BB29="။",BB29="၊"),LEN(BB29)=1),BB29,
IF(ISNUMBER(MATCH(LEFT(BB29,7),Final_modified_Intermediate[Burmese_Consonants],0)),LEFT(BB29,7),
IF(ISNUMBER(MATCH(LEFT(BB29,6),Final_modified_Intermediate[Burmese_Consonants],0)),LEFT(BB29,6),
IF(ISNUMBER(MATCH(LEFT(BB29,5),Final_modified_Intermediate[Burmese_Consonants],0)),LEFT(BB29,5),
IF(ISNUMBER(MATCH(LEFT(BB29,4),Final_modified_Intermediate[Burmese_Consonants],0)),LEFT(BB29,4),
IF(ISNUMBER(MATCH(LEFT(BB29,3),Final_modified_Intermediate[Burmese_Consonants],0)),LEFT(BB29,3),
IF(ISNUMBER(MATCH(LEFT(BB29,2),Final_modified_Intermediate[Burmese_Consonants],0)),LEFT(BB29,2),
IF(ISNUMBER(MATCH(LEFT(BB29,1),Final_modified_Intermediate[Burmese_Consonants],0)),LEFT(BB29,1),
IF(ISNUMBER(MATCH(LEFT(BB29,7),Final_Intermediate[Burmese_Consonants],0)),LEFT(BB29,7),
IF(ISNUMBER(MATCH(LEFT(BB29,6),Final_Intermediate[Burmese_Consonants],0)),LEFT(BB29,6),
IF(ISNUMBER(MATCH(LEFT(BB29,5),Final_Intermediate[Burmese_Consonants],0)),LEFT(BB29,5),
IF(ISNUMBER(MATCH(LEFT(BB29,4),Final_Intermediate[Burmese_Consonants],0)),LEFT(BB29,4),
IF(ISNUMBER(MATCH(LEFT(BB29,3),Final_Intermediate[Burmese_Consonants],0)),LEFT(BB29,3),
IF(ISNUMBER(MATCH(LEFT(BB29,2),Final_Intermediate[Burmese_Consonants],0)),LEFT(BB29,2),
IF(ISNUMBER(MATCH(LEFT(BB29,1),Final_Intermediate[Burmese_Consonants],0)),LEFT(BB29,1),
"")))))))))))))))</f>
        <v/>
      </c>
      <c r="AC29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29" t="str">
        <f>IF(AND(OR(BC29="။",BC29="၊"),LEN(BC29)=1),BC29,
IF(ISNUMBER(MATCH(LEFT(BC29,7),Final_modified_Intermediate[Burmese_Consonants],0)),LEFT(BC29,7),
IF(ISNUMBER(MATCH(LEFT(BC29,6),Final_modified_Intermediate[Burmese_Consonants],0)),LEFT(BC29,6),
IF(ISNUMBER(MATCH(LEFT(BC29,5),Final_modified_Intermediate[Burmese_Consonants],0)),LEFT(BC29,5),
IF(ISNUMBER(MATCH(LEFT(BC29,4),Final_modified_Intermediate[Burmese_Consonants],0)),LEFT(BC29,4),
IF(ISNUMBER(MATCH(LEFT(BC29,3),Final_modified_Intermediate[Burmese_Consonants],0)),LEFT(BC29,3),
IF(ISNUMBER(MATCH(LEFT(BC29,2),Final_modified_Intermediate[Burmese_Consonants],0)),LEFT(BC29,2),
IF(ISNUMBER(MATCH(LEFT(BC29,1),Final_modified_Intermediate[Burmese_Consonants],0)),LEFT(BC29,1),
IF(ISNUMBER(MATCH(LEFT(BC29,7),Final_Intermediate[Burmese_Consonants],0)),LEFT(BC29,7),
IF(ISNUMBER(MATCH(LEFT(BC29,6),Final_Intermediate[Burmese_Consonants],0)),LEFT(BC29,6),
IF(ISNUMBER(MATCH(LEFT(BC29,5),Final_Intermediate[Burmese_Consonants],0)),LEFT(BC29,5),
IF(ISNUMBER(MATCH(LEFT(BC29,4),Final_Intermediate[Burmese_Consonants],0)),LEFT(BC29,4),
IF(ISNUMBER(MATCH(LEFT(BC29,3),Final_Intermediate[Burmese_Consonants],0)),LEFT(BC29,3),
IF(ISNUMBER(MATCH(LEFT(BC29,2),Final_Intermediate[Burmese_Consonants],0)),LEFT(BC29,2),
IF(ISNUMBER(MATCH(LEFT(BC29,1),Final_Intermediate[Burmese_Consonants],0)),LEFT(BC29,1),
"")))))))))))))))</f>
        <v/>
      </c>
      <c r="AE2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29" t="str">
        <f>IF(AND(OR(BD29="။",BD29="၊"),LEN(BD29)=1),BD29,
IF(ISNUMBER(MATCH(LEFT(BD29,7),Final_modified_Intermediate[Burmese_Consonants],0)),LEFT(BD29,7),
IF(ISNUMBER(MATCH(LEFT(BD29,6),Final_modified_Intermediate[Burmese_Consonants],0)),LEFT(BD29,6),
IF(ISNUMBER(MATCH(LEFT(BD29,5),Final_modified_Intermediate[Burmese_Consonants],0)),LEFT(BD29,5),
IF(ISNUMBER(MATCH(LEFT(BD29,4),Final_modified_Intermediate[Burmese_Consonants],0)),LEFT(BD29,4),
IF(ISNUMBER(MATCH(LEFT(BD29,3),Final_modified_Intermediate[Burmese_Consonants],0)),LEFT(BD29,3),
IF(ISNUMBER(MATCH(LEFT(BD29,2),Final_modified_Intermediate[Burmese_Consonants],0)),LEFT(BD29,2),
IF(ISNUMBER(MATCH(LEFT(BD29,1),Final_modified_Intermediate[Burmese_Consonants],0)),LEFT(BD29,1),
IF(ISNUMBER(MATCH(LEFT(BD29,7),Final_Intermediate[Burmese_Consonants],0)),LEFT(BD29,7),
IF(ISNUMBER(MATCH(LEFT(BD29,6),Final_Intermediate[Burmese_Consonants],0)),LEFT(BD29,6),
IF(ISNUMBER(MATCH(LEFT(BD29,5),Final_Intermediate[Burmese_Consonants],0)),LEFT(BD29,5),
IF(ISNUMBER(MATCH(LEFT(BD29,4),Final_Intermediate[Burmese_Consonants],0)),LEFT(BD29,4),
IF(ISNUMBER(MATCH(LEFT(BD29,3),Final_Intermediate[Burmese_Consonants],0)),LEFT(BD29,3),
IF(ISNUMBER(MATCH(LEFT(BD29,2),Final_Intermediate[Burmese_Consonants],0)),LEFT(BD29,2),
IF(ISNUMBER(MATCH(LEFT(BD29,1),Final_Intermediate[Burmese_Consonants],0)),LEFT(BD29,1),
"")))))))))))))))</f>
        <v/>
      </c>
      <c r="AG29" t="str">
        <f>IF(AND(OR(BE29="။",BE29="၊"),LEN(BE29)=1),BE29,
IF(ISNUMBER(MATCH(LEFT(BE29,7),Final_modified_Intermediate[Burmese_Consonants],0)),LEFT(BE29,7),
IF(ISNUMBER(MATCH(LEFT(BE29,6),Final_modified_Intermediate[Burmese_Consonants],0)),LEFT(BE29,6),
IF(ISNUMBER(MATCH(LEFT(BE29,5),Final_modified_Intermediate[Burmese_Consonants],0)),LEFT(BE29,5),
IF(ISNUMBER(MATCH(LEFT(BE29,4),Final_modified_Intermediate[Burmese_Consonants],0)),LEFT(BE29,4),
IF(ISNUMBER(MATCH(LEFT(BE29,3),Final_modified_Intermediate[Burmese_Consonants],0)),LEFT(BE29,3),
IF(ISNUMBER(MATCH(LEFT(BE29,2),Final_modified_Intermediate[Burmese_Consonants],0)),LEFT(BE29,2),
IF(ISNUMBER(MATCH(LEFT(BE29,1),Final_modified_Intermediate[Burmese_Consonants],0)),LEFT(BE29,1),
IF(ISNUMBER(MATCH(LEFT(BE29,7),Final_Intermediate[Burmese_Consonants],0)),LEFT(BE29,7),
IF(ISNUMBER(MATCH(LEFT(BE29,6),Final_Intermediate[Burmese_Consonants],0)),LEFT(BE29,6),
IF(ISNUMBER(MATCH(LEFT(BE29,5),Final_Intermediate[Burmese_Consonants],0)),LEFT(BE29,5),
IF(ISNUMBER(MATCH(LEFT(BE29,4),Final_Intermediate[Burmese_Consonants],0)),LEFT(BE29,4),
IF(ISNUMBER(MATCH(LEFT(BE29,3),Final_Intermediate[Burmese_Consonants],0)),LEFT(BE29,3),
IF(ISNUMBER(MATCH(LEFT(BE29,2),Final_Intermediate[Burmese_Consonants],0)),LEFT(BE29,2),
IF(ISNUMBER(MATCH(LEFT(BE29,1),Final_Intermediate[Burmese_Consonants],0)),LEFT(BE29,1),
"")))))))))))))))</f>
        <v/>
      </c>
      <c r="AH29" t="str">
        <f>IF(AND(OR(BF29="။",BF29="၊"),LEN(BF29)=1),BF29,
IF(ISNUMBER(MATCH(LEFT(BF29,7),Final_modified_Intermediate[Burmese_Consonants],0)),LEFT(BF29,7),
IF(ISNUMBER(MATCH(LEFT(BF29,6),Final_modified_Intermediate[Burmese_Consonants],0)),LEFT(BF29,6),
IF(ISNUMBER(MATCH(LEFT(BF29,5),Final_modified_Intermediate[Burmese_Consonants],0)),LEFT(BF29,5),
IF(ISNUMBER(MATCH(LEFT(BF29,4),Final_modified_Intermediate[Burmese_Consonants],0)),LEFT(BF29,4),
IF(ISNUMBER(MATCH(LEFT(BF29,3),Final_modified_Intermediate[Burmese_Consonants],0)),LEFT(BF29,3),
IF(ISNUMBER(MATCH(LEFT(BF29,2),Final_modified_Intermediate[Burmese_Consonants],0)),LEFT(BF29,2),
IF(ISNUMBER(MATCH(LEFT(BF29,1),Final_modified_Intermediate[Burmese_Consonants],0)),LEFT(BF29,1),
IF(ISNUMBER(MATCH(LEFT(BF29,7),Final_Intermediate[Burmese_Consonants],0)),LEFT(BF29,7),
IF(ISNUMBER(MATCH(LEFT(BF29,6),Final_Intermediate[Burmese_Consonants],0)),LEFT(BF29,6),
IF(ISNUMBER(MATCH(LEFT(BF29,5),Final_Intermediate[Burmese_Consonants],0)),LEFT(BF29,5),
IF(ISNUMBER(MATCH(LEFT(BF29,4),Final_Intermediate[Burmese_Consonants],0)),LEFT(BF29,4),
IF(ISNUMBER(MATCH(LEFT(BF29,3),Final_Intermediate[Burmese_Consonants],0)),LEFT(BF29,3),
IF(ISNUMBER(MATCH(LEFT(BF29,2),Final_Intermediate[Burmese_Consonants],0)),LEFT(BF29,2),
IF(ISNUMBER(MATCH(LEFT(BF29,1),Final_Intermediate[Burmese_Consonants],0)),LEFT(BF29,1),
"")))))))))))))))</f>
        <v/>
      </c>
      <c r="AI29" t="str">
        <f>IF(AND(OR(BG29="။",BG29="၊"),LEN(BG29)=1),BG29,
IF(ISNUMBER(MATCH(LEFT(BG29,7),Final_modified_Intermediate[Burmese_Consonants],0)),LEFT(BG29,7),
IF(ISNUMBER(MATCH(LEFT(BG29,6),Final_modified_Intermediate[Burmese_Consonants],0)),LEFT(BG29,6),
IF(ISNUMBER(MATCH(LEFT(BG29,5),Final_modified_Intermediate[Burmese_Consonants],0)),LEFT(BG29,5),
IF(ISNUMBER(MATCH(LEFT(BG29,4),Final_modified_Intermediate[Burmese_Consonants],0)),LEFT(BG29,4),
IF(ISNUMBER(MATCH(LEFT(BG29,3),Final_modified_Intermediate[Burmese_Consonants],0)),LEFT(BG29,3),
IF(ISNUMBER(MATCH(LEFT(BG29,2),Final_modified_Intermediate[Burmese_Consonants],0)),LEFT(BG29,2),
IF(ISNUMBER(MATCH(LEFT(BG29,1),Final_modified_Intermediate[Burmese_Consonants],0)),LEFT(BG29,1),
IF(ISNUMBER(MATCH(LEFT(BG29,7),Final_Intermediate[Burmese_Consonants],0)),LEFT(BG29,7),
IF(ISNUMBER(MATCH(LEFT(BG29,6),Final_Intermediate[Burmese_Consonants],0)),LEFT(BG29,6),
IF(ISNUMBER(MATCH(LEFT(BG29,5),Final_Intermediate[Burmese_Consonants],0)),LEFT(BG29,5),
IF(ISNUMBER(MATCH(LEFT(BG29,4),Final_Intermediate[Burmese_Consonants],0)),LEFT(BG29,4),
IF(ISNUMBER(MATCH(LEFT(BG29,3),Final_Intermediate[Burmese_Consonants],0)),LEFT(BG29,3),
IF(ISNUMBER(MATCH(LEFT(BG29,2),Final_Intermediate[Burmese_Consonants],0)),LEFT(BG29,2),
IF(ISNUMBER(MATCH(LEFT(BG29,1),Final_Intermediate[Burmese_Consonants],0)),LEFT(BG29,1),
"")))))))))))))))</f>
        <v/>
      </c>
      <c r="AJ29" t="str">
        <f>IF(AND(OR(BH29="။",BH29="၊"),LEN(BH29)=1),BH29,
IF(ISNUMBER(MATCH(LEFT(BH29,7),Final_modified_Intermediate[Burmese_Consonants],0)),LEFT(BH29,7),
IF(ISNUMBER(MATCH(LEFT(BH29,6),Final_modified_Intermediate[Burmese_Consonants],0)),LEFT(BH29,6),
IF(ISNUMBER(MATCH(LEFT(BH29,5),Final_modified_Intermediate[Burmese_Consonants],0)),LEFT(BH29,5),
IF(ISNUMBER(MATCH(LEFT(BH29,4),Final_modified_Intermediate[Burmese_Consonants],0)),LEFT(BH29,4),
IF(ISNUMBER(MATCH(LEFT(BH29,3),Final_modified_Intermediate[Burmese_Consonants],0)),LEFT(BH29,3),
IF(ISNUMBER(MATCH(LEFT(BH29,2),Final_modified_Intermediate[Burmese_Consonants],0)),LEFT(BH29,2),
IF(ISNUMBER(MATCH(LEFT(BH29,1),Final_modified_Intermediate[Burmese_Consonants],0)),LEFT(BH29,1),
IF(ISNUMBER(MATCH(LEFT(BH29,7),Final_Intermediate[Burmese_Consonants],0)),LEFT(BH29,7),
IF(ISNUMBER(MATCH(LEFT(BH29,6),Final_Intermediate[Burmese_Consonants],0)),LEFT(BH29,6),
IF(ISNUMBER(MATCH(LEFT(BH29,5),Final_Intermediate[Burmese_Consonants],0)),LEFT(BH29,5),
IF(ISNUMBER(MATCH(LEFT(BH29,4),Final_Intermediate[Burmese_Consonants],0)),LEFT(BH29,4),
IF(ISNUMBER(MATCH(LEFT(BH29,3),Final_Intermediate[Burmese_Consonants],0)),LEFT(BH29,3),
IF(ISNUMBER(MATCH(LEFT(BH29,2),Final_Intermediate[Burmese_Consonants],0)),LEFT(BH29,2),
IF(ISNUMBER(MATCH(LEFT(BH29,1),Final_Intermediate[Burmese_Consonants],0)),LEFT(BH29,1),
"")))))))))))))))</f>
        <v/>
      </c>
      <c r="AK29" t="str">
        <f>IF(AND(OR(BI29="။",BI29="၊"),LEN(BI29)=1),BI29,
IF(ISNUMBER(MATCH(LEFT(BI29,7),Final_modified_Intermediate[Burmese_Consonants],0)),LEFT(BI29,7),
IF(ISNUMBER(MATCH(LEFT(BI29,6),Final_modified_Intermediate[Burmese_Consonants],0)),LEFT(BI29,6),
IF(ISNUMBER(MATCH(LEFT(BI29,5),Final_modified_Intermediate[Burmese_Consonants],0)),LEFT(BI29,5),
IF(ISNUMBER(MATCH(LEFT(BI29,4),Final_modified_Intermediate[Burmese_Consonants],0)),LEFT(BI29,4),
IF(ISNUMBER(MATCH(LEFT(BI29,3),Final_modified_Intermediate[Burmese_Consonants],0)),LEFT(BI29,3),
IF(ISNUMBER(MATCH(LEFT(BI29,2),Final_modified_Intermediate[Burmese_Consonants],0)),LEFT(BI29,2),
IF(ISNUMBER(MATCH(LEFT(BI29,1),Final_modified_Intermediate[Burmese_Consonants],0)),LEFT(BI29,1),
IF(ISNUMBER(MATCH(LEFT(BI29,7),Final_Intermediate[Burmese_Consonants],0)),LEFT(BI29,7),
IF(ISNUMBER(MATCH(LEFT(BI29,6),Final_Intermediate[Burmese_Consonants],0)),LEFT(BI29,6),
IF(ISNUMBER(MATCH(LEFT(BI29,5),Final_Intermediate[Burmese_Consonants],0)),LEFT(BI29,5),
IF(ISNUMBER(MATCH(LEFT(BI29,4),Final_Intermediate[Burmese_Consonants],0)),LEFT(BI29,4),
IF(ISNUMBER(MATCH(LEFT(BI29,3),Final_Intermediate[Burmese_Consonants],0)),LEFT(BI29,3),
IF(ISNUMBER(MATCH(LEFT(BI29,2),Final_Intermediate[Burmese_Consonants],0)),LEFT(BI29,2),
IF(ISNUMBER(MATCH(LEFT(BI29,1),Final_Intermediate[Burmese_Consonants],0)),LEFT(BI29,1),
"")))))))))))))))</f>
        <v/>
      </c>
      <c r="AL29" t="str">
        <f>IF(AND(OR(BJ29="။",BJ29="၊"),LEN(BJ29)=1),BJ29,
IF(ISNUMBER(MATCH(LEFT(BJ29,7),Final_modified_Intermediate[Burmese_Consonants],0)),LEFT(BJ29,7),
IF(ISNUMBER(MATCH(LEFT(BJ29,6),Final_modified_Intermediate[Burmese_Consonants],0)),LEFT(BJ29,6),
IF(ISNUMBER(MATCH(LEFT(BJ29,5),Final_modified_Intermediate[Burmese_Consonants],0)),LEFT(BJ29,5),
IF(ISNUMBER(MATCH(LEFT(BJ29,4),Final_modified_Intermediate[Burmese_Consonants],0)),LEFT(BJ29,4),
IF(ISNUMBER(MATCH(LEFT(BJ29,3),Final_modified_Intermediate[Burmese_Consonants],0)),LEFT(BJ29,3),
IF(ISNUMBER(MATCH(LEFT(BJ29,2),Final_modified_Intermediate[Burmese_Consonants],0)),LEFT(BJ29,2),
IF(ISNUMBER(MATCH(LEFT(BJ29,1),Final_modified_Intermediate[Burmese_Consonants],0)),LEFT(BJ29,1),
IF(ISNUMBER(MATCH(LEFT(BJ29,7),Final_Intermediate[Burmese_Consonants],0)),LEFT(BJ29,7),
IF(ISNUMBER(MATCH(LEFT(BJ29,6),Final_Intermediate[Burmese_Consonants],0)),LEFT(BJ29,6),
IF(ISNUMBER(MATCH(LEFT(BJ29,5),Final_Intermediate[Burmese_Consonants],0)),LEFT(BJ29,5),
IF(ISNUMBER(MATCH(LEFT(BJ29,4),Final_Intermediate[Burmese_Consonants],0)),LEFT(BJ29,4),
IF(ISNUMBER(MATCH(LEFT(BJ29,3),Final_Intermediate[Burmese_Consonants],0)),LEFT(BJ29,3),
IF(ISNUMBER(MATCH(LEFT(BJ29,2),Final_Intermediate[Burmese_Consonants],0)),LEFT(BJ29,2),
IF(ISNUMBER(MATCH(LEFT(BJ29,1),Final_Intermediate[Burmese_Consonants],0)),LEFT(BJ29,1),
"")))))))))))))))</f>
        <v/>
      </c>
      <c r="AN29" t="e">
        <f>Compiler_Burmese[[#This Row],[Sr. No.]]</f>
        <v>#REF!</v>
      </c>
      <c r="AO2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2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2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2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2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2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2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2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2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29" t="e">
        <f>[2]!Vocabulary_Burmese[[#This Row],[Sr. No.]]</f>
        <v>#REF!</v>
      </c>
      <c r="BA29" t="str">
        <f>IF(Raw_data_N2_Kanji[[#This Row],[Categorie]]&lt;&gt;"","",
IF(ISNUMBER(MATCH(V,Special_list[Burmese word],0)),"",
SUBSTITUTE(Raw_data_N2_Kanji[[#This Row],[Raw]]," ","")))</f>
        <v>ကြက်ဥပြုတ်</v>
      </c>
      <c r="BB29" t="str">
        <f>RIGHT(Segregate18[[#This Row],[UPGRADE]],LEN(Segregate18[[#This Row],[UPGRADE]])-LEN(Compiler_Burmese[[#This Row],[1]]))</f>
        <v>ဥပြုတ်</v>
      </c>
      <c r="BC29" t="str">
        <f>RIGHT(Segregate18[[#This Row],[11]],LEN(Segregate18[[#This Row],[11]])-LEN(Compiler_Burmese[[#This Row],[2]]))</f>
        <v>ဥပြုတ်</v>
      </c>
      <c r="BD29" t="str">
        <f>RIGHT(Segregate18[[#This Row],[21]],LEN(Segregate18[[#This Row],[21]])-LEN(Compiler_Burmese[[#This Row],[3]]))</f>
        <v>ဥပြုတ်</v>
      </c>
      <c r="BE29" t="str">
        <f>RIGHT(Segregate18[[#This Row],[31]],LEN(Segregate18[[#This Row],[31]])-LEN(Compiler_Burmese[[#This Row],[4]]))</f>
        <v>ဥပြုတ်</v>
      </c>
      <c r="BF29" t="str">
        <f>RIGHT(Segregate18[[#This Row],[41]],LEN(Segregate18[[#This Row],[41]])-LEN(Compiler_Burmese[[#This Row],[5]]))</f>
        <v>ဥပြုတ်</v>
      </c>
      <c r="BG29" t="str">
        <f>RIGHT(Segregate18[[#This Row],[51]],LEN(Segregate18[[#This Row],[51]])-LEN(Compiler_Burmese[[#This Row],[6]]))</f>
        <v>ဥပြုတ်</v>
      </c>
      <c r="BH29" t="str">
        <f>RIGHT(Segregate18[[#This Row],[61]],LEN(Segregate18[[#This Row],[61]])-LEN(Compiler_Burmese[[#This Row],[7]]))</f>
        <v>ဥပြုတ်</v>
      </c>
      <c r="BI29" t="str">
        <f>RIGHT(Segregate18[[#This Row],[71]],LEN(Segregate18[[#This Row],[71]])-LEN(Compiler_Burmese[[#This Row],[8]]))</f>
        <v>ဥပြုတ်</v>
      </c>
      <c r="BJ29" t="str">
        <f>RIGHT(Segregate18[[#This Row],[81]],LEN(Segregate18[[#This Row],[81]])-LEN(Compiler_Burmese[[#This Row],[9]]))</f>
        <v>ဥပြုတ်</v>
      </c>
    </row>
    <row r="30" spans="1:62" ht="14.25" customHeight="1" x14ac:dyDescent="0.3">
      <c r="A30">
        <f>IF(Raw_data_N2_Kanji[[#This Row],[Categorie]]&lt;&gt;"",$A29+1,$A29)</f>
        <v>2</v>
      </c>
      <c r="B30" s="6">
        <f>IF(AND(Raw_data_N2_Kanji[[#This Row],[Supporting word 1]]="",Raw_data_N2_Kanji[[#This Row],[Supporting word 2]]=""),$B29,$B29+1)</f>
        <v>0</v>
      </c>
      <c r="C30" s="9">
        <f>ROW()-ROW(Raw_data_N2_Kanji[#Headers])</f>
        <v>28</v>
      </c>
      <c r="D30" s="9"/>
      <c r="E30" s="9" t="str">
        <f>IF(Raw_data_N2_Kanji[[#This Row],[Categorie]]="",$E29,Raw_data_N2_Kanji[[#This Row],[Categorie]])</f>
        <v>Various cuisines</v>
      </c>
      <c r="F30" s="9">
        <f t="shared" si="0"/>
        <v>14</v>
      </c>
      <c r="G30" s="57" t="str">
        <f>Raw_data_N2_Kanji[[#This Row],[Lecture_no]]&amp;"_"&amp;Raw_data_N2_Kanji[[#This Row],[Receipe_no]]</f>
        <v>Various cuisines_14</v>
      </c>
      <c r="H30" s="124" t="s">
        <v>27484</v>
      </c>
      <c r="I3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ကြက်ဥပြုတ်မကျက်တကျက်</v>
      </c>
      <c r="K3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0" s="11"/>
      <c r="N30" s="11"/>
      <c r="O30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30" s="126" t="s">
        <v>27654</v>
      </c>
      <c r="Q30" s="12">
        <f>IF(Raw_data_N2_Kanji[[#This Row],[Receipe_no]]=0,$Q29,
$Q29+1)</f>
        <v>26</v>
      </c>
      <c r="R30" s="11"/>
      <c r="S30" s="11">
        <f>IF(Raw_data_N2_Kanji[[#This Row],[Marking]]="",1,"")</f>
        <v>1</v>
      </c>
      <c r="T30" s="11" t="str">
        <f>IF(Raw_data_N2_Kanji[[#This Row],[Marking_blank]]="",SUMPRODUCT(COUNTIF($S$3:$S30,$S30)),"")</f>
        <v/>
      </c>
      <c r="U30" s="12">
        <f>Raw_data_N2_Kanji[[#This Row],[Sr. no.]]</f>
        <v>28</v>
      </c>
      <c r="V30" s="11">
        <f>SUMPRODUCT(COUNTIF($J$3:$J30,$J30))</f>
        <v>1</v>
      </c>
      <c r="W30" s="82">
        <f>LEN('1_Raw_data'!$J30)</f>
        <v>20</v>
      </c>
      <c r="Y30" t="e">
        <f>Segregate18[[#This Row],[Sr. No.]]</f>
        <v>#REF!</v>
      </c>
      <c r="Z30" t="str">
        <f>IF(AND(OR(BA30="။",BA30="၊"),LEN(BA30)=1),BA30,
IF(ISNUMBER(MATCH(LEFT(BA30,7),Final_modified_Intermediate[Burmese_Consonants],0)),LEFT(BA30,7),
IF(ISNUMBER(MATCH(LEFT(BA30,6),Final_modified_Intermediate[Burmese_Consonants],0)),LEFT(BA30,6),
IF(ISNUMBER(MATCH(LEFT(BA30,5),Final_modified_Intermediate[Burmese_Consonants],0)),LEFT(BA30,5),
IF(ISNUMBER(MATCH(LEFT(BA30,4),Final_modified_Intermediate[Burmese_Consonants],0)),LEFT(BA30,4),
IF(ISNUMBER(MATCH(LEFT(BA30,3),Final_modified_Intermediate[Burmese_Consonants],0)),LEFT(BA30,3),
IF(ISNUMBER(MATCH(LEFT(BA30,2),Final_modified_Intermediate[Burmese_Consonants],0)),LEFT(BA30,2),
IF(ISNUMBER(MATCH(LEFT(BA30,1),Final_modified_Intermediate[Burmese_Consonants],0)),LEFT(BA30,1),
IF(ISNUMBER(MATCH(LEFT(BA30,7),Final_Intermediate[Burmese_Consonants],0)),LEFT(BA30,7),
IF(ISNUMBER(MATCH(LEFT(BA30,6),Final_Intermediate[Burmese_Consonants],0)),LEFT(BA30,6),
IF(ISNUMBER(MATCH(LEFT(BA30,5),Final_Intermediate[Burmese_Consonants],0)),LEFT(BA30,5),
IF(ISNUMBER(MATCH(LEFT(BA30,4),Final_Intermediate[Burmese_Consonants],0)),LEFT(BA30,4),
IF(ISNUMBER(MATCH(LEFT(BA30,3),Final_Intermediate[Burmese_Consonants],0)),LEFT(BA30,3),
IF(ISNUMBER(MATCH(LEFT(BA30,2),Final_Intermediate[Burmese_Consonants],0)),LEFT(BA30,2),
IF(ISNUMBER(MATCH(LEFT(BA30,1),Final_Intermediate[Burmese_Consonants],0)),LEFT(BA30,1),
"")))))))))))))))</f>
        <v>ကြက်</v>
      </c>
      <c r="AA3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0" t="str">
        <f>IF(AND(OR(BB30="။",BB30="၊"),LEN(BB30)=1),BB30,
IF(ISNUMBER(MATCH(LEFT(BB30,7),Final_modified_Intermediate[Burmese_Consonants],0)),LEFT(BB30,7),
IF(ISNUMBER(MATCH(LEFT(BB30,6),Final_modified_Intermediate[Burmese_Consonants],0)),LEFT(BB30,6),
IF(ISNUMBER(MATCH(LEFT(BB30,5),Final_modified_Intermediate[Burmese_Consonants],0)),LEFT(BB30,5),
IF(ISNUMBER(MATCH(LEFT(BB30,4),Final_modified_Intermediate[Burmese_Consonants],0)),LEFT(BB30,4),
IF(ISNUMBER(MATCH(LEFT(BB30,3),Final_modified_Intermediate[Burmese_Consonants],0)),LEFT(BB30,3),
IF(ISNUMBER(MATCH(LEFT(BB30,2),Final_modified_Intermediate[Burmese_Consonants],0)),LEFT(BB30,2),
IF(ISNUMBER(MATCH(LEFT(BB30,1),Final_modified_Intermediate[Burmese_Consonants],0)),LEFT(BB30,1),
IF(ISNUMBER(MATCH(LEFT(BB30,7),Final_Intermediate[Burmese_Consonants],0)),LEFT(BB30,7),
IF(ISNUMBER(MATCH(LEFT(BB30,6),Final_Intermediate[Burmese_Consonants],0)),LEFT(BB30,6),
IF(ISNUMBER(MATCH(LEFT(BB30,5),Final_Intermediate[Burmese_Consonants],0)),LEFT(BB30,5),
IF(ISNUMBER(MATCH(LEFT(BB30,4),Final_Intermediate[Burmese_Consonants],0)),LEFT(BB30,4),
IF(ISNUMBER(MATCH(LEFT(BB30,3),Final_Intermediate[Burmese_Consonants],0)),LEFT(BB30,3),
IF(ISNUMBER(MATCH(LEFT(BB30,2),Final_Intermediate[Burmese_Consonants],0)),LEFT(BB30,2),
IF(ISNUMBER(MATCH(LEFT(BB30,1),Final_Intermediate[Burmese_Consonants],0)),LEFT(BB30,1),
"")))))))))))))))</f>
        <v/>
      </c>
      <c r="AC30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30" t="str">
        <f>IF(AND(OR(BC30="။",BC30="၊"),LEN(BC30)=1),BC30,
IF(ISNUMBER(MATCH(LEFT(BC30,7),Final_modified_Intermediate[Burmese_Consonants],0)),LEFT(BC30,7),
IF(ISNUMBER(MATCH(LEFT(BC30,6),Final_modified_Intermediate[Burmese_Consonants],0)),LEFT(BC30,6),
IF(ISNUMBER(MATCH(LEFT(BC30,5),Final_modified_Intermediate[Burmese_Consonants],0)),LEFT(BC30,5),
IF(ISNUMBER(MATCH(LEFT(BC30,4),Final_modified_Intermediate[Burmese_Consonants],0)),LEFT(BC30,4),
IF(ISNUMBER(MATCH(LEFT(BC30,3),Final_modified_Intermediate[Burmese_Consonants],0)),LEFT(BC30,3),
IF(ISNUMBER(MATCH(LEFT(BC30,2),Final_modified_Intermediate[Burmese_Consonants],0)),LEFT(BC30,2),
IF(ISNUMBER(MATCH(LEFT(BC30,1),Final_modified_Intermediate[Burmese_Consonants],0)),LEFT(BC30,1),
IF(ISNUMBER(MATCH(LEFT(BC30,7),Final_Intermediate[Burmese_Consonants],0)),LEFT(BC30,7),
IF(ISNUMBER(MATCH(LEFT(BC30,6),Final_Intermediate[Burmese_Consonants],0)),LEFT(BC30,6),
IF(ISNUMBER(MATCH(LEFT(BC30,5),Final_Intermediate[Burmese_Consonants],0)),LEFT(BC30,5),
IF(ISNUMBER(MATCH(LEFT(BC30,4),Final_Intermediate[Burmese_Consonants],0)),LEFT(BC30,4),
IF(ISNUMBER(MATCH(LEFT(BC30,3),Final_Intermediate[Burmese_Consonants],0)),LEFT(BC30,3),
IF(ISNUMBER(MATCH(LEFT(BC30,2),Final_Intermediate[Burmese_Consonants],0)),LEFT(BC30,2),
IF(ISNUMBER(MATCH(LEFT(BC30,1),Final_Intermediate[Burmese_Consonants],0)),LEFT(BC30,1),
"")))))))))))))))</f>
        <v/>
      </c>
      <c r="AE3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30" t="str">
        <f>IF(AND(OR(BD30="။",BD30="၊"),LEN(BD30)=1),BD30,
IF(ISNUMBER(MATCH(LEFT(BD30,7),Final_modified_Intermediate[Burmese_Consonants],0)),LEFT(BD30,7),
IF(ISNUMBER(MATCH(LEFT(BD30,6),Final_modified_Intermediate[Burmese_Consonants],0)),LEFT(BD30,6),
IF(ISNUMBER(MATCH(LEFT(BD30,5),Final_modified_Intermediate[Burmese_Consonants],0)),LEFT(BD30,5),
IF(ISNUMBER(MATCH(LEFT(BD30,4),Final_modified_Intermediate[Burmese_Consonants],0)),LEFT(BD30,4),
IF(ISNUMBER(MATCH(LEFT(BD30,3),Final_modified_Intermediate[Burmese_Consonants],0)),LEFT(BD30,3),
IF(ISNUMBER(MATCH(LEFT(BD30,2),Final_modified_Intermediate[Burmese_Consonants],0)),LEFT(BD30,2),
IF(ISNUMBER(MATCH(LEFT(BD30,1),Final_modified_Intermediate[Burmese_Consonants],0)),LEFT(BD30,1),
IF(ISNUMBER(MATCH(LEFT(BD30,7),Final_Intermediate[Burmese_Consonants],0)),LEFT(BD30,7),
IF(ISNUMBER(MATCH(LEFT(BD30,6),Final_Intermediate[Burmese_Consonants],0)),LEFT(BD30,6),
IF(ISNUMBER(MATCH(LEFT(BD30,5),Final_Intermediate[Burmese_Consonants],0)),LEFT(BD30,5),
IF(ISNUMBER(MATCH(LEFT(BD30,4),Final_Intermediate[Burmese_Consonants],0)),LEFT(BD30,4),
IF(ISNUMBER(MATCH(LEFT(BD30,3),Final_Intermediate[Burmese_Consonants],0)),LEFT(BD30,3),
IF(ISNUMBER(MATCH(LEFT(BD30,2),Final_Intermediate[Burmese_Consonants],0)),LEFT(BD30,2),
IF(ISNUMBER(MATCH(LEFT(BD30,1),Final_Intermediate[Burmese_Consonants],0)),LEFT(BD30,1),
"")))))))))))))))</f>
        <v/>
      </c>
      <c r="AG30" t="str">
        <f>IF(AND(OR(BE30="။",BE30="၊"),LEN(BE30)=1),BE30,
IF(ISNUMBER(MATCH(LEFT(BE30,7),Final_modified_Intermediate[Burmese_Consonants],0)),LEFT(BE30,7),
IF(ISNUMBER(MATCH(LEFT(BE30,6),Final_modified_Intermediate[Burmese_Consonants],0)),LEFT(BE30,6),
IF(ISNUMBER(MATCH(LEFT(BE30,5),Final_modified_Intermediate[Burmese_Consonants],0)),LEFT(BE30,5),
IF(ISNUMBER(MATCH(LEFT(BE30,4),Final_modified_Intermediate[Burmese_Consonants],0)),LEFT(BE30,4),
IF(ISNUMBER(MATCH(LEFT(BE30,3),Final_modified_Intermediate[Burmese_Consonants],0)),LEFT(BE30,3),
IF(ISNUMBER(MATCH(LEFT(BE30,2),Final_modified_Intermediate[Burmese_Consonants],0)),LEFT(BE30,2),
IF(ISNUMBER(MATCH(LEFT(BE30,1),Final_modified_Intermediate[Burmese_Consonants],0)),LEFT(BE30,1),
IF(ISNUMBER(MATCH(LEFT(BE30,7),Final_Intermediate[Burmese_Consonants],0)),LEFT(BE30,7),
IF(ISNUMBER(MATCH(LEFT(BE30,6),Final_Intermediate[Burmese_Consonants],0)),LEFT(BE30,6),
IF(ISNUMBER(MATCH(LEFT(BE30,5),Final_Intermediate[Burmese_Consonants],0)),LEFT(BE30,5),
IF(ISNUMBER(MATCH(LEFT(BE30,4),Final_Intermediate[Burmese_Consonants],0)),LEFT(BE30,4),
IF(ISNUMBER(MATCH(LEFT(BE30,3),Final_Intermediate[Burmese_Consonants],0)),LEFT(BE30,3),
IF(ISNUMBER(MATCH(LEFT(BE30,2),Final_Intermediate[Burmese_Consonants],0)),LEFT(BE30,2),
IF(ISNUMBER(MATCH(LEFT(BE30,1),Final_Intermediate[Burmese_Consonants],0)),LEFT(BE30,1),
"")))))))))))))))</f>
        <v/>
      </c>
      <c r="AH30" t="str">
        <f>IF(AND(OR(BF30="။",BF30="၊"),LEN(BF30)=1),BF30,
IF(ISNUMBER(MATCH(LEFT(BF30,7),Final_modified_Intermediate[Burmese_Consonants],0)),LEFT(BF30,7),
IF(ISNUMBER(MATCH(LEFT(BF30,6),Final_modified_Intermediate[Burmese_Consonants],0)),LEFT(BF30,6),
IF(ISNUMBER(MATCH(LEFT(BF30,5),Final_modified_Intermediate[Burmese_Consonants],0)),LEFT(BF30,5),
IF(ISNUMBER(MATCH(LEFT(BF30,4),Final_modified_Intermediate[Burmese_Consonants],0)),LEFT(BF30,4),
IF(ISNUMBER(MATCH(LEFT(BF30,3),Final_modified_Intermediate[Burmese_Consonants],0)),LEFT(BF30,3),
IF(ISNUMBER(MATCH(LEFT(BF30,2),Final_modified_Intermediate[Burmese_Consonants],0)),LEFT(BF30,2),
IF(ISNUMBER(MATCH(LEFT(BF30,1),Final_modified_Intermediate[Burmese_Consonants],0)),LEFT(BF30,1),
IF(ISNUMBER(MATCH(LEFT(BF30,7),Final_Intermediate[Burmese_Consonants],0)),LEFT(BF30,7),
IF(ISNUMBER(MATCH(LEFT(BF30,6),Final_Intermediate[Burmese_Consonants],0)),LEFT(BF30,6),
IF(ISNUMBER(MATCH(LEFT(BF30,5),Final_Intermediate[Burmese_Consonants],0)),LEFT(BF30,5),
IF(ISNUMBER(MATCH(LEFT(BF30,4),Final_Intermediate[Burmese_Consonants],0)),LEFT(BF30,4),
IF(ISNUMBER(MATCH(LEFT(BF30,3),Final_Intermediate[Burmese_Consonants],0)),LEFT(BF30,3),
IF(ISNUMBER(MATCH(LEFT(BF30,2),Final_Intermediate[Burmese_Consonants],0)),LEFT(BF30,2),
IF(ISNUMBER(MATCH(LEFT(BF30,1),Final_Intermediate[Burmese_Consonants],0)),LEFT(BF30,1),
"")))))))))))))))</f>
        <v/>
      </c>
      <c r="AI30" t="str">
        <f>IF(AND(OR(BG30="။",BG30="၊"),LEN(BG30)=1),BG30,
IF(ISNUMBER(MATCH(LEFT(BG30,7),Final_modified_Intermediate[Burmese_Consonants],0)),LEFT(BG30,7),
IF(ISNUMBER(MATCH(LEFT(BG30,6),Final_modified_Intermediate[Burmese_Consonants],0)),LEFT(BG30,6),
IF(ISNUMBER(MATCH(LEFT(BG30,5),Final_modified_Intermediate[Burmese_Consonants],0)),LEFT(BG30,5),
IF(ISNUMBER(MATCH(LEFT(BG30,4),Final_modified_Intermediate[Burmese_Consonants],0)),LEFT(BG30,4),
IF(ISNUMBER(MATCH(LEFT(BG30,3),Final_modified_Intermediate[Burmese_Consonants],0)),LEFT(BG30,3),
IF(ISNUMBER(MATCH(LEFT(BG30,2),Final_modified_Intermediate[Burmese_Consonants],0)),LEFT(BG30,2),
IF(ISNUMBER(MATCH(LEFT(BG30,1),Final_modified_Intermediate[Burmese_Consonants],0)),LEFT(BG30,1),
IF(ISNUMBER(MATCH(LEFT(BG30,7),Final_Intermediate[Burmese_Consonants],0)),LEFT(BG30,7),
IF(ISNUMBER(MATCH(LEFT(BG30,6),Final_Intermediate[Burmese_Consonants],0)),LEFT(BG30,6),
IF(ISNUMBER(MATCH(LEFT(BG30,5),Final_Intermediate[Burmese_Consonants],0)),LEFT(BG30,5),
IF(ISNUMBER(MATCH(LEFT(BG30,4),Final_Intermediate[Burmese_Consonants],0)),LEFT(BG30,4),
IF(ISNUMBER(MATCH(LEFT(BG30,3),Final_Intermediate[Burmese_Consonants],0)),LEFT(BG30,3),
IF(ISNUMBER(MATCH(LEFT(BG30,2),Final_Intermediate[Burmese_Consonants],0)),LEFT(BG30,2),
IF(ISNUMBER(MATCH(LEFT(BG30,1),Final_Intermediate[Burmese_Consonants],0)),LEFT(BG30,1),
"")))))))))))))))</f>
        <v/>
      </c>
      <c r="AJ30" t="str">
        <f>IF(AND(OR(BH30="။",BH30="၊"),LEN(BH30)=1),BH30,
IF(ISNUMBER(MATCH(LEFT(BH30,7),Final_modified_Intermediate[Burmese_Consonants],0)),LEFT(BH30,7),
IF(ISNUMBER(MATCH(LEFT(BH30,6),Final_modified_Intermediate[Burmese_Consonants],0)),LEFT(BH30,6),
IF(ISNUMBER(MATCH(LEFT(BH30,5),Final_modified_Intermediate[Burmese_Consonants],0)),LEFT(BH30,5),
IF(ISNUMBER(MATCH(LEFT(BH30,4),Final_modified_Intermediate[Burmese_Consonants],0)),LEFT(BH30,4),
IF(ISNUMBER(MATCH(LEFT(BH30,3),Final_modified_Intermediate[Burmese_Consonants],0)),LEFT(BH30,3),
IF(ISNUMBER(MATCH(LEFT(BH30,2),Final_modified_Intermediate[Burmese_Consonants],0)),LEFT(BH30,2),
IF(ISNUMBER(MATCH(LEFT(BH30,1),Final_modified_Intermediate[Burmese_Consonants],0)),LEFT(BH30,1),
IF(ISNUMBER(MATCH(LEFT(BH30,7),Final_Intermediate[Burmese_Consonants],0)),LEFT(BH30,7),
IF(ISNUMBER(MATCH(LEFT(BH30,6),Final_Intermediate[Burmese_Consonants],0)),LEFT(BH30,6),
IF(ISNUMBER(MATCH(LEFT(BH30,5),Final_Intermediate[Burmese_Consonants],0)),LEFT(BH30,5),
IF(ISNUMBER(MATCH(LEFT(BH30,4),Final_Intermediate[Burmese_Consonants],0)),LEFT(BH30,4),
IF(ISNUMBER(MATCH(LEFT(BH30,3),Final_Intermediate[Burmese_Consonants],0)),LEFT(BH30,3),
IF(ISNUMBER(MATCH(LEFT(BH30,2),Final_Intermediate[Burmese_Consonants],0)),LEFT(BH30,2),
IF(ISNUMBER(MATCH(LEFT(BH30,1),Final_Intermediate[Burmese_Consonants],0)),LEFT(BH30,1),
"")))))))))))))))</f>
        <v/>
      </c>
      <c r="AK30" t="str">
        <f>IF(AND(OR(BI30="။",BI30="၊"),LEN(BI30)=1),BI30,
IF(ISNUMBER(MATCH(LEFT(BI30,7),Final_modified_Intermediate[Burmese_Consonants],0)),LEFT(BI30,7),
IF(ISNUMBER(MATCH(LEFT(BI30,6),Final_modified_Intermediate[Burmese_Consonants],0)),LEFT(BI30,6),
IF(ISNUMBER(MATCH(LEFT(BI30,5),Final_modified_Intermediate[Burmese_Consonants],0)),LEFT(BI30,5),
IF(ISNUMBER(MATCH(LEFT(BI30,4),Final_modified_Intermediate[Burmese_Consonants],0)),LEFT(BI30,4),
IF(ISNUMBER(MATCH(LEFT(BI30,3),Final_modified_Intermediate[Burmese_Consonants],0)),LEFT(BI30,3),
IF(ISNUMBER(MATCH(LEFT(BI30,2),Final_modified_Intermediate[Burmese_Consonants],0)),LEFT(BI30,2),
IF(ISNUMBER(MATCH(LEFT(BI30,1),Final_modified_Intermediate[Burmese_Consonants],0)),LEFT(BI30,1),
IF(ISNUMBER(MATCH(LEFT(BI30,7),Final_Intermediate[Burmese_Consonants],0)),LEFT(BI30,7),
IF(ISNUMBER(MATCH(LEFT(BI30,6),Final_Intermediate[Burmese_Consonants],0)),LEFT(BI30,6),
IF(ISNUMBER(MATCH(LEFT(BI30,5),Final_Intermediate[Burmese_Consonants],0)),LEFT(BI30,5),
IF(ISNUMBER(MATCH(LEFT(BI30,4),Final_Intermediate[Burmese_Consonants],0)),LEFT(BI30,4),
IF(ISNUMBER(MATCH(LEFT(BI30,3),Final_Intermediate[Burmese_Consonants],0)),LEFT(BI30,3),
IF(ISNUMBER(MATCH(LEFT(BI30,2),Final_Intermediate[Burmese_Consonants],0)),LEFT(BI30,2),
IF(ISNUMBER(MATCH(LEFT(BI30,1),Final_Intermediate[Burmese_Consonants],0)),LEFT(BI30,1),
"")))))))))))))))</f>
        <v/>
      </c>
      <c r="AL30" t="str">
        <f>IF(AND(OR(BJ30="။",BJ30="၊"),LEN(BJ30)=1),BJ30,
IF(ISNUMBER(MATCH(LEFT(BJ30,7),Final_modified_Intermediate[Burmese_Consonants],0)),LEFT(BJ30,7),
IF(ISNUMBER(MATCH(LEFT(BJ30,6),Final_modified_Intermediate[Burmese_Consonants],0)),LEFT(BJ30,6),
IF(ISNUMBER(MATCH(LEFT(BJ30,5),Final_modified_Intermediate[Burmese_Consonants],0)),LEFT(BJ30,5),
IF(ISNUMBER(MATCH(LEFT(BJ30,4),Final_modified_Intermediate[Burmese_Consonants],0)),LEFT(BJ30,4),
IF(ISNUMBER(MATCH(LEFT(BJ30,3),Final_modified_Intermediate[Burmese_Consonants],0)),LEFT(BJ30,3),
IF(ISNUMBER(MATCH(LEFT(BJ30,2),Final_modified_Intermediate[Burmese_Consonants],0)),LEFT(BJ30,2),
IF(ISNUMBER(MATCH(LEFT(BJ30,1),Final_modified_Intermediate[Burmese_Consonants],0)),LEFT(BJ30,1),
IF(ISNUMBER(MATCH(LEFT(BJ30,7),Final_Intermediate[Burmese_Consonants],0)),LEFT(BJ30,7),
IF(ISNUMBER(MATCH(LEFT(BJ30,6),Final_Intermediate[Burmese_Consonants],0)),LEFT(BJ30,6),
IF(ISNUMBER(MATCH(LEFT(BJ30,5),Final_Intermediate[Burmese_Consonants],0)),LEFT(BJ30,5),
IF(ISNUMBER(MATCH(LEFT(BJ30,4),Final_Intermediate[Burmese_Consonants],0)),LEFT(BJ30,4),
IF(ISNUMBER(MATCH(LEFT(BJ30,3),Final_Intermediate[Burmese_Consonants],0)),LEFT(BJ30,3),
IF(ISNUMBER(MATCH(LEFT(BJ30,2),Final_Intermediate[Burmese_Consonants],0)),LEFT(BJ30,2),
IF(ISNUMBER(MATCH(LEFT(BJ30,1),Final_Intermediate[Burmese_Consonants],0)),LEFT(BJ30,1),
"")))))))))))))))</f>
        <v/>
      </c>
      <c r="AN30" t="e">
        <f>Compiler_Burmese[[#This Row],[Sr. No.]]</f>
        <v>#REF!</v>
      </c>
      <c r="AO3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3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3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0" t="e">
        <f>[2]!Vocabulary_Burmese[[#This Row],[Sr. No.]]</f>
        <v>#REF!</v>
      </c>
      <c r="BA30" t="str">
        <f>IF(Raw_data_N2_Kanji[[#This Row],[Categorie]]&lt;&gt;"","",
IF(ISNUMBER(MATCH(V,Special_list[Burmese word],0)),"",
SUBSTITUTE(Raw_data_N2_Kanji[[#This Row],[Raw]]," ","")))</f>
        <v>ကြက်ဥပြုတ်မကျက်တကျက်</v>
      </c>
      <c r="BB30" t="str">
        <f>RIGHT(Segregate18[[#This Row],[UPGRADE]],LEN(Segregate18[[#This Row],[UPGRADE]])-LEN(Compiler_Burmese[[#This Row],[1]]))</f>
        <v>ဥပြုတ်မကျက်တကျက်</v>
      </c>
      <c r="BC30" t="str">
        <f>RIGHT(Segregate18[[#This Row],[11]],LEN(Segregate18[[#This Row],[11]])-LEN(Compiler_Burmese[[#This Row],[2]]))</f>
        <v>ဥပြုတ်မကျက်တကျက်</v>
      </c>
      <c r="BD30" t="str">
        <f>RIGHT(Segregate18[[#This Row],[21]],LEN(Segregate18[[#This Row],[21]])-LEN(Compiler_Burmese[[#This Row],[3]]))</f>
        <v>ဥပြုတ်မကျက်တကျက်</v>
      </c>
      <c r="BE30" t="str">
        <f>RIGHT(Segregate18[[#This Row],[31]],LEN(Segregate18[[#This Row],[31]])-LEN(Compiler_Burmese[[#This Row],[4]]))</f>
        <v>ဥပြုတ်မကျက်တကျက်</v>
      </c>
      <c r="BF30" t="str">
        <f>RIGHT(Segregate18[[#This Row],[41]],LEN(Segregate18[[#This Row],[41]])-LEN(Compiler_Burmese[[#This Row],[5]]))</f>
        <v>ဥပြုတ်မကျက်တကျက်</v>
      </c>
      <c r="BG30" t="str">
        <f>RIGHT(Segregate18[[#This Row],[51]],LEN(Segregate18[[#This Row],[51]])-LEN(Compiler_Burmese[[#This Row],[6]]))</f>
        <v>ဥပြုတ်မကျက်တကျက်</v>
      </c>
      <c r="BH30" t="str">
        <f>RIGHT(Segregate18[[#This Row],[61]],LEN(Segregate18[[#This Row],[61]])-LEN(Compiler_Burmese[[#This Row],[7]]))</f>
        <v>ဥပြုတ်မကျက်တကျက်</v>
      </c>
      <c r="BI30" t="str">
        <f>RIGHT(Segregate18[[#This Row],[71]],LEN(Segregate18[[#This Row],[71]])-LEN(Compiler_Burmese[[#This Row],[8]]))</f>
        <v>ဥပြုတ်မကျက်တကျက်</v>
      </c>
      <c r="BJ30" t="str">
        <f>RIGHT(Segregate18[[#This Row],[81]],LEN(Segregate18[[#This Row],[81]])-LEN(Compiler_Burmese[[#This Row],[9]]))</f>
        <v>ဥပြုတ်မကျက်တကျက်</v>
      </c>
    </row>
    <row r="31" spans="1:62" ht="14.25" customHeight="1" x14ac:dyDescent="0.3">
      <c r="A31">
        <f>IF(Raw_data_N2_Kanji[[#This Row],[Categorie]]&lt;&gt;"",$A30+1,$A30)</f>
        <v>3</v>
      </c>
      <c r="B31" s="6">
        <f>IF(AND(Raw_data_N2_Kanji[[#This Row],[Supporting word 1]]="",Raw_data_N2_Kanji[[#This Row],[Supporting word 2]]=""),$B30,$B30+1)</f>
        <v>0</v>
      </c>
      <c r="C31" s="9">
        <f>ROW()-ROW(Raw_data_N2_Kanji[#Headers])</f>
        <v>29</v>
      </c>
      <c r="D31" s="9" t="s">
        <v>27458</v>
      </c>
      <c r="E31" s="9" t="str">
        <f>IF(Raw_data_N2_Kanji[[#This Row],[Categorie]]="",$E30,Raw_data_N2_Kanji[[#This Row],[Categorie]])</f>
        <v>Snacks</v>
      </c>
      <c r="F31" s="9">
        <f t="shared" si="0"/>
        <v>0</v>
      </c>
      <c r="G31" s="57" t="str">
        <f>Raw_data_N2_Kanji[[#This Row],[Lecture_no]]&amp;"_"&amp;Raw_data_N2_Kanji[[#This Row],[Receipe_no]]</f>
        <v>Snacks_0</v>
      </c>
      <c r="H31" s="121" t="s">
        <v>27458</v>
      </c>
      <c r="I3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Snacks</v>
      </c>
      <c r="K3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1" s="11"/>
      <c r="N31" s="11"/>
      <c r="O31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31" s="12"/>
      <c r="Q31" s="12">
        <f>IF(Raw_data_N2_Kanji[[#This Row],[Receipe_no]]=0,$Q30,
$Q30+1)</f>
        <v>26</v>
      </c>
      <c r="R31" s="11"/>
      <c r="S31" s="11">
        <f>IF(Raw_data_N2_Kanji[[#This Row],[Marking]]="",1,"")</f>
        <v>1</v>
      </c>
      <c r="T31" s="11" t="str">
        <f>IF(Raw_data_N2_Kanji[[#This Row],[Marking_blank]]="",SUMPRODUCT(COUNTIF($S$3:$S31,$S31)),"")</f>
        <v/>
      </c>
      <c r="U31" s="12">
        <f>Raw_data_N2_Kanji[[#This Row],[Sr. no.]]</f>
        <v>29</v>
      </c>
      <c r="V31" s="11">
        <f>SUMPRODUCT(COUNTIF($J$3:$J31,$J31))</f>
        <v>1</v>
      </c>
      <c r="W31" s="82">
        <f>LEN('1_Raw_data'!$J31)</f>
        <v>6</v>
      </c>
      <c r="Y31" t="e">
        <f>Segregate18[[#This Row],[Sr. No.]]</f>
        <v>#REF!</v>
      </c>
      <c r="Z31" t="str">
        <f>IF(AND(OR(BA31="။",BA31="၊"),LEN(BA31)=1),BA31,
IF(ISNUMBER(MATCH(LEFT(BA31,7),Final_modified_Intermediate[Burmese_Consonants],0)),LEFT(BA31,7),
IF(ISNUMBER(MATCH(LEFT(BA31,6),Final_modified_Intermediate[Burmese_Consonants],0)),LEFT(BA31,6),
IF(ISNUMBER(MATCH(LEFT(BA31,5),Final_modified_Intermediate[Burmese_Consonants],0)),LEFT(BA31,5),
IF(ISNUMBER(MATCH(LEFT(BA31,4),Final_modified_Intermediate[Burmese_Consonants],0)),LEFT(BA31,4),
IF(ISNUMBER(MATCH(LEFT(BA31,3),Final_modified_Intermediate[Burmese_Consonants],0)),LEFT(BA31,3),
IF(ISNUMBER(MATCH(LEFT(BA31,2),Final_modified_Intermediate[Burmese_Consonants],0)),LEFT(BA31,2),
IF(ISNUMBER(MATCH(LEFT(BA31,1),Final_modified_Intermediate[Burmese_Consonants],0)),LEFT(BA31,1),
IF(ISNUMBER(MATCH(LEFT(BA31,7),Final_Intermediate[Burmese_Consonants],0)),LEFT(BA31,7),
IF(ISNUMBER(MATCH(LEFT(BA31,6),Final_Intermediate[Burmese_Consonants],0)),LEFT(BA31,6),
IF(ISNUMBER(MATCH(LEFT(BA31,5),Final_Intermediate[Burmese_Consonants],0)),LEFT(BA31,5),
IF(ISNUMBER(MATCH(LEFT(BA31,4),Final_Intermediate[Burmese_Consonants],0)),LEFT(BA31,4),
IF(ISNUMBER(MATCH(LEFT(BA31,3),Final_Intermediate[Burmese_Consonants],0)),LEFT(BA31,3),
IF(ISNUMBER(MATCH(LEFT(BA31,2),Final_Intermediate[Burmese_Consonants],0)),LEFT(BA31,2),
IF(ISNUMBER(MATCH(LEFT(BA31,1),Final_Intermediate[Burmese_Consonants],0)),LEFT(BA31,1),
"")))))))))))))))</f>
        <v/>
      </c>
      <c r="AA31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31" t="str">
        <f>IF(AND(OR(BB31="။",BB31="၊"),LEN(BB31)=1),BB31,
IF(ISNUMBER(MATCH(LEFT(BB31,7),Final_modified_Intermediate[Burmese_Consonants],0)),LEFT(BB31,7),
IF(ISNUMBER(MATCH(LEFT(BB31,6),Final_modified_Intermediate[Burmese_Consonants],0)),LEFT(BB31,6),
IF(ISNUMBER(MATCH(LEFT(BB31,5),Final_modified_Intermediate[Burmese_Consonants],0)),LEFT(BB31,5),
IF(ISNUMBER(MATCH(LEFT(BB31,4),Final_modified_Intermediate[Burmese_Consonants],0)),LEFT(BB31,4),
IF(ISNUMBER(MATCH(LEFT(BB31,3),Final_modified_Intermediate[Burmese_Consonants],0)),LEFT(BB31,3),
IF(ISNUMBER(MATCH(LEFT(BB31,2),Final_modified_Intermediate[Burmese_Consonants],0)),LEFT(BB31,2),
IF(ISNUMBER(MATCH(LEFT(BB31,1),Final_modified_Intermediate[Burmese_Consonants],0)),LEFT(BB31,1),
IF(ISNUMBER(MATCH(LEFT(BB31,7),Final_Intermediate[Burmese_Consonants],0)),LEFT(BB31,7),
IF(ISNUMBER(MATCH(LEFT(BB31,6),Final_Intermediate[Burmese_Consonants],0)),LEFT(BB31,6),
IF(ISNUMBER(MATCH(LEFT(BB31,5),Final_Intermediate[Burmese_Consonants],0)),LEFT(BB31,5),
IF(ISNUMBER(MATCH(LEFT(BB31,4),Final_Intermediate[Burmese_Consonants],0)),LEFT(BB31,4),
IF(ISNUMBER(MATCH(LEFT(BB31,3),Final_Intermediate[Burmese_Consonants],0)),LEFT(BB31,3),
IF(ISNUMBER(MATCH(LEFT(BB31,2),Final_Intermediate[Burmese_Consonants],0)),LEFT(BB31,2),
IF(ISNUMBER(MATCH(LEFT(BB31,1),Final_Intermediate[Burmese_Consonants],0)),LEFT(BB31,1),
"")))))))))))))))</f>
        <v/>
      </c>
      <c r="AC31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31" t="str">
        <f>IF(AND(OR(BC31="။",BC31="၊"),LEN(BC31)=1),BC31,
IF(ISNUMBER(MATCH(LEFT(BC31,7),Final_modified_Intermediate[Burmese_Consonants],0)),LEFT(BC31,7),
IF(ISNUMBER(MATCH(LEFT(BC31,6),Final_modified_Intermediate[Burmese_Consonants],0)),LEFT(BC31,6),
IF(ISNUMBER(MATCH(LEFT(BC31,5),Final_modified_Intermediate[Burmese_Consonants],0)),LEFT(BC31,5),
IF(ISNUMBER(MATCH(LEFT(BC31,4),Final_modified_Intermediate[Burmese_Consonants],0)),LEFT(BC31,4),
IF(ISNUMBER(MATCH(LEFT(BC31,3),Final_modified_Intermediate[Burmese_Consonants],0)),LEFT(BC31,3),
IF(ISNUMBER(MATCH(LEFT(BC31,2),Final_modified_Intermediate[Burmese_Consonants],0)),LEFT(BC31,2),
IF(ISNUMBER(MATCH(LEFT(BC31,1),Final_modified_Intermediate[Burmese_Consonants],0)),LEFT(BC31,1),
IF(ISNUMBER(MATCH(LEFT(BC31,7),Final_Intermediate[Burmese_Consonants],0)),LEFT(BC31,7),
IF(ISNUMBER(MATCH(LEFT(BC31,6),Final_Intermediate[Burmese_Consonants],0)),LEFT(BC31,6),
IF(ISNUMBER(MATCH(LEFT(BC31,5),Final_Intermediate[Burmese_Consonants],0)),LEFT(BC31,5),
IF(ISNUMBER(MATCH(LEFT(BC31,4),Final_Intermediate[Burmese_Consonants],0)),LEFT(BC31,4),
IF(ISNUMBER(MATCH(LEFT(BC31,3),Final_Intermediate[Burmese_Consonants],0)),LEFT(BC31,3),
IF(ISNUMBER(MATCH(LEFT(BC31,2),Final_Intermediate[Burmese_Consonants],0)),LEFT(BC31,2),
IF(ISNUMBER(MATCH(LEFT(BC31,1),Final_Intermediate[Burmese_Consonants],0)),LEFT(BC31,1),
"")))))))))))))))</f>
        <v/>
      </c>
      <c r="AE3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31" t="str">
        <f>IF(AND(OR(BD31="။",BD31="၊"),LEN(BD31)=1),BD31,
IF(ISNUMBER(MATCH(LEFT(BD31,7),Final_modified_Intermediate[Burmese_Consonants],0)),LEFT(BD31,7),
IF(ISNUMBER(MATCH(LEFT(BD31,6),Final_modified_Intermediate[Burmese_Consonants],0)),LEFT(BD31,6),
IF(ISNUMBER(MATCH(LEFT(BD31,5),Final_modified_Intermediate[Burmese_Consonants],0)),LEFT(BD31,5),
IF(ISNUMBER(MATCH(LEFT(BD31,4),Final_modified_Intermediate[Burmese_Consonants],0)),LEFT(BD31,4),
IF(ISNUMBER(MATCH(LEFT(BD31,3),Final_modified_Intermediate[Burmese_Consonants],0)),LEFT(BD31,3),
IF(ISNUMBER(MATCH(LEFT(BD31,2),Final_modified_Intermediate[Burmese_Consonants],0)),LEFT(BD31,2),
IF(ISNUMBER(MATCH(LEFT(BD31,1),Final_modified_Intermediate[Burmese_Consonants],0)),LEFT(BD31,1),
IF(ISNUMBER(MATCH(LEFT(BD31,7),Final_Intermediate[Burmese_Consonants],0)),LEFT(BD31,7),
IF(ISNUMBER(MATCH(LEFT(BD31,6),Final_Intermediate[Burmese_Consonants],0)),LEFT(BD31,6),
IF(ISNUMBER(MATCH(LEFT(BD31,5),Final_Intermediate[Burmese_Consonants],0)),LEFT(BD31,5),
IF(ISNUMBER(MATCH(LEFT(BD31,4),Final_Intermediate[Burmese_Consonants],0)),LEFT(BD31,4),
IF(ISNUMBER(MATCH(LEFT(BD31,3),Final_Intermediate[Burmese_Consonants],0)),LEFT(BD31,3),
IF(ISNUMBER(MATCH(LEFT(BD31,2),Final_Intermediate[Burmese_Consonants],0)),LEFT(BD31,2),
IF(ISNUMBER(MATCH(LEFT(BD31,1),Final_Intermediate[Burmese_Consonants],0)),LEFT(BD31,1),
"")))))))))))))))</f>
        <v/>
      </c>
      <c r="AG31" t="str">
        <f>IF(AND(OR(BE31="။",BE31="၊"),LEN(BE31)=1),BE31,
IF(ISNUMBER(MATCH(LEFT(BE31,7),Final_modified_Intermediate[Burmese_Consonants],0)),LEFT(BE31,7),
IF(ISNUMBER(MATCH(LEFT(BE31,6),Final_modified_Intermediate[Burmese_Consonants],0)),LEFT(BE31,6),
IF(ISNUMBER(MATCH(LEFT(BE31,5),Final_modified_Intermediate[Burmese_Consonants],0)),LEFT(BE31,5),
IF(ISNUMBER(MATCH(LEFT(BE31,4),Final_modified_Intermediate[Burmese_Consonants],0)),LEFT(BE31,4),
IF(ISNUMBER(MATCH(LEFT(BE31,3),Final_modified_Intermediate[Burmese_Consonants],0)),LEFT(BE31,3),
IF(ISNUMBER(MATCH(LEFT(BE31,2),Final_modified_Intermediate[Burmese_Consonants],0)),LEFT(BE31,2),
IF(ISNUMBER(MATCH(LEFT(BE31,1),Final_modified_Intermediate[Burmese_Consonants],0)),LEFT(BE31,1),
IF(ISNUMBER(MATCH(LEFT(BE31,7),Final_Intermediate[Burmese_Consonants],0)),LEFT(BE31,7),
IF(ISNUMBER(MATCH(LEFT(BE31,6),Final_Intermediate[Burmese_Consonants],0)),LEFT(BE31,6),
IF(ISNUMBER(MATCH(LEFT(BE31,5),Final_Intermediate[Burmese_Consonants],0)),LEFT(BE31,5),
IF(ISNUMBER(MATCH(LEFT(BE31,4),Final_Intermediate[Burmese_Consonants],0)),LEFT(BE31,4),
IF(ISNUMBER(MATCH(LEFT(BE31,3),Final_Intermediate[Burmese_Consonants],0)),LEFT(BE31,3),
IF(ISNUMBER(MATCH(LEFT(BE31,2),Final_Intermediate[Burmese_Consonants],0)),LEFT(BE31,2),
IF(ISNUMBER(MATCH(LEFT(BE31,1),Final_Intermediate[Burmese_Consonants],0)),LEFT(BE31,1),
"")))))))))))))))</f>
        <v/>
      </c>
      <c r="AH31" t="str">
        <f>IF(AND(OR(BF31="။",BF31="၊"),LEN(BF31)=1),BF31,
IF(ISNUMBER(MATCH(LEFT(BF31,7),Final_modified_Intermediate[Burmese_Consonants],0)),LEFT(BF31,7),
IF(ISNUMBER(MATCH(LEFT(BF31,6),Final_modified_Intermediate[Burmese_Consonants],0)),LEFT(BF31,6),
IF(ISNUMBER(MATCH(LEFT(BF31,5),Final_modified_Intermediate[Burmese_Consonants],0)),LEFT(BF31,5),
IF(ISNUMBER(MATCH(LEFT(BF31,4),Final_modified_Intermediate[Burmese_Consonants],0)),LEFT(BF31,4),
IF(ISNUMBER(MATCH(LEFT(BF31,3),Final_modified_Intermediate[Burmese_Consonants],0)),LEFT(BF31,3),
IF(ISNUMBER(MATCH(LEFT(BF31,2),Final_modified_Intermediate[Burmese_Consonants],0)),LEFT(BF31,2),
IF(ISNUMBER(MATCH(LEFT(BF31,1),Final_modified_Intermediate[Burmese_Consonants],0)),LEFT(BF31,1),
IF(ISNUMBER(MATCH(LEFT(BF31,7),Final_Intermediate[Burmese_Consonants],0)),LEFT(BF31,7),
IF(ISNUMBER(MATCH(LEFT(BF31,6),Final_Intermediate[Burmese_Consonants],0)),LEFT(BF31,6),
IF(ISNUMBER(MATCH(LEFT(BF31,5),Final_Intermediate[Burmese_Consonants],0)),LEFT(BF31,5),
IF(ISNUMBER(MATCH(LEFT(BF31,4),Final_Intermediate[Burmese_Consonants],0)),LEFT(BF31,4),
IF(ISNUMBER(MATCH(LEFT(BF31,3),Final_Intermediate[Burmese_Consonants],0)),LEFT(BF31,3),
IF(ISNUMBER(MATCH(LEFT(BF31,2),Final_Intermediate[Burmese_Consonants],0)),LEFT(BF31,2),
IF(ISNUMBER(MATCH(LEFT(BF31,1),Final_Intermediate[Burmese_Consonants],0)),LEFT(BF31,1),
"")))))))))))))))</f>
        <v/>
      </c>
      <c r="AI31" t="str">
        <f>IF(AND(OR(BG31="။",BG31="၊"),LEN(BG31)=1),BG31,
IF(ISNUMBER(MATCH(LEFT(BG31,7),Final_modified_Intermediate[Burmese_Consonants],0)),LEFT(BG31,7),
IF(ISNUMBER(MATCH(LEFT(BG31,6),Final_modified_Intermediate[Burmese_Consonants],0)),LEFT(BG31,6),
IF(ISNUMBER(MATCH(LEFT(BG31,5),Final_modified_Intermediate[Burmese_Consonants],0)),LEFT(BG31,5),
IF(ISNUMBER(MATCH(LEFT(BG31,4),Final_modified_Intermediate[Burmese_Consonants],0)),LEFT(BG31,4),
IF(ISNUMBER(MATCH(LEFT(BG31,3),Final_modified_Intermediate[Burmese_Consonants],0)),LEFT(BG31,3),
IF(ISNUMBER(MATCH(LEFT(BG31,2),Final_modified_Intermediate[Burmese_Consonants],0)),LEFT(BG31,2),
IF(ISNUMBER(MATCH(LEFT(BG31,1),Final_modified_Intermediate[Burmese_Consonants],0)),LEFT(BG31,1),
IF(ISNUMBER(MATCH(LEFT(BG31,7),Final_Intermediate[Burmese_Consonants],0)),LEFT(BG31,7),
IF(ISNUMBER(MATCH(LEFT(BG31,6),Final_Intermediate[Burmese_Consonants],0)),LEFT(BG31,6),
IF(ISNUMBER(MATCH(LEFT(BG31,5),Final_Intermediate[Burmese_Consonants],0)),LEFT(BG31,5),
IF(ISNUMBER(MATCH(LEFT(BG31,4),Final_Intermediate[Burmese_Consonants],0)),LEFT(BG31,4),
IF(ISNUMBER(MATCH(LEFT(BG31,3),Final_Intermediate[Burmese_Consonants],0)),LEFT(BG31,3),
IF(ISNUMBER(MATCH(LEFT(BG31,2),Final_Intermediate[Burmese_Consonants],0)),LEFT(BG31,2),
IF(ISNUMBER(MATCH(LEFT(BG31,1),Final_Intermediate[Burmese_Consonants],0)),LEFT(BG31,1),
"")))))))))))))))</f>
        <v/>
      </c>
      <c r="AJ31" t="str">
        <f>IF(AND(OR(BH31="။",BH31="၊"),LEN(BH31)=1),BH31,
IF(ISNUMBER(MATCH(LEFT(BH31,7),Final_modified_Intermediate[Burmese_Consonants],0)),LEFT(BH31,7),
IF(ISNUMBER(MATCH(LEFT(BH31,6),Final_modified_Intermediate[Burmese_Consonants],0)),LEFT(BH31,6),
IF(ISNUMBER(MATCH(LEFT(BH31,5),Final_modified_Intermediate[Burmese_Consonants],0)),LEFT(BH31,5),
IF(ISNUMBER(MATCH(LEFT(BH31,4),Final_modified_Intermediate[Burmese_Consonants],0)),LEFT(BH31,4),
IF(ISNUMBER(MATCH(LEFT(BH31,3),Final_modified_Intermediate[Burmese_Consonants],0)),LEFT(BH31,3),
IF(ISNUMBER(MATCH(LEFT(BH31,2),Final_modified_Intermediate[Burmese_Consonants],0)),LEFT(BH31,2),
IF(ISNUMBER(MATCH(LEFT(BH31,1),Final_modified_Intermediate[Burmese_Consonants],0)),LEFT(BH31,1),
IF(ISNUMBER(MATCH(LEFT(BH31,7),Final_Intermediate[Burmese_Consonants],0)),LEFT(BH31,7),
IF(ISNUMBER(MATCH(LEFT(BH31,6),Final_Intermediate[Burmese_Consonants],0)),LEFT(BH31,6),
IF(ISNUMBER(MATCH(LEFT(BH31,5),Final_Intermediate[Burmese_Consonants],0)),LEFT(BH31,5),
IF(ISNUMBER(MATCH(LEFT(BH31,4),Final_Intermediate[Burmese_Consonants],0)),LEFT(BH31,4),
IF(ISNUMBER(MATCH(LEFT(BH31,3),Final_Intermediate[Burmese_Consonants],0)),LEFT(BH31,3),
IF(ISNUMBER(MATCH(LEFT(BH31,2),Final_Intermediate[Burmese_Consonants],0)),LEFT(BH31,2),
IF(ISNUMBER(MATCH(LEFT(BH31,1),Final_Intermediate[Burmese_Consonants],0)),LEFT(BH31,1),
"")))))))))))))))</f>
        <v/>
      </c>
      <c r="AK31" t="str">
        <f>IF(AND(OR(BI31="။",BI31="၊"),LEN(BI31)=1),BI31,
IF(ISNUMBER(MATCH(LEFT(BI31,7),Final_modified_Intermediate[Burmese_Consonants],0)),LEFT(BI31,7),
IF(ISNUMBER(MATCH(LEFT(BI31,6),Final_modified_Intermediate[Burmese_Consonants],0)),LEFT(BI31,6),
IF(ISNUMBER(MATCH(LEFT(BI31,5),Final_modified_Intermediate[Burmese_Consonants],0)),LEFT(BI31,5),
IF(ISNUMBER(MATCH(LEFT(BI31,4),Final_modified_Intermediate[Burmese_Consonants],0)),LEFT(BI31,4),
IF(ISNUMBER(MATCH(LEFT(BI31,3),Final_modified_Intermediate[Burmese_Consonants],0)),LEFT(BI31,3),
IF(ISNUMBER(MATCH(LEFT(BI31,2),Final_modified_Intermediate[Burmese_Consonants],0)),LEFT(BI31,2),
IF(ISNUMBER(MATCH(LEFT(BI31,1),Final_modified_Intermediate[Burmese_Consonants],0)),LEFT(BI31,1),
IF(ISNUMBER(MATCH(LEFT(BI31,7),Final_Intermediate[Burmese_Consonants],0)),LEFT(BI31,7),
IF(ISNUMBER(MATCH(LEFT(BI31,6),Final_Intermediate[Burmese_Consonants],0)),LEFT(BI31,6),
IF(ISNUMBER(MATCH(LEFT(BI31,5),Final_Intermediate[Burmese_Consonants],0)),LEFT(BI31,5),
IF(ISNUMBER(MATCH(LEFT(BI31,4),Final_Intermediate[Burmese_Consonants],0)),LEFT(BI31,4),
IF(ISNUMBER(MATCH(LEFT(BI31,3),Final_Intermediate[Burmese_Consonants],0)),LEFT(BI31,3),
IF(ISNUMBER(MATCH(LEFT(BI31,2),Final_Intermediate[Burmese_Consonants],0)),LEFT(BI31,2),
IF(ISNUMBER(MATCH(LEFT(BI31,1),Final_Intermediate[Burmese_Consonants],0)),LEFT(BI31,1),
"")))))))))))))))</f>
        <v/>
      </c>
      <c r="AL31" t="str">
        <f>IF(AND(OR(BJ31="။",BJ31="၊"),LEN(BJ31)=1),BJ31,
IF(ISNUMBER(MATCH(LEFT(BJ31,7),Final_modified_Intermediate[Burmese_Consonants],0)),LEFT(BJ31,7),
IF(ISNUMBER(MATCH(LEFT(BJ31,6),Final_modified_Intermediate[Burmese_Consonants],0)),LEFT(BJ31,6),
IF(ISNUMBER(MATCH(LEFT(BJ31,5),Final_modified_Intermediate[Burmese_Consonants],0)),LEFT(BJ31,5),
IF(ISNUMBER(MATCH(LEFT(BJ31,4),Final_modified_Intermediate[Burmese_Consonants],0)),LEFT(BJ31,4),
IF(ISNUMBER(MATCH(LEFT(BJ31,3),Final_modified_Intermediate[Burmese_Consonants],0)),LEFT(BJ31,3),
IF(ISNUMBER(MATCH(LEFT(BJ31,2),Final_modified_Intermediate[Burmese_Consonants],0)),LEFT(BJ31,2),
IF(ISNUMBER(MATCH(LEFT(BJ31,1),Final_modified_Intermediate[Burmese_Consonants],0)),LEFT(BJ31,1),
IF(ISNUMBER(MATCH(LEFT(BJ31,7),Final_Intermediate[Burmese_Consonants],0)),LEFT(BJ31,7),
IF(ISNUMBER(MATCH(LEFT(BJ31,6),Final_Intermediate[Burmese_Consonants],0)),LEFT(BJ31,6),
IF(ISNUMBER(MATCH(LEFT(BJ31,5),Final_Intermediate[Burmese_Consonants],0)),LEFT(BJ31,5),
IF(ISNUMBER(MATCH(LEFT(BJ31,4),Final_Intermediate[Burmese_Consonants],0)),LEFT(BJ31,4),
IF(ISNUMBER(MATCH(LEFT(BJ31,3),Final_Intermediate[Burmese_Consonants],0)),LEFT(BJ31,3),
IF(ISNUMBER(MATCH(LEFT(BJ31,2),Final_Intermediate[Burmese_Consonants],0)),LEFT(BJ31,2),
IF(ISNUMBER(MATCH(LEFT(BJ31,1),Final_Intermediate[Burmese_Consonants],0)),LEFT(BJ31,1),
"")))))))))))))))</f>
        <v/>
      </c>
      <c r="AN31" t="e">
        <f>Compiler_Burmese[[#This Row],[Sr. No.]]</f>
        <v>#REF!</v>
      </c>
      <c r="AO3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3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3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1" t="e">
        <f>[2]!Vocabulary_Burmese[[#This Row],[Sr. No.]]</f>
        <v>#REF!</v>
      </c>
      <c r="BA31" t="str">
        <f>IF(Raw_data_N2_Kanji[[#This Row],[Categorie]]&lt;&gt;"","",
IF(ISNUMBER(MATCH(V,Special_list[Burmese word],0)),"",
SUBSTITUTE(Raw_data_N2_Kanji[[#This Row],[Raw]]," ","")))</f>
        <v/>
      </c>
      <c r="BB31" t="str">
        <f>RIGHT(Segregate18[[#This Row],[UPGRADE]],LEN(Segregate18[[#This Row],[UPGRADE]])-LEN(Compiler_Burmese[[#This Row],[1]]))</f>
        <v/>
      </c>
      <c r="BC31" t="str">
        <f>RIGHT(Segregate18[[#This Row],[11]],LEN(Segregate18[[#This Row],[11]])-LEN(Compiler_Burmese[[#This Row],[2]]))</f>
        <v/>
      </c>
      <c r="BD31" t="str">
        <f>RIGHT(Segregate18[[#This Row],[21]],LEN(Segregate18[[#This Row],[21]])-LEN(Compiler_Burmese[[#This Row],[3]]))</f>
        <v/>
      </c>
      <c r="BE31" t="str">
        <f>RIGHT(Segregate18[[#This Row],[31]],LEN(Segregate18[[#This Row],[31]])-LEN(Compiler_Burmese[[#This Row],[4]]))</f>
        <v/>
      </c>
      <c r="BF31" t="str">
        <f>RIGHT(Segregate18[[#This Row],[41]],LEN(Segregate18[[#This Row],[41]])-LEN(Compiler_Burmese[[#This Row],[5]]))</f>
        <v/>
      </c>
      <c r="BG31" t="str">
        <f>RIGHT(Segregate18[[#This Row],[51]],LEN(Segregate18[[#This Row],[51]])-LEN(Compiler_Burmese[[#This Row],[6]]))</f>
        <v/>
      </c>
      <c r="BH31" t="str">
        <f>RIGHT(Segregate18[[#This Row],[61]],LEN(Segregate18[[#This Row],[61]])-LEN(Compiler_Burmese[[#This Row],[7]]))</f>
        <v/>
      </c>
      <c r="BI31" t="str">
        <f>RIGHT(Segregate18[[#This Row],[71]],LEN(Segregate18[[#This Row],[71]])-LEN(Compiler_Burmese[[#This Row],[8]]))</f>
        <v/>
      </c>
      <c r="BJ31" t="str">
        <f>RIGHT(Segregate18[[#This Row],[81]],LEN(Segregate18[[#This Row],[81]])-LEN(Compiler_Burmese[[#This Row],[9]]))</f>
        <v/>
      </c>
    </row>
    <row r="32" spans="1:62" ht="14.25" customHeight="1" x14ac:dyDescent="0.3">
      <c r="A32">
        <f>IF(Raw_data_N2_Kanji[[#This Row],[Categorie]]&lt;&gt;"",$A31+1,$A31)</f>
        <v>3</v>
      </c>
      <c r="B32" s="6">
        <f>IF(AND(Raw_data_N2_Kanji[[#This Row],[Supporting word 1]]="",Raw_data_N2_Kanji[[#This Row],[Supporting word 2]]=""),$B31,$B31+1)</f>
        <v>0</v>
      </c>
      <c r="C32" s="9">
        <f>ROW()-ROW(Raw_data_N2_Kanji[#Headers])</f>
        <v>30</v>
      </c>
      <c r="D32" s="9"/>
      <c r="E32" s="9" t="str">
        <f>IF(Raw_data_N2_Kanji[[#This Row],[Categorie]]="",$E31,Raw_data_N2_Kanji[[#This Row],[Categorie]])</f>
        <v>Snacks</v>
      </c>
      <c r="F32" s="9">
        <f t="shared" si="0"/>
        <v>1</v>
      </c>
      <c r="G32" s="57" t="str">
        <f>Raw_data_N2_Kanji[[#This Row],[Lecture_no]]&amp;"_"&amp;Raw_data_N2_Kanji[[#This Row],[Receipe_no]]</f>
        <v>Snacks_1</v>
      </c>
      <c r="H32" s="121" t="s">
        <v>27613</v>
      </c>
      <c r="I3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မုန့်ဆီကြော်</v>
      </c>
      <c r="K3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2" s="11"/>
      <c r="N32" s="11"/>
      <c r="O3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2" s="12" t="s">
        <v>27655</v>
      </c>
      <c r="Q32" s="12">
        <f>IF(Raw_data_N2_Kanji[[#This Row],[Receipe_no]]=0,$Q31,
$Q31+1)</f>
        <v>27</v>
      </c>
      <c r="R32" s="11"/>
      <c r="S32" s="11">
        <f>IF(Raw_data_N2_Kanji[[#This Row],[Marking]]="",1,"")</f>
        <v>1</v>
      </c>
      <c r="T32" s="11" t="str">
        <f>IF(Raw_data_N2_Kanji[[#This Row],[Marking_blank]]="",SUMPRODUCT(COUNTIF($S$3:$S32,$S32)),"")</f>
        <v/>
      </c>
      <c r="U32" s="12">
        <f>Raw_data_N2_Kanji[[#This Row],[Sr. no.]]</f>
        <v>30</v>
      </c>
      <c r="V32" s="11">
        <f>SUMPRODUCT(COUNTIF($J$3:$J32,$J32))</f>
        <v>1</v>
      </c>
      <c r="W32" s="82">
        <f>LEN('1_Raw_data'!$J32)</f>
        <v>12</v>
      </c>
      <c r="Y32" t="e">
        <f>Segregate18[[#This Row],[Sr. No.]]</f>
        <v>#REF!</v>
      </c>
      <c r="Z32" t="str">
        <f>IF(AND(OR(BA32="။",BA32="၊"),LEN(BA32)=1),BA32,
IF(ISNUMBER(MATCH(LEFT(BA32,7),Final_modified_Intermediate[Burmese_Consonants],0)),LEFT(BA32,7),
IF(ISNUMBER(MATCH(LEFT(BA32,6),Final_modified_Intermediate[Burmese_Consonants],0)),LEFT(BA32,6),
IF(ISNUMBER(MATCH(LEFT(BA32,5),Final_modified_Intermediate[Burmese_Consonants],0)),LEFT(BA32,5),
IF(ISNUMBER(MATCH(LEFT(BA32,4),Final_modified_Intermediate[Burmese_Consonants],0)),LEFT(BA32,4),
IF(ISNUMBER(MATCH(LEFT(BA32,3),Final_modified_Intermediate[Burmese_Consonants],0)),LEFT(BA32,3),
IF(ISNUMBER(MATCH(LEFT(BA32,2),Final_modified_Intermediate[Burmese_Consonants],0)),LEFT(BA32,2),
IF(ISNUMBER(MATCH(LEFT(BA32,1),Final_modified_Intermediate[Burmese_Consonants],0)),LEFT(BA32,1),
IF(ISNUMBER(MATCH(LEFT(BA32,7),Final_Intermediate[Burmese_Consonants],0)),LEFT(BA32,7),
IF(ISNUMBER(MATCH(LEFT(BA32,6),Final_Intermediate[Burmese_Consonants],0)),LEFT(BA32,6),
IF(ISNUMBER(MATCH(LEFT(BA32,5),Final_Intermediate[Burmese_Consonants],0)),LEFT(BA32,5),
IF(ISNUMBER(MATCH(LEFT(BA32,4),Final_Intermediate[Burmese_Consonants],0)),LEFT(BA32,4),
IF(ISNUMBER(MATCH(LEFT(BA32,3),Final_Intermediate[Burmese_Consonants],0)),LEFT(BA32,3),
IF(ISNUMBER(MATCH(LEFT(BA32,2),Final_Intermediate[Burmese_Consonants],0)),LEFT(BA32,2),
IF(ISNUMBER(MATCH(LEFT(BA32,1),Final_Intermediate[Burmese_Consonants],0)),LEFT(BA32,1),
"")))))))))))))))</f>
        <v>မုန့်</v>
      </c>
      <c r="AA3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2" t="str">
        <f>IF(AND(OR(BB32="။",BB32="၊"),LEN(BB32)=1),BB32,
IF(ISNUMBER(MATCH(LEFT(BB32,7),Final_modified_Intermediate[Burmese_Consonants],0)),LEFT(BB32,7),
IF(ISNUMBER(MATCH(LEFT(BB32,6),Final_modified_Intermediate[Burmese_Consonants],0)),LEFT(BB32,6),
IF(ISNUMBER(MATCH(LEFT(BB32,5),Final_modified_Intermediate[Burmese_Consonants],0)),LEFT(BB32,5),
IF(ISNUMBER(MATCH(LEFT(BB32,4),Final_modified_Intermediate[Burmese_Consonants],0)),LEFT(BB32,4),
IF(ISNUMBER(MATCH(LEFT(BB32,3),Final_modified_Intermediate[Burmese_Consonants],0)),LEFT(BB32,3),
IF(ISNUMBER(MATCH(LEFT(BB32,2),Final_modified_Intermediate[Burmese_Consonants],0)),LEFT(BB32,2),
IF(ISNUMBER(MATCH(LEFT(BB32,1),Final_modified_Intermediate[Burmese_Consonants],0)),LEFT(BB32,1),
IF(ISNUMBER(MATCH(LEFT(BB32,7),Final_Intermediate[Burmese_Consonants],0)),LEFT(BB32,7),
IF(ISNUMBER(MATCH(LEFT(BB32,6),Final_Intermediate[Burmese_Consonants],0)),LEFT(BB32,6),
IF(ISNUMBER(MATCH(LEFT(BB32,5),Final_Intermediate[Burmese_Consonants],0)),LEFT(BB32,5),
IF(ISNUMBER(MATCH(LEFT(BB32,4),Final_Intermediate[Burmese_Consonants],0)),LEFT(BB32,4),
IF(ISNUMBER(MATCH(LEFT(BB32,3),Final_Intermediate[Burmese_Consonants],0)),LEFT(BB32,3),
IF(ISNUMBER(MATCH(LEFT(BB32,2),Final_Intermediate[Burmese_Consonants],0)),LEFT(BB32,2),
IF(ISNUMBER(MATCH(LEFT(BB32,1),Final_Intermediate[Burmese_Consonants],0)),LEFT(BB32,1),
"")))))))))))))))</f>
        <v>ဆီ</v>
      </c>
      <c r="AC3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2" t="str">
        <f>IF(AND(OR(BC32="။",BC32="၊"),LEN(BC32)=1),BC32,
IF(ISNUMBER(MATCH(LEFT(BC32,7),Final_modified_Intermediate[Burmese_Consonants],0)),LEFT(BC32,7),
IF(ISNUMBER(MATCH(LEFT(BC32,6),Final_modified_Intermediate[Burmese_Consonants],0)),LEFT(BC32,6),
IF(ISNUMBER(MATCH(LEFT(BC32,5),Final_modified_Intermediate[Burmese_Consonants],0)),LEFT(BC32,5),
IF(ISNUMBER(MATCH(LEFT(BC32,4),Final_modified_Intermediate[Burmese_Consonants],0)),LEFT(BC32,4),
IF(ISNUMBER(MATCH(LEFT(BC32,3),Final_modified_Intermediate[Burmese_Consonants],0)),LEFT(BC32,3),
IF(ISNUMBER(MATCH(LEFT(BC32,2),Final_modified_Intermediate[Burmese_Consonants],0)),LEFT(BC32,2),
IF(ISNUMBER(MATCH(LEFT(BC32,1),Final_modified_Intermediate[Burmese_Consonants],0)),LEFT(BC32,1),
IF(ISNUMBER(MATCH(LEFT(BC32,7),Final_Intermediate[Burmese_Consonants],0)),LEFT(BC32,7),
IF(ISNUMBER(MATCH(LEFT(BC32,6),Final_Intermediate[Burmese_Consonants],0)),LEFT(BC32,6),
IF(ISNUMBER(MATCH(LEFT(BC32,5),Final_Intermediate[Burmese_Consonants],0)),LEFT(BC32,5),
IF(ISNUMBER(MATCH(LEFT(BC32,4),Final_Intermediate[Burmese_Consonants],0)),LEFT(BC32,4),
IF(ISNUMBER(MATCH(LEFT(BC32,3),Final_Intermediate[Burmese_Consonants],0)),LEFT(BC32,3),
IF(ISNUMBER(MATCH(LEFT(BC32,2),Final_Intermediate[Burmese_Consonants],0)),LEFT(BC32,2),
IF(ISNUMBER(MATCH(LEFT(BC32,1),Final_Intermediate[Burmese_Consonants],0)),LEFT(BC32,1),
"")))))))))))))))</f>
        <v>ကြော်</v>
      </c>
      <c r="AE3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2" t="str">
        <f>IF(AND(OR(BD32="။",BD32="၊"),LEN(BD32)=1),BD32,
IF(ISNUMBER(MATCH(LEFT(BD32,7),Final_modified_Intermediate[Burmese_Consonants],0)),LEFT(BD32,7),
IF(ISNUMBER(MATCH(LEFT(BD32,6),Final_modified_Intermediate[Burmese_Consonants],0)),LEFT(BD32,6),
IF(ISNUMBER(MATCH(LEFT(BD32,5),Final_modified_Intermediate[Burmese_Consonants],0)),LEFT(BD32,5),
IF(ISNUMBER(MATCH(LEFT(BD32,4),Final_modified_Intermediate[Burmese_Consonants],0)),LEFT(BD32,4),
IF(ISNUMBER(MATCH(LEFT(BD32,3),Final_modified_Intermediate[Burmese_Consonants],0)),LEFT(BD32,3),
IF(ISNUMBER(MATCH(LEFT(BD32,2),Final_modified_Intermediate[Burmese_Consonants],0)),LEFT(BD32,2),
IF(ISNUMBER(MATCH(LEFT(BD32,1),Final_modified_Intermediate[Burmese_Consonants],0)),LEFT(BD32,1),
IF(ISNUMBER(MATCH(LEFT(BD32,7),Final_Intermediate[Burmese_Consonants],0)),LEFT(BD32,7),
IF(ISNUMBER(MATCH(LEFT(BD32,6),Final_Intermediate[Burmese_Consonants],0)),LEFT(BD32,6),
IF(ISNUMBER(MATCH(LEFT(BD32,5),Final_Intermediate[Burmese_Consonants],0)),LEFT(BD32,5),
IF(ISNUMBER(MATCH(LEFT(BD32,4),Final_Intermediate[Burmese_Consonants],0)),LEFT(BD32,4),
IF(ISNUMBER(MATCH(LEFT(BD32,3),Final_Intermediate[Burmese_Consonants],0)),LEFT(BD32,3),
IF(ISNUMBER(MATCH(LEFT(BD32,2),Final_Intermediate[Burmese_Consonants],0)),LEFT(BD32,2),
IF(ISNUMBER(MATCH(LEFT(BD32,1),Final_Intermediate[Burmese_Consonants],0)),LEFT(BD32,1),
"")))))))))))))))</f>
        <v/>
      </c>
      <c r="AG32" t="str">
        <f>IF(AND(OR(BE32="။",BE32="၊"),LEN(BE32)=1),BE32,
IF(ISNUMBER(MATCH(LEFT(BE32,7),Final_modified_Intermediate[Burmese_Consonants],0)),LEFT(BE32,7),
IF(ISNUMBER(MATCH(LEFT(BE32,6),Final_modified_Intermediate[Burmese_Consonants],0)),LEFT(BE32,6),
IF(ISNUMBER(MATCH(LEFT(BE32,5),Final_modified_Intermediate[Burmese_Consonants],0)),LEFT(BE32,5),
IF(ISNUMBER(MATCH(LEFT(BE32,4),Final_modified_Intermediate[Burmese_Consonants],0)),LEFT(BE32,4),
IF(ISNUMBER(MATCH(LEFT(BE32,3),Final_modified_Intermediate[Burmese_Consonants],0)),LEFT(BE32,3),
IF(ISNUMBER(MATCH(LEFT(BE32,2),Final_modified_Intermediate[Burmese_Consonants],0)),LEFT(BE32,2),
IF(ISNUMBER(MATCH(LEFT(BE32,1),Final_modified_Intermediate[Burmese_Consonants],0)),LEFT(BE32,1),
IF(ISNUMBER(MATCH(LEFT(BE32,7),Final_Intermediate[Burmese_Consonants],0)),LEFT(BE32,7),
IF(ISNUMBER(MATCH(LEFT(BE32,6),Final_Intermediate[Burmese_Consonants],0)),LEFT(BE32,6),
IF(ISNUMBER(MATCH(LEFT(BE32,5),Final_Intermediate[Burmese_Consonants],0)),LEFT(BE32,5),
IF(ISNUMBER(MATCH(LEFT(BE32,4),Final_Intermediate[Burmese_Consonants],0)),LEFT(BE32,4),
IF(ISNUMBER(MATCH(LEFT(BE32,3),Final_Intermediate[Burmese_Consonants],0)),LEFT(BE32,3),
IF(ISNUMBER(MATCH(LEFT(BE32,2),Final_Intermediate[Burmese_Consonants],0)),LEFT(BE32,2),
IF(ISNUMBER(MATCH(LEFT(BE32,1),Final_Intermediate[Burmese_Consonants],0)),LEFT(BE32,1),
"")))))))))))))))</f>
        <v/>
      </c>
      <c r="AH32" t="str">
        <f>IF(AND(OR(BF32="။",BF32="၊"),LEN(BF32)=1),BF32,
IF(ISNUMBER(MATCH(LEFT(BF32,7),Final_modified_Intermediate[Burmese_Consonants],0)),LEFT(BF32,7),
IF(ISNUMBER(MATCH(LEFT(BF32,6),Final_modified_Intermediate[Burmese_Consonants],0)),LEFT(BF32,6),
IF(ISNUMBER(MATCH(LEFT(BF32,5),Final_modified_Intermediate[Burmese_Consonants],0)),LEFT(BF32,5),
IF(ISNUMBER(MATCH(LEFT(BF32,4),Final_modified_Intermediate[Burmese_Consonants],0)),LEFT(BF32,4),
IF(ISNUMBER(MATCH(LEFT(BF32,3),Final_modified_Intermediate[Burmese_Consonants],0)),LEFT(BF32,3),
IF(ISNUMBER(MATCH(LEFT(BF32,2),Final_modified_Intermediate[Burmese_Consonants],0)),LEFT(BF32,2),
IF(ISNUMBER(MATCH(LEFT(BF32,1),Final_modified_Intermediate[Burmese_Consonants],0)),LEFT(BF32,1),
IF(ISNUMBER(MATCH(LEFT(BF32,7),Final_Intermediate[Burmese_Consonants],0)),LEFT(BF32,7),
IF(ISNUMBER(MATCH(LEFT(BF32,6),Final_Intermediate[Burmese_Consonants],0)),LEFT(BF32,6),
IF(ISNUMBER(MATCH(LEFT(BF32,5),Final_Intermediate[Burmese_Consonants],0)),LEFT(BF32,5),
IF(ISNUMBER(MATCH(LEFT(BF32,4),Final_Intermediate[Burmese_Consonants],0)),LEFT(BF32,4),
IF(ISNUMBER(MATCH(LEFT(BF32,3),Final_Intermediate[Burmese_Consonants],0)),LEFT(BF32,3),
IF(ISNUMBER(MATCH(LEFT(BF32,2),Final_Intermediate[Burmese_Consonants],0)),LEFT(BF32,2),
IF(ISNUMBER(MATCH(LEFT(BF32,1),Final_Intermediate[Burmese_Consonants],0)),LEFT(BF32,1),
"")))))))))))))))</f>
        <v/>
      </c>
      <c r="AI32" t="str">
        <f>IF(AND(OR(BG32="။",BG32="၊"),LEN(BG32)=1),BG32,
IF(ISNUMBER(MATCH(LEFT(BG32,7),Final_modified_Intermediate[Burmese_Consonants],0)),LEFT(BG32,7),
IF(ISNUMBER(MATCH(LEFT(BG32,6),Final_modified_Intermediate[Burmese_Consonants],0)),LEFT(BG32,6),
IF(ISNUMBER(MATCH(LEFT(BG32,5),Final_modified_Intermediate[Burmese_Consonants],0)),LEFT(BG32,5),
IF(ISNUMBER(MATCH(LEFT(BG32,4),Final_modified_Intermediate[Burmese_Consonants],0)),LEFT(BG32,4),
IF(ISNUMBER(MATCH(LEFT(BG32,3),Final_modified_Intermediate[Burmese_Consonants],0)),LEFT(BG32,3),
IF(ISNUMBER(MATCH(LEFT(BG32,2),Final_modified_Intermediate[Burmese_Consonants],0)),LEFT(BG32,2),
IF(ISNUMBER(MATCH(LEFT(BG32,1),Final_modified_Intermediate[Burmese_Consonants],0)),LEFT(BG32,1),
IF(ISNUMBER(MATCH(LEFT(BG32,7),Final_Intermediate[Burmese_Consonants],0)),LEFT(BG32,7),
IF(ISNUMBER(MATCH(LEFT(BG32,6),Final_Intermediate[Burmese_Consonants],0)),LEFT(BG32,6),
IF(ISNUMBER(MATCH(LEFT(BG32,5),Final_Intermediate[Burmese_Consonants],0)),LEFT(BG32,5),
IF(ISNUMBER(MATCH(LEFT(BG32,4),Final_Intermediate[Burmese_Consonants],0)),LEFT(BG32,4),
IF(ISNUMBER(MATCH(LEFT(BG32,3),Final_Intermediate[Burmese_Consonants],0)),LEFT(BG32,3),
IF(ISNUMBER(MATCH(LEFT(BG32,2),Final_Intermediate[Burmese_Consonants],0)),LEFT(BG32,2),
IF(ISNUMBER(MATCH(LEFT(BG32,1),Final_Intermediate[Burmese_Consonants],0)),LEFT(BG32,1),
"")))))))))))))))</f>
        <v/>
      </c>
      <c r="AJ32" t="str">
        <f>IF(AND(OR(BH32="။",BH32="၊"),LEN(BH32)=1),BH32,
IF(ISNUMBER(MATCH(LEFT(BH32,7),Final_modified_Intermediate[Burmese_Consonants],0)),LEFT(BH32,7),
IF(ISNUMBER(MATCH(LEFT(BH32,6),Final_modified_Intermediate[Burmese_Consonants],0)),LEFT(BH32,6),
IF(ISNUMBER(MATCH(LEFT(BH32,5),Final_modified_Intermediate[Burmese_Consonants],0)),LEFT(BH32,5),
IF(ISNUMBER(MATCH(LEFT(BH32,4),Final_modified_Intermediate[Burmese_Consonants],0)),LEFT(BH32,4),
IF(ISNUMBER(MATCH(LEFT(BH32,3),Final_modified_Intermediate[Burmese_Consonants],0)),LEFT(BH32,3),
IF(ISNUMBER(MATCH(LEFT(BH32,2),Final_modified_Intermediate[Burmese_Consonants],0)),LEFT(BH32,2),
IF(ISNUMBER(MATCH(LEFT(BH32,1),Final_modified_Intermediate[Burmese_Consonants],0)),LEFT(BH32,1),
IF(ISNUMBER(MATCH(LEFT(BH32,7),Final_Intermediate[Burmese_Consonants],0)),LEFT(BH32,7),
IF(ISNUMBER(MATCH(LEFT(BH32,6),Final_Intermediate[Burmese_Consonants],0)),LEFT(BH32,6),
IF(ISNUMBER(MATCH(LEFT(BH32,5),Final_Intermediate[Burmese_Consonants],0)),LEFT(BH32,5),
IF(ISNUMBER(MATCH(LEFT(BH32,4),Final_Intermediate[Burmese_Consonants],0)),LEFT(BH32,4),
IF(ISNUMBER(MATCH(LEFT(BH32,3),Final_Intermediate[Burmese_Consonants],0)),LEFT(BH32,3),
IF(ISNUMBER(MATCH(LEFT(BH32,2),Final_Intermediate[Burmese_Consonants],0)),LEFT(BH32,2),
IF(ISNUMBER(MATCH(LEFT(BH32,1),Final_Intermediate[Burmese_Consonants],0)),LEFT(BH32,1),
"")))))))))))))))</f>
        <v/>
      </c>
      <c r="AK32" t="str">
        <f>IF(AND(OR(BI32="။",BI32="၊"),LEN(BI32)=1),BI32,
IF(ISNUMBER(MATCH(LEFT(BI32,7),Final_modified_Intermediate[Burmese_Consonants],0)),LEFT(BI32,7),
IF(ISNUMBER(MATCH(LEFT(BI32,6),Final_modified_Intermediate[Burmese_Consonants],0)),LEFT(BI32,6),
IF(ISNUMBER(MATCH(LEFT(BI32,5),Final_modified_Intermediate[Burmese_Consonants],0)),LEFT(BI32,5),
IF(ISNUMBER(MATCH(LEFT(BI32,4),Final_modified_Intermediate[Burmese_Consonants],0)),LEFT(BI32,4),
IF(ISNUMBER(MATCH(LEFT(BI32,3),Final_modified_Intermediate[Burmese_Consonants],0)),LEFT(BI32,3),
IF(ISNUMBER(MATCH(LEFT(BI32,2),Final_modified_Intermediate[Burmese_Consonants],0)),LEFT(BI32,2),
IF(ISNUMBER(MATCH(LEFT(BI32,1),Final_modified_Intermediate[Burmese_Consonants],0)),LEFT(BI32,1),
IF(ISNUMBER(MATCH(LEFT(BI32,7),Final_Intermediate[Burmese_Consonants],0)),LEFT(BI32,7),
IF(ISNUMBER(MATCH(LEFT(BI32,6),Final_Intermediate[Burmese_Consonants],0)),LEFT(BI32,6),
IF(ISNUMBER(MATCH(LEFT(BI32,5),Final_Intermediate[Burmese_Consonants],0)),LEFT(BI32,5),
IF(ISNUMBER(MATCH(LEFT(BI32,4),Final_Intermediate[Burmese_Consonants],0)),LEFT(BI32,4),
IF(ISNUMBER(MATCH(LEFT(BI32,3),Final_Intermediate[Burmese_Consonants],0)),LEFT(BI32,3),
IF(ISNUMBER(MATCH(LEFT(BI32,2),Final_Intermediate[Burmese_Consonants],0)),LEFT(BI32,2),
IF(ISNUMBER(MATCH(LEFT(BI32,1),Final_Intermediate[Burmese_Consonants],0)),LEFT(BI32,1),
"")))))))))))))))</f>
        <v/>
      </c>
      <c r="AL32" t="str">
        <f>IF(AND(OR(BJ32="။",BJ32="၊"),LEN(BJ32)=1),BJ32,
IF(ISNUMBER(MATCH(LEFT(BJ32,7),Final_modified_Intermediate[Burmese_Consonants],0)),LEFT(BJ32,7),
IF(ISNUMBER(MATCH(LEFT(BJ32,6),Final_modified_Intermediate[Burmese_Consonants],0)),LEFT(BJ32,6),
IF(ISNUMBER(MATCH(LEFT(BJ32,5),Final_modified_Intermediate[Burmese_Consonants],0)),LEFT(BJ32,5),
IF(ISNUMBER(MATCH(LEFT(BJ32,4),Final_modified_Intermediate[Burmese_Consonants],0)),LEFT(BJ32,4),
IF(ISNUMBER(MATCH(LEFT(BJ32,3),Final_modified_Intermediate[Burmese_Consonants],0)),LEFT(BJ32,3),
IF(ISNUMBER(MATCH(LEFT(BJ32,2),Final_modified_Intermediate[Burmese_Consonants],0)),LEFT(BJ32,2),
IF(ISNUMBER(MATCH(LEFT(BJ32,1),Final_modified_Intermediate[Burmese_Consonants],0)),LEFT(BJ32,1),
IF(ISNUMBER(MATCH(LEFT(BJ32,7),Final_Intermediate[Burmese_Consonants],0)),LEFT(BJ32,7),
IF(ISNUMBER(MATCH(LEFT(BJ32,6),Final_Intermediate[Burmese_Consonants],0)),LEFT(BJ32,6),
IF(ISNUMBER(MATCH(LEFT(BJ32,5),Final_Intermediate[Burmese_Consonants],0)),LEFT(BJ32,5),
IF(ISNUMBER(MATCH(LEFT(BJ32,4),Final_Intermediate[Burmese_Consonants],0)),LEFT(BJ32,4),
IF(ISNUMBER(MATCH(LEFT(BJ32,3),Final_Intermediate[Burmese_Consonants],0)),LEFT(BJ32,3),
IF(ISNUMBER(MATCH(LEFT(BJ32,2),Final_Intermediate[Burmese_Consonants],0)),LEFT(BJ32,2),
IF(ISNUMBER(MATCH(LEFT(BJ32,1),Final_Intermediate[Burmese_Consonants],0)),LEFT(BJ32,1),
"")))))))))))))))</f>
        <v/>
      </c>
      <c r="AN32" t="e">
        <f>Compiler_Burmese[[#This Row],[Sr. No.]]</f>
        <v>#REF!</v>
      </c>
      <c r="AO3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2" t="e">
        <f>[2]!Vocabulary_Burmese[[#This Row],[Sr. No.]]</f>
        <v>#REF!</v>
      </c>
      <c r="BA32" t="str">
        <f>IF(Raw_data_N2_Kanji[[#This Row],[Categorie]]&lt;&gt;"","",
IF(ISNUMBER(MATCH(V,Special_list[Burmese word],0)),"",
SUBSTITUTE(Raw_data_N2_Kanji[[#This Row],[Raw]]," ","")))</f>
        <v>မုန့်ဆီကြော်</v>
      </c>
      <c r="BB32" t="str">
        <f>RIGHT(Segregate18[[#This Row],[UPGRADE]],LEN(Segregate18[[#This Row],[UPGRADE]])-LEN(Compiler_Burmese[[#This Row],[1]]))</f>
        <v>ဆီကြော်</v>
      </c>
      <c r="BC32" t="str">
        <f>RIGHT(Segregate18[[#This Row],[11]],LEN(Segregate18[[#This Row],[11]])-LEN(Compiler_Burmese[[#This Row],[2]]))</f>
        <v>ကြော်</v>
      </c>
      <c r="BD32" t="str">
        <f>RIGHT(Segregate18[[#This Row],[21]],LEN(Segregate18[[#This Row],[21]])-LEN(Compiler_Burmese[[#This Row],[3]]))</f>
        <v/>
      </c>
      <c r="BE32" t="str">
        <f>RIGHT(Segregate18[[#This Row],[31]],LEN(Segregate18[[#This Row],[31]])-LEN(Compiler_Burmese[[#This Row],[4]]))</f>
        <v/>
      </c>
      <c r="BF32" t="str">
        <f>RIGHT(Segregate18[[#This Row],[41]],LEN(Segregate18[[#This Row],[41]])-LEN(Compiler_Burmese[[#This Row],[5]]))</f>
        <v/>
      </c>
      <c r="BG32" t="str">
        <f>RIGHT(Segregate18[[#This Row],[51]],LEN(Segregate18[[#This Row],[51]])-LEN(Compiler_Burmese[[#This Row],[6]]))</f>
        <v/>
      </c>
      <c r="BH32" t="str">
        <f>RIGHT(Segregate18[[#This Row],[61]],LEN(Segregate18[[#This Row],[61]])-LEN(Compiler_Burmese[[#This Row],[7]]))</f>
        <v/>
      </c>
      <c r="BI32" t="str">
        <f>RIGHT(Segregate18[[#This Row],[71]],LEN(Segregate18[[#This Row],[71]])-LEN(Compiler_Burmese[[#This Row],[8]]))</f>
        <v/>
      </c>
      <c r="BJ32" t="str">
        <f>RIGHT(Segregate18[[#This Row],[81]],LEN(Segregate18[[#This Row],[81]])-LEN(Compiler_Burmese[[#This Row],[9]]))</f>
        <v/>
      </c>
    </row>
    <row r="33" spans="1:62" ht="14.25" customHeight="1" x14ac:dyDescent="0.3">
      <c r="A33">
        <f>IF(Raw_data_N2_Kanji[[#This Row],[Categorie]]&lt;&gt;"",$A32+1,$A32)</f>
        <v>3</v>
      </c>
      <c r="B33" s="6">
        <f>IF(AND(Raw_data_N2_Kanji[[#This Row],[Supporting word 1]]="",Raw_data_N2_Kanji[[#This Row],[Supporting word 2]]=""),$B32,$B32+1)</f>
        <v>0</v>
      </c>
      <c r="C33" s="9">
        <f>ROW()-ROW(Raw_data_N2_Kanji[#Headers])</f>
        <v>31</v>
      </c>
      <c r="D33" s="9"/>
      <c r="E33" s="9" t="str">
        <f>IF(Raw_data_N2_Kanji[[#This Row],[Categorie]]="",$E32,Raw_data_N2_Kanji[[#This Row],[Categorie]])</f>
        <v>Snacks</v>
      </c>
      <c r="F33" s="9">
        <f t="shared" si="0"/>
        <v>2</v>
      </c>
      <c r="G33" s="57" t="str">
        <f>Raw_data_N2_Kanji[[#This Row],[Lecture_no]]&amp;"_"&amp;Raw_data_N2_Kanji[[#This Row],[Receipe_no]]</f>
        <v>Snacks_2</v>
      </c>
      <c r="H33" s="121" t="s">
        <v>27614</v>
      </c>
      <c r="I3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မုန့်ဖက်ထုပ်</v>
      </c>
      <c r="K3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3" s="11"/>
      <c r="N33" s="11"/>
      <c r="O3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3" s="12" t="s">
        <v>27656</v>
      </c>
      <c r="Q33" s="12">
        <f>IF(Raw_data_N2_Kanji[[#This Row],[Receipe_no]]=0,$Q32,
$Q32+1)</f>
        <v>28</v>
      </c>
      <c r="R33" s="11"/>
      <c r="S33" s="11">
        <f>IF(Raw_data_N2_Kanji[[#This Row],[Marking]]="",1,"")</f>
        <v>1</v>
      </c>
      <c r="T33" s="11" t="str">
        <f>IF(Raw_data_N2_Kanji[[#This Row],[Marking_blank]]="",SUMPRODUCT(COUNTIF($S$3:$S33,$S33)),"")</f>
        <v/>
      </c>
      <c r="U33" s="12">
        <f>Raw_data_N2_Kanji[[#This Row],[Sr. no.]]</f>
        <v>31</v>
      </c>
      <c r="V33" s="11">
        <f>SUMPRODUCT(COUNTIF($J$3:$J33,$J33))</f>
        <v>1</v>
      </c>
      <c r="W33" s="82">
        <f>LEN('1_Raw_data'!$J33)</f>
        <v>12</v>
      </c>
      <c r="Y33" t="e">
        <f>Segregate18[[#This Row],[Sr. No.]]</f>
        <v>#REF!</v>
      </c>
      <c r="Z33" t="str">
        <f>IF(AND(OR(BA33="။",BA33="၊"),LEN(BA33)=1),BA33,
IF(ISNUMBER(MATCH(LEFT(BA33,7),Final_modified_Intermediate[Burmese_Consonants],0)),LEFT(BA33,7),
IF(ISNUMBER(MATCH(LEFT(BA33,6),Final_modified_Intermediate[Burmese_Consonants],0)),LEFT(BA33,6),
IF(ISNUMBER(MATCH(LEFT(BA33,5),Final_modified_Intermediate[Burmese_Consonants],0)),LEFT(BA33,5),
IF(ISNUMBER(MATCH(LEFT(BA33,4),Final_modified_Intermediate[Burmese_Consonants],0)),LEFT(BA33,4),
IF(ISNUMBER(MATCH(LEFT(BA33,3),Final_modified_Intermediate[Burmese_Consonants],0)),LEFT(BA33,3),
IF(ISNUMBER(MATCH(LEFT(BA33,2),Final_modified_Intermediate[Burmese_Consonants],0)),LEFT(BA33,2),
IF(ISNUMBER(MATCH(LEFT(BA33,1),Final_modified_Intermediate[Burmese_Consonants],0)),LEFT(BA33,1),
IF(ISNUMBER(MATCH(LEFT(BA33,7),Final_Intermediate[Burmese_Consonants],0)),LEFT(BA33,7),
IF(ISNUMBER(MATCH(LEFT(BA33,6),Final_Intermediate[Burmese_Consonants],0)),LEFT(BA33,6),
IF(ISNUMBER(MATCH(LEFT(BA33,5),Final_Intermediate[Burmese_Consonants],0)),LEFT(BA33,5),
IF(ISNUMBER(MATCH(LEFT(BA33,4),Final_Intermediate[Burmese_Consonants],0)),LEFT(BA33,4),
IF(ISNUMBER(MATCH(LEFT(BA33,3),Final_Intermediate[Burmese_Consonants],0)),LEFT(BA33,3),
IF(ISNUMBER(MATCH(LEFT(BA33,2),Final_Intermediate[Burmese_Consonants],0)),LEFT(BA33,2),
IF(ISNUMBER(MATCH(LEFT(BA33,1),Final_Intermediate[Burmese_Consonants],0)),LEFT(BA33,1),
"")))))))))))))))</f>
        <v>မုန့်</v>
      </c>
      <c r="AA3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3" t="str">
        <f>IF(AND(OR(BB33="။",BB33="၊"),LEN(BB33)=1),BB33,
IF(ISNUMBER(MATCH(LEFT(BB33,7),Final_modified_Intermediate[Burmese_Consonants],0)),LEFT(BB33,7),
IF(ISNUMBER(MATCH(LEFT(BB33,6),Final_modified_Intermediate[Burmese_Consonants],0)),LEFT(BB33,6),
IF(ISNUMBER(MATCH(LEFT(BB33,5),Final_modified_Intermediate[Burmese_Consonants],0)),LEFT(BB33,5),
IF(ISNUMBER(MATCH(LEFT(BB33,4),Final_modified_Intermediate[Burmese_Consonants],0)),LEFT(BB33,4),
IF(ISNUMBER(MATCH(LEFT(BB33,3),Final_modified_Intermediate[Burmese_Consonants],0)),LEFT(BB33,3),
IF(ISNUMBER(MATCH(LEFT(BB33,2),Final_modified_Intermediate[Burmese_Consonants],0)),LEFT(BB33,2),
IF(ISNUMBER(MATCH(LEFT(BB33,1),Final_modified_Intermediate[Burmese_Consonants],0)),LEFT(BB33,1),
IF(ISNUMBER(MATCH(LEFT(BB33,7),Final_Intermediate[Burmese_Consonants],0)),LEFT(BB33,7),
IF(ISNUMBER(MATCH(LEFT(BB33,6),Final_Intermediate[Burmese_Consonants],0)),LEFT(BB33,6),
IF(ISNUMBER(MATCH(LEFT(BB33,5),Final_Intermediate[Burmese_Consonants],0)),LEFT(BB33,5),
IF(ISNUMBER(MATCH(LEFT(BB33,4),Final_Intermediate[Burmese_Consonants],0)),LEFT(BB33,4),
IF(ISNUMBER(MATCH(LEFT(BB33,3),Final_Intermediate[Burmese_Consonants],0)),LEFT(BB33,3),
IF(ISNUMBER(MATCH(LEFT(BB33,2),Final_Intermediate[Burmese_Consonants],0)),LEFT(BB33,2),
IF(ISNUMBER(MATCH(LEFT(BB33,1),Final_Intermediate[Burmese_Consonants],0)),LEFT(BB33,1),
"")))))))))))))))</f>
        <v>ဖက်</v>
      </c>
      <c r="AC3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3" t="str">
        <f>IF(AND(OR(BC33="။",BC33="၊"),LEN(BC33)=1),BC33,
IF(ISNUMBER(MATCH(LEFT(BC33,7),Final_modified_Intermediate[Burmese_Consonants],0)),LEFT(BC33,7),
IF(ISNUMBER(MATCH(LEFT(BC33,6),Final_modified_Intermediate[Burmese_Consonants],0)),LEFT(BC33,6),
IF(ISNUMBER(MATCH(LEFT(BC33,5),Final_modified_Intermediate[Burmese_Consonants],0)),LEFT(BC33,5),
IF(ISNUMBER(MATCH(LEFT(BC33,4),Final_modified_Intermediate[Burmese_Consonants],0)),LEFT(BC33,4),
IF(ISNUMBER(MATCH(LEFT(BC33,3),Final_modified_Intermediate[Burmese_Consonants],0)),LEFT(BC33,3),
IF(ISNUMBER(MATCH(LEFT(BC33,2),Final_modified_Intermediate[Burmese_Consonants],0)),LEFT(BC33,2),
IF(ISNUMBER(MATCH(LEFT(BC33,1),Final_modified_Intermediate[Burmese_Consonants],0)),LEFT(BC33,1),
IF(ISNUMBER(MATCH(LEFT(BC33,7),Final_Intermediate[Burmese_Consonants],0)),LEFT(BC33,7),
IF(ISNUMBER(MATCH(LEFT(BC33,6),Final_Intermediate[Burmese_Consonants],0)),LEFT(BC33,6),
IF(ISNUMBER(MATCH(LEFT(BC33,5),Final_Intermediate[Burmese_Consonants],0)),LEFT(BC33,5),
IF(ISNUMBER(MATCH(LEFT(BC33,4),Final_Intermediate[Burmese_Consonants],0)),LEFT(BC33,4),
IF(ISNUMBER(MATCH(LEFT(BC33,3),Final_Intermediate[Burmese_Consonants],0)),LEFT(BC33,3),
IF(ISNUMBER(MATCH(LEFT(BC33,2),Final_Intermediate[Burmese_Consonants],0)),LEFT(BC33,2),
IF(ISNUMBER(MATCH(LEFT(BC33,1),Final_Intermediate[Burmese_Consonants],0)),LEFT(BC33,1),
"")))))))))))))))</f>
        <v>ထုပ်</v>
      </c>
      <c r="AE3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3" t="str">
        <f>IF(AND(OR(BD33="။",BD33="၊"),LEN(BD33)=1),BD33,
IF(ISNUMBER(MATCH(LEFT(BD33,7),Final_modified_Intermediate[Burmese_Consonants],0)),LEFT(BD33,7),
IF(ISNUMBER(MATCH(LEFT(BD33,6),Final_modified_Intermediate[Burmese_Consonants],0)),LEFT(BD33,6),
IF(ISNUMBER(MATCH(LEFT(BD33,5),Final_modified_Intermediate[Burmese_Consonants],0)),LEFT(BD33,5),
IF(ISNUMBER(MATCH(LEFT(BD33,4),Final_modified_Intermediate[Burmese_Consonants],0)),LEFT(BD33,4),
IF(ISNUMBER(MATCH(LEFT(BD33,3),Final_modified_Intermediate[Burmese_Consonants],0)),LEFT(BD33,3),
IF(ISNUMBER(MATCH(LEFT(BD33,2),Final_modified_Intermediate[Burmese_Consonants],0)),LEFT(BD33,2),
IF(ISNUMBER(MATCH(LEFT(BD33,1),Final_modified_Intermediate[Burmese_Consonants],0)),LEFT(BD33,1),
IF(ISNUMBER(MATCH(LEFT(BD33,7),Final_Intermediate[Burmese_Consonants],0)),LEFT(BD33,7),
IF(ISNUMBER(MATCH(LEFT(BD33,6),Final_Intermediate[Burmese_Consonants],0)),LEFT(BD33,6),
IF(ISNUMBER(MATCH(LEFT(BD33,5),Final_Intermediate[Burmese_Consonants],0)),LEFT(BD33,5),
IF(ISNUMBER(MATCH(LEFT(BD33,4),Final_Intermediate[Burmese_Consonants],0)),LEFT(BD33,4),
IF(ISNUMBER(MATCH(LEFT(BD33,3),Final_Intermediate[Burmese_Consonants],0)),LEFT(BD33,3),
IF(ISNUMBER(MATCH(LEFT(BD33,2),Final_Intermediate[Burmese_Consonants],0)),LEFT(BD33,2),
IF(ISNUMBER(MATCH(LEFT(BD33,1),Final_Intermediate[Burmese_Consonants],0)),LEFT(BD33,1),
"")))))))))))))))</f>
        <v/>
      </c>
      <c r="AG33" t="str">
        <f>IF(AND(OR(BE33="။",BE33="၊"),LEN(BE33)=1),BE33,
IF(ISNUMBER(MATCH(LEFT(BE33,7),Final_modified_Intermediate[Burmese_Consonants],0)),LEFT(BE33,7),
IF(ISNUMBER(MATCH(LEFT(BE33,6),Final_modified_Intermediate[Burmese_Consonants],0)),LEFT(BE33,6),
IF(ISNUMBER(MATCH(LEFT(BE33,5),Final_modified_Intermediate[Burmese_Consonants],0)),LEFT(BE33,5),
IF(ISNUMBER(MATCH(LEFT(BE33,4),Final_modified_Intermediate[Burmese_Consonants],0)),LEFT(BE33,4),
IF(ISNUMBER(MATCH(LEFT(BE33,3),Final_modified_Intermediate[Burmese_Consonants],0)),LEFT(BE33,3),
IF(ISNUMBER(MATCH(LEFT(BE33,2),Final_modified_Intermediate[Burmese_Consonants],0)),LEFT(BE33,2),
IF(ISNUMBER(MATCH(LEFT(BE33,1),Final_modified_Intermediate[Burmese_Consonants],0)),LEFT(BE33,1),
IF(ISNUMBER(MATCH(LEFT(BE33,7),Final_Intermediate[Burmese_Consonants],0)),LEFT(BE33,7),
IF(ISNUMBER(MATCH(LEFT(BE33,6),Final_Intermediate[Burmese_Consonants],0)),LEFT(BE33,6),
IF(ISNUMBER(MATCH(LEFT(BE33,5),Final_Intermediate[Burmese_Consonants],0)),LEFT(BE33,5),
IF(ISNUMBER(MATCH(LEFT(BE33,4),Final_Intermediate[Burmese_Consonants],0)),LEFT(BE33,4),
IF(ISNUMBER(MATCH(LEFT(BE33,3),Final_Intermediate[Burmese_Consonants],0)),LEFT(BE33,3),
IF(ISNUMBER(MATCH(LEFT(BE33,2),Final_Intermediate[Burmese_Consonants],0)),LEFT(BE33,2),
IF(ISNUMBER(MATCH(LEFT(BE33,1),Final_Intermediate[Burmese_Consonants],0)),LEFT(BE33,1),
"")))))))))))))))</f>
        <v/>
      </c>
      <c r="AH33" t="str">
        <f>IF(AND(OR(BF33="။",BF33="၊"),LEN(BF33)=1),BF33,
IF(ISNUMBER(MATCH(LEFT(BF33,7),Final_modified_Intermediate[Burmese_Consonants],0)),LEFT(BF33,7),
IF(ISNUMBER(MATCH(LEFT(BF33,6),Final_modified_Intermediate[Burmese_Consonants],0)),LEFT(BF33,6),
IF(ISNUMBER(MATCH(LEFT(BF33,5),Final_modified_Intermediate[Burmese_Consonants],0)),LEFT(BF33,5),
IF(ISNUMBER(MATCH(LEFT(BF33,4),Final_modified_Intermediate[Burmese_Consonants],0)),LEFT(BF33,4),
IF(ISNUMBER(MATCH(LEFT(BF33,3),Final_modified_Intermediate[Burmese_Consonants],0)),LEFT(BF33,3),
IF(ISNUMBER(MATCH(LEFT(BF33,2),Final_modified_Intermediate[Burmese_Consonants],0)),LEFT(BF33,2),
IF(ISNUMBER(MATCH(LEFT(BF33,1),Final_modified_Intermediate[Burmese_Consonants],0)),LEFT(BF33,1),
IF(ISNUMBER(MATCH(LEFT(BF33,7),Final_Intermediate[Burmese_Consonants],0)),LEFT(BF33,7),
IF(ISNUMBER(MATCH(LEFT(BF33,6),Final_Intermediate[Burmese_Consonants],0)),LEFT(BF33,6),
IF(ISNUMBER(MATCH(LEFT(BF33,5),Final_Intermediate[Burmese_Consonants],0)),LEFT(BF33,5),
IF(ISNUMBER(MATCH(LEFT(BF33,4),Final_Intermediate[Burmese_Consonants],0)),LEFT(BF33,4),
IF(ISNUMBER(MATCH(LEFT(BF33,3),Final_Intermediate[Burmese_Consonants],0)),LEFT(BF33,3),
IF(ISNUMBER(MATCH(LEFT(BF33,2),Final_Intermediate[Burmese_Consonants],0)),LEFT(BF33,2),
IF(ISNUMBER(MATCH(LEFT(BF33,1),Final_Intermediate[Burmese_Consonants],0)),LEFT(BF33,1),
"")))))))))))))))</f>
        <v/>
      </c>
      <c r="AI33" t="str">
        <f>IF(AND(OR(BG33="။",BG33="၊"),LEN(BG33)=1),BG33,
IF(ISNUMBER(MATCH(LEFT(BG33,7),Final_modified_Intermediate[Burmese_Consonants],0)),LEFT(BG33,7),
IF(ISNUMBER(MATCH(LEFT(BG33,6),Final_modified_Intermediate[Burmese_Consonants],0)),LEFT(BG33,6),
IF(ISNUMBER(MATCH(LEFT(BG33,5),Final_modified_Intermediate[Burmese_Consonants],0)),LEFT(BG33,5),
IF(ISNUMBER(MATCH(LEFT(BG33,4),Final_modified_Intermediate[Burmese_Consonants],0)),LEFT(BG33,4),
IF(ISNUMBER(MATCH(LEFT(BG33,3),Final_modified_Intermediate[Burmese_Consonants],0)),LEFT(BG33,3),
IF(ISNUMBER(MATCH(LEFT(BG33,2),Final_modified_Intermediate[Burmese_Consonants],0)),LEFT(BG33,2),
IF(ISNUMBER(MATCH(LEFT(BG33,1),Final_modified_Intermediate[Burmese_Consonants],0)),LEFT(BG33,1),
IF(ISNUMBER(MATCH(LEFT(BG33,7),Final_Intermediate[Burmese_Consonants],0)),LEFT(BG33,7),
IF(ISNUMBER(MATCH(LEFT(BG33,6),Final_Intermediate[Burmese_Consonants],0)),LEFT(BG33,6),
IF(ISNUMBER(MATCH(LEFT(BG33,5),Final_Intermediate[Burmese_Consonants],0)),LEFT(BG33,5),
IF(ISNUMBER(MATCH(LEFT(BG33,4),Final_Intermediate[Burmese_Consonants],0)),LEFT(BG33,4),
IF(ISNUMBER(MATCH(LEFT(BG33,3),Final_Intermediate[Burmese_Consonants],0)),LEFT(BG33,3),
IF(ISNUMBER(MATCH(LEFT(BG33,2),Final_Intermediate[Burmese_Consonants],0)),LEFT(BG33,2),
IF(ISNUMBER(MATCH(LEFT(BG33,1),Final_Intermediate[Burmese_Consonants],0)),LEFT(BG33,1),
"")))))))))))))))</f>
        <v/>
      </c>
      <c r="AJ33" t="str">
        <f>IF(AND(OR(BH33="။",BH33="၊"),LEN(BH33)=1),BH33,
IF(ISNUMBER(MATCH(LEFT(BH33,7),Final_modified_Intermediate[Burmese_Consonants],0)),LEFT(BH33,7),
IF(ISNUMBER(MATCH(LEFT(BH33,6),Final_modified_Intermediate[Burmese_Consonants],0)),LEFT(BH33,6),
IF(ISNUMBER(MATCH(LEFT(BH33,5),Final_modified_Intermediate[Burmese_Consonants],0)),LEFT(BH33,5),
IF(ISNUMBER(MATCH(LEFT(BH33,4),Final_modified_Intermediate[Burmese_Consonants],0)),LEFT(BH33,4),
IF(ISNUMBER(MATCH(LEFT(BH33,3),Final_modified_Intermediate[Burmese_Consonants],0)),LEFT(BH33,3),
IF(ISNUMBER(MATCH(LEFT(BH33,2),Final_modified_Intermediate[Burmese_Consonants],0)),LEFT(BH33,2),
IF(ISNUMBER(MATCH(LEFT(BH33,1),Final_modified_Intermediate[Burmese_Consonants],0)),LEFT(BH33,1),
IF(ISNUMBER(MATCH(LEFT(BH33,7),Final_Intermediate[Burmese_Consonants],0)),LEFT(BH33,7),
IF(ISNUMBER(MATCH(LEFT(BH33,6),Final_Intermediate[Burmese_Consonants],0)),LEFT(BH33,6),
IF(ISNUMBER(MATCH(LEFT(BH33,5),Final_Intermediate[Burmese_Consonants],0)),LEFT(BH33,5),
IF(ISNUMBER(MATCH(LEFT(BH33,4),Final_Intermediate[Burmese_Consonants],0)),LEFT(BH33,4),
IF(ISNUMBER(MATCH(LEFT(BH33,3),Final_Intermediate[Burmese_Consonants],0)),LEFT(BH33,3),
IF(ISNUMBER(MATCH(LEFT(BH33,2),Final_Intermediate[Burmese_Consonants],0)),LEFT(BH33,2),
IF(ISNUMBER(MATCH(LEFT(BH33,1),Final_Intermediate[Burmese_Consonants],0)),LEFT(BH33,1),
"")))))))))))))))</f>
        <v/>
      </c>
      <c r="AK33" t="str">
        <f>IF(AND(OR(BI33="။",BI33="၊"),LEN(BI33)=1),BI33,
IF(ISNUMBER(MATCH(LEFT(BI33,7),Final_modified_Intermediate[Burmese_Consonants],0)),LEFT(BI33,7),
IF(ISNUMBER(MATCH(LEFT(BI33,6),Final_modified_Intermediate[Burmese_Consonants],0)),LEFT(BI33,6),
IF(ISNUMBER(MATCH(LEFT(BI33,5),Final_modified_Intermediate[Burmese_Consonants],0)),LEFT(BI33,5),
IF(ISNUMBER(MATCH(LEFT(BI33,4),Final_modified_Intermediate[Burmese_Consonants],0)),LEFT(BI33,4),
IF(ISNUMBER(MATCH(LEFT(BI33,3),Final_modified_Intermediate[Burmese_Consonants],0)),LEFT(BI33,3),
IF(ISNUMBER(MATCH(LEFT(BI33,2),Final_modified_Intermediate[Burmese_Consonants],0)),LEFT(BI33,2),
IF(ISNUMBER(MATCH(LEFT(BI33,1),Final_modified_Intermediate[Burmese_Consonants],0)),LEFT(BI33,1),
IF(ISNUMBER(MATCH(LEFT(BI33,7),Final_Intermediate[Burmese_Consonants],0)),LEFT(BI33,7),
IF(ISNUMBER(MATCH(LEFT(BI33,6),Final_Intermediate[Burmese_Consonants],0)),LEFT(BI33,6),
IF(ISNUMBER(MATCH(LEFT(BI33,5),Final_Intermediate[Burmese_Consonants],0)),LEFT(BI33,5),
IF(ISNUMBER(MATCH(LEFT(BI33,4),Final_Intermediate[Burmese_Consonants],0)),LEFT(BI33,4),
IF(ISNUMBER(MATCH(LEFT(BI33,3),Final_Intermediate[Burmese_Consonants],0)),LEFT(BI33,3),
IF(ISNUMBER(MATCH(LEFT(BI33,2),Final_Intermediate[Burmese_Consonants],0)),LEFT(BI33,2),
IF(ISNUMBER(MATCH(LEFT(BI33,1),Final_Intermediate[Burmese_Consonants],0)),LEFT(BI33,1),
"")))))))))))))))</f>
        <v/>
      </c>
      <c r="AL33" t="str">
        <f>IF(AND(OR(BJ33="။",BJ33="၊"),LEN(BJ33)=1),BJ33,
IF(ISNUMBER(MATCH(LEFT(BJ33,7),Final_modified_Intermediate[Burmese_Consonants],0)),LEFT(BJ33,7),
IF(ISNUMBER(MATCH(LEFT(BJ33,6),Final_modified_Intermediate[Burmese_Consonants],0)),LEFT(BJ33,6),
IF(ISNUMBER(MATCH(LEFT(BJ33,5),Final_modified_Intermediate[Burmese_Consonants],0)),LEFT(BJ33,5),
IF(ISNUMBER(MATCH(LEFT(BJ33,4),Final_modified_Intermediate[Burmese_Consonants],0)),LEFT(BJ33,4),
IF(ISNUMBER(MATCH(LEFT(BJ33,3),Final_modified_Intermediate[Burmese_Consonants],0)),LEFT(BJ33,3),
IF(ISNUMBER(MATCH(LEFT(BJ33,2),Final_modified_Intermediate[Burmese_Consonants],0)),LEFT(BJ33,2),
IF(ISNUMBER(MATCH(LEFT(BJ33,1),Final_modified_Intermediate[Burmese_Consonants],0)),LEFT(BJ33,1),
IF(ISNUMBER(MATCH(LEFT(BJ33,7),Final_Intermediate[Burmese_Consonants],0)),LEFT(BJ33,7),
IF(ISNUMBER(MATCH(LEFT(BJ33,6),Final_Intermediate[Burmese_Consonants],0)),LEFT(BJ33,6),
IF(ISNUMBER(MATCH(LEFT(BJ33,5),Final_Intermediate[Burmese_Consonants],0)),LEFT(BJ33,5),
IF(ISNUMBER(MATCH(LEFT(BJ33,4),Final_Intermediate[Burmese_Consonants],0)),LEFT(BJ33,4),
IF(ISNUMBER(MATCH(LEFT(BJ33,3),Final_Intermediate[Burmese_Consonants],0)),LEFT(BJ33,3),
IF(ISNUMBER(MATCH(LEFT(BJ33,2),Final_Intermediate[Burmese_Consonants],0)),LEFT(BJ33,2),
IF(ISNUMBER(MATCH(LEFT(BJ33,1),Final_Intermediate[Burmese_Consonants],0)),LEFT(BJ33,1),
"")))))))))))))))</f>
        <v/>
      </c>
      <c r="AN33" t="e">
        <f>Compiler_Burmese[[#This Row],[Sr. No.]]</f>
        <v>#REF!</v>
      </c>
      <c r="AO3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3" t="e">
        <f>[2]!Vocabulary_Burmese[[#This Row],[Sr. No.]]</f>
        <v>#REF!</v>
      </c>
      <c r="BA33" t="str">
        <f>IF(Raw_data_N2_Kanji[[#This Row],[Categorie]]&lt;&gt;"","",
IF(ISNUMBER(MATCH(V,Special_list[Burmese word],0)),"",
SUBSTITUTE(Raw_data_N2_Kanji[[#This Row],[Raw]]," ","")))</f>
        <v>မုန့်ဖက်ထုပ်</v>
      </c>
      <c r="BB33" t="str">
        <f>RIGHT(Segregate18[[#This Row],[UPGRADE]],LEN(Segregate18[[#This Row],[UPGRADE]])-LEN(Compiler_Burmese[[#This Row],[1]]))</f>
        <v>ဖက်ထုပ်</v>
      </c>
      <c r="BC33" t="str">
        <f>RIGHT(Segregate18[[#This Row],[11]],LEN(Segregate18[[#This Row],[11]])-LEN(Compiler_Burmese[[#This Row],[2]]))</f>
        <v>ထုပ်</v>
      </c>
      <c r="BD33" t="str">
        <f>RIGHT(Segregate18[[#This Row],[21]],LEN(Segregate18[[#This Row],[21]])-LEN(Compiler_Burmese[[#This Row],[3]]))</f>
        <v/>
      </c>
      <c r="BE33" t="str">
        <f>RIGHT(Segregate18[[#This Row],[31]],LEN(Segregate18[[#This Row],[31]])-LEN(Compiler_Burmese[[#This Row],[4]]))</f>
        <v/>
      </c>
      <c r="BF33" t="str">
        <f>RIGHT(Segregate18[[#This Row],[41]],LEN(Segregate18[[#This Row],[41]])-LEN(Compiler_Burmese[[#This Row],[5]]))</f>
        <v/>
      </c>
      <c r="BG33" t="str">
        <f>RIGHT(Segregate18[[#This Row],[51]],LEN(Segregate18[[#This Row],[51]])-LEN(Compiler_Burmese[[#This Row],[6]]))</f>
        <v/>
      </c>
      <c r="BH33" t="str">
        <f>RIGHT(Segregate18[[#This Row],[61]],LEN(Segregate18[[#This Row],[61]])-LEN(Compiler_Burmese[[#This Row],[7]]))</f>
        <v/>
      </c>
      <c r="BI33" t="str">
        <f>RIGHT(Segregate18[[#This Row],[71]],LEN(Segregate18[[#This Row],[71]])-LEN(Compiler_Burmese[[#This Row],[8]]))</f>
        <v/>
      </c>
      <c r="BJ33" t="str">
        <f>RIGHT(Segregate18[[#This Row],[81]],LEN(Segregate18[[#This Row],[81]])-LEN(Compiler_Burmese[[#This Row],[9]]))</f>
        <v/>
      </c>
    </row>
    <row r="34" spans="1:62" ht="14.25" customHeight="1" x14ac:dyDescent="0.3">
      <c r="A34">
        <f>IF(Raw_data_N2_Kanji[[#This Row],[Categorie]]&lt;&gt;"",$A33+1,$A33)</f>
        <v>3</v>
      </c>
      <c r="B34" s="6">
        <f>IF(AND(Raw_data_N2_Kanji[[#This Row],[Supporting word 1]]="",Raw_data_N2_Kanji[[#This Row],[Supporting word 2]]=""),$B33,$B33+1)</f>
        <v>0</v>
      </c>
      <c r="C34" s="9">
        <f>ROW()-ROW(Raw_data_N2_Kanji[#Headers])</f>
        <v>32</v>
      </c>
      <c r="D34" s="9"/>
      <c r="E34" s="9" t="str">
        <f>IF(Raw_data_N2_Kanji[[#This Row],[Categorie]]="",$E33,Raw_data_N2_Kanji[[#This Row],[Categorie]])</f>
        <v>Snacks</v>
      </c>
      <c r="F34" s="9">
        <f t="shared" si="0"/>
        <v>3</v>
      </c>
      <c r="G34" s="57" t="str">
        <f>Raw_data_N2_Kanji[[#This Row],[Lecture_no]]&amp;"_"&amp;Raw_data_N2_Kanji[[#This Row],[Receipe_no]]</f>
        <v>Snacks_3</v>
      </c>
      <c r="H34" s="121" t="s">
        <v>27615</v>
      </c>
      <c r="I3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မုန့်လက်ကောက်</v>
      </c>
      <c r="K3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4" s="11"/>
      <c r="N34" s="11"/>
      <c r="O3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4" s="12" t="s">
        <v>27657</v>
      </c>
      <c r="Q34" s="12">
        <f>IF(Raw_data_N2_Kanji[[#This Row],[Receipe_no]]=0,$Q33,
$Q33+1)</f>
        <v>29</v>
      </c>
      <c r="R34" s="11"/>
      <c r="S34" s="11">
        <f>IF(Raw_data_N2_Kanji[[#This Row],[Marking]]="",1,"")</f>
        <v>1</v>
      </c>
      <c r="T34" s="11" t="str">
        <f>IF(Raw_data_N2_Kanji[[#This Row],[Marking_blank]]="",SUMPRODUCT(COUNTIF($S$3:$S34,$S34)),"")</f>
        <v/>
      </c>
      <c r="U34" s="12">
        <f>Raw_data_N2_Kanji[[#This Row],[Sr. no.]]</f>
        <v>32</v>
      </c>
      <c r="V34" s="11">
        <f>SUMPRODUCT(COUNTIF($J$3:$J34,$J34))</f>
        <v>1</v>
      </c>
      <c r="W34" s="82">
        <f>LEN('1_Raw_data'!$J34)</f>
        <v>13</v>
      </c>
      <c r="Y34" t="e">
        <f>Segregate18[[#This Row],[Sr. No.]]</f>
        <v>#REF!</v>
      </c>
      <c r="Z34" t="str">
        <f>IF(AND(OR(BA34="။",BA34="၊"),LEN(BA34)=1),BA34,
IF(ISNUMBER(MATCH(LEFT(BA34,7),Final_modified_Intermediate[Burmese_Consonants],0)),LEFT(BA34,7),
IF(ISNUMBER(MATCH(LEFT(BA34,6),Final_modified_Intermediate[Burmese_Consonants],0)),LEFT(BA34,6),
IF(ISNUMBER(MATCH(LEFT(BA34,5),Final_modified_Intermediate[Burmese_Consonants],0)),LEFT(BA34,5),
IF(ISNUMBER(MATCH(LEFT(BA34,4),Final_modified_Intermediate[Burmese_Consonants],0)),LEFT(BA34,4),
IF(ISNUMBER(MATCH(LEFT(BA34,3),Final_modified_Intermediate[Burmese_Consonants],0)),LEFT(BA34,3),
IF(ISNUMBER(MATCH(LEFT(BA34,2),Final_modified_Intermediate[Burmese_Consonants],0)),LEFT(BA34,2),
IF(ISNUMBER(MATCH(LEFT(BA34,1),Final_modified_Intermediate[Burmese_Consonants],0)),LEFT(BA34,1),
IF(ISNUMBER(MATCH(LEFT(BA34,7),Final_Intermediate[Burmese_Consonants],0)),LEFT(BA34,7),
IF(ISNUMBER(MATCH(LEFT(BA34,6),Final_Intermediate[Burmese_Consonants],0)),LEFT(BA34,6),
IF(ISNUMBER(MATCH(LEFT(BA34,5),Final_Intermediate[Burmese_Consonants],0)),LEFT(BA34,5),
IF(ISNUMBER(MATCH(LEFT(BA34,4),Final_Intermediate[Burmese_Consonants],0)),LEFT(BA34,4),
IF(ISNUMBER(MATCH(LEFT(BA34,3),Final_Intermediate[Burmese_Consonants],0)),LEFT(BA34,3),
IF(ISNUMBER(MATCH(LEFT(BA34,2),Final_Intermediate[Burmese_Consonants],0)),LEFT(BA34,2),
IF(ISNUMBER(MATCH(LEFT(BA34,1),Final_Intermediate[Burmese_Consonants],0)),LEFT(BA34,1),
"")))))))))))))))</f>
        <v>မုန့်</v>
      </c>
      <c r="AA3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4" t="str">
        <f>IF(AND(OR(BB34="။",BB34="၊"),LEN(BB34)=1),BB34,
IF(ISNUMBER(MATCH(LEFT(BB34,7),Final_modified_Intermediate[Burmese_Consonants],0)),LEFT(BB34,7),
IF(ISNUMBER(MATCH(LEFT(BB34,6),Final_modified_Intermediate[Burmese_Consonants],0)),LEFT(BB34,6),
IF(ISNUMBER(MATCH(LEFT(BB34,5),Final_modified_Intermediate[Burmese_Consonants],0)),LEFT(BB34,5),
IF(ISNUMBER(MATCH(LEFT(BB34,4),Final_modified_Intermediate[Burmese_Consonants],0)),LEFT(BB34,4),
IF(ISNUMBER(MATCH(LEFT(BB34,3),Final_modified_Intermediate[Burmese_Consonants],0)),LEFT(BB34,3),
IF(ISNUMBER(MATCH(LEFT(BB34,2),Final_modified_Intermediate[Burmese_Consonants],0)),LEFT(BB34,2),
IF(ISNUMBER(MATCH(LEFT(BB34,1),Final_modified_Intermediate[Burmese_Consonants],0)),LEFT(BB34,1),
IF(ISNUMBER(MATCH(LEFT(BB34,7),Final_Intermediate[Burmese_Consonants],0)),LEFT(BB34,7),
IF(ISNUMBER(MATCH(LEFT(BB34,6),Final_Intermediate[Burmese_Consonants],0)),LEFT(BB34,6),
IF(ISNUMBER(MATCH(LEFT(BB34,5),Final_Intermediate[Burmese_Consonants],0)),LEFT(BB34,5),
IF(ISNUMBER(MATCH(LEFT(BB34,4),Final_Intermediate[Burmese_Consonants],0)),LEFT(BB34,4),
IF(ISNUMBER(MATCH(LEFT(BB34,3),Final_Intermediate[Burmese_Consonants],0)),LEFT(BB34,3),
IF(ISNUMBER(MATCH(LEFT(BB34,2),Final_Intermediate[Burmese_Consonants],0)),LEFT(BB34,2),
IF(ISNUMBER(MATCH(LEFT(BB34,1),Final_Intermediate[Burmese_Consonants],0)),LEFT(BB34,1),
"")))))))))))))))</f>
        <v>လက်</v>
      </c>
      <c r="AC3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4" t="str">
        <f>IF(AND(OR(BC34="။",BC34="၊"),LEN(BC34)=1),BC34,
IF(ISNUMBER(MATCH(LEFT(BC34,7),Final_modified_Intermediate[Burmese_Consonants],0)),LEFT(BC34,7),
IF(ISNUMBER(MATCH(LEFT(BC34,6),Final_modified_Intermediate[Burmese_Consonants],0)),LEFT(BC34,6),
IF(ISNUMBER(MATCH(LEFT(BC34,5),Final_modified_Intermediate[Burmese_Consonants],0)),LEFT(BC34,5),
IF(ISNUMBER(MATCH(LEFT(BC34,4),Final_modified_Intermediate[Burmese_Consonants],0)),LEFT(BC34,4),
IF(ISNUMBER(MATCH(LEFT(BC34,3),Final_modified_Intermediate[Burmese_Consonants],0)),LEFT(BC34,3),
IF(ISNUMBER(MATCH(LEFT(BC34,2),Final_modified_Intermediate[Burmese_Consonants],0)),LEFT(BC34,2),
IF(ISNUMBER(MATCH(LEFT(BC34,1),Final_modified_Intermediate[Burmese_Consonants],0)),LEFT(BC34,1),
IF(ISNUMBER(MATCH(LEFT(BC34,7),Final_Intermediate[Burmese_Consonants],0)),LEFT(BC34,7),
IF(ISNUMBER(MATCH(LEFT(BC34,6),Final_Intermediate[Burmese_Consonants],0)),LEFT(BC34,6),
IF(ISNUMBER(MATCH(LEFT(BC34,5),Final_Intermediate[Burmese_Consonants],0)),LEFT(BC34,5),
IF(ISNUMBER(MATCH(LEFT(BC34,4),Final_Intermediate[Burmese_Consonants],0)),LEFT(BC34,4),
IF(ISNUMBER(MATCH(LEFT(BC34,3),Final_Intermediate[Burmese_Consonants],0)),LEFT(BC34,3),
IF(ISNUMBER(MATCH(LEFT(BC34,2),Final_Intermediate[Burmese_Consonants],0)),LEFT(BC34,2),
IF(ISNUMBER(MATCH(LEFT(BC34,1),Final_Intermediate[Burmese_Consonants],0)),LEFT(BC34,1),
"")))))))))))))))</f>
        <v>ကောက်</v>
      </c>
      <c r="AE3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4" t="str">
        <f>IF(AND(OR(BD34="။",BD34="၊"),LEN(BD34)=1),BD34,
IF(ISNUMBER(MATCH(LEFT(BD34,7),Final_modified_Intermediate[Burmese_Consonants],0)),LEFT(BD34,7),
IF(ISNUMBER(MATCH(LEFT(BD34,6),Final_modified_Intermediate[Burmese_Consonants],0)),LEFT(BD34,6),
IF(ISNUMBER(MATCH(LEFT(BD34,5),Final_modified_Intermediate[Burmese_Consonants],0)),LEFT(BD34,5),
IF(ISNUMBER(MATCH(LEFT(BD34,4),Final_modified_Intermediate[Burmese_Consonants],0)),LEFT(BD34,4),
IF(ISNUMBER(MATCH(LEFT(BD34,3),Final_modified_Intermediate[Burmese_Consonants],0)),LEFT(BD34,3),
IF(ISNUMBER(MATCH(LEFT(BD34,2),Final_modified_Intermediate[Burmese_Consonants],0)),LEFT(BD34,2),
IF(ISNUMBER(MATCH(LEFT(BD34,1),Final_modified_Intermediate[Burmese_Consonants],0)),LEFT(BD34,1),
IF(ISNUMBER(MATCH(LEFT(BD34,7),Final_Intermediate[Burmese_Consonants],0)),LEFT(BD34,7),
IF(ISNUMBER(MATCH(LEFT(BD34,6),Final_Intermediate[Burmese_Consonants],0)),LEFT(BD34,6),
IF(ISNUMBER(MATCH(LEFT(BD34,5),Final_Intermediate[Burmese_Consonants],0)),LEFT(BD34,5),
IF(ISNUMBER(MATCH(LEFT(BD34,4),Final_Intermediate[Burmese_Consonants],0)),LEFT(BD34,4),
IF(ISNUMBER(MATCH(LEFT(BD34,3),Final_Intermediate[Burmese_Consonants],0)),LEFT(BD34,3),
IF(ISNUMBER(MATCH(LEFT(BD34,2),Final_Intermediate[Burmese_Consonants],0)),LEFT(BD34,2),
IF(ISNUMBER(MATCH(LEFT(BD34,1),Final_Intermediate[Burmese_Consonants],0)),LEFT(BD34,1),
"")))))))))))))))</f>
        <v/>
      </c>
      <c r="AG34" t="str">
        <f>IF(AND(OR(BE34="။",BE34="၊"),LEN(BE34)=1),BE34,
IF(ISNUMBER(MATCH(LEFT(BE34,7),Final_modified_Intermediate[Burmese_Consonants],0)),LEFT(BE34,7),
IF(ISNUMBER(MATCH(LEFT(BE34,6),Final_modified_Intermediate[Burmese_Consonants],0)),LEFT(BE34,6),
IF(ISNUMBER(MATCH(LEFT(BE34,5),Final_modified_Intermediate[Burmese_Consonants],0)),LEFT(BE34,5),
IF(ISNUMBER(MATCH(LEFT(BE34,4),Final_modified_Intermediate[Burmese_Consonants],0)),LEFT(BE34,4),
IF(ISNUMBER(MATCH(LEFT(BE34,3),Final_modified_Intermediate[Burmese_Consonants],0)),LEFT(BE34,3),
IF(ISNUMBER(MATCH(LEFT(BE34,2),Final_modified_Intermediate[Burmese_Consonants],0)),LEFT(BE34,2),
IF(ISNUMBER(MATCH(LEFT(BE34,1),Final_modified_Intermediate[Burmese_Consonants],0)),LEFT(BE34,1),
IF(ISNUMBER(MATCH(LEFT(BE34,7),Final_Intermediate[Burmese_Consonants],0)),LEFT(BE34,7),
IF(ISNUMBER(MATCH(LEFT(BE34,6),Final_Intermediate[Burmese_Consonants],0)),LEFT(BE34,6),
IF(ISNUMBER(MATCH(LEFT(BE34,5),Final_Intermediate[Burmese_Consonants],0)),LEFT(BE34,5),
IF(ISNUMBER(MATCH(LEFT(BE34,4),Final_Intermediate[Burmese_Consonants],0)),LEFT(BE34,4),
IF(ISNUMBER(MATCH(LEFT(BE34,3),Final_Intermediate[Burmese_Consonants],0)),LEFT(BE34,3),
IF(ISNUMBER(MATCH(LEFT(BE34,2),Final_Intermediate[Burmese_Consonants],0)),LEFT(BE34,2),
IF(ISNUMBER(MATCH(LEFT(BE34,1),Final_Intermediate[Burmese_Consonants],0)),LEFT(BE34,1),
"")))))))))))))))</f>
        <v/>
      </c>
      <c r="AH34" t="str">
        <f>IF(AND(OR(BF34="။",BF34="၊"),LEN(BF34)=1),BF34,
IF(ISNUMBER(MATCH(LEFT(BF34,7),Final_modified_Intermediate[Burmese_Consonants],0)),LEFT(BF34,7),
IF(ISNUMBER(MATCH(LEFT(BF34,6),Final_modified_Intermediate[Burmese_Consonants],0)),LEFT(BF34,6),
IF(ISNUMBER(MATCH(LEFT(BF34,5),Final_modified_Intermediate[Burmese_Consonants],0)),LEFT(BF34,5),
IF(ISNUMBER(MATCH(LEFT(BF34,4),Final_modified_Intermediate[Burmese_Consonants],0)),LEFT(BF34,4),
IF(ISNUMBER(MATCH(LEFT(BF34,3),Final_modified_Intermediate[Burmese_Consonants],0)),LEFT(BF34,3),
IF(ISNUMBER(MATCH(LEFT(BF34,2),Final_modified_Intermediate[Burmese_Consonants],0)),LEFT(BF34,2),
IF(ISNUMBER(MATCH(LEFT(BF34,1),Final_modified_Intermediate[Burmese_Consonants],0)),LEFT(BF34,1),
IF(ISNUMBER(MATCH(LEFT(BF34,7),Final_Intermediate[Burmese_Consonants],0)),LEFT(BF34,7),
IF(ISNUMBER(MATCH(LEFT(BF34,6),Final_Intermediate[Burmese_Consonants],0)),LEFT(BF34,6),
IF(ISNUMBER(MATCH(LEFT(BF34,5),Final_Intermediate[Burmese_Consonants],0)),LEFT(BF34,5),
IF(ISNUMBER(MATCH(LEFT(BF34,4),Final_Intermediate[Burmese_Consonants],0)),LEFT(BF34,4),
IF(ISNUMBER(MATCH(LEFT(BF34,3),Final_Intermediate[Burmese_Consonants],0)),LEFT(BF34,3),
IF(ISNUMBER(MATCH(LEFT(BF34,2),Final_Intermediate[Burmese_Consonants],0)),LEFT(BF34,2),
IF(ISNUMBER(MATCH(LEFT(BF34,1),Final_Intermediate[Burmese_Consonants],0)),LEFT(BF34,1),
"")))))))))))))))</f>
        <v/>
      </c>
      <c r="AI34" t="str">
        <f>IF(AND(OR(BG34="။",BG34="၊"),LEN(BG34)=1),BG34,
IF(ISNUMBER(MATCH(LEFT(BG34,7),Final_modified_Intermediate[Burmese_Consonants],0)),LEFT(BG34,7),
IF(ISNUMBER(MATCH(LEFT(BG34,6),Final_modified_Intermediate[Burmese_Consonants],0)),LEFT(BG34,6),
IF(ISNUMBER(MATCH(LEFT(BG34,5),Final_modified_Intermediate[Burmese_Consonants],0)),LEFT(BG34,5),
IF(ISNUMBER(MATCH(LEFT(BG34,4),Final_modified_Intermediate[Burmese_Consonants],0)),LEFT(BG34,4),
IF(ISNUMBER(MATCH(LEFT(BG34,3),Final_modified_Intermediate[Burmese_Consonants],0)),LEFT(BG34,3),
IF(ISNUMBER(MATCH(LEFT(BG34,2),Final_modified_Intermediate[Burmese_Consonants],0)),LEFT(BG34,2),
IF(ISNUMBER(MATCH(LEFT(BG34,1),Final_modified_Intermediate[Burmese_Consonants],0)),LEFT(BG34,1),
IF(ISNUMBER(MATCH(LEFT(BG34,7),Final_Intermediate[Burmese_Consonants],0)),LEFT(BG34,7),
IF(ISNUMBER(MATCH(LEFT(BG34,6),Final_Intermediate[Burmese_Consonants],0)),LEFT(BG34,6),
IF(ISNUMBER(MATCH(LEFT(BG34,5),Final_Intermediate[Burmese_Consonants],0)),LEFT(BG34,5),
IF(ISNUMBER(MATCH(LEFT(BG34,4),Final_Intermediate[Burmese_Consonants],0)),LEFT(BG34,4),
IF(ISNUMBER(MATCH(LEFT(BG34,3),Final_Intermediate[Burmese_Consonants],0)),LEFT(BG34,3),
IF(ISNUMBER(MATCH(LEFT(BG34,2),Final_Intermediate[Burmese_Consonants],0)),LEFT(BG34,2),
IF(ISNUMBER(MATCH(LEFT(BG34,1),Final_Intermediate[Burmese_Consonants],0)),LEFT(BG34,1),
"")))))))))))))))</f>
        <v/>
      </c>
      <c r="AJ34" t="str">
        <f>IF(AND(OR(BH34="။",BH34="၊"),LEN(BH34)=1),BH34,
IF(ISNUMBER(MATCH(LEFT(BH34,7),Final_modified_Intermediate[Burmese_Consonants],0)),LEFT(BH34,7),
IF(ISNUMBER(MATCH(LEFT(BH34,6),Final_modified_Intermediate[Burmese_Consonants],0)),LEFT(BH34,6),
IF(ISNUMBER(MATCH(LEFT(BH34,5),Final_modified_Intermediate[Burmese_Consonants],0)),LEFT(BH34,5),
IF(ISNUMBER(MATCH(LEFT(BH34,4),Final_modified_Intermediate[Burmese_Consonants],0)),LEFT(BH34,4),
IF(ISNUMBER(MATCH(LEFT(BH34,3),Final_modified_Intermediate[Burmese_Consonants],0)),LEFT(BH34,3),
IF(ISNUMBER(MATCH(LEFT(BH34,2),Final_modified_Intermediate[Burmese_Consonants],0)),LEFT(BH34,2),
IF(ISNUMBER(MATCH(LEFT(BH34,1),Final_modified_Intermediate[Burmese_Consonants],0)),LEFT(BH34,1),
IF(ISNUMBER(MATCH(LEFT(BH34,7),Final_Intermediate[Burmese_Consonants],0)),LEFT(BH34,7),
IF(ISNUMBER(MATCH(LEFT(BH34,6),Final_Intermediate[Burmese_Consonants],0)),LEFT(BH34,6),
IF(ISNUMBER(MATCH(LEFT(BH34,5),Final_Intermediate[Burmese_Consonants],0)),LEFT(BH34,5),
IF(ISNUMBER(MATCH(LEFT(BH34,4),Final_Intermediate[Burmese_Consonants],0)),LEFT(BH34,4),
IF(ISNUMBER(MATCH(LEFT(BH34,3),Final_Intermediate[Burmese_Consonants],0)),LEFT(BH34,3),
IF(ISNUMBER(MATCH(LEFT(BH34,2),Final_Intermediate[Burmese_Consonants],0)),LEFT(BH34,2),
IF(ISNUMBER(MATCH(LEFT(BH34,1),Final_Intermediate[Burmese_Consonants],0)),LEFT(BH34,1),
"")))))))))))))))</f>
        <v/>
      </c>
      <c r="AK34" t="str">
        <f>IF(AND(OR(BI34="။",BI34="၊"),LEN(BI34)=1),BI34,
IF(ISNUMBER(MATCH(LEFT(BI34,7),Final_modified_Intermediate[Burmese_Consonants],0)),LEFT(BI34,7),
IF(ISNUMBER(MATCH(LEFT(BI34,6),Final_modified_Intermediate[Burmese_Consonants],0)),LEFT(BI34,6),
IF(ISNUMBER(MATCH(LEFT(BI34,5),Final_modified_Intermediate[Burmese_Consonants],0)),LEFT(BI34,5),
IF(ISNUMBER(MATCH(LEFT(BI34,4),Final_modified_Intermediate[Burmese_Consonants],0)),LEFT(BI34,4),
IF(ISNUMBER(MATCH(LEFT(BI34,3),Final_modified_Intermediate[Burmese_Consonants],0)),LEFT(BI34,3),
IF(ISNUMBER(MATCH(LEFT(BI34,2),Final_modified_Intermediate[Burmese_Consonants],0)),LEFT(BI34,2),
IF(ISNUMBER(MATCH(LEFT(BI34,1),Final_modified_Intermediate[Burmese_Consonants],0)),LEFT(BI34,1),
IF(ISNUMBER(MATCH(LEFT(BI34,7),Final_Intermediate[Burmese_Consonants],0)),LEFT(BI34,7),
IF(ISNUMBER(MATCH(LEFT(BI34,6),Final_Intermediate[Burmese_Consonants],0)),LEFT(BI34,6),
IF(ISNUMBER(MATCH(LEFT(BI34,5),Final_Intermediate[Burmese_Consonants],0)),LEFT(BI34,5),
IF(ISNUMBER(MATCH(LEFT(BI34,4),Final_Intermediate[Burmese_Consonants],0)),LEFT(BI34,4),
IF(ISNUMBER(MATCH(LEFT(BI34,3),Final_Intermediate[Burmese_Consonants],0)),LEFT(BI34,3),
IF(ISNUMBER(MATCH(LEFT(BI34,2),Final_Intermediate[Burmese_Consonants],0)),LEFT(BI34,2),
IF(ISNUMBER(MATCH(LEFT(BI34,1),Final_Intermediate[Burmese_Consonants],0)),LEFT(BI34,1),
"")))))))))))))))</f>
        <v/>
      </c>
      <c r="AL34" t="str">
        <f>IF(AND(OR(BJ34="။",BJ34="၊"),LEN(BJ34)=1),BJ34,
IF(ISNUMBER(MATCH(LEFT(BJ34,7),Final_modified_Intermediate[Burmese_Consonants],0)),LEFT(BJ34,7),
IF(ISNUMBER(MATCH(LEFT(BJ34,6),Final_modified_Intermediate[Burmese_Consonants],0)),LEFT(BJ34,6),
IF(ISNUMBER(MATCH(LEFT(BJ34,5),Final_modified_Intermediate[Burmese_Consonants],0)),LEFT(BJ34,5),
IF(ISNUMBER(MATCH(LEFT(BJ34,4),Final_modified_Intermediate[Burmese_Consonants],0)),LEFT(BJ34,4),
IF(ISNUMBER(MATCH(LEFT(BJ34,3),Final_modified_Intermediate[Burmese_Consonants],0)),LEFT(BJ34,3),
IF(ISNUMBER(MATCH(LEFT(BJ34,2),Final_modified_Intermediate[Burmese_Consonants],0)),LEFT(BJ34,2),
IF(ISNUMBER(MATCH(LEFT(BJ34,1),Final_modified_Intermediate[Burmese_Consonants],0)),LEFT(BJ34,1),
IF(ISNUMBER(MATCH(LEFT(BJ34,7),Final_Intermediate[Burmese_Consonants],0)),LEFT(BJ34,7),
IF(ISNUMBER(MATCH(LEFT(BJ34,6),Final_Intermediate[Burmese_Consonants],0)),LEFT(BJ34,6),
IF(ISNUMBER(MATCH(LEFT(BJ34,5),Final_Intermediate[Burmese_Consonants],0)),LEFT(BJ34,5),
IF(ISNUMBER(MATCH(LEFT(BJ34,4),Final_Intermediate[Burmese_Consonants],0)),LEFT(BJ34,4),
IF(ISNUMBER(MATCH(LEFT(BJ34,3),Final_Intermediate[Burmese_Consonants],0)),LEFT(BJ34,3),
IF(ISNUMBER(MATCH(LEFT(BJ34,2),Final_Intermediate[Burmese_Consonants],0)),LEFT(BJ34,2),
IF(ISNUMBER(MATCH(LEFT(BJ34,1),Final_Intermediate[Burmese_Consonants],0)),LEFT(BJ34,1),
"")))))))))))))))</f>
        <v/>
      </c>
      <c r="AN34" t="e">
        <f>Compiler_Burmese[[#This Row],[Sr. No.]]</f>
        <v>#REF!</v>
      </c>
      <c r="AO3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4" t="e">
        <f>[2]!Vocabulary_Burmese[[#This Row],[Sr. No.]]</f>
        <v>#REF!</v>
      </c>
      <c r="BA34" t="str">
        <f>IF(Raw_data_N2_Kanji[[#This Row],[Categorie]]&lt;&gt;"","",
IF(ISNUMBER(MATCH(V,Special_list[Burmese word],0)),"",
SUBSTITUTE(Raw_data_N2_Kanji[[#This Row],[Raw]]," ","")))</f>
        <v>မုန့်လက်ကောက်</v>
      </c>
      <c r="BB34" t="str">
        <f>RIGHT(Segregate18[[#This Row],[UPGRADE]],LEN(Segregate18[[#This Row],[UPGRADE]])-LEN(Compiler_Burmese[[#This Row],[1]]))</f>
        <v>လက်ကောက်</v>
      </c>
      <c r="BC34" t="str">
        <f>RIGHT(Segregate18[[#This Row],[11]],LEN(Segregate18[[#This Row],[11]])-LEN(Compiler_Burmese[[#This Row],[2]]))</f>
        <v>ကောက်</v>
      </c>
      <c r="BD34" t="str">
        <f>RIGHT(Segregate18[[#This Row],[21]],LEN(Segregate18[[#This Row],[21]])-LEN(Compiler_Burmese[[#This Row],[3]]))</f>
        <v/>
      </c>
      <c r="BE34" t="str">
        <f>RIGHT(Segregate18[[#This Row],[31]],LEN(Segregate18[[#This Row],[31]])-LEN(Compiler_Burmese[[#This Row],[4]]))</f>
        <v/>
      </c>
      <c r="BF34" t="str">
        <f>RIGHT(Segregate18[[#This Row],[41]],LEN(Segregate18[[#This Row],[41]])-LEN(Compiler_Burmese[[#This Row],[5]]))</f>
        <v/>
      </c>
      <c r="BG34" t="str">
        <f>RIGHT(Segregate18[[#This Row],[51]],LEN(Segregate18[[#This Row],[51]])-LEN(Compiler_Burmese[[#This Row],[6]]))</f>
        <v/>
      </c>
      <c r="BH34" t="str">
        <f>RIGHT(Segregate18[[#This Row],[61]],LEN(Segregate18[[#This Row],[61]])-LEN(Compiler_Burmese[[#This Row],[7]]))</f>
        <v/>
      </c>
      <c r="BI34" t="str">
        <f>RIGHT(Segregate18[[#This Row],[71]],LEN(Segregate18[[#This Row],[71]])-LEN(Compiler_Burmese[[#This Row],[8]]))</f>
        <v/>
      </c>
      <c r="BJ34" t="str">
        <f>RIGHT(Segregate18[[#This Row],[81]],LEN(Segregate18[[#This Row],[81]])-LEN(Compiler_Burmese[[#This Row],[9]]))</f>
        <v/>
      </c>
    </row>
    <row r="35" spans="1:62" ht="14.25" customHeight="1" x14ac:dyDescent="0.3">
      <c r="A35">
        <f>IF(Raw_data_N2_Kanji[[#This Row],[Categorie]]&lt;&gt;"",$A34+1,$A34)</f>
        <v>3</v>
      </c>
      <c r="B35" s="6">
        <f>IF(AND(Raw_data_N2_Kanji[[#This Row],[Supporting word 1]]="",Raw_data_N2_Kanji[[#This Row],[Supporting word 2]]=""),$B34,$B34+1)</f>
        <v>0</v>
      </c>
      <c r="C35" s="9">
        <f>ROW()-ROW(Raw_data_N2_Kanji[#Headers])</f>
        <v>33</v>
      </c>
      <c r="D35" s="9"/>
      <c r="E35" s="9" t="str">
        <f>IF(Raw_data_N2_Kanji[[#This Row],[Categorie]]="",$E34,Raw_data_N2_Kanji[[#This Row],[Categorie]])</f>
        <v>Snacks</v>
      </c>
      <c r="F35" s="9">
        <f t="shared" ref="F35:F66" si="1">IF($D35&lt;&gt;"",0,$F34+1)</f>
        <v>4</v>
      </c>
      <c r="G35" s="57" t="str">
        <f>Raw_data_N2_Kanji[[#This Row],[Lecture_no]]&amp;"_"&amp;Raw_data_N2_Kanji[[#This Row],[Receipe_no]]</f>
        <v>Snacks_4</v>
      </c>
      <c r="H35" s="121" t="s">
        <v>27616</v>
      </c>
      <c r="I3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မုန့်စိမ်းပေါင်း</v>
      </c>
      <c r="K3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5" s="11"/>
      <c r="N35" s="11"/>
      <c r="O3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5" s="12" t="s">
        <v>27658</v>
      </c>
      <c r="Q35" s="12">
        <f>IF(Raw_data_N2_Kanji[[#This Row],[Receipe_no]]=0,$Q34,
$Q34+1)</f>
        <v>30</v>
      </c>
      <c r="R35" s="11"/>
      <c r="S35" s="11">
        <f>IF(Raw_data_N2_Kanji[[#This Row],[Marking]]="",1,"")</f>
        <v>1</v>
      </c>
      <c r="T35" s="11" t="str">
        <f>IF(Raw_data_N2_Kanji[[#This Row],[Marking_blank]]="",SUMPRODUCT(COUNTIF($S$3:$S35,$S35)),"")</f>
        <v/>
      </c>
      <c r="U35" s="12">
        <f>Raw_data_N2_Kanji[[#This Row],[Sr. no.]]</f>
        <v>33</v>
      </c>
      <c r="V35" s="11">
        <f>SUMPRODUCT(COUNTIF($J$3:$J35,$J35))</f>
        <v>1</v>
      </c>
      <c r="W35" s="82">
        <f>LEN('1_Raw_data'!$J35)</f>
        <v>16</v>
      </c>
      <c r="Y35" t="e">
        <f>Segregate18[[#This Row],[Sr. No.]]</f>
        <v>#REF!</v>
      </c>
      <c r="Z35" t="str">
        <f>IF(AND(OR(BA35="။",BA35="၊"),LEN(BA35)=1),BA35,
IF(ISNUMBER(MATCH(LEFT(BA35,7),Final_modified_Intermediate[Burmese_Consonants],0)),LEFT(BA35,7),
IF(ISNUMBER(MATCH(LEFT(BA35,6),Final_modified_Intermediate[Burmese_Consonants],0)),LEFT(BA35,6),
IF(ISNUMBER(MATCH(LEFT(BA35,5),Final_modified_Intermediate[Burmese_Consonants],0)),LEFT(BA35,5),
IF(ISNUMBER(MATCH(LEFT(BA35,4),Final_modified_Intermediate[Burmese_Consonants],0)),LEFT(BA35,4),
IF(ISNUMBER(MATCH(LEFT(BA35,3),Final_modified_Intermediate[Burmese_Consonants],0)),LEFT(BA35,3),
IF(ISNUMBER(MATCH(LEFT(BA35,2),Final_modified_Intermediate[Burmese_Consonants],0)),LEFT(BA35,2),
IF(ISNUMBER(MATCH(LEFT(BA35,1),Final_modified_Intermediate[Burmese_Consonants],0)),LEFT(BA35,1),
IF(ISNUMBER(MATCH(LEFT(BA35,7),Final_Intermediate[Burmese_Consonants],0)),LEFT(BA35,7),
IF(ISNUMBER(MATCH(LEFT(BA35,6),Final_Intermediate[Burmese_Consonants],0)),LEFT(BA35,6),
IF(ISNUMBER(MATCH(LEFT(BA35,5),Final_Intermediate[Burmese_Consonants],0)),LEFT(BA35,5),
IF(ISNUMBER(MATCH(LEFT(BA35,4),Final_Intermediate[Burmese_Consonants],0)),LEFT(BA35,4),
IF(ISNUMBER(MATCH(LEFT(BA35,3),Final_Intermediate[Burmese_Consonants],0)),LEFT(BA35,3),
IF(ISNUMBER(MATCH(LEFT(BA35,2),Final_Intermediate[Burmese_Consonants],0)),LEFT(BA35,2),
IF(ISNUMBER(MATCH(LEFT(BA35,1),Final_Intermediate[Burmese_Consonants],0)),LEFT(BA35,1),
"")))))))))))))))</f>
        <v>မုန့်</v>
      </c>
      <c r="AA3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5" t="str">
        <f>IF(AND(OR(BB35="။",BB35="၊"),LEN(BB35)=1),BB35,
IF(ISNUMBER(MATCH(LEFT(BB35,7),Final_modified_Intermediate[Burmese_Consonants],0)),LEFT(BB35,7),
IF(ISNUMBER(MATCH(LEFT(BB35,6),Final_modified_Intermediate[Burmese_Consonants],0)),LEFT(BB35,6),
IF(ISNUMBER(MATCH(LEFT(BB35,5),Final_modified_Intermediate[Burmese_Consonants],0)),LEFT(BB35,5),
IF(ISNUMBER(MATCH(LEFT(BB35,4),Final_modified_Intermediate[Burmese_Consonants],0)),LEFT(BB35,4),
IF(ISNUMBER(MATCH(LEFT(BB35,3),Final_modified_Intermediate[Burmese_Consonants],0)),LEFT(BB35,3),
IF(ISNUMBER(MATCH(LEFT(BB35,2),Final_modified_Intermediate[Burmese_Consonants],0)),LEFT(BB35,2),
IF(ISNUMBER(MATCH(LEFT(BB35,1),Final_modified_Intermediate[Burmese_Consonants],0)),LEFT(BB35,1),
IF(ISNUMBER(MATCH(LEFT(BB35,7),Final_Intermediate[Burmese_Consonants],0)),LEFT(BB35,7),
IF(ISNUMBER(MATCH(LEFT(BB35,6),Final_Intermediate[Burmese_Consonants],0)),LEFT(BB35,6),
IF(ISNUMBER(MATCH(LEFT(BB35,5),Final_Intermediate[Burmese_Consonants],0)),LEFT(BB35,5),
IF(ISNUMBER(MATCH(LEFT(BB35,4),Final_Intermediate[Burmese_Consonants],0)),LEFT(BB35,4),
IF(ISNUMBER(MATCH(LEFT(BB35,3),Final_Intermediate[Burmese_Consonants],0)),LEFT(BB35,3),
IF(ISNUMBER(MATCH(LEFT(BB35,2),Final_Intermediate[Burmese_Consonants],0)),LEFT(BB35,2),
IF(ISNUMBER(MATCH(LEFT(BB35,1),Final_Intermediate[Burmese_Consonants],0)),LEFT(BB35,1),
"")))))))))))))))</f>
        <v>စိမ်း</v>
      </c>
      <c r="AC3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5" t="str">
        <f>IF(AND(OR(BC35="။",BC35="၊"),LEN(BC35)=1),BC35,
IF(ISNUMBER(MATCH(LEFT(BC35,7),Final_modified_Intermediate[Burmese_Consonants],0)),LEFT(BC35,7),
IF(ISNUMBER(MATCH(LEFT(BC35,6),Final_modified_Intermediate[Burmese_Consonants],0)),LEFT(BC35,6),
IF(ISNUMBER(MATCH(LEFT(BC35,5),Final_modified_Intermediate[Burmese_Consonants],0)),LEFT(BC35,5),
IF(ISNUMBER(MATCH(LEFT(BC35,4),Final_modified_Intermediate[Burmese_Consonants],0)),LEFT(BC35,4),
IF(ISNUMBER(MATCH(LEFT(BC35,3),Final_modified_Intermediate[Burmese_Consonants],0)),LEFT(BC35,3),
IF(ISNUMBER(MATCH(LEFT(BC35,2),Final_modified_Intermediate[Burmese_Consonants],0)),LEFT(BC35,2),
IF(ISNUMBER(MATCH(LEFT(BC35,1),Final_modified_Intermediate[Burmese_Consonants],0)),LEFT(BC35,1),
IF(ISNUMBER(MATCH(LEFT(BC35,7),Final_Intermediate[Burmese_Consonants],0)),LEFT(BC35,7),
IF(ISNUMBER(MATCH(LEFT(BC35,6),Final_Intermediate[Burmese_Consonants],0)),LEFT(BC35,6),
IF(ISNUMBER(MATCH(LEFT(BC35,5),Final_Intermediate[Burmese_Consonants],0)),LEFT(BC35,5),
IF(ISNUMBER(MATCH(LEFT(BC35,4),Final_Intermediate[Burmese_Consonants],0)),LEFT(BC35,4),
IF(ISNUMBER(MATCH(LEFT(BC35,3),Final_Intermediate[Burmese_Consonants],0)),LEFT(BC35,3),
IF(ISNUMBER(MATCH(LEFT(BC35,2),Final_Intermediate[Burmese_Consonants],0)),LEFT(BC35,2),
IF(ISNUMBER(MATCH(LEFT(BC35,1),Final_Intermediate[Burmese_Consonants],0)),LEFT(BC35,1),
"")))))))))))))))</f>
        <v>ပေါင်း</v>
      </c>
      <c r="AE3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5" t="str">
        <f>IF(AND(OR(BD35="။",BD35="၊"),LEN(BD35)=1),BD35,
IF(ISNUMBER(MATCH(LEFT(BD35,7),Final_modified_Intermediate[Burmese_Consonants],0)),LEFT(BD35,7),
IF(ISNUMBER(MATCH(LEFT(BD35,6),Final_modified_Intermediate[Burmese_Consonants],0)),LEFT(BD35,6),
IF(ISNUMBER(MATCH(LEFT(BD35,5),Final_modified_Intermediate[Burmese_Consonants],0)),LEFT(BD35,5),
IF(ISNUMBER(MATCH(LEFT(BD35,4),Final_modified_Intermediate[Burmese_Consonants],0)),LEFT(BD35,4),
IF(ISNUMBER(MATCH(LEFT(BD35,3),Final_modified_Intermediate[Burmese_Consonants],0)),LEFT(BD35,3),
IF(ISNUMBER(MATCH(LEFT(BD35,2),Final_modified_Intermediate[Burmese_Consonants],0)),LEFT(BD35,2),
IF(ISNUMBER(MATCH(LEFT(BD35,1),Final_modified_Intermediate[Burmese_Consonants],0)),LEFT(BD35,1),
IF(ISNUMBER(MATCH(LEFT(BD35,7),Final_Intermediate[Burmese_Consonants],0)),LEFT(BD35,7),
IF(ISNUMBER(MATCH(LEFT(BD35,6),Final_Intermediate[Burmese_Consonants],0)),LEFT(BD35,6),
IF(ISNUMBER(MATCH(LEFT(BD35,5),Final_Intermediate[Burmese_Consonants],0)),LEFT(BD35,5),
IF(ISNUMBER(MATCH(LEFT(BD35,4),Final_Intermediate[Burmese_Consonants],0)),LEFT(BD35,4),
IF(ISNUMBER(MATCH(LEFT(BD35,3),Final_Intermediate[Burmese_Consonants],0)),LEFT(BD35,3),
IF(ISNUMBER(MATCH(LEFT(BD35,2),Final_Intermediate[Burmese_Consonants],0)),LEFT(BD35,2),
IF(ISNUMBER(MATCH(LEFT(BD35,1),Final_Intermediate[Burmese_Consonants],0)),LEFT(BD35,1),
"")))))))))))))))</f>
        <v/>
      </c>
      <c r="AG35" t="str">
        <f>IF(AND(OR(BE35="။",BE35="၊"),LEN(BE35)=1),BE35,
IF(ISNUMBER(MATCH(LEFT(BE35,7),Final_modified_Intermediate[Burmese_Consonants],0)),LEFT(BE35,7),
IF(ISNUMBER(MATCH(LEFT(BE35,6),Final_modified_Intermediate[Burmese_Consonants],0)),LEFT(BE35,6),
IF(ISNUMBER(MATCH(LEFT(BE35,5),Final_modified_Intermediate[Burmese_Consonants],0)),LEFT(BE35,5),
IF(ISNUMBER(MATCH(LEFT(BE35,4),Final_modified_Intermediate[Burmese_Consonants],0)),LEFT(BE35,4),
IF(ISNUMBER(MATCH(LEFT(BE35,3),Final_modified_Intermediate[Burmese_Consonants],0)),LEFT(BE35,3),
IF(ISNUMBER(MATCH(LEFT(BE35,2),Final_modified_Intermediate[Burmese_Consonants],0)),LEFT(BE35,2),
IF(ISNUMBER(MATCH(LEFT(BE35,1),Final_modified_Intermediate[Burmese_Consonants],0)),LEFT(BE35,1),
IF(ISNUMBER(MATCH(LEFT(BE35,7),Final_Intermediate[Burmese_Consonants],0)),LEFT(BE35,7),
IF(ISNUMBER(MATCH(LEFT(BE35,6),Final_Intermediate[Burmese_Consonants],0)),LEFT(BE35,6),
IF(ISNUMBER(MATCH(LEFT(BE35,5),Final_Intermediate[Burmese_Consonants],0)),LEFT(BE35,5),
IF(ISNUMBER(MATCH(LEFT(BE35,4),Final_Intermediate[Burmese_Consonants],0)),LEFT(BE35,4),
IF(ISNUMBER(MATCH(LEFT(BE35,3),Final_Intermediate[Burmese_Consonants],0)),LEFT(BE35,3),
IF(ISNUMBER(MATCH(LEFT(BE35,2),Final_Intermediate[Burmese_Consonants],0)),LEFT(BE35,2),
IF(ISNUMBER(MATCH(LEFT(BE35,1),Final_Intermediate[Burmese_Consonants],0)),LEFT(BE35,1),
"")))))))))))))))</f>
        <v/>
      </c>
      <c r="AH35" t="str">
        <f>IF(AND(OR(BF35="။",BF35="၊"),LEN(BF35)=1),BF35,
IF(ISNUMBER(MATCH(LEFT(BF35,7),Final_modified_Intermediate[Burmese_Consonants],0)),LEFT(BF35,7),
IF(ISNUMBER(MATCH(LEFT(BF35,6),Final_modified_Intermediate[Burmese_Consonants],0)),LEFT(BF35,6),
IF(ISNUMBER(MATCH(LEFT(BF35,5),Final_modified_Intermediate[Burmese_Consonants],0)),LEFT(BF35,5),
IF(ISNUMBER(MATCH(LEFT(BF35,4),Final_modified_Intermediate[Burmese_Consonants],0)),LEFT(BF35,4),
IF(ISNUMBER(MATCH(LEFT(BF35,3),Final_modified_Intermediate[Burmese_Consonants],0)),LEFT(BF35,3),
IF(ISNUMBER(MATCH(LEFT(BF35,2),Final_modified_Intermediate[Burmese_Consonants],0)),LEFT(BF35,2),
IF(ISNUMBER(MATCH(LEFT(BF35,1),Final_modified_Intermediate[Burmese_Consonants],0)),LEFT(BF35,1),
IF(ISNUMBER(MATCH(LEFT(BF35,7),Final_Intermediate[Burmese_Consonants],0)),LEFT(BF35,7),
IF(ISNUMBER(MATCH(LEFT(BF35,6),Final_Intermediate[Burmese_Consonants],0)),LEFT(BF35,6),
IF(ISNUMBER(MATCH(LEFT(BF35,5),Final_Intermediate[Burmese_Consonants],0)),LEFT(BF35,5),
IF(ISNUMBER(MATCH(LEFT(BF35,4),Final_Intermediate[Burmese_Consonants],0)),LEFT(BF35,4),
IF(ISNUMBER(MATCH(LEFT(BF35,3),Final_Intermediate[Burmese_Consonants],0)),LEFT(BF35,3),
IF(ISNUMBER(MATCH(LEFT(BF35,2),Final_Intermediate[Burmese_Consonants],0)),LEFT(BF35,2),
IF(ISNUMBER(MATCH(LEFT(BF35,1),Final_Intermediate[Burmese_Consonants],0)),LEFT(BF35,1),
"")))))))))))))))</f>
        <v/>
      </c>
      <c r="AI35" t="str">
        <f>IF(AND(OR(BG35="။",BG35="၊"),LEN(BG35)=1),BG35,
IF(ISNUMBER(MATCH(LEFT(BG35,7),Final_modified_Intermediate[Burmese_Consonants],0)),LEFT(BG35,7),
IF(ISNUMBER(MATCH(LEFT(BG35,6),Final_modified_Intermediate[Burmese_Consonants],0)),LEFT(BG35,6),
IF(ISNUMBER(MATCH(LEFT(BG35,5),Final_modified_Intermediate[Burmese_Consonants],0)),LEFT(BG35,5),
IF(ISNUMBER(MATCH(LEFT(BG35,4),Final_modified_Intermediate[Burmese_Consonants],0)),LEFT(BG35,4),
IF(ISNUMBER(MATCH(LEFT(BG35,3),Final_modified_Intermediate[Burmese_Consonants],0)),LEFT(BG35,3),
IF(ISNUMBER(MATCH(LEFT(BG35,2),Final_modified_Intermediate[Burmese_Consonants],0)),LEFT(BG35,2),
IF(ISNUMBER(MATCH(LEFT(BG35,1),Final_modified_Intermediate[Burmese_Consonants],0)),LEFT(BG35,1),
IF(ISNUMBER(MATCH(LEFT(BG35,7),Final_Intermediate[Burmese_Consonants],0)),LEFT(BG35,7),
IF(ISNUMBER(MATCH(LEFT(BG35,6),Final_Intermediate[Burmese_Consonants],0)),LEFT(BG35,6),
IF(ISNUMBER(MATCH(LEFT(BG35,5),Final_Intermediate[Burmese_Consonants],0)),LEFT(BG35,5),
IF(ISNUMBER(MATCH(LEFT(BG35,4),Final_Intermediate[Burmese_Consonants],0)),LEFT(BG35,4),
IF(ISNUMBER(MATCH(LEFT(BG35,3),Final_Intermediate[Burmese_Consonants],0)),LEFT(BG35,3),
IF(ISNUMBER(MATCH(LEFT(BG35,2),Final_Intermediate[Burmese_Consonants],0)),LEFT(BG35,2),
IF(ISNUMBER(MATCH(LEFT(BG35,1),Final_Intermediate[Burmese_Consonants],0)),LEFT(BG35,1),
"")))))))))))))))</f>
        <v/>
      </c>
      <c r="AJ35" t="str">
        <f>IF(AND(OR(BH35="။",BH35="၊"),LEN(BH35)=1),BH35,
IF(ISNUMBER(MATCH(LEFT(BH35,7),Final_modified_Intermediate[Burmese_Consonants],0)),LEFT(BH35,7),
IF(ISNUMBER(MATCH(LEFT(BH35,6),Final_modified_Intermediate[Burmese_Consonants],0)),LEFT(BH35,6),
IF(ISNUMBER(MATCH(LEFT(BH35,5),Final_modified_Intermediate[Burmese_Consonants],0)),LEFT(BH35,5),
IF(ISNUMBER(MATCH(LEFT(BH35,4),Final_modified_Intermediate[Burmese_Consonants],0)),LEFT(BH35,4),
IF(ISNUMBER(MATCH(LEFT(BH35,3),Final_modified_Intermediate[Burmese_Consonants],0)),LEFT(BH35,3),
IF(ISNUMBER(MATCH(LEFT(BH35,2),Final_modified_Intermediate[Burmese_Consonants],0)),LEFT(BH35,2),
IF(ISNUMBER(MATCH(LEFT(BH35,1),Final_modified_Intermediate[Burmese_Consonants],0)),LEFT(BH35,1),
IF(ISNUMBER(MATCH(LEFT(BH35,7),Final_Intermediate[Burmese_Consonants],0)),LEFT(BH35,7),
IF(ISNUMBER(MATCH(LEFT(BH35,6),Final_Intermediate[Burmese_Consonants],0)),LEFT(BH35,6),
IF(ISNUMBER(MATCH(LEFT(BH35,5),Final_Intermediate[Burmese_Consonants],0)),LEFT(BH35,5),
IF(ISNUMBER(MATCH(LEFT(BH35,4),Final_Intermediate[Burmese_Consonants],0)),LEFT(BH35,4),
IF(ISNUMBER(MATCH(LEFT(BH35,3),Final_Intermediate[Burmese_Consonants],0)),LEFT(BH35,3),
IF(ISNUMBER(MATCH(LEFT(BH35,2),Final_Intermediate[Burmese_Consonants],0)),LEFT(BH35,2),
IF(ISNUMBER(MATCH(LEFT(BH35,1),Final_Intermediate[Burmese_Consonants],0)),LEFT(BH35,1),
"")))))))))))))))</f>
        <v/>
      </c>
      <c r="AK35" t="str">
        <f>IF(AND(OR(BI35="။",BI35="၊"),LEN(BI35)=1),BI35,
IF(ISNUMBER(MATCH(LEFT(BI35,7),Final_modified_Intermediate[Burmese_Consonants],0)),LEFT(BI35,7),
IF(ISNUMBER(MATCH(LEFT(BI35,6),Final_modified_Intermediate[Burmese_Consonants],0)),LEFT(BI35,6),
IF(ISNUMBER(MATCH(LEFT(BI35,5),Final_modified_Intermediate[Burmese_Consonants],0)),LEFT(BI35,5),
IF(ISNUMBER(MATCH(LEFT(BI35,4),Final_modified_Intermediate[Burmese_Consonants],0)),LEFT(BI35,4),
IF(ISNUMBER(MATCH(LEFT(BI35,3),Final_modified_Intermediate[Burmese_Consonants],0)),LEFT(BI35,3),
IF(ISNUMBER(MATCH(LEFT(BI35,2),Final_modified_Intermediate[Burmese_Consonants],0)),LEFT(BI35,2),
IF(ISNUMBER(MATCH(LEFT(BI35,1),Final_modified_Intermediate[Burmese_Consonants],0)),LEFT(BI35,1),
IF(ISNUMBER(MATCH(LEFT(BI35,7),Final_Intermediate[Burmese_Consonants],0)),LEFT(BI35,7),
IF(ISNUMBER(MATCH(LEFT(BI35,6),Final_Intermediate[Burmese_Consonants],0)),LEFT(BI35,6),
IF(ISNUMBER(MATCH(LEFT(BI35,5),Final_Intermediate[Burmese_Consonants],0)),LEFT(BI35,5),
IF(ISNUMBER(MATCH(LEFT(BI35,4),Final_Intermediate[Burmese_Consonants],0)),LEFT(BI35,4),
IF(ISNUMBER(MATCH(LEFT(BI35,3),Final_Intermediate[Burmese_Consonants],0)),LEFT(BI35,3),
IF(ISNUMBER(MATCH(LEFT(BI35,2),Final_Intermediate[Burmese_Consonants],0)),LEFT(BI35,2),
IF(ISNUMBER(MATCH(LEFT(BI35,1),Final_Intermediate[Burmese_Consonants],0)),LEFT(BI35,1),
"")))))))))))))))</f>
        <v/>
      </c>
      <c r="AL35" t="str">
        <f>IF(AND(OR(BJ35="။",BJ35="၊"),LEN(BJ35)=1),BJ35,
IF(ISNUMBER(MATCH(LEFT(BJ35,7),Final_modified_Intermediate[Burmese_Consonants],0)),LEFT(BJ35,7),
IF(ISNUMBER(MATCH(LEFT(BJ35,6),Final_modified_Intermediate[Burmese_Consonants],0)),LEFT(BJ35,6),
IF(ISNUMBER(MATCH(LEFT(BJ35,5),Final_modified_Intermediate[Burmese_Consonants],0)),LEFT(BJ35,5),
IF(ISNUMBER(MATCH(LEFT(BJ35,4),Final_modified_Intermediate[Burmese_Consonants],0)),LEFT(BJ35,4),
IF(ISNUMBER(MATCH(LEFT(BJ35,3),Final_modified_Intermediate[Burmese_Consonants],0)),LEFT(BJ35,3),
IF(ISNUMBER(MATCH(LEFT(BJ35,2),Final_modified_Intermediate[Burmese_Consonants],0)),LEFT(BJ35,2),
IF(ISNUMBER(MATCH(LEFT(BJ35,1),Final_modified_Intermediate[Burmese_Consonants],0)),LEFT(BJ35,1),
IF(ISNUMBER(MATCH(LEFT(BJ35,7),Final_Intermediate[Burmese_Consonants],0)),LEFT(BJ35,7),
IF(ISNUMBER(MATCH(LEFT(BJ35,6),Final_Intermediate[Burmese_Consonants],0)),LEFT(BJ35,6),
IF(ISNUMBER(MATCH(LEFT(BJ35,5),Final_Intermediate[Burmese_Consonants],0)),LEFT(BJ35,5),
IF(ISNUMBER(MATCH(LEFT(BJ35,4),Final_Intermediate[Burmese_Consonants],0)),LEFT(BJ35,4),
IF(ISNUMBER(MATCH(LEFT(BJ35,3),Final_Intermediate[Burmese_Consonants],0)),LEFT(BJ35,3),
IF(ISNUMBER(MATCH(LEFT(BJ35,2),Final_Intermediate[Burmese_Consonants],0)),LEFT(BJ35,2),
IF(ISNUMBER(MATCH(LEFT(BJ35,1),Final_Intermediate[Burmese_Consonants],0)),LEFT(BJ35,1),
"")))))))))))))))</f>
        <v/>
      </c>
      <c r="AN35" t="e">
        <f>Compiler_Burmese[[#This Row],[Sr. No.]]</f>
        <v>#REF!</v>
      </c>
      <c r="AO3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5" t="e">
        <f>[2]!Vocabulary_Burmese[[#This Row],[Sr. No.]]</f>
        <v>#REF!</v>
      </c>
      <c r="BA35" t="str">
        <f>IF(Raw_data_N2_Kanji[[#This Row],[Categorie]]&lt;&gt;"","",
IF(ISNUMBER(MATCH(V,Special_list[Burmese word],0)),"",
SUBSTITUTE(Raw_data_N2_Kanji[[#This Row],[Raw]]," ","")))</f>
        <v>မုန့်စိမ်းပေါင်း</v>
      </c>
      <c r="BB35" t="str">
        <f>RIGHT(Segregate18[[#This Row],[UPGRADE]],LEN(Segregate18[[#This Row],[UPGRADE]])-LEN(Compiler_Burmese[[#This Row],[1]]))</f>
        <v>စိမ်းပေါင်း</v>
      </c>
      <c r="BC35" t="str">
        <f>RIGHT(Segregate18[[#This Row],[11]],LEN(Segregate18[[#This Row],[11]])-LEN(Compiler_Burmese[[#This Row],[2]]))</f>
        <v>ပေါင်း</v>
      </c>
      <c r="BD35" t="str">
        <f>RIGHT(Segregate18[[#This Row],[21]],LEN(Segregate18[[#This Row],[21]])-LEN(Compiler_Burmese[[#This Row],[3]]))</f>
        <v/>
      </c>
      <c r="BE35" t="str">
        <f>RIGHT(Segregate18[[#This Row],[31]],LEN(Segregate18[[#This Row],[31]])-LEN(Compiler_Burmese[[#This Row],[4]]))</f>
        <v/>
      </c>
      <c r="BF35" t="str">
        <f>RIGHT(Segregate18[[#This Row],[41]],LEN(Segregate18[[#This Row],[41]])-LEN(Compiler_Burmese[[#This Row],[5]]))</f>
        <v/>
      </c>
      <c r="BG35" t="str">
        <f>RIGHT(Segregate18[[#This Row],[51]],LEN(Segregate18[[#This Row],[51]])-LEN(Compiler_Burmese[[#This Row],[6]]))</f>
        <v/>
      </c>
      <c r="BH35" t="str">
        <f>RIGHT(Segregate18[[#This Row],[61]],LEN(Segregate18[[#This Row],[61]])-LEN(Compiler_Burmese[[#This Row],[7]]))</f>
        <v/>
      </c>
      <c r="BI35" t="str">
        <f>RIGHT(Segregate18[[#This Row],[71]],LEN(Segregate18[[#This Row],[71]])-LEN(Compiler_Burmese[[#This Row],[8]]))</f>
        <v/>
      </c>
      <c r="BJ35" t="str">
        <f>RIGHT(Segregate18[[#This Row],[81]],LEN(Segregate18[[#This Row],[81]])-LEN(Compiler_Burmese[[#This Row],[9]]))</f>
        <v/>
      </c>
    </row>
    <row r="36" spans="1:62" ht="14.25" customHeight="1" x14ac:dyDescent="0.3">
      <c r="A36">
        <f>IF(Raw_data_N2_Kanji[[#This Row],[Categorie]]&lt;&gt;"",$A35+1,$A35)</f>
        <v>3</v>
      </c>
      <c r="B36" s="6">
        <f>IF(AND(Raw_data_N2_Kanji[[#This Row],[Supporting word 1]]="",Raw_data_N2_Kanji[[#This Row],[Supporting word 2]]=""),$B35,$B35+1)</f>
        <v>0</v>
      </c>
      <c r="C36" s="9">
        <f>ROW()-ROW(Raw_data_N2_Kanji[#Headers])</f>
        <v>34</v>
      </c>
      <c r="D36" s="9"/>
      <c r="E36" s="9" t="str">
        <f>IF(Raw_data_N2_Kanji[[#This Row],[Categorie]]="",$E35,Raw_data_N2_Kanji[[#This Row],[Categorie]])</f>
        <v>Snacks</v>
      </c>
      <c r="F36" s="9">
        <f t="shared" si="1"/>
        <v>5</v>
      </c>
      <c r="G36" s="57" t="str">
        <f>Raw_data_N2_Kanji[[#This Row],[Lecture_no]]&amp;"_"&amp;Raw_data_N2_Kanji[[#This Row],[Receipe_no]]</f>
        <v>Snacks_5</v>
      </c>
      <c r="H36" s="11" t="s">
        <v>27485</v>
      </c>
      <c r="I3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ငှက်ပျောသီးကြော်</v>
      </c>
      <c r="K3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6" s="11"/>
      <c r="N36" s="11"/>
      <c r="O3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6" s="12" t="s">
        <v>27659</v>
      </c>
      <c r="Q36" s="12">
        <f>IF(Raw_data_N2_Kanji[[#This Row],[Receipe_no]]=0,$Q35,
$Q35+1)</f>
        <v>31</v>
      </c>
      <c r="R36" s="11"/>
      <c r="S36" s="11">
        <f>IF(Raw_data_N2_Kanji[[#This Row],[Marking]]="",1,"")</f>
        <v>1</v>
      </c>
      <c r="T36" s="11" t="str">
        <f>IF(Raw_data_N2_Kanji[[#This Row],[Marking_blank]]="",SUMPRODUCT(COUNTIF($S$3:$S36,$S36)),"")</f>
        <v/>
      </c>
      <c r="U36" s="12">
        <f>Raw_data_N2_Kanji[[#This Row],[Sr. no.]]</f>
        <v>34</v>
      </c>
      <c r="V36" s="11">
        <f>SUMPRODUCT(COUNTIF($J$3:$J36,$J36))</f>
        <v>1</v>
      </c>
      <c r="W36" s="82">
        <f>LEN('1_Raw_data'!$J36)</f>
        <v>16</v>
      </c>
      <c r="Y36" t="e">
        <f>Segregate18[[#This Row],[Sr. No.]]</f>
        <v>#REF!</v>
      </c>
      <c r="Z36" t="str">
        <f>IF(AND(OR(BA36="။",BA36="၊"),LEN(BA36)=1),BA36,
IF(ISNUMBER(MATCH(LEFT(BA36,7),Final_modified_Intermediate[Burmese_Consonants],0)),LEFT(BA36,7),
IF(ISNUMBER(MATCH(LEFT(BA36,6),Final_modified_Intermediate[Burmese_Consonants],0)),LEFT(BA36,6),
IF(ISNUMBER(MATCH(LEFT(BA36,5),Final_modified_Intermediate[Burmese_Consonants],0)),LEFT(BA36,5),
IF(ISNUMBER(MATCH(LEFT(BA36,4),Final_modified_Intermediate[Burmese_Consonants],0)),LEFT(BA36,4),
IF(ISNUMBER(MATCH(LEFT(BA36,3),Final_modified_Intermediate[Burmese_Consonants],0)),LEFT(BA36,3),
IF(ISNUMBER(MATCH(LEFT(BA36,2),Final_modified_Intermediate[Burmese_Consonants],0)),LEFT(BA36,2),
IF(ISNUMBER(MATCH(LEFT(BA36,1),Final_modified_Intermediate[Burmese_Consonants],0)),LEFT(BA36,1),
IF(ISNUMBER(MATCH(LEFT(BA36,7),Final_Intermediate[Burmese_Consonants],0)),LEFT(BA36,7),
IF(ISNUMBER(MATCH(LEFT(BA36,6),Final_Intermediate[Burmese_Consonants],0)),LEFT(BA36,6),
IF(ISNUMBER(MATCH(LEFT(BA36,5),Final_Intermediate[Burmese_Consonants],0)),LEFT(BA36,5),
IF(ISNUMBER(MATCH(LEFT(BA36,4),Final_Intermediate[Burmese_Consonants],0)),LEFT(BA36,4),
IF(ISNUMBER(MATCH(LEFT(BA36,3),Final_Intermediate[Burmese_Consonants],0)),LEFT(BA36,3),
IF(ISNUMBER(MATCH(LEFT(BA36,2),Final_Intermediate[Burmese_Consonants],0)),LEFT(BA36,2),
IF(ISNUMBER(MATCH(LEFT(BA36,1),Final_Intermediate[Burmese_Consonants],0)),LEFT(BA36,1),
"")))))))))))))))</f>
        <v>ငှက်</v>
      </c>
      <c r="AA3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6" t="str">
        <f>IF(AND(OR(BB36="။",BB36="၊"),LEN(BB36)=1),BB36,
IF(ISNUMBER(MATCH(LEFT(BB36,7),Final_modified_Intermediate[Burmese_Consonants],0)),LEFT(BB36,7),
IF(ISNUMBER(MATCH(LEFT(BB36,6),Final_modified_Intermediate[Burmese_Consonants],0)),LEFT(BB36,6),
IF(ISNUMBER(MATCH(LEFT(BB36,5),Final_modified_Intermediate[Burmese_Consonants],0)),LEFT(BB36,5),
IF(ISNUMBER(MATCH(LEFT(BB36,4),Final_modified_Intermediate[Burmese_Consonants],0)),LEFT(BB36,4),
IF(ISNUMBER(MATCH(LEFT(BB36,3),Final_modified_Intermediate[Burmese_Consonants],0)),LEFT(BB36,3),
IF(ISNUMBER(MATCH(LEFT(BB36,2),Final_modified_Intermediate[Burmese_Consonants],0)),LEFT(BB36,2),
IF(ISNUMBER(MATCH(LEFT(BB36,1),Final_modified_Intermediate[Burmese_Consonants],0)),LEFT(BB36,1),
IF(ISNUMBER(MATCH(LEFT(BB36,7),Final_Intermediate[Burmese_Consonants],0)),LEFT(BB36,7),
IF(ISNUMBER(MATCH(LEFT(BB36,6),Final_Intermediate[Burmese_Consonants],0)),LEFT(BB36,6),
IF(ISNUMBER(MATCH(LEFT(BB36,5),Final_Intermediate[Burmese_Consonants],0)),LEFT(BB36,5),
IF(ISNUMBER(MATCH(LEFT(BB36,4),Final_Intermediate[Burmese_Consonants],0)),LEFT(BB36,4),
IF(ISNUMBER(MATCH(LEFT(BB36,3),Final_Intermediate[Burmese_Consonants],0)),LEFT(BB36,3),
IF(ISNUMBER(MATCH(LEFT(BB36,2),Final_Intermediate[Burmese_Consonants],0)),LEFT(BB36,2),
IF(ISNUMBER(MATCH(LEFT(BB36,1),Final_Intermediate[Burmese_Consonants],0)),LEFT(BB36,1),
"")))))))))))))))</f>
        <v>ပျော</v>
      </c>
      <c r="AC3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6" t="str">
        <f>IF(AND(OR(BC36="။",BC36="၊"),LEN(BC36)=1),BC36,
IF(ISNUMBER(MATCH(LEFT(BC36,7),Final_modified_Intermediate[Burmese_Consonants],0)),LEFT(BC36,7),
IF(ISNUMBER(MATCH(LEFT(BC36,6),Final_modified_Intermediate[Burmese_Consonants],0)),LEFT(BC36,6),
IF(ISNUMBER(MATCH(LEFT(BC36,5),Final_modified_Intermediate[Burmese_Consonants],0)),LEFT(BC36,5),
IF(ISNUMBER(MATCH(LEFT(BC36,4),Final_modified_Intermediate[Burmese_Consonants],0)),LEFT(BC36,4),
IF(ISNUMBER(MATCH(LEFT(BC36,3),Final_modified_Intermediate[Burmese_Consonants],0)),LEFT(BC36,3),
IF(ISNUMBER(MATCH(LEFT(BC36,2),Final_modified_Intermediate[Burmese_Consonants],0)),LEFT(BC36,2),
IF(ISNUMBER(MATCH(LEFT(BC36,1),Final_modified_Intermediate[Burmese_Consonants],0)),LEFT(BC36,1),
IF(ISNUMBER(MATCH(LEFT(BC36,7),Final_Intermediate[Burmese_Consonants],0)),LEFT(BC36,7),
IF(ISNUMBER(MATCH(LEFT(BC36,6),Final_Intermediate[Burmese_Consonants],0)),LEFT(BC36,6),
IF(ISNUMBER(MATCH(LEFT(BC36,5),Final_Intermediate[Burmese_Consonants],0)),LEFT(BC36,5),
IF(ISNUMBER(MATCH(LEFT(BC36,4),Final_Intermediate[Burmese_Consonants],0)),LEFT(BC36,4),
IF(ISNUMBER(MATCH(LEFT(BC36,3),Final_Intermediate[Burmese_Consonants],0)),LEFT(BC36,3),
IF(ISNUMBER(MATCH(LEFT(BC36,2),Final_Intermediate[Burmese_Consonants],0)),LEFT(BC36,2),
IF(ISNUMBER(MATCH(LEFT(BC36,1),Final_Intermediate[Burmese_Consonants],0)),LEFT(BC36,1),
"")))))))))))))))</f>
        <v>သီး</v>
      </c>
      <c r="AE3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6" t="str">
        <f>IF(AND(OR(BD36="။",BD36="၊"),LEN(BD36)=1),BD36,
IF(ISNUMBER(MATCH(LEFT(BD36,7),Final_modified_Intermediate[Burmese_Consonants],0)),LEFT(BD36,7),
IF(ISNUMBER(MATCH(LEFT(BD36,6),Final_modified_Intermediate[Burmese_Consonants],0)),LEFT(BD36,6),
IF(ISNUMBER(MATCH(LEFT(BD36,5),Final_modified_Intermediate[Burmese_Consonants],0)),LEFT(BD36,5),
IF(ISNUMBER(MATCH(LEFT(BD36,4),Final_modified_Intermediate[Burmese_Consonants],0)),LEFT(BD36,4),
IF(ISNUMBER(MATCH(LEFT(BD36,3),Final_modified_Intermediate[Burmese_Consonants],0)),LEFT(BD36,3),
IF(ISNUMBER(MATCH(LEFT(BD36,2),Final_modified_Intermediate[Burmese_Consonants],0)),LEFT(BD36,2),
IF(ISNUMBER(MATCH(LEFT(BD36,1),Final_modified_Intermediate[Burmese_Consonants],0)),LEFT(BD36,1),
IF(ISNUMBER(MATCH(LEFT(BD36,7),Final_Intermediate[Burmese_Consonants],0)),LEFT(BD36,7),
IF(ISNUMBER(MATCH(LEFT(BD36,6),Final_Intermediate[Burmese_Consonants],0)),LEFT(BD36,6),
IF(ISNUMBER(MATCH(LEFT(BD36,5),Final_Intermediate[Burmese_Consonants],0)),LEFT(BD36,5),
IF(ISNUMBER(MATCH(LEFT(BD36,4),Final_Intermediate[Burmese_Consonants],0)),LEFT(BD36,4),
IF(ISNUMBER(MATCH(LEFT(BD36,3),Final_Intermediate[Burmese_Consonants],0)),LEFT(BD36,3),
IF(ISNUMBER(MATCH(LEFT(BD36,2),Final_Intermediate[Burmese_Consonants],0)),LEFT(BD36,2),
IF(ISNUMBER(MATCH(LEFT(BD36,1),Final_Intermediate[Burmese_Consonants],0)),LEFT(BD36,1),
"")))))))))))))))</f>
        <v>ကြော်</v>
      </c>
      <c r="AG36" t="str">
        <f>IF(AND(OR(BE36="။",BE36="၊"),LEN(BE36)=1),BE36,
IF(ISNUMBER(MATCH(LEFT(BE36,7),Final_modified_Intermediate[Burmese_Consonants],0)),LEFT(BE36,7),
IF(ISNUMBER(MATCH(LEFT(BE36,6),Final_modified_Intermediate[Burmese_Consonants],0)),LEFT(BE36,6),
IF(ISNUMBER(MATCH(LEFT(BE36,5),Final_modified_Intermediate[Burmese_Consonants],0)),LEFT(BE36,5),
IF(ISNUMBER(MATCH(LEFT(BE36,4),Final_modified_Intermediate[Burmese_Consonants],0)),LEFT(BE36,4),
IF(ISNUMBER(MATCH(LEFT(BE36,3),Final_modified_Intermediate[Burmese_Consonants],0)),LEFT(BE36,3),
IF(ISNUMBER(MATCH(LEFT(BE36,2),Final_modified_Intermediate[Burmese_Consonants],0)),LEFT(BE36,2),
IF(ISNUMBER(MATCH(LEFT(BE36,1),Final_modified_Intermediate[Burmese_Consonants],0)),LEFT(BE36,1),
IF(ISNUMBER(MATCH(LEFT(BE36,7),Final_Intermediate[Burmese_Consonants],0)),LEFT(BE36,7),
IF(ISNUMBER(MATCH(LEFT(BE36,6),Final_Intermediate[Burmese_Consonants],0)),LEFT(BE36,6),
IF(ISNUMBER(MATCH(LEFT(BE36,5),Final_Intermediate[Burmese_Consonants],0)),LEFT(BE36,5),
IF(ISNUMBER(MATCH(LEFT(BE36,4),Final_Intermediate[Burmese_Consonants],0)),LEFT(BE36,4),
IF(ISNUMBER(MATCH(LEFT(BE36,3),Final_Intermediate[Burmese_Consonants],0)),LEFT(BE36,3),
IF(ISNUMBER(MATCH(LEFT(BE36,2),Final_Intermediate[Burmese_Consonants],0)),LEFT(BE36,2),
IF(ISNUMBER(MATCH(LEFT(BE36,1),Final_Intermediate[Burmese_Consonants],0)),LEFT(BE36,1),
"")))))))))))))))</f>
        <v/>
      </c>
      <c r="AH36" t="str">
        <f>IF(AND(OR(BF36="။",BF36="၊"),LEN(BF36)=1),BF36,
IF(ISNUMBER(MATCH(LEFT(BF36,7),Final_modified_Intermediate[Burmese_Consonants],0)),LEFT(BF36,7),
IF(ISNUMBER(MATCH(LEFT(BF36,6),Final_modified_Intermediate[Burmese_Consonants],0)),LEFT(BF36,6),
IF(ISNUMBER(MATCH(LEFT(BF36,5),Final_modified_Intermediate[Burmese_Consonants],0)),LEFT(BF36,5),
IF(ISNUMBER(MATCH(LEFT(BF36,4),Final_modified_Intermediate[Burmese_Consonants],0)),LEFT(BF36,4),
IF(ISNUMBER(MATCH(LEFT(BF36,3),Final_modified_Intermediate[Burmese_Consonants],0)),LEFT(BF36,3),
IF(ISNUMBER(MATCH(LEFT(BF36,2),Final_modified_Intermediate[Burmese_Consonants],0)),LEFT(BF36,2),
IF(ISNUMBER(MATCH(LEFT(BF36,1),Final_modified_Intermediate[Burmese_Consonants],0)),LEFT(BF36,1),
IF(ISNUMBER(MATCH(LEFT(BF36,7),Final_Intermediate[Burmese_Consonants],0)),LEFT(BF36,7),
IF(ISNUMBER(MATCH(LEFT(BF36,6),Final_Intermediate[Burmese_Consonants],0)),LEFT(BF36,6),
IF(ISNUMBER(MATCH(LEFT(BF36,5),Final_Intermediate[Burmese_Consonants],0)),LEFT(BF36,5),
IF(ISNUMBER(MATCH(LEFT(BF36,4),Final_Intermediate[Burmese_Consonants],0)),LEFT(BF36,4),
IF(ISNUMBER(MATCH(LEFT(BF36,3),Final_Intermediate[Burmese_Consonants],0)),LEFT(BF36,3),
IF(ISNUMBER(MATCH(LEFT(BF36,2),Final_Intermediate[Burmese_Consonants],0)),LEFT(BF36,2),
IF(ISNUMBER(MATCH(LEFT(BF36,1),Final_Intermediate[Burmese_Consonants],0)),LEFT(BF36,1),
"")))))))))))))))</f>
        <v/>
      </c>
      <c r="AI36" t="str">
        <f>IF(AND(OR(BG36="။",BG36="၊"),LEN(BG36)=1),BG36,
IF(ISNUMBER(MATCH(LEFT(BG36,7),Final_modified_Intermediate[Burmese_Consonants],0)),LEFT(BG36,7),
IF(ISNUMBER(MATCH(LEFT(BG36,6),Final_modified_Intermediate[Burmese_Consonants],0)),LEFT(BG36,6),
IF(ISNUMBER(MATCH(LEFT(BG36,5),Final_modified_Intermediate[Burmese_Consonants],0)),LEFT(BG36,5),
IF(ISNUMBER(MATCH(LEFT(BG36,4),Final_modified_Intermediate[Burmese_Consonants],0)),LEFT(BG36,4),
IF(ISNUMBER(MATCH(LEFT(BG36,3),Final_modified_Intermediate[Burmese_Consonants],0)),LEFT(BG36,3),
IF(ISNUMBER(MATCH(LEFT(BG36,2),Final_modified_Intermediate[Burmese_Consonants],0)),LEFT(BG36,2),
IF(ISNUMBER(MATCH(LEFT(BG36,1),Final_modified_Intermediate[Burmese_Consonants],0)),LEFT(BG36,1),
IF(ISNUMBER(MATCH(LEFT(BG36,7),Final_Intermediate[Burmese_Consonants],0)),LEFT(BG36,7),
IF(ISNUMBER(MATCH(LEFT(BG36,6),Final_Intermediate[Burmese_Consonants],0)),LEFT(BG36,6),
IF(ISNUMBER(MATCH(LEFT(BG36,5),Final_Intermediate[Burmese_Consonants],0)),LEFT(BG36,5),
IF(ISNUMBER(MATCH(LEFT(BG36,4),Final_Intermediate[Burmese_Consonants],0)),LEFT(BG36,4),
IF(ISNUMBER(MATCH(LEFT(BG36,3),Final_Intermediate[Burmese_Consonants],0)),LEFT(BG36,3),
IF(ISNUMBER(MATCH(LEFT(BG36,2),Final_Intermediate[Burmese_Consonants],0)),LEFT(BG36,2),
IF(ISNUMBER(MATCH(LEFT(BG36,1),Final_Intermediate[Burmese_Consonants],0)),LEFT(BG36,1),
"")))))))))))))))</f>
        <v/>
      </c>
      <c r="AJ36" t="str">
        <f>IF(AND(OR(BH36="။",BH36="၊"),LEN(BH36)=1),BH36,
IF(ISNUMBER(MATCH(LEFT(BH36,7),Final_modified_Intermediate[Burmese_Consonants],0)),LEFT(BH36,7),
IF(ISNUMBER(MATCH(LEFT(BH36,6),Final_modified_Intermediate[Burmese_Consonants],0)),LEFT(BH36,6),
IF(ISNUMBER(MATCH(LEFT(BH36,5),Final_modified_Intermediate[Burmese_Consonants],0)),LEFT(BH36,5),
IF(ISNUMBER(MATCH(LEFT(BH36,4),Final_modified_Intermediate[Burmese_Consonants],0)),LEFT(BH36,4),
IF(ISNUMBER(MATCH(LEFT(BH36,3),Final_modified_Intermediate[Burmese_Consonants],0)),LEFT(BH36,3),
IF(ISNUMBER(MATCH(LEFT(BH36,2),Final_modified_Intermediate[Burmese_Consonants],0)),LEFT(BH36,2),
IF(ISNUMBER(MATCH(LEFT(BH36,1),Final_modified_Intermediate[Burmese_Consonants],0)),LEFT(BH36,1),
IF(ISNUMBER(MATCH(LEFT(BH36,7),Final_Intermediate[Burmese_Consonants],0)),LEFT(BH36,7),
IF(ISNUMBER(MATCH(LEFT(BH36,6),Final_Intermediate[Burmese_Consonants],0)),LEFT(BH36,6),
IF(ISNUMBER(MATCH(LEFT(BH36,5),Final_Intermediate[Burmese_Consonants],0)),LEFT(BH36,5),
IF(ISNUMBER(MATCH(LEFT(BH36,4),Final_Intermediate[Burmese_Consonants],0)),LEFT(BH36,4),
IF(ISNUMBER(MATCH(LEFT(BH36,3),Final_Intermediate[Burmese_Consonants],0)),LEFT(BH36,3),
IF(ISNUMBER(MATCH(LEFT(BH36,2),Final_Intermediate[Burmese_Consonants],0)),LEFT(BH36,2),
IF(ISNUMBER(MATCH(LEFT(BH36,1),Final_Intermediate[Burmese_Consonants],0)),LEFT(BH36,1),
"")))))))))))))))</f>
        <v/>
      </c>
      <c r="AK36" t="str">
        <f>IF(AND(OR(BI36="။",BI36="၊"),LEN(BI36)=1),BI36,
IF(ISNUMBER(MATCH(LEFT(BI36,7),Final_modified_Intermediate[Burmese_Consonants],0)),LEFT(BI36,7),
IF(ISNUMBER(MATCH(LEFT(BI36,6),Final_modified_Intermediate[Burmese_Consonants],0)),LEFT(BI36,6),
IF(ISNUMBER(MATCH(LEFT(BI36,5),Final_modified_Intermediate[Burmese_Consonants],0)),LEFT(BI36,5),
IF(ISNUMBER(MATCH(LEFT(BI36,4),Final_modified_Intermediate[Burmese_Consonants],0)),LEFT(BI36,4),
IF(ISNUMBER(MATCH(LEFT(BI36,3),Final_modified_Intermediate[Burmese_Consonants],0)),LEFT(BI36,3),
IF(ISNUMBER(MATCH(LEFT(BI36,2),Final_modified_Intermediate[Burmese_Consonants],0)),LEFT(BI36,2),
IF(ISNUMBER(MATCH(LEFT(BI36,1),Final_modified_Intermediate[Burmese_Consonants],0)),LEFT(BI36,1),
IF(ISNUMBER(MATCH(LEFT(BI36,7),Final_Intermediate[Burmese_Consonants],0)),LEFT(BI36,7),
IF(ISNUMBER(MATCH(LEFT(BI36,6),Final_Intermediate[Burmese_Consonants],0)),LEFT(BI36,6),
IF(ISNUMBER(MATCH(LEFT(BI36,5),Final_Intermediate[Burmese_Consonants],0)),LEFT(BI36,5),
IF(ISNUMBER(MATCH(LEFT(BI36,4),Final_Intermediate[Burmese_Consonants],0)),LEFT(BI36,4),
IF(ISNUMBER(MATCH(LEFT(BI36,3),Final_Intermediate[Burmese_Consonants],0)),LEFT(BI36,3),
IF(ISNUMBER(MATCH(LEFT(BI36,2),Final_Intermediate[Burmese_Consonants],0)),LEFT(BI36,2),
IF(ISNUMBER(MATCH(LEFT(BI36,1),Final_Intermediate[Burmese_Consonants],0)),LEFT(BI36,1),
"")))))))))))))))</f>
        <v/>
      </c>
      <c r="AL36" t="str">
        <f>IF(AND(OR(BJ36="။",BJ36="၊"),LEN(BJ36)=1),BJ36,
IF(ISNUMBER(MATCH(LEFT(BJ36,7),Final_modified_Intermediate[Burmese_Consonants],0)),LEFT(BJ36,7),
IF(ISNUMBER(MATCH(LEFT(BJ36,6),Final_modified_Intermediate[Burmese_Consonants],0)),LEFT(BJ36,6),
IF(ISNUMBER(MATCH(LEFT(BJ36,5),Final_modified_Intermediate[Burmese_Consonants],0)),LEFT(BJ36,5),
IF(ISNUMBER(MATCH(LEFT(BJ36,4),Final_modified_Intermediate[Burmese_Consonants],0)),LEFT(BJ36,4),
IF(ISNUMBER(MATCH(LEFT(BJ36,3),Final_modified_Intermediate[Burmese_Consonants],0)),LEFT(BJ36,3),
IF(ISNUMBER(MATCH(LEFT(BJ36,2),Final_modified_Intermediate[Burmese_Consonants],0)),LEFT(BJ36,2),
IF(ISNUMBER(MATCH(LEFT(BJ36,1),Final_modified_Intermediate[Burmese_Consonants],0)),LEFT(BJ36,1),
IF(ISNUMBER(MATCH(LEFT(BJ36,7),Final_Intermediate[Burmese_Consonants],0)),LEFT(BJ36,7),
IF(ISNUMBER(MATCH(LEFT(BJ36,6),Final_Intermediate[Burmese_Consonants],0)),LEFT(BJ36,6),
IF(ISNUMBER(MATCH(LEFT(BJ36,5),Final_Intermediate[Burmese_Consonants],0)),LEFT(BJ36,5),
IF(ISNUMBER(MATCH(LEFT(BJ36,4),Final_Intermediate[Burmese_Consonants],0)),LEFT(BJ36,4),
IF(ISNUMBER(MATCH(LEFT(BJ36,3),Final_Intermediate[Burmese_Consonants],0)),LEFT(BJ36,3),
IF(ISNUMBER(MATCH(LEFT(BJ36,2),Final_Intermediate[Burmese_Consonants],0)),LEFT(BJ36,2),
IF(ISNUMBER(MATCH(LEFT(BJ36,1),Final_Intermediate[Burmese_Consonants],0)),LEFT(BJ36,1),
"")))))))))))))))</f>
        <v/>
      </c>
      <c r="AN36" t="e">
        <f>Compiler_Burmese[[#This Row],[Sr. No.]]</f>
        <v>#REF!</v>
      </c>
      <c r="AO3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3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6" t="e">
        <f>[2]!Vocabulary_Burmese[[#This Row],[Sr. No.]]</f>
        <v>#REF!</v>
      </c>
      <c r="BA36" t="str">
        <f>IF(Raw_data_N2_Kanji[[#This Row],[Categorie]]&lt;&gt;"","",
IF(ISNUMBER(MATCH(V,Special_list[Burmese word],0)),"",
SUBSTITUTE(Raw_data_N2_Kanji[[#This Row],[Raw]]," ","")))</f>
        <v>ငှက်ပျောသီးကြော်</v>
      </c>
      <c r="BB36" t="str">
        <f>RIGHT(Segregate18[[#This Row],[UPGRADE]],LEN(Segregate18[[#This Row],[UPGRADE]])-LEN(Compiler_Burmese[[#This Row],[1]]))</f>
        <v>ပျောသီးကြော်</v>
      </c>
      <c r="BC36" t="str">
        <f>RIGHT(Segregate18[[#This Row],[11]],LEN(Segregate18[[#This Row],[11]])-LEN(Compiler_Burmese[[#This Row],[2]]))</f>
        <v>သီးကြော်</v>
      </c>
      <c r="BD36" t="str">
        <f>RIGHT(Segregate18[[#This Row],[21]],LEN(Segregate18[[#This Row],[21]])-LEN(Compiler_Burmese[[#This Row],[3]]))</f>
        <v>ကြော်</v>
      </c>
      <c r="BE36" t="str">
        <f>RIGHT(Segregate18[[#This Row],[31]],LEN(Segregate18[[#This Row],[31]])-LEN(Compiler_Burmese[[#This Row],[4]]))</f>
        <v/>
      </c>
      <c r="BF36" t="str">
        <f>RIGHT(Segregate18[[#This Row],[41]],LEN(Segregate18[[#This Row],[41]])-LEN(Compiler_Burmese[[#This Row],[5]]))</f>
        <v/>
      </c>
      <c r="BG36" t="str">
        <f>RIGHT(Segregate18[[#This Row],[51]],LEN(Segregate18[[#This Row],[51]])-LEN(Compiler_Burmese[[#This Row],[6]]))</f>
        <v/>
      </c>
      <c r="BH36" t="str">
        <f>RIGHT(Segregate18[[#This Row],[61]],LEN(Segregate18[[#This Row],[61]])-LEN(Compiler_Burmese[[#This Row],[7]]))</f>
        <v/>
      </c>
      <c r="BI36" t="str">
        <f>RIGHT(Segregate18[[#This Row],[71]],LEN(Segregate18[[#This Row],[71]])-LEN(Compiler_Burmese[[#This Row],[8]]))</f>
        <v/>
      </c>
      <c r="BJ36" t="str">
        <f>RIGHT(Segregate18[[#This Row],[81]],LEN(Segregate18[[#This Row],[81]])-LEN(Compiler_Burmese[[#This Row],[9]]))</f>
        <v/>
      </c>
    </row>
    <row r="37" spans="1:62" ht="14.25" customHeight="1" x14ac:dyDescent="0.3">
      <c r="A37">
        <f>IF(Raw_data_N2_Kanji[[#This Row],[Categorie]]&lt;&gt;"",$A36+1,$A36)</f>
        <v>3</v>
      </c>
      <c r="B37" s="6">
        <f>IF(AND(Raw_data_N2_Kanji[[#This Row],[Supporting word 1]]="",Raw_data_N2_Kanji[[#This Row],[Supporting word 2]]=""),$B36,$B36+1)</f>
        <v>0</v>
      </c>
      <c r="C37" s="9">
        <f>ROW()-ROW(Raw_data_N2_Kanji[#Headers])</f>
        <v>35</v>
      </c>
      <c r="D37" s="9"/>
      <c r="E37" s="9" t="str">
        <f>IF(Raw_data_N2_Kanji[[#This Row],[Categorie]]="",$E36,Raw_data_N2_Kanji[[#This Row],[Categorie]])</f>
        <v>Snacks</v>
      </c>
      <c r="F37" s="9">
        <f t="shared" si="1"/>
        <v>6</v>
      </c>
      <c r="G37" s="57" t="str">
        <f>Raw_data_N2_Kanji[[#This Row],[Lecture_no]]&amp;"_"&amp;Raw_data_N2_Kanji[[#This Row],[Receipe_no]]</f>
        <v>Snacks_6</v>
      </c>
      <c r="H37" s="11" t="s">
        <v>27486</v>
      </c>
      <c r="I3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ဗယာကြော်</v>
      </c>
      <c r="K3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7" s="11"/>
      <c r="N37" s="11"/>
      <c r="O3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7" s="126" t="s">
        <v>27660</v>
      </c>
      <c r="Q37" s="12">
        <f>IF(Raw_data_N2_Kanji[[#This Row],[Receipe_no]]=0,$Q36,
$Q36+1)</f>
        <v>32</v>
      </c>
      <c r="R37" s="11"/>
      <c r="S37" s="11">
        <f>IF(Raw_data_N2_Kanji[[#This Row],[Marking]]="",1,"")</f>
        <v>1</v>
      </c>
      <c r="T37" s="11" t="str">
        <f>IF(Raw_data_N2_Kanji[[#This Row],[Marking_blank]]="",SUMPRODUCT(COUNTIF($S$3:$S37,$S37)),"")</f>
        <v/>
      </c>
      <c r="U37" s="12">
        <f>Raw_data_N2_Kanji[[#This Row],[Sr. no.]]</f>
        <v>35</v>
      </c>
      <c r="V37" s="11">
        <f>SUMPRODUCT(COUNTIF($J$3:$J37,$J37))</f>
        <v>1</v>
      </c>
      <c r="W37" s="82">
        <f>LEN('1_Raw_data'!$J37)</f>
        <v>8</v>
      </c>
      <c r="Y37" t="e">
        <f>Segregate18[[#This Row],[Sr. No.]]</f>
        <v>#REF!</v>
      </c>
      <c r="Z37" t="str">
        <f>IF(AND(OR(BA37="။",BA37="၊"),LEN(BA37)=1),BA37,
IF(ISNUMBER(MATCH(LEFT(BA37,7),Final_modified_Intermediate[Burmese_Consonants],0)),LEFT(BA37,7),
IF(ISNUMBER(MATCH(LEFT(BA37,6),Final_modified_Intermediate[Burmese_Consonants],0)),LEFT(BA37,6),
IF(ISNUMBER(MATCH(LEFT(BA37,5),Final_modified_Intermediate[Burmese_Consonants],0)),LEFT(BA37,5),
IF(ISNUMBER(MATCH(LEFT(BA37,4),Final_modified_Intermediate[Burmese_Consonants],0)),LEFT(BA37,4),
IF(ISNUMBER(MATCH(LEFT(BA37,3),Final_modified_Intermediate[Burmese_Consonants],0)),LEFT(BA37,3),
IF(ISNUMBER(MATCH(LEFT(BA37,2),Final_modified_Intermediate[Burmese_Consonants],0)),LEFT(BA37,2),
IF(ISNUMBER(MATCH(LEFT(BA37,1),Final_modified_Intermediate[Burmese_Consonants],0)),LEFT(BA37,1),
IF(ISNUMBER(MATCH(LEFT(BA37,7),Final_Intermediate[Burmese_Consonants],0)),LEFT(BA37,7),
IF(ISNUMBER(MATCH(LEFT(BA37,6),Final_Intermediate[Burmese_Consonants],0)),LEFT(BA37,6),
IF(ISNUMBER(MATCH(LEFT(BA37,5),Final_Intermediate[Burmese_Consonants],0)),LEFT(BA37,5),
IF(ISNUMBER(MATCH(LEFT(BA37,4),Final_Intermediate[Burmese_Consonants],0)),LEFT(BA37,4),
IF(ISNUMBER(MATCH(LEFT(BA37,3),Final_Intermediate[Burmese_Consonants],0)),LEFT(BA37,3),
IF(ISNUMBER(MATCH(LEFT(BA37,2),Final_Intermediate[Burmese_Consonants],0)),LEFT(BA37,2),
IF(ISNUMBER(MATCH(LEFT(BA37,1),Final_Intermediate[Burmese_Consonants],0)),LEFT(BA37,1),
"")))))))))))))))</f>
        <v>ဗ</v>
      </c>
      <c r="AA3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7" t="str">
        <f>IF(AND(OR(BB37="။",BB37="၊"),LEN(BB37)=1),BB37,
IF(ISNUMBER(MATCH(LEFT(BB37,7),Final_modified_Intermediate[Burmese_Consonants],0)),LEFT(BB37,7),
IF(ISNUMBER(MATCH(LEFT(BB37,6),Final_modified_Intermediate[Burmese_Consonants],0)),LEFT(BB37,6),
IF(ISNUMBER(MATCH(LEFT(BB37,5),Final_modified_Intermediate[Burmese_Consonants],0)),LEFT(BB37,5),
IF(ISNUMBER(MATCH(LEFT(BB37,4),Final_modified_Intermediate[Burmese_Consonants],0)),LEFT(BB37,4),
IF(ISNUMBER(MATCH(LEFT(BB37,3),Final_modified_Intermediate[Burmese_Consonants],0)),LEFT(BB37,3),
IF(ISNUMBER(MATCH(LEFT(BB37,2),Final_modified_Intermediate[Burmese_Consonants],0)),LEFT(BB37,2),
IF(ISNUMBER(MATCH(LEFT(BB37,1),Final_modified_Intermediate[Burmese_Consonants],0)),LEFT(BB37,1),
IF(ISNUMBER(MATCH(LEFT(BB37,7),Final_Intermediate[Burmese_Consonants],0)),LEFT(BB37,7),
IF(ISNUMBER(MATCH(LEFT(BB37,6),Final_Intermediate[Burmese_Consonants],0)),LEFT(BB37,6),
IF(ISNUMBER(MATCH(LEFT(BB37,5),Final_Intermediate[Burmese_Consonants],0)),LEFT(BB37,5),
IF(ISNUMBER(MATCH(LEFT(BB37,4),Final_Intermediate[Burmese_Consonants],0)),LEFT(BB37,4),
IF(ISNUMBER(MATCH(LEFT(BB37,3),Final_Intermediate[Burmese_Consonants],0)),LEFT(BB37,3),
IF(ISNUMBER(MATCH(LEFT(BB37,2),Final_Intermediate[Burmese_Consonants],0)),LEFT(BB37,2),
IF(ISNUMBER(MATCH(LEFT(BB37,1),Final_Intermediate[Burmese_Consonants],0)),LEFT(BB37,1),
"")))))))))))))))</f>
        <v>ယာ</v>
      </c>
      <c r="AC3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7" t="str">
        <f>IF(AND(OR(BC37="။",BC37="၊"),LEN(BC37)=1),BC37,
IF(ISNUMBER(MATCH(LEFT(BC37,7),Final_modified_Intermediate[Burmese_Consonants],0)),LEFT(BC37,7),
IF(ISNUMBER(MATCH(LEFT(BC37,6),Final_modified_Intermediate[Burmese_Consonants],0)),LEFT(BC37,6),
IF(ISNUMBER(MATCH(LEFT(BC37,5),Final_modified_Intermediate[Burmese_Consonants],0)),LEFT(BC37,5),
IF(ISNUMBER(MATCH(LEFT(BC37,4),Final_modified_Intermediate[Burmese_Consonants],0)),LEFT(BC37,4),
IF(ISNUMBER(MATCH(LEFT(BC37,3),Final_modified_Intermediate[Burmese_Consonants],0)),LEFT(BC37,3),
IF(ISNUMBER(MATCH(LEFT(BC37,2),Final_modified_Intermediate[Burmese_Consonants],0)),LEFT(BC37,2),
IF(ISNUMBER(MATCH(LEFT(BC37,1),Final_modified_Intermediate[Burmese_Consonants],0)),LEFT(BC37,1),
IF(ISNUMBER(MATCH(LEFT(BC37,7),Final_Intermediate[Burmese_Consonants],0)),LEFT(BC37,7),
IF(ISNUMBER(MATCH(LEFT(BC37,6),Final_Intermediate[Burmese_Consonants],0)),LEFT(BC37,6),
IF(ISNUMBER(MATCH(LEFT(BC37,5),Final_Intermediate[Burmese_Consonants],0)),LEFT(BC37,5),
IF(ISNUMBER(MATCH(LEFT(BC37,4),Final_Intermediate[Burmese_Consonants],0)),LEFT(BC37,4),
IF(ISNUMBER(MATCH(LEFT(BC37,3),Final_Intermediate[Burmese_Consonants],0)),LEFT(BC37,3),
IF(ISNUMBER(MATCH(LEFT(BC37,2),Final_Intermediate[Burmese_Consonants],0)),LEFT(BC37,2),
IF(ISNUMBER(MATCH(LEFT(BC37,1),Final_Intermediate[Burmese_Consonants],0)),LEFT(BC37,1),
"")))))))))))))))</f>
        <v>ကြော်</v>
      </c>
      <c r="AE3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37" t="str">
        <f>IF(AND(OR(BD37="။",BD37="၊"),LEN(BD37)=1),BD37,
IF(ISNUMBER(MATCH(LEFT(BD37,7),Final_modified_Intermediate[Burmese_Consonants],0)),LEFT(BD37,7),
IF(ISNUMBER(MATCH(LEFT(BD37,6),Final_modified_Intermediate[Burmese_Consonants],0)),LEFT(BD37,6),
IF(ISNUMBER(MATCH(LEFT(BD37,5),Final_modified_Intermediate[Burmese_Consonants],0)),LEFT(BD37,5),
IF(ISNUMBER(MATCH(LEFT(BD37,4),Final_modified_Intermediate[Burmese_Consonants],0)),LEFT(BD37,4),
IF(ISNUMBER(MATCH(LEFT(BD37,3),Final_modified_Intermediate[Burmese_Consonants],0)),LEFT(BD37,3),
IF(ISNUMBER(MATCH(LEFT(BD37,2),Final_modified_Intermediate[Burmese_Consonants],0)),LEFT(BD37,2),
IF(ISNUMBER(MATCH(LEFT(BD37,1),Final_modified_Intermediate[Burmese_Consonants],0)),LEFT(BD37,1),
IF(ISNUMBER(MATCH(LEFT(BD37,7),Final_Intermediate[Burmese_Consonants],0)),LEFT(BD37,7),
IF(ISNUMBER(MATCH(LEFT(BD37,6),Final_Intermediate[Burmese_Consonants],0)),LEFT(BD37,6),
IF(ISNUMBER(MATCH(LEFT(BD37,5),Final_Intermediate[Burmese_Consonants],0)),LEFT(BD37,5),
IF(ISNUMBER(MATCH(LEFT(BD37,4),Final_Intermediate[Burmese_Consonants],0)),LEFT(BD37,4),
IF(ISNUMBER(MATCH(LEFT(BD37,3),Final_Intermediate[Burmese_Consonants],0)),LEFT(BD37,3),
IF(ISNUMBER(MATCH(LEFT(BD37,2),Final_Intermediate[Burmese_Consonants],0)),LEFT(BD37,2),
IF(ISNUMBER(MATCH(LEFT(BD37,1),Final_Intermediate[Burmese_Consonants],0)),LEFT(BD37,1),
"")))))))))))))))</f>
        <v/>
      </c>
      <c r="AG37" t="str">
        <f>IF(AND(OR(BE37="။",BE37="၊"),LEN(BE37)=1),BE37,
IF(ISNUMBER(MATCH(LEFT(BE37,7),Final_modified_Intermediate[Burmese_Consonants],0)),LEFT(BE37,7),
IF(ISNUMBER(MATCH(LEFT(BE37,6),Final_modified_Intermediate[Burmese_Consonants],0)),LEFT(BE37,6),
IF(ISNUMBER(MATCH(LEFT(BE37,5),Final_modified_Intermediate[Burmese_Consonants],0)),LEFT(BE37,5),
IF(ISNUMBER(MATCH(LEFT(BE37,4),Final_modified_Intermediate[Burmese_Consonants],0)),LEFT(BE37,4),
IF(ISNUMBER(MATCH(LEFT(BE37,3),Final_modified_Intermediate[Burmese_Consonants],0)),LEFT(BE37,3),
IF(ISNUMBER(MATCH(LEFT(BE37,2),Final_modified_Intermediate[Burmese_Consonants],0)),LEFT(BE37,2),
IF(ISNUMBER(MATCH(LEFT(BE37,1),Final_modified_Intermediate[Burmese_Consonants],0)),LEFT(BE37,1),
IF(ISNUMBER(MATCH(LEFT(BE37,7),Final_Intermediate[Burmese_Consonants],0)),LEFT(BE37,7),
IF(ISNUMBER(MATCH(LEFT(BE37,6),Final_Intermediate[Burmese_Consonants],0)),LEFT(BE37,6),
IF(ISNUMBER(MATCH(LEFT(BE37,5),Final_Intermediate[Burmese_Consonants],0)),LEFT(BE37,5),
IF(ISNUMBER(MATCH(LEFT(BE37,4),Final_Intermediate[Burmese_Consonants],0)),LEFT(BE37,4),
IF(ISNUMBER(MATCH(LEFT(BE37,3),Final_Intermediate[Burmese_Consonants],0)),LEFT(BE37,3),
IF(ISNUMBER(MATCH(LEFT(BE37,2),Final_Intermediate[Burmese_Consonants],0)),LEFT(BE37,2),
IF(ISNUMBER(MATCH(LEFT(BE37,1),Final_Intermediate[Burmese_Consonants],0)),LEFT(BE37,1),
"")))))))))))))))</f>
        <v/>
      </c>
      <c r="AH37" t="str">
        <f>IF(AND(OR(BF37="။",BF37="၊"),LEN(BF37)=1),BF37,
IF(ISNUMBER(MATCH(LEFT(BF37,7),Final_modified_Intermediate[Burmese_Consonants],0)),LEFT(BF37,7),
IF(ISNUMBER(MATCH(LEFT(BF37,6),Final_modified_Intermediate[Burmese_Consonants],0)),LEFT(BF37,6),
IF(ISNUMBER(MATCH(LEFT(BF37,5),Final_modified_Intermediate[Burmese_Consonants],0)),LEFT(BF37,5),
IF(ISNUMBER(MATCH(LEFT(BF37,4),Final_modified_Intermediate[Burmese_Consonants],0)),LEFT(BF37,4),
IF(ISNUMBER(MATCH(LEFT(BF37,3),Final_modified_Intermediate[Burmese_Consonants],0)),LEFT(BF37,3),
IF(ISNUMBER(MATCH(LEFT(BF37,2),Final_modified_Intermediate[Burmese_Consonants],0)),LEFT(BF37,2),
IF(ISNUMBER(MATCH(LEFT(BF37,1),Final_modified_Intermediate[Burmese_Consonants],0)),LEFT(BF37,1),
IF(ISNUMBER(MATCH(LEFT(BF37,7),Final_Intermediate[Burmese_Consonants],0)),LEFT(BF37,7),
IF(ISNUMBER(MATCH(LEFT(BF37,6),Final_Intermediate[Burmese_Consonants],0)),LEFT(BF37,6),
IF(ISNUMBER(MATCH(LEFT(BF37,5),Final_Intermediate[Burmese_Consonants],0)),LEFT(BF37,5),
IF(ISNUMBER(MATCH(LEFT(BF37,4),Final_Intermediate[Burmese_Consonants],0)),LEFT(BF37,4),
IF(ISNUMBER(MATCH(LEFT(BF37,3),Final_Intermediate[Burmese_Consonants],0)),LEFT(BF37,3),
IF(ISNUMBER(MATCH(LEFT(BF37,2),Final_Intermediate[Burmese_Consonants],0)),LEFT(BF37,2),
IF(ISNUMBER(MATCH(LEFT(BF37,1),Final_Intermediate[Burmese_Consonants],0)),LEFT(BF37,1),
"")))))))))))))))</f>
        <v/>
      </c>
      <c r="AI37" t="str">
        <f>IF(AND(OR(BG37="။",BG37="၊"),LEN(BG37)=1),BG37,
IF(ISNUMBER(MATCH(LEFT(BG37,7),Final_modified_Intermediate[Burmese_Consonants],0)),LEFT(BG37,7),
IF(ISNUMBER(MATCH(LEFT(BG37,6),Final_modified_Intermediate[Burmese_Consonants],0)),LEFT(BG37,6),
IF(ISNUMBER(MATCH(LEFT(BG37,5),Final_modified_Intermediate[Burmese_Consonants],0)),LEFT(BG37,5),
IF(ISNUMBER(MATCH(LEFT(BG37,4),Final_modified_Intermediate[Burmese_Consonants],0)),LEFT(BG37,4),
IF(ISNUMBER(MATCH(LEFT(BG37,3),Final_modified_Intermediate[Burmese_Consonants],0)),LEFT(BG37,3),
IF(ISNUMBER(MATCH(LEFT(BG37,2),Final_modified_Intermediate[Burmese_Consonants],0)),LEFT(BG37,2),
IF(ISNUMBER(MATCH(LEFT(BG37,1),Final_modified_Intermediate[Burmese_Consonants],0)),LEFT(BG37,1),
IF(ISNUMBER(MATCH(LEFT(BG37,7),Final_Intermediate[Burmese_Consonants],0)),LEFT(BG37,7),
IF(ISNUMBER(MATCH(LEFT(BG37,6),Final_Intermediate[Burmese_Consonants],0)),LEFT(BG37,6),
IF(ISNUMBER(MATCH(LEFT(BG37,5),Final_Intermediate[Burmese_Consonants],0)),LEFT(BG37,5),
IF(ISNUMBER(MATCH(LEFT(BG37,4),Final_Intermediate[Burmese_Consonants],0)),LEFT(BG37,4),
IF(ISNUMBER(MATCH(LEFT(BG37,3),Final_Intermediate[Burmese_Consonants],0)),LEFT(BG37,3),
IF(ISNUMBER(MATCH(LEFT(BG37,2),Final_Intermediate[Burmese_Consonants],0)),LEFT(BG37,2),
IF(ISNUMBER(MATCH(LEFT(BG37,1),Final_Intermediate[Burmese_Consonants],0)),LEFT(BG37,1),
"")))))))))))))))</f>
        <v/>
      </c>
      <c r="AJ37" t="str">
        <f>IF(AND(OR(BH37="။",BH37="၊"),LEN(BH37)=1),BH37,
IF(ISNUMBER(MATCH(LEFT(BH37,7),Final_modified_Intermediate[Burmese_Consonants],0)),LEFT(BH37,7),
IF(ISNUMBER(MATCH(LEFT(BH37,6),Final_modified_Intermediate[Burmese_Consonants],0)),LEFT(BH37,6),
IF(ISNUMBER(MATCH(LEFT(BH37,5),Final_modified_Intermediate[Burmese_Consonants],0)),LEFT(BH37,5),
IF(ISNUMBER(MATCH(LEFT(BH37,4),Final_modified_Intermediate[Burmese_Consonants],0)),LEFT(BH37,4),
IF(ISNUMBER(MATCH(LEFT(BH37,3),Final_modified_Intermediate[Burmese_Consonants],0)),LEFT(BH37,3),
IF(ISNUMBER(MATCH(LEFT(BH37,2),Final_modified_Intermediate[Burmese_Consonants],0)),LEFT(BH37,2),
IF(ISNUMBER(MATCH(LEFT(BH37,1),Final_modified_Intermediate[Burmese_Consonants],0)),LEFT(BH37,1),
IF(ISNUMBER(MATCH(LEFT(BH37,7),Final_Intermediate[Burmese_Consonants],0)),LEFT(BH37,7),
IF(ISNUMBER(MATCH(LEFT(BH37,6),Final_Intermediate[Burmese_Consonants],0)),LEFT(BH37,6),
IF(ISNUMBER(MATCH(LEFT(BH37,5),Final_Intermediate[Burmese_Consonants],0)),LEFT(BH37,5),
IF(ISNUMBER(MATCH(LEFT(BH37,4),Final_Intermediate[Burmese_Consonants],0)),LEFT(BH37,4),
IF(ISNUMBER(MATCH(LEFT(BH37,3),Final_Intermediate[Burmese_Consonants],0)),LEFT(BH37,3),
IF(ISNUMBER(MATCH(LEFT(BH37,2),Final_Intermediate[Burmese_Consonants],0)),LEFT(BH37,2),
IF(ISNUMBER(MATCH(LEFT(BH37,1),Final_Intermediate[Burmese_Consonants],0)),LEFT(BH37,1),
"")))))))))))))))</f>
        <v/>
      </c>
      <c r="AK37" t="str">
        <f>IF(AND(OR(BI37="။",BI37="၊"),LEN(BI37)=1),BI37,
IF(ISNUMBER(MATCH(LEFT(BI37,7),Final_modified_Intermediate[Burmese_Consonants],0)),LEFT(BI37,7),
IF(ISNUMBER(MATCH(LEFT(BI37,6),Final_modified_Intermediate[Burmese_Consonants],0)),LEFT(BI37,6),
IF(ISNUMBER(MATCH(LEFT(BI37,5),Final_modified_Intermediate[Burmese_Consonants],0)),LEFT(BI37,5),
IF(ISNUMBER(MATCH(LEFT(BI37,4),Final_modified_Intermediate[Burmese_Consonants],0)),LEFT(BI37,4),
IF(ISNUMBER(MATCH(LEFT(BI37,3),Final_modified_Intermediate[Burmese_Consonants],0)),LEFT(BI37,3),
IF(ISNUMBER(MATCH(LEFT(BI37,2),Final_modified_Intermediate[Burmese_Consonants],0)),LEFT(BI37,2),
IF(ISNUMBER(MATCH(LEFT(BI37,1),Final_modified_Intermediate[Burmese_Consonants],0)),LEFT(BI37,1),
IF(ISNUMBER(MATCH(LEFT(BI37,7),Final_Intermediate[Burmese_Consonants],0)),LEFT(BI37,7),
IF(ISNUMBER(MATCH(LEFT(BI37,6),Final_Intermediate[Burmese_Consonants],0)),LEFT(BI37,6),
IF(ISNUMBER(MATCH(LEFT(BI37,5),Final_Intermediate[Burmese_Consonants],0)),LEFT(BI37,5),
IF(ISNUMBER(MATCH(LEFT(BI37,4),Final_Intermediate[Burmese_Consonants],0)),LEFT(BI37,4),
IF(ISNUMBER(MATCH(LEFT(BI37,3),Final_Intermediate[Burmese_Consonants],0)),LEFT(BI37,3),
IF(ISNUMBER(MATCH(LEFT(BI37,2),Final_Intermediate[Burmese_Consonants],0)),LEFT(BI37,2),
IF(ISNUMBER(MATCH(LEFT(BI37,1),Final_Intermediate[Burmese_Consonants],0)),LEFT(BI37,1),
"")))))))))))))))</f>
        <v/>
      </c>
      <c r="AL37" t="str">
        <f>IF(AND(OR(BJ37="။",BJ37="၊"),LEN(BJ37)=1),BJ37,
IF(ISNUMBER(MATCH(LEFT(BJ37,7),Final_modified_Intermediate[Burmese_Consonants],0)),LEFT(BJ37,7),
IF(ISNUMBER(MATCH(LEFT(BJ37,6),Final_modified_Intermediate[Burmese_Consonants],0)),LEFT(BJ37,6),
IF(ISNUMBER(MATCH(LEFT(BJ37,5),Final_modified_Intermediate[Burmese_Consonants],0)),LEFT(BJ37,5),
IF(ISNUMBER(MATCH(LEFT(BJ37,4),Final_modified_Intermediate[Burmese_Consonants],0)),LEFT(BJ37,4),
IF(ISNUMBER(MATCH(LEFT(BJ37,3),Final_modified_Intermediate[Burmese_Consonants],0)),LEFT(BJ37,3),
IF(ISNUMBER(MATCH(LEFT(BJ37,2),Final_modified_Intermediate[Burmese_Consonants],0)),LEFT(BJ37,2),
IF(ISNUMBER(MATCH(LEFT(BJ37,1),Final_modified_Intermediate[Burmese_Consonants],0)),LEFT(BJ37,1),
IF(ISNUMBER(MATCH(LEFT(BJ37,7),Final_Intermediate[Burmese_Consonants],0)),LEFT(BJ37,7),
IF(ISNUMBER(MATCH(LEFT(BJ37,6),Final_Intermediate[Burmese_Consonants],0)),LEFT(BJ37,6),
IF(ISNUMBER(MATCH(LEFT(BJ37,5),Final_Intermediate[Burmese_Consonants],0)),LEFT(BJ37,5),
IF(ISNUMBER(MATCH(LEFT(BJ37,4),Final_Intermediate[Burmese_Consonants],0)),LEFT(BJ37,4),
IF(ISNUMBER(MATCH(LEFT(BJ37,3),Final_Intermediate[Burmese_Consonants],0)),LEFT(BJ37,3),
IF(ISNUMBER(MATCH(LEFT(BJ37,2),Final_Intermediate[Burmese_Consonants],0)),LEFT(BJ37,2),
IF(ISNUMBER(MATCH(LEFT(BJ37,1),Final_Intermediate[Burmese_Consonants],0)),LEFT(BJ37,1),
"")))))))))))))))</f>
        <v/>
      </c>
      <c r="AN37" t="e">
        <f>Compiler_Burmese[[#This Row],[Sr. No.]]</f>
        <v>#REF!</v>
      </c>
      <c r="AO3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3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7" t="e">
        <f>[2]!Vocabulary_Burmese[[#This Row],[Sr. No.]]</f>
        <v>#REF!</v>
      </c>
      <c r="BA37" t="str">
        <f>IF(Raw_data_N2_Kanji[[#This Row],[Categorie]]&lt;&gt;"","",
IF(ISNUMBER(MATCH(V,Special_list[Burmese word],0)),"",
SUBSTITUTE(Raw_data_N2_Kanji[[#This Row],[Raw]]," ","")))</f>
        <v>ဗယာကြော်</v>
      </c>
      <c r="BB37" t="str">
        <f>RIGHT(Segregate18[[#This Row],[UPGRADE]],LEN(Segregate18[[#This Row],[UPGRADE]])-LEN(Compiler_Burmese[[#This Row],[1]]))</f>
        <v>ယာကြော်</v>
      </c>
      <c r="BC37" t="str">
        <f>RIGHT(Segregate18[[#This Row],[11]],LEN(Segregate18[[#This Row],[11]])-LEN(Compiler_Burmese[[#This Row],[2]]))</f>
        <v>ကြော်</v>
      </c>
      <c r="BD37" t="str">
        <f>RIGHT(Segregate18[[#This Row],[21]],LEN(Segregate18[[#This Row],[21]])-LEN(Compiler_Burmese[[#This Row],[3]]))</f>
        <v/>
      </c>
      <c r="BE37" t="str">
        <f>RIGHT(Segregate18[[#This Row],[31]],LEN(Segregate18[[#This Row],[31]])-LEN(Compiler_Burmese[[#This Row],[4]]))</f>
        <v/>
      </c>
      <c r="BF37" t="str">
        <f>RIGHT(Segregate18[[#This Row],[41]],LEN(Segregate18[[#This Row],[41]])-LEN(Compiler_Burmese[[#This Row],[5]]))</f>
        <v/>
      </c>
      <c r="BG37" t="str">
        <f>RIGHT(Segregate18[[#This Row],[51]],LEN(Segregate18[[#This Row],[51]])-LEN(Compiler_Burmese[[#This Row],[6]]))</f>
        <v/>
      </c>
      <c r="BH37" t="str">
        <f>RIGHT(Segregate18[[#This Row],[61]],LEN(Segregate18[[#This Row],[61]])-LEN(Compiler_Burmese[[#This Row],[7]]))</f>
        <v/>
      </c>
      <c r="BI37" t="str">
        <f>RIGHT(Segregate18[[#This Row],[71]],LEN(Segregate18[[#This Row],[71]])-LEN(Compiler_Burmese[[#This Row],[8]]))</f>
        <v/>
      </c>
      <c r="BJ37" t="str">
        <f>RIGHT(Segregate18[[#This Row],[81]],LEN(Segregate18[[#This Row],[81]])-LEN(Compiler_Burmese[[#This Row],[9]]))</f>
        <v/>
      </c>
    </row>
    <row r="38" spans="1:62" ht="14.25" customHeight="1" x14ac:dyDescent="0.3">
      <c r="A38">
        <f>IF(Raw_data_N2_Kanji[[#This Row],[Categorie]]&lt;&gt;"",$A37+1,$A37)</f>
        <v>3</v>
      </c>
      <c r="B38" s="6">
        <f>IF(AND(Raw_data_N2_Kanji[[#This Row],[Supporting word 1]]="",Raw_data_N2_Kanji[[#This Row],[Supporting word 2]]=""),$B37,$B37+1)</f>
        <v>0</v>
      </c>
      <c r="C38" s="9">
        <f>ROW()-ROW(Raw_data_N2_Kanji[#Headers])</f>
        <v>36</v>
      </c>
      <c r="D38" s="9"/>
      <c r="E38" s="9" t="str">
        <f>IF(Raw_data_N2_Kanji[[#This Row],[Categorie]]="",$E37,Raw_data_N2_Kanji[[#This Row],[Categorie]])</f>
        <v>Snacks</v>
      </c>
      <c r="F38" s="9">
        <f t="shared" si="1"/>
        <v>7</v>
      </c>
      <c r="G38" s="57" t="str">
        <f>Raw_data_N2_Kanji[[#This Row],[Lecture_no]]&amp;"_"&amp;Raw_data_N2_Kanji[[#This Row],[Receipe_no]]</f>
        <v>Snacks_7</v>
      </c>
      <c r="H38" s="11" t="s">
        <v>27609</v>
      </c>
      <c r="I3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ဘိန်းမုန့်</v>
      </c>
      <c r="K3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8" s="11"/>
      <c r="N38" s="11"/>
      <c r="O3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8" s="12" t="s">
        <v>27661</v>
      </c>
      <c r="Q38" s="12">
        <f>IF(Raw_data_N2_Kanji[[#This Row],[Receipe_no]]=0,$Q37,
$Q37+1)</f>
        <v>33</v>
      </c>
      <c r="R38" s="11"/>
      <c r="S38" s="11">
        <f>IF(Raw_data_N2_Kanji[[#This Row],[Marking]]="",1,"")</f>
        <v>1</v>
      </c>
      <c r="T38" s="11" t="str">
        <f>IF(Raw_data_N2_Kanji[[#This Row],[Marking_blank]]="",SUMPRODUCT(COUNTIF($S$3:$S38,$S38)),"")</f>
        <v/>
      </c>
      <c r="U38" s="12">
        <f>Raw_data_N2_Kanji[[#This Row],[Sr. no.]]</f>
        <v>36</v>
      </c>
      <c r="V38" s="11">
        <f>SUMPRODUCT(COUNTIF($J$3:$J38,$J38))</f>
        <v>1</v>
      </c>
      <c r="W38" s="82">
        <f>LEN('1_Raw_data'!$J38)</f>
        <v>10</v>
      </c>
      <c r="Y38" t="e">
        <f>Segregate18[[#This Row],[Sr. No.]]</f>
        <v>#REF!</v>
      </c>
      <c r="Z38" t="str">
        <f>IF(AND(OR(BA38="။",BA38="၊"),LEN(BA38)=1),BA38,
IF(ISNUMBER(MATCH(LEFT(BA38,7),Final_modified_Intermediate[Burmese_Consonants],0)),LEFT(BA38,7),
IF(ISNUMBER(MATCH(LEFT(BA38,6),Final_modified_Intermediate[Burmese_Consonants],0)),LEFT(BA38,6),
IF(ISNUMBER(MATCH(LEFT(BA38,5),Final_modified_Intermediate[Burmese_Consonants],0)),LEFT(BA38,5),
IF(ISNUMBER(MATCH(LEFT(BA38,4),Final_modified_Intermediate[Burmese_Consonants],0)),LEFT(BA38,4),
IF(ISNUMBER(MATCH(LEFT(BA38,3),Final_modified_Intermediate[Burmese_Consonants],0)),LEFT(BA38,3),
IF(ISNUMBER(MATCH(LEFT(BA38,2),Final_modified_Intermediate[Burmese_Consonants],0)),LEFT(BA38,2),
IF(ISNUMBER(MATCH(LEFT(BA38,1),Final_modified_Intermediate[Burmese_Consonants],0)),LEFT(BA38,1),
IF(ISNUMBER(MATCH(LEFT(BA38,7),Final_Intermediate[Burmese_Consonants],0)),LEFT(BA38,7),
IF(ISNUMBER(MATCH(LEFT(BA38,6),Final_Intermediate[Burmese_Consonants],0)),LEFT(BA38,6),
IF(ISNUMBER(MATCH(LEFT(BA38,5),Final_Intermediate[Burmese_Consonants],0)),LEFT(BA38,5),
IF(ISNUMBER(MATCH(LEFT(BA38,4),Final_Intermediate[Burmese_Consonants],0)),LEFT(BA38,4),
IF(ISNUMBER(MATCH(LEFT(BA38,3),Final_Intermediate[Burmese_Consonants],0)),LEFT(BA38,3),
IF(ISNUMBER(MATCH(LEFT(BA38,2),Final_Intermediate[Burmese_Consonants],0)),LEFT(BA38,2),
IF(ISNUMBER(MATCH(LEFT(BA38,1),Final_Intermediate[Burmese_Consonants],0)),LEFT(BA38,1),
"")))))))))))))))</f>
        <v>ဘိန်း</v>
      </c>
      <c r="AA3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8" t="str">
        <f>IF(AND(OR(BB38="။",BB38="၊"),LEN(BB38)=1),BB38,
IF(ISNUMBER(MATCH(LEFT(BB38,7),Final_modified_Intermediate[Burmese_Consonants],0)),LEFT(BB38,7),
IF(ISNUMBER(MATCH(LEFT(BB38,6),Final_modified_Intermediate[Burmese_Consonants],0)),LEFT(BB38,6),
IF(ISNUMBER(MATCH(LEFT(BB38,5),Final_modified_Intermediate[Burmese_Consonants],0)),LEFT(BB38,5),
IF(ISNUMBER(MATCH(LEFT(BB38,4),Final_modified_Intermediate[Burmese_Consonants],0)),LEFT(BB38,4),
IF(ISNUMBER(MATCH(LEFT(BB38,3),Final_modified_Intermediate[Burmese_Consonants],0)),LEFT(BB38,3),
IF(ISNUMBER(MATCH(LEFT(BB38,2),Final_modified_Intermediate[Burmese_Consonants],0)),LEFT(BB38,2),
IF(ISNUMBER(MATCH(LEFT(BB38,1),Final_modified_Intermediate[Burmese_Consonants],0)),LEFT(BB38,1),
IF(ISNUMBER(MATCH(LEFT(BB38,7),Final_Intermediate[Burmese_Consonants],0)),LEFT(BB38,7),
IF(ISNUMBER(MATCH(LEFT(BB38,6),Final_Intermediate[Burmese_Consonants],0)),LEFT(BB38,6),
IF(ISNUMBER(MATCH(LEFT(BB38,5),Final_Intermediate[Burmese_Consonants],0)),LEFT(BB38,5),
IF(ISNUMBER(MATCH(LEFT(BB38,4),Final_Intermediate[Burmese_Consonants],0)),LEFT(BB38,4),
IF(ISNUMBER(MATCH(LEFT(BB38,3),Final_Intermediate[Burmese_Consonants],0)),LEFT(BB38,3),
IF(ISNUMBER(MATCH(LEFT(BB38,2),Final_Intermediate[Burmese_Consonants],0)),LEFT(BB38,2),
IF(ISNUMBER(MATCH(LEFT(BB38,1),Final_Intermediate[Burmese_Consonants],0)),LEFT(BB38,1),
"")))))))))))))))</f>
        <v>မုန့်</v>
      </c>
      <c r="AC3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8" t="str">
        <f>IF(AND(OR(BC38="။",BC38="၊"),LEN(BC38)=1),BC38,
IF(ISNUMBER(MATCH(LEFT(BC38,7),Final_modified_Intermediate[Burmese_Consonants],0)),LEFT(BC38,7),
IF(ISNUMBER(MATCH(LEFT(BC38,6),Final_modified_Intermediate[Burmese_Consonants],0)),LEFT(BC38,6),
IF(ISNUMBER(MATCH(LEFT(BC38,5),Final_modified_Intermediate[Burmese_Consonants],0)),LEFT(BC38,5),
IF(ISNUMBER(MATCH(LEFT(BC38,4),Final_modified_Intermediate[Burmese_Consonants],0)),LEFT(BC38,4),
IF(ISNUMBER(MATCH(LEFT(BC38,3),Final_modified_Intermediate[Burmese_Consonants],0)),LEFT(BC38,3),
IF(ISNUMBER(MATCH(LEFT(BC38,2),Final_modified_Intermediate[Burmese_Consonants],0)),LEFT(BC38,2),
IF(ISNUMBER(MATCH(LEFT(BC38,1),Final_modified_Intermediate[Burmese_Consonants],0)),LEFT(BC38,1),
IF(ISNUMBER(MATCH(LEFT(BC38,7),Final_Intermediate[Burmese_Consonants],0)),LEFT(BC38,7),
IF(ISNUMBER(MATCH(LEFT(BC38,6),Final_Intermediate[Burmese_Consonants],0)),LEFT(BC38,6),
IF(ISNUMBER(MATCH(LEFT(BC38,5),Final_Intermediate[Burmese_Consonants],0)),LEFT(BC38,5),
IF(ISNUMBER(MATCH(LEFT(BC38,4),Final_Intermediate[Burmese_Consonants],0)),LEFT(BC38,4),
IF(ISNUMBER(MATCH(LEFT(BC38,3),Final_Intermediate[Burmese_Consonants],0)),LEFT(BC38,3),
IF(ISNUMBER(MATCH(LEFT(BC38,2),Final_Intermediate[Burmese_Consonants],0)),LEFT(BC38,2),
IF(ISNUMBER(MATCH(LEFT(BC38,1),Final_Intermediate[Burmese_Consonants],0)),LEFT(BC38,1),
"")))))))))))))))</f>
        <v/>
      </c>
      <c r="AE38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38" t="str">
        <f>IF(AND(OR(BD38="။",BD38="၊"),LEN(BD38)=1),BD38,
IF(ISNUMBER(MATCH(LEFT(BD38,7),Final_modified_Intermediate[Burmese_Consonants],0)),LEFT(BD38,7),
IF(ISNUMBER(MATCH(LEFT(BD38,6),Final_modified_Intermediate[Burmese_Consonants],0)),LEFT(BD38,6),
IF(ISNUMBER(MATCH(LEFT(BD38,5),Final_modified_Intermediate[Burmese_Consonants],0)),LEFT(BD38,5),
IF(ISNUMBER(MATCH(LEFT(BD38,4),Final_modified_Intermediate[Burmese_Consonants],0)),LEFT(BD38,4),
IF(ISNUMBER(MATCH(LEFT(BD38,3),Final_modified_Intermediate[Burmese_Consonants],0)),LEFT(BD38,3),
IF(ISNUMBER(MATCH(LEFT(BD38,2),Final_modified_Intermediate[Burmese_Consonants],0)),LEFT(BD38,2),
IF(ISNUMBER(MATCH(LEFT(BD38,1),Final_modified_Intermediate[Burmese_Consonants],0)),LEFT(BD38,1),
IF(ISNUMBER(MATCH(LEFT(BD38,7),Final_Intermediate[Burmese_Consonants],0)),LEFT(BD38,7),
IF(ISNUMBER(MATCH(LEFT(BD38,6),Final_Intermediate[Burmese_Consonants],0)),LEFT(BD38,6),
IF(ISNUMBER(MATCH(LEFT(BD38,5),Final_Intermediate[Burmese_Consonants],0)),LEFT(BD38,5),
IF(ISNUMBER(MATCH(LEFT(BD38,4),Final_Intermediate[Burmese_Consonants],0)),LEFT(BD38,4),
IF(ISNUMBER(MATCH(LEFT(BD38,3),Final_Intermediate[Burmese_Consonants],0)),LEFT(BD38,3),
IF(ISNUMBER(MATCH(LEFT(BD38,2),Final_Intermediate[Burmese_Consonants],0)),LEFT(BD38,2),
IF(ISNUMBER(MATCH(LEFT(BD38,1),Final_Intermediate[Burmese_Consonants],0)),LEFT(BD38,1),
"")))))))))))))))</f>
        <v/>
      </c>
      <c r="AG38" t="str">
        <f>IF(AND(OR(BE38="။",BE38="၊"),LEN(BE38)=1),BE38,
IF(ISNUMBER(MATCH(LEFT(BE38,7),Final_modified_Intermediate[Burmese_Consonants],0)),LEFT(BE38,7),
IF(ISNUMBER(MATCH(LEFT(BE38,6),Final_modified_Intermediate[Burmese_Consonants],0)),LEFT(BE38,6),
IF(ISNUMBER(MATCH(LEFT(BE38,5),Final_modified_Intermediate[Burmese_Consonants],0)),LEFT(BE38,5),
IF(ISNUMBER(MATCH(LEFT(BE38,4),Final_modified_Intermediate[Burmese_Consonants],0)),LEFT(BE38,4),
IF(ISNUMBER(MATCH(LEFT(BE38,3),Final_modified_Intermediate[Burmese_Consonants],0)),LEFT(BE38,3),
IF(ISNUMBER(MATCH(LEFT(BE38,2),Final_modified_Intermediate[Burmese_Consonants],0)),LEFT(BE38,2),
IF(ISNUMBER(MATCH(LEFT(BE38,1),Final_modified_Intermediate[Burmese_Consonants],0)),LEFT(BE38,1),
IF(ISNUMBER(MATCH(LEFT(BE38,7),Final_Intermediate[Burmese_Consonants],0)),LEFT(BE38,7),
IF(ISNUMBER(MATCH(LEFT(BE38,6),Final_Intermediate[Burmese_Consonants],0)),LEFT(BE38,6),
IF(ISNUMBER(MATCH(LEFT(BE38,5),Final_Intermediate[Burmese_Consonants],0)),LEFT(BE38,5),
IF(ISNUMBER(MATCH(LEFT(BE38,4),Final_Intermediate[Burmese_Consonants],0)),LEFT(BE38,4),
IF(ISNUMBER(MATCH(LEFT(BE38,3),Final_Intermediate[Burmese_Consonants],0)),LEFT(BE38,3),
IF(ISNUMBER(MATCH(LEFT(BE38,2),Final_Intermediate[Burmese_Consonants],0)),LEFT(BE38,2),
IF(ISNUMBER(MATCH(LEFT(BE38,1),Final_Intermediate[Burmese_Consonants],0)),LEFT(BE38,1),
"")))))))))))))))</f>
        <v/>
      </c>
      <c r="AH38" t="str">
        <f>IF(AND(OR(BF38="။",BF38="၊"),LEN(BF38)=1),BF38,
IF(ISNUMBER(MATCH(LEFT(BF38,7),Final_modified_Intermediate[Burmese_Consonants],0)),LEFT(BF38,7),
IF(ISNUMBER(MATCH(LEFT(BF38,6),Final_modified_Intermediate[Burmese_Consonants],0)),LEFT(BF38,6),
IF(ISNUMBER(MATCH(LEFT(BF38,5),Final_modified_Intermediate[Burmese_Consonants],0)),LEFT(BF38,5),
IF(ISNUMBER(MATCH(LEFT(BF38,4),Final_modified_Intermediate[Burmese_Consonants],0)),LEFT(BF38,4),
IF(ISNUMBER(MATCH(LEFT(BF38,3),Final_modified_Intermediate[Burmese_Consonants],0)),LEFT(BF38,3),
IF(ISNUMBER(MATCH(LEFT(BF38,2),Final_modified_Intermediate[Burmese_Consonants],0)),LEFT(BF38,2),
IF(ISNUMBER(MATCH(LEFT(BF38,1),Final_modified_Intermediate[Burmese_Consonants],0)),LEFT(BF38,1),
IF(ISNUMBER(MATCH(LEFT(BF38,7),Final_Intermediate[Burmese_Consonants],0)),LEFT(BF38,7),
IF(ISNUMBER(MATCH(LEFT(BF38,6),Final_Intermediate[Burmese_Consonants],0)),LEFT(BF38,6),
IF(ISNUMBER(MATCH(LEFT(BF38,5),Final_Intermediate[Burmese_Consonants],0)),LEFT(BF38,5),
IF(ISNUMBER(MATCH(LEFT(BF38,4),Final_Intermediate[Burmese_Consonants],0)),LEFT(BF38,4),
IF(ISNUMBER(MATCH(LEFT(BF38,3),Final_Intermediate[Burmese_Consonants],0)),LEFT(BF38,3),
IF(ISNUMBER(MATCH(LEFT(BF38,2),Final_Intermediate[Burmese_Consonants],0)),LEFT(BF38,2),
IF(ISNUMBER(MATCH(LEFT(BF38,1),Final_Intermediate[Burmese_Consonants],0)),LEFT(BF38,1),
"")))))))))))))))</f>
        <v/>
      </c>
      <c r="AI38" t="str">
        <f>IF(AND(OR(BG38="။",BG38="၊"),LEN(BG38)=1),BG38,
IF(ISNUMBER(MATCH(LEFT(BG38,7),Final_modified_Intermediate[Burmese_Consonants],0)),LEFT(BG38,7),
IF(ISNUMBER(MATCH(LEFT(BG38,6),Final_modified_Intermediate[Burmese_Consonants],0)),LEFT(BG38,6),
IF(ISNUMBER(MATCH(LEFT(BG38,5),Final_modified_Intermediate[Burmese_Consonants],0)),LEFT(BG38,5),
IF(ISNUMBER(MATCH(LEFT(BG38,4),Final_modified_Intermediate[Burmese_Consonants],0)),LEFT(BG38,4),
IF(ISNUMBER(MATCH(LEFT(BG38,3),Final_modified_Intermediate[Burmese_Consonants],0)),LEFT(BG38,3),
IF(ISNUMBER(MATCH(LEFT(BG38,2),Final_modified_Intermediate[Burmese_Consonants],0)),LEFT(BG38,2),
IF(ISNUMBER(MATCH(LEFT(BG38,1),Final_modified_Intermediate[Burmese_Consonants],0)),LEFT(BG38,1),
IF(ISNUMBER(MATCH(LEFT(BG38,7),Final_Intermediate[Burmese_Consonants],0)),LEFT(BG38,7),
IF(ISNUMBER(MATCH(LEFT(BG38,6),Final_Intermediate[Burmese_Consonants],0)),LEFT(BG38,6),
IF(ISNUMBER(MATCH(LEFT(BG38,5),Final_Intermediate[Burmese_Consonants],0)),LEFT(BG38,5),
IF(ISNUMBER(MATCH(LEFT(BG38,4),Final_Intermediate[Burmese_Consonants],0)),LEFT(BG38,4),
IF(ISNUMBER(MATCH(LEFT(BG38,3),Final_Intermediate[Burmese_Consonants],0)),LEFT(BG38,3),
IF(ISNUMBER(MATCH(LEFT(BG38,2),Final_Intermediate[Burmese_Consonants],0)),LEFT(BG38,2),
IF(ISNUMBER(MATCH(LEFT(BG38,1),Final_Intermediate[Burmese_Consonants],0)),LEFT(BG38,1),
"")))))))))))))))</f>
        <v/>
      </c>
      <c r="AJ38" t="str">
        <f>IF(AND(OR(BH38="။",BH38="၊"),LEN(BH38)=1),BH38,
IF(ISNUMBER(MATCH(LEFT(BH38,7),Final_modified_Intermediate[Burmese_Consonants],0)),LEFT(BH38,7),
IF(ISNUMBER(MATCH(LEFT(BH38,6),Final_modified_Intermediate[Burmese_Consonants],0)),LEFT(BH38,6),
IF(ISNUMBER(MATCH(LEFT(BH38,5),Final_modified_Intermediate[Burmese_Consonants],0)),LEFT(BH38,5),
IF(ISNUMBER(MATCH(LEFT(BH38,4),Final_modified_Intermediate[Burmese_Consonants],0)),LEFT(BH38,4),
IF(ISNUMBER(MATCH(LEFT(BH38,3),Final_modified_Intermediate[Burmese_Consonants],0)),LEFT(BH38,3),
IF(ISNUMBER(MATCH(LEFT(BH38,2),Final_modified_Intermediate[Burmese_Consonants],0)),LEFT(BH38,2),
IF(ISNUMBER(MATCH(LEFT(BH38,1),Final_modified_Intermediate[Burmese_Consonants],0)),LEFT(BH38,1),
IF(ISNUMBER(MATCH(LEFT(BH38,7),Final_Intermediate[Burmese_Consonants],0)),LEFT(BH38,7),
IF(ISNUMBER(MATCH(LEFT(BH38,6),Final_Intermediate[Burmese_Consonants],0)),LEFT(BH38,6),
IF(ISNUMBER(MATCH(LEFT(BH38,5),Final_Intermediate[Burmese_Consonants],0)),LEFT(BH38,5),
IF(ISNUMBER(MATCH(LEFT(BH38,4),Final_Intermediate[Burmese_Consonants],0)),LEFT(BH38,4),
IF(ISNUMBER(MATCH(LEFT(BH38,3),Final_Intermediate[Burmese_Consonants],0)),LEFT(BH38,3),
IF(ISNUMBER(MATCH(LEFT(BH38,2),Final_Intermediate[Burmese_Consonants],0)),LEFT(BH38,2),
IF(ISNUMBER(MATCH(LEFT(BH38,1),Final_Intermediate[Burmese_Consonants],0)),LEFT(BH38,1),
"")))))))))))))))</f>
        <v/>
      </c>
      <c r="AK38" t="str">
        <f>IF(AND(OR(BI38="။",BI38="၊"),LEN(BI38)=1),BI38,
IF(ISNUMBER(MATCH(LEFT(BI38,7),Final_modified_Intermediate[Burmese_Consonants],0)),LEFT(BI38,7),
IF(ISNUMBER(MATCH(LEFT(BI38,6),Final_modified_Intermediate[Burmese_Consonants],0)),LEFT(BI38,6),
IF(ISNUMBER(MATCH(LEFT(BI38,5),Final_modified_Intermediate[Burmese_Consonants],0)),LEFT(BI38,5),
IF(ISNUMBER(MATCH(LEFT(BI38,4),Final_modified_Intermediate[Burmese_Consonants],0)),LEFT(BI38,4),
IF(ISNUMBER(MATCH(LEFT(BI38,3),Final_modified_Intermediate[Burmese_Consonants],0)),LEFT(BI38,3),
IF(ISNUMBER(MATCH(LEFT(BI38,2),Final_modified_Intermediate[Burmese_Consonants],0)),LEFT(BI38,2),
IF(ISNUMBER(MATCH(LEFT(BI38,1),Final_modified_Intermediate[Burmese_Consonants],0)),LEFT(BI38,1),
IF(ISNUMBER(MATCH(LEFT(BI38,7),Final_Intermediate[Burmese_Consonants],0)),LEFT(BI38,7),
IF(ISNUMBER(MATCH(LEFT(BI38,6),Final_Intermediate[Burmese_Consonants],0)),LEFT(BI38,6),
IF(ISNUMBER(MATCH(LEFT(BI38,5),Final_Intermediate[Burmese_Consonants],0)),LEFT(BI38,5),
IF(ISNUMBER(MATCH(LEFT(BI38,4),Final_Intermediate[Burmese_Consonants],0)),LEFT(BI38,4),
IF(ISNUMBER(MATCH(LEFT(BI38,3),Final_Intermediate[Burmese_Consonants],0)),LEFT(BI38,3),
IF(ISNUMBER(MATCH(LEFT(BI38,2),Final_Intermediate[Burmese_Consonants],0)),LEFT(BI38,2),
IF(ISNUMBER(MATCH(LEFT(BI38,1),Final_Intermediate[Burmese_Consonants],0)),LEFT(BI38,1),
"")))))))))))))))</f>
        <v/>
      </c>
      <c r="AL38" t="str">
        <f>IF(AND(OR(BJ38="။",BJ38="၊"),LEN(BJ38)=1),BJ38,
IF(ISNUMBER(MATCH(LEFT(BJ38,7),Final_modified_Intermediate[Burmese_Consonants],0)),LEFT(BJ38,7),
IF(ISNUMBER(MATCH(LEFT(BJ38,6),Final_modified_Intermediate[Burmese_Consonants],0)),LEFT(BJ38,6),
IF(ISNUMBER(MATCH(LEFT(BJ38,5),Final_modified_Intermediate[Burmese_Consonants],0)),LEFT(BJ38,5),
IF(ISNUMBER(MATCH(LEFT(BJ38,4),Final_modified_Intermediate[Burmese_Consonants],0)),LEFT(BJ38,4),
IF(ISNUMBER(MATCH(LEFT(BJ38,3),Final_modified_Intermediate[Burmese_Consonants],0)),LEFT(BJ38,3),
IF(ISNUMBER(MATCH(LEFT(BJ38,2),Final_modified_Intermediate[Burmese_Consonants],0)),LEFT(BJ38,2),
IF(ISNUMBER(MATCH(LEFT(BJ38,1),Final_modified_Intermediate[Burmese_Consonants],0)),LEFT(BJ38,1),
IF(ISNUMBER(MATCH(LEFT(BJ38,7),Final_Intermediate[Burmese_Consonants],0)),LEFT(BJ38,7),
IF(ISNUMBER(MATCH(LEFT(BJ38,6),Final_Intermediate[Burmese_Consonants],0)),LEFT(BJ38,6),
IF(ISNUMBER(MATCH(LEFT(BJ38,5),Final_Intermediate[Burmese_Consonants],0)),LEFT(BJ38,5),
IF(ISNUMBER(MATCH(LEFT(BJ38,4),Final_Intermediate[Burmese_Consonants],0)),LEFT(BJ38,4),
IF(ISNUMBER(MATCH(LEFT(BJ38,3),Final_Intermediate[Burmese_Consonants],0)),LEFT(BJ38,3),
IF(ISNUMBER(MATCH(LEFT(BJ38,2),Final_Intermediate[Burmese_Consonants],0)),LEFT(BJ38,2),
IF(ISNUMBER(MATCH(LEFT(BJ38,1),Final_Intermediate[Burmese_Consonants],0)),LEFT(BJ38,1),
"")))))))))))))))</f>
        <v/>
      </c>
      <c r="AN38" t="e">
        <f>Compiler_Burmese[[#This Row],[Sr. No.]]</f>
        <v>#REF!</v>
      </c>
      <c r="AO3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8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3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8" t="e">
        <f>[2]!Vocabulary_Burmese[[#This Row],[Sr. No.]]</f>
        <v>#REF!</v>
      </c>
      <c r="BA38" t="str">
        <f>IF(Raw_data_N2_Kanji[[#This Row],[Categorie]]&lt;&gt;"","",
IF(ISNUMBER(MATCH(V,Special_list[Burmese word],0)),"",
SUBSTITUTE(Raw_data_N2_Kanji[[#This Row],[Raw]]," ","")))</f>
        <v>ဘိန်းမုန့်</v>
      </c>
      <c r="BB38" t="str">
        <f>RIGHT(Segregate18[[#This Row],[UPGRADE]],LEN(Segregate18[[#This Row],[UPGRADE]])-LEN(Compiler_Burmese[[#This Row],[1]]))</f>
        <v>မုန့်</v>
      </c>
      <c r="BC38" t="str">
        <f>RIGHT(Segregate18[[#This Row],[11]],LEN(Segregate18[[#This Row],[11]])-LEN(Compiler_Burmese[[#This Row],[2]]))</f>
        <v/>
      </c>
      <c r="BD38" t="str">
        <f>RIGHT(Segregate18[[#This Row],[21]],LEN(Segregate18[[#This Row],[21]])-LEN(Compiler_Burmese[[#This Row],[3]]))</f>
        <v/>
      </c>
      <c r="BE38" t="str">
        <f>RIGHT(Segregate18[[#This Row],[31]],LEN(Segregate18[[#This Row],[31]])-LEN(Compiler_Burmese[[#This Row],[4]]))</f>
        <v/>
      </c>
      <c r="BF38" t="str">
        <f>RIGHT(Segregate18[[#This Row],[41]],LEN(Segregate18[[#This Row],[41]])-LEN(Compiler_Burmese[[#This Row],[5]]))</f>
        <v/>
      </c>
      <c r="BG38" t="str">
        <f>RIGHT(Segregate18[[#This Row],[51]],LEN(Segregate18[[#This Row],[51]])-LEN(Compiler_Burmese[[#This Row],[6]]))</f>
        <v/>
      </c>
      <c r="BH38" t="str">
        <f>RIGHT(Segregate18[[#This Row],[61]],LEN(Segregate18[[#This Row],[61]])-LEN(Compiler_Burmese[[#This Row],[7]]))</f>
        <v/>
      </c>
      <c r="BI38" t="str">
        <f>RIGHT(Segregate18[[#This Row],[71]],LEN(Segregate18[[#This Row],[71]])-LEN(Compiler_Burmese[[#This Row],[8]]))</f>
        <v/>
      </c>
      <c r="BJ38" t="str">
        <f>RIGHT(Segregate18[[#This Row],[81]],LEN(Segregate18[[#This Row],[81]])-LEN(Compiler_Burmese[[#This Row],[9]]))</f>
        <v/>
      </c>
    </row>
    <row r="39" spans="1:62" ht="14.25" customHeight="1" x14ac:dyDescent="0.3">
      <c r="A39">
        <f>IF(Raw_data_N2_Kanji[[#This Row],[Categorie]]&lt;&gt;"",$A38+1,$A38)</f>
        <v>3</v>
      </c>
      <c r="B39" s="6">
        <f>IF(AND(Raw_data_N2_Kanji[[#This Row],[Supporting word 1]]="",Raw_data_N2_Kanji[[#This Row],[Supporting word 2]]=""),$B38,$B38+1)</f>
        <v>0</v>
      </c>
      <c r="C39" s="9">
        <f>ROW()-ROW(Raw_data_N2_Kanji[#Headers])</f>
        <v>37</v>
      </c>
      <c r="D39" s="9"/>
      <c r="E39" s="9" t="str">
        <f>IF(Raw_data_N2_Kanji[[#This Row],[Categorie]]="",$E38,Raw_data_N2_Kanji[[#This Row],[Categorie]])</f>
        <v>Snacks</v>
      </c>
      <c r="F39" s="9">
        <f t="shared" si="1"/>
        <v>8</v>
      </c>
      <c r="G39" s="57" t="str">
        <f>Raw_data_N2_Kanji[[#This Row],[Lecture_no]]&amp;"_"&amp;Raw_data_N2_Kanji[[#This Row],[Receipe_no]]</f>
        <v>Snacks_8</v>
      </c>
      <c r="H39" s="11" t="s">
        <v>27610</v>
      </c>
      <c r="I3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3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လမုန့်</v>
      </c>
      <c r="K3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3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39" s="11"/>
      <c r="N39" s="11"/>
      <c r="O3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39" s="12" t="s">
        <v>27662</v>
      </c>
      <c r="Q39" s="12">
        <f>IF(Raw_data_N2_Kanji[[#This Row],[Receipe_no]]=0,$Q38,
$Q38+1)</f>
        <v>34</v>
      </c>
      <c r="R39" s="11"/>
      <c r="S39" s="11">
        <f>IF(Raw_data_N2_Kanji[[#This Row],[Marking]]="",1,"")</f>
        <v>1</v>
      </c>
      <c r="T39" s="11" t="str">
        <f>IF(Raw_data_N2_Kanji[[#This Row],[Marking_blank]]="",SUMPRODUCT(COUNTIF($S$3:$S39,$S39)),"")</f>
        <v/>
      </c>
      <c r="U39" s="12">
        <f>Raw_data_N2_Kanji[[#This Row],[Sr. no.]]</f>
        <v>37</v>
      </c>
      <c r="V39" s="11">
        <f>SUMPRODUCT(COUNTIF($J$3:$J39,$J39))</f>
        <v>1</v>
      </c>
      <c r="W39" s="82">
        <f>LEN('1_Raw_data'!$J39)</f>
        <v>6</v>
      </c>
      <c r="Y39" t="e">
        <f>Segregate18[[#This Row],[Sr. No.]]</f>
        <v>#REF!</v>
      </c>
      <c r="Z39" t="str">
        <f>IF(AND(OR(BA39="။",BA39="၊"),LEN(BA39)=1),BA39,
IF(ISNUMBER(MATCH(LEFT(BA39,7),Final_modified_Intermediate[Burmese_Consonants],0)),LEFT(BA39,7),
IF(ISNUMBER(MATCH(LEFT(BA39,6),Final_modified_Intermediate[Burmese_Consonants],0)),LEFT(BA39,6),
IF(ISNUMBER(MATCH(LEFT(BA39,5),Final_modified_Intermediate[Burmese_Consonants],0)),LEFT(BA39,5),
IF(ISNUMBER(MATCH(LEFT(BA39,4),Final_modified_Intermediate[Burmese_Consonants],0)),LEFT(BA39,4),
IF(ISNUMBER(MATCH(LEFT(BA39,3),Final_modified_Intermediate[Burmese_Consonants],0)),LEFT(BA39,3),
IF(ISNUMBER(MATCH(LEFT(BA39,2),Final_modified_Intermediate[Burmese_Consonants],0)),LEFT(BA39,2),
IF(ISNUMBER(MATCH(LEFT(BA39,1),Final_modified_Intermediate[Burmese_Consonants],0)),LEFT(BA39,1),
IF(ISNUMBER(MATCH(LEFT(BA39,7),Final_Intermediate[Burmese_Consonants],0)),LEFT(BA39,7),
IF(ISNUMBER(MATCH(LEFT(BA39,6),Final_Intermediate[Burmese_Consonants],0)),LEFT(BA39,6),
IF(ISNUMBER(MATCH(LEFT(BA39,5),Final_Intermediate[Burmese_Consonants],0)),LEFT(BA39,5),
IF(ISNUMBER(MATCH(LEFT(BA39,4),Final_Intermediate[Burmese_Consonants],0)),LEFT(BA39,4),
IF(ISNUMBER(MATCH(LEFT(BA39,3),Final_Intermediate[Burmese_Consonants],0)),LEFT(BA39,3),
IF(ISNUMBER(MATCH(LEFT(BA39,2),Final_Intermediate[Burmese_Consonants],0)),LEFT(BA39,2),
IF(ISNUMBER(MATCH(LEFT(BA39,1),Final_Intermediate[Burmese_Consonants],0)),LEFT(BA39,1),
"")))))))))))))))</f>
        <v>လ</v>
      </c>
      <c r="AA3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39" t="str">
        <f>IF(AND(OR(BB39="။",BB39="၊"),LEN(BB39)=1),BB39,
IF(ISNUMBER(MATCH(LEFT(BB39,7),Final_modified_Intermediate[Burmese_Consonants],0)),LEFT(BB39,7),
IF(ISNUMBER(MATCH(LEFT(BB39,6),Final_modified_Intermediate[Burmese_Consonants],0)),LEFT(BB39,6),
IF(ISNUMBER(MATCH(LEFT(BB39,5),Final_modified_Intermediate[Burmese_Consonants],0)),LEFT(BB39,5),
IF(ISNUMBER(MATCH(LEFT(BB39,4),Final_modified_Intermediate[Burmese_Consonants],0)),LEFT(BB39,4),
IF(ISNUMBER(MATCH(LEFT(BB39,3),Final_modified_Intermediate[Burmese_Consonants],0)),LEFT(BB39,3),
IF(ISNUMBER(MATCH(LEFT(BB39,2),Final_modified_Intermediate[Burmese_Consonants],0)),LEFT(BB39,2),
IF(ISNUMBER(MATCH(LEFT(BB39,1),Final_modified_Intermediate[Burmese_Consonants],0)),LEFT(BB39,1),
IF(ISNUMBER(MATCH(LEFT(BB39,7),Final_Intermediate[Burmese_Consonants],0)),LEFT(BB39,7),
IF(ISNUMBER(MATCH(LEFT(BB39,6),Final_Intermediate[Burmese_Consonants],0)),LEFT(BB39,6),
IF(ISNUMBER(MATCH(LEFT(BB39,5),Final_Intermediate[Burmese_Consonants],0)),LEFT(BB39,5),
IF(ISNUMBER(MATCH(LEFT(BB39,4),Final_Intermediate[Burmese_Consonants],0)),LEFT(BB39,4),
IF(ISNUMBER(MATCH(LEFT(BB39,3),Final_Intermediate[Burmese_Consonants],0)),LEFT(BB39,3),
IF(ISNUMBER(MATCH(LEFT(BB39,2),Final_Intermediate[Burmese_Consonants],0)),LEFT(BB39,2),
IF(ISNUMBER(MATCH(LEFT(BB39,1),Final_Intermediate[Burmese_Consonants],0)),LEFT(BB39,1),
"")))))))))))))))</f>
        <v>မုန့်</v>
      </c>
      <c r="AC3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39" t="str">
        <f>IF(AND(OR(BC39="။",BC39="၊"),LEN(BC39)=1),BC39,
IF(ISNUMBER(MATCH(LEFT(BC39,7),Final_modified_Intermediate[Burmese_Consonants],0)),LEFT(BC39,7),
IF(ISNUMBER(MATCH(LEFT(BC39,6),Final_modified_Intermediate[Burmese_Consonants],0)),LEFT(BC39,6),
IF(ISNUMBER(MATCH(LEFT(BC39,5),Final_modified_Intermediate[Burmese_Consonants],0)),LEFT(BC39,5),
IF(ISNUMBER(MATCH(LEFT(BC39,4),Final_modified_Intermediate[Burmese_Consonants],0)),LEFT(BC39,4),
IF(ISNUMBER(MATCH(LEFT(BC39,3),Final_modified_Intermediate[Burmese_Consonants],0)),LEFT(BC39,3),
IF(ISNUMBER(MATCH(LEFT(BC39,2),Final_modified_Intermediate[Burmese_Consonants],0)),LEFT(BC39,2),
IF(ISNUMBER(MATCH(LEFT(BC39,1),Final_modified_Intermediate[Burmese_Consonants],0)),LEFT(BC39,1),
IF(ISNUMBER(MATCH(LEFT(BC39,7),Final_Intermediate[Burmese_Consonants],0)),LEFT(BC39,7),
IF(ISNUMBER(MATCH(LEFT(BC39,6),Final_Intermediate[Burmese_Consonants],0)),LEFT(BC39,6),
IF(ISNUMBER(MATCH(LEFT(BC39,5),Final_Intermediate[Burmese_Consonants],0)),LEFT(BC39,5),
IF(ISNUMBER(MATCH(LEFT(BC39,4),Final_Intermediate[Burmese_Consonants],0)),LEFT(BC39,4),
IF(ISNUMBER(MATCH(LEFT(BC39,3),Final_Intermediate[Burmese_Consonants],0)),LEFT(BC39,3),
IF(ISNUMBER(MATCH(LEFT(BC39,2),Final_Intermediate[Burmese_Consonants],0)),LEFT(BC39,2),
IF(ISNUMBER(MATCH(LEFT(BC39,1),Final_Intermediate[Burmese_Consonants],0)),LEFT(BC39,1),
"")))))))))))))))</f>
        <v/>
      </c>
      <c r="AE3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39" t="str">
        <f>IF(AND(OR(BD39="။",BD39="၊"),LEN(BD39)=1),BD39,
IF(ISNUMBER(MATCH(LEFT(BD39,7),Final_modified_Intermediate[Burmese_Consonants],0)),LEFT(BD39,7),
IF(ISNUMBER(MATCH(LEFT(BD39,6),Final_modified_Intermediate[Burmese_Consonants],0)),LEFT(BD39,6),
IF(ISNUMBER(MATCH(LEFT(BD39,5),Final_modified_Intermediate[Burmese_Consonants],0)),LEFT(BD39,5),
IF(ISNUMBER(MATCH(LEFT(BD39,4),Final_modified_Intermediate[Burmese_Consonants],0)),LEFT(BD39,4),
IF(ISNUMBER(MATCH(LEFT(BD39,3),Final_modified_Intermediate[Burmese_Consonants],0)),LEFT(BD39,3),
IF(ISNUMBER(MATCH(LEFT(BD39,2),Final_modified_Intermediate[Burmese_Consonants],0)),LEFT(BD39,2),
IF(ISNUMBER(MATCH(LEFT(BD39,1),Final_modified_Intermediate[Burmese_Consonants],0)),LEFT(BD39,1),
IF(ISNUMBER(MATCH(LEFT(BD39,7),Final_Intermediate[Burmese_Consonants],0)),LEFT(BD39,7),
IF(ISNUMBER(MATCH(LEFT(BD39,6),Final_Intermediate[Burmese_Consonants],0)),LEFT(BD39,6),
IF(ISNUMBER(MATCH(LEFT(BD39,5),Final_Intermediate[Burmese_Consonants],0)),LEFT(BD39,5),
IF(ISNUMBER(MATCH(LEFT(BD39,4),Final_Intermediate[Burmese_Consonants],0)),LEFT(BD39,4),
IF(ISNUMBER(MATCH(LEFT(BD39,3),Final_Intermediate[Burmese_Consonants],0)),LEFT(BD39,3),
IF(ISNUMBER(MATCH(LEFT(BD39,2),Final_Intermediate[Burmese_Consonants],0)),LEFT(BD39,2),
IF(ISNUMBER(MATCH(LEFT(BD39,1),Final_Intermediate[Burmese_Consonants],0)),LEFT(BD39,1),
"")))))))))))))))</f>
        <v/>
      </c>
      <c r="AG39" t="str">
        <f>IF(AND(OR(BE39="။",BE39="၊"),LEN(BE39)=1),BE39,
IF(ISNUMBER(MATCH(LEFT(BE39,7),Final_modified_Intermediate[Burmese_Consonants],0)),LEFT(BE39,7),
IF(ISNUMBER(MATCH(LEFT(BE39,6),Final_modified_Intermediate[Burmese_Consonants],0)),LEFT(BE39,6),
IF(ISNUMBER(MATCH(LEFT(BE39,5),Final_modified_Intermediate[Burmese_Consonants],0)),LEFT(BE39,5),
IF(ISNUMBER(MATCH(LEFT(BE39,4),Final_modified_Intermediate[Burmese_Consonants],0)),LEFT(BE39,4),
IF(ISNUMBER(MATCH(LEFT(BE39,3),Final_modified_Intermediate[Burmese_Consonants],0)),LEFT(BE39,3),
IF(ISNUMBER(MATCH(LEFT(BE39,2),Final_modified_Intermediate[Burmese_Consonants],0)),LEFT(BE39,2),
IF(ISNUMBER(MATCH(LEFT(BE39,1),Final_modified_Intermediate[Burmese_Consonants],0)),LEFT(BE39,1),
IF(ISNUMBER(MATCH(LEFT(BE39,7),Final_Intermediate[Burmese_Consonants],0)),LEFT(BE39,7),
IF(ISNUMBER(MATCH(LEFT(BE39,6),Final_Intermediate[Burmese_Consonants],0)),LEFT(BE39,6),
IF(ISNUMBER(MATCH(LEFT(BE39,5),Final_Intermediate[Burmese_Consonants],0)),LEFT(BE39,5),
IF(ISNUMBER(MATCH(LEFT(BE39,4),Final_Intermediate[Burmese_Consonants],0)),LEFT(BE39,4),
IF(ISNUMBER(MATCH(LEFT(BE39,3),Final_Intermediate[Burmese_Consonants],0)),LEFT(BE39,3),
IF(ISNUMBER(MATCH(LEFT(BE39,2),Final_Intermediate[Burmese_Consonants],0)),LEFT(BE39,2),
IF(ISNUMBER(MATCH(LEFT(BE39,1),Final_Intermediate[Burmese_Consonants],0)),LEFT(BE39,1),
"")))))))))))))))</f>
        <v/>
      </c>
      <c r="AH39" t="str">
        <f>IF(AND(OR(BF39="။",BF39="၊"),LEN(BF39)=1),BF39,
IF(ISNUMBER(MATCH(LEFT(BF39,7),Final_modified_Intermediate[Burmese_Consonants],0)),LEFT(BF39,7),
IF(ISNUMBER(MATCH(LEFT(BF39,6),Final_modified_Intermediate[Burmese_Consonants],0)),LEFT(BF39,6),
IF(ISNUMBER(MATCH(LEFT(BF39,5),Final_modified_Intermediate[Burmese_Consonants],0)),LEFT(BF39,5),
IF(ISNUMBER(MATCH(LEFT(BF39,4),Final_modified_Intermediate[Burmese_Consonants],0)),LEFT(BF39,4),
IF(ISNUMBER(MATCH(LEFT(BF39,3),Final_modified_Intermediate[Burmese_Consonants],0)),LEFT(BF39,3),
IF(ISNUMBER(MATCH(LEFT(BF39,2),Final_modified_Intermediate[Burmese_Consonants],0)),LEFT(BF39,2),
IF(ISNUMBER(MATCH(LEFT(BF39,1),Final_modified_Intermediate[Burmese_Consonants],0)),LEFT(BF39,1),
IF(ISNUMBER(MATCH(LEFT(BF39,7),Final_Intermediate[Burmese_Consonants],0)),LEFT(BF39,7),
IF(ISNUMBER(MATCH(LEFT(BF39,6),Final_Intermediate[Burmese_Consonants],0)),LEFT(BF39,6),
IF(ISNUMBER(MATCH(LEFT(BF39,5),Final_Intermediate[Burmese_Consonants],0)),LEFT(BF39,5),
IF(ISNUMBER(MATCH(LEFT(BF39,4),Final_Intermediate[Burmese_Consonants],0)),LEFT(BF39,4),
IF(ISNUMBER(MATCH(LEFT(BF39,3),Final_Intermediate[Burmese_Consonants],0)),LEFT(BF39,3),
IF(ISNUMBER(MATCH(LEFT(BF39,2),Final_Intermediate[Burmese_Consonants],0)),LEFT(BF39,2),
IF(ISNUMBER(MATCH(LEFT(BF39,1),Final_Intermediate[Burmese_Consonants],0)),LEFT(BF39,1),
"")))))))))))))))</f>
        <v/>
      </c>
      <c r="AI39" t="str">
        <f>IF(AND(OR(BG39="။",BG39="၊"),LEN(BG39)=1),BG39,
IF(ISNUMBER(MATCH(LEFT(BG39,7),Final_modified_Intermediate[Burmese_Consonants],0)),LEFT(BG39,7),
IF(ISNUMBER(MATCH(LEFT(BG39,6),Final_modified_Intermediate[Burmese_Consonants],0)),LEFT(BG39,6),
IF(ISNUMBER(MATCH(LEFT(BG39,5),Final_modified_Intermediate[Burmese_Consonants],0)),LEFT(BG39,5),
IF(ISNUMBER(MATCH(LEFT(BG39,4),Final_modified_Intermediate[Burmese_Consonants],0)),LEFT(BG39,4),
IF(ISNUMBER(MATCH(LEFT(BG39,3),Final_modified_Intermediate[Burmese_Consonants],0)),LEFT(BG39,3),
IF(ISNUMBER(MATCH(LEFT(BG39,2),Final_modified_Intermediate[Burmese_Consonants],0)),LEFT(BG39,2),
IF(ISNUMBER(MATCH(LEFT(BG39,1),Final_modified_Intermediate[Burmese_Consonants],0)),LEFT(BG39,1),
IF(ISNUMBER(MATCH(LEFT(BG39,7),Final_Intermediate[Burmese_Consonants],0)),LEFT(BG39,7),
IF(ISNUMBER(MATCH(LEFT(BG39,6),Final_Intermediate[Burmese_Consonants],0)),LEFT(BG39,6),
IF(ISNUMBER(MATCH(LEFT(BG39,5),Final_Intermediate[Burmese_Consonants],0)),LEFT(BG39,5),
IF(ISNUMBER(MATCH(LEFT(BG39,4),Final_Intermediate[Burmese_Consonants],0)),LEFT(BG39,4),
IF(ISNUMBER(MATCH(LEFT(BG39,3),Final_Intermediate[Burmese_Consonants],0)),LEFT(BG39,3),
IF(ISNUMBER(MATCH(LEFT(BG39,2),Final_Intermediate[Burmese_Consonants],0)),LEFT(BG39,2),
IF(ISNUMBER(MATCH(LEFT(BG39,1),Final_Intermediate[Burmese_Consonants],0)),LEFT(BG39,1),
"")))))))))))))))</f>
        <v/>
      </c>
      <c r="AJ39" t="str">
        <f>IF(AND(OR(BH39="။",BH39="၊"),LEN(BH39)=1),BH39,
IF(ISNUMBER(MATCH(LEFT(BH39,7),Final_modified_Intermediate[Burmese_Consonants],0)),LEFT(BH39,7),
IF(ISNUMBER(MATCH(LEFT(BH39,6),Final_modified_Intermediate[Burmese_Consonants],0)),LEFT(BH39,6),
IF(ISNUMBER(MATCH(LEFT(BH39,5),Final_modified_Intermediate[Burmese_Consonants],0)),LEFT(BH39,5),
IF(ISNUMBER(MATCH(LEFT(BH39,4),Final_modified_Intermediate[Burmese_Consonants],0)),LEFT(BH39,4),
IF(ISNUMBER(MATCH(LEFT(BH39,3),Final_modified_Intermediate[Burmese_Consonants],0)),LEFT(BH39,3),
IF(ISNUMBER(MATCH(LEFT(BH39,2),Final_modified_Intermediate[Burmese_Consonants],0)),LEFT(BH39,2),
IF(ISNUMBER(MATCH(LEFT(BH39,1),Final_modified_Intermediate[Burmese_Consonants],0)),LEFT(BH39,1),
IF(ISNUMBER(MATCH(LEFT(BH39,7),Final_Intermediate[Burmese_Consonants],0)),LEFT(BH39,7),
IF(ISNUMBER(MATCH(LEFT(BH39,6),Final_Intermediate[Burmese_Consonants],0)),LEFT(BH39,6),
IF(ISNUMBER(MATCH(LEFT(BH39,5),Final_Intermediate[Burmese_Consonants],0)),LEFT(BH39,5),
IF(ISNUMBER(MATCH(LEFT(BH39,4),Final_Intermediate[Burmese_Consonants],0)),LEFT(BH39,4),
IF(ISNUMBER(MATCH(LEFT(BH39,3),Final_Intermediate[Burmese_Consonants],0)),LEFT(BH39,3),
IF(ISNUMBER(MATCH(LEFT(BH39,2),Final_Intermediate[Burmese_Consonants],0)),LEFT(BH39,2),
IF(ISNUMBER(MATCH(LEFT(BH39,1),Final_Intermediate[Burmese_Consonants],0)),LEFT(BH39,1),
"")))))))))))))))</f>
        <v/>
      </c>
      <c r="AK39" t="str">
        <f>IF(AND(OR(BI39="။",BI39="၊"),LEN(BI39)=1),BI39,
IF(ISNUMBER(MATCH(LEFT(BI39,7),Final_modified_Intermediate[Burmese_Consonants],0)),LEFT(BI39,7),
IF(ISNUMBER(MATCH(LEFT(BI39,6),Final_modified_Intermediate[Burmese_Consonants],0)),LEFT(BI39,6),
IF(ISNUMBER(MATCH(LEFT(BI39,5),Final_modified_Intermediate[Burmese_Consonants],0)),LEFT(BI39,5),
IF(ISNUMBER(MATCH(LEFT(BI39,4),Final_modified_Intermediate[Burmese_Consonants],0)),LEFT(BI39,4),
IF(ISNUMBER(MATCH(LEFT(BI39,3),Final_modified_Intermediate[Burmese_Consonants],0)),LEFT(BI39,3),
IF(ISNUMBER(MATCH(LEFT(BI39,2),Final_modified_Intermediate[Burmese_Consonants],0)),LEFT(BI39,2),
IF(ISNUMBER(MATCH(LEFT(BI39,1),Final_modified_Intermediate[Burmese_Consonants],0)),LEFT(BI39,1),
IF(ISNUMBER(MATCH(LEFT(BI39,7),Final_Intermediate[Burmese_Consonants],0)),LEFT(BI39,7),
IF(ISNUMBER(MATCH(LEFT(BI39,6),Final_Intermediate[Burmese_Consonants],0)),LEFT(BI39,6),
IF(ISNUMBER(MATCH(LEFT(BI39,5),Final_Intermediate[Burmese_Consonants],0)),LEFT(BI39,5),
IF(ISNUMBER(MATCH(LEFT(BI39,4),Final_Intermediate[Burmese_Consonants],0)),LEFT(BI39,4),
IF(ISNUMBER(MATCH(LEFT(BI39,3),Final_Intermediate[Burmese_Consonants],0)),LEFT(BI39,3),
IF(ISNUMBER(MATCH(LEFT(BI39,2),Final_Intermediate[Burmese_Consonants],0)),LEFT(BI39,2),
IF(ISNUMBER(MATCH(LEFT(BI39,1),Final_Intermediate[Burmese_Consonants],0)),LEFT(BI39,1),
"")))))))))))))))</f>
        <v/>
      </c>
      <c r="AL39" t="str">
        <f>IF(AND(OR(BJ39="။",BJ39="၊"),LEN(BJ39)=1),BJ39,
IF(ISNUMBER(MATCH(LEFT(BJ39,7),Final_modified_Intermediate[Burmese_Consonants],0)),LEFT(BJ39,7),
IF(ISNUMBER(MATCH(LEFT(BJ39,6),Final_modified_Intermediate[Burmese_Consonants],0)),LEFT(BJ39,6),
IF(ISNUMBER(MATCH(LEFT(BJ39,5),Final_modified_Intermediate[Burmese_Consonants],0)),LEFT(BJ39,5),
IF(ISNUMBER(MATCH(LEFT(BJ39,4),Final_modified_Intermediate[Burmese_Consonants],0)),LEFT(BJ39,4),
IF(ISNUMBER(MATCH(LEFT(BJ39,3),Final_modified_Intermediate[Burmese_Consonants],0)),LEFT(BJ39,3),
IF(ISNUMBER(MATCH(LEFT(BJ39,2),Final_modified_Intermediate[Burmese_Consonants],0)),LEFT(BJ39,2),
IF(ISNUMBER(MATCH(LEFT(BJ39,1),Final_modified_Intermediate[Burmese_Consonants],0)),LEFT(BJ39,1),
IF(ISNUMBER(MATCH(LEFT(BJ39,7),Final_Intermediate[Burmese_Consonants],0)),LEFT(BJ39,7),
IF(ISNUMBER(MATCH(LEFT(BJ39,6),Final_Intermediate[Burmese_Consonants],0)),LEFT(BJ39,6),
IF(ISNUMBER(MATCH(LEFT(BJ39,5),Final_Intermediate[Burmese_Consonants],0)),LEFT(BJ39,5),
IF(ISNUMBER(MATCH(LEFT(BJ39,4),Final_Intermediate[Burmese_Consonants],0)),LEFT(BJ39,4),
IF(ISNUMBER(MATCH(LEFT(BJ39,3),Final_Intermediate[Burmese_Consonants],0)),LEFT(BJ39,3),
IF(ISNUMBER(MATCH(LEFT(BJ39,2),Final_Intermediate[Burmese_Consonants],0)),LEFT(BJ39,2),
IF(ISNUMBER(MATCH(LEFT(BJ39,1),Final_Intermediate[Burmese_Consonants],0)),LEFT(BJ39,1),
"")))))))))))))))</f>
        <v/>
      </c>
      <c r="AN39" t="e">
        <f>Compiler_Burmese[[#This Row],[Sr. No.]]</f>
        <v>#REF!</v>
      </c>
      <c r="AO3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3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3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3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3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3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3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3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3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39" t="e">
        <f>[2]!Vocabulary_Burmese[[#This Row],[Sr. No.]]</f>
        <v>#REF!</v>
      </c>
      <c r="BA39" t="str">
        <f>IF(Raw_data_N2_Kanji[[#This Row],[Categorie]]&lt;&gt;"","",
IF(ISNUMBER(MATCH(V,Special_list[Burmese word],0)),"",
SUBSTITUTE(Raw_data_N2_Kanji[[#This Row],[Raw]]," ","")))</f>
        <v>လမုန့်</v>
      </c>
      <c r="BB39" t="str">
        <f>RIGHT(Segregate18[[#This Row],[UPGRADE]],LEN(Segregate18[[#This Row],[UPGRADE]])-LEN(Compiler_Burmese[[#This Row],[1]]))</f>
        <v>မုန့်</v>
      </c>
      <c r="BC39" t="str">
        <f>RIGHT(Segregate18[[#This Row],[11]],LEN(Segregate18[[#This Row],[11]])-LEN(Compiler_Burmese[[#This Row],[2]]))</f>
        <v/>
      </c>
      <c r="BD39" t="str">
        <f>RIGHT(Segregate18[[#This Row],[21]],LEN(Segregate18[[#This Row],[21]])-LEN(Compiler_Burmese[[#This Row],[3]]))</f>
        <v/>
      </c>
      <c r="BE39" t="str">
        <f>RIGHT(Segregate18[[#This Row],[31]],LEN(Segregate18[[#This Row],[31]])-LEN(Compiler_Burmese[[#This Row],[4]]))</f>
        <v/>
      </c>
      <c r="BF39" t="str">
        <f>RIGHT(Segregate18[[#This Row],[41]],LEN(Segregate18[[#This Row],[41]])-LEN(Compiler_Burmese[[#This Row],[5]]))</f>
        <v/>
      </c>
      <c r="BG39" t="str">
        <f>RIGHT(Segregate18[[#This Row],[51]],LEN(Segregate18[[#This Row],[51]])-LEN(Compiler_Burmese[[#This Row],[6]]))</f>
        <v/>
      </c>
      <c r="BH39" t="str">
        <f>RIGHT(Segregate18[[#This Row],[61]],LEN(Segregate18[[#This Row],[61]])-LEN(Compiler_Burmese[[#This Row],[7]]))</f>
        <v/>
      </c>
      <c r="BI39" t="str">
        <f>RIGHT(Segregate18[[#This Row],[71]],LEN(Segregate18[[#This Row],[71]])-LEN(Compiler_Burmese[[#This Row],[8]]))</f>
        <v/>
      </c>
      <c r="BJ39" t="str">
        <f>RIGHT(Segregate18[[#This Row],[81]],LEN(Segregate18[[#This Row],[81]])-LEN(Compiler_Burmese[[#This Row],[9]]))</f>
        <v/>
      </c>
    </row>
    <row r="40" spans="1:62" ht="14.25" customHeight="1" x14ac:dyDescent="0.3">
      <c r="A40">
        <f>IF(Raw_data_N2_Kanji[[#This Row],[Categorie]]&lt;&gt;"",$A39+1,$A39)</f>
        <v>3</v>
      </c>
      <c r="B40" s="6">
        <f>IF(AND(Raw_data_N2_Kanji[[#This Row],[Supporting word 1]]="",Raw_data_N2_Kanji[[#This Row],[Supporting word 2]]=""),$B39,$B39+1)</f>
        <v>0</v>
      </c>
      <c r="C40" s="9">
        <f>ROW()-ROW(Raw_data_N2_Kanji[#Headers])</f>
        <v>38</v>
      </c>
      <c r="D40" s="9"/>
      <c r="E40" s="9" t="str">
        <f>IF(Raw_data_N2_Kanji[[#This Row],[Categorie]]="",$E39,Raw_data_N2_Kanji[[#This Row],[Categorie]])</f>
        <v>Snacks</v>
      </c>
      <c r="F40" s="9">
        <f t="shared" si="1"/>
        <v>9</v>
      </c>
      <c r="G40" s="57" t="str">
        <f>Raw_data_N2_Kanji[[#This Row],[Lecture_no]]&amp;"_"&amp;Raw_data_N2_Kanji[[#This Row],[Receipe_no]]</f>
        <v>Snacks_9</v>
      </c>
      <c r="H40" s="101" t="s">
        <v>27487</v>
      </c>
      <c r="I4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နှမ်းပျစ်</v>
      </c>
      <c r="K4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0" s="11"/>
      <c r="N40" s="64"/>
      <c r="O4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0" s="126" t="s">
        <v>27663</v>
      </c>
      <c r="Q40" s="12">
        <f>IF(Raw_data_N2_Kanji[[#This Row],[Receipe_no]]=0,$Q39,
$Q39+1)</f>
        <v>35</v>
      </c>
      <c r="R40" s="11"/>
      <c r="S40" s="11">
        <f>IF(Raw_data_N2_Kanji[[#This Row],[Marking]]="",1,"")</f>
        <v>1</v>
      </c>
      <c r="T40" s="11" t="str">
        <f>IF(Raw_data_N2_Kanji[[#This Row],[Marking_blank]]="",SUMPRODUCT(COUNTIF($S$3:$S40,$S40)),"")</f>
        <v/>
      </c>
      <c r="U40" s="12">
        <f>Raw_data_N2_Kanji[[#This Row],[Sr. no.]]</f>
        <v>38</v>
      </c>
      <c r="V40" s="11">
        <f>SUMPRODUCT(COUNTIF($J$3:$J40,$J40))</f>
        <v>1</v>
      </c>
      <c r="W40" s="82">
        <f>LEN('1_Raw_data'!$J40)</f>
        <v>9</v>
      </c>
      <c r="Y40" t="e">
        <f>Segregate18[[#This Row],[Sr. No.]]</f>
        <v>#REF!</v>
      </c>
      <c r="Z40" t="str">
        <f>IF(AND(OR(BA40="။",BA40="၊"),LEN(BA40)=1),BA40,
IF(ISNUMBER(MATCH(LEFT(BA40,7),Final_modified_Intermediate[Burmese_Consonants],0)),LEFT(BA40,7),
IF(ISNUMBER(MATCH(LEFT(BA40,6),Final_modified_Intermediate[Burmese_Consonants],0)),LEFT(BA40,6),
IF(ISNUMBER(MATCH(LEFT(BA40,5),Final_modified_Intermediate[Burmese_Consonants],0)),LEFT(BA40,5),
IF(ISNUMBER(MATCH(LEFT(BA40,4),Final_modified_Intermediate[Burmese_Consonants],0)),LEFT(BA40,4),
IF(ISNUMBER(MATCH(LEFT(BA40,3),Final_modified_Intermediate[Burmese_Consonants],0)),LEFT(BA40,3),
IF(ISNUMBER(MATCH(LEFT(BA40,2),Final_modified_Intermediate[Burmese_Consonants],0)),LEFT(BA40,2),
IF(ISNUMBER(MATCH(LEFT(BA40,1),Final_modified_Intermediate[Burmese_Consonants],0)),LEFT(BA40,1),
IF(ISNUMBER(MATCH(LEFT(BA40,7),Final_Intermediate[Burmese_Consonants],0)),LEFT(BA40,7),
IF(ISNUMBER(MATCH(LEFT(BA40,6),Final_Intermediate[Burmese_Consonants],0)),LEFT(BA40,6),
IF(ISNUMBER(MATCH(LEFT(BA40,5),Final_Intermediate[Burmese_Consonants],0)),LEFT(BA40,5),
IF(ISNUMBER(MATCH(LEFT(BA40,4),Final_Intermediate[Burmese_Consonants],0)),LEFT(BA40,4),
IF(ISNUMBER(MATCH(LEFT(BA40,3),Final_Intermediate[Burmese_Consonants],0)),LEFT(BA40,3),
IF(ISNUMBER(MATCH(LEFT(BA40,2),Final_Intermediate[Burmese_Consonants],0)),LEFT(BA40,2),
IF(ISNUMBER(MATCH(LEFT(BA40,1),Final_Intermediate[Burmese_Consonants],0)),LEFT(BA40,1),
"")))))))))))))))</f>
        <v>နှမ်း</v>
      </c>
      <c r="AA4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0" t="str">
        <f>IF(AND(OR(BB40="။",BB40="၊"),LEN(BB40)=1),BB40,
IF(ISNUMBER(MATCH(LEFT(BB40,7),Final_modified_Intermediate[Burmese_Consonants],0)),LEFT(BB40,7),
IF(ISNUMBER(MATCH(LEFT(BB40,6),Final_modified_Intermediate[Burmese_Consonants],0)),LEFT(BB40,6),
IF(ISNUMBER(MATCH(LEFT(BB40,5),Final_modified_Intermediate[Burmese_Consonants],0)),LEFT(BB40,5),
IF(ISNUMBER(MATCH(LEFT(BB40,4),Final_modified_Intermediate[Burmese_Consonants],0)),LEFT(BB40,4),
IF(ISNUMBER(MATCH(LEFT(BB40,3),Final_modified_Intermediate[Burmese_Consonants],0)),LEFT(BB40,3),
IF(ISNUMBER(MATCH(LEFT(BB40,2),Final_modified_Intermediate[Burmese_Consonants],0)),LEFT(BB40,2),
IF(ISNUMBER(MATCH(LEFT(BB40,1),Final_modified_Intermediate[Burmese_Consonants],0)),LEFT(BB40,1),
IF(ISNUMBER(MATCH(LEFT(BB40,7),Final_Intermediate[Burmese_Consonants],0)),LEFT(BB40,7),
IF(ISNUMBER(MATCH(LEFT(BB40,6),Final_Intermediate[Burmese_Consonants],0)),LEFT(BB40,6),
IF(ISNUMBER(MATCH(LEFT(BB40,5),Final_Intermediate[Burmese_Consonants],0)),LEFT(BB40,5),
IF(ISNUMBER(MATCH(LEFT(BB40,4),Final_Intermediate[Burmese_Consonants],0)),LEFT(BB40,4),
IF(ISNUMBER(MATCH(LEFT(BB40,3),Final_Intermediate[Burmese_Consonants],0)),LEFT(BB40,3),
IF(ISNUMBER(MATCH(LEFT(BB40,2),Final_Intermediate[Burmese_Consonants],0)),LEFT(BB40,2),
IF(ISNUMBER(MATCH(LEFT(BB40,1),Final_Intermediate[Burmese_Consonants],0)),LEFT(BB40,1),
"")))))))))))))))</f>
        <v>ပျစ်</v>
      </c>
      <c r="AC4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0" t="str">
        <f>IF(AND(OR(BC40="။",BC40="၊"),LEN(BC40)=1),BC40,
IF(ISNUMBER(MATCH(LEFT(BC40,7),Final_modified_Intermediate[Burmese_Consonants],0)),LEFT(BC40,7),
IF(ISNUMBER(MATCH(LEFT(BC40,6),Final_modified_Intermediate[Burmese_Consonants],0)),LEFT(BC40,6),
IF(ISNUMBER(MATCH(LEFT(BC40,5),Final_modified_Intermediate[Burmese_Consonants],0)),LEFT(BC40,5),
IF(ISNUMBER(MATCH(LEFT(BC40,4),Final_modified_Intermediate[Burmese_Consonants],0)),LEFT(BC40,4),
IF(ISNUMBER(MATCH(LEFT(BC40,3),Final_modified_Intermediate[Burmese_Consonants],0)),LEFT(BC40,3),
IF(ISNUMBER(MATCH(LEFT(BC40,2),Final_modified_Intermediate[Burmese_Consonants],0)),LEFT(BC40,2),
IF(ISNUMBER(MATCH(LEFT(BC40,1),Final_modified_Intermediate[Burmese_Consonants],0)),LEFT(BC40,1),
IF(ISNUMBER(MATCH(LEFT(BC40,7),Final_Intermediate[Burmese_Consonants],0)),LEFT(BC40,7),
IF(ISNUMBER(MATCH(LEFT(BC40,6),Final_Intermediate[Burmese_Consonants],0)),LEFT(BC40,6),
IF(ISNUMBER(MATCH(LEFT(BC40,5),Final_Intermediate[Burmese_Consonants],0)),LEFT(BC40,5),
IF(ISNUMBER(MATCH(LEFT(BC40,4),Final_Intermediate[Burmese_Consonants],0)),LEFT(BC40,4),
IF(ISNUMBER(MATCH(LEFT(BC40,3),Final_Intermediate[Burmese_Consonants],0)),LEFT(BC40,3),
IF(ISNUMBER(MATCH(LEFT(BC40,2),Final_Intermediate[Burmese_Consonants],0)),LEFT(BC40,2),
IF(ISNUMBER(MATCH(LEFT(BC40,1),Final_Intermediate[Burmese_Consonants],0)),LEFT(BC40,1),
"")))))))))))))))</f>
        <v/>
      </c>
      <c r="AE4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40" t="str">
        <f>IF(AND(OR(BD40="။",BD40="၊"),LEN(BD40)=1),BD40,
IF(ISNUMBER(MATCH(LEFT(BD40,7),Final_modified_Intermediate[Burmese_Consonants],0)),LEFT(BD40,7),
IF(ISNUMBER(MATCH(LEFT(BD40,6),Final_modified_Intermediate[Burmese_Consonants],0)),LEFT(BD40,6),
IF(ISNUMBER(MATCH(LEFT(BD40,5),Final_modified_Intermediate[Burmese_Consonants],0)),LEFT(BD40,5),
IF(ISNUMBER(MATCH(LEFT(BD40,4),Final_modified_Intermediate[Burmese_Consonants],0)),LEFT(BD40,4),
IF(ISNUMBER(MATCH(LEFT(BD40,3),Final_modified_Intermediate[Burmese_Consonants],0)),LEFT(BD40,3),
IF(ISNUMBER(MATCH(LEFT(BD40,2),Final_modified_Intermediate[Burmese_Consonants],0)),LEFT(BD40,2),
IF(ISNUMBER(MATCH(LEFT(BD40,1),Final_modified_Intermediate[Burmese_Consonants],0)),LEFT(BD40,1),
IF(ISNUMBER(MATCH(LEFT(BD40,7),Final_Intermediate[Burmese_Consonants],0)),LEFT(BD40,7),
IF(ISNUMBER(MATCH(LEFT(BD40,6),Final_Intermediate[Burmese_Consonants],0)),LEFT(BD40,6),
IF(ISNUMBER(MATCH(LEFT(BD40,5),Final_Intermediate[Burmese_Consonants],0)),LEFT(BD40,5),
IF(ISNUMBER(MATCH(LEFT(BD40,4),Final_Intermediate[Burmese_Consonants],0)),LEFT(BD40,4),
IF(ISNUMBER(MATCH(LEFT(BD40,3),Final_Intermediate[Burmese_Consonants],0)),LEFT(BD40,3),
IF(ISNUMBER(MATCH(LEFT(BD40,2),Final_Intermediate[Burmese_Consonants],0)),LEFT(BD40,2),
IF(ISNUMBER(MATCH(LEFT(BD40,1),Final_Intermediate[Burmese_Consonants],0)),LEFT(BD40,1),
"")))))))))))))))</f>
        <v/>
      </c>
      <c r="AG40" t="str">
        <f>IF(AND(OR(BE40="။",BE40="၊"),LEN(BE40)=1),BE40,
IF(ISNUMBER(MATCH(LEFT(BE40,7),Final_modified_Intermediate[Burmese_Consonants],0)),LEFT(BE40,7),
IF(ISNUMBER(MATCH(LEFT(BE40,6),Final_modified_Intermediate[Burmese_Consonants],0)),LEFT(BE40,6),
IF(ISNUMBER(MATCH(LEFT(BE40,5),Final_modified_Intermediate[Burmese_Consonants],0)),LEFT(BE40,5),
IF(ISNUMBER(MATCH(LEFT(BE40,4),Final_modified_Intermediate[Burmese_Consonants],0)),LEFT(BE40,4),
IF(ISNUMBER(MATCH(LEFT(BE40,3),Final_modified_Intermediate[Burmese_Consonants],0)),LEFT(BE40,3),
IF(ISNUMBER(MATCH(LEFT(BE40,2),Final_modified_Intermediate[Burmese_Consonants],0)),LEFT(BE40,2),
IF(ISNUMBER(MATCH(LEFT(BE40,1),Final_modified_Intermediate[Burmese_Consonants],0)),LEFT(BE40,1),
IF(ISNUMBER(MATCH(LEFT(BE40,7),Final_Intermediate[Burmese_Consonants],0)),LEFT(BE40,7),
IF(ISNUMBER(MATCH(LEFT(BE40,6),Final_Intermediate[Burmese_Consonants],0)),LEFT(BE40,6),
IF(ISNUMBER(MATCH(LEFT(BE40,5),Final_Intermediate[Burmese_Consonants],0)),LEFT(BE40,5),
IF(ISNUMBER(MATCH(LEFT(BE40,4),Final_Intermediate[Burmese_Consonants],0)),LEFT(BE40,4),
IF(ISNUMBER(MATCH(LEFT(BE40,3),Final_Intermediate[Burmese_Consonants],0)),LEFT(BE40,3),
IF(ISNUMBER(MATCH(LEFT(BE40,2),Final_Intermediate[Burmese_Consonants],0)),LEFT(BE40,2),
IF(ISNUMBER(MATCH(LEFT(BE40,1),Final_Intermediate[Burmese_Consonants],0)),LEFT(BE40,1),
"")))))))))))))))</f>
        <v/>
      </c>
      <c r="AH40" t="str">
        <f>IF(AND(OR(BF40="။",BF40="၊"),LEN(BF40)=1),BF40,
IF(ISNUMBER(MATCH(LEFT(BF40,7),Final_modified_Intermediate[Burmese_Consonants],0)),LEFT(BF40,7),
IF(ISNUMBER(MATCH(LEFT(BF40,6),Final_modified_Intermediate[Burmese_Consonants],0)),LEFT(BF40,6),
IF(ISNUMBER(MATCH(LEFT(BF40,5),Final_modified_Intermediate[Burmese_Consonants],0)),LEFT(BF40,5),
IF(ISNUMBER(MATCH(LEFT(BF40,4),Final_modified_Intermediate[Burmese_Consonants],0)),LEFT(BF40,4),
IF(ISNUMBER(MATCH(LEFT(BF40,3),Final_modified_Intermediate[Burmese_Consonants],0)),LEFT(BF40,3),
IF(ISNUMBER(MATCH(LEFT(BF40,2),Final_modified_Intermediate[Burmese_Consonants],0)),LEFT(BF40,2),
IF(ISNUMBER(MATCH(LEFT(BF40,1),Final_modified_Intermediate[Burmese_Consonants],0)),LEFT(BF40,1),
IF(ISNUMBER(MATCH(LEFT(BF40,7),Final_Intermediate[Burmese_Consonants],0)),LEFT(BF40,7),
IF(ISNUMBER(MATCH(LEFT(BF40,6),Final_Intermediate[Burmese_Consonants],0)),LEFT(BF40,6),
IF(ISNUMBER(MATCH(LEFT(BF40,5),Final_Intermediate[Burmese_Consonants],0)),LEFT(BF40,5),
IF(ISNUMBER(MATCH(LEFT(BF40,4),Final_Intermediate[Burmese_Consonants],0)),LEFT(BF40,4),
IF(ISNUMBER(MATCH(LEFT(BF40,3),Final_Intermediate[Burmese_Consonants],0)),LEFT(BF40,3),
IF(ISNUMBER(MATCH(LEFT(BF40,2),Final_Intermediate[Burmese_Consonants],0)),LEFT(BF40,2),
IF(ISNUMBER(MATCH(LEFT(BF40,1),Final_Intermediate[Burmese_Consonants],0)),LEFT(BF40,1),
"")))))))))))))))</f>
        <v/>
      </c>
      <c r="AI40" t="str">
        <f>IF(AND(OR(BG40="။",BG40="၊"),LEN(BG40)=1),BG40,
IF(ISNUMBER(MATCH(LEFT(BG40,7),Final_modified_Intermediate[Burmese_Consonants],0)),LEFT(BG40,7),
IF(ISNUMBER(MATCH(LEFT(BG40,6),Final_modified_Intermediate[Burmese_Consonants],0)),LEFT(BG40,6),
IF(ISNUMBER(MATCH(LEFT(BG40,5),Final_modified_Intermediate[Burmese_Consonants],0)),LEFT(BG40,5),
IF(ISNUMBER(MATCH(LEFT(BG40,4),Final_modified_Intermediate[Burmese_Consonants],0)),LEFT(BG40,4),
IF(ISNUMBER(MATCH(LEFT(BG40,3),Final_modified_Intermediate[Burmese_Consonants],0)),LEFT(BG40,3),
IF(ISNUMBER(MATCH(LEFT(BG40,2),Final_modified_Intermediate[Burmese_Consonants],0)),LEFT(BG40,2),
IF(ISNUMBER(MATCH(LEFT(BG40,1),Final_modified_Intermediate[Burmese_Consonants],0)),LEFT(BG40,1),
IF(ISNUMBER(MATCH(LEFT(BG40,7),Final_Intermediate[Burmese_Consonants],0)),LEFT(BG40,7),
IF(ISNUMBER(MATCH(LEFT(BG40,6),Final_Intermediate[Burmese_Consonants],0)),LEFT(BG40,6),
IF(ISNUMBER(MATCH(LEFT(BG40,5),Final_Intermediate[Burmese_Consonants],0)),LEFT(BG40,5),
IF(ISNUMBER(MATCH(LEFT(BG40,4),Final_Intermediate[Burmese_Consonants],0)),LEFT(BG40,4),
IF(ISNUMBER(MATCH(LEFT(BG40,3),Final_Intermediate[Burmese_Consonants],0)),LEFT(BG40,3),
IF(ISNUMBER(MATCH(LEFT(BG40,2),Final_Intermediate[Burmese_Consonants],0)),LEFT(BG40,2),
IF(ISNUMBER(MATCH(LEFT(BG40,1),Final_Intermediate[Burmese_Consonants],0)),LEFT(BG40,1),
"")))))))))))))))</f>
        <v/>
      </c>
      <c r="AJ40" t="str">
        <f>IF(AND(OR(BH40="။",BH40="၊"),LEN(BH40)=1),BH40,
IF(ISNUMBER(MATCH(LEFT(BH40,7),Final_modified_Intermediate[Burmese_Consonants],0)),LEFT(BH40,7),
IF(ISNUMBER(MATCH(LEFT(BH40,6),Final_modified_Intermediate[Burmese_Consonants],0)),LEFT(BH40,6),
IF(ISNUMBER(MATCH(LEFT(BH40,5),Final_modified_Intermediate[Burmese_Consonants],0)),LEFT(BH40,5),
IF(ISNUMBER(MATCH(LEFT(BH40,4),Final_modified_Intermediate[Burmese_Consonants],0)),LEFT(BH40,4),
IF(ISNUMBER(MATCH(LEFT(BH40,3),Final_modified_Intermediate[Burmese_Consonants],0)),LEFT(BH40,3),
IF(ISNUMBER(MATCH(LEFT(BH40,2),Final_modified_Intermediate[Burmese_Consonants],0)),LEFT(BH40,2),
IF(ISNUMBER(MATCH(LEFT(BH40,1),Final_modified_Intermediate[Burmese_Consonants],0)),LEFT(BH40,1),
IF(ISNUMBER(MATCH(LEFT(BH40,7),Final_Intermediate[Burmese_Consonants],0)),LEFT(BH40,7),
IF(ISNUMBER(MATCH(LEFT(BH40,6),Final_Intermediate[Burmese_Consonants],0)),LEFT(BH40,6),
IF(ISNUMBER(MATCH(LEFT(BH40,5),Final_Intermediate[Burmese_Consonants],0)),LEFT(BH40,5),
IF(ISNUMBER(MATCH(LEFT(BH40,4),Final_Intermediate[Burmese_Consonants],0)),LEFT(BH40,4),
IF(ISNUMBER(MATCH(LEFT(BH40,3),Final_Intermediate[Burmese_Consonants],0)),LEFT(BH40,3),
IF(ISNUMBER(MATCH(LEFT(BH40,2),Final_Intermediate[Burmese_Consonants],0)),LEFT(BH40,2),
IF(ISNUMBER(MATCH(LEFT(BH40,1),Final_Intermediate[Burmese_Consonants],0)),LEFT(BH40,1),
"")))))))))))))))</f>
        <v/>
      </c>
      <c r="AK40" t="str">
        <f>IF(AND(OR(BI40="။",BI40="၊"),LEN(BI40)=1),BI40,
IF(ISNUMBER(MATCH(LEFT(BI40,7),Final_modified_Intermediate[Burmese_Consonants],0)),LEFT(BI40,7),
IF(ISNUMBER(MATCH(LEFT(BI40,6),Final_modified_Intermediate[Burmese_Consonants],0)),LEFT(BI40,6),
IF(ISNUMBER(MATCH(LEFT(BI40,5),Final_modified_Intermediate[Burmese_Consonants],0)),LEFT(BI40,5),
IF(ISNUMBER(MATCH(LEFT(BI40,4),Final_modified_Intermediate[Burmese_Consonants],0)),LEFT(BI40,4),
IF(ISNUMBER(MATCH(LEFT(BI40,3),Final_modified_Intermediate[Burmese_Consonants],0)),LEFT(BI40,3),
IF(ISNUMBER(MATCH(LEFT(BI40,2),Final_modified_Intermediate[Burmese_Consonants],0)),LEFT(BI40,2),
IF(ISNUMBER(MATCH(LEFT(BI40,1),Final_modified_Intermediate[Burmese_Consonants],0)),LEFT(BI40,1),
IF(ISNUMBER(MATCH(LEFT(BI40,7),Final_Intermediate[Burmese_Consonants],0)),LEFT(BI40,7),
IF(ISNUMBER(MATCH(LEFT(BI40,6),Final_Intermediate[Burmese_Consonants],0)),LEFT(BI40,6),
IF(ISNUMBER(MATCH(LEFT(BI40,5),Final_Intermediate[Burmese_Consonants],0)),LEFT(BI40,5),
IF(ISNUMBER(MATCH(LEFT(BI40,4),Final_Intermediate[Burmese_Consonants],0)),LEFT(BI40,4),
IF(ISNUMBER(MATCH(LEFT(BI40,3),Final_Intermediate[Burmese_Consonants],0)),LEFT(BI40,3),
IF(ISNUMBER(MATCH(LEFT(BI40,2),Final_Intermediate[Burmese_Consonants],0)),LEFT(BI40,2),
IF(ISNUMBER(MATCH(LEFT(BI40,1),Final_Intermediate[Burmese_Consonants],0)),LEFT(BI40,1),
"")))))))))))))))</f>
        <v/>
      </c>
      <c r="AL40" t="str">
        <f>IF(AND(OR(BJ40="။",BJ40="၊"),LEN(BJ40)=1),BJ40,
IF(ISNUMBER(MATCH(LEFT(BJ40,7),Final_modified_Intermediate[Burmese_Consonants],0)),LEFT(BJ40,7),
IF(ISNUMBER(MATCH(LEFT(BJ40,6),Final_modified_Intermediate[Burmese_Consonants],0)),LEFT(BJ40,6),
IF(ISNUMBER(MATCH(LEFT(BJ40,5),Final_modified_Intermediate[Burmese_Consonants],0)),LEFT(BJ40,5),
IF(ISNUMBER(MATCH(LEFT(BJ40,4),Final_modified_Intermediate[Burmese_Consonants],0)),LEFT(BJ40,4),
IF(ISNUMBER(MATCH(LEFT(BJ40,3),Final_modified_Intermediate[Burmese_Consonants],0)),LEFT(BJ40,3),
IF(ISNUMBER(MATCH(LEFT(BJ40,2),Final_modified_Intermediate[Burmese_Consonants],0)),LEFT(BJ40,2),
IF(ISNUMBER(MATCH(LEFT(BJ40,1),Final_modified_Intermediate[Burmese_Consonants],0)),LEFT(BJ40,1),
IF(ISNUMBER(MATCH(LEFT(BJ40,7),Final_Intermediate[Burmese_Consonants],0)),LEFT(BJ40,7),
IF(ISNUMBER(MATCH(LEFT(BJ40,6),Final_Intermediate[Burmese_Consonants],0)),LEFT(BJ40,6),
IF(ISNUMBER(MATCH(LEFT(BJ40,5),Final_Intermediate[Burmese_Consonants],0)),LEFT(BJ40,5),
IF(ISNUMBER(MATCH(LEFT(BJ40,4),Final_Intermediate[Burmese_Consonants],0)),LEFT(BJ40,4),
IF(ISNUMBER(MATCH(LEFT(BJ40,3),Final_Intermediate[Burmese_Consonants],0)),LEFT(BJ40,3),
IF(ISNUMBER(MATCH(LEFT(BJ40,2),Final_Intermediate[Burmese_Consonants],0)),LEFT(BJ40,2),
IF(ISNUMBER(MATCH(LEFT(BJ40,1),Final_Intermediate[Burmese_Consonants],0)),LEFT(BJ40,1),
"")))))))))))))))</f>
        <v/>
      </c>
      <c r="AN40" t="e">
        <f>Compiler_Burmese[[#This Row],[Sr. No.]]</f>
        <v>#REF!</v>
      </c>
      <c r="AO4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4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0" t="e">
        <f>[2]!Vocabulary_Burmese[[#This Row],[Sr. No.]]</f>
        <v>#REF!</v>
      </c>
      <c r="BA40" t="str">
        <f>IF(Raw_data_N2_Kanji[[#This Row],[Categorie]]&lt;&gt;"","",
IF(ISNUMBER(MATCH(V,Special_list[Burmese word],0)),"",
SUBSTITUTE(Raw_data_N2_Kanji[[#This Row],[Raw]]," ","")))</f>
        <v>နှမ်းပျစ်</v>
      </c>
      <c r="BB40" t="str">
        <f>RIGHT(Segregate18[[#This Row],[UPGRADE]],LEN(Segregate18[[#This Row],[UPGRADE]])-LEN(Compiler_Burmese[[#This Row],[1]]))</f>
        <v>ပျစ်</v>
      </c>
      <c r="BC40" t="str">
        <f>RIGHT(Segregate18[[#This Row],[11]],LEN(Segregate18[[#This Row],[11]])-LEN(Compiler_Burmese[[#This Row],[2]]))</f>
        <v/>
      </c>
      <c r="BD40" t="str">
        <f>RIGHT(Segregate18[[#This Row],[21]],LEN(Segregate18[[#This Row],[21]])-LEN(Compiler_Burmese[[#This Row],[3]]))</f>
        <v/>
      </c>
      <c r="BE40" t="str">
        <f>RIGHT(Segregate18[[#This Row],[31]],LEN(Segregate18[[#This Row],[31]])-LEN(Compiler_Burmese[[#This Row],[4]]))</f>
        <v/>
      </c>
      <c r="BF40" t="str">
        <f>RIGHT(Segregate18[[#This Row],[41]],LEN(Segregate18[[#This Row],[41]])-LEN(Compiler_Burmese[[#This Row],[5]]))</f>
        <v/>
      </c>
      <c r="BG40" t="str">
        <f>RIGHT(Segregate18[[#This Row],[51]],LEN(Segregate18[[#This Row],[51]])-LEN(Compiler_Burmese[[#This Row],[6]]))</f>
        <v/>
      </c>
      <c r="BH40" t="str">
        <f>RIGHT(Segregate18[[#This Row],[61]],LEN(Segregate18[[#This Row],[61]])-LEN(Compiler_Burmese[[#This Row],[7]]))</f>
        <v/>
      </c>
      <c r="BI40" t="str">
        <f>RIGHT(Segregate18[[#This Row],[71]],LEN(Segregate18[[#This Row],[71]])-LEN(Compiler_Burmese[[#This Row],[8]]))</f>
        <v/>
      </c>
      <c r="BJ40" t="str">
        <f>RIGHT(Segregate18[[#This Row],[81]],LEN(Segregate18[[#This Row],[81]])-LEN(Compiler_Burmese[[#This Row],[9]]))</f>
        <v/>
      </c>
    </row>
    <row r="41" spans="1:62" ht="14.25" customHeight="1" x14ac:dyDescent="0.3">
      <c r="A41">
        <f>IF(Raw_data_N2_Kanji[[#This Row],[Categorie]]&lt;&gt;"",$A40+1,$A40)</f>
        <v>3</v>
      </c>
      <c r="B41" s="6">
        <f>IF(AND(Raw_data_N2_Kanji[[#This Row],[Supporting word 1]]="",Raw_data_N2_Kanji[[#This Row],[Supporting word 2]]=""),$B40,$B40+1)</f>
        <v>0</v>
      </c>
      <c r="C41" s="9">
        <f>ROW()-ROW(Raw_data_N2_Kanji[#Headers])</f>
        <v>39</v>
      </c>
      <c r="D41" s="9"/>
      <c r="E41" s="9" t="str">
        <f>IF(Raw_data_N2_Kanji[[#This Row],[Categorie]]="",$E40,Raw_data_N2_Kanji[[#This Row],[Categorie]])</f>
        <v>Snacks</v>
      </c>
      <c r="F41" s="9">
        <f t="shared" si="1"/>
        <v>10</v>
      </c>
      <c r="G41" s="57" t="str">
        <f>Raw_data_N2_Kanji[[#This Row],[Lecture_no]]&amp;"_"&amp;Raw_data_N2_Kanji[[#This Row],[Receipe_no]]</f>
        <v>Snacks_10</v>
      </c>
      <c r="H41" s="11" t="s">
        <v>27488</v>
      </c>
      <c r="I4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နံကထိုင်</v>
      </c>
      <c r="K4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1" s="11"/>
      <c r="N41" s="11"/>
      <c r="O4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1" s="12" t="s">
        <v>27664</v>
      </c>
      <c r="Q41" s="12">
        <f>IF(Raw_data_N2_Kanji[[#This Row],[Receipe_no]]=0,$Q40,
$Q40+1)</f>
        <v>36</v>
      </c>
      <c r="R41" s="11"/>
      <c r="S41" s="11">
        <f>IF(Raw_data_N2_Kanji[[#This Row],[Marking]]="",1,"")</f>
        <v>1</v>
      </c>
      <c r="T41" s="11" t="str">
        <f>IF(Raw_data_N2_Kanji[[#This Row],[Marking_blank]]="",SUMPRODUCT(COUNTIF($S$3:$S41,$S41)),"")</f>
        <v/>
      </c>
      <c r="U41" s="12">
        <f>Raw_data_N2_Kanji[[#This Row],[Sr. no.]]</f>
        <v>39</v>
      </c>
      <c r="V41" s="11">
        <f>SUMPRODUCT(COUNTIF($J$3:$J41,$J41))</f>
        <v>1</v>
      </c>
      <c r="W41" s="82">
        <f>LEN('1_Raw_data'!$J41)</f>
        <v>8</v>
      </c>
      <c r="Y41" t="e">
        <f>Segregate18[[#This Row],[Sr. No.]]</f>
        <v>#REF!</v>
      </c>
      <c r="Z41" t="str">
        <f>IF(AND(OR(BA41="။",BA41="၊"),LEN(BA41)=1),BA41,
IF(ISNUMBER(MATCH(LEFT(BA41,7),Final_modified_Intermediate[Burmese_Consonants],0)),LEFT(BA41,7),
IF(ISNUMBER(MATCH(LEFT(BA41,6),Final_modified_Intermediate[Burmese_Consonants],0)),LEFT(BA41,6),
IF(ISNUMBER(MATCH(LEFT(BA41,5),Final_modified_Intermediate[Burmese_Consonants],0)),LEFT(BA41,5),
IF(ISNUMBER(MATCH(LEFT(BA41,4),Final_modified_Intermediate[Burmese_Consonants],0)),LEFT(BA41,4),
IF(ISNUMBER(MATCH(LEFT(BA41,3),Final_modified_Intermediate[Burmese_Consonants],0)),LEFT(BA41,3),
IF(ISNUMBER(MATCH(LEFT(BA41,2),Final_modified_Intermediate[Burmese_Consonants],0)),LEFT(BA41,2),
IF(ISNUMBER(MATCH(LEFT(BA41,1),Final_modified_Intermediate[Burmese_Consonants],0)),LEFT(BA41,1),
IF(ISNUMBER(MATCH(LEFT(BA41,7),Final_Intermediate[Burmese_Consonants],0)),LEFT(BA41,7),
IF(ISNUMBER(MATCH(LEFT(BA41,6),Final_Intermediate[Burmese_Consonants],0)),LEFT(BA41,6),
IF(ISNUMBER(MATCH(LEFT(BA41,5),Final_Intermediate[Burmese_Consonants],0)),LEFT(BA41,5),
IF(ISNUMBER(MATCH(LEFT(BA41,4),Final_Intermediate[Burmese_Consonants],0)),LEFT(BA41,4),
IF(ISNUMBER(MATCH(LEFT(BA41,3),Final_Intermediate[Burmese_Consonants],0)),LEFT(BA41,3),
IF(ISNUMBER(MATCH(LEFT(BA41,2),Final_Intermediate[Burmese_Consonants],0)),LEFT(BA41,2),
IF(ISNUMBER(MATCH(LEFT(BA41,1),Final_Intermediate[Burmese_Consonants],0)),LEFT(BA41,1),
"")))))))))))))))</f>
        <v>နံ</v>
      </c>
      <c r="AA4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1" t="str">
        <f>IF(AND(OR(BB41="။",BB41="၊"),LEN(BB41)=1),BB41,
IF(ISNUMBER(MATCH(LEFT(BB41,7),Final_modified_Intermediate[Burmese_Consonants],0)),LEFT(BB41,7),
IF(ISNUMBER(MATCH(LEFT(BB41,6),Final_modified_Intermediate[Burmese_Consonants],0)),LEFT(BB41,6),
IF(ISNUMBER(MATCH(LEFT(BB41,5),Final_modified_Intermediate[Burmese_Consonants],0)),LEFT(BB41,5),
IF(ISNUMBER(MATCH(LEFT(BB41,4),Final_modified_Intermediate[Burmese_Consonants],0)),LEFT(BB41,4),
IF(ISNUMBER(MATCH(LEFT(BB41,3),Final_modified_Intermediate[Burmese_Consonants],0)),LEFT(BB41,3),
IF(ISNUMBER(MATCH(LEFT(BB41,2),Final_modified_Intermediate[Burmese_Consonants],0)),LEFT(BB41,2),
IF(ISNUMBER(MATCH(LEFT(BB41,1),Final_modified_Intermediate[Burmese_Consonants],0)),LEFT(BB41,1),
IF(ISNUMBER(MATCH(LEFT(BB41,7),Final_Intermediate[Burmese_Consonants],0)),LEFT(BB41,7),
IF(ISNUMBER(MATCH(LEFT(BB41,6),Final_Intermediate[Burmese_Consonants],0)),LEFT(BB41,6),
IF(ISNUMBER(MATCH(LEFT(BB41,5),Final_Intermediate[Burmese_Consonants],0)),LEFT(BB41,5),
IF(ISNUMBER(MATCH(LEFT(BB41,4),Final_Intermediate[Burmese_Consonants],0)),LEFT(BB41,4),
IF(ISNUMBER(MATCH(LEFT(BB41,3),Final_Intermediate[Burmese_Consonants],0)),LEFT(BB41,3),
IF(ISNUMBER(MATCH(LEFT(BB41,2),Final_Intermediate[Burmese_Consonants],0)),LEFT(BB41,2),
IF(ISNUMBER(MATCH(LEFT(BB41,1),Final_Intermediate[Burmese_Consonants],0)),LEFT(BB41,1),
"")))))))))))))))</f>
        <v>က</v>
      </c>
      <c r="AC4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1" t="str">
        <f>IF(AND(OR(BC41="။",BC41="၊"),LEN(BC41)=1),BC41,
IF(ISNUMBER(MATCH(LEFT(BC41,7),Final_modified_Intermediate[Burmese_Consonants],0)),LEFT(BC41,7),
IF(ISNUMBER(MATCH(LEFT(BC41,6),Final_modified_Intermediate[Burmese_Consonants],0)),LEFT(BC41,6),
IF(ISNUMBER(MATCH(LEFT(BC41,5),Final_modified_Intermediate[Burmese_Consonants],0)),LEFT(BC41,5),
IF(ISNUMBER(MATCH(LEFT(BC41,4),Final_modified_Intermediate[Burmese_Consonants],0)),LEFT(BC41,4),
IF(ISNUMBER(MATCH(LEFT(BC41,3),Final_modified_Intermediate[Burmese_Consonants],0)),LEFT(BC41,3),
IF(ISNUMBER(MATCH(LEFT(BC41,2),Final_modified_Intermediate[Burmese_Consonants],0)),LEFT(BC41,2),
IF(ISNUMBER(MATCH(LEFT(BC41,1),Final_modified_Intermediate[Burmese_Consonants],0)),LEFT(BC41,1),
IF(ISNUMBER(MATCH(LEFT(BC41,7),Final_Intermediate[Burmese_Consonants],0)),LEFT(BC41,7),
IF(ISNUMBER(MATCH(LEFT(BC41,6),Final_Intermediate[Burmese_Consonants],0)),LEFT(BC41,6),
IF(ISNUMBER(MATCH(LEFT(BC41,5),Final_Intermediate[Burmese_Consonants],0)),LEFT(BC41,5),
IF(ISNUMBER(MATCH(LEFT(BC41,4),Final_Intermediate[Burmese_Consonants],0)),LEFT(BC41,4),
IF(ISNUMBER(MATCH(LEFT(BC41,3),Final_Intermediate[Burmese_Consonants],0)),LEFT(BC41,3),
IF(ISNUMBER(MATCH(LEFT(BC41,2),Final_Intermediate[Burmese_Consonants],0)),LEFT(BC41,2),
IF(ISNUMBER(MATCH(LEFT(BC41,1),Final_Intermediate[Burmese_Consonants],0)),LEFT(BC41,1),
"")))))))))))))))</f>
        <v>ထိုင်</v>
      </c>
      <c r="AE4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1" t="str">
        <f>IF(AND(OR(BD41="။",BD41="၊"),LEN(BD41)=1),BD41,
IF(ISNUMBER(MATCH(LEFT(BD41,7),Final_modified_Intermediate[Burmese_Consonants],0)),LEFT(BD41,7),
IF(ISNUMBER(MATCH(LEFT(BD41,6),Final_modified_Intermediate[Burmese_Consonants],0)),LEFT(BD41,6),
IF(ISNUMBER(MATCH(LEFT(BD41,5),Final_modified_Intermediate[Burmese_Consonants],0)),LEFT(BD41,5),
IF(ISNUMBER(MATCH(LEFT(BD41,4),Final_modified_Intermediate[Burmese_Consonants],0)),LEFT(BD41,4),
IF(ISNUMBER(MATCH(LEFT(BD41,3),Final_modified_Intermediate[Burmese_Consonants],0)),LEFT(BD41,3),
IF(ISNUMBER(MATCH(LEFT(BD41,2),Final_modified_Intermediate[Burmese_Consonants],0)),LEFT(BD41,2),
IF(ISNUMBER(MATCH(LEFT(BD41,1),Final_modified_Intermediate[Burmese_Consonants],0)),LEFT(BD41,1),
IF(ISNUMBER(MATCH(LEFT(BD41,7),Final_Intermediate[Burmese_Consonants],0)),LEFT(BD41,7),
IF(ISNUMBER(MATCH(LEFT(BD41,6),Final_Intermediate[Burmese_Consonants],0)),LEFT(BD41,6),
IF(ISNUMBER(MATCH(LEFT(BD41,5),Final_Intermediate[Burmese_Consonants],0)),LEFT(BD41,5),
IF(ISNUMBER(MATCH(LEFT(BD41,4),Final_Intermediate[Burmese_Consonants],0)),LEFT(BD41,4),
IF(ISNUMBER(MATCH(LEFT(BD41,3),Final_Intermediate[Burmese_Consonants],0)),LEFT(BD41,3),
IF(ISNUMBER(MATCH(LEFT(BD41,2),Final_Intermediate[Burmese_Consonants],0)),LEFT(BD41,2),
IF(ISNUMBER(MATCH(LEFT(BD41,1),Final_Intermediate[Burmese_Consonants],0)),LEFT(BD41,1),
"")))))))))))))))</f>
        <v/>
      </c>
      <c r="AG41" t="str">
        <f>IF(AND(OR(BE41="။",BE41="၊"),LEN(BE41)=1),BE41,
IF(ISNUMBER(MATCH(LEFT(BE41,7),Final_modified_Intermediate[Burmese_Consonants],0)),LEFT(BE41,7),
IF(ISNUMBER(MATCH(LEFT(BE41,6),Final_modified_Intermediate[Burmese_Consonants],0)),LEFT(BE41,6),
IF(ISNUMBER(MATCH(LEFT(BE41,5),Final_modified_Intermediate[Burmese_Consonants],0)),LEFT(BE41,5),
IF(ISNUMBER(MATCH(LEFT(BE41,4),Final_modified_Intermediate[Burmese_Consonants],0)),LEFT(BE41,4),
IF(ISNUMBER(MATCH(LEFT(BE41,3),Final_modified_Intermediate[Burmese_Consonants],0)),LEFT(BE41,3),
IF(ISNUMBER(MATCH(LEFT(BE41,2),Final_modified_Intermediate[Burmese_Consonants],0)),LEFT(BE41,2),
IF(ISNUMBER(MATCH(LEFT(BE41,1),Final_modified_Intermediate[Burmese_Consonants],0)),LEFT(BE41,1),
IF(ISNUMBER(MATCH(LEFT(BE41,7),Final_Intermediate[Burmese_Consonants],0)),LEFT(BE41,7),
IF(ISNUMBER(MATCH(LEFT(BE41,6),Final_Intermediate[Burmese_Consonants],0)),LEFT(BE41,6),
IF(ISNUMBER(MATCH(LEFT(BE41,5),Final_Intermediate[Burmese_Consonants],0)),LEFT(BE41,5),
IF(ISNUMBER(MATCH(LEFT(BE41,4),Final_Intermediate[Burmese_Consonants],0)),LEFT(BE41,4),
IF(ISNUMBER(MATCH(LEFT(BE41,3),Final_Intermediate[Burmese_Consonants],0)),LEFT(BE41,3),
IF(ISNUMBER(MATCH(LEFT(BE41,2),Final_Intermediate[Burmese_Consonants],0)),LEFT(BE41,2),
IF(ISNUMBER(MATCH(LEFT(BE41,1),Final_Intermediate[Burmese_Consonants],0)),LEFT(BE41,1),
"")))))))))))))))</f>
        <v/>
      </c>
      <c r="AH41" t="str">
        <f>IF(AND(OR(BF41="။",BF41="၊"),LEN(BF41)=1),BF41,
IF(ISNUMBER(MATCH(LEFT(BF41,7),Final_modified_Intermediate[Burmese_Consonants],0)),LEFT(BF41,7),
IF(ISNUMBER(MATCH(LEFT(BF41,6),Final_modified_Intermediate[Burmese_Consonants],0)),LEFT(BF41,6),
IF(ISNUMBER(MATCH(LEFT(BF41,5),Final_modified_Intermediate[Burmese_Consonants],0)),LEFT(BF41,5),
IF(ISNUMBER(MATCH(LEFT(BF41,4),Final_modified_Intermediate[Burmese_Consonants],0)),LEFT(BF41,4),
IF(ISNUMBER(MATCH(LEFT(BF41,3),Final_modified_Intermediate[Burmese_Consonants],0)),LEFT(BF41,3),
IF(ISNUMBER(MATCH(LEFT(BF41,2),Final_modified_Intermediate[Burmese_Consonants],0)),LEFT(BF41,2),
IF(ISNUMBER(MATCH(LEFT(BF41,1),Final_modified_Intermediate[Burmese_Consonants],0)),LEFT(BF41,1),
IF(ISNUMBER(MATCH(LEFT(BF41,7),Final_Intermediate[Burmese_Consonants],0)),LEFT(BF41,7),
IF(ISNUMBER(MATCH(LEFT(BF41,6),Final_Intermediate[Burmese_Consonants],0)),LEFT(BF41,6),
IF(ISNUMBER(MATCH(LEFT(BF41,5),Final_Intermediate[Burmese_Consonants],0)),LEFT(BF41,5),
IF(ISNUMBER(MATCH(LEFT(BF41,4),Final_Intermediate[Burmese_Consonants],0)),LEFT(BF41,4),
IF(ISNUMBER(MATCH(LEFT(BF41,3),Final_Intermediate[Burmese_Consonants],0)),LEFT(BF41,3),
IF(ISNUMBER(MATCH(LEFT(BF41,2),Final_Intermediate[Burmese_Consonants],0)),LEFT(BF41,2),
IF(ISNUMBER(MATCH(LEFT(BF41,1),Final_Intermediate[Burmese_Consonants],0)),LEFT(BF41,1),
"")))))))))))))))</f>
        <v/>
      </c>
      <c r="AI41" t="str">
        <f>IF(AND(OR(BG41="။",BG41="၊"),LEN(BG41)=1),BG41,
IF(ISNUMBER(MATCH(LEFT(BG41,7),Final_modified_Intermediate[Burmese_Consonants],0)),LEFT(BG41,7),
IF(ISNUMBER(MATCH(LEFT(BG41,6),Final_modified_Intermediate[Burmese_Consonants],0)),LEFT(BG41,6),
IF(ISNUMBER(MATCH(LEFT(BG41,5),Final_modified_Intermediate[Burmese_Consonants],0)),LEFT(BG41,5),
IF(ISNUMBER(MATCH(LEFT(BG41,4),Final_modified_Intermediate[Burmese_Consonants],0)),LEFT(BG41,4),
IF(ISNUMBER(MATCH(LEFT(BG41,3),Final_modified_Intermediate[Burmese_Consonants],0)),LEFT(BG41,3),
IF(ISNUMBER(MATCH(LEFT(BG41,2),Final_modified_Intermediate[Burmese_Consonants],0)),LEFT(BG41,2),
IF(ISNUMBER(MATCH(LEFT(BG41,1),Final_modified_Intermediate[Burmese_Consonants],0)),LEFT(BG41,1),
IF(ISNUMBER(MATCH(LEFT(BG41,7),Final_Intermediate[Burmese_Consonants],0)),LEFT(BG41,7),
IF(ISNUMBER(MATCH(LEFT(BG41,6),Final_Intermediate[Burmese_Consonants],0)),LEFT(BG41,6),
IF(ISNUMBER(MATCH(LEFT(BG41,5),Final_Intermediate[Burmese_Consonants],0)),LEFT(BG41,5),
IF(ISNUMBER(MATCH(LEFT(BG41,4),Final_Intermediate[Burmese_Consonants],0)),LEFT(BG41,4),
IF(ISNUMBER(MATCH(LEFT(BG41,3),Final_Intermediate[Burmese_Consonants],0)),LEFT(BG41,3),
IF(ISNUMBER(MATCH(LEFT(BG41,2),Final_Intermediate[Burmese_Consonants],0)),LEFT(BG41,2),
IF(ISNUMBER(MATCH(LEFT(BG41,1),Final_Intermediate[Burmese_Consonants],0)),LEFT(BG41,1),
"")))))))))))))))</f>
        <v/>
      </c>
      <c r="AJ41" t="str">
        <f>IF(AND(OR(BH41="။",BH41="၊"),LEN(BH41)=1),BH41,
IF(ISNUMBER(MATCH(LEFT(BH41,7),Final_modified_Intermediate[Burmese_Consonants],0)),LEFT(BH41,7),
IF(ISNUMBER(MATCH(LEFT(BH41,6),Final_modified_Intermediate[Burmese_Consonants],0)),LEFT(BH41,6),
IF(ISNUMBER(MATCH(LEFT(BH41,5),Final_modified_Intermediate[Burmese_Consonants],0)),LEFT(BH41,5),
IF(ISNUMBER(MATCH(LEFT(BH41,4),Final_modified_Intermediate[Burmese_Consonants],0)),LEFT(BH41,4),
IF(ISNUMBER(MATCH(LEFT(BH41,3),Final_modified_Intermediate[Burmese_Consonants],0)),LEFT(BH41,3),
IF(ISNUMBER(MATCH(LEFT(BH41,2),Final_modified_Intermediate[Burmese_Consonants],0)),LEFT(BH41,2),
IF(ISNUMBER(MATCH(LEFT(BH41,1),Final_modified_Intermediate[Burmese_Consonants],0)),LEFT(BH41,1),
IF(ISNUMBER(MATCH(LEFT(BH41,7),Final_Intermediate[Burmese_Consonants],0)),LEFT(BH41,7),
IF(ISNUMBER(MATCH(LEFT(BH41,6),Final_Intermediate[Burmese_Consonants],0)),LEFT(BH41,6),
IF(ISNUMBER(MATCH(LEFT(BH41,5),Final_Intermediate[Burmese_Consonants],0)),LEFT(BH41,5),
IF(ISNUMBER(MATCH(LEFT(BH41,4),Final_Intermediate[Burmese_Consonants],0)),LEFT(BH41,4),
IF(ISNUMBER(MATCH(LEFT(BH41,3),Final_Intermediate[Burmese_Consonants],0)),LEFT(BH41,3),
IF(ISNUMBER(MATCH(LEFT(BH41,2),Final_Intermediate[Burmese_Consonants],0)),LEFT(BH41,2),
IF(ISNUMBER(MATCH(LEFT(BH41,1),Final_Intermediate[Burmese_Consonants],0)),LEFT(BH41,1),
"")))))))))))))))</f>
        <v/>
      </c>
      <c r="AK41" t="str">
        <f>IF(AND(OR(BI41="။",BI41="၊"),LEN(BI41)=1),BI41,
IF(ISNUMBER(MATCH(LEFT(BI41,7),Final_modified_Intermediate[Burmese_Consonants],0)),LEFT(BI41,7),
IF(ISNUMBER(MATCH(LEFT(BI41,6),Final_modified_Intermediate[Burmese_Consonants],0)),LEFT(BI41,6),
IF(ISNUMBER(MATCH(LEFT(BI41,5),Final_modified_Intermediate[Burmese_Consonants],0)),LEFT(BI41,5),
IF(ISNUMBER(MATCH(LEFT(BI41,4),Final_modified_Intermediate[Burmese_Consonants],0)),LEFT(BI41,4),
IF(ISNUMBER(MATCH(LEFT(BI41,3),Final_modified_Intermediate[Burmese_Consonants],0)),LEFT(BI41,3),
IF(ISNUMBER(MATCH(LEFT(BI41,2),Final_modified_Intermediate[Burmese_Consonants],0)),LEFT(BI41,2),
IF(ISNUMBER(MATCH(LEFT(BI41,1),Final_modified_Intermediate[Burmese_Consonants],0)),LEFT(BI41,1),
IF(ISNUMBER(MATCH(LEFT(BI41,7),Final_Intermediate[Burmese_Consonants],0)),LEFT(BI41,7),
IF(ISNUMBER(MATCH(LEFT(BI41,6),Final_Intermediate[Burmese_Consonants],0)),LEFT(BI41,6),
IF(ISNUMBER(MATCH(LEFT(BI41,5),Final_Intermediate[Burmese_Consonants],0)),LEFT(BI41,5),
IF(ISNUMBER(MATCH(LEFT(BI41,4),Final_Intermediate[Burmese_Consonants],0)),LEFT(BI41,4),
IF(ISNUMBER(MATCH(LEFT(BI41,3),Final_Intermediate[Burmese_Consonants],0)),LEFT(BI41,3),
IF(ISNUMBER(MATCH(LEFT(BI41,2),Final_Intermediate[Burmese_Consonants],0)),LEFT(BI41,2),
IF(ISNUMBER(MATCH(LEFT(BI41,1),Final_Intermediate[Burmese_Consonants],0)),LEFT(BI41,1),
"")))))))))))))))</f>
        <v/>
      </c>
      <c r="AL41" t="str">
        <f>IF(AND(OR(BJ41="။",BJ41="၊"),LEN(BJ41)=1),BJ41,
IF(ISNUMBER(MATCH(LEFT(BJ41,7),Final_modified_Intermediate[Burmese_Consonants],0)),LEFT(BJ41,7),
IF(ISNUMBER(MATCH(LEFT(BJ41,6),Final_modified_Intermediate[Burmese_Consonants],0)),LEFT(BJ41,6),
IF(ISNUMBER(MATCH(LEFT(BJ41,5),Final_modified_Intermediate[Burmese_Consonants],0)),LEFT(BJ41,5),
IF(ISNUMBER(MATCH(LEFT(BJ41,4),Final_modified_Intermediate[Burmese_Consonants],0)),LEFT(BJ41,4),
IF(ISNUMBER(MATCH(LEFT(BJ41,3),Final_modified_Intermediate[Burmese_Consonants],0)),LEFT(BJ41,3),
IF(ISNUMBER(MATCH(LEFT(BJ41,2),Final_modified_Intermediate[Burmese_Consonants],0)),LEFT(BJ41,2),
IF(ISNUMBER(MATCH(LEFT(BJ41,1),Final_modified_Intermediate[Burmese_Consonants],0)),LEFT(BJ41,1),
IF(ISNUMBER(MATCH(LEFT(BJ41,7),Final_Intermediate[Burmese_Consonants],0)),LEFT(BJ41,7),
IF(ISNUMBER(MATCH(LEFT(BJ41,6),Final_Intermediate[Burmese_Consonants],0)),LEFT(BJ41,6),
IF(ISNUMBER(MATCH(LEFT(BJ41,5),Final_Intermediate[Burmese_Consonants],0)),LEFT(BJ41,5),
IF(ISNUMBER(MATCH(LEFT(BJ41,4),Final_Intermediate[Burmese_Consonants],0)),LEFT(BJ41,4),
IF(ISNUMBER(MATCH(LEFT(BJ41,3),Final_Intermediate[Burmese_Consonants],0)),LEFT(BJ41,3),
IF(ISNUMBER(MATCH(LEFT(BJ41,2),Final_Intermediate[Burmese_Consonants],0)),LEFT(BJ41,2),
IF(ISNUMBER(MATCH(LEFT(BJ41,1),Final_Intermediate[Burmese_Consonants],0)),LEFT(BJ41,1),
"")))))))))))))))</f>
        <v/>
      </c>
      <c r="AN41" t="e">
        <f>Compiler_Burmese[[#This Row],[Sr. No.]]</f>
        <v>#REF!</v>
      </c>
      <c r="AO4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1" t="e">
        <f>[2]!Vocabulary_Burmese[[#This Row],[Sr. No.]]</f>
        <v>#REF!</v>
      </c>
      <c r="BA41" t="str">
        <f>IF(Raw_data_N2_Kanji[[#This Row],[Categorie]]&lt;&gt;"","",
IF(ISNUMBER(MATCH(V,Special_list[Burmese word],0)),"",
SUBSTITUTE(Raw_data_N2_Kanji[[#This Row],[Raw]]," ","")))</f>
        <v>နံကထိုင်</v>
      </c>
      <c r="BB41" t="str">
        <f>RIGHT(Segregate18[[#This Row],[UPGRADE]],LEN(Segregate18[[#This Row],[UPGRADE]])-LEN(Compiler_Burmese[[#This Row],[1]]))</f>
        <v>ကထိုင်</v>
      </c>
      <c r="BC41" t="str">
        <f>RIGHT(Segregate18[[#This Row],[11]],LEN(Segregate18[[#This Row],[11]])-LEN(Compiler_Burmese[[#This Row],[2]]))</f>
        <v>ထိုင်</v>
      </c>
      <c r="BD41" t="str">
        <f>RIGHT(Segregate18[[#This Row],[21]],LEN(Segregate18[[#This Row],[21]])-LEN(Compiler_Burmese[[#This Row],[3]]))</f>
        <v/>
      </c>
      <c r="BE41" t="str">
        <f>RIGHT(Segregate18[[#This Row],[31]],LEN(Segregate18[[#This Row],[31]])-LEN(Compiler_Burmese[[#This Row],[4]]))</f>
        <v/>
      </c>
      <c r="BF41" t="str">
        <f>RIGHT(Segregate18[[#This Row],[41]],LEN(Segregate18[[#This Row],[41]])-LEN(Compiler_Burmese[[#This Row],[5]]))</f>
        <v/>
      </c>
      <c r="BG41" t="str">
        <f>RIGHT(Segregate18[[#This Row],[51]],LEN(Segregate18[[#This Row],[51]])-LEN(Compiler_Burmese[[#This Row],[6]]))</f>
        <v/>
      </c>
      <c r="BH41" t="str">
        <f>RIGHT(Segregate18[[#This Row],[61]],LEN(Segregate18[[#This Row],[61]])-LEN(Compiler_Burmese[[#This Row],[7]]))</f>
        <v/>
      </c>
      <c r="BI41" t="str">
        <f>RIGHT(Segregate18[[#This Row],[71]],LEN(Segregate18[[#This Row],[71]])-LEN(Compiler_Burmese[[#This Row],[8]]))</f>
        <v/>
      </c>
      <c r="BJ41" t="str">
        <f>RIGHT(Segregate18[[#This Row],[81]],LEN(Segregate18[[#This Row],[81]])-LEN(Compiler_Burmese[[#This Row],[9]]))</f>
        <v/>
      </c>
    </row>
    <row r="42" spans="1:62" ht="14.25" customHeight="1" x14ac:dyDescent="0.3">
      <c r="A42">
        <f>IF(Raw_data_N2_Kanji[[#This Row],[Categorie]]&lt;&gt;"",$A41+1,$A41)</f>
        <v>3</v>
      </c>
      <c r="B42" s="6">
        <f>IF(AND(Raw_data_N2_Kanji[[#This Row],[Supporting word 1]]="",Raw_data_N2_Kanji[[#This Row],[Supporting word 2]]=""),$B41,$B41+1)</f>
        <v>0</v>
      </c>
      <c r="C42" s="9">
        <f>ROW()-ROW(Raw_data_N2_Kanji[#Headers])</f>
        <v>40</v>
      </c>
      <c r="D42" s="9"/>
      <c r="E42" s="9" t="str">
        <f>IF(Raw_data_N2_Kanji[[#This Row],[Categorie]]="",$E41,Raw_data_N2_Kanji[[#This Row],[Categorie]])</f>
        <v>Snacks</v>
      </c>
      <c r="F42" s="100">
        <f t="shared" si="1"/>
        <v>11</v>
      </c>
      <c r="G42" s="57" t="str">
        <f>Raw_data_N2_Kanji[[#This Row],[Lecture_no]]&amp;"_"&amp;Raw_data_N2_Kanji[[#This Row],[Receipe_no]]</f>
        <v>Snacks_11</v>
      </c>
      <c r="H42" s="101" t="s">
        <v>27489</v>
      </c>
      <c r="I4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2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ကန်စွန်းဥပြုတ်</v>
      </c>
      <c r="K4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2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2" s="101"/>
      <c r="N42" s="101"/>
      <c r="O42" s="99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2" s="99" t="s">
        <v>27665</v>
      </c>
      <c r="Q42" s="12">
        <f>IF(Raw_data_N2_Kanji[[#This Row],[Receipe_no]]=0,$Q41,
$Q41+1)</f>
        <v>37</v>
      </c>
      <c r="R42" s="101"/>
      <c r="S42" s="101">
        <f>IF(Raw_data_N2_Kanji[[#This Row],[Marking]]="",1,"")</f>
        <v>1</v>
      </c>
      <c r="T42" s="101" t="str">
        <f>IF(Raw_data_N2_Kanji[[#This Row],[Marking_blank]]="",SUMPRODUCT(COUNTIF($S$3:$S42,$S42)),"")</f>
        <v/>
      </c>
      <c r="U42" s="99">
        <f>Raw_data_N2_Kanji[[#This Row],[Sr. no.]]</f>
        <v>40</v>
      </c>
      <c r="V42" s="101">
        <f>SUMPRODUCT(COUNTIF($J$3:$J42,$J42))</f>
        <v>1</v>
      </c>
      <c r="W42" s="101">
        <f>LEN('1_Raw_data'!$J42)</f>
        <v>14</v>
      </c>
      <c r="Y42" t="e">
        <f>Segregate18[[#This Row],[Sr. No.]]</f>
        <v>#REF!</v>
      </c>
      <c r="Z42" t="str">
        <f>IF(AND(OR(BA42="။",BA42="၊"),LEN(BA42)=1),BA42,
IF(ISNUMBER(MATCH(LEFT(BA42,7),Final_modified_Intermediate[Burmese_Consonants],0)),LEFT(BA42,7),
IF(ISNUMBER(MATCH(LEFT(BA42,6),Final_modified_Intermediate[Burmese_Consonants],0)),LEFT(BA42,6),
IF(ISNUMBER(MATCH(LEFT(BA42,5),Final_modified_Intermediate[Burmese_Consonants],0)),LEFT(BA42,5),
IF(ISNUMBER(MATCH(LEFT(BA42,4),Final_modified_Intermediate[Burmese_Consonants],0)),LEFT(BA42,4),
IF(ISNUMBER(MATCH(LEFT(BA42,3),Final_modified_Intermediate[Burmese_Consonants],0)),LEFT(BA42,3),
IF(ISNUMBER(MATCH(LEFT(BA42,2),Final_modified_Intermediate[Burmese_Consonants],0)),LEFT(BA42,2),
IF(ISNUMBER(MATCH(LEFT(BA42,1),Final_modified_Intermediate[Burmese_Consonants],0)),LEFT(BA42,1),
IF(ISNUMBER(MATCH(LEFT(BA42,7),Final_Intermediate[Burmese_Consonants],0)),LEFT(BA42,7),
IF(ISNUMBER(MATCH(LEFT(BA42,6),Final_Intermediate[Burmese_Consonants],0)),LEFT(BA42,6),
IF(ISNUMBER(MATCH(LEFT(BA42,5),Final_Intermediate[Burmese_Consonants],0)),LEFT(BA42,5),
IF(ISNUMBER(MATCH(LEFT(BA42,4),Final_Intermediate[Burmese_Consonants],0)),LEFT(BA42,4),
IF(ISNUMBER(MATCH(LEFT(BA42,3),Final_Intermediate[Burmese_Consonants],0)),LEFT(BA42,3),
IF(ISNUMBER(MATCH(LEFT(BA42,2),Final_Intermediate[Burmese_Consonants],0)),LEFT(BA42,2),
IF(ISNUMBER(MATCH(LEFT(BA42,1),Final_Intermediate[Burmese_Consonants],0)),LEFT(BA42,1),
"")))))))))))))))</f>
        <v>ကန်</v>
      </c>
      <c r="AA4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2" t="str">
        <f>IF(AND(OR(BB42="။",BB42="၊"),LEN(BB42)=1),BB42,
IF(ISNUMBER(MATCH(LEFT(BB42,7),Final_modified_Intermediate[Burmese_Consonants],0)),LEFT(BB42,7),
IF(ISNUMBER(MATCH(LEFT(BB42,6),Final_modified_Intermediate[Burmese_Consonants],0)),LEFT(BB42,6),
IF(ISNUMBER(MATCH(LEFT(BB42,5),Final_modified_Intermediate[Burmese_Consonants],0)),LEFT(BB42,5),
IF(ISNUMBER(MATCH(LEFT(BB42,4),Final_modified_Intermediate[Burmese_Consonants],0)),LEFT(BB42,4),
IF(ISNUMBER(MATCH(LEFT(BB42,3),Final_modified_Intermediate[Burmese_Consonants],0)),LEFT(BB42,3),
IF(ISNUMBER(MATCH(LEFT(BB42,2),Final_modified_Intermediate[Burmese_Consonants],0)),LEFT(BB42,2),
IF(ISNUMBER(MATCH(LEFT(BB42,1),Final_modified_Intermediate[Burmese_Consonants],0)),LEFT(BB42,1),
IF(ISNUMBER(MATCH(LEFT(BB42,7),Final_Intermediate[Burmese_Consonants],0)),LEFT(BB42,7),
IF(ISNUMBER(MATCH(LEFT(BB42,6),Final_Intermediate[Burmese_Consonants],0)),LEFT(BB42,6),
IF(ISNUMBER(MATCH(LEFT(BB42,5),Final_Intermediate[Burmese_Consonants],0)),LEFT(BB42,5),
IF(ISNUMBER(MATCH(LEFT(BB42,4),Final_Intermediate[Burmese_Consonants],0)),LEFT(BB42,4),
IF(ISNUMBER(MATCH(LEFT(BB42,3),Final_Intermediate[Burmese_Consonants],0)),LEFT(BB42,3),
IF(ISNUMBER(MATCH(LEFT(BB42,2),Final_Intermediate[Burmese_Consonants],0)),LEFT(BB42,2),
IF(ISNUMBER(MATCH(LEFT(BB42,1),Final_Intermediate[Burmese_Consonants],0)),LEFT(BB42,1),
"")))))))))))))))</f>
        <v>စွန်း</v>
      </c>
      <c r="AC4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2" t="str">
        <f>IF(AND(OR(BC42="။",BC42="၊"),LEN(BC42)=1),BC42,
IF(ISNUMBER(MATCH(LEFT(BC42,7),Final_modified_Intermediate[Burmese_Consonants],0)),LEFT(BC42,7),
IF(ISNUMBER(MATCH(LEFT(BC42,6),Final_modified_Intermediate[Burmese_Consonants],0)),LEFT(BC42,6),
IF(ISNUMBER(MATCH(LEFT(BC42,5),Final_modified_Intermediate[Burmese_Consonants],0)),LEFT(BC42,5),
IF(ISNUMBER(MATCH(LEFT(BC42,4),Final_modified_Intermediate[Burmese_Consonants],0)),LEFT(BC42,4),
IF(ISNUMBER(MATCH(LEFT(BC42,3),Final_modified_Intermediate[Burmese_Consonants],0)),LEFT(BC42,3),
IF(ISNUMBER(MATCH(LEFT(BC42,2),Final_modified_Intermediate[Burmese_Consonants],0)),LEFT(BC42,2),
IF(ISNUMBER(MATCH(LEFT(BC42,1),Final_modified_Intermediate[Burmese_Consonants],0)),LEFT(BC42,1),
IF(ISNUMBER(MATCH(LEFT(BC42,7),Final_Intermediate[Burmese_Consonants],0)),LEFT(BC42,7),
IF(ISNUMBER(MATCH(LEFT(BC42,6),Final_Intermediate[Burmese_Consonants],0)),LEFT(BC42,6),
IF(ISNUMBER(MATCH(LEFT(BC42,5),Final_Intermediate[Burmese_Consonants],0)),LEFT(BC42,5),
IF(ISNUMBER(MATCH(LEFT(BC42,4),Final_Intermediate[Burmese_Consonants],0)),LEFT(BC42,4),
IF(ISNUMBER(MATCH(LEFT(BC42,3),Final_Intermediate[Burmese_Consonants],0)),LEFT(BC42,3),
IF(ISNUMBER(MATCH(LEFT(BC42,2),Final_Intermediate[Burmese_Consonants],0)),LEFT(BC42,2),
IF(ISNUMBER(MATCH(LEFT(BC42,1),Final_Intermediate[Burmese_Consonants],0)),LEFT(BC42,1),
"")))))))))))))))</f>
        <v/>
      </c>
      <c r="AE42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42" t="str">
        <f>IF(AND(OR(BD42="။",BD42="၊"),LEN(BD42)=1),BD42,
IF(ISNUMBER(MATCH(LEFT(BD42,7),Final_modified_Intermediate[Burmese_Consonants],0)),LEFT(BD42,7),
IF(ISNUMBER(MATCH(LEFT(BD42,6),Final_modified_Intermediate[Burmese_Consonants],0)),LEFT(BD42,6),
IF(ISNUMBER(MATCH(LEFT(BD42,5),Final_modified_Intermediate[Burmese_Consonants],0)),LEFT(BD42,5),
IF(ISNUMBER(MATCH(LEFT(BD42,4),Final_modified_Intermediate[Burmese_Consonants],0)),LEFT(BD42,4),
IF(ISNUMBER(MATCH(LEFT(BD42,3),Final_modified_Intermediate[Burmese_Consonants],0)),LEFT(BD42,3),
IF(ISNUMBER(MATCH(LEFT(BD42,2),Final_modified_Intermediate[Burmese_Consonants],0)),LEFT(BD42,2),
IF(ISNUMBER(MATCH(LEFT(BD42,1),Final_modified_Intermediate[Burmese_Consonants],0)),LEFT(BD42,1),
IF(ISNUMBER(MATCH(LEFT(BD42,7),Final_Intermediate[Burmese_Consonants],0)),LEFT(BD42,7),
IF(ISNUMBER(MATCH(LEFT(BD42,6),Final_Intermediate[Burmese_Consonants],0)),LEFT(BD42,6),
IF(ISNUMBER(MATCH(LEFT(BD42,5),Final_Intermediate[Burmese_Consonants],0)),LEFT(BD42,5),
IF(ISNUMBER(MATCH(LEFT(BD42,4),Final_Intermediate[Burmese_Consonants],0)),LEFT(BD42,4),
IF(ISNUMBER(MATCH(LEFT(BD42,3),Final_Intermediate[Burmese_Consonants],0)),LEFT(BD42,3),
IF(ISNUMBER(MATCH(LEFT(BD42,2),Final_Intermediate[Burmese_Consonants],0)),LEFT(BD42,2),
IF(ISNUMBER(MATCH(LEFT(BD42,1),Final_Intermediate[Burmese_Consonants],0)),LEFT(BD42,1),
"")))))))))))))))</f>
        <v/>
      </c>
      <c r="AG42" t="str">
        <f>IF(AND(OR(BE42="။",BE42="၊"),LEN(BE42)=1),BE42,
IF(ISNUMBER(MATCH(LEFT(BE42,7),Final_modified_Intermediate[Burmese_Consonants],0)),LEFT(BE42,7),
IF(ISNUMBER(MATCH(LEFT(BE42,6),Final_modified_Intermediate[Burmese_Consonants],0)),LEFT(BE42,6),
IF(ISNUMBER(MATCH(LEFT(BE42,5),Final_modified_Intermediate[Burmese_Consonants],0)),LEFT(BE42,5),
IF(ISNUMBER(MATCH(LEFT(BE42,4),Final_modified_Intermediate[Burmese_Consonants],0)),LEFT(BE42,4),
IF(ISNUMBER(MATCH(LEFT(BE42,3),Final_modified_Intermediate[Burmese_Consonants],0)),LEFT(BE42,3),
IF(ISNUMBER(MATCH(LEFT(BE42,2),Final_modified_Intermediate[Burmese_Consonants],0)),LEFT(BE42,2),
IF(ISNUMBER(MATCH(LEFT(BE42,1),Final_modified_Intermediate[Burmese_Consonants],0)),LEFT(BE42,1),
IF(ISNUMBER(MATCH(LEFT(BE42,7),Final_Intermediate[Burmese_Consonants],0)),LEFT(BE42,7),
IF(ISNUMBER(MATCH(LEFT(BE42,6),Final_Intermediate[Burmese_Consonants],0)),LEFT(BE42,6),
IF(ISNUMBER(MATCH(LEFT(BE42,5),Final_Intermediate[Burmese_Consonants],0)),LEFT(BE42,5),
IF(ISNUMBER(MATCH(LEFT(BE42,4),Final_Intermediate[Burmese_Consonants],0)),LEFT(BE42,4),
IF(ISNUMBER(MATCH(LEFT(BE42,3),Final_Intermediate[Burmese_Consonants],0)),LEFT(BE42,3),
IF(ISNUMBER(MATCH(LEFT(BE42,2),Final_Intermediate[Burmese_Consonants],0)),LEFT(BE42,2),
IF(ISNUMBER(MATCH(LEFT(BE42,1),Final_Intermediate[Burmese_Consonants],0)),LEFT(BE42,1),
"")))))))))))))))</f>
        <v/>
      </c>
      <c r="AH42" t="str">
        <f>IF(AND(OR(BF42="။",BF42="၊"),LEN(BF42)=1),BF42,
IF(ISNUMBER(MATCH(LEFT(BF42,7),Final_modified_Intermediate[Burmese_Consonants],0)),LEFT(BF42,7),
IF(ISNUMBER(MATCH(LEFT(BF42,6),Final_modified_Intermediate[Burmese_Consonants],0)),LEFT(BF42,6),
IF(ISNUMBER(MATCH(LEFT(BF42,5),Final_modified_Intermediate[Burmese_Consonants],0)),LEFT(BF42,5),
IF(ISNUMBER(MATCH(LEFT(BF42,4),Final_modified_Intermediate[Burmese_Consonants],0)),LEFT(BF42,4),
IF(ISNUMBER(MATCH(LEFT(BF42,3),Final_modified_Intermediate[Burmese_Consonants],0)),LEFT(BF42,3),
IF(ISNUMBER(MATCH(LEFT(BF42,2),Final_modified_Intermediate[Burmese_Consonants],0)),LEFT(BF42,2),
IF(ISNUMBER(MATCH(LEFT(BF42,1),Final_modified_Intermediate[Burmese_Consonants],0)),LEFT(BF42,1),
IF(ISNUMBER(MATCH(LEFT(BF42,7),Final_Intermediate[Burmese_Consonants],0)),LEFT(BF42,7),
IF(ISNUMBER(MATCH(LEFT(BF42,6),Final_Intermediate[Burmese_Consonants],0)),LEFT(BF42,6),
IF(ISNUMBER(MATCH(LEFT(BF42,5),Final_Intermediate[Burmese_Consonants],0)),LEFT(BF42,5),
IF(ISNUMBER(MATCH(LEFT(BF42,4),Final_Intermediate[Burmese_Consonants],0)),LEFT(BF42,4),
IF(ISNUMBER(MATCH(LEFT(BF42,3),Final_Intermediate[Burmese_Consonants],0)),LEFT(BF42,3),
IF(ISNUMBER(MATCH(LEFT(BF42,2),Final_Intermediate[Burmese_Consonants],0)),LEFT(BF42,2),
IF(ISNUMBER(MATCH(LEFT(BF42,1),Final_Intermediate[Burmese_Consonants],0)),LEFT(BF42,1),
"")))))))))))))))</f>
        <v/>
      </c>
      <c r="AI42" t="str">
        <f>IF(AND(OR(BG42="။",BG42="၊"),LEN(BG42)=1),BG42,
IF(ISNUMBER(MATCH(LEFT(BG42,7),Final_modified_Intermediate[Burmese_Consonants],0)),LEFT(BG42,7),
IF(ISNUMBER(MATCH(LEFT(BG42,6),Final_modified_Intermediate[Burmese_Consonants],0)),LEFT(BG42,6),
IF(ISNUMBER(MATCH(LEFT(BG42,5),Final_modified_Intermediate[Burmese_Consonants],0)),LEFT(BG42,5),
IF(ISNUMBER(MATCH(LEFT(BG42,4),Final_modified_Intermediate[Burmese_Consonants],0)),LEFT(BG42,4),
IF(ISNUMBER(MATCH(LEFT(BG42,3),Final_modified_Intermediate[Burmese_Consonants],0)),LEFT(BG42,3),
IF(ISNUMBER(MATCH(LEFT(BG42,2),Final_modified_Intermediate[Burmese_Consonants],0)),LEFT(BG42,2),
IF(ISNUMBER(MATCH(LEFT(BG42,1),Final_modified_Intermediate[Burmese_Consonants],0)),LEFT(BG42,1),
IF(ISNUMBER(MATCH(LEFT(BG42,7),Final_Intermediate[Burmese_Consonants],0)),LEFT(BG42,7),
IF(ISNUMBER(MATCH(LEFT(BG42,6),Final_Intermediate[Burmese_Consonants],0)),LEFT(BG42,6),
IF(ISNUMBER(MATCH(LEFT(BG42,5),Final_Intermediate[Burmese_Consonants],0)),LEFT(BG42,5),
IF(ISNUMBER(MATCH(LEFT(BG42,4),Final_Intermediate[Burmese_Consonants],0)),LEFT(BG42,4),
IF(ISNUMBER(MATCH(LEFT(BG42,3),Final_Intermediate[Burmese_Consonants],0)),LEFT(BG42,3),
IF(ISNUMBER(MATCH(LEFT(BG42,2),Final_Intermediate[Burmese_Consonants],0)),LEFT(BG42,2),
IF(ISNUMBER(MATCH(LEFT(BG42,1),Final_Intermediate[Burmese_Consonants],0)),LEFT(BG42,1),
"")))))))))))))))</f>
        <v/>
      </c>
      <c r="AJ42" t="str">
        <f>IF(AND(OR(BH42="။",BH42="၊"),LEN(BH42)=1),BH42,
IF(ISNUMBER(MATCH(LEFT(BH42,7),Final_modified_Intermediate[Burmese_Consonants],0)),LEFT(BH42,7),
IF(ISNUMBER(MATCH(LEFT(BH42,6),Final_modified_Intermediate[Burmese_Consonants],0)),LEFT(BH42,6),
IF(ISNUMBER(MATCH(LEFT(BH42,5),Final_modified_Intermediate[Burmese_Consonants],0)),LEFT(BH42,5),
IF(ISNUMBER(MATCH(LEFT(BH42,4),Final_modified_Intermediate[Burmese_Consonants],0)),LEFT(BH42,4),
IF(ISNUMBER(MATCH(LEFT(BH42,3),Final_modified_Intermediate[Burmese_Consonants],0)),LEFT(BH42,3),
IF(ISNUMBER(MATCH(LEFT(BH42,2),Final_modified_Intermediate[Burmese_Consonants],0)),LEFT(BH42,2),
IF(ISNUMBER(MATCH(LEFT(BH42,1),Final_modified_Intermediate[Burmese_Consonants],0)),LEFT(BH42,1),
IF(ISNUMBER(MATCH(LEFT(BH42,7),Final_Intermediate[Burmese_Consonants],0)),LEFT(BH42,7),
IF(ISNUMBER(MATCH(LEFT(BH42,6),Final_Intermediate[Burmese_Consonants],0)),LEFT(BH42,6),
IF(ISNUMBER(MATCH(LEFT(BH42,5),Final_Intermediate[Burmese_Consonants],0)),LEFT(BH42,5),
IF(ISNUMBER(MATCH(LEFT(BH42,4),Final_Intermediate[Burmese_Consonants],0)),LEFT(BH42,4),
IF(ISNUMBER(MATCH(LEFT(BH42,3),Final_Intermediate[Burmese_Consonants],0)),LEFT(BH42,3),
IF(ISNUMBER(MATCH(LEFT(BH42,2),Final_Intermediate[Burmese_Consonants],0)),LEFT(BH42,2),
IF(ISNUMBER(MATCH(LEFT(BH42,1),Final_Intermediate[Burmese_Consonants],0)),LEFT(BH42,1),
"")))))))))))))))</f>
        <v/>
      </c>
      <c r="AK42" t="str">
        <f>IF(AND(OR(BI42="။",BI42="၊"),LEN(BI42)=1),BI42,
IF(ISNUMBER(MATCH(LEFT(BI42,7),Final_modified_Intermediate[Burmese_Consonants],0)),LEFT(BI42,7),
IF(ISNUMBER(MATCH(LEFT(BI42,6),Final_modified_Intermediate[Burmese_Consonants],0)),LEFT(BI42,6),
IF(ISNUMBER(MATCH(LEFT(BI42,5),Final_modified_Intermediate[Burmese_Consonants],0)),LEFT(BI42,5),
IF(ISNUMBER(MATCH(LEFT(BI42,4),Final_modified_Intermediate[Burmese_Consonants],0)),LEFT(BI42,4),
IF(ISNUMBER(MATCH(LEFT(BI42,3),Final_modified_Intermediate[Burmese_Consonants],0)),LEFT(BI42,3),
IF(ISNUMBER(MATCH(LEFT(BI42,2),Final_modified_Intermediate[Burmese_Consonants],0)),LEFT(BI42,2),
IF(ISNUMBER(MATCH(LEFT(BI42,1),Final_modified_Intermediate[Burmese_Consonants],0)),LEFT(BI42,1),
IF(ISNUMBER(MATCH(LEFT(BI42,7),Final_Intermediate[Burmese_Consonants],0)),LEFT(BI42,7),
IF(ISNUMBER(MATCH(LEFT(BI42,6),Final_Intermediate[Burmese_Consonants],0)),LEFT(BI42,6),
IF(ISNUMBER(MATCH(LEFT(BI42,5),Final_Intermediate[Burmese_Consonants],0)),LEFT(BI42,5),
IF(ISNUMBER(MATCH(LEFT(BI42,4),Final_Intermediate[Burmese_Consonants],0)),LEFT(BI42,4),
IF(ISNUMBER(MATCH(LEFT(BI42,3),Final_Intermediate[Burmese_Consonants],0)),LEFT(BI42,3),
IF(ISNUMBER(MATCH(LEFT(BI42,2),Final_Intermediate[Burmese_Consonants],0)),LEFT(BI42,2),
IF(ISNUMBER(MATCH(LEFT(BI42,1),Final_Intermediate[Burmese_Consonants],0)),LEFT(BI42,1),
"")))))))))))))))</f>
        <v/>
      </c>
      <c r="AL42" t="str">
        <f>IF(AND(OR(BJ42="။",BJ42="၊"),LEN(BJ42)=1),BJ42,
IF(ISNUMBER(MATCH(LEFT(BJ42,7),Final_modified_Intermediate[Burmese_Consonants],0)),LEFT(BJ42,7),
IF(ISNUMBER(MATCH(LEFT(BJ42,6),Final_modified_Intermediate[Burmese_Consonants],0)),LEFT(BJ42,6),
IF(ISNUMBER(MATCH(LEFT(BJ42,5),Final_modified_Intermediate[Burmese_Consonants],0)),LEFT(BJ42,5),
IF(ISNUMBER(MATCH(LEFT(BJ42,4),Final_modified_Intermediate[Burmese_Consonants],0)),LEFT(BJ42,4),
IF(ISNUMBER(MATCH(LEFT(BJ42,3),Final_modified_Intermediate[Burmese_Consonants],0)),LEFT(BJ42,3),
IF(ISNUMBER(MATCH(LEFT(BJ42,2),Final_modified_Intermediate[Burmese_Consonants],0)),LEFT(BJ42,2),
IF(ISNUMBER(MATCH(LEFT(BJ42,1),Final_modified_Intermediate[Burmese_Consonants],0)),LEFT(BJ42,1),
IF(ISNUMBER(MATCH(LEFT(BJ42,7),Final_Intermediate[Burmese_Consonants],0)),LEFT(BJ42,7),
IF(ISNUMBER(MATCH(LEFT(BJ42,6),Final_Intermediate[Burmese_Consonants],0)),LEFT(BJ42,6),
IF(ISNUMBER(MATCH(LEFT(BJ42,5),Final_Intermediate[Burmese_Consonants],0)),LEFT(BJ42,5),
IF(ISNUMBER(MATCH(LEFT(BJ42,4),Final_Intermediate[Burmese_Consonants],0)),LEFT(BJ42,4),
IF(ISNUMBER(MATCH(LEFT(BJ42,3),Final_Intermediate[Burmese_Consonants],0)),LEFT(BJ42,3),
IF(ISNUMBER(MATCH(LEFT(BJ42,2),Final_Intermediate[Burmese_Consonants],0)),LEFT(BJ42,2),
IF(ISNUMBER(MATCH(LEFT(BJ42,1),Final_Intermediate[Burmese_Consonants],0)),LEFT(BJ42,1),
"")))))))))))))))</f>
        <v/>
      </c>
      <c r="AN42" t="e">
        <f>Compiler_Burmese[[#This Row],[Sr. No.]]</f>
        <v>#REF!</v>
      </c>
      <c r="AO4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2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4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2" t="e">
        <f>[2]!Vocabulary_Burmese[[#This Row],[Sr. No.]]</f>
        <v>#REF!</v>
      </c>
      <c r="BA42" t="str">
        <f>IF(Raw_data_N2_Kanji[[#This Row],[Categorie]]&lt;&gt;"","",
IF(ISNUMBER(MATCH(V,Special_list[Burmese word],0)),"",
SUBSTITUTE(Raw_data_N2_Kanji[[#This Row],[Raw]]," ","")))</f>
        <v>ကန်စွန်းဥပြုတ်</v>
      </c>
      <c r="BB42" t="str">
        <f>RIGHT(Segregate18[[#This Row],[UPGRADE]],LEN(Segregate18[[#This Row],[UPGRADE]])-LEN(Compiler_Burmese[[#This Row],[1]]))</f>
        <v>စွန်းဥပြုတ်</v>
      </c>
      <c r="BC42" t="str">
        <f>RIGHT(Segregate18[[#This Row],[11]],LEN(Segregate18[[#This Row],[11]])-LEN(Compiler_Burmese[[#This Row],[2]]))</f>
        <v>ဥပြုတ်</v>
      </c>
      <c r="BD42" t="str">
        <f>RIGHT(Segregate18[[#This Row],[21]],LEN(Segregate18[[#This Row],[21]])-LEN(Compiler_Burmese[[#This Row],[3]]))</f>
        <v>ဥပြုတ်</v>
      </c>
      <c r="BE42" t="str">
        <f>RIGHT(Segregate18[[#This Row],[31]],LEN(Segregate18[[#This Row],[31]])-LEN(Compiler_Burmese[[#This Row],[4]]))</f>
        <v>ဥပြုတ်</v>
      </c>
      <c r="BF42" t="str">
        <f>RIGHT(Segregate18[[#This Row],[41]],LEN(Segregate18[[#This Row],[41]])-LEN(Compiler_Burmese[[#This Row],[5]]))</f>
        <v>ဥပြုတ်</v>
      </c>
      <c r="BG42" t="str">
        <f>RIGHT(Segregate18[[#This Row],[51]],LEN(Segregate18[[#This Row],[51]])-LEN(Compiler_Burmese[[#This Row],[6]]))</f>
        <v>ဥပြုတ်</v>
      </c>
      <c r="BH42" t="str">
        <f>RIGHT(Segregate18[[#This Row],[61]],LEN(Segregate18[[#This Row],[61]])-LEN(Compiler_Burmese[[#This Row],[7]]))</f>
        <v>ဥပြုတ်</v>
      </c>
      <c r="BI42" t="str">
        <f>RIGHT(Segregate18[[#This Row],[71]],LEN(Segregate18[[#This Row],[71]])-LEN(Compiler_Burmese[[#This Row],[8]]))</f>
        <v>ဥပြုတ်</v>
      </c>
      <c r="BJ42" t="str">
        <f>RIGHT(Segregate18[[#This Row],[81]],LEN(Segregate18[[#This Row],[81]])-LEN(Compiler_Burmese[[#This Row],[9]]))</f>
        <v>ဥပြုတ်</v>
      </c>
    </row>
    <row r="43" spans="1:62" ht="14.25" customHeight="1" x14ac:dyDescent="0.3">
      <c r="A43">
        <f>IF(Raw_data_N2_Kanji[[#This Row],[Categorie]]&lt;&gt;"",$A42+1,$A42)</f>
        <v>3</v>
      </c>
      <c r="B43" s="6">
        <f>IF(AND(Raw_data_N2_Kanji[[#This Row],[Supporting word 1]]="",Raw_data_N2_Kanji[[#This Row],[Supporting word 2]]=""),$B42,$B42+1)</f>
        <v>0</v>
      </c>
      <c r="C43" s="9">
        <f>ROW()-ROW(Raw_data_N2_Kanji[#Headers])</f>
        <v>41</v>
      </c>
      <c r="D43" s="9"/>
      <c r="E43" s="9" t="str">
        <f>IF(Raw_data_N2_Kanji[[#This Row],[Categorie]]="",$E42,Raw_data_N2_Kanji[[#This Row],[Categorie]])</f>
        <v>Snacks</v>
      </c>
      <c r="F43" s="9">
        <f t="shared" si="1"/>
        <v>12</v>
      </c>
      <c r="G43" s="57" t="str">
        <f>Raw_data_N2_Kanji[[#This Row],[Lecture_no]]&amp;"_"&amp;Raw_data_N2_Kanji[[#This Row],[Receipe_no]]</f>
        <v>Snacks_12</v>
      </c>
      <c r="H43" s="11" t="s">
        <v>27490</v>
      </c>
      <c r="I4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ပြောင်းဖူးပြုတ်</v>
      </c>
      <c r="K4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3" s="11"/>
      <c r="N43" s="11"/>
      <c r="O4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3" s="12" t="s">
        <v>27666</v>
      </c>
      <c r="Q43" s="12">
        <f>IF(Raw_data_N2_Kanji[[#This Row],[Receipe_no]]=0,$Q42,
$Q42+1)</f>
        <v>38</v>
      </c>
      <c r="R43" s="11"/>
      <c r="S43" s="11">
        <f>IF(Raw_data_N2_Kanji[[#This Row],[Marking]]="",1,"")</f>
        <v>1</v>
      </c>
      <c r="T43" s="11" t="str">
        <f>IF(Raw_data_N2_Kanji[[#This Row],[Marking_blank]]="",SUMPRODUCT(COUNTIF($S$3:$S43,$S43)),"")</f>
        <v/>
      </c>
      <c r="U43" s="12">
        <f>Raw_data_N2_Kanji[[#This Row],[Sr. no.]]</f>
        <v>41</v>
      </c>
      <c r="V43" s="11">
        <f>SUMPRODUCT(COUNTIF($J$3:$J43,$J43))</f>
        <v>1</v>
      </c>
      <c r="W43" s="82">
        <f>LEN('1_Raw_data'!$J43)</f>
        <v>15</v>
      </c>
      <c r="Y43" t="e">
        <f>Segregate18[[#This Row],[Sr. No.]]</f>
        <v>#REF!</v>
      </c>
      <c r="Z43" t="str">
        <f>IF(AND(OR(BA43="။",BA43="၊"),LEN(BA43)=1),BA43,
IF(ISNUMBER(MATCH(LEFT(BA43,7),Final_modified_Intermediate[Burmese_Consonants],0)),LEFT(BA43,7),
IF(ISNUMBER(MATCH(LEFT(BA43,6),Final_modified_Intermediate[Burmese_Consonants],0)),LEFT(BA43,6),
IF(ISNUMBER(MATCH(LEFT(BA43,5),Final_modified_Intermediate[Burmese_Consonants],0)),LEFT(BA43,5),
IF(ISNUMBER(MATCH(LEFT(BA43,4),Final_modified_Intermediate[Burmese_Consonants],0)),LEFT(BA43,4),
IF(ISNUMBER(MATCH(LEFT(BA43,3),Final_modified_Intermediate[Burmese_Consonants],0)),LEFT(BA43,3),
IF(ISNUMBER(MATCH(LEFT(BA43,2),Final_modified_Intermediate[Burmese_Consonants],0)),LEFT(BA43,2),
IF(ISNUMBER(MATCH(LEFT(BA43,1),Final_modified_Intermediate[Burmese_Consonants],0)),LEFT(BA43,1),
IF(ISNUMBER(MATCH(LEFT(BA43,7),Final_Intermediate[Burmese_Consonants],0)),LEFT(BA43,7),
IF(ISNUMBER(MATCH(LEFT(BA43,6),Final_Intermediate[Burmese_Consonants],0)),LEFT(BA43,6),
IF(ISNUMBER(MATCH(LEFT(BA43,5),Final_Intermediate[Burmese_Consonants],0)),LEFT(BA43,5),
IF(ISNUMBER(MATCH(LEFT(BA43,4),Final_Intermediate[Burmese_Consonants],0)),LEFT(BA43,4),
IF(ISNUMBER(MATCH(LEFT(BA43,3),Final_Intermediate[Burmese_Consonants],0)),LEFT(BA43,3),
IF(ISNUMBER(MATCH(LEFT(BA43,2),Final_Intermediate[Burmese_Consonants],0)),LEFT(BA43,2),
IF(ISNUMBER(MATCH(LEFT(BA43,1),Final_Intermediate[Burmese_Consonants],0)),LEFT(BA43,1),
"")))))))))))))))</f>
        <v>ပြောင်း</v>
      </c>
      <c r="AA4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3" t="str">
        <f>IF(AND(OR(BB43="။",BB43="၊"),LEN(BB43)=1),BB43,
IF(ISNUMBER(MATCH(LEFT(BB43,7),Final_modified_Intermediate[Burmese_Consonants],0)),LEFT(BB43,7),
IF(ISNUMBER(MATCH(LEFT(BB43,6),Final_modified_Intermediate[Burmese_Consonants],0)),LEFT(BB43,6),
IF(ISNUMBER(MATCH(LEFT(BB43,5),Final_modified_Intermediate[Burmese_Consonants],0)),LEFT(BB43,5),
IF(ISNUMBER(MATCH(LEFT(BB43,4),Final_modified_Intermediate[Burmese_Consonants],0)),LEFT(BB43,4),
IF(ISNUMBER(MATCH(LEFT(BB43,3),Final_modified_Intermediate[Burmese_Consonants],0)),LEFT(BB43,3),
IF(ISNUMBER(MATCH(LEFT(BB43,2),Final_modified_Intermediate[Burmese_Consonants],0)),LEFT(BB43,2),
IF(ISNUMBER(MATCH(LEFT(BB43,1),Final_modified_Intermediate[Burmese_Consonants],0)),LEFT(BB43,1),
IF(ISNUMBER(MATCH(LEFT(BB43,7),Final_Intermediate[Burmese_Consonants],0)),LEFT(BB43,7),
IF(ISNUMBER(MATCH(LEFT(BB43,6),Final_Intermediate[Burmese_Consonants],0)),LEFT(BB43,6),
IF(ISNUMBER(MATCH(LEFT(BB43,5),Final_Intermediate[Burmese_Consonants],0)),LEFT(BB43,5),
IF(ISNUMBER(MATCH(LEFT(BB43,4),Final_Intermediate[Burmese_Consonants],0)),LEFT(BB43,4),
IF(ISNUMBER(MATCH(LEFT(BB43,3),Final_Intermediate[Burmese_Consonants],0)),LEFT(BB43,3),
IF(ISNUMBER(MATCH(LEFT(BB43,2),Final_Intermediate[Burmese_Consonants],0)),LEFT(BB43,2),
IF(ISNUMBER(MATCH(LEFT(BB43,1),Final_Intermediate[Burmese_Consonants],0)),LEFT(BB43,1),
"")))))))))))))))</f>
        <v>ဖူး</v>
      </c>
      <c r="AC4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3" t="str">
        <f>IF(AND(OR(BC43="။",BC43="၊"),LEN(BC43)=1),BC43,
IF(ISNUMBER(MATCH(LEFT(BC43,7),Final_modified_Intermediate[Burmese_Consonants],0)),LEFT(BC43,7),
IF(ISNUMBER(MATCH(LEFT(BC43,6),Final_modified_Intermediate[Burmese_Consonants],0)),LEFT(BC43,6),
IF(ISNUMBER(MATCH(LEFT(BC43,5),Final_modified_Intermediate[Burmese_Consonants],0)),LEFT(BC43,5),
IF(ISNUMBER(MATCH(LEFT(BC43,4),Final_modified_Intermediate[Burmese_Consonants],0)),LEFT(BC43,4),
IF(ISNUMBER(MATCH(LEFT(BC43,3),Final_modified_Intermediate[Burmese_Consonants],0)),LEFT(BC43,3),
IF(ISNUMBER(MATCH(LEFT(BC43,2),Final_modified_Intermediate[Burmese_Consonants],0)),LEFT(BC43,2),
IF(ISNUMBER(MATCH(LEFT(BC43,1),Final_modified_Intermediate[Burmese_Consonants],0)),LEFT(BC43,1),
IF(ISNUMBER(MATCH(LEFT(BC43,7),Final_Intermediate[Burmese_Consonants],0)),LEFT(BC43,7),
IF(ISNUMBER(MATCH(LEFT(BC43,6),Final_Intermediate[Burmese_Consonants],0)),LEFT(BC43,6),
IF(ISNUMBER(MATCH(LEFT(BC43,5),Final_Intermediate[Burmese_Consonants],0)),LEFT(BC43,5),
IF(ISNUMBER(MATCH(LEFT(BC43,4),Final_Intermediate[Burmese_Consonants],0)),LEFT(BC43,4),
IF(ISNUMBER(MATCH(LEFT(BC43,3),Final_Intermediate[Burmese_Consonants],0)),LEFT(BC43,3),
IF(ISNUMBER(MATCH(LEFT(BC43,2),Final_Intermediate[Burmese_Consonants],0)),LEFT(BC43,2),
IF(ISNUMBER(MATCH(LEFT(BC43,1),Final_Intermediate[Burmese_Consonants],0)),LEFT(BC43,1),
"")))))))))))))))</f>
        <v>ပြုတ်</v>
      </c>
      <c r="AE4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3" t="str">
        <f>IF(AND(OR(BD43="။",BD43="၊"),LEN(BD43)=1),BD43,
IF(ISNUMBER(MATCH(LEFT(BD43,7),Final_modified_Intermediate[Burmese_Consonants],0)),LEFT(BD43,7),
IF(ISNUMBER(MATCH(LEFT(BD43,6),Final_modified_Intermediate[Burmese_Consonants],0)),LEFT(BD43,6),
IF(ISNUMBER(MATCH(LEFT(BD43,5),Final_modified_Intermediate[Burmese_Consonants],0)),LEFT(BD43,5),
IF(ISNUMBER(MATCH(LEFT(BD43,4),Final_modified_Intermediate[Burmese_Consonants],0)),LEFT(BD43,4),
IF(ISNUMBER(MATCH(LEFT(BD43,3),Final_modified_Intermediate[Burmese_Consonants],0)),LEFT(BD43,3),
IF(ISNUMBER(MATCH(LEFT(BD43,2),Final_modified_Intermediate[Burmese_Consonants],0)),LEFT(BD43,2),
IF(ISNUMBER(MATCH(LEFT(BD43,1),Final_modified_Intermediate[Burmese_Consonants],0)),LEFT(BD43,1),
IF(ISNUMBER(MATCH(LEFT(BD43,7),Final_Intermediate[Burmese_Consonants],0)),LEFT(BD43,7),
IF(ISNUMBER(MATCH(LEFT(BD43,6),Final_Intermediate[Burmese_Consonants],0)),LEFT(BD43,6),
IF(ISNUMBER(MATCH(LEFT(BD43,5),Final_Intermediate[Burmese_Consonants],0)),LEFT(BD43,5),
IF(ISNUMBER(MATCH(LEFT(BD43,4),Final_Intermediate[Burmese_Consonants],0)),LEFT(BD43,4),
IF(ISNUMBER(MATCH(LEFT(BD43,3),Final_Intermediate[Burmese_Consonants],0)),LEFT(BD43,3),
IF(ISNUMBER(MATCH(LEFT(BD43,2),Final_Intermediate[Burmese_Consonants],0)),LEFT(BD43,2),
IF(ISNUMBER(MATCH(LEFT(BD43,1),Final_Intermediate[Burmese_Consonants],0)),LEFT(BD43,1),
"")))))))))))))))</f>
        <v/>
      </c>
      <c r="AG43" t="str">
        <f>IF(AND(OR(BE43="။",BE43="၊"),LEN(BE43)=1),BE43,
IF(ISNUMBER(MATCH(LEFT(BE43,7),Final_modified_Intermediate[Burmese_Consonants],0)),LEFT(BE43,7),
IF(ISNUMBER(MATCH(LEFT(BE43,6),Final_modified_Intermediate[Burmese_Consonants],0)),LEFT(BE43,6),
IF(ISNUMBER(MATCH(LEFT(BE43,5),Final_modified_Intermediate[Burmese_Consonants],0)),LEFT(BE43,5),
IF(ISNUMBER(MATCH(LEFT(BE43,4),Final_modified_Intermediate[Burmese_Consonants],0)),LEFT(BE43,4),
IF(ISNUMBER(MATCH(LEFT(BE43,3),Final_modified_Intermediate[Burmese_Consonants],0)),LEFT(BE43,3),
IF(ISNUMBER(MATCH(LEFT(BE43,2),Final_modified_Intermediate[Burmese_Consonants],0)),LEFT(BE43,2),
IF(ISNUMBER(MATCH(LEFT(BE43,1),Final_modified_Intermediate[Burmese_Consonants],0)),LEFT(BE43,1),
IF(ISNUMBER(MATCH(LEFT(BE43,7),Final_Intermediate[Burmese_Consonants],0)),LEFT(BE43,7),
IF(ISNUMBER(MATCH(LEFT(BE43,6),Final_Intermediate[Burmese_Consonants],0)),LEFT(BE43,6),
IF(ISNUMBER(MATCH(LEFT(BE43,5),Final_Intermediate[Burmese_Consonants],0)),LEFT(BE43,5),
IF(ISNUMBER(MATCH(LEFT(BE43,4),Final_Intermediate[Burmese_Consonants],0)),LEFT(BE43,4),
IF(ISNUMBER(MATCH(LEFT(BE43,3),Final_Intermediate[Burmese_Consonants],0)),LEFT(BE43,3),
IF(ISNUMBER(MATCH(LEFT(BE43,2),Final_Intermediate[Burmese_Consonants],0)),LEFT(BE43,2),
IF(ISNUMBER(MATCH(LEFT(BE43,1),Final_Intermediate[Burmese_Consonants],0)),LEFT(BE43,1),
"")))))))))))))))</f>
        <v/>
      </c>
      <c r="AH43" t="str">
        <f>IF(AND(OR(BF43="။",BF43="၊"),LEN(BF43)=1),BF43,
IF(ISNUMBER(MATCH(LEFT(BF43,7),Final_modified_Intermediate[Burmese_Consonants],0)),LEFT(BF43,7),
IF(ISNUMBER(MATCH(LEFT(BF43,6),Final_modified_Intermediate[Burmese_Consonants],0)),LEFT(BF43,6),
IF(ISNUMBER(MATCH(LEFT(BF43,5),Final_modified_Intermediate[Burmese_Consonants],0)),LEFT(BF43,5),
IF(ISNUMBER(MATCH(LEFT(BF43,4),Final_modified_Intermediate[Burmese_Consonants],0)),LEFT(BF43,4),
IF(ISNUMBER(MATCH(LEFT(BF43,3),Final_modified_Intermediate[Burmese_Consonants],0)),LEFT(BF43,3),
IF(ISNUMBER(MATCH(LEFT(BF43,2),Final_modified_Intermediate[Burmese_Consonants],0)),LEFT(BF43,2),
IF(ISNUMBER(MATCH(LEFT(BF43,1),Final_modified_Intermediate[Burmese_Consonants],0)),LEFT(BF43,1),
IF(ISNUMBER(MATCH(LEFT(BF43,7),Final_Intermediate[Burmese_Consonants],0)),LEFT(BF43,7),
IF(ISNUMBER(MATCH(LEFT(BF43,6),Final_Intermediate[Burmese_Consonants],0)),LEFT(BF43,6),
IF(ISNUMBER(MATCH(LEFT(BF43,5),Final_Intermediate[Burmese_Consonants],0)),LEFT(BF43,5),
IF(ISNUMBER(MATCH(LEFT(BF43,4),Final_Intermediate[Burmese_Consonants],0)),LEFT(BF43,4),
IF(ISNUMBER(MATCH(LEFT(BF43,3),Final_Intermediate[Burmese_Consonants],0)),LEFT(BF43,3),
IF(ISNUMBER(MATCH(LEFT(BF43,2),Final_Intermediate[Burmese_Consonants],0)),LEFT(BF43,2),
IF(ISNUMBER(MATCH(LEFT(BF43,1),Final_Intermediate[Burmese_Consonants],0)),LEFT(BF43,1),
"")))))))))))))))</f>
        <v/>
      </c>
      <c r="AI43" t="str">
        <f>IF(AND(OR(BG43="။",BG43="၊"),LEN(BG43)=1),BG43,
IF(ISNUMBER(MATCH(LEFT(BG43,7),Final_modified_Intermediate[Burmese_Consonants],0)),LEFT(BG43,7),
IF(ISNUMBER(MATCH(LEFT(BG43,6),Final_modified_Intermediate[Burmese_Consonants],0)),LEFT(BG43,6),
IF(ISNUMBER(MATCH(LEFT(BG43,5),Final_modified_Intermediate[Burmese_Consonants],0)),LEFT(BG43,5),
IF(ISNUMBER(MATCH(LEFT(BG43,4),Final_modified_Intermediate[Burmese_Consonants],0)),LEFT(BG43,4),
IF(ISNUMBER(MATCH(LEFT(BG43,3),Final_modified_Intermediate[Burmese_Consonants],0)),LEFT(BG43,3),
IF(ISNUMBER(MATCH(LEFT(BG43,2),Final_modified_Intermediate[Burmese_Consonants],0)),LEFT(BG43,2),
IF(ISNUMBER(MATCH(LEFT(BG43,1),Final_modified_Intermediate[Burmese_Consonants],0)),LEFT(BG43,1),
IF(ISNUMBER(MATCH(LEFT(BG43,7),Final_Intermediate[Burmese_Consonants],0)),LEFT(BG43,7),
IF(ISNUMBER(MATCH(LEFT(BG43,6),Final_Intermediate[Burmese_Consonants],0)),LEFT(BG43,6),
IF(ISNUMBER(MATCH(LEFT(BG43,5),Final_Intermediate[Burmese_Consonants],0)),LEFT(BG43,5),
IF(ISNUMBER(MATCH(LEFT(BG43,4),Final_Intermediate[Burmese_Consonants],0)),LEFT(BG43,4),
IF(ISNUMBER(MATCH(LEFT(BG43,3),Final_Intermediate[Burmese_Consonants],0)),LEFT(BG43,3),
IF(ISNUMBER(MATCH(LEFT(BG43,2),Final_Intermediate[Burmese_Consonants],0)),LEFT(BG43,2),
IF(ISNUMBER(MATCH(LEFT(BG43,1),Final_Intermediate[Burmese_Consonants],0)),LEFT(BG43,1),
"")))))))))))))))</f>
        <v/>
      </c>
      <c r="AJ43" t="str">
        <f>IF(AND(OR(BH43="။",BH43="၊"),LEN(BH43)=1),BH43,
IF(ISNUMBER(MATCH(LEFT(BH43,7),Final_modified_Intermediate[Burmese_Consonants],0)),LEFT(BH43,7),
IF(ISNUMBER(MATCH(LEFT(BH43,6),Final_modified_Intermediate[Burmese_Consonants],0)),LEFT(BH43,6),
IF(ISNUMBER(MATCH(LEFT(BH43,5),Final_modified_Intermediate[Burmese_Consonants],0)),LEFT(BH43,5),
IF(ISNUMBER(MATCH(LEFT(BH43,4),Final_modified_Intermediate[Burmese_Consonants],0)),LEFT(BH43,4),
IF(ISNUMBER(MATCH(LEFT(BH43,3),Final_modified_Intermediate[Burmese_Consonants],0)),LEFT(BH43,3),
IF(ISNUMBER(MATCH(LEFT(BH43,2),Final_modified_Intermediate[Burmese_Consonants],0)),LEFT(BH43,2),
IF(ISNUMBER(MATCH(LEFT(BH43,1),Final_modified_Intermediate[Burmese_Consonants],0)),LEFT(BH43,1),
IF(ISNUMBER(MATCH(LEFT(BH43,7),Final_Intermediate[Burmese_Consonants],0)),LEFT(BH43,7),
IF(ISNUMBER(MATCH(LEFT(BH43,6),Final_Intermediate[Burmese_Consonants],0)),LEFT(BH43,6),
IF(ISNUMBER(MATCH(LEFT(BH43,5),Final_Intermediate[Burmese_Consonants],0)),LEFT(BH43,5),
IF(ISNUMBER(MATCH(LEFT(BH43,4),Final_Intermediate[Burmese_Consonants],0)),LEFT(BH43,4),
IF(ISNUMBER(MATCH(LEFT(BH43,3),Final_Intermediate[Burmese_Consonants],0)),LEFT(BH43,3),
IF(ISNUMBER(MATCH(LEFT(BH43,2),Final_Intermediate[Burmese_Consonants],0)),LEFT(BH43,2),
IF(ISNUMBER(MATCH(LEFT(BH43,1),Final_Intermediate[Burmese_Consonants],0)),LEFT(BH43,1),
"")))))))))))))))</f>
        <v/>
      </c>
      <c r="AK43" t="str">
        <f>IF(AND(OR(BI43="။",BI43="၊"),LEN(BI43)=1),BI43,
IF(ISNUMBER(MATCH(LEFT(BI43,7),Final_modified_Intermediate[Burmese_Consonants],0)),LEFT(BI43,7),
IF(ISNUMBER(MATCH(LEFT(BI43,6),Final_modified_Intermediate[Burmese_Consonants],0)),LEFT(BI43,6),
IF(ISNUMBER(MATCH(LEFT(BI43,5),Final_modified_Intermediate[Burmese_Consonants],0)),LEFT(BI43,5),
IF(ISNUMBER(MATCH(LEFT(BI43,4),Final_modified_Intermediate[Burmese_Consonants],0)),LEFT(BI43,4),
IF(ISNUMBER(MATCH(LEFT(BI43,3),Final_modified_Intermediate[Burmese_Consonants],0)),LEFT(BI43,3),
IF(ISNUMBER(MATCH(LEFT(BI43,2),Final_modified_Intermediate[Burmese_Consonants],0)),LEFT(BI43,2),
IF(ISNUMBER(MATCH(LEFT(BI43,1),Final_modified_Intermediate[Burmese_Consonants],0)),LEFT(BI43,1),
IF(ISNUMBER(MATCH(LEFT(BI43,7),Final_Intermediate[Burmese_Consonants],0)),LEFT(BI43,7),
IF(ISNUMBER(MATCH(LEFT(BI43,6),Final_Intermediate[Burmese_Consonants],0)),LEFT(BI43,6),
IF(ISNUMBER(MATCH(LEFT(BI43,5),Final_Intermediate[Burmese_Consonants],0)),LEFT(BI43,5),
IF(ISNUMBER(MATCH(LEFT(BI43,4),Final_Intermediate[Burmese_Consonants],0)),LEFT(BI43,4),
IF(ISNUMBER(MATCH(LEFT(BI43,3),Final_Intermediate[Burmese_Consonants],0)),LEFT(BI43,3),
IF(ISNUMBER(MATCH(LEFT(BI43,2),Final_Intermediate[Burmese_Consonants],0)),LEFT(BI43,2),
IF(ISNUMBER(MATCH(LEFT(BI43,1),Final_Intermediate[Burmese_Consonants],0)),LEFT(BI43,1),
"")))))))))))))))</f>
        <v/>
      </c>
      <c r="AL43" t="str">
        <f>IF(AND(OR(BJ43="။",BJ43="၊"),LEN(BJ43)=1),BJ43,
IF(ISNUMBER(MATCH(LEFT(BJ43,7),Final_modified_Intermediate[Burmese_Consonants],0)),LEFT(BJ43,7),
IF(ISNUMBER(MATCH(LEFT(BJ43,6),Final_modified_Intermediate[Burmese_Consonants],0)),LEFT(BJ43,6),
IF(ISNUMBER(MATCH(LEFT(BJ43,5),Final_modified_Intermediate[Burmese_Consonants],0)),LEFT(BJ43,5),
IF(ISNUMBER(MATCH(LEFT(BJ43,4),Final_modified_Intermediate[Burmese_Consonants],0)),LEFT(BJ43,4),
IF(ISNUMBER(MATCH(LEFT(BJ43,3),Final_modified_Intermediate[Burmese_Consonants],0)),LEFT(BJ43,3),
IF(ISNUMBER(MATCH(LEFT(BJ43,2),Final_modified_Intermediate[Burmese_Consonants],0)),LEFT(BJ43,2),
IF(ISNUMBER(MATCH(LEFT(BJ43,1),Final_modified_Intermediate[Burmese_Consonants],0)),LEFT(BJ43,1),
IF(ISNUMBER(MATCH(LEFT(BJ43,7),Final_Intermediate[Burmese_Consonants],0)),LEFT(BJ43,7),
IF(ISNUMBER(MATCH(LEFT(BJ43,6),Final_Intermediate[Burmese_Consonants],0)),LEFT(BJ43,6),
IF(ISNUMBER(MATCH(LEFT(BJ43,5),Final_Intermediate[Burmese_Consonants],0)),LEFT(BJ43,5),
IF(ISNUMBER(MATCH(LEFT(BJ43,4),Final_Intermediate[Burmese_Consonants],0)),LEFT(BJ43,4),
IF(ISNUMBER(MATCH(LEFT(BJ43,3),Final_Intermediate[Burmese_Consonants],0)),LEFT(BJ43,3),
IF(ISNUMBER(MATCH(LEFT(BJ43,2),Final_Intermediate[Burmese_Consonants],0)),LEFT(BJ43,2),
IF(ISNUMBER(MATCH(LEFT(BJ43,1),Final_Intermediate[Burmese_Consonants],0)),LEFT(BJ43,1),
"")))))))))))))))</f>
        <v/>
      </c>
      <c r="AN43" t="e">
        <f>Compiler_Burmese[[#This Row],[Sr. No.]]</f>
        <v>#REF!</v>
      </c>
      <c r="AO4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3" t="e">
        <f>[2]!Vocabulary_Burmese[[#This Row],[Sr. No.]]</f>
        <v>#REF!</v>
      </c>
      <c r="BA43" t="str">
        <f>IF(Raw_data_N2_Kanji[[#This Row],[Categorie]]&lt;&gt;"","",
IF(ISNUMBER(MATCH(V,Special_list[Burmese word],0)),"",
SUBSTITUTE(Raw_data_N2_Kanji[[#This Row],[Raw]]," ","")))</f>
        <v>ပြောင်းဖူးပြုတ်</v>
      </c>
      <c r="BB43" t="str">
        <f>RIGHT(Segregate18[[#This Row],[UPGRADE]],LEN(Segregate18[[#This Row],[UPGRADE]])-LEN(Compiler_Burmese[[#This Row],[1]]))</f>
        <v>ဖူးပြုတ်</v>
      </c>
      <c r="BC43" t="str">
        <f>RIGHT(Segregate18[[#This Row],[11]],LEN(Segregate18[[#This Row],[11]])-LEN(Compiler_Burmese[[#This Row],[2]]))</f>
        <v>ပြုတ်</v>
      </c>
      <c r="BD43" t="str">
        <f>RIGHT(Segregate18[[#This Row],[21]],LEN(Segregate18[[#This Row],[21]])-LEN(Compiler_Burmese[[#This Row],[3]]))</f>
        <v/>
      </c>
      <c r="BE43" t="str">
        <f>RIGHT(Segregate18[[#This Row],[31]],LEN(Segregate18[[#This Row],[31]])-LEN(Compiler_Burmese[[#This Row],[4]]))</f>
        <v/>
      </c>
      <c r="BF43" t="str">
        <f>RIGHT(Segregate18[[#This Row],[41]],LEN(Segregate18[[#This Row],[41]])-LEN(Compiler_Burmese[[#This Row],[5]]))</f>
        <v/>
      </c>
      <c r="BG43" t="str">
        <f>RIGHT(Segregate18[[#This Row],[51]],LEN(Segregate18[[#This Row],[51]])-LEN(Compiler_Burmese[[#This Row],[6]]))</f>
        <v/>
      </c>
      <c r="BH43" t="str">
        <f>RIGHT(Segregate18[[#This Row],[61]],LEN(Segregate18[[#This Row],[61]])-LEN(Compiler_Burmese[[#This Row],[7]]))</f>
        <v/>
      </c>
      <c r="BI43" t="str">
        <f>RIGHT(Segregate18[[#This Row],[71]],LEN(Segregate18[[#This Row],[71]])-LEN(Compiler_Burmese[[#This Row],[8]]))</f>
        <v/>
      </c>
      <c r="BJ43" t="str">
        <f>RIGHT(Segregate18[[#This Row],[81]],LEN(Segregate18[[#This Row],[81]])-LEN(Compiler_Burmese[[#This Row],[9]]))</f>
        <v/>
      </c>
    </row>
    <row r="44" spans="1:62" ht="14.25" customHeight="1" x14ac:dyDescent="0.3">
      <c r="A44">
        <f>IF(Raw_data_N2_Kanji[[#This Row],[Categorie]]&lt;&gt;"",$A43+1,$A43)</f>
        <v>4</v>
      </c>
      <c r="B44" s="6">
        <f>IF(AND(Raw_data_N2_Kanji[[#This Row],[Supporting word 1]]="",Raw_data_N2_Kanji[[#This Row],[Supporting word 2]]=""),$B43,$B43+1)</f>
        <v>0</v>
      </c>
      <c r="C44" s="9">
        <f>ROW()-ROW(Raw_data_N2_Kanji[#Headers])</f>
        <v>42</v>
      </c>
      <c r="D44" s="9" t="s">
        <v>27459</v>
      </c>
      <c r="E44" s="9" t="str">
        <f>IF(Raw_data_N2_Kanji[[#This Row],[Categorie]]="",$E43,Raw_data_N2_Kanji[[#This Row],[Categorie]])</f>
        <v>Appetizers</v>
      </c>
      <c r="F44" s="9">
        <f t="shared" si="1"/>
        <v>0</v>
      </c>
      <c r="G44" s="57" t="str">
        <f>Raw_data_N2_Kanji[[#This Row],[Lecture_no]]&amp;"_"&amp;Raw_data_N2_Kanji[[#This Row],[Receipe_no]]</f>
        <v>Appetizers_0</v>
      </c>
      <c r="H44" s="121" t="s">
        <v>27459</v>
      </c>
      <c r="I4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Appetizers</v>
      </c>
      <c r="K4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4" s="11"/>
      <c r="N44" s="11"/>
      <c r="O44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44" s="12"/>
      <c r="Q44" s="12">
        <f>IF(Raw_data_N2_Kanji[[#This Row],[Receipe_no]]=0,$Q43,
$Q43+1)</f>
        <v>38</v>
      </c>
      <c r="R44" s="11"/>
      <c r="S44" s="11">
        <f>IF(Raw_data_N2_Kanji[[#This Row],[Marking]]="",1,"")</f>
        <v>1</v>
      </c>
      <c r="T44" s="11" t="str">
        <f>IF(Raw_data_N2_Kanji[[#This Row],[Marking_blank]]="",SUMPRODUCT(COUNTIF($S$3:$S44,$S44)),"")</f>
        <v/>
      </c>
      <c r="U44" s="12">
        <f>Raw_data_N2_Kanji[[#This Row],[Sr. no.]]</f>
        <v>42</v>
      </c>
      <c r="V44" s="11">
        <f>SUMPRODUCT(COUNTIF($J$3:$J44,$J44))</f>
        <v>1</v>
      </c>
      <c r="W44" s="82">
        <f>LEN('1_Raw_data'!$J44)</f>
        <v>10</v>
      </c>
      <c r="Y44" t="e">
        <f>Segregate18[[#This Row],[Sr. No.]]</f>
        <v>#REF!</v>
      </c>
      <c r="Z44" t="str">
        <f>IF(AND(OR(BA44="။",BA44="၊"),LEN(BA44)=1),BA44,
IF(ISNUMBER(MATCH(LEFT(BA44,7),Final_modified_Intermediate[Burmese_Consonants],0)),LEFT(BA44,7),
IF(ISNUMBER(MATCH(LEFT(BA44,6),Final_modified_Intermediate[Burmese_Consonants],0)),LEFT(BA44,6),
IF(ISNUMBER(MATCH(LEFT(BA44,5),Final_modified_Intermediate[Burmese_Consonants],0)),LEFT(BA44,5),
IF(ISNUMBER(MATCH(LEFT(BA44,4),Final_modified_Intermediate[Burmese_Consonants],0)),LEFT(BA44,4),
IF(ISNUMBER(MATCH(LEFT(BA44,3),Final_modified_Intermediate[Burmese_Consonants],0)),LEFT(BA44,3),
IF(ISNUMBER(MATCH(LEFT(BA44,2),Final_modified_Intermediate[Burmese_Consonants],0)),LEFT(BA44,2),
IF(ISNUMBER(MATCH(LEFT(BA44,1),Final_modified_Intermediate[Burmese_Consonants],0)),LEFT(BA44,1),
IF(ISNUMBER(MATCH(LEFT(BA44,7),Final_Intermediate[Burmese_Consonants],0)),LEFT(BA44,7),
IF(ISNUMBER(MATCH(LEFT(BA44,6),Final_Intermediate[Burmese_Consonants],0)),LEFT(BA44,6),
IF(ISNUMBER(MATCH(LEFT(BA44,5),Final_Intermediate[Burmese_Consonants],0)),LEFT(BA44,5),
IF(ISNUMBER(MATCH(LEFT(BA44,4),Final_Intermediate[Burmese_Consonants],0)),LEFT(BA44,4),
IF(ISNUMBER(MATCH(LEFT(BA44,3),Final_Intermediate[Burmese_Consonants],0)),LEFT(BA44,3),
IF(ISNUMBER(MATCH(LEFT(BA44,2),Final_Intermediate[Burmese_Consonants],0)),LEFT(BA44,2),
IF(ISNUMBER(MATCH(LEFT(BA44,1),Final_Intermediate[Burmese_Consonants],0)),LEFT(BA44,1),
"")))))))))))))))</f>
        <v/>
      </c>
      <c r="AA44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44" t="str">
        <f>IF(AND(OR(BB44="။",BB44="၊"),LEN(BB44)=1),BB44,
IF(ISNUMBER(MATCH(LEFT(BB44,7),Final_modified_Intermediate[Burmese_Consonants],0)),LEFT(BB44,7),
IF(ISNUMBER(MATCH(LEFT(BB44,6),Final_modified_Intermediate[Burmese_Consonants],0)),LEFT(BB44,6),
IF(ISNUMBER(MATCH(LEFT(BB44,5),Final_modified_Intermediate[Burmese_Consonants],0)),LEFT(BB44,5),
IF(ISNUMBER(MATCH(LEFT(BB44,4),Final_modified_Intermediate[Burmese_Consonants],0)),LEFT(BB44,4),
IF(ISNUMBER(MATCH(LEFT(BB44,3),Final_modified_Intermediate[Burmese_Consonants],0)),LEFT(BB44,3),
IF(ISNUMBER(MATCH(LEFT(BB44,2),Final_modified_Intermediate[Burmese_Consonants],0)),LEFT(BB44,2),
IF(ISNUMBER(MATCH(LEFT(BB44,1),Final_modified_Intermediate[Burmese_Consonants],0)),LEFT(BB44,1),
IF(ISNUMBER(MATCH(LEFT(BB44,7),Final_Intermediate[Burmese_Consonants],0)),LEFT(BB44,7),
IF(ISNUMBER(MATCH(LEFT(BB44,6),Final_Intermediate[Burmese_Consonants],0)),LEFT(BB44,6),
IF(ISNUMBER(MATCH(LEFT(BB44,5),Final_Intermediate[Burmese_Consonants],0)),LEFT(BB44,5),
IF(ISNUMBER(MATCH(LEFT(BB44,4),Final_Intermediate[Burmese_Consonants],0)),LEFT(BB44,4),
IF(ISNUMBER(MATCH(LEFT(BB44,3),Final_Intermediate[Burmese_Consonants],0)),LEFT(BB44,3),
IF(ISNUMBER(MATCH(LEFT(BB44,2),Final_Intermediate[Burmese_Consonants],0)),LEFT(BB44,2),
IF(ISNUMBER(MATCH(LEFT(BB44,1),Final_Intermediate[Burmese_Consonants],0)),LEFT(BB44,1),
"")))))))))))))))</f>
        <v/>
      </c>
      <c r="AC44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44" t="str">
        <f>IF(AND(OR(BC44="။",BC44="၊"),LEN(BC44)=1),BC44,
IF(ISNUMBER(MATCH(LEFT(BC44,7),Final_modified_Intermediate[Burmese_Consonants],0)),LEFT(BC44,7),
IF(ISNUMBER(MATCH(LEFT(BC44,6),Final_modified_Intermediate[Burmese_Consonants],0)),LEFT(BC44,6),
IF(ISNUMBER(MATCH(LEFT(BC44,5),Final_modified_Intermediate[Burmese_Consonants],0)),LEFT(BC44,5),
IF(ISNUMBER(MATCH(LEFT(BC44,4),Final_modified_Intermediate[Burmese_Consonants],0)),LEFT(BC44,4),
IF(ISNUMBER(MATCH(LEFT(BC44,3),Final_modified_Intermediate[Burmese_Consonants],0)),LEFT(BC44,3),
IF(ISNUMBER(MATCH(LEFT(BC44,2),Final_modified_Intermediate[Burmese_Consonants],0)),LEFT(BC44,2),
IF(ISNUMBER(MATCH(LEFT(BC44,1),Final_modified_Intermediate[Burmese_Consonants],0)),LEFT(BC44,1),
IF(ISNUMBER(MATCH(LEFT(BC44,7),Final_Intermediate[Burmese_Consonants],0)),LEFT(BC44,7),
IF(ISNUMBER(MATCH(LEFT(BC44,6),Final_Intermediate[Burmese_Consonants],0)),LEFT(BC44,6),
IF(ISNUMBER(MATCH(LEFT(BC44,5),Final_Intermediate[Burmese_Consonants],0)),LEFT(BC44,5),
IF(ISNUMBER(MATCH(LEFT(BC44,4),Final_Intermediate[Burmese_Consonants],0)),LEFT(BC44,4),
IF(ISNUMBER(MATCH(LEFT(BC44,3),Final_Intermediate[Burmese_Consonants],0)),LEFT(BC44,3),
IF(ISNUMBER(MATCH(LEFT(BC44,2),Final_Intermediate[Burmese_Consonants],0)),LEFT(BC44,2),
IF(ISNUMBER(MATCH(LEFT(BC44,1),Final_Intermediate[Burmese_Consonants],0)),LEFT(BC44,1),
"")))))))))))))))</f>
        <v/>
      </c>
      <c r="AE4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44" t="str">
        <f>IF(AND(OR(BD44="။",BD44="၊"),LEN(BD44)=1),BD44,
IF(ISNUMBER(MATCH(LEFT(BD44,7),Final_modified_Intermediate[Burmese_Consonants],0)),LEFT(BD44,7),
IF(ISNUMBER(MATCH(LEFT(BD44,6),Final_modified_Intermediate[Burmese_Consonants],0)),LEFT(BD44,6),
IF(ISNUMBER(MATCH(LEFT(BD44,5),Final_modified_Intermediate[Burmese_Consonants],0)),LEFT(BD44,5),
IF(ISNUMBER(MATCH(LEFT(BD44,4),Final_modified_Intermediate[Burmese_Consonants],0)),LEFT(BD44,4),
IF(ISNUMBER(MATCH(LEFT(BD44,3),Final_modified_Intermediate[Burmese_Consonants],0)),LEFT(BD44,3),
IF(ISNUMBER(MATCH(LEFT(BD44,2),Final_modified_Intermediate[Burmese_Consonants],0)),LEFT(BD44,2),
IF(ISNUMBER(MATCH(LEFT(BD44,1),Final_modified_Intermediate[Burmese_Consonants],0)),LEFT(BD44,1),
IF(ISNUMBER(MATCH(LEFT(BD44,7),Final_Intermediate[Burmese_Consonants],0)),LEFT(BD44,7),
IF(ISNUMBER(MATCH(LEFT(BD44,6),Final_Intermediate[Burmese_Consonants],0)),LEFT(BD44,6),
IF(ISNUMBER(MATCH(LEFT(BD44,5),Final_Intermediate[Burmese_Consonants],0)),LEFT(BD44,5),
IF(ISNUMBER(MATCH(LEFT(BD44,4),Final_Intermediate[Burmese_Consonants],0)),LEFT(BD44,4),
IF(ISNUMBER(MATCH(LEFT(BD44,3),Final_Intermediate[Burmese_Consonants],0)),LEFT(BD44,3),
IF(ISNUMBER(MATCH(LEFT(BD44,2),Final_Intermediate[Burmese_Consonants],0)),LEFT(BD44,2),
IF(ISNUMBER(MATCH(LEFT(BD44,1),Final_Intermediate[Burmese_Consonants],0)),LEFT(BD44,1),
"")))))))))))))))</f>
        <v/>
      </c>
      <c r="AG44" t="str">
        <f>IF(AND(OR(BE44="။",BE44="၊"),LEN(BE44)=1),BE44,
IF(ISNUMBER(MATCH(LEFT(BE44,7),Final_modified_Intermediate[Burmese_Consonants],0)),LEFT(BE44,7),
IF(ISNUMBER(MATCH(LEFT(BE44,6),Final_modified_Intermediate[Burmese_Consonants],0)),LEFT(BE44,6),
IF(ISNUMBER(MATCH(LEFT(BE44,5),Final_modified_Intermediate[Burmese_Consonants],0)),LEFT(BE44,5),
IF(ISNUMBER(MATCH(LEFT(BE44,4),Final_modified_Intermediate[Burmese_Consonants],0)),LEFT(BE44,4),
IF(ISNUMBER(MATCH(LEFT(BE44,3),Final_modified_Intermediate[Burmese_Consonants],0)),LEFT(BE44,3),
IF(ISNUMBER(MATCH(LEFT(BE44,2),Final_modified_Intermediate[Burmese_Consonants],0)),LEFT(BE44,2),
IF(ISNUMBER(MATCH(LEFT(BE44,1),Final_modified_Intermediate[Burmese_Consonants],0)),LEFT(BE44,1),
IF(ISNUMBER(MATCH(LEFT(BE44,7),Final_Intermediate[Burmese_Consonants],0)),LEFT(BE44,7),
IF(ISNUMBER(MATCH(LEFT(BE44,6),Final_Intermediate[Burmese_Consonants],0)),LEFT(BE44,6),
IF(ISNUMBER(MATCH(LEFT(BE44,5),Final_Intermediate[Burmese_Consonants],0)),LEFT(BE44,5),
IF(ISNUMBER(MATCH(LEFT(BE44,4),Final_Intermediate[Burmese_Consonants],0)),LEFT(BE44,4),
IF(ISNUMBER(MATCH(LEFT(BE44,3),Final_Intermediate[Burmese_Consonants],0)),LEFT(BE44,3),
IF(ISNUMBER(MATCH(LEFT(BE44,2),Final_Intermediate[Burmese_Consonants],0)),LEFT(BE44,2),
IF(ISNUMBER(MATCH(LEFT(BE44,1),Final_Intermediate[Burmese_Consonants],0)),LEFT(BE44,1),
"")))))))))))))))</f>
        <v/>
      </c>
      <c r="AH44" t="str">
        <f>IF(AND(OR(BF44="။",BF44="၊"),LEN(BF44)=1),BF44,
IF(ISNUMBER(MATCH(LEFT(BF44,7),Final_modified_Intermediate[Burmese_Consonants],0)),LEFT(BF44,7),
IF(ISNUMBER(MATCH(LEFT(BF44,6),Final_modified_Intermediate[Burmese_Consonants],0)),LEFT(BF44,6),
IF(ISNUMBER(MATCH(LEFT(BF44,5),Final_modified_Intermediate[Burmese_Consonants],0)),LEFT(BF44,5),
IF(ISNUMBER(MATCH(LEFT(BF44,4),Final_modified_Intermediate[Burmese_Consonants],0)),LEFT(BF44,4),
IF(ISNUMBER(MATCH(LEFT(BF44,3),Final_modified_Intermediate[Burmese_Consonants],0)),LEFT(BF44,3),
IF(ISNUMBER(MATCH(LEFT(BF44,2),Final_modified_Intermediate[Burmese_Consonants],0)),LEFT(BF44,2),
IF(ISNUMBER(MATCH(LEFT(BF44,1),Final_modified_Intermediate[Burmese_Consonants],0)),LEFT(BF44,1),
IF(ISNUMBER(MATCH(LEFT(BF44,7),Final_Intermediate[Burmese_Consonants],0)),LEFT(BF44,7),
IF(ISNUMBER(MATCH(LEFT(BF44,6),Final_Intermediate[Burmese_Consonants],0)),LEFT(BF44,6),
IF(ISNUMBER(MATCH(LEFT(BF44,5),Final_Intermediate[Burmese_Consonants],0)),LEFT(BF44,5),
IF(ISNUMBER(MATCH(LEFT(BF44,4),Final_Intermediate[Burmese_Consonants],0)),LEFT(BF44,4),
IF(ISNUMBER(MATCH(LEFT(BF44,3),Final_Intermediate[Burmese_Consonants],0)),LEFT(BF44,3),
IF(ISNUMBER(MATCH(LEFT(BF44,2),Final_Intermediate[Burmese_Consonants],0)),LEFT(BF44,2),
IF(ISNUMBER(MATCH(LEFT(BF44,1),Final_Intermediate[Burmese_Consonants],0)),LEFT(BF44,1),
"")))))))))))))))</f>
        <v/>
      </c>
      <c r="AI44" t="str">
        <f>IF(AND(OR(BG44="။",BG44="၊"),LEN(BG44)=1),BG44,
IF(ISNUMBER(MATCH(LEFT(BG44,7),Final_modified_Intermediate[Burmese_Consonants],0)),LEFT(BG44,7),
IF(ISNUMBER(MATCH(LEFT(BG44,6),Final_modified_Intermediate[Burmese_Consonants],0)),LEFT(BG44,6),
IF(ISNUMBER(MATCH(LEFT(BG44,5),Final_modified_Intermediate[Burmese_Consonants],0)),LEFT(BG44,5),
IF(ISNUMBER(MATCH(LEFT(BG44,4),Final_modified_Intermediate[Burmese_Consonants],0)),LEFT(BG44,4),
IF(ISNUMBER(MATCH(LEFT(BG44,3),Final_modified_Intermediate[Burmese_Consonants],0)),LEFT(BG44,3),
IF(ISNUMBER(MATCH(LEFT(BG44,2),Final_modified_Intermediate[Burmese_Consonants],0)),LEFT(BG44,2),
IF(ISNUMBER(MATCH(LEFT(BG44,1),Final_modified_Intermediate[Burmese_Consonants],0)),LEFT(BG44,1),
IF(ISNUMBER(MATCH(LEFT(BG44,7),Final_Intermediate[Burmese_Consonants],0)),LEFT(BG44,7),
IF(ISNUMBER(MATCH(LEFT(BG44,6),Final_Intermediate[Burmese_Consonants],0)),LEFT(BG44,6),
IF(ISNUMBER(MATCH(LEFT(BG44,5),Final_Intermediate[Burmese_Consonants],0)),LEFT(BG44,5),
IF(ISNUMBER(MATCH(LEFT(BG44,4),Final_Intermediate[Burmese_Consonants],0)),LEFT(BG44,4),
IF(ISNUMBER(MATCH(LEFT(BG44,3),Final_Intermediate[Burmese_Consonants],0)),LEFT(BG44,3),
IF(ISNUMBER(MATCH(LEFT(BG44,2),Final_Intermediate[Burmese_Consonants],0)),LEFT(BG44,2),
IF(ISNUMBER(MATCH(LEFT(BG44,1),Final_Intermediate[Burmese_Consonants],0)),LEFT(BG44,1),
"")))))))))))))))</f>
        <v/>
      </c>
      <c r="AJ44" t="str">
        <f>IF(AND(OR(BH44="။",BH44="၊"),LEN(BH44)=1),BH44,
IF(ISNUMBER(MATCH(LEFT(BH44,7),Final_modified_Intermediate[Burmese_Consonants],0)),LEFT(BH44,7),
IF(ISNUMBER(MATCH(LEFT(BH44,6),Final_modified_Intermediate[Burmese_Consonants],0)),LEFT(BH44,6),
IF(ISNUMBER(MATCH(LEFT(BH44,5),Final_modified_Intermediate[Burmese_Consonants],0)),LEFT(BH44,5),
IF(ISNUMBER(MATCH(LEFT(BH44,4),Final_modified_Intermediate[Burmese_Consonants],0)),LEFT(BH44,4),
IF(ISNUMBER(MATCH(LEFT(BH44,3),Final_modified_Intermediate[Burmese_Consonants],0)),LEFT(BH44,3),
IF(ISNUMBER(MATCH(LEFT(BH44,2),Final_modified_Intermediate[Burmese_Consonants],0)),LEFT(BH44,2),
IF(ISNUMBER(MATCH(LEFT(BH44,1),Final_modified_Intermediate[Burmese_Consonants],0)),LEFT(BH44,1),
IF(ISNUMBER(MATCH(LEFT(BH44,7),Final_Intermediate[Burmese_Consonants],0)),LEFT(BH44,7),
IF(ISNUMBER(MATCH(LEFT(BH44,6),Final_Intermediate[Burmese_Consonants],0)),LEFT(BH44,6),
IF(ISNUMBER(MATCH(LEFT(BH44,5),Final_Intermediate[Burmese_Consonants],0)),LEFT(BH44,5),
IF(ISNUMBER(MATCH(LEFT(BH44,4),Final_Intermediate[Burmese_Consonants],0)),LEFT(BH44,4),
IF(ISNUMBER(MATCH(LEFT(BH44,3),Final_Intermediate[Burmese_Consonants],0)),LEFT(BH44,3),
IF(ISNUMBER(MATCH(LEFT(BH44,2),Final_Intermediate[Burmese_Consonants],0)),LEFT(BH44,2),
IF(ISNUMBER(MATCH(LEFT(BH44,1),Final_Intermediate[Burmese_Consonants],0)),LEFT(BH44,1),
"")))))))))))))))</f>
        <v/>
      </c>
      <c r="AK44" t="str">
        <f>IF(AND(OR(BI44="။",BI44="၊"),LEN(BI44)=1),BI44,
IF(ISNUMBER(MATCH(LEFT(BI44,7),Final_modified_Intermediate[Burmese_Consonants],0)),LEFT(BI44,7),
IF(ISNUMBER(MATCH(LEFT(BI44,6),Final_modified_Intermediate[Burmese_Consonants],0)),LEFT(BI44,6),
IF(ISNUMBER(MATCH(LEFT(BI44,5),Final_modified_Intermediate[Burmese_Consonants],0)),LEFT(BI44,5),
IF(ISNUMBER(MATCH(LEFT(BI44,4),Final_modified_Intermediate[Burmese_Consonants],0)),LEFT(BI44,4),
IF(ISNUMBER(MATCH(LEFT(BI44,3),Final_modified_Intermediate[Burmese_Consonants],0)),LEFT(BI44,3),
IF(ISNUMBER(MATCH(LEFT(BI44,2),Final_modified_Intermediate[Burmese_Consonants],0)),LEFT(BI44,2),
IF(ISNUMBER(MATCH(LEFT(BI44,1),Final_modified_Intermediate[Burmese_Consonants],0)),LEFT(BI44,1),
IF(ISNUMBER(MATCH(LEFT(BI44,7),Final_Intermediate[Burmese_Consonants],0)),LEFT(BI44,7),
IF(ISNUMBER(MATCH(LEFT(BI44,6),Final_Intermediate[Burmese_Consonants],0)),LEFT(BI44,6),
IF(ISNUMBER(MATCH(LEFT(BI44,5),Final_Intermediate[Burmese_Consonants],0)),LEFT(BI44,5),
IF(ISNUMBER(MATCH(LEFT(BI44,4),Final_Intermediate[Burmese_Consonants],0)),LEFT(BI44,4),
IF(ISNUMBER(MATCH(LEFT(BI44,3),Final_Intermediate[Burmese_Consonants],0)),LEFT(BI44,3),
IF(ISNUMBER(MATCH(LEFT(BI44,2),Final_Intermediate[Burmese_Consonants],0)),LEFT(BI44,2),
IF(ISNUMBER(MATCH(LEFT(BI44,1),Final_Intermediate[Burmese_Consonants],0)),LEFT(BI44,1),
"")))))))))))))))</f>
        <v/>
      </c>
      <c r="AL44" t="str">
        <f>IF(AND(OR(BJ44="။",BJ44="၊"),LEN(BJ44)=1),BJ44,
IF(ISNUMBER(MATCH(LEFT(BJ44,7),Final_modified_Intermediate[Burmese_Consonants],0)),LEFT(BJ44,7),
IF(ISNUMBER(MATCH(LEFT(BJ44,6),Final_modified_Intermediate[Burmese_Consonants],0)),LEFT(BJ44,6),
IF(ISNUMBER(MATCH(LEFT(BJ44,5),Final_modified_Intermediate[Burmese_Consonants],0)),LEFT(BJ44,5),
IF(ISNUMBER(MATCH(LEFT(BJ44,4),Final_modified_Intermediate[Burmese_Consonants],0)),LEFT(BJ44,4),
IF(ISNUMBER(MATCH(LEFT(BJ44,3),Final_modified_Intermediate[Burmese_Consonants],0)),LEFT(BJ44,3),
IF(ISNUMBER(MATCH(LEFT(BJ44,2),Final_modified_Intermediate[Burmese_Consonants],0)),LEFT(BJ44,2),
IF(ISNUMBER(MATCH(LEFT(BJ44,1),Final_modified_Intermediate[Burmese_Consonants],0)),LEFT(BJ44,1),
IF(ISNUMBER(MATCH(LEFT(BJ44,7),Final_Intermediate[Burmese_Consonants],0)),LEFT(BJ44,7),
IF(ISNUMBER(MATCH(LEFT(BJ44,6),Final_Intermediate[Burmese_Consonants],0)),LEFT(BJ44,6),
IF(ISNUMBER(MATCH(LEFT(BJ44,5),Final_Intermediate[Burmese_Consonants],0)),LEFT(BJ44,5),
IF(ISNUMBER(MATCH(LEFT(BJ44,4),Final_Intermediate[Burmese_Consonants],0)),LEFT(BJ44,4),
IF(ISNUMBER(MATCH(LEFT(BJ44,3),Final_Intermediate[Burmese_Consonants],0)),LEFT(BJ44,3),
IF(ISNUMBER(MATCH(LEFT(BJ44,2),Final_Intermediate[Burmese_Consonants],0)),LEFT(BJ44,2),
IF(ISNUMBER(MATCH(LEFT(BJ44,1),Final_Intermediate[Burmese_Consonants],0)),LEFT(BJ44,1),
"")))))))))))))))</f>
        <v/>
      </c>
      <c r="AN44" t="e">
        <f>Compiler_Burmese[[#This Row],[Sr. No.]]</f>
        <v>#REF!</v>
      </c>
      <c r="AO4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4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4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4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4" t="e">
        <f>[2]!Vocabulary_Burmese[[#This Row],[Sr. No.]]</f>
        <v>#REF!</v>
      </c>
      <c r="BA44" t="str">
        <f>IF(Raw_data_N2_Kanji[[#This Row],[Categorie]]&lt;&gt;"","",
IF(ISNUMBER(MATCH(V,Special_list[Burmese word],0)),"",
SUBSTITUTE(Raw_data_N2_Kanji[[#This Row],[Raw]]," ","")))</f>
        <v/>
      </c>
      <c r="BB44" t="str">
        <f>RIGHT(Segregate18[[#This Row],[UPGRADE]],LEN(Segregate18[[#This Row],[UPGRADE]])-LEN(Compiler_Burmese[[#This Row],[1]]))</f>
        <v/>
      </c>
      <c r="BC44" t="str">
        <f>RIGHT(Segregate18[[#This Row],[11]],LEN(Segregate18[[#This Row],[11]])-LEN(Compiler_Burmese[[#This Row],[2]]))</f>
        <v/>
      </c>
      <c r="BD44" t="str">
        <f>RIGHT(Segregate18[[#This Row],[21]],LEN(Segregate18[[#This Row],[21]])-LEN(Compiler_Burmese[[#This Row],[3]]))</f>
        <v/>
      </c>
      <c r="BE44" t="str">
        <f>RIGHT(Segregate18[[#This Row],[31]],LEN(Segregate18[[#This Row],[31]])-LEN(Compiler_Burmese[[#This Row],[4]]))</f>
        <v/>
      </c>
      <c r="BF44" t="str">
        <f>RIGHT(Segregate18[[#This Row],[41]],LEN(Segregate18[[#This Row],[41]])-LEN(Compiler_Burmese[[#This Row],[5]]))</f>
        <v/>
      </c>
      <c r="BG44" t="str">
        <f>RIGHT(Segregate18[[#This Row],[51]],LEN(Segregate18[[#This Row],[51]])-LEN(Compiler_Burmese[[#This Row],[6]]))</f>
        <v/>
      </c>
      <c r="BH44" t="str">
        <f>RIGHT(Segregate18[[#This Row],[61]],LEN(Segregate18[[#This Row],[61]])-LEN(Compiler_Burmese[[#This Row],[7]]))</f>
        <v/>
      </c>
      <c r="BI44" t="str">
        <f>RIGHT(Segregate18[[#This Row],[71]],LEN(Segregate18[[#This Row],[71]])-LEN(Compiler_Burmese[[#This Row],[8]]))</f>
        <v/>
      </c>
      <c r="BJ44" t="str">
        <f>RIGHT(Segregate18[[#This Row],[81]],LEN(Segregate18[[#This Row],[81]])-LEN(Compiler_Burmese[[#This Row],[9]]))</f>
        <v/>
      </c>
    </row>
    <row r="45" spans="1:62" ht="14.25" customHeight="1" x14ac:dyDescent="0.3">
      <c r="A45">
        <f>IF(Raw_data_N2_Kanji[[#This Row],[Categorie]]&lt;&gt;"",$A44+1,$A44)</f>
        <v>4</v>
      </c>
      <c r="B45" s="6">
        <f>IF(AND(Raw_data_N2_Kanji[[#This Row],[Supporting word 1]]="",Raw_data_N2_Kanji[[#This Row],[Supporting word 2]]=""),$B44,$B44+1)</f>
        <v>0</v>
      </c>
      <c r="C45" s="9">
        <f>ROW()-ROW(Raw_data_N2_Kanji[#Headers])</f>
        <v>43</v>
      </c>
      <c r="D45" s="9"/>
      <c r="E45" s="9" t="str">
        <f>IF(Raw_data_N2_Kanji[[#This Row],[Categorie]]="",$E44,Raw_data_N2_Kanji[[#This Row],[Categorie]])</f>
        <v>Appetizers</v>
      </c>
      <c r="F45" s="9">
        <f t="shared" si="1"/>
        <v>1</v>
      </c>
      <c r="G45" s="57" t="str">
        <f>Raw_data_N2_Kanji[[#This Row],[Lecture_no]]&amp;"_"&amp;Raw_data_N2_Kanji[[#This Row],[Receipe_no]]</f>
        <v>Appetizers_1</v>
      </c>
      <c r="H45" s="11" t="s">
        <v>27491</v>
      </c>
      <c r="I4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အမြည်း</v>
      </c>
      <c r="K4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5" s="11"/>
      <c r="N45" s="11"/>
      <c r="O4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5" s="12" t="s">
        <v>27667</v>
      </c>
      <c r="Q45" s="12">
        <f>IF(Raw_data_N2_Kanji[[#This Row],[Receipe_no]]=0,$Q44,
$Q44+1)</f>
        <v>39</v>
      </c>
      <c r="R45" s="11"/>
      <c r="S45" s="11">
        <f>IF(Raw_data_N2_Kanji[[#This Row],[Marking]]="",1,"")</f>
        <v>1</v>
      </c>
      <c r="T45" s="11" t="str">
        <f>IF(Raw_data_N2_Kanji[[#This Row],[Marking_blank]]="",SUMPRODUCT(COUNTIF($S$3:$S45,$S45)),"")</f>
        <v/>
      </c>
      <c r="U45" s="12">
        <f>Raw_data_N2_Kanji[[#This Row],[Sr. no.]]</f>
        <v>43</v>
      </c>
      <c r="V45" s="11">
        <f>SUMPRODUCT(COUNTIF($J$3:$J45,$J45))</f>
        <v>1</v>
      </c>
      <c r="W45" s="82">
        <f>LEN('1_Raw_data'!$J45)</f>
        <v>6</v>
      </c>
      <c r="Y45" t="e">
        <f>Segregate18[[#This Row],[Sr. No.]]</f>
        <v>#REF!</v>
      </c>
      <c r="Z45" t="str">
        <f>IF(AND(OR(BA45="။",BA45="၊"),LEN(BA45)=1),BA45,
IF(ISNUMBER(MATCH(LEFT(BA45,7),Final_modified_Intermediate[Burmese_Consonants],0)),LEFT(BA45,7),
IF(ISNUMBER(MATCH(LEFT(BA45,6),Final_modified_Intermediate[Burmese_Consonants],0)),LEFT(BA45,6),
IF(ISNUMBER(MATCH(LEFT(BA45,5),Final_modified_Intermediate[Burmese_Consonants],0)),LEFT(BA45,5),
IF(ISNUMBER(MATCH(LEFT(BA45,4),Final_modified_Intermediate[Burmese_Consonants],0)),LEFT(BA45,4),
IF(ISNUMBER(MATCH(LEFT(BA45,3),Final_modified_Intermediate[Burmese_Consonants],0)),LEFT(BA45,3),
IF(ISNUMBER(MATCH(LEFT(BA45,2),Final_modified_Intermediate[Burmese_Consonants],0)),LEFT(BA45,2),
IF(ISNUMBER(MATCH(LEFT(BA45,1),Final_modified_Intermediate[Burmese_Consonants],0)),LEFT(BA45,1),
IF(ISNUMBER(MATCH(LEFT(BA45,7),Final_Intermediate[Burmese_Consonants],0)),LEFT(BA45,7),
IF(ISNUMBER(MATCH(LEFT(BA45,6),Final_Intermediate[Burmese_Consonants],0)),LEFT(BA45,6),
IF(ISNUMBER(MATCH(LEFT(BA45,5),Final_Intermediate[Burmese_Consonants],0)),LEFT(BA45,5),
IF(ISNUMBER(MATCH(LEFT(BA45,4),Final_Intermediate[Burmese_Consonants],0)),LEFT(BA45,4),
IF(ISNUMBER(MATCH(LEFT(BA45,3),Final_Intermediate[Burmese_Consonants],0)),LEFT(BA45,3),
IF(ISNUMBER(MATCH(LEFT(BA45,2),Final_Intermediate[Burmese_Consonants],0)),LEFT(BA45,2),
IF(ISNUMBER(MATCH(LEFT(BA45,1),Final_Intermediate[Burmese_Consonants],0)),LEFT(BA45,1),
"")))))))))))))))</f>
        <v>အ</v>
      </c>
      <c r="AA4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5" t="str">
        <f>IF(AND(OR(BB45="။",BB45="၊"),LEN(BB45)=1),BB45,
IF(ISNUMBER(MATCH(LEFT(BB45,7),Final_modified_Intermediate[Burmese_Consonants],0)),LEFT(BB45,7),
IF(ISNUMBER(MATCH(LEFT(BB45,6),Final_modified_Intermediate[Burmese_Consonants],0)),LEFT(BB45,6),
IF(ISNUMBER(MATCH(LEFT(BB45,5),Final_modified_Intermediate[Burmese_Consonants],0)),LEFT(BB45,5),
IF(ISNUMBER(MATCH(LEFT(BB45,4),Final_modified_Intermediate[Burmese_Consonants],0)),LEFT(BB45,4),
IF(ISNUMBER(MATCH(LEFT(BB45,3),Final_modified_Intermediate[Burmese_Consonants],0)),LEFT(BB45,3),
IF(ISNUMBER(MATCH(LEFT(BB45,2),Final_modified_Intermediate[Burmese_Consonants],0)),LEFT(BB45,2),
IF(ISNUMBER(MATCH(LEFT(BB45,1),Final_modified_Intermediate[Burmese_Consonants],0)),LEFT(BB45,1),
IF(ISNUMBER(MATCH(LEFT(BB45,7),Final_Intermediate[Burmese_Consonants],0)),LEFT(BB45,7),
IF(ISNUMBER(MATCH(LEFT(BB45,6),Final_Intermediate[Burmese_Consonants],0)),LEFT(BB45,6),
IF(ISNUMBER(MATCH(LEFT(BB45,5),Final_Intermediate[Burmese_Consonants],0)),LEFT(BB45,5),
IF(ISNUMBER(MATCH(LEFT(BB45,4),Final_Intermediate[Burmese_Consonants],0)),LEFT(BB45,4),
IF(ISNUMBER(MATCH(LEFT(BB45,3),Final_Intermediate[Burmese_Consonants],0)),LEFT(BB45,3),
IF(ISNUMBER(MATCH(LEFT(BB45,2),Final_Intermediate[Burmese_Consonants],0)),LEFT(BB45,2),
IF(ISNUMBER(MATCH(LEFT(BB45,1),Final_Intermediate[Burmese_Consonants],0)),LEFT(BB45,1),
"")))))))))))))))</f>
        <v>မြည်း</v>
      </c>
      <c r="AC4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5" t="str">
        <f>IF(AND(OR(BC45="။",BC45="၊"),LEN(BC45)=1),BC45,
IF(ISNUMBER(MATCH(LEFT(BC45,7),Final_modified_Intermediate[Burmese_Consonants],0)),LEFT(BC45,7),
IF(ISNUMBER(MATCH(LEFT(BC45,6),Final_modified_Intermediate[Burmese_Consonants],0)),LEFT(BC45,6),
IF(ISNUMBER(MATCH(LEFT(BC45,5),Final_modified_Intermediate[Burmese_Consonants],0)),LEFT(BC45,5),
IF(ISNUMBER(MATCH(LEFT(BC45,4),Final_modified_Intermediate[Burmese_Consonants],0)),LEFT(BC45,4),
IF(ISNUMBER(MATCH(LEFT(BC45,3),Final_modified_Intermediate[Burmese_Consonants],0)),LEFT(BC45,3),
IF(ISNUMBER(MATCH(LEFT(BC45,2),Final_modified_Intermediate[Burmese_Consonants],0)),LEFT(BC45,2),
IF(ISNUMBER(MATCH(LEFT(BC45,1),Final_modified_Intermediate[Burmese_Consonants],0)),LEFT(BC45,1),
IF(ISNUMBER(MATCH(LEFT(BC45,7),Final_Intermediate[Burmese_Consonants],0)),LEFT(BC45,7),
IF(ISNUMBER(MATCH(LEFT(BC45,6),Final_Intermediate[Burmese_Consonants],0)),LEFT(BC45,6),
IF(ISNUMBER(MATCH(LEFT(BC45,5),Final_Intermediate[Burmese_Consonants],0)),LEFT(BC45,5),
IF(ISNUMBER(MATCH(LEFT(BC45,4),Final_Intermediate[Burmese_Consonants],0)),LEFT(BC45,4),
IF(ISNUMBER(MATCH(LEFT(BC45,3),Final_Intermediate[Burmese_Consonants],0)),LEFT(BC45,3),
IF(ISNUMBER(MATCH(LEFT(BC45,2),Final_Intermediate[Burmese_Consonants],0)),LEFT(BC45,2),
IF(ISNUMBER(MATCH(LEFT(BC45,1),Final_Intermediate[Burmese_Consonants],0)),LEFT(BC45,1),
"")))))))))))))))</f>
        <v/>
      </c>
      <c r="AE4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45" t="str">
        <f>IF(AND(OR(BD45="။",BD45="၊"),LEN(BD45)=1),BD45,
IF(ISNUMBER(MATCH(LEFT(BD45,7),Final_modified_Intermediate[Burmese_Consonants],0)),LEFT(BD45,7),
IF(ISNUMBER(MATCH(LEFT(BD45,6),Final_modified_Intermediate[Burmese_Consonants],0)),LEFT(BD45,6),
IF(ISNUMBER(MATCH(LEFT(BD45,5),Final_modified_Intermediate[Burmese_Consonants],0)),LEFT(BD45,5),
IF(ISNUMBER(MATCH(LEFT(BD45,4),Final_modified_Intermediate[Burmese_Consonants],0)),LEFT(BD45,4),
IF(ISNUMBER(MATCH(LEFT(BD45,3),Final_modified_Intermediate[Burmese_Consonants],0)),LEFT(BD45,3),
IF(ISNUMBER(MATCH(LEFT(BD45,2),Final_modified_Intermediate[Burmese_Consonants],0)),LEFT(BD45,2),
IF(ISNUMBER(MATCH(LEFT(BD45,1),Final_modified_Intermediate[Burmese_Consonants],0)),LEFT(BD45,1),
IF(ISNUMBER(MATCH(LEFT(BD45,7),Final_Intermediate[Burmese_Consonants],0)),LEFT(BD45,7),
IF(ISNUMBER(MATCH(LEFT(BD45,6),Final_Intermediate[Burmese_Consonants],0)),LEFT(BD45,6),
IF(ISNUMBER(MATCH(LEFT(BD45,5),Final_Intermediate[Burmese_Consonants],0)),LEFT(BD45,5),
IF(ISNUMBER(MATCH(LEFT(BD45,4),Final_Intermediate[Burmese_Consonants],0)),LEFT(BD45,4),
IF(ISNUMBER(MATCH(LEFT(BD45,3),Final_Intermediate[Burmese_Consonants],0)),LEFT(BD45,3),
IF(ISNUMBER(MATCH(LEFT(BD45,2),Final_Intermediate[Burmese_Consonants],0)),LEFT(BD45,2),
IF(ISNUMBER(MATCH(LEFT(BD45,1),Final_Intermediate[Burmese_Consonants],0)),LEFT(BD45,1),
"")))))))))))))))</f>
        <v/>
      </c>
      <c r="AG45" t="str">
        <f>IF(AND(OR(BE45="။",BE45="၊"),LEN(BE45)=1),BE45,
IF(ISNUMBER(MATCH(LEFT(BE45,7),Final_modified_Intermediate[Burmese_Consonants],0)),LEFT(BE45,7),
IF(ISNUMBER(MATCH(LEFT(BE45,6),Final_modified_Intermediate[Burmese_Consonants],0)),LEFT(BE45,6),
IF(ISNUMBER(MATCH(LEFT(BE45,5),Final_modified_Intermediate[Burmese_Consonants],0)),LEFT(BE45,5),
IF(ISNUMBER(MATCH(LEFT(BE45,4),Final_modified_Intermediate[Burmese_Consonants],0)),LEFT(BE45,4),
IF(ISNUMBER(MATCH(LEFT(BE45,3),Final_modified_Intermediate[Burmese_Consonants],0)),LEFT(BE45,3),
IF(ISNUMBER(MATCH(LEFT(BE45,2),Final_modified_Intermediate[Burmese_Consonants],0)),LEFT(BE45,2),
IF(ISNUMBER(MATCH(LEFT(BE45,1),Final_modified_Intermediate[Burmese_Consonants],0)),LEFT(BE45,1),
IF(ISNUMBER(MATCH(LEFT(BE45,7),Final_Intermediate[Burmese_Consonants],0)),LEFT(BE45,7),
IF(ISNUMBER(MATCH(LEFT(BE45,6),Final_Intermediate[Burmese_Consonants],0)),LEFT(BE45,6),
IF(ISNUMBER(MATCH(LEFT(BE45,5),Final_Intermediate[Burmese_Consonants],0)),LEFT(BE45,5),
IF(ISNUMBER(MATCH(LEFT(BE45,4),Final_Intermediate[Burmese_Consonants],0)),LEFT(BE45,4),
IF(ISNUMBER(MATCH(LEFT(BE45,3),Final_Intermediate[Burmese_Consonants],0)),LEFT(BE45,3),
IF(ISNUMBER(MATCH(LEFT(BE45,2),Final_Intermediate[Burmese_Consonants],0)),LEFT(BE45,2),
IF(ISNUMBER(MATCH(LEFT(BE45,1),Final_Intermediate[Burmese_Consonants],0)),LEFT(BE45,1),
"")))))))))))))))</f>
        <v/>
      </c>
      <c r="AH45" t="str">
        <f>IF(AND(OR(BF45="။",BF45="၊"),LEN(BF45)=1),BF45,
IF(ISNUMBER(MATCH(LEFT(BF45,7),Final_modified_Intermediate[Burmese_Consonants],0)),LEFT(BF45,7),
IF(ISNUMBER(MATCH(LEFT(BF45,6),Final_modified_Intermediate[Burmese_Consonants],0)),LEFT(BF45,6),
IF(ISNUMBER(MATCH(LEFT(BF45,5),Final_modified_Intermediate[Burmese_Consonants],0)),LEFT(BF45,5),
IF(ISNUMBER(MATCH(LEFT(BF45,4),Final_modified_Intermediate[Burmese_Consonants],0)),LEFT(BF45,4),
IF(ISNUMBER(MATCH(LEFT(BF45,3),Final_modified_Intermediate[Burmese_Consonants],0)),LEFT(BF45,3),
IF(ISNUMBER(MATCH(LEFT(BF45,2),Final_modified_Intermediate[Burmese_Consonants],0)),LEFT(BF45,2),
IF(ISNUMBER(MATCH(LEFT(BF45,1),Final_modified_Intermediate[Burmese_Consonants],0)),LEFT(BF45,1),
IF(ISNUMBER(MATCH(LEFT(BF45,7),Final_Intermediate[Burmese_Consonants],0)),LEFT(BF45,7),
IF(ISNUMBER(MATCH(LEFT(BF45,6),Final_Intermediate[Burmese_Consonants],0)),LEFT(BF45,6),
IF(ISNUMBER(MATCH(LEFT(BF45,5),Final_Intermediate[Burmese_Consonants],0)),LEFT(BF45,5),
IF(ISNUMBER(MATCH(LEFT(BF45,4),Final_Intermediate[Burmese_Consonants],0)),LEFT(BF45,4),
IF(ISNUMBER(MATCH(LEFT(BF45,3),Final_Intermediate[Burmese_Consonants],0)),LEFT(BF45,3),
IF(ISNUMBER(MATCH(LEFT(BF45,2),Final_Intermediate[Burmese_Consonants],0)),LEFT(BF45,2),
IF(ISNUMBER(MATCH(LEFT(BF45,1),Final_Intermediate[Burmese_Consonants],0)),LEFT(BF45,1),
"")))))))))))))))</f>
        <v/>
      </c>
      <c r="AI45" t="str">
        <f>IF(AND(OR(BG45="။",BG45="၊"),LEN(BG45)=1),BG45,
IF(ISNUMBER(MATCH(LEFT(BG45,7),Final_modified_Intermediate[Burmese_Consonants],0)),LEFT(BG45,7),
IF(ISNUMBER(MATCH(LEFT(BG45,6),Final_modified_Intermediate[Burmese_Consonants],0)),LEFT(BG45,6),
IF(ISNUMBER(MATCH(LEFT(BG45,5),Final_modified_Intermediate[Burmese_Consonants],0)),LEFT(BG45,5),
IF(ISNUMBER(MATCH(LEFT(BG45,4),Final_modified_Intermediate[Burmese_Consonants],0)),LEFT(BG45,4),
IF(ISNUMBER(MATCH(LEFT(BG45,3),Final_modified_Intermediate[Burmese_Consonants],0)),LEFT(BG45,3),
IF(ISNUMBER(MATCH(LEFT(BG45,2),Final_modified_Intermediate[Burmese_Consonants],0)),LEFT(BG45,2),
IF(ISNUMBER(MATCH(LEFT(BG45,1),Final_modified_Intermediate[Burmese_Consonants],0)),LEFT(BG45,1),
IF(ISNUMBER(MATCH(LEFT(BG45,7),Final_Intermediate[Burmese_Consonants],0)),LEFT(BG45,7),
IF(ISNUMBER(MATCH(LEFT(BG45,6),Final_Intermediate[Burmese_Consonants],0)),LEFT(BG45,6),
IF(ISNUMBER(MATCH(LEFT(BG45,5),Final_Intermediate[Burmese_Consonants],0)),LEFT(BG45,5),
IF(ISNUMBER(MATCH(LEFT(BG45,4),Final_Intermediate[Burmese_Consonants],0)),LEFT(BG45,4),
IF(ISNUMBER(MATCH(LEFT(BG45,3),Final_Intermediate[Burmese_Consonants],0)),LEFT(BG45,3),
IF(ISNUMBER(MATCH(LEFT(BG45,2),Final_Intermediate[Burmese_Consonants],0)),LEFT(BG45,2),
IF(ISNUMBER(MATCH(LEFT(BG45,1),Final_Intermediate[Burmese_Consonants],0)),LEFT(BG45,1),
"")))))))))))))))</f>
        <v/>
      </c>
      <c r="AJ45" t="str">
        <f>IF(AND(OR(BH45="။",BH45="၊"),LEN(BH45)=1),BH45,
IF(ISNUMBER(MATCH(LEFT(BH45,7),Final_modified_Intermediate[Burmese_Consonants],0)),LEFT(BH45,7),
IF(ISNUMBER(MATCH(LEFT(BH45,6),Final_modified_Intermediate[Burmese_Consonants],0)),LEFT(BH45,6),
IF(ISNUMBER(MATCH(LEFT(BH45,5),Final_modified_Intermediate[Burmese_Consonants],0)),LEFT(BH45,5),
IF(ISNUMBER(MATCH(LEFT(BH45,4),Final_modified_Intermediate[Burmese_Consonants],0)),LEFT(BH45,4),
IF(ISNUMBER(MATCH(LEFT(BH45,3),Final_modified_Intermediate[Burmese_Consonants],0)),LEFT(BH45,3),
IF(ISNUMBER(MATCH(LEFT(BH45,2),Final_modified_Intermediate[Burmese_Consonants],0)),LEFT(BH45,2),
IF(ISNUMBER(MATCH(LEFT(BH45,1),Final_modified_Intermediate[Burmese_Consonants],0)),LEFT(BH45,1),
IF(ISNUMBER(MATCH(LEFT(BH45,7),Final_Intermediate[Burmese_Consonants],0)),LEFT(BH45,7),
IF(ISNUMBER(MATCH(LEFT(BH45,6),Final_Intermediate[Burmese_Consonants],0)),LEFT(BH45,6),
IF(ISNUMBER(MATCH(LEFT(BH45,5),Final_Intermediate[Burmese_Consonants],0)),LEFT(BH45,5),
IF(ISNUMBER(MATCH(LEFT(BH45,4),Final_Intermediate[Burmese_Consonants],0)),LEFT(BH45,4),
IF(ISNUMBER(MATCH(LEFT(BH45,3),Final_Intermediate[Burmese_Consonants],0)),LEFT(BH45,3),
IF(ISNUMBER(MATCH(LEFT(BH45,2),Final_Intermediate[Burmese_Consonants],0)),LEFT(BH45,2),
IF(ISNUMBER(MATCH(LEFT(BH45,1),Final_Intermediate[Burmese_Consonants],0)),LEFT(BH45,1),
"")))))))))))))))</f>
        <v/>
      </c>
      <c r="AK45" t="str">
        <f>IF(AND(OR(BI45="။",BI45="၊"),LEN(BI45)=1),BI45,
IF(ISNUMBER(MATCH(LEFT(BI45,7),Final_modified_Intermediate[Burmese_Consonants],0)),LEFT(BI45,7),
IF(ISNUMBER(MATCH(LEFT(BI45,6),Final_modified_Intermediate[Burmese_Consonants],0)),LEFT(BI45,6),
IF(ISNUMBER(MATCH(LEFT(BI45,5),Final_modified_Intermediate[Burmese_Consonants],0)),LEFT(BI45,5),
IF(ISNUMBER(MATCH(LEFT(BI45,4),Final_modified_Intermediate[Burmese_Consonants],0)),LEFT(BI45,4),
IF(ISNUMBER(MATCH(LEFT(BI45,3),Final_modified_Intermediate[Burmese_Consonants],0)),LEFT(BI45,3),
IF(ISNUMBER(MATCH(LEFT(BI45,2),Final_modified_Intermediate[Burmese_Consonants],0)),LEFT(BI45,2),
IF(ISNUMBER(MATCH(LEFT(BI45,1),Final_modified_Intermediate[Burmese_Consonants],0)),LEFT(BI45,1),
IF(ISNUMBER(MATCH(LEFT(BI45,7),Final_Intermediate[Burmese_Consonants],0)),LEFT(BI45,7),
IF(ISNUMBER(MATCH(LEFT(BI45,6),Final_Intermediate[Burmese_Consonants],0)),LEFT(BI45,6),
IF(ISNUMBER(MATCH(LEFT(BI45,5),Final_Intermediate[Burmese_Consonants],0)),LEFT(BI45,5),
IF(ISNUMBER(MATCH(LEFT(BI45,4),Final_Intermediate[Burmese_Consonants],0)),LEFT(BI45,4),
IF(ISNUMBER(MATCH(LEFT(BI45,3),Final_Intermediate[Burmese_Consonants],0)),LEFT(BI45,3),
IF(ISNUMBER(MATCH(LEFT(BI45,2),Final_Intermediate[Burmese_Consonants],0)),LEFT(BI45,2),
IF(ISNUMBER(MATCH(LEFT(BI45,1),Final_Intermediate[Burmese_Consonants],0)),LEFT(BI45,1),
"")))))))))))))))</f>
        <v/>
      </c>
      <c r="AL45" t="str">
        <f>IF(AND(OR(BJ45="။",BJ45="၊"),LEN(BJ45)=1),BJ45,
IF(ISNUMBER(MATCH(LEFT(BJ45,7),Final_modified_Intermediate[Burmese_Consonants],0)),LEFT(BJ45,7),
IF(ISNUMBER(MATCH(LEFT(BJ45,6),Final_modified_Intermediate[Burmese_Consonants],0)),LEFT(BJ45,6),
IF(ISNUMBER(MATCH(LEFT(BJ45,5),Final_modified_Intermediate[Burmese_Consonants],0)),LEFT(BJ45,5),
IF(ISNUMBER(MATCH(LEFT(BJ45,4),Final_modified_Intermediate[Burmese_Consonants],0)),LEFT(BJ45,4),
IF(ISNUMBER(MATCH(LEFT(BJ45,3),Final_modified_Intermediate[Burmese_Consonants],0)),LEFT(BJ45,3),
IF(ISNUMBER(MATCH(LEFT(BJ45,2),Final_modified_Intermediate[Burmese_Consonants],0)),LEFT(BJ45,2),
IF(ISNUMBER(MATCH(LEFT(BJ45,1),Final_modified_Intermediate[Burmese_Consonants],0)),LEFT(BJ45,1),
IF(ISNUMBER(MATCH(LEFT(BJ45,7),Final_Intermediate[Burmese_Consonants],0)),LEFT(BJ45,7),
IF(ISNUMBER(MATCH(LEFT(BJ45,6),Final_Intermediate[Burmese_Consonants],0)),LEFT(BJ45,6),
IF(ISNUMBER(MATCH(LEFT(BJ45,5),Final_Intermediate[Burmese_Consonants],0)),LEFT(BJ45,5),
IF(ISNUMBER(MATCH(LEFT(BJ45,4),Final_Intermediate[Burmese_Consonants],0)),LEFT(BJ45,4),
IF(ISNUMBER(MATCH(LEFT(BJ45,3),Final_Intermediate[Burmese_Consonants],0)),LEFT(BJ45,3),
IF(ISNUMBER(MATCH(LEFT(BJ45,2),Final_Intermediate[Burmese_Consonants],0)),LEFT(BJ45,2),
IF(ISNUMBER(MATCH(LEFT(BJ45,1),Final_Intermediate[Burmese_Consonants],0)),LEFT(BJ45,1),
"")))))))))))))))</f>
        <v/>
      </c>
      <c r="AN45" t="e">
        <f>Compiler_Burmese[[#This Row],[Sr. No.]]</f>
        <v>#REF!</v>
      </c>
      <c r="AO4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4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5" t="e">
        <f>[2]!Vocabulary_Burmese[[#This Row],[Sr. No.]]</f>
        <v>#REF!</v>
      </c>
      <c r="BA45" t="str">
        <f>IF(Raw_data_N2_Kanji[[#This Row],[Categorie]]&lt;&gt;"","",
IF(ISNUMBER(MATCH(V,Special_list[Burmese word],0)),"",
SUBSTITUTE(Raw_data_N2_Kanji[[#This Row],[Raw]]," ","")))</f>
        <v>အမြည်း</v>
      </c>
      <c r="BB45" t="str">
        <f>RIGHT(Segregate18[[#This Row],[UPGRADE]],LEN(Segregate18[[#This Row],[UPGRADE]])-LEN(Compiler_Burmese[[#This Row],[1]]))</f>
        <v>မြည်း</v>
      </c>
      <c r="BC45" t="str">
        <f>RIGHT(Segregate18[[#This Row],[11]],LEN(Segregate18[[#This Row],[11]])-LEN(Compiler_Burmese[[#This Row],[2]]))</f>
        <v/>
      </c>
      <c r="BD45" t="str">
        <f>RIGHT(Segregate18[[#This Row],[21]],LEN(Segregate18[[#This Row],[21]])-LEN(Compiler_Burmese[[#This Row],[3]]))</f>
        <v/>
      </c>
      <c r="BE45" t="str">
        <f>RIGHT(Segregate18[[#This Row],[31]],LEN(Segregate18[[#This Row],[31]])-LEN(Compiler_Burmese[[#This Row],[4]]))</f>
        <v/>
      </c>
      <c r="BF45" t="str">
        <f>RIGHT(Segregate18[[#This Row],[41]],LEN(Segregate18[[#This Row],[41]])-LEN(Compiler_Burmese[[#This Row],[5]]))</f>
        <v/>
      </c>
      <c r="BG45" t="str">
        <f>RIGHT(Segregate18[[#This Row],[51]],LEN(Segregate18[[#This Row],[51]])-LEN(Compiler_Burmese[[#This Row],[6]]))</f>
        <v/>
      </c>
      <c r="BH45" t="str">
        <f>RIGHT(Segregate18[[#This Row],[61]],LEN(Segregate18[[#This Row],[61]])-LEN(Compiler_Burmese[[#This Row],[7]]))</f>
        <v/>
      </c>
      <c r="BI45" t="str">
        <f>RIGHT(Segregate18[[#This Row],[71]],LEN(Segregate18[[#This Row],[71]])-LEN(Compiler_Burmese[[#This Row],[8]]))</f>
        <v/>
      </c>
      <c r="BJ45" t="str">
        <f>RIGHT(Segregate18[[#This Row],[81]],LEN(Segregate18[[#This Row],[81]])-LEN(Compiler_Burmese[[#This Row],[9]]))</f>
        <v/>
      </c>
    </row>
    <row r="46" spans="1:62" ht="14.25" customHeight="1" x14ac:dyDescent="0.3">
      <c r="A46">
        <f>IF(Raw_data_N2_Kanji[[#This Row],[Categorie]]&lt;&gt;"",$A45+1,$A45)</f>
        <v>4</v>
      </c>
      <c r="B46" s="6">
        <f>IF(AND(Raw_data_N2_Kanji[[#This Row],[Supporting word 1]]="",Raw_data_N2_Kanji[[#This Row],[Supporting word 2]]=""),$B45,$B45+1)</f>
        <v>0</v>
      </c>
      <c r="C46" s="9">
        <f>ROW()-ROW(Raw_data_N2_Kanji[#Headers])</f>
        <v>44</v>
      </c>
      <c r="D46" s="9"/>
      <c r="E46" s="9" t="str">
        <f>IF(Raw_data_N2_Kanji[[#This Row],[Categorie]]="",$E45,Raw_data_N2_Kanji[[#This Row],[Categorie]])</f>
        <v>Appetizers</v>
      </c>
      <c r="F46" s="9">
        <f t="shared" si="1"/>
        <v>2</v>
      </c>
      <c r="G46" s="57" t="str">
        <f>Raw_data_N2_Kanji[[#This Row],[Lecture_no]]&amp;"_"&amp;Raw_data_N2_Kanji[[#This Row],[Receipe_no]]</f>
        <v>Appetizers_2</v>
      </c>
      <c r="H46" s="11" t="s">
        <v>27492</v>
      </c>
      <c r="I4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စမူဆာ</v>
      </c>
      <c r="K4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6" s="11"/>
      <c r="N46" s="11"/>
      <c r="O4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6" s="12" t="s">
        <v>27668</v>
      </c>
      <c r="Q46" s="12">
        <f>IF(Raw_data_N2_Kanji[[#This Row],[Receipe_no]]=0,$Q45,
$Q45+1)</f>
        <v>40</v>
      </c>
      <c r="R46" s="11"/>
      <c r="S46" s="11">
        <f>IF(Raw_data_N2_Kanji[[#This Row],[Marking]]="",1,"")</f>
        <v>1</v>
      </c>
      <c r="T46" s="11" t="str">
        <f>IF(Raw_data_N2_Kanji[[#This Row],[Marking_blank]]="",SUMPRODUCT(COUNTIF($S$3:$S46,$S46)),"")</f>
        <v/>
      </c>
      <c r="U46" s="12">
        <f>Raw_data_N2_Kanji[[#This Row],[Sr. no.]]</f>
        <v>44</v>
      </c>
      <c r="V46" s="11">
        <f>SUMPRODUCT(COUNTIF($J$3:$J46,$J46))</f>
        <v>1</v>
      </c>
      <c r="W46" s="82">
        <f>LEN('1_Raw_data'!$J46)</f>
        <v>5</v>
      </c>
      <c r="Y46" t="e">
        <f>Segregate18[[#This Row],[Sr. No.]]</f>
        <v>#REF!</v>
      </c>
      <c r="Z46" t="str">
        <f>IF(AND(OR(BA46="။",BA46="၊"),LEN(BA46)=1),BA46,
IF(ISNUMBER(MATCH(LEFT(BA46,7),Final_modified_Intermediate[Burmese_Consonants],0)),LEFT(BA46,7),
IF(ISNUMBER(MATCH(LEFT(BA46,6),Final_modified_Intermediate[Burmese_Consonants],0)),LEFT(BA46,6),
IF(ISNUMBER(MATCH(LEFT(BA46,5),Final_modified_Intermediate[Burmese_Consonants],0)),LEFT(BA46,5),
IF(ISNUMBER(MATCH(LEFT(BA46,4),Final_modified_Intermediate[Burmese_Consonants],0)),LEFT(BA46,4),
IF(ISNUMBER(MATCH(LEFT(BA46,3),Final_modified_Intermediate[Burmese_Consonants],0)),LEFT(BA46,3),
IF(ISNUMBER(MATCH(LEFT(BA46,2),Final_modified_Intermediate[Burmese_Consonants],0)),LEFT(BA46,2),
IF(ISNUMBER(MATCH(LEFT(BA46,1),Final_modified_Intermediate[Burmese_Consonants],0)),LEFT(BA46,1),
IF(ISNUMBER(MATCH(LEFT(BA46,7),Final_Intermediate[Burmese_Consonants],0)),LEFT(BA46,7),
IF(ISNUMBER(MATCH(LEFT(BA46,6),Final_Intermediate[Burmese_Consonants],0)),LEFT(BA46,6),
IF(ISNUMBER(MATCH(LEFT(BA46,5),Final_Intermediate[Burmese_Consonants],0)),LEFT(BA46,5),
IF(ISNUMBER(MATCH(LEFT(BA46,4),Final_Intermediate[Burmese_Consonants],0)),LEFT(BA46,4),
IF(ISNUMBER(MATCH(LEFT(BA46,3),Final_Intermediate[Burmese_Consonants],0)),LEFT(BA46,3),
IF(ISNUMBER(MATCH(LEFT(BA46,2),Final_Intermediate[Burmese_Consonants],0)),LEFT(BA46,2),
IF(ISNUMBER(MATCH(LEFT(BA46,1),Final_Intermediate[Burmese_Consonants],0)),LEFT(BA46,1),
"")))))))))))))))</f>
        <v>စ</v>
      </c>
      <c r="AA4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6" t="str">
        <f>IF(AND(OR(BB46="။",BB46="၊"),LEN(BB46)=1),BB46,
IF(ISNUMBER(MATCH(LEFT(BB46,7),Final_modified_Intermediate[Burmese_Consonants],0)),LEFT(BB46,7),
IF(ISNUMBER(MATCH(LEFT(BB46,6),Final_modified_Intermediate[Burmese_Consonants],0)),LEFT(BB46,6),
IF(ISNUMBER(MATCH(LEFT(BB46,5),Final_modified_Intermediate[Burmese_Consonants],0)),LEFT(BB46,5),
IF(ISNUMBER(MATCH(LEFT(BB46,4),Final_modified_Intermediate[Burmese_Consonants],0)),LEFT(BB46,4),
IF(ISNUMBER(MATCH(LEFT(BB46,3),Final_modified_Intermediate[Burmese_Consonants],0)),LEFT(BB46,3),
IF(ISNUMBER(MATCH(LEFT(BB46,2),Final_modified_Intermediate[Burmese_Consonants],0)),LEFT(BB46,2),
IF(ISNUMBER(MATCH(LEFT(BB46,1),Final_modified_Intermediate[Burmese_Consonants],0)),LEFT(BB46,1),
IF(ISNUMBER(MATCH(LEFT(BB46,7),Final_Intermediate[Burmese_Consonants],0)),LEFT(BB46,7),
IF(ISNUMBER(MATCH(LEFT(BB46,6),Final_Intermediate[Burmese_Consonants],0)),LEFT(BB46,6),
IF(ISNUMBER(MATCH(LEFT(BB46,5),Final_Intermediate[Burmese_Consonants],0)),LEFT(BB46,5),
IF(ISNUMBER(MATCH(LEFT(BB46,4),Final_Intermediate[Burmese_Consonants],0)),LEFT(BB46,4),
IF(ISNUMBER(MATCH(LEFT(BB46,3),Final_Intermediate[Burmese_Consonants],0)),LEFT(BB46,3),
IF(ISNUMBER(MATCH(LEFT(BB46,2),Final_Intermediate[Burmese_Consonants],0)),LEFT(BB46,2),
IF(ISNUMBER(MATCH(LEFT(BB46,1),Final_Intermediate[Burmese_Consonants],0)),LEFT(BB46,1),
"")))))))))))))))</f>
        <v>မူ</v>
      </c>
      <c r="AC4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6" t="str">
        <f>IF(AND(OR(BC46="။",BC46="၊"),LEN(BC46)=1),BC46,
IF(ISNUMBER(MATCH(LEFT(BC46,7),Final_modified_Intermediate[Burmese_Consonants],0)),LEFT(BC46,7),
IF(ISNUMBER(MATCH(LEFT(BC46,6),Final_modified_Intermediate[Burmese_Consonants],0)),LEFT(BC46,6),
IF(ISNUMBER(MATCH(LEFT(BC46,5),Final_modified_Intermediate[Burmese_Consonants],0)),LEFT(BC46,5),
IF(ISNUMBER(MATCH(LEFT(BC46,4),Final_modified_Intermediate[Burmese_Consonants],0)),LEFT(BC46,4),
IF(ISNUMBER(MATCH(LEFT(BC46,3),Final_modified_Intermediate[Burmese_Consonants],0)),LEFT(BC46,3),
IF(ISNUMBER(MATCH(LEFT(BC46,2),Final_modified_Intermediate[Burmese_Consonants],0)),LEFT(BC46,2),
IF(ISNUMBER(MATCH(LEFT(BC46,1),Final_modified_Intermediate[Burmese_Consonants],0)),LEFT(BC46,1),
IF(ISNUMBER(MATCH(LEFT(BC46,7),Final_Intermediate[Burmese_Consonants],0)),LEFT(BC46,7),
IF(ISNUMBER(MATCH(LEFT(BC46,6),Final_Intermediate[Burmese_Consonants],0)),LEFT(BC46,6),
IF(ISNUMBER(MATCH(LEFT(BC46,5),Final_Intermediate[Burmese_Consonants],0)),LEFT(BC46,5),
IF(ISNUMBER(MATCH(LEFT(BC46,4),Final_Intermediate[Burmese_Consonants],0)),LEFT(BC46,4),
IF(ISNUMBER(MATCH(LEFT(BC46,3),Final_Intermediate[Burmese_Consonants],0)),LEFT(BC46,3),
IF(ISNUMBER(MATCH(LEFT(BC46,2),Final_Intermediate[Burmese_Consonants],0)),LEFT(BC46,2),
IF(ISNUMBER(MATCH(LEFT(BC46,1),Final_Intermediate[Burmese_Consonants],0)),LEFT(BC46,1),
"")))))))))))))))</f>
        <v>ဆာ</v>
      </c>
      <c r="AE4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6" t="str">
        <f>IF(AND(OR(BD46="။",BD46="၊"),LEN(BD46)=1),BD46,
IF(ISNUMBER(MATCH(LEFT(BD46,7),Final_modified_Intermediate[Burmese_Consonants],0)),LEFT(BD46,7),
IF(ISNUMBER(MATCH(LEFT(BD46,6),Final_modified_Intermediate[Burmese_Consonants],0)),LEFT(BD46,6),
IF(ISNUMBER(MATCH(LEFT(BD46,5),Final_modified_Intermediate[Burmese_Consonants],0)),LEFT(BD46,5),
IF(ISNUMBER(MATCH(LEFT(BD46,4),Final_modified_Intermediate[Burmese_Consonants],0)),LEFT(BD46,4),
IF(ISNUMBER(MATCH(LEFT(BD46,3),Final_modified_Intermediate[Burmese_Consonants],0)),LEFT(BD46,3),
IF(ISNUMBER(MATCH(LEFT(BD46,2),Final_modified_Intermediate[Burmese_Consonants],0)),LEFT(BD46,2),
IF(ISNUMBER(MATCH(LEFT(BD46,1),Final_modified_Intermediate[Burmese_Consonants],0)),LEFT(BD46,1),
IF(ISNUMBER(MATCH(LEFT(BD46,7),Final_Intermediate[Burmese_Consonants],0)),LEFT(BD46,7),
IF(ISNUMBER(MATCH(LEFT(BD46,6),Final_Intermediate[Burmese_Consonants],0)),LEFT(BD46,6),
IF(ISNUMBER(MATCH(LEFT(BD46,5),Final_Intermediate[Burmese_Consonants],0)),LEFT(BD46,5),
IF(ISNUMBER(MATCH(LEFT(BD46,4),Final_Intermediate[Burmese_Consonants],0)),LEFT(BD46,4),
IF(ISNUMBER(MATCH(LEFT(BD46,3),Final_Intermediate[Burmese_Consonants],0)),LEFT(BD46,3),
IF(ISNUMBER(MATCH(LEFT(BD46,2),Final_Intermediate[Burmese_Consonants],0)),LEFT(BD46,2),
IF(ISNUMBER(MATCH(LEFT(BD46,1),Final_Intermediate[Burmese_Consonants],0)),LEFT(BD46,1),
"")))))))))))))))</f>
        <v/>
      </c>
      <c r="AG46" t="str">
        <f>IF(AND(OR(BE46="။",BE46="၊"),LEN(BE46)=1),BE46,
IF(ISNUMBER(MATCH(LEFT(BE46,7),Final_modified_Intermediate[Burmese_Consonants],0)),LEFT(BE46,7),
IF(ISNUMBER(MATCH(LEFT(BE46,6),Final_modified_Intermediate[Burmese_Consonants],0)),LEFT(BE46,6),
IF(ISNUMBER(MATCH(LEFT(BE46,5),Final_modified_Intermediate[Burmese_Consonants],0)),LEFT(BE46,5),
IF(ISNUMBER(MATCH(LEFT(BE46,4),Final_modified_Intermediate[Burmese_Consonants],0)),LEFT(BE46,4),
IF(ISNUMBER(MATCH(LEFT(BE46,3),Final_modified_Intermediate[Burmese_Consonants],0)),LEFT(BE46,3),
IF(ISNUMBER(MATCH(LEFT(BE46,2),Final_modified_Intermediate[Burmese_Consonants],0)),LEFT(BE46,2),
IF(ISNUMBER(MATCH(LEFT(BE46,1),Final_modified_Intermediate[Burmese_Consonants],0)),LEFT(BE46,1),
IF(ISNUMBER(MATCH(LEFT(BE46,7),Final_Intermediate[Burmese_Consonants],0)),LEFT(BE46,7),
IF(ISNUMBER(MATCH(LEFT(BE46,6),Final_Intermediate[Burmese_Consonants],0)),LEFT(BE46,6),
IF(ISNUMBER(MATCH(LEFT(BE46,5),Final_Intermediate[Burmese_Consonants],0)),LEFT(BE46,5),
IF(ISNUMBER(MATCH(LEFT(BE46,4),Final_Intermediate[Burmese_Consonants],0)),LEFT(BE46,4),
IF(ISNUMBER(MATCH(LEFT(BE46,3),Final_Intermediate[Burmese_Consonants],0)),LEFT(BE46,3),
IF(ISNUMBER(MATCH(LEFT(BE46,2),Final_Intermediate[Burmese_Consonants],0)),LEFT(BE46,2),
IF(ISNUMBER(MATCH(LEFT(BE46,1),Final_Intermediate[Burmese_Consonants],0)),LEFT(BE46,1),
"")))))))))))))))</f>
        <v/>
      </c>
      <c r="AH46" t="str">
        <f>IF(AND(OR(BF46="။",BF46="၊"),LEN(BF46)=1),BF46,
IF(ISNUMBER(MATCH(LEFT(BF46,7),Final_modified_Intermediate[Burmese_Consonants],0)),LEFT(BF46,7),
IF(ISNUMBER(MATCH(LEFT(BF46,6),Final_modified_Intermediate[Burmese_Consonants],0)),LEFT(BF46,6),
IF(ISNUMBER(MATCH(LEFT(BF46,5),Final_modified_Intermediate[Burmese_Consonants],0)),LEFT(BF46,5),
IF(ISNUMBER(MATCH(LEFT(BF46,4),Final_modified_Intermediate[Burmese_Consonants],0)),LEFT(BF46,4),
IF(ISNUMBER(MATCH(LEFT(BF46,3),Final_modified_Intermediate[Burmese_Consonants],0)),LEFT(BF46,3),
IF(ISNUMBER(MATCH(LEFT(BF46,2),Final_modified_Intermediate[Burmese_Consonants],0)),LEFT(BF46,2),
IF(ISNUMBER(MATCH(LEFT(BF46,1),Final_modified_Intermediate[Burmese_Consonants],0)),LEFT(BF46,1),
IF(ISNUMBER(MATCH(LEFT(BF46,7),Final_Intermediate[Burmese_Consonants],0)),LEFT(BF46,7),
IF(ISNUMBER(MATCH(LEFT(BF46,6),Final_Intermediate[Burmese_Consonants],0)),LEFT(BF46,6),
IF(ISNUMBER(MATCH(LEFT(BF46,5),Final_Intermediate[Burmese_Consonants],0)),LEFT(BF46,5),
IF(ISNUMBER(MATCH(LEFT(BF46,4),Final_Intermediate[Burmese_Consonants],0)),LEFT(BF46,4),
IF(ISNUMBER(MATCH(LEFT(BF46,3),Final_Intermediate[Burmese_Consonants],0)),LEFT(BF46,3),
IF(ISNUMBER(MATCH(LEFT(BF46,2),Final_Intermediate[Burmese_Consonants],0)),LEFT(BF46,2),
IF(ISNUMBER(MATCH(LEFT(BF46,1),Final_Intermediate[Burmese_Consonants],0)),LEFT(BF46,1),
"")))))))))))))))</f>
        <v/>
      </c>
      <c r="AI46" t="str">
        <f>IF(AND(OR(BG46="။",BG46="၊"),LEN(BG46)=1),BG46,
IF(ISNUMBER(MATCH(LEFT(BG46,7),Final_modified_Intermediate[Burmese_Consonants],0)),LEFT(BG46,7),
IF(ISNUMBER(MATCH(LEFT(BG46,6),Final_modified_Intermediate[Burmese_Consonants],0)),LEFT(BG46,6),
IF(ISNUMBER(MATCH(LEFT(BG46,5),Final_modified_Intermediate[Burmese_Consonants],0)),LEFT(BG46,5),
IF(ISNUMBER(MATCH(LEFT(BG46,4),Final_modified_Intermediate[Burmese_Consonants],0)),LEFT(BG46,4),
IF(ISNUMBER(MATCH(LEFT(BG46,3),Final_modified_Intermediate[Burmese_Consonants],0)),LEFT(BG46,3),
IF(ISNUMBER(MATCH(LEFT(BG46,2),Final_modified_Intermediate[Burmese_Consonants],0)),LEFT(BG46,2),
IF(ISNUMBER(MATCH(LEFT(BG46,1),Final_modified_Intermediate[Burmese_Consonants],0)),LEFT(BG46,1),
IF(ISNUMBER(MATCH(LEFT(BG46,7),Final_Intermediate[Burmese_Consonants],0)),LEFT(BG46,7),
IF(ISNUMBER(MATCH(LEFT(BG46,6),Final_Intermediate[Burmese_Consonants],0)),LEFT(BG46,6),
IF(ISNUMBER(MATCH(LEFT(BG46,5),Final_Intermediate[Burmese_Consonants],0)),LEFT(BG46,5),
IF(ISNUMBER(MATCH(LEFT(BG46,4),Final_Intermediate[Burmese_Consonants],0)),LEFT(BG46,4),
IF(ISNUMBER(MATCH(LEFT(BG46,3),Final_Intermediate[Burmese_Consonants],0)),LEFT(BG46,3),
IF(ISNUMBER(MATCH(LEFT(BG46,2),Final_Intermediate[Burmese_Consonants],0)),LEFT(BG46,2),
IF(ISNUMBER(MATCH(LEFT(BG46,1),Final_Intermediate[Burmese_Consonants],0)),LEFT(BG46,1),
"")))))))))))))))</f>
        <v/>
      </c>
      <c r="AJ46" t="str">
        <f>IF(AND(OR(BH46="။",BH46="၊"),LEN(BH46)=1),BH46,
IF(ISNUMBER(MATCH(LEFT(BH46,7),Final_modified_Intermediate[Burmese_Consonants],0)),LEFT(BH46,7),
IF(ISNUMBER(MATCH(LEFT(BH46,6),Final_modified_Intermediate[Burmese_Consonants],0)),LEFT(BH46,6),
IF(ISNUMBER(MATCH(LEFT(BH46,5),Final_modified_Intermediate[Burmese_Consonants],0)),LEFT(BH46,5),
IF(ISNUMBER(MATCH(LEFT(BH46,4),Final_modified_Intermediate[Burmese_Consonants],0)),LEFT(BH46,4),
IF(ISNUMBER(MATCH(LEFT(BH46,3),Final_modified_Intermediate[Burmese_Consonants],0)),LEFT(BH46,3),
IF(ISNUMBER(MATCH(LEFT(BH46,2),Final_modified_Intermediate[Burmese_Consonants],0)),LEFT(BH46,2),
IF(ISNUMBER(MATCH(LEFT(BH46,1),Final_modified_Intermediate[Burmese_Consonants],0)),LEFT(BH46,1),
IF(ISNUMBER(MATCH(LEFT(BH46,7),Final_Intermediate[Burmese_Consonants],0)),LEFT(BH46,7),
IF(ISNUMBER(MATCH(LEFT(BH46,6),Final_Intermediate[Burmese_Consonants],0)),LEFT(BH46,6),
IF(ISNUMBER(MATCH(LEFT(BH46,5),Final_Intermediate[Burmese_Consonants],0)),LEFT(BH46,5),
IF(ISNUMBER(MATCH(LEFT(BH46,4),Final_Intermediate[Burmese_Consonants],0)),LEFT(BH46,4),
IF(ISNUMBER(MATCH(LEFT(BH46,3),Final_Intermediate[Burmese_Consonants],0)),LEFT(BH46,3),
IF(ISNUMBER(MATCH(LEFT(BH46,2),Final_Intermediate[Burmese_Consonants],0)),LEFT(BH46,2),
IF(ISNUMBER(MATCH(LEFT(BH46,1),Final_Intermediate[Burmese_Consonants],0)),LEFT(BH46,1),
"")))))))))))))))</f>
        <v/>
      </c>
      <c r="AK46" t="str">
        <f>IF(AND(OR(BI46="။",BI46="၊"),LEN(BI46)=1),BI46,
IF(ISNUMBER(MATCH(LEFT(BI46,7),Final_modified_Intermediate[Burmese_Consonants],0)),LEFT(BI46,7),
IF(ISNUMBER(MATCH(LEFT(BI46,6),Final_modified_Intermediate[Burmese_Consonants],0)),LEFT(BI46,6),
IF(ISNUMBER(MATCH(LEFT(BI46,5),Final_modified_Intermediate[Burmese_Consonants],0)),LEFT(BI46,5),
IF(ISNUMBER(MATCH(LEFT(BI46,4),Final_modified_Intermediate[Burmese_Consonants],0)),LEFT(BI46,4),
IF(ISNUMBER(MATCH(LEFT(BI46,3),Final_modified_Intermediate[Burmese_Consonants],0)),LEFT(BI46,3),
IF(ISNUMBER(MATCH(LEFT(BI46,2),Final_modified_Intermediate[Burmese_Consonants],0)),LEFT(BI46,2),
IF(ISNUMBER(MATCH(LEFT(BI46,1),Final_modified_Intermediate[Burmese_Consonants],0)),LEFT(BI46,1),
IF(ISNUMBER(MATCH(LEFT(BI46,7),Final_Intermediate[Burmese_Consonants],0)),LEFT(BI46,7),
IF(ISNUMBER(MATCH(LEFT(BI46,6),Final_Intermediate[Burmese_Consonants],0)),LEFT(BI46,6),
IF(ISNUMBER(MATCH(LEFT(BI46,5),Final_Intermediate[Burmese_Consonants],0)),LEFT(BI46,5),
IF(ISNUMBER(MATCH(LEFT(BI46,4),Final_Intermediate[Burmese_Consonants],0)),LEFT(BI46,4),
IF(ISNUMBER(MATCH(LEFT(BI46,3),Final_Intermediate[Burmese_Consonants],0)),LEFT(BI46,3),
IF(ISNUMBER(MATCH(LEFT(BI46,2),Final_Intermediate[Burmese_Consonants],0)),LEFT(BI46,2),
IF(ISNUMBER(MATCH(LEFT(BI46,1),Final_Intermediate[Burmese_Consonants],0)),LEFT(BI46,1),
"")))))))))))))))</f>
        <v/>
      </c>
      <c r="AL46" t="str">
        <f>IF(AND(OR(BJ46="။",BJ46="၊"),LEN(BJ46)=1),BJ46,
IF(ISNUMBER(MATCH(LEFT(BJ46,7),Final_modified_Intermediate[Burmese_Consonants],0)),LEFT(BJ46,7),
IF(ISNUMBER(MATCH(LEFT(BJ46,6),Final_modified_Intermediate[Burmese_Consonants],0)),LEFT(BJ46,6),
IF(ISNUMBER(MATCH(LEFT(BJ46,5),Final_modified_Intermediate[Burmese_Consonants],0)),LEFT(BJ46,5),
IF(ISNUMBER(MATCH(LEFT(BJ46,4),Final_modified_Intermediate[Burmese_Consonants],0)),LEFT(BJ46,4),
IF(ISNUMBER(MATCH(LEFT(BJ46,3),Final_modified_Intermediate[Burmese_Consonants],0)),LEFT(BJ46,3),
IF(ISNUMBER(MATCH(LEFT(BJ46,2),Final_modified_Intermediate[Burmese_Consonants],0)),LEFT(BJ46,2),
IF(ISNUMBER(MATCH(LEFT(BJ46,1),Final_modified_Intermediate[Burmese_Consonants],0)),LEFT(BJ46,1),
IF(ISNUMBER(MATCH(LEFT(BJ46,7),Final_Intermediate[Burmese_Consonants],0)),LEFT(BJ46,7),
IF(ISNUMBER(MATCH(LEFT(BJ46,6),Final_Intermediate[Burmese_Consonants],0)),LEFT(BJ46,6),
IF(ISNUMBER(MATCH(LEFT(BJ46,5),Final_Intermediate[Burmese_Consonants],0)),LEFT(BJ46,5),
IF(ISNUMBER(MATCH(LEFT(BJ46,4),Final_Intermediate[Burmese_Consonants],0)),LEFT(BJ46,4),
IF(ISNUMBER(MATCH(LEFT(BJ46,3),Final_Intermediate[Burmese_Consonants],0)),LEFT(BJ46,3),
IF(ISNUMBER(MATCH(LEFT(BJ46,2),Final_Intermediate[Burmese_Consonants],0)),LEFT(BJ46,2),
IF(ISNUMBER(MATCH(LEFT(BJ46,1),Final_Intermediate[Burmese_Consonants],0)),LEFT(BJ46,1),
"")))))))))))))))</f>
        <v/>
      </c>
      <c r="AN46" t="e">
        <f>Compiler_Burmese[[#This Row],[Sr. No.]]</f>
        <v>#REF!</v>
      </c>
      <c r="AO4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6" t="e">
        <f>[2]!Vocabulary_Burmese[[#This Row],[Sr. No.]]</f>
        <v>#REF!</v>
      </c>
      <c r="BA46" t="str">
        <f>IF(Raw_data_N2_Kanji[[#This Row],[Categorie]]&lt;&gt;"","",
IF(ISNUMBER(MATCH(V,Special_list[Burmese word],0)),"",
SUBSTITUTE(Raw_data_N2_Kanji[[#This Row],[Raw]]," ","")))</f>
        <v>စမူဆာ</v>
      </c>
      <c r="BB46" t="str">
        <f>RIGHT(Segregate18[[#This Row],[UPGRADE]],LEN(Segregate18[[#This Row],[UPGRADE]])-LEN(Compiler_Burmese[[#This Row],[1]]))</f>
        <v>မူဆာ</v>
      </c>
      <c r="BC46" t="str">
        <f>RIGHT(Segregate18[[#This Row],[11]],LEN(Segregate18[[#This Row],[11]])-LEN(Compiler_Burmese[[#This Row],[2]]))</f>
        <v>ဆာ</v>
      </c>
      <c r="BD46" t="str">
        <f>RIGHT(Segregate18[[#This Row],[21]],LEN(Segregate18[[#This Row],[21]])-LEN(Compiler_Burmese[[#This Row],[3]]))</f>
        <v/>
      </c>
      <c r="BE46" t="str">
        <f>RIGHT(Segregate18[[#This Row],[31]],LEN(Segregate18[[#This Row],[31]])-LEN(Compiler_Burmese[[#This Row],[4]]))</f>
        <v/>
      </c>
      <c r="BF46" t="str">
        <f>RIGHT(Segregate18[[#This Row],[41]],LEN(Segregate18[[#This Row],[41]])-LEN(Compiler_Burmese[[#This Row],[5]]))</f>
        <v/>
      </c>
      <c r="BG46" t="str">
        <f>RIGHT(Segregate18[[#This Row],[51]],LEN(Segregate18[[#This Row],[51]])-LEN(Compiler_Burmese[[#This Row],[6]]))</f>
        <v/>
      </c>
      <c r="BH46" t="str">
        <f>RIGHT(Segregate18[[#This Row],[61]],LEN(Segregate18[[#This Row],[61]])-LEN(Compiler_Burmese[[#This Row],[7]]))</f>
        <v/>
      </c>
      <c r="BI46" t="str">
        <f>RIGHT(Segregate18[[#This Row],[71]],LEN(Segregate18[[#This Row],[71]])-LEN(Compiler_Burmese[[#This Row],[8]]))</f>
        <v/>
      </c>
      <c r="BJ46" t="str">
        <f>RIGHT(Segregate18[[#This Row],[81]],LEN(Segregate18[[#This Row],[81]])-LEN(Compiler_Burmese[[#This Row],[9]]))</f>
        <v/>
      </c>
    </row>
    <row r="47" spans="1:62" ht="14.25" customHeight="1" x14ac:dyDescent="0.3">
      <c r="A47">
        <f>IF(Raw_data_N2_Kanji[[#This Row],[Categorie]]&lt;&gt;"",$A46+1,$A46)</f>
        <v>4</v>
      </c>
      <c r="B47" s="6">
        <f>IF(AND(Raw_data_N2_Kanji[[#This Row],[Supporting word 1]]="",Raw_data_N2_Kanji[[#This Row],[Supporting word 2]]=""),$B46,$B46+1)</f>
        <v>0</v>
      </c>
      <c r="C47" s="9">
        <f>ROW()-ROW(Raw_data_N2_Kanji[#Headers])</f>
        <v>45</v>
      </c>
      <c r="D47" s="9"/>
      <c r="E47" s="9" t="str">
        <f>IF(Raw_data_N2_Kanji[[#This Row],[Categorie]]="",$E46,Raw_data_N2_Kanji[[#This Row],[Categorie]])</f>
        <v>Appetizers</v>
      </c>
      <c r="F47" s="9">
        <f t="shared" si="1"/>
        <v>3</v>
      </c>
      <c r="G47" s="57" t="str">
        <f>Raw_data_N2_Kanji[[#This Row],[Lecture_no]]&amp;"_"&amp;Raw_data_N2_Kanji[[#This Row],[Receipe_no]]</f>
        <v>Appetizers_3</v>
      </c>
      <c r="H47" s="11" t="s">
        <v>27493</v>
      </c>
      <c r="I4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အာလူးကြော်</v>
      </c>
      <c r="K4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7" s="11"/>
      <c r="N47" s="11"/>
      <c r="O4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7" s="12" t="s">
        <v>27669</v>
      </c>
      <c r="Q47" s="12">
        <f>IF(Raw_data_N2_Kanji[[#This Row],[Receipe_no]]=0,$Q46,
$Q46+1)</f>
        <v>41</v>
      </c>
      <c r="R47" s="11"/>
      <c r="S47" s="11">
        <f>IF(Raw_data_N2_Kanji[[#This Row],[Marking]]="",1,"")</f>
        <v>1</v>
      </c>
      <c r="T47" s="11" t="str">
        <f>IF(Raw_data_N2_Kanji[[#This Row],[Marking_blank]]="",SUMPRODUCT(COUNTIF($S$3:$S47,$S47)),"")</f>
        <v/>
      </c>
      <c r="U47" s="12">
        <f>Raw_data_N2_Kanji[[#This Row],[Sr. no.]]</f>
        <v>45</v>
      </c>
      <c r="V47" s="11">
        <f>SUMPRODUCT(COUNTIF($J$3:$J47,$J47))</f>
        <v>1</v>
      </c>
      <c r="W47" s="82">
        <f>LEN('1_Raw_data'!$J47)</f>
        <v>10</v>
      </c>
      <c r="Y47" t="e">
        <f>Segregate18[[#This Row],[Sr. No.]]</f>
        <v>#REF!</v>
      </c>
      <c r="Z47" t="str">
        <f>IF(AND(OR(BA47="။",BA47="၊"),LEN(BA47)=1),BA47,
IF(ISNUMBER(MATCH(LEFT(BA47,7),Final_modified_Intermediate[Burmese_Consonants],0)),LEFT(BA47,7),
IF(ISNUMBER(MATCH(LEFT(BA47,6),Final_modified_Intermediate[Burmese_Consonants],0)),LEFT(BA47,6),
IF(ISNUMBER(MATCH(LEFT(BA47,5),Final_modified_Intermediate[Burmese_Consonants],0)),LEFT(BA47,5),
IF(ISNUMBER(MATCH(LEFT(BA47,4),Final_modified_Intermediate[Burmese_Consonants],0)),LEFT(BA47,4),
IF(ISNUMBER(MATCH(LEFT(BA47,3),Final_modified_Intermediate[Burmese_Consonants],0)),LEFT(BA47,3),
IF(ISNUMBER(MATCH(LEFT(BA47,2),Final_modified_Intermediate[Burmese_Consonants],0)),LEFT(BA47,2),
IF(ISNUMBER(MATCH(LEFT(BA47,1),Final_modified_Intermediate[Burmese_Consonants],0)),LEFT(BA47,1),
IF(ISNUMBER(MATCH(LEFT(BA47,7),Final_Intermediate[Burmese_Consonants],0)),LEFT(BA47,7),
IF(ISNUMBER(MATCH(LEFT(BA47,6),Final_Intermediate[Burmese_Consonants],0)),LEFT(BA47,6),
IF(ISNUMBER(MATCH(LEFT(BA47,5),Final_Intermediate[Burmese_Consonants],0)),LEFT(BA47,5),
IF(ISNUMBER(MATCH(LEFT(BA47,4),Final_Intermediate[Burmese_Consonants],0)),LEFT(BA47,4),
IF(ISNUMBER(MATCH(LEFT(BA47,3),Final_Intermediate[Burmese_Consonants],0)),LEFT(BA47,3),
IF(ISNUMBER(MATCH(LEFT(BA47,2),Final_Intermediate[Burmese_Consonants],0)),LEFT(BA47,2),
IF(ISNUMBER(MATCH(LEFT(BA47,1),Final_Intermediate[Burmese_Consonants],0)),LEFT(BA47,1),
"")))))))))))))))</f>
        <v>အာ</v>
      </c>
      <c r="AA4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7" t="str">
        <f>IF(AND(OR(BB47="။",BB47="၊"),LEN(BB47)=1),BB47,
IF(ISNUMBER(MATCH(LEFT(BB47,7),Final_modified_Intermediate[Burmese_Consonants],0)),LEFT(BB47,7),
IF(ISNUMBER(MATCH(LEFT(BB47,6),Final_modified_Intermediate[Burmese_Consonants],0)),LEFT(BB47,6),
IF(ISNUMBER(MATCH(LEFT(BB47,5),Final_modified_Intermediate[Burmese_Consonants],0)),LEFT(BB47,5),
IF(ISNUMBER(MATCH(LEFT(BB47,4),Final_modified_Intermediate[Burmese_Consonants],0)),LEFT(BB47,4),
IF(ISNUMBER(MATCH(LEFT(BB47,3),Final_modified_Intermediate[Burmese_Consonants],0)),LEFT(BB47,3),
IF(ISNUMBER(MATCH(LEFT(BB47,2),Final_modified_Intermediate[Burmese_Consonants],0)),LEFT(BB47,2),
IF(ISNUMBER(MATCH(LEFT(BB47,1),Final_modified_Intermediate[Burmese_Consonants],0)),LEFT(BB47,1),
IF(ISNUMBER(MATCH(LEFT(BB47,7),Final_Intermediate[Burmese_Consonants],0)),LEFT(BB47,7),
IF(ISNUMBER(MATCH(LEFT(BB47,6),Final_Intermediate[Burmese_Consonants],0)),LEFT(BB47,6),
IF(ISNUMBER(MATCH(LEFT(BB47,5),Final_Intermediate[Burmese_Consonants],0)),LEFT(BB47,5),
IF(ISNUMBER(MATCH(LEFT(BB47,4),Final_Intermediate[Burmese_Consonants],0)),LEFT(BB47,4),
IF(ISNUMBER(MATCH(LEFT(BB47,3),Final_Intermediate[Burmese_Consonants],0)),LEFT(BB47,3),
IF(ISNUMBER(MATCH(LEFT(BB47,2),Final_Intermediate[Burmese_Consonants],0)),LEFT(BB47,2),
IF(ISNUMBER(MATCH(LEFT(BB47,1),Final_Intermediate[Burmese_Consonants],0)),LEFT(BB47,1),
"")))))))))))))))</f>
        <v>လူး</v>
      </c>
      <c r="AC4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7" t="str">
        <f>IF(AND(OR(BC47="။",BC47="၊"),LEN(BC47)=1),BC47,
IF(ISNUMBER(MATCH(LEFT(BC47,7),Final_modified_Intermediate[Burmese_Consonants],0)),LEFT(BC47,7),
IF(ISNUMBER(MATCH(LEFT(BC47,6),Final_modified_Intermediate[Burmese_Consonants],0)),LEFT(BC47,6),
IF(ISNUMBER(MATCH(LEFT(BC47,5),Final_modified_Intermediate[Burmese_Consonants],0)),LEFT(BC47,5),
IF(ISNUMBER(MATCH(LEFT(BC47,4),Final_modified_Intermediate[Burmese_Consonants],0)),LEFT(BC47,4),
IF(ISNUMBER(MATCH(LEFT(BC47,3),Final_modified_Intermediate[Burmese_Consonants],0)),LEFT(BC47,3),
IF(ISNUMBER(MATCH(LEFT(BC47,2),Final_modified_Intermediate[Burmese_Consonants],0)),LEFT(BC47,2),
IF(ISNUMBER(MATCH(LEFT(BC47,1),Final_modified_Intermediate[Burmese_Consonants],0)),LEFT(BC47,1),
IF(ISNUMBER(MATCH(LEFT(BC47,7),Final_Intermediate[Burmese_Consonants],0)),LEFT(BC47,7),
IF(ISNUMBER(MATCH(LEFT(BC47,6),Final_Intermediate[Burmese_Consonants],0)),LEFT(BC47,6),
IF(ISNUMBER(MATCH(LEFT(BC47,5),Final_Intermediate[Burmese_Consonants],0)),LEFT(BC47,5),
IF(ISNUMBER(MATCH(LEFT(BC47,4),Final_Intermediate[Burmese_Consonants],0)),LEFT(BC47,4),
IF(ISNUMBER(MATCH(LEFT(BC47,3),Final_Intermediate[Burmese_Consonants],0)),LEFT(BC47,3),
IF(ISNUMBER(MATCH(LEFT(BC47,2),Final_Intermediate[Burmese_Consonants],0)),LEFT(BC47,2),
IF(ISNUMBER(MATCH(LEFT(BC47,1),Final_Intermediate[Burmese_Consonants],0)),LEFT(BC47,1),
"")))))))))))))))</f>
        <v>ကြော်</v>
      </c>
      <c r="AE4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7" t="str">
        <f>IF(AND(OR(BD47="။",BD47="၊"),LEN(BD47)=1),BD47,
IF(ISNUMBER(MATCH(LEFT(BD47,7),Final_modified_Intermediate[Burmese_Consonants],0)),LEFT(BD47,7),
IF(ISNUMBER(MATCH(LEFT(BD47,6),Final_modified_Intermediate[Burmese_Consonants],0)),LEFT(BD47,6),
IF(ISNUMBER(MATCH(LEFT(BD47,5),Final_modified_Intermediate[Burmese_Consonants],0)),LEFT(BD47,5),
IF(ISNUMBER(MATCH(LEFT(BD47,4),Final_modified_Intermediate[Burmese_Consonants],0)),LEFT(BD47,4),
IF(ISNUMBER(MATCH(LEFT(BD47,3),Final_modified_Intermediate[Burmese_Consonants],0)),LEFT(BD47,3),
IF(ISNUMBER(MATCH(LEFT(BD47,2),Final_modified_Intermediate[Burmese_Consonants],0)),LEFT(BD47,2),
IF(ISNUMBER(MATCH(LEFT(BD47,1),Final_modified_Intermediate[Burmese_Consonants],0)),LEFT(BD47,1),
IF(ISNUMBER(MATCH(LEFT(BD47,7),Final_Intermediate[Burmese_Consonants],0)),LEFT(BD47,7),
IF(ISNUMBER(MATCH(LEFT(BD47,6),Final_Intermediate[Burmese_Consonants],0)),LEFT(BD47,6),
IF(ISNUMBER(MATCH(LEFT(BD47,5),Final_Intermediate[Burmese_Consonants],0)),LEFT(BD47,5),
IF(ISNUMBER(MATCH(LEFT(BD47,4),Final_Intermediate[Burmese_Consonants],0)),LEFT(BD47,4),
IF(ISNUMBER(MATCH(LEFT(BD47,3),Final_Intermediate[Burmese_Consonants],0)),LEFT(BD47,3),
IF(ISNUMBER(MATCH(LEFT(BD47,2),Final_Intermediate[Burmese_Consonants],0)),LEFT(BD47,2),
IF(ISNUMBER(MATCH(LEFT(BD47,1),Final_Intermediate[Burmese_Consonants],0)),LEFT(BD47,1),
"")))))))))))))))</f>
        <v/>
      </c>
      <c r="AG47" t="str">
        <f>IF(AND(OR(BE47="။",BE47="၊"),LEN(BE47)=1),BE47,
IF(ISNUMBER(MATCH(LEFT(BE47,7),Final_modified_Intermediate[Burmese_Consonants],0)),LEFT(BE47,7),
IF(ISNUMBER(MATCH(LEFT(BE47,6),Final_modified_Intermediate[Burmese_Consonants],0)),LEFT(BE47,6),
IF(ISNUMBER(MATCH(LEFT(BE47,5),Final_modified_Intermediate[Burmese_Consonants],0)),LEFT(BE47,5),
IF(ISNUMBER(MATCH(LEFT(BE47,4),Final_modified_Intermediate[Burmese_Consonants],0)),LEFT(BE47,4),
IF(ISNUMBER(MATCH(LEFT(BE47,3),Final_modified_Intermediate[Burmese_Consonants],0)),LEFT(BE47,3),
IF(ISNUMBER(MATCH(LEFT(BE47,2),Final_modified_Intermediate[Burmese_Consonants],0)),LEFT(BE47,2),
IF(ISNUMBER(MATCH(LEFT(BE47,1),Final_modified_Intermediate[Burmese_Consonants],0)),LEFT(BE47,1),
IF(ISNUMBER(MATCH(LEFT(BE47,7),Final_Intermediate[Burmese_Consonants],0)),LEFT(BE47,7),
IF(ISNUMBER(MATCH(LEFT(BE47,6),Final_Intermediate[Burmese_Consonants],0)),LEFT(BE47,6),
IF(ISNUMBER(MATCH(LEFT(BE47,5),Final_Intermediate[Burmese_Consonants],0)),LEFT(BE47,5),
IF(ISNUMBER(MATCH(LEFT(BE47,4),Final_Intermediate[Burmese_Consonants],0)),LEFT(BE47,4),
IF(ISNUMBER(MATCH(LEFT(BE47,3),Final_Intermediate[Burmese_Consonants],0)),LEFT(BE47,3),
IF(ISNUMBER(MATCH(LEFT(BE47,2),Final_Intermediate[Burmese_Consonants],0)),LEFT(BE47,2),
IF(ISNUMBER(MATCH(LEFT(BE47,1),Final_Intermediate[Burmese_Consonants],0)),LEFT(BE47,1),
"")))))))))))))))</f>
        <v/>
      </c>
      <c r="AH47" t="str">
        <f>IF(AND(OR(BF47="။",BF47="၊"),LEN(BF47)=1),BF47,
IF(ISNUMBER(MATCH(LEFT(BF47,7),Final_modified_Intermediate[Burmese_Consonants],0)),LEFT(BF47,7),
IF(ISNUMBER(MATCH(LEFT(BF47,6),Final_modified_Intermediate[Burmese_Consonants],0)),LEFT(BF47,6),
IF(ISNUMBER(MATCH(LEFT(BF47,5),Final_modified_Intermediate[Burmese_Consonants],0)),LEFT(BF47,5),
IF(ISNUMBER(MATCH(LEFT(BF47,4),Final_modified_Intermediate[Burmese_Consonants],0)),LEFT(BF47,4),
IF(ISNUMBER(MATCH(LEFT(BF47,3),Final_modified_Intermediate[Burmese_Consonants],0)),LEFT(BF47,3),
IF(ISNUMBER(MATCH(LEFT(BF47,2),Final_modified_Intermediate[Burmese_Consonants],0)),LEFT(BF47,2),
IF(ISNUMBER(MATCH(LEFT(BF47,1),Final_modified_Intermediate[Burmese_Consonants],0)),LEFT(BF47,1),
IF(ISNUMBER(MATCH(LEFT(BF47,7),Final_Intermediate[Burmese_Consonants],0)),LEFT(BF47,7),
IF(ISNUMBER(MATCH(LEFT(BF47,6),Final_Intermediate[Burmese_Consonants],0)),LEFT(BF47,6),
IF(ISNUMBER(MATCH(LEFT(BF47,5),Final_Intermediate[Burmese_Consonants],0)),LEFT(BF47,5),
IF(ISNUMBER(MATCH(LEFT(BF47,4),Final_Intermediate[Burmese_Consonants],0)),LEFT(BF47,4),
IF(ISNUMBER(MATCH(LEFT(BF47,3),Final_Intermediate[Burmese_Consonants],0)),LEFT(BF47,3),
IF(ISNUMBER(MATCH(LEFT(BF47,2),Final_Intermediate[Burmese_Consonants],0)),LEFT(BF47,2),
IF(ISNUMBER(MATCH(LEFT(BF47,1),Final_Intermediate[Burmese_Consonants],0)),LEFT(BF47,1),
"")))))))))))))))</f>
        <v/>
      </c>
      <c r="AI47" t="str">
        <f>IF(AND(OR(BG47="။",BG47="၊"),LEN(BG47)=1),BG47,
IF(ISNUMBER(MATCH(LEFT(BG47,7),Final_modified_Intermediate[Burmese_Consonants],0)),LEFT(BG47,7),
IF(ISNUMBER(MATCH(LEFT(BG47,6),Final_modified_Intermediate[Burmese_Consonants],0)),LEFT(BG47,6),
IF(ISNUMBER(MATCH(LEFT(BG47,5),Final_modified_Intermediate[Burmese_Consonants],0)),LEFT(BG47,5),
IF(ISNUMBER(MATCH(LEFT(BG47,4),Final_modified_Intermediate[Burmese_Consonants],0)),LEFT(BG47,4),
IF(ISNUMBER(MATCH(LEFT(BG47,3),Final_modified_Intermediate[Burmese_Consonants],0)),LEFT(BG47,3),
IF(ISNUMBER(MATCH(LEFT(BG47,2),Final_modified_Intermediate[Burmese_Consonants],0)),LEFT(BG47,2),
IF(ISNUMBER(MATCH(LEFT(BG47,1),Final_modified_Intermediate[Burmese_Consonants],0)),LEFT(BG47,1),
IF(ISNUMBER(MATCH(LEFT(BG47,7),Final_Intermediate[Burmese_Consonants],0)),LEFT(BG47,7),
IF(ISNUMBER(MATCH(LEFT(BG47,6),Final_Intermediate[Burmese_Consonants],0)),LEFT(BG47,6),
IF(ISNUMBER(MATCH(LEFT(BG47,5),Final_Intermediate[Burmese_Consonants],0)),LEFT(BG47,5),
IF(ISNUMBER(MATCH(LEFT(BG47,4),Final_Intermediate[Burmese_Consonants],0)),LEFT(BG47,4),
IF(ISNUMBER(MATCH(LEFT(BG47,3),Final_Intermediate[Burmese_Consonants],0)),LEFT(BG47,3),
IF(ISNUMBER(MATCH(LEFT(BG47,2),Final_Intermediate[Burmese_Consonants],0)),LEFT(BG47,2),
IF(ISNUMBER(MATCH(LEFT(BG47,1),Final_Intermediate[Burmese_Consonants],0)),LEFT(BG47,1),
"")))))))))))))))</f>
        <v/>
      </c>
      <c r="AJ47" t="str">
        <f>IF(AND(OR(BH47="။",BH47="၊"),LEN(BH47)=1),BH47,
IF(ISNUMBER(MATCH(LEFT(BH47,7),Final_modified_Intermediate[Burmese_Consonants],0)),LEFT(BH47,7),
IF(ISNUMBER(MATCH(LEFT(BH47,6),Final_modified_Intermediate[Burmese_Consonants],0)),LEFT(BH47,6),
IF(ISNUMBER(MATCH(LEFT(BH47,5),Final_modified_Intermediate[Burmese_Consonants],0)),LEFT(BH47,5),
IF(ISNUMBER(MATCH(LEFT(BH47,4),Final_modified_Intermediate[Burmese_Consonants],0)),LEFT(BH47,4),
IF(ISNUMBER(MATCH(LEFT(BH47,3),Final_modified_Intermediate[Burmese_Consonants],0)),LEFT(BH47,3),
IF(ISNUMBER(MATCH(LEFT(BH47,2),Final_modified_Intermediate[Burmese_Consonants],0)),LEFT(BH47,2),
IF(ISNUMBER(MATCH(LEFT(BH47,1),Final_modified_Intermediate[Burmese_Consonants],0)),LEFT(BH47,1),
IF(ISNUMBER(MATCH(LEFT(BH47,7),Final_Intermediate[Burmese_Consonants],0)),LEFT(BH47,7),
IF(ISNUMBER(MATCH(LEFT(BH47,6),Final_Intermediate[Burmese_Consonants],0)),LEFT(BH47,6),
IF(ISNUMBER(MATCH(LEFT(BH47,5),Final_Intermediate[Burmese_Consonants],0)),LEFT(BH47,5),
IF(ISNUMBER(MATCH(LEFT(BH47,4),Final_Intermediate[Burmese_Consonants],0)),LEFT(BH47,4),
IF(ISNUMBER(MATCH(LEFT(BH47,3),Final_Intermediate[Burmese_Consonants],0)),LEFT(BH47,3),
IF(ISNUMBER(MATCH(LEFT(BH47,2),Final_Intermediate[Burmese_Consonants],0)),LEFT(BH47,2),
IF(ISNUMBER(MATCH(LEFT(BH47,1),Final_Intermediate[Burmese_Consonants],0)),LEFT(BH47,1),
"")))))))))))))))</f>
        <v/>
      </c>
      <c r="AK47" t="str">
        <f>IF(AND(OR(BI47="။",BI47="၊"),LEN(BI47)=1),BI47,
IF(ISNUMBER(MATCH(LEFT(BI47,7),Final_modified_Intermediate[Burmese_Consonants],0)),LEFT(BI47,7),
IF(ISNUMBER(MATCH(LEFT(BI47,6),Final_modified_Intermediate[Burmese_Consonants],0)),LEFT(BI47,6),
IF(ISNUMBER(MATCH(LEFT(BI47,5),Final_modified_Intermediate[Burmese_Consonants],0)),LEFT(BI47,5),
IF(ISNUMBER(MATCH(LEFT(BI47,4),Final_modified_Intermediate[Burmese_Consonants],0)),LEFT(BI47,4),
IF(ISNUMBER(MATCH(LEFT(BI47,3),Final_modified_Intermediate[Burmese_Consonants],0)),LEFT(BI47,3),
IF(ISNUMBER(MATCH(LEFT(BI47,2),Final_modified_Intermediate[Burmese_Consonants],0)),LEFT(BI47,2),
IF(ISNUMBER(MATCH(LEFT(BI47,1),Final_modified_Intermediate[Burmese_Consonants],0)),LEFT(BI47,1),
IF(ISNUMBER(MATCH(LEFT(BI47,7),Final_Intermediate[Burmese_Consonants],0)),LEFT(BI47,7),
IF(ISNUMBER(MATCH(LEFT(BI47,6),Final_Intermediate[Burmese_Consonants],0)),LEFT(BI47,6),
IF(ISNUMBER(MATCH(LEFT(BI47,5),Final_Intermediate[Burmese_Consonants],0)),LEFT(BI47,5),
IF(ISNUMBER(MATCH(LEFT(BI47,4),Final_Intermediate[Burmese_Consonants],0)),LEFT(BI47,4),
IF(ISNUMBER(MATCH(LEFT(BI47,3),Final_Intermediate[Burmese_Consonants],0)),LEFT(BI47,3),
IF(ISNUMBER(MATCH(LEFT(BI47,2),Final_Intermediate[Burmese_Consonants],0)),LEFT(BI47,2),
IF(ISNUMBER(MATCH(LEFT(BI47,1),Final_Intermediate[Burmese_Consonants],0)),LEFT(BI47,1),
"")))))))))))))))</f>
        <v/>
      </c>
      <c r="AL47" t="str">
        <f>IF(AND(OR(BJ47="။",BJ47="၊"),LEN(BJ47)=1),BJ47,
IF(ISNUMBER(MATCH(LEFT(BJ47,7),Final_modified_Intermediate[Burmese_Consonants],0)),LEFT(BJ47,7),
IF(ISNUMBER(MATCH(LEFT(BJ47,6),Final_modified_Intermediate[Burmese_Consonants],0)),LEFT(BJ47,6),
IF(ISNUMBER(MATCH(LEFT(BJ47,5),Final_modified_Intermediate[Burmese_Consonants],0)),LEFT(BJ47,5),
IF(ISNUMBER(MATCH(LEFT(BJ47,4),Final_modified_Intermediate[Burmese_Consonants],0)),LEFT(BJ47,4),
IF(ISNUMBER(MATCH(LEFT(BJ47,3),Final_modified_Intermediate[Burmese_Consonants],0)),LEFT(BJ47,3),
IF(ISNUMBER(MATCH(LEFT(BJ47,2),Final_modified_Intermediate[Burmese_Consonants],0)),LEFT(BJ47,2),
IF(ISNUMBER(MATCH(LEFT(BJ47,1),Final_modified_Intermediate[Burmese_Consonants],0)),LEFT(BJ47,1),
IF(ISNUMBER(MATCH(LEFT(BJ47,7),Final_Intermediate[Burmese_Consonants],0)),LEFT(BJ47,7),
IF(ISNUMBER(MATCH(LEFT(BJ47,6),Final_Intermediate[Burmese_Consonants],0)),LEFT(BJ47,6),
IF(ISNUMBER(MATCH(LEFT(BJ47,5),Final_Intermediate[Burmese_Consonants],0)),LEFT(BJ47,5),
IF(ISNUMBER(MATCH(LEFT(BJ47,4),Final_Intermediate[Burmese_Consonants],0)),LEFT(BJ47,4),
IF(ISNUMBER(MATCH(LEFT(BJ47,3),Final_Intermediate[Burmese_Consonants],0)),LEFT(BJ47,3),
IF(ISNUMBER(MATCH(LEFT(BJ47,2),Final_Intermediate[Burmese_Consonants],0)),LEFT(BJ47,2),
IF(ISNUMBER(MATCH(LEFT(BJ47,1),Final_Intermediate[Burmese_Consonants],0)),LEFT(BJ47,1),
"")))))))))))))))</f>
        <v/>
      </c>
      <c r="AN47" t="e">
        <f>Compiler_Burmese[[#This Row],[Sr. No.]]</f>
        <v>#REF!</v>
      </c>
      <c r="AO4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7" t="e">
        <f>[2]!Vocabulary_Burmese[[#This Row],[Sr. No.]]</f>
        <v>#REF!</v>
      </c>
      <c r="BA47" t="str">
        <f>IF(Raw_data_N2_Kanji[[#This Row],[Categorie]]&lt;&gt;"","",
IF(ISNUMBER(MATCH(V,Special_list[Burmese word],0)),"",
SUBSTITUTE(Raw_data_N2_Kanji[[#This Row],[Raw]]," ","")))</f>
        <v>အာလူးကြော်</v>
      </c>
      <c r="BB47" t="str">
        <f>RIGHT(Segregate18[[#This Row],[UPGRADE]],LEN(Segregate18[[#This Row],[UPGRADE]])-LEN(Compiler_Burmese[[#This Row],[1]]))</f>
        <v>လူးကြော်</v>
      </c>
      <c r="BC47" t="str">
        <f>RIGHT(Segregate18[[#This Row],[11]],LEN(Segregate18[[#This Row],[11]])-LEN(Compiler_Burmese[[#This Row],[2]]))</f>
        <v>ကြော်</v>
      </c>
      <c r="BD47" t="str">
        <f>RIGHT(Segregate18[[#This Row],[21]],LEN(Segregate18[[#This Row],[21]])-LEN(Compiler_Burmese[[#This Row],[3]]))</f>
        <v/>
      </c>
      <c r="BE47" t="str">
        <f>RIGHT(Segregate18[[#This Row],[31]],LEN(Segregate18[[#This Row],[31]])-LEN(Compiler_Burmese[[#This Row],[4]]))</f>
        <v/>
      </c>
      <c r="BF47" t="str">
        <f>RIGHT(Segregate18[[#This Row],[41]],LEN(Segregate18[[#This Row],[41]])-LEN(Compiler_Burmese[[#This Row],[5]]))</f>
        <v/>
      </c>
      <c r="BG47" t="str">
        <f>RIGHT(Segregate18[[#This Row],[51]],LEN(Segregate18[[#This Row],[51]])-LEN(Compiler_Burmese[[#This Row],[6]]))</f>
        <v/>
      </c>
      <c r="BH47" t="str">
        <f>RIGHT(Segregate18[[#This Row],[61]],LEN(Segregate18[[#This Row],[61]])-LEN(Compiler_Burmese[[#This Row],[7]]))</f>
        <v/>
      </c>
      <c r="BI47" t="str">
        <f>RIGHT(Segregate18[[#This Row],[71]],LEN(Segregate18[[#This Row],[71]])-LEN(Compiler_Burmese[[#This Row],[8]]))</f>
        <v/>
      </c>
      <c r="BJ47" t="str">
        <f>RIGHT(Segregate18[[#This Row],[81]],LEN(Segregate18[[#This Row],[81]])-LEN(Compiler_Burmese[[#This Row],[9]]))</f>
        <v/>
      </c>
    </row>
    <row r="48" spans="1:62" ht="14.25" customHeight="1" x14ac:dyDescent="0.3">
      <c r="A48">
        <f>IF(Raw_data_N2_Kanji[[#This Row],[Categorie]]&lt;&gt;"",$A47+1,$A47)</f>
        <v>4</v>
      </c>
      <c r="B48" s="6">
        <f>IF(AND(Raw_data_N2_Kanji[[#This Row],[Supporting word 1]]="",Raw_data_N2_Kanji[[#This Row],[Supporting word 2]]=""),$B47,$B47+1)</f>
        <v>0</v>
      </c>
      <c r="C48" s="9">
        <f>ROW()-ROW(Raw_data_N2_Kanji[#Headers])</f>
        <v>46</v>
      </c>
      <c r="D48" s="9"/>
      <c r="E48" s="9" t="str">
        <f>IF(Raw_data_N2_Kanji[[#This Row],[Categorie]]="",$E47,Raw_data_N2_Kanji[[#This Row],[Categorie]])</f>
        <v>Appetizers</v>
      </c>
      <c r="F48" s="9">
        <f t="shared" si="1"/>
        <v>4</v>
      </c>
      <c r="G48" s="57" t="str">
        <f>Raw_data_N2_Kanji[[#This Row],[Lecture_no]]&amp;"_"&amp;Raw_data_N2_Kanji[[#This Row],[Receipe_no]]</f>
        <v>Appetizers_4</v>
      </c>
      <c r="H48" s="121" t="s">
        <v>27617</v>
      </c>
      <c r="I4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ကော်ပြန့်ကြော်</v>
      </c>
      <c r="K4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8" s="11"/>
      <c r="N48" s="11"/>
      <c r="O4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8" s="12" t="s">
        <v>27670</v>
      </c>
      <c r="Q48" s="12">
        <f>IF(Raw_data_N2_Kanji[[#This Row],[Receipe_no]]=0,$Q47,
$Q47+1)</f>
        <v>42</v>
      </c>
      <c r="R48" s="11"/>
      <c r="S48" s="11">
        <f>IF(Raw_data_N2_Kanji[[#This Row],[Marking]]="",1,"")</f>
        <v>1</v>
      </c>
      <c r="T48" s="11" t="str">
        <f>IF(Raw_data_N2_Kanji[[#This Row],[Marking_blank]]="",SUMPRODUCT(COUNTIF($S$3:$S48,$S48)),"")</f>
        <v/>
      </c>
      <c r="U48" s="12">
        <f>Raw_data_N2_Kanji[[#This Row],[Sr. no.]]</f>
        <v>46</v>
      </c>
      <c r="V48" s="11">
        <f>SUMPRODUCT(COUNTIF($J$3:$J48,$J48))</f>
        <v>1</v>
      </c>
      <c r="W48" s="82">
        <f>LEN('1_Raw_data'!$J48)</f>
        <v>14</v>
      </c>
      <c r="Y48" t="e">
        <f>Segregate18[[#This Row],[Sr. No.]]</f>
        <v>#REF!</v>
      </c>
      <c r="Z48" t="str">
        <f>IF(AND(OR(BA48="။",BA48="၊"),LEN(BA48)=1),BA48,
IF(ISNUMBER(MATCH(LEFT(BA48,7),Final_modified_Intermediate[Burmese_Consonants],0)),LEFT(BA48,7),
IF(ISNUMBER(MATCH(LEFT(BA48,6),Final_modified_Intermediate[Burmese_Consonants],0)),LEFT(BA48,6),
IF(ISNUMBER(MATCH(LEFT(BA48,5),Final_modified_Intermediate[Burmese_Consonants],0)),LEFT(BA48,5),
IF(ISNUMBER(MATCH(LEFT(BA48,4),Final_modified_Intermediate[Burmese_Consonants],0)),LEFT(BA48,4),
IF(ISNUMBER(MATCH(LEFT(BA48,3),Final_modified_Intermediate[Burmese_Consonants],0)),LEFT(BA48,3),
IF(ISNUMBER(MATCH(LEFT(BA48,2),Final_modified_Intermediate[Burmese_Consonants],0)),LEFT(BA48,2),
IF(ISNUMBER(MATCH(LEFT(BA48,1),Final_modified_Intermediate[Burmese_Consonants],0)),LEFT(BA48,1),
IF(ISNUMBER(MATCH(LEFT(BA48,7),Final_Intermediate[Burmese_Consonants],0)),LEFT(BA48,7),
IF(ISNUMBER(MATCH(LEFT(BA48,6),Final_Intermediate[Burmese_Consonants],0)),LEFT(BA48,6),
IF(ISNUMBER(MATCH(LEFT(BA48,5),Final_Intermediate[Burmese_Consonants],0)),LEFT(BA48,5),
IF(ISNUMBER(MATCH(LEFT(BA48,4),Final_Intermediate[Burmese_Consonants],0)),LEFT(BA48,4),
IF(ISNUMBER(MATCH(LEFT(BA48,3),Final_Intermediate[Burmese_Consonants],0)),LEFT(BA48,3),
IF(ISNUMBER(MATCH(LEFT(BA48,2),Final_Intermediate[Burmese_Consonants],0)),LEFT(BA48,2),
IF(ISNUMBER(MATCH(LEFT(BA48,1),Final_Intermediate[Burmese_Consonants],0)),LEFT(BA48,1),
"")))))))))))))))</f>
        <v>ကော်</v>
      </c>
      <c r="AA4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8" t="str">
        <f>IF(AND(OR(BB48="။",BB48="၊"),LEN(BB48)=1),BB48,
IF(ISNUMBER(MATCH(LEFT(BB48,7),Final_modified_Intermediate[Burmese_Consonants],0)),LEFT(BB48,7),
IF(ISNUMBER(MATCH(LEFT(BB48,6),Final_modified_Intermediate[Burmese_Consonants],0)),LEFT(BB48,6),
IF(ISNUMBER(MATCH(LEFT(BB48,5),Final_modified_Intermediate[Burmese_Consonants],0)),LEFT(BB48,5),
IF(ISNUMBER(MATCH(LEFT(BB48,4),Final_modified_Intermediate[Burmese_Consonants],0)),LEFT(BB48,4),
IF(ISNUMBER(MATCH(LEFT(BB48,3),Final_modified_Intermediate[Burmese_Consonants],0)),LEFT(BB48,3),
IF(ISNUMBER(MATCH(LEFT(BB48,2),Final_modified_Intermediate[Burmese_Consonants],0)),LEFT(BB48,2),
IF(ISNUMBER(MATCH(LEFT(BB48,1),Final_modified_Intermediate[Burmese_Consonants],0)),LEFT(BB48,1),
IF(ISNUMBER(MATCH(LEFT(BB48,7),Final_Intermediate[Burmese_Consonants],0)),LEFT(BB48,7),
IF(ISNUMBER(MATCH(LEFT(BB48,6),Final_Intermediate[Burmese_Consonants],0)),LEFT(BB48,6),
IF(ISNUMBER(MATCH(LEFT(BB48,5),Final_Intermediate[Burmese_Consonants],0)),LEFT(BB48,5),
IF(ISNUMBER(MATCH(LEFT(BB48,4),Final_Intermediate[Burmese_Consonants],0)),LEFT(BB48,4),
IF(ISNUMBER(MATCH(LEFT(BB48,3),Final_Intermediate[Burmese_Consonants],0)),LEFT(BB48,3),
IF(ISNUMBER(MATCH(LEFT(BB48,2),Final_Intermediate[Burmese_Consonants],0)),LEFT(BB48,2),
IF(ISNUMBER(MATCH(LEFT(BB48,1),Final_Intermediate[Burmese_Consonants],0)),LEFT(BB48,1),
"")))))))))))))))</f>
        <v>ပြ</v>
      </c>
      <c r="AC4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8" t="str">
        <f>IF(AND(OR(BC48="။",BC48="၊"),LEN(BC48)=1),BC48,
IF(ISNUMBER(MATCH(LEFT(BC48,7),Final_modified_Intermediate[Burmese_Consonants],0)),LEFT(BC48,7),
IF(ISNUMBER(MATCH(LEFT(BC48,6),Final_modified_Intermediate[Burmese_Consonants],0)),LEFT(BC48,6),
IF(ISNUMBER(MATCH(LEFT(BC48,5),Final_modified_Intermediate[Burmese_Consonants],0)),LEFT(BC48,5),
IF(ISNUMBER(MATCH(LEFT(BC48,4),Final_modified_Intermediate[Burmese_Consonants],0)),LEFT(BC48,4),
IF(ISNUMBER(MATCH(LEFT(BC48,3),Final_modified_Intermediate[Burmese_Consonants],0)),LEFT(BC48,3),
IF(ISNUMBER(MATCH(LEFT(BC48,2),Final_modified_Intermediate[Burmese_Consonants],0)),LEFT(BC48,2),
IF(ISNUMBER(MATCH(LEFT(BC48,1),Final_modified_Intermediate[Burmese_Consonants],0)),LEFT(BC48,1),
IF(ISNUMBER(MATCH(LEFT(BC48,7),Final_Intermediate[Burmese_Consonants],0)),LEFT(BC48,7),
IF(ISNUMBER(MATCH(LEFT(BC48,6),Final_Intermediate[Burmese_Consonants],0)),LEFT(BC48,6),
IF(ISNUMBER(MATCH(LEFT(BC48,5),Final_Intermediate[Burmese_Consonants],0)),LEFT(BC48,5),
IF(ISNUMBER(MATCH(LEFT(BC48,4),Final_Intermediate[Burmese_Consonants],0)),LEFT(BC48,4),
IF(ISNUMBER(MATCH(LEFT(BC48,3),Final_Intermediate[Burmese_Consonants],0)),LEFT(BC48,3),
IF(ISNUMBER(MATCH(LEFT(BC48,2),Final_Intermediate[Burmese_Consonants],0)),LEFT(BC48,2),
IF(ISNUMBER(MATCH(LEFT(BC48,1),Final_Intermediate[Burmese_Consonants],0)),LEFT(BC48,1),
"")))))))))))))))</f>
        <v>န</v>
      </c>
      <c r="AE4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8" t="str">
        <f>IF(AND(OR(BD48="။",BD48="၊"),LEN(BD48)=1),BD48,
IF(ISNUMBER(MATCH(LEFT(BD48,7),Final_modified_Intermediate[Burmese_Consonants],0)),LEFT(BD48,7),
IF(ISNUMBER(MATCH(LEFT(BD48,6),Final_modified_Intermediate[Burmese_Consonants],0)),LEFT(BD48,6),
IF(ISNUMBER(MATCH(LEFT(BD48,5),Final_modified_Intermediate[Burmese_Consonants],0)),LEFT(BD48,5),
IF(ISNUMBER(MATCH(LEFT(BD48,4),Final_modified_Intermediate[Burmese_Consonants],0)),LEFT(BD48,4),
IF(ISNUMBER(MATCH(LEFT(BD48,3),Final_modified_Intermediate[Burmese_Consonants],0)),LEFT(BD48,3),
IF(ISNUMBER(MATCH(LEFT(BD48,2),Final_modified_Intermediate[Burmese_Consonants],0)),LEFT(BD48,2),
IF(ISNUMBER(MATCH(LEFT(BD48,1),Final_modified_Intermediate[Burmese_Consonants],0)),LEFT(BD48,1),
IF(ISNUMBER(MATCH(LEFT(BD48,7),Final_Intermediate[Burmese_Consonants],0)),LEFT(BD48,7),
IF(ISNUMBER(MATCH(LEFT(BD48,6),Final_Intermediate[Burmese_Consonants],0)),LEFT(BD48,6),
IF(ISNUMBER(MATCH(LEFT(BD48,5),Final_Intermediate[Burmese_Consonants],0)),LEFT(BD48,5),
IF(ISNUMBER(MATCH(LEFT(BD48,4),Final_Intermediate[Burmese_Consonants],0)),LEFT(BD48,4),
IF(ISNUMBER(MATCH(LEFT(BD48,3),Final_Intermediate[Burmese_Consonants],0)),LEFT(BD48,3),
IF(ISNUMBER(MATCH(LEFT(BD48,2),Final_Intermediate[Burmese_Consonants],0)),LEFT(BD48,2),
IF(ISNUMBER(MATCH(LEFT(BD48,1),Final_Intermediate[Burmese_Consonants],0)),LEFT(BD48,1),
"")))))))))))))))</f>
        <v/>
      </c>
      <c r="AG48" t="str">
        <f>IF(AND(OR(BE48="။",BE48="၊"),LEN(BE48)=1),BE48,
IF(ISNUMBER(MATCH(LEFT(BE48,7),Final_modified_Intermediate[Burmese_Consonants],0)),LEFT(BE48,7),
IF(ISNUMBER(MATCH(LEFT(BE48,6),Final_modified_Intermediate[Burmese_Consonants],0)),LEFT(BE48,6),
IF(ISNUMBER(MATCH(LEFT(BE48,5),Final_modified_Intermediate[Burmese_Consonants],0)),LEFT(BE48,5),
IF(ISNUMBER(MATCH(LEFT(BE48,4),Final_modified_Intermediate[Burmese_Consonants],0)),LEFT(BE48,4),
IF(ISNUMBER(MATCH(LEFT(BE48,3),Final_modified_Intermediate[Burmese_Consonants],0)),LEFT(BE48,3),
IF(ISNUMBER(MATCH(LEFT(BE48,2),Final_modified_Intermediate[Burmese_Consonants],0)),LEFT(BE48,2),
IF(ISNUMBER(MATCH(LEFT(BE48,1),Final_modified_Intermediate[Burmese_Consonants],0)),LEFT(BE48,1),
IF(ISNUMBER(MATCH(LEFT(BE48,7),Final_Intermediate[Burmese_Consonants],0)),LEFT(BE48,7),
IF(ISNUMBER(MATCH(LEFT(BE48,6),Final_Intermediate[Burmese_Consonants],0)),LEFT(BE48,6),
IF(ISNUMBER(MATCH(LEFT(BE48,5),Final_Intermediate[Burmese_Consonants],0)),LEFT(BE48,5),
IF(ISNUMBER(MATCH(LEFT(BE48,4),Final_Intermediate[Burmese_Consonants],0)),LEFT(BE48,4),
IF(ISNUMBER(MATCH(LEFT(BE48,3),Final_Intermediate[Burmese_Consonants],0)),LEFT(BE48,3),
IF(ISNUMBER(MATCH(LEFT(BE48,2),Final_Intermediate[Burmese_Consonants],0)),LEFT(BE48,2),
IF(ISNUMBER(MATCH(LEFT(BE48,1),Final_Intermediate[Burmese_Consonants],0)),LEFT(BE48,1),
"")))))))))))))))</f>
        <v/>
      </c>
      <c r="AH48" t="str">
        <f>IF(AND(OR(BF48="။",BF48="၊"),LEN(BF48)=1),BF48,
IF(ISNUMBER(MATCH(LEFT(BF48,7),Final_modified_Intermediate[Burmese_Consonants],0)),LEFT(BF48,7),
IF(ISNUMBER(MATCH(LEFT(BF48,6),Final_modified_Intermediate[Burmese_Consonants],0)),LEFT(BF48,6),
IF(ISNUMBER(MATCH(LEFT(BF48,5),Final_modified_Intermediate[Burmese_Consonants],0)),LEFT(BF48,5),
IF(ISNUMBER(MATCH(LEFT(BF48,4),Final_modified_Intermediate[Burmese_Consonants],0)),LEFT(BF48,4),
IF(ISNUMBER(MATCH(LEFT(BF48,3),Final_modified_Intermediate[Burmese_Consonants],0)),LEFT(BF48,3),
IF(ISNUMBER(MATCH(LEFT(BF48,2),Final_modified_Intermediate[Burmese_Consonants],0)),LEFT(BF48,2),
IF(ISNUMBER(MATCH(LEFT(BF48,1),Final_modified_Intermediate[Burmese_Consonants],0)),LEFT(BF48,1),
IF(ISNUMBER(MATCH(LEFT(BF48,7),Final_Intermediate[Burmese_Consonants],0)),LEFT(BF48,7),
IF(ISNUMBER(MATCH(LEFT(BF48,6),Final_Intermediate[Burmese_Consonants],0)),LEFT(BF48,6),
IF(ISNUMBER(MATCH(LEFT(BF48,5),Final_Intermediate[Burmese_Consonants],0)),LEFT(BF48,5),
IF(ISNUMBER(MATCH(LEFT(BF48,4),Final_Intermediate[Burmese_Consonants],0)),LEFT(BF48,4),
IF(ISNUMBER(MATCH(LEFT(BF48,3),Final_Intermediate[Burmese_Consonants],0)),LEFT(BF48,3),
IF(ISNUMBER(MATCH(LEFT(BF48,2),Final_Intermediate[Burmese_Consonants],0)),LEFT(BF48,2),
IF(ISNUMBER(MATCH(LEFT(BF48,1),Final_Intermediate[Burmese_Consonants],0)),LEFT(BF48,1),
"")))))))))))))))</f>
        <v/>
      </c>
      <c r="AI48" t="str">
        <f>IF(AND(OR(BG48="။",BG48="၊"),LEN(BG48)=1),BG48,
IF(ISNUMBER(MATCH(LEFT(BG48,7),Final_modified_Intermediate[Burmese_Consonants],0)),LEFT(BG48,7),
IF(ISNUMBER(MATCH(LEFT(BG48,6),Final_modified_Intermediate[Burmese_Consonants],0)),LEFT(BG48,6),
IF(ISNUMBER(MATCH(LEFT(BG48,5),Final_modified_Intermediate[Burmese_Consonants],0)),LEFT(BG48,5),
IF(ISNUMBER(MATCH(LEFT(BG48,4),Final_modified_Intermediate[Burmese_Consonants],0)),LEFT(BG48,4),
IF(ISNUMBER(MATCH(LEFT(BG48,3),Final_modified_Intermediate[Burmese_Consonants],0)),LEFT(BG48,3),
IF(ISNUMBER(MATCH(LEFT(BG48,2),Final_modified_Intermediate[Burmese_Consonants],0)),LEFT(BG48,2),
IF(ISNUMBER(MATCH(LEFT(BG48,1),Final_modified_Intermediate[Burmese_Consonants],0)),LEFT(BG48,1),
IF(ISNUMBER(MATCH(LEFT(BG48,7),Final_Intermediate[Burmese_Consonants],0)),LEFT(BG48,7),
IF(ISNUMBER(MATCH(LEFT(BG48,6),Final_Intermediate[Burmese_Consonants],0)),LEFT(BG48,6),
IF(ISNUMBER(MATCH(LEFT(BG48,5),Final_Intermediate[Burmese_Consonants],0)),LEFT(BG48,5),
IF(ISNUMBER(MATCH(LEFT(BG48,4),Final_Intermediate[Burmese_Consonants],0)),LEFT(BG48,4),
IF(ISNUMBER(MATCH(LEFT(BG48,3),Final_Intermediate[Burmese_Consonants],0)),LEFT(BG48,3),
IF(ISNUMBER(MATCH(LEFT(BG48,2),Final_Intermediate[Burmese_Consonants],0)),LEFT(BG48,2),
IF(ISNUMBER(MATCH(LEFT(BG48,1),Final_Intermediate[Burmese_Consonants],0)),LEFT(BG48,1),
"")))))))))))))))</f>
        <v/>
      </c>
      <c r="AJ48" t="str">
        <f>IF(AND(OR(BH48="။",BH48="၊"),LEN(BH48)=1),BH48,
IF(ISNUMBER(MATCH(LEFT(BH48,7),Final_modified_Intermediate[Burmese_Consonants],0)),LEFT(BH48,7),
IF(ISNUMBER(MATCH(LEFT(BH48,6),Final_modified_Intermediate[Burmese_Consonants],0)),LEFT(BH48,6),
IF(ISNUMBER(MATCH(LEFT(BH48,5),Final_modified_Intermediate[Burmese_Consonants],0)),LEFT(BH48,5),
IF(ISNUMBER(MATCH(LEFT(BH48,4),Final_modified_Intermediate[Burmese_Consonants],0)),LEFT(BH48,4),
IF(ISNUMBER(MATCH(LEFT(BH48,3),Final_modified_Intermediate[Burmese_Consonants],0)),LEFT(BH48,3),
IF(ISNUMBER(MATCH(LEFT(BH48,2),Final_modified_Intermediate[Burmese_Consonants],0)),LEFT(BH48,2),
IF(ISNUMBER(MATCH(LEFT(BH48,1),Final_modified_Intermediate[Burmese_Consonants],0)),LEFT(BH48,1),
IF(ISNUMBER(MATCH(LEFT(BH48,7),Final_Intermediate[Burmese_Consonants],0)),LEFT(BH48,7),
IF(ISNUMBER(MATCH(LEFT(BH48,6),Final_Intermediate[Burmese_Consonants],0)),LEFT(BH48,6),
IF(ISNUMBER(MATCH(LEFT(BH48,5),Final_Intermediate[Burmese_Consonants],0)),LEFT(BH48,5),
IF(ISNUMBER(MATCH(LEFT(BH48,4),Final_Intermediate[Burmese_Consonants],0)),LEFT(BH48,4),
IF(ISNUMBER(MATCH(LEFT(BH48,3),Final_Intermediate[Burmese_Consonants],0)),LEFT(BH48,3),
IF(ISNUMBER(MATCH(LEFT(BH48,2),Final_Intermediate[Burmese_Consonants],0)),LEFT(BH48,2),
IF(ISNUMBER(MATCH(LEFT(BH48,1),Final_Intermediate[Burmese_Consonants],0)),LEFT(BH48,1),
"")))))))))))))))</f>
        <v/>
      </c>
      <c r="AK48" t="str">
        <f>IF(AND(OR(BI48="။",BI48="၊"),LEN(BI48)=1),BI48,
IF(ISNUMBER(MATCH(LEFT(BI48,7),Final_modified_Intermediate[Burmese_Consonants],0)),LEFT(BI48,7),
IF(ISNUMBER(MATCH(LEFT(BI48,6),Final_modified_Intermediate[Burmese_Consonants],0)),LEFT(BI48,6),
IF(ISNUMBER(MATCH(LEFT(BI48,5),Final_modified_Intermediate[Burmese_Consonants],0)),LEFT(BI48,5),
IF(ISNUMBER(MATCH(LEFT(BI48,4),Final_modified_Intermediate[Burmese_Consonants],0)),LEFT(BI48,4),
IF(ISNUMBER(MATCH(LEFT(BI48,3),Final_modified_Intermediate[Burmese_Consonants],0)),LEFT(BI48,3),
IF(ISNUMBER(MATCH(LEFT(BI48,2),Final_modified_Intermediate[Burmese_Consonants],0)),LEFT(BI48,2),
IF(ISNUMBER(MATCH(LEFT(BI48,1),Final_modified_Intermediate[Burmese_Consonants],0)),LEFT(BI48,1),
IF(ISNUMBER(MATCH(LEFT(BI48,7),Final_Intermediate[Burmese_Consonants],0)),LEFT(BI48,7),
IF(ISNUMBER(MATCH(LEFT(BI48,6),Final_Intermediate[Burmese_Consonants],0)),LEFT(BI48,6),
IF(ISNUMBER(MATCH(LEFT(BI48,5),Final_Intermediate[Burmese_Consonants],0)),LEFT(BI48,5),
IF(ISNUMBER(MATCH(LEFT(BI48,4),Final_Intermediate[Burmese_Consonants],0)),LEFT(BI48,4),
IF(ISNUMBER(MATCH(LEFT(BI48,3),Final_Intermediate[Burmese_Consonants],0)),LEFT(BI48,3),
IF(ISNUMBER(MATCH(LEFT(BI48,2),Final_Intermediate[Burmese_Consonants],0)),LEFT(BI48,2),
IF(ISNUMBER(MATCH(LEFT(BI48,1),Final_Intermediate[Burmese_Consonants],0)),LEFT(BI48,1),
"")))))))))))))))</f>
        <v/>
      </c>
      <c r="AL48" t="str">
        <f>IF(AND(OR(BJ48="။",BJ48="၊"),LEN(BJ48)=1),BJ48,
IF(ISNUMBER(MATCH(LEFT(BJ48,7),Final_modified_Intermediate[Burmese_Consonants],0)),LEFT(BJ48,7),
IF(ISNUMBER(MATCH(LEFT(BJ48,6),Final_modified_Intermediate[Burmese_Consonants],0)),LEFT(BJ48,6),
IF(ISNUMBER(MATCH(LEFT(BJ48,5),Final_modified_Intermediate[Burmese_Consonants],0)),LEFT(BJ48,5),
IF(ISNUMBER(MATCH(LEFT(BJ48,4),Final_modified_Intermediate[Burmese_Consonants],0)),LEFT(BJ48,4),
IF(ISNUMBER(MATCH(LEFT(BJ48,3),Final_modified_Intermediate[Burmese_Consonants],0)),LEFT(BJ48,3),
IF(ISNUMBER(MATCH(LEFT(BJ48,2),Final_modified_Intermediate[Burmese_Consonants],0)),LEFT(BJ48,2),
IF(ISNUMBER(MATCH(LEFT(BJ48,1),Final_modified_Intermediate[Burmese_Consonants],0)),LEFT(BJ48,1),
IF(ISNUMBER(MATCH(LEFT(BJ48,7),Final_Intermediate[Burmese_Consonants],0)),LEFT(BJ48,7),
IF(ISNUMBER(MATCH(LEFT(BJ48,6),Final_Intermediate[Burmese_Consonants],0)),LEFT(BJ48,6),
IF(ISNUMBER(MATCH(LEFT(BJ48,5),Final_Intermediate[Burmese_Consonants],0)),LEFT(BJ48,5),
IF(ISNUMBER(MATCH(LEFT(BJ48,4),Final_Intermediate[Burmese_Consonants],0)),LEFT(BJ48,4),
IF(ISNUMBER(MATCH(LEFT(BJ48,3),Final_Intermediate[Burmese_Consonants],0)),LEFT(BJ48,3),
IF(ISNUMBER(MATCH(LEFT(BJ48,2),Final_Intermediate[Burmese_Consonants],0)),LEFT(BJ48,2),
IF(ISNUMBER(MATCH(LEFT(BJ48,1),Final_Intermediate[Burmese_Consonants],0)),LEFT(BJ48,1),
"")))))))))))))))</f>
        <v/>
      </c>
      <c r="AN48" t="e">
        <f>Compiler_Burmese[[#This Row],[Sr. No.]]</f>
        <v>#REF!</v>
      </c>
      <c r="AO4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4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8" t="e">
        <f>[2]!Vocabulary_Burmese[[#This Row],[Sr. No.]]</f>
        <v>#REF!</v>
      </c>
      <c r="BA48" t="str">
        <f>IF(Raw_data_N2_Kanji[[#This Row],[Categorie]]&lt;&gt;"","",
IF(ISNUMBER(MATCH(V,Special_list[Burmese word],0)),"",
SUBSTITUTE(Raw_data_N2_Kanji[[#This Row],[Raw]]," ","")))</f>
        <v>ကော်ပြန့်ကြော်</v>
      </c>
      <c r="BB48" t="str">
        <f>RIGHT(Segregate18[[#This Row],[UPGRADE]],LEN(Segregate18[[#This Row],[UPGRADE]])-LEN(Compiler_Burmese[[#This Row],[1]]))</f>
        <v>ပြန့်ကြော်</v>
      </c>
      <c r="BC48" t="str">
        <f>RIGHT(Segregate18[[#This Row],[11]],LEN(Segregate18[[#This Row],[11]])-LEN(Compiler_Burmese[[#This Row],[2]]))</f>
        <v>န့်ကြော်</v>
      </c>
      <c r="BD48" t="str">
        <f>RIGHT(Segregate18[[#This Row],[21]],LEN(Segregate18[[#This Row],[21]])-LEN(Compiler_Burmese[[#This Row],[3]]))</f>
        <v>့်ကြော်</v>
      </c>
      <c r="BE48" t="str">
        <f>RIGHT(Segregate18[[#This Row],[31]],LEN(Segregate18[[#This Row],[31]])-LEN(Compiler_Burmese[[#This Row],[4]]))</f>
        <v>့်ကြော်</v>
      </c>
      <c r="BF48" t="str">
        <f>RIGHT(Segregate18[[#This Row],[41]],LEN(Segregate18[[#This Row],[41]])-LEN(Compiler_Burmese[[#This Row],[5]]))</f>
        <v>့်ကြော်</v>
      </c>
      <c r="BG48" t="str">
        <f>RIGHT(Segregate18[[#This Row],[51]],LEN(Segregate18[[#This Row],[51]])-LEN(Compiler_Burmese[[#This Row],[6]]))</f>
        <v>့်ကြော်</v>
      </c>
      <c r="BH48" t="str">
        <f>RIGHT(Segregate18[[#This Row],[61]],LEN(Segregate18[[#This Row],[61]])-LEN(Compiler_Burmese[[#This Row],[7]]))</f>
        <v>့်ကြော်</v>
      </c>
      <c r="BI48" t="str">
        <f>RIGHT(Segregate18[[#This Row],[71]],LEN(Segregate18[[#This Row],[71]])-LEN(Compiler_Burmese[[#This Row],[8]]))</f>
        <v>့်ကြော်</v>
      </c>
      <c r="BJ48" t="str">
        <f>RIGHT(Segregate18[[#This Row],[81]],LEN(Segregate18[[#This Row],[81]])-LEN(Compiler_Burmese[[#This Row],[9]]))</f>
        <v>့်ကြော်</v>
      </c>
    </row>
    <row r="49" spans="1:62" ht="14.25" customHeight="1" x14ac:dyDescent="0.3">
      <c r="A49">
        <f>IF(Raw_data_N2_Kanji[[#This Row],[Categorie]]&lt;&gt;"",$A48+1,$A48)</f>
        <v>4</v>
      </c>
      <c r="B49" s="6">
        <f>IF(AND(Raw_data_N2_Kanji[[#This Row],[Supporting word 1]]="",Raw_data_N2_Kanji[[#This Row],[Supporting word 2]]=""),$B48,$B48+1)</f>
        <v>0</v>
      </c>
      <c r="C49" s="9">
        <f>ROW()-ROW(Raw_data_N2_Kanji[#Headers])</f>
        <v>47</v>
      </c>
      <c r="D49" s="9"/>
      <c r="E49" s="9" t="str">
        <f>IF(Raw_data_N2_Kanji[[#This Row],[Categorie]]="",$E48,Raw_data_N2_Kanji[[#This Row],[Categorie]])</f>
        <v>Appetizers</v>
      </c>
      <c r="F49" s="9">
        <f t="shared" si="1"/>
        <v>5</v>
      </c>
      <c r="G49" s="57" t="str">
        <f>Raw_data_N2_Kanji[[#This Row],[Lecture_no]]&amp;"_"&amp;Raw_data_N2_Kanji[[#This Row],[Receipe_no]]</f>
        <v>Appetizers_5</v>
      </c>
      <c r="H49" s="121" t="s">
        <v>27618</v>
      </c>
      <c r="I4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4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ဝက်သားလုံးကြော်</v>
      </c>
      <c r="K4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4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49" s="11"/>
      <c r="N49" s="11"/>
      <c r="O4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49" s="12" t="s">
        <v>27671</v>
      </c>
      <c r="Q49" s="12">
        <f>IF(Raw_data_N2_Kanji[[#This Row],[Receipe_no]]=0,$Q48,
$Q48+1)</f>
        <v>43</v>
      </c>
      <c r="R49" s="11"/>
      <c r="S49" s="11">
        <f>IF(Raw_data_N2_Kanji[[#This Row],[Marking]]="",1,"")</f>
        <v>1</v>
      </c>
      <c r="T49" s="11" t="str">
        <f>IF(Raw_data_N2_Kanji[[#This Row],[Marking_blank]]="",SUMPRODUCT(COUNTIF($S$3:$S49,$S49)),"")</f>
        <v/>
      </c>
      <c r="U49" s="12">
        <f>Raw_data_N2_Kanji[[#This Row],[Sr. no.]]</f>
        <v>47</v>
      </c>
      <c r="V49" s="11">
        <f>SUMPRODUCT(COUNTIF($J$3:$J49,$J49))</f>
        <v>1</v>
      </c>
      <c r="W49" s="82">
        <f>LEN('1_Raw_data'!$J49)</f>
        <v>15</v>
      </c>
      <c r="Y49" t="e">
        <f>Segregate18[[#This Row],[Sr. No.]]</f>
        <v>#REF!</v>
      </c>
      <c r="Z49" t="str">
        <f>IF(AND(OR(BA49="။",BA49="၊"),LEN(BA49)=1),BA49,
IF(ISNUMBER(MATCH(LEFT(BA49,7),Final_modified_Intermediate[Burmese_Consonants],0)),LEFT(BA49,7),
IF(ISNUMBER(MATCH(LEFT(BA49,6),Final_modified_Intermediate[Burmese_Consonants],0)),LEFT(BA49,6),
IF(ISNUMBER(MATCH(LEFT(BA49,5),Final_modified_Intermediate[Burmese_Consonants],0)),LEFT(BA49,5),
IF(ISNUMBER(MATCH(LEFT(BA49,4),Final_modified_Intermediate[Burmese_Consonants],0)),LEFT(BA49,4),
IF(ISNUMBER(MATCH(LEFT(BA49,3),Final_modified_Intermediate[Burmese_Consonants],0)),LEFT(BA49,3),
IF(ISNUMBER(MATCH(LEFT(BA49,2),Final_modified_Intermediate[Burmese_Consonants],0)),LEFT(BA49,2),
IF(ISNUMBER(MATCH(LEFT(BA49,1),Final_modified_Intermediate[Burmese_Consonants],0)),LEFT(BA49,1),
IF(ISNUMBER(MATCH(LEFT(BA49,7),Final_Intermediate[Burmese_Consonants],0)),LEFT(BA49,7),
IF(ISNUMBER(MATCH(LEFT(BA49,6),Final_Intermediate[Burmese_Consonants],0)),LEFT(BA49,6),
IF(ISNUMBER(MATCH(LEFT(BA49,5),Final_Intermediate[Burmese_Consonants],0)),LEFT(BA49,5),
IF(ISNUMBER(MATCH(LEFT(BA49,4),Final_Intermediate[Burmese_Consonants],0)),LEFT(BA49,4),
IF(ISNUMBER(MATCH(LEFT(BA49,3),Final_Intermediate[Burmese_Consonants],0)),LEFT(BA49,3),
IF(ISNUMBER(MATCH(LEFT(BA49,2),Final_Intermediate[Burmese_Consonants],0)),LEFT(BA49,2),
IF(ISNUMBER(MATCH(LEFT(BA49,1),Final_Intermediate[Burmese_Consonants],0)),LEFT(BA49,1),
"")))))))))))))))</f>
        <v>ဝက်</v>
      </c>
      <c r="AA4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49" t="str">
        <f>IF(AND(OR(BB49="။",BB49="၊"),LEN(BB49)=1),BB49,
IF(ISNUMBER(MATCH(LEFT(BB49,7),Final_modified_Intermediate[Burmese_Consonants],0)),LEFT(BB49,7),
IF(ISNUMBER(MATCH(LEFT(BB49,6),Final_modified_Intermediate[Burmese_Consonants],0)),LEFT(BB49,6),
IF(ISNUMBER(MATCH(LEFT(BB49,5),Final_modified_Intermediate[Burmese_Consonants],0)),LEFT(BB49,5),
IF(ISNUMBER(MATCH(LEFT(BB49,4),Final_modified_Intermediate[Burmese_Consonants],0)),LEFT(BB49,4),
IF(ISNUMBER(MATCH(LEFT(BB49,3),Final_modified_Intermediate[Burmese_Consonants],0)),LEFT(BB49,3),
IF(ISNUMBER(MATCH(LEFT(BB49,2),Final_modified_Intermediate[Burmese_Consonants],0)),LEFT(BB49,2),
IF(ISNUMBER(MATCH(LEFT(BB49,1),Final_modified_Intermediate[Burmese_Consonants],0)),LEFT(BB49,1),
IF(ISNUMBER(MATCH(LEFT(BB49,7),Final_Intermediate[Burmese_Consonants],0)),LEFT(BB49,7),
IF(ISNUMBER(MATCH(LEFT(BB49,6),Final_Intermediate[Burmese_Consonants],0)),LEFT(BB49,6),
IF(ISNUMBER(MATCH(LEFT(BB49,5),Final_Intermediate[Burmese_Consonants],0)),LEFT(BB49,5),
IF(ISNUMBER(MATCH(LEFT(BB49,4),Final_Intermediate[Burmese_Consonants],0)),LEFT(BB49,4),
IF(ISNUMBER(MATCH(LEFT(BB49,3),Final_Intermediate[Burmese_Consonants],0)),LEFT(BB49,3),
IF(ISNUMBER(MATCH(LEFT(BB49,2),Final_Intermediate[Burmese_Consonants],0)),LEFT(BB49,2),
IF(ISNUMBER(MATCH(LEFT(BB49,1),Final_Intermediate[Burmese_Consonants],0)),LEFT(BB49,1),
"")))))))))))))))</f>
        <v>သား</v>
      </c>
      <c r="AC4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49" t="str">
        <f>IF(AND(OR(BC49="။",BC49="၊"),LEN(BC49)=1),BC49,
IF(ISNUMBER(MATCH(LEFT(BC49,7),Final_modified_Intermediate[Burmese_Consonants],0)),LEFT(BC49,7),
IF(ISNUMBER(MATCH(LEFT(BC49,6),Final_modified_Intermediate[Burmese_Consonants],0)),LEFT(BC49,6),
IF(ISNUMBER(MATCH(LEFT(BC49,5),Final_modified_Intermediate[Burmese_Consonants],0)),LEFT(BC49,5),
IF(ISNUMBER(MATCH(LEFT(BC49,4),Final_modified_Intermediate[Burmese_Consonants],0)),LEFT(BC49,4),
IF(ISNUMBER(MATCH(LEFT(BC49,3),Final_modified_Intermediate[Burmese_Consonants],0)),LEFT(BC49,3),
IF(ISNUMBER(MATCH(LEFT(BC49,2),Final_modified_Intermediate[Burmese_Consonants],0)),LEFT(BC49,2),
IF(ISNUMBER(MATCH(LEFT(BC49,1),Final_modified_Intermediate[Burmese_Consonants],0)),LEFT(BC49,1),
IF(ISNUMBER(MATCH(LEFT(BC49,7),Final_Intermediate[Burmese_Consonants],0)),LEFT(BC49,7),
IF(ISNUMBER(MATCH(LEFT(BC49,6),Final_Intermediate[Burmese_Consonants],0)),LEFT(BC49,6),
IF(ISNUMBER(MATCH(LEFT(BC49,5),Final_Intermediate[Burmese_Consonants],0)),LEFT(BC49,5),
IF(ISNUMBER(MATCH(LEFT(BC49,4),Final_Intermediate[Burmese_Consonants],0)),LEFT(BC49,4),
IF(ISNUMBER(MATCH(LEFT(BC49,3),Final_Intermediate[Burmese_Consonants],0)),LEFT(BC49,3),
IF(ISNUMBER(MATCH(LEFT(BC49,2),Final_Intermediate[Burmese_Consonants],0)),LEFT(BC49,2),
IF(ISNUMBER(MATCH(LEFT(BC49,1),Final_Intermediate[Burmese_Consonants],0)),LEFT(BC49,1),
"")))))))))))))))</f>
        <v>လုံး</v>
      </c>
      <c r="AE4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49" t="str">
        <f>IF(AND(OR(BD49="။",BD49="၊"),LEN(BD49)=1),BD49,
IF(ISNUMBER(MATCH(LEFT(BD49,7),Final_modified_Intermediate[Burmese_Consonants],0)),LEFT(BD49,7),
IF(ISNUMBER(MATCH(LEFT(BD49,6),Final_modified_Intermediate[Burmese_Consonants],0)),LEFT(BD49,6),
IF(ISNUMBER(MATCH(LEFT(BD49,5),Final_modified_Intermediate[Burmese_Consonants],0)),LEFT(BD49,5),
IF(ISNUMBER(MATCH(LEFT(BD49,4),Final_modified_Intermediate[Burmese_Consonants],0)),LEFT(BD49,4),
IF(ISNUMBER(MATCH(LEFT(BD49,3),Final_modified_Intermediate[Burmese_Consonants],0)),LEFT(BD49,3),
IF(ISNUMBER(MATCH(LEFT(BD49,2),Final_modified_Intermediate[Burmese_Consonants],0)),LEFT(BD49,2),
IF(ISNUMBER(MATCH(LEFT(BD49,1),Final_modified_Intermediate[Burmese_Consonants],0)),LEFT(BD49,1),
IF(ISNUMBER(MATCH(LEFT(BD49,7),Final_Intermediate[Burmese_Consonants],0)),LEFT(BD49,7),
IF(ISNUMBER(MATCH(LEFT(BD49,6),Final_Intermediate[Burmese_Consonants],0)),LEFT(BD49,6),
IF(ISNUMBER(MATCH(LEFT(BD49,5),Final_Intermediate[Burmese_Consonants],0)),LEFT(BD49,5),
IF(ISNUMBER(MATCH(LEFT(BD49,4),Final_Intermediate[Burmese_Consonants],0)),LEFT(BD49,4),
IF(ISNUMBER(MATCH(LEFT(BD49,3),Final_Intermediate[Burmese_Consonants],0)),LEFT(BD49,3),
IF(ISNUMBER(MATCH(LEFT(BD49,2),Final_Intermediate[Burmese_Consonants],0)),LEFT(BD49,2),
IF(ISNUMBER(MATCH(LEFT(BD49,1),Final_Intermediate[Burmese_Consonants],0)),LEFT(BD49,1),
"")))))))))))))))</f>
        <v>ကြော်</v>
      </c>
      <c r="AG49" t="str">
        <f>IF(AND(OR(BE49="။",BE49="၊"),LEN(BE49)=1),BE49,
IF(ISNUMBER(MATCH(LEFT(BE49,7),Final_modified_Intermediate[Burmese_Consonants],0)),LEFT(BE49,7),
IF(ISNUMBER(MATCH(LEFT(BE49,6),Final_modified_Intermediate[Burmese_Consonants],0)),LEFT(BE49,6),
IF(ISNUMBER(MATCH(LEFT(BE49,5),Final_modified_Intermediate[Burmese_Consonants],0)),LEFT(BE49,5),
IF(ISNUMBER(MATCH(LEFT(BE49,4),Final_modified_Intermediate[Burmese_Consonants],0)),LEFT(BE49,4),
IF(ISNUMBER(MATCH(LEFT(BE49,3),Final_modified_Intermediate[Burmese_Consonants],0)),LEFT(BE49,3),
IF(ISNUMBER(MATCH(LEFT(BE49,2),Final_modified_Intermediate[Burmese_Consonants],0)),LEFT(BE49,2),
IF(ISNUMBER(MATCH(LEFT(BE49,1),Final_modified_Intermediate[Burmese_Consonants],0)),LEFT(BE49,1),
IF(ISNUMBER(MATCH(LEFT(BE49,7),Final_Intermediate[Burmese_Consonants],0)),LEFT(BE49,7),
IF(ISNUMBER(MATCH(LEFT(BE49,6),Final_Intermediate[Burmese_Consonants],0)),LEFT(BE49,6),
IF(ISNUMBER(MATCH(LEFT(BE49,5),Final_Intermediate[Burmese_Consonants],0)),LEFT(BE49,5),
IF(ISNUMBER(MATCH(LEFT(BE49,4),Final_Intermediate[Burmese_Consonants],0)),LEFT(BE49,4),
IF(ISNUMBER(MATCH(LEFT(BE49,3),Final_Intermediate[Burmese_Consonants],0)),LEFT(BE49,3),
IF(ISNUMBER(MATCH(LEFT(BE49,2),Final_Intermediate[Burmese_Consonants],0)),LEFT(BE49,2),
IF(ISNUMBER(MATCH(LEFT(BE49,1),Final_Intermediate[Burmese_Consonants],0)),LEFT(BE49,1),
"")))))))))))))))</f>
        <v/>
      </c>
      <c r="AH49" t="str">
        <f>IF(AND(OR(BF49="။",BF49="၊"),LEN(BF49)=1),BF49,
IF(ISNUMBER(MATCH(LEFT(BF49,7),Final_modified_Intermediate[Burmese_Consonants],0)),LEFT(BF49,7),
IF(ISNUMBER(MATCH(LEFT(BF49,6),Final_modified_Intermediate[Burmese_Consonants],0)),LEFT(BF49,6),
IF(ISNUMBER(MATCH(LEFT(BF49,5),Final_modified_Intermediate[Burmese_Consonants],0)),LEFT(BF49,5),
IF(ISNUMBER(MATCH(LEFT(BF49,4),Final_modified_Intermediate[Burmese_Consonants],0)),LEFT(BF49,4),
IF(ISNUMBER(MATCH(LEFT(BF49,3),Final_modified_Intermediate[Burmese_Consonants],0)),LEFT(BF49,3),
IF(ISNUMBER(MATCH(LEFT(BF49,2),Final_modified_Intermediate[Burmese_Consonants],0)),LEFT(BF49,2),
IF(ISNUMBER(MATCH(LEFT(BF49,1),Final_modified_Intermediate[Burmese_Consonants],0)),LEFT(BF49,1),
IF(ISNUMBER(MATCH(LEFT(BF49,7),Final_Intermediate[Burmese_Consonants],0)),LEFT(BF49,7),
IF(ISNUMBER(MATCH(LEFT(BF49,6),Final_Intermediate[Burmese_Consonants],0)),LEFT(BF49,6),
IF(ISNUMBER(MATCH(LEFT(BF49,5),Final_Intermediate[Burmese_Consonants],0)),LEFT(BF49,5),
IF(ISNUMBER(MATCH(LEFT(BF49,4),Final_Intermediate[Burmese_Consonants],0)),LEFT(BF49,4),
IF(ISNUMBER(MATCH(LEFT(BF49,3),Final_Intermediate[Burmese_Consonants],0)),LEFT(BF49,3),
IF(ISNUMBER(MATCH(LEFT(BF49,2),Final_Intermediate[Burmese_Consonants],0)),LEFT(BF49,2),
IF(ISNUMBER(MATCH(LEFT(BF49,1),Final_Intermediate[Burmese_Consonants],0)),LEFT(BF49,1),
"")))))))))))))))</f>
        <v/>
      </c>
      <c r="AI49" t="str">
        <f>IF(AND(OR(BG49="။",BG49="၊"),LEN(BG49)=1),BG49,
IF(ISNUMBER(MATCH(LEFT(BG49,7),Final_modified_Intermediate[Burmese_Consonants],0)),LEFT(BG49,7),
IF(ISNUMBER(MATCH(LEFT(BG49,6),Final_modified_Intermediate[Burmese_Consonants],0)),LEFT(BG49,6),
IF(ISNUMBER(MATCH(LEFT(BG49,5),Final_modified_Intermediate[Burmese_Consonants],0)),LEFT(BG49,5),
IF(ISNUMBER(MATCH(LEFT(BG49,4),Final_modified_Intermediate[Burmese_Consonants],0)),LEFT(BG49,4),
IF(ISNUMBER(MATCH(LEFT(BG49,3),Final_modified_Intermediate[Burmese_Consonants],0)),LEFT(BG49,3),
IF(ISNUMBER(MATCH(LEFT(BG49,2),Final_modified_Intermediate[Burmese_Consonants],0)),LEFT(BG49,2),
IF(ISNUMBER(MATCH(LEFT(BG49,1),Final_modified_Intermediate[Burmese_Consonants],0)),LEFT(BG49,1),
IF(ISNUMBER(MATCH(LEFT(BG49,7),Final_Intermediate[Burmese_Consonants],0)),LEFT(BG49,7),
IF(ISNUMBER(MATCH(LEFT(BG49,6),Final_Intermediate[Burmese_Consonants],0)),LEFT(BG49,6),
IF(ISNUMBER(MATCH(LEFT(BG49,5),Final_Intermediate[Burmese_Consonants],0)),LEFT(BG49,5),
IF(ISNUMBER(MATCH(LEFT(BG49,4),Final_Intermediate[Burmese_Consonants],0)),LEFT(BG49,4),
IF(ISNUMBER(MATCH(LEFT(BG49,3),Final_Intermediate[Burmese_Consonants],0)),LEFT(BG49,3),
IF(ISNUMBER(MATCH(LEFT(BG49,2),Final_Intermediate[Burmese_Consonants],0)),LEFT(BG49,2),
IF(ISNUMBER(MATCH(LEFT(BG49,1),Final_Intermediate[Burmese_Consonants],0)),LEFT(BG49,1),
"")))))))))))))))</f>
        <v/>
      </c>
      <c r="AJ49" t="str">
        <f>IF(AND(OR(BH49="။",BH49="၊"),LEN(BH49)=1),BH49,
IF(ISNUMBER(MATCH(LEFT(BH49,7),Final_modified_Intermediate[Burmese_Consonants],0)),LEFT(BH49,7),
IF(ISNUMBER(MATCH(LEFT(BH49,6),Final_modified_Intermediate[Burmese_Consonants],0)),LEFT(BH49,6),
IF(ISNUMBER(MATCH(LEFT(BH49,5),Final_modified_Intermediate[Burmese_Consonants],0)),LEFT(BH49,5),
IF(ISNUMBER(MATCH(LEFT(BH49,4),Final_modified_Intermediate[Burmese_Consonants],0)),LEFT(BH49,4),
IF(ISNUMBER(MATCH(LEFT(BH49,3),Final_modified_Intermediate[Burmese_Consonants],0)),LEFT(BH49,3),
IF(ISNUMBER(MATCH(LEFT(BH49,2),Final_modified_Intermediate[Burmese_Consonants],0)),LEFT(BH49,2),
IF(ISNUMBER(MATCH(LEFT(BH49,1),Final_modified_Intermediate[Burmese_Consonants],0)),LEFT(BH49,1),
IF(ISNUMBER(MATCH(LEFT(BH49,7),Final_Intermediate[Burmese_Consonants],0)),LEFT(BH49,7),
IF(ISNUMBER(MATCH(LEFT(BH49,6),Final_Intermediate[Burmese_Consonants],0)),LEFT(BH49,6),
IF(ISNUMBER(MATCH(LEFT(BH49,5),Final_Intermediate[Burmese_Consonants],0)),LEFT(BH49,5),
IF(ISNUMBER(MATCH(LEFT(BH49,4),Final_Intermediate[Burmese_Consonants],0)),LEFT(BH49,4),
IF(ISNUMBER(MATCH(LEFT(BH49,3),Final_Intermediate[Burmese_Consonants],0)),LEFT(BH49,3),
IF(ISNUMBER(MATCH(LEFT(BH49,2),Final_Intermediate[Burmese_Consonants],0)),LEFT(BH49,2),
IF(ISNUMBER(MATCH(LEFT(BH49,1),Final_Intermediate[Burmese_Consonants],0)),LEFT(BH49,1),
"")))))))))))))))</f>
        <v/>
      </c>
      <c r="AK49" t="str">
        <f>IF(AND(OR(BI49="။",BI49="၊"),LEN(BI49)=1),BI49,
IF(ISNUMBER(MATCH(LEFT(BI49,7),Final_modified_Intermediate[Burmese_Consonants],0)),LEFT(BI49,7),
IF(ISNUMBER(MATCH(LEFT(BI49,6),Final_modified_Intermediate[Burmese_Consonants],0)),LEFT(BI49,6),
IF(ISNUMBER(MATCH(LEFT(BI49,5),Final_modified_Intermediate[Burmese_Consonants],0)),LEFT(BI49,5),
IF(ISNUMBER(MATCH(LEFT(BI49,4),Final_modified_Intermediate[Burmese_Consonants],0)),LEFT(BI49,4),
IF(ISNUMBER(MATCH(LEFT(BI49,3),Final_modified_Intermediate[Burmese_Consonants],0)),LEFT(BI49,3),
IF(ISNUMBER(MATCH(LEFT(BI49,2),Final_modified_Intermediate[Burmese_Consonants],0)),LEFT(BI49,2),
IF(ISNUMBER(MATCH(LEFT(BI49,1),Final_modified_Intermediate[Burmese_Consonants],0)),LEFT(BI49,1),
IF(ISNUMBER(MATCH(LEFT(BI49,7),Final_Intermediate[Burmese_Consonants],0)),LEFT(BI49,7),
IF(ISNUMBER(MATCH(LEFT(BI49,6),Final_Intermediate[Burmese_Consonants],0)),LEFT(BI49,6),
IF(ISNUMBER(MATCH(LEFT(BI49,5),Final_Intermediate[Burmese_Consonants],0)),LEFT(BI49,5),
IF(ISNUMBER(MATCH(LEFT(BI49,4),Final_Intermediate[Burmese_Consonants],0)),LEFT(BI49,4),
IF(ISNUMBER(MATCH(LEFT(BI49,3),Final_Intermediate[Burmese_Consonants],0)),LEFT(BI49,3),
IF(ISNUMBER(MATCH(LEFT(BI49,2),Final_Intermediate[Burmese_Consonants],0)),LEFT(BI49,2),
IF(ISNUMBER(MATCH(LEFT(BI49,1),Final_Intermediate[Burmese_Consonants],0)),LEFT(BI49,1),
"")))))))))))))))</f>
        <v/>
      </c>
      <c r="AL49" t="str">
        <f>IF(AND(OR(BJ49="။",BJ49="၊"),LEN(BJ49)=1),BJ49,
IF(ISNUMBER(MATCH(LEFT(BJ49,7),Final_modified_Intermediate[Burmese_Consonants],0)),LEFT(BJ49,7),
IF(ISNUMBER(MATCH(LEFT(BJ49,6),Final_modified_Intermediate[Burmese_Consonants],0)),LEFT(BJ49,6),
IF(ISNUMBER(MATCH(LEFT(BJ49,5),Final_modified_Intermediate[Burmese_Consonants],0)),LEFT(BJ49,5),
IF(ISNUMBER(MATCH(LEFT(BJ49,4),Final_modified_Intermediate[Burmese_Consonants],0)),LEFT(BJ49,4),
IF(ISNUMBER(MATCH(LEFT(BJ49,3),Final_modified_Intermediate[Burmese_Consonants],0)),LEFT(BJ49,3),
IF(ISNUMBER(MATCH(LEFT(BJ49,2),Final_modified_Intermediate[Burmese_Consonants],0)),LEFT(BJ49,2),
IF(ISNUMBER(MATCH(LEFT(BJ49,1),Final_modified_Intermediate[Burmese_Consonants],0)),LEFT(BJ49,1),
IF(ISNUMBER(MATCH(LEFT(BJ49,7),Final_Intermediate[Burmese_Consonants],0)),LEFT(BJ49,7),
IF(ISNUMBER(MATCH(LEFT(BJ49,6),Final_Intermediate[Burmese_Consonants],0)),LEFT(BJ49,6),
IF(ISNUMBER(MATCH(LEFT(BJ49,5),Final_Intermediate[Burmese_Consonants],0)),LEFT(BJ49,5),
IF(ISNUMBER(MATCH(LEFT(BJ49,4),Final_Intermediate[Burmese_Consonants],0)),LEFT(BJ49,4),
IF(ISNUMBER(MATCH(LEFT(BJ49,3),Final_Intermediate[Burmese_Consonants],0)),LEFT(BJ49,3),
IF(ISNUMBER(MATCH(LEFT(BJ49,2),Final_Intermediate[Burmese_Consonants],0)),LEFT(BJ49,2),
IF(ISNUMBER(MATCH(LEFT(BJ49,1),Final_Intermediate[Burmese_Consonants],0)),LEFT(BJ49,1),
"")))))))))))))))</f>
        <v/>
      </c>
      <c r="AN49" t="e">
        <f>Compiler_Burmese[[#This Row],[Sr. No.]]</f>
        <v>#REF!</v>
      </c>
      <c r="AO4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4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4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4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4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4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4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4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4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4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49" t="e">
        <f>[2]!Vocabulary_Burmese[[#This Row],[Sr. No.]]</f>
        <v>#REF!</v>
      </c>
      <c r="BA49" t="str">
        <f>IF(Raw_data_N2_Kanji[[#This Row],[Categorie]]&lt;&gt;"","",
IF(ISNUMBER(MATCH(V,Special_list[Burmese word],0)),"",
SUBSTITUTE(Raw_data_N2_Kanji[[#This Row],[Raw]]," ","")))</f>
        <v>ဝက်သားလုံးကြော်</v>
      </c>
      <c r="BB49" t="str">
        <f>RIGHT(Segregate18[[#This Row],[UPGRADE]],LEN(Segregate18[[#This Row],[UPGRADE]])-LEN(Compiler_Burmese[[#This Row],[1]]))</f>
        <v>သားလုံးကြော်</v>
      </c>
      <c r="BC49" t="str">
        <f>RIGHT(Segregate18[[#This Row],[11]],LEN(Segregate18[[#This Row],[11]])-LEN(Compiler_Burmese[[#This Row],[2]]))</f>
        <v>လုံးကြော်</v>
      </c>
      <c r="BD49" t="str">
        <f>RIGHT(Segregate18[[#This Row],[21]],LEN(Segregate18[[#This Row],[21]])-LEN(Compiler_Burmese[[#This Row],[3]]))</f>
        <v>ကြော်</v>
      </c>
      <c r="BE49" t="str">
        <f>RIGHT(Segregate18[[#This Row],[31]],LEN(Segregate18[[#This Row],[31]])-LEN(Compiler_Burmese[[#This Row],[4]]))</f>
        <v/>
      </c>
      <c r="BF49" t="str">
        <f>RIGHT(Segregate18[[#This Row],[41]],LEN(Segregate18[[#This Row],[41]])-LEN(Compiler_Burmese[[#This Row],[5]]))</f>
        <v/>
      </c>
      <c r="BG49" t="str">
        <f>RIGHT(Segregate18[[#This Row],[51]],LEN(Segregate18[[#This Row],[51]])-LEN(Compiler_Burmese[[#This Row],[6]]))</f>
        <v/>
      </c>
      <c r="BH49" t="str">
        <f>RIGHT(Segregate18[[#This Row],[61]],LEN(Segregate18[[#This Row],[61]])-LEN(Compiler_Burmese[[#This Row],[7]]))</f>
        <v/>
      </c>
      <c r="BI49" t="str">
        <f>RIGHT(Segregate18[[#This Row],[71]],LEN(Segregate18[[#This Row],[71]])-LEN(Compiler_Burmese[[#This Row],[8]]))</f>
        <v/>
      </c>
      <c r="BJ49" t="str">
        <f>RIGHT(Segregate18[[#This Row],[81]],LEN(Segregate18[[#This Row],[81]])-LEN(Compiler_Burmese[[#This Row],[9]]))</f>
        <v/>
      </c>
    </row>
    <row r="50" spans="1:62" ht="14.25" customHeight="1" x14ac:dyDescent="0.3">
      <c r="A50">
        <f>IF(Raw_data_N2_Kanji[[#This Row],[Categorie]]&lt;&gt;"",$A49+1,$A49)</f>
        <v>4</v>
      </c>
      <c r="B50" s="6">
        <f>IF(AND(Raw_data_N2_Kanji[[#This Row],[Supporting word 1]]="",Raw_data_N2_Kanji[[#This Row],[Supporting word 2]]=""),$B49,$B49+1)</f>
        <v>0</v>
      </c>
      <c r="C50" s="9">
        <f>ROW()-ROW(Raw_data_N2_Kanji[#Headers])</f>
        <v>48</v>
      </c>
      <c r="D50" s="9"/>
      <c r="E50" s="9" t="str">
        <f>IF(Raw_data_N2_Kanji[[#This Row],[Categorie]]="",$E49,Raw_data_N2_Kanji[[#This Row],[Categorie]])</f>
        <v>Appetizers</v>
      </c>
      <c r="F50" s="9">
        <f t="shared" si="1"/>
        <v>6</v>
      </c>
      <c r="G50" s="57" t="str">
        <f>Raw_data_N2_Kanji[[#This Row],[Lecture_no]]&amp;"_"&amp;Raw_data_N2_Kanji[[#This Row],[Receipe_no]]</f>
        <v>Appetizers_6</v>
      </c>
      <c r="H50" s="123" t="s">
        <v>27494</v>
      </c>
      <c r="I5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ဝက်အူချောင်းကြော်</v>
      </c>
      <c r="K5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0" s="11"/>
      <c r="N50" s="11"/>
      <c r="O5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0" s="12" t="s">
        <v>27672</v>
      </c>
      <c r="Q50" s="12">
        <f>IF(Raw_data_N2_Kanji[[#This Row],[Receipe_no]]=0,$Q49,
$Q49+1)</f>
        <v>44</v>
      </c>
      <c r="R50" s="11"/>
      <c r="S50" s="11">
        <f>IF(Raw_data_N2_Kanji[[#This Row],[Marking]]="",1,"")</f>
        <v>1</v>
      </c>
      <c r="T50" s="11" t="str">
        <f>IF(Raw_data_N2_Kanji[[#This Row],[Marking_blank]]="",SUMPRODUCT(COUNTIF($S$3:$S50,$S50)),"")</f>
        <v/>
      </c>
      <c r="U50" s="12">
        <f>Raw_data_N2_Kanji[[#This Row],[Sr. no.]]</f>
        <v>48</v>
      </c>
      <c r="V50" s="11">
        <f>SUMPRODUCT(COUNTIF($J$3:$J50,$J50))</f>
        <v>1</v>
      </c>
      <c r="W50" s="82">
        <f>LEN('1_Raw_data'!$J50)</f>
        <v>17</v>
      </c>
      <c r="Y50" t="e">
        <f>Segregate18[[#This Row],[Sr. No.]]</f>
        <v>#REF!</v>
      </c>
      <c r="Z50" t="str">
        <f>IF(AND(OR(BA50="။",BA50="၊"),LEN(BA50)=1),BA50,
IF(ISNUMBER(MATCH(LEFT(BA50,7),Final_modified_Intermediate[Burmese_Consonants],0)),LEFT(BA50,7),
IF(ISNUMBER(MATCH(LEFT(BA50,6),Final_modified_Intermediate[Burmese_Consonants],0)),LEFT(BA50,6),
IF(ISNUMBER(MATCH(LEFT(BA50,5),Final_modified_Intermediate[Burmese_Consonants],0)),LEFT(BA50,5),
IF(ISNUMBER(MATCH(LEFT(BA50,4),Final_modified_Intermediate[Burmese_Consonants],0)),LEFT(BA50,4),
IF(ISNUMBER(MATCH(LEFT(BA50,3),Final_modified_Intermediate[Burmese_Consonants],0)),LEFT(BA50,3),
IF(ISNUMBER(MATCH(LEFT(BA50,2),Final_modified_Intermediate[Burmese_Consonants],0)),LEFT(BA50,2),
IF(ISNUMBER(MATCH(LEFT(BA50,1),Final_modified_Intermediate[Burmese_Consonants],0)),LEFT(BA50,1),
IF(ISNUMBER(MATCH(LEFT(BA50,7),Final_Intermediate[Burmese_Consonants],0)),LEFT(BA50,7),
IF(ISNUMBER(MATCH(LEFT(BA50,6),Final_Intermediate[Burmese_Consonants],0)),LEFT(BA50,6),
IF(ISNUMBER(MATCH(LEFT(BA50,5),Final_Intermediate[Burmese_Consonants],0)),LEFT(BA50,5),
IF(ISNUMBER(MATCH(LEFT(BA50,4),Final_Intermediate[Burmese_Consonants],0)),LEFT(BA50,4),
IF(ISNUMBER(MATCH(LEFT(BA50,3),Final_Intermediate[Burmese_Consonants],0)),LEFT(BA50,3),
IF(ISNUMBER(MATCH(LEFT(BA50,2),Final_Intermediate[Burmese_Consonants],0)),LEFT(BA50,2),
IF(ISNUMBER(MATCH(LEFT(BA50,1),Final_Intermediate[Burmese_Consonants],0)),LEFT(BA50,1),
"")))))))))))))))</f>
        <v>ဝက်</v>
      </c>
      <c r="AA5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0" t="str">
        <f>IF(AND(OR(BB50="။",BB50="၊"),LEN(BB50)=1),BB50,
IF(ISNUMBER(MATCH(LEFT(BB50,7),Final_modified_Intermediate[Burmese_Consonants],0)),LEFT(BB50,7),
IF(ISNUMBER(MATCH(LEFT(BB50,6),Final_modified_Intermediate[Burmese_Consonants],0)),LEFT(BB50,6),
IF(ISNUMBER(MATCH(LEFT(BB50,5),Final_modified_Intermediate[Burmese_Consonants],0)),LEFT(BB50,5),
IF(ISNUMBER(MATCH(LEFT(BB50,4),Final_modified_Intermediate[Burmese_Consonants],0)),LEFT(BB50,4),
IF(ISNUMBER(MATCH(LEFT(BB50,3),Final_modified_Intermediate[Burmese_Consonants],0)),LEFT(BB50,3),
IF(ISNUMBER(MATCH(LEFT(BB50,2),Final_modified_Intermediate[Burmese_Consonants],0)),LEFT(BB50,2),
IF(ISNUMBER(MATCH(LEFT(BB50,1),Final_modified_Intermediate[Burmese_Consonants],0)),LEFT(BB50,1),
IF(ISNUMBER(MATCH(LEFT(BB50,7),Final_Intermediate[Burmese_Consonants],0)),LEFT(BB50,7),
IF(ISNUMBER(MATCH(LEFT(BB50,6),Final_Intermediate[Burmese_Consonants],0)),LEFT(BB50,6),
IF(ISNUMBER(MATCH(LEFT(BB50,5),Final_Intermediate[Burmese_Consonants],0)),LEFT(BB50,5),
IF(ISNUMBER(MATCH(LEFT(BB50,4),Final_Intermediate[Burmese_Consonants],0)),LEFT(BB50,4),
IF(ISNUMBER(MATCH(LEFT(BB50,3),Final_Intermediate[Burmese_Consonants],0)),LEFT(BB50,3),
IF(ISNUMBER(MATCH(LEFT(BB50,2),Final_Intermediate[Burmese_Consonants],0)),LEFT(BB50,2),
IF(ISNUMBER(MATCH(LEFT(BB50,1),Final_Intermediate[Burmese_Consonants],0)),LEFT(BB50,1),
"")))))))))))))))</f>
        <v>အူ</v>
      </c>
      <c r="AC5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0" t="str">
        <f>IF(AND(OR(BC50="။",BC50="၊"),LEN(BC50)=1),BC50,
IF(ISNUMBER(MATCH(LEFT(BC50,7),Final_modified_Intermediate[Burmese_Consonants],0)),LEFT(BC50,7),
IF(ISNUMBER(MATCH(LEFT(BC50,6),Final_modified_Intermediate[Burmese_Consonants],0)),LEFT(BC50,6),
IF(ISNUMBER(MATCH(LEFT(BC50,5),Final_modified_Intermediate[Burmese_Consonants],0)),LEFT(BC50,5),
IF(ISNUMBER(MATCH(LEFT(BC50,4),Final_modified_Intermediate[Burmese_Consonants],0)),LEFT(BC50,4),
IF(ISNUMBER(MATCH(LEFT(BC50,3),Final_modified_Intermediate[Burmese_Consonants],0)),LEFT(BC50,3),
IF(ISNUMBER(MATCH(LEFT(BC50,2),Final_modified_Intermediate[Burmese_Consonants],0)),LEFT(BC50,2),
IF(ISNUMBER(MATCH(LEFT(BC50,1),Final_modified_Intermediate[Burmese_Consonants],0)),LEFT(BC50,1),
IF(ISNUMBER(MATCH(LEFT(BC50,7),Final_Intermediate[Burmese_Consonants],0)),LEFT(BC50,7),
IF(ISNUMBER(MATCH(LEFT(BC50,6),Final_Intermediate[Burmese_Consonants],0)),LEFT(BC50,6),
IF(ISNUMBER(MATCH(LEFT(BC50,5),Final_Intermediate[Burmese_Consonants],0)),LEFT(BC50,5),
IF(ISNUMBER(MATCH(LEFT(BC50,4),Final_Intermediate[Burmese_Consonants],0)),LEFT(BC50,4),
IF(ISNUMBER(MATCH(LEFT(BC50,3),Final_Intermediate[Burmese_Consonants],0)),LEFT(BC50,3),
IF(ISNUMBER(MATCH(LEFT(BC50,2),Final_Intermediate[Burmese_Consonants],0)),LEFT(BC50,2),
IF(ISNUMBER(MATCH(LEFT(BC50,1),Final_Intermediate[Burmese_Consonants],0)),LEFT(BC50,1),
"")))))))))))))))</f>
        <v>ချောင်း</v>
      </c>
      <c r="AE5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0" t="str">
        <f>IF(AND(OR(BD50="။",BD50="၊"),LEN(BD50)=1),BD50,
IF(ISNUMBER(MATCH(LEFT(BD50,7),Final_modified_Intermediate[Burmese_Consonants],0)),LEFT(BD50,7),
IF(ISNUMBER(MATCH(LEFT(BD50,6),Final_modified_Intermediate[Burmese_Consonants],0)),LEFT(BD50,6),
IF(ISNUMBER(MATCH(LEFT(BD50,5),Final_modified_Intermediate[Burmese_Consonants],0)),LEFT(BD50,5),
IF(ISNUMBER(MATCH(LEFT(BD50,4),Final_modified_Intermediate[Burmese_Consonants],0)),LEFT(BD50,4),
IF(ISNUMBER(MATCH(LEFT(BD50,3),Final_modified_Intermediate[Burmese_Consonants],0)),LEFT(BD50,3),
IF(ISNUMBER(MATCH(LEFT(BD50,2),Final_modified_Intermediate[Burmese_Consonants],0)),LEFT(BD50,2),
IF(ISNUMBER(MATCH(LEFT(BD50,1),Final_modified_Intermediate[Burmese_Consonants],0)),LEFT(BD50,1),
IF(ISNUMBER(MATCH(LEFT(BD50,7),Final_Intermediate[Burmese_Consonants],0)),LEFT(BD50,7),
IF(ISNUMBER(MATCH(LEFT(BD50,6),Final_Intermediate[Burmese_Consonants],0)),LEFT(BD50,6),
IF(ISNUMBER(MATCH(LEFT(BD50,5),Final_Intermediate[Burmese_Consonants],0)),LEFT(BD50,5),
IF(ISNUMBER(MATCH(LEFT(BD50,4),Final_Intermediate[Burmese_Consonants],0)),LEFT(BD50,4),
IF(ISNUMBER(MATCH(LEFT(BD50,3),Final_Intermediate[Burmese_Consonants],0)),LEFT(BD50,3),
IF(ISNUMBER(MATCH(LEFT(BD50,2),Final_Intermediate[Burmese_Consonants],0)),LEFT(BD50,2),
IF(ISNUMBER(MATCH(LEFT(BD50,1),Final_Intermediate[Burmese_Consonants],0)),LEFT(BD50,1),
"")))))))))))))))</f>
        <v>ကြော်</v>
      </c>
      <c r="AG50" t="str">
        <f>IF(AND(OR(BE50="။",BE50="၊"),LEN(BE50)=1),BE50,
IF(ISNUMBER(MATCH(LEFT(BE50,7),Final_modified_Intermediate[Burmese_Consonants],0)),LEFT(BE50,7),
IF(ISNUMBER(MATCH(LEFT(BE50,6),Final_modified_Intermediate[Burmese_Consonants],0)),LEFT(BE50,6),
IF(ISNUMBER(MATCH(LEFT(BE50,5),Final_modified_Intermediate[Burmese_Consonants],0)),LEFT(BE50,5),
IF(ISNUMBER(MATCH(LEFT(BE50,4),Final_modified_Intermediate[Burmese_Consonants],0)),LEFT(BE50,4),
IF(ISNUMBER(MATCH(LEFT(BE50,3),Final_modified_Intermediate[Burmese_Consonants],0)),LEFT(BE50,3),
IF(ISNUMBER(MATCH(LEFT(BE50,2),Final_modified_Intermediate[Burmese_Consonants],0)),LEFT(BE50,2),
IF(ISNUMBER(MATCH(LEFT(BE50,1),Final_modified_Intermediate[Burmese_Consonants],0)),LEFT(BE50,1),
IF(ISNUMBER(MATCH(LEFT(BE50,7),Final_Intermediate[Burmese_Consonants],0)),LEFT(BE50,7),
IF(ISNUMBER(MATCH(LEFT(BE50,6),Final_Intermediate[Burmese_Consonants],0)),LEFT(BE50,6),
IF(ISNUMBER(MATCH(LEFT(BE50,5),Final_Intermediate[Burmese_Consonants],0)),LEFT(BE50,5),
IF(ISNUMBER(MATCH(LEFT(BE50,4),Final_Intermediate[Burmese_Consonants],0)),LEFT(BE50,4),
IF(ISNUMBER(MATCH(LEFT(BE50,3),Final_Intermediate[Burmese_Consonants],0)),LEFT(BE50,3),
IF(ISNUMBER(MATCH(LEFT(BE50,2),Final_Intermediate[Burmese_Consonants],0)),LEFT(BE50,2),
IF(ISNUMBER(MATCH(LEFT(BE50,1),Final_Intermediate[Burmese_Consonants],0)),LEFT(BE50,1),
"")))))))))))))))</f>
        <v/>
      </c>
      <c r="AH50" t="str">
        <f>IF(AND(OR(BF50="။",BF50="၊"),LEN(BF50)=1),BF50,
IF(ISNUMBER(MATCH(LEFT(BF50,7),Final_modified_Intermediate[Burmese_Consonants],0)),LEFT(BF50,7),
IF(ISNUMBER(MATCH(LEFT(BF50,6),Final_modified_Intermediate[Burmese_Consonants],0)),LEFT(BF50,6),
IF(ISNUMBER(MATCH(LEFT(BF50,5),Final_modified_Intermediate[Burmese_Consonants],0)),LEFT(BF50,5),
IF(ISNUMBER(MATCH(LEFT(BF50,4),Final_modified_Intermediate[Burmese_Consonants],0)),LEFT(BF50,4),
IF(ISNUMBER(MATCH(LEFT(BF50,3),Final_modified_Intermediate[Burmese_Consonants],0)),LEFT(BF50,3),
IF(ISNUMBER(MATCH(LEFT(BF50,2),Final_modified_Intermediate[Burmese_Consonants],0)),LEFT(BF50,2),
IF(ISNUMBER(MATCH(LEFT(BF50,1),Final_modified_Intermediate[Burmese_Consonants],0)),LEFT(BF50,1),
IF(ISNUMBER(MATCH(LEFT(BF50,7),Final_Intermediate[Burmese_Consonants],0)),LEFT(BF50,7),
IF(ISNUMBER(MATCH(LEFT(BF50,6),Final_Intermediate[Burmese_Consonants],0)),LEFT(BF50,6),
IF(ISNUMBER(MATCH(LEFT(BF50,5),Final_Intermediate[Burmese_Consonants],0)),LEFT(BF50,5),
IF(ISNUMBER(MATCH(LEFT(BF50,4),Final_Intermediate[Burmese_Consonants],0)),LEFT(BF50,4),
IF(ISNUMBER(MATCH(LEFT(BF50,3),Final_Intermediate[Burmese_Consonants],0)),LEFT(BF50,3),
IF(ISNUMBER(MATCH(LEFT(BF50,2),Final_Intermediate[Burmese_Consonants],0)),LEFT(BF50,2),
IF(ISNUMBER(MATCH(LEFT(BF50,1),Final_Intermediate[Burmese_Consonants],0)),LEFT(BF50,1),
"")))))))))))))))</f>
        <v/>
      </c>
      <c r="AI50" t="str">
        <f>IF(AND(OR(BG50="။",BG50="၊"),LEN(BG50)=1),BG50,
IF(ISNUMBER(MATCH(LEFT(BG50,7),Final_modified_Intermediate[Burmese_Consonants],0)),LEFT(BG50,7),
IF(ISNUMBER(MATCH(LEFT(BG50,6),Final_modified_Intermediate[Burmese_Consonants],0)),LEFT(BG50,6),
IF(ISNUMBER(MATCH(LEFT(BG50,5),Final_modified_Intermediate[Burmese_Consonants],0)),LEFT(BG50,5),
IF(ISNUMBER(MATCH(LEFT(BG50,4),Final_modified_Intermediate[Burmese_Consonants],0)),LEFT(BG50,4),
IF(ISNUMBER(MATCH(LEFT(BG50,3),Final_modified_Intermediate[Burmese_Consonants],0)),LEFT(BG50,3),
IF(ISNUMBER(MATCH(LEFT(BG50,2),Final_modified_Intermediate[Burmese_Consonants],0)),LEFT(BG50,2),
IF(ISNUMBER(MATCH(LEFT(BG50,1),Final_modified_Intermediate[Burmese_Consonants],0)),LEFT(BG50,1),
IF(ISNUMBER(MATCH(LEFT(BG50,7),Final_Intermediate[Burmese_Consonants],0)),LEFT(BG50,7),
IF(ISNUMBER(MATCH(LEFT(BG50,6),Final_Intermediate[Burmese_Consonants],0)),LEFT(BG50,6),
IF(ISNUMBER(MATCH(LEFT(BG50,5),Final_Intermediate[Burmese_Consonants],0)),LEFT(BG50,5),
IF(ISNUMBER(MATCH(LEFT(BG50,4),Final_Intermediate[Burmese_Consonants],0)),LEFT(BG50,4),
IF(ISNUMBER(MATCH(LEFT(BG50,3),Final_Intermediate[Burmese_Consonants],0)),LEFT(BG50,3),
IF(ISNUMBER(MATCH(LEFT(BG50,2),Final_Intermediate[Burmese_Consonants],0)),LEFT(BG50,2),
IF(ISNUMBER(MATCH(LEFT(BG50,1),Final_Intermediate[Burmese_Consonants],0)),LEFT(BG50,1),
"")))))))))))))))</f>
        <v/>
      </c>
      <c r="AJ50" t="str">
        <f>IF(AND(OR(BH50="။",BH50="၊"),LEN(BH50)=1),BH50,
IF(ISNUMBER(MATCH(LEFT(BH50,7),Final_modified_Intermediate[Burmese_Consonants],0)),LEFT(BH50,7),
IF(ISNUMBER(MATCH(LEFT(BH50,6),Final_modified_Intermediate[Burmese_Consonants],0)),LEFT(BH50,6),
IF(ISNUMBER(MATCH(LEFT(BH50,5),Final_modified_Intermediate[Burmese_Consonants],0)),LEFT(BH50,5),
IF(ISNUMBER(MATCH(LEFT(BH50,4),Final_modified_Intermediate[Burmese_Consonants],0)),LEFT(BH50,4),
IF(ISNUMBER(MATCH(LEFT(BH50,3),Final_modified_Intermediate[Burmese_Consonants],0)),LEFT(BH50,3),
IF(ISNUMBER(MATCH(LEFT(BH50,2),Final_modified_Intermediate[Burmese_Consonants],0)),LEFT(BH50,2),
IF(ISNUMBER(MATCH(LEFT(BH50,1),Final_modified_Intermediate[Burmese_Consonants],0)),LEFT(BH50,1),
IF(ISNUMBER(MATCH(LEFT(BH50,7),Final_Intermediate[Burmese_Consonants],0)),LEFT(BH50,7),
IF(ISNUMBER(MATCH(LEFT(BH50,6),Final_Intermediate[Burmese_Consonants],0)),LEFT(BH50,6),
IF(ISNUMBER(MATCH(LEFT(BH50,5),Final_Intermediate[Burmese_Consonants],0)),LEFT(BH50,5),
IF(ISNUMBER(MATCH(LEFT(BH50,4),Final_Intermediate[Burmese_Consonants],0)),LEFT(BH50,4),
IF(ISNUMBER(MATCH(LEFT(BH50,3),Final_Intermediate[Burmese_Consonants],0)),LEFT(BH50,3),
IF(ISNUMBER(MATCH(LEFT(BH50,2),Final_Intermediate[Burmese_Consonants],0)),LEFT(BH50,2),
IF(ISNUMBER(MATCH(LEFT(BH50,1),Final_Intermediate[Burmese_Consonants],0)),LEFT(BH50,1),
"")))))))))))))))</f>
        <v/>
      </c>
      <c r="AK50" t="str">
        <f>IF(AND(OR(BI50="။",BI50="၊"),LEN(BI50)=1),BI50,
IF(ISNUMBER(MATCH(LEFT(BI50,7),Final_modified_Intermediate[Burmese_Consonants],0)),LEFT(BI50,7),
IF(ISNUMBER(MATCH(LEFT(BI50,6),Final_modified_Intermediate[Burmese_Consonants],0)),LEFT(BI50,6),
IF(ISNUMBER(MATCH(LEFT(BI50,5),Final_modified_Intermediate[Burmese_Consonants],0)),LEFT(BI50,5),
IF(ISNUMBER(MATCH(LEFT(BI50,4),Final_modified_Intermediate[Burmese_Consonants],0)),LEFT(BI50,4),
IF(ISNUMBER(MATCH(LEFT(BI50,3),Final_modified_Intermediate[Burmese_Consonants],0)),LEFT(BI50,3),
IF(ISNUMBER(MATCH(LEFT(BI50,2),Final_modified_Intermediate[Burmese_Consonants],0)),LEFT(BI50,2),
IF(ISNUMBER(MATCH(LEFT(BI50,1),Final_modified_Intermediate[Burmese_Consonants],0)),LEFT(BI50,1),
IF(ISNUMBER(MATCH(LEFT(BI50,7),Final_Intermediate[Burmese_Consonants],0)),LEFT(BI50,7),
IF(ISNUMBER(MATCH(LEFT(BI50,6),Final_Intermediate[Burmese_Consonants],0)),LEFT(BI50,6),
IF(ISNUMBER(MATCH(LEFT(BI50,5),Final_Intermediate[Burmese_Consonants],0)),LEFT(BI50,5),
IF(ISNUMBER(MATCH(LEFT(BI50,4),Final_Intermediate[Burmese_Consonants],0)),LEFT(BI50,4),
IF(ISNUMBER(MATCH(LEFT(BI50,3),Final_Intermediate[Burmese_Consonants],0)),LEFT(BI50,3),
IF(ISNUMBER(MATCH(LEFT(BI50,2),Final_Intermediate[Burmese_Consonants],0)),LEFT(BI50,2),
IF(ISNUMBER(MATCH(LEFT(BI50,1),Final_Intermediate[Burmese_Consonants],0)),LEFT(BI50,1),
"")))))))))))))))</f>
        <v/>
      </c>
      <c r="AL50" t="str">
        <f>IF(AND(OR(BJ50="။",BJ50="၊"),LEN(BJ50)=1),BJ50,
IF(ISNUMBER(MATCH(LEFT(BJ50,7),Final_modified_Intermediate[Burmese_Consonants],0)),LEFT(BJ50,7),
IF(ISNUMBER(MATCH(LEFT(BJ50,6),Final_modified_Intermediate[Burmese_Consonants],0)),LEFT(BJ50,6),
IF(ISNUMBER(MATCH(LEFT(BJ50,5),Final_modified_Intermediate[Burmese_Consonants],0)),LEFT(BJ50,5),
IF(ISNUMBER(MATCH(LEFT(BJ50,4),Final_modified_Intermediate[Burmese_Consonants],0)),LEFT(BJ50,4),
IF(ISNUMBER(MATCH(LEFT(BJ50,3),Final_modified_Intermediate[Burmese_Consonants],0)),LEFT(BJ50,3),
IF(ISNUMBER(MATCH(LEFT(BJ50,2),Final_modified_Intermediate[Burmese_Consonants],0)),LEFT(BJ50,2),
IF(ISNUMBER(MATCH(LEFT(BJ50,1),Final_modified_Intermediate[Burmese_Consonants],0)),LEFT(BJ50,1),
IF(ISNUMBER(MATCH(LEFT(BJ50,7),Final_Intermediate[Burmese_Consonants],0)),LEFT(BJ50,7),
IF(ISNUMBER(MATCH(LEFT(BJ50,6),Final_Intermediate[Burmese_Consonants],0)),LEFT(BJ50,6),
IF(ISNUMBER(MATCH(LEFT(BJ50,5),Final_Intermediate[Burmese_Consonants],0)),LEFT(BJ50,5),
IF(ISNUMBER(MATCH(LEFT(BJ50,4),Final_Intermediate[Burmese_Consonants],0)),LEFT(BJ50,4),
IF(ISNUMBER(MATCH(LEFT(BJ50,3),Final_Intermediate[Burmese_Consonants],0)),LEFT(BJ50,3),
IF(ISNUMBER(MATCH(LEFT(BJ50,2),Final_Intermediate[Burmese_Consonants],0)),LEFT(BJ50,2),
IF(ISNUMBER(MATCH(LEFT(BJ50,1),Final_Intermediate[Burmese_Consonants],0)),LEFT(BJ50,1),
"")))))))))))))))</f>
        <v/>
      </c>
      <c r="AN50" t="e">
        <f>Compiler_Burmese[[#This Row],[Sr. No.]]</f>
        <v>#REF!</v>
      </c>
      <c r="AO5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5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0" t="e">
        <f>[2]!Vocabulary_Burmese[[#This Row],[Sr. No.]]</f>
        <v>#REF!</v>
      </c>
      <c r="BA50" t="str">
        <f>IF(Raw_data_N2_Kanji[[#This Row],[Categorie]]&lt;&gt;"","",
IF(ISNUMBER(MATCH(V,Special_list[Burmese word],0)),"",
SUBSTITUTE(Raw_data_N2_Kanji[[#This Row],[Raw]]," ","")))</f>
        <v>ဝက်အူချောင်းကြော်</v>
      </c>
      <c r="BB50" t="str">
        <f>RIGHT(Segregate18[[#This Row],[UPGRADE]],LEN(Segregate18[[#This Row],[UPGRADE]])-LEN(Compiler_Burmese[[#This Row],[1]]))</f>
        <v>အူချောင်းကြော်</v>
      </c>
      <c r="BC50" t="str">
        <f>RIGHT(Segregate18[[#This Row],[11]],LEN(Segregate18[[#This Row],[11]])-LEN(Compiler_Burmese[[#This Row],[2]]))</f>
        <v>ချောင်းကြော်</v>
      </c>
      <c r="BD50" t="str">
        <f>RIGHT(Segregate18[[#This Row],[21]],LEN(Segregate18[[#This Row],[21]])-LEN(Compiler_Burmese[[#This Row],[3]]))</f>
        <v>ကြော်</v>
      </c>
      <c r="BE50" t="str">
        <f>RIGHT(Segregate18[[#This Row],[31]],LEN(Segregate18[[#This Row],[31]])-LEN(Compiler_Burmese[[#This Row],[4]]))</f>
        <v/>
      </c>
      <c r="BF50" t="str">
        <f>RIGHT(Segregate18[[#This Row],[41]],LEN(Segregate18[[#This Row],[41]])-LEN(Compiler_Burmese[[#This Row],[5]]))</f>
        <v/>
      </c>
      <c r="BG50" t="str">
        <f>RIGHT(Segregate18[[#This Row],[51]],LEN(Segregate18[[#This Row],[51]])-LEN(Compiler_Burmese[[#This Row],[6]]))</f>
        <v/>
      </c>
      <c r="BH50" t="str">
        <f>RIGHT(Segregate18[[#This Row],[61]],LEN(Segregate18[[#This Row],[61]])-LEN(Compiler_Burmese[[#This Row],[7]]))</f>
        <v/>
      </c>
      <c r="BI50" t="str">
        <f>RIGHT(Segregate18[[#This Row],[71]],LEN(Segregate18[[#This Row],[71]])-LEN(Compiler_Burmese[[#This Row],[8]]))</f>
        <v/>
      </c>
      <c r="BJ50" t="str">
        <f>RIGHT(Segregate18[[#This Row],[81]],LEN(Segregate18[[#This Row],[81]])-LEN(Compiler_Burmese[[#This Row],[9]]))</f>
        <v/>
      </c>
    </row>
    <row r="51" spans="1:62" ht="14.25" customHeight="1" x14ac:dyDescent="0.3">
      <c r="A51">
        <f>IF(Raw_data_N2_Kanji[[#This Row],[Categorie]]&lt;&gt;"",$A50+1,$A50)</f>
        <v>4</v>
      </c>
      <c r="B51" s="6">
        <f>IF(AND(Raw_data_N2_Kanji[[#This Row],[Supporting word 1]]="",Raw_data_N2_Kanji[[#This Row],[Supporting word 2]]=""),$B50,$B50+1)</f>
        <v>0</v>
      </c>
      <c r="C51" s="9">
        <f>ROW()-ROW(Raw_data_N2_Kanji[#Headers])</f>
        <v>49</v>
      </c>
      <c r="D51" s="9"/>
      <c r="E51" s="9" t="str">
        <f>IF(Raw_data_N2_Kanji[[#This Row],[Categorie]]="",$E50,Raw_data_N2_Kanji[[#This Row],[Categorie]])</f>
        <v>Appetizers</v>
      </c>
      <c r="F51" s="9">
        <f t="shared" si="1"/>
        <v>7</v>
      </c>
      <c r="G51" s="57" t="str">
        <f>Raw_data_N2_Kanji[[#This Row],[Lecture_no]]&amp;"_"&amp;Raw_data_N2_Kanji[[#This Row],[Receipe_no]]</f>
        <v>Appetizers_7</v>
      </c>
      <c r="H51" s="11" t="s">
        <v>27495</v>
      </c>
      <c r="I5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ဆတ်သားခြောက်ကြော်</v>
      </c>
      <c r="K5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1" s="11"/>
      <c r="N51" s="11"/>
      <c r="O5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1" s="12" t="s">
        <v>27673</v>
      </c>
      <c r="Q51" s="12">
        <f>IF(Raw_data_N2_Kanji[[#This Row],[Receipe_no]]=0,$Q50,
$Q50+1)</f>
        <v>45</v>
      </c>
      <c r="R51" s="11"/>
      <c r="S51" s="11">
        <f>IF(Raw_data_N2_Kanji[[#This Row],[Marking]]="",1,"")</f>
        <v>1</v>
      </c>
      <c r="T51" s="11" t="str">
        <f>IF(Raw_data_N2_Kanji[[#This Row],[Marking_blank]]="",SUMPRODUCT(COUNTIF($S$3:$S51,$S51)),"")</f>
        <v/>
      </c>
      <c r="U51" s="12">
        <f>Raw_data_N2_Kanji[[#This Row],[Sr. no.]]</f>
        <v>49</v>
      </c>
      <c r="V51" s="11">
        <f>SUMPRODUCT(COUNTIF($J$3:$J51,$J51))</f>
        <v>1</v>
      </c>
      <c r="W51" s="82">
        <f>LEN('1_Raw_data'!$J51)</f>
        <v>17</v>
      </c>
      <c r="Y51" t="e">
        <f>Segregate18[[#This Row],[Sr. No.]]</f>
        <v>#REF!</v>
      </c>
      <c r="Z51" t="str">
        <f>IF(AND(OR(BA51="။",BA51="၊"),LEN(BA51)=1),BA51,
IF(ISNUMBER(MATCH(LEFT(BA51,7),Final_modified_Intermediate[Burmese_Consonants],0)),LEFT(BA51,7),
IF(ISNUMBER(MATCH(LEFT(BA51,6),Final_modified_Intermediate[Burmese_Consonants],0)),LEFT(BA51,6),
IF(ISNUMBER(MATCH(LEFT(BA51,5),Final_modified_Intermediate[Burmese_Consonants],0)),LEFT(BA51,5),
IF(ISNUMBER(MATCH(LEFT(BA51,4),Final_modified_Intermediate[Burmese_Consonants],0)),LEFT(BA51,4),
IF(ISNUMBER(MATCH(LEFT(BA51,3),Final_modified_Intermediate[Burmese_Consonants],0)),LEFT(BA51,3),
IF(ISNUMBER(MATCH(LEFT(BA51,2),Final_modified_Intermediate[Burmese_Consonants],0)),LEFT(BA51,2),
IF(ISNUMBER(MATCH(LEFT(BA51,1),Final_modified_Intermediate[Burmese_Consonants],0)),LEFT(BA51,1),
IF(ISNUMBER(MATCH(LEFT(BA51,7),Final_Intermediate[Burmese_Consonants],0)),LEFT(BA51,7),
IF(ISNUMBER(MATCH(LEFT(BA51,6),Final_Intermediate[Burmese_Consonants],0)),LEFT(BA51,6),
IF(ISNUMBER(MATCH(LEFT(BA51,5),Final_Intermediate[Burmese_Consonants],0)),LEFT(BA51,5),
IF(ISNUMBER(MATCH(LEFT(BA51,4),Final_Intermediate[Burmese_Consonants],0)),LEFT(BA51,4),
IF(ISNUMBER(MATCH(LEFT(BA51,3),Final_Intermediate[Burmese_Consonants],0)),LEFT(BA51,3),
IF(ISNUMBER(MATCH(LEFT(BA51,2),Final_Intermediate[Burmese_Consonants],0)),LEFT(BA51,2),
IF(ISNUMBER(MATCH(LEFT(BA51,1),Final_Intermediate[Burmese_Consonants],0)),LEFT(BA51,1),
"")))))))))))))))</f>
        <v>ဆတ်</v>
      </c>
      <c r="AA5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1" t="str">
        <f>IF(AND(OR(BB51="။",BB51="၊"),LEN(BB51)=1),BB51,
IF(ISNUMBER(MATCH(LEFT(BB51,7),Final_modified_Intermediate[Burmese_Consonants],0)),LEFT(BB51,7),
IF(ISNUMBER(MATCH(LEFT(BB51,6),Final_modified_Intermediate[Burmese_Consonants],0)),LEFT(BB51,6),
IF(ISNUMBER(MATCH(LEFT(BB51,5),Final_modified_Intermediate[Burmese_Consonants],0)),LEFT(BB51,5),
IF(ISNUMBER(MATCH(LEFT(BB51,4),Final_modified_Intermediate[Burmese_Consonants],0)),LEFT(BB51,4),
IF(ISNUMBER(MATCH(LEFT(BB51,3),Final_modified_Intermediate[Burmese_Consonants],0)),LEFT(BB51,3),
IF(ISNUMBER(MATCH(LEFT(BB51,2),Final_modified_Intermediate[Burmese_Consonants],0)),LEFT(BB51,2),
IF(ISNUMBER(MATCH(LEFT(BB51,1),Final_modified_Intermediate[Burmese_Consonants],0)),LEFT(BB51,1),
IF(ISNUMBER(MATCH(LEFT(BB51,7),Final_Intermediate[Burmese_Consonants],0)),LEFT(BB51,7),
IF(ISNUMBER(MATCH(LEFT(BB51,6),Final_Intermediate[Burmese_Consonants],0)),LEFT(BB51,6),
IF(ISNUMBER(MATCH(LEFT(BB51,5),Final_Intermediate[Burmese_Consonants],0)),LEFT(BB51,5),
IF(ISNUMBER(MATCH(LEFT(BB51,4),Final_Intermediate[Burmese_Consonants],0)),LEFT(BB51,4),
IF(ISNUMBER(MATCH(LEFT(BB51,3),Final_Intermediate[Burmese_Consonants],0)),LEFT(BB51,3),
IF(ISNUMBER(MATCH(LEFT(BB51,2),Final_Intermediate[Burmese_Consonants],0)),LEFT(BB51,2),
IF(ISNUMBER(MATCH(LEFT(BB51,1),Final_Intermediate[Burmese_Consonants],0)),LEFT(BB51,1),
"")))))))))))))))</f>
        <v>သား</v>
      </c>
      <c r="AC5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1" t="str">
        <f>IF(AND(OR(BC51="။",BC51="၊"),LEN(BC51)=1),BC51,
IF(ISNUMBER(MATCH(LEFT(BC51,7),Final_modified_Intermediate[Burmese_Consonants],0)),LEFT(BC51,7),
IF(ISNUMBER(MATCH(LEFT(BC51,6),Final_modified_Intermediate[Burmese_Consonants],0)),LEFT(BC51,6),
IF(ISNUMBER(MATCH(LEFT(BC51,5),Final_modified_Intermediate[Burmese_Consonants],0)),LEFT(BC51,5),
IF(ISNUMBER(MATCH(LEFT(BC51,4),Final_modified_Intermediate[Burmese_Consonants],0)),LEFT(BC51,4),
IF(ISNUMBER(MATCH(LEFT(BC51,3),Final_modified_Intermediate[Burmese_Consonants],0)),LEFT(BC51,3),
IF(ISNUMBER(MATCH(LEFT(BC51,2),Final_modified_Intermediate[Burmese_Consonants],0)),LEFT(BC51,2),
IF(ISNUMBER(MATCH(LEFT(BC51,1),Final_modified_Intermediate[Burmese_Consonants],0)),LEFT(BC51,1),
IF(ISNUMBER(MATCH(LEFT(BC51,7),Final_Intermediate[Burmese_Consonants],0)),LEFT(BC51,7),
IF(ISNUMBER(MATCH(LEFT(BC51,6),Final_Intermediate[Burmese_Consonants],0)),LEFT(BC51,6),
IF(ISNUMBER(MATCH(LEFT(BC51,5),Final_Intermediate[Burmese_Consonants],0)),LEFT(BC51,5),
IF(ISNUMBER(MATCH(LEFT(BC51,4),Final_Intermediate[Burmese_Consonants],0)),LEFT(BC51,4),
IF(ISNUMBER(MATCH(LEFT(BC51,3),Final_Intermediate[Burmese_Consonants],0)),LEFT(BC51,3),
IF(ISNUMBER(MATCH(LEFT(BC51,2),Final_Intermediate[Burmese_Consonants],0)),LEFT(BC51,2),
IF(ISNUMBER(MATCH(LEFT(BC51,1),Final_Intermediate[Burmese_Consonants],0)),LEFT(BC51,1),
"")))))))))))))))</f>
        <v>ခြောက်</v>
      </c>
      <c r="AE5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1" t="str">
        <f>IF(AND(OR(BD51="။",BD51="၊"),LEN(BD51)=1),BD51,
IF(ISNUMBER(MATCH(LEFT(BD51,7),Final_modified_Intermediate[Burmese_Consonants],0)),LEFT(BD51,7),
IF(ISNUMBER(MATCH(LEFT(BD51,6),Final_modified_Intermediate[Burmese_Consonants],0)),LEFT(BD51,6),
IF(ISNUMBER(MATCH(LEFT(BD51,5),Final_modified_Intermediate[Burmese_Consonants],0)),LEFT(BD51,5),
IF(ISNUMBER(MATCH(LEFT(BD51,4),Final_modified_Intermediate[Burmese_Consonants],0)),LEFT(BD51,4),
IF(ISNUMBER(MATCH(LEFT(BD51,3),Final_modified_Intermediate[Burmese_Consonants],0)),LEFT(BD51,3),
IF(ISNUMBER(MATCH(LEFT(BD51,2),Final_modified_Intermediate[Burmese_Consonants],0)),LEFT(BD51,2),
IF(ISNUMBER(MATCH(LEFT(BD51,1),Final_modified_Intermediate[Burmese_Consonants],0)),LEFT(BD51,1),
IF(ISNUMBER(MATCH(LEFT(BD51,7),Final_Intermediate[Burmese_Consonants],0)),LEFT(BD51,7),
IF(ISNUMBER(MATCH(LEFT(BD51,6),Final_Intermediate[Burmese_Consonants],0)),LEFT(BD51,6),
IF(ISNUMBER(MATCH(LEFT(BD51,5),Final_Intermediate[Burmese_Consonants],0)),LEFT(BD51,5),
IF(ISNUMBER(MATCH(LEFT(BD51,4),Final_Intermediate[Burmese_Consonants],0)),LEFT(BD51,4),
IF(ISNUMBER(MATCH(LEFT(BD51,3),Final_Intermediate[Burmese_Consonants],0)),LEFT(BD51,3),
IF(ISNUMBER(MATCH(LEFT(BD51,2),Final_Intermediate[Burmese_Consonants],0)),LEFT(BD51,2),
IF(ISNUMBER(MATCH(LEFT(BD51,1),Final_Intermediate[Burmese_Consonants],0)),LEFT(BD51,1),
"")))))))))))))))</f>
        <v>ကြော်</v>
      </c>
      <c r="AG51" t="str">
        <f>IF(AND(OR(BE51="။",BE51="၊"),LEN(BE51)=1),BE51,
IF(ISNUMBER(MATCH(LEFT(BE51,7),Final_modified_Intermediate[Burmese_Consonants],0)),LEFT(BE51,7),
IF(ISNUMBER(MATCH(LEFT(BE51,6),Final_modified_Intermediate[Burmese_Consonants],0)),LEFT(BE51,6),
IF(ISNUMBER(MATCH(LEFT(BE51,5),Final_modified_Intermediate[Burmese_Consonants],0)),LEFT(BE51,5),
IF(ISNUMBER(MATCH(LEFT(BE51,4),Final_modified_Intermediate[Burmese_Consonants],0)),LEFT(BE51,4),
IF(ISNUMBER(MATCH(LEFT(BE51,3),Final_modified_Intermediate[Burmese_Consonants],0)),LEFT(BE51,3),
IF(ISNUMBER(MATCH(LEFT(BE51,2),Final_modified_Intermediate[Burmese_Consonants],0)),LEFT(BE51,2),
IF(ISNUMBER(MATCH(LEFT(BE51,1),Final_modified_Intermediate[Burmese_Consonants],0)),LEFT(BE51,1),
IF(ISNUMBER(MATCH(LEFT(BE51,7),Final_Intermediate[Burmese_Consonants],0)),LEFT(BE51,7),
IF(ISNUMBER(MATCH(LEFT(BE51,6),Final_Intermediate[Burmese_Consonants],0)),LEFT(BE51,6),
IF(ISNUMBER(MATCH(LEFT(BE51,5),Final_Intermediate[Burmese_Consonants],0)),LEFT(BE51,5),
IF(ISNUMBER(MATCH(LEFT(BE51,4),Final_Intermediate[Burmese_Consonants],0)),LEFT(BE51,4),
IF(ISNUMBER(MATCH(LEFT(BE51,3),Final_Intermediate[Burmese_Consonants],0)),LEFT(BE51,3),
IF(ISNUMBER(MATCH(LEFT(BE51,2),Final_Intermediate[Burmese_Consonants],0)),LEFT(BE51,2),
IF(ISNUMBER(MATCH(LEFT(BE51,1),Final_Intermediate[Burmese_Consonants],0)),LEFT(BE51,1),
"")))))))))))))))</f>
        <v/>
      </c>
      <c r="AH51" t="str">
        <f>IF(AND(OR(BF51="။",BF51="၊"),LEN(BF51)=1),BF51,
IF(ISNUMBER(MATCH(LEFT(BF51,7),Final_modified_Intermediate[Burmese_Consonants],0)),LEFT(BF51,7),
IF(ISNUMBER(MATCH(LEFT(BF51,6),Final_modified_Intermediate[Burmese_Consonants],0)),LEFT(BF51,6),
IF(ISNUMBER(MATCH(LEFT(BF51,5),Final_modified_Intermediate[Burmese_Consonants],0)),LEFT(BF51,5),
IF(ISNUMBER(MATCH(LEFT(BF51,4),Final_modified_Intermediate[Burmese_Consonants],0)),LEFT(BF51,4),
IF(ISNUMBER(MATCH(LEFT(BF51,3),Final_modified_Intermediate[Burmese_Consonants],0)),LEFT(BF51,3),
IF(ISNUMBER(MATCH(LEFT(BF51,2),Final_modified_Intermediate[Burmese_Consonants],0)),LEFT(BF51,2),
IF(ISNUMBER(MATCH(LEFT(BF51,1),Final_modified_Intermediate[Burmese_Consonants],0)),LEFT(BF51,1),
IF(ISNUMBER(MATCH(LEFT(BF51,7),Final_Intermediate[Burmese_Consonants],0)),LEFT(BF51,7),
IF(ISNUMBER(MATCH(LEFT(BF51,6),Final_Intermediate[Burmese_Consonants],0)),LEFT(BF51,6),
IF(ISNUMBER(MATCH(LEFT(BF51,5),Final_Intermediate[Burmese_Consonants],0)),LEFT(BF51,5),
IF(ISNUMBER(MATCH(LEFT(BF51,4),Final_Intermediate[Burmese_Consonants],0)),LEFT(BF51,4),
IF(ISNUMBER(MATCH(LEFT(BF51,3),Final_Intermediate[Burmese_Consonants],0)),LEFT(BF51,3),
IF(ISNUMBER(MATCH(LEFT(BF51,2),Final_Intermediate[Burmese_Consonants],0)),LEFT(BF51,2),
IF(ISNUMBER(MATCH(LEFT(BF51,1),Final_Intermediate[Burmese_Consonants],0)),LEFT(BF51,1),
"")))))))))))))))</f>
        <v/>
      </c>
      <c r="AI51" t="str">
        <f>IF(AND(OR(BG51="။",BG51="၊"),LEN(BG51)=1),BG51,
IF(ISNUMBER(MATCH(LEFT(BG51,7),Final_modified_Intermediate[Burmese_Consonants],0)),LEFT(BG51,7),
IF(ISNUMBER(MATCH(LEFT(BG51,6),Final_modified_Intermediate[Burmese_Consonants],0)),LEFT(BG51,6),
IF(ISNUMBER(MATCH(LEFT(BG51,5),Final_modified_Intermediate[Burmese_Consonants],0)),LEFT(BG51,5),
IF(ISNUMBER(MATCH(LEFT(BG51,4),Final_modified_Intermediate[Burmese_Consonants],0)),LEFT(BG51,4),
IF(ISNUMBER(MATCH(LEFT(BG51,3),Final_modified_Intermediate[Burmese_Consonants],0)),LEFT(BG51,3),
IF(ISNUMBER(MATCH(LEFT(BG51,2),Final_modified_Intermediate[Burmese_Consonants],0)),LEFT(BG51,2),
IF(ISNUMBER(MATCH(LEFT(BG51,1),Final_modified_Intermediate[Burmese_Consonants],0)),LEFT(BG51,1),
IF(ISNUMBER(MATCH(LEFT(BG51,7),Final_Intermediate[Burmese_Consonants],0)),LEFT(BG51,7),
IF(ISNUMBER(MATCH(LEFT(BG51,6),Final_Intermediate[Burmese_Consonants],0)),LEFT(BG51,6),
IF(ISNUMBER(MATCH(LEFT(BG51,5),Final_Intermediate[Burmese_Consonants],0)),LEFT(BG51,5),
IF(ISNUMBER(MATCH(LEFT(BG51,4),Final_Intermediate[Burmese_Consonants],0)),LEFT(BG51,4),
IF(ISNUMBER(MATCH(LEFT(BG51,3),Final_Intermediate[Burmese_Consonants],0)),LEFT(BG51,3),
IF(ISNUMBER(MATCH(LEFT(BG51,2),Final_Intermediate[Burmese_Consonants],0)),LEFT(BG51,2),
IF(ISNUMBER(MATCH(LEFT(BG51,1),Final_Intermediate[Burmese_Consonants],0)),LEFT(BG51,1),
"")))))))))))))))</f>
        <v/>
      </c>
      <c r="AJ51" t="str">
        <f>IF(AND(OR(BH51="။",BH51="၊"),LEN(BH51)=1),BH51,
IF(ISNUMBER(MATCH(LEFT(BH51,7),Final_modified_Intermediate[Burmese_Consonants],0)),LEFT(BH51,7),
IF(ISNUMBER(MATCH(LEFT(BH51,6),Final_modified_Intermediate[Burmese_Consonants],0)),LEFT(BH51,6),
IF(ISNUMBER(MATCH(LEFT(BH51,5),Final_modified_Intermediate[Burmese_Consonants],0)),LEFT(BH51,5),
IF(ISNUMBER(MATCH(LEFT(BH51,4),Final_modified_Intermediate[Burmese_Consonants],0)),LEFT(BH51,4),
IF(ISNUMBER(MATCH(LEFT(BH51,3),Final_modified_Intermediate[Burmese_Consonants],0)),LEFT(BH51,3),
IF(ISNUMBER(MATCH(LEFT(BH51,2),Final_modified_Intermediate[Burmese_Consonants],0)),LEFT(BH51,2),
IF(ISNUMBER(MATCH(LEFT(BH51,1),Final_modified_Intermediate[Burmese_Consonants],0)),LEFT(BH51,1),
IF(ISNUMBER(MATCH(LEFT(BH51,7),Final_Intermediate[Burmese_Consonants],0)),LEFT(BH51,7),
IF(ISNUMBER(MATCH(LEFT(BH51,6),Final_Intermediate[Burmese_Consonants],0)),LEFT(BH51,6),
IF(ISNUMBER(MATCH(LEFT(BH51,5),Final_Intermediate[Burmese_Consonants],0)),LEFT(BH51,5),
IF(ISNUMBER(MATCH(LEFT(BH51,4),Final_Intermediate[Burmese_Consonants],0)),LEFT(BH51,4),
IF(ISNUMBER(MATCH(LEFT(BH51,3),Final_Intermediate[Burmese_Consonants],0)),LEFT(BH51,3),
IF(ISNUMBER(MATCH(LEFT(BH51,2),Final_Intermediate[Burmese_Consonants],0)),LEFT(BH51,2),
IF(ISNUMBER(MATCH(LEFT(BH51,1),Final_Intermediate[Burmese_Consonants],0)),LEFT(BH51,1),
"")))))))))))))))</f>
        <v/>
      </c>
      <c r="AK51" t="str">
        <f>IF(AND(OR(BI51="။",BI51="၊"),LEN(BI51)=1),BI51,
IF(ISNUMBER(MATCH(LEFT(BI51,7),Final_modified_Intermediate[Burmese_Consonants],0)),LEFT(BI51,7),
IF(ISNUMBER(MATCH(LEFT(BI51,6),Final_modified_Intermediate[Burmese_Consonants],0)),LEFT(BI51,6),
IF(ISNUMBER(MATCH(LEFT(BI51,5),Final_modified_Intermediate[Burmese_Consonants],0)),LEFT(BI51,5),
IF(ISNUMBER(MATCH(LEFT(BI51,4),Final_modified_Intermediate[Burmese_Consonants],0)),LEFT(BI51,4),
IF(ISNUMBER(MATCH(LEFT(BI51,3),Final_modified_Intermediate[Burmese_Consonants],0)),LEFT(BI51,3),
IF(ISNUMBER(MATCH(LEFT(BI51,2),Final_modified_Intermediate[Burmese_Consonants],0)),LEFT(BI51,2),
IF(ISNUMBER(MATCH(LEFT(BI51,1),Final_modified_Intermediate[Burmese_Consonants],0)),LEFT(BI51,1),
IF(ISNUMBER(MATCH(LEFT(BI51,7),Final_Intermediate[Burmese_Consonants],0)),LEFT(BI51,7),
IF(ISNUMBER(MATCH(LEFT(BI51,6),Final_Intermediate[Burmese_Consonants],0)),LEFT(BI51,6),
IF(ISNUMBER(MATCH(LEFT(BI51,5),Final_Intermediate[Burmese_Consonants],0)),LEFT(BI51,5),
IF(ISNUMBER(MATCH(LEFT(BI51,4),Final_Intermediate[Burmese_Consonants],0)),LEFT(BI51,4),
IF(ISNUMBER(MATCH(LEFT(BI51,3),Final_Intermediate[Burmese_Consonants],0)),LEFT(BI51,3),
IF(ISNUMBER(MATCH(LEFT(BI51,2),Final_Intermediate[Burmese_Consonants],0)),LEFT(BI51,2),
IF(ISNUMBER(MATCH(LEFT(BI51,1),Final_Intermediate[Burmese_Consonants],0)),LEFT(BI51,1),
"")))))))))))))))</f>
        <v/>
      </c>
      <c r="AL51" t="str">
        <f>IF(AND(OR(BJ51="။",BJ51="၊"),LEN(BJ51)=1),BJ51,
IF(ISNUMBER(MATCH(LEFT(BJ51,7),Final_modified_Intermediate[Burmese_Consonants],0)),LEFT(BJ51,7),
IF(ISNUMBER(MATCH(LEFT(BJ51,6),Final_modified_Intermediate[Burmese_Consonants],0)),LEFT(BJ51,6),
IF(ISNUMBER(MATCH(LEFT(BJ51,5),Final_modified_Intermediate[Burmese_Consonants],0)),LEFT(BJ51,5),
IF(ISNUMBER(MATCH(LEFT(BJ51,4),Final_modified_Intermediate[Burmese_Consonants],0)),LEFT(BJ51,4),
IF(ISNUMBER(MATCH(LEFT(BJ51,3),Final_modified_Intermediate[Burmese_Consonants],0)),LEFT(BJ51,3),
IF(ISNUMBER(MATCH(LEFT(BJ51,2),Final_modified_Intermediate[Burmese_Consonants],0)),LEFT(BJ51,2),
IF(ISNUMBER(MATCH(LEFT(BJ51,1),Final_modified_Intermediate[Burmese_Consonants],0)),LEFT(BJ51,1),
IF(ISNUMBER(MATCH(LEFT(BJ51,7),Final_Intermediate[Burmese_Consonants],0)),LEFT(BJ51,7),
IF(ISNUMBER(MATCH(LEFT(BJ51,6),Final_Intermediate[Burmese_Consonants],0)),LEFT(BJ51,6),
IF(ISNUMBER(MATCH(LEFT(BJ51,5),Final_Intermediate[Burmese_Consonants],0)),LEFT(BJ51,5),
IF(ISNUMBER(MATCH(LEFT(BJ51,4),Final_Intermediate[Burmese_Consonants],0)),LEFT(BJ51,4),
IF(ISNUMBER(MATCH(LEFT(BJ51,3),Final_Intermediate[Burmese_Consonants],0)),LEFT(BJ51,3),
IF(ISNUMBER(MATCH(LEFT(BJ51,2),Final_Intermediate[Burmese_Consonants],0)),LEFT(BJ51,2),
IF(ISNUMBER(MATCH(LEFT(BJ51,1),Final_Intermediate[Burmese_Consonants],0)),LEFT(BJ51,1),
"")))))))))))))))</f>
        <v/>
      </c>
      <c r="AN51" t="e">
        <f>Compiler_Burmese[[#This Row],[Sr. No.]]</f>
        <v>#REF!</v>
      </c>
      <c r="AO5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5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1" t="e">
        <f>[2]!Vocabulary_Burmese[[#This Row],[Sr. No.]]</f>
        <v>#REF!</v>
      </c>
      <c r="BA51" t="str">
        <f>IF(Raw_data_N2_Kanji[[#This Row],[Categorie]]&lt;&gt;"","",
IF(ISNUMBER(MATCH(V,Special_list[Burmese word],0)),"",
SUBSTITUTE(Raw_data_N2_Kanji[[#This Row],[Raw]]," ","")))</f>
        <v>ဆတ်သားခြောက်ကြော်</v>
      </c>
      <c r="BB51" t="str">
        <f>RIGHT(Segregate18[[#This Row],[UPGRADE]],LEN(Segregate18[[#This Row],[UPGRADE]])-LEN(Compiler_Burmese[[#This Row],[1]]))</f>
        <v>သားခြောက်ကြော်</v>
      </c>
      <c r="BC51" t="str">
        <f>RIGHT(Segregate18[[#This Row],[11]],LEN(Segregate18[[#This Row],[11]])-LEN(Compiler_Burmese[[#This Row],[2]]))</f>
        <v>ခြောက်ကြော်</v>
      </c>
      <c r="BD51" t="str">
        <f>RIGHT(Segregate18[[#This Row],[21]],LEN(Segregate18[[#This Row],[21]])-LEN(Compiler_Burmese[[#This Row],[3]]))</f>
        <v>ကြော်</v>
      </c>
      <c r="BE51" t="str">
        <f>RIGHT(Segregate18[[#This Row],[31]],LEN(Segregate18[[#This Row],[31]])-LEN(Compiler_Burmese[[#This Row],[4]]))</f>
        <v/>
      </c>
      <c r="BF51" t="str">
        <f>RIGHT(Segregate18[[#This Row],[41]],LEN(Segregate18[[#This Row],[41]])-LEN(Compiler_Burmese[[#This Row],[5]]))</f>
        <v/>
      </c>
      <c r="BG51" t="str">
        <f>RIGHT(Segregate18[[#This Row],[51]],LEN(Segregate18[[#This Row],[51]])-LEN(Compiler_Burmese[[#This Row],[6]]))</f>
        <v/>
      </c>
      <c r="BH51" t="str">
        <f>RIGHT(Segregate18[[#This Row],[61]],LEN(Segregate18[[#This Row],[61]])-LEN(Compiler_Burmese[[#This Row],[7]]))</f>
        <v/>
      </c>
      <c r="BI51" t="str">
        <f>RIGHT(Segregate18[[#This Row],[71]],LEN(Segregate18[[#This Row],[71]])-LEN(Compiler_Burmese[[#This Row],[8]]))</f>
        <v/>
      </c>
      <c r="BJ51" t="str">
        <f>RIGHT(Segregate18[[#This Row],[81]],LEN(Segregate18[[#This Row],[81]])-LEN(Compiler_Burmese[[#This Row],[9]]))</f>
        <v/>
      </c>
    </row>
    <row r="52" spans="1:62" ht="14.25" customHeight="1" x14ac:dyDescent="0.3">
      <c r="A52">
        <f>IF(Raw_data_N2_Kanji[[#This Row],[Categorie]]&lt;&gt;"",$A51+1,$A51)</f>
        <v>4</v>
      </c>
      <c r="B52" s="6">
        <f>IF(AND(Raw_data_N2_Kanji[[#This Row],[Supporting word 1]]="",Raw_data_N2_Kanji[[#This Row],[Supporting word 2]]=""),$B51,$B51+1)</f>
        <v>0</v>
      </c>
      <c r="C52" s="9">
        <f>ROW()-ROW(Raw_data_N2_Kanji[#Headers])</f>
        <v>50</v>
      </c>
      <c r="D52" s="9"/>
      <c r="E52" s="9" t="str">
        <f>IF(Raw_data_N2_Kanji[[#This Row],[Categorie]]="",$E51,Raw_data_N2_Kanji[[#This Row],[Categorie]])</f>
        <v>Appetizers</v>
      </c>
      <c r="F52" s="9">
        <f t="shared" si="1"/>
        <v>8</v>
      </c>
      <c r="G52" s="57" t="str">
        <f>Raw_data_N2_Kanji[[#This Row],[Lecture_no]]&amp;"_"&amp;Raw_data_N2_Kanji[[#This Row],[Receipe_no]]</f>
        <v>Appetizers_8</v>
      </c>
      <c r="H52" s="11" t="s">
        <v>27496</v>
      </c>
      <c r="I5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ကြက်သားလုံးကြော်</v>
      </c>
      <c r="K5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2" s="11"/>
      <c r="N52" s="11"/>
      <c r="O5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2" s="12" t="s">
        <v>27674</v>
      </c>
      <c r="Q52" s="12">
        <f>IF(Raw_data_N2_Kanji[[#This Row],[Receipe_no]]=0,$Q51,
$Q51+1)</f>
        <v>46</v>
      </c>
      <c r="R52" s="11"/>
      <c r="S52" s="11">
        <f>IF(Raw_data_N2_Kanji[[#This Row],[Marking]]="",1,"")</f>
        <v>1</v>
      </c>
      <c r="T52" s="11" t="str">
        <f>IF(Raw_data_N2_Kanji[[#This Row],[Marking_blank]]="",SUMPRODUCT(COUNTIF($S$3:$S52,$S52)),"")</f>
        <v/>
      </c>
      <c r="U52" s="12">
        <f>Raw_data_N2_Kanji[[#This Row],[Sr. no.]]</f>
        <v>50</v>
      </c>
      <c r="V52" s="11">
        <f>SUMPRODUCT(COUNTIF($J$3:$J52,$J52))</f>
        <v>1</v>
      </c>
      <c r="W52" s="82">
        <f>LEN('1_Raw_data'!$J52)</f>
        <v>16</v>
      </c>
      <c r="Y52" t="e">
        <f>Segregate18[[#This Row],[Sr. No.]]</f>
        <v>#REF!</v>
      </c>
      <c r="Z52" t="str">
        <f>IF(AND(OR(BA52="။",BA52="၊"),LEN(BA52)=1),BA52,
IF(ISNUMBER(MATCH(LEFT(BA52,7),Final_modified_Intermediate[Burmese_Consonants],0)),LEFT(BA52,7),
IF(ISNUMBER(MATCH(LEFT(BA52,6),Final_modified_Intermediate[Burmese_Consonants],0)),LEFT(BA52,6),
IF(ISNUMBER(MATCH(LEFT(BA52,5),Final_modified_Intermediate[Burmese_Consonants],0)),LEFT(BA52,5),
IF(ISNUMBER(MATCH(LEFT(BA52,4),Final_modified_Intermediate[Burmese_Consonants],0)),LEFT(BA52,4),
IF(ISNUMBER(MATCH(LEFT(BA52,3),Final_modified_Intermediate[Burmese_Consonants],0)),LEFT(BA52,3),
IF(ISNUMBER(MATCH(LEFT(BA52,2),Final_modified_Intermediate[Burmese_Consonants],0)),LEFT(BA52,2),
IF(ISNUMBER(MATCH(LEFT(BA52,1),Final_modified_Intermediate[Burmese_Consonants],0)),LEFT(BA52,1),
IF(ISNUMBER(MATCH(LEFT(BA52,7),Final_Intermediate[Burmese_Consonants],0)),LEFT(BA52,7),
IF(ISNUMBER(MATCH(LEFT(BA52,6),Final_Intermediate[Burmese_Consonants],0)),LEFT(BA52,6),
IF(ISNUMBER(MATCH(LEFT(BA52,5),Final_Intermediate[Burmese_Consonants],0)),LEFT(BA52,5),
IF(ISNUMBER(MATCH(LEFT(BA52,4),Final_Intermediate[Burmese_Consonants],0)),LEFT(BA52,4),
IF(ISNUMBER(MATCH(LEFT(BA52,3),Final_Intermediate[Burmese_Consonants],0)),LEFT(BA52,3),
IF(ISNUMBER(MATCH(LEFT(BA52,2),Final_Intermediate[Burmese_Consonants],0)),LEFT(BA52,2),
IF(ISNUMBER(MATCH(LEFT(BA52,1),Final_Intermediate[Burmese_Consonants],0)),LEFT(BA52,1),
"")))))))))))))))</f>
        <v>ကြက်</v>
      </c>
      <c r="AA5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2" t="str">
        <f>IF(AND(OR(BB52="။",BB52="၊"),LEN(BB52)=1),BB52,
IF(ISNUMBER(MATCH(LEFT(BB52,7),Final_modified_Intermediate[Burmese_Consonants],0)),LEFT(BB52,7),
IF(ISNUMBER(MATCH(LEFT(BB52,6),Final_modified_Intermediate[Burmese_Consonants],0)),LEFT(BB52,6),
IF(ISNUMBER(MATCH(LEFT(BB52,5),Final_modified_Intermediate[Burmese_Consonants],0)),LEFT(BB52,5),
IF(ISNUMBER(MATCH(LEFT(BB52,4),Final_modified_Intermediate[Burmese_Consonants],0)),LEFT(BB52,4),
IF(ISNUMBER(MATCH(LEFT(BB52,3),Final_modified_Intermediate[Burmese_Consonants],0)),LEFT(BB52,3),
IF(ISNUMBER(MATCH(LEFT(BB52,2),Final_modified_Intermediate[Burmese_Consonants],0)),LEFT(BB52,2),
IF(ISNUMBER(MATCH(LEFT(BB52,1),Final_modified_Intermediate[Burmese_Consonants],0)),LEFT(BB52,1),
IF(ISNUMBER(MATCH(LEFT(BB52,7),Final_Intermediate[Burmese_Consonants],0)),LEFT(BB52,7),
IF(ISNUMBER(MATCH(LEFT(BB52,6),Final_Intermediate[Burmese_Consonants],0)),LEFT(BB52,6),
IF(ISNUMBER(MATCH(LEFT(BB52,5),Final_Intermediate[Burmese_Consonants],0)),LEFT(BB52,5),
IF(ISNUMBER(MATCH(LEFT(BB52,4),Final_Intermediate[Burmese_Consonants],0)),LEFT(BB52,4),
IF(ISNUMBER(MATCH(LEFT(BB52,3),Final_Intermediate[Burmese_Consonants],0)),LEFT(BB52,3),
IF(ISNUMBER(MATCH(LEFT(BB52,2),Final_Intermediate[Burmese_Consonants],0)),LEFT(BB52,2),
IF(ISNUMBER(MATCH(LEFT(BB52,1),Final_Intermediate[Burmese_Consonants],0)),LEFT(BB52,1),
"")))))))))))))))</f>
        <v>သား</v>
      </c>
      <c r="AC5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2" t="str">
        <f>IF(AND(OR(BC52="။",BC52="၊"),LEN(BC52)=1),BC52,
IF(ISNUMBER(MATCH(LEFT(BC52,7),Final_modified_Intermediate[Burmese_Consonants],0)),LEFT(BC52,7),
IF(ISNUMBER(MATCH(LEFT(BC52,6),Final_modified_Intermediate[Burmese_Consonants],0)),LEFT(BC52,6),
IF(ISNUMBER(MATCH(LEFT(BC52,5),Final_modified_Intermediate[Burmese_Consonants],0)),LEFT(BC52,5),
IF(ISNUMBER(MATCH(LEFT(BC52,4),Final_modified_Intermediate[Burmese_Consonants],0)),LEFT(BC52,4),
IF(ISNUMBER(MATCH(LEFT(BC52,3),Final_modified_Intermediate[Burmese_Consonants],0)),LEFT(BC52,3),
IF(ISNUMBER(MATCH(LEFT(BC52,2),Final_modified_Intermediate[Burmese_Consonants],0)),LEFT(BC52,2),
IF(ISNUMBER(MATCH(LEFT(BC52,1),Final_modified_Intermediate[Burmese_Consonants],0)),LEFT(BC52,1),
IF(ISNUMBER(MATCH(LEFT(BC52,7),Final_Intermediate[Burmese_Consonants],0)),LEFT(BC52,7),
IF(ISNUMBER(MATCH(LEFT(BC52,6),Final_Intermediate[Burmese_Consonants],0)),LEFT(BC52,6),
IF(ISNUMBER(MATCH(LEFT(BC52,5),Final_Intermediate[Burmese_Consonants],0)),LEFT(BC52,5),
IF(ISNUMBER(MATCH(LEFT(BC52,4),Final_Intermediate[Burmese_Consonants],0)),LEFT(BC52,4),
IF(ISNUMBER(MATCH(LEFT(BC52,3),Final_Intermediate[Burmese_Consonants],0)),LEFT(BC52,3),
IF(ISNUMBER(MATCH(LEFT(BC52,2),Final_Intermediate[Burmese_Consonants],0)),LEFT(BC52,2),
IF(ISNUMBER(MATCH(LEFT(BC52,1),Final_Intermediate[Burmese_Consonants],0)),LEFT(BC52,1),
"")))))))))))))))</f>
        <v>လုံး</v>
      </c>
      <c r="AE5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2" t="str">
        <f>IF(AND(OR(BD52="။",BD52="၊"),LEN(BD52)=1),BD52,
IF(ISNUMBER(MATCH(LEFT(BD52,7),Final_modified_Intermediate[Burmese_Consonants],0)),LEFT(BD52,7),
IF(ISNUMBER(MATCH(LEFT(BD52,6),Final_modified_Intermediate[Burmese_Consonants],0)),LEFT(BD52,6),
IF(ISNUMBER(MATCH(LEFT(BD52,5),Final_modified_Intermediate[Burmese_Consonants],0)),LEFT(BD52,5),
IF(ISNUMBER(MATCH(LEFT(BD52,4),Final_modified_Intermediate[Burmese_Consonants],0)),LEFT(BD52,4),
IF(ISNUMBER(MATCH(LEFT(BD52,3),Final_modified_Intermediate[Burmese_Consonants],0)),LEFT(BD52,3),
IF(ISNUMBER(MATCH(LEFT(BD52,2),Final_modified_Intermediate[Burmese_Consonants],0)),LEFT(BD52,2),
IF(ISNUMBER(MATCH(LEFT(BD52,1),Final_modified_Intermediate[Burmese_Consonants],0)),LEFT(BD52,1),
IF(ISNUMBER(MATCH(LEFT(BD52,7),Final_Intermediate[Burmese_Consonants],0)),LEFT(BD52,7),
IF(ISNUMBER(MATCH(LEFT(BD52,6),Final_Intermediate[Burmese_Consonants],0)),LEFT(BD52,6),
IF(ISNUMBER(MATCH(LEFT(BD52,5),Final_Intermediate[Burmese_Consonants],0)),LEFT(BD52,5),
IF(ISNUMBER(MATCH(LEFT(BD52,4),Final_Intermediate[Burmese_Consonants],0)),LEFT(BD52,4),
IF(ISNUMBER(MATCH(LEFT(BD52,3),Final_Intermediate[Burmese_Consonants],0)),LEFT(BD52,3),
IF(ISNUMBER(MATCH(LEFT(BD52,2),Final_Intermediate[Burmese_Consonants],0)),LEFT(BD52,2),
IF(ISNUMBER(MATCH(LEFT(BD52,1),Final_Intermediate[Burmese_Consonants],0)),LEFT(BD52,1),
"")))))))))))))))</f>
        <v>ကြော်</v>
      </c>
      <c r="AG52" t="str">
        <f>IF(AND(OR(BE52="။",BE52="၊"),LEN(BE52)=1),BE52,
IF(ISNUMBER(MATCH(LEFT(BE52,7),Final_modified_Intermediate[Burmese_Consonants],0)),LEFT(BE52,7),
IF(ISNUMBER(MATCH(LEFT(BE52,6),Final_modified_Intermediate[Burmese_Consonants],0)),LEFT(BE52,6),
IF(ISNUMBER(MATCH(LEFT(BE52,5),Final_modified_Intermediate[Burmese_Consonants],0)),LEFT(BE52,5),
IF(ISNUMBER(MATCH(LEFT(BE52,4),Final_modified_Intermediate[Burmese_Consonants],0)),LEFT(BE52,4),
IF(ISNUMBER(MATCH(LEFT(BE52,3),Final_modified_Intermediate[Burmese_Consonants],0)),LEFT(BE52,3),
IF(ISNUMBER(MATCH(LEFT(BE52,2),Final_modified_Intermediate[Burmese_Consonants],0)),LEFT(BE52,2),
IF(ISNUMBER(MATCH(LEFT(BE52,1),Final_modified_Intermediate[Burmese_Consonants],0)),LEFT(BE52,1),
IF(ISNUMBER(MATCH(LEFT(BE52,7),Final_Intermediate[Burmese_Consonants],0)),LEFT(BE52,7),
IF(ISNUMBER(MATCH(LEFT(BE52,6),Final_Intermediate[Burmese_Consonants],0)),LEFT(BE52,6),
IF(ISNUMBER(MATCH(LEFT(BE52,5),Final_Intermediate[Burmese_Consonants],0)),LEFT(BE52,5),
IF(ISNUMBER(MATCH(LEFT(BE52,4),Final_Intermediate[Burmese_Consonants],0)),LEFT(BE52,4),
IF(ISNUMBER(MATCH(LEFT(BE52,3),Final_Intermediate[Burmese_Consonants],0)),LEFT(BE52,3),
IF(ISNUMBER(MATCH(LEFT(BE52,2),Final_Intermediate[Burmese_Consonants],0)),LEFT(BE52,2),
IF(ISNUMBER(MATCH(LEFT(BE52,1),Final_Intermediate[Burmese_Consonants],0)),LEFT(BE52,1),
"")))))))))))))))</f>
        <v/>
      </c>
      <c r="AH52" t="str">
        <f>IF(AND(OR(BF52="။",BF52="၊"),LEN(BF52)=1),BF52,
IF(ISNUMBER(MATCH(LEFT(BF52,7),Final_modified_Intermediate[Burmese_Consonants],0)),LEFT(BF52,7),
IF(ISNUMBER(MATCH(LEFT(BF52,6),Final_modified_Intermediate[Burmese_Consonants],0)),LEFT(BF52,6),
IF(ISNUMBER(MATCH(LEFT(BF52,5),Final_modified_Intermediate[Burmese_Consonants],0)),LEFT(BF52,5),
IF(ISNUMBER(MATCH(LEFT(BF52,4),Final_modified_Intermediate[Burmese_Consonants],0)),LEFT(BF52,4),
IF(ISNUMBER(MATCH(LEFT(BF52,3),Final_modified_Intermediate[Burmese_Consonants],0)),LEFT(BF52,3),
IF(ISNUMBER(MATCH(LEFT(BF52,2),Final_modified_Intermediate[Burmese_Consonants],0)),LEFT(BF52,2),
IF(ISNUMBER(MATCH(LEFT(BF52,1),Final_modified_Intermediate[Burmese_Consonants],0)),LEFT(BF52,1),
IF(ISNUMBER(MATCH(LEFT(BF52,7),Final_Intermediate[Burmese_Consonants],0)),LEFT(BF52,7),
IF(ISNUMBER(MATCH(LEFT(BF52,6),Final_Intermediate[Burmese_Consonants],0)),LEFT(BF52,6),
IF(ISNUMBER(MATCH(LEFT(BF52,5),Final_Intermediate[Burmese_Consonants],0)),LEFT(BF52,5),
IF(ISNUMBER(MATCH(LEFT(BF52,4),Final_Intermediate[Burmese_Consonants],0)),LEFT(BF52,4),
IF(ISNUMBER(MATCH(LEFT(BF52,3),Final_Intermediate[Burmese_Consonants],0)),LEFT(BF52,3),
IF(ISNUMBER(MATCH(LEFT(BF52,2),Final_Intermediate[Burmese_Consonants],0)),LEFT(BF52,2),
IF(ISNUMBER(MATCH(LEFT(BF52,1),Final_Intermediate[Burmese_Consonants],0)),LEFT(BF52,1),
"")))))))))))))))</f>
        <v/>
      </c>
      <c r="AI52" t="str">
        <f>IF(AND(OR(BG52="။",BG52="၊"),LEN(BG52)=1),BG52,
IF(ISNUMBER(MATCH(LEFT(BG52,7),Final_modified_Intermediate[Burmese_Consonants],0)),LEFT(BG52,7),
IF(ISNUMBER(MATCH(LEFT(BG52,6),Final_modified_Intermediate[Burmese_Consonants],0)),LEFT(BG52,6),
IF(ISNUMBER(MATCH(LEFT(BG52,5),Final_modified_Intermediate[Burmese_Consonants],0)),LEFT(BG52,5),
IF(ISNUMBER(MATCH(LEFT(BG52,4),Final_modified_Intermediate[Burmese_Consonants],0)),LEFT(BG52,4),
IF(ISNUMBER(MATCH(LEFT(BG52,3),Final_modified_Intermediate[Burmese_Consonants],0)),LEFT(BG52,3),
IF(ISNUMBER(MATCH(LEFT(BG52,2),Final_modified_Intermediate[Burmese_Consonants],0)),LEFT(BG52,2),
IF(ISNUMBER(MATCH(LEFT(BG52,1),Final_modified_Intermediate[Burmese_Consonants],0)),LEFT(BG52,1),
IF(ISNUMBER(MATCH(LEFT(BG52,7),Final_Intermediate[Burmese_Consonants],0)),LEFT(BG52,7),
IF(ISNUMBER(MATCH(LEFT(BG52,6),Final_Intermediate[Burmese_Consonants],0)),LEFT(BG52,6),
IF(ISNUMBER(MATCH(LEFT(BG52,5),Final_Intermediate[Burmese_Consonants],0)),LEFT(BG52,5),
IF(ISNUMBER(MATCH(LEFT(BG52,4),Final_Intermediate[Burmese_Consonants],0)),LEFT(BG52,4),
IF(ISNUMBER(MATCH(LEFT(BG52,3),Final_Intermediate[Burmese_Consonants],0)),LEFT(BG52,3),
IF(ISNUMBER(MATCH(LEFT(BG52,2),Final_Intermediate[Burmese_Consonants],0)),LEFT(BG52,2),
IF(ISNUMBER(MATCH(LEFT(BG52,1),Final_Intermediate[Burmese_Consonants],0)),LEFT(BG52,1),
"")))))))))))))))</f>
        <v/>
      </c>
      <c r="AJ52" t="str">
        <f>IF(AND(OR(BH52="။",BH52="၊"),LEN(BH52)=1),BH52,
IF(ISNUMBER(MATCH(LEFT(BH52,7),Final_modified_Intermediate[Burmese_Consonants],0)),LEFT(BH52,7),
IF(ISNUMBER(MATCH(LEFT(BH52,6),Final_modified_Intermediate[Burmese_Consonants],0)),LEFT(BH52,6),
IF(ISNUMBER(MATCH(LEFT(BH52,5),Final_modified_Intermediate[Burmese_Consonants],0)),LEFT(BH52,5),
IF(ISNUMBER(MATCH(LEFT(BH52,4),Final_modified_Intermediate[Burmese_Consonants],0)),LEFT(BH52,4),
IF(ISNUMBER(MATCH(LEFT(BH52,3),Final_modified_Intermediate[Burmese_Consonants],0)),LEFT(BH52,3),
IF(ISNUMBER(MATCH(LEFT(BH52,2),Final_modified_Intermediate[Burmese_Consonants],0)),LEFT(BH52,2),
IF(ISNUMBER(MATCH(LEFT(BH52,1),Final_modified_Intermediate[Burmese_Consonants],0)),LEFT(BH52,1),
IF(ISNUMBER(MATCH(LEFT(BH52,7),Final_Intermediate[Burmese_Consonants],0)),LEFT(BH52,7),
IF(ISNUMBER(MATCH(LEFT(BH52,6),Final_Intermediate[Burmese_Consonants],0)),LEFT(BH52,6),
IF(ISNUMBER(MATCH(LEFT(BH52,5),Final_Intermediate[Burmese_Consonants],0)),LEFT(BH52,5),
IF(ISNUMBER(MATCH(LEFT(BH52,4),Final_Intermediate[Burmese_Consonants],0)),LEFT(BH52,4),
IF(ISNUMBER(MATCH(LEFT(BH52,3),Final_Intermediate[Burmese_Consonants],0)),LEFT(BH52,3),
IF(ISNUMBER(MATCH(LEFT(BH52,2),Final_Intermediate[Burmese_Consonants],0)),LEFT(BH52,2),
IF(ISNUMBER(MATCH(LEFT(BH52,1),Final_Intermediate[Burmese_Consonants],0)),LEFT(BH52,1),
"")))))))))))))))</f>
        <v/>
      </c>
      <c r="AK52" t="str">
        <f>IF(AND(OR(BI52="။",BI52="၊"),LEN(BI52)=1),BI52,
IF(ISNUMBER(MATCH(LEFT(BI52,7),Final_modified_Intermediate[Burmese_Consonants],0)),LEFT(BI52,7),
IF(ISNUMBER(MATCH(LEFT(BI52,6),Final_modified_Intermediate[Burmese_Consonants],0)),LEFT(BI52,6),
IF(ISNUMBER(MATCH(LEFT(BI52,5),Final_modified_Intermediate[Burmese_Consonants],0)),LEFT(BI52,5),
IF(ISNUMBER(MATCH(LEFT(BI52,4),Final_modified_Intermediate[Burmese_Consonants],0)),LEFT(BI52,4),
IF(ISNUMBER(MATCH(LEFT(BI52,3),Final_modified_Intermediate[Burmese_Consonants],0)),LEFT(BI52,3),
IF(ISNUMBER(MATCH(LEFT(BI52,2),Final_modified_Intermediate[Burmese_Consonants],0)),LEFT(BI52,2),
IF(ISNUMBER(MATCH(LEFT(BI52,1),Final_modified_Intermediate[Burmese_Consonants],0)),LEFT(BI52,1),
IF(ISNUMBER(MATCH(LEFT(BI52,7),Final_Intermediate[Burmese_Consonants],0)),LEFT(BI52,7),
IF(ISNUMBER(MATCH(LEFT(BI52,6),Final_Intermediate[Burmese_Consonants],0)),LEFT(BI52,6),
IF(ISNUMBER(MATCH(LEFT(BI52,5),Final_Intermediate[Burmese_Consonants],0)),LEFT(BI52,5),
IF(ISNUMBER(MATCH(LEFT(BI52,4),Final_Intermediate[Burmese_Consonants],0)),LEFT(BI52,4),
IF(ISNUMBER(MATCH(LEFT(BI52,3),Final_Intermediate[Burmese_Consonants],0)),LEFT(BI52,3),
IF(ISNUMBER(MATCH(LEFT(BI52,2),Final_Intermediate[Burmese_Consonants],0)),LEFT(BI52,2),
IF(ISNUMBER(MATCH(LEFT(BI52,1),Final_Intermediate[Burmese_Consonants],0)),LEFT(BI52,1),
"")))))))))))))))</f>
        <v/>
      </c>
      <c r="AL52" t="str">
        <f>IF(AND(OR(BJ52="။",BJ52="၊"),LEN(BJ52)=1),BJ52,
IF(ISNUMBER(MATCH(LEFT(BJ52,7),Final_modified_Intermediate[Burmese_Consonants],0)),LEFT(BJ52,7),
IF(ISNUMBER(MATCH(LEFT(BJ52,6),Final_modified_Intermediate[Burmese_Consonants],0)),LEFT(BJ52,6),
IF(ISNUMBER(MATCH(LEFT(BJ52,5),Final_modified_Intermediate[Burmese_Consonants],0)),LEFT(BJ52,5),
IF(ISNUMBER(MATCH(LEFT(BJ52,4),Final_modified_Intermediate[Burmese_Consonants],0)),LEFT(BJ52,4),
IF(ISNUMBER(MATCH(LEFT(BJ52,3),Final_modified_Intermediate[Burmese_Consonants],0)),LEFT(BJ52,3),
IF(ISNUMBER(MATCH(LEFT(BJ52,2),Final_modified_Intermediate[Burmese_Consonants],0)),LEFT(BJ52,2),
IF(ISNUMBER(MATCH(LEFT(BJ52,1),Final_modified_Intermediate[Burmese_Consonants],0)),LEFT(BJ52,1),
IF(ISNUMBER(MATCH(LEFT(BJ52,7),Final_Intermediate[Burmese_Consonants],0)),LEFT(BJ52,7),
IF(ISNUMBER(MATCH(LEFT(BJ52,6),Final_Intermediate[Burmese_Consonants],0)),LEFT(BJ52,6),
IF(ISNUMBER(MATCH(LEFT(BJ52,5),Final_Intermediate[Burmese_Consonants],0)),LEFT(BJ52,5),
IF(ISNUMBER(MATCH(LEFT(BJ52,4),Final_Intermediate[Burmese_Consonants],0)),LEFT(BJ52,4),
IF(ISNUMBER(MATCH(LEFT(BJ52,3),Final_Intermediate[Burmese_Consonants],0)),LEFT(BJ52,3),
IF(ISNUMBER(MATCH(LEFT(BJ52,2),Final_Intermediate[Burmese_Consonants],0)),LEFT(BJ52,2),
IF(ISNUMBER(MATCH(LEFT(BJ52,1),Final_Intermediate[Burmese_Consonants],0)),LEFT(BJ52,1),
"")))))))))))))))</f>
        <v/>
      </c>
      <c r="AN52" t="e">
        <f>Compiler_Burmese[[#This Row],[Sr. No.]]</f>
        <v>#REF!</v>
      </c>
      <c r="AO5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5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2" t="e">
        <f>[2]!Vocabulary_Burmese[[#This Row],[Sr. No.]]</f>
        <v>#REF!</v>
      </c>
      <c r="BA52" t="str">
        <f>IF(Raw_data_N2_Kanji[[#This Row],[Categorie]]&lt;&gt;"","",
IF(ISNUMBER(MATCH(V,Special_list[Burmese word],0)),"",
SUBSTITUTE(Raw_data_N2_Kanji[[#This Row],[Raw]]," ","")))</f>
        <v>ကြက်သားလုံးကြော်</v>
      </c>
      <c r="BB52" t="str">
        <f>RIGHT(Segregate18[[#This Row],[UPGRADE]],LEN(Segregate18[[#This Row],[UPGRADE]])-LEN(Compiler_Burmese[[#This Row],[1]]))</f>
        <v>သားလုံးကြော်</v>
      </c>
      <c r="BC52" t="str">
        <f>RIGHT(Segregate18[[#This Row],[11]],LEN(Segregate18[[#This Row],[11]])-LEN(Compiler_Burmese[[#This Row],[2]]))</f>
        <v>လုံးကြော်</v>
      </c>
      <c r="BD52" t="str">
        <f>RIGHT(Segregate18[[#This Row],[21]],LEN(Segregate18[[#This Row],[21]])-LEN(Compiler_Burmese[[#This Row],[3]]))</f>
        <v>ကြော်</v>
      </c>
      <c r="BE52" t="str">
        <f>RIGHT(Segregate18[[#This Row],[31]],LEN(Segregate18[[#This Row],[31]])-LEN(Compiler_Burmese[[#This Row],[4]]))</f>
        <v/>
      </c>
      <c r="BF52" t="str">
        <f>RIGHT(Segregate18[[#This Row],[41]],LEN(Segregate18[[#This Row],[41]])-LEN(Compiler_Burmese[[#This Row],[5]]))</f>
        <v/>
      </c>
      <c r="BG52" t="str">
        <f>RIGHT(Segregate18[[#This Row],[51]],LEN(Segregate18[[#This Row],[51]])-LEN(Compiler_Burmese[[#This Row],[6]]))</f>
        <v/>
      </c>
      <c r="BH52" t="str">
        <f>RIGHT(Segregate18[[#This Row],[61]],LEN(Segregate18[[#This Row],[61]])-LEN(Compiler_Burmese[[#This Row],[7]]))</f>
        <v/>
      </c>
      <c r="BI52" t="str">
        <f>RIGHT(Segregate18[[#This Row],[71]],LEN(Segregate18[[#This Row],[71]])-LEN(Compiler_Burmese[[#This Row],[8]]))</f>
        <v/>
      </c>
      <c r="BJ52" t="str">
        <f>RIGHT(Segregate18[[#This Row],[81]],LEN(Segregate18[[#This Row],[81]])-LEN(Compiler_Burmese[[#This Row],[9]]))</f>
        <v/>
      </c>
    </row>
    <row r="53" spans="1:62" ht="14.25" customHeight="1" x14ac:dyDescent="0.3">
      <c r="A53">
        <f>IF(Raw_data_N2_Kanji[[#This Row],[Categorie]]&lt;&gt;"",$A52+1,$A52)</f>
        <v>4</v>
      </c>
      <c r="B53" s="6">
        <f>IF(AND(Raw_data_N2_Kanji[[#This Row],[Supporting word 1]]="",Raw_data_N2_Kanji[[#This Row],[Supporting word 2]]=""),$B52,$B52+1)</f>
        <v>0</v>
      </c>
      <c r="C53" s="9">
        <f>ROW()-ROW(Raw_data_N2_Kanji[#Headers])</f>
        <v>51</v>
      </c>
      <c r="D53" s="9"/>
      <c r="E53" s="9" t="str">
        <f>IF(Raw_data_N2_Kanji[[#This Row],[Categorie]]="",$E52,Raw_data_N2_Kanji[[#This Row],[Categorie]])</f>
        <v>Appetizers</v>
      </c>
      <c r="F53" s="9">
        <f t="shared" si="1"/>
        <v>9</v>
      </c>
      <c r="G53" s="57" t="str">
        <f>Raw_data_N2_Kanji[[#This Row],[Lecture_no]]&amp;"_"&amp;Raw_data_N2_Kanji[[#This Row],[Receipe_no]]</f>
        <v>Appetizers_9</v>
      </c>
      <c r="H53" s="11" t="s">
        <v>27497</v>
      </c>
      <c r="I5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ကြက်သားသုပ်</v>
      </c>
      <c r="K5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3" s="11"/>
      <c r="N53" s="11"/>
      <c r="O5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3" s="12" t="s">
        <v>27675</v>
      </c>
      <c r="Q53" s="12">
        <f>IF(Raw_data_N2_Kanji[[#This Row],[Receipe_no]]=0,$Q52,
$Q52+1)</f>
        <v>47</v>
      </c>
      <c r="R53" s="11"/>
      <c r="S53" s="11">
        <f>IF(Raw_data_N2_Kanji[[#This Row],[Marking]]="",1,"")</f>
        <v>1</v>
      </c>
      <c r="T53" s="11" t="str">
        <f>IF(Raw_data_N2_Kanji[[#This Row],[Marking_blank]]="",SUMPRODUCT(COUNTIF($S$3:$S53,$S53)),"")</f>
        <v/>
      </c>
      <c r="U53" s="12">
        <f>Raw_data_N2_Kanji[[#This Row],[Sr. no.]]</f>
        <v>51</v>
      </c>
      <c r="V53" s="11">
        <f>SUMPRODUCT(COUNTIF($J$3:$J53,$J53))</f>
        <v>1</v>
      </c>
      <c r="W53" s="82">
        <f>LEN('1_Raw_data'!$J53)</f>
        <v>11</v>
      </c>
      <c r="Y53" t="e">
        <f>Segregate18[[#This Row],[Sr. No.]]</f>
        <v>#REF!</v>
      </c>
      <c r="Z53" t="str">
        <f>IF(AND(OR(BA53="။",BA53="၊"),LEN(BA53)=1),BA53,
IF(ISNUMBER(MATCH(LEFT(BA53,7),Final_modified_Intermediate[Burmese_Consonants],0)),LEFT(BA53,7),
IF(ISNUMBER(MATCH(LEFT(BA53,6),Final_modified_Intermediate[Burmese_Consonants],0)),LEFT(BA53,6),
IF(ISNUMBER(MATCH(LEFT(BA53,5),Final_modified_Intermediate[Burmese_Consonants],0)),LEFT(BA53,5),
IF(ISNUMBER(MATCH(LEFT(BA53,4),Final_modified_Intermediate[Burmese_Consonants],0)),LEFT(BA53,4),
IF(ISNUMBER(MATCH(LEFT(BA53,3),Final_modified_Intermediate[Burmese_Consonants],0)),LEFT(BA53,3),
IF(ISNUMBER(MATCH(LEFT(BA53,2),Final_modified_Intermediate[Burmese_Consonants],0)),LEFT(BA53,2),
IF(ISNUMBER(MATCH(LEFT(BA53,1),Final_modified_Intermediate[Burmese_Consonants],0)),LEFT(BA53,1),
IF(ISNUMBER(MATCH(LEFT(BA53,7),Final_Intermediate[Burmese_Consonants],0)),LEFT(BA53,7),
IF(ISNUMBER(MATCH(LEFT(BA53,6),Final_Intermediate[Burmese_Consonants],0)),LEFT(BA53,6),
IF(ISNUMBER(MATCH(LEFT(BA53,5),Final_Intermediate[Burmese_Consonants],0)),LEFT(BA53,5),
IF(ISNUMBER(MATCH(LEFT(BA53,4),Final_Intermediate[Burmese_Consonants],0)),LEFT(BA53,4),
IF(ISNUMBER(MATCH(LEFT(BA53,3),Final_Intermediate[Burmese_Consonants],0)),LEFT(BA53,3),
IF(ISNUMBER(MATCH(LEFT(BA53,2),Final_Intermediate[Burmese_Consonants],0)),LEFT(BA53,2),
IF(ISNUMBER(MATCH(LEFT(BA53,1),Final_Intermediate[Burmese_Consonants],0)),LEFT(BA53,1),
"")))))))))))))))</f>
        <v>ကြက်</v>
      </c>
      <c r="AA5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3" t="str">
        <f>IF(AND(OR(BB53="။",BB53="၊"),LEN(BB53)=1),BB53,
IF(ISNUMBER(MATCH(LEFT(BB53,7),Final_modified_Intermediate[Burmese_Consonants],0)),LEFT(BB53,7),
IF(ISNUMBER(MATCH(LEFT(BB53,6),Final_modified_Intermediate[Burmese_Consonants],0)),LEFT(BB53,6),
IF(ISNUMBER(MATCH(LEFT(BB53,5),Final_modified_Intermediate[Burmese_Consonants],0)),LEFT(BB53,5),
IF(ISNUMBER(MATCH(LEFT(BB53,4),Final_modified_Intermediate[Burmese_Consonants],0)),LEFT(BB53,4),
IF(ISNUMBER(MATCH(LEFT(BB53,3),Final_modified_Intermediate[Burmese_Consonants],0)),LEFT(BB53,3),
IF(ISNUMBER(MATCH(LEFT(BB53,2),Final_modified_Intermediate[Burmese_Consonants],0)),LEFT(BB53,2),
IF(ISNUMBER(MATCH(LEFT(BB53,1),Final_modified_Intermediate[Burmese_Consonants],0)),LEFT(BB53,1),
IF(ISNUMBER(MATCH(LEFT(BB53,7),Final_Intermediate[Burmese_Consonants],0)),LEFT(BB53,7),
IF(ISNUMBER(MATCH(LEFT(BB53,6),Final_Intermediate[Burmese_Consonants],0)),LEFT(BB53,6),
IF(ISNUMBER(MATCH(LEFT(BB53,5),Final_Intermediate[Burmese_Consonants],0)),LEFT(BB53,5),
IF(ISNUMBER(MATCH(LEFT(BB53,4),Final_Intermediate[Burmese_Consonants],0)),LEFT(BB53,4),
IF(ISNUMBER(MATCH(LEFT(BB53,3),Final_Intermediate[Burmese_Consonants],0)),LEFT(BB53,3),
IF(ISNUMBER(MATCH(LEFT(BB53,2),Final_Intermediate[Burmese_Consonants],0)),LEFT(BB53,2),
IF(ISNUMBER(MATCH(LEFT(BB53,1),Final_Intermediate[Burmese_Consonants],0)),LEFT(BB53,1),
"")))))))))))))))</f>
        <v>သား</v>
      </c>
      <c r="AC5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3" t="str">
        <f>IF(AND(OR(BC53="။",BC53="၊"),LEN(BC53)=1),BC53,
IF(ISNUMBER(MATCH(LEFT(BC53,7),Final_modified_Intermediate[Burmese_Consonants],0)),LEFT(BC53,7),
IF(ISNUMBER(MATCH(LEFT(BC53,6),Final_modified_Intermediate[Burmese_Consonants],0)),LEFT(BC53,6),
IF(ISNUMBER(MATCH(LEFT(BC53,5),Final_modified_Intermediate[Burmese_Consonants],0)),LEFT(BC53,5),
IF(ISNUMBER(MATCH(LEFT(BC53,4),Final_modified_Intermediate[Burmese_Consonants],0)),LEFT(BC53,4),
IF(ISNUMBER(MATCH(LEFT(BC53,3),Final_modified_Intermediate[Burmese_Consonants],0)),LEFT(BC53,3),
IF(ISNUMBER(MATCH(LEFT(BC53,2),Final_modified_Intermediate[Burmese_Consonants],0)),LEFT(BC53,2),
IF(ISNUMBER(MATCH(LEFT(BC53,1),Final_modified_Intermediate[Burmese_Consonants],0)),LEFT(BC53,1),
IF(ISNUMBER(MATCH(LEFT(BC53,7),Final_Intermediate[Burmese_Consonants],0)),LEFT(BC53,7),
IF(ISNUMBER(MATCH(LEFT(BC53,6),Final_Intermediate[Burmese_Consonants],0)),LEFT(BC53,6),
IF(ISNUMBER(MATCH(LEFT(BC53,5),Final_Intermediate[Burmese_Consonants],0)),LEFT(BC53,5),
IF(ISNUMBER(MATCH(LEFT(BC53,4),Final_Intermediate[Burmese_Consonants],0)),LEFT(BC53,4),
IF(ISNUMBER(MATCH(LEFT(BC53,3),Final_Intermediate[Burmese_Consonants],0)),LEFT(BC53,3),
IF(ISNUMBER(MATCH(LEFT(BC53,2),Final_Intermediate[Burmese_Consonants],0)),LEFT(BC53,2),
IF(ISNUMBER(MATCH(LEFT(BC53,1),Final_Intermediate[Burmese_Consonants],0)),LEFT(BC53,1),
"")))))))))))))))</f>
        <v>သုပ်</v>
      </c>
      <c r="AE5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3" t="str">
        <f>IF(AND(OR(BD53="။",BD53="၊"),LEN(BD53)=1),BD53,
IF(ISNUMBER(MATCH(LEFT(BD53,7),Final_modified_Intermediate[Burmese_Consonants],0)),LEFT(BD53,7),
IF(ISNUMBER(MATCH(LEFT(BD53,6),Final_modified_Intermediate[Burmese_Consonants],0)),LEFT(BD53,6),
IF(ISNUMBER(MATCH(LEFT(BD53,5),Final_modified_Intermediate[Burmese_Consonants],0)),LEFT(BD53,5),
IF(ISNUMBER(MATCH(LEFT(BD53,4),Final_modified_Intermediate[Burmese_Consonants],0)),LEFT(BD53,4),
IF(ISNUMBER(MATCH(LEFT(BD53,3),Final_modified_Intermediate[Burmese_Consonants],0)),LEFT(BD53,3),
IF(ISNUMBER(MATCH(LEFT(BD53,2),Final_modified_Intermediate[Burmese_Consonants],0)),LEFT(BD53,2),
IF(ISNUMBER(MATCH(LEFT(BD53,1),Final_modified_Intermediate[Burmese_Consonants],0)),LEFT(BD53,1),
IF(ISNUMBER(MATCH(LEFT(BD53,7),Final_Intermediate[Burmese_Consonants],0)),LEFT(BD53,7),
IF(ISNUMBER(MATCH(LEFT(BD53,6),Final_Intermediate[Burmese_Consonants],0)),LEFT(BD53,6),
IF(ISNUMBER(MATCH(LEFT(BD53,5),Final_Intermediate[Burmese_Consonants],0)),LEFT(BD53,5),
IF(ISNUMBER(MATCH(LEFT(BD53,4),Final_Intermediate[Burmese_Consonants],0)),LEFT(BD53,4),
IF(ISNUMBER(MATCH(LEFT(BD53,3),Final_Intermediate[Burmese_Consonants],0)),LEFT(BD53,3),
IF(ISNUMBER(MATCH(LEFT(BD53,2),Final_Intermediate[Burmese_Consonants],0)),LEFT(BD53,2),
IF(ISNUMBER(MATCH(LEFT(BD53,1),Final_Intermediate[Burmese_Consonants],0)),LEFT(BD53,1),
"")))))))))))))))</f>
        <v/>
      </c>
      <c r="AG53" t="str">
        <f>IF(AND(OR(BE53="။",BE53="၊"),LEN(BE53)=1),BE53,
IF(ISNUMBER(MATCH(LEFT(BE53,7),Final_modified_Intermediate[Burmese_Consonants],0)),LEFT(BE53,7),
IF(ISNUMBER(MATCH(LEFT(BE53,6),Final_modified_Intermediate[Burmese_Consonants],0)),LEFT(BE53,6),
IF(ISNUMBER(MATCH(LEFT(BE53,5),Final_modified_Intermediate[Burmese_Consonants],0)),LEFT(BE53,5),
IF(ISNUMBER(MATCH(LEFT(BE53,4),Final_modified_Intermediate[Burmese_Consonants],0)),LEFT(BE53,4),
IF(ISNUMBER(MATCH(LEFT(BE53,3),Final_modified_Intermediate[Burmese_Consonants],0)),LEFT(BE53,3),
IF(ISNUMBER(MATCH(LEFT(BE53,2),Final_modified_Intermediate[Burmese_Consonants],0)),LEFT(BE53,2),
IF(ISNUMBER(MATCH(LEFT(BE53,1),Final_modified_Intermediate[Burmese_Consonants],0)),LEFT(BE53,1),
IF(ISNUMBER(MATCH(LEFT(BE53,7),Final_Intermediate[Burmese_Consonants],0)),LEFT(BE53,7),
IF(ISNUMBER(MATCH(LEFT(BE53,6),Final_Intermediate[Burmese_Consonants],0)),LEFT(BE53,6),
IF(ISNUMBER(MATCH(LEFT(BE53,5),Final_Intermediate[Burmese_Consonants],0)),LEFT(BE53,5),
IF(ISNUMBER(MATCH(LEFT(BE53,4),Final_Intermediate[Burmese_Consonants],0)),LEFT(BE53,4),
IF(ISNUMBER(MATCH(LEFT(BE53,3),Final_Intermediate[Burmese_Consonants],0)),LEFT(BE53,3),
IF(ISNUMBER(MATCH(LEFT(BE53,2),Final_Intermediate[Burmese_Consonants],0)),LEFT(BE53,2),
IF(ISNUMBER(MATCH(LEFT(BE53,1),Final_Intermediate[Burmese_Consonants],0)),LEFT(BE53,1),
"")))))))))))))))</f>
        <v/>
      </c>
      <c r="AH53" t="str">
        <f>IF(AND(OR(BF53="။",BF53="၊"),LEN(BF53)=1),BF53,
IF(ISNUMBER(MATCH(LEFT(BF53,7),Final_modified_Intermediate[Burmese_Consonants],0)),LEFT(BF53,7),
IF(ISNUMBER(MATCH(LEFT(BF53,6),Final_modified_Intermediate[Burmese_Consonants],0)),LEFT(BF53,6),
IF(ISNUMBER(MATCH(LEFT(BF53,5),Final_modified_Intermediate[Burmese_Consonants],0)),LEFT(BF53,5),
IF(ISNUMBER(MATCH(LEFT(BF53,4),Final_modified_Intermediate[Burmese_Consonants],0)),LEFT(BF53,4),
IF(ISNUMBER(MATCH(LEFT(BF53,3),Final_modified_Intermediate[Burmese_Consonants],0)),LEFT(BF53,3),
IF(ISNUMBER(MATCH(LEFT(BF53,2),Final_modified_Intermediate[Burmese_Consonants],0)),LEFT(BF53,2),
IF(ISNUMBER(MATCH(LEFT(BF53,1),Final_modified_Intermediate[Burmese_Consonants],0)),LEFT(BF53,1),
IF(ISNUMBER(MATCH(LEFT(BF53,7),Final_Intermediate[Burmese_Consonants],0)),LEFT(BF53,7),
IF(ISNUMBER(MATCH(LEFT(BF53,6),Final_Intermediate[Burmese_Consonants],0)),LEFT(BF53,6),
IF(ISNUMBER(MATCH(LEFT(BF53,5),Final_Intermediate[Burmese_Consonants],0)),LEFT(BF53,5),
IF(ISNUMBER(MATCH(LEFT(BF53,4),Final_Intermediate[Burmese_Consonants],0)),LEFT(BF53,4),
IF(ISNUMBER(MATCH(LEFT(BF53,3),Final_Intermediate[Burmese_Consonants],0)),LEFT(BF53,3),
IF(ISNUMBER(MATCH(LEFT(BF53,2),Final_Intermediate[Burmese_Consonants],0)),LEFT(BF53,2),
IF(ISNUMBER(MATCH(LEFT(BF53,1),Final_Intermediate[Burmese_Consonants],0)),LEFT(BF53,1),
"")))))))))))))))</f>
        <v/>
      </c>
      <c r="AI53" t="str">
        <f>IF(AND(OR(BG53="။",BG53="၊"),LEN(BG53)=1),BG53,
IF(ISNUMBER(MATCH(LEFT(BG53,7),Final_modified_Intermediate[Burmese_Consonants],0)),LEFT(BG53,7),
IF(ISNUMBER(MATCH(LEFT(BG53,6),Final_modified_Intermediate[Burmese_Consonants],0)),LEFT(BG53,6),
IF(ISNUMBER(MATCH(LEFT(BG53,5),Final_modified_Intermediate[Burmese_Consonants],0)),LEFT(BG53,5),
IF(ISNUMBER(MATCH(LEFT(BG53,4),Final_modified_Intermediate[Burmese_Consonants],0)),LEFT(BG53,4),
IF(ISNUMBER(MATCH(LEFT(BG53,3),Final_modified_Intermediate[Burmese_Consonants],0)),LEFT(BG53,3),
IF(ISNUMBER(MATCH(LEFT(BG53,2),Final_modified_Intermediate[Burmese_Consonants],0)),LEFT(BG53,2),
IF(ISNUMBER(MATCH(LEFT(BG53,1),Final_modified_Intermediate[Burmese_Consonants],0)),LEFT(BG53,1),
IF(ISNUMBER(MATCH(LEFT(BG53,7),Final_Intermediate[Burmese_Consonants],0)),LEFT(BG53,7),
IF(ISNUMBER(MATCH(LEFT(BG53,6),Final_Intermediate[Burmese_Consonants],0)),LEFT(BG53,6),
IF(ISNUMBER(MATCH(LEFT(BG53,5),Final_Intermediate[Burmese_Consonants],0)),LEFT(BG53,5),
IF(ISNUMBER(MATCH(LEFT(BG53,4),Final_Intermediate[Burmese_Consonants],0)),LEFT(BG53,4),
IF(ISNUMBER(MATCH(LEFT(BG53,3),Final_Intermediate[Burmese_Consonants],0)),LEFT(BG53,3),
IF(ISNUMBER(MATCH(LEFT(BG53,2),Final_Intermediate[Burmese_Consonants],0)),LEFT(BG53,2),
IF(ISNUMBER(MATCH(LEFT(BG53,1),Final_Intermediate[Burmese_Consonants],0)),LEFT(BG53,1),
"")))))))))))))))</f>
        <v/>
      </c>
      <c r="AJ53" t="str">
        <f>IF(AND(OR(BH53="။",BH53="၊"),LEN(BH53)=1),BH53,
IF(ISNUMBER(MATCH(LEFT(BH53,7),Final_modified_Intermediate[Burmese_Consonants],0)),LEFT(BH53,7),
IF(ISNUMBER(MATCH(LEFT(BH53,6),Final_modified_Intermediate[Burmese_Consonants],0)),LEFT(BH53,6),
IF(ISNUMBER(MATCH(LEFT(BH53,5),Final_modified_Intermediate[Burmese_Consonants],0)),LEFT(BH53,5),
IF(ISNUMBER(MATCH(LEFT(BH53,4),Final_modified_Intermediate[Burmese_Consonants],0)),LEFT(BH53,4),
IF(ISNUMBER(MATCH(LEFT(BH53,3),Final_modified_Intermediate[Burmese_Consonants],0)),LEFT(BH53,3),
IF(ISNUMBER(MATCH(LEFT(BH53,2),Final_modified_Intermediate[Burmese_Consonants],0)),LEFT(BH53,2),
IF(ISNUMBER(MATCH(LEFT(BH53,1),Final_modified_Intermediate[Burmese_Consonants],0)),LEFT(BH53,1),
IF(ISNUMBER(MATCH(LEFT(BH53,7),Final_Intermediate[Burmese_Consonants],0)),LEFT(BH53,7),
IF(ISNUMBER(MATCH(LEFT(BH53,6),Final_Intermediate[Burmese_Consonants],0)),LEFT(BH53,6),
IF(ISNUMBER(MATCH(LEFT(BH53,5),Final_Intermediate[Burmese_Consonants],0)),LEFT(BH53,5),
IF(ISNUMBER(MATCH(LEFT(BH53,4),Final_Intermediate[Burmese_Consonants],0)),LEFT(BH53,4),
IF(ISNUMBER(MATCH(LEFT(BH53,3),Final_Intermediate[Burmese_Consonants],0)),LEFT(BH53,3),
IF(ISNUMBER(MATCH(LEFT(BH53,2),Final_Intermediate[Burmese_Consonants],0)),LEFT(BH53,2),
IF(ISNUMBER(MATCH(LEFT(BH53,1),Final_Intermediate[Burmese_Consonants],0)),LEFT(BH53,1),
"")))))))))))))))</f>
        <v/>
      </c>
      <c r="AK53" t="str">
        <f>IF(AND(OR(BI53="။",BI53="၊"),LEN(BI53)=1),BI53,
IF(ISNUMBER(MATCH(LEFT(BI53,7),Final_modified_Intermediate[Burmese_Consonants],0)),LEFT(BI53,7),
IF(ISNUMBER(MATCH(LEFT(BI53,6),Final_modified_Intermediate[Burmese_Consonants],0)),LEFT(BI53,6),
IF(ISNUMBER(MATCH(LEFT(BI53,5),Final_modified_Intermediate[Burmese_Consonants],0)),LEFT(BI53,5),
IF(ISNUMBER(MATCH(LEFT(BI53,4),Final_modified_Intermediate[Burmese_Consonants],0)),LEFT(BI53,4),
IF(ISNUMBER(MATCH(LEFT(BI53,3),Final_modified_Intermediate[Burmese_Consonants],0)),LEFT(BI53,3),
IF(ISNUMBER(MATCH(LEFT(BI53,2),Final_modified_Intermediate[Burmese_Consonants],0)),LEFT(BI53,2),
IF(ISNUMBER(MATCH(LEFT(BI53,1),Final_modified_Intermediate[Burmese_Consonants],0)),LEFT(BI53,1),
IF(ISNUMBER(MATCH(LEFT(BI53,7),Final_Intermediate[Burmese_Consonants],0)),LEFT(BI53,7),
IF(ISNUMBER(MATCH(LEFT(BI53,6),Final_Intermediate[Burmese_Consonants],0)),LEFT(BI53,6),
IF(ISNUMBER(MATCH(LEFT(BI53,5),Final_Intermediate[Burmese_Consonants],0)),LEFT(BI53,5),
IF(ISNUMBER(MATCH(LEFT(BI53,4),Final_Intermediate[Burmese_Consonants],0)),LEFT(BI53,4),
IF(ISNUMBER(MATCH(LEFT(BI53,3),Final_Intermediate[Burmese_Consonants],0)),LEFT(BI53,3),
IF(ISNUMBER(MATCH(LEFT(BI53,2),Final_Intermediate[Burmese_Consonants],0)),LEFT(BI53,2),
IF(ISNUMBER(MATCH(LEFT(BI53,1),Final_Intermediate[Burmese_Consonants],0)),LEFT(BI53,1),
"")))))))))))))))</f>
        <v/>
      </c>
      <c r="AL53" t="str">
        <f>IF(AND(OR(BJ53="။",BJ53="၊"),LEN(BJ53)=1),BJ53,
IF(ISNUMBER(MATCH(LEFT(BJ53,7),Final_modified_Intermediate[Burmese_Consonants],0)),LEFT(BJ53,7),
IF(ISNUMBER(MATCH(LEFT(BJ53,6),Final_modified_Intermediate[Burmese_Consonants],0)),LEFT(BJ53,6),
IF(ISNUMBER(MATCH(LEFT(BJ53,5),Final_modified_Intermediate[Burmese_Consonants],0)),LEFT(BJ53,5),
IF(ISNUMBER(MATCH(LEFT(BJ53,4),Final_modified_Intermediate[Burmese_Consonants],0)),LEFT(BJ53,4),
IF(ISNUMBER(MATCH(LEFT(BJ53,3),Final_modified_Intermediate[Burmese_Consonants],0)),LEFT(BJ53,3),
IF(ISNUMBER(MATCH(LEFT(BJ53,2),Final_modified_Intermediate[Burmese_Consonants],0)),LEFT(BJ53,2),
IF(ISNUMBER(MATCH(LEFT(BJ53,1),Final_modified_Intermediate[Burmese_Consonants],0)),LEFT(BJ53,1),
IF(ISNUMBER(MATCH(LEFT(BJ53,7),Final_Intermediate[Burmese_Consonants],0)),LEFT(BJ53,7),
IF(ISNUMBER(MATCH(LEFT(BJ53,6),Final_Intermediate[Burmese_Consonants],0)),LEFT(BJ53,6),
IF(ISNUMBER(MATCH(LEFT(BJ53,5),Final_Intermediate[Burmese_Consonants],0)),LEFT(BJ53,5),
IF(ISNUMBER(MATCH(LEFT(BJ53,4),Final_Intermediate[Burmese_Consonants],0)),LEFT(BJ53,4),
IF(ISNUMBER(MATCH(LEFT(BJ53,3),Final_Intermediate[Burmese_Consonants],0)),LEFT(BJ53,3),
IF(ISNUMBER(MATCH(LEFT(BJ53,2),Final_Intermediate[Burmese_Consonants],0)),LEFT(BJ53,2),
IF(ISNUMBER(MATCH(LEFT(BJ53,1),Final_Intermediate[Burmese_Consonants],0)),LEFT(BJ53,1),
"")))))))))))))))</f>
        <v/>
      </c>
      <c r="AN53" t="e">
        <f>Compiler_Burmese[[#This Row],[Sr. No.]]</f>
        <v>#REF!</v>
      </c>
      <c r="AO5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3" t="e">
        <f>[2]!Vocabulary_Burmese[[#This Row],[Sr. No.]]</f>
        <v>#REF!</v>
      </c>
      <c r="BA53" t="str">
        <f>IF(Raw_data_N2_Kanji[[#This Row],[Categorie]]&lt;&gt;"","",
IF(ISNUMBER(MATCH(V,Special_list[Burmese word],0)),"",
SUBSTITUTE(Raw_data_N2_Kanji[[#This Row],[Raw]]," ","")))</f>
        <v>ကြက်သားသုပ်</v>
      </c>
      <c r="BB53" t="str">
        <f>RIGHT(Segregate18[[#This Row],[UPGRADE]],LEN(Segregate18[[#This Row],[UPGRADE]])-LEN(Compiler_Burmese[[#This Row],[1]]))</f>
        <v>သားသုပ်</v>
      </c>
      <c r="BC53" t="str">
        <f>RIGHT(Segregate18[[#This Row],[11]],LEN(Segregate18[[#This Row],[11]])-LEN(Compiler_Burmese[[#This Row],[2]]))</f>
        <v>သုပ်</v>
      </c>
      <c r="BD53" t="str">
        <f>RIGHT(Segregate18[[#This Row],[21]],LEN(Segregate18[[#This Row],[21]])-LEN(Compiler_Burmese[[#This Row],[3]]))</f>
        <v/>
      </c>
      <c r="BE53" t="str">
        <f>RIGHT(Segregate18[[#This Row],[31]],LEN(Segregate18[[#This Row],[31]])-LEN(Compiler_Burmese[[#This Row],[4]]))</f>
        <v/>
      </c>
      <c r="BF53" t="str">
        <f>RIGHT(Segregate18[[#This Row],[41]],LEN(Segregate18[[#This Row],[41]])-LEN(Compiler_Burmese[[#This Row],[5]]))</f>
        <v/>
      </c>
      <c r="BG53" t="str">
        <f>RIGHT(Segregate18[[#This Row],[51]],LEN(Segregate18[[#This Row],[51]])-LEN(Compiler_Burmese[[#This Row],[6]]))</f>
        <v/>
      </c>
      <c r="BH53" t="str">
        <f>RIGHT(Segregate18[[#This Row],[61]],LEN(Segregate18[[#This Row],[61]])-LEN(Compiler_Burmese[[#This Row],[7]]))</f>
        <v/>
      </c>
      <c r="BI53" t="str">
        <f>RIGHT(Segregate18[[#This Row],[71]],LEN(Segregate18[[#This Row],[71]])-LEN(Compiler_Burmese[[#This Row],[8]]))</f>
        <v/>
      </c>
      <c r="BJ53" t="str">
        <f>RIGHT(Segregate18[[#This Row],[81]],LEN(Segregate18[[#This Row],[81]])-LEN(Compiler_Burmese[[#This Row],[9]]))</f>
        <v/>
      </c>
    </row>
    <row r="54" spans="1:62" ht="14.25" customHeight="1" x14ac:dyDescent="0.3">
      <c r="A54">
        <f>IF(Raw_data_N2_Kanji[[#This Row],[Categorie]]&lt;&gt;"",$A53+1,$A53)</f>
        <v>4</v>
      </c>
      <c r="B54" s="6">
        <f>IF(AND(Raw_data_N2_Kanji[[#This Row],[Supporting word 1]]="",Raw_data_N2_Kanji[[#This Row],[Supporting word 2]]=""),$B53,$B53+1)</f>
        <v>0</v>
      </c>
      <c r="C54" s="9">
        <f>ROW()-ROW(Raw_data_N2_Kanji[#Headers])</f>
        <v>52</v>
      </c>
      <c r="D54" s="9"/>
      <c r="E54" s="9" t="str">
        <f>IF(Raw_data_N2_Kanji[[#This Row],[Categorie]]="",$E53,Raw_data_N2_Kanji[[#This Row],[Categorie]])</f>
        <v>Appetizers</v>
      </c>
      <c r="F54" s="9">
        <f t="shared" si="1"/>
        <v>10</v>
      </c>
      <c r="G54" s="57" t="str">
        <f>Raw_data_N2_Kanji[[#This Row],[Lecture_no]]&amp;"_"&amp;Raw_data_N2_Kanji[[#This Row],[Receipe_no]]</f>
        <v>Appetizers_10</v>
      </c>
      <c r="H54" s="124" t="s">
        <v>27498</v>
      </c>
      <c r="I5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ပုစွန်ကြော်</v>
      </c>
      <c r="K5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4" s="11"/>
      <c r="N54" s="11"/>
      <c r="O5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4" s="12" t="s">
        <v>27676</v>
      </c>
      <c r="Q54" s="12">
        <f>IF(Raw_data_N2_Kanji[[#This Row],[Receipe_no]]=0,$Q53,
$Q53+1)</f>
        <v>48</v>
      </c>
      <c r="R54" s="11"/>
      <c r="S54" s="11">
        <f>IF(Raw_data_N2_Kanji[[#This Row],[Marking]]="",1,"")</f>
        <v>1</v>
      </c>
      <c r="T54" s="11" t="str">
        <f>IF(Raw_data_N2_Kanji[[#This Row],[Marking_blank]]="",SUMPRODUCT(COUNTIF($S$3:$S54,$S54)),"")</f>
        <v/>
      </c>
      <c r="U54" s="12">
        <f>Raw_data_N2_Kanji[[#This Row],[Sr. no.]]</f>
        <v>52</v>
      </c>
      <c r="V54" s="11">
        <f>SUMPRODUCT(COUNTIF($J$3:$J54,$J54))</f>
        <v>1</v>
      </c>
      <c r="W54" s="82">
        <f>LEN('1_Raw_data'!$J54)</f>
        <v>11</v>
      </c>
      <c r="Y54" t="e">
        <f>Segregate18[[#This Row],[Sr. No.]]</f>
        <v>#REF!</v>
      </c>
      <c r="Z54" t="str">
        <f>IF(AND(OR(BA54="။",BA54="၊"),LEN(BA54)=1),BA54,
IF(ISNUMBER(MATCH(LEFT(BA54,7),Final_modified_Intermediate[Burmese_Consonants],0)),LEFT(BA54,7),
IF(ISNUMBER(MATCH(LEFT(BA54,6),Final_modified_Intermediate[Burmese_Consonants],0)),LEFT(BA54,6),
IF(ISNUMBER(MATCH(LEFT(BA54,5),Final_modified_Intermediate[Burmese_Consonants],0)),LEFT(BA54,5),
IF(ISNUMBER(MATCH(LEFT(BA54,4),Final_modified_Intermediate[Burmese_Consonants],0)),LEFT(BA54,4),
IF(ISNUMBER(MATCH(LEFT(BA54,3),Final_modified_Intermediate[Burmese_Consonants],0)),LEFT(BA54,3),
IF(ISNUMBER(MATCH(LEFT(BA54,2),Final_modified_Intermediate[Burmese_Consonants],0)),LEFT(BA54,2),
IF(ISNUMBER(MATCH(LEFT(BA54,1),Final_modified_Intermediate[Burmese_Consonants],0)),LEFT(BA54,1),
IF(ISNUMBER(MATCH(LEFT(BA54,7),Final_Intermediate[Burmese_Consonants],0)),LEFT(BA54,7),
IF(ISNUMBER(MATCH(LEFT(BA54,6),Final_Intermediate[Burmese_Consonants],0)),LEFT(BA54,6),
IF(ISNUMBER(MATCH(LEFT(BA54,5),Final_Intermediate[Burmese_Consonants],0)),LEFT(BA54,5),
IF(ISNUMBER(MATCH(LEFT(BA54,4),Final_Intermediate[Burmese_Consonants],0)),LEFT(BA54,4),
IF(ISNUMBER(MATCH(LEFT(BA54,3),Final_Intermediate[Burmese_Consonants],0)),LEFT(BA54,3),
IF(ISNUMBER(MATCH(LEFT(BA54,2),Final_Intermediate[Burmese_Consonants],0)),LEFT(BA54,2),
IF(ISNUMBER(MATCH(LEFT(BA54,1),Final_Intermediate[Burmese_Consonants],0)),LEFT(BA54,1),
"")))))))))))))))</f>
        <v>ပု</v>
      </c>
      <c r="AA5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4" t="str">
        <f>IF(AND(OR(BB54="။",BB54="၊"),LEN(BB54)=1),BB54,
IF(ISNUMBER(MATCH(LEFT(BB54,7),Final_modified_Intermediate[Burmese_Consonants],0)),LEFT(BB54,7),
IF(ISNUMBER(MATCH(LEFT(BB54,6),Final_modified_Intermediate[Burmese_Consonants],0)),LEFT(BB54,6),
IF(ISNUMBER(MATCH(LEFT(BB54,5),Final_modified_Intermediate[Burmese_Consonants],0)),LEFT(BB54,5),
IF(ISNUMBER(MATCH(LEFT(BB54,4),Final_modified_Intermediate[Burmese_Consonants],0)),LEFT(BB54,4),
IF(ISNUMBER(MATCH(LEFT(BB54,3),Final_modified_Intermediate[Burmese_Consonants],0)),LEFT(BB54,3),
IF(ISNUMBER(MATCH(LEFT(BB54,2),Final_modified_Intermediate[Burmese_Consonants],0)),LEFT(BB54,2),
IF(ISNUMBER(MATCH(LEFT(BB54,1),Final_modified_Intermediate[Burmese_Consonants],0)),LEFT(BB54,1),
IF(ISNUMBER(MATCH(LEFT(BB54,7),Final_Intermediate[Burmese_Consonants],0)),LEFT(BB54,7),
IF(ISNUMBER(MATCH(LEFT(BB54,6),Final_Intermediate[Burmese_Consonants],0)),LEFT(BB54,6),
IF(ISNUMBER(MATCH(LEFT(BB54,5),Final_Intermediate[Burmese_Consonants],0)),LEFT(BB54,5),
IF(ISNUMBER(MATCH(LEFT(BB54,4),Final_Intermediate[Burmese_Consonants],0)),LEFT(BB54,4),
IF(ISNUMBER(MATCH(LEFT(BB54,3),Final_Intermediate[Burmese_Consonants],0)),LEFT(BB54,3),
IF(ISNUMBER(MATCH(LEFT(BB54,2),Final_Intermediate[Burmese_Consonants],0)),LEFT(BB54,2),
IF(ISNUMBER(MATCH(LEFT(BB54,1),Final_Intermediate[Burmese_Consonants],0)),LEFT(BB54,1),
"")))))))))))))))</f>
        <v>စွန်</v>
      </c>
      <c r="AC5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4" t="str">
        <f>IF(AND(OR(BC54="။",BC54="၊"),LEN(BC54)=1),BC54,
IF(ISNUMBER(MATCH(LEFT(BC54,7),Final_modified_Intermediate[Burmese_Consonants],0)),LEFT(BC54,7),
IF(ISNUMBER(MATCH(LEFT(BC54,6),Final_modified_Intermediate[Burmese_Consonants],0)),LEFT(BC54,6),
IF(ISNUMBER(MATCH(LEFT(BC54,5),Final_modified_Intermediate[Burmese_Consonants],0)),LEFT(BC54,5),
IF(ISNUMBER(MATCH(LEFT(BC54,4),Final_modified_Intermediate[Burmese_Consonants],0)),LEFT(BC54,4),
IF(ISNUMBER(MATCH(LEFT(BC54,3),Final_modified_Intermediate[Burmese_Consonants],0)),LEFT(BC54,3),
IF(ISNUMBER(MATCH(LEFT(BC54,2),Final_modified_Intermediate[Burmese_Consonants],0)),LEFT(BC54,2),
IF(ISNUMBER(MATCH(LEFT(BC54,1),Final_modified_Intermediate[Burmese_Consonants],0)),LEFT(BC54,1),
IF(ISNUMBER(MATCH(LEFT(BC54,7),Final_Intermediate[Burmese_Consonants],0)),LEFT(BC54,7),
IF(ISNUMBER(MATCH(LEFT(BC54,6),Final_Intermediate[Burmese_Consonants],0)),LEFT(BC54,6),
IF(ISNUMBER(MATCH(LEFT(BC54,5),Final_Intermediate[Burmese_Consonants],0)),LEFT(BC54,5),
IF(ISNUMBER(MATCH(LEFT(BC54,4),Final_Intermediate[Burmese_Consonants],0)),LEFT(BC54,4),
IF(ISNUMBER(MATCH(LEFT(BC54,3),Final_Intermediate[Burmese_Consonants],0)),LEFT(BC54,3),
IF(ISNUMBER(MATCH(LEFT(BC54,2),Final_Intermediate[Burmese_Consonants],0)),LEFT(BC54,2),
IF(ISNUMBER(MATCH(LEFT(BC54,1),Final_Intermediate[Burmese_Consonants],0)),LEFT(BC54,1),
"")))))))))))))))</f>
        <v>ကြော်</v>
      </c>
      <c r="AE5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4" t="str">
        <f>IF(AND(OR(BD54="။",BD54="၊"),LEN(BD54)=1),BD54,
IF(ISNUMBER(MATCH(LEFT(BD54,7),Final_modified_Intermediate[Burmese_Consonants],0)),LEFT(BD54,7),
IF(ISNUMBER(MATCH(LEFT(BD54,6),Final_modified_Intermediate[Burmese_Consonants],0)),LEFT(BD54,6),
IF(ISNUMBER(MATCH(LEFT(BD54,5),Final_modified_Intermediate[Burmese_Consonants],0)),LEFT(BD54,5),
IF(ISNUMBER(MATCH(LEFT(BD54,4),Final_modified_Intermediate[Burmese_Consonants],0)),LEFT(BD54,4),
IF(ISNUMBER(MATCH(LEFT(BD54,3),Final_modified_Intermediate[Burmese_Consonants],0)),LEFT(BD54,3),
IF(ISNUMBER(MATCH(LEFT(BD54,2),Final_modified_Intermediate[Burmese_Consonants],0)),LEFT(BD54,2),
IF(ISNUMBER(MATCH(LEFT(BD54,1),Final_modified_Intermediate[Burmese_Consonants],0)),LEFT(BD54,1),
IF(ISNUMBER(MATCH(LEFT(BD54,7),Final_Intermediate[Burmese_Consonants],0)),LEFT(BD54,7),
IF(ISNUMBER(MATCH(LEFT(BD54,6),Final_Intermediate[Burmese_Consonants],0)),LEFT(BD54,6),
IF(ISNUMBER(MATCH(LEFT(BD54,5),Final_Intermediate[Burmese_Consonants],0)),LEFT(BD54,5),
IF(ISNUMBER(MATCH(LEFT(BD54,4),Final_Intermediate[Burmese_Consonants],0)),LEFT(BD54,4),
IF(ISNUMBER(MATCH(LEFT(BD54,3),Final_Intermediate[Burmese_Consonants],0)),LEFT(BD54,3),
IF(ISNUMBER(MATCH(LEFT(BD54,2),Final_Intermediate[Burmese_Consonants],0)),LEFT(BD54,2),
IF(ISNUMBER(MATCH(LEFT(BD54,1),Final_Intermediate[Burmese_Consonants],0)),LEFT(BD54,1),
"")))))))))))))))</f>
        <v/>
      </c>
      <c r="AG54" t="str">
        <f>IF(AND(OR(BE54="။",BE54="၊"),LEN(BE54)=1),BE54,
IF(ISNUMBER(MATCH(LEFT(BE54,7),Final_modified_Intermediate[Burmese_Consonants],0)),LEFT(BE54,7),
IF(ISNUMBER(MATCH(LEFT(BE54,6),Final_modified_Intermediate[Burmese_Consonants],0)),LEFT(BE54,6),
IF(ISNUMBER(MATCH(LEFT(BE54,5),Final_modified_Intermediate[Burmese_Consonants],0)),LEFT(BE54,5),
IF(ISNUMBER(MATCH(LEFT(BE54,4),Final_modified_Intermediate[Burmese_Consonants],0)),LEFT(BE54,4),
IF(ISNUMBER(MATCH(LEFT(BE54,3),Final_modified_Intermediate[Burmese_Consonants],0)),LEFT(BE54,3),
IF(ISNUMBER(MATCH(LEFT(BE54,2),Final_modified_Intermediate[Burmese_Consonants],0)),LEFT(BE54,2),
IF(ISNUMBER(MATCH(LEFT(BE54,1),Final_modified_Intermediate[Burmese_Consonants],0)),LEFT(BE54,1),
IF(ISNUMBER(MATCH(LEFT(BE54,7),Final_Intermediate[Burmese_Consonants],0)),LEFT(BE54,7),
IF(ISNUMBER(MATCH(LEFT(BE54,6),Final_Intermediate[Burmese_Consonants],0)),LEFT(BE54,6),
IF(ISNUMBER(MATCH(LEFT(BE54,5),Final_Intermediate[Burmese_Consonants],0)),LEFT(BE54,5),
IF(ISNUMBER(MATCH(LEFT(BE54,4),Final_Intermediate[Burmese_Consonants],0)),LEFT(BE54,4),
IF(ISNUMBER(MATCH(LEFT(BE54,3),Final_Intermediate[Burmese_Consonants],0)),LEFT(BE54,3),
IF(ISNUMBER(MATCH(LEFT(BE54,2),Final_Intermediate[Burmese_Consonants],0)),LEFT(BE54,2),
IF(ISNUMBER(MATCH(LEFT(BE54,1),Final_Intermediate[Burmese_Consonants],0)),LEFT(BE54,1),
"")))))))))))))))</f>
        <v/>
      </c>
      <c r="AH54" t="str">
        <f>IF(AND(OR(BF54="။",BF54="၊"),LEN(BF54)=1),BF54,
IF(ISNUMBER(MATCH(LEFT(BF54,7),Final_modified_Intermediate[Burmese_Consonants],0)),LEFT(BF54,7),
IF(ISNUMBER(MATCH(LEFT(BF54,6),Final_modified_Intermediate[Burmese_Consonants],0)),LEFT(BF54,6),
IF(ISNUMBER(MATCH(LEFT(BF54,5),Final_modified_Intermediate[Burmese_Consonants],0)),LEFT(BF54,5),
IF(ISNUMBER(MATCH(LEFT(BF54,4),Final_modified_Intermediate[Burmese_Consonants],0)),LEFT(BF54,4),
IF(ISNUMBER(MATCH(LEFT(BF54,3),Final_modified_Intermediate[Burmese_Consonants],0)),LEFT(BF54,3),
IF(ISNUMBER(MATCH(LEFT(BF54,2),Final_modified_Intermediate[Burmese_Consonants],0)),LEFT(BF54,2),
IF(ISNUMBER(MATCH(LEFT(BF54,1),Final_modified_Intermediate[Burmese_Consonants],0)),LEFT(BF54,1),
IF(ISNUMBER(MATCH(LEFT(BF54,7),Final_Intermediate[Burmese_Consonants],0)),LEFT(BF54,7),
IF(ISNUMBER(MATCH(LEFT(BF54,6),Final_Intermediate[Burmese_Consonants],0)),LEFT(BF54,6),
IF(ISNUMBER(MATCH(LEFT(BF54,5),Final_Intermediate[Burmese_Consonants],0)),LEFT(BF54,5),
IF(ISNUMBER(MATCH(LEFT(BF54,4),Final_Intermediate[Burmese_Consonants],0)),LEFT(BF54,4),
IF(ISNUMBER(MATCH(LEFT(BF54,3),Final_Intermediate[Burmese_Consonants],0)),LEFT(BF54,3),
IF(ISNUMBER(MATCH(LEFT(BF54,2),Final_Intermediate[Burmese_Consonants],0)),LEFT(BF54,2),
IF(ISNUMBER(MATCH(LEFT(BF54,1),Final_Intermediate[Burmese_Consonants],0)),LEFT(BF54,1),
"")))))))))))))))</f>
        <v/>
      </c>
      <c r="AI54" t="str">
        <f>IF(AND(OR(BG54="။",BG54="၊"),LEN(BG54)=1),BG54,
IF(ISNUMBER(MATCH(LEFT(BG54,7),Final_modified_Intermediate[Burmese_Consonants],0)),LEFT(BG54,7),
IF(ISNUMBER(MATCH(LEFT(BG54,6),Final_modified_Intermediate[Burmese_Consonants],0)),LEFT(BG54,6),
IF(ISNUMBER(MATCH(LEFT(BG54,5),Final_modified_Intermediate[Burmese_Consonants],0)),LEFT(BG54,5),
IF(ISNUMBER(MATCH(LEFT(BG54,4),Final_modified_Intermediate[Burmese_Consonants],0)),LEFT(BG54,4),
IF(ISNUMBER(MATCH(LEFT(BG54,3),Final_modified_Intermediate[Burmese_Consonants],0)),LEFT(BG54,3),
IF(ISNUMBER(MATCH(LEFT(BG54,2),Final_modified_Intermediate[Burmese_Consonants],0)),LEFT(BG54,2),
IF(ISNUMBER(MATCH(LEFT(BG54,1),Final_modified_Intermediate[Burmese_Consonants],0)),LEFT(BG54,1),
IF(ISNUMBER(MATCH(LEFT(BG54,7),Final_Intermediate[Burmese_Consonants],0)),LEFT(BG54,7),
IF(ISNUMBER(MATCH(LEFT(BG54,6),Final_Intermediate[Burmese_Consonants],0)),LEFT(BG54,6),
IF(ISNUMBER(MATCH(LEFT(BG54,5),Final_Intermediate[Burmese_Consonants],0)),LEFT(BG54,5),
IF(ISNUMBER(MATCH(LEFT(BG54,4),Final_Intermediate[Burmese_Consonants],0)),LEFT(BG54,4),
IF(ISNUMBER(MATCH(LEFT(BG54,3),Final_Intermediate[Burmese_Consonants],0)),LEFT(BG54,3),
IF(ISNUMBER(MATCH(LEFT(BG54,2),Final_Intermediate[Burmese_Consonants],0)),LEFT(BG54,2),
IF(ISNUMBER(MATCH(LEFT(BG54,1),Final_Intermediate[Burmese_Consonants],0)),LEFT(BG54,1),
"")))))))))))))))</f>
        <v/>
      </c>
      <c r="AJ54" t="str">
        <f>IF(AND(OR(BH54="။",BH54="၊"),LEN(BH54)=1),BH54,
IF(ISNUMBER(MATCH(LEFT(BH54,7),Final_modified_Intermediate[Burmese_Consonants],0)),LEFT(BH54,7),
IF(ISNUMBER(MATCH(LEFT(BH54,6),Final_modified_Intermediate[Burmese_Consonants],0)),LEFT(BH54,6),
IF(ISNUMBER(MATCH(LEFT(BH54,5),Final_modified_Intermediate[Burmese_Consonants],0)),LEFT(BH54,5),
IF(ISNUMBER(MATCH(LEFT(BH54,4),Final_modified_Intermediate[Burmese_Consonants],0)),LEFT(BH54,4),
IF(ISNUMBER(MATCH(LEFT(BH54,3),Final_modified_Intermediate[Burmese_Consonants],0)),LEFT(BH54,3),
IF(ISNUMBER(MATCH(LEFT(BH54,2),Final_modified_Intermediate[Burmese_Consonants],0)),LEFT(BH54,2),
IF(ISNUMBER(MATCH(LEFT(BH54,1),Final_modified_Intermediate[Burmese_Consonants],0)),LEFT(BH54,1),
IF(ISNUMBER(MATCH(LEFT(BH54,7),Final_Intermediate[Burmese_Consonants],0)),LEFT(BH54,7),
IF(ISNUMBER(MATCH(LEFT(BH54,6),Final_Intermediate[Burmese_Consonants],0)),LEFT(BH54,6),
IF(ISNUMBER(MATCH(LEFT(BH54,5),Final_Intermediate[Burmese_Consonants],0)),LEFT(BH54,5),
IF(ISNUMBER(MATCH(LEFT(BH54,4),Final_Intermediate[Burmese_Consonants],0)),LEFT(BH54,4),
IF(ISNUMBER(MATCH(LEFT(BH54,3),Final_Intermediate[Burmese_Consonants],0)),LEFT(BH54,3),
IF(ISNUMBER(MATCH(LEFT(BH54,2),Final_Intermediate[Burmese_Consonants],0)),LEFT(BH54,2),
IF(ISNUMBER(MATCH(LEFT(BH54,1),Final_Intermediate[Burmese_Consonants],0)),LEFT(BH54,1),
"")))))))))))))))</f>
        <v/>
      </c>
      <c r="AK54" t="str">
        <f>IF(AND(OR(BI54="။",BI54="၊"),LEN(BI54)=1),BI54,
IF(ISNUMBER(MATCH(LEFT(BI54,7),Final_modified_Intermediate[Burmese_Consonants],0)),LEFT(BI54,7),
IF(ISNUMBER(MATCH(LEFT(BI54,6),Final_modified_Intermediate[Burmese_Consonants],0)),LEFT(BI54,6),
IF(ISNUMBER(MATCH(LEFT(BI54,5),Final_modified_Intermediate[Burmese_Consonants],0)),LEFT(BI54,5),
IF(ISNUMBER(MATCH(LEFT(BI54,4),Final_modified_Intermediate[Burmese_Consonants],0)),LEFT(BI54,4),
IF(ISNUMBER(MATCH(LEFT(BI54,3),Final_modified_Intermediate[Burmese_Consonants],0)),LEFT(BI54,3),
IF(ISNUMBER(MATCH(LEFT(BI54,2),Final_modified_Intermediate[Burmese_Consonants],0)),LEFT(BI54,2),
IF(ISNUMBER(MATCH(LEFT(BI54,1),Final_modified_Intermediate[Burmese_Consonants],0)),LEFT(BI54,1),
IF(ISNUMBER(MATCH(LEFT(BI54,7),Final_Intermediate[Burmese_Consonants],0)),LEFT(BI54,7),
IF(ISNUMBER(MATCH(LEFT(BI54,6),Final_Intermediate[Burmese_Consonants],0)),LEFT(BI54,6),
IF(ISNUMBER(MATCH(LEFT(BI54,5),Final_Intermediate[Burmese_Consonants],0)),LEFT(BI54,5),
IF(ISNUMBER(MATCH(LEFT(BI54,4),Final_Intermediate[Burmese_Consonants],0)),LEFT(BI54,4),
IF(ISNUMBER(MATCH(LEFT(BI54,3),Final_Intermediate[Burmese_Consonants],0)),LEFT(BI54,3),
IF(ISNUMBER(MATCH(LEFT(BI54,2),Final_Intermediate[Burmese_Consonants],0)),LEFT(BI54,2),
IF(ISNUMBER(MATCH(LEFT(BI54,1),Final_Intermediate[Burmese_Consonants],0)),LEFT(BI54,1),
"")))))))))))))))</f>
        <v/>
      </c>
      <c r="AL54" t="str">
        <f>IF(AND(OR(BJ54="။",BJ54="၊"),LEN(BJ54)=1),BJ54,
IF(ISNUMBER(MATCH(LEFT(BJ54,7),Final_modified_Intermediate[Burmese_Consonants],0)),LEFT(BJ54,7),
IF(ISNUMBER(MATCH(LEFT(BJ54,6),Final_modified_Intermediate[Burmese_Consonants],0)),LEFT(BJ54,6),
IF(ISNUMBER(MATCH(LEFT(BJ54,5),Final_modified_Intermediate[Burmese_Consonants],0)),LEFT(BJ54,5),
IF(ISNUMBER(MATCH(LEFT(BJ54,4),Final_modified_Intermediate[Burmese_Consonants],0)),LEFT(BJ54,4),
IF(ISNUMBER(MATCH(LEFT(BJ54,3),Final_modified_Intermediate[Burmese_Consonants],0)),LEFT(BJ54,3),
IF(ISNUMBER(MATCH(LEFT(BJ54,2),Final_modified_Intermediate[Burmese_Consonants],0)),LEFT(BJ54,2),
IF(ISNUMBER(MATCH(LEFT(BJ54,1),Final_modified_Intermediate[Burmese_Consonants],0)),LEFT(BJ54,1),
IF(ISNUMBER(MATCH(LEFT(BJ54,7),Final_Intermediate[Burmese_Consonants],0)),LEFT(BJ54,7),
IF(ISNUMBER(MATCH(LEFT(BJ54,6),Final_Intermediate[Burmese_Consonants],0)),LEFT(BJ54,6),
IF(ISNUMBER(MATCH(LEFT(BJ54,5),Final_Intermediate[Burmese_Consonants],0)),LEFT(BJ54,5),
IF(ISNUMBER(MATCH(LEFT(BJ54,4),Final_Intermediate[Burmese_Consonants],0)),LEFT(BJ54,4),
IF(ISNUMBER(MATCH(LEFT(BJ54,3),Final_Intermediate[Burmese_Consonants],0)),LEFT(BJ54,3),
IF(ISNUMBER(MATCH(LEFT(BJ54,2),Final_Intermediate[Burmese_Consonants],0)),LEFT(BJ54,2),
IF(ISNUMBER(MATCH(LEFT(BJ54,1),Final_Intermediate[Burmese_Consonants],0)),LEFT(BJ54,1),
"")))))))))))))))</f>
        <v/>
      </c>
      <c r="AN54" t="e">
        <f>Compiler_Burmese[[#This Row],[Sr. No.]]</f>
        <v>#REF!</v>
      </c>
      <c r="AO5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4" t="e">
        <f>[2]!Vocabulary_Burmese[[#This Row],[Sr. No.]]</f>
        <v>#REF!</v>
      </c>
      <c r="BA54" t="str">
        <f>IF(Raw_data_N2_Kanji[[#This Row],[Categorie]]&lt;&gt;"","",
IF(ISNUMBER(MATCH(V,Special_list[Burmese word],0)),"",
SUBSTITUTE(Raw_data_N2_Kanji[[#This Row],[Raw]]," ","")))</f>
        <v>ပုစွန်ကြော်</v>
      </c>
      <c r="BB54" t="str">
        <f>RIGHT(Segregate18[[#This Row],[UPGRADE]],LEN(Segregate18[[#This Row],[UPGRADE]])-LEN(Compiler_Burmese[[#This Row],[1]]))</f>
        <v>စွန်ကြော်</v>
      </c>
      <c r="BC54" t="str">
        <f>RIGHT(Segregate18[[#This Row],[11]],LEN(Segregate18[[#This Row],[11]])-LEN(Compiler_Burmese[[#This Row],[2]]))</f>
        <v>ကြော်</v>
      </c>
      <c r="BD54" t="str">
        <f>RIGHT(Segregate18[[#This Row],[21]],LEN(Segregate18[[#This Row],[21]])-LEN(Compiler_Burmese[[#This Row],[3]]))</f>
        <v/>
      </c>
      <c r="BE54" t="str">
        <f>RIGHT(Segregate18[[#This Row],[31]],LEN(Segregate18[[#This Row],[31]])-LEN(Compiler_Burmese[[#This Row],[4]]))</f>
        <v/>
      </c>
      <c r="BF54" t="str">
        <f>RIGHT(Segregate18[[#This Row],[41]],LEN(Segregate18[[#This Row],[41]])-LEN(Compiler_Burmese[[#This Row],[5]]))</f>
        <v/>
      </c>
      <c r="BG54" t="str">
        <f>RIGHT(Segregate18[[#This Row],[51]],LEN(Segregate18[[#This Row],[51]])-LEN(Compiler_Burmese[[#This Row],[6]]))</f>
        <v/>
      </c>
      <c r="BH54" t="str">
        <f>RIGHT(Segregate18[[#This Row],[61]],LEN(Segregate18[[#This Row],[61]])-LEN(Compiler_Burmese[[#This Row],[7]]))</f>
        <v/>
      </c>
      <c r="BI54" t="str">
        <f>RIGHT(Segregate18[[#This Row],[71]],LEN(Segregate18[[#This Row],[71]])-LEN(Compiler_Burmese[[#This Row],[8]]))</f>
        <v/>
      </c>
      <c r="BJ54" t="str">
        <f>RIGHT(Segregate18[[#This Row],[81]],LEN(Segregate18[[#This Row],[81]])-LEN(Compiler_Burmese[[#This Row],[9]]))</f>
        <v/>
      </c>
    </row>
    <row r="55" spans="1:62" ht="14.25" customHeight="1" x14ac:dyDescent="0.3">
      <c r="A55">
        <f>IF(Raw_data_N2_Kanji[[#This Row],[Categorie]]&lt;&gt;"",$A54+1,$A54)</f>
        <v>4</v>
      </c>
      <c r="B55" s="6">
        <f>IF(AND(Raw_data_N2_Kanji[[#This Row],[Supporting word 1]]="",Raw_data_N2_Kanji[[#This Row],[Supporting word 2]]=""),$B54,$B54+1)</f>
        <v>0</v>
      </c>
      <c r="C55" s="9">
        <f>ROW()-ROW(Raw_data_N2_Kanji[#Headers])</f>
        <v>53</v>
      </c>
      <c r="D55" s="9"/>
      <c r="E55" s="9" t="str">
        <f>IF(Raw_data_N2_Kanji[[#This Row],[Categorie]]="",$E54,Raw_data_N2_Kanji[[#This Row],[Categorie]])</f>
        <v>Appetizers</v>
      </c>
      <c r="F55" s="9">
        <f t="shared" si="1"/>
        <v>11</v>
      </c>
      <c r="G55" s="57" t="str">
        <f>Raw_data_N2_Kanji[[#This Row],[Lecture_no]]&amp;"_"&amp;Raw_data_N2_Kanji[[#This Row],[Receipe_no]]</f>
        <v>Appetizers_11</v>
      </c>
      <c r="H55" s="124" t="s">
        <v>27499</v>
      </c>
      <c r="I5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ငါးရှဥ့်ကြော်</v>
      </c>
      <c r="K5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5" s="11"/>
      <c r="N55" s="11"/>
      <c r="O5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5" s="12" t="s">
        <v>27677</v>
      </c>
      <c r="Q55" s="12">
        <f>IF(Raw_data_N2_Kanji[[#This Row],[Receipe_no]]=0,$Q54,
$Q54+1)</f>
        <v>49</v>
      </c>
      <c r="R55" s="11"/>
      <c r="S55" s="11">
        <f>IF(Raw_data_N2_Kanji[[#This Row],[Marking]]="",1,"")</f>
        <v>1</v>
      </c>
      <c r="T55" s="11" t="str">
        <f>IF(Raw_data_N2_Kanji[[#This Row],[Marking_blank]]="",SUMPRODUCT(COUNTIF($S$3:$S55,$S55)),"")</f>
        <v/>
      </c>
      <c r="U55" s="12">
        <f>Raw_data_N2_Kanji[[#This Row],[Sr. no.]]</f>
        <v>53</v>
      </c>
      <c r="V55" s="11">
        <f>SUMPRODUCT(COUNTIF($J$3:$J55,$J55))</f>
        <v>1</v>
      </c>
      <c r="W55" s="82">
        <f>LEN('1_Raw_data'!$J55)</f>
        <v>13</v>
      </c>
      <c r="Y55" t="e">
        <f>Segregate18[[#This Row],[Sr. No.]]</f>
        <v>#REF!</v>
      </c>
      <c r="Z55" t="str">
        <f>IF(AND(OR(BA55="။",BA55="၊"),LEN(BA55)=1),BA55,
IF(ISNUMBER(MATCH(LEFT(BA55,7),Final_modified_Intermediate[Burmese_Consonants],0)),LEFT(BA55,7),
IF(ISNUMBER(MATCH(LEFT(BA55,6),Final_modified_Intermediate[Burmese_Consonants],0)),LEFT(BA55,6),
IF(ISNUMBER(MATCH(LEFT(BA55,5),Final_modified_Intermediate[Burmese_Consonants],0)),LEFT(BA55,5),
IF(ISNUMBER(MATCH(LEFT(BA55,4),Final_modified_Intermediate[Burmese_Consonants],0)),LEFT(BA55,4),
IF(ISNUMBER(MATCH(LEFT(BA55,3),Final_modified_Intermediate[Burmese_Consonants],0)),LEFT(BA55,3),
IF(ISNUMBER(MATCH(LEFT(BA55,2),Final_modified_Intermediate[Burmese_Consonants],0)),LEFT(BA55,2),
IF(ISNUMBER(MATCH(LEFT(BA55,1),Final_modified_Intermediate[Burmese_Consonants],0)),LEFT(BA55,1),
IF(ISNUMBER(MATCH(LEFT(BA55,7),Final_Intermediate[Burmese_Consonants],0)),LEFT(BA55,7),
IF(ISNUMBER(MATCH(LEFT(BA55,6),Final_Intermediate[Burmese_Consonants],0)),LEFT(BA55,6),
IF(ISNUMBER(MATCH(LEFT(BA55,5),Final_Intermediate[Burmese_Consonants],0)),LEFT(BA55,5),
IF(ISNUMBER(MATCH(LEFT(BA55,4),Final_Intermediate[Burmese_Consonants],0)),LEFT(BA55,4),
IF(ISNUMBER(MATCH(LEFT(BA55,3),Final_Intermediate[Burmese_Consonants],0)),LEFT(BA55,3),
IF(ISNUMBER(MATCH(LEFT(BA55,2),Final_Intermediate[Burmese_Consonants],0)),LEFT(BA55,2),
IF(ISNUMBER(MATCH(LEFT(BA55,1),Final_Intermediate[Burmese_Consonants],0)),LEFT(BA55,1),
"")))))))))))))))</f>
        <v>ငါး</v>
      </c>
      <c r="AA5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5" t="str">
        <f>IF(AND(OR(BB55="။",BB55="၊"),LEN(BB55)=1),BB55,
IF(ISNUMBER(MATCH(LEFT(BB55,7),Final_modified_Intermediate[Burmese_Consonants],0)),LEFT(BB55,7),
IF(ISNUMBER(MATCH(LEFT(BB55,6),Final_modified_Intermediate[Burmese_Consonants],0)),LEFT(BB55,6),
IF(ISNUMBER(MATCH(LEFT(BB55,5),Final_modified_Intermediate[Burmese_Consonants],0)),LEFT(BB55,5),
IF(ISNUMBER(MATCH(LEFT(BB55,4),Final_modified_Intermediate[Burmese_Consonants],0)),LEFT(BB55,4),
IF(ISNUMBER(MATCH(LEFT(BB55,3),Final_modified_Intermediate[Burmese_Consonants],0)),LEFT(BB55,3),
IF(ISNUMBER(MATCH(LEFT(BB55,2),Final_modified_Intermediate[Burmese_Consonants],0)),LEFT(BB55,2),
IF(ISNUMBER(MATCH(LEFT(BB55,1),Final_modified_Intermediate[Burmese_Consonants],0)),LEFT(BB55,1),
IF(ISNUMBER(MATCH(LEFT(BB55,7),Final_Intermediate[Burmese_Consonants],0)),LEFT(BB55,7),
IF(ISNUMBER(MATCH(LEFT(BB55,6),Final_Intermediate[Burmese_Consonants],0)),LEFT(BB55,6),
IF(ISNUMBER(MATCH(LEFT(BB55,5),Final_Intermediate[Burmese_Consonants],0)),LEFT(BB55,5),
IF(ISNUMBER(MATCH(LEFT(BB55,4),Final_Intermediate[Burmese_Consonants],0)),LEFT(BB55,4),
IF(ISNUMBER(MATCH(LEFT(BB55,3),Final_Intermediate[Burmese_Consonants],0)),LEFT(BB55,3),
IF(ISNUMBER(MATCH(LEFT(BB55,2),Final_Intermediate[Burmese_Consonants],0)),LEFT(BB55,2),
IF(ISNUMBER(MATCH(LEFT(BB55,1),Final_Intermediate[Burmese_Consonants],0)),LEFT(BB55,1),
"")))))))))))))))</f>
        <v>ရှ</v>
      </c>
      <c r="AC5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5" t="str">
        <f>IF(AND(OR(BC55="။",BC55="၊"),LEN(BC55)=1),BC55,
IF(ISNUMBER(MATCH(LEFT(BC55,7),Final_modified_Intermediate[Burmese_Consonants],0)),LEFT(BC55,7),
IF(ISNUMBER(MATCH(LEFT(BC55,6),Final_modified_Intermediate[Burmese_Consonants],0)),LEFT(BC55,6),
IF(ISNUMBER(MATCH(LEFT(BC55,5),Final_modified_Intermediate[Burmese_Consonants],0)),LEFT(BC55,5),
IF(ISNUMBER(MATCH(LEFT(BC55,4),Final_modified_Intermediate[Burmese_Consonants],0)),LEFT(BC55,4),
IF(ISNUMBER(MATCH(LEFT(BC55,3),Final_modified_Intermediate[Burmese_Consonants],0)),LEFT(BC55,3),
IF(ISNUMBER(MATCH(LEFT(BC55,2),Final_modified_Intermediate[Burmese_Consonants],0)),LEFT(BC55,2),
IF(ISNUMBER(MATCH(LEFT(BC55,1),Final_modified_Intermediate[Burmese_Consonants],0)),LEFT(BC55,1),
IF(ISNUMBER(MATCH(LEFT(BC55,7),Final_Intermediate[Burmese_Consonants],0)),LEFT(BC55,7),
IF(ISNUMBER(MATCH(LEFT(BC55,6),Final_Intermediate[Burmese_Consonants],0)),LEFT(BC55,6),
IF(ISNUMBER(MATCH(LEFT(BC55,5),Final_Intermediate[Burmese_Consonants],0)),LEFT(BC55,5),
IF(ISNUMBER(MATCH(LEFT(BC55,4),Final_Intermediate[Burmese_Consonants],0)),LEFT(BC55,4),
IF(ISNUMBER(MATCH(LEFT(BC55,3),Final_Intermediate[Burmese_Consonants],0)),LEFT(BC55,3),
IF(ISNUMBER(MATCH(LEFT(BC55,2),Final_Intermediate[Burmese_Consonants],0)),LEFT(BC55,2),
IF(ISNUMBER(MATCH(LEFT(BC55,1),Final_Intermediate[Burmese_Consonants],0)),LEFT(BC55,1),
"")))))))))))))))</f>
        <v/>
      </c>
      <c r="AE5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55" t="str">
        <f>IF(AND(OR(BD55="။",BD55="၊"),LEN(BD55)=1),BD55,
IF(ISNUMBER(MATCH(LEFT(BD55,7),Final_modified_Intermediate[Burmese_Consonants],0)),LEFT(BD55,7),
IF(ISNUMBER(MATCH(LEFT(BD55,6),Final_modified_Intermediate[Burmese_Consonants],0)),LEFT(BD55,6),
IF(ISNUMBER(MATCH(LEFT(BD55,5),Final_modified_Intermediate[Burmese_Consonants],0)),LEFT(BD55,5),
IF(ISNUMBER(MATCH(LEFT(BD55,4),Final_modified_Intermediate[Burmese_Consonants],0)),LEFT(BD55,4),
IF(ISNUMBER(MATCH(LEFT(BD55,3),Final_modified_Intermediate[Burmese_Consonants],0)),LEFT(BD55,3),
IF(ISNUMBER(MATCH(LEFT(BD55,2),Final_modified_Intermediate[Burmese_Consonants],0)),LEFT(BD55,2),
IF(ISNUMBER(MATCH(LEFT(BD55,1),Final_modified_Intermediate[Burmese_Consonants],0)),LEFT(BD55,1),
IF(ISNUMBER(MATCH(LEFT(BD55,7),Final_Intermediate[Burmese_Consonants],0)),LEFT(BD55,7),
IF(ISNUMBER(MATCH(LEFT(BD55,6),Final_Intermediate[Burmese_Consonants],0)),LEFT(BD55,6),
IF(ISNUMBER(MATCH(LEFT(BD55,5),Final_Intermediate[Burmese_Consonants],0)),LEFT(BD55,5),
IF(ISNUMBER(MATCH(LEFT(BD55,4),Final_Intermediate[Burmese_Consonants],0)),LEFT(BD55,4),
IF(ISNUMBER(MATCH(LEFT(BD55,3),Final_Intermediate[Burmese_Consonants],0)),LEFT(BD55,3),
IF(ISNUMBER(MATCH(LEFT(BD55,2),Final_Intermediate[Burmese_Consonants],0)),LEFT(BD55,2),
IF(ISNUMBER(MATCH(LEFT(BD55,1),Final_Intermediate[Burmese_Consonants],0)),LEFT(BD55,1),
"")))))))))))))))</f>
        <v/>
      </c>
      <c r="AG55" t="str">
        <f>IF(AND(OR(BE55="။",BE55="၊"),LEN(BE55)=1),BE55,
IF(ISNUMBER(MATCH(LEFT(BE55,7),Final_modified_Intermediate[Burmese_Consonants],0)),LEFT(BE55,7),
IF(ISNUMBER(MATCH(LEFT(BE55,6),Final_modified_Intermediate[Burmese_Consonants],0)),LEFT(BE55,6),
IF(ISNUMBER(MATCH(LEFT(BE55,5),Final_modified_Intermediate[Burmese_Consonants],0)),LEFT(BE55,5),
IF(ISNUMBER(MATCH(LEFT(BE55,4),Final_modified_Intermediate[Burmese_Consonants],0)),LEFT(BE55,4),
IF(ISNUMBER(MATCH(LEFT(BE55,3),Final_modified_Intermediate[Burmese_Consonants],0)),LEFT(BE55,3),
IF(ISNUMBER(MATCH(LEFT(BE55,2),Final_modified_Intermediate[Burmese_Consonants],0)),LEFT(BE55,2),
IF(ISNUMBER(MATCH(LEFT(BE55,1),Final_modified_Intermediate[Burmese_Consonants],0)),LEFT(BE55,1),
IF(ISNUMBER(MATCH(LEFT(BE55,7),Final_Intermediate[Burmese_Consonants],0)),LEFT(BE55,7),
IF(ISNUMBER(MATCH(LEFT(BE55,6),Final_Intermediate[Burmese_Consonants],0)),LEFT(BE55,6),
IF(ISNUMBER(MATCH(LEFT(BE55,5),Final_Intermediate[Burmese_Consonants],0)),LEFT(BE55,5),
IF(ISNUMBER(MATCH(LEFT(BE55,4),Final_Intermediate[Burmese_Consonants],0)),LEFT(BE55,4),
IF(ISNUMBER(MATCH(LEFT(BE55,3),Final_Intermediate[Burmese_Consonants],0)),LEFT(BE55,3),
IF(ISNUMBER(MATCH(LEFT(BE55,2),Final_Intermediate[Burmese_Consonants],0)),LEFT(BE55,2),
IF(ISNUMBER(MATCH(LEFT(BE55,1),Final_Intermediate[Burmese_Consonants],0)),LEFT(BE55,1),
"")))))))))))))))</f>
        <v/>
      </c>
      <c r="AH55" t="str">
        <f>IF(AND(OR(BF55="။",BF55="၊"),LEN(BF55)=1),BF55,
IF(ISNUMBER(MATCH(LEFT(BF55,7),Final_modified_Intermediate[Burmese_Consonants],0)),LEFT(BF55,7),
IF(ISNUMBER(MATCH(LEFT(BF55,6),Final_modified_Intermediate[Burmese_Consonants],0)),LEFT(BF55,6),
IF(ISNUMBER(MATCH(LEFT(BF55,5),Final_modified_Intermediate[Burmese_Consonants],0)),LEFT(BF55,5),
IF(ISNUMBER(MATCH(LEFT(BF55,4),Final_modified_Intermediate[Burmese_Consonants],0)),LEFT(BF55,4),
IF(ISNUMBER(MATCH(LEFT(BF55,3),Final_modified_Intermediate[Burmese_Consonants],0)),LEFT(BF55,3),
IF(ISNUMBER(MATCH(LEFT(BF55,2),Final_modified_Intermediate[Burmese_Consonants],0)),LEFT(BF55,2),
IF(ISNUMBER(MATCH(LEFT(BF55,1),Final_modified_Intermediate[Burmese_Consonants],0)),LEFT(BF55,1),
IF(ISNUMBER(MATCH(LEFT(BF55,7),Final_Intermediate[Burmese_Consonants],0)),LEFT(BF55,7),
IF(ISNUMBER(MATCH(LEFT(BF55,6),Final_Intermediate[Burmese_Consonants],0)),LEFT(BF55,6),
IF(ISNUMBER(MATCH(LEFT(BF55,5),Final_Intermediate[Burmese_Consonants],0)),LEFT(BF55,5),
IF(ISNUMBER(MATCH(LEFT(BF55,4),Final_Intermediate[Burmese_Consonants],0)),LEFT(BF55,4),
IF(ISNUMBER(MATCH(LEFT(BF55,3),Final_Intermediate[Burmese_Consonants],0)),LEFT(BF55,3),
IF(ISNUMBER(MATCH(LEFT(BF55,2),Final_Intermediate[Burmese_Consonants],0)),LEFT(BF55,2),
IF(ISNUMBER(MATCH(LEFT(BF55,1),Final_Intermediate[Burmese_Consonants],0)),LEFT(BF55,1),
"")))))))))))))))</f>
        <v/>
      </c>
      <c r="AI55" t="str">
        <f>IF(AND(OR(BG55="။",BG55="၊"),LEN(BG55)=1),BG55,
IF(ISNUMBER(MATCH(LEFT(BG55,7),Final_modified_Intermediate[Burmese_Consonants],0)),LEFT(BG55,7),
IF(ISNUMBER(MATCH(LEFT(BG55,6),Final_modified_Intermediate[Burmese_Consonants],0)),LEFT(BG55,6),
IF(ISNUMBER(MATCH(LEFT(BG55,5),Final_modified_Intermediate[Burmese_Consonants],0)),LEFT(BG55,5),
IF(ISNUMBER(MATCH(LEFT(BG55,4),Final_modified_Intermediate[Burmese_Consonants],0)),LEFT(BG55,4),
IF(ISNUMBER(MATCH(LEFT(BG55,3),Final_modified_Intermediate[Burmese_Consonants],0)),LEFT(BG55,3),
IF(ISNUMBER(MATCH(LEFT(BG55,2),Final_modified_Intermediate[Burmese_Consonants],0)),LEFT(BG55,2),
IF(ISNUMBER(MATCH(LEFT(BG55,1),Final_modified_Intermediate[Burmese_Consonants],0)),LEFT(BG55,1),
IF(ISNUMBER(MATCH(LEFT(BG55,7),Final_Intermediate[Burmese_Consonants],0)),LEFT(BG55,7),
IF(ISNUMBER(MATCH(LEFT(BG55,6),Final_Intermediate[Burmese_Consonants],0)),LEFT(BG55,6),
IF(ISNUMBER(MATCH(LEFT(BG55,5),Final_Intermediate[Burmese_Consonants],0)),LEFT(BG55,5),
IF(ISNUMBER(MATCH(LEFT(BG55,4),Final_Intermediate[Burmese_Consonants],0)),LEFT(BG55,4),
IF(ISNUMBER(MATCH(LEFT(BG55,3),Final_Intermediate[Burmese_Consonants],0)),LEFT(BG55,3),
IF(ISNUMBER(MATCH(LEFT(BG55,2),Final_Intermediate[Burmese_Consonants],0)),LEFT(BG55,2),
IF(ISNUMBER(MATCH(LEFT(BG55,1),Final_Intermediate[Burmese_Consonants],0)),LEFT(BG55,1),
"")))))))))))))))</f>
        <v/>
      </c>
      <c r="AJ55" t="str">
        <f>IF(AND(OR(BH55="။",BH55="၊"),LEN(BH55)=1),BH55,
IF(ISNUMBER(MATCH(LEFT(BH55,7),Final_modified_Intermediate[Burmese_Consonants],0)),LEFT(BH55,7),
IF(ISNUMBER(MATCH(LEFT(BH55,6),Final_modified_Intermediate[Burmese_Consonants],0)),LEFT(BH55,6),
IF(ISNUMBER(MATCH(LEFT(BH55,5),Final_modified_Intermediate[Burmese_Consonants],0)),LEFT(BH55,5),
IF(ISNUMBER(MATCH(LEFT(BH55,4),Final_modified_Intermediate[Burmese_Consonants],0)),LEFT(BH55,4),
IF(ISNUMBER(MATCH(LEFT(BH55,3),Final_modified_Intermediate[Burmese_Consonants],0)),LEFT(BH55,3),
IF(ISNUMBER(MATCH(LEFT(BH55,2),Final_modified_Intermediate[Burmese_Consonants],0)),LEFT(BH55,2),
IF(ISNUMBER(MATCH(LEFT(BH55,1),Final_modified_Intermediate[Burmese_Consonants],0)),LEFT(BH55,1),
IF(ISNUMBER(MATCH(LEFT(BH55,7),Final_Intermediate[Burmese_Consonants],0)),LEFT(BH55,7),
IF(ISNUMBER(MATCH(LEFT(BH55,6),Final_Intermediate[Burmese_Consonants],0)),LEFT(BH55,6),
IF(ISNUMBER(MATCH(LEFT(BH55,5),Final_Intermediate[Burmese_Consonants],0)),LEFT(BH55,5),
IF(ISNUMBER(MATCH(LEFT(BH55,4),Final_Intermediate[Burmese_Consonants],0)),LEFT(BH55,4),
IF(ISNUMBER(MATCH(LEFT(BH55,3),Final_Intermediate[Burmese_Consonants],0)),LEFT(BH55,3),
IF(ISNUMBER(MATCH(LEFT(BH55,2),Final_Intermediate[Burmese_Consonants],0)),LEFT(BH55,2),
IF(ISNUMBER(MATCH(LEFT(BH55,1),Final_Intermediate[Burmese_Consonants],0)),LEFT(BH55,1),
"")))))))))))))))</f>
        <v/>
      </c>
      <c r="AK55" t="str">
        <f>IF(AND(OR(BI55="။",BI55="၊"),LEN(BI55)=1),BI55,
IF(ISNUMBER(MATCH(LEFT(BI55,7),Final_modified_Intermediate[Burmese_Consonants],0)),LEFT(BI55,7),
IF(ISNUMBER(MATCH(LEFT(BI55,6),Final_modified_Intermediate[Burmese_Consonants],0)),LEFT(BI55,6),
IF(ISNUMBER(MATCH(LEFT(BI55,5),Final_modified_Intermediate[Burmese_Consonants],0)),LEFT(BI55,5),
IF(ISNUMBER(MATCH(LEFT(BI55,4),Final_modified_Intermediate[Burmese_Consonants],0)),LEFT(BI55,4),
IF(ISNUMBER(MATCH(LEFT(BI55,3),Final_modified_Intermediate[Burmese_Consonants],0)),LEFT(BI55,3),
IF(ISNUMBER(MATCH(LEFT(BI55,2),Final_modified_Intermediate[Burmese_Consonants],0)),LEFT(BI55,2),
IF(ISNUMBER(MATCH(LEFT(BI55,1),Final_modified_Intermediate[Burmese_Consonants],0)),LEFT(BI55,1),
IF(ISNUMBER(MATCH(LEFT(BI55,7),Final_Intermediate[Burmese_Consonants],0)),LEFT(BI55,7),
IF(ISNUMBER(MATCH(LEFT(BI55,6),Final_Intermediate[Burmese_Consonants],0)),LEFT(BI55,6),
IF(ISNUMBER(MATCH(LEFT(BI55,5),Final_Intermediate[Burmese_Consonants],0)),LEFT(BI55,5),
IF(ISNUMBER(MATCH(LEFT(BI55,4),Final_Intermediate[Burmese_Consonants],0)),LEFT(BI55,4),
IF(ISNUMBER(MATCH(LEFT(BI55,3),Final_Intermediate[Burmese_Consonants],0)),LEFT(BI55,3),
IF(ISNUMBER(MATCH(LEFT(BI55,2),Final_Intermediate[Burmese_Consonants],0)),LEFT(BI55,2),
IF(ISNUMBER(MATCH(LEFT(BI55,1),Final_Intermediate[Burmese_Consonants],0)),LEFT(BI55,1),
"")))))))))))))))</f>
        <v/>
      </c>
      <c r="AL55" t="str">
        <f>IF(AND(OR(BJ55="။",BJ55="၊"),LEN(BJ55)=1),BJ55,
IF(ISNUMBER(MATCH(LEFT(BJ55,7),Final_modified_Intermediate[Burmese_Consonants],0)),LEFT(BJ55,7),
IF(ISNUMBER(MATCH(LEFT(BJ55,6),Final_modified_Intermediate[Burmese_Consonants],0)),LEFT(BJ55,6),
IF(ISNUMBER(MATCH(LEFT(BJ55,5),Final_modified_Intermediate[Burmese_Consonants],0)),LEFT(BJ55,5),
IF(ISNUMBER(MATCH(LEFT(BJ55,4),Final_modified_Intermediate[Burmese_Consonants],0)),LEFT(BJ55,4),
IF(ISNUMBER(MATCH(LEFT(BJ55,3),Final_modified_Intermediate[Burmese_Consonants],0)),LEFT(BJ55,3),
IF(ISNUMBER(MATCH(LEFT(BJ55,2),Final_modified_Intermediate[Burmese_Consonants],0)),LEFT(BJ55,2),
IF(ISNUMBER(MATCH(LEFT(BJ55,1),Final_modified_Intermediate[Burmese_Consonants],0)),LEFT(BJ55,1),
IF(ISNUMBER(MATCH(LEFT(BJ55,7),Final_Intermediate[Burmese_Consonants],0)),LEFT(BJ55,7),
IF(ISNUMBER(MATCH(LEFT(BJ55,6),Final_Intermediate[Burmese_Consonants],0)),LEFT(BJ55,6),
IF(ISNUMBER(MATCH(LEFT(BJ55,5),Final_Intermediate[Burmese_Consonants],0)),LEFT(BJ55,5),
IF(ISNUMBER(MATCH(LEFT(BJ55,4),Final_Intermediate[Burmese_Consonants],0)),LEFT(BJ55,4),
IF(ISNUMBER(MATCH(LEFT(BJ55,3),Final_Intermediate[Burmese_Consonants],0)),LEFT(BJ55,3),
IF(ISNUMBER(MATCH(LEFT(BJ55,2),Final_Intermediate[Burmese_Consonants],0)),LEFT(BJ55,2),
IF(ISNUMBER(MATCH(LEFT(BJ55,1),Final_Intermediate[Burmese_Consonants],0)),LEFT(BJ55,1),
"")))))))))))))))</f>
        <v/>
      </c>
      <c r="AN55" t="e">
        <f>Compiler_Burmese[[#This Row],[Sr. No.]]</f>
        <v>#REF!</v>
      </c>
      <c r="AO5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5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5" t="e">
        <f>[2]!Vocabulary_Burmese[[#This Row],[Sr. No.]]</f>
        <v>#REF!</v>
      </c>
      <c r="BA55" t="str">
        <f>IF(Raw_data_N2_Kanji[[#This Row],[Categorie]]&lt;&gt;"","",
IF(ISNUMBER(MATCH(V,Special_list[Burmese word],0)),"",
SUBSTITUTE(Raw_data_N2_Kanji[[#This Row],[Raw]]," ","")))</f>
        <v>ငါးရှဥ့်ကြော်</v>
      </c>
      <c r="BB55" t="str">
        <f>RIGHT(Segregate18[[#This Row],[UPGRADE]],LEN(Segregate18[[#This Row],[UPGRADE]])-LEN(Compiler_Burmese[[#This Row],[1]]))</f>
        <v>ရှဥ့်ကြော်</v>
      </c>
      <c r="BC55" t="str">
        <f>RIGHT(Segregate18[[#This Row],[11]],LEN(Segregate18[[#This Row],[11]])-LEN(Compiler_Burmese[[#This Row],[2]]))</f>
        <v>ဥ့်ကြော်</v>
      </c>
      <c r="BD55" t="str">
        <f>RIGHT(Segregate18[[#This Row],[21]],LEN(Segregate18[[#This Row],[21]])-LEN(Compiler_Burmese[[#This Row],[3]]))</f>
        <v>ဥ့်ကြော်</v>
      </c>
      <c r="BE55" t="str">
        <f>RIGHT(Segregate18[[#This Row],[31]],LEN(Segregate18[[#This Row],[31]])-LEN(Compiler_Burmese[[#This Row],[4]]))</f>
        <v>ဥ့်ကြော်</v>
      </c>
      <c r="BF55" t="str">
        <f>RIGHT(Segregate18[[#This Row],[41]],LEN(Segregate18[[#This Row],[41]])-LEN(Compiler_Burmese[[#This Row],[5]]))</f>
        <v>ဥ့်ကြော်</v>
      </c>
      <c r="BG55" t="str">
        <f>RIGHT(Segregate18[[#This Row],[51]],LEN(Segregate18[[#This Row],[51]])-LEN(Compiler_Burmese[[#This Row],[6]]))</f>
        <v>ဥ့်ကြော်</v>
      </c>
      <c r="BH55" t="str">
        <f>RIGHT(Segregate18[[#This Row],[61]],LEN(Segregate18[[#This Row],[61]])-LEN(Compiler_Burmese[[#This Row],[7]]))</f>
        <v>ဥ့်ကြော်</v>
      </c>
      <c r="BI55" t="str">
        <f>RIGHT(Segregate18[[#This Row],[71]],LEN(Segregate18[[#This Row],[71]])-LEN(Compiler_Burmese[[#This Row],[8]]))</f>
        <v>ဥ့်ကြော်</v>
      </c>
      <c r="BJ55" t="str">
        <f>RIGHT(Segregate18[[#This Row],[81]],LEN(Segregate18[[#This Row],[81]])-LEN(Compiler_Burmese[[#This Row],[9]]))</f>
        <v>ဥ့်ကြော်</v>
      </c>
    </row>
    <row r="56" spans="1:62" ht="14.25" customHeight="1" x14ac:dyDescent="0.3">
      <c r="A56">
        <f>IF(Raw_data_N2_Kanji[[#This Row],[Categorie]]&lt;&gt;"",$A55+1,$A55)</f>
        <v>4</v>
      </c>
      <c r="B56" s="6">
        <f>IF(AND(Raw_data_N2_Kanji[[#This Row],[Supporting word 1]]="",Raw_data_N2_Kanji[[#This Row],[Supporting word 2]]=""),$B55,$B55+1)</f>
        <v>0</v>
      </c>
      <c r="C56" s="9">
        <f>ROW()-ROW(Raw_data_N2_Kanji[#Headers])</f>
        <v>54</v>
      </c>
      <c r="D56" s="9"/>
      <c r="E56" s="9" t="str">
        <f>IF(Raw_data_N2_Kanji[[#This Row],[Categorie]]="",$E55,Raw_data_N2_Kanji[[#This Row],[Categorie]])</f>
        <v>Appetizers</v>
      </c>
      <c r="F56" s="9">
        <f t="shared" si="1"/>
        <v>12</v>
      </c>
      <c r="G56" s="57" t="str">
        <f>Raw_data_N2_Kanji[[#This Row],[Lecture_no]]&amp;"_"&amp;Raw_data_N2_Kanji[[#This Row],[Receipe_no]]</f>
        <v>Appetizers_12</v>
      </c>
      <c r="H56" s="124" t="s">
        <v>27500</v>
      </c>
      <c r="I5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ငါးသလဲထိုးကြော်</v>
      </c>
      <c r="K5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6" s="11"/>
      <c r="N56" s="11"/>
      <c r="O5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6" s="12" t="s">
        <v>27678</v>
      </c>
      <c r="Q56" s="12">
        <f>IF(Raw_data_N2_Kanji[[#This Row],[Receipe_no]]=0,$Q55,
$Q55+1)</f>
        <v>50</v>
      </c>
      <c r="R56" s="11"/>
      <c r="S56" s="11">
        <f>IF(Raw_data_N2_Kanji[[#This Row],[Marking]]="",1,"")</f>
        <v>1</v>
      </c>
      <c r="T56" s="11" t="str">
        <f>IF(Raw_data_N2_Kanji[[#This Row],[Marking_blank]]="",SUMPRODUCT(COUNTIF($S$3:$S56,$S56)),"")</f>
        <v/>
      </c>
      <c r="U56" s="12">
        <f>Raw_data_N2_Kanji[[#This Row],[Sr. no.]]</f>
        <v>54</v>
      </c>
      <c r="V56" s="11">
        <f>SUMPRODUCT(COUNTIF($J$3:$J56,$J56))</f>
        <v>1</v>
      </c>
      <c r="W56" s="82">
        <f>LEN('1_Raw_data'!$J56)</f>
        <v>15</v>
      </c>
      <c r="Y56" t="e">
        <f>Segregate18[[#This Row],[Sr. No.]]</f>
        <v>#REF!</v>
      </c>
      <c r="Z56" t="str">
        <f>IF(AND(OR(BA56="။",BA56="၊"),LEN(BA56)=1),BA56,
IF(ISNUMBER(MATCH(LEFT(BA56,7),Final_modified_Intermediate[Burmese_Consonants],0)),LEFT(BA56,7),
IF(ISNUMBER(MATCH(LEFT(BA56,6),Final_modified_Intermediate[Burmese_Consonants],0)),LEFT(BA56,6),
IF(ISNUMBER(MATCH(LEFT(BA56,5),Final_modified_Intermediate[Burmese_Consonants],0)),LEFT(BA56,5),
IF(ISNUMBER(MATCH(LEFT(BA56,4),Final_modified_Intermediate[Burmese_Consonants],0)),LEFT(BA56,4),
IF(ISNUMBER(MATCH(LEFT(BA56,3),Final_modified_Intermediate[Burmese_Consonants],0)),LEFT(BA56,3),
IF(ISNUMBER(MATCH(LEFT(BA56,2),Final_modified_Intermediate[Burmese_Consonants],0)),LEFT(BA56,2),
IF(ISNUMBER(MATCH(LEFT(BA56,1),Final_modified_Intermediate[Burmese_Consonants],0)),LEFT(BA56,1),
IF(ISNUMBER(MATCH(LEFT(BA56,7),Final_Intermediate[Burmese_Consonants],0)),LEFT(BA56,7),
IF(ISNUMBER(MATCH(LEFT(BA56,6),Final_Intermediate[Burmese_Consonants],0)),LEFT(BA56,6),
IF(ISNUMBER(MATCH(LEFT(BA56,5),Final_Intermediate[Burmese_Consonants],0)),LEFT(BA56,5),
IF(ISNUMBER(MATCH(LEFT(BA56,4),Final_Intermediate[Burmese_Consonants],0)),LEFT(BA56,4),
IF(ISNUMBER(MATCH(LEFT(BA56,3),Final_Intermediate[Burmese_Consonants],0)),LEFT(BA56,3),
IF(ISNUMBER(MATCH(LEFT(BA56,2),Final_Intermediate[Burmese_Consonants],0)),LEFT(BA56,2),
IF(ISNUMBER(MATCH(LEFT(BA56,1),Final_Intermediate[Burmese_Consonants],0)),LEFT(BA56,1),
"")))))))))))))))</f>
        <v>ငါး</v>
      </c>
      <c r="AA5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6" t="str">
        <f>IF(AND(OR(BB56="။",BB56="၊"),LEN(BB56)=1),BB56,
IF(ISNUMBER(MATCH(LEFT(BB56,7),Final_modified_Intermediate[Burmese_Consonants],0)),LEFT(BB56,7),
IF(ISNUMBER(MATCH(LEFT(BB56,6),Final_modified_Intermediate[Burmese_Consonants],0)),LEFT(BB56,6),
IF(ISNUMBER(MATCH(LEFT(BB56,5),Final_modified_Intermediate[Burmese_Consonants],0)),LEFT(BB56,5),
IF(ISNUMBER(MATCH(LEFT(BB56,4),Final_modified_Intermediate[Burmese_Consonants],0)),LEFT(BB56,4),
IF(ISNUMBER(MATCH(LEFT(BB56,3),Final_modified_Intermediate[Burmese_Consonants],0)),LEFT(BB56,3),
IF(ISNUMBER(MATCH(LEFT(BB56,2),Final_modified_Intermediate[Burmese_Consonants],0)),LEFT(BB56,2),
IF(ISNUMBER(MATCH(LEFT(BB56,1),Final_modified_Intermediate[Burmese_Consonants],0)),LEFT(BB56,1),
IF(ISNUMBER(MATCH(LEFT(BB56,7),Final_Intermediate[Burmese_Consonants],0)),LEFT(BB56,7),
IF(ISNUMBER(MATCH(LEFT(BB56,6),Final_Intermediate[Burmese_Consonants],0)),LEFT(BB56,6),
IF(ISNUMBER(MATCH(LEFT(BB56,5),Final_Intermediate[Burmese_Consonants],0)),LEFT(BB56,5),
IF(ISNUMBER(MATCH(LEFT(BB56,4),Final_Intermediate[Burmese_Consonants],0)),LEFT(BB56,4),
IF(ISNUMBER(MATCH(LEFT(BB56,3),Final_Intermediate[Burmese_Consonants],0)),LEFT(BB56,3),
IF(ISNUMBER(MATCH(LEFT(BB56,2),Final_Intermediate[Burmese_Consonants],0)),LEFT(BB56,2),
IF(ISNUMBER(MATCH(LEFT(BB56,1),Final_Intermediate[Burmese_Consonants],0)),LEFT(BB56,1),
"")))))))))))))))</f>
        <v>သ</v>
      </c>
      <c r="AC5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6" t="str">
        <f>IF(AND(OR(BC56="။",BC56="၊"),LEN(BC56)=1),BC56,
IF(ISNUMBER(MATCH(LEFT(BC56,7),Final_modified_Intermediate[Burmese_Consonants],0)),LEFT(BC56,7),
IF(ISNUMBER(MATCH(LEFT(BC56,6),Final_modified_Intermediate[Burmese_Consonants],0)),LEFT(BC56,6),
IF(ISNUMBER(MATCH(LEFT(BC56,5),Final_modified_Intermediate[Burmese_Consonants],0)),LEFT(BC56,5),
IF(ISNUMBER(MATCH(LEFT(BC56,4),Final_modified_Intermediate[Burmese_Consonants],0)),LEFT(BC56,4),
IF(ISNUMBER(MATCH(LEFT(BC56,3),Final_modified_Intermediate[Burmese_Consonants],0)),LEFT(BC56,3),
IF(ISNUMBER(MATCH(LEFT(BC56,2),Final_modified_Intermediate[Burmese_Consonants],0)),LEFT(BC56,2),
IF(ISNUMBER(MATCH(LEFT(BC56,1),Final_modified_Intermediate[Burmese_Consonants],0)),LEFT(BC56,1),
IF(ISNUMBER(MATCH(LEFT(BC56,7),Final_Intermediate[Burmese_Consonants],0)),LEFT(BC56,7),
IF(ISNUMBER(MATCH(LEFT(BC56,6),Final_Intermediate[Burmese_Consonants],0)),LEFT(BC56,6),
IF(ISNUMBER(MATCH(LEFT(BC56,5),Final_Intermediate[Burmese_Consonants],0)),LEFT(BC56,5),
IF(ISNUMBER(MATCH(LEFT(BC56,4),Final_Intermediate[Burmese_Consonants],0)),LEFT(BC56,4),
IF(ISNUMBER(MATCH(LEFT(BC56,3),Final_Intermediate[Burmese_Consonants],0)),LEFT(BC56,3),
IF(ISNUMBER(MATCH(LEFT(BC56,2),Final_Intermediate[Burmese_Consonants],0)),LEFT(BC56,2),
IF(ISNUMBER(MATCH(LEFT(BC56,1),Final_Intermediate[Burmese_Consonants],0)),LEFT(BC56,1),
"")))))))))))))))</f>
        <v>လဲ</v>
      </c>
      <c r="AE5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6" t="str">
        <f>IF(AND(OR(BD56="။",BD56="၊"),LEN(BD56)=1),BD56,
IF(ISNUMBER(MATCH(LEFT(BD56,7),Final_modified_Intermediate[Burmese_Consonants],0)),LEFT(BD56,7),
IF(ISNUMBER(MATCH(LEFT(BD56,6),Final_modified_Intermediate[Burmese_Consonants],0)),LEFT(BD56,6),
IF(ISNUMBER(MATCH(LEFT(BD56,5),Final_modified_Intermediate[Burmese_Consonants],0)),LEFT(BD56,5),
IF(ISNUMBER(MATCH(LEFT(BD56,4),Final_modified_Intermediate[Burmese_Consonants],0)),LEFT(BD56,4),
IF(ISNUMBER(MATCH(LEFT(BD56,3),Final_modified_Intermediate[Burmese_Consonants],0)),LEFT(BD56,3),
IF(ISNUMBER(MATCH(LEFT(BD56,2),Final_modified_Intermediate[Burmese_Consonants],0)),LEFT(BD56,2),
IF(ISNUMBER(MATCH(LEFT(BD56,1),Final_modified_Intermediate[Burmese_Consonants],0)),LEFT(BD56,1),
IF(ISNUMBER(MATCH(LEFT(BD56,7),Final_Intermediate[Burmese_Consonants],0)),LEFT(BD56,7),
IF(ISNUMBER(MATCH(LEFT(BD56,6),Final_Intermediate[Burmese_Consonants],0)),LEFT(BD56,6),
IF(ISNUMBER(MATCH(LEFT(BD56,5),Final_Intermediate[Burmese_Consonants],0)),LEFT(BD56,5),
IF(ISNUMBER(MATCH(LEFT(BD56,4),Final_Intermediate[Burmese_Consonants],0)),LEFT(BD56,4),
IF(ISNUMBER(MATCH(LEFT(BD56,3),Final_Intermediate[Burmese_Consonants],0)),LEFT(BD56,3),
IF(ISNUMBER(MATCH(LEFT(BD56,2),Final_Intermediate[Burmese_Consonants],0)),LEFT(BD56,2),
IF(ISNUMBER(MATCH(LEFT(BD56,1),Final_Intermediate[Burmese_Consonants],0)),LEFT(BD56,1),
"")))))))))))))))</f>
        <v>ထိုး</v>
      </c>
      <c r="AG56" t="str">
        <f>IF(AND(OR(BE56="။",BE56="၊"),LEN(BE56)=1),BE56,
IF(ISNUMBER(MATCH(LEFT(BE56,7),Final_modified_Intermediate[Burmese_Consonants],0)),LEFT(BE56,7),
IF(ISNUMBER(MATCH(LEFT(BE56,6),Final_modified_Intermediate[Burmese_Consonants],0)),LEFT(BE56,6),
IF(ISNUMBER(MATCH(LEFT(BE56,5),Final_modified_Intermediate[Burmese_Consonants],0)),LEFT(BE56,5),
IF(ISNUMBER(MATCH(LEFT(BE56,4),Final_modified_Intermediate[Burmese_Consonants],0)),LEFT(BE56,4),
IF(ISNUMBER(MATCH(LEFT(BE56,3),Final_modified_Intermediate[Burmese_Consonants],0)),LEFT(BE56,3),
IF(ISNUMBER(MATCH(LEFT(BE56,2),Final_modified_Intermediate[Burmese_Consonants],0)),LEFT(BE56,2),
IF(ISNUMBER(MATCH(LEFT(BE56,1),Final_modified_Intermediate[Burmese_Consonants],0)),LEFT(BE56,1),
IF(ISNUMBER(MATCH(LEFT(BE56,7),Final_Intermediate[Burmese_Consonants],0)),LEFT(BE56,7),
IF(ISNUMBER(MATCH(LEFT(BE56,6),Final_Intermediate[Burmese_Consonants],0)),LEFT(BE56,6),
IF(ISNUMBER(MATCH(LEFT(BE56,5),Final_Intermediate[Burmese_Consonants],0)),LEFT(BE56,5),
IF(ISNUMBER(MATCH(LEFT(BE56,4),Final_Intermediate[Burmese_Consonants],0)),LEFT(BE56,4),
IF(ISNUMBER(MATCH(LEFT(BE56,3),Final_Intermediate[Burmese_Consonants],0)),LEFT(BE56,3),
IF(ISNUMBER(MATCH(LEFT(BE56,2),Final_Intermediate[Burmese_Consonants],0)),LEFT(BE56,2),
IF(ISNUMBER(MATCH(LEFT(BE56,1),Final_Intermediate[Burmese_Consonants],0)),LEFT(BE56,1),
"")))))))))))))))</f>
        <v>ကြော်</v>
      </c>
      <c r="AH56" t="str">
        <f>IF(AND(OR(BF56="။",BF56="၊"),LEN(BF56)=1),BF56,
IF(ISNUMBER(MATCH(LEFT(BF56,7),Final_modified_Intermediate[Burmese_Consonants],0)),LEFT(BF56,7),
IF(ISNUMBER(MATCH(LEFT(BF56,6),Final_modified_Intermediate[Burmese_Consonants],0)),LEFT(BF56,6),
IF(ISNUMBER(MATCH(LEFT(BF56,5),Final_modified_Intermediate[Burmese_Consonants],0)),LEFT(BF56,5),
IF(ISNUMBER(MATCH(LEFT(BF56,4),Final_modified_Intermediate[Burmese_Consonants],0)),LEFT(BF56,4),
IF(ISNUMBER(MATCH(LEFT(BF56,3),Final_modified_Intermediate[Burmese_Consonants],0)),LEFT(BF56,3),
IF(ISNUMBER(MATCH(LEFT(BF56,2),Final_modified_Intermediate[Burmese_Consonants],0)),LEFT(BF56,2),
IF(ISNUMBER(MATCH(LEFT(BF56,1),Final_modified_Intermediate[Burmese_Consonants],0)),LEFT(BF56,1),
IF(ISNUMBER(MATCH(LEFT(BF56,7),Final_Intermediate[Burmese_Consonants],0)),LEFT(BF56,7),
IF(ISNUMBER(MATCH(LEFT(BF56,6),Final_Intermediate[Burmese_Consonants],0)),LEFT(BF56,6),
IF(ISNUMBER(MATCH(LEFT(BF56,5),Final_Intermediate[Burmese_Consonants],0)),LEFT(BF56,5),
IF(ISNUMBER(MATCH(LEFT(BF56,4),Final_Intermediate[Burmese_Consonants],0)),LEFT(BF56,4),
IF(ISNUMBER(MATCH(LEFT(BF56,3),Final_Intermediate[Burmese_Consonants],0)),LEFT(BF56,3),
IF(ISNUMBER(MATCH(LEFT(BF56,2),Final_Intermediate[Burmese_Consonants],0)),LEFT(BF56,2),
IF(ISNUMBER(MATCH(LEFT(BF56,1),Final_Intermediate[Burmese_Consonants],0)),LEFT(BF56,1),
"")))))))))))))))</f>
        <v/>
      </c>
      <c r="AI56" t="str">
        <f>IF(AND(OR(BG56="။",BG56="၊"),LEN(BG56)=1),BG56,
IF(ISNUMBER(MATCH(LEFT(BG56,7),Final_modified_Intermediate[Burmese_Consonants],0)),LEFT(BG56,7),
IF(ISNUMBER(MATCH(LEFT(BG56,6),Final_modified_Intermediate[Burmese_Consonants],0)),LEFT(BG56,6),
IF(ISNUMBER(MATCH(LEFT(BG56,5),Final_modified_Intermediate[Burmese_Consonants],0)),LEFT(BG56,5),
IF(ISNUMBER(MATCH(LEFT(BG56,4),Final_modified_Intermediate[Burmese_Consonants],0)),LEFT(BG56,4),
IF(ISNUMBER(MATCH(LEFT(BG56,3),Final_modified_Intermediate[Burmese_Consonants],0)),LEFT(BG56,3),
IF(ISNUMBER(MATCH(LEFT(BG56,2),Final_modified_Intermediate[Burmese_Consonants],0)),LEFT(BG56,2),
IF(ISNUMBER(MATCH(LEFT(BG56,1),Final_modified_Intermediate[Burmese_Consonants],0)),LEFT(BG56,1),
IF(ISNUMBER(MATCH(LEFT(BG56,7),Final_Intermediate[Burmese_Consonants],0)),LEFT(BG56,7),
IF(ISNUMBER(MATCH(LEFT(BG56,6),Final_Intermediate[Burmese_Consonants],0)),LEFT(BG56,6),
IF(ISNUMBER(MATCH(LEFT(BG56,5),Final_Intermediate[Burmese_Consonants],0)),LEFT(BG56,5),
IF(ISNUMBER(MATCH(LEFT(BG56,4),Final_Intermediate[Burmese_Consonants],0)),LEFT(BG56,4),
IF(ISNUMBER(MATCH(LEFT(BG56,3),Final_Intermediate[Burmese_Consonants],0)),LEFT(BG56,3),
IF(ISNUMBER(MATCH(LEFT(BG56,2),Final_Intermediate[Burmese_Consonants],0)),LEFT(BG56,2),
IF(ISNUMBER(MATCH(LEFT(BG56,1),Final_Intermediate[Burmese_Consonants],0)),LEFT(BG56,1),
"")))))))))))))))</f>
        <v/>
      </c>
      <c r="AJ56" t="str">
        <f>IF(AND(OR(BH56="။",BH56="၊"),LEN(BH56)=1),BH56,
IF(ISNUMBER(MATCH(LEFT(BH56,7),Final_modified_Intermediate[Burmese_Consonants],0)),LEFT(BH56,7),
IF(ISNUMBER(MATCH(LEFT(BH56,6),Final_modified_Intermediate[Burmese_Consonants],0)),LEFT(BH56,6),
IF(ISNUMBER(MATCH(LEFT(BH56,5),Final_modified_Intermediate[Burmese_Consonants],0)),LEFT(BH56,5),
IF(ISNUMBER(MATCH(LEFT(BH56,4),Final_modified_Intermediate[Burmese_Consonants],0)),LEFT(BH56,4),
IF(ISNUMBER(MATCH(LEFT(BH56,3),Final_modified_Intermediate[Burmese_Consonants],0)),LEFT(BH56,3),
IF(ISNUMBER(MATCH(LEFT(BH56,2),Final_modified_Intermediate[Burmese_Consonants],0)),LEFT(BH56,2),
IF(ISNUMBER(MATCH(LEFT(BH56,1),Final_modified_Intermediate[Burmese_Consonants],0)),LEFT(BH56,1),
IF(ISNUMBER(MATCH(LEFT(BH56,7),Final_Intermediate[Burmese_Consonants],0)),LEFT(BH56,7),
IF(ISNUMBER(MATCH(LEFT(BH56,6),Final_Intermediate[Burmese_Consonants],0)),LEFT(BH56,6),
IF(ISNUMBER(MATCH(LEFT(BH56,5),Final_Intermediate[Burmese_Consonants],0)),LEFT(BH56,5),
IF(ISNUMBER(MATCH(LEFT(BH56,4),Final_Intermediate[Burmese_Consonants],0)),LEFT(BH56,4),
IF(ISNUMBER(MATCH(LEFT(BH56,3),Final_Intermediate[Burmese_Consonants],0)),LEFT(BH56,3),
IF(ISNUMBER(MATCH(LEFT(BH56,2),Final_Intermediate[Burmese_Consonants],0)),LEFT(BH56,2),
IF(ISNUMBER(MATCH(LEFT(BH56,1),Final_Intermediate[Burmese_Consonants],0)),LEFT(BH56,1),
"")))))))))))))))</f>
        <v/>
      </c>
      <c r="AK56" t="str">
        <f>IF(AND(OR(BI56="။",BI56="၊"),LEN(BI56)=1),BI56,
IF(ISNUMBER(MATCH(LEFT(BI56,7),Final_modified_Intermediate[Burmese_Consonants],0)),LEFT(BI56,7),
IF(ISNUMBER(MATCH(LEFT(BI56,6),Final_modified_Intermediate[Burmese_Consonants],0)),LEFT(BI56,6),
IF(ISNUMBER(MATCH(LEFT(BI56,5),Final_modified_Intermediate[Burmese_Consonants],0)),LEFT(BI56,5),
IF(ISNUMBER(MATCH(LEFT(BI56,4),Final_modified_Intermediate[Burmese_Consonants],0)),LEFT(BI56,4),
IF(ISNUMBER(MATCH(LEFT(BI56,3),Final_modified_Intermediate[Burmese_Consonants],0)),LEFT(BI56,3),
IF(ISNUMBER(MATCH(LEFT(BI56,2),Final_modified_Intermediate[Burmese_Consonants],0)),LEFT(BI56,2),
IF(ISNUMBER(MATCH(LEFT(BI56,1),Final_modified_Intermediate[Burmese_Consonants],0)),LEFT(BI56,1),
IF(ISNUMBER(MATCH(LEFT(BI56,7),Final_Intermediate[Burmese_Consonants],0)),LEFT(BI56,7),
IF(ISNUMBER(MATCH(LEFT(BI56,6),Final_Intermediate[Burmese_Consonants],0)),LEFT(BI56,6),
IF(ISNUMBER(MATCH(LEFT(BI56,5),Final_Intermediate[Burmese_Consonants],0)),LEFT(BI56,5),
IF(ISNUMBER(MATCH(LEFT(BI56,4),Final_Intermediate[Burmese_Consonants],0)),LEFT(BI56,4),
IF(ISNUMBER(MATCH(LEFT(BI56,3),Final_Intermediate[Burmese_Consonants],0)),LEFT(BI56,3),
IF(ISNUMBER(MATCH(LEFT(BI56,2),Final_Intermediate[Burmese_Consonants],0)),LEFT(BI56,2),
IF(ISNUMBER(MATCH(LEFT(BI56,1),Final_Intermediate[Burmese_Consonants],0)),LEFT(BI56,1),
"")))))))))))))))</f>
        <v/>
      </c>
      <c r="AL56" t="str">
        <f>IF(AND(OR(BJ56="။",BJ56="၊"),LEN(BJ56)=1),BJ56,
IF(ISNUMBER(MATCH(LEFT(BJ56,7),Final_modified_Intermediate[Burmese_Consonants],0)),LEFT(BJ56,7),
IF(ISNUMBER(MATCH(LEFT(BJ56,6),Final_modified_Intermediate[Burmese_Consonants],0)),LEFT(BJ56,6),
IF(ISNUMBER(MATCH(LEFT(BJ56,5),Final_modified_Intermediate[Burmese_Consonants],0)),LEFT(BJ56,5),
IF(ISNUMBER(MATCH(LEFT(BJ56,4),Final_modified_Intermediate[Burmese_Consonants],0)),LEFT(BJ56,4),
IF(ISNUMBER(MATCH(LEFT(BJ56,3),Final_modified_Intermediate[Burmese_Consonants],0)),LEFT(BJ56,3),
IF(ISNUMBER(MATCH(LEFT(BJ56,2),Final_modified_Intermediate[Burmese_Consonants],0)),LEFT(BJ56,2),
IF(ISNUMBER(MATCH(LEFT(BJ56,1),Final_modified_Intermediate[Burmese_Consonants],0)),LEFT(BJ56,1),
IF(ISNUMBER(MATCH(LEFT(BJ56,7),Final_Intermediate[Burmese_Consonants],0)),LEFT(BJ56,7),
IF(ISNUMBER(MATCH(LEFT(BJ56,6),Final_Intermediate[Burmese_Consonants],0)),LEFT(BJ56,6),
IF(ISNUMBER(MATCH(LEFT(BJ56,5),Final_Intermediate[Burmese_Consonants],0)),LEFT(BJ56,5),
IF(ISNUMBER(MATCH(LEFT(BJ56,4),Final_Intermediate[Burmese_Consonants],0)),LEFT(BJ56,4),
IF(ISNUMBER(MATCH(LEFT(BJ56,3),Final_Intermediate[Burmese_Consonants],0)),LEFT(BJ56,3),
IF(ISNUMBER(MATCH(LEFT(BJ56,2),Final_Intermediate[Burmese_Consonants],0)),LEFT(BJ56,2),
IF(ISNUMBER(MATCH(LEFT(BJ56,1),Final_Intermediate[Burmese_Consonants],0)),LEFT(BJ56,1),
"")))))))))))))))</f>
        <v/>
      </c>
      <c r="AN56" t="e">
        <f>Compiler_Burmese[[#This Row],[Sr. No.]]</f>
        <v>#REF!</v>
      </c>
      <c r="AO5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थो3</v>
      </c>
      <c r="AS5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चौ2</v>
      </c>
      <c r="AT5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6" t="e">
        <f>[2]!Vocabulary_Burmese[[#This Row],[Sr. No.]]</f>
        <v>#REF!</v>
      </c>
      <c r="BA56" t="str">
        <f>IF(Raw_data_N2_Kanji[[#This Row],[Categorie]]&lt;&gt;"","",
IF(ISNUMBER(MATCH(V,Special_list[Burmese word],0)),"",
SUBSTITUTE(Raw_data_N2_Kanji[[#This Row],[Raw]]," ","")))</f>
        <v>ငါးသလဲထိုးကြော်</v>
      </c>
      <c r="BB56" t="str">
        <f>RIGHT(Segregate18[[#This Row],[UPGRADE]],LEN(Segregate18[[#This Row],[UPGRADE]])-LEN(Compiler_Burmese[[#This Row],[1]]))</f>
        <v>သလဲထိုးကြော်</v>
      </c>
      <c r="BC56" t="str">
        <f>RIGHT(Segregate18[[#This Row],[11]],LEN(Segregate18[[#This Row],[11]])-LEN(Compiler_Burmese[[#This Row],[2]]))</f>
        <v>လဲထိုးကြော်</v>
      </c>
      <c r="BD56" t="str">
        <f>RIGHT(Segregate18[[#This Row],[21]],LEN(Segregate18[[#This Row],[21]])-LEN(Compiler_Burmese[[#This Row],[3]]))</f>
        <v>ထိုးကြော်</v>
      </c>
      <c r="BE56" t="str">
        <f>RIGHT(Segregate18[[#This Row],[31]],LEN(Segregate18[[#This Row],[31]])-LEN(Compiler_Burmese[[#This Row],[4]]))</f>
        <v>ကြော်</v>
      </c>
      <c r="BF56" t="str">
        <f>RIGHT(Segregate18[[#This Row],[41]],LEN(Segregate18[[#This Row],[41]])-LEN(Compiler_Burmese[[#This Row],[5]]))</f>
        <v/>
      </c>
      <c r="BG56" t="str">
        <f>RIGHT(Segregate18[[#This Row],[51]],LEN(Segregate18[[#This Row],[51]])-LEN(Compiler_Burmese[[#This Row],[6]]))</f>
        <v/>
      </c>
      <c r="BH56" t="str">
        <f>RIGHT(Segregate18[[#This Row],[61]],LEN(Segregate18[[#This Row],[61]])-LEN(Compiler_Burmese[[#This Row],[7]]))</f>
        <v/>
      </c>
      <c r="BI56" t="str">
        <f>RIGHT(Segregate18[[#This Row],[71]],LEN(Segregate18[[#This Row],[71]])-LEN(Compiler_Burmese[[#This Row],[8]]))</f>
        <v/>
      </c>
      <c r="BJ56" t="str">
        <f>RIGHT(Segregate18[[#This Row],[81]],LEN(Segregate18[[#This Row],[81]])-LEN(Compiler_Burmese[[#This Row],[9]]))</f>
        <v/>
      </c>
    </row>
    <row r="57" spans="1:62" ht="14.25" customHeight="1" x14ac:dyDescent="0.3">
      <c r="A57">
        <f>IF(Raw_data_N2_Kanji[[#This Row],[Categorie]]&lt;&gt;"",$A56+1,$A56)</f>
        <v>4</v>
      </c>
      <c r="B57" s="6">
        <f>IF(AND(Raw_data_N2_Kanji[[#This Row],[Supporting word 1]]="",Raw_data_N2_Kanji[[#This Row],[Supporting word 2]]=""),$B56,$B56+1)</f>
        <v>0</v>
      </c>
      <c r="C57" s="9">
        <f>ROW()-ROW(Raw_data_N2_Kanji[#Headers])</f>
        <v>55</v>
      </c>
      <c r="D57" s="9"/>
      <c r="E57" s="9" t="str">
        <f>IF(Raw_data_N2_Kanji[[#This Row],[Categorie]]="",$E56,Raw_data_N2_Kanji[[#This Row],[Categorie]])</f>
        <v>Appetizers</v>
      </c>
      <c r="F57" s="9">
        <f t="shared" si="1"/>
        <v>13</v>
      </c>
      <c r="G57" s="57" t="str">
        <f>Raw_data_N2_Kanji[[#This Row],[Lecture_no]]&amp;"_"&amp;Raw_data_N2_Kanji[[#This Row],[Receipe_no]]</f>
        <v>Appetizers_13</v>
      </c>
      <c r="H57" s="11" t="s">
        <v>27501</v>
      </c>
      <c r="I5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ငါးကင်</v>
      </c>
      <c r="K5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7" s="11"/>
      <c r="N57" s="11"/>
      <c r="O5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7" s="12" t="s">
        <v>27679</v>
      </c>
      <c r="Q57" s="12">
        <f>IF(Raw_data_N2_Kanji[[#This Row],[Receipe_no]]=0,$Q56,
$Q56+1)</f>
        <v>51</v>
      </c>
      <c r="R57" s="11"/>
      <c r="S57" s="11">
        <f>IF(Raw_data_N2_Kanji[[#This Row],[Marking]]="",1,"")</f>
        <v>1</v>
      </c>
      <c r="T57" s="11" t="str">
        <f>IF(Raw_data_N2_Kanji[[#This Row],[Marking_blank]]="",SUMPRODUCT(COUNTIF($S$3:$S57,$S57)),"")</f>
        <v/>
      </c>
      <c r="U57" s="12">
        <f>Raw_data_N2_Kanji[[#This Row],[Sr. no.]]</f>
        <v>55</v>
      </c>
      <c r="V57" s="11">
        <f>SUMPRODUCT(COUNTIF($J$3:$J57,$J57))</f>
        <v>1</v>
      </c>
      <c r="W57" s="82">
        <f>LEN('1_Raw_data'!$J57)</f>
        <v>6</v>
      </c>
      <c r="Y57" t="e">
        <f>Segregate18[[#This Row],[Sr. No.]]</f>
        <v>#REF!</v>
      </c>
      <c r="Z57" t="str">
        <f>IF(AND(OR(BA57="။",BA57="၊"),LEN(BA57)=1),BA57,
IF(ISNUMBER(MATCH(LEFT(BA57,7),Final_modified_Intermediate[Burmese_Consonants],0)),LEFT(BA57,7),
IF(ISNUMBER(MATCH(LEFT(BA57,6),Final_modified_Intermediate[Burmese_Consonants],0)),LEFT(BA57,6),
IF(ISNUMBER(MATCH(LEFT(BA57,5),Final_modified_Intermediate[Burmese_Consonants],0)),LEFT(BA57,5),
IF(ISNUMBER(MATCH(LEFT(BA57,4),Final_modified_Intermediate[Burmese_Consonants],0)),LEFT(BA57,4),
IF(ISNUMBER(MATCH(LEFT(BA57,3),Final_modified_Intermediate[Burmese_Consonants],0)),LEFT(BA57,3),
IF(ISNUMBER(MATCH(LEFT(BA57,2),Final_modified_Intermediate[Burmese_Consonants],0)),LEFT(BA57,2),
IF(ISNUMBER(MATCH(LEFT(BA57,1),Final_modified_Intermediate[Burmese_Consonants],0)),LEFT(BA57,1),
IF(ISNUMBER(MATCH(LEFT(BA57,7),Final_Intermediate[Burmese_Consonants],0)),LEFT(BA57,7),
IF(ISNUMBER(MATCH(LEFT(BA57,6),Final_Intermediate[Burmese_Consonants],0)),LEFT(BA57,6),
IF(ISNUMBER(MATCH(LEFT(BA57,5),Final_Intermediate[Burmese_Consonants],0)),LEFT(BA57,5),
IF(ISNUMBER(MATCH(LEFT(BA57,4),Final_Intermediate[Burmese_Consonants],0)),LEFT(BA57,4),
IF(ISNUMBER(MATCH(LEFT(BA57,3),Final_Intermediate[Burmese_Consonants],0)),LEFT(BA57,3),
IF(ISNUMBER(MATCH(LEFT(BA57,2),Final_Intermediate[Burmese_Consonants],0)),LEFT(BA57,2),
IF(ISNUMBER(MATCH(LEFT(BA57,1),Final_Intermediate[Burmese_Consonants],0)),LEFT(BA57,1),
"")))))))))))))))</f>
        <v>ငါး</v>
      </c>
      <c r="AA5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7" t="str">
        <f>IF(AND(OR(BB57="။",BB57="၊"),LEN(BB57)=1),BB57,
IF(ISNUMBER(MATCH(LEFT(BB57,7),Final_modified_Intermediate[Burmese_Consonants],0)),LEFT(BB57,7),
IF(ISNUMBER(MATCH(LEFT(BB57,6),Final_modified_Intermediate[Burmese_Consonants],0)),LEFT(BB57,6),
IF(ISNUMBER(MATCH(LEFT(BB57,5),Final_modified_Intermediate[Burmese_Consonants],0)),LEFT(BB57,5),
IF(ISNUMBER(MATCH(LEFT(BB57,4),Final_modified_Intermediate[Burmese_Consonants],0)),LEFT(BB57,4),
IF(ISNUMBER(MATCH(LEFT(BB57,3),Final_modified_Intermediate[Burmese_Consonants],0)),LEFT(BB57,3),
IF(ISNUMBER(MATCH(LEFT(BB57,2),Final_modified_Intermediate[Burmese_Consonants],0)),LEFT(BB57,2),
IF(ISNUMBER(MATCH(LEFT(BB57,1),Final_modified_Intermediate[Burmese_Consonants],0)),LEFT(BB57,1),
IF(ISNUMBER(MATCH(LEFT(BB57,7),Final_Intermediate[Burmese_Consonants],0)),LEFT(BB57,7),
IF(ISNUMBER(MATCH(LEFT(BB57,6),Final_Intermediate[Burmese_Consonants],0)),LEFT(BB57,6),
IF(ISNUMBER(MATCH(LEFT(BB57,5),Final_Intermediate[Burmese_Consonants],0)),LEFT(BB57,5),
IF(ISNUMBER(MATCH(LEFT(BB57,4),Final_Intermediate[Burmese_Consonants],0)),LEFT(BB57,4),
IF(ISNUMBER(MATCH(LEFT(BB57,3),Final_Intermediate[Burmese_Consonants],0)),LEFT(BB57,3),
IF(ISNUMBER(MATCH(LEFT(BB57,2),Final_Intermediate[Burmese_Consonants],0)),LEFT(BB57,2),
IF(ISNUMBER(MATCH(LEFT(BB57,1),Final_Intermediate[Burmese_Consonants],0)),LEFT(BB57,1),
"")))))))))))))))</f>
        <v>ကင်</v>
      </c>
      <c r="AC5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7" t="str">
        <f>IF(AND(OR(BC57="။",BC57="၊"),LEN(BC57)=1),BC57,
IF(ISNUMBER(MATCH(LEFT(BC57,7),Final_modified_Intermediate[Burmese_Consonants],0)),LEFT(BC57,7),
IF(ISNUMBER(MATCH(LEFT(BC57,6),Final_modified_Intermediate[Burmese_Consonants],0)),LEFT(BC57,6),
IF(ISNUMBER(MATCH(LEFT(BC57,5),Final_modified_Intermediate[Burmese_Consonants],0)),LEFT(BC57,5),
IF(ISNUMBER(MATCH(LEFT(BC57,4),Final_modified_Intermediate[Burmese_Consonants],0)),LEFT(BC57,4),
IF(ISNUMBER(MATCH(LEFT(BC57,3),Final_modified_Intermediate[Burmese_Consonants],0)),LEFT(BC57,3),
IF(ISNUMBER(MATCH(LEFT(BC57,2),Final_modified_Intermediate[Burmese_Consonants],0)),LEFT(BC57,2),
IF(ISNUMBER(MATCH(LEFT(BC57,1),Final_modified_Intermediate[Burmese_Consonants],0)),LEFT(BC57,1),
IF(ISNUMBER(MATCH(LEFT(BC57,7),Final_Intermediate[Burmese_Consonants],0)),LEFT(BC57,7),
IF(ISNUMBER(MATCH(LEFT(BC57,6),Final_Intermediate[Burmese_Consonants],0)),LEFT(BC57,6),
IF(ISNUMBER(MATCH(LEFT(BC57,5),Final_Intermediate[Burmese_Consonants],0)),LEFT(BC57,5),
IF(ISNUMBER(MATCH(LEFT(BC57,4),Final_Intermediate[Burmese_Consonants],0)),LEFT(BC57,4),
IF(ISNUMBER(MATCH(LEFT(BC57,3),Final_Intermediate[Burmese_Consonants],0)),LEFT(BC57,3),
IF(ISNUMBER(MATCH(LEFT(BC57,2),Final_Intermediate[Burmese_Consonants],0)),LEFT(BC57,2),
IF(ISNUMBER(MATCH(LEFT(BC57,1),Final_Intermediate[Burmese_Consonants],0)),LEFT(BC57,1),
"")))))))))))))))</f>
        <v/>
      </c>
      <c r="AE57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57" t="str">
        <f>IF(AND(OR(BD57="။",BD57="၊"),LEN(BD57)=1),BD57,
IF(ISNUMBER(MATCH(LEFT(BD57,7),Final_modified_Intermediate[Burmese_Consonants],0)),LEFT(BD57,7),
IF(ISNUMBER(MATCH(LEFT(BD57,6),Final_modified_Intermediate[Burmese_Consonants],0)),LEFT(BD57,6),
IF(ISNUMBER(MATCH(LEFT(BD57,5),Final_modified_Intermediate[Burmese_Consonants],0)),LEFT(BD57,5),
IF(ISNUMBER(MATCH(LEFT(BD57,4),Final_modified_Intermediate[Burmese_Consonants],0)),LEFT(BD57,4),
IF(ISNUMBER(MATCH(LEFT(BD57,3),Final_modified_Intermediate[Burmese_Consonants],0)),LEFT(BD57,3),
IF(ISNUMBER(MATCH(LEFT(BD57,2),Final_modified_Intermediate[Burmese_Consonants],0)),LEFT(BD57,2),
IF(ISNUMBER(MATCH(LEFT(BD57,1),Final_modified_Intermediate[Burmese_Consonants],0)),LEFT(BD57,1),
IF(ISNUMBER(MATCH(LEFT(BD57,7),Final_Intermediate[Burmese_Consonants],0)),LEFT(BD57,7),
IF(ISNUMBER(MATCH(LEFT(BD57,6),Final_Intermediate[Burmese_Consonants],0)),LEFT(BD57,6),
IF(ISNUMBER(MATCH(LEFT(BD57,5),Final_Intermediate[Burmese_Consonants],0)),LEFT(BD57,5),
IF(ISNUMBER(MATCH(LEFT(BD57,4),Final_Intermediate[Burmese_Consonants],0)),LEFT(BD57,4),
IF(ISNUMBER(MATCH(LEFT(BD57,3),Final_Intermediate[Burmese_Consonants],0)),LEFT(BD57,3),
IF(ISNUMBER(MATCH(LEFT(BD57,2),Final_Intermediate[Burmese_Consonants],0)),LEFT(BD57,2),
IF(ISNUMBER(MATCH(LEFT(BD57,1),Final_Intermediate[Burmese_Consonants],0)),LEFT(BD57,1),
"")))))))))))))))</f>
        <v/>
      </c>
      <c r="AG57" t="str">
        <f>IF(AND(OR(BE57="။",BE57="၊"),LEN(BE57)=1),BE57,
IF(ISNUMBER(MATCH(LEFT(BE57,7),Final_modified_Intermediate[Burmese_Consonants],0)),LEFT(BE57,7),
IF(ISNUMBER(MATCH(LEFT(BE57,6),Final_modified_Intermediate[Burmese_Consonants],0)),LEFT(BE57,6),
IF(ISNUMBER(MATCH(LEFT(BE57,5),Final_modified_Intermediate[Burmese_Consonants],0)),LEFT(BE57,5),
IF(ISNUMBER(MATCH(LEFT(BE57,4),Final_modified_Intermediate[Burmese_Consonants],0)),LEFT(BE57,4),
IF(ISNUMBER(MATCH(LEFT(BE57,3),Final_modified_Intermediate[Burmese_Consonants],0)),LEFT(BE57,3),
IF(ISNUMBER(MATCH(LEFT(BE57,2),Final_modified_Intermediate[Burmese_Consonants],0)),LEFT(BE57,2),
IF(ISNUMBER(MATCH(LEFT(BE57,1),Final_modified_Intermediate[Burmese_Consonants],0)),LEFT(BE57,1),
IF(ISNUMBER(MATCH(LEFT(BE57,7),Final_Intermediate[Burmese_Consonants],0)),LEFT(BE57,7),
IF(ISNUMBER(MATCH(LEFT(BE57,6),Final_Intermediate[Burmese_Consonants],0)),LEFT(BE57,6),
IF(ISNUMBER(MATCH(LEFT(BE57,5),Final_Intermediate[Burmese_Consonants],0)),LEFT(BE57,5),
IF(ISNUMBER(MATCH(LEFT(BE57,4),Final_Intermediate[Burmese_Consonants],0)),LEFT(BE57,4),
IF(ISNUMBER(MATCH(LEFT(BE57,3),Final_Intermediate[Burmese_Consonants],0)),LEFT(BE57,3),
IF(ISNUMBER(MATCH(LEFT(BE57,2),Final_Intermediate[Burmese_Consonants],0)),LEFT(BE57,2),
IF(ISNUMBER(MATCH(LEFT(BE57,1),Final_Intermediate[Burmese_Consonants],0)),LEFT(BE57,1),
"")))))))))))))))</f>
        <v/>
      </c>
      <c r="AH57" t="str">
        <f>IF(AND(OR(BF57="။",BF57="၊"),LEN(BF57)=1),BF57,
IF(ISNUMBER(MATCH(LEFT(BF57,7),Final_modified_Intermediate[Burmese_Consonants],0)),LEFT(BF57,7),
IF(ISNUMBER(MATCH(LEFT(BF57,6),Final_modified_Intermediate[Burmese_Consonants],0)),LEFT(BF57,6),
IF(ISNUMBER(MATCH(LEFT(BF57,5),Final_modified_Intermediate[Burmese_Consonants],0)),LEFT(BF57,5),
IF(ISNUMBER(MATCH(LEFT(BF57,4),Final_modified_Intermediate[Burmese_Consonants],0)),LEFT(BF57,4),
IF(ISNUMBER(MATCH(LEFT(BF57,3),Final_modified_Intermediate[Burmese_Consonants],0)),LEFT(BF57,3),
IF(ISNUMBER(MATCH(LEFT(BF57,2),Final_modified_Intermediate[Burmese_Consonants],0)),LEFT(BF57,2),
IF(ISNUMBER(MATCH(LEFT(BF57,1),Final_modified_Intermediate[Burmese_Consonants],0)),LEFT(BF57,1),
IF(ISNUMBER(MATCH(LEFT(BF57,7),Final_Intermediate[Burmese_Consonants],0)),LEFT(BF57,7),
IF(ISNUMBER(MATCH(LEFT(BF57,6),Final_Intermediate[Burmese_Consonants],0)),LEFT(BF57,6),
IF(ISNUMBER(MATCH(LEFT(BF57,5),Final_Intermediate[Burmese_Consonants],0)),LEFT(BF57,5),
IF(ISNUMBER(MATCH(LEFT(BF57,4),Final_Intermediate[Burmese_Consonants],0)),LEFT(BF57,4),
IF(ISNUMBER(MATCH(LEFT(BF57,3),Final_Intermediate[Burmese_Consonants],0)),LEFT(BF57,3),
IF(ISNUMBER(MATCH(LEFT(BF57,2),Final_Intermediate[Burmese_Consonants],0)),LEFT(BF57,2),
IF(ISNUMBER(MATCH(LEFT(BF57,1),Final_Intermediate[Burmese_Consonants],0)),LEFT(BF57,1),
"")))))))))))))))</f>
        <v/>
      </c>
      <c r="AI57" t="str">
        <f>IF(AND(OR(BG57="။",BG57="၊"),LEN(BG57)=1),BG57,
IF(ISNUMBER(MATCH(LEFT(BG57,7),Final_modified_Intermediate[Burmese_Consonants],0)),LEFT(BG57,7),
IF(ISNUMBER(MATCH(LEFT(BG57,6),Final_modified_Intermediate[Burmese_Consonants],0)),LEFT(BG57,6),
IF(ISNUMBER(MATCH(LEFT(BG57,5),Final_modified_Intermediate[Burmese_Consonants],0)),LEFT(BG57,5),
IF(ISNUMBER(MATCH(LEFT(BG57,4),Final_modified_Intermediate[Burmese_Consonants],0)),LEFT(BG57,4),
IF(ISNUMBER(MATCH(LEFT(BG57,3),Final_modified_Intermediate[Burmese_Consonants],0)),LEFT(BG57,3),
IF(ISNUMBER(MATCH(LEFT(BG57,2),Final_modified_Intermediate[Burmese_Consonants],0)),LEFT(BG57,2),
IF(ISNUMBER(MATCH(LEFT(BG57,1),Final_modified_Intermediate[Burmese_Consonants],0)),LEFT(BG57,1),
IF(ISNUMBER(MATCH(LEFT(BG57,7),Final_Intermediate[Burmese_Consonants],0)),LEFT(BG57,7),
IF(ISNUMBER(MATCH(LEFT(BG57,6),Final_Intermediate[Burmese_Consonants],0)),LEFT(BG57,6),
IF(ISNUMBER(MATCH(LEFT(BG57,5),Final_Intermediate[Burmese_Consonants],0)),LEFT(BG57,5),
IF(ISNUMBER(MATCH(LEFT(BG57,4),Final_Intermediate[Burmese_Consonants],0)),LEFT(BG57,4),
IF(ISNUMBER(MATCH(LEFT(BG57,3),Final_Intermediate[Burmese_Consonants],0)),LEFT(BG57,3),
IF(ISNUMBER(MATCH(LEFT(BG57,2),Final_Intermediate[Burmese_Consonants],0)),LEFT(BG57,2),
IF(ISNUMBER(MATCH(LEFT(BG57,1),Final_Intermediate[Burmese_Consonants],0)),LEFT(BG57,1),
"")))))))))))))))</f>
        <v/>
      </c>
      <c r="AJ57" t="str">
        <f>IF(AND(OR(BH57="။",BH57="၊"),LEN(BH57)=1),BH57,
IF(ISNUMBER(MATCH(LEFT(BH57,7),Final_modified_Intermediate[Burmese_Consonants],0)),LEFT(BH57,7),
IF(ISNUMBER(MATCH(LEFT(BH57,6),Final_modified_Intermediate[Burmese_Consonants],0)),LEFT(BH57,6),
IF(ISNUMBER(MATCH(LEFT(BH57,5),Final_modified_Intermediate[Burmese_Consonants],0)),LEFT(BH57,5),
IF(ISNUMBER(MATCH(LEFT(BH57,4),Final_modified_Intermediate[Burmese_Consonants],0)),LEFT(BH57,4),
IF(ISNUMBER(MATCH(LEFT(BH57,3),Final_modified_Intermediate[Burmese_Consonants],0)),LEFT(BH57,3),
IF(ISNUMBER(MATCH(LEFT(BH57,2),Final_modified_Intermediate[Burmese_Consonants],0)),LEFT(BH57,2),
IF(ISNUMBER(MATCH(LEFT(BH57,1),Final_modified_Intermediate[Burmese_Consonants],0)),LEFT(BH57,1),
IF(ISNUMBER(MATCH(LEFT(BH57,7),Final_Intermediate[Burmese_Consonants],0)),LEFT(BH57,7),
IF(ISNUMBER(MATCH(LEFT(BH57,6),Final_Intermediate[Burmese_Consonants],0)),LEFT(BH57,6),
IF(ISNUMBER(MATCH(LEFT(BH57,5),Final_Intermediate[Burmese_Consonants],0)),LEFT(BH57,5),
IF(ISNUMBER(MATCH(LEFT(BH57,4),Final_Intermediate[Burmese_Consonants],0)),LEFT(BH57,4),
IF(ISNUMBER(MATCH(LEFT(BH57,3),Final_Intermediate[Burmese_Consonants],0)),LEFT(BH57,3),
IF(ISNUMBER(MATCH(LEFT(BH57,2),Final_Intermediate[Burmese_Consonants],0)),LEFT(BH57,2),
IF(ISNUMBER(MATCH(LEFT(BH57,1),Final_Intermediate[Burmese_Consonants],0)),LEFT(BH57,1),
"")))))))))))))))</f>
        <v/>
      </c>
      <c r="AK57" t="str">
        <f>IF(AND(OR(BI57="။",BI57="၊"),LEN(BI57)=1),BI57,
IF(ISNUMBER(MATCH(LEFT(BI57,7),Final_modified_Intermediate[Burmese_Consonants],0)),LEFT(BI57,7),
IF(ISNUMBER(MATCH(LEFT(BI57,6),Final_modified_Intermediate[Burmese_Consonants],0)),LEFT(BI57,6),
IF(ISNUMBER(MATCH(LEFT(BI57,5),Final_modified_Intermediate[Burmese_Consonants],0)),LEFT(BI57,5),
IF(ISNUMBER(MATCH(LEFT(BI57,4),Final_modified_Intermediate[Burmese_Consonants],0)),LEFT(BI57,4),
IF(ISNUMBER(MATCH(LEFT(BI57,3),Final_modified_Intermediate[Burmese_Consonants],0)),LEFT(BI57,3),
IF(ISNUMBER(MATCH(LEFT(BI57,2),Final_modified_Intermediate[Burmese_Consonants],0)),LEFT(BI57,2),
IF(ISNUMBER(MATCH(LEFT(BI57,1),Final_modified_Intermediate[Burmese_Consonants],0)),LEFT(BI57,1),
IF(ISNUMBER(MATCH(LEFT(BI57,7),Final_Intermediate[Burmese_Consonants],0)),LEFT(BI57,7),
IF(ISNUMBER(MATCH(LEFT(BI57,6),Final_Intermediate[Burmese_Consonants],0)),LEFT(BI57,6),
IF(ISNUMBER(MATCH(LEFT(BI57,5),Final_Intermediate[Burmese_Consonants],0)),LEFT(BI57,5),
IF(ISNUMBER(MATCH(LEFT(BI57,4),Final_Intermediate[Burmese_Consonants],0)),LEFT(BI57,4),
IF(ISNUMBER(MATCH(LEFT(BI57,3),Final_Intermediate[Burmese_Consonants],0)),LEFT(BI57,3),
IF(ISNUMBER(MATCH(LEFT(BI57,2),Final_Intermediate[Burmese_Consonants],0)),LEFT(BI57,2),
IF(ISNUMBER(MATCH(LEFT(BI57,1),Final_Intermediate[Burmese_Consonants],0)),LEFT(BI57,1),
"")))))))))))))))</f>
        <v/>
      </c>
      <c r="AL57" t="str">
        <f>IF(AND(OR(BJ57="။",BJ57="၊"),LEN(BJ57)=1),BJ57,
IF(ISNUMBER(MATCH(LEFT(BJ57,7),Final_modified_Intermediate[Burmese_Consonants],0)),LEFT(BJ57,7),
IF(ISNUMBER(MATCH(LEFT(BJ57,6),Final_modified_Intermediate[Burmese_Consonants],0)),LEFT(BJ57,6),
IF(ISNUMBER(MATCH(LEFT(BJ57,5),Final_modified_Intermediate[Burmese_Consonants],0)),LEFT(BJ57,5),
IF(ISNUMBER(MATCH(LEFT(BJ57,4),Final_modified_Intermediate[Burmese_Consonants],0)),LEFT(BJ57,4),
IF(ISNUMBER(MATCH(LEFT(BJ57,3),Final_modified_Intermediate[Burmese_Consonants],0)),LEFT(BJ57,3),
IF(ISNUMBER(MATCH(LEFT(BJ57,2),Final_modified_Intermediate[Burmese_Consonants],0)),LEFT(BJ57,2),
IF(ISNUMBER(MATCH(LEFT(BJ57,1),Final_modified_Intermediate[Burmese_Consonants],0)),LEFT(BJ57,1),
IF(ISNUMBER(MATCH(LEFT(BJ57,7),Final_Intermediate[Burmese_Consonants],0)),LEFT(BJ57,7),
IF(ISNUMBER(MATCH(LEFT(BJ57,6),Final_Intermediate[Burmese_Consonants],0)),LEFT(BJ57,6),
IF(ISNUMBER(MATCH(LEFT(BJ57,5),Final_Intermediate[Burmese_Consonants],0)),LEFT(BJ57,5),
IF(ISNUMBER(MATCH(LEFT(BJ57,4),Final_Intermediate[Burmese_Consonants],0)),LEFT(BJ57,4),
IF(ISNUMBER(MATCH(LEFT(BJ57,3),Final_Intermediate[Burmese_Consonants],0)),LEFT(BJ57,3),
IF(ISNUMBER(MATCH(LEFT(BJ57,2),Final_Intermediate[Burmese_Consonants],0)),LEFT(BJ57,2),
IF(ISNUMBER(MATCH(LEFT(BJ57,1),Final_Intermediate[Burmese_Consonants],0)),LEFT(BJ57,1),
"")))))))))))))))</f>
        <v/>
      </c>
      <c r="AN57" t="e">
        <f>Compiler_Burmese[[#This Row],[Sr. No.]]</f>
        <v>#REF!</v>
      </c>
      <c r="AO5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7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5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7" t="e">
        <f>[2]!Vocabulary_Burmese[[#This Row],[Sr. No.]]</f>
        <v>#REF!</v>
      </c>
      <c r="BA57" t="str">
        <f>IF(Raw_data_N2_Kanji[[#This Row],[Categorie]]&lt;&gt;"","",
IF(ISNUMBER(MATCH(V,Special_list[Burmese word],0)),"",
SUBSTITUTE(Raw_data_N2_Kanji[[#This Row],[Raw]]," ","")))</f>
        <v>ငါးကင်</v>
      </c>
      <c r="BB57" t="str">
        <f>RIGHT(Segregate18[[#This Row],[UPGRADE]],LEN(Segregate18[[#This Row],[UPGRADE]])-LEN(Compiler_Burmese[[#This Row],[1]]))</f>
        <v>ကင်</v>
      </c>
      <c r="BC57" t="str">
        <f>RIGHT(Segregate18[[#This Row],[11]],LEN(Segregate18[[#This Row],[11]])-LEN(Compiler_Burmese[[#This Row],[2]]))</f>
        <v/>
      </c>
      <c r="BD57" t="str">
        <f>RIGHT(Segregate18[[#This Row],[21]],LEN(Segregate18[[#This Row],[21]])-LEN(Compiler_Burmese[[#This Row],[3]]))</f>
        <v/>
      </c>
      <c r="BE57" t="str">
        <f>RIGHT(Segregate18[[#This Row],[31]],LEN(Segregate18[[#This Row],[31]])-LEN(Compiler_Burmese[[#This Row],[4]]))</f>
        <v/>
      </c>
      <c r="BF57" t="str">
        <f>RIGHT(Segregate18[[#This Row],[41]],LEN(Segregate18[[#This Row],[41]])-LEN(Compiler_Burmese[[#This Row],[5]]))</f>
        <v/>
      </c>
      <c r="BG57" t="str">
        <f>RIGHT(Segregate18[[#This Row],[51]],LEN(Segregate18[[#This Row],[51]])-LEN(Compiler_Burmese[[#This Row],[6]]))</f>
        <v/>
      </c>
      <c r="BH57" t="str">
        <f>RIGHT(Segregate18[[#This Row],[61]],LEN(Segregate18[[#This Row],[61]])-LEN(Compiler_Burmese[[#This Row],[7]]))</f>
        <v/>
      </c>
      <c r="BI57" t="str">
        <f>RIGHT(Segregate18[[#This Row],[71]],LEN(Segregate18[[#This Row],[71]])-LEN(Compiler_Burmese[[#This Row],[8]]))</f>
        <v/>
      </c>
      <c r="BJ57" t="str">
        <f>RIGHT(Segregate18[[#This Row],[81]],LEN(Segregate18[[#This Row],[81]])-LEN(Compiler_Burmese[[#This Row],[9]]))</f>
        <v/>
      </c>
    </row>
    <row r="58" spans="1:62" ht="14.25" customHeight="1" x14ac:dyDescent="0.3">
      <c r="A58">
        <f>IF(Raw_data_N2_Kanji[[#This Row],[Categorie]]&lt;&gt;"",$A57+1,$A57)</f>
        <v>4</v>
      </c>
      <c r="B58" s="6">
        <f>IF(AND(Raw_data_N2_Kanji[[#This Row],[Supporting word 1]]="",Raw_data_N2_Kanji[[#This Row],[Supporting word 2]]=""),$B57,$B57+1)</f>
        <v>0</v>
      </c>
      <c r="C58" s="9">
        <f>ROW()-ROW(Raw_data_N2_Kanji[#Headers])</f>
        <v>56</v>
      </c>
      <c r="D58" s="9"/>
      <c r="E58" s="9" t="str">
        <f>IF(Raw_data_N2_Kanji[[#This Row],[Categorie]]="",$E57,Raw_data_N2_Kanji[[#This Row],[Categorie]])</f>
        <v>Appetizers</v>
      </c>
      <c r="F58" s="9">
        <f t="shared" si="1"/>
        <v>14</v>
      </c>
      <c r="G58" s="57" t="str">
        <f>Raw_data_N2_Kanji[[#This Row],[Lecture_no]]&amp;"_"&amp;Raw_data_N2_Kanji[[#This Row],[Receipe_no]]</f>
        <v>Appetizers_14</v>
      </c>
      <c r="H58" s="11" t="s">
        <v>27611</v>
      </c>
      <c r="I5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ငါးမုန့်</v>
      </c>
      <c r="K5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8" s="11"/>
      <c r="N58" s="11"/>
      <c r="O5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8" s="12" t="s">
        <v>27680</v>
      </c>
      <c r="Q58" s="12">
        <f>IF(Raw_data_N2_Kanji[[#This Row],[Receipe_no]]=0,$Q57,
$Q57+1)</f>
        <v>52</v>
      </c>
      <c r="R58" s="11"/>
      <c r="S58" s="11">
        <f>IF(Raw_data_N2_Kanji[[#This Row],[Marking]]="",1,"")</f>
        <v>1</v>
      </c>
      <c r="T58" s="11" t="str">
        <f>IF(Raw_data_N2_Kanji[[#This Row],[Marking_blank]]="",SUMPRODUCT(COUNTIF($S$3:$S58,$S58)),"")</f>
        <v/>
      </c>
      <c r="U58" s="12">
        <f>Raw_data_N2_Kanji[[#This Row],[Sr. no.]]</f>
        <v>56</v>
      </c>
      <c r="V58" s="11">
        <f>SUMPRODUCT(COUNTIF($J$3:$J58,$J58))</f>
        <v>1</v>
      </c>
      <c r="W58" s="82">
        <f>LEN('1_Raw_data'!$J58)</f>
        <v>8</v>
      </c>
      <c r="Y58" t="e">
        <f>Segregate18[[#This Row],[Sr. No.]]</f>
        <v>#REF!</v>
      </c>
      <c r="Z58" t="str">
        <f>IF(AND(OR(BA58="။",BA58="၊"),LEN(BA58)=1),BA58,
IF(ISNUMBER(MATCH(LEFT(BA58,7),Final_modified_Intermediate[Burmese_Consonants],0)),LEFT(BA58,7),
IF(ISNUMBER(MATCH(LEFT(BA58,6),Final_modified_Intermediate[Burmese_Consonants],0)),LEFT(BA58,6),
IF(ISNUMBER(MATCH(LEFT(BA58,5),Final_modified_Intermediate[Burmese_Consonants],0)),LEFT(BA58,5),
IF(ISNUMBER(MATCH(LEFT(BA58,4),Final_modified_Intermediate[Burmese_Consonants],0)),LEFT(BA58,4),
IF(ISNUMBER(MATCH(LEFT(BA58,3),Final_modified_Intermediate[Burmese_Consonants],0)),LEFT(BA58,3),
IF(ISNUMBER(MATCH(LEFT(BA58,2),Final_modified_Intermediate[Burmese_Consonants],0)),LEFT(BA58,2),
IF(ISNUMBER(MATCH(LEFT(BA58,1),Final_modified_Intermediate[Burmese_Consonants],0)),LEFT(BA58,1),
IF(ISNUMBER(MATCH(LEFT(BA58,7),Final_Intermediate[Burmese_Consonants],0)),LEFT(BA58,7),
IF(ISNUMBER(MATCH(LEFT(BA58,6),Final_Intermediate[Burmese_Consonants],0)),LEFT(BA58,6),
IF(ISNUMBER(MATCH(LEFT(BA58,5),Final_Intermediate[Burmese_Consonants],0)),LEFT(BA58,5),
IF(ISNUMBER(MATCH(LEFT(BA58,4),Final_Intermediate[Burmese_Consonants],0)),LEFT(BA58,4),
IF(ISNUMBER(MATCH(LEFT(BA58,3),Final_Intermediate[Burmese_Consonants],0)),LEFT(BA58,3),
IF(ISNUMBER(MATCH(LEFT(BA58,2),Final_Intermediate[Burmese_Consonants],0)),LEFT(BA58,2),
IF(ISNUMBER(MATCH(LEFT(BA58,1),Final_Intermediate[Burmese_Consonants],0)),LEFT(BA58,1),
"")))))))))))))))</f>
        <v>ငါး</v>
      </c>
      <c r="AA5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8" t="str">
        <f>IF(AND(OR(BB58="။",BB58="၊"),LEN(BB58)=1),BB58,
IF(ISNUMBER(MATCH(LEFT(BB58,7),Final_modified_Intermediate[Burmese_Consonants],0)),LEFT(BB58,7),
IF(ISNUMBER(MATCH(LEFT(BB58,6),Final_modified_Intermediate[Burmese_Consonants],0)),LEFT(BB58,6),
IF(ISNUMBER(MATCH(LEFT(BB58,5),Final_modified_Intermediate[Burmese_Consonants],0)),LEFT(BB58,5),
IF(ISNUMBER(MATCH(LEFT(BB58,4),Final_modified_Intermediate[Burmese_Consonants],0)),LEFT(BB58,4),
IF(ISNUMBER(MATCH(LEFT(BB58,3),Final_modified_Intermediate[Burmese_Consonants],0)),LEFT(BB58,3),
IF(ISNUMBER(MATCH(LEFT(BB58,2),Final_modified_Intermediate[Burmese_Consonants],0)),LEFT(BB58,2),
IF(ISNUMBER(MATCH(LEFT(BB58,1),Final_modified_Intermediate[Burmese_Consonants],0)),LEFT(BB58,1),
IF(ISNUMBER(MATCH(LEFT(BB58,7),Final_Intermediate[Burmese_Consonants],0)),LEFT(BB58,7),
IF(ISNUMBER(MATCH(LEFT(BB58,6),Final_Intermediate[Burmese_Consonants],0)),LEFT(BB58,6),
IF(ISNUMBER(MATCH(LEFT(BB58,5),Final_Intermediate[Burmese_Consonants],0)),LEFT(BB58,5),
IF(ISNUMBER(MATCH(LEFT(BB58,4),Final_Intermediate[Burmese_Consonants],0)),LEFT(BB58,4),
IF(ISNUMBER(MATCH(LEFT(BB58,3),Final_Intermediate[Burmese_Consonants],0)),LEFT(BB58,3),
IF(ISNUMBER(MATCH(LEFT(BB58,2),Final_Intermediate[Burmese_Consonants],0)),LEFT(BB58,2),
IF(ISNUMBER(MATCH(LEFT(BB58,1),Final_Intermediate[Burmese_Consonants],0)),LEFT(BB58,1),
"")))))))))))))))</f>
        <v>မုန့်</v>
      </c>
      <c r="AC5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8" t="str">
        <f>IF(AND(OR(BC58="။",BC58="၊"),LEN(BC58)=1),BC58,
IF(ISNUMBER(MATCH(LEFT(BC58,7),Final_modified_Intermediate[Burmese_Consonants],0)),LEFT(BC58,7),
IF(ISNUMBER(MATCH(LEFT(BC58,6),Final_modified_Intermediate[Burmese_Consonants],0)),LEFT(BC58,6),
IF(ISNUMBER(MATCH(LEFT(BC58,5),Final_modified_Intermediate[Burmese_Consonants],0)),LEFT(BC58,5),
IF(ISNUMBER(MATCH(LEFT(BC58,4),Final_modified_Intermediate[Burmese_Consonants],0)),LEFT(BC58,4),
IF(ISNUMBER(MATCH(LEFT(BC58,3),Final_modified_Intermediate[Burmese_Consonants],0)),LEFT(BC58,3),
IF(ISNUMBER(MATCH(LEFT(BC58,2),Final_modified_Intermediate[Burmese_Consonants],0)),LEFT(BC58,2),
IF(ISNUMBER(MATCH(LEFT(BC58,1),Final_modified_Intermediate[Burmese_Consonants],0)),LEFT(BC58,1),
IF(ISNUMBER(MATCH(LEFT(BC58,7),Final_Intermediate[Burmese_Consonants],0)),LEFT(BC58,7),
IF(ISNUMBER(MATCH(LEFT(BC58,6),Final_Intermediate[Burmese_Consonants],0)),LEFT(BC58,6),
IF(ISNUMBER(MATCH(LEFT(BC58,5),Final_Intermediate[Burmese_Consonants],0)),LEFT(BC58,5),
IF(ISNUMBER(MATCH(LEFT(BC58,4),Final_Intermediate[Burmese_Consonants],0)),LEFT(BC58,4),
IF(ISNUMBER(MATCH(LEFT(BC58,3),Final_Intermediate[Burmese_Consonants],0)),LEFT(BC58,3),
IF(ISNUMBER(MATCH(LEFT(BC58,2),Final_Intermediate[Burmese_Consonants],0)),LEFT(BC58,2),
IF(ISNUMBER(MATCH(LEFT(BC58,1),Final_Intermediate[Burmese_Consonants],0)),LEFT(BC58,1),
"")))))))))))))))</f>
        <v/>
      </c>
      <c r="AE58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58" t="str">
        <f>IF(AND(OR(BD58="။",BD58="၊"),LEN(BD58)=1),BD58,
IF(ISNUMBER(MATCH(LEFT(BD58,7),Final_modified_Intermediate[Burmese_Consonants],0)),LEFT(BD58,7),
IF(ISNUMBER(MATCH(LEFT(BD58,6),Final_modified_Intermediate[Burmese_Consonants],0)),LEFT(BD58,6),
IF(ISNUMBER(MATCH(LEFT(BD58,5),Final_modified_Intermediate[Burmese_Consonants],0)),LEFT(BD58,5),
IF(ISNUMBER(MATCH(LEFT(BD58,4),Final_modified_Intermediate[Burmese_Consonants],0)),LEFT(BD58,4),
IF(ISNUMBER(MATCH(LEFT(BD58,3),Final_modified_Intermediate[Burmese_Consonants],0)),LEFT(BD58,3),
IF(ISNUMBER(MATCH(LEFT(BD58,2),Final_modified_Intermediate[Burmese_Consonants],0)),LEFT(BD58,2),
IF(ISNUMBER(MATCH(LEFT(BD58,1),Final_modified_Intermediate[Burmese_Consonants],0)),LEFT(BD58,1),
IF(ISNUMBER(MATCH(LEFT(BD58,7),Final_Intermediate[Burmese_Consonants],0)),LEFT(BD58,7),
IF(ISNUMBER(MATCH(LEFT(BD58,6),Final_Intermediate[Burmese_Consonants],0)),LEFT(BD58,6),
IF(ISNUMBER(MATCH(LEFT(BD58,5),Final_Intermediate[Burmese_Consonants],0)),LEFT(BD58,5),
IF(ISNUMBER(MATCH(LEFT(BD58,4),Final_Intermediate[Burmese_Consonants],0)),LEFT(BD58,4),
IF(ISNUMBER(MATCH(LEFT(BD58,3),Final_Intermediate[Burmese_Consonants],0)),LEFT(BD58,3),
IF(ISNUMBER(MATCH(LEFT(BD58,2),Final_Intermediate[Burmese_Consonants],0)),LEFT(BD58,2),
IF(ISNUMBER(MATCH(LEFT(BD58,1),Final_Intermediate[Burmese_Consonants],0)),LEFT(BD58,1),
"")))))))))))))))</f>
        <v/>
      </c>
      <c r="AG58" t="str">
        <f>IF(AND(OR(BE58="။",BE58="၊"),LEN(BE58)=1),BE58,
IF(ISNUMBER(MATCH(LEFT(BE58,7),Final_modified_Intermediate[Burmese_Consonants],0)),LEFT(BE58,7),
IF(ISNUMBER(MATCH(LEFT(BE58,6),Final_modified_Intermediate[Burmese_Consonants],0)),LEFT(BE58,6),
IF(ISNUMBER(MATCH(LEFT(BE58,5),Final_modified_Intermediate[Burmese_Consonants],0)),LEFT(BE58,5),
IF(ISNUMBER(MATCH(LEFT(BE58,4),Final_modified_Intermediate[Burmese_Consonants],0)),LEFT(BE58,4),
IF(ISNUMBER(MATCH(LEFT(BE58,3),Final_modified_Intermediate[Burmese_Consonants],0)),LEFT(BE58,3),
IF(ISNUMBER(MATCH(LEFT(BE58,2),Final_modified_Intermediate[Burmese_Consonants],0)),LEFT(BE58,2),
IF(ISNUMBER(MATCH(LEFT(BE58,1),Final_modified_Intermediate[Burmese_Consonants],0)),LEFT(BE58,1),
IF(ISNUMBER(MATCH(LEFT(BE58,7),Final_Intermediate[Burmese_Consonants],0)),LEFT(BE58,7),
IF(ISNUMBER(MATCH(LEFT(BE58,6),Final_Intermediate[Burmese_Consonants],0)),LEFT(BE58,6),
IF(ISNUMBER(MATCH(LEFT(BE58,5),Final_Intermediate[Burmese_Consonants],0)),LEFT(BE58,5),
IF(ISNUMBER(MATCH(LEFT(BE58,4),Final_Intermediate[Burmese_Consonants],0)),LEFT(BE58,4),
IF(ISNUMBER(MATCH(LEFT(BE58,3),Final_Intermediate[Burmese_Consonants],0)),LEFT(BE58,3),
IF(ISNUMBER(MATCH(LEFT(BE58,2),Final_Intermediate[Burmese_Consonants],0)),LEFT(BE58,2),
IF(ISNUMBER(MATCH(LEFT(BE58,1),Final_Intermediate[Burmese_Consonants],0)),LEFT(BE58,1),
"")))))))))))))))</f>
        <v/>
      </c>
      <c r="AH58" t="str">
        <f>IF(AND(OR(BF58="။",BF58="၊"),LEN(BF58)=1),BF58,
IF(ISNUMBER(MATCH(LEFT(BF58,7),Final_modified_Intermediate[Burmese_Consonants],0)),LEFT(BF58,7),
IF(ISNUMBER(MATCH(LEFT(BF58,6),Final_modified_Intermediate[Burmese_Consonants],0)),LEFT(BF58,6),
IF(ISNUMBER(MATCH(LEFT(BF58,5),Final_modified_Intermediate[Burmese_Consonants],0)),LEFT(BF58,5),
IF(ISNUMBER(MATCH(LEFT(BF58,4),Final_modified_Intermediate[Burmese_Consonants],0)),LEFT(BF58,4),
IF(ISNUMBER(MATCH(LEFT(BF58,3),Final_modified_Intermediate[Burmese_Consonants],0)),LEFT(BF58,3),
IF(ISNUMBER(MATCH(LEFT(BF58,2),Final_modified_Intermediate[Burmese_Consonants],0)),LEFT(BF58,2),
IF(ISNUMBER(MATCH(LEFT(BF58,1),Final_modified_Intermediate[Burmese_Consonants],0)),LEFT(BF58,1),
IF(ISNUMBER(MATCH(LEFT(BF58,7),Final_Intermediate[Burmese_Consonants],0)),LEFT(BF58,7),
IF(ISNUMBER(MATCH(LEFT(BF58,6),Final_Intermediate[Burmese_Consonants],0)),LEFT(BF58,6),
IF(ISNUMBER(MATCH(LEFT(BF58,5),Final_Intermediate[Burmese_Consonants],0)),LEFT(BF58,5),
IF(ISNUMBER(MATCH(LEFT(BF58,4),Final_Intermediate[Burmese_Consonants],0)),LEFT(BF58,4),
IF(ISNUMBER(MATCH(LEFT(BF58,3),Final_Intermediate[Burmese_Consonants],0)),LEFT(BF58,3),
IF(ISNUMBER(MATCH(LEFT(BF58,2),Final_Intermediate[Burmese_Consonants],0)),LEFT(BF58,2),
IF(ISNUMBER(MATCH(LEFT(BF58,1),Final_Intermediate[Burmese_Consonants],0)),LEFT(BF58,1),
"")))))))))))))))</f>
        <v/>
      </c>
      <c r="AI58" t="str">
        <f>IF(AND(OR(BG58="။",BG58="၊"),LEN(BG58)=1),BG58,
IF(ISNUMBER(MATCH(LEFT(BG58,7),Final_modified_Intermediate[Burmese_Consonants],0)),LEFT(BG58,7),
IF(ISNUMBER(MATCH(LEFT(BG58,6),Final_modified_Intermediate[Burmese_Consonants],0)),LEFT(BG58,6),
IF(ISNUMBER(MATCH(LEFT(BG58,5),Final_modified_Intermediate[Burmese_Consonants],0)),LEFT(BG58,5),
IF(ISNUMBER(MATCH(LEFT(BG58,4),Final_modified_Intermediate[Burmese_Consonants],0)),LEFT(BG58,4),
IF(ISNUMBER(MATCH(LEFT(BG58,3),Final_modified_Intermediate[Burmese_Consonants],0)),LEFT(BG58,3),
IF(ISNUMBER(MATCH(LEFT(BG58,2),Final_modified_Intermediate[Burmese_Consonants],0)),LEFT(BG58,2),
IF(ISNUMBER(MATCH(LEFT(BG58,1),Final_modified_Intermediate[Burmese_Consonants],0)),LEFT(BG58,1),
IF(ISNUMBER(MATCH(LEFT(BG58,7),Final_Intermediate[Burmese_Consonants],0)),LEFT(BG58,7),
IF(ISNUMBER(MATCH(LEFT(BG58,6),Final_Intermediate[Burmese_Consonants],0)),LEFT(BG58,6),
IF(ISNUMBER(MATCH(LEFT(BG58,5),Final_Intermediate[Burmese_Consonants],0)),LEFT(BG58,5),
IF(ISNUMBER(MATCH(LEFT(BG58,4),Final_Intermediate[Burmese_Consonants],0)),LEFT(BG58,4),
IF(ISNUMBER(MATCH(LEFT(BG58,3),Final_Intermediate[Burmese_Consonants],0)),LEFT(BG58,3),
IF(ISNUMBER(MATCH(LEFT(BG58,2),Final_Intermediate[Burmese_Consonants],0)),LEFT(BG58,2),
IF(ISNUMBER(MATCH(LEFT(BG58,1),Final_Intermediate[Burmese_Consonants],0)),LEFT(BG58,1),
"")))))))))))))))</f>
        <v/>
      </c>
      <c r="AJ58" t="str">
        <f>IF(AND(OR(BH58="။",BH58="၊"),LEN(BH58)=1),BH58,
IF(ISNUMBER(MATCH(LEFT(BH58,7),Final_modified_Intermediate[Burmese_Consonants],0)),LEFT(BH58,7),
IF(ISNUMBER(MATCH(LEFT(BH58,6),Final_modified_Intermediate[Burmese_Consonants],0)),LEFT(BH58,6),
IF(ISNUMBER(MATCH(LEFT(BH58,5),Final_modified_Intermediate[Burmese_Consonants],0)),LEFT(BH58,5),
IF(ISNUMBER(MATCH(LEFT(BH58,4),Final_modified_Intermediate[Burmese_Consonants],0)),LEFT(BH58,4),
IF(ISNUMBER(MATCH(LEFT(BH58,3),Final_modified_Intermediate[Burmese_Consonants],0)),LEFT(BH58,3),
IF(ISNUMBER(MATCH(LEFT(BH58,2),Final_modified_Intermediate[Burmese_Consonants],0)),LEFT(BH58,2),
IF(ISNUMBER(MATCH(LEFT(BH58,1),Final_modified_Intermediate[Burmese_Consonants],0)),LEFT(BH58,1),
IF(ISNUMBER(MATCH(LEFT(BH58,7),Final_Intermediate[Burmese_Consonants],0)),LEFT(BH58,7),
IF(ISNUMBER(MATCH(LEFT(BH58,6),Final_Intermediate[Burmese_Consonants],0)),LEFT(BH58,6),
IF(ISNUMBER(MATCH(LEFT(BH58,5),Final_Intermediate[Burmese_Consonants],0)),LEFT(BH58,5),
IF(ISNUMBER(MATCH(LEFT(BH58,4),Final_Intermediate[Burmese_Consonants],0)),LEFT(BH58,4),
IF(ISNUMBER(MATCH(LEFT(BH58,3),Final_Intermediate[Burmese_Consonants],0)),LEFT(BH58,3),
IF(ISNUMBER(MATCH(LEFT(BH58,2),Final_Intermediate[Burmese_Consonants],0)),LEFT(BH58,2),
IF(ISNUMBER(MATCH(LEFT(BH58,1),Final_Intermediate[Burmese_Consonants],0)),LEFT(BH58,1),
"")))))))))))))))</f>
        <v/>
      </c>
      <c r="AK58" t="str">
        <f>IF(AND(OR(BI58="။",BI58="၊"),LEN(BI58)=1),BI58,
IF(ISNUMBER(MATCH(LEFT(BI58,7),Final_modified_Intermediate[Burmese_Consonants],0)),LEFT(BI58,7),
IF(ISNUMBER(MATCH(LEFT(BI58,6),Final_modified_Intermediate[Burmese_Consonants],0)),LEFT(BI58,6),
IF(ISNUMBER(MATCH(LEFT(BI58,5),Final_modified_Intermediate[Burmese_Consonants],0)),LEFT(BI58,5),
IF(ISNUMBER(MATCH(LEFT(BI58,4),Final_modified_Intermediate[Burmese_Consonants],0)),LEFT(BI58,4),
IF(ISNUMBER(MATCH(LEFT(BI58,3),Final_modified_Intermediate[Burmese_Consonants],0)),LEFT(BI58,3),
IF(ISNUMBER(MATCH(LEFT(BI58,2),Final_modified_Intermediate[Burmese_Consonants],0)),LEFT(BI58,2),
IF(ISNUMBER(MATCH(LEFT(BI58,1),Final_modified_Intermediate[Burmese_Consonants],0)),LEFT(BI58,1),
IF(ISNUMBER(MATCH(LEFT(BI58,7),Final_Intermediate[Burmese_Consonants],0)),LEFT(BI58,7),
IF(ISNUMBER(MATCH(LEFT(BI58,6),Final_Intermediate[Burmese_Consonants],0)),LEFT(BI58,6),
IF(ISNUMBER(MATCH(LEFT(BI58,5),Final_Intermediate[Burmese_Consonants],0)),LEFT(BI58,5),
IF(ISNUMBER(MATCH(LEFT(BI58,4),Final_Intermediate[Burmese_Consonants],0)),LEFT(BI58,4),
IF(ISNUMBER(MATCH(LEFT(BI58,3),Final_Intermediate[Burmese_Consonants],0)),LEFT(BI58,3),
IF(ISNUMBER(MATCH(LEFT(BI58,2),Final_Intermediate[Burmese_Consonants],0)),LEFT(BI58,2),
IF(ISNUMBER(MATCH(LEFT(BI58,1),Final_Intermediate[Burmese_Consonants],0)),LEFT(BI58,1),
"")))))))))))))))</f>
        <v/>
      </c>
      <c r="AL58" t="str">
        <f>IF(AND(OR(BJ58="။",BJ58="၊"),LEN(BJ58)=1),BJ58,
IF(ISNUMBER(MATCH(LEFT(BJ58,7),Final_modified_Intermediate[Burmese_Consonants],0)),LEFT(BJ58,7),
IF(ISNUMBER(MATCH(LEFT(BJ58,6),Final_modified_Intermediate[Burmese_Consonants],0)),LEFT(BJ58,6),
IF(ISNUMBER(MATCH(LEFT(BJ58,5),Final_modified_Intermediate[Burmese_Consonants],0)),LEFT(BJ58,5),
IF(ISNUMBER(MATCH(LEFT(BJ58,4),Final_modified_Intermediate[Burmese_Consonants],0)),LEFT(BJ58,4),
IF(ISNUMBER(MATCH(LEFT(BJ58,3),Final_modified_Intermediate[Burmese_Consonants],0)),LEFT(BJ58,3),
IF(ISNUMBER(MATCH(LEFT(BJ58,2),Final_modified_Intermediate[Burmese_Consonants],0)),LEFT(BJ58,2),
IF(ISNUMBER(MATCH(LEFT(BJ58,1),Final_modified_Intermediate[Burmese_Consonants],0)),LEFT(BJ58,1),
IF(ISNUMBER(MATCH(LEFT(BJ58,7),Final_Intermediate[Burmese_Consonants],0)),LEFT(BJ58,7),
IF(ISNUMBER(MATCH(LEFT(BJ58,6),Final_Intermediate[Burmese_Consonants],0)),LEFT(BJ58,6),
IF(ISNUMBER(MATCH(LEFT(BJ58,5),Final_Intermediate[Burmese_Consonants],0)),LEFT(BJ58,5),
IF(ISNUMBER(MATCH(LEFT(BJ58,4),Final_Intermediate[Burmese_Consonants],0)),LEFT(BJ58,4),
IF(ISNUMBER(MATCH(LEFT(BJ58,3),Final_Intermediate[Burmese_Consonants],0)),LEFT(BJ58,3),
IF(ISNUMBER(MATCH(LEFT(BJ58,2),Final_Intermediate[Burmese_Consonants],0)),LEFT(BJ58,2),
IF(ISNUMBER(MATCH(LEFT(BJ58,1),Final_Intermediate[Burmese_Consonants],0)),LEFT(BJ58,1),
"")))))))))))))))</f>
        <v/>
      </c>
      <c r="AN58" t="e">
        <f>Compiler_Burmese[[#This Row],[Sr. No.]]</f>
        <v>#REF!</v>
      </c>
      <c r="AO5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8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5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8" t="e">
        <f>[2]!Vocabulary_Burmese[[#This Row],[Sr. No.]]</f>
        <v>#REF!</v>
      </c>
      <c r="BA58" t="str">
        <f>IF(Raw_data_N2_Kanji[[#This Row],[Categorie]]&lt;&gt;"","",
IF(ISNUMBER(MATCH(V,Special_list[Burmese word],0)),"",
SUBSTITUTE(Raw_data_N2_Kanji[[#This Row],[Raw]]," ","")))</f>
        <v>ငါးမုန့်</v>
      </c>
      <c r="BB58" t="str">
        <f>RIGHT(Segregate18[[#This Row],[UPGRADE]],LEN(Segregate18[[#This Row],[UPGRADE]])-LEN(Compiler_Burmese[[#This Row],[1]]))</f>
        <v>မုန့်</v>
      </c>
      <c r="BC58" t="str">
        <f>RIGHT(Segregate18[[#This Row],[11]],LEN(Segregate18[[#This Row],[11]])-LEN(Compiler_Burmese[[#This Row],[2]]))</f>
        <v/>
      </c>
      <c r="BD58" t="str">
        <f>RIGHT(Segregate18[[#This Row],[21]],LEN(Segregate18[[#This Row],[21]])-LEN(Compiler_Burmese[[#This Row],[3]]))</f>
        <v/>
      </c>
      <c r="BE58" t="str">
        <f>RIGHT(Segregate18[[#This Row],[31]],LEN(Segregate18[[#This Row],[31]])-LEN(Compiler_Burmese[[#This Row],[4]]))</f>
        <v/>
      </c>
      <c r="BF58" t="str">
        <f>RIGHT(Segregate18[[#This Row],[41]],LEN(Segregate18[[#This Row],[41]])-LEN(Compiler_Burmese[[#This Row],[5]]))</f>
        <v/>
      </c>
      <c r="BG58" t="str">
        <f>RIGHT(Segregate18[[#This Row],[51]],LEN(Segregate18[[#This Row],[51]])-LEN(Compiler_Burmese[[#This Row],[6]]))</f>
        <v/>
      </c>
      <c r="BH58" t="str">
        <f>RIGHT(Segregate18[[#This Row],[61]],LEN(Segregate18[[#This Row],[61]])-LEN(Compiler_Burmese[[#This Row],[7]]))</f>
        <v/>
      </c>
      <c r="BI58" t="str">
        <f>RIGHT(Segregate18[[#This Row],[71]],LEN(Segregate18[[#This Row],[71]])-LEN(Compiler_Burmese[[#This Row],[8]]))</f>
        <v/>
      </c>
      <c r="BJ58" t="str">
        <f>RIGHT(Segregate18[[#This Row],[81]],LEN(Segregate18[[#This Row],[81]])-LEN(Compiler_Burmese[[#This Row],[9]]))</f>
        <v/>
      </c>
    </row>
    <row r="59" spans="1:62" ht="14.25" customHeight="1" x14ac:dyDescent="0.3">
      <c r="A59">
        <f>IF(Raw_data_N2_Kanji[[#This Row],[Categorie]]&lt;&gt;"",$A58+1,$A58)</f>
        <v>4</v>
      </c>
      <c r="B59" s="6">
        <f>IF(AND(Raw_data_N2_Kanji[[#This Row],[Supporting word 1]]="",Raw_data_N2_Kanji[[#This Row],[Supporting word 2]]=""),$B58,$B58+1)</f>
        <v>0</v>
      </c>
      <c r="C59" s="9">
        <f>ROW()-ROW(Raw_data_N2_Kanji[#Headers])</f>
        <v>57</v>
      </c>
      <c r="D59" s="9"/>
      <c r="E59" s="9" t="str">
        <f>IF(Raw_data_N2_Kanji[[#This Row],[Categorie]]="",$E58,Raw_data_N2_Kanji[[#This Row],[Categorie]])</f>
        <v>Appetizers</v>
      </c>
      <c r="F59" s="100">
        <f t="shared" si="1"/>
        <v>15</v>
      </c>
      <c r="G59" s="57" t="str">
        <f>Raw_data_N2_Kanji[[#This Row],[Lecture_no]]&amp;"_"&amp;Raw_data_N2_Kanji[[#This Row],[Receipe_no]]</f>
        <v>Appetizers_15</v>
      </c>
      <c r="H59" s="101" t="s">
        <v>27502</v>
      </c>
      <c r="I5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59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လက်ဖက်သုပ်</v>
      </c>
      <c r="K5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59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59" s="101"/>
      <c r="N59" s="101"/>
      <c r="O5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59" s="99" t="s">
        <v>27681</v>
      </c>
      <c r="Q59" s="12">
        <f>IF(Raw_data_N2_Kanji[[#This Row],[Receipe_no]]=0,$Q58,
$Q58+1)</f>
        <v>53</v>
      </c>
      <c r="R59" s="101"/>
      <c r="S59" s="101">
        <f>IF(Raw_data_N2_Kanji[[#This Row],[Marking]]="",1,"")</f>
        <v>1</v>
      </c>
      <c r="T59" s="101" t="str">
        <f>IF(Raw_data_N2_Kanji[[#This Row],[Marking_blank]]="",SUMPRODUCT(COUNTIF($S$3:$S59,$S59)),"")</f>
        <v/>
      </c>
      <c r="U59" s="99">
        <f>Raw_data_N2_Kanji[[#This Row],[Sr. no.]]</f>
        <v>57</v>
      </c>
      <c r="V59" s="101">
        <f>SUMPRODUCT(COUNTIF($J$3:$J59,$J59))</f>
        <v>1</v>
      </c>
      <c r="W59" s="101">
        <f>LEN('1_Raw_data'!$J59)</f>
        <v>10</v>
      </c>
      <c r="Y59" t="e">
        <f>Segregate18[[#This Row],[Sr. No.]]</f>
        <v>#REF!</v>
      </c>
      <c r="Z59" t="str">
        <f>IF(AND(OR(BA59="။",BA59="၊"),LEN(BA59)=1),BA59,
IF(ISNUMBER(MATCH(LEFT(BA59,7),Final_modified_Intermediate[Burmese_Consonants],0)),LEFT(BA59,7),
IF(ISNUMBER(MATCH(LEFT(BA59,6),Final_modified_Intermediate[Burmese_Consonants],0)),LEFT(BA59,6),
IF(ISNUMBER(MATCH(LEFT(BA59,5),Final_modified_Intermediate[Burmese_Consonants],0)),LEFT(BA59,5),
IF(ISNUMBER(MATCH(LEFT(BA59,4),Final_modified_Intermediate[Burmese_Consonants],0)),LEFT(BA59,4),
IF(ISNUMBER(MATCH(LEFT(BA59,3),Final_modified_Intermediate[Burmese_Consonants],0)),LEFT(BA59,3),
IF(ISNUMBER(MATCH(LEFT(BA59,2),Final_modified_Intermediate[Burmese_Consonants],0)),LEFT(BA59,2),
IF(ISNUMBER(MATCH(LEFT(BA59,1),Final_modified_Intermediate[Burmese_Consonants],0)),LEFT(BA59,1),
IF(ISNUMBER(MATCH(LEFT(BA59,7),Final_Intermediate[Burmese_Consonants],0)),LEFT(BA59,7),
IF(ISNUMBER(MATCH(LEFT(BA59,6),Final_Intermediate[Burmese_Consonants],0)),LEFT(BA59,6),
IF(ISNUMBER(MATCH(LEFT(BA59,5),Final_Intermediate[Burmese_Consonants],0)),LEFT(BA59,5),
IF(ISNUMBER(MATCH(LEFT(BA59,4),Final_Intermediate[Burmese_Consonants],0)),LEFT(BA59,4),
IF(ISNUMBER(MATCH(LEFT(BA59,3),Final_Intermediate[Burmese_Consonants],0)),LEFT(BA59,3),
IF(ISNUMBER(MATCH(LEFT(BA59,2),Final_Intermediate[Burmese_Consonants],0)),LEFT(BA59,2),
IF(ISNUMBER(MATCH(LEFT(BA59,1),Final_Intermediate[Burmese_Consonants],0)),LEFT(BA59,1),
"")))))))))))))))</f>
        <v>လက်</v>
      </c>
      <c r="AA5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59" t="str">
        <f>IF(AND(OR(BB59="။",BB59="၊"),LEN(BB59)=1),BB59,
IF(ISNUMBER(MATCH(LEFT(BB59,7),Final_modified_Intermediate[Burmese_Consonants],0)),LEFT(BB59,7),
IF(ISNUMBER(MATCH(LEFT(BB59,6),Final_modified_Intermediate[Burmese_Consonants],0)),LEFT(BB59,6),
IF(ISNUMBER(MATCH(LEFT(BB59,5),Final_modified_Intermediate[Burmese_Consonants],0)),LEFT(BB59,5),
IF(ISNUMBER(MATCH(LEFT(BB59,4),Final_modified_Intermediate[Burmese_Consonants],0)),LEFT(BB59,4),
IF(ISNUMBER(MATCH(LEFT(BB59,3),Final_modified_Intermediate[Burmese_Consonants],0)),LEFT(BB59,3),
IF(ISNUMBER(MATCH(LEFT(BB59,2),Final_modified_Intermediate[Burmese_Consonants],0)),LEFT(BB59,2),
IF(ISNUMBER(MATCH(LEFT(BB59,1),Final_modified_Intermediate[Burmese_Consonants],0)),LEFT(BB59,1),
IF(ISNUMBER(MATCH(LEFT(BB59,7),Final_Intermediate[Burmese_Consonants],0)),LEFT(BB59,7),
IF(ISNUMBER(MATCH(LEFT(BB59,6),Final_Intermediate[Burmese_Consonants],0)),LEFT(BB59,6),
IF(ISNUMBER(MATCH(LEFT(BB59,5),Final_Intermediate[Burmese_Consonants],0)),LEFT(BB59,5),
IF(ISNUMBER(MATCH(LEFT(BB59,4),Final_Intermediate[Burmese_Consonants],0)),LEFT(BB59,4),
IF(ISNUMBER(MATCH(LEFT(BB59,3),Final_Intermediate[Burmese_Consonants],0)),LEFT(BB59,3),
IF(ISNUMBER(MATCH(LEFT(BB59,2),Final_Intermediate[Burmese_Consonants],0)),LEFT(BB59,2),
IF(ISNUMBER(MATCH(LEFT(BB59,1),Final_Intermediate[Burmese_Consonants],0)),LEFT(BB59,1),
"")))))))))))))))</f>
        <v>ဖက်</v>
      </c>
      <c r="AC5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59" t="str">
        <f>IF(AND(OR(BC59="။",BC59="၊"),LEN(BC59)=1),BC59,
IF(ISNUMBER(MATCH(LEFT(BC59,7),Final_modified_Intermediate[Burmese_Consonants],0)),LEFT(BC59,7),
IF(ISNUMBER(MATCH(LEFT(BC59,6),Final_modified_Intermediate[Burmese_Consonants],0)),LEFT(BC59,6),
IF(ISNUMBER(MATCH(LEFT(BC59,5),Final_modified_Intermediate[Burmese_Consonants],0)),LEFT(BC59,5),
IF(ISNUMBER(MATCH(LEFT(BC59,4),Final_modified_Intermediate[Burmese_Consonants],0)),LEFT(BC59,4),
IF(ISNUMBER(MATCH(LEFT(BC59,3),Final_modified_Intermediate[Burmese_Consonants],0)),LEFT(BC59,3),
IF(ISNUMBER(MATCH(LEFT(BC59,2),Final_modified_Intermediate[Burmese_Consonants],0)),LEFT(BC59,2),
IF(ISNUMBER(MATCH(LEFT(BC59,1),Final_modified_Intermediate[Burmese_Consonants],0)),LEFT(BC59,1),
IF(ISNUMBER(MATCH(LEFT(BC59,7),Final_Intermediate[Burmese_Consonants],0)),LEFT(BC59,7),
IF(ISNUMBER(MATCH(LEFT(BC59,6),Final_Intermediate[Burmese_Consonants],0)),LEFT(BC59,6),
IF(ISNUMBER(MATCH(LEFT(BC59,5),Final_Intermediate[Burmese_Consonants],0)),LEFT(BC59,5),
IF(ISNUMBER(MATCH(LEFT(BC59,4),Final_Intermediate[Burmese_Consonants],0)),LEFT(BC59,4),
IF(ISNUMBER(MATCH(LEFT(BC59,3),Final_Intermediate[Burmese_Consonants],0)),LEFT(BC59,3),
IF(ISNUMBER(MATCH(LEFT(BC59,2),Final_Intermediate[Burmese_Consonants],0)),LEFT(BC59,2),
IF(ISNUMBER(MATCH(LEFT(BC59,1),Final_Intermediate[Burmese_Consonants],0)),LEFT(BC59,1),
"")))))))))))))))</f>
        <v>သုပ်</v>
      </c>
      <c r="AE5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59" t="str">
        <f>IF(AND(OR(BD59="။",BD59="၊"),LEN(BD59)=1),BD59,
IF(ISNUMBER(MATCH(LEFT(BD59,7),Final_modified_Intermediate[Burmese_Consonants],0)),LEFT(BD59,7),
IF(ISNUMBER(MATCH(LEFT(BD59,6),Final_modified_Intermediate[Burmese_Consonants],0)),LEFT(BD59,6),
IF(ISNUMBER(MATCH(LEFT(BD59,5),Final_modified_Intermediate[Burmese_Consonants],0)),LEFT(BD59,5),
IF(ISNUMBER(MATCH(LEFT(BD59,4),Final_modified_Intermediate[Burmese_Consonants],0)),LEFT(BD59,4),
IF(ISNUMBER(MATCH(LEFT(BD59,3),Final_modified_Intermediate[Burmese_Consonants],0)),LEFT(BD59,3),
IF(ISNUMBER(MATCH(LEFT(BD59,2),Final_modified_Intermediate[Burmese_Consonants],0)),LEFT(BD59,2),
IF(ISNUMBER(MATCH(LEFT(BD59,1),Final_modified_Intermediate[Burmese_Consonants],0)),LEFT(BD59,1),
IF(ISNUMBER(MATCH(LEFT(BD59,7),Final_Intermediate[Burmese_Consonants],0)),LEFT(BD59,7),
IF(ISNUMBER(MATCH(LEFT(BD59,6),Final_Intermediate[Burmese_Consonants],0)),LEFT(BD59,6),
IF(ISNUMBER(MATCH(LEFT(BD59,5),Final_Intermediate[Burmese_Consonants],0)),LEFT(BD59,5),
IF(ISNUMBER(MATCH(LEFT(BD59,4),Final_Intermediate[Burmese_Consonants],0)),LEFT(BD59,4),
IF(ISNUMBER(MATCH(LEFT(BD59,3),Final_Intermediate[Burmese_Consonants],0)),LEFT(BD59,3),
IF(ISNUMBER(MATCH(LEFT(BD59,2),Final_Intermediate[Burmese_Consonants],0)),LEFT(BD59,2),
IF(ISNUMBER(MATCH(LEFT(BD59,1),Final_Intermediate[Burmese_Consonants],0)),LEFT(BD59,1),
"")))))))))))))))</f>
        <v/>
      </c>
      <c r="AG59" t="str">
        <f>IF(AND(OR(BE59="။",BE59="၊"),LEN(BE59)=1),BE59,
IF(ISNUMBER(MATCH(LEFT(BE59,7),Final_modified_Intermediate[Burmese_Consonants],0)),LEFT(BE59,7),
IF(ISNUMBER(MATCH(LEFT(BE59,6),Final_modified_Intermediate[Burmese_Consonants],0)),LEFT(BE59,6),
IF(ISNUMBER(MATCH(LEFT(BE59,5),Final_modified_Intermediate[Burmese_Consonants],0)),LEFT(BE59,5),
IF(ISNUMBER(MATCH(LEFT(BE59,4),Final_modified_Intermediate[Burmese_Consonants],0)),LEFT(BE59,4),
IF(ISNUMBER(MATCH(LEFT(BE59,3),Final_modified_Intermediate[Burmese_Consonants],0)),LEFT(BE59,3),
IF(ISNUMBER(MATCH(LEFT(BE59,2),Final_modified_Intermediate[Burmese_Consonants],0)),LEFT(BE59,2),
IF(ISNUMBER(MATCH(LEFT(BE59,1),Final_modified_Intermediate[Burmese_Consonants],0)),LEFT(BE59,1),
IF(ISNUMBER(MATCH(LEFT(BE59,7),Final_Intermediate[Burmese_Consonants],0)),LEFT(BE59,7),
IF(ISNUMBER(MATCH(LEFT(BE59,6),Final_Intermediate[Burmese_Consonants],0)),LEFT(BE59,6),
IF(ISNUMBER(MATCH(LEFT(BE59,5),Final_Intermediate[Burmese_Consonants],0)),LEFT(BE59,5),
IF(ISNUMBER(MATCH(LEFT(BE59,4),Final_Intermediate[Burmese_Consonants],0)),LEFT(BE59,4),
IF(ISNUMBER(MATCH(LEFT(BE59,3),Final_Intermediate[Burmese_Consonants],0)),LEFT(BE59,3),
IF(ISNUMBER(MATCH(LEFT(BE59,2),Final_Intermediate[Burmese_Consonants],0)),LEFT(BE59,2),
IF(ISNUMBER(MATCH(LEFT(BE59,1),Final_Intermediate[Burmese_Consonants],0)),LEFT(BE59,1),
"")))))))))))))))</f>
        <v/>
      </c>
      <c r="AH59" t="str">
        <f>IF(AND(OR(BF59="။",BF59="၊"),LEN(BF59)=1),BF59,
IF(ISNUMBER(MATCH(LEFT(BF59,7),Final_modified_Intermediate[Burmese_Consonants],0)),LEFT(BF59,7),
IF(ISNUMBER(MATCH(LEFT(BF59,6),Final_modified_Intermediate[Burmese_Consonants],0)),LEFT(BF59,6),
IF(ISNUMBER(MATCH(LEFT(BF59,5),Final_modified_Intermediate[Burmese_Consonants],0)),LEFT(BF59,5),
IF(ISNUMBER(MATCH(LEFT(BF59,4),Final_modified_Intermediate[Burmese_Consonants],0)),LEFT(BF59,4),
IF(ISNUMBER(MATCH(LEFT(BF59,3),Final_modified_Intermediate[Burmese_Consonants],0)),LEFT(BF59,3),
IF(ISNUMBER(MATCH(LEFT(BF59,2),Final_modified_Intermediate[Burmese_Consonants],0)),LEFT(BF59,2),
IF(ISNUMBER(MATCH(LEFT(BF59,1),Final_modified_Intermediate[Burmese_Consonants],0)),LEFT(BF59,1),
IF(ISNUMBER(MATCH(LEFT(BF59,7),Final_Intermediate[Burmese_Consonants],0)),LEFT(BF59,7),
IF(ISNUMBER(MATCH(LEFT(BF59,6),Final_Intermediate[Burmese_Consonants],0)),LEFT(BF59,6),
IF(ISNUMBER(MATCH(LEFT(BF59,5),Final_Intermediate[Burmese_Consonants],0)),LEFT(BF59,5),
IF(ISNUMBER(MATCH(LEFT(BF59,4),Final_Intermediate[Burmese_Consonants],0)),LEFT(BF59,4),
IF(ISNUMBER(MATCH(LEFT(BF59,3),Final_Intermediate[Burmese_Consonants],0)),LEFT(BF59,3),
IF(ISNUMBER(MATCH(LEFT(BF59,2),Final_Intermediate[Burmese_Consonants],0)),LEFT(BF59,2),
IF(ISNUMBER(MATCH(LEFT(BF59,1),Final_Intermediate[Burmese_Consonants],0)),LEFT(BF59,1),
"")))))))))))))))</f>
        <v/>
      </c>
      <c r="AI59" t="str">
        <f>IF(AND(OR(BG59="။",BG59="၊"),LEN(BG59)=1),BG59,
IF(ISNUMBER(MATCH(LEFT(BG59,7),Final_modified_Intermediate[Burmese_Consonants],0)),LEFT(BG59,7),
IF(ISNUMBER(MATCH(LEFT(BG59,6),Final_modified_Intermediate[Burmese_Consonants],0)),LEFT(BG59,6),
IF(ISNUMBER(MATCH(LEFT(BG59,5),Final_modified_Intermediate[Burmese_Consonants],0)),LEFT(BG59,5),
IF(ISNUMBER(MATCH(LEFT(BG59,4),Final_modified_Intermediate[Burmese_Consonants],0)),LEFT(BG59,4),
IF(ISNUMBER(MATCH(LEFT(BG59,3),Final_modified_Intermediate[Burmese_Consonants],0)),LEFT(BG59,3),
IF(ISNUMBER(MATCH(LEFT(BG59,2),Final_modified_Intermediate[Burmese_Consonants],0)),LEFT(BG59,2),
IF(ISNUMBER(MATCH(LEFT(BG59,1),Final_modified_Intermediate[Burmese_Consonants],0)),LEFT(BG59,1),
IF(ISNUMBER(MATCH(LEFT(BG59,7),Final_Intermediate[Burmese_Consonants],0)),LEFT(BG59,7),
IF(ISNUMBER(MATCH(LEFT(BG59,6),Final_Intermediate[Burmese_Consonants],0)),LEFT(BG59,6),
IF(ISNUMBER(MATCH(LEFT(BG59,5),Final_Intermediate[Burmese_Consonants],0)),LEFT(BG59,5),
IF(ISNUMBER(MATCH(LEFT(BG59,4),Final_Intermediate[Burmese_Consonants],0)),LEFT(BG59,4),
IF(ISNUMBER(MATCH(LEFT(BG59,3),Final_Intermediate[Burmese_Consonants],0)),LEFT(BG59,3),
IF(ISNUMBER(MATCH(LEFT(BG59,2),Final_Intermediate[Burmese_Consonants],0)),LEFT(BG59,2),
IF(ISNUMBER(MATCH(LEFT(BG59,1),Final_Intermediate[Burmese_Consonants],0)),LEFT(BG59,1),
"")))))))))))))))</f>
        <v/>
      </c>
      <c r="AJ59" t="str">
        <f>IF(AND(OR(BH59="။",BH59="၊"),LEN(BH59)=1),BH59,
IF(ISNUMBER(MATCH(LEFT(BH59,7),Final_modified_Intermediate[Burmese_Consonants],0)),LEFT(BH59,7),
IF(ISNUMBER(MATCH(LEFT(BH59,6),Final_modified_Intermediate[Burmese_Consonants],0)),LEFT(BH59,6),
IF(ISNUMBER(MATCH(LEFT(BH59,5),Final_modified_Intermediate[Burmese_Consonants],0)),LEFT(BH59,5),
IF(ISNUMBER(MATCH(LEFT(BH59,4),Final_modified_Intermediate[Burmese_Consonants],0)),LEFT(BH59,4),
IF(ISNUMBER(MATCH(LEFT(BH59,3),Final_modified_Intermediate[Burmese_Consonants],0)),LEFT(BH59,3),
IF(ISNUMBER(MATCH(LEFT(BH59,2),Final_modified_Intermediate[Burmese_Consonants],0)),LEFT(BH59,2),
IF(ISNUMBER(MATCH(LEFT(BH59,1),Final_modified_Intermediate[Burmese_Consonants],0)),LEFT(BH59,1),
IF(ISNUMBER(MATCH(LEFT(BH59,7),Final_Intermediate[Burmese_Consonants],0)),LEFT(BH59,7),
IF(ISNUMBER(MATCH(LEFT(BH59,6),Final_Intermediate[Burmese_Consonants],0)),LEFT(BH59,6),
IF(ISNUMBER(MATCH(LEFT(BH59,5),Final_Intermediate[Burmese_Consonants],0)),LEFT(BH59,5),
IF(ISNUMBER(MATCH(LEFT(BH59,4),Final_Intermediate[Burmese_Consonants],0)),LEFT(BH59,4),
IF(ISNUMBER(MATCH(LEFT(BH59,3),Final_Intermediate[Burmese_Consonants],0)),LEFT(BH59,3),
IF(ISNUMBER(MATCH(LEFT(BH59,2),Final_Intermediate[Burmese_Consonants],0)),LEFT(BH59,2),
IF(ISNUMBER(MATCH(LEFT(BH59,1),Final_Intermediate[Burmese_Consonants],0)),LEFT(BH59,1),
"")))))))))))))))</f>
        <v/>
      </c>
      <c r="AK59" t="str">
        <f>IF(AND(OR(BI59="။",BI59="၊"),LEN(BI59)=1),BI59,
IF(ISNUMBER(MATCH(LEFT(BI59,7),Final_modified_Intermediate[Burmese_Consonants],0)),LEFT(BI59,7),
IF(ISNUMBER(MATCH(LEFT(BI59,6),Final_modified_Intermediate[Burmese_Consonants],0)),LEFT(BI59,6),
IF(ISNUMBER(MATCH(LEFT(BI59,5),Final_modified_Intermediate[Burmese_Consonants],0)),LEFT(BI59,5),
IF(ISNUMBER(MATCH(LEFT(BI59,4),Final_modified_Intermediate[Burmese_Consonants],0)),LEFT(BI59,4),
IF(ISNUMBER(MATCH(LEFT(BI59,3),Final_modified_Intermediate[Burmese_Consonants],0)),LEFT(BI59,3),
IF(ISNUMBER(MATCH(LEFT(BI59,2),Final_modified_Intermediate[Burmese_Consonants],0)),LEFT(BI59,2),
IF(ISNUMBER(MATCH(LEFT(BI59,1),Final_modified_Intermediate[Burmese_Consonants],0)),LEFT(BI59,1),
IF(ISNUMBER(MATCH(LEFT(BI59,7),Final_Intermediate[Burmese_Consonants],0)),LEFT(BI59,7),
IF(ISNUMBER(MATCH(LEFT(BI59,6),Final_Intermediate[Burmese_Consonants],0)),LEFT(BI59,6),
IF(ISNUMBER(MATCH(LEFT(BI59,5),Final_Intermediate[Burmese_Consonants],0)),LEFT(BI59,5),
IF(ISNUMBER(MATCH(LEFT(BI59,4),Final_Intermediate[Burmese_Consonants],0)),LEFT(BI59,4),
IF(ISNUMBER(MATCH(LEFT(BI59,3),Final_Intermediate[Burmese_Consonants],0)),LEFT(BI59,3),
IF(ISNUMBER(MATCH(LEFT(BI59,2),Final_Intermediate[Burmese_Consonants],0)),LEFT(BI59,2),
IF(ISNUMBER(MATCH(LEFT(BI59,1),Final_Intermediate[Burmese_Consonants],0)),LEFT(BI59,1),
"")))))))))))))))</f>
        <v/>
      </c>
      <c r="AL59" t="str">
        <f>IF(AND(OR(BJ59="။",BJ59="၊"),LEN(BJ59)=1),BJ59,
IF(ISNUMBER(MATCH(LEFT(BJ59,7),Final_modified_Intermediate[Burmese_Consonants],0)),LEFT(BJ59,7),
IF(ISNUMBER(MATCH(LEFT(BJ59,6),Final_modified_Intermediate[Burmese_Consonants],0)),LEFT(BJ59,6),
IF(ISNUMBER(MATCH(LEFT(BJ59,5),Final_modified_Intermediate[Burmese_Consonants],0)),LEFT(BJ59,5),
IF(ISNUMBER(MATCH(LEFT(BJ59,4),Final_modified_Intermediate[Burmese_Consonants],0)),LEFT(BJ59,4),
IF(ISNUMBER(MATCH(LEFT(BJ59,3),Final_modified_Intermediate[Burmese_Consonants],0)),LEFT(BJ59,3),
IF(ISNUMBER(MATCH(LEFT(BJ59,2),Final_modified_Intermediate[Burmese_Consonants],0)),LEFT(BJ59,2),
IF(ISNUMBER(MATCH(LEFT(BJ59,1),Final_modified_Intermediate[Burmese_Consonants],0)),LEFT(BJ59,1),
IF(ISNUMBER(MATCH(LEFT(BJ59,7),Final_Intermediate[Burmese_Consonants],0)),LEFT(BJ59,7),
IF(ISNUMBER(MATCH(LEFT(BJ59,6),Final_Intermediate[Burmese_Consonants],0)),LEFT(BJ59,6),
IF(ISNUMBER(MATCH(LEFT(BJ59,5),Final_Intermediate[Burmese_Consonants],0)),LEFT(BJ59,5),
IF(ISNUMBER(MATCH(LEFT(BJ59,4),Final_Intermediate[Burmese_Consonants],0)),LEFT(BJ59,4),
IF(ISNUMBER(MATCH(LEFT(BJ59,3),Final_Intermediate[Burmese_Consonants],0)),LEFT(BJ59,3),
IF(ISNUMBER(MATCH(LEFT(BJ59,2),Final_Intermediate[Burmese_Consonants],0)),LEFT(BJ59,2),
IF(ISNUMBER(MATCH(LEFT(BJ59,1),Final_Intermediate[Burmese_Consonants],0)),LEFT(BJ59,1),
"")))))))))))))))</f>
        <v/>
      </c>
      <c r="AN59" t="e">
        <f>Compiler_Burmese[[#This Row],[Sr. No.]]</f>
        <v>#REF!</v>
      </c>
      <c r="AO5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5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5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5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5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5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5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5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5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5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59" t="e">
        <f>[2]!Vocabulary_Burmese[[#This Row],[Sr. No.]]</f>
        <v>#REF!</v>
      </c>
      <c r="BA59" t="str">
        <f>IF(Raw_data_N2_Kanji[[#This Row],[Categorie]]&lt;&gt;"","",
IF(ISNUMBER(MATCH(V,Special_list[Burmese word],0)),"",
SUBSTITUTE(Raw_data_N2_Kanji[[#This Row],[Raw]]," ","")))</f>
        <v>လက်ဖက်သုပ်</v>
      </c>
      <c r="BB59" t="str">
        <f>RIGHT(Segregate18[[#This Row],[UPGRADE]],LEN(Segregate18[[#This Row],[UPGRADE]])-LEN(Compiler_Burmese[[#This Row],[1]]))</f>
        <v>ဖက်သုပ်</v>
      </c>
      <c r="BC59" t="str">
        <f>RIGHT(Segregate18[[#This Row],[11]],LEN(Segregate18[[#This Row],[11]])-LEN(Compiler_Burmese[[#This Row],[2]]))</f>
        <v>သုပ်</v>
      </c>
      <c r="BD59" t="str">
        <f>RIGHT(Segregate18[[#This Row],[21]],LEN(Segregate18[[#This Row],[21]])-LEN(Compiler_Burmese[[#This Row],[3]]))</f>
        <v/>
      </c>
      <c r="BE59" t="str">
        <f>RIGHT(Segregate18[[#This Row],[31]],LEN(Segregate18[[#This Row],[31]])-LEN(Compiler_Burmese[[#This Row],[4]]))</f>
        <v/>
      </c>
      <c r="BF59" t="str">
        <f>RIGHT(Segregate18[[#This Row],[41]],LEN(Segregate18[[#This Row],[41]])-LEN(Compiler_Burmese[[#This Row],[5]]))</f>
        <v/>
      </c>
      <c r="BG59" t="str">
        <f>RIGHT(Segregate18[[#This Row],[51]],LEN(Segregate18[[#This Row],[51]])-LEN(Compiler_Burmese[[#This Row],[6]]))</f>
        <v/>
      </c>
      <c r="BH59" t="str">
        <f>RIGHT(Segregate18[[#This Row],[61]],LEN(Segregate18[[#This Row],[61]])-LEN(Compiler_Burmese[[#This Row],[7]]))</f>
        <v/>
      </c>
      <c r="BI59" t="str">
        <f>RIGHT(Segregate18[[#This Row],[71]],LEN(Segregate18[[#This Row],[71]])-LEN(Compiler_Burmese[[#This Row],[8]]))</f>
        <v/>
      </c>
      <c r="BJ59" t="str">
        <f>RIGHT(Segregate18[[#This Row],[81]],LEN(Segregate18[[#This Row],[81]])-LEN(Compiler_Burmese[[#This Row],[9]]))</f>
        <v/>
      </c>
    </row>
    <row r="60" spans="1:62" ht="14.25" customHeight="1" x14ac:dyDescent="0.3">
      <c r="A60">
        <f>IF(Raw_data_N2_Kanji[[#This Row],[Categorie]]&lt;&gt;"",$A59+1,$A59)</f>
        <v>4</v>
      </c>
      <c r="B60" s="6">
        <f>IF(AND(Raw_data_N2_Kanji[[#This Row],[Supporting word 1]]="",Raw_data_N2_Kanji[[#This Row],[Supporting word 2]]=""),$B59,$B59+1)</f>
        <v>0</v>
      </c>
      <c r="C60" s="9">
        <f>ROW()-ROW(Raw_data_N2_Kanji[#Headers])</f>
        <v>58</v>
      </c>
      <c r="D60" s="9"/>
      <c r="E60" s="9" t="str">
        <f>IF(Raw_data_N2_Kanji[[#This Row],[Categorie]]="",$E59,Raw_data_N2_Kanji[[#This Row],[Categorie]])</f>
        <v>Appetizers</v>
      </c>
      <c r="F60" s="9">
        <f t="shared" si="1"/>
        <v>16</v>
      </c>
      <c r="G60" s="57" t="str">
        <f>Raw_data_N2_Kanji[[#This Row],[Lecture_no]]&amp;"_"&amp;Raw_data_N2_Kanji[[#This Row],[Receipe_no]]</f>
        <v>Appetizers_16</v>
      </c>
      <c r="H60" s="11" t="s">
        <v>27503</v>
      </c>
      <c r="I6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မြေပဲလှော်</v>
      </c>
      <c r="K6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0" s="11"/>
      <c r="N60" s="11"/>
      <c r="O6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0" s="12" t="s">
        <v>27682</v>
      </c>
      <c r="Q60" s="12">
        <f>IF(Raw_data_N2_Kanji[[#This Row],[Receipe_no]]=0,$Q59,
$Q59+1)</f>
        <v>54</v>
      </c>
      <c r="R60" s="11"/>
      <c r="S60" s="11">
        <f>IF(Raw_data_N2_Kanji[[#This Row],[Marking]]="",1,"")</f>
        <v>1</v>
      </c>
      <c r="T60" s="11" t="str">
        <f>IF(Raw_data_N2_Kanji[[#This Row],[Marking_blank]]="",SUMPRODUCT(COUNTIF($S$3:$S60,$S60)),"")</f>
        <v/>
      </c>
      <c r="U60" s="12">
        <f>Raw_data_N2_Kanji[[#This Row],[Sr. no.]]</f>
        <v>58</v>
      </c>
      <c r="V60" s="11">
        <f>SUMPRODUCT(COUNTIF($J$3:$J60,$J60))</f>
        <v>1</v>
      </c>
      <c r="W60" s="82">
        <f>LEN('1_Raw_data'!$J60)</f>
        <v>10</v>
      </c>
      <c r="Y60" t="e">
        <f>Segregate18[[#This Row],[Sr. No.]]</f>
        <v>#REF!</v>
      </c>
      <c r="Z60" t="str">
        <f>IF(AND(OR(BA60="။",BA60="၊"),LEN(BA60)=1),BA60,
IF(ISNUMBER(MATCH(LEFT(BA60,7),Final_modified_Intermediate[Burmese_Consonants],0)),LEFT(BA60,7),
IF(ISNUMBER(MATCH(LEFT(BA60,6),Final_modified_Intermediate[Burmese_Consonants],0)),LEFT(BA60,6),
IF(ISNUMBER(MATCH(LEFT(BA60,5),Final_modified_Intermediate[Burmese_Consonants],0)),LEFT(BA60,5),
IF(ISNUMBER(MATCH(LEFT(BA60,4),Final_modified_Intermediate[Burmese_Consonants],0)),LEFT(BA60,4),
IF(ISNUMBER(MATCH(LEFT(BA60,3),Final_modified_Intermediate[Burmese_Consonants],0)),LEFT(BA60,3),
IF(ISNUMBER(MATCH(LEFT(BA60,2),Final_modified_Intermediate[Burmese_Consonants],0)),LEFT(BA60,2),
IF(ISNUMBER(MATCH(LEFT(BA60,1),Final_modified_Intermediate[Burmese_Consonants],0)),LEFT(BA60,1),
IF(ISNUMBER(MATCH(LEFT(BA60,7),Final_Intermediate[Burmese_Consonants],0)),LEFT(BA60,7),
IF(ISNUMBER(MATCH(LEFT(BA60,6),Final_Intermediate[Burmese_Consonants],0)),LEFT(BA60,6),
IF(ISNUMBER(MATCH(LEFT(BA60,5),Final_Intermediate[Burmese_Consonants],0)),LEFT(BA60,5),
IF(ISNUMBER(MATCH(LEFT(BA60,4),Final_Intermediate[Burmese_Consonants],0)),LEFT(BA60,4),
IF(ISNUMBER(MATCH(LEFT(BA60,3),Final_Intermediate[Burmese_Consonants],0)),LEFT(BA60,3),
IF(ISNUMBER(MATCH(LEFT(BA60,2),Final_Intermediate[Burmese_Consonants],0)),LEFT(BA60,2),
IF(ISNUMBER(MATCH(LEFT(BA60,1),Final_Intermediate[Burmese_Consonants],0)),LEFT(BA60,1),
"")))))))))))))))</f>
        <v>မြေ</v>
      </c>
      <c r="AA6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0" t="str">
        <f>IF(AND(OR(BB60="။",BB60="၊"),LEN(BB60)=1),BB60,
IF(ISNUMBER(MATCH(LEFT(BB60,7),Final_modified_Intermediate[Burmese_Consonants],0)),LEFT(BB60,7),
IF(ISNUMBER(MATCH(LEFT(BB60,6),Final_modified_Intermediate[Burmese_Consonants],0)),LEFT(BB60,6),
IF(ISNUMBER(MATCH(LEFT(BB60,5),Final_modified_Intermediate[Burmese_Consonants],0)),LEFT(BB60,5),
IF(ISNUMBER(MATCH(LEFT(BB60,4),Final_modified_Intermediate[Burmese_Consonants],0)),LEFT(BB60,4),
IF(ISNUMBER(MATCH(LEFT(BB60,3),Final_modified_Intermediate[Burmese_Consonants],0)),LEFT(BB60,3),
IF(ISNUMBER(MATCH(LEFT(BB60,2),Final_modified_Intermediate[Burmese_Consonants],0)),LEFT(BB60,2),
IF(ISNUMBER(MATCH(LEFT(BB60,1),Final_modified_Intermediate[Burmese_Consonants],0)),LEFT(BB60,1),
IF(ISNUMBER(MATCH(LEFT(BB60,7),Final_Intermediate[Burmese_Consonants],0)),LEFT(BB60,7),
IF(ISNUMBER(MATCH(LEFT(BB60,6),Final_Intermediate[Burmese_Consonants],0)),LEFT(BB60,6),
IF(ISNUMBER(MATCH(LEFT(BB60,5),Final_Intermediate[Burmese_Consonants],0)),LEFT(BB60,5),
IF(ISNUMBER(MATCH(LEFT(BB60,4),Final_Intermediate[Burmese_Consonants],0)),LEFT(BB60,4),
IF(ISNUMBER(MATCH(LEFT(BB60,3),Final_Intermediate[Burmese_Consonants],0)),LEFT(BB60,3),
IF(ISNUMBER(MATCH(LEFT(BB60,2),Final_Intermediate[Burmese_Consonants],0)),LEFT(BB60,2),
IF(ISNUMBER(MATCH(LEFT(BB60,1),Final_Intermediate[Burmese_Consonants],0)),LEFT(BB60,1),
"")))))))))))))))</f>
        <v>ပဲ</v>
      </c>
      <c r="AC6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0" t="str">
        <f>IF(AND(OR(BC60="။",BC60="၊"),LEN(BC60)=1),BC60,
IF(ISNUMBER(MATCH(LEFT(BC60,7),Final_modified_Intermediate[Burmese_Consonants],0)),LEFT(BC60,7),
IF(ISNUMBER(MATCH(LEFT(BC60,6),Final_modified_Intermediate[Burmese_Consonants],0)),LEFT(BC60,6),
IF(ISNUMBER(MATCH(LEFT(BC60,5),Final_modified_Intermediate[Burmese_Consonants],0)),LEFT(BC60,5),
IF(ISNUMBER(MATCH(LEFT(BC60,4),Final_modified_Intermediate[Burmese_Consonants],0)),LEFT(BC60,4),
IF(ISNUMBER(MATCH(LEFT(BC60,3),Final_modified_Intermediate[Burmese_Consonants],0)),LEFT(BC60,3),
IF(ISNUMBER(MATCH(LEFT(BC60,2),Final_modified_Intermediate[Burmese_Consonants],0)),LEFT(BC60,2),
IF(ISNUMBER(MATCH(LEFT(BC60,1),Final_modified_Intermediate[Burmese_Consonants],0)),LEFT(BC60,1),
IF(ISNUMBER(MATCH(LEFT(BC60,7),Final_Intermediate[Burmese_Consonants],0)),LEFT(BC60,7),
IF(ISNUMBER(MATCH(LEFT(BC60,6),Final_Intermediate[Burmese_Consonants],0)),LEFT(BC60,6),
IF(ISNUMBER(MATCH(LEFT(BC60,5),Final_Intermediate[Burmese_Consonants],0)),LEFT(BC60,5),
IF(ISNUMBER(MATCH(LEFT(BC60,4),Final_Intermediate[Burmese_Consonants],0)),LEFT(BC60,4),
IF(ISNUMBER(MATCH(LEFT(BC60,3),Final_Intermediate[Burmese_Consonants],0)),LEFT(BC60,3),
IF(ISNUMBER(MATCH(LEFT(BC60,2),Final_Intermediate[Burmese_Consonants],0)),LEFT(BC60,2),
IF(ISNUMBER(MATCH(LEFT(BC60,1),Final_Intermediate[Burmese_Consonants],0)),LEFT(BC60,1),
"")))))))))))))))</f>
        <v>လှော်</v>
      </c>
      <c r="AE6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0" t="str">
        <f>IF(AND(OR(BD60="။",BD60="၊"),LEN(BD60)=1),BD60,
IF(ISNUMBER(MATCH(LEFT(BD60,7),Final_modified_Intermediate[Burmese_Consonants],0)),LEFT(BD60,7),
IF(ISNUMBER(MATCH(LEFT(BD60,6),Final_modified_Intermediate[Burmese_Consonants],0)),LEFT(BD60,6),
IF(ISNUMBER(MATCH(LEFT(BD60,5),Final_modified_Intermediate[Burmese_Consonants],0)),LEFT(BD60,5),
IF(ISNUMBER(MATCH(LEFT(BD60,4),Final_modified_Intermediate[Burmese_Consonants],0)),LEFT(BD60,4),
IF(ISNUMBER(MATCH(LEFT(BD60,3),Final_modified_Intermediate[Burmese_Consonants],0)),LEFT(BD60,3),
IF(ISNUMBER(MATCH(LEFT(BD60,2),Final_modified_Intermediate[Burmese_Consonants],0)),LEFT(BD60,2),
IF(ISNUMBER(MATCH(LEFT(BD60,1),Final_modified_Intermediate[Burmese_Consonants],0)),LEFT(BD60,1),
IF(ISNUMBER(MATCH(LEFT(BD60,7),Final_Intermediate[Burmese_Consonants],0)),LEFT(BD60,7),
IF(ISNUMBER(MATCH(LEFT(BD60,6),Final_Intermediate[Burmese_Consonants],0)),LEFT(BD60,6),
IF(ISNUMBER(MATCH(LEFT(BD60,5),Final_Intermediate[Burmese_Consonants],0)),LEFT(BD60,5),
IF(ISNUMBER(MATCH(LEFT(BD60,4),Final_Intermediate[Burmese_Consonants],0)),LEFT(BD60,4),
IF(ISNUMBER(MATCH(LEFT(BD60,3),Final_Intermediate[Burmese_Consonants],0)),LEFT(BD60,3),
IF(ISNUMBER(MATCH(LEFT(BD60,2),Final_Intermediate[Burmese_Consonants],0)),LEFT(BD60,2),
IF(ISNUMBER(MATCH(LEFT(BD60,1),Final_Intermediate[Burmese_Consonants],0)),LEFT(BD60,1),
"")))))))))))))))</f>
        <v/>
      </c>
      <c r="AG60" t="str">
        <f>IF(AND(OR(BE60="။",BE60="၊"),LEN(BE60)=1),BE60,
IF(ISNUMBER(MATCH(LEFT(BE60,7),Final_modified_Intermediate[Burmese_Consonants],0)),LEFT(BE60,7),
IF(ISNUMBER(MATCH(LEFT(BE60,6),Final_modified_Intermediate[Burmese_Consonants],0)),LEFT(BE60,6),
IF(ISNUMBER(MATCH(LEFT(BE60,5),Final_modified_Intermediate[Burmese_Consonants],0)),LEFT(BE60,5),
IF(ISNUMBER(MATCH(LEFT(BE60,4),Final_modified_Intermediate[Burmese_Consonants],0)),LEFT(BE60,4),
IF(ISNUMBER(MATCH(LEFT(BE60,3),Final_modified_Intermediate[Burmese_Consonants],0)),LEFT(BE60,3),
IF(ISNUMBER(MATCH(LEFT(BE60,2),Final_modified_Intermediate[Burmese_Consonants],0)),LEFT(BE60,2),
IF(ISNUMBER(MATCH(LEFT(BE60,1),Final_modified_Intermediate[Burmese_Consonants],0)),LEFT(BE60,1),
IF(ISNUMBER(MATCH(LEFT(BE60,7),Final_Intermediate[Burmese_Consonants],0)),LEFT(BE60,7),
IF(ISNUMBER(MATCH(LEFT(BE60,6),Final_Intermediate[Burmese_Consonants],0)),LEFT(BE60,6),
IF(ISNUMBER(MATCH(LEFT(BE60,5),Final_Intermediate[Burmese_Consonants],0)),LEFT(BE60,5),
IF(ISNUMBER(MATCH(LEFT(BE60,4),Final_Intermediate[Burmese_Consonants],0)),LEFT(BE60,4),
IF(ISNUMBER(MATCH(LEFT(BE60,3),Final_Intermediate[Burmese_Consonants],0)),LEFT(BE60,3),
IF(ISNUMBER(MATCH(LEFT(BE60,2),Final_Intermediate[Burmese_Consonants],0)),LEFT(BE60,2),
IF(ISNUMBER(MATCH(LEFT(BE60,1),Final_Intermediate[Burmese_Consonants],0)),LEFT(BE60,1),
"")))))))))))))))</f>
        <v/>
      </c>
      <c r="AH60" t="str">
        <f>IF(AND(OR(BF60="။",BF60="၊"),LEN(BF60)=1),BF60,
IF(ISNUMBER(MATCH(LEFT(BF60,7),Final_modified_Intermediate[Burmese_Consonants],0)),LEFT(BF60,7),
IF(ISNUMBER(MATCH(LEFT(BF60,6),Final_modified_Intermediate[Burmese_Consonants],0)),LEFT(BF60,6),
IF(ISNUMBER(MATCH(LEFT(BF60,5),Final_modified_Intermediate[Burmese_Consonants],0)),LEFT(BF60,5),
IF(ISNUMBER(MATCH(LEFT(BF60,4),Final_modified_Intermediate[Burmese_Consonants],0)),LEFT(BF60,4),
IF(ISNUMBER(MATCH(LEFT(BF60,3),Final_modified_Intermediate[Burmese_Consonants],0)),LEFT(BF60,3),
IF(ISNUMBER(MATCH(LEFT(BF60,2),Final_modified_Intermediate[Burmese_Consonants],0)),LEFT(BF60,2),
IF(ISNUMBER(MATCH(LEFT(BF60,1),Final_modified_Intermediate[Burmese_Consonants],0)),LEFT(BF60,1),
IF(ISNUMBER(MATCH(LEFT(BF60,7),Final_Intermediate[Burmese_Consonants],0)),LEFT(BF60,7),
IF(ISNUMBER(MATCH(LEFT(BF60,6),Final_Intermediate[Burmese_Consonants],0)),LEFT(BF60,6),
IF(ISNUMBER(MATCH(LEFT(BF60,5),Final_Intermediate[Burmese_Consonants],0)),LEFT(BF60,5),
IF(ISNUMBER(MATCH(LEFT(BF60,4),Final_Intermediate[Burmese_Consonants],0)),LEFT(BF60,4),
IF(ISNUMBER(MATCH(LEFT(BF60,3),Final_Intermediate[Burmese_Consonants],0)),LEFT(BF60,3),
IF(ISNUMBER(MATCH(LEFT(BF60,2),Final_Intermediate[Burmese_Consonants],0)),LEFT(BF60,2),
IF(ISNUMBER(MATCH(LEFT(BF60,1),Final_Intermediate[Burmese_Consonants],0)),LEFT(BF60,1),
"")))))))))))))))</f>
        <v/>
      </c>
      <c r="AI60" t="str">
        <f>IF(AND(OR(BG60="။",BG60="၊"),LEN(BG60)=1),BG60,
IF(ISNUMBER(MATCH(LEFT(BG60,7),Final_modified_Intermediate[Burmese_Consonants],0)),LEFT(BG60,7),
IF(ISNUMBER(MATCH(LEFT(BG60,6),Final_modified_Intermediate[Burmese_Consonants],0)),LEFT(BG60,6),
IF(ISNUMBER(MATCH(LEFT(BG60,5),Final_modified_Intermediate[Burmese_Consonants],0)),LEFT(BG60,5),
IF(ISNUMBER(MATCH(LEFT(BG60,4),Final_modified_Intermediate[Burmese_Consonants],0)),LEFT(BG60,4),
IF(ISNUMBER(MATCH(LEFT(BG60,3),Final_modified_Intermediate[Burmese_Consonants],0)),LEFT(BG60,3),
IF(ISNUMBER(MATCH(LEFT(BG60,2),Final_modified_Intermediate[Burmese_Consonants],0)),LEFT(BG60,2),
IF(ISNUMBER(MATCH(LEFT(BG60,1),Final_modified_Intermediate[Burmese_Consonants],0)),LEFT(BG60,1),
IF(ISNUMBER(MATCH(LEFT(BG60,7),Final_Intermediate[Burmese_Consonants],0)),LEFT(BG60,7),
IF(ISNUMBER(MATCH(LEFT(BG60,6),Final_Intermediate[Burmese_Consonants],0)),LEFT(BG60,6),
IF(ISNUMBER(MATCH(LEFT(BG60,5),Final_Intermediate[Burmese_Consonants],0)),LEFT(BG60,5),
IF(ISNUMBER(MATCH(LEFT(BG60,4),Final_Intermediate[Burmese_Consonants],0)),LEFT(BG60,4),
IF(ISNUMBER(MATCH(LEFT(BG60,3),Final_Intermediate[Burmese_Consonants],0)),LEFT(BG60,3),
IF(ISNUMBER(MATCH(LEFT(BG60,2),Final_Intermediate[Burmese_Consonants],0)),LEFT(BG60,2),
IF(ISNUMBER(MATCH(LEFT(BG60,1),Final_Intermediate[Burmese_Consonants],0)),LEFT(BG60,1),
"")))))))))))))))</f>
        <v/>
      </c>
      <c r="AJ60" t="str">
        <f>IF(AND(OR(BH60="။",BH60="၊"),LEN(BH60)=1),BH60,
IF(ISNUMBER(MATCH(LEFT(BH60,7),Final_modified_Intermediate[Burmese_Consonants],0)),LEFT(BH60,7),
IF(ISNUMBER(MATCH(LEFT(BH60,6),Final_modified_Intermediate[Burmese_Consonants],0)),LEFT(BH60,6),
IF(ISNUMBER(MATCH(LEFT(BH60,5),Final_modified_Intermediate[Burmese_Consonants],0)),LEFT(BH60,5),
IF(ISNUMBER(MATCH(LEFT(BH60,4),Final_modified_Intermediate[Burmese_Consonants],0)),LEFT(BH60,4),
IF(ISNUMBER(MATCH(LEFT(BH60,3),Final_modified_Intermediate[Burmese_Consonants],0)),LEFT(BH60,3),
IF(ISNUMBER(MATCH(LEFT(BH60,2),Final_modified_Intermediate[Burmese_Consonants],0)),LEFT(BH60,2),
IF(ISNUMBER(MATCH(LEFT(BH60,1),Final_modified_Intermediate[Burmese_Consonants],0)),LEFT(BH60,1),
IF(ISNUMBER(MATCH(LEFT(BH60,7),Final_Intermediate[Burmese_Consonants],0)),LEFT(BH60,7),
IF(ISNUMBER(MATCH(LEFT(BH60,6),Final_Intermediate[Burmese_Consonants],0)),LEFT(BH60,6),
IF(ISNUMBER(MATCH(LEFT(BH60,5),Final_Intermediate[Burmese_Consonants],0)),LEFT(BH60,5),
IF(ISNUMBER(MATCH(LEFT(BH60,4),Final_Intermediate[Burmese_Consonants],0)),LEFT(BH60,4),
IF(ISNUMBER(MATCH(LEFT(BH60,3),Final_Intermediate[Burmese_Consonants],0)),LEFT(BH60,3),
IF(ISNUMBER(MATCH(LEFT(BH60,2),Final_Intermediate[Burmese_Consonants],0)),LEFT(BH60,2),
IF(ISNUMBER(MATCH(LEFT(BH60,1),Final_Intermediate[Burmese_Consonants],0)),LEFT(BH60,1),
"")))))))))))))))</f>
        <v/>
      </c>
      <c r="AK60" t="str">
        <f>IF(AND(OR(BI60="။",BI60="၊"),LEN(BI60)=1),BI60,
IF(ISNUMBER(MATCH(LEFT(BI60,7),Final_modified_Intermediate[Burmese_Consonants],0)),LEFT(BI60,7),
IF(ISNUMBER(MATCH(LEFT(BI60,6),Final_modified_Intermediate[Burmese_Consonants],0)),LEFT(BI60,6),
IF(ISNUMBER(MATCH(LEFT(BI60,5),Final_modified_Intermediate[Burmese_Consonants],0)),LEFT(BI60,5),
IF(ISNUMBER(MATCH(LEFT(BI60,4),Final_modified_Intermediate[Burmese_Consonants],0)),LEFT(BI60,4),
IF(ISNUMBER(MATCH(LEFT(BI60,3),Final_modified_Intermediate[Burmese_Consonants],0)),LEFT(BI60,3),
IF(ISNUMBER(MATCH(LEFT(BI60,2),Final_modified_Intermediate[Burmese_Consonants],0)),LEFT(BI60,2),
IF(ISNUMBER(MATCH(LEFT(BI60,1),Final_modified_Intermediate[Burmese_Consonants],0)),LEFT(BI60,1),
IF(ISNUMBER(MATCH(LEFT(BI60,7),Final_Intermediate[Burmese_Consonants],0)),LEFT(BI60,7),
IF(ISNUMBER(MATCH(LEFT(BI60,6),Final_Intermediate[Burmese_Consonants],0)),LEFT(BI60,6),
IF(ISNUMBER(MATCH(LEFT(BI60,5),Final_Intermediate[Burmese_Consonants],0)),LEFT(BI60,5),
IF(ISNUMBER(MATCH(LEFT(BI60,4),Final_Intermediate[Burmese_Consonants],0)),LEFT(BI60,4),
IF(ISNUMBER(MATCH(LEFT(BI60,3),Final_Intermediate[Burmese_Consonants],0)),LEFT(BI60,3),
IF(ISNUMBER(MATCH(LEFT(BI60,2),Final_Intermediate[Burmese_Consonants],0)),LEFT(BI60,2),
IF(ISNUMBER(MATCH(LEFT(BI60,1),Final_Intermediate[Burmese_Consonants],0)),LEFT(BI60,1),
"")))))))))))))))</f>
        <v/>
      </c>
      <c r="AL60" t="str">
        <f>IF(AND(OR(BJ60="။",BJ60="၊"),LEN(BJ60)=1),BJ60,
IF(ISNUMBER(MATCH(LEFT(BJ60,7),Final_modified_Intermediate[Burmese_Consonants],0)),LEFT(BJ60,7),
IF(ISNUMBER(MATCH(LEFT(BJ60,6),Final_modified_Intermediate[Burmese_Consonants],0)),LEFT(BJ60,6),
IF(ISNUMBER(MATCH(LEFT(BJ60,5),Final_modified_Intermediate[Burmese_Consonants],0)),LEFT(BJ60,5),
IF(ISNUMBER(MATCH(LEFT(BJ60,4),Final_modified_Intermediate[Burmese_Consonants],0)),LEFT(BJ60,4),
IF(ISNUMBER(MATCH(LEFT(BJ60,3),Final_modified_Intermediate[Burmese_Consonants],0)),LEFT(BJ60,3),
IF(ISNUMBER(MATCH(LEFT(BJ60,2),Final_modified_Intermediate[Burmese_Consonants],0)),LEFT(BJ60,2),
IF(ISNUMBER(MATCH(LEFT(BJ60,1),Final_modified_Intermediate[Burmese_Consonants],0)),LEFT(BJ60,1),
IF(ISNUMBER(MATCH(LEFT(BJ60,7),Final_Intermediate[Burmese_Consonants],0)),LEFT(BJ60,7),
IF(ISNUMBER(MATCH(LEFT(BJ60,6),Final_Intermediate[Burmese_Consonants],0)),LEFT(BJ60,6),
IF(ISNUMBER(MATCH(LEFT(BJ60,5),Final_Intermediate[Burmese_Consonants],0)),LEFT(BJ60,5),
IF(ISNUMBER(MATCH(LEFT(BJ60,4),Final_Intermediate[Burmese_Consonants],0)),LEFT(BJ60,4),
IF(ISNUMBER(MATCH(LEFT(BJ60,3),Final_Intermediate[Burmese_Consonants],0)),LEFT(BJ60,3),
IF(ISNUMBER(MATCH(LEFT(BJ60,2),Final_Intermediate[Burmese_Consonants],0)),LEFT(BJ60,2),
IF(ISNUMBER(MATCH(LEFT(BJ60,1),Final_Intermediate[Burmese_Consonants],0)),LEFT(BJ60,1),
"")))))))))))))))</f>
        <v/>
      </c>
      <c r="AN60" t="e">
        <f>Compiler_Burmese[[#This Row],[Sr. No.]]</f>
        <v>#REF!</v>
      </c>
      <c r="AO6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0" t="e">
        <f>[2]!Vocabulary_Burmese[[#This Row],[Sr. No.]]</f>
        <v>#REF!</v>
      </c>
      <c r="BA60" t="str">
        <f>IF(Raw_data_N2_Kanji[[#This Row],[Categorie]]&lt;&gt;"","",
IF(ISNUMBER(MATCH(V,Special_list[Burmese word],0)),"",
SUBSTITUTE(Raw_data_N2_Kanji[[#This Row],[Raw]]," ","")))</f>
        <v>မြေပဲလှော်</v>
      </c>
      <c r="BB60" t="str">
        <f>RIGHT(Segregate18[[#This Row],[UPGRADE]],LEN(Segregate18[[#This Row],[UPGRADE]])-LEN(Compiler_Burmese[[#This Row],[1]]))</f>
        <v>ပဲလှော်</v>
      </c>
      <c r="BC60" t="str">
        <f>RIGHT(Segregate18[[#This Row],[11]],LEN(Segregate18[[#This Row],[11]])-LEN(Compiler_Burmese[[#This Row],[2]]))</f>
        <v>လှော်</v>
      </c>
      <c r="BD60" t="str">
        <f>RIGHT(Segregate18[[#This Row],[21]],LEN(Segregate18[[#This Row],[21]])-LEN(Compiler_Burmese[[#This Row],[3]]))</f>
        <v/>
      </c>
      <c r="BE60" t="str">
        <f>RIGHT(Segregate18[[#This Row],[31]],LEN(Segregate18[[#This Row],[31]])-LEN(Compiler_Burmese[[#This Row],[4]]))</f>
        <v/>
      </c>
      <c r="BF60" t="str">
        <f>RIGHT(Segregate18[[#This Row],[41]],LEN(Segregate18[[#This Row],[41]])-LEN(Compiler_Burmese[[#This Row],[5]]))</f>
        <v/>
      </c>
      <c r="BG60" t="str">
        <f>RIGHT(Segregate18[[#This Row],[51]],LEN(Segregate18[[#This Row],[51]])-LEN(Compiler_Burmese[[#This Row],[6]]))</f>
        <v/>
      </c>
      <c r="BH60" t="str">
        <f>RIGHT(Segregate18[[#This Row],[61]],LEN(Segregate18[[#This Row],[61]])-LEN(Compiler_Burmese[[#This Row],[7]]))</f>
        <v/>
      </c>
      <c r="BI60" t="str">
        <f>RIGHT(Segregate18[[#This Row],[71]],LEN(Segregate18[[#This Row],[71]])-LEN(Compiler_Burmese[[#This Row],[8]]))</f>
        <v/>
      </c>
      <c r="BJ60" t="str">
        <f>RIGHT(Segregate18[[#This Row],[81]],LEN(Segregate18[[#This Row],[81]])-LEN(Compiler_Burmese[[#This Row],[9]]))</f>
        <v/>
      </c>
    </row>
    <row r="61" spans="1:62" ht="14.25" customHeight="1" x14ac:dyDescent="0.3">
      <c r="A61">
        <f>IF(Raw_data_N2_Kanji[[#This Row],[Categorie]]&lt;&gt;"",$A60+1,$A60)</f>
        <v>5</v>
      </c>
      <c r="B61" s="6">
        <f>IF(AND(Raw_data_N2_Kanji[[#This Row],[Supporting word 1]]="",Raw_data_N2_Kanji[[#This Row],[Supporting word 2]]=""),$B60,$B60+1)</f>
        <v>0</v>
      </c>
      <c r="C61" s="9">
        <f>ROW()-ROW(Raw_data_N2_Kanji[#Headers])</f>
        <v>59</v>
      </c>
      <c r="D61" s="9" t="s">
        <v>27460</v>
      </c>
      <c r="E61" s="9" t="str">
        <f>IF(Raw_data_N2_Kanji[[#This Row],[Categorie]]="",$E60,Raw_data_N2_Kanji[[#This Row],[Categorie]])</f>
        <v>Rice, Noodles</v>
      </c>
      <c r="F61" s="9">
        <f t="shared" si="1"/>
        <v>0</v>
      </c>
      <c r="G61" s="57" t="str">
        <f>Raw_data_N2_Kanji[[#This Row],[Lecture_no]]&amp;"_"&amp;Raw_data_N2_Kanji[[#This Row],[Receipe_no]]</f>
        <v>Rice, Noodles_0</v>
      </c>
      <c r="H61" s="125" t="s">
        <v>27619</v>
      </c>
      <c r="I6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Rice, Noodles (Carbohydrate)</v>
      </c>
      <c r="K6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1" s="11"/>
      <c r="N61" s="11"/>
      <c r="O61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61" s="12"/>
      <c r="Q61" s="12">
        <f>IF(Raw_data_N2_Kanji[[#This Row],[Receipe_no]]=0,$Q60,
$Q60+1)</f>
        <v>54</v>
      </c>
      <c r="R61" s="11"/>
      <c r="S61" s="11">
        <f>IF(Raw_data_N2_Kanji[[#This Row],[Marking]]="",1,"")</f>
        <v>1</v>
      </c>
      <c r="T61" s="11" t="str">
        <f>IF(Raw_data_N2_Kanji[[#This Row],[Marking_blank]]="",SUMPRODUCT(COUNTIF($S$3:$S61,$S61)),"")</f>
        <v/>
      </c>
      <c r="U61" s="12">
        <f>Raw_data_N2_Kanji[[#This Row],[Sr. no.]]</f>
        <v>59</v>
      </c>
      <c r="V61" s="11">
        <f>SUMPRODUCT(COUNTIF($J$3:$J61,$J61))</f>
        <v>1</v>
      </c>
      <c r="W61" s="82">
        <f>LEN('1_Raw_data'!$J61)</f>
        <v>28</v>
      </c>
      <c r="Y61" t="e">
        <f>Segregate18[[#This Row],[Sr. No.]]</f>
        <v>#REF!</v>
      </c>
      <c r="Z61" t="str">
        <f>IF(AND(OR(BA61="။",BA61="၊"),LEN(BA61)=1),BA61,
IF(ISNUMBER(MATCH(LEFT(BA61,7),Final_modified_Intermediate[Burmese_Consonants],0)),LEFT(BA61,7),
IF(ISNUMBER(MATCH(LEFT(BA61,6),Final_modified_Intermediate[Burmese_Consonants],0)),LEFT(BA61,6),
IF(ISNUMBER(MATCH(LEFT(BA61,5),Final_modified_Intermediate[Burmese_Consonants],0)),LEFT(BA61,5),
IF(ISNUMBER(MATCH(LEFT(BA61,4),Final_modified_Intermediate[Burmese_Consonants],0)),LEFT(BA61,4),
IF(ISNUMBER(MATCH(LEFT(BA61,3),Final_modified_Intermediate[Burmese_Consonants],0)),LEFT(BA61,3),
IF(ISNUMBER(MATCH(LEFT(BA61,2),Final_modified_Intermediate[Burmese_Consonants],0)),LEFT(BA61,2),
IF(ISNUMBER(MATCH(LEFT(BA61,1),Final_modified_Intermediate[Burmese_Consonants],0)),LEFT(BA61,1),
IF(ISNUMBER(MATCH(LEFT(BA61,7),Final_Intermediate[Burmese_Consonants],0)),LEFT(BA61,7),
IF(ISNUMBER(MATCH(LEFT(BA61,6),Final_Intermediate[Burmese_Consonants],0)),LEFT(BA61,6),
IF(ISNUMBER(MATCH(LEFT(BA61,5),Final_Intermediate[Burmese_Consonants],0)),LEFT(BA61,5),
IF(ISNUMBER(MATCH(LEFT(BA61,4),Final_Intermediate[Burmese_Consonants],0)),LEFT(BA61,4),
IF(ISNUMBER(MATCH(LEFT(BA61,3),Final_Intermediate[Burmese_Consonants],0)),LEFT(BA61,3),
IF(ISNUMBER(MATCH(LEFT(BA61,2),Final_Intermediate[Burmese_Consonants],0)),LEFT(BA61,2),
IF(ISNUMBER(MATCH(LEFT(BA61,1),Final_Intermediate[Burmese_Consonants],0)),LEFT(BA61,1),
"")))))))))))))))</f>
        <v/>
      </c>
      <c r="AA61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61" t="str">
        <f>IF(AND(OR(BB61="။",BB61="၊"),LEN(BB61)=1),BB61,
IF(ISNUMBER(MATCH(LEFT(BB61,7),Final_modified_Intermediate[Burmese_Consonants],0)),LEFT(BB61,7),
IF(ISNUMBER(MATCH(LEFT(BB61,6),Final_modified_Intermediate[Burmese_Consonants],0)),LEFT(BB61,6),
IF(ISNUMBER(MATCH(LEFT(BB61,5),Final_modified_Intermediate[Burmese_Consonants],0)),LEFT(BB61,5),
IF(ISNUMBER(MATCH(LEFT(BB61,4),Final_modified_Intermediate[Burmese_Consonants],0)),LEFT(BB61,4),
IF(ISNUMBER(MATCH(LEFT(BB61,3),Final_modified_Intermediate[Burmese_Consonants],0)),LEFT(BB61,3),
IF(ISNUMBER(MATCH(LEFT(BB61,2),Final_modified_Intermediate[Burmese_Consonants],0)),LEFT(BB61,2),
IF(ISNUMBER(MATCH(LEFT(BB61,1),Final_modified_Intermediate[Burmese_Consonants],0)),LEFT(BB61,1),
IF(ISNUMBER(MATCH(LEFT(BB61,7),Final_Intermediate[Burmese_Consonants],0)),LEFT(BB61,7),
IF(ISNUMBER(MATCH(LEFT(BB61,6),Final_Intermediate[Burmese_Consonants],0)),LEFT(BB61,6),
IF(ISNUMBER(MATCH(LEFT(BB61,5),Final_Intermediate[Burmese_Consonants],0)),LEFT(BB61,5),
IF(ISNUMBER(MATCH(LEFT(BB61,4),Final_Intermediate[Burmese_Consonants],0)),LEFT(BB61,4),
IF(ISNUMBER(MATCH(LEFT(BB61,3),Final_Intermediate[Burmese_Consonants],0)),LEFT(BB61,3),
IF(ISNUMBER(MATCH(LEFT(BB61,2),Final_Intermediate[Burmese_Consonants],0)),LEFT(BB61,2),
IF(ISNUMBER(MATCH(LEFT(BB61,1),Final_Intermediate[Burmese_Consonants],0)),LEFT(BB61,1),
"")))))))))))))))</f>
        <v/>
      </c>
      <c r="AC61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61" t="str">
        <f>IF(AND(OR(BC61="။",BC61="၊"),LEN(BC61)=1),BC61,
IF(ISNUMBER(MATCH(LEFT(BC61,7),Final_modified_Intermediate[Burmese_Consonants],0)),LEFT(BC61,7),
IF(ISNUMBER(MATCH(LEFT(BC61,6),Final_modified_Intermediate[Burmese_Consonants],0)),LEFT(BC61,6),
IF(ISNUMBER(MATCH(LEFT(BC61,5),Final_modified_Intermediate[Burmese_Consonants],0)),LEFT(BC61,5),
IF(ISNUMBER(MATCH(LEFT(BC61,4),Final_modified_Intermediate[Burmese_Consonants],0)),LEFT(BC61,4),
IF(ISNUMBER(MATCH(LEFT(BC61,3),Final_modified_Intermediate[Burmese_Consonants],0)),LEFT(BC61,3),
IF(ISNUMBER(MATCH(LEFT(BC61,2),Final_modified_Intermediate[Burmese_Consonants],0)),LEFT(BC61,2),
IF(ISNUMBER(MATCH(LEFT(BC61,1),Final_modified_Intermediate[Burmese_Consonants],0)),LEFT(BC61,1),
IF(ISNUMBER(MATCH(LEFT(BC61,7),Final_Intermediate[Burmese_Consonants],0)),LEFT(BC61,7),
IF(ISNUMBER(MATCH(LEFT(BC61,6),Final_Intermediate[Burmese_Consonants],0)),LEFT(BC61,6),
IF(ISNUMBER(MATCH(LEFT(BC61,5),Final_Intermediate[Burmese_Consonants],0)),LEFT(BC61,5),
IF(ISNUMBER(MATCH(LEFT(BC61,4),Final_Intermediate[Burmese_Consonants],0)),LEFT(BC61,4),
IF(ISNUMBER(MATCH(LEFT(BC61,3),Final_Intermediate[Burmese_Consonants],0)),LEFT(BC61,3),
IF(ISNUMBER(MATCH(LEFT(BC61,2),Final_Intermediate[Burmese_Consonants],0)),LEFT(BC61,2),
IF(ISNUMBER(MATCH(LEFT(BC61,1),Final_Intermediate[Burmese_Consonants],0)),LEFT(BC61,1),
"")))))))))))))))</f>
        <v/>
      </c>
      <c r="AE6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61" t="str">
        <f>IF(AND(OR(BD61="။",BD61="၊"),LEN(BD61)=1),BD61,
IF(ISNUMBER(MATCH(LEFT(BD61,7),Final_modified_Intermediate[Burmese_Consonants],0)),LEFT(BD61,7),
IF(ISNUMBER(MATCH(LEFT(BD61,6),Final_modified_Intermediate[Burmese_Consonants],0)),LEFT(BD61,6),
IF(ISNUMBER(MATCH(LEFT(BD61,5),Final_modified_Intermediate[Burmese_Consonants],0)),LEFT(BD61,5),
IF(ISNUMBER(MATCH(LEFT(BD61,4),Final_modified_Intermediate[Burmese_Consonants],0)),LEFT(BD61,4),
IF(ISNUMBER(MATCH(LEFT(BD61,3),Final_modified_Intermediate[Burmese_Consonants],0)),LEFT(BD61,3),
IF(ISNUMBER(MATCH(LEFT(BD61,2),Final_modified_Intermediate[Burmese_Consonants],0)),LEFT(BD61,2),
IF(ISNUMBER(MATCH(LEFT(BD61,1),Final_modified_Intermediate[Burmese_Consonants],0)),LEFT(BD61,1),
IF(ISNUMBER(MATCH(LEFT(BD61,7),Final_Intermediate[Burmese_Consonants],0)),LEFT(BD61,7),
IF(ISNUMBER(MATCH(LEFT(BD61,6),Final_Intermediate[Burmese_Consonants],0)),LEFT(BD61,6),
IF(ISNUMBER(MATCH(LEFT(BD61,5),Final_Intermediate[Burmese_Consonants],0)),LEFT(BD61,5),
IF(ISNUMBER(MATCH(LEFT(BD61,4),Final_Intermediate[Burmese_Consonants],0)),LEFT(BD61,4),
IF(ISNUMBER(MATCH(LEFT(BD61,3),Final_Intermediate[Burmese_Consonants],0)),LEFT(BD61,3),
IF(ISNUMBER(MATCH(LEFT(BD61,2),Final_Intermediate[Burmese_Consonants],0)),LEFT(BD61,2),
IF(ISNUMBER(MATCH(LEFT(BD61,1),Final_Intermediate[Burmese_Consonants],0)),LEFT(BD61,1),
"")))))))))))))))</f>
        <v/>
      </c>
      <c r="AG61" t="str">
        <f>IF(AND(OR(BE61="။",BE61="၊"),LEN(BE61)=1),BE61,
IF(ISNUMBER(MATCH(LEFT(BE61,7),Final_modified_Intermediate[Burmese_Consonants],0)),LEFT(BE61,7),
IF(ISNUMBER(MATCH(LEFT(BE61,6),Final_modified_Intermediate[Burmese_Consonants],0)),LEFT(BE61,6),
IF(ISNUMBER(MATCH(LEFT(BE61,5),Final_modified_Intermediate[Burmese_Consonants],0)),LEFT(BE61,5),
IF(ISNUMBER(MATCH(LEFT(BE61,4),Final_modified_Intermediate[Burmese_Consonants],0)),LEFT(BE61,4),
IF(ISNUMBER(MATCH(LEFT(BE61,3),Final_modified_Intermediate[Burmese_Consonants],0)),LEFT(BE61,3),
IF(ISNUMBER(MATCH(LEFT(BE61,2),Final_modified_Intermediate[Burmese_Consonants],0)),LEFT(BE61,2),
IF(ISNUMBER(MATCH(LEFT(BE61,1),Final_modified_Intermediate[Burmese_Consonants],0)),LEFT(BE61,1),
IF(ISNUMBER(MATCH(LEFT(BE61,7),Final_Intermediate[Burmese_Consonants],0)),LEFT(BE61,7),
IF(ISNUMBER(MATCH(LEFT(BE61,6),Final_Intermediate[Burmese_Consonants],0)),LEFT(BE61,6),
IF(ISNUMBER(MATCH(LEFT(BE61,5),Final_Intermediate[Burmese_Consonants],0)),LEFT(BE61,5),
IF(ISNUMBER(MATCH(LEFT(BE61,4),Final_Intermediate[Burmese_Consonants],0)),LEFT(BE61,4),
IF(ISNUMBER(MATCH(LEFT(BE61,3),Final_Intermediate[Burmese_Consonants],0)),LEFT(BE61,3),
IF(ISNUMBER(MATCH(LEFT(BE61,2),Final_Intermediate[Burmese_Consonants],0)),LEFT(BE61,2),
IF(ISNUMBER(MATCH(LEFT(BE61,1),Final_Intermediate[Burmese_Consonants],0)),LEFT(BE61,1),
"")))))))))))))))</f>
        <v/>
      </c>
      <c r="AH61" t="str">
        <f>IF(AND(OR(BF61="။",BF61="၊"),LEN(BF61)=1),BF61,
IF(ISNUMBER(MATCH(LEFT(BF61,7),Final_modified_Intermediate[Burmese_Consonants],0)),LEFT(BF61,7),
IF(ISNUMBER(MATCH(LEFT(BF61,6),Final_modified_Intermediate[Burmese_Consonants],0)),LEFT(BF61,6),
IF(ISNUMBER(MATCH(LEFT(BF61,5),Final_modified_Intermediate[Burmese_Consonants],0)),LEFT(BF61,5),
IF(ISNUMBER(MATCH(LEFT(BF61,4),Final_modified_Intermediate[Burmese_Consonants],0)),LEFT(BF61,4),
IF(ISNUMBER(MATCH(LEFT(BF61,3),Final_modified_Intermediate[Burmese_Consonants],0)),LEFT(BF61,3),
IF(ISNUMBER(MATCH(LEFT(BF61,2),Final_modified_Intermediate[Burmese_Consonants],0)),LEFT(BF61,2),
IF(ISNUMBER(MATCH(LEFT(BF61,1),Final_modified_Intermediate[Burmese_Consonants],0)),LEFT(BF61,1),
IF(ISNUMBER(MATCH(LEFT(BF61,7),Final_Intermediate[Burmese_Consonants],0)),LEFT(BF61,7),
IF(ISNUMBER(MATCH(LEFT(BF61,6),Final_Intermediate[Burmese_Consonants],0)),LEFT(BF61,6),
IF(ISNUMBER(MATCH(LEFT(BF61,5),Final_Intermediate[Burmese_Consonants],0)),LEFT(BF61,5),
IF(ISNUMBER(MATCH(LEFT(BF61,4),Final_Intermediate[Burmese_Consonants],0)),LEFT(BF61,4),
IF(ISNUMBER(MATCH(LEFT(BF61,3),Final_Intermediate[Burmese_Consonants],0)),LEFT(BF61,3),
IF(ISNUMBER(MATCH(LEFT(BF61,2),Final_Intermediate[Burmese_Consonants],0)),LEFT(BF61,2),
IF(ISNUMBER(MATCH(LEFT(BF61,1),Final_Intermediate[Burmese_Consonants],0)),LEFT(BF61,1),
"")))))))))))))))</f>
        <v/>
      </c>
      <c r="AI61" t="str">
        <f>IF(AND(OR(BG61="။",BG61="၊"),LEN(BG61)=1),BG61,
IF(ISNUMBER(MATCH(LEFT(BG61,7),Final_modified_Intermediate[Burmese_Consonants],0)),LEFT(BG61,7),
IF(ISNUMBER(MATCH(LEFT(BG61,6),Final_modified_Intermediate[Burmese_Consonants],0)),LEFT(BG61,6),
IF(ISNUMBER(MATCH(LEFT(BG61,5),Final_modified_Intermediate[Burmese_Consonants],0)),LEFT(BG61,5),
IF(ISNUMBER(MATCH(LEFT(BG61,4),Final_modified_Intermediate[Burmese_Consonants],0)),LEFT(BG61,4),
IF(ISNUMBER(MATCH(LEFT(BG61,3),Final_modified_Intermediate[Burmese_Consonants],0)),LEFT(BG61,3),
IF(ISNUMBER(MATCH(LEFT(BG61,2),Final_modified_Intermediate[Burmese_Consonants],0)),LEFT(BG61,2),
IF(ISNUMBER(MATCH(LEFT(BG61,1),Final_modified_Intermediate[Burmese_Consonants],0)),LEFT(BG61,1),
IF(ISNUMBER(MATCH(LEFT(BG61,7),Final_Intermediate[Burmese_Consonants],0)),LEFT(BG61,7),
IF(ISNUMBER(MATCH(LEFT(BG61,6),Final_Intermediate[Burmese_Consonants],0)),LEFT(BG61,6),
IF(ISNUMBER(MATCH(LEFT(BG61,5),Final_Intermediate[Burmese_Consonants],0)),LEFT(BG61,5),
IF(ISNUMBER(MATCH(LEFT(BG61,4),Final_Intermediate[Burmese_Consonants],0)),LEFT(BG61,4),
IF(ISNUMBER(MATCH(LEFT(BG61,3),Final_Intermediate[Burmese_Consonants],0)),LEFT(BG61,3),
IF(ISNUMBER(MATCH(LEFT(BG61,2),Final_Intermediate[Burmese_Consonants],0)),LEFT(BG61,2),
IF(ISNUMBER(MATCH(LEFT(BG61,1),Final_Intermediate[Burmese_Consonants],0)),LEFT(BG61,1),
"")))))))))))))))</f>
        <v/>
      </c>
      <c r="AJ61" t="str">
        <f>IF(AND(OR(BH61="။",BH61="၊"),LEN(BH61)=1),BH61,
IF(ISNUMBER(MATCH(LEFT(BH61,7),Final_modified_Intermediate[Burmese_Consonants],0)),LEFT(BH61,7),
IF(ISNUMBER(MATCH(LEFT(BH61,6),Final_modified_Intermediate[Burmese_Consonants],0)),LEFT(BH61,6),
IF(ISNUMBER(MATCH(LEFT(BH61,5),Final_modified_Intermediate[Burmese_Consonants],0)),LEFT(BH61,5),
IF(ISNUMBER(MATCH(LEFT(BH61,4),Final_modified_Intermediate[Burmese_Consonants],0)),LEFT(BH61,4),
IF(ISNUMBER(MATCH(LEFT(BH61,3),Final_modified_Intermediate[Burmese_Consonants],0)),LEFT(BH61,3),
IF(ISNUMBER(MATCH(LEFT(BH61,2),Final_modified_Intermediate[Burmese_Consonants],0)),LEFT(BH61,2),
IF(ISNUMBER(MATCH(LEFT(BH61,1),Final_modified_Intermediate[Burmese_Consonants],0)),LEFT(BH61,1),
IF(ISNUMBER(MATCH(LEFT(BH61,7),Final_Intermediate[Burmese_Consonants],0)),LEFT(BH61,7),
IF(ISNUMBER(MATCH(LEFT(BH61,6),Final_Intermediate[Burmese_Consonants],0)),LEFT(BH61,6),
IF(ISNUMBER(MATCH(LEFT(BH61,5),Final_Intermediate[Burmese_Consonants],0)),LEFT(BH61,5),
IF(ISNUMBER(MATCH(LEFT(BH61,4),Final_Intermediate[Burmese_Consonants],0)),LEFT(BH61,4),
IF(ISNUMBER(MATCH(LEFT(BH61,3),Final_Intermediate[Burmese_Consonants],0)),LEFT(BH61,3),
IF(ISNUMBER(MATCH(LEFT(BH61,2),Final_Intermediate[Burmese_Consonants],0)),LEFT(BH61,2),
IF(ISNUMBER(MATCH(LEFT(BH61,1),Final_Intermediate[Burmese_Consonants],0)),LEFT(BH61,1),
"")))))))))))))))</f>
        <v/>
      </c>
      <c r="AK61" t="str">
        <f>IF(AND(OR(BI61="။",BI61="၊"),LEN(BI61)=1),BI61,
IF(ISNUMBER(MATCH(LEFT(BI61,7),Final_modified_Intermediate[Burmese_Consonants],0)),LEFT(BI61,7),
IF(ISNUMBER(MATCH(LEFT(BI61,6),Final_modified_Intermediate[Burmese_Consonants],0)),LEFT(BI61,6),
IF(ISNUMBER(MATCH(LEFT(BI61,5),Final_modified_Intermediate[Burmese_Consonants],0)),LEFT(BI61,5),
IF(ISNUMBER(MATCH(LEFT(BI61,4),Final_modified_Intermediate[Burmese_Consonants],0)),LEFT(BI61,4),
IF(ISNUMBER(MATCH(LEFT(BI61,3),Final_modified_Intermediate[Burmese_Consonants],0)),LEFT(BI61,3),
IF(ISNUMBER(MATCH(LEFT(BI61,2),Final_modified_Intermediate[Burmese_Consonants],0)),LEFT(BI61,2),
IF(ISNUMBER(MATCH(LEFT(BI61,1),Final_modified_Intermediate[Burmese_Consonants],0)),LEFT(BI61,1),
IF(ISNUMBER(MATCH(LEFT(BI61,7),Final_Intermediate[Burmese_Consonants],0)),LEFT(BI61,7),
IF(ISNUMBER(MATCH(LEFT(BI61,6),Final_Intermediate[Burmese_Consonants],0)),LEFT(BI61,6),
IF(ISNUMBER(MATCH(LEFT(BI61,5),Final_Intermediate[Burmese_Consonants],0)),LEFT(BI61,5),
IF(ISNUMBER(MATCH(LEFT(BI61,4),Final_Intermediate[Burmese_Consonants],0)),LEFT(BI61,4),
IF(ISNUMBER(MATCH(LEFT(BI61,3),Final_Intermediate[Burmese_Consonants],0)),LEFT(BI61,3),
IF(ISNUMBER(MATCH(LEFT(BI61,2),Final_Intermediate[Burmese_Consonants],0)),LEFT(BI61,2),
IF(ISNUMBER(MATCH(LEFT(BI61,1),Final_Intermediate[Burmese_Consonants],0)),LEFT(BI61,1),
"")))))))))))))))</f>
        <v/>
      </c>
      <c r="AL61" t="str">
        <f>IF(AND(OR(BJ61="။",BJ61="၊"),LEN(BJ61)=1),BJ61,
IF(ISNUMBER(MATCH(LEFT(BJ61,7),Final_modified_Intermediate[Burmese_Consonants],0)),LEFT(BJ61,7),
IF(ISNUMBER(MATCH(LEFT(BJ61,6),Final_modified_Intermediate[Burmese_Consonants],0)),LEFT(BJ61,6),
IF(ISNUMBER(MATCH(LEFT(BJ61,5),Final_modified_Intermediate[Burmese_Consonants],0)),LEFT(BJ61,5),
IF(ISNUMBER(MATCH(LEFT(BJ61,4),Final_modified_Intermediate[Burmese_Consonants],0)),LEFT(BJ61,4),
IF(ISNUMBER(MATCH(LEFT(BJ61,3),Final_modified_Intermediate[Burmese_Consonants],0)),LEFT(BJ61,3),
IF(ISNUMBER(MATCH(LEFT(BJ61,2),Final_modified_Intermediate[Burmese_Consonants],0)),LEFT(BJ61,2),
IF(ISNUMBER(MATCH(LEFT(BJ61,1),Final_modified_Intermediate[Burmese_Consonants],0)),LEFT(BJ61,1),
IF(ISNUMBER(MATCH(LEFT(BJ61,7),Final_Intermediate[Burmese_Consonants],0)),LEFT(BJ61,7),
IF(ISNUMBER(MATCH(LEFT(BJ61,6),Final_Intermediate[Burmese_Consonants],0)),LEFT(BJ61,6),
IF(ISNUMBER(MATCH(LEFT(BJ61,5),Final_Intermediate[Burmese_Consonants],0)),LEFT(BJ61,5),
IF(ISNUMBER(MATCH(LEFT(BJ61,4),Final_Intermediate[Burmese_Consonants],0)),LEFT(BJ61,4),
IF(ISNUMBER(MATCH(LEFT(BJ61,3),Final_Intermediate[Burmese_Consonants],0)),LEFT(BJ61,3),
IF(ISNUMBER(MATCH(LEFT(BJ61,2),Final_Intermediate[Burmese_Consonants],0)),LEFT(BJ61,2),
IF(ISNUMBER(MATCH(LEFT(BJ61,1),Final_Intermediate[Burmese_Consonants],0)),LEFT(BJ61,1),
"")))))))))))))))</f>
        <v/>
      </c>
      <c r="AN61" t="e">
        <f>Compiler_Burmese[[#This Row],[Sr. No.]]</f>
        <v>#REF!</v>
      </c>
      <c r="AO6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1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6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6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1" t="e">
        <f>[2]!Vocabulary_Burmese[[#This Row],[Sr. No.]]</f>
        <v>#REF!</v>
      </c>
      <c r="BA61" t="str">
        <f>IF(Raw_data_N2_Kanji[[#This Row],[Categorie]]&lt;&gt;"","",
IF(ISNUMBER(MATCH(V,Special_list[Burmese word],0)),"",
SUBSTITUTE(Raw_data_N2_Kanji[[#This Row],[Raw]]," ","")))</f>
        <v/>
      </c>
      <c r="BB61" t="str">
        <f>RIGHT(Segregate18[[#This Row],[UPGRADE]],LEN(Segregate18[[#This Row],[UPGRADE]])-LEN(Compiler_Burmese[[#This Row],[1]]))</f>
        <v/>
      </c>
      <c r="BC61" t="str">
        <f>RIGHT(Segregate18[[#This Row],[11]],LEN(Segregate18[[#This Row],[11]])-LEN(Compiler_Burmese[[#This Row],[2]]))</f>
        <v/>
      </c>
      <c r="BD61" t="str">
        <f>RIGHT(Segregate18[[#This Row],[21]],LEN(Segregate18[[#This Row],[21]])-LEN(Compiler_Burmese[[#This Row],[3]]))</f>
        <v/>
      </c>
      <c r="BE61" t="str">
        <f>RIGHT(Segregate18[[#This Row],[31]],LEN(Segregate18[[#This Row],[31]])-LEN(Compiler_Burmese[[#This Row],[4]]))</f>
        <v/>
      </c>
      <c r="BF61" t="str">
        <f>RIGHT(Segregate18[[#This Row],[41]],LEN(Segregate18[[#This Row],[41]])-LEN(Compiler_Burmese[[#This Row],[5]]))</f>
        <v/>
      </c>
      <c r="BG61" t="str">
        <f>RIGHT(Segregate18[[#This Row],[51]],LEN(Segregate18[[#This Row],[51]])-LEN(Compiler_Burmese[[#This Row],[6]]))</f>
        <v/>
      </c>
      <c r="BH61" t="str">
        <f>RIGHT(Segregate18[[#This Row],[61]],LEN(Segregate18[[#This Row],[61]])-LEN(Compiler_Burmese[[#This Row],[7]]))</f>
        <v/>
      </c>
      <c r="BI61" t="str">
        <f>RIGHT(Segregate18[[#This Row],[71]],LEN(Segregate18[[#This Row],[71]])-LEN(Compiler_Burmese[[#This Row],[8]]))</f>
        <v/>
      </c>
      <c r="BJ61" t="str">
        <f>RIGHT(Segregate18[[#This Row],[81]],LEN(Segregate18[[#This Row],[81]])-LEN(Compiler_Burmese[[#This Row],[9]]))</f>
        <v/>
      </c>
    </row>
    <row r="62" spans="1:62" ht="14.25" customHeight="1" x14ac:dyDescent="0.3">
      <c r="A62">
        <f>IF(Raw_data_N2_Kanji[[#This Row],[Categorie]]&lt;&gt;"",$A61+1,$A61)</f>
        <v>5</v>
      </c>
      <c r="B62" s="6">
        <f>IF(AND(Raw_data_N2_Kanji[[#This Row],[Supporting word 1]]="",Raw_data_N2_Kanji[[#This Row],[Supporting word 2]]=""),$B61,$B61+1)</f>
        <v>0</v>
      </c>
      <c r="C62" s="9">
        <f>ROW()-ROW(Raw_data_N2_Kanji[#Headers])</f>
        <v>60</v>
      </c>
      <c r="D62" s="9"/>
      <c r="E62" s="9" t="str">
        <f>IF(Raw_data_N2_Kanji[[#This Row],[Categorie]]="",$E61,Raw_data_N2_Kanji[[#This Row],[Categorie]])</f>
        <v>Rice, Noodles</v>
      </c>
      <c r="F62" s="9">
        <f t="shared" si="1"/>
        <v>1</v>
      </c>
      <c r="G62" s="57" t="str">
        <f>Raw_data_N2_Kanji[[#This Row],[Lecture_no]]&amp;"_"&amp;Raw_data_N2_Kanji[[#This Row],[Receipe_no]]</f>
        <v>Rice, Noodles_1</v>
      </c>
      <c r="H62" s="11" t="s">
        <v>27504</v>
      </c>
      <c r="I6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ထမင်း</v>
      </c>
      <c r="K6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2" s="11"/>
      <c r="N62" s="11"/>
      <c r="O6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2" s="12" t="s">
        <v>27683</v>
      </c>
      <c r="Q62" s="12">
        <f>IF(Raw_data_N2_Kanji[[#This Row],[Receipe_no]]=0,$Q61,
$Q61+1)</f>
        <v>55</v>
      </c>
      <c r="R62" s="11"/>
      <c r="S62" s="11">
        <f>IF(Raw_data_N2_Kanji[[#This Row],[Marking]]="",1,"")</f>
        <v>1</v>
      </c>
      <c r="T62" s="11" t="str">
        <f>IF(Raw_data_N2_Kanji[[#This Row],[Marking_blank]]="",SUMPRODUCT(COUNTIF($S$3:$S62,$S62)),"")</f>
        <v/>
      </c>
      <c r="U62" s="12">
        <f>Raw_data_N2_Kanji[[#This Row],[Sr. no.]]</f>
        <v>60</v>
      </c>
      <c r="V62" s="11">
        <f>SUMPRODUCT(COUNTIF($J$3:$J62,$J62))</f>
        <v>1</v>
      </c>
      <c r="W62" s="82">
        <f>LEN('1_Raw_data'!$J62)</f>
        <v>5</v>
      </c>
      <c r="Y62" t="e">
        <f>Segregate18[[#This Row],[Sr. No.]]</f>
        <v>#REF!</v>
      </c>
      <c r="Z62" t="str">
        <f>IF(AND(OR(BA62="။",BA62="၊"),LEN(BA62)=1),BA62,
IF(ISNUMBER(MATCH(LEFT(BA62,7),Final_modified_Intermediate[Burmese_Consonants],0)),LEFT(BA62,7),
IF(ISNUMBER(MATCH(LEFT(BA62,6),Final_modified_Intermediate[Burmese_Consonants],0)),LEFT(BA62,6),
IF(ISNUMBER(MATCH(LEFT(BA62,5),Final_modified_Intermediate[Burmese_Consonants],0)),LEFT(BA62,5),
IF(ISNUMBER(MATCH(LEFT(BA62,4),Final_modified_Intermediate[Burmese_Consonants],0)),LEFT(BA62,4),
IF(ISNUMBER(MATCH(LEFT(BA62,3),Final_modified_Intermediate[Burmese_Consonants],0)),LEFT(BA62,3),
IF(ISNUMBER(MATCH(LEFT(BA62,2),Final_modified_Intermediate[Burmese_Consonants],0)),LEFT(BA62,2),
IF(ISNUMBER(MATCH(LEFT(BA62,1),Final_modified_Intermediate[Burmese_Consonants],0)),LEFT(BA62,1),
IF(ISNUMBER(MATCH(LEFT(BA62,7),Final_Intermediate[Burmese_Consonants],0)),LEFT(BA62,7),
IF(ISNUMBER(MATCH(LEFT(BA62,6),Final_Intermediate[Burmese_Consonants],0)),LEFT(BA62,6),
IF(ISNUMBER(MATCH(LEFT(BA62,5),Final_Intermediate[Burmese_Consonants],0)),LEFT(BA62,5),
IF(ISNUMBER(MATCH(LEFT(BA62,4),Final_Intermediate[Burmese_Consonants],0)),LEFT(BA62,4),
IF(ISNUMBER(MATCH(LEFT(BA62,3),Final_Intermediate[Burmese_Consonants],0)),LEFT(BA62,3),
IF(ISNUMBER(MATCH(LEFT(BA62,2),Final_Intermediate[Burmese_Consonants],0)),LEFT(BA62,2),
IF(ISNUMBER(MATCH(LEFT(BA62,1),Final_Intermediate[Burmese_Consonants],0)),LEFT(BA62,1),
"")))))))))))))))</f>
        <v>ထ</v>
      </c>
      <c r="AA6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2" t="str">
        <f>IF(AND(OR(BB62="။",BB62="၊"),LEN(BB62)=1),BB62,
IF(ISNUMBER(MATCH(LEFT(BB62,7),Final_modified_Intermediate[Burmese_Consonants],0)),LEFT(BB62,7),
IF(ISNUMBER(MATCH(LEFT(BB62,6),Final_modified_Intermediate[Burmese_Consonants],0)),LEFT(BB62,6),
IF(ISNUMBER(MATCH(LEFT(BB62,5),Final_modified_Intermediate[Burmese_Consonants],0)),LEFT(BB62,5),
IF(ISNUMBER(MATCH(LEFT(BB62,4),Final_modified_Intermediate[Burmese_Consonants],0)),LEFT(BB62,4),
IF(ISNUMBER(MATCH(LEFT(BB62,3),Final_modified_Intermediate[Burmese_Consonants],0)),LEFT(BB62,3),
IF(ISNUMBER(MATCH(LEFT(BB62,2),Final_modified_Intermediate[Burmese_Consonants],0)),LEFT(BB62,2),
IF(ISNUMBER(MATCH(LEFT(BB62,1),Final_modified_Intermediate[Burmese_Consonants],0)),LEFT(BB62,1),
IF(ISNUMBER(MATCH(LEFT(BB62,7),Final_Intermediate[Burmese_Consonants],0)),LEFT(BB62,7),
IF(ISNUMBER(MATCH(LEFT(BB62,6),Final_Intermediate[Burmese_Consonants],0)),LEFT(BB62,6),
IF(ISNUMBER(MATCH(LEFT(BB62,5),Final_Intermediate[Burmese_Consonants],0)),LEFT(BB62,5),
IF(ISNUMBER(MATCH(LEFT(BB62,4),Final_Intermediate[Burmese_Consonants],0)),LEFT(BB62,4),
IF(ISNUMBER(MATCH(LEFT(BB62,3),Final_Intermediate[Burmese_Consonants],0)),LEFT(BB62,3),
IF(ISNUMBER(MATCH(LEFT(BB62,2),Final_Intermediate[Burmese_Consonants],0)),LEFT(BB62,2),
IF(ISNUMBER(MATCH(LEFT(BB62,1),Final_Intermediate[Burmese_Consonants],0)),LEFT(BB62,1),
"")))))))))))))))</f>
        <v>မင်း</v>
      </c>
      <c r="AC6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2" t="str">
        <f>IF(AND(OR(BC62="။",BC62="၊"),LEN(BC62)=1),BC62,
IF(ISNUMBER(MATCH(LEFT(BC62,7),Final_modified_Intermediate[Burmese_Consonants],0)),LEFT(BC62,7),
IF(ISNUMBER(MATCH(LEFT(BC62,6),Final_modified_Intermediate[Burmese_Consonants],0)),LEFT(BC62,6),
IF(ISNUMBER(MATCH(LEFT(BC62,5),Final_modified_Intermediate[Burmese_Consonants],0)),LEFT(BC62,5),
IF(ISNUMBER(MATCH(LEFT(BC62,4),Final_modified_Intermediate[Burmese_Consonants],0)),LEFT(BC62,4),
IF(ISNUMBER(MATCH(LEFT(BC62,3),Final_modified_Intermediate[Burmese_Consonants],0)),LEFT(BC62,3),
IF(ISNUMBER(MATCH(LEFT(BC62,2),Final_modified_Intermediate[Burmese_Consonants],0)),LEFT(BC62,2),
IF(ISNUMBER(MATCH(LEFT(BC62,1),Final_modified_Intermediate[Burmese_Consonants],0)),LEFT(BC62,1),
IF(ISNUMBER(MATCH(LEFT(BC62,7),Final_Intermediate[Burmese_Consonants],0)),LEFT(BC62,7),
IF(ISNUMBER(MATCH(LEFT(BC62,6),Final_Intermediate[Burmese_Consonants],0)),LEFT(BC62,6),
IF(ISNUMBER(MATCH(LEFT(BC62,5),Final_Intermediate[Burmese_Consonants],0)),LEFT(BC62,5),
IF(ISNUMBER(MATCH(LEFT(BC62,4),Final_Intermediate[Burmese_Consonants],0)),LEFT(BC62,4),
IF(ISNUMBER(MATCH(LEFT(BC62,3),Final_Intermediate[Burmese_Consonants],0)),LEFT(BC62,3),
IF(ISNUMBER(MATCH(LEFT(BC62,2),Final_Intermediate[Burmese_Consonants],0)),LEFT(BC62,2),
IF(ISNUMBER(MATCH(LEFT(BC62,1),Final_Intermediate[Burmese_Consonants],0)),LEFT(BC62,1),
"")))))))))))))))</f>
        <v/>
      </c>
      <c r="AE62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62" t="str">
        <f>IF(AND(OR(BD62="။",BD62="၊"),LEN(BD62)=1),BD62,
IF(ISNUMBER(MATCH(LEFT(BD62,7),Final_modified_Intermediate[Burmese_Consonants],0)),LEFT(BD62,7),
IF(ISNUMBER(MATCH(LEFT(BD62,6),Final_modified_Intermediate[Burmese_Consonants],0)),LEFT(BD62,6),
IF(ISNUMBER(MATCH(LEFT(BD62,5),Final_modified_Intermediate[Burmese_Consonants],0)),LEFT(BD62,5),
IF(ISNUMBER(MATCH(LEFT(BD62,4),Final_modified_Intermediate[Burmese_Consonants],0)),LEFT(BD62,4),
IF(ISNUMBER(MATCH(LEFT(BD62,3),Final_modified_Intermediate[Burmese_Consonants],0)),LEFT(BD62,3),
IF(ISNUMBER(MATCH(LEFT(BD62,2),Final_modified_Intermediate[Burmese_Consonants],0)),LEFT(BD62,2),
IF(ISNUMBER(MATCH(LEFT(BD62,1),Final_modified_Intermediate[Burmese_Consonants],0)),LEFT(BD62,1),
IF(ISNUMBER(MATCH(LEFT(BD62,7),Final_Intermediate[Burmese_Consonants],0)),LEFT(BD62,7),
IF(ISNUMBER(MATCH(LEFT(BD62,6),Final_Intermediate[Burmese_Consonants],0)),LEFT(BD62,6),
IF(ISNUMBER(MATCH(LEFT(BD62,5),Final_Intermediate[Burmese_Consonants],0)),LEFT(BD62,5),
IF(ISNUMBER(MATCH(LEFT(BD62,4),Final_Intermediate[Burmese_Consonants],0)),LEFT(BD62,4),
IF(ISNUMBER(MATCH(LEFT(BD62,3),Final_Intermediate[Burmese_Consonants],0)),LEFT(BD62,3),
IF(ISNUMBER(MATCH(LEFT(BD62,2),Final_Intermediate[Burmese_Consonants],0)),LEFT(BD62,2),
IF(ISNUMBER(MATCH(LEFT(BD62,1),Final_Intermediate[Burmese_Consonants],0)),LEFT(BD62,1),
"")))))))))))))))</f>
        <v/>
      </c>
      <c r="AG62" t="str">
        <f>IF(AND(OR(BE62="။",BE62="၊"),LEN(BE62)=1),BE62,
IF(ISNUMBER(MATCH(LEFT(BE62,7),Final_modified_Intermediate[Burmese_Consonants],0)),LEFT(BE62,7),
IF(ISNUMBER(MATCH(LEFT(BE62,6),Final_modified_Intermediate[Burmese_Consonants],0)),LEFT(BE62,6),
IF(ISNUMBER(MATCH(LEFT(BE62,5),Final_modified_Intermediate[Burmese_Consonants],0)),LEFT(BE62,5),
IF(ISNUMBER(MATCH(LEFT(BE62,4),Final_modified_Intermediate[Burmese_Consonants],0)),LEFT(BE62,4),
IF(ISNUMBER(MATCH(LEFT(BE62,3),Final_modified_Intermediate[Burmese_Consonants],0)),LEFT(BE62,3),
IF(ISNUMBER(MATCH(LEFT(BE62,2),Final_modified_Intermediate[Burmese_Consonants],0)),LEFT(BE62,2),
IF(ISNUMBER(MATCH(LEFT(BE62,1),Final_modified_Intermediate[Burmese_Consonants],0)),LEFT(BE62,1),
IF(ISNUMBER(MATCH(LEFT(BE62,7),Final_Intermediate[Burmese_Consonants],0)),LEFT(BE62,7),
IF(ISNUMBER(MATCH(LEFT(BE62,6),Final_Intermediate[Burmese_Consonants],0)),LEFT(BE62,6),
IF(ISNUMBER(MATCH(LEFT(BE62,5),Final_Intermediate[Burmese_Consonants],0)),LEFT(BE62,5),
IF(ISNUMBER(MATCH(LEFT(BE62,4),Final_Intermediate[Burmese_Consonants],0)),LEFT(BE62,4),
IF(ISNUMBER(MATCH(LEFT(BE62,3),Final_Intermediate[Burmese_Consonants],0)),LEFT(BE62,3),
IF(ISNUMBER(MATCH(LEFT(BE62,2),Final_Intermediate[Burmese_Consonants],0)),LEFT(BE62,2),
IF(ISNUMBER(MATCH(LEFT(BE62,1),Final_Intermediate[Burmese_Consonants],0)),LEFT(BE62,1),
"")))))))))))))))</f>
        <v/>
      </c>
      <c r="AH62" t="str">
        <f>IF(AND(OR(BF62="။",BF62="၊"),LEN(BF62)=1),BF62,
IF(ISNUMBER(MATCH(LEFT(BF62,7),Final_modified_Intermediate[Burmese_Consonants],0)),LEFT(BF62,7),
IF(ISNUMBER(MATCH(LEFT(BF62,6),Final_modified_Intermediate[Burmese_Consonants],0)),LEFT(BF62,6),
IF(ISNUMBER(MATCH(LEFT(BF62,5),Final_modified_Intermediate[Burmese_Consonants],0)),LEFT(BF62,5),
IF(ISNUMBER(MATCH(LEFT(BF62,4),Final_modified_Intermediate[Burmese_Consonants],0)),LEFT(BF62,4),
IF(ISNUMBER(MATCH(LEFT(BF62,3),Final_modified_Intermediate[Burmese_Consonants],0)),LEFT(BF62,3),
IF(ISNUMBER(MATCH(LEFT(BF62,2),Final_modified_Intermediate[Burmese_Consonants],0)),LEFT(BF62,2),
IF(ISNUMBER(MATCH(LEFT(BF62,1),Final_modified_Intermediate[Burmese_Consonants],0)),LEFT(BF62,1),
IF(ISNUMBER(MATCH(LEFT(BF62,7),Final_Intermediate[Burmese_Consonants],0)),LEFT(BF62,7),
IF(ISNUMBER(MATCH(LEFT(BF62,6),Final_Intermediate[Burmese_Consonants],0)),LEFT(BF62,6),
IF(ISNUMBER(MATCH(LEFT(BF62,5),Final_Intermediate[Burmese_Consonants],0)),LEFT(BF62,5),
IF(ISNUMBER(MATCH(LEFT(BF62,4),Final_Intermediate[Burmese_Consonants],0)),LEFT(BF62,4),
IF(ISNUMBER(MATCH(LEFT(BF62,3),Final_Intermediate[Burmese_Consonants],0)),LEFT(BF62,3),
IF(ISNUMBER(MATCH(LEFT(BF62,2),Final_Intermediate[Burmese_Consonants],0)),LEFT(BF62,2),
IF(ISNUMBER(MATCH(LEFT(BF62,1),Final_Intermediate[Burmese_Consonants],0)),LEFT(BF62,1),
"")))))))))))))))</f>
        <v/>
      </c>
      <c r="AI62" t="str">
        <f>IF(AND(OR(BG62="။",BG62="၊"),LEN(BG62)=1),BG62,
IF(ISNUMBER(MATCH(LEFT(BG62,7),Final_modified_Intermediate[Burmese_Consonants],0)),LEFT(BG62,7),
IF(ISNUMBER(MATCH(LEFT(BG62,6),Final_modified_Intermediate[Burmese_Consonants],0)),LEFT(BG62,6),
IF(ISNUMBER(MATCH(LEFT(BG62,5),Final_modified_Intermediate[Burmese_Consonants],0)),LEFT(BG62,5),
IF(ISNUMBER(MATCH(LEFT(BG62,4),Final_modified_Intermediate[Burmese_Consonants],0)),LEFT(BG62,4),
IF(ISNUMBER(MATCH(LEFT(BG62,3),Final_modified_Intermediate[Burmese_Consonants],0)),LEFT(BG62,3),
IF(ISNUMBER(MATCH(LEFT(BG62,2),Final_modified_Intermediate[Burmese_Consonants],0)),LEFT(BG62,2),
IF(ISNUMBER(MATCH(LEFT(BG62,1),Final_modified_Intermediate[Burmese_Consonants],0)),LEFT(BG62,1),
IF(ISNUMBER(MATCH(LEFT(BG62,7),Final_Intermediate[Burmese_Consonants],0)),LEFT(BG62,7),
IF(ISNUMBER(MATCH(LEFT(BG62,6),Final_Intermediate[Burmese_Consonants],0)),LEFT(BG62,6),
IF(ISNUMBER(MATCH(LEFT(BG62,5),Final_Intermediate[Burmese_Consonants],0)),LEFT(BG62,5),
IF(ISNUMBER(MATCH(LEFT(BG62,4),Final_Intermediate[Burmese_Consonants],0)),LEFT(BG62,4),
IF(ISNUMBER(MATCH(LEFT(BG62,3),Final_Intermediate[Burmese_Consonants],0)),LEFT(BG62,3),
IF(ISNUMBER(MATCH(LEFT(BG62,2),Final_Intermediate[Burmese_Consonants],0)),LEFT(BG62,2),
IF(ISNUMBER(MATCH(LEFT(BG62,1),Final_Intermediate[Burmese_Consonants],0)),LEFT(BG62,1),
"")))))))))))))))</f>
        <v/>
      </c>
      <c r="AJ62" t="str">
        <f>IF(AND(OR(BH62="။",BH62="၊"),LEN(BH62)=1),BH62,
IF(ISNUMBER(MATCH(LEFT(BH62,7),Final_modified_Intermediate[Burmese_Consonants],0)),LEFT(BH62,7),
IF(ISNUMBER(MATCH(LEFT(BH62,6),Final_modified_Intermediate[Burmese_Consonants],0)),LEFT(BH62,6),
IF(ISNUMBER(MATCH(LEFT(BH62,5),Final_modified_Intermediate[Burmese_Consonants],0)),LEFT(BH62,5),
IF(ISNUMBER(MATCH(LEFT(BH62,4),Final_modified_Intermediate[Burmese_Consonants],0)),LEFT(BH62,4),
IF(ISNUMBER(MATCH(LEFT(BH62,3),Final_modified_Intermediate[Burmese_Consonants],0)),LEFT(BH62,3),
IF(ISNUMBER(MATCH(LEFT(BH62,2),Final_modified_Intermediate[Burmese_Consonants],0)),LEFT(BH62,2),
IF(ISNUMBER(MATCH(LEFT(BH62,1),Final_modified_Intermediate[Burmese_Consonants],0)),LEFT(BH62,1),
IF(ISNUMBER(MATCH(LEFT(BH62,7),Final_Intermediate[Burmese_Consonants],0)),LEFT(BH62,7),
IF(ISNUMBER(MATCH(LEFT(BH62,6),Final_Intermediate[Burmese_Consonants],0)),LEFT(BH62,6),
IF(ISNUMBER(MATCH(LEFT(BH62,5),Final_Intermediate[Burmese_Consonants],0)),LEFT(BH62,5),
IF(ISNUMBER(MATCH(LEFT(BH62,4),Final_Intermediate[Burmese_Consonants],0)),LEFT(BH62,4),
IF(ISNUMBER(MATCH(LEFT(BH62,3),Final_Intermediate[Burmese_Consonants],0)),LEFT(BH62,3),
IF(ISNUMBER(MATCH(LEFT(BH62,2),Final_Intermediate[Burmese_Consonants],0)),LEFT(BH62,2),
IF(ISNUMBER(MATCH(LEFT(BH62,1),Final_Intermediate[Burmese_Consonants],0)),LEFT(BH62,1),
"")))))))))))))))</f>
        <v/>
      </c>
      <c r="AK62" t="str">
        <f>IF(AND(OR(BI62="။",BI62="၊"),LEN(BI62)=1),BI62,
IF(ISNUMBER(MATCH(LEFT(BI62,7),Final_modified_Intermediate[Burmese_Consonants],0)),LEFT(BI62,7),
IF(ISNUMBER(MATCH(LEFT(BI62,6),Final_modified_Intermediate[Burmese_Consonants],0)),LEFT(BI62,6),
IF(ISNUMBER(MATCH(LEFT(BI62,5),Final_modified_Intermediate[Burmese_Consonants],0)),LEFT(BI62,5),
IF(ISNUMBER(MATCH(LEFT(BI62,4),Final_modified_Intermediate[Burmese_Consonants],0)),LEFT(BI62,4),
IF(ISNUMBER(MATCH(LEFT(BI62,3),Final_modified_Intermediate[Burmese_Consonants],0)),LEFT(BI62,3),
IF(ISNUMBER(MATCH(LEFT(BI62,2),Final_modified_Intermediate[Burmese_Consonants],0)),LEFT(BI62,2),
IF(ISNUMBER(MATCH(LEFT(BI62,1),Final_modified_Intermediate[Burmese_Consonants],0)),LEFT(BI62,1),
IF(ISNUMBER(MATCH(LEFT(BI62,7),Final_Intermediate[Burmese_Consonants],0)),LEFT(BI62,7),
IF(ISNUMBER(MATCH(LEFT(BI62,6),Final_Intermediate[Burmese_Consonants],0)),LEFT(BI62,6),
IF(ISNUMBER(MATCH(LEFT(BI62,5),Final_Intermediate[Burmese_Consonants],0)),LEFT(BI62,5),
IF(ISNUMBER(MATCH(LEFT(BI62,4),Final_Intermediate[Burmese_Consonants],0)),LEFT(BI62,4),
IF(ISNUMBER(MATCH(LEFT(BI62,3),Final_Intermediate[Burmese_Consonants],0)),LEFT(BI62,3),
IF(ISNUMBER(MATCH(LEFT(BI62,2),Final_Intermediate[Burmese_Consonants],0)),LEFT(BI62,2),
IF(ISNUMBER(MATCH(LEFT(BI62,1),Final_Intermediate[Burmese_Consonants],0)),LEFT(BI62,1),
"")))))))))))))))</f>
        <v/>
      </c>
      <c r="AL62" t="str">
        <f>IF(AND(OR(BJ62="။",BJ62="၊"),LEN(BJ62)=1),BJ62,
IF(ISNUMBER(MATCH(LEFT(BJ62,7),Final_modified_Intermediate[Burmese_Consonants],0)),LEFT(BJ62,7),
IF(ISNUMBER(MATCH(LEFT(BJ62,6),Final_modified_Intermediate[Burmese_Consonants],0)),LEFT(BJ62,6),
IF(ISNUMBER(MATCH(LEFT(BJ62,5),Final_modified_Intermediate[Burmese_Consonants],0)),LEFT(BJ62,5),
IF(ISNUMBER(MATCH(LEFT(BJ62,4),Final_modified_Intermediate[Burmese_Consonants],0)),LEFT(BJ62,4),
IF(ISNUMBER(MATCH(LEFT(BJ62,3),Final_modified_Intermediate[Burmese_Consonants],0)),LEFT(BJ62,3),
IF(ISNUMBER(MATCH(LEFT(BJ62,2),Final_modified_Intermediate[Burmese_Consonants],0)),LEFT(BJ62,2),
IF(ISNUMBER(MATCH(LEFT(BJ62,1),Final_modified_Intermediate[Burmese_Consonants],0)),LEFT(BJ62,1),
IF(ISNUMBER(MATCH(LEFT(BJ62,7),Final_Intermediate[Burmese_Consonants],0)),LEFT(BJ62,7),
IF(ISNUMBER(MATCH(LEFT(BJ62,6),Final_Intermediate[Burmese_Consonants],0)),LEFT(BJ62,6),
IF(ISNUMBER(MATCH(LEFT(BJ62,5),Final_Intermediate[Burmese_Consonants],0)),LEFT(BJ62,5),
IF(ISNUMBER(MATCH(LEFT(BJ62,4),Final_Intermediate[Burmese_Consonants],0)),LEFT(BJ62,4),
IF(ISNUMBER(MATCH(LEFT(BJ62,3),Final_Intermediate[Burmese_Consonants],0)),LEFT(BJ62,3),
IF(ISNUMBER(MATCH(LEFT(BJ62,2),Final_Intermediate[Burmese_Consonants],0)),LEFT(BJ62,2),
IF(ISNUMBER(MATCH(LEFT(BJ62,1),Final_Intermediate[Burmese_Consonants],0)),LEFT(BJ62,1),
"")))))))))))))))</f>
        <v/>
      </c>
      <c r="AN62" t="e">
        <f>Compiler_Burmese[[#This Row],[Sr. No.]]</f>
        <v>#REF!</v>
      </c>
      <c r="AO6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2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6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2" t="e">
        <f>[2]!Vocabulary_Burmese[[#This Row],[Sr. No.]]</f>
        <v>#REF!</v>
      </c>
      <c r="BA62" t="str">
        <f>IF(Raw_data_N2_Kanji[[#This Row],[Categorie]]&lt;&gt;"","",
IF(ISNUMBER(MATCH(V,Special_list[Burmese word],0)),"",
SUBSTITUTE(Raw_data_N2_Kanji[[#This Row],[Raw]]," ","")))</f>
        <v>ထမင်း</v>
      </c>
      <c r="BB62" t="str">
        <f>RIGHT(Segregate18[[#This Row],[UPGRADE]],LEN(Segregate18[[#This Row],[UPGRADE]])-LEN(Compiler_Burmese[[#This Row],[1]]))</f>
        <v>မင်း</v>
      </c>
      <c r="BC62" t="str">
        <f>RIGHT(Segregate18[[#This Row],[11]],LEN(Segregate18[[#This Row],[11]])-LEN(Compiler_Burmese[[#This Row],[2]]))</f>
        <v/>
      </c>
      <c r="BD62" t="str">
        <f>RIGHT(Segregate18[[#This Row],[21]],LEN(Segregate18[[#This Row],[21]])-LEN(Compiler_Burmese[[#This Row],[3]]))</f>
        <v/>
      </c>
      <c r="BE62" t="str">
        <f>RIGHT(Segregate18[[#This Row],[31]],LEN(Segregate18[[#This Row],[31]])-LEN(Compiler_Burmese[[#This Row],[4]]))</f>
        <v/>
      </c>
      <c r="BF62" t="str">
        <f>RIGHT(Segregate18[[#This Row],[41]],LEN(Segregate18[[#This Row],[41]])-LEN(Compiler_Burmese[[#This Row],[5]]))</f>
        <v/>
      </c>
      <c r="BG62" t="str">
        <f>RIGHT(Segregate18[[#This Row],[51]],LEN(Segregate18[[#This Row],[51]])-LEN(Compiler_Burmese[[#This Row],[6]]))</f>
        <v/>
      </c>
      <c r="BH62" t="str">
        <f>RIGHT(Segregate18[[#This Row],[61]],LEN(Segregate18[[#This Row],[61]])-LEN(Compiler_Burmese[[#This Row],[7]]))</f>
        <v/>
      </c>
      <c r="BI62" t="str">
        <f>RIGHT(Segregate18[[#This Row],[71]],LEN(Segregate18[[#This Row],[71]])-LEN(Compiler_Burmese[[#This Row],[8]]))</f>
        <v/>
      </c>
      <c r="BJ62" t="str">
        <f>RIGHT(Segregate18[[#This Row],[81]],LEN(Segregate18[[#This Row],[81]])-LEN(Compiler_Burmese[[#This Row],[9]]))</f>
        <v/>
      </c>
    </row>
    <row r="63" spans="1:62" ht="14.25" customHeight="1" x14ac:dyDescent="0.3">
      <c r="A63">
        <f>IF(Raw_data_N2_Kanji[[#This Row],[Categorie]]&lt;&gt;"",$A62+1,$A62)</f>
        <v>5</v>
      </c>
      <c r="B63" s="6">
        <f>IF(AND(Raw_data_N2_Kanji[[#This Row],[Supporting word 1]]="",Raw_data_N2_Kanji[[#This Row],[Supporting word 2]]=""),$B62,$B62+1)</f>
        <v>0</v>
      </c>
      <c r="C63" s="9">
        <f>ROW()-ROW(Raw_data_N2_Kanji[#Headers])</f>
        <v>61</v>
      </c>
      <c r="D63" s="9"/>
      <c r="E63" s="9" t="str">
        <f>IF(Raw_data_N2_Kanji[[#This Row],[Categorie]]="",$E62,Raw_data_N2_Kanji[[#This Row],[Categorie]])</f>
        <v>Rice, Noodles</v>
      </c>
      <c r="F63" s="9">
        <f t="shared" si="1"/>
        <v>2</v>
      </c>
      <c r="G63" s="57" t="str">
        <f>Raw_data_N2_Kanji[[#This Row],[Lecture_no]]&amp;"_"&amp;Raw_data_N2_Kanji[[#This Row],[Receipe_no]]</f>
        <v>Rice, Noodles_2</v>
      </c>
      <c r="H63" s="11" t="s">
        <v>27505</v>
      </c>
      <c r="I6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ကြက်သားဆန်ပြုတ်</v>
      </c>
      <c r="K6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3" s="11"/>
      <c r="N63" s="11"/>
      <c r="O6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3" s="12" t="s">
        <v>27684</v>
      </c>
      <c r="Q63" s="12">
        <f>IF(Raw_data_N2_Kanji[[#This Row],[Receipe_no]]=0,$Q62,
$Q62+1)</f>
        <v>56</v>
      </c>
      <c r="R63" s="11">
        <v>3</v>
      </c>
      <c r="S63" s="11" t="str">
        <f>IF(Raw_data_N2_Kanji[[#This Row],[Marking]]="",1,"")</f>
        <v/>
      </c>
      <c r="T63" s="11">
        <f>IF(Raw_data_N2_Kanji[[#This Row],[Marking_blank]]="",SUMPRODUCT(COUNTIF($S$3:$S63,$S63)),"")</f>
        <v>4</v>
      </c>
      <c r="U63" s="12">
        <f>Raw_data_N2_Kanji[[#This Row],[Sr. no.]]</f>
        <v>61</v>
      </c>
      <c r="V63" s="11">
        <f>SUMPRODUCT(COUNTIF($J$3:$J63,$J63))</f>
        <v>1</v>
      </c>
      <c r="W63" s="82">
        <f>LEN('1_Raw_data'!$J63)</f>
        <v>15</v>
      </c>
      <c r="Y63" t="e">
        <f>Segregate18[[#This Row],[Sr. No.]]</f>
        <v>#REF!</v>
      </c>
      <c r="Z63" t="str">
        <f>IF(AND(OR(BA63="။",BA63="၊"),LEN(BA63)=1),BA63,
IF(ISNUMBER(MATCH(LEFT(BA63,7),Final_modified_Intermediate[Burmese_Consonants],0)),LEFT(BA63,7),
IF(ISNUMBER(MATCH(LEFT(BA63,6),Final_modified_Intermediate[Burmese_Consonants],0)),LEFT(BA63,6),
IF(ISNUMBER(MATCH(LEFT(BA63,5),Final_modified_Intermediate[Burmese_Consonants],0)),LEFT(BA63,5),
IF(ISNUMBER(MATCH(LEFT(BA63,4),Final_modified_Intermediate[Burmese_Consonants],0)),LEFT(BA63,4),
IF(ISNUMBER(MATCH(LEFT(BA63,3),Final_modified_Intermediate[Burmese_Consonants],0)),LEFT(BA63,3),
IF(ISNUMBER(MATCH(LEFT(BA63,2),Final_modified_Intermediate[Burmese_Consonants],0)),LEFT(BA63,2),
IF(ISNUMBER(MATCH(LEFT(BA63,1),Final_modified_Intermediate[Burmese_Consonants],0)),LEFT(BA63,1),
IF(ISNUMBER(MATCH(LEFT(BA63,7),Final_Intermediate[Burmese_Consonants],0)),LEFT(BA63,7),
IF(ISNUMBER(MATCH(LEFT(BA63,6),Final_Intermediate[Burmese_Consonants],0)),LEFT(BA63,6),
IF(ISNUMBER(MATCH(LEFT(BA63,5),Final_Intermediate[Burmese_Consonants],0)),LEFT(BA63,5),
IF(ISNUMBER(MATCH(LEFT(BA63,4),Final_Intermediate[Burmese_Consonants],0)),LEFT(BA63,4),
IF(ISNUMBER(MATCH(LEFT(BA63,3),Final_Intermediate[Burmese_Consonants],0)),LEFT(BA63,3),
IF(ISNUMBER(MATCH(LEFT(BA63,2),Final_Intermediate[Burmese_Consonants],0)),LEFT(BA63,2),
IF(ISNUMBER(MATCH(LEFT(BA63,1),Final_Intermediate[Burmese_Consonants],0)),LEFT(BA63,1),
"")))))))))))))))</f>
        <v>ကြက်</v>
      </c>
      <c r="AA6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3" t="str">
        <f>IF(AND(OR(BB63="။",BB63="၊"),LEN(BB63)=1),BB63,
IF(ISNUMBER(MATCH(LEFT(BB63,7),Final_modified_Intermediate[Burmese_Consonants],0)),LEFT(BB63,7),
IF(ISNUMBER(MATCH(LEFT(BB63,6),Final_modified_Intermediate[Burmese_Consonants],0)),LEFT(BB63,6),
IF(ISNUMBER(MATCH(LEFT(BB63,5),Final_modified_Intermediate[Burmese_Consonants],0)),LEFT(BB63,5),
IF(ISNUMBER(MATCH(LEFT(BB63,4),Final_modified_Intermediate[Burmese_Consonants],0)),LEFT(BB63,4),
IF(ISNUMBER(MATCH(LEFT(BB63,3),Final_modified_Intermediate[Burmese_Consonants],0)),LEFT(BB63,3),
IF(ISNUMBER(MATCH(LEFT(BB63,2),Final_modified_Intermediate[Burmese_Consonants],0)),LEFT(BB63,2),
IF(ISNUMBER(MATCH(LEFT(BB63,1),Final_modified_Intermediate[Burmese_Consonants],0)),LEFT(BB63,1),
IF(ISNUMBER(MATCH(LEFT(BB63,7),Final_Intermediate[Burmese_Consonants],0)),LEFT(BB63,7),
IF(ISNUMBER(MATCH(LEFT(BB63,6),Final_Intermediate[Burmese_Consonants],0)),LEFT(BB63,6),
IF(ISNUMBER(MATCH(LEFT(BB63,5),Final_Intermediate[Burmese_Consonants],0)),LEFT(BB63,5),
IF(ISNUMBER(MATCH(LEFT(BB63,4),Final_Intermediate[Burmese_Consonants],0)),LEFT(BB63,4),
IF(ISNUMBER(MATCH(LEFT(BB63,3),Final_Intermediate[Burmese_Consonants],0)),LEFT(BB63,3),
IF(ISNUMBER(MATCH(LEFT(BB63,2),Final_Intermediate[Burmese_Consonants],0)),LEFT(BB63,2),
IF(ISNUMBER(MATCH(LEFT(BB63,1),Final_Intermediate[Burmese_Consonants],0)),LEFT(BB63,1),
"")))))))))))))))</f>
        <v>သား</v>
      </c>
      <c r="AC6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3" t="str">
        <f>IF(AND(OR(BC63="။",BC63="၊"),LEN(BC63)=1),BC63,
IF(ISNUMBER(MATCH(LEFT(BC63,7),Final_modified_Intermediate[Burmese_Consonants],0)),LEFT(BC63,7),
IF(ISNUMBER(MATCH(LEFT(BC63,6),Final_modified_Intermediate[Burmese_Consonants],0)),LEFT(BC63,6),
IF(ISNUMBER(MATCH(LEFT(BC63,5),Final_modified_Intermediate[Burmese_Consonants],0)),LEFT(BC63,5),
IF(ISNUMBER(MATCH(LEFT(BC63,4),Final_modified_Intermediate[Burmese_Consonants],0)),LEFT(BC63,4),
IF(ISNUMBER(MATCH(LEFT(BC63,3),Final_modified_Intermediate[Burmese_Consonants],0)),LEFT(BC63,3),
IF(ISNUMBER(MATCH(LEFT(BC63,2),Final_modified_Intermediate[Burmese_Consonants],0)),LEFT(BC63,2),
IF(ISNUMBER(MATCH(LEFT(BC63,1),Final_modified_Intermediate[Burmese_Consonants],0)),LEFT(BC63,1),
IF(ISNUMBER(MATCH(LEFT(BC63,7),Final_Intermediate[Burmese_Consonants],0)),LEFT(BC63,7),
IF(ISNUMBER(MATCH(LEFT(BC63,6),Final_Intermediate[Burmese_Consonants],0)),LEFT(BC63,6),
IF(ISNUMBER(MATCH(LEFT(BC63,5),Final_Intermediate[Burmese_Consonants],0)),LEFT(BC63,5),
IF(ISNUMBER(MATCH(LEFT(BC63,4),Final_Intermediate[Burmese_Consonants],0)),LEFT(BC63,4),
IF(ISNUMBER(MATCH(LEFT(BC63,3),Final_Intermediate[Burmese_Consonants],0)),LEFT(BC63,3),
IF(ISNUMBER(MATCH(LEFT(BC63,2),Final_Intermediate[Burmese_Consonants],0)),LEFT(BC63,2),
IF(ISNUMBER(MATCH(LEFT(BC63,1),Final_Intermediate[Burmese_Consonants],0)),LEFT(BC63,1),
"")))))))))))))))</f>
        <v>ဆန်</v>
      </c>
      <c r="AE6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3" t="str">
        <f>IF(AND(OR(BD63="။",BD63="၊"),LEN(BD63)=1),BD63,
IF(ISNUMBER(MATCH(LEFT(BD63,7),Final_modified_Intermediate[Burmese_Consonants],0)),LEFT(BD63,7),
IF(ISNUMBER(MATCH(LEFT(BD63,6),Final_modified_Intermediate[Burmese_Consonants],0)),LEFT(BD63,6),
IF(ISNUMBER(MATCH(LEFT(BD63,5),Final_modified_Intermediate[Burmese_Consonants],0)),LEFT(BD63,5),
IF(ISNUMBER(MATCH(LEFT(BD63,4),Final_modified_Intermediate[Burmese_Consonants],0)),LEFT(BD63,4),
IF(ISNUMBER(MATCH(LEFT(BD63,3),Final_modified_Intermediate[Burmese_Consonants],0)),LEFT(BD63,3),
IF(ISNUMBER(MATCH(LEFT(BD63,2),Final_modified_Intermediate[Burmese_Consonants],0)),LEFT(BD63,2),
IF(ISNUMBER(MATCH(LEFT(BD63,1),Final_modified_Intermediate[Burmese_Consonants],0)),LEFT(BD63,1),
IF(ISNUMBER(MATCH(LEFT(BD63,7),Final_Intermediate[Burmese_Consonants],0)),LEFT(BD63,7),
IF(ISNUMBER(MATCH(LEFT(BD63,6),Final_Intermediate[Burmese_Consonants],0)),LEFT(BD63,6),
IF(ISNUMBER(MATCH(LEFT(BD63,5),Final_Intermediate[Burmese_Consonants],0)),LEFT(BD63,5),
IF(ISNUMBER(MATCH(LEFT(BD63,4),Final_Intermediate[Burmese_Consonants],0)),LEFT(BD63,4),
IF(ISNUMBER(MATCH(LEFT(BD63,3),Final_Intermediate[Burmese_Consonants],0)),LEFT(BD63,3),
IF(ISNUMBER(MATCH(LEFT(BD63,2),Final_Intermediate[Burmese_Consonants],0)),LEFT(BD63,2),
IF(ISNUMBER(MATCH(LEFT(BD63,1),Final_Intermediate[Burmese_Consonants],0)),LEFT(BD63,1),
"")))))))))))))))</f>
        <v>ပြုတ်</v>
      </c>
      <c r="AG63" t="str">
        <f>IF(AND(OR(BE63="။",BE63="၊"),LEN(BE63)=1),BE63,
IF(ISNUMBER(MATCH(LEFT(BE63,7),Final_modified_Intermediate[Burmese_Consonants],0)),LEFT(BE63,7),
IF(ISNUMBER(MATCH(LEFT(BE63,6),Final_modified_Intermediate[Burmese_Consonants],0)),LEFT(BE63,6),
IF(ISNUMBER(MATCH(LEFT(BE63,5),Final_modified_Intermediate[Burmese_Consonants],0)),LEFT(BE63,5),
IF(ISNUMBER(MATCH(LEFT(BE63,4),Final_modified_Intermediate[Burmese_Consonants],0)),LEFT(BE63,4),
IF(ISNUMBER(MATCH(LEFT(BE63,3),Final_modified_Intermediate[Burmese_Consonants],0)),LEFT(BE63,3),
IF(ISNUMBER(MATCH(LEFT(BE63,2),Final_modified_Intermediate[Burmese_Consonants],0)),LEFT(BE63,2),
IF(ISNUMBER(MATCH(LEFT(BE63,1),Final_modified_Intermediate[Burmese_Consonants],0)),LEFT(BE63,1),
IF(ISNUMBER(MATCH(LEFT(BE63,7),Final_Intermediate[Burmese_Consonants],0)),LEFT(BE63,7),
IF(ISNUMBER(MATCH(LEFT(BE63,6),Final_Intermediate[Burmese_Consonants],0)),LEFT(BE63,6),
IF(ISNUMBER(MATCH(LEFT(BE63,5),Final_Intermediate[Burmese_Consonants],0)),LEFT(BE63,5),
IF(ISNUMBER(MATCH(LEFT(BE63,4),Final_Intermediate[Burmese_Consonants],0)),LEFT(BE63,4),
IF(ISNUMBER(MATCH(LEFT(BE63,3),Final_Intermediate[Burmese_Consonants],0)),LEFT(BE63,3),
IF(ISNUMBER(MATCH(LEFT(BE63,2),Final_Intermediate[Burmese_Consonants],0)),LEFT(BE63,2),
IF(ISNUMBER(MATCH(LEFT(BE63,1),Final_Intermediate[Burmese_Consonants],0)),LEFT(BE63,1),
"")))))))))))))))</f>
        <v/>
      </c>
      <c r="AH63" t="str">
        <f>IF(AND(OR(BF63="။",BF63="၊"),LEN(BF63)=1),BF63,
IF(ISNUMBER(MATCH(LEFT(BF63,7),Final_modified_Intermediate[Burmese_Consonants],0)),LEFT(BF63,7),
IF(ISNUMBER(MATCH(LEFT(BF63,6),Final_modified_Intermediate[Burmese_Consonants],0)),LEFT(BF63,6),
IF(ISNUMBER(MATCH(LEFT(BF63,5),Final_modified_Intermediate[Burmese_Consonants],0)),LEFT(BF63,5),
IF(ISNUMBER(MATCH(LEFT(BF63,4),Final_modified_Intermediate[Burmese_Consonants],0)),LEFT(BF63,4),
IF(ISNUMBER(MATCH(LEFT(BF63,3),Final_modified_Intermediate[Burmese_Consonants],0)),LEFT(BF63,3),
IF(ISNUMBER(MATCH(LEFT(BF63,2),Final_modified_Intermediate[Burmese_Consonants],0)),LEFT(BF63,2),
IF(ISNUMBER(MATCH(LEFT(BF63,1),Final_modified_Intermediate[Burmese_Consonants],0)),LEFT(BF63,1),
IF(ISNUMBER(MATCH(LEFT(BF63,7),Final_Intermediate[Burmese_Consonants],0)),LEFT(BF63,7),
IF(ISNUMBER(MATCH(LEFT(BF63,6),Final_Intermediate[Burmese_Consonants],0)),LEFT(BF63,6),
IF(ISNUMBER(MATCH(LEFT(BF63,5),Final_Intermediate[Burmese_Consonants],0)),LEFT(BF63,5),
IF(ISNUMBER(MATCH(LEFT(BF63,4),Final_Intermediate[Burmese_Consonants],0)),LEFT(BF63,4),
IF(ISNUMBER(MATCH(LEFT(BF63,3),Final_Intermediate[Burmese_Consonants],0)),LEFT(BF63,3),
IF(ISNUMBER(MATCH(LEFT(BF63,2),Final_Intermediate[Burmese_Consonants],0)),LEFT(BF63,2),
IF(ISNUMBER(MATCH(LEFT(BF63,1),Final_Intermediate[Burmese_Consonants],0)),LEFT(BF63,1),
"")))))))))))))))</f>
        <v/>
      </c>
      <c r="AI63" t="str">
        <f>IF(AND(OR(BG63="။",BG63="၊"),LEN(BG63)=1),BG63,
IF(ISNUMBER(MATCH(LEFT(BG63,7),Final_modified_Intermediate[Burmese_Consonants],0)),LEFT(BG63,7),
IF(ISNUMBER(MATCH(LEFT(BG63,6),Final_modified_Intermediate[Burmese_Consonants],0)),LEFT(BG63,6),
IF(ISNUMBER(MATCH(LEFT(BG63,5),Final_modified_Intermediate[Burmese_Consonants],0)),LEFT(BG63,5),
IF(ISNUMBER(MATCH(LEFT(BG63,4),Final_modified_Intermediate[Burmese_Consonants],0)),LEFT(BG63,4),
IF(ISNUMBER(MATCH(LEFT(BG63,3),Final_modified_Intermediate[Burmese_Consonants],0)),LEFT(BG63,3),
IF(ISNUMBER(MATCH(LEFT(BG63,2),Final_modified_Intermediate[Burmese_Consonants],0)),LEFT(BG63,2),
IF(ISNUMBER(MATCH(LEFT(BG63,1),Final_modified_Intermediate[Burmese_Consonants],0)),LEFT(BG63,1),
IF(ISNUMBER(MATCH(LEFT(BG63,7),Final_Intermediate[Burmese_Consonants],0)),LEFT(BG63,7),
IF(ISNUMBER(MATCH(LEFT(BG63,6),Final_Intermediate[Burmese_Consonants],0)),LEFT(BG63,6),
IF(ISNUMBER(MATCH(LEFT(BG63,5),Final_Intermediate[Burmese_Consonants],0)),LEFT(BG63,5),
IF(ISNUMBER(MATCH(LEFT(BG63,4),Final_Intermediate[Burmese_Consonants],0)),LEFT(BG63,4),
IF(ISNUMBER(MATCH(LEFT(BG63,3),Final_Intermediate[Burmese_Consonants],0)),LEFT(BG63,3),
IF(ISNUMBER(MATCH(LEFT(BG63,2),Final_Intermediate[Burmese_Consonants],0)),LEFT(BG63,2),
IF(ISNUMBER(MATCH(LEFT(BG63,1),Final_Intermediate[Burmese_Consonants],0)),LEFT(BG63,1),
"")))))))))))))))</f>
        <v/>
      </c>
      <c r="AJ63" t="str">
        <f>IF(AND(OR(BH63="။",BH63="၊"),LEN(BH63)=1),BH63,
IF(ISNUMBER(MATCH(LEFT(BH63,7),Final_modified_Intermediate[Burmese_Consonants],0)),LEFT(BH63,7),
IF(ISNUMBER(MATCH(LEFT(BH63,6),Final_modified_Intermediate[Burmese_Consonants],0)),LEFT(BH63,6),
IF(ISNUMBER(MATCH(LEFT(BH63,5),Final_modified_Intermediate[Burmese_Consonants],0)),LEFT(BH63,5),
IF(ISNUMBER(MATCH(LEFT(BH63,4),Final_modified_Intermediate[Burmese_Consonants],0)),LEFT(BH63,4),
IF(ISNUMBER(MATCH(LEFT(BH63,3),Final_modified_Intermediate[Burmese_Consonants],0)),LEFT(BH63,3),
IF(ISNUMBER(MATCH(LEFT(BH63,2),Final_modified_Intermediate[Burmese_Consonants],0)),LEFT(BH63,2),
IF(ISNUMBER(MATCH(LEFT(BH63,1),Final_modified_Intermediate[Burmese_Consonants],0)),LEFT(BH63,1),
IF(ISNUMBER(MATCH(LEFT(BH63,7),Final_Intermediate[Burmese_Consonants],0)),LEFT(BH63,7),
IF(ISNUMBER(MATCH(LEFT(BH63,6),Final_Intermediate[Burmese_Consonants],0)),LEFT(BH63,6),
IF(ISNUMBER(MATCH(LEFT(BH63,5),Final_Intermediate[Burmese_Consonants],0)),LEFT(BH63,5),
IF(ISNUMBER(MATCH(LEFT(BH63,4),Final_Intermediate[Burmese_Consonants],0)),LEFT(BH63,4),
IF(ISNUMBER(MATCH(LEFT(BH63,3),Final_Intermediate[Burmese_Consonants],0)),LEFT(BH63,3),
IF(ISNUMBER(MATCH(LEFT(BH63,2),Final_Intermediate[Burmese_Consonants],0)),LEFT(BH63,2),
IF(ISNUMBER(MATCH(LEFT(BH63,1),Final_Intermediate[Burmese_Consonants],0)),LEFT(BH63,1),
"")))))))))))))))</f>
        <v/>
      </c>
      <c r="AK63" t="str">
        <f>IF(AND(OR(BI63="။",BI63="၊"),LEN(BI63)=1),BI63,
IF(ISNUMBER(MATCH(LEFT(BI63,7),Final_modified_Intermediate[Burmese_Consonants],0)),LEFT(BI63,7),
IF(ISNUMBER(MATCH(LEFT(BI63,6),Final_modified_Intermediate[Burmese_Consonants],0)),LEFT(BI63,6),
IF(ISNUMBER(MATCH(LEFT(BI63,5),Final_modified_Intermediate[Burmese_Consonants],0)),LEFT(BI63,5),
IF(ISNUMBER(MATCH(LEFT(BI63,4),Final_modified_Intermediate[Burmese_Consonants],0)),LEFT(BI63,4),
IF(ISNUMBER(MATCH(LEFT(BI63,3),Final_modified_Intermediate[Burmese_Consonants],0)),LEFT(BI63,3),
IF(ISNUMBER(MATCH(LEFT(BI63,2),Final_modified_Intermediate[Burmese_Consonants],0)),LEFT(BI63,2),
IF(ISNUMBER(MATCH(LEFT(BI63,1),Final_modified_Intermediate[Burmese_Consonants],0)),LEFT(BI63,1),
IF(ISNUMBER(MATCH(LEFT(BI63,7),Final_Intermediate[Burmese_Consonants],0)),LEFT(BI63,7),
IF(ISNUMBER(MATCH(LEFT(BI63,6),Final_Intermediate[Burmese_Consonants],0)),LEFT(BI63,6),
IF(ISNUMBER(MATCH(LEFT(BI63,5),Final_Intermediate[Burmese_Consonants],0)),LEFT(BI63,5),
IF(ISNUMBER(MATCH(LEFT(BI63,4),Final_Intermediate[Burmese_Consonants],0)),LEFT(BI63,4),
IF(ISNUMBER(MATCH(LEFT(BI63,3),Final_Intermediate[Burmese_Consonants],0)),LEFT(BI63,3),
IF(ISNUMBER(MATCH(LEFT(BI63,2),Final_Intermediate[Burmese_Consonants],0)),LEFT(BI63,2),
IF(ISNUMBER(MATCH(LEFT(BI63,1),Final_Intermediate[Burmese_Consonants],0)),LEFT(BI63,1),
"")))))))))))))))</f>
        <v/>
      </c>
      <c r="AL63" t="str">
        <f>IF(AND(OR(BJ63="။",BJ63="၊"),LEN(BJ63)=1),BJ63,
IF(ISNUMBER(MATCH(LEFT(BJ63,7),Final_modified_Intermediate[Burmese_Consonants],0)),LEFT(BJ63,7),
IF(ISNUMBER(MATCH(LEFT(BJ63,6),Final_modified_Intermediate[Burmese_Consonants],0)),LEFT(BJ63,6),
IF(ISNUMBER(MATCH(LEFT(BJ63,5),Final_modified_Intermediate[Burmese_Consonants],0)),LEFT(BJ63,5),
IF(ISNUMBER(MATCH(LEFT(BJ63,4),Final_modified_Intermediate[Burmese_Consonants],0)),LEFT(BJ63,4),
IF(ISNUMBER(MATCH(LEFT(BJ63,3),Final_modified_Intermediate[Burmese_Consonants],0)),LEFT(BJ63,3),
IF(ISNUMBER(MATCH(LEFT(BJ63,2),Final_modified_Intermediate[Burmese_Consonants],0)),LEFT(BJ63,2),
IF(ISNUMBER(MATCH(LEFT(BJ63,1),Final_modified_Intermediate[Burmese_Consonants],0)),LEFT(BJ63,1),
IF(ISNUMBER(MATCH(LEFT(BJ63,7),Final_Intermediate[Burmese_Consonants],0)),LEFT(BJ63,7),
IF(ISNUMBER(MATCH(LEFT(BJ63,6),Final_Intermediate[Burmese_Consonants],0)),LEFT(BJ63,6),
IF(ISNUMBER(MATCH(LEFT(BJ63,5),Final_Intermediate[Burmese_Consonants],0)),LEFT(BJ63,5),
IF(ISNUMBER(MATCH(LEFT(BJ63,4),Final_Intermediate[Burmese_Consonants],0)),LEFT(BJ63,4),
IF(ISNUMBER(MATCH(LEFT(BJ63,3),Final_Intermediate[Burmese_Consonants],0)),LEFT(BJ63,3),
IF(ISNUMBER(MATCH(LEFT(BJ63,2),Final_Intermediate[Burmese_Consonants],0)),LEFT(BJ63,2),
IF(ISNUMBER(MATCH(LEFT(BJ63,1),Final_Intermediate[Burmese_Consonants],0)),LEFT(BJ63,1),
"")))))))))))))))</f>
        <v/>
      </c>
      <c r="AN63" t="e">
        <f>Compiler_Burmese[[#This Row],[Sr. No.]]</f>
        <v>#REF!</v>
      </c>
      <c r="AO6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प्योट</v>
      </c>
      <c r="AS6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3" t="e">
        <f>[2]!Vocabulary_Burmese[[#This Row],[Sr. No.]]</f>
        <v>#REF!</v>
      </c>
      <c r="BA63" t="str">
        <f>IF(Raw_data_N2_Kanji[[#This Row],[Categorie]]&lt;&gt;"","",
IF(ISNUMBER(MATCH(V,Special_list[Burmese word],0)),"",
SUBSTITUTE(Raw_data_N2_Kanji[[#This Row],[Raw]]," ","")))</f>
        <v>ကြက်သားဆန်ပြုတ်</v>
      </c>
      <c r="BB63" t="str">
        <f>RIGHT(Segregate18[[#This Row],[UPGRADE]],LEN(Segregate18[[#This Row],[UPGRADE]])-LEN(Compiler_Burmese[[#This Row],[1]]))</f>
        <v>သားဆန်ပြုတ်</v>
      </c>
      <c r="BC63" t="str">
        <f>RIGHT(Segregate18[[#This Row],[11]],LEN(Segregate18[[#This Row],[11]])-LEN(Compiler_Burmese[[#This Row],[2]]))</f>
        <v>ဆန်ပြုတ်</v>
      </c>
      <c r="BD63" t="str">
        <f>RIGHT(Segregate18[[#This Row],[21]],LEN(Segregate18[[#This Row],[21]])-LEN(Compiler_Burmese[[#This Row],[3]]))</f>
        <v>ပြုတ်</v>
      </c>
      <c r="BE63" t="str">
        <f>RIGHT(Segregate18[[#This Row],[31]],LEN(Segregate18[[#This Row],[31]])-LEN(Compiler_Burmese[[#This Row],[4]]))</f>
        <v/>
      </c>
      <c r="BF63" t="str">
        <f>RIGHT(Segregate18[[#This Row],[41]],LEN(Segregate18[[#This Row],[41]])-LEN(Compiler_Burmese[[#This Row],[5]]))</f>
        <v/>
      </c>
      <c r="BG63" t="str">
        <f>RIGHT(Segregate18[[#This Row],[51]],LEN(Segregate18[[#This Row],[51]])-LEN(Compiler_Burmese[[#This Row],[6]]))</f>
        <v/>
      </c>
      <c r="BH63" t="str">
        <f>RIGHT(Segregate18[[#This Row],[61]],LEN(Segregate18[[#This Row],[61]])-LEN(Compiler_Burmese[[#This Row],[7]]))</f>
        <v/>
      </c>
      <c r="BI63" t="str">
        <f>RIGHT(Segregate18[[#This Row],[71]],LEN(Segregate18[[#This Row],[71]])-LEN(Compiler_Burmese[[#This Row],[8]]))</f>
        <v/>
      </c>
      <c r="BJ63" t="str">
        <f>RIGHT(Segregate18[[#This Row],[81]],LEN(Segregate18[[#This Row],[81]])-LEN(Compiler_Burmese[[#This Row],[9]]))</f>
        <v/>
      </c>
    </row>
    <row r="64" spans="1:62" ht="14.25" customHeight="1" x14ac:dyDescent="0.3">
      <c r="A64">
        <f>IF(Raw_data_N2_Kanji[[#This Row],[Categorie]]&lt;&gt;"",$A63+1,$A63)</f>
        <v>5</v>
      </c>
      <c r="B64" s="6">
        <f>IF(AND(Raw_data_N2_Kanji[[#This Row],[Supporting word 1]]="",Raw_data_N2_Kanji[[#This Row],[Supporting word 2]]=""),$B63,$B63+1)</f>
        <v>0</v>
      </c>
      <c r="C64" s="9">
        <f>ROW()-ROW(Raw_data_N2_Kanji[#Headers])</f>
        <v>62</v>
      </c>
      <c r="D64" s="9"/>
      <c r="E64" s="9" t="str">
        <f>IF(Raw_data_N2_Kanji[[#This Row],[Categorie]]="",$E63,Raw_data_N2_Kanji[[#This Row],[Categorie]])</f>
        <v>Rice, Noodles</v>
      </c>
      <c r="F64" s="9">
        <f t="shared" si="1"/>
        <v>3</v>
      </c>
      <c r="G64" s="57" t="str">
        <f>Raw_data_N2_Kanji[[#This Row],[Lecture_no]]&amp;"_"&amp;Raw_data_N2_Kanji[[#This Row],[Receipe_no]]</f>
        <v>Rice, Noodles_3</v>
      </c>
      <c r="H64" s="11" t="s">
        <v>27506</v>
      </c>
      <c r="I6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ကြေးအိုး</v>
      </c>
      <c r="K6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4" s="11"/>
      <c r="N64" s="11"/>
      <c r="O6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4" s="12" t="s">
        <v>27685</v>
      </c>
      <c r="Q64" s="12">
        <f>IF(Raw_data_N2_Kanji[[#This Row],[Receipe_no]]=0,$Q63,
$Q63+1)</f>
        <v>57</v>
      </c>
      <c r="R64" s="11"/>
      <c r="S64" s="11">
        <f>IF(Raw_data_N2_Kanji[[#This Row],[Marking]]="",1,"")</f>
        <v>1</v>
      </c>
      <c r="T64" s="11" t="str">
        <f>IF(Raw_data_N2_Kanji[[#This Row],[Marking_blank]]="",SUMPRODUCT(COUNTIF($S$3:$S64,$S64)),"")</f>
        <v/>
      </c>
      <c r="U64" s="12">
        <f>Raw_data_N2_Kanji[[#This Row],[Sr. no.]]</f>
        <v>62</v>
      </c>
      <c r="V64" s="11">
        <f>SUMPRODUCT(COUNTIF($J$3:$J64,$J64))</f>
        <v>1</v>
      </c>
      <c r="W64" s="82">
        <f>LEN('1_Raw_data'!$J64)</f>
        <v>8</v>
      </c>
      <c r="Y64" t="e">
        <f>Segregate18[[#This Row],[Sr. No.]]</f>
        <v>#REF!</v>
      </c>
      <c r="Z64" t="str">
        <f>IF(AND(OR(BA64="။",BA64="၊"),LEN(BA64)=1),BA64,
IF(ISNUMBER(MATCH(LEFT(BA64,7),Final_modified_Intermediate[Burmese_Consonants],0)),LEFT(BA64,7),
IF(ISNUMBER(MATCH(LEFT(BA64,6),Final_modified_Intermediate[Burmese_Consonants],0)),LEFT(BA64,6),
IF(ISNUMBER(MATCH(LEFT(BA64,5),Final_modified_Intermediate[Burmese_Consonants],0)),LEFT(BA64,5),
IF(ISNUMBER(MATCH(LEFT(BA64,4),Final_modified_Intermediate[Burmese_Consonants],0)),LEFT(BA64,4),
IF(ISNUMBER(MATCH(LEFT(BA64,3),Final_modified_Intermediate[Burmese_Consonants],0)),LEFT(BA64,3),
IF(ISNUMBER(MATCH(LEFT(BA64,2),Final_modified_Intermediate[Burmese_Consonants],0)),LEFT(BA64,2),
IF(ISNUMBER(MATCH(LEFT(BA64,1),Final_modified_Intermediate[Burmese_Consonants],0)),LEFT(BA64,1),
IF(ISNUMBER(MATCH(LEFT(BA64,7),Final_Intermediate[Burmese_Consonants],0)),LEFT(BA64,7),
IF(ISNUMBER(MATCH(LEFT(BA64,6),Final_Intermediate[Burmese_Consonants],0)),LEFT(BA64,6),
IF(ISNUMBER(MATCH(LEFT(BA64,5),Final_Intermediate[Burmese_Consonants],0)),LEFT(BA64,5),
IF(ISNUMBER(MATCH(LEFT(BA64,4),Final_Intermediate[Burmese_Consonants],0)),LEFT(BA64,4),
IF(ISNUMBER(MATCH(LEFT(BA64,3),Final_Intermediate[Burmese_Consonants],0)),LEFT(BA64,3),
IF(ISNUMBER(MATCH(LEFT(BA64,2),Final_Intermediate[Burmese_Consonants],0)),LEFT(BA64,2),
IF(ISNUMBER(MATCH(LEFT(BA64,1),Final_Intermediate[Burmese_Consonants],0)),LEFT(BA64,1),
"")))))))))))))))</f>
        <v>ကြေး</v>
      </c>
      <c r="AA6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4" t="str">
        <f>IF(AND(OR(BB64="။",BB64="၊"),LEN(BB64)=1),BB64,
IF(ISNUMBER(MATCH(LEFT(BB64,7),Final_modified_Intermediate[Burmese_Consonants],0)),LEFT(BB64,7),
IF(ISNUMBER(MATCH(LEFT(BB64,6),Final_modified_Intermediate[Burmese_Consonants],0)),LEFT(BB64,6),
IF(ISNUMBER(MATCH(LEFT(BB64,5),Final_modified_Intermediate[Burmese_Consonants],0)),LEFT(BB64,5),
IF(ISNUMBER(MATCH(LEFT(BB64,4),Final_modified_Intermediate[Burmese_Consonants],0)),LEFT(BB64,4),
IF(ISNUMBER(MATCH(LEFT(BB64,3),Final_modified_Intermediate[Burmese_Consonants],0)),LEFT(BB64,3),
IF(ISNUMBER(MATCH(LEFT(BB64,2),Final_modified_Intermediate[Burmese_Consonants],0)),LEFT(BB64,2),
IF(ISNUMBER(MATCH(LEFT(BB64,1),Final_modified_Intermediate[Burmese_Consonants],0)),LEFT(BB64,1),
IF(ISNUMBER(MATCH(LEFT(BB64,7),Final_Intermediate[Burmese_Consonants],0)),LEFT(BB64,7),
IF(ISNUMBER(MATCH(LEFT(BB64,6),Final_Intermediate[Burmese_Consonants],0)),LEFT(BB64,6),
IF(ISNUMBER(MATCH(LEFT(BB64,5),Final_Intermediate[Burmese_Consonants],0)),LEFT(BB64,5),
IF(ISNUMBER(MATCH(LEFT(BB64,4),Final_Intermediate[Burmese_Consonants],0)),LEFT(BB64,4),
IF(ISNUMBER(MATCH(LEFT(BB64,3),Final_Intermediate[Burmese_Consonants],0)),LEFT(BB64,3),
IF(ISNUMBER(MATCH(LEFT(BB64,2),Final_Intermediate[Burmese_Consonants],0)),LEFT(BB64,2),
IF(ISNUMBER(MATCH(LEFT(BB64,1),Final_Intermediate[Burmese_Consonants],0)),LEFT(BB64,1),
"")))))))))))))))</f>
        <v>အိုး</v>
      </c>
      <c r="AC6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4" t="str">
        <f>IF(AND(OR(BC64="။",BC64="၊"),LEN(BC64)=1),BC64,
IF(ISNUMBER(MATCH(LEFT(BC64,7),Final_modified_Intermediate[Burmese_Consonants],0)),LEFT(BC64,7),
IF(ISNUMBER(MATCH(LEFT(BC64,6),Final_modified_Intermediate[Burmese_Consonants],0)),LEFT(BC64,6),
IF(ISNUMBER(MATCH(LEFT(BC64,5),Final_modified_Intermediate[Burmese_Consonants],0)),LEFT(BC64,5),
IF(ISNUMBER(MATCH(LEFT(BC64,4),Final_modified_Intermediate[Burmese_Consonants],0)),LEFT(BC64,4),
IF(ISNUMBER(MATCH(LEFT(BC64,3),Final_modified_Intermediate[Burmese_Consonants],0)),LEFT(BC64,3),
IF(ISNUMBER(MATCH(LEFT(BC64,2),Final_modified_Intermediate[Burmese_Consonants],0)),LEFT(BC64,2),
IF(ISNUMBER(MATCH(LEFT(BC64,1),Final_modified_Intermediate[Burmese_Consonants],0)),LEFT(BC64,1),
IF(ISNUMBER(MATCH(LEFT(BC64,7),Final_Intermediate[Burmese_Consonants],0)),LEFT(BC64,7),
IF(ISNUMBER(MATCH(LEFT(BC64,6),Final_Intermediate[Burmese_Consonants],0)),LEFT(BC64,6),
IF(ISNUMBER(MATCH(LEFT(BC64,5),Final_Intermediate[Burmese_Consonants],0)),LEFT(BC64,5),
IF(ISNUMBER(MATCH(LEFT(BC64,4),Final_Intermediate[Burmese_Consonants],0)),LEFT(BC64,4),
IF(ISNUMBER(MATCH(LEFT(BC64,3),Final_Intermediate[Burmese_Consonants],0)),LEFT(BC64,3),
IF(ISNUMBER(MATCH(LEFT(BC64,2),Final_Intermediate[Burmese_Consonants],0)),LEFT(BC64,2),
IF(ISNUMBER(MATCH(LEFT(BC64,1),Final_Intermediate[Burmese_Consonants],0)),LEFT(BC64,1),
"")))))))))))))))</f>
        <v/>
      </c>
      <c r="AE6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64" t="str">
        <f>IF(AND(OR(BD64="။",BD64="၊"),LEN(BD64)=1),BD64,
IF(ISNUMBER(MATCH(LEFT(BD64,7),Final_modified_Intermediate[Burmese_Consonants],0)),LEFT(BD64,7),
IF(ISNUMBER(MATCH(LEFT(BD64,6),Final_modified_Intermediate[Burmese_Consonants],0)),LEFT(BD64,6),
IF(ISNUMBER(MATCH(LEFT(BD64,5),Final_modified_Intermediate[Burmese_Consonants],0)),LEFT(BD64,5),
IF(ISNUMBER(MATCH(LEFT(BD64,4),Final_modified_Intermediate[Burmese_Consonants],0)),LEFT(BD64,4),
IF(ISNUMBER(MATCH(LEFT(BD64,3),Final_modified_Intermediate[Burmese_Consonants],0)),LEFT(BD64,3),
IF(ISNUMBER(MATCH(LEFT(BD64,2),Final_modified_Intermediate[Burmese_Consonants],0)),LEFT(BD64,2),
IF(ISNUMBER(MATCH(LEFT(BD64,1),Final_modified_Intermediate[Burmese_Consonants],0)),LEFT(BD64,1),
IF(ISNUMBER(MATCH(LEFT(BD64,7),Final_Intermediate[Burmese_Consonants],0)),LEFT(BD64,7),
IF(ISNUMBER(MATCH(LEFT(BD64,6),Final_Intermediate[Burmese_Consonants],0)),LEFT(BD64,6),
IF(ISNUMBER(MATCH(LEFT(BD64,5),Final_Intermediate[Burmese_Consonants],0)),LEFT(BD64,5),
IF(ISNUMBER(MATCH(LEFT(BD64,4),Final_Intermediate[Burmese_Consonants],0)),LEFT(BD64,4),
IF(ISNUMBER(MATCH(LEFT(BD64,3),Final_Intermediate[Burmese_Consonants],0)),LEFT(BD64,3),
IF(ISNUMBER(MATCH(LEFT(BD64,2),Final_Intermediate[Burmese_Consonants],0)),LEFT(BD64,2),
IF(ISNUMBER(MATCH(LEFT(BD64,1),Final_Intermediate[Burmese_Consonants],0)),LEFT(BD64,1),
"")))))))))))))))</f>
        <v/>
      </c>
      <c r="AG64" t="str">
        <f>IF(AND(OR(BE64="။",BE64="၊"),LEN(BE64)=1),BE64,
IF(ISNUMBER(MATCH(LEFT(BE64,7),Final_modified_Intermediate[Burmese_Consonants],0)),LEFT(BE64,7),
IF(ISNUMBER(MATCH(LEFT(BE64,6),Final_modified_Intermediate[Burmese_Consonants],0)),LEFT(BE64,6),
IF(ISNUMBER(MATCH(LEFT(BE64,5),Final_modified_Intermediate[Burmese_Consonants],0)),LEFT(BE64,5),
IF(ISNUMBER(MATCH(LEFT(BE64,4),Final_modified_Intermediate[Burmese_Consonants],0)),LEFT(BE64,4),
IF(ISNUMBER(MATCH(LEFT(BE64,3),Final_modified_Intermediate[Burmese_Consonants],0)),LEFT(BE64,3),
IF(ISNUMBER(MATCH(LEFT(BE64,2),Final_modified_Intermediate[Burmese_Consonants],0)),LEFT(BE64,2),
IF(ISNUMBER(MATCH(LEFT(BE64,1),Final_modified_Intermediate[Burmese_Consonants],0)),LEFT(BE64,1),
IF(ISNUMBER(MATCH(LEFT(BE64,7),Final_Intermediate[Burmese_Consonants],0)),LEFT(BE64,7),
IF(ISNUMBER(MATCH(LEFT(BE64,6),Final_Intermediate[Burmese_Consonants],0)),LEFT(BE64,6),
IF(ISNUMBER(MATCH(LEFT(BE64,5),Final_Intermediate[Burmese_Consonants],0)),LEFT(BE64,5),
IF(ISNUMBER(MATCH(LEFT(BE64,4),Final_Intermediate[Burmese_Consonants],0)),LEFT(BE64,4),
IF(ISNUMBER(MATCH(LEFT(BE64,3),Final_Intermediate[Burmese_Consonants],0)),LEFT(BE64,3),
IF(ISNUMBER(MATCH(LEFT(BE64,2),Final_Intermediate[Burmese_Consonants],0)),LEFT(BE64,2),
IF(ISNUMBER(MATCH(LEFT(BE64,1),Final_Intermediate[Burmese_Consonants],0)),LEFT(BE64,1),
"")))))))))))))))</f>
        <v/>
      </c>
      <c r="AH64" t="str">
        <f>IF(AND(OR(BF64="။",BF64="၊"),LEN(BF64)=1),BF64,
IF(ISNUMBER(MATCH(LEFT(BF64,7),Final_modified_Intermediate[Burmese_Consonants],0)),LEFT(BF64,7),
IF(ISNUMBER(MATCH(LEFT(BF64,6),Final_modified_Intermediate[Burmese_Consonants],0)),LEFT(BF64,6),
IF(ISNUMBER(MATCH(LEFT(BF64,5),Final_modified_Intermediate[Burmese_Consonants],0)),LEFT(BF64,5),
IF(ISNUMBER(MATCH(LEFT(BF64,4),Final_modified_Intermediate[Burmese_Consonants],0)),LEFT(BF64,4),
IF(ISNUMBER(MATCH(LEFT(BF64,3),Final_modified_Intermediate[Burmese_Consonants],0)),LEFT(BF64,3),
IF(ISNUMBER(MATCH(LEFT(BF64,2),Final_modified_Intermediate[Burmese_Consonants],0)),LEFT(BF64,2),
IF(ISNUMBER(MATCH(LEFT(BF64,1),Final_modified_Intermediate[Burmese_Consonants],0)),LEFT(BF64,1),
IF(ISNUMBER(MATCH(LEFT(BF64,7),Final_Intermediate[Burmese_Consonants],0)),LEFT(BF64,7),
IF(ISNUMBER(MATCH(LEFT(BF64,6),Final_Intermediate[Burmese_Consonants],0)),LEFT(BF64,6),
IF(ISNUMBER(MATCH(LEFT(BF64,5),Final_Intermediate[Burmese_Consonants],0)),LEFT(BF64,5),
IF(ISNUMBER(MATCH(LEFT(BF64,4),Final_Intermediate[Burmese_Consonants],0)),LEFT(BF64,4),
IF(ISNUMBER(MATCH(LEFT(BF64,3),Final_Intermediate[Burmese_Consonants],0)),LEFT(BF64,3),
IF(ISNUMBER(MATCH(LEFT(BF64,2),Final_Intermediate[Burmese_Consonants],0)),LEFT(BF64,2),
IF(ISNUMBER(MATCH(LEFT(BF64,1),Final_Intermediate[Burmese_Consonants],0)),LEFT(BF64,1),
"")))))))))))))))</f>
        <v/>
      </c>
      <c r="AI64" t="str">
        <f>IF(AND(OR(BG64="။",BG64="၊"),LEN(BG64)=1),BG64,
IF(ISNUMBER(MATCH(LEFT(BG64,7),Final_modified_Intermediate[Burmese_Consonants],0)),LEFT(BG64,7),
IF(ISNUMBER(MATCH(LEFT(BG64,6),Final_modified_Intermediate[Burmese_Consonants],0)),LEFT(BG64,6),
IF(ISNUMBER(MATCH(LEFT(BG64,5),Final_modified_Intermediate[Burmese_Consonants],0)),LEFT(BG64,5),
IF(ISNUMBER(MATCH(LEFT(BG64,4),Final_modified_Intermediate[Burmese_Consonants],0)),LEFT(BG64,4),
IF(ISNUMBER(MATCH(LEFT(BG64,3),Final_modified_Intermediate[Burmese_Consonants],0)),LEFT(BG64,3),
IF(ISNUMBER(MATCH(LEFT(BG64,2),Final_modified_Intermediate[Burmese_Consonants],0)),LEFT(BG64,2),
IF(ISNUMBER(MATCH(LEFT(BG64,1),Final_modified_Intermediate[Burmese_Consonants],0)),LEFT(BG64,1),
IF(ISNUMBER(MATCH(LEFT(BG64,7),Final_Intermediate[Burmese_Consonants],0)),LEFT(BG64,7),
IF(ISNUMBER(MATCH(LEFT(BG64,6),Final_Intermediate[Burmese_Consonants],0)),LEFT(BG64,6),
IF(ISNUMBER(MATCH(LEFT(BG64,5),Final_Intermediate[Burmese_Consonants],0)),LEFT(BG64,5),
IF(ISNUMBER(MATCH(LEFT(BG64,4),Final_Intermediate[Burmese_Consonants],0)),LEFT(BG64,4),
IF(ISNUMBER(MATCH(LEFT(BG64,3),Final_Intermediate[Burmese_Consonants],0)),LEFT(BG64,3),
IF(ISNUMBER(MATCH(LEFT(BG64,2),Final_Intermediate[Burmese_Consonants],0)),LEFT(BG64,2),
IF(ISNUMBER(MATCH(LEFT(BG64,1),Final_Intermediate[Burmese_Consonants],0)),LEFT(BG64,1),
"")))))))))))))))</f>
        <v/>
      </c>
      <c r="AJ64" t="str">
        <f>IF(AND(OR(BH64="။",BH64="၊"),LEN(BH64)=1),BH64,
IF(ISNUMBER(MATCH(LEFT(BH64,7),Final_modified_Intermediate[Burmese_Consonants],0)),LEFT(BH64,7),
IF(ISNUMBER(MATCH(LEFT(BH64,6),Final_modified_Intermediate[Burmese_Consonants],0)),LEFT(BH64,6),
IF(ISNUMBER(MATCH(LEFT(BH64,5),Final_modified_Intermediate[Burmese_Consonants],0)),LEFT(BH64,5),
IF(ISNUMBER(MATCH(LEFT(BH64,4),Final_modified_Intermediate[Burmese_Consonants],0)),LEFT(BH64,4),
IF(ISNUMBER(MATCH(LEFT(BH64,3),Final_modified_Intermediate[Burmese_Consonants],0)),LEFT(BH64,3),
IF(ISNUMBER(MATCH(LEFT(BH64,2),Final_modified_Intermediate[Burmese_Consonants],0)),LEFT(BH64,2),
IF(ISNUMBER(MATCH(LEFT(BH64,1),Final_modified_Intermediate[Burmese_Consonants],0)),LEFT(BH64,1),
IF(ISNUMBER(MATCH(LEFT(BH64,7),Final_Intermediate[Burmese_Consonants],0)),LEFT(BH64,7),
IF(ISNUMBER(MATCH(LEFT(BH64,6),Final_Intermediate[Burmese_Consonants],0)),LEFT(BH64,6),
IF(ISNUMBER(MATCH(LEFT(BH64,5),Final_Intermediate[Burmese_Consonants],0)),LEFT(BH64,5),
IF(ISNUMBER(MATCH(LEFT(BH64,4),Final_Intermediate[Burmese_Consonants],0)),LEFT(BH64,4),
IF(ISNUMBER(MATCH(LEFT(BH64,3),Final_Intermediate[Burmese_Consonants],0)),LEFT(BH64,3),
IF(ISNUMBER(MATCH(LEFT(BH64,2),Final_Intermediate[Burmese_Consonants],0)),LEFT(BH64,2),
IF(ISNUMBER(MATCH(LEFT(BH64,1),Final_Intermediate[Burmese_Consonants],0)),LEFT(BH64,1),
"")))))))))))))))</f>
        <v/>
      </c>
      <c r="AK64" t="str">
        <f>IF(AND(OR(BI64="။",BI64="၊"),LEN(BI64)=1),BI64,
IF(ISNUMBER(MATCH(LEFT(BI64,7),Final_modified_Intermediate[Burmese_Consonants],0)),LEFT(BI64,7),
IF(ISNUMBER(MATCH(LEFT(BI64,6),Final_modified_Intermediate[Burmese_Consonants],0)),LEFT(BI64,6),
IF(ISNUMBER(MATCH(LEFT(BI64,5),Final_modified_Intermediate[Burmese_Consonants],0)),LEFT(BI64,5),
IF(ISNUMBER(MATCH(LEFT(BI64,4),Final_modified_Intermediate[Burmese_Consonants],0)),LEFT(BI64,4),
IF(ISNUMBER(MATCH(LEFT(BI64,3),Final_modified_Intermediate[Burmese_Consonants],0)),LEFT(BI64,3),
IF(ISNUMBER(MATCH(LEFT(BI64,2),Final_modified_Intermediate[Burmese_Consonants],0)),LEFT(BI64,2),
IF(ISNUMBER(MATCH(LEFT(BI64,1),Final_modified_Intermediate[Burmese_Consonants],0)),LEFT(BI64,1),
IF(ISNUMBER(MATCH(LEFT(BI64,7),Final_Intermediate[Burmese_Consonants],0)),LEFT(BI64,7),
IF(ISNUMBER(MATCH(LEFT(BI64,6),Final_Intermediate[Burmese_Consonants],0)),LEFT(BI64,6),
IF(ISNUMBER(MATCH(LEFT(BI64,5),Final_Intermediate[Burmese_Consonants],0)),LEFT(BI64,5),
IF(ISNUMBER(MATCH(LEFT(BI64,4),Final_Intermediate[Burmese_Consonants],0)),LEFT(BI64,4),
IF(ISNUMBER(MATCH(LEFT(BI64,3),Final_Intermediate[Burmese_Consonants],0)),LEFT(BI64,3),
IF(ISNUMBER(MATCH(LEFT(BI64,2),Final_Intermediate[Burmese_Consonants],0)),LEFT(BI64,2),
IF(ISNUMBER(MATCH(LEFT(BI64,1),Final_Intermediate[Burmese_Consonants],0)),LEFT(BI64,1),
"")))))))))))))))</f>
        <v/>
      </c>
      <c r="AL64" t="str">
        <f>IF(AND(OR(BJ64="။",BJ64="၊"),LEN(BJ64)=1),BJ64,
IF(ISNUMBER(MATCH(LEFT(BJ64,7),Final_modified_Intermediate[Burmese_Consonants],0)),LEFT(BJ64,7),
IF(ISNUMBER(MATCH(LEFT(BJ64,6),Final_modified_Intermediate[Burmese_Consonants],0)),LEFT(BJ64,6),
IF(ISNUMBER(MATCH(LEFT(BJ64,5),Final_modified_Intermediate[Burmese_Consonants],0)),LEFT(BJ64,5),
IF(ISNUMBER(MATCH(LEFT(BJ64,4),Final_modified_Intermediate[Burmese_Consonants],0)),LEFT(BJ64,4),
IF(ISNUMBER(MATCH(LEFT(BJ64,3),Final_modified_Intermediate[Burmese_Consonants],0)),LEFT(BJ64,3),
IF(ISNUMBER(MATCH(LEFT(BJ64,2),Final_modified_Intermediate[Burmese_Consonants],0)),LEFT(BJ64,2),
IF(ISNUMBER(MATCH(LEFT(BJ64,1),Final_modified_Intermediate[Burmese_Consonants],0)),LEFT(BJ64,1),
IF(ISNUMBER(MATCH(LEFT(BJ64,7),Final_Intermediate[Burmese_Consonants],0)),LEFT(BJ64,7),
IF(ISNUMBER(MATCH(LEFT(BJ64,6),Final_Intermediate[Burmese_Consonants],0)),LEFT(BJ64,6),
IF(ISNUMBER(MATCH(LEFT(BJ64,5),Final_Intermediate[Burmese_Consonants],0)),LEFT(BJ64,5),
IF(ISNUMBER(MATCH(LEFT(BJ64,4),Final_Intermediate[Burmese_Consonants],0)),LEFT(BJ64,4),
IF(ISNUMBER(MATCH(LEFT(BJ64,3),Final_Intermediate[Burmese_Consonants],0)),LEFT(BJ64,3),
IF(ISNUMBER(MATCH(LEFT(BJ64,2),Final_Intermediate[Burmese_Consonants],0)),LEFT(BJ64,2),
IF(ISNUMBER(MATCH(LEFT(BJ64,1),Final_Intermediate[Burmese_Consonants],0)),LEFT(BJ64,1),
"")))))))))))))))</f>
        <v/>
      </c>
      <c r="AN64" t="e">
        <f>Compiler_Burmese[[#This Row],[Sr. No.]]</f>
        <v>#REF!</v>
      </c>
      <c r="AO6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6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4" t="e">
        <f>[2]!Vocabulary_Burmese[[#This Row],[Sr. No.]]</f>
        <v>#REF!</v>
      </c>
      <c r="BA64" t="str">
        <f>IF(Raw_data_N2_Kanji[[#This Row],[Categorie]]&lt;&gt;"","",
IF(ISNUMBER(MATCH(V,Special_list[Burmese word],0)),"",
SUBSTITUTE(Raw_data_N2_Kanji[[#This Row],[Raw]]," ","")))</f>
        <v>ကြေးအိုး</v>
      </c>
      <c r="BB64" t="str">
        <f>RIGHT(Segregate18[[#This Row],[UPGRADE]],LEN(Segregate18[[#This Row],[UPGRADE]])-LEN(Compiler_Burmese[[#This Row],[1]]))</f>
        <v>အိုး</v>
      </c>
      <c r="BC64" t="str">
        <f>RIGHT(Segregate18[[#This Row],[11]],LEN(Segregate18[[#This Row],[11]])-LEN(Compiler_Burmese[[#This Row],[2]]))</f>
        <v/>
      </c>
      <c r="BD64" t="str">
        <f>RIGHT(Segregate18[[#This Row],[21]],LEN(Segregate18[[#This Row],[21]])-LEN(Compiler_Burmese[[#This Row],[3]]))</f>
        <v/>
      </c>
      <c r="BE64" t="str">
        <f>RIGHT(Segregate18[[#This Row],[31]],LEN(Segregate18[[#This Row],[31]])-LEN(Compiler_Burmese[[#This Row],[4]]))</f>
        <v/>
      </c>
      <c r="BF64" t="str">
        <f>RIGHT(Segregate18[[#This Row],[41]],LEN(Segregate18[[#This Row],[41]])-LEN(Compiler_Burmese[[#This Row],[5]]))</f>
        <v/>
      </c>
      <c r="BG64" t="str">
        <f>RIGHT(Segregate18[[#This Row],[51]],LEN(Segregate18[[#This Row],[51]])-LEN(Compiler_Burmese[[#This Row],[6]]))</f>
        <v/>
      </c>
      <c r="BH64" t="str">
        <f>RIGHT(Segregate18[[#This Row],[61]],LEN(Segregate18[[#This Row],[61]])-LEN(Compiler_Burmese[[#This Row],[7]]))</f>
        <v/>
      </c>
      <c r="BI64" t="str">
        <f>RIGHT(Segregate18[[#This Row],[71]],LEN(Segregate18[[#This Row],[71]])-LEN(Compiler_Burmese[[#This Row],[8]]))</f>
        <v/>
      </c>
      <c r="BJ64" t="str">
        <f>RIGHT(Segregate18[[#This Row],[81]],LEN(Segregate18[[#This Row],[81]])-LEN(Compiler_Burmese[[#This Row],[9]]))</f>
        <v/>
      </c>
    </row>
    <row r="65" spans="1:62" ht="14.25" customHeight="1" x14ac:dyDescent="0.3">
      <c r="A65">
        <f>IF(Raw_data_N2_Kanji[[#This Row],[Categorie]]&lt;&gt;"",$A64+1,$A64)</f>
        <v>5</v>
      </c>
      <c r="B65" s="6">
        <f>IF(AND(Raw_data_N2_Kanji[[#This Row],[Supporting word 1]]="",Raw_data_N2_Kanji[[#This Row],[Supporting word 2]]=""),$B64,$B64+1)</f>
        <v>0</v>
      </c>
      <c r="C65" s="9">
        <f>ROW()-ROW(Raw_data_N2_Kanji[#Headers])</f>
        <v>63</v>
      </c>
      <c r="D65" s="9"/>
      <c r="E65" s="9" t="str">
        <f>IF(Raw_data_N2_Kanji[[#This Row],[Categorie]]="",$E64,Raw_data_N2_Kanji[[#This Row],[Categorie]])</f>
        <v>Rice, Noodles</v>
      </c>
      <c r="F65" s="9">
        <f t="shared" si="1"/>
        <v>4</v>
      </c>
      <c r="G65" s="57" t="str">
        <f>Raw_data_N2_Kanji[[#This Row],[Lecture_no]]&amp;"_"&amp;Raw_data_N2_Kanji[[#This Row],[Receipe_no]]</f>
        <v>Rice, Noodles_4</v>
      </c>
      <c r="H65" s="124" t="s">
        <v>27507</v>
      </c>
      <c r="I6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ဒံပေါက်ထမင်း</v>
      </c>
      <c r="K6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5" s="11"/>
      <c r="N65" s="11"/>
      <c r="O6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5" s="12" t="s">
        <v>27686</v>
      </c>
      <c r="Q65" s="12">
        <f>IF(Raw_data_N2_Kanji[[#This Row],[Receipe_no]]=0,$Q64,
$Q64+1)</f>
        <v>58</v>
      </c>
      <c r="R65" s="11"/>
      <c r="S65" s="11">
        <f>IF(Raw_data_N2_Kanji[[#This Row],[Marking]]="",1,"")</f>
        <v>1</v>
      </c>
      <c r="T65" s="11" t="str">
        <f>IF(Raw_data_N2_Kanji[[#This Row],[Marking_blank]]="",SUMPRODUCT(COUNTIF($S$3:$S65,$S65)),"")</f>
        <v/>
      </c>
      <c r="U65" s="12">
        <f>Raw_data_N2_Kanji[[#This Row],[Sr. no.]]</f>
        <v>63</v>
      </c>
      <c r="V65" s="11">
        <f>SUMPRODUCT(COUNTIF($J$3:$J65,$J65))</f>
        <v>1</v>
      </c>
      <c r="W65" s="82">
        <f>LEN('1_Raw_data'!$J65)</f>
        <v>12</v>
      </c>
      <c r="Y65" t="e">
        <f>Segregate18[[#This Row],[Sr. No.]]</f>
        <v>#REF!</v>
      </c>
      <c r="Z65" t="str">
        <f>IF(AND(OR(BA65="။",BA65="၊"),LEN(BA65)=1),BA65,
IF(ISNUMBER(MATCH(LEFT(BA65,7),Final_modified_Intermediate[Burmese_Consonants],0)),LEFT(BA65,7),
IF(ISNUMBER(MATCH(LEFT(BA65,6),Final_modified_Intermediate[Burmese_Consonants],0)),LEFT(BA65,6),
IF(ISNUMBER(MATCH(LEFT(BA65,5),Final_modified_Intermediate[Burmese_Consonants],0)),LEFT(BA65,5),
IF(ISNUMBER(MATCH(LEFT(BA65,4),Final_modified_Intermediate[Burmese_Consonants],0)),LEFT(BA65,4),
IF(ISNUMBER(MATCH(LEFT(BA65,3),Final_modified_Intermediate[Burmese_Consonants],0)),LEFT(BA65,3),
IF(ISNUMBER(MATCH(LEFT(BA65,2),Final_modified_Intermediate[Burmese_Consonants],0)),LEFT(BA65,2),
IF(ISNUMBER(MATCH(LEFT(BA65,1),Final_modified_Intermediate[Burmese_Consonants],0)),LEFT(BA65,1),
IF(ISNUMBER(MATCH(LEFT(BA65,7),Final_Intermediate[Burmese_Consonants],0)),LEFT(BA65,7),
IF(ISNUMBER(MATCH(LEFT(BA65,6),Final_Intermediate[Burmese_Consonants],0)),LEFT(BA65,6),
IF(ISNUMBER(MATCH(LEFT(BA65,5),Final_Intermediate[Burmese_Consonants],0)),LEFT(BA65,5),
IF(ISNUMBER(MATCH(LEFT(BA65,4),Final_Intermediate[Burmese_Consonants],0)),LEFT(BA65,4),
IF(ISNUMBER(MATCH(LEFT(BA65,3),Final_Intermediate[Burmese_Consonants],0)),LEFT(BA65,3),
IF(ISNUMBER(MATCH(LEFT(BA65,2),Final_Intermediate[Burmese_Consonants],0)),LEFT(BA65,2),
IF(ISNUMBER(MATCH(LEFT(BA65,1),Final_Intermediate[Burmese_Consonants],0)),LEFT(BA65,1),
"")))))))))))))))</f>
        <v>ဒံ</v>
      </c>
      <c r="AA6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5" t="str">
        <f>IF(AND(OR(BB65="။",BB65="၊"),LEN(BB65)=1),BB65,
IF(ISNUMBER(MATCH(LEFT(BB65,7),Final_modified_Intermediate[Burmese_Consonants],0)),LEFT(BB65,7),
IF(ISNUMBER(MATCH(LEFT(BB65,6),Final_modified_Intermediate[Burmese_Consonants],0)),LEFT(BB65,6),
IF(ISNUMBER(MATCH(LEFT(BB65,5),Final_modified_Intermediate[Burmese_Consonants],0)),LEFT(BB65,5),
IF(ISNUMBER(MATCH(LEFT(BB65,4),Final_modified_Intermediate[Burmese_Consonants],0)),LEFT(BB65,4),
IF(ISNUMBER(MATCH(LEFT(BB65,3),Final_modified_Intermediate[Burmese_Consonants],0)),LEFT(BB65,3),
IF(ISNUMBER(MATCH(LEFT(BB65,2),Final_modified_Intermediate[Burmese_Consonants],0)),LEFT(BB65,2),
IF(ISNUMBER(MATCH(LEFT(BB65,1),Final_modified_Intermediate[Burmese_Consonants],0)),LEFT(BB65,1),
IF(ISNUMBER(MATCH(LEFT(BB65,7),Final_Intermediate[Burmese_Consonants],0)),LEFT(BB65,7),
IF(ISNUMBER(MATCH(LEFT(BB65,6),Final_Intermediate[Burmese_Consonants],0)),LEFT(BB65,6),
IF(ISNUMBER(MATCH(LEFT(BB65,5),Final_Intermediate[Burmese_Consonants],0)),LEFT(BB65,5),
IF(ISNUMBER(MATCH(LEFT(BB65,4),Final_Intermediate[Burmese_Consonants],0)),LEFT(BB65,4),
IF(ISNUMBER(MATCH(LEFT(BB65,3),Final_Intermediate[Burmese_Consonants],0)),LEFT(BB65,3),
IF(ISNUMBER(MATCH(LEFT(BB65,2),Final_Intermediate[Burmese_Consonants],0)),LEFT(BB65,2),
IF(ISNUMBER(MATCH(LEFT(BB65,1),Final_Intermediate[Burmese_Consonants],0)),LEFT(BB65,1),
"")))))))))))))))</f>
        <v>ပေါက်</v>
      </c>
      <c r="AC6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5" t="str">
        <f>IF(AND(OR(BC65="။",BC65="၊"),LEN(BC65)=1),BC65,
IF(ISNUMBER(MATCH(LEFT(BC65,7),Final_modified_Intermediate[Burmese_Consonants],0)),LEFT(BC65,7),
IF(ISNUMBER(MATCH(LEFT(BC65,6),Final_modified_Intermediate[Burmese_Consonants],0)),LEFT(BC65,6),
IF(ISNUMBER(MATCH(LEFT(BC65,5),Final_modified_Intermediate[Burmese_Consonants],0)),LEFT(BC65,5),
IF(ISNUMBER(MATCH(LEFT(BC65,4),Final_modified_Intermediate[Burmese_Consonants],0)),LEFT(BC65,4),
IF(ISNUMBER(MATCH(LEFT(BC65,3),Final_modified_Intermediate[Burmese_Consonants],0)),LEFT(BC65,3),
IF(ISNUMBER(MATCH(LEFT(BC65,2),Final_modified_Intermediate[Burmese_Consonants],0)),LEFT(BC65,2),
IF(ISNUMBER(MATCH(LEFT(BC65,1),Final_modified_Intermediate[Burmese_Consonants],0)),LEFT(BC65,1),
IF(ISNUMBER(MATCH(LEFT(BC65,7),Final_Intermediate[Burmese_Consonants],0)),LEFT(BC65,7),
IF(ISNUMBER(MATCH(LEFT(BC65,6),Final_Intermediate[Burmese_Consonants],0)),LEFT(BC65,6),
IF(ISNUMBER(MATCH(LEFT(BC65,5),Final_Intermediate[Burmese_Consonants],0)),LEFT(BC65,5),
IF(ISNUMBER(MATCH(LEFT(BC65,4),Final_Intermediate[Burmese_Consonants],0)),LEFT(BC65,4),
IF(ISNUMBER(MATCH(LEFT(BC65,3),Final_Intermediate[Burmese_Consonants],0)),LEFT(BC65,3),
IF(ISNUMBER(MATCH(LEFT(BC65,2),Final_Intermediate[Burmese_Consonants],0)),LEFT(BC65,2),
IF(ISNUMBER(MATCH(LEFT(BC65,1),Final_Intermediate[Burmese_Consonants],0)),LEFT(BC65,1),
"")))))))))))))))</f>
        <v>ထ</v>
      </c>
      <c r="AE6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5" t="str">
        <f>IF(AND(OR(BD65="။",BD65="၊"),LEN(BD65)=1),BD65,
IF(ISNUMBER(MATCH(LEFT(BD65,7),Final_modified_Intermediate[Burmese_Consonants],0)),LEFT(BD65,7),
IF(ISNUMBER(MATCH(LEFT(BD65,6),Final_modified_Intermediate[Burmese_Consonants],0)),LEFT(BD65,6),
IF(ISNUMBER(MATCH(LEFT(BD65,5),Final_modified_Intermediate[Burmese_Consonants],0)),LEFT(BD65,5),
IF(ISNUMBER(MATCH(LEFT(BD65,4),Final_modified_Intermediate[Burmese_Consonants],0)),LEFT(BD65,4),
IF(ISNUMBER(MATCH(LEFT(BD65,3),Final_modified_Intermediate[Burmese_Consonants],0)),LEFT(BD65,3),
IF(ISNUMBER(MATCH(LEFT(BD65,2),Final_modified_Intermediate[Burmese_Consonants],0)),LEFT(BD65,2),
IF(ISNUMBER(MATCH(LEFT(BD65,1),Final_modified_Intermediate[Burmese_Consonants],0)),LEFT(BD65,1),
IF(ISNUMBER(MATCH(LEFT(BD65,7),Final_Intermediate[Burmese_Consonants],0)),LEFT(BD65,7),
IF(ISNUMBER(MATCH(LEFT(BD65,6),Final_Intermediate[Burmese_Consonants],0)),LEFT(BD65,6),
IF(ISNUMBER(MATCH(LEFT(BD65,5),Final_Intermediate[Burmese_Consonants],0)),LEFT(BD65,5),
IF(ISNUMBER(MATCH(LEFT(BD65,4),Final_Intermediate[Burmese_Consonants],0)),LEFT(BD65,4),
IF(ISNUMBER(MATCH(LEFT(BD65,3),Final_Intermediate[Burmese_Consonants],0)),LEFT(BD65,3),
IF(ISNUMBER(MATCH(LEFT(BD65,2),Final_Intermediate[Burmese_Consonants],0)),LEFT(BD65,2),
IF(ISNUMBER(MATCH(LEFT(BD65,1),Final_Intermediate[Burmese_Consonants],0)),LEFT(BD65,1),
"")))))))))))))))</f>
        <v>မင်း</v>
      </c>
      <c r="AG65" t="str">
        <f>IF(AND(OR(BE65="။",BE65="၊"),LEN(BE65)=1),BE65,
IF(ISNUMBER(MATCH(LEFT(BE65,7),Final_modified_Intermediate[Burmese_Consonants],0)),LEFT(BE65,7),
IF(ISNUMBER(MATCH(LEFT(BE65,6),Final_modified_Intermediate[Burmese_Consonants],0)),LEFT(BE65,6),
IF(ISNUMBER(MATCH(LEFT(BE65,5),Final_modified_Intermediate[Burmese_Consonants],0)),LEFT(BE65,5),
IF(ISNUMBER(MATCH(LEFT(BE65,4),Final_modified_Intermediate[Burmese_Consonants],0)),LEFT(BE65,4),
IF(ISNUMBER(MATCH(LEFT(BE65,3),Final_modified_Intermediate[Burmese_Consonants],0)),LEFT(BE65,3),
IF(ISNUMBER(MATCH(LEFT(BE65,2),Final_modified_Intermediate[Burmese_Consonants],0)),LEFT(BE65,2),
IF(ISNUMBER(MATCH(LEFT(BE65,1),Final_modified_Intermediate[Burmese_Consonants],0)),LEFT(BE65,1),
IF(ISNUMBER(MATCH(LEFT(BE65,7),Final_Intermediate[Burmese_Consonants],0)),LEFT(BE65,7),
IF(ISNUMBER(MATCH(LEFT(BE65,6),Final_Intermediate[Burmese_Consonants],0)),LEFT(BE65,6),
IF(ISNUMBER(MATCH(LEFT(BE65,5),Final_Intermediate[Burmese_Consonants],0)),LEFT(BE65,5),
IF(ISNUMBER(MATCH(LEFT(BE65,4),Final_Intermediate[Burmese_Consonants],0)),LEFT(BE65,4),
IF(ISNUMBER(MATCH(LEFT(BE65,3),Final_Intermediate[Burmese_Consonants],0)),LEFT(BE65,3),
IF(ISNUMBER(MATCH(LEFT(BE65,2),Final_Intermediate[Burmese_Consonants],0)),LEFT(BE65,2),
IF(ISNUMBER(MATCH(LEFT(BE65,1),Final_Intermediate[Burmese_Consonants],0)),LEFT(BE65,1),
"")))))))))))))))</f>
        <v/>
      </c>
      <c r="AH65" t="str">
        <f>IF(AND(OR(BF65="။",BF65="၊"),LEN(BF65)=1),BF65,
IF(ISNUMBER(MATCH(LEFT(BF65,7),Final_modified_Intermediate[Burmese_Consonants],0)),LEFT(BF65,7),
IF(ISNUMBER(MATCH(LEFT(BF65,6),Final_modified_Intermediate[Burmese_Consonants],0)),LEFT(BF65,6),
IF(ISNUMBER(MATCH(LEFT(BF65,5),Final_modified_Intermediate[Burmese_Consonants],0)),LEFT(BF65,5),
IF(ISNUMBER(MATCH(LEFT(BF65,4),Final_modified_Intermediate[Burmese_Consonants],0)),LEFT(BF65,4),
IF(ISNUMBER(MATCH(LEFT(BF65,3),Final_modified_Intermediate[Burmese_Consonants],0)),LEFT(BF65,3),
IF(ISNUMBER(MATCH(LEFT(BF65,2),Final_modified_Intermediate[Burmese_Consonants],0)),LEFT(BF65,2),
IF(ISNUMBER(MATCH(LEFT(BF65,1),Final_modified_Intermediate[Burmese_Consonants],0)),LEFT(BF65,1),
IF(ISNUMBER(MATCH(LEFT(BF65,7),Final_Intermediate[Burmese_Consonants],0)),LEFT(BF65,7),
IF(ISNUMBER(MATCH(LEFT(BF65,6),Final_Intermediate[Burmese_Consonants],0)),LEFT(BF65,6),
IF(ISNUMBER(MATCH(LEFT(BF65,5),Final_Intermediate[Burmese_Consonants],0)),LEFT(BF65,5),
IF(ISNUMBER(MATCH(LEFT(BF65,4),Final_Intermediate[Burmese_Consonants],0)),LEFT(BF65,4),
IF(ISNUMBER(MATCH(LEFT(BF65,3),Final_Intermediate[Burmese_Consonants],0)),LEFT(BF65,3),
IF(ISNUMBER(MATCH(LEFT(BF65,2),Final_Intermediate[Burmese_Consonants],0)),LEFT(BF65,2),
IF(ISNUMBER(MATCH(LEFT(BF65,1),Final_Intermediate[Burmese_Consonants],0)),LEFT(BF65,1),
"")))))))))))))))</f>
        <v/>
      </c>
      <c r="AI65" t="str">
        <f>IF(AND(OR(BG65="။",BG65="၊"),LEN(BG65)=1),BG65,
IF(ISNUMBER(MATCH(LEFT(BG65,7),Final_modified_Intermediate[Burmese_Consonants],0)),LEFT(BG65,7),
IF(ISNUMBER(MATCH(LEFT(BG65,6),Final_modified_Intermediate[Burmese_Consonants],0)),LEFT(BG65,6),
IF(ISNUMBER(MATCH(LEFT(BG65,5),Final_modified_Intermediate[Burmese_Consonants],0)),LEFT(BG65,5),
IF(ISNUMBER(MATCH(LEFT(BG65,4),Final_modified_Intermediate[Burmese_Consonants],0)),LEFT(BG65,4),
IF(ISNUMBER(MATCH(LEFT(BG65,3),Final_modified_Intermediate[Burmese_Consonants],0)),LEFT(BG65,3),
IF(ISNUMBER(MATCH(LEFT(BG65,2),Final_modified_Intermediate[Burmese_Consonants],0)),LEFT(BG65,2),
IF(ISNUMBER(MATCH(LEFT(BG65,1),Final_modified_Intermediate[Burmese_Consonants],0)),LEFT(BG65,1),
IF(ISNUMBER(MATCH(LEFT(BG65,7),Final_Intermediate[Burmese_Consonants],0)),LEFT(BG65,7),
IF(ISNUMBER(MATCH(LEFT(BG65,6),Final_Intermediate[Burmese_Consonants],0)),LEFT(BG65,6),
IF(ISNUMBER(MATCH(LEFT(BG65,5),Final_Intermediate[Burmese_Consonants],0)),LEFT(BG65,5),
IF(ISNUMBER(MATCH(LEFT(BG65,4),Final_Intermediate[Burmese_Consonants],0)),LEFT(BG65,4),
IF(ISNUMBER(MATCH(LEFT(BG65,3),Final_Intermediate[Burmese_Consonants],0)),LEFT(BG65,3),
IF(ISNUMBER(MATCH(LEFT(BG65,2),Final_Intermediate[Burmese_Consonants],0)),LEFT(BG65,2),
IF(ISNUMBER(MATCH(LEFT(BG65,1),Final_Intermediate[Burmese_Consonants],0)),LEFT(BG65,1),
"")))))))))))))))</f>
        <v/>
      </c>
      <c r="AJ65" t="str">
        <f>IF(AND(OR(BH65="။",BH65="၊"),LEN(BH65)=1),BH65,
IF(ISNUMBER(MATCH(LEFT(BH65,7),Final_modified_Intermediate[Burmese_Consonants],0)),LEFT(BH65,7),
IF(ISNUMBER(MATCH(LEFT(BH65,6),Final_modified_Intermediate[Burmese_Consonants],0)),LEFT(BH65,6),
IF(ISNUMBER(MATCH(LEFT(BH65,5),Final_modified_Intermediate[Burmese_Consonants],0)),LEFT(BH65,5),
IF(ISNUMBER(MATCH(LEFT(BH65,4),Final_modified_Intermediate[Burmese_Consonants],0)),LEFT(BH65,4),
IF(ISNUMBER(MATCH(LEFT(BH65,3),Final_modified_Intermediate[Burmese_Consonants],0)),LEFT(BH65,3),
IF(ISNUMBER(MATCH(LEFT(BH65,2),Final_modified_Intermediate[Burmese_Consonants],0)),LEFT(BH65,2),
IF(ISNUMBER(MATCH(LEFT(BH65,1),Final_modified_Intermediate[Burmese_Consonants],0)),LEFT(BH65,1),
IF(ISNUMBER(MATCH(LEFT(BH65,7),Final_Intermediate[Burmese_Consonants],0)),LEFT(BH65,7),
IF(ISNUMBER(MATCH(LEFT(BH65,6),Final_Intermediate[Burmese_Consonants],0)),LEFT(BH65,6),
IF(ISNUMBER(MATCH(LEFT(BH65,5),Final_Intermediate[Burmese_Consonants],0)),LEFT(BH65,5),
IF(ISNUMBER(MATCH(LEFT(BH65,4),Final_Intermediate[Burmese_Consonants],0)),LEFT(BH65,4),
IF(ISNUMBER(MATCH(LEFT(BH65,3),Final_Intermediate[Burmese_Consonants],0)),LEFT(BH65,3),
IF(ISNUMBER(MATCH(LEFT(BH65,2),Final_Intermediate[Burmese_Consonants],0)),LEFT(BH65,2),
IF(ISNUMBER(MATCH(LEFT(BH65,1),Final_Intermediate[Burmese_Consonants],0)),LEFT(BH65,1),
"")))))))))))))))</f>
        <v/>
      </c>
      <c r="AK65" t="str">
        <f>IF(AND(OR(BI65="။",BI65="၊"),LEN(BI65)=1),BI65,
IF(ISNUMBER(MATCH(LEFT(BI65,7),Final_modified_Intermediate[Burmese_Consonants],0)),LEFT(BI65,7),
IF(ISNUMBER(MATCH(LEFT(BI65,6),Final_modified_Intermediate[Burmese_Consonants],0)),LEFT(BI65,6),
IF(ISNUMBER(MATCH(LEFT(BI65,5),Final_modified_Intermediate[Burmese_Consonants],0)),LEFT(BI65,5),
IF(ISNUMBER(MATCH(LEFT(BI65,4),Final_modified_Intermediate[Burmese_Consonants],0)),LEFT(BI65,4),
IF(ISNUMBER(MATCH(LEFT(BI65,3),Final_modified_Intermediate[Burmese_Consonants],0)),LEFT(BI65,3),
IF(ISNUMBER(MATCH(LEFT(BI65,2),Final_modified_Intermediate[Burmese_Consonants],0)),LEFT(BI65,2),
IF(ISNUMBER(MATCH(LEFT(BI65,1),Final_modified_Intermediate[Burmese_Consonants],0)),LEFT(BI65,1),
IF(ISNUMBER(MATCH(LEFT(BI65,7),Final_Intermediate[Burmese_Consonants],0)),LEFT(BI65,7),
IF(ISNUMBER(MATCH(LEFT(BI65,6),Final_Intermediate[Burmese_Consonants],0)),LEFT(BI65,6),
IF(ISNUMBER(MATCH(LEFT(BI65,5),Final_Intermediate[Burmese_Consonants],0)),LEFT(BI65,5),
IF(ISNUMBER(MATCH(LEFT(BI65,4),Final_Intermediate[Burmese_Consonants],0)),LEFT(BI65,4),
IF(ISNUMBER(MATCH(LEFT(BI65,3),Final_Intermediate[Burmese_Consonants],0)),LEFT(BI65,3),
IF(ISNUMBER(MATCH(LEFT(BI65,2),Final_Intermediate[Burmese_Consonants],0)),LEFT(BI65,2),
IF(ISNUMBER(MATCH(LEFT(BI65,1),Final_Intermediate[Burmese_Consonants],0)),LEFT(BI65,1),
"")))))))))))))))</f>
        <v/>
      </c>
      <c r="AL65" t="str">
        <f>IF(AND(OR(BJ65="။",BJ65="၊"),LEN(BJ65)=1),BJ65,
IF(ISNUMBER(MATCH(LEFT(BJ65,7),Final_modified_Intermediate[Burmese_Consonants],0)),LEFT(BJ65,7),
IF(ISNUMBER(MATCH(LEFT(BJ65,6),Final_modified_Intermediate[Burmese_Consonants],0)),LEFT(BJ65,6),
IF(ISNUMBER(MATCH(LEFT(BJ65,5),Final_modified_Intermediate[Burmese_Consonants],0)),LEFT(BJ65,5),
IF(ISNUMBER(MATCH(LEFT(BJ65,4),Final_modified_Intermediate[Burmese_Consonants],0)),LEFT(BJ65,4),
IF(ISNUMBER(MATCH(LEFT(BJ65,3),Final_modified_Intermediate[Burmese_Consonants],0)),LEFT(BJ65,3),
IF(ISNUMBER(MATCH(LEFT(BJ65,2),Final_modified_Intermediate[Burmese_Consonants],0)),LEFT(BJ65,2),
IF(ISNUMBER(MATCH(LEFT(BJ65,1),Final_modified_Intermediate[Burmese_Consonants],0)),LEFT(BJ65,1),
IF(ISNUMBER(MATCH(LEFT(BJ65,7),Final_Intermediate[Burmese_Consonants],0)),LEFT(BJ65,7),
IF(ISNUMBER(MATCH(LEFT(BJ65,6),Final_Intermediate[Burmese_Consonants],0)),LEFT(BJ65,6),
IF(ISNUMBER(MATCH(LEFT(BJ65,5),Final_Intermediate[Burmese_Consonants],0)),LEFT(BJ65,5),
IF(ISNUMBER(MATCH(LEFT(BJ65,4),Final_Intermediate[Burmese_Consonants],0)),LEFT(BJ65,4),
IF(ISNUMBER(MATCH(LEFT(BJ65,3),Final_Intermediate[Burmese_Consonants],0)),LEFT(BJ65,3),
IF(ISNUMBER(MATCH(LEFT(BJ65,2),Final_Intermediate[Burmese_Consonants],0)),LEFT(BJ65,2),
IF(ISNUMBER(MATCH(LEFT(BJ65,1),Final_Intermediate[Burmese_Consonants],0)),LEFT(BJ65,1),
"")))))))))))))))</f>
        <v/>
      </c>
      <c r="AN65" t="e">
        <f>Compiler_Burmese[[#This Row],[Sr. No.]]</f>
        <v>#REF!</v>
      </c>
      <c r="AO6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मिन3</v>
      </c>
      <c r="AS6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5" t="e">
        <f>[2]!Vocabulary_Burmese[[#This Row],[Sr. No.]]</f>
        <v>#REF!</v>
      </c>
      <c r="BA65" t="str">
        <f>IF(Raw_data_N2_Kanji[[#This Row],[Categorie]]&lt;&gt;"","",
IF(ISNUMBER(MATCH(V,Special_list[Burmese word],0)),"",
SUBSTITUTE(Raw_data_N2_Kanji[[#This Row],[Raw]]," ","")))</f>
        <v>ဒံပေါက်ထမင်း</v>
      </c>
      <c r="BB65" t="str">
        <f>RIGHT(Segregate18[[#This Row],[UPGRADE]],LEN(Segregate18[[#This Row],[UPGRADE]])-LEN(Compiler_Burmese[[#This Row],[1]]))</f>
        <v>ပေါက်ထမင်း</v>
      </c>
      <c r="BC65" t="str">
        <f>RIGHT(Segregate18[[#This Row],[11]],LEN(Segregate18[[#This Row],[11]])-LEN(Compiler_Burmese[[#This Row],[2]]))</f>
        <v>ထမင်း</v>
      </c>
      <c r="BD65" t="str">
        <f>RIGHT(Segregate18[[#This Row],[21]],LEN(Segregate18[[#This Row],[21]])-LEN(Compiler_Burmese[[#This Row],[3]]))</f>
        <v>မင်း</v>
      </c>
      <c r="BE65" t="str">
        <f>RIGHT(Segregate18[[#This Row],[31]],LEN(Segregate18[[#This Row],[31]])-LEN(Compiler_Burmese[[#This Row],[4]]))</f>
        <v/>
      </c>
      <c r="BF65" t="str">
        <f>RIGHT(Segregate18[[#This Row],[41]],LEN(Segregate18[[#This Row],[41]])-LEN(Compiler_Burmese[[#This Row],[5]]))</f>
        <v/>
      </c>
      <c r="BG65" t="str">
        <f>RIGHT(Segregate18[[#This Row],[51]],LEN(Segregate18[[#This Row],[51]])-LEN(Compiler_Burmese[[#This Row],[6]]))</f>
        <v/>
      </c>
      <c r="BH65" t="str">
        <f>RIGHT(Segregate18[[#This Row],[61]],LEN(Segregate18[[#This Row],[61]])-LEN(Compiler_Burmese[[#This Row],[7]]))</f>
        <v/>
      </c>
      <c r="BI65" t="str">
        <f>RIGHT(Segregate18[[#This Row],[71]],LEN(Segregate18[[#This Row],[71]])-LEN(Compiler_Burmese[[#This Row],[8]]))</f>
        <v/>
      </c>
      <c r="BJ65" t="str">
        <f>RIGHT(Segregate18[[#This Row],[81]],LEN(Segregate18[[#This Row],[81]])-LEN(Compiler_Burmese[[#This Row],[9]]))</f>
        <v/>
      </c>
    </row>
    <row r="66" spans="1:62" ht="14.25" customHeight="1" x14ac:dyDescent="0.3">
      <c r="A66">
        <f>IF(Raw_data_N2_Kanji[[#This Row],[Categorie]]&lt;&gt;"",$A65+1,$A65)</f>
        <v>5</v>
      </c>
      <c r="B66" s="6">
        <f>IF(AND(Raw_data_N2_Kanji[[#This Row],[Supporting word 1]]="",Raw_data_N2_Kanji[[#This Row],[Supporting word 2]]=""),$B65,$B65+1)</f>
        <v>0</v>
      </c>
      <c r="C66" s="9">
        <f>ROW()-ROW(Raw_data_N2_Kanji[#Headers])</f>
        <v>64</v>
      </c>
      <c r="D66" s="9"/>
      <c r="E66" s="9" t="str">
        <f>IF(Raw_data_N2_Kanji[[#This Row],[Categorie]]="",$E65,Raw_data_N2_Kanji[[#This Row],[Categorie]])</f>
        <v>Rice, Noodles</v>
      </c>
      <c r="F66" s="9">
        <f t="shared" si="1"/>
        <v>5</v>
      </c>
      <c r="G66" s="57" t="str">
        <f>Raw_data_N2_Kanji[[#This Row],[Lecture_no]]&amp;"_"&amp;Raw_data_N2_Kanji[[#This Row],[Receipe_no]]</f>
        <v>Rice, Noodles_5</v>
      </c>
      <c r="H66" s="125" t="s">
        <v>27620</v>
      </c>
      <c r="I6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ကြက်သားပလာတာ</v>
      </c>
      <c r="K6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6" s="11"/>
      <c r="N66" s="11"/>
      <c r="O6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6" s="12" t="s">
        <v>27687</v>
      </c>
      <c r="Q66" s="12">
        <f>IF(Raw_data_N2_Kanji[[#This Row],[Receipe_no]]=0,$Q65,
$Q65+1)</f>
        <v>59</v>
      </c>
      <c r="R66" s="11"/>
      <c r="S66" s="11">
        <f>IF(Raw_data_N2_Kanji[[#This Row],[Marking]]="",1,"")</f>
        <v>1</v>
      </c>
      <c r="T66" s="11" t="str">
        <f>IF(Raw_data_N2_Kanji[[#This Row],[Marking_blank]]="",SUMPRODUCT(COUNTIF($S$3:$S66,$S66)),"")</f>
        <v/>
      </c>
      <c r="U66" s="12">
        <f>Raw_data_N2_Kanji[[#This Row],[Sr. no.]]</f>
        <v>64</v>
      </c>
      <c r="V66" s="11">
        <f>SUMPRODUCT(COUNTIF($J$3:$J66,$J66))</f>
        <v>1</v>
      </c>
      <c r="W66" s="82">
        <f>LEN('1_Raw_data'!$J66)</f>
        <v>12</v>
      </c>
      <c r="Y66" t="e">
        <f>Segregate18[[#This Row],[Sr. No.]]</f>
        <v>#REF!</v>
      </c>
      <c r="Z66" t="str">
        <f>IF(AND(OR(BA66="။",BA66="၊"),LEN(BA66)=1),BA66,
IF(ISNUMBER(MATCH(LEFT(BA66,7),Final_modified_Intermediate[Burmese_Consonants],0)),LEFT(BA66,7),
IF(ISNUMBER(MATCH(LEFT(BA66,6),Final_modified_Intermediate[Burmese_Consonants],0)),LEFT(BA66,6),
IF(ISNUMBER(MATCH(LEFT(BA66,5),Final_modified_Intermediate[Burmese_Consonants],0)),LEFT(BA66,5),
IF(ISNUMBER(MATCH(LEFT(BA66,4),Final_modified_Intermediate[Burmese_Consonants],0)),LEFT(BA66,4),
IF(ISNUMBER(MATCH(LEFT(BA66,3),Final_modified_Intermediate[Burmese_Consonants],0)),LEFT(BA66,3),
IF(ISNUMBER(MATCH(LEFT(BA66,2),Final_modified_Intermediate[Burmese_Consonants],0)),LEFT(BA66,2),
IF(ISNUMBER(MATCH(LEFT(BA66,1),Final_modified_Intermediate[Burmese_Consonants],0)),LEFT(BA66,1),
IF(ISNUMBER(MATCH(LEFT(BA66,7),Final_Intermediate[Burmese_Consonants],0)),LEFT(BA66,7),
IF(ISNUMBER(MATCH(LEFT(BA66,6),Final_Intermediate[Burmese_Consonants],0)),LEFT(BA66,6),
IF(ISNUMBER(MATCH(LEFT(BA66,5),Final_Intermediate[Burmese_Consonants],0)),LEFT(BA66,5),
IF(ISNUMBER(MATCH(LEFT(BA66,4),Final_Intermediate[Burmese_Consonants],0)),LEFT(BA66,4),
IF(ISNUMBER(MATCH(LEFT(BA66,3),Final_Intermediate[Burmese_Consonants],0)),LEFT(BA66,3),
IF(ISNUMBER(MATCH(LEFT(BA66,2),Final_Intermediate[Burmese_Consonants],0)),LEFT(BA66,2),
IF(ISNUMBER(MATCH(LEFT(BA66,1),Final_Intermediate[Burmese_Consonants],0)),LEFT(BA66,1),
"")))))))))))))))</f>
        <v>ကြက်</v>
      </c>
      <c r="AA6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6" t="str">
        <f>IF(AND(OR(BB66="။",BB66="၊"),LEN(BB66)=1),BB66,
IF(ISNUMBER(MATCH(LEFT(BB66,7),Final_modified_Intermediate[Burmese_Consonants],0)),LEFT(BB66,7),
IF(ISNUMBER(MATCH(LEFT(BB66,6),Final_modified_Intermediate[Burmese_Consonants],0)),LEFT(BB66,6),
IF(ISNUMBER(MATCH(LEFT(BB66,5),Final_modified_Intermediate[Burmese_Consonants],0)),LEFT(BB66,5),
IF(ISNUMBER(MATCH(LEFT(BB66,4),Final_modified_Intermediate[Burmese_Consonants],0)),LEFT(BB66,4),
IF(ISNUMBER(MATCH(LEFT(BB66,3),Final_modified_Intermediate[Burmese_Consonants],0)),LEFT(BB66,3),
IF(ISNUMBER(MATCH(LEFT(BB66,2),Final_modified_Intermediate[Burmese_Consonants],0)),LEFT(BB66,2),
IF(ISNUMBER(MATCH(LEFT(BB66,1),Final_modified_Intermediate[Burmese_Consonants],0)),LEFT(BB66,1),
IF(ISNUMBER(MATCH(LEFT(BB66,7),Final_Intermediate[Burmese_Consonants],0)),LEFT(BB66,7),
IF(ISNUMBER(MATCH(LEFT(BB66,6),Final_Intermediate[Burmese_Consonants],0)),LEFT(BB66,6),
IF(ISNUMBER(MATCH(LEFT(BB66,5),Final_Intermediate[Burmese_Consonants],0)),LEFT(BB66,5),
IF(ISNUMBER(MATCH(LEFT(BB66,4),Final_Intermediate[Burmese_Consonants],0)),LEFT(BB66,4),
IF(ISNUMBER(MATCH(LEFT(BB66,3),Final_Intermediate[Burmese_Consonants],0)),LEFT(BB66,3),
IF(ISNUMBER(MATCH(LEFT(BB66,2),Final_Intermediate[Burmese_Consonants],0)),LEFT(BB66,2),
IF(ISNUMBER(MATCH(LEFT(BB66,1),Final_Intermediate[Burmese_Consonants],0)),LEFT(BB66,1),
"")))))))))))))))</f>
        <v>သား</v>
      </c>
      <c r="AC6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6" t="str">
        <f>IF(AND(OR(BC66="။",BC66="၊"),LEN(BC66)=1),BC66,
IF(ISNUMBER(MATCH(LEFT(BC66,7),Final_modified_Intermediate[Burmese_Consonants],0)),LEFT(BC66,7),
IF(ISNUMBER(MATCH(LEFT(BC66,6),Final_modified_Intermediate[Burmese_Consonants],0)),LEFT(BC66,6),
IF(ISNUMBER(MATCH(LEFT(BC66,5),Final_modified_Intermediate[Burmese_Consonants],0)),LEFT(BC66,5),
IF(ISNUMBER(MATCH(LEFT(BC66,4),Final_modified_Intermediate[Burmese_Consonants],0)),LEFT(BC66,4),
IF(ISNUMBER(MATCH(LEFT(BC66,3),Final_modified_Intermediate[Burmese_Consonants],0)),LEFT(BC66,3),
IF(ISNUMBER(MATCH(LEFT(BC66,2),Final_modified_Intermediate[Burmese_Consonants],0)),LEFT(BC66,2),
IF(ISNUMBER(MATCH(LEFT(BC66,1),Final_modified_Intermediate[Burmese_Consonants],0)),LEFT(BC66,1),
IF(ISNUMBER(MATCH(LEFT(BC66,7),Final_Intermediate[Burmese_Consonants],0)),LEFT(BC66,7),
IF(ISNUMBER(MATCH(LEFT(BC66,6),Final_Intermediate[Burmese_Consonants],0)),LEFT(BC66,6),
IF(ISNUMBER(MATCH(LEFT(BC66,5),Final_Intermediate[Burmese_Consonants],0)),LEFT(BC66,5),
IF(ISNUMBER(MATCH(LEFT(BC66,4),Final_Intermediate[Burmese_Consonants],0)),LEFT(BC66,4),
IF(ISNUMBER(MATCH(LEFT(BC66,3),Final_Intermediate[Burmese_Consonants],0)),LEFT(BC66,3),
IF(ISNUMBER(MATCH(LEFT(BC66,2),Final_Intermediate[Burmese_Consonants],0)),LEFT(BC66,2),
IF(ISNUMBER(MATCH(LEFT(BC66,1),Final_Intermediate[Burmese_Consonants],0)),LEFT(BC66,1),
"")))))))))))))))</f>
        <v>ပ</v>
      </c>
      <c r="AE6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6" t="str">
        <f>IF(AND(OR(BD66="။",BD66="၊"),LEN(BD66)=1),BD66,
IF(ISNUMBER(MATCH(LEFT(BD66,7),Final_modified_Intermediate[Burmese_Consonants],0)),LEFT(BD66,7),
IF(ISNUMBER(MATCH(LEFT(BD66,6),Final_modified_Intermediate[Burmese_Consonants],0)),LEFT(BD66,6),
IF(ISNUMBER(MATCH(LEFT(BD66,5),Final_modified_Intermediate[Burmese_Consonants],0)),LEFT(BD66,5),
IF(ISNUMBER(MATCH(LEFT(BD66,4),Final_modified_Intermediate[Burmese_Consonants],0)),LEFT(BD66,4),
IF(ISNUMBER(MATCH(LEFT(BD66,3),Final_modified_Intermediate[Burmese_Consonants],0)),LEFT(BD66,3),
IF(ISNUMBER(MATCH(LEFT(BD66,2),Final_modified_Intermediate[Burmese_Consonants],0)),LEFT(BD66,2),
IF(ISNUMBER(MATCH(LEFT(BD66,1),Final_modified_Intermediate[Burmese_Consonants],0)),LEFT(BD66,1),
IF(ISNUMBER(MATCH(LEFT(BD66,7),Final_Intermediate[Burmese_Consonants],0)),LEFT(BD66,7),
IF(ISNUMBER(MATCH(LEFT(BD66,6),Final_Intermediate[Burmese_Consonants],0)),LEFT(BD66,6),
IF(ISNUMBER(MATCH(LEFT(BD66,5),Final_Intermediate[Burmese_Consonants],0)),LEFT(BD66,5),
IF(ISNUMBER(MATCH(LEFT(BD66,4),Final_Intermediate[Burmese_Consonants],0)),LEFT(BD66,4),
IF(ISNUMBER(MATCH(LEFT(BD66,3),Final_Intermediate[Burmese_Consonants],0)),LEFT(BD66,3),
IF(ISNUMBER(MATCH(LEFT(BD66,2),Final_Intermediate[Burmese_Consonants],0)),LEFT(BD66,2),
IF(ISNUMBER(MATCH(LEFT(BD66,1),Final_Intermediate[Burmese_Consonants],0)),LEFT(BD66,1),
"")))))))))))))))</f>
        <v>လာ</v>
      </c>
      <c r="AG66" t="str">
        <f>IF(AND(OR(BE66="။",BE66="၊"),LEN(BE66)=1),BE66,
IF(ISNUMBER(MATCH(LEFT(BE66,7),Final_modified_Intermediate[Burmese_Consonants],0)),LEFT(BE66,7),
IF(ISNUMBER(MATCH(LEFT(BE66,6),Final_modified_Intermediate[Burmese_Consonants],0)),LEFT(BE66,6),
IF(ISNUMBER(MATCH(LEFT(BE66,5),Final_modified_Intermediate[Burmese_Consonants],0)),LEFT(BE66,5),
IF(ISNUMBER(MATCH(LEFT(BE66,4),Final_modified_Intermediate[Burmese_Consonants],0)),LEFT(BE66,4),
IF(ISNUMBER(MATCH(LEFT(BE66,3),Final_modified_Intermediate[Burmese_Consonants],0)),LEFT(BE66,3),
IF(ISNUMBER(MATCH(LEFT(BE66,2),Final_modified_Intermediate[Burmese_Consonants],0)),LEFT(BE66,2),
IF(ISNUMBER(MATCH(LEFT(BE66,1),Final_modified_Intermediate[Burmese_Consonants],0)),LEFT(BE66,1),
IF(ISNUMBER(MATCH(LEFT(BE66,7),Final_Intermediate[Burmese_Consonants],0)),LEFT(BE66,7),
IF(ISNUMBER(MATCH(LEFT(BE66,6),Final_Intermediate[Burmese_Consonants],0)),LEFT(BE66,6),
IF(ISNUMBER(MATCH(LEFT(BE66,5),Final_Intermediate[Burmese_Consonants],0)),LEFT(BE66,5),
IF(ISNUMBER(MATCH(LEFT(BE66,4),Final_Intermediate[Burmese_Consonants],0)),LEFT(BE66,4),
IF(ISNUMBER(MATCH(LEFT(BE66,3),Final_Intermediate[Burmese_Consonants],0)),LEFT(BE66,3),
IF(ISNUMBER(MATCH(LEFT(BE66,2),Final_Intermediate[Burmese_Consonants],0)),LEFT(BE66,2),
IF(ISNUMBER(MATCH(LEFT(BE66,1),Final_Intermediate[Burmese_Consonants],0)),LEFT(BE66,1),
"")))))))))))))))</f>
        <v>တာ</v>
      </c>
      <c r="AH66" t="str">
        <f>IF(AND(OR(BF66="။",BF66="၊"),LEN(BF66)=1),BF66,
IF(ISNUMBER(MATCH(LEFT(BF66,7),Final_modified_Intermediate[Burmese_Consonants],0)),LEFT(BF66,7),
IF(ISNUMBER(MATCH(LEFT(BF66,6),Final_modified_Intermediate[Burmese_Consonants],0)),LEFT(BF66,6),
IF(ISNUMBER(MATCH(LEFT(BF66,5),Final_modified_Intermediate[Burmese_Consonants],0)),LEFT(BF66,5),
IF(ISNUMBER(MATCH(LEFT(BF66,4),Final_modified_Intermediate[Burmese_Consonants],0)),LEFT(BF66,4),
IF(ISNUMBER(MATCH(LEFT(BF66,3),Final_modified_Intermediate[Burmese_Consonants],0)),LEFT(BF66,3),
IF(ISNUMBER(MATCH(LEFT(BF66,2),Final_modified_Intermediate[Burmese_Consonants],0)),LEFT(BF66,2),
IF(ISNUMBER(MATCH(LEFT(BF66,1),Final_modified_Intermediate[Burmese_Consonants],0)),LEFT(BF66,1),
IF(ISNUMBER(MATCH(LEFT(BF66,7),Final_Intermediate[Burmese_Consonants],0)),LEFT(BF66,7),
IF(ISNUMBER(MATCH(LEFT(BF66,6),Final_Intermediate[Burmese_Consonants],0)),LEFT(BF66,6),
IF(ISNUMBER(MATCH(LEFT(BF66,5),Final_Intermediate[Burmese_Consonants],0)),LEFT(BF66,5),
IF(ISNUMBER(MATCH(LEFT(BF66,4),Final_Intermediate[Burmese_Consonants],0)),LEFT(BF66,4),
IF(ISNUMBER(MATCH(LEFT(BF66,3),Final_Intermediate[Burmese_Consonants],0)),LEFT(BF66,3),
IF(ISNUMBER(MATCH(LEFT(BF66,2),Final_Intermediate[Burmese_Consonants],0)),LEFT(BF66,2),
IF(ISNUMBER(MATCH(LEFT(BF66,1),Final_Intermediate[Burmese_Consonants],0)),LEFT(BF66,1),
"")))))))))))))))</f>
        <v/>
      </c>
      <c r="AI66" t="str">
        <f>IF(AND(OR(BG66="။",BG66="၊"),LEN(BG66)=1),BG66,
IF(ISNUMBER(MATCH(LEFT(BG66,7),Final_modified_Intermediate[Burmese_Consonants],0)),LEFT(BG66,7),
IF(ISNUMBER(MATCH(LEFT(BG66,6),Final_modified_Intermediate[Burmese_Consonants],0)),LEFT(BG66,6),
IF(ISNUMBER(MATCH(LEFT(BG66,5),Final_modified_Intermediate[Burmese_Consonants],0)),LEFT(BG66,5),
IF(ISNUMBER(MATCH(LEFT(BG66,4),Final_modified_Intermediate[Burmese_Consonants],0)),LEFT(BG66,4),
IF(ISNUMBER(MATCH(LEFT(BG66,3),Final_modified_Intermediate[Burmese_Consonants],0)),LEFT(BG66,3),
IF(ISNUMBER(MATCH(LEFT(BG66,2),Final_modified_Intermediate[Burmese_Consonants],0)),LEFT(BG66,2),
IF(ISNUMBER(MATCH(LEFT(BG66,1),Final_modified_Intermediate[Burmese_Consonants],0)),LEFT(BG66,1),
IF(ISNUMBER(MATCH(LEFT(BG66,7),Final_Intermediate[Burmese_Consonants],0)),LEFT(BG66,7),
IF(ISNUMBER(MATCH(LEFT(BG66,6),Final_Intermediate[Burmese_Consonants],0)),LEFT(BG66,6),
IF(ISNUMBER(MATCH(LEFT(BG66,5),Final_Intermediate[Burmese_Consonants],0)),LEFT(BG66,5),
IF(ISNUMBER(MATCH(LEFT(BG66,4),Final_Intermediate[Burmese_Consonants],0)),LEFT(BG66,4),
IF(ISNUMBER(MATCH(LEFT(BG66,3),Final_Intermediate[Burmese_Consonants],0)),LEFT(BG66,3),
IF(ISNUMBER(MATCH(LEFT(BG66,2),Final_Intermediate[Burmese_Consonants],0)),LEFT(BG66,2),
IF(ISNUMBER(MATCH(LEFT(BG66,1),Final_Intermediate[Burmese_Consonants],0)),LEFT(BG66,1),
"")))))))))))))))</f>
        <v/>
      </c>
      <c r="AJ66" t="str">
        <f>IF(AND(OR(BH66="။",BH66="၊"),LEN(BH66)=1),BH66,
IF(ISNUMBER(MATCH(LEFT(BH66,7),Final_modified_Intermediate[Burmese_Consonants],0)),LEFT(BH66,7),
IF(ISNUMBER(MATCH(LEFT(BH66,6),Final_modified_Intermediate[Burmese_Consonants],0)),LEFT(BH66,6),
IF(ISNUMBER(MATCH(LEFT(BH66,5),Final_modified_Intermediate[Burmese_Consonants],0)),LEFT(BH66,5),
IF(ISNUMBER(MATCH(LEFT(BH66,4),Final_modified_Intermediate[Burmese_Consonants],0)),LEFT(BH66,4),
IF(ISNUMBER(MATCH(LEFT(BH66,3),Final_modified_Intermediate[Burmese_Consonants],0)),LEFT(BH66,3),
IF(ISNUMBER(MATCH(LEFT(BH66,2),Final_modified_Intermediate[Burmese_Consonants],0)),LEFT(BH66,2),
IF(ISNUMBER(MATCH(LEFT(BH66,1),Final_modified_Intermediate[Burmese_Consonants],0)),LEFT(BH66,1),
IF(ISNUMBER(MATCH(LEFT(BH66,7),Final_Intermediate[Burmese_Consonants],0)),LEFT(BH66,7),
IF(ISNUMBER(MATCH(LEFT(BH66,6),Final_Intermediate[Burmese_Consonants],0)),LEFT(BH66,6),
IF(ISNUMBER(MATCH(LEFT(BH66,5),Final_Intermediate[Burmese_Consonants],0)),LEFT(BH66,5),
IF(ISNUMBER(MATCH(LEFT(BH66,4),Final_Intermediate[Burmese_Consonants],0)),LEFT(BH66,4),
IF(ISNUMBER(MATCH(LEFT(BH66,3),Final_Intermediate[Burmese_Consonants],0)),LEFT(BH66,3),
IF(ISNUMBER(MATCH(LEFT(BH66,2),Final_Intermediate[Burmese_Consonants],0)),LEFT(BH66,2),
IF(ISNUMBER(MATCH(LEFT(BH66,1),Final_Intermediate[Burmese_Consonants],0)),LEFT(BH66,1),
"")))))))))))))))</f>
        <v/>
      </c>
      <c r="AK66" t="str">
        <f>IF(AND(OR(BI66="။",BI66="၊"),LEN(BI66)=1),BI66,
IF(ISNUMBER(MATCH(LEFT(BI66,7),Final_modified_Intermediate[Burmese_Consonants],0)),LEFT(BI66,7),
IF(ISNUMBER(MATCH(LEFT(BI66,6),Final_modified_Intermediate[Burmese_Consonants],0)),LEFT(BI66,6),
IF(ISNUMBER(MATCH(LEFT(BI66,5),Final_modified_Intermediate[Burmese_Consonants],0)),LEFT(BI66,5),
IF(ISNUMBER(MATCH(LEFT(BI66,4),Final_modified_Intermediate[Burmese_Consonants],0)),LEFT(BI66,4),
IF(ISNUMBER(MATCH(LEFT(BI66,3),Final_modified_Intermediate[Burmese_Consonants],0)),LEFT(BI66,3),
IF(ISNUMBER(MATCH(LEFT(BI66,2),Final_modified_Intermediate[Burmese_Consonants],0)),LEFT(BI66,2),
IF(ISNUMBER(MATCH(LEFT(BI66,1),Final_modified_Intermediate[Burmese_Consonants],0)),LEFT(BI66,1),
IF(ISNUMBER(MATCH(LEFT(BI66,7),Final_Intermediate[Burmese_Consonants],0)),LEFT(BI66,7),
IF(ISNUMBER(MATCH(LEFT(BI66,6),Final_Intermediate[Burmese_Consonants],0)),LEFT(BI66,6),
IF(ISNUMBER(MATCH(LEFT(BI66,5),Final_Intermediate[Burmese_Consonants],0)),LEFT(BI66,5),
IF(ISNUMBER(MATCH(LEFT(BI66,4),Final_Intermediate[Burmese_Consonants],0)),LEFT(BI66,4),
IF(ISNUMBER(MATCH(LEFT(BI66,3),Final_Intermediate[Burmese_Consonants],0)),LEFT(BI66,3),
IF(ISNUMBER(MATCH(LEFT(BI66,2),Final_Intermediate[Burmese_Consonants],0)),LEFT(BI66,2),
IF(ISNUMBER(MATCH(LEFT(BI66,1),Final_Intermediate[Burmese_Consonants],0)),LEFT(BI66,1),
"")))))))))))))))</f>
        <v/>
      </c>
      <c r="AL66" t="str">
        <f>IF(AND(OR(BJ66="။",BJ66="၊"),LEN(BJ66)=1),BJ66,
IF(ISNUMBER(MATCH(LEFT(BJ66,7),Final_modified_Intermediate[Burmese_Consonants],0)),LEFT(BJ66,7),
IF(ISNUMBER(MATCH(LEFT(BJ66,6),Final_modified_Intermediate[Burmese_Consonants],0)),LEFT(BJ66,6),
IF(ISNUMBER(MATCH(LEFT(BJ66,5),Final_modified_Intermediate[Burmese_Consonants],0)),LEFT(BJ66,5),
IF(ISNUMBER(MATCH(LEFT(BJ66,4),Final_modified_Intermediate[Burmese_Consonants],0)),LEFT(BJ66,4),
IF(ISNUMBER(MATCH(LEFT(BJ66,3),Final_modified_Intermediate[Burmese_Consonants],0)),LEFT(BJ66,3),
IF(ISNUMBER(MATCH(LEFT(BJ66,2),Final_modified_Intermediate[Burmese_Consonants],0)),LEFT(BJ66,2),
IF(ISNUMBER(MATCH(LEFT(BJ66,1),Final_modified_Intermediate[Burmese_Consonants],0)),LEFT(BJ66,1),
IF(ISNUMBER(MATCH(LEFT(BJ66,7),Final_Intermediate[Burmese_Consonants],0)),LEFT(BJ66,7),
IF(ISNUMBER(MATCH(LEFT(BJ66,6),Final_Intermediate[Burmese_Consonants],0)),LEFT(BJ66,6),
IF(ISNUMBER(MATCH(LEFT(BJ66,5),Final_Intermediate[Burmese_Consonants],0)),LEFT(BJ66,5),
IF(ISNUMBER(MATCH(LEFT(BJ66,4),Final_Intermediate[Burmese_Consonants],0)),LEFT(BJ66,4),
IF(ISNUMBER(MATCH(LEFT(BJ66,3),Final_Intermediate[Burmese_Consonants],0)),LEFT(BJ66,3),
IF(ISNUMBER(MATCH(LEFT(BJ66,2),Final_Intermediate[Burmese_Consonants],0)),LEFT(BJ66,2),
IF(ISNUMBER(MATCH(LEFT(BJ66,1),Final_Intermediate[Burmese_Consonants],0)),LEFT(BJ66,1),
"")))))))))))))))</f>
        <v/>
      </c>
      <c r="AN66" t="e">
        <f>Compiler_Burmese[[#This Row],[Sr. No.]]</f>
        <v>#REF!</v>
      </c>
      <c r="AO6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ला2</v>
      </c>
      <c r="AS6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ता2</v>
      </c>
      <c r="AT6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6" t="e">
        <f>[2]!Vocabulary_Burmese[[#This Row],[Sr. No.]]</f>
        <v>#REF!</v>
      </c>
      <c r="BA66" t="str">
        <f>IF(Raw_data_N2_Kanji[[#This Row],[Categorie]]&lt;&gt;"","",
IF(ISNUMBER(MATCH(V,Special_list[Burmese word],0)),"",
SUBSTITUTE(Raw_data_N2_Kanji[[#This Row],[Raw]]," ","")))</f>
        <v>ကြက်သားပလာတာ</v>
      </c>
      <c r="BB66" t="str">
        <f>RIGHT(Segregate18[[#This Row],[UPGRADE]],LEN(Segregate18[[#This Row],[UPGRADE]])-LEN(Compiler_Burmese[[#This Row],[1]]))</f>
        <v>သားပလာတာ</v>
      </c>
      <c r="BC66" t="str">
        <f>RIGHT(Segregate18[[#This Row],[11]],LEN(Segregate18[[#This Row],[11]])-LEN(Compiler_Burmese[[#This Row],[2]]))</f>
        <v>ပလာတာ</v>
      </c>
      <c r="BD66" t="str">
        <f>RIGHT(Segregate18[[#This Row],[21]],LEN(Segregate18[[#This Row],[21]])-LEN(Compiler_Burmese[[#This Row],[3]]))</f>
        <v>လာတာ</v>
      </c>
      <c r="BE66" t="str">
        <f>RIGHT(Segregate18[[#This Row],[31]],LEN(Segregate18[[#This Row],[31]])-LEN(Compiler_Burmese[[#This Row],[4]]))</f>
        <v>တာ</v>
      </c>
      <c r="BF66" t="str">
        <f>RIGHT(Segregate18[[#This Row],[41]],LEN(Segregate18[[#This Row],[41]])-LEN(Compiler_Burmese[[#This Row],[5]]))</f>
        <v/>
      </c>
      <c r="BG66" t="str">
        <f>RIGHT(Segregate18[[#This Row],[51]],LEN(Segregate18[[#This Row],[51]])-LEN(Compiler_Burmese[[#This Row],[6]]))</f>
        <v/>
      </c>
      <c r="BH66" t="str">
        <f>RIGHT(Segregate18[[#This Row],[61]],LEN(Segregate18[[#This Row],[61]])-LEN(Compiler_Burmese[[#This Row],[7]]))</f>
        <v/>
      </c>
      <c r="BI66" t="str">
        <f>RIGHT(Segregate18[[#This Row],[71]],LEN(Segregate18[[#This Row],[71]])-LEN(Compiler_Burmese[[#This Row],[8]]))</f>
        <v/>
      </c>
      <c r="BJ66" t="str">
        <f>RIGHT(Segregate18[[#This Row],[81]],LEN(Segregate18[[#This Row],[81]])-LEN(Compiler_Burmese[[#This Row],[9]]))</f>
        <v/>
      </c>
    </row>
    <row r="67" spans="1:62" ht="14.25" customHeight="1" x14ac:dyDescent="0.3">
      <c r="A67">
        <f>IF(Raw_data_N2_Kanji[[#This Row],[Categorie]]&lt;&gt;"",$A66+1,$A66)</f>
        <v>5</v>
      </c>
      <c r="B67" s="6">
        <f>IF(AND(Raw_data_N2_Kanji[[#This Row],[Supporting word 1]]="",Raw_data_N2_Kanji[[#This Row],[Supporting word 2]]=""),$B66,$B66+1)</f>
        <v>0</v>
      </c>
      <c r="C67" s="9">
        <f>ROW()-ROW(Raw_data_N2_Kanji[#Headers])</f>
        <v>65</v>
      </c>
      <c r="D67" s="9"/>
      <c r="E67" s="9" t="str">
        <f>IF(Raw_data_N2_Kanji[[#This Row],[Categorie]]="",$E66,Raw_data_N2_Kanji[[#This Row],[Categorie]])</f>
        <v>Rice, Noodles</v>
      </c>
      <c r="F67" s="9">
        <f t="shared" ref="F67:F130" si="2">IF($D67&lt;&gt;"",0,$F66+1)</f>
        <v>6</v>
      </c>
      <c r="G67" s="57" t="str">
        <f>Raw_data_N2_Kanji[[#This Row],[Lecture_no]]&amp;"_"&amp;Raw_data_N2_Kanji[[#This Row],[Receipe_no]]</f>
        <v>Rice, Noodles_6</v>
      </c>
      <c r="H67" s="11" t="s">
        <v>27508</v>
      </c>
      <c r="I6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ဆီထမင်း</v>
      </c>
      <c r="K6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7" s="11"/>
      <c r="N67" s="11"/>
      <c r="O6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7" s="12" t="s">
        <v>27688</v>
      </c>
      <c r="Q67" s="12">
        <f>IF(Raw_data_N2_Kanji[[#This Row],[Receipe_no]]=0,$Q66,
$Q66+1)</f>
        <v>60</v>
      </c>
      <c r="R67" s="11"/>
      <c r="S67" s="11">
        <f>IF(Raw_data_N2_Kanji[[#This Row],[Marking]]="",1,"")</f>
        <v>1</v>
      </c>
      <c r="T67" s="11" t="str">
        <f>IF(Raw_data_N2_Kanji[[#This Row],[Marking_blank]]="",SUMPRODUCT(COUNTIF($S$3:$S67,$S67)),"")</f>
        <v/>
      </c>
      <c r="U67" s="12">
        <f>Raw_data_N2_Kanji[[#This Row],[Sr. no.]]</f>
        <v>65</v>
      </c>
      <c r="V67" s="11">
        <f>SUMPRODUCT(COUNTIF($J$3:$J67,$J67))</f>
        <v>1</v>
      </c>
      <c r="W67" s="82">
        <f>LEN('1_Raw_data'!$J67)</f>
        <v>7</v>
      </c>
      <c r="Y67" t="e">
        <f>Segregate18[[#This Row],[Sr. No.]]</f>
        <v>#REF!</v>
      </c>
      <c r="Z67" t="str">
        <f>IF(AND(OR(BA67="။",BA67="၊"),LEN(BA67)=1),BA67,
IF(ISNUMBER(MATCH(LEFT(BA67,7),Final_modified_Intermediate[Burmese_Consonants],0)),LEFT(BA67,7),
IF(ISNUMBER(MATCH(LEFT(BA67,6),Final_modified_Intermediate[Burmese_Consonants],0)),LEFT(BA67,6),
IF(ISNUMBER(MATCH(LEFT(BA67,5),Final_modified_Intermediate[Burmese_Consonants],0)),LEFT(BA67,5),
IF(ISNUMBER(MATCH(LEFT(BA67,4),Final_modified_Intermediate[Burmese_Consonants],0)),LEFT(BA67,4),
IF(ISNUMBER(MATCH(LEFT(BA67,3),Final_modified_Intermediate[Burmese_Consonants],0)),LEFT(BA67,3),
IF(ISNUMBER(MATCH(LEFT(BA67,2),Final_modified_Intermediate[Burmese_Consonants],0)),LEFT(BA67,2),
IF(ISNUMBER(MATCH(LEFT(BA67,1),Final_modified_Intermediate[Burmese_Consonants],0)),LEFT(BA67,1),
IF(ISNUMBER(MATCH(LEFT(BA67,7),Final_Intermediate[Burmese_Consonants],0)),LEFT(BA67,7),
IF(ISNUMBER(MATCH(LEFT(BA67,6),Final_Intermediate[Burmese_Consonants],0)),LEFT(BA67,6),
IF(ISNUMBER(MATCH(LEFT(BA67,5),Final_Intermediate[Burmese_Consonants],0)),LEFT(BA67,5),
IF(ISNUMBER(MATCH(LEFT(BA67,4),Final_Intermediate[Burmese_Consonants],0)),LEFT(BA67,4),
IF(ISNUMBER(MATCH(LEFT(BA67,3),Final_Intermediate[Burmese_Consonants],0)),LEFT(BA67,3),
IF(ISNUMBER(MATCH(LEFT(BA67,2),Final_Intermediate[Burmese_Consonants],0)),LEFT(BA67,2),
IF(ISNUMBER(MATCH(LEFT(BA67,1),Final_Intermediate[Burmese_Consonants],0)),LEFT(BA67,1),
"")))))))))))))))</f>
        <v>ဆီ</v>
      </c>
      <c r="AA6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7" t="str">
        <f>IF(AND(OR(BB67="။",BB67="၊"),LEN(BB67)=1),BB67,
IF(ISNUMBER(MATCH(LEFT(BB67,7),Final_modified_Intermediate[Burmese_Consonants],0)),LEFT(BB67,7),
IF(ISNUMBER(MATCH(LEFT(BB67,6),Final_modified_Intermediate[Burmese_Consonants],0)),LEFT(BB67,6),
IF(ISNUMBER(MATCH(LEFT(BB67,5),Final_modified_Intermediate[Burmese_Consonants],0)),LEFT(BB67,5),
IF(ISNUMBER(MATCH(LEFT(BB67,4),Final_modified_Intermediate[Burmese_Consonants],0)),LEFT(BB67,4),
IF(ISNUMBER(MATCH(LEFT(BB67,3),Final_modified_Intermediate[Burmese_Consonants],0)),LEFT(BB67,3),
IF(ISNUMBER(MATCH(LEFT(BB67,2),Final_modified_Intermediate[Burmese_Consonants],0)),LEFT(BB67,2),
IF(ISNUMBER(MATCH(LEFT(BB67,1),Final_modified_Intermediate[Burmese_Consonants],0)),LEFT(BB67,1),
IF(ISNUMBER(MATCH(LEFT(BB67,7),Final_Intermediate[Burmese_Consonants],0)),LEFT(BB67,7),
IF(ISNUMBER(MATCH(LEFT(BB67,6),Final_Intermediate[Burmese_Consonants],0)),LEFT(BB67,6),
IF(ISNUMBER(MATCH(LEFT(BB67,5),Final_Intermediate[Burmese_Consonants],0)),LEFT(BB67,5),
IF(ISNUMBER(MATCH(LEFT(BB67,4),Final_Intermediate[Burmese_Consonants],0)),LEFT(BB67,4),
IF(ISNUMBER(MATCH(LEFT(BB67,3),Final_Intermediate[Burmese_Consonants],0)),LEFT(BB67,3),
IF(ISNUMBER(MATCH(LEFT(BB67,2),Final_Intermediate[Burmese_Consonants],0)),LEFT(BB67,2),
IF(ISNUMBER(MATCH(LEFT(BB67,1),Final_Intermediate[Burmese_Consonants],0)),LEFT(BB67,1),
"")))))))))))))))</f>
        <v>ထ</v>
      </c>
      <c r="AC6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7" t="str">
        <f>IF(AND(OR(BC67="။",BC67="၊"),LEN(BC67)=1),BC67,
IF(ISNUMBER(MATCH(LEFT(BC67,7),Final_modified_Intermediate[Burmese_Consonants],0)),LEFT(BC67,7),
IF(ISNUMBER(MATCH(LEFT(BC67,6),Final_modified_Intermediate[Burmese_Consonants],0)),LEFT(BC67,6),
IF(ISNUMBER(MATCH(LEFT(BC67,5),Final_modified_Intermediate[Burmese_Consonants],0)),LEFT(BC67,5),
IF(ISNUMBER(MATCH(LEFT(BC67,4),Final_modified_Intermediate[Burmese_Consonants],0)),LEFT(BC67,4),
IF(ISNUMBER(MATCH(LEFT(BC67,3),Final_modified_Intermediate[Burmese_Consonants],0)),LEFT(BC67,3),
IF(ISNUMBER(MATCH(LEFT(BC67,2),Final_modified_Intermediate[Burmese_Consonants],0)),LEFT(BC67,2),
IF(ISNUMBER(MATCH(LEFT(BC67,1),Final_modified_Intermediate[Burmese_Consonants],0)),LEFT(BC67,1),
IF(ISNUMBER(MATCH(LEFT(BC67,7),Final_Intermediate[Burmese_Consonants],0)),LEFT(BC67,7),
IF(ISNUMBER(MATCH(LEFT(BC67,6),Final_Intermediate[Burmese_Consonants],0)),LEFT(BC67,6),
IF(ISNUMBER(MATCH(LEFT(BC67,5),Final_Intermediate[Burmese_Consonants],0)),LEFT(BC67,5),
IF(ISNUMBER(MATCH(LEFT(BC67,4),Final_Intermediate[Burmese_Consonants],0)),LEFT(BC67,4),
IF(ISNUMBER(MATCH(LEFT(BC67,3),Final_Intermediate[Burmese_Consonants],0)),LEFT(BC67,3),
IF(ISNUMBER(MATCH(LEFT(BC67,2),Final_Intermediate[Burmese_Consonants],0)),LEFT(BC67,2),
IF(ISNUMBER(MATCH(LEFT(BC67,1),Final_Intermediate[Burmese_Consonants],0)),LEFT(BC67,1),
"")))))))))))))))</f>
        <v>မင်း</v>
      </c>
      <c r="AE6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7" t="str">
        <f>IF(AND(OR(BD67="။",BD67="၊"),LEN(BD67)=1),BD67,
IF(ISNUMBER(MATCH(LEFT(BD67,7),Final_modified_Intermediate[Burmese_Consonants],0)),LEFT(BD67,7),
IF(ISNUMBER(MATCH(LEFT(BD67,6),Final_modified_Intermediate[Burmese_Consonants],0)),LEFT(BD67,6),
IF(ISNUMBER(MATCH(LEFT(BD67,5),Final_modified_Intermediate[Burmese_Consonants],0)),LEFT(BD67,5),
IF(ISNUMBER(MATCH(LEFT(BD67,4),Final_modified_Intermediate[Burmese_Consonants],0)),LEFT(BD67,4),
IF(ISNUMBER(MATCH(LEFT(BD67,3),Final_modified_Intermediate[Burmese_Consonants],0)),LEFT(BD67,3),
IF(ISNUMBER(MATCH(LEFT(BD67,2),Final_modified_Intermediate[Burmese_Consonants],0)),LEFT(BD67,2),
IF(ISNUMBER(MATCH(LEFT(BD67,1),Final_modified_Intermediate[Burmese_Consonants],0)),LEFT(BD67,1),
IF(ISNUMBER(MATCH(LEFT(BD67,7),Final_Intermediate[Burmese_Consonants],0)),LEFT(BD67,7),
IF(ISNUMBER(MATCH(LEFT(BD67,6),Final_Intermediate[Burmese_Consonants],0)),LEFT(BD67,6),
IF(ISNUMBER(MATCH(LEFT(BD67,5),Final_Intermediate[Burmese_Consonants],0)),LEFT(BD67,5),
IF(ISNUMBER(MATCH(LEFT(BD67,4),Final_Intermediate[Burmese_Consonants],0)),LEFT(BD67,4),
IF(ISNUMBER(MATCH(LEFT(BD67,3),Final_Intermediate[Burmese_Consonants],0)),LEFT(BD67,3),
IF(ISNUMBER(MATCH(LEFT(BD67,2),Final_Intermediate[Burmese_Consonants],0)),LEFT(BD67,2),
IF(ISNUMBER(MATCH(LEFT(BD67,1),Final_Intermediate[Burmese_Consonants],0)),LEFT(BD67,1),
"")))))))))))))))</f>
        <v/>
      </c>
      <c r="AG67" t="str">
        <f>IF(AND(OR(BE67="။",BE67="၊"),LEN(BE67)=1),BE67,
IF(ISNUMBER(MATCH(LEFT(BE67,7),Final_modified_Intermediate[Burmese_Consonants],0)),LEFT(BE67,7),
IF(ISNUMBER(MATCH(LEFT(BE67,6),Final_modified_Intermediate[Burmese_Consonants],0)),LEFT(BE67,6),
IF(ISNUMBER(MATCH(LEFT(BE67,5),Final_modified_Intermediate[Burmese_Consonants],0)),LEFT(BE67,5),
IF(ISNUMBER(MATCH(LEFT(BE67,4),Final_modified_Intermediate[Burmese_Consonants],0)),LEFT(BE67,4),
IF(ISNUMBER(MATCH(LEFT(BE67,3),Final_modified_Intermediate[Burmese_Consonants],0)),LEFT(BE67,3),
IF(ISNUMBER(MATCH(LEFT(BE67,2),Final_modified_Intermediate[Burmese_Consonants],0)),LEFT(BE67,2),
IF(ISNUMBER(MATCH(LEFT(BE67,1),Final_modified_Intermediate[Burmese_Consonants],0)),LEFT(BE67,1),
IF(ISNUMBER(MATCH(LEFT(BE67,7),Final_Intermediate[Burmese_Consonants],0)),LEFT(BE67,7),
IF(ISNUMBER(MATCH(LEFT(BE67,6),Final_Intermediate[Burmese_Consonants],0)),LEFT(BE67,6),
IF(ISNUMBER(MATCH(LEFT(BE67,5),Final_Intermediate[Burmese_Consonants],0)),LEFT(BE67,5),
IF(ISNUMBER(MATCH(LEFT(BE67,4),Final_Intermediate[Burmese_Consonants],0)),LEFT(BE67,4),
IF(ISNUMBER(MATCH(LEFT(BE67,3),Final_Intermediate[Burmese_Consonants],0)),LEFT(BE67,3),
IF(ISNUMBER(MATCH(LEFT(BE67,2),Final_Intermediate[Burmese_Consonants],0)),LEFT(BE67,2),
IF(ISNUMBER(MATCH(LEFT(BE67,1),Final_Intermediate[Burmese_Consonants],0)),LEFT(BE67,1),
"")))))))))))))))</f>
        <v/>
      </c>
      <c r="AH67" t="str">
        <f>IF(AND(OR(BF67="။",BF67="၊"),LEN(BF67)=1),BF67,
IF(ISNUMBER(MATCH(LEFT(BF67,7),Final_modified_Intermediate[Burmese_Consonants],0)),LEFT(BF67,7),
IF(ISNUMBER(MATCH(LEFT(BF67,6),Final_modified_Intermediate[Burmese_Consonants],0)),LEFT(BF67,6),
IF(ISNUMBER(MATCH(LEFT(BF67,5),Final_modified_Intermediate[Burmese_Consonants],0)),LEFT(BF67,5),
IF(ISNUMBER(MATCH(LEFT(BF67,4),Final_modified_Intermediate[Burmese_Consonants],0)),LEFT(BF67,4),
IF(ISNUMBER(MATCH(LEFT(BF67,3),Final_modified_Intermediate[Burmese_Consonants],0)),LEFT(BF67,3),
IF(ISNUMBER(MATCH(LEFT(BF67,2),Final_modified_Intermediate[Burmese_Consonants],0)),LEFT(BF67,2),
IF(ISNUMBER(MATCH(LEFT(BF67,1),Final_modified_Intermediate[Burmese_Consonants],0)),LEFT(BF67,1),
IF(ISNUMBER(MATCH(LEFT(BF67,7),Final_Intermediate[Burmese_Consonants],0)),LEFT(BF67,7),
IF(ISNUMBER(MATCH(LEFT(BF67,6),Final_Intermediate[Burmese_Consonants],0)),LEFT(BF67,6),
IF(ISNUMBER(MATCH(LEFT(BF67,5),Final_Intermediate[Burmese_Consonants],0)),LEFT(BF67,5),
IF(ISNUMBER(MATCH(LEFT(BF67,4),Final_Intermediate[Burmese_Consonants],0)),LEFT(BF67,4),
IF(ISNUMBER(MATCH(LEFT(BF67,3),Final_Intermediate[Burmese_Consonants],0)),LEFT(BF67,3),
IF(ISNUMBER(MATCH(LEFT(BF67,2),Final_Intermediate[Burmese_Consonants],0)),LEFT(BF67,2),
IF(ISNUMBER(MATCH(LEFT(BF67,1),Final_Intermediate[Burmese_Consonants],0)),LEFT(BF67,1),
"")))))))))))))))</f>
        <v/>
      </c>
      <c r="AI67" t="str">
        <f>IF(AND(OR(BG67="။",BG67="၊"),LEN(BG67)=1),BG67,
IF(ISNUMBER(MATCH(LEFT(BG67,7),Final_modified_Intermediate[Burmese_Consonants],0)),LEFT(BG67,7),
IF(ISNUMBER(MATCH(LEFT(BG67,6),Final_modified_Intermediate[Burmese_Consonants],0)),LEFT(BG67,6),
IF(ISNUMBER(MATCH(LEFT(BG67,5),Final_modified_Intermediate[Burmese_Consonants],0)),LEFT(BG67,5),
IF(ISNUMBER(MATCH(LEFT(BG67,4),Final_modified_Intermediate[Burmese_Consonants],0)),LEFT(BG67,4),
IF(ISNUMBER(MATCH(LEFT(BG67,3),Final_modified_Intermediate[Burmese_Consonants],0)),LEFT(BG67,3),
IF(ISNUMBER(MATCH(LEFT(BG67,2),Final_modified_Intermediate[Burmese_Consonants],0)),LEFT(BG67,2),
IF(ISNUMBER(MATCH(LEFT(BG67,1),Final_modified_Intermediate[Burmese_Consonants],0)),LEFT(BG67,1),
IF(ISNUMBER(MATCH(LEFT(BG67,7),Final_Intermediate[Burmese_Consonants],0)),LEFT(BG67,7),
IF(ISNUMBER(MATCH(LEFT(BG67,6),Final_Intermediate[Burmese_Consonants],0)),LEFT(BG67,6),
IF(ISNUMBER(MATCH(LEFT(BG67,5),Final_Intermediate[Burmese_Consonants],0)),LEFT(BG67,5),
IF(ISNUMBER(MATCH(LEFT(BG67,4),Final_Intermediate[Burmese_Consonants],0)),LEFT(BG67,4),
IF(ISNUMBER(MATCH(LEFT(BG67,3),Final_Intermediate[Burmese_Consonants],0)),LEFT(BG67,3),
IF(ISNUMBER(MATCH(LEFT(BG67,2),Final_Intermediate[Burmese_Consonants],0)),LEFT(BG67,2),
IF(ISNUMBER(MATCH(LEFT(BG67,1),Final_Intermediate[Burmese_Consonants],0)),LEFT(BG67,1),
"")))))))))))))))</f>
        <v/>
      </c>
      <c r="AJ67" t="str">
        <f>IF(AND(OR(BH67="။",BH67="၊"),LEN(BH67)=1),BH67,
IF(ISNUMBER(MATCH(LEFT(BH67,7),Final_modified_Intermediate[Burmese_Consonants],0)),LEFT(BH67,7),
IF(ISNUMBER(MATCH(LEFT(BH67,6),Final_modified_Intermediate[Burmese_Consonants],0)),LEFT(BH67,6),
IF(ISNUMBER(MATCH(LEFT(BH67,5),Final_modified_Intermediate[Burmese_Consonants],0)),LEFT(BH67,5),
IF(ISNUMBER(MATCH(LEFT(BH67,4),Final_modified_Intermediate[Burmese_Consonants],0)),LEFT(BH67,4),
IF(ISNUMBER(MATCH(LEFT(BH67,3),Final_modified_Intermediate[Burmese_Consonants],0)),LEFT(BH67,3),
IF(ISNUMBER(MATCH(LEFT(BH67,2),Final_modified_Intermediate[Burmese_Consonants],0)),LEFT(BH67,2),
IF(ISNUMBER(MATCH(LEFT(BH67,1),Final_modified_Intermediate[Burmese_Consonants],0)),LEFT(BH67,1),
IF(ISNUMBER(MATCH(LEFT(BH67,7),Final_Intermediate[Burmese_Consonants],0)),LEFT(BH67,7),
IF(ISNUMBER(MATCH(LEFT(BH67,6),Final_Intermediate[Burmese_Consonants],0)),LEFT(BH67,6),
IF(ISNUMBER(MATCH(LEFT(BH67,5),Final_Intermediate[Burmese_Consonants],0)),LEFT(BH67,5),
IF(ISNUMBER(MATCH(LEFT(BH67,4),Final_Intermediate[Burmese_Consonants],0)),LEFT(BH67,4),
IF(ISNUMBER(MATCH(LEFT(BH67,3),Final_Intermediate[Burmese_Consonants],0)),LEFT(BH67,3),
IF(ISNUMBER(MATCH(LEFT(BH67,2),Final_Intermediate[Burmese_Consonants],0)),LEFT(BH67,2),
IF(ISNUMBER(MATCH(LEFT(BH67,1),Final_Intermediate[Burmese_Consonants],0)),LEFT(BH67,1),
"")))))))))))))))</f>
        <v/>
      </c>
      <c r="AK67" t="str">
        <f>IF(AND(OR(BI67="။",BI67="၊"),LEN(BI67)=1),BI67,
IF(ISNUMBER(MATCH(LEFT(BI67,7),Final_modified_Intermediate[Burmese_Consonants],0)),LEFT(BI67,7),
IF(ISNUMBER(MATCH(LEFT(BI67,6),Final_modified_Intermediate[Burmese_Consonants],0)),LEFT(BI67,6),
IF(ISNUMBER(MATCH(LEFT(BI67,5),Final_modified_Intermediate[Burmese_Consonants],0)),LEFT(BI67,5),
IF(ISNUMBER(MATCH(LEFT(BI67,4),Final_modified_Intermediate[Burmese_Consonants],0)),LEFT(BI67,4),
IF(ISNUMBER(MATCH(LEFT(BI67,3),Final_modified_Intermediate[Burmese_Consonants],0)),LEFT(BI67,3),
IF(ISNUMBER(MATCH(LEFT(BI67,2),Final_modified_Intermediate[Burmese_Consonants],0)),LEFT(BI67,2),
IF(ISNUMBER(MATCH(LEFT(BI67,1),Final_modified_Intermediate[Burmese_Consonants],0)),LEFT(BI67,1),
IF(ISNUMBER(MATCH(LEFT(BI67,7),Final_Intermediate[Burmese_Consonants],0)),LEFT(BI67,7),
IF(ISNUMBER(MATCH(LEFT(BI67,6),Final_Intermediate[Burmese_Consonants],0)),LEFT(BI67,6),
IF(ISNUMBER(MATCH(LEFT(BI67,5),Final_Intermediate[Burmese_Consonants],0)),LEFT(BI67,5),
IF(ISNUMBER(MATCH(LEFT(BI67,4),Final_Intermediate[Burmese_Consonants],0)),LEFT(BI67,4),
IF(ISNUMBER(MATCH(LEFT(BI67,3),Final_Intermediate[Burmese_Consonants],0)),LEFT(BI67,3),
IF(ISNUMBER(MATCH(LEFT(BI67,2),Final_Intermediate[Burmese_Consonants],0)),LEFT(BI67,2),
IF(ISNUMBER(MATCH(LEFT(BI67,1),Final_Intermediate[Burmese_Consonants],0)),LEFT(BI67,1),
"")))))))))))))))</f>
        <v/>
      </c>
      <c r="AL67" t="str">
        <f>IF(AND(OR(BJ67="။",BJ67="၊"),LEN(BJ67)=1),BJ67,
IF(ISNUMBER(MATCH(LEFT(BJ67,7),Final_modified_Intermediate[Burmese_Consonants],0)),LEFT(BJ67,7),
IF(ISNUMBER(MATCH(LEFT(BJ67,6),Final_modified_Intermediate[Burmese_Consonants],0)),LEFT(BJ67,6),
IF(ISNUMBER(MATCH(LEFT(BJ67,5),Final_modified_Intermediate[Burmese_Consonants],0)),LEFT(BJ67,5),
IF(ISNUMBER(MATCH(LEFT(BJ67,4),Final_modified_Intermediate[Burmese_Consonants],0)),LEFT(BJ67,4),
IF(ISNUMBER(MATCH(LEFT(BJ67,3),Final_modified_Intermediate[Burmese_Consonants],0)),LEFT(BJ67,3),
IF(ISNUMBER(MATCH(LEFT(BJ67,2),Final_modified_Intermediate[Burmese_Consonants],0)),LEFT(BJ67,2),
IF(ISNUMBER(MATCH(LEFT(BJ67,1),Final_modified_Intermediate[Burmese_Consonants],0)),LEFT(BJ67,1),
IF(ISNUMBER(MATCH(LEFT(BJ67,7),Final_Intermediate[Burmese_Consonants],0)),LEFT(BJ67,7),
IF(ISNUMBER(MATCH(LEFT(BJ67,6),Final_Intermediate[Burmese_Consonants],0)),LEFT(BJ67,6),
IF(ISNUMBER(MATCH(LEFT(BJ67,5),Final_Intermediate[Burmese_Consonants],0)),LEFT(BJ67,5),
IF(ISNUMBER(MATCH(LEFT(BJ67,4),Final_Intermediate[Burmese_Consonants],0)),LEFT(BJ67,4),
IF(ISNUMBER(MATCH(LEFT(BJ67,3),Final_Intermediate[Burmese_Consonants],0)),LEFT(BJ67,3),
IF(ISNUMBER(MATCH(LEFT(BJ67,2),Final_Intermediate[Burmese_Consonants],0)),LEFT(BJ67,2),
IF(ISNUMBER(MATCH(LEFT(BJ67,1),Final_Intermediate[Burmese_Consonants],0)),LEFT(BJ67,1),
"")))))))))))))))</f>
        <v/>
      </c>
      <c r="AN67" t="e">
        <f>Compiler_Burmese[[#This Row],[Sr. No.]]</f>
        <v>#REF!</v>
      </c>
      <c r="AO6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7" t="e">
        <f>[2]!Vocabulary_Burmese[[#This Row],[Sr. No.]]</f>
        <v>#REF!</v>
      </c>
      <c r="BA67" t="str">
        <f>IF(Raw_data_N2_Kanji[[#This Row],[Categorie]]&lt;&gt;"","",
IF(ISNUMBER(MATCH(V,Special_list[Burmese word],0)),"",
SUBSTITUTE(Raw_data_N2_Kanji[[#This Row],[Raw]]," ","")))</f>
        <v>ဆီထမင်း</v>
      </c>
      <c r="BB67" t="str">
        <f>RIGHT(Segregate18[[#This Row],[UPGRADE]],LEN(Segregate18[[#This Row],[UPGRADE]])-LEN(Compiler_Burmese[[#This Row],[1]]))</f>
        <v>ထမင်း</v>
      </c>
      <c r="BC67" t="str">
        <f>RIGHT(Segregate18[[#This Row],[11]],LEN(Segregate18[[#This Row],[11]])-LEN(Compiler_Burmese[[#This Row],[2]]))</f>
        <v>မင်း</v>
      </c>
      <c r="BD67" t="str">
        <f>RIGHT(Segregate18[[#This Row],[21]],LEN(Segregate18[[#This Row],[21]])-LEN(Compiler_Burmese[[#This Row],[3]]))</f>
        <v/>
      </c>
      <c r="BE67" t="str">
        <f>RIGHT(Segregate18[[#This Row],[31]],LEN(Segregate18[[#This Row],[31]])-LEN(Compiler_Burmese[[#This Row],[4]]))</f>
        <v/>
      </c>
      <c r="BF67" t="str">
        <f>RIGHT(Segregate18[[#This Row],[41]],LEN(Segregate18[[#This Row],[41]])-LEN(Compiler_Burmese[[#This Row],[5]]))</f>
        <v/>
      </c>
      <c r="BG67" t="str">
        <f>RIGHT(Segregate18[[#This Row],[51]],LEN(Segregate18[[#This Row],[51]])-LEN(Compiler_Burmese[[#This Row],[6]]))</f>
        <v/>
      </c>
      <c r="BH67" t="str">
        <f>RIGHT(Segregate18[[#This Row],[61]],LEN(Segregate18[[#This Row],[61]])-LEN(Compiler_Burmese[[#This Row],[7]]))</f>
        <v/>
      </c>
      <c r="BI67" t="str">
        <f>RIGHT(Segregate18[[#This Row],[71]],LEN(Segregate18[[#This Row],[71]])-LEN(Compiler_Burmese[[#This Row],[8]]))</f>
        <v/>
      </c>
      <c r="BJ67" t="str">
        <f>RIGHT(Segregate18[[#This Row],[81]],LEN(Segregate18[[#This Row],[81]])-LEN(Compiler_Burmese[[#This Row],[9]]))</f>
        <v/>
      </c>
    </row>
    <row r="68" spans="1:62" ht="14.25" customHeight="1" x14ac:dyDescent="0.3">
      <c r="A68">
        <f>IF(Raw_data_N2_Kanji[[#This Row],[Categorie]]&lt;&gt;"",$A67+1,$A67)</f>
        <v>5</v>
      </c>
      <c r="B68" s="6">
        <f>IF(AND(Raw_data_N2_Kanji[[#This Row],[Supporting word 1]]="",Raw_data_N2_Kanji[[#This Row],[Supporting word 2]]=""),$B67,$B67+1)</f>
        <v>0</v>
      </c>
      <c r="C68" s="9">
        <f>ROW()-ROW(Raw_data_N2_Kanji[#Headers])</f>
        <v>66</v>
      </c>
      <c r="D68" s="9"/>
      <c r="E68" s="9" t="str">
        <f>IF(Raw_data_N2_Kanji[[#This Row],[Categorie]]="",$E67,Raw_data_N2_Kanji[[#This Row],[Categorie]])</f>
        <v>Rice, Noodles</v>
      </c>
      <c r="F68" s="9">
        <f t="shared" si="2"/>
        <v>7</v>
      </c>
      <c r="G68" s="57" t="str">
        <f>Raw_data_N2_Kanji[[#This Row],[Lecture_no]]&amp;"_"&amp;Raw_data_N2_Kanji[[#This Row],[Receipe_no]]</f>
        <v>Rice, Noodles_7</v>
      </c>
      <c r="H68" s="11" t="s">
        <v>27509</v>
      </c>
      <c r="I6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အုန်းထမင်း</v>
      </c>
      <c r="K6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8" s="11"/>
      <c r="N68" s="11"/>
      <c r="O6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8" s="12" t="s">
        <v>27689</v>
      </c>
      <c r="Q68" s="12">
        <f>IF(Raw_data_N2_Kanji[[#This Row],[Receipe_no]]=0,$Q67,
$Q67+1)</f>
        <v>61</v>
      </c>
      <c r="R68" s="11"/>
      <c r="S68" s="11">
        <f>IF(Raw_data_N2_Kanji[[#This Row],[Marking]]="",1,"")</f>
        <v>1</v>
      </c>
      <c r="T68" s="11" t="str">
        <f>IF(Raw_data_N2_Kanji[[#This Row],[Marking_blank]]="",SUMPRODUCT(COUNTIF($S$3:$S68,$S68)),"")</f>
        <v/>
      </c>
      <c r="U68" s="12">
        <f>Raw_data_N2_Kanji[[#This Row],[Sr. no.]]</f>
        <v>66</v>
      </c>
      <c r="V68" s="11">
        <f>SUMPRODUCT(COUNTIF($J$3:$J68,$J68))</f>
        <v>1</v>
      </c>
      <c r="W68" s="82">
        <f>LEN('1_Raw_data'!$J68)</f>
        <v>10</v>
      </c>
      <c r="Y68" t="e">
        <f>Segregate18[[#This Row],[Sr. No.]]</f>
        <v>#REF!</v>
      </c>
      <c r="Z68" t="str">
        <f>IF(AND(OR(BA68="။",BA68="၊"),LEN(BA68)=1),BA68,
IF(ISNUMBER(MATCH(LEFT(BA68,7),Final_modified_Intermediate[Burmese_Consonants],0)),LEFT(BA68,7),
IF(ISNUMBER(MATCH(LEFT(BA68,6),Final_modified_Intermediate[Burmese_Consonants],0)),LEFT(BA68,6),
IF(ISNUMBER(MATCH(LEFT(BA68,5),Final_modified_Intermediate[Burmese_Consonants],0)),LEFT(BA68,5),
IF(ISNUMBER(MATCH(LEFT(BA68,4),Final_modified_Intermediate[Burmese_Consonants],0)),LEFT(BA68,4),
IF(ISNUMBER(MATCH(LEFT(BA68,3),Final_modified_Intermediate[Burmese_Consonants],0)),LEFT(BA68,3),
IF(ISNUMBER(MATCH(LEFT(BA68,2),Final_modified_Intermediate[Burmese_Consonants],0)),LEFT(BA68,2),
IF(ISNUMBER(MATCH(LEFT(BA68,1),Final_modified_Intermediate[Burmese_Consonants],0)),LEFT(BA68,1),
IF(ISNUMBER(MATCH(LEFT(BA68,7),Final_Intermediate[Burmese_Consonants],0)),LEFT(BA68,7),
IF(ISNUMBER(MATCH(LEFT(BA68,6),Final_Intermediate[Burmese_Consonants],0)),LEFT(BA68,6),
IF(ISNUMBER(MATCH(LEFT(BA68,5),Final_Intermediate[Burmese_Consonants],0)),LEFT(BA68,5),
IF(ISNUMBER(MATCH(LEFT(BA68,4),Final_Intermediate[Burmese_Consonants],0)),LEFT(BA68,4),
IF(ISNUMBER(MATCH(LEFT(BA68,3),Final_Intermediate[Burmese_Consonants],0)),LEFT(BA68,3),
IF(ISNUMBER(MATCH(LEFT(BA68,2),Final_Intermediate[Burmese_Consonants],0)),LEFT(BA68,2),
IF(ISNUMBER(MATCH(LEFT(BA68,1),Final_Intermediate[Burmese_Consonants],0)),LEFT(BA68,1),
"")))))))))))))))</f>
        <v>အုန်း</v>
      </c>
      <c r="AA6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8" t="str">
        <f>IF(AND(OR(BB68="။",BB68="၊"),LEN(BB68)=1),BB68,
IF(ISNUMBER(MATCH(LEFT(BB68,7),Final_modified_Intermediate[Burmese_Consonants],0)),LEFT(BB68,7),
IF(ISNUMBER(MATCH(LEFT(BB68,6),Final_modified_Intermediate[Burmese_Consonants],0)),LEFT(BB68,6),
IF(ISNUMBER(MATCH(LEFT(BB68,5),Final_modified_Intermediate[Burmese_Consonants],0)),LEFT(BB68,5),
IF(ISNUMBER(MATCH(LEFT(BB68,4),Final_modified_Intermediate[Burmese_Consonants],0)),LEFT(BB68,4),
IF(ISNUMBER(MATCH(LEFT(BB68,3),Final_modified_Intermediate[Burmese_Consonants],0)),LEFT(BB68,3),
IF(ISNUMBER(MATCH(LEFT(BB68,2),Final_modified_Intermediate[Burmese_Consonants],0)),LEFT(BB68,2),
IF(ISNUMBER(MATCH(LEFT(BB68,1),Final_modified_Intermediate[Burmese_Consonants],0)),LEFT(BB68,1),
IF(ISNUMBER(MATCH(LEFT(BB68,7),Final_Intermediate[Burmese_Consonants],0)),LEFT(BB68,7),
IF(ISNUMBER(MATCH(LEFT(BB68,6),Final_Intermediate[Burmese_Consonants],0)),LEFT(BB68,6),
IF(ISNUMBER(MATCH(LEFT(BB68,5),Final_Intermediate[Burmese_Consonants],0)),LEFT(BB68,5),
IF(ISNUMBER(MATCH(LEFT(BB68,4),Final_Intermediate[Burmese_Consonants],0)),LEFT(BB68,4),
IF(ISNUMBER(MATCH(LEFT(BB68,3),Final_Intermediate[Burmese_Consonants],0)),LEFT(BB68,3),
IF(ISNUMBER(MATCH(LEFT(BB68,2),Final_Intermediate[Burmese_Consonants],0)),LEFT(BB68,2),
IF(ISNUMBER(MATCH(LEFT(BB68,1),Final_Intermediate[Burmese_Consonants],0)),LEFT(BB68,1),
"")))))))))))))))</f>
        <v>ထ</v>
      </c>
      <c r="AC6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8" t="str">
        <f>IF(AND(OR(BC68="။",BC68="၊"),LEN(BC68)=1),BC68,
IF(ISNUMBER(MATCH(LEFT(BC68,7),Final_modified_Intermediate[Burmese_Consonants],0)),LEFT(BC68,7),
IF(ISNUMBER(MATCH(LEFT(BC68,6),Final_modified_Intermediate[Burmese_Consonants],0)),LEFT(BC68,6),
IF(ISNUMBER(MATCH(LEFT(BC68,5),Final_modified_Intermediate[Burmese_Consonants],0)),LEFT(BC68,5),
IF(ISNUMBER(MATCH(LEFT(BC68,4),Final_modified_Intermediate[Burmese_Consonants],0)),LEFT(BC68,4),
IF(ISNUMBER(MATCH(LEFT(BC68,3),Final_modified_Intermediate[Burmese_Consonants],0)),LEFT(BC68,3),
IF(ISNUMBER(MATCH(LEFT(BC68,2),Final_modified_Intermediate[Burmese_Consonants],0)),LEFT(BC68,2),
IF(ISNUMBER(MATCH(LEFT(BC68,1),Final_modified_Intermediate[Burmese_Consonants],0)),LEFT(BC68,1),
IF(ISNUMBER(MATCH(LEFT(BC68,7),Final_Intermediate[Burmese_Consonants],0)),LEFT(BC68,7),
IF(ISNUMBER(MATCH(LEFT(BC68,6),Final_Intermediate[Burmese_Consonants],0)),LEFT(BC68,6),
IF(ISNUMBER(MATCH(LEFT(BC68,5),Final_Intermediate[Burmese_Consonants],0)),LEFT(BC68,5),
IF(ISNUMBER(MATCH(LEFT(BC68,4),Final_Intermediate[Burmese_Consonants],0)),LEFT(BC68,4),
IF(ISNUMBER(MATCH(LEFT(BC68,3),Final_Intermediate[Burmese_Consonants],0)),LEFT(BC68,3),
IF(ISNUMBER(MATCH(LEFT(BC68,2),Final_Intermediate[Burmese_Consonants],0)),LEFT(BC68,2),
IF(ISNUMBER(MATCH(LEFT(BC68,1),Final_Intermediate[Burmese_Consonants],0)),LEFT(BC68,1),
"")))))))))))))))</f>
        <v>မင်း</v>
      </c>
      <c r="AE6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8" t="str">
        <f>IF(AND(OR(BD68="။",BD68="၊"),LEN(BD68)=1),BD68,
IF(ISNUMBER(MATCH(LEFT(BD68,7),Final_modified_Intermediate[Burmese_Consonants],0)),LEFT(BD68,7),
IF(ISNUMBER(MATCH(LEFT(BD68,6),Final_modified_Intermediate[Burmese_Consonants],0)),LEFT(BD68,6),
IF(ISNUMBER(MATCH(LEFT(BD68,5),Final_modified_Intermediate[Burmese_Consonants],0)),LEFT(BD68,5),
IF(ISNUMBER(MATCH(LEFT(BD68,4),Final_modified_Intermediate[Burmese_Consonants],0)),LEFT(BD68,4),
IF(ISNUMBER(MATCH(LEFT(BD68,3),Final_modified_Intermediate[Burmese_Consonants],0)),LEFT(BD68,3),
IF(ISNUMBER(MATCH(LEFT(BD68,2),Final_modified_Intermediate[Burmese_Consonants],0)),LEFT(BD68,2),
IF(ISNUMBER(MATCH(LEFT(BD68,1),Final_modified_Intermediate[Burmese_Consonants],0)),LEFT(BD68,1),
IF(ISNUMBER(MATCH(LEFT(BD68,7),Final_Intermediate[Burmese_Consonants],0)),LEFT(BD68,7),
IF(ISNUMBER(MATCH(LEFT(BD68,6),Final_Intermediate[Burmese_Consonants],0)),LEFT(BD68,6),
IF(ISNUMBER(MATCH(LEFT(BD68,5),Final_Intermediate[Burmese_Consonants],0)),LEFT(BD68,5),
IF(ISNUMBER(MATCH(LEFT(BD68,4),Final_Intermediate[Burmese_Consonants],0)),LEFT(BD68,4),
IF(ISNUMBER(MATCH(LEFT(BD68,3),Final_Intermediate[Burmese_Consonants],0)),LEFT(BD68,3),
IF(ISNUMBER(MATCH(LEFT(BD68,2),Final_Intermediate[Burmese_Consonants],0)),LEFT(BD68,2),
IF(ISNUMBER(MATCH(LEFT(BD68,1),Final_Intermediate[Burmese_Consonants],0)),LEFT(BD68,1),
"")))))))))))))))</f>
        <v/>
      </c>
      <c r="AG68" t="str">
        <f>IF(AND(OR(BE68="။",BE68="၊"),LEN(BE68)=1),BE68,
IF(ISNUMBER(MATCH(LEFT(BE68,7),Final_modified_Intermediate[Burmese_Consonants],0)),LEFT(BE68,7),
IF(ISNUMBER(MATCH(LEFT(BE68,6),Final_modified_Intermediate[Burmese_Consonants],0)),LEFT(BE68,6),
IF(ISNUMBER(MATCH(LEFT(BE68,5),Final_modified_Intermediate[Burmese_Consonants],0)),LEFT(BE68,5),
IF(ISNUMBER(MATCH(LEFT(BE68,4),Final_modified_Intermediate[Burmese_Consonants],0)),LEFT(BE68,4),
IF(ISNUMBER(MATCH(LEFT(BE68,3),Final_modified_Intermediate[Burmese_Consonants],0)),LEFT(BE68,3),
IF(ISNUMBER(MATCH(LEFT(BE68,2),Final_modified_Intermediate[Burmese_Consonants],0)),LEFT(BE68,2),
IF(ISNUMBER(MATCH(LEFT(BE68,1),Final_modified_Intermediate[Burmese_Consonants],0)),LEFT(BE68,1),
IF(ISNUMBER(MATCH(LEFT(BE68,7),Final_Intermediate[Burmese_Consonants],0)),LEFT(BE68,7),
IF(ISNUMBER(MATCH(LEFT(BE68,6),Final_Intermediate[Burmese_Consonants],0)),LEFT(BE68,6),
IF(ISNUMBER(MATCH(LEFT(BE68,5),Final_Intermediate[Burmese_Consonants],0)),LEFT(BE68,5),
IF(ISNUMBER(MATCH(LEFT(BE68,4),Final_Intermediate[Burmese_Consonants],0)),LEFT(BE68,4),
IF(ISNUMBER(MATCH(LEFT(BE68,3),Final_Intermediate[Burmese_Consonants],0)),LEFT(BE68,3),
IF(ISNUMBER(MATCH(LEFT(BE68,2),Final_Intermediate[Burmese_Consonants],0)),LEFT(BE68,2),
IF(ISNUMBER(MATCH(LEFT(BE68,1),Final_Intermediate[Burmese_Consonants],0)),LEFT(BE68,1),
"")))))))))))))))</f>
        <v/>
      </c>
      <c r="AH68" t="str">
        <f>IF(AND(OR(BF68="။",BF68="၊"),LEN(BF68)=1),BF68,
IF(ISNUMBER(MATCH(LEFT(BF68,7),Final_modified_Intermediate[Burmese_Consonants],0)),LEFT(BF68,7),
IF(ISNUMBER(MATCH(LEFT(BF68,6),Final_modified_Intermediate[Burmese_Consonants],0)),LEFT(BF68,6),
IF(ISNUMBER(MATCH(LEFT(BF68,5),Final_modified_Intermediate[Burmese_Consonants],0)),LEFT(BF68,5),
IF(ISNUMBER(MATCH(LEFT(BF68,4),Final_modified_Intermediate[Burmese_Consonants],0)),LEFT(BF68,4),
IF(ISNUMBER(MATCH(LEFT(BF68,3),Final_modified_Intermediate[Burmese_Consonants],0)),LEFT(BF68,3),
IF(ISNUMBER(MATCH(LEFT(BF68,2),Final_modified_Intermediate[Burmese_Consonants],0)),LEFT(BF68,2),
IF(ISNUMBER(MATCH(LEFT(BF68,1),Final_modified_Intermediate[Burmese_Consonants],0)),LEFT(BF68,1),
IF(ISNUMBER(MATCH(LEFT(BF68,7),Final_Intermediate[Burmese_Consonants],0)),LEFT(BF68,7),
IF(ISNUMBER(MATCH(LEFT(BF68,6),Final_Intermediate[Burmese_Consonants],0)),LEFT(BF68,6),
IF(ISNUMBER(MATCH(LEFT(BF68,5),Final_Intermediate[Burmese_Consonants],0)),LEFT(BF68,5),
IF(ISNUMBER(MATCH(LEFT(BF68,4),Final_Intermediate[Burmese_Consonants],0)),LEFT(BF68,4),
IF(ISNUMBER(MATCH(LEFT(BF68,3),Final_Intermediate[Burmese_Consonants],0)),LEFT(BF68,3),
IF(ISNUMBER(MATCH(LEFT(BF68,2),Final_Intermediate[Burmese_Consonants],0)),LEFT(BF68,2),
IF(ISNUMBER(MATCH(LEFT(BF68,1),Final_Intermediate[Burmese_Consonants],0)),LEFT(BF68,1),
"")))))))))))))))</f>
        <v/>
      </c>
      <c r="AI68" t="str">
        <f>IF(AND(OR(BG68="။",BG68="၊"),LEN(BG68)=1),BG68,
IF(ISNUMBER(MATCH(LEFT(BG68,7),Final_modified_Intermediate[Burmese_Consonants],0)),LEFT(BG68,7),
IF(ISNUMBER(MATCH(LEFT(BG68,6),Final_modified_Intermediate[Burmese_Consonants],0)),LEFT(BG68,6),
IF(ISNUMBER(MATCH(LEFT(BG68,5),Final_modified_Intermediate[Burmese_Consonants],0)),LEFT(BG68,5),
IF(ISNUMBER(MATCH(LEFT(BG68,4),Final_modified_Intermediate[Burmese_Consonants],0)),LEFT(BG68,4),
IF(ISNUMBER(MATCH(LEFT(BG68,3),Final_modified_Intermediate[Burmese_Consonants],0)),LEFT(BG68,3),
IF(ISNUMBER(MATCH(LEFT(BG68,2),Final_modified_Intermediate[Burmese_Consonants],0)),LEFT(BG68,2),
IF(ISNUMBER(MATCH(LEFT(BG68,1),Final_modified_Intermediate[Burmese_Consonants],0)),LEFT(BG68,1),
IF(ISNUMBER(MATCH(LEFT(BG68,7),Final_Intermediate[Burmese_Consonants],0)),LEFT(BG68,7),
IF(ISNUMBER(MATCH(LEFT(BG68,6),Final_Intermediate[Burmese_Consonants],0)),LEFT(BG68,6),
IF(ISNUMBER(MATCH(LEFT(BG68,5),Final_Intermediate[Burmese_Consonants],0)),LEFT(BG68,5),
IF(ISNUMBER(MATCH(LEFT(BG68,4),Final_Intermediate[Burmese_Consonants],0)),LEFT(BG68,4),
IF(ISNUMBER(MATCH(LEFT(BG68,3),Final_Intermediate[Burmese_Consonants],0)),LEFT(BG68,3),
IF(ISNUMBER(MATCH(LEFT(BG68,2),Final_Intermediate[Burmese_Consonants],0)),LEFT(BG68,2),
IF(ISNUMBER(MATCH(LEFT(BG68,1),Final_Intermediate[Burmese_Consonants],0)),LEFT(BG68,1),
"")))))))))))))))</f>
        <v/>
      </c>
      <c r="AJ68" t="str">
        <f>IF(AND(OR(BH68="။",BH68="၊"),LEN(BH68)=1),BH68,
IF(ISNUMBER(MATCH(LEFT(BH68,7),Final_modified_Intermediate[Burmese_Consonants],0)),LEFT(BH68,7),
IF(ISNUMBER(MATCH(LEFT(BH68,6),Final_modified_Intermediate[Burmese_Consonants],0)),LEFT(BH68,6),
IF(ISNUMBER(MATCH(LEFT(BH68,5),Final_modified_Intermediate[Burmese_Consonants],0)),LEFT(BH68,5),
IF(ISNUMBER(MATCH(LEFT(BH68,4),Final_modified_Intermediate[Burmese_Consonants],0)),LEFT(BH68,4),
IF(ISNUMBER(MATCH(LEFT(BH68,3),Final_modified_Intermediate[Burmese_Consonants],0)),LEFT(BH68,3),
IF(ISNUMBER(MATCH(LEFT(BH68,2),Final_modified_Intermediate[Burmese_Consonants],0)),LEFT(BH68,2),
IF(ISNUMBER(MATCH(LEFT(BH68,1),Final_modified_Intermediate[Burmese_Consonants],0)),LEFT(BH68,1),
IF(ISNUMBER(MATCH(LEFT(BH68,7),Final_Intermediate[Burmese_Consonants],0)),LEFT(BH68,7),
IF(ISNUMBER(MATCH(LEFT(BH68,6),Final_Intermediate[Burmese_Consonants],0)),LEFT(BH68,6),
IF(ISNUMBER(MATCH(LEFT(BH68,5),Final_Intermediate[Burmese_Consonants],0)),LEFT(BH68,5),
IF(ISNUMBER(MATCH(LEFT(BH68,4),Final_Intermediate[Burmese_Consonants],0)),LEFT(BH68,4),
IF(ISNUMBER(MATCH(LEFT(BH68,3),Final_Intermediate[Burmese_Consonants],0)),LEFT(BH68,3),
IF(ISNUMBER(MATCH(LEFT(BH68,2),Final_Intermediate[Burmese_Consonants],0)),LEFT(BH68,2),
IF(ISNUMBER(MATCH(LEFT(BH68,1),Final_Intermediate[Burmese_Consonants],0)),LEFT(BH68,1),
"")))))))))))))))</f>
        <v/>
      </c>
      <c r="AK68" t="str">
        <f>IF(AND(OR(BI68="။",BI68="၊"),LEN(BI68)=1),BI68,
IF(ISNUMBER(MATCH(LEFT(BI68,7),Final_modified_Intermediate[Burmese_Consonants],0)),LEFT(BI68,7),
IF(ISNUMBER(MATCH(LEFT(BI68,6),Final_modified_Intermediate[Burmese_Consonants],0)),LEFT(BI68,6),
IF(ISNUMBER(MATCH(LEFT(BI68,5),Final_modified_Intermediate[Burmese_Consonants],0)),LEFT(BI68,5),
IF(ISNUMBER(MATCH(LEFT(BI68,4),Final_modified_Intermediate[Burmese_Consonants],0)),LEFT(BI68,4),
IF(ISNUMBER(MATCH(LEFT(BI68,3),Final_modified_Intermediate[Burmese_Consonants],0)),LEFT(BI68,3),
IF(ISNUMBER(MATCH(LEFT(BI68,2),Final_modified_Intermediate[Burmese_Consonants],0)),LEFT(BI68,2),
IF(ISNUMBER(MATCH(LEFT(BI68,1),Final_modified_Intermediate[Burmese_Consonants],0)),LEFT(BI68,1),
IF(ISNUMBER(MATCH(LEFT(BI68,7),Final_Intermediate[Burmese_Consonants],0)),LEFT(BI68,7),
IF(ISNUMBER(MATCH(LEFT(BI68,6),Final_Intermediate[Burmese_Consonants],0)),LEFT(BI68,6),
IF(ISNUMBER(MATCH(LEFT(BI68,5),Final_Intermediate[Burmese_Consonants],0)),LEFT(BI68,5),
IF(ISNUMBER(MATCH(LEFT(BI68,4),Final_Intermediate[Burmese_Consonants],0)),LEFT(BI68,4),
IF(ISNUMBER(MATCH(LEFT(BI68,3),Final_Intermediate[Burmese_Consonants],0)),LEFT(BI68,3),
IF(ISNUMBER(MATCH(LEFT(BI68,2),Final_Intermediate[Burmese_Consonants],0)),LEFT(BI68,2),
IF(ISNUMBER(MATCH(LEFT(BI68,1),Final_Intermediate[Burmese_Consonants],0)),LEFT(BI68,1),
"")))))))))))))))</f>
        <v/>
      </c>
      <c r="AL68" t="str">
        <f>IF(AND(OR(BJ68="။",BJ68="၊"),LEN(BJ68)=1),BJ68,
IF(ISNUMBER(MATCH(LEFT(BJ68,7),Final_modified_Intermediate[Burmese_Consonants],0)),LEFT(BJ68,7),
IF(ISNUMBER(MATCH(LEFT(BJ68,6),Final_modified_Intermediate[Burmese_Consonants],0)),LEFT(BJ68,6),
IF(ISNUMBER(MATCH(LEFT(BJ68,5),Final_modified_Intermediate[Burmese_Consonants],0)),LEFT(BJ68,5),
IF(ISNUMBER(MATCH(LEFT(BJ68,4),Final_modified_Intermediate[Burmese_Consonants],0)),LEFT(BJ68,4),
IF(ISNUMBER(MATCH(LEFT(BJ68,3),Final_modified_Intermediate[Burmese_Consonants],0)),LEFT(BJ68,3),
IF(ISNUMBER(MATCH(LEFT(BJ68,2),Final_modified_Intermediate[Burmese_Consonants],0)),LEFT(BJ68,2),
IF(ISNUMBER(MATCH(LEFT(BJ68,1),Final_modified_Intermediate[Burmese_Consonants],0)),LEFT(BJ68,1),
IF(ISNUMBER(MATCH(LEFT(BJ68,7),Final_Intermediate[Burmese_Consonants],0)),LEFT(BJ68,7),
IF(ISNUMBER(MATCH(LEFT(BJ68,6),Final_Intermediate[Burmese_Consonants],0)),LEFT(BJ68,6),
IF(ISNUMBER(MATCH(LEFT(BJ68,5),Final_Intermediate[Burmese_Consonants],0)),LEFT(BJ68,5),
IF(ISNUMBER(MATCH(LEFT(BJ68,4),Final_Intermediate[Burmese_Consonants],0)),LEFT(BJ68,4),
IF(ISNUMBER(MATCH(LEFT(BJ68,3),Final_Intermediate[Burmese_Consonants],0)),LEFT(BJ68,3),
IF(ISNUMBER(MATCH(LEFT(BJ68,2),Final_Intermediate[Burmese_Consonants],0)),LEFT(BJ68,2),
IF(ISNUMBER(MATCH(LEFT(BJ68,1),Final_Intermediate[Burmese_Consonants],0)),LEFT(BJ68,1),
"")))))))))))))))</f>
        <v/>
      </c>
      <c r="AN68" t="e">
        <f>Compiler_Burmese[[#This Row],[Sr. No.]]</f>
        <v>#REF!</v>
      </c>
      <c r="AO6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6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8" t="e">
        <f>[2]!Vocabulary_Burmese[[#This Row],[Sr. No.]]</f>
        <v>#REF!</v>
      </c>
      <c r="BA68" t="str">
        <f>IF(Raw_data_N2_Kanji[[#This Row],[Categorie]]&lt;&gt;"","",
IF(ISNUMBER(MATCH(V,Special_list[Burmese word],0)),"",
SUBSTITUTE(Raw_data_N2_Kanji[[#This Row],[Raw]]," ","")))</f>
        <v>အုန်းထမင်း</v>
      </c>
      <c r="BB68" t="str">
        <f>RIGHT(Segregate18[[#This Row],[UPGRADE]],LEN(Segregate18[[#This Row],[UPGRADE]])-LEN(Compiler_Burmese[[#This Row],[1]]))</f>
        <v>ထမင်း</v>
      </c>
      <c r="BC68" t="str">
        <f>RIGHT(Segregate18[[#This Row],[11]],LEN(Segregate18[[#This Row],[11]])-LEN(Compiler_Burmese[[#This Row],[2]]))</f>
        <v>မင်း</v>
      </c>
      <c r="BD68" t="str">
        <f>RIGHT(Segregate18[[#This Row],[21]],LEN(Segregate18[[#This Row],[21]])-LEN(Compiler_Burmese[[#This Row],[3]]))</f>
        <v/>
      </c>
      <c r="BE68" t="str">
        <f>RIGHT(Segregate18[[#This Row],[31]],LEN(Segregate18[[#This Row],[31]])-LEN(Compiler_Burmese[[#This Row],[4]]))</f>
        <v/>
      </c>
      <c r="BF68" t="str">
        <f>RIGHT(Segregate18[[#This Row],[41]],LEN(Segregate18[[#This Row],[41]])-LEN(Compiler_Burmese[[#This Row],[5]]))</f>
        <v/>
      </c>
      <c r="BG68" t="str">
        <f>RIGHT(Segregate18[[#This Row],[51]],LEN(Segregate18[[#This Row],[51]])-LEN(Compiler_Burmese[[#This Row],[6]]))</f>
        <v/>
      </c>
      <c r="BH68" t="str">
        <f>RIGHT(Segregate18[[#This Row],[61]],LEN(Segregate18[[#This Row],[61]])-LEN(Compiler_Burmese[[#This Row],[7]]))</f>
        <v/>
      </c>
      <c r="BI68" t="str">
        <f>RIGHT(Segregate18[[#This Row],[71]],LEN(Segregate18[[#This Row],[71]])-LEN(Compiler_Burmese[[#This Row],[8]]))</f>
        <v/>
      </c>
      <c r="BJ68" t="str">
        <f>RIGHT(Segregate18[[#This Row],[81]],LEN(Segregate18[[#This Row],[81]])-LEN(Compiler_Burmese[[#This Row],[9]]))</f>
        <v/>
      </c>
    </row>
    <row r="69" spans="1:62" ht="14.25" customHeight="1" x14ac:dyDescent="0.3">
      <c r="A69">
        <f>IF(Raw_data_N2_Kanji[[#This Row],[Categorie]]&lt;&gt;"",$A68+1,$A68)</f>
        <v>5</v>
      </c>
      <c r="B69" s="6">
        <f>IF(AND(Raw_data_N2_Kanji[[#This Row],[Supporting word 1]]="",Raw_data_N2_Kanji[[#This Row],[Supporting word 2]]=""),$B68,$B68+1)</f>
        <v>0</v>
      </c>
      <c r="C69" s="9">
        <f>ROW()-ROW(Raw_data_N2_Kanji[#Headers])</f>
        <v>67</v>
      </c>
      <c r="D69" s="9"/>
      <c r="E69" s="9" t="str">
        <f>IF(Raw_data_N2_Kanji[[#This Row],[Categorie]]="",$E68,Raw_data_N2_Kanji[[#This Row],[Categorie]])</f>
        <v>Rice, Noodles</v>
      </c>
      <c r="F69" s="9">
        <f t="shared" si="2"/>
        <v>8</v>
      </c>
      <c r="G69" s="57" t="str">
        <f>Raw_data_N2_Kanji[[#This Row],[Lecture_no]]&amp;"_"&amp;Raw_data_N2_Kanji[[#This Row],[Receipe_no]]</f>
        <v>Rice, Noodles_8</v>
      </c>
      <c r="H69" s="11" t="s">
        <v>27510</v>
      </c>
      <c r="I6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6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ထောပတ်ထမင်း</v>
      </c>
      <c r="K6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6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69" s="11"/>
      <c r="N69" s="11"/>
      <c r="O6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69" s="12" t="s">
        <v>27690</v>
      </c>
      <c r="Q69" s="12">
        <f>IF(Raw_data_N2_Kanji[[#This Row],[Receipe_no]]=0,$Q68,
$Q68+1)</f>
        <v>62</v>
      </c>
      <c r="R69" s="11"/>
      <c r="S69" s="11">
        <f>IF(Raw_data_N2_Kanji[[#This Row],[Marking]]="",1,"")</f>
        <v>1</v>
      </c>
      <c r="T69" s="11" t="str">
        <f>IF(Raw_data_N2_Kanji[[#This Row],[Marking_blank]]="",SUMPRODUCT(COUNTIF($S$3:$S69,$S69)),"")</f>
        <v/>
      </c>
      <c r="U69" s="12">
        <f>Raw_data_N2_Kanji[[#This Row],[Sr. no.]]</f>
        <v>67</v>
      </c>
      <c r="V69" s="11">
        <f>SUMPRODUCT(COUNTIF($J$3:$J69,$J69))</f>
        <v>1</v>
      </c>
      <c r="W69" s="82">
        <f>LEN('1_Raw_data'!$J69)</f>
        <v>11</v>
      </c>
      <c r="Y69" t="e">
        <f>Segregate18[[#This Row],[Sr. No.]]</f>
        <v>#REF!</v>
      </c>
      <c r="Z69" t="str">
        <f>IF(AND(OR(BA69="။",BA69="၊"),LEN(BA69)=1),BA69,
IF(ISNUMBER(MATCH(LEFT(BA69,7),Final_modified_Intermediate[Burmese_Consonants],0)),LEFT(BA69,7),
IF(ISNUMBER(MATCH(LEFT(BA69,6),Final_modified_Intermediate[Burmese_Consonants],0)),LEFT(BA69,6),
IF(ISNUMBER(MATCH(LEFT(BA69,5),Final_modified_Intermediate[Burmese_Consonants],0)),LEFT(BA69,5),
IF(ISNUMBER(MATCH(LEFT(BA69,4),Final_modified_Intermediate[Burmese_Consonants],0)),LEFT(BA69,4),
IF(ISNUMBER(MATCH(LEFT(BA69,3),Final_modified_Intermediate[Burmese_Consonants],0)),LEFT(BA69,3),
IF(ISNUMBER(MATCH(LEFT(BA69,2),Final_modified_Intermediate[Burmese_Consonants],0)),LEFT(BA69,2),
IF(ISNUMBER(MATCH(LEFT(BA69,1),Final_modified_Intermediate[Burmese_Consonants],0)),LEFT(BA69,1),
IF(ISNUMBER(MATCH(LEFT(BA69,7),Final_Intermediate[Burmese_Consonants],0)),LEFT(BA69,7),
IF(ISNUMBER(MATCH(LEFT(BA69,6),Final_Intermediate[Burmese_Consonants],0)),LEFT(BA69,6),
IF(ISNUMBER(MATCH(LEFT(BA69,5),Final_Intermediate[Burmese_Consonants],0)),LEFT(BA69,5),
IF(ISNUMBER(MATCH(LEFT(BA69,4),Final_Intermediate[Burmese_Consonants],0)),LEFT(BA69,4),
IF(ISNUMBER(MATCH(LEFT(BA69,3),Final_Intermediate[Burmese_Consonants],0)),LEFT(BA69,3),
IF(ISNUMBER(MATCH(LEFT(BA69,2),Final_Intermediate[Burmese_Consonants],0)),LEFT(BA69,2),
IF(ISNUMBER(MATCH(LEFT(BA69,1),Final_Intermediate[Burmese_Consonants],0)),LEFT(BA69,1),
"")))))))))))))))</f>
        <v>ထော</v>
      </c>
      <c r="AA6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69" t="str">
        <f>IF(AND(OR(BB69="။",BB69="၊"),LEN(BB69)=1),BB69,
IF(ISNUMBER(MATCH(LEFT(BB69,7),Final_modified_Intermediate[Burmese_Consonants],0)),LEFT(BB69,7),
IF(ISNUMBER(MATCH(LEFT(BB69,6),Final_modified_Intermediate[Burmese_Consonants],0)),LEFT(BB69,6),
IF(ISNUMBER(MATCH(LEFT(BB69,5),Final_modified_Intermediate[Burmese_Consonants],0)),LEFT(BB69,5),
IF(ISNUMBER(MATCH(LEFT(BB69,4),Final_modified_Intermediate[Burmese_Consonants],0)),LEFT(BB69,4),
IF(ISNUMBER(MATCH(LEFT(BB69,3),Final_modified_Intermediate[Burmese_Consonants],0)),LEFT(BB69,3),
IF(ISNUMBER(MATCH(LEFT(BB69,2),Final_modified_Intermediate[Burmese_Consonants],0)),LEFT(BB69,2),
IF(ISNUMBER(MATCH(LEFT(BB69,1),Final_modified_Intermediate[Burmese_Consonants],0)),LEFT(BB69,1),
IF(ISNUMBER(MATCH(LEFT(BB69,7),Final_Intermediate[Burmese_Consonants],0)),LEFT(BB69,7),
IF(ISNUMBER(MATCH(LEFT(BB69,6),Final_Intermediate[Burmese_Consonants],0)),LEFT(BB69,6),
IF(ISNUMBER(MATCH(LEFT(BB69,5),Final_Intermediate[Burmese_Consonants],0)),LEFT(BB69,5),
IF(ISNUMBER(MATCH(LEFT(BB69,4),Final_Intermediate[Burmese_Consonants],0)),LEFT(BB69,4),
IF(ISNUMBER(MATCH(LEFT(BB69,3),Final_Intermediate[Burmese_Consonants],0)),LEFT(BB69,3),
IF(ISNUMBER(MATCH(LEFT(BB69,2),Final_Intermediate[Burmese_Consonants],0)),LEFT(BB69,2),
IF(ISNUMBER(MATCH(LEFT(BB69,1),Final_Intermediate[Burmese_Consonants],0)),LEFT(BB69,1),
"")))))))))))))))</f>
        <v>ပတ်</v>
      </c>
      <c r="AC6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69" t="str">
        <f>IF(AND(OR(BC69="။",BC69="၊"),LEN(BC69)=1),BC69,
IF(ISNUMBER(MATCH(LEFT(BC69,7),Final_modified_Intermediate[Burmese_Consonants],0)),LEFT(BC69,7),
IF(ISNUMBER(MATCH(LEFT(BC69,6),Final_modified_Intermediate[Burmese_Consonants],0)),LEFT(BC69,6),
IF(ISNUMBER(MATCH(LEFT(BC69,5),Final_modified_Intermediate[Burmese_Consonants],0)),LEFT(BC69,5),
IF(ISNUMBER(MATCH(LEFT(BC69,4),Final_modified_Intermediate[Burmese_Consonants],0)),LEFT(BC69,4),
IF(ISNUMBER(MATCH(LEFT(BC69,3),Final_modified_Intermediate[Burmese_Consonants],0)),LEFT(BC69,3),
IF(ISNUMBER(MATCH(LEFT(BC69,2),Final_modified_Intermediate[Burmese_Consonants],0)),LEFT(BC69,2),
IF(ISNUMBER(MATCH(LEFT(BC69,1),Final_modified_Intermediate[Burmese_Consonants],0)),LEFT(BC69,1),
IF(ISNUMBER(MATCH(LEFT(BC69,7),Final_Intermediate[Burmese_Consonants],0)),LEFT(BC69,7),
IF(ISNUMBER(MATCH(LEFT(BC69,6),Final_Intermediate[Burmese_Consonants],0)),LEFT(BC69,6),
IF(ISNUMBER(MATCH(LEFT(BC69,5),Final_Intermediate[Burmese_Consonants],0)),LEFT(BC69,5),
IF(ISNUMBER(MATCH(LEFT(BC69,4),Final_Intermediate[Burmese_Consonants],0)),LEFT(BC69,4),
IF(ISNUMBER(MATCH(LEFT(BC69,3),Final_Intermediate[Burmese_Consonants],0)),LEFT(BC69,3),
IF(ISNUMBER(MATCH(LEFT(BC69,2),Final_Intermediate[Burmese_Consonants],0)),LEFT(BC69,2),
IF(ISNUMBER(MATCH(LEFT(BC69,1),Final_Intermediate[Burmese_Consonants],0)),LEFT(BC69,1),
"")))))))))))))))</f>
        <v>ထ</v>
      </c>
      <c r="AE6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69" t="str">
        <f>IF(AND(OR(BD69="။",BD69="၊"),LEN(BD69)=1),BD69,
IF(ISNUMBER(MATCH(LEFT(BD69,7),Final_modified_Intermediate[Burmese_Consonants],0)),LEFT(BD69,7),
IF(ISNUMBER(MATCH(LEFT(BD69,6),Final_modified_Intermediate[Burmese_Consonants],0)),LEFT(BD69,6),
IF(ISNUMBER(MATCH(LEFT(BD69,5),Final_modified_Intermediate[Burmese_Consonants],0)),LEFT(BD69,5),
IF(ISNUMBER(MATCH(LEFT(BD69,4),Final_modified_Intermediate[Burmese_Consonants],0)),LEFT(BD69,4),
IF(ISNUMBER(MATCH(LEFT(BD69,3),Final_modified_Intermediate[Burmese_Consonants],0)),LEFT(BD69,3),
IF(ISNUMBER(MATCH(LEFT(BD69,2),Final_modified_Intermediate[Burmese_Consonants],0)),LEFT(BD69,2),
IF(ISNUMBER(MATCH(LEFT(BD69,1),Final_modified_Intermediate[Burmese_Consonants],0)),LEFT(BD69,1),
IF(ISNUMBER(MATCH(LEFT(BD69,7),Final_Intermediate[Burmese_Consonants],0)),LEFT(BD69,7),
IF(ISNUMBER(MATCH(LEFT(BD69,6),Final_Intermediate[Burmese_Consonants],0)),LEFT(BD69,6),
IF(ISNUMBER(MATCH(LEFT(BD69,5),Final_Intermediate[Burmese_Consonants],0)),LEFT(BD69,5),
IF(ISNUMBER(MATCH(LEFT(BD69,4),Final_Intermediate[Burmese_Consonants],0)),LEFT(BD69,4),
IF(ISNUMBER(MATCH(LEFT(BD69,3),Final_Intermediate[Burmese_Consonants],0)),LEFT(BD69,3),
IF(ISNUMBER(MATCH(LEFT(BD69,2),Final_Intermediate[Burmese_Consonants],0)),LEFT(BD69,2),
IF(ISNUMBER(MATCH(LEFT(BD69,1),Final_Intermediate[Burmese_Consonants],0)),LEFT(BD69,1),
"")))))))))))))))</f>
        <v>မင်း</v>
      </c>
      <c r="AG69" t="str">
        <f>IF(AND(OR(BE69="။",BE69="၊"),LEN(BE69)=1),BE69,
IF(ISNUMBER(MATCH(LEFT(BE69,7),Final_modified_Intermediate[Burmese_Consonants],0)),LEFT(BE69,7),
IF(ISNUMBER(MATCH(LEFT(BE69,6),Final_modified_Intermediate[Burmese_Consonants],0)),LEFT(BE69,6),
IF(ISNUMBER(MATCH(LEFT(BE69,5),Final_modified_Intermediate[Burmese_Consonants],0)),LEFT(BE69,5),
IF(ISNUMBER(MATCH(LEFT(BE69,4),Final_modified_Intermediate[Burmese_Consonants],0)),LEFT(BE69,4),
IF(ISNUMBER(MATCH(LEFT(BE69,3),Final_modified_Intermediate[Burmese_Consonants],0)),LEFT(BE69,3),
IF(ISNUMBER(MATCH(LEFT(BE69,2),Final_modified_Intermediate[Burmese_Consonants],0)),LEFT(BE69,2),
IF(ISNUMBER(MATCH(LEFT(BE69,1),Final_modified_Intermediate[Burmese_Consonants],0)),LEFT(BE69,1),
IF(ISNUMBER(MATCH(LEFT(BE69,7),Final_Intermediate[Burmese_Consonants],0)),LEFT(BE69,7),
IF(ISNUMBER(MATCH(LEFT(BE69,6),Final_Intermediate[Burmese_Consonants],0)),LEFT(BE69,6),
IF(ISNUMBER(MATCH(LEFT(BE69,5),Final_Intermediate[Burmese_Consonants],0)),LEFT(BE69,5),
IF(ISNUMBER(MATCH(LEFT(BE69,4),Final_Intermediate[Burmese_Consonants],0)),LEFT(BE69,4),
IF(ISNUMBER(MATCH(LEFT(BE69,3),Final_Intermediate[Burmese_Consonants],0)),LEFT(BE69,3),
IF(ISNUMBER(MATCH(LEFT(BE69,2),Final_Intermediate[Burmese_Consonants],0)),LEFT(BE69,2),
IF(ISNUMBER(MATCH(LEFT(BE69,1),Final_Intermediate[Burmese_Consonants],0)),LEFT(BE69,1),
"")))))))))))))))</f>
        <v/>
      </c>
      <c r="AH69" t="str">
        <f>IF(AND(OR(BF69="။",BF69="၊"),LEN(BF69)=1),BF69,
IF(ISNUMBER(MATCH(LEFT(BF69,7),Final_modified_Intermediate[Burmese_Consonants],0)),LEFT(BF69,7),
IF(ISNUMBER(MATCH(LEFT(BF69,6),Final_modified_Intermediate[Burmese_Consonants],0)),LEFT(BF69,6),
IF(ISNUMBER(MATCH(LEFT(BF69,5),Final_modified_Intermediate[Burmese_Consonants],0)),LEFT(BF69,5),
IF(ISNUMBER(MATCH(LEFT(BF69,4),Final_modified_Intermediate[Burmese_Consonants],0)),LEFT(BF69,4),
IF(ISNUMBER(MATCH(LEFT(BF69,3),Final_modified_Intermediate[Burmese_Consonants],0)),LEFT(BF69,3),
IF(ISNUMBER(MATCH(LEFT(BF69,2),Final_modified_Intermediate[Burmese_Consonants],0)),LEFT(BF69,2),
IF(ISNUMBER(MATCH(LEFT(BF69,1),Final_modified_Intermediate[Burmese_Consonants],0)),LEFT(BF69,1),
IF(ISNUMBER(MATCH(LEFT(BF69,7),Final_Intermediate[Burmese_Consonants],0)),LEFT(BF69,7),
IF(ISNUMBER(MATCH(LEFT(BF69,6),Final_Intermediate[Burmese_Consonants],0)),LEFT(BF69,6),
IF(ISNUMBER(MATCH(LEFT(BF69,5),Final_Intermediate[Burmese_Consonants],0)),LEFT(BF69,5),
IF(ISNUMBER(MATCH(LEFT(BF69,4),Final_Intermediate[Burmese_Consonants],0)),LEFT(BF69,4),
IF(ISNUMBER(MATCH(LEFT(BF69,3),Final_Intermediate[Burmese_Consonants],0)),LEFT(BF69,3),
IF(ISNUMBER(MATCH(LEFT(BF69,2),Final_Intermediate[Burmese_Consonants],0)),LEFT(BF69,2),
IF(ISNUMBER(MATCH(LEFT(BF69,1),Final_Intermediate[Burmese_Consonants],0)),LEFT(BF69,1),
"")))))))))))))))</f>
        <v/>
      </c>
      <c r="AI69" t="str">
        <f>IF(AND(OR(BG69="။",BG69="၊"),LEN(BG69)=1),BG69,
IF(ISNUMBER(MATCH(LEFT(BG69,7),Final_modified_Intermediate[Burmese_Consonants],0)),LEFT(BG69,7),
IF(ISNUMBER(MATCH(LEFT(BG69,6),Final_modified_Intermediate[Burmese_Consonants],0)),LEFT(BG69,6),
IF(ISNUMBER(MATCH(LEFT(BG69,5),Final_modified_Intermediate[Burmese_Consonants],0)),LEFT(BG69,5),
IF(ISNUMBER(MATCH(LEFT(BG69,4),Final_modified_Intermediate[Burmese_Consonants],0)),LEFT(BG69,4),
IF(ISNUMBER(MATCH(LEFT(BG69,3),Final_modified_Intermediate[Burmese_Consonants],0)),LEFT(BG69,3),
IF(ISNUMBER(MATCH(LEFT(BG69,2),Final_modified_Intermediate[Burmese_Consonants],0)),LEFT(BG69,2),
IF(ISNUMBER(MATCH(LEFT(BG69,1),Final_modified_Intermediate[Burmese_Consonants],0)),LEFT(BG69,1),
IF(ISNUMBER(MATCH(LEFT(BG69,7),Final_Intermediate[Burmese_Consonants],0)),LEFT(BG69,7),
IF(ISNUMBER(MATCH(LEFT(BG69,6),Final_Intermediate[Burmese_Consonants],0)),LEFT(BG69,6),
IF(ISNUMBER(MATCH(LEFT(BG69,5),Final_Intermediate[Burmese_Consonants],0)),LEFT(BG69,5),
IF(ISNUMBER(MATCH(LEFT(BG69,4),Final_Intermediate[Burmese_Consonants],0)),LEFT(BG69,4),
IF(ISNUMBER(MATCH(LEFT(BG69,3),Final_Intermediate[Burmese_Consonants],0)),LEFT(BG69,3),
IF(ISNUMBER(MATCH(LEFT(BG69,2),Final_Intermediate[Burmese_Consonants],0)),LEFT(BG69,2),
IF(ISNUMBER(MATCH(LEFT(BG69,1),Final_Intermediate[Burmese_Consonants],0)),LEFT(BG69,1),
"")))))))))))))))</f>
        <v/>
      </c>
      <c r="AJ69" t="str">
        <f>IF(AND(OR(BH69="။",BH69="၊"),LEN(BH69)=1),BH69,
IF(ISNUMBER(MATCH(LEFT(BH69,7),Final_modified_Intermediate[Burmese_Consonants],0)),LEFT(BH69,7),
IF(ISNUMBER(MATCH(LEFT(BH69,6),Final_modified_Intermediate[Burmese_Consonants],0)),LEFT(BH69,6),
IF(ISNUMBER(MATCH(LEFT(BH69,5),Final_modified_Intermediate[Burmese_Consonants],0)),LEFT(BH69,5),
IF(ISNUMBER(MATCH(LEFT(BH69,4),Final_modified_Intermediate[Burmese_Consonants],0)),LEFT(BH69,4),
IF(ISNUMBER(MATCH(LEFT(BH69,3),Final_modified_Intermediate[Burmese_Consonants],0)),LEFT(BH69,3),
IF(ISNUMBER(MATCH(LEFT(BH69,2),Final_modified_Intermediate[Burmese_Consonants],0)),LEFT(BH69,2),
IF(ISNUMBER(MATCH(LEFT(BH69,1),Final_modified_Intermediate[Burmese_Consonants],0)),LEFT(BH69,1),
IF(ISNUMBER(MATCH(LEFT(BH69,7),Final_Intermediate[Burmese_Consonants],0)),LEFT(BH69,7),
IF(ISNUMBER(MATCH(LEFT(BH69,6),Final_Intermediate[Burmese_Consonants],0)),LEFT(BH69,6),
IF(ISNUMBER(MATCH(LEFT(BH69,5),Final_Intermediate[Burmese_Consonants],0)),LEFT(BH69,5),
IF(ISNUMBER(MATCH(LEFT(BH69,4),Final_Intermediate[Burmese_Consonants],0)),LEFT(BH69,4),
IF(ISNUMBER(MATCH(LEFT(BH69,3),Final_Intermediate[Burmese_Consonants],0)),LEFT(BH69,3),
IF(ISNUMBER(MATCH(LEFT(BH69,2),Final_Intermediate[Burmese_Consonants],0)),LEFT(BH69,2),
IF(ISNUMBER(MATCH(LEFT(BH69,1),Final_Intermediate[Burmese_Consonants],0)),LEFT(BH69,1),
"")))))))))))))))</f>
        <v/>
      </c>
      <c r="AK69" t="str">
        <f>IF(AND(OR(BI69="။",BI69="၊"),LEN(BI69)=1),BI69,
IF(ISNUMBER(MATCH(LEFT(BI69,7),Final_modified_Intermediate[Burmese_Consonants],0)),LEFT(BI69,7),
IF(ISNUMBER(MATCH(LEFT(BI69,6),Final_modified_Intermediate[Burmese_Consonants],0)),LEFT(BI69,6),
IF(ISNUMBER(MATCH(LEFT(BI69,5),Final_modified_Intermediate[Burmese_Consonants],0)),LEFT(BI69,5),
IF(ISNUMBER(MATCH(LEFT(BI69,4),Final_modified_Intermediate[Burmese_Consonants],0)),LEFT(BI69,4),
IF(ISNUMBER(MATCH(LEFT(BI69,3),Final_modified_Intermediate[Burmese_Consonants],0)),LEFT(BI69,3),
IF(ISNUMBER(MATCH(LEFT(BI69,2),Final_modified_Intermediate[Burmese_Consonants],0)),LEFT(BI69,2),
IF(ISNUMBER(MATCH(LEFT(BI69,1),Final_modified_Intermediate[Burmese_Consonants],0)),LEFT(BI69,1),
IF(ISNUMBER(MATCH(LEFT(BI69,7),Final_Intermediate[Burmese_Consonants],0)),LEFT(BI69,7),
IF(ISNUMBER(MATCH(LEFT(BI69,6),Final_Intermediate[Burmese_Consonants],0)),LEFT(BI69,6),
IF(ISNUMBER(MATCH(LEFT(BI69,5),Final_Intermediate[Burmese_Consonants],0)),LEFT(BI69,5),
IF(ISNUMBER(MATCH(LEFT(BI69,4),Final_Intermediate[Burmese_Consonants],0)),LEFT(BI69,4),
IF(ISNUMBER(MATCH(LEFT(BI69,3),Final_Intermediate[Burmese_Consonants],0)),LEFT(BI69,3),
IF(ISNUMBER(MATCH(LEFT(BI69,2),Final_Intermediate[Burmese_Consonants],0)),LEFT(BI69,2),
IF(ISNUMBER(MATCH(LEFT(BI69,1),Final_Intermediate[Burmese_Consonants],0)),LEFT(BI69,1),
"")))))))))))))))</f>
        <v/>
      </c>
      <c r="AL69" t="str">
        <f>IF(AND(OR(BJ69="။",BJ69="၊"),LEN(BJ69)=1),BJ69,
IF(ISNUMBER(MATCH(LEFT(BJ69,7),Final_modified_Intermediate[Burmese_Consonants],0)),LEFT(BJ69,7),
IF(ISNUMBER(MATCH(LEFT(BJ69,6),Final_modified_Intermediate[Burmese_Consonants],0)),LEFT(BJ69,6),
IF(ISNUMBER(MATCH(LEFT(BJ69,5),Final_modified_Intermediate[Burmese_Consonants],0)),LEFT(BJ69,5),
IF(ISNUMBER(MATCH(LEFT(BJ69,4),Final_modified_Intermediate[Burmese_Consonants],0)),LEFT(BJ69,4),
IF(ISNUMBER(MATCH(LEFT(BJ69,3),Final_modified_Intermediate[Burmese_Consonants],0)),LEFT(BJ69,3),
IF(ISNUMBER(MATCH(LEFT(BJ69,2),Final_modified_Intermediate[Burmese_Consonants],0)),LEFT(BJ69,2),
IF(ISNUMBER(MATCH(LEFT(BJ69,1),Final_modified_Intermediate[Burmese_Consonants],0)),LEFT(BJ69,1),
IF(ISNUMBER(MATCH(LEFT(BJ69,7),Final_Intermediate[Burmese_Consonants],0)),LEFT(BJ69,7),
IF(ISNUMBER(MATCH(LEFT(BJ69,6),Final_Intermediate[Burmese_Consonants],0)),LEFT(BJ69,6),
IF(ISNUMBER(MATCH(LEFT(BJ69,5),Final_Intermediate[Burmese_Consonants],0)),LEFT(BJ69,5),
IF(ISNUMBER(MATCH(LEFT(BJ69,4),Final_Intermediate[Burmese_Consonants],0)),LEFT(BJ69,4),
IF(ISNUMBER(MATCH(LEFT(BJ69,3),Final_Intermediate[Burmese_Consonants],0)),LEFT(BJ69,3),
IF(ISNUMBER(MATCH(LEFT(BJ69,2),Final_Intermediate[Burmese_Consonants],0)),LEFT(BJ69,2),
IF(ISNUMBER(MATCH(LEFT(BJ69,1),Final_Intermediate[Burmese_Consonants],0)),LEFT(BJ69,1),
"")))))))))))))))</f>
        <v/>
      </c>
      <c r="AN69" t="e">
        <f>Compiler_Burmese[[#This Row],[Sr. No.]]</f>
        <v>#REF!</v>
      </c>
      <c r="AO6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6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6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6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मिन3</v>
      </c>
      <c r="AS6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6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6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6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6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6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69" t="e">
        <f>[2]!Vocabulary_Burmese[[#This Row],[Sr. No.]]</f>
        <v>#REF!</v>
      </c>
      <c r="BA69" t="str">
        <f>IF(Raw_data_N2_Kanji[[#This Row],[Categorie]]&lt;&gt;"","",
IF(ISNUMBER(MATCH(V,Special_list[Burmese word],0)),"",
SUBSTITUTE(Raw_data_N2_Kanji[[#This Row],[Raw]]," ","")))</f>
        <v>ထောပတ်ထမင်း</v>
      </c>
      <c r="BB69" t="str">
        <f>RIGHT(Segregate18[[#This Row],[UPGRADE]],LEN(Segregate18[[#This Row],[UPGRADE]])-LEN(Compiler_Burmese[[#This Row],[1]]))</f>
        <v>ပတ်ထမင်း</v>
      </c>
      <c r="BC69" t="str">
        <f>RIGHT(Segregate18[[#This Row],[11]],LEN(Segregate18[[#This Row],[11]])-LEN(Compiler_Burmese[[#This Row],[2]]))</f>
        <v>ထမင်း</v>
      </c>
      <c r="BD69" t="str">
        <f>RIGHT(Segregate18[[#This Row],[21]],LEN(Segregate18[[#This Row],[21]])-LEN(Compiler_Burmese[[#This Row],[3]]))</f>
        <v>မင်း</v>
      </c>
      <c r="BE69" t="str">
        <f>RIGHT(Segregate18[[#This Row],[31]],LEN(Segregate18[[#This Row],[31]])-LEN(Compiler_Burmese[[#This Row],[4]]))</f>
        <v/>
      </c>
      <c r="BF69" t="str">
        <f>RIGHT(Segregate18[[#This Row],[41]],LEN(Segregate18[[#This Row],[41]])-LEN(Compiler_Burmese[[#This Row],[5]]))</f>
        <v/>
      </c>
      <c r="BG69" t="str">
        <f>RIGHT(Segregate18[[#This Row],[51]],LEN(Segregate18[[#This Row],[51]])-LEN(Compiler_Burmese[[#This Row],[6]]))</f>
        <v/>
      </c>
      <c r="BH69" t="str">
        <f>RIGHT(Segregate18[[#This Row],[61]],LEN(Segregate18[[#This Row],[61]])-LEN(Compiler_Burmese[[#This Row],[7]]))</f>
        <v/>
      </c>
      <c r="BI69" t="str">
        <f>RIGHT(Segregate18[[#This Row],[71]],LEN(Segregate18[[#This Row],[71]])-LEN(Compiler_Burmese[[#This Row],[8]]))</f>
        <v/>
      </c>
      <c r="BJ69" t="str">
        <f>RIGHT(Segregate18[[#This Row],[81]],LEN(Segregate18[[#This Row],[81]])-LEN(Compiler_Burmese[[#This Row],[9]]))</f>
        <v/>
      </c>
    </row>
    <row r="70" spans="1:62" ht="14.25" customHeight="1" x14ac:dyDescent="0.3">
      <c r="A70">
        <f>IF(Raw_data_N2_Kanji[[#This Row],[Categorie]]&lt;&gt;"",$A69+1,$A69)</f>
        <v>5</v>
      </c>
      <c r="B70" s="6">
        <f>IF(AND(Raw_data_N2_Kanji[[#This Row],[Supporting word 1]]="",Raw_data_N2_Kanji[[#This Row],[Supporting word 2]]=""),$B69,$B69+1)</f>
        <v>0</v>
      </c>
      <c r="C70" s="9">
        <f>ROW()-ROW(Raw_data_N2_Kanji[#Headers])</f>
        <v>68</v>
      </c>
      <c r="D70" s="9"/>
      <c r="E70" s="9" t="str">
        <f>IF(Raw_data_N2_Kanji[[#This Row],[Categorie]]="",$E69,Raw_data_N2_Kanji[[#This Row],[Categorie]])</f>
        <v>Rice, Noodles</v>
      </c>
      <c r="F70" s="9">
        <f t="shared" si="2"/>
        <v>9</v>
      </c>
      <c r="G70" s="57" t="str">
        <f>Raw_data_N2_Kanji[[#This Row],[Lecture_no]]&amp;"_"&amp;Raw_data_N2_Kanji[[#This Row],[Receipe_no]]</f>
        <v>Rice, Noodles_9</v>
      </c>
      <c r="H70" s="11" t="s">
        <v>27511</v>
      </c>
      <c r="I7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ထမနဲ</v>
      </c>
      <c r="K7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0" s="11"/>
      <c r="N70" s="11"/>
      <c r="O7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0" s="12" t="s">
        <v>27691</v>
      </c>
      <c r="Q70" s="12">
        <f>IF(Raw_data_N2_Kanji[[#This Row],[Receipe_no]]=0,$Q69,
$Q69+1)</f>
        <v>63</v>
      </c>
      <c r="R70" s="11"/>
      <c r="S70" s="11">
        <f>IF(Raw_data_N2_Kanji[[#This Row],[Marking]]="",1,"")</f>
        <v>1</v>
      </c>
      <c r="T70" s="11" t="str">
        <f>IF(Raw_data_N2_Kanji[[#This Row],[Marking_blank]]="",SUMPRODUCT(COUNTIF($S$3:$S70,$S70)),"")</f>
        <v/>
      </c>
      <c r="U70" s="12">
        <f>Raw_data_N2_Kanji[[#This Row],[Sr. no.]]</f>
        <v>68</v>
      </c>
      <c r="V70" s="11">
        <f>SUMPRODUCT(COUNTIF($J$3:$J70,$J70))</f>
        <v>1</v>
      </c>
      <c r="W70" s="82">
        <f>LEN('1_Raw_data'!$J70)</f>
        <v>4</v>
      </c>
      <c r="Y70" t="e">
        <f>Segregate18[[#This Row],[Sr. No.]]</f>
        <v>#REF!</v>
      </c>
      <c r="Z70" t="str">
        <f>IF(AND(OR(BA70="။",BA70="၊"),LEN(BA70)=1),BA70,
IF(ISNUMBER(MATCH(LEFT(BA70,7),Final_modified_Intermediate[Burmese_Consonants],0)),LEFT(BA70,7),
IF(ISNUMBER(MATCH(LEFT(BA70,6),Final_modified_Intermediate[Burmese_Consonants],0)),LEFT(BA70,6),
IF(ISNUMBER(MATCH(LEFT(BA70,5),Final_modified_Intermediate[Burmese_Consonants],0)),LEFT(BA70,5),
IF(ISNUMBER(MATCH(LEFT(BA70,4),Final_modified_Intermediate[Burmese_Consonants],0)),LEFT(BA70,4),
IF(ISNUMBER(MATCH(LEFT(BA70,3),Final_modified_Intermediate[Burmese_Consonants],0)),LEFT(BA70,3),
IF(ISNUMBER(MATCH(LEFT(BA70,2),Final_modified_Intermediate[Burmese_Consonants],0)),LEFT(BA70,2),
IF(ISNUMBER(MATCH(LEFT(BA70,1),Final_modified_Intermediate[Burmese_Consonants],0)),LEFT(BA70,1),
IF(ISNUMBER(MATCH(LEFT(BA70,7),Final_Intermediate[Burmese_Consonants],0)),LEFT(BA70,7),
IF(ISNUMBER(MATCH(LEFT(BA70,6),Final_Intermediate[Burmese_Consonants],0)),LEFT(BA70,6),
IF(ISNUMBER(MATCH(LEFT(BA70,5),Final_Intermediate[Burmese_Consonants],0)),LEFT(BA70,5),
IF(ISNUMBER(MATCH(LEFT(BA70,4),Final_Intermediate[Burmese_Consonants],0)),LEFT(BA70,4),
IF(ISNUMBER(MATCH(LEFT(BA70,3),Final_Intermediate[Burmese_Consonants],0)),LEFT(BA70,3),
IF(ISNUMBER(MATCH(LEFT(BA70,2),Final_Intermediate[Burmese_Consonants],0)),LEFT(BA70,2),
IF(ISNUMBER(MATCH(LEFT(BA70,1),Final_Intermediate[Burmese_Consonants],0)),LEFT(BA70,1),
"")))))))))))))))</f>
        <v>ထ</v>
      </c>
      <c r="AA7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0" t="str">
        <f>IF(AND(OR(BB70="။",BB70="၊"),LEN(BB70)=1),BB70,
IF(ISNUMBER(MATCH(LEFT(BB70,7),Final_modified_Intermediate[Burmese_Consonants],0)),LEFT(BB70,7),
IF(ISNUMBER(MATCH(LEFT(BB70,6),Final_modified_Intermediate[Burmese_Consonants],0)),LEFT(BB70,6),
IF(ISNUMBER(MATCH(LEFT(BB70,5),Final_modified_Intermediate[Burmese_Consonants],0)),LEFT(BB70,5),
IF(ISNUMBER(MATCH(LEFT(BB70,4),Final_modified_Intermediate[Burmese_Consonants],0)),LEFT(BB70,4),
IF(ISNUMBER(MATCH(LEFT(BB70,3),Final_modified_Intermediate[Burmese_Consonants],0)),LEFT(BB70,3),
IF(ISNUMBER(MATCH(LEFT(BB70,2),Final_modified_Intermediate[Burmese_Consonants],0)),LEFT(BB70,2),
IF(ISNUMBER(MATCH(LEFT(BB70,1),Final_modified_Intermediate[Burmese_Consonants],0)),LEFT(BB70,1),
IF(ISNUMBER(MATCH(LEFT(BB70,7),Final_Intermediate[Burmese_Consonants],0)),LEFT(BB70,7),
IF(ISNUMBER(MATCH(LEFT(BB70,6),Final_Intermediate[Burmese_Consonants],0)),LEFT(BB70,6),
IF(ISNUMBER(MATCH(LEFT(BB70,5),Final_Intermediate[Burmese_Consonants],0)),LEFT(BB70,5),
IF(ISNUMBER(MATCH(LEFT(BB70,4),Final_Intermediate[Burmese_Consonants],0)),LEFT(BB70,4),
IF(ISNUMBER(MATCH(LEFT(BB70,3),Final_Intermediate[Burmese_Consonants],0)),LEFT(BB70,3),
IF(ISNUMBER(MATCH(LEFT(BB70,2),Final_Intermediate[Burmese_Consonants],0)),LEFT(BB70,2),
IF(ISNUMBER(MATCH(LEFT(BB70,1),Final_Intermediate[Burmese_Consonants],0)),LEFT(BB70,1),
"")))))))))))))))</f>
        <v>မ</v>
      </c>
      <c r="AC7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0" t="str">
        <f>IF(AND(OR(BC70="။",BC70="၊"),LEN(BC70)=1),BC70,
IF(ISNUMBER(MATCH(LEFT(BC70,7),Final_modified_Intermediate[Burmese_Consonants],0)),LEFT(BC70,7),
IF(ISNUMBER(MATCH(LEFT(BC70,6),Final_modified_Intermediate[Burmese_Consonants],0)),LEFT(BC70,6),
IF(ISNUMBER(MATCH(LEFT(BC70,5),Final_modified_Intermediate[Burmese_Consonants],0)),LEFT(BC70,5),
IF(ISNUMBER(MATCH(LEFT(BC70,4),Final_modified_Intermediate[Burmese_Consonants],0)),LEFT(BC70,4),
IF(ISNUMBER(MATCH(LEFT(BC70,3),Final_modified_Intermediate[Burmese_Consonants],0)),LEFT(BC70,3),
IF(ISNUMBER(MATCH(LEFT(BC70,2),Final_modified_Intermediate[Burmese_Consonants],0)),LEFT(BC70,2),
IF(ISNUMBER(MATCH(LEFT(BC70,1),Final_modified_Intermediate[Burmese_Consonants],0)),LEFT(BC70,1),
IF(ISNUMBER(MATCH(LEFT(BC70,7),Final_Intermediate[Burmese_Consonants],0)),LEFT(BC70,7),
IF(ISNUMBER(MATCH(LEFT(BC70,6),Final_Intermediate[Burmese_Consonants],0)),LEFT(BC70,6),
IF(ISNUMBER(MATCH(LEFT(BC70,5),Final_Intermediate[Burmese_Consonants],0)),LEFT(BC70,5),
IF(ISNUMBER(MATCH(LEFT(BC70,4),Final_Intermediate[Burmese_Consonants],0)),LEFT(BC70,4),
IF(ISNUMBER(MATCH(LEFT(BC70,3),Final_Intermediate[Burmese_Consonants],0)),LEFT(BC70,3),
IF(ISNUMBER(MATCH(LEFT(BC70,2),Final_Intermediate[Burmese_Consonants],0)),LEFT(BC70,2),
IF(ISNUMBER(MATCH(LEFT(BC70,1),Final_Intermediate[Burmese_Consonants],0)),LEFT(BC70,1),
"")))))))))))))))</f>
        <v>နဲ</v>
      </c>
      <c r="AE7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0" t="str">
        <f>IF(AND(OR(BD70="။",BD70="၊"),LEN(BD70)=1),BD70,
IF(ISNUMBER(MATCH(LEFT(BD70,7),Final_modified_Intermediate[Burmese_Consonants],0)),LEFT(BD70,7),
IF(ISNUMBER(MATCH(LEFT(BD70,6),Final_modified_Intermediate[Burmese_Consonants],0)),LEFT(BD70,6),
IF(ISNUMBER(MATCH(LEFT(BD70,5),Final_modified_Intermediate[Burmese_Consonants],0)),LEFT(BD70,5),
IF(ISNUMBER(MATCH(LEFT(BD70,4),Final_modified_Intermediate[Burmese_Consonants],0)),LEFT(BD70,4),
IF(ISNUMBER(MATCH(LEFT(BD70,3),Final_modified_Intermediate[Burmese_Consonants],0)),LEFT(BD70,3),
IF(ISNUMBER(MATCH(LEFT(BD70,2),Final_modified_Intermediate[Burmese_Consonants],0)),LEFT(BD70,2),
IF(ISNUMBER(MATCH(LEFT(BD70,1),Final_modified_Intermediate[Burmese_Consonants],0)),LEFT(BD70,1),
IF(ISNUMBER(MATCH(LEFT(BD70,7),Final_Intermediate[Burmese_Consonants],0)),LEFT(BD70,7),
IF(ISNUMBER(MATCH(LEFT(BD70,6),Final_Intermediate[Burmese_Consonants],0)),LEFT(BD70,6),
IF(ISNUMBER(MATCH(LEFT(BD70,5),Final_Intermediate[Burmese_Consonants],0)),LEFT(BD70,5),
IF(ISNUMBER(MATCH(LEFT(BD70,4),Final_Intermediate[Burmese_Consonants],0)),LEFT(BD70,4),
IF(ISNUMBER(MATCH(LEFT(BD70,3),Final_Intermediate[Burmese_Consonants],0)),LEFT(BD70,3),
IF(ISNUMBER(MATCH(LEFT(BD70,2),Final_Intermediate[Burmese_Consonants],0)),LEFT(BD70,2),
IF(ISNUMBER(MATCH(LEFT(BD70,1),Final_Intermediate[Burmese_Consonants],0)),LEFT(BD70,1),
"")))))))))))))))</f>
        <v/>
      </c>
      <c r="AG70" t="str">
        <f>IF(AND(OR(BE70="။",BE70="၊"),LEN(BE70)=1),BE70,
IF(ISNUMBER(MATCH(LEFT(BE70,7),Final_modified_Intermediate[Burmese_Consonants],0)),LEFT(BE70,7),
IF(ISNUMBER(MATCH(LEFT(BE70,6),Final_modified_Intermediate[Burmese_Consonants],0)),LEFT(BE70,6),
IF(ISNUMBER(MATCH(LEFT(BE70,5),Final_modified_Intermediate[Burmese_Consonants],0)),LEFT(BE70,5),
IF(ISNUMBER(MATCH(LEFT(BE70,4),Final_modified_Intermediate[Burmese_Consonants],0)),LEFT(BE70,4),
IF(ISNUMBER(MATCH(LEFT(BE70,3),Final_modified_Intermediate[Burmese_Consonants],0)),LEFT(BE70,3),
IF(ISNUMBER(MATCH(LEFT(BE70,2),Final_modified_Intermediate[Burmese_Consonants],0)),LEFT(BE70,2),
IF(ISNUMBER(MATCH(LEFT(BE70,1),Final_modified_Intermediate[Burmese_Consonants],0)),LEFT(BE70,1),
IF(ISNUMBER(MATCH(LEFT(BE70,7),Final_Intermediate[Burmese_Consonants],0)),LEFT(BE70,7),
IF(ISNUMBER(MATCH(LEFT(BE70,6),Final_Intermediate[Burmese_Consonants],0)),LEFT(BE70,6),
IF(ISNUMBER(MATCH(LEFT(BE70,5),Final_Intermediate[Burmese_Consonants],0)),LEFT(BE70,5),
IF(ISNUMBER(MATCH(LEFT(BE70,4),Final_Intermediate[Burmese_Consonants],0)),LEFT(BE70,4),
IF(ISNUMBER(MATCH(LEFT(BE70,3),Final_Intermediate[Burmese_Consonants],0)),LEFT(BE70,3),
IF(ISNUMBER(MATCH(LEFT(BE70,2),Final_Intermediate[Burmese_Consonants],0)),LEFT(BE70,2),
IF(ISNUMBER(MATCH(LEFT(BE70,1),Final_Intermediate[Burmese_Consonants],0)),LEFT(BE70,1),
"")))))))))))))))</f>
        <v/>
      </c>
      <c r="AH70" t="str">
        <f>IF(AND(OR(BF70="။",BF70="၊"),LEN(BF70)=1),BF70,
IF(ISNUMBER(MATCH(LEFT(BF70,7),Final_modified_Intermediate[Burmese_Consonants],0)),LEFT(BF70,7),
IF(ISNUMBER(MATCH(LEFT(BF70,6),Final_modified_Intermediate[Burmese_Consonants],0)),LEFT(BF70,6),
IF(ISNUMBER(MATCH(LEFT(BF70,5),Final_modified_Intermediate[Burmese_Consonants],0)),LEFT(BF70,5),
IF(ISNUMBER(MATCH(LEFT(BF70,4),Final_modified_Intermediate[Burmese_Consonants],0)),LEFT(BF70,4),
IF(ISNUMBER(MATCH(LEFT(BF70,3),Final_modified_Intermediate[Burmese_Consonants],0)),LEFT(BF70,3),
IF(ISNUMBER(MATCH(LEFT(BF70,2),Final_modified_Intermediate[Burmese_Consonants],0)),LEFT(BF70,2),
IF(ISNUMBER(MATCH(LEFT(BF70,1),Final_modified_Intermediate[Burmese_Consonants],0)),LEFT(BF70,1),
IF(ISNUMBER(MATCH(LEFT(BF70,7),Final_Intermediate[Burmese_Consonants],0)),LEFT(BF70,7),
IF(ISNUMBER(MATCH(LEFT(BF70,6),Final_Intermediate[Burmese_Consonants],0)),LEFT(BF70,6),
IF(ISNUMBER(MATCH(LEFT(BF70,5),Final_Intermediate[Burmese_Consonants],0)),LEFT(BF70,5),
IF(ISNUMBER(MATCH(LEFT(BF70,4),Final_Intermediate[Burmese_Consonants],0)),LEFT(BF70,4),
IF(ISNUMBER(MATCH(LEFT(BF70,3),Final_Intermediate[Burmese_Consonants],0)),LEFT(BF70,3),
IF(ISNUMBER(MATCH(LEFT(BF70,2),Final_Intermediate[Burmese_Consonants],0)),LEFT(BF70,2),
IF(ISNUMBER(MATCH(LEFT(BF70,1),Final_Intermediate[Burmese_Consonants],0)),LEFT(BF70,1),
"")))))))))))))))</f>
        <v/>
      </c>
      <c r="AI70" t="str">
        <f>IF(AND(OR(BG70="။",BG70="၊"),LEN(BG70)=1),BG70,
IF(ISNUMBER(MATCH(LEFT(BG70,7),Final_modified_Intermediate[Burmese_Consonants],0)),LEFT(BG70,7),
IF(ISNUMBER(MATCH(LEFT(BG70,6),Final_modified_Intermediate[Burmese_Consonants],0)),LEFT(BG70,6),
IF(ISNUMBER(MATCH(LEFT(BG70,5),Final_modified_Intermediate[Burmese_Consonants],0)),LEFT(BG70,5),
IF(ISNUMBER(MATCH(LEFT(BG70,4),Final_modified_Intermediate[Burmese_Consonants],0)),LEFT(BG70,4),
IF(ISNUMBER(MATCH(LEFT(BG70,3),Final_modified_Intermediate[Burmese_Consonants],0)),LEFT(BG70,3),
IF(ISNUMBER(MATCH(LEFT(BG70,2),Final_modified_Intermediate[Burmese_Consonants],0)),LEFT(BG70,2),
IF(ISNUMBER(MATCH(LEFT(BG70,1),Final_modified_Intermediate[Burmese_Consonants],0)),LEFT(BG70,1),
IF(ISNUMBER(MATCH(LEFT(BG70,7),Final_Intermediate[Burmese_Consonants],0)),LEFT(BG70,7),
IF(ISNUMBER(MATCH(LEFT(BG70,6),Final_Intermediate[Burmese_Consonants],0)),LEFT(BG70,6),
IF(ISNUMBER(MATCH(LEFT(BG70,5),Final_Intermediate[Burmese_Consonants],0)),LEFT(BG70,5),
IF(ISNUMBER(MATCH(LEFT(BG70,4),Final_Intermediate[Burmese_Consonants],0)),LEFT(BG70,4),
IF(ISNUMBER(MATCH(LEFT(BG70,3),Final_Intermediate[Burmese_Consonants],0)),LEFT(BG70,3),
IF(ISNUMBER(MATCH(LEFT(BG70,2),Final_Intermediate[Burmese_Consonants],0)),LEFT(BG70,2),
IF(ISNUMBER(MATCH(LEFT(BG70,1),Final_Intermediate[Burmese_Consonants],0)),LEFT(BG70,1),
"")))))))))))))))</f>
        <v/>
      </c>
      <c r="AJ70" t="str">
        <f>IF(AND(OR(BH70="။",BH70="၊"),LEN(BH70)=1),BH70,
IF(ISNUMBER(MATCH(LEFT(BH70,7),Final_modified_Intermediate[Burmese_Consonants],0)),LEFT(BH70,7),
IF(ISNUMBER(MATCH(LEFT(BH70,6),Final_modified_Intermediate[Burmese_Consonants],0)),LEFT(BH70,6),
IF(ISNUMBER(MATCH(LEFT(BH70,5),Final_modified_Intermediate[Burmese_Consonants],0)),LEFT(BH70,5),
IF(ISNUMBER(MATCH(LEFT(BH70,4),Final_modified_Intermediate[Burmese_Consonants],0)),LEFT(BH70,4),
IF(ISNUMBER(MATCH(LEFT(BH70,3),Final_modified_Intermediate[Burmese_Consonants],0)),LEFT(BH70,3),
IF(ISNUMBER(MATCH(LEFT(BH70,2),Final_modified_Intermediate[Burmese_Consonants],0)),LEFT(BH70,2),
IF(ISNUMBER(MATCH(LEFT(BH70,1),Final_modified_Intermediate[Burmese_Consonants],0)),LEFT(BH70,1),
IF(ISNUMBER(MATCH(LEFT(BH70,7),Final_Intermediate[Burmese_Consonants],0)),LEFT(BH70,7),
IF(ISNUMBER(MATCH(LEFT(BH70,6),Final_Intermediate[Burmese_Consonants],0)),LEFT(BH70,6),
IF(ISNUMBER(MATCH(LEFT(BH70,5),Final_Intermediate[Burmese_Consonants],0)),LEFT(BH70,5),
IF(ISNUMBER(MATCH(LEFT(BH70,4),Final_Intermediate[Burmese_Consonants],0)),LEFT(BH70,4),
IF(ISNUMBER(MATCH(LEFT(BH70,3),Final_Intermediate[Burmese_Consonants],0)),LEFT(BH70,3),
IF(ISNUMBER(MATCH(LEFT(BH70,2),Final_Intermediate[Burmese_Consonants],0)),LEFT(BH70,2),
IF(ISNUMBER(MATCH(LEFT(BH70,1),Final_Intermediate[Burmese_Consonants],0)),LEFT(BH70,1),
"")))))))))))))))</f>
        <v/>
      </c>
      <c r="AK70" t="str">
        <f>IF(AND(OR(BI70="။",BI70="၊"),LEN(BI70)=1),BI70,
IF(ISNUMBER(MATCH(LEFT(BI70,7),Final_modified_Intermediate[Burmese_Consonants],0)),LEFT(BI70,7),
IF(ISNUMBER(MATCH(LEFT(BI70,6),Final_modified_Intermediate[Burmese_Consonants],0)),LEFT(BI70,6),
IF(ISNUMBER(MATCH(LEFT(BI70,5),Final_modified_Intermediate[Burmese_Consonants],0)),LEFT(BI70,5),
IF(ISNUMBER(MATCH(LEFT(BI70,4),Final_modified_Intermediate[Burmese_Consonants],0)),LEFT(BI70,4),
IF(ISNUMBER(MATCH(LEFT(BI70,3),Final_modified_Intermediate[Burmese_Consonants],0)),LEFT(BI70,3),
IF(ISNUMBER(MATCH(LEFT(BI70,2),Final_modified_Intermediate[Burmese_Consonants],0)),LEFT(BI70,2),
IF(ISNUMBER(MATCH(LEFT(BI70,1),Final_modified_Intermediate[Burmese_Consonants],0)),LEFT(BI70,1),
IF(ISNUMBER(MATCH(LEFT(BI70,7),Final_Intermediate[Burmese_Consonants],0)),LEFT(BI70,7),
IF(ISNUMBER(MATCH(LEFT(BI70,6),Final_Intermediate[Burmese_Consonants],0)),LEFT(BI70,6),
IF(ISNUMBER(MATCH(LEFT(BI70,5),Final_Intermediate[Burmese_Consonants],0)),LEFT(BI70,5),
IF(ISNUMBER(MATCH(LEFT(BI70,4),Final_Intermediate[Burmese_Consonants],0)),LEFT(BI70,4),
IF(ISNUMBER(MATCH(LEFT(BI70,3),Final_Intermediate[Burmese_Consonants],0)),LEFT(BI70,3),
IF(ISNUMBER(MATCH(LEFT(BI70,2),Final_Intermediate[Burmese_Consonants],0)),LEFT(BI70,2),
IF(ISNUMBER(MATCH(LEFT(BI70,1),Final_Intermediate[Burmese_Consonants],0)),LEFT(BI70,1),
"")))))))))))))))</f>
        <v/>
      </c>
      <c r="AL70" t="str">
        <f>IF(AND(OR(BJ70="။",BJ70="၊"),LEN(BJ70)=1),BJ70,
IF(ISNUMBER(MATCH(LEFT(BJ70,7),Final_modified_Intermediate[Burmese_Consonants],0)),LEFT(BJ70,7),
IF(ISNUMBER(MATCH(LEFT(BJ70,6),Final_modified_Intermediate[Burmese_Consonants],0)),LEFT(BJ70,6),
IF(ISNUMBER(MATCH(LEFT(BJ70,5),Final_modified_Intermediate[Burmese_Consonants],0)),LEFT(BJ70,5),
IF(ISNUMBER(MATCH(LEFT(BJ70,4),Final_modified_Intermediate[Burmese_Consonants],0)),LEFT(BJ70,4),
IF(ISNUMBER(MATCH(LEFT(BJ70,3),Final_modified_Intermediate[Burmese_Consonants],0)),LEFT(BJ70,3),
IF(ISNUMBER(MATCH(LEFT(BJ70,2),Final_modified_Intermediate[Burmese_Consonants],0)),LEFT(BJ70,2),
IF(ISNUMBER(MATCH(LEFT(BJ70,1),Final_modified_Intermediate[Burmese_Consonants],0)),LEFT(BJ70,1),
IF(ISNUMBER(MATCH(LEFT(BJ70,7),Final_Intermediate[Burmese_Consonants],0)),LEFT(BJ70,7),
IF(ISNUMBER(MATCH(LEFT(BJ70,6),Final_Intermediate[Burmese_Consonants],0)),LEFT(BJ70,6),
IF(ISNUMBER(MATCH(LEFT(BJ70,5),Final_Intermediate[Burmese_Consonants],0)),LEFT(BJ70,5),
IF(ISNUMBER(MATCH(LEFT(BJ70,4),Final_Intermediate[Burmese_Consonants],0)),LEFT(BJ70,4),
IF(ISNUMBER(MATCH(LEFT(BJ70,3),Final_Intermediate[Burmese_Consonants],0)),LEFT(BJ70,3),
IF(ISNUMBER(MATCH(LEFT(BJ70,2),Final_Intermediate[Burmese_Consonants],0)),LEFT(BJ70,2),
IF(ISNUMBER(MATCH(LEFT(BJ70,1),Final_Intermediate[Burmese_Consonants],0)),LEFT(BJ70,1),
"")))))))))))))))</f>
        <v/>
      </c>
      <c r="AN70" t="e">
        <f>Compiler_Burmese[[#This Row],[Sr. No.]]</f>
        <v>#REF!</v>
      </c>
      <c r="AO7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0" t="e">
        <f>[2]!Vocabulary_Burmese[[#This Row],[Sr. No.]]</f>
        <v>#REF!</v>
      </c>
      <c r="BA70" t="str">
        <f>IF(Raw_data_N2_Kanji[[#This Row],[Categorie]]&lt;&gt;"","",
IF(ISNUMBER(MATCH(V,Special_list[Burmese word],0)),"",
SUBSTITUTE(Raw_data_N2_Kanji[[#This Row],[Raw]]," ","")))</f>
        <v>ထမနဲ</v>
      </c>
      <c r="BB70" t="str">
        <f>RIGHT(Segregate18[[#This Row],[UPGRADE]],LEN(Segregate18[[#This Row],[UPGRADE]])-LEN(Compiler_Burmese[[#This Row],[1]]))</f>
        <v>မနဲ</v>
      </c>
      <c r="BC70" t="str">
        <f>RIGHT(Segregate18[[#This Row],[11]],LEN(Segregate18[[#This Row],[11]])-LEN(Compiler_Burmese[[#This Row],[2]]))</f>
        <v>နဲ</v>
      </c>
      <c r="BD70" t="str">
        <f>RIGHT(Segregate18[[#This Row],[21]],LEN(Segregate18[[#This Row],[21]])-LEN(Compiler_Burmese[[#This Row],[3]]))</f>
        <v/>
      </c>
      <c r="BE70" t="str">
        <f>RIGHT(Segregate18[[#This Row],[31]],LEN(Segregate18[[#This Row],[31]])-LEN(Compiler_Burmese[[#This Row],[4]]))</f>
        <v/>
      </c>
      <c r="BF70" t="str">
        <f>RIGHT(Segregate18[[#This Row],[41]],LEN(Segregate18[[#This Row],[41]])-LEN(Compiler_Burmese[[#This Row],[5]]))</f>
        <v/>
      </c>
      <c r="BG70" t="str">
        <f>RIGHT(Segregate18[[#This Row],[51]],LEN(Segregate18[[#This Row],[51]])-LEN(Compiler_Burmese[[#This Row],[6]]))</f>
        <v/>
      </c>
      <c r="BH70" t="str">
        <f>RIGHT(Segregate18[[#This Row],[61]],LEN(Segregate18[[#This Row],[61]])-LEN(Compiler_Burmese[[#This Row],[7]]))</f>
        <v/>
      </c>
      <c r="BI70" t="str">
        <f>RIGHT(Segregate18[[#This Row],[71]],LEN(Segregate18[[#This Row],[71]])-LEN(Compiler_Burmese[[#This Row],[8]]))</f>
        <v/>
      </c>
      <c r="BJ70" t="str">
        <f>RIGHT(Segregate18[[#This Row],[81]],LEN(Segregate18[[#This Row],[81]])-LEN(Compiler_Burmese[[#This Row],[9]]))</f>
        <v/>
      </c>
    </row>
    <row r="71" spans="1:62" ht="14.25" customHeight="1" x14ac:dyDescent="0.3">
      <c r="A71">
        <f>IF(Raw_data_N2_Kanji[[#This Row],[Categorie]]&lt;&gt;"",$A70+1,$A70)</f>
        <v>5</v>
      </c>
      <c r="B71" s="6">
        <f>IF(AND(Raw_data_N2_Kanji[[#This Row],[Supporting word 1]]="",Raw_data_N2_Kanji[[#This Row],[Supporting word 2]]=""),$B70,$B70+1)</f>
        <v>0</v>
      </c>
      <c r="C71" s="9">
        <f>ROW()-ROW(Raw_data_N2_Kanji[#Headers])</f>
        <v>69</v>
      </c>
      <c r="D71" s="9"/>
      <c r="E71" s="9" t="str">
        <f>IF(Raw_data_N2_Kanji[[#This Row],[Categorie]]="",$E70,Raw_data_N2_Kanji[[#This Row],[Categorie]])</f>
        <v>Rice, Noodles</v>
      </c>
      <c r="F71" s="9">
        <f t="shared" si="2"/>
        <v>10</v>
      </c>
      <c r="G71" s="57" t="str">
        <f>Raw_data_N2_Kanji[[#This Row],[Lecture_no]]&amp;"_"&amp;Raw_data_N2_Kanji[[#This Row],[Receipe_no]]</f>
        <v>Rice, Noodles_10</v>
      </c>
      <c r="H71" s="11" t="s">
        <v>27512</v>
      </c>
      <c r="I7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ထမင်းသုပ်</v>
      </c>
      <c r="K7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1" s="11"/>
      <c r="N71" s="11"/>
      <c r="O7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1" s="12" t="s">
        <v>27692</v>
      </c>
      <c r="Q71" s="12">
        <f>IF(Raw_data_N2_Kanji[[#This Row],[Receipe_no]]=0,$Q70,
$Q70+1)</f>
        <v>64</v>
      </c>
      <c r="R71" s="11"/>
      <c r="S71" s="11">
        <f>IF(Raw_data_N2_Kanji[[#This Row],[Marking]]="",1,"")</f>
        <v>1</v>
      </c>
      <c r="T71" s="11" t="str">
        <f>IF(Raw_data_N2_Kanji[[#This Row],[Marking_blank]]="",SUMPRODUCT(COUNTIF($S$3:$S71,$S71)),"")</f>
        <v/>
      </c>
      <c r="U71" s="12">
        <f>Raw_data_N2_Kanji[[#This Row],[Sr. no.]]</f>
        <v>69</v>
      </c>
      <c r="V71" s="11">
        <f>SUMPRODUCT(COUNTIF($J$3:$J71,$J71))</f>
        <v>1</v>
      </c>
      <c r="W71" s="82">
        <f>LEN('1_Raw_data'!$J71)</f>
        <v>9</v>
      </c>
      <c r="Y71" t="e">
        <f>Segregate18[[#This Row],[Sr. No.]]</f>
        <v>#REF!</v>
      </c>
      <c r="Z71" t="str">
        <f>IF(AND(OR(BA71="။",BA71="၊"),LEN(BA71)=1),BA71,
IF(ISNUMBER(MATCH(LEFT(BA71,7),Final_modified_Intermediate[Burmese_Consonants],0)),LEFT(BA71,7),
IF(ISNUMBER(MATCH(LEFT(BA71,6),Final_modified_Intermediate[Burmese_Consonants],0)),LEFT(BA71,6),
IF(ISNUMBER(MATCH(LEFT(BA71,5),Final_modified_Intermediate[Burmese_Consonants],0)),LEFT(BA71,5),
IF(ISNUMBER(MATCH(LEFT(BA71,4),Final_modified_Intermediate[Burmese_Consonants],0)),LEFT(BA71,4),
IF(ISNUMBER(MATCH(LEFT(BA71,3),Final_modified_Intermediate[Burmese_Consonants],0)),LEFT(BA71,3),
IF(ISNUMBER(MATCH(LEFT(BA71,2),Final_modified_Intermediate[Burmese_Consonants],0)),LEFT(BA71,2),
IF(ISNUMBER(MATCH(LEFT(BA71,1),Final_modified_Intermediate[Burmese_Consonants],0)),LEFT(BA71,1),
IF(ISNUMBER(MATCH(LEFT(BA71,7),Final_Intermediate[Burmese_Consonants],0)),LEFT(BA71,7),
IF(ISNUMBER(MATCH(LEFT(BA71,6),Final_Intermediate[Burmese_Consonants],0)),LEFT(BA71,6),
IF(ISNUMBER(MATCH(LEFT(BA71,5),Final_Intermediate[Burmese_Consonants],0)),LEFT(BA71,5),
IF(ISNUMBER(MATCH(LEFT(BA71,4),Final_Intermediate[Burmese_Consonants],0)),LEFT(BA71,4),
IF(ISNUMBER(MATCH(LEFT(BA71,3),Final_Intermediate[Burmese_Consonants],0)),LEFT(BA71,3),
IF(ISNUMBER(MATCH(LEFT(BA71,2),Final_Intermediate[Burmese_Consonants],0)),LEFT(BA71,2),
IF(ISNUMBER(MATCH(LEFT(BA71,1),Final_Intermediate[Burmese_Consonants],0)),LEFT(BA71,1),
"")))))))))))))))</f>
        <v>ထ</v>
      </c>
      <c r="AA7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1" t="str">
        <f>IF(AND(OR(BB71="။",BB71="၊"),LEN(BB71)=1),BB71,
IF(ISNUMBER(MATCH(LEFT(BB71,7),Final_modified_Intermediate[Burmese_Consonants],0)),LEFT(BB71,7),
IF(ISNUMBER(MATCH(LEFT(BB71,6),Final_modified_Intermediate[Burmese_Consonants],0)),LEFT(BB71,6),
IF(ISNUMBER(MATCH(LEFT(BB71,5),Final_modified_Intermediate[Burmese_Consonants],0)),LEFT(BB71,5),
IF(ISNUMBER(MATCH(LEFT(BB71,4),Final_modified_Intermediate[Burmese_Consonants],0)),LEFT(BB71,4),
IF(ISNUMBER(MATCH(LEFT(BB71,3),Final_modified_Intermediate[Burmese_Consonants],0)),LEFT(BB71,3),
IF(ISNUMBER(MATCH(LEFT(BB71,2),Final_modified_Intermediate[Burmese_Consonants],0)),LEFT(BB71,2),
IF(ISNUMBER(MATCH(LEFT(BB71,1),Final_modified_Intermediate[Burmese_Consonants],0)),LEFT(BB71,1),
IF(ISNUMBER(MATCH(LEFT(BB71,7),Final_Intermediate[Burmese_Consonants],0)),LEFT(BB71,7),
IF(ISNUMBER(MATCH(LEFT(BB71,6),Final_Intermediate[Burmese_Consonants],0)),LEFT(BB71,6),
IF(ISNUMBER(MATCH(LEFT(BB71,5),Final_Intermediate[Burmese_Consonants],0)),LEFT(BB71,5),
IF(ISNUMBER(MATCH(LEFT(BB71,4),Final_Intermediate[Burmese_Consonants],0)),LEFT(BB71,4),
IF(ISNUMBER(MATCH(LEFT(BB71,3),Final_Intermediate[Burmese_Consonants],0)),LEFT(BB71,3),
IF(ISNUMBER(MATCH(LEFT(BB71,2),Final_Intermediate[Burmese_Consonants],0)),LEFT(BB71,2),
IF(ISNUMBER(MATCH(LEFT(BB71,1),Final_Intermediate[Burmese_Consonants],0)),LEFT(BB71,1),
"")))))))))))))))</f>
        <v>မင်း</v>
      </c>
      <c r="AC7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1" t="str">
        <f>IF(AND(OR(BC71="။",BC71="၊"),LEN(BC71)=1),BC71,
IF(ISNUMBER(MATCH(LEFT(BC71,7),Final_modified_Intermediate[Burmese_Consonants],0)),LEFT(BC71,7),
IF(ISNUMBER(MATCH(LEFT(BC71,6),Final_modified_Intermediate[Burmese_Consonants],0)),LEFT(BC71,6),
IF(ISNUMBER(MATCH(LEFT(BC71,5),Final_modified_Intermediate[Burmese_Consonants],0)),LEFT(BC71,5),
IF(ISNUMBER(MATCH(LEFT(BC71,4),Final_modified_Intermediate[Burmese_Consonants],0)),LEFT(BC71,4),
IF(ISNUMBER(MATCH(LEFT(BC71,3),Final_modified_Intermediate[Burmese_Consonants],0)),LEFT(BC71,3),
IF(ISNUMBER(MATCH(LEFT(BC71,2),Final_modified_Intermediate[Burmese_Consonants],0)),LEFT(BC71,2),
IF(ISNUMBER(MATCH(LEFT(BC71,1),Final_modified_Intermediate[Burmese_Consonants],0)),LEFT(BC71,1),
IF(ISNUMBER(MATCH(LEFT(BC71,7),Final_Intermediate[Burmese_Consonants],0)),LEFT(BC71,7),
IF(ISNUMBER(MATCH(LEFT(BC71,6),Final_Intermediate[Burmese_Consonants],0)),LEFT(BC71,6),
IF(ISNUMBER(MATCH(LEFT(BC71,5),Final_Intermediate[Burmese_Consonants],0)),LEFT(BC71,5),
IF(ISNUMBER(MATCH(LEFT(BC71,4),Final_Intermediate[Burmese_Consonants],0)),LEFT(BC71,4),
IF(ISNUMBER(MATCH(LEFT(BC71,3),Final_Intermediate[Burmese_Consonants],0)),LEFT(BC71,3),
IF(ISNUMBER(MATCH(LEFT(BC71,2),Final_Intermediate[Burmese_Consonants],0)),LEFT(BC71,2),
IF(ISNUMBER(MATCH(LEFT(BC71,1),Final_Intermediate[Burmese_Consonants],0)),LEFT(BC71,1),
"")))))))))))))))</f>
        <v>သုပ်</v>
      </c>
      <c r="AE7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1" t="str">
        <f>IF(AND(OR(BD71="။",BD71="၊"),LEN(BD71)=1),BD71,
IF(ISNUMBER(MATCH(LEFT(BD71,7),Final_modified_Intermediate[Burmese_Consonants],0)),LEFT(BD71,7),
IF(ISNUMBER(MATCH(LEFT(BD71,6),Final_modified_Intermediate[Burmese_Consonants],0)),LEFT(BD71,6),
IF(ISNUMBER(MATCH(LEFT(BD71,5),Final_modified_Intermediate[Burmese_Consonants],0)),LEFT(BD71,5),
IF(ISNUMBER(MATCH(LEFT(BD71,4),Final_modified_Intermediate[Burmese_Consonants],0)),LEFT(BD71,4),
IF(ISNUMBER(MATCH(LEFT(BD71,3),Final_modified_Intermediate[Burmese_Consonants],0)),LEFT(BD71,3),
IF(ISNUMBER(MATCH(LEFT(BD71,2),Final_modified_Intermediate[Burmese_Consonants],0)),LEFT(BD71,2),
IF(ISNUMBER(MATCH(LEFT(BD71,1),Final_modified_Intermediate[Burmese_Consonants],0)),LEFT(BD71,1),
IF(ISNUMBER(MATCH(LEFT(BD71,7),Final_Intermediate[Burmese_Consonants],0)),LEFT(BD71,7),
IF(ISNUMBER(MATCH(LEFT(BD71,6),Final_Intermediate[Burmese_Consonants],0)),LEFT(BD71,6),
IF(ISNUMBER(MATCH(LEFT(BD71,5),Final_Intermediate[Burmese_Consonants],0)),LEFT(BD71,5),
IF(ISNUMBER(MATCH(LEFT(BD71,4),Final_Intermediate[Burmese_Consonants],0)),LEFT(BD71,4),
IF(ISNUMBER(MATCH(LEFT(BD71,3),Final_Intermediate[Burmese_Consonants],0)),LEFT(BD71,3),
IF(ISNUMBER(MATCH(LEFT(BD71,2),Final_Intermediate[Burmese_Consonants],0)),LEFT(BD71,2),
IF(ISNUMBER(MATCH(LEFT(BD71,1),Final_Intermediate[Burmese_Consonants],0)),LEFT(BD71,1),
"")))))))))))))))</f>
        <v/>
      </c>
      <c r="AG71" t="str">
        <f>IF(AND(OR(BE71="။",BE71="၊"),LEN(BE71)=1),BE71,
IF(ISNUMBER(MATCH(LEFT(BE71,7),Final_modified_Intermediate[Burmese_Consonants],0)),LEFT(BE71,7),
IF(ISNUMBER(MATCH(LEFT(BE71,6),Final_modified_Intermediate[Burmese_Consonants],0)),LEFT(BE71,6),
IF(ISNUMBER(MATCH(LEFT(BE71,5),Final_modified_Intermediate[Burmese_Consonants],0)),LEFT(BE71,5),
IF(ISNUMBER(MATCH(LEFT(BE71,4),Final_modified_Intermediate[Burmese_Consonants],0)),LEFT(BE71,4),
IF(ISNUMBER(MATCH(LEFT(BE71,3),Final_modified_Intermediate[Burmese_Consonants],0)),LEFT(BE71,3),
IF(ISNUMBER(MATCH(LEFT(BE71,2),Final_modified_Intermediate[Burmese_Consonants],0)),LEFT(BE71,2),
IF(ISNUMBER(MATCH(LEFT(BE71,1),Final_modified_Intermediate[Burmese_Consonants],0)),LEFT(BE71,1),
IF(ISNUMBER(MATCH(LEFT(BE71,7),Final_Intermediate[Burmese_Consonants],0)),LEFT(BE71,7),
IF(ISNUMBER(MATCH(LEFT(BE71,6),Final_Intermediate[Burmese_Consonants],0)),LEFT(BE71,6),
IF(ISNUMBER(MATCH(LEFT(BE71,5),Final_Intermediate[Burmese_Consonants],0)),LEFT(BE71,5),
IF(ISNUMBER(MATCH(LEFT(BE71,4),Final_Intermediate[Burmese_Consonants],0)),LEFT(BE71,4),
IF(ISNUMBER(MATCH(LEFT(BE71,3),Final_Intermediate[Burmese_Consonants],0)),LEFT(BE71,3),
IF(ISNUMBER(MATCH(LEFT(BE71,2),Final_Intermediate[Burmese_Consonants],0)),LEFT(BE71,2),
IF(ISNUMBER(MATCH(LEFT(BE71,1),Final_Intermediate[Burmese_Consonants],0)),LEFT(BE71,1),
"")))))))))))))))</f>
        <v/>
      </c>
      <c r="AH71" t="str">
        <f>IF(AND(OR(BF71="။",BF71="၊"),LEN(BF71)=1),BF71,
IF(ISNUMBER(MATCH(LEFT(BF71,7),Final_modified_Intermediate[Burmese_Consonants],0)),LEFT(BF71,7),
IF(ISNUMBER(MATCH(LEFT(BF71,6),Final_modified_Intermediate[Burmese_Consonants],0)),LEFT(BF71,6),
IF(ISNUMBER(MATCH(LEFT(BF71,5),Final_modified_Intermediate[Burmese_Consonants],0)),LEFT(BF71,5),
IF(ISNUMBER(MATCH(LEFT(BF71,4),Final_modified_Intermediate[Burmese_Consonants],0)),LEFT(BF71,4),
IF(ISNUMBER(MATCH(LEFT(BF71,3),Final_modified_Intermediate[Burmese_Consonants],0)),LEFT(BF71,3),
IF(ISNUMBER(MATCH(LEFT(BF71,2),Final_modified_Intermediate[Burmese_Consonants],0)),LEFT(BF71,2),
IF(ISNUMBER(MATCH(LEFT(BF71,1),Final_modified_Intermediate[Burmese_Consonants],0)),LEFT(BF71,1),
IF(ISNUMBER(MATCH(LEFT(BF71,7),Final_Intermediate[Burmese_Consonants],0)),LEFT(BF71,7),
IF(ISNUMBER(MATCH(LEFT(BF71,6),Final_Intermediate[Burmese_Consonants],0)),LEFT(BF71,6),
IF(ISNUMBER(MATCH(LEFT(BF71,5),Final_Intermediate[Burmese_Consonants],0)),LEFT(BF71,5),
IF(ISNUMBER(MATCH(LEFT(BF71,4),Final_Intermediate[Burmese_Consonants],0)),LEFT(BF71,4),
IF(ISNUMBER(MATCH(LEFT(BF71,3),Final_Intermediate[Burmese_Consonants],0)),LEFT(BF71,3),
IF(ISNUMBER(MATCH(LEFT(BF71,2),Final_Intermediate[Burmese_Consonants],0)),LEFT(BF71,2),
IF(ISNUMBER(MATCH(LEFT(BF71,1),Final_Intermediate[Burmese_Consonants],0)),LEFT(BF71,1),
"")))))))))))))))</f>
        <v/>
      </c>
      <c r="AI71" t="str">
        <f>IF(AND(OR(BG71="။",BG71="၊"),LEN(BG71)=1),BG71,
IF(ISNUMBER(MATCH(LEFT(BG71,7),Final_modified_Intermediate[Burmese_Consonants],0)),LEFT(BG71,7),
IF(ISNUMBER(MATCH(LEFT(BG71,6),Final_modified_Intermediate[Burmese_Consonants],0)),LEFT(BG71,6),
IF(ISNUMBER(MATCH(LEFT(BG71,5),Final_modified_Intermediate[Burmese_Consonants],0)),LEFT(BG71,5),
IF(ISNUMBER(MATCH(LEFT(BG71,4),Final_modified_Intermediate[Burmese_Consonants],0)),LEFT(BG71,4),
IF(ISNUMBER(MATCH(LEFT(BG71,3),Final_modified_Intermediate[Burmese_Consonants],0)),LEFT(BG71,3),
IF(ISNUMBER(MATCH(LEFT(BG71,2),Final_modified_Intermediate[Burmese_Consonants],0)),LEFT(BG71,2),
IF(ISNUMBER(MATCH(LEFT(BG71,1),Final_modified_Intermediate[Burmese_Consonants],0)),LEFT(BG71,1),
IF(ISNUMBER(MATCH(LEFT(BG71,7),Final_Intermediate[Burmese_Consonants],0)),LEFT(BG71,7),
IF(ISNUMBER(MATCH(LEFT(BG71,6),Final_Intermediate[Burmese_Consonants],0)),LEFT(BG71,6),
IF(ISNUMBER(MATCH(LEFT(BG71,5),Final_Intermediate[Burmese_Consonants],0)),LEFT(BG71,5),
IF(ISNUMBER(MATCH(LEFT(BG71,4),Final_Intermediate[Burmese_Consonants],0)),LEFT(BG71,4),
IF(ISNUMBER(MATCH(LEFT(BG71,3),Final_Intermediate[Burmese_Consonants],0)),LEFT(BG71,3),
IF(ISNUMBER(MATCH(LEFT(BG71,2),Final_Intermediate[Burmese_Consonants],0)),LEFT(BG71,2),
IF(ISNUMBER(MATCH(LEFT(BG71,1),Final_Intermediate[Burmese_Consonants],0)),LEFT(BG71,1),
"")))))))))))))))</f>
        <v/>
      </c>
      <c r="AJ71" t="str">
        <f>IF(AND(OR(BH71="။",BH71="၊"),LEN(BH71)=1),BH71,
IF(ISNUMBER(MATCH(LEFT(BH71,7),Final_modified_Intermediate[Burmese_Consonants],0)),LEFT(BH71,7),
IF(ISNUMBER(MATCH(LEFT(BH71,6),Final_modified_Intermediate[Burmese_Consonants],0)),LEFT(BH71,6),
IF(ISNUMBER(MATCH(LEFT(BH71,5),Final_modified_Intermediate[Burmese_Consonants],0)),LEFT(BH71,5),
IF(ISNUMBER(MATCH(LEFT(BH71,4),Final_modified_Intermediate[Burmese_Consonants],0)),LEFT(BH71,4),
IF(ISNUMBER(MATCH(LEFT(BH71,3),Final_modified_Intermediate[Burmese_Consonants],0)),LEFT(BH71,3),
IF(ISNUMBER(MATCH(LEFT(BH71,2),Final_modified_Intermediate[Burmese_Consonants],0)),LEFT(BH71,2),
IF(ISNUMBER(MATCH(LEFT(BH71,1),Final_modified_Intermediate[Burmese_Consonants],0)),LEFT(BH71,1),
IF(ISNUMBER(MATCH(LEFT(BH71,7),Final_Intermediate[Burmese_Consonants],0)),LEFT(BH71,7),
IF(ISNUMBER(MATCH(LEFT(BH71,6),Final_Intermediate[Burmese_Consonants],0)),LEFT(BH71,6),
IF(ISNUMBER(MATCH(LEFT(BH71,5),Final_Intermediate[Burmese_Consonants],0)),LEFT(BH71,5),
IF(ISNUMBER(MATCH(LEFT(BH71,4),Final_Intermediate[Burmese_Consonants],0)),LEFT(BH71,4),
IF(ISNUMBER(MATCH(LEFT(BH71,3),Final_Intermediate[Burmese_Consonants],0)),LEFT(BH71,3),
IF(ISNUMBER(MATCH(LEFT(BH71,2),Final_Intermediate[Burmese_Consonants],0)),LEFT(BH71,2),
IF(ISNUMBER(MATCH(LEFT(BH71,1),Final_Intermediate[Burmese_Consonants],0)),LEFT(BH71,1),
"")))))))))))))))</f>
        <v/>
      </c>
      <c r="AK71" t="str">
        <f>IF(AND(OR(BI71="။",BI71="၊"),LEN(BI71)=1),BI71,
IF(ISNUMBER(MATCH(LEFT(BI71,7),Final_modified_Intermediate[Burmese_Consonants],0)),LEFT(BI71,7),
IF(ISNUMBER(MATCH(LEFT(BI71,6),Final_modified_Intermediate[Burmese_Consonants],0)),LEFT(BI71,6),
IF(ISNUMBER(MATCH(LEFT(BI71,5),Final_modified_Intermediate[Burmese_Consonants],0)),LEFT(BI71,5),
IF(ISNUMBER(MATCH(LEFT(BI71,4),Final_modified_Intermediate[Burmese_Consonants],0)),LEFT(BI71,4),
IF(ISNUMBER(MATCH(LEFT(BI71,3),Final_modified_Intermediate[Burmese_Consonants],0)),LEFT(BI71,3),
IF(ISNUMBER(MATCH(LEFT(BI71,2),Final_modified_Intermediate[Burmese_Consonants],0)),LEFT(BI71,2),
IF(ISNUMBER(MATCH(LEFT(BI71,1),Final_modified_Intermediate[Burmese_Consonants],0)),LEFT(BI71,1),
IF(ISNUMBER(MATCH(LEFT(BI71,7),Final_Intermediate[Burmese_Consonants],0)),LEFT(BI71,7),
IF(ISNUMBER(MATCH(LEFT(BI71,6),Final_Intermediate[Burmese_Consonants],0)),LEFT(BI71,6),
IF(ISNUMBER(MATCH(LEFT(BI71,5),Final_Intermediate[Burmese_Consonants],0)),LEFT(BI71,5),
IF(ISNUMBER(MATCH(LEFT(BI71,4),Final_Intermediate[Burmese_Consonants],0)),LEFT(BI71,4),
IF(ISNUMBER(MATCH(LEFT(BI71,3),Final_Intermediate[Burmese_Consonants],0)),LEFT(BI71,3),
IF(ISNUMBER(MATCH(LEFT(BI71,2),Final_Intermediate[Burmese_Consonants],0)),LEFT(BI71,2),
IF(ISNUMBER(MATCH(LEFT(BI71,1),Final_Intermediate[Burmese_Consonants],0)),LEFT(BI71,1),
"")))))))))))))))</f>
        <v/>
      </c>
      <c r="AL71" t="str">
        <f>IF(AND(OR(BJ71="။",BJ71="၊"),LEN(BJ71)=1),BJ71,
IF(ISNUMBER(MATCH(LEFT(BJ71,7),Final_modified_Intermediate[Burmese_Consonants],0)),LEFT(BJ71,7),
IF(ISNUMBER(MATCH(LEFT(BJ71,6),Final_modified_Intermediate[Burmese_Consonants],0)),LEFT(BJ71,6),
IF(ISNUMBER(MATCH(LEFT(BJ71,5),Final_modified_Intermediate[Burmese_Consonants],0)),LEFT(BJ71,5),
IF(ISNUMBER(MATCH(LEFT(BJ71,4),Final_modified_Intermediate[Burmese_Consonants],0)),LEFT(BJ71,4),
IF(ISNUMBER(MATCH(LEFT(BJ71,3),Final_modified_Intermediate[Burmese_Consonants],0)),LEFT(BJ71,3),
IF(ISNUMBER(MATCH(LEFT(BJ71,2),Final_modified_Intermediate[Burmese_Consonants],0)),LEFT(BJ71,2),
IF(ISNUMBER(MATCH(LEFT(BJ71,1),Final_modified_Intermediate[Burmese_Consonants],0)),LEFT(BJ71,1),
IF(ISNUMBER(MATCH(LEFT(BJ71,7),Final_Intermediate[Burmese_Consonants],0)),LEFT(BJ71,7),
IF(ISNUMBER(MATCH(LEFT(BJ71,6),Final_Intermediate[Burmese_Consonants],0)),LEFT(BJ71,6),
IF(ISNUMBER(MATCH(LEFT(BJ71,5),Final_Intermediate[Burmese_Consonants],0)),LEFT(BJ71,5),
IF(ISNUMBER(MATCH(LEFT(BJ71,4),Final_Intermediate[Burmese_Consonants],0)),LEFT(BJ71,4),
IF(ISNUMBER(MATCH(LEFT(BJ71,3),Final_Intermediate[Burmese_Consonants],0)),LEFT(BJ71,3),
IF(ISNUMBER(MATCH(LEFT(BJ71,2),Final_Intermediate[Burmese_Consonants],0)),LEFT(BJ71,2),
IF(ISNUMBER(MATCH(LEFT(BJ71,1),Final_Intermediate[Burmese_Consonants],0)),LEFT(BJ71,1),
"")))))))))))))))</f>
        <v/>
      </c>
      <c r="AN71" t="e">
        <f>Compiler_Burmese[[#This Row],[Sr. No.]]</f>
        <v>#REF!</v>
      </c>
      <c r="AO7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1" t="e">
        <f>[2]!Vocabulary_Burmese[[#This Row],[Sr. No.]]</f>
        <v>#REF!</v>
      </c>
      <c r="BA71" t="str">
        <f>IF(Raw_data_N2_Kanji[[#This Row],[Categorie]]&lt;&gt;"","",
IF(ISNUMBER(MATCH(V,Special_list[Burmese word],0)),"",
SUBSTITUTE(Raw_data_N2_Kanji[[#This Row],[Raw]]," ","")))</f>
        <v>ထမင်းသုပ်</v>
      </c>
      <c r="BB71" t="str">
        <f>RIGHT(Segregate18[[#This Row],[UPGRADE]],LEN(Segregate18[[#This Row],[UPGRADE]])-LEN(Compiler_Burmese[[#This Row],[1]]))</f>
        <v>မင်းသုပ်</v>
      </c>
      <c r="BC71" t="str">
        <f>RIGHT(Segregate18[[#This Row],[11]],LEN(Segregate18[[#This Row],[11]])-LEN(Compiler_Burmese[[#This Row],[2]]))</f>
        <v>သုပ်</v>
      </c>
      <c r="BD71" t="str">
        <f>RIGHT(Segregate18[[#This Row],[21]],LEN(Segregate18[[#This Row],[21]])-LEN(Compiler_Burmese[[#This Row],[3]]))</f>
        <v/>
      </c>
      <c r="BE71" t="str">
        <f>RIGHT(Segregate18[[#This Row],[31]],LEN(Segregate18[[#This Row],[31]])-LEN(Compiler_Burmese[[#This Row],[4]]))</f>
        <v/>
      </c>
      <c r="BF71" t="str">
        <f>RIGHT(Segregate18[[#This Row],[41]],LEN(Segregate18[[#This Row],[41]])-LEN(Compiler_Burmese[[#This Row],[5]]))</f>
        <v/>
      </c>
      <c r="BG71" t="str">
        <f>RIGHT(Segregate18[[#This Row],[51]],LEN(Segregate18[[#This Row],[51]])-LEN(Compiler_Burmese[[#This Row],[6]]))</f>
        <v/>
      </c>
      <c r="BH71" t="str">
        <f>RIGHT(Segregate18[[#This Row],[61]],LEN(Segregate18[[#This Row],[61]])-LEN(Compiler_Burmese[[#This Row],[7]]))</f>
        <v/>
      </c>
      <c r="BI71" t="str">
        <f>RIGHT(Segregate18[[#This Row],[71]],LEN(Segregate18[[#This Row],[71]])-LEN(Compiler_Burmese[[#This Row],[8]]))</f>
        <v/>
      </c>
      <c r="BJ71" t="str">
        <f>RIGHT(Segregate18[[#This Row],[81]],LEN(Segregate18[[#This Row],[81]])-LEN(Compiler_Burmese[[#This Row],[9]]))</f>
        <v/>
      </c>
    </row>
    <row r="72" spans="1:62" ht="14.25" customHeight="1" x14ac:dyDescent="0.3">
      <c r="A72">
        <f>IF(Raw_data_N2_Kanji[[#This Row],[Categorie]]&lt;&gt;"",$A71+1,$A71)</f>
        <v>5</v>
      </c>
      <c r="B72" s="6">
        <f>IF(AND(Raw_data_N2_Kanji[[#This Row],[Supporting word 1]]="",Raw_data_N2_Kanji[[#This Row],[Supporting word 2]]=""),$B71,$B71+1)</f>
        <v>0</v>
      </c>
      <c r="C72" s="9">
        <f>ROW()-ROW(Raw_data_N2_Kanji[#Headers])</f>
        <v>70</v>
      </c>
      <c r="D72" s="9"/>
      <c r="E72" s="9" t="str">
        <f>IF(Raw_data_N2_Kanji[[#This Row],[Categorie]]="",$E71,Raw_data_N2_Kanji[[#This Row],[Categorie]])</f>
        <v>Rice, Noodles</v>
      </c>
      <c r="F72" s="9">
        <f t="shared" si="2"/>
        <v>11</v>
      </c>
      <c r="G72" s="57" t="str">
        <f>Raw_data_N2_Kanji[[#This Row],[Lecture_no]]&amp;"_"&amp;Raw_data_N2_Kanji[[#This Row],[Receipe_no]]</f>
        <v>Rice, Noodles_11</v>
      </c>
      <c r="H72" s="11" t="s">
        <v>27513</v>
      </c>
      <c r="I7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ထမင်းကြော်</v>
      </c>
      <c r="K7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2" s="11"/>
      <c r="N72" s="11"/>
      <c r="O7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2" s="12" t="s">
        <v>27693</v>
      </c>
      <c r="Q72" s="12">
        <f>IF(Raw_data_N2_Kanji[[#This Row],[Receipe_no]]=0,$Q71,
$Q71+1)</f>
        <v>65</v>
      </c>
      <c r="R72" s="11"/>
      <c r="S72" s="11">
        <f>IF(Raw_data_N2_Kanji[[#This Row],[Marking]]="",1,"")</f>
        <v>1</v>
      </c>
      <c r="T72" s="11" t="str">
        <f>IF(Raw_data_N2_Kanji[[#This Row],[Marking_blank]]="",SUMPRODUCT(COUNTIF($S$3:$S72,$S72)),"")</f>
        <v/>
      </c>
      <c r="U72" s="12">
        <f>Raw_data_N2_Kanji[[#This Row],[Sr. no.]]</f>
        <v>70</v>
      </c>
      <c r="V72" s="11">
        <f>SUMPRODUCT(COUNTIF($J$3:$J72,$J72))</f>
        <v>1</v>
      </c>
      <c r="W72" s="82">
        <f>LEN('1_Raw_data'!$J72)</f>
        <v>10</v>
      </c>
      <c r="Y72" t="e">
        <f>Segregate18[[#This Row],[Sr. No.]]</f>
        <v>#REF!</v>
      </c>
      <c r="Z72" t="str">
        <f>IF(AND(OR(BA72="။",BA72="၊"),LEN(BA72)=1),BA72,
IF(ISNUMBER(MATCH(LEFT(BA72,7),Final_modified_Intermediate[Burmese_Consonants],0)),LEFT(BA72,7),
IF(ISNUMBER(MATCH(LEFT(BA72,6),Final_modified_Intermediate[Burmese_Consonants],0)),LEFT(BA72,6),
IF(ISNUMBER(MATCH(LEFT(BA72,5),Final_modified_Intermediate[Burmese_Consonants],0)),LEFT(BA72,5),
IF(ISNUMBER(MATCH(LEFT(BA72,4),Final_modified_Intermediate[Burmese_Consonants],0)),LEFT(BA72,4),
IF(ISNUMBER(MATCH(LEFT(BA72,3),Final_modified_Intermediate[Burmese_Consonants],0)),LEFT(BA72,3),
IF(ISNUMBER(MATCH(LEFT(BA72,2),Final_modified_Intermediate[Burmese_Consonants],0)),LEFT(BA72,2),
IF(ISNUMBER(MATCH(LEFT(BA72,1),Final_modified_Intermediate[Burmese_Consonants],0)),LEFT(BA72,1),
IF(ISNUMBER(MATCH(LEFT(BA72,7),Final_Intermediate[Burmese_Consonants],0)),LEFT(BA72,7),
IF(ISNUMBER(MATCH(LEFT(BA72,6),Final_Intermediate[Burmese_Consonants],0)),LEFT(BA72,6),
IF(ISNUMBER(MATCH(LEFT(BA72,5),Final_Intermediate[Burmese_Consonants],0)),LEFT(BA72,5),
IF(ISNUMBER(MATCH(LEFT(BA72,4),Final_Intermediate[Burmese_Consonants],0)),LEFT(BA72,4),
IF(ISNUMBER(MATCH(LEFT(BA72,3),Final_Intermediate[Burmese_Consonants],0)),LEFT(BA72,3),
IF(ISNUMBER(MATCH(LEFT(BA72,2),Final_Intermediate[Burmese_Consonants],0)),LEFT(BA72,2),
IF(ISNUMBER(MATCH(LEFT(BA72,1),Final_Intermediate[Burmese_Consonants],0)),LEFT(BA72,1),
"")))))))))))))))</f>
        <v>ထ</v>
      </c>
      <c r="AA7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2" t="str">
        <f>IF(AND(OR(BB72="။",BB72="၊"),LEN(BB72)=1),BB72,
IF(ISNUMBER(MATCH(LEFT(BB72,7),Final_modified_Intermediate[Burmese_Consonants],0)),LEFT(BB72,7),
IF(ISNUMBER(MATCH(LEFT(BB72,6),Final_modified_Intermediate[Burmese_Consonants],0)),LEFT(BB72,6),
IF(ISNUMBER(MATCH(LEFT(BB72,5),Final_modified_Intermediate[Burmese_Consonants],0)),LEFT(BB72,5),
IF(ISNUMBER(MATCH(LEFT(BB72,4),Final_modified_Intermediate[Burmese_Consonants],0)),LEFT(BB72,4),
IF(ISNUMBER(MATCH(LEFT(BB72,3),Final_modified_Intermediate[Burmese_Consonants],0)),LEFT(BB72,3),
IF(ISNUMBER(MATCH(LEFT(BB72,2),Final_modified_Intermediate[Burmese_Consonants],0)),LEFT(BB72,2),
IF(ISNUMBER(MATCH(LEFT(BB72,1),Final_modified_Intermediate[Burmese_Consonants],0)),LEFT(BB72,1),
IF(ISNUMBER(MATCH(LEFT(BB72,7),Final_Intermediate[Burmese_Consonants],0)),LEFT(BB72,7),
IF(ISNUMBER(MATCH(LEFT(BB72,6),Final_Intermediate[Burmese_Consonants],0)),LEFT(BB72,6),
IF(ISNUMBER(MATCH(LEFT(BB72,5),Final_Intermediate[Burmese_Consonants],0)),LEFT(BB72,5),
IF(ISNUMBER(MATCH(LEFT(BB72,4),Final_Intermediate[Burmese_Consonants],0)),LEFT(BB72,4),
IF(ISNUMBER(MATCH(LEFT(BB72,3),Final_Intermediate[Burmese_Consonants],0)),LEFT(BB72,3),
IF(ISNUMBER(MATCH(LEFT(BB72,2),Final_Intermediate[Burmese_Consonants],0)),LEFT(BB72,2),
IF(ISNUMBER(MATCH(LEFT(BB72,1),Final_Intermediate[Burmese_Consonants],0)),LEFT(BB72,1),
"")))))))))))))))</f>
        <v>မင်း</v>
      </c>
      <c r="AC7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2" t="str">
        <f>IF(AND(OR(BC72="။",BC72="၊"),LEN(BC72)=1),BC72,
IF(ISNUMBER(MATCH(LEFT(BC72,7),Final_modified_Intermediate[Burmese_Consonants],0)),LEFT(BC72,7),
IF(ISNUMBER(MATCH(LEFT(BC72,6),Final_modified_Intermediate[Burmese_Consonants],0)),LEFT(BC72,6),
IF(ISNUMBER(MATCH(LEFT(BC72,5),Final_modified_Intermediate[Burmese_Consonants],0)),LEFT(BC72,5),
IF(ISNUMBER(MATCH(LEFT(BC72,4),Final_modified_Intermediate[Burmese_Consonants],0)),LEFT(BC72,4),
IF(ISNUMBER(MATCH(LEFT(BC72,3),Final_modified_Intermediate[Burmese_Consonants],0)),LEFT(BC72,3),
IF(ISNUMBER(MATCH(LEFT(BC72,2),Final_modified_Intermediate[Burmese_Consonants],0)),LEFT(BC72,2),
IF(ISNUMBER(MATCH(LEFT(BC72,1),Final_modified_Intermediate[Burmese_Consonants],0)),LEFT(BC72,1),
IF(ISNUMBER(MATCH(LEFT(BC72,7),Final_Intermediate[Burmese_Consonants],0)),LEFT(BC72,7),
IF(ISNUMBER(MATCH(LEFT(BC72,6),Final_Intermediate[Burmese_Consonants],0)),LEFT(BC72,6),
IF(ISNUMBER(MATCH(LEFT(BC72,5),Final_Intermediate[Burmese_Consonants],0)),LEFT(BC72,5),
IF(ISNUMBER(MATCH(LEFT(BC72,4),Final_Intermediate[Burmese_Consonants],0)),LEFT(BC72,4),
IF(ISNUMBER(MATCH(LEFT(BC72,3),Final_Intermediate[Burmese_Consonants],0)),LEFT(BC72,3),
IF(ISNUMBER(MATCH(LEFT(BC72,2),Final_Intermediate[Burmese_Consonants],0)),LEFT(BC72,2),
IF(ISNUMBER(MATCH(LEFT(BC72,1),Final_Intermediate[Burmese_Consonants],0)),LEFT(BC72,1),
"")))))))))))))))</f>
        <v>ကြော်</v>
      </c>
      <c r="AE7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2" t="str">
        <f>IF(AND(OR(BD72="။",BD72="၊"),LEN(BD72)=1),BD72,
IF(ISNUMBER(MATCH(LEFT(BD72,7),Final_modified_Intermediate[Burmese_Consonants],0)),LEFT(BD72,7),
IF(ISNUMBER(MATCH(LEFT(BD72,6),Final_modified_Intermediate[Burmese_Consonants],0)),LEFT(BD72,6),
IF(ISNUMBER(MATCH(LEFT(BD72,5),Final_modified_Intermediate[Burmese_Consonants],0)),LEFT(BD72,5),
IF(ISNUMBER(MATCH(LEFT(BD72,4),Final_modified_Intermediate[Burmese_Consonants],0)),LEFT(BD72,4),
IF(ISNUMBER(MATCH(LEFT(BD72,3),Final_modified_Intermediate[Burmese_Consonants],0)),LEFT(BD72,3),
IF(ISNUMBER(MATCH(LEFT(BD72,2),Final_modified_Intermediate[Burmese_Consonants],0)),LEFT(BD72,2),
IF(ISNUMBER(MATCH(LEFT(BD72,1),Final_modified_Intermediate[Burmese_Consonants],0)),LEFT(BD72,1),
IF(ISNUMBER(MATCH(LEFT(BD72,7),Final_Intermediate[Burmese_Consonants],0)),LEFT(BD72,7),
IF(ISNUMBER(MATCH(LEFT(BD72,6),Final_Intermediate[Burmese_Consonants],0)),LEFT(BD72,6),
IF(ISNUMBER(MATCH(LEFT(BD72,5),Final_Intermediate[Burmese_Consonants],0)),LEFT(BD72,5),
IF(ISNUMBER(MATCH(LEFT(BD72,4),Final_Intermediate[Burmese_Consonants],0)),LEFT(BD72,4),
IF(ISNUMBER(MATCH(LEFT(BD72,3),Final_Intermediate[Burmese_Consonants],0)),LEFT(BD72,3),
IF(ISNUMBER(MATCH(LEFT(BD72,2),Final_Intermediate[Burmese_Consonants],0)),LEFT(BD72,2),
IF(ISNUMBER(MATCH(LEFT(BD72,1),Final_Intermediate[Burmese_Consonants],0)),LEFT(BD72,1),
"")))))))))))))))</f>
        <v/>
      </c>
      <c r="AG72" t="str">
        <f>IF(AND(OR(BE72="။",BE72="၊"),LEN(BE72)=1),BE72,
IF(ISNUMBER(MATCH(LEFT(BE72,7),Final_modified_Intermediate[Burmese_Consonants],0)),LEFT(BE72,7),
IF(ISNUMBER(MATCH(LEFT(BE72,6),Final_modified_Intermediate[Burmese_Consonants],0)),LEFT(BE72,6),
IF(ISNUMBER(MATCH(LEFT(BE72,5),Final_modified_Intermediate[Burmese_Consonants],0)),LEFT(BE72,5),
IF(ISNUMBER(MATCH(LEFT(BE72,4),Final_modified_Intermediate[Burmese_Consonants],0)),LEFT(BE72,4),
IF(ISNUMBER(MATCH(LEFT(BE72,3),Final_modified_Intermediate[Burmese_Consonants],0)),LEFT(BE72,3),
IF(ISNUMBER(MATCH(LEFT(BE72,2),Final_modified_Intermediate[Burmese_Consonants],0)),LEFT(BE72,2),
IF(ISNUMBER(MATCH(LEFT(BE72,1),Final_modified_Intermediate[Burmese_Consonants],0)),LEFT(BE72,1),
IF(ISNUMBER(MATCH(LEFT(BE72,7),Final_Intermediate[Burmese_Consonants],0)),LEFT(BE72,7),
IF(ISNUMBER(MATCH(LEFT(BE72,6),Final_Intermediate[Burmese_Consonants],0)),LEFT(BE72,6),
IF(ISNUMBER(MATCH(LEFT(BE72,5),Final_Intermediate[Burmese_Consonants],0)),LEFT(BE72,5),
IF(ISNUMBER(MATCH(LEFT(BE72,4),Final_Intermediate[Burmese_Consonants],0)),LEFT(BE72,4),
IF(ISNUMBER(MATCH(LEFT(BE72,3),Final_Intermediate[Burmese_Consonants],0)),LEFT(BE72,3),
IF(ISNUMBER(MATCH(LEFT(BE72,2),Final_Intermediate[Burmese_Consonants],0)),LEFT(BE72,2),
IF(ISNUMBER(MATCH(LEFT(BE72,1),Final_Intermediate[Burmese_Consonants],0)),LEFT(BE72,1),
"")))))))))))))))</f>
        <v/>
      </c>
      <c r="AH72" t="str">
        <f>IF(AND(OR(BF72="။",BF72="၊"),LEN(BF72)=1),BF72,
IF(ISNUMBER(MATCH(LEFT(BF72,7),Final_modified_Intermediate[Burmese_Consonants],0)),LEFT(BF72,7),
IF(ISNUMBER(MATCH(LEFT(BF72,6),Final_modified_Intermediate[Burmese_Consonants],0)),LEFT(BF72,6),
IF(ISNUMBER(MATCH(LEFT(BF72,5),Final_modified_Intermediate[Burmese_Consonants],0)),LEFT(BF72,5),
IF(ISNUMBER(MATCH(LEFT(BF72,4),Final_modified_Intermediate[Burmese_Consonants],0)),LEFT(BF72,4),
IF(ISNUMBER(MATCH(LEFT(BF72,3),Final_modified_Intermediate[Burmese_Consonants],0)),LEFT(BF72,3),
IF(ISNUMBER(MATCH(LEFT(BF72,2),Final_modified_Intermediate[Burmese_Consonants],0)),LEFT(BF72,2),
IF(ISNUMBER(MATCH(LEFT(BF72,1),Final_modified_Intermediate[Burmese_Consonants],0)),LEFT(BF72,1),
IF(ISNUMBER(MATCH(LEFT(BF72,7),Final_Intermediate[Burmese_Consonants],0)),LEFT(BF72,7),
IF(ISNUMBER(MATCH(LEFT(BF72,6),Final_Intermediate[Burmese_Consonants],0)),LEFT(BF72,6),
IF(ISNUMBER(MATCH(LEFT(BF72,5),Final_Intermediate[Burmese_Consonants],0)),LEFT(BF72,5),
IF(ISNUMBER(MATCH(LEFT(BF72,4),Final_Intermediate[Burmese_Consonants],0)),LEFT(BF72,4),
IF(ISNUMBER(MATCH(LEFT(BF72,3),Final_Intermediate[Burmese_Consonants],0)),LEFT(BF72,3),
IF(ISNUMBER(MATCH(LEFT(BF72,2),Final_Intermediate[Burmese_Consonants],0)),LEFT(BF72,2),
IF(ISNUMBER(MATCH(LEFT(BF72,1),Final_Intermediate[Burmese_Consonants],0)),LEFT(BF72,1),
"")))))))))))))))</f>
        <v/>
      </c>
      <c r="AI72" t="str">
        <f>IF(AND(OR(BG72="။",BG72="၊"),LEN(BG72)=1),BG72,
IF(ISNUMBER(MATCH(LEFT(BG72,7),Final_modified_Intermediate[Burmese_Consonants],0)),LEFT(BG72,7),
IF(ISNUMBER(MATCH(LEFT(BG72,6),Final_modified_Intermediate[Burmese_Consonants],0)),LEFT(BG72,6),
IF(ISNUMBER(MATCH(LEFT(BG72,5),Final_modified_Intermediate[Burmese_Consonants],0)),LEFT(BG72,5),
IF(ISNUMBER(MATCH(LEFT(BG72,4),Final_modified_Intermediate[Burmese_Consonants],0)),LEFT(BG72,4),
IF(ISNUMBER(MATCH(LEFT(BG72,3),Final_modified_Intermediate[Burmese_Consonants],0)),LEFT(BG72,3),
IF(ISNUMBER(MATCH(LEFT(BG72,2),Final_modified_Intermediate[Burmese_Consonants],0)),LEFT(BG72,2),
IF(ISNUMBER(MATCH(LEFT(BG72,1),Final_modified_Intermediate[Burmese_Consonants],0)),LEFT(BG72,1),
IF(ISNUMBER(MATCH(LEFT(BG72,7),Final_Intermediate[Burmese_Consonants],0)),LEFT(BG72,7),
IF(ISNUMBER(MATCH(LEFT(BG72,6),Final_Intermediate[Burmese_Consonants],0)),LEFT(BG72,6),
IF(ISNUMBER(MATCH(LEFT(BG72,5),Final_Intermediate[Burmese_Consonants],0)),LEFT(BG72,5),
IF(ISNUMBER(MATCH(LEFT(BG72,4),Final_Intermediate[Burmese_Consonants],0)),LEFT(BG72,4),
IF(ISNUMBER(MATCH(LEFT(BG72,3),Final_Intermediate[Burmese_Consonants],0)),LEFT(BG72,3),
IF(ISNUMBER(MATCH(LEFT(BG72,2),Final_Intermediate[Burmese_Consonants],0)),LEFT(BG72,2),
IF(ISNUMBER(MATCH(LEFT(BG72,1),Final_Intermediate[Burmese_Consonants],0)),LEFT(BG72,1),
"")))))))))))))))</f>
        <v/>
      </c>
      <c r="AJ72" t="str">
        <f>IF(AND(OR(BH72="။",BH72="၊"),LEN(BH72)=1),BH72,
IF(ISNUMBER(MATCH(LEFT(BH72,7),Final_modified_Intermediate[Burmese_Consonants],0)),LEFT(BH72,7),
IF(ISNUMBER(MATCH(LEFT(BH72,6),Final_modified_Intermediate[Burmese_Consonants],0)),LEFT(BH72,6),
IF(ISNUMBER(MATCH(LEFT(BH72,5),Final_modified_Intermediate[Burmese_Consonants],0)),LEFT(BH72,5),
IF(ISNUMBER(MATCH(LEFT(BH72,4),Final_modified_Intermediate[Burmese_Consonants],0)),LEFT(BH72,4),
IF(ISNUMBER(MATCH(LEFT(BH72,3),Final_modified_Intermediate[Burmese_Consonants],0)),LEFT(BH72,3),
IF(ISNUMBER(MATCH(LEFT(BH72,2),Final_modified_Intermediate[Burmese_Consonants],0)),LEFT(BH72,2),
IF(ISNUMBER(MATCH(LEFT(BH72,1),Final_modified_Intermediate[Burmese_Consonants],0)),LEFT(BH72,1),
IF(ISNUMBER(MATCH(LEFT(BH72,7),Final_Intermediate[Burmese_Consonants],0)),LEFT(BH72,7),
IF(ISNUMBER(MATCH(LEFT(BH72,6),Final_Intermediate[Burmese_Consonants],0)),LEFT(BH72,6),
IF(ISNUMBER(MATCH(LEFT(BH72,5),Final_Intermediate[Burmese_Consonants],0)),LEFT(BH72,5),
IF(ISNUMBER(MATCH(LEFT(BH72,4),Final_Intermediate[Burmese_Consonants],0)),LEFT(BH72,4),
IF(ISNUMBER(MATCH(LEFT(BH72,3),Final_Intermediate[Burmese_Consonants],0)),LEFT(BH72,3),
IF(ISNUMBER(MATCH(LEFT(BH72,2),Final_Intermediate[Burmese_Consonants],0)),LEFT(BH72,2),
IF(ISNUMBER(MATCH(LEFT(BH72,1),Final_Intermediate[Burmese_Consonants],0)),LEFT(BH72,1),
"")))))))))))))))</f>
        <v/>
      </c>
      <c r="AK72" t="str">
        <f>IF(AND(OR(BI72="။",BI72="၊"),LEN(BI72)=1),BI72,
IF(ISNUMBER(MATCH(LEFT(BI72,7),Final_modified_Intermediate[Burmese_Consonants],0)),LEFT(BI72,7),
IF(ISNUMBER(MATCH(LEFT(BI72,6),Final_modified_Intermediate[Burmese_Consonants],0)),LEFT(BI72,6),
IF(ISNUMBER(MATCH(LEFT(BI72,5),Final_modified_Intermediate[Burmese_Consonants],0)),LEFT(BI72,5),
IF(ISNUMBER(MATCH(LEFT(BI72,4),Final_modified_Intermediate[Burmese_Consonants],0)),LEFT(BI72,4),
IF(ISNUMBER(MATCH(LEFT(BI72,3),Final_modified_Intermediate[Burmese_Consonants],0)),LEFT(BI72,3),
IF(ISNUMBER(MATCH(LEFT(BI72,2),Final_modified_Intermediate[Burmese_Consonants],0)),LEFT(BI72,2),
IF(ISNUMBER(MATCH(LEFT(BI72,1),Final_modified_Intermediate[Burmese_Consonants],0)),LEFT(BI72,1),
IF(ISNUMBER(MATCH(LEFT(BI72,7),Final_Intermediate[Burmese_Consonants],0)),LEFT(BI72,7),
IF(ISNUMBER(MATCH(LEFT(BI72,6),Final_Intermediate[Burmese_Consonants],0)),LEFT(BI72,6),
IF(ISNUMBER(MATCH(LEFT(BI72,5),Final_Intermediate[Burmese_Consonants],0)),LEFT(BI72,5),
IF(ISNUMBER(MATCH(LEFT(BI72,4),Final_Intermediate[Burmese_Consonants],0)),LEFT(BI72,4),
IF(ISNUMBER(MATCH(LEFT(BI72,3),Final_Intermediate[Burmese_Consonants],0)),LEFT(BI72,3),
IF(ISNUMBER(MATCH(LEFT(BI72,2),Final_Intermediate[Burmese_Consonants],0)),LEFT(BI72,2),
IF(ISNUMBER(MATCH(LEFT(BI72,1),Final_Intermediate[Burmese_Consonants],0)),LEFT(BI72,1),
"")))))))))))))))</f>
        <v/>
      </c>
      <c r="AL72" t="str">
        <f>IF(AND(OR(BJ72="။",BJ72="၊"),LEN(BJ72)=1),BJ72,
IF(ISNUMBER(MATCH(LEFT(BJ72,7),Final_modified_Intermediate[Burmese_Consonants],0)),LEFT(BJ72,7),
IF(ISNUMBER(MATCH(LEFT(BJ72,6),Final_modified_Intermediate[Burmese_Consonants],0)),LEFT(BJ72,6),
IF(ISNUMBER(MATCH(LEFT(BJ72,5),Final_modified_Intermediate[Burmese_Consonants],0)),LEFT(BJ72,5),
IF(ISNUMBER(MATCH(LEFT(BJ72,4),Final_modified_Intermediate[Burmese_Consonants],0)),LEFT(BJ72,4),
IF(ISNUMBER(MATCH(LEFT(BJ72,3),Final_modified_Intermediate[Burmese_Consonants],0)),LEFT(BJ72,3),
IF(ISNUMBER(MATCH(LEFT(BJ72,2),Final_modified_Intermediate[Burmese_Consonants],0)),LEFT(BJ72,2),
IF(ISNUMBER(MATCH(LEFT(BJ72,1),Final_modified_Intermediate[Burmese_Consonants],0)),LEFT(BJ72,1),
IF(ISNUMBER(MATCH(LEFT(BJ72,7),Final_Intermediate[Burmese_Consonants],0)),LEFT(BJ72,7),
IF(ISNUMBER(MATCH(LEFT(BJ72,6),Final_Intermediate[Burmese_Consonants],0)),LEFT(BJ72,6),
IF(ISNUMBER(MATCH(LEFT(BJ72,5),Final_Intermediate[Burmese_Consonants],0)),LEFT(BJ72,5),
IF(ISNUMBER(MATCH(LEFT(BJ72,4),Final_Intermediate[Burmese_Consonants],0)),LEFT(BJ72,4),
IF(ISNUMBER(MATCH(LEFT(BJ72,3),Final_Intermediate[Burmese_Consonants],0)),LEFT(BJ72,3),
IF(ISNUMBER(MATCH(LEFT(BJ72,2),Final_Intermediate[Burmese_Consonants],0)),LEFT(BJ72,2),
IF(ISNUMBER(MATCH(LEFT(BJ72,1),Final_Intermediate[Burmese_Consonants],0)),LEFT(BJ72,1),
"")))))))))))))))</f>
        <v/>
      </c>
      <c r="AN72" t="e">
        <f>Compiler_Burmese[[#This Row],[Sr. No.]]</f>
        <v>#REF!</v>
      </c>
      <c r="AO7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2" t="e">
        <f>[2]!Vocabulary_Burmese[[#This Row],[Sr. No.]]</f>
        <v>#REF!</v>
      </c>
      <c r="BA72" t="str">
        <f>IF(Raw_data_N2_Kanji[[#This Row],[Categorie]]&lt;&gt;"","",
IF(ISNUMBER(MATCH(V,Special_list[Burmese word],0)),"",
SUBSTITUTE(Raw_data_N2_Kanji[[#This Row],[Raw]]," ","")))</f>
        <v>ထမင်းကြော်</v>
      </c>
      <c r="BB72" t="str">
        <f>RIGHT(Segregate18[[#This Row],[UPGRADE]],LEN(Segregate18[[#This Row],[UPGRADE]])-LEN(Compiler_Burmese[[#This Row],[1]]))</f>
        <v>မင်းကြော်</v>
      </c>
      <c r="BC72" t="str">
        <f>RIGHT(Segregate18[[#This Row],[11]],LEN(Segregate18[[#This Row],[11]])-LEN(Compiler_Burmese[[#This Row],[2]]))</f>
        <v>ကြော်</v>
      </c>
      <c r="BD72" t="str">
        <f>RIGHT(Segregate18[[#This Row],[21]],LEN(Segregate18[[#This Row],[21]])-LEN(Compiler_Burmese[[#This Row],[3]]))</f>
        <v/>
      </c>
      <c r="BE72" t="str">
        <f>RIGHT(Segregate18[[#This Row],[31]],LEN(Segregate18[[#This Row],[31]])-LEN(Compiler_Burmese[[#This Row],[4]]))</f>
        <v/>
      </c>
      <c r="BF72" t="str">
        <f>RIGHT(Segregate18[[#This Row],[41]],LEN(Segregate18[[#This Row],[41]])-LEN(Compiler_Burmese[[#This Row],[5]]))</f>
        <v/>
      </c>
      <c r="BG72" t="str">
        <f>RIGHT(Segregate18[[#This Row],[51]],LEN(Segregate18[[#This Row],[51]])-LEN(Compiler_Burmese[[#This Row],[6]]))</f>
        <v/>
      </c>
      <c r="BH72" t="str">
        <f>RIGHT(Segregate18[[#This Row],[61]],LEN(Segregate18[[#This Row],[61]])-LEN(Compiler_Burmese[[#This Row],[7]]))</f>
        <v/>
      </c>
      <c r="BI72" t="str">
        <f>RIGHT(Segregate18[[#This Row],[71]],LEN(Segregate18[[#This Row],[71]])-LEN(Compiler_Burmese[[#This Row],[8]]))</f>
        <v/>
      </c>
      <c r="BJ72" t="str">
        <f>RIGHT(Segregate18[[#This Row],[81]],LEN(Segregate18[[#This Row],[81]])-LEN(Compiler_Burmese[[#This Row],[9]]))</f>
        <v/>
      </c>
    </row>
    <row r="73" spans="1:62" ht="14.25" customHeight="1" x14ac:dyDescent="0.3">
      <c r="A73">
        <f>IF(Raw_data_N2_Kanji[[#This Row],[Categorie]]&lt;&gt;"",$A72+1,$A72)</f>
        <v>5</v>
      </c>
      <c r="B73" s="6">
        <f>IF(AND(Raw_data_N2_Kanji[[#This Row],[Supporting word 1]]="",Raw_data_N2_Kanji[[#This Row],[Supporting word 2]]=""),$B72,$B72+1)</f>
        <v>0</v>
      </c>
      <c r="C73" s="9">
        <f>ROW()-ROW(Raw_data_N2_Kanji[#Headers])</f>
        <v>71</v>
      </c>
      <c r="D73" s="9"/>
      <c r="E73" s="9" t="str">
        <f>IF(Raw_data_N2_Kanji[[#This Row],[Categorie]]="",$E72,Raw_data_N2_Kanji[[#This Row],[Categorie]])</f>
        <v>Rice, Noodles</v>
      </c>
      <c r="F73" s="9">
        <f t="shared" si="2"/>
        <v>12</v>
      </c>
      <c r="G73" s="57" t="str">
        <f>Raw_data_N2_Kanji[[#This Row],[Lecture_no]]&amp;"_"&amp;Raw_data_N2_Kanji[[#This Row],[Receipe_no]]</f>
        <v>Rice, Noodles_12</v>
      </c>
      <c r="H73" s="11" t="s">
        <v>27514</v>
      </c>
      <c r="I7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ကြာဆံကြော်</v>
      </c>
      <c r="K7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3" s="11"/>
      <c r="N73" s="11"/>
      <c r="O7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3" s="126" t="s">
        <v>27699</v>
      </c>
      <c r="Q73" s="12">
        <f>IF(Raw_data_N2_Kanji[[#This Row],[Receipe_no]]=0,$Q72,
$Q72+1)</f>
        <v>66</v>
      </c>
      <c r="R73" s="11"/>
      <c r="S73" s="11">
        <f>IF(Raw_data_N2_Kanji[[#This Row],[Marking]]="",1,"")</f>
        <v>1</v>
      </c>
      <c r="T73" s="11" t="str">
        <f>IF(Raw_data_N2_Kanji[[#This Row],[Marking_blank]]="",SUMPRODUCT(COUNTIF($S$3:$S73,$S73)),"")</f>
        <v/>
      </c>
      <c r="U73" s="12">
        <f>Raw_data_N2_Kanji[[#This Row],[Sr. no.]]</f>
        <v>71</v>
      </c>
      <c r="V73" s="11">
        <f>SUMPRODUCT(COUNTIF($J$3:$J73,$J73))</f>
        <v>1</v>
      </c>
      <c r="W73" s="82">
        <f>LEN('1_Raw_data'!$J73)</f>
        <v>10</v>
      </c>
      <c r="Y73" t="e">
        <f>Segregate18[[#This Row],[Sr. No.]]</f>
        <v>#REF!</v>
      </c>
      <c r="Z73" t="str">
        <f>IF(AND(OR(BA73="။",BA73="၊"),LEN(BA73)=1),BA73,
IF(ISNUMBER(MATCH(LEFT(BA73,7),Final_modified_Intermediate[Burmese_Consonants],0)),LEFT(BA73,7),
IF(ISNUMBER(MATCH(LEFT(BA73,6),Final_modified_Intermediate[Burmese_Consonants],0)),LEFT(BA73,6),
IF(ISNUMBER(MATCH(LEFT(BA73,5),Final_modified_Intermediate[Burmese_Consonants],0)),LEFT(BA73,5),
IF(ISNUMBER(MATCH(LEFT(BA73,4),Final_modified_Intermediate[Burmese_Consonants],0)),LEFT(BA73,4),
IF(ISNUMBER(MATCH(LEFT(BA73,3),Final_modified_Intermediate[Burmese_Consonants],0)),LEFT(BA73,3),
IF(ISNUMBER(MATCH(LEFT(BA73,2),Final_modified_Intermediate[Burmese_Consonants],0)),LEFT(BA73,2),
IF(ISNUMBER(MATCH(LEFT(BA73,1),Final_modified_Intermediate[Burmese_Consonants],0)),LEFT(BA73,1),
IF(ISNUMBER(MATCH(LEFT(BA73,7),Final_Intermediate[Burmese_Consonants],0)),LEFT(BA73,7),
IF(ISNUMBER(MATCH(LEFT(BA73,6),Final_Intermediate[Burmese_Consonants],0)),LEFT(BA73,6),
IF(ISNUMBER(MATCH(LEFT(BA73,5),Final_Intermediate[Burmese_Consonants],0)),LEFT(BA73,5),
IF(ISNUMBER(MATCH(LEFT(BA73,4),Final_Intermediate[Burmese_Consonants],0)),LEFT(BA73,4),
IF(ISNUMBER(MATCH(LEFT(BA73,3),Final_Intermediate[Burmese_Consonants],0)),LEFT(BA73,3),
IF(ISNUMBER(MATCH(LEFT(BA73,2),Final_Intermediate[Burmese_Consonants],0)),LEFT(BA73,2),
IF(ISNUMBER(MATCH(LEFT(BA73,1),Final_Intermediate[Burmese_Consonants],0)),LEFT(BA73,1),
"")))))))))))))))</f>
        <v>ကြာ</v>
      </c>
      <c r="AA7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3" t="str">
        <f>IF(AND(OR(BB73="။",BB73="၊"),LEN(BB73)=1),BB73,
IF(ISNUMBER(MATCH(LEFT(BB73,7),Final_modified_Intermediate[Burmese_Consonants],0)),LEFT(BB73,7),
IF(ISNUMBER(MATCH(LEFT(BB73,6),Final_modified_Intermediate[Burmese_Consonants],0)),LEFT(BB73,6),
IF(ISNUMBER(MATCH(LEFT(BB73,5),Final_modified_Intermediate[Burmese_Consonants],0)),LEFT(BB73,5),
IF(ISNUMBER(MATCH(LEFT(BB73,4),Final_modified_Intermediate[Burmese_Consonants],0)),LEFT(BB73,4),
IF(ISNUMBER(MATCH(LEFT(BB73,3),Final_modified_Intermediate[Burmese_Consonants],0)),LEFT(BB73,3),
IF(ISNUMBER(MATCH(LEFT(BB73,2),Final_modified_Intermediate[Burmese_Consonants],0)),LEFT(BB73,2),
IF(ISNUMBER(MATCH(LEFT(BB73,1),Final_modified_Intermediate[Burmese_Consonants],0)),LEFT(BB73,1),
IF(ISNUMBER(MATCH(LEFT(BB73,7),Final_Intermediate[Burmese_Consonants],0)),LEFT(BB73,7),
IF(ISNUMBER(MATCH(LEFT(BB73,6),Final_Intermediate[Burmese_Consonants],0)),LEFT(BB73,6),
IF(ISNUMBER(MATCH(LEFT(BB73,5),Final_Intermediate[Burmese_Consonants],0)),LEFT(BB73,5),
IF(ISNUMBER(MATCH(LEFT(BB73,4),Final_Intermediate[Burmese_Consonants],0)),LEFT(BB73,4),
IF(ISNUMBER(MATCH(LEFT(BB73,3),Final_Intermediate[Burmese_Consonants],0)),LEFT(BB73,3),
IF(ISNUMBER(MATCH(LEFT(BB73,2),Final_Intermediate[Burmese_Consonants],0)),LEFT(BB73,2),
IF(ISNUMBER(MATCH(LEFT(BB73,1),Final_Intermediate[Burmese_Consonants],0)),LEFT(BB73,1),
"")))))))))))))))</f>
        <v>ဆံ</v>
      </c>
      <c r="AC7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3" t="str">
        <f>IF(AND(OR(BC73="။",BC73="၊"),LEN(BC73)=1),BC73,
IF(ISNUMBER(MATCH(LEFT(BC73,7),Final_modified_Intermediate[Burmese_Consonants],0)),LEFT(BC73,7),
IF(ISNUMBER(MATCH(LEFT(BC73,6),Final_modified_Intermediate[Burmese_Consonants],0)),LEFT(BC73,6),
IF(ISNUMBER(MATCH(LEFT(BC73,5),Final_modified_Intermediate[Burmese_Consonants],0)),LEFT(BC73,5),
IF(ISNUMBER(MATCH(LEFT(BC73,4),Final_modified_Intermediate[Burmese_Consonants],0)),LEFT(BC73,4),
IF(ISNUMBER(MATCH(LEFT(BC73,3),Final_modified_Intermediate[Burmese_Consonants],0)),LEFT(BC73,3),
IF(ISNUMBER(MATCH(LEFT(BC73,2),Final_modified_Intermediate[Burmese_Consonants],0)),LEFT(BC73,2),
IF(ISNUMBER(MATCH(LEFT(BC73,1),Final_modified_Intermediate[Burmese_Consonants],0)),LEFT(BC73,1),
IF(ISNUMBER(MATCH(LEFT(BC73,7),Final_Intermediate[Burmese_Consonants],0)),LEFT(BC73,7),
IF(ISNUMBER(MATCH(LEFT(BC73,6),Final_Intermediate[Burmese_Consonants],0)),LEFT(BC73,6),
IF(ISNUMBER(MATCH(LEFT(BC73,5),Final_Intermediate[Burmese_Consonants],0)),LEFT(BC73,5),
IF(ISNUMBER(MATCH(LEFT(BC73,4),Final_Intermediate[Burmese_Consonants],0)),LEFT(BC73,4),
IF(ISNUMBER(MATCH(LEFT(BC73,3),Final_Intermediate[Burmese_Consonants],0)),LEFT(BC73,3),
IF(ISNUMBER(MATCH(LEFT(BC73,2),Final_Intermediate[Burmese_Consonants],0)),LEFT(BC73,2),
IF(ISNUMBER(MATCH(LEFT(BC73,1),Final_Intermediate[Burmese_Consonants],0)),LEFT(BC73,1),
"")))))))))))))))</f>
        <v>ကြော်</v>
      </c>
      <c r="AE7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3" t="str">
        <f>IF(AND(OR(BD73="။",BD73="၊"),LEN(BD73)=1),BD73,
IF(ISNUMBER(MATCH(LEFT(BD73,7),Final_modified_Intermediate[Burmese_Consonants],0)),LEFT(BD73,7),
IF(ISNUMBER(MATCH(LEFT(BD73,6),Final_modified_Intermediate[Burmese_Consonants],0)),LEFT(BD73,6),
IF(ISNUMBER(MATCH(LEFT(BD73,5),Final_modified_Intermediate[Burmese_Consonants],0)),LEFT(BD73,5),
IF(ISNUMBER(MATCH(LEFT(BD73,4),Final_modified_Intermediate[Burmese_Consonants],0)),LEFT(BD73,4),
IF(ISNUMBER(MATCH(LEFT(BD73,3),Final_modified_Intermediate[Burmese_Consonants],0)),LEFT(BD73,3),
IF(ISNUMBER(MATCH(LEFT(BD73,2),Final_modified_Intermediate[Burmese_Consonants],0)),LEFT(BD73,2),
IF(ISNUMBER(MATCH(LEFT(BD73,1),Final_modified_Intermediate[Burmese_Consonants],0)),LEFT(BD73,1),
IF(ISNUMBER(MATCH(LEFT(BD73,7),Final_Intermediate[Burmese_Consonants],0)),LEFT(BD73,7),
IF(ISNUMBER(MATCH(LEFT(BD73,6),Final_Intermediate[Burmese_Consonants],0)),LEFT(BD73,6),
IF(ISNUMBER(MATCH(LEFT(BD73,5),Final_Intermediate[Burmese_Consonants],0)),LEFT(BD73,5),
IF(ISNUMBER(MATCH(LEFT(BD73,4),Final_Intermediate[Burmese_Consonants],0)),LEFT(BD73,4),
IF(ISNUMBER(MATCH(LEFT(BD73,3),Final_Intermediate[Burmese_Consonants],0)),LEFT(BD73,3),
IF(ISNUMBER(MATCH(LEFT(BD73,2),Final_Intermediate[Burmese_Consonants],0)),LEFT(BD73,2),
IF(ISNUMBER(MATCH(LEFT(BD73,1),Final_Intermediate[Burmese_Consonants],0)),LEFT(BD73,1),
"")))))))))))))))</f>
        <v/>
      </c>
      <c r="AG73" t="str">
        <f>IF(AND(OR(BE73="။",BE73="၊"),LEN(BE73)=1),BE73,
IF(ISNUMBER(MATCH(LEFT(BE73,7),Final_modified_Intermediate[Burmese_Consonants],0)),LEFT(BE73,7),
IF(ISNUMBER(MATCH(LEFT(BE73,6),Final_modified_Intermediate[Burmese_Consonants],0)),LEFT(BE73,6),
IF(ISNUMBER(MATCH(LEFT(BE73,5),Final_modified_Intermediate[Burmese_Consonants],0)),LEFT(BE73,5),
IF(ISNUMBER(MATCH(LEFT(BE73,4),Final_modified_Intermediate[Burmese_Consonants],0)),LEFT(BE73,4),
IF(ISNUMBER(MATCH(LEFT(BE73,3),Final_modified_Intermediate[Burmese_Consonants],0)),LEFT(BE73,3),
IF(ISNUMBER(MATCH(LEFT(BE73,2),Final_modified_Intermediate[Burmese_Consonants],0)),LEFT(BE73,2),
IF(ISNUMBER(MATCH(LEFT(BE73,1),Final_modified_Intermediate[Burmese_Consonants],0)),LEFT(BE73,1),
IF(ISNUMBER(MATCH(LEFT(BE73,7),Final_Intermediate[Burmese_Consonants],0)),LEFT(BE73,7),
IF(ISNUMBER(MATCH(LEFT(BE73,6),Final_Intermediate[Burmese_Consonants],0)),LEFT(BE73,6),
IF(ISNUMBER(MATCH(LEFT(BE73,5),Final_Intermediate[Burmese_Consonants],0)),LEFT(BE73,5),
IF(ISNUMBER(MATCH(LEFT(BE73,4),Final_Intermediate[Burmese_Consonants],0)),LEFT(BE73,4),
IF(ISNUMBER(MATCH(LEFT(BE73,3),Final_Intermediate[Burmese_Consonants],0)),LEFT(BE73,3),
IF(ISNUMBER(MATCH(LEFT(BE73,2),Final_Intermediate[Burmese_Consonants],0)),LEFT(BE73,2),
IF(ISNUMBER(MATCH(LEFT(BE73,1),Final_Intermediate[Burmese_Consonants],0)),LEFT(BE73,1),
"")))))))))))))))</f>
        <v/>
      </c>
      <c r="AH73" t="str">
        <f>IF(AND(OR(BF73="။",BF73="၊"),LEN(BF73)=1),BF73,
IF(ISNUMBER(MATCH(LEFT(BF73,7),Final_modified_Intermediate[Burmese_Consonants],0)),LEFT(BF73,7),
IF(ISNUMBER(MATCH(LEFT(BF73,6),Final_modified_Intermediate[Burmese_Consonants],0)),LEFT(BF73,6),
IF(ISNUMBER(MATCH(LEFT(BF73,5),Final_modified_Intermediate[Burmese_Consonants],0)),LEFT(BF73,5),
IF(ISNUMBER(MATCH(LEFT(BF73,4),Final_modified_Intermediate[Burmese_Consonants],0)),LEFT(BF73,4),
IF(ISNUMBER(MATCH(LEFT(BF73,3),Final_modified_Intermediate[Burmese_Consonants],0)),LEFT(BF73,3),
IF(ISNUMBER(MATCH(LEFT(BF73,2),Final_modified_Intermediate[Burmese_Consonants],0)),LEFT(BF73,2),
IF(ISNUMBER(MATCH(LEFT(BF73,1),Final_modified_Intermediate[Burmese_Consonants],0)),LEFT(BF73,1),
IF(ISNUMBER(MATCH(LEFT(BF73,7),Final_Intermediate[Burmese_Consonants],0)),LEFT(BF73,7),
IF(ISNUMBER(MATCH(LEFT(BF73,6),Final_Intermediate[Burmese_Consonants],0)),LEFT(BF73,6),
IF(ISNUMBER(MATCH(LEFT(BF73,5),Final_Intermediate[Burmese_Consonants],0)),LEFT(BF73,5),
IF(ISNUMBER(MATCH(LEFT(BF73,4),Final_Intermediate[Burmese_Consonants],0)),LEFT(BF73,4),
IF(ISNUMBER(MATCH(LEFT(BF73,3),Final_Intermediate[Burmese_Consonants],0)),LEFT(BF73,3),
IF(ISNUMBER(MATCH(LEFT(BF73,2),Final_Intermediate[Burmese_Consonants],0)),LEFT(BF73,2),
IF(ISNUMBER(MATCH(LEFT(BF73,1),Final_Intermediate[Burmese_Consonants],0)),LEFT(BF73,1),
"")))))))))))))))</f>
        <v/>
      </c>
      <c r="AI73" t="str">
        <f>IF(AND(OR(BG73="။",BG73="၊"),LEN(BG73)=1),BG73,
IF(ISNUMBER(MATCH(LEFT(BG73,7),Final_modified_Intermediate[Burmese_Consonants],0)),LEFT(BG73,7),
IF(ISNUMBER(MATCH(LEFT(BG73,6),Final_modified_Intermediate[Burmese_Consonants],0)),LEFT(BG73,6),
IF(ISNUMBER(MATCH(LEFT(BG73,5),Final_modified_Intermediate[Burmese_Consonants],0)),LEFT(BG73,5),
IF(ISNUMBER(MATCH(LEFT(BG73,4),Final_modified_Intermediate[Burmese_Consonants],0)),LEFT(BG73,4),
IF(ISNUMBER(MATCH(LEFT(BG73,3),Final_modified_Intermediate[Burmese_Consonants],0)),LEFT(BG73,3),
IF(ISNUMBER(MATCH(LEFT(BG73,2),Final_modified_Intermediate[Burmese_Consonants],0)),LEFT(BG73,2),
IF(ISNUMBER(MATCH(LEFT(BG73,1),Final_modified_Intermediate[Burmese_Consonants],0)),LEFT(BG73,1),
IF(ISNUMBER(MATCH(LEFT(BG73,7),Final_Intermediate[Burmese_Consonants],0)),LEFT(BG73,7),
IF(ISNUMBER(MATCH(LEFT(BG73,6),Final_Intermediate[Burmese_Consonants],0)),LEFT(BG73,6),
IF(ISNUMBER(MATCH(LEFT(BG73,5),Final_Intermediate[Burmese_Consonants],0)),LEFT(BG73,5),
IF(ISNUMBER(MATCH(LEFT(BG73,4),Final_Intermediate[Burmese_Consonants],0)),LEFT(BG73,4),
IF(ISNUMBER(MATCH(LEFT(BG73,3),Final_Intermediate[Burmese_Consonants],0)),LEFT(BG73,3),
IF(ISNUMBER(MATCH(LEFT(BG73,2),Final_Intermediate[Burmese_Consonants],0)),LEFT(BG73,2),
IF(ISNUMBER(MATCH(LEFT(BG73,1),Final_Intermediate[Burmese_Consonants],0)),LEFT(BG73,1),
"")))))))))))))))</f>
        <v/>
      </c>
      <c r="AJ73" t="str">
        <f>IF(AND(OR(BH73="။",BH73="၊"),LEN(BH73)=1),BH73,
IF(ISNUMBER(MATCH(LEFT(BH73,7),Final_modified_Intermediate[Burmese_Consonants],0)),LEFT(BH73,7),
IF(ISNUMBER(MATCH(LEFT(BH73,6),Final_modified_Intermediate[Burmese_Consonants],0)),LEFT(BH73,6),
IF(ISNUMBER(MATCH(LEFT(BH73,5),Final_modified_Intermediate[Burmese_Consonants],0)),LEFT(BH73,5),
IF(ISNUMBER(MATCH(LEFT(BH73,4),Final_modified_Intermediate[Burmese_Consonants],0)),LEFT(BH73,4),
IF(ISNUMBER(MATCH(LEFT(BH73,3),Final_modified_Intermediate[Burmese_Consonants],0)),LEFT(BH73,3),
IF(ISNUMBER(MATCH(LEFT(BH73,2),Final_modified_Intermediate[Burmese_Consonants],0)),LEFT(BH73,2),
IF(ISNUMBER(MATCH(LEFT(BH73,1),Final_modified_Intermediate[Burmese_Consonants],0)),LEFT(BH73,1),
IF(ISNUMBER(MATCH(LEFT(BH73,7),Final_Intermediate[Burmese_Consonants],0)),LEFT(BH73,7),
IF(ISNUMBER(MATCH(LEFT(BH73,6),Final_Intermediate[Burmese_Consonants],0)),LEFT(BH73,6),
IF(ISNUMBER(MATCH(LEFT(BH73,5),Final_Intermediate[Burmese_Consonants],0)),LEFT(BH73,5),
IF(ISNUMBER(MATCH(LEFT(BH73,4),Final_Intermediate[Burmese_Consonants],0)),LEFT(BH73,4),
IF(ISNUMBER(MATCH(LEFT(BH73,3),Final_Intermediate[Burmese_Consonants],0)),LEFT(BH73,3),
IF(ISNUMBER(MATCH(LEFT(BH73,2),Final_Intermediate[Burmese_Consonants],0)),LEFT(BH73,2),
IF(ISNUMBER(MATCH(LEFT(BH73,1),Final_Intermediate[Burmese_Consonants],0)),LEFT(BH73,1),
"")))))))))))))))</f>
        <v/>
      </c>
      <c r="AK73" t="str">
        <f>IF(AND(OR(BI73="။",BI73="၊"),LEN(BI73)=1),BI73,
IF(ISNUMBER(MATCH(LEFT(BI73,7),Final_modified_Intermediate[Burmese_Consonants],0)),LEFT(BI73,7),
IF(ISNUMBER(MATCH(LEFT(BI73,6),Final_modified_Intermediate[Burmese_Consonants],0)),LEFT(BI73,6),
IF(ISNUMBER(MATCH(LEFT(BI73,5),Final_modified_Intermediate[Burmese_Consonants],0)),LEFT(BI73,5),
IF(ISNUMBER(MATCH(LEFT(BI73,4),Final_modified_Intermediate[Burmese_Consonants],0)),LEFT(BI73,4),
IF(ISNUMBER(MATCH(LEFT(BI73,3),Final_modified_Intermediate[Burmese_Consonants],0)),LEFT(BI73,3),
IF(ISNUMBER(MATCH(LEFT(BI73,2),Final_modified_Intermediate[Burmese_Consonants],0)),LEFT(BI73,2),
IF(ISNUMBER(MATCH(LEFT(BI73,1),Final_modified_Intermediate[Burmese_Consonants],0)),LEFT(BI73,1),
IF(ISNUMBER(MATCH(LEFT(BI73,7),Final_Intermediate[Burmese_Consonants],0)),LEFT(BI73,7),
IF(ISNUMBER(MATCH(LEFT(BI73,6),Final_Intermediate[Burmese_Consonants],0)),LEFT(BI73,6),
IF(ISNUMBER(MATCH(LEFT(BI73,5),Final_Intermediate[Burmese_Consonants],0)),LEFT(BI73,5),
IF(ISNUMBER(MATCH(LEFT(BI73,4),Final_Intermediate[Burmese_Consonants],0)),LEFT(BI73,4),
IF(ISNUMBER(MATCH(LEFT(BI73,3),Final_Intermediate[Burmese_Consonants],0)),LEFT(BI73,3),
IF(ISNUMBER(MATCH(LEFT(BI73,2),Final_Intermediate[Burmese_Consonants],0)),LEFT(BI73,2),
IF(ISNUMBER(MATCH(LEFT(BI73,1),Final_Intermediate[Burmese_Consonants],0)),LEFT(BI73,1),
"")))))))))))))))</f>
        <v/>
      </c>
      <c r="AL73" t="str">
        <f>IF(AND(OR(BJ73="။",BJ73="၊"),LEN(BJ73)=1),BJ73,
IF(ISNUMBER(MATCH(LEFT(BJ73,7),Final_modified_Intermediate[Burmese_Consonants],0)),LEFT(BJ73,7),
IF(ISNUMBER(MATCH(LEFT(BJ73,6),Final_modified_Intermediate[Burmese_Consonants],0)),LEFT(BJ73,6),
IF(ISNUMBER(MATCH(LEFT(BJ73,5),Final_modified_Intermediate[Burmese_Consonants],0)),LEFT(BJ73,5),
IF(ISNUMBER(MATCH(LEFT(BJ73,4),Final_modified_Intermediate[Burmese_Consonants],0)),LEFT(BJ73,4),
IF(ISNUMBER(MATCH(LEFT(BJ73,3),Final_modified_Intermediate[Burmese_Consonants],0)),LEFT(BJ73,3),
IF(ISNUMBER(MATCH(LEFT(BJ73,2),Final_modified_Intermediate[Burmese_Consonants],0)),LEFT(BJ73,2),
IF(ISNUMBER(MATCH(LEFT(BJ73,1),Final_modified_Intermediate[Burmese_Consonants],0)),LEFT(BJ73,1),
IF(ISNUMBER(MATCH(LEFT(BJ73,7),Final_Intermediate[Burmese_Consonants],0)),LEFT(BJ73,7),
IF(ISNUMBER(MATCH(LEFT(BJ73,6),Final_Intermediate[Burmese_Consonants],0)),LEFT(BJ73,6),
IF(ISNUMBER(MATCH(LEFT(BJ73,5),Final_Intermediate[Burmese_Consonants],0)),LEFT(BJ73,5),
IF(ISNUMBER(MATCH(LEFT(BJ73,4),Final_Intermediate[Burmese_Consonants],0)),LEFT(BJ73,4),
IF(ISNUMBER(MATCH(LEFT(BJ73,3),Final_Intermediate[Burmese_Consonants],0)),LEFT(BJ73,3),
IF(ISNUMBER(MATCH(LEFT(BJ73,2),Final_Intermediate[Burmese_Consonants],0)),LEFT(BJ73,2),
IF(ISNUMBER(MATCH(LEFT(BJ73,1),Final_Intermediate[Burmese_Consonants],0)),LEFT(BJ73,1),
"")))))))))))))))</f>
        <v/>
      </c>
      <c r="AN73" t="e">
        <f>Compiler_Burmese[[#This Row],[Sr. No.]]</f>
        <v>#REF!</v>
      </c>
      <c r="AO7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3" t="e">
        <f>[2]!Vocabulary_Burmese[[#This Row],[Sr. No.]]</f>
        <v>#REF!</v>
      </c>
      <c r="BA73" t="str">
        <f>IF(Raw_data_N2_Kanji[[#This Row],[Categorie]]&lt;&gt;"","",
IF(ISNUMBER(MATCH(V,Special_list[Burmese word],0)),"",
SUBSTITUTE(Raw_data_N2_Kanji[[#This Row],[Raw]]," ","")))</f>
        <v>ကြာဆံကြော်</v>
      </c>
      <c r="BB73" t="str">
        <f>RIGHT(Segregate18[[#This Row],[UPGRADE]],LEN(Segregate18[[#This Row],[UPGRADE]])-LEN(Compiler_Burmese[[#This Row],[1]]))</f>
        <v>ဆံကြော်</v>
      </c>
      <c r="BC73" t="str">
        <f>RIGHT(Segregate18[[#This Row],[11]],LEN(Segregate18[[#This Row],[11]])-LEN(Compiler_Burmese[[#This Row],[2]]))</f>
        <v>ကြော်</v>
      </c>
      <c r="BD73" t="str">
        <f>RIGHT(Segregate18[[#This Row],[21]],LEN(Segregate18[[#This Row],[21]])-LEN(Compiler_Burmese[[#This Row],[3]]))</f>
        <v/>
      </c>
      <c r="BE73" t="str">
        <f>RIGHT(Segregate18[[#This Row],[31]],LEN(Segregate18[[#This Row],[31]])-LEN(Compiler_Burmese[[#This Row],[4]]))</f>
        <v/>
      </c>
      <c r="BF73" t="str">
        <f>RIGHT(Segregate18[[#This Row],[41]],LEN(Segregate18[[#This Row],[41]])-LEN(Compiler_Burmese[[#This Row],[5]]))</f>
        <v/>
      </c>
      <c r="BG73" t="str">
        <f>RIGHT(Segregate18[[#This Row],[51]],LEN(Segregate18[[#This Row],[51]])-LEN(Compiler_Burmese[[#This Row],[6]]))</f>
        <v/>
      </c>
      <c r="BH73" t="str">
        <f>RIGHT(Segregate18[[#This Row],[61]],LEN(Segregate18[[#This Row],[61]])-LEN(Compiler_Burmese[[#This Row],[7]]))</f>
        <v/>
      </c>
      <c r="BI73" t="str">
        <f>RIGHT(Segregate18[[#This Row],[71]],LEN(Segregate18[[#This Row],[71]])-LEN(Compiler_Burmese[[#This Row],[8]]))</f>
        <v/>
      </c>
      <c r="BJ73" t="str">
        <f>RIGHT(Segregate18[[#This Row],[81]],LEN(Segregate18[[#This Row],[81]])-LEN(Compiler_Burmese[[#This Row],[9]]))</f>
        <v/>
      </c>
    </row>
    <row r="74" spans="1:62" ht="14.25" customHeight="1" x14ac:dyDescent="0.3">
      <c r="A74">
        <f>IF(Raw_data_N2_Kanji[[#This Row],[Categorie]]&lt;&gt;"",$A73+1,$A73)</f>
        <v>5</v>
      </c>
      <c r="B74" s="6">
        <f>IF(AND(Raw_data_N2_Kanji[[#This Row],[Supporting word 1]]="",Raw_data_N2_Kanji[[#This Row],[Supporting word 2]]=""),$B73,$B73+1)</f>
        <v>0</v>
      </c>
      <c r="C74" s="9">
        <f>ROW()-ROW(Raw_data_N2_Kanji[#Headers])</f>
        <v>72</v>
      </c>
      <c r="D74" s="9"/>
      <c r="E74" s="9" t="str">
        <f>IF(Raw_data_N2_Kanji[[#This Row],[Categorie]]="",$E73,Raw_data_N2_Kanji[[#This Row],[Categorie]])</f>
        <v>Rice, Noodles</v>
      </c>
      <c r="F74" s="9">
        <f t="shared" si="2"/>
        <v>13</v>
      </c>
      <c r="G74" s="57" t="str">
        <f>Raw_data_N2_Kanji[[#This Row],[Lecture_no]]&amp;"_"&amp;Raw_data_N2_Kanji[[#This Row],[Receipe_no]]</f>
        <v>Rice, Noodles_13</v>
      </c>
      <c r="H74" s="125" t="s">
        <v>27604</v>
      </c>
      <c r="I7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မုန့်ဟင်းခါး</v>
      </c>
      <c r="K7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4" s="11"/>
      <c r="N74" s="11"/>
      <c r="O7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4" s="12" t="s">
        <v>27629</v>
      </c>
      <c r="Q74" s="12">
        <f>IF(Raw_data_N2_Kanji[[#This Row],[Receipe_no]]=0,$Q73,
$Q73+1)</f>
        <v>67</v>
      </c>
      <c r="R74" s="11"/>
      <c r="S74" s="11">
        <f>IF(Raw_data_N2_Kanji[[#This Row],[Marking]]="",1,"")</f>
        <v>1</v>
      </c>
      <c r="T74" s="11" t="str">
        <f>IF(Raw_data_N2_Kanji[[#This Row],[Marking_blank]]="",SUMPRODUCT(COUNTIF($S$3:$S74,$S74)),"")</f>
        <v/>
      </c>
      <c r="U74" s="12">
        <f>Raw_data_N2_Kanji[[#This Row],[Sr. no.]]</f>
        <v>72</v>
      </c>
      <c r="V74" s="11">
        <f>SUMPRODUCT(COUNTIF($J$3:$J74,$J74))</f>
        <v>2</v>
      </c>
      <c r="W74" s="82">
        <f>LEN('1_Raw_data'!$J74)</f>
        <v>12</v>
      </c>
      <c r="Y74" t="e">
        <f>Segregate18[[#This Row],[Sr. No.]]</f>
        <v>#REF!</v>
      </c>
      <c r="Z74" t="str">
        <f>IF(AND(OR(BA74="။",BA74="၊"),LEN(BA74)=1),BA74,
IF(ISNUMBER(MATCH(LEFT(BA74,7),Final_modified_Intermediate[Burmese_Consonants],0)),LEFT(BA74,7),
IF(ISNUMBER(MATCH(LEFT(BA74,6),Final_modified_Intermediate[Burmese_Consonants],0)),LEFT(BA74,6),
IF(ISNUMBER(MATCH(LEFT(BA74,5),Final_modified_Intermediate[Burmese_Consonants],0)),LEFT(BA74,5),
IF(ISNUMBER(MATCH(LEFT(BA74,4),Final_modified_Intermediate[Burmese_Consonants],0)),LEFT(BA74,4),
IF(ISNUMBER(MATCH(LEFT(BA74,3),Final_modified_Intermediate[Burmese_Consonants],0)),LEFT(BA74,3),
IF(ISNUMBER(MATCH(LEFT(BA74,2),Final_modified_Intermediate[Burmese_Consonants],0)),LEFT(BA74,2),
IF(ISNUMBER(MATCH(LEFT(BA74,1),Final_modified_Intermediate[Burmese_Consonants],0)),LEFT(BA74,1),
IF(ISNUMBER(MATCH(LEFT(BA74,7),Final_Intermediate[Burmese_Consonants],0)),LEFT(BA74,7),
IF(ISNUMBER(MATCH(LEFT(BA74,6),Final_Intermediate[Burmese_Consonants],0)),LEFT(BA74,6),
IF(ISNUMBER(MATCH(LEFT(BA74,5),Final_Intermediate[Burmese_Consonants],0)),LEFT(BA74,5),
IF(ISNUMBER(MATCH(LEFT(BA74,4),Final_Intermediate[Burmese_Consonants],0)),LEFT(BA74,4),
IF(ISNUMBER(MATCH(LEFT(BA74,3),Final_Intermediate[Burmese_Consonants],0)),LEFT(BA74,3),
IF(ISNUMBER(MATCH(LEFT(BA74,2),Final_Intermediate[Burmese_Consonants],0)),LEFT(BA74,2),
IF(ISNUMBER(MATCH(LEFT(BA74,1),Final_Intermediate[Burmese_Consonants],0)),LEFT(BA74,1),
"")))))))))))))))</f>
        <v>မုန့်</v>
      </c>
      <c r="AA7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4" t="str">
        <f>IF(AND(OR(BB74="။",BB74="၊"),LEN(BB74)=1),BB74,
IF(ISNUMBER(MATCH(LEFT(BB74,7),Final_modified_Intermediate[Burmese_Consonants],0)),LEFT(BB74,7),
IF(ISNUMBER(MATCH(LEFT(BB74,6),Final_modified_Intermediate[Burmese_Consonants],0)),LEFT(BB74,6),
IF(ISNUMBER(MATCH(LEFT(BB74,5),Final_modified_Intermediate[Burmese_Consonants],0)),LEFT(BB74,5),
IF(ISNUMBER(MATCH(LEFT(BB74,4),Final_modified_Intermediate[Burmese_Consonants],0)),LEFT(BB74,4),
IF(ISNUMBER(MATCH(LEFT(BB74,3),Final_modified_Intermediate[Burmese_Consonants],0)),LEFT(BB74,3),
IF(ISNUMBER(MATCH(LEFT(BB74,2),Final_modified_Intermediate[Burmese_Consonants],0)),LEFT(BB74,2),
IF(ISNUMBER(MATCH(LEFT(BB74,1),Final_modified_Intermediate[Burmese_Consonants],0)),LEFT(BB74,1),
IF(ISNUMBER(MATCH(LEFT(BB74,7),Final_Intermediate[Burmese_Consonants],0)),LEFT(BB74,7),
IF(ISNUMBER(MATCH(LEFT(BB74,6),Final_Intermediate[Burmese_Consonants],0)),LEFT(BB74,6),
IF(ISNUMBER(MATCH(LEFT(BB74,5),Final_Intermediate[Burmese_Consonants],0)),LEFT(BB74,5),
IF(ISNUMBER(MATCH(LEFT(BB74,4),Final_Intermediate[Burmese_Consonants],0)),LEFT(BB74,4),
IF(ISNUMBER(MATCH(LEFT(BB74,3),Final_Intermediate[Burmese_Consonants],0)),LEFT(BB74,3),
IF(ISNUMBER(MATCH(LEFT(BB74,2),Final_Intermediate[Burmese_Consonants],0)),LEFT(BB74,2),
IF(ISNUMBER(MATCH(LEFT(BB74,1),Final_Intermediate[Burmese_Consonants],0)),LEFT(BB74,1),
"")))))))))))))))</f>
        <v>ဟင်း</v>
      </c>
      <c r="AC7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4" t="str">
        <f>IF(AND(OR(BC74="။",BC74="၊"),LEN(BC74)=1),BC74,
IF(ISNUMBER(MATCH(LEFT(BC74,7),Final_modified_Intermediate[Burmese_Consonants],0)),LEFT(BC74,7),
IF(ISNUMBER(MATCH(LEFT(BC74,6),Final_modified_Intermediate[Burmese_Consonants],0)),LEFT(BC74,6),
IF(ISNUMBER(MATCH(LEFT(BC74,5),Final_modified_Intermediate[Burmese_Consonants],0)),LEFT(BC74,5),
IF(ISNUMBER(MATCH(LEFT(BC74,4),Final_modified_Intermediate[Burmese_Consonants],0)),LEFT(BC74,4),
IF(ISNUMBER(MATCH(LEFT(BC74,3),Final_modified_Intermediate[Burmese_Consonants],0)),LEFT(BC74,3),
IF(ISNUMBER(MATCH(LEFT(BC74,2),Final_modified_Intermediate[Burmese_Consonants],0)),LEFT(BC74,2),
IF(ISNUMBER(MATCH(LEFT(BC74,1),Final_modified_Intermediate[Burmese_Consonants],0)),LEFT(BC74,1),
IF(ISNUMBER(MATCH(LEFT(BC74,7),Final_Intermediate[Burmese_Consonants],0)),LEFT(BC74,7),
IF(ISNUMBER(MATCH(LEFT(BC74,6),Final_Intermediate[Burmese_Consonants],0)),LEFT(BC74,6),
IF(ISNUMBER(MATCH(LEFT(BC74,5),Final_Intermediate[Burmese_Consonants],0)),LEFT(BC74,5),
IF(ISNUMBER(MATCH(LEFT(BC74,4),Final_Intermediate[Burmese_Consonants],0)),LEFT(BC74,4),
IF(ISNUMBER(MATCH(LEFT(BC74,3),Final_Intermediate[Burmese_Consonants],0)),LEFT(BC74,3),
IF(ISNUMBER(MATCH(LEFT(BC74,2),Final_Intermediate[Burmese_Consonants],0)),LEFT(BC74,2),
IF(ISNUMBER(MATCH(LEFT(BC74,1),Final_Intermediate[Burmese_Consonants],0)),LEFT(BC74,1),
"")))))))))))))))</f>
        <v>ခါး</v>
      </c>
      <c r="AE7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4" t="str">
        <f>IF(AND(OR(BD74="။",BD74="၊"),LEN(BD74)=1),BD74,
IF(ISNUMBER(MATCH(LEFT(BD74,7),Final_modified_Intermediate[Burmese_Consonants],0)),LEFT(BD74,7),
IF(ISNUMBER(MATCH(LEFT(BD74,6),Final_modified_Intermediate[Burmese_Consonants],0)),LEFT(BD74,6),
IF(ISNUMBER(MATCH(LEFT(BD74,5),Final_modified_Intermediate[Burmese_Consonants],0)),LEFT(BD74,5),
IF(ISNUMBER(MATCH(LEFT(BD74,4),Final_modified_Intermediate[Burmese_Consonants],0)),LEFT(BD74,4),
IF(ISNUMBER(MATCH(LEFT(BD74,3),Final_modified_Intermediate[Burmese_Consonants],0)),LEFT(BD74,3),
IF(ISNUMBER(MATCH(LEFT(BD74,2),Final_modified_Intermediate[Burmese_Consonants],0)),LEFT(BD74,2),
IF(ISNUMBER(MATCH(LEFT(BD74,1),Final_modified_Intermediate[Burmese_Consonants],0)),LEFT(BD74,1),
IF(ISNUMBER(MATCH(LEFT(BD74,7),Final_Intermediate[Burmese_Consonants],0)),LEFT(BD74,7),
IF(ISNUMBER(MATCH(LEFT(BD74,6),Final_Intermediate[Burmese_Consonants],0)),LEFT(BD74,6),
IF(ISNUMBER(MATCH(LEFT(BD74,5),Final_Intermediate[Burmese_Consonants],0)),LEFT(BD74,5),
IF(ISNUMBER(MATCH(LEFT(BD74,4),Final_Intermediate[Burmese_Consonants],0)),LEFT(BD74,4),
IF(ISNUMBER(MATCH(LEFT(BD74,3),Final_Intermediate[Burmese_Consonants],0)),LEFT(BD74,3),
IF(ISNUMBER(MATCH(LEFT(BD74,2),Final_Intermediate[Burmese_Consonants],0)),LEFT(BD74,2),
IF(ISNUMBER(MATCH(LEFT(BD74,1),Final_Intermediate[Burmese_Consonants],0)),LEFT(BD74,1),
"")))))))))))))))</f>
        <v/>
      </c>
      <c r="AG74" t="str">
        <f>IF(AND(OR(BE74="။",BE74="၊"),LEN(BE74)=1),BE74,
IF(ISNUMBER(MATCH(LEFT(BE74,7),Final_modified_Intermediate[Burmese_Consonants],0)),LEFT(BE74,7),
IF(ISNUMBER(MATCH(LEFT(BE74,6),Final_modified_Intermediate[Burmese_Consonants],0)),LEFT(BE74,6),
IF(ISNUMBER(MATCH(LEFT(BE74,5),Final_modified_Intermediate[Burmese_Consonants],0)),LEFT(BE74,5),
IF(ISNUMBER(MATCH(LEFT(BE74,4),Final_modified_Intermediate[Burmese_Consonants],0)),LEFT(BE74,4),
IF(ISNUMBER(MATCH(LEFT(BE74,3),Final_modified_Intermediate[Burmese_Consonants],0)),LEFT(BE74,3),
IF(ISNUMBER(MATCH(LEFT(BE74,2),Final_modified_Intermediate[Burmese_Consonants],0)),LEFT(BE74,2),
IF(ISNUMBER(MATCH(LEFT(BE74,1),Final_modified_Intermediate[Burmese_Consonants],0)),LEFT(BE74,1),
IF(ISNUMBER(MATCH(LEFT(BE74,7),Final_Intermediate[Burmese_Consonants],0)),LEFT(BE74,7),
IF(ISNUMBER(MATCH(LEFT(BE74,6),Final_Intermediate[Burmese_Consonants],0)),LEFT(BE74,6),
IF(ISNUMBER(MATCH(LEFT(BE74,5),Final_Intermediate[Burmese_Consonants],0)),LEFT(BE74,5),
IF(ISNUMBER(MATCH(LEFT(BE74,4),Final_Intermediate[Burmese_Consonants],0)),LEFT(BE74,4),
IF(ISNUMBER(MATCH(LEFT(BE74,3),Final_Intermediate[Burmese_Consonants],0)),LEFT(BE74,3),
IF(ISNUMBER(MATCH(LEFT(BE74,2),Final_Intermediate[Burmese_Consonants],0)),LEFT(BE74,2),
IF(ISNUMBER(MATCH(LEFT(BE74,1),Final_Intermediate[Burmese_Consonants],0)),LEFT(BE74,1),
"")))))))))))))))</f>
        <v/>
      </c>
      <c r="AH74" t="str">
        <f>IF(AND(OR(BF74="။",BF74="၊"),LEN(BF74)=1),BF74,
IF(ISNUMBER(MATCH(LEFT(BF74,7),Final_modified_Intermediate[Burmese_Consonants],0)),LEFT(BF74,7),
IF(ISNUMBER(MATCH(LEFT(BF74,6),Final_modified_Intermediate[Burmese_Consonants],0)),LEFT(BF74,6),
IF(ISNUMBER(MATCH(LEFT(BF74,5),Final_modified_Intermediate[Burmese_Consonants],0)),LEFT(BF74,5),
IF(ISNUMBER(MATCH(LEFT(BF74,4),Final_modified_Intermediate[Burmese_Consonants],0)),LEFT(BF74,4),
IF(ISNUMBER(MATCH(LEFT(BF74,3),Final_modified_Intermediate[Burmese_Consonants],0)),LEFT(BF74,3),
IF(ISNUMBER(MATCH(LEFT(BF74,2),Final_modified_Intermediate[Burmese_Consonants],0)),LEFT(BF74,2),
IF(ISNUMBER(MATCH(LEFT(BF74,1),Final_modified_Intermediate[Burmese_Consonants],0)),LEFT(BF74,1),
IF(ISNUMBER(MATCH(LEFT(BF74,7),Final_Intermediate[Burmese_Consonants],0)),LEFT(BF74,7),
IF(ISNUMBER(MATCH(LEFT(BF74,6),Final_Intermediate[Burmese_Consonants],0)),LEFT(BF74,6),
IF(ISNUMBER(MATCH(LEFT(BF74,5),Final_Intermediate[Burmese_Consonants],0)),LEFT(BF74,5),
IF(ISNUMBER(MATCH(LEFT(BF74,4),Final_Intermediate[Burmese_Consonants],0)),LEFT(BF74,4),
IF(ISNUMBER(MATCH(LEFT(BF74,3),Final_Intermediate[Burmese_Consonants],0)),LEFT(BF74,3),
IF(ISNUMBER(MATCH(LEFT(BF74,2),Final_Intermediate[Burmese_Consonants],0)),LEFT(BF74,2),
IF(ISNUMBER(MATCH(LEFT(BF74,1),Final_Intermediate[Burmese_Consonants],0)),LEFT(BF74,1),
"")))))))))))))))</f>
        <v/>
      </c>
      <c r="AI74" t="str">
        <f>IF(AND(OR(BG74="။",BG74="၊"),LEN(BG74)=1),BG74,
IF(ISNUMBER(MATCH(LEFT(BG74,7),Final_modified_Intermediate[Burmese_Consonants],0)),LEFT(BG74,7),
IF(ISNUMBER(MATCH(LEFT(BG74,6),Final_modified_Intermediate[Burmese_Consonants],0)),LEFT(BG74,6),
IF(ISNUMBER(MATCH(LEFT(BG74,5),Final_modified_Intermediate[Burmese_Consonants],0)),LEFT(BG74,5),
IF(ISNUMBER(MATCH(LEFT(BG74,4),Final_modified_Intermediate[Burmese_Consonants],0)),LEFT(BG74,4),
IF(ISNUMBER(MATCH(LEFT(BG74,3),Final_modified_Intermediate[Burmese_Consonants],0)),LEFT(BG74,3),
IF(ISNUMBER(MATCH(LEFT(BG74,2),Final_modified_Intermediate[Burmese_Consonants],0)),LEFT(BG74,2),
IF(ISNUMBER(MATCH(LEFT(BG74,1),Final_modified_Intermediate[Burmese_Consonants],0)),LEFT(BG74,1),
IF(ISNUMBER(MATCH(LEFT(BG74,7),Final_Intermediate[Burmese_Consonants],0)),LEFT(BG74,7),
IF(ISNUMBER(MATCH(LEFT(BG74,6),Final_Intermediate[Burmese_Consonants],0)),LEFT(BG74,6),
IF(ISNUMBER(MATCH(LEFT(BG74,5),Final_Intermediate[Burmese_Consonants],0)),LEFT(BG74,5),
IF(ISNUMBER(MATCH(LEFT(BG74,4),Final_Intermediate[Burmese_Consonants],0)),LEFT(BG74,4),
IF(ISNUMBER(MATCH(LEFT(BG74,3),Final_Intermediate[Burmese_Consonants],0)),LEFT(BG74,3),
IF(ISNUMBER(MATCH(LEFT(BG74,2),Final_Intermediate[Burmese_Consonants],0)),LEFT(BG74,2),
IF(ISNUMBER(MATCH(LEFT(BG74,1),Final_Intermediate[Burmese_Consonants],0)),LEFT(BG74,1),
"")))))))))))))))</f>
        <v/>
      </c>
      <c r="AJ74" t="str">
        <f>IF(AND(OR(BH74="။",BH74="၊"),LEN(BH74)=1),BH74,
IF(ISNUMBER(MATCH(LEFT(BH74,7),Final_modified_Intermediate[Burmese_Consonants],0)),LEFT(BH74,7),
IF(ISNUMBER(MATCH(LEFT(BH74,6),Final_modified_Intermediate[Burmese_Consonants],0)),LEFT(BH74,6),
IF(ISNUMBER(MATCH(LEFT(BH74,5),Final_modified_Intermediate[Burmese_Consonants],0)),LEFT(BH74,5),
IF(ISNUMBER(MATCH(LEFT(BH74,4),Final_modified_Intermediate[Burmese_Consonants],0)),LEFT(BH74,4),
IF(ISNUMBER(MATCH(LEFT(BH74,3),Final_modified_Intermediate[Burmese_Consonants],0)),LEFT(BH74,3),
IF(ISNUMBER(MATCH(LEFT(BH74,2),Final_modified_Intermediate[Burmese_Consonants],0)),LEFT(BH74,2),
IF(ISNUMBER(MATCH(LEFT(BH74,1),Final_modified_Intermediate[Burmese_Consonants],0)),LEFT(BH74,1),
IF(ISNUMBER(MATCH(LEFT(BH74,7),Final_Intermediate[Burmese_Consonants],0)),LEFT(BH74,7),
IF(ISNUMBER(MATCH(LEFT(BH74,6),Final_Intermediate[Burmese_Consonants],0)),LEFT(BH74,6),
IF(ISNUMBER(MATCH(LEFT(BH74,5),Final_Intermediate[Burmese_Consonants],0)),LEFT(BH74,5),
IF(ISNUMBER(MATCH(LEFT(BH74,4),Final_Intermediate[Burmese_Consonants],0)),LEFT(BH74,4),
IF(ISNUMBER(MATCH(LEFT(BH74,3),Final_Intermediate[Burmese_Consonants],0)),LEFT(BH74,3),
IF(ISNUMBER(MATCH(LEFT(BH74,2),Final_Intermediate[Burmese_Consonants],0)),LEFT(BH74,2),
IF(ISNUMBER(MATCH(LEFT(BH74,1),Final_Intermediate[Burmese_Consonants],0)),LEFT(BH74,1),
"")))))))))))))))</f>
        <v/>
      </c>
      <c r="AK74" t="str">
        <f>IF(AND(OR(BI74="။",BI74="၊"),LEN(BI74)=1),BI74,
IF(ISNUMBER(MATCH(LEFT(BI74,7),Final_modified_Intermediate[Burmese_Consonants],0)),LEFT(BI74,7),
IF(ISNUMBER(MATCH(LEFT(BI74,6),Final_modified_Intermediate[Burmese_Consonants],0)),LEFT(BI74,6),
IF(ISNUMBER(MATCH(LEFT(BI74,5),Final_modified_Intermediate[Burmese_Consonants],0)),LEFT(BI74,5),
IF(ISNUMBER(MATCH(LEFT(BI74,4),Final_modified_Intermediate[Burmese_Consonants],0)),LEFT(BI74,4),
IF(ISNUMBER(MATCH(LEFT(BI74,3),Final_modified_Intermediate[Burmese_Consonants],0)),LEFT(BI74,3),
IF(ISNUMBER(MATCH(LEFT(BI74,2),Final_modified_Intermediate[Burmese_Consonants],0)),LEFT(BI74,2),
IF(ISNUMBER(MATCH(LEFT(BI74,1),Final_modified_Intermediate[Burmese_Consonants],0)),LEFT(BI74,1),
IF(ISNUMBER(MATCH(LEFT(BI74,7),Final_Intermediate[Burmese_Consonants],0)),LEFT(BI74,7),
IF(ISNUMBER(MATCH(LEFT(BI74,6),Final_Intermediate[Burmese_Consonants],0)),LEFT(BI74,6),
IF(ISNUMBER(MATCH(LEFT(BI74,5),Final_Intermediate[Burmese_Consonants],0)),LEFT(BI74,5),
IF(ISNUMBER(MATCH(LEFT(BI74,4),Final_Intermediate[Burmese_Consonants],0)),LEFT(BI74,4),
IF(ISNUMBER(MATCH(LEFT(BI74,3),Final_Intermediate[Burmese_Consonants],0)),LEFT(BI74,3),
IF(ISNUMBER(MATCH(LEFT(BI74,2),Final_Intermediate[Burmese_Consonants],0)),LEFT(BI74,2),
IF(ISNUMBER(MATCH(LEFT(BI74,1),Final_Intermediate[Burmese_Consonants],0)),LEFT(BI74,1),
"")))))))))))))))</f>
        <v/>
      </c>
      <c r="AL74" t="str">
        <f>IF(AND(OR(BJ74="။",BJ74="၊"),LEN(BJ74)=1),BJ74,
IF(ISNUMBER(MATCH(LEFT(BJ74,7),Final_modified_Intermediate[Burmese_Consonants],0)),LEFT(BJ74,7),
IF(ISNUMBER(MATCH(LEFT(BJ74,6),Final_modified_Intermediate[Burmese_Consonants],0)),LEFT(BJ74,6),
IF(ISNUMBER(MATCH(LEFT(BJ74,5),Final_modified_Intermediate[Burmese_Consonants],0)),LEFT(BJ74,5),
IF(ISNUMBER(MATCH(LEFT(BJ74,4),Final_modified_Intermediate[Burmese_Consonants],0)),LEFT(BJ74,4),
IF(ISNUMBER(MATCH(LEFT(BJ74,3),Final_modified_Intermediate[Burmese_Consonants],0)),LEFT(BJ74,3),
IF(ISNUMBER(MATCH(LEFT(BJ74,2),Final_modified_Intermediate[Burmese_Consonants],0)),LEFT(BJ74,2),
IF(ISNUMBER(MATCH(LEFT(BJ74,1),Final_modified_Intermediate[Burmese_Consonants],0)),LEFT(BJ74,1),
IF(ISNUMBER(MATCH(LEFT(BJ74,7),Final_Intermediate[Burmese_Consonants],0)),LEFT(BJ74,7),
IF(ISNUMBER(MATCH(LEFT(BJ74,6),Final_Intermediate[Burmese_Consonants],0)),LEFT(BJ74,6),
IF(ISNUMBER(MATCH(LEFT(BJ74,5),Final_Intermediate[Burmese_Consonants],0)),LEFT(BJ74,5),
IF(ISNUMBER(MATCH(LEFT(BJ74,4),Final_Intermediate[Burmese_Consonants],0)),LEFT(BJ74,4),
IF(ISNUMBER(MATCH(LEFT(BJ74,3),Final_Intermediate[Burmese_Consonants],0)),LEFT(BJ74,3),
IF(ISNUMBER(MATCH(LEFT(BJ74,2),Final_Intermediate[Burmese_Consonants],0)),LEFT(BJ74,2),
IF(ISNUMBER(MATCH(LEFT(BJ74,1),Final_Intermediate[Burmese_Consonants],0)),LEFT(BJ74,1),
"")))))))))))))))</f>
        <v/>
      </c>
      <c r="AN74" t="e">
        <f>Compiler_Burmese[[#This Row],[Sr. No.]]</f>
        <v>#REF!</v>
      </c>
      <c r="AO7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4" t="e">
        <f>[2]!Vocabulary_Burmese[[#This Row],[Sr. No.]]</f>
        <v>#REF!</v>
      </c>
      <c r="BA74" t="str">
        <f>IF(Raw_data_N2_Kanji[[#This Row],[Categorie]]&lt;&gt;"","",
IF(ISNUMBER(MATCH(V,Special_list[Burmese word],0)),"",
SUBSTITUTE(Raw_data_N2_Kanji[[#This Row],[Raw]]," ","")))</f>
        <v>မုန့်ဟင်းခါး</v>
      </c>
      <c r="BB74" t="str">
        <f>RIGHT(Segregate18[[#This Row],[UPGRADE]],LEN(Segregate18[[#This Row],[UPGRADE]])-LEN(Compiler_Burmese[[#This Row],[1]]))</f>
        <v>ဟင်းခါး</v>
      </c>
      <c r="BC74" t="str">
        <f>RIGHT(Segregate18[[#This Row],[11]],LEN(Segregate18[[#This Row],[11]])-LEN(Compiler_Burmese[[#This Row],[2]]))</f>
        <v>ခါး</v>
      </c>
      <c r="BD74" t="str">
        <f>RIGHT(Segregate18[[#This Row],[21]],LEN(Segregate18[[#This Row],[21]])-LEN(Compiler_Burmese[[#This Row],[3]]))</f>
        <v/>
      </c>
      <c r="BE74" t="str">
        <f>RIGHT(Segregate18[[#This Row],[31]],LEN(Segregate18[[#This Row],[31]])-LEN(Compiler_Burmese[[#This Row],[4]]))</f>
        <v/>
      </c>
      <c r="BF74" t="str">
        <f>RIGHT(Segregate18[[#This Row],[41]],LEN(Segregate18[[#This Row],[41]])-LEN(Compiler_Burmese[[#This Row],[5]]))</f>
        <v/>
      </c>
      <c r="BG74" t="str">
        <f>RIGHT(Segregate18[[#This Row],[51]],LEN(Segregate18[[#This Row],[51]])-LEN(Compiler_Burmese[[#This Row],[6]]))</f>
        <v/>
      </c>
      <c r="BH74" t="str">
        <f>RIGHT(Segregate18[[#This Row],[61]],LEN(Segregate18[[#This Row],[61]])-LEN(Compiler_Burmese[[#This Row],[7]]))</f>
        <v/>
      </c>
      <c r="BI74" t="str">
        <f>RIGHT(Segregate18[[#This Row],[71]],LEN(Segregate18[[#This Row],[71]])-LEN(Compiler_Burmese[[#This Row],[8]]))</f>
        <v/>
      </c>
      <c r="BJ74" t="str">
        <f>RIGHT(Segregate18[[#This Row],[81]],LEN(Segregate18[[#This Row],[81]])-LEN(Compiler_Burmese[[#This Row],[9]]))</f>
        <v/>
      </c>
    </row>
    <row r="75" spans="1:62" ht="14.25" customHeight="1" x14ac:dyDescent="0.3">
      <c r="A75">
        <f>IF(Raw_data_N2_Kanji[[#This Row],[Categorie]]&lt;&gt;"",$A74+1,$A74)</f>
        <v>5</v>
      </c>
      <c r="B75" s="6">
        <f>IF(AND(Raw_data_N2_Kanji[[#This Row],[Supporting word 1]]="",Raw_data_N2_Kanji[[#This Row],[Supporting word 2]]=""),$B74,$B74+1)</f>
        <v>0</v>
      </c>
      <c r="C75" s="9">
        <f>ROW()-ROW(Raw_data_N2_Kanji[#Headers])</f>
        <v>73</v>
      </c>
      <c r="D75" s="9"/>
      <c r="E75" s="9" t="str">
        <f>IF(Raw_data_N2_Kanji[[#This Row],[Categorie]]="",$E74,Raw_data_N2_Kanji[[#This Row],[Categorie]])</f>
        <v>Rice, Noodles</v>
      </c>
      <c r="F75" s="9">
        <f t="shared" si="2"/>
        <v>14</v>
      </c>
      <c r="G75" s="57" t="str">
        <f>Raw_data_N2_Kanji[[#This Row],[Lecture_no]]&amp;"_"&amp;Raw_data_N2_Kanji[[#This Row],[Receipe_no]]</f>
        <v>Rice, Noodles_14</v>
      </c>
      <c r="H75" s="125" t="s">
        <v>27621</v>
      </c>
      <c r="I7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မုန့်တီ</v>
      </c>
      <c r="K7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5" s="11"/>
      <c r="N75" s="11"/>
      <c r="O7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5" s="12" t="s">
        <v>27694</v>
      </c>
      <c r="Q75" s="12">
        <f>IF(Raw_data_N2_Kanji[[#This Row],[Receipe_no]]=0,$Q74,
$Q74+1)</f>
        <v>68</v>
      </c>
      <c r="R75" s="11"/>
      <c r="S75" s="11">
        <f>IF(Raw_data_N2_Kanji[[#This Row],[Marking]]="",1,"")</f>
        <v>1</v>
      </c>
      <c r="T75" s="11" t="str">
        <f>IF(Raw_data_N2_Kanji[[#This Row],[Marking_blank]]="",SUMPRODUCT(COUNTIF($S$3:$S75,$S75)),"")</f>
        <v/>
      </c>
      <c r="U75" s="12">
        <f>Raw_data_N2_Kanji[[#This Row],[Sr. no.]]</f>
        <v>73</v>
      </c>
      <c r="V75" s="11">
        <f>SUMPRODUCT(COUNTIF($J$3:$J75,$J75))</f>
        <v>1</v>
      </c>
      <c r="W75" s="82">
        <f>LEN('1_Raw_data'!$J75)</f>
        <v>7</v>
      </c>
      <c r="Y75" t="e">
        <f>Segregate18[[#This Row],[Sr. No.]]</f>
        <v>#REF!</v>
      </c>
      <c r="Z75" t="str">
        <f>IF(AND(OR(BA75="။",BA75="၊"),LEN(BA75)=1),BA75,
IF(ISNUMBER(MATCH(LEFT(BA75,7),Final_modified_Intermediate[Burmese_Consonants],0)),LEFT(BA75,7),
IF(ISNUMBER(MATCH(LEFT(BA75,6),Final_modified_Intermediate[Burmese_Consonants],0)),LEFT(BA75,6),
IF(ISNUMBER(MATCH(LEFT(BA75,5),Final_modified_Intermediate[Burmese_Consonants],0)),LEFT(BA75,5),
IF(ISNUMBER(MATCH(LEFT(BA75,4),Final_modified_Intermediate[Burmese_Consonants],0)),LEFT(BA75,4),
IF(ISNUMBER(MATCH(LEFT(BA75,3),Final_modified_Intermediate[Burmese_Consonants],0)),LEFT(BA75,3),
IF(ISNUMBER(MATCH(LEFT(BA75,2),Final_modified_Intermediate[Burmese_Consonants],0)),LEFT(BA75,2),
IF(ISNUMBER(MATCH(LEFT(BA75,1),Final_modified_Intermediate[Burmese_Consonants],0)),LEFT(BA75,1),
IF(ISNUMBER(MATCH(LEFT(BA75,7),Final_Intermediate[Burmese_Consonants],0)),LEFT(BA75,7),
IF(ISNUMBER(MATCH(LEFT(BA75,6),Final_Intermediate[Burmese_Consonants],0)),LEFT(BA75,6),
IF(ISNUMBER(MATCH(LEFT(BA75,5),Final_Intermediate[Burmese_Consonants],0)),LEFT(BA75,5),
IF(ISNUMBER(MATCH(LEFT(BA75,4),Final_Intermediate[Burmese_Consonants],0)),LEFT(BA75,4),
IF(ISNUMBER(MATCH(LEFT(BA75,3),Final_Intermediate[Burmese_Consonants],0)),LEFT(BA75,3),
IF(ISNUMBER(MATCH(LEFT(BA75,2),Final_Intermediate[Burmese_Consonants],0)),LEFT(BA75,2),
IF(ISNUMBER(MATCH(LEFT(BA75,1),Final_Intermediate[Burmese_Consonants],0)),LEFT(BA75,1),
"")))))))))))))))</f>
        <v>မုန့်</v>
      </c>
      <c r="AA7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5" t="str">
        <f>IF(AND(OR(BB75="။",BB75="၊"),LEN(BB75)=1),BB75,
IF(ISNUMBER(MATCH(LEFT(BB75,7),Final_modified_Intermediate[Burmese_Consonants],0)),LEFT(BB75,7),
IF(ISNUMBER(MATCH(LEFT(BB75,6),Final_modified_Intermediate[Burmese_Consonants],0)),LEFT(BB75,6),
IF(ISNUMBER(MATCH(LEFT(BB75,5),Final_modified_Intermediate[Burmese_Consonants],0)),LEFT(BB75,5),
IF(ISNUMBER(MATCH(LEFT(BB75,4),Final_modified_Intermediate[Burmese_Consonants],0)),LEFT(BB75,4),
IF(ISNUMBER(MATCH(LEFT(BB75,3),Final_modified_Intermediate[Burmese_Consonants],0)),LEFT(BB75,3),
IF(ISNUMBER(MATCH(LEFT(BB75,2),Final_modified_Intermediate[Burmese_Consonants],0)),LEFT(BB75,2),
IF(ISNUMBER(MATCH(LEFT(BB75,1),Final_modified_Intermediate[Burmese_Consonants],0)),LEFT(BB75,1),
IF(ISNUMBER(MATCH(LEFT(BB75,7),Final_Intermediate[Burmese_Consonants],0)),LEFT(BB75,7),
IF(ISNUMBER(MATCH(LEFT(BB75,6),Final_Intermediate[Burmese_Consonants],0)),LEFT(BB75,6),
IF(ISNUMBER(MATCH(LEFT(BB75,5),Final_Intermediate[Burmese_Consonants],0)),LEFT(BB75,5),
IF(ISNUMBER(MATCH(LEFT(BB75,4),Final_Intermediate[Burmese_Consonants],0)),LEFT(BB75,4),
IF(ISNUMBER(MATCH(LEFT(BB75,3),Final_Intermediate[Burmese_Consonants],0)),LEFT(BB75,3),
IF(ISNUMBER(MATCH(LEFT(BB75,2),Final_Intermediate[Burmese_Consonants],0)),LEFT(BB75,2),
IF(ISNUMBER(MATCH(LEFT(BB75,1),Final_Intermediate[Burmese_Consonants],0)),LEFT(BB75,1),
"")))))))))))))))</f>
        <v>တီ</v>
      </c>
      <c r="AC7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5" t="str">
        <f>IF(AND(OR(BC75="။",BC75="၊"),LEN(BC75)=1),BC75,
IF(ISNUMBER(MATCH(LEFT(BC75,7),Final_modified_Intermediate[Burmese_Consonants],0)),LEFT(BC75,7),
IF(ISNUMBER(MATCH(LEFT(BC75,6),Final_modified_Intermediate[Burmese_Consonants],0)),LEFT(BC75,6),
IF(ISNUMBER(MATCH(LEFT(BC75,5),Final_modified_Intermediate[Burmese_Consonants],0)),LEFT(BC75,5),
IF(ISNUMBER(MATCH(LEFT(BC75,4),Final_modified_Intermediate[Burmese_Consonants],0)),LEFT(BC75,4),
IF(ISNUMBER(MATCH(LEFT(BC75,3),Final_modified_Intermediate[Burmese_Consonants],0)),LEFT(BC75,3),
IF(ISNUMBER(MATCH(LEFT(BC75,2),Final_modified_Intermediate[Burmese_Consonants],0)),LEFT(BC75,2),
IF(ISNUMBER(MATCH(LEFT(BC75,1),Final_modified_Intermediate[Burmese_Consonants],0)),LEFT(BC75,1),
IF(ISNUMBER(MATCH(LEFT(BC75,7),Final_Intermediate[Burmese_Consonants],0)),LEFT(BC75,7),
IF(ISNUMBER(MATCH(LEFT(BC75,6),Final_Intermediate[Burmese_Consonants],0)),LEFT(BC75,6),
IF(ISNUMBER(MATCH(LEFT(BC75,5),Final_Intermediate[Burmese_Consonants],0)),LEFT(BC75,5),
IF(ISNUMBER(MATCH(LEFT(BC75,4),Final_Intermediate[Burmese_Consonants],0)),LEFT(BC75,4),
IF(ISNUMBER(MATCH(LEFT(BC75,3),Final_Intermediate[Burmese_Consonants],0)),LEFT(BC75,3),
IF(ISNUMBER(MATCH(LEFT(BC75,2),Final_Intermediate[Burmese_Consonants],0)),LEFT(BC75,2),
IF(ISNUMBER(MATCH(LEFT(BC75,1),Final_Intermediate[Burmese_Consonants],0)),LEFT(BC75,1),
"")))))))))))))))</f>
        <v/>
      </c>
      <c r="AE7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75" t="str">
        <f>IF(AND(OR(BD75="။",BD75="၊"),LEN(BD75)=1),BD75,
IF(ISNUMBER(MATCH(LEFT(BD75,7),Final_modified_Intermediate[Burmese_Consonants],0)),LEFT(BD75,7),
IF(ISNUMBER(MATCH(LEFT(BD75,6),Final_modified_Intermediate[Burmese_Consonants],0)),LEFT(BD75,6),
IF(ISNUMBER(MATCH(LEFT(BD75,5),Final_modified_Intermediate[Burmese_Consonants],0)),LEFT(BD75,5),
IF(ISNUMBER(MATCH(LEFT(BD75,4),Final_modified_Intermediate[Burmese_Consonants],0)),LEFT(BD75,4),
IF(ISNUMBER(MATCH(LEFT(BD75,3),Final_modified_Intermediate[Burmese_Consonants],0)),LEFT(BD75,3),
IF(ISNUMBER(MATCH(LEFT(BD75,2),Final_modified_Intermediate[Burmese_Consonants],0)),LEFT(BD75,2),
IF(ISNUMBER(MATCH(LEFT(BD75,1),Final_modified_Intermediate[Burmese_Consonants],0)),LEFT(BD75,1),
IF(ISNUMBER(MATCH(LEFT(BD75,7),Final_Intermediate[Burmese_Consonants],0)),LEFT(BD75,7),
IF(ISNUMBER(MATCH(LEFT(BD75,6),Final_Intermediate[Burmese_Consonants],0)),LEFT(BD75,6),
IF(ISNUMBER(MATCH(LEFT(BD75,5),Final_Intermediate[Burmese_Consonants],0)),LEFT(BD75,5),
IF(ISNUMBER(MATCH(LEFT(BD75,4),Final_Intermediate[Burmese_Consonants],0)),LEFT(BD75,4),
IF(ISNUMBER(MATCH(LEFT(BD75,3),Final_Intermediate[Burmese_Consonants],0)),LEFT(BD75,3),
IF(ISNUMBER(MATCH(LEFT(BD75,2),Final_Intermediate[Burmese_Consonants],0)),LEFT(BD75,2),
IF(ISNUMBER(MATCH(LEFT(BD75,1),Final_Intermediate[Burmese_Consonants],0)),LEFT(BD75,1),
"")))))))))))))))</f>
        <v/>
      </c>
      <c r="AG75" t="str">
        <f>IF(AND(OR(BE75="။",BE75="၊"),LEN(BE75)=1),BE75,
IF(ISNUMBER(MATCH(LEFT(BE75,7),Final_modified_Intermediate[Burmese_Consonants],0)),LEFT(BE75,7),
IF(ISNUMBER(MATCH(LEFT(BE75,6),Final_modified_Intermediate[Burmese_Consonants],0)),LEFT(BE75,6),
IF(ISNUMBER(MATCH(LEFT(BE75,5),Final_modified_Intermediate[Burmese_Consonants],0)),LEFT(BE75,5),
IF(ISNUMBER(MATCH(LEFT(BE75,4),Final_modified_Intermediate[Burmese_Consonants],0)),LEFT(BE75,4),
IF(ISNUMBER(MATCH(LEFT(BE75,3),Final_modified_Intermediate[Burmese_Consonants],0)),LEFT(BE75,3),
IF(ISNUMBER(MATCH(LEFT(BE75,2),Final_modified_Intermediate[Burmese_Consonants],0)),LEFT(BE75,2),
IF(ISNUMBER(MATCH(LEFT(BE75,1),Final_modified_Intermediate[Burmese_Consonants],0)),LEFT(BE75,1),
IF(ISNUMBER(MATCH(LEFT(BE75,7),Final_Intermediate[Burmese_Consonants],0)),LEFT(BE75,7),
IF(ISNUMBER(MATCH(LEFT(BE75,6),Final_Intermediate[Burmese_Consonants],0)),LEFT(BE75,6),
IF(ISNUMBER(MATCH(LEFT(BE75,5),Final_Intermediate[Burmese_Consonants],0)),LEFT(BE75,5),
IF(ISNUMBER(MATCH(LEFT(BE75,4),Final_Intermediate[Burmese_Consonants],0)),LEFT(BE75,4),
IF(ISNUMBER(MATCH(LEFT(BE75,3),Final_Intermediate[Burmese_Consonants],0)),LEFT(BE75,3),
IF(ISNUMBER(MATCH(LEFT(BE75,2),Final_Intermediate[Burmese_Consonants],0)),LEFT(BE75,2),
IF(ISNUMBER(MATCH(LEFT(BE75,1),Final_Intermediate[Burmese_Consonants],0)),LEFT(BE75,1),
"")))))))))))))))</f>
        <v/>
      </c>
      <c r="AH75" t="str">
        <f>IF(AND(OR(BF75="။",BF75="၊"),LEN(BF75)=1),BF75,
IF(ISNUMBER(MATCH(LEFT(BF75,7),Final_modified_Intermediate[Burmese_Consonants],0)),LEFT(BF75,7),
IF(ISNUMBER(MATCH(LEFT(BF75,6),Final_modified_Intermediate[Burmese_Consonants],0)),LEFT(BF75,6),
IF(ISNUMBER(MATCH(LEFT(BF75,5),Final_modified_Intermediate[Burmese_Consonants],0)),LEFT(BF75,5),
IF(ISNUMBER(MATCH(LEFT(BF75,4),Final_modified_Intermediate[Burmese_Consonants],0)),LEFT(BF75,4),
IF(ISNUMBER(MATCH(LEFT(BF75,3),Final_modified_Intermediate[Burmese_Consonants],0)),LEFT(BF75,3),
IF(ISNUMBER(MATCH(LEFT(BF75,2),Final_modified_Intermediate[Burmese_Consonants],0)),LEFT(BF75,2),
IF(ISNUMBER(MATCH(LEFT(BF75,1),Final_modified_Intermediate[Burmese_Consonants],0)),LEFT(BF75,1),
IF(ISNUMBER(MATCH(LEFT(BF75,7),Final_Intermediate[Burmese_Consonants],0)),LEFT(BF75,7),
IF(ISNUMBER(MATCH(LEFT(BF75,6),Final_Intermediate[Burmese_Consonants],0)),LEFT(BF75,6),
IF(ISNUMBER(MATCH(LEFT(BF75,5),Final_Intermediate[Burmese_Consonants],0)),LEFT(BF75,5),
IF(ISNUMBER(MATCH(LEFT(BF75,4),Final_Intermediate[Burmese_Consonants],0)),LEFT(BF75,4),
IF(ISNUMBER(MATCH(LEFT(BF75,3),Final_Intermediate[Burmese_Consonants],0)),LEFT(BF75,3),
IF(ISNUMBER(MATCH(LEFT(BF75,2),Final_Intermediate[Burmese_Consonants],0)),LEFT(BF75,2),
IF(ISNUMBER(MATCH(LEFT(BF75,1),Final_Intermediate[Burmese_Consonants],0)),LEFT(BF75,1),
"")))))))))))))))</f>
        <v/>
      </c>
      <c r="AI75" t="str">
        <f>IF(AND(OR(BG75="။",BG75="၊"),LEN(BG75)=1),BG75,
IF(ISNUMBER(MATCH(LEFT(BG75,7),Final_modified_Intermediate[Burmese_Consonants],0)),LEFT(BG75,7),
IF(ISNUMBER(MATCH(LEFT(BG75,6),Final_modified_Intermediate[Burmese_Consonants],0)),LEFT(BG75,6),
IF(ISNUMBER(MATCH(LEFT(BG75,5),Final_modified_Intermediate[Burmese_Consonants],0)),LEFT(BG75,5),
IF(ISNUMBER(MATCH(LEFT(BG75,4),Final_modified_Intermediate[Burmese_Consonants],0)),LEFT(BG75,4),
IF(ISNUMBER(MATCH(LEFT(BG75,3),Final_modified_Intermediate[Burmese_Consonants],0)),LEFT(BG75,3),
IF(ISNUMBER(MATCH(LEFT(BG75,2),Final_modified_Intermediate[Burmese_Consonants],0)),LEFT(BG75,2),
IF(ISNUMBER(MATCH(LEFT(BG75,1),Final_modified_Intermediate[Burmese_Consonants],0)),LEFT(BG75,1),
IF(ISNUMBER(MATCH(LEFT(BG75,7),Final_Intermediate[Burmese_Consonants],0)),LEFT(BG75,7),
IF(ISNUMBER(MATCH(LEFT(BG75,6),Final_Intermediate[Burmese_Consonants],0)),LEFT(BG75,6),
IF(ISNUMBER(MATCH(LEFT(BG75,5),Final_Intermediate[Burmese_Consonants],0)),LEFT(BG75,5),
IF(ISNUMBER(MATCH(LEFT(BG75,4),Final_Intermediate[Burmese_Consonants],0)),LEFT(BG75,4),
IF(ISNUMBER(MATCH(LEFT(BG75,3),Final_Intermediate[Burmese_Consonants],0)),LEFT(BG75,3),
IF(ISNUMBER(MATCH(LEFT(BG75,2),Final_Intermediate[Burmese_Consonants],0)),LEFT(BG75,2),
IF(ISNUMBER(MATCH(LEFT(BG75,1),Final_Intermediate[Burmese_Consonants],0)),LEFT(BG75,1),
"")))))))))))))))</f>
        <v/>
      </c>
      <c r="AJ75" t="str">
        <f>IF(AND(OR(BH75="။",BH75="၊"),LEN(BH75)=1),BH75,
IF(ISNUMBER(MATCH(LEFT(BH75,7),Final_modified_Intermediate[Burmese_Consonants],0)),LEFT(BH75,7),
IF(ISNUMBER(MATCH(LEFT(BH75,6),Final_modified_Intermediate[Burmese_Consonants],0)),LEFT(BH75,6),
IF(ISNUMBER(MATCH(LEFT(BH75,5),Final_modified_Intermediate[Burmese_Consonants],0)),LEFT(BH75,5),
IF(ISNUMBER(MATCH(LEFT(BH75,4),Final_modified_Intermediate[Burmese_Consonants],0)),LEFT(BH75,4),
IF(ISNUMBER(MATCH(LEFT(BH75,3),Final_modified_Intermediate[Burmese_Consonants],0)),LEFT(BH75,3),
IF(ISNUMBER(MATCH(LEFT(BH75,2),Final_modified_Intermediate[Burmese_Consonants],0)),LEFT(BH75,2),
IF(ISNUMBER(MATCH(LEFT(BH75,1),Final_modified_Intermediate[Burmese_Consonants],0)),LEFT(BH75,1),
IF(ISNUMBER(MATCH(LEFT(BH75,7),Final_Intermediate[Burmese_Consonants],0)),LEFT(BH75,7),
IF(ISNUMBER(MATCH(LEFT(BH75,6),Final_Intermediate[Burmese_Consonants],0)),LEFT(BH75,6),
IF(ISNUMBER(MATCH(LEFT(BH75,5),Final_Intermediate[Burmese_Consonants],0)),LEFT(BH75,5),
IF(ISNUMBER(MATCH(LEFT(BH75,4),Final_Intermediate[Burmese_Consonants],0)),LEFT(BH75,4),
IF(ISNUMBER(MATCH(LEFT(BH75,3),Final_Intermediate[Burmese_Consonants],0)),LEFT(BH75,3),
IF(ISNUMBER(MATCH(LEFT(BH75,2),Final_Intermediate[Burmese_Consonants],0)),LEFT(BH75,2),
IF(ISNUMBER(MATCH(LEFT(BH75,1),Final_Intermediate[Burmese_Consonants],0)),LEFT(BH75,1),
"")))))))))))))))</f>
        <v/>
      </c>
      <c r="AK75" t="str">
        <f>IF(AND(OR(BI75="။",BI75="၊"),LEN(BI75)=1),BI75,
IF(ISNUMBER(MATCH(LEFT(BI75,7),Final_modified_Intermediate[Burmese_Consonants],0)),LEFT(BI75,7),
IF(ISNUMBER(MATCH(LEFT(BI75,6),Final_modified_Intermediate[Burmese_Consonants],0)),LEFT(BI75,6),
IF(ISNUMBER(MATCH(LEFT(BI75,5),Final_modified_Intermediate[Burmese_Consonants],0)),LEFT(BI75,5),
IF(ISNUMBER(MATCH(LEFT(BI75,4),Final_modified_Intermediate[Burmese_Consonants],0)),LEFT(BI75,4),
IF(ISNUMBER(MATCH(LEFT(BI75,3),Final_modified_Intermediate[Burmese_Consonants],0)),LEFT(BI75,3),
IF(ISNUMBER(MATCH(LEFT(BI75,2),Final_modified_Intermediate[Burmese_Consonants],0)),LEFT(BI75,2),
IF(ISNUMBER(MATCH(LEFT(BI75,1),Final_modified_Intermediate[Burmese_Consonants],0)),LEFT(BI75,1),
IF(ISNUMBER(MATCH(LEFT(BI75,7),Final_Intermediate[Burmese_Consonants],0)),LEFT(BI75,7),
IF(ISNUMBER(MATCH(LEFT(BI75,6),Final_Intermediate[Burmese_Consonants],0)),LEFT(BI75,6),
IF(ISNUMBER(MATCH(LEFT(BI75,5),Final_Intermediate[Burmese_Consonants],0)),LEFT(BI75,5),
IF(ISNUMBER(MATCH(LEFT(BI75,4),Final_Intermediate[Burmese_Consonants],0)),LEFT(BI75,4),
IF(ISNUMBER(MATCH(LEFT(BI75,3),Final_Intermediate[Burmese_Consonants],0)),LEFT(BI75,3),
IF(ISNUMBER(MATCH(LEFT(BI75,2),Final_Intermediate[Burmese_Consonants],0)),LEFT(BI75,2),
IF(ISNUMBER(MATCH(LEFT(BI75,1),Final_Intermediate[Burmese_Consonants],0)),LEFT(BI75,1),
"")))))))))))))))</f>
        <v/>
      </c>
      <c r="AL75" t="str">
        <f>IF(AND(OR(BJ75="။",BJ75="၊"),LEN(BJ75)=1),BJ75,
IF(ISNUMBER(MATCH(LEFT(BJ75,7),Final_modified_Intermediate[Burmese_Consonants],0)),LEFT(BJ75,7),
IF(ISNUMBER(MATCH(LEFT(BJ75,6),Final_modified_Intermediate[Burmese_Consonants],0)),LEFT(BJ75,6),
IF(ISNUMBER(MATCH(LEFT(BJ75,5),Final_modified_Intermediate[Burmese_Consonants],0)),LEFT(BJ75,5),
IF(ISNUMBER(MATCH(LEFT(BJ75,4),Final_modified_Intermediate[Burmese_Consonants],0)),LEFT(BJ75,4),
IF(ISNUMBER(MATCH(LEFT(BJ75,3),Final_modified_Intermediate[Burmese_Consonants],0)),LEFT(BJ75,3),
IF(ISNUMBER(MATCH(LEFT(BJ75,2),Final_modified_Intermediate[Burmese_Consonants],0)),LEFT(BJ75,2),
IF(ISNUMBER(MATCH(LEFT(BJ75,1),Final_modified_Intermediate[Burmese_Consonants],0)),LEFT(BJ75,1),
IF(ISNUMBER(MATCH(LEFT(BJ75,7),Final_Intermediate[Burmese_Consonants],0)),LEFT(BJ75,7),
IF(ISNUMBER(MATCH(LEFT(BJ75,6),Final_Intermediate[Burmese_Consonants],0)),LEFT(BJ75,6),
IF(ISNUMBER(MATCH(LEFT(BJ75,5),Final_Intermediate[Burmese_Consonants],0)),LEFT(BJ75,5),
IF(ISNUMBER(MATCH(LEFT(BJ75,4),Final_Intermediate[Burmese_Consonants],0)),LEFT(BJ75,4),
IF(ISNUMBER(MATCH(LEFT(BJ75,3),Final_Intermediate[Burmese_Consonants],0)),LEFT(BJ75,3),
IF(ISNUMBER(MATCH(LEFT(BJ75,2),Final_Intermediate[Burmese_Consonants],0)),LEFT(BJ75,2),
IF(ISNUMBER(MATCH(LEFT(BJ75,1),Final_Intermediate[Burmese_Consonants],0)),LEFT(BJ75,1),
"")))))))))))))))</f>
        <v/>
      </c>
      <c r="AN75" t="e">
        <f>Compiler_Burmese[[#This Row],[Sr. No.]]</f>
        <v>#REF!</v>
      </c>
      <c r="AO7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7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5" t="e">
        <f>[2]!Vocabulary_Burmese[[#This Row],[Sr. No.]]</f>
        <v>#REF!</v>
      </c>
      <c r="BA75" t="str">
        <f>IF(Raw_data_N2_Kanji[[#This Row],[Categorie]]&lt;&gt;"","",
IF(ISNUMBER(MATCH(V,Special_list[Burmese word],0)),"",
SUBSTITUTE(Raw_data_N2_Kanji[[#This Row],[Raw]]," ","")))</f>
        <v>မုန့်တီ</v>
      </c>
      <c r="BB75" t="str">
        <f>RIGHT(Segregate18[[#This Row],[UPGRADE]],LEN(Segregate18[[#This Row],[UPGRADE]])-LEN(Compiler_Burmese[[#This Row],[1]]))</f>
        <v>တီ</v>
      </c>
      <c r="BC75" t="str">
        <f>RIGHT(Segregate18[[#This Row],[11]],LEN(Segregate18[[#This Row],[11]])-LEN(Compiler_Burmese[[#This Row],[2]]))</f>
        <v/>
      </c>
      <c r="BD75" t="str">
        <f>RIGHT(Segregate18[[#This Row],[21]],LEN(Segregate18[[#This Row],[21]])-LEN(Compiler_Burmese[[#This Row],[3]]))</f>
        <v/>
      </c>
      <c r="BE75" t="str">
        <f>RIGHT(Segregate18[[#This Row],[31]],LEN(Segregate18[[#This Row],[31]])-LEN(Compiler_Burmese[[#This Row],[4]]))</f>
        <v/>
      </c>
      <c r="BF75" t="str">
        <f>RIGHT(Segregate18[[#This Row],[41]],LEN(Segregate18[[#This Row],[41]])-LEN(Compiler_Burmese[[#This Row],[5]]))</f>
        <v/>
      </c>
      <c r="BG75" t="str">
        <f>RIGHT(Segregate18[[#This Row],[51]],LEN(Segregate18[[#This Row],[51]])-LEN(Compiler_Burmese[[#This Row],[6]]))</f>
        <v/>
      </c>
      <c r="BH75" t="str">
        <f>RIGHT(Segregate18[[#This Row],[61]],LEN(Segregate18[[#This Row],[61]])-LEN(Compiler_Burmese[[#This Row],[7]]))</f>
        <v/>
      </c>
      <c r="BI75" t="str">
        <f>RIGHT(Segregate18[[#This Row],[71]],LEN(Segregate18[[#This Row],[71]])-LEN(Compiler_Burmese[[#This Row],[8]]))</f>
        <v/>
      </c>
      <c r="BJ75" t="str">
        <f>RIGHT(Segregate18[[#This Row],[81]],LEN(Segregate18[[#This Row],[81]])-LEN(Compiler_Burmese[[#This Row],[9]]))</f>
        <v/>
      </c>
    </row>
    <row r="76" spans="1:62" ht="14.25" customHeight="1" x14ac:dyDescent="0.3">
      <c r="A76">
        <f>IF(Raw_data_N2_Kanji[[#This Row],[Categorie]]&lt;&gt;"",$A75+1,$A75)</f>
        <v>5</v>
      </c>
      <c r="B76" s="6">
        <f>IF(AND(Raw_data_N2_Kanji[[#This Row],[Supporting word 1]]="",Raw_data_N2_Kanji[[#This Row],[Supporting word 2]]=""),$B75,$B75+1)</f>
        <v>0</v>
      </c>
      <c r="C76" s="9">
        <f>ROW()-ROW(Raw_data_N2_Kanji[#Headers])</f>
        <v>74</v>
      </c>
      <c r="D76" s="9"/>
      <c r="E76" s="9" t="str">
        <f>IF(Raw_data_N2_Kanji[[#This Row],[Categorie]]="",$E75,Raw_data_N2_Kanji[[#This Row],[Categorie]])</f>
        <v>Rice, Noodles</v>
      </c>
      <c r="F76" s="9">
        <f t="shared" si="2"/>
        <v>15</v>
      </c>
      <c r="G76" s="57" t="str">
        <f>Raw_data_N2_Kanji[[#This Row],[Lecture_no]]&amp;"_"&amp;Raw_data_N2_Kanji[[#This Row],[Receipe_no]]</f>
        <v>Rice, Noodles_15</v>
      </c>
      <c r="H76" s="11" t="s">
        <v>27515</v>
      </c>
      <c r="I7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အုန်းနို့ ခေါက်ဆွဲ</v>
      </c>
      <c r="K7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6" s="11"/>
      <c r="N76" s="11"/>
      <c r="O7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6" s="12" t="s">
        <v>27695</v>
      </c>
      <c r="Q76" s="12">
        <f>IF(Raw_data_N2_Kanji[[#This Row],[Receipe_no]]=0,$Q75,
$Q75+1)</f>
        <v>69</v>
      </c>
      <c r="R76" s="11"/>
      <c r="S76" s="11">
        <f>IF(Raw_data_N2_Kanji[[#This Row],[Marking]]="",1,"")</f>
        <v>1</v>
      </c>
      <c r="T76" s="11" t="str">
        <f>IF(Raw_data_N2_Kanji[[#This Row],[Marking_blank]]="",SUMPRODUCT(COUNTIF($S$3:$S76,$S76)),"")</f>
        <v/>
      </c>
      <c r="U76" s="12">
        <f>Raw_data_N2_Kanji[[#This Row],[Sr. no.]]</f>
        <v>74</v>
      </c>
      <c r="V76" s="11">
        <f>SUMPRODUCT(COUNTIF($J$3:$J76,$J76))</f>
        <v>1</v>
      </c>
      <c r="W76" s="82">
        <f>LEN('1_Raw_data'!$J76)</f>
        <v>18</v>
      </c>
      <c r="Y76" t="e">
        <f>Segregate18[[#This Row],[Sr. No.]]</f>
        <v>#REF!</v>
      </c>
      <c r="Z76" t="str">
        <f>IF(AND(OR(BA76="။",BA76="၊"),LEN(BA76)=1),BA76,
IF(ISNUMBER(MATCH(LEFT(BA76,7),Final_modified_Intermediate[Burmese_Consonants],0)),LEFT(BA76,7),
IF(ISNUMBER(MATCH(LEFT(BA76,6),Final_modified_Intermediate[Burmese_Consonants],0)),LEFT(BA76,6),
IF(ISNUMBER(MATCH(LEFT(BA76,5),Final_modified_Intermediate[Burmese_Consonants],0)),LEFT(BA76,5),
IF(ISNUMBER(MATCH(LEFT(BA76,4),Final_modified_Intermediate[Burmese_Consonants],0)),LEFT(BA76,4),
IF(ISNUMBER(MATCH(LEFT(BA76,3),Final_modified_Intermediate[Burmese_Consonants],0)),LEFT(BA76,3),
IF(ISNUMBER(MATCH(LEFT(BA76,2),Final_modified_Intermediate[Burmese_Consonants],0)),LEFT(BA76,2),
IF(ISNUMBER(MATCH(LEFT(BA76,1),Final_modified_Intermediate[Burmese_Consonants],0)),LEFT(BA76,1),
IF(ISNUMBER(MATCH(LEFT(BA76,7),Final_Intermediate[Burmese_Consonants],0)),LEFT(BA76,7),
IF(ISNUMBER(MATCH(LEFT(BA76,6),Final_Intermediate[Burmese_Consonants],0)),LEFT(BA76,6),
IF(ISNUMBER(MATCH(LEFT(BA76,5),Final_Intermediate[Burmese_Consonants],0)),LEFT(BA76,5),
IF(ISNUMBER(MATCH(LEFT(BA76,4),Final_Intermediate[Burmese_Consonants],0)),LEFT(BA76,4),
IF(ISNUMBER(MATCH(LEFT(BA76,3),Final_Intermediate[Burmese_Consonants],0)),LEFT(BA76,3),
IF(ISNUMBER(MATCH(LEFT(BA76,2),Final_Intermediate[Burmese_Consonants],0)),LEFT(BA76,2),
IF(ISNUMBER(MATCH(LEFT(BA76,1),Final_Intermediate[Burmese_Consonants],0)),LEFT(BA76,1),
"")))))))))))))))</f>
        <v>အုန်း</v>
      </c>
      <c r="AA7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6" t="str">
        <f>IF(AND(OR(BB76="။",BB76="၊"),LEN(BB76)=1),BB76,
IF(ISNUMBER(MATCH(LEFT(BB76,7),Final_modified_Intermediate[Burmese_Consonants],0)),LEFT(BB76,7),
IF(ISNUMBER(MATCH(LEFT(BB76,6),Final_modified_Intermediate[Burmese_Consonants],0)),LEFT(BB76,6),
IF(ISNUMBER(MATCH(LEFT(BB76,5),Final_modified_Intermediate[Burmese_Consonants],0)),LEFT(BB76,5),
IF(ISNUMBER(MATCH(LEFT(BB76,4),Final_modified_Intermediate[Burmese_Consonants],0)),LEFT(BB76,4),
IF(ISNUMBER(MATCH(LEFT(BB76,3),Final_modified_Intermediate[Burmese_Consonants],0)),LEFT(BB76,3),
IF(ISNUMBER(MATCH(LEFT(BB76,2),Final_modified_Intermediate[Burmese_Consonants],0)),LEFT(BB76,2),
IF(ISNUMBER(MATCH(LEFT(BB76,1),Final_modified_Intermediate[Burmese_Consonants],0)),LEFT(BB76,1),
IF(ISNUMBER(MATCH(LEFT(BB76,7),Final_Intermediate[Burmese_Consonants],0)),LEFT(BB76,7),
IF(ISNUMBER(MATCH(LEFT(BB76,6),Final_Intermediate[Burmese_Consonants],0)),LEFT(BB76,6),
IF(ISNUMBER(MATCH(LEFT(BB76,5),Final_Intermediate[Burmese_Consonants],0)),LEFT(BB76,5),
IF(ISNUMBER(MATCH(LEFT(BB76,4),Final_Intermediate[Burmese_Consonants],0)),LEFT(BB76,4),
IF(ISNUMBER(MATCH(LEFT(BB76,3),Final_Intermediate[Burmese_Consonants],0)),LEFT(BB76,3),
IF(ISNUMBER(MATCH(LEFT(BB76,2),Final_Intermediate[Burmese_Consonants],0)),LEFT(BB76,2),
IF(ISNUMBER(MATCH(LEFT(BB76,1),Final_Intermediate[Burmese_Consonants],0)),LEFT(BB76,1),
"")))))))))))))))</f>
        <v>နို့</v>
      </c>
      <c r="AC7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6" t="str">
        <f>IF(AND(OR(BC76="။",BC76="၊"),LEN(BC76)=1),BC76,
IF(ISNUMBER(MATCH(LEFT(BC76,7),Final_modified_Intermediate[Burmese_Consonants],0)),LEFT(BC76,7),
IF(ISNUMBER(MATCH(LEFT(BC76,6),Final_modified_Intermediate[Burmese_Consonants],0)),LEFT(BC76,6),
IF(ISNUMBER(MATCH(LEFT(BC76,5),Final_modified_Intermediate[Burmese_Consonants],0)),LEFT(BC76,5),
IF(ISNUMBER(MATCH(LEFT(BC76,4),Final_modified_Intermediate[Burmese_Consonants],0)),LEFT(BC76,4),
IF(ISNUMBER(MATCH(LEFT(BC76,3),Final_modified_Intermediate[Burmese_Consonants],0)),LEFT(BC76,3),
IF(ISNUMBER(MATCH(LEFT(BC76,2),Final_modified_Intermediate[Burmese_Consonants],0)),LEFT(BC76,2),
IF(ISNUMBER(MATCH(LEFT(BC76,1),Final_modified_Intermediate[Burmese_Consonants],0)),LEFT(BC76,1),
IF(ISNUMBER(MATCH(LEFT(BC76,7),Final_Intermediate[Burmese_Consonants],0)),LEFT(BC76,7),
IF(ISNUMBER(MATCH(LEFT(BC76,6),Final_Intermediate[Burmese_Consonants],0)),LEFT(BC76,6),
IF(ISNUMBER(MATCH(LEFT(BC76,5),Final_Intermediate[Burmese_Consonants],0)),LEFT(BC76,5),
IF(ISNUMBER(MATCH(LEFT(BC76,4),Final_Intermediate[Burmese_Consonants],0)),LEFT(BC76,4),
IF(ISNUMBER(MATCH(LEFT(BC76,3),Final_Intermediate[Burmese_Consonants],0)),LEFT(BC76,3),
IF(ISNUMBER(MATCH(LEFT(BC76,2),Final_Intermediate[Burmese_Consonants],0)),LEFT(BC76,2),
IF(ISNUMBER(MATCH(LEFT(BC76,1),Final_Intermediate[Burmese_Consonants],0)),LEFT(BC76,1),
"")))))))))))))))</f>
        <v>ခေါက်</v>
      </c>
      <c r="AE7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6" t="str">
        <f>IF(AND(OR(BD76="။",BD76="၊"),LEN(BD76)=1),BD76,
IF(ISNUMBER(MATCH(LEFT(BD76,7),Final_modified_Intermediate[Burmese_Consonants],0)),LEFT(BD76,7),
IF(ISNUMBER(MATCH(LEFT(BD76,6),Final_modified_Intermediate[Burmese_Consonants],0)),LEFT(BD76,6),
IF(ISNUMBER(MATCH(LEFT(BD76,5),Final_modified_Intermediate[Burmese_Consonants],0)),LEFT(BD76,5),
IF(ISNUMBER(MATCH(LEFT(BD76,4),Final_modified_Intermediate[Burmese_Consonants],0)),LEFT(BD76,4),
IF(ISNUMBER(MATCH(LEFT(BD76,3),Final_modified_Intermediate[Burmese_Consonants],0)),LEFT(BD76,3),
IF(ISNUMBER(MATCH(LEFT(BD76,2),Final_modified_Intermediate[Burmese_Consonants],0)),LEFT(BD76,2),
IF(ISNUMBER(MATCH(LEFT(BD76,1),Final_modified_Intermediate[Burmese_Consonants],0)),LEFT(BD76,1),
IF(ISNUMBER(MATCH(LEFT(BD76,7),Final_Intermediate[Burmese_Consonants],0)),LEFT(BD76,7),
IF(ISNUMBER(MATCH(LEFT(BD76,6),Final_Intermediate[Burmese_Consonants],0)),LEFT(BD76,6),
IF(ISNUMBER(MATCH(LEFT(BD76,5),Final_Intermediate[Burmese_Consonants],0)),LEFT(BD76,5),
IF(ISNUMBER(MATCH(LEFT(BD76,4),Final_Intermediate[Burmese_Consonants],0)),LEFT(BD76,4),
IF(ISNUMBER(MATCH(LEFT(BD76,3),Final_Intermediate[Burmese_Consonants],0)),LEFT(BD76,3),
IF(ISNUMBER(MATCH(LEFT(BD76,2),Final_Intermediate[Burmese_Consonants],0)),LEFT(BD76,2),
IF(ISNUMBER(MATCH(LEFT(BD76,1),Final_Intermediate[Burmese_Consonants],0)),LEFT(BD76,1),
"")))))))))))))))</f>
        <v>ဆွဲ</v>
      </c>
      <c r="AG76" t="str">
        <f>IF(AND(OR(BE76="။",BE76="၊"),LEN(BE76)=1),BE76,
IF(ISNUMBER(MATCH(LEFT(BE76,7),Final_modified_Intermediate[Burmese_Consonants],0)),LEFT(BE76,7),
IF(ISNUMBER(MATCH(LEFT(BE76,6),Final_modified_Intermediate[Burmese_Consonants],0)),LEFT(BE76,6),
IF(ISNUMBER(MATCH(LEFT(BE76,5),Final_modified_Intermediate[Burmese_Consonants],0)),LEFT(BE76,5),
IF(ISNUMBER(MATCH(LEFT(BE76,4),Final_modified_Intermediate[Burmese_Consonants],0)),LEFT(BE76,4),
IF(ISNUMBER(MATCH(LEFT(BE76,3),Final_modified_Intermediate[Burmese_Consonants],0)),LEFT(BE76,3),
IF(ISNUMBER(MATCH(LEFT(BE76,2),Final_modified_Intermediate[Burmese_Consonants],0)),LEFT(BE76,2),
IF(ISNUMBER(MATCH(LEFT(BE76,1),Final_modified_Intermediate[Burmese_Consonants],0)),LEFT(BE76,1),
IF(ISNUMBER(MATCH(LEFT(BE76,7),Final_Intermediate[Burmese_Consonants],0)),LEFT(BE76,7),
IF(ISNUMBER(MATCH(LEFT(BE76,6),Final_Intermediate[Burmese_Consonants],0)),LEFT(BE76,6),
IF(ISNUMBER(MATCH(LEFT(BE76,5),Final_Intermediate[Burmese_Consonants],0)),LEFT(BE76,5),
IF(ISNUMBER(MATCH(LEFT(BE76,4),Final_Intermediate[Burmese_Consonants],0)),LEFT(BE76,4),
IF(ISNUMBER(MATCH(LEFT(BE76,3),Final_Intermediate[Burmese_Consonants],0)),LEFT(BE76,3),
IF(ISNUMBER(MATCH(LEFT(BE76,2),Final_Intermediate[Burmese_Consonants],0)),LEFT(BE76,2),
IF(ISNUMBER(MATCH(LEFT(BE76,1),Final_Intermediate[Burmese_Consonants],0)),LEFT(BE76,1),
"")))))))))))))))</f>
        <v/>
      </c>
      <c r="AH76" t="str">
        <f>IF(AND(OR(BF76="။",BF76="၊"),LEN(BF76)=1),BF76,
IF(ISNUMBER(MATCH(LEFT(BF76,7),Final_modified_Intermediate[Burmese_Consonants],0)),LEFT(BF76,7),
IF(ISNUMBER(MATCH(LEFT(BF76,6),Final_modified_Intermediate[Burmese_Consonants],0)),LEFT(BF76,6),
IF(ISNUMBER(MATCH(LEFT(BF76,5),Final_modified_Intermediate[Burmese_Consonants],0)),LEFT(BF76,5),
IF(ISNUMBER(MATCH(LEFT(BF76,4),Final_modified_Intermediate[Burmese_Consonants],0)),LEFT(BF76,4),
IF(ISNUMBER(MATCH(LEFT(BF76,3),Final_modified_Intermediate[Burmese_Consonants],0)),LEFT(BF76,3),
IF(ISNUMBER(MATCH(LEFT(BF76,2),Final_modified_Intermediate[Burmese_Consonants],0)),LEFT(BF76,2),
IF(ISNUMBER(MATCH(LEFT(BF76,1),Final_modified_Intermediate[Burmese_Consonants],0)),LEFT(BF76,1),
IF(ISNUMBER(MATCH(LEFT(BF76,7),Final_Intermediate[Burmese_Consonants],0)),LEFT(BF76,7),
IF(ISNUMBER(MATCH(LEFT(BF76,6),Final_Intermediate[Burmese_Consonants],0)),LEFT(BF76,6),
IF(ISNUMBER(MATCH(LEFT(BF76,5),Final_Intermediate[Burmese_Consonants],0)),LEFT(BF76,5),
IF(ISNUMBER(MATCH(LEFT(BF76,4),Final_Intermediate[Burmese_Consonants],0)),LEFT(BF76,4),
IF(ISNUMBER(MATCH(LEFT(BF76,3),Final_Intermediate[Burmese_Consonants],0)),LEFT(BF76,3),
IF(ISNUMBER(MATCH(LEFT(BF76,2),Final_Intermediate[Burmese_Consonants],0)),LEFT(BF76,2),
IF(ISNUMBER(MATCH(LEFT(BF76,1),Final_Intermediate[Burmese_Consonants],0)),LEFT(BF76,1),
"")))))))))))))))</f>
        <v/>
      </c>
      <c r="AI76" t="str">
        <f>IF(AND(OR(BG76="။",BG76="၊"),LEN(BG76)=1),BG76,
IF(ISNUMBER(MATCH(LEFT(BG76,7),Final_modified_Intermediate[Burmese_Consonants],0)),LEFT(BG76,7),
IF(ISNUMBER(MATCH(LEFT(BG76,6),Final_modified_Intermediate[Burmese_Consonants],0)),LEFT(BG76,6),
IF(ISNUMBER(MATCH(LEFT(BG76,5),Final_modified_Intermediate[Burmese_Consonants],0)),LEFT(BG76,5),
IF(ISNUMBER(MATCH(LEFT(BG76,4),Final_modified_Intermediate[Burmese_Consonants],0)),LEFT(BG76,4),
IF(ISNUMBER(MATCH(LEFT(BG76,3),Final_modified_Intermediate[Burmese_Consonants],0)),LEFT(BG76,3),
IF(ISNUMBER(MATCH(LEFT(BG76,2),Final_modified_Intermediate[Burmese_Consonants],0)),LEFT(BG76,2),
IF(ISNUMBER(MATCH(LEFT(BG76,1),Final_modified_Intermediate[Burmese_Consonants],0)),LEFT(BG76,1),
IF(ISNUMBER(MATCH(LEFT(BG76,7),Final_Intermediate[Burmese_Consonants],0)),LEFT(BG76,7),
IF(ISNUMBER(MATCH(LEFT(BG76,6),Final_Intermediate[Burmese_Consonants],0)),LEFT(BG76,6),
IF(ISNUMBER(MATCH(LEFT(BG76,5),Final_Intermediate[Burmese_Consonants],0)),LEFT(BG76,5),
IF(ISNUMBER(MATCH(LEFT(BG76,4),Final_Intermediate[Burmese_Consonants],0)),LEFT(BG76,4),
IF(ISNUMBER(MATCH(LEFT(BG76,3),Final_Intermediate[Burmese_Consonants],0)),LEFT(BG76,3),
IF(ISNUMBER(MATCH(LEFT(BG76,2),Final_Intermediate[Burmese_Consonants],0)),LEFT(BG76,2),
IF(ISNUMBER(MATCH(LEFT(BG76,1),Final_Intermediate[Burmese_Consonants],0)),LEFT(BG76,1),
"")))))))))))))))</f>
        <v/>
      </c>
      <c r="AJ76" t="str">
        <f>IF(AND(OR(BH76="။",BH76="၊"),LEN(BH76)=1),BH76,
IF(ISNUMBER(MATCH(LEFT(BH76,7),Final_modified_Intermediate[Burmese_Consonants],0)),LEFT(BH76,7),
IF(ISNUMBER(MATCH(LEFT(BH76,6),Final_modified_Intermediate[Burmese_Consonants],0)),LEFT(BH76,6),
IF(ISNUMBER(MATCH(LEFT(BH76,5),Final_modified_Intermediate[Burmese_Consonants],0)),LEFT(BH76,5),
IF(ISNUMBER(MATCH(LEFT(BH76,4),Final_modified_Intermediate[Burmese_Consonants],0)),LEFT(BH76,4),
IF(ISNUMBER(MATCH(LEFT(BH76,3),Final_modified_Intermediate[Burmese_Consonants],0)),LEFT(BH76,3),
IF(ISNUMBER(MATCH(LEFT(BH76,2),Final_modified_Intermediate[Burmese_Consonants],0)),LEFT(BH76,2),
IF(ISNUMBER(MATCH(LEFT(BH76,1),Final_modified_Intermediate[Burmese_Consonants],0)),LEFT(BH76,1),
IF(ISNUMBER(MATCH(LEFT(BH76,7),Final_Intermediate[Burmese_Consonants],0)),LEFT(BH76,7),
IF(ISNUMBER(MATCH(LEFT(BH76,6),Final_Intermediate[Burmese_Consonants],0)),LEFT(BH76,6),
IF(ISNUMBER(MATCH(LEFT(BH76,5),Final_Intermediate[Burmese_Consonants],0)),LEFT(BH76,5),
IF(ISNUMBER(MATCH(LEFT(BH76,4),Final_Intermediate[Burmese_Consonants],0)),LEFT(BH76,4),
IF(ISNUMBER(MATCH(LEFT(BH76,3),Final_Intermediate[Burmese_Consonants],0)),LEFT(BH76,3),
IF(ISNUMBER(MATCH(LEFT(BH76,2),Final_Intermediate[Burmese_Consonants],0)),LEFT(BH76,2),
IF(ISNUMBER(MATCH(LEFT(BH76,1),Final_Intermediate[Burmese_Consonants],0)),LEFT(BH76,1),
"")))))))))))))))</f>
        <v/>
      </c>
      <c r="AK76" t="str">
        <f>IF(AND(OR(BI76="။",BI76="၊"),LEN(BI76)=1),BI76,
IF(ISNUMBER(MATCH(LEFT(BI76,7),Final_modified_Intermediate[Burmese_Consonants],0)),LEFT(BI76,7),
IF(ISNUMBER(MATCH(LEFT(BI76,6),Final_modified_Intermediate[Burmese_Consonants],0)),LEFT(BI76,6),
IF(ISNUMBER(MATCH(LEFT(BI76,5),Final_modified_Intermediate[Burmese_Consonants],0)),LEFT(BI76,5),
IF(ISNUMBER(MATCH(LEFT(BI76,4),Final_modified_Intermediate[Burmese_Consonants],0)),LEFT(BI76,4),
IF(ISNUMBER(MATCH(LEFT(BI76,3),Final_modified_Intermediate[Burmese_Consonants],0)),LEFT(BI76,3),
IF(ISNUMBER(MATCH(LEFT(BI76,2),Final_modified_Intermediate[Burmese_Consonants],0)),LEFT(BI76,2),
IF(ISNUMBER(MATCH(LEFT(BI76,1),Final_modified_Intermediate[Burmese_Consonants],0)),LEFT(BI76,1),
IF(ISNUMBER(MATCH(LEFT(BI76,7),Final_Intermediate[Burmese_Consonants],0)),LEFT(BI76,7),
IF(ISNUMBER(MATCH(LEFT(BI76,6),Final_Intermediate[Burmese_Consonants],0)),LEFT(BI76,6),
IF(ISNUMBER(MATCH(LEFT(BI76,5),Final_Intermediate[Burmese_Consonants],0)),LEFT(BI76,5),
IF(ISNUMBER(MATCH(LEFT(BI76,4),Final_Intermediate[Burmese_Consonants],0)),LEFT(BI76,4),
IF(ISNUMBER(MATCH(LEFT(BI76,3),Final_Intermediate[Burmese_Consonants],0)),LEFT(BI76,3),
IF(ISNUMBER(MATCH(LEFT(BI76,2),Final_Intermediate[Burmese_Consonants],0)),LEFT(BI76,2),
IF(ISNUMBER(MATCH(LEFT(BI76,1),Final_Intermediate[Burmese_Consonants],0)),LEFT(BI76,1),
"")))))))))))))))</f>
        <v/>
      </c>
      <c r="AL76" t="str">
        <f>IF(AND(OR(BJ76="။",BJ76="၊"),LEN(BJ76)=1),BJ76,
IF(ISNUMBER(MATCH(LEFT(BJ76,7),Final_modified_Intermediate[Burmese_Consonants],0)),LEFT(BJ76,7),
IF(ISNUMBER(MATCH(LEFT(BJ76,6),Final_modified_Intermediate[Burmese_Consonants],0)),LEFT(BJ76,6),
IF(ISNUMBER(MATCH(LEFT(BJ76,5),Final_modified_Intermediate[Burmese_Consonants],0)),LEFT(BJ76,5),
IF(ISNUMBER(MATCH(LEFT(BJ76,4),Final_modified_Intermediate[Burmese_Consonants],0)),LEFT(BJ76,4),
IF(ISNUMBER(MATCH(LEFT(BJ76,3),Final_modified_Intermediate[Burmese_Consonants],0)),LEFT(BJ76,3),
IF(ISNUMBER(MATCH(LEFT(BJ76,2),Final_modified_Intermediate[Burmese_Consonants],0)),LEFT(BJ76,2),
IF(ISNUMBER(MATCH(LEFT(BJ76,1),Final_modified_Intermediate[Burmese_Consonants],0)),LEFT(BJ76,1),
IF(ISNUMBER(MATCH(LEFT(BJ76,7),Final_Intermediate[Burmese_Consonants],0)),LEFT(BJ76,7),
IF(ISNUMBER(MATCH(LEFT(BJ76,6),Final_Intermediate[Burmese_Consonants],0)),LEFT(BJ76,6),
IF(ISNUMBER(MATCH(LEFT(BJ76,5),Final_Intermediate[Burmese_Consonants],0)),LEFT(BJ76,5),
IF(ISNUMBER(MATCH(LEFT(BJ76,4),Final_Intermediate[Burmese_Consonants],0)),LEFT(BJ76,4),
IF(ISNUMBER(MATCH(LEFT(BJ76,3),Final_Intermediate[Burmese_Consonants],0)),LEFT(BJ76,3),
IF(ISNUMBER(MATCH(LEFT(BJ76,2),Final_Intermediate[Burmese_Consonants],0)),LEFT(BJ76,2),
IF(ISNUMBER(MATCH(LEFT(BJ76,1),Final_Intermediate[Burmese_Consonants],0)),LEFT(BJ76,1),
"")))))))))))))))</f>
        <v/>
      </c>
      <c r="AN76" t="e">
        <f>Compiler_Burmese[[#This Row],[Sr. No.]]</f>
        <v>#REF!</v>
      </c>
      <c r="AO7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स्वे³¹13</v>
      </c>
      <c r="AS7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6" t="e">
        <f>[2]!Vocabulary_Burmese[[#This Row],[Sr. No.]]</f>
        <v>#REF!</v>
      </c>
      <c r="BA76" t="str">
        <f>IF(Raw_data_N2_Kanji[[#This Row],[Categorie]]&lt;&gt;"","",
IF(ISNUMBER(MATCH(V,Special_list[Burmese word],0)),"",
SUBSTITUTE(Raw_data_N2_Kanji[[#This Row],[Raw]]," ","")))</f>
        <v>အုန်းနို့ခေါက်ဆွဲ</v>
      </c>
      <c r="BB76" t="str">
        <f>RIGHT(Segregate18[[#This Row],[UPGRADE]],LEN(Segregate18[[#This Row],[UPGRADE]])-LEN(Compiler_Burmese[[#This Row],[1]]))</f>
        <v>နို့ခေါက်ဆွဲ</v>
      </c>
      <c r="BC76" t="str">
        <f>RIGHT(Segregate18[[#This Row],[11]],LEN(Segregate18[[#This Row],[11]])-LEN(Compiler_Burmese[[#This Row],[2]]))</f>
        <v>ခေါက်ဆွဲ</v>
      </c>
      <c r="BD76" t="str">
        <f>RIGHT(Segregate18[[#This Row],[21]],LEN(Segregate18[[#This Row],[21]])-LEN(Compiler_Burmese[[#This Row],[3]]))</f>
        <v>ဆွဲ</v>
      </c>
      <c r="BE76" t="str">
        <f>RIGHT(Segregate18[[#This Row],[31]],LEN(Segregate18[[#This Row],[31]])-LEN(Compiler_Burmese[[#This Row],[4]]))</f>
        <v/>
      </c>
      <c r="BF76" t="str">
        <f>RIGHT(Segregate18[[#This Row],[41]],LEN(Segregate18[[#This Row],[41]])-LEN(Compiler_Burmese[[#This Row],[5]]))</f>
        <v/>
      </c>
      <c r="BG76" t="str">
        <f>RIGHT(Segregate18[[#This Row],[51]],LEN(Segregate18[[#This Row],[51]])-LEN(Compiler_Burmese[[#This Row],[6]]))</f>
        <v/>
      </c>
      <c r="BH76" t="str">
        <f>RIGHT(Segregate18[[#This Row],[61]],LEN(Segregate18[[#This Row],[61]])-LEN(Compiler_Burmese[[#This Row],[7]]))</f>
        <v/>
      </c>
      <c r="BI76" t="str">
        <f>RIGHT(Segregate18[[#This Row],[71]],LEN(Segregate18[[#This Row],[71]])-LEN(Compiler_Burmese[[#This Row],[8]]))</f>
        <v/>
      </c>
      <c r="BJ76" t="str">
        <f>RIGHT(Segregate18[[#This Row],[81]],LEN(Segregate18[[#This Row],[81]])-LEN(Compiler_Burmese[[#This Row],[9]]))</f>
        <v/>
      </c>
    </row>
    <row r="77" spans="1:62" ht="14.25" customHeight="1" x14ac:dyDescent="0.3">
      <c r="A77">
        <f>IF(Raw_data_N2_Kanji[[#This Row],[Categorie]]&lt;&gt;"",$A76+1,$A76)</f>
        <v>5</v>
      </c>
      <c r="B77" s="6">
        <f>IF(AND(Raw_data_N2_Kanji[[#This Row],[Supporting word 1]]="",Raw_data_N2_Kanji[[#This Row],[Supporting word 2]]=""),$B76,$B76+1)</f>
        <v>0</v>
      </c>
      <c r="C77" s="9">
        <f>ROW()-ROW(Raw_data_N2_Kanji[#Headers])</f>
        <v>75</v>
      </c>
      <c r="D77" s="9"/>
      <c r="E77" s="9" t="str">
        <f>IF(Raw_data_N2_Kanji[[#This Row],[Categorie]]="",$E76,Raw_data_N2_Kanji[[#This Row],[Categorie]])</f>
        <v>Rice, Noodles</v>
      </c>
      <c r="F77" s="9">
        <f t="shared" si="2"/>
        <v>16</v>
      </c>
      <c r="G77" s="57" t="str">
        <f>Raw_data_N2_Kanji[[#This Row],[Lecture_no]]&amp;"_"&amp;Raw_data_N2_Kanji[[#This Row],[Receipe_no]]</f>
        <v>Rice, Noodles_16</v>
      </c>
      <c r="H77" s="11" t="s">
        <v>27516</v>
      </c>
      <c r="I7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နန်းကြီးသုပ်</v>
      </c>
      <c r="K7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7" s="11"/>
      <c r="N77" s="11"/>
      <c r="O7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7" s="12" t="s">
        <v>27696</v>
      </c>
      <c r="Q77" s="12">
        <f>IF(Raw_data_N2_Kanji[[#This Row],[Receipe_no]]=0,$Q76,
$Q76+1)</f>
        <v>70</v>
      </c>
      <c r="R77" s="11"/>
      <c r="S77" s="11">
        <f>IF(Raw_data_N2_Kanji[[#This Row],[Marking]]="",1,"")</f>
        <v>1</v>
      </c>
      <c r="T77" s="11" t="str">
        <f>IF(Raw_data_N2_Kanji[[#This Row],[Marking_blank]]="",SUMPRODUCT(COUNTIF($S$3:$S77,$S77)),"")</f>
        <v/>
      </c>
      <c r="U77" s="12">
        <f>Raw_data_N2_Kanji[[#This Row],[Sr. no.]]</f>
        <v>75</v>
      </c>
      <c r="V77" s="11">
        <f>SUMPRODUCT(COUNTIF($J$3:$J77,$J77))</f>
        <v>1</v>
      </c>
      <c r="W77" s="82">
        <f>LEN('1_Raw_data'!$J77)</f>
        <v>12</v>
      </c>
      <c r="Y77" t="e">
        <f>Segregate18[[#This Row],[Sr. No.]]</f>
        <v>#REF!</v>
      </c>
      <c r="Z77" t="str">
        <f>IF(AND(OR(BA77="။",BA77="၊"),LEN(BA77)=1),BA77,
IF(ISNUMBER(MATCH(LEFT(BA77,7),Final_modified_Intermediate[Burmese_Consonants],0)),LEFT(BA77,7),
IF(ISNUMBER(MATCH(LEFT(BA77,6),Final_modified_Intermediate[Burmese_Consonants],0)),LEFT(BA77,6),
IF(ISNUMBER(MATCH(LEFT(BA77,5),Final_modified_Intermediate[Burmese_Consonants],0)),LEFT(BA77,5),
IF(ISNUMBER(MATCH(LEFT(BA77,4),Final_modified_Intermediate[Burmese_Consonants],0)),LEFT(BA77,4),
IF(ISNUMBER(MATCH(LEFT(BA77,3),Final_modified_Intermediate[Burmese_Consonants],0)),LEFT(BA77,3),
IF(ISNUMBER(MATCH(LEFT(BA77,2),Final_modified_Intermediate[Burmese_Consonants],0)),LEFT(BA77,2),
IF(ISNUMBER(MATCH(LEFT(BA77,1),Final_modified_Intermediate[Burmese_Consonants],0)),LEFT(BA77,1),
IF(ISNUMBER(MATCH(LEFT(BA77,7),Final_Intermediate[Burmese_Consonants],0)),LEFT(BA77,7),
IF(ISNUMBER(MATCH(LEFT(BA77,6),Final_Intermediate[Burmese_Consonants],0)),LEFT(BA77,6),
IF(ISNUMBER(MATCH(LEFT(BA77,5),Final_Intermediate[Burmese_Consonants],0)),LEFT(BA77,5),
IF(ISNUMBER(MATCH(LEFT(BA77,4),Final_Intermediate[Burmese_Consonants],0)),LEFT(BA77,4),
IF(ISNUMBER(MATCH(LEFT(BA77,3),Final_Intermediate[Burmese_Consonants],0)),LEFT(BA77,3),
IF(ISNUMBER(MATCH(LEFT(BA77,2),Final_Intermediate[Burmese_Consonants],0)),LEFT(BA77,2),
IF(ISNUMBER(MATCH(LEFT(BA77,1),Final_Intermediate[Burmese_Consonants],0)),LEFT(BA77,1),
"")))))))))))))))</f>
        <v>နန်း</v>
      </c>
      <c r="AA7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7" t="str">
        <f>IF(AND(OR(BB77="။",BB77="၊"),LEN(BB77)=1),BB77,
IF(ISNUMBER(MATCH(LEFT(BB77,7),Final_modified_Intermediate[Burmese_Consonants],0)),LEFT(BB77,7),
IF(ISNUMBER(MATCH(LEFT(BB77,6),Final_modified_Intermediate[Burmese_Consonants],0)),LEFT(BB77,6),
IF(ISNUMBER(MATCH(LEFT(BB77,5),Final_modified_Intermediate[Burmese_Consonants],0)),LEFT(BB77,5),
IF(ISNUMBER(MATCH(LEFT(BB77,4),Final_modified_Intermediate[Burmese_Consonants],0)),LEFT(BB77,4),
IF(ISNUMBER(MATCH(LEFT(BB77,3),Final_modified_Intermediate[Burmese_Consonants],0)),LEFT(BB77,3),
IF(ISNUMBER(MATCH(LEFT(BB77,2),Final_modified_Intermediate[Burmese_Consonants],0)),LEFT(BB77,2),
IF(ISNUMBER(MATCH(LEFT(BB77,1),Final_modified_Intermediate[Burmese_Consonants],0)),LEFT(BB77,1),
IF(ISNUMBER(MATCH(LEFT(BB77,7),Final_Intermediate[Burmese_Consonants],0)),LEFT(BB77,7),
IF(ISNUMBER(MATCH(LEFT(BB77,6),Final_Intermediate[Burmese_Consonants],0)),LEFT(BB77,6),
IF(ISNUMBER(MATCH(LEFT(BB77,5),Final_Intermediate[Burmese_Consonants],0)),LEFT(BB77,5),
IF(ISNUMBER(MATCH(LEFT(BB77,4),Final_Intermediate[Burmese_Consonants],0)),LEFT(BB77,4),
IF(ISNUMBER(MATCH(LEFT(BB77,3),Final_Intermediate[Burmese_Consonants],0)),LEFT(BB77,3),
IF(ISNUMBER(MATCH(LEFT(BB77,2),Final_Intermediate[Burmese_Consonants],0)),LEFT(BB77,2),
IF(ISNUMBER(MATCH(LEFT(BB77,1),Final_Intermediate[Burmese_Consonants],0)),LEFT(BB77,1),
"")))))))))))))))</f>
        <v>ကြီး</v>
      </c>
      <c r="AC7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7" t="str">
        <f>IF(AND(OR(BC77="။",BC77="၊"),LEN(BC77)=1),BC77,
IF(ISNUMBER(MATCH(LEFT(BC77,7),Final_modified_Intermediate[Burmese_Consonants],0)),LEFT(BC77,7),
IF(ISNUMBER(MATCH(LEFT(BC77,6),Final_modified_Intermediate[Burmese_Consonants],0)),LEFT(BC77,6),
IF(ISNUMBER(MATCH(LEFT(BC77,5),Final_modified_Intermediate[Burmese_Consonants],0)),LEFT(BC77,5),
IF(ISNUMBER(MATCH(LEFT(BC77,4),Final_modified_Intermediate[Burmese_Consonants],0)),LEFT(BC77,4),
IF(ISNUMBER(MATCH(LEFT(BC77,3),Final_modified_Intermediate[Burmese_Consonants],0)),LEFT(BC77,3),
IF(ISNUMBER(MATCH(LEFT(BC77,2),Final_modified_Intermediate[Burmese_Consonants],0)),LEFT(BC77,2),
IF(ISNUMBER(MATCH(LEFT(BC77,1),Final_modified_Intermediate[Burmese_Consonants],0)),LEFT(BC77,1),
IF(ISNUMBER(MATCH(LEFT(BC77,7),Final_Intermediate[Burmese_Consonants],0)),LEFT(BC77,7),
IF(ISNUMBER(MATCH(LEFT(BC77,6),Final_Intermediate[Burmese_Consonants],0)),LEFT(BC77,6),
IF(ISNUMBER(MATCH(LEFT(BC77,5),Final_Intermediate[Burmese_Consonants],0)),LEFT(BC77,5),
IF(ISNUMBER(MATCH(LEFT(BC77,4),Final_Intermediate[Burmese_Consonants],0)),LEFT(BC77,4),
IF(ISNUMBER(MATCH(LEFT(BC77,3),Final_Intermediate[Burmese_Consonants],0)),LEFT(BC77,3),
IF(ISNUMBER(MATCH(LEFT(BC77,2),Final_Intermediate[Burmese_Consonants],0)),LEFT(BC77,2),
IF(ISNUMBER(MATCH(LEFT(BC77,1),Final_Intermediate[Burmese_Consonants],0)),LEFT(BC77,1),
"")))))))))))))))</f>
        <v>သုပ်</v>
      </c>
      <c r="AE7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7" t="str">
        <f>IF(AND(OR(BD77="။",BD77="၊"),LEN(BD77)=1),BD77,
IF(ISNUMBER(MATCH(LEFT(BD77,7),Final_modified_Intermediate[Burmese_Consonants],0)),LEFT(BD77,7),
IF(ISNUMBER(MATCH(LEFT(BD77,6),Final_modified_Intermediate[Burmese_Consonants],0)),LEFT(BD77,6),
IF(ISNUMBER(MATCH(LEFT(BD77,5),Final_modified_Intermediate[Burmese_Consonants],0)),LEFT(BD77,5),
IF(ISNUMBER(MATCH(LEFT(BD77,4),Final_modified_Intermediate[Burmese_Consonants],0)),LEFT(BD77,4),
IF(ISNUMBER(MATCH(LEFT(BD77,3),Final_modified_Intermediate[Burmese_Consonants],0)),LEFT(BD77,3),
IF(ISNUMBER(MATCH(LEFT(BD77,2),Final_modified_Intermediate[Burmese_Consonants],0)),LEFT(BD77,2),
IF(ISNUMBER(MATCH(LEFT(BD77,1),Final_modified_Intermediate[Burmese_Consonants],0)),LEFT(BD77,1),
IF(ISNUMBER(MATCH(LEFT(BD77,7),Final_Intermediate[Burmese_Consonants],0)),LEFT(BD77,7),
IF(ISNUMBER(MATCH(LEFT(BD77,6),Final_Intermediate[Burmese_Consonants],0)),LEFT(BD77,6),
IF(ISNUMBER(MATCH(LEFT(BD77,5),Final_Intermediate[Burmese_Consonants],0)),LEFT(BD77,5),
IF(ISNUMBER(MATCH(LEFT(BD77,4),Final_Intermediate[Burmese_Consonants],0)),LEFT(BD77,4),
IF(ISNUMBER(MATCH(LEFT(BD77,3),Final_Intermediate[Burmese_Consonants],0)),LEFT(BD77,3),
IF(ISNUMBER(MATCH(LEFT(BD77,2),Final_Intermediate[Burmese_Consonants],0)),LEFT(BD77,2),
IF(ISNUMBER(MATCH(LEFT(BD77,1),Final_Intermediate[Burmese_Consonants],0)),LEFT(BD77,1),
"")))))))))))))))</f>
        <v/>
      </c>
      <c r="AG77" t="str">
        <f>IF(AND(OR(BE77="။",BE77="၊"),LEN(BE77)=1),BE77,
IF(ISNUMBER(MATCH(LEFT(BE77,7),Final_modified_Intermediate[Burmese_Consonants],0)),LEFT(BE77,7),
IF(ISNUMBER(MATCH(LEFT(BE77,6),Final_modified_Intermediate[Burmese_Consonants],0)),LEFT(BE77,6),
IF(ISNUMBER(MATCH(LEFT(BE77,5),Final_modified_Intermediate[Burmese_Consonants],0)),LEFT(BE77,5),
IF(ISNUMBER(MATCH(LEFT(BE77,4),Final_modified_Intermediate[Burmese_Consonants],0)),LEFT(BE77,4),
IF(ISNUMBER(MATCH(LEFT(BE77,3),Final_modified_Intermediate[Burmese_Consonants],0)),LEFT(BE77,3),
IF(ISNUMBER(MATCH(LEFT(BE77,2),Final_modified_Intermediate[Burmese_Consonants],0)),LEFT(BE77,2),
IF(ISNUMBER(MATCH(LEFT(BE77,1),Final_modified_Intermediate[Burmese_Consonants],0)),LEFT(BE77,1),
IF(ISNUMBER(MATCH(LEFT(BE77,7),Final_Intermediate[Burmese_Consonants],0)),LEFT(BE77,7),
IF(ISNUMBER(MATCH(LEFT(BE77,6),Final_Intermediate[Burmese_Consonants],0)),LEFT(BE77,6),
IF(ISNUMBER(MATCH(LEFT(BE77,5),Final_Intermediate[Burmese_Consonants],0)),LEFT(BE77,5),
IF(ISNUMBER(MATCH(LEFT(BE77,4),Final_Intermediate[Burmese_Consonants],0)),LEFT(BE77,4),
IF(ISNUMBER(MATCH(LEFT(BE77,3),Final_Intermediate[Burmese_Consonants],0)),LEFT(BE77,3),
IF(ISNUMBER(MATCH(LEFT(BE77,2),Final_Intermediate[Burmese_Consonants],0)),LEFT(BE77,2),
IF(ISNUMBER(MATCH(LEFT(BE77,1),Final_Intermediate[Burmese_Consonants],0)),LEFT(BE77,1),
"")))))))))))))))</f>
        <v/>
      </c>
      <c r="AH77" t="str">
        <f>IF(AND(OR(BF77="။",BF77="၊"),LEN(BF77)=1),BF77,
IF(ISNUMBER(MATCH(LEFT(BF77,7),Final_modified_Intermediate[Burmese_Consonants],0)),LEFT(BF77,7),
IF(ISNUMBER(MATCH(LEFT(BF77,6),Final_modified_Intermediate[Burmese_Consonants],0)),LEFT(BF77,6),
IF(ISNUMBER(MATCH(LEFT(BF77,5),Final_modified_Intermediate[Burmese_Consonants],0)),LEFT(BF77,5),
IF(ISNUMBER(MATCH(LEFT(BF77,4),Final_modified_Intermediate[Burmese_Consonants],0)),LEFT(BF77,4),
IF(ISNUMBER(MATCH(LEFT(BF77,3),Final_modified_Intermediate[Burmese_Consonants],0)),LEFT(BF77,3),
IF(ISNUMBER(MATCH(LEFT(BF77,2),Final_modified_Intermediate[Burmese_Consonants],0)),LEFT(BF77,2),
IF(ISNUMBER(MATCH(LEFT(BF77,1),Final_modified_Intermediate[Burmese_Consonants],0)),LEFT(BF77,1),
IF(ISNUMBER(MATCH(LEFT(BF77,7),Final_Intermediate[Burmese_Consonants],0)),LEFT(BF77,7),
IF(ISNUMBER(MATCH(LEFT(BF77,6),Final_Intermediate[Burmese_Consonants],0)),LEFT(BF77,6),
IF(ISNUMBER(MATCH(LEFT(BF77,5),Final_Intermediate[Burmese_Consonants],0)),LEFT(BF77,5),
IF(ISNUMBER(MATCH(LEFT(BF77,4),Final_Intermediate[Burmese_Consonants],0)),LEFT(BF77,4),
IF(ISNUMBER(MATCH(LEFT(BF77,3),Final_Intermediate[Burmese_Consonants],0)),LEFT(BF77,3),
IF(ISNUMBER(MATCH(LEFT(BF77,2),Final_Intermediate[Burmese_Consonants],0)),LEFT(BF77,2),
IF(ISNUMBER(MATCH(LEFT(BF77,1),Final_Intermediate[Burmese_Consonants],0)),LEFT(BF77,1),
"")))))))))))))))</f>
        <v/>
      </c>
      <c r="AI77" t="str">
        <f>IF(AND(OR(BG77="။",BG77="၊"),LEN(BG77)=1),BG77,
IF(ISNUMBER(MATCH(LEFT(BG77,7),Final_modified_Intermediate[Burmese_Consonants],0)),LEFT(BG77,7),
IF(ISNUMBER(MATCH(LEFT(BG77,6),Final_modified_Intermediate[Burmese_Consonants],0)),LEFT(BG77,6),
IF(ISNUMBER(MATCH(LEFT(BG77,5),Final_modified_Intermediate[Burmese_Consonants],0)),LEFT(BG77,5),
IF(ISNUMBER(MATCH(LEFT(BG77,4),Final_modified_Intermediate[Burmese_Consonants],0)),LEFT(BG77,4),
IF(ISNUMBER(MATCH(LEFT(BG77,3),Final_modified_Intermediate[Burmese_Consonants],0)),LEFT(BG77,3),
IF(ISNUMBER(MATCH(LEFT(BG77,2),Final_modified_Intermediate[Burmese_Consonants],0)),LEFT(BG77,2),
IF(ISNUMBER(MATCH(LEFT(BG77,1),Final_modified_Intermediate[Burmese_Consonants],0)),LEFT(BG77,1),
IF(ISNUMBER(MATCH(LEFT(BG77,7),Final_Intermediate[Burmese_Consonants],0)),LEFT(BG77,7),
IF(ISNUMBER(MATCH(LEFT(BG77,6),Final_Intermediate[Burmese_Consonants],0)),LEFT(BG77,6),
IF(ISNUMBER(MATCH(LEFT(BG77,5),Final_Intermediate[Burmese_Consonants],0)),LEFT(BG77,5),
IF(ISNUMBER(MATCH(LEFT(BG77,4),Final_Intermediate[Burmese_Consonants],0)),LEFT(BG77,4),
IF(ISNUMBER(MATCH(LEFT(BG77,3),Final_Intermediate[Burmese_Consonants],0)),LEFT(BG77,3),
IF(ISNUMBER(MATCH(LEFT(BG77,2),Final_Intermediate[Burmese_Consonants],0)),LEFT(BG77,2),
IF(ISNUMBER(MATCH(LEFT(BG77,1),Final_Intermediate[Burmese_Consonants],0)),LEFT(BG77,1),
"")))))))))))))))</f>
        <v/>
      </c>
      <c r="AJ77" t="str">
        <f>IF(AND(OR(BH77="။",BH77="၊"),LEN(BH77)=1),BH77,
IF(ISNUMBER(MATCH(LEFT(BH77,7),Final_modified_Intermediate[Burmese_Consonants],0)),LEFT(BH77,7),
IF(ISNUMBER(MATCH(LEFT(BH77,6),Final_modified_Intermediate[Burmese_Consonants],0)),LEFT(BH77,6),
IF(ISNUMBER(MATCH(LEFT(BH77,5),Final_modified_Intermediate[Burmese_Consonants],0)),LEFT(BH77,5),
IF(ISNUMBER(MATCH(LEFT(BH77,4),Final_modified_Intermediate[Burmese_Consonants],0)),LEFT(BH77,4),
IF(ISNUMBER(MATCH(LEFT(BH77,3),Final_modified_Intermediate[Burmese_Consonants],0)),LEFT(BH77,3),
IF(ISNUMBER(MATCH(LEFT(BH77,2),Final_modified_Intermediate[Burmese_Consonants],0)),LEFT(BH77,2),
IF(ISNUMBER(MATCH(LEFT(BH77,1),Final_modified_Intermediate[Burmese_Consonants],0)),LEFT(BH77,1),
IF(ISNUMBER(MATCH(LEFT(BH77,7),Final_Intermediate[Burmese_Consonants],0)),LEFT(BH77,7),
IF(ISNUMBER(MATCH(LEFT(BH77,6),Final_Intermediate[Burmese_Consonants],0)),LEFT(BH77,6),
IF(ISNUMBER(MATCH(LEFT(BH77,5),Final_Intermediate[Burmese_Consonants],0)),LEFT(BH77,5),
IF(ISNUMBER(MATCH(LEFT(BH77,4),Final_Intermediate[Burmese_Consonants],0)),LEFT(BH77,4),
IF(ISNUMBER(MATCH(LEFT(BH77,3),Final_Intermediate[Burmese_Consonants],0)),LEFT(BH77,3),
IF(ISNUMBER(MATCH(LEFT(BH77,2),Final_Intermediate[Burmese_Consonants],0)),LEFT(BH77,2),
IF(ISNUMBER(MATCH(LEFT(BH77,1),Final_Intermediate[Burmese_Consonants],0)),LEFT(BH77,1),
"")))))))))))))))</f>
        <v/>
      </c>
      <c r="AK77" t="str">
        <f>IF(AND(OR(BI77="။",BI77="၊"),LEN(BI77)=1),BI77,
IF(ISNUMBER(MATCH(LEFT(BI77,7),Final_modified_Intermediate[Burmese_Consonants],0)),LEFT(BI77,7),
IF(ISNUMBER(MATCH(LEFT(BI77,6),Final_modified_Intermediate[Burmese_Consonants],0)),LEFT(BI77,6),
IF(ISNUMBER(MATCH(LEFT(BI77,5),Final_modified_Intermediate[Burmese_Consonants],0)),LEFT(BI77,5),
IF(ISNUMBER(MATCH(LEFT(BI77,4),Final_modified_Intermediate[Burmese_Consonants],0)),LEFT(BI77,4),
IF(ISNUMBER(MATCH(LEFT(BI77,3),Final_modified_Intermediate[Burmese_Consonants],0)),LEFT(BI77,3),
IF(ISNUMBER(MATCH(LEFT(BI77,2),Final_modified_Intermediate[Burmese_Consonants],0)),LEFT(BI77,2),
IF(ISNUMBER(MATCH(LEFT(BI77,1),Final_modified_Intermediate[Burmese_Consonants],0)),LEFT(BI77,1),
IF(ISNUMBER(MATCH(LEFT(BI77,7),Final_Intermediate[Burmese_Consonants],0)),LEFT(BI77,7),
IF(ISNUMBER(MATCH(LEFT(BI77,6),Final_Intermediate[Burmese_Consonants],0)),LEFT(BI77,6),
IF(ISNUMBER(MATCH(LEFT(BI77,5),Final_Intermediate[Burmese_Consonants],0)),LEFT(BI77,5),
IF(ISNUMBER(MATCH(LEFT(BI77,4),Final_Intermediate[Burmese_Consonants],0)),LEFT(BI77,4),
IF(ISNUMBER(MATCH(LEFT(BI77,3),Final_Intermediate[Burmese_Consonants],0)),LEFT(BI77,3),
IF(ISNUMBER(MATCH(LEFT(BI77,2),Final_Intermediate[Burmese_Consonants],0)),LEFT(BI77,2),
IF(ISNUMBER(MATCH(LEFT(BI77,1),Final_Intermediate[Burmese_Consonants],0)),LEFT(BI77,1),
"")))))))))))))))</f>
        <v/>
      </c>
      <c r="AL77" t="str">
        <f>IF(AND(OR(BJ77="။",BJ77="၊"),LEN(BJ77)=1),BJ77,
IF(ISNUMBER(MATCH(LEFT(BJ77,7),Final_modified_Intermediate[Burmese_Consonants],0)),LEFT(BJ77,7),
IF(ISNUMBER(MATCH(LEFT(BJ77,6),Final_modified_Intermediate[Burmese_Consonants],0)),LEFT(BJ77,6),
IF(ISNUMBER(MATCH(LEFT(BJ77,5),Final_modified_Intermediate[Burmese_Consonants],0)),LEFT(BJ77,5),
IF(ISNUMBER(MATCH(LEFT(BJ77,4),Final_modified_Intermediate[Burmese_Consonants],0)),LEFT(BJ77,4),
IF(ISNUMBER(MATCH(LEFT(BJ77,3),Final_modified_Intermediate[Burmese_Consonants],0)),LEFT(BJ77,3),
IF(ISNUMBER(MATCH(LEFT(BJ77,2),Final_modified_Intermediate[Burmese_Consonants],0)),LEFT(BJ77,2),
IF(ISNUMBER(MATCH(LEFT(BJ77,1),Final_modified_Intermediate[Burmese_Consonants],0)),LEFT(BJ77,1),
IF(ISNUMBER(MATCH(LEFT(BJ77,7),Final_Intermediate[Burmese_Consonants],0)),LEFT(BJ77,7),
IF(ISNUMBER(MATCH(LEFT(BJ77,6),Final_Intermediate[Burmese_Consonants],0)),LEFT(BJ77,6),
IF(ISNUMBER(MATCH(LEFT(BJ77,5),Final_Intermediate[Burmese_Consonants],0)),LEFT(BJ77,5),
IF(ISNUMBER(MATCH(LEFT(BJ77,4),Final_Intermediate[Burmese_Consonants],0)),LEFT(BJ77,4),
IF(ISNUMBER(MATCH(LEFT(BJ77,3),Final_Intermediate[Burmese_Consonants],0)),LEFT(BJ77,3),
IF(ISNUMBER(MATCH(LEFT(BJ77,2),Final_Intermediate[Burmese_Consonants],0)),LEFT(BJ77,2),
IF(ISNUMBER(MATCH(LEFT(BJ77,1),Final_Intermediate[Burmese_Consonants],0)),LEFT(BJ77,1),
"")))))))))))))))</f>
        <v/>
      </c>
      <c r="AN77" t="e">
        <f>Compiler_Burmese[[#This Row],[Sr. No.]]</f>
        <v>#REF!</v>
      </c>
      <c r="AO7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7" t="e">
        <f>[2]!Vocabulary_Burmese[[#This Row],[Sr. No.]]</f>
        <v>#REF!</v>
      </c>
      <c r="BA77" t="str">
        <f>IF(Raw_data_N2_Kanji[[#This Row],[Categorie]]&lt;&gt;"","",
IF(ISNUMBER(MATCH(V,Special_list[Burmese word],0)),"",
SUBSTITUTE(Raw_data_N2_Kanji[[#This Row],[Raw]]," ","")))</f>
        <v>နန်းကြီးသုပ်</v>
      </c>
      <c r="BB77" t="str">
        <f>RIGHT(Segregate18[[#This Row],[UPGRADE]],LEN(Segregate18[[#This Row],[UPGRADE]])-LEN(Compiler_Burmese[[#This Row],[1]]))</f>
        <v>ကြီးသုပ်</v>
      </c>
      <c r="BC77" t="str">
        <f>RIGHT(Segregate18[[#This Row],[11]],LEN(Segregate18[[#This Row],[11]])-LEN(Compiler_Burmese[[#This Row],[2]]))</f>
        <v>သုပ်</v>
      </c>
      <c r="BD77" t="str">
        <f>RIGHT(Segregate18[[#This Row],[21]],LEN(Segregate18[[#This Row],[21]])-LEN(Compiler_Burmese[[#This Row],[3]]))</f>
        <v/>
      </c>
      <c r="BE77" t="str">
        <f>RIGHT(Segregate18[[#This Row],[31]],LEN(Segregate18[[#This Row],[31]])-LEN(Compiler_Burmese[[#This Row],[4]]))</f>
        <v/>
      </c>
      <c r="BF77" t="str">
        <f>RIGHT(Segregate18[[#This Row],[41]],LEN(Segregate18[[#This Row],[41]])-LEN(Compiler_Burmese[[#This Row],[5]]))</f>
        <v/>
      </c>
      <c r="BG77" t="str">
        <f>RIGHT(Segregate18[[#This Row],[51]],LEN(Segregate18[[#This Row],[51]])-LEN(Compiler_Burmese[[#This Row],[6]]))</f>
        <v/>
      </c>
      <c r="BH77" t="str">
        <f>RIGHT(Segregate18[[#This Row],[61]],LEN(Segregate18[[#This Row],[61]])-LEN(Compiler_Burmese[[#This Row],[7]]))</f>
        <v/>
      </c>
      <c r="BI77" t="str">
        <f>RIGHT(Segregate18[[#This Row],[71]],LEN(Segregate18[[#This Row],[71]])-LEN(Compiler_Burmese[[#This Row],[8]]))</f>
        <v/>
      </c>
      <c r="BJ77" t="str">
        <f>RIGHT(Segregate18[[#This Row],[81]],LEN(Segregate18[[#This Row],[81]])-LEN(Compiler_Burmese[[#This Row],[9]]))</f>
        <v/>
      </c>
    </row>
    <row r="78" spans="1:62" ht="14.25" customHeight="1" x14ac:dyDescent="0.3">
      <c r="A78">
        <f>IF(Raw_data_N2_Kanji[[#This Row],[Categorie]]&lt;&gt;"",$A77+1,$A77)</f>
        <v>5</v>
      </c>
      <c r="B78" s="6">
        <f>IF(AND(Raw_data_N2_Kanji[[#This Row],[Supporting word 1]]="",Raw_data_N2_Kanji[[#This Row],[Supporting word 2]]=""),$B77,$B77+1)</f>
        <v>0</v>
      </c>
      <c r="C78" s="9">
        <f>ROW()-ROW(Raw_data_N2_Kanji[#Headers])</f>
        <v>76</v>
      </c>
      <c r="D78" s="9"/>
      <c r="E78" s="9" t="str">
        <f>IF(Raw_data_N2_Kanji[[#This Row],[Categorie]]="",$E77,Raw_data_N2_Kanji[[#This Row],[Categorie]])</f>
        <v>Rice, Noodles</v>
      </c>
      <c r="F78" s="9">
        <f t="shared" si="2"/>
        <v>17</v>
      </c>
      <c r="G78" s="57" t="str">
        <f>Raw_data_N2_Kanji[[#This Row],[Lecture_no]]&amp;"_"&amp;Raw_data_N2_Kanji[[#This Row],[Receipe_no]]</f>
        <v>Rice, Noodles_17</v>
      </c>
      <c r="H78" s="101" t="s">
        <v>27517</v>
      </c>
      <c r="I7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8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ခေါက်ဆွဲသုပ်</v>
      </c>
      <c r="K7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8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8" s="101"/>
      <c r="N78" s="101"/>
      <c r="O7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8" s="12" t="s">
        <v>27697</v>
      </c>
      <c r="Q78" s="12">
        <f>IF(Raw_data_N2_Kanji[[#This Row],[Receipe_no]]=0,$Q77,
$Q77+1)</f>
        <v>71</v>
      </c>
      <c r="R78" s="101"/>
      <c r="S78" s="101">
        <f>IF(Raw_data_N2_Kanji[[#This Row],[Marking]]="",1,"")</f>
        <v>1</v>
      </c>
      <c r="T78" s="101" t="str">
        <f>IF(Raw_data_N2_Kanji[[#This Row],[Marking_blank]]="",SUMPRODUCT(COUNTIF($S$3:$S78,$S78)),"")</f>
        <v/>
      </c>
      <c r="U78" s="99">
        <f>Raw_data_N2_Kanji[[#This Row],[Sr. no.]]</f>
        <v>76</v>
      </c>
      <c r="V78" s="101">
        <f>SUMPRODUCT(COUNTIF($J$3:$J78,$J78))</f>
        <v>1</v>
      </c>
      <c r="W78" s="101">
        <f>LEN('1_Raw_data'!$J78)</f>
        <v>12</v>
      </c>
      <c r="Y78" t="e">
        <f>Segregate18[[#This Row],[Sr. No.]]</f>
        <v>#REF!</v>
      </c>
      <c r="Z78" t="str">
        <f>IF(AND(OR(BA78="။",BA78="၊"),LEN(BA78)=1),BA78,
IF(ISNUMBER(MATCH(LEFT(BA78,7),Final_modified_Intermediate[Burmese_Consonants],0)),LEFT(BA78,7),
IF(ISNUMBER(MATCH(LEFT(BA78,6),Final_modified_Intermediate[Burmese_Consonants],0)),LEFT(BA78,6),
IF(ISNUMBER(MATCH(LEFT(BA78,5),Final_modified_Intermediate[Burmese_Consonants],0)),LEFT(BA78,5),
IF(ISNUMBER(MATCH(LEFT(BA78,4),Final_modified_Intermediate[Burmese_Consonants],0)),LEFT(BA78,4),
IF(ISNUMBER(MATCH(LEFT(BA78,3),Final_modified_Intermediate[Burmese_Consonants],0)),LEFT(BA78,3),
IF(ISNUMBER(MATCH(LEFT(BA78,2),Final_modified_Intermediate[Burmese_Consonants],0)),LEFT(BA78,2),
IF(ISNUMBER(MATCH(LEFT(BA78,1),Final_modified_Intermediate[Burmese_Consonants],0)),LEFT(BA78,1),
IF(ISNUMBER(MATCH(LEFT(BA78,7),Final_Intermediate[Burmese_Consonants],0)),LEFT(BA78,7),
IF(ISNUMBER(MATCH(LEFT(BA78,6),Final_Intermediate[Burmese_Consonants],0)),LEFT(BA78,6),
IF(ISNUMBER(MATCH(LEFT(BA78,5),Final_Intermediate[Burmese_Consonants],0)),LEFT(BA78,5),
IF(ISNUMBER(MATCH(LEFT(BA78,4),Final_Intermediate[Burmese_Consonants],0)),LEFT(BA78,4),
IF(ISNUMBER(MATCH(LEFT(BA78,3),Final_Intermediate[Burmese_Consonants],0)),LEFT(BA78,3),
IF(ISNUMBER(MATCH(LEFT(BA78,2),Final_Intermediate[Burmese_Consonants],0)),LEFT(BA78,2),
IF(ISNUMBER(MATCH(LEFT(BA78,1),Final_Intermediate[Burmese_Consonants],0)),LEFT(BA78,1),
"")))))))))))))))</f>
        <v>ခေါက်</v>
      </c>
      <c r="AA7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8" t="str">
        <f>IF(AND(OR(BB78="။",BB78="၊"),LEN(BB78)=1),BB78,
IF(ISNUMBER(MATCH(LEFT(BB78,7),Final_modified_Intermediate[Burmese_Consonants],0)),LEFT(BB78,7),
IF(ISNUMBER(MATCH(LEFT(BB78,6),Final_modified_Intermediate[Burmese_Consonants],0)),LEFT(BB78,6),
IF(ISNUMBER(MATCH(LEFT(BB78,5),Final_modified_Intermediate[Burmese_Consonants],0)),LEFT(BB78,5),
IF(ISNUMBER(MATCH(LEFT(BB78,4),Final_modified_Intermediate[Burmese_Consonants],0)),LEFT(BB78,4),
IF(ISNUMBER(MATCH(LEFT(BB78,3),Final_modified_Intermediate[Burmese_Consonants],0)),LEFT(BB78,3),
IF(ISNUMBER(MATCH(LEFT(BB78,2),Final_modified_Intermediate[Burmese_Consonants],0)),LEFT(BB78,2),
IF(ISNUMBER(MATCH(LEFT(BB78,1),Final_modified_Intermediate[Burmese_Consonants],0)),LEFT(BB78,1),
IF(ISNUMBER(MATCH(LEFT(BB78,7),Final_Intermediate[Burmese_Consonants],0)),LEFT(BB78,7),
IF(ISNUMBER(MATCH(LEFT(BB78,6),Final_Intermediate[Burmese_Consonants],0)),LEFT(BB78,6),
IF(ISNUMBER(MATCH(LEFT(BB78,5),Final_Intermediate[Burmese_Consonants],0)),LEFT(BB78,5),
IF(ISNUMBER(MATCH(LEFT(BB78,4),Final_Intermediate[Burmese_Consonants],0)),LEFT(BB78,4),
IF(ISNUMBER(MATCH(LEFT(BB78,3),Final_Intermediate[Burmese_Consonants],0)),LEFT(BB78,3),
IF(ISNUMBER(MATCH(LEFT(BB78,2),Final_Intermediate[Burmese_Consonants],0)),LEFT(BB78,2),
IF(ISNUMBER(MATCH(LEFT(BB78,1),Final_Intermediate[Burmese_Consonants],0)),LEFT(BB78,1),
"")))))))))))))))</f>
        <v>ဆွဲ</v>
      </c>
      <c r="AC7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8" t="str">
        <f>IF(AND(OR(BC78="။",BC78="၊"),LEN(BC78)=1),BC78,
IF(ISNUMBER(MATCH(LEFT(BC78,7),Final_modified_Intermediate[Burmese_Consonants],0)),LEFT(BC78,7),
IF(ISNUMBER(MATCH(LEFT(BC78,6),Final_modified_Intermediate[Burmese_Consonants],0)),LEFT(BC78,6),
IF(ISNUMBER(MATCH(LEFT(BC78,5),Final_modified_Intermediate[Burmese_Consonants],0)),LEFT(BC78,5),
IF(ISNUMBER(MATCH(LEFT(BC78,4),Final_modified_Intermediate[Burmese_Consonants],0)),LEFT(BC78,4),
IF(ISNUMBER(MATCH(LEFT(BC78,3),Final_modified_Intermediate[Burmese_Consonants],0)),LEFT(BC78,3),
IF(ISNUMBER(MATCH(LEFT(BC78,2),Final_modified_Intermediate[Burmese_Consonants],0)),LEFT(BC78,2),
IF(ISNUMBER(MATCH(LEFT(BC78,1),Final_modified_Intermediate[Burmese_Consonants],0)),LEFT(BC78,1),
IF(ISNUMBER(MATCH(LEFT(BC78,7),Final_Intermediate[Burmese_Consonants],0)),LEFT(BC78,7),
IF(ISNUMBER(MATCH(LEFT(BC78,6),Final_Intermediate[Burmese_Consonants],0)),LEFT(BC78,6),
IF(ISNUMBER(MATCH(LEFT(BC78,5),Final_Intermediate[Burmese_Consonants],0)),LEFT(BC78,5),
IF(ISNUMBER(MATCH(LEFT(BC78,4),Final_Intermediate[Burmese_Consonants],0)),LEFT(BC78,4),
IF(ISNUMBER(MATCH(LEFT(BC78,3),Final_Intermediate[Burmese_Consonants],0)),LEFT(BC78,3),
IF(ISNUMBER(MATCH(LEFT(BC78,2),Final_Intermediate[Burmese_Consonants],0)),LEFT(BC78,2),
IF(ISNUMBER(MATCH(LEFT(BC78,1),Final_Intermediate[Burmese_Consonants],0)),LEFT(BC78,1),
"")))))))))))))))</f>
        <v>သုပ်</v>
      </c>
      <c r="AE7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8" t="str">
        <f>IF(AND(OR(BD78="။",BD78="၊"),LEN(BD78)=1),BD78,
IF(ISNUMBER(MATCH(LEFT(BD78,7),Final_modified_Intermediate[Burmese_Consonants],0)),LEFT(BD78,7),
IF(ISNUMBER(MATCH(LEFT(BD78,6),Final_modified_Intermediate[Burmese_Consonants],0)),LEFT(BD78,6),
IF(ISNUMBER(MATCH(LEFT(BD78,5),Final_modified_Intermediate[Burmese_Consonants],0)),LEFT(BD78,5),
IF(ISNUMBER(MATCH(LEFT(BD78,4),Final_modified_Intermediate[Burmese_Consonants],0)),LEFT(BD78,4),
IF(ISNUMBER(MATCH(LEFT(BD78,3),Final_modified_Intermediate[Burmese_Consonants],0)),LEFT(BD78,3),
IF(ISNUMBER(MATCH(LEFT(BD78,2),Final_modified_Intermediate[Burmese_Consonants],0)),LEFT(BD78,2),
IF(ISNUMBER(MATCH(LEFT(BD78,1),Final_modified_Intermediate[Burmese_Consonants],0)),LEFT(BD78,1),
IF(ISNUMBER(MATCH(LEFT(BD78,7),Final_Intermediate[Burmese_Consonants],0)),LEFT(BD78,7),
IF(ISNUMBER(MATCH(LEFT(BD78,6),Final_Intermediate[Burmese_Consonants],0)),LEFT(BD78,6),
IF(ISNUMBER(MATCH(LEFT(BD78,5),Final_Intermediate[Burmese_Consonants],0)),LEFT(BD78,5),
IF(ISNUMBER(MATCH(LEFT(BD78,4),Final_Intermediate[Burmese_Consonants],0)),LEFT(BD78,4),
IF(ISNUMBER(MATCH(LEFT(BD78,3),Final_Intermediate[Burmese_Consonants],0)),LEFT(BD78,3),
IF(ISNUMBER(MATCH(LEFT(BD78,2),Final_Intermediate[Burmese_Consonants],0)),LEFT(BD78,2),
IF(ISNUMBER(MATCH(LEFT(BD78,1),Final_Intermediate[Burmese_Consonants],0)),LEFT(BD78,1),
"")))))))))))))))</f>
        <v/>
      </c>
      <c r="AG78" t="str">
        <f>IF(AND(OR(BE78="။",BE78="၊"),LEN(BE78)=1),BE78,
IF(ISNUMBER(MATCH(LEFT(BE78,7),Final_modified_Intermediate[Burmese_Consonants],0)),LEFT(BE78,7),
IF(ISNUMBER(MATCH(LEFT(BE78,6),Final_modified_Intermediate[Burmese_Consonants],0)),LEFT(BE78,6),
IF(ISNUMBER(MATCH(LEFT(BE78,5),Final_modified_Intermediate[Burmese_Consonants],0)),LEFT(BE78,5),
IF(ISNUMBER(MATCH(LEFT(BE78,4),Final_modified_Intermediate[Burmese_Consonants],0)),LEFT(BE78,4),
IF(ISNUMBER(MATCH(LEFT(BE78,3),Final_modified_Intermediate[Burmese_Consonants],0)),LEFT(BE78,3),
IF(ISNUMBER(MATCH(LEFT(BE78,2),Final_modified_Intermediate[Burmese_Consonants],0)),LEFT(BE78,2),
IF(ISNUMBER(MATCH(LEFT(BE78,1),Final_modified_Intermediate[Burmese_Consonants],0)),LEFT(BE78,1),
IF(ISNUMBER(MATCH(LEFT(BE78,7),Final_Intermediate[Burmese_Consonants],0)),LEFT(BE78,7),
IF(ISNUMBER(MATCH(LEFT(BE78,6),Final_Intermediate[Burmese_Consonants],0)),LEFT(BE78,6),
IF(ISNUMBER(MATCH(LEFT(BE78,5),Final_Intermediate[Burmese_Consonants],0)),LEFT(BE78,5),
IF(ISNUMBER(MATCH(LEFT(BE78,4),Final_Intermediate[Burmese_Consonants],0)),LEFT(BE78,4),
IF(ISNUMBER(MATCH(LEFT(BE78,3),Final_Intermediate[Burmese_Consonants],0)),LEFT(BE78,3),
IF(ISNUMBER(MATCH(LEFT(BE78,2),Final_Intermediate[Burmese_Consonants],0)),LEFT(BE78,2),
IF(ISNUMBER(MATCH(LEFT(BE78,1),Final_Intermediate[Burmese_Consonants],0)),LEFT(BE78,1),
"")))))))))))))))</f>
        <v/>
      </c>
      <c r="AH78" t="str">
        <f>IF(AND(OR(BF78="။",BF78="၊"),LEN(BF78)=1),BF78,
IF(ISNUMBER(MATCH(LEFT(BF78,7),Final_modified_Intermediate[Burmese_Consonants],0)),LEFT(BF78,7),
IF(ISNUMBER(MATCH(LEFT(BF78,6),Final_modified_Intermediate[Burmese_Consonants],0)),LEFT(BF78,6),
IF(ISNUMBER(MATCH(LEFT(BF78,5),Final_modified_Intermediate[Burmese_Consonants],0)),LEFT(BF78,5),
IF(ISNUMBER(MATCH(LEFT(BF78,4),Final_modified_Intermediate[Burmese_Consonants],0)),LEFT(BF78,4),
IF(ISNUMBER(MATCH(LEFT(BF78,3),Final_modified_Intermediate[Burmese_Consonants],0)),LEFT(BF78,3),
IF(ISNUMBER(MATCH(LEFT(BF78,2),Final_modified_Intermediate[Burmese_Consonants],0)),LEFT(BF78,2),
IF(ISNUMBER(MATCH(LEFT(BF78,1),Final_modified_Intermediate[Burmese_Consonants],0)),LEFT(BF78,1),
IF(ISNUMBER(MATCH(LEFT(BF78,7),Final_Intermediate[Burmese_Consonants],0)),LEFT(BF78,7),
IF(ISNUMBER(MATCH(LEFT(BF78,6),Final_Intermediate[Burmese_Consonants],0)),LEFT(BF78,6),
IF(ISNUMBER(MATCH(LEFT(BF78,5),Final_Intermediate[Burmese_Consonants],0)),LEFT(BF78,5),
IF(ISNUMBER(MATCH(LEFT(BF78,4),Final_Intermediate[Burmese_Consonants],0)),LEFT(BF78,4),
IF(ISNUMBER(MATCH(LEFT(BF78,3),Final_Intermediate[Burmese_Consonants],0)),LEFT(BF78,3),
IF(ISNUMBER(MATCH(LEFT(BF78,2),Final_Intermediate[Burmese_Consonants],0)),LEFT(BF78,2),
IF(ISNUMBER(MATCH(LEFT(BF78,1),Final_Intermediate[Burmese_Consonants],0)),LEFT(BF78,1),
"")))))))))))))))</f>
        <v/>
      </c>
      <c r="AI78" t="str">
        <f>IF(AND(OR(BG78="။",BG78="၊"),LEN(BG78)=1),BG78,
IF(ISNUMBER(MATCH(LEFT(BG78,7),Final_modified_Intermediate[Burmese_Consonants],0)),LEFT(BG78,7),
IF(ISNUMBER(MATCH(LEFT(BG78,6),Final_modified_Intermediate[Burmese_Consonants],0)),LEFT(BG78,6),
IF(ISNUMBER(MATCH(LEFT(BG78,5),Final_modified_Intermediate[Burmese_Consonants],0)),LEFT(BG78,5),
IF(ISNUMBER(MATCH(LEFT(BG78,4),Final_modified_Intermediate[Burmese_Consonants],0)),LEFT(BG78,4),
IF(ISNUMBER(MATCH(LEFT(BG78,3),Final_modified_Intermediate[Burmese_Consonants],0)),LEFT(BG78,3),
IF(ISNUMBER(MATCH(LEFT(BG78,2),Final_modified_Intermediate[Burmese_Consonants],0)),LEFT(BG78,2),
IF(ISNUMBER(MATCH(LEFT(BG78,1),Final_modified_Intermediate[Burmese_Consonants],0)),LEFT(BG78,1),
IF(ISNUMBER(MATCH(LEFT(BG78,7),Final_Intermediate[Burmese_Consonants],0)),LEFT(BG78,7),
IF(ISNUMBER(MATCH(LEFT(BG78,6),Final_Intermediate[Burmese_Consonants],0)),LEFT(BG78,6),
IF(ISNUMBER(MATCH(LEFT(BG78,5),Final_Intermediate[Burmese_Consonants],0)),LEFT(BG78,5),
IF(ISNUMBER(MATCH(LEFT(BG78,4),Final_Intermediate[Burmese_Consonants],0)),LEFT(BG78,4),
IF(ISNUMBER(MATCH(LEFT(BG78,3),Final_Intermediate[Burmese_Consonants],0)),LEFT(BG78,3),
IF(ISNUMBER(MATCH(LEFT(BG78,2),Final_Intermediate[Burmese_Consonants],0)),LEFT(BG78,2),
IF(ISNUMBER(MATCH(LEFT(BG78,1),Final_Intermediate[Burmese_Consonants],0)),LEFT(BG78,1),
"")))))))))))))))</f>
        <v/>
      </c>
      <c r="AJ78" t="str">
        <f>IF(AND(OR(BH78="။",BH78="၊"),LEN(BH78)=1),BH78,
IF(ISNUMBER(MATCH(LEFT(BH78,7),Final_modified_Intermediate[Burmese_Consonants],0)),LEFT(BH78,7),
IF(ISNUMBER(MATCH(LEFT(BH78,6),Final_modified_Intermediate[Burmese_Consonants],0)),LEFT(BH78,6),
IF(ISNUMBER(MATCH(LEFT(BH78,5),Final_modified_Intermediate[Burmese_Consonants],0)),LEFT(BH78,5),
IF(ISNUMBER(MATCH(LEFT(BH78,4),Final_modified_Intermediate[Burmese_Consonants],0)),LEFT(BH78,4),
IF(ISNUMBER(MATCH(LEFT(BH78,3),Final_modified_Intermediate[Burmese_Consonants],0)),LEFT(BH78,3),
IF(ISNUMBER(MATCH(LEFT(BH78,2),Final_modified_Intermediate[Burmese_Consonants],0)),LEFT(BH78,2),
IF(ISNUMBER(MATCH(LEFT(BH78,1),Final_modified_Intermediate[Burmese_Consonants],0)),LEFT(BH78,1),
IF(ISNUMBER(MATCH(LEFT(BH78,7),Final_Intermediate[Burmese_Consonants],0)),LEFT(BH78,7),
IF(ISNUMBER(MATCH(LEFT(BH78,6),Final_Intermediate[Burmese_Consonants],0)),LEFT(BH78,6),
IF(ISNUMBER(MATCH(LEFT(BH78,5),Final_Intermediate[Burmese_Consonants],0)),LEFT(BH78,5),
IF(ISNUMBER(MATCH(LEFT(BH78,4),Final_Intermediate[Burmese_Consonants],0)),LEFT(BH78,4),
IF(ISNUMBER(MATCH(LEFT(BH78,3),Final_Intermediate[Burmese_Consonants],0)),LEFT(BH78,3),
IF(ISNUMBER(MATCH(LEFT(BH78,2),Final_Intermediate[Burmese_Consonants],0)),LEFT(BH78,2),
IF(ISNUMBER(MATCH(LEFT(BH78,1),Final_Intermediate[Burmese_Consonants],0)),LEFT(BH78,1),
"")))))))))))))))</f>
        <v/>
      </c>
      <c r="AK78" t="str">
        <f>IF(AND(OR(BI78="။",BI78="၊"),LEN(BI78)=1),BI78,
IF(ISNUMBER(MATCH(LEFT(BI78,7),Final_modified_Intermediate[Burmese_Consonants],0)),LEFT(BI78,7),
IF(ISNUMBER(MATCH(LEFT(BI78,6),Final_modified_Intermediate[Burmese_Consonants],0)),LEFT(BI78,6),
IF(ISNUMBER(MATCH(LEFT(BI78,5),Final_modified_Intermediate[Burmese_Consonants],0)),LEFT(BI78,5),
IF(ISNUMBER(MATCH(LEFT(BI78,4),Final_modified_Intermediate[Burmese_Consonants],0)),LEFT(BI78,4),
IF(ISNUMBER(MATCH(LEFT(BI78,3),Final_modified_Intermediate[Burmese_Consonants],0)),LEFT(BI78,3),
IF(ISNUMBER(MATCH(LEFT(BI78,2),Final_modified_Intermediate[Burmese_Consonants],0)),LEFT(BI78,2),
IF(ISNUMBER(MATCH(LEFT(BI78,1),Final_modified_Intermediate[Burmese_Consonants],0)),LEFT(BI78,1),
IF(ISNUMBER(MATCH(LEFT(BI78,7),Final_Intermediate[Burmese_Consonants],0)),LEFT(BI78,7),
IF(ISNUMBER(MATCH(LEFT(BI78,6),Final_Intermediate[Burmese_Consonants],0)),LEFT(BI78,6),
IF(ISNUMBER(MATCH(LEFT(BI78,5),Final_Intermediate[Burmese_Consonants],0)),LEFT(BI78,5),
IF(ISNUMBER(MATCH(LEFT(BI78,4),Final_Intermediate[Burmese_Consonants],0)),LEFT(BI78,4),
IF(ISNUMBER(MATCH(LEFT(BI78,3),Final_Intermediate[Burmese_Consonants],0)),LEFT(BI78,3),
IF(ISNUMBER(MATCH(LEFT(BI78,2),Final_Intermediate[Burmese_Consonants],0)),LEFT(BI78,2),
IF(ISNUMBER(MATCH(LEFT(BI78,1),Final_Intermediate[Burmese_Consonants],0)),LEFT(BI78,1),
"")))))))))))))))</f>
        <v/>
      </c>
      <c r="AL78" t="str">
        <f>IF(AND(OR(BJ78="။",BJ78="၊"),LEN(BJ78)=1),BJ78,
IF(ISNUMBER(MATCH(LEFT(BJ78,7),Final_modified_Intermediate[Burmese_Consonants],0)),LEFT(BJ78,7),
IF(ISNUMBER(MATCH(LEFT(BJ78,6),Final_modified_Intermediate[Burmese_Consonants],0)),LEFT(BJ78,6),
IF(ISNUMBER(MATCH(LEFT(BJ78,5),Final_modified_Intermediate[Burmese_Consonants],0)),LEFT(BJ78,5),
IF(ISNUMBER(MATCH(LEFT(BJ78,4),Final_modified_Intermediate[Burmese_Consonants],0)),LEFT(BJ78,4),
IF(ISNUMBER(MATCH(LEFT(BJ78,3),Final_modified_Intermediate[Burmese_Consonants],0)),LEFT(BJ78,3),
IF(ISNUMBER(MATCH(LEFT(BJ78,2),Final_modified_Intermediate[Burmese_Consonants],0)),LEFT(BJ78,2),
IF(ISNUMBER(MATCH(LEFT(BJ78,1),Final_modified_Intermediate[Burmese_Consonants],0)),LEFT(BJ78,1),
IF(ISNUMBER(MATCH(LEFT(BJ78,7),Final_Intermediate[Burmese_Consonants],0)),LEFT(BJ78,7),
IF(ISNUMBER(MATCH(LEFT(BJ78,6),Final_Intermediate[Burmese_Consonants],0)),LEFT(BJ78,6),
IF(ISNUMBER(MATCH(LEFT(BJ78,5),Final_Intermediate[Burmese_Consonants],0)),LEFT(BJ78,5),
IF(ISNUMBER(MATCH(LEFT(BJ78,4),Final_Intermediate[Burmese_Consonants],0)),LEFT(BJ78,4),
IF(ISNUMBER(MATCH(LEFT(BJ78,3),Final_Intermediate[Burmese_Consonants],0)),LEFT(BJ78,3),
IF(ISNUMBER(MATCH(LEFT(BJ78,2),Final_Intermediate[Burmese_Consonants],0)),LEFT(BJ78,2),
IF(ISNUMBER(MATCH(LEFT(BJ78,1),Final_Intermediate[Burmese_Consonants],0)),LEFT(BJ78,1),
"")))))))))))))))</f>
        <v/>
      </c>
      <c r="AN78" t="e">
        <f>Compiler_Burmese[[#This Row],[Sr. No.]]</f>
        <v>#REF!</v>
      </c>
      <c r="AO7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8" t="e">
        <f>[2]!Vocabulary_Burmese[[#This Row],[Sr. No.]]</f>
        <v>#REF!</v>
      </c>
      <c r="BA78" t="str">
        <f>IF(Raw_data_N2_Kanji[[#This Row],[Categorie]]&lt;&gt;"","",
IF(ISNUMBER(MATCH(V,Special_list[Burmese word],0)),"",
SUBSTITUTE(Raw_data_N2_Kanji[[#This Row],[Raw]]," ","")))</f>
        <v>ခေါက်ဆွဲသုပ်</v>
      </c>
      <c r="BB78" t="str">
        <f>RIGHT(Segregate18[[#This Row],[UPGRADE]],LEN(Segregate18[[#This Row],[UPGRADE]])-LEN(Compiler_Burmese[[#This Row],[1]]))</f>
        <v>ဆွဲသုပ်</v>
      </c>
      <c r="BC78" t="str">
        <f>RIGHT(Segregate18[[#This Row],[11]],LEN(Segregate18[[#This Row],[11]])-LEN(Compiler_Burmese[[#This Row],[2]]))</f>
        <v>သုပ်</v>
      </c>
      <c r="BD78" t="str">
        <f>RIGHT(Segregate18[[#This Row],[21]],LEN(Segregate18[[#This Row],[21]])-LEN(Compiler_Burmese[[#This Row],[3]]))</f>
        <v/>
      </c>
      <c r="BE78" t="str">
        <f>RIGHT(Segregate18[[#This Row],[31]],LEN(Segregate18[[#This Row],[31]])-LEN(Compiler_Burmese[[#This Row],[4]]))</f>
        <v/>
      </c>
      <c r="BF78" t="str">
        <f>RIGHT(Segregate18[[#This Row],[41]],LEN(Segregate18[[#This Row],[41]])-LEN(Compiler_Burmese[[#This Row],[5]]))</f>
        <v/>
      </c>
      <c r="BG78" t="str">
        <f>RIGHT(Segregate18[[#This Row],[51]],LEN(Segregate18[[#This Row],[51]])-LEN(Compiler_Burmese[[#This Row],[6]]))</f>
        <v/>
      </c>
      <c r="BH78" t="str">
        <f>RIGHT(Segregate18[[#This Row],[61]],LEN(Segregate18[[#This Row],[61]])-LEN(Compiler_Burmese[[#This Row],[7]]))</f>
        <v/>
      </c>
      <c r="BI78" t="str">
        <f>RIGHT(Segregate18[[#This Row],[71]],LEN(Segregate18[[#This Row],[71]])-LEN(Compiler_Burmese[[#This Row],[8]]))</f>
        <v/>
      </c>
      <c r="BJ78" t="str">
        <f>RIGHT(Segregate18[[#This Row],[81]],LEN(Segregate18[[#This Row],[81]])-LEN(Compiler_Burmese[[#This Row],[9]]))</f>
        <v/>
      </c>
    </row>
    <row r="79" spans="1:62" ht="14.25" customHeight="1" x14ac:dyDescent="0.3">
      <c r="A79">
        <f>IF(Raw_data_N2_Kanji[[#This Row],[Categorie]]&lt;&gt;"",$A78+1,$A78)</f>
        <v>5</v>
      </c>
      <c r="B79" s="6">
        <f>IF(AND(Raw_data_N2_Kanji[[#This Row],[Supporting word 1]]="",Raw_data_N2_Kanji[[#This Row],[Supporting word 2]]=""),$B78,$B78+1)</f>
        <v>0</v>
      </c>
      <c r="C79" s="9">
        <f>ROW()-ROW(Raw_data_N2_Kanji[#Headers])</f>
        <v>77</v>
      </c>
      <c r="D79" s="9"/>
      <c r="E79" s="9" t="str">
        <f>IF(Raw_data_N2_Kanji[[#This Row],[Categorie]]="",$E78,Raw_data_N2_Kanji[[#This Row],[Categorie]])</f>
        <v>Rice, Noodles</v>
      </c>
      <c r="F79" s="9">
        <f t="shared" si="2"/>
        <v>18</v>
      </c>
      <c r="G79" s="57" t="str">
        <f>Raw_data_N2_Kanji[[#This Row],[Lecture_no]]&amp;"_"&amp;Raw_data_N2_Kanji[[#This Row],[Receipe_no]]</f>
        <v>Rice, Noodles_18</v>
      </c>
      <c r="H79" s="101" t="s">
        <v>27518</v>
      </c>
      <c r="I7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7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တို့ဟူးသုပ်</v>
      </c>
      <c r="K7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7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79" s="11"/>
      <c r="N79" s="11"/>
      <c r="O7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79" s="99" t="s">
        <v>27698</v>
      </c>
      <c r="Q79" s="12">
        <f>IF(Raw_data_N2_Kanji[[#This Row],[Receipe_no]]=0,$Q78,
$Q78+1)</f>
        <v>72</v>
      </c>
      <c r="R79" s="11"/>
      <c r="S79" s="11">
        <f>IF(Raw_data_N2_Kanji[[#This Row],[Marking]]="",1,"")</f>
        <v>1</v>
      </c>
      <c r="T79" s="11" t="str">
        <f>IF(Raw_data_N2_Kanji[[#This Row],[Marking_blank]]="",SUMPRODUCT(COUNTIF($S$3:$S79,$S79)),"")</f>
        <v/>
      </c>
      <c r="U79" s="12">
        <f>Raw_data_N2_Kanji[[#This Row],[Sr. no.]]</f>
        <v>77</v>
      </c>
      <c r="V79" s="11">
        <f>SUMPRODUCT(COUNTIF($J$3:$J79,$J79))</f>
        <v>1</v>
      </c>
      <c r="W79" s="82">
        <f>LEN('1_Raw_data'!$J79)</f>
        <v>11</v>
      </c>
      <c r="Y79" t="e">
        <f>Segregate18[[#This Row],[Sr. No.]]</f>
        <v>#REF!</v>
      </c>
      <c r="Z79" t="str">
        <f>IF(AND(OR(BA79="။",BA79="၊"),LEN(BA79)=1),BA79,
IF(ISNUMBER(MATCH(LEFT(BA79,7),Final_modified_Intermediate[Burmese_Consonants],0)),LEFT(BA79,7),
IF(ISNUMBER(MATCH(LEFT(BA79,6),Final_modified_Intermediate[Burmese_Consonants],0)),LEFT(BA79,6),
IF(ISNUMBER(MATCH(LEFT(BA79,5),Final_modified_Intermediate[Burmese_Consonants],0)),LEFT(BA79,5),
IF(ISNUMBER(MATCH(LEFT(BA79,4),Final_modified_Intermediate[Burmese_Consonants],0)),LEFT(BA79,4),
IF(ISNUMBER(MATCH(LEFT(BA79,3),Final_modified_Intermediate[Burmese_Consonants],0)),LEFT(BA79,3),
IF(ISNUMBER(MATCH(LEFT(BA79,2),Final_modified_Intermediate[Burmese_Consonants],0)),LEFT(BA79,2),
IF(ISNUMBER(MATCH(LEFT(BA79,1),Final_modified_Intermediate[Burmese_Consonants],0)),LEFT(BA79,1),
IF(ISNUMBER(MATCH(LEFT(BA79,7),Final_Intermediate[Burmese_Consonants],0)),LEFT(BA79,7),
IF(ISNUMBER(MATCH(LEFT(BA79,6),Final_Intermediate[Burmese_Consonants],0)),LEFT(BA79,6),
IF(ISNUMBER(MATCH(LEFT(BA79,5),Final_Intermediate[Burmese_Consonants],0)),LEFT(BA79,5),
IF(ISNUMBER(MATCH(LEFT(BA79,4),Final_Intermediate[Burmese_Consonants],0)),LEFT(BA79,4),
IF(ISNUMBER(MATCH(LEFT(BA79,3),Final_Intermediate[Burmese_Consonants],0)),LEFT(BA79,3),
IF(ISNUMBER(MATCH(LEFT(BA79,2),Final_Intermediate[Burmese_Consonants],0)),LEFT(BA79,2),
IF(ISNUMBER(MATCH(LEFT(BA79,1),Final_Intermediate[Burmese_Consonants],0)),LEFT(BA79,1),
"")))))))))))))))</f>
        <v>တို့</v>
      </c>
      <c r="AA7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79" t="str">
        <f>IF(AND(OR(BB79="။",BB79="၊"),LEN(BB79)=1),BB79,
IF(ISNUMBER(MATCH(LEFT(BB79,7),Final_modified_Intermediate[Burmese_Consonants],0)),LEFT(BB79,7),
IF(ISNUMBER(MATCH(LEFT(BB79,6),Final_modified_Intermediate[Burmese_Consonants],0)),LEFT(BB79,6),
IF(ISNUMBER(MATCH(LEFT(BB79,5),Final_modified_Intermediate[Burmese_Consonants],0)),LEFT(BB79,5),
IF(ISNUMBER(MATCH(LEFT(BB79,4),Final_modified_Intermediate[Burmese_Consonants],0)),LEFT(BB79,4),
IF(ISNUMBER(MATCH(LEFT(BB79,3),Final_modified_Intermediate[Burmese_Consonants],0)),LEFT(BB79,3),
IF(ISNUMBER(MATCH(LEFT(BB79,2),Final_modified_Intermediate[Burmese_Consonants],0)),LEFT(BB79,2),
IF(ISNUMBER(MATCH(LEFT(BB79,1),Final_modified_Intermediate[Burmese_Consonants],0)),LEFT(BB79,1),
IF(ISNUMBER(MATCH(LEFT(BB79,7),Final_Intermediate[Burmese_Consonants],0)),LEFT(BB79,7),
IF(ISNUMBER(MATCH(LEFT(BB79,6),Final_Intermediate[Burmese_Consonants],0)),LEFT(BB79,6),
IF(ISNUMBER(MATCH(LEFT(BB79,5),Final_Intermediate[Burmese_Consonants],0)),LEFT(BB79,5),
IF(ISNUMBER(MATCH(LEFT(BB79,4),Final_Intermediate[Burmese_Consonants],0)),LEFT(BB79,4),
IF(ISNUMBER(MATCH(LEFT(BB79,3),Final_Intermediate[Burmese_Consonants],0)),LEFT(BB79,3),
IF(ISNUMBER(MATCH(LEFT(BB79,2),Final_Intermediate[Burmese_Consonants],0)),LEFT(BB79,2),
IF(ISNUMBER(MATCH(LEFT(BB79,1),Final_Intermediate[Burmese_Consonants],0)),LEFT(BB79,1),
"")))))))))))))))</f>
        <v>ဟူး</v>
      </c>
      <c r="AC7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79" t="str">
        <f>IF(AND(OR(BC79="။",BC79="၊"),LEN(BC79)=1),BC79,
IF(ISNUMBER(MATCH(LEFT(BC79,7),Final_modified_Intermediate[Burmese_Consonants],0)),LEFT(BC79,7),
IF(ISNUMBER(MATCH(LEFT(BC79,6),Final_modified_Intermediate[Burmese_Consonants],0)),LEFT(BC79,6),
IF(ISNUMBER(MATCH(LEFT(BC79,5),Final_modified_Intermediate[Burmese_Consonants],0)),LEFT(BC79,5),
IF(ISNUMBER(MATCH(LEFT(BC79,4),Final_modified_Intermediate[Burmese_Consonants],0)),LEFT(BC79,4),
IF(ISNUMBER(MATCH(LEFT(BC79,3),Final_modified_Intermediate[Burmese_Consonants],0)),LEFT(BC79,3),
IF(ISNUMBER(MATCH(LEFT(BC79,2),Final_modified_Intermediate[Burmese_Consonants],0)),LEFT(BC79,2),
IF(ISNUMBER(MATCH(LEFT(BC79,1),Final_modified_Intermediate[Burmese_Consonants],0)),LEFT(BC79,1),
IF(ISNUMBER(MATCH(LEFT(BC79,7),Final_Intermediate[Burmese_Consonants],0)),LEFT(BC79,7),
IF(ISNUMBER(MATCH(LEFT(BC79,6),Final_Intermediate[Burmese_Consonants],0)),LEFT(BC79,6),
IF(ISNUMBER(MATCH(LEFT(BC79,5),Final_Intermediate[Burmese_Consonants],0)),LEFT(BC79,5),
IF(ISNUMBER(MATCH(LEFT(BC79,4),Final_Intermediate[Burmese_Consonants],0)),LEFT(BC79,4),
IF(ISNUMBER(MATCH(LEFT(BC79,3),Final_Intermediate[Burmese_Consonants],0)),LEFT(BC79,3),
IF(ISNUMBER(MATCH(LEFT(BC79,2),Final_Intermediate[Burmese_Consonants],0)),LEFT(BC79,2),
IF(ISNUMBER(MATCH(LEFT(BC79,1),Final_Intermediate[Burmese_Consonants],0)),LEFT(BC79,1),
"")))))))))))))))</f>
        <v>သုပ်</v>
      </c>
      <c r="AE7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79" t="str">
        <f>IF(AND(OR(BD79="။",BD79="၊"),LEN(BD79)=1),BD79,
IF(ISNUMBER(MATCH(LEFT(BD79,7),Final_modified_Intermediate[Burmese_Consonants],0)),LEFT(BD79,7),
IF(ISNUMBER(MATCH(LEFT(BD79,6),Final_modified_Intermediate[Burmese_Consonants],0)),LEFT(BD79,6),
IF(ISNUMBER(MATCH(LEFT(BD79,5),Final_modified_Intermediate[Burmese_Consonants],0)),LEFT(BD79,5),
IF(ISNUMBER(MATCH(LEFT(BD79,4),Final_modified_Intermediate[Burmese_Consonants],0)),LEFT(BD79,4),
IF(ISNUMBER(MATCH(LEFT(BD79,3),Final_modified_Intermediate[Burmese_Consonants],0)),LEFT(BD79,3),
IF(ISNUMBER(MATCH(LEFT(BD79,2),Final_modified_Intermediate[Burmese_Consonants],0)),LEFT(BD79,2),
IF(ISNUMBER(MATCH(LEFT(BD79,1),Final_modified_Intermediate[Burmese_Consonants],0)),LEFT(BD79,1),
IF(ISNUMBER(MATCH(LEFT(BD79,7),Final_Intermediate[Burmese_Consonants],0)),LEFT(BD79,7),
IF(ISNUMBER(MATCH(LEFT(BD79,6),Final_Intermediate[Burmese_Consonants],0)),LEFT(BD79,6),
IF(ISNUMBER(MATCH(LEFT(BD79,5),Final_Intermediate[Burmese_Consonants],0)),LEFT(BD79,5),
IF(ISNUMBER(MATCH(LEFT(BD79,4),Final_Intermediate[Burmese_Consonants],0)),LEFT(BD79,4),
IF(ISNUMBER(MATCH(LEFT(BD79,3),Final_Intermediate[Burmese_Consonants],0)),LEFT(BD79,3),
IF(ISNUMBER(MATCH(LEFT(BD79,2),Final_Intermediate[Burmese_Consonants],0)),LEFT(BD79,2),
IF(ISNUMBER(MATCH(LEFT(BD79,1),Final_Intermediate[Burmese_Consonants],0)),LEFT(BD79,1),
"")))))))))))))))</f>
        <v/>
      </c>
      <c r="AG79" t="str">
        <f>IF(AND(OR(BE79="။",BE79="၊"),LEN(BE79)=1),BE79,
IF(ISNUMBER(MATCH(LEFT(BE79,7),Final_modified_Intermediate[Burmese_Consonants],0)),LEFT(BE79,7),
IF(ISNUMBER(MATCH(LEFT(BE79,6),Final_modified_Intermediate[Burmese_Consonants],0)),LEFT(BE79,6),
IF(ISNUMBER(MATCH(LEFT(BE79,5),Final_modified_Intermediate[Burmese_Consonants],0)),LEFT(BE79,5),
IF(ISNUMBER(MATCH(LEFT(BE79,4),Final_modified_Intermediate[Burmese_Consonants],0)),LEFT(BE79,4),
IF(ISNUMBER(MATCH(LEFT(BE79,3),Final_modified_Intermediate[Burmese_Consonants],0)),LEFT(BE79,3),
IF(ISNUMBER(MATCH(LEFT(BE79,2),Final_modified_Intermediate[Burmese_Consonants],0)),LEFT(BE79,2),
IF(ISNUMBER(MATCH(LEFT(BE79,1),Final_modified_Intermediate[Burmese_Consonants],0)),LEFT(BE79,1),
IF(ISNUMBER(MATCH(LEFT(BE79,7),Final_Intermediate[Burmese_Consonants],0)),LEFT(BE79,7),
IF(ISNUMBER(MATCH(LEFT(BE79,6),Final_Intermediate[Burmese_Consonants],0)),LEFT(BE79,6),
IF(ISNUMBER(MATCH(LEFT(BE79,5),Final_Intermediate[Burmese_Consonants],0)),LEFT(BE79,5),
IF(ISNUMBER(MATCH(LEFT(BE79,4),Final_Intermediate[Burmese_Consonants],0)),LEFT(BE79,4),
IF(ISNUMBER(MATCH(LEFT(BE79,3),Final_Intermediate[Burmese_Consonants],0)),LEFT(BE79,3),
IF(ISNUMBER(MATCH(LEFT(BE79,2),Final_Intermediate[Burmese_Consonants],0)),LEFT(BE79,2),
IF(ISNUMBER(MATCH(LEFT(BE79,1),Final_Intermediate[Burmese_Consonants],0)),LEFT(BE79,1),
"")))))))))))))))</f>
        <v/>
      </c>
      <c r="AH79" t="str">
        <f>IF(AND(OR(BF79="။",BF79="၊"),LEN(BF79)=1),BF79,
IF(ISNUMBER(MATCH(LEFT(BF79,7),Final_modified_Intermediate[Burmese_Consonants],0)),LEFT(BF79,7),
IF(ISNUMBER(MATCH(LEFT(BF79,6),Final_modified_Intermediate[Burmese_Consonants],0)),LEFT(BF79,6),
IF(ISNUMBER(MATCH(LEFT(BF79,5),Final_modified_Intermediate[Burmese_Consonants],0)),LEFT(BF79,5),
IF(ISNUMBER(MATCH(LEFT(BF79,4),Final_modified_Intermediate[Burmese_Consonants],0)),LEFT(BF79,4),
IF(ISNUMBER(MATCH(LEFT(BF79,3),Final_modified_Intermediate[Burmese_Consonants],0)),LEFT(BF79,3),
IF(ISNUMBER(MATCH(LEFT(BF79,2),Final_modified_Intermediate[Burmese_Consonants],0)),LEFT(BF79,2),
IF(ISNUMBER(MATCH(LEFT(BF79,1),Final_modified_Intermediate[Burmese_Consonants],0)),LEFT(BF79,1),
IF(ISNUMBER(MATCH(LEFT(BF79,7),Final_Intermediate[Burmese_Consonants],0)),LEFT(BF79,7),
IF(ISNUMBER(MATCH(LEFT(BF79,6),Final_Intermediate[Burmese_Consonants],0)),LEFT(BF79,6),
IF(ISNUMBER(MATCH(LEFT(BF79,5),Final_Intermediate[Burmese_Consonants],0)),LEFT(BF79,5),
IF(ISNUMBER(MATCH(LEFT(BF79,4),Final_Intermediate[Burmese_Consonants],0)),LEFT(BF79,4),
IF(ISNUMBER(MATCH(LEFT(BF79,3),Final_Intermediate[Burmese_Consonants],0)),LEFT(BF79,3),
IF(ISNUMBER(MATCH(LEFT(BF79,2),Final_Intermediate[Burmese_Consonants],0)),LEFT(BF79,2),
IF(ISNUMBER(MATCH(LEFT(BF79,1),Final_Intermediate[Burmese_Consonants],0)),LEFT(BF79,1),
"")))))))))))))))</f>
        <v/>
      </c>
      <c r="AI79" t="str">
        <f>IF(AND(OR(BG79="။",BG79="၊"),LEN(BG79)=1),BG79,
IF(ISNUMBER(MATCH(LEFT(BG79,7),Final_modified_Intermediate[Burmese_Consonants],0)),LEFT(BG79,7),
IF(ISNUMBER(MATCH(LEFT(BG79,6),Final_modified_Intermediate[Burmese_Consonants],0)),LEFT(BG79,6),
IF(ISNUMBER(MATCH(LEFT(BG79,5),Final_modified_Intermediate[Burmese_Consonants],0)),LEFT(BG79,5),
IF(ISNUMBER(MATCH(LEFT(BG79,4),Final_modified_Intermediate[Burmese_Consonants],0)),LEFT(BG79,4),
IF(ISNUMBER(MATCH(LEFT(BG79,3),Final_modified_Intermediate[Burmese_Consonants],0)),LEFT(BG79,3),
IF(ISNUMBER(MATCH(LEFT(BG79,2),Final_modified_Intermediate[Burmese_Consonants],0)),LEFT(BG79,2),
IF(ISNUMBER(MATCH(LEFT(BG79,1),Final_modified_Intermediate[Burmese_Consonants],0)),LEFT(BG79,1),
IF(ISNUMBER(MATCH(LEFT(BG79,7),Final_Intermediate[Burmese_Consonants],0)),LEFT(BG79,7),
IF(ISNUMBER(MATCH(LEFT(BG79,6),Final_Intermediate[Burmese_Consonants],0)),LEFT(BG79,6),
IF(ISNUMBER(MATCH(LEFT(BG79,5),Final_Intermediate[Burmese_Consonants],0)),LEFT(BG79,5),
IF(ISNUMBER(MATCH(LEFT(BG79,4),Final_Intermediate[Burmese_Consonants],0)),LEFT(BG79,4),
IF(ISNUMBER(MATCH(LEFT(BG79,3),Final_Intermediate[Burmese_Consonants],0)),LEFT(BG79,3),
IF(ISNUMBER(MATCH(LEFT(BG79,2),Final_Intermediate[Burmese_Consonants],0)),LEFT(BG79,2),
IF(ISNUMBER(MATCH(LEFT(BG79,1),Final_Intermediate[Burmese_Consonants],0)),LEFT(BG79,1),
"")))))))))))))))</f>
        <v/>
      </c>
      <c r="AJ79" t="str">
        <f>IF(AND(OR(BH79="။",BH79="၊"),LEN(BH79)=1),BH79,
IF(ISNUMBER(MATCH(LEFT(BH79,7),Final_modified_Intermediate[Burmese_Consonants],0)),LEFT(BH79,7),
IF(ISNUMBER(MATCH(LEFT(BH79,6),Final_modified_Intermediate[Burmese_Consonants],0)),LEFT(BH79,6),
IF(ISNUMBER(MATCH(LEFT(BH79,5),Final_modified_Intermediate[Burmese_Consonants],0)),LEFT(BH79,5),
IF(ISNUMBER(MATCH(LEFT(BH79,4),Final_modified_Intermediate[Burmese_Consonants],0)),LEFT(BH79,4),
IF(ISNUMBER(MATCH(LEFT(BH79,3),Final_modified_Intermediate[Burmese_Consonants],0)),LEFT(BH79,3),
IF(ISNUMBER(MATCH(LEFT(BH79,2),Final_modified_Intermediate[Burmese_Consonants],0)),LEFT(BH79,2),
IF(ISNUMBER(MATCH(LEFT(BH79,1),Final_modified_Intermediate[Burmese_Consonants],0)),LEFT(BH79,1),
IF(ISNUMBER(MATCH(LEFT(BH79,7),Final_Intermediate[Burmese_Consonants],0)),LEFT(BH79,7),
IF(ISNUMBER(MATCH(LEFT(BH79,6),Final_Intermediate[Burmese_Consonants],0)),LEFT(BH79,6),
IF(ISNUMBER(MATCH(LEFT(BH79,5),Final_Intermediate[Burmese_Consonants],0)),LEFT(BH79,5),
IF(ISNUMBER(MATCH(LEFT(BH79,4),Final_Intermediate[Burmese_Consonants],0)),LEFT(BH79,4),
IF(ISNUMBER(MATCH(LEFT(BH79,3),Final_Intermediate[Burmese_Consonants],0)),LEFT(BH79,3),
IF(ISNUMBER(MATCH(LEFT(BH79,2),Final_Intermediate[Burmese_Consonants],0)),LEFT(BH79,2),
IF(ISNUMBER(MATCH(LEFT(BH79,1),Final_Intermediate[Burmese_Consonants],0)),LEFT(BH79,1),
"")))))))))))))))</f>
        <v/>
      </c>
      <c r="AK79" t="str">
        <f>IF(AND(OR(BI79="။",BI79="၊"),LEN(BI79)=1),BI79,
IF(ISNUMBER(MATCH(LEFT(BI79,7),Final_modified_Intermediate[Burmese_Consonants],0)),LEFT(BI79,7),
IF(ISNUMBER(MATCH(LEFT(BI79,6),Final_modified_Intermediate[Burmese_Consonants],0)),LEFT(BI79,6),
IF(ISNUMBER(MATCH(LEFT(BI79,5),Final_modified_Intermediate[Burmese_Consonants],0)),LEFT(BI79,5),
IF(ISNUMBER(MATCH(LEFT(BI79,4),Final_modified_Intermediate[Burmese_Consonants],0)),LEFT(BI79,4),
IF(ISNUMBER(MATCH(LEFT(BI79,3),Final_modified_Intermediate[Burmese_Consonants],0)),LEFT(BI79,3),
IF(ISNUMBER(MATCH(LEFT(BI79,2),Final_modified_Intermediate[Burmese_Consonants],0)),LEFT(BI79,2),
IF(ISNUMBER(MATCH(LEFT(BI79,1),Final_modified_Intermediate[Burmese_Consonants],0)),LEFT(BI79,1),
IF(ISNUMBER(MATCH(LEFT(BI79,7),Final_Intermediate[Burmese_Consonants],0)),LEFT(BI79,7),
IF(ISNUMBER(MATCH(LEFT(BI79,6),Final_Intermediate[Burmese_Consonants],0)),LEFT(BI79,6),
IF(ISNUMBER(MATCH(LEFT(BI79,5),Final_Intermediate[Burmese_Consonants],0)),LEFT(BI79,5),
IF(ISNUMBER(MATCH(LEFT(BI79,4),Final_Intermediate[Burmese_Consonants],0)),LEFT(BI79,4),
IF(ISNUMBER(MATCH(LEFT(BI79,3),Final_Intermediate[Burmese_Consonants],0)),LEFT(BI79,3),
IF(ISNUMBER(MATCH(LEFT(BI79,2),Final_Intermediate[Burmese_Consonants],0)),LEFT(BI79,2),
IF(ISNUMBER(MATCH(LEFT(BI79,1),Final_Intermediate[Burmese_Consonants],0)),LEFT(BI79,1),
"")))))))))))))))</f>
        <v/>
      </c>
      <c r="AL79" t="str">
        <f>IF(AND(OR(BJ79="။",BJ79="၊"),LEN(BJ79)=1),BJ79,
IF(ISNUMBER(MATCH(LEFT(BJ79,7),Final_modified_Intermediate[Burmese_Consonants],0)),LEFT(BJ79,7),
IF(ISNUMBER(MATCH(LEFT(BJ79,6),Final_modified_Intermediate[Burmese_Consonants],0)),LEFT(BJ79,6),
IF(ISNUMBER(MATCH(LEFT(BJ79,5),Final_modified_Intermediate[Burmese_Consonants],0)),LEFT(BJ79,5),
IF(ISNUMBER(MATCH(LEFT(BJ79,4),Final_modified_Intermediate[Burmese_Consonants],0)),LEFT(BJ79,4),
IF(ISNUMBER(MATCH(LEFT(BJ79,3),Final_modified_Intermediate[Burmese_Consonants],0)),LEFT(BJ79,3),
IF(ISNUMBER(MATCH(LEFT(BJ79,2),Final_modified_Intermediate[Burmese_Consonants],0)),LEFT(BJ79,2),
IF(ISNUMBER(MATCH(LEFT(BJ79,1),Final_modified_Intermediate[Burmese_Consonants],0)),LEFT(BJ79,1),
IF(ISNUMBER(MATCH(LEFT(BJ79,7),Final_Intermediate[Burmese_Consonants],0)),LEFT(BJ79,7),
IF(ISNUMBER(MATCH(LEFT(BJ79,6),Final_Intermediate[Burmese_Consonants],0)),LEFT(BJ79,6),
IF(ISNUMBER(MATCH(LEFT(BJ79,5),Final_Intermediate[Burmese_Consonants],0)),LEFT(BJ79,5),
IF(ISNUMBER(MATCH(LEFT(BJ79,4),Final_Intermediate[Burmese_Consonants],0)),LEFT(BJ79,4),
IF(ISNUMBER(MATCH(LEFT(BJ79,3),Final_Intermediate[Burmese_Consonants],0)),LEFT(BJ79,3),
IF(ISNUMBER(MATCH(LEFT(BJ79,2),Final_Intermediate[Burmese_Consonants],0)),LEFT(BJ79,2),
IF(ISNUMBER(MATCH(LEFT(BJ79,1),Final_Intermediate[Burmese_Consonants],0)),LEFT(BJ79,1),
"")))))))))))))))</f>
        <v/>
      </c>
      <c r="AN79" t="e">
        <f>Compiler_Burmese[[#This Row],[Sr. No.]]</f>
        <v>#REF!</v>
      </c>
      <c r="AO7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7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7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7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7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7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7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7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7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7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79" t="e">
        <f>[2]!Vocabulary_Burmese[[#This Row],[Sr. No.]]</f>
        <v>#REF!</v>
      </c>
      <c r="BA79" t="str">
        <f>IF(Raw_data_N2_Kanji[[#This Row],[Categorie]]&lt;&gt;"","",
IF(ISNUMBER(MATCH(V,Special_list[Burmese word],0)),"",
SUBSTITUTE(Raw_data_N2_Kanji[[#This Row],[Raw]]," ","")))</f>
        <v>တို့ဟူးသုပ်</v>
      </c>
      <c r="BB79" t="str">
        <f>RIGHT(Segregate18[[#This Row],[UPGRADE]],LEN(Segregate18[[#This Row],[UPGRADE]])-LEN(Compiler_Burmese[[#This Row],[1]]))</f>
        <v>ဟူးသုပ်</v>
      </c>
      <c r="BC79" t="str">
        <f>RIGHT(Segregate18[[#This Row],[11]],LEN(Segregate18[[#This Row],[11]])-LEN(Compiler_Burmese[[#This Row],[2]]))</f>
        <v>သုပ်</v>
      </c>
      <c r="BD79" t="str">
        <f>RIGHT(Segregate18[[#This Row],[21]],LEN(Segregate18[[#This Row],[21]])-LEN(Compiler_Burmese[[#This Row],[3]]))</f>
        <v/>
      </c>
      <c r="BE79" t="str">
        <f>RIGHT(Segregate18[[#This Row],[31]],LEN(Segregate18[[#This Row],[31]])-LEN(Compiler_Burmese[[#This Row],[4]]))</f>
        <v/>
      </c>
      <c r="BF79" t="str">
        <f>RIGHT(Segregate18[[#This Row],[41]],LEN(Segregate18[[#This Row],[41]])-LEN(Compiler_Burmese[[#This Row],[5]]))</f>
        <v/>
      </c>
      <c r="BG79" t="str">
        <f>RIGHT(Segregate18[[#This Row],[51]],LEN(Segregate18[[#This Row],[51]])-LEN(Compiler_Burmese[[#This Row],[6]]))</f>
        <v/>
      </c>
      <c r="BH79" t="str">
        <f>RIGHT(Segregate18[[#This Row],[61]],LEN(Segregate18[[#This Row],[61]])-LEN(Compiler_Burmese[[#This Row],[7]]))</f>
        <v/>
      </c>
      <c r="BI79" t="str">
        <f>RIGHT(Segregate18[[#This Row],[71]],LEN(Segregate18[[#This Row],[71]])-LEN(Compiler_Burmese[[#This Row],[8]]))</f>
        <v/>
      </c>
      <c r="BJ79" t="str">
        <f>RIGHT(Segregate18[[#This Row],[81]],LEN(Segregate18[[#This Row],[81]])-LEN(Compiler_Burmese[[#This Row],[9]]))</f>
        <v/>
      </c>
    </row>
    <row r="80" spans="1:62" ht="14.25" customHeight="1" x14ac:dyDescent="0.3">
      <c r="A80">
        <f>IF(Raw_data_N2_Kanji[[#This Row],[Categorie]]&lt;&gt;"",$A79+1,$A79)</f>
        <v>6</v>
      </c>
      <c r="B80" s="6">
        <f>IF(AND(Raw_data_N2_Kanji[[#This Row],[Supporting word 1]]="",Raw_data_N2_Kanji[[#This Row],[Supporting word 2]]=""),$B79,$B79+1)</f>
        <v>0</v>
      </c>
      <c r="C80" s="9">
        <f>ROW()-ROW(Raw_data_N2_Kanji[#Headers])</f>
        <v>78</v>
      </c>
      <c r="D80" s="116" t="s">
        <v>27622</v>
      </c>
      <c r="E80" s="9" t="str">
        <f>IF(Raw_data_N2_Kanji[[#This Row],[Categorie]]="",$E79,Raw_data_N2_Kanji[[#This Row],[Categorie]])</f>
        <v>Chicken &amp; Duck (Lunch, Dinner)</v>
      </c>
      <c r="F80" s="9">
        <f t="shared" si="2"/>
        <v>0</v>
      </c>
      <c r="G80" s="57" t="str">
        <f>Raw_data_N2_Kanji[[#This Row],[Lecture_no]]&amp;"_"&amp;Raw_data_N2_Kanji[[#This Row],[Receipe_no]]</f>
        <v>Chicken &amp; Duck (Lunch, Dinner)_0</v>
      </c>
      <c r="H80" s="125" t="s">
        <v>27622</v>
      </c>
      <c r="I8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Chicken &amp; Duck (Lunch, Dinner)</v>
      </c>
      <c r="K8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0" s="11"/>
      <c r="N80" s="11"/>
      <c r="O80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80" s="12"/>
      <c r="Q80" s="12">
        <f>IF(Raw_data_N2_Kanji[[#This Row],[Receipe_no]]=0,$Q79,
$Q79+1)</f>
        <v>72</v>
      </c>
      <c r="R80" s="11"/>
      <c r="S80" s="11">
        <f>IF(Raw_data_N2_Kanji[[#This Row],[Marking]]="",1,"")</f>
        <v>1</v>
      </c>
      <c r="T80" s="11" t="str">
        <f>IF(Raw_data_N2_Kanji[[#This Row],[Marking_blank]]="",SUMPRODUCT(COUNTIF($S$3:$S80,$S80)),"")</f>
        <v/>
      </c>
      <c r="U80" s="12">
        <f>Raw_data_N2_Kanji[[#This Row],[Sr. no.]]</f>
        <v>78</v>
      </c>
      <c r="V80" s="11">
        <f>SUMPRODUCT(COUNTIF($J$3:$J80,$J80))</f>
        <v>1</v>
      </c>
      <c r="W80" s="82">
        <f>LEN('1_Raw_data'!$J80)</f>
        <v>30</v>
      </c>
      <c r="Y80" t="e">
        <f>Segregate18[[#This Row],[Sr. No.]]</f>
        <v>#REF!</v>
      </c>
      <c r="Z80" t="str">
        <f>IF(AND(OR(BA80="။",BA80="၊"),LEN(BA80)=1),BA80,
IF(ISNUMBER(MATCH(LEFT(BA80,7),Final_modified_Intermediate[Burmese_Consonants],0)),LEFT(BA80,7),
IF(ISNUMBER(MATCH(LEFT(BA80,6),Final_modified_Intermediate[Burmese_Consonants],0)),LEFT(BA80,6),
IF(ISNUMBER(MATCH(LEFT(BA80,5),Final_modified_Intermediate[Burmese_Consonants],0)),LEFT(BA80,5),
IF(ISNUMBER(MATCH(LEFT(BA80,4),Final_modified_Intermediate[Burmese_Consonants],0)),LEFT(BA80,4),
IF(ISNUMBER(MATCH(LEFT(BA80,3),Final_modified_Intermediate[Burmese_Consonants],0)),LEFT(BA80,3),
IF(ISNUMBER(MATCH(LEFT(BA80,2),Final_modified_Intermediate[Burmese_Consonants],0)),LEFT(BA80,2),
IF(ISNUMBER(MATCH(LEFT(BA80,1),Final_modified_Intermediate[Burmese_Consonants],0)),LEFT(BA80,1),
IF(ISNUMBER(MATCH(LEFT(BA80,7),Final_Intermediate[Burmese_Consonants],0)),LEFT(BA80,7),
IF(ISNUMBER(MATCH(LEFT(BA80,6),Final_Intermediate[Burmese_Consonants],0)),LEFT(BA80,6),
IF(ISNUMBER(MATCH(LEFT(BA80,5),Final_Intermediate[Burmese_Consonants],0)),LEFT(BA80,5),
IF(ISNUMBER(MATCH(LEFT(BA80,4),Final_Intermediate[Burmese_Consonants],0)),LEFT(BA80,4),
IF(ISNUMBER(MATCH(LEFT(BA80,3),Final_Intermediate[Burmese_Consonants],0)),LEFT(BA80,3),
IF(ISNUMBER(MATCH(LEFT(BA80,2),Final_Intermediate[Burmese_Consonants],0)),LEFT(BA80,2),
IF(ISNUMBER(MATCH(LEFT(BA80,1),Final_Intermediate[Burmese_Consonants],0)),LEFT(BA80,1),
"")))))))))))))))</f>
        <v/>
      </c>
      <c r="AA80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80" t="str">
        <f>IF(AND(OR(BB80="။",BB80="၊"),LEN(BB80)=1),BB80,
IF(ISNUMBER(MATCH(LEFT(BB80,7),Final_modified_Intermediate[Burmese_Consonants],0)),LEFT(BB80,7),
IF(ISNUMBER(MATCH(LEFT(BB80,6),Final_modified_Intermediate[Burmese_Consonants],0)),LEFT(BB80,6),
IF(ISNUMBER(MATCH(LEFT(BB80,5),Final_modified_Intermediate[Burmese_Consonants],0)),LEFT(BB80,5),
IF(ISNUMBER(MATCH(LEFT(BB80,4),Final_modified_Intermediate[Burmese_Consonants],0)),LEFT(BB80,4),
IF(ISNUMBER(MATCH(LEFT(BB80,3),Final_modified_Intermediate[Burmese_Consonants],0)),LEFT(BB80,3),
IF(ISNUMBER(MATCH(LEFT(BB80,2),Final_modified_Intermediate[Burmese_Consonants],0)),LEFT(BB80,2),
IF(ISNUMBER(MATCH(LEFT(BB80,1),Final_modified_Intermediate[Burmese_Consonants],0)),LEFT(BB80,1),
IF(ISNUMBER(MATCH(LEFT(BB80,7),Final_Intermediate[Burmese_Consonants],0)),LEFT(BB80,7),
IF(ISNUMBER(MATCH(LEFT(BB80,6),Final_Intermediate[Burmese_Consonants],0)),LEFT(BB80,6),
IF(ISNUMBER(MATCH(LEFT(BB80,5),Final_Intermediate[Burmese_Consonants],0)),LEFT(BB80,5),
IF(ISNUMBER(MATCH(LEFT(BB80,4),Final_Intermediate[Burmese_Consonants],0)),LEFT(BB80,4),
IF(ISNUMBER(MATCH(LEFT(BB80,3),Final_Intermediate[Burmese_Consonants],0)),LEFT(BB80,3),
IF(ISNUMBER(MATCH(LEFT(BB80,2),Final_Intermediate[Burmese_Consonants],0)),LEFT(BB80,2),
IF(ISNUMBER(MATCH(LEFT(BB80,1),Final_Intermediate[Burmese_Consonants],0)),LEFT(BB80,1),
"")))))))))))))))</f>
        <v/>
      </c>
      <c r="AC80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80" t="str">
        <f>IF(AND(OR(BC80="။",BC80="၊"),LEN(BC80)=1),BC80,
IF(ISNUMBER(MATCH(LEFT(BC80,7),Final_modified_Intermediate[Burmese_Consonants],0)),LEFT(BC80,7),
IF(ISNUMBER(MATCH(LEFT(BC80,6),Final_modified_Intermediate[Burmese_Consonants],0)),LEFT(BC80,6),
IF(ISNUMBER(MATCH(LEFT(BC80,5),Final_modified_Intermediate[Burmese_Consonants],0)),LEFT(BC80,5),
IF(ISNUMBER(MATCH(LEFT(BC80,4),Final_modified_Intermediate[Burmese_Consonants],0)),LEFT(BC80,4),
IF(ISNUMBER(MATCH(LEFT(BC80,3),Final_modified_Intermediate[Burmese_Consonants],0)),LEFT(BC80,3),
IF(ISNUMBER(MATCH(LEFT(BC80,2),Final_modified_Intermediate[Burmese_Consonants],0)),LEFT(BC80,2),
IF(ISNUMBER(MATCH(LEFT(BC80,1),Final_modified_Intermediate[Burmese_Consonants],0)),LEFT(BC80,1),
IF(ISNUMBER(MATCH(LEFT(BC80,7),Final_Intermediate[Burmese_Consonants],0)),LEFT(BC80,7),
IF(ISNUMBER(MATCH(LEFT(BC80,6),Final_Intermediate[Burmese_Consonants],0)),LEFT(BC80,6),
IF(ISNUMBER(MATCH(LEFT(BC80,5),Final_Intermediate[Burmese_Consonants],0)),LEFT(BC80,5),
IF(ISNUMBER(MATCH(LEFT(BC80,4),Final_Intermediate[Burmese_Consonants],0)),LEFT(BC80,4),
IF(ISNUMBER(MATCH(LEFT(BC80,3),Final_Intermediate[Burmese_Consonants],0)),LEFT(BC80,3),
IF(ISNUMBER(MATCH(LEFT(BC80,2),Final_Intermediate[Burmese_Consonants],0)),LEFT(BC80,2),
IF(ISNUMBER(MATCH(LEFT(BC80,1),Final_Intermediate[Burmese_Consonants],0)),LEFT(BC80,1),
"")))))))))))))))</f>
        <v/>
      </c>
      <c r="AE8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80" t="str">
        <f>IF(AND(OR(BD80="။",BD80="၊"),LEN(BD80)=1),BD80,
IF(ISNUMBER(MATCH(LEFT(BD80,7),Final_modified_Intermediate[Burmese_Consonants],0)),LEFT(BD80,7),
IF(ISNUMBER(MATCH(LEFT(BD80,6),Final_modified_Intermediate[Burmese_Consonants],0)),LEFT(BD80,6),
IF(ISNUMBER(MATCH(LEFT(BD80,5),Final_modified_Intermediate[Burmese_Consonants],0)),LEFT(BD80,5),
IF(ISNUMBER(MATCH(LEFT(BD80,4),Final_modified_Intermediate[Burmese_Consonants],0)),LEFT(BD80,4),
IF(ISNUMBER(MATCH(LEFT(BD80,3),Final_modified_Intermediate[Burmese_Consonants],0)),LEFT(BD80,3),
IF(ISNUMBER(MATCH(LEFT(BD80,2),Final_modified_Intermediate[Burmese_Consonants],0)),LEFT(BD80,2),
IF(ISNUMBER(MATCH(LEFT(BD80,1),Final_modified_Intermediate[Burmese_Consonants],0)),LEFT(BD80,1),
IF(ISNUMBER(MATCH(LEFT(BD80,7),Final_Intermediate[Burmese_Consonants],0)),LEFT(BD80,7),
IF(ISNUMBER(MATCH(LEFT(BD80,6),Final_Intermediate[Burmese_Consonants],0)),LEFT(BD80,6),
IF(ISNUMBER(MATCH(LEFT(BD80,5),Final_Intermediate[Burmese_Consonants],0)),LEFT(BD80,5),
IF(ISNUMBER(MATCH(LEFT(BD80,4),Final_Intermediate[Burmese_Consonants],0)),LEFT(BD80,4),
IF(ISNUMBER(MATCH(LEFT(BD80,3),Final_Intermediate[Burmese_Consonants],0)),LEFT(BD80,3),
IF(ISNUMBER(MATCH(LEFT(BD80,2),Final_Intermediate[Burmese_Consonants],0)),LEFT(BD80,2),
IF(ISNUMBER(MATCH(LEFT(BD80,1),Final_Intermediate[Burmese_Consonants],0)),LEFT(BD80,1),
"")))))))))))))))</f>
        <v/>
      </c>
      <c r="AG80" t="str">
        <f>IF(AND(OR(BE80="။",BE80="၊"),LEN(BE80)=1),BE80,
IF(ISNUMBER(MATCH(LEFT(BE80,7),Final_modified_Intermediate[Burmese_Consonants],0)),LEFT(BE80,7),
IF(ISNUMBER(MATCH(LEFT(BE80,6),Final_modified_Intermediate[Burmese_Consonants],0)),LEFT(BE80,6),
IF(ISNUMBER(MATCH(LEFT(BE80,5),Final_modified_Intermediate[Burmese_Consonants],0)),LEFT(BE80,5),
IF(ISNUMBER(MATCH(LEFT(BE80,4),Final_modified_Intermediate[Burmese_Consonants],0)),LEFT(BE80,4),
IF(ISNUMBER(MATCH(LEFT(BE80,3),Final_modified_Intermediate[Burmese_Consonants],0)),LEFT(BE80,3),
IF(ISNUMBER(MATCH(LEFT(BE80,2),Final_modified_Intermediate[Burmese_Consonants],0)),LEFT(BE80,2),
IF(ISNUMBER(MATCH(LEFT(BE80,1),Final_modified_Intermediate[Burmese_Consonants],0)),LEFT(BE80,1),
IF(ISNUMBER(MATCH(LEFT(BE80,7),Final_Intermediate[Burmese_Consonants],0)),LEFT(BE80,7),
IF(ISNUMBER(MATCH(LEFT(BE80,6),Final_Intermediate[Burmese_Consonants],0)),LEFT(BE80,6),
IF(ISNUMBER(MATCH(LEFT(BE80,5),Final_Intermediate[Burmese_Consonants],0)),LEFT(BE80,5),
IF(ISNUMBER(MATCH(LEFT(BE80,4),Final_Intermediate[Burmese_Consonants],0)),LEFT(BE80,4),
IF(ISNUMBER(MATCH(LEFT(BE80,3),Final_Intermediate[Burmese_Consonants],0)),LEFT(BE80,3),
IF(ISNUMBER(MATCH(LEFT(BE80,2),Final_Intermediate[Burmese_Consonants],0)),LEFT(BE80,2),
IF(ISNUMBER(MATCH(LEFT(BE80,1),Final_Intermediate[Burmese_Consonants],0)),LEFT(BE80,1),
"")))))))))))))))</f>
        <v/>
      </c>
      <c r="AH80" t="str">
        <f>IF(AND(OR(BF80="။",BF80="၊"),LEN(BF80)=1),BF80,
IF(ISNUMBER(MATCH(LEFT(BF80,7),Final_modified_Intermediate[Burmese_Consonants],0)),LEFT(BF80,7),
IF(ISNUMBER(MATCH(LEFT(BF80,6),Final_modified_Intermediate[Burmese_Consonants],0)),LEFT(BF80,6),
IF(ISNUMBER(MATCH(LEFT(BF80,5),Final_modified_Intermediate[Burmese_Consonants],0)),LEFT(BF80,5),
IF(ISNUMBER(MATCH(LEFT(BF80,4),Final_modified_Intermediate[Burmese_Consonants],0)),LEFT(BF80,4),
IF(ISNUMBER(MATCH(LEFT(BF80,3),Final_modified_Intermediate[Burmese_Consonants],0)),LEFT(BF80,3),
IF(ISNUMBER(MATCH(LEFT(BF80,2),Final_modified_Intermediate[Burmese_Consonants],0)),LEFT(BF80,2),
IF(ISNUMBER(MATCH(LEFT(BF80,1),Final_modified_Intermediate[Burmese_Consonants],0)),LEFT(BF80,1),
IF(ISNUMBER(MATCH(LEFT(BF80,7),Final_Intermediate[Burmese_Consonants],0)),LEFT(BF80,7),
IF(ISNUMBER(MATCH(LEFT(BF80,6),Final_Intermediate[Burmese_Consonants],0)),LEFT(BF80,6),
IF(ISNUMBER(MATCH(LEFT(BF80,5),Final_Intermediate[Burmese_Consonants],0)),LEFT(BF80,5),
IF(ISNUMBER(MATCH(LEFT(BF80,4),Final_Intermediate[Burmese_Consonants],0)),LEFT(BF80,4),
IF(ISNUMBER(MATCH(LEFT(BF80,3),Final_Intermediate[Burmese_Consonants],0)),LEFT(BF80,3),
IF(ISNUMBER(MATCH(LEFT(BF80,2),Final_Intermediate[Burmese_Consonants],0)),LEFT(BF80,2),
IF(ISNUMBER(MATCH(LEFT(BF80,1),Final_Intermediate[Burmese_Consonants],0)),LEFT(BF80,1),
"")))))))))))))))</f>
        <v/>
      </c>
      <c r="AI80" t="str">
        <f>IF(AND(OR(BG80="။",BG80="၊"),LEN(BG80)=1),BG80,
IF(ISNUMBER(MATCH(LEFT(BG80,7),Final_modified_Intermediate[Burmese_Consonants],0)),LEFT(BG80,7),
IF(ISNUMBER(MATCH(LEFT(BG80,6),Final_modified_Intermediate[Burmese_Consonants],0)),LEFT(BG80,6),
IF(ISNUMBER(MATCH(LEFT(BG80,5),Final_modified_Intermediate[Burmese_Consonants],0)),LEFT(BG80,5),
IF(ISNUMBER(MATCH(LEFT(BG80,4),Final_modified_Intermediate[Burmese_Consonants],0)),LEFT(BG80,4),
IF(ISNUMBER(MATCH(LEFT(BG80,3),Final_modified_Intermediate[Burmese_Consonants],0)),LEFT(BG80,3),
IF(ISNUMBER(MATCH(LEFT(BG80,2),Final_modified_Intermediate[Burmese_Consonants],0)),LEFT(BG80,2),
IF(ISNUMBER(MATCH(LEFT(BG80,1),Final_modified_Intermediate[Burmese_Consonants],0)),LEFT(BG80,1),
IF(ISNUMBER(MATCH(LEFT(BG80,7),Final_Intermediate[Burmese_Consonants],0)),LEFT(BG80,7),
IF(ISNUMBER(MATCH(LEFT(BG80,6),Final_Intermediate[Burmese_Consonants],0)),LEFT(BG80,6),
IF(ISNUMBER(MATCH(LEFT(BG80,5),Final_Intermediate[Burmese_Consonants],0)),LEFT(BG80,5),
IF(ISNUMBER(MATCH(LEFT(BG80,4),Final_Intermediate[Burmese_Consonants],0)),LEFT(BG80,4),
IF(ISNUMBER(MATCH(LEFT(BG80,3),Final_Intermediate[Burmese_Consonants],0)),LEFT(BG80,3),
IF(ISNUMBER(MATCH(LEFT(BG80,2),Final_Intermediate[Burmese_Consonants],0)),LEFT(BG80,2),
IF(ISNUMBER(MATCH(LEFT(BG80,1),Final_Intermediate[Burmese_Consonants],0)),LEFT(BG80,1),
"")))))))))))))))</f>
        <v/>
      </c>
      <c r="AJ80" t="str">
        <f>IF(AND(OR(BH80="။",BH80="၊"),LEN(BH80)=1),BH80,
IF(ISNUMBER(MATCH(LEFT(BH80,7),Final_modified_Intermediate[Burmese_Consonants],0)),LEFT(BH80,7),
IF(ISNUMBER(MATCH(LEFT(BH80,6),Final_modified_Intermediate[Burmese_Consonants],0)),LEFT(BH80,6),
IF(ISNUMBER(MATCH(LEFT(BH80,5),Final_modified_Intermediate[Burmese_Consonants],0)),LEFT(BH80,5),
IF(ISNUMBER(MATCH(LEFT(BH80,4),Final_modified_Intermediate[Burmese_Consonants],0)),LEFT(BH80,4),
IF(ISNUMBER(MATCH(LEFT(BH80,3),Final_modified_Intermediate[Burmese_Consonants],0)),LEFT(BH80,3),
IF(ISNUMBER(MATCH(LEFT(BH80,2),Final_modified_Intermediate[Burmese_Consonants],0)),LEFT(BH80,2),
IF(ISNUMBER(MATCH(LEFT(BH80,1),Final_modified_Intermediate[Burmese_Consonants],0)),LEFT(BH80,1),
IF(ISNUMBER(MATCH(LEFT(BH80,7),Final_Intermediate[Burmese_Consonants],0)),LEFT(BH80,7),
IF(ISNUMBER(MATCH(LEFT(BH80,6),Final_Intermediate[Burmese_Consonants],0)),LEFT(BH80,6),
IF(ISNUMBER(MATCH(LEFT(BH80,5),Final_Intermediate[Burmese_Consonants],0)),LEFT(BH80,5),
IF(ISNUMBER(MATCH(LEFT(BH80,4),Final_Intermediate[Burmese_Consonants],0)),LEFT(BH80,4),
IF(ISNUMBER(MATCH(LEFT(BH80,3),Final_Intermediate[Burmese_Consonants],0)),LEFT(BH80,3),
IF(ISNUMBER(MATCH(LEFT(BH80,2),Final_Intermediate[Burmese_Consonants],0)),LEFT(BH80,2),
IF(ISNUMBER(MATCH(LEFT(BH80,1),Final_Intermediate[Burmese_Consonants],0)),LEFT(BH80,1),
"")))))))))))))))</f>
        <v/>
      </c>
      <c r="AK80" t="str">
        <f>IF(AND(OR(BI80="။",BI80="၊"),LEN(BI80)=1),BI80,
IF(ISNUMBER(MATCH(LEFT(BI80,7),Final_modified_Intermediate[Burmese_Consonants],0)),LEFT(BI80,7),
IF(ISNUMBER(MATCH(LEFT(BI80,6),Final_modified_Intermediate[Burmese_Consonants],0)),LEFT(BI80,6),
IF(ISNUMBER(MATCH(LEFT(BI80,5),Final_modified_Intermediate[Burmese_Consonants],0)),LEFT(BI80,5),
IF(ISNUMBER(MATCH(LEFT(BI80,4),Final_modified_Intermediate[Burmese_Consonants],0)),LEFT(BI80,4),
IF(ISNUMBER(MATCH(LEFT(BI80,3),Final_modified_Intermediate[Burmese_Consonants],0)),LEFT(BI80,3),
IF(ISNUMBER(MATCH(LEFT(BI80,2),Final_modified_Intermediate[Burmese_Consonants],0)),LEFT(BI80,2),
IF(ISNUMBER(MATCH(LEFT(BI80,1),Final_modified_Intermediate[Burmese_Consonants],0)),LEFT(BI80,1),
IF(ISNUMBER(MATCH(LEFT(BI80,7),Final_Intermediate[Burmese_Consonants],0)),LEFT(BI80,7),
IF(ISNUMBER(MATCH(LEFT(BI80,6),Final_Intermediate[Burmese_Consonants],0)),LEFT(BI80,6),
IF(ISNUMBER(MATCH(LEFT(BI80,5),Final_Intermediate[Burmese_Consonants],0)),LEFT(BI80,5),
IF(ISNUMBER(MATCH(LEFT(BI80,4),Final_Intermediate[Burmese_Consonants],0)),LEFT(BI80,4),
IF(ISNUMBER(MATCH(LEFT(BI80,3),Final_Intermediate[Burmese_Consonants],0)),LEFT(BI80,3),
IF(ISNUMBER(MATCH(LEFT(BI80,2),Final_Intermediate[Burmese_Consonants],0)),LEFT(BI80,2),
IF(ISNUMBER(MATCH(LEFT(BI80,1),Final_Intermediate[Burmese_Consonants],0)),LEFT(BI80,1),
"")))))))))))))))</f>
        <v/>
      </c>
      <c r="AL80" t="str">
        <f>IF(AND(OR(BJ80="။",BJ80="၊"),LEN(BJ80)=1),BJ80,
IF(ISNUMBER(MATCH(LEFT(BJ80,7),Final_modified_Intermediate[Burmese_Consonants],0)),LEFT(BJ80,7),
IF(ISNUMBER(MATCH(LEFT(BJ80,6),Final_modified_Intermediate[Burmese_Consonants],0)),LEFT(BJ80,6),
IF(ISNUMBER(MATCH(LEFT(BJ80,5),Final_modified_Intermediate[Burmese_Consonants],0)),LEFT(BJ80,5),
IF(ISNUMBER(MATCH(LEFT(BJ80,4),Final_modified_Intermediate[Burmese_Consonants],0)),LEFT(BJ80,4),
IF(ISNUMBER(MATCH(LEFT(BJ80,3),Final_modified_Intermediate[Burmese_Consonants],0)),LEFT(BJ80,3),
IF(ISNUMBER(MATCH(LEFT(BJ80,2),Final_modified_Intermediate[Burmese_Consonants],0)),LEFT(BJ80,2),
IF(ISNUMBER(MATCH(LEFT(BJ80,1),Final_modified_Intermediate[Burmese_Consonants],0)),LEFT(BJ80,1),
IF(ISNUMBER(MATCH(LEFT(BJ80,7),Final_Intermediate[Burmese_Consonants],0)),LEFT(BJ80,7),
IF(ISNUMBER(MATCH(LEFT(BJ80,6),Final_Intermediate[Burmese_Consonants],0)),LEFT(BJ80,6),
IF(ISNUMBER(MATCH(LEFT(BJ80,5),Final_Intermediate[Burmese_Consonants],0)),LEFT(BJ80,5),
IF(ISNUMBER(MATCH(LEFT(BJ80,4),Final_Intermediate[Burmese_Consonants],0)),LEFT(BJ80,4),
IF(ISNUMBER(MATCH(LEFT(BJ80,3),Final_Intermediate[Burmese_Consonants],0)),LEFT(BJ80,3),
IF(ISNUMBER(MATCH(LEFT(BJ80,2),Final_Intermediate[Burmese_Consonants],0)),LEFT(BJ80,2),
IF(ISNUMBER(MATCH(LEFT(BJ80,1),Final_Intermediate[Burmese_Consonants],0)),LEFT(BJ80,1),
"")))))))))))))))</f>
        <v/>
      </c>
      <c r="AN80" t="e">
        <f>Compiler_Burmese[[#This Row],[Sr. No.]]</f>
        <v>#REF!</v>
      </c>
      <c r="AO8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0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8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8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0" t="e">
        <f>[2]!Vocabulary_Burmese[[#This Row],[Sr. No.]]</f>
        <v>#REF!</v>
      </c>
      <c r="BA80" t="str">
        <f>IF(Raw_data_N2_Kanji[[#This Row],[Categorie]]&lt;&gt;"","",
IF(ISNUMBER(MATCH(V,Special_list[Burmese word],0)),"",
SUBSTITUTE(Raw_data_N2_Kanji[[#This Row],[Raw]]," ","")))</f>
        <v/>
      </c>
      <c r="BB80" t="str">
        <f>RIGHT(Segregate18[[#This Row],[UPGRADE]],LEN(Segregate18[[#This Row],[UPGRADE]])-LEN(Compiler_Burmese[[#This Row],[1]]))</f>
        <v/>
      </c>
      <c r="BC80" t="str">
        <f>RIGHT(Segregate18[[#This Row],[11]],LEN(Segregate18[[#This Row],[11]])-LEN(Compiler_Burmese[[#This Row],[2]]))</f>
        <v/>
      </c>
      <c r="BD80" t="str">
        <f>RIGHT(Segregate18[[#This Row],[21]],LEN(Segregate18[[#This Row],[21]])-LEN(Compiler_Burmese[[#This Row],[3]]))</f>
        <v/>
      </c>
      <c r="BE80" t="str">
        <f>RIGHT(Segregate18[[#This Row],[31]],LEN(Segregate18[[#This Row],[31]])-LEN(Compiler_Burmese[[#This Row],[4]]))</f>
        <v/>
      </c>
      <c r="BF80" t="str">
        <f>RIGHT(Segregate18[[#This Row],[41]],LEN(Segregate18[[#This Row],[41]])-LEN(Compiler_Burmese[[#This Row],[5]]))</f>
        <v/>
      </c>
      <c r="BG80" t="str">
        <f>RIGHT(Segregate18[[#This Row],[51]],LEN(Segregate18[[#This Row],[51]])-LEN(Compiler_Burmese[[#This Row],[6]]))</f>
        <v/>
      </c>
      <c r="BH80" t="str">
        <f>RIGHT(Segregate18[[#This Row],[61]],LEN(Segregate18[[#This Row],[61]])-LEN(Compiler_Burmese[[#This Row],[7]]))</f>
        <v/>
      </c>
      <c r="BI80" t="str">
        <f>RIGHT(Segregate18[[#This Row],[71]],LEN(Segregate18[[#This Row],[71]])-LEN(Compiler_Burmese[[#This Row],[8]]))</f>
        <v/>
      </c>
      <c r="BJ80" t="str">
        <f>RIGHT(Segregate18[[#This Row],[81]],LEN(Segregate18[[#This Row],[81]])-LEN(Compiler_Burmese[[#This Row],[9]]))</f>
        <v/>
      </c>
    </row>
    <row r="81" spans="1:62" ht="14.25" customHeight="1" x14ac:dyDescent="0.3">
      <c r="A81">
        <f>IF(Raw_data_N2_Kanji[[#This Row],[Categorie]]&lt;&gt;"",$A80+1,$A80)</f>
        <v>6</v>
      </c>
      <c r="B81" s="6">
        <f>IF(AND(Raw_data_N2_Kanji[[#This Row],[Supporting word 1]]="",Raw_data_N2_Kanji[[#This Row],[Supporting word 2]]=""),$B80,$B80+1)</f>
        <v>0</v>
      </c>
      <c r="C81" s="9">
        <f>ROW()-ROW(Raw_data_N2_Kanji[#Headers])</f>
        <v>79</v>
      </c>
      <c r="D81" s="9"/>
      <c r="E81" s="9" t="str">
        <f>IF(Raw_data_N2_Kanji[[#This Row],[Categorie]]="",$E80,Raw_data_N2_Kanji[[#This Row],[Categorie]])</f>
        <v>Chicken &amp; Duck (Lunch, Dinner)</v>
      </c>
      <c r="F81" s="9">
        <f t="shared" si="2"/>
        <v>1</v>
      </c>
      <c r="G81" s="57" t="str">
        <f>Raw_data_N2_Kanji[[#This Row],[Lecture_no]]&amp;"_"&amp;Raw_data_N2_Kanji[[#This Row],[Receipe_no]]</f>
        <v>Chicken &amp; Duck (Lunch, Dinner)_1</v>
      </c>
      <c r="H81" s="125" t="s">
        <v>27623</v>
      </c>
      <c r="I8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ကြက်သားဒံပေါက်</v>
      </c>
      <c r="K8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1" s="11"/>
      <c r="N81" s="11"/>
      <c r="O8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1" s="12" t="s">
        <v>27700</v>
      </c>
      <c r="Q81" s="12">
        <f>IF(Raw_data_N2_Kanji[[#This Row],[Receipe_no]]=0,$Q80,
$Q80+1)</f>
        <v>73</v>
      </c>
      <c r="R81" s="11"/>
      <c r="S81" s="11">
        <f>IF(Raw_data_N2_Kanji[[#This Row],[Marking]]="",1,"")</f>
        <v>1</v>
      </c>
      <c r="T81" s="11" t="str">
        <f>IF(Raw_data_N2_Kanji[[#This Row],[Marking_blank]]="",SUMPRODUCT(COUNTIF($S$3:$S81,$S81)),"")</f>
        <v/>
      </c>
      <c r="U81" s="12">
        <f>Raw_data_N2_Kanji[[#This Row],[Sr. no.]]</f>
        <v>79</v>
      </c>
      <c r="V81" s="11">
        <f>SUMPRODUCT(COUNTIF($J$3:$J81,$J81))</f>
        <v>1</v>
      </c>
      <c r="W81" s="82">
        <f>LEN('1_Raw_data'!$J81)</f>
        <v>14</v>
      </c>
      <c r="Y81" t="e">
        <f>Segregate18[[#This Row],[Sr. No.]]</f>
        <v>#REF!</v>
      </c>
      <c r="Z81" t="str">
        <f>IF(AND(OR(BA81="။",BA81="၊"),LEN(BA81)=1),BA81,
IF(ISNUMBER(MATCH(LEFT(BA81,7),Final_modified_Intermediate[Burmese_Consonants],0)),LEFT(BA81,7),
IF(ISNUMBER(MATCH(LEFT(BA81,6),Final_modified_Intermediate[Burmese_Consonants],0)),LEFT(BA81,6),
IF(ISNUMBER(MATCH(LEFT(BA81,5),Final_modified_Intermediate[Burmese_Consonants],0)),LEFT(BA81,5),
IF(ISNUMBER(MATCH(LEFT(BA81,4),Final_modified_Intermediate[Burmese_Consonants],0)),LEFT(BA81,4),
IF(ISNUMBER(MATCH(LEFT(BA81,3),Final_modified_Intermediate[Burmese_Consonants],0)),LEFT(BA81,3),
IF(ISNUMBER(MATCH(LEFT(BA81,2),Final_modified_Intermediate[Burmese_Consonants],0)),LEFT(BA81,2),
IF(ISNUMBER(MATCH(LEFT(BA81,1),Final_modified_Intermediate[Burmese_Consonants],0)),LEFT(BA81,1),
IF(ISNUMBER(MATCH(LEFT(BA81,7),Final_Intermediate[Burmese_Consonants],0)),LEFT(BA81,7),
IF(ISNUMBER(MATCH(LEFT(BA81,6),Final_Intermediate[Burmese_Consonants],0)),LEFT(BA81,6),
IF(ISNUMBER(MATCH(LEFT(BA81,5),Final_Intermediate[Burmese_Consonants],0)),LEFT(BA81,5),
IF(ISNUMBER(MATCH(LEFT(BA81,4),Final_Intermediate[Burmese_Consonants],0)),LEFT(BA81,4),
IF(ISNUMBER(MATCH(LEFT(BA81,3),Final_Intermediate[Burmese_Consonants],0)),LEFT(BA81,3),
IF(ISNUMBER(MATCH(LEFT(BA81,2),Final_Intermediate[Burmese_Consonants],0)),LEFT(BA81,2),
IF(ISNUMBER(MATCH(LEFT(BA81,1),Final_Intermediate[Burmese_Consonants],0)),LEFT(BA81,1),
"")))))))))))))))</f>
        <v>ကြက်</v>
      </c>
      <c r="AA8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1" t="str">
        <f>IF(AND(OR(BB81="။",BB81="၊"),LEN(BB81)=1),BB81,
IF(ISNUMBER(MATCH(LEFT(BB81,7),Final_modified_Intermediate[Burmese_Consonants],0)),LEFT(BB81,7),
IF(ISNUMBER(MATCH(LEFT(BB81,6),Final_modified_Intermediate[Burmese_Consonants],0)),LEFT(BB81,6),
IF(ISNUMBER(MATCH(LEFT(BB81,5),Final_modified_Intermediate[Burmese_Consonants],0)),LEFT(BB81,5),
IF(ISNUMBER(MATCH(LEFT(BB81,4),Final_modified_Intermediate[Burmese_Consonants],0)),LEFT(BB81,4),
IF(ISNUMBER(MATCH(LEFT(BB81,3),Final_modified_Intermediate[Burmese_Consonants],0)),LEFT(BB81,3),
IF(ISNUMBER(MATCH(LEFT(BB81,2),Final_modified_Intermediate[Burmese_Consonants],0)),LEFT(BB81,2),
IF(ISNUMBER(MATCH(LEFT(BB81,1),Final_modified_Intermediate[Burmese_Consonants],0)),LEFT(BB81,1),
IF(ISNUMBER(MATCH(LEFT(BB81,7),Final_Intermediate[Burmese_Consonants],0)),LEFT(BB81,7),
IF(ISNUMBER(MATCH(LEFT(BB81,6),Final_Intermediate[Burmese_Consonants],0)),LEFT(BB81,6),
IF(ISNUMBER(MATCH(LEFT(BB81,5),Final_Intermediate[Burmese_Consonants],0)),LEFT(BB81,5),
IF(ISNUMBER(MATCH(LEFT(BB81,4),Final_Intermediate[Burmese_Consonants],0)),LEFT(BB81,4),
IF(ISNUMBER(MATCH(LEFT(BB81,3),Final_Intermediate[Burmese_Consonants],0)),LEFT(BB81,3),
IF(ISNUMBER(MATCH(LEFT(BB81,2),Final_Intermediate[Burmese_Consonants],0)),LEFT(BB81,2),
IF(ISNUMBER(MATCH(LEFT(BB81,1),Final_Intermediate[Burmese_Consonants],0)),LEFT(BB81,1),
"")))))))))))))))</f>
        <v>သား</v>
      </c>
      <c r="AC8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1" t="str">
        <f>IF(AND(OR(BC81="။",BC81="၊"),LEN(BC81)=1),BC81,
IF(ISNUMBER(MATCH(LEFT(BC81,7),Final_modified_Intermediate[Burmese_Consonants],0)),LEFT(BC81,7),
IF(ISNUMBER(MATCH(LEFT(BC81,6),Final_modified_Intermediate[Burmese_Consonants],0)),LEFT(BC81,6),
IF(ISNUMBER(MATCH(LEFT(BC81,5),Final_modified_Intermediate[Burmese_Consonants],0)),LEFT(BC81,5),
IF(ISNUMBER(MATCH(LEFT(BC81,4),Final_modified_Intermediate[Burmese_Consonants],0)),LEFT(BC81,4),
IF(ISNUMBER(MATCH(LEFT(BC81,3),Final_modified_Intermediate[Burmese_Consonants],0)),LEFT(BC81,3),
IF(ISNUMBER(MATCH(LEFT(BC81,2),Final_modified_Intermediate[Burmese_Consonants],0)),LEFT(BC81,2),
IF(ISNUMBER(MATCH(LEFT(BC81,1),Final_modified_Intermediate[Burmese_Consonants],0)),LEFT(BC81,1),
IF(ISNUMBER(MATCH(LEFT(BC81,7),Final_Intermediate[Burmese_Consonants],0)),LEFT(BC81,7),
IF(ISNUMBER(MATCH(LEFT(BC81,6),Final_Intermediate[Burmese_Consonants],0)),LEFT(BC81,6),
IF(ISNUMBER(MATCH(LEFT(BC81,5),Final_Intermediate[Burmese_Consonants],0)),LEFT(BC81,5),
IF(ISNUMBER(MATCH(LEFT(BC81,4),Final_Intermediate[Burmese_Consonants],0)),LEFT(BC81,4),
IF(ISNUMBER(MATCH(LEFT(BC81,3),Final_Intermediate[Burmese_Consonants],0)),LEFT(BC81,3),
IF(ISNUMBER(MATCH(LEFT(BC81,2),Final_Intermediate[Burmese_Consonants],0)),LEFT(BC81,2),
IF(ISNUMBER(MATCH(LEFT(BC81,1),Final_Intermediate[Burmese_Consonants],0)),LEFT(BC81,1),
"")))))))))))))))</f>
        <v>ဒံ</v>
      </c>
      <c r="AE8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1" t="str">
        <f>IF(AND(OR(BD81="။",BD81="၊"),LEN(BD81)=1),BD81,
IF(ISNUMBER(MATCH(LEFT(BD81,7),Final_modified_Intermediate[Burmese_Consonants],0)),LEFT(BD81,7),
IF(ISNUMBER(MATCH(LEFT(BD81,6),Final_modified_Intermediate[Burmese_Consonants],0)),LEFT(BD81,6),
IF(ISNUMBER(MATCH(LEFT(BD81,5),Final_modified_Intermediate[Burmese_Consonants],0)),LEFT(BD81,5),
IF(ISNUMBER(MATCH(LEFT(BD81,4),Final_modified_Intermediate[Burmese_Consonants],0)),LEFT(BD81,4),
IF(ISNUMBER(MATCH(LEFT(BD81,3),Final_modified_Intermediate[Burmese_Consonants],0)),LEFT(BD81,3),
IF(ISNUMBER(MATCH(LEFT(BD81,2),Final_modified_Intermediate[Burmese_Consonants],0)),LEFT(BD81,2),
IF(ISNUMBER(MATCH(LEFT(BD81,1),Final_modified_Intermediate[Burmese_Consonants],0)),LEFT(BD81,1),
IF(ISNUMBER(MATCH(LEFT(BD81,7),Final_Intermediate[Burmese_Consonants],0)),LEFT(BD81,7),
IF(ISNUMBER(MATCH(LEFT(BD81,6),Final_Intermediate[Burmese_Consonants],0)),LEFT(BD81,6),
IF(ISNUMBER(MATCH(LEFT(BD81,5),Final_Intermediate[Burmese_Consonants],0)),LEFT(BD81,5),
IF(ISNUMBER(MATCH(LEFT(BD81,4),Final_Intermediate[Burmese_Consonants],0)),LEFT(BD81,4),
IF(ISNUMBER(MATCH(LEFT(BD81,3),Final_Intermediate[Burmese_Consonants],0)),LEFT(BD81,3),
IF(ISNUMBER(MATCH(LEFT(BD81,2),Final_Intermediate[Burmese_Consonants],0)),LEFT(BD81,2),
IF(ISNUMBER(MATCH(LEFT(BD81,1),Final_Intermediate[Burmese_Consonants],0)),LEFT(BD81,1),
"")))))))))))))))</f>
        <v>ပေါက်</v>
      </c>
      <c r="AG81" t="str">
        <f>IF(AND(OR(BE81="။",BE81="၊"),LEN(BE81)=1),BE81,
IF(ISNUMBER(MATCH(LEFT(BE81,7),Final_modified_Intermediate[Burmese_Consonants],0)),LEFT(BE81,7),
IF(ISNUMBER(MATCH(LEFT(BE81,6),Final_modified_Intermediate[Burmese_Consonants],0)),LEFT(BE81,6),
IF(ISNUMBER(MATCH(LEFT(BE81,5),Final_modified_Intermediate[Burmese_Consonants],0)),LEFT(BE81,5),
IF(ISNUMBER(MATCH(LEFT(BE81,4),Final_modified_Intermediate[Burmese_Consonants],0)),LEFT(BE81,4),
IF(ISNUMBER(MATCH(LEFT(BE81,3),Final_modified_Intermediate[Burmese_Consonants],0)),LEFT(BE81,3),
IF(ISNUMBER(MATCH(LEFT(BE81,2),Final_modified_Intermediate[Burmese_Consonants],0)),LEFT(BE81,2),
IF(ISNUMBER(MATCH(LEFT(BE81,1),Final_modified_Intermediate[Burmese_Consonants],0)),LEFT(BE81,1),
IF(ISNUMBER(MATCH(LEFT(BE81,7),Final_Intermediate[Burmese_Consonants],0)),LEFT(BE81,7),
IF(ISNUMBER(MATCH(LEFT(BE81,6),Final_Intermediate[Burmese_Consonants],0)),LEFT(BE81,6),
IF(ISNUMBER(MATCH(LEFT(BE81,5),Final_Intermediate[Burmese_Consonants],0)),LEFT(BE81,5),
IF(ISNUMBER(MATCH(LEFT(BE81,4),Final_Intermediate[Burmese_Consonants],0)),LEFT(BE81,4),
IF(ISNUMBER(MATCH(LEFT(BE81,3),Final_Intermediate[Burmese_Consonants],0)),LEFT(BE81,3),
IF(ISNUMBER(MATCH(LEFT(BE81,2),Final_Intermediate[Burmese_Consonants],0)),LEFT(BE81,2),
IF(ISNUMBER(MATCH(LEFT(BE81,1),Final_Intermediate[Burmese_Consonants],0)),LEFT(BE81,1),
"")))))))))))))))</f>
        <v/>
      </c>
      <c r="AH81" t="str">
        <f>IF(AND(OR(BF81="။",BF81="၊"),LEN(BF81)=1),BF81,
IF(ISNUMBER(MATCH(LEFT(BF81,7),Final_modified_Intermediate[Burmese_Consonants],0)),LEFT(BF81,7),
IF(ISNUMBER(MATCH(LEFT(BF81,6),Final_modified_Intermediate[Burmese_Consonants],0)),LEFT(BF81,6),
IF(ISNUMBER(MATCH(LEFT(BF81,5),Final_modified_Intermediate[Burmese_Consonants],0)),LEFT(BF81,5),
IF(ISNUMBER(MATCH(LEFT(BF81,4),Final_modified_Intermediate[Burmese_Consonants],0)),LEFT(BF81,4),
IF(ISNUMBER(MATCH(LEFT(BF81,3),Final_modified_Intermediate[Burmese_Consonants],0)),LEFT(BF81,3),
IF(ISNUMBER(MATCH(LEFT(BF81,2),Final_modified_Intermediate[Burmese_Consonants],0)),LEFT(BF81,2),
IF(ISNUMBER(MATCH(LEFT(BF81,1),Final_modified_Intermediate[Burmese_Consonants],0)),LEFT(BF81,1),
IF(ISNUMBER(MATCH(LEFT(BF81,7),Final_Intermediate[Burmese_Consonants],0)),LEFT(BF81,7),
IF(ISNUMBER(MATCH(LEFT(BF81,6),Final_Intermediate[Burmese_Consonants],0)),LEFT(BF81,6),
IF(ISNUMBER(MATCH(LEFT(BF81,5),Final_Intermediate[Burmese_Consonants],0)),LEFT(BF81,5),
IF(ISNUMBER(MATCH(LEFT(BF81,4),Final_Intermediate[Burmese_Consonants],0)),LEFT(BF81,4),
IF(ISNUMBER(MATCH(LEFT(BF81,3),Final_Intermediate[Burmese_Consonants],0)),LEFT(BF81,3),
IF(ISNUMBER(MATCH(LEFT(BF81,2),Final_Intermediate[Burmese_Consonants],0)),LEFT(BF81,2),
IF(ISNUMBER(MATCH(LEFT(BF81,1),Final_Intermediate[Burmese_Consonants],0)),LEFT(BF81,1),
"")))))))))))))))</f>
        <v/>
      </c>
      <c r="AI81" t="str">
        <f>IF(AND(OR(BG81="။",BG81="၊"),LEN(BG81)=1),BG81,
IF(ISNUMBER(MATCH(LEFT(BG81,7),Final_modified_Intermediate[Burmese_Consonants],0)),LEFT(BG81,7),
IF(ISNUMBER(MATCH(LEFT(BG81,6),Final_modified_Intermediate[Burmese_Consonants],0)),LEFT(BG81,6),
IF(ISNUMBER(MATCH(LEFT(BG81,5),Final_modified_Intermediate[Burmese_Consonants],0)),LEFT(BG81,5),
IF(ISNUMBER(MATCH(LEFT(BG81,4),Final_modified_Intermediate[Burmese_Consonants],0)),LEFT(BG81,4),
IF(ISNUMBER(MATCH(LEFT(BG81,3),Final_modified_Intermediate[Burmese_Consonants],0)),LEFT(BG81,3),
IF(ISNUMBER(MATCH(LEFT(BG81,2),Final_modified_Intermediate[Burmese_Consonants],0)),LEFT(BG81,2),
IF(ISNUMBER(MATCH(LEFT(BG81,1),Final_modified_Intermediate[Burmese_Consonants],0)),LEFT(BG81,1),
IF(ISNUMBER(MATCH(LEFT(BG81,7),Final_Intermediate[Burmese_Consonants],0)),LEFT(BG81,7),
IF(ISNUMBER(MATCH(LEFT(BG81,6),Final_Intermediate[Burmese_Consonants],0)),LEFT(BG81,6),
IF(ISNUMBER(MATCH(LEFT(BG81,5),Final_Intermediate[Burmese_Consonants],0)),LEFT(BG81,5),
IF(ISNUMBER(MATCH(LEFT(BG81,4),Final_Intermediate[Burmese_Consonants],0)),LEFT(BG81,4),
IF(ISNUMBER(MATCH(LEFT(BG81,3),Final_Intermediate[Burmese_Consonants],0)),LEFT(BG81,3),
IF(ISNUMBER(MATCH(LEFT(BG81,2),Final_Intermediate[Burmese_Consonants],0)),LEFT(BG81,2),
IF(ISNUMBER(MATCH(LEFT(BG81,1),Final_Intermediate[Burmese_Consonants],0)),LEFT(BG81,1),
"")))))))))))))))</f>
        <v/>
      </c>
      <c r="AJ81" t="str">
        <f>IF(AND(OR(BH81="။",BH81="၊"),LEN(BH81)=1),BH81,
IF(ISNUMBER(MATCH(LEFT(BH81,7),Final_modified_Intermediate[Burmese_Consonants],0)),LEFT(BH81,7),
IF(ISNUMBER(MATCH(LEFT(BH81,6),Final_modified_Intermediate[Burmese_Consonants],0)),LEFT(BH81,6),
IF(ISNUMBER(MATCH(LEFT(BH81,5),Final_modified_Intermediate[Burmese_Consonants],0)),LEFT(BH81,5),
IF(ISNUMBER(MATCH(LEFT(BH81,4),Final_modified_Intermediate[Burmese_Consonants],0)),LEFT(BH81,4),
IF(ISNUMBER(MATCH(LEFT(BH81,3),Final_modified_Intermediate[Burmese_Consonants],0)),LEFT(BH81,3),
IF(ISNUMBER(MATCH(LEFT(BH81,2),Final_modified_Intermediate[Burmese_Consonants],0)),LEFT(BH81,2),
IF(ISNUMBER(MATCH(LEFT(BH81,1),Final_modified_Intermediate[Burmese_Consonants],0)),LEFT(BH81,1),
IF(ISNUMBER(MATCH(LEFT(BH81,7),Final_Intermediate[Burmese_Consonants],0)),LEFT(BH81,7),
IF(ISNUMBER(MATCH(LEFT(BH81,6),Final_Intermediate[Burmese_Consonants],0)),LEFT(BH81,6),
IF(ISNUMBER(MATCH(LEFT(BH81,5),Final_Intermediate[Burmese_Consonants],0)),LEFT(BH81,5),
IF(ISNUMBER(MATCH(LEFT(BH81,4),Final_Intermediate[Burmese_Consonants],0)),LEFT(BH81,4),
IF(ISNUMBER(MATCH(LEFT(BH81,3),Final_Intermediate[Burmese_Consonants],0)),LEFT(BH81,3),
IF(ISNUMBER(MATCH(LEFT(BH81,2),Final_Intermediate[Burmese_Consonants],0)),LEFT(BH81,2),
IF(ISNUMBER(MATCH(LEFT(BH81,1),Final_Intermediate[Burmese_Consonants],0)),LEFT(BH81,1),
"")))))))))))))))</f>
        <v/>
      </c>
      <c r="AK81" t="str">
        <f>IF(AND(OR(BI81="။",BI81="၊"),LEN(BI81)=1),BI81,
IF(ISNUMBER(MATCH(LEFT(BI81,7),Final_modified_Intermediate[Burmese_Consonants],0)),LEFT(BI81,7),
IF(ISNUMBER(MATCH(LEFT(BI81,6),Final_modified_Intermediate[Burmese_Consonants],0)),LEFT(BI81,6),
IF(ISNUMBER(MATCH(LEFT(BI81,5),Final_modified_Intermediate[Burmese_Consonants],0)),LEFT(BI81,5),
IF(ISNUMBER(MATCH(LEFT(BI81,4),Final_modified_Intermediate[Burmese_Consonants],0)),LEFT(BI81,4),
IF(ISNUMBER(MATCH(LEFT(BI81,3),Final_modified_Intermediate[Burmese_Consonants],0)),LEFT(BI81,3),
IF(ISNUMBER(MATCH(LEFT(BI81,2),Final_modified_Intermediate[Burmese_Consonants],0)),LEFT(BI81,2),
IF(ISNUMBER(MATCH(LEFT(BI81,1),Final_modified_Intermediate[Burmese_Consonants],0)),LEFT(BI81,1),
IF(ISNUMBER(MATCH(LEFT(BI81,7),Final_Intermediate[Burmese_Consonants],0)),LEFT(BI81,7),
IF(ISNUMBER(MATCH(LEFT(BI81,6),Final_Intermediate[Burmese_Consonants],0)),LEFT(BI81,6),
IF(ISNUMBER(MATCH(LEFT(BI81,5),Final_Intermediate[Burmese_Consonants],0)),LEFT(BI81,5),
IF(ISNUMBER(MATCH(LEFT(BI81,4),Final_Intermediate[Burmese_Consonants],0)),LEFT(BI81,4),
IF(ISNUMBER(MATCH(LEFT(BI81,3),Final_Intermediate[Burmese_Consonants],0)),LEFT(BI81,3),
IF(ISNUMBER(MATCH(LEFT(BI81,2),Final_Intermediate[Burmese_Consonants],0)),LEFT(BI81,2),
IF(ISNUMBER(MATCH(LEFT(BI81,1),Final_Intermediate[Burmese_Consonants],0)),LEFT(BI81,1),
"")))))))))))))))</f>
        <v/>
      </c>
      <c r="AL81" t="str">
        <f>IF(AND(OR(BJ81="။",BJ81="၊"),LEN(BJ81)=1),BJ81,
IF(ISNUMBER(MATCH(LEFT(BJ81,7),Final_modified_Intermediate[Burmese_Consonants],0)),LEFT(BJ81,7),
IF(ISNUMBER(MATCH(LEFT(BJ81,6),Final_modified_Intermediate[Burmese_Consonants],0)),LEFT(BJ81,6),
IF(ISNUMBER(MATCH(LEFT(BJ81,5),Final_modified_Intermediate[Burmese_Consonants],0)),LEFT(BJ81,5),
IF(ISNUMBER(MATCH(LEFT(BJ81,4),Final_modified_Intermediate[Burmese_Consonants],0)),LEFT(BJ81,4),
IF(ISNUMBER(MATCH(LEFT(BJ81,3),Final_modified_Intermediate[Burmese_Consonants],0)),LEFT(BJ81,3),
IF(ISNUMBER(MATCH(LEFT(BJ81,2),Final_modified_Intermediate[Burmese_Consonants],0)),LEFT(BJ81,2),
IF(ISNUMBER(MATCH(LEFT(BJ81,1),Final_modified_Intermediate[Burmese_Consonants],0)),LEFT(BJ81,1),
IF(ISNUMBER(MATCH(LEFT(BJ81,7),Final_Intermediate[Burmese_Consonants],0)),LEFT(BJ81,7),
IF(ISNUMBER(MATCH(LEFT(BJ81,6),Final_Intermediate[Burmese_Consonants],0)),LEFT(BJ81,6),
IF(ISNUMBER(MATCH(LEFT(BJ81,5),Final_Intermediate[Burmese_Consonants],0)),LEFT(BJ81,5),
IF(ISNUMBER(MATCH(LEFT(BJ81,4),Final_Intermediate[Burmese_Consonants],0)),LEFT(BJ81,4),
IF(ISNUMBER(MATCH(LEFT(BJ81,3),Final_Intermediate[Burmese_Consonants],0)),LEFT(BJ81,3),
IF(ISNUMBER(MATCH(LEFT(BJ81,2),Final_Intermediate[Burmese_Consonants],0)),LEFT(BJ81,2),
IF(ISNUMBER(MATCH(LEFT(BJ81,1),Final_Intermediate[Burmese_Consonants],0)),LEFT(BJ81,1),
"")))))))))))))))</f>
        <v/>
      </c>
      <c r="AN81" t="e">
        <f>Compiler_Burmese[[#This Row],[Sr. No.]]</f>
        <v>#REF!</v>
      </c>
      <c r="AO8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पौत</v>
      </c>
      <c r="AS8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1" t="e">
        <f>[2]!Vocabulary_Burmese[[#This Row],[Sr. No.]]</f>
        <v>#REF!</v>
      </c>
      <c r="BA81" t="str">
        <f>IF(Raw_data_N2_Kanji[[#This Row],[Categorie]]&lt;&gt;"","",
IF(ISNUMBER(MATCH(V,Special_list[Burmese word],0)),"",
SUBSTITUTE(Raw_data_N2_Kanji[[#This Row],[Raw]]," ","")))</f>
        <v>ကြက်သားဒံပေါက်</v>
      </c>
      <c r="BB81" t="str">
        <f>RIGHT(Segregate18[[#This Row],[UPGRADE]],LEN(Segregate18[[#This Row],[UPGRADE]])-LEN(Compiler_Burmese[[#This Row],[1]]))</f>
        <v>သားဒံပေါက်</v>
      </c>
      <c r="BC81" t="str">
        <f>RIGHT(Segregate18[[#This Row],[11]],LEN(Segregate18[[#This Row],[11]])-LEN(Compiler_Burmese[[#This Row],[2]]))</f>
        <v>ဒံပေါက်</v>
      </c>
      <c r="BD81" t="str">
        <f>RIGHT(Segregate18[[#This Row],[21]],LEN(Segregate18[[#This Row],[21]])-LEN(Compiler_Burmese[[#This Row],[3]]))</f>
        <v>ပေါက်</v>
      </c>
      <c r="BE81" t="str">
        <f>RIGHT(Segregate18[[#This Row],[31]],LEN(Segregate18[[#This Row],[31]])-LEN(Compiler_Burmese[[#This Row],[4]]))</f>
        <v/>
      </c>
      <c r="BF81" t="str">
        <f>RIGHT(Segregate18[[#This Row],[41]],LEN(Segregate18[[#This Row],[41]])-LEN(Compiler_Burmese[[#This Row],[5]]))</f>
        <v/>
      </c>
      <c r="BG81" t="str">
        <f>RIGHT(Segregate18[[#This Row],[51]],LEN(Segregate18[[#This Row],[51]])-LEN(Compiler_Burmese[[#This Row],[6]]))</f>
        <v/>
      </c>
      <c r="BH81" t="str">
        <f>RIGHT(Segregate18[[#This Row],[61]],LEN(Segregate18[[#This Row],[61]])-LEN(Compiler_Burmese[[#This Row],[7]]))</f>
        <v/>
      </c>
      <c r="BI81" t="str">
        <f>RIGHT(Segregate18[[#This Row],[71]],LEN(Segregate18[[#This Row],[71]])-LEN(Compiler_Burmese[[#This Row],[8]]))</f>
        <v/>
      </c>
      <c r="BJ81" t="str">
        <f>RIGHT(Segregate18[[#This Row],[81]],LEN(Segregate18[[#This Row],[81]])-LEN(Compiler_Burmese[[#This Row],[9]]))</f>
        <v/>
      </c>
    </row>
    <row r="82" spans="1:62" ht="14.25" customHeight="1" x14ac:dyDescent="0.3">
      <c r="A82">
        <f>IF(Raw_data_N2_Kanji[[#This Row],[Categorie]]&lt;&gt;"",$A81+1,$A81)</f>
        <v>6</v>
      </c>
      <c r="B82" s="6">
        <f>IF(AND(Raw_data_N2_Kanji[[#This Row],[Supporting word 1]]="",Raw_data_N2_Kanji[[#This Row],[Supporting word 2]]=""),$B81,$B81+1)</f>
        <v>0</v>
      </c>
      <c r="C82" s="9">
        <f>ROW()-ROW(Raw_data_N2_Kanji[#Headers])</f>
        <v>80</v>
      </c>
      <c r="D82" s="9"/>
      <c r="E82" s="9" t="str">
        <f>IF(Raw_data_N2_Kanji[[#This Row],[Categorie]]="",$E81,Raw_data_N2_Kanji[[#This Row],[Categorie]])</f>
        <v>Chicken &amp; Duck (Lunch, Dinner)</v>
      </c>
      <c r="F82" s="9">
        <f t="shared" si="2"/>
        <v>2</v>
      </c>
      <c r="G82" s="57" t="str">
        <f>Raw_data_N2_Kanji[[#This Row],[Lecture_no]]&amp;"_"&amp;Raw_data_N2_Kanji[[#This Row],[Receipe_no]]</f>
        <v>Chicken &amp; Duck (Lunch, Dinner)_2</v>
      </c>
      <c r="H82" s="11" t="s">
        <v>27519</v>
      </c>
      <c r="I8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ဘဲကင်</v>
      </c>
      <c r="K8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2" s="11"/>
      <c r="N82" s="11"/>
      <c r="O8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2" s="12" t="s">
        <v>27701</v>
      </c>
      <c r="Q82" s="12">
        <f>IF(Raw_data_N2_Kanji[[#This Row],[Receipe_no]]=0,$Q81,
$Q81+1)</f>
        <v>74</v>
      </c>
      <c r="R82" s="11"/>
      <c r="S82" s="11">
        <f>IF(Raw_data_N2_Kanji[[#This Row],[Marking]]="",1,"")</f>
        <v>1</v>
      </c>
      <c r="T82" s="11" t="str">
        <f>IF(Raw_data_N2_Kanji[[#This Row],[Marking_blank]]="",SUMPRODUCT(COUNTIF($S$3:$S82,$S82)),"")</f>
        <v/>
      </c>
      <c r="U82" s="12">
        <f>Raw_data_N2_Kanji[[#This Row],[Sr. no.]]</f>
        <v>80</v>
      </c>
      <c r="V82" s="11">
        <f>SUMPRODUCT(COUNTIF($J$3:$J82,$J82))</f>
        <v>1</v>
      </c>
      <c r="W82" s="82">
        <f>LEN('1_Raw_data'!$J82)</f>
        <v>5</v>
      </c>
      <c r="Y82" t="e">
        <f>Segregate18[[#This Row],[Sr. No.]]</f>
        <v>#REF!</v>
      </c>
      <c r="Z82" t="str">
        <f>IF(AND(OR(BA82="။",BA82="၊"),LEN(BA82)=1),BA82,
IF(ISNUMBER(MATCH(LEFT(BA82,7),Final_modified_Intermediate[Burmese_Consonants],0)),LEFT(BA82,7),
IF(ISNUMBER(MATCH(LEFT(BA82,6),Final_modified_Intermediate[Burmese_Consonants],0)),LEFT(BA82,6),
IF(ISNUMBER(MATCH(LEFT(BA82,5),Final_modified_Intermediate[Burmese_Consonants],0)),LEFT(BA82,5),
IF(ISNUMBER(MATCH(LEFT(BA82,4),Final_modified_Intermediate[Burmese_Consonants],0)),LEFT(BA82,4),
IF(ISNUMBER(MATCH(LEFT(BA82,3),Final_modified_Intermediate[Burmese_Consonants],0)),LEFT(BA82,3),
IF(ISNUMBER(MATCH(LEFT(BA82,2),Final_modified_Intermediate[Burmese_Consonants],0)),LEFT(BA82,2),
IF(ISNUMBER(MATCH(LEFT(BA82,1),Final_modified_Intermediate[Burmese_Consonants],0)),LEFT(BA82,1),
IF(ISNUMBER(MATCH(LEFT(BA82,7),Final_Intermediate[Burmese_Consonants],0)),LEFT(BA82,7),
IF(ISNUMBER(MATCH(LEFT(BA82,6),Final_Intermediate[Burmese_Consonants],0)),LEFT(BA82,6),
IF(ISNUMBER(MATCH(LEFT(BA82,5),Final_Intermediate[Burmese_Consonants],0)),LEFT(BA82,5),
IF(ISNUMBER(MATCH(LEFT(BA82,4),Final_Intermediate[Burmese_Consonants],0)),LEFT(BA82,4),
IF(ISNUMBER(MATCH(LEFT(BA82,3),Final_Intermediate[Burmese_Consonants],0)),LEFT(BA82,3),
IF(ISNUMBER(MATCH(LEFT(BA82,2),Final_Intermediate[Burmese_Consonants],0)),LEFT(BA82,2),
IF(ISNUMBER(MATCH(LEFT(BA82,1),Final_Intermediate[Burmese_Consonants],0)),LEFT(BA82,1),
"")))))))))))))))</f>
        <v>ဘဲ</v>
      </c>
      <c r="AA8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2" t="str">
        <f>IF(AND(OR(BB82="။",BB82="၊"),LEN(BB82)=1),BB82,
IF(ISNUMBER(MATCH(LEFT(BB82,7),Final_modified_Intermediate[Burmese_Consonants],0)),LEFT(BB82,7),
IF(ISNUMBER(MATCH(LEFT(BB82,6),Final_modified_Intermediate[Burmese_Consonants],0)),LEFT(BB82,6),
IF(ISNUMBER(MATCH(LEFT(BB82,5),Final_modified_Intermediate[Burmese_Consonants],0)),LEFT(BB82,5),
IF(ISNUMBER(MATCH(LEFT(BB82,4),Final_modified_Intermediate[Burmese_Consonants],0)),LEFT(BB82,4),
IF(ISNUMBER(MATCH(LEFT(BB82,3),Final_modified_Intermediate[Burmese_Consonants],0)),LEFT(BB82,3),
IF(ISNUMBER(MATCH(LEFT(BB82,2),Final_modified_Intermediate[Burmese_Consonants],0)),LEFT(BB82,2),
IF(ISNUMBER(MATCH(LEFT(BB82,1),Final_modified_Intermediate[Burmese_Consonants],0)),LEFT(BB82,1),
IF(ISNUMBER(MATCH(LEFT(BB82,7),Final_Intermediate[Burmese_Consonants],0)),LEFT(BB82,7),
IF(ISNUMBER(MATCH(LEFT(BB82,6),Final_Intermediate[Burmese_Consonants],0)),LEFT(BB82,6),
IF(ISNUMBER(MATCH(LEFT(BB82,5),Final_Intermediate[Burmese_Consonants],0)),LEFT(BB82,5),
IF(ISNUMBER(MATCH(LEFT(BB82,4),Final_Intermediate[Burmese_Consonants],0)),LEFT(BB82,4),
IF(ISNUMBER(MATCH(LEFT(BB82,3),Final_Intermediate[Burmese_Consonants],0)),LEFT(BB82,3),
IF(ISNUMBER(MATCH(LEFT(BB82,2),Final_Intermediate[Burmese_Consonants],0)),LEFT(BB82,2),
IF(ISNUMBER(MATCH(LEFT(BB82,1),Final_Intermediate[Burmese_Consonants],0)),LEFT(BB82,1),
"")))))))))))))))</f>
        <v>ကင်</v>
      </c>
      <c r="AC8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2" t="str">
        <f>IF(AND(OR(BC82="။",BC82="၊"),LEN(BC82)=1),BC82,
IF(ISNUMBER(MATCH(LEFT(BC82,7),Final_modified_Intermediate[Burmese_Consonants],0)),LEFT(BC82,7),
IF(ISNUMBER(MATCH(LEFT(BC82,6),Final_modified_Intermediate[Burmese_Consonants],0)),LEFT(BC82,6),
IF(ISNUMBER(MATCH(LEFT(BC82,5),Final_modified_Intermediate[Burmese_Consonants],0)),LEFT(BC82,5),
IF(ISNUMBER(MATCH(LEFT(BC82,4),Final_modified_Intermediate[Burmese_Consonants],0)),LEFT(BC82,4),
IF(ISNUMBER(MATCH(LEFT(BC82,3),Final_modified_Intermediate[Burmese_Consonants],0)),LEFT(BC82,3),
IF(ISNUMBER(MATCH(LEFT(BC82,2),Final_modified_Intermediate[Burmese_Consonants],0)),LEFT(BC82,2),
IF(ISNUMBER(MATCH(LEFT(BC82,1),Final_modified_Intermediate[Burmese_Consonants],0)),LEFT(BC82,1),
IF(ISNUMBER(MATCH(LEFT(BC82,7),Final_Intermediate[Burmese_Consonants],0)),LEFT(BC82,7),
IF(ISNUMBER(MATCH(LEFT(BC82,6),Final_Intermediate[Burmese_Consonants],0)),LEFT(BC82,6),
IF(ISNUMBER(MATCH(LEFT(BC82,5),Final_Intermediate[Burmese_Consonants],0)),LEFT(BC82,5),
IF(ISNUMBER(MATCH(LEFT(BC82,4),Final_Intermediate[Burmese_Consonants],0)),LEFT(BC82,4),
IF(ISNUMBER(MATCH(LEFT(BC82,3),Final_Intermediate[Burmese_Consonants],0)),LEFT(BC82,3),
IF(ISNUMBER(MATCH(LEFT(BC82,2),Final_Intermediate[Burmese_Consonants],0)),LEFT(BC82,2),
IF(ISNUMBER(MATCH(LEFT(BC82,1),Final_Intermediate[Burmese_Consonants],0)),LEFT(BC82,1),
"")))))))))))))))</f>
        <v/>
      </c>
      <c r="AE82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82" t="str">
        <f>IF(AND(OR(BD82="။",BD82="၊"),LEN(BD82)=1),BD82,
IF(ISNUMBER(MATCH(LEFT(BD82,7),Final_modified_Intermediate[Burmese_Consonants],0)),LEFT(BD82,7),
IF(ISNUMBER(MATCH(LEFT(BD82,6),Final_modified_Intermediate[Burmese_Consonants],0)),LEFT(BD82,6),
IF(ISNUMBER(MATCH(LEFT(BD82,5),Final_modified_Intermediate[Burmese_Consonants],0)),LEFT(BD82,5),
IF(ISNUMBER(MATCH(LEFT(BD82,4),Final_modified_Intermediate[Burmese_Consonants],0)),LEFT(BD82,4),
IF(ISNUMBER(MATCH(LEFT(BD82,3),Final_modified_Intermediate[Burmese_Consonants],0)),LEFT(BD82,3),
IF(ISNUMBER(MATCH(LEFT(BD82,2),Final_modified_Intermediate[Burmese_Consonants],0)),LEFT(BD82,2),
IF(ISNUMBER(MATCH(LEFT(BD82,1),Final_modified_Intermediate[Burmese_Consonants],0)),LEFT(BD82,1),
IF(ISNUMBER(MATCH(LEFT(BD82,7),Final_Intermediate[Burmese_Consonants],0)),LEFT(BD82,7),
IF(ISNUMBER(MATCH(LEFT(BD82,6),Final_Intermediate[Burmese_Consonants],0)),LEFT(BD82,6),
IF(ISNUMBER(MATCH(LEFT(BD82,5),Final_Intermediate[Burmese_Consonants],0)),LEFT(BD82,5),
IF(ISNUMBER(MATCH(LEFT(BD82,4),Final_Intermediate[Burmese_Consonants],0)),LEFT(BD82,4),
IF(ISNUMBER(MATCH(LEFT(BD82,3),Final_Intermediate[Burmese_Consonants],0)),LEFT(BD82,3),
IF(ISNUMBER(MATCH(LEFT(BD82,2),Final_Intermediate[Burmese_Consonants],0)),LEFT(BD82,2),
IF(ISNUMBER(MATCH(LEFT(BD82,1),Final_Intermediate[Burmese_Consonants],0)),LEFT(BD82,1),
"")))))))))))))))</f>
        <v/>
      </c>
      <c r="AG82" t="str">
        <f>IF(AND(OR(BE82="။",BE82="၊"),LEN(BE82)=1),BE82,
IF(ISNUMBER(MATCH(LEFT(BE82,7),Final_modified_Intermediate[Burmese_Consonants],0)),LEFT(BE82,7),
IF(ISNUMBER(MATCH(LEFT(BE82,6),Final_modified_Intermediate[Burmese_Consonants],0)),LEFT(BE82,6),
IF(ISNUMBER(MATCH(LEFT(BE82,5),Final_modified_Intermediate[Burmese_Consonants],0)),LEFT(BE82,5),
IF(ISNUMBER(MATCH(LEFT(BE82,4),Final_modified_Intermediate[Burmese_Consonants],0)),LEFT(BE82,4),
IF(ISNUMBER(MATCH(LEFT(BE82,3),Final_modified_Intermediate[Burmese_Consonants],0)),LEFT(BE82,3),
IF(ISNUMBER(MATCH(LEFT(BE82,2),Final_modified_Intermediate[Burmese_Consonants],0)),LEFT(BE82,2),
IF(ISNUMBER(MATCH(LEFT(BE82,1),Final_modified_Intermediate[Burmese_Consonants],0)),LEFT(BE82,1),
IF(ISNUMBER(MATCH(LEFT(BE82,7),Final_Intermediate[Burmese_Consonants],0)),LEFT(BE82,7),
IF(ISNUMBER(MATCH(LEFT(BE82,6),Final_Intermediate[Burmese_Consonants],0)),LEFT(BE82,6),
IF(ISNUMBER(MATCH(LEFT(BE82,5),Final_Intermediate[Burmese_Consonants],0)),LEFT(BE82,5),
IF(ISNUMBER(MATCH(LEFT(BE82,4),Final_Intermediate[Burmese_Consonants],0)),LEFT(BE82,4),
IF(ISNUMBER(MATCH(LEFT(BE82,3),Final_Intermediate[Burmese_Consonants],0)),LEFT(BE82,3),
IF(ISNUMBER(MATCH(LEFT(BE82,2),Final_Intermediate[Burmese_Consonants],0)),LEFT(BE82,2),
IF(ISNUMBER(MATCH(LEFT(BE82,1),Final_Intermediate[Burmese_Consonants],0)),LEFT(BE82,1),
"")))))))))))))))</f>
        <v/>
      </c>
      <c r="AH82" t="str">
        <f>IF(AND(OR(BF82="။",BF82="၊"),LEN(BF82)=1),BF82,
IF(ISNUMBER(MATCH(LEFT(BF82,7),Final_modified_Intermediate[Burmese_Consonants],0)),LEFT(BF82,7),
IF(ISNUMBER(MATCH(LEFT(BF82,6),Final_modified_Intermediate[Burmese_Consonants],0)),LEFT(BF82,6),
IF(ISNUMBER(MATCH(LEFT(BF82,5),Final_modified_Intermediate[Burmese_Consonants],0)),LEFT(BF82,5),
IF(ISNUMBER(MATCH(LEFT(BF82,4),Final_modified_Intermediate[Burmese_Consonants],0)),LEFT(BF82,4),
IF(ISNUMBER(MATCH(LEFT(BF82,3),Final_modified_Intermediate[Burmese_Consonants],0)),LEFT(BF82,3),
IF(ISNUMBER(MATCH(LEFT(BF82,2),Final_modified_Intermediate[Burmese_Consonants],0)),LEFT(BF82,2),
IF(ISNUMBER(MATCH(LEFT(BF82,1),Final_modified_Intermediate[Burmese_Consonants],0)),LEFT(BF82,1),
IF(ISNUMBER(MATCH(LEFT(BF82,7),Final_Intermediate[Burmese_Consonants],0)),LEFT(BF82,7),
IF(ISNUMBER(MATCH(LEFT(BF82,6),Final_Intermediate[Burmese_Consonants],0)),LEFT(BF82,6),
IF(ISNUMBER(MATCH(LEFT(BF82,5),Final_Intermediate[Burmese_Consonants],0)),LEFT(BF82,5),
IF(ISNUMBER(MATCH(LEFT(BF82,4),Final_Intermediate[Burmese_Consonants],0)),LEFT(BF82,4),
IF(ISNUMBER(MATCH(LEFT(BF82,3),Final_Intermediate[Burmese_Consonants],0)),LEFT(BF82,3),
IF(ISNUMBER(MATCH(LEFT(BF82,2),Final_Intermediate[Burmese_Consonants],0)),LEFT(BF82,2),
IF(ISNUMBER(MATCH(LEFT(BF82,1),Final_Intermediate[Burmese_Consonants],0)),LEFT(BF82,1),
"")))))))))))))))</f>
        <v/>
      </c>
      <c r="AI82" t="str">
        <f>IF(AND(OR(BG82="။",BG82="၊"),LEN(BG82)=1),BG82,
IF(ISNUMBER(MATCH(LEFT(BG82,7),Final_modified_Intermediate[Burmese_Consonants],0)),LEFT(BG82,7),
IF(ISNUMBER(MATCH(LEFT(BG82,6),Final_modified_Intermediate[Burmese_Consonants],0)),LEFT(BG82,6),
IF(ISNUMBER(MATCH(LEFT(BG82,5),Final_modified_Intermediate[Burmese_Consonants],0)),LEFT(BG82,5),
IF(ISNUMBER(MATCH(LEFT(BG82,4),Final_modified_Intermediate[Burmese_Consonants],0)),LEFT(BG82,4),
IF(ISNUMBER(MATCH(LEFT(BG82,3),Final_modified_Intermediate[Burmese_Consonants],0)),LEFT(BG82,3),
IF(ISNUMBER(MATCH(LEFT(BG82,2),Final_modified_Intermediate[Burmese_Consonants],0)),LEFT(BG82,2),
IF(ISNUMBER(MATCH(LEFT(BG82,1),Final_modified_Intermediate[Burmese_Consonants],0)),LEFT(BG82,1),
IF(ISNUMBER(MATCH(LEFT(BG82,7),Final_Intermediate[Burmese_Consonants],0)),LEFT(BG82,7),
IF(ISNUMBER(MATCH(LEFT(BG82,6),Final_Intermediate[Burmese_Consonants],0)),LEFT(BG82,6),
IF(ISNUMBER(MATCH(LEFT(BG82,5),Final_Intermediate[Burmese_Consonants],0)),LEFT(BG82,5),
IF(ISNUMBER(MATCH(LEFT(BG82,4),Final_Intermediate[Burmese_Consonants],0)),LEFT(BG82,4),
IF(ISNUMBER(MATCH(LEFT(BG82,3),Final_Intermediate[Burmese_Consonants],0)),LEFT(BG82,3),
IF(ISNUMBER(MATCH(LEFT(BG82,2),Final_Intermediate[Burmese_Consonants],0)),LEFT(BG82,2),
IF(ISNUMBER(MATCH(LEFT(BG82,1),Final_Intermediate[Burmese_Consonants],0)),LEFT(BG82,1),
"")))))))))))))))</f>
        <v/>
      </c>
      <c r="AJ82" t="str">
        <f>IF(AND(OR(BH82="။",BH82="၊"),LEN(BH82)=1),BH82,
IF(ISNUMBER(MATCH(LEFT(BH82,7),Final_modified_Intermediate[Burmese_Consonants],0)),LEFT(BH82,7),
IF(ISNUMBER(MATCH(LEFT(BH82,6),Final_modified_Intermediate[Burmese_Consonants],0)),LEFT(BH82,6),
IF(ISNUMBER(MATCH(LEFT(BH82,5),Final_modified_Intermediate[Burmese_Consonants],0)),LEFT(BH82,5),
IF(ISNUMBER(MATCH(LEFT(BH82,4),Final_modified_Intermediate[Burmese_Consonants],0)),LEFT(BH82,4),
IF(ISNUMBER(MATCH(LEFT(BH82,3),Final_modified_Intermediate[Burmese_Consonants],0)),LEFT(BH82,3),
IF(ISNUMBER(MATCH(LEFT(BH82,2),Final_modified_Intermediate[Burmese_Consonants],0)),LEFT(BH82,2),
IF(ISNUMBER(MATCH(LEFT(BH82,1),Final_modified_Intermediate[Burmese_Consonants],0)),LEFT(BH82,1),
IF(ISNUMBER(MATCH(LEFT(BH82,7),Final_Intermediate[Burmese_Consonants],0)),LEFT(BH82,7),
IF(ISNUMBER(MATCH(LEFT(BH82,6),Final_Intermediate[Burmese_Consonants],0)),LEFT(BH82,6),
IF(ISNUMBER(MATCH(LEFT(BH82,5),Final_Intermediate[Burmese_Consonants],0)),LEFT(BH82,5),
IF(ISNUMBER(MATCH(LEFT(BH82,4),Final_Intermediate[Burmese_Consonants],0)),LEFT(BH82,4),
IF(ISNUMBER(MATCH(LEFT(BH82,3),Final_Intermediate[Burmese_Consonants],0)),LEFT(BH82,3),
IF(ISNUMBER(MATCH(LEFT(BH82,2),Final_Intermediate[Burmese_Consonants],0)),LEFT(BH82,2),
IF(ISNUMBER(MATCH(LEFT(BH82,1),Final_Intermediate[Burmese_Consonants],0)),LEFT(BH82,1),
"")))))))))))))))</f>
        <v/>
      </c>
      <c r="AK82" t="str">
        <f>IF(AND(OR(BI82="။",BI82="၊"),LEN(BI82)=1),BI82,
IF(ISNUMBER(MATCH(LEFT(BI82,7),Final_modified_Intermediate[Burmese_Consonants],0)),LEFT(BI82,7),
IF(ISNUMBER(MATCH(LEFT(BI82,6),Final_modified_Intermediate[Burmese_Consonants],0)),LEFT(BI82,6),
IF(ISNUMBER(MATCH(LEFT(BI82,5),Final_modified_Intermediate[Burmese_Consonants],0)),LEFT(BI82,5),
IF(ISNUMBER(MATCH(LEFT(BI82,4),Final_modified_Intermediate[Burmese_Consonants],0)),LEFT(BI82,4),
IF(ISNUMBER(MATCH(LEFT(BI82,3),Final_modified_Intermediate[Burmese_Consonants],0)),LEFT(BI82,3),
IF(ISNUMBER(MATCH(LEFT(BI82,2),Final_modified_Intermediate[Burmese_Consonants],0)),LEFT(BI82,2),
IF(ISNUMBER(MATCH(LEFT(BI82,1),Final_modified_Intermediate[Burmese_Consonants],0)),LEFT(BI82,1),
IF(ISNUMBER(MATCH(LEFT(BI82,7),Final_Intermediate[Burmese_Consonants],0)),LEFT(BI82,7),
IF(ISNUMBER(MATCH(LEFT(BI82,6),Final_Intermediate[Burmese_Consonants],0)),LEFT(BI82,6),
IF(ISNUMBER(MATCH(LEFT(BI82,5),Final_Intermediate[Burmese_Consonants],0)),LEFT(BI82,5),
IF(ISNUMBER(MATCH(LEFT(BI82,4),Final_Intermediate[Burmese_Consonants],0)),LEFT(BI82,4),
IF(ISNUMBER(MATCH(LEFT(BI82,3),Final_Intermediate[Burmese_Consonants],0)),LEFT(BI82,3),
IF(ISNUMBER(MATCH(LEFT(BI82,2),Final_Intermediate[Burmese_Consonants],0)),LEFT(BI82,2),
IF(ISNUMBER(MATCH(LEFT(BI82,1),Final_Intermediate[Burmese_Consonants],0)),LEFT(BI82,1),
"")))))))))))))))</f>
        <v/>
      </c>
      <c r="AL82" t="str">
        <f>IF(AND(OR(BJ82="။",BJ82="၊"),LEN(BJ82)=1),BJ82,
IF(ISNUMBER(MATCH(LEFT(BJ82,7),Final_modified_Intermediate[Burmese_Consonants],0)),LEFT(BJ82,7),
IF(ISNUMBER(MATCH(LEFT(BJ82,6),Final_modified_Intermediate[Burmese_Consonants],0)),LEFT(BJ82,6),
IF(ISNUMBER(MATCH(LEFT(BJ82,5),Final_modified_Intermediate[Burmese_Consonants],0)),LEFT(BJ82,5),
IF(ISNUMBER(MATCH(LEFT(BJ82,4),Final_modified_Intermediate[Burmese_Consonants],0)),LEFT(BJ82,4),
IF(ISNUMBER(MATCH(LEFT(BJ82,3),Final_modified_Intermediate[Burmese_Consonants],0)),LEFT(BJ82,3),
IF(ISNUMBER(MATCH(LEFT(BJ82,2),Final_modified_Intermediate[Burmese_Consonants],0)),LEFT(BJ82,2),
IF(ISNUMBER(MATCH(LEFT(BJ82,1),Final_modified_Intermediate[Burmese_Consonants],0)),LEFT(BJ82,1),
IF(ISNUMBER(MATCH(LEFT(BJ82,7),Final_Intermediate[Burmese_Consonants],0)),LEFT(BJ82,7),
IF(ISNUMBER(MATCH(LEFT(BJ82,6),Final_Intermediate[Burmese_Consonants],0)),LEFT(BJ82,6),
IF(ISNUMBER(MATCH(LEFT(BJ82,5),Final_Intermediate[Burmese_Consonants],0)),LEFT(BJ82,5),
IF(ISNUMBER(MATCH(LEFT(BJ82,4),Final_Intermediate[Burmese_Consonants],0)),LEFT(BJ82,4),
IF(ISNUMBER(MATCH(LEFT(BJ82,3),Final_Intermediate[Burmese_Consonants],0)),LEFT(BJ82,3),
IF(ISNUMBER(MATCH(LEFT(BJ82,2),Final_Intermediate[Burmese_Consonants],0)),LEFT(BJ82,2),
IF(ISNUMBER(MATCH(LEFT(BJ82,1),Final_Intermediate[Burmese_Consonants],0)),LEFT(BJ82,1),
"")))))))))))))))</f>
        <v/>
      </c>
      <c r="AN82" t="e">
        <f>Compiler_Burmese[[#This Row],[Sr. No.]]</f>
        <v>#REF!</v>
      </c>
      <c r="AO8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2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8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2" t="e">
        <f>[2]!Vocabulary_Burmese[[#This Row],[Sr. No.]]</f>
        <v>#REF!</v>
      </c>
      <c r="BA82" t="str">
        <f>IF(Raw_data_N2_Kanji[[#This Row],[Categorie]]&lt;&gt;"","",
IF(ISNUMBER(MATCH(V,Special_list[Burmese word],0)),"",
SUBSTITUTE(Raw_data_N2_Kanji[[#This Row],[Raw]]," ","")))</f>
        <v>ဘဲကင်</v>
      </c>
      <c r="BB82" t="str">
        <f>RIGHT(Segregate18[[#This Row],[UPGRADE]],LEN(Segregate18[[#This Row],[UPGRADE]])-LEN(Compiler_Burmese[[#This Row],[1]]))</f>
        <v>ကင်</v>
      </c>
      <c r="BC82" t="str">
        <f>RIGHT(Segregate18[[#This Row],[11]],LEN(Segregate18[[#This Row],[11]])-LEN(Compiler_Burmese[[#This Row],[2]]))</f>
        <v/>
      </c>
      <c r="BD82" t="str">
        <f>RIGHT(Segregate18[[#This Row],[21]],LEN(Segregate18[[#This Row],[21]])-LEN(Compiler_Burmese[[#This Row],[3]]))</f>
        <v/>
      </c>
      <c r="BE82" t="str">
        <f>RIGHT(Segregate18[[#This Row],[31]],LEN(Segregate18[[#This Row],[31]])-LEN(Compiler_Burmese[[#This Row],[4]]))</f>
        <v/>
      </c>
      <c r="BF82" t="str">
        <f>RIGHT(Segregate18[[#This Row],[41]],LEN(Segregate18[[#This Row],[41]])-LEN(Compiler_Burmese[[#This Row],[5]]))</f>
        <v/>
      </c>
      <c r="BG82" t="str">
        <f>RIGHT(Segregate18[[#This Row],[51]],LEN(Segregate18[[#This Row],[51]])-LEN(Compiler_Burmese[[#This Row],[6]]))</f>
        <v/>
      </c>
      <c r="BH82" t="str">
        <f>RIGHT(Segregate18[[#This Row],[61]],LEN(Segregate18[[#This Row],[61]])-LEN(Compiler_Burmese[[#This Row],[7]]))</f>
        <v/>
      </c>
      <c r="BI82" t="str">
        <f>RIGHT(Segregate18[[#This Row],[71]],LEN(Segregate18[[#This Row],[71]])-LEN(Compiler_Burmese[[#This Row],[8]]))</f>
        <v/>
      </c>
      <c r="BJ82" t="str">
        <f>RIGHT(Segregate18[[#This Row],[81]],LEN(Segregate18[[#This Row],[81]])-LEN(Compiler_Burmese[[#This Row],[9]]))</f>
        <v/>
      </c>
    </row>
    <row r="83" spans="1:62" ht="14.25" customHeight="1" x14ac:dyDescent="0.3">
      <c r="A83">
        <f>IF(Raw_data_N2_Kanji[[#This Row],[Categorie]]&lt;&gt;"",$A82+1,$A82)</f>
        <v>6</v>
      </c>
      <c r="B83" s="6">
        <f>IF(AND(Raw_data_N2_Kanji[[#This Row],[Supporting word 1]]="",Raw_data_N2_Kanji[[#This Row],[Supporting word 2]]=""),$B82,$B82+1)</f>
        <v>0</v>
      </c>
      <c r="C83" s="9">
        <f>ROW()-ROW(Raw_data_N2_Kanji[#Headers])</f>
        <v>81</v>
      </c>
      <c r="D83" s="9"/>
      <c r="E83" s="9" t="str">
        <f>IF(Raw_data_N2_Kanji[[#This Row],[Categorie]]="",$E82,Raw_data_N2_Kanji[[#This Row],[Categorie]])</f>
        <v>Chicken &amp; Duck (Lunch, Dinner)</v>
      </c>
      <c r="F83" s="9">
        <f t="shared" si="2"/>
        <v>3</v>
      </c>
      <c r="G83" s="57" t="str">
        <f>Raw_data_N2_Kanji[[#This Row],[Lecture_no]]&amp;"_"&amp;Raw_data_N2_Kanji[[#This Row],[Receipe_no]]</f>
        <v>Chicken &amp; Duck (Lunch, Dinner)_3</v>
      </c>
      <c r="H83" s="11" t="s">
        <v>27520</v>
      </c>
      <c r="I8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ကြက်ကင်</v>
      </c>
      <c r="K8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3" s="11"/>
      <c r="N83" s="11"/>
      <c r="O8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3" s="126" t="s">
        <v>27706</v>
      </c>
      <c r="Q83" s="12">
        <f>IF(Raw_data_N2_Kanji[[#This Row],[Receipe_no]]=0,$Q82,
$Q82+1)</f>
        <v>75</v>
      </c>
      <c r="R83" s="11"/>
      <c r="S83" s="11">
        <f>IF(Raw_data_N2_Kanji[[#This Row],[Marking]]="",1,"")</f>
        <v>1</v>
      </c>
      <c r="T83" s="11" t="str">
        <f>IF(Raw_data_N2_Kanji[[#This Row],[Marking_blank]]="",SUMPRODUCT(COUNTIF($S$3:$S83,$S83)),"")</f>
        <v/>
      </c>
      <c r="U83" s="12">
        <f>Raw_data_N2_Kanji[[#This Row],[Sr. no.]]</f>
        <v>81</v>
      </c>
      <c r="V83" s="11">
        <f>SUMPRODUCT(COUNTIF($J$3:$J83,$J83))</f>
        <v>1</v>
      </c>
      <c r="W83" s="82">
        <f>LEN('1_Raw_data'!$J83)</f>
        <v>7</v>
      </c>
      <c r="Y83" t="e">
        <f>Segregate18[[#This Row],[Sr. No.]]</f>
        <v>#REF!</v>
      </c>
      <c r="Z83" t="str">
        <f>IF(AND(OR(BA83="။",BA83="၊"),LEN(BA83)=1),BA83,
IF(ISNUMBER(MATCH(LEFT(BA83,7),Final_modified_Intermediate[Burmese_Consonants],0)),LEFT(BA83,7),
IF(ISNUMBER(MATCH(LEFT(BA83,6),Final_modified_Intermediate[Burmese_Consonants],0)),LEFT(BA83,6),
IF(ISNUMBER(MATCH(LEFT(BA83,5),Final_modified_Intermediate[Burmese_Consonants],0)),LEFT(BA83,5),
IF(ISNUMBER(MATCH(LEFT(BA83,4),Final_modified_Intermediate[Burmese_Consonants],0)),LEFT(BA83,4),
IF(ISNUMBER(MATCH(LEFT(BA83,3),Final_modified_Intermediate[Burmese_Consonants],0)),LEFT(BA83,3),
IF(ISNUMBER(MATCH(LEFT(BA83,2),Final_modified_Intermediate[Burmese_Consonants],0)),LEFT(BA83,2),
IF(ISNUMBER(MATCH(LEFT(BA83,1),Final_modified_Intermediate[Burmese_Consonants],0)),LEFT(BA83,1),
IF(ISNUMBER(MATCH(LEFT(BA83,7),Final_Intermediate[Burmese_Consonants],0)),LEFT(BA83,7),
IF(ISNUMBER(MATCH(LEFT(BA83,6),Final_Intermediate[Burmese_Consonants],0)),LEFT(BA83,6),
IF(ISNUMBER(MATCH(LEFT(BA83,5),Final_Intermediate[Burmese_Consonants],0)),LEFT(BA83,5),
IF(ISNUMBER(MATCH(LEFT(BA83,4),Final_Intermediate[Burmese_Consonants],0)),LEFT(BA83,4),
IF(ISNUMBER(MATCH(LEFT(BA83,3),Final_Intermediate[Burmese_Consonants],0)),LEFT(BA83,3),
IF(ISNUMBER(MATCH(LEFT(BA83,2),Final_Intermediate[Burmese_Consonants],0)),LEFT(BA83,2),
IF(ISNUMBER(MATCH(LEFT(BA83,1),Final_Intermediate[Burmese_Consonants],0)),LEFT(BA83,1),
"")))))))))))))))</f>
        <v>ကြက်</v>
      </c>
      <c r="AA8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3" t="str">
        <f>IF(AND(OR(BB83="။",BB83="၊"),LEN(BB83)=1),BB83,
IF(ISNUMBER(MATCH(LEFT(BB83,7),Final_modified_Intermediate[Burmese_Consonants],0)),LEFT(BB83,7),
IF(ISNUMBER(MATCH(LEFT(BB83,6),Final_modified_Intermediate[Burmese_Consonants],0)),LEFT(BB83,6),
IF(ISNUMBER(MATCH(LEFT(BB83,5),Final_modified_Intermediate[Burmese_Consonants],0)),LEFT(BB83,5),
IF(ISNUMBER(MATCH(LEFT(BB83,4),Final_modified_Intermediate[Burmese_Consonants],0)),LEFT(BB83,4),
IF(ISNUMBER(MATCH(LEFT(BB83,3),Final_modified_Intermediate[Burmese_Consonants],0)),LEFT(BB83,3),
IF(ISNUMBER(MATCH(LEFT(BB83,2),Final_modified_Intermediate[Burmese_Consonants],0)),LEFT(BB83,2),
IF(ISNUMBER(MATCH(LEFT(BB83,1),Final_modified_Intermediate[Burmese_Consonants],0)),LEFT(BB83,1),
IF(ISNUMBER(MATCH(LEFT(BB83,7),Final_Intermediate[Burmese_Consonants],0)),LEFT(BB83,7),
IF(ISNUMBER(MATCH(LEFT(BB83,6),Final_Intermediate[Burmese_Consonants],0)),LEFT(BB83,6),
IF(ISNUMBER(MATCH(LEFT(BB83,5),Final_Intermediate[Burmese_Consonants],0)),LEFT(BB83,5),
IF(ISNUMBER(MATCH(LEFT(BB83,4),Final_Intermediate[Burmese_Consonants],0)),LEFT(BB83,4),
IF(ISNUMBER(MATCH(LEFT(BB83,3),Final_Intermediate[Burmese_Consonants],0)),LEFT(BB83,3),
IF(ISNUMBER(MATCH(LEFT(BB83,2),Final_Intermediate[Burmese_Consonants],0)),LEFT(BB83,2),
IF(ISNUMBER(MATCH(LEFT(BB83,1),Final_Intermediate[Burmese_Consonants],0)),LEFT(BB83,1),
"")))))))))))))))</f>
        <v>ကင်</v>
      </c>
      <c r="AC8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3" t="str">
        <f>IF(AND(OR(BC83="။",BC83="၊"),LEN(BC83)=1),BC83,
IF(ISNUMBER(MATCH(LEFT(BC83,7),Final_modified_Intermediate[Burmese_Consonants],0)),LEFT(BC83,7),
IF(ISNUMBER(MATCH(LEFT(BC83,6),Final_modified_Intermediate[Burmese_Consonants],0)),LEFT(BC83,6),
IF(ISNUMBER(MATCH(LEFT(BC83,5),Final_modified_Intermediate[Burmese_Consonants],0)),LEFT(BC83,5),
IF(ISNUMBER(MATCH(LEFT(BC83,4),Final_modified_Intermediate[Burmese_Consonants],0)),LEFT(BC83,4),
IF(ISNUMBER(MATCH(LEFT(BC83,3),Final_modified_Intermediate[Burmese_Consonants],0)),LEFT(BC83,3),
IF(ISNUMBER(MATCH(LEFT(BC83,2),Final_modified_Intermediate[Burmese_Consonants],0)),LEFT(BC83,2),
IF(ISNUMBER(MATCH(LEFT(BC83,1),Final_modified_Intermediate[Burmese_Consonants],0)),LEFT(BC83,1),
IF(ISNUMBER(MATCH(LEFT(BC83,7),Final_Intermediate[Burmese_Consonants],0)),LEFT(BC83,7),
IF(ISNUMBER(MATCH(LEFT(BC83,6),Final_Intermediate[Burmese_Consonants],0)),LEFT(BC83,6),
IF(ISNUMBER(MATCH(LEFT(BC83,5),Final_Intermediate[Burmese_Consonants],0)),LEFT(BC83,5),
IF(ISNUMBER(MATCH(LEFT(BC83,4),Final_Intermediate[Burmese_Consonants],0)),LEFT(BC83,4),
IF(ISNUMBER(MATCH(LEFT(BC83,3),Final_Intermediate[Burmese_Consonants],0)),LEFT(BC83,3),
IF(ISNUMBER(MATCH(LEFT(BC83,2),Final_Intermediate[Burmese_Consonants],0)),LEFT(BC83,2),
IF(ISNUMBER(MATCH(LEFT(BC83,1),Final_Intermediate[Burmese_Consonants],0)),LEFT(BC83,1),
"")))))))))))))))</f>
        <v/>
      </c>
      <c r="AE83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83" t="str">
        <f>IF(AND(OR(BD83="။",BD83="၊"),LEN(BD83)=1),BD83,
IF(ISNUMBER(MATCH(LEFT(BD83,7),Final_modified_Intermediate[Burmese_Consonants],0)),LEFT(BD83,7),
IF(ISNUMBER(MATCH(LEFT(BD83,6),Final_modified_Intermediate[Burmese_Consonants],0)),LEFT(BD83,6),
IF(ISNUMBER(MATCH(LEFT(BD83,5),Final_modified_Intermediate[Burmese_Consonants],0)),LEFT(BD83,5),
IF(ISNUMBER(MATCH(LEFT(BD83,4),Final_modified_Intermediate[Burmese_Consonants],0)),LEFT(BD83,4),
IF(ISNUMBER(MATCH(LEFT(BD83,3),Final_modified_Intermediate[Burmese_Consonants],0)),LEFT(BD83,3),
IF(ISNUMBER(MATCH(LEFT(BD83,2),Final_modified_Intermediate[Burmese_Consonants],0)),LEFT(BD83,2),
IF(ISNUMBER(MATCH(LEFT(BD83,1),Final_modified_Intermediate[Burmese_Consonants],0)),LEFT(BD83,1),
IF(ISNUMBER(MATCH(LEFT(BD83,7),Final_Intermediate[Burmese_Consonants],0)),LEFT(BD83,7),
IF(ISNUMBER(MATCH(LEFT(BD83,6),Final_Intermediate[Burmese_Consonants],0)),LEFT(BD83,6),
IF(ISNUMBER(MATCH(LEFT(BD83,5),Final_Intermediate[Burmese_Consonants],0)),LEFT(BD83,5),
IF(ISNUMBER(MATCH(LEFT(BD83,4),Final_Intermediate[Burmese_Consonants],0)),LEFT(BD83,4),
IF(ISNUMBER(MATCH(LEFT(BD83,3),Final_Intermediate[Burmese_Consonants],0)),LEFT(BD83,3),
IF(ISNUMBER(MATCH(LEFT(BD83,2),Final_Intermediate[Burmese_Consonants],0)),LEFT(BD83,2),
IF(ISNUMBER(MATCH(LEFT(BD83,1),Final_Intermediate[Burmese_Consonants],0)),LEFT(BD83,1),
"")))))))))))))))</f>
        <v/>
      </c>
      <c r="AG83" t="str">
        <f>IF(AND(OR(BE83="။",BE83="၊"),LEN(BE83)=1),BE83,
IF(ISNUMBER(MATCH(LEFT(BE83,7),Final_modified_Intermediate[Burmese_Consonants],0)),LEFT(BE83,7),
IF(ISNUMBER(MATCH(LEFT(BE83,6),Final_modified_Intermediate[Burmese_Consonants],0)),LEFT(BE83,6),
IF(ISNUMBER(MATCH(LEFT(BE83,5),Final_modified_Intermediate[Burmese_Consonants],0)),LEFT(BE83,5),
IF(ISNUMBER(MATCH(LEFT(BE83,4),Final_modified_Intermediate[Burmese_Consonants],0)),LEFT(BE83,4),
IF(ISNUMBER(MATCH(LEFT(BE83,3),Final_modified_Intermediate[Burmese_Consonants],0)),LEFT(BE83,3),
IF(ISNUMBER(MATCH(LEFT(BE83,2),Final_modified_Intermediate[Burmese_Consonants],0)),LEFT(BE83,2),
IF(ISNUMBER(MATCH(LEFT(BE83,1),Final_modified_Intermediate[Burmese_Consonants],0)),LEFT(BE83,1),
IF(ISNUMBER(MATCH(LEFT(BE83,7),Final_Intermediate[Burmese_Consonants],0)),LEFT(BE83,7),
IF(ISNUMBER(MATCH(LEFT(BE83,6),Final_Intermediate[Burmese_Consonants],0)),LEFT(BE83,6),
IF(ISNUMBER(MATCH(LEFT(BE83,5),Final_Intermediate[Burmese_Consonants],0)),LEFT(BE83,5),
IF(ISNUMBER(MATCH(LEFT(BE83,4),Final_Intermediate[Burmese_Consonants],0)),LEFT(BE83,4),
IF(ISNUMBER(MATCH(LEFT(BE83,3),Final_Intermediate[Burmese_Consonants],0)),LEFT(BE83,3),
IF(ISNUMBER(MATCH(LEFT(BE83,2),Final_Intermediate[Burmese_Consonants],0)),LEFT(BE83,2),
IF(ISNUMBER(MATCH(LEFT(BE83,1),Final_Intermediate[Burmese_Consonants],0)),LEFT(BE83,1),
"")))))))))))))))</f>
        <v/>
      </c>
      <c r="AH83" t="str">
        <f>IF(AND(OR(BF83="။",BF83="၊"),LEN(BF83)=1),BF83,
IF(ISNUMBER(MATCH(LEFT(BF83,7),Final_modified_Intermediate[Burmese_Consonants],0)),LEFT(BF83,7),
IF(ISNUMBER(MATCH(LEFT(BF83,6),Final_modified_Intermediate[Burmese_Consonants],0)),LEFT(BF83,6),
IF(ISNUMBER(MATCH(LEFT(BF83,5),Final_modified_Intermediate[Burmese_Consonants],0)),LEFT(BF83,5),
IF(ISNUMBER(MATCH(LEFT(BF83,4),Final_modified_Intermediate[Burmese_Consonants],0)),LEFT(BF83,4),
IF(ISNUMBER(MATCH(LEFT(BF83,3),Final_modified_Intermediate[Burmese_Consonants],0)),LEFT(BF83,3),
IF(ISNUMBER(MATCH(LEFT(BF83,2),Final_modified_Intermediate[Burmese_Consonants],0)),LEFT(BF83,2),
IF(ISNUMBER(MATCH(LEFT(BF83,1),Final_modified_Intermediate[Burmese_Consonants],0)),LEFT(BF83,1),
IF(ISNUMBER(MATCH(LEFT(BF83,7),Final_Intermediate[Burmese_Consonants],0)),LEFT(BF83,7),
IF(ISNUMBER(MATCH(LEFT(BF83,6),Final_Intermediate[Burmese_Consonants],0)),LEFT(BF83,6),
IF(ISNUMBER(MATCH(LEFT(BF83,5),Final_Intermediate[Burmese_Consonants],0)),LEFT(BF83,5),
IF(ISNUMBER(MATCH(LEFT(BF83,4),Final_Intermediate[Burmese_Consonants],0)),LEFT(BF83,4),
IF(ISNUMBER(MATCH(LEFT(BF83,3),Final_Intermediate[Burmese_Consonants],0)),LEFT(BF83,3),
IF(ISNUMBER(MATCH(LEFT(BF83,2),Final_Intermediate[Burmese_Consonants],0)),LEFT(BF83,2),
IF(ISNUMBER(MATCH(LEFT(BF83,1),Final_Intermediate[Burmese_Consonants],0)),LEFT(BF83,1),
"")))))))))))))))</f>
        <v/>
      </c>
      <c r="AI83" t="str">
        <f>IF(AND(OR(BG83="။",BG83="၊"),LEN(BG83)=1),BG83,
IF(ISNUMBER(MATCH(LEFT(BG83,7),Final_modified_Intermediate[Burmese_Consonants],0)),LEFT(BG83,7),
IF(ISNUMBER(MATCH(LEFT(BG83,6),Final_modified_Intermediate[Burmese_Consonants],0)),LEFT(BG83,6),
IF(ISNUMBER(MATCH(LEFT(BG83,5),Final_modified_Intermediate[Burmese_Consonants],0)),LEFT(BG83,5),
IF(ISNUMBER(MATCH(LEFT(BG83,4),Final_modified_Intermediate[Burmese_Consonants],0)),LEFT(BG83,4),
IF(ISNUMBER(MATCH(LEFT(BG83,3),Final_modified_Intermediate[Burmese_Consonants],0)),LEFT(BG83,3),
IF(ISNUMBER(MATCH(LEFT(BG83,2),Final_modified_Intermediate[Burmese_Consonants],0)),LEFT(BG83,2),
IF(ISNUMBER(MATCH(LEFT(BG83,1),Final_modified_Intermediate[Burmese_Consonants],0)),LEFT(BG83,1),
IF(ISNUMBER(MATCH(LEFT(BG83,7),Final_Intermediate[Burmese_Consonants],0)),LEFT(BG83,7),
IF(ISNUMBER(MATCH(LEFT(BG83,6),Final_Intermediate[Burmese_Consonants],0)),LEFT(BG83,6),
IF(ISNUMBER(MATCH(LEFT(BG83,5),Final_Intermediate[Burmese_Consonants],0)),LEFT(BG83,5),
IF(ISNUMBER(MATCH(LEFT(BG83,4),Final_Intermediate[Burmese_Consonants],0)),LEFT(BG83,4),
IF(ISNUMBER(MATCH(LEFT(BG83,3),Final_Intermediate[Burmese_Consonants],0)),LEFT(BG83,3),
IF(ISNUMBER(MATCH(LEFT(BG83,2),Final_Intermediate[Burmese_Consonants],0)),LEFT(BG83,2),
IF(ISNUMBER(MATCH(LEFT(BG83,1),Final_Intermediate[Burmese_Consonants],0)),LEFT(BG83,1),
"")))))))))))))))</f>
        <v/>
      </c>
      <c r="AJ83" t="str">
        <f>IF(AND(OR(BH83="။",BH83="၊"),LEN(BH83)=1),BH83,
IF(ISNUMBER(MATCH(LEFT(BH83,7),Final_modified_Intermediate[Burmese_Consonants],0)),LEFT(BH83,7),
IF(ISNUMBER(MATCH(LEFT(BH83,6),Final_modified_Intermediate[Burmese_Consonants],0)),LEFT(BH83,6),
IF(ISNUMBER(MATCH(LEFT(BH83,5),Final_modified_Intermediate[Burmese_Consonants],0)),LEFT(BH83,5),
IF(ISNUMBER(MATCH(LEFT(BH83,4),Final_modified_Intermediate[Burmese_Consonants],0)),LEFT(BH83,4),
IF(ISNUMBER(MATCH(LEFT(BH83,3),Final_modified_Intermediate[Burmese_Consonants],0)),LEFT(BH83,3),
IF(ISNUMBER(MATCH(LEFT(BH83,2),Final_modified_Intermediate[Burmese_Consonants],0)),LEFT(BH83,2),
IF(ISNUMBER(MATCH(LEFT(BH83,1),Final_modified_Intermediate[Burmese_Consonants],0)),LEFT(BH83,1),
IF(ISNUMBER(MATCH(LEFT(BH83,7),Final_Intermediate[Burmese_Consonants],0)),LEFT(BH83,7),
IF(ISNUMBER(MATCH(LEFT(BH83,6),Final_Intermediate[Burmese_Consonants],0)),LEFT(BH83,6),
IF(ISNUMBER(MATCH(LEFT(BH83,5),Final_Intermediate[Burmese_Consonants],0)),LEFT(BH83,5),
IF(ISNUMBER(MATCH(LEFT(BH83,4),Final_Intermediate[Burmese_Consonants],0)),LEFT(BH83,4),
IF(ISNUMBER(MATCH(LEFT(BH83,3),Final_Intermediate[Burmese_Consonants],0)),LEFT(BH83,3),
IF(ISNUMBER(MATCH(LEFT(BH83,2),Final_Intermediate[Burmese_Consonants],0)),LEFT(BH83,2),
IF(ISNUMBER(MATCH(LEFT(BH83,1),Final_Intermediate[Burmese_Consonants],0)),LEFT(BH83,1),
"")))))))))))))))</f>
        <v/>
      </c>
      <c r="AK83" t="str">
        <f>IF(AND(OR(BI83="။",BI83="၊"),LEN(BI83)=1),BI83,
IF(ISNUMBER(MATCH(LEFT(BI83,7),Final_modified_Intermediate[Burmese_Consonants],0)),LEFT(BI83,7),
IF(ISNUMBER(MATCH(LEFT(BI83,6),Final_modified_Intermediate[Burmese_Consonants],0)),LEFT(BI83,6),
IF(ISNUMBER(MATCH(LEFT(BI83,5),Final_modified_Intermediate[Burmese_Consonants],0)),LEFT(BI83,5),
IF(ISNUMBER(MATCH(LEFT(BI83,4),Final_modified_Intermediate[Burmese_Consonants],0)),LEFT(BI83,4),
IF(ISNUMBER(MATCH(LEFT(BI83,3),Final_modified_Intermediate[Burmese_Consonants],0)),LEFT(BI83,3),
IF(ISNUMBER(MATCH(LEFT(BI83,2),Final_modified_Intermediate[Burmese_Consonants],0)),LEFT(BI83,2),
IF(ISNUMBER(MATCH(LEFT(BI83,1),Final_modified_Intermediate[Burmese_Consonants],0)),LEFT(BI83,1),
IF(ISNUMBER(MATCH(LEFT(BI83,7),Final_Intermediate[Burmese_Consonants],0)),LEFT(BI83,7),
IF(ISNUMBER(MATCH(LEFT(BI83,6),Final_Intermediate[Burmese_Consonants],0)),LEFT(BI83,6),
IF(ISNUMBER(MATCH(LEFT(BI83,5),Final_Intermediate[Burmese_Consonants],0)),LEFT(BI83,5),
IF(ISNUMBER(MATCH(LEFT(BI83,4),Final_Intermediate[Burmese_Consonants],0)),LEFT(BI83,4),
IF(ISNUMBER(MATCH(LEFT(BI83,3),Final_Intermediate[Burmese_Consonants],0)),LEFT(BI83,3),
IF(ISNUMBER(MATCH(LEFT(BI83,2),Final_Intermediate[Burmese_Consonants],0)),LEFT(BI83,2),
IF(ISNUMBER(MATCH(LEFT(BI83,1),Final_Intermediate[Burmese_Consonants],0)),LEFT(BI83,1),
"")))))))))))))))</f>
        <v/>
      </c>
      <c r="AL83" t="str">
        <f>IF(AND(OR(BJ83="။",BJ83="၊"),LEN(BJ83)=1),BJ83,
IF(ISNUMBER(MATCH(LEFT(BJ83,7),Final_modified_Intermediate[Burmese_Consonants],0)),LEFT(BJ83,7),
IF(ISNUMBER(MATCH(LEFT(BJ83,6),Final_modified_Intermediate[Burmese_Consonants],0)),LEFT(BJ83,6),
IF(ISNUMBER(MATCH(LEFT(BJ83,5),Final_modified_Intermediate[Burmese_Consonants],0)),LEFT(BJ83,5),
IF(ISNUMBER(MATCH(LEFT(BJ83,4),Final_modified_Intermediate[Burmese_Consonants],0)),LEFT(BJ83,4),
IF(ISNUMBER(MATCH(LEFT(BJ83,3),Final_modified_Intermediate[Burmese_Consonants],0)),LEFT(BJ83,3),
IF(ISNUMBER(MATCH(LEFT(BJ83,2),Final_modified_Intermediate[Burmese_Consonants],0)),LEFT(BJ83,2),
IF(ISNUMBER(MATCH(LEFT(BJ83,1),Final_modified_Intermediate[Burmese_Consonants],0)),LEFT(BJ83,1),
IF(ISNUMBER(MATCH(LEFT(BJ83,7),Final_Intermediate[Burmese_Consonants],0)),LEFT(BJ83,7),
IF(ISNUMBER(MATCH(LEFT(BJ83,6),Final_Intermediate[Burmese_Consonants],0)),LEFT(BJ83,6),
IF(ISNUMBER(MATCH(LEFT(BJ83,5),Final_Intermediate[Burmese_Consonants],0)),LEFT(BJ83,5),
IF(ISNUMBER(MATCH(LEFT(BJ83,4),Final_Intermediate[Burmese_Consonants],0)),LEFT(BJ83,4),
IF(ISNUMBER(MATCH(LEFT(BJ83,3),Final_Intermediate[Burmese_Consonants],0)),LEFT(BJ83,3),
IF(ISNUMBER(MATCH(LEFT(BJ83,2),Final_Intermediate[Burmese_Consonants],0)),LEFT(BJ83,2),
IF(ISNUMBER(MATCH(LEFT(BJ83,1),Final_Intermediate[Burmese_Consonants],0)),LEFT(BJ83,1),
"")))))))))))))))</f>
        <v/>
      </c>
      <c r="AN83" t="e">
        <f>Compiler_Burmese[[#This Row],[Sr. No.]]</f>
        <v>#REF!</v>
      </c>
      <c r="AO8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3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8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3" t="e">
        <f>[2]!Vocabulary_Burmese[[#This Row],[Sr. No.]]</f>
        <v>#REF!</v>
      </c>
      <c r="BA83" t="str">
        <f>IF(Raw_data_N2_Kanji[[#This Row],[Categorie]]&lt;&gt;"","",
IF(ISNUMBER(MATCH(V,Special_list[Burmese word],0)),"",
SUBSTITUTE(Raw_data_N2_Kanji[[#This Row],[Raw]]," ","")))</f>
        <v>ကြက်ကင်</v>
      </c>
      <c r="BB83" t="str">
        <f>RIGHT(Segregate18[[#This Row],[UPGRADE]],LEN(Segregate18[[#This Row],[UPGRADE]])-LEN(Compiler_Burmese[[#This Row],[1]]))</f>
        <v>ကင်</v>
      </c>
      <c r="BC83" t="str">
        <f>RIGHT(Segregate18[[#This Row],[11]],LEN(Segregate18[[#This Row],[11]])-LEN(Compiler_Burmese[[#This Row],[2]]))</f>
        <v/>
      </c>
      <c r="BD83" t="str">
        <f>RIGHT(Segregate18[[#This Row],[21]],LEN(Segregate18[[#This Row],[21]])-LEN(Compiler_Burmese[[#This Row],[3]]))</f>
        <v/>
      </c>
      <c r="BE83" t="str">
        <f>RIGHT(Segregate18[[#This Row],[31]],LEN(Segregate18[[#This Row],[31]])-LEN(Compiler_Burmese[[#This Row],[4]]))</f>
        <v/>
      </c>
      <c r="BF83" t="str">
        <f>RIGHT(Segregate18[[#This Row],[41]],LEN(Segregate18[[#This Row],[41]])-LEN(Compiler_Burmese[[#This Row],[5]]))</f>
        <v/>
      </c>
      <c r="BG83" t="str">
        <f>RIGHT(Segregate18[[#This Row],[51]],LEN(Segregate18[[#This Row],[51]])-LEN(Compiler_Burmese[[#This Row],[6]]))</f>
        <v/>
      </c>
      <c r="BH83" t="str">
        <f>RIGHT(Segregate18[[#This Row],[61]],LEN(Segregate18[[#This Row],[61]])-LEN(Compiler_Burmese[[#This Row],[7]]))</f>
        <v/>
      </c>
      <c r="BI83" t="str">
        <f>RIGHT(Segregate18[[#This Row],[71]],LEN(Segregate18[[#This Row],[71]])-LEN(Compiler_Burmese[[#This Row],[8]]))</f>
        <v/>
      </c>
      <c r="BJ83" t="str">
        <f>RIGHT(Segregate18[[#This Row],[81]],LEN(Segregate18[[#This Row],[81]])-LEN(Compiler_Burmese[[#This Row],[9]]))</f>
        <v/>
      </c>
    </row>
    <row r="84" spans="1:62" ht="14.25" customHeight="1" x14ac:dyDescent="0.3">
      <c r="A84">
        <f>IF(Raw_data_N2_Kanji[[#This Row],[Categorie]]&lt;&gt;"",$A83+1,$A83)</f>
        <v>6</v>
      </c>
      <c r="B84" s="6">
        <f>IF(AND(Raw_data_N2_Kanji[[#This Row],[Supporting word 1]]="",Raw_data_N2_Kanji[[#This Row],[Supporting word 2]]=""),$B83,$B83+1)</f>
        <v>0</v>
      </c>
      <c r="C84" s="9">
        <f>ROW()-ROW(Raw_data_N2_Kanji[#Headers])</f>
        <v>82</v>
      </c>
      <c r="D84" s="9"/>
      <c r="E84" s="9" t="str">
        <f>IF(Raw_data_N2_Kanji[[#This Row],[Categorie]]="",$E83,Raw_data_N2_Kanji[[#This Row],[Categorie]])</f>
        <v>Chicken &amp; Duck (Lunch, Dinner)</v>
      </c>
      <c r="F84" s="9">
        <f t="shared" si="2"/>
        <v>4</v>
      </c>
      <c r="G84" s="57" t="str">
        <f>Raw_data_N2_Kanji[[#This Row],[Lecture_no]]&amp;"_"&amp;Raw_data_N2_Kanji[[#This Row],[Receipe_no]]</f>
        <v>Chicken &amp; Duck (Lunch, Dinner)_4</v>
      </c>
      <c r="H84" s="11" t="s">
        <v>27521</v>
      </c>
      <c r="I8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ကြက်အစိမ်းကြော်</v>
      </c>
      <c r="K8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4" s="11"/>
      <c r="N84" s="64"/>
      <c r="O8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4" s="12" t="s">
        <v>27702</v>
      </c>
      <c r="Q84" s="12">
        <f>IF(Raw_data_N2_Kanji[[#This Row],[Receipe_no]]=0,$Q83,
$Q83+1)</f>
        <v>76</v>
      </c>
      <c r="R84" s="11"/>
      <c r="S84" s="11">
        <f>IF(Raw_data_N2_Kanji[[#This Row],[Marking]]="",1,"")</f>
        <v>1</v>
      </c>
      <c r="T84" s="11" t="str">
        <f>IF(Raw_data_N2_Kanji[[#This Row],[Marking_blank]]="",SUMPRODUCT(COUNTIF($S$3:$S84,$S84)),"")</f>
        <v/>
      </c>
      <c r="U84" s="12">
        <f>Raw_data_N2_Kanji[[#This Row],[Sr. no.]]</f>
        <v>82</v>
      </c>
      <c r="V84" s="11">
        <f>SUMPRODUCT(COUNTIF($J$3:$J84,$J84))</f>
        <v>1</v>
      </c>
      <c r="W84" s="82">
        <f>LEN('1_Raw_data'!$J84)</f>
        <v>15</v>
      </c>
      <c r="Y84" t="e">
        <f>Segregate18[[#This Row],[Sr. No.]]</f>
        <v>#REF!</v>
      </c>
      <c r="Z84" t="str">
        <f>IF(AND(OR(BA84="။",BA84="၊"),LEN(BA84)=1),BA84,
IF(ISNUMBER(MATCH(LEFT(BA84,7),Final_modified_Intermediate[Burmese_Consonants],0)),LEFT(BA84,7),
IF(ISNUMBER(MATCH(LEFT(BA84,6),Final_modified_Intermediate[Burmese_Consonants],0)),LEFT(BA84,6),
IF(ISNUMBER(MATCH(LEFT(BA84,5),Final_modified_Intermediate[Burmese_Consonants],0)),LEFT(BA84,5),
IF(ISNUMBER(MATCH(LEFT(BA84,4),Final_modified_Intermediate[Burmese_Consonants],0)),LEFT(BA84,4),
IF(ISNUMBER(MATCH(LEFT(BA84,3),Final_modified_Intermediate[Burmese_Consonants],0)),LEFT(BA84,3),
IF(ISNUMBER(MATCH(LEFT(BA84,2),Final_modified_Intermediate[Burmese_Consonants],0)),LEFT(BA84,2),
IF(ISNUMBER(MATCH(LEFT(BA84,1),Final_modified_Intermediate[Burmese_Consonants],0)),LEFT(BA84,1),
IF(ISNUMBER(MATCH(LEFT(BA84,7),Final_Intermediate[Burmese_Consonants],0)),LEFT(BA84,7),
IF(ISNUMBER(MATCH(LEFT(BA84,6),Final_Intermediate[Burmese_Consonants],0)),LEFT(BA84,6),
IF(ISNUMBER(MATCH(LEFT(BA84,5),Final_Intermediate[Burmese_Consonants],0)),LEFT(BA84,5),
IF(ISNUMBER(MATCH(LEFT(BA84,4),Final_Intermediate[Burmese_Consonants],0)),LEFT(BA84,4),
IF(ISNUMBER(MATCH(LEFT(BA84,3),Final_Intermediate[Burmese_Consonants],0)),LEFT(BA84,3),
IF(ISNUMBER(MATCH(LEFT(BA84,2),Final_Intermediate[Burmese_Consonants],0)),LEFT(BA84,2),
IF(ISNUMBER(MATCH(LEFT(BA84,1),Final_Intermediate[Burmese_Consonants],0)),LEFT(BA84,1),
"")))))))))))))))</f>
        <v>ကြက်</v>
      </c>
      <c r="AA8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4" t="str">
        <f>IF(AND(OR(BB84="။",BB84="၊"),LEN(BB84)=1),BB84,
IF(ISNUMBER(MATCH(LEFT(BB84,7),Final_modified_Intermediate[Burmese_Consonants],0)),LEFT(BB84,7),
IF(ISNUMBER(MATCH(LEFT(BB84,6),Final_modified_Intermediate[Burmese_Consonants],0)),LEFT(BB84,6),
IF(ISNUMBER(MATCH(LEFT(BB84,5),Final_modified_Intermediate[Burmese_Consonants],0)),LEFT(BB84,5),
IF(ISNUMBER(MATCH(LEFT(BB84,4),Final_modified_Intermediate[Burmese_Consonants],0)),LEFT(BB84,4),
IF(ISNUMBER(MATCH(LEFT(BB84,3),Final_modified_Intermediate[Burmese_Consonants],0)),LEFT(BB84,3),
IF(ISNUMBER(MATCH(LEFT(BB84,2),Final_modified_Intermediate[Burmese_Consonants],0)),LEFT(BB84,2),
IF(ISNUMBER(MATCH(LEFT(BB84,1),Final_modified_Intermediate[Burmese_Consonants],0)),LEFT(BB84,1),
IF(ISNUMBER(MATCH(LEFT(BB84,7),Final_Intermediate[Burmese_Consonants],0)),LEFT(BB84,7),
IF(ISNUMBER(MATCH(LEFT(BB84,6),Final_Intermediate[Burmese_Consonants],0)),LEFT(BB84,6),
IF(ISNUMBER(MATCH(LEFT(BB84,5),Final_Intermediate[Burmese_Consonants],0)),LEFT(BB84,5),
IF(ISNUMBER(MATCH(LEFT(BB84,4),Final_Intermediate[Burmese_Consonants],0)),LEFT(BB84,4),
IF(ISNUMBER(MATCH(LEFT(BB84,3),Final_Intermediate[Burmese_Consonants],0)),LEFT(BB84,3),
IF(ISNUMBER(MATCH(LEFT(BB84,2),Final_Intermediate[Burmese_Consonants],0)),LEFT(BB84,2),
IF(ISNUMBER(MATCH(LEFT(BB84,1),Final_Intermediate[Burmese_Consonants],0)),LEFT(BB84,1),
"")))))))))))))))</f>
        <v>အ</v>
      </c>
      <c r="AC8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4" t="str">
        <f>IF(AND(OR(BC84="။",BC84="၊"),LEN(BC84)=1),BC84,
IF(ISNUMBER(MATCH(LEFT(BC84,7),Final_modified_Intermediate[Burmese_Consonants],0)),LEFT(BC84,7),
IF(ISNUMBER(MATCH(LEFT(BC84,6),Final_modified_Intermediate[Burmese_Consonants],0)),LEFT(BC84,6),
IF(ISNUMBER(MATCH(LEFT(BC84,5),Final_modified_Intermediate[Burmese_Consonants],0)),LEFT(BC84,5),
IF(ISNUMBER(MATCH(LEFT(BC84,4),Final_modified_Intermediate[Burmese_Consonants],0)),LEFT(BC84,4),
IF(ISNUMBER(MATCH(LEFT(BC84,3),Final_modified_Intermediate[Burmese_Consonants],0)),LEFT(BC84,3),
IF(ISNUMBER(MATCH(LEFT(BC84,2),Final_modified_Intermediate[Burmese_Consonants],0)),LEFT(BC84,2),
IF(ISNUMBER(MATCH(LEFT(BC84,1),Final_modified_Intermediate[Burmese_Consonants],0)),LEFT(BC84,1),
IF(ISNUMBER(MATCH(LEFT(BC84,7),Final_Intermediate[Burmese_Consonants],0)),LEFT(BC84,7),
IF(ISNUMBER(MATCH(LEFT(BC84,6),Final_Intermediate[Burmese_Consonants],0)),LEFT(BC84,6),
IF(ISNUMBER(MATCH(LEFT(BC84,5),Final_Intermediate[Burmese_Consonants],0)),LEFT(BC84,5),
IF(ISNUMBER(MATCH(LEFT(BC84,4),Final_Intermediate[Burmese_Consonants],0)),LEFT(BC84,4),
IF(ISNUMBER(MATCH(LEFT(BC84,3),Final_Intermediate[Burmese_Consonants],0)),LEFT(BC84,3),
IF(ISNUMBER(MATCH(LEFT(BC84,2),Final_Intermediate[Burmese_Consonants],0)),LEFT(BC84,2),
IF(ISNUMBER(MATCH(LEFT(BC84,1),Final_Intermediate[Burmese_Consonants],0)),LEFT(BC84,1),
"")))))))))))))))</f>
        <v>စိမ်း</v>
      </c>
      <c r="AE8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4" t="str">
        <f>IF(AND(OR(BD84="။",BD84="၊"),LEN(BD84)=1),BD84,
IF(ISNUMBER(MATCH(LEFT(BD84,7),Final_modified_Intermediate[Burmese_Consonants],0)),LEFT(BD84,7),
IF(ISNUMBER(MATCH(LEFT(BD84,6),Final_modified_Intermediate[Burmese_Consonants],0)),LEFT(BD84,6),
IF(ISNUMBER(MATCH(LEFT(BD84,5),Final_modified_Intermediate[Burmese_Consonants],0)),LEFT(BD84,5),
IF(ISNUMBER(MATCH(LEFT(BD84,4),Final_modified_Intermediate[Burmese_Consonants],0)),LEFT(BD84,4),
IF(ISNUMBER(MATCH(LEFT(BD84,3),Final_modified_Intermediate[Burmese_Consonants],0)),LEFT(BD84,3),
IF(ISNUMBER(MATCH(LEFT(BD84,2),Final_modified_Intermediate[Burmese_Consonants],0)),LEFT(BD84,2),
IF(ISNUMBER(MATCH(LEFT(BD84,1),Final_modified_Intermediate[Burmese_Consonants],0)),LEFT(BD84,1),
IF(ISNUMBER(MATCH(LEFT(BD84,7),Final_Intermediate[Burmese_Consonants],0)),LEFT(BD84,7),
IF(ISNUMBER(MATCH(LEFT(BD84,6),Final_Intermediate[Burmese_Consonants],0)),LEFT(BD84,6),
IF(ISNUMBER(MATCH(LEFT(BD84,5),Final_Intermediate[Burmese_Consonants],0)),LEFT(BD84,5),
IF(ISNUMBER(MATCH(LEFT(BD84,4),Final_Intermediate[Burmese_Consonants],0)),LEFT(BD84,4),
IF(ISNUMBER(MATCH(LEFT(BD84,3),Final_Intermediate[Burmese_Consonants],0)),LEFT(BD84,3),
IF(ISNUMBER(MATCH(LEFT(BD84,2),Final_Intermediate[Burmese_Consonants],0)),LEFT(BD84,2),
IF(ISNUMBER(MATCH(LEFT(BD84,1),Final_Intermediate[Burmese_Consonants],0)),LEFT(BD84,1),
"")))))))))))))))</f>
        <v>ကြော်</v>
      </c>
      <c r="AG84" t="str">
        <f>IF(AND(OR(BE84="။",BE84="၊"),LEN(BE84)=1),BE84,
IF(ISNUMBER(MATCH(LEFT(BE84,7),Final_modified_Intermediate[Burmese_Consonants],0)),LEFT(BE84,7),
IF(ISNUMBER(MATCH(LEFT(BE84,6),Final_modified_Intermediate[Burmese_Consonants],0)),LEFT(BE84,6),
IF(ISNUMBER(MATCH(LEFT(BE84,5),Final_modified_Intermediate[Burmese_Consonants],0)),LEFT(BE84,5),
IF(ISNUMBER(MATCH(LEFT(BE84,4),Final_modified_Intermediate[Burmese_Consonants],0)),LEFT(BE84,4),
IF(ISNUMBER(MATCH(LEFT(BE84,3),Final_modified_Intermediate[Burmese_Consonants],0)),LEFT(BE84,3),
IF(ISNUMBER(MATCH(LEFT(BE84,2),Final_modified_Intermediate[Burmese_Consonants],0)),LEFT(BE84,2),
IF(ISNUMBER(MATCH(LEFT(BE84,1),Final_modified_Intermediate[Burmese_Consonants],0)),LEFT(BE84,1),
IF(ISNUMBER(MATCH(LEFT(BE84,7),Final_Intermediate[Burmese_Consonants],0)),LEFT(BE84,7),
IF(ISNUMBER(MATCH(LEFT(BE84,6),Final_Intermediate[Burmese_Consonants],0)),LEFT(BE84,6),
IF(ISNUMBER(MATCH(LEFT(BE84,5),Final_Intermediate[Burmese_Consonants],0)),LEFT(BE84,5),
IF(ISNUMBER(MATCH(LEFT(BE84,4),Final_Intermediate[Burmese_Consonants],0)),LEFT(BE84,4),
IF(ISNUMBER(MATCH(LEFT(BE84,3),Final_Intermediate[Burmese_Consonants],0)),LEFT(BE84,3),
IF(ISNUMBER(MATCH(LEFT(BE84,2),Final_Intermediate[Burmese_Consonants],0)),LEFT(BE84,2),
IF(ISNUMBER(MATCH(LEFT(BE84,1),Final_Intermediate[Burmese_Consonants],0)),LEFT(BE84,1),
"")))))))))))))))</f>
        <v/>
      </c>
      <c r="AH84" t="str">
        <f>IF(AND(OR(BF84="။",BF84="၊"),LEN(BF84)=1),BF84,
IF(ISNUMBER(MATCH(LEFT(BF84,7),Final_modified_Intermediate[Burmese_Consonants],0)),LEFT(BF84,7),
IF(ISNUMBER(MATCH(LEFT(BF84,6),Final_modified_Intermediate[Burmese_Consonants],0)),LEFT(BF84,6),
IF(ISNUMBER(MATCH(LEFT(BF84,5),Final_modified_Intermediate[Burmese_Consonants],0)),LEFT(BF84,5),
IF(ISNUMBER(MATCH(LEFT(BF84,4),Final_modified_Intermediate[Burmese_Consonants],0)),LEFT(BF84,4),
IF(ISNUMBER(MATCH(LEFT(BF84,3),Final_modified_Intermediate[Burmese_Consonants],0)),LEFT(BF84,3),
IF(ISNUMBER(MATCH(LEFT(BF84,2),Final_modified_Intermediate[Burmese_Consonants],0)),LEFT(BF84,2),
IF(ISNUMBER(MATCH(LEFT(BF84,1),Final_modified_Intermediate[Burmese_Consonants],0)),LEFT(BF84,1),
IF(ISNUMBER(MATCH(LEFT(BF84,7),Final_Intermediate[Burmese_Consonants],0)),LEFT(BF84,7),
IF(ISNUMBER(MATCH(LEFT(BF84,6),Final_Intermediate[Burmese_Consonants],0)),LEFT(BF84,6),
IF(ISNUMBER(MATCH(LEFT(BF84,5),Final_Intermediate[Burmese_Consonants],0)),LEFT(BF84,5),
IF(ISNUMBER(MATCH(LEFT(BF84,4),Final_Intermediate[Burmese_Consonants],0)),LEFT(BF84,4),
IF(ISNUMBER(MATCH(LEFT(BF84,3),Final_Intermediate[Burmese_Consonants],0)),LEFT(BF84,3),
IF(ISNUMBER(MATCH(LEFT(BF84,2),Final_Intermediate[Burmese_Consonants],0)),LEFT(BF84,2),
IF(ISNUMBER(MATCH(LEFT(BF84,1),Final_Intermediate[Burmese_Consonants],0)),LEFT(BF84,1),
"")))))))))))))))</f>
        <v/>
      </c>
      <c r="AI84" t="str">
        <f>IF(AND(OR(BG84="။",BG84="၊"),LEN(BG84)=1),BG84,
IF(ISNUMBER(MATCH(LEFT(BG84,7),Final_modified_Intermediate[Burmese_Consonants],0)),LEFT(BG84,7),
IF(ISNUMBER(MATCH(LEFT(BG84,6),Final_modified_Intermediate[Burmese_Consonants],0)),LEFT(BG84,6),
IF(ISNUMBER(MATCH(LEFT(BG84,5),Final_modified_Intermediate[Burmese_Consonants],0)),LEFT(BG84,5),
IF(ISNUMBER(MATCH(LEFT(BG84,4),Final_modified_Intermediate[Burmese_Consonants],0)),LEFT(BG84,4),
IF(ISNUMBER(MATCH(LEFT(BG84,3),Final_modified_Intermediate[Burmese_Consonants],0)),LEFT(BG84,3),
IF(ISNUMBER(MATCH(LEFT(BG84,2),Final_modified_Intermediate[Burmese_Consonants],0)),LEFT(BG84,2),
IF(ISNUMBER(MATCH(LEFT(BG84,1),Final_modified_Intermediate[Burmese_Consonants],0)),LEFT(BG84,1),
IF(ISNUMBER(MATCH(LEFT(BG84,7),Final_Intermediate[Burmese_Consonants],0)),LEFT(BG84,7),
IF(ISNUMBER(MATCH(LEFT(BG84,6),Final_Intermediate[Burmese_Consonants],0)),LEFT(BG84,6),
IF(ISNUMBER(MATCH(LEFT(BG84,5),Final_Intermediate[Burmese_Consonants],0)),LEFT(BG84,5),
IF(ISNUMBER(MATCH(LEFT(BG84,4),Final_Intermediate[Burmese_Consonants],0)),LEFT(BG84,4),
IF(ISNUMBER(MATCH(LEFT(BG84,3),Final_Intermediate[Burmese_Consonants],0)),LEFT(BG84,3),
IF(ISNUMBER(MATCH(LEFT(BG84,2),Final_Intermediate[Burmese_Consonants],0)),LEFT(BG84,2),
IF(ISNUMBER(MATCH(LEFT(BG84,1),Final_Intermediate[Burmese_Consonants],0)),LEFT(BG84,1),
"")))))))))))))))</f>
        <v/>
      </c>
      <c r="AJ84" t="str">
        <f>IF(AND(OR(BH84="။",BH84="၊"),LEN(BH84)=1),BH84,
IF(ISNUMBER(MATCH(LEFT(BH84,7),Final_modified_Intermediate[Burmese_Consonants],0)),LEFT(BH84,7),
IF(ISNUMBER(MATCH(LEFT(BH84,6),Final_modified_Intermediate[Burmese_Consonants],0)),LEFT(BH84,6),
IF(ISNUMBER(MATCH(LEFT(BH84,5),Final_modified_Intermediate[Burmese_Consonants],0)),LEFT(BH84,5),
IF(ISNUMBER(MATCH(LEFT(BH84,4),Final_modified_Intermediate[Burmese_Consonants],0)),LEFT(BH84,4),
IF(ISNUMBER(MATCH(LEFT(BH84,3),Final_modified_Intermediate[Burmese_Consonants],0)),LEFT(BH84,3),
IF(ISNUMBER(MATCH(LEFT(BH84,2),Final_modified_Intermediate[Burmese_Consonants],0)),LEFT(BH84,2),
IF(ISNUMBER(MATCH(LEFT(BH84,1),Final_modified_Intermediate[Burmese_Consonants],0)),LEFT(BH84,1),
IF(ISNUMBER(MATCH(LEFT(BH84,7),Final_Intermediate[Burmese_Consonants],0)),LEFT(BH84,7),
IF(ISNUMBER(MATCH(LEFT(BH84,6),Final_Intermediate[Burmese_Consonants],0)),LEFT(BH84,6),
IF(ISNUMBER(MATCH(LEFT(BH84,5),Final_Intermediate[Burmese_Consonants],0)),LEFT(BH84,5),
IF(ISNUMBER(MATCH(LEFT(BH84,4),Final_Intermediate[Burmese_Consonants],0)),LEFT(BH84,4),
IF(ISNUMBER(MATCH(LEFT(BH84,3),Final_Intermediate[Burmese_Consonants],0)),LEFT(BH84,3),
IF(ISNUMBER(MATCH(LEFT(BH84,2),Final_Intermediate[Burmese_Consonants],0)),LEFT(BH84,2),
IF(ISNUMBER(MATCH(LEFT(BH84,1),Final_Intermediate[Burmese_Consonants],0)),LEFT(BH84,1),
"")))))))))))))))</f>
        <v/>
      </c>
      <c r="AK84" t="str">
        <f>IF(AND(OR(BI84="။",BI84="၊"),LEN(BI84)=1),BI84,
IF(ISNUMBER(MATCH(LEFT(BI84,7),Final_modified_Intermediate[Burmese_Consonants],0)),LEFT(BI84,7),
IF(ISNUMBER(MATCH(LEFT(BI84,6),Final_modified_Intermediate[Burmese_Consonants],0)),LEFT(BI84,6),
IF(ISNUMBER(MATCH(LEFT(BI84,5),Final_modified_Intermediate[Burmese_Consonants],0)),LEFT(BI84,5),
IF(ISNUMBER(MATCH(LEFT(BI84,4),Final_modified_Intermediate[Burmese_Consonants],0)),LEFT(BI84,4),
IF(ISNUMBER(MATCH(LEFT(BI84,3),Final_modified_Intermediate[Burmese_Consonants],0)),LEFT(BI84,3),
IF(ISNUMBER(MATCH(LEFT(BI84,2),Final_modified_Intermediate[Burmese_Consonants],0)),LEFT(BI84,2),
IF(ISNUMBER(MATCH(LEFT(BI84,1),Final_modified_Intermediate[Burmese_Consonants],0)),LEFT(BI84,1),
IF(ISNUMBER(MATCH(LEFT(BI84,7),Final_Intermediate[Burmese_Consonants],0)),LEFT(BI84,7),
IF(ISNUMBER(MATCH(LEFT(BI84,6),Final_Intermediate[Burmese_Consonants],0)),LEFT(BI84,6),
IF(ISNUMBER(MATCH(LEFT(BI84,5),Final_Intermediate[Burmese_Consonants],0)),LEFT(BI84,5),
IF(ISNUMBER(MATCH(LEFT(BI84,4),Final_Intermediate[Burmese_Consonants],0)),LEFT(BI84,4),
IF(ISNUMBER(MATCH(LEFT(BI84,3),Final_Intermediate[Burmese_Consonants],0)),LEFT(BI84,3),
IF(ISNUMBER(MATCH(LEFT(BI84,2),Final_Intermediate[Burmese_Consonants],0)),LEFT(BI84,2),
IF(ISNUMBER(MATCH(LEFT(BI84,1),Final_Intermediate[Burmese_Consonants],0)),LEFT(BI84,1),
"")))))))))))))))</f>
        <v/>
      </c>
      <c r="AL84" t="str">
        <f>IF(AND(OR(BJ84="။",BJ84="၊"),LEN(BJ84)=1),BJ84,
IF(ISNUMBER(MATCH(LEFT(BJ84,7),Final_modified_Intermediate[Burmese_Consonants],0)),LEFT(BJ84,7),
IF(ISNUMBER(MATCH(LEFT(BJ84,6),Final_modified_Intermediate[Burmese_Consonants],0)),LEFT(BJ84,6),
IF(ISNUMBER(MATCH(LEFT(BJ84,5),Final_modified_Intermediate[Burmese_Consonants],0)),LEFT(BJ84,5),
IF(ISNUMBER(MATCH(LEFT(BJ84,4),Final_modified_Intermediate[Burmese_Consonants],0)),LEFT(BJ84,4),
IF(ISNUMBER(MATCH(LEFT(BJ84,3),Final_modified_Intermediate[Burmese_Consonants],0)),LEFT(BJ84,3),
IF(ISNUMBER(MATCH(LEFT(BJ84,2),Final_modified_Intermediate[Burmese_Consonants],0)),LEFT(BJ84,2),
IF(ISNUMBER(MATCH(LEFT(BJ84,1),Final_modified_Intermediate[Burmese_Consonants],0)),LEFT(BJ84,1),
IF(ISNUMBER(MATCH(LEFT(BJ84,7),Final_Intermediate[Burmese_Consonants],0)),LEFT(BJ84,7),
IF(ISNUMBER(MATCH(LEFT(BJ84,6),Final_Intermediate[Burmese_Consonants],0)),LEFT(BJ84,6),
IF(ISNUMBER(MATCH(LEFT(BJ84,5),Final_Intermediate[Burmese_Consonants],0)),LEFT(BJ84,5),
IF(ISNUMBER(MATCH(LEFT(BJ84,4),Final_Intermediate[Burmese_Consonants],0)),LEFT(BJ84,4),
IF(ISNUMBER(MATCH(LEFT(BJ84,3),Final_Intermediate[Burmese_Consonants],0)),LEFT(BJ84,3),
IF(ISNUMBER(MATCH(LEFT(BJ84,2),Final_Intermediate[Burmese_Consonants],0)),LEFT(BJ84,2),
IF(ISNUMBER(MATCH(LEFT(BJ84,1),Final_Intermediate[Burmese_Consonants],0)),LEFT(BJ84,1),
"")))))))))))))))</f>
        <v/>
      </c>
      <c r="AN84" t="e">
        <f>Compiler_Burmese[[#This Row],[Sr. No.]]</f>
        <v>#REF!</v>
      </c>
      <c r="AO8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8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4" t="e">
        <f>[2]!Vocabulary_Burmese[[#This Row],[Sr. No.]]</f>
        <v>#REF!</v>
      </c>
      <c r="BA84" t="str">
        <f>IF(Raw_data_N2_Kanji[[#This Row],[Categorie]]&lt;&gt;"","",
IF(ISNUMBER(MATCH(V,Special_list[Burmese word],0)),"",
SUBSTITUTE(Raw_data_N2_Kanji[[#This Row],[Raw]]," ","")))</f>
        <v>ကြက်အစိမ်းကြော်</v>
      </c>
      <c r="BB84" t="str">
        <f>RIGHT(Segregate18[[#This Row],[UPGRADE]],LEN(Segregate18[[#This Row],[UPGRADE]])-LEN(Compiler_Burmese[[#This Row],[1]]))</f>
        <v>အစိမ်းကြော်</v>
      </c>
      <c r="BC84" t="str">
        <f>RIGHT(Segregate18[[#This Row],[11]],LEN(Segregate18[[#This Row],[11]])-LEN(Compiler_Burmese[[#This Row],[2]]))</f>
        <v>စိမ်းကြော်</v>
      </c>
      <c r="BD84" t="str">
        <f>RIGHT(Segregate18[[#This Row],[21]],LEN(Segregate18[[#This Row],[21]])-LEN(Compiler_Burmese[[#This Row],[3]]))</f>
        <v>ကြော်</v>
      </c>
      <c r="BE84" t="str">
        <f>RIGHT(Segregate18[[#This Row],[31]],LEN(Segregate18[[#This Row],[31]])-LEN(Compiler_Burmese[[#This Row],[4]]))</f>
        <v/>
      </c>
      <c r="BF84" t="str">
        <f>RIGHT(Segregate18[[#This Row],[41]],LEN(Segregate18[[#This Row],[41]])-LEN(Compiler_Burmese[[#This Row],[5]]))</f>
        <v/>
      </c>
      <c r="BG84" t="str">
        <f>RIGHT(Segregate18[[#This Row],[51]],LEN(Segregate18[[#This Row],[51]])-LEN(Compiler_Burmese[[#This Row],[6]]))</f>
        <v/>
      </c>
      <c r="BH84" t="str">
        <f>RIGHT(Segregate18[[#This Row],[61]],LEN(Segregate18[[#This Row],[61]])-LEN(Compiler_Burmese[[#This Row],[7]]))</f>
        <v/>
      </c>
      <c r="BI84" t="str">
        <f>RIGHT(Segregate18[[#This Row],[71]],LEN(Segregate18[[#This Row],[71]])-LEN(Compiler_Burmese[[#This Row],[8]]))</f>
        <v/>
      </c>
      <c r="BJ84" t="str">
        <f>RIGHT(Segregate18[[#This Row],[81]],LEN(Segregate18[[#This Row],[81]])-LEN(Compiler_Burmese[[#This Row],[9]]))</f>
        <v/>
      </c>
    </row>
    <row r="85" spans="1:62" ht="14.25" customHeight="1" x14ac:dyDescent="0.3">
      <c r="A85">
        <f>IF(Raw_data_N2_Kanji[[#This Row],[Categorie]]&lt;&gt;"",$A84+1,$A84)</f>
        <v>6</v>
      </c>
      <c r="B85" s="6">
        <f>IF(AND(Raw_data_N2_Kanji[[#This Row],[Supporting word 1]]="",Raw_data_N2_Kanji[[#This Row],[Supporting word 2]]=""),$B84,$B84+1)</f>
        <v>0</v>
      </c>
      <c r="C85" s="9">
        <f>ROW()-ROW(Raw_data_N2_Kanji[#Headers])</f>
        <v>83</v>
      </c>
      <c r="D85" s="9"/>
      <c r="E85" s="9" t="str">
        <f>IF(Raw_data_N2_Kanji[[#This Row],[Categorie]]="",$E84,Raw_data_N2_Kanji[[#This Row],[Categorie]])</f>
        <v>Chicken &amp; Duck (Lunch, Dinner)</v>
      </c>
      <c r="F85" s="9">
        <f t="shared" si="2"/>
        <v>5</v>
      </c>
      <c r="G85" s="57" t="str">
        <f>Raw_data_N2_Kanji[[#This Row],[Lecture_no]]&amp;"_"&amp;Raw_data_N2_Kanji[[#This Row],[Receipe_no]]</f>
        <v>Chicken &amp; Duck (Lunch, Dinner)_5</v>
      </c>
      <c r="H85" s="11" t="s">
        <v>27522</v>
      </c>
      <c r="I8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ကြက်ကြော်</v>
      </c>
      <c r="K8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5" s="11"/>
      <c r="N85" s="11"/>
      <c r="O8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5" s="126" t="s">
        <v>27707</v>
      </c>
      <c r="Q85" s="12">
        <f>IF(Raw_data_N2_Kanji[[#This Row],[Receipe_no]]=0,$Q84,
$Q84+1)</f>
        <v>77</v>
      </c>
      <c r="R85" s="11"/>
      <c r="S85" s="11">
        <f>IF(Raw_data_N2_Kanji[[#This Row],[Marking]]="",1,"")</f>
        <v>1</v>
      </c>
      <c r="T85" s="11" t="str">
        <f>IF(Raw_data_N2_Kanji[[#This Row],[Marking_blank]]="",SUMPRODUCT(COUNTIF($S$3:$S85,$S85)),"")</f>
        <v/>
      </c>
      <c r="U85" s="12">
        <f>Raw_data_N2_Kanji[[#This Row],[Sr. no.]]</f>
        <v>83</v>
      </c>
      <c r="V85" s="11">
        <f>SUMPRODUCT(COUNTIF($J$3:$J85,$J85))</f>
        <v>1</v>
      </c>
      <c r="W85" s="82">
        <f>LEN('1_Raw_data'!$J85)</f>
        <v>9</v>
      </c>
      <c r="Y85" t="e">
        <f>Segregate18[[#This Row],[Sr. No.]]</f>
        <v>#REF!</v>
      </c>
      <c r="Z85" t="str">
        <f>IF(AND(OR(BA85="။",BA85="၊"),LEN(BA85)=1),BA85,
IF(ISNUMBER(MATCH(LEFT(BA85,7),Final_modified_Intermediate[Burmese_Consonants],0)),LEFT(BA85,7),
IF(ISNUMBER(MATCH(LEFT(BA85,6),Final_modified_Intermediate[Burmese_Consonants],0)),LEFT(BA85,6),
IF(ISNUMBER(MATCH(LEFT(BA85,5),Final_modified_Intermediate[Burmese_Consonants],0)),LEFT(BA85,5),
IF(ISNUMBER(MATCH(LEFT(BA85,4),Final_modified_Intermediate[Burmese_Consonants],0)),LEFT(BA85,4),
IF(ISNUMBER(MATCH(LEFT(BA85,3),Final_modified_Intermediate[Burmese_Consonants],0)),LEFT(BA85,3),
IF(ISNUMBER(MATCH(LEFT(BA85,2),Final_modified_Intermediate[Burmese_Consonants],0)),LEFT(BA85,2),
IF(ISNUMBER(MATCH(LEFT(BA85,1),Final_modified_Intermediate[Burmese_Consonants],0)),LEFT(BA85,1),
IF(ISNUMBER(MATCH(LEFT(BA85,7),Final_Intermediate[Burmese_Consonants],0)),LEFT(BA85,7),
IF(ISNUMBER(MATCH(LEFT(BA85,6),Final_Intermediate[Burmese_Consonants],0)),LEFT(BA85,6),
IF(ISNUMBER(MATCH(LEFT(BA85,5),Final_Intermediate[Burmese_Consonants],0)),LEFT(BA85,5),
IF(ISNUMBER(MATCH(LEFT(BA85,4),Final_Intermediate[Burmese_Consonants],0)),LEFT(BA85,4),
IF(ISNUMBER(MATCH(LEFT(BA85,3),Final_Intermediate[Burmese_Consonants],0)),LEFT(BA85,3),
IF(ISNUMBER(MATCH(LEFT(BA85,2),Final_Intermediate[Burmese_Consonants],0)),LEFT(BA85,2),
IF(ISNUMBER(MATCH(LEFT(BA85,1),Final_Intermediate[Burmese_Consonants],0)),LEFT(BA85,1),
"")))))))))))))))</f>
        <v>ကြက်</v>
      </c>
      <c r="AA8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5" t="str">
        <f>IF(AND(OR(BB85="။",BB85="၊"),LEN(BB85)=1),BB85,
IF(ISNUMBER(MATCH(LEFT(BB85,7),Final_modified_Intermediate[Burmese_Consonants],0)),LEFT(BB85,7),
IF(ISNUMBER(MATCH(LEFT(BB85,6),Final_modified_Intermediate[Burmese_Consonants],0)),LEFT(BB85,6),
IF(ISNUMBER(MATCH(LEFT(BB85,5),Final_modified_Intermediate[Burmese_Consonants],0)),LEFT(BB85,5),
IF(ISNUMBER(MATCH(LEFT(BB85,4),Final_modified_Intermediate[Burmese_Consonants],0)),LEFT(BB85,4),
IF(ISNUMBER(MATCH(LEFT(BB85,3),Final_modified_Intermediate[Burmese_Consonants],0)),LEFT(BB85,3),
IF(ISNUMBER(MATCH(LEFT(BB85,2),Final_modified_Intermediate[Burmese_Consonants],0)),LEFT(BB85,2),
IF(ISNUMBER(MATCH(LEFT(BB85,1),Final_modified_Intermediate[Burmese_Consonants],0)),LEFT(BB85,1),
IF(ISNUMBER(MATCH(LEFT(BB85,7),Final_Intermediate[Burmese_Consonants],0)),LEFT(BB85,7),
IF(ISNUMBER(MATCH(LEFT(BB85,6),Final_Intermediate[Burmese_Consonants],0)),LEFT(BB85,6),
IF(ISNUMBER(MATCH(LEFT(BB85,5),Final_Intermediate[Burmese_Consonants],0)),LEFT(BB85,5),
IF(ISNUMBER(MATCH(LEFT(BB85,4),Final_Intermediate[Burmese_Consonants],0)),LEFT(BB85,4),
IF(ISNUMBER(MATCH(LEFT(BB85,3),Final_Intermediate[Burmese_Consonants],0)),LEFT(BB85,3),
IF(ISNUMBER(MATCH(LEFT(BB85,2),Final_Intermediate[Burmese_Consonants],0)),LEFT(BB85,2),
IF(ISNUMBER(MATCH(LEFT(BB85,1),Final_Intermediate[Burmese_Consonants],0)),LEFT(BB85,1),
"")))))))))))))))</f>
        <v>ကြော်</v>
      </c>
      <c r="AC8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5" t="str">
        <f>IF(AND(OR(BC85="။",BC85="၊"),LEN(BC85)=1),BC85,
IF(ISNUMBER(MATCH(LEFT(BC85,7),Final_modified_Intermediate[Burmese_Consonants],0)),LEFT(BC85,7),
IF(ISNUMBER(MATCH(LEFT(BC85,6),Final_modified_Intermediate[Burmese_Consonants],0)),LEFT(BC85,6),
IF(ISNUMBER(MATCH(LEFT(BC85,5),Final_modified_Intermediate[Burmese_Consonants],0)),LEFT(BC85,5),
IF(ISNUMBER(MATCH(LEFT(BC85,4),Final_modified_Intermediate[Burmese_Consonants],0)),LEFT(BC85,4),
IF(ISNUMBER(MATCH(LEFT(BC85,3),Final_modified_Intermediate[Burmese_Consonants],0)),LEFT(BC85,3),
IF(ISNUMBER(MATCH(LEFT(BC85,2),Final_modified_Intermediate[Burmese_Consonants],0)),LEFT(BC85,2),
IF(ISNUMBER(MATCH(LEFT(BC85,1),Final_modified_Intermediate[Burmese_Consonants],0)),LEFT(BC85,1),
IF(ISNUMBER(MATCH(LEFT(BC85,7),Final_Intermediate[Burmese_Consonants],0)),LEFT(BC85,7),
IF(ISNUMBER(MATCH(LEFT(BC85,6),Final_Intermediate[Burmese_Consonants],0)),LEFT(BC85,6),
IF(ISNUMBER(MATCH(LEFT(BC85,5),Final_Intermediate[Burmese_Consonants],0)),LEFT(BC85,5),
IF(ISNUMBER(MATCH(LEFT(BC85,4),Final_Intermediate[Burmese_Consonants],0)),LEFT(BC85,4),
IF(ISNUMBER(MATCH(LEFT(BC85,3),Final_Intermediate[Burmese_Consonants],0)),LEFT(BC85,3),
IF(ISNUMBER(MATCH(LEFT(BC85,2),Final_Intermediate[Burmese_Consonants],0)),LEFT(BC85,2),
IF(ISNUMBER(MATCH(LEFT(BC85,1),Final_Intermediate[Burmese_Consonants],0)),LEFT(BC85,1),
"")))))))))))))))</f>
        <v/>
      </c>
      <c r="AE8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85" t="str">
        <f>IF(AND(OR(BD85="။",BD85="၊"),LEN(BD85)=1),BD85,
IF(ISNUMBER(MATCH(LEFT(BD85,7),Final_modified_Intermediate[Burmese_Consonants],0)),LEFT(BD85,7),
IF(ISNUMBER(MATCH(LEFT(BD85,6),Final_modified_Intermediate[Burmese_Consonants],0)),LEFT(BD85,6),
IF(ISNUMBER(MATCH(LEFT(BD85,5),Final_modified_Intermediate[Burmese_Consonants],0)),LEFT(BD85,5),
IF(ISNUMBER(MATCH(LEFT(BD85,4),Final_modified_Intermediate[Burmese_Consonants],0)),LEFT(BD85,4),
IF(ISNUMBER(MATCH(LEFT(BD85,3),Final_modified_Intermediate[Burmese_Consonants],0)),LEFT(BD85,3),
IF(ISNUMBER(MATCH(LEFT(BD85,2),Final_modified_Intermediate[Burmese_Consonants],0)),LEFT(BD85,2),
IF(ISNUMBER(MATCH(LEFT(BD85,1),Final_modified_Intermediate[Burmese_Consonants],0)),LEFT(BD85,1),
IF(ISNUMBER(MATCH(LEFT(BD85,7),Final_Intermediate[Burmese_Consonants],0)),LEFT(BD85,7),
IF(ISNUMBER(MATCH(LEFT(BD85,6),Final_Intermediate[Burmese_Consonants],0)),LEFT(BD85,6),
IF(ISNUMBER(MATCH(LEFT(BD85,5),Final_Intermediate[Burmese_Consonants],0)),LEFT(BD85,5),
IF(ISNUMBER(MATCH(LEFT(BD85,4),Final_Intermediate[Burmese_Consonants],0)),LEFT(BD85,4),
IF(ISNUMBER(MATCH(LEFT(BD85,3),Final_Intermediate[Burmese_Consonants],0)),LEFT(BD85,3),
IF(ISNUMBER(MATCH(LEFT(BD85,2),Final_Intermediate[Burmese_Consonants],0)),LEFT(BD85,2),
IF(ISNUMBER(MATCH(LEFT(BD85,1),Final_Intermediate[Burmese_Consonants],0)),LEFT(BD85,1),
"")))))))))))))))</f>
        <v/>
      </c>
      <c r="AG85" t="str">
        <f>IF(AND(OR(BE85="။",BE85="၊"),LEN(BE85)=1),BE85,
IF(ISNUMBER(MATCH(LEFT(BE85,7),Final_modified_Intermediate[Burmese_Consonants],0)),LEFT(BE85,7),
IF(ISNUMBER(MATCH(LEFT(BE85,6),Final_modified_Intermediate[Burmese_Consonants],0)),LEFT(BE85,6),
IF(ISNUMBER(MATCH(LEFT(BE85,5),Final_modified_Intermediate[Burmese_Consonants],0)),LEFT(BE85,5),
IF(ISNUMBER(MATCH(LEFT(BE85,4),Final_modified_Intermediate[Burmese_Consonants],0)),LEFT(BE85,4),
IF(ISNUMBER(MATCH(LEFT(BE85,3),Final_modified_Intermediate[Burmese_Consonants],0)),LEFT(BE85,3),
IF(ISNUMBER(MATCH(LEFT(BE85,2),Final_modified_Intermediate[Burmese_Consonants],0)),LEFT(BE85,2),
IF(ISNUMBER(MATCH(LEFT(BE85,1),Final_modified_Intermediate[Burmese_Consonants],0)),LEFT(BE85,1),
IF(ISNUMBER(MATCH(LEFT(BE85,7),Final_Intermediate[Burmese_Consonants],0)),LEFT(BE85,7),
IF(ISNUMBER(MATCH(LEFT(BE85,6),Final_Intermediate[Burmese_Consonants],0)),LEFT(BE85,6),
IF(ISNUMBER(MATCH(LEFT(BE85,5),Final_Intermediate[Burmese_Consonants],0)),LEFT(BE85,5),
IF(ISNUMBER(MATCH(LEFT(BE85,4),Final_Intermediate[Burmese_Consonants],0)),LEFT(BE85,4),
IF(ISNUMBER(MATCH(LEFT(BE85,3),Final_Intermediate[Burmese_Consonants],0)),LEFT(BE85,3),
IF(ISNUMBER(MATCH(LEFT(BE85,2),Final_Intermediate[Burmese_Consonants],0)),LEFT(BE85,2),
IF(ISNUMBER(MATCH(LEFT(BE85,1),Final_Intermediate[Burmese_Consonants],0)),LEFT(BE85,1),
"")))))))))))))))</f>
        <v/>
      </c>
      <c r="AH85" t="str">
        <f>IF(AND(OR(BF85="။",BF85="၊"),LEN(BF85)=1),BF85,
IF(ISNUMBER(MATCH(LEFT(BF85,7),Final_modified_Intermediate[Burmese_Consonants],0)),LEFT(BF85,7),
IF(ISNUMBER(MATCH(LEFT(BF85,6),Final_modified_Intermediate[Burmese_Consonants],0)),LEFT(BF85,6),
IF(ISNUMBER(MATCH(LEFT(BF85,5),Final_modified_Intermediate[Burmese_Consonants],0)),LEFT(BF85,5),
IF(ISNUMBER(MATCH(LEFT(BF85,4),Final_modified_Intermediate[Burmese_Consonants],0)),LEFT(BF85,4),
IF(ISNUMBER(MATCH(LEFT(BF85,3),Final_modified_Intermediate[Burmese_Consonants],0)),LEFT(BF85,3),
IF(ISNUMBER(MATCH(LEFT(BF85,2),Final_modified_Intermediate[Burmese_Consonants],0)),LEFT(BF85,2),
IF(ISNUMBER(MATCH(LEFT(BF85,1),Final_modified_Intermediate[Burmese_Consonants],0)),LEFT(BF85,1),
IF(ISNUMBER(MATCH(LEFT(BF85,7),Final_Intermediate[Burmese_Consonants],0)),LEFT(BF85,7),
IF(ISNUMBER(MATCH(LEFT(BF85,6),Final_Intermediate[Burmese_Consonants],0)),LEFT(BF85,6),
IF(ISNUMBER(MATCH(LEFT(BF85,5),Final_Intermediate[Burmese_Consonants],0)),LEFT(BF85,5),
IF(ISNUMBER(MATCH(LEFT(BF85,4),Final_Intermediate[Burmese_Consonants],0)),LEFT(BF85,4),
IF(ISNUMBER(MATCH(LEFT(BF85,3),Final_Intermediate[Burmese_Consonants],0)),LEFT(BF85,3),
IF(ISNUMBER(MATCH(LEFT(BF85,2),Final_Intermediate[Burmese_Consonants],0)),LEFT(BF85,2),
IF(ISNUMBER(MATCH(LEFT(BF85,1),Final_Intermediate[Burmese_Consonants],0)),LEFT(BF85,1),
"")))))))))))))))</f>
        <v/>
      </c>
      <c r="AI85" t="str">
        <f>IF(AND(OR(BG85="။",BG85="၊"),LEN(BG85)=1),BG85,
IF(ISNUMBER(MATCH(LEFT(BG85,7),Final_modified_Intermediate[Burmese_Consonants],0)),LEFT(BG85,7),
IF(ISNUMBER(MATCH(LEFT(BG85,6),Final_modified_Intermediate[Burmese_Consonants],0)),LEFT(BG85,6),
IF(ISNUMBER(MATCH(LEFT(BG85,5),Final_modified_Intermediate[Burmese_Consonants],0)),LEFT(BG85,5),
IF(ISNUMBER(MATCH(LEFT(BG85,4),Final_modified_Intermediate[Burmese_Consonants],0)),LEFT(BG85,4),
IF(ISNUMBER(MATCH(LEFT(BG85,3),Final_modified_Intermediate[Burmese_Consonants],0)),LEFT(BG85,3),
IF(ISNUMBER(MATCH(LEFT(BG85,2),Final_modified_Intermediate[Burmese_Consonants],0)),LEFT(BG85,2),
IF(ISNUMBER(MATCH(LEFT(BG85,1),Final_modified_Intermediate[Burmese_Consonants],0)),LEFT(BG85,1),
IF(ISNUMBER(MATCH(LEFT(BG85,7),Final_Intermediate[Burmese_Consonants],0)),LEFT(BG85,7),
IF(ISNUMBER(MATCH(LEFT(BG85,6),Final_Intermediate[Burmese_Consonants],0)),LEFT(BG85,6),
IF(ISNUMBER(MATCH(LEFT(BG85,5),Final_Intermediate[Burmese_Consonants],0)),LEFT(BG85,5),
IF(ISNUMBER(MATCH(LEFT(BG85,4),Final_Intermediate[Burmese_Consonants],0)),LEFT(BG85,4),
IF(ISNUMBER(MATCH(LEFT(BG85,3),Final_Intermediate[Burmese_Consonants],0)),LEFT(BG85,3),
IF(ISNUMBER(MATCH(LEFT(BG85,2),Final_Intermediate[Burmese_Consonants],0)),LEFT(BG85,2),
IF(ISNUMBER(MATCH(LEFT(BG85,1),Final_Intermediate[Burmese_Consonants],0)),LEFT(BG85,1),
"")))))))))))))))</f>
        <v/>
      </c>
      <c r="AJ85" t="str">
        <f>IF(AND(OR(BH85="။",BH85="၊"),LEN(BH85)=1),BH85,
IF(ISNUMBER(MATCH(LEFT(BH85,7),Final_modified_Intermediate[Burmese_Consonants],0)),LEFT(BH85,7),
IF(ISNUMBER(MATCH(LEFT(BH85,6),Final_modified_Intermediate[Burmese_Consonants],0)),LEFT(BH85,6),
IF(ISNUMBER(MATCH(LEFT(BH85,5),Final_modified_Intermediate[Burmese_Consonants],0)),LEFT(BH85,5),
IF(ISNUMBER(MATCH(LEFT(BH85,4),Final_modified_Intermediate[Burmese_Consonants],0)),LEFT(BH85,4),
IF(ISNUMBER(MATCH(LEFT(BH85,3),Final_modified_Intermediate[Burmese_Consonants],0)),LEFT(BH85,3),
IF(ISNUMBER(MATCH(LEFT(BH85,2),Final_modified_Intermediate[Burmese_Consonants],0)),LEFT(BH85,2),
IF(ISNUMBER(MATCH(LEFT(BH85,1),Final_modified_Intermediate[Burmese_Consonants],0)),LEFT(BH85,1),
IF(ISNUMBER(MATCH(LEFT(BH85,7),Final_Intermediate[Burmese_Consonants],0)),LEFT(BH85,7),
IF(ISNUMBER(MATCH(LEFT(BH85,6),Final_Intermediate[Burmese_Consonants],0)),LEFT(BH85,6),
IF(ISNUMBER(MATCH(LEFT(BH85,5),Final_Intermediate[Burmese_Consonants],0)),LEFT(BH85,5),
IF(ISNUMBER(MATCH(LEFT(BH85,4),Final_Intermediate[Burmese_Consonants],0)),LEFT(BH85,4),
IF(ISNUMBER(MATCH(LEFT(BH85,3),Final_Intermediate[Burmese_Consonants],0)),LEFT(BH85,3),
IF(ISNUMBER(MATCH(LEFT(BH85,2),Final_Intermediate[Burmese_Consonants],0)),LEFT(BH85,2),
IF(ISNUMBER(MATCH(LEFT(BH85,1),Final_Intermediate[Burmese_Consonants],0)),LEFT(BH85,1),
"")))))))))))))))</f>
        <v/>
      </c>
      <c r="AK85" t="str">
        <f>IF(AND(OR(BI85="။",BI85="၊"),LEN(BI85)=1),BI85,
IF(ISNUMBER(MATCH(LEFT(BI85,7),Final_modified_Intermediate[Burmese_Consonants],0)),LEFT(BI85,7),
IF(ISNUMBER(MATCH(LEFT(BI85,6),Final_modified_Intermediate[Burmese_Consonants],0)),LEFT(BI85,6),
IF(ISNUMBER(MATCH(LEFT(BI85,5),Final_modified_Intermediate[Burmese_Consonants],0)),LEFT(BI85,5),
IF(ISNUMBER(MATCH(LEFT(BI85,4),Final_modified_Intermediate[Burmese_Consonants],0)),LEFT(BI85,4),
IF(ISNUMBER(MATCH(LEFT(BI85,3),Final_modified_Intermediate[Burmese_Consonants],0)),LEFT(BI85,3),
IF(ISNUMBER(MATCH(LEFT(BI85,2),Final_modified_Intermediate[Burmese_Consonants],0)),LEFT(BI85,2),
IF(ISNUMBER(MATCH(LEFT(BI85,1),Final_modified_Intermediate[Burmese_Consonants],0)),LEFT(BI85,1),
IF(ISNUMBER(MATCH(LEFT(BI85,7),Final_Intermediate[Burmese_Consonants],0)),LEFT(BI85,7),
IF(ISNUMBER(MATCH(LEFT(BI85,6),Final_Intermediate[Burmese_Consonants],0)),LEFT(BI85,6),
IF(ISNUMBER(MATCH(LEFT(BI85,5),Final_Intermediate[Burmese_Consonants],0)),LEFT(BI85,5),
IF(ISNUMBER(MATCH(LEFT(BI85,4),Final_Intermediate[Burmese_Consonants],0)),LEFT(BI85,4),
IF(ISNUMBER(MATCH(LEFT(BI85,3),Final_Intermediate[Burmese_Consonants],0)),LEFT(BI85,3),
IF(ISNUMBER(MATCH(LEFT(BI85,2),Final_Intermediate[Burmese_Consonants],0)),LEFT(BI85,2),
IF(ISNUMBER(MATCH(LEFT(BI85,1),Final_Intermediate[Burmese_Consonants],0)),LEFT(BI85,1),
"")))))))))))))))</f>
        <v/>
      </c>
      <c r="AL85" t="str">
        <f>IF(AND(OR(BJ85="။",BJ85="၊"),LEN(BJ85)=1),BJ85,
IF(ISNUMBER(MATCH(LEFT(BJ85,7),Final_modified_Intermediate[Burmese_Consonants],0)),LEFT(BJ85,7),
IF(ISNUMBER(MATCH(LEFT(BJ85,6),Final_modified_Intermediate[Burmese_Consonants],0)),LEFT(BJ85,6),
IF(ISNUMBER(MATCH(LEFT(BJ85,5),Final_modified_Intermediate[Burmese_Consonants],0)),LEFT(BJ85,5),
IF(ISNUMBER(MATCH(LEFT(BJ85,4),Final_modified_Intermediate[Burmese_Consonants],0)),LEFT(BJ85,4),
IF(ISNUMBER(MATCH(LEFT(BJ85,3),Final_modified_Intermediate[Burmese_Consonants],0)),LEFT(BJ85,3),
IF(ISNUMBER(MATCH(LEFT(BJ85,2),Final_modified_Intermediate[Burmese_Consonants],0)),LEFT(BJ85,2),
IF(ISNUMBER(MATCH(LEFT(BJ85,1),Final_modified_Intermediate[Burmese_Consonants],0)),LEFT(BJ85,1),
IF(ISNUMBER(MATCH(LEFT(BJ85,7),Final_Intermediate[Burmese_Consonants],0)),LEFT(BJ85,7),
IF(ISNUMBER(MATCH(LEFT(BJ85,6),Final_Intermediate[Burmese_Consonants],0)),LEFT(BJ85,6),
IF(ISNUMBER(MATCH(LEFT(BJ85,5),Final_Intermediate[Burmese_Consonants],0)),LEFT(BJ85,5),
IF(ISNUMBER(MATCH(LEFT(BJ85,4),Final_Intermediate[Burmese_Consonants],0)),LEFT(BJ85,4),
IF(ISNUMBER(MATCH(LEFT(BJ85,3),Final_Intermediate[Burmese_Consonants],0)),LEFT(BJ85,3),
IF(ISNUMBER(MATCH(LEFT(BJ85,2),Final_Intermediate[Burmese_Consonants],0)),LEFT(BJ85,2),
IF(ISNUMBER(MATCH(LEFT(BJ85,1),Final_Intermediate[Burmese_Consonants],0)),LEFT(BJ85,1),
"")))))))))))))))</f>
        <v/>
      </c>
      <c r="AN85" t="e">
        <f>Compiler_Burmese[[#This Row],[Sr. No.]]</f>
        <v>#REF!</v>
      </c>
      <c r="AO8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8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5" t="e">
        <f>[2]!Vocabulary_Burmese[[#This Row],[Sr. No.]]</f>
        <v>#REF!</v>
      </c>
      <c r="BA85" t="str">
        <f>IF(Raw_data_N2_Kanji[[#This Row],[Categorie]]&lt;&gt;"","",
IF(ISNUMBER(MATCH(V,Special_list[Burmese word],0)),"",
SUBSTITUTE(Raw_data_N2_Kanji[[#This Row],[Raw]]," ","")))</f>
        <v>ကြက်ကြော်</v>
      </c>
      <c r="BB85" t="str">
        <f>RIGHT(Segregate18[[#This Row],[UPGRADE]],LEN(Segregate18[[#This Row],[UPGRADE]])-LEN(Compiler_Burmese[[#This Row],[1]]))</f>
        <v>ကြော်</v>
      </c>
      <c r="BC85" t="str">
        <f>RIGHT(Segregate18[[#This Row],[11]],LEN(Segregate18[[#This Row],[11]])-LEN(Compiler_Burmese[[#This Row],[2]]))</f>
        <v/>
      </c>
      <c r="BD85" t="str">
        <f>RIGHT(Segregate18[[#This Row],[21]],LEN(Segregate18[[#This Row],[21]])-LEN(Compiler_Burmese[[#This Row],[3]]))</f>
        <v/>
      </c>
      <c r="BE85" t="str">
        <f>RIGHT(Segregate18[[#This Row],[31]],LEN(Segregate18[[#This Row],[31]])-LEN(Compiler_Burmese[[#This Row],[4]]))</f>
        <v/>
      </c>
      <c r="BF85" t="str">
        <f>RIGHT(Segregate18[[#This Row],[41]],LEN(Segregate18[[#This Row],[41]])-LEN(Compiler_Burmese[[#This Row],[5]]))</f>
        <v/>
      </c>
      <c r="BG85" t="str">
        <f>RIGHT(Segregate18[[#This Row],[51]],LEN(Segregate18[[#This Row],[51]])-LEN(Compiler_Burmese[[#This Row],[6]]))</f>
        <v/>
      </c>
      <c r="BH85" t="str">
        <f>RIGHT(Segregate18[[#This Row],[61]],LEN(Segregate18[[#This Row],[61]])-LEN(Compiler_Burmese[[#This Row],[7]]))</f>
        <v/>
      </c>
      <c r="BI85" t="str">
        <f>RIGHT(Segregate18[[#This Row],[71]],LEN(Segregate18[[#This Row],[71]])-LEN(Compiler_Burmese[[#This Row],[8]]))</f>
        <v/>
      </c>
      <c r="BJ85" t="str">
        <f>RIGHT(Segregate18[[#This Row],[81]],LEN(Segregate18[[#This Row],[81]])-LEN(Compiler_Burmese[[#This Row],[9]]))</f>
        <v/>
      </c>
    </row>
    <row r="86" spans="1:62" ht="14.25" customHeight="1" x14ac:dyDescent="0.3">
      <c r="A86">
        <f>IF(Raw_data_N2_Kanji[[#This Row],[Categorie]]&lt;&gt;"",$A85+1,$A85)</f>
        <v>6</v>
      </c>
      <c r="B86" s="6">
        <f>IF(AND(Raw_data_N2_Kanji[[#This Row],[Supporting word 1]]="",Raw_data_N2_Kanji[[#This Row],[Supporting word 2]]=""),$B85,$B85+1)</f>
        <v>0</v>
      </c>
      <c r="C86" s="9">
        <f>ROW()-ROW(Raw_data_N2_Kanji[#Headers])</f>
        <v>84</v>
      </c>
      <c r="D86" s="9"/>
      <c r="E86" s="9" t="str">
        <f>IF(Raw_data_N2_Kanji[[#This Row],[Categorie]]="",$E85,Raw_data_N2_Kanji[[#This Row],[Categorie]])</f>
        <v>Chicken &amp; Duck (Lunch, Dinner)</v>
      </c>
      <c r="F86" s="9">
        <f t="shared" si="2"/>
        <v>6</v>
      </c>
      <c r="G86" s="57" t="str">
        <f>Raw_data_N2_Kanji[[#This Row],[Lecture_no]]&amp;"_"&amp;Raw_data_N2_Kanji[[#This Row],[Receipe_no]]</f>
        <v>Chicken &amp; Duck (Lunch, Dinner)_6</v>
      </c>
      <c r="H86" s="11" t="s">
        <v>27523</v>
      </c>
      <c r="I8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ကုန်းဘောင်ကြီးကြော်</v>
      </c>
      <c r="K8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6" s="11"/>
      <c r="N86" s="11"/>
      <c r="O8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6" s="12" t="s">
        <v>27703</v>
      </c>
      <c r="Q86" s="12">
        <f>IF(Raw_data_N2_Kanji[[#This Row],[Receipe_no]]=0,$Q85,
$Q85+1)</f>
        <v>78</v>
      </c>
      <c r="R86" s="11"/>
      <c r="S86" s="11">
        <f>IF(Raw_data_N2_Kanji[[#This Row],[Marking]]="",1,"")</f>
        <v>1</v>
      </c>
      <c r="T86" s="11" t="str">
        <f>IF(Raw_data_N2_Kanji[[#This Row],[Marking_blank]]="",SUMPRODUCT(COUNTIF($S$3:$S86,$S86)),"")</f>
        <v/>
      </c>
      <c r="U86" s="12">
        <f>Raw_data_N2_Kanji[[#This Row],[Sr. no.]]</f>
        <v>84</v>
      </c>
      <c r="V86" s="11">
        <f>SUMPRODUCT(COUNTIF($J$3:$J86,$J86))</f>
        <v>1</v>
      </c>
      <c r="W86" s="82">
        <f>LEN('1_Raw_data'!$J86)</f>
        <v>19</v>
      </c>
      <c r="Y86" t="e">
        <f>Segregate18[[#This Row],[Sr. No.]]</f>
        <v>#REF!</v>
      </c>
      <c r="Z86" t="str">
        <f>IF(AND(OR(BA86="။",BA86="၊"),LEN(BA86)=1),BA86,
IF(ISNUMBER(MATCH(LEFT(BA86,7),Final_modified_Intermediate[Burmese_Consonants],0)),LEFT(BA86,7),
IF(ISNUMBER(MATCH(LEFT(BA86,6),Final_modified_Intermediate[Burmese_Consonants],0)),LEFT(BA86,6),
IF(ISNUMBER(MATCH(LEFT(BA86,5),Final_modified_Intermediate[Burmese_Consonants],0)),LEFT(BA86,5),
IF(ISNUMBER(MATCH(LEFT(BA86,4),Final_modified_Intermediate[Burmese_Consonants],0)),LEFT(BA86,4),
IF(ISNUMBER(MATCH(LEFT(BA86,3),Final_modified_Intermediate[Burmese_Consonants],0)),LEFT(BA86,3),
IF(ISNUMBER(MATCH(LEFT(BA86,2),Final_modified_Intermediate[Burmese_Consonants],0)),LEFT(BA86,2),
IF(ISNUMBER(MATCH(LEFT(BA86,1),Final_modified_Intermediate[Burmese_Consonants],0)),LEFT(BA86,1),
IF(ISNUMBER(MATCH(LEFT(BA86,7),Final_Intermediate[Burmese_Consonants],0)),LEFT(BA86,7),
IF(ISNUMBER(MATCH(LEFT(BA86,6),Final_Intermediate[Burmese_Consonants],0)),LEFT(BA86,6),
IF(ISNUMBER(MATCH(LEFT(BA86,5),Final_Intermediate[Burmese_Consonants],0)),LEFT(BA86,5),
IF(ISNUMBER(MATCH(LEFT(BA86,4),Final_Intermediate[Burmese_Consonants],0)),LEFT(BA86,4),
IF(ISNUMBER(MATCH(LEFT(BA86,3),Final_Intermediate[Burmese_Consonants],0)),LEFT(BA86,3),
IF(ISNUMBER(MATCH(LEFT(BA86,2),Final_Intermediate[Burmese_Consonants],0)),LEFT(BA86,2),
IF(ISNUMBER(MATCH(LEFT(BA86,1),Final_Intermediate[Burmese_Consonants],0)),LEFT(BA86,1),
"")))))))))))))))</f>
        <v>ကုန်း</v>
      </c>
      <c r="AA8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6" t="str">
        <f>IF(AND(OR(BB86="။",BB86="၊"),LEN(BB86)=1),BB86,
IF(ISNUMBER(MATCH(LEFT(BB86,7),Final_modified_Intermediate[Burmese_Consonants],0)),LEFT(BB86,7),
IF(ISNUMBER(MATCH(LEFT(BB86,6),Final_modified_Intermediate[Burmese_Consonants],0)),LEFT(BB86,6),
IF(ISNUMBER(MATCH(LEFT(BB86,5),Final_modified_Intermediate[Burmese_Consonants],0)),LEFT(BB86,5),
IF(ISNUMBER(MATCH(LEFT(BB86,4),Final_modified_Intermediate[Burmese_Consonants],0)),LEFT(BB86,4),
IF(ISNUMBER(MATCH(LEFT(BB86,3),Final_modified_Intermediate[Burmese_Consonants],0)),LEFT(BB86,3),
IF(ISNUMBER(MATCH(LEFT(BB86,2),Final_modified_Intermediate[Burmese_Consonants],0)),LEFT(BB86,2),
IF(ISNUMBER(MATCH(LEFT(BB86,1),Final_modified_Intermediate[Burmese_Consonants],0)),LEFT(BB86,1),
IF(ISNUMBER(MATCH(LEFT(BB86,7),Final_Intermediate[Burmese_Consonants],0)),LEFT(BB86,7),
IF(ISNUMBER(MATCH(LEFT(BB86,6),Final_Intermediate[Burmese_Consonants],0)),LEFT(BB86,6),
IF(ISNUMBER(MATCH(LEFT(BB86,5),Final_Intermediate[Burmese_Consonants],0)),LEFT(BB86,5),
IF(ISNUMBER(MATCH(LEFT(BB86,4),Final_Intermediate[Burmese_Consonants],0)),LEFT(BB86,4),
IF(ISNUMBER(MATCH(LEFT(BB86,3),Final_Intermediate[Burmese_Consonants],0)),LEFT(BB86,3),
IF(ISNUMBER(MATCH(LEFT(BB86,2),Final_Intermediate[Burmese_Consonants],0)),LEFT(BB86,2),
IF(ISNUMBER(MATCH(LEFT(BB86,1),Final_Intermediate[Burmese_Consonants],0)),LEFT(BB86,1),
"")))))))))))))))</f>
        <v>ဘောင်</v>
      </c>
      <c r="AC8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6" t="str">
        <f>IF(AND(OR(BC86="။",BC86="၊"),LEN(BC86)=1),BC86,
IF(ISNUMBER(MATCH(LEFT(BC86,7),Final_modified_Intermediate[Burmese_Consonants],0)),LEFT(BC86,7),
IF(ISNUMBER(MATCH(LEFT(BC86,6),Final_modified_Intermediate[Burmese_Consonants],0)),LEFT(BC86,6),
IF(ISNUMBER(MATCH(LEFT(BC86,5),Final_modified_Intermediate[Burmese_Consonants],0)),LEFT(BC86,5),
IF(ISNUMBER(MATCH(LEFT(BC86,4),Final_modified_Intermediate[Burmese_Consonants],0)),LEFT(BC86,4),
IF(ISNUMBER(MATCH(LEFT(BC86,3),Final_modified_Intermediate[Burmese_Consonants],0)),LEFT(BC86,3),
IF(ISNUMBER(MATCH(LEFT(BC86,2),Final_modified_Intermediate[Burmese_Consonants],0)),LEFT(BC86,2),
IF(ISNUMBER(MATCH(LEFT(BC86,1),Final_modified_Intermediate[Burmese_Consonants],0)),LEFT(BC86,1),
IF(ISNUMBER(MATCH(LEFT(BC86,7),Final_Intermediate[Burmese_Consonants],0)),LEFT(BC86,7),
IF(ISNUMBER(MATCH(LEFT(BC86,6),Final_Intermediate[Burmese_Consonants],0)),LEFT(BC86,6),
IF(ISNUMBER(MATCH(LEFT(BC86,5),Final_Intermediate[Burmese_Consonants],0)),LEFT(BC86,5),
IF(ISNUMBER(MATCH(LEFT(BC86,4),Final_Intermediate[Burmese_Consonants],0)),LEFT(BC86,4),
IF(ISNUMBER(MATCH(LEFT(BC86,3),Final_Intermediate[Burmese_Consonants],0)),LEFT(BC86,3),
IF(ISNUMBER(MATCH(LEFT(BC86,2),Final_Intermediate[Burmese_Consonants],0)),LEFT(BC86,2),
IF(ISNUMBER(MATCH(LEFT(BC86,1),Final_Intermediate[Burmese_Consonants],0)),LEFT(BC86,1),
"")))))))))))))))</f>
        <v>ကြီး</v>
      </c>
      <c r="AE8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6" t="str">
        <f>IF(AND(OR(BD86="။",BD86="၊"),LEN(BD86)=1),BD86,
IF(ISNUMBER(MATCH(LEFT(BD86,7),Final_modified_Intermediate[Burmese_Consonants],0)),LEFT(BD86,7),
IF(ISNUMBER(MATCH(LEFT(BD86,6),Final_modified_Intermediate[Burmese_Consonants],0)),LEFT(BD86,6),
IF(ISNUMBER(MATCH(LEFT(BD86,5),Final_modified_Intermediate[Burmese_Consonants],0)),LEFT(BD86,5),
IF(ISNUMBER(MATCH(LEFT(BD86,4),Final_modified_Intermediate[Burmese_Consonants],0)),LEFT(BD86,4),
IF(ISNUMBER(MATCH(LEFT(BD86,3),Final_modified_Intermediate[Burmese_Consonants],0)),LEFT(BD86,3),
IF(ISNUMBER(MATCH(LEFT(BD86,2),Final_modified_Intermediate[Burmese_Consonants],0)),LEFT(BD86,2),
IF(ISNUMBER(MATCH(LEFT(BD86,1),Final_modified_Intermediate[Burmese_Consonants],0)),LEFT(BD86,1),
IF(ISNUMBER(MATCH(LEFT(BD86,7),Final_Intermediate[Burmese_Consonants],0)),LEFT(BD86,7),
IF(ISNUMBER(MATCH(LEFT(BD86,6),Final_Intermediate[Burmese_Consonants],0)),LEFT(BD86,6),
IF(ISNUMBER(MATCH(LEFT(BD86,5),Final_Intermediate[Burmese_Consonants],0)),LEFT(BD86,5),
IF(ISNUMBER(MATCH(LEFT(BD86,4),Final_Intermediate[Burmese_Consonants],0)),LEFT(BD86,4),
IF(ISNUMBER(MATCH(LEFT(BD86,3),Final_Intermediate[Burmese_Consonants],0)),LEFT(BD86,3),
IF(ISNUMBER(MATCH(LEFT(BD86,2),Final_Intermediate[Burmese_Consonants],0)),LEFT(BD86,2),
IF(ISNUMBER(MATCH(LEFT(BD86,1),Final_Intermediate[Burmese_Consonants],0)),LEFT(BD86,1),
"")))))))))))))))</f>
        <v>ကြော်</v>
      </c>
      <c r="AG86" t="str">
        <f>IF(AND(OR(BE86="။",BE86="၊"),LEN(BE86)=1),BE86,
IF(ISNUMBER(MATCH(LEFT(BE86,7),Final_modified_Intermediate[Burmese_Consonants],0)),LEFT(BE86,7),
IF(ISNUMBER(MATCH(LEFT(BE86,6),Final_modified_Intermediate[Burmese_Consonants],0)),LEFT(BE86,6),
IF(ISNUMBER(MATCH(LEFT(BE86,5),Final_modified_Intermediate[Burmese_Consonants],0)),LEFT(BE86,5),
IF(ISNUMBER(MATCH(LEFT(BE86,4),Final_modified_Intermediate[Burmese_Consonants],0)),LEFT(BE86,4),
IF(ISNUMBER(MATCH(LEFT(BE86,3),Final_modified_Intermediate[Burmese_Consonants],0)),LEFT(BE86,3),
IF(ISNUMBER(MATCH(LEFT(BE86,2),Final_modified_Intermediate[Burmese_Consonants],0)),LEFT(BE86,2),
IF(ISNUMBER(MATCH(LEFT(BE86,1),Final_modified_Intermediate[Burmese_Consonants],0)),LEFT(BE86,1),
IF(ISNUMBER(MATCH(LEFT(BE86,7),Final_Intermediate[Burmese_Consonants],0)),LEFT(BE86,7),
IF(ISNUMBER(MATCH(LEFT(BE86,6),Final_Intermediate[Burmese_Consonants],0)),LEFT(BE86,6),
IF(ISNUMBER(MATCH(LEFT(BE86,5),Final_Intermediate[Burmese_Consonants],0)),LEFT(BE86,5),
IF(ISNUMBER(MATCH(LEFT(BE86,4),Final_Intermediate[Burmese_Consonants],0)),LEFT(BE86,4),
IF(ISNUMBER(MATCH(LEFT(BE86,3),Final_Intermediate[Burmese_Consonants],0)),LEFT(BE86,3),
IF(ISNUMBER(MATCH(LEFT(BE86,2),Final_Intermediate[Burmese_Consonants],0)),LEFT(BE86,2),
IF(ISNUMBER(MATCH(LEFT(BE86,1),Final_Intermediate[Burmese_Consonants],0)),LEFT(BE86,1),
"")))))))))))))))</f>
        <v/>
      </c>
      <c r="AH86" t="str">
        <f>IF(AND(OR(BF86="။",BF86="၊"),LEN(BF86)=1),BF86,
IF(ISNUMBER(MATCH(LEFT(BF86,7),Final_modified_Intermediate[Burmese_Consonants],0)),LEFT(BF86,7),
IF(ISNUMBER(MATCH(LEFT(BF86,6),Final_modified_Intermediate[Burmese_Consonants],0)),LEFT(BF86,6),
IF(ISNUMBER(MATCH(LEFT(BF86,5),Final_modified_Intermediate[Burmese_Consonants],0)),LEFT(BF86,5),
IF(ISNUMBER(MATCH(LEFT(BF86,4),Final_modified_Intermediate[Burmese_Consonants],0)),LEFT(BF86,4),
IF(ISNUMBER(MATCH(LEFT(BF86,3),Final_modified_Intermediate[Burmese_Consonants],0)),LEFT(BF86,3),
IF(ISNUMBER(MATCH(LEFT(BF86,2),Final_modified_Intermediate[Burmese_Consonants],0)),LEFT(BF86,2),
IF(ISNUMBER(MATCH(LEFT(BF86,1),Final_modified_Intermediate[Burmese_Consonants],0)),LEFT(BF86,1),
IF(ISNUMBER(MATCH(LEFT(BF86,7),Final_Intermediate[Burmese_Consonants],0)),LEFT(BF86,7),
IF(ISNUMBER(MATCH(LEFT(BF86,6),Final_Intermediate[Burmese_Consonants],0)),LEFT(BF86,6),
IF(ISNUMBER(MATCH(LEFT(BF86,5),Final_Intermediate[Burmese_Consonants],0)),LEFT(BF86,5),
IF(ISNUMBER(MATCH(LEFT(BF86,4),Final_Intermediate[Burmese_Consonants],0)),LEFT(BF86,4),
IF(ISNUMBER(MATCH(LEFT(BF86,3),Final_Intermediate[Burmese_Consonants],0)),LEFT(BF86,3),
IF(ISNUMBER(MATCH(LEFT(BF86,2),Final_Intermediate[Burmese_Consonants],0)),LEFT(BF86,2),
IF(ISNUMBER(MATCH(LEFT(BF86,1),Final_Intermediate[Burmese_Consonants],0)),LEFT(BF86,1),
"")))))))))))))))</f>
        <v/>
      </c>
      <c r="AI86" t="str">
        <f>IF(AND(OR(BG86="။",BG86="၊"),LEN(BG86)=1),BG86,
IF(ISNUMBER(MATCH(LEFT(BG86,7),Final_modified_Intermediate[Burmese_Consonants],0)),LEFT(BG86,7),
IF(ISNUMBER(MATCH(LEFT(BG86,6),Final_modified_Intermediate[Burmese_Consonants],0)),LEFT(BG86,6),
IF(ISNUMBER(MATCH(LEFT(BG86,5),Final_modified_Intermediate[Burmese_Consonants],0)),LEFT(BG86,5),
IF(ISNUMBER(MATCH(LEFT(BG86,4),Final_modified_Intermediate[Burmese_Consonants],0)),LEFT(BG86,4),
IF(ISNUMBER(MATCH(LEFT(BG86,3),Final_modified_Intermediate[Burmese_Consonants],0)),LEFT(BG86,3),
IF(ISNUMBER(MATCH(LEFT(BG86,2),Final_modified_Intermediate[Burmese_Consonants],0)),LEFT(BG86,2),
IF(ISNUMBER(MATCH(LEFT(BG86,1),Final_modified_Intermediate[Burmese_Consonants],0)),LEFT(BG86,1),
IF(ISNUMBER(MATCH(LEFT(BG86,7),Final_Intermediate[Burmese_Consonants],0)),LEFT(BG86,7),
IF(ISNUMBER(MATCH(LEFT(BG86,6),Final_Intermediate[Burmese_Consonants],0)),LEFT(BG86,6),
IF(ISNUMBER(MATCH(LEFT(BG86,5),Final_Intermediate[Burmese_Consonants],0)),LEFT(BG86,5),
IF(ISNUMBER(MATCH(LEFT(BG86,4),Final_Intermediate[Burmese_Consonants],0)),LEFT(BG86,4),
IF(ISNUMBER(MATCH(LEFT(BG86,3),Final_Intermediate[Burmese_Consonants],0)),LEFT(BG86,3),
IF(ISNUMBER(MATCH(LEFT(BG86,2),Final_Intermediate[Burmese_Consonants],0)),LEFT(BG86,2),
IF(ISNUMBER(MATCH(LEFT(BG86,1),Final_Intermediate[Burmese_Consonants],0)),LEFT(BG86,1),
"")))))))))))))))</f>
        <v/>
      </c>
      <c r="AJ86" t="str">
        <f>IF(AND(OR(BH86="။",BH86="၊"),LEN(BH86)=1),BH86,
IF(ISNUMBER(MATCH(LEFT(BH86,7),Final_modified_Intermediate[Burmese_Consonants],0)),LEFT(BH86,7),
IF(ISNUMBER(MATCH(LEFT(BH86,6),Final_modified_Intermediate[Burmese_Consonants],0)),LEFT(BH86,6),
IF(ISNUMBER(MATCH(LEFT(BH86,5),Final_modified_Intermediate[Burmese_Consonants],0)),LEFT(BH86,5),
IF(ISNUMBER(MATCH(LEFT(BH86,4),Final_modified_Intermediate[Burmese_Consonants],0)),LEFT(BH86,4),
IF(ISNUMBER(MATCH(LEFT(BH86,3),Final_modified_Intermediate[Burmese_Consonants],0)),LEFT(BH86,3),
IF(ISNUMBER(MATCH(LEFT(BH86,2),Final_modified_Intermediate[Burmese_Consonants],0)),LEFT(BH86,2),
IF(ISNUMBER(MATCH(LEFT(BH86,1),Final_modified_Intermediate[Burmese_Consonants],0)),LEFT(BH86,1),
IF(ISNUMBER(MATCH(LEFT(BH86,7),Final_Intermediate[Burmese_Consonants],0)),LEFT(BH86,7),
IF(ISNUMBER(MATCH(LEFT(BH86,6),Final_Intermediate[Burmese_Consonants],0)),LEFT(BH86,6),
IF(ISNUMBER(MATCH(LEFT(BH86,5),Final_Intermediate[Burmese_Consonants],0)),LEFT(BH86,5),
IF(ISNUMBER(MATCH(LEFT(BH86,4),Final_Intermediate[Burmese_Consonants],0)),LEFT(BH86,4),
IF(ISNUMBER(MATCH(LEFT(BH86,3),Final_Intermediate[Burmese_Consonants],0)),LEFT(BH86,3),
IF(ISNUMBER(MATCH(LEFT(BH86,2),Final_Intermediate[Burmese_Consonants],0)),LEFT(BH86,2),
IF(ISNUMBER(MATCH(LEFT(BH86,1),Final_Intermediate[Burmese_Consonants],0)),LEFT(BH86,1),
"")))))))))))))))</f>
        <v/>
      </c>
      <c r="AK86" t="str">
        <f>IF(AND(OR(BI86="။",BI86="၊"),LEN(BI86)=1),BI86,
IF(ISNUMBER(MATCH(LEFT(BI86,7),Final_modified_Intermediate[Burmese_Consonants],0)),LEFT(BI86,7),
IF(ISNUMBER(MATCH(LEFT(BI86,6),Final_modified_Intermediate[Burmese_Consonants],0)),LEFT(BI86,6),
IF(ISNUMBER(MATCH(LEFT(BI86,5),Final_modified_Intermediate[Burmese_Consonants],0)),LEFT(BI86,5),
IF(ISNUMBER(MATCH(LEFT(BI86,4),Final_modified_Intermediate[Burmese_Consonants],0)),LEFT(BI86,4),
IF(ISNUMBER(MATCH(LEFT(BI86,3),Final_modified_Intermediate[Burmese_Consonants],0)),LEFT(BI86,3),
IF(ISNUMBER(MATCH(LEFT(BI86,2),Final_modified_Intermediate[Burmese_Consonants],0)),LEFT(BI86,2),
IF(ISNUMBER(MATCH(LEFT(BI86,1),Final_modified_Intermediate[Burmese_Consonants],0)),LEFT(BI86,1),
IF(ISNUMBER(MATCH(LEFT(BI86,7),Final_Intermediate[Burmese_Consonants],0)),LEFT(BI86,7),
IF(ISNUMBER(MATCH(LEFT(BI86,6),Final_Intermediate[Burmese_Consonants],0)),LEFT(BI86,6),
IF(ISNUMBER(MATCH(LEFT(BI86,5),Final_Intermediate[Burmese_Consonants],0)),LEFT(BI86,5),
IF(ISNUMBER(MATCH(LEFT(BI86,4),Final_Intermediate[Burmese_Consonants],0)),LEFT(BI86,4),
IF(ISNUMBER(MATCH(LEFT(BI86,3),Final_Intermediate[Burmese_Consonants],0)),LEFT(BI86,3),
IF(ISNUMBER(MATCH(LEFT(BI86,2),Final_Intermediate[Burmese_Consonants],0)),LEFT(BI86,2),
IF(ISNUMBER(MATCH(LEFT(BI86,1),Final_Intermediate[Burmese_Consonants],0)),LEFT(BI86,1),
"")))))))))))))))</f>
        <v/>
      </c>
      <c r="AL86" t="str">
        <f>IF(AND(OR(BJ86="။",BJ86="၊"),LEN(BJ86)=1),BJ86,
IF(ISNUMBER(MATCH(LEFT(BJ86,7),Final_modified_Intermediate[Burmese_Consonants],0)),LEFT(BJ86,7),
IF(ISNUMBER(MATCH(LEFT(BJ86,6),Final_modified_Intermediate[Burmese_Consonants],0)),LEFT(BJ86,6),
IF(ISNUMBER(MATCH(LEFT(BJ86,5),Final_modified_Intermediate[Burmese_Consonants],0)),LEFT(BJ86,5),
IF(ISNUMBER(MATCH(LEFT(BJ86,4),Final_modified_Intermediate[Burmese_Consonants],0)),LEFT(BJ86,4),
IF(ISNUMBER(MATCH(LEFT(BJ86,3),Final_modified_Intermediate[Burmese_Consonants],0)),LEFT(BJ86,3),
IF(ISNUMBER(MATCH(LEFT(BJ86,2),Final_modified_Intermediate[Burmese_Consonants],0)),LEFT(BJ86,2),
IF(ISNUMBER(MATCH(LEFT(BJ86,1),Final_modified_Intermediate[Burmese_Consonants],0)),LEFT(BJ86,1),
IF(ISNUMBER(MATCH(LEFT(BJ86,7),Final_Intermediate[Burmese_Consonants],0)),LEFT(BJ86,7),
IF(ISNUMBER(MATCH(LEFT(BJ86,6),Final_Intermediate[Burmese_Consonants],0)),LEFT(BJ86,6),
IF(ISNUMBER(MATCH(LEFT(BJ86,5),Final_Intermediate[Burmese_Consonants],0)),LEFT(BJ86,5),
IF(ISNUMBER(MATCH(LEFT(BJ86,4),Final_Intermediate[Burmese_Consonants],0)),LEFT(BJ86,4),
IF(ISNUMBER(MATCH(LEFT(BJ86,3),Final_Intermediate[Burmese_Consonants],0)),LEFT(BJ86,3),
IF(ISNUMBER(MATCH(LEFT(BJ86,2),Final_Intermediate[Burmese_Consonants],0)),LEFT(BJ86,2),
IF(ISNUMBER(MATCH(LEFT(BJ86,1),Final_Intermediate[Burmese_Consonants],0)),LEFT(BJ86,1),
"")))))))))))))))</f>
        <v/>
      </c>
      <c r="AN86" t="e">
        <f>Compiler_Burmese[[#This Row],[Sr. No.]]</f>
        <v>#REF!</v>
      </c>
      <c r="AO8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8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6" t="e">
        <f>[2]!Vocabulary_Burmese[[#This Row],[Sr. No.]]</f>
        <v>#REF!</v>
      </c>
      <c r="BA86" t="str">
        <f>IF(Raw_data_N2_Kanji[[#This Row],[Categorie]]&lt;&gt;"","",
IF(ISNUMBER(MATCH(V,Special_list[Burmese word],0)),"",
SUBSTITUTE(Raw_data_N2_Kanji[[#This Row],[Raw]]," ","")))</f>
        <v>ကုန်းဘောင်ကြီးကြော်</v>
      </c>
      <c r="BB86" t="str">
        <f>RIGHT(Segregate18[[#This Row],[UPGRADE]],LEN(Segregate18[[#This Row],[UPGRADE]])-LEN(Compiler_Burmese[[#This Row],[1]]))</f>
        <v>ဘောင်ကြီးကြော်</v>
      </c>
      <c r="BC86" t="str">
        <f>RIGHT(Segregate18[[#This Row],[11]],LEN(Segregate18[[#This Row],[11]])-LEN(Compiler_Burmese[[#This Row],[2]]))</f>
        <v>ကြီးကြော်</v>
      </c>
      <c r="BD86" t="str">
        <f>RIGHT(Segregate18[[#This Row],[21]],LEN(Segregate18[[#This Row],[21]])-LEN(Compiler_Burmese[[#This Row],[3]]))</f>
        <v>ကြော်</v>
      </c>
      <c r="BE86" t="str">
        <f>RIGHT(Segregate18[[#This Row],[31]],LEN(Segregate18[[#This Row],[31]])-LEN(Compiler_Burmese[[#This Row],[4]]))</f>
        <v/>
      </c>
      <c r="BF86" t="str">
        <f>RIGHT(Segregate18[[#This Row],[41]],LEN(Segregate18[[#This Row],[41]])-LEN(Compiler_Burmese[[#This Row],[5]]))</f>
        <v/>
      </c>
      <c r="BG86" t="str">
        <f>RIGHT(Segregate18[[#This Row],[51]],LEN(Segregate18[[#This Row],[51]])-LEN(Compiler_Burmese[[#This Row],[6]]))</f>
        <v/>
      </c>
      <c r="BH86" t="str">
        <f>RIGHT(Segregate18[[#This Row],[61]],LEN(Segregate18[[#This Row],[61]])-LEN(Compiler_Burmese[[#This Row],[7]]))</f>
        <v/>
      </c>
      <c r="BI86" t="str">
        <f>RIGHT(Segregate18[[#This Row],[71]],LEN(Segregate18[[#This Row],[71]])-LEN(Compiler_Burmese[[#This Row],[8]]))</f>
        <v/>
      </c>
      <c r="BJ86" t="str">
        <f>RIGHT(Segregate18[[#This Row],[81]],LEN(Segregate18[[#This Row],[81]])-LEN(Compiler_Burmese[[#This Row],[9]]))</f>
        <v/>
      </c>
    </row>
    <row r="87" spans="1:62" ht="14.25" customHeight="1" x14ac:dyDescent="0.3">
      <c r="A87">
        <f>IF(Raw_data_N2_Kanji[[#This Row],[Categorie]]&lt;&gt;"",$A86+1,$A86)</f>
        <v>6</v>
      </c>
      <c r="B87" s="6">
        <f>IF(AND(Raw_data_N2_Kanji[[#This Row],[Supporting word 1]]="",Raw_data_N2_Kanji[[#This Row],[Supporting word 2]]=""),$B86,$B86+1)</f>
        <v>0</v>
      </c>
      <c r="C87" s="9">
        <f>ROW()-ROW(Raw_data_N2_Kanji[#Headers])</f>
        <v>85</v>
      </c>
      <c r="D87" s="9"/>
      <c r="E87" s="9" t="str">
        <f>IF(Raw_data_N2_Kanji[[#This Row],[Categorie]]="",$E86,Raw_data_N2_Kanji[[#This Row],[Categorie]])</f>
        <v>Chicken &amp; Duck (Lunch, Dinner)</v>
      </c>
      <c r="F87" s="9">
        <f t="shared" si="2"/>
        <v>7</v>
      </c>
      <c r="G87" s="57" t="str">
        <f>Raw_data_N2_Kanji[[#This Row],[Lecture_no]]&amp;"_"&amp;Raw_data_N2_Kanji[[#This Row],[Receipe_no]]</f>
        <v>Chicken &amp; Duck (Lunch, Dinner)_7</v>
      </c>
      <c r="H87" s="101" t="s">
        <v>27524</v>
      </c>
      <c r="I8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7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ကြက်အသည်းအမြစ်ဟင်း</v>
      </c>
      <c r="K8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7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7" s="101"/>
      <c r="N87" s="101"/>
      <c r="O8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7" s="99" t="s">
        <v>27704</v>
      </c>
      <c r="Q87" s="12">
        <f>IF(Raw_data_N2_Kanji[[#This Row],[Receipe_no]]=0,$Q86,
$Q86+1)</f>
        <v>79</v>
      </c>
      <c r="R87" s="101"/>
      <c r="S87" s="101">
        <f>IF(Raw_data_N2_Kanji[[#This Row],[Marking]]="",1,"")</f>
        <v>1</v>
      </c>
      <c r="T87" s="101" t="str">
        <f>IF(Raw_data_N2_Kanji[[#This Row],[Marking_blank]]="",SUMPRODUCT(COUNTIF($S$3:$S87,$S87)),"")</f>
        <v/>
      </c>
      <c r="U87" s="99">
        <f>Raw_data_N2_Kanji[[#This Row],[Sr. no.]]</f>
        <v>85</v>
      </c>
      <c r="V87" s="101">
        <f>SUMPRODUCT(COUNTIF($J$3:$J87,$J87))</f>
        <v>1</v>
      </c>
      <c r="W87" s="101">
        <f>LEN('1_Raw_data'!$J87)</f>
        <v>18</v>
      </c>
      <c r="Y87" t="e">
        <f>Segregate18[[#This Row],[Sr. No.]]</f>
        <v>#REF!</v>
      </c>
      <c r="Z87" t="str">
        <f>IF(AND(OR(BA87="။",BA87="၊"),LEN(BA87)=1),BA87,
IF(ISNUMBER(MATCH(LEFT(BA87,7),Final_modified_Intermediate[Burmese_Consonants],0)),LEFT(BA87,7),
IF(ISNUMBER(MATCH(LEFT(BA87,6),Final_modified_Intermediate[Burmese_Consonants],0)),LEFT(BA87,6),
IF(ISNUMBER(MATCH(LEFT(BA87,5),Final_modified_Intermediate[Burmese_Consonants],0)),LEFT(BA87,5),
IF(ISNUMBER(MATCH(LEFT(BA87,4),Final_modified_Intermediate[Burmese_Consonants],0)),LEFT(BA87,4),
IF(ISNUMBER(MATCH(LEFT(BA87,3),Final_modified_Intermediate[Burmese_Consonants],0)),LEFT(BA87,3),
IF(ISNUMBER(MATCH(LEFT(BA87,2),Final_modified_Intermediate[Burmese_Consonants],0)),LEFT(BA87,2),
IF(ISNUMBER(MATCH(LEFT(BA87,1),Final_modified_Intermediate[Burmese_Consonants],0)),LEFT(BA87,1),
IF(ISNUMBER(MATCH(LEFT(BA87,7),Final_Intermediate[Burmese_Consonants],0)),LEFT(BA87,7),
IF(ISNUMBER(MATCH(LEFT(BA87,6),Final_Intermediate[Burmese_Consonants],0)),LEFT(BA87,6),
IF(ISNUMBER(MATCH(LEFT(BA87,5),Final_Intermediate[Burmese_Consonants],0)),LEFT(BA87,5),
IF(ISNUMBER(MATCH(LEFT(BA87,4),Final_Intermediate[Burmese_Consonants],0)),LEFT(BA87,4),
IF(ISNUMBER(MATCH(LEFT(BA87,3),Final_Intermediate[Burmese_Consonants],0)),LEFT(BA87,3),
IF(ISNUMBER(MATCH(LEFT(BA87,2),Final_Intermediate[Burmese_Consonants],0)),LEFT(BA87,2),
IF(ISNUMBER(MATCH(LEFT(BA87,1),Final_Intermediate[Burmese_Consonants],0)),LEFT(BA87,1),
"")))))))))))))))</f>
        <v>ကြက်</v>
      </c>
      <c r="AA8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7" t="str">
        <f>IF(AND(OR(BB87="။",BB87="၊"),LEN(BB87)=1),BB87,
IF(ISNUMBER(MATCH(LEFT(BB87,7),Final_modified_Intermediate[Burmese_Consonants],0)),LEFT(BB87,7),
IF(ISNUMBER(MATCH(LEFT(BB87,6),Final_modified_Intermediate[Burmese_Consonants],0)),LEFT(BB87,6),
IF(ISNUMBER(MATCH(LEFT(BB87,5),Final_modified_Intermediate[Burmese_Consonants],0)),LEFT(BB87,5),
IF(ISNUMBER(MATCH(LEFT(BB87,4),Final_modified_Intermediate[Burmese_Consonants],0)),LEFT(BB87,4),
IF(ISNUMBER(MATCH(LEFT(BB87,3),Final_modified_Intermediate[Burmese_Consonants],0)),LEFT(BB87,3),
IF(ISNUMBER(MATCH(LEFT(BB87,2),Final_modified_Intermediate[Burmese_Consonants],0)),LEFT(BB87,2),
IF(ISNUMBER(MATCH(LEFT(BB87,1),Final_modified_Intermediate[Burmese_Consonants],0)),LEFT(BB87,1),
IF(ISNUMBER(MATCH(LEFT(BB87,7),Final_Intermediate[Burmese_Consonants],0)),LEFT(BB87,7),
IF(ISNUMBER(MATCH(LEFT(BB87,6),Final_Intermediate[Burmese_Consonants],0)),LEFT(BB87,6),
IF(ISNUMBER(MATCH(LEFT(BB87,5),Final_Intermediate[Burmese_Consonants],0)),LEFT(BB87,5),
IF(ISNUMBER(MATCH(LEFT(BB87,4),Final_Intermediate[Burmese_Consonants],0)),LEFT(BB87,4),
IF(ISNUMBER(MATCH(LEFT(BB87,3),Final_Intermediate[Burmese_Consonants],0)),LEFT(BB87,3),
IF(ISNUMBER(MATCH(LEFT(BB87,2),Final_Intermediate[Burmese_Consonants],0)),LEFT(BB87,2),
IF(ISNUMBER(MATCH(LEFT(BB87,1),Final_Intermediate[Burmese_Consonants],0)),LEFT(BB87,1),
"")))))))))))))))</f>
        <v>အ</v>
      </c>
      <c r="AC8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7" t="str">
        <f>IF(AND(OR(BC87="။",BC87="၊"),LEN(BC87)=1),BC87,
IF(ISNUMBER(MATCH(LEFT(BC87,7),Final_modified_Intermediate[Burmese_Consonants],0)),LEFT(BC87,7),
IF(ISNUMBER(MATCH(LEFT(BC87,6),Final_modified_Intermediate[Burmese_Consonants],0)),LEFT(BC87,6),
IF(ISNUMBER(MATCH(LEFT(BC87,5),Final_modified_Intermediate[Burmese_Consonants],0)),LEFT(BC87,5),
IF(ISNUMBER(MATCH(LEFT(BC87,4),Final_modified_Intermediate[Burmese_Consonants],0)),LEFT(BC87,4),
IF(ISNUMBER(MATCH(LEFT(BC87,3),Final_modified_Intermediate[Burmese_Consonants],0)),LEFT(BC87,3),
IF(ISNUMBER(MATCH(LEFT(BC87,2),Final_modified_Intermediate[Burmese_Consonants],0)),LEFT(BC87,2),
IF(ISNUMBER(MATCH(LEFT(BC87,1),Final_modified_Intermediate[Burmese_Consonants],0)),LEFT(BC87,1),
IF(ISNUMBER(MATCH(LEFT(BC87,7),Final_Intermediate[Burmese_Consonants],0)),LEFT(BC87,7),
IF(ISNUMBER(MATCH(LEFT(BC87,6),Final_Intermediate[Burmese_Consonants],0)),LEFT(BC87,6),
IF(ISNUMBER(MATCH(LEFT(BC87,5),Final_Intermediate[Burmese_Consonants],0)),LEFT(BC87,5),
IF(ISNUMBER(MATCH(LEFT(BC87,4),Final_Intermediate[Burmese_Consonants],0)),LEFT(BC87,4),
IF(ISNUMBER(MATCH(LEFT(BC87,3),Final_Intermediate[Burmese_Consonants],0)),LEFT(BC87,3),
IF(ISNUMBER(MATCH(LEFT(BC87,2),Final_Intermediate[Burmese_Consonants],0)),LEFT(BC87,2),
IF(ISNUMBER(MATCH(LEFT(BC87,1),Final_Intermediate[Burmese_Consonants],0)),LEFT(BC87,1),
"")))))))))))))))</f>
        <v>သည်း</v>
      </c>
      <c r="AE8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7" t="str">
        <f>IF(AND(OR(BD87="။",BD87="၊"),LEN(BD87)=1),BD87,
IF(ISNUMBER(MATCH(LEFT(BD87,7),Final_modified_Intermediate[Burmese_Consonants],0)),LEFT(BD87,7),
IF(ISNUMBER(MATCH(LEFT(BD87,6),Final_modified_Intermediate[Burmese_Consonants],0)),LEFT(BD87,6),
IF(ISNUMBER(MATCH(LEFT(BD87,5),Final_modified_Intermediate[Burmese_Consonants],0)),LEFT(BD87,5),
IF(ISNUMBER(MATCH(LEFT(BD87,4),Final_modified_Intermediate[Burmese_Consonants],0)),LEFT(BD87,4),
IF(ISNUMBER(MATCH(LEFT(BD87,3),Final_modified_Intermediate[Burmese_Consonants],0)),LEFT(BD87,3),
IF(ISNUMBER(MATCH(LEFT(BD87,2),Final_modified_Intermediate[Burmese_Consonants],0)),LEFT(BD87,2),
IF(ISNUMBER(MATCH(LEFT(BD87,1),Final_modified_Intermediate[Burmese_Consonants],0)),LEFT(BD87,1),
IF(ISNUMBER(MATCH(LEFT(BD87,7),Final_Intermediate[Burmese_Consonants],0)),LEFT(BD87,7),
IF(ISNUMBER(MATCH(LEFT(BD87,6),Final_Intermediate[Burmese_Consonants],0)),LEFT(BD87,6),
IF(ISNUMBER(MATCH(LEFT(BD87,5),Final_Intermediate[Burmese_Consonants],0)),LEFT(BD87,5),
IF(ISNUMBER(MATCH(LEFT(BD87,4),Final_Intermediate[Burmese_Consonants],0)),LEFT(BD87,4),
IF(ISNUMBER(MATCH(LEFT(BD87,3),Final_Intermediate[Burmese_Consonants],0)),LEFT(BD87,3),
IF(ISNUMBER(MATCH(LEFT(BD87,2),Final_Intermediate[Burmese_Consonants],0)),LEFT(BD87,2),
IF(ISNUMBER(MATCH(LEFT(BD87,1),Final_Intermediate[Burmese_Consonants],0)),LEFT(BD87,1),
"")))))))))))))))</f>
        <v>အ</v>
      </c>
      <c r="AG87" t="str">
        <f>IF(AND(OR(BE87="။",BE87="၊"),LEN(BE87)=1),BE87,
IF(ISNUMBER(MATCH(LEFT(BE87,7),Final_modified_Intermediate[Burmese_Consonants],0)),LEFT(BE87,7),
IF(ISNUMBER(MATCH(LEFT(BE87,6),Final_modified_Intermediate[Burmese_Consonants],0)),LEFT(BE87,6),
IF(ISNUMBER(MATCH(LEFT(BE87,5),Final_modified_Intermediate[Burmese_Consonants],0)),LEFT(BE87,5),
IF(ISNUMBER(MATCH(LEFT(BE87,4),Final_modified_Intermediate[Burmese_Consonants],0)),LEFT(BE87,4),
IF(ISNUMBER(MATCH(LEFT(BE87,3),Final_modified_Intermediate[Burmese_Consonants],0)),LEFT(BE87,3),
IF(ISNUMBER(MATCH(LEFT(BE87,2),Final_modified_Intermediate[Burmese_Consonants],0)),LEFT(BE87,2),
IF(ISNUMBER(MATCH(LEFT(BE87,1),Final_modified_Intermediate[Burmese_Consonants],0)),LEFT(BE87,1),
IF(ISNUMBER(MATCH(LEFT(BE87,7),Final_Intermediate[Burmese_Consonants],0)),LEFT(BE87,7),
IF(ISNUMBER(MATCH(LEFT(BE87,6),Final_Intermediate[Burmese_Consonants],0)),LEFT(BE87,6),
IF(ISNUMBER(MATCH(LEFT(BE87,5),Final_Intermediate[Burmese_Consonants],0)),LEFT(BE87,5),
IF(ISNUMBER(MATCH(LEFT(BE87,4),Final_Intermediate[Burmese_Consonants],0)),LEFT(BE87,4),
IF(ISNUMBER(MATCH(LEFT(BE87,3),Final_Intermediate[Burmese_Consonants],0)),LEFT(BE87,3),
IF(ISNUMBER(MATCH(LEFT(BE87,2),Final_Intermediate[Burmese_Consonants],0)),LEFT(BE87,2),
IF(ISNUMBER(MATCH(LEFT(BE87,1),Final_Intermediate[Burmese_Consonants],0)),LEFT(BE87,1),
"")))))))))))))))</f>
        <v>မြစ်</v>
      </c>
      <c r="AH87" t="str">
        <f>IF(AND(OR(BF87="။",BF87="၊"),LEN(BF87)=1),BF87,
IF(ISNUMBER(MATCH(LEFT(BF87,7),Final_modified_Intermediate[Burmese_Consonants],0)),LEFT(BF87,7),
IF(ISNUMBER(MATCH(LEFT(BF87,6),Final_modified_Intermediate[Burmese_Consonants],0)),LEFT(BF87,6),
IF(ISNUMBER(MATCH(LEFT(BF87,5),Final_modified_Intermediate[Burmese_Consonants],0)),LEFT(BF87,5),
IF(ISNUMBER(MATCH(LEFT(BF87,4),Final_modified_Intermediate[Burmese_Consonants],0)),LEFT(BF87,4),
IF(ISNUMBER(MATCH(LEFT(BF87,3),Final_modified_Intermediate[Burmese_Consonants],0)),LEFT(BF87,3),
IF(ISNUMBER(MATCH(LEFT(BF87,2),Final_modified_Intermediate[Burmese_Consonants],0)),LEFT(BF87,2),
IF(ISNUMBER(MATCH(LEFT(BF87,1),Final_modified_Intermediate[Burmese_Consonants],0)),LEFT(BF87,1),
IF(ISNUMBER(MATCH(LEFT(BF87,7),Final_Intermediate[Burmese_Consonants],0)),LEFT(BF87,7),
IF(ISNUMBER(MATCH(LEFT(BF87,6),Final_Intermediate[Burmese_Consonants],0)),LEFT(BF87,6),
IF(ISNUMBER(MATCH(LEFT(BF87,5),Final_Intermediate[Burmese_Consonants],0)),LEFT(BF87,5),
IF(ISNUMBER(MATCH(LEFT(BF87,4),Final_Intermediate[Burmese_Consonants],0)),LEFT(BF87,4),
IF(ISNUMBER(MATCH(LEFT(BF87,3),Final_Intermediate[Burmese_Consonants],0)),LEFT(BF87,3),
IF(ISNUMBER(MATCH(LEFT(BF87,2),Final_Intermediate[Burmese_Consonants],0)),LEFT(BF87,2),
IF(ISNUMBER(MATCH(LEFT(BF87,1),Final_Intermediate[Burmese_Consonants],0)),LEFT(BF87,1),
"")))))))))))))))</f>
        <v>ဟင်း</v>
      </c>
      <c r="AI87" t="str">
        <f>IF(AND(OR(BG87="။",BG87="၊"),LEN(BG87)=1),BG87,
IF(ISNUMBER(MATCH(LEFT(BG87,7),Final_modified_Intermediate[Burmese_Consonants],0)),LEFT(BG87,7),
IF(ISNUMBER(MATCH(LEFT(BG87,6),Final_modified_Intermediate[Burmese_Consonants],0)),LEFT(BG87,6),
IF(ISNUMBER(MATCH(LEFT(BG87,5),Final_modified_Intermediate[Burmese_Consonants],0)),LEFT(BG87,5),
IF(ISNUMBER(MATCH(LEFT(BG87,4),Final_modified_Intermediate[Burmese_Consonants],0)),LEFT(BG87,4),
IF(ISNUMBER(MATCH(LEFT(BG87,3),Final_modified_Intermediate[Burmese_Consonants],0)),LEFT(BG87,3),
IF(ISNUMBER(MATCH(LEFT(BG87,2),Final_modified_Intermediate[Burmese_Consonants],0)),LEFT(BG87,2),
IF(ISNUMBER(MATCH(LEFT(BG87,1),Final_modified_Intermediate[Burmese_Consonants],0)),LEFT(BG87,1),
IF(ISNUMBER(MATCH(LEFT(BG87,7),Final_Intermediate[Burmese_Consonants],0)),LEFT(BG87,7),
IF(ISNUMBER(MATCH(LEFT(BG87,6),Final_Intermediate[Burmese_Consonants],0)),LEFT(BG87,6),
IF(ISNUMBER(MATCH(LEFT(BG87,5),Final_Intermediate[Burmese_Consonants],0)),LEFT(BG87,5),
IF(ISNUMBER(MATCH(LEFT(BG87,4),Final_Intermediate[Burmese_Consonants],0)),LEFT(BG87,4),
IF(ISNUMBER(MATCH(LEFT(BG87,3),Final_Intermediate[Burmese_Consonants],0)),LEFT(BG87,3),
IF(ISNUMBER(MATCH(LEFT(BG87,2),Final_Intermediate[Burmese_Consonants],0)),LEFT(BG87,2),
IF(ISNUMBER(MATCH(LEFT(BG87,1),Final_Intermediate[Burmese_Consonants],0)),LEFT(BG87,1),
"")))))))))))))))</f>
        <v/>
      </c>
      <c r="AJ87" t="str">
        <f>IF(AND(OR(BH87="။",BH87="၊"),LEN(BH87)=1),BH87,
IF(ISNUMBER(MATCH(LEFT(BH87,7),Final_modified_Intermediate[Burmese_Consonants],0)),LEFT(BH87,7),
IF(ISNUMBER(MATCH(LEFT(BH87,6),Final_modified_Intermediate[Burmese_Consonants],0)),LEFT(BH87,6),
IF(ISNUMBER(MATCH(LEFT(BH87,5),Final_modified_Intermediate[Burmese_Consonants],0)),LEFT(BH87,5),
IF(ISNUMBER(MATCH(LEFT(BH87,4),Final_modified_Intermediate[Burmese_Consonants],0)),LEFT(BH87,4),
IF(ISNUMBER(MATCH(LEFT(BH87,3),Final_modified_Intermediate[Burmese_Consonants],0)),LEFT(BH87,3),
IF(ISNUMBER(MATCH(LEFT(BH87,2),Final_modified_Intermediate[Burmese_Consonants],0)),LEFT(BH87,2),
IF(ISNUMBER(MATCH(LEFT(BH87,1),Final_modified_Intermediate[Burmese_Consonants],0)),LEFT(BH87,1),
IF(ISNUMBER(MATCH(LEFT(BH87,7),Final_Intermediate[Burmese_Consonants],0)),LEFT(BH87,7),
IF(ISNUMBER(MATCH(LEFT(BH87,6),Final_Intermediate[Burmese_Consonants],0)),LEFT(BH87,6),
IF(ISNUMBER(MATCH(LEFT(BH87,5),Final_Intermediate[Burmese_Consonants],0)),LEFT(BH87,5),
IF(ISNUMBER(MATCH(LEFT(BH87,4),Final_Intermediate[Burmese_Consonants],0)),LEFT(BH87,4),
IF(ISNUMBER(MATCH(LEFT(BH87,3),Final_Intermediate[Burmese_Consonants],0)),LEFT(BH87,3),
IF(ISNUMBER(MATCH(LEFT(BH87,2),Final_Intermediate[Burmese_Consonants],0)),LEFT(BH87,2),
IF(ISNUMBER(MATCH(LEFT(BH87,1),Final_Intermediate[Burmese_Consonants],0)),LEFT(BH87,1),
"")))))))))))))))</f>
        <v/>
      </c>
      <c r="AK87" t="str">
        <f>IF(AND(OR(BI87="။",BI87="၊"),LEN(BI87)=1),BI87,
IF(ISNUMBER(MATCH(LEFT(BI87,7),Final_modified_Intermediate[Burmese_Consonants],0)),LEFT(BI87,7),
IF(ISNUMBER(MATCH(LEFT(BI87,6),Final_modified_Intermediate[Burmese_Consonants],0)),LEFT(BI87,6),
IF(ISNUMBER(MATCH(LEFT(BI87,5),Final_modified_Intermediate[Burmese_Consonants],0)),LEFT(BI87,5),
IF(ISNUMBER(MATCH(LEFT(BI87,4),Final_modified_Intermediate[Burmese_Consonants],0)),LEFT(BI87,4),
IF(ISNUMBER(MATCH(LEFT(BI87,3),Final_modified_Intermediate[Burmese_Consonants],0)),LEFT(BI87,3),
IF(ISNUMBER(MATCH(LEFT(BI87,2),Final_modified_Intermediate[Burmese_Consonants],0)),LEFT(BI87,2),
IF(ISNUMBER(MATCH(LEFT(BI87,1),Final_modified_Intermediate[Burmese_Consonants],0)),LEFT(BI87,1),
IF(ISNUMBER(MATCH(LEFT(BI87,7),Final_Intermediate[Burmese_Consonants],0)),LEFT(BI87,7),
IF(ISNUMBER(MATCH(LEFT(BI87,6),Final_Intermediate[Burmese_Consonants],0)),LEFT(BI87,6),
IF(ISNUMBER(MATCH(LEFT(BI87,5),Final_Intermediate[Burmese_Consonants],0)),LEFT(BI87,5),
IF(ISNUMBER(MATCH(LEFT(BI87,4),Final_Intermediate[Burmese_Consonants],0)),LEFT(BI87,4),
IF(ISNUMBER(MATCH(LEFT(BI87,3),Final_Intermediate[Burmese_Consonants],0)),LEFT(BI87,3),
IF(ISNUMBER(MATCH(LEFT(BI87,2),Final_Intermediate[Burmese_Consonants],0)),LEFT(BI87,2),
IF(ISNUMBER(MATCH(LEFT(BI87,1),Final_Intermediate[Burmese_Consonants],0)),LEFT(BI87,1),
"")))))))))))))))</f>
        <v/>
      </c>
      <c r="AL87" t="str">
        <f>IF(AND(OR(BJ87="။",BJ87="၊"),LEN(BJ87)=1),BJ87,
IF(ISNUMBER(MATCH(LEFT(BJ87,7),Final_modified_Intermediate[Burmese_Consonants],0)),LEFT(BJ87,7),
IF(ISNUMBER(MATCH(LEFT(BJ87,6),Final_modified_Intermediate[Burmese_Consonants],0)),LEFT(BJ87,6),
IF(ISNUMBER(MATCH(LEFT(BJ87,5),Final_modified_Intermediate[Burmese_Consonants],0)),LEFT(BJ87,5),
IF(ISNUMBER(MATCH(LEFT(BJ87,4),Final_modified_Intermediate[Burmese_Consonants],0)),LEFT(BJ87,4),
IF(ISNUMBER(MATCH(LEFT(BJ87,3),Final_modified_Intermediate[Burmese_Consonants],0)),LEFT(BJ87,3),
IF(ISNUMBER(MATCH(LEFT(BJ87,2),Final_modified_Intermediate[Burmese_Consonants],0)),LEFT(BJ87,2),
IF(ISNUMBER(MATCH(LEFT(BJ87,1),Final_modified_Intermediate[Burmese_Consonants],0)),LEFT(BJ87,1),
IF(ISNUMBER(MATCH(LEFT(BJ87,7),Final_Intermediate[Burmese_Consonants],0)),LEFT(BJ87,7),
IF(ISNUMBER(MATCH(LEFT(BJ87,6),Final_Intermediate[Burmese_Consonants],0)),LEFT(BJ87,6),
IF(ISNUMBER(MATCH(LEFT(BJ87,5),Final_Intermediate[Burmese_Consonants],0)),LEFT(BJ87,5),
IF(ISNUMBER(MATCH(LEFT(BJ87,4),Final_Intermediate[Burmese_Consonants],0)),LEFT(BJ87,4),
IF(ISNUMBER(MATCH(LEFT(BJ87,3),Final_Intermediate[Burmese_Consonants],0)),LEFT(BJ87,3),
IF(ISNUMBER(MATCH(LEFT(BJ87,2),Final_Intermediate[Burmese_Consonants],0)),LEFT(BJ87,2),
IF(ISNUMBER(MATCH(LEFT(BJ87,1),Final_Intermediate[Burmese_Consonants],0)),LEFT(BJ87,1),
"")))))))))))))))</f>
        <v/>
      </c>
      <c r="AN87" t="e">
        <f>Compiler_Burmese[[#This Row],[Sr. No.]]</f>
        <v>#REF!</v>
      </c>
      <c r="AO8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अ1</v>
      </c>
      <c r="AS8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म्ये?2</v>
      </c>
      <c r="AT8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हिन3</v>
      </c>
      <c r="AU8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7" t="e">
        <f>[2]!Vocabulary_Burmese[[#This Row],[Sr. No.]]</f>
        <v>#REF!</v>
      </c>
      <c r="BA87" t="str">
        <f>IF(Raw_data_N2_Kanji[[#This Row],[Categorie]]&lt;&gt;"","",
IF(ISNUMBER(MATCH(V,Special_list[Burmese word],0)),"",
SUBSTITUTE(Raw_data_N2_Kanji[[#This Row],[Raw]]," ","")))</f>
        <v>ကြက်အသည်းအမြစ်ဟင်း</v>
      </c>
      <c r="BB87" t="str">
        <f>RIGHT(Segregate18[[#This Row],[UPGRADE]],LEN(Segregate18[[#This Row],[UPGRADE]])-LEN(Compiler_Burmese[[#This Row],[1]]))</f>
        <v>အသည်းအမြစ်ဟင်း</v>
      </c>
      <c r="BC87" t="str">
        <f>RIGHT(Segregate18[[#This Row],[11]],LEN(Segregate18[[#This Row],[11]])-LEN(Compiler_Burmese[[#This Row],[2]]))</f>
        <v>သည်းအမြစ်ဟင်း</v>
      </c>
      <c r="BD87" t="str">
        <f>RIGHT(Segregate18[[#This Row],[21]],LEN(Segregate18[[#This Row],[21]])-LEN(Compiler_Burmese[[#This Row],[3]]))</f>
        <v>အမြစ်ဟင်း</v>
      </c>
      <c r="BE87" t="str">
        <f>RIGHT(Segregate18[[#This Row],[31]],LEN(Segregate18[[#This Row],[31]])-LEN(Compiler_Burmese[[#This Row],[4]]))</f>
        <v>မြစ်ဟင်း</v>
      </c>
      <c r="BF87" t="str">
        <f>RIGHT(Segregate18[[#This Row],[41]],LEN(Segregate18[[#This Row],[41]])-LEN(Compiler_Burmese[[#This Row],[5]]))</f>
        <v>ဟင်း</v>
      </c>
      <c r="BG87" t="str">
        <f>RIGHT(Segregate18[[#This Row],[51]],LEN(Segregate18[[#This Row],[51]])-LEN(Compiler_Burmese[[#This Row],[6]]))</f>
        <v/>
      </c>
      <c r="BH87" t="str">
        <f>RIGHT(Segregate18[[#This Row],[61]],LEN(Segregate18[[#This Row],[61]])-LEN(Compiler_Burmese[[#This Row],[7]]))</f>
        <v/>
      </c>
      <c r="BI87" t="str">
        <f>RIGHT(Segregate18[[#This Row],[71]],LEN(Segregate18[[#This Row],[71]])-LEN(Compiler_Burmese[[#This Row],[8]]))</f>
        <v/>
      </c>
      <c r="BJ87" t="str">
        <f>RIGHT(Segregate18[[#This Row],[81]],LEN(Segregate18[[#This Row],[81]])-LEN(Compiler_Burmese[[#This Row],[9]]))</f>
        <v/>
      </c>
    </row>
    <row r="88" spans="1:62" ht="14.25" customHeight="1" x14ac:dyDescent="0.3">
      <c r="A88">
        <f>IF(Raw_data_N2_Kanji[[#This Row],[Categorie]]&lt;&gt;"",$A87+1,$A87)</f>
        <v>6</v>
      </c>
      <c r="B88" s="6">
        <f>IF(AND(Raw_data_N2_Kanji[[#This Row],[Supporting word 1]]="",Raw_data_N2_Kanji[[#This Row],[Supporting word 2]]=""),$B87,$B87+1)</f>
        <v>0</v>
      </c>
      <c r="C88" s="9">
        <f>ROW()-ROW(Raw_data_N2_Kanji[#Headers])</f>
        <v>86</v>
      </c>
      <c r="D88" s="9"/>
      <c r="E88" s="9" t="str">
        <f>IF(Raw_data_N2_Kanji[[#This Row],[Categorie]]="",$E87,Raw_data_N2_Kanji[[#This Row],[Categorie]])</f>
        <v>Chicken &amp; Duck (Lunch, Dinner)</v>
      </c>
      <c r="F88" s="9">
        <f t="shared" si="2"/>
        <v>8</v>
      </c>
      <c r="G88" s="57" t="str">
        <f>Raw_data_N2_Kanji[[#This Row],[Lecture_no]]&amp;"_"&amp;Raw_data_N2_Kanji[[#This Row],[Receipe_no]]</f>
        <v>Chicken &amp; Duck (Lunch, Dinner)_8</v>
      </c>
      <c r="H88" s="11" t="s">
        <v>27525</v>
      </c>
      <c r="I8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ကြက်သားအာလူးဟင်း</v>
      </c>
      <c r="K8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8" s="93"/>
      <c r="N88" s="64"/>
      <c r="O8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88" s="12" t="s">
        <v>27705</v>
      </c>
      <c r="Q88" s="12">
        <f>IF(Raw_data_N2_Kanji[[#This Row],[Receipe_no]]=0,$Q87,
$Q87+1)</f>
        <v>80</v>
      </c>
      <c r="R88" s="11"/>
      <c r="S88" s="11">
        <f>IF(Raw_data_N2_Kanji[[#This Row],[Marking]]="",1,"")</f>
        <v>1</v>
      </c>
      <c r="T88" s="11" t="str">
        <f>IF(Raw_data_N2_Kanji[[#This Row],[Marking_blank]]="",SUMPRODUCT(COUNTIF($S$3:$S88,$S88)),"")</f>
        <v/>
      </c>
      <c r="U88" s="12">
        <f>Raw_data_N2_Kanji[[#This Row],[Sr. no.]]</f>
        <v>86</v>
      </c>
      <c r="V88" s="11">
        <f>SUMPRODUCT(COUNTIF($J$3:$J88,$J88))</f>
        <v>1</v>
      </c>
      <c r="W88" s="82">
        <f>LEN('1_Raw_data'!$J88)</f>
        <v>16</v>
      </c>
      <c r="Y88" t="e">
        <f>Segregate18[[#This Row],[Sr. No.]]</f>
        <v>#REF!</v>
      </c>
      <c r="Z88" t="str">
        <f>IF(AND(OR(BA88="။",BA88="၊"),LEN(BA88)=1),BA88,
IF(ISNUMBER(MATCH(LEFT(BA88,7),Final_modified_Intermediate[Burmese_Consonants],0)),LEFT(BA88,7),
IF(ISNUMBER(MATCH(LEFT(BA88,6),Final_modified_Intermediate[Burmese_Consonants],0)),LEFT(BA88,6),
IF(ISNUMBER(MATCH(LEFT(BA88,5),Final_modified_Intermediate[Burmese_Consonants],0)),LEFT(BA88,5),
IF(ISNUMBER(MATCH(LEFT(BA88,4),Final_modified_Intermediate[Burmese_Consonants],0)),LEFT(BA88,4),
IF(ISNUMBER(MATCH(LEFT(BA88,3),Final_modified_Intermediate[Burmese_Consonants],0)),LEFT(BA88,3),
IF(ISNUMBER(MATCH(LEFT(BA88,2),Final_modified_Intermediate[Burmese_Consonants],0)),LEFT(BA88,2),
IF(ISNUMBER(MATCH(LEFT(BA88,1),Final_modified_Intermediate[Burmese_Consonants],0)),LEFT(BA88,1),
IF(ISNUMBER(MATCH(LEFT(BA88,7),Final_Intermediate[Burmese_Consonants],0)),LEFT(BA88,7),
IF(ISNUMBER(MATCH(LEFT(BA88,6),Final_Intermediate[Burmese_Consonants],0)),LEFT(BA88,6),
IF(ISNUMBER(MATCH(LEFT(BA88,5),Final_Intermediate[Burmese_Consonants],0)),LEFT(BA88,5),
IF(ISNUMBER(MATCH(LEFT(BA88,4),Final_Intermediate[Burmese_Consonants],0)),LEFT(BA88,4),
IF(ISNUMBER(MATCH(LEFT(BA88,3),Final_Intermediate[Burmese_Consonants],0)),LEFT(BA88,3),
IF(ISNUMBER(MATCH(LEFT(BA88,2),Final_Intermediate[Burmese_Consonants],0)),LEFT(BA88,2),
IF(ISNUMBER(MATCH(LEFT(BA88,1),Final_Intermediate[Burmese_Consonants],0)),LEFT(BA88,1),
"")))))))))))))))</f>
        <v>ကြက်</v>
      </c>
      <c r="AA8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88" t="str">
        <f>IF(AND(OR(BB88="။",BB88="၊"),LEN(BB88)=1),BB88,
IF(ISNUMBER(MATCH(LEFT(BB88,7),Final_modified_Intermediate[Burmese_Consonants],0)),LEFT(BB88,7),
IF(ISNUMBER(MATCH(LEFT(BB88,6),Final_modified_Intermediate[Burmese_Consonants],0)),LEFT(BB88,6),
IF(ISNUMBER(MATCH(LEFT(BB88,5),Final_modified_Intermediate[Burmese_Consonants],0)),LEFT(BB88,5),
IF(ISNUMBER(MATCH(LEFT(BB88,4),Final_modified_Intermediate[Burmese_Consonants],0)),LEFT(BB88,4),
IF(ISNUMBER(MATCH(LEFT(BB88,3),Final_modified_Intermediate[Burmese_Consonants],0)),LEFT(BB88,3),
IF(ISNUMBER(MATCH(LEFT(BB88,2),Final_modified_Intermediate[Burmese_Consonants],0)),LEFT(BB88,2),
IF(ISNUMBER(MATCH(LEFT(BB88,1),Final_modified_Intermediate[Burmese_Consonants],0)),LEFT(BB88,1),
IF(ISNUMBER(MATCH(LEFT(BB88,7),Final_Intermediate[Burmese_Consonants],0)),LEFT(BB88,7),
IF(ISNUMBER(MATCH(LEFT(BB88,6),Final_Intermediate[Burmese_Consonants],0)),LEFT(BB88,6),
IF(ISNUMBER(MATCH(LEFT(BB88,5),Final_Intermediate[Burmese_Consonants],0)),LEFT(BB88,5),
IF(ISNUMBER(MATCH(LEFT(BB88,4),Final_Intermediate[Burmese_Consonants],0)),LEFT(BB88,4),
IF(ISNUMBER(MATCH(LEFT(BB88,3),Final_Intermediate[Burmese_Consonants],0)),LEFT(BB88,3),
IF(ISNUMBER(MATCH(LEFT(BB88,2),Final_Intermediate[Burmese_Consonants],0)),LEFT(BB88,2),
IF(ISNUMBER(MATCH(LEFT(BB88,1),Final_Intermediate[Burmese_Consonants],0)),LEFT(BB88,1),
"")))))))))))))))</f>
        <v>သား</v>
      </c>
      <c r="AC8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88" t="str">
        <f>IF(AND(OR(BC88="။",BC88="၊"),LEN(BC88)=1),BC88,
IF(ISNUMBER(MATCH(LEFT(BC88,7),Final_modified_Intermediate[Burmese_Consonants],0)),LEFT(BC88,7),
IF(ISNUMBER(MATCH(LEFT(BC88,6),Final_modified_Intermediate[Burmese_Consonants],0)),LEFT(BC88,6),
IF(ISNUMBER(MATCH(LEFT(BC88,5),Final_modified_Intermediate[Burmese_Consonants],0)),LEFT(BC88,5),
IF(ISNUMBER(MATCH(LEFT(BC88,4),Final_modified_Intermediate[Burmese_Consonants],0)),LEFT(BC88,4),
IF(ISNUMBER(MATCH(LEFT(BC88,3),Final_modified_Intermediate[Burmese_Consonants],0)),LEFT(BC88,3),
IF(ISNUMBER(MATCH(LEFT(BC88,2),Final_modified_Intermediate[Burmese_Consonants],0)),LEFT(BC88,2),
IF(ISNUMBER(MATCH(LEFT(BC88,1),Final_modified_Intermediate[Burmese_Consonants],0)),LEFT(BC88,1),
IF(ISNUMBER(MATCH(LEFT(BC88,7),Final_Intermediate[Burmese_Consonants],0)),LEFT(BC88,7),
IF(ISNUMBER(MATCH(LEFT(BC88,6),Final_Intermediate[Burmese_Consonants],0)),LEFT(BC88,6),
IF(ISNUMBER(MATCH(LEFT(BC88,5),Final_Intermediate[Burmese_Consonants],0)),LEFT(BC88,5),
IF(ISNUMBER(MATCH(LEFT(BC88,4),Final_Intermediate[Burmese_Consonants],0)),LEFT(BC88,4),
IF(ISNUMBER(MATCH(LEFT(BC88,3),Final_Intermediate[Burmese_Consonants],0)),LEFT(BC88,3),
IF(ISNUMBER(MATCH(LEFT(BC88,2),Final_Intermediate[Burmese_Consonants],0)),LEFT(BC88,2),
IF(ISNUMBER(MATCH(LEFT(BC88,1),Final_Intermediate[Burmese_Consonants],0)),LEFT(BC88,1),
"")))))))))))))))</f>
        <v>အာ</v>
      </c>
      <c r="AE8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88" t="str">
        <f>IF(AND(OR(BD88="။",BD88="၊"),LEN(BD88)=1),BD88,
IF(ISNUMBER(MATCH(LEFT(BD88,7),Final_modified_Intermediate[Burmese_Consonants],0)),LEFT(BD88,7),
IF(ISNUMBER(MATCH(LEFT(BD88,6),Final_modified_Intermediate[Burmese_Consonants],0)),LEFT(BD88,6),
IF(ISNUMBER(MATCH(LEFT(BD88,5),Final_modified_Intermediate[Burmese_Consonants],0)),LEFT(BD88,5),
IF(ISNUMBER(MATCH(LEFT(BD88,4),Final_modified_Intermediate[Burmese_Consonants],0)),LEFT(BD88,4),
IF(ISNUMBER(MATCH(LEFT(BD88,3),Final_modified_Intermediate[Burmese_Consonants],0)),LEFT(BD88,3),
IF(ISNUMBER(MATCH(LEFT(BD88,2),Final_modified_Intermediate[Burmese_Consonants],0)),LEFT(BD88,2),
IF(ISNUMBER(MATCH(LEFT(BD88,1),Final_modified_Intermediate[Burmese_Consonants],0)),LEFT(BD88,1),
IF(ISNUMBER(MATCH(LEFT(BD88,7),Final_Intermediate[Burmese_Consonants],0)),LEFT(BD88,7),
IF(ISNUMBER(MATCH(LEFT(BD88,6),Final_Intermediate[Burmese_Consonants],0)),LEFT(BD88,6),
IF(ISNUMBER(MATCH(LEFT(BD88,5),Final_Intermediate[Burmese_Consonants],0)),LEFT(BD88,5),
IF(ISNUMBER(MATCH(LEFT(BD88,4),Final_Intermediate[Burmese_Consonants],0)),LEFT(BD88,4),
IF(ISNUMBER(MATCH(LEFT(BD88,3),Final_Intermediate[Burmese_Consonants],0)),LEFT(BD88,3),
IF(ISNUMBER(MATCH(LEFT(BD88,2),Final_Intermediate[Burmese_Consonants],0)),LEFT(BD88,2),
IF(ISNUMBER(MATCH(LEFT(BD88,1),Final_Intermediate[Burmese_Consonants],0)),LEFT(BD88,1),
"")))))))))))))))</f>
        <v>လူး</v>
      </c>
      <c r="AG88" t="str">
        <f>IF(AND(OR(BE88="။",BE88="၊"),LEN(BE88)=1),BE88,
IF(ISNUMBER(MATCH(LEFT(BE88,7),Final_modified_Intermediate[Burmese_Consonants],0)),LEFT(BE88,7),
IF(ISNUMBER(MATCH(LEFT(BE88,6),Final_modified_Intermediate[Burmese_Consonants],0)),LEFT(BE88,6),
IF(ISNUMBER(MATCH(LEFT(BE88,5),Final_modified_Intermediate[Burmese_Consonants],0)),LEFT(BE88,5),
IF(ISNUMBER(MATCH(LEFT(BE88,4),Final_modified_Intermediate[Burmese_Consonants],0)),LEFT(BE88,4),
IF(ISNUMBER(MATCH(LEFT(BE88,3),Final_modified_Intermediate[Burmese_Consonants],0)),LEFT(BE88,3),
IF(ISNUMBER(MATCH(LEFT(BE88,2),Final_modified_Intermediate[Burmese_Consonants],0)),LEFT(BE88,2),
IF(ISNUMBER(MATCH(LEFT(BE88,1),Final_modified_Intermediate[Burmese_Consonants],0)),LEFT(BE88,1),
IF(ISNUMBER(MATCH(LEFT(BE88,7),Final_Intermediate[Burmese_Consonants],0)),LEFT(BE88,7),
IF(ISNUMBER(MATCH(LEFT(BE88,6),Final_Intermediate[Burmese_Consonants],0)),LEFT(BE88,6),
IF(ISNUMBER(MATCH(LEFT(BE88,5),Final_Intermediate[Burmese_Consonants],0)),LEFT(BE88,5),
IF(ISNUMBER(MATCH(LEFT(BE88,4),Final_Intermediate[Burmese_Consonants],0)),LEFT(BE88,4),
IF(ISNUMBER(MATCH(LEFT(BE88,3),Final_Intermediate[Burmese_Consonants],0)),LEFT(BE88,3),
IF(ISNUMBER(MATCH(LEFT(BE88,2),Final_Intermediate[Burmese_Consonants],0)),LEFT(BE88,2),
IF(ISNUMBER(MATCH(LEFT(BE88,1),Final_Intermediate[Burmese_Consonants],0)),LEFT(BE88,1),
"")))))))))))))))</f>
        <v>ဟင်း</v>
      </c>
      <c r="AH88" t="str">
        <f>IF(AND(OR(BF88="။",BF88="၊"),LEN(BF88)=1),BF88,
IF(ISNUMBER(MATCH(LEFT(BF88,7),Final_modified_Intermediate[Burmese_Consonants],0)),LEFT(BF88,7),
IF(ISNUMBER(MATCH(LEFT(BF88,6),Final_modified_Intermediate[Burmese_Consonants],0)),LEFT(BF88,6),
IF(ISNUMBER(MATCH(LEFT(BF88,5),Final_modified_Intermediate[Burmese_Consonants],0)),LEFT(BF88,5),
IF(ISNUMBER(MATCH(LEFT(BF88,4),Final_modified_Intermediate[Burmese_Consonants],0)),LEFT(BF88,4),
IF(ISNUMBER(MATCH(LEFT(BF88,3),Final_modified_Intermediate[Burmese_Consonants],0)),LEFT(BF88,3),
IF(ISNUMBER(MATCH(LEFT(BF88,2),Final_modified_Intermediate[Burmese_Consonants],0)),LEFT(BF88,2),
IF(ISNUMBER(MATCH(LEFT(BF88,1),Final_modified_Intermediate[Burmese_Consonants],0)),LEFT(BF88,1),
IF(ISNUMBER(MATCH(LEFT(BF88,7),Final_Intermediate[Burmese_Consonants],0)),LEFT(BF88,7),
IF(ISNUMBER(MATCH(LEFT(BF88,6),Final_Intermediate[Burmese_Consonants],0)),LEFT(BF88,6),
IF(ISNUMBER(MATCH(LEFT(BF88,5),Final_Intermediate[Burmese_Consonants],0)),LEFT(BF88,5),
IF(ISNUMBER(MATCH(LEFT(BF88,4),Final_Intermediate[Burmese_Consonants],0)),LEFT(BF88,4),
IF(ISNUMBER(MATCH(LEFT(BF88,3),Final_Intermediate[Burmese_Consonants],0)),LEFT(BF88,3),
IF(ISNUMBER(MATCH(LEFT(BF88,2),Final_Intermediate[Burmese_Consonants],0)),LEFT(BF88,2),
IF(ISNUMBER(MATCH(LEFT(BF88,1),Final_Intermediate[Burmese_Consonants],0)),LEFT(BF88,1),
"")))))))))))))))</f>
        <v/>
      </c>
      <c r="AI88" t="str">
        <f>IF(AND(OR(BG88="။",BG88="၊"),LEN(BG88)=1),BG88,
IF(ISNUMBER(MATCH(LEFT(BG88,7),Final_modified_Intermediate[Burmese_Consonants],0)),LEFT(BG88,7),
IF(ISNUMBER(MATCH(LEFT(BG88,6),Final_modified_Intermediate[Burmese_Consonants],0)),LEFT(BG88,6),
IF(ISNUMBER(MATCH(LEFT(BG88,5),Final_modified_Intermediate[Burmese_Consonants],0)),LEFT(BG88,5),
IF(ISNUMBER(MATCH(LEFT(BG88,4),Final_modified_Intermediate[Burmese_Consonants],0)),LEFT(BG88,4),
IF(ISNUMBER(MATCH(LEFT(BG88,3),Final_modified_Intermediate[Burmese_Consonants],0)),LEFT(BG88,3),
IF(ISNUMBER(MATCH(LEFT(BG88,2),Final_modified_Intermediate[Burmese_Consonants],0)),LEFT(BG88,2),
IF(ISNUMBER(MATCH(LEFT(BG88,1),Final_modified_Intermediate[Burmese_Consonants],0)),LEFT(BG88,1),
IF(ISNUMBER(MATCH(LEFT(BG88,7),Final_Intermediate[Burmese_Consonants],0)),LEFT(BG88,7),
IF(ISNUMBER(MATCH(LEFT(BG88,6),Final_Intermediate[Burmese_Consonants],0)),LEFT(BG88,6),
IF(ISNUMBER(MATCH(LEFT(BG88,5),Final_Intermediate[Burmese_Consonants],0)),LEFT(BG88,5),
IF(ISNUMBER(MATCH(LEFT(BG88,4),Final_Intermediate[Burmese_Consonants],0)),LEFT(BG88,4),
IF(ISNUMBER(MATCH(LEFT(BG88,3),Final_Intermediate[Burmese_Consonants],0)),LEFT(BG88,3),
IF(ISNUMBER(MATCH(LEFT(BG88,2),Final_Intermediate[Burmese_Consonants],0)),LEFT(BG88,2),
IF(ISNUMBER(MATCH(LEFT(BG88,1),Final_Intermediate[Burmese_Consonants],0)),LEFT(BG88,1),
"")))))))))))))))</f>
        <v/>
      </c>
      <c r="AJ88" t="str">
        <f>IF(AND(OR(BH88="။",BH88="၊"),LEN(BH88)=1),BH88,
IF(ISNUMBER(MATCH(LEFT(BH88,7),Final_modified_Intermediate[Burmese_Consonants],0)),LEFT(BH88,7),
IF(ISNUMBER(MATCH(LEFT(BH88,6),Final_modified_Intermediate[Burmese_Consonants],0)),LEFT(BH88,6),
IF(ISNUMBER(MATCH(LEFT(BH88,5),Final_modified_Intermediate[Burmese_Consonants],0)),LEFT(BH88,5),
IF(ISNUMBER(MATCH(LEFT(BH88,4),Final_modified_Intermediate[Burmese_Consonants],0)),LEFT(BH88,4),
IF(ISNUMBER(MATCH(LEFT(BH88,3),Final_modified_Intermediate[Burmese_Consonants],0)),LEFT(BH88,3),
IF(ISNUMBER(MATCH(LEFT(BH88,2),Final_modified_Intermediate[Burmese_Consonants],0)),LEFT(BH88,2),
IF(ISNUMBER(MATCH(LEFT(BH88,1),Final_modified_Intermediate[Burmese_Consonants],0)),LEFT(BH88,1),
IF(ISNUMBER(MATCH(LEFT(BH88,7),Final_Intermediate[Burmese_Consonants],0)),LEFT(BH88,7),
IF(ISNUMBER(MATCH(LEFT(BH88,6),Final_Intermediate[Burmese_Consonants],0)),LEFT(BH88,6),
IF(ISNUMBER(MATCH(LEFT(BH88,5),Final_Intermediate[Burmese_Consonants],0)),LEFT(BH88,5),
IF(ISNUMBER(MATCH(LEFT(BH88,4),Final_Intermediate[Burmese_Consonants],0)),LEFT(BH88,4),
IF(ISNUMBER(MATCH(LEFT(BH88,3),Final_Intermediate[Burmese_Consonants],0)),LEFT(BH88,3),
IF(ISNUMBER(MATCH(LEFT(BH88,2),Final_Intermediate[Burmese_Consonants],0)),LEFT(BH88,2),
IF(ISNUMBER(MATCH(LEFT(BH88,1),Final_Intermediate[Burmese_Consonants],0)),LEFT(BH88,1),
"")))))))))))))))</f>
        <v/>
      </c>
      <c r="AK88" t="str">
        <f>IF(AND(OR(BI88="။",BI88="၊"),LEN(BI88)=1),BI88,
IF(ISNUMBER(MATCH(LEFT(BI88,7),Final_modified_Intermediate[Burmese_Consonants],0)),LEFT(BI88,7),
IF(ISNUMBER(MATCH(LEFT(BI88,6),Final_modified_Intermediate[Burmese_Consonants],0)),LEFT(BI88,6),
IF(ISNUMBER(MATCH(LEFT(BI88,5),Final_modified_Intermediate[Burmese_Consonants],0)),LEFT(BI88,5),
IF(ISNUMBER(MATCH(LEFT(BI88,4),Final_modified_Intermediate[Burmese_Consonants],0)),LEFT(BI88,4),
IF(ISNUMBER(MATCH(LEFT(BI88,3),Final_modified_Intermediate[Burmese_Consonants],0)),LEFT(BI88,3),
IF(ISNUMBER(MATCH(LEFT(BI88,2),Final_modified_Intermediate[Burmese_Consonants],0)),LEFT(BI88,2),
IF(ISNUMBER(MATCH(LEFT(BI88,1),Final_modified_Intermediate[Burmese_Consonants],0)),LEFT(BI88,1),
IF(ISNUMBER(MATCH(LEFT(BI88,7),Final_Intermediate[Burmese_Consonants],0)),LEFT(BI88,7),
IF(ISNUMBER(MATCH(LEFT(BI88,6),Final_Intermediate[Burmese_Consonants],0)),LEFT(BI88,6),
IF(ISNUMBER(MATCH(LEFT(BI88,5),Final_Intermediate[Burmese_Consonants],0)),LEFT(BI88,5),
IF(ISNUMBER(MATCH(LEFT(BI88,4),Final_Intermediate[Burmese_Consonants],0)),LEFT(BI88,4),
IF(ISNUMBER(MATCH(LEFT(BI88,3),Final_Intermediate[Burmese_Consonants],0)),LEFT(BI88,3),
IF(ISNUMBER(MATCH(LEFT(BI88,2),Final_Intermediate[Burmese_Consonants],0)),LEFT(BI88,2),
IF(ISNUMBER(MATCH(LEFT(BI88,1),Final_Intermediate[Burmese_Consonants],0)),LEFT(BI88,1),
"")))))))))))))))</f>
        <v/>
      </c>
      <c r="AL88" t="str">
        <f>IF(AND(OR(BJ88="။",BJ88="၊"),LEN(BJ88)=1),BJ88,
IF(ISNUMBER(MATCH(LEFT(BJ88,7),Final_modified_Intermediate[Burmese_Consonants],0)),LEFT(BJ88,7),
IF(ISNUMBER(MATCH(LEFT(BJ88,6),Final_modified_Intermediate[Burmese_Consonants],0)),LEFT(BJ88,6),
IF(ISNUMBER(MATCH(LEFT(BJ88,5),Final_modified_Intermediate[Burmese_Consonants],0)),LEFT(BJ88,5),
IF(ISNUMBER(MATCH(LEFT(BJ88,4),Final_modified_Intermediate[Burmese_Consonants],0)),LEFT(BJ88,4),
IF(ISNUMBER(MATCH(LEFT(BJ88,3),Final_modified_Intermediate[Burmese_Consonants],0)),LEFT(BJ88,3),
IF(ISNUMBER(MATCH(LEFT(BJ88,2),Final_modified_Intermediate[Burmese_Consonants],0)),LEFT(BJ88,2),
IF(ISNUMBER(MATCH(LEFT(BJ88,1),Final_modified_Intermediate[Burmese_Consonants],0)),LEFT(BJ88,1),
IF(ISNUMBER(MATCH(LEFT(BJ88,7),Final_Intermediate[Burmese_Consonants],0)),LEFT(BJ88,7),
IF(ISNUMBER(MATCH(LEFT(BJ88,6),Final_Intermediate[Burmese_Consonants],0)),LEFT(BJ88,6),
IF(ISNUMBER(MATCH(LEFT(BJ88,5),Final_Intermediate[Burmese_Consonants],0)),LEFT(BJ88,5),
IF(ISNUMBER(MATCH(LEFT(BJ88,4),Final_Intermediate[Burmese_Consonants],0)),LEFT(BJ88,4),
IF(ISNUMBER(MATCH(LEFT(BJ88,3),Final_Intermediate[Burmese_Consonants],0)),LEFT(BJ88,3),
IF(ISNUMBER(MATCH(LEFT(BJ88,2),Final_Intermediate[Burmese_Consonants],0)),LEFT(BJ88,2),
IF(ISNUMBER(MATCH(LEFT(BJ88,1),Final_Intermediate[Burmese_Consonants],0)),LEFT(BJ88,1),
"")))))))))))))))</f>
        <v/>
      </c>
      <c r="AN88" t="e">
        <f>Compiler_Burmese[[#This Row],[Sr. No.]]</f>
        <v>#REF!</v>
      </c>
      <c r="AO8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8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8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लु3</v>
      </c>
      <c r="AS8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हिन3</v>
      </c>
      <c r="AT8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8" t="e">
        <f>[2]!Vocabulary_Burmese[[#This Row],[Sr. No.]]</f>
        <v>#REF!</v>
      </c>
      <c r="BA88" t="str">
        <f>IF(Raw_data_N2_Kanji[[#This Row],[Categorie]]&lt;&gt;"","",
IF(ISNUMBER(MATCH(V,Special_list[Burmese word],0)),"",
SUBSTITUTE(Raw_data_N2_Kanji[[#This Row],[Raw]]," ","")))</f>
        <v>ကြက်သားအာလူးဟင်း</v>
      </c>
      <c r="BB88" t="str">
        <f>RIGHT(Segregate18[[#This Row],[UPGRADE]],LEN(Segregate18[[#This Row],[UPGRADE]])-LEN(Compiler_Burmese[[#This Row],[1]]))</f>
        <v>သားအာလူးဟင်း</v>
      </c>
      <c r="BC88" t="str">
        <f>RIGHT(Segregate18[[#This Row],[11]],LEN(Segregate18[[#This Row],[11]])-LEN(Compiler_Burmese[[#This Row],[2]]))</f>
        <v>အာလူးဟင်း</v>
      </c>
      <c r="BD88" t="str">
        <f>RIGHT(Segregate18[[#This Row],[21]],LEN(Segregate18[[#This Row],[21]])-LEN(Compiler_Burmese[[#This Row],[3]]))</f>
        <v>လူးဟင်း</v>
      </c>
      <c r="BE88" t="str">
        <f>RIGHT(Segregate18[[#This Row],[31]],LEN(Segregate18[[#This Row],[31]])-LEN(Compiler_Burmese[[#This Row],[4]]))</f>
        <v>ဟင်း</v>
      </c>
      <c r="BF88" t="str">
        <f>RIGHT(Segregate18[[#This Row],[41]],LEN(Segregate18[[#This Row],[41]])-LEN(Compiler_Burmese[[#This Row],[5]]))</f>
        <v/>
      </c>
      <c r="BG88" t="str">
        <f>RIGHT(Segregate18[[#This Row],[51]],LEN(Segregate18[[#This Row],[51]])-LEN(Compiler_Burmese[[#This Row],[6]]))</f>
        <v/>
      </c>
      <c r="BH88" t="str">
        <f>RIGHT(Segregate18[[#This Row],[61]],LEN(Segregate18[[#This Row],[61]])-LEN(Compiler_Burmese[[#This Row],[7]]))</f>
        <v/>
      </c>
      <c r="BI88" t="str">
        <f>RIGHT(Segregate18[[#This Row],[71]],LEN(Segregate18[[#This Row],[71]])-LEN(Compiler_Burmese[[#This Row],[8]]))</f>
        <v/>
      </c>
      <c r="BJ88" t="str">
        <f>RIGHT(Segregate18[[#This Row],[81]],LEN(Segregate18[[#This Row],[81]])-LEN(Compiler_Burmese[[#This Row],[9]]))</f>
        <v/>
      </c>
    </row>
    <row r="89" spans="1:62" ht="14.25" customHeight="1" x14ac:dyDescent="0.3">
      <c r="A89">
        <f>IF(Raw_data_N2_Kanji[[#This Row],[Categorie]]&lt;&gt;"",$A88+1,$A88)</f>
        <v>7</v>
      </c>
      <c r="B89" s="6">
        <f>IF(AND(Raw_data_N2_Kanji[[#This Row],[Supporting word 1]]="",Raw_data_N2_Kanji[[#This Row],[Supporting word 2]]=""),$B88,$B88+1)</f>
        <v>0</v>
      </c>
      <c r="C89" s="9">
        <f>ROW()-ROW(Raw_data_N2_Kanji[#Headers])</f>
        <v>87</v>
      </c>
      <c r="D89" s="9" t="s">
        <v>27624</v>
      </c>
      <c r="E89" s="9" t="str">
        <f>IF(Raw_data_N2_Kanji[[#This Row],[Categorie]]="",$E88,Raw_data_N2_Kanji[[#This Row],[Categorie]])</f>
        <v>Beef &amp; Mutton (Lunch, Dinner)</v>
      </c>
      <c r="F89" s="9">
        <f t="shared" si="2"/>
        <v>0</v>
      </c>
      <c r="G89" s="57" t="str">
        <f>Raw_data_N2_Kanji[[#This Row],[Lecture_no]]&amp;"_"&amp;Raw_data_N2_Kanji[[#This Row],[Receipe_no]]</f>
        <v>Beef &amp; Mutton (Lunch, Dinner)_0</v>
      </c>
      <c r="H89" s="125" t="s">
        <v>27624</v>
      </c>
      <c r="I8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8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Beef &amp; Mutton (Lunch, Dinner)</v>
      </c>
      <c r="K8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8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89" s="11"/>
      <c r="N89" s="64"/>
      <c r="O89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89" s="12"/>
      <c r="Q89" s="12">
        <f>IF(Raw_data_N2_Kanji[[#This Row],[Receipe_no]]=0,$Q88,
$Q88+1)</f>
        <v>80</v>
      </c>
      <c r="R89" s="11"/>
      <c r="S89" s="11">
        <f>IF(Raw_data_N2_Kanji[[#This Row],[Marking]]="",1,"")</f>
        <v>1</v>
      </c>
      <c r="T89" s="11" t="str">
        <f>IF(Raw_data_N2_Kanji[[#This Row],[Marking_blank]]="",SUMPRODUCT(COUNTIF($S$3:$S89,$S89)),"")</f>
        <v/>
      </c>
      <c r="U89" s="12">
        <f>Raw_data_N2_Kanji[[#This Row],[Sr. no.]]</f>
        <v>87</v>
      </c>
      <c r="V89" s="11">
        <f>SUMPRODUCT(COUNTIF($J$3:$J89,$J89))</f>
        <v>1</v>
      </c>
      <c r="W89" s="82">
        <f>LEN('1_Raw_data'!$J89)</f>
        <v>29</v>
      </c>
      <c r="Y89" t="e">
        <f>Segregate18[[#This Row],[Sr. No.]]</f>
        <v>#REF!</v>
      </c>
      <c r="Z89" t="str">
        <f>IF(AND(OR(BA89="။",BA89="၊"),LEN(BA89)=1),BA89,
IF(ISNUMBER(MATCH(LEFT(BA89,7),Final_modified_Intermediate[Burmese_Consonants],0)),LEFT(BA89,7),
IF(ISNUMBER(MATCH(LEFT(BA89,6),Final_modified_Intermediate[Burmese_Consonants],0)),LEFT(BA89,6),
IF(ISNUMBER(MATCH(LEFT(BA89,5),Final_modified_Intermediate[Burmese_Consonants],0)),LEFT(BA89,5),
IF(ISNUMBER(MATCH(LEFT(BA89,4),Final_modified_Intermediate[Burmese_Consonants],0)),LEFT(BA89,4),
IF(ISNUMBER(MATCH(LEFT(BA89,3),Final_modified_Intermediate[Burmese_Consonants],0)),LEFT(BA89,3),
IF(ISNUMBER(MATCH(LEFT(BA89,2),Final_modified_Intermediate[Burmese_Consonants],0)),LEFT(BA89,2),
IF(ISNUMBER(MATCH(LEFT(BA89,1),Final_modified_Intermediate[Burmese_Consonants],0)),LEFT(BA89,1),
IF(ISNUMBER(MATCH(LEFT(BA89,7),Final_Intermediate[Burmese_Consonants],0)),LEFT(BA89,7),
IF(ISNUMBER(MATCH(LEFT(BA89,6),Final_Intermediate[Burmese_Consonants],0)),LEFT(BA89,6),
IF(ISNUMBER(MATCH(LEFT(BA89,5),Final_Intermediate[Burmese_Consonants],0)),LEFT(BA89,5),
IF(ISNUMBER(MATCH(LEFT(BA89,4),Final_Intermediate[Burmese_Consonants],0)),LEFT(BA89,4),
IF(ISNUMBER(MATCH(LEFT(BA89,3),Final_Intermediate[Burmese_Consonants],0)),LEFT(BA89,3),
IF(ISNUMBER(MATCH(LEFT(BA89,2),Final_Intermediate[Burmese_Consonants],0)),LEFT(BA89,2),
IF(ISNUMBER(MATCH(LEFT(BA89,1),Final_Intermediate[Burmese_Consonants],0)),LEFT(BA89,1),
"")))))))))))))))</f>
        <v/>
      </c>
      <c r="AA89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89" t="str">
        <f>IF(AND(OR(BB89="။",BB89="၊"),LEN(BB89)=1),BB89,
IF(ISNUMBER(MATCH(LEFT(BB89,7),Final_modified_Intermediate[Burmese_Consonants],0)),LEFT(BB89,7),
IF(ISNUMBER(MATCH(LEFT(BB89,6),Final_modified_Intermediate[Burmese_Consonants],0)),LEFT(BB89,6),
IF(ISNUMBER(MATCH(LEFT(BB89,5),Final_modified_Intermediate[Burmese_Consonants],0)),LEFT(BB89,5),
IF(ISNUMBER(MATCH(LEFT(BB89,4),Final_modified_Intermediate[Burmese_Consonants],0)),LEFT(BB89,4),
IF(ISNUMBER(MATCH(LEFT(BB89,3),Final_modified_Intermediate[Burmese_Consonants],0)),LEFT(BB89,3),
IF(ISNUMBER(MATCH(LEFT(BB89,2),Final_modified_Intermediate[Burmese_Consonants],0)),LEFT(BB89,2),
IF(ISNUMBER(MATCH(LEFT(BB89,1),Final_modified_Intermediate[Burmese_Consonants],0)),LEFT(BB89,1),
IF(ISNUMBER(MATCH(LEFT(BB89,7),Final_Intermediate[Burmese_Consonants],0)),LEFT(BB89,7),
IF(ISNUMBER(MATCH(LEFT(BB89,6),Final_Intermediate[Burmese_Consonants],0)),LEFT(BB89,6),
IF(ISNUMBER(MATCH(LEFT(BB89,5),Final_Intermediate[Burmese_Consonants],0)),LEFT(BB89,5),
IF(ISNUMBER(MATCH(LEFT(BB89,4),Final_Intermediate[Burmese_Consonants],0)),LEFT(BB89,4),
IF(ISNUMBER(MATCH(LEFT(BB89,3),Final_Intermediate[Burmese_Consonants],0)),LEFT(BB89,3),
IF(ISNUMBER(MATCH(LEFT(BB89,2),Final_Intermediate[Burmese_Consonants],0)),LEFT(BB89,2),
IF(ISNUMBER(MATCH(LEFT(BB89,1),Final_Intermediate[Burmese_Consonants],0)),LEFT(BB89,1),
"")))))))))))))))</f>
        <v/>
      </c>
      <c r="AC89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89" t="str">
        <f>IF(AND(OR(BC89="။",BC89="၊"),LEN(BC89)=1),BC89,
IF(ISNUMBER(MATCH(LEFT(BC89,7),Final_modified_Intermediate[Burmese_Consonants],0)),LEFT(BC89,7),
IF(ISNUMBER(MATCH(LEFT(BC89,6),Final_modified_Intermediate[Burmese_Consonants],0)),LEFT(BC89,6),
IF(ISNUMBER(MATCH(LEFT(BC89,5),Final_modified_Intermediate[Burmese_Consonants],0)),LEFT(BC89,5),
IF(ISNUMBER(MATCH(LEFT(BC89,4),Final_modified_Intermediate[Burmese_Consonants],0)),LEFT(BC89,4),
IF(ISNUMBER(MATCH(LEFT(BC89,3),Final_modified_Intermediate[Burmese_Consonants],0)),LEFT(BC89,3),
IF(ISNUMBER(MATCH(LEFT(BC89,2),Final_modified_Intermediate[Burmese_Consonants],0)),LEFT(BC89,2),
IF(ISNUMBER(MATCH(LEFT(BC89,1),Final_modified_Intermediate[Burmese_Consonants],0)),LEFT(BC89,1),
IF(ISNUMBER(MATCH(LEFT(BC89,7),Final_Intermediate[Burmese_Consonants],0)),LEFT(BC89,7),
IF(ISNUMBER(MATCH(LEFT(BC89,6),Final_Intermediate[Burmese_Consonants],0)),LEFT(BC89,6),
IF(ISNUMBER(MATCH(LEFT(BC89,5),Final_Intermediate[Burmese_Consonants],0)),LEFT(BC89,5),
IF(ISNUMBER(MATCH(LEFT(BC89,4),Final_Intermediate[Burmese_Consonants],0)),LEFT(BC89,4),
IF(ISNUMBER(MATCH(LEFT(BC89,3),Final_Intermediate[Burmese_Consonants],0)),LEFT(BC89,3),
IF(ISNUMBER(MATCH(LEFT(BC89,2),Final_Intermediate[Burmese_Consonants],0)),LEFT(BC89,2),
IF(ISNUMBER(MATCH(LEFT(BC89,1),Final_Intermediate[Burmese_Consonants],0)),LEFT(BC89,1),
"")))))))))))))))</f>
        <v/>
      </c>
      <c r="AE8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89" t="str">
        <f>IF(AND(OR(BD89="။",BD89="၊"),LEN(BD89)=1),BD89,
IF(ISNUMBER(MATCH(LEFT(BD89,7),Final_modified_Intermediate[Burmese_Consonants],0)),LEFT(BD89,7),
IF(ISNUMBER(MATCH(LEFT(BD89,6),Final_modified_Intermediate[Burmese_Consonants],0)),LEFT(BD89,6),
IF(ISNUMBER(MATCH(LEFT(BD89,5),Final_modified_Intermediate[Burmese_Consonants],0)),LEFT(BD89,5),
IF(ISNUMBER(MATCH(LEFT(BD89,4),Final_modified_Intermediate[Burmese_Consonants],0)),LEFT(BD89,4),
IF(ISNUMBER(MATCH(LEFT(BD89,3),Final_modified_Intermediate[Burmese_Consonants],0)),LEFT(BD89,3),
IF(ISNUMBER(MATCH(LEFT(BD89,2),Final_modified_Intermediate[Burmese_Consonants],0)),LEFT(BD89,2),
IF(ISNUMBER(MATCH(LEFT(BD89,1),Final_modified_Intermediate[Burmese_Consonants],0)),LEFT(BD89,1),
IF(ISNUMBER(MATCH(LEFT(BD89,7),Final_Intermediate[Burmese_Consonants],0)),LEFT(BD89,7),
IF(ISNUMBER(MATCH(LEFT(BD89,6),Final_Intermediate[Burmese_Consonants],0)),LEFT(BD89,6),
IF(ISNUMBER(MATCH(LEFT(BD89,5),Final_Intermediate[Burmese_Consonants],0)),LEFT(BD89,5),
IF(ISNUMBER(MATCH(LEFT(BD89,4),Final_Intermediate[Burmese_Consonants],0)),LEFT(BD89,4),
IF(ISNUMBER(MATCH(LEFT(BD89,3),Final_Intermediate[Burmese_Consonants],0)),LEFT(BD89,3),
IF(ISNUMBER(MATCH(LEFT(BD89,2),Final_Intermediate[Burmese_Consonants],0)),LEFT(BD89,2),
IF(ISNUMBER(MATCH(LEFT(BD89,1),Final_Intermediate[Burmese_Consonants],0)),LEFT(BD89,1),
"")))))))))))))))</f>
        <v/>
      </c>
      <c r="AG89" t="str">
        <f>IF(AND(OR(BE89="။",BE89="၊"),LEN(BE89)=1),BE89,
IF(ISNUMBER(MATCH(LEFT(BE89,7),Final_modified_Intermediate[Burmese_Consonants],0)),LEFT(BE89,7),
IF(ISNUMBER(MATCH(LEFT(BE89,6),Final_modified_Intermediate[Burmese_Consonants],0)),LEFT(BE89,6),
IF(ISNUMBER(MATCH(LEFT(BE89,5),Final_modified_Intermediate[Burmese_Consonants],0)),LEFT(BE89,5),
IF(ISNUMBER(MATCH(LEFT(BE89,4),Final_modified_Intermediate[Burmese_Consonants],0)),LEFT(BE89,4),
IF(ISNUMBER(MATCH(LEFT(BE89,3),Final_modified_Intermediate[Burmese_Consonants],0)),LEFT(BE89,3),
IF(ISNUMBER(MATCH(LEFT(BE89,2),Final_modified_Intermediate[Burmese_Consonants],0)),LEFT(BE89,2),
IF(ISNUMBER(MATCH(LEFT(BE89,1),Final_modified_Intermediate[Burmese_Consonants],0)),LEFT(BE89,1),
IF(ISNUMBER(MATCH(LEFT(BE89,7),Final_Intermediate[Burmese_Consonants],0)),LEFT(BE89,7),
IF(ISNUMBER(MATCH(LEFT(BE89,6),Final_Intermediate[Burmese_Consonants],0)),LEFT(BE89,6),
IF(ISNUMBER(MATCH(LEFT(BE89,5),Final_Intermediate[Burmese_Consonants],0)),LEFT(BE89,5),
IF(ISNUMBER(MATCH(LEFT(BE89,4),Final_Intermediate[Burmese_Consonants],0)),LEFT(BE89,4),
IF(ISNUMBER(MATCH(LEFT(BE89,3),Final_Intermediate[Burmese_Consonants],0)),LEFT(BE89,3),
IF(ISNUMBER(MATCH(LEFT(BE89,2),Final_Intermediate[Burmese_Consonants],0)),LEFT(BE89,2),
IF(ISNUMBER(MATCH(LEFT(BE89,1),Final_Intermediate[Burmese_Consonants],0)),LEFT(BE89,1),
"")))))))))))))))</f>
        <v/>
      </c>
      <c r="AH89" t="str">
        <f>IF(AND(OR(BF89="။",BF89="၊"),LEN(BF89)=1),BF89,
IF(ISNUMBER(MATCH(LEFT(BF89,7),Final_modified_Intermediate[Burmese_Consonants],0)),LEFT(BF89,7),
IF(ISNUMBER(MATCH(LEFT(BF89,6),Final_modified_Intermediate[Burmese_Consonants],0)),LEFT(BF89,6),
IF(ISNUMBER(MATCH(LEFT(BF89,5),Final_modified_Intermediate[Burmese_Consonants],0)),LEFT(BF89,5),
IF(ISNUMBER(MATCH(LEFT(BF89,4),Final_modified_Intermediate[Burmese_Consonants],0)),LEFT(BF89,4),
IF(ISNUMBER(MATCH(LEFT(BF89,3),Final_modified_Intermediate[Burmese_Consonants],0)),LEFT(BF89,3),
IF(ISNUMBER(MATCH(LEFT(BF89,2),Final_modified_Intermediate[Burmese_Consonants],0)),LEFT(BF89,2),
IF(ISNUMBER(MATCH(LEFT(BF89,1),Final_modified_Intermediate[Burmese_Consonants],0)),LEFT(BF89,1),
IF(ISNUMBER(MATCH(LEFT(BF89,7),Final_Intermediate[Burmese_Consonants],0)),LEFT(BF89,7),
IF(ISNUMBER(MATCH(LEFT(BF89,6),Final_Intermediate[Burmese_Consonants],0)),LEFT(BF89,6),
IF(ISNUMBER(MATCH(LEFT(BF89,5),Final_Intermediate[Burmese_Consonants],0)),LEFT(BF89,5),
IF(ISNUMBER(MATCH(LEFT(BF89,4),Final_Intermediate[Burmese_Consonants],0)),LEFT(BF89,4),
IF(ISNUMBER(MATCH(LEFT(BF89,3),Final_Intermediate[Burmese_Consonants],0)),LEFT(BF89,3),
IF(ISNUMBER(MATCH(LEFT(BF89,2),Final_Intermediate[Burmese_Consonants],0)),LEFT(BF89,2),
IF(ISNUMBER(MATCH(LEFT(BF89,1),Final_Intermediate[Burmese_Consonants],0)),LEFT(BF89,1),
"")))))))))))))))</f>
        <v/>
      </c>
      <c r="AI89" t="str">
        <f>IF(AND(OR(BG89="။",BG89="၊"),LEN(BG89)=1),BG89,
IF(ISNUMBER(MATCH(LEFT(BG89,7),Final_modified_Intermediate[Burmese_Consonants],0)),LEFT(BG89,7),
IF(ISNUMBER(MATCH(LEFT(BG89,6),Final_modified_Intermediate[Burmese_Consonants],0)),LEFT(BG89,6),
IF(ISNUMBER(MATCH(LEFT(BG89,5),Final_modified_Intermediate[Burmese_Consonants],0)),LEFT(BG89,5),
IF(ISNUMBER(MATCH(LEFT(BG89,4),Final_modified_Intermediate[Burmese_Consonants],0)),LEFT(BG89,4),
IF(ISNUMBER(MATCH(LEFT(BG89,3),Final_modified_Intermediate[Burmese_Consonants],0)),LEFT(BG89,3),
IF(ISNUMBER(MATCH(LEFT(BG89,2),Final_modified_Intermediate[Burmese_Consonants],0)),LEFT(BG89,2),
IF(ISNUMBER(MATCH(LEFT(BG89,1),Final_modified_Intermediate[Burmese_Consonants],0)),LEFT(BG89,1),
IF(ISNUMBER(MATCH(LEFT(BG89,7),Final_Intermediate[Burmese_Consonants],0)),LEFT(BG89,7),
IF(ISNUMBER(MATCH(LEFT(BG89,6),Final_Intermediate[Burmese_Consonants],0)),LEFT(BG89,6),
IF(ISNUMBER(MATCH(LEFT(BG89,5),Final_Intermediate[Burmese_Consonants],0)),LEFT(BG89,5),
IF(ISNUMBER(MATCH(LEFT(BG89,4),Final_Intermediate[Burmese_Consonants],0)),LEFT(BG89,4),
IF(ISNUMBER(MATCH(LEFT(BG89,3),Final_Intermediate[Burmese_Consonants],0)),LEFT(BG89,3),
IF(ISNUMBER(MATCH(LEFT(BG89,2),Final_Intermediate[Burmese_Consonants],0)),LEFT(BG89,2),
IF(ISNUMBER(MATCH(LEFT(BG89,1),Final_Intermediate[Burmese_Consonants],0)),LEFT(BG89,1),
"")))))))))))))))</f>
        <v/>
      </c>
      <c r="AJ89" t="str">
        <f>IF(AND(OR(BH89="။",BH89="၊"),LEN(BH89)=1),BH89,
IF(ISNUMBER(MATCH(LEFT(BH89,7),Final_modified_Intermediate[Burmese_Consonants],0)),LEFT(BH89,7),
IF(ISNUMBER(MATCH(LEFT(BH89,6),Final_modified_Intermediate[Burmese_Consonants],0)),LEFT(BH89,6),
IF(ISNUMBER(MATCH(LEFT(BH89,5),Final_modified_Intermediate[Burmese_Consonants],0)),LEFT(BH89,5),
IF(ISNUMBER(MATCH(LEFT(BH89,4),Final_modified_Intermediate[Burmese_Consonants],0)),LEFT(BH89,4),
IF(ISNUMBER(MATCH(LEFT(BH89,3),Final_modified_Intermediate[Burmese_Consonants],0)),LEFT(BH89,3),
IF(ISNUMBER(MATCH(LEFT(BH89,2),Final_modified_Intermediate[Burmese_Consonants],0)),LEFT(BH89,2),
IF(ISNUMBER(MATCH(LEFT(BH89,1),Final_modified_Intermediate[Burmese_Consonants],0)),LEFT(BH89,1),
IF(ISNUMBER(MATCH(LEFT(BH89,7),Final_Intermediate[Burmese_Consonants],0)),LEFT(BH89,7),
IF(ISNUMBER(MATCH(LEFT(BH89,6),Final_Intermediate[Burmese_Consonants],0)),LEFT(BH89,6),
IF(ISNUMBER(MATCH(LEFT(BH89,5),Final_Intermediate[Burmese_Consonants],0)),LEFT(BH89,5),
IF(ISNUMBER(MATCH(LEFT(BH89,4),Final_Intermediate[Burmese_Consonants],0)),LEFT(BH89,4),
IF(ISNUMBER(MATCH(LEFT(BH89,3),Final_Intermediate[Burmese_Consonants],0)),LEFT(BH89,3),
IF(ISNUMBER(MATCH(LEFT(BH89,2),Final_Intermediate[Burmese_Consonants],0)),LEFT(BH89,2),
IF(ISNUMBER(MATCH(LEFT(BH89,1),Final_Intermediate[Burmese_Consonants],0)),LEFT(BH89,1),
"")))))))))))))))</f>
        <v/>
      </c>
      <c r="AK89" t="str">
        <f>IF(AND(OR(BI89="။",BI89="၊"),LEN(BI89)=1),BI89,
IF(ISNUMBER(MATCH(LEFT(BI89,7),Final_modified_Intermediate[Burmese_Consonants],0)),LEFT(BI89,7),
IF(ISNUMBER(MATCH(LEFT(BI89,6),Final_modified_Intermediate[Burmese_Consonants],0)),LEFT(BI89,6),
IF(ISNUMBER(MATCH(LEFT(BI89,5),Final_modified_Intermediate[Burmese_Consonants],0)),LEFT(BI89,5),
IF(ISNUMBER(MATCH(LEFT(BI89,4),Final_modified_Intermediate[Burmese_Consonants],0)),LEFT(BI89,4),
IF(ISNUMBER(MATCH(LEFT(BI89,3),Final_modified_Intermediate[Burmese_Consonants],0)),LEFT(BI89,3),
IF(ISNUMBER(MATCH(LEFT(BI89,2),Final_modified_Intermediate[Burmese_Consonants],0)),LEFT(BI89,2),
IF(ISNUMBER(MATCH(LEFT(BI89,1),Final_modified_Intermediate[Burmese_Consonants],0)),LEFT(BI89,1),
IF(ISNUMBER(MATCH(LEFT(BI89,7),Final_Intermediate[Burmese_Consonants],0)),LEFT(BI89,7),
IF(ISNUMBER(MATCH(LEFT(BI89,6),Final_Intermediate[Burmese_Consonants],0)),LEFT(BI89,6),
IF(ISNUMBER(MATCH(LEFT(BI89,5),Final_Intermediate[Burmese_Consonants],0)),LEFT(BI89,5),
IF(ISNUMBER(MATCH(LEFT(BI89,4),Final_Intermediate[Burmese_Consonants],0)),LEFT(BI89,4),
IF(ISNUMBER(MATCH(LEFT(BI89,3),Final_Intermediate[Burmese_Consonants],0)),LEFT(BI89,3),
IF(ISNUMBER(MATCH(LEFT(BI89,2),Final_Intermediate[Burmese_Consonants],0)),LEFT(BI89,2),
IF(ISNUMBER(MATCH(LEFT(BI89,1),Final_Intermediate[Burmese_Consonants],0)),LEFT(BI89,1),
"")))))))))))))))</f>
        <v/>
      </c>
      <c r="AL89" t="str">
        <f>IF(AND(OR(BJ89="။",BJ89="၊"),LEN(BJ89)=1),BJ89,
IF(ISNUMBER(MATCH(LEFT(BJ89,7),Final_modified_Intermediate[Burmese_Consonants],0)),LEFT(BJ89,7),
IF(ISNUMBER(MATCH(LEFT(BJ89,6),Final_modified_Intermediate[Burmese_Consonants],0)),LEFT(BJ89,6),
IF(ISNUMBER(MATCH(LEFT(BJ89,5),Final_modified_Intermediate[Burmese_Consonants],0)),LEFT(BJ89,5),
IF(ISNUMBER(MATCH(LEFT(BJ89,4),Final_modified_Intermediate[Burmese_Consonants],0)),LEFT(BJ89,4),
IF(ISNUMBER(MATCH(LEFT(BJ89,3),Final_modified_Intermediate[Burmese_Consonants],0)),LEFT(BJ89,3),
IF(ISNUMBER(MATCH(LEFT(BJ89,2),Final_modified_Intermediate[Burmese_Consonants],0)),LEFT(BJ89,2),
IF(ISNUMBER(MATCH(LEFT(BJ89,1),Final_modified_Intermediate[Burmese_Consonants],0)),LEFT(BJ89,1),
IF(ISNUMBER(MATCH(LEFT(BJ89,7),Final_Intermediate[Burmese_Consonants],0)),LEFT(BJ89,7),
IF(ISNUMBER(MATCH(LEFT(BJ89,6),Final_Intermediate[Burmese_Consonants],0)),LEFT(BJ89,6),
IF(ISNUMBER(MATCH(LEFT(BJ89,5),Final_Intermediate[Burmese_Consonants],0)),LEFT(BJ89,5),
IF(ISNUMBER(MATCH(LEFT(BJ89,4),Final_Intermediate[Burmese_Consonants],0)),LEFT(BJ89,4),
IF(ISNUMBER(MATCH(LEFT(BJ89,3),Final_Intermediate[Burmese_Consonants],0)),LEFT(BJ89,3),
IF(ISNUMBER(MATCH(LEFT(BJ89,2),Final_Intermediate[Burmese_Consonants],0)),LEFT(BJ89,2),
IF(ISNUMBER(MATCH(LEFT(BJ89,1),Final_Intermediate[Burmese_Consonants],0)),LEFT(BJ89,1),
"")))))))))))))))</f>
        <v/>
      </c>
      <c r="AN89" t="e">
        <f>Compiler_Burmese[[#This Row],[Sr. No.]]</f>
        <v>#REF!</v>
      </c>
      <c r="AO8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89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8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8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8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8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8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8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8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8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89" t="e">
        <f>[2]!Vocabulary_Burmese[[#This Row],[Sr. No.]]</f>
        <v>#REF!</v>
      </c>
      <c r="BA89" t="str">
        <f>IF(Raw_data_N2_Kanji[[#This Row],[Categorie]]&lt;&gt;"","",
IF(ISNUMBER(MATCH(V,Special_list[Burmese word],0)),"",
SUBSTITUTE(Raw_data_N2_Kanji[[#This Row],[Raw]]," ","")))</f>
        <v/>
      </c>
      <c r="BB89" t="str">
        <f>RIGHT(Segregate18[[#This Row],[UPGRADE]],LEN(Segregate18[[#This Row],[UPGRADE]])-LEN(Compiler_Burmese[[#This Row],[1]]))</f>
        <v/>
      </c>
      <c r="BC89" t="str">
        <f>RIGHT(Segregate18[[#This Row],[11]],LEN(Segregate18[[#This Row],[11]])-LEN(Compiler_Burmese[[#This Row],[2]]))</f>
        <v/>
      </c>
      <c r="BD89" t="str">
        <f>RIGHT(Segregate18[[#This Row],[21]],LEN(Segregate18[[#This Row],[21]])-LEN(Compiler_Burmese[[#This Row],[3]]))</f>
        <v/>
      </c>
      <c r="BE89" t="str">
        <f>RIGHT(Segregate18[[#This Row],[31]],LEN(Segregate18[[#This Row],[31]])-LEN(Compiler_Burmese[[#This Row],[4]]))</f>
        <v/>
      </c>
      <c r="BF89" t="str">
        <f>RIGHT(Segregate18[[#This Row],[41]],LEN(Segregate18[[#This Row],[41]])-LEN(Compiler_Burmese[[#This Row],[5]]))</f>
        <v/>
      </c>
      <c r="BG89" t="str">
        <f>RIGHT(Segregate18[[#This Row],[51]],LEN(Segregate18[[#This Row],[51]])-LEN(Compiler_Burmese[[#This Row],[6]]))</f>
        <v/>
      </c>
      <c r="BH89" t="str">
        <f>RIGHT(Segregate18[[#This Row],[61]],LEN(Segregate18[[#This Row],[61]])-LEN(Compiler_Burmese[[#This Row],[7]]))</f>
        <v/>
      </c>
      <c r="BI89" t="str">
        <f>RIGHT(Segregate18[[#This Row],[71]],LEN(Segregate18[[#This Row],[71]])-LEN(Compiler_Burmese[[#This Row],[8]]))</f>
        <v/>
      </c>
      <c r="BJ89" t="str">
        <f>RIGHT(Segregate18[[#This Row],[81]],LEN(Segregate18[[#This Row],[81]])-LEN(Compiler_Burmese[[#This Row],[9]]))</f>
        <v/>
      </c>
    </row>
    <row r="90" spans="1:62" ht="14.25" customHeight="1" x14ac:dyDescent="0.3">
      <c r="A90">
        <f>IF(Raw_data_N2_Kanji[[#This Row],[Categorie]]&lt;&gt;"",$A89+1,$A89)</f>
        <v>7</v>
      </c>
      <c r="B90" s="6">
        <f>IF(AND(Raw_data_N2_Kanji[[#This Row],[Supporting word 1]]="",Raw_data_N2_Kanji[[#This Row],[Supporting word 2]]=""),$B89,$B89+1)</f>
        <v>0</v>
      </c>
      <c r="C90" s="9">
        <f>ROW()-ROW(Raw_data_N2_Kanji[#Headers])</f>
        <v>88</v>
      </c>
      <c r="D90" s="9"/>
      <c r="E90" s="9" t="str">
        <f>IF(Raw_data_N2_Kanji[[#This Row],[Categorie]]="",$E89,Raw_data_N2_Kanji[[#This Row],[Categorie]])</f>
        <v>Beef &amp; Mutton (Lunch, Dinner)</v>
      </c>
      <c r="F90" s="9">
        <f t="shared" si="2"/>
        <v>1</v>
      </c>
      <c r="G90" s="57" t="str">
        <f>Raw_data_N2_Kanji[[#This Row],[Lecture_no]]&amp;"_"&amp;Raw_data_N2_Kanji[[#This Row],[Receipe_no]]</f>
        <v>Beef &amp; Mutton (Lunch, Dinner)_1</v>
      </c>
      <c r="H90" s="11" t="s">
        <v>27526</v>
      </c>
      <c r="I9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အမဲသားဟင်း</v>
      </c>
      <c r="K9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0" s="11"/>
      <c r="N90" s="11"/>
      <c r="O9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0" s="12" t="s">
        <v>27708</v>
      </c>
      <c r="Q90" s="12">
        <f>IF(Raw_data_N2_Kanji[[#This Row],[Receipe_no]]=0,$Q89,
$Q89+1)</f>
        <v>81</v>
      </c>
      <c r="R90" s="11"/>
      <c r="S90" s="11">
        <f>IF(Raw_data_N2_Kanji[[#This Row],[Marking]]="",1,"")</f>
        <v>1</v>
      </c>
      <c r="T90" s="11" t="str">
        <f>IF(Raw_data_N2_Kanji[[#This Row],[Marking_blank]]="",SUMPRODUCT(COUNTIF($S$3:$S90,$S90)),"")</f>
        <v/>
      </c>
      <c r="U90" s="12">
        <f>Raw_data_N2_Kanji[[#This Row],[Sr. no.]]</f>
        <v>88</v>
      </c>
      <c r="V90" s="11">
        <f>SUMPRODUCT(COUNTIF($J$3:$J90,$J90))</f>
        <v>1</v>
      </c>
      <c r="W90" s="82">
        <f>LEN('1_Raw_data'!$J90)</f>
        <v>10</v>
      </c>
      <c r="Y90" t="e">
        <f>Segregate18[[#This Row],[Sr. No.]]</f>
        <v>#REF!</v>
      </c>
      <c r="Z90" t="str">
        <f>IF(AND(OR(BA90="။",BA90="၊"),LEN(BA90)=1),BA90,
IF(ISNUMBER(MATCH(LEFT(BA90,7),Final_modified_Intermediate[Burmese_Consonants],0)),LEFT(BA90,7),
IF(ISNUMBER(MATCH(LEFT(BA90,6),Final_modified_Intermediate[Burmese_Consonants],0)),LEFT(BA90,6),
IF(ISNUMBER(MATCH(LEFT(BA90,5),Final_modified_Intermediate[Burmese_Consonants],0)),LEFT(BA90,5),
IF(ISNUMBER(MATCH(LEFT(BA90,4),Final_modified_Intermediate[Burmese_Consonants],0)),LEFT(BA90,4),
IF(ISNUMBER(MATCH(LEFT(BA90,3),Final_modified_Intermediate[Burmese_Consonants],0)),LEFT(BA90,3),
IF(ISNUMBER(MATCH(LEFT(BA90,2),Final_modified_Intermediate[Burmese_Consonants],0)),LEFT(BA90,2),
IF(ISNUMBER(MATCH(LEFT(BA90,1),Final_modified_Intermediate[Burmese_Consonants],0)),LEFT(BA90,1),
IF(ISNUMBER(MATCH(LEFT(BA90,7),Final_Intermediate[Burmese_Consonants],0)),LEFT(BA90,7),
IF(ISNUMBER(MATCH(LEFT(BA90,6),Final_Intermediate[Burmese_Consonants],0)),LEFT(BA90,6),
IF(ISNUMBER(MATCH(LEFT(BA90,5),Final_Intermediate[Burmese_Consonants],0)),LEFT(BA90,5),
IF(ISNUMBER(MATCH(LEFT(BA90,4),Final_Intermediate[Burmese_Consonants],0)),LEFT(BA90,4),
IF(ISNUMBER(MATCH(LEFT(BA90,3),Final_Intermediate[Burmese_Consonants],0)),LEFT(BA90,3),
IF(ISNUMBER(MATCH(LEFT(BA90,2),Final_Intermediate[Burmese_Consonants],0)),LEFT(BA90,2),
IF(ISNUMBER(MATCH(LEFT(BA90,1),Final_Intermediate[Burmese_Consonants],0)),LEFT(BA90,1),
"")))))))))))))))</f>
        <v>အ</v>
      </c>
      <c r="AA9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0" t="str">
        <f>IF(AND(OR(BB90="။",BB90="၊"),LEN(BB90)=1),BB90,
IF(ISNUMBER(MATCH(LEFT(BB90,7),Final_modified_Intermediate[Burmese_Consonants],0)),LEFT(BB90,7),
IF(ISNUMBER(MATCH(LEFT(BB90,6),Final_modified_Intermediate[Burmese_Consonants],0)),LEFT(BB90,6),
IF(ISNUMBER(MATCH(LEFT(BB90,5),Final_modified_Intermediate[Burmese_Consonants],0)),LEFT(BB90,5),
IF(ISNUMBER(MATCH(LEFT(BB90,4),Final_modified_Intermediate[Burmese_Consonants],0)),LEFT(BB90,4),
IF(ISNUMBER(MATCH(LEFT(BB90,3),Final_modified_Intermediate[Burmese_Consonants],0)),LEFT(BB90,3),
IF(ISNUMBER(MATCH(LEFT(BB90,2),Final_modified_Intermediate[Burmese_Consonants],0)),LEFT(BB90,2),
IF(ISNUMBER(MATCH(LEFT(BB90,1),Final_modified_Intermediate[Burmese_Consonants],0)),LEFT(BB90,1),
IF(ISNUMBER(MATCH(LEFT(BB90,7),Final_Intermediate[Burmese_Consonants],0)),LEFT(BB90,7),
IF(ISNUMBER(MATCH(LEFT(BB90,6),Final_Intermediate[Burmese_Consonants],0)),LEFT(BB90,6),
IF(ISNUMBER(MATCH(LEFT(BB90,5),Final_Intermediate[Burmese_Consonants],0)),LEFT(BB90,5),
IF(ISNUMBER(MATCH(LEFT(BB90,4),Final_Intermediate[Burmese_Consonants],0)),LEFT(BB90,4),
IF(ISNUMBER(MATCH(LEFT(BB90,3),Final_Intermediate[Burmese_Consonants],0)),LEFT(BB90,3),
IF(ISNUMBER(MATCH(LEFT(BB90,2),Final_Intermediate[Burmese_Consonants],0)),LEFT(BB90,2),
IF(ISNUMBER(MATCH(LEFT(BB90,1),Final_Intermediate[Burmese_Consonants],0)),LEFT(BB90,1),
"")))))))))))))))</f>
        <v>မဲ</v>
      </c>
      <c r="AC9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0" t="str">
        <f>IF(AND(OR(BC90="။",BC90="၊"),LEN(BC90)=1),BC90,
IF(ISNUMBER(MATCH(LEFT(BC90,7),Final_modified_Intermediate[Burmese_Consonants],0)),LEFT(BC90,7),
IF(ISNUMBER(MATCH(LEFT(BC90,6),Final_modified_Intermediate[Burmese_Consonants],0)),LEFT(BC90,6),
IF(ISNUMBER(MATCH(LEFT(BC90,5),Final_modified_Intermediate[Burmese_Consonants],0)),LEFT(BC90,5),
IF(ISNUMBER(MATCH(LEFT(BC90,4),Final_modified_Intermediate[Burmese_Consonants],0)),LEFT(BC90,4),
IF(ISNUMBER(MATCH(LEFT(BC90,3),Final_modified_Intermediate[Burmese_Consonants],0)),LEFT(BC90,3),
IF(ISNUMBER(MATCH(LEFT(BC90,2),Final_modified_Intermediate[Burmese_Consonants],0)),LEFT(BC90,2),
IF(ISNUMBER(MATCH(LEFT(BC90,1),Final_modified_Intermediate[Burmese_Consonants],0)),LEFT(BC90,1),
IF(ISNUMBER(MATCH(LEFT(BC90,7),Final_Intermediate[Burmese_Consonants],0)),LEFT(BC90,7),
IF(ISNUMBER(MATCH(LEFT(BC90,6),Final_Intermediate[Burmese_Consonants],0)),LEFT(BC90,6),
IF(ISNUMBER(MATCH(LEFT(BC90,5),Final_Intermediate[Burmese_Consonants],0)),LEFT(BC90,5),
IF(ISNUMBER(MATCH(LEFT(BC90,4),Final_Intermediate[Burmese_Consonants],0)),LEFT(BC90,4),
IF(ISNUMBER(MATCH(LEFT(BC90,3),Final_Intermediate[Burmese_Consonants],0)),LEFT(BC90,3),
IF(ISNUMBER(MATCH(LEFT(BC90,2),Final_Intermediate[Burmese_Consonants],0)),LEFT(BC90,2),
IF(ISNUMBER(MATCH(LEFT(BC90,1),Final_Intermediate[Burmese_Consonants],0)),LEFT(BC90,1),
"")))))))))))))))</f>
        <v>သား</v>
      </c>
      <c r="AE9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0" t="str">
        <f>IF(AND(OR(BD90="။",BD90="၊"),LEN(BD90)=1),BD90,
IF(ISNUMBER(MATCH(LEFT(BD90,7),Final_modified_Intermediate[Burmese_Consonants],0)),LEFT(BD90,7),
IF(ISNUMBER(MATCH(LEFT(BD90,6),Final_modified_Intermediate[Burmese_Consonants],0)),LEFT(BD90,6),
IF(ISNUMBER(MATCH(LEFT(BD90,5),Final_modified_Intermediate[Burmese_Consonants],0)),LEFT(BD90,5),
IF(ISNUMBER(MATCH(LEFT(BD90,4),Final_modified_Intermediate[Burmese_Consonants],0)),LEFT(BD90,4),
IF(ISNUMBER(MATCH(LEFT(BD90,3),Final_modified_Intermediate[Burmese_Consonants],0)),LEFT(BD90,3),
IF(ISNUMBER(MATCH(LEFT(BD90,2),Final_modified_Intermediate[Burmese_Consonants],0)),LEFT(BD90,2),
IF(ISNUMBER(MATCH(LEFT(BD90,1),Final_modified_Intermediate[Burmese_Consonants],0)),LEFT(BD90,1),
IF(ISNUMBER(MATCH(LEFT(BD90,7),Final_Intermediate[Burmese_Consonants],0)),LEFT(BD90,7),
IF(ISNUMBER(MATCH(LEFT(BD90,6),Final_Intermediate[Burmese_Consonants],0)),LEFT(BD90,6),
IF(ISNUMBER(MATCH(LEFT(BD90,5),Final_Intermediate[Burmese_Consonants],0)),LEFT(BD90,5),
IF(ISNUMBER(MATCH(LEFT(BD90,4),Final_Intermediate[Burmese_Consonants],0)),LEFT(BD90,4),
IF(ISNUMBER(MATCH(LEFT(BD90,3),Final_Intermediate[Burmese_Consonants],0)),LEFT(BD90,3),
IF(ISNUMBER(MATCH(LEFT(BD90,2),Final_Intermediate[Burmese_Consonants],0)),LEFT(BD90,2),
IF(ISNUMBER(MATCH(LEFT(BD90,1),Final_Intermediate[Burmese_Consonants],0)),LEFT(BD90,1),
"")))))))))))))))</f>
        <v>ဟင်း</v>
      </c>
      <c r="AG90" t="str">
        <f>IF(AND(OR(BE90="။",BE90="၊"),LEN(BE90)=1),BE90,
IF(ISNUMBER(MATCH(LEFT(BE90,7),Final_modified_Intermediate[Burmese_Consonants],0)),LEFT(BE90,7),
IF(ISNUMBER(MATCH(LEFT(BE90,6),Final_modified_Intermediate[Burmese_Consonants],0)),LEFT(BE90,6),
IF(ISNUMBER(MATCH(LEFT(BE90,5),Final_modified_Intermediate[Burmese_Consonants],0)),LEFT(BE90,5),
IF(ISNUMBER(MATCH(LEFT(BE90,4),Final_modified_Intermediate[Burmese_Consonants],0)),LEFT(BE90,4),
IF(ISNUMBER(MATCH(LEFT(BE90,3),Final_modified_Intermediate[Burmese_Consonants],0)),LEFT(BE90,3),
IF(ISNUMBER(MATCH(LEFT(BE90,2),Final_modified_Intermediate[Burmese_Consonants],0)),LEFT(BE90,2),
IF(ISNUMBER(MATCH(LEFT(BE90,1),Final_modified_Intermediate[Burmese_Consonants],0)),LEFT(BE90,1),
IF(ISNUMBER(MATCH(LEFT(BE90,7),Final_Intermediate[Burmese_Consonants],0)),LEFT(BE90,7),
IF(ISNUMBER(MATCH(LEFT(BE90,6),Final_Intermediate[Burmese_Consonants],0)),LEFT(BE90,6),
IF(ISNUMBER(MATCH(LEFT(BE90,5),Final_Intermediate[Burmese_Consonants],0)),LEFT(BE90,5),
IF(ISNUMBER(MATCH(LEFT(BE90,4),Final_Intermediate[Burmese_Consonants],0)),LEFT(BE90,4),
IF(ISNUMBER(MATCH(LEFT(BE90,3),Final_Intermediate[Burmese_Consonants],0)),LEFT(BE90,3),
IF(ISNUMBER(MATCH(LEFT(BE90,2),Final_Intermediate[Burmese_Consonants],0)),LEFT(BE90,2),
IF(ISNUMBER(MATCH(LEFT(BE90,1),Final_Intermediate[Burmese_Consonants],0)),LEFT(BE90,1),
"")))))))))))))))</f>
        <v/>
      </c>
      <c r="AH90" t="str">
        <f>IF(AND(OR(BF90="။",BF90="၊"),LEN(BF90)=1),BF90,
IF(ISNUMBER(MATCH(LEFT(BF90,7),Final_modified_Intermediate[Burmese_Consonants],0)),LEFT(BF90,7),
IF(ISNUMBER(MATCH(LEFT(BF90,6),Final_modified_Intermediate[Burmese_Consonants],0)),LEFT(BF90,6),
IF(ISNUMBER(MATCH(LEFT(BF90,5),Final_modified_Intermediate[Burmese_Consonants],0)),LEFT(BF90,5),
IF(ISNUMBER(MATCH(LEFT(BF90,4),Final_modified_Intermediate[Burmese_Consonants],0)),LEFT(BF90,4),
IF(ISNUMBER(MATCH(LEFT(BF90,3),Final_modified_Intermediate[Burmese_Consonants],0)),LEFT(BF90,3),
IF(ISNUMBER(MATCH(LEFT(BF90,2),Final_modified_Intermediate[Burmese_Consonants],0)),LEFT(BF90,2),
IF(ISNUMBER(MATCH(LEFT(BF90,1),Final_modified_Intermediate[Burmese_Consonants],0)),LEFT(BF90,1),
IF(ISNUMBER(MATCH(LEFT(BF90,7),Final_Intermediate[Burmese_Consonants],0)),LEFT(BF90,7),
IF(ISNUMBER(MATCH(LEFT(BF90,6),Final_Intermediate[Burmese_Consonants],0)),LEFT(BF90,6),
IF(ISNUMBER(MATCH(LEFT(BF90,5),Final_Intermediate[Burmese_Consonants],0)),LEFT(BF90,5),
IF(ISNUMBER(MATCH(LEFT(BF90,4),Final_Intermediate[Burmese_Consonants],0)),LEFT(BF90,4),
IF(ISNUMBER(MATCH(LEFT(BF90,3),Final_Intermediate[Burmese_Consonants],0)),LEFT(BF90,3),
IF(ISNUMBER(MATCH(LEFT(BF90,2),Final_Intermediate[Burmese_Consonants],0)),LEFT(BF90,2),
IF(ISNUMBER(MATCH(LEFT(BF90,1),Final_Intermediate[Burmese_Consonants],0)),LEFT(BF90,1),
"")))))))))))))))</f>
        <v/>
      </c>
      <c r="AI90" t="str">
        <f>IF(AND(OR(BG90="။",BG90="၊"),LEN(BG90)=1),BG90,
IF(ISNUMBER(MATCH(LEFT(BG90,7),Final_modified_Intermediate[Burmese_Consonants],0)),LEFT(BG90,7),
IF(ISNUMBER(MATCH(LEFT(BG90,6),Final_modified_Intermediate[Burmese_Consonants],0)),LEFT(BG90,6),
IF(ISNUMBER(MATCH(LEFT(BG90,5),Final_modified_Intermediate[Burmese_Consonants],0)),LEFT(BG90,5),
IF(ISNUMBER(MATCH(LEFT(BG90,4),Final_modified_Intermediate[Burmese_Consonants],0)),LEFT(BG90,4),
IF(ISNUMBER(MATCH(LEFT(BG90,3),Final_modified_Intermediate[Burmese_Consonants],0)),LEFT(BG90,3),
IF(ISNUMBER(MATCH(LEFT(BG90,2),Final_modified_Intermediate[Burmese_Consonants],0)),LEFT(BG90,2),
IF(ISNUMBER(MATCH(LEFT(BG90,1),Final_modified_Intermediate[Burmese_Consonants],0)),LEFT(BG90,1),
IF(ISNUMBER(MATCH(LEFT(BG90,7),Final_Intermediate[Burmese_Consonants],0)),LEFT(BG90,7),
IF(ISNUMBER(MATCH(LEFT(BG90,6),Final_Intermediate[Burmese_Consonants],0)),LEFT(BG90,6),
IF(ISNUMBER(MATCH(LEFT(BG90,5),Final_Intermediate[Burmese_Consonants],0)),LEFT(BG90,5),
IF(ISNUMBER(MATCH(LEFT(BG90,4),Final_Intermediate[Burmese_Consonants],0)),LEFT(BG90,4),
IF(ISNUMBER(MATCH(LEFT(BG90,3),Final_Intermediate[Burmese_Consonants],0)),LEFT(BG90,3),
IF(ISNUMBER(MATCH(LEFT(BG90,2),Final_Intermediate[Burmese_Consonants],0)),LEFT(BG90,2),
IF(ISNUMBER(MATCH(LEFT(BG90,1),Final_Intermediate[Burmese_Consonants],0)),LEFT(BG90,1),
"")))))))))))))))</f>
        <v/>
      </c>
      <c r="AJ90" t="str">
        <f>IF(AND(OR(BH90="။",BH90="၊"),LEN(BH90)=1),BH90,
IF(ISNUMBER(MATCH(LEFT(BH90,7),Final_modified_Intermediate[Burmese_Consonants],0)),LEFT(BH90,7),
IF(ISNUMBER(MATCH(LEFT(BH90,6),Final_modified_Intermediate[Burmese_Consonants],0)),LEFT(BH90,6),
IF(ISNUMBER(MATCH(LEFT(BH90,5),Final_modified_Intermediate[Burmese_Consonants],0)),LEFT(BH90,5),
IF(ISNUMBER(MATCH(LEFT(BH90,4),Final_modified_Intermediate[Burmese_Consonants],0)),LEFT(BH90,4),
IF(ISNUMBER(MATCH(LEFT(BH90,3),Final_modified_Intermediate[Burmese_Consonants],0)),LEFT(BH90,3),
IF(ISNUMBER(MATCH(LEFT(BH90,2),Final_modified_Intermediate[Burmese_Consonants],0)),LEFT(BH90,2),
IF(ISNUMBER(MATCH(LEFT(BH90,1),Final_modified_Intermediate[Burmese_Consonants],0)),LEFT(BH90,1),
IF(ISNUMBER(MATCH(LEFT(BH90,7),Final_Intermediate[Burmese_Consonants],0)),LEFT(BH90,7),
IF(ISNUMBER(MATCH(LEFT(BH90,6),Final_Intermediate[Burmese_Consonants],0)),LEFT(BH90,6),
IF(ISNUMBER(MATCH(LEFT(BH90,5),Final_Intermediate[Burmese_Consonants],0)),LEFT(BH90,5),
IF(ISNUMBER(MATCH(LEFT(BH90,4),Final_Intermediate[Burmese_Consonants],0)),LEFT(BH90,4),
IF(ISNUMBER(MATCH(LEFT(BH90,3),Final_Intermediate[Burmese_Consonants],0)),LEFT(BH90,3),
IF(ISNUMBER(MATCH(LEFT(BH90,2),Final_Intermediate[Burmese_Consonants],0)),LEFT(BH90,2),
IF(ISNUMBER(MATCH(LEFT(BH90,1),Final_Intermediate[Burmese_Consonants],0)),LEFT(BH90,1),
"")))))))))))))))</f>
        <v/>
      </c>
      <c r="AK90" t="str">
        <f>IF(AND(OR(BI90="။",BI90="၊"),LEN(BI90)=1),BI90,
IF(ISNUMBER(MATCH(LEFT(BI90,7),Final_modified_Intermediate[Burmese_Consonants],0)),LEFT(BI90,7),
IF(ISNUMBER(MATCH(LEFT(BI90,6),Final_modified_Intermediate[Burmese_Consonants],0)),LEFT(BI90,6),
IF(ISNUMBER(MATCH(LEFT(BI90,5),Final_modified_Intermediate[Burmese_Consonants],0)),LEFT(BI90,5),
IF(ISNUMBER(MATCH(LEFT(BI90,4),Final_modified_Intermediate[Burmese_Consonants],0)),LEFT(BI90,4),
IF(ISNUMBER(MATCH(LEFT(BI90,3),Final_modified_Intermediate[Burmese_Consonants],0)),LEFT(BI90,3),
IF(ISNUMBER(MATCH(LEFT(BI90,2),Final_modified_Intermediate[Burmese_Consonants],0)),LEFT(BI90,2),
IF(ISNUMBER(MATCH(LEFT(BI90,1),Final_modified_Intermediate[Burmese_Consonants],0)),LEFT(BI90,1),
IF(ISNUMBER(MATCH(LEFT(BI90,7),Final_Intermediate[Burmese_Consonants],0)),LEFT(BI90,7),
IF(ISNUMBER(MATCH(LEFT(BI90,6),Final_Intermediate[Burmese_Consonants],0)),LEFT(BI90,6),
IF(ISNUMBER(MATCH(LEFT(BI90,5),Final_Intermediate[Burmese_Consonants],0)),LEFT(BI90,5),
IF(ISNUMBER(MATCH(LEFT(BI90,4),Final_Intermediate[Burmese_Consonants],0)),LEFT(BI90,4),
IF(ISNUMBER(MATCH(LEFT(BI90,3),Final_Intermediate[Burmese_Consonants],0)),LEFT(BI90,3),
IF(ISNUMBER(MATCH(LEFT(BI90,2),Final_Intermediate[Burmese_Consonants],0)),LEFT(BI90,2),
IF(ISNUMBER(MATCH(LEFT(BI90,1),Final_Intermediate[Burmese_Consonants],0)),LEFT(BI90,1),
"")))))))))))))))</f>
        <v/>
      </c>
      <c r="AL90" t="str">
        <f>IF(AND(OR(BJ90="။",BJ90="၊"),LEN(BJ90)=1),BJ90,
IF(ISNUMBER(MATCH(LEFT(BJ90,7),Final_modified_Intermediate[Burmese_Consonants],0)),LEFT(BJ90,7),
IF(ISNUMBER(MATCH(LEFT(BJ90,6),Final_modified_Intermediate[Burmese_Consonants],0)),LEFT(BJ90,6),
IF(ISNUMBER(MATCH(LEFT(BJ90,5),Final_modified_Intermediate[Burmese_Consonants],0)),LEFT(BJ90,5),
IF(ISNUMBER(MATCH(LEFT(BJ90,4),Final_modified_Intermediate[Burmese_Consonants],0)),LEFT(BJ90,4),
IF(ISNUMBER(MATCH(LEFT(BJ90,3),Final_modified_Intermediate[Burmese_Consonants],0)),LEFT(BJ90,3),
IF(ISNUMBER(MATCH(LEFT(BJ90,2),Final_modified_Intermediate[Burmese_Consonants],0)),LEFT(BJ90,2),
IF(ISNUMBER(MATCH(LEFT(BJ90,1),Final_modified_Intermediate[Burmese_Consonants],0)),LEFT(BJ90,1),
IF(ISNUMBER(MATCH(LEFT(BJ90,7),Final_Intermediate[Burmese_Consonants],0)),LEFT(BJ90,7),
IF(ISNUMBER(MATCH(LEFT(BJ90,6),Final_Intermediate[Burmese_Consonants],0)),LEFT(BJ90,6),
IF(ISNUMBER(MATCH(LEFT(BJ90,5),Final_Intermediate[Burmese_Consonants],0)),LEFT(BJ90,5),
IF(ISNUMBER(MATCH(LEFT(BJ90,4),Final_Intermediate[Burmese_Consonants],0)),LEFT(BJ90,4),
IF(ISNUMBER(MATCH(LEFT(BJ90,3),Final_Intermediate[Burmese_Consonants],0)),LEFT(BJ90,3),
IF(ISNUMBER(MATCH(LEFT(BJ90,2),Final_Intermediate[Burmese_Consonants],0)),LEFT(BJ90,2),
IF(ISNUMBER(MATCH(LEFT(BJ90,1),Final_Intermediate[Burmese_Consonants],0)),LEFT(BJ90,1),
"")))))))))))))))</f>
        <v/>
      </c>
      <c r="AN90" t="e">
        <f>Compiler_Burmese[[#This Row],[Sr. No.]]</f>
        <v>#REF!</v>
      </c>
      <c r="AO9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हिन3</v>
      </c>
      <c r="AS9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0" t="e">
        <f>[2]!Vocabulary_Burmese[[#This Row],[Sr. No.]]</f>
        <v>#REF!</v>
      </c>
      <c r="BA90" t="str">
        <f>IF(Raw_data_N2_Kanji[[#This Row],[Categorie]]&lt;&gt;"","",
IF(ISNUMBER(MATCH(V,Special_list[Burmese word],0)),"",
SUBSTITUTE(Raw_data_N2_Kanji[[#This Row],[Raw]]," ","")))</f>
        <v>အမဲသားဟင်း</v>
      </c>
      <c r="BB90" t="str">
        <f>RIGHT(Segregate18[[#This Row],[UPGRADE]],LEN(Segregate18[[#This Row],[UPGRADE]])-LEN(Compiler_Burmese[[#This Row],[1]]))</f>
        <v>မဲသားဟင်း</v>
      </c>
      <c r="BC90" t="str">
        <f>RIGHT(Segregate18[[#This Row],[11]],LEN(Segregate18[[#This Row],[11]])-LEN(Compiler_Burmese[[#This Row],[2]]))</f>
        <v>သားဟင်း</v>
      </c>
      <c r="BD90" t="str">
        <f>RIGHT(Segregate18[[#This Row],[21]],LEN(Segregate18[[#This Row],[21]])-LEN(Compiler_Burmese[[#This Row],[3]]))</f>
        <v>ဟင်း</v>
      </c>
      <c r="BE90" t="str">
        <f>RIGHT(Segregate18[[#This Row],[31]],LEN(Segregate18[[#This Row],[31]])-LEN(Compiler_Burmese[[#This Row],[4]]))</f>
        <v/>
      </c>
      <c r="BF90" t="str">
        <f>RIGHT(Segregate18[[#This Row],[41]],LEN(Segregate18[[#This Row],[41]])-LEN(Compiler_Burmese[[#This Row],[5]]))</f>
        <v/>
      </c>
      <c r="BG90" t="str">
        <f>RIGHT(Segregate18[[#This Row],[51]],LEN(Segregate18[[#This Row],[51]])-LEN(Compiler_Burmese[[#This Row],[6]]))</f>
        <v/>
      </c>
      <c r="BH90" t="str">
        <f>RIGHT(Segregate18[[#This Row],[61]],LEN(Segregate18[[#This Row],[61]])-LEN(Compiler_Burmese[[#This Row],[7]]))</f>
        <v/>
      </c>
      <c r="BI90" t="str">
        <f>RIGHT(Segregate18[[#This Row],[71]],LEN(Segregate18[[#This Row],[71]])-LEN(Compiler_Burmese[[#This Row],[8]]))</f>
        <v/>
      </c>
      <c r="BJ90" t="str">
        <f>RIGHT(Segregate18[[#This Row],[81]],LEN(Segregate18[[#This Row],[81]])-LEN(Compiler_Burmese[[#This Row],[9]]))</f>
        <v/>
      </c>
    </row>
    <row r="91" spans="1:62" ht="14.25" customHeight="1" x14ac:dyDescent="0.3">
      <c r="A91">
        <f>IF(Raw_data_N2_Kanji[[#This Row],[Categorie]]&lt;&gt;"",$A90+1,$A90)</f>
        <v>7</v>
      </c>
      <c r="B91" s="6">
        <f>IF(AND(Raw_data_N2_Kanji[[#This Row],[Supporting word 1]]="",Raw_data_N2_Kanji[[#This Row],[Supporting word 2]]=""),$B90,$B90+1)</f>
        <v>0</v>
      </c>
      <c r="C91" s="9">
        <f>ROW()-ROW(Raw_data_N2_Kanji[#Headers])</f>
        <v>89</v>
      </c>
      <c r="D91" s="9"/>
      <c r="E91" s="9" t="str">
        <f>IF(Raw_data_N2_Kanji[[#This Row],[Categorie]]="",$E90,Raw_data_N2_Kanji[[#This Row],[Categorie]])</f>
        <v>Beef &amp; Mutton (Lunch, Dinner)</v>
      </c>
      <c r="F91" s="9">
        <f t="shared" si="2"/>
        <v>2</v>
      </c>
      <c r="G91" s="57" t="str">
        <f>Raw_data_N2_Kanji[[#This Row],[Lecture_no]]&amp;"_"&amp;Raw_data_N2_Kanji[[#This Row],[Receipe_no]]</f>
        <v>Beef &amp; Mutton (Lunch, Dinner)_2</v>
      </c>
      <c r="H91" s="11" t="s">
        <v>27527</v>
      </c>
      <c r="I9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အမဲကလီစာဟင်း</v>
      </c>
      <c r="K9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1" s="11"/>
      <c r="N91" s="11"/>
      <c r="O9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1" s="12" t="s">
        <v>27709</v>
      </c>
      <c r="Q91" s="12">
        <f>IF(Raw_data_N2_Kanji[[#This Row],[Receipe_no]]=0,$Q90,
$Q90+1)</f>
        <v>82</v>
      </c>
      <c r="R91" s="11"/>
      <c r="S91" s="11">
        <f>IF(Raw_data_N2_Kanji[[#This Row],[Marking]]="",1,"")</f>
        <v>1</v>
      </c>
      <c r="T91" s="11" t="str">
        <f>IF(Raw_data_N2_Kanji[[#This Row],[Marking_blank]]="",SUMPRODUCT(COUNTIF($S$3:$S91,$S91)),"")</f>
        <v/>
      </c>
      <c r="U91" s="12">
        <f>Raw_data_N2_Kanji[[#This Row],[Sr. no.]]</f>
        <v>89</v>
      </c>
      <c r="V91" s="11">
        <f>SUMPRODUCT(COUNTIF($J$3:$J91,$J91))</f>
        <v>1</v>
      </c>
      <c r="W91" s="82">
        <f>LEN('1_Raw_data'!$J91)</f>
        <v>12</v>
      </c>
      <c r="Y91" t="e">
        <f>Segregate18[[#This Row],[Sr. No.]]</f>
        <v>#REF!</v>
      </c>
      <c r="Z91" t="str">
        <f>IF(AND(OR(BA91="။",BA91="၊"),LEN(BA91)=1),BA91,
IF(ISNUMBER(MATCH(LEFT(BA91,7),Final_modified_Intermediate[Burmese_Consonants],0)),LEFT(BA91,7),
IF(ISNUMBER(MATCH(LEFT(BA91,6),Final_modified_Intermediate[Burmese_Consonants],0)),LEFT(BA91,6),
IF(ISNUMBER(MATCH(LEFT(BA91,5),Final_modified_Intermediate[Burmese_Consonants],0)),LEFT(BA91,5),
IF(ISNUMBER(MATCH(LEFT(BA91,4),Final_modified_Intermediate[Burmese_Consonants],0)),LEFT(BA91,4),
IF(ISNUMBER(MATCH(LEFT(BA91,3),Final_modified_Intermediate[Burmese_Consonants],0)),LEFT(BA91,3),
IF(ISNUMBER(MATCH(LEFT(BA91,2),Final_modified_Intermediate[Burmese_Consonants],0)),LEFT(BA91,2),
IF(ISNUMBER(MATCH(LEFT(BA91,1),Final_modified_Intermediate[Burmese_Consonants],0)),LEFT(BA91,1),
IF(ISNUMBER(MATCH(LEFT(BA91,7),Final_Intermediate[Burmese_Consonants],0)),LEFT(BA91,7),
IF(ISNUMBER(MATCH(LEFT(BA91,6),Final_Intermediate[Burmese_Consonants],0)),LEFT(BA91,6),
IF(ISNUMBER(MATCH(LEFT(BA91,5),Final_Intermediate[Burmese_Consonants],0)),LEFT(BA91,5),
IF(ISNUMBER(MATCH(LEFT(BA91,4),Final_Intermediate[Burmese_Consonants],0)),LEFT(BA91,4),
IF(ISNUMBER(MATCH(LEFT(BA91,3),Final_Intermediate[Burmese_Consonants],0)),LEFT(BA91,3),
IF(ISNUMBER(MATCH(LEFT(BA91,2),Final_Intermediate[Burmese_Consonants],0)),LEFT(BA91,2),
IF(ISNUMBER(MATCH(LEFT(BA91,1),Final_Intermediate[Burmese_Consonants],0)),LEFT(BA91,1),
"")))))))))))))))</f>
        <v>အ</v>
      </c>
      <c r="AA9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1" t="str">
        <f>IF(AND(OR(BB91="။",BB91="၊"),LEN(BB91)=1),BB91,
IF(ISNUMBER(MATCH(LEFT(BB91,7),Final_modified_Intermediate[Burmese_Consonants],0)),LEFT(BB91,7),
IF(ISNUMBER(MATCH(LEFT(BB91,6),Final_modified_Intermediate[Burmese_Consonants],0)),LEFT(BB91,6),
IF(ISNUMBER(MATCH(LEFT(BB91,5),Final_modified_Intermediate[Burmese_Consonants],0)),LEFT(BB91,5),
IF(ISNUMBER(MATCH(LEFT(BB91,4),Final_modified_Intermediate[Burmese_Consonants],0)),LEFT(BB91,4),
IF(ISNUMBER(MATCH(LEFT(BB91,3),Final_modified_Intermediate[Burmese_Consonants],0)),LEFT(BB91,3),
IF(ISNUMBER(MATCH(LEFT(BB91,2),Final_modified_Intermediate[Burmese_Consonants],0)),LEFT(BB91,2),
IF(ISNUMBER(MATCH(LEFT(BB91,1),Final_modified_Intermediate[Burmese_Consonants],0)),LEFT(BB91,1),
IF(ISNUMBER(MATCH(LEFT(BB91,7),Final_Intermediate[Burmese_Consonants],0)),LEFT(BB91,7),
IF(ISNUMBER(MATCH(LEFT(BB91,6),Final_Intermediate[Burmese_Consonants],0)),LEFT(BB91,6),
IF(ISNUMBER(MATCH(LEFT(BB91,5),Final_Intermediate[Burmese_Consonants],0)),LEFT(BB91,5),
IF(ISNUMBER(MATCH(LEFT(BB91,4),Final_Intermediate[Burmese_Consonants],0)),LEFT(BB91,4),
IF(ISNUMBER(MATCH(LEFT(BB91,3),Final_Intermediate[Burmese_Consonants],0)),LEFT(BB91,3),
IF(ISNUMBER(MATCH(LEFT(BB91,2),Final_Intermediate[Burmese_Consonants],0)),LEFT(BB91,2),
IF(ISNUMBER(MATCH(LEFT(BB91,1),Final_Intermediate[Burmese_Consonants],0)),LEFT(BB91,1),
"")))))))))))))))</f>
        <v>မဲ</v>
      </c>
      <c r="AC9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1" t="str">
        <f>IF(AND(OR(BC91="။",BC91="၊"),LEN(BC91)=1),BC91,
IF(ISNUMBER(MATCH(LEFT(BC91,7),Final_modified_Intermediate[Burmese_Consonants],0)),LEFT(BC91,7),
IF(ISNUMBER(MATCH(LEFT(BC91,6),Final_modified_Intermediate[Burmese_Consonants],0)),LEFT(BC91,6),
IF(ISNUMBER(MATCH(LEFT(BC91,5),Final_modified_Intermediate[Burmese_Consonants],0)),LEFT(BC91,5),
IF(ISNUMBER(MATCH(LEFT(BC91,4),Final_modified_Intermediate[Burmese_Consonants],0)),LEFT(BC91,4),
IF(ISNUMBER(MATCH(LEFT(BC91,3),Final_modified_Intermediate[Burmese_Consonants],0)),LEFT(BC91,3),
IF(ISNUMBER(MATCH(LEFT(BC91,2),Final_modified_Intermediate[Burmese_Consonants],0)),LEFT(BC91,2),
IF(ISNUMBER(MATCH(LEFT(BC91,1),Final_modified_Intermediate[Burmese_Consonants],0)),LEFT(BC91,1),
IF(ISNUMBER(MATCH(LEFT(BC91,7),Final_Intermediate[Burmese_Consonants],0)),LEFT(BC91,7),
IF(ISNUMBER(MATCH(LEFT(BC91,6),Final_Intermediate[Burmese_Consonants],0)),LEFT(BC91,6),
IF(ISNUMBER(MATCH(LEFT(BC91,5),Final_Intermediate[Burmese_Consonants],0)),LEFT(BC91,5),
IF(ISNUMBER(MATCH(LEFT(BC91,4),Final_Intermediate[Burmese_Consonants],0)),LEFT(BC91,4),
IF(ISNUMBER(MATCH(LEFT(BC91,3),Final_Intermediate[Burmese_Consonants],0)),LEFT(BC91,3),
IF(ISNUMBER(MATCH(LEFT(BC91,2),Final_Intermediate[Burmese_Consonants],0)),LEFT(BC91,2),
IF(ISNUMBER(MATCH(LEFT(BC91,1),Final_Intermediate[Burmese_Consonants],0)),LEFT(BC91,1),
"")))))))))))))))</f>
        <v>က</v>
      </c>
      <c r="AE9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1" t="str">
        <f>IF(AND(OR(BD91="။",BD91="၊"),LEN(BD91)=1),BD91,
IF(ISNUMBER(MATCH(LEFT(BD91,7),Final_modified_Intermediate[Burmese_Consonants],0)),LEFT(BD91,7),
IF(ISNUMBER(MATCH(LEFT(BD91,6),Final_modified_Intermediate[Burmese_Consonants],0)),LEFT(BD91,6),
IF(ISNUMBER(MATCH(LEFT(BD91,5),Final_modified_Intermediate[Burmese_Consonants],0)),LEFT(BD91,5),
IF(ISNUMBER(MATCH(LEFT(BD91,4),Final_modified_Intermediate[Burmese_Consonants],0)),LEFT(BD91,4),
IF(ISNUMBER(MATCH(LEFT(BD91,3),Final_modified_Intermediate[Burmese_Consonants],0)),LEFT(BD91,3),
IF(ISNUMBER(MATCH(LEFT(BD91,2),Final_modified_Intermediate[Burmese_Consonants],0)),LEFT(BD91,2),
IF(ISNUMBER(MATCH(LEFT(BD91,1),Final_modified_Intermediate[Burmese_Consonants],0)),LEFT(BD91,1),
IF(ISNUMBER(MATCH(LEFT(BD91,7),Final_Intermediate[Burmese_Consonants],0)),LEFT(BD91,7),
IF(ISNUMBER(MATCH(LEFT(BD91,6),Final_Intermediate[Burmese_Consonants],0)),LEFT(BD91,6),
IF(ISNUMBER(MATCH(LEFT(BD91,5),Final_Intermediate[Burmese_Consonants],0)),LEFT(BD91,5),
IF(ISNUMBER(MATCH(LEFT(BD91,4),Final_Intermediate[Burmese_Consonants],0)),LEFT(BD91,4),
IF(ISNUMBER(MATCH(LEFT(BD91,3),Final_Intermediate[Burmese_Consonants],0)),LEFT(BD91,3),
IF(ISNUMBER(MATCH(LEFT(BD91,2),Final_Intermediate[Burmese_Consonants],0)),LEFT(BD91,2),
IF(ISNUMBER(MATCH(LEFT(BD91,1),Final_Intermediate[Burmese_Consonants],0)),LEFT(BD91,1),
"")))))))))))))))</f>
        <v>လီ</v>
      </c>
      <c r="AG91" t="str">
        <f>IF(AND(OR(BE91="။",BE91="၊"),LEN(BE91)=1),BE91,
IF(ISNUMBER(MATCH(LEFT(BE91,7),Final_modified_Intermediate[Burmese_Consonants],0)),LEFT(BE91,7),
IF(ISNUMBER(MATCH(LEFT(BE91,6),Final_modified_Intermediate[Burmese_Consonants],0)),LEFT(BE91,6),
IF(ISNUMBER(MATCH(LEFT(BE91,5),Final_modified_Intermediate[Burmese_Consonants],0)),LEFT(BE91,5),
IF(ISNUMBER(MATCH(LEFT(BE91,4),Final_modified_Intermediate[Burmese_Consonants],0)),LEFT(BE91,4),
IF(ISNUMBER(MATCH(LEFT(BE91,3),Final_modified_Intermediate[Burmese_Consonants],0)),LEFT(BE91,3),
IF(ISNUMBER(MATCH(LEFT(BE91,2),Final_modified_Intermediate[Burmese_Consonants],0)),LEFT(BE91,2),
IF(ISNUMBER(MATCH(LEFT(BE91,1),Final_modified_Intermediate[Burmese_Consonants],0)),LEFT(BE91,1),
IF(ISNUMBER(MATCH(LEFT(BE91,7),Final_Intermediate[Burmese_Consonants],0)),LEFT(BE91,7),
IF(ISNUMBER(MATCH(LEFT(BE91,6),Final_Intermediate[Burmese_Consonants],0)),LEFT(BE91,6),
IF(ISNUMBER(MATCH(LEFT(BE91,5),Final_Intermediate[Burmese_Consonants],0)),LEFT(BE91,5),
IF(ISNUMBER(MATCH(LEFT(BE91,4),Final_Intermediate[Burmese_Consonants],0)),LEFT(BE91,4),
IF(ISNUMBER(MATCH(LEFT(BE91,3),Final_Intermediate[Burmese_Consonants],0)),LEFT(BE91,3),
IF(ISNUMBER(MATCH(LEFT(BE91,2),Final_Intermediate[Burmese_Consonants],0)),LEFT(BE91,2),
IF(ISNUMBER(MATCH(LEFT(BE91,1),Final_Intermediate[Burmese_Consonants],0)),LEFT(BE91,1),
"")))))))))))))))</f>
        <v>စာ</v>
      </c>
      <c r="AH91" t="str">
        <f>IF(AND(OR(BF91="။",BF91="၊"),LEN(BF91)=1),BF91,
IF(ISNUMBER(MATCH(LEFT(BF91,7),Final_modified_Intermediate[Burmese_Consonants],0)),LEFT(BF91,7),
IF(ISNUMBER(MATCH(LEFT(BF91,6),Final_modified_Intermediate[Burmese_Consonants],0)),LEFT(BF91,6),
IF(ISNUMBER(MATCH(LEFT(BF91,5),Final_modified_Intermediate[Burmese_Consonants],0)),LEFT(BF91,5),
IF(ISNUMBER(MATCH(LEFT(BF91,4),Final_modified_Intermediate[Burmese_Consonants],0)),LEFT(BF91,4),
IF(ISNUMBER(MATCH(LEFT(BF91,3),Final_modified_Intermediate[Burmese_Consonants],0)),LEFT(BF91,3),
IF(ISNUMBER(MATCH(LEFT(BF91,2),Final_modified_Intermediate[Burmese_Consonants],0)),LEFT(BF91,2),
IF(ISNUMBER(MATCH(LEFT(BF91,1),Final_modified_Intermediate[Burmese_Consonants],0)),LEFT(BF91,1),
IF(ISNUMBER(MATCH(LEFT(BF91,7),Final_Intermediate[Burmese_Consonants],0)),LEFT(BF91,7),
IF(ISNUMBER(MATCH(LEFT(BF91,6),Final_Intermediate[Burmese_Consonants],0)),LEFT(BF91,6),
IF(ISNUMBER(MATCH(LEFT(BF91,5),Final_Intermediate[Burmese_Consonants],0)),LEFT(BF91,5),
IF(ISNUMBER(MATCH(LEFT(BF91,4),Final_Intermediate[Burmese_Consonants],0)),LEFT(BF91,4),
IF(ISNUMBER(MATCH(LEFT(BF91,3),Final_Intermediate[Burmese_Consonants],0)),LEFT(BF91,3),
IF(ISNUMBER(MATCH(LEFT(BF91,2),Final_Intermediate[Burmese_Consonants],0)),LEFT(BF91,2),
IF(ISNUMBER(MATCH(LEFT(BF91,1),Final_Intermediate[Burmese_Consonants],0)),LEFT(BF91,1),
"")))))))))))))))</f>
        <v>ဟင်း</v>
      </c>
      <c r="AI91" t="str">
        <f>IF(AND(OR(BG91="။",BG91="၊"),LEN(BG91)=1),BG91,
IF(ISNUMBER(MATCH(LEFT(BG91,7),Final_modified_Intermediate[Burmese_Consonants],0)),LEFT(BG91,7),
IF(ISNUMBER(MATCH(LEFT(BG91,6),Final_modified_Intermediate[Burmese_Consonants],0)),LEFT(BG91,6),
IF(ISNUMBER(MATCH(LEFT(BG91,5),Final_modified_Intermediate[Burmese_Consonants],0)),LEFT(BG91,5),
IF(ISNUMBER(MATCH(LEFT(BG91,4),Final_modified_Intermediate[Burmese_Consonants],0)),LEFT(BG91,4),
IF(ISNUMBER(MATCH(LEFT(BG91,3),Final_modified_Intermediate[Burmese_Consonants],0)),LEFT(BG91,3),
IF(ISNUMBER(MATCH(LEFT(BG91,2),Final_modified_Intermediate[Burmese_Consonants],0)),LEFT(BG91,2),
IF(ISNUMBER(MATCH(LEFT(BG91,1),Final_modified_Intermediate[Burmese_Consonants],0)),LEFT(BG91,1),
IF(ISNUMBER(MATCH(LEFT(BG91,7),Final_Intermediate[Burmese_Consonants],0)),LEFT(BG91,7),
IF(ISNUMBER(MATCH(LEFT(BG91,6),Final_Intermediate[Burmese_Consonants],0)),LEFT(BG91,6),
IF(ISNUMBER(MATCH(LEFT(BG91,5),Final_Intermediate[Burmese_Consonants],0)),LEFT(BG91,5),
IF(ISNUMBER(MATCH(LEFT(BG91,4),Final_Intermediate[Burmese_Consonants],0)),LEFT(BG91,4),
IF(ISNUMBER(MATCH(LEFT(BG91,3),Final_Intermediate[Burmese_Consonants],0)),LEFT(BG91,3),
IF(ISNUMBER(MATCH(LEFT(BG91,2),Final_Intermediate[Burmese_Consonants],0)),LEFT(BG91,2),
IF(ISNUMBER(MATCH(LEFT(BG91,1),Final_Intermediate[Burmese_Consonants],0)),LEFT(BG91,1),
"")))))))))))))))</f>
        <v/>
      </c>
      <c r="AJ91" t="str">
        <f>IF(AND(OR(BH91="။",BH91="၊"),LEN(BH91)=1),BH91,
IF(ISNUMBER(MATCH(LEFT(BH91,7),Final_modified_Intermediate[Burmese_Consonants],0)),LEFT(BH91,7),
IF(ISNUMBER(MATCH(LEFT(BH91,6),Final_modified_Intermediate[Burmese_Consonants],0)),LEFT(BH91,6),
IF(ISNUMBER(MATCH(LEFT(BH91,5),Final_modified_Intermediate[Burmese_Consonants],0)),LEFT(BH91,5),
IF(ISNUMBER(MATCH(LEFT(BH91,4),Final_modified_Intermediate[Burmese_Consonants],0)),LEFT(BH91,4),
IF(ISNUMBER(MATCH(LEFT(BH91,3),Final_modified_Intermediate[Burmese_Consonants],0)),LEFT(BH91,3),
IF(ISNUMBER(MATCH(LEFT(BH91,2),Final_modified_Intermediate[Burmese_Consonants],0)),LEFT(BH91,2),
IF(ISNUMBER(MATCH(LEFT(BH91,1),Final_modified_Intermediate[Burmese_Consonants],0)),LEFT(BH91,1),
IF(ISNUMBER(MATCH(LEFT(BH91,7),Final_Intermediate[Burmese_Consonants],0)),LEFT(BH91,7),
IF(ISNUMBER(MATCH(LEFT(BH91,6),Final_Intermediate[Burmese_Consonants],0)),LEFT(BH91,6),
IF(ISNUMBER(MATCH(LEFT(BH91,5),Final_Intermediate[Burmese_Consonants],0)),LEFT(BH91,5),
IF(ISNUMBER(MATCH(LEFT(BH91,4),Final_Intermediate[Burmese_Consonants],0)),LEFT(BH91,4),
IF(ISNUMBER(MATCH(LEFT(BH91,3),Final_Intermediate[Burmese_Consonants],0)),LEFT(BH91,3),
IF(ISNUMBER(MATCH(LEFT(BH91,2),Final_Intermediate[Burmese_Consonants],0)),LEFT(BH91,2),
IF(ISNUMBER(MATCH(LEFT(BH91,1),Final_Intermediate[Burmese_Consonants],0)),LEFT(BH91,1),
"")))))))))))))))</f>
        <v/>
      </c>
      <c r="AK91" t="str">
        <f>IF(AND(OR(BI91="။",BI91="၊"),LEN(BI91)=1),BI91,
IF(ISNUMBER(MATCH(LEFT(BI91,7),Final_modified_Intermediate[Burmese_Consonants],0)),LEFT(BI91,7),
IF(ISNUMBER(MATCH(LEFT(BI91,6),Final_modified_Intermediate[Burmese_Consonants],0)),LEFT(BI91,6),
IF(ISNUMBER(MATCH(LEFT(BI91,5),Final_modified_Intermediate[Burmese_Consonants],0)),LEFT(BI91,5),
IF(ISNUMBER(MATCH(LEFT(BI91,4),Final_modified_Intermediate[Burmese_Consonants],0)),LEFT(BI91,4),
IF(ISNUMBER(MATCH(LEFT(BI91,3),Final_modified_Intermediate[Burmese_Consonants],0)),LEFT(BI91,3),
IF(ISNUMBER(MATCH(LEFT(BI91,2),Final_modified_Intermediate[Burmese_Consonants],0)),LEFT(BI91,2),
IF(ISNUMBER(MATCH(LEFT(BI91,1),Final_modified_Intermediate[Burmese_Consonants],0)),LEFT(BI91,1),
IF(ISNUMBER(MATCH(LEFT(BI91,7),Final_Intermediate[Burmese_Consonants],0)),LEFT(BI91,7),
IF(ISNUMBER(MATCH(LEFT(BI91,6),Final_Intermediate[Burmese_Consonants],0)),LEFT(BI91,6),
IF(ISNUMBER(MATCH(LEFT(BI91,5),Final_Intermediate[Burmese_Consonants],0)),LEFT(BI91,5),
IF(ISNUMBER(MATCH(LEFT(BI91,4),Final_Intermediate[Burmese_Consonants],0)),LEFT(BI91,4),
IF(ISNUMBER(MATCH(LEFT(BI91,3),Final_Intermediate[Burmese_Consonants],0)),LEFT(BI91,3),
IF(ISNUMBER(MATCH(LEFT(BI91,2),Final_Intermediate[Burmese_Consonants],0)),LEFT(BI91,2),
IF(ISNUMBER(MATCH(LEFT(BI91,1),Final_Intermediate[Burmese_Consonants],0)),LEFT(BI91,1),
"")))))))))))))))</f>
        <v/>
      </c>
      <c r="AL91" t="str">
        <f>IF(AND(OR(BJ91="။",BJ91="၊"),LEN(BJ91)=1),BJ91,
IF(ISNUMBER(MATCH(LEFT(BJ91,7),Final_modified_Intermediate[Burmese_Consonants],0)),LEFT(BJ91,7),
IF(ISNUMBER(MATCH(LEFT(BJ91,6),Final_modified_Intermediate[Burmese_Consonants],0)),LEFT(BJ91,6),
IF(ISNUMBER(MATCH(LEFT(BJ91,5),Final_modified_Intermediate[Burmese_Consonants],0)),LEFT(BJ91,5),
IF(ISNUMBER(MATCH(LEFT(BJ91,4),Final_modified_Intermediate[Burmese_Consonants],0)),LEFT(BJ91,4),
IF(ISNUMBER(MATCH(LEFT(BJ91,3),Final_modified_Intermediate[Burmese_Consonants],0)),LEFT(BJ91,3),
IF(ISNUMBER(MATCH(LEFT(BJ91,2),Final_modified_Intermediate[Burmese_Consonants],0)),LEFT(BJ91,2),
IF(ISNUMBER(MATCH(LEFT(BJ91,1),Final_modified_Intermediate[Burmese_Consonants],0)),LEFT(BJ91,1),
IF(ISNUMBER(MATCH(LEFT(BJ91,7),Final_Intermediate[Burmese_Consonants],0)),LEFT(BJ91,7),
IF(ISNUMBER(MATCH(LEFT(BJ91,6),Final_Intermediate[Burmese_Consonants],0)),LEFT(BJ91,6),
IF(ISNUMBER(MATCH(LEFT(BJ91,5),Final_Intermediate[Burmese_Consonants],0)),LEFT(BJ91,5),
IF(ISNUMBER(MATCH(LEFT(BJ91,4),Final_Intermediate[Burmese_Consonants],0)),LEFT(BJ91,4),
IF(ISNUMBER(MATCH(LEFT(BJ91,3),Final_Intermediate[Burmese_Consonants],0)),LEFT(BJ91,3),
IF(ISNUMBER(MATCH(LEFT(BJ91,2),Final_Intermediate[Burmese_Consonants],0)),LEFT(BJ91,2),
IF(ISNUMBER(MATCH(LEFT(BJ91,1),Final_Intermediate[Burmese_Consonants],0)),LEFT(BJ91,1),
"")))))))))))))))</f>
        <v/>
      </c>
      <c r="AN91" t="e">
        <f>Compiler_Burmese[[#This Row],[Sr. No.]]</f>
        <v>#REF!</v>
      </c>
      <c r="AO9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लि2</v>
      </c>
      <c r="AS9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सा2</v>
      </c>
      <c r="AT9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हिन3</v>
      </c>
      <c r="AU9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1" t="e">
        <f>[2]!Vocabulary_Burmese[[#This Row],[Sr. No.]]</f>
        <v>#REF!</v>
      </c>
      <c r="BA91" t="str">
        <f>IF(Raw_data_N2_Kanji[[#This Row],[Categorie]]&lt;&gt;"","",
IF(ISNUMBER(MATCH(V,Special_list[Burmese word],0)),"",
SUBSTITUTE(Raw_data_N2_Kanji[[#This Row],[Raw]]," ","")))</f>
        <v>အမဲကလီစာဟင်း</v>
      </c>
      <c r="BB91" t="str">
        <f>RIGHT(Segregate18[[#This Row],[UPGRADE]],LEN(Segregate18[[#This Row],[UPGRADE]])-LEN(Compiler_Burmese[[#This Row],[1]]))</f>
        <v>မဲကလီစာဟင်း</v>
      </c>
      <c r="BC91" t="str">
        <f>RIGHT(Segregate18[[#This Row],[11]],LEN(Segregate18[[#This Row],[11]])-LEN(Compiler_Burmese[[#This Row],[2]]))</f>
        <v>ကလီစာဟင်း</v>
      </c>
      <c r="BD91" t="str">
        <f>RIGHT(Segregate18[[#This Row],[21]],LEN(Segregate18[[#This Row],[21]])-LEN(Compiler_Burmese[[#This Row],[3]]))</f>
        <v>လီစာဟင်း</v>
      </c>
      <c r="BE91" t="str">
        <f>RIGHT(Segregate18[[#This Row],[31]],LEN(Segregate18[[#This Row],[31]])-LEN(Compiler_Burmese[[#This Row],[4]]))</f>
        <v>စာဟင်း</v>
      </c>
      <c r="BF91" t="str">
        <f>RIGHT(Segregate18[[#This Row],[41]],LEN(Segregate18[[#This Row],[41]])-LEN(Compiler_Burmese[[#This Row],[5]]))</f>
        <v>ဟင်း</v>
      </c>
      <c r="BG91" t="str">
        <f>RIGHT(Segregate18[[#This Row],[51]],LEN(Segregate18[[#This Row],[51]])-LEN(Compiler_Burmese[[#This Row],[6]]))</f>
        <v/>
      </c>
      <c r="BH91" t="str">
        <f>RIGHT(Segregate18[[#This Row],[61]],LEN(Segregate18[[#This Row],[61]])-LEN(Compiler_Burmese[[#This Row],[7]]))</f>
        <v/>
      </c>
      <c r="BI91" t="str">
        <f>RIGHT(Segregate18[[#This Row],[71]],LEN(Segregate18[[#This Row],[71]])-LEN(Compiler_Burmese[[#This Row],[8]]))</f>
        <v/>
      </c>
      <c r="BJ91" t="str">
        <f>RIGHT(Segregate18[[#This Row],[81]],LEN(Segregate18[[#This Row],[81]])-LEN(Compiler_Burmese[[#This Row],[9]]))</f>
        <v/>
      </c>
    </row>
    <row r="92" spans="1:62" ht="14.25" customHeight="1" x14ac:dyDescent="0.3">
      <c r="A92">
        <f>IF(Raw_data_N2_Kanji[[#This Row],[Categorie]]&lt;&gt;"",$A91+1,$A91)</f>
        <v>7</v>
      </c>
      <c r="B92" s="6">
        <f>IF(AND(Raw_data_N2_Kanji[[#This Row],[Supporting word 1]]="",Raw_data_N2_Kanji[[#This Row],[Supporting word 2]]=""),$B91,$B91+1)</f>
        <v>0</v>
      </c>
      <c r="C92" s="9">
        <f>ROW()-ROW(Raw_data_N2_Kanji[#Headers])</f>
        <v>90</v>
      </c>
      <c r="D92" s="9"/>
      <c r="E92" s="9" t="str">
        <f>IF(Raw_data_N2_Kanji[[#This Row],[Categorie]]="",$E91,Raw_data_N2_Kanji[[#This Row],[Categorie]])</f>
        <v>Beef &amp; Mutton (Lunch, Dinner)</v>
      </c>
      <c r="F92" s="9">
        <f t="shared" si="2"/>
        <v>3</v>
      </c>
      <c r="G92" s="57" t="str">
        <f>Raw_data_N2_Kanji[[#This Row],[Lecture_no]]&amp;"_"&amp;Raw_data_N2_Kanji[[#This Row],[Receipe_no]]</f>
        <v>Beef &amp; Mutton (Lunch, Dinner)_3</v>
      </c>
      <c r="H92" s="101" t="s">
        <v>27528</v>
      </c>
      <c r="I9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2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အမဲသားနှပ်</v>
      </c>
      <c r="K9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2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2" s="101"/>
      <c r="N92" s="101"/>
      <c r="O9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2" s="99" t="s">
        <v>27710</v>
      </c>
      <c r="Q92" s="12">
        <f>IF(Raw_data_N2_Kanji[[#This Row],[Receipe_no]]=0,$Q91,
$Q91+1)</f>
        <v>83</v>
      </c>
      <c r="R92" s="101"/>
      <c r="S92" s="101">
        <f>IF(Raw_data_N2_Kanji[[#This Row],[Marking]]="",1,"")</f>
        <v>1</v>
      </c>
      <c r="T92" s="101" t="str">
        <f>IF(Raw_data_N2_Kanji[[#This Row],[Marking_blank]]="",SUMPRODUCT(COUNTIF($S$3:$S92,$S92)),"")</f>
        <v/>
      </c>
      <c r="U92" s="99">
        <f>Raw_data_N2_Kanji[[#This Row],[Sr. no.]]</f>
        <v>90</v>
      </c>
      <c r="V92" s="101">
        <f>SUMPRODUCT(COUNTIF($J$3:$J92,$J92))</f>
        <v>1</v>
      </c>
      <c r="W92" s="101">
        <f>LEN('1_Raw_data'!$J92)</f>
        <v>10</v>
      </c>
      <c r="Y92" t="e">
        <f>Segregate18[[#This Row],[Sr. No.]]</f>
        <v>#REF!</v>
      </c>
      <c r="Z92" t="str">
        <f>IF(AND(OR(BA92="။",BA92="၊"),LEN(BA92)=1),BA92,
IF(ISNUMBER(MATCH(LEFT(BA92,7),Final_modified_Intermediate[Burmese_Consonants],0)),LEFT(BA92,7),
IF(ISNUMBER(MATCH(LEFT(BA92,6),Final_modified_Intermediate[Burmese_Consonants],0)),LEFT(BA92,6),
IF(ISNUMBER(MATCH(LEFT(BA92,5),Final_modified_Intermediate[Burmese_Consonants],0)),LEFT(BA92,5),
IF(ISNUMBER(MATCH(LEFT(BA92,4),Final_modified_Intermediate[Burmese_Consonants],0)),LEFT(BA92,4),
IF(ISNUMBER(MATCH(LEFT(BA92,3),Final_modified_Intermediate[Burmese_Consonants],0)),LEFT(BA92,3),
IF(ISNUMBER(MATCH(LEFT(BA92,2),Final_modified_Intermediate[Burmese_Consonants],0)),LEFT(BA92,2),
IF(ISNUMBER(MATCH(LEFT(BA92,1),Final_modified_Intermediate[Burmese_Consonants],0)),LEFT(BA92,1),
IF(ISNUMBER(MATCH(LEFT(BA92,7),Final_Intermediate[Burmese_Consonants],0)),LEFT(BA92,7),
IF(ISNUMBER(MATCH(LEFT(BA92,6),Final_Intermediate[Burmese_Consonants],0)),LEFT(BA92,6),
IF(ISNUMBER(MATCH(LEFT(BA92,5),Final_Intermediate[Burmese_Consonants],0)),LEFT(BA92,5),
IF(ISNUMBER(MATCH(LEFT(BA92,4),Final_Intermediate[Burmese_Consonants],0)),LEFT(BA92,4),
IF(ISNUMBER(MATCH(LEFT(BA92,3),Final_Intermediate[Burmese_Consonants],0)),LEFT(BA92,3),
IF(ISNUMBER(MATCH(LEFT(BA92,2),Final_Intermediate[Burmese_Consonants],0)),LEFT(BA92,2),
IF(ISNUMBER(MATCH(LEFT(BA92,1),Final_Intermediate[Burmese_Consonants],0)),LEFT(BA92,1),
"")))))))))))))))</f>
        <v>အ</v>
      </c>
      <c r="AA9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2" t="str">
        <f>IF(AND(OR(BB92="။",BB92="၊"),LEN(BB92)=1),BB92,
IF(ISNUMBER(MATCH(LEFT(BB92,7),Final_modified_Intermediate[Burmese_Consonants],0)),LEFT(BB92,7),
IF(ISNUMBER(MATCH(LEFT(BB92,6),Final_modified_Intermediate[Burmese_Consonants],0)),LEFT(BB92,6),
IF(ISNUMBER(MATCH(LEFT(BB92,5),Final_modified_Intermediate[Burmese_Consonants],0)),LEFT(BB92,5),
IF(ISNUMBER(MATCH(LEFT(BB92,4),Final_modified_Intermediate[Burmese_Consonants],0)),LEFT(BB92,4),
IF(ISNUMBER(MATCH(LEFT(BB92,3),Final_modified_Intermediate[Burmese_Consonants],0)),LEFT(BB92,3),
IF(ISNUMBER(MATCH(LEFT(BB92,2),Final_modified_Intermediate[Burmese_Consonants],0)),LEFT(BB92,2),
IF(ISNUMBER(MATCH(LEFT(BB92,1),Final_modified_Intermediate[Burmese_Consonants],0)),LEFT(BB92,1),
IF(ISNUMBER(MATCH(LEFT(BB92,7),Final_Intermediate[Burmese_Consonants],0)),LEFT(BB92,7),
IF(ISNUMBER(MATCH(LEFT(BB92,6),Final_Intermediate[Burmese_Consonants],0)),LEFT(BB92,6),
IF(ISNUMBER(MATCH(LEFT(BB92,5),Final_Intermediate[Burmese_Consonants],0)),LEFT(BB92,5),
IF(ISNUMBER(MATCH(LEFT(BB92,4),Final_Intermediate[Burmese_Consonants],0)),LEFT(BB92,4),
IF(ISNUMBER(MATCH(LEFT(BB92,3),Final_Intermediate[Burmese_Consonants],0)),LEFT(BB92,3),
IF(ISNUMBER(MATCH(LEFT(BB92,2),Final_Intermediate[Burmese_Consonants],0)),LEFT(BB92,2),
IF(ISNUMBER(MATCH(LEFT(BB92,1),Final_Intermediate[Burmese_Consonants],0)),LEFT(BB92,1),
"")))))))))))))))</f>
        <v>မဲ</v>
      </c>
      <c r="AC9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2" t="str">
        <f>IF(AND(OR(BC92="။",BC92="၊"),LEN(BC92)=1),BC92,
IF(ISNUMBER(MATCH(LEFT(BC92,7),Final_modified_Intermediate[Burmese_Consonants],0)),LEFT(BC92,7),
IF(ISNUMBER(MATCH(LEFT(BC92,6),Final_modified_Intermediate[Burmese_Consonants],0)),LEFT(BC92,6),
IF(ISNUMBER(MATCH(LEFT(BC92,5),Final_modified_Intermediate[Burmese_Consonants],0)),LEFT(BC92,5),
IF(ISNUMBER(MATCH(LEFT(BC92,4),Final_modified_Intermediate[Burmese_Consonants],0)),LEFT(BC92,4),
IF(ISNUMBER(MATCH(LEFT(BC92,3),Final_modified_Intermediate[Burmese_Consonants],0)),LEFT(BC92,3),
IF(ISNUMBER(MATCH(LEFT(BC92,2),Final_modified_Intermediate[Burmese_Consonants],0)),LEFT(BC92,2),
IF(ISNUMBER(MATCH(LEFT(BC92,1),Final_modified_Intermediate[Burmese_Consonants],0)),LEFT(BC92,1),
IF(ISNUMBER(MATCH(LEFT(BC92,7),Final_Intermediate[Burmese_Consonants],0)),LEFT(BC92,7),
IF(ISNUMBER(MATCH(LEFT(BC92,6),Final_Intermediate[Burmese_Consonants],0)),LEFT(BC92,6),
IF(ISNUMBER(MATCH(LEFT(BC92,5),Final_Intermediate[Burmese_Consonants],0)),LEFT(BC92,5),
IF(ISNUMBER(MATCH(LEFT(BC92,4),Final_Intermediate[Burmese_Consonants],0)),LEFT(BC92,4),
IF(ISNUMBER(MATCH(LEFT(BC92,3),Final_Intermediate[Burmese_Consonants],0)),LEFT(BC92,3),
IF(ISNUMBER(MATCH(LEFT(BC92,2),Final_Intermediate[Burmese_Consonants],0)),LEFT(BC92,2),
IF(ISNUMBER(MATCH(LEFT(BC92,1),Final_Intermediate[Burmese_Consonants],0)),LEFT(BC92,1),
"")))))))))))))))</f>
        <v>သား</v>
      </c>
      <c r="AE9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2" t="str">
        <f>IF(AND(OR(BD92="။",BD92="၊"),LEN(BD92)=1),BD92,
IF(ISNUMBER(MATCH(LEFT(BD92,7),Final_modified_Intermediate[Burmese_Consonants],0)),LEFT(BD92,7),
IF(ISNUMBER(MATCH(LEFT(BD92,6),Final_modified_Intermediate[Burmese_Consonants],0)),LEFT(BD92,6),
IF(ISNUMBER(MATCH(LEFT(BD92,5),Final_modified_Intermediate[Burmese_Consonants],0)),LEFT(BD92,5),
IF(ISNUMBER(MATCH(LEFT(BD92,4),Final_modified_Intermediate[Burmese_Consonants],0)),LEFT(BD92,4),
IF(ISNUMBER(MATCH(LEFT(BD92,3),Final_modified_Intermediate[Burmese_Consonants],0)),LEFT(BD92,3),
IF(ISNUMBER(MATCH(LEFT(BD92,2),Final_modified_Intermediate[Burmese_Consonants],0)),LEFT(BD92,2),
IF(ISNUMBER(MATCH(LEFT(BD92,1),Final_modified_Intermediate[Burmese_Consonants],0)),LEFT(BD92,1),
IF(ISNUMBER(MATCH(LEFT(BD92,7),Final_Intermediate[Burmese_Consonants],0)),LEFT(BD92,7),
IF(ISNUMBER(MATCH(LEFT(BD92,6),Final_Intermediate[Burmese_Consonants],0)),LEFT(BD92,6),
IF(ISNUMBER(MATCH(LEFT(BD92,5),Final_Intermediate[Burmese_Consonants],0)),LEFT(BD92,5),
IF(ISNUMBER(MATCH(LEFT(BD92,4),Final_Intermediate[Burmese_Consonants],0)),LEFT(BD92,4),
IF(ISNUMBER(MATCH(LEFT(BD92,3),Final_Intermediate[Burmese_Consonants],0)),LEFT(BD92,3),
IF(ISNUMBER(MATCH(LEFT(BD92,2),Final_Intermediate[Burmese_Consonants],0)),LEFT(BD92,2),
IF(ISNUMBER(MATCH(LEFT(BD92,1),Final_Intermediate[Burmese_Consonants],0)),LEFT(BD92,1),
"")))))))))))))))</f>
        <v>နှပ်</v>
      </c>
      <c r="AG92" t="str">
        <f>IF(AND(OR(BE92="။",BE92="၊"),LEN(BE92)=1),BE92,
IF(ISNUMBER(MATCH(LEFT(BE92,7),Final_modified_Intermediate[Burmese_Consonants],0)),LEFT(BE92,7),
IF(ISNUMBER(MATCH(LEFT(BE92,6),Final_modified_Intermediate[Burmese_Consonants],0)),LEFT(BE92,6),
IF(ISNUMBER(MATCH(LEFT(BE92,5),Final_modified_Intermediate[Burmese_Consonants],0)),LEFT(BE92,5),
IF(ISNUMBER(MATCH(LEFT(BE92,4),Final_modified_Intermediate[Burmese_Consonants],0)),LEFT(BE92,4),
IF(ISNUMBER(MATCH(LEFT(BE92,3),Final_modified_Intermediate[Burmese_Consonants],0)),LEFT(BE92,3),
IF(ISNUMBER(MATCH(LEFT(BE92,2),Final_modified_Intermediate[Burmese_Consonants],0)),LEFT(BE92,2),
IF(ISNUMBER(MATCH(LEFT(BE92,1),Final_modified_Intermediate[Burmese_Consonants],0)),LEFT(BE92,1),
IF(ISNUMBER(MATCH(LEFT(BE92,7),Final_Intermediate[Burmese_Consonants],0)),LEFT(BE92,7),
IF(ISNUMBER(MATCH(LEFT(BE92,6),Final_Intermediate[Burmese_Consonants],0)),LEFT(BE92,6),
IF(ISNUMBER(MATCH(LEFT(BE92,5),Final_Intermediate[Burmese_Consonants],0)),LEFT(BE92,5),
IF(ISNUMBER(MATCH(LEFT(BE92,4),Final_Intermediate[Burmese_Consonants],0)),LEFT(BE92,4),
IF(ISNUMBER(MATCH(LEFT(BE92,3),Final_Intermediate[Burmese_Consonants],0)),LEFT(BE92,3),
IF(ISNUMBER(MATCH(LEFT(BE92,2),Final_Intermediate[Burmese_Consonants],0)),LEFT(BE92,2),
IF(ISNUMBER(MATCH(LEFT(BE92,1),Final_Intermediate[Burmese_Consonants],0)),LEFT(BE92,1),
"")))))))))))))))</f>
        <v/>
      </c>
      <c r="AH92" t="str">
        <f>IF(AND(OR(BF92="။",BF92="၊"),LEN(BF92)=1),BF92,
IF(ISNUMBER(MATCH(LEFT(BF92,7),Final_modified_Intermediate[Burmese_Consonants],0)),LEFT(BF92,7),
IF(ISNUMBER(MATCH(LEFT(BF92,6),Final_modified_Intermediate[Burmese_Consonants],0)),LEFT(BF92,6),
IF(ISNUMBER(MATCH(LEFT(BF92,5),Final_modified_Intermediate[Burmese_Consonants],0)),LEFT(BF92,5),
IF(ISNUMBER(MATCH(LEFT(BF92,4),Final_modified_Intermediate[Burmese_Consonants],0)),LEFT(BF92,4),
IF(ISNUMBER(MATCH(LEFT(BF92,3),Final_modified_Intermediate[Burmese_Consonants],0)),LEFT(BF92,3),
IF(ISNUMBER(MATCH(LEFT(BF92,2),Final_modified_Intermediate[Burmese_Consonants],0)),LEFT(BF92,2),
IF(ISNUMBER(MATCH(LEFT(BF92,1),Final_modified_Intermediate[Burmese_Consonants],0)),LEFT(BF92,1),
IF(ISNUMBER(MATCH(LEFT(BF92,7),Final_Intermediate[Burmese_Consonants],0)),LEFT(BF92,7),
IF(ISNUMBER(MATCH(LEFT(BF92,6),Final_Intermediate[Burmese_Consonants],0)),LEFT(BF92,6),
IF(ISNUMBER(MATCH(LEFT(BF92,5),Final_Intermediate[Burmese_Consonants],0)),LEFT(BF92,5),
IF(ISNUMBER(MATCH(LEFT(BF92,4),Final_Intermediate[Burmese_Consonants],0)),LEFT(BF92,4),
IF(ISNUMBER(MATCH(LEFT(BF92,3),Final_Intermediate[Burmese_Consonants],0)),LEFT(BF92,3),
IF(ISNUMBER(MATCH(LEFT(BF92,2),Final_Intermediate[Burmese_Consonants],0)),LEFT(BF92,2),
IF(ISNUMBER(MATCH(LEFT(BF92,1),Final_Intermediate[Burmese_Consonants],0)),LEFT(BF92,1),
"")))))))))))))))</f>
        <v/>
      </c>
      <c r="AI92" t="str">
        <f>IF(AND(OR(BG92="။",BG92="၊"),LEN(BG92)=1),BG92,
IF(ISNUMBER(MATCH(LEFT(BG92,7),Final_modified_Intermediate[Burmese_Consonants],0)),LEFT(BG92,7),
IF(ISNUMBER(MATCH(LEFT(BG92,6),Final_modified_Intermediate[Burmese_Consonants],0)),LEFT(BG92,6),
IF(ISNUMBER(MATCH(LEFT(BG92,5),Final_modified_Intermediate[Burmese_Consonants],0)),LEFT(BG92,5),
IF(ISNUMBER(MATCH(LEFT(BG92,4),Final_modified_Intermediate[Burmese_Consonants],0)),LEFT(BG92,4),
IF(ISNUMBER(MATCH(LEFT(BG92,3),Final_modified_Intermediate[Burmese_Consonants],0)),LEFT(BG92,3),
IF(ISNUMBER(MATCH(LEFT(BG92,2),Final_modified_Intermediate[Burmese_Consonants],0)),LEFT(BG92,2),
IF(ISNUMBER(MATCH(LEFT(BG92,1),Final_modified_Intermediate[Burmese_Consonants],0)),LEFT(BG92,1),
IF(ISNUMBER(MATCH(LEFT(BG92,7),Final_Intermediate[Burmese_Consonants],0)),LEFT(BG92,7),
IF(ISNUMBER(MATCH(LEFT(BG92,6),Final_Intermediate[Burmese_Consonants],0)),LEFT(BG92,6),
IF(ISNUMBER(MATCH(LEFT(BG92,5),Final_Intermediate[Burmese_Consonants],0)),LEFT(BG92,5),
IF(ISNUMBER(MATCH(LEFT(BG92,4),Final_Intermediate[Burmese_Consonants],0)),LEFT(BG92,4),
IF(ISNUMBER(MATCH(LEFT(BG92,3),Final_Intermediate[Burmese_Consonants],0)),LEFT(BG92,3),
IF(ISNUMBER(MATCH(LEFT(BG92,2),Final_Intermediate[Burmese_Consonants],0)),LEFT(BG92,2),
IF(ISNUMBER(MATCH(LEFT(BG92,1),Final_Intermediate[Burmese_Consonants],0)),LEFT(BG92,1),
"")))))))))))))))</f>
        <v/>
      </c>
      <c r="AJ92" t="str">
        <f>IF(AND(OR(BH92="။",BH92="၊"),LEN(BH92)=1),BH92,
IF(ISNUMBER(MATCH(LEFT(BH92,7),Final_modified_Intermediate[Burmese_Consonants],0)),LEFT(BH92,7),
IF(ISNUMBER(MATCH(LEFT(BH92,6),Final_modified_Intermediate[Burmese_Consonants],0)),LEFT(BH92,6),
IF(ISNUMBER(MATCH(LEFT(BH92,5),Final_modified_Intermediate[Burmese_Consonants],0)),LEFT(BH92,5),
IF(ISNUMBER(MATCH(LEFT(BH92,4),Final_modified_Intermediate[Burmese_Consonants],0)),LEFT(BH92,4),
IF(ISNUMBER(MATCH(LEFT(BH92,3),Final_modified_Intermediate[Burmese_Consonants],0)),LEFT(BH92,3),
IF(ISNUMBER(MATCH(LEFT(BH92,2),Final_modified_Intermediate[Burmese_Consonants],0)),LEFT(BH92,2),
IF(ISNUMBER(MATCH(LEFT(BH92,1),Final_modified_Intermediate[Burmese_Consonants],0)),LEFT(BH92,1),
IF(ISNUMBER(MATCH(LEFT(BH92,7),Final_Intermediate[Burmese_Consonants],0)),LEFT(BH92,7),
IF(ISNUMBER(MATCH(LEFT(BH92,6),Final_Intermediate[Burmese_Consonants],0)),LEFT(BH92,6),
IF(ISNUMBER(MATCH(LEFT(BH92,5),Final_Intermediate[Burmese_Consonants],0)),LEFT(BH92,5),
IF(ISNUMBER(MATCH(LEFT(BH92,4),Final_Intermediate[Burmese_Consonants],0)),LEFT(BH92,4),
IF(ISNUMBER(MATCH(LEFT(BH92,3),Final_Intermediate[Burmese_Consonants],0)),LEFT(BH92,3),
IF(ISNUMBER(MATCH(LEFT(BH92,2),Final_Intermediate[Burmese_Consonants],0)),LEFT(BH92,2),
IF(ISNUMBER(MATCH(LEFT(BH92,1),Final_Intermediate[Burmese_Consonants],0)),LEFT(BH92,1),
"")))))))))))))))</f>
        <v/>
      </c>
      <c r="AK92" t="str">
        <f>IF(AND(OR(BI92="။",BI92="၊"),LEN(BI92)=1),BI92,
IF(ISNUMBER(MATCH(LEFT(BI92,7),Final_modified_Intermediate[Burmese_Consonants],0)),LEFT(BI92,7),
IF(ISNUMBER(MATCH(LEFT(BI92,6),Final_modified_Intermediate[Burmese_Consonants],0)),LEFT(BI92,6),
IF(ISNUMBER(MATCH(LEFT(BI92,5),Final_modified_Intermediate[Burmese_Consonants],0)),LEFT(BI92,5),
IF(ISNUMBER(MATCH(LEFT(BI92,4),Final_modified_Intermediate[Burmese_Consonants],0)),LEFT(BI92,4),
IF(ISNUMBER(MATCH(LEFT(BI92,3),Final_modified_Intermediate[Burmese_Consonants],0)),LEFT(BI92,3),
IF(ISNUMBER(MATCH(LEFT(BI92,2),Final_modified_Intermediate[Burmese_Consonants],0)),LEFT(BI92,2),
IF(ISNUMBER(MATCH(LEFT(BI92,1),Final_modified_Intermediate[Burmese_Consonants],0)),LEFT(BI92,1),
IF(ISNUMBER(MATCH(LEFT(BI92,7),Final_Intermediate[Burmese_Consonants],0)),LEFT(BI92,7),
IF(ISNUMBER(MATCH(LEFT(BI92,6),Final_Intermediate[Burmese_Consonants],0)),LEFT(BI92,6),
IF(ISNUMBER(MATCH(LEFT(BI92,5),Final_Intermediate[Burmese_Consonants],0)),LEFT(BI92,5),
IF(ISNUMBER(MATCH(LEFT(BI92,4),Final_Intermediate[Burmese_Consonants],0)),LEFT(BI92,4),
IF(ISNUMBER(MATCH(LEFT(BI92,3),Final_Intermediate[Burmese_Consonants],0)),LEFT(BI92,3),
IF(ISNUMBER(MATCH(LEFT(BI92,2),Final_Intermediate[Burmese_Consonants],0)),LEFT(BI92,2),
IF(ISNUMBER(MATCH(LEFT(BI92,1),Final_Intermediate[Burmese_Consonants],0)),LEFT(BI92,1),
"")))))))))))))))</f>
        <v/>
      </c>
      <c r="AL92" t="str">
        <f>IF(AND(OR(BJ92="။",BJ92="၊"),LEN(BJ92)=1),BJ92,
IF(ISNUMBER(MATCH(LEFT(BJ92,7),Final_modified_Intermediate[Burmese_Consonants],0)),LEFT(BJ92,7),
IF(ISNUMBER(MATCH(LEFT(BJ92,6),Final_modified_Intermediate[Burmese_Consonants],0)),LEFT(BJ92,6),
IF(ISNUMBER(MATCH(LEFT(BJ92,5),Final_modified_Intermediate[Burmese_Consonants],0)),LEFT(BJ92,5),
IF(ISNUMBER(MATCH(LEFT(BJ92,4),Final_modified_Intermediate[Burmese_Consonants],0)),LEFT(BJ92,4),
IF(ISNUMBER(MATCH(LEFT(BJ92,3),Final_modified_Intermediate[Burmese_Consonants],0)),LEFT(BJ92,3),
IF(ISNUMBER(MATCH(LEFT(BJ92,2),Final_modified_Intermediate[Burmese_Consonants],0)),LEFT(BJ92,2),
IF(ISNUMBER(MATCH(LEFT(BJ92,1),Final_modified_Intermediate[Burmese_Consonants],0)),LEFT(BJ92,1),
IF(ISNUMBER(MATCH(LEFT(BJ92,7),Final_Intermediate[Burmese_Consonants],0)),LEFT(BJ92,7),
IF(ISNUMBER(MATCH(LEFT(BJ92,6),Final_Intermediate[Burmese_Consonants],0)),LEFT(BJ92,6),
IF(ISNUMBER(MATCH(LEFT(BJ92,5),Final_Intermediate[Burmese_Consonants],0)),LEFT(BJ92,5),
IF(ISNUMBER(MATCH(LEFT(BJ92,4),Final_Intermediate[Burmese_Consonants],0)),LEFT(BJ92,4),
IF(ISNUMBER(MATCH(LEFT(BJ92,3),Final_Intermediate[Burmese_Consonants],0)),LEFT(BJ92,3),
IF(ISNUMBER(MATCH(LEFT(BJ92,2),Final_Intermediate[Burmese_Consonants],0)),LEFT(BJ92,2),
IF(ISNUMBER(MATCH(LEFT(BJ92,1),Final_Intermediate[Burmese_Consonants],0)),LEFT(BJ92,1),
"")))))))))))))))</f>
        <v/>
      </c>
      <c r="AN92" t="e">
        <f>Compiler_Burmese[[#This Row],[Sr. No.]]</f>
        <v>#REF!</v>
      </c>
      <c r="AO9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न्हत2</v>
      </c>
      <c r="AS9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2" t="e">
        <f>[2]!Vocabulary_Burmese[[#This Row],[Sr. No.]]</f>
        <v>#REF!</v>
      </c>
      <c r="BA92" t="str">
        <f>IF(Raw_data_N2_Kanji[[#This Row],[Categorie]]&lt;&gt;"","",
IF(ISNUMBER(MATCH(V,Special_list[Burmese word],0)),"",
SUBSTITUTE(Raw_data_N2_Kanji[[#This Row],[Raw]]," ","")))</f>
        <v>အမဲသားနှပ်</v>
      </c>
      <c r="BB92" t="str">
        <f>RIGHT(Segregate18[[#This Row],[UPGRADE]],LEN(Segregate18[[#This Row],[UPGRADE]])-LEN(Compiler_Burmese[[#This Row],[1]]))</f>
        <v>မဲသားနှပ်</v>
      </c>
      <c r="BC92" t="str">
        <f>RIGHT(Segregate18[[#This Row],[11]],LEN(Segregate18[[#This Row],[11]])-LEN(Compiler_Burmese[[#This Row],[2]]))</f>
        <v>သားနှပ်</v>
      </c>
      <c r="BD92" t="str">
        <f>RIGHT(Segregate18[[#This Row],[21]],LEN(Segregate18[[#This Row],[21]])-LEN(Compiler_Burmese[[#This Row],[3]]))</f>
        <v>နှပ်</v>
      </c>
      <c r="BE92" t="str">
        <f>RIGHT(Segregate18[[#This Row],[31]],LEN(Segregate18[[#This Row],[31]])-LEN(Compiler_Burmese[[#This Row],[4]]))</f>
        <v/>
      </c>
      <c r="BF92" t="str">
        <f>RIGHT(Segregate18[[#This Row],[41]],LEN(Segregate18[[#This Row],[41]])-LEN(Compiler_Burmese[[#This Row],[5]]))</f>
        <v/>
      </c>
      <c r="BG92" t="str">
        <f>RIGHT(Segregate18[[#This Row],[51]],LEN(Segregate18[[#This Row],[51]])-LEN(Compiler_Burmese[[#This Row],[6]]))</f>
        <v/>
      </c>
      <c r="BH92" t="str">
        <f>RIGHT(Segregate18[[#This Row],[61]],LEN(Segregate18[[#This Row],[61]])-LEN(Compiler_Burmese[[#This Row],[7]]))</f>
        <v/>
      </c>
      <c r="BI92" t="str">
        <f>RIGHT(Segregate18[[#This Row],[71]],LEN(Segregate18[[#This Row],[71]])-LEN(Compiler_Burmese[[#This Row],[8]]))</f>
        <v/>
      </c>
      <c r="BJ92" t="str">
        <f>RIGHT(Segregate18[[#This Row],[81]],LEN(Segregate18[[#This Row],[81]])-LEN(Compiler_Burmese[[#This Row],[9]]))</f>
        <v/>
      </c>
    </row>
    <row r="93" spans="1:62" ht="14.25" customHeight="1" x14ac:dyDescent="0.3">
      <c r="A93">
        <f>IF(Raw_data_N2_Kanji[[#This Row],[Categorie]]&lt;&gt;"",$A92+1,$A92)</f>
        <v>7</v>
      </c>
      <c r="B93" s="6">
        <f>IF(AND(Raw_data_N2_Kanji[[#This Row],[Supporting word 1]]="",Raw_data_N2_Kanji[[#This Row],[Supporting word 2]]=""),$B92,$B92+1)</f>
        <v>0</v>
      </c>
      <c r="C93" s="9">
        <f>ROW()-ROW(Raw_data_N2_Kanji[#Headers])</f>
        <v>91</v>
      </c>
      <c r="D93" s="9"/>
      <c r="E93" s="9" t="str">
        <f>IF(Raw_data_N2_Kanji[[#This Row],[Categorie]]="",$E92,Raw_data_N2_Kanji[[#This Row],[Categorie]])</f>
        <v>Beef &amp; Mutton (Lunch, Dinner)</v>
      </c>
      <c r="F93" s="9">
        <f t="shared" si="2"/>
        <v>4</v>
      </c>
      <c r="G93" s="57" t="str">
        <f>Raw_data_N2_Kanji[[#This Row],[Lecture_no]]&amp;"_"&amp;Raw_data_N2_Kanji[[#This Row],[Receipe_no]]</f>
        <v>Beef &amp; Mutton (Lunch, Dinner)_4</v>
      </c>
      <c r="H93" s="11" t="s">
        <v>27529</v>
      </c>
      <c r="I9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ဆိတ်သားဟင်း</v>
      </c>
      <c r="K9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3" s="11"/>
      <c r="N93" s="11"/>
      <c r="O9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3" s="12" t="s">
        <v>27711</v>
      </c>
      <c r="Q93" s="12">
        <f>IF(Raw_data_N2_Kanji[[#This Row],[Receipe_no]]=0,$Q92,
$Q92+1)</f>
        <v>84</v>
      </c>
      <c r="R93" s="11"/>
      <c r="S93" s="11">
        <f>IF(Raw_data_N2_Kanji[[#This Row],[Marking]]="",1,"")</f>
        <v>1</v>
      </c>
      <c r="T93" s="11" t="str">
        <f>IF(Raw_data_N2_Kanji[[#This Row],[Marking_blank]]="",SUMPRODUCT(COUNTIF($S$3:$S93,$S93)),"")</f>
        <v/>
      </c>
      <c r="U93" s="12">
        <f>Raw_data_N2_Kanji[[#This Row],[Sr. no.]]</f>
        <v>91</v>
      </c>
      <c r="V93" s="11">
        <f>SUMPRODUCT(COUNTIF($J$3:$J93,$J93))</f>
        <v>1</v>
      </c>
      <c r="W93" s="82">
        <f>LEN('1_Raw_data'!$J93)</f>
        <v>11</v>
      </c>
      <c r="Y93" t="e">
        <f>Segregate18[[#This Row],[Sr. No.]]</f>
        <v>#REF!</v>
      </c>
      <c r="Z93" t="str">
        <f>IF(AND(OR(BA93="။",BA93="၊"),LEN(BA93)=1),BA93,
IF(ISNUMBER(MATCH(LEFT(BA93,7),Final_modified_Intermediate[Burmese_Consonants],0)),LEFT(BA93,7),
IF(ISNUMBER(MATCH(LEFT(BA93,6),Final_modified_Intermediate[Burmese_Consonants],0)),LEFT(BA93,6),
IF(ISNUMBER(MATCH(LEFT(BA93,5),Final_modified_Intermediate[Burmese_Consonants],0)),LEFT(BA93,5),
IF(ISNUMBER(MATCH(LEFT(BA93,4),Final_modified_Intermediate[Burmese_Consonants],0)),LEFT(BA93,4),
IF(ISNUMBER(MATCH(LEFT(BA93,3),Final_modified_Intermediate[Burmese_Consonants],0)),LEFT(BA93,3),
IF(ISNUMBER(MATCH(LEFT(BA93,2),Final_modified_Intermediate[Burmese_Consonants],0)),LEFT(BA93,2),
IF(ISNUMBER(MATCH(LEFT(BA93,1),Final_modified_Intermediate[Burmese_Consonants],0)),LEFT(BA93,1),
IF(ISNUMBER(MATCH(LEFT(BA93,7),Final_Intermediate[Burmese_Consonants],0)),LEFT(BA93,7),
IF(ISNUMBER(MATCH(LEFT(BA93,6),Final_Intermediate[Burmese_Consonants],0)),LEFT(BA93,6),
IF(ISNUMBER(MATCH(LEFT(BA93,5),Final_Intermediate[Burmese_Consonants],0)),LEFT(BA93,5),
IF(ISNUMBER(MATCH(LEFT(BA93,4),Final_Intermediate[Burmese_Consonants],0)),LEFT(BA93,4),
IF(ISNUMBER(MATCH(LEFT(BA93,3),Final_Intermediate[Burmese_Consonants],0)),LEFT(BA93,3),
IF(ISNUMBER(MATCH(LEFT(BA93,2),Final_Intermediate[Burmese_Consonants],0)),LEFT(BA93,2),
IF(ISNUMBER(MATCH(LEFT(BA93,1),Final_Intermediate[Burmese_Consonants],0)),LEFT(BA93,1),
"")))))))))))))))</f>
        <v>ဆိတ်</v>
      </c>
      <c r="AA9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3" t="str">
        <f>IF(AND(OR(BB93="။",BB93="၊"),LEN(BB93)=1),BB93,
IF(ISNUMBER(MATCH(LEFT(BB93,7),Final_modified_Intermediate[Burmese_Consonants],0)),LEFT(BB93,7),
IF(ISNUMBER(MATCH(LEFT(BB93,6),Final_modified_Intermediate[Burmese_Consonants],0)),LEFT(BB93,6),
IF(ISNUMBER(MATCH(LEFT(BB93,5),Final_modified_Intermediate[Burmese_Consonants],0)),LEFT(BB93,5),
IF(ISNUMBER(MATCH(LEFT(BB93,4),Final_modified_Intermediate[Burmese_Consonants],0)),LEFT(BB93,4),
IF(ISNUMBER(MATCH(LEFT(BB93,3),Final_modified_Intermediate[Burmese_Consonants],0)),LEFT(BB93,3),
IF(ISNUMBER(MATCH(LEFT(BB93,2),Final_modified_Intermediate[Burmese_Consonants],0)),LEFT(BB93,2),
IF(ISNUMBER(MATCH(LEFT(BB93,1),Final_modified_Intermediate[Burmese_Consonants],0)),LEFT(BB93,1),
IF(ISNUMBER(MATCH(LEFT(BB93,7),Final_Intermediate[Burmese_Consonants],0)),LEFT(BB93,7),
IF(ISNUMBER(MATCH(LEFT(BB93,6),Final_Intermediate[Burmese_Consonants],0)),LEFT(BB93,6),
IF(ISNUMBER(MATCH(LEFT(BB93,5),Final_Intermediate[Burmese_Consonants],0)),LEFT(BB93,5),
IF(ISNUMBER(MATCH(LEFT(BB93,4),Final_Intermediate[Burmese_Consonants],0)),LEFT(BB93,4),
IF(ISNUMBER(MATCH(LEFT(BB93,3),Final_Intermediate[Burmese_Consonants],0)),LEFT(BB93,3),
IF(ISNUMBER(MATCH(LEFT(BB93,2),Final_Intermediate[Burmese_Consonants],0)),LEFT(BB93,2),
IF(ISNUMBER(MATCH(LEFT(BB93,1),Final_Intermediate[Burmese_Consonants],0)),LEFT(BB93,1),
"")))))))))))))))</f>
        <v>သား</v>
      </c>
      <c r="AC9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3" t="str">
        <f>IF(AND(OR(BC93="။",BC93="၊"),LEN(BC93)=1),BC93,
IF(ISNUMBER(MATCH(LEFT(BC93,7),Final_modified_Intermediate[Burmese_Consonants],0)),LEFT(BC93,7),
IF(ISNUMBER(MATCH(LEFT(BC93,6),Final_modified_Intermediate[Burmese_Consonants],0)),LEFT(BC93,6),
IF(ISNUMBER(MATCH(LEFT(BC93,5),Final_modified_Intermediate[Burmese_Consonants],0)),LEFT(BC93,5),
IF(ISNUMBER(MATCH(LEFT(BC93,4),Final_modified_Intermediate[Burmese_Consonants],0)),LEFT(BC93,4),
IF(ISNUMBER(MATCH(LEFT(BC93,3),Final_modified_Intermediate[Burmese_Consonants],0)),LEFT(BC93,3),
IF(ISNUMBER(MATCH(LEFT(BC93,2),Final_modified_Intermediate[Burmese_Consonants],0)),LEFT(BC93,2),
IF(ISNUMBER(MATCH(LEFT(BC93,1),Final_modified_Intermediate[Burmese_Consonants],0)),LEFT(BC93,1),
IF(ISNUMBER(MATCH(LEFT(BC93,7),Final_Intermediate[Burmese_Consonants],0)),LEFT(BC93,7),
IF(ISNUMBER(MATCH(LEFT(BC93,6),Final_Intermediate[Burmese_Consonants],0)),LEFT(BC93,6),
IF(ISNUMBER(MATCH(LEFT(BC93,5),Final_Intermediate[Burmese_Consonants],0)),LEFT(BC93,5),
IF(ISNUMBER(MATCH(LEFT(BC93,4),Final_Intermediate[Burmese_Consonants],0)),LEFT(BC93,4),
IF(ISNUMBER(MATCH(LEFT(BC93,3),Final_Intermediate[Burmese_Consonants],0)),LEFT(BC93,3),
IF(ISNUMBER(MATCH(LEFT(BC93,2),Final_Intermediate[Burmese_Consonants],0)),LEFT(BC93,2),
IF(ISNUMBER(MATCH(LEFT(BC93,1),Final_Intermediate[Burmese_Consonants],0)),LEFT(BC93,1),
"")))))))))))))))</f>
        <v>ဟင်း</v>
      </c>
      <c r="AE9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3" t="str">
        <f>IF(AND(OR(BD93="။",BD93="၊"),LEN(BD93)=1),BD93,
IF(ISNUMBER(MATCH(LEFT(BD93,7),Final_modified_Intermediate[Burmese_Consonants],0)),LEFT(BD93,7),
IF(ISNUMBER(MATCH(LEFT(BD93,6),Final_modified_Intermediate[Burmese_Consonants],0)),LEFT(BD93,6),
IF(ISNUMBER(MATCH(LEFT(BD93,5),Final_modified_Intermediate[Burmese_Consonants],0)),LEFT(BD93,5),
IF(ISNUMBER(MATCH(LEFT(BD93,4),Final_modified_Intermediate[Burmese_Consonants],0)),LEFT(BD93,4),
IF(ISNUMBER(MATCH(LEFT(BD93,3),Final_modified_Intermediate[Burmese_Consonants],0)),LEFT(BD93,3),
IF(ISNUMBER(MATCH(LEFT(BD93,2),Final_modified_Intermediate[Burmese_Consonants],0)),LEFT(BD93,2),
IF(ISNUMBER(MATCH(LEFT(BD93,1),Final_modified_Intermediate[Burmese_Consonants],0)),LEFT(BD93,1),
IF(ISNUMBER(MATCH(LEFT(BD93,7),Final_Intermediate[Burmese_Consonants],0)),LEFT(BD93,7),
IF(ISNUMBER(MATCH(LEFT(BD93,6),Final_Intermediate[Burmese_Consonants],0)),LEFT(BD93,6),
IF(ISNUMBER(MATCH(LEFT(BD93,5),Final_Intermediate[Burmese_Consonants],0)),LEFT(BD93,5),
IF(ISNUMBER(MATCH(LEFT(BD93,4),Final_Intermediate[Burmese_Consonants],0)),LEFT(BD93,4),
IF(ISNUMBER(MATCH(LEFT(BD93,3),Final_Intermediate[Burmese_Consonants],0)),LEFT(BD93,3),
IF(ISNUMBER(MATCH(LEFT(BD93,2),Final_Intermediate[Burmese_Consonants],0)),LEFT(BD93,2),
IF(ISNUMBER(MATCH(LEFT(BD93,1),Final_Intermediate[Burmese_Consonants],0)),LEFT(BD93,1),
"")))))))))))))))</f>
        <v/>
      </c>
      <c r="AG93" t="str">
        <f>IF(AND(OR(BE93="။",BE93="၊"),LEN(BE93)=1),BE93,
IF(ISNUMBER(MATCH(LEFT(BE93,7),Final_modified_Intermediate[Burmese_Consonants],0)),LEFT(BE93,7),
IF(ISNUMBER(MATCH(LEFT(BE93,6),Final_modified_Intermediate[Burmese_Consonants],0)),LEFT(BE93,6),
IF(ISNUMBER(MATCH(LEFT(BE93,5),Final_modified_Intermediate[Burmese_Consonants],0)),LEFT(BE93,5),
IF(ISNUMBER(MATCH(LEFT(BE93,4),Final_modified_Intermediate[Burmese_Consonants],0)),LEFT(BE93,4),
IF(ISNUMBER(MATCH(LEFT(BE93,3),Final_modified_Intermediate[Burmese_Consonants],0)),LEFT(BE93,3),
IF(ISNUMBER(MATCH(LEFT(BE93,2),Final_modified_Intermediate[Burmese_Consonants],0)),LEFT(BE93,2),
IF(ISNUMBER(MATCH(LEFT(BE93,1),Final_modified_Intermediate[Burmese_Consonants],0)),LEFT(BE93,1),
IF(ISNUMBER(MATCH(LEFT(BE93,7),Final_Intermediate[Burmese_Consonants],0)),LEFT(BE93,7),
IF(ISNUMBER(MATCH(LEFT(BE93,6),Final_Intermediate[Burmese_Consonants],0)),LEFT(BE93,6),
IF(ISNUMBER(MATCH(LEFT(BE93,5),Final_Intermediate[Burmese_Consonants],0)),LEFT(BE93,5),
IF(ISNUMBER(MATCH(LEFT(BE93,4),Final_Intermediate[Burmese_Consonants],0)),LEFT(BE93,4),
IF(ISNUMBER(MATCH(LEFT(BE93,3),Final_Intermediate[Burmese_Consonants],0)),LEFT(BE93,3),
IF(ISNUMBER(MATCH(LEFT(BE93,2),Final_Intermediate[Burmese_Consonants],0)),LEFT(BE93,2),
IF(ISNUMBER(MATCH(LEFT(BE93,1),Final_Intermediate[Burmese_Consonants],0)),LEFT(BE93,1),
"")))))))))))))))</f>
        <v/>
      </c>
      <c r="AH93" t="str">
        <f>IF(AND(OR(BF93="။",BF93="၊"),LEN(BF93)=1),BF93,
IF(ISNUMBER(MATCH(LEFT(BF93,7),Final_modified_Intermediate[Burmese_Consonants],0)),LEFT(BF93,7),
IF(ISNUMBER(MATCH(LEFT(BF93,6),Final_modified_Intermediate[Burmese_Consonants],0)),LEFT(BF93,6),
IF(ISNUMBER(MATCH(LEFT(BF93,5),Final_modified_Intermediate[Burmese_Consonants],0)),LEFT(BF93,5),
IF(ISNUMBER(MATCH(LEFT(BF93,4),Final_modified_Intermediate[Burmese_Consonants],0)),LEFT(BF93,4),
IF(ISNUMBER(MATCH(LEFT(BF93,3),Final_modified_Intermediate[Burmese_Consonants],0)),LEFT(BF93,3),
IF(ISNUMBER(MATCH(LEFT(BF93,2),Final_modified_Intermediate[Burmese_Consonants],0)),LEFT(BF93,2),
IF(ISNUMBER(MATCH(LEFT(BF93,1),Final_modified_Intermediate[Burmese_Consonants],0)),LEFT(BF93,1),
IF(ISNUMBER(MATCH(LEFT(BF93,7),Final_Intermediate[Burmese_Consonants],0)),LEFT(BF93,7),
IF(ISNUMBER(MATCH(LEFT(BF93,6),Final_Intermediate[Burmese_Consonants],0)),LEFT(BF93,6),
IF(ISNUMBER(MATCH(LEFT(BF93,5),Final_Intermediate[Burmese_Consonants],0)),LEFT(BF93,5),
IF(ISNUMBER(MATCH(LEFT(BF93,4),Final_Intermediate[Burmese_Consonants],0)),LEFT(BF93,4),
IF(ISNUMBER(MATCH(LEFT(BF93,3),Final_Intermediate[Burmese_Consonants],0)),LEFT(BF93,3),
IF(ISNUMBER(MATCH(LEFT(BF93,2),Final_Intermediate[Burmese_Consonants],0)),LEFT(BF93,2),
IF(ISNUMBER(MATCH(LEFT(BF93,1),Final_Intermediate[Burmese_Consonants],0)),LEFT(BF93,1),
"")))))))))))))))</f>
        <v/>
      </c>
      <c r="AI93" t="str">
        <f>IF(AND(OR(BG93="။",BG93="၊"),LEN(BG93)=1),BG93,
IF(ISNUMBER(MATCH(LEFT(BG93,7),Final_modified_Intermediate[Burmese_Consonants],0)),LEFT(BG93,7),
IF(ISNUMBER(MATCH(LEFT(BG93,6),Final_modified_Intermediate[Burmese_Consonants],0)),LEFT(BG93,6),
IF(ISNUMBER(MATCH(LEFT(BG93,5),Final_modified_Intermediate[Burmese_Consonants],0)),LEFT(BG93,5),
IF(ISNUMBER(MATCH(LEFT(BG93,4),Final_modified_Intermediate[Burmese_Consonants],0)),LEFT(BG93,4),
IF(ISNUMBER(MATCH(LEFT(BG93,3),Final_modified_Intermediate[Burmese_Consonants],0)),LEFT(BG93,3),
IF(ISNUMBER(MATCH(LEFT(BG93,2),Final_modified_Intermediate[Burmese_Consonants],0)),LEFT(BG93,2),
IF(ISNUMBER(MATCH(LEFT(BG93,1),Final_modified_Intermediate[Burmese_Consonants],0)),LEFT(BG93,1),
IF(ISNUMBER(MATCH(LEFT(BG93,7),Final_Intermediate[Burmese_Consonants],0)),LEFT(BG93,7),
IF(ISNUMBER(MATCH(LEFT(BG93,6),Final_Intermediate[Burmese_Consonants],0)),LEFT(BG93,6),
IF(ISNUMBER(MATCH(LEFT(BG93,5),Final_Intermediate[Burmese_Consonants],0)),LEFT(BG93,5),
IF(ISNUMBER(MATCH(LEFT(BG93,4),Final_Intermediate[Burmese_Consonants],0)),LEFT(BG93,4),
IF(ISNUMBER(MATCH(LEFT(BG93,3),Final_Intermediate[Burmese_Consonants],0)),LEFT(BG93,3),
IF(ISNUMBER(MATCH(LEFT(BG93,2),Final_Intermediate[Burmese_Consonants],0)),LEFT(BG93,2),
IF(ISNUMBER(MATCH(LEFT(BG93,1),Final_Intermediate[Burmese_Consonants],0)),LEFT(BG93,1),
"")))))))))))))))</f>
        <v/>
      </c>
      <c r="AJ93" t="str">
        <f>IF(AND(OR(BH93="။",BH93="၊"),LEN(BH93)=1),BH93,
IF(ISNUMBER(MATCH(LEFT(BH93,7),Final_modified_Intermediate[Burmese_Consonants],0)),LEFT(BH93,7),
IF(ISNUMBER(MATCH(LEFT(BH93,6),Final_modified_Intermediate[Burmese_Consonants],0)),LEFT(BH93,6),
IF(ISNUMBER(MATCH(LEFT(BH93,5),Final_modified_Intermediate[Burmese_Consonants],0)),LEFT(BH93,5),
IF(ISNUMBER(MATCH(LEFT(BH93,4),Final_modified_Intermediate[Burmese_Consonants],0)),LEFT(BH93,4),
IF(ISNUMBER(MATCH(LEFT(BH93,3),Final_modified_Intermediate[Burmese_Consonants],0)),LEFT(BH93,3),
IF(ISNUMBER(MATCH(LEFT(BH93,2),Final_modified_Intermediate[Burmese_Consonants],0)),LEFT(BH93,2),
IF(ISNUMBER(MATCH(LEFT(BH93,1),Final_modified_Intermediate[Burmese_Consonants],0)),LEFT(BH93,1),
IF(ISNUMBER(MATCH(LEFT(BH93,7),Final_Intermediate[Burmese_Consonants],0)),LEFT(BH93,7),
IF(ISNUMBER(MATCH(LEFT(BH93,6),Final_Intermediate[Burmese_Consonants],0)),LEFT(BH93,6),
IF(ISNUMBER(MATCH(LEFT(BH93,5),Final_Intermediate[Burmese_Consonants],0)),LEFT(BH93,5),
IF(ISNUMBER(MATCH(LEFT(BH93,4),Final_Intermediate[Burmese_Consonants],0)),LEFT(BH93,4),
IF(ISNUMBER(MATCH(LEFT(BH93,3),Final_Intermediate[Burmese_Consonants],0)),LEFT(BH93,3),
IF(ISNUMBER(MATCH(LEFT(BH93,2),Final_Intermediate[Burmese_Consonants],0)),LEFT(BH93,2),
IF(ISNUMBER(MATCH(LEFT(BH93,1),Final_Intermediate[Burmese_Consonants],0)),LEFT(BH93,1),
"")))))))))))))))</f>
        <v/>
      </c>
      <c r="AK93" t="str">
        <f>IF(AND(OR(BI93="။",BI93="၊"),LEN(BI93)=1),BI93,
IF(ISNUMBER(MATCH(LEFT(BI93,7),Final_modified_Intermediate[Burmese_Consonants],0)),LEFT(BI93,7),
IF(ISNUMBER(MATCH(LEFT(BI93,6),Final_modified_Intermediate[Burmese_Consonants],0)),LEFT(BI93,6),
IF(ISNUMBER(MATCH(LEFT(BI93,5),Final_modified_Intermediate[Burmese_Consonants],0)),LEFT(BI93,5),
IF(ISNUMBER(MATCH(LEFT(BI93,4),Final_modified_Intermediate[Burmese_Consonants],0)),LEFT(BI93,4),
IF(ISNUMBER(MATCH(LEFT(BI93,3),Final_modified_Intermediate[Burmese_Consonants],0)),LEFT(BI93,3),
IF(ISNUMBER(MATCH(LEFT(BI93,2),Final_modified_Intermediate[Burmese_Consonants],0)),LEFT(BI93,2),
IF(ISNUMBER(MATCH(LEFT(BI93,1),Final_modified_Intermediate[Burmese_Consonants],0)),LEFT(BI93,1),
IF(ISNUMBER(MATCH(LEFT(BI93,7),Final_Intermediate[Burmese_Consonants],0)),LEFT(BI93,7),
IF(ISNUMBER(MATCH(LEFT(BI93,6),Final_Intermediate[Burmese_Consonants],0)),LEFT(BI93,6),
IF(ISNUMBER(MATCH(LEFT(BI93,5),Final_Intermediate[Burmese_Consonants],0)),LEFT(BI93,5),
IF(ISNUMBER(MATCH(LEFT(BI93,4),Final_Intermediate[Burmese_Consonants],0)),LEFT(BI93,4),
IF(ISNUMBER(MATCH(LEFT(BI93,3),Final_Intermediate[Burmese_Consonants],0)),LEFT(BI93,3),
IF(ISNUMBER(MATCH(LEFT(BI93,2),Final_Intermediate[Burmese_Consonants],0)),LEFT(BI93,2),
IF(ISNUMBER(MATCH(LEFT(BI93,1),Final_Intermediate[Burmese_Consonants],0)),LEFT(BI93,1),
"")))))))))))))))</f>
        <v/>
      </c>
      <c r="AL93" t="str">
        <f>IF(AND(OR(BJ93="။",BJ93="၊"),LEN(BJ93)=1),BJ93,
IF(ISNUMBER(MATCH(LEFT(BJ93,7),Final_modified_Intermediate[Burmese_Consonants],0)),LEFT(BJ93,7),
IF(ISNUMBER(MATCH(LEFT(BJ93,6),Final_modified_Intermediate[Burmese_Consonants],0)),LEFT(BJ93,6),
IF(ISNUMBER(MATCH(LEFT(BJ93,5),Final_modified_Intermediate[Burmese_Consonants],0)),LEFT(BJ93,5),
IF(ISNUMBER(MATCH(LEFT(BJ93,4),Final_modified_Intermediate[Burmese_Consonants],0)),LEFT(BJ93,4),
IF(ISNUMBER(MATCH(LEFT(BJ93,3),Final_modified_Intermediate[Burmese_Consonants],0)),LEFT(BJ93,3),
IF(ISNUMBER(MATCH(LEFT(BJ93,2),Final_modified_Intermediate[Burmese_Consonants],0)),LEFT(BJ93,2),
IF(ISNUMBER(MATCH(LEFT(BJ93,1),Final_modified_Intermediate[Burmese_Consonants],0)),LEFT(BJ93,1),
IF(ISNUMBER(MATCH(LEFT(BJ93,7),Final_Intermediate[Burmese_Consonants],0)),LEFT(BJ93,7),
IF(ISNUMBER(MATCH(LEFT(BJ93,6),Final_Intermediate[Burmese_Consonants],0)),LEFT(BJ93,6),
IF(ISNUMBER(MATCH(LEFT(BJ93,5),Final_Intermediate[Burmese_Consonants],0)),LEFT(BJ93,5),
IF(ISNUMBER(MATCH(LEFT(BJ93,4),Final_Intermediate[Burmese_Consonants],0)),LEFT(BJ93,4),
IF(ISNUMBER(MATCH(LEFT(BJ93,3),Final_Intermediate[Burmese_Consonants],0)),LEFT(BJ93,3),
IF(ISNUMBER(MATCH(LEFT(BJ93,2),Final_Intermediate[Burmese_Consonants],0)),LEFT(BJ93,2),
IF(ISNUMBER(MATCH(LEFT(BJ93,1),Final_Intermediate[Burmese_Consonants],0)),LEFT(BJ93,1),
"")))))))))))))))</f>
        <v/>
      </c>
      <c r="AN93" t="e">
        <f>Compiler_Burmese[[#This Row],[Sr. No.]]</f>
        <v>#REF!</v>
      </c>
      <c r="AO9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3" t="e">
        <f>[2]!Vocabulary_Burmese[[#This Row],[Sr. No.]]</f>
        <v>#REF!</v>
      </c>
      <c r="BA93" t="str">
        <f>IF(Raw_data_N2_Kanji[[#This Row],[Categorie]]&lt;&gt;"","",
IF(ISNUMBER(MATCH(V,Special_list[Burmese word],0)),"",
SUBSTITUTE(Raw_data_N2_Kanji[[#This Row],[Raw]]," ","")))</f>
        <v>ဆိတ်သားဟင်း</v>
      </c>
      <c r="BB93" t="str">
        <f>RIGHT(Segregate18[[#This Row],[UPGRADE]],LEN(Segregate18[[#This Row],[UPGRADE]])-LEN(Compiler_Burmese[[#This Row],[1]]))</f>
        <v>သားဟင်း</v>
      </c>
      <c r="BC93" t="str">
        <f>RIGHT(Segregate18[[#This Row],[11]],LEN(Segregate18[[#This Row],[11]])-LEN(Compiler_Burmese[[#This Row],[2]]))</f>
        <v>ဟင်း</v>
      </c>
      <c r="BD93" t="str">
        <f>RIGHT(Segregate18[[#This Row],[21]],LEN(Segregate18[[#This Row],[21]])-LEN(Compiler_Burmese[[#This Row],[3]]))</f>
        <v/>
      </c>
      <c r="BE93" t="str">
        <f>RIGHT(Segregate18[[#This Row],[31]],LEN(Segregate18[[#This Row],[31]])-LEN(Compiler_Burmese[[#This Row],[4]]))</f>
        <v/>
      </c>
      <c r="BF93" t="str">
        <f>RIGHT(Segregate18[[#This Row],[41]],LEN(Segregate18[[#This Row],[41]])-LEN(Compiler_Burmese[[#This Row],[5]]))</f>
        <v/>
      </c>
      <c r="BG93" t="str">
        <f>RIGHT(Segregate18[[#This Row],[51]],LEN(Segregate18[[#This Row],[51]])-LEN(Compiler_Burmese[[#This Row],[6]]))</f>
        <v/>
      </c>
      <c r="BH93" t="str">
        <f>RIGHT(Segregate18[[#This Row],[61]],LEN(Segregate18[[#This Row],[61]])-LEN(Compiler_Burmese[[#This Row],[7]]))</f>
        <v/>
      </c>
      <c r="BI93" t="str">
        <f>RIGHT(Segregate18[[#This Row],[71]],LEN(Segregate18[[#This Row],[71]])-LEN(Compiler_Burmese[[#This Row],[8]]))</f>
        <v/>
      </c>
      <c r="BJ93" t="str">
        <f>RIGHT(Segregate18[[#This Row],[81]],LEN(Segregate18[[#This Row],[81]])-LEN(Compiler_Burmese[[#This Row],[9]]))</f>
        <v/>
      </c>
    </row>
    <row r="94" spans="1:62" ht="14.25" customHeight="1" x14ac:dyDescent="0.3">
      <c r="A94">
        <f>IF(Raw_data_N2_Kanji[[#This Row],[Categorie]]&lt;&gt;"",$A93+1,$A93)</f>
        <v>8</v>
      </c>
      <c r="B94" s="6">
        <f>IF(AND(Raw_data_N2_Kanji[[#This Row],[Supporting word 1]]="",Raw_data_N2_Kanji[[#This Row],[Supporting word 2]]=""),$B93,$B93+1)</f>
        <v>0</v>
      </c>
      <c r="C94" s="9">
        <f>ROW()-ROW(Raw_data_N2_Kanji[#Headers])</f>
        <v>92</v>
      </c>
      <c r="D94" s="9" t="s">
        <v>27530</v>
      </c>
      <c r="E94" s="9" t="str">
        <f>IF(Raw_data_N2_Kanji[[#This Row],[Categorie]]="",$E93,Raw_data_N2_Kanji[[#This Row],[Categorie]])</f>
        <v>Pork (Lunch, Dinner)</v>
      </c>
      <c r="F94" s="9">
        <f t="shared" si="2"/>
        <v>0</v>
      </c>
      <c r="G94" s="57" t="str">
        <f>Raw_data_N2_Kanji[[#This Row],[Lecture_no]]&amp;"_"&amp;Raw_data_N2_Kanji[[#This Row],[Receipe_no]]</f>
        <v>Pork (Lunch, Dinner)_0</v>
      </c>
      <c r="H94" s="125" t="s">
        <v>27530</v>
      </c>
      <c r="I9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Pork (Lunch, Dinner)</v>
      </c>
      <c r="K9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4" s="11"/>
      <c r="N94" s="11"/>
      <c r="O94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94" s="12"/>
      <c r="Q94" s="12">
        <f>IF(Raw_data_N2_Kanji[[#This Row],[Receipe_no]]=0,$Q93,
$Q93+1)</f>
        <v>84</v>
      </c>
      <c r="R94" s="11"/>
      <c r="S94" s="11">
        <f>IF(Raw_data_N2_Kanji[[#This Row],[Marking]]="",1,"")</f>
        <v>1</v>
      </c>
      <c r="T94" s="11" t="str">
        <f>IF(Raw_data_N2_Kanji[[#This Row],[Marking_blank]]="",SUMPRODUCT(COUNTIF($S$3:$S94,$S94)),"")</f>
        <v/>
      </c>
      <c r="U94" s="12">
        <f>Raw_data_N2_Kanji[[#This Row],[Sr. no.]]</f>
        <v>92</v>
      </c>
      <c r="V94" s="11">
        <f>SUMPRODUCT(COUNTIF($J$3:$J94,$J94))</f>
        <v>1</v>
      </c>
      <c r="W94" s="82">
        <f>LEN('1_Raw_data'!$J94)</f>
        <v>20</v>
      </c>
      <c r="Y94" t="e">
        <f>Segregate18[[#This Row],[Sr. No.]]</f>
        <v>#REF!</v>
      </c>
      <c r="Z94" t="str">
        <f>IF(AND(OR(BA94="။",BA94="၊"),LEN(BA94)=1),BA94,
IF(ISNUMBER(MATCH(LEFT(BA94,7),Final_modified_Intermediate[Burmese_Consonants],0)),LEFT(BA94,7),
IF(ISNUMBER(MATCH(LEFT(BA94,6),Final_modified_Intermediate[Burmese_Consonants],0)),LEFT(BA94,6),
IF(ISNUMBER(MATCH(LEFT(BA94,5),Final_modified_Intermediate[Burmese_Consonants],0)),LEFT(BA94,5),
IF(ISNUMBER(MATCH(LEFT(BA94,4),Final_modified_Intermediate[Burmese_Consonants],0)),LEFT(BA94,4),
IF(ISNUMBER(MATCH(LEFT(BA94,3),Final_modified_Intermediate[Burmese_Consonants],0)),LEFT(BA94,3),
IF(ISNUMBER(MATCH(LEFT(BA94,2),Final_modified_Intermediate[Burmese_Consonants],0)),LEFT(BA94,2),
IF(ISNUMBER(MATCH(LEFT(BA94,1),Final_modified_Intermediate[Burmese_Consonants],0)),LEFT(BA94,1),
IF(ISNUMBER(MATCH(LEFT(BA94,7),Final_Intermediate[Burmese_Consonants],0)),LEFT(BA94,7),
IF(ISNUMBER(MATCH(LEFT(BA94,6),Final_Intermediate[Burmese_Consonants],0)),LEFT(BA94,6),
IF(ISNUMBER(MATCH(LEFT(BA94,5),Final_Intermediate[Burmese_Consonants],0)),LEFT(BA94,5),
IF(ISNUMBER(MATCH(LEFT(BA94,4),Final_Intermediate[Burmese_Consonants],0)),LEFT(BA94,4),
IF(ISNUMBER(MATCH(LEFT(BA94,3),Final_Intermediate[Burmese_Consonants],0)),LEFT(BA94,3),
IF(ISNUMBER(MATCH(LEFT(BA94,2),Final_Intermediate[Burmese_Consonants],0)),LEFT(BA94,2),
IF(ISNUMBER(MATCH(LEFT(BA94,1),Final_Intermediate[Burmese_Consonants],0)),LEFT(BA94,1),
"")))))))))))))))</f>
        <v/>
      </c>
      <c r="AA94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94" t="str">
        <f>IF(AND(OR(BB94="။",BB94="၊"),LEN(BB94)=1),BB94,
IF(ISNUMBER(MATCH(LEFT(BB94,7),Final_modified_Intermediate[Burmese_Consonants],0)),LEFT(BB94,7),
IF(ISNUMBER(MATCH(LEFT(BB94,6),Final_modified_Intermediate[Burmese_Consonants],0)),LEFT(BB94,6),
IF(ISNUMBER(MATCH(LEFT(BB94,5),Final_modified_Intermediate[Burmese_Consonants],0)),LEFT(BB94,5),
IF(ISNUMBER(MATCH(LEFT(BB94,4),Final_modified_Intermediate[Burmese_Consonants],0)),LEFT(BB94,4),
IF(ISNUMBER(MATCH(LEFT(BB94,3),Final_modified_Intermediate[Burmese_Consonants],0)),LEFT(BB94,3),
IF(ISNUMBER(MATCH(LEFT(BB94,2),Final_modified_Intermediate[Burmese_Consonants],0)),LEFT(BB94,2),
IF(ISNUMBER(MATCH(LEFT(BB94,1),Final_modified_Intermediate[Burmese_Consonants],0)),LEFT(BB94,1),
IF(ISNUMBER(MATCH(LEFT(BB94,7),Final_Intermediate[Burmese_Consonants],0)),LEFT(BB94,7),
IF(ISNUMBER(MATCH(LEFT(BB94,6),Final_Intermediate[Burmese_Consonants],0)),LEFT(BB94,6),
IF(ISNUMBER(MATCH(LEFT(BB94,5),Final_Intermediate[Burmese_Consonants],0)),LEFT(BB94,5),
IF(ISNUMBER(MATCH(LEFT(BB94,4),Final_Intermediate[Burmese_Consonants],0)),LEFT(BB94,4),
IF(ISNUMBER(MATCH(LEFT(BB94,3),Final_Intermediate[Burmese_Consonants],0)),LEFT(BB94,3),
IF(ISNUMBER(MATCH(LEFT(BB94,2),Final_Intermediate[Burmese_Consonants],0)),LEFT(BB94,2),
IF(ISNUMBER(MATCH(LEFT(BB94,1),Final_Intermediate[Burmese_Consonants],0)),LEFT(BB94,1),
"")))))))))))))))</f>
        <v/>
      </c>
      <c r="AC94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94" t="str">
        <f>IF(AND(OR(BC94="။",BC94="၊"),LEN(BC94)=1),BC94,
IF(ISNUMBER(MATCH(LEFT(BC94,7),Final_modified_Intermediate[Burmese_Consonants],0)),LEFT(BC94,7),
IF(ISNUMBER(MATCH(LEFT(BC94,6),Final_modified_Intermediate[Burmese_Consonants],0)),LEFT(BC94,6),
IF(ISNUMBER(MATCH(LEFT(BC94,5),Final_modified_Intermediate[Burmese_Consonants],0)),LEFT(BC94,5),
IF(ISNUMBER(MATCH(LEFT(BC94,4),Final_modified_Intermediate[Burmese_Consonants],0)),LEFT(BC94,4),
IF(ISNUMBER(MATCH(LEFT(BC94,3),Final_modified_Intermediate[Burmese_Consonants],0)),LEFT(BC94,3),
IF(ISNUMBER(MATCH(LEFT(BC94,2),Final_modified_Intermediate[Burmese_Consonants],0)),LEFT(BC94,2),
IF(ISNUMBER(MATCH(LEFT(BC94,1),Final_modified_Intermediate[Burmese_Consonants],0)),LEFT(BC94,1),
IF(ISNUMBER(MATCH(LEFT(BC94,7),Final_Intermediate[Burmese_Consonants],0)),LEFT(BC94,7),
IF(ISNUMBER(MATCH(LEFT(BC94,6),Final_Intermediate[Burmese_Consonants],0)),LEFT(BC94,6),
IF(ISNUMBER(MATCH(LEFT(BC94,5),Final_Intermediate[Burmese_Consonants],0)),LEFT(BC94,5),
IF(ISNUMBER(MATCH(LEFT(BC94,4),Final_Intermediate[Burmese_Consonants],0)),LEFT(BC94,4),
IF(ISNUMBER(MATCH(LEFT(BC94,3),Final_Intermediate[Burmese_Consonants],0)),LEFT(BC94,3),
IF(ISNUMBER(MATCH(LEFT(BC94,2),Final_Intermediate[Burmese_Consonants],0)),LEFT(BC94,2),
IF(ISNUMBER(MATCH(LEFT(BC94,1),Final_Intermediate[Burmese_Consonants],0)),LEFT(BC94,1),
"")))))))))))))))</f>
        <v/>
      </c>
      <c r="AE9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94" t="str">
        <f>IF(AND(OR(BD94="။",BD94="၊"),LEN(BD94)=1),BD94,
IF(ISNUMBER(MATCH(LEFT(BD94,7),Final_modified_Intermediate[Burmese_Consonants],0)),LEFT(BD94,7),
IF(ISNUMBER(MATCH(LEFT(BD94,6),Final_modified_Intermediate[Burmese_Consonants],0)),LEFT(BD94,6),
IF(ISNUMBER(MATCH(LEFT(BD94,5),Final_modified_Intermediate[Burmese_Consonants],0)),LEFT(BD94,5),
IF(ISNUMBER(MATCH(LEFT(BD94,4),Final_modified_Intermediate[Burmese_Consonants],0)),LEFT(BD94,4),
IF(ISNUMBER(MATCH(LEFT(BD94,3),Final_modified_Intermediate[Burmese_Consonants],0)),LEFT(BD94,3),
IF(ISNUMBER(MATCH(LEFT(BD94,2),Final_modified_Intermediate[Burmese_Consonants],0)),LEFT(BD94,2),
IF(ISNUMBER(MATCH(LEFT(BD94,1),Final_modified_Intermediate[Burmese_Consonants],0)),LEFT(BD94,1),
IF(ISNUMBER(MATCH(LEFT(BD94,7),Final_Intermediate[Burmese_Consonants],0)),LEFT(BD94,7),
IF(ISNUMBER(MATCH(LEFT(BD94,6),Final_Intermediate[Burmese_Consonants],0)),LEFT(BD94,6),
IF(ISNUMBER(MATCH(LEFT(BD94,5),Final_Intermediate[Burmese_Consonants],0)),LEFT(BD94,5),
IF(ISNUMBER(MATCH(LEFT(BD94,4),Final_Intermediate[Burmese_Consonants],0)),LEFT(BD94,4),
IF(ISNUMBER(MATCH(LEFT(BD94,3),Final_Intermediate[Burmese_Consonants],0)),LEFT(BD94,3),
IF(ISNUMBER(MATCH(LEFT(BD94,2),Final_Intermediate[Burmese_Consonants],0)),LEFT(BD94,2),
IF(ISNUMBER(MATCH(LEFT(BD94,1),Final_Intermediate[Burmese_Consonants],0)),LEFT(BD94,1),
"")))))))))))))))</f>
        <v/>
      </c>
      <c r="AG94" t="str">
        <f>IF(AND(OR(BE94="။",BE94="၊"),LEN(BE94)=1),BE94,
IF(ISNUMBER(MATCH(LEFT(BE94,7),Final_modified_Intermediate[Burmese_Consonants],0)),LEFT(BE94,7),
IF(ISNUMBER(MATCH(LEFT(BE94,6),Final_modified_Intermediate[Burmese_Consonants],0)),LEFT(BE94,6),
IF(ISNUMBER(MATCH(LEFT(BE94,5),Final_modified_Intermediate[Burmese_Consonants],0)),LEFT(BE94,5),
IF(ISNUMBER(MATCH(LEFT(BE94,4),Final_modified_Intermediate[Burmese_Consonants],0)),LEFT(BE94,4),
IF(ISNUMBER(MATCH(LEFT(BE94,3),Final_modified_Intermediate[Burmese_Consonants],0)),LEFT(BE94,3),
IF(ISNUMBER(MATCH(LEFT(BE94,2),Final_modified_Intermediate[Burmese_Consonants],0)),LEFT(BE94,2),
IF(ISNUMBER(MATCH(LEFT(BE94,1),Final_modified_Intermediate[Burmese_Consonants],0)),LEFT(BE94,1),
IF(ISNUMBER(MATCH(LEFT(BE94,7),Final_Intermediate[Burmese_Consonants],0)),LEFT(BE94,7),
IF(ISNUMBER(MATCH(LEFT(BE94,6),Final_Intermediate[Burmese_Consonants],0)),LEFT(BE94,6),
IF(ISNUMBER(MATCH(LEFT(BE94,5),Final_Intermediate[Burmese_Consonants],0)),LEFT(BE94,5),
IF(ISNUMBER(MATCH(LEFT(BE94,4),Final_Intermediate[Burmese_Consonants],0)),LEFT(BE94,4),
IF(ISNUMBER(MATCH(LEFT(BE94,3),Final_Intermediate[Burmese_Consonants],0)),LEFT(BE94,3),
IF(ISNUMBER(MATCH(LEFT(BE94,2),Final_Intermediate[Burmese_Consonants],0)),LEFT(BE94,2),
IF(ISNUMBER(MATCH(LEFT(BE94,1),Final_Intermediate[Burmese_Consonants],0)),LEFT(BE94,1),
"")))))))))))))))</f>
        <v/>
      </c>
      <c r="AH94" t="str">
        <f>IF(AND(OR(BF94="။",BF94="၊"),LEN(BF94)=1),BF94,
IF(ISNUMBER(MATCH(LEFT(BF94,7),Final_modified_Intermediate[Burmese_Consonants],0)),LEFT(BF94,7),
IF(ISNUMBER(MATCH(LEFT(BF94,6),Final_modified_Intermediate[Burmese_Consonants],0)),LEFT(BF94,6),
IF(ISNUMBER(MATCH(LEFT(BF94,5),Final_modified_Intermediate[Burmese_Consonants],0)),LEFT(BF94,5),
IF(ISNUMBER(MATCH(LEFT(BF94,4),Final_modified_Intermediate[Burmese_Consonants],0)),LEFT(BF94,4),
IF(ISNUMBER(MATCH(LEFT(BF94,3),Final_modified_Intermediate[Burmese_Consonants],0)),LEFT(BF94,3),
IF(ISNUMBER(MATCH(LEFT(BF94,2),Final_modified_Intermediate[Burmese_Consonants],0)),LEFT(BF94,2),
IF(ISNUMBER(MATCH(LEFT(BF94,1),Final_modified_Intermediate[Burmese_Consonants],0)),LEFT(BF94,1),
IF(ISNUMBER(MATCH(LEFT(BF94,7),Final_Intermediate[Burmese_Consonants],0)),LEFT(BF94,7),
IF(ISNUMBER(MATCH(LEFT(BF94,6),Final_Intermediate[Burmese_Consonants],0)),LEFT(BF94,6),
IF(ISNUMBER(MATCH(LEFT(BF94,5),Final_Intermediate[Burmese_Consonants],0)),LEFT(BF94,5),
IF(ISNUMBER(MATCH(LEFT(BF94,4),Final_Intermediate[Burmese_Consonants],0)),LEFT(BF94,4),
IF(ISNUMBER(MATCH(LEFT(BF94,3),Final_Intermediate[Burmese_Consonants],0)),LEFT(BF94,3),
IF(ISNUMBER(MATCH(LEFT(BF94,2),Final_Intermediate[Burmese_Consonants],0)),LEFT(BF94,2),
IF(ISNUMBER(MATCH(LEFT(BF94,1),Final_Intermediate[Burmese_Consonants],0)),LEFT(BF94,1),
"")))))))))))))))</f>
        <v/>
      </c>
      <c r="AI94" t="str">
        <f>IF(AND(OR(BG94="။",BG94="၊"),LEN(BG94)=1),BG94,
IF(ISNUMBER(MATCH(LEFT(BG94,7),Final_modified_Intermediate[Burmese_Consonants],0)),LEFT(BG94,7),
IF(ISNUMBER(MATCH(LEFT(BG94,6),Final_modified_Intermediate[Burmese_Consonants],0)),LEFT(BG94,6),
IF(ISNUMBER(MATCH(LEFT(BG94,5),Final_modified_Intermediate[Burmese_Consonants],0)),LEFT(BG94,5),
IF(ISNUMBER(MATCH(LEFT(BG94,4),Final_modified_Intermediate[Burmese_Consonants],0)),LEFT(BG94,4),
IF(ISNUMBER(MATCH(LEFT(BG94,3),Final_modified_Intermediate[Burmese_Consonants],0)),LEFT(BG94,3),
IF(ISNUMBER(MATCH(LEFT(BG94,2),Final_modified_Intermediate[Burmese_Consonants],0)),LEFT(BG94,2),
IF(ISNUMBER(MATCH(LEFT(BG94,1),Final_modified_Intermediate[Burmese_Consonants],0)),LEFT(BG94,1),
IF(ISNUMBER(MATCH(LEFT(BG94,7),Final_Intermediate[Burmese_Consonants],0)),LEFT(BG94,7),
IF(ISNUMBER(MATCH(LEFT(BG94,6),Final_Intermediate[Burmese_Consonants],0)),LEFT(BG94,6),
IF(ISNUMBER(MATCH(LEFT(BG94,5),Final_Intermediate[Burmese_Consonants],0)),LEFT(BG94,5),
IF(ISNUMBER(MATCH(LEFT(BG94,4),Final_Intermediate[Burmese_Consonants],0)),LEFT(BG94,4),
IF(ISNUMBER(MATCH(LEFT(BG94,3),Final_Intermediate[Burmese_Consonants],0)),LEFT(BG94,3),
IF(ISNUMBER(MATCH(LEFT(BG94,2),Final_Intermediate[Burmese_Consonants],0)),LEFT(BG94,2),
IF(ISNUMBER(MATCH(LEFT(BG94,1),Final_Intermediate[Burmese_Consonants],0)),LEFT(BG94,1),
"")))))))))))))))</f>
        <v/>
      </c>
      <c r="AJ94" t="str">
        <f>IF(AND(OR(BH94="။",BH94="၊"),LEN(BH94)=1),BH94,
IF(ISNUMBER(MATCH(LEFT(BH94,7),Final_modified_Intermediate[Burmese_Consonants],0)),LEFT(BH94,7),
IF(ISNUMBER(MATCH(LEFT(BH94,6),Final_modified_Intermediate[Burmese_Consonants],0)),LEFT(BH94,6),
IF(ISNUMBER(MATCH(LEFT(BH94,5),Final_modified_Intermediate[Burmese_Consonants],0)),LEFT(BH94,5),
IF(ISNUMBER(MATCH(LEFT(BH94,4),Final_modified_Intermediate[Burmese_Consonants],0)),LEFT(BH94,4),
IF(ISNUMBER(MATCH(LEFT(BH94,3),Final_modified_Intermediate[Burmese_Consonants],0)),LEFT(BH94,3),
IF(ISNUMBER(MATCH(LEFT(BH94,2),Final_modified_Intermediate[Burmese_Consonants],0)),LEFT(BH94,2),
IF(ISNUMBER(MATCH(LEFT(BH94,1),Final_modified_Intermediate[Burmese_Consonants],0)),LEFT(BH94,1),
IF(ISNUMBER(MATCH(LEFT(BH94,7),Final_Intermediate[Burmese_Consonants],0)),LEFT(BH94,7),
IF(ISNUMBER(MATCH(LEFT(BH94,6),Final_Intermediate[Burmese_Consonants],0)),LEFT(BH94,6),
IF(ISNUMBER(MATCH(LEFT(BH94,5),Final_Intermediate[Burmese_Consonants],0)),LEFT(BH94,5),
IF(ISNUMBER(MATCH(LEFT(BH94,4),Final_Intermediate[Burmese_Consonants],0)),LEFT(BH94,4),
IF(ISNUMBER(MATCH(LEFT(BH94,3),Final_Intermediate[Burmese_Consonants],0)),LEFT(BH94,3),
IF(ISNUMBER(MATCH(LEFT(BH94,2),Final_Intermediate[Burmese_Consonants],0)),LEFT(BH94,2),
IF(ISNUMBER(MATCH(LEFT(BH94,1),Final_Intermediate[Burmese_Consonants],0)),LEFT(BH94,1),
"")))))))))))))))</f>
        <v/>
      </c>
      <c r="AK94" t="str">
        <f>IF(AND(OR(BI94="။",BI94="၊"),LEN(BI94)=1),BI94,
IF(ISNUMBER(MATCH(LEFT(BI94,7),Final_modified_Intermediate[Burmese_Consonants],0)),LEFT(BI94,7),
IF(ISNUMBER(MATCH(LEFT(BI94,6),Final_modified_Intermediate[Burmese_Consonants],0)),LEFT(BI94,6),
IF(ISNUMBER(MATCH(LEFT(BI94,5),Final_modified_Intermediate[Burmese_Consonants],0)),LEFT(BI94,5),
IF(ISNUMBER(MATCH(LEFT(BI94,4),Final_modified_Intermediate[Burmese_Consonants],0)),LEFT(BI94,4),
IF(ISNUMBER(MATCH(LEFT(BI94,3),Final_modified_Intermediate[Burmese_Consonants],0)),LEFT(BI94,3),
IF(ISNUMBER(MATCH(LEFT(BI94,2),Final_modified_Intermediate[Burmese_Consonants],0)),LEFT(BI94,2),
IF(ISNUMBER(MATCH(LEFT(BI94,1),Final_modified_Intermediate[Burmese_Consonants],0)),LEFT(BI94,1),
IF(ISNUMBER(MATCH(LEFT(BI94,7),Final_Intermediate[Burmese_Consonants],0)),LEFT(BI94,7),
IF(ISNUMBER(MATCH(LEFT(BI94,6),Final_Intermediate[Burmese_Consonants],0)),LEFT(BI94,6),
IF(ISNUMBER(MATCH(LEFT(BI94,5),Final_Intermediate[Burmese_Consonants],0)),LEFT(BI94,5),
IF(ISNUMBER(MATCH(LEFT(BI94,4),Final_Intermediate[Burmese_Consonants],0)),LEFT(BI94,4),
IF(ISNUMBER(MATCH(LEFT(BI94,3),Final_Intermediate[Burmese_Consonants],0)),LEFT(BI94,3),
IF(ISNUMBER(MATCH(LEFT(BI94,2),Final_Intermediate[Burmese_Consonants],0)),LEFT(BI94,2),
IF(ISNUMBER(MATCH(LEFT(BI94,1),Final_Intermediate[Burmese_Consonants],0)),LEFT(BI94,1),
"")))))))))))))))</f>
        <v/>
      </c>
      <c r="AL94" t="str">
        <f>IF(AND(OR(BJ94="။",BJ94="၊"),LEN(BJ94)=1),BJ94,
IF(ISNUMBER(MATCH(LEFT(BJ94,7),Final_modified_Intermediate[Burmese_Consonants],0)),LEFT(BJ94,7),
IF(ISNUMBER(MATCH(LEFT(BJ94,6),Final_modified_Intermediate[Burmese_Consonants],0)),LEFT(BJ94,6),
IF(ISNUMBER(MATCH(LEFT(BJ94,5),Final_modified_Intermediate[Burmese_Consonants],0)),LEFT(BJ94,5),
IF(ISNUMBER(MATCH(LEFT(BJ94,4),Final_modified_Intermediate[Burmese_Consonants],0)),LEFT(BJ94,4),
IF(ISNUMBER(MATCH(LEFT(BJ94,3),Final_modified_Intermediate[Burmese_Consonants],0)),LEFT(BJ94,3),
IF(ISNUMBER(MATCH(LEFT(BJ94,2),Final_modified_Intermediate[Burmese_Consonants],0)),LEFT(BJ94,2),
IF(ISNUMBER(MATCH(LEFT(BJ94,1),Final_modified_Intermediate[Burmese_Consonants],0)),LEFT(BJ94,1),
IF(ISNUMBER(MATCH(LEFT(BJ94,7),Final_Intermediate[Burmese_Consonants],0)),LEFT(BJ94,7),
IF(ISNUMBER(MATCH(LEFT(BJ94,6),Final_Intermediate[Burmese_Consonants],0)),LEFT(BJ94,6),
IF(ISNUMBER(MATCH(LEFT(BJ94,5),Final_Intermediate[Burmese_Consonants],0)),LEFT(BJ94,5),
IF(ISNUMBER(MATCH(LEFT(BJ94,4),Final_Intermediate[Burmese_Consonants],0)),LEFT(BJ94,4),
IF(ISNUMBER(MATCH(LEFT(BJ94,3),Final_Intermediate[Burmese_Consonants],0)),LEFT(BJ94,3),
IF(ISNUMBER(MATCH(LEFT(BJ94,2),Final_Intermediate[Burmese_Consonants],0)),LEFT(BJ94,2),
IF(ISNUMBER(MATCH(LEFT(BJ94,1),Final_Intermediate[Burmese_Consonants],0)),LEFT(BJ94,1),
"")))))))))))))))</f>
        <v/>
      </c>
      <c r="AN94" t="e">
        <f>Compiler_Burmese[[#This Row],[Sr. No.]]</f>
        <v>#REF!</v>
      </c>
      <c r="AO9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4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9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9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4" t="e">
        <f>[2]!Vocabulary_Burmese[[#This Row],[Sr. No.]]</f>
        <v>#REF!</v>
      </c>
      <c r="BA94" t="str">
        <f>IF(Raw_data_N2_Kanji[[#This Row],[Categorie]]&lt;&gt;"","",
IF(ISNUMBER(MATCH(V,Special_list[Burmese word],0)),"",
SUBSTITUTE(Raw_data_N2_Kanji[[#This Row],[Raw]]," ","")))</f>
        <v/>
      </c>
      <c r="BB94" t="str">
        <f>RIGHT(Segregate18[[#This Row],[UPGRADE]],LEN(Segregate18[[#This Row],[UPGRADE]])-LEN(Compiler_Burmese[[#This Row],[1]]))</f>
        <v/>
      </c>
      <c r="BC94" t="str">
        <f>RIGHT(Segregate18[[#This Row],[11]],LEN(Segregate18[[#This Row],[11]])-LEN(Compiler_Burmese[[#This Row],[2]]))</f>
        <v/>
      </c>
      <c r="BD94" t="str">
        <f>RIGHT(Segregate18[[#This Row],[21]],LEN(Segregate18[[#This Row],[21]])-LEN(Compiler_Burmese[[#This Row],[3]]))</f>
        <v/>
      </c>
      <c r="BE94" t="str">
        <f>RIGHT(Segregate18[[#This Row],[31]],LEN(Segregate18[[#This Row],[31]])-LEN(Compiler_Burmese[[#This Row],[4]]))</f>
        <v/>
      </c>
      <c r="BF94" t="str">
        <f>RIGHT(Segregate18[[#This Row],[41]],LEN(Segregate18[[#This Row],[41]])-LEN(Compiler_Burmese[[#This Row],[5]]))</f>
        <v/>
      </c>
      <c r="BG94" t="str">
        <f>RIGHT(Segregate18[[#This Row],[51]],LEN(Segregate18[[#This Row],[51]])-LEN(Compiler_Burmese[[#This Row],[6]]))</f>
        <v/>
      </c>
      <c r="BH94" t="str">
        <f>RIGHT(Segregate18[[#This Row],[61]],LEN(Segregate18[[#This Row],[61]])-LEN(Compiler_Burmese[[#This Row],[7]]))</f>
        <v/>
      </c>
      <c r="BI94" t="str">
        <f>RIGHT(Segregate18[[#This Row],[71]],LEN(Segregate18[[#This Row],[71]])-LEN(Compiler_Burmese[[#This Row],[8]]))</f>
        <v/>
      </c>
      <c r="BJ94" t="str">
        <f>RIGHT(Segregate18[[#This Row],[81]],LEN(Segregate18[[#This Row],[81]])-LEN(Compiler_Burmese[[#This Row],[9]]))</f>
        <v/>
      </c>
    </row>
    <row r="95" spans="1:62" ht="14.25" customHeight="1" x14ac:dyDescent="0.3">
      <c r="A95">
        <f>IF(Raw_data_N2_Kanji[[#This Row],[Categorie]]&lt;&gt;"",$A94+1,$A94)</f>
        <v>8</v>
      </c>
      <c r="B95" s="6">
        <f>IF(AND(Raw_data_N2_Kanji[[#This Row],[Supporting word 1]]="",Raw_data_N2_Kanji[[#This Row],[Supporting word 2]]=""),$B94,$B94+1)</f>
        <v>0</v>
      </c>
      <c r="C95" s="9">
        <f>ROW()-ROW(Raw_data_N2_Kanji[#Headers])</f>
        <v>93</v>
      </c>
      <c r="D95" s="9"/>
      <c r="E95" s="9" t="str">
        <f>IF(Raw_data_N2_Kanji[[#This Row],[Categorie]]="",$E94,Raw_data_N2_Kanji[[#This Row],[Categorie]])</f>
        <v>Pork (Lunch, Dinner)</v>
      </c>
      <c r="F95" s="9">
        <f t="shared" si="2"/>
        <v>1</v>
      </c>
      <c r="G95" s="57" t="str">
        <f>Raw_data_N2_Kanji[[#This Row],[Lecture_no]]&amp;"_"&amp;Raw_data_N2_Kanji[[#This Row],[Receipe_no]]</f>
        <v>Pork (Lunch, Dinner)_1</v>
      </c>
      <c r="H95" s="11" t="s">
        <v>27531</v>
      </c>
      <c r="I9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တောက်တောက်ကြော်</v>
      </c>
      <c r="K9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5" s="11"/>
      <c r="N95" s="11"/>
      <c r="O9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5" s="12" t="s">
        <v>27712</v>
      </c>
      <c r="Q95" s="12">
        <f>IF(Raw_data_N2_Kanji[[#This Row],[Receipe_no]]=0,$Q94,
$Q94+1)</f>
        <v>85</v>
      </c>
      <c r="R95" s="11"/>
      <c r="S95" s="11">
        <f>IF(Raw_data_N2_Kanji[[#This Row],[Marking]]="",1,"")</f>
        <v>1</v>
      </c>
      <c r="T95" s="11" t="str">
        <f>IF(Raw_data_N2_Kanji[[#This Row],[Marking_blank]]="",SUMPRODUCT(COUNTIF($S$3:$S95,$S95)),"")</f>
        <v/>
      </c>
      <c r="U95" s="12">
        <f>Raw_data_N2_Kanji[[#This Row],[Sr. no.]]</f>
        <v>93</v>
      </c>
      <c r="V95" s="11">
        <f>SUMPRODUCT(COUNTIF($J$3:$J95,$J95))</f>
        <v>1</v>
      </c>
      <c r="W95" s="82">
        <f>LEN('1_Raw_data'!$J95)</f>
        <v>15</v>
      </c>
      <c r="Y95" t="e">
        <f>Segregate18[[#This Row],[Sr. No.]]</f>
        <v>#REF!</v>
      </c>
      <c r="Z95" t="str">
        <f>IF(AND(OR(BA95="။",BA95="၊"),LEN(BA95)=1),BA95,
IF(ISNUMBER(MATCH(LEFT(BA95,7),Final_modified_Intermediate[Burmese_Consonants],0)),LEFT(BA95,7),
IF(ISNUMBER(MATCH(LEFT(BA95,6),Final_modified_Intermediate[Burmese_Consonants],0)),LEFT(BA95,6),
IF(ISNUMBER(MATCH(LEFT(BA95,5),Final_modified_Intermediate[Burmese_Consonants],0)),LEFT(BA95,5),
IF(ISNUMBER(MATCH(LEFT(BA95,4),Final_modified_Intermediate[Burmese_Consonants],0)),LEFT(BA95,4),
IF(ISNUMBER(MATCH(LEFT(BA95,3),Final_modified_Intermediate[Burmese_Consonants],0)),LEFT(BA95,3),
IF(ISNUMBER(MATCH(LEFT(BA95,2),Final_modified_Intermediate[Burmese_Consonants],0)),LEFT(BA95,2),
IF(ISNUMBER(MATCH(LEFT(BA95,1),Final_modified_Intermediate[Burmese_Consonants],0)),LEFT(BA95,1),
IF(ISNUMBER(MATCH(LEFT(BA95,7),Final_Intermediate[Burmese_Consonants],0)),LEFT(BA95,7),
IF(ISNUMBER(MATCH(LEFT(BA95,6),Final_Intermediate[Burmese_Consonants],0)),LEFT(BA95,6),
IF(ISNUMBER(MATCH(LEFT(BA95,5),Final_Intermediate[Burmese_Consonants],0)),LEFT(BA95,5),
IF(ISNUMBER(MATCH(LEFT(BA95,4),Final_Intermediate[Burmese_Consonants],0)),LEFT(BA95,4),
IF(ISNUMBER(MATCH(LEFT(BA95,3),Final_Intermediate[Burmese_Consonants],0)),LEFT(BA95,3),
IF(ISNUMBER(MATCH(LEFT(BA95,2),Final_Intermediate[Burmese_Consonants],0)),LEFT(BA95,2),
IF(ISNUMBER(MATCH(LEFT(BA95,1),Final_Intermediate[Burmese_Consonants],0)),LEFT(BA95,1),
"")))))))))))))))</f>
        <v>တောက်</v>
      </c>
      <c r="AA9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5" t="str">
        <f>IF(AND(OR(BB95="။",BB95="၊"),LEN(BB95)=1),BB95,
IF(ISNUMBER(MATCH(LEFT(BB95,7),Final_modified_Intermediate[Burmese_Consonants],0)),LEFT(BB95,7),
IF(ISNUMBER(MATCH(LEFT(BB95,6),Final_modified_Intermediate[Burmese_Consonants],0)),LEFT(BB95,6),
IF(ISNUMBER(MATCH(LEFT(BB95,5),Final_modified_Intermediate[Burmese_Consonants],0)),LEFT(BB95,5),
IF(ISNUMBER(MATCH(LEFT(BB95,4),Final_modified_Intermediate[Burmese_Consonants],0)),LEFT(BB95,4),
IF(ISNUMBER(MATCH(LEFT(BB95,3),Final_modified_Intermediate[Burmese_Consonants],0)),LEFT(BB95,3),
IF(ISNUMBER(MATCH(LEFT(BB95,2),Final_modified_Intermediate[Burmese_Consonants],0)),LEFT(BB95,2),
IF(ISNUMBER(MATCH(LEFT(BB95,1),Final_modified_Intermediate[Burmese_Consonants],0)),LEFT(BB95,1),
IF(ISNUMBER(MATCH(LEFT(BB95,7),Final_Intermediate[Burmese_Consonants],0)),LEFT(BB95,7),
IF(ISNUMBER(MATCH(LEFT(BB95,6),Final_Intermediate[Burmese_Consonants],0)),LEFT(BB95,6),
IF(ISNUMBER(MATCH(LEFT(BB95,5),Final_Intermediate[Burmese_Consonants],0)),LEFT(BB95,5),
IF(ISNUMBER(MATCH(LEFT(BB95,4),Final_Intermediate[Burmese_Consonants],0)),LEFT(BB95,4),
IF(ISNUMBER(MATCH(LEFT(BB95,3),Final_Intermediate[Burmese_Consonants],0)),LEFT(BB95,3),
IF(ISNUMBER(MATCH(LEFT(BB95,2),Final_Intermediate[Burmese_Consonants],0)),LEFT(BB95,2),
IF(ISNUMBER(MATCH(LEFT(BB95,1),Final_Intermediate[Burmese_Consonants],0)),LEFT(BB95,1),
"")))))))))))))))</f>
        <v>တောက်</v>
      </c>
      <c r="AC9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5" t="str">
        <f>IF(AND(OR(BC95="။",BC95="၊"),LEN(BC95)=1),BC95,
IF(ISNUMBER(MATCH(LEFT(BC95,7),Final_modified_Intermediate[Burmese_Consonants],0)),LEFT(BC95,7),
IF(ISNUMBER(MATCH(LEFT(BC95,6),Final_modified_Intermediate[Burmese_Consonants],0)),LEFT(BC95,6),
IF(ISNUMBER(MATCH(LEFT(BC95,5),Final_modified_Intermediate[Burmese_Consonants],0)),LEFT(BC95,5),
IF(ISNUMBER(MATCH(LEFT(BC95,4),Final_modified_Intermediate[Burmese_Consonants],0)),LEFT(BC95,4),
IF(ISNUMBER(MATCH(LEFT(BC95,3),Final_modified_Intermediate[Burmese_Consonants],0)),LEFT(BC95,3),
IF(ISNUMBER(MATCH(LEFT(BC95,2),Final_modified_Intermediate[Burmese_Consonants],0)),LEFT(BC95,2),
IF(ISNUMBER(MATCH(LEFT(BC95,1),Final_modified_Intermediate[Burmese_Consonants],0)),LEFT(BC95,1),
IF(ISNUMBER(MATCH(LEFT(BC95,7),Final_Intermediate[Burmese_Consonants],0)),LEFT(BC95,7),
IF(ISNUMBER(MATCH(LEFT(BC95,6),Final_Intermediate[Burmese_Consonants],0)),LEFT(BC95,6),
IF(ISNUMBER(MATCH(LEFT(BC95,5),Final_Intermediate[Burmese_Consonants],0)),LEFT(BC95,5),
IF(ISNUMBER(MATCH(LEFT(BC95,4),Final_Intermediate[Burmese_Consonants],0)),LEFT(BC95,4),
IF(ISNUMBER(MATCH(LEFT(BC95,3),Final_Intermediate[Burmese_Consonants],0)),LEFT(BC95,3),
IF(ISNUMBER(MATCH(LEFT(BC95,2),Final_Intermediate[Burmese_Consonants],0)),LEFT(BC95,2),
IF(ISNUMBER(MATCH(LEFT(BC95,1),Final_Intermediate[Burmese_Consonants],0)),LEFT(BC95,1),
"")))))))))))))))</f>
        <v>ကြော်</v>
      </c>
      <c r="AE9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5" t="str">
        <f>IF(AND(OR(BD95="။",BD95="၊"),LEN(BD95)=1),BD95,
IF(ISNUMBER(MATCH(LEFT(BD95,7),Final_modified_Intermediate[Burmese_Consonants],0)),LEFT(BD95,7),
IF(ISNUMBER(MATCH(LEFT(BD95,6),Final_modified_Intermediate[Burmese_Consonants],0)),LEFT(BD95,6),
IF(ISNUMBER(MATCH(LEFT(BD95,5),Final_modified_Intermediate[Burmese_Consonants],0)),LEFT(BD95,5),
IF(ISNUMBER(MATCH(LEFT(BD95,4),Final_modified_Intermediate[Burmese_Consonants],0)),LEFT(BD95,4),
IF(ISNUMBER(MATCH(LEFT(BD95,3),Final_modified_Intermediate[Burmese_Consonants],0)),LEFT(BD95,3),
IF(ISNUMBER(MATCH(LEFT(BD95,2),Final_modified_Intermediate[Burmese_Consonants],0)),LEFT(BD95,2),
IF(ISNUMBER(MATCH(LEFT(BD95,1),Final_modified_Intermediate[Burmese_Consonants],0)),LEFT(BD95,1),
IF(ISNUMBER(MATCH(LEFT(BD95,7),Final_Intermediate[Burmese_Consonants],0)),LEFT(BD95,7),
IF(ISNUMBER(MATCH(LEFT(BD95,6),Final_Intermediate[Burmese_Consonants],0)),LEFT(BD95,6),
IF(ISNUMBER(MATCH(LEFT(BD95,5),Final_Intermediate[Burmese_Consonants],0)),LEFT(BD95,5),
IF(ISNUMBER(MATCH(LEFT(BD95,4),Final_Intermediate[Burmese_Consonants],0)),LEFT(BD95,4),
IF(ISNUMBER(MATCH(LEFT(BD95,3),Final_Intermediate[Burmese_Consonants],0)),LEFT(BD95,3),
IF(ISNUMBER(MATCH(LEFT(BD95,2),Final_Intermediate[Burmese_Consonants],0)),LEFT(BD95,2),
IF(ISNUMBER(MATCH(LEFT(BD95,1),Final_Intermediate[Burmese_Consonants],0)),LEFT(BD95,1),
"")))))))))))))))</f>
        <v/>
      </c>
      <c r="AG95" t="str">
        <f>IF(AND(OR(BE95="။",BE95="၊"),LEN(BE95)=1),BE95,
IF(ISNUMBER(MATCH(LEFT(BE95,7),Final_modified_Intermediate[Burmese_Consonants],0)),LEFT(BE95,7),
IF(ISNUMBER(MATCH(LEFT(BE95,6),Final_modified_Intermediate[Burmese_Consonants],0)),LEFT(BE95,6),
IF(ISNUMBER(MATCH(LEFT(BE95,5),Final_modified_Intermediate[Burmese_Consonants],0)),LEFT(BE95,5),
IF(ISNUMBER(MATCH(LEFT(BE95,4),Final_modified_Intermediate[Burmese_Consonants],0)),LEFT(BE95,4),
IF(ISNUMBER(MATCH(LEFT(BE95,3),Final_modified_Intermediate[Burmese_Consonants],0)),LEFT(BE95,3),
IF(ISNUMBER(MATCH(LEFT(BE95,2),Final_modified_Intermediate[Burmese_Consonants],0)),LEFT(BE95,2),
IF(ISNUMBER(MATCH(LEFT(BE95,1),Final_modified_Intermediate[Burmese_Consonants],0)),LEFT(BE95,1),
IF(ISNUMBER(MATCH(LEFT(BE95,7),Final_Intermediate[Burmese_Consonants],0)),LEFT(BE95,7),
IF(ISNUMBER(MATCH(LEFT(BE95,6),Final_Intermediate[Burmese_Consonants],0)),LEFT(BE95,6),
IF(ISNUMBER(MATCH(LEFT(BE95,5),Final_Intermediate[Burmese_Consonants],0)),LEFT(BE95,5),
IF(ISNUMBER(MATCH(LEFT(BE95,4),Final_Intermediate[Burmese_Consonants],0)),LEFT(BE95,4),
IF(ISNUMBER(MATCH(LEFT(BE95,3),Final_Intermediate[Burmese_Consonants],0)),LEFT(BE95,3),
IF(ISNUMBER(MATCH(LEFT(BE95,2),Final_Intermediate[Burmese_Consonants],0)),LEFT(BE95,2),
IF(ISNUMBER(MATCH(LEFT(BE95,1),Final_Intermediate[Burmese_Consonants],0)),LEFT(BE95,1),
"")))))))))))))))</f>
        <v/>
      </c>
      <c r="AH95" t="str">
        <f>IF(AND(OR(BF95="။",BF95="၊"),LEN(BF95)=1),BF95,
IF(ISNUMBER(MATCH(LEFT(BF95,7),Final_modified_Intermediate[Burmese_Consonants],0)),LEFT(BF95,7),
IF(ISNUMBER(MATCH(LEFT(BF95,6),Final_modified_Intermediate[Burmese_Consonants],0)),LEFT(BF95,6),
IF(ISNUMBER(MATCH(LEFT(BF95,5),Final_modified_Intermediate[Burmese_Consonants],0)),LEFT(BF95,5),
IF(ISNUMBER(MATCH(LEFT(BF95,4),Final_modified_Intermediate[Burmese_Consonants],0)),LEFT(BF95,4),
IF(ISNUMBER(MATCH(LEFT(BF95,3),Final_modified_Intermediate[Burmese_Consonants],0)),LEFT(BF95,3),
IF(ISNUMBER(MATCH(LEFT(BF95,2),Final_modified_Intermediate[Burmese_Consonants],0)),LEFT(BF95,2),
IF(ISNUMBER(MATCH(LEFT(BF95,1),Final_modified_Intermediate[Burmese_Consonants],0)),LEFT(BF95,1),
IF(ISNUMBER(MATCH(LEFT(BF95,7),Final_Intermediate[Burmese_Consonants],0)),LEFT(BF95,7),
IF(ISNUMBER(MATCH(LEFT(BF95,6),Final_Intermediate[Burmese_Consonants],0)),LEFT(BF95,6),
IF(ISNUMBER(MATCH(LEFT(BF95,5),Final_Intermediate[Burmese_Consonants],0)),LEFT(BF95,5),
IF(ISNUMBER(MATCH(LEFT(BF95,4),Final_Intermediate[Burmese_Consonants],0)),LEFT(BF95,4),
IF(ISNUMBER(MATCH(LEFT(BF95,3),Final_Intermediate[Burmese_Consonants],0)),LEFT(BF95,3),
IF(ISNUMBER(MATCH(LEFT(BF95,2),Final_Intermediate[Burmese_Consonants],0)),LEFT(BF95,2),
IF(ISNUMBER(MATCH(LEFT(BF95,1),Final_Intermediate[Burmese_Consonants],0)),LEFT(BF95,1),
"")))))))))))))))</f>
        <v/>
      </c>
      <c r="AI95" t="str">
        <f>IF(AND(OR(BG95="။",BG95="၊"),LEN(BG95)=1),BG95,
IF(ISNUMBER(MATCH(LEFT(BG95,7),Final_modified_Intermediate[Burmese_Consonants],0)),LEFT(BG95,7),
IF(ISNUMBER(MATCH(LEFT(BG95,6),Final_modified_Intermediate[Burmese_Consonants],0)),LEFT(BG95,6),
IF(ISNUMBER(MATCH(LEFT(BG95,5),Final_modified_Intermediate[Burmese_Consonants],0)),LEFT(BG95,5),
IF(ISNUMBER(MATCH(LEFT(BG95,4),Final_modified_Intermediate[Burmese_Consonants],0)),LEFT(BG95,4),
IF(ISNUMBER(MATCH(LEFT(BG95,3),Final_modified_Intermediate[Burmese_Consonants],0)),LEFT(BG95,3),
IF(ISNUMBER(MATCH(LEFT(BG95,2),Final_modified_Intermediate[Burmese_Consonants],0)),LEFT(BG95,2),
IF(ISNUMBER(MATCH(LEFT(BG95,1),Final_modified_Intermediate[Burmese_Consonants],0)),LEFT(BG95,1),
IF(ISNUMBER(MATCH(LEFT(BG95,7),Final_Intermediate[Burmese_Consonants],0)),LEFT(BG95,7),
IF(ISNUMBER(MATCH(LEFT(BG95,6),Final_Intermediate[Burmese_Consonants],0)),LEFT(BG95,6),
IF(ISNUMBER(MATCH(LEFT(BG95,5),Final_Intermediate[Burmese_Consonants],0)),LEFT(BG95,5),
IF(ISNUMBER(MATCH(LEFT(BG95,4),Final_Intermediate[Burmese_Consonants],0)),LEFT(BG95,4),
IF(ISNUMBER(MATCH(LEFT(BG95,3),Final_Intermediate[Burmese_Consonants],0)),LEFT(BG95,3),
IF(ISNUMBER(MATCH(LEFT(BG95,2),Final_Intermediate[Burmese_Consonants],0)),LEFT(BG95,2),
IF(ISNUMBER(MATCH(LEFT(BG95,1),Final_Intermediate[Burmese_Consonants],0)),LEFT(BG95,1),
"")))))))))))))))</f>
        <v/>
      </c>
      <c r="AJ95" t="str">
        <f>IF(AND(OR(BH95="။",BH95="၊"),LEN(BH95)=1),BH95,
IF(ISNUMBER(MATCH(LEFT(BH95,7),Final_modified_Intermediate[Burmese_Consonants],0)),LEFT(BH95,7),
IF(ISNUMBER(MATCH(LEFT(BH95,6),Final_modified_Intermediate[Burmese_Consonants],0)),LEFT(BH95,6),
IF(ISNUMBER(MATCH(LEFT(BH95,5),Final_modified_Intermediate[Burmese_Consonants],0)),LEFT(BH95,5),
IF(ISNUMBER(MATCH(LEFT(BH95,4),Final_modified_Intermediate[Burmese_Consonants],0)),LEFT(BH95,4),
IF(ISNUMBER(MATCH(LEFT(BH95,3),Final_modified_Intermediate[Burmese_Consonants],0)),LEFT(BH95,3),
IF(ISNUMBER(MATCH(LEFT(BH95,2),Final_modified_Intermediate[Burmese_Consonants],0)),LEFT(BH95,2),
IF(ISNUMBER(MATCH(LEFT(BH95,1),Final_modified_Intermediate[Burmese_Consonants],0)),LEFT(BH95,1),
IF(ISNUMBER(MATCH(LEFT(BH95,7),Final_Intermediate[Burmese_Consonants],0)),LEFT(BH95,7),
IF(ISNUMBER(MATCH(LEFT(BH95,6),Final_Intermediate[Burmese_Consonants],0)),LEFT(BH95,6),
IF(ISNUMBER(MATCH(LEFT(BH95,5),Final_Intermediate[Burmese_Consonants],0)),LEFT(BH95,5),
IF(ISNUMBER(MATCH(LEFT(BH95,4),Final_Intermediate[Burmese_Consonants],0)),LEFT(BH95,4),
IF(ISNUMBER(MATCH(LEFT(BH95,3),Final_Intermediate[Burmese_Consonants],0)),LEFT(BH95,3),
IF(ISNUMBER(MATCH(LEFT(BH95,2),Final_Intermediate[Burmese_Consonants],0)),LEFT(BH95,2),
IF(ISNUMBER(MATCH(LEFT(BH95,1),Final_Intermediate[Burmese_Consonants],0)),LEFT(BH95,1),
"")))))))))))))))</f>
        <v/>
      </c>
      <c r="AK95" t="str">
        <f>IF(AND(OR(BI95="။",BI95="၊"),LEN(BI95)=1),BI95,
IF(ISNUMBER(MATCH(LEFT(BI95,7),Final_modified_Intermediate[Burmese_Consonants],0)),LEFT(BI95,7),
IF(ISNUMBER(MATCH(LEFT(BI95,6),Final_modified_Intermediate[Burmese_Consonants],0)),LEFT(BI95,6),
IF(ISNUMBER(MATCH(LEFT(BI95,5),Final_modified_Intermediate[Burmese_Consonants],0)),LEFT(BI95,5),
IF(ISNUMBER(MATCH(LEFT(BI95,4),Final_modified_Intermediate[Burmese_Consonants],0)),LEFT(BI95,4),
IF(ISNUMBER(MATCH(LEFT(BI95,3),Final_modified_Intermediate[Burmese_Consonants],0)),LEFT(BI95,3),
IF(ISNUMBER(MATCH(LEFT(BI95,2),Final_modified_Intermediate[Burmese_Consonants],0)),LEFT(BI95,2),
IF(ISNUMBER(MATCH(LEFT(BI95,1),Final_modified_Intermediate[Burmese_Consonants],0)),LEFT(BI95,1),
IF(ISNUMBER(MATCH(LEFT(BI95,7),Final_Intermediate[Burmese_Consonants],0)),LEFT(BI95,7),
IF(ISNUMBER(MATCH(LEFT(BI95,6),Final_Intermediate[Burmese_Consonants],0)),LEFT(BI95,6),
IF(ISNUMBER(MATCH(LEFT(BI95,5),Final_Intermediate[Burmese_Consonants],0)),LEFT(BI95,5),
IF(ISNUMBER(MATCH(LEFT(BI95,4),Final_Intermediate[Burmese_Consonants],0)),LEFT(BI95,4),
IF(ISNUMBER(MATCH(LEFT(BI95,3),Final_Intermediate[Burmese_Consonants],0)),LEFT(BI95,3),
IF(ISNUMBER(MATCH(LEFT(BI95,2),Final_Intermediate[Burmese_Consonants],0)),LEFT(BI95,2),
IF(ISNUMBER(MATCH(LEFT(BI95,1),Final_Intermediate[Burmese_Consonants],0)),LEFT(BI95,1),
"")))))))))))))))</f>
        <v/>
      </c>
      <c r="AL95" t="str">
        <f>IF(AND(OR(BJ95="။",BJ95="၊"),LEN(BJ95)=1),BJ95,
IF(ISNUMBER(MATCH(LEFT(BJ95,7),Final_modified_Intermediate[Burmese_Consonants],0)),LEFT(BJ95,7),
IF(ISNUMBER(MATCH(LEFT(BJ95,6),Final_modified_Intermediate[Burmese_Consonants],0)),LEFT(BJ95,6),
IF(ISNUMBER(MATCH(LEFT(BJ95,5),Final_modified_Intermediate[Burmese_Consonants],0)),LEFT(BJ95,5),
IF(ISNUMBER(MATCH(LEFT(BJ95,4),Final_modified_Intermediate[Burmese_Consonants],0)),LEFT(BJ95,4),
IF(ISNUMBER(MATCH(LEFT(BJ95,3),Final_modified_Intermediate[Burmese_Consonants],0)),LEFT(BJ95,3),
IF(ISNUMBER(MATCH(LEFT(BJ95,2),Final_modified_Intermediate[Burmese_Consonants],0)),LEFT(BJ95,2),
IF(ISNUMBER(MATCH(LEFT(BJ95,1),Final_modified_Intermediate[Burmese_Consonants],0)),LEFT(BJ95,1),
IF(ISNUMBER(MATCH(LEFT(BJ95,7),Final_Intermediate[Burmese_Consonants],0)),LEFT(BJ95,7),
IF(ISNUMBER(MATCH(LEFT(BJ95,6),Final_Intermediate[Burmese_Consonants],0)),LEFT(BJ95,6),
IF(ISNUMBER(MATCH(LEFT(BJ95,5),Final_Intermediate[Burmese_Consonants],0)),LEFT(BJ95,5),
IF(ISNUMBER(MATCH(LEFT(BJ95,4),Final_Intermediate[Burmese_Consonants],0)),LEFT(BJ95,4),
IF(ISNUMBER(MATCH(LEFT(BJ95,3),Final_Intermediate[Burmese_Consonants],0)),LEFT(BJ95,3),
IF(ISNUMBER(MATCH(LEFT(BJ95,2),Final_Intermediate[Burmese_Consonants],0)),LEFT(BJ95,2),
IF(ISNUMBER(MATCH(LEFT(BJ95,1),Final_Intermediate[Burmese_Consonants],0)),LEFT(BJ95,1),
"")))))))))))))))</f>
        <v/>
      </c>
      <c r="AN95" t="e">
        <f>Compiler_Burmese[[#This Row],[Sr. No.]]</f>
        <v>#REF!</v>
      </c>
      <c r="AO9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5" t="e">
        <f>[2]!Vocabulary_Burmese[[#This Row],[Sr. No.]]</f>
        <v>#REF!</v>
      </c>
      <c r="BA95" t="str">
        <f>IF(Raw_data_N2_Kanji[[#This Row],[Categorie]]&lt;&gt;"","",
IF(ISNUMBER(MATCH(V,Special_list[Burmese word],0)),"",
SUBSTITUTE(Raw_data_N2_Kanji[[#This Row],[Raw]]," ","")))</f>
        <v>တောက်တောက်ကြော်</v>
      </c>
      <c r="BB95" t="str">
        <f>RIGHT(Segregate18[[#This Row],[UPGRADE]],LEN(Segregate18[[#This Row],[UPGRADE]])-LEN(Compiler_Burmese[[#This Row],[1]]))</f>
        <v>တောက်ကြော်</v>
      </c>
      <c r="BC95" t="str">
        <f>RIGHT(Segregate18[[#This Row],[11]],LEN(Segregate18[[#This Row],[11]])-LEN(Compiler_Burmese[[#This Row],[2]]))</f>
        <v>ကြော်</v>
      </c>
      <c r="BD95" t="str">
        <f>RIGHT(Segregate18[[#This Row],[21]],LEN(Segregate18[[#This Row],[21]])-LEN(Compiler_Burmese[[#This Row],[3]]))</f>
        <v/>
      </c>
      <c r="BE95" t="str">
        <f>RIGHT(Segregate18[[#This Row],[31]],LEN(Segregate18[[#This Row],[31]])-LEN(Compiler_Burmese[[#This Row],[4]]))</f>
        <v/>
      </c>
      <c r="BF95" t="str">
        <f>RIGHT(Segregate18[[#This Row],[41]],LEN(Segregate18[[#This Row],[41]])-LEN(Compiler_Burmese[[#This Row],[5]]))</f>
        <v/>
      </c>
      <c r="BG95" t="str">
        <f>RIGHT(Segregate18[[#This Row],[51]],LEN(Segregate18[[#This Row],[51]])-LEN(Compiler_Burmese[[#This Row],[6]]))</f>
        <v/>
      </c>
      <c r="BH95" t="str">
        <f>RIGHT(Segregate18[[#This Row],[61]],LEN(Segregate18[[#This Row],[61]])-LEN(Compiler_Burmese[[#This Row],[7]]))</f>
        <v/>
      </c>
      <c r="BI95" t="str">
        <f>RIGHT(Segregate18[[#This Row],[71]],LEN(Segregate18[[#This Row],[71]])-LEN(Compiler_Burmese[[#This Row],[8]]))</f>
        <v/>
      </c>
      <c r="BJ95" t="str">
        <f>RIGHT(Segregate18[[#This Row],[81]],LEN(Segregate18[[#This Row],[81]])-LEN(Compiler_Burmese[[#This Row],[9]]))</f>
        <v/>
      </c>
    </row>
    <row r="96" spans="1:62" ht="14.25" customHeight="1" x14ac:dyDescent="0.3">
      <c r="A96">
        <f>IF(Raw_data_N2_Kanji[[#This Row],[Categorie]]&lt;&gt;"",$A95+1,$A95)</f>
        <v>8</v>
      </c>
      <c r="B96" s="6">
        <f>IF(AND(Raw_data_N2_Kanji[[#This Row],[Supporting word 1]]="",Raw_data_N2_Kanji[[#This Row],[Supporting word 2]]=""),$B95,$B95+1)</f>
        <v>0</v>
      </c>
      <c r="C96" s="9">
        <f>ROW()-ROW(Raw_data_N2_Kanji[#Headers])</f>
        <v>94</v>
      </c>
      <c r="D96" s="9"/>
      <c r="E96" s="9" t="str">
        <f>IF(Raw_data_N2_Kanji[[#This Row],[Categorie]]="",$E95,Raw_data_N2_Kanji[[#This Row],[Categorie]])</f>
        <v>Pork (Lunch, Dinner)</v>
      </c>
      <c r="F96" s="9">
        <f t="shared" si="2"/>
        <v>2</v>
      </c>
      <c r="G96" s="57" t="str">
        <f>Raw_data_N2_Kanji[[#This Row],[Lecture_no]]&amp;"_"&amp;Raw_data_N2_Kanji[[#This Row],[Receipe_no]]</f>
        <v>Pork (Lunch, Dinner)_2</v>
      </c>
      <c r="H96" s="11" t="s">
        <v>27532</v>
      </c>
      <c r="I9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ဝက်နံရိုးကင်</v>
      </c>
      <c r="K9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6" s="11"/>
      <c r="N96" s="11"/>
      <c r="O9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6" s="12" t="s">
        <v>27713</v>
      </c>
      <c r="Q96" s="12">
        <f>IF(Raw_data_N2_Kanji[[#This Row],[Receipe_no]]=0,$Q95,
$Q95+1)</f>
        <v>86</v>
      </c>
      <c r="R96" s="11"/>
      <c r="S96" s="11">
        <f>IF(Raw_data_N2_Kanji[[#This Row],[Marking]]="",1,"")</f>
        <v>1</v>
      </c>
      <c r="T96" s="11" t="str">
        <f>IF(Raw_data_N2_Kanji[[#This Row],[Marking_blank]]="",SUMPRODUCT(COUNTIF($S$3:$S96,$S96)),"")</f>
        <v/>
      </c>
      <c r="U96" s="12">
        <f>Raw_data_N2_Kanji[[#This Row],[Sr. no.]]</f>
        <v>94</v>
      </c>
      <c r="V96" s="11">
        <f>SUMPRODUCT(COUNTIF($J$3:$J96,$J96))</f>
        <v>1</v>
      </c>
      <c r="W96" s="82">
        <f>LEN('1_Raw_data'!$J96)</f>
        <v>12</v>
      </c>
      <c r="Y96" t="e">
        <f>Segregate18[[#This Row],[Sr. No.]]</f>
        <v>#REF!</v>
      </c>
      <c r="Z96" t="str">
        <f>IF(AND(OR(BA96="။",BA96="၊"),LEN(BA96)=1),BA96,
IF(ISNUMBER(MATCH(LEFT(BA96,7),Final_modified_Intermediate[Burmese_Consonants],0)),LEFT(BA96,7),
IF(ISNUMBER(MATCH(LEFT(BA96,6),Final_modified_Intermediate[Burmese_Consonants],0)),LEFT(BA96,6),
IF(ISNUMBER(MATCH(LEFT(BA96,5),Final_modified_Intermediate[Burmese_Consonants],0)),LEFT(BA96,5),
IF(ISNUMBER(MATCH(LEFT(BA96,4),Final_modified_Intermediate[Burmese_Consonants],0)),LEFT(BA96,4),
IF(ISNUMBER(MATCH(LEFT(BA96,3),Final_modified_Intermediate[Burmese_Consonants],0)),LEFT(BA96,3),
IF(ISNUMBER(MATCH(LEFT(BA96,2),Final_modified_Intermediate[Burmese_Consonants],0)),LEFT(BA96,2),
IF(ISNUMBER(MATCH(LEFT(BA96,1),Final_modified_Intermediate[Burmese_Consonants],0)),LEFT(BA96,1),
IF(ISNUMBER(MATCH(LEFT(BA96,7),Final_Intermediate[Burmese_Consonants],0)),LEFT(BA96,7),
IF(ISNUMBER(MATCH(LEFT(BA96,6),Final_Intermediate[Burmese_Consonants],0)),LEFT(BA96,6),
IF(ISNUMBER(MATCH(LEFT(BA96,5),Final_Intermediate[Burmese_Consonants],0)),LEFT(BA96,5),
IF(ISNUMBER(MATCH(LEFT(BA96,4),Final_Intermediate[Burmese_Consonants],0)),LEFT(BA96,4),
IF(ISNUMBER(MATCH(LEFT(BA96,3),Final_Intermediate[Burmese_Consonants],0)),LEFT(BA96,3),
IF(ISNUMBER(MATCH(LEFT(BA96,2),Final_Intermediate[Burmese_Consonants],0)),LEFT(BA96,2),
IF(ISNUMBER(MATCH(LEFT(BA96,1),Final_Intermediate[Burmese_Consonants],0)),LEFT(BA96,1),
"")))))))))))))))</f>
        <v>ဝက်</v>
      </c>
      <c r="AA9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6" t="str">
        <f>IF(AND(OR(BB96="။",BB96="၊"),LEN(BB96)=1),BB96,
IF(ISNUMBER(MATCH(LEFT(BB96,7),Final_modified_Intermediate[Burmese_Consonants],0)),LEFT(BB96,7),
IF(ISNUMBER(MATCH(LEFT(BB96,6),Final_modified_Intermediate[Burmese_Consonants],0)),LEFT(BB96,6),
IF(ISNUMBER(MATCH(LEFT(BB96,5),Final_modified_Intermediate[Burmese_Consonants],0)),LEFT(BB96,5),
IF(ISNUMBER(MATCH(LEFT(BB96,4),Final_modified_Intermediate[Burmese_Consonants],0)),LEFT(BB96,4),
IF(ISNUMBER(MATCH(LEFT(BB96,3),Final_modified_Intermediate[Burmese_Consonants],0)),LEFT(BB96,3),
IF(ISNUMBER(MATCH(LEFT(BB96,2),Final_modified_Intermediate[Burmese_Consonants],0)),LEFT(BB96,2),
IF(ISNUMBER(MATCH(LEFT(BB96,1),Final_modified_Intermediate[Burmese_Consonants],0)),LEFT(BB96,1),
IF(ISNUMBER(MATCH(LEFT(BB96,7),Final_Intermediate[Burmese_Consonants],0)),LEFT(BB96,7),
IF(ISNUMBER(MATCH(LEFT(BB96,6),Final_Intermediate[Burmese_Consonants],0)),LEFT(BB96,6),
IF(ISNUMBER(MATCH(LEFT(BB96,5),Final_Intermediate[Burmese_Consonants],0)),LEFT(BB96,5),
IF(ISNUMBER(MATCH(LEFT(BB96,4),Final_Intermediate[Burmese_Consonants],0)),LEFT(BB96,4),
IF(ISNUMBER(MATCH(LEFT(BB96,3),Final_Intermediate[Burmese_Consonants],0)),LEFT(BB96,3),
IF(ISNUMBER(MATCH(LEFT(BB96,2),Final_Intermediate[Burmese_Consonants],0)),LEFT(BB96,2),
IF(ISNUMBER(MATCH(LEFT(BB96,1),Final_Intermediate[Burmese_Consonants],0)),LEFT(BB96,1),
"")))))))))))))))</f>
        <v>နံ</v>
      </c>
      <c r="AC9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6" t="str">
        <f>IF(AND(OR(BC96="။",BC96="၊"),LEN(BC96)=1),BC96,
IF(ISNUMBER(MATCH(LEFT(BC96,7),Final_modified_Intermediate[Burmese_Consonants],0)),LEFT(BC96,7),
IF(ISNUMBER(MATCH(LEFT(BC96,6),Final_modified_Intermediate[Burmese_Consonants],0)),LEFT(BC96,6),
IF(ISNUMBER(MATCH(LEFT(BC96,5),Final_modified_Intermediate[Burmese_Consonants],0)),LEFT(BC96,5),
IF(ISNUMBER(MATCH(LEFT(BC96,4),Final_modified_Intermediate[Burmese_Consonants],0)),LEFT(BC96,4),
IF(ISNUMBER(MATCH(LEFT(BC96,3),Final_modified_Intermediate[Burmese_Consonants],0)),LEFT(BC96,3),
IF(ISNUMBER(MATCH(LEFT(BC96,2),Final_modified_Intermediate[Burmese_Consonants],0)),LEFT(BC96,2),
IF(ISNUMBER(MATCH(LEFT(BC96,1),Final_modified_Intermediate[Burmese_Consonants],0)),LEFT(BC96,1),
IF(ISNUMBER(MATCH(LEFT(BC96,7),Final_Intermediate[Burmese_Consonants],0)),LEFT(BC96,7),
IF(ISNUMBER(MATCH(LEFT(BC96,6),Final_Intermediate[Burmese_Consonants],0)),LEFT(BC96,6),
IF(ISNUMBER(MATCH(LEFT(BC96,5),Final_Intermediate[Burmese_Consonants],0)),LEFT(BC96,5),
IF(ISNUMBER(MATCH(LEFT(BC96,4),Final_Intermediate[Burmese_Consonants],0)),LEFT(BC96,4),
IF(ISNUMBER(MATCH(LEFT(BC96,3),Final_Intermediate[Burmese_Consonants],0)),LEFT(BC96,3),
IF(ISNUMBER(MATCH(LEFT(BC96,2),Final_Intermediate[Burmese_Consonants],0)),LEFT(BC96,2),
IF(ISNUMBER(MATCH(LEFT(BC96,1),Final_Intermediate[Burmese_Consonants],0)),LEFT(BC96,1),
"")))))))))))))))</f>
        <v>ရိုး</v>
      </c>
      <c r="AE9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6" t="str">
        <f>IF(AND(OR(BD96="။",BD96="၊"),LEN(BD96)=1),BD96,
IF(ISNUMBER(MATCH(LEFT(BD96,7),Final_modified_Intermediate[Burmese_Consonants],0)),LEFT(BD96,7),
IF(ISNUMBER(MATCH(LEFT(BD96,6),Final_modified_Intermediate[Burmese_Consonants],0)),LEFT(BD96,6),
IF(ISNUMBER(MATCH(LEFT(BD96,5),Final_modified_Intermediate[Burmese_Consonants],0)),LEFT(BD96,5),
IF(ISNUMBER(MATCH(LEFT(BD96,4),Final_modified_Intermediate[Burmese_Consonants],0)),LEFT(BD96,4),
IF(ISNUMBER(MATCH(LEFT(BD96,3),Final_modified_Intermediate[Burmese_Consonants],0)),LEFT(BD96,3),
IF(ISNUMBER(MATCH(LEFT(BD96,2),Final_modified_Intermediate[Burmese_Consonants],0)),LEFT(BD96,2),
IF(ISNUMBER(MATCH(LEFT(BD96,1),Final_modified_Intermediate[Burmese_Consonants],0)),LEFT(BD96,1),
IF(ISNUMBER(MATCH(LEFT(BD96,7),Final_Intermediate[Burmese_Consonants],0)),LEFT(BD96,7),
IF(ISNUMBER(MATCH(LEFT(BD96,6),Final_Intermediate[Burmese_Consonants],0)),LEFT(BD96,6),
IF(ISNUMBER(MATCH(LEFT(BD96,5),Final_Intermediate[Burmese_Consonants],0)),LEFT(BD96,5),
IF(ISNUMBER(MATCH(LEFT(BD96,4),Final_Intermediate[Burmese_Consonants],0)),LEFT(BD96,4),
IF(ISNUMBER(MATCH(LEFT(BD96,3),Final_Intermediate[Burmese_Consonants],0)),LEFT(BD96,3),
IF(ISNUMBER(MATCH(LEFT(BD96,2),Final_Intermediate[Burmese_Consonants],0)),LEFT(BD96,2),
IF(ISNUMBER(MATCH(LEFT(BD96,1),Final_Intermediate[Burmese_Consonants],0)),LEFT(BD96,1),
"")))))))))))))))</f>
        <v>ကင်</v>
      </c>
      <c r="AG96" t="str">
        <f>IF(AND(OR(BE96="။",BE96="၊"),LEN(BE96)=1),BE96,
IF(ISNUMBER(MATCH(LEFT(BE96,7),Final_modified_Intermediate[Burmese_Consonants],0)),LEFT(BE96,7),
IF(ISNUMBER(MATCH(LEFT(BE96,6),Final_modified_Intermediate[Burmese_Consonants],0)),LEFT(BE96,6),
IF(ISNUMBER(MATCH(LEFT(BE96,5),Final_modified_Intermediate[Burmese_Consonants],0)),LEFT(BE96,5),
IF(ISNUMBER(MATCH(LEFT(BE96,4),Final_modified_Intermediate[Burmese_Consonants],0)),LEFT(BE96,4),
IF(ISNUMBER(MATCH(LEFT(BE96,3),Final_modified_Intermediate[Burmese_Consonants],0)),LEFT(BE96,3),
IF(ISNUMBER(MATCH(LEFT(BE96,2),Final_modified_Intermediate[Burmese_Consonants],0)),LEFT(BE96,2),
IF(ISNUMBER(MATCH(LEFT(BE96,1),Final_modified_Intermediate[Burmese_Consonants],0)),LEFT(BE96,1),
IF(ISNUMBER(MATCH(LEFT(BE96,7),Final_Intermediate[Burmese_Consonants],0)),LEFT(BE96,7),
IF(ISNUMBER(MATCH(LEFT(BE96,6),Final_Intermediate[Burmese_Consonants],0)),LEFT(BE96,6),
IF(ISNUMBER(MATCH(LEFT(BE96,5),Final_Intermediate[Burmese_Consonants],0)),LEFT(BE96,5),
IF(ISNUMBER(MATCH(LEFT(BE96,4),Final_Intermediate[Burmese_Consonants],0)),LEFT(BE96,4),
IF(ISNUMBER(MATCH(LEFT(BE96,3),Final_Intermediate[Burmese_Consonants],0)),LEFT(BE96,3),
IF(ISNUMBER(MATCH(LEFT(BE96,2),Final_Intermediate[Burmese_Consonants],0)),LEFT(BE96,2),
IF(ISNUMBER(MATCH(LEFT(BE96,1),Final_Intermediate[Burmese_Consonants],0)),LEFT(BE96,1),
"")))))))))))))))</f>
        <v/>
      </c>
      <c r="AH96" t="str">
        <f>IF(AND(OR(BF96="။",BF96="၊"),LEN(BF96)=1),BF96,
IF(ISNUMBER(MATCH(LEFT(BF96,7),Final_modified_Intermediate[Burmese_Consonants],0)),LEFT(BF96,7),
IF(ISNUMBER(MATCH(LEFT(BF96,6),Final_modified_Intermediate[Burmese_Consonants],0)),LEFT(BF96,6),
IF(ISNUMBER(MATCH(LEFT(BF96,5),Final_modified_Intermediate[Burmese_Consonants],0)),LEFT(BF96,5),
IF(ISNUMBER(MATCH(LEFT(BF96,4),Final_modified_Intermediate[Burmese_Consonants],0)),LEFT(BF96,4),
IF(ISNUMBER(MATCH(LEFT(BF96,3),Final_modified_Intermediate[Burmese_Consonants],0)),LEFT(BF96,3),
IF(ISNUMBER(MATCH(LEFT(BF96,2),Final_modified_Intermediate[Burmese_Consonants],0)),LEFT(BF96,2),
IF(ISNUMBER(MATCH(LEFT(BF96,1),Final_modified_Intermediate[Burmese_Consonants],0)),LEFT(BF96,1),
IF(ISNUMBER(MATCH(LEFT(BF96,7),Final_Intermediate[Burmese_Consonants],0)),LEFT(BF96,7),
IF(ISNUMBER(MATCH(LEFT(BF96,6),Final_Intermediate[Burmese_Consonants],0)),LEFT(BF96,6),
IF(ISNUMBER(MATCH(LEFT(BF96,5),Final_Intermediate[Burmese_Consonants],0)),LEFT(BF96,5),
IF(ISNUMBER(MATCH(LEFT(BF96,4),Final_Intermediate[Burmese_Consonants],0)),LEFT(BF96,4),
IF(ISNUMBER(MATCH(LEFT(BF96,3),Final_Intermediate[Burmese_Consonants],0)),LEFT(BF96,3),
IF(ISNUMBER(MATCH(LEFT(BF96,2),Final_Intermediate[Burmese_Consonants],0)),LEFT(BF96,2),
IF(ISNUMBER(MATCH(LEFT(BF96,1),Final_Intermediate[Burmese_Consonants],0)),LEFT(BF96,1),
"")))))))))))))))</f>
        <v/>
      </c>
      <c r="AI96" t="str">
        <f>IF(AND(OR(BG96="။",BG96="၊"),LEN(BG96)=1),BG96,
IF(ISNUMBER(MATCH(LEFT(BG96,7),Final_modified_Intermediate[Burmese_Consonants],0)),LEFT(BG96,7),
IF(ISNUMBER(MATCH(LEFT(BG96,6),Final_modified_Intermediate[Burmese_Consonants],0)),LEFT(BG96,6),
IF(ISNUMBER(MATCH(LEFT(BG96,5),Final_modified_Intermediate[Burmese_Consonants],0)),LEFT(BG96,5),
IF(ISNUMBER(MATCH(LEFT(BG96,4),Final_modified_Intermediate[Burmese_Consonants],0)),LEFT(BG96,4),
IF(ISNUMBER(MATCH(LEFT(BG96,3),Final_modified_Intermediate[Burmese_Consonants],0)),LEFT(BG96,3),
IF(ISNUMBER(MATCH(LEFT(BG96,2),Final_modified_Intermediate[Burmese_Consonants],0)),LEFT(BG96,2),
IF(ISNUMBER(MATCH(LEFT(BG96,1),Final_modified_Intermediate[Burmese_Consonants],0)),LEFT(BG96,1),
IF(ISNUMBER(MATCH(LEFT(BG96,7),Final_Intermediate[Burmese_Consonants],0)),LEFT(BG96,7),
IF(ISNUMBER(MATCH(LEFT(BG96,6),Final_Intermediate[Burmese_Consonants],0)),LEFT(BG96,6),
IF(ISNUMBER(MATCH(LEFT(BG96,5),Final_Intermediate[Burmese_Consonants],0)),LEFT(BG96,5),
IF(ISNUMBER(MATCH(LEFT(BG96,4),Final_Intermediate[Burmese_Consonants],0)),LEFT(BG96,4),
IF(ISNUMBER(MATCH(LEFT(BG96,3),Final_Intermediate[Burmese_Consonants],0)),LEFT(BG96,3),
IF(ISNUMBER(MATCH(LEFT(BG96,2),Final_Intermediate[Burmese_Consonants],0)),LEFT(BG96,2),
IF(ISNUMBER(MATCH(LEFT(BG96,1),Final_Intermediate[Burmese_Consonants],0)),LEFT(BG96,1),
"")))))))))))))))</f>
        <v/>
      </c>
      <c r="AJ96" t="str">
        <f>IF(AND(OR(BH96="။",BH96="၊"),LEN(BH96)=1),BH96,
IF(ISNUMBER(MATCH(LEFT(BH96,7),Final_modified_Intermediate[Burmese_Consonants],0)),LEFT(BH96,7),
IF(ISNUMBER(MATCH(LEFT(BH96,6),Final_modified_Intermediate[Burmese_Consonants],0)),LEFT(BH96,6),
IF(ISNUMBER(MATCH(LEFT(BH96,5),Final_modified_Intermediate[Burmese_Consonants],0)),LEFT(BH96,5),
IF(ISNUMBER(MATCH(LEFT(BH96,4),Final_modified_Intermediate[Burmese_Consonants],0)),LEFT(BH96,4),
IF(ISNUMBER(MATCH(LEFT(BH96,3),Final_modified_Intermediate[Burmese_Consonants],0)),LEFT(BH96,3),
IF(ISNUMBER(MATCH(LEFT(BH96,2),Final_modified_Intermediate[Burmese_Consonants],0)),LEFT(BH96,2),
IF(ISNUMBER(MATCH(LEFT(BH96,1),Final_modified_Intermediate[Burmese_Consonants],0)),LEFT(BH96,1),
IF(ISNUMBER(MATCH(LEFT(BH96,7),Final_Intermediate[Burmese_Consonants],0)),LEFT(BH96,7),
IF(ISNUMBER(MATCH(LEFT(BH96,6),Final_Intermediate[Burmese_Consonants],0)),LEFT(BH96,6),
IF(ISNUMBER(MATCH(LEFT(BH96,5),Final_Intermediate[Burmese_Consonants],0)),LEFT(BH96,5),
IF(ISNUMBER(MATCH(LEFT(BH96,4),Final_Intermediate[Burmese_Consonants],0)),LEFT(BH96,4),
IF(ISNUMBER(MATCH(LEFT(BH96,3),Final_Intermediate[Burmese_Consonants],0)),LEFT(BH96,3),
IF(ISNUMBER(MATCH(LEFT(BH96,2),Final_Intermediate[Burmese_Consonants],0)),LEFT(BH96,2),
IF(ISNUMBER(MATCH(LEFT(BH96,1),Final_Intermediate[Burmese_Consonants],0)),LEFT(BH96,1),
"")))))))))))))))</f>
        <v/>
      </c>
      <c r="AK96" t="str">
        <f>IF(AND(OR(BI96="။",BI96="၊"),LEN(BI96)=1),BI96,
IF(ISNUMBER(MATCH(LEFT(BI96,7),Final_modified_Intermediate[Burmese_Consonants],0)),LEFT(BI96,7),
IF(ISNUMBER(MATCH(LEFT(BI96,6),Final_modified_Intermediate[Burmese_Consonants],0)),LEFT(BI96,6),
IF(ISNUMBER(MATCH(LEFT(BI96,5),Final_modified_Intermediate[Burmese_Consonants],0)),LEFT(BI96,5),
IF(ISNUMBER(MATCH(LEFT(BI96,4),Final_modified_Intermediate[Burmese_Consonants],0)),LEFT(BI96,4),
IF(ISNUMBER(MATCH(LEFT(BI96,3),Final_modified_Intermediate[Burmese_Consonants],0)),LEFT(BI96,3),
IF(ISNUMBER(MATCH(LEFT(BI96,2),Final_modified_Intermediate[Burmese_Consonants],0)),LEFT(BI96,2),
IF(ISNUMBER(MATCH(LEFT(BI96,1),Final_modified_Intermediate[Burmese_Consonants],0)),LEFT(BI96,1),
IF(ISNUMBER(MATCH(LEFT(BI96,7),Final_Intermediate[Burmese_Consonants],0)),LEFT(BI96,7),
IF(ISNUMBER(MATCH(LEFT(BI96,6),Final_Intermediate[Burmese_Consonants],0)),LEFT(BI96,6),
IF(ISNUMBER(MATCH(LEFT(BI96,5),Final_Intermediate[Burmese_Consonants],0)),LEFT(BI96,5),
IF(ISNUMBER(MATCH(LEFT(BI96,4),Final_Intermediate[Burmese_Consonants],0)),LEFT(BI96,4),
IF(ISNUMBER(MATCH(LEFT(BI96,3),Final_Intermediate[Burmese_Consonants],0)),LEFT(BI96,3),
IF(ISNUMBER(MATCH(LEFT(BI96,2),Final_Intermediate[Burmese_Consonants],0)),LEFT(BI96,2),
IF(ISNUMBER(MATCH(LEFT(BI96,1),Final_Intermediate[Burmese_Consonants],0)),LEFT(BI96,1),
"")))))))))))))))</f>
        <v/>
      </c>
      <c r="AL96" t="str">
        <f>IF(AND(OR(BJ96="။",BJ96="၊"),LEN(BJ96)=1),BJ96,
IF(ISNUMBER(MATCH(LEFT(BJ96,7),Final_modified_Intermediate[Burmese_Consonants],0)),LEFT(BJ96,7),
IF(ISNUMBER(MATCH(LEFT(BJ96,6),Final_modified_Intermediate[Burmese_Consonants],0)),LEFT(BJ96,6),
IF(ISNUMBER(MATCH(LEFT(BJ96,5),Final_modified_Intermediate[Burmese_Consonants],0)),LEFT(BJ96,5),
IF(ISNUMBER(MATCH(LEFT(BJ96,4),Final_modified_Intermediate[Burmese_Consonants],0)),LEFT(BJ96,4),
IF(ISNUMBER(MATCH(LEFT(BJ96,3),Final_modified_Intermediate[Burmese_Consonants],0)),LEFT(BJ96,3),
IF(ISNUMBER(MATCH(LEFT(BJ96,2),Final_modified_Intermediate[Burmese_Consonants],0)),LEFT(BJ96,2),
IF(ISNUMBER(MATCH(LEFT(BJ96,1),Final_modified_Intermediate[Burmese_Consonants],0)),LEFT(BJ96,1),
IF(ISNUMBER(MATCH(LEFT(BJ96,7),Final_Intermediate[Burmese_Consonants],0)),LEFT(BJ96,7),
IF(ISNUMBER(MATCH(LEFT(BJ96,6),Final_Intermediate[Burmese_Consonants],0)),LEFT(BJ96,6),
IF(ISNUMBER(MATCH(LEFT(BJ96,5),Final_Intermediate[Burmese_Consonants],0)),LEFT(BJ96,5),
IF(ISNUMBER(MATCH(LEFT(BJ96,4),Final_Intermediate[Burmese_Consonants],0)),LEFT(BJ96,4),
IF(ISNUMBER(MATCH(LEFT(BJ96,3),Final_Intermediate[Burmese_Consonants],0)),LEFT(BJ96,3),
IF(ISNUMBER(MATCH(LEFT(BJ96,2),Final_Intermediate[Burmese_Consonants],0)),LEFT(BJ96,2),
IF(ISNUMBER(MATCH(LEFT(BJ96,1),Final_Intermediate[Burmese_Consonants],0)),LEFT(BJ96,1),
"")))))))))))))))</f>
        <v/>
      </c>
      <c r="AN96" t="e">
        <f>Compiler_Burmese[[#This Row],[Sr. No.]]</f>
        <v>#REF!</v>
      </c>
      <c r="AO9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किन2</v>
      </c>
      <c r="AS9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6" t="e">
        <f>[2]!Vocabulary_Burmese[[#This Row],[Sr. No.]]</f>
        <v>#REF!</v>
      </c>
      <c r="BA96" t="str">
        <f>IF(Raw_data_N2_Kanji[[#This Row],[Categorie]]&lt;&gt;"","",
IF(ISNUMBER(MATCH(V,Special_list[Burmese word],0)),"",
SUBSTITUTE(Raw_data_N2_Kanji[[#This Row],[Raw]]," ","")))</f>
        <v>ဝက်နံရိုးကင်</v>
      </c>
      <c r="BB96" t="str">
        <f>RIGHT(Segregate18[[#This Row],[UPGRADE]],LEN(Segregate18[[#This Row],[UPGRADE]])-LEN(Compiler_Burmese[[#This Row],[1]]))</f>
        <v>နံရိုးကင်</v>
      </c>
      <c r="BC96" t="str">
        <f>RIGHT(Segregate18[[#This Row],[11]],LEN(Segregate18[[#This Row],[11]])-LEN(Compiler_Burmese[[#This Row],[2]]))</f>
        <v>ရိုးကင်</v>
      </c>
      <c r="BD96" t="str">
        <f>RIGHT(Segregate18[[#This Row],[21]],LEN(Segregate18[[#This Row],[21]])-LEN(Compiler_Burmese[[#This Row],[3]]))</f>
        <v>ကင်</v>
      </c>
      <c r="BE96" t="str">
        <f>RIGHT(Segregate18[[#This Row],[31]],LEN(Segregate18[[#This Row],[31]])-LEN(Compiler_Burmese[[#This Row],[4]]))</f>
        <v/>
      </c>
      <c r="BF96" t="str">
        <f>RIGHT(Segregate18[[#This Row],[41]],LEN(Segregate18[[#This Row],[41]])-LEN(Compiler_Burmese[[#This Row],[5]]))</f>
        <v/>
      </c>
      <c r="BG96" t="str">
        <f>RIGHT(Segregate18[[#This Row],[51]],LEN(Segregate18[[#This Row],[51]])-LEN(Compiler_Burmese[[#This Row],[6]]))</f>
        <v/>
      </c>
      <c r="BH96" t="str">
        <f>RIGHT(Segregate18[[#This Row],[61]],LEN(Segregate18[[#This Row],[61]])-LEN(Compiler_Burmese[[#This Row],[7]]))</f>
        <v/>
      </c>
      <c r="BI96" t="str">
        <f>RIGHT(Segregate18[[#This Row],[71]],LEN(Segregate18[[#This Row],[71]])-LEN(Compiler_Burmese[[#This Row],[8]]))</f>
        <v/>
      </c>
      <c r="BJ96" t="str">
        <f>RIGHT(Segregate18[[#This Row],[81]],LEN(Segregate18[[#This Row],[81]])-LEN(Compiler_Burmese[[#This Row],[9]]))</f>
        <v/>
      </c>
    </row>
    <row r="97" spans="1:62" ht="14.25" customHeight="1" x14ac:dyDescent="0.3">
      <c r="A97">
        <f>IF(Raw_data_N2_Kanji[[#This Row],[Categorie]]&lt;&gt;"",$A96+1,$A96)</f>
        <v>8</v>
      </c>
      <c r="B97" s="6">
        <f>IF(AND(Raw_data_N2_Kanji[[#This Row],[Supporting word 1]]="",Raw_data_N2_Kanji[[#This Row],[Supporting word 2]]=""),$B96,$B96+1)</f>
        <v>0</v>
      </c>
      <c r="C97" s="9">
        <f>ROW()-ROW(Raw_data_N2_Kanji[#Headers])</f>
        <v>95</v>
      </c>
      <c r="D97" s="9"/>
      <c r="E97" s="9" t="str">
        <f>IF(Raw_data_N2_Kanji[[#This Row],[Categorie]]="",$E96,Raw_data_N2_Kanji[[#This Row],[Categorie]])</f>
        <v>Pork (Lunch, Dinner)</v>
      </c>
      <c r="F97" s="9">
        <f t="shared" si="2"/>
        <v>3</v>
      </c>
      <c r="G97" s="57" t="str">
        <f>Raw_data_N2_Kanji[[#This Row],[Lecture_no]]&amp;"_"&amp;Raw_data_N2_Kanji[[#This Row],[Receipe_no]]</f>
        <v>Pork (Lunch, Dinner)_3</v>
      </c>
      <c r="H97" s="124" t="s">
        <v>27533</v>
      </c>
      <c r="I9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ချိုချဉ်ကြော်</v>
      </c>
      <c r="K9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7" s="11"/>
      <c r="N97" s="11"/>
      <c r="O9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7" s="12" t="s">
        <v>27714</v>
      </c>
      <c r="Q97" s="12">
        <f>IF(Raw_data_N2_Kanji[[#This Row],[Receipe_no]]=0,$Q96,
$Q96+1)</f>
        <v>87</v>
      </c>
      <c r="R97" s="11"/>
      <c r="S97" s="11">
        <f>IF(Raw_data_N2_Kanji[[#This Row],[Marking]]="",1,"")</f>
        <v>1</v>
      </c>
      <c r="T97" s="11" t="str">
        <f>IF(Raw_data_N2_Kanji[[#This Row],[Marking_blank]]="",SUMPRODUCT(COUNTIF($S$3:$S97,$S97)),"")</f>
        <v/>
      </c>
      <c r="U97" s="12">
        <f>Raw_data_N2_Kanji[[#This Row],[Sr. no.]]</f>
        <v>95</v>
      </c>
      <c r="V97" s="11">
        <f>SUMPRODUCT(COUNTIF($J$3:$J97,$J97))</f>
        <v>1</v>
      </c>
      <c r="W97" s="82">
        <f>LEN('1_Raw_data'!$J97)</f>
        <v>13</v>
      </c>
      <c r="Y97" t="e">
        <f>Segregate18[[#This Row],[Sr. No.]]</f>
        <v>#REF!</v>
      </c>
      <c r="Z97" t="str">
        <f>IF(AND(OR(BA97="။",BA97="၊"),LEN(BA97)=1),BA97,
IF(ISNUMBER(MATCH(LEFT(BA97,7),Final_modified_Intermediate[Burmese_Consonants],0)),LEFT(BA97,7),
IF(ISNUMBER(MATCH(LEFT(BA97,6),Final_modified_Intermediate[Burmese_Consonants],0)),LEFT(BA97,6),
IF(ISNUMBER(MATCH(LEFT(BA97,5),Final_modified_Intermediate[Burmese_Consonants],0)),LEFT(BA97,5),
IF(ISNUMBER(MATCH(LEFT(BA97,4),Final_modified_Intermediate[Burmese_Consonants],0)),LEFT(BA97,4),
IF(ISNUMBER(MATCH(LEFT(BA97,3),Final_modified_Intermediate[Burmese_Consonants],0)),LEFT(BA97,3),
IF(ISNUMBER(MATCH(LEFT(BA97,2),Final_modified_Intermediate[Burmese_Consonants],0)),LEFT(BA97,2),
IF(ISNUMBER(MATCH(LEFT(BA97,1),Final_modified_Intermediate[Burmese_Consonants],0)),LEFT(BA97,1),
IF(ISNUMBER(MATCH(LEFT(BA97,7),Final_Intermediate[Burmese_Consonants],0)),LEFT(BA97,7),
IF(ISNUMBER(MATCH(LEFT(BA97,6),Final_Intermediate[Burmese_Consonants],0)),LEFT(BA97,6),
IF(ISNUMBER(MATCH(LEFT(BA97,5),Final_Intermediate[Burmese_Consonants],0)),LEFT(BA97,5),
IF(ISNUMBER(MATCH(LEFT(BA97,4),Final_Intermediate[Burmese_Consonants],0)),LEFT(BA97,4),
IF(ISNUMBER(MATCH(LEFT(BA97,3),Final_Intermediate[Burmese_Consonants],0)),LEFT(BA97,3),
IF(ISNUMBER(MATCH(LEFT(BA97,2),Final_Intermediate[Burmese_Consonants],0)),LEFT(BA97,2),
IF(ISNUMBER(MATCH(LEFT(BA97,1),Final_Intermediate[Burmese_Consonants],0)),LEFT(BA97,1),
"")))))))))))))))</f>
        <v>ချို</v>
      </c>
      <c r="AA9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7" t="str">
        <f>IF(AND(OR(BB97="။",BB97="၊"),LEN(BB97)=1),BB97,
IF(ISNUMBER(MATCH(LEFT(BB97,7),Final_modified_Intermediate[Burmese_Consonants],0)),LEFT(BB97,7),
IF(ISNUMBER(MATCH(LEFT(BB97,6),Final_modified_Intermediate[Burmese_Consonants],0)),LEFT(BB97,6),
IF(ISNUMBER(MATCH(LEFT(BB97,5),Final_modified_Intermediate[Burmese_Consonants],0)),LEFT(BB97,5),
IF(ISNUMBER(MATCH(LEFT(BB97,4),Final_modified_Intermediate[Burmese_Consonants],0)),LEFT(BB97,4),
IF(ISNUMBER(MATCH(LEFT(BB97,3),Final_modified_Intermediate[Burmese_Consonants],0)),LEFT(BB97,3),
IF(ISNUMBER(MATCH(LEFT(BB97,2),Final_modified_Intermediate[Burmese_Consonants],0)),LEFT(BB97,2),
IF(ISNUMBER(MATCH(LEFT(BB97,1),Final_modified_Intermediate[Burmese_Consonants],0)),LEFT(BB97,1),
IF(ISNUMBER(MATCH(LEFT(BB97,7),Final_Intermediate[Burmese_Consonants],0)),LEFT(BB97,7),
IF(ISNUMBER(MATCH(LEFT(BB97,6),Final_Intermediate[Burmese_Consonants],0)),LEFT(BB97,6),
IF(ISNUMBER(MATCH(LEFT(BB97,5),Final_Intermediate[Burmese_Consonants],0)),LEFT(BB97,5),
IF(ISNUMBER(MATCH(LEFT(BB97,4),Final_Intermediate[Burmese_Consonants],0)),LEFT(BB97,4),
IF(ISNUMBER(MATCH(LEFT(BB97,3),Final_Intermediate[Burmese_Consonants],0)),LEFT(BB97,3),
IF(ISNUMBER(MATCH(LEFT(BB97,2),Final_Intermediate[Burmese_Consonants],0)),LEFT(BB97,2),
IF(ISNUMBER(MATCH(LEFT(BB97,1),Final_Intermediate[Burmese_Consonants],0)),LEFT(BB97,1),
"")))))))))))))))</f>
        <v>ချ</v>
      </c>
      <c r="AC9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7" t="str">
        <f>IF(AND(OR(BC97="။",BC97="၊"),LEN(BC97)=1),BC97,
IF(ISNUMBER(MATCH(LEFT(BC97,7),Final_modified_Intermediate[Burmese_Consonants],0)),LEFT(BC97,7),
IF(ISNUMBER(MATCH(LEFT(BC97,6),Final_modified_Intermediate[Burmese_Consonants],0)),LEFT(BC97,6),
IF(ISNUMBER(MATCH(LEFT(BC97,5),Final_modified_Intermediate[Burmese_Consonants],0)),LEFT(BC97,5),
IF(ISNUMBER(MATCH(LEFT(BC97,4),Final_modified_Intermediate[Burmese_Consonants],0)),LEFT(BC97,4),
IF(ISNUMBER(MATCH(LEFT(BC97,3),Final_modified_Intermediate[Burmese_Consonants],0)),LEFT(BC97,3),
IF(ISNUMBER(MATCH(LEFT(BC97,2),Final_modified_Intermediate[Burmese_Consonants],0)),LEFT(BC97,2),
IF(ISNUMBER(MATCH(LEFT(BC97,1),Final_modified_Intermediate[Burmese_Consonants],0)),LEFT(BC97,1),
IF(ISNUMBER(MATCH(LEFT(BC97,7),Final_Intermediate[Burmese_Consonants],0)),LEFT(BC97,7),
IF(ISNUMBER(MATCH(LEFT(BC97,6),Final_Intermediate[Burmese_Consonants],0)),LEFT(BC97,6),
IF(ISNUMBER(MATCH(LEFT(BC97,5),Final_Intermediate[Burmese_Consonants],0)),LEFT(BC97,5),
IF(ISNUMBER(MATCH(LEFT(BC97,4),Final_Intermediate[Burmese_Consonants],0)),LEFT(BC97,4),
IF(ISNUMBER(MATCH(LEFT(BC97,3),Final_Intermediate[Burmese_Consonants],0)),LEFT(BC97,3),
IF(ISNUMBER(MATCH(LEFT(BC97,2),Final_Intermediate[Burmese_Consonants],0)),LEFT(BC97,2),
IF(ISNUMBER(MATCH(LEFT(BC97,1),Final_Intermediate[Burmese_Consonants],0)),LEFT(BC97,1),
"")))))))))))))))</f>
        <v/>
      </c>
      <c r="AE97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97" t="str">
        <f>IF(AND(OR(BD97="။",BD97="၊"),LEN(BD97)=1),BD97,
IF(ISNUMBER(MATCH(LEFT(BD97,7),Final_modified_Intermediate[Burmese_Consonants],0)),LEFT(BD97,7),
IF(ISNUMBER(MATCH(LEFT(BD97,6),Final_modified_Intermediate[Burmese_Consonants],0)),LEFT(BD97,6),
IF(ISNUMBER(MATCH(LEFT(BD97,5),Final_modified_Intermediate[Burmese_Consonants],0)),LEFT(BD97,5),
IF(ISNUMBER(MATCH(LEFT(BD97,4),Final_modified_Intermediate[Burmese_Consonants],0)),LEFT(BD97,4),
IF(ISNUMBER(MATCH(LEFT(BD97,3),Final_modified_Intermediate[Burmese_Consonants],0)),LEFT(BD97,3),
IF(ISNUMBER(MATCH(LEFT(BD97,2),Final_modified_Intermediate[Burmese_Consonants],0)),LEFT(BD97,2),
IF(ISNUMBER(MATCH(LEFT(BD97,1),Final_modified_Intermediate[Burmese_Consonants],0)),LEFT(BD97,1),
IF(ISNUMBER(MATCH(LEFT(BD97,7),Final_Intermediate[Burmese_Consonants],0)),LEFT(BD97,7),
IF(ISNUMBER(MATCH(LEFT(BD97,6),Final_Intermediate[Burmese_Consonants],0)),LEFT(BD97,6),
IF(ISNUMBER(MATCH(LEFT(BD97,5),Final_Intermediate[Burmese_Consonants],0)),LEFT(BD97,5),
IF(ISNUMBER(MATCH(LEFT(BD97,4),Final_Intermediate[Burmese_Consonants],0)),LEFT(BD97,4),
IF(ISNUMBER(MATCH(LEFT(BD97,3),Final_Intermediate[Burmese_Consonants],0)),LEFT(BD97,3),
IF(ISNUMBER(MATCH(LEFT(BD97,2),Final_Intermediate[Burmese_Consonants],0)),LEFT(BD97,2),
IF(ISNUMBER(MATCH(LEFT(BD97,1),Final_Intermediate[Burmese_Consonants],0)),LEFT(BD97,1),
"")))))))))))))))</f>
        <v/>
      </c>
      <c r="AG97" t="str">
        <f>IF(AND(OR(BE97="။",BE97="၊"),LEN(BE97)=1),BE97,
IF(ISNUMBER(MATCH(LEFT(BE97,7),Final_modified_Intermediate[Burmese_Consonants],0)),LEFT(BE97,7),
IF(ISNUMBER(MATCH(LEFT(BE97,6),Final_modified_Intermediate[Burmese_Consonants],0)),LEFT(BE97,6),
IF(ISNUMBER(MATCH(LEFT(BE97,5),Final_modified_Intermediate[Burmese_Consonants],0)),LEFT(BE97,5),
IF(ISNUMBER(MATCH(LEFT(BE97,4),Final_modified_Intermediate[Burmese_Consonants],0)),LEFT(BE97,4),
IF(ISNUMBER(MATCH(LEFT(BE97,3),Final_modified_Intermediate[Burmese_Consonants],0)),LEFT(BE97,3),
IF(ISNUMBER(MATCH(LEFT(BE97,2),Final_modified_Intermediate[Burmese_Consonants],0)),LEFT(BE97,2),
IF(ISNUMBER(MATCH(LEFT(BE97,1),Final_modified_Intermediate[Burmese_Consonants],0)),LEFT(BE97,1),
IF(ISNUMBER(MATCH(LEFT(BE97,7),Final_Intermediate[Burmese_Consonants],0)),LEFT(BE97,7),
IF(ISNUMBER(MATCH(LEFT(BE97,6),Final_Intermediate[Burmese_Consonants],0)),LEFT(BE97,6),
IF(ISNUMBER(MATCH(LEFT(BE97,5),Final_Intermediate[Burmese_Consonants],0)),LEFT(BE97,5),
IF(ISNUMBER(MATCH(LEFT(BE97,4),Final_Intermediate[Burmese_Consonants],0)),LEFT(BE97,4),
IF(ISNUMBER(MATCH(LEFT(BE97,3),Final_Intermediate[Burmese_Consonants],0)),LEFT(BE97,3),
IF(ISNUMBER(MATCH(LEFT(BE97,2),Final_Intermediate[Burmese_Consonants],0)),LEFT(BE97,2),
IF(ISNUMBER(MATCH(LEFT(BE97,1),Final_Intermediate[Burmese_Consonants],0)),LEFT(BE97,1),
"")))))))))))))))</f>
        <v/>
      </c>
      <c r="AH97" t="str">
        <f>IF(AND(OR(BF97="။",BF97="၊"),LEN(BF97)=1),BF97,
IF(ISNUMBER(MATCH(LEFT(BF97,7),Final_modified_Intermediate[Burmese_Consonants],0)),LEFT(BF97,7),
IF(ISNUMBER(MATCH(LEFT(BF97,6),Final_modified_Intermediate[Burmese_Consonants],0)),LEFT(BF97,6),
IF(ISNUMBER(MATCH(LEFT(BF97,5),Final_modified_Intermediate[Burmese_Consonants],0)),LEFT(BF97,5),
IF(ISNUMBER(MATCH(LEFT(BF97,4),Final_modified_Intermediate[Burmese_Consonants],0)),LEFT(BF97,4),
IF(ISNUMBER(MATCH(LEFT(BF97,3),Final_modified_Intermediate[Burmese_Consonants],0)),LEFT(BF97,3),
IF(ISNUMBER(MATCH(LEFT(BF97,2),Final_modified_Intermediate[Burmese_Consonants],0)),LEFT(BF97,2),
IF(ISNUMBER(MATCH(LEFT(BF97,1),Final_modified_Intermediate[Burmese_Consonants],0)),LEFT(BF97,1),
IF(ISNUMBER(MATCH(LEFT(BF97,7),Final_Intermediate[Burmese_Consonants],0)),LEFT(BF97,7),
IF(ISNUMBER(MATCH(LEFT(BF97,6),Final_Intermediate[Burmese_Consonants],0)),LEFT(BF97,6),
IF(ISNUMBER(MATCH(LEFT(BF97,5),Final_Intermediate[Burmese_Consonants],0)),LEFT(BF97,5),
IF(ISNUMBER(MATCH(LEFT(BF97,4),Final_Intermediate[Burmese_Consonants],0)),LEFT(BF97,4),
IF(ISNUMBER(MATCH(LEFT(BF97,3),Final_Intermediate[Burmese_Consonants],0)),LEFT(BF97,3),
IF(ISNUMBER(MATCH(LEFT(BF97,2),Final_Intermediate[Burmese_Consonants],0)),LEFT(BF97,2),
IF(ISNUMBER(MATCH(LEFT(BF97,1),Final_Intermediate[Burmese_Consonants],0)),LEFT(BF97,1),
"")))))))))))))))</f>
        <v/>
      </c>
      <c r="AI97" t="str">
        <f>IF(AND(OR(BG97="။",BG97="၊"),LEN(BG97)=1),BG97,
IF(ISNUMBER(MATCH(LEFT(BG97,7),Final_modified_Intermediate[Burmese_Consonants],0)),LEFT(BG97,7),
IF(ISNUMBER(MATCH(LEFT(BG97,6),Final_modified_Intermediate[Burmese_Consonants],0)),LEFT(BG97,6),
IF(ISNUMBER(MATCH(LEFT(BG97,5),Final_modified_Intermediate[Burmese_Consonants],0)),LEFT(BG97,5),
IF(ISNUMBER(MATCH(LEFT(BG97,4),Final_modified_Intermediate[Burmese_Consonants],0)),LEFT(BG97,4),
IF(ISNUMBER(MATCH(LEFT(BG97,3),Final_modified_Intermediate[Burmese_Consonants],0)),LEFT(BG97,3),
IF(ISNUMBER(MATCH(LEFT(BG97,2),Final_modified_Intermediate[Burmese_Consonants],0)),LEFT(BG97,2),
IF(ISNUMBER(MATCH(LEFT(BG97,1),Final_modified_Intermediate[Burmese_Consonants],0)),LEFT(BG97,1),
IF(ISNUMBER(MATCH(LEFT(BG97,7),Final_Intermediate[Burmese_Consonants],0)),LEFT(BG97,7),
IF(ISNUMBER(MATCH(LEFT(BG97,6),Final_Intermediate[Burmese_Consonants],0)),LEFT(BG97,6),
IF(ISNUMBER(MATCH(LEFT(BG97,5),Final_Intermediate[Burmese_Consonants],0)),LEFT(BG97,5),
IF(ISNUMBER(MATCH(LEFT(BG97,4),Final_Intermediate[Burmese_Consonants],0)),LEFT(BG97,4),
IF(ISNUMBER(MATCH(LEFT(BG97,3),Final_Intermediate[Burmese_Consonants],0)),LEFT(BG97,3),
IF(ISNUMBER(MATCH(LEFT(BG97,2),Final_Intermediate[Burmese_Consonants],0)),LEFT(BG97,2),
IF(ISNUMBER(MATCH(LEFT(BG97,1),Final_Intermediate[Burmese_Consonants],0)),LEFT(BG97,1),
"")))))))))))))))</f>
        <v/>
      </c>
      <c r="AJ97" t="str">
        <f>IF(AND(OR(BH97="။",BH97="၊"),LEN(BH97)=1),BH97,
IF(ISNUMBER(MATCH(LEFT(BH97,7),Final_modified_Intermediate[Burmese_Consonants],0)),LEFT(BH97,7),
IF(ISNUMBER(MATCH(LEFT(BH97,6),Final_modified_Intermediate[Burmese_Consonants],0)),LEFT(BH97,6),
IF(ISNUMBER(MATCH(LEFT(BH97,5),Final_modified_Intermediate[Burmese_Consonants],0)),LEFT(BH97,5),
IF(ISNUMBER(MATCH(LEFT(BH97,4),Final_modified_Intermediate[Burmese_Consonants],0)),LEFT(BH97,4),
IF(ISNUMBER(MATCH(LEFT(BH97,3),Final_modified_Intermediate[Burmese_Consonants],0)),LEFT(BH97,3),
IF(ISNUMBER(MATCH(LEFT(BH97,2),Final_modified_Intermediate[Burmese_Consonants],0)),LEFT(BH97,2),
IF(ISNUMBER(MATCH(LEFT(BH97,1),Final_modified_Intermediate[Burmese_Consonants],0)),LEFT(BH97,1),
IF(ISNUMBER(MATCH(LEFT(BH97,7),Final_Intermediate[Burmese_Consonants],0)),LEFT(BH97,7),
IF(ISNUMBER(MATCH(LEFT(BH97,6),Final_Intermediate[Burmese_Consonants],0)),LEFT(BH97,6),
IF(ISNUMBER(MATCH(LEFT(BH97,5),Final_Intermediate[Burmese_Consonants],0)),LEFT(BH97,5),
IF(ISNUMBER(MATCH(LEFT(BH97,4),Final_Intermediate[Burmese_Consonants],0)),LEFT(BH97,4),
IF(ISNUMBER(MATCH(LEFT(BH97,3),Final_Intermediate[Burmese_Consonants],0)),LEFT(BH97,3),
IF(ISNUMBER(MATCH(LEFT(BH97,2),Final_Intermediate[Burmese_Consonants],0)),LEFT(BH97,2),
IF(ISNUMBER(MATCH(LEFT(BH97,1),Final_Intermediate[Burmese_Consonants],0)),LEFT(BH97,1),
"")))))))))))))))</f>
        <v/>
      </c>
      <c r="AK97" t="str">
        <f>IF(AND(OR(BI97="။",BI97="၊"),LEN(BI97)=1),BI97,
IF(ISNUMBER(MATCH(LEFT(BI97,7),Final_modified_Intermediate[Burmese_Consonants],0)),LEFT(BI97,7),
IF(ISNUMBER(MATCH(LEFT(BI97,6),Final_modified_Intermediate[Burmese_Consonants],0)),LEFT(BI97,6),
IF(ISNUMBER(MATCH(LEFT(BI97,5),Final_modified_Intermediate[Burmese_Consonants],0)),LEFT(BI97,5),
IF(ISNUMBER(MATCH(LEFT(BI97,4),Final_modified_Intermediate[Burmese_Consonants],0)),LEFT(BI97,4),
IF(ISNUMBER(MATCH(LEFT(BI97,3),Final_modified_Intermediate[Burmese_Consonants],0)),LEFT(BI97,3),
IF(ISNUMBER(MATCH(LEFT(BI97,2),Final_modified_Intermediate[Burmese_Consonants],0)),LEFT(BI97,2),
IF(ISNUMBER(MATCH(LEFT(BI97,1),Final_modified_Intermediate[Burmese_Consonants],0)),LEFT(BI97,1),
IF(ISNUMBER(MATCH(LEFT(BI97,7),Final_Intermediate[Burmese_Consonants],0)),LEFT(BI97,7),
IF(ISNUMBER(MATCH(LEFT(BI97,6),Final_Intermediate[Burmese_Consonants],0)),LEFT(BI97,6),
IF(ISNUMBER(MATCH(LEFT(BI97,5),Final_Intermediate[Burmese_Consonants],0)),LEFT(BI97,5),
IF(ISNUMBER(MATCH(LEFT(BI97,4),Final_Intermediate[Burmese_Consonants],0)),LEFT(BI97,4),
IF(ISNUMBER(MATCH(LEFT(BI97,3),Final_Intermediate[Burmese_Consonants],0)),LEFT(BI97,3),
IF(ISNUMBER(MATCH(LEFT(BI97,2),Final_Intermediate[Burmese_Consonants],0)),LEFT(BI97,2),
IF(ISNUMBER(MATCH(LEFT(BI97,1),Final_Intermediate[Burmese_Consonants],0)),LEFT(BI97,1),
"")))))))))))))))</f>
        <v/>
      </c>
      <c r="AL97" t="str">
        <f>IF(AND(OR(BJ97="။",BJ97="၊"),LEN(BJ97)=1),BJ97,
IF(ISNUMBER(MATCH(LEFT(BJ97,7),Final_modified_Intermediate[Burmese_Consonants],0)),LEFT(BJ97,7),
IF(ISNUMBER(MATCH(LEFT(BJ97,6),Final_modified_Intermediate[Burmese_Consonants],0)),LEFT(BJ97,6),
IF(ISNUMBER(MATCH(LEFT(BJ97,5),Final_modified_Intermediate[Burmese_Consonants],0)),LEFT(BJ97,5),
IF(ISNUMBER(MATCH(LEFT(BJ97,4),Final_modified_Intermediate[Burmese_Consonants],0)),LEFT(BJ97,4),
IF(ISNUMBER(MATCH(LEFT(BJ97,3),Final_modified_Intermediate[Burmese_Consonants],0)),LEFT(BJ97,3),
IF(ISNUMBER(MATCH(LEFT(BJ97,2),Final_modified_Intermediate[Burmese_Consonants],0)),LEFT(BJ97,2),
IF(ISNUMBER(MATCH(LEFT(BJ97,1),Final_modified_Intermediate[Burmese_Consonants],0)),LEFT(BJ97,1),
IF(ISNUMBER(MATCH(LEFT(BJ97,7),Final_Intermediate[Burmese_Consonants],0)),LEFT(BJ97,7),
IF(ISNUMBER(MATCH(LEFT(BJ97,6),Final_Intermediate[Burmese_Consonants],0)),LEFT(BJ97,6),
IF(ISNUMBER(MATCH(LEFT(BJ97,5),Final_Intermediate[Burmese_Consonants],0)),LEFT(BJ97,5),
IF(ISNUMBER(MATCH(LEFT(BJ97,4),Final_Intermediate[Burmese_Consonants],0)),LEFT(BJ97,4),
IF(ISNUMBER(MATCH(LEFT(BJ97,3),Final_Intermediate[Burmese_Consonants],0)),LEFT(BJ97,3),
IF(ISNUMBER(MATCH(LEFT(BJ97,2),Final_Intermediate[Burmese_Consonants],0)),LEFT(BJ97,2),
IF(ISNUMBER(MATCH(LEFT(BJ97,1),Final_Intermediate[Burmese_Consonants],0)),LEFT(BJ97,1),
"")))))))))))))))</f>
        <v/>
      </c>
      <c r="AN97" t="e">
        <f>Compiler_Burmese[[#This Row],[Sr. No.]]</f>
        <v>#REF!</v>
      </c>
      <c r="AO9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7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9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7" t="e">
        <f>[2]!Vocabulary_Burmese[[#This Row],[Sr. No.]]</f>
        <v>#REF!</v>
      </c>
      <c r="BA97" t="str">
        <f>IF(Raw_data_N2_Kanji[[#This Row],[Categorie]]&lt;&gt;"","",
IF(ISNUMBER(MATCH(V,Special_list[Burmese word],0)),"",
SUBSTITUTE(Raw_data_N2_Kanji[[#This Row],[Raw]]," ","")))</f>
        <v>ချိုချဉ်ကြော်</v>
      </c>
      <c r="BB97" t="str">
        <f>RIGHT(Segregate18[[#This Row],[UPGRADE]],LEN(Segregate18[[#This Row],[UPGRADE]])-LEN(Compiler_Burmese[[#This Row],[1]]))</f>
        <v>ချဉ်ကြော်</v>
      </c>
      <c r="BC97" t="str">
        <f>RIGHT(Segregate18[[#This Row],[11]],LEN(Segregate18[[#This Row],[11]])-LEN(Compiler_Burmese[[#This Row],[2]]))</f>
        <v>ဉ်ကြော်</v>
      </c>
      <c r="BD97" t="str">
        <f>RIGHT(Segregate18[[#This Row],[21]],LEN(Segregate18[[#This Row],[21]])-LEN(Compiler_Burmese[[#This Row],[3]]))</f>
        <v>ဉ်ကြော်</v>
      </c>
      <c r="BE97" t="str">
        <f>RIGHT(Segregate18[[#This Row],[31]],LEN(Segregate18[[#This Row],[31]])-LEN(Compiler_Burmese[[#This Row],[4]]))</f>
        <v>ဉ်ကြော်</v>
      </c>
      <c r="BF97" t="str">
        <f>RIGHT(Segregate18[[#This Row],[41]],LEN(Segregate18[[#This Row],[41]])-LEN(Compiler_Burmese[[#This Row],[5]]))</f>
        <v>ဉ်ကြော်</v>
      </c>
      <c r="BG97" t="str">
        <f>RIGHT(Segregate18[[#This Row],[51]],LEN(Segregate18[[#This Row],[51]])-LEN(Compiler_Burmese[[#This Row],[6]]))</f>
        <v>ဉ်ကြော်</v>
      </c>
      <c r="BH97" t="str">
        <f>RIGHT(Segregate18[[#This Row],[61]],LEN(Segregate18[[#This Row],[61]])-LEN(Compiler_Burmese[[#This Row],[7]]))</f>
        <v>ဉ်ကြော်</v>
      </c>
      <c r="BI97" t="str">
        <f>RIGHT(Segregate18[[#This Row],[71]],LEN(Segregate18[[#This Row],[71]])-LEN(Compiler_Burmese[[#This Row],[8]]))</f>
        <v>ဉ်ကြော်</v>
      </c>
      <c r="BJ97" t="str">
        <f>RIGHT(Segregate18[[#This Row],[81]],LEN(Segregate18[[#This Row],[81]])-LEN(Compiler_Burmese[[#This Row],[9]]))</f>
        <v>ဉ်ကြော်</v>
      </c>
    </row>
    <row r="98" spans="1:62" ht="14.25" customHeight="1" x14ac:dyDescent="0.3">
      <c r="A98">
        <f>IF(Raw_data_N2_Kanji[[#This Row],[Categorie]]&lt;&gt;"",$A97+1,$A97)</f>
        <v>8</v>
      </c>
      <c r="B98" s="6">
        <f>IF(AND(Raw_data_N2_Kanji[[#This Row],[Supporting word 1]]="",Raw_data_N2_Kanji[[#This Row],[Supporting word 2]]=""),$B97,$B97+1)</f>
        <v>0</v>
      </c>
      <c r="C98" s="9">
        <f>ROW()-ROW(Raw_data_N2_Kanji[#Headers])</f>
        <v>96</v>
      </c>
      <c r="D98" s="9"/>
      <c r="E98" s="9" t="str">
        <f>IF(Raw_data_N2_Kanji[[#This Row],[Categorie]]="",$E97,Raw_data_N2_Kanji[[#This Row],[Categorie]])</f>
        <v>Pork (Lunch, Dinner)</v>
      </c>
      <c r="F98" s="9">
        <f t="shared" si="2"/>
        <v>4</v>
      </c>
      <c r="G98" s="57" t="str">
        <f>Raw_data_N2_Kanji[[#This Row],[Lecture_no]]&amp;"_"&amp;Raw_data_N2_Kanji[[#This Row],[Receipe_no]]</f>
        <v>Pork (Lunch, Dinner)_4</v>
      </c>
      <c r="H98" s="11" t="s">
        <v>27534</v>
      </c>
      <c r="I9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ဝက်အစိမ်းကြော်</v>
      </c>
      <c r="K9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8" s="11"/>
      <c r="N98" s="11"/>
      <c r="O9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8" s="12" t="s">
        <v>27715</v>
      </c>
      <c r="Q98" s="12">
        <f>IF(Raw_data_N2_Kanji[[#This Row],[Receipe_no]]=0,$Q97,
$Q97+1)</f>
        <v>88</v>
      </c>
      <c r="R98" s="11"/>
      <c r="S98" s="11">
        <f>IF(Raw_data_N2_Kanji[[#This Row],[Marking]]="",1,"")</f>
        <v>1</v>
      </c>
      <c r="T98" s="11" t="str">
        <f>IF(Raw_data_N2_Kanji[[#This Row],[Marking_blank]]="",SUMPRODUCT(COUNTIF($S$3:$S98,$S98)),"")</f>
        <v/>
      </c>
      <c r="U98" s="12">
        <f>Raw_data_N2_Kanji[[#This Row],[Sr. no.]]</f>
        <v>96</v>
      </c>
      <c r="V98" s="11">
        <f>SUMPRODUCT(COUNTIF($J$3:$J98,$J98))</f>
        <v>1</v>
      </c>
      <c r="W98" s="82">
        <f>LEN('1_Raw_data'!$J98)</f>
        <v>14</v>
      </c>
      <c r="Y98" t="e">
        <f>Segregate18[[#This Row],[Sr. No.]]</f>
        <v>#REF!</v>
      </c>
      <c r="Z98" t="str">
        <f>IF(AND(OR(BA98="။",BA98="၊"),LEN(BA98)=1),BA98,
IF(ISNUMBER(MATCH(LEFT(BA98,7),Final_modified_Intermediate[Burmese_Consonants],0)),LEFT(BA98,7),
IF(ISNUMBER(MATCH(LEFT(BA98,6),Final_modified_Intermediate[Burmese_Consonants],0)),LEFT(BA98,6),
IF(ISNUMBER(MATCH(LEFT(BA98,5),Final_modified_Intermediate[Burmese_Consonants],0)),LEFT(BA98,5),
IF(ISNUMBER(MATCH(LEFT(BA98,4),Final_modified_Intermediate[Burmese_Consonants],0)),LEFT(BA98,4),
IF(ISNUMBER(MATCH(LEFT(BA98,3),Final_modified_Intermediate[Burmese_Consonants],0)),LEFT(BA98,3),
IF(ISNUMBER(MATCH(LEFT(BA98,2),Final_modified_Intermediate[Burmese_Consonants],0)),LEFT(BA98,2),
IF(ISNUMBER(MATCH(LEFT(BA98,1),Final_modified_Intermediate[Burmese_Consonants],0)),LEFT(BA98,1),
IF(ISNUMBER(MATCH(LEFT(BA98,7),Final_Intermediate[Burmese_Consonants],0)),LEFT(BA98,7),
IF(ISNUMBER(MATCH(LEFT(BA98,6),Final_Intermediate[Burmese_Consonants],0)),LEFT(BA98,6),
IF(ISNUMBER(MATCH(LEFT(BA98,5),Final_Intermediate[Burmese_Consonants],0)),LEFT(BA98,5),
IF(ISNUMBER(MATCH(LEFT(BA98,4),Final_Intermediate[Burmese_Consonants],0)),LEFT(BA98,4),
IF(ISNUMBER(MATCH(LEFT(BA98,3),Final_Intermediate[Burmese_Consonants],0)),LEFT(BA98,3),
IF(ISNUMBER(MATCH(LEFT(BA98,2),Final_Intermediate[Burmese_Consonants],0)),LEFT(BA98,2),
IF(ISNUMBER(MATCH(LEFT(BA98,1),Final_Intermediate[Burmese_Consonants],0)),LEFT(BA98,1),
"")))))))))))))))</f>
        <v>ဝက်</v>
      </c>
      <c r="AA9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8" t="str">
        <f>IF(AND(OR(BB98="။",BB98="၊"),LEN(BB98)=1),BB98,
IF(ISNUMBER(MATCH(LEFT(BB98,7),Final_modified_Intermediate[Burmese_Consonants],0)),LEFT(BB98,7),
IF(ISNUMBER(MATCH(LEFT(BB98,6),Final_modified_Intermediate[Burmese_Consonants],0)),LEFT(BB98,6),
IF(ISNUMBER(MATCH(LEFT(BB98,5),Final_modified_Intermediate[Burmese_Consonants],0)),LEFT(BB98,5),
IF(ISNUMBER(MATCH(LEFT(BB98,4),Final_modified_Intermediate[Burmese_Consonants],0)),LEFT(BB98,4),
IF(ISNUMBER(MATCH(LEFT(BB98,3),Final_modified_Intermediate[Burmese_Consonants],0)),LEFT(BB98,3),
IF(ISNUMBER(MATCH(LEFT(BB98,2),Final_modified_Intermediate[Burmese_Consonants],0)),LEFT(BB98,2),
IF(ISNUMBER(MATCH(LEFT(BB98,1),Final_modified_Intermediate[Burmese_Consonants],0)),LEFT(BB98,1),
IF(ISNUMBER(MATCH(LEFT(BB98,7),Final_Intermediate[Burmese_Consonants],0)),LEFT(BB98,7),
IF(ISNUMBER(MATCH(LEFT(BB98,6),Final_Intermediate[Burmese_Consonants],0)),LEFT(BB98,6),
IF(ISNUMBER(MATCH(LEFT(BB98,5),Final_Intermediate[Burmese_Consonants],0)),LEFT(BB98,5),
IF(ISNUMBER(MATCH(LEFT(BB98,4),Final_Intermediate[Burmese_Consonants],0)),LEFT(BB98,4),
IF(ISNUMBER(MATCH(LEFT(BB98,3),Final_Intermediate[Burmese_Consonants],0)),LEFT(BB98,3),
IF(ISNUMBER(MATCH(LEFT(BB98,2),Final_Intermediate[Burmese_Consonants],0)),LEFT(BB98,2),
IF(ISNUMBER(MATCH(LEFT(BB98,1),Final_Intermediate[Burmese_Consonants],0)),LEFT(BB98,1),
"")))))))))))))))</f>
        <v>အ</v>
      </c>
      <c r="AC9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8" t="str">
        <f>IF(AND(OR(BC98="။",BC98="၊"),LEN(BC98)=1),BC98,
IF(ISNUMBER(MATCH(LEFT(BC98,7),Final_modified_Intermediate[Burmese_Consonants],0)),LEFT(BC98,7),
IF(ISNUMBER(MATCH(LEFT(BC98,6),Final_modified_Intermediate[Burmese_Consonants],0)),LEFT(BC98,6),
IF(ISNUMBER(MATCH(LEFT(BC98,5),Final_modified_Intermediate[Burmese_Consonants],0)),LEFT(BC98,5),
IF(ISNUMBER(MATCH(LEFT(BC98,4),Final_modified_Intermediate[Burmese_Consonants],0)),LEFT(BC98,4),
IF(ISNUMBER(MATCH(LEFT(BC98,3),Final_modified_Intermediate[Burmese_Consonants],0)),LEFT(BC98,3),
IF(ISNUMBER(MATCH(LEFT(BC98,2),Final_modified_Intermediate[Burmese_Consonants],0)),LEFT(BC98,2),
IF(ISNUMBER(MATCH(LEFT(BC98,1),Final_modified_Intermediate[Burmese_Consonants],0)),LEFT(BC98,1),
IF(ISNUMBER(MATCH(LEFT(BC98,7),Final_Intermediate[Burmese_Consonants],0)),LEFT(BC98,7),
IF(ISNUMBER(MATCH(LEFT(BC98,6),Final_Intermediate[Burmese_Consonants],0)),LEFT(BC98,6),
IF(ISNUMBER(MATCH(LEFT(BC98,5),Final_Intermediate[Burmese_Consonants],0)),LEFT(BC98,5),
IF(ISNUMBER(MATCH(LEFT(BC98,4),Final_Intermediate[Burmese_Consonants],0)),LEFT(BC98,4),
IF(ISNUMBER(MATCH(LEFT(BC98,3),Final_Intermediate[Burmese_Consonants],0)),LEFT(BC98,3),
IF(ISNUMBER(MATCH(LEFT(BC98,2),Final_Intermediate[Burmese_Consonants],0)),LEFT(BC98,2),
IF(ISNUMBER(MATCH(LEFT(BC98,1),Final_Intermediate[Burmese_Consonants],0)),LEFT(BC98,1),
"")))))))))))))))</f>
        <v>စိမ်း</v>
      </c>
      <c r="AE9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8" t="str">
        <f>IF(AND(OR(BD98="။",BD98="၊"),LEN(BD98)=1),BD98,
IF(ISNUMBER(MATCH(LEFT(BD98,7),Final_modified_Intermediate[Burmese_Consonants],0)),LEFT(BD98,7),
IF(ISNUMBER(MATCH(LEFT(BD98,6),Final_modified_Intermediate[Burmese_Consonants],0)),LEFT(BD98,6),
IF(ISNUMBER(MATCH(LEFT(BD98,5),Final_modified_Intermediate[Burmese_Consonants],0)),LEFT(BD98,5),
IF(ISNUMBER(MATCH(LEFT(BD98,4),Final_modified_Intermediate[Burmese_Consonants],0)),LEFT(BD98,4),
IF(ISNUMBER(MATCH(LEFT(BD98,3),Final_modified_Intermediate[Burmese_Consonants],0)),LEFT(BD98,3),
IF(ISNUMBER(MATCH(LEFT(BD98,2),Final_modified_Intermediate[Burmese_Consonants],0)),LEFT(BD98,2),
IF(ISNUMBER(MATCH(LEFT(BD98,1),Final_modified_Intermediate[Burmese_Consonants],0)),LEFT(BD98,1),
IF(ISNUMBER(MATCH(LEFT(BD98,7),Final_Intermediate[Burmese_Consonants],0)),LEFT(BD98,7),
IF(ISNUMBER(MATCH(LEFT(BD98,6),Final_Intermediate[Burmese_Consonants],0)),LEFT(BD98,6),
IF(ISNUMBER(MATCH(LEFT(BD98,5),Final_Intermediate[Burmese_Consonants],0)),LEFT(BD98,5),
IF(ISNUMBER(MATCH(LEFT(BD98,4),Final_Intermediate[Burmese_Consonants],0)),LEFT(BD98,4),
IF(ISNUMBER(MATCH(LEFT(BD98,3),Final_Intermediate[Burmese_Consonants],0)),LEFT(BD98,3),
IF(ISNUMBER(MATCH(LEFT(BD98,2),Final_Intermediate[Burmese_Consonants],0)),LEFT(BD98,2),
IF(ISNUMBER(MATCH(LEFT(BD98,1),Final_Intermediate[Burmese_Consonants],0)),LEFT(BD98,1),
"")))))))))))))))</f>
        <v>ကြော်</v>
      </c>
      <c r="AG98" t="str">
        <f>IF(AND(OR(BE98="။",BE98="၊"),LEN(BE98)=1),BE98,
IF(ISNUMBER(MATCH(LEFT(BE98,7),Final_modified_Intermediate[Burmese_Consonants],0)),LEFT(BE98,7),
IF(ISNUMBER(MATCH(LEFT(BE98,6),Final_modified_Intermediate[Burmese_Consonants],0)),LEFT(BE98,6),
IF(ISNUMBER(MATCH(LEFT(BE98,5),Final_modified_Intermediate[Burmese_Consonants],0)),LEFT(BE98,5),
IF(ISNUMBER(MATCH(LEFT(BE98,4),Final_modified_Intermediate[Burmese_Consonants],0)),LEFT(BE98,4),
IF(ISNUMBER(MATCH(LEFT(BE98,3),Final_modified_Intermediate[Burmese_Consonants],0)),LEFT(BE98,3),
IF(ISNUMBER(MATCH(LEFT(BE98,2),Final_modified_Intermediate[Burmese_Consonants],0)),LEFT(BE98,2),
IF(ISNUMBER(MATCH(LEFT(BE98,1),Final_modified_Intermediate[Burmese_Consonants],0)),LEFT(BE98,1),
IF(ISNUMBER(MATCH(LEFT(BE98,7),Final_Intermediate[Burmese_Consonants],0)),LEFT(BE98,7),
IF(ISNUMBER(MATCH(LEFT(BE98,6),Final_Intermediate[Burmese_Consonants],0)),LEFT(BE98,6),
IF(ISNUMBER(MATCH(LEFT(BE98,5),Final_Intermediate[Burmese_Consonants],0)),LEFT(BE98,5),
IF(ISNUMBER(MATCH(LEFT(BE98,4),Final_Intermediate[Burmese_Consonants],0)),LEFT(BE98,4),
IF(ISNUMBER(MATCH(LEFT(BE98,3),Final_Intermediate[Burmese_Consonants],0)),LEFT(BE98,3),
IF(ISNUMBER(MATCH(LEFT(BE98,2),Final_Intermediate[Burmese_Consonants],0)),LEFT(BE98,2),
IF(ISNUMBER(MATCH(LEFT(BE98,1),Final_Intermediate[Burmese_Consonants],0)),LEFT(BE98,1),
"")))))))))))))))</f>
        <v/>
      </c>
      <c r="AH98" t="str">
        <f>IF(AND(OR(BF98="။",BF98="၊"),LEN(BF98)=1),BF98,
IF(ISNUMBER(MATCH(LEFT(BF98,7),Final_modified_Intermediate[Burmese_Consonants],0)),LEFT(BF98,7),
IF(ISNUMBER(MATCH(LEFT(BF98,6),Final_modified_Intermediate[Burmese_Consonants],0)),LEFT(BF98,6),
IF(ISNUMBER(MATCH(LEFT(BF98,5),Final_modified_Intermediate[Burmese_Consonants],0)),LEFT(BF98,5),
IF(ISNUMBER(MATCH(LEFT(BF98,4),Final_modified_Intermediate[Burmese_Consonants],0)),LEFT(BF98,4),
IF(ISNUMBER(MATCH(LEFT(BF98,3),Final_modified_Intermediate[Burmese_Consonants],0)),LEFT(BF98,3),
IF(ISNUMBER(MATCH(LEFT(BF98,2),Final_modified_Intermediate[Burmese_Consonants],0)),LEFT(BF98,2),
IF(ISNUMBER(MATCH(LEFT(BF98,1),Final_modified_Intermediate[Burmese_Consonants],0)),LEFT(BF98,1),
IF(ISNUMBER(MATCH(LEFT(BF98,7),Final_Intermediate[Burmese_Consonants],0)),LEFT(BF98,7),
IF(ISNUMBER(MATCH(LEFT(BF98,6),Final_Intermediate[Burmese_Consonants],0)),LEFT(BF98,6),
IF(ISNUMBER(MATCH(LEFT(BF98,5),Final_Intermediate[Burmese_Consonants],0)),LEFT(BF98,5),
IF(ISNUMBER(MATCH(LEFT(BF98,4),Final_Intermediate[Burmese_Consonants],0)),LEFT(BF98,4),
IF(ISNUMBER(MATCH(LEFT(BF98,3),Final_Intermediate[Burmese_Consonants],0)),LEFT(BF98,3),
IF(ISNUMBER(MATCH(LEFT(BF98,2),Final_Intermediate[Burmese_Consonants],0)),LEFT(BF98,2),
IF(ISNUMBER(MATCH(LEFT(BF98,1),Final_Intermediate[Burmese_Consonants],0)),LEFT(BF98,1),
"")))))))))))))))</f>
        <v/>
      </c>
      <c r="AI98" t="str">
        <f>IF(AND(OR(BG98="။",BG98="၊"),LEN(BG98)=1),BG98,
IF(ISNUMBER(MATCH(LEFT(BG98,7),Final_modified_Intermediate[Burmese_Consonants],0)),LEFT(BG98,7),
IF(ISNUMBER(MATCH(LEFT(BG98,6),Final_modified_Intermediate[Burmese_Consonants],0)),LEFT(BG98,6),
IF(ISNUMBER(MATCH(LEFT(BG98,5),Final_modified_Intermediate[Burmese_Consonants],0)),LEFT(BG98,5),
IF(ISNUMBER(MATCH(LEFT(BG98,4),Final_modified_Intermediate[Burmese_Consonants],0)),LEFT(BG98,4),
IF(ISNUMBER(MATCH(LEFT(BG98,3),Final_modified_Intermediate[Burmese_Consonants],0)),LEFT(BG98,3),
IF(ISNUMBER(MATCH(LEFT(BG98,2),Final_modified_Intermediate[Burmese_Consonants],0)),LEFT(BG98,2),
IF(ISNUMBER(MATCH(LEFT(BG98,1),Final_modified_Intermediate[Burmese_Consonants],0)),LEFT(BG98,1),
IF(ISNUMBER(MATCH(LEFT(BG98,7),Final_Intermediate[Burmese_Consonants],0)),LEFT(BG98,7),
IF(ISNUMBER(MATCH(LEFT(BG98,6),Final_Intermediate[Burmese_Consonants],0)),LEFT(BG98,6),
IF(ISNUMBER(MATCH(LEFT(BG98,5),Final_Intermediate[Burmese_Consonants],0)),LEFT(BG98,5),
IF(ISNUMBER(MATCH(LEFT(BG98,4),Final_Intermediate[Burmese_Consonants],0)),LEFT(BG98,4),
IF(ISNUMBER(MATCH(LEFT(BG98,3),Final_Intermediate[Burmese_Consonants],0)),LEFT(BG98,3),
IF(ISNUMBER(MATCH(LEFT(BG98,2),Final_Intermediate[Burmese_Consonants],0)),LEFT(BG98,2),
IF(ISNUMBER(MATCH(LEFT(BG98,1),Final_Intermediate[Burmese_Consonants],0)),LEFT(BG98,1),
"")))))))))))))))</f>
        <v/>
      </c>
      <c r="AJ98" t="str">
        <f>IF(AND(OR(BH98="။",BH98="၊"),LEN(BH98)=1),BH98,
IF(ISNUMBER(MATCH(LEFT(BH98,7),Final_modified_Intermediate[Burmese_Consonants],0)),LEFT(BH98,7),
IF(ISNUMBER(MATCH(LEFT(BH98,6),Final_modified_Intermediate[Burmese_Consonants],0)),LEFT(BH98,6),
IF(ISNUMBER(MATCH(LEFT(BH98,5),Final_modified_Intermediate[Burmese_Consonants],0)),LEFT(BH98,5),
IF(ISNUMBER(MATCH(LEFT(BH98,4),Final_modified_Intermediate[Burmese_Consonants],0)),LEFT(BH98,4),
IF(ISNUMBER(MATCH(LEFT(BH98,3),Final_modified_Intermediate[Burmese_Consonants],0)),LEFT(BH98,3),
IF(ISNUMBER(MATCH(LEFT(BH98,2),Final_modified_Intermediate[Burmese_Consonants],0)),LEFT(BH98,2),
IF(ISNUMBER(MATCH(LEFT(BH98,1),Final_modified_Intermediate[Burmese_Consonants],0)),LEFT(BH98,1),
IF(ISNUMBER(MATCH(LEFT(BH98,7),Final_Intermediate[Burmese_Consonants],0)),LEFT(BH98,7),
IF(ISNUMBER(MATCH(LEFT(BH98,6),Final_Intermediate[Burmese_Consonants],0)),LEFT(BH98,6),
IF(ISNUMBER(MATCH(LEFT(BH98,5),Final_Intermediate[Burmese_Consonants],0)),LEFT(BH98,5),
IF(ISNUMBER(MATCH(LEFT(BH98,4),Final_Intermediate[Burmese_Consonants],0)),LEFT(BH98,4),
IF(ISNUMBER(MATCH(LEFT(BH98,3),Final_Intermediate[Burmese_Consonants],0)),LEFT(BH98,3),
IF(ISNUMBER(MATCH(LEFT(BH98,2),Final_Intermediate[Burmese_Consonants],0)),LEFT(BH98,2),
IF(ISNUMBER(MATCH(LEFT(BH98,1),Final_Intermediate[Burmese_Consonants],0)),LEFT(BH98,1),
"")))))))))))))))</f>
        <v/>
      </c>
      <c r="AK98" t="str">
        <f>IF(AND(OR(BI98="။",BI98="၊"),LEN(BI98)=1),BI98,
IF(ISNUMBER(MATCH(LEFT(BI98,7),Final_modified_Intermediate[Burmese_Consonants],0)),LEFT(BI98,7),
IF(ISNUMBER(MATCH(LEFT(BI98,6),Final_modified_Intermediate[Burmese_Consonants],0)),LEFT(BI98,6),
IF(ISNUMBER(MATCH(LEFT(BI98,5),Final_modified_Intermediate[Burmese_Consonants],0)),LEFT(BI98,5),
IF(ISNUMBER(MATCH(LEFT(BI98,4),Final_modified_Intermediate[Burmese_Consonants],0)),LEFT(BI98,4),
IF(ISNUMBER(MATCH(LEFT(BI98,3),Final_modified_Intermediate[Burmese_Consonants],0)),LEFT(BI98,3),
IF(ISNUMBER(MATCH(LEFT(BI98,2),Final_modified_Intermediate[Burmese_Consonants],0)),LEFT(BI98,2),
IF(ISNUMBER(MATCH(LEFT(BI98,1),Final_modified_Intermediate[Burmese_Consonants],0)),LEFT(BI98,1),
IF(ISNUMBER(MATCH(LEFT(BI98,7),Final_Intermediate[Burmese_Consonants],0)),LEFT(BI98,7),
IF(ISNUMBER(MATCH(LEFT(BI98,6),Final_Intermediate[Burmese_Consonants],0)),LEFT(BI98,6),
IF(ISNUMBER(MATCH(LEFT(BI98,5),Final_Intermediate[Burmese_Consonants],0)),LEFT(BI98,5),
IF(ISNUMBER(MATCH(LEFT(BI98,4),Final_Intermediate[Burmese_Consonants],0)),LEFT(BI98,4),
IF(ISNUMBER(MATCH(LEFT(BI98,3),Final_Intermediate[Burmese_Consonants],0)),LEFT(BI98,3),
IF(ISNUMBER(MATCH(LEFT(BI98,2),Final_Intermediate[Burmese_Consonants],0)),LEFT(BI98,2),
IF(ISNUMBER(MATCH(LEFT(BI98,1),Final_Intermediate[Burmese_Consonants],0)),LEFT(BI98,1),
"")))))))))))))))</f>
        <v/>
      </c>
      <c r="AL98" t="str">
        <f>IF(AND(OR(BJ98="။",BJ98="၊"),LEN(BJ98)=1),BJ98,
IF(ISNUMBER(MATCH(LEFT(BJ98,7),Final_modified_Intermediate[Burmese_Consonants],0)),LEFT(BJ98,7),
IF(ISNUMBER(MATCH(LEFT(BJ98,6),Final_modified_Intermediate[Burmese_Consonants],0)),LEFT(BJ98,6),
IF(ISNUMBER(MATCH(LEFT(BJ98,5),Final_modified_Intermediate[Burmese_Consonants],0)),LEFT(BJ98,5),
IF(ISNUMBER(MATCH(LEFT(BJ98,4),Final_modified_Intermediate[Burmese_Consonants],0)),LEFT(BJ98,4),
IF(ISNUMBER(MATCH(LEFT(BJ98,3),Final_modified_Intermediate[Burmese_Consonants],0)),LEFT(BJ98,3),
IF(ISNUMBER(MATCH(LEFT(BJ98,2),Final_modified_Intermediate[Burmese_Consonants],0)),LEFT(BJ98,2),
IF(ISNUMBER(MATCH(LEFT(BJ98,1),Final_modified_Intermediate[Burmese_Consonants],0)),LEFT(BJ98,1),
IF(ISNUMBER(MATCH(LEFT(BJ98,7),Final_Intermediate[Burmese_Consonants],0)),LEFT(BJ98,7),
IF(ISNUMBER(MATCH(LEFT(BJ98,6),Final_Intermediate[Burmese_Consonants],0)),LEFT(BJ98,6),
IF(ISNUMBER(MATCH(LEFT(BJ98,5),Final_Intermediate[Burmese_Consonants],0)),LEFT(BJ98,5),
IF(ISNUMBER(MATCH(LEFT(BJ98,4),Final_Intermediate[Burmese_Consonants],0)),LEFT(BJ98,4),
IF(ISNUMBER(MATCH(LEFT(BJ98,3),Final_Intermediate[Burmese_Consonants],0)),LEFT(BJ98,3),
IF(ISNUMBER(MATCH(LEFT(BJ98,2),Final_Intermediate[Burmese_Consonants],0)),LEFT(BJ98,2),
IF(ISNUMBER(MATCH(LEFT(BJ98,1),Final_Intermediate[Burmese_Consonants],0)),LEFT(BJ98,1),
"")))))))))))))))</f>
        <v/>
      </c>
      <c r="AN98" t="e">
        <f>Compiler_Burmese[[#This Row],[Sr. No.]]</f>
        <v>#REF!</v>
      </c>
      <c r="AO9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9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8" t="e">
        <f>[2]!Vocabulary_Burmese[[#This Row],[Sr. No.]]</f>
        <v>#REF!</v>
      </c>
      <c r="BA98" t="str">
        <f>IF(Raw_data_N2_Kanji[[#This Row],[Categorie]]&lt;&gt;"","",
IF(ISNUMBER(MATCH(V,Special_list[Burmese word],0)),"",
SUBSTITUTE(Raw_data_N2_Kanji[[#This Row],[Raw]]," ","")))</f>
        <v>ဝက်အစိမ်းကြော်</v>
      </c>
      <c r="BB98" t="str">
        <f>RIGHT(Segregate18[[#This Row],[UPGRADE]],LEN(Segregate18[[#This Row],[UPGRADE]])-LEN(Compiler_Burmese[[#This Row],[1]]))</f>
        <v>အစိမ်းကြော်</v>
      </c>
      <c r="BC98" t="str">
        <f>RIGHT(Segregate18[[#This Row],[11]],LEN(Segregate18[[#This Row],[11]])-LEN(Compiler_Burmese[[#This Row],[2]]))</f>
        <v>စိမ်းကြော်</v>
      </c>
      <c r="BD98" t="str">
        <f>RIGHT(Segregate18[[#This Row],[21]],LEN(Segregate18[[#This Row],[21]])-LEN(Compiler_Burmese[[#This Row],[3]]))</f>
        <v>ကြော်</v>
      </c>
      <c r="BE98" t="str">
        <f>RIGHT(Segregate18[[#This Row],[31]],LEN(Segregate18[[#This Row],[31]])-LEN(Compiler_Burmese[[#This Row],[4]]))</f>
        <v/>
      </c>
      <c r="BF98" t="str">
        <f>RIGHT(Segregate18[[#This Row],[41]],LEN(Segregate18[[#This Row],[41]])-LEN(Compiler_Burmese[[#This Row],[5]]))</f>
        <v/>
      </c>
      <c r="BG98" t="str">
        <f>RIGHT(Segregate18[[#This Row],[51]],LEN(Segregate18[[#This Row],[51]])-LEN(Compiler_Burmese[[#This Row],[6]]))</f>
        <v/>
      </c>
      <c r="BH98" t="str">
        <f>RIGHT(Segregate18[[#This Row],[61]],LEN(Segregate18[[#This Row],[61]])-LEN(Compiler_Burmese[[#This Row],[7]]))</f>
        <v/>
      </c>
      <c r="BI98" t="str">
        <f>RIGHT(Segregate18[[#This Row],[71]],LEN(Segregate18[[#This Row],[71]])-LEN(Compiler_Burmese[[#This Row],[8]]))</f>
        <v/>
      </c>
      <c r="BJ98" t="str">
        <f>RIGHT(Segregate18[[#This Row],[81]],LEN(Segregate18[[#This Row],[81]])-LEN(Compiler_Burmese[[#This Row],[9]]))</f>
        <v/>
      </c>
    </row>
    <row r="99" spans="1:62" ht="14.25" customHeight="1" x14ac:dyDescent="0.3">
      <c r="A99">
        <f>IF(Raw_data_N2_Kanji[[#This Row],[Categorie]]&lt;&gt;"",$A98+1,$A98)</f>
        <v>8</v>
      </c>
      <c r="B99" s="6">
        <f>IF(AND(Raw_data_N2_Kanji[[#This Row],[Supporting word 1]]="",Raw_data_N2_Kanji[[#This Row],[Supporting word 2]]=""),$B98,$B98+1)</f>
        <v>0</v>
      </c>
      <c r="C99" s="9">
        <f>ROW()-ROW(Raw_data_N2_Kanji[#Headers])</f>
        <v>97</v>
      </c>
      <c r="D99" s="9"/>
      <c r="E99" s="9" t="str">
        <f>IF(Raw_data_N2_Kanji[[#This Row],[Categorie]]="",$E98,Raw_data_N2_Kanji[[#This Row],[Categorie]])</f>
        <v>Pork (Lunch, Dinner)</v>
      </c>
      <c r="F99" s="9">
        <f t="shared" si="2"/>
        <v>5</v>
      </c>
      <c r="G99" s="57" t="str">
        <f>Raw_data_N2_Kanji[[#This Row],[Lecture_no]]&amp;"_"&amp;Raw_data_N2_Kanji[[#This Row],[Receipe_no]]</f>
        <v>Pork (Lunch, Dinner)_5</v>
      </c>
      <c r="H99" s="117" t="s">
        <v>27535</v>
      </c>
      <c r="I9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99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ဝက်သားမျှစ်ချဉ်ဟင်း</v>
      </c>
      <c r="K9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99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99" s="101"/>
      <c r="N99" s="101"/>
      <c r="O9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99" s="99" t="s">
        <v>27716</v>
      </c>
      <c r="Q99" s="12">
        <f>IF(Raw_data_N2_Kanji[[#This Row],[Receipe_no]]=0,$Q98,
$Q98+1)</f>
        <v>89</v>
      </c>
      <c r="R99" s="101"/>
      <c r="S99" s="101">
        <f>IF(Raw_data_N2_Kanji[[#This Row],[Marking]]="",1,"")</f>
        <v>1</v>
      </c>
      <c r="T99" s="101" t="str">
        <f>IF(Raw_data_N2_Kanji[[#This Row],[Marking_blank]]="",SUMPRODUCT(COUNTIF($S$3:$S99,$S99)),"")</f>
        <v/>
      </c>
      <c r="U99" s="99">
        <f>Raw_data_N2_Kanji[[#This Row],[Sr. no.]]</f>
        <v>97</v>
      </c>
      <c r="V99" s="101">
        <f>SUMPRODUCT(COUNTIF($J$3:$J99,$J99))</f>
        <v>1</v>
      </c>
      <c r="W99" s="101">
        <f>LEN('1_Raw_data'!$J99)</f>
        <v>19</v>
      </c>
      <c r="Y99" t="e">
        <f>Segregate18[[#This Row],[Sr. No.]]</f>
        <v>#REF!</v>
      </c>
      <c r="Z99" t="str">
        <f>IF(AND(OR(BA99="။",BA99="၊"),LEN(BA99)=1),BA99,
IF(ISNUMBER(MATCH(LEFT(BA99,7),Final_modified_Intermediate[Burmese_Consonants],0)),LEFT(BA99,7),
IF(ISNUMBER(MATCH(LEFT(BA99,6),Final_modified_Intermediate[Burmese_Consonants],0)),LEFT(BA99,6),
IF(ISNUMBER(MATCH(LEFT(BA99,5),Final_modified_Intermediate[Burmese_Consonants],0)),LEFT(BA99,5),
IF(ISNUMBER(MATCH(LEFT(BA99,4),Final_modified_Intermediate[Burmese_Consonants],0)),LEFT(BA99,4),
IF(ISNUMBER(MATCH(LEFT(BA99,3),Final_modified_Intermediate[Burmese_Consonants],0)),LEFT(BA99,3),
IF(ISNUMBER(MATCH(LEFT(BA99,2),Final_modified_Intermediate[Burmese_Consonants],0)),LEFT(BA99,2),
IF(ISNUMBER(MATCH(LEFT(BA99,1),Final_modified_Intermediate[Burmese_Consonants],0)),LEFT(BA99,1),
IF(ISNUMBER(MATCH(LEFT(BA99,7),Final_Intermediate[Burmese_Consonants],0)),LEFT(BA99,7),
IF(ISNUMBER(MATCH(LEFT(BA99,6),Final_Intermediate[Burmese_Consonants],0)),LEFT(BA99,6),
IF(ISNUMBER(MATCH(LEFT(BA99,5),Final_Intermediate[Burmese_Consonants],0)),LEFT(BA99,5),
IF(ISNUMBER(MATCH(LEFT(BA99,4),Final_Intermediate[Burmese_Consonants],0)),LEFT(BA99,4),
IF(ISNUMBER(MATCH(LEFT(BA99,3),Final_Intermediate[Burmese_Consonants],0)),LEFT(BA99,3),
IF(ISNUMBER(MATCH(LEFT(BA99,2),Final_Intermediate[Burmese_Consonants],0)),LEFT(BA99,2),
IF(ISNUMBER(MATCH(LEFT(BA99,1),Final_Intermediate[Burmese_Consonants],0)),LEFT(BA99,1),
"")))))))))))))))</f>
        <v>ဝက်</v>
      </c>
      <c r="AA9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99" t="str">
        <f>IF(AND(OR(BB99="။",BB99="၊"),LEN(BB99)=1),BB99,
IF(ISNUMBER(MATCH(LEFT(BB99,7),Final_modified_Intermediate[Burmese_Consonants],0)),LEFT(BB99,7),
IF(ISNUMBER(MATCH(LEFT(BB99,6),Final_modified_Intermediate[Burmese_Consonants],0)),LEFT(BB99,6),
IF(ISNUMBER(MATCH(LEFT(BB99,5),Final_modified_Intermediate[Burmese_Consonants],0)),LEFT(BB99,5),
IF(ISNUMBER(MATCH(LEFT(BB99,4),Final_modified_Intermediate[Burmese_Consonants],0)),LEFT(BB99,4),
IF(ISNUMBER(MATCH(LEFT(BB99,3),Final_modified_Intermediate[Burmese_Consonants],0)),LEFT(BB99,3),
IF(ISNUMBER(MATCH(LEFT(BB99,2),Final_modified_Intermediate[Burmese_Consonants],0)),LEFT(BB99,2),
IF(ISNUMBER(MATCH(LEFT(BB99,1),Final_modified_Intermediate[Burmese_Consonants],0)),LEFT(BB99,1),
IF(ISNUMBER(MATCH(LEFT(BB99,7),Final_Intermediate[Burmese_Consonants],0)),LEFT(BB99,7),
IF(ISNUMBER(MATCH(LEFT(BB99,6),Final_Intermediate[Burmese_Consonants],0)),LEFT(BB99,6),
IF(ISNUMBER(MATCH(LEFT(BB99,5),Final_Intermediate[Burmese_Consonants],0)),LEFT(BB99,5),
IF(ISNUMBER(MATCH(LEFT(BB99,4),Final_Intermediate[Burmese_Consonants],0)),LEFT(BB99,4),
IF(ISNUMBER(MATCH(LEFT(BB99,3),Final_Intermediate[Burmese_Consonants],0)),LEFT(BB99,3),
IF(ISNUMBER(MATCH(LEFT(BB99,2),Final_Intermediate[Burmese_Consonants],0)),LEFT(BB99,2),
IF(ISNUMBER(MATCH(LEFT(BB99,1),Final_Intermediate[Burmese_Consonants],0)),LEFT(BB99,1),
"")))))))))))))))</f>
        <v>သား</v>
      </c>
      <c r="AC9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99" t="str">
        <f>IF(AND(OR(BC99="။",BC99="၊"),LEN(BC99)=1),BC99,
IF(ISNUMBER(MATCH(LEFT(BC99,7),Final_modified_Intermediate[Burmese_Consonants],0)),LEFT(BC99,7),
IF(ISNUMBER(MATCH(LEFT(BC99,6),Final_modified_Intermediate[Burmese_Consonants],0)),LEFT(BC99,6),
IF(ISNUMBER(MATCH(LEFT(BC99,5),Final_modified_Intermediate[Burmese_Consonants],0)),LEFT(BC99,5),
IF(ISNUMBER(MATCH(LEFT(BC99,4),Final_modified_Intermediate[Burmese_Consonants],0)),LEFT(BC99,4),
IF(ISNUMBER(MATCH(LEFT(BC99,3),Final_modified_Intermediate[Burmese_Consonants],0)),LEFT(BC99,3),
IF(ISNUMBER(MATCH(LEFT(BC99,2),Final_modified_Intermediate[Burmese_Consonants],0)),LEFT(BC99,2),
IF(ISNUMBER(MATCH(LEFT(BC99,1),Final_modified_Intermediate[Burmese_Consonants],0)),LEFT(BC99,1),
IF(ISNUMBER(MATCH(LEFT(BC99,7),Final_Intermediate[Burmese_Consonants],0)),LEFT(BC99,7),
IF(ISNUMBER(MATCH(LEFT(BC99,6),Final_Intermediate[Burmese_Consonants],0)),LEFT(BC99,6),
IF(ISNUMBER(MATCH(LEFT(BC99,5),Final_Intermediate[Burmese_Consonants],0)),LEFT(BC99,5),
IF(ISNUMBER(MATCH(LEFT(BC99,4),Final_Intermediate[Burmese_Consonants],0)),LEFT(BC99,4),
IF(ISNUMBER(MATCH(LEFT(BC99,3),Final_Intermediate[Burmese_Consonants],0)),LEFT(BC99,3),
IF(ISNUMBER(MATCH(LEFT(BC99,2),Final_Intermediate[Burmese_Consonants],0)),LEFT(BC99,2),
IF(ISNUMBER(MATCH(LEFT(BC99,1),Final_Intermediate[Burmese_Consonants],0)),LEFT(BC99,1),
"")))))))))))))))</f>
        <v>မျ</v>
      </c>
      <c r="AE9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99" t="str">
        <f>IF(AND(OR(BD99="။",BD99="၊"),LEN(BD99)=1),BD99,
IF(ISNUMBER(MATCH(LEFT(BD99,7),Final_modified_Intermediate[Burmese_Consonants],0)),LEFT(BD99,7),
IF(ISNUMBER(MATCH(LEFT(BD99,6),Final_modified_Intermediate[Burmese_Consonants],0)),LEFT(BD99,6),
IF(ISNUMBER(MATCH(LEFT(BD99,5),Final_modified_Intermediate[Burmese_Consonants],0)),LEFT(BD99,5),
IF(ISNUMBER(MATCH(LEFT(BD99,4),Final_modified_Intermediate[Burmese_Consonants],0)),LEFT(BD99,4),
IF(ISNUMBER(MATCH(LEFT(BD99,3),Final_modified_Intermediate[Burmese_Consonants],0)),LEFT(BD99,3),
IF(ISNUMBER(MATCH(LEFT(BD99,2),Final_modified_Intermediate[Burmese_Consonants],0)),LEFT(BD99,2),
IF(ISNUMBER(MATCH(LEFT(BD99,1),Final_modified_Intermediate[Burmese_Consonants],0)),LEFT(BD99,1),
IF(ISNUMBER(MATCH(LEFT(BD99,7),Final_Intermediate[Burmese_Consonants],0)),LEFT(BD99,7),
IF(ISNUMBER(MATCH(LEFT(BD99,6),Final_Intermediate[Burmese_Consonants],0)),LEFT(BD99,6),
IF(ISNUMBER(MATCH(LEFT(BD99,5),Final_Intermediate[Burmese_Consonants],0)),LEFT(BD99,5),
IF(ISNUMBER(MATCH(LEFT(BD99,4),Final_Intermediate[Burmese_Consonants],0)),LEFT(BD99,4),
IF(ISNUMBER(MATCH(LEFT(BD99,3),Final_Intermediate[Burmese_Consonants],0)),LEFT(BD99,3),
IF(ISNUMBER(MATCH(LEFT(BD99,2),Final_Intermediate[Burmese_Consonants],0)),LEFT(BD99,2),
IF(ISNUMBER(MATCH(LEFT(BD99,1),Final_Intermediate[Burmese_Consonants],0)),LEFT(BD99,1),
"")))))))))))))))</f>
        <v/>
      </c>
      <c r="AG99" t="str">
        <f>IF(AND(OR(BE99="။",BE99="၊"),LEN(BE99)=1),BE99,
IF(ISNUMBER(MATCH(LEFT(BE99,7),Final_modified_Intermediate[Burmese_Consonants],0)),LEFT(BE99,7),
IF(ISNUMBER(MATCH(LEFT(BE99,6),Final_modified_Intermediate[Burmese_Consonants],0)),LEFT(BE99,6),
IF(ISNUMBER(MATCH(LEFT(BE99,5),Final_modified_Intermediate[Burmese_Consonants],0)),LEFT(BE99,5),
IF(ISNUMBER(MATCH(LEFT(BE99,4),Final_modified_Intermediate[Burmese_Consonants],0)),LEFT(BE99,4),
IF(ISNUMBER(MATCH(LEFT(BE99,3),Final_modified_Intermediate[Burmese_Consonants],0)),LEFT(BE99,3),
IF(ISNUMBER(MATCH(LEFT(BE99,2),Final_modified_Intermediate[Burmese_Consonants],0)),LEFT(BE99,2),
IF(ISNUMBER(MATCH(LEFT(BE99,1),Final_modified_Intermediate[Burmese_Consonants],0)),LEFT(BE99,1),
IF(ISNUMBER(MATCH(LEFT(BE99,7),Final_Intermediate[Burmese_Consonants],0)),LEFT(BE99,7),
IF(ISNUMBER(MATCH(LEFT(BE99,6),Final_Intermediate[Burmese_Consonants],0)),LEFT(BE99,6),
IF(ISNUMBER(MATCH(LEFT(BE99,5),Final_Intermediate[Burmese_Consonants],0)),LEFT(BE99,5),
IF(ISNUMBER(MATCH(LEFT(BE99,4),Final_Intermediate[Burmese_Consonants],0)),LEFT(BE99,4),
IF(ISNUMBER(MATCH(LEFT(BE99,3),Final_Intermediate[Burmese_Consonants],0)),LEFT(BE99,3),
IF(ISNUMBER(MATCH(LEFT(BE99,2),Final_Intermediate[Burmese_Consonants],0)),LEFT(BE99,2),
IF(ISNUMBER(MATCH(LEFT(BE99,1),Final_Intermediate[Burmese_Consonants],0)),LEFT(BE99,1),
"")))))))))))))))</f>
        <v/>
      </c>
      <c r="AH99" t="str">
        <f>IF(AND(OR(BF99="။",BF99="၊"),LEN(BF99)=1),BF99,
IF(ISNUMBER(MATCH(LEFT(BF99,7),Final_modified_Intermediate[Burmese_Consonants],0)),LEFT(BF99,7),
IF(ISNUMBER(MATCH(LEFT(BF99,6),Final_modified_Intermediate[Burmese_Consonants],0)),LEFT(BF99,6),
IF(ISNUMBER(MATCH(LEFT(BF99,5),Final_modified_Intermediate[Burmese_Consonants],0)),LEFT(BF99,5),
IF(ISNUMBER(MATCH(LEFT(BF99,4),Final_modified_Intermediate[Burmese_Consonants],0)),LEFT(BF99,4),
IF(ISNUMBER(MATCH(LEFT(BF99,3),Final_modified_Intermediate[Burmese_Consonants],0)),LEFT(BF99,3),
IF(ISNUMBER(MATCH(LEFT(BF99,2),Final_modified_Intermediate[Burmese_Consonants],0)),LEFT(BF99,2),
IF(ISNUMBER(MATCH(LEFT(BF99,1),Final_modified_Intermediate[Burmese_Consonants],0)),LEFT(BF99,1),
IF(ISNUMBER(MATCH(LEFT(BF99,7),Final_Intermediate[Burmese_Consonants],0)),LEFT(BF99,7),
IF(ISNUMBER(MATCH(LEFT(BF99,6),Final_Intermediate[Burmese_Consonants],0)),LEFT(BF99,6),
IF(ISNUMBER(MATCH(LEFT(BF99,5),Final_Intermediate[Burmese_Consonants],0)),LEFT(BF99,5),
IF(ISNUMBER(MATCH(LEFT(BF99,4),Final_Intermediate[Burmese_Consonants],0)),LEFT(BF99,4),
IF(ISNUMBER(MATCH(LEFT(BF99,3),Final_Intermediate[Burmese_Consonants],0)),LEFT(BF99,3),
IF(ISNUMBER(MATCH(LEFT(BF99,2),Final_Intermediate[Burmese_Consonants],0)),LEFT(BF99,2),
IF(ISNUMBER(MATCH(LEFT(BF99,1),Final_Intermediate[Burmese_Consonants],0)),LEFT(BF99,1),
"")))))))))))))))</f>
        <v/>
      </c>
      <c r="AI99" t="str">
        <f>IF(AND(OR(BG99="။",BG99="၊"),LEN(BG99)=1),BG99,
IF(ISNUMBER(MATCH(LEFT(BG99,7),Final_modified_Intermediate[Burmese_Consonants],0)),LEFT(BG99,7),
IF(ISNUMBER(MATCH(LEFT(BG99,6),Final_modified_Intermediate[Burmese_Consonants],0)),LEFT(BG99,6),
IF(ISNUMBER(MATCH(LEFT(BG99,5),Final_modified_Intermediate[Burmese_Consonants],0)),LEFT(BG99,5),
IF(ISNUMBER(MATCH(LEFT(BG99,4),Final_modified_Intermediate[Burmese_Consonants],0)),LEFT(BG99,4),
IF(ISNUMBER(MATCH(LEFT(BG99,3),Final_modified_Intermediate[Burmese_Consonants],0)),LEFT(BG99,3),
IF(ISNUMBER(MATCH(LEFT(BG99,2),Final_modified_Intermediate[Burmese_Consonants],0)),LEFT(BG99,2),
IF(ISNUMBER(MATCH(LEFT(BG99,1),Final_modified_Intermediate[Burmese_Consonants],0)),LEFT(BG99,1),
IF(ISNUMBER(MATCH(LEFT(BG99,7),Final_Intermediate[Burmese_Consonants],0)),LEFT(BG99,7),
IF(ISNUMBER(MATCH(LEFT(BG99,6),Final_Intermediate[Burmese_Consonants],0)),LEFT(BG99,6),
IF(ISNUMBER(MATCH(LEFT(BG99,5),Final_Intermediate[Burmese_Consonants],0)),LEFT(BG99,5),
IF(ISNUMBER(MATCH(LEFT(BG99,4),Final_Intermediate[Burmese_Consonants],0)),LEFT(BG99,4),
IF(ISNUMBER(MATCH(LEFT(BG99,3),Final_Intermediate[Burmese_Consonants],0)),LEFT(BG99,3),
IF(ISNUMBER(MATCH(LEFT(BG99,2),Final_Intermediate[Burmese_Consonants],0)),LEFT(BG99,2),
IF(ISNUMBER(MATCH(LEFT(BG99,1),Final_Intermediate[Burmese_Consonants],0)),LEFT(BG99,1),
"")))))))))))))))</f>
        <v/>
      </c>
      <c r="AJ99" t="str">
        <f>IF(AND(OR(BH99="။",BH99="၊"),LEN(BH99)=1),BH99,
IF(ISNUMBER(MATCH(LEFT(BH99,7),Final_modified_Intermediate[Burmese_Consonants],0)),LEFT(BH99,7),
IF(ISNUMBER(MATCH(LEFT(BH99,6),Final_modified_Intermediate[Burmese_Consonants],0)),LEFT(BH99,6),
IF(ISNUMBER(MATCH(LEFT(BH99,5),Final_modified_Intermediate[Burmese_Consonants],0)),LEFT(BH99,5),
IF(ISNUMBER(MATCH(LEFT(BH99,4),Final_modified_Intermediate[Burmese_Consonants],0)),LEFT(BH99,4),
IF(ISNUMBER(MATCH(LEFT(BH99,3),Final_modified_Intermediate[Burmese_Consonants],0)),LEFT(BH99,3),
IF(ISNUMBER(MATCH(LEFT(BH99,2),Final_modified_Intermediate[Burmese_Consonants],0)),LEFT(BH99,2),
IF(ISNUMBER(MATCH(LEFT(BH99,1),Final_modified_Intermediate[Burmese_Consonants],0)),LEFT(BH99,1),
IF(ISNUMBER(MATCH(LEFT(BH99,7),Final_Intermediate[Burmese_Consonants],0)),LEFT(BH99,7),
IF(ISNUMBER(MATCH(LEFT(BH99,6),Final_Intermediate[Burmese_Consonants],0)),LEFT(BH99,6),
IF(ISNUMBER(MATCH(LEFT(BH99,5),Final_Intermediate[Burmese_Consonants],0)),LEFT(BH99,5),
IF(ISNUMBER(MATCH(LEFT(BH99,4),Final_Intermediate[Burmese_Consonants],0)),LEFT(BH99,4),
IF(ISNUMBER(MATCH(LEFT(BH99,3),Final_Intermediate[Burmese_Consonants],0)),LEFT(BH99,3),
IF(ISNUMBER(MATCH(LEFT(BH99,2),Final_Intermediate[Burmese_Consonants],0)),LEFT(BH99,2),
IF(ISNUMBER(MATCH(LEFT(BH99,1),Final_Intermediate[Burmese_Consonants],0)),LEFT(BH99,1),
"")))))))))))))))</f>
        <v/>
      </c>
      <c r="AK99" t="str">
        <f>IF(AND(OR(BI99="။",BI99="၊"),LEN(BI99)=1),BI99,
IF(ISNUMBER(MATCH(LEFT(BI99,7),Final_modified_Intermediate[Burmese_Consonants],0)),LEFT(BI99,7),
IF(ISNUMBER(MATCH(LEFT(BI99,6),Final_modified_Intermediate[Burmese_Consonants],0)),LEFT(BI99,6),
IF(ISNUMBER(MATCH(LEFT(BI99,5),Final_modified_Intermediate[Burmese_Consonants],0)),LEFT(BI99,5),
IF(ISNUMBER(MATCH(LEFT(BI99,4),Final_modified_Intermediate[Burmese_Consonants],0)),LEFT(BI99,4),
IF(ISNUMBER(MATCH(LEFT(BI99,3),Final_modified_Intermediate[Burmese_Consonants],0)),LEFT(BI99,3),
IF(ISNUMBER(MATCH(LEFT(BI99,2),Final_modified_Intermediate[Burmese_Consonants],0)),LEFT(BI99,2),
IF(ISNUMBER(MATCH(LEFT(BI99,1),Final_modified_Intermediate[Burmese_Consonants],0)),LEFT(BI99,1),
IF(ISNUMBER(MATCH(LEFT(BI99,7),Final_Intermediate[Burmese_Consonants],0)),LEFT(BI99,7),
IF(ISNUMBER(MATCH(LEFT(BI99,6),Final_Intermediate[Burmese_Consonants],0)),LEFT(BI99,6),
IF(ISNUMBER(MATCH(LEFT(BI99,5),Final_Intermediate[Burmese_Consonants],0)),LEFT(BI99,5),
IF(ISNUMBER(MATCH(LEFT(BI99,4),Final_Intermediate[Burmese_Consonants],0)),LEFT(BI99,4),
IF(ISNUMBER(MATCH(LEFT(BI99,3),Final_Intermediate[Burmese_Consonants],0)),LEFT(BI99,3),
IF(ISNUMBER(MATCH(LEFT(BI99,2),Final_Intermediate[Burmese_Consonants],0)),LEFT(BI99,2),
IF(ISNUMBER(MATCH(LEFT(BI99,1),Final_Intermediate[Burmese_Consonants],0)),LEFT(BI99,1),
"")))))))))))))))</f>
        <v/>
      </c>
      <c r="AL99" t="str">
        <f>IF(AND(OR(BJ99="။",BJ99="၊"),LEN(BJ99)=1),BJ99,
IF(ISNUMBER(MATCH(LEFT(BJ99,7),Final_modified_Intermediate[Burmese_Consonants],0)),LEFT(BJ99,7),
IF(ISNUMBER(MATCH(LEFT(BJ99,6),Final_modified_Intermediate[Burmese_Consonants],0)),LEFT(BJ99,6),
IF(ISNUMBER(MATCH(LEFT(BJ99,5),Final_modified_Intermediate[Burmese_Consonants],0)),LEFT(BJ99,5),
IF(ISNUMBER(MATCH(LEFT(BJ99,4),Final_modified_Intermediate[Burmese_Consonants],0)),LEFT(BJ99,4),
IF(ISNUMBER(MATCH(LEFT(BJ99,3),Final_modified_Intermediate[Burmese_Consonants],0)),LEFT(BJ99,3),
IF(ISNUMBER(MATCH(LEFT(BJ99,2),Final_modified_Intermediate[Burmese_Consonants],0)),LEFT(BJ99,2),
IF(ISNUMBER(MATCH(LEFT(BJ99,1),Final_modified_Intermediate[Burmese_Consonants],0)),LEFT(BJ99,1),
IF(ISNUMBER(MATCH(LEFT(BJ99,7),Final_Intermediate[Burmese_Consonants],0)),LEFT(BJ99,7),
IF(ISNUMBER(MATCH(LEFT(BJ99,6),Final_Intermediate[Burmese_Consonants],0)),LEFT(BJ99,6),
IF(ISNUMBER(MATCH(LEFT(BJ99,5),Final_Intermediate[Burmese_Consonants],0)),LEFT(BJ99,5),
IF(ISNUMBER(MATCH(LEFT(BJ99,4),Final_Intermediate[Burmese_Consonants],0)),LEFT(BJ99,4),
IF(ISNUMBER(MATCH(LEFT(BJ99,3),Final_Intermediate[Burmese_Consonants],0)),LEFT(BJ99,3),
IF(ISNUMBER(MATCH(LEFT(BJ99,2),Final_Intermediate[Burmese_Consonants],0)),LEFT(BJ99,2),
IF(ISNUMBER(MATCH(LEFT(BJ99,1),Final_Intermediate[Burmese_Consonants],0)),LEFT(BJ99,1),
"")))))))))))))))</f>
        <v/>
      </c>
      <c r="AN99" t="e">
        <f>Compiler_Burmese[[#This Row],[Sr. No.]]</f>
        <v>#REF!</v>
      </c>
      <c r="AO9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9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9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9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9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9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9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9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9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9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99" t="e">
        <f>[2]!Vocabulary_Burmese[[#This Row],[Sr. No.]]</f>
        <v>#REF!</v>
      </c>
      <c r="BA99" t="str">
        <f>IF(Raw_data_N2_Kanji[[#This Row],[Categorie]]&lt;&gt;"","",
IF(ISNUMBER(MATCH(V,Special_list[Burmese word],0)),"",
SUBSTITUTE(Raw_data_N2_Kanji[[#This Row],[Raw]]," ","")))</f>
        <v>ဝက်သားမျှစ်ချဉ်ဟင်း</v>
      </c>
      <c r="BB99" t="str">
        <f>RIGHT(Segregate18[[#This Row],[UPGRADE]],LEN(Segregate18[[#This Row],[UPGRADE]])-LEN(Compiler_Burmese[[#This Row],[1]]))</f>
        <v>သားမျှစ်ချဉ်ဟင်း</v>
      </c>
      <c r="BC99" t="str">
        <f>RIGHT(Segregate18[[#This Row],[11]],LEN(Segregate18[[#This Row],[11]])-LEN(Compiler_Burmese[[#This Row],[2]]))</f>
        <v>မျှစ်ချဉ်ဟင်း</v>
      </c>
      <c r="BD99" t="str">
        <f>RIGHT(Segregate18[[#This Row],[21]],LEN(Segregate18[[#This Row],[21]])-LEN(Compiler_Burmese[[#This Row],[3]]))</f>
        <v>ှစ်ချဉ်ဟင်း</v>
      </c>
      <c r="BE99" t="str">
        <f>RIGHT(Segregate18[[#This Row],[31]],LEN(Segregate18[[#This Row],[31]])-LEN(Compiler_Burmese[[#This Row],[4]]))</f>
        <v>ှစ်ချဉ်ဟင်း</v>
      </c>
      <c r="BF99" t="str">
        <f>RIGHT(Segregate18[[#This Row],[41]],LEN(Segregate18[[#This Row],[41]])-LEN(Compiler_Burmese[[#This Row],[5]]))</f>
        <v>ှစ်ချဉ်ဟင်း</v>
      </c>
      <c r="BG99" t="str">
        <f>RIGHT(Segregate18[[#This Row],[51]],LEN(Segregate18[[#This Row],[51]])-LEN(Compiler_Burmese[[#This Row],[6]]))</f>
        <v>ှစ်ချဉ်ဟင်း</v>
      </c>
      <c r="BH99" t="str">
        <f>RIGHT(Segregate18[[#This Row],[61]],LEN(Segregate18[[#This Row],[61]])-LEN(Compiler_Burmese[[#This Row],[7]]))</f>
        <v>ှစ်ချဉ်ဟင်း</v>
      </c>
      <c r="BI99" t="str">
        <f>RIGHT(Segregate18[[#This Row],[71]],LEN(Segregate18[[#This Row],[71]])-LEN(Compiler_Burmese[[#This Row],[8]]))</f>
        <v>ှစ်ချဉ်ဟင်း</v>
      </c>
      <c r="BJ99" t="str">
        <f>RIGHT(Segregate18[[#This Row],[81]],LEN(Segregate18[[#This Row],[81]])-LEN(Compiler_Burmese[[#This Row],[9]]))</f>
        <v>ှစ်ချဉ်ဟင်း</v>
      </c>
    </row>
    <row r="100" spans="1:62" ht="14.25" customHeight="1" x14ac:dyDescent="0.3">
      <c r="A100">
        <f>IF(Raw_data_N2_Kanji[[#This Row],[Categorie]]&lt;&gt;"",$A99+1,$A99)</f>
        <v>8</v>
      </c>
      <c r="B100" s="6">
        <f>IF(AND(Raw_data_N2_Kanji[[#This Row],[Supporting word 1]]="",Raw_data_N2_Kanji[[#This Row],[Supporting word 2]]=""),$B99,$B99+1)</f>
        <v>0</v>
      </c>
      <c r="C100" s="9">
        <f>ROW()-ROW(Raw_data_N2_Kanji[#Headers])</f>
        <v>98</v>
      </c>
      <c r="D100" s="9"/>
      <c r="E100" s="9" t="str">
        <f>IF(Raw_data_N2_Kanji[[#This Row],[Categorie]]="",$E99,Raw_data_N2_Kanji[[#This Row],[Categorie]])</f>
        <v>Pork (Lunch, Dinner)</v>
      </c>
      <c r="F100" s="9">
        <f t="shared" si="2"/>
        <v>6</v>
      </c>
      <c r="G100" s="57" t="str">
        <f>Raw_data_N2_Kanji[[#This Row],[Lecture_no]]&amp;"_"&amp;Raw_data_N2_Kanji[[#This Row],[Receipe_no]]</f>
        <v>Pork (Lunch, Dinner)_6</v>
      </c>
      <c r="H100" s="11" t="s">
        <v>27536</v>
      </c>
      <c r="I10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ဝက်သားဟင်း</v>
      </c>
      <c r="K10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0" s="11"/>
      <c r="N100" s="11"/>
      <c r="O10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0" s="12" t="s">
        <v>27717</v>
      </c>
      <c r="Q100" s="12">
        <f>IF(Raw_data_N2_Kanji[[#This Row],[Receipe_no]]=0,$Q99,
$Q99+1)</f>
        <v>90</v>
      </c>
      <c r="R100" s="11"/>
      <c r="S100" s="11">
        <f>IF(Raw_data_N2_Kanji[[#This Row],[Marking]]="",1,"")</f>
        <v>1</v>
      </c>
      <c r="T100" s="11" t="str">
        <f>IF(Raw_data_N2_Kanji[[#This Row],[Marking_blank]]="",SUMPRODUCT(COUNTIF($S$3:$S100,$S100)),"")</f>
        <v/>
      </c>
      <c r="U100" s="12">
        <f>Raw_data_N2_Kanji[[#This Row],[Sr. no.]]</f>
        <v>98</v>
      </c>
      <c r="V100" s="11">
        <f>SUMPRODUCT(COUNTIF($J$3:$J100,$J100))</f>
        <v>1</v>
      </c>
      <c r="W100" s="82">
        <f>LEN('1_Raw_data'!$J100)</f>
        <v>10</v>
      </c>
      <c r="Y100" t="e">
        <f>Segregate18[[#This Row],[Sr. No.]]</f>
        <v>#REF!</v>
      </c>
      <c r="Z100" t="str">
        <f>IF(AND(OR(BA100="။",BA100="၊"),LEN(BA100)=1),BA100,
IF(ISNUMBER(MATCH(LEFT(BA100,7),Final_modified_Intermediate[Burmese_Consonants],0)),LEFT(BA100,7),
IF(ISNUMBER(MATCH(LEFT(BA100,6),Final_modified_Intermediate[Burmese_Consonants],0)),LEFT(BA100,6),
IF(ISNUMBER(MATCH(LEFT(BA100,5),Final_modified_Intermediate[Burmese_Consonants],0)),LEFT(BA100,5),
IF(ISNUMBER(MATCH(LEFT(BA100,4),Final_modified_Intermediate[Burmese_Consonants],0)),LEFT(BA100,4),
IF(ISNUMBER(MATCH(LEFT(BA100,3),Final_modified_Intermediate[Burmese_Consonants],0)),LEFT(BA100,3),
IF(ISNUMBER(MATCH(LEFT(BA100,2),Final_modified_Intermediate[Burmese_Consonants],0)),LEFT(BA100,2),
IF(ISNUMBER(MATCH(LEFT(BA100,1),Final_modified_Intermediate[Burmese_Consonants],0)),LEFT(BA100,1),
IF(ISNUMBER(MATCH(LEFT(BA100,7),Final_Intermediate[Burmese_Consonants],0)),LEFT(BA100,7),
IF(ISNUMBER(MATCH(LEFT(BA100,6),Final_Intermediate[Burmese_Consonants],0)),LEFT(BA100,6),
IF(ISNUMBER(MATCH(LEFT(BA100,5),Final_Intermediate[Burmese_Consonants],0)),LEFT(BA100,5),
IF(ISNUMBER(MATCH(LEFT(BA100,4),Final_Intermediate[Burmese_Consonants],0)),LEFT(BA100,4),
IF(ISNUMBER(MATCH(LEFT(BA100,3),Final_Intermediate[Burmese_Consonants],0)),LEFT(BA100,3),
IF(ISNUMBER(MATCH(LEFT(BA100,2),Final_Intermediate[Burmese_Consonants],0)),LEFT(BA100,2),
IF(ISNUMBER(MATCH(LEFT(BA100,1),Final_Intermediate[Burmese_Consonants],0)),LEFT(BA100,1),
"")))))))))))))))</f>
        <v>ဝက်</v>
      </c>
      <c r="AA10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0" t="str">
        <f>IF(AND(OR(BB100="။",BB100="၊"),LEN(BB100)=1),BB100,
IF(ISNUMBER(MATCH(LEFT(BB100,7),Final_modified_Intermediate[Burmese_Consonants],0)),LEFT(BB100,7),
IF(ISNUMBER(MATCH(LEFT(BB100,6),Final_modified_Intermediate[Burmese_Consonants],0)),LEFT(BB100,6),
IF(ISNUMBER(MATCH(LEFT(BB100,5),Final_modified_Intermediate[Burmese_Consonants],0)),LEFT(BB100,5),
IF(ISNUMBER(MATCH(LEFT(BB100,4),Final_modified_Intermediate[Burmese_Consonants],0)),LEFT(BB100,4),
IF(ISNUMBER(MATCH(LEFT(BB100,3),Final_modified_Intermediate[Burmese_Consonants],0)),LEFT(BB100,3),
IF(ISNUMBER(MATCH(LEFT(BB100,2),Final_modified_Intermediate[Burmese_Consonants],0)),LEFT(BB100,2),
IF(ISNUMBER(MATCH(LEFT(BB100,1),Final_modified_Intermediate[Burmese_Consonants],0)),LEFT(BB100,1),
IF(ISNUMBER(MATCH(LEFT(BB100,7),Final_Intermediate[Burmese_Consonants],0)),LEFT(BB100,7),
IF(ISNUMBER(MATCH(LEFT(BB100,6),Final_Intermediate[Burmese_Consonants],0)),LEFT(BB100,6),
IF(ISNUMBER(MATCH(LEFT(BB100,5),Final_Intermediate[Burmese_Consonants],0)),LEFT(BB100,5),
IF(ISNUMBER(MATCH(LEFT(BB100,4),Final_Intermediate[Burmese_Consonants],0)),LEFT(BB100,4),
IF(ISNUMBER(MATCH(LEFT(BB100,3),Final_Intermediate[Burmese_Consonants],0)),LEFT(BB100,3),
IF(ISNUMBER(MATCH(LEFT(BB100,2),Final_Intermediate[Burmese_Consonants],0)),LEFT(BB100,2),
IF(ISNUMBER(MATCH(LEFT(BB100,1),Final_Intermediate[Burmese_Consonants],0)),LEFT(BB100,1),
"")))))))))))))))</f>
        <v>သား</v>
      </c>
      <c r="AC10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0" t="str">
        <f>IF(AND(OR(BC100="။",BC100="၊"),LEN(BC100)=1),BC100,
IF(ISNUMBER(MATCH(LEFT(BC100,7),Final_modified_Intermediate[Burmese_Consonants],0)),LEFT(BC100,7),
IF(ISNUMBER(MATCH(LEFT(BC100,6),Final_modified_Intermediate[Burmese_Consonants],0)),LEFT(BC100,6),
IF(ISNUMBER(MATCH(LEFT(BC100,5),Final_modified_Intermediate[Burmese_Consonants],0)),LEFT(BC100,5),
IF(ISNUMBER(MATCH(LEFT(BC100,4),Final_modified_Intermediate[Burmese_Consonants],0)),LEFT(BC100,4),
IF(ISNUMBER(MATCH(LEFT(BC100,3),Final_modified_Intermediate[Burmese_Consonants],0)),LEFT(BC100,3),
IF(ISNUMBER(MATCH(LEFT(BC100,2),Final_modified_Intermediate[Burmese_Consonants],0)),LEFT(BC100,2),
IF(ISNUMBER(MATCH(LEFT(BC100,1),Final_modified_Intermediate[Burmese_Consonants],0)),LEFT(BC100,1),
IF(ISNUMBER(MATCH(LEFT(BC100,7),Final_Intermediate[Burmese_Consonants],0)),LEFT(BC100,7),
IF(ISNUMBER(MATCH(LEFT(BC100,6),Final_Intermediate[Burmese_Consonants],0)),LEFT(BC100,6),
IF(ISNUMBER(MATCH(LEFT(BC100,5),Final_Intermediate[Burmese_Consonants],0)),LEFT(BC100,5),
IF(ISNUMBER(MATCH(LEFT(BC100,4),Final_Intermediate[Burmese_Consonants],0)),LEFT(BC100,4),
IF(ISNUMBER(MATCH(LEFT(BC100,3),Final_Intermediate[Burmese_Consonants],0)),LEFT(BC100,3),
IF(ISNUMBER(MATCH(LEFT(BC100,2),Final_Intermediate[Burmese_Consonants],0)),LEFT(BC100,2),
IF(ISNUMBER(MATCH(LEFT(BC100,1),Final_Intermediate[Burmese_Consonants],0)),LEFT(BC100,1),
"")))))))))))))))</f>
        <v>ဟင်း</v>
      </c>
      <c r="AE10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0" t="str">
        <f>IF(AND(OR(BD100="။",BD100="၊"),LEN(BD100)=1),BD100,
IF(ISNUMBER(MATCH(LEFT(BD100,7),Final_modified_Intermediate[Burmese_Consonants],0)),LEFT(BD100,7),
IF(ISNUMBER(MATCH(LEFT(BD100,6),Final_modified_Intermediate[Burmese_Consonants],0)),LEFT(BD100,6),
IF(ISNUMBER(MATCH(LEFT(BD100,5),Final_modified_Intermediate[Burmese_Consonants],0)),LEFT(BD100,5),
IF(ISNUMBER(MATCH(LEFT(BD100,4),Final_modified_Intermediate[Burmese_Consonants],0)),LEFT(BD100,4),
IF(ISNUMBER(MATCH(LEFT(BD100,3),Final_modified_Intermediate[Burmese_Consonants],0)),LEFT(BD100,3),
IF(ISNUMBER(MATCH(LEFT(BD100,2),Final_modified_Intermediate[Burmese_Consonants],0)),LEFT(BD100,2),
IF(ISNUMBER(MATCH(LEFT(BD100,1),Final_modified_Intermediate[Burmese_Consonants],0)),LEFT(BD100,1),
IF(ISNUMBER(MATCH(LEFT(BD100,7),Final_Intermediate[Burmese_Consonants],0)),LEFT(BD100,7),
IF(ISNUMBER(MATCH(LEFT(BD100,6),Final_Intermediate[Burmese_Consonants],0)),LEFT(BD100,6),
IF(ISNUMBER(MATCH(LEFT(BD100,5),Final_Intermediate[Burmese_Consonants],0)),LEFT(BD100,5),
IF(ISNUMBER(MATCH(LEFT(BD100,4),Final_Intermediate[Burmese_Consonants],0)),LEFT(BD100,4),
IF(ISNUMBER(MATCH(LEFT(BD100,3),Final_Intermediate[Burmese_Consonants],0)),LEFT(BD100,3),
IF(ISNUMBER(MATCH(LEFT(BD100,2),Final_Intermediate[Burmese_Consonants],0)),LEFT(BD100,2),
IF(ISNUMBER(MATCH(LEFT(BD100,1),Final_Intermediate[Burmese_Consonants],0)),LEFT(BD100,1),
"")))))))))))))))</f>
        <v/>
      </c>
      <c r="AG100" t="str">
        <f>IF(AND(OR(BE100="။",BE100="၊"),LEN(BE100)=1),BE100,
IF(ISNUMBER(MATCH(LEFT(BE100,7),Final_modified_Intermediate[Burmese_Consonants],0)),LEFT(BE100,7),
IF(ISNUMBER(MATCH(LEFT(BE100,6),Final_modified_Intermediate[Burmese_Consonants],0)),LEFT(BE100,6),
IF(ISNUMBER(MATCH(LEFT(BE100,5),Final_modified_Intermediate[Burmese_Consonants],0)),LEFT(BE100,5),
IF(ISNUMBER(MATCH(LEFT(BE100,4),Final_modified_Intermediate[Burmese_Consonants],0)),LEFT(BE100,4),
IF(ISNUMBER(MATCH(LEFT(BE100,3),Final_modified_Intermediate[Burmese_Consonants],0)),LEFT(BE100,3),
IF(ISNUMBER(MATCH(LEFT(BE100,2),Final_modified_Intermediate[Burmese_Consonants],0)),LEFT(BE100,2),
IF(ISNUMBER(MATCH(LEFT(BE100,1),Final_modified_Intermediate[Burmese_Consonants],0)),LEFT(BE100,1),
IF(ISNUMBER(MATCH(LEFT(BE100,7),Final_Intermediate[Burmese_Consonants],0)),LEFT(BE100,7),
IF(ISNUMBER(MATCH(LEFT(BE100,6),Final_Intermediate[Burmese_Consonants],0)),LEFT(BE100,6),
IF(ISNUMBER(MATCH(LEFT(BE100,5),Final_Intermediate[Burmese_Consonants],0)),LEFT(BE100,5),
IF(ISNUMBER(MATCH(LEFT(BE100,4),Final_Intermediate[Burmese_Consonants],0)),LEFT(BE100,4),
IF(ISNUMBER(MATCH(LEFT(BE100,3),Final_Intermediate[Burmese_Consonants],0)),LEFT(BE100,3),
IF(ISNUMBER(MATCH(LEFT(BE100,2),Final_Intermediate[Burmese_Consonants],0)),LEFT(BE100,2),
IF(ISNUMBER(MATCH(LEFT(BE100,1),Final_Intermediate[Burmese_Consonants],0)),LEFT(BE100,1),
"")))))))))))))))</f>
        <v/>
      </c>
      <c r="AH100" t="str">
        <f>IF(AND(OR(BF100="။",BF100="၊"),LEN(BF100)=1),BF100,
IF(ISNUMBER(MATCH(LEFT(BF100,7),Final_modified_Intermediate[Burmese_Consonants],0)),LEFT(BF100,7),
IF(ISNUMBER(MATCH(LEFT(BF100,6),Final_modified_Intermediate[Burmese_Consonants],0)),LEFT(BF100,6),
IF(ISNUMBER(MATCH(LEFT(BF100,5),Final_modified_Intermediate[Burmese_Consonants],0)),LEFT(BF100,5),
IF(ISNUMBER(MATCH(LEFT(BF100,4),Final_modified_Intermediate[Burmese_Consonants],0)),LEFT(BF100,4),
IF(ISNUMBER(MATCH(LEFT(BF100,3),Final_modified_Intermediate[Burmese_Consonants],0)),LEFT(BF100,3),
IF(ISNUMBER(MATCH(LEFT(BF100,2),Final_modified_Intermediate[Burmese_Consonants],0)),LEFT(BF100,2),
IF(ISNUMBER(MATCH(LEFT(BF100,1),Final_modified_Intermediate[Burmese_Consonants],0)),LEFT(BF100,1),
IF(ISNUMBER(MATCH(LEFT(BF100,7),Final_Intermediate[Burmese_Consonants],0)),LEFT(BF100,7),
IF(ISNUMBER(MATCH(LEFT(BF100,6),Final_Intermediate[Burmese_Consonants],0)),LEFT(BF100,6),
IF(ISNUMBER(MATCH(LEFT(BF100,5),Final_Intermediate[Burmese_Consonants],0)),LEFT(BF100,5),
IF(ISNUMBER(MATCH(LEFT(BF100,4),Final_Intermediate[Burmese_Consonants],0)),LEFT(BF100,4),
IF(ISNUMBER(MATCH(LEFT(BF100,3),Final_Intermediate[Burmese_Consonants],0)),LEFT(BF100,3),
IF(ISNUMBER(MATCH(LEFT(BF100,2),Final_Intermediate[Burmese_Consonants],0)),LEFT(BF100,2),
IF(ISNUMBER(MATCH(LEFT(BF100,1),Final_Intermediate[Burmese_Consonants],0)),LEFT(BF100,1),
"")))))))))))))))</f>
        <v/>
      </c>
      <c r="AI100" t="str">
        <f>IF(AND(OR(BG100="။",BG100="၊"),LEN(BG100)=1),BG100,
IF(ISNUMBER(MATCH(LEFT(BG100,7),Final_modified_Intermediate[Burmese_Consonants],0)),LEFT(BG100,7),
IF(ISNUMBER(MATCH(LEFT(BG100,6),Final_modified_Intermediate[Burmese_Consonants],0)),LEFT(BG100,6),
IF(ISNUMBER(MATCH(LEFT(BG100,5),Final_modified_Intermediate[Burmese_Consonants],0)),LEFT(BG100,5),
IF(ISNUMBER(MATCH(LEFT(BG100,4),Final_modified_Intermediate[Burmese_Consonants],0)),LEFT(BG100,4),
IF(ISNUMBER(MATCH(LEFT(BG100,3),Final_modified_Intermediate[Burmese_Consonants],0)),LEFT(BG100,3),
IF(ISNUMBER(MATCH(LEFT(BG100,2),Final_modified_Intermediate[Burmese_Consonants],0)),LEFT(BG100,2),
IF(ISNUMBER(MATCH(LEFT(BG100,1),Final_modified_Intermediate[Burmese_Consonants],0)),LEFT(BG100,1),
IF(ISNUMBER(MATCH(LEFT(BG100,7),Final_Intermediate[Burmese_Consonants],0)),LEFT(BG100,7),
IF(ISNUMBER(MATCH(LEFT(BG100,6),Final_Intermediate[Burmese_Consonants],0)),LEFT(BG100,6),
IF(ISNUMBER(MATCH(LEFT(BG100,5),Final_Intermediate[Burmese_Consonants],0)),LEFT(BG100,5),
IF(ISNUMBER(MATCH(LEFT(BG100,4),Final_Intermediate[Burmese_Consonants],0)),LEFT(BG100,4),
IF(ISNUMBER(MATCH(LEFT(BG100,3),Final_Intermediate[Burmese_Consonants],0)),LEFT(BG100,3),
IF(ISNUMBER(MATCH(LEFT(BG100,2),Final_Intermediate[Burmese_Consonants],0)),LEFT(BG100,2),
IF(ISNUMBER(MATCH(LEFT(BG100,1),Final_Intermediate[Burmese_Consonants],0)),LEFT(BG100,1),
"")))))))))))))))</f>
        <v/>
      </c>
      <c r="AJ100" t="str">
        <f>IF(AND(OR(BH100="။",BH100="၊"),LEN(BH100)=1),BH100,
IF(ISNUMBER(MATCH(LEFT(BH100,7),Final_modified_Intermediate[Burmese_Consonants],0)),LEFT(BH100,7),
IF(ISNUMBER(MATCH(LEFT(BH100,6),Final_modified_Intermediate[Burmese_Consonants],0)),LEFT(BH100,6),
IF(ISNUMBER(MATCH(LEFT(BH100,5),Final_modified_Intermediate[Burmese_Consonants],0)),LEFT(BH100,5),
IF(ISNUMBER(MATCH(LEFT(BH100,4),Final_modified_Intermediate[Burmese_Consonants],0)),LEFT(BH100,4),
IF(ISNUMBER(MATCH(LEFT(BH100,3),Final_modified_Intermediate[Burmese_Consonants],0)),LEFT(BH100,3),
IF(ISNUMBER(MATCH(LEFT(BH100,2),Final_modified_Intermediate[Burmese_Consonants],0)),LEFT(BH100,2),
IF(ISNUMBER(MATCH(LEFT(BH100,1),Final_modified_Intermediate[Burmese_Consonants],0)),LEFT(BH100,1),
IF(ISNUMBER(MATCH(LEFT(BH100,7),Final_Intermediate[Burmese_Consonants],0)),LEFT(BH100,7),
IF(ISNUMBER(MATCH(LEFT(BH100,6),Final_Intermediate[Burmese_Consonants],0)),LEFT(BH100,6),
IF(ISNUMBER(MATCH(LEFT(BH100,5),Final_Intermediate[Burmese_Consonants],0)),LEFT(BH100,5),
IF(ISNUMBER(MATCH(LEFT(BH100,4),Final_Intermediate[Burmese_Consonants],0)),LEFT(BH100,4),
IF(ISNUMBER(MATCH(LEFT(BH100,3),Final_Intermediate[Burmese_Consonants],0)),LEFT(BH100,3),
IF(ISNUMBER(MATCH(LEFT(BH100,2),Final_Intermediate[Burmese_Consonants],0)),LEFT(BH100,2),
IF(ISNUMBER(MATCH(LEFT(BH100,1),Final_Intermediate[Burmese_Consonants],0)),LEFT(BH100,1),
"")))))))))))))))</f>
        <v/>
      </c>
      <c r="AK100" t="str">
        <f>IF(AND(OR(BI100="။",BI100="၊"),LEN(BI100)=1),BI100,
IF(ISNUMBER(MATCH(LEFT(BI100,7),Final_modified_Intermediate[Burmese_Consonants],0)),LEFT(BI100,7),
IF(ISNUMBER(MATCH(LEFT(BI100,6),Final_modified_Intermediate[Burmese_Consonants],0)),LEFT(BI100,6),
IF(ISNUMBER(MATCH(LEFT(BI100,5),Final_modified_Intermediate[Burmese_Consonants],0)),LEFT(BI100,5),
IF(ISNUMBER(MATCH(LEFT(BI100,4),Final_modified_Intermediate[Burmese_Consonants],0)),LEFT(BI100,4),
IF(ISNUMBER(MATCH(LEFT(BI100,3),Final_modified_Intermediate[Burmese_Consonants],0)),LEFT(BI100,3),
IF(ISNUMBER(MATCH(LEFT(BI100,2),Final_modified_Intermediate[Burmese_Consonants],0)),LEFT(BI100,2),
IF(ISNUMBER(MATCH(LEFT(BI100,1),Final_modified_Intermediate[Burmese_Consonants],0)),LEFT(BI100,1),
IF(ISNUMBER(MATCH(LEFT(BI100,7),Final_Intermediate[Burmese_Consonants],0)),LEFT(BI100,7),
IF(ISNUMBER(MATCH(LEFT(BI100,6),Final_Intermediate[Burmese_Consonants],0)),LEFT(BI100,6),
IF(ISNUMBER(MATCH(LEFT(BI100,5),Final_Intermediate[Burmese_Consonants],0)),LEFT(BI100,5),
IF(ISNUMBER(MATCH(LEFT(BI100,4),Final_Intermediate[Burmese_Consonants],0)),LEFT(BI100,4),
IF(ISNUMBER(MATCH(LEFT(BI100,3),Final_Intermediate[Burmese_Consonants],0)),LEFT(BI100,3),
IF(ISNUMBER(MATCH(LEFT(BI100,2),Final_Intermediate[Burmese_Consonants],0)),LEFT(BI100,2),
IF(ISNUMBER(MATCH(LEFT(BI100,1),Final_Intermediate[Burmese_Consonants],0)),LEFT(BI100,1),
"")))))))))))))))</f>
        <v/>
      </c>
      <c r="AL100" t="str">
        <f>IF(AND(OR(BJ100="။",BJ100="၊"),LEN(BJ100)=1),BJ100,
IF(ISNUMBER(MATCH(LEFT(BJ100,7),Final_modified_Intermediate[Burmese_Consonants],0)),LEFT(BJ100,7),
IF(ISNUMBER(MATCH(LEFT(BJ100,6),Final_modified_Intermediate[Burmese_Consonants],0)),LEFT(BJ100,6),
IF(ISNUMBER(MATCH(LEFT(BJ100,5),Final_modified_Intermediate[Burmese_Consonants],0)),LEFT(BJ100,5),
IF(ISNUMBER(MATCH(LEFT(BJ100,4),Final_modified_Intermediate[Burmese_Consonants],0)),LEFT(BJ100,4),
IF(ISNUMBER(MATCH(LEFT(BJ100,3),Final_modified_Intermediate[Burmese_Consonants],0)),LEFT(BJ100,3),
IF(ISNUMBER(MATCH(LEFT(BJ100,2),Final_modified_Intermediate[Burmese_Consonants],0)),LEFT(BJ100,2),
IF(ISNUMBER(MATCH(LEFT(BJ100,1),Final_modified_Intermediate[Burmese_Consonants],0)),LEFT(BJ100,1),
IF(ISNUMBER(MATCH(LEFT(BJ100,7),Final_Intermediate[Burmese_Consonants],0)),LEFT(BJ100,7),
IF(ISNUMBER(MATCH(LEFT(BJ100,6),Final_Intermediate[Burmese_Consonants],0)),LEFT(BJ100,6),
IF(ISNUMBER(MATCH(LEFT(BJ100,5),Final_Intermediate[Burmese_Consonants],0)),LEFT(BJ100,5),
IF(ISNUMBER(MATCH(LEFT(BJ100,4),Final_Intermediate[Burmese_Consonants],0)),LEFT(BJ100,4),
IF(ISNUMBER(MATCH(LEFT(BJ100,3),Final_Intermediate[Burmese_Consonants],0)),LEFT(BJ100,3),
IF(ISNUMBER(MATCH(LEFT(BJ100,2),Final_Intermediate[Burmese_Consonants],0)),LEFT(BJ100,2),
IF(ISNUMBER(MATCH(LEFT(BJ100,1),Final_Intermediate[Burmese_Consonants],0)),LEFT(BJ100,1),
"")))))))))))))))</f>
        <v/>
      </c>
      <c r="AN100" t="e">
        <f>Compiler_Burmese[[#This Row],[Sr. No.]]</f>
        <v>#REF!</v>
      </c>
      <c r="AO10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0" t="e">
        <f>[2]!Vocabulary_Burmese[[#This Row],[Sr. No.]]</f>
        <v>#REF!</v>
      </c>
      <c r="BA100" t="str">
        <f>IF(Raw_data_N2_Kanji[[#This Row],[Categorie]]&lt;&gt;"","",
IF(ISNUMBER(MATCH(V,Special_list[Burmese word],0)),"",
SUBSTITUTE(Raw_data_N2_Kanji[[#This Row],[Raw]]," ","")))</f>
        <v>ဝက်သားဟင်း</v>
      </c>
      <c r="BB100" t="str">
        <f>RIGHT(Segregate18[[#This Row],[UPGRADE]],LEN(Segregate18[[#This Row],[UPGRADE]])-LEN(Compiler_Burmese[[#This Row],[1]]))</f>
        <v>သားဟင်း</v>
      </c>
      <c r="BC100" t="str">
        <f>RIGHT(Segregate18[[#This Row],[11]],LEN(Segregate18[[#This Row],[11]])-LEN(Compiler_Burmese[[#This Row],[2]]))</f>
        <v>ဟင်း</v>
      </c>
      <c r="BD100" t="str">
        <f>RIGHT(Segregate18[[#This Row],[21]],LEN(Segregate18[[#This Row],[21]])-LEN(Compiler_Burmese[[#This Row],[3]]))</f>
        <v/>
      </c>
      <c r="BE100" t="str">
        <f>RIGHT(Segregate18[[#This Row],[31]],LEN(Segregate18[[#This Row],[31]])-LEN(Compiler_Burmese[[#This Row],[4]]))</f>
        <v/>
      </c>
      <c r="BF100" t="str">
        <f>RIGHT(Segregate18[[#This Row],[41]],LEN(Segregate18[[#This Row],[41]])-LEN(Compiler_Burmese[[#This Row],[5]]))</f>
        <v/>
      </c>
      <c r="BG100" t="str">
        <f>RIGHT(Segregate18[[#This Row],[51]],LEN(Segregate18[[#This Row],[51]])-LEN(Compiler_Burmese[[#This Row],[6]]))</f>
        <v/>
      </c>
      <c r="BH100" t="str">
        <f>RIGHT(Segregate18[[#This Row],[61]],LEN(Segregate18[[#This Row],[61]])-LEN(Compiler_Burmese[[#This Row],[7]]))</f>
        <v/>
      </c>
      <c r="BI100" t="str">
        <f>RIGHT(Segregate18[[#This Row],[71]],LEN(Segregate18[[#This Row],[71]])-LEN(Compiler_Burmese[[#This Row],[8]]))</f>
        <v/>
      </c>
      <c r="BJ100" t="str">
        <f>RIGHT(Segregate18[[#This Row],[81]],LEN(Segregate18[[#This Row],[81]])-LEN(Compiler_Burmese[[#This Row],[9]]))</f>
        <v/>
      </c>
    </row>
    <row r="101" spans="1:62" ht="14.25" customHeight="1" x14ac:dyDescent="0.3">
      <c r="A101">
        <f>IF(Raw_data_N2_Kanji[[#This Row],[Categorie]]&lt;&gt;"",$A100+1,$A100)</f>
        <v>9</v>
      </c>
      <c r="B101" s="6">
        <f>IF(AND(Raw_data_N2_Kanji[[#This Row],[Supporting word 1]]="",Raw_data_N2_Kanji[[#This Row],[Supporting word 2]]=""),$B100,$B100+1)</f>
        <v>0</v>
      </c>
      <c r="C101" s="9">
        <f>ROW()-ROW(Raw_data_N2_Kanji[#Headers])</f>
        <v>99</v>
      </c>
      <c r="D101" s="9" t="s">
        <v>27537</v>
      </c>
      <c r="E101" s="9" t="str">
        <f>IF(Raw_data_N2_Kanji[[#This Row],[Categorie]]="",$E100,Raw_data_N2_Kanji[[#This Row],[Categorie]])</f>
        <v>Seafood (Lunch, Dinner)</v>
      </c>
      <c r="F101" s="9">
        <f t="shared" si="2"/>
        <v>0</v>
      </c>
      <c r="G101" s="57" t="str">
        <f>Raw_data_N2_Kanji[[#This Row],[Lecture_no]]&amp;"_"&amp;Raw_data_N2_Kanji[[#This Row],[Receipe_no]]</f>
        <v>Seafood (Lunch, Dinner)_0</v>
      </c>
      <c r="H101" s="125" t="s">
        <v>27537</v>
      </c>
      <c r="I10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Seafood (Lunch, Dinner)</v>
      </c>
      <c r="K10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1" s="11"/>
      <c r="N101" s="11"/>
      <c r="O101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01" s="12"/>
      <c r="Q101" s="12">
        <f>IF(Raw_data_N2_Kanji[[#This Row],[Receipe_no]]=0,$Q100,
$Q100+1)</f>
        <v>90</v>
      </c>
      <c r="R101" s="11"/>
      <c r="S101" s="11">
        <f>IF(Raw_data_N2_Kanji[[#This Row],[Marking]]="",1,"")</f>
        <v>1</v>
      </c>
      <c r="T101" s="11" t="str">
        <f>IF(Raw_data_N2_Kanji[[#This Row],[Marking_blank]]="",SUMPRODUCT(COUNTIF($S$3:$S101,$S101)),"")</f>
        <v/>
      </c>
      <c r="U101" s="12">
        <f>Raw_data_N2_Kanji[[#This Row],[Sr. no.]]</f>
        <v>99</v>
      </c>
      <c r="V101" s="11">
        <f>SUMPRODUCT(COUNTIF($J$3:$J101,$J101))</f>
        <v>1</v>
      </c>
      <c r="W101" s="82">
        <f>LEN('1_Raw_data'!$J101)</f>
        <v>23</v>
      </c>
      <c r="Y101" t="e">
        <f>Segregate18[[#This Row],[Sr. No.]]</f>
        <v>#REF!</v>
      </c>
      <c r="Z101" t="str">
        <f>IF(AND(OR(BA101="။",BA101="၊"),LEN(BA101)=1),BA101,
IF(ISNUMBER(MATCH(LEFT(BA101,7),Final_modified_Intermediate[Burmese_Consonants],0)),LEFT(BA101,7),
IF(ISNUMBER(MATCH(LEFT(BA101,6),Final_modified_Intermediate[Burmese_Consonants],0)),LEFT(BA101,6),
IF(ISNUMBER(MATCH(LEFT(BA101,5),Final_modified_Intermediate[Burmese_Consonants],0)),LEFT(BA101,5),
IF(ISNUMBER(MATCH(LEFT(BA101,4),Final_modified_Intermediate[Burmese_Consonants],0)),LEFT(BA101,4),
IF(ISNUMBER(MATCH(LEFT(BA101,3),Final_modified_Intermediate[Burmese_Consonants],0)),LEFT(BA101,3),
IF(ISNUMBER(MATCH(LEFT(BA101,2),Final_modified_Intermediate[Burmese_Consonants],0)),LEFT(BA101,2),
IF(ISNUMBER(MATCH(LEFT(BA101,1),Final_modified_Intermediate[Burmese_Consonants],0)),LEFT(BA101,1),
IF(ISNUMBER(MATCH(LEFT(BA101,7),Final_Intermediate[Burmese_Consonants],0)),LEFT(BA101,7),
IF(ISNUMBER(MATCH(LEFT(BA101,6),Final_Intermediate[Burmese_Consonants],0)),LEFT(BA101,6),
IF(ISNUMBER(MATCH(LEFT(BA101,5),Final_Intermediate[Burmese_Consonants],0)),LEFT(BA101,5),
IF(ISNUMBER(MATCH(LEFT(BA101,4),Final_Intermediate[Burmese_Consonants],0)),LEFT(BA101,4),
IF(ISNUMBER(MATCH(LEFT(BA101,3),Final_Intermediate[Burmese_Consonants],0)),LEFT(BA101,3),
IF(ISNUMBER(MATCH(LEFT(BA101,2),Final_Intermediate[Burmese_Consonants],0)),LEFT(BA101,2),
IF(ISNUMBER(MATCH(LEFT(BA101,1),Final_Intermediate[Burmese_Consonants],0)),LEFT(BA101,1),
"")))))))))))))))</f>
        <v/>
      </c>
      <c r="AA101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01" t="str">
        <f>IF(AND(OR(BB101="။",BB101="၊"),LEN(BB101)=1),BB101,
IF(ISNUMBER(MATCH(LEFT(BB101,7),Final_modified_Intermediate[Burmese_Consonants],0)),LEFT(BB101,7),
IF(ISNUMBER(MATCH(LEFT(BB101,6),Final_modified_Intermediate[Burmese_Consonants],0)),LEFT(BB101,6),
IF(ISNUMBER(MATCH(LEFT(BB101,5),Final_modified_Intermediate[Burmese_Consonants],0)),LEFT(BB101,5),
IF(ISNUMBER(MATCH(LEFT(BB101,4),Final_modified_Intermediate[Burmese_Consonants],0)),LEFT(BB101,4),
IF(ISNUMBER(MATCH(LEFT(BB101,3),Final_modified_Intermediate[Burmese_Consonants],0)),LEFT(BB101,3),
IF(ISNUMBER(MATCH(LEFT(BB101,2),Final_modified_Intermediate[Burmese_Consonants],0)),LEFT(BB101,2),
IF(ISNUMBER(MATCH(LEFT(BB101,1),Final_modified_Intermediate[Burmese_Consonants],0)),LEFT(BB101,1),
IF(ISNUMBER(MATCH(LEFT(BB101,7),Final_Intermediate[Burmese_Consonants],0)),LEFT(BB101,7),
IF(ISNUMBER(MATCH(LEFT(BB101,6),Final_Intermediate[Burmese_Consonants],0)),LEFT(BB101,6),
IF(ISNUMBER(MATCH(LEFT(BB101,5),Final_Intermediate[Burmese_Consonants],0)),LEFT(BB101,5),
IF(ISNUMBER(MATCH(LEFT(BB101,4),Final_Intermediate[Burmese_Consonants],0)),LEFT(BB101,4),
IF(ISNUMBER(MATCH(LEFT(BB101,3),Final_Intermediate[Burmese_Consonants],0)),LEFT(BB101,3),
IF(ISNUMBER(MATCH(LEFT(BB101,2),Final_Intermediate[Burmese_Consonants],0)),LEFT(BB101,2),
IF(ISNUMBER(MATCH(LEFT(BB101,1),Final_Intermediate[Burmese_Consonants],0)),LEFT(BB101,1),
"")))))))))))))))</f>
        <v/>
      </c>
      <c r="AC101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01" t="str">
        <f>IF(AND(OR(BC101="။",BC101="၊"),LEN(BC101)=1),BC101,
IF(ISNUMBER(MATCH(LEFT(BC101,7),Final_modified_Intermediate[Burmese_Consonants],0)),LEFT(BC101,7),
IF(ISNUMBER(MATCH(LEFT(BC101,6),Final_modified_Intermediate[Burmese_Consonants],0)),LEFT(BC101,6),
IF(ISNUMBER(MATCH(LEFT(BC101,5),Final_modified_Intermediate[Burmese_Consonants],0)),LEFT(BC101,5),
IF(ISNUMBER(MATCH(LEFT(BC101,4),Final_modified_Intermediate[Burmese_Consonants],0)),LEFT(BC101,4),
IF(ISNUMBER(MATCH(LEFT(BC101,3),Final_modified_Intermediate[Burmese_Consonants],0)),LEFT(BC101,3),
IF(ISNUMBER(MATCH(LEFT(BC101,2),Final_modified_Intermediate[Burmese_Consonants],0)),LEFT(BC101,2),
IF(ISNUMBER(MATCH(LEFT(BC101,1),Final_modified_Intermediate[Burmese_Consonants],0)),LEFT(BC101,1),
IF(ISNUMBER(MATCH(LEFT(BC101,7),Final_Intermediate[Burmese_Consonants],0)),LEFT(BC101,7),
IF(ISNUMBER(MATCH(LEFT(BC101,6),Final_Intermediate[Burmese_Consonants],0)),LEFT(BC101,6),
IF(ISNUMBER(MATCH(LEFT(BC101,5),Final_Intermediate[Burmese_Consonants],0)),LEFT(BC101,5),
IF(ISNUMBER(MATCH(LEFT(BC101,4),Final_Intermediate[Burmese_Consonants],0)),LEFT(BC101,4),
IF(ISNUMBER(MATCH(LEFT(BC101,3),Final_Intermediate[Burmese_Consonants],0)),LEFT(BC101,3),
IF(ISNUMBER(MATCH(LEFT(BC101,2),Final_Intermediate[Burmese_Consonants],0)),LEFT(BC101,2),
IF(ISNUMBER(MATCH(LEFT(BC101,1),Final_Intermediate[Burmese_Consonants],0)),LEFT(BC101,1),
"")))))))))))))))</f>
        <v/>
      </c>
      <c r="AE10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01" t="str">
        <f>IF(AND(OR(BD101="။",BD101="၊"),LEN(BD101)=1),BD101,
IF(ISNUMBER(MATCH(LEFT(BD101,7),Final_modified_Intermediate[Burmese_Consonants],0)),LEFT(BD101,7),
IF(ISNUMBER(MATCH(LEFT(BD101,6),Final_modified_Intermediate[Burmese_Consonants],0)),LEFT(BD101,6),
IF(ISNUMBER(MATCH(LEFT(BD101,5),Final_modified_Intermediate[Burmese_Consonants],0)),LEFT(BD101,5),
IF(ISNUMBER(MATCH(LEFT(BD101,4),Final_modified_Intermediate[Burmese_Consonants],0)),LEFT(BD101,4),
IF(ISNUMBER(MATCH(LEFT(BD101,3),Final_modified_Intermediate[Burmese_Consonants],0)),LEFT(BD101,3),
IF(ISNUMBER(MATCH(LEFT(BD101,2),Final_modified_Intermediate[Burmese_Consonants],0)),LEFT(BD101,2),
IF(ISNUMBER(MATCH(LEFT(BD101,1),Final_modified_Intermediate[Burmese_Consonants],0)),LEFT(BD101,1),
IF(ISNUMBER(MATCH(LEFT(BD101,7),Final_Intermediate[Burmese_Consonants],0)),LEFT(BD101,7),
IF(ISNUMBER(MATCH(LEFT(BD101,6),Final_Intermediate[Burmese_Consonants],0)),LEFT(BD101,6),
IF(ISNUMBER(MATCH(LEFT(BD101,5),Final_Intermediate[Burmese_Consonants],0)),LEFT(BD101,5),
IF(ISNUMBER(MATCH(LEFT(BD101,4),Final_Intermediate[Burmese_Consonants],0)),LEFT(BD101,4),
IF(ISNUMBER(MATCH(LEFT(BD101,3),Final_Intermediate[Burmese_Consonants],0)),LEFT(BD101,3),
IF(ISNUMBER(MATCH(LEFT(BD101,2),Final_Intermediate[Burmese_Consonants],0)),LEFT(BD101,2),
IF(ISNUMBER(MATCH(LEFT(BD101,1),Final_Intermediate[Burmese_Consonants],0)),LEFT(BD101,1),
"")))))))))))))))</f>
        <v/>
      </c>
      <c r="AG101" t="str">
        <f>IF(AND(OR(BE101="။",BE101="၊"),LEN(BE101)=1),BE101,
IF(ISNUMBER(MATCH(LEFT(BE101,7),Final_modified_Intermediate[Burmese_Consonants],0)),LEFT(BE101,7),
IF(ISNUMBER(MATCH(LEFT(BE101,6),Final_modified_Intermediate[Burmese_Consonants],0)),LEFT(BE101,6),
IF(ISNUMBER(MATCH(LEFT(BE101,5),Final_modified_Intermediate[Burmese_Consonants],0)),LEFT(BE101,5),
IF(ISNUMBER(MATCH(LEFT(BE101,4),Final_modified_Intermediate[Burmese_Consonants],0)),LEFT(BE101,4),
IF(ISNUMBER(MATCH(LEFT(BE101,3),Final_modified_Intermediate[Burmese_Consonants],0)),LEFT(BE101,3),
IF(ISNUMBER(MATCH(LEFT(BE101,2),Final_modified_Intermediate[Burmese_Consonants],0)),LEFT(BE101,2),
IF(ISNUMBER(MATCH(LEFT(BE101,1),Final_modified_Intermediate[Burmese_Consonants],0)),LEFT(BE101,1),
IF(ISNUMBER(MATCH(LEFT(BE101,7),Final_Intermediate[Burmese_Consonants],0)),LEFT(BE101,7),
IF(ISNUMBER(MATCH(LEFT(BE101,6),Final_Intermediate[Burmese_Consonants],0)),LEFT(BE101,6),
IF(ISNUMBER(MATCH(LEFT(BE101,5),Final_Intermediate[Burmese_Consonants],0)),LEFT(BE101,5),
IF(ISNUMBER(MATCH(LEFT(BE101,4),Final_Intermediate[Burmese_Consonants],0)),LEFT(BE101,4),
IF(ISNUMBER(MATCH(LEFT(BE101,3),Final_Intermediate[Burmese_Consonants],0)),LEFT(BE101,3),
IF(ISNUMBER(MATCH(LEFT(BE101,2),Final_Intermediate[Burmese_Consonants],0)),LEFT(BE101,2),
IF(ISNUMBER(MATCH(LEFT(BE101,1),Final_Intermediate[Burmese_Consonants],0)),LEFT(BE101,1),
"")))))))))))))))</f>
        <v/>
      </c>
      <c r="AH101" t="str">
        <f>IF(AND(OR(BF101="။",BF101="၊"),LEN(BF101)=1),BF101,
IF(ISNUMBER(MATCH(LEFT(BF101,7),Final_modified_Intermediate[Burmese_Consonants],0)),LEFT(BF101,7),
IF(ISNUMBER(MATCH(LEFT(BF101,6),Final_modified_Intermediate[Burmese_Consonants],0)),LEFT(BF101,6),
IF(ISNUMBER(MATCH(LEFT(BF101,5),Final_modified_Intermediate[Burmese_Consonants],0)),LEFT(BF101,5),
IF(ISNUMBER(MATCH(LEFT(BF101,4),Final_modified_Intermediate[Burmese_Consonants],0)),LEFT(BF101,4),
IF(ISNUMBER(MATCH(LEFT(BF101,3),Final_modified_Intermediate[Burmese_Consonants],0)),LEFT(BF101,3),
IF(ISNUMBER(MATCH(LEFT(BF101,2),Final_modified_Intermediate[Burmese_Consonants],0)),LEFT(BF101,2),
IF(ISNUMBER(MATCH(LEFT(BF101,1),Final_modified_Intermediate[Burmese_Consonants],0)),LEFT(BF101,1),
IF(ISNUMBER(MATCH(LEFT(BF101,7),Final_Intermediate[Burmese_Consonants],0)),LEFT(BF101,7),
IF(ISNUMBER(MATCH(LEFT(BF101,6),Final_Intermediate[Burmese_Consonants],0)),LEFT(BF101,6),
IF(ISNUMBER(MATCH(LEFT(BF101,5),Final_Intermediate[Burmese_Consonants],0)),LEFT(BF101,5),
IF(ISNUMBER(MATCH(LEFT(BF101,4),Final_Intermediate[Burmese_Consonants],0)),LEFT(BF101,4),
IF(ISNUMBER(MATCH(LEFT(BF101,3),Final_Intermediate[Burmese_Consonants],0)),LEFT(BF101,3),
IF(ISNUMBER(MATCH(LEFT(BF101,2),Final_Intermediate[Burmese_Consonants],0)),LEFT(BF101,2),
IF(ISNUMBER(MATCH(LEFT(BF101,1),Final_Intermediate[Burmese_Consonants],0)),LEFT(BF101,1),
"")))))))))))))))</f>
        <v/>
      </c>
      <c r="AI101" t="str">
        <f>IF(AND(OR(BG101="။",BG101="၊"),LEN(BG101)=1),BG101,
IF(ISNUMBER(MATCH(LEFT(BG101,7),Final_modified_Intermediate[Burmese_Consonants],0)),LEFT(BG101,7),
IF(ISNUMBER(MATCH(LEFT(BG101,6),Final_modified_Intermediate[Burmese_Consonants],0)),LEFT(BG101,6),
IF(ISNUMBER(MATCH(LEFT(BG101,5),Final_modified_Intermediate[Burmese_Consonants],0)),LEFT(BG101,5),
IF(ISNUMBER(MATCH(LEFT(BG101,4),Final_modified_Intermediate[Burmese_Consonants],0)),LEFT(BG101,4),
IF(ISNUMBER(MATCH(LEFT(BG101,3),Final_modified_Intermediate[Burmese_Consonants],0)),LEFT(BG101,3),
IF(ISNUMBER(MATCH(LEFT(BG101,2),Final_modified_Intermediate[Burmese_Consonants],0)),LEFT(BG101,2),
IF(ISNUMBER(MATCH(LEFT(BG101,1),Final_modified_Intermediate[Burmese_Consonants],0)),LEFT(BG101,1),
IF(ISNUMBER(MATCH(LEFT(BG101,7),Final_Intermediate[Burmese_Consonants],0)),LEFT(BG101,7),
IF(ISNUMBER(MATCH(LEFT(BG101,6),Final_Intermediate[Burmese_Consonants],0)),LEFT(BG101,6),
IF(ISNUMBER(MATCH(LEFT(BG101,5),Final_Intermediate[Burmese_Consonants],0)),LEFT(BG101,5),
IF(ISNUMBER(MATCH(LEFT(BG101,4),Final_Intermediate[Burmese_Consonants],0)),LEFT(BG101,4),
IF(ISNUMBER(MATCH(LEFT(BG101,3),Final_Intermediate[Burmese_Consonants],0)),LEFT(BG101,3),
IF(ISNUMBER(MATCH(LEFT(BG101,2),Final_Intermediate[Burmese_Consonants],0)),LEFT(BG101,2),
IF(ISNUMBER(MATCH(LEFT(BG101,1),Final_Intermediate[Burmese_Consonants],0)),LEFT(BG101,1),
"")))))))))))))))</f>
        <v/>
      </c>
      <c r="AJ101" t="str">
        <f>IF(AND(OR(BH101="။",BH101="၊"),LEN(BH101)=1),BH101,
IF(ISNUMBER(MATCH(LEFT(BH101,7),Final_modified_Intermediate[Burmese_Consonants],0)),LEFT(BH101,7),
IF(ISNUMBER(MATCH(LEFT(BH101,6),Final_modified_Intermediate[Burmese_Consonants],0)),LEFT(BH101,6),
IF(ISNUMBER(MATCH(LEFT(BH101,5),Final_modified_Intermediate[Burmese_Consonants],0)),LEFT(BH101,5),
IF(ISNUMBER(MATCH(LEFT(BH101,4),Final_modified_Intermediate[Burmese_Consonants],0)),LEFT(BH101,4),
IF(ISNUMBER(MATCH(LEFT(BH101,3),Final_modified_Intermediate[Burmese_Consonants],0)),LEFT(BH101,3),
IF(ISNUMBER(MATCH(LEFT(BH101,2),Final_modified_Intermediate[Burmese_Consonants],0)),LEFT(BH101,2),
IF(ISNUMBER(MATCH(LEFT(BH101,1),Final_modified_Intermediate[Burmese_Consonants],0)),LEFT(BH101,1),
IF(ISNUMBER(MATCH(LEFT(BH101,7),Final_Intermediate[Burmese_Consonants],0)),LEFT(BH101,7),
IF(ISNUMBER(MATCH(LEFT(BH101,6),Final_Intermediate[Burmese_Consonants],0)),LEFT(BH101,6),
IF(ISNUMBER(MATCH(LEFT(BH101,5),Final_Intermediate[Burmese_Consonants],0)),LEFT(BH101,5),
IF(ISNUMBER(MATCH(LEFT(BH101,4),Final_Intermediate[Burmese_Consonants],0)),LEFT(BH101,4),
IF(ISNUMBER(MATCH(LEFT(BH101,3),Final_Intermediate[Burmese_Consonants],0)),LEFT(BH101,3),
IF(ISNUMBER(MATCH(LEFT(BH101,2),Final_Intermediate[Burmese_Consonants],0)),LEFT(BH101,2),
IF(ISNUMBER(MATCH(LEFT(BH101,1),Final_Intermediate[Burmese_Consonants],0)),LEFT(BH101,1),
"")))))))))))))))</f>
        <v/>
      </c>
      <c r="AK101" t="str">
        <f>IF(AND(OR(BI101="။",BI101="၊"),LEN(BI101)=1),BI101,
IF(ISNUMBER(MATCH(LEFT(BI101,7),Final_modified_Intermediate[Burmese_Consonants],0)),LEFT(BI101,7),
IF(ISNUMBER(MATCH(LEFT(BI101,6),Final_modified_Intermediate[Burmese_Consonants],0)),LEFT(BI101,6),
IF(ISNUMBER(MATCH(LEFT(BI101,5),Final_modified_Intermediate[Burmese_Consonants],0)),LEFT(BI101,5),
IF(ISNUMBER(MATCH(LEFT(BI101,4),Final_modified_Intermediate[Burmese_Consonants],0)),LEFT(BI101,4),
IF(ISNUMBER(MATCH(LEFT(BI101,3),Final_modified_Intermediate[Burmese_Consonants],0)),LEFT(BI101,3),
IF(ISNUMBER(MATCH(LEFT(BI101,2),Final_modified_Intermediate[Burmese_Consonants],0)),LEFT(BI101,2),
IF(ISNUMBER(MATCH(LEFT(BI101,1),Final_modified_Intermediate[Burmese_Consonants],0)),LEFT(BI101,1),
IF(ISNUMBER(MATCH(LEFT(BI101,7),Final_Intermediate[Burmese_Consonants],0)),LEFT(BI101,7),
IF(ISNUMBER(MATCH(LEFT(BI101,6),Final_Intermediate[Burmese_Consonants],0)),LEFT(BI101,6),
IF(ISNUMBER(MATCH(LEFT(BI101,5),Final_Intermediate[Burmese_Consonants],0)),LEFT(BI101,5),
IF(ISNUMBER(MATCH(LEFT(BI101,4),Final_Intermediate[Burmese_Consonants],0)),LEFT(BI101,4),
IF(ISNUMBER(MATCH(LEFT(BI101,3),Final_Intermediate[Burmese_Consonants],0)),LEFT(BI101,3),
IF(ISNUMBER(MATCH(LEFT(BI101,2),Final_Intermediate[Burmese_Consonants],0)),LEFT(BI101,2),
IF(ISNUMBER(MATCH(LEFT(BI101,1),Final_Intermediate[Burmese_Consonants],0)),LEFT(BI101,1),
"")))))))))))))))</f>
        <v/>
      </c>
      <c r="AL101" t="str">
        <f>IF(AND(OR(BJ101="။",BJ101="၊"),LEN(BJ101)=1),BJ101,
IF(ISNUMBER(MATCH(LEFT(BJ101,7),Final_modified_Intermediate[Burmese_Consonants],0)),LEFT(BJ101,7),
IF(ISNUMBER(MATCH(LEFT(BJ101,6),Final_modified_Intermediate[Burmese_Consonants],0)),LEFT(BJ101,6),
IF(ISNUMBER(MATCH(LEFT(BJ101,5),Final_modified_Intermediate[Burmese_Consonants],0)),LEFT(BJ101,5),
IF(ISNUMBER(MATCH(LEFT(BJ101,4),Final_modified_Intermediate[Burmese_Consonants],0)),LEFT(BJ101,4),
IF(ISNUMBER(MATCH(LEFT(BJ101,3),Final_modified_Intermediate[Burmese_Consonants],0)),LEFT(BJ101,3),
IF(ISNUMBER(MATCH(LEFT(BJ101,2),Final_modified_Intermediate[Burmese_Consonants],0)),LEFT(BJ101,2),
IF(ISNUMBER(MATCH(LEFT(BJ101,1),Final_modified_Intermediate[Burmese_Consonants],0)),LEFT(BJ101,1),
IF(ISNUMBER(MATCH(LEFT(BJ101,7),Final_Intermediate[Burmese_Consonants],0)),LEFT(BJ101,7),
IF(ISNUMBER(MATCH(LEFT(BJ101,6),Final_Intermediate[Burmese_Consonants],0)),LEFT(BJ101,6),
IF(ISNUMBER(MATCH(LEFT(BJ101,5),Final_Intermediate[Burmese_Consonants],0)),LEFT(BJ101,5),
IF(ISNUMBER(MATCH(LEFT(BJ101,4),Final_Intermediate[Burmese_Consonants],0)),LEFT(BJ101,4),
IF(ISNUMBER(MATCH(LEFT(BJ101,3),Final_Intermediate[Burmese_Consonants],0)),LEFT(BJ101,3),
IF(ISNUMBER(MATCH(LEFT(BJ101,2),Final_Intermediate[Burmese_Consonants],0)),LEFT(BJ101,2),
IF(ISNUMBER(MATCH(LEFT(BJ101,1),Final_Intermediate[Burmese_Consonants],0)),LEFT(BJ101,1),
"")))))))))))))))</f>
        <v/>
      </c>
      <c r="AN101" t="e">
        <f>Compiler_Burmese[[#This Row],[Sr. No.]]</f>
        <v>#REF!</v>
      </c>
      <c r="AO10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1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0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0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1" t="e">
        <f>[2]!Vocabulary_Burmese[[#This Row],[Sr. No.]]</f>
        <v>#REF!</v>
      </c>
      <c r="BA101" t="str">
        <f>IF(Raw_data_N2_Kanji[[#This Row],[Categorie]]&lt;&gt;"","",
IF(ISNUMBER(MATCH(V,Special_list[Burmese word],0)),"",
SUBSTITUTE(Raw_data_N2_Kanji[[#This Row],[Raw]]," ","")))</f>
        <v/>
      </c>
      <c r="BB101" t="str">
        <f>RIGHT(Segregate18[[#This Row],[UPGRADE]],LEN(Segregate18[[#This Row],[UPGRADE]])-LEN(Compiler_Burmese[[#This Row],[1]]))</f>
        <v/>
      </c>
      <c r="BC101" t="str">
        <f>RIGHT(Segregate18[[#This Row],[11]],LEN(Segregate18[[#This Row],[11]])-LEN(Compiler_Burmese[[#This Row],[2]]))</f>
        <v/>
      </c>
      <c r="BD101" t="str">
        <f>RIGHT(Segregate18[[#This Row],[21]],LEN(Segregate18[[#This Row],[21]])-LEN(Compiler_Burmese[[#This Row],[3]]))</f>
        <v/>
      </c>
      <c r="BE101" t="str">
        <f>RIGHT(Segregate18[[#This Row],[31]],LEN(Segregate18[[#This Row],[31]])-LEN(Compiler_Burmese[[#This Row],[4]]))</f>
        <v/>
      </c>
      <c r="BF101" t="str">
        <f>RIGHT(Segregate18[[#This Row],[41]],LEN(Segregate18[[#This Row],[41]])-LEN(Compiler_Burmese[[#This Row],[5]]))</f>
        <v/>
      </c>
      <c r="BG101" t="str">
        <f>RIGHT(Segregate18[[#This Row],[51]],LEN(Segregate18[[#This Row],[51]])-LEN(Compiler_Burmese[[#This Row],[6]]))</f>
        <v/>
      </c>
      <c r="BH101" t="str">
        <f>RIGHT(Segregate18[[#This Row],[61]],LEN(Segregate18[[#This Row],[61]])-LEN(Compiler_Burmese[[#This Row],[7]]))</f>
        <v/>
      </c>
      <c r="BI101" t="str">
        <f>RIGHT(Segregate18[[#This Row],[71]],LEN(Segregate18[[#This Row],[71]])-LEN(Compiler_Burmese[[#This Row],[8]]))</f>
        <v/>
      </c>
      <c r="BJ101" t="str">
        <f>RIGHT(Segregate18[[#This Row],[81]],LEN(Segregate18[[#This Row],[81]])-LEN(Compiler_Burmese[[#This Row],[9]]))</f>
        <v/>
      </c>
    </row>
    <row r="102" spans="1:62" ht="14.25" customHeight="1" x14ac:dyDescent="0.3">
      <c r="A102">
        <f>IF(Raw_data_N2_Kanji[[#This Row],[Categorie]]&lt;&gt;"",$A101+1,$A101)</f>
        <v>9</v>
      </c>
      <c r="B102" s="6">
        <f>IF(AND(Raw_data_N2_Kanji[[#This Row],[Supporting word 1]]="",Raw_data_N2_Kanji[[#This Row],[Supporting word 2]]=""),$B101,$B101+1)</f>
        <v>0</v>
      </c>
      <c r="C102" s="9">
        <f>ROW()-ROW(Raw_data_N2_Kanji[#Headers])</f>
        <v>100</v>
      </c>
      <c r="D102" s="9"/>
      <c r="E102" s="9" t="str">
        <f>IF(Raw_data_N2_Kanji[[#This Row],[Categorie]]="",$E101,Raw_data_N2_Kanji[[#This Row],[Categorie]])</f>
        <v>Seafood (Lunch, Dinner)</v>
      </c>
      <c r="F102" s="9">
        <f t="shared" si="2"/>
        <v>1</v>
      </c>
      <c r="G102" s="57" t="str">
        <f>Raw_data_N2_Kanji[[#This Row],[Lecture_no]]&amp;"_"&amp;Raw_data_N2_Kanji[[#This Row],[Receipe_no]]</f>
        <v>Seafood (Lunch, Dinner)_1</v>
      </c>
      <c r="H102" s="11" t="s">
        <v>27538</v>
      </c>
      <c r="I10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ငါးဟင်း</v>
      </c>
      <c r="K10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2" s="11"/>
      <c r="N102" s="11"/>
      <c r="O10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2" s="12" t="s">
        <v>27718</v>
      </c>
      <c r="Q102" s="12">
        <f>IF(Raw_data_N2_Kanji[[#This Row],[Receipe_no]]=0,$Q101,
$Q101+1)</f>
        <v>91</v>
      </c>
      <c r="R102" s="11"/>
      <c r="S102" s="11">
        <f>IF(Raw_data_N2_Kanji[[#This Row],[Marking]]="",1,"")</f>
        <v>1</v>
      </c>
      <c r="T102" s="11" t="str">
        <f>IF(Raw_data_N2_Kanji[[#This Row],[Marking_blank]]="",SUMPRODUCT(COUNTIF($S$3:$S102,$S102)),"")</f>
        <v/>
      </c>
      <c r="U102" s="12">
        <f>Raw_data_N2_Kanji[[#This Row],[Sr. no.]]</f>
        <v>100</v>
      </c>
      <c r="V102" s="11">
        <f>SUMPRODUCT(COUNTIF($J$3:$J102,$J102))</f>
        <v>1</v>
      </c>
      <c r="W102" s="82">
        <f>LEN('1_Raw_data'!$J102)</f>
        <v>7</v>
      </c>
      <c r="Y102" t="e">
        <f>Segregate18[[#This Row],[Sr. No.]]</f>
        <v>#REF!</v>
      </c>
      <c r="Z102" t="str">
        <f>IF(AND(OR(BA102="။",BA102="၊"),LEN(BA102)=1),BA102,
IF(ISNUMBER(MATCH(LEFT(BA102,7),Final_modified_Intermediate[Burmese_Consonants],0)),LEFT(BA102,7),
IF(ISNUMBER(MATCH(LEFT(BA102,6),Final_modified_Intermediate[Burmese_Consonants],0)),LEFT(BA102,6),
IF(ISNUMBER(MATCH(LEFT(BA102,5),Final_modified_Intermediate[Burmese_Consonants],0)),LEFT(BA102,5),
IF(ISNUMBER(MATCH(LEFT(BA102,4),Final_modified_Intermediate[Burmese_Consonants],0)),LEFT(BA102,4),
IF(ISNUMBER(MATCH(LEFT(BA102,3),Final_modified_Intermediate[Burmese_Consonants],0)),LEFT(BA102,3),
IF(ISNUMBER(MATCH(LEFT(BA102,2),Final_modified_Intermediate[Burmese_Consonants],0)),LEFT(BA102,2),
IF(ISNUMBER(MATCH(LEFT(BA102,1),Final_modified_Intermediate[Burmese_Consonants],0)),LEFT(BA102,1),
IF(ISNUMBER(MATCH(LEFT(BA102,7),Final_Intermediate[Burmese_Consonants],0)),LEFT(BA102,7),
IF(ISNUMBER(MATCH(LEFT(BA102,6),Final_Intermediate[Burmese_Consonants],0)),LEFT(BA102,6),
IF(ISNUMBER(MATCH(LEFT(BA102,5),Final_Intermediate[Burmese_Consonants],0)),LEFT(BA102,5),
IF(ISNUMBER(MATCH(LEFT(BA102,4),Final_Intermediate[Burmese_Consonants],0)),LEFT(BA102,4),
IF(ISNUMBER(MATCH(LEFT(BA102,3),Final_Intermediate[Burmese_Consonants],0)),LEFT(BA102,3),
IF(ISNUMBER(MATCH(LEFT(BA102,2),Final_Intermediate[Burmese_Consonants],0)),LEFT(BA102,2),
IF(ISNUMBER(MATCH(LEFT(BA102,1),Final_Intermediate[Burmese_Consonants],0)),LEFT(BA102,1),
"")))))))))))))))</f>
        <v>ငါး</v>
      </c>
      <c r="AA10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2" t="str">
        <f>IF(AND(OR(BB102="။",BB102="၊"),LEN(BB102)=1),BB102,
IF(ISNUMBER(MATCH(LEFT(BB102,7),Final_modified_Intermediate[Burmese_Consonants],0)),LEFT(BB102,7),
IF(ISNUMBER(MATCH(LEFT(BB102,6),Final_modified_Intermediate[Burmese_Consonants],0)),LEFT(BB102,6),
IF(ISNUMBER(MATCH(LEFT(BB102,5),Final_modified_Intermediate[Burmese_Consonants],0)),LEFT(BB102,5),
IF(ISNUMBER(MATCH(LEFT(BB102,4),Final_modified_Intermediate[Burmese_Consonants],0)),LEFT(BB102,4),
IF(ISNUMBER(MATCH(LEFT(BB102,3),Final_modified_Intermediate[Burmese_Consonants],0)),LEFT(BB102,3),
IF(ISNUMBER(MATCH(LEFT(BB102,2),Final_modified_Intermediate[Burmese_Consonants],0)),LEFT(BB102,2),
IF(ISNUMBER(MATCH(LEFT(BB102,1),Final_modified_Intermediate[Burmese_Consonants],0)),LEFT(BB102,1),
IF(ISNUMBER(MATCH(LEFT(BB102,7),Final_Intermediate[Burmese_Consonants],0)),LEFT(BB102,7),
IF(ISNUMBER(MATCH(LEFT(BB102,6),Final_Intermediate[Burmese_Consonants],0)),LEFT(BB102,6),
IF(ISNUMBER(MATCH(LEFT(BB102,5),Final_Intermediate[Burmese_Consonants],0)),LEFT(BB102,5),
IF(ISNUMBER(MATCH(LEFT(BB102,4),Final_Intermediate[Burmese_Consonants],0)),LEFT(BB102,4),
IF(ISNUMBER(MATCH(LEFT(BB102,3),Final_Intermediate[Burmese_Consonants],0)),LEFT(BB102,3),
IF(ISNUMBER(MATCH(LEFT(BB102,2),Final_Intermediate[Burmese_Consonants],0)),LEFT(BB102,2),
IF(ISNUMBER(MATCH(LEFT(BB102,1),Final_Intermediate[Burmese_Consonants],0)),LEFT(BB102,1),
"")))))))))))))))</f>
        <v>ဟင်း</v>
      </c>
      <c r="AC10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2" t="str">
        <f>IF(AND(OR(BC102="။",BC102="၊"),LEN(BC102)=1),BC102,
IF(ISNUMBER(MATCH(LEFT(BC102,7),Final_modified_Intermediate[Burmese_Consonants],0)),LEFT(BC102,7),
IF(ISNUMBER(MATCH(LEFT(BC102,6),Final_modified_Intermediate[Burmese_Consonants],0)),LEFT(BC102,6),
IF(ISNUMBER(MATCH(LEFT(BC102,5),Final_modified_Intermediate[Burmese_Consonants],0)),LEFT(BC102,5),
IF(ISNUMBER(MATCH(LEFT(BC102,4),Final_modified_Intermediate[Burmese_Consonants],0)),LEFT(BC102,4),
IF(ISNUMBER(MATCH(LEFT(BC102,3),Final_modified_Intermediate[Burmese_Consonants],0)),LEFT(BC102,3),
IF(ISNUMBER(MATCH(LEFT(BC102,2),Final_modified_Intermediate[Burmese_Consonants],0)),LEFT(BC102,2),
IF(ISNUMBER(MATCH(LEFT(BC102,1),Final_modified_Intermediate[Burmese_Consonants],0)),LEFT(BC102,1),
IF(ISNUMBER(MATCH(LEFT(BC102,7),Final_Intermediate[Burmese_Consonants],0)),LEFT(BC102,7),
IF(ISNUMBER(MATCH(LEFT(BC102,6),Final_Intermediate[Burmese_Consonants],0)),LEFT(BC102,6),
IF(ISNUMBER(MATCH(LEFT(BC102,5),Final_Intermediate[Burmese_Consonants],0)),LEFT(BC102,5),
IF(ISNUMBER(MATCH(LEFT(BC102,4),Final_Intermediate[Burmese_Consonants],0)),LEFT(BC102,4),
IF(ISNUMBER(MATCH(LEFT(BC102,3),Final_Intermediate[Burmese_Consonants],0)),LEFT(BC102,3),
IF(ISNUMBER(MATCH(LEFT(BC102,2),Final_Intermediate[Burmese_Consonants],0)),LEFT(BC102,2),
IF(ISNUMBER(MATCH(LEFT(BC102,1),Final_Intermediate[Burmese_Consonants],0)),LEFT(BC102,1),
"")))))))))))))))</f>
        <v/>
      </c>
      <c r="AE102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02" t="str">
        <f>IF(AND(OR(BD102="။",BD102="၊"),LEN(BD102)=1),BD102,
IF(ISNUMBER(MATCH(LEFT(BD102,7),Final_modified_Intermediate[Burmese_Consonants],0)),LEFT(BD102,7),
IF(ISNUMBER(MATCH(LEFT(BD102,6),Final_modified_Intermediate[Burmese_Consonants],0)),LEFT(BD102,6),
IF(ISNUMBER(MATCH(LEFT(BD102,5),Final_modified_Intermediate[Burmese_Consonants],0)),LEFT(BD102,5),
IF(ISNUMBER(MATCH(LEFT(BD102,4),Final_modified_Intermediate[Burmese_Consonants],0)),LEFT(BD102,4),
IF(ISNUMBER(MATCH(LEFT(BD102,3),Final_modified_Intermediate[Burmese_Consonants],0)),LEFT(BD102,3),
IF(ISNUMBER(MATCH(LEFT(BD102,2),Final_modified_Intermediate[Burmese_Consonants],0)),LEFT(BD102,2),
IF(ISNUMBER(MATCH(LEFT(BD102,1),Final_modified_Intermediate[Burmese_Consonants],0)),LEFT(BD102,1),
IF(ISNUMBER(MATCH(LEFT(BD102,7),Final_Intermediate[Burmese_Consonants],0)),LEFT(BD102,7),
IF(ISNUMBER(MATCH(LEFT(BD102,6),Final_Intermediate[Burmese_Consonants],0)),LEFT(BD102,6),
IF(ISNUMBER(MATCH(LEFT(BD102,5),Final_Intermediate[Burmese_Consonants],0)),LEFT(BD102,5),
IF(ISNUMBER(MATCH(LEFT(BD102,4),Final_Intermediate[Burmese_Consonants],0)),LEFT(BD102,4),
IF(ISNUMBER(MATCH(LEFT(BD102,3),Final_Intermediate[Burmese_Consonants],0)),LEFT(BD102,3),
IF(ISNUMBER(MATCH(LEFT(BD102,2),Final_Intermediate[Burmese_Consonants],0)),LEFT(BD102,2),
IF(ISNUMBER(MATCH(LEFT(BD102,1),Final_Intermediate[Burmese_Consonants],0)),LEFT(BD102,1),
"")))))))))))))))</f>
        <v/>
      </c>
      <c r="AG102" t="str">
        <f>IF(AND(OR(BE102="။",BE102="၊"),LEN(BE102)=1),BE102,
IF(ISNUMBER(MATCH(LEFT(BE102,7),Final_modified_Intermediate[Burmese_Consonants],0)),LEFT(BE102,7),
IF(ISNUMBER(MATCH(LEFT(BE102,6),Final_modified_Intermediate[Burmese_Consonants],0)),LEFT(BE102,6),
IF(ISNUMBER(MATCH(LEFT(BE102,5),Final_modified_Intermediate[Burmese_Consonants],0)),LEFT(BE102,5),
IF(ISNUMBER(MATCH(LEFT(BE102,4),Final_modified_Intermediate[Burmese_Consonants],0)),LEFT(BE102,4),
IF(ISNUMBER(MATCH(LEFT(BE102,3),Final_modified_Intermediate[Burmese_Consonants],0)),LEFT(BE102,3),
IF(ISNUMBER(MATCH(LEFT(BE102,2),Final_modified_Intermediate[Burmese_Consonants],0)),LEFT(BE102,2),
IF(ISNUMBER(MATCH(LEFT(BE102,1),Final_modified_Intermediate[Burmese_Consonants],0)),LEFT(BE102,1),
IF(ISNUMBER(MATCH(LEFT(BE102,7),Final_Intermediate[Burmese_Consonants],0)),LEFT(BE102,7),
IF(ISNUMBER(MATCH(LEFT(BE102,6),Final_Intermediate[Burmese_Consonants],0)),LEFT(BE102,6),
IF(ISNUMBER(MATCH(LEFT(BE102,5),Final_Intermediate[Burmese_Consonants],0)),LEFT(BE102,5),
IF(ISNUMBER(MATCH(LEFT(BE102,4),Final_Intermediate[Burmese_Consonants],0)),LEFT(BE102,4),
IF(ISNUMBER(MATCH(LEFT(BE102,3),Final_Intermediate[Burmese_Consonants],0)),LEFT(BE102,3),
IF(ISNUMBER(MATCH(LEFT(BE102,2),Final_Intermediate[Burmese_Consonants],0)),LEFT(BE102,2),
IF(ISNUMBER(MATCH(LEFT(BE102,1),Final_Intermediate[Burmese_Consonants],0)),LEFT(BE102,1),
"")))))))))))))))</f>
        <v/>
      </c>
      <c r="AH102" t="str">
        <f>IF(AND(OR(BF102="။",BF102="၊"),LEN(BF102)=1),BF102,
IF(ISNUMBER(MATCH(LEFT(BF102,7),Final_modified_Intermediate[Burmese_Consonants],0)),LEFT(BF102,7),
IF(ISNUMBER(MATCH(LEFT(BF102,6),Final_modified_Intermediate[Burmese_Consonants],0)),LEFT(BF102,6),
IF(ISNUMBER(MATCH(LEFT(BF102,5),Final_modified_Intermediate[Burmese_Consonants],0)),LEFT(BF102,5),
IF(ISNUMBER(MATCH(LEFT(BF102,4),Final_modified_Intermediate[Burmese_Consonants],0)),LEFT(BF102,4),
IF(ISNUMBER(MATCH(LEFT(BF102,3),Final_modified_Intermediate[Burmese_Consonants],0)),LEFT(BF102,3),
IF(ISNUMBER(MATCH(LEFT(BF102,2),Final_modified_Intermediate[Burmese_Consonants],0)),LEFT(BF102,2),
IF(ISNUMBER(MATCH(LEFT(BF102,1),Final_modified_Intermediate[Burmese_Consonants],0)),LEFT(BF102,1),
IF(ISNUMBER(MATCH(LEFT(BF102,7),Final_Intermediate[Burmese_Consonants],0)),LEFT(BF102,7),
IF(ISNUMBER(MATCH(LEFT(BF102,6),Final_Intermediate[Burmese_Consonants],0)),LEFT(BF102,6),
IF(ISNUMBER(MATCH(LEFT(BF102,5),Final_Intermediate[Burmese_Consonants],0)),LEFT(BF102,5),
IF(ISNUMBER(MATCH(LEFT(BF102,4),Final_Intermediate[Burmese_Consonants],0)),LEFT(BF102,4),
IF(ISNUMBER(MATCH(LEFT(BF102,3),Final_Intermediate[Burmese_Consonants],0)),LEFT(BF102,3),
IF(ISNUMBER(MATCH(LEFT(BF102,2),Final_Intermediate[Burmese_Consonants],0)),LEFT(BF102,2),
IF(ISNUMBER(MATCH(LEFT(BF102,1),Final_Intermediate[Burmese_Consonants],0)),LEFT(BF102,1),
"")))))))))))))))</f>
        <v/>
      </c>
      <c r="AI102" t="str">
        <f>IF(AND(OR(BG102="။",BG102="၊"),LEN(BG102)=1),BG102,
IF(ISNUMBER(MATCH(LEFT(BG102,7),Final_modified_Intermediate[Burmese_Consonants],0)),LEFT(BG102,7),
IF(ISNUMBER(MATCH(LEFT(BG102,6),Final_modified_Intermediate[Burmese_Consonants],0)),LEFT(BG102,6),
IF(ISNUMBER(MATCH(LEFT(BG102,5),Final_modified_Intermediate[Burmese_Consonants],0)),LEFT(BG102,5),
IF(ISNUMBER(MATCH(LEFT(BG102,4),Final_modified_Intermediate[Burmese_Consonants],0)),LEFT(BG102,4),
IF(ISNUMBER(MATCH(LEFT(BG102,3),Final_modified_Intermediate[Burmese_Consonants],0)),LEFT(BG102,3),
IF(ISNUMBER(MATCH(LEFT(BG102,2),Final_modified_Intermediate[Burmese_Consonants],0)),LEFT(BG102,2),
IF(ISNUMBER(MATCH(LEFT(BG102,1),Final_modified_Intermediate[Burmese_Consonants],0)),LEFT(BG102,1),
IF(ISNUMBER(MATCH(LEFT(BG102,7),Final_Intermediate[Burmese_Consonants],0)),LEFT(BG102,7),
IF(ISNUMBER(MATCH(LEFT(BG102,6),Final_Intermediate[Burmese_Consonants],0)),LEFT(BG102,6),
IF(ISNUMBER(MATCH(LEFT(BG102,5),Final_Intermediate[Burmese_Consonants],0)),LEFT(BG102,5),
IF(ISNUMBER(MATCH(LEFT(BG102,4),Final_Intermediate[Burmese_Consonants],0)),LEFT(BG102,4),
IF(ISNUMBER(MATCH(LEFT(BG102,3),Final_Intermediate[Burmese_Consonants],0)),LEFT(BG102,3),
IF(ISNUMBER(MATCH(LEFT(BG102,2),Final_Intermediate[Burmese_Consonants],0)),LEFT(BG102,2),
IF(ISNUMBER(MATCH(LEFT(BG102,1),Final_Intermediate[Burmese_Consonants],0)),LEFT(BG102,1),
"")))))))))))))))</f>
        <v/>
      </c>
      <c r="AJ102" t="str">
        <f>IF(AND(OR(BH102="။",BH102="၊"),LEN(BH102)=1),BH102,
IF(ISNUMBER(MATCH(LEFT(BH102,7),Final_modified_Intermediate[Burmese_Consonants],0)),LEFT(BH102,7),
IF(ISNUMBER(MATCH(LEFT(BH102,6),Final_modified_Intermediate[Burmese_Consonants],0)),LEFT(BH102,6),
IF(ISNUMBER(MATCH(LEFT(BH102,5),Final_modified_Intermediate[Burmese_Consonants],0)),LEFT(BH102,5),
IF(ISNUMBER(MATCH(LEFT(BH102,4),Final_modified_Intermediate[Burmese_Consonants],0)),LEFT(BH102,4),
IF(ISNUMBER(MATCH(LEFT(BH102,3),Final_modified_Intermediate[Burmese_Consonants],0)),LEFT(BH102,3),
IF(ISNUMBER(MATCH(LEFT(BH102,2),Final_modified_Intermediate[Burmese_Consonants],0)),LEFT(BH102,2),
IF(ISNUMBER(MATCH(LEFT(BH102,1),Final_modified_Intermediate[Burmese_Consonants],0)),LEFT(BH102,1),
IF(ISNUMBER(MATCH(LEFT(BH102,7),Final_Intermediate[Burmese_Consonants],0)),LEFT(BH102,7),
IF(ISNUMBER(MATCH(LEFT(BH102,6),Final_Intermediate[Burmese_Consonants],0)),LEFT(BH102,6),
IF(ISNUMBER(MATCH(LEFT(BH102,5),Final_Intermediate[Burmese_Consonants],0)),LEFT(BH102,5),
IF(ISNUMBER(MATCH(LEFT(BH102,4),Final_Intermediate[Burmese_Consonants],0)),LEFT(BH102,4),
IF(ISNUMBER(MATCH(LEFT(BH102,3),Final_Intermediate[Burmese_Consonants],0)),LEFT(BH102,3),
IF(ISNUMBER(MATCH(LEFT(BH102,2),Final_Intermediate[Burmese_Consonants],0)),LEFT(BH102,2),
IF(ISNUMBER(MATCH(LEFT(BH102,1),Final_Intermediate[Burmese_Consonants],0)),LEFT(BH102,1),
"")))))))))))))))</f>
        <v/>
      </c>
      <c r="AK102" t="str">
        <f>IF(AND(OR(BI102="။",BI102="၊"),LEN(BI102)=1),BI102,
IF(ISNUMBER(MATCH(LEFT(BI102,7),Final_modified_Intermediate[Burmese_Consonants],0)),LEFT(BI102,7),
IF(ISNUMBER(MATCH(LEFT(BI102,6),Final_modified_Intermediate[Burmese_Consonants],0)),LEFT(BI102,6),
IF(ISNUMBER(MATCH(LEFT(BI102,5),Final_modified_Intermediate[Burmese_Consonants],0)),LEFT(BI102,5),
IF(ISNUMBER(MATCH(LEFT(BI102,4),Final_modified_Intermediate[Burmese_Consonants],0)),LEFT(BI102,4),
IF(ISNUMBER(MATCH(LEFT(BI102,3),Final_modified_Intermediate[Burmese_Consonants],0)),LEFT(BI102,3),
IF(ISNUMBER(MATCH(LEFT(BI102,2),Final_modified_Intermediate[Burmese_Consonants],0)),LEFT(BI102,2),
IF(ISNUMBER(MATCH(LEFT(BI102,1),Final_modified_Intermediate[Burmese_Consonants],0)),LEFT(BI102,1),
IF(ISNUMBER(MATCH(LEFT(BI102,7),Final_Intermediate[Burmese_Consonants],0)),LEFT(BI102,7),
IF(ISNUMBER(MATCH(LEFT(BI102,6),Final_Intermediate[Burmese_Consonants],0)),LEFT(BI102,6),
IF(ISNUMBER(MATCH(LEFT(BI102,5),Final_Intermediate[Burmese_Consonants],0)),LEFT(BI102,5),
IF(ISNUMBER(MATCH(LEFT(BI102,4),Final_Intermediate[Burmese_Consonants],0)),LEFT(BI102,4),
IF(ISNUMBER(MATCH(LEFT(BI102,3),Final_Intermediate[Burmese_Consonants],0)),LEFT(BI102,3),
IF(ISNUMBER(MATCH(LEFT(BI102,2),Final_Intermediate[Burmese_Consonants],0)),LEFT(BI102,2),
IF(ISNUMBER(MATCH(LEFT(BI102,1),Final_Intermediate[Burmese_Consonants],0)),LEFT(BI102,1),
"")))))))))))))))</f>
        <v/>
      </c>
      <c r="AL102" t="str">
        <f>IF(AND(OR(BJ102="။",BJ102="၊"),LEN(BJ102)=1),BJ102,
IF(ISNUMBER(MATCH(LEFT(BJ102,7),Final_modified_Intermediate[Burmese_Consonants],0)),LEFT(BJ102,7),
IF(ISNUMBER(MATCH(LEFT(BJ102,6),Final_modified_Intermediate[Burmese_Consonants],0)),LEFT(BJ102,6),
IF(ISNUMBER(MATCH(LEFT(BJ102,5),Final_modified_Intermediate[Burmese_Consonants],0)),LEFT(BJ102,5),
IF(ISNUMBER(MATCH(LEFT(BJ102,4),Final_modified_Intermediate[Burmese_Consonants],0)),LEFT(BJ102,4),
IF(ISNUMBER(MATCH(LEFT(BJ102,3),Final_modified_Intermediate[Burmese_Consonants],0)),LEFT(BJ102,3),
IF(ISNUMBER(MATCH(LEFT(BJ102,2),Final_modified_Intermediate[Burmese_Consonants],0)),LEFT(BJ102,2),
IF(ISNUMBER(MATCH(LEFT(BJ102,1),Final_modified_Intermediate[Burmese_Consonants],0)),LEFT(BJ102,1),
IF(ISNUMBER(MATCH(LEFT(BJ102,7),Final_Intermediate[Burmese_Consonants],0)),LEFT(BJ102,7),
IF(ISNUMBER(MATCH(LEFT(BJ102,6),Final_Intermediate[Burmese_Consonants],0)),LEFT(BJ102,6),
IF(ISNUMBER(MATCH(LEFT(BJ102,5),Final_Intermediate[Burmese_Consonants],0)),LEFT(BJ102,5),
IF(ISNUMBER(MATCH(LEFT(BJ102,4),Final_Intermediate[Burmese_Consonants],0)),LEFT(BJ102,4),
IF(ISNUMBER(MATCH(LEFT(BJ102,3),Final_Intermediate[Burmese_Consonants],0)),LEFT(BJ102,3),
IF(ISNUMBER(MATCH(LEFT(BJ102,2),Final_Intermediate[Burmese_Consonants],0)),LEFT(BJ102,2),
IF(ISNUMBER(MATCH(LEFT(BJ102,1),Final_Intermediate[Burmese_Consonants],0)),LEFT(BJ102,1),
"")))))))))))))))</f>
        <v/>
      </c>
      <c r="AN102" t="e">
        <f>Compiler_Burmese[[#This Row],[Sr. No.]]</f>
        <v>#REF!</v>
      </c>
      <c r="AO10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2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0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2" t="e">
        <f>[2]!Vocabulary_Burmese[[#This Row],[Sr. No.]]</f>
        <v>#REF!</v>
      </c>
      <c r="BA102" t="str">
        <f>IF(Raw_data_N2_Kanji[[#This Row],[Categorie]]&lt;&gt;"","",
IF(ISNUMBER(MATCH(V,Special_list[Burmese word],0)),"",
SUBSTITUTE(Raw_data_N2_Kanji[[#This Row],[Raw]]," ","")))</f>
        <v>ငါးဟင်း</v>
      </c>
      <c r="BB102" t="str">
        <f>RIGHT(Segregate18[[#This Row],[UPGRADE]],LEN(Segregate18[[#This Row],[UPGRADE]])-LEN(Compiler_Burmese[[#This Row],[1]]))</f>
        <v>ဟင်း</v>
      </c>
      <c r="BC102" t="str">
        <f>RIGHT(Segregate18[[#This Row],[11]],LEN(Segregate18[[#This Row],[11]])-LEN(Compiler_Burmese[[#This Row],[2]]))</f>
        <v/>
      </c>
      <c r="BD102" t="str">
        <f>RIGHT(Segregate18[[#This Row],[21]],LEN(Segregate18[[#This Row],[21]])-LEN(Compiler_Burmese[[#This Row],[3]]))</f>
        <v/>
      </c>
      <c r="BE102" t="str">
        <f>RIGHT(Segregate18[[#This Row],[31]],LEN(Segregate18[[#This Row],[31]])-LEN(Compiler_Burmese[[#This Row],[4]]))</f>
        <v/>
      </c>
      <c r="BF102" t="str">
        <f>RIGHT(Segregate18[[#This Row],[41]],LEN(Segregate18[[#This Row],[41]])-LEN(Compiler_Burmese[[#This Row],[5]]))</f>
        <v/>
      </c>
      <c r="BG102" t="str">
        <f>RIGHT(Segregate18[[#This Row],[51]],LEN(Segregate18[[#This Row],[51]])-LEN(Compiler_Burmese[[#This Row],[6]]))</f>
        <v/>
      </c>
      <c r="BH102" t="str">
        <f>RIGHT(Segregate18[[#This Row],[61]],LEN(Segregate18[[#This Row],[61]])-LEN(Compiler_Burmese[[#This Row],[7]]))</f>
        <v/>
      </c>
      <c r="BI102" t="str">
        <f>RIGHT(Segregate18[[#This Row],[71]],LEN(Segregate18[[#This Row],[71]])-LEN(Compiler_Burmese[[#This Row],[8]]))</f>
        <v/>
      </c>
      <c r="BJ102" t="str">
        <f>RIGHT(Segregate18[[#This Row],[81]],LEN(Segregate18[[#This Row],[81]])-LEN(Compiler_Burmese[[#This Row],[9]]))</f>
        <v/>
      </c>
    </row>
    <row r="103" spans="1:62" ht="14.25" customHeight="1" x14ac:dyDescent="0.3">
      <c r="A103">
        <f>IF(Raw_data_N2_Kanji[[#This Row],[Categorie]]&lt;&gt;"",$A102+1,$A102)</f>
        <v>9</v>
      </c>
      <c r="B103" s="6">
        <f>IF(AND(Raw_data_N2_Kanji[[#This Row],[Supporting word 1]]="",Raw_data_N2_Kanji[[#This Row],[Supporting word 2]]=""),$B102,$B102+1)</f>
        <v>0</v>
      </c>
      <c r="C103" s="9">
        <f>ROW()-ROW(Raw_data_N2_Kanji[#Headers])</f>
        <v>101</v>
      </c>
      <c r="D103" s="9"/>
      <c r="E103" s="9" t="str">
        <f>IF(Raw_data_N2_Kanji[[#This Row],[Categorie]]="",$E102,Raw_data_N2_Kanji[[#This Row],[Categorie]])</f>
        <v>Seafood (Lunch, Dinner)</v>
      </c>
      <c r="F103" s="9">
        <f t="shared" si="2"/>
        <v>2</v>
      </c>
      <c r="G103" s="57" t="str">
        <f>Raw_data_N2_Kanji[[#This Row],[Lecture_no]]&amp;"_"&amp;Raw_data_N2_Kanji[[#This Row],[Receipe_no]]</f>
        <v>Seafood (Lunch, Dinner)_2</v>
      </c>
      <c r="H103" s="11" t="s">
        <v>27539</v>
      </c>
      <c r="I10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ငါးသလောက်ပေါင်း</v>
      </c>
      <c r="K10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3" s="11"/>
      <c r="N103" s="11"/>
      <c r="O10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3" s="12" t="s">
        <v>27719</v>
      </c>
      <c r="Q103" s="12">
        <f>IF(Raw_data_N2_Kanji[[#This Row],[Receipe_no]]=0,$Q102,
$Q102+1)</f>
        <v>92</v>
      </c>
      <c r="R103" s="11"/>
      <c r="S103" s="11">
        <f>IF(Raw_data_N2_Kanji[[#This Row],[Marking]]="",1,"")</f>
        <v>1</v>
      </c>
      <c r="T103" s="11" t="str">
        <f>IF(Raw_data_N2_Kanji[[#This Row],[Marking_blank]]="",SUMPRODUCT(COUNTIF($S$3:$S103,$S103)),"")</f>
        <v/>
      </c>
      <c r="U103" s="12">
        <f>Raw_data_N2_Kanji[[#This Row],[Sr. no.]]</f>
        <v>101</v>
      </c>
      <c r="V103" s="11">
        <f>SUMPRODUCT(COUNTIF($J$3:$J103,$J103))</f>
        <v>1</v>
      </c>
      <c r="W103" s="82">
        <f>LEN('1_Raw_data'!$J103)</f>
        <v>15</v>
      </c>
      <c r="Y103" t="e">
        <f>Segregate18[[#This Row],[Sr. No.]]</f>
        <v>#REF!</v>
      </c>
      <c r="Z103" t="str">
        <f>IF(AND(OR(BA103="။",BA103="၊"),LEN(BA103)=1),BA103,
IF(ISNUMBER(MATCH(LEFT(BA103,7),Final_modified_Intermediate[Burmese_Consonants],0)),LEFT(BA103,7),
IF(ISNUMBER(MATCH(LEFT(BA103,6),Final_modified_Intermediate[Burmese_Consonants],0)),LEFT(BA103,6),
IF(ISNUMBER(MATCH(LEFT(BA103,5),Final_modified_Intermediate[Burmese_Consonants],0)),LEFT(BA103,5),
IF(ISNUMBER(MATCH(LEFT(BA103,4),Final_modified_Intermediate[Burmese_Consonants],0)),LEFT(BA103,4),
IF(ISNUMBER(MATCH(LEFT(BA103,3),Final_modified_Intermediate[Burmese_Consonants],0)),LEFT(BA103,3),
IF(ISNUMBER(MATCH(LEFT(BA103,2),Final_modified_Intermediate[Burmese_Consonants],0)),LEFT(BA103,2),
IF(ISNUMBER(MATCH(LEFT(BA103,1),Final_modified_Intermediate[Burmese_Consonants],0)),LEFT(BA103,1),
IF(ISNUMBER(MATCH(LEFT(BA103,7),Final_Intermediate[Burmese_Consonants],0)),LEFT(BA103,7),
IF(ISNUMBER(MATCH(LEFT(BA103,6),Final_Intermediate[Burmese_Consonants],0)),LEFT(BA103,6),
IF(ISNUMBER(MATCH(LEFT(BA103,5),Final_Intermediate[Burmese_Consonants],0)),LEFT(BA103,5),
IF(ISNUMBER(MATCH(LEFT(BA103,4),Final_Intermediate[Burmese_Consonants],0)),LEFT(BA103,4),
IF(ISNUMBER(MATCH(LEFT(BA103,3),Final_Intermediate[Burmese_Consonants],0)),LEFT(BA103,3),
IF(ISNUMBER(MATCH(LEFT(BA103,2),Final_Intermediate[Burmese_Consonants],0)),LEFT(BA103,2),
IF(ISNUMBER(MATCH(LEFT(BA103,1),Final_Intermediate[Burmese_Consonants],0)),LEFT(BA103,1),
"")))))))))))))))</f>
        <v>ငါး</v>
      </c>
      <c r="AA10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3" t="str">
        <f>IF(AND(OR(BB103="။",BB103="၊"),LEN(BB103)=1),BB103,
IF(ISNUMBER(MATCH(LEFT(BB103,7),Final_modified_Intermediate[Burmese_Consonants],0)),LEFT(BB103,7),
IF(ISNUMBER(MATCH(LEFT(BB103,6),Final_modified_Intermediate[Burmese_Consonants],0)),LEFT(BB103,6),
IF(ISNUMBER(MATCH(LEFT(BB103,5),Final_modified_Intermediate[Burmese_Consonants],0)),LEFT(BB103,5),
IF(ISNUMBER(MATCH(LEFT(BB103,4),Final_modified_Intermediate[Burmese_Consonants],0)),LEFT(BB103,4),
IF(ISNUMBER(MATCH(LEFT(BB103,3),Final_modified_Intermediate[Burmese_Consonants],0)),LEFT(BB103,3),
IF(ISNUMBER(MATCH(LEFT(BB103,2),Final_modified_Intermediate[Burmese_Consonants],0)),LEFT(BB103,2),
IF(ISNUMBER(MATCH(LEFT(BB103,1),Final_modified_Intermediate[Burmese_Consonants],0)),LEFT(BB103,1),
IF(ISNUMBER(MATCH(LEFT(BB103,7),Final_Intermediate[Burmese_Consonants],0)),LEFT(BB103,7),
IF(ISNUMBER(MATCH(LEFT(BB103,6),Final_Intermediate[Burmese_Consonants],0)),LEFT(BB103,6),
IF(ISNUMBER(MATCH(LEFT(BB103,5),Final_Intermediate[Burmese_Consonants],0)),LEFT(BB103,5),
IF(ISNUMBER(MATCH(LEFT(BB103,4),Final_Intermediate[Burmese_Consonants],0)),LEFT(BB103,4),
IF(ISNUMBER(MATCH(LEFT(BB103,3),Final_Intermediate[Burmese_Consonants],0)),LEFT(BB103,3),
IF(ISNUMBER(MATCH(LEFT(BB103,2),Final_Intermediate[Burmese_Consonants],0)),LEFT(BB103,2),
IF(ISNUMBER(MATCH(LEFT(BB103,1),Final_Intermediate[Burmese_Consonants],0)),LEFT(BB103,1),
"")))))))))))))))</f>
        <v>သ</v>
      </c>
      <c r="AC10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3" t="str">
        <f>IF(AND(OR(BC103="။",BC103="၊"),LEN(BC103)=1),BC103,
IF(ISNUMBER(MATCH(LEFT(BC103,7),Final_modified_Intermediate[Burmese_Consonants],0)),LEFT(BC103,7),
IF(ISNUMBER(MATCH(LEFT(BC103,6),Final_modified_Intermediate[Burmese_Consonants],0)),LEFT(BC103,6),
IF(ISNUMBER(MATCH(LEFT(BC103,5),Final_modified_Intermediate[Burmese_Consonants],0)),LEFT(BC103,5),
IF(ISNUMBER(MATCH(LEFT(BC103,4),Final_modified_Intermediate[Burmese_Consonants],0)),LEFT(BC103,4),
IF(ISNUMBER(MATCH(LEFT(BC103,3),Final_modified_Intermediate[Burmese_Consonants],0)),LEFT(BC103,3),
IF(ISNUMBER(MATCH(LEFT(BC103,2),Final_modified_Intermediate[Burmese_Consonants],0)),LEFT(BC103,2),
IF(ISNUMBER(MATCH(LEFT(BC103,1),Final_modified_Intermediate[Burmese_Consonants],0)),LEFT(BC103,1),
IF(ISNUMBER(MATCH(LEFT(BC103,7),Final_Intermediate[Burmese_Consonants],0)),LEFT(BC103,7),
IF(ISNUMBER(MATCH(LEFT(BC103,6),Final_Intermediate[Burmese_Consonants],0)),LEFT(BC103,6),
IF(ISNUMBER(MATCH(LEFT(BC103,5),Final_Intermediate[Burmese_Consonants],0)),LEFT(BC103,5),
IF(ISNUMBER(MATCH(LEFT(BC103,4),Final_Intermediate[Burmese_Consonants],0)),LEFT(BC103,4),
IF(ISNUMBER(MATCH(LEFT(BC103,3),Final_Intermediate[Burmese_Consonants],0)),LEFT(BC103,3),
IF(ISNUMBER(MATCH(LEFT(BC103,2),Final_Intermediate[Burmese_Consonants],0)),LEFT(BC103,2),
IF(ISNUMBER(MATCH(LEFT(BC103,1),Final_Intermediate[Burmese_Consonants],0)),LEFT(BC103,1),
"")))))))))))))))</f>
        <v>လောက်</v>
      </c>
      <c r="AE10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3" t="str">
        <f>IF(AND(OR(BD103="။",BD103="၊"),LEN(BD103)=1),BD103,
IF(ISNUMBER(MATCH(LEFT(BD103,7),Final_modified_Intermediate[Burmese_Consonants],0)),LEFT(BD103,7),
IF(ISNUMBER(MATCH(LEFT(BD103,6),Final_modified_Intermediate[Burmese_Consonants],0)),LEFT(BD103,6),
IF(ISNUMBER(MATCH(LEFT(BD103,5),Final_modified_Intermediate[Burmese_Consonants],0)),LEFT(BD103,5),
IF(ISNUMBER(MATCH(LEFT(BD103,4),Final_modified_Intermediate[Burmese_Consonants],0)),LEFT(BD103,4),
IF(ISNUMBER(MATCH(LEFT(BD103,3),Final_modified_Intermediate[Burmese_Consonants],0)),LEFT(BD103,3),
IF(ISNUMBER(MATCH(LEFT(BD103,2),Final_modified_Intermediate[Burmese_Consonants],0)),LEFT(BD103,2),
IF(ISNUMBER(MATCH(LEFT(BD103,1),Final_modified_Intermediate[Burmese_Consonants],0)),LEFT(BD103,1),
IF(ISNUMBER(MATCH(LEFT(BD103,7),Final_Intermediate[Burmese_Consonants],0)),LEFT(BD103,7),
IF(ISNUMBER(MATCH(LEFT(BD103,6),Final_Intermediate[Burmese_Consonants],0)),LEFT(BD103,6),
IF(ISNUMBER(MATCH(LEFT(BD103,5),Final_Intermediate[Burmese_Consonants],0)),LEFT(BD103,5),
IF(ISNUMBER(MATCH(LEFT(BD103,4),Final_Intermediate[Burmese_Consonants],0)),LEFT(BD103,4),
IF(ISNUMBER(MATCH(LEFT(BD103,3),Final_Intermediate[Burmese_Consonants],0)),LEFT(BD103,3),
IF(ISNUMBER(MATCH(LEFT(BD103,2),Final_Intermediate[Burmese_Consonants],0)),LEFT(BD103,2),
IF(ISNUMBER(MATCH(LEFT(BD103,1),Final_Intermediate[Burmese_Consonants],0)),LEFT(BD103,1),
"")))))))))))))))</f>
        <v>ပေါင်း</v>
      </c>
      <c r="AG103" t="str">
        <f>IF(AND(OR(BE103="။",BE103="၊"),LEN(BE103)=1),BE103,
IF(ISNUMBER(MATCH(LEFT(BE103,7),Final_modified_Intermediate[Burmese_Consonants],0)),LEFT(BE103,7),
IF(ISNUMBER(MATCH(LEFT(BE103,6),Final_modified_Intermediate[Burmese_Consonants],0)),LEFT(BE103,6),
IF(ISNUMBER(MATCH(LEFT(BE103,5),Final_modified_Intermediate[Burmese_Consonants],0)),LEFT(BE103,5),
IF(ISNUMBER(MATCH(LEFT(BE103,4),Final_modified_Intermediate[Burmese_Consonants],0)),LEFT(BE103,4),
IF(ISNUMBER(MATCH(LEFT(BE103,3),Final_modified_Intermediate[Burmese_Consonants],0)),LEFT(BE103,3),
IF(ISNUMBER(MATCH(LEFT(BE103,2),Final_modified_Intermediate[Burmese_Consonants],0)),LEFT(BE103,2),
IF(ISNUMBER(MATCH(LEFT(BE103,1),Final_modified_Intermediate[Burmese_Consonants],0)),LEFT(BE103,1),
IF(ISNUMBER(MATCH(LEFT(BE103,7),Final_Intermediate[Burmese_Consonants],0)),LEFT(BE103,7),
IF(ISNUMBER(MATCH(LEFT(BE103,6),Final_Intermediate[Burmese_Consonants],0)),LEFT(BE103,6),
IF(ISNUMBER(MATCH(LEFT(BE103,5),Final_Intermediate[Burmese_Consonants],0)),LEFT(BE103,5),
IF(ISNUMBER(MATCH(LEFT(BE103,4),Final_Intermediate[Burmese_Consonants],0)),LEFT(BE103,4),
IF(ISNUMBER(MATCH(LEFT(BE103,3),Final_Intermediate[Burmese_Consonants],0)),LEFT(BE103,3),
IF(ISNUMBER(MATCH(LEFT(BE103,2),Final_Intermediate[Burmese_Consonants],0)),LEFT(BE103,2),
IF(ISNUMBER(MATCH(LEFT(BE103,1),Final_Intermediate[Burmese_Consonants],0)),LEFT(BE103,1),
"")))))))))))))))</f>
        <v/>
      </c>
      <c r="AH103" t="str">
        <f>IF(AND(OR(BF103="။",BF103="၊"),LEN(BF103)=1),BF103,
IF(ISNUMBER(MATCH(LEFT(BF103,7),Final_modified_Intermediate[Burmese_Consonants],0)),LEFT(BF103,7),
IF(ISNUMBER(MATCH(LEFT(BF103,6),Final_modified_Intermediate[Burmese_Consonants],0)),LEFT(BF103,6),
IF(ISNUMBER(MATCH(LEFT(BF103,5),Final_modified_Intermediate[Burmese_Consonants],0)),LEFT(BF103,5),
IF(ISNUMBER(MATCH(LEFT(BF103,4),Final_modified_Intermediate[Burmese_Consonants],0)),LEFT(BF103,4),
IF(ISNUMBER(MATCH(LEFT(BF103,3),Final_modified_Intermediate[Burmese_Consonants],0)),LEFT(BF103,3),
IF(ISNUMBER(MATCH(LEFT(BF103,2),Final_modified_Intermediate[Burmese_Consonants],0)),LEFT(BF103,2),
IF(ISNUMBER(MATCH(LEFT(BF103,1),Final_modified_Intermediate[Burmese_Consonants],0)),LEFT(BF103,1),
IF(ISNUMBER(MATCH(LEFT(BF103,7),Final_Intermediate[Burmese_Consonants],0)),LEFT(BF103,7),
IF(ISNUMBER(MATCH(LEFT(BF103,6),Final_Intermediate[Burmese_Consonants],0)),LEFT(BF103,6),
IF(ISNUMBER(MATCH(LEFT(BF103,5),Final_Intermediate[Burmese_Consonants],0)),LEFT(BF103,5),
IF(ISNUMBER(MATCH(LEFT(BF103,4),Final_Intermediate[Burmese_Consonants],0)),LEFT(BF103,4),
IF(ISNUMBER(MATCH(LEFT(BF103,3),Final_Intermediate[Burmese_Consonants],0)),LEFT(BF103,3),
IF(ISNUMBER(MATCH(LEFT(BF103,2),Final_Intermediate[Burmese_Consonants],0)),LEFT(BF103,2),
IF(ISNUMBER(MATCH(LEFT(BF103,1),Final_Intermediate[Burmese_Consonants],0)),LEFT(BF103,1),
"")))))))))))))))</f>
        <v/>
      </c>
      <c r="AI103" t="str">
        <f>IF(AND(OR(BG103="။",BG103="၊"),LEN(BG103)=1),BG103,
IF(ISNUMBER(MATCH(LEFT(BG103,7),Final_modified_Intermediate[Burmese_Consonants],0)),LEFT(BG103,7),
IF(ISNUMBER(MATCH(LEFT(BG103,6),Final_modified_Intermediate[Burmese_Consonants],0)),LEFT(BG103,6),
IF(ISNUMBER(MATCH(LEFT(BG103,5),Final_modified_Intermediate[Burmese_Consonants],0)),LEFT(BG103,5),
IF(ISNUMBER(MATCH(LEFT(BG103,4),Final_modified_Intermediate[Burmese_Consonants],0)),LEFT(BG103,4),
IF(ISNUMBER(MATCH(LEFT(BG103,3),Final_modified_Intermediate[Burmese_Consonants],0)),LEFT(BG103,3),
IF(ISNUMBER(MATCH(LEFT(BG103,2),Final_modified_Intermediate[Burmese_Consonants],0)),LEFT(BG103,2),
IF(ISNUMBER(MATCH(LEFT(BG103,1),Final_modified_Intermediate[Burmese_Consonants],0)),LEFT(BG103,1),
IF(ISNUMBER(MATCH(LEFT(BG103,7),Final_Intermediate[Burmese_Consonants],0)),LEFT(BG103,7),
IF(ISNUMBER(MATCH(LEFT(BG103,6),Final_Intermediate[Burmese_Consonants],0)),LEFT(BG103,6),
IF(ISNUMBER(MATCH(LEFT(BG103,5),Final_Intermediate[Burmese_Consonants],0)),LEFT(BG103,5),
IF(ISNUMBER(MATCH(LEFT(BG103,4),Final_Intermediate[Burmese_Consonants],0)),LEFT(BG103,4),
IF(ISNUMBER(MATCH(LEFT(BG103,3),Final_Intermediate[Burmese_Consonants],0)),LEFT(BG103,3),
IF(ISNUMBER(MATCH(LEFT(BG103,2),Final_Intermediate[Burmese_Consonants],0)),LEFT(BG103,2),
IF(ISNUMBER(MATCH(LEFT(BG103,1),Final_Intermediate[Burmese_Consonants],0)),LEFT(BG103,1),
"")))))))))))))))</f>
        <v/>
      </c>
      <c r="AJ103" t="str">
        <f>IF(AND(OR(BH103="။",BH103="၊"),LEN(BH103)=1),BH103,
IF(ISNUMBER(MATCH(LEFT(BH103,7),Final_modified_Intermediate[Burmese_Consonants],0)),LEFT(BH103,7),
IF(ISNUMBER(MATCH(LEFT(BH103,6),Final_modified_Intermediate[Burmese_Consonants],0)),LEFT(BH103,6),
IF(ISNUMBER(MATCH(LEFT(BH103,5),Final_modified_Intermediate[Burmese_Consonants],0)),LEFT(BH103,5),
IF(ISNUMBER(MATCH(LEFT(BH103,4),Final_modified_Intermediate[Burmese_Consonants],0)),LEFT(BH103,4),
IF(ISNUMBER(MATCH(LEFT(BH103,3),Final_modified_Intermediate[Burmese_Consonants],0)),LEFT(BH103,3),
IF(ISNUMBER(MATCH(LEFT(BH103,2),Final_modified_Intermediate[Burmese_Consonants],0)),LEFT(BH103,2),
IF(ISNUMBER(MATCH(LEFT(BH103,1),Final_modified_Intermediate[Burmese_Consonants],0)),LEFT(BH103,1),
IF(ISNUMBER(MATCH(LEFT(BH103,7),Final_Intermediate[Burmese_Consonants],0)),LEFT(BH103,7),
IF(ISNUMBER(MATCH(LEFT(BH103,6),Final_Intermediate[Burmese_Consonants],0)),LEFT(BH103,6),
IF(ISNUMBER(MATCH(LEFT(BH103,5),Final_Intermediate[Burmese_Consonants],0)),LEFT(BH103,5),
IF(ISNUMBER(MATCH(LEFT(BH103,4),Final_Intermediate[Burmese_Consonants],0)),LEFT(BH103,4),
IF(ISNUMBER(MATCH(LEFT(BH103,3),Final_Intermediate[Burmese_Consonants],0)),LEFT(BH103,3),
IF(ISNUMBER(MATCH(LEFT(BH103,2),Final_Intermediate[Burmese_Consonants],0)),LEFT(BH103,2),
IF(ISNUMBER(MATCH(LEFT(BH103,1),Final_Intermediate[Burmese_Consonants],0)),LEFT(BH103,1),
"")))))))))))))))</f>
        <v/>
      </c>
      <c r="AK103" t="str">
        <f>IF(AND(OR(BI103="။",BI103="၊"),LEN(BI103)=1),BI103,
IF(ISNUMBER(MATCH(LEFT(BI103,7),Final_modified_Intermediate[Burmese_Consonants],0)),LEFT(BI103,7),
IF(ISNUMBER(MATCH(LEFT(BI103,6),Final_modified_Intermediate[Burmese_Consonants],0)),LEFT(BI103,6),
IF(ISNUMBER(MATCH(LEFT(BI103,5),Final_modified_Intermediate[Burmese_Consonants],0)),LEFT(BI103,5),
IF(ISNUMBER(MATCH(LEFT(BI103,4),Final_modified_Intermediate[Burmese_Consonants],0)),LEFT(BI103,4),
IF(ISNUMBER(MATCH(LEFT(BI103,3),Final_modified_Intermediate[Burmese_Consonants],0)),LEFT(BI103,3),
IF(ISNUMBER(MATCH(LEFT(BI103,2),Final_modified_Intermediate[Burmese_Consonants],0)),LEFT(BI103,2),
IF(ISNUMBER(MATCH(LEFT(BI103,1),Final_modified_Intermediate[Burmese_Consonants],0)),LEFT(BI103,1),
IF(ISNUMBER(MATCH(LEFT(BI103,7),Final_Intermediate[Burmese_Consonants],0)),LEFT(BI103,7),
IF(ISNUMBER(MATCH(LEFT(BI103,6),Final_Intermediate[Burmese_Consonants],0)),LEFT(BI103,6),
IF(ISNUMBER(MATCH(LEFT(BI103,5),Final_Intermediate[Burmese_Consonants],0)),LEFT(BI103,5),
IF(ISNUMBER(MATCH(LEFT(BI103,4),Final_Intermediate[Burmese_Consonants],0)),LEFT(BI103,4),
IF(ISNUMBER(MATCH(LEFT(BI103,3),Final_Intermediate[Burmese_Consonants],0)),LEFT(BI103,3),
IF(ISNUMBER(MATCH(LEFT(BI103,2),Final_Intermediate[Burmese_Consonants],0)),LEFT(BI103,2),
IF(ISNUMBER(MATCH(LEFT(BI103,1),Final_Intermediate[Burmese_Consonants],0)),LEFT(BI103,1),
"")))))))))))))))</f>
        <v/>
      </c>
      <c r="AL103" t="str">
        <f>IF(AND(OR(BJ103="။",BJ103="၊"),LEN(BJ103)=1),BJ103,
IF(ISNUMBER(MATCH(LEFT(BJ103,7),Final_modified_Intermediate[Burmese_Consonants],0)),LEFT(BJ103,7),
IF(ISNUMBER(MATCH(LEFT(BJ103,6),Final_modified_Intermediate[Burmese_Consonants],0)),LEFT(BJ103,6),
IF(ISNUMBER(MATCH(LEFT(BJ103,5),Final_modified_Intermediate[Burmese_Consonants],0)),LEFT(BJ103,5),
IF(ISNUMBER(MATCH(LEFT(BJ103,4),Final_modified_Intermediate[Burmese_Consonants],0)),LEFT(BJ103,4),
IF(ISNUMBER(MATCH(LEFT(BJ103,3),Final_modified_Intermediate[Burmese_Consonants],0)),LEFT(BJ103,3),
IF(ISNUMBER(MATCH(LEFT(BJ103,2),Final_modified_Intermediate[Burmese_Consonants],0)),LEFT(BJ103,2),
IF(ISNUMBER(MATCH(LEFT(BJ103,1),Final_modified_Intermediate[Burmese_Consonants],0)),LEFT(BJ103,1),
IF(ISNUMBER(MATCH(LEFT(BJ103,7),Final_Intermediate[Burmese_Consonants],0)),LEFT(BJ103,7),
IF(ISNUMBER(MATCH(LEFT(BJ103,6),Final_Intermediate[Burmese_Consonants],0)),LEFT(BJ103,6),
IF(ISNUMBER(MATCH(LEFT(BJ103,5),Final_Intermediate[Burmese_Consonants],0)),LEFT(BJ103,5),
IF(ISNUMBER(MATCH(LEFT(BJ103,4),Final_Intermediate[Burmese_Consonants],0)),LEFT(BJ103,4),
IF(ISNUMBER(MATCH(LEFT(BJ103,3),Final_Intermediate[Burmese_Consonants],0)),LEFT(BJ103,3),
IF(ISNUMBER(MATCH(LEFT(BJ103,2),Final_Intermediate[Burmese_Consonants],0)),LEFT(BJ103,2),
IF(ISNUMBER(MATCH(LEFT(BJ103,1),Final_Intermediate[Burmese_Consonants],0)),LEFT(BJ103,1),
"")))))))))))))))</f>
        <v/>
      </c>
      <c r="AN103" t="e">
        <f>Compiler_Burmese[[#This Row],[Sr. No.]]</f>
        <v>#REF!</v>
      </c>
      <c r="AO10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पौन3</v>
      </c>
      <c r="AS10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3" t="e">
        <f>[2]!Vocabulary_Burmese[[#This Row],[Sr. No.]]</f>
        <v>#REF!</v>
      </c>
      <c r="BA103" t="str">
        <f>IF(Raw_data_N2_Kanji[[#This Row],[Categorie]]&lt;&gt;"","",
IF(ISNUMBER(MATCH(V,Special_list[Burmese word],0)),"",
SUBSTITUTE(Raw_data_N2_Kanji[[#This Row],[Raw]]," ","")))</f>
        <v>ငါးသလောက်ပေါင်း</v>
      </c>
      <c r="BB103" t="str">
        <f>RIGHT(Segregate18[[#This Row],[UPGRADE]],LEN(Segregate18[[#This Row],[UPGRADE]])-LEN(Compiler_Burmese[[#This Row],[1]]))</f>
        <v>သလောက်ပေါင်း</v>
      </c>
      <c r="BC103" t="str">
        <f>RIGHT(Segregate18[[#This Row],[11]],LEN(Segregate18[[#This Row],[11]])-LEN(Compiler_Burmese[[#This Row],[2]]))</f>
        <v>လောက်ပေါင်း</v>
      </c>
      <c r="BD103" t="str">
        <f>RIGHT(Segregate18[[#This Row],[21]],LEN(Segregate18[[#This Row],[21]])-LEN(Compiler_Burmese[[#This Row],[3]]))</f>
        <v>ပေါင်း</v>
      </c>
      <c r="BE103" t="str">
        <f>RIGHT(Segregate18[[#This Row],[31]],LEN(Segregate18[[#This Row],[31]])-LEN(Compiler_Burmese[[#This Row],[4]]))</f>
        <v/>
      </c>
      <c r="BF103" t="str">
        <f>RIGHT(Segregate18[[#This Row],[41]],LEN(Segregate18[[#This Row],[41]])-LEN(Compiler_Burmese[[#This Row],[5]]))</f>
        <v/>
      </c>
      <c r="BG103" t="str">
        <f>RIGHT(Segregate18[[#This Row],[51]],LEN(Segregate18[[#This Row],[51]])-LEN(Compiler_Burmese[[#This Row],[6]]))</f>
        <v/>
      </c>
      <c r="BH103" t="str">
        <f>RIGHT(Segregate18[[#This Row],[61]],LEN(Segregate18[[#This Row],[61]])-LEN(Compiler_Burmese[[#This Row],[7]]))</f>
        <v/>
      </c>
      <c r="BI103" t="str">
        <f>RIGHT(Segregate18[[#This Row],[71]],LEN(Segregate18[[#This Row],[71]])-LEN(Compiler_Burmese[[#This Row],[8]]))</f>
        <v/>
      </c>
      <c r="BJ103" t="str">
        <f>RIGHT(Segregate18[[#This Row],[81]],LEN(Segregate18[[#This Row],[81]])-LEN(Compiler_Burmese[[#This Row],[9]]))</f>
        <v/>
      </c>
    </row>
    <row r="104" spans="1:62" ht="14.25" customHeight="1" x14ac:dyDescent="0.3">
      <c r="A104">
        <f>IF(Raw_data_N2_Kanji[[#This Row],[Categorie]]&lt;&gt;"",$A103+1,$A103)</f>
        <v>9</v>
      </c>
      <c r="B104" s="6">
        <f>IF(AND(Raw_data_N2_Kanji[[#This Row],[Supporting word 1]]="",Raw_data_N2_Kanji[[#This Row],[Supporting word 2]]=""),$B103,$B103+1)</f>
        <v>0</v>
      </c>
      <c r="C104" s="9">
        <f>ROW()-ROW(Raw_data_N2_Kanji[#Headers])</f>
        <v>102</v>
      </c>
      <c r="D104" s="9"/>
      <c r="E104" s="9" t="str">
        <f>IF(Raw_data_N2_Kanji[[#This Row],[Categorie]]="",$E103,Raw_data_N2_Kanji[[#This Row],[Categorie]])</f>
        <v>Seafood (Lunch, Dinner)</v>
      </c>
      <c r="F104" s="9">
        <f t="shared" si="2"/>
        <v>3</v>
      </c>
      <c r="G104" s="57" t="str">
        <f>Raw_data_N2_Kanji[[#This Row],[Lecture_no]]&amp;"_"&amp;Raw_data_N2_Kanji[[#This Row],[Receipe_no]]</f>
        <v>Seafood (Lunch, Dinner)_3</v>
      </c>
      <c r="H104" s="11" t="s">
        <v>27540</v>
      </c>
      <c r="I10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ငါးဆုပ်ကြော်</v>
      </c>
      <c r="K10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4" s="11"/>
      <c r="N104" s="11"/>
      <c r="O10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4" s="12" t="s">
        <v>27720</v>
      </c>
      <c r="Q104" s="12">
        <f>IF(Raw_data_N2_Kanji[[#This Row],[Receipe_no]]=0,$Q103,
$Q103+1)</f>
        <v>93</v>
      </c>
      <c r="R104" s="11"/>
      <c r="S104" s="11">
        <f>IF(Raw_data_N2_Kanji[[#This Row],[Marking]]="",1,"")</f>
        <v>1</v>
      </c>
      <c r="T104" s="11" t="str">
        <f>IF(Raw_data_N2_Kanji[[#This Row],[Marking_blank]]="",SUMPRODUCT(COUNTIF($S$3:$S104,$S104)),"")</f>
        <v/>
      </c>
      <c r="U104" s="12">
        <f>Raw_data_N2_Kanji[[#This Row],[Sr. no.]]</f>
        <v>102</v>
      </c>
      <c r="V104" s="11">
        <f>SUMPRODUCT(COUNTIF($J$3:$J104,$J104))</f>
        <v>1</v>
      </c>
      <c r="W104" s="82">
        <f>LEN('1_Raw_data'!$J104)</f>
        <v>12</v>
      </c>
      <c r="Y104" t="e">
        <f>Segregate18[[#This Row],[Sr. No.]]</f>
        <v>#REF!</v>
      </c>
      <c r="Z104" t="str">
        <f>IF(AND(OR(BA104="။",BA104="၊"),LEN(BA104)=1),BA104,
IF(ISNUMBER(MATCH(LEFT(BA104,7),Final_modified_Intermediate[Burmese_Consonants],0)),LEFT(BA104,7),
IF(ISNUMBER(MATCH(LEFT(BA104,6),Final_modified_Intermediate[Burmese_Consonants],0)),LEFT(BA104,6),
IF(ISNUMBER(MATCH(LEFT(BA104,5),Final_modified_Intermediate[Burmese_Consonants],0)),LEFT(BA104,5),
IF(ISNUMBER(MATCH(LEFT(BA104,4),Final_modified_Intermediate[Burmese_Consonants],0)),LEFT(BA104,4),
IF(ISNUMBER(MATCH(LEFT(BA104,3),Final_modified_Intermediate[Burmese_Consonants],0)),LEFT(BA104,3),
IF(ISNUMBER(MATCH(LEFT(BA104,2),Final_modified_Intermediate[Burmese_Consonants],0)),LEFT(BA104,2),
IF(ISNUMBER(MATCH(LEFT(BA104,1),Final_modified_Intermediate[Burmese_Consonants],0)),LEFT(BA104,1),
IF(ISNUMBER(MATCH(LEFT(BA104,7),Final_Intermediate[Burmese_Consonants],0)),LEFT(BA104,7),
IF(ISNUMBER(MATCH(LEFT(BA104,6),Final_Intermediate[Burmese_Consonants],0)),LEFT(BA104,6),
IF(ISNUMBER(MATCH(LEFT(BA104,5),Final_Intermediate[Burmese_Consonants],0)),LEFT(BA104,5),
IF(ISNUMBER(MATCH(LEFT(BA104,4),Final_Intermediate[Burmese_Consonants],0)),LEFT(BA104,4),
IF(ISNUMBER(MATCH(LEFT(BA104,3),Final_Intermediate[Burmese_Consonants],0)),LEFT(BA104,3),
IF(ISNUMBER(MATCH(LEFT(BA104,2),Final_Intermediate[Burmese_Consonants],0)),LEFT(BA104,2),
IF(ISNUMBER(MATCH(LEFT(BA104,1),Final_Intermediate[Burmese_Consonants],0)),LEFT(BA104,1),
"")))))))))))))))</f>
        <v>ငါး</v>
      </c>
      <c r="AA10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4" t="str">
        <f>IF(AND(OR(BB104="။",BB104="၊"),LEN(BB104)=1),BB104,
IF(ISNUMBER(MATCH(LEFT(BB104,7),Final_modified_Intermediate[Burmese_Consonants],0)),LEFT(BB104,7),
IF(ISNUMBER(MATCH(LEFT(BB104,6),Final_modified_Intermediate[Burmese_Consonants],0)),LEFT(BB104,6),
IF(ISNUMBER(MATCH(LEFT(BB104,5),Final_modified_Intermediate[Burmese_Consonants],0)),LEFT(BB104,5),
IF(ISNUMBER(MATCH(LEFT(BB104,4),Final_modified_Intermediate[Burmese_Consonants],0)),LEFT(BB104,4),
IF(ISNUMBER(MATCH(LEFT(BB104,3),Final_modified_Intermediate[Burmese_Consonants],0)),LEFT(BB104,3),
IF(ISNUMBER(MATCH(LEFT(BB104,2),Final_modified_Intermediate[Burmese_Consonants],0)),LEFT(BB104,2),
IF(ISNUMBER(MATCH(LEFT(BB104,1),Final_modified_Intermediate[Burmese_Consonants],0)),LEFT(BB104,1),
IF(ISNUMBER(MATCH(LEFT(BB104,7),Final_Intermediate[Burmese_Consonants],0)),LEFT(BB104,7),
IF(ISNUMBER(MATCH(LEFT(BB104,6),Final_Intermediate[Burmese_Consonants],0)),LEFT(BB104,6),
IF(ISNUMBER(MATCH(LEFT(BB104,5),Final_Intermediate[Burmese_Consonants],0)),LEFT(BB104,5),
IF(ISNUMBER(MATCH(LEFT(BB104,4),Final_Intermediate[Burmese_Consonants],0)),LEFT(BB104,4),
IF(ISNUMBER(MATCH(LEFT(BB104,3),Final_Intermediate[Burmese_Consonants],0)),LEFT(BB104,3),
IF(ISNUMBER(MATCH(LEFT(BB104,2),Final_Intermediate[Burmese_Consonants],0)),LEFT(BB104,2),
IF(ISNUMBER(MATCH(LEFT(BB104,1),Final_Intermediate[Burmese_Consonants],0)),LEFT(BB104,1),
"")))))))))))))))</f>
        <v>ဆုပ်</v>
      </c>
      <c r="AC10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4" t="str">
        <f>IF(AND(OR(BC104="။",BC104="၊"),LEN(BC104)=1),BC104,
IF(ISNUMBER(MATCH(LEFT(BC104,7),Final_modified_Intermediate[Burmese_Consonants],0)),LEFT(BC104,7),
IF(ISNUMBER(MATCH(LEFT(BC104,6),Final_modified_Intermediate[Burmese_Consonants],0)),LEFT(BC104,6),
IF(ISNUMBER(MATCH(LEFT(BC104,5),Final_modified_Intermediate[Burmese_Consonants],0)),LEFT(BC104,5),
IF(ISNUMBER(MATCH(LEFT(BC104,4),Final_modified_Intermediate[Burmese_Consonants],0)),LEFT(BC104,4),
IF(ISNUMBER(MATCH(LEFT(BC104,3),Final_modified_Intermediate[Burmese_Consonants],0)),LEFT(BC104,3),
IF(ISNUMBER(MATCH(LEFT(BC104,2),Final_modified_Intermediate[Burmese_Consonants],0)),LEFT(BC104,2),
IF(ISNUMBER(MATCH(LEFT(BC104,1),Final_modified_Intermediate[Burmese_Consonants],0)),LEFT(BC104,1),
IF(ISNUMBER(MATCH(LEFT(BC104,7),Final_Intermediate[Burmese_Consonants],0)),LEFT(BC104,7),
IF(ISNUMBER(MATCH(LEFT(BC104,6),Final_Intermediate[Burmese_Consonants],0)),LEFT(BC104,6),
IF(ISNUMBER(MATCH(LEFT(BC104,5),Final_Intermediate[Burmese_Consonants],0)),LEFT(BC104,5),
IF(ISNUMBER(MATCH(LEFT(BC104,4),Final_Intermediate[Burmese_Consonants],0)),LEFT(BC104,4),
IF(ISNUMBER(MATCH(LEFT(BC104,3),Final_Intermediate[Burmese_Consonants],0)),LEFT(BC104,3),
IF(ISNUMBER(MATCH(LEFT(BC104,2),Final_Intermediate[Burmese_Consonants],0)),LEFT(BC104,2),
IF(ISNUMBER(MATCH(LEFT(BC104,1),Final_Intermediate[Burmese_Consonants],0)),LEFT(BC104,1),
"")))))))))))))))</f>
        <v>ကြော်</v>
      </c>
      <c r="AE10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4" t="str">
        <f>IF(AND(OR(BD104="။",BD104="၊"),LEN(BD104)=1),BD104,
IF(ISNUMBER(MATCH(LEFT(BD104,7),Final_modified_Intermediate[Burmese_Consonants],0)),LEFT(BD104,7),
IF(ISNUMBER(MATCH(LEFT(BD104,6),Final_modified_Intermediate[Burmese_Consonants],0)),LEFT(BD104,6),
IF(ISNUMBER(MATCH(LEFT(BD104,5),Final_modified_Intermediate[Burmese_Consonants],0)),LEFT(BD104,5),
IF(ISNUMBER(MATCH(LEFT(BD104,4),Final_modified_Intermediate[Burmese_Consonants],0)),LEFT(BD104,4),
IF(ISNUMBER(MATCH(LEFT(BD104,3),Final_modified_Intermediate[Burmese_Consonants],0)),LEFT(BD104,3),
IF(ISNUMBER(MATCH(LEFT(BD104,2),Final_modified_Intermediate[Burmese_Consonants],0)),LEFT(BD104,2),
IF(ISNUMBER(MATCH(LEFT(BD104,1),Final_modified_Intermediate[Burmese_Consonants],0)),LEFT(BD104,1),
IF(ISNUMBER(MATCH(LEFT(BD104,7),Final_Intermediate[Burmese_Consonants],0)),LEFT(BD104,7),
IF(ISNUMBER(MATCH(LEFT(BD104,6),Final_Intermediate[Burmese_Consonants],0)),LEFT(BD104,6),
IF(ISNUMBER(MATCH(LEFT(BD104,5),Final_Intermediate[Burmese_Consonants],0)),LEFT(BD104,5),
IF(ISNUMBER(MATCH(LEFT(BD104,4),Final_Intermediate[Burmese_Consonants],0)),LEFT(BD104,4),
IF(ISNUMBER(MATCH(LEFT(BD104,3),Final_Intermediate[Burmese_Consonants],0)),LEFT(BD104,3),
IF(ISNUMBER(MATCH(LEFT(BD104,2),Final_Intermediate[Burmese_Consonants],0)),LEFT(BD104,2),
IF(ISNUMBER(MATCH(LEFT(BD104,1),Final_Intermediate[Burmese_Consonants],0)),LEFT(BD104,1),
"")))))))))))))))</f>
        <v/>
      </c>
      <c r="AG104" t="str">
        <f>IF(AND(OR(BE104="။",BE104="၊"),LEN(BE104)=1),BE104,
IF(ISNUMBER(MATCH(LEFT(BE104,7),Final_modified_Intermediate[Burmese_Consonants],0)),LEFT(BE104,7),
IF(ISNUMBER(MATCH(LEFT(BE104,6),Final_modified_Intermediate[Burmese_Consonants],0)),LEFT(BE104,6),
IF(ISNUMBER(MATCH(LEFT(BE104,5),Final_modified_Intermediate[Burmese_Consonants],0)),LEFT(BE104,5),
IF(ISNUMBER(MATCH(LEFT(BE104,4),Final_modified_Intermediate[Burmese_Consonants],0)),LEFT(BE104,4),
IF(ISNUMBER(MATCH(LEFT(BE104,3),Final_modified_Intermediate[Burmese_Consonants],0)),LEFT(BE104,3),
IF(ISNUMBER(MATCH(LEFT(BE104,2),Final_modified_Intermediate[Burmese_Consonants],0)),LEFT(BE104,2),
IF(ISNUMBER(MATCH(LEFT(BE104,1),Final_modified_Intermediate[Burmese_Consonants],0)),LEFT(BE104,1),
IF(ISNUMBER(MATCH(LEFT(BE104,7),Final_Intermediate[Burmese_Consonants],0)),LEFT(BE104,7),
IF(ISNUMBER(MATCH(LEFT(BE104,6),Final_Intermediate[Burmese_Consonants],0)),LEFT(BE104,6),
IF(ISNUMBER(MATCH(LEFT(BE104,5),Final_Intermediate[Burmese_Consonants],0)),LEFT(BE104,5),
IF(ISNUMBER(MATCH(LEFT(BE104,4),Final_Intermediate[Burmese_Consonants],0)),LEFT(BE104,4),
IF(ISNUMBER(MATCH(LEFT(BE104,3),Final_Intermediate[Burmese_Consonants],0)),LEFT(BE104,3),
IF(ISNUMBER(MATCH(LEFT(BE104,2),Final_Intermediate[Burmese_Consonants],0)),LEFT(BE104,2),
IF(ISNUMBER(MATCH(LEFT(BE104,1),Final_Intermediate[Burmese_Consonants],0)),LEFT(BE104,1),
"")))))))))))))))</f>
        <v/>
      </c>
      <c r="AH104" t="str">
        <f>IF(AND(OR(BF104="။",BF104="၊"),LEN(BF104)=1),BF104,
IF(ISNUMBER(MATCH(LEFT(BF104,7),Final_modified_Intermediate[Burmese_Consonants],0)),LEFT(BF104,7),
IF(ISNUMBER(MATCH(LEFT(BF104,6),Final_modified_Intermediate[Burmese_Consonants],0)),LEFT(BF104,6),
IF(ISNUMBER(MATCH(LEFT(BF104,5),Final_modified_Intermediate[Burmese_Consonants],0)),LEFT(BF104,5),
IF(ISNUMBER(MATCH(LEFT(BF104,4),Final_modified_Intermediate[Burmese_Consonants],0)),LEFT(BF104,4),
IF(ISNUMBER(MATCH(LEFT(BF104,3),Final_modified_Intermediate[Burmese_Consonants],0)),LEFT(BF104,3),
IF(ISNUMBER(MATCH(LEFT(BF104,2),Final_modified_Intermediate[Burmese_Consonants],0)),LEFT(BF104,2),
IF(ISNUMBER(MATCH(LEFT(BF104,1),Final_modified_Intermediate[Burmese_Consonants],0)),LEFT(BF104,1),
IF(ISNUMBER(MATCH(LEFT(BF104,7),Final_Intermediate[Burmese_Consonants],0)),LEFT(BF104,7),
IF(ISNUMBER(MATCH(LEFT(BF104,6),Final_Intermediate[Burmese_Consonants],0)),LEFT(BF104,6),
IF(ISNUMBER(MATCH(LEFT(BF104,5),Final_Intermediate[Burmese_Consonants],0)),LEFT(BF104,5),
IF(ISNUMBER(MATCH(LEFT(BF104,4),Final_Intermediate[Burmese_Consonants],0)),LEFT(BF104,4),
IF(ISNUMBER(MATCH(LEFT(BF104,3),Final_Intermediate[Burmese_Consonants],0)),LEFT(BF104,3),
IF(ISNUMBER(MATCH(LEFT(BF104,2),Final_Intermediate[Burmese_Consonants],0)),LEFT(BF104,2),
IF(ISNUMBER(MATCH(LEFT(BF104,1),Final_Intermediate[Burmese_Consonants],0)),LEFT(BF104,1),
"")))))))))))))))</f>
        <v/>
      </c>
      <c r="AI104" t="str">
        <f>IF(AND(OR(BG104="။",BG104="၊"),LEN(BG104)=1),BG104,
IF(ISNUMBER(MATCH(LEFT(BG104,7),Final_modified_Intermediate[Burmese_Consonants],0)),LEFT(BG104,7),
IF(ISNUMBER(MATCH(LEFT(BG104,6),Final_modified_Intermediate[Burmese_Consonants],0)),LEFT(BG104,6),
IF(ISNUMBER(MATCH(LEFT(BG104,5),Final_modified_Intermediate[Burmese_Consonants],0)),LEFT(BG104,5),
IF(ISNUMBER(MATCH(LEFT(BG104,4),Final_modified_Intermediate[Burmese_Consonants],0)),LEFT(BG104,4),
IF(ISNUMBER(MATCH(LEFT(BG104,3),Final_modified_Intermediate[Burmese_Consonants],0)),LEFT(BG104,3),
IF(ISNUMBER(MATCH(LEFT(BG104,2),Final_modified_Intermediate[Burmese_Consonants],0)),LEFT(BG104,2),
IF(ISNUMBER(MATCH(LEFT(BG104,1),Final_modified_Intermediate[Burmese_Consonants],0)),LEFT(BG104,1),
IF(ISNUMBER(MATCH(LEFT(BG104,7),Final_Intermediate[Burmese_Consonants],0)),LEFT(BG104,7),
IF(ISNUMBER(MATCH(LEFT(BG104,6),Final_Intermediate[Burmese_Consonants],0)),LEFT(BG104,6),
IF(ISNUMBER(MATCH(LEFT(BG104,5),Final_Intermediate[Burmese_Consonants],0)),LEFT(BG104,5),
IF(ISNUMBER(MATCH(LEFT(BG104,4),Final_Intermediate[Burmese_Consonants],0)),LEFT(BG104,4),
IF(ISNUMBER(MATCH(LEFT(BG104,3),Final_Intermediate[Burmese_Consonants],0)),LEFT(BG104,3),
IF(ISNUMBER(MATCH(LEFT(BG104,2),Final_Intermediate[Burmese_Consonants],0)),LEFT(BG104,2),
IF(ISNUMBER(MATCH(LEFT(BG104,1),Final_Intermediate[Burmese_Consonants],0)),LEFT(BG104,1),
"")))))))))))))))</f>
        <v/>
      </c>
      <c r="AJ104" t="str">
        <f>IF(AND(OR(BH104="။",BH104="၊"),LEN(BH104)=1),BH104,
IF(ISNUMBER(MATCH(LEFT(BH104,7),Final_modified_Intermediate[Burmese_Consonants],0)),LEFT(BH104,7),
IF(ISNUMBER(MATCH(LEFT(BH104,6),Final_modified_Intermediate[Burmese_Consonants],0)),LEFT(BH104,6),
IF(ISNUMBER(MATCH(LEFT(BH104,5),Final_modified_Intermediate[Burmese_Consonants],0)),LEFT(BH104,5),
IF(ISNUMBER(MATCH(LEFT(BH104,4),Final_modified_Intermediate[Burmese_Consonants],0)),LEFT(BH104,4),
IF(ISNUMBER(MATCH(LEFT(BH104,3),Final_modified_Intermediate[Burmese_Consonants],0)),LEFT(BH104,3),
IF(ISNUMBER(MATCH(LEFT(BH104,2),Final_modified_Intermediate[Burmese_Consonants],0)),LEFT(BH104,2),
IF(ISNUMBER(MATCH(LEFT(BH104,1),Final_modified_Intermediate[Burmese_Consonants],0)),LEFT(BH104,1),
IF(ISNUMBER(MATCH(LEFT(BH104,7),Final_Intermediate[Burmese_Consonants],0)),LEFT(BH104,7),
IF(ISNUMBER(MATCH(LEFT(BH104,6),Final_Intermediate[Burmese_Consonants],0)),LEFT(BH104,6),
IF(ISNUMBER(MATCH(LEFT(BH104,5),Final_Intermediate[Burmese_Consonants],0)),LEFT(BH104,5),
IF(ISNUMBER(MATCH(LEFT(BH104,4),Final_Intermediate[Burmese_Consonants],0)),LEFT(BH104,4),
IF(ISNUMBER(MATCH(LEFT(BH104,3),Final_Intermediate[Burmese_Consonants],0)),LEFT(BH104,3),
IF(ISNUMBER(MATCH(LEFT(BH104,2),Final_Intermediate[Burmese_Consonants],0)),LEFT(BH104,2),
IF(ISNUMBER(MATCH(LEFT(BH104,1),Final_Intermediate[Burmese_Consonants],0)),LEFT(BH104,1),
"")))))))))))))))</f>
        <v/>
      </c>
      <c r="AK104" t="str">
        <f>IF(AND(OR(BI104="။",BI104="၊"),LEN(BI104)=1),BI104,
IF(ISNUMBER(MATCH(LEFT(BI104,7),Final_modified_Intermediate[Burmese_Consonants],0)),LEFT(BI104,7),
IF(ISNUMBER(MATCH(LEFT(BI104,6),Final_modified_Intermediate[Burmese_Consonants],0)),LEFT(BI104,6),
IF(ISNUMBER(MATCH(LEFT(BI104,5),Final_modified_Intermediate[Burmese_Consonants],0)),LEFT(BI104,5),
IF(ISNUMBER(MATCH(LEFT(BI104,4),Final_modified_Intermediate[Burmese_Consonants],0)),LEFT(BI104,4),
IF(ISNUMBER(MATCH(LEFT(BI104,3),Final_modified_Intermediate[Burmese_Consonants],0)),LEFT(BI104,3),
IF(ISNUMBER(MATCH(LEFT(BI104,2),Final_modified_Intermediate[Burmese_Consonants],0)),LEFT(BI104,2),
IF(ISNUMBER(MATCH(LEFT(BI104,1),Final_modified_Intermediate[Burmese_Consonants],0)),LEFT(BI104,1),
IF(ISNUMBER(MATCH(LEFT(BI104,7),Final_Intermediate[Burmese_Consonants],0)),LEFT(BI104,7),
IF(ISNUMBER(MATCH(LEFT(BI104,6),Final_Intermediate[Burmese_Consonants],0)),LEFT(BI104,6),
IF(ISNUMBER(MATCH(LEFT(BI104,5),Final_Intermediate[Burmese_Consonants],0)),LEFT(BI104,5),
IF(ISNUMBER(MATCH(LEFT(BI104,4),Final_Intermediate[Burmese_Consonants],0)),LEFT(BI104,4),
IF(ISNUMBER(MATCH(LEFT(BI104,3),Final_Intermediate[Burmese_Consonants],0)),LEFT(BI104,3),
IF(ISNUMBER(MATCH(LEFT(BI104,2),Final_Intermediate[Burmese_Consonants],0)),LEFT(BI104,2),
IF(ISNUMBER(MATCH(LEFT(BI104,1),Final_Intermediate[Burmese_Consonants],0)),LEFT(BI104,1),
"")))))))))))))))</f>
        <v/>
      </c>
      <c r="AL104" t="str">
        <f>IF(AND(OR(BJ104="။",BJ104="၊"),LEN(BJ104)=1),BJ104,
IF(ISNUMBER(MATCH(LEFT(BJ104,7),Final_modified_Intermediate[Burmese_Consonants],0)),LEFT(BJ104,7),
IF(ISNUMBER(MATCH(LEFT(BJ104,6),Final_modified_Intermediate[Burmese_Consonants],0)),LEFT(BJ104,6),
IF(ISNUMBER(MATCH(LEFT(BJ104,5),Final_modified_Intermediate[Burmese_Consonants],0)),LEFT(BJ104,5),
IF(ISNUMBER(MATCH(LEFT(BJ104,4),Final_modified_Intermediate[Burmese_Consonants],0)),LEFT(BJ104,4),
IF(ISNUMBER(MATCH(LEFT(BJ104,3),Final_modified_Intermediate[Burmese_Consonants],0)),LEFT(BJ104,3),
IF(ISNUMBER(MATCH(LEFT(BJ104,2),Final_modified_Intermediate[Burmese_Consonants],0)),LEFT(BJ104,2),
IF(ISNUMBER(MATCH(LEFT(BJ104,1),Final_modified_Intermediate[Burmese_Consonants],0)),LEFT(BJ104,1),
IF(ISNUMBER(MATCH(LEFT(BJ104,7),Final_Intermediate[Burmese_Consonants],0)),LEFT(BJ104,7),
IF(ISNUMBER(MATCH(LEFT(BJ104,6),Final_Intermediate[Burmese_Consonants],0)),LEFT(BJ104,6),
IF(ISNUMBER(MATCH(LEFT(BJ104,5),Final_Intermediate[Burmese_Consonants],0)),LEFT(BJ104,5),
IF(ISNUMBER(MATCH(LEFT(BJ104,4),Final_Intermediate[Burmese_Consonants],0)),LEFT(BJ104,4),
IF(ISNUMBER(MATCH(LEFT(BJ104,3),Final_Intermediate[Burmese_Consonants],0)),LEFT(BJ104,3),
IF(ISNUMBER(MATCH(LEFT(BJ104,2),Final_Intermediate[Burmese_Consonants],0)),LEFT(BJ104,2),
IF(ISNUMBER(MATCH(LEFT(BJ104,1),Final_Intermediate[Burmese_Consonants],0)),LEFT(BJ104,1),
"")))))))))))))))</f>
        <v/>
      </c>
      <c r="AN104" t="e">
        <f>Compiler_Burmese[[#This Row],[Sr. No.]]</f>
        <v>#REF!</v>
      </c>
      <c r="AO10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4" t="e">
        <f>[2]!Vocabulary_Burmese[[#This Row],[Sr. No.]]</f>
        <v>#REF!</v>
      </c>
      <c r="BA104" t="str">
        <f>IF(Raw_data_N2_Kanji[[#This Row],[Categorie]]&lt;&gt;"","",
IF(ISNUMBER(MATCH(V,Special_list[Burmese word],0)),"",
SUBSTITUTE(Raw_data_N2_Kanji[[#This Row],[Raw]]," ","")))</f>
        <v>ငါးဆုပ်ကြော်</v>
      </c>
      <c r="BB104" t="str">
        <f>RIGHT(Segregate18[[#This Row],[UPGRADE]],LEN(Segregate18[[#This Row],[UPGRADE]])-LEN(Compiler_Burmese[[#This Row],[1]]))</f>
        <v>ဆုပ်ကြော်</v>
      </c>
      <c r="BC104" t="str">
        <f>RIGHT(Segregate18[[#This Row],[11]],LEN(Segregate18[[#This Row],[11]])-LEN(Compiler_Burmese[[#This Row],[2]]))</f>
        <v>ကြော်</v>
      </c>
      <c r="BD104" t="str">
        <f>RIGHT(Segregate18[[#This Row],[21]],LEN(Segregate18[[#This Row],[21]])-LEN(Compiler_Burmese[[#This Row],[3]]))</f>
        <v/>
      </c>
      <c r="BE104" t="str">
        <f>RIGHT(Segregate18[[#This Row],[31]],LEN(Segregate18[[#This Row],[31]])-LEN(Compiler_Burmese[[#This Row],[4]]))</f>
        <v/>
      </c>
      <c r="BF104" t="str">
        <f>RIGHT(Segregate18[[#This Row],[41]],LEN(Segregate18[[#This Row],[41]])-LEN(Compiler_Burmese[[#This Row],[5]]))</f>
        <v/>
      </c>
      <c r="BG104" t="str">
        <f>RIGHT(Segregate18[[#This Row],[51]],LEN(Segregate18[[#This Row],[51]])-LEN(Compiler_Burmese[[#This Row],[6]]))</f>
        <v/>
      </c>
      <c r="BH104" t="str">
        <f>RIGHT(Segregate18[[#This Row],[61]],LEN(Segregate18[[#This Row],[61]])-LEN(Compiler_Burmese[[#This Row],[7]]))</f>
        <v/>
      </c>
      <c r="BI104" t="str">
        <f>RIGHT(Segregate18[[#This Row],[71]],LEN(Segregate18[[#This Row],[71]])-LEN(Compiler_Burmese[[#This Row],[8]]))</f>
        <v/>
      </c>
      <c r="BJ104" t="str">
        <f>RIGHT(Segregate18[[#This Row],[81]],LEN(Segregate18[[#This Row],[81]])-LEN(Compiler_Burmese[[#This Row],[9]]))</f>
        <v/>
      </c>
    </row>
    <row r="105" spans="1:62" ht="14.25" customHeight="1" x14ac:dyDescent="0.3">
      <c r="A105">
        <f>IF(Raw_data_N2_Kanji[[#This Row],[Categorie]]&lt;&gt;"",$A104+1,$A104)</f>
        <v>9</v>
      </c>
      <c r="B105" s="6">
        <f>IF(AND(Raw_data_N2_Kanji[[#This Row],[Supporting word 1]]="",Raw_data_N2_Kanji[[#This Row],[Supporting word 2]]=""),$B104,$B104+1)</f>
        <v>0</v>
      </c>
      <c r="C105" s="9">
        <f>ROW()-ROW(Raw_data_N2_Kanji[#Headers])</f>
        <v>103</v>
      </c>
      <c r="D105" s="9"/>
      <c r="E105" s="9" t="str">
        <f>IF(Raw_data_N2_Kanji[[#This Row],[Categorie]]="",$E104,Raw_data_N2_Kanji[[#This Row],[Categorie]])</f>
        <v>Seafood (Lunch, Dinner)</v>
      </c>
      <c r="F105" s="9">
        <f t="shared" si="2"/>
        <v>4</v>
      </c>
      <c r="G105" s="57" t="str">
        <f>Raw_data_N2_Kanji[[#This Row],[Lecture_no]]&amp;"_"&amp;Raw_data_N2_Kanji[[#This Row],[Receipe_no]]</f>
        <v>Seafood (Lunch, Dinner)_4</v>
      </c>
      <c r="H105" s="11" t="s">
        <v>27541</v>
      </c>
      <c r="I10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ငါးမုတ်ကြော်</v>
      </c>
      <c r="K10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5" s="11"/>
      <c r="N105" s="11"/>
      <c r="O10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5" s="12" t="s">
        <v>27721</v>
      </c>
      <c r="Q105" s="12">
        <f>IF(Raw_data_N2_Kanji[[#This Row],[Receipe_no]]=0,$Q104,
$Q104+1)</f>
        <v>94</v>
      </c>
      <c r="R105" s="11"/>
      <c r="S105" s="11">
        <f>IF(Raw_data_N2_Kanji[[#This Row],[Marking]]="",1,"")</f>
        <v>1</v>
      </c>
      <c r="T105" s="11" t="str">
        <f>IF(Raw_data_N2_Kanji[[#This Row],[Marking_blank]]="",SUMPRODUCT(COUNTIF($S$3:$S105,$S105)),"")</f>
        <v/>
      </c>
      <c r="U105" s="12">
        <f>Raw_data_N2_Kanji[[#This Row],[Sr. no.]]</f>
        <v>103</v>
      </c>
      <c r="V105" s="11">
        <f>SUMPRODUCT(COUNTIF($J$3:$J105,$J105))</f>
        <v>1</v>
      </c>
      <c r="W105" s="82">
        <f>LEN('1_Raw_data'!$J105)</f>
        <v>12</v>
      </c>
      <c r="Y105" t="e">
        <f>Segregate18[[#This Row],[Sr. No.]]</f>
        <v>#REF!</v>
      </c>
      <c r="Z105" t="str">
        <f>IF(AND(OR(BA105="။",BA105="၊"),LEN(BA105)=1),BA105,
IF(ISNUMBER(MATCH(LEFT(BA105,7),Final_modified_Intermediate[Burmese_Consonants],0)),LEFT(BA105,7),
IF(ISNUMBER(MATCH(LEFT(BA105,6),Final_modified_Intermediate[Burmese_Consonants],0)),LEFT(BA105,6),
IF(ISNUMBER(MATCH(LEFT(BA105,5),Final_modified_Intermediate[Burmese_Consonants],0)),LEFT(BA105,5),
IF(ISNUMBER(MATCH(LEFT(BA105,4),Final_modified_Intermediate[Burmese_Consonants],0)),LEFT(BA105,4),
IF(ISNUMBER(MATCH(LEFT(BA105,3),Final_modified_Intermediate[Burmese_Consonants],0)),LEFT(BA105,3),
IF(ISNUMBER(MATCH(LEFT(BA105,2),Final_modified_Intermediate[Burmese_Consonants],0)),LEFT(BA105,2),
IF(ISNUMBER(MATCH(LEFT(BA105,1),Final_modified_Intermediate[Burmese_Consonants],0)),LEFT(BA105,1),
IF(ISNUMBER(MATCH(LEFT(BA105,7),Final_Intermediate[Burmese_Consonants],0)),LEFT(BA105,7),
IF(ISNUMBER(MATCH(LEFT(BA105,6),Final_Intermediate[Burmese_Consonants],0)),LEFT(BA105,6),
IF(ISNUMBER(MATCH(LEFT(BA105,5),Final_Intermediate[Burmese_Consonants],0)),LEFT(BA105,5),
IF(ISNUMBER(MATCH(LEFT(BA105,4),Final_Intermediate[Burmese_Consonants],0)),LEFT(BA105,4),
IF(ISNUMBER(MATCH(LEFT(BA105,3),Final_Intermediate[Burmese_Consonants],0)),LEFT(BA105,3),
IF(ISNUMBER(MATCH(LEFT(BA105,2),Final_Intermediate[Burmese_Consonants],0)),LEFT(BA105,2),
IF(ISNUMBER(MATCH(LEFT(BA105,1),Final_Intermediate[Burmese_Consonants],0)),LEFT(BA105,1),
"")))))))))))))))</f>
        <v>ငါး</v>
      </c>
      <c r="AA10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5" t="str">
        <f>IF(AND(OR(BB105="။",BB105="၊"),LEN(BB105)=1),BB105,
IF(ISNUMBER(MATCH(LEFT(BB105,7),Final_modified_Intermediate[Burmese_Consonants],0)),LEFT(BB105,7),
IF(ISNUMBER(MATCH(LEFT(BB105,6),Final_modified_Intermediate[Burmese_Consonants],0)),LEFT(BB105,6),
IF(ISNUMBER(MATCH(LEFT(BB105,5),Final_modified_Intermediate[Burmese_Consonants],0)),LEFT(BB105,5),
IF(ISNUMBER(MATCH(LEFT(BB105,4),Final_modified_Intermediate[Burmese_Consonants],0)),LEFT(BB105,4),
IF(ISNUMBER(MATCH(LEFT(BB105,3),Final_modified_Intermediate[Burmese_Consonants],0)),LEFT(BB105,3),
IF(ISNUMBER(MATCH(LEFT(BB105,2),Final_modified_Intermediate[Burmese_Consonants],0)),LEFT(BB105,2),
IF(ISNUMBER(MATCH(LEFT(BB105,1),Final_modified_Intermediate[Burmese_Consonants],0)),LEFT(BB105,1),
IF(ISNUMBER(MATCH(LEFT(BB105,7),Final_Intermediate[Burmese_Consonants],0)),LEFT(BB105,7),
IF(ISNUMBER(MATCH(LEFT(BB105,6),Final_Intermediate[Burmese_Consonants],0)),LEFT(BB105,6),
IF(ISNUMBER(MATCH(LEFT(BB105,5),Final_Intermediate[Burmese_Consonants],0)),LEFT(BB105,5),
IF(ISNUMBER(MATCH(LEFT(BB105,4),Final_Intermediate[Burmese_Consonants],0)),LEFT(BB105,4),
IF(ISNUMBER(MATCH(LEFT(BB105,3),Final_Intermediate[Burmese_Consonants],0)),LEFT(BB105,3),
IF(ISNUMBER(MATCH(LEFT(BB105,2),Final_Intermediate[Burmese_Consonants],0)),LEFT(BB105,2),
IF(ISNUMBER(MATCH(LEFT(BB105,1),Final_Intermediate[Burmese_Consonants],0)),LEFT(BB105,1),
"")))))))))))))))</f>
        <v>မုတ်</v>
      </c>
      <c r="AC10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5" t="str">
        <f>IF(AND(OR(BC105="။",BC105="၊"),LEN(BC105)=1),BC105,
IF(ISNUMBER(MATCH(LEFT(BC105,7),Final_modified_Intermediate[Burmese_Consonants],0)),LEFT(BC105,7),
IF(ISNUMBER(MATCH(LEFT(BC105,6),Final_modified_Intermediate[Burmese_Consonants],0)),LEFT(BC105,6),
IF(ISNUMBER(MATCH(LEFT(BC105,5),Final_modified_Intermediate[Burmese_Consonants],0)),LEFT(BC105,5),
IF(ISNUMBER(MATCH(LEFT(BC105,4),Final_modified_Intermediate[Burmese_Consonants],0)),LEFT(BC105,4),
IF(ISNUMBER(MATCH(LEFT(BC105,3),Final_modified_Intermediate[Burmese_Consonants],0)),LEFT(BC105,3),
IF(ISNUMBER(MATCH(LEFT(BC105,2),Final_modified_Intermediate[Burmese_Consonants],0)),LEFT(BC105,2),
IF(ISNUMBER(MATCH(LEFT(BC105,1),Final_modified_Intermediate[Burmese_Consonants],0)),LEFT(BC105,1),
IF(ISNUMBER(MATCH(LEFT(BC105,7),Final_Intermediate[Burmese_Consonants],0)),LEFT(BC105,7),
IF(ISNUMBER(MATCH(LEFT(BC105,6),Final_Intermediate[Burmese_Consonants],0)),LEFT(BC105,6),
IF(ISNUMBER(MATCH(LEFT(BC105,5),Final_Intermediate[Burmese_Consonants],0)),LEFT(BC105,5),
IF(ISNUMBER(MATCH(LEFT(BC105,4),Final_Intermediate[Burmese_Consonants],0)),LEFT(BC105,4),
IF(ISNUMBER(MATCH(LEFT(BC105,3),Final_Intermediate[Burmese_Consonants],0)),LEFT(BC105,3),
IF(ISNUMBER(MATCH(LEFT(BC105,2),Final_Intermediate[Burmese_Consonants],0)),LEFT(BC105,2),
IF(ISNUMBER(MATCH(LEFT(BC105,1),Final_Intermediate[Burmese_Consonants],0)),LEFT(BC105,1),
"")))))))))))))))</f>
        <v>ကြော်</v>
      </c>
      <c r="AE10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5" t="str">
        <f>IF(AND(OR(BD105="။",BD105="၊"),LEN(BD105)=1),BD105,
IF(ISNUMBER(MATCH(LEFT(BD105,7),Final_modified_Intermediate[Burmese_Consonants],0)),LEFT(BD105,7),
IF(ISNUMBER(MATCH(LEFT(BD105,6),Final_modified_Intermediate[Burmese_Consonants],0)),LEFT(BD105,6),
IF(ISNUMBER(MATCH(LEFT(BD105,5),Final_modified_Intermediate[Burmese_Consonants],0)),LEFT(BD105,5),
IF(ISNUMBER(MATCH(LEFT(BD105,4),Final_modified_Intermediate[Burmese_Consonants],0)),LEFT(BD105,4),
IF(ISNUMBER(MATCH(LEFT(BD105,3),Final_modified_Intermediate[Burmese_Consonants],0)),LEFT(BD105,3),
IF(ISNUMBER(MATCH(LEFT(BD105,2),Final_modified_Intermediate[Burmese_Consonants],0)),LEFT(BD105,2),
IF(ISNUMBER(MATCH(LEFT(BD105,1),Final_modified_Intermediate[Burmese_Consonants],0)),LEFT(BD105,1),
IF(ISNUMBER(MATCH(LEFT(BD105,7),Final_Intermediate[Burmese_Consonants],0)),LEFT(BD105,7),
IF(ISNUMBER(MATCH(LEFT(BD105,6),Final_Intermediate[Burmese_Consonants],0)),LEFT(BD105,6),
IF(ISNUMBER(MATCH(LEFT(BD105,5),Final_Intermediate[Burmese_Consonants],0)),LEFT(BD105,5),
IF(ISNUMBER(MATCH(LEFT(BD105,4),Final_Intermediate[Burmese_Consonants],0)),LEFT(BD105,4),
IF(ISNUMBER(MATCH(LEFT(BD105,3),Final_Intermediate[Burmese_Consonants],0)),LEFT(BD105,3),
IF(ISNUMBER(MATCH(LEFT(BD105,2),Final_Intermediate[Burmese_Consonants],0)),LEFT(BD105,2),
IF(ISNUMBER(MATCH(LEFT(BD105,1),Final_Intermediate[Burmese_Consonants],0)),LEFT(BD105,1),
"")))))))))))))))</f>
        <v/>
      </c>
      <c r="AG105" t="str">
        <f>IF(AND(OR(BE105="။",BE105="၊"),LEN(BE105)=1),BE105,
IF(ISNUMBER(MATCH(LEFT(BE105,7),Final_modified_Intermediate[Burmese_Consonants],0)),LEFT(BE105,7),
IF(ISNUMBER(MATCH(LEFT(BE105,6),Final_modified_Intermediate[Burmese_Consonants],0)),LEFT(BE105,6),
IF(ISNUMBER(MATCH(LEFT(BE105,5),Final_modified_Intermediate[Burmese_Consonants],0)),LEFT(BE105,5),
IF(ISNUMBER(MATCH(LEFT(BE105,4),Final_modified_Intermediate[Burmese_Consonants],0)),LEFT(BE105,4),
IF(ISNUMBER(MATCH(LEFT(BE105,3),Final_modified_Intermediate[Burmese_Consonants],0)),LEFT(BE105,3),
IF(ISNUMBER(MATCH(LEFT(BE105,2),Final_modified_Intermediate[Burmese_Consonants],0)),LEFT(BE105,2),
IF(ISNUMBER(MATCH(LEFT(BE105,1),Final_modified_Intermediate[Burmese_Consonants],0)),LEFT(BE105,1),
IF(ISNUMBER(MATCH(LEFT(BE105,7),Final_Intermediate[Burmese_Consonants],0)),LEFT(BE105,7),
IF(ISNUMBER(MATCH(LEFT(BE105,6),Final_Intermediate[Burmese_Consonants],0)),LEFT(BE105,6),
IF(ISNUMBER(MATCH(LEFT(BE105,5),Final_Intermediate[Burmese_Consonants],0)),LEFT(BE105,5),
IF(ISNUMBER(MATCH(LEFT(BE105,4),Final_Intermediate[Burmese_Consonants],0)),LEFT(BE105,4),
IF(ISNUMBER(MATCH(LEFT(BE105,3),Final_Intermediate[Burmese_Consonants],0)),LEFT(BE105,3),
IF(ISNUMBER(MATCH(LEFT(BE105,2),Final_Intermediate[Burmese_Consonants],0)),LEFT(BE105,2),
IF(ISNUMBER(MATCH(LEFT(BE105,1),Final_Intermediate[Burmese_Consonants],0)),LEFT(BE105,1),
"")))))))))))))))</f>
        <v/>
      </c>
      <c r="AH105" t="str">
        <f>IF(AND(OR(BF105="။",BF105="၊"),LEN(BF105)=1),BF105,
IF(ISNUMBER(MATCH(LEFT(BF105,7),Final_modified_Intermediate[Burmese_Consonants],0)),LEFT(BF105,7),
IF(ISNUMBER(MATCH(LEFT(BF105,6),Final_modified_Intermediate[Burmese_Consonants],0)),LEFT(BF105,6),
IF(ISNUMBER(MATCH(LEFT(BF105,5),Final_modified_Intermediate[Burmese_Consonants],0)),LEFT(BF105,5),
IF(ISNUMBER(MATCH(LEFT(BF105,4),Final_modified_Intermediate[Burmese_Consonants],0)),LEFT(BF105,4),
IF(ISNUMBER(MATCH(LEFT(BF105,3),Final_modified_Intermediate[Burmese_Consonants],0)),LEFT(BF105,3),
IF(ISNUMBER(MATCH(LEFT(BF105,2),Final_modified_Intermediate[Burmese_Consonants],0)),LEFT(BF105,2),
IF(ISNUMBER(MATCH(LEFT(BF105,1),Final_modified_Intermediate[Burmese_Consonants],0)),LEFT(BF105,1),
IF(ISNUMBER(MATCH(LEFT(BF105,7),Final_Intermediate[Burmese_Consonants],0)),LEFT(BF105,7),
IF(ISNUMBER(MATCH(LEFT(BF105,6),Final_Intermediate[Burmese_Consonants],0)),LEFT(BF105,6),
IF(ISNUMBER(MATCH(LEFT(BF105,5),Final_Intermediate[Burmese_Consonants],0)),LEFT(BF105,5),
IF(ISNUMBER(MATCH(LEFT(BF105,4),Final_Intermediate[Burmese_Consonants],0)),LEFT(BF105,4),
IF(ISNUMBER(MATCH(LEFT(BF105,3),Final_Intermediate[Burmese_Consonants],0)),LEFT(BF105,3),
IF(ISNUMBER(MATCH(LEFT(BF105,2),Final_Intermediate[Burmese_Consonants],0)),LEFT(BF105,2),
IF(ISNUMBER(MATCH(LEFT(BF105,1),Final_Intermediate[Burmese_Consonants],0)),LEFT(BF105,1),
"")))))))))))))))</f>
        <v/>
      </c>
      <c r="AI105" t="str">
        <f>IF(AND(OR(BG105="။",BG105="၊"),LEN(BG105)=1),BG105,
IF(ISNUMBER(MATCH(LEFT(BG105,7),Final_modified_Intermediate[Burmese_Consonants],0)),LEFT(BG105,7),
IF(ISNUMBER(MATCH(LEFT(BG105,6),Final_modified_Intermediate[Burmese_Consonants],0)),LEFT(BG105,6),
IF(ISNUMBER(MATCH(LEFT(BG105,5),Final_modified_Intermediate[Burmese_Consonants],0)),LEFT(BG105,5),
IF(ISNUMBER(MATCH(LEFT(BG105,4),Final_modified_Intermediate[Burmese_Consonants],0)),LEFT(BG105,4),
IF(ISNUMBER(MATCH(LEFT(BG105,3),Final_modified_Intermediate[Burmese_Consonants],0)),LEFT(BG105,3),
IF(ISNUMBER(MATCH(LEFT(BG105,2),Final_modified_Intermediate[Burmese_Consonants],0)),LEFT(BG105,2),
IF(ISNUMBER(MATCH(LEFT(BG105,1),Final_modified_Intermediate[Burmese_Consonants],0)),LEFT(BG105,1),
IF(ISNUMBER(MATCH(LEFT(BG105,7),Final_Intermediate[Burmese_Consonants],0)),LEFT(BG105,7),
IF(ISNUMBER(MATCH(LEFT(BG105,6),Final_Intermediate[Burmese_Consonants],0)),LEFT(BG105,6),
IF(ISNUMBER(MATCH(LEFT(BG105,5),Final_Intermediate[Burmese_Consonants],0)),LEFT(BG105,5),
IF(ISNUMBER(MATCH(LEFT(BG105,4),Final_Intermediate[Burmese_Consonants],0)),LEFT(BG105,4),
IF(ISNUMBER(MATCH(LEFT(BG105,3),Final_Intermediate[Burmese_Consonants],0)),LEFT(BG105,3),
IF(ISNUMBER(MATCH(LEFT(BG105,2),Final_Intermediate[Burmese_Consonants],0)),LEFT(BG105,2),
IF(ISNUMBER(MATCH(LEFT(BG105,1),Final_Intermediate[Burmese_Consonants],0)),LEFT(BG105,1),
"")))))))))))))))</f>
        <v/>
      </c>
      <c r="AJ105" t="str">
        <f>IF(AND(OR(BH105="။",BH105="၊"),LEN(BH105)=1),BH105,
IF(ISNUMBER(MATCH(LEFT(BH105,7),Final_modified_Intermediate[Burmese_Consonants],0)),LEFT(BH105,7),
IF(ISNUMBER(MATCH(LEFT(BH105,6),Final_modified_Intermediate[Burmese_Consonants],0)),LEFT(BH105,6),
IF(ISNUMBER(MATCH(LEFT(BH105,5),Final_modified_Intermediate[Burmese_Consonants],0)),LEFT(BH105,5),
IF(ISNUMBER(MATCH(LEFT(BH105,4),Final_modified_Intermediate[Burmese_Consonants],0)),LEFT(BH105,4),
IF(ISNUMBER(MATCH(LEFT(BH105,3),Final_modified_Intermediate[Burmese_Consonants],0)),LEFT(BH105,3),
IF(ISNUMBER(MATCH(LEFT(BH105,2),Final_modified_Intermediate[Burmese_Consonants],0)),LEFT(BH105,2),
IF(ISNUMBER(MATCH(LEFT(BH105,1),Final_modified_Intermediate[Burmese_Consonants],0)),LEFT(BH105,1),
IF(ISNUMBER(MATCH(LEFT(BH105,7),Final_Intermediate[Burmese_Consonants],0)),LEFT(BH105,7),
IF(ISNUMBER(MATCH(LEFT(BH105,6),Final_Intermediate[Burmese_Consonants],0)),LEFT(BH105,6),
IF(ISNUMBER(MATCH(LEFT(BH105,5),Final_Intermediate[Burmese_Consonants],0)),LEFT(BH105,5),
IF(ISNUMBER(MATCH(LEFT(BH105,4),Final_Intermediate[Burmese_Consonants],0)),LEFT(BH105,4),
IF(ISNUMBER(MATCH(LEFT(BH105,3),Final_Intermediate[Burmese_Consonants],0)),LEFT(BH105,3),
IF(ISNUMBER(MATCH(LEFT(BH105,2),Final_Intermediate[Burmese_Consonants],0)),LEFT(BH105,2),
IF(ISNUMBER(MATCH(LEFT(BH105,1),Final_Intermediate[Burmese_Consonants],0)),LEFT(BH105,1),
"")))))))))))))))</f>
        <v/>
      </c>
      <c r="AK105" t="str">
        <f>IF(AND(OR(BI105="။",BI105="၊"),LEN(BI105)=1),BI105,
IF(ISNUMBER(MATCH(LEFT(BI105,7),Final_modified_Intermediate[Burmese_Consonants],0)),LEFT(BI105,7),
IF(ISNUMBER(MATCH(LEFT(BI105,6),Final_modified_Intermediate[Burmese_Consonants],0)),LEFT(BI105,6),
IF(ISNUMBER(MATCH(LEFT(BI105,5),Final_modified_Intermediate[Burmese_Consonants],0)),LEFT(BI105,5),
IF(ISNUMBER(MATCH(LEFT(BI105,4),Final_modified_Intermediate[Burmese_Consonants],0)),LEFT(BI105,4),
IF(ISNUMBER(MATCH(LEFT(BI105,3),Final_modified_Intermediate[Burmese_Consonants],0)),LEFT(BI105,3),
IF(ISNUMBER(MATCH(LEFT(BI105,2),Final_modified_Intermediate[Burmese_Consonants],0)),LEFT(BI105,2),
IF(ISNUMBER(MATCH(LEFT(BI105,1),Final_modified_Intermediate[Burmese_Consonants],0)),LEFT(BI105,1),
IF(ISNUMBER(MATCH(LEFT(BI105,7),Final_Intermediate[Burmese_Consonants],0)),LEFT(BI105,7),
IF(ISNUMBER(MATCH(LEFT(BI105,6),Final_Intermediate[Burmese_Consonants],0)),LEFT(BI105,6),
IF(ISNUMBER(MATCH(LEFT(BI105,5),Final_Intermediate[Burmese_Consonants],0)),LEFT(BI105,5),
IF(ISNUMBER(MATCH(LEFT(BI105,4),Final_Intermediate[Burmese_Consonants],0)),LEFT(BI105,4),
IF(ISNUMBER(MATCH(LEFT(BI105,3),Final_Intermediate[Burmese_Consonants],0)),LEFT(BI105,3),
IF(ISNUMBER(MATCH(LEFT(BI105,2),Final_Intermediate[Burmese_Consonants],0)),LEFT(BI105,2),
IF(ISNUMBER(MATCH(LEFT(BI105,1),Final_Intermediate[Burmese_Consonants],0)),LEFT(BI105,1),
"")))))))))))))))</f>
        <v/>
      </c>
      <c r="AL105" t="str">
        <f>IF(AND(OR(BJ105="။",BJ105="၊"),LEN(BJ105)=1),BJ105,
IF(ISNUMBER(MATCH(LEFT(BJ105,7),Final_modified_Intermediate[Burmese_Consonants],0)),LEFT(BJ105,7),
IF(ISNUMBER(MATCH(LEFT(BJ105,6),Final_modified_Intermediate[Burmese_Consonants],0)),LEFT(BJ105,6),
IF(ISNUMBER(MATCH(LEFT(BJ105,5),Final_modified_Intermediate[Burmese_Consonants],0)),LEFT(BJ105,5),
IF(ISNUMBER(MATCH(LEFT(BJ105,4),Final_modified_Intermediate[Burmese_Consonants],0)),LEFT(BJ105,4),
IF(ISNUMBER(MATCH(LEFT(BJ105,3),Final_modified_Intermediate[Burmese_Consonants],0)),LEFT(BJ105,3),
IF(ISNUMBER(MATCH(LEFT(BJ105,2),Final_modified_Intermediate[Burmese_Consonants],0)),LEFT(BJ105,2),
IF(ISNUMBER(MATCH(LEFT(BJ105,1),Final_modified_Intermediate[Burmese_Consonants],0)),LEFT(BJ105,1),
IF(ISNUMBER(MATCH(LEFT(BJ105,7),Final_Intermediate[Burmese_Consonants],0)),LEFT(BJ105,7),
IF(ISNUMBER(MATCH(LEFT(BJ105,6),Final_Intermediate[Burmese_Consonants],0)),LEFT(BJ105,6),
IF(ISNUMBER(MATCH(LEFT(BJ105,5),Final_Intermediate[Burmese_Consonants],0)),LEFT(BJ105,5),
IF(ISNUMBER(MATCH(LEFT(BJ105,4),Final_Intermediate[Burmese_Consonants],0)),LEFT(BJ105,4),
IF(ISNUMBER(MATCH(LEFT(BJ105,3),Final_Intermediate[Burmese_Consonants],0)),LEFT(BJ105,3),
IF(ISNUMBER(MATCH(LEFT(BJ105,2),Final_Intermediate[Burmese_Consonants],0)),LEFT(BJ105,2),
IF(ISNUMBER(MATCH(LEFT(BJ105,1),Final_Intermediate[Burmese_Consonants],0)),LEFT(BJ105,1),
"")))))))))))))))</f>
        <v/>
      </c>
      <c r="AN105" t="e">
        <f>Compiler_Burmese[[#This Row],[Sr. No.]]</f>
        <v>#REF!</v>
      </c>
      <c r="AO10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5" t="e">
        <f>[2]!Vocabulary_Burmese[[#This Row],[Sr. No.]]</f>
        <v>#REF!</v>
      </c>
      <c r="BA105" t="str">
        <f>IF(Raw_data_N2_Kanji[[#This Row],[Categorie]]&lt;&gt;"","",
IF(ISNUMBER(MATCH(V,Special_list[Burmese word],0)),"",
SUBSTITUTE(Raw_data_N2_Kanji[[#This Row],[Raw]]," ","")))</f>
        <v>ငါးမုတ်ကြော်</v>
      </c>
      <c r="BB105" t="str">
        <f>RIGHT(Segregate18[[#This Row],[UPGRADE]],LEN(Segregate18[[#This Row],[UPGRADE]])-LEN(Compiler_Burmese[[#This Row],[1]]))</f>
        <v>မုတ်ကြော်</v>
      </c>
      <c r="BC105" t="str">
        <f>RIGHT(Segregate18[[#This Row],[11]],LEN(Segregate18[[#This Row],[11]])-LEN(Compiler_Burmese[[#This Row],[2]]))</f>
        <v>ကြော်</v>
      </c>
      <c r="BD105" t="str">
        <f>RIGHT(Segregate18[[#This Row],[21]],LEN(Segregate18[[#This Row],[21]])-LEN(Compiler_Burmese[[#This Row],[3]]))</f>
        <v/>
      </c>
      <c r="BE105" t="str">
        <f>RIGHT(Segregate18[[#This Row],[31]],LEN(Segregate18[[#This Row],[31]])-LEN(Compiler_Burmese[[#This Row],[4]]))</f>
        <v/>
      </c>
      <c r="BF105" t="str">
        <f>RIGHT(Segregate18[[#This Row],[41]],LEN(Segregate18[[#This Row],[41]])-LEN(Compiler_Burmese[[#This Row],[5]]))</f>
        <v/>
      </c>
      <c r="BG105" t="str">
        <f>RIGHT(Segregate18[[#This Row],[51]],LEN(Segregate18[[#This Row],[51]])-LEN(Compiler_Burmese[[#This Row],[6]]))</f>
        <v/>
      </c>
      <c r="BH105" t="str">
        <f>RIGHT(Segregate18[[#This Row],[61]],LEN(Segregate18[[#This Row],[61]])-LEN(Compiler_Burmese[[#This Row],[7]]))</f>
        <v/>
      </c>
      <c r="BI105" t="str">
        <f>RIGHT(Segregate18[[#This Row],[71]],LEN(Segregate18[[#This Row],[71]])-LEN(Compiler_Burmese[[#This Row],[8]]))</f>
        <v/>
      </c>
      <c r="BJ105" t="str">
        <f>RIGHT(Segregate18[[#This Row],[81]],LEN(Segregate18[[#This Row],[81]])-LEN(Compiler_Burmese[[#This Row],[9]]))</f>
        <v/>
      </c>
    </row>
    <row r="106" spans="1:62" ht="14.25" customHeight="1" x14ac:dyDescent="0.3">
      <c r="A106">
        <f>IF(Raw_data_N2_Kanji[[#This Row],[Categorie]]&lt;&gt;"",$A105+1,$A105)</f>
        <v>9</v>
      </c>
      <c r="B106" s="6">
        <f>IF(AND(Raw_data_N2_Kanji[[#This Row],[Supporting word 1]]="",Raw_data_N2_Kanji[[#This Row],[Supporting word 2]]=""),$B105,$B105+1)</f>
        <v>0</v>
      </c>
      <c r="C106" s="9">
        <f>ROW()-ROW(Raw_data_N2_Kanji[#Headers])</f>
        <v>104</v>
      </c>
      <c r="D106" s="9"/>
      <c r="E106" s="9" t="str">
        <f>IF(Raw_data_N2_Kanji[[#This Row],[Categorie]]="",$E105,Raw_data_N2_Kanji[[#This Row],[Categorie]])</f>
        <v>Seafood (Lunch, Dinner)</v>
      </c>
      <c r="F106" s="9">
        <f t="shared" si="2"/>
        <v>5</v>
      </c>
      <c r="G106" s="57" t="str">
        <f>Raw_data_N2_Kanji[[#This Row],[Lecture_no]]&amp;"_"&amp;Raw_data_N2_Kanji[[#This Row],[Receipe_no]]</f>
        <v>Seafood (Lunch, Dinner)_5</v>
      </c>
      <c r="H106" s="117" t="s">
        <v>27542</v>
      </c>
      <c r="I10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ငါးချိုချဉ်ကြော်</v>
      </c>
      <c r="K10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6" s="11"/>
      <c r="N106" s="11"/>
      <c r="O10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6" s="12" t="s">
        <v>27722</v>
      </c>
      <c r="Q106" s="12">
        <f>IF(Raw_data_N2_Kanji[[#This Row],[Receipe_no]]=0,$Q105,
$Q105+1)</f>
        <v>95</v>
      </c>
      <c r="R106" s="11"/>
      <c r="S106" s="11">
        <f>IF(Raw_data_N2_Kanji[[#This Row],[Marking]]="",1,"")</f>
        <v>1</v>
      </c>
      <c r="T106" s="11" t="str">
        <f>IF(Raw_data_N2_Kanji[[#This Row],[Marking_blank]]="",SUMPRODUCT(COUNTIF($S$3:$S106,$S106)),"")</f>
        <v/>
      </c>
      <c r="U106" s="12">
        <f>Raw_data_N2_Kanji[[#This Row],[Sr. no.]]</f>
        <v>104</v>
      </c>
      <c r="V106" s="11">
        <f>SUMPRODUCT(COUNTIF($J$3:$J106,$J106))</f>
        <v>1</v>
      </c>
      <c r="W106" s="82">
        <f>LEN('1_Raw_data'!$J106)</f>
        <v>16</v>
      </c>
      <c r="Y106" t="e">
        <f>Segregate18[[#This Row],[Sr. No.]]</f>
        <v>#REF!</v>
      </c>
      <c r="Z106" t="str">
        <f>IF(AND(OR(BA106="။",BA106="၊"),LEN(BA106)=1),BA106,
IF(ISNUMBER(MATCH(LEFT(BA106,7),Final_modified_Intermediate[Burmese_Consonants],0)),LEFT(BA106,7),
IF(ISNUMBER(MATCH(LEFT(BA106,6),Final_modified_Intermediate[Burmese_Consonants],0)),LEFT(BA106,6),
IF(ISNUMBER(MATCH(LEFT(BA106,5),Final_modified_Intermediate[Burmese_Consonants],0)),LEFT(BA106,5),
IF(ISNUMBER(MATCH(LEFT(BA106,4),Final_modified_Intermediate[Burmese_Consonants],0)),LEFT(BA106,4),
IF(ISNUMBER(MATCH(LEFT(BA106,3),Final_modified_Intermediate[Burmese_Consonants],0)),LEFT(BA106,3),
IF(ISNUMBER(MATCH(LEFT(BA106,2),Final_modified_Intermediate[Burmese_Consonants],0)),LEFT(BA106,2),
IF(ISNUMBER(MATCH(LEFT(BA106,1),Final_modified_Intermediate[Burmese_Consonants],0)),LEFT(BA106,1),
IF(ISNUMBER(MATCH(LEFT(BA106,7),Final_Intermediate[Burmese_Consonants],0)),LEFT(BA106,7),
IF(ISNUMBER(MATCH(LEFT(BA106,6),Final_Intermediate[Burmese_Consonants],0)),LEFT(BA106,6),
IF(ISNUMBER(MATCH(LEFT(BA106,5),Final_Intermediate[Burmese_Consonants],0)),LEFT(BA106,5),
IF(ISNUMBER(MATCH(LEFT(BA106,4),Final_Intermediate[Burmese_Consonants],0)),LEFT(BA106,4),
IF(ISNUMBER(MATCH(LEFT(BA106,3),Final_Intermediate[Burmese_Consonants],0)),LEFT(BA106,3),
IF(ISNUMBER(MATCH(LEFT(BA106,2),Final_Intermediate[Burmese_Consonants],0)),LEFT(BA106,2),
IF(ISNUMBER(MATCH(LEFT(BA106,1),Final_Intermediate[Burmese_Consonants],0)),LEFT(BA106,1),
"")))))))))))))))</f>
        <v>ငါး</v>
      </c>
      <c r="AA10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6" t="str">
        <f>IF(AND(OR(BB106="။",BB106="၊"),LEN(BB106)=1),BB106,
IF(ISNUMBER(MATCH(LEFT(BB106,7),Final_modified_Intermediate[Burmese_Consonants],0)),LEFT(BB106,7),
IF(ISNUMBER(MATCH(LEFT(BB106,6),Final_modified_Intermediate[Burmese_Consonants],0)),LEFT(BB106,6),
IF(ISNUMBER(MATCH(LEFT(BB106,5),Final_modified_Intermediate[Burmese_Consonants],0)),LEFT(BB106,5),
IF(ISNUMBER(MATCH(LEFT(BB106,4),Final_modified_Intermediate[Burmese_Consonants],0)),LEFT(BB106,4),
IF(ISNUMBER(MATCH(LEFT(BB106,3),Final_modified_Intermediate[Burmese_Consonants],0)),LEFT(BB106,3),
IF(ISNUMBER(MATCH(LEFT(BB106,2),Final_modified_Intermediate[Burmese_Consonants],0)),LEFT(BB106,2),
IF(ISNUMBER(MATCH(LEFT(BB106,1),Final_modified_Intermediate[Burmese_Consonants],0)),LEFT(BB106,1),
IF(ISNUMBER(MATCH(LEFT(BB106,7),Final_Intermediate[Burmese_Consonants],0)),LEFT(BB106,7),
IF(ISNUMBER(MATCH(LEFT(BB106,6),Final_Intermediate[Burmese_Consonants],0)),LEFT(BB106,6),
IF(ISNUMBER(MATCH(LEFT(BB106,5),Final_Intermediate[Burmese_Consonants],0)),LEFT(BB106,5),
IF(ISNUMBER(MATCH(LEFT(BB106,4),Final_Intermediate[Burmese_Consonants],0)),LEFT(BB106,4),
IF(ISNUMBER(MATCH(LEFT(BB106,3),Final_Intermediate[Burmese_Consonants],0)),LEFT(BB106,3),
IF(ISNUMBER(MATCH(LEFT(BB106,2),Final_Intermediate[Burmese_Consonants],0)),LEFT(BB106,2),
IF(ISNUMBER(MATCH(LEFT(BB106,1),Final_Intermediate[Burmese_Consonants],0)),LEFT(BB106,1),
"")))))))))))))))</f>
        <v>ချို</v>
      </c>
      <c r="AC10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6" t="str">
        <f>IF(AND(OR(BC106="။",BC106="၊"),LEN(BC106)=1),BC106,
IF(ISNUMBER(MATCH(LEFT(BC106,7),Final_modified_Intermediate[Burmese_Consonants],0)),LEFT(BC106,7),
IF(ISNUMBER(MATCH(LEFT(BC106,6),Final_modified_Intermediate[Burmese_Consonants],0)),LEFT(BC106,6),
IF(ISNUMBER(MATCH(LEFT(BC106,5),Final_modified_Intermediate[Burmese_Consonants],0)),LEFT(BC106,5),
IF(ISNUMBER(MATCH(LEFT(BC106,4),Final_modified_Intermediate[Burmese_Consonants],0)),LEFT(BC106,4),
IF(ISNUMBER(MATCH(LEFT(BC106,3),Final_modified_Intermediate[Burmese_Consonants],0)),LEFT(BC106,3),
IF(ISNUMBER(MATCH(LEFT(BC106,2),Final_modified_Intermediate[Burmese_Consonants],0)),LEFT(BC106,2),
IF(ISNUMBER(MATCH(LEFT(BC106,1),Final_modified_Intermediate[Burmese_Consonants],0)),LEFT(BC106,1),
IF(ISNUMBER(MATCH(LEFT(BC106,7),Final_Intermediate[Burmese_Consonants],0)),LEFT(BC106,7),
IF(ISNUMBER(MATCH(LEFT(BC106,6),Final_Intermediate[Burmese_Consonants],0)),LEFT(BC106,6),
IF(ISNUMBER(MATCH(LEFT(BC106,5),Final_Intermediate[Burmese_Consonants],0)),LEFT(BC106,5),
IF(ISNUMBER(MATCH(LEFT(BC106,4),Final_Intermediate[Burmese_Consonants],0)),LEFT(BC106,4),
IF(ISNUMBER(MATCH(LEFT(BC106,3),Final_Intermediate[Burmese_Consonants],0)),LEFT(BC106,3),
IF(ISNUMBER(MATCH(LEFT(BC106,2),Final_Intermediate[Burmese_Consonants],0)),LEFT(BC106,2),
IF(ISNUMBER(MATCH(LEFT(BC106,1),Final_Intermediate[Burmese_Consonants],0)),LEFT(BC106,1),
"")))))))))))))))</f>
        <v>ချ</v>
      </c>
      <c r="AE10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6" t="str">
        <f>IF(AND(OR(BD106="။",BD106="၊"),LEN(BD106)=1),BD106,
IF(ISNUMBER(MATCH(LEFT(BD106,7),Final_modified_Intermediate[Burmese_Consonants],0)),LEFT(BD106,7),
IF(ISNUMBER(MATCH(LEFT(BD106,6),Final_modified_Intermediate[Burmese_Consonants],0)),LEFT(BD106,6),
IF(ISNUMBER(MATCH(LEFT(BD106,5),Final_modified_Intermediate[Burmese_Consonants],0)),LEFT(BD106,5),
IF(ISNUMBER(MATCH(LEFT(BD106,4),Final_modified_Intermediate[Burmese_Consonants],0)),LEFT(BD106,4),
IF(ISNUMBER(MATCH(LEFT(BD106,3),Final_modified_Intermediate[Burmese_Consonants],0)),LEFT(BD106,3),
IF(ISNUMBER(MATCH(LEFT(BD106,2),Final_modified_Intermediate[Burmese_Consonants],0)),LEFT(BD106,2),
IF(ISNUMBER(MATCH(LEFT(BD106,1),Final_modified_Intermediate[Burmese_Consonants],0)),LEFT(BD106,1),
IF(ISNUMBER(MATCH(LEFT(BD106,7),Final_Intermediate[Burmese_Consonants],0)),LEFT(BD106,7),
IF(ISNUMBER(MATCH(LEFT(BD106,6),Final_Intermediate[Burmese_Consonants],0)),LEFT(BD106,6),
IF(ISNUMBER(MATCH(LEFT(BD106,5),Final_Intermediate[Burmese_Consonants],0)),LEFT(BD106,5),
IF(ISNUMBER(MATCH(LEFT(BD106,4),Final_Intermediate[Burmese_Consonants],0)),LEFT(BD106,4),
IF(ISNUMBER(MATCH(LEFT(BD106,3),Final_Intermediate[Burmese_Consonants],0)),LEFT(BD106,3),
IF(ISNUMBER(MATCH(LEFT(BD106,2),Final_Intermediate[Burmese_Consonants],0)),LEFT(BD106,2),
IF(ISNUMBER(MATCH(LEFT(BD106,1),Final_Intermediate[Burmese_Consonants],0)),LEFT(BD106,1),
"")))))))))))))))</f>
        <v/>
      </c>
      <c r="AG106" t="str">
        <f>IF(AND(OR(BE106="။",BE106="၊"),LEN(BE106)=1),BE106,
IF(ISNUMBER(MATCH(LEFT(BE106,7),Final_modified_Intermediate[Burmese_Consonants],0)),LEFT(BE106,7),
IF(ISNUMBER(MATCH(LEFT(BE106,6),Final_modified_Intermediate[Burmese_Consonants],0)),LEFT(BE106,6),
IF(ISNUMBER(MATCH(LEFT(BE106,5),Final_modified_Intermediate[Burmese_Consonants],0)),LEFT(BE106,5),
IF(ISNUMBER(MATCH(LEFT(BE106,4),Final_modified_Intermediate[Burmese_Consonants],0)),LEFT(BE106,4),
IF(ISNUMBER(MATCH(LEFT(BE106,3),Final_modified_Intermediate[Burmese_Consonants],0)),LEFT(BE106,3),
IF(ISNUMBER(MATCH(LEFT(BE106,2),Final_modified_Intermediate[Burmese_Consonants],0)),LEFT(BE106,2),
IF(ISNUMBER(MATCH(LEFT(BE106,1),Final_modified_Intermediate[Burmese_Consonants],0)),LEFT(BE106,1),
IF(ISNUMBER(MATCH(LEFT(BE106,7),Final_Intermediate[Burmese_Consonants],0)),LEFT(BE106,7),
IF(ISNUMBER(MATCH(LEFT(BE106,6),Final_Intermediate[Burmese_Consonants],0)),LEFT(BE106,6),
IF(ISNUMBER(MATCH(LEFT(BE106,5),Final_Intermediate[Burmese_Consonants],0)),LEFT(BE106,5),
IF(ISNUMBER(MATCH(LEFT(BE106,4),Final_Intermediate[Burmese_Consonants],0)),LEFT(BE106,4),
IF(ISNUMBER(MATCH(LEFT(BE106,3),Final_Intermediate[Burmese_Consonants],0)),LEFT(BE106,3),
IF(ISNUMBER(MATCH(LEFT(BE106,2),Final_Intermediate[Burmese_Consonants],0)),LEFT(BE106,2),
IF(ISNUMBER(MATCH(LEFT(BE106,1),Final_Intermediate[Burmese_Consonants],0)),LEFT(BE106,1),
"")))))))))))))))</f>
        <v/>
      </c>
      <c r="AH106" t="str">
        <f>IF(AND(OR(BF106="။",BF106="၊"),LEN(BF106)=1),BF106,
IF(ISNUMBER(MATCH(LEFT(BF106,7),Final_modified_Intermediate[Burmese_Consonants],0)),LEFT(BF106,7),
IF(ISNUMBER(MATCH(LEFT(BF106,6),Final_modified_Intermediate[Burmese_Consonants],0)),LEFT(BF106,6),
IF(ISNUMBER(MATCH(LEFT(BF106,5),Final_modified_Intermediate[Burmese_Consonants],0)),LEFT(BF106,5),
IF(ISNUMBER(MATCH(LEFT(BF106,4),Final_modified_Intermediate[Burmese_Consonants],0)),LEFT(BF106,4),
IF(ISNUMBER(MATCH(LEFT(BF106,3),Final_modified_Intermediate[Burmese_Consonants],0)),LEFT(BF106,3),
IF(ISNUMBER(MATCH(LEFT(BF106,2),Final_modified_Intermediate[Burmese_Consonants],0)),LEFT(BF106,2),
IF(ISNUMBER(MATCH(LEFT(BF106,1),Final_modified_Intermediate[Burmese_Consonants],0)),LEFT(BF106,1),
IF(ISNUMBER(MATCH(LEFT(BF106,7),Final_Intermediate[Burmese_Consonants],0)),LEFT(BF106,7),
IF(ISNUMBER(MATCH(LEFT(BF106,6),Final_Intermediate[Burmese_Consonants],0)),LEFT(BF106,6),
IF(ISNUMBER(MATCH(LEFT(BF106,5),Final_Intermediate[Burmese_Consonants],0)),LEFT(BF106,5),
IF(ISNUMBER(MATCH(LEFT(BF106,4),Final_Intermediate[Burmese_Consonants],0)),LEFT(BF106,4),
IF(ISNUMBER(MATCH(LEFT(BF106,3),Final_Intermediate[Burmese_Consonants],0)),LEFT(BF106,3),
IF(ISNUMBER(MATCH(LEFT(BF106,2),Final_Intermediate[Burmese_Consonants],0)),LEFT(BF106,2),
IF(ISNUMBER(MATCH(LEFT(BF106,1),Final_Intermediate[Burmese_Consonants],0)),LEFT(BF106,1),
"")))))))))))))))</f>
        <v/>
      </c>
      <c r="AI106" t="str">
        <f>IF(AND(OR(BG106="။",BG106="၊"),LEN(BG106)=1),BG106,
IF(ISNUMBER(MATCH(LEFT(BG106,7),Final_modified_Intermediate[Burmese_Consonants],0)),LEFT(BG106,7),
IF(ISNUMBER(MATCH(LEFT(BG106,6),Final_modified_Intermediate[Burmese_Consonants],0)),LEFT(BG106,6),
IF(ISNUMBER(MATCH(LEFT(BG106,5),Final_modified_Intermediate[Burmese_Consonants],0)),LEFT(BG106,5),
IF(ISNUMBER(MATCH(LEFT(BG106,4),Final_modified_Intermediate[Burmese_Consonants],0)),LEFT(BG106,4),
IF(ISNUMBER(MATCH(LEFT(BG106,3),Final_modified_Intermediate[Burmese_Consonants],0)),LEFT(BG106,3),
IF(ISNUMBER(MATCH(LEFT(BG106,2),Final_modified_Intermediate[Burmese_Consonants],0)),LEFT(BG106,2),
IF(ISNUMBER(MATCH(LEFT(BG106,1),Final_modified_Intermediate[Burmese_Consonants],0)),LEFT(BG106,1),
IF(ISNUMBER(MATCH(LEFT(BG106,7),Final_Intermediate[Burmese_Consonants],0)),LEFT(BG106,7),
IF(ISNUMBER(MATCH(LEFT(BG106,6),Final_Intermediate[Burmese_Consonants],0)),LEFT(BG106,6),
IF(ISNUMBER(MATCH(LEFT(BG106,5),Final_Intermediate[Burmese_Consonants],0)),LEFT(BG106,5),
IF(ISNUMBER(MATCH(LEFT(BG106,4),Final_Intermediate[Burmese_Consonants],0)),LEFT(BG106,4),
IF(ISNUMBER(MATCH(LEFT(BG106,3),Final_Intermediate[Burmese_Consonants],0)),LEFT(BG106,3),
IF(ISNUMBER(MATCH(LEFT(BG106,2),Final_Intermediate[Burmese_Consonants],0)),LEFT(BG106,2),
IF(ISNUMBER(MATCH(LEFT(BG106,1),Final_Intermediate[Burmese_Consonants],0)),LEFT(BG106,1),
"")))))))))))))))</f>
        <v/>
      </c>
      <c r="AJ106" t="str">
        <f>IF(AND(OR(BH106="။",BH106="၊"),LEN(BH106)=1),BH106,
IF(ISNUMBER(MATCH(LEFT(BH106,7),Final_modified_Intermediate[Burmese_Consonants],0)),LEFT(BH106,7),
IF(ISNUMBER(MATCH(LEFT(BH106,6),Final_modified_Intermediate[Burmese_Consonants],0)),LEFT(BH106,6),
IF(ISNUMBER(MATCH(LEFT(BH106,5),Final_modified_Intermediate[Burmese_Consonants],0)),LEFT(BH106,5),
IF(ISNUMBER(MATCH(LEFT(BH106,4),Final_modified_Intermediate[Burmese_Consonants],0)),LEFT(BH106,4),
IF(ISNUMBER(MATCH(LEFT(BH106,3),Final_modified_Intermediate[Burmese_Consonants],0)),LEFT(BH106,3),
IF(ISNUMBER(MATCH(LEFT(BH106,2),Final_modified_Intermediate[Burmese_Consonants],0)),LEFT(BH106,2),
IF(ISNUMBER(MATCH(LEFT(BH106,1),Final_modified_Intermediate[Burmese_Consonants],0)),LEFT(BH106,1),
IF(ISNUMBER(MATCH(LEFT(BH106,7),Final_Intermediate[Burmese_Consonants],0)),LEFT(BH106,7),
IF(ISNUMBER(MATCH(LEFT(BH106,6),Final_Intermediate[Burmese_Consonants],0)),LEFT(BH106,6),
IF(ISNUMBER(MATCH(LEFT(BH106,5),Final_Intermediate[Burmese_Consonants],0)),LEFT(BH106,5),
IF(ISNUMBER(MATCH(LEFT(BH106,4),Final_Intermediate[Burmese_Consonants],0)),LEFT(BH106,4),
IF(ISNUMBER(MATCH(LEFT(BH106,3),Final_Intermediate[Burmese_Consonants],0)),LEFT(BH106,3),
IF(ISNUMBER(MATCH(LEFT(BH106,2),Final_Intermediate[Burmese_Consonants],0)),LEFT(BH106,2),
IF(ISNUMBER(MATCH(LEFT(BH106,1),Final_Intermediate[Burmese_Consonants],0)),LEFT(BH106,1),
"")))))))))))))))</f>
        <v/>
      </c>
      <c r="AK106" t="str">
        <f>IF(AND(OR(BI106="။",BI106="၊"),LEN(BI106)=1),BI106,
IF(ISNUMBER(MATCH(LEFT(BI106,7),Final_modified_Intermediate[Burmese_Consonants],0)),LEFT(BI106,7),
IF(ISNUMBER(MATCH(LEFT(BI106,6),Final_modified_Intermediate[Burmese_Consonants],0)),LEFT(BI106,6),
IF(ISNUMBER(MATCH(LEFT(BI106,5),Final_modified_Intermediate[Burmese_Consonants],0)),LEFT(BI106,5),
IF(ISNUMBER(MATCH(LEFT(BI106,4),Final_modified_Intermediate[Burmese_Consonants],0)),LEFT(BI106,4),
IF(ISNUMBER(MATCH(LEFT(BI106,3),Final_modified_Intermediate[Burmese_Consonants],0)),LEFT(BI106,3),
IF(ISNUMBER(MATCH(LEFT(BI106,2),Final_modified_Intermediate[Burmese_Consonants],0)),LEFT(BI106,2),
IF(ISNUMBER(MATCH(LEFT(BI106,1),Final_modified_Intermediate[Burmese_Consonants],0)),LEFT(BI106,1),
IF(ISNUMBER(MATCH(LEFT(BI106,7),Final_Intermediate[Burmese_Consonants],0)),LEFT(BI106,7),
IF(ISNUMBER(MATCH(LEFT(BI106,6),Final_Intermediate[Burmese_Consonants],0)),LEFT(BI106,6),
IF(ISNUMBER(MATCH(LEFT(BI106,5),Final_Intermediate[Burmese_Consonants],0)),LEFT(BI106,5),
IF(ISNUMBER(MATCH(LEFT(BI106,4),Final_Intermediate[Burmese_Consonants],0)),LEFT(BI106,4),
IF(ISNUMBER(MATCH(LEFT(BI106,3),Final_Intermediate[Burmese_Consonants],0)),LEFT(BI106,3),
IF(ISNUMBER(MATCH(LEFT(BI106,2),Final_Intermediate[Burmese_Consonants],0)),LEFT(BI106,2),
IF(ISNUMBER(MATCH(LEFT(BI106,1),Final_Intermediate[Burmese_Consonants],0)),LEFT(BI106,1),
"")))))))))))))))</f>
        <v/>
      </c>
      <c r="AL106" t="str">
        <f>IF(AND(OR(BJ106="။",BJ106="၊"),LEN(BJ106)=1),BJ106,
IF(ISNUMBER(MATCH(LEFT(BJ106,7),Final_modified_Intermediate[Burmese_Consonants],0)),LEFT(BJ106,7),
IF(ISNUMBER(MATCH(LEFT(BJ106,6),Final_modified_Intermediate[Burmese_Consonants],0)),LEFT(BJ106,6),
IF(ISNUMBER(MATCH(LEFT(BJ106,5),Final_modified_Intermediate[Burmese_Consonants],0)),LEFT(BJ106,5),
IF(ISNUMBER(MATCH(LEFT(BJ106,4),Final_modified_Intermediate[Burmese_Consonants],0)),LEFT(BJ106,4),
IF(ISNUMBER(MATCH(LEFT(BJ106,3),Final_modified_Intermediate[Burmese_Consonants],0)),LEFT(BJ106,3),
IF(ISNUMBER(MATCH(LEFT(BJ106,2),Final_modified_Intermediate[Burmese_Consonants],0)),LEFT(BJ106,2),
IF(ISNUMBER(MATCH(LEFT(BJ106,1),Final_modified_Intermediate[Burmese_Consonants],0)),LEFT(BJ106,1),
IF(ISNUMBER(MATCH(LEFT(BJ106,7),Final_Intermediate[Burmese_Consonants],0)),LEFT(BJ106,7),
IF(ISNUMBER(MATCH(LEFT(BJ106,6),Final_Intermediate[Burmese_Consonants],0)),LEFT(BJ106,6),
IF(ISNUMBER(MATCH(LEFT(BJ106,5),Final_Intermediate[Burmese_Consonants],0)),LEFT(BJ106,5),
IF(ISNUMBER(MATCH(LEFT(BJ106,4),Final_Intermediate[Burmese_Consonants],0)),LEFT(BJ106,4),
IF(ISNUMBER(MATCH(LEFT(BJ106,3),Final_Intermediate[Burmese_Consonants],0)),LEFT(BJ106,3),
IF(ISNUMBER(MATCH(LEFT(BJ106,2),Final_Intermediate[Burmese_Consonants],0)),LEFT(BJ106,2),
IF(ISNUMBER(MATCH(LEFT(BJ106,1),Final_Intermediate[Burmese_Consonants],0)),LEFT(BJ106,1),
"")))))))))))))))</f>
        <v/>
      </c>
      <c r="AN106" t="e">
        <f>Compiler_Burmese[[#This Row],[Sr. No.]]</f>
        <v>#REF!</v>
      </c>
      <c r="AO10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6" t="e">
        <f>[2]!Vocabulary_Burmese[[#This Row],[Sr. No.]]</f>
        <v>#REF!</v>
      </c>
      <c r="BA106" t="str">
        <f>IF(Raw_data_N2_Kanji[[#This Row],[Categorie]]&lt;&gt;"","",
IF(ISNUMBER(MATCH(V,Special_list[Burmese word],0)),"",
SUBSTITUTE(Raw_data_N2_Kanji[[#This Row],[Raw]]," ","")))</f>
        <v>ငါးချိုချဉ်ကြော်</v>
      </c>
      <c r="BB106" t="str">
        <f>RIGHT(Segregate18[[#This Row],[UPGRADE]],LEN(Segregate18[[#This Row],[UPGRADE]])-LEN(Compiler_Burmese[[#This Row],[1]]))</f>
        <v>ချိုချဉ်ကြော်</v>
      </c>
      <c r="BC106" t="str">
        <f>RIGHT(Segregate18[[#This Row],[11]],LEN(Segregate18[[#This Row],[11]])-LEN(Compiler_Burmese[[#This Row],[2]]))</f>
        <v>ချဉ်ကြော်</v>
      </c>
      <c r="BD106" t="str">
        <f>RIGHT(Segregate18[[#This Row],[21]],LEN(Segregate18[[#This Row],[21]])-LEN(Compiler_Burmese[[#This Row],[3]]))</f>
        <v>ဉ်ကြော်</v>
      </c>
      <c r="BE106" t="str">
        <f>RIGHT(Segregate18[[#This Row],[31]],LEN(Segregate18[[#This Row],[31]])-LEN(Compiler_Burmese[[#This Row],[4]]))</f>
        <v>ဉ်ကြော်</v>
      </c>
      <c r="BF106" t="str">
        <f>RIGHT(Segregate18[[#This Row],[41]],LEN(Segregate18[[#This Row],[41]])-LEN(Compiler_Burmese[[#This Row],[5]]))</f>
        <v>ဉ်ကြော်</v>
      </c>
      <c r="BG106" t="str">
        <f>RIGHT(Segregate18[[#This Row],[51]],LEN(Segregate18[[#This Row],[51]])-LEN(Compiler_Burmese[[#This Row],[6]]))</f>
        <v>ဉ်ကြော်</v>
      </c>
      <c r="BH106" t="str">
        <f>RIGHT(Segregate18[[#This Row],[61]],LEN(Segregate18[[#This Row],[61]])-LEN(Compiler_Burmese[[#This Row],[7]]))</f>
        <v>ဉ်ကြော်</v>
      </c>
      <c r="BI106" t="str">
        <f>RIGHT(Segregate18[[#This Row],[71]],LEN(Segregate18[[#This Row],[71]])-LEN(Compiler_Burmese[[#This Row],[8]]))</f>
        <v>ဉ်ကြော်</v>
      </c>
      <c r="BJ106" t="str">
        <f>RIGHT(Segregate18[[#This Row],[81]],LEN(Segregate18[[#This Row],[81]])-LEN(Compiler_Burmese[[#This Row],[9]]))</f>
        <v>ဉ်ကြော်</v>
      </c>
    </row>
    <row r="107" spans="1:62" ht="14.25" customHeight="1" x14ac:dyDescent="0.3">
      <c r="A107">
        <f>IF(Raw_data_N2_Kanji[[#This Row],[Categorie]]&lt;&gt;"",$A106+1,$A106)</f>
        <v>9</v>
      </c>
      <c r="B107" s="6">
        <f>IF(AND(Raw_data_N2_Kanji[[#This Row],[Supporting word 1]]="",Raw_data_N2_Kanji[[#This Row],[Supporting word 2]]=""),$B106,$B106+1)</f>
        <v>0</v>
      </c>
      <c r="C107" s="9">
        <f>ROW()-ROW(Raw_data_N2_Kanji[#Headers])</f>
        <v>105</v>
      </c>
      <c r="D107" s="9"/>
      <c r="E107" s="9" t="str">
        <f>IF(Raw_data_N2_Kanji[[#This Row],[Categorie]]="",$E106,Raw_data_N2_Kanji[[#This Row],[Categorie]])</f>
        <v>Seafood (Lunch, Dinner)</v>
      </c>
      <c r="F107" s="9">
        <f t="shared" si="2"/>
        <v>6</v>
      </c>
      <c r="G107" s="57" t="str">
        <f>Raw_data_N2_Kanji[[#This Row],[Lecture_no]]&amp;"_"&amp;Raw_data_N2_Kanji[[#This Row],[Receipe_no]]</f>
        <v>Seafood (Lunch, Dinner)_6</v>
      </c>
      <c r="H107" s="11" t="s">
        <v>27543</v>
      </c>
      <c r="I10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ပုစွန်ဟင်း</v>
      </c>
      <c r="K10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7" s="11"/>
      <c r="N107" s="11"/>
      <c r="O10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7" s="12" t="s">
        <v>27723</v>
      </c>
      <c r="Q107" s="12">
        <f>IF(Raw_data_N2_Kanji[[#This Row],[Receipe_no]]=0,$Q106,
$Q106+1)</f>
        <v>96</v>
      </c>
      <c r="R107" s="11"/>
      <c r="S107" s="11">
        <f>IF(Raw_data_N2_Kanji[[#This Row],[Marking]]="",1,"")</f>
        <v>1</v>
      </c>
      <c r="T107" s="11" t="str">
        <f>IF(Raw_data_N2_Kanji[[#This Row],[Marking_blank]]="",SUMPRODUCT(COUNTIF($S$3:$S107,$S107)),"")</f>
        <v/>
      </c>
      <c r="U107" s="12">
        <f>Raw_data_N2_Kanji[[#This Row],[Sr. no.]]</f>
        <v>105</v>
      </c>
      <c r="V107" s="11">
        <f>SUMPRODUCT(COUNTIF($J$3:$J107,$J107))</f>
        <v>1</v>
      </c>
      <c r="W107" s="82">
        <f>LEN('1_Raw_data'!$J107)</f>
        <v>10</v>
      </c>
      <c r="Y107" t="e">
        <f>Segregate18[[#This Row],[Sr. No.]]</f>
        <v>#REF!</v>
      </c>
      <c r="Z107" t="str">
        <f>IF(AND(OR(BA107="။",BA107="၊"),LEN(BA107)=1),BA107,
IF(ISNUMBER(MATCH(LEFT(BA107,7),Final_modified_Intermediate[Burmese_Consonants],0)),LEFT(BA107,7),
IF(ISNUMBER(MATCH(LEFT(BA107,6),Final_modified_Intermediate[Burmese_Consonants],0)),LEFT(BA107,6),
IF(ISNUMBER(MATCH(LEFT(BA107,5),Final_modified_Intermediate[Burmese_Consonants],0)),LEFT(BA107,5),
IF(ISNUMBER(MATCH(LEFT(BA107,4),Final_modified_Intermediate[Burmese_Consonants],0)),LEFT(BA107,4),
IF(ISNUMBER(MATCH(LEFT(BA107,3),Final_modified_Intermediate[Burmese_Consonants],0)),LEFT(BA107,3),
IF(ISNUMBER(MATCH(LEFT(BA107,2),Final_modified_Intermediate[Burmese_Consonants],0)),LEFT(BA107,2),
IF(ISNUMBER(MATCH(LEFT(BA107,1),Final_modified_Intermediate[Burmese_Consonants],0)),LEFT(BA107,1),
IF(ISNUMBER(MATCH(LEFT(BA107,7),Final_Intermediate[Burmese_Consonants],0)),LEFT(BA107,7),
IF(ISNUMBER(MATCH(LEFT(BA107,6),Final_Intermediate[Burmese_Consonants],0)),LEFT(BA107,6),
IF(ISNUMBER(MATCH(LEFT(BA107,5),Final_Intermediate[Burmese_Consonants],0)),LEFT(BA107,5),
IF(ISNUMBER(MATCH(LEFT(BA107,4),Final_Intermediate[Burmese_Consonants],0)),LEFT(BA107,4),
IF(ISNUMBER(MATCH(LEFT(BA107,3),Final_Intermediate[Burmese_Consonants],0)),LEFT(BA107,3),
IF(ISNUMBER(MATCH(LEFT(BA107,2),Final_Intermediate[Burmese_Consonants],0)),LEFT(BA107,2),
IF(ISNUMBER(MATCH(LEFT(BA107,1),Final_Intermediate[Burmese_Consonants],0)),LEFT(BA107,1),
"")))))))))))))))</f>
        <v>ပု</v>
      </c>
      <c r="AA10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7" t="str">
        <f>IF(AND(OR(BB107="။",BB107="၊"),LEN(BB107)=1),BB107,
IF(ISNUMBER(MATCH(LEFT(BB107,7),Final_modified_Intermediate[Burmese_Consonants],0)),LEFT(BB107,7),
IF(ISNUMBER(MATCH(LEFT(BB107,6),Final_modified_Intermediate[Burmese_Consonants],0)),LEFT(BB107,6),
IF(ISNUMBER(MATCH(LEFT(BB107,5),Final_modified_Intermediate[Burmese_Consonants],0)),LEFT(BB107,5),
IF(ISNUMBER(MATCH(LEFT(BB107,4),Final_modified_Intermediate[Burmese_Consonants],0)),LEFT(BB107,4),
IF(ISNUMBER(MATCH(LEFT(BB107,3),Final_modified_Intermediate[Burmese_Consonants],0)),LEFT(BB107,3),
IF(ISNUMBER(MATCH(LEFT(BB107,2),Final_modified_Intermediate[Burmese_Consonants],0)),LEFT(BB107,2),
IF(ISNUMBER(MATCH(LEFT(BB107,1),Final_modified_Intermediate[Burmese_Consonants],0)),LEFT(BB107,1),
IF(ISNUMBER(MATCH(LEFT(BB107,7),Final_Intermediate[Burmese_Consonants],0)),LEFT(BB107,7),
IF(ISNUMBER(MATCH(LEFT(BB107,6),Final_Intermediate[Burmese_Consonants],0)),LEFT(BB107,6),
IF(ISNUMBER(MATCH(LEFT(BB107,5),Final_Intermediate[Burmese_Consonants],0)),LEFT(BB107,5),
IF(ISNUMBER(MATCH(LEFT(BB107,4),Final_Intermediate[Burmese_Consonants],0)),LEFT(BB107,4),
IF(ISNUMBER(MATCH(LEFT(BB107,3),Final_Intermediate[Burmese_Consonants],0)),LEFT(BB107,3),
IF(ISNUMBER(MATCH(LEFT(BB107,2),Final_Intermediate[Burmese_Consonants],0)),LEFT(BB107,2),
IF(ISNUMBER(MATCH(LEFT(BB107,1),Final_Intermediate[Burmese_Consonants],0)),LEFT(BB107,1),
"")))))))))))))))</f>
        <v>စွန်</v>
      </c>
      <c r="AC10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7" t="str">
        <f>IF(AND(OR(BC107="။",BC107="၊"),LEN(BC107)=1),BC107,
IF(ISNUMBER(MATCH(LEFT(BC107,7),Final_modified_Intermediate[Burmese_Consonants],0)),LEFT(BC107,7),
IF(ISNUMBER(MATCH(LEFT(BC107,6),Final_modified_Intermediate[Burmese_Consonants],0)),LEFT(BC107,6),
IF(ISNUMBER(MATCH(LEFT(BC107,5),Final_modified_Intermediate[Burmese_Consonants],0)),LEFT(BC107,5),
IF(ISNUMBER(MATCH(LEFT(BC107,4),Final_modified_Intermediate[Burmese_Consonants],0)),LEFT(BC107,4),
IF(ISNUMBER(MATCH(LEFT(BC107,3),Final_modified_Intermediate[Burmese_Consonants],0)),LEFT(BC107,3),
IF(ISNUMBER(MATCH(LEFT(BC107,2),Final_modified_Intermediate[Burmese_Consonants],0)),LEFT(BC107,2),
IF(ISNUMBER(MATCH(LEFT(BC107,1),Final_modified_Intermediate[Burmese_Consonants],0)),LEFT(BC107,1),
IF(ISNUMBER(MATCH(LEFT(BC107,7),Final_Intermediate[Burmese_Consonants],0)),LEFT(BC107,7),
IF(ISNUMBER(MATCH(LEFT(BC107,6),Final_Intermediate[Burmese_Consonants],0)),LEFT(BC107,6),
IF(ISNUMBER(MATCH(LEFT(BC107,5),Final_Intermediate[Burmese_Consonants],0)),LEFT(BC107,5),
IF(ISNUMBER(MATCH(LEFT(BC107,4),Final_Intermediate[Burmese_Consonants],0)),LEFT(BC107,4),
IF(ISNUMBER(MATCH(LEFT(BC107,3),Final_Intermediate[Burmese_Consonants],0)),LEFT(BC107,3),
IF(ISNUMBER(MATCH(LEFT(BC107,2),Final_Intermediate[Burmese_Consonants],0)),LEFT(BC107,2),
IF(ISNUMBER(MATCH(LEFT(BC107,1),Final_Intermediate[Burmese_Consonants],0)),LEFT(BC107,1),
"")))))))))))))))</f>
        <v>ဟင်း</v>
      </c>
      <c r="AE10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7" t="str">
        <f>IF(AND(OR(BD107="။",BD107="၊"),LEN(BD107)=1),BD107,
IF(ISNUMBER(MATCH(LEFT(BD107,7),Final_modified_Intermediate[Burmese_Consonants],0)),LEFT(BD107,7),
IF(ISNUMBER(MATCH(LEFT(BD107,6),Final_modified_Intermediate[Burmese_Consonants],0)),LEFT(BD107,6),
IF(ISNUMBER(MATCH(LEFT(BD107,5),Final_modified_Intermediate[Burmese_Consonants],0)),LEFT(BD107,5),
IF(ISNUMBER(MATCH(LEFT(BD107,4),Final_modified_Intermediate[Burmese_Consonants],0)),LEFT(BD107,4),
IF(ISNUMBER(MATCH(LEFT(BD107,3),Final_modified_Intermediate[Burmese_Consonants],0)),LEFT(BD107,3),
IF(ISNUMBER(MATCH(LEFT(BD107,2),Final_modified_Intermediate[Burmese_Consonants],0)),LEFT(BD107,2),
IF(ISNUMBER(MATCH(LEFT(BD107,1),Final_modified_Intermediate[Burmese_Consonants],0)),LEFT(BD107,1),
IF(ISNUMBER(MATCH(LEFT(BD107,7),Final_Intermediate[Burmese_Consonants],0)),LEFT(BD107,7),
IF(ISNUMBER(MATCH(LEFT(BD107,6),Final_Intermediate[Burmese_Consonants],0)),LEFT(BD107,6),
IF(ISNUMBER(MATCH(LEFT(BD107,5),Final_Intermediate[Burmese_Consonants],0)),LEFT(BD107,5),
IF(ISNUMBER(MATCH(LEFT(BD107,4),Final_Intermediate[Burmese_Consonants],0)),LEFT(BD107,4),
IF(ISNUMBER(MATCH(LEFT(BD107,3),Final_Intermediate[Burmese_Consonants],0)),LEFT(BD107,3),
IF(ISNUMBER(MATCH(LEFT(BD107,2),Final_Intermediate[Burmese_Consonants],0)),LEFT(BD107,2),
IF(ISNUMBER(MATCH(LEFT(BD107,1),Final_Intermediate[Burmese_Consonants],0)),LEFT(BD107,1),
"")))))))))))))))</f>
        <v/>
      </c>
      <c r="AG107" t="str">
        <f>IF(AND(OR(BE107="။",BE107="၊"),LEN(BE107)=1),BE107,
IF(ISNUMBER(MATCH(LEFT(BE107,7),Final_modified_Intermediate[Burmese_Consonants],0)),LEFT(BE107,7),
IF(ISNUMBER(MATCH(LEFT(BE107,6),Final_modified_Intermediate[Burmese_Consonants],0)),LEFT(BE107,6),
IF(ISNUMBER(MATCH(LEFT(BE107,5),Final_modified_Intermediate[Burmese_Consonants],0)),LEFT(BE107,5),
IF(ISNUMBER(MATCH(LEFT(BE107,4),Final_modified_Intermediate[Burmese_Consonants],0)),LEFT(BE107,4),
IF(ISNUMBER(MATCH(LEFT(BE107,3),Final_modified_Intermediate[Burmese_Consonants],0)),LEFT(BE107,3),
IF(ISNUMBER(MATCH(LEFT(BE107,2),Final_modified_Intermediate[Burmese_Consonants],0)),LEFT(BE107,2),
IF(ISNUMBER(MATCH(LEFT(BE107,1),Final_modified_Intermediate[Burmese_Consonants],0)),LEFT(BE107,1),
IF(ISNUMBER(MATCH(LEFT(BE107,7),Final_Intermediate[Burmese_Consonants],0)),LEFT(BE107,7),
IF(ISNUMBER(MATCH(LEFT(BE107,6),Final_Intermediate[Burmese_Consonants],0)),LEFT(BE107,6),
IF(ISNUMBER(MATCH(LEFT(BE107,5),Final_Intermediate[Burmese_Consonants],0)),LEFT(BE107,5),
IF(ISNUMBER(MATCH(LEFT(BE107,4),Final_Intermediate[Burmese_Consonants],0)),LEFT(BE107,4),
IF(ISNUMBER(MATCH(LEFT(BE107,3),Final_Intermediate[Burmese_Consonants],0)),LEFT(BE107,3),
IF(ISNUMBER(MATCH(LEFT(BE107,2),Final_Intermediate[Burmese_Consonants],0)),LEFT(BE107,2),
IF(ISNUMBER(MATCH(LEFT(BE107,1),Final_Intermediate[Burmese_Consonants],0)),LEFT(BE107,1),
"")))))))))))))))</f>
        <v/>
      </c>
      <c r="AH107" t="str">
        <f>IF(AND(OR(BF107="။",BF107="၊"),LEN(BF107)=1),BF107,
IF(ISNUMBER(MATCH(LEFT(BF107,7),Final_modified_Intermediate[Burmese_Consonants],0)),LEFT(BF107,7),
IF(ISNUMBER(MATCH(LEFT(BF107,6),Final_modified_Intermediate[Burmese_Consonants],0)),LEFT(BF107,6),
IF(ISNUMBER(MATCH(LEFT(BF107,5),Final_modified_Intermediate[Burmese_Consonants],0)),LEFT(BF107,5),
IF(ISNUMBER(MATCH(LEFT(BF107,4),Final_modified_Intermediate[Burmese_Consonants],0)),LEFT(BF107,4),
IF(ISNUMBER(MATCH(LEFT(BF107,3),Final_modified_Intermediate[Burmese_Consonants],0)),LEFT(BF107,3),
IF(ISNUMBER(MATCH(LEFT(BF107,2),Final_modified_Intermediate[Burmese_Consonants],0)),LEFT(BF107,2),
IF(ISNUMBER(MATCH(LEFT(BF107,1),Final_modified_Intermediate[Burmese_Consonants],0)),LEFT(BF107,1),
IF(ISNUMBER(MATCH(LEFT(BF107,7),Final_Intermediate[Burmese_Consonants],0)),LEFT(BF107,7),
IF(ISNUMBER(MATCH(LEFT(BF107,6),Final_Intermediate[Burmese_Consonants],0)),LEFT(BF107,6),
IF(ISNUMBER(MATCH(LEFT(BF107,5),Final_Intermediate[Burmese_Consonants],0)),LEFT(BF107,5),
IF(ISNUMBER(MATCH(LEFT(BF107,4),Final_Intermediate[Burmese_Consonants],0)),LEFT(BF107,4),
IF(ISNUMBER(MATCH(LEFT(BF107,3),Final_Intermediate[Burmese_Consonants],0)),LEFT(BF107,3),
IF(ISNUMBER(MATCH(LEFT(BF107,2),Final_Intermediate[Burmese_Consonants],0)),LEFT(BF107,2),
IF(ISNUMBER(MATCH(LEFT(BF107,1),Final_Intermediate[Burmese_Consonants],0)),LEFT(BF107,1),
"")))))))))))))))</f>
        <v/>
      </c>
      <c r="AI107" t="str">
        <f>IF(AND(OR(BG107="။",BG107="၊"),LEN(BG107)=1),BG107,
IF(ISNUMBER(MATCH(LEFT(BG107,7),Final_modified_Intermediate[Burmese_Consonants],0)),LEFT(BG107,7),
IF(ISNUMBER(MATCH(LEFT(BG107,6),Final_modified_Intermediate[Burmese_Consonants],0)),LEFT(BG107,6),
IF(ISNUMBER(MATCH(LEFT(BG107,5),Final_modified_Intermediate[Burmese_Consonants],0)),LEFT(BG107,5),
IF(ISNUMBER(MATCH(LEFT(BG107,4),Final_modified_Intermediate[Burmese_Consonants],0)),LEFT(BG107,4),
IF(ISNUMBER(MATCH(LEFT(BG107,3),Final_modified_Intermediate[Burmese_Consonants],0)),LEFT(BG107,3),
IF(ISNUMBER(MATCH(LEFT(BG107,2),Final_modified_Intermediate[Burmese_Consonants],0)),LEFT(BG107,2),
IF(ISNUMBER(MATCH(LEFT(BG107,1),Final_modified_Intermediate[Burmese_Consonants],0)),LEFT(BG107,1),
IF(ISNUMBER(MATCH(LEFT(BG107,7),Final_Intermediate[Burmese_Consonants],0)),LEFT(BG107,7),
IF(ISNUMBER(MATCH(LEFT(BG107,6),Final_Intermediate[Burmese_Consonants],0)),LEFT(BG107,6),
IF(ISNUMBER(MATCH(LEFT(BG107,5),Final_Intermediate[Burmese_Consonants],0)),LEFT(BG107,5),
IF(ISNUMBER(MATCH(LEFT(BG107,4),Final_Intermediate[Burmese_Consonants],0)),LEFT(BG107,4),
IF(ISNUMBER(MATCH(LEFT(BG107,3),Final_Intermediate[Burmese_Consonants],0)),LEFT(BG107,3),
IF(ISNUMBER(MATCH(LEFT(BG107,2),Final_Intermediate[Burmese_Consonants],0)),LEFT(BG107,2),
IF(ISNUMBER(MATCH(LEFT(BG107,1),Final_Intermediate[Burmese_Consonants],0)),LEFT(BG107,1),
"")))))))))))))))</f>
        <v/>
      </c>
      <c r="AJ107" t="str">
        <f>IF(AND(OR(BH107="။",BH107="၊"),LEN(BH107)=1),BH107,
IF(ISNUMBER(MATCH(LEFT(BH107,7),Final_modified_Intermediate[Burmese_Consonants],0)),LEFT(BH107,7),
IF(ISNUMBER(MATCH(LEFT(BH107,6),Final_modified_Intermediate[Burmese_Consonants],0)),LEFT(BH107,6),
IF(ISNUMBER(MATCH(LEFT(BH107,5),Final_modified_Intermediate[Burmese_Consonants],0)),LEFT(BH107,5),
IF(ISNUMBER(MATCH(LEFT(BH107,4),Final_modified_Intermediate[Burmese_Consonants],0)),LEFT(BH107,4),
IF(ISNUMBER(MATCH(LEFT(BH107,3),Final_modified_Intermediate[Burmese_Consonants],0)),LEFT(BH107,3),
IF(ISNUMBER(MATCH(LEFT(BH107,2),Final_modified_Intermediate[Burmese_Consonants],0)),LEFT(BH107,2),
IF(ISNUMBER(MATCH(LEFT(BH107,1),Final_modified_Intermediate[Burmese_Consonants],0)),LEFT(BH107,1),
IF(ISNUMBER(MATCH(LEFT(BH107,7),Final_Intermediate[Burmese_Consonants],0)),LEFT(BH107,7),
IF(ISNUMBER(MATCH(LEFT(BH107,6),Final_Intermediate[Burmese_Consonants],0)),LEFT(BH107,6),
IF(ISNUMBER(MATCH(LEFT(BH107,5),Final_Intermediate[Burmese_Consonants],0)),LEFT(BH107,5),
IF(ISNUMBER(MATCH(LEFT(BH107,4),Final_Intermediate[Burmese_Consonants],0)),LEFT(BH107,4),
IF(ISNUMBER(MATCH(LEFT(BH107,3),Final_Intermediate[Burmese_Consonants],0)),LEFT(BH107,3),
IF(ISNUMBER(MATCH(LEFT(BH107,2),Final_Intermediate[Burmese_Consonants],0)),LEFT(BH107,2),
IF(ISNUMBER(MATCH(LEFT(BH107,1),Final_Intermediate[Burmese_Consonants],0)),LEFT(BH107,1),
"")))))))))))))))</f>
        <v/>
      </c>
      <c r="AK107" t="str">
        <f>IF(AND(OR(BI107="။",BI107="၊"),LEN(BI107)=1),BI107,
IF(ISNUMBER(MATCH(LEFT(BI107,7),Final_modified_Intermediate[Burmese_Consonants],0)),LEFT(BI107,7),
IF(ISNUMBER(MATCH(LEFT(BI107,6),Final_modified_Intermediate[Burmese_Consonants],0)),LEFT(BI107,6),
IF(ISNUMBER(MATCH(LEFT(BI107,5),Final_modified_Intermediate[Burmese_Consonants],0)),LEFT(BI107,5),
IF(ISNUMBER(MATCH(LEFT(BI107,4),Final_modified_Intermediate[Burmese_Consonants],0)),LEFT(BI107,4),
IF(ISNUMBER(MATCH(LEFT(BI107,3),Final_modified_Intermediate[Burmese_Consonants],0)),LEFT(BI107,3),
IF(ISNUMBER(MATCH(LEFT(BI107,2),Final_modified_Intermediate[Burmese_Consonants],0)),LEFT(BI107,2),
IF(ISNUMBER(MATCH(LEFT(BI107,1),Final_modified_Intermediate[Burmese_Consonants],0)),LEFT(BI107,1),
IF(ISNUMBER(MATCH(LEFT(BI107,7),Final_Intermediate[Burmese_Consonants],0)),LEFT(BI107,7),
IF(ISNUMBER(MATCH(LEFT(BI107,6),Final_Intermediate[Burmese_Consonants],0)),LEFT(BI107,6),
IF(ISNUMBER(MATCH(LEFT(BI107,5),Final_Intermediate[Burmese_Consonants],0)),LEFT(BI107,5),
IF(ISNUMBER(MATCH(LEFT(BI107,4),Final_Intermediate[Burmese_Consonants],0)),LEFT(BI107,4),
IF(ISNUMBER(MATCH(LEFT(BI107,3),Final_Intermediate[Burmese_Consonants],0)),LEFT(BI107,3),
IF(ISNUMBER(MATCH(LEFT(BI107,2),Final_Intermediate[Burmese_Consonants],0)),LEFT(BI107,2),
IF(ISNUMBER(MATCH(LEFT(BI107,1),Final_Intermediate[Burmese_Consonants],0)),LEFT(BI107,1),
"")))))))))))))))</f>
        <v/>
      </c>
      <c r="AL107" t="str">
        <f>IF(AND(OR(BJ107="။",BJ107="၊"),LEN(BJ107)=1),BJ107,
IF(ISNUMBER(MATCH(LEFT(BJ107,7),Final_modified_Intermediate[Burmese_Consonants],0)),LEFT(BJ107,7),
IF(ISNUMBER(MATCH(LEFT(BJ107,6),Final_modified_Intermediate[Burmese_Consonants],0)),LEFT(BJ107,6),
IF(ISNUMBER(MATCH(LEFT(BJ107,5),Final_modified_Intermediate[Burmese_Consonants],0)),LEFT(BJ107,5),
IF(ISNUMBER(MATCH(LEFT(BJ107,4),Final_modified_Intermediate[Burmese_Consonants],0)),LEFT(BJ107,4),
IF(ISNUMBER(MATCH(LEFT(BJ107,3),Final_modified_Intermediate[Burmese_Consonants],0)),LEFT(BJ107,3),
IF(ISNUMBER(MATCH(LEFT(BJ107,2),Final_modified_Intermediate[Burmese_Consonants],0)),LEFT(BJ107,2),
IF(ISNUMBER(MATCH(LEFT(BJ107,1),Final_modified_Intermediate[Burmese_Consonants],0)),LEFT(BJ107,1),
IF(ISNUMBER(MATCH(LEFT(BJ107,7),Final_Intermediate[Burmese_Consonants],0)),LEFT(BJ107,7),
IF(ISNUMBER(MATCH(LEFT(BJ107,6),Final_Intermediate[Burmese_Consonants],0)),LEFT(BJ107,6),
IF(ISNUMBER(MATCH(LEFT(BJ107,5),Final_Intermediate[Burmese_Consonants],0)),LEFT(BJ107,5),
IF(ISNUMBER(MATCH(LEFT(BJ107,4),Final_Intermediate[Burmese_Consonants],0)),LEFT(BJ107,4),
IF(ISNUMBER(MATCH(LEFT(BJ107,3),Final_Intermediate[Burmese_Consonants],0)),LEFT(BJ107,3),
IF(ISNUMBER(MATCH(LEFT(BJ107,2),Final_Intermediate[Burmese_Consonants],0)),LEFT(BJ107,2),
IF(ISNUMBER(MATCH(LEFT(BJ107,1),Final_Intermediate[Burmese_Consonants],0)),LEFT(BJ107,1),
"")))))))))))))))</f>
        <v/>
      </c>
      <c r="AN107" t="e">
        <f>Compiler_Burmese[[#This Row],[Sr. No.]]</f>
        <v>#REF!</v>
      </c>
      <c r="AO10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7" t="e">
        <f>[2]!Vocabulary_Burmese[[#This Row],[Sr. No.]]</f>
        <v>#REF!</v>
      </c>
      <c r="BA107" t="str">
        <f>IF(Raw_data_N2_Kanji[[#This Row],[Categorie]]&lt;&gt;"","",
IF(ISNUMBER(MATCH(V,Special_list[Burmese word],0)),"",
SUBSTITUTE(Raw_data_N2_Kanji[[#This Row],[Raw]]," ","")))</f>
        <v>ပုစွန်ဟင်း</v>
      </c>
      <c r="BB107" t="str">
        <f>RIGHT(Segregate18[[#This Row],[UPGRADE]],LEN(Segregate18[[#This Row],[UPGRADE]])-LEN(Compiler_Burmese[[#This Row],[1]]))</f>
        <v>စွန်ဟင်း</v>
      </c>
      <c r="BC107" t="str">
        <f>RIGHT(Segregate18[[#This Row],[11]],LEN(Segregate18[[#This Row],[11]])-LEN(Compiler_Burmese[[#This Row],[2]]))</f>
        <v>ဟင်း</v>
      </c>
      <c r="BD107" t="str">
        <f>RIGHT(Segregate18[[#This Row],[21]],LEN(Segregate18[[#This Row],[21]])-LEN(Compiler_Burmese[[#This Row],[3]]))</f>
        <v/>
      </c>
      <c r="BE107" t="str">
        <f>RIGHT(Segregate18[[#This Row],[31]],LEN(Segregate18[[#This Row],[31]])-LEN(Compiler_Burmese[[#This Row],[4]]))</f>
        <v/>
      </c>
      <c r="BF107" t="str">
        <f>RIGHT(Segregate18[[#This Row],[41]],LEN(Segregate18[[#This Row],[41]])-LEN(Compiler_Burmese[[#This Row],[5]]))</f>
        <v/>
      </c>
      <c r="BG107" t="str">
        <f>RIGHT(Segregate18[[#This Row],[51]],LEN(Segregate18[[#This Row],[51]])-LEN(Compiler_Burmese[[#This Row],[6]]))</f>
        <v/>
      </c>
      <c r="BH107" t="str">
        <f>RIGHT(Segregate18[[#This Row],[61]],LEN(Segregate18[[#This Row],[61]])-LEN(Compiler_Burmese[[#This Row],[7]]))</f>
        <v/>
      </c>
      <c r="BI107" t="str">
        <f>RIGHT(Segregate18[[#This Row],[71]],LEN(Segregate18[[#This Row],[71]])-LEN(Compiler_Burmese[[#This Row],[8]]))</f>
        <v/>
      </c>
      <c r="BJ107" t="str">
        <f>RIGHT(Segregate18[[#This Row],[81]],LEN(Segregate18[[#This Row],[81]])-LEN(Compiler_Burmese[[#This Row],[9]]))</f>
        <v/>
      </c>
    </row>
    <row r="108" spans="1:62" ht="14.25" customHeight="1" x14ac:dyDescent="0.3">
      <c r="A108">
        <f>IF(Raw_data_N2_Kanji[[#This Row],[Categorie]]&lt;&gt;"",$A107+1,$A107)</f>
        <v>9</v>
      </c>
      <c r="B108" s="6">
        <f>IF(AND(Raw_data_N2_Kanji[[#This Row],[Supporting word 1]]="",Raw_data_N2_Kanji[[#This Row],[Supporting word 2]]=""),$B107,$B107+1)</f>
        <v>0</v>
      </c>
      <c r="C108" s="9">
        <f>ROW()-ROW(Raw_data_N2_Kanji[#Headers])</f>
        <v>106</v>
      </c>
      <c r="D108" s="9"/>
      <c r="E108" s="9" t="str">
        <f>IF(Raw_data_N2_Kanji[[#This Row],[Categorie]]="",$E107,Raw_data_N2_Kanji[[#This Row],[Categorie]])</f>
        <v>Seafood (Lunch, Dinner)</v>
      </c>
      <c r="F108" s="9">
        <f t="shared" si="2"/>
        <v>7</v>
      </c>
      <c r="G108" s="57" t="str">
        <f>Raw_data_N2_Kanji[[#This Row],[Lecture_no]]&amp;"_"&amp;Raw_data_N2_Kanji[[#This Row],[Receipe_no]]</f>
        <v>Seafood (Lunch, Dinner)_7</v>
      </c>
      <c r="H108" s="11" t="s">
        <v>27544</v>
      </c>
      <c r="I10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ကဏန်းပေါင်း</v>
      </c>
      <c r="K10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8" s="11"/>
      <c r="N108" s="11"/>
      <c r="O10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8" s="12" t="s">
        <v>27724</v>
      </c>
      <c r="Q108" s="12">
        <f>IF(Raw_data_N2_Kanji[[#This Row],[Receipe_no]]=0,$Q107,
$Q107+1)</f>
        <v>97</v>
      </c>
      <c r="R108" s="11"/>
      <c r="S108" s="11">
        <f>IF(Raw_data_N2_Kanji[[#This Row],[Marking]]="",1,"")</f>
        <v>1</v>
      </c>
      <c r="T108" s="11" t="str">
        <f>IF(Raw_data_N2_Kanji[[#This Row],[Marking_blank]]="",SUMPRODUCT(COUNTIF($S$3:$S108,$S108)),"")</f>
        <v/>
      </c>
      <c r="U108" s="12">
        <f>Raw_data_N2_Kanji[[#This Row],[Sr. no.]]</f>
        <v>106</v>
      </c>
      <c r="V108" s="11">
        <f>SUMPRODUCT(COUNTIF($J$3:$J108,$J108))</f>
        <v>1</v>
      </c>
      <c r="W108" s="82">
        <f>LEN('1_Raw_data'!$J108)</f>
        <v>11</v>
      </c>
      <c r="Y108" t="e">
        <f>Segregate18[[#This Row],[Sr. No.]]</f>
        <v>#REF!</v>
      </c>
      <c r="Z108" t="str">
        <f>IF(AND(OR(BA108="။",BA108="၊"),LEN(BA108)=1),BA108,
IF(ISNUMBER(MATCH(LEFT(BA108,7),Final_modified_Intermediate[Burmese_Consonants],0)),LEFT(BA108,7),
IF(ISNUMBER(MATCH(LEFT(BA108,6),Final_modified_Intermediate[Burmese_Consonants],0)),LEFT(BA108,6),
IF(ISNUMBER(MATCH(LEFT(BA108,5),Final_modified_Intermediate[Burmese_Consonants],0)),LEFT(BA108,5),
IF(ISNUMBER(MATCH(LEFT(BA108,4),Final_modified_Intermediate[Burmese_Consonants],0)),LEFT(BA108,4),
IF(ISNUMBER(MATCH(LEFT(BA108,3),Final_modified_Intermediate[Burmese_Consonants],0)),LEFT(BA108,3),
IF(ISNUMBER(MATCH(LEFT(BA108,2),Final_modified_Intermediate[Burmese_Consonants],0)),LEFT(BA108,2),
IF(ISNUMBER(MATCH(LEFT(BA108,1),Final_modified_Intermediate[Burmese_Consonants],0)),LEFT(BA108,1),
IF(ISNUMBER(MATCH(LEFT(BA108,7),Final_Intermediate[Burmese_Consonants],0)),LEFT(BA108,7),
IF(ISNUMBER(MATCH(LEFT(BA108,6),Final_Intermediate[Burmese_Consonants],0)),LEFT(BA108,6),
IF(ISNUMBER(MATCH(LEFT(BA108,5),Final_Intermediate[Burmese_Consonants],0)),LEFT(BA108,5),
IF(ISNUMBER(MATCH(LEFT(BA108,4),Final_Intermediate[Burmese_Consonants],0)),LEFT(BA108,4),
IF(ISNUMBER(MATCH(LEFT(BA108,3),Final_Intermediate[Burmese_Consonants],0)),LEFT(BA108,3),
IF(ISNUMBER(MATCH(LEFT(BA108,2),Final_Intermediate[Burmese_Consonants],0)),LEFT(BA108,2),
IF(ISNUMBER(MATCH(LEFT(BA108,1),Final_Intermediate[Burmese_Consonants],0)),LEFT(BA108,1),
"")))))))))))))))</f>
        <v>က</v>
      </c>
      <c r="AA10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8" t="str">
        <f>IF(AND(OR(BB108="။",BB108="၊"),LEN(BB108)=1),BB108,
IF(ISNUMBER(MATCH(LEFT(BB108,7),Final_modified_Intermediate[Burmese_Consonants],0)),LEFT(BB108,7),
IF(ISNUMBER(MATCH(LEFT(BB108,6),Final_modified_Intermediate[Burmese_Consonants],0)),LEFT(BB108,6),
IF(ISNUMBER(MATCH(LEFT(BB108,5),Final_modified_Intermediate[Burmese_Consonants],0)),LEFT(BB108,5),
IF(ISNUMBER(MATCH(LEFT(BB108,4),Final_modified_Intermediate[Burmese_Consonants],0)),LEFT(BB108,4),
IF(ISNUMBER(MATCH(LEFT(BB108,3),Final_modified_Intermediate[Burmese_Consonants],0)),LEFT(BB108,3),
IF(ISNUMBER(MATCH(LEFT(BB108,2),Final_modified_Intermediate[Burmese_Consonants],0)),LEFT(BB108,2),
IF(ISNUMBER(MATCH(LEFT(BB108,1),Final_modified_Intermediate[Burmese_Consonants],0)),LEFT(BB108,1),
IF(ISNUMBER(MATCH(LEFT(BB108,7),Final_Intermediate[Burmese_Consonants],0)),LEFT(BB108,7),
IF(ISNUMBER(MATCH(LEFT(BB108,6),Final_Intermediate[Burmese_Consonants],0)),LEFT(BB108,6),
IF(ISNUMBER(MATCH(LEFT(BB108,5),Final_Intermediate[Burmese_Consonants],0)),LEFT(BB108,5),
IF(ISNUMBER(MATCH(LEFT(BB108,4),Final_Intermediate[Burmese_Consonants],0)),LEFT(BB108,4),
IF(ISNUMBER(MATCH(LEFT(BB108,3),Final_Intermediate[Burmese_Consonants],0)),LEFT(BB108,3),
IF(ISNUMBER(MATCH(LEFT(BB108,2),Final_Intermediate[Burmese_Consonants],0)),LEFT(BB108,2),
IF(ISNUMBER(MATCH(LEFT(BB108,1),Final_Intermediate[Burmese_Consonants],0)),LEFT(BB108,1),
"")))))))))))))))</f>
        <v>ဏန်း</v>
      </c>
      <c r="AC10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8" t="str">
        <f>IF(AND(OR(BC108="။",BC108="၊"),LEN(BC108)=1),BC108,
IF(ISNUMBER(MATCH(LEFT(BC108,7),Final_modified_Intermediate[Burmese_Consonants],0)),LEFT(BC108,7),
IF(ISNUMBER(MATCH(LEFT(BC108,6),Final_modified_Intermediate[Burmese_Consonants],0)),LEFT(BC108,6),
IF(ISNUMBER(MATCH(LEFT(BC108,5),Final_modified_Intermediate[Burmese_Consonants],0)),LEFT(BC108,5),
IF(ISNUMBER(MATCH(LEFT(BC108,4),Final_modified_Intermediate[Burmese_Consonants],0)),LEFT(BC108,4),
IF(ISNUMBER(MATCH(LEFT(BC108,3),Final_modified_Intermediate[Burmese_Consonants],0)),LEFT(BC108,3),
IF(ISNUMBER(MATCH(LEFT(BC108,2),Final_modified_Intermediate[Burmese_Consonants],0)),LEFT(BC108,2),
IF(ISNUMBER(MATCH(LEFT(BC108,1),Final_modified_Intermediate[Burmese_Consonants],0)),LEFT(BC108,1),
IF(ISNUMBER(MATCH(LEFT(BC108,7),Final_Intermediate[Burmese_Consonants],0)),LEFT(BC108,7),
IF(ISNUMBER(MATCH(LEFT(BC108,6),Final_Intermediate[Burmese_Consonants],0)),LEFT(BC108,6),
IF(ISNUMBER(MATCH(LEFT(BC108,5),Final_Intermediate[Burmese_Consonants],0)),LEFT(BC108,5),
IF(ISNUMBER(MATCH(LEFT(BC108,4),Final_Intermediate[Burmese_Consonants],0)),LEFT(BC108,4),
IF(ISNUMBER(MATCH(LEFT(BC108,3),Final_Intermediate[Burmese_Consonants],0)),LEFT(BC108,3),
IF(ISNUMBER(MATCH(LEFT(BC108,2),Final_Intermediate[Burmese_Consonants],0)),LEFT(BC108,2),
IF(ISNUMBER(MATCH(LEFT(BC108,1),Final_Intermediate[Burmese_Consonants],0)),LEFT(BC108,1),
"")))))))))))))))</f>
        <v>ပေါင်း</v>
      </c>
      <c r="AE10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8" t="str">
        <f>IF(AND(OR(BD108="။",BD108="၊"),LEN(BD108)=1),BD108,
IF(ISNUMBER(MATCH(LEFT(BD108,7),Final_modified_Intermediate[Burmese_Consonants],0)),LEFT(BD108,7),
IF(ISNUMBER(MATCH(LEFT(BD108,6),Final_modified_Intermediate[Burmese_Consonants],0)),LEFT(BD108,6),
IF(ISNUMBER(MATCH(LEFT(BD108,5),Final_modified_Intermediate[Burmese_Consonants],0)),LEFT(BD108,5),
IF(ISNUMBER(MATCH(LEFT(BD108,4),Final_modified_Intermediate[Burmese_Consonants],0)),LEFT(BD108,4),
IF(ISNUMBER(MATCH(LEFT(BD108,3),Final_modified_Intermediate[Burmese_Consonants],0)),LEFT(BD108,3),
IF(ISNUMBER(MATCH(LEFT(BD108,2),Final_modified_Intermediate[Burmese_Consonants],0)),LEFT(BD108,2),
IF(ISNUMBER(MATCH(LEFT(BD108,1),Final_modified_Intermediate[Burmese_Consonants],0)),LEFT(BD108,1),
IF(ISNUMBER(MATCH(LEFT(BD108,7),Final_Intermediate[Burmese_Consonants],0)),LEFT(BD108,7),
IF(ISNUMBER(MATCH(LEFT(BD108,6),Final_Intermediate[Burmese_Consonants],0)),LEFT(BD108,6),
IF(ISNUMBER(MATCH(LEFT(BD108,5),Final_Intermediate[Burmese_Consonants],0)),LEFT(BD108,5),
IF(ISNUMBER(MATCH(LEFT(BD108,4),Final_Intermediate[Burmese_Consonants],0)),LEFT(BD108,4),
IF(ISNUMBER(MATCH(LEFT(BD108,3),Final_Intermediate[Burmese_Consonants],0)),LEFT(BD108,3),
IF(ISNUMBER(MATCH(LEFT(BD108,2),Final_Intermediate[Burmese_Consonants],0)),LEFT(BD108,2),
IF(ISNUMBER(MATCH(LEFT(BD108,1),Final_Intermediate[Burmese_Consonants],0)),LEFT(BD108,1),
"")))))))))))))))</f>
        <v/>
      </c>
      <c r="AG108" t="str">
        <f>IF(AND(OR(BE108="။",BE108="၊"),LEN(BE108)=1),BE108,
IF(ISNUMBER(MATCH(LEFT(BE108,7),Final_modified_Intermediate[Burmese_Consonants],0)),LEFT(BE108,7),
IF(ISNUMBER(MATCH(LEFT(BE108,6),Final_modified_Intermediate[Burmese_Consonants],0)),LEFT(BE108,6),
IF(ISNUMBER(MATCH(LEFT(BE108,5),Final_modified_Intermediate[Burmese_Consonants],0)),LEFT(BE108,5),
IF(ISNUMBER(MATCH(LEFT(BE108,4),Final_modified_Intermediate[Burmese_Consonants],0)),LEFT(BE108,4),
IF(ISNUMBER(MATCH(LEFT(BE108,3),Final_modified_Intermediate[Burmese_Consonants],0)),LEFT(BE108,3),
IF(ISNUMBER(MATCH(LEFT(BE108,2),Final_modified_Intermediate[Burmese_Consonants],0)),LEFT(BE108,2),
IF(ISNUMBER(MATCH(LEFT(BE108,1),Final_modified_Intermediate[Burmese_Consonants],0)),LEFT(BE108,1),
IF(ISNUMBER(MATCH(LEFT(BE108,7),Final_Intermediate[Burmese_Consonants],0)),LEFT(BE108,7),
IF(ISNUMBER(MATCH(LEFT(BE108,6),Final_Intermediate[Burmese_Consonants],0)),LEFT(BE108,6),
IF(ISNUMBER(MATCH(LEFT(BE108,5),Final_Intermediate[Burmese_Consonants],0)),LEFT(BE108,5),
IF(ISNUMBER(MATCH(LEFT(BE108,4),Final_Intermediate[Burmese_Consonants],0)),LEFT(BE108,4),
IF(ISNUMBER(MATCH(LEFT(BE108,3),Final_Intermediate[Burmese_Consonants],0)),LEFT(BE108,3),
IF(ISNUMBER(MATCH(LEFT(BE108,2),Final_Intermediate[Burmese_Consonants],0)),LEFT(BE108,2),
IF(ISNUMBER(MATCH(LEFT(BE108,1),Final_Intermediate[Burmese_Consonants],0)),LEFT(BE108,1),
"")))))))))))))))</f>
        <v/>
      </c>
      <c r="AH108" t="str">
        <f>IF(AND(OR(BF108="။",BF108="၊"),LEN(BF108)=1),BF108,
IF(ISNUMBER(MATCH(LEFT(BF108,7),Final_modified_Intermediate[Burmese_Consonants],0)),LEFT(BF108,7),
IF(ISNUMBER(MATCH(LEFT(BF108,6),Final_modified_Intermediate[Burmese_Consonants],0)),LEFT(BF108,6),
IF(ISNUMBER(MATCH(LEFT(BF108,5),Final_modified_Intermediate[Burmese_Consonants],0)),LEFT(BF108,5),
IF(ISNUMBER(MATCH(LEFT(BF108,4),Final_modified_Intermediate[Burmese_Consonants],0)),LEFT(BF108,4),
IF(ISNUMBER(MATCH(LEFT(BF108,3),Final_modified_Intermediate[Burmese_Consonants],0)),LEFT(BF108,3),
IF(ISNUMBER(MATCH(LEFT(BF108,2),Final_modified_Intermediate[Burmese_Consonants],0)),LEFT(BF108,2),
IF(ISNUMBER(MATCH(LEFT(BF108,1),Final_modified_Intermediate[Burmese_Consonants],0)),LEFT(BF108,1),
IF(ISNUMBER(MATCH(LEFT(BF108,7),Final_Intermediate[Burmese_Consonants],0)),LEFT(BF108,7),
IF(ISNUMBER(MATCH(LEFT(BF108,6),Final_Intermediate[Burmese_Consonants],0)),LEFT(BF108,6),
IF(ISNUMBER(MATCH(LEFT(BF108,5),Final_Intermediate[Burmese_Consonants],0)),LEFT(BF108,5),
IF(ISNUMBER(MATCH(LEFT(BF108,4),Final_Intermediate[Burmese_Consonants],0)),LEFT(BF108,4),
IF(ISNUMBER(MATCH(LEFT(BF108,3),Final_Intermediate[Burmese_Consonants],0)),LEFT(BF108,3),
IF(ISNUMBER(MATCH(LEFT(BF108,2),Final_Intermediate[Burmese_Consonants],0)),LEFT(BF108,2),
IF(ISNUMBER(MATCH(LEFT(BF108,1),Final_Intermediate[Burmese_Consonants],0)),LEFT(BF108,1),
"")))))))))))))))</f>
        <v/>
      </c>
      <c r="AI108" t="str">
        <f>IF(AND(OR(BG108="။",BG108="၊"),LEN(BG108)=1),BG108,
IF(ISNUMBER(MATCH(LEFT(BG108,7),Final_modified_Intermediate[Burmese_Consonants],0)),LEFT(BG108,7),
IF(ISNUMBER(MATCH(LEFT(BG108,6),Final_modified_Intermediate[Burmese_Consonants],0)),LEFT(BG108,6),
IF(ISNUMBER(MATCH(LEFT(BG108,5),Final_modified_Intermediate[Burmese_Consonants],0)),LEFT(BG108,5),
IF(ISNUMBER(MATCH(LEFT(BG108,4),Final_modified_Intermediate[Burmese_Consonants],0)),LEFT(BG108,4),
IF(ISNUMBER(MATCH(LEFT(BG108,3),Final_modified_Intermediate[Burmese_Consonants],0)),LEFT(BG108,3),
IF(ISNUMBER(MATCH(LEFT(BG108,2),Final_modified_Intermediate[Burmese_Consonants],0)),LEFT(BG108,2),
IF(ISNUMBER(MATCH(LEFT(BG108,1),Final_modified_Intermediate[Burmese_Consonants],0)),LEFT(BG108,1),
IF(ISNUMBER(MATCH(LEFT(BG108,7),Final_Intermediate[Burmese_Consonants],0)),LEFT(BG108,7),
IF(ISNUMBER(MATCH(LEFT(BG108,6),Final_Intermediate[Burmese_Consonants],0)),LEFT(BG108,6),
IF(ISNUMBER(MATCH(LEFT(BG108,5),Final_Intermediate[Burmese_Consonants],0)),LEFT(BG108,5),
IF(ISNUMBER(MATCH(LEFT(BG108,4),Final_Intermediate[Burmese_Consonants],0)),LEFT(BG108,4),
IF(ISNUMBER(MATCH(LEFT(BG108,3),Final_Intermediate[Burmese_Consonants],0)),LEFT(BG108,3),
IF(ISNUMBER(MATCH(LEFT(BG108,2),Final_Intermediate[Burmese_Consonants],0)),LEFT(BG108,2),
IF(ISNUMBER(MATCH(LEFT(BG108,1),Final_Intermediate[Burmese_Consonants],0)),LEFT(BG108,1),
"")))))))))))))))</f>
        <v/>
      </c>
      <c r="AJ108" t="str">
        <f>IF(AND(OR(BH108="။",BH108="၊"),LEN(BH108)=1),BH108,
IF(ISNUMBER(MATCH(LEFT(BH108,7),Final_modified_Intermediate[Burmese_Consonants],0)),LEFT(BH108,7),
IF(ISNUMBER(MATCH(LEFT(BH108,6),Final_modified_Intermediate[Burmese_Consonants],0)),LEFT(BH108,6),
IF(ISNUMBER(MATCH(LEFT(BH108,5),Final_modified_Intermediate[Burmese_Consonants],0)),LEFT(BH108,5),
IF(ISNUMBER(MATCH(LEFT(BH108,4),Final_modified_Intermediate[Burmese_Consonants],0)),LEFT(BH108,4),
IF(ISNUMBER(MATCH(LEFT(BH108,3),Final_modified_Intermediate[Burmese_Consonants],0)),LEFT(BH108,3),
IF(ISNUMBER(MATCH(LEFT(BH108,2),Final_modified_Intermediate[Burmese_Consonants],0)),LEFT(BH108,2),
IF(ISNUMBER(MATCH(LEFT(BH108,1),Final_modified_Intermediate[Burmese_Consonants],0)),LEFT(BH108,1),
IF(ISNUMBER(MATCH(LEFT(BH108,7),Final_Intermediate[Burmese_Consonants],0)),LEFT(BH108,7),
IF(ISNUMBER(MATCH(LEFT(BH108,6),Final_Intermediate[Burmese_Consonants],0)),LEFT(BH108,6),
IF(ISNUMBER(MATCH(LEFT(BH108,5),Final_Intermediate[Burmese_Consonants],0)),LEFT(BH108,5),
IF(ISNUMBER(MATCH(LEFT(BH108,4),Final_Intermediate[Burmese_Consonants],0)),LEFT(BH108,4),
IF(ISNUMBER(MATCH(LEFT(BH108,3),Final_Intermediate[Burmese_Consonants],0)),LEFT(BH108,3),
IF(ISNUMBER(MATCH(LEFT(BH108,2),Final_Intermediate[Burmese_Consonants],0)),LEFT(BH108,2),
IF(ISNUMBER(MATCH(LEFT(BH108,1),Final_Intermediate[Burmese_Consonants],0)),LEFT(BH108,1),
"")))))))))))))))</f>
        <v/>
      </c>
      <c r="AK108" t="str">
        <f>IF(AND(OR(BI108="။",BI108="၊"),LEN(BI108)=1),BI108,
IF(ISNUMBER(MATCH(LEFT(BI108,7),Final_modified_Intermediate[Burmese_Consonants],0)),LEFT(BI108,7),
IF(ISNUMBER(MATCH(LEFT(BI108,6),Final_modified_Intermediate[Burmese_Consonants],0)),LEFT(BI108,6),
IF(ISNUMBER(MATCH(LEFT(BI108,5),Final_modified_Intermediate[Burmese_Consonants],0)),LEFT(BI108,5),
IF(ISNUMBER(MATCH(LEFT(BI108,4),Final_modified_Intermediate[Burmese_Consonants],0)),LEFT(BI108,4),
IF(ISNUMBER(MATCH(LEFT(BI108,3),Final_modified_Intermediate[Burmese_Consonants],0)),LEFT(BI108,3),
IF(ISNUMBER(MATCH(LEFT(BI108,2),Final_modified_Intermediate[Burmese_Consonants],0)),LEFT(BI108,2),
IF(ISNUMBER(MATCH(LEFT(BI108,1),Final_modified_Intermediate[Burmese_Consonants],0)),LEFT(BI108,1),
IF(ISNUMBER(MATCH(LEFT(BI108,7),Final_Intermediate[Burmese_Consonants],0)),LEFT(BI108,7),
IF(ISNUMBER(MATCH(LEFT(BI108,6),Final_Intermediate[Burmese_Consonants],0)),LEFT(BI108,6),
IF(ISNUMBER(MATCH(LEFT(BI108,5),Final_Intermediate[Burmese_Consonants],0)),LEFT(BI108,5),
IF(ISNUMBER(MATCH(LEFT(BI108,4),Final_Intermediate[Burmese_Consonants],0)),LEFT(BI108,4),
IF(ISNUMBER(MATCH(LEFT(BI108,3),Final_Intermediate[Burmese_Consonants],0)),LEFT(BI108,3),
IF(ISNUMBER(MATCH(LEFT(BI108,2),Final_Intermediate[Burmese_Consonants],0)),LEFT(BI108,2),
IF(ISNUMBER(MATCH(LEFT(BI108,1),Final_Intermediate[Burmese_Consonants],0)),LEFT(BI108,1),
"")))))))))))))))</f>
        <v/>
      </c>
      <c r="AL108" t="str">
        <f>IF(AND(OR(BJ108="။",BJ108="၊"),LEN(BJ108)=1),BJ108,
IF(ISNUMBER(MATCH(LEFT(BJ108,7),Final_modified_Intermediate[Burmese_Consonants],0)),LEFT(BJ108,7),
IF(ISNUMBER(MATCH(LEFT(BJ108,6),Final_modified_Intermediate[Burmese_Consonants],0)),LEFT(BJ108,6),
IF(ISNUMBER(MATCH(LEFT(BJ108,5),Final_modified_Intermediate[Burmese_Consonants],0)),LEFT(BJ108,5),
IF(ISNUMBER(MATCH(LEFT(BJ108,4),Final_modified_Intermediate[Burmese_Consonants],0)),LEFT(BJ108,4),
IF(ISNUMBER(MATCH(LEFT(BJ108,3),Final_modified_Intermediate[Burmese_Consonants],0)),LEFT(BJ108,3),
IF(ISNUMBER(MATCH(LEFT(BJ108,2),Final_modified_Intermediate[Burmese_Consonants],0)),LEFT(BJ108,2),
IF(ISNUMBER(MATCH(LEFT(BJ108,1),Final_modified_Intermediate[Burmese_Consonants],0)),LEFT(BJ108,1),
IF(ISNUMBER(MATCH(LEFT(BJ108,7),Final_Intermediate[Burmese_Consonants],0)),LEFT(BJ108,7),
IF(ISNUMBER(MATCH(LEFT(BJ108,6),Final_Intermediate[Burmese_Consonants],0)),LEFT(BJ108,6),
IF(ISNUMBER(MATCH(LEFT(BJ108,5),Final_Intermediate[Burmese_Consonants],0)),LEFT(BJ108,5),
IF(ISNUMBER(MATCH(LEFT(BJ108,4),Final_Intermediate[Burmese_Consonants],0)),LEFT(BJ108,4),
IF(ISNUMBER(MATCH(LEFT(BJ108,3),Final_Intermediate[Burmese_Consonants],0)),LEFT(BJ108,3),
IF(ISNUMBER(MATCH(LEFT(BJ108,2),Final_Intermediate[Burmese_Consonants],0)),LEFT(BJ108,2),
IF(ISNUMBER(MATCH(LEFT(BJ108,1),Final_Intermediate[Burmese_Consonants],0)),LEFT(BJ108,1),
"")))))))))))))))</f>
        <v/>
      </c>
      <c r="AN108" t="e">
        <f>Compiler_Burmese[[#This Row],[Sr. No.]]</f>
        <v>#REF!</v>
      </c>
      <c r="AO10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0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8" t="e">
        <f>[2]!Vocabulary_Burmese[[#This Row],[Sr. No.]]</f>
        <v>#REF!</v>
      </c>
      <c r="BA108" t="str">
        <f>IF(Raw_data_N2_Kanji[[#This Row],[Categorie]]&lt;&gt;"","",
IF(ISNUMBER(MATCH(V,Special_list[Burmese word],0)),"",
SUBSTITUTE(Raw_data_N2_Kanji[[#This Row],[Raw]]," ","")))</f>
        <v>ကဏန်းပေါင်း</v>
      </c>
      <c r="BB108" t="str">
        <f>RIGHT(Segregate18[[#This Row],[UPGRADE]],LEN(Segregate18[[#This Row],[UPGRADE]])-LEN(Compiler_Burmese[[#This Row],[1]]))</f>
        <v>ဏန်းပေါင်း</v>
      </c>
      <c r="BC108" t="str">
        <f>RIGHT(Segregate18[[#This Row],[11]],LEN(Segregate18[[#This Row],[11]])-LEN(Compiler_Burmese[[#This Row],[2]]))</f>
        <v>ပေါင်း</v>
      </c>
      <c r="BD108" t="str">
        <f>RIGHT(Segregate18[[#This Row],[21]],LEN(Segregate18[[#This Row],[21]])-LEN(Compiler_Burmese[[#This Row],[3]]))</f>
        <v/>
      </c>
      <c r="BE108" t="str">
        <f>RIGHT(Segregate18[[#This Row],[31]],LEN(Segregate18[[#This Row],[31]])-LEN(Compiler_Burmese[[#This Row],[4]]))</f>
        <v/>
      </c>
      <c r="BF108" t="str">
        <f>RIGHT(Segregate18[[#This Row],[41]],LEN(Segregate18[[#This Row],[41]])-LEN(Compiler_Burmese[[#This Row],[5]]))</f>
        <v/>
      </c>
      <c r="BG108" t="str">
        <f>RIGHT(Segregate18[[#This Row],[51]],LEN(Segregate18[[#This Row],[51]])-LEN(Compiler_Burmese[[#This Row],[6]]))</f>
        <v/>
      </c>
      <c r="BH108" t="str">
        <f>RIGHT(Segregate18[[#This Row],[61]],LEN(Segregate18[[#This Row],[61]])-LEN(Compiler_Burmese[[#This Row],[7]]))</f>
        <v/>
      </c>
      <c r="BI108" t="str">
        <f>RIGHT(Segregate18[[#This Row],[71]],LEN(Segregate18[[#This Row],[71]])-LEN(Compiler_Burmese[[#This Row],[8]]))</f>
        <v/>
      </c>
      <c r="BJ108" t="str">
        <f>RIGHT(Segregate18[[#This Row],[81]],LEN(Segregate18[[#This Row],[81]])-LEN(Compiler_Burmese[[#This Row],[9]]))</f>
        <v/>
      </c>
    </row>
    <row r="109" spans="1:62" ht="14.25" customHeight="1" x14ac:dyDescent="0.3">
      <c r="A109">
        <f>IF(Raw_data_N2_Kanji[[#This Row],[Categorie]]&lt;&gt;"",$A108+1,$A108)</f>
        <v>9</v>
      </c>
      <c r="B109" s="6">
        <f>IF(AND(Raw_data_N2_Kanji[[#This Row],[Supporting word 1]]="",Raw_data_N2_Kanji[[#This Row],[Supporting word 2]]=""),$B108,$B108+1)</f>
        <v>0</v>
      </c>
      <c r="C109" s="9">
        <f>ROW()-ROW(Raw_data_N2_Kanji[#Headers])</f>
        <v>107</v>
      </c>
      <c r="D109" s="9"/>
      <c r="E109" s="9" t="str">
        <f>IF(Raw_data_N2_Kanji[[#This Row],[Categorie]]="",$E108,Raw_data_N2_Kanji[[#This Row],[Categorie]])</f>
        <v>Seafood (Lunch, Dinner)</v>
      </c>
      <c r="F109" s="9">
        <f t="shared" si="2"/>
        <v>8</v>
      </c>
      <c r="G109" s="57" t="str">
        <f>Raw_data_N2_Kanji[[#This Row],[Lecture_no]]&amp;"_"&amp;Raw_data_N2_Kanji[[#This Row],[Receipe_no]]</f>
        <v>Seafood (Lunch, Dinner)_8</v>
      </c>
      <c r="H109" s="11" t="s">
        <v>27545</v>
      </c>
      <c r="I10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0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ပုစွန်တုပ်ဟင်း</v>
      </c>
      <c r="K10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0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09" s="11"/>
      <c r="N109" s="11"/>
      <c r="O10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09" s="12" t="s">
        <v>27725</v>
      </c>
      <c r="Q109" s="12">
        <f>IF(Raw_data_N2_Kanji[[#This Row],[Receipe_no]]=0,$Q108,
$Q108+1)</f>
        <v>98</v>
      </c>
      <c r="R109" s="11"/>
      <c r="S109" s="11">
        <f>IF(Raw_data_N2_Kanji[[#This Row],[Marking]]="",1,"")</f>
        <v>1</v>
      </c>
      <c r="T109" s="11" t="str">
        <f>IF(Raw_data_N2_Kanji[[#This Row],[Marking_blank]]="",SUMPRODUCT(COUNTIF($S$3:$S109,$S109)),"")</f>
        <v/>
      </c>
      <c r="U109" s="12">
        <f>Raw_data_N2_Kanji[[#This Row],[Sr. no.]]</f>
        <v>107</v>
      </c>
      <c r="V109" s="11">
        <f>SUMPRODUCT(COUNTIF($J$3:$J109,$J109))</f>
        <v>1</v>
      </c>
      <c r="W109" s="82">
        <f>LEN('1_Raw_data'!$J109)</f>
        <v>14</v>
      </c>
      <c r="Y109" t="e">
        <f>Segregate18[[#This Row],[Sr. No.]]</f>
        <v>#REF!</v>
      </c>
      <c r="Z109" t="str">
        <f>IF(AND(OR(BA109="။",BA109="၊"),LEN(BA109)=1),BA109,
IF(ISNUMBER(MATCH(LEFT(BA109,7),Final_modified_Intermediate[Burmese_Consonants],0)),LEFT(BA109,7),
IF(ISNUMBER(MATCH(LEFT(BA109,6),Final_modified_Intermediate[Burmese_Consonants],0)),LEFT(BA109,6),
IF(ISNUMBER(MATCH(LEFT(BA109,5),Final_modified_Intermediate[Burmese_Consonants],0)),LEFT(BA109,5),
IF(ISNUMBER(MATCH(LEFT(BA109,4),Final_modified_Intermediate[Burmese_Consonants],0)),LEFT(BA109,4),
IF(ISNUMBER(MATCH(LEFT(BA109,3),Final_modified_Intermediate[Burmese_Consonants],0)),LEFT(BA109,3),
IF(ISNUMBER(MATCH(LEFT(BA109,2),Final_modified_Intermediate[Burmese_Consonants],0)),LEFT(BA109,2),
IF(ISNUMBER(MATCH(LEFT(BA109,1),Final_modified_Intermediate[Burmese_Consonants],0)),LEFT(BA109,1),
IF(ISNUMBER(MATCH(LEFT(BA109,7),Final_Intermediate[Burmese_Consonants],0)),LEFT(BA109,7),
IF(ISNUMBER(MATCH(LEFT(BA109,6),Final_Intermediate[Burmese_Consonants],0)),LEFT(BA109,6),
IF(ISNUMBER(MATCH(LEFT(BA109,5),Final_Intermediate[Burmese_Consonants],0)),LEFT(BA109,5),
IF(ISNUMBER(MATCH(LEFT(BA109,4),Final_Intermediate[Burmese_Consonants],0)),LEFT(BA109,4),
IF(ISNUMBER(MATCH(LEFT(BA109,3),Final_Intermediate[Burmese_Consonants],0)),LEFT(BA109,3),
IF(ISNUMBER(MATCH(LEFT(BA109,2),Final_Intermediate[Burmese_Consonants],0)),LEFT(BA109,2),
IF(ISNUMBER(MATCH(LEFT(BA109,1),Final_Intermediate[Burmese_Consonants],0)),LEFT(BA109,1),
"")))))))))))))))</f>
        <v>ပု</v>
      </c>
      <c r="AA10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09" t="str">
        <f>IF(AND(OR(BB109="။",BB109="၊"),LEN(BB109)=1),BB109,
IF(ISNUMBER(MATCH(LEFT(BB109,7),Final_modified_Intermediate[Burmese_Consonants],0)),LEFT(BB109,7),
IF(ISNUMBER(MATCH(LEFT(BB109,6),Final_modified_Intermediate[Burmese_Consonants],0)),LEFT(BB109,6),
IF(ISNUMBER(MATCH(LEFT(BB109,5),Final_modified_Intermediate[Burmese_Consonants],0)),LEFT(BB109,5),
IF(ISNUMBER(MATCH(LEFT(BB109,4),Final_modified_Intermediate[Burmese_Consonants],0)),LEFT(BB109,4),
IF(ISNUMBER(MATCH(LEFT(BB109,3),Final_modified_Intermediate[Burmese_Consonants],0)),LEFT(BB109,3),
IF(ISNUMBER(MATCH(LEFT(BB109,2),Final_modified_Intermediate[Burmese_Consonants],0)),LEFT(BB109,2),
IF(ISNUMBER(MATCH(LEFT(BB109,1),Final_modified_Intermediate[Burmese_Consonants],0)),LEFT(BB109,1),
IF(ISNUMBER(MATCH(LEFT(BB109,7),Final_Intermediate[Burmese_Consonants],0)),LEFT(BB109,7),
IF(ISNUMBER(MATCH(LEFT(BB109,6),Final_Intermediate[Burmese_Consonants],0)),LEFT(BB109,6),
IF(ISNUMBER(MATCH(LEFT(BB109,5),Final_Intermediate[Burmese_Consonants],0)),LEFT(BB109,5),
IF(ISNUMBER(MATCH(LEFT(BB109,4),Final_Intermediate[Burmese_Consonants],0)),LEFT(BB109,4),
IF(ISNUMBER(MATCH(LEFT(BB109,3),Final_Intermediate[Burmese_Consonants],0)),LEFT(BB109,3),
IF(ISNUMBER(MATCH(LEFT(BB109,2),Final_Intermediate[Burmese_Consonants],0)),LEFT(BB109,2),
IF(ISNUMBER(MATCH(LEFT(BB109,1),Final_Intermediate[Burmese_Consonants],0)),LEFT(BB109,1),
"")))))))))))))))</f>
        <v>စွန်</v>
      </c>
      <c r="AC10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09" t="str">
        <f>IF(AND(OR(BC109="။",BC109="၊"),LEN(BC109)=1),BC109,
IF(ISNUMBER(MATCH(LEFT(BC109,7),Final_modified_Intermediate[Burmese_Consonants],0)),LEFT(BC109,7),
IF(ISNUMBER(MATCH(LEFT(BC109,6),Final_modified_Intermediate[Burmese_Consonants],0)),LEFT(BC109,6),
IF(ISNUMBER(MATCH(LEFT(BC109,5),Final_modified_Intermediate[Burmese_Consonants],0)),LEFT(BC109,5),
IF(ISNUMBER(MATCH(LEFT(BC109,4),Final_modified_Intermediate[Burmese_Consonants],0)),LEFT(BC109,4),
IF(ISNUMBER(MATCH(LEFT(BC109,3),Final_modified_Intermediate[Burmese_Consonants],0)),LEFT(BC109,3),
IF(ISNUMBER(MATCH(LEFT(BC109,2),Final_modified_Intermediate[Burmese_Consonants],0)),LEFT(BC109,2),
IF(ISNUMBER(MATCH(LEFT(BC109,1),Final_modified_Intermediate[Burmese_Consonants],0)),LEFT(BC109,1),
IF(ISNUMBER(MATCH(LEFT(BC109,7),Final_Intermediate[Burmese_Consonants],0)),LEFT(BC109,7),
IF(ISNUMBER(MATCH(LEFT(BC109,6),Final_Intermediate[Burmese_Consonants],0)),LEFT(BC109,6),
IF(ISNUMBER(MATCH(LEFT(BC109,5),Final_Intermediate[Burmese_Consonants],0)),LEFT(BC109,5),
IF(ISNUMBER(MATCH(LEFT(BC109,4),Final_Intermediate[Burmese_Consonants],0)),LEFT(BC109,4),
IF(ISNUMBER(MATCH(LEFT(BC109,3),Final_Intermediate[Burmese_Consonants],0)),LEFT(BC109,3),
IF(ISNUMBER(MATCH(LEFT(BC109,2),Final_Intermediate[Burmese_Consonants],0)),LEFT(BC109,2),
IF(ISNUMBER(MATCH(LEFT(BC109,1),Final_Intermediate[Burmese_Consonants],0)),LEFT(BC109,1),
"")))))))))))))))</f>
        <v>တုပ်</v>
      </c>
      <c r="AE10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09" t="str">
        <f>IF(AND(OR(BD109="။",BD109="၊"),LEN(BD109)=1),BD109,
IF(ISNUMBER(MATCH(LEFT(BD109,7),Final_modified_Intermediate[Burmese_Consonants],0)),LEFT(BD109,7),
IF(ISNUMBER(MATCH(LEFT(BD109,6),Final_modified_Intermediate[Burmese_Consonants],0)),LEFT(BD109,6),
IF(ISNUMBER(MATCH(LEFT(BD109,5),Final_modified_Intermediate[Burmese_Consonants],0)),LEFT(BD109,5),
IF(ISNUMBER(MATCH(LEFT(BD109,4),Final_modified_Intermediate[Burmese_Consonants],0)),LEFT(BD109,4),
IF(ISNUMBER(MATCH(LEFT(BD109,3),Final_modified_Intermediate[Burmese_Consonants],0)),LEFT(BD109,3),
IF(ISNUMBER(MATCH(LEFT(BD109,2),Final_modified_Intermediate[Burmese_Consonants],0)),LEFT(BD109,2),
IF(ISNUMBER(MATCH(LEFT(BD109,1),Final_modified_Intermediate[Burmese_Consonants],0)),LEFT(BD109,1),
IF(ISNUMBER(MATCH(LEFT(BD109,7),Final_Intermediate[Burmese_Consonants],0)),LEFT(BD109,7),
IF(ISNUMBER(MATCH(LEFT(BD109,6),Final_Intermediate[Burmese_Consonants],0)),LEFT(BD109,6),
IF(ISNUMBER(MATCH(LEFT(BD109,5),Final_Intermediate[Burmese_Consonants],0)),LEFT(BD109,5),
IF(ISNUMBER(MATCH(LEFT(BD109,4),Final_Intermediate[Burmese_Consonants],0)),LEFT(BD109,4),
IF(ISNUMBER(MATCH(LEFT(BD109,3),Final_Intermediate[Burmese_Consonants],0)),LEFT(BD109,3),
IF(ISNUMBER(MATCH(LEFT(BD109,2),Final_Intermediate[Burmese_Consonants],0)),LEFT(BD109,2),
IF(ISNUMBER(MATCH(LEFT(BD109,1),Final_Intermediate[Burmese_Consonants],0)),LEFT(BD109,1),
"")))))))))))))))</f>
        <v>ဟင်း</v>
      </c>
      <c r="AG109" t="str">
        <f>IF(AND(OR(BE109="။",BE109="၊"),LEN(BE109)=1),BE109,
IF(ISNUMBER(MATCH(LEFT(BE109,7),Final_modified_Intermediate[Burmese_Consonants],0)),LEFT(BE109,7),
IF(ISNUMBER(MATCH(LEFT(BE109,6),Final_modified_Intermediate[Burmese_Consonants],0)),LEFT(BE109,6),
IF(ISNUMBER(MATCH(LEFT(BE109,5),Final_modified_Intermediate[Burmese_Consonants],0)),LEFT(BE109,5),
IF(ISNUMBER(MATCH(LEFT(BE109,4),Final_modified_Intermediate[Burmese_Consonants],0)),LEFT(BE109,4),
IF(ISNUMBER(MATCH(LEFT(BE109,3),Final_modified_Intermediate[Burmese_Consonants],0)),LEFT(BE109,3),
IF(ISNUMBER(MATCH(LEFT(BE109,2),Final_modified_Intermediate[Burmese_Consonants],0)),LEFT(BE109,2),
IF(ISNUMBER(MATCH(LEFT(BE109,1),Final_modified_Intermediate[Burmese_Consonants],0)),LEFT(BE109,1),
IF(ISNUMBER(MATCH(LEFT(BE109,7),Final_Intermediate[Burmese_Consonants],0)),LEFT(BE109,7),
IF(ISNUMBER(MATCH(LEFT(BE109,6),Final_Intermediate[Burmese_Consonants],0)),LEFT(BE109,6),
IF(ISNUMBER(MATCH(LEFT(BE109,5),Final_Intermediate[Burmese_Consonants],0)),LEFT(BE109,5),
IF(ISNUMBER(MATCH(LEFT(BE109,4),Final_Intermediate[Burmese_Consonants],0)),LEFT(BE109,4),
IF(ISNUMBER(MATCH(LEFT(BE109,3),Final_Intermediate[Burmese_Consonants],0)),LEFT(BE109,3),
IF(ISNUMBER(MATCH(LEFT(BE109,2),Final_Intermediate[Burmese_Consonants],0)),LEFT(BE109,2),
IF(ISNUMBER(MATCH(LEFT(BE109,1),Final_Intermediate[Burmese_Consonants],0)),LEFT(BE109,1),
"")))))))))))))))</f>
        <v/>
      </c>
      <c r="AH109" t="str">
        <f>IF(AND(OR(BF109="။",BF109="၊"),LEN(BF109)=1),BF109,
IF(ISNUMBER(MATCH(LEFT(BF109,7),Final_modified_Intermediate[Burmese_Consonants],0)),LEFT(BF109,7),
IF(ISNUMBER(MATCH(LEFT(BF109,6),Final_modified_Intermediate[Burmese_Consonants],0)),LEFT(BF109,6),
IF(ISNUMBER(MATCH(LEFT(BF109,5),Final_modified_Intermediate[Burmese_Consonants],0)),LEFT(BF109,5),
IF(ISNUMBER(MATCH(LEFT(BF109,4),Final_modified_Intermediate[Burmese_Consonants],0)),LEFT(BF109,4),
IF(ISNUMBER(MATCH(LEFT(BF109,3),Final_modified_Intermediate[Burmese_Consonants],0)),LEFT(BF109,3),
IF(ISNUMBER(MATCH(LEFT(BF109,2),Final_modified_Intermediate[Burmese_Consonants],0)),LEFT(BF109,2),
IF(ISNUMBER(MATCH(LEFT(BF109,1),Final_modified_Intermediate[Burmese_Consonants],0)),LEFT(BF109,1),
IF(ISNUMBER(MATCH(LEFT(BF109,7),Final_Intermediate[Burmese_Consonants],0)),LEFT(BF109,7),
IF(ISNUMBER(MATCH(LEFT(BF109,6),Final_Intermediate[Burmese_Consonants],0)),LEFT(BF109,6),
IF(ISNUMBER(MATCH(LEFT(BF109,5),Final_Intermediate[Burmese_Consonants],0)),LEFT(BF109,5),
IF(ISNUMBER(MATCH(LEFT(BF109,4),Final_Intermediate[Burmese_Consonants],0)),LEFT(BF109,4),
IF(ISNUMBER(MATCH(LEFT(BF109,3),Final_Intermediate[Burmese_Consonants],0)),LEFT(BF109,3),
IF(ISNUMBER(MATCH(LEFT(BF109,2),Final_Intermediate[Burmese_Consonants],0)),LEFT(BF109,2),
IF(ISNUMBER(MATCH(LEFT(BF109,1),Final_Intermediate[Burmese_Consonants],0)),LEFT(BF109,1),
"")))))))))))))))</f>
        <v/>
      </c>
      <c r="AI109" t="str">
        <f>IF(AND(OR(BG109="။",BG109="၊"),LEN(BG109)=1),BG109,
IF(ISNUMBER(MATCH(LEFT(BG109,7),Final_modified_Intermediate[Burmese_Consonants],0)),LEFT(BG109,7),
IF(ISNUMBER(MATCH(LEFT(BG109,6),Final_modified_Intermediate[Burmese_Consonants],0)),LEFT(BG109,6),
IF(ISNUMBER(MATCH(LEFT(BG109,5),Final_modified_Intermediate[Burmese_Consonants],0)),LEFT(BG109,5),
IF(ISNUMBER(MATCH(LEFT(BG109,4),Final_modified_Intermediate[Burmese_Consonants],0)),LEFT(BG109,4),
IF(ISNUMBER(MATCH(LEFT(BG109,3),Final_modified_Intermediate[Burmese_Consonants],0)),LEFT(BG109,3),
IF(ISNUMBER(MATCH(LEFT(BG109,2),Final_modified_Intermediate[Burmese_Consonants],0)),LEFT(BG109,2),
IF(ISNUMBER(MATCH(LEFT(BG109,1),Final_modified_Intermediate[Burmese_Consonants],0)),LEFT(BG109,1),
IF(ISNUMBER(MATCH(LEFT(BG109,7),Final_Intermediate[Burmese_Consonants],0)),LEFT(BG109,7),
IF(ISNUMBER(MATCH(LEFT(BG109,6),Final_Intermediate[Burmese_Consonants],0)),LEFT(BG109,6),
IF(ISNUMBER(MATCH(LEFT(BG109,5),Final_Intermediate[Burmese_Consonants],0)),LEFT(BG109,5),
IF(ISNUMBER(MATCH(LEFT(BG109,4),Final_Intermediate[Burmese_Consonants],0)),LEFT(BG109,4),
IF(ISNUMBER(MATCH(LEFT(BG109,3),Final_Intermediate[Burmese_Consonants],0)),LEFT(BG109,3),
IF(ISNUMBER(MATCH(LEFT(BG109,2),Final_Intermediate[Burmese_Consonants],0)),LEFT(BG109,2),
IF(ISNUMBER(MATCH(LEFT(BG109,1),Final_Intermediate[Burmese_Consonants],0)),LEFT(BG109,1),
"")))))))))))))))</f>
        <v/>
      </c>
      <c r="AJ109" t="str">
        <f>IF(AND(OR(BH109="။",BH109="၊"),LEN(BH109)=1),BH109,
IF(ISNUMBER(MATCH(LEFT(BH109,7),Final_modified_Intermediate[Burmese_Consonants],0)),LEFT(BH109,7),
IF(ISNUMBER(MATCH(LEFT(BH109,6),Final_modified_Intermediate[Burmese_Consonants],0)),LEFT(BH109,6),
IF(ISNUMBER(MATCH(LEFT(BH109,5),Final_modified_Intermediate[Burmese_Consonants],0)),LEFT(BH109,5),
IF(ISNUMBER(MATCH(LEFT(BH109,4),Final_modified_Intermediate[Burmese_Consonants],0)),LEFT(BH109,4),
IF(ISNUMBER(MATCH(LEFT(BH109,3),Final_modified_Intermediate[Burmese_Consonants],0)),LEFT(BH109,3),
IF(ISNUMBER(MATCH(LEFT(BH109,2),Final_modified_Intermediate[Burmese_Consonants],0)),LEFT(BH109,2),
IF(ISNUMBER(MATCH(LEFT(BH109,1),Final_modified_Intermediate[Burmese_Consonants],0)),LEFT(BH109,1),
IF(ISNUMBER(MATCH(LEFT(BH109,7),Final_Intermediate[Burmese_Consonants],0)),LEFT(BH109,7),
IF(ISNUMBER(MATCH(LEFT(BH109,6),Final_Intermediate[Burmese_Consonants],0)),LEFT(BH109,6),
IF(ISNUMBER(MATCH(LEFT(BH109,5),Final_Intermediate[Burmese_Consonants],0)),LEFT(BH109,5),
IF(ISNUMBER(MATCH(LEFT(BH109,4),Final_Intermediate[Burmese_Consonants],0)),LEFT(BH109,4),
IF(ISNUMBER(MATCH(LEFT(BH109,3),Final_Intermediate[Burmese_Consonants],0)),LEFT(BH109,3),
IF(ISNUMBER(MATCH(LEFT(BH109,2),Final_Intermediate[Burmese_Consonants],0)),LEFT(BH109,2),
IF(ISNUMBER(MATCH(LEFT(BH109,1),Final_Intermediate[Burmese_Consonants],0)),LEFT(BH109,1),
"")))))))))))))))</f>
        <v/>
      </c>
      <c r="AK109" t="str">
        <f>IF(AND(OR(BI109="။",BI109="၊"),LEN(BI109)=1),BI109,
IF(ISNUMBER(MATCH(LEFT(BI109,7),Final_modified_Intermediate[Burmese_Consonants],0)),LEFT(BI109,7),
IF(ISNUMBER(MATCH(LEFT(BI109,6),Final_modified_Intermediate[Burmese_Consonants],0)),LEFT(BI109,6),
IF(ISNUMBER(MATCH(LEFT(BI109,5),Final_modified_Intermediate[Burmese_Consonants],0)),LEFT(BI109,5),
IF(ISNUMBER(MATCH(LEFT(BI109,4),Final_modified_Intermediate[Burmese_Consonants],0)),LEFT(BI109,4),
IF(ISNUMBER(MATCH(LEFT(BI109,3),Final_modified_Intermediate[Burmese_Consonants],0)),LEFT(BI109,3),
IF(ISNUMBER(MATCH(LEFT(BI109,2),Final_modified_Intermediate[Burmese_Consonants],0)),LEFT(BI109,2),
IF(ISNUMBER(MATCH(LEFT(BI109,1),Final_modified_Intermediate[Burmese_Consonants],0)),LEFT(BI109,1),
IF(ISNUMBER(MATCH(LEFT(BI109,7),Final_Intermediate[Burmese_Consonants],0)),LEFT(BI109,7),
IF(ISNUMBER(MATCH(LEFT(BI109,6),Final_Intermediate[Burmese_Consonants],0)),LEFT(BI109,6),
IF(ISNUMBER(MATCH(LEFT(BI109,5),Final_Intermediate[Burmese_Consonants],0)),LEFT(BI109,5),
IF(ISNUMBER(MATCH(LEFT(BI109,4),Final_Intermediate[Burmese_Consonants],0)),LEFT(BI109,4),
IF(ISNUMBER(MATCH(LEFT(BI109,3),Final_Intermediate[Burmese_Consonants],0)),LEFT(BI109,3),
IF(ISNUMBER(MATCH(LEFT(BI109,2),Final_Intermediate[Burmese_Consonants],0)),LEFT(BI109,2),
IF(ISNUMBER(MATCH(LEFT(BI109,1),Final_Intermediate[Burmese_Consonants],0)),LEFT(BI109,1),
"")))))))))))))))</f>
        <v/>
      </c>
      <c r="AL109" t="str">
        <f>IF(AND(OR(BJ109="။",BJ109="၊"),LEN(BJ109)=1),BJ109,
IF(ISNUMBER(MATCH(LEFT(BJ109,7),Final_modified_Intermediate[Burmese_Consonants],0)),LEFT(BJ109,7),
IF(ISNUMBER(MATCH(LEFT(BJ109,6),Final_modified_Intermediate[Burmese_Consonants],0)),LEFT(BJ109,6),
IF(ISNUMBER(MATCH(LEFT(BJ109,5),Final_modified_Intermediate[Burmese_Consonants],0)),LEFT(BJ109,5),
IF(ISNUMBER(MATCH(LEFT(BJ109,4),Final_modified_Intermediate[Burmese_Consonants],0)),LEFT(BJ109,4),
IF(ISNUMBER(MATCH(LEFT(BJ109,3),Final_modified_Intermediate[Burmese_Consonants],0)),LEFT(BJ109,3),
IF(ISNUMBER(MATCH(LEFT(BJ109,2),Final_modified_Intermediate[Burmese_Consonants],0)),LEFT(BJ109,2),
IF(ISNUMBER(MATCH(LEFT(BJ109,1),Final_modified_Intermediate[Burmese_Consonants],0)),LEFT(BJ109,1),
IF(ISNUMBER(MATCH(LEFT(BJ109,7),Final_Intermediate[Burmese_Consonants],0)),LEFT(BJ109,7),
IF(ISNUMBER(MATCH(LEFT(BJ109,6),Final_Intermediate[Burmese_Consonants],0)),LEFT(BJ109,6),
IF(ISNUMBER(MATCH(LEFT(BJ109,5),Final_Intermediate[Burmese_Consonants],0)),LEFT(BJ109,5),
IF(ISNUMBER(MATCH(LEFT(BJ109,4),Final_Intermediate[Burmese_Consonants],0)),LEFT(BJ109,4),
IF(ISNUMBER(MATCH(LEFT(BJ109,3),Final_Intermediate[Burmese_Consonants],0)),LEFT(BJ109,3),
IF(ISNUMBER(MATCH(LEFT(BJ109,2),Final_Intermediate[Burmese_Consonants],0)),LEFT(BJ109,2),
IF(ISNUMBER(MATCH(LEFT(BJ109,1),Final_Intermediate[Burmese_Consonants],0)),LEFT(BJ109,1),
"")))))))))))))))</f>
        <v/>
      </c>
      <c r="AN109" t="e">
        <f>Compiler_Burmese[[#This Row],[Sr. No.]]</f>
        <v>#REF!</v>
      </c>
      <c r="AO10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0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0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0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हिन3</v>
      </c>
      <c r="AS10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0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0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0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0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0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09" t="e">
        <f>[2]!Vocabulary_Burmese[[#This Row],[Sr. No.]]</f>
        <v>#REF!</v>
      </c>
      <c r="BA109" t="str">
        <f>IF(Raw_data_N2_Kanji[[#This Row],[Categorie]]&lt;&gt;"","",
IF(ISNUMBER(MATCH(V,Special_list[Burmese word],0)),"",
SUBSTITUTE(Raw_data_N2_Kanji[[#This Row],[Raw]]," ","")))</f>
        <v>ပုစွန်တုပ်ဟင်း</v>
      </c>
      <c r="BB109" t="str">
        <f>RIGHT(Segregate18[[#This Row],[UPGRADE]],LEN(Segregate18[[#This Row],[UPGRADE]])-LEN(Compiler_Burmese[[#This Row],[1]]))</f>
        <v>စွန်တုပ်ဟင်း</v>
      </c>
      <c r="BC109" t="str">
        <f>RIGHT(Segregate18[[#This Row],[11]],LEN(Segregate18[[#This Row],[11]])-LEN(Compiler_Burmese[[#This Row],[2]]))</f>
        <v>တုပ်ဟင်း</v>
      </c>
      <c r="BD109" t="str">
        <f>RIGHT(Segregate18[[#This Row],[21]],LEN(Segregate18[[#This Row],[21]])-LEN(Compiler_Burmese[[#This Row],[3]]))</f>
        <v>ဟင်း</v>
      </c>
      <c r="BE109" t="str">
        <f>RIGHT(Segregate18[[#This Row],[31]],LEN(Segregate18[[#This Row],[31]])-LEN(Compiler_Burmese[[#This Row],[4]]))</f>
        <v/>
      </c>
      <c r="BF109" t="str">
        <f>RIGHT(Segregate18[[#This Row],[41]],LEN(Segregate18[[#This Row],[41]])-LEN(Compiler_Burmese[[#This Row],[5]]))</f>
        <v/>
      </c>
      <c r="BG109" t="str">
        <f>RIGHT(Segregate18[[#This Row],[51]],LEN(Segregate18[[#This Row],[51]])-LEN(Compiler_Burmese[[#This Row],[6]]))</f>
        <v/>
      </c>
      <c r="BH109" t="str">
        <f>RIGHT(Segregate18[[#This Row],[61]],LEN(Segregate18[[#This Row],[61]])-LEN(Compiler_Burmese[[#This Row],[7]]))</f>
        <v/>
      </c>
      <c r="BI109" t="str">
        <f>RIGHT(Segregate18[[#This Row],[71]],LEN(Segregate18[[#This Row],[71]])-LEN(Compiler_Burmese[[#This Row],[8]]))</f>
        <v/>
      </c>
      <c r="BJ109" t="str">
        <f>RIGHT(Segregate18[[#This Row],[81]],LEN(Segregate18[[#This Row],[81]])-LEN(Compiler_Burmese[[#This Row],[9]]))</f>
        <v/>
      </c>
    </row>
    <row r="110" spans="1:62" ht="14.25" customHeight="1" x14ac:dyDescent="0.3">
      <c r="A110">
        <f>IF(Raw_data_N2_Kanji[[#This Row],[Categorie]]&lt;&gt;"",$A109+1,$A109)</f>
        <v>9</v>
      </c>
      <c r="B110" s="6">
        <f>IF(AND(Raw_data_N2_Kanji[[#This Row],[Supporting word 1]]="",Raw_data_N2_Kanji[[#This Row],[Supporting word 2]]=""),$B109,$B109+1)</f>
        <v>0</v>
      </c>
      <c r="C110" s="9">
        <f>ROW()-ROW(Raw_data_N2_Kanji[#Headers])</f>
        <v>108</v>
      </c>
      <c r="D110" s="9"/>
      <c r="E110" s="9" t="str">
        <f>IF(Raw_data_N2_Kanji[[#This Row],[Categorie]]="",$E109,Raw_data_N2_Kanji[[#This Row],[Categorie]])</f>
        <v>Seafood (Lunch, Dinner)</v>
      </c>
      <c r="F110" s="9">
        <f t="shared" si="2"/>
        <v>9</v>
      </c>
      <c r="G110" s="57" t="str">
        <f>Raw_data_N2_Kanji[[#This Row],[Lecture_no]]&amp;"_"&amp;Raw_data_N2_Kanji[[#This Row],[Receipe_no]]</f>
        <v>Seafood (Lunch, Dinner)_9</v>
      </c>
      <c r="H110" s="11" t="s">
        <v>27546</v>
      </c>
      <c r="I11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ပြည်ကြီးငါးကြော်</v>
      </c>
      <c r="K11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0" s="11"/>
      <c r="N110" s="11"/>
      <c r="O11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0" s="12" t="s">
        <v>27726</v>
      </c>
      <c r="Q110" s="12">
        <f>IF(Raw_data_N2_Kanji[[#This Row],[Receipe_no]]=0,$Q109,
$Q109+1)</f>
        <v>99</v>
      </c>
      <c r="R110" s="11"/>
      <c r="S110" s="11">
        <f>IF(Raw_data_N2_Kanji[[#This Row],[Marking]]="",1,"")</f>
        <v>1</v>
      </c>
      <c r="T110" s="11" t="str">
        <f>IF(Raw_data_N2_Kanji[[#This Row],[Marking_blank]]="",SUMPRODUCT(COUNTIF($S$3:$S110,$S110)),"")</f>
        <v/>
      </c>
      <c r="U110" s="12">
        <f>Raw_data_N2_Kanji[[#This Row],[Sr. no.]]</f>
        <v>108</v>
      </c>
      <c r="V110" s="11">
        <f>SUMPRODUCT(COUNTIF($J$3:$J110,$J110))</f>
        <v>1</v>
      </c>
      <c r="W110" s="82">
        <f>LEN('1_Raw_data'!$J110)</f>
        <v>16</v>
      </c>
      <c r="Y110" t="e">
        <f>Segregate18[[#This Row],[Sr. No.]]</f>
        <v>#REF!</v>
      </c>
      <c r="Z110" t="str">
        <f>IF(AND(OR(BA110="။",BA110="၊"),LEN(BA110)=1),BA110,
IF(ISNUMBER(MATCH(LEFT(BA110,7),Final_modified_Intermediate[Burmese_Consonants],0)),LEFT(BA110,7),
IF(ISNUMBER(MATCH(LEFT(BA110,6),Final_modified_Intermediate[Burmese_Consonants],0)),LEFT(BA110,6),
IF(ISNUMBER(MATCH(LEFT(BA110,5),Final_modified_Intermediate[Burmese_Consonants],0)),LEFT(BA110,5),
IF(ISNUMBER(MATCH(LEFT(BA110,4),Final_modified_Intermediate[Burmese_Consonants],0)),LEFT(BA110,4),
IF(ISNUMBER(MATCH(LEFT(BA110,3),Final_modified_Intermediate[Burmese_Consonants],0)),LEFT(BA110,3),
IF(ISNUMBER(MATCH(LEFT(BA110,2),Final_modified_Intermediate[Burmese_Consonants],0)),LEFT(BA110,2),
IF(ISNUMBER(MATCH(LEFT(BA110,1),Final_modified_Intermediate[Burmese_Consonants],0)),LEFT(BA110,1),
IF(ISNUMBER(MATCH(LEFT(BA110,7),Final_Intermediate[Burmese_Consonants],0)),LEFT(BA110,7),
IF(ISNUMBER(MATCH(LEFT(BA110,6),Final_Intermediate[Burmese_Consonants],0)),LEFT(BA110,6),
IF(ISNUMBER(MATCH(LEFT(BA110,5),Final_Intermediate[Burmese_Consonants],0)),LEFT(BA110,5),
IF(ISNUMBER(MATCH(LEFT(BA110,4),Final_Intermediate[Burmese_Consonants],0)),LEFT(BA110,4),
IF(ISNUMBER(MATCH(LEFT(BA110,3),Final_Intermediate[Burmese_Consonants],0)),LEFT(BA110,3),
IF(ISNUMBER(MATCH(LEFT(BA110,2),Final_Intermediate[Burmese_Consonants],0)),LEFT(BA110,2),
IF(ISNUMBER(MATCH(LEFT(BA110,1),Final_Intermediate[Burmese_Consonants],0)),LEFT(BA110,1),
"")))))))))))))))</f>
        <v>ပြည်</v>
      </c>
      <c r="AA11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0" t="str">
        <f>IF(AND(OR(BB110="။",BB110="၊"),LEN(BB110)=1),BB110,
IF(ISNUMBER(MATCH(LEFT(BB110,7),Final_modified_Intermediate[Burmese_Consonants],0)),LEFT(BB110,7),
IF(ISNUMBER(MATCH(LEFT(BB110,6),Final_modified_Intermediate[Burmese_Consonants],0)),LEFT(BB110,6),
IF(ISNUMBER(MATCH(LEFT(BB110,5),Final_modified_Intermediate[Burmese_Consonants],0)),LEFT(BB110,5),
IF(ISNUMBER(MATCH(LEFT(BB110,4),Final_modified_Intermediate[Burmese_Consonants],0)),LEFT(BB110,4),
IF(ISNUMBER(MATCH(LEFT(BB110,3),Final_modified_Intermediate[Burmese_Consonants],0)),LEFT(BB110,3),
IF(ISNUMBER(MATCH(LEFT(BB110,2),Final_modified_Intermediate[Burmese_Consonants],0)),LEFT(BB110,2),
IF(ISNUMBER(MATCH(LEFT(BB110,1),Final_modified_Intermediate[Burmese_Consonants],0)),LEFT(BB110,1),
IF(ISNUMBER(MATCH(LEFT(BB110,7),Final_Intermediate[Burmese_Consonants],0)),LEFT(BB110,7),
IF(ISNUMBER(MATCH(LEFT(BB110,6),Final_Intermediate[Burmese_Consonants],0)),LEFT(BB110,6),
IF(ISNUMBER(MATCH(LEFT(BB110,5),Final_Intermediate[Burmese_Consonants],0)),LEFT(BB110,5),
IF(ISNUMBER(MATCH(LEFT(BB110,4),Final_Intermediate[Burmese_Consonants],0)),LEFT(BB110,4),
IF(ISNUMBER(MATCH(LEFT(BB110,3),Final_Intermediate[Burmese_Consonants],0)),LEFT(BB110,3),
IF(ISNUMBER(MATCH(LEFT(BB110,2),Final_Intermediate[Burmese_Consonants],0)),LEFT(BB110,2),
IF(ISNUMBER(MATCH(LEFT(BB110,1),Final_Intermediate[Burmese_Consonants],0)),LEFT(BB110,1),
"")))))))))))))))</f>
        <v>ကြီး</v>
      </c>
      <c r="AC11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0" t="str">
        <f>IF(AND(OR(BC110="။",BC110="၊"),LEN(BC110)=1),BC110,
IF(ISNUMBER(MATCH(LEFT(BC110,7),Final_modified_Intermediate[Burmese_Consonants],0)),LEFT(BC110,7),
IF(ISNUMBER(MATCH(LEFT(BC110,6),Final_modified_Intermediate[Burmese_Consonants],0)),LEFT(BC110,6),
IF(ISNUMBER(MATCH(LEFT(BC110,5),Final_modified_Intermediate[Burmese_Consonants],0)),LEFT(BC110,5),
IF(ISNUMBER(MATCH(LEFT(BC110,4),Final_modified_Intermediate[Burmese_Consonants],0)),LEFT(BC110,4),
IF(ISNUMBER(MATCH(LEFT(BC110,3),Final_modified_Intermediate[Burmese_Consonants],0)),LEFT(BC110,3),
IF(ISNUMBER(MATCH(LEFT(BC110,2),Final_modified_Intermediate[Burmese_Consonants],0)),LEFT(BC110,2),
IF(ISNUMBER(MATCH(LEFT(BC110,1),Final_modified_Intermediate[Burmese_Consonants],0)),LEFT(BC110,1),
IF(ISNUMBER(MATCH(LEFT(BC110,7),Final_Intermediate[Burmese_Consonants],0)),LEFT(BC110,7),
IF(ISNUMBER(MATCH(LEFT(BC110,6),Final_Intermediate[Burmese_Consonants],0)),LEFT(BC110,6),
IF(ISNUMBER(MATCH(LEFT(BC110,5),Final_Intermediate[Burmese_Consonants],0)),LEFT(BC110,5),
IF(ISNUMBER(MATCH(LEFT(BC110,4),Final_Intermediate[Burmese_Consonants],0)),LEFT(BC110,4),
IF(ISNUMBER(MATCH(LEFT(BC110,3),Final_Intermediate[Burmese_Consonants],0)),LEFT(BC110,3),
IF(ISNUMBER(MATCH(LEFT(BC110,2),Final_Intermediate[Burmese_Consonants],0)),LEFT(BC110,2),
IF(ISNUMBER(MATCH(LEFT(BC110,1),Final_Intermediate[Burmese_Consonants],0)),LEFT(BC110,1),
"")))))))))))))))</f>
        <v>ငါး</v>
      </c>
      <c r="AE11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0" t="str">
        <f>IF(AND(OR(BD110="။",BD110="၊"),LEN(BD110)=1),BD110,
IF(ISNUMBER(MATCH(LEFT(BD110,7),Final_modified_Intermediate[Burmese_Consonants],0)),LEFT(BD110,7),
IF(ISNUMBER(MATCH(LEFT(BD110,6),Final_modified_Intermediate[Burmese_Consonants],0)),LEFT(BD110,6),
IF(ISNUMBER(MATCH(LEFT(BD110,5),Final_modified_Intermediate[Burmese_Consonants],0)),LEFT(BD110,5),
IF(ISNUMBER(MATCH(LEFT(BD110,4),Final_modified_Intermediate[Burmese_Consonants],0)),LEFT(BD110,4),
IF(ISNUMBER(MATCH(LEFT(BD110,3),Final_modified_Intermediate[Burmese_Consonants],0)),LEFT(BD110,3),
IF(ISNUMBER(MATCH(LEFT(BD110,2),Final_modified_Intermediate[Burmese_Consonants],0)),LEFT(BD110,2),
IF(ISNUMBER(MATCH(LEFT(BD110,1),Final_modified_Intermediate[Burmese_Consonants],0)),LEFT(BD110,1),
IF(ISNUMBER(MATCH(LEFT(BD110,7),Final_Intermediate[Burmese_Consonants],0)),LEFT(BD110,7),
IF(ISNUMBER(MATCH(LEFT(BD110,6),Final_Intermediate[Burmese_Consonants],0)),LEFT(BD110,6),
IF(ISNUMBER(MATCH(LEFT(BD110,5),Final_Intermediate[Burmese_Consonants],0)),LEFT(BD110,5),
IF(ISNUMBER(MATCH(LEFT(BD110,4),Final_Intermediate[Burmese_Consonants],0)),LEFT(BD110,4),
IF(ISNUMBER(MATCH(LEFT(BD110,3),Final_Intermediate[Burmese_Consonants],0)),LEFT(BD110,3),
IF(ISNUMBER(MATCH(LEFT(BD110,2),Final_Intermediate[Burmese_Consonants],0)),LEFT(BD110,2),
IF(ISNUMBER(MATCH(LEFT(BD110,1),Final_Intermediate[Burmese_Consonants],0)),LEFT(BD110,1),
"")))))))))))))))</f>
        <v>ကြော်</v>
      </c>
      <c r="AG110" t="str">
        <f>IF(AND(OR(BE110="။",BE110="၊"),LEN(BE110)=1),BE110,
IF(ISNUMBER(MATCH(LEFT(BE110,7),Final_modified_Intermediate[Burmese_Consonants],0)),LEFT(BE110,7),
IF(ISNUMBER(MATCH(LEFT(BE110,6),Final_modified_Intermediate[Burmese_Consonants],0)),LEFT(BE110,6),
IF(ISNUMBER(MATCH(LEFT(BE110,5),Final_modified_Intermediate[Burmese_Consonants],0)),LEFT(BE110,5),
IF(ISNUMBER(MATCH(LEFT(BE110,4),Final_modified_Intermediate[Burmese_Consonants],0)),LEFT(BE110,4),
IF(ISNUMBER(MATCH(LEFT(BE110,3),Final_modified_Intermediate[Burmese_Consonants],0)),LEFT(BE110,3),
IF(ISNUMBER(MATCH(LEFT(BE110,2),Final_modified_Intermediate[Burmese_Consonants],0)),LEFT(BE110,2),
IF(ISNUMBER(MATCH(LEFT(BE110,1),Final_modified_Intermediate[Burmese_Consonants],0)),LEFT(BE110,1),
IF(ISNUMBER(MATCH(LEFT(BE110,7),Final_Intermediate[Burmese_Consonants],0)),LEFT(BE110,7),
IF(ISNUMBER(MATCH(LEFT(BE110,6),Final_Intermediate[Burmese_Consonants],0)),LEFT(BE110,6),
IF(ISNUMBER(MATCH(LEFT(BE110,5),Final_Intermediate[Burmese_Consonants],0)),LEFT(BE110,5),
IF(ISNUMBER(MATCH(LEFT(BE110,4),Final_Intermediate[Burmese_Consonants],0)),LEFT(BE110,4),
IF(ISNUMBER(MATCH(LEFT(BE110,3),Final_Intermediate[Burmese_Consonants],0)),LEFT(BE110,3),
IF(ISNUMBER(MATCH(LEFT(BE110,2),Final_Intermediate[Burmese_Consonants],0)),LEFT(BE110,2),
IF(ISNUMBER(MATCH(LEFT(BE110,1),Final_Intermediate[Burmese_Consonants],0)),LEFT(BE110,1),
"")))))))))))))))</f>
        <v/>
      </c>
      <c r="AH110" t="str">
        <f>IF(AND(OR(BF110="။",BF110="၊"),LEN(BF110)=1),BF110,
IF(ISNUMBER(MATCH(LEFT(BF110,7),Final_modified_Intermediate[Burmese_Consonants],0)),LEFT(BF110,7),
IF(ISNUMBER(MATCH(LEFT(BF110,6),Final_modified_Intermediate[Burmese_Consonants],0)),LEFT(BF110,6),
IF(ISNUMBER(MATCH(LEFT(BF110,5),Final_modified_Intermediate[Burmese_Consonants],0)),LEFT(BF110,5),
IF(ISNUMBER(MATCH(LEFT(BF110,4),Final_modified_Intermediate[Burmese_Consonants],0)),LEFT(BF110,4),
IF(ISNUMBER(MATCH(LEFT(BF110,3),Final_modified_Intermediate[Burmese_Consonants],0)),LEFT(BF110,3),
IF(ISNUMBER(MATCH(LEFT(BF110,2),Final_modified_Intermediate[Burmese_Consonants],0)),LEFT(BF110,2),
IF(ISNUMBER(MATCH(LEFT(BF110,1),Final_modified_Intermediate[Burmese_Consonants],0)),LEFT(BF110,1),
IF(ISNUMBER(MATCH(LEFT(BF110,7),Final_Intermediate[Burmese_Consonants],0)),LEFT(BF110,7),
IF(ISNUMBER(MATCH(LEFT(BF110,6),Final_Intermediate[Burmese_Consonants],0)),LEFT(BF110,6),
IF(ISNUMBER(MATCH(LEFT(BF110,5),Final_Intermediate[Burmese_Consonants],0)),LEFT(BF110,5),
IF(ISNUMBER(MATCH(LEFT(BF110,4),Final_Intermediate[Burmese_Consonants],0)),LEFT(BF110,4),
IF(ISNUMBER(MATCH(LEFT(BF110,3),Final_Intermediate[Burmese_Consonants],0)),LEFT(BF110,3),
IF(ISNUMBER(MATCH(LEFT(BF110,2),Final_Intermediate[Burmese_Consonants],0)),LEFT(BF110,2),
IF(ISNUMBER(MATCH(LEFT(BF110,1),Final_Intermediate[Burmese_Consonants],0)),LEFT(BF110,1),
"")))))))))))))))</f>
        <v/>
      </c>
      <c r="AI110" t="str">
        <f>IF(AND(OR(BG110="။",BG110="၊"),LEN(BG110)=1),BG110,
IF(ISNUMBER(MATCH(LEFT(BG110,7),Final_modified_Intermediate[Burmese_Consonants],0)),LEFT(BG110,7),
IF(ISNUMBER(MATCH(LEFT(BG110,6),Final_modified_Intermediate[Burmese_Consonants],0)),LEFT(BG110,6),
IF(ISNUMBER(MATCH(LEFT(BG110,5),Final_modified_Intermediate[Burmese_Consonants],0)),LEFT(BG110,5),
IF(ISNUMBER(MATCH(LEFT(BG110,4),Final_modified_Intermediate[Burmese_Consonants],0)),LEFT(BG110,4),
IF(ISNUMBER(MATCH(LEFT(BG110,3),Final_modified_Intermediate[Burmese_Consonants],0)),LEFT(BG110,3),
IF(ISNUMBER(MATCH(LEFT(BG110,2),Final_modified_Intermediate[Burmese_Consonants],0)),LEFT(BG110,2),
IF(ISNUMBER(MATCH(LEFT(BG110,1),Final_modified_Intermediate[Burmese_Consonants],0)),LEFT(BG110,1),
IF(ISNUMBER(MATCH(LEFT(BG110,7),Final_Intermediate[Burmese_Consonants],0)),LEFT(BG110,7),
IF(ISNUMBER(MATCH(LEFT(BG110,6),Final_Intermediate[Burmese_Consonants],0)),LEFT(BG110,6),
IF(ISNUMBER(MATCH(LEFT(BG110,5),Final_Intermediate[Burmese_Consonants],0)),LEFT(BG110,5),
IF(ISNUMBER(MATCH(LEFT(BG110,4),Final_Intermediate[Burmese_Consonants],0)),LEFT(BG110,4),
IF(ISNUMBER(MATCH(LEFT(BG110,3),Final_Intermediate[Burmese_Consonants],0)),LEFT(BG110,3),
IF(ISNUMBER(MATCH(LEFT(BG110,2),Final_Intermediate[Burmese_Consonants],0)),LEFT(BG110,2),
IF(ISNUMBER(MATCH(LEFT(BG110,1),Final_Intermediate[Burmese_Consonants],0)),LEFT(BG110,1),
"")))))))))))))))</f>
        <v/>
      </c>
      <c r="AJ110" t="str">
        <f>IF(AND(OR(BH110="။",BH110="၊"),LEN(BH110)=1),BH110,
IF(ISNUMBER(MATCH(LEFT(BH110,7),Final_modified_Intermediate[Burmese_Consonants],0)),LEFT(BH110,7),
IF(ISNUMBER(MATCH(LEFT(BH110,6),Final_modified_Intermediate[Burmese_Consonants],0)),LEFT(BH110,6),
IF(ISNUMBER(MATCH(LEFT(BH110,5),Final_modified_Intermediate[Burmese_Consonants],0)),LEFT(BH110,5),
IF(ISNUMBER(MATCH(LEFT(BH110,4),Final_modified_Intermediate[Burmese_Consonants],0)),LEFT(BH110,4),
IF(ISNUMBER(MATCH(LEFT(BH110,3),Final_modified_Intermediate[Burmese_Consonants],0)),LEFT(BH110,3),
IF(ISNUMBER(MATCH(LEFT(BH110,2),Final_modified_Intermediate[Burmese_Consonants],0)),LEFT(BH110,2),
IF(ISNUMBER(MATCH(LEFT(BH110,1),Final_modified_Intermediate[Burmese_Consonants],0)),LEFT(BH110,1),
IF(ISNUMBER(MATCH(LEFT(BH110,7),Final_Intermediate[Burmese_Consonants],0)),LEFT(BH110,7),
IF(ISNUMBER(MATCH(LEFT(BH110,6),Final_Intermediate[Burmese_Consonants],0)),LEFT(BH110,6),
IF(ISNUMBER(MATCH(LEFT(BH110,5),Final_Intermediate[Burmese_Consonants],0)),LEFT(BH110,5),
IF(ISNUMBER(MATCH(LEFT(BH110,4),Final_Intermediate[Burmese_Consonants],0)),LEFT(BH110,4),
IF(ISNUMBER(MATCH(LEFT(BH110,3),Final_Intermediate[Burmese_Consonants],0)),LEFT(BH110,3),
IF(ISNUMBER(MATCH(LEFT(BH110,2),Final_Intermediate[Burmese_Consonants],0)),LEFT(BH110,2),
IF(ISNUMBER(MATCH(LEFT(BH110,1),Final_Intermediate[Burmese_Consonants],0)),LEFT(BH110,1),
"")))))))))))))))</f>
        <v/>
      </c>
      <c r="AK110" t="str">
        <f>IF(AND(OR(BI110="။",BI110="၊"),LEN(BI110)=1),BI110,
IF(ISNUMBER(MATCH(LEFT(BI110,7),Final_modified_Intermediate[Burmese_Consonants],0)),LEFT(BI110,7),
IF(ISNUMBER(MATCH(LEFT(BI110,6),Final_modified_Intermediate[Burmese_Consonants],0)),LEFT(BI110,6),
IF(ISNUMBER(MATCH(LEFT(BI110,5),Final_modified_Intermediate[Burmese_Consonants],0)),LEFT(BI110,5),
IF(ISNUMBER(MATCH(LEFT(BI110,4),Final_modified_Intermediate[Burmese_Consonants],0)),LEFT(BI110,4),
IF(ISNUMBER(MATCH(LEFT(BI110,3),Final_modified_Intermediate[Burmese_Consonants],0)),LEFT(BI110,3),
IF(ISNUMBER(MATCH(LEFT(BI110,2),Final_modified_Intermediate[Burmese_Consonants],0)),LEFT(BI110,2),
IF(ISNUMBER(MATCH(LEFT(BI110,1),Final_modified_Intermediate[Burmese_Consonants],0)),LEFT(BI110,1),
IF(ISNUMBER(MATCH(LEFT(BI110,7),Final_Intermediate[Burmese_Consonants],0)),LEFT(BI110,7),
IF(ISNUMBER(MATCH(LEFT(BI110,6),Final_Intermediate[Burmese_Consonants],0)),LEFT(BI110,6),
IF(ISNUMBER(MATCH(LEFT(BI110,5),Final_Intermediate[Burmese_Consonants],0)),LEFT(BI110,5),
IF(ISNUMBER(MATCH(LEFT(BI110,4),Final_Intermediate[Burmese_Consonants],0)),LEFT(BI110,4),
IF(ISNUMBER(MATCH(LEFT(BI110,3),Final_Intermediate[Burmese_Consonants],0)),LEFT(BI110,3),
IF(ISNUMBER(MATCH(LEFT(BI110,2),Final_Intermediate[Burmese_Consonants],0)),LEFT(BI110,2),
IF(ISNUMBER(MATCH(LEFT(BI110,1),Final_Intermediate[Burmese_Consonants],0)),LEFT(BI110,1),
"")))))))))))))))</f>
        <v/>
      </c>
      <c r="AL110" t="str">
        <f>IF(AND(OR(BJ110="။",BJ110="၊"),LEN(BJ110)=1),BJ110,
IF(ISNUMBER(MATCH(LEFT(BJ110,7),Final_modified_Intermediate[Burmese_Consonants],0)),LEFT(BJ110,7),
IF(ISNUMBER(MATCH(LEFT(BJ110,6),Final_modified_Intermediate[Burmese_Consonants],0)),LEFT(BJ110,6),
IF(ISNUMBER(MATCH(LEFT(BJ110,5),Final_modified_Intermediate[Burmese_Consonants],0)),LEFT(BJ110,5),
IF(ISNUMBER(MATCH(LEFT(BJ110,4),Final_modified_Intermediate[Burmese_Consonants],0)),LEFT(BJ110,4),
IF(ISNUMBER(MATCH(LEFT(BJ110,3),Final_modified_Intermediate[Burmese_Consonants],0)),LEFT(BJ110,3),
IF(ISNUMBER(MATCH(LEFT(BJ110,2),Final_modified_Intermediate[Burmese_Consonants],0)),LEFT(BJ110,2),
IF(ISNUMBER(MATCH(LEFT(BJ110,1),Final_modified_Intermediate[Burmese_Consonants],0)),LEFT(BJ110,1),
IF(ISNUMBER(MATCH(LEFT(BJ110,7),Final_Intermediate[Burmese_Consonants],0)),LEFT(BJ110,7),
IF(ISNUMBER(MATCH(LEFT(BJ110,6),Final_Intermediate[Burmese_Consonants],0)),LEFT(BJ110,6),
IF(ISNUMBER(MATCH(LEFT(BJ110,5),Final_Intermediate[Burmese_Consonants],0)),LEFT(BJ110,5),
IF(ISNUMBER(MATCH(LEFT(BJ110,4),Final_Intermediate[Burmese_Consonants],0)),LEFT(BJ110,4),
IF(ISNUMBER(MATCH(LEFT(BJ110,3),Final_Intermediate[Burmese_Consonants],0)),LEFT(BJ110,3),
IF(ISNUMBER(MATCH(LEFT(BJ110,2),Final_Intermediate[Burmese_Consonants],0)),LEFT(BJ110,2),
IF(ISNUMBER(MATCH(LEFT(BJ110,1),Final_Intermediate[Burmese_Consonants],0)),LEFT(BJ110,1),
"")))))))))))))))</f>
        <v/>
      </c>
      <c r="AN110" t="e">
        <f>Compiler_Burmese[[#This Row],[Sr. No.]]</f>
        <v>#REF!</v>
      </c>
      <c r="AO11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11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0" t="e">
        <f>[2]!Vocabulary_Burmese[[#This Row],[Sr. No.]]</f>
        <v>#REF!</v>
      </c>
      <c r="BA110" t="str">
        <f>IF(Raw_data_N2_Kanji[[#This Row],[Categorie]]&lt;&gt;"","",
IF(ISNUMBER(MATCH(V,Special_list[Burmese word],0)),"",
SUBSTITUTE(Raw_data_N2_Kanji[[#This Row],[Raw]]," ","")))</f>
        <v>ပြည်ကြီးငါးကြော်</v>
      </c>
      <c r="BB110" t="str">
        <f>RIGHT(Segregate18[[#This Row],[UPGRADE]],LEN(Segregate18[[#This Row],[UPGRADE]])-LEN(Compiler_Burmese[[#This Row],[1]]))</f>
        <v>ကြီးငါးကြော်</v>
      </c>
      <c r="BC110" t="str">
        <f>RIGHT(Segregate18[[#This Row],[11]],LEN(Segregate18[[#This Row],[11]])-LEN(Compiler_Burmese[[#This Row],[2]]))</f>
        <v>ငါးကြော်</v>
      </c>
      <c r="BD110" t="str">
        <f>RIGHT(Segregate18[[#This Row],[21]],LEN(Segregate18[[#This Row],[21]])-LEN(Compiler_Burmese[[#This Row],[3]]))</f>
        <v>ကြော်</v>
      </c>
      <c r="BE110" t="str">
        <f>RIGHT(Segregate18[[#This Row],[31]],LEN(Segregate18[[#This Row],[31]])-LEN(Compiler_Burmese[[#This Row],[4]]))</f>
        <v/>
      </c>
      <c r="BF110" t="str">
        <f>RIGHT(Segregate18[[#This Row],[41]],LEN(Segregate18[[#This Row],[41]])-LEN(Compiler_Burmese[[#This Row],[5]]))</f>
        <v/>
      </c>
      <c r="BG110" t="str">
        <f>RIGHT(Segregate18[[#This Row],[51]],LEN(Segregate18[[#This Row],[51]])-LEN(Compiler_Burmese[[#This Row],[6]]))</f>
        <v/>
      </c>
      <c r="BH110" t="str">
        <f>RIGHT(Segregate18[[#This Row],[61]],LEN(Segregate18[[#This Row],[61]])-LEN(Compiler_Burmese[[#This Row],[7]]))</f>
        <v/>
      </c>
      <c r="BI110" t="str">
        <f>RIGHT(Segregate18[[#This Row],[71]],LEN(Segregate18[[#This Row],[71]])-LEN(Compiler_Burmese[[#This Row],[8]]))</f>
        <v/>
      </c>
      <c r="BJ110" t="str">
        <f>RIGHT(Segregate18[[#This Row],[81]],LEN(Segregate18[[#This Row],[81]])-LEN(Compiler_Burmese[[#This Row],[9]]))</f>
        <v/>
      </c>
    </row>
    <row r="111" spans="1:62" ht="14.25" customHeight="1" x14ac:dyDescent="0.3">
      <c r="A111">
        <f>IF(Raw_data_N2_Kanji[[#This Row],[Categorie]]&lt;&gt;"",$A110+1,$A110)</f>
        <v>10</v>
      </c>
      <c r="B111" s="6">
        <f>IF(AND(Raw_data_N2_Kanji[[#This Row],[Supporting word 1]]="",Raw_data_N2_Kanji[[#This Row],[Supporting word 2]]=""),$B110,$B110+1)</f>
        <v>0</v>
      </c>
      <c r="C111" s="9">
        <f>ROW()-ROW(Raw_data_N2_Kanji[#Headers])</f>
        <v>109</v>
      </c>
      <c r="D111" s="9" t="s">
        <v>27461</v>
      </c>
      <c r="E111" s="9" t="str">
        <f>IF(Raw_data_N2_Kanji[[#This Row],[Categorie]]="",$E110,Raw_data_N2_Kanji[[#This Row],[Categorie]])</f>
        <v>Sauce and Side Dishes</v>
      </c>
      <c r="F111" s="9">
        <f t="shared" si="2"/>
        <v>0</v>
      </c>
      <c r="G111" s="57" t="str">
        <f>Raw_data_N2_Kanji[[#This Row],[Lecture_no]]&amp;"_"&amp;Raw_data_N2_Kanji[[#This Row],[Receipe_no]]</f>
        <v>Sauce and Side Dishes_0</v>
      </c>
      <c r="H111" s="125" t="s">
        <v>27461</v>
      </c>
      <c r="I11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Sauce and Side Dishes</v>
      </c>
      <c r="K11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1" s="11"/>
      <c r="N111" s="11"/>
      <c r="O111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11" s="12"/>
      <c r="Q111" s="12">
        <f>IF(Raw_data_N2_Kanji[[#This Row],[Receipe_no]]=0,$Q110,
$Q110+1)</f>
        <v>99</v>
      </c>
      <c r="R111" s="11"/>
      <c r="S111" s="11">
        <f>IF(Raw_data_N2_Kanji[[#This Row],[Marking]]="",1,"")</f>
        <v>1</v>
      </c>
      <c r="T111" s="11" t="str">
        <f>IF(Raw_data_N2_Kanji[[#This Row],[Marking_blank]]="",SUMPRODUCT(COUNTIF($S$3:$S111,$S111)),"")</f>
        <v/>
      </c>
      <c r="U111" s="12">
        <f>Raw_data_N2_Kanji[[#This Row],[Sr. no.]]</f>
        <v>109</v>
      </c>
      <c r="V111" s="11">
        <f>SUMPRODUCT(COUNTIF($J$3:$J111,$J111))</f>
        <v>1</v>
      </c>
      <c r="W111" s="82">
        <f>LEN('1_Raw_data'!$J111)</f>
        <v>21</v>
      </c>
      <c r="Y111" t="e">
        <f>Segregate18[[#This Row],[Sr. No.]]</f>
        <v>#REF!</v>
      </c>
      <c r="Z111" t="str">
        <f>IF(AND(OR(BA111="။",BA111="၊"),LEN(BA111)=1),BA111,
IF(ISNUMBER(MATCH(LEFT(BA111,7),Final_modified_Intermediate[Burmese_Consonants],0)),LEFT(BA111,7),
IF(ISNUMBER(MATCH(LEFT(BA111,6),Final_modified_Intermediate[Burmese_Consonants],0)),LEFT(BA111,6),
IF(ISNUMBER(MATCH(LEFT(BA111,5),Final_modified_Intermediate[Burmese_Consonants],0)),LEFT(BA111,5),
IF(ISNUMBER(MATCH(LEFT(BA111,4),Final_modified_Intermediate[Burmese_Consonants],0)),LEFT(BA111,4),
IF(ISNUMBER(MATCH(LEFT(BA111,3),Final_modified_Intermediate[Burmese_Consonants],0)),LEFT(BA111,3),
IF(ISNUMBER(MATCH(LEFT(BA111,2),Final_modified_Intermediate[Burmese_Consonants],0)),LEFT(BA111,2),
IF(ISNUMBER(MATCH(LEFT(BA111,1),Final_modified_Intermediate[Burmese_Consonants],0)),LEFT(BA111,1),
IF(ISNUMBER(MATCH(LEFT(BA111,7),Final_Intermediate[Burmese_Consonants],0)),LEFT(BA111,7),
IF(ISNUMBER(MATCH(LEFT(BA111,6),Final_Intermediate[Burmese_Consonants],0)),LEFT(BA111,6),
IF(ISNUMBER(MATCH(LEFT(BA111,5),Final_Intermediate[Burmese_Consonants],0)),LEFT(BA111,5),
IF(ISNUMBER(MATCH(LEFT(BA111,4),Final_Intermediate[Burmese_Consonants],0)),LEFT(BA111,4),
IF(ISNUMBER(MATCH(LEFT(BA111,3),Final_Intermediate[Burmese_Consonants],0)),LEFT(BA111,3),
IF(ISNUMBER(MATCH(LEFT(BA111,2),Final_Intermediate[Burmese_Consonants],0)),LEFT(BA111,2),
IF(ISNUMBER(MATCH(LEFT(BA111,1),Final_Intermediate[Burmese_Consonants],0)),LEFT(BA111,1),
"")))))))))))))))</f>
        <v/>
      </c>
      <c r="AA111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11" t="str">
        <f>IF(AND(OR(BB111="။",BB111="၊"),LEN(BB111)=1),BB111,
IF(ISNUMBER(MATCH(LEFT(BB111,7),Final_modified_Intermediate[Burmese_Consonants],0)),LEFT(BB111,7),
IF(ISNUMBER(MATCH(LEFT(BB111,6),Final_modified_Intermediate[Burmese_Consonants],0)),LEFT(BB111,6),
IF(ISNUMBER(MATCH(LEFT(BB111,5),Final_modified_Intermediate[Burmese_Consonants],0)),LEFT(BB111,5),
IF(ISNUMBER(MATCH(LEFT(BB111,4),Final_modified_Intermediate[Burmese_Consonants],0)),LEFT(BB111,4),
IF(ISNUMBER(MATCH(LEFT(BB111,3),Final_modified_Intermediate[Burmese_Consonants],0)),LEFT(BB111,3),
IF(ISNUMBER(MATCH(LEFT(BB111,2),Final_modified_Intermediate[Burmese_Consonants],0)),LEFT(BB111,2),
IF(ISNUMBER(MATCH(LEFT(BB111,1),Final_modified_Intermediate[Burmese_Consonants],0)),LEFT(BB111,1),
IF(ISNUMBER(MATCH(LEFT(BB111,7),Final_Intermediate[Burmese_Consonants],0)),LEFT(BB111,7),
IF(ISNUMBER(MATCH(LEFT(BB111,6),Final_Intermediate[Burmese_Consonants],0)),LEFT(BB111,6),
IF(ISNUMBER(MATCH(LEFT(BB111,5),Final_Intermediate[Burmese_Consonants],0)),LEFT(BB111,5),
IF(ISNUMBER(MATCH(LEFT(BB111,4),Final_Intermediate[Burmese_Consonants],0)),LEFT(BB111,4),
IF(ISNUMBER(MATCH(LEFT(BB111,3),Final_Intermediate[Burmese_Consonants],0)),LEFT(BB111,3),
IF(ISNUMBER(MATCH(LEFT(BB111,2),Final_Intermediate[Burmese_Consonants],0)),LEFT(BB111,2),
IF(ISNUMBER(MATCH(LEFT(BB111,1),Final_Intermediate[Burmese_Consonants],0)),LEFT(BB111,1),
"")))))))))))))))</f>
        <v/>
      </c>
      <c r="AC111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11" t="str">
        <f>IF(AND(OR(BC111="။",BC111="၊"),LEN(BC111)=1),BC111,
IF(ISNUMBER(MATCH(LEFT(BC111,7),Final_modified_Intermediate[Burmese_Consonants],0)),LEFT(BC111,7),
IF(ISNUMBER(MATCH(LEFT(BC111,6),Final_modified_Intermediate[Burmese_Consonants],0)),LEFT(BC111,6),
IF(ISNUMBER(MATCH(LEFT(BC111,5),Final_modified_Intermediate[Burmese_Consonants],0)),LEFT(BC111,5),
IF(ISNUMBER(MATCH(LEFT(BC111,4),Final_modified_Intermediate[Burmese_Consonants],0)),LEFT(BC111,4),
IF(ISNUMBER(MATCH(LEFT(BC111,3),Final_modified_Intermediate[Burmese_Consonants],0)),LEFT(BC111,3),
IF(ISNUMBER(MATCH(LEFT(BC111,2),Final_modified_Intermediate[Burmese_Consonants],0)),LEFT(BC111,2),
IF(ISNUMBER(MATCH(LEFT(BC111,1),Final_modified_Intermediate[Burmese_Consonants],0)),LEFT(BC111,1),
IF(ISNUMBER(MATCH(LEFT(BC111,7),Final_Intermediate[Burmese_Consonants],0)),LEFT(BC111,7),
IF(ISNUMBER(MATCH(LEFT(BC111,6),Final_Intermediate[Burmese_Consonants],0)),LEFT(BC111,6),
IF(ISNUMBER(MATCH(LEFT(BC111,5),Final_Intermediate[Burmese_Consonants],0)),LEFT(BC111,5),
IF(ISNUMBER(MATCH(LEFT(BC111,4),Final_Intermediate[Burmese_Consonants],0)),LEFT(BC111,4),
IF(ISNUMBER(MATCH(LEFT(BC111,3),Final_Intermediate[Burmese_Consonants],0)),LEFT(BC111,3),
IF(ISNUMBER(MATCH(LEFT(BC111,2),Final_Intermediate[Burmese_Consonants],0)),LEFT(BC111,2),
IF(ISNUMBER(MATCH(LEFT(BC111,1),Final_Intermediate[Burmese_Consonants],0)),LEFT(BC111,1),
"")))))))))))))))</f>
        <v/>
      </c>
      <c r="AE11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11" t="str">
        <f>IF(AND(OR(BD111="။",BD111="၊"),LEN(BD111)=1),BD111,
IF(ISNUMBER(MATCH(LEFT(BD111,7),Final_modified_Intermediate[Burmese_Consonants],0)),LEFT(BD111,7),
IF(ISNUMBER(MATCH(LEFT(BD111,6),Final_modified_Intermediate[Burmese_Consonants],0)),LEFT(BD111,6),
IF(ISNUMBER(MATCH(LEFT(BD111,5),Final_modified_Intermediate[Burmese_Consonants],0)),LEFT(BD111,5),
IF(ISNUMBER(MATCH(LEFT(BD111,4),Final_modified_Intermediate[Burmese_Consonants],0)),LEFT(BD111,4),
IF(ISNUMBER(MATCH(LEFT(BD111,3),Final_modified_Intermediate[Burmese_Consonants],0)),LEFT(BD111,3),
IF(ISNUMBER(MATCH(LEFT(BD111,2),Final_modified_Intermediate[Burmese_Consonants],0)),LEFT(BD111,2),
IF(ISNUMBER(MATCH(LEFT(BD111,1),Final_modified_Intermediate[Burmese_Consonants],0)),LEFT(BD111,1),
IF(ISNUMBER(MATCH(LEFT(BD111,7),Final_Intermediate[Burmese_Consonants],0)),LEFT(BD111,7),
IF(ISNUMBER(MATCH(LEFT(BD111,6),Final_Intermediate[Burmese_Consonants],0)),LEFT(BD111,6),
IF(ISNUMBER(MATCH(LEFT(BD111,5),Final_Intermediate[Burmese_Consonants],0)),LEFT(BD111,5),
IF(ISNUMBER(MATCH(LEFT(BD111,4),Final_Intermediate[Burmese_Consonants],0)),LEFT(BD111,4),
IF(ISNUMBER(MATCH(LEFT(BD111,3),Final_Intermediate[Burmese_Consonants],0)),LEFT(BD111,3),
IF(ISNUMBER(MATCH(LEFT(BD111,2),Final_Intermediate[Burmese_Consonants],0)),LEFT(BD111,2),
IF(ISNUMBER(MATCH(LEFT(BD111,1),Final_Intermediate[Burmese_Consonants],0)),LEFT(BD111,1),
"")))))))))))))))</f>
        <v/>
      </c>
      <c r="AG111" t="str">
        <f>IF(AND(OR(BE111="။",BE111="၊"),LEN(BE111)=1),BE111,
IF(ISNUMBER(MATCH(LEFT(BE111,7),Final_modified_Intermediate[Burmese_Consonants],0)),LEFT(BE111,7),
IF(ISNUMBER(MATCH(LEFT(BE111,6),Final_modified_Intermediate[Burmese_Consonants],0)),LEFT(BE111,6),
IF(ISNUMBER(MATCH(LEFT(BE111,5),Final_modified_Intermediate[Burmese_Consonants],0)),LEFT(BE111,5),
IF(ISNUMBER(MATCH(LEFT(BE111,4),Final_modified_Intermediate[Burmese_Consonants],0)),LEFT(BE111,4),
IF(ISNUMBER(MATCH(LEFT(BE111,3),Final_modified_Intermediate[Burmese_Consonants],0)),LEFT(BE111,3),
IF(ISNUMBER(MATCH(LEFT(BE111,2),Final_modified_Intermediate[Burmese_Consonants],0)),LEFT(BE111,2),
IF(ISNUMBER(MATCH(LEFT(BE111,1),Final_modified_Intermediate[Burmese_Consonants],0)),LEFT(BE111,1),
IF(ISNUMBER(MATCH(LEFT(BE111,7),Final_Intermediate[Burmese_Consonants],0)),LEFT(BE111,7),
IF(ISNUMBER(MATCH(LEFT(BE111,6),Final_Intermediate[Burmese_Consonants],0)),LEFT(BE111,6),
IF(ISNUMBER(MATCH(LEFT(BE111,5),Final_Intermediate[Burmese_Consonants],0)),LEFT(BE111,5),
IF(ISNUMBER(MATCH(LEFT(BE111,4),Final_Intermediate[Burmese_Consonants],0)),LEFT(BE111,4),
IF(ISNUMBER(MATCH(LEFT(BE111,3),Final_Intermediate[Burmese_Consonants],0)),LEFT(BE111,3),
IF(ISNUMBER(MATCH(LEFT(BE111,2),Final_Intermediate[Burmese_Consonants],0)),LEFT(BE111,2),
IF(ISNUMBER(MATCH(LEFT(BE111,1),Final_Intermediate[Burmese_Consonants],0)),LEFT(BE111,1),
"")))))))))))))))</f>
        <v/>
      </c>
      <c r="AH111" t="str">
        <f>IF(AND(OR(BF111="။",BF111="၊"),LEN(BF111)=1),BF111,
IF(ISNUMBER(MATCH(LEFT(BF111,7),Final_modified_Intermediate[Burmese_Consonants],0)),LEFT(BF111,7),
IF(ISNUMBER(MATCH(LEFT(BF111,6),Final_modified_Intermediate[Burmese_Consonants],0)),LEFT(BF111,6),
IF(ISNUMBER(MATCH(LEFT(BF111,5),Final_modified_Intermediate[Burmese_Consonants],0)),LEFT(BF111,5),
IF(ISNUMBER(MATCH(LEFT(BF111,4),Final_modified_Intermediate[Burmese_Consonants],0)),LEFT(BF111,4),
IF(ISNUMBER(MATCH(LEFT(BF111,3),Final_modified_Intermediate[Burmese_Consonants],0)),LEFT(BF111,3),
IF(ISNUMBER(MATCH(LEFT(BF111,2),Final_modified_Intermediate[Burmese_Consonants],0)),LEFT(BF111,2),
IF(ISNUMBER(MATCH(LEFT(BF111,1),Final_modified_Intermediate[Burmese_Consonants],0)),LEFT(BF111,1),
IF(ISNUMBER(MATCH(LEFT(BF111,7),Final_Intermediate[Burmese_Consonants],0)),LEFT(BF111,7),
IF(ISNUMBER(MATCH(LEFT(BF111,6),Final_Intermediate[Burmese_Consonants],0)),LEFT(BF111,6),
IF(ISNUMBER(MATCH(LEFT(BF111,5),Final_Intermediate[Burmese_Consonants],0)),LEFT(BF111,5),
IF(ISNUMBER(MATCH(LEFT(BF111,4),Final_Intermediate[Burmese_Consonants],0)),LEFT(BF111,4),
IF(ISNUMBER(MATCH(LEFT(BF111,3),Final_Intermediate[Burmese_Consonants],0)),LEFT(BF111,3),
IF(ISNUMBER(MATCH(LEFT(BF111,2),Final_Intermediate[Burmese_Consonants],0)),LEFT(BF111,2),
IF(ISNUMBER(MATCH(LEFT(BF111,1),Final_Intermediate[Burmese_Consonants],0)),LEFT(BF111,1),
"")))))))))))))))</f>
        <v/>
      </c>
      <c r="AI111" t="str">
        <f>IF(AND(OR(BG111="။",BG111="၊"),LEN(BG111)=1),BG111,
IF(ISNUMBER(MATCH(LEFT(BG111,7),Final_modified_Intermediate[Burmese_Consonants],0)),LEFT(BG111,7),
IF(ISNUMBER(MATCH(LEFT(BG111,6),Final_modified_Intermediate[Burmese_Consonants],0)),LEFT(BG111,6),
IF(ISNUMBER(MATCH(LEFT(BG111,5),Final_modified_Intermediate[Burmese_Consonants],0)),LEFT(BG111,5),
IF(ISNUMBER(MATCH(LEFT(BG111,4),Final_modified_Intermediate[Burmese_Consonants],0)),LEFT(BG111,4),
IF(ISNUMBER(MATCH(LEFT(BG111,3),Final_modified_Intermediate[Burmese_Consonants],0)),LEFT(BG111,3),
IF(ISNUMBER(MATCH(LEFT(BG111,2),Final_modified_Intermediate[Burmese_Consonants],0)),LEFT(BG111,2),
IF(ISNUMBER(MATCH(LEFT(BG111,1),Final_modified_Intermediate[Burmese_Consonants],0)),LEFT(BG111,1),
IF(ISNUMBER(MATCH(LEFT(BG111,7),Final_Intermediate[Burmese_Consonants],0)),LEFT(BG111,7),
IF(ISNUMBER(MATCH(LEFT(BG111,6),Final_Intermediate[Burmese_Consonants],0)),LEFT(BG111,6),
IF(ISNUMBER(MATCH(LEFT(BG111,5),Final_Intermediate[Burmese_Consonants],0)),LEFT(BG111,5),
IF(ISNUMBER(MATCH(LEFT(BG111,4),Final_Intermediate[Burmese_Consonants],0)),LEFT(BG111,4),
IF(ISNUMBER(MATCH(LEFT(BG111,3),Final_Intermediate[Burmese_Consonants],0)),LEFT(BG111,3),
IF(ISNUMBER(MATCH(LEFT(BG111,2),Final_Intermediate[Burmese_Consonants],0)),LEFT(BG111,2),
IF(ISNUMBER(MATCH(LEFT(BG111,1),Final_Intermediate[Burmese_Consonants],0)),LEFT(BG111,1),
"")))))))))))))))</f>
        <v/>
      </c>
      <c r="AJ111" t="str">
        <f>IF(AND(OR(BH111="။",BH111="၊"),LEN(BH111)=1),BH111,
IF(ISNUMBER(MATCH(LEFT(BH111,7),Final_modified_Intermediate[Burmese_Consonants],0)),LEFT(BH111,7),
IF(ISNUMBER(MATCH(LEFT(BH111,6),Final_modified_Intermediate[Burmese_Consonants],0)),LEFT(BH111,6),
IF(ISNUMBER(MATCH(LEFT(BH111,5),Final_modified_Intermediate[Burmese_Consonants],0)),LEFT(BH111,5),
IF(ISNUMBER(MATCH(LEFT(BH111,4),Final_modified_Intermediate[Burmese_Consonants],0)),LEFT(BH111,4),
IF(ISNUMBER(MATCH(LEFT(BH111,3),Final_modified_Intermediate[Burmese_Consonants],0)),LEFT(BH111,3),
IF(ISNUMBER(MATCH(LEFT(BH111,2),Final_modified_Intermediate[Burmese_Consonants],0)),LEFT(BH111,2),
IF(ISNUMBER(MATCH(LEFT(BH111,1),Final_modified_Intermediate[Burmese_Consonants],0)),LEFT(BH111,1),
IF(ISNUMBER(MATCH(LEFT(BH111,7),Final_Intermediate[Burmese_Consonants],0)),LEFT(BH111,7),
IF(ISNUMBER(MATCH(LEFT(BH111,6),Final_Intermediate[Burmese_Consonants],0)),LEFT(BH111,6),
IF(ISNUMBER(MATCH(LEFT(BH111,5),Final_Intermediate[Burmese_Consonants],0)),LEFT(BH111,5),
IF(ISNUMBER(MATCH(LEFT(BH111,4),Final_Intermediate[Burmese_Consonants],0)),LEFT(BH111,4),
IF(ISNUMBER(MATCH(LEFT(BH111,3),Final_Intermediate[Burmese_Consonants],0)),LEFT(BH111,3),
IF(ISNUMBER(MATCH(LEFT(BH111,2),Final_Intermediate[Burmese_Consonants],0)),LEFT(BH111,2),
IF(ISNUMBER(MATCH(LEFT(BH111,1),Final_Intermediate[Burmese_Consonants],0)),LEFT(BH111,1),
"")))))))))))))))</f>
        <v/>
      </c>
      <c r="AK111" t="str">
        <f>IF(AND(OR(BI111="။",BI111="၊"),LEN(BI111)=1),BI111,
IF(ISNUMBER(MATCH(LEFT(BI111,7),Final_modified_Intermediate[Burmese_Consonants],0)),LEFT(BI111,7),
IF(ISNUMBER(MATCH(LEFT(BI111,6),Final_modified_Intermediate[Burmese_Consonants],0)),LEFT(BI111,6),
IF(ISNUMBER(MATCH(LEFT(BI111,5),Final_modified_Intermediate[Burmese_Consonants],0)),LEFT(BI111,5),
IF(ISNUMBER(MATCH(LEFT(BI111,4),Final_modified_Intermediate[Burmese_Consonants],0)),LEFT(BI111,4),
IF(ISNUMBER(MATCH(LEFT(BI111,3),Final_modified_Intermediate[Burmese_Consonants],0)),LEFT(BI111,3),
IF(ISNUMBER(MATCH(LEFT(BI111,2),Final_modified_Intermediate[Burmese_Consonants],0)),LEFT(BI111,2),
IF(ISNUMBER(MATCH(LEFT(BI111,1),Final_modified_Intermediate[Burmese_Consonants],0)),LEFT(BI111,1),
IF(ISNUMBER(MATCH(LEFT(BI111,7),Final_Intermediate[Burmese_Consonants],0)),LEFT(BI111,7),
IF(ISNUMBER(MATCH(LEFT(BI111,6),Final_Intermediate[Burmese_Consonants],0)),LEFT(BI111,6),
IF(ISNUMBER(MATCH(LEFT(BI111,5),Final_Intermediate[Burmese_Consonants],0)),LEFT(BI111,5),
IF(ISNUMBER(MATCH(LEFT(BI111,4),Final_Intermediate[Burmese_Consonants],0)),LEFT(BI111,4),
IF(ISNUMBER(MATCH(LEFT(BI111,3),Final_Intermediate[Burmese_Consonants],0)),LEFT(BI111,3),
IF(ISNUMBER(MATCH(LEFT(BI111,2),Final_Intermediate[Burmese_Consonants],0)),LEFT(BI111,2),
IF(ISNUMBER(MATCH(LEFT(BI111,1),Final_Intermediate[Burmese_Consonants],0)),LEFT(BI111,1),
"")))))))))))))))</f>
        <v/>
      </c>
      <c r="AL111" t="str">
        <f>IF(AND(OR(BJ111="။",BJ111="၊"),LEN(BJ111)=1),BJ111,
IF(ISNUMBER(MATCH(LEFT(BJ111,7),Final_modified_Intermediate[Burmese_Consonants],0)),LEFT(BJ111,7),
IF(ISNUMBER(MATCH(LEFT(BJ111,6),Final_modified_Intermediate[Burmese_Consonants],0)),LEFT(BJ111,6),
IF(ISNUMBER(MATCH(LEFT(BJ111,5),Final_modified_Intermediate[Burmese_Consonants],0)),LEFT(BJ111,5),
IF(ISNUMBER(MATCH(LEFT(BJ111,4),Final_modified_Intermediate[Burmese_Consonants],0)),LEFT(BJ111,4),
IF(ISNUMBER(MATCH(LEFT(BJ111,3),Final_modified_Intermediate[Burmese_Consonants],0)),LEFT(BJ111,3),
IF(ISNUMBER(MATCH(LEFT(BJ111,2),Final_modified_Intermediate[Burmese_Consonants],0)),LEFT(BJ111,2),
IF(ISNUMBER(MATCH(LEFT(BJ111,1),Final_modified_Intermediate[Burmese_Consonants],0)),LEFT(BJ111,1),
IF(ISNUMBER(MATCH(LEFT(BJ111,7),Final_Intermediate[Burmese_Consonants],0)),LEFT(BJ111,7),
IF(ISNUMBER(MATCH(LEFT(BJ111,6),Final_Intermediate[Burmese_Consonants],0)),LEFT(BJ111,6),
IF(ISNUMBER(MATCH(LEFT(BJ111,5),Final_Intermediate[Burmese_Consonants],0)),LEFT(BJ111,5),
IF(ISNUMBER(MATCH(LEFT(BJ111,4),Final_Intermediate[Burmese_Consonants],0)),LEFT(BJ111,4),
IF(ISNUMBER(MATCH(LEFT(BJ111,3),Final_Intermediate[Burmese_Consonants],0)),LEFT(BJ111,3),
IF(ISNUMBER(MATCH(LEFT(BJ111,2),Final_Intermediate[Burmese_Consonants],0)),LEFT(BJ111,2),
IF(ISNUMBER(MATCH(LEFT(BJ111,1),Final_Intermediate[Burmese_Consonants],0)),LEFT(BJ111,1),
"")))))))))))))))</f>
        <v/>
      </c>
      <c r="AN111" t="e">
        <f>Compiler_Burmese[[#This Row],[Sr. No.]]</f>
        <v>#REF!</v>
      </c>
      <c r="AO11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1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1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1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1" t="e">
        <f>[2]!Vocabulary_Burmese[[#This Row],[Sr. No.]]</f>
        <v>#REF!</v>
      </c>
      <c r="BA111" t="str">
        <f>IF(Raw_data_N2_Kanji[[#This Row],[Categorie]]&lt;&gt;"","",
IF(ISNUMBER(MATCH(V,Special_list[Burmese word],0)),"",
SUBSTITUTE(Raw_data_N2_Kanji[[#This Row],[Raw]]," ","")))</f>
        <v/>
      </c>
      <c r="BB111" t="str">
        <f>RIGHT(Segregate18[[#This Row],[UPGRADE]],LEN(Segregate18[[#This Row],[UPGRADE]])-LEN(Compiler_Burmese[[#This Row],[1]]))</f>
        <v/>
      </c>
      <c r="BC111" t="str">
        <f>RIGHT(Segregate18[[#This Row],[11]],LEN(Segregate18[[#This Row],[11]])-LEN(Compiler_Burmese[[#This Row],[2]]))</f>
        <v/>
      </c>
      <c r="BD111" t="str">
        <f>RIGHT(Segregate18[[#This Row],[21]],LEN(Segregate18[[#This Row],[21]])-LEN(Compiler_Burmese[[#This Row],[3]]))</f>
        <v/>
      </c>
      <c r="BE111" t="str">
        <f>RIGHT(Segregate18[[#This Row],[31]],LEN(Segregate18[[#This Row],[31]])-LEN(Compiler_Burmese[[#This Row],[4]]))</f>
        <v/>
      </c>
      <c r="BF111" t="str">
        <f>RIGHT(Segregate18[[#This Row],[41]],LEN(Segregate18[[#This Row],[41]])-LEN(Compiler_Burmese[[#This Row],[5]]))</f>
        <v/>
      </c>
      <c r="BG111" t="str">
        <f>RIGHT(Segregate18[[#This Row],[51]],LEN(Segregate18[[#This Row],[51]])-LEN(Compiler_Burmese[[#This Row],[6]]))</f>
        <v/>
      </c>
      <c r="BH111" t="str">
        <f>RIGHT(Segregate18[[#This Row],[61]],LEN(Segregate18[[#This Row],[61]])-LEN(Compiler_Burmese[[#This Row],[7]]))</f>
        <v/>
      </c>
      <c r="BI111" t="str">
        <f>RIGHT(Segregate18[[#This Row],[71]],LEN(Segregate18[[#This Row],[71]])-LEN(Compiler_Burmese[[#This Row],[8]]))</f>
        <v/>
      </c>
      <c r="BJ111" t="str">
        <f>RIGHT(Segregate18[[#This Row],[81]],LEN(Segregate18[[#This Row],[81]])-LEN(Compiler_Burmese[[#This Row],[9]]))</f>
        <v/>
      </c>
    </row>
    <row r="112" spans="1:62" ht="14.25" customHeight="1" x14ac:dyDescent="0.3">
      <c r="A112">
        <f>IF(Raw_data_N2_Kanji[[#This Row],[Categorie]]&lt;&gt;"",$A111+1,$A111)</f>
        <v>10</v>
      </c>
      <c r="B112" s="6">
        <f>IF(AND(Raw_data_N2_Kanji[[#This Row],[Supporting word 1]]="",Raw_data_N2_Kanji[[#This Row],[Supporting word 2]]=""),$B111,$B111+1)</f>
        <v>0</v>
      </c>
      <c r="C112" s="9">
        <f>ROW()-ROW(Raw_data_N2_Kanji[#Headers])</f>
        <v>110</v>
      </c>
      <c r="D112" s="9"/>
      <c r="E112" s="9" t="str">
        <f>IF(Raw_data_N2_Kanji[[#This Row],[Categorie]]="",$E111,Raw_data_N2_Kanji[[#This Row],[Categorie]])</f>
        <v>Sauce and Side Dishes</v>
      </c>
      <c r="F112" s="9">
        <f t="shared" si="2"/>
        <v>1</v>
      </c>
      <c r="G112" s="57" t="str">
        <f>Raw_data_N2_Kanji[[#This Row],[Lecture_no]]&amp;"_"&amp;Raw_data_N2_Kanji[[#This Row],[Receipe_no]]</f>
        <v>Sauce and Side Dishes_1</v>
      </c>
      <c r="H112" s="101" t="s">
        <v>27547</v>
      </c>
      <c r="I11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ငါးပိကြော်</v>
      </c>
      <c r="K11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2" s="11"/>
      <c r="N112" s="11"/>
      <c r="O11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2" s="12" t="s">
        <v>27727</v>
      </c>
      <c r="Q112" s="12">
        <f>IF(Raw_data_N2_Kanji[[#This Row],[Receipe_no]]=0,$Q111,
$Q111+1)</f>
        <v>100</v>
      </c>
      <c r="R112" s="11"/>
      <c r="S112" s="11">
        <f>IF(Raw_data_N2_Kanji[[#This Row],[Marking]]="",1,"")</f>
        <v>1</v>
      </c>
      <c r="T112" s="11" t="str">
        <f>IF(Raw_data_N2_Kanji[[#This Row],[Marking_blank]]="",SUMPRODUCT(COUNTIF($S$3:$S112,$S112)),"")</f>
        <v/>
      </c>
      <c r="U112" s="12">
        <f>Raw_data_N2_Kanji[[#This Row],[Sr. no.]]</f>
        <v>110</v>
      </c>
      <c r="V112" s="11">
        <f>SUMPRODUCT(COUNTIF($J$3:$J112,$J112))</f>
        <v>1</v>
      </c>
      <c r="W112" s="82">
        <f>LEN('1_Raw_data'!$J112)</f>
        <v>10</v>
      </c>
      <c r="Y112" t="e">
        <f>Segregate18[[#This Row],[Sr. No.]]</f>
        <v>#REF!</v>
      </c>
      <c r="Z112" t="str">
        <f>IF(AND(OR(BA112="။",BA112="၊"),LEN(BA112)=1),BA112,
IF(ISNUMBER(MATCH(LEFT(BA112,7),Final_modified_Intermediate[Burmese_Consonants],0)),LEFT(BA112,7),
IF(ISNUMBER(MATCH(LEFT(BA112,6),Final_modified_Intermediate[Burmese_Consonants],0)),LEFT(BA112,6),
IF(ISNUMBER(MATCH(LEFT(BA112,5),Final_modified_Intermediate[Burmese_Consonants],0)),LEFT(BA112,5),
IF(ISNUMBER(MATCH(LEFT(BA112,4),Final_modified_Intermediate[Burmese_Consonants],0)),LEFT(BA112,4),
IF(ISNUMBER(MATCH(LEFT(BA112,3),Final_modified_Intermediate[Burmese_Consonants],0)),LEFT(BA112,3),
IF(ISNUMBER(MATCH(LEFT(BA112,2),Final_modified_Intermediate[Burmese_Consonants],0)),LEFT(BA112,2),
IF(ISNUMBER(MATCH(LEFT(BA112,1),Final_modified_Intermediate[Burmese_Consonants],0)),LEFT(BA112,1),
IF(ISNUMBER(MATCH(LEFT(BA112,7),Final_Intermediate[Burmese_Consonants],0)),LEFT(BA112,7),
IF(ISNUMBER(MATCH(LEFT(BA112,6),Final_Intermediate[Burmese_Consonants],0)),LEFT(BA112,6),
IF(ISNUMBER(MATCH(LEFT(BA112,5),Final_Intermediate[Burmese_Consonants],0)),LEFT(BA112,5),
IF(ISNUMBER(MATCH(LEFT(BA112,4),Final_Intermediate[Burmese_Consonants],0)),LEFT(BA112,4),
IF(ISNUMBER(MATCH(LEFT(BA112,3),Final_Intermediate[Burmese_Consonants],0)),LEFT(BA112,3),
IF(ISNUMBER(MATCH(LEFT(BA112,2),Final_Intermediate[Burmese_Consonants],0)),LEFT(BA112,2),
IF(ISNUMBER(MATCH(LEFT(BA112,1),Final_Intermediate[Burmese_Consonants],0)),LEFT(BA112,1),
"")))))))))))))))</f>
        <v>ငါး</v>
      </c>
      <c r="AA11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2" t="str">
        <f>IF(AND(OR(BB112="။",BB112="၊"),LEN(BB112)=1),BB112,
IF(ISNUMBER(MATCH(LEFT(BB112,7),Final_modified_Intermediate[Burmese_Consonants],0)),LEFT(BB112,7),
IF(ISNUMBER(MATCH(LEFT(BB112,6),Final_modified_Intermediate[Burmese_Consonants],0)),LEFT(BB112,6),
IF(ISNUMBER(MATCH(LEFT(BB112,5),Final_modified_Intermediate[Burmese_Consonants],0)),LEFT(BB112,5),
IF(ISNUMBER(MATCH(LEFT(BB112,4),Final_modified_Intermediate[Burmese_Consonants],0)),LEFT(BB112,4),
IF(ISNUMBER(MATCH(LEFT(BB112,3),Final_modified_Intermediate[Burmese_Consonants],0)),LEFT(BB112,3),
IF(ISNUMBER(MATCH(LEFT(BB112,2),Final_modified_Intermediate[Burmese_Consonants],0)),LEFT(BB112,2),
IF(ISNUMBER(MATCH(LEFT(BB112,1),Final_modified_Intermediate[Burmese_Consonants],0)),LEFT(BB112,1),
IF(ISNUMBER(MATCH(LEFT(BB112,7),Final_Intermediate[Burmese_Consonants],0)),LEFT(BB112,7),
IF(ISNUMBER(MATCH(LEFT(BB112,6),Final_Intermediate[Burmese_Consonants],0)),LEFT(BB112,6),
IF(ISNUMBER(MATCH(LEFT(BB112,5),Final_Intermediate[Burmese_Consonants],0)),LEFT(BB112,5),
IF(ISNUMBER(MATCH(LEFT(BB112,4),Final_Intermediate[Burmese_Consonants],0)),LEFT(BB112,4),
IF(ISNUMBER(MATCH(LEFT(BB112,3),Final_Intermediate[Burmese_Consonants],0)),LEFT(BB112,3),
IF(ISNUMBER(MATCH(LEFT(BB112,2),Final_Intermediate[Burmese_Consonants],0)),LEFT(BB112,2),
IF(ISNUMBER(MATCH(LEFT(BB112,1),Final_Intermediate[Burmese_Consonants],0)),LEFT(BB112,1),
"")))))))))))))))</f>
        <v>ပိ</v>
      </c>
      <c r="AC11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2" t="str">
        <f>IF(AND(OR(BC112="။",BC112="၊"),LEN(BC112)=1),BC112,
IF(ISNUMBER(MATCH(LEFT(BC112,7),Final_modified_Intermediate[Burmese_Consonants],0)),LEFT(BC112,7),
IF(ISNUMBER(MATCH(LEFT(BC112,6),Final_modified_Intermediate[Burmese_Consonants],0)),LEFT(BC112,6),
IF(ISNUMBER(MATCH(LEFT(BC112,5),Final_modified_Intermediate[Burmese_Consonants],0)),LEFT(BC112,5),
IF(ISNUMBER(MATCH(LEFT(BC112,4),Final_modified_Intermediate[Burmese_Consonants],0)),LEFT(BC112,4),
IF(ISNUMBER(MATCH(LEFT(BC112,3),Final_modified_Intermediate[Burmese_Consonants],0)),LEFT(BC112,3),
IF(ISNUMBER(MATCH(LEFT(BC112,2),Final_modified_Intermediate[Burmese_Consonants],0)),LEFT(BC112,2),
IF(ISNUMBER(MATCH(LEFT(BC112,1),Final_modified_Intermediate[Burmese_Consonants],0)),LEFT(BC112,1),
IF(ISNUMBER(MATCH(LEFT(BC112,7),Final_Intermediate[Burmese_Consonants],0)),LEFT(BC112,7),
IF(ISNUMBER(MATCH(LEFT(BC112,6),Final_Intermediate[Burmese_Consonants],0)),LEFT(BC112,6),
IF(ISNUMBER(MATCH(LEFT(BC112,5),Final_Intermediate[Burmese_Consonants],0)),LEFT(BC112,5),
IF(ISNUMBER(MATCH(LEFT(BC112,4),Final_Intermediate[Burmese_Consonants],0)),LEFT(BC112,4),
IF(ISNUMBER(MATCH(LEFT(BC112,3),Final_Intermediate[Burmese_Consonants],0)),LEFT(BC112,3),
IF(ISNUMBER(MATCH(LEFT(BC112,2),Final_Intermediate[Burmese_Consonants],0)),LEFT(BC112,2),
IF(ISNUMBER(MATCH(LEFT(BC112,1),Final_Intermediate[Burmese_Consonants],0)),LEFT(BC112,1),
"")))))))))))))))</f>
        <v>ကြော်</v>
      </c>
      <c r="AE11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2" t="str">
        <f>IF(AND(OR(BD112="။",BD112="၊"),LEN(BD112)=1),BD112,
IF(ISNUMBER(MATCH(LEFT(BD112,7),Final_modified_Intermediate[Burmese_Consonants],0)),LEFT(BD112,7),
IF(ISNUMBER(MATCH(LEFT(BD112,6),Final_modified_Intermediate[Burmese_Consonants],0)),LEFT(BD112,6),
IF(ISNUMBER(MATCH(LEFT(BD112,5),Final_modified_Intermediate[Burmese_Consonants],0)),LEFT(BD112,5),
IF(ISNUMBER(MATCH(LEFT(BD112,4),Final_modified_Intermediate[Burmese_Consonants],0)),LEFT(BD112,4),
IF(ISNUMBER(MATCH(LEFT(BD112,3),Final_modified_Intermediate[Burmese_Consonants],0)),LEFT(BD112,3),
IF(ISNUMBER(MATCH(LEFT(BD112,2),Final_modified_Intermediate[Burmese_Consonants],0)),LEFT(BD112,2),
IF(ISNUMBER(MATCH(LEFT(BD112,1),Final_modified_Intermediate[Burmese_Consonants],0)),LEFT(BD112,1),
IF(ISNUMBER(MATCH(LEFT(BD112,7),Final_Intermediate[Burmese_Consonants],0)),LEFT(BD112,7),
IF(ISNUMBER(MATCH(LEFT(BD112,6),Final_Intermediate[Burmese_Consonants],0)),LEFT(BD112,6),
IF(ISNUMBER(MATCH(LEFT(BD112,5),Final_Intermediate[Burmese_Consonants],0)),LEFT(BD112,5),
IF(ISNUMBER(MATCH(LEFT(BD112,4),Final_Intermediate[Burmese_Consonants],0)),LEFT(BD112,4),
IF(ISNUMBER(MATCH(LEFT(BD112,3),Final_Intermediate[Burmese_Consonants],0)),LEFT(BD112,3),
IF(ISNUMBER(MATCH(LEFT(BD112,2),Final_Intermediate[Burmese_Consonants],0)),LEFT(BD112,2),
IF(ISNUMBER(MATCH(LEFT(BD112,1),Final_Intermediate[Burmese_Consonants],0)),LEFT(BD112,1),
"")))))))))))))))</f>
        <v/>
      </c>
      <c r="AG112" t="str">
        <f>IF(AND(OR(BE112="။",BE112="၊"),LEN(BE112)=1),BE112,
IF(ISNUMBER(MATCH(LEFT(BE112,7),Final_modified_Intermediate[Burmese_Consonants],0)),LEFT(BE112,7),
IF(ISNUMBER(MATCH(LEFT(BE112,6),Final_modified_Intermediate[Burmese_Consonants],0)),LEFT(BE112,6),
IF(ISNUMBER(MATCH(LEFT(BE112,5),Final_modified_Intermediate[Burmese_Consonants],0)),LEFT(BE112,5),
IF(ISNUMBER(MATCH(LEFT(BE112,4),Final_modified_Intermediate[Burmese_Consonants],0)),LEFT(BE112,4),
IF(ISNUMBER(MATCH(LEFT(BE112,3),Final_modified_Intermediate[Burmese_Consonants],0)),LEFT(BE112,3),
IF(ISNUMBER(MATCH(LEFT(BE112,2),Final_modified_Intermediate[Burmese_Consonants],0)),LEFT(BE112,2),
IF(ISNUMBER(MATCH(LEFT(BE112,1),Final_modified_Intermediate[Burmese_Consonants],0)),LEFT(BE112,1),
IF(ISNUMBER(MATCH(LEFT(BE112,7),Final_Intermediate[Burmese_Consonants],0)),LEFT(BE112,7),
IF(ISNUMBER(MATCH(LEFT(BE112,6),Final_Intermediate[Burmese_Consonants],0)),LEFT(BE112,6),
IF(ISNUMBER(MATCH(LEFT(BE112,5),Final_Intermediate[Burmese_Consonants],0)),LEFT(BE112,5),
IF(ISNUMBER(MATCH(LEFT(BE112,4),Final_Intermediate[Burmese_Consonants],0)),LEFT(BE112,4),
IF(ISNUMBER(MATCH(LEFT(BE112,3),Final_Intermediate[Burmese_Consonants],0)),LEFT(BE112,3),
IF(ISNUMBER(MATCH(LEFT(BE112,2),Final_Intermediate[Burmese_Consonants],0)),LEFT(BE112,2),
IF(ISNUMBER(MATCH(LEFT(BE112,1),Final_Intermediate[Burmese_Consonants],0)),LEFT(BE112,1),
"")))))))))))))))</f>
        <v/>
      </c>
      <c r="AH112" t="str">
        <f>IF(AND(OR(BF112="။",BF112="၊"),LEN(BF112)=1),BF112,
IF(ISNUMBER(MATCH(LEFT(BF112,7),Final_modified_Intermediate[Burmese_Consonants],0)),LEFT(BF112,7),
IF(ISNUMBER(MATCH(LEFT(BF112,6),Final_modified_Intermediate[Burmese_Consonants],0)),LEFT(BF112,6),
IF(ISNUMBER(MATCH(LEFT(BF112,5),Final_modified_Intermediate[Burmese_Consonants],0)),LEFT(BF112,5),
IF(ISNUMBER(MATCH(LEFT(BF112,4),Final_modified_Intermediate[Burmese_Consonants],0)),LEFT(BF112,4),
IF(ISNUMBER(MATCH(LEFT(BF112,3),Final_modified_Intermediate[Burmese_Consonants],0)),LEFT(BF112,3),
IF(ISNUMBER(MATCH(LEFT(BF112,2),Final_modified_Intermediate[Burmese_Consonants],0)),LEFT(BF112,2),
IF(ISNUMBER(MATCH(LEFT(BF112,1),Final_modified_Intermediate[Burmese_Consonants],0)),LEFT(BF112,1),
IF(ISNUMBER(MATCH(LEFT(BF112,7),Final_Intermediate[Burmese_Consonants],0)),LEFT(BF112,7),
IF(ISNUMBER(MATCH(LEFT(BF112,6),Final_Intermediate[Burmese_Consonants],0)),LEFT(BF112,6),
IF(ISNUMBER(MATCH(LEFT(BF112,5),Final_Intermediate[Burmese_Consonants],0)),LEFT(BF112,5),
IF(ISNUMBER(MATCH(LEFT(BF112,4),Final_Intermediate[Burmese_Consonants],0)),LEFT(BF112,4),
IF(ISNUMBER(MATCH(LEFT(BF112,3),Final_Intermediate[Burmese_Consonants],0)),LEFT(BF112,3),
IF(ISNUMBER(MATCH(LEFT(BF112,2),Final_Intermediate[Burmese_Consonants],0)),LEFT(BF112,2),
IF(ISNUMBER(MATCH(LEFT(BF112,1),Final_Intermediate[Burmese_Consonants],0)),LEFT(BF112,1),
"")))))))))))))))</f>
        <v/>
      </c>
      <c r="AI112" t="str">
        <f>IF(AND(OR(BG112="။",BG112="၊"),LEN(BG112)=1),BG112,
IF(ISNUMBER(MATCH(LEFT(BG112,7),Final_modified_Intermediate[Burmese_Consonants],0)),LEFT(BG112,7),
IF(ISNUMBER(MATCH(LEFT(BG112,6),Final_modified_Intermediate[Burmese_Consonants],0)),LEFT(BG112,6),
IF(ISNUMBER(MATCH(LEFT(BG112,5),Final_modified_Intermediate[Burmese_Consonants],0)),LEFT(BG112,5),
IF(ISNUMBER(MATCH(LEFT(BG112,4),Final_modified_Intermediate[Burmese_Consonants],0)),LEFT(BG112,4),
IF(ISNUMBER(MATCH(LEFT(BG112,3),Final_modified_Intermediate[Burmese_Consonants],0)),LEFT(BG112,3),
IF(ISNUMBER(MATCH(LEFT(BG112,2),Final_modified_Intermediate[Burmese_Consonants],0)),LEFT(BG112,2),
IF(ISNUMBER(MATCH(LEFT(BG112,1),Final_modified_Intermediate[Burmese_Consonants],0)),LEFT(BG112,1),
IF(ISNUMBER(MATCH(LEFT(BG112,7),Final_Intermediate[Burmese_Consonants],0)),LEFT(BG112,7),
IF(ISNUMBER(MATCH(LEFT(BG112,6),Final_Intermediate[Burmese_Consonants],0)),LEFT(BG112,6),
IF(ISNUMBER(MATCH(LEFT(BG112,5),Final_Intermediate[Burmese_Consonants],0)),LEFT(BG112,5),
IF(ISNUMBER(MATCH(LEFT(BG112,4),Final_Intermediate[Burmese_Consonants],0)),LEFT(BG112,4),
IF(ISNUMBER(MATCH(LEFT(BG112,3),Final_Intermediate[Burmese_Consonants],0)),LEFT(BG112,3),
IF(ISNUMBER(MATCH(LEFT(BG112,2),Final_Intermediate[Burmese_Consonants],0)),LEFT(BG112,2),
IF(ISNUMBER(MATCH(LEFT(BG112,1),Final_Intermediate[Burmese_Consonants],0)),LEFT(BG112,1),
"")))))))))))))))</f>
        <v/>
      </c>
      <c r="AJ112" t="str">
        <f>IF(AND(OR(BH112="။",BH112="၊"),LEN(BH112)=1),BH112,
IF(ISNUMBER(MATCH(LEFT(BH112,7),Final_modified_Intermediate[Burmese_Consonants],0)),LEFT(BH112,7),
IF(ISNUMBER(MATCH(LEFT(BH112,6),Final_modified_Intermediate[Burmese_Consonants],0)),LEFT(BH112,6),
IF(ISNUMBER(MATCH(LEFT(BH112,5),Final_modified_Intermediate[Burmese_Consonants],0)),LEFT(BH112,5),
IF(ISNUMBER(MATCH(LEFT(BH112,4),Final_modified_Intermediate[Burmese_Consonants],0)),LEFT(BH112,4),
IF(ISNUMBER(MATCH(LEFT(BH112,3),Final_modified_Intermediate[Burmese_Consonants],0)),LEFT(BH112,3),
IF(ISNUMBER(MATCH(LEFT(BH112,2),Final_modified_Intermediate[Burmese_Consonants],0)),LEFT(BH112,2),
IF(ISNUMBER(MATCH(LEFT(BH112,1),Final_modified_Intermediate[Burmese_Consonants],0)),LEFT(BH112,1),
IF(ISNUMBER(MATCH(LEFT(BH112,7),Final_Intermediate[Burmese_Consonants],0)),LEFT(BH112,7),
IF(ISNUMBER(MATCH(LEFT(BH112,6),Final_Intermediate[Burmese_Consonants],0)),LEFT(BH112,6),
IF(ISNUMBER(MATCH(LEFT(BH112,5),Final_Intermediate[Burmese_Consonants],0)),LEFT(BH112,5),
IF(ISNUMBER(MATCH(LEFT(BH112,4),Final_Intermediate[Burmese_Consonants],0)),LEFT(BH112,4),
IF(ISNUMBER(MATCH(LEFT(BH112,3),Final_Intermediate[Burmese_Consonants],0)),LEFT(BH112,3),
IF(ISNUMBER(MATCH(LEFT(BH112,2),Final_Intermediate[Burmese_Consonants],0)),LEFT(BH112,2),
IF(ISNUMBER(MATCH(LEFT(BH112,1),Final_Intermediate[Burmese_Consonants],0)),LEFT(BH112,1),
"")))))))))))))))</f>
        <v/>
      </c>
      <c r="AK112" t="str">
        <f>IF(AND(OR(BI112="။",BI112="၊"),LEN(BI112)=1),BI112,
IF(ISNUMBER(MATCH(LEFT(BI112,7),Final_modified_Intermediate[Burmese_Consonants],0)),LEFT(BI112,7),
IF(ISNUMBER(MATCH(LEFT(BI112,6),Final_modified_Intermediate[Burmese_Consonants],0)),LEFT(BI112,6),
IF(ISNUMBER(MATCH(LEFT(BI112,5),Final_modified_Intermediate[Burmese_Consonants],0)),LEFT(BI112,5),
IF(ISNUMBER(MATCH(LEFT(BI112,4),Final_modified_Intermediate[Burmese_Consonants],0)),LEFT(BI112,4),
IF(ISNUMBER(MATCH(LEFT(BI112,3),Final_modified_Intermediate[Burmese_Consonants],0)),LEFT(BI112,3),
IF(ISNUMBER(MATCH(LEFT(BI112,2),Final_modified_Intermediate[Burmese_Consonants],0)),LEFT(BI112,2),
IF(ISNUMBER(MATCH(LEFT(BI112,1),Final_modified_Intermediate[Burmese_Consonants],0)),LEFT(BI112,1),
IF(ISNUMBER(MATCH(LEFT(BI112,7),Final_Intermediate[Burmese_Consonants],0)),LEFT(BI112,7),
IF(ISNUMBER(MATCH(LEFT(BI112,6),Final_Intermediate[Burmese_Consonants],0)),LEFT(BI112,6),
IF(ISNUMBER(MATCH(LEFT(BI112,5),Final_Intermediate[Burmese_Consonants],0)),LEFT(BI112,5),
IF(ISNUMBER(MATCH(LEFT(BI112,4),Final_Intermediate[Burmese_Consonants],0)),LEFT(BI112,4),
IF(ISNUMBER(MATCH(LEFT(BI112,3),Final_Intermediate[Burmese_Consonants],0)),LEFT(BI112,3),
IF(ISNUMBER(MATCH(LEFT(BI112,2),Final_Intermediate[Burmese_Consonants],0)),LEFT(BI112,2),
IF(ISNUMBER(MATCH(LEFT(BI112,1),Final_Intermediate[Burmese_Consonants],0)),LEFT(BI112,1),
"")))))))))))))))</f>
        <v/>
      </c>
      <c r="AL112" t="str">
        <f>IF(AND(OR(BJ112="။",BJ112="၊"),LEN(BJ112)=1),BJ112,
IF(ISNUMBER(MATCH(LEFT(BJ112,7),Final_modified_Intermediate[Burmese_Consonants],0)),LEFT(BJ112,7),
IF(ISNUMBER(MATCH(LEFT(BJ112,6),Final_modified_Intermediate[Burmese_Consonants],0)),LEFT(BJ112,6),
IF(ISNUMBER(MATCH(LEFT(BJ112,5),Final_modified_Intermediate[Burmese_Consonants],0)),LEFT(BJ112,5),
IF(ISNUMBER(MATCH(LEFT(BJ112,4),Final_modified_Intermediate[Burmese_Consonants],0)),LEFT(BJ112,4),
IF(ISNUMBER(MATCH(LEFT(BJ112,3),Final_modified_Intermediate[Burmese_Consonants],0)),LEFT(BJ112,3),
IF(ISNUMBER(MATCH(LEFT(BJ112,2),Final_modified_Intermediate[Burmese_Consonants],0)),LEFT(BJ112,2),
IF(ISNUMBER(MATCH(LEFT(BJ112,1),Final_modified_Intermediate[Burmese_Consonants],0)),LEFT(BJ112,1),
IF(ISNUMBER(MATCH(LEFT(BJ112,7),Final_Intermediate[Burmese_Consonants],0)),LEFT(BJ112,7),
IF(ISNUMBER(MATCH(LEFT(BJ112,6),Final_Intermediate[Burmese_Consonants],0)),LEFT(BJ112,6),
IF(ISNUMBER(MATCH(LEFT(BJ112,5),Final_Intermediate[Burmese_Consonants],0)),LEFT(BJ112,5),
IF(ISNUMBER(MATCH(LEFT(BJ112,4),Final_Intermediate[Burmese_Consonants],0)),LEFT(BJ112,4),
IF(ISNUMBER(MATCH(LEFT(BJ112,3),Final_Intermediate[Burmese_Consonants],0)),LEFT(BJ112,3),
IF(ISNUMBER(MATCH(LEFT(BJ112,2),Final_Intermediate[Burmese_Consonants],0)),LEFT(BJ112,2),
IF(ISNUMBER(MATCH(LEFT(BJ112,1),Final_Intermediate[Burmese_Consonants],0)),LEFT(BJ112,1),
"")))))))))))))))</f>
        <v/>
      </c>
      <c r="AN112" t="e">
        <f>Compiler_Burmese[[#This Row],[Sr. No.]]</f>
        <v>#REF!</v>
      </c>
      <c r="AO11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2" t="e">
        <f>[2]!Vocabulary_Burmese[[#This Row],[Sr. No.]]</f>
        <v>#REF!</v>
      </c>
      <c r="BA112" t="str">
        <f>IF(Raw_data_N2_Kanji[[#This Row],[Categorie]]&lt;&gt;"","",
IF(ISNUMBER(MATCH(V,Special_list[Burmese word],0)),"",
SUBSTITUTE(Raw_data_N2_Kanji[[#This Row],[Raw]]," ","")))</f>
        <v>ငါးပိကြော်</v>
      </c>
      <c r="BB112" t="str">
        <f>RIGHT(Segregate18[[#This Row],[UPGRADE]],LEN(Segregate18[[#This Row],[UPGRADE]])-LEN(Compiler_Burmese[[#This Row],[1]]))</f>
        <v>ပိကြော်</v>
      </c>
      <c r="BC112" t="str">
        <f>RIGHT(Segregate18[[#This Row],[11]],LEN(Segregate18[[#This Row],[11]])-LEN(Compiler_Burmese[[#This Row],[2]]))</f>
        <v>ကြော်</v>
      </c>
      <c r="BD112" t="str">
        <f>RIGHT(Segregate18[[#This Row],[21]],LEN(Segregate18[[#This Row],[21]])-LEN(Compiler_Burmese[[#This Row],[3]]))</f>
        <v/>
      </c>
      <c r="BE112" t="str">
        <f>RIGHT(Segregate18[[#This Row],[31]],LEN(Segregate18[[#This Row],[31]])-LEN(Compiler_Burmese[[#This Row],[4]]))</f>
        <v/>
      </c>
      <c r="BF112" t="str">
        <f>RIGHT(Segregate18[[#This Row],[41]],LEN(Segregate18[[#This Row],[41]])-LEN(Compiler_Burmese[[#This Row],[5]]))</f>
        <v/>
      </c>
      <c r="BG112" t="str">
        <f>RIGHT(Segregate18[[#This Row],[51]],LEN(Segregate18[[#This Row],[51]])-LEN(Compiler_Burmese[[#This Row],[6]]))</f>
        <v/>
      </c>
      <c r="BH112" t="str">
        <f>RIGHT(Segregate18[[#This Row],[61]],LEN(Segregate18[[#This Row],[61]])-LEN(Compiler_Burmese[[#This Row],[7]]))</f>
        <v/>
      </c>
      <c r="BI112" t="str">
        <f>RIGHT(Segregate18[[#This Row],[71]],LEN(Segregate18[[#This Row],[71]])-LEN(Compiler_Burmese[[#This Row],[8]]))</f>
        <v/>
      </c>
      <c r="BJ112" t="str">
        <f>RIGHT(Segregate18[[#This Row],[81]],LEN(Segregate18[[#This Row],[81]])-LEN(Compiler_Burmese[[#This Row],[9]]))</f>
        <v/>
      </c>
    </row>
    <row r="113" spans="1:62" ht="14.25" customHeight="1" x14ac:dyDescent="0.3">
      <c r="A113">
        <f>IF(Raw_data_N2_Kanji[[#This Row],[Categorie]]&lt;&gt;"",$A112+1,$A112)</f>
        <v>10</v>
      </c>
      <c r="B113" s="6">
        <f>IF(AND(Raw_data_N2_Kanji[[#This Row],[Supporting word 1]]="",Raw_data_N2_Kanji[[#This Row],[Supporting word 2]]=""),$B112,$B112+1)</f>
        <v>0</v>
      </c>
      <c r="C113" s="9">
        <f>ROW()-ROW(Raw_data_N2_Kanji[#Headers])</f>
        <v>111</v>
      </c>
      <c r="D113" s="9"/>
      <c r="E113" s="9" t="str">
        <f>IF(Raw_data_N2_Kanji[[#This Row],[Categorie]]="",$E112,Raw_data_N2_Kanji[[#This Row],[Categorie]])</f>
        <v>Sauce and Side Dishes</v>
      </c>
      <c r="F113" s="9">
        <f t="shared" si="2"/>
        <v>2</v>
      </c>
      <c r="G113" s="57" t="str">
        <f>Raw_data_N2_Kanji[[#This Row],[Lecture_no]]&amp;"_"&amp;Raw_data_N2_Kanji[[#This Row],[Receipe_no]]</f>
        <v>Sauce and Side Dishes_2</v>
      </c>
      <c r="H113" s="11" t="s">
        <v>27548</v>
      </c>
      <c r="I11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ငါးပိရည်</v>
      </c>
      <c r="K11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3" s="11"/>
      <c r="N113" s="11"/>
      <c r="O11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3" s="12" t="s">
        <v>27728</v>
      </c>
      <c r="Q113" s="12">
        <f>IF(Raw_data_N2_Kanji[[#This Row],[Receipe_no]]=0,$Q112,
$Q112+1)</f>
        <v>101</v>
      </c>
      <c r="R113" s="11"/>
      <c r="S113" s="11">
        <f>IF(Raw_data_N2_Kanji[[#This Row],[Marking]]="",1,"")</f>
        <v>1</v>
      </c>
      <c r="T113" s="11" t="str">
        <f>IF(Raw_data_N2_Kanji[[#This Row],[Marking_blank]]="",SUMPRODUCT(COUNTIF($S$3:$S113,$S113)),"")</f>
        <v/>
      </c>
      <c r="U113" s="12">
        <f>Raw_data_N2_Kanji[[#This Row],[Sr. no.]]</f>
        <v>111</v>
      </c>
      <c r="V113" s="11">
        <f>SUMPRODUCT(COUNTIF($J$3:$J113,$J113))</f>
        <v>1</v>
      </c>
      <c r="W113" s="82">
        <f>LEN('1_Raw_data'!$J113)</f>
        <v>8</v>
      </c>
      <c r="Y113" t="e">
        <f>Segregate18[[#This Row],[Sr. No.]]</f>
        <v>#REF!</v>
      </c>
      <c r="Z113" t="str">
        <f>IF(AND(OR(BA113="။",BA113="၊"),LEN(BA113)=1),BA113,
IF(ISNUMBER(MATCH(LEFT(BA113,7),Final_modified_Intermediate[Burmese_Consonants],0)),LEFT(BA113,7),
IF(ISNUMBER(MATCH(LEFT(BA113,6),Final_modified_Intermediate[Burmese_Consonants],0)),LEFT(BA113,6),
IF(ISNUMBER(MATCH(LEFT(BA113,5),Final_modified_Intermediate[Burmese_Consonants],0)),LEFT(BA113,5),
IF(ISNUMBER(MATCH(LEFT(BA113,4),Final_modified_Intermediate[Burmese_Consonants],0)),LEFT(BA113,4),
IF(ISNUMBER(MATCH(LEFT(BA113,3),Final_modified_Intermediate[Burmese_Consonants],0)),LEFT(BA113,3),
IF(ISNUMBER(MATCH(LEFT(BA113,2),Final_modified_Intermediate[Burmese_Consonants],0)),LEFT(BA113,2),
IF(ISNUMBER(MATCH(LEFT(BA113,1),Final_modified_Intermediate[Burmese_Consonants],0)),LEFT(BA113,1),
IF(ISNUMBER(MATCH(LEFT(BA113,7),Final_Intermediate[Burmese_Consonants],0)),LEFT(BA113,7),
IF(ISNUMBER(MATCH(LEFT(BA113,6),Final_Intermediate[Burmese_Consonants],0)),LEFT(BA113,6),
IF(ISNUMBER(MATCH(LEFT(BA113,5),Final_Intermediate[Burmese_Consonants],0)),LEFT(BA113,5),
IF(ISNUMBER(MATCH(LEFT(BA113,4),Final_Intermediate[Burmese_Consonants],0)),LEFT(BA113,4),
IF(ISNUMBER(MATCH(LEFT(BA113,3),Final_Intermediate[Burmese_Consonants],0)),LEFT(BA113,3),
IF(ISNUMBER(MATCH(LEFT(BA113,2),Final_Intermediate[Burmese_Consonants],0)),LEFT(BA113,2),
IF(ISNUMBER(MATCH(LEFT(BA113,1),Final_Intermediate[Burmese_Consonants],0)),LEFT(BA113,1),
"")))))))))))))))</f>
        <v>ငါး</v>
      </c>
      <c r="AA11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3" t="str">
        <f>IF(AND(OR(BB113="။",BB113="၊"),LEN(BB113)=1),BB113,
IF(ISNUMBER(MATCH(LEFT(BB113,7),Final_modified_Intermediate[Burmese_Consonants],0)),LEFT(BB113,7),
IF(ISNUMBER(MATCH(LEFT(BB113,6),Final_modified_Intermediate[Burmese_Consonants],0)),LEFT(BB113,6),
IF(ISNUMBER(MATCH(LEFT(BB113,5),Final_modified_Intermediate[Burmese_Consonants],0)),LEFT(BB113,5),
IF(ISNUMBER(MATCH(LEFT(BB113,4),Final_modified_Intermediate[Burmese_Consonants],0)),LEFT(BB113,4),
IF(ISNUMBER(MATCH(LEFT(BB113,3),Final_modified_Intermediate[Burmese_Consonants],0)),LEFT(BB113,3),
IF(ISNUMBER(MATCH(LEFT(BB113,2),Final_modified_Intermediate[Burmese_Consonants],0)),LEFT(BB113,2),
IF(ISNUMBER(MATCH(LEFT(BB113,1),Final_modified_Intermediate[Burmese_Consonants],0)),LEFT(BB113,1),
IF(ISNUMBER(MATCH(LEFT(BB113,7),Final_Intermediate[Burmese_Consonants],0)),LEFT(BB113,7),
IF(ISNUMBER(MATCH(LEFT(BB113,6),Final_Intermediate[Burmese_Consonants],0)),LEFT(BB113,6),
IF(ISNUMBER(MATCH(LEFT(BB113,5),Final_Intermediate[Burmese_Consonants],0)),LEFT(BB113,5),
IF(ISNUMBER(MATCH(LEFT(BB113,4),Final_Intermediate[Burmese_Consonants],0)),LEFT(BB113,4),
IF(ISNUMBER(MATCH(LEFT(BB113,3),Final_Intermediate[Burmese_Consonants],0)),LEFT(BB113,3),
IF(ISNUMBER(MATCH(LEFT(BB113,2),Final_Intermediate[Burmese_Consonants],0)),LEFT(BB113,2),
IF(ISNUMBER(MATCH(LEFT(BB113,1),Final_Intermediate[Burmese_Consonants],0)),LEFT(BB113,1),
"")))))))))))))))</f>
        <v>ပိ</v>
      </c>
      <c r="AC11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3" t="str">
        <f>IF(AND(OR(BC113="။",BC113="၊"),LEN(BC113)=1),BC113,
IF(ISNUMBER(MATCH(LEFT(BC113,7),Final_modified_Intermediate[Burmese_Consonants],0)),LEFT(BC113,7),
IF(ISNUMBER(MATCH(LEFT(BC113,6),Final_modified_Intermediate[Burmese_Consonants],0)),LEFT(BC113,6),
IF(ISNUMBER(MATCH(LEFT(BC113,5),Final_modified_Intermediate[Burmese_Consonants],0)),LEFT(BC113,5),
IF(ISNUMBER(MATCH(LEFT(BC113,4),Final_modified_Intermediate[Burmese_Consonants],0)),LEFT(BC113,4),
IF(ISNUMBER(MATCH(LEFT(BC113,3),Final_modified_Intermediate[Burmese_Consonants],0)),LEFT(BC113,3),
IF(ISNUMBER(MATCH(LEFT(BC113,2),Final_modified_Intermediate[Burmese_Consonants],0)),LEFT(BC113,2),
IF(ISNUMBER(MATCH(LEFT(BC113,1),Final_modified_Intermediate[Burmese_Consonants],0)),LEFT(BC113,1),
IF(ISNUMBER(MATCH(LEFT(BC113,7),Final_Intermediate[Burmese_Consonants],0)),LEFT(BC113,7),
IF(ISNUMBER(MATCH(LEFT(BC113,6),Final_Intermediate[Burmese_Consonants],0)),LEFT(BC113,6),
IF(ISNUMBER(MATCH(LEFT(BC113,5),Final_Intermediate[Burmese_Consonants],0)),LEFT(BC113,5),
IF(ISNUMBER(MATCH(LEFT(BC113,4),Final_Intermediate[Burmese_Consonants],0)),LEFT(BC113,4),
IF(ISNUMBER(MATCH(LEFT(BC113,3),Final_Intermediate[Burmese_Consonants],0)),LEFT(BC113,3),
IF(ISNUMBER(MATCH(LEFT(BC113,2),Final_Intermediate[Burmese_Consonants],0)),LEFT(BC113,2),
IF(ISNUMBER(MATCH(LEFT(BC113,1),Final_Intermediate[Burmese_Consonants],0)),LEFT(BC113,1),
"")))))))))))))))</f>
        <v>ရည်</v>
      </c>
      <c r="AE11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3" t="str">
        <f>IF(AND(OR(BD113="။",BD113="၊"),LEN(BD113)=1),BD113,
IF(ISNUMBER(MATCH(LEFT(BD113,7),Final_modified_Intermediate[Burmese_Consonants],0)),LEFT(BD113,7),
IF(ISNUMBER(MATCH(LEFT(BD113,6),Final_modified_Intermediate[Burmese_Consonants],0)),LEFT(BD113,6),
IF(ISNUMBER(MATCH(LEFT(BD113,5),Final_modified_Intermediate[Burmese_Consonants],0)),LEFT(BD113,5),
IF(ISNUMBER(MATCH(LEFT(BD113,4),Final_modified_Intermediate[Burmese_Consonants],0)),LEFT(BD113,4),
IF(ISNUMBER(MATCH(LEFT(BD113,3),Final_modified_Intermediate[Burmese_Consonants],0)),LEFT(BD113,3),
IF(ISNUMBER(MATCH(LEFT(BD113,2),Final_modified_Intermediate[Burmese_Consonants],0)),LEFT(BD113,2),
IF(ISNUMBER(MATCH(LEFT(BD113,1),Final_modified_Intermediate[Burmese_Consonants],0)),LEFT(BD113,1),
IF(ISNUMBER(MATCH(LEFT(BD113,7),Final_Intermediate[Burmese_Consonants],0)),LEFT(BD113,7),
IF(ISNUMBER(MATCH(LEFT(BD113,6),Final_Intermediate[Burmese_Consonants],0)),LEFT(BD113,6),
IF(ISNUMBER(MATCH(LEFT(BD113,5),Final_Intermediate[Burmese_Consonants],0)),LEFT(BD113,5),
IF(ISNUMBER(MATCH(LEFT(BD113,4),Final_Intermediate[Burmese_Consonants],0)),LEFT(BD113,4),
IF(ISNUMBER(MATCH(LEFT(BD113,3),Final_Intermediate[Burmese_Consonants],0)),LEFT(BD113,3),
IF(ISNUMBER(MATCH(LEFT(BD113,2),Final_Intermediate[Burmese_Consonants],0)),LEFT(BD113,2),
IF(ISNUMBER(MATCH(LEFT(BD113,1),Final_Intermediate[Burmese_Consonants],0)),LEFT(BD113,1),
"")))))))))))))))</f>
        <v/>
      </c>
      <c r="AG113" t="str">
        <f>IF(AND(OR(BE113="။",BE113="၊"),LEN(BE113)=1),BE113,
IF(ISNUMBER(MATCH(LEFT(BE113,7),Final_modified_Intermediate[Burmese_Consonants],0)),LEFT(BE113,7),
IF(ISNUMBER(MATCH(LEFT(BE113,6),Final_modified_Intermediate[Burmese_Consonants],0)),LEFT(BE113,6),
IF(ISNUMBER(MATCH(LEFT(BE113,5),Final_modified_Intermediate[Burmese_Consonants],0)),LEFT(BE113,5),
IF(ISNUMBER(MATCH(LEFT(BE113,4),Final_modified_Intermediate[Burmese_Consonants],0)),LEFT(BE113,4),
IF(ISNUMBER(MATCH(LEFT(BE113,3),Final_modified_Intermediate[Burmese_Consonants],0)),LEFT(BE113,3),
IF(ISNUMBER(MATCH(LEFT(BE113,2),Final_modified_Intermediate[Burmese_Consonants],0)),LEFT(BE113,2),
IF(ISNUMBER(MATCH(LEFT(BE113,1),Final_modified_Intermediate[Burmese_Consonants],0)),LEFT(BE113,1),
IF(ISNUMBER(MATCH(LEFT(BE113,7),Final_Intermediate[Burmese_Consonants],0)),LEFT(BE113,7),
IF(ISNUMBER(MATCH(LEFT(BE113,6),Final_Intermediate[Burmese_Consonants],0)),LEFT(BE113,6),
IF(ISNUMBER(MATCH(LEFT(BE113,5),Final_Intermediate[Burmese_Consonants],0)),LEFT(BE113,5),
IF(ISNUMBER(MATCH(LEFT(BE113,4),Final_Intermediate[Burmese_Consonants],0)),LEFT(BE113,4),
IF(ISNUMBER(MATCH(LEFT(BE113,3),Final_Intermediate[Burmese_Consonants],0)),LEFT(BE113,3),
IF(ISNUMBER(MATCH(LEFT(BE113,2),Final_Intermediate[Burmese_Consonants],0)),LEFT(BE113,2),
IF(ISNUMBER(MATCH(LEFT(BE113,1),Final_Intermediate[Burmese_Consonants],0)),LEFT(BE113,1),
"")))))))))))))))</f>
        <v/>
      </c>
      <c r="AH113" t="str">
        <f>IF(AND(OR(BF113="။",BF113="၊"),LEN(BF113)=1),BF113,
IF(ISNUMBER(MATCH(LEFT(BF113,7),Final_modified_Intermediate[Burmese_Consonants],0)),LEFT(BF113,7),
IF(ISNUMBER(MATCH(LEFT(BF113,6),Final_modified_Intermediate[Burmese_Consonants],0)),LEFT(BF113,6),
IF(ISNUMBER(MATCH(LEFT(BF113,5),Final_modified_Intermediate[Burmese_Consonants],0)),LEFT(BF113,5),
IF(ISNUMBER(MATCH(LEFT(BF113,4),Final_modified_Intermediate[Burmese_Consonants],0)),LEFT(BF113,4),
IF(ISNUMBER(MATCH(LEFT(BF113,3),Final_modified_Intermediate[Burmese_Consonants],0)),LEFT(BF113,3),
IF(ISNUMBER(MATCH(LEFT(BF113,2),Final_modified_Intermediate[Burmese_Consonants],0)),LEFT(BF113,2),
IF(ISNUMBER(MATCH(LEFT(BF113,1),Final_modified_Intermediate[Burmese_Consonants],0)),LEFT(BF113,1),
IF(ISNUMBER(MATCH(LEFT(BF113,7),Final_Intermediate[Burmese_Consonants],0)),LEFT(BF113,7),
IF(ISNUMBER(MATCH(LEFT(BF113,6),Final_Intermediate[Burmese_Consonants],0)),LEFT(BF113,6),
IF(ISNUMBER(MATCH(LEFT(BF113,5),Final_Intermediate[Burmese_Consonants],0)),LEFT(BF113,5),
IF(ISNUMBER(MATCH(LEFT(BF113,4),Final_Intermediate[Burmese_Consonants],0)),LEFT(BF113,4),
IF(ISNUMBER(MATCH(LEFT(BF113,3),Final_Intermediate[Burmese_Consonants],0)),LEFT(BF113,3),
IF(ISNUMBER(MATCH(LEFT(BF113,2),Final_Intermediate[Burmese_Consonants],0)),LEFT(BF113,2),
IF(ISNUMBER(MATCH(LEFT(BF113,1),Final_Intermediate[Burmese_Consonants],0)),LEFT(BF113,1),
"")))))))))))))))</f>
        <v/>
      </c>
      <c r="AI113" t="str">
        <f>IF(AND(OR(BG113="။",BG113="၊"),LEN(BG113)=1),BG113,
IF(ISNUMBER(MATCH(LEFT(BG113,7),Final_modified_Intermediate[Burmese_Consonants],0)),LEFT(BG113,7),
IF(ISNUMBER(MATCH(LEFT(BG113,6),Final_modified_Intermediate[Burmese_Consonants],0)),LEFT(BG113,6),
IF(ISNUMBER(MATCH(LEFT(BG113,5),Final_modified_Intermediate[Burmese_Consonants],0)),LEFT(BG113,5),
IF(ISNUMBER(MATCH(LEFT(BG113,4),Final_modified_Intermediate[Burmese_Consonants],0)),LEFT(BG113,4),
IF(ISNUMBER(MATCH(LEFT(BG113,3),Final_modified_Intermediate[Burmese_Consonants],0)),LEFT(BG113,3),
IF(ISNUMBER(MATCH(LEFT(BG113,2),Final_modified_Intermediate[Burmese_Consonants],0)),LEFT(BG113,2),
IF(ISNUMBER(MATCH(LEFT(BG113,1),Final_modified_Intermediate[Burmese_Consonants],0)),LEFT(BG113,1),
IF(ISNUMBER(MATCH(LEFT(BG113,7),Final_Intermediate[Burmese_Consonants],0)),LEFT(BG113,7),
IF(ISNUMBER(MATCH(LEFT(BG113,6),Final_Intermediate[Burmese_Consonants],0)),LEFT(BG113,6),
IF(ISNUMBER(MATCH(LEFT(BG113,5),Final_Intermediate[Burmese_Consonants],0)),LEFT(BG113,5),
IF(ISNUMBER(MATCH(LEFT(BG113,4),Final_Intermediate[Burmese_Consonants],0)),LEFT(BG113,4),
IF(ISNUMBER(MATCH(LEFT(BG113,3),Final_Intermediate[Burmese_Consonants],0)),LEFT(BG113,3),
IF(ISNUMBER(MATCH(LEFT(BG113,2),Final_Intermediate[Burmese_Consonants],0)),LEFT(BG113,2),
IF(ISNUMBER(MATCH(LEFT(BG113,1),Final_Intermediate[Burmese_Consonants],0)),LEFT(BG113,1),
"")))))))))))))))</f>
        <v/>
      </c>
      <c r="AJ113" t="str">
        <f>IF(AND(OR(BH113="။",BH113="၊"),LEN(BH113)=1),BH113,
IF(ISNUMBER(MATCH(LEFT(BH113,7),Final_modified_Intermediate[Burmese_Consonants],0)),LEFT(BH113,7),
IF(ISNUMBER(MATCH(LEFT(BH113,6),Final_modified_Intermediate[Burmese_Consonants],0)),LEFT(BH113,6),
IF(ISNUMBER(MATCH(LEFT(BH113,5),Final_modified_Intermediate[Burmese_Consonants],0)),LEFT(BH113,5),
IF(ISNUMBER(MATCH(LEFT(BH113,4),Final_modified_Intermediate[Burmese_Consonants],0)),LEFT(BH113,4),
IF(ISNUMBER(MATCH(LEFT(BH113,3),Final_modified_Intermediate[Burmese_Consonants],0)),LEFT(BH113,3),
IF(ISNUMBER(MATCH(LEFT(BH113,2),Final_modified_Intermediate[Burmese_Consonants],0)),LEFT(BH113,2),
IF(ISNUMBER(MATCH(LEFT(BH113,1),Final_modified_Intermediate[Burmese_Consonants],0)),LEFT(BH113,1),
IF(ISNUMBER(MATCH(LEFT(BH113,7),Final_Intermediate[Burmese_Consonants],0)),LEFT(BH113,7),
IF(ISNUMBER(MATCH(LEFT(BH113,6),Final_Intermediate[Burmese_Consonants],0)),LEFT(BH113,6),
IF(ISNUMBER(MATCH(LEFT(BH113,5),Final_Intermediate[Burmese_Consonants],0)),LEFT(BH113,5),
IF(ISNUMBER(MATCH(LEFT(BH113,4),Final_Intermediate[Burmese_Consonants],0)),LEFT(BH113,4),
IF(ISNUMBER(MATCH(LEFT(BH113,3),Final_Intermediate[Burmese_Consonants],0)),LEFT(BH113,3),
IF(ISNUMBER(MATCH(LEFT(BH113,2),Final_Intermediate[Burmese_Consonants],0)),LEFT(BH113,2),
IF(ISNUMBER(MATCH(LEFT(BH113,1),Final_Intermediate[Burmese_Consonants],0)),LEFT(BH113,1),
"")))))))))))))))</f>
        <v/>
      </c>
      <c r="AK113" t="str">
        <f>IF(AND(OR(BI113="။",BI113="၊"),LEN(BI113)=1),BI113,
IF(ISNUMBER(MATCH(LEFT(BI113,7),Final_modified_Intermediate[Burmese_Consonants],0)),LEFT(BI113,7),
IF(ISNUMBER(MATCH(LEFT(BI113,6),Final_modified_Intermediate[Burmese_Consonants],0)),LEFT(BI113,6),
IF(ISNUMBER(MATCH(LEFT(BI113,5),Final_modified_Intermediate[Burmese_Consonants],0)),LEFT(BI113,5),
IF(ISNUMBER(MATCH(LEFT(BI113,4),Final_modified_Intermediate[Burmese_Consonants],0)),LEFT(BI113,4),
IF(ISNUMBER(MATCH(LEFT(BI113,3),Final_modified_Intermediate[Burmese_Consonants],0)),LEFT(BI113,3),
IF(ISNUMBER(MATCH(LEFT(BI113,2),Final_modified_Intermediate[Burmese_Consonants],0)),LEFT(BI113,2),
IF(ISNUMBER(MATCH(LEFT(BI113,1),Final_modified_Intermediate[Burmese_Consonants],0)),LEFT(BI113,1),
IF(ISNUMBER(MATCH(LEFT(BI113,7),Final_Intermediate[Burmese_Consonants],0)),LEFT(BI113,7),
IF(ISNUMBER(MATCH(LEFT(BI113,6),Final_Intermediate[Burmese_Consonants],0)),LEFT(BI113,6),
IF(ISNUMBER(MATCH(LEFT(BI113,5),Final_Intermediate[Burmese_Consonants],0)),LEFT(BI113,5),
IF(ISNUMBER(MATCH(LEFT(BI113,4),Final_Intermediate[Burmese_Consonants],0)),LEFT(BI113,4),
IF(ISNUMBER(MATCH(LEFT(BI113,3),Final_Intermediate[Burmese_Consonants],0)),LEFT(BI113,3),
IF(ISNUMBER(MATCH(LEFT(BI113,2),Final_Intermediate[Burmese_Consonants],0)),LEFT(BI113,2),
IF(ISNUMBER(MATCH(LEFT(BI113,1),Final_Intermediate[Burmese_Consonants],0)),LEFT(BI113,1),
"")))))))))))))))</f>
        <v/>
      </c>
      <c r="AL113" t="str">
        <f>IF(AND(OR(BJ113="။",BJ113="၊"),LEN(BJ113)=1),BJ113,
IF(ISNUMBER(MATCH(LEFT(BJ113,7),Final_modified_Intermediate[Burmese_Consonants],0)),LEFT(BJ113,7),
IF(ISNUMBER(MATCH(LEFT(BJ113,6),Final_modified_Intermediate[Burmese_Consonants],0)),LEFT(BJ113,6),
IF(ISNUMBER(MATCH(LEFT(BJ113,5),Final_modified_Intermediate[Burmese_Consonants],0)),LEFT(BJ113,5),
IF(ISNUMBER(MATCH(LEFT(BJ113,4),Final_modified_Intermediate[Burmese_Consonants],0)),LEFT(BJ113,4),
IF(ISNUMBER(MATCH(LEFT(BJ113,3),Final_modified_Intermediate[Burmese_Consonants],0)),LEFT(BJ113,3),
IF(ISNUMBER(MATCH(LEFT(BJ113,2),Final_modified_Intermediate[Burmese_Consonants],0)),LEFT(BJ113,2),
IF(ISNUMBER(MATCH(LEFT(BJ113,1),Final_modified_Intermediate[Burmese_Consonants],0)),LEFT(BJ113,1),
IF(ISNUMBER(MATCH(LEFT(BJ113,7),Final_Intermediate[Burmese_Consonants],0)),LEFT(BJ113,7),
IF(ISNUMBER(MATCH(LEFT(BJ113,6),Final_Intermediate[Burmese_Consonants],0)),LEFT(BJ113,6),
IF(ISNUMBER(MATCH(LEFT(BJ113,5),Final_Intermediate[Burmese_Consonants],0)),LEFT(BJ113,5),
IF(ISNUMBER(MATCH(LEFT(BJ113,4),Final_Intermediate[Burmese_Consonants],0)),LEFT(BJ113,4),
IF(ISNUMBER(MATCH(LEFT(BJ113,3),Final_Intermediate[Burmese_Consonants],0)),LEFT(BJ113,3),
IF(ISNUMBER(MATCH(LEFT(BJ113,2),Final_Intermediate[Burmese_Consonants],0)),LEFT(BJ113,2),
IF(ISNUMBER(MATCH(LEFT(BJ113,1),Final_Intermediate[Burmese_Consonants],0)),LEFT(BJ113,1),
"")))))))))))))))</f>
        <v/>
      </c>
      <c r="AN113" t="e">
        <f>Compiler_Burmese[[#This Row],[Sr. No.]]</f>
        <v>#REF!</v>
      </c>
      <c r="AO11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3" t="e">
        <f>[2]!Vocabulary_Burmese[[#This Row],[Sr. No.]]</f>
        <v>#REF!</v>
      </c>
      <c r="BA113" t="str">
        <f>IF(Raw_data_N2_Kanji[[#This Row],[Categorie]]&lt;&gt;"","",
IF(ISNUMBER(MATCH(V,Special_list[Burmese word],0)),"",
SUBSTITUTE(Raw_data_N2_Kanji[[#This Row],[Raw]]," ","")))</f>
        <v>ငါးပိရည်</v>
      </c>
      <c r="BB113" t="str">
        <f>RIGHT(Segregate18[[#This Row],[UPGRADE]],LEN(Segregate18[[#This Row],[UPGRADE]])-LEN(Compiler_Burmese[[#This Row],[1]]))</f>
        <v>ပိရည်</v>
      </c>
      <c r="BC113" t="str">
        <f>RIGHT(Segregate18[[#This Row],[11]],LEN(Segregate18[[#This Row],[11]])-LEN(Compiler_Burmese[[#This Row],[2]]))</f>
        <v>ရည်</v>
      </c>
      <c r="BD113" t="str">
        <f>RIGHT(Segregate18[[#This Row],[21]],LEN(Segregate18[[#This Row],[21]])-LEN(Compiler_Burmese[[#This Row],[3]]))</f>
        <v/>
      </c>
      <c r="BE113" t="str">
        <f>RIGHT(Segregate18[[#This Row],[31]],LEN(Segregate18[[#This Row],[31]])-LEN(Compiler_Burmese[[#This Row],[4]]))</f>
        <v/>
      </c>
      <c r="BF113" t="str">
        <f>RIGHT(Segregate18[[#This Row],[41]],LEN(Segregate18[[#This Row],[41]])-LEN(Compiler_Burmese[[#This Row],[5]]))</f>
        <v/>
      </c>
      <c r="BG113" t="str">
        <f>RIGHT(Segregate18[[#This Row],[51]],LEN(Segregate18[[#This Row],[51]])-LEN(Compiler_Burmese[[#This Row],[6]]))</f>
        <v/>
      </c>
      <c r="BH113" t="str">
        <f>RIGHT(Segregate18[[#This Row],[61]],LEN(Segregate18[[#This Row],[61]])-LEN(Compiler_Burmese[[#This Row],[7]]))</f>
        <v/>
      </c>
      <c r="BI113" t="str">
        <f>RIGHT(Segregate18[[#This Row],[71]],LEN(Segregate18[[#This Row],[71]])-LEN(Compiler_Burmese[[#This Row],[8]]))</f>
        <v/>
      </c>
      <c r="BJ113" t="str">
        <f>RIGHT(Segregate18[[#This Row],[81]],LEN(Segregate18[[#This Row],[81]])-LEN(Compiler_Burmese[[#This Row],[9]]))</f>
        <v/>
      </c>
    </row>
    <row r="114" spans="1:62" ht="14.25" customHeight="1" x14ac:dyDescent="0.3">
      <c r="A114">
        <f>IF(Raw_data_N2_Kanji[[#This Row],[Categorie]]&lt;&gt;"",$A113+1,$A113)</f>
        <v>10</v>
      </c>
      <c r="B114" s="6">
        <f>IF(AND(Raw_data_N2_Kanji[[#This Row],[Supporting word 1]]="",Raw_data_N2_Kanji[[#This Row],[Supporting word 2]]=""),$B113,$B113+1)</f>
        <v>0</v>
      </c>
      <c r="C114" s="9">
        <f>ROW()-ROW(Raw_data_N2_Kanji[#Headers])</f>
        <v>112</v>
      </c>
      <c r="D114" s="9"/>
      <c r="E114" s="9" t="str">
        <f>IF(Raw_data_N2_Kanji[[#This Row],[Categorie]]="",$E113,Raw_data_N2_Kanji[[#This Row],[Categorie]])</f>
        <v>Sauce and Side Dishes</v>
      </c>
      <c r="F114" s="9">
        <f t="shared" si="2"/>
        <v>3</v>
      </c>
      <c r="G114" s="57" t="str">
        <f>Raw_data_N2_Kanji[[#This Row],[Lecture_no]]&amp;"_"&amp;Raw_data_N2_Kanji[[#This Row],[Receipe_no]]</f>
        <v>Sauce and Side Dishes_3</v>
      </c>
      <c r="H114" s="101" t="s">
        <v>27549</v>
      </c>
      <c r="I11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4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ငါးပိထောင်း</v>
      </c>
      <c r="K11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4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4" s="101"/>
      <c r="N114" s="101"/>
      <c r="O11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4" s="99" t="s">
        <v>27729</v>
      </c>
      <c r="Q114" s="12">
        <f>IF(Raw_data_N2_Kanji[[#This Row],[Receipe_no]]=0,$Q113,
$Q113+1)</f>
        <v>102</v>
      </c>
      <c r="R114" s="101"/>
      <c r="S114" s="101">
        <f>IF(Raw_data_N2_Kanji[[#This Row],[Marking]]="",1,"")</f>
        <v>1</v>
      </c>
      <c r="T114" s="101" t="str">
        <f>IF(Raw_data_N2_Kanji[[#This Row],[Marking_blank]]="",SUMPRODUCT(COUNTIF($S$3:$S114,$S114)),"")</f>
        <v/>
      </c>
      <c r="U114" s="99">
        <f>Raw_data_N2_Kanji[[#This Row],[Sr. no.]]</f>
        <v>112</v>
      </c>
      <c r="V114" s="101">
        <f>SUMPRODUCT(COUNTIF($J$3:$J114,$J114))</f>
        <v>1</v>
      </c>
      <c r="W114" s="101">
        <f>LEN('1_Raw_data'!$J114)</f>
        <v>11</v>
      </c>
      <c r="Y114" t="e">
        <f>Segregate18[[#This Row],[Sr. No.]]</f>
        <v>#REF!</v>
      </c>
      <c r="Z114" t="str">
        <f>IF(AND(OR(BA114="။",BA114="၊"),LEN(BA114)=1),BA114,
IF(ISNUMBER(MATCH(LEFT(BA114,7),Final_modified_Intermediate[Burmese_Consonants],0)),LEFT(BA114,7),
IF(ISNUMBER(MATCH(LEFT(BA114,6),Final_modified_Intermediate[Burmese_Consonants],0)),LEFT(BA114,6),
IF(ISNUMBER(MATCH(LEFT(BA114,5),Final_modified_Intermediate[Burmese_Consonants],0)),LEFT(BA114,5),
IF(ISNUMBER(MATCH(LEFT(BA114,4),Final_modified_Intermediate[Burmese_Consonants],0)),LEFT(BA114,4),
IF(ISNUMBER(MATCH(LEFT(BA114,3),Final_modified_Intermediate[Burmese_Consonants],0)),LEFT(BA114,3),
IF(ISNUMBER(MATCH(LEFT(BA114,2),Final_modified_Intermediate[Burmese_Consonants],0)),LEFT(BA114,2),
IF(ISNUMBER(MATCH(LEFT(BA114,1),Final_modified_Intermediate[Burmese_Consonants],0)),LEFT(BA114,1),
IF(ISNUMBER(MATCH(LEFT(BA114,7),Final_Intermediate[Burmese_Consonants],0)),LEFT(BA114,7),
IF(ISNUMBER(MATCH(LEFT(BA114,6),Final_Intermediate[Burmese_Consonants],0)),LEFT(BA114,6),
IF(ISNUMBER(MATCH(LEFT(BA114,5),Final_Intermediate[Burmese_Consonants],0)),LEFT(BA114,5),
IF(ISNUMBER(MATCH(LEFT(BA114,4),Final_Intermediate[Burmese_Consonants],0)),LEFT(BA114,4),
IF(ISNUMBER(MATCH(LEFT(BA114,3),Final_Intermediate[Burmese_Consonants],0)),LEFT(BA114,3),
IF(ISNUMBER(MATCH(LEFT(BA114,2),Final_Intermediate[Burmese_Consonants],0)),LEFT(BA114,2),
IF(ISNUMBER(MATCH(LEFT(BA114,1),Final_Intermediate[Burmese_Consonants],0)),LEFT(BA114,1),
"")))))))))))))))</f>
        <v>ငါး</v>
      </c>
      <c r="AA11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4" t="str">
        <f>IF(AND(OR(BB114="။",BB114="၊"),LEN(BB114)=1),BB114,
IF(ISNUMBER(MATCH(LEFT(BB114,7),Final_modified_Intermediate[Burmese_Consonants],0)),LEFT(BB114,7),
IF(ISNUMBER(MATCH(LEFT(BB114,6),Final_modified_Intermediate[Burmese_Consonants],0)),LEFT(BB114,6),
IF(ISNUMBER(MATCH(LEFT(BB114,5),Final_modified_Intermediate[Burmese_Consonants],0)),LEFT(BB114,5),
IF(ISNUMBER(MATCH(LEFT(BB114,4),Final_modified_Intermediate[Burmese_Consonants],0)),LEFT(BB114,4),
IF(ISNUMBER(MATCH(LEFT(BB114,3),Final_modified_Intermediate[Burmese_Consonants],0)),LEFT(BB114,3),
IF(ISNUMBER(MATCH(LEFT(BB114,2),Final_modified_Intermediate[Burmese_Consonants],0)),LEFT(BB114,2),
IF(ISNUMBER(MATCH(LEFT(BB114,1),Final_modified_Intermediate[Burmese_Consonants],0)),LEFT(BB114,1),
IF(ISNUMBER(MATCH(LEFT(BB114,7),Final_Intermediate[Burmese_Consonants],0)),LEFT(BB114,7),
IF(ISNUMBER(MATCH(LEFT(BB114,6),Final_Intermediate[Burmese_Consonants],0)),LEFT(BB114,6),
IF(ISNUMBER(MATCH(LEFT(BB114,5),Final_Intermediate[Burmese_Consonants],0)),LEFT(BB114,5),
IF(ISNUMBER(MATCH(LEFT(BB114,4),Final_Intermediate[Burmese_Consonants],0)),LEFT(BB114,4),
IF(ISNUMBER(MATCH(LEFT(BB114,3),Final_Intermediate[Burmese_Consonants],0)),LEFT(BB114,3),
IF(ISNUMBER(MATCH(LEFT(BB114,2),Final_Intermediate[Burmese_Consonants],0)),LEFT(BB114,2),
IF(ISNUMBER(MATCH(LEFT(BB114,1),Final_Intermediate[Burmese_Consonants],0)),LEFT(BB114,1),
"")))))))))))))))</f>
        <v>ပိ</v>
      </c>
      <c r="AC11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4" t="str">
        <f>IF(AND(OR(BC114="။",BC114="၊"),LEN(BC114)=1),BC114,
IF(ISNUMBER(MATCH(LEFT(BC114,7),Final_modified_Intermediate[Burmese_Consonants],0)),LEFT(BC114,7),
IF(ISNUMBER(MATCH(LEFT(BC114,6),Final_modified_Intermediate[Burmese_Consonants],0)),LEFT(BC114,6),
IF(ISNUMBER(MATCH(LEFT(BC114,5),Final_modified_Intermediate[Burmese_Consonants],0)),LEFT(BC114,5),
IF(ISNUMBER(MATCH(LEFT(BC114,4),Final_modified_Intermediate[Burmese_Consonants],0)),LEFT(BC114,4),
IF(ISNUMBER(MATCH(LEFT(BC114,3),Final_modified_Intermediate[Burmese_Consonants],0)),LEFT(BC114,3),
IF(ISNUMBER(MATCH(LEFT(BC114,2),Final_modified_Intermediate[Burmese_Consonants],0)),LEFT(BC114,2),
IF(ISNUMBER(MATCH(LEFT(BC114,1),Final_modified_Intermediate[Burmese_Consonants],0)),LEFT(BC114,1),
IF(ISNUMBER(MATCH(LEFT(BC114,7),Final_Intermediate[Burmese_Consonants],0)),LEFT(BC114,7),
IF(ISNUMBER(MATCH(LEFT(BC114,6),Final_Intermediate[Burmese_Consonants],0)),LEFT(BC114,6),
IF(ISNUMBER(MATCH(LEFT(BC114,5),Final_Intermediate[Burmese_Consonants],0)),LEFT(BC114,5),
IF(ISNUMBER(MATCH(LEFT(BC114,4),Final_Intermediate[Burmese_Consonants],0)),LEFT(BC114,4),
IF(ISNUMBER(MATCH(LEFT(BC114,3),Final_Intermediate[Burmese_Consonants],0)),LEFT(BC114,3),
IF(ISNUMBER(MATCH(LEFT(BC114,2),Final_Intermediate[Burmese_Consonants],0)),LEFT(BC114,2),
IF(ISNUMBER(MATCH(LEFT(BC114,1),Final_Intermediate[Burmese_Consonants],0)),LEFT(BC114,1),
"")))))))))))))))</f>
        <v>ထောင်း</v>
      </c>
      <c r="AE11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4" t="str">
        <f>IF(AND(OR(BD114="။",BD114="၊"),LEN(BD114)=1),BD114,
IF(ISNUMBER(MATCH(LEFT(BD114,7),Final_modified_Intermediate[Burmese_Consonants],0)),LEFT(BD114,7),
IF(ISNUMBER(MATCH(LEFT(BD114,6),Final_modified_Intermediate[Burmese_Consonants],0)),LEFT(BD114,6),
IF(ISNUMBER(MATCH(LEFT(BD114,5),Final_modified_Intermediate[Burmese_Consonants],0)),LEFT(BD114,5),
IF(ISNUMBER(MATCH(LEFT(BD114,4),Final_modified_Intermediate[Burmese_Consonants],0)),LEFT(BD114,4),
IF(ISNUMBER(MATCH(LEFT(BD114,3),Final_modified_Intermediate[Burmese_Consonants],0)),LEFT(BD114,3),
IF(ISNUMBER(MATCH(LEFT(BD114,2),Final_modified_Intermediate[Burmese_Consonants],0)),LEFT(BD114,2),
IF(ISNUMBER(MATCH(LEFT(BD114,1),Final_modified_Intermediate[Burmese_Consonants],0)),LEFT(BD114,1),
IF(ISNUMBER(MATCH(LEFT(BD114,7),Final_Intermediate[Burmese_Consonants],0)),LEFT(BD114,7),
IF(ISNUMBER(MATCH(LEFT(BD114,6),Final_Intermediate[Burmese_Consonants],0)),LEFT(BD114,6),
IF(ISNUMBER(MATCH(LEFT(BD114,5),Final_Intermediate[Burmese_Consonants],0)),LEFT(BD114,5),
IF(ISNUMBER(MATCH(LEFT(BD114,4),Final_Intermediate[Burmese_Consonants],0)),LEFT(BD114,4),
IF(ISNUMBER(MATCH(LEFT(BD114,3),Final_Intermediate[Burmese_Consonants],0)),LEFT(BD114,3),
IF(ISNUMBER(MATCH(LEFT(BD114,2),Final_Intermediate[Burmese_Consonants],0)),LEFT(BD114,2),
IF(ISNUMBER(MATCH(LEFT(BD114,1),Final_Intermediate[Burmese_Consonants],0)),LEFT(BD114,1),
"")))))))))))))))</f>
        <v/>
      </c>
      <c r="AG114" t="str">
        <f>IF(AND(OR(BE114="။",BE114="၊"),LEN(BE114)=1),BE114,
IF(ISNUMBER(MATCH(LEFT(BE114,7),Final_modified_Intermediate[Burmese_Consonants],0)),LEFT(BE114,7),
IF(ISNUMBER(MATCH(LEFT(BE114,6),Final_modified_Intermediate[Burmese_Consonants],0)),LEFT(BE114,6),
IF(ISNUMBER(MATCH(LEFT(BE114,5),Final_modified_Intermediate[Burmese_Consonants],0)),LEFT(BE114,5),
IF(ISNUMBER(MATCH(LEFT(BE114,4),Final_modified_Intermediate[Burmese_Consonants],0)),LEFT(BE114,4),
IF(ISNUMBER(MATCH(LEFT(BE114,3),Final_modified_Intermediate[Burmese_Consonants],0)),LEFT(BE114,3),
IF(ISNUMBER(MATCH(LEFT(BE114,2),Final_modified_Intermediate[Burmese_Consonants],0)),LEFT(BE114,2),
IF(ISNUMBER(MATCH(LEFT(BE114,1),Final_modified_Intermediate[Burmese_Consonants],0)),LEFT(BE114,1),
IF(ISNUMBER(MATCH(LEFT(BE114,7),Final_Intermediate[Burmese_Consonants],0)),LEFT(BE114,7),
IF(ISNUMBER(MATCH(LEFT(BE114,6),Final_Intermediate[Burmese_Consonants],0)),LEFT(BE114,6),
IF(ISNUMBER(MATCH(LEFT(BE114,5),Final_Intermediate[Burmese_Consonants],0)),LEFT(BE114,5),
IF(ISNUMBER(MATCH(LEFT(BE114,4),Final_Intermediate[Burmese_Consonants],0)),LEFT(BE114,4),
IF(ISNUMBER(MATCH(LEFT(BE114,3),Final_Intermediate[Burmese_Consonants],0)),LEFT(BE114,3),
IF(ISNUMBER(MATCH(LEFT(BE114,2),Final_Intermediate[Burmese_Consonants],0)),LEFT(BE114,2),
IF(ISNUMBER(MATCH(LEFT(BE114,1),Final_Intermediate[Burmese_Consonants],0)),LEFT(BE114,1),
"")))))))))))))))</f>
        <v/>
      </c>
      <c r="AH114" t="str">
        <f>IF(AND(OR(BF114="။",BF114="၊"),LEN(BF114)=1),BF114,
IF(ISNUMBER(MATCH(LEFT(BF114,7),Final_modified_Intermediate[Burmese_Consonants],0)),LEFT(BF114,7),
IF(ISNUMBER(MATCH(LEFT(BF114,6),Final_modified_Intermediate[Burmese_Consonants],0)),LEFT(BF114,6),
IF(ISNUMBER(MATCH(LEFT(BF114,5),Final_modified_Intermediate[Burmese_Consonants],0)),LEFT(BF114,5),
IF(ISNUMBER(MATCH(LEFT(BF114,4),Final_modified_Intermediate[Burmese_Consonants],0)),LEFT(BF114,4),
IF(ISNUMBER(MATCH(LEFT(BF114,3),Final_modified_Intermediate[Burmese_Consonants],0)),LEFT(BF114,3),
IF(ISNUMBER(MATCH(LEFT(BF114,2),Final_modified_Intermediate[Burmese_Consonants],0)),LEFT(BF114,2),
IF(ISNUMBER(MATCH(LEFT(BF114,1),Final_modified_Intermediate[Burmese_Consonants],0)),LEFT(BF114,1),
IF(ISNUMBER(MATCH(LEFT(BF114,7),Final_Intermediate[Burmese_Consonants],0)),LEFT(BF114,7),
IF(ISNUMBER(MATCH(LEFT(BF114,6),Final_Intermediate[Burmese_Consonants],0)),LEFT(BF114,6),
IF(ISNUMBER(MATCH(LEFT(BF114,5),Final_Intermediate[Burmese_Consonants],0)),LEFT(BF114,5),
IF(ISNUMBER(MATCH(LEFT(BF114,4),Final_Intermediate[Burmese_Consonants],0)),LEFT(BF114,4),
IF(ISNUMBER(MATCH(LEFT(BF114,3),Final_Intermediate[Burmese_Consonants],0)),LEFT(BF114,3),
IF(ISNUMBER(MATCH(LEFT(BF114,2),Final_Intermediate[Burmese_Consonants],0)),LEFT(BF114,2),
IF(ISNUMBER(MATCH(LEFT(BF114,1),Final_Intermediate[Burmese_Consonants],0)),LEFT(BF114,1),
"")))))))))))))))</f>
        <v/>
      </c>
      <c r="AI114" t="str">
        <f>IF(AND(OR(BG114="။",BG114="၊"),LEN(BG114)=1),BG114,
IF(ISNUMBER(MATCH(LEFT(BG114,7),Final_modified_Intermediate[Burmese_Consonants],0)),LEFT(BG114,7),
IF(ISNUMBER(MATCH(LEFT(BG114,6),Final_modified_Intermediate[Burmese_Consonants],0)),LEFT(BG114,6),
IF(ISNUMBER(MATCH(LEFT(BG114,5),Final_modified_Intermediate[Burmese_Consonants],0)),LEFT(BG114,5),
IF(ISNUMBER(MATCH(LEFT(BG114,4),Final_modified_Intermediate[Burmese_Consonants],0)),LEFT(BG114,4),
IF(ISNUMBER(MATCH(LEFT(BG114,3),Final_modified_Intermediate[Burmese_Consonants],0)),LEFT(BG114,3),
IF(ISNUMBER(MATCH(LEFT(BG114,2),Final_modified_Intermediate[Burmese_Consonants],0)),LEFT(BG114,2),
IF(ISNUMBER(MATCH(LEFT(BG114,1),Final_modified_Intermediate[Burmese_Consonants],0)),LEFT(BG114,1),
IF(ISNUMBER(MATCH(LEFT(BG114,7),Final_Intermediate[Burmese_Consonants],0)),LEFT(BG114,7),
IF(ISNUMBER(MATCH(LEFT(BG114,6),Final_Intermediate[Burmese_Consonants],0)),LEFT(BG114,6),
IF(ISNUMBER(MATCH(LEFT(BG114,5),Final_Intermediate[Burmese_Consonants],0)),LEFT(BG114,5),
IF(ISNUMBER(MATCH(LEFT(BG114,4),Final_Intermediate[Burmese_Consonants],0)),LEFT(BG114,4),
IF(ISNUMBER(MATCH(LEFT(BG114,3),Final_Intermediate[Burmese_Consonants],0)),LEFT(BG114,3),
IF(ISNUMBER(MATCH(LEFT(BG114,2),Final_Intermediate[Burmese_Consonants],0)),LEFT(BG114,2),
IF(ISNUMBER(MATCH(LEFT(BG114,1),Final_Intermediate[Burmese_Consonants],0)),LEFT(BG114,1),
"")))))))))))))))</f>
        <v/>
      </c>
      <c r="AJ114" t="str">
        <f>IF(AND(OR(BH114="။",BH114="၊"),LEN(BH114)=1),BH114,
IF(ISNUMBER(MATCH(LEFT(BH114,7),Final_modified_Intermediate[Burmese_Consonants],0)),LEFT(BH114,7),
IF(ISNUMBER(MATCH(LEFT(BH114,6),Final_modified_Intermediate[Burmese_Consonants],0)),LEFT(BH114,6),
IF(ISNUMBER(MATCH(LEFT(BH114,5),Final_modified_Intermediate[Burmese_Consonants],0)),LEFT(BH114,5),
IF(ISNUMBER(MATCH(LEFT(BH114,4),Final_modified_Intermediate[Burmese_Consonants],0)),LEFT(BH114,4),
IF(ISNUMBER(MATCH(LEFT(BH114,3),Final_modified_Intermediate[Burmese_Consonants],0)),LEFT(BH114,3),
IF(ISNUMBER(MATCH(LEFT(BH114,2),Final_modified_Intermediate[Burmese_Consonants],0)),LEFT(BH114,2),
IF(ISNUMBER(MATCH(LEFT(BH114,1),Final_modified_Intermediate[Burmese_Consonants],0)),LEFT(BH114,1),
IF(ISNUMBER(MATCH(LEFT(BH114,7),Final_Intermediate[Burmese_Consonants],0)),LEFT(BH114,7),
IF(ISNUMBER(MATCH(LEFT(BH114,6),Final_Intermediate[Burmese_Consonants],0)),LEFT(BH114,6),
IF(ISNUMBER(MATCH(LEFT(BH114,5),Final_Intermediate[Burmese_Consonants],0)),LEFT(BH114,5),
IF(ISNUMBER(MATCH(LEFT(BH114,4),Final_Intermediate[Burmese_Consonants],0)),LEFT(BH114,4),
IF(ISNUMBER(MATCH(LEFT(BH114,3),Final_Intermediate[Burmese_Consonants],0)),LEFT(BH114,3),
IF(ISNUMBER(MATCH(LEFT(BH114,2),Final_Intermediate[Burmese_Consonants],0)),LEFT(BH114,2),
IF(ISNUMBER(MATCH(LEFT(BH114,1),Final_Intermediate[Burmese_Consonants],0)),LEFT(BH114,1),
"")))))))))))))))</f>
        <v/>
      </c>
      <c r="AK114" t="str">
        <f>IF(AND(OR(BI114="။",BI114="၊"),LEN(BI114)=1),BI114,
IF(ISNUMBER(MATCH(LEFT(BI114,7),Final_modified_Intermediate[Burmese_Consonants],0)),LEFT(BI114,7),
IF(ISNUMBER(MATCH(LEFT(BI114,6),Final_modified_Intermediate[Burmese_Consonants],0)),LEFT(BI114,6),
IF(ISNUMBER(MATCH(LEFT(BI114,5),Final_modified_Intermediate[Burmese_Consonants],0)),LEFT(BI114,5),
IF(ISNUMBER(MATCH(LEFT(BI114,4),Final_modified_Intermediate[Burmese_Consonants],0)),LEFT(BI114,4),
IF(ISNUMBER(MATCH(LEFT(BI114,3),Final_modified_Intermediate[Burmese_Consonants],0)),LEFT(BI114,3),
IF(ISNUMBER(MATCH(LEFT(BI114,2),Final_modified_Intermediate[Burmese_Consonants],0)),LEFT(BI114,2),
IF(ISNUMBER(MATCH(LEFT(BI114,1),Final_modified_Intermediate[Burmese_Consonants],0)),LEFT(BI114,1),
IF(ISNUMBER(MATCH(LEFT(BI114,7),Final_Intermediate[Burmese_Consonants],0)),LEFT(BI114,7),
IF(ISNUMBER(MATCH(LEFT(BI114,6),Final_Intermediate[Burmese_Consonants],0)),LEFT(BI114,6),
IF(ISNUMBER(MATCH(LEFT(BI114,5),Final_Intermediate[Burmese_Consonants],0)),LEFT(BI114,5),
IF(ISNUMBER(MATCH(LEFT(BI114,4),Final_Intermediate[Burmese_Consonants],0)),LEFT(BI114,4),
IF(ISNUMBER(MATCH(LEFT(BI114,3),Final_Intermediate[Burmese_Consonants],0)),LEFT(BI114,3),
IF(ISNUMBER(MATCH(LEFT(BI114,2),Final_Intermediate[Burmese_Consonants],0)),LEFT(BI114,2),
IF(ISNUMBER(MATCH(LEFT(BI114,1),Final_Intermediate[Burmese_Consonants],0)),LEFT(BI114,1),
"")))))))))))))))</f>
        <v/>
      </c>
      <c r="AL114" t="str">
        <f>IF(AND(OR(BJ114="။",BJ114="၊"),LEN(BJ114)=1),BJ114,
IF(ISNUMBER(MATCH(LEFT(BJ114,7),Final_modified_Intermediate[Burmese_Consonants],0)),LEFT(BJ114,7),
IF(ISNUMBER(MATCH(LEFT(BJ114,6),Final_modified_Intermediate[Burmese_Consonants],0)),LEFT(BJ114,6),
IF(ISNUMBER(MATCH(LEFT(BJ114,5),Final_modified_Intermediate[Burmese_Consonants],0)),LEFT(BJ114,5),
IF(ISNUMBER(MATCH(LEFT(BJ114,4),Final_modified_Intermediate[Burmese_Consonants],0)),LEFT(BJ114,4),
IF(ISNUMBER(MATCH(LEFT(BJ114,3),Final_modified_Intermediate[Burmese_Consonants],0)),LEFT(BJ114,3),
IF(ISNUMBER(MATCH(LEFT(BJ114,2),Final_modified_Intermediate[Burmese_Consonants],0)),LEFT(BJ114,2),
IF(ISNUMBER(MATCH(LEFT(BJ114,1),Final_modified_Intermediate[Burmese_Consonants],0)),LEFT(BJ114,1),
IF(ISNUMBER(MATCH(LEFT(BJ114,7),Final_Intermediate[Burmese_Consonants],0)),LEFT(BJ114,7),
IF(ISNUMBER(MATCH(LEFT(BJ114,6),Final_Intermediate[Burmese_Consonants],0)),LEFT(BJ114,6),
IF(ISNUMBER(MATCH(LEFT(BJ114,5),Final_Intermediate[Burmese_Consonants],0)),LEFT(BJ114,5),
IF(ISNUMBER(MATCH(LEFT(BJ114,4),Final_Intermediate[Burmese_Consonants],0)),LEFT(BJ114,4),
IF(ISNUMBER(MATCH(LEFT(BJ114,3),Final_Intermediate[Burmese_Consonants],0)),LEFT(BJ114,3),
IF(ISNUMBER(MATCH(LEFT(BJ114,2),Final_Intermediate[Burmese_Consonants],0)),LEFT(BJ114,2),
IF(ISNUMBER(MATCH(LEFT(BJ114,1),Final_Intermediate[Burmese_Consonants],0)),LEFT(BJ114,1),
"")))))))))))))))</f>
        <v/>
      </c>
      <c r="AN114" t="e">
        <f>Compiler_Burmese[[#This Row],[Sr. No.]]</f>
        <v>#REF!</v>
      </c>
      <c r="AO11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4" t="e">
        <f>[2]!Vocabulary_Burmese[[#This Row],[Sr. No.]]</f>
        <v>#REF!</v>
      </c>
      <c r="BA114" t="str">
        <f>IF(Raw_data_N2_Kanji[[#This Row],[Categorie]]&lt;&gt;"","",
IF(ISNUMBER(MATCH(V,Special_list[Burmese word],0)),"",
SUBSTITUTE(Raw_data_N2_Kanji[[#This Row],[Raw]]," ","")))</f>
        <v>ငါးပိထောင်း</v>
      </c>
      <c r="BB114" t="str">
        <f>RIGHT(Segregate18[[#This Row],[UPGRADE]],LEN(Segregate18[[#This Row],[UPGRADE]])-LEN(Compiler_Burmese[[#This Row],[1]]))</f>
        <v>ပိထောင်း</v>
      </c>
      <c r="BC114" t="str">
        <f>RIGHT(Segregate18[[#This Row],[11]],LEN(Segregate18[[#This Row],[11]])-LEN(Compiler_Burmese[[#This Row],[2]]))</f>
        <v>ထောင်း</v>
      </c>
      <c r="BD114" t="str">
        <f>RIGHT(Segregate18[[#This Row],[21]],LEN(Segregate18[[#This Row],[21]])-LEN(Compiler_Burmese[[#This Row],[3]]))</f>
        <v/>
      </c>
      <c r="BE114" t="str">
        <f>RIGHT(Segregate18[[#This Row],[31]],LEN(Segregate18[[#This Row],[31]])-LEN(Compiler_Burmese[[#This Row],[4]]))</f>
        <v/>
      </c>
      <c r="BF114" t="str">
        <f>RIGHT(Segregate18[[#This Row],[41]],LEN(Segregate18[[#This Row],[41]])-LEN(Compiler_Burmese[[#This Row],[5]]))</f>
        <v/>
      </c>
      <c r="BG114" t="str">
        <f>RIGHT(Segregate18[[#This Row],[51]],LEN(Segregate18[[#This Row],[51]])-LEN(Compiler_Burmese[[#This Row],[6]]))</f>
        <v/>
      </c>
      <c r="BH114" t="str">
        <f>RIGHT(Segregate18[[#This Row],[61]],LEN(Segregate18[[#This Row],[61]])-LEN(Compiler_Burmese[[#This Row],[7]]))</f>
        <v/>
      </c>
      <c r="BI114" t="str">
        <f>RIGHT(Segregate18[[#This Row],[71]],LEN(Segregate18[[#This Row],[71]])-LEN(Compiler_Burmese[[#This Row],[8]]))</f>
        <v/>
      </c>
      <c r="BJ114" t="str">
        <f>RIGHT(Segregate18[[#This Row],[81]],LEN(Segregate18[[#This Row],[81]])-LEN(Compiler_Burmese[[#This Row],[9]]))</f>
        <v/>
      </c>
    </row>
    <row r="115" spans="1:62" ht="14.25" customHeight="1" x14ac:dyDescent="0.3">
      <c r="A115">
        <f>IF(Raw_data_N2_Kanji[[#This Row],[Categorie]]&lt;&gt;"",$A114+1,$A114)</f>
        <v>10</v>
      </c>
      <c r="B115" s="6">
        <f>IF(AND(Raw_data_N2_Kanji[[#This Row],[Supporting word 1]]="",Raw_data_N2_Kanji[[#This Row],[Supporting word 2]]=""),$B114,$B114+1)</f>
        <v>0</v>
      </c>
      <c r="C115" s="9">
        <f>ROW()-ROW(Raw_data_N2_Kanji[#Headers])</f>
        <v>113</v>
      </c>
      <c r="D115" s="9"/>
      <c r="E115" s="9" t="str">
        <f>IF(Raw_data_N2_Kanji[[#This Row],[Categorie]]="",$E114,Raw_data_N2_Kanji[[#This Row],[Categorie]])</f>
        <v>Sauce and Side Dishes</v>
      </c>
      <c r="F115" s="9">
        <f t="shared" si="2"/>
        <v>4</v>
      </c>
      <c r="G115" s="57" t="str">
        <f>Raw_data_N2_Kanji[[#This Row],[Lecture_no]]&amp;"_"&amp;Raw_data_N2_Kanji[[#This Row],[Receipe_no]]</f>
        <v>Sauce and Side Dishes_4</v>
      </c>
      <c r="H115" s="11" t="s">
        <v>27550</v>
      </c>
      <c r="I11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ပဲပုပ်</v>
      </c>
      <c r="K11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5" s="11"/>
      <c r="N115" s="11"/>
      <c r="O11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5" s="12" t="s">
        <v>27730</v>
      </c>
      <c r="Q115" s="12">
        <f>IF(Raw_data_N2_Kanji[[#This Row],[Receipe_no]]=0,$Q114,
$Q114+1)</f>
        <v>103</v>
      </c>
      <c r="R115" s="11"/>
      <c r="S115" s="11">
        <f>IF(Raw_data_N2_Kanji[[#This Row],[Marking]]="",1,"")</f>
        <v>1</v>
      </c>
      <c r="T115" s="11" t="str">
        <f>IF(Raw_data_N2_Kanji[[#This Row],[Marking_blank]]="",SUMPRODUCT(COUNTIF($S$3:$S115,$S115)),"")</f>
        <v/>
      </c>
      <c r="U115" s="12">
        <f>Raw_data_N2_Kanji[[#This Row],[Sr. no.]]</f>
        <v>113</v>
      </c>
      <c r="V115" s="11">
        <f>SUMPRODUCT(COUNTIF($J$3:$J115,$J115))</f>
        <v>1</v>
      </c>
      <c r="W115" s="82">
        <f>LEN('1_Raw_data'!$J115)</f>
        <v>6</v>
      </c>
      <c r="Y115" t="e">
        <f>Segregate18[[#This Row],[Sr. No.]]</f>
        <v>#REF!</v>
      </c>
      <c r="Z115" t="str">
        <f>IF(AND(OR(BA115="။",BA115="၊"),LEN(BA115)=1),BA115,
IF(ISNUMBER(MATCH(LEFT(BA115,7),Final_modified_Intermediate[Burmese_Consonants],0)),LEFT(BA115,7),
IF(ISNUMBER(MATCH(LEFT(BA115,6),Final_modified_Intermediate[Burmese_Consonants],0)),LEFT(BA115,6),
IF(ISNUMBER(MATCH(LEFT(BA115,5),Final_modified_Intermediate[Burmese_Consonants],0)),LEFT(BA115,5),
IF(ISNUMBER(MATCH(LEFT(BA115,4),Final_modified_Intermediate[Burmese_Consonants],0)),LEFT(BA115,4),
IF(ISNUMBER(MATCH(LEFT(BA115,3),Final_modified_Intermediate[Burmese_Consonants],0)),LEFT(BA115,3),
IF(ISNUMBER(MATCH(LEFT(BA115,2),Final_modified_Intermediate[Burmese_Consonants],0)),LEFT(BA115,2),
IF(ISNUMBER(MATCH(LEFT(BA115,1),Final_modified_Intermediate[Burmese_Consonants],0)),LEFT(BA115,1),
IF(ISNUMBER(MATCH(LEFT(BA115,7),Final_Intermediate[Burmese_Consonants],0)),LEFT(BA115,7),
IF(ISNUMBER(MATCH(LEFT(BA115,6),Final_Intermediate[Burmese_Consonants],0)),LEFT(BA115,6),
IF(ISNUMBER(MATCH(LEFT(BA115,5),Final_Intermediate[Burmese_Consonants],0)),LEFT(BA115,5),
IF(ISNUMBER(MATCH(LEFT(BA115,4),Final_Intermediate[Burmese_Consonants],0)),LEFT(BA115,4),
IF(ISNUMBER(MATCH(LEFT(BA115,3),Final_Intermediate[Burmese_Consonants],0)),LEFT(BA115,3),
IF(ISNUMBER(MATCH(LEFT(BA115,2),Final_Intermediate[Burmese_Consonants],0)),LEFT(BA115,2),
IF(ISNUMBER(MATCH(LEFT(BA115,1),Final_Intermediate[Burmese_Consonants],0)),LEFT(BA115,1),
"")))))))))))))))</f>
        <v>ပဲ</v>
      </c>
      <c r="AA11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5" t="str">
        <f>IF(AND(OR(BB115="။",BB115="၊"),LEN(BB115)=1),BB115,
IF(ISNUMBER(MATCH(LEFT(BB115,7),Final_modified_Intermediate[Burmese_Consonants],0)),LEFT(BB115,7),
IF(ISNUMBER(MATCH(LEFT(BB115,6),Final_modified_Intermediate[Burmese_Consonants],0)),LEFT(BB115,6),
IF(ISNUMBER(MATCH(LEFT(BB115,5),Final_modified_Intermediate[Burmese_Consonants],0)),LEFT(BB115,5),
IF(ISNUMBER(MATCH(LEFT(BB115,4),Final_modified_Intermediate[Burmese_Consonants],0)),LEFT(BB115,4),
IF(ISNUMBER(MATCH(LEFT(BB115,3),Final_modified_Intermediate[Burmese_Consonants],0)),LEFT(BB115,3),
IF(ISNUMBER(MATCH(LEFT(BB115,2),Final_modified_Intermediate[Burmese_Consonants],0)),LEFT(BB115,2),
IF(ISNUMBER(MATCH(LEFT(BB115,1),Final_modified_Intermediate[Burmese_Consonants],0)),LEFT(BB115,1),
IF(ISNUMBER(MATCH(LEFT(BB115,7),Final_Intermediate[Burmese_Consonants],0)),LEFT(BB115,7),
IF(ISNUMBER(MATCH(LEFT(BB115,6),Final_Intermediate[Burmese_Consonants],0)),LEFT(BB115,6),
IF(ISNUMBER(MATCH(LEFT(BB115,5),Final_Intermediate[Burmese_Consonants],0)),LEFT(BB115,5),
IF(ISNUMBER(MATCH(LEFT(BB115,4),Final_Intermediate[Burmese_Consonants],0)),LEFT(BB115,4),
IF(ISNUMBER(MATCH(LEFT(BB115,3),Final_Intermediate[Burmese_Consonants],0)),LEFT(BB115,3),
IF(ISNUMBER(MATCH(LEFT(BB115,2),Final_Intermediate[Burmese_Consonants],0)),LEFT(BB115,2),
IF(ISNUMBER(MATCH(LEFT(BB115,1),Final_Intermediate[Burmese_Consonants],0)),LEFT(BB115,1),
"")))))))))))))))</f>
        <v>ပုပ်</v>
      </c>
      <c r="AC11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5" t="str">
        <f>IF(AND(OR(BC115="။",BC115="၊"),LEN(BC115)=1),BC115,
IF(ISNUMBER(MATCH(LEFT(BC115,7),Final_modified_Intermediate[Burmese_Consonants],0)),LEFT(BC115,7),
IF(ISNUMBER(MATCH(LEFT(BC115,6),Final_modified_Intermediate[Burmese_Consonants],0)),LEFT(BC115,6),
IF(ISNUMBER(MATCH(LEFT(BC115,5),Final_modified_Intermediate[Burmese_Consonants],0)),LEFT(BC115,5),
IF(ISNUMBER(MATCH(LEFT(BC115,4),Final_modified_Intermediate[Burmese_Consonants],0)),LEFT(BC115,4),
IF(ISNUMBER(MATCH(LEFT(BC115,3),Final_modified_Intermediate[Burmese_Consonants],0)),LEFT(BC115,3),
IF(ISNUMBER(MATCH(LEFT(BC115,2),Final_modified_Intermediate[Burmese_Consonants],0)),LEFT(BC115,2),
IF(ISNUMBER(MATCH(LEFT(BC115,1),Final_modified_Intermediate[Burmese_Consonants],0)),LEFT(BC115,1),
IF(ISNUMBER(MATCH(LEFT(BC115,7),Final_Intermediate[Burmese_Consonants],0)),LEFT(BC115,7),
IF(ISNUMBER(MATCH(LEFT(BC115,6),Final_Intermediate[Burmese_Consonants],0)),LEFT(BC115,6),
IF(ISNUMBER(MATCH(LEFT(BC115,5),Final_Intermediate[Burmese_Consonants],0)),LEFT(BC115,5),
IF(ISNUMBER(MATCH(LEFT(BC115,4),Final_Intermediate[Burmese_Consonants],0)),LEFT(BC115,4),
IF(ISNUMBER(MATCH(LEFT(BC115,3),Final_Intermediate[Burmese_Consonants],0)),LEFT(BC115,3),
IF(ISNUMBER(MATCH(LEFT(BC115,2),Final_Intermediate[Burmese_Consonants],0)),LEFT(BC115,2),
IF(ISNUMBER(MATCH(LEFT(BC115,1),Final_Intermediate[Burmese_Consonants],0)),LEFT(BC115,1),
"")))))))))))))))</f>
        <v/>
      </c>
      <c r="AE11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15" t="str">
        <f>IF(AND(OR(BD115="။",BD115="၊"),LEN(BD115)=1),BD115,
IF(ISNUMBER(MATCH(LEFT(BD115,7),Final_modified_Intermediate[Burmese_Consonants],0)),LEFT(BD115,7),
IF(ISNUMBER(MATCH(LEFT(BD115,6),Final_modified_Intermediate[Burmese_Consonants],0)),LEFT(BD115,6),
IF(ISNUMBER(MATCH(LEFT(BD115,5),Final_modified_Intermediate[Burmese_Consonants],0)),LEFT(BD115,5),
IF(ISNUMBER(MATCH(LEFT(BD115,4),Final_modified_Intermediate[Burmese_Consonants],0)),LEFT(BD115,4),
IF(ISNUMBER(MATCH(LEFT(BD115,3),Final_modified_Intermediate[Burmese_Consonants],0)),LEFT(BD115,3),
IF(ISNUMBER(MATCH(LEFT(BD115,2),Final_modified_Intermediate[Burmese_Consonants],0)),LEFT(BD115,2),
IF(ISNUMBER(MATCH(LEFT(BD115,1),Final_modified_Intermediate[Burmese_Consonants],0)),LEFT(BD115,1),
IF(ISNUMBER(MATCH(LEFT(BD115,7),Final_Intermediate[Burmese_Consonants],0)),LEFT(BD115,7),
IF(ISNUMBER(MATCH(LEFT(BD115,6),Final_Intermediate[Burmese_Consonants],0)),LEFT(BD115,6),
IF(ISNUMBER(MATCH(LEFT(BD115,5),Final_Intermediate[Burmese_Consonants],0)),LEFT(BD115,5),
IF(ISNUMBER(MATCH(LEFT(BD115,4),Final_Intermediate[Burmese_Consonants],0)),LEFT(BD115,4),
IF(ISNUMBER(MATCH(LEFT(BD115,3),Final_Intermediate[Burmese_Consonants],0)),LEFT(BD115,3),
IF(ISNUMBER(MATCH(LEFT(BD115,2),Final_Intermediate[Burmese_Consonants],0)),LEFT(BD115,2),
IF(ISNUMBER(MATCH(LEFT(BD115,1),Final_Intermediate[Burmese_Consonants],0)),LEFT(BD115,1),
"")))))))))))))))</f>
        <v/>
      </c>
      <c r="AG115" t="str">
        <f>IF(AND(OR(BE115="။",BE115="၊"),LEN(BE115)=1),BE115,
IF(ISNUMBER(MATCH(LEFT(BE115,7),Final_modified_Intermediate[Burmese_Consonants],0)),LEFT(BE115,7),
IF(ISNUMBER(MATCH(LEFT(BE115,6),Final_modified_Intermediate[Burmese_Consonants],0)),LEFT(BE115,6),
IF(ISNUMBER(MATCH(LEFT(BE115,5),Final_modified_Intermediate[Burmese_Consonants],0)),LEFT(BE115,5),
IF(ISNUMBER(MATCH(LEFT(BE115,4),Final_modified_Intermediate[Burmese_Consonants],0)),LEFT(BE115,4),
IF(ISNUMBER(MATCH(LEFT(BE115,3),Final_modified_Intermediate[Burmese_Consonants],0)),LEFT(BE115,3),
IF(ISNUMBER(MATCH(LEFT(BE115,2),Final_modified_Intermediate[Burmese_Consonants],0)),LEFT(BE115,2),
IF(ISNUMBER(MATCH(LEFT(BE115,1),Final_modified_Intermediate[Burmese_Consonants],0)),LEFT(BE115,1),
IF(ISNUMBER(MATCH(LEFT(BE115,7),Final_Intermediate[Burmese_Consonants],0)),LEFT(BE115,7),
IF(ISNUMBER(MATCH(LEFT(BE115,6),Final_Intermediate[Burmese_Consonants],0)),LEFT(BE115,6),
IF(ISNUMBER(MATCH(LEFT(BE115,5),Final_Intermediate[Burmese_Consonants],0)),LEFT(BE115,5),
IF(ISNUMBER(MATCH(LEFT(BE115,4),Final_Intermediate[Burmese_Consonants],0)),LEFT(BE115,4),
IF(ISNUMBER(MATCH(LEFT(BE115,3),Final_Intermediate[Burmese_Consonants],0)),LEFT(BE115,3),
IF(ISNUMBER(MATCH(LEFT(BE115,2),Final_Intermediate[Burmese_Consonants],0)),LEFT(BE115,2),
IF(ISNUMBER(MATCH(LEFT(BE115,1),Final_Intermediate[Burmese_Consonants],0)),LEFT(BE115,1),
"")))))))))))))))</f>
        <v/>
      </c>
      <c r="AH115" t="str">
        <f>IF(AND(OR(BF115="။",BF115="၊"),LEN(BF115)=1),BF115,
IF(ISNUMBER(MATCH(LEFT(BF115,7),Final_modified_Intermediate[Burmese_Consonants],0)),LEFT(BF115,7),
IF(ISNUMBER(MATCH(LEFT(BF115,6),Final_modified_Intermediate[Burmese_Consonants],0)),LEFT(BF115,6),
IF(ISNUMBER(MATCH(LEFT(BF115,5),Final_modified_Intermediate[Burmese_Consonants],0)),LEFT(BF115,5),
IF(ISNUMBER(MATCH(LEFT(BF115,4),Final_modified_Intermediate[Burmese_Consonants],0)),LEFT(BF115,4),
IF(ISNUMBER(MATCH(LEFT(BF115,3),Final_modified_Intermediate[Burmese_Consonants],0)),LEFT(BF115,3),
IF(ISNUMBER(MATCH(LEFT(BF115,2),Final_modified_Intermediate[Burmese_Consonants],0)),LEFT(BF115,2),
IF(ISNUMBER(MATCH(LEFT(BF115,1),Final_modified_Intermediate[Burmese_Consonants],0)),LEFT(BF115,1),
IF(ISNUMBER(MATCH(LEFT(BF115,7),Final_Intermediate[Burmese_Consonants],0)),LEFT(BF115,7),
IF(ISNUMBER(MATCH(LEFT(BF115,6),Final_Intermediate[Burmese_Consonants],0)),LEFT(BF115,6),
IF(ISNUMBER(MATCH(LEFT(BF115,5),Final_Intermediate[Burmese_Consonants],0)),LEFT(BF115,5),
IF(ISNUMBER(MATCH(LEFT(BF115,4),Final_Intermediate[Burmese_Consonants],0)),LEFT(BF115,4),
IF(ISNUMBER(MATCH(LEFT(BF115,3),Final_Intermediate[Burmese_Consonants],0)),LEFT(BF115,3),
IF(ISNUMBER(MATCH(LEFT(BF115,2),Final_Intermediate[Burmese_Consonants],0)),LEFT(BF115,2),
IF(ISNUMBER(MATCH(LEFT(BF115,1),Final_Intermediate[Burmese_Consonants],0)),LEFT(BF115,1),
"")))))))))))))))</f>
        <v/>
      </c>
      <c r="AI115" t="str">
        <f>IF(AND(OR(BG115="။",BG115="၊"),LEN(BG115)=1),BG115,
IF(ISNUMBER(MATCH(LEFT(BG115,7),Final_modified_Intermediate[Burmese_Consonants],0)),LEFT(BG115,7),
IF(ISNUMBER(MATCH(LEFT(BG115,6),Final_modified_Intermediate[Burmese_Consonants],0)),LEFT(BG115,6),
IF(ISNUMBER(MATCH(LEFT(BG115,5),Final_modified_Intermediate[Burmese_Consonants],0)),LEFT(BG115,5),
IF(ISNUMBER(MATCH(LEFT(BG115,4),Final_modified_Intermediate[Burmese_Consonants],0)),LEFT(BG115,4),
IF(ISNUMBER(MATCH(LEFT(BG115,3),Final_modified_Intermediate[Burmese_Consonants],0)),LEFT(BG115,3),
IF(ISNUMBER(MATCH(LEFT(BG115,2),Final_modified_Intermediate[Burmese_Consonants],0)),LEFT(BG115,2),
IF(ISNUMBER(MATCH(LEFT(BG115,1),Final_modified_Intermediate[Burmese_Consonants],0)),LEFT(BG115,1),
IF(ISNUMBER(MATCH(LEFT(BG115,7),Final_Intermediate[Burmese_Consonants],0)),LEFT(BG115,7),
IF(ISNUMBER(MATCH(LEFT(BG115,6),Final_Intermediate[Burmese_Consonants],0)),LEFT(BG115,6),
IF(ISNUMBER(MATCH(LEFT(BG115,5),Final_Intermediate[Burmese_Consonants],0)),LEFT(BG115,5),
IF(ISNUMBER(MATCH(LEFT(BG115,4),Final_Intermediate[Burmese_Consonants],0)),LEFT(BG115,4),
IF(ISNUMBER(MATCH(LEFT(BG115,3),Final_Intermediate[Burmese_Consonants],0)),LEFT(BG115,3),
IF(ISNUMBER(MATCH(LEFT(BG115,2),Final_Intermediate[Burmese_Consonants],0)),LEFT(BG115,2),
IF(ISNUMBER(MATCH(LEFT(BG115,1),Final_Intermediate[Burmese_Consonants],0)),LEFT(BG115,1),
"")))))))))))))))</f>
        <v/>
      </c>
      <c r="AJ115" t="str">
        <f>IF(AND(OR(BH115="။",BH115="၊"),LEN(BH115)=1),BH115,
IF(ISNUMBER(MATCH(LEFT(BH115,7),Final_modified_Intermediate[Burmese_Consonants],0)),LEFT(BH115,7),
IF(ISNUMBER(MATCH(LEFT(BH115,6),Final_modified_Intermediate[Burmese_Consonants],0)),LEFT(BH115,6),
IF(ISNUMBER(MATCH(LEFT(BH115,5),Final_modified_Intermediate[Burmese_Consonants],0)),LEFT(BH115,5),
IF(ISNUMBER(MATCH(LEFT(BH115,4),Final_modified_Intermediate[Burmese_Consonants],0)),LEFT(BH115,4),
IF(ISNUMBER(MATCH(LEFT(BH115,3),Final_modified_Intermediate[Burmese_Consonants],0)),LEFT(BH115,3),
IF(ISNUMBER(MATCH(LEFT(BH115,2),Final_modified_Intermediate[Burmese_Consonants],0)),LEFT(BH115,2),
IF(ISNUMBER(MATCH(LEFT(BH115,1),Final_modified_Intermediate[Burmese_Consonants],0)),LEFT(BH115,1),
IF(ISNUMBER(MATCH(LEFT(BH115,7),Final_Intermediate[Burmese_Consonants],0)),LEFT(BH115,7),
IF(ISNUMBER(MATCH(LEFT(BH115,6),Final_Intermediate[Burmese_Consonants],0)),LEFT(BH115,6),
IF(ISNUMBER(MATCH(LEFT(BH115,5),Final_Intermediate[Burmese_Consonants],0)),LEFT(BH115,5),
IF(ISNUMBER(MATCH(LEFT(BH115,4),Final_Intermediate[Burmese_Consonants],0)),LEFT(BH115,4),
IF(ISNUMBER(MATCH(LEFT(BH115,3),Final_Intermediate[Burmese_Consonants],0)),LEFT(BH115,3),
IF(ISNUMBER(MATCH(LEFT(BH115,2),Final_Intermediate[Burmese_Consonants],0)),LEFT(BH115,2),
IF(ISNUMBER(MATCH(LEFT(BH115,1),Final_Intermediate[Burmese_Consonants],0)),LEFT(BH115,1),
"")))))))))))))))</f>
        <v/>
      </c>
      <c r="AK115" t="str">
        <f>IF(AND(OR(BI115="။",BI115="၊"),LEN(BI115)=1),BI115,
IF(ISNUMBER(MATCH(LEFT(BI115,7),Final_modified_Intermediate[Burmese_Consonants],0)),LEFT(BI115,7),
IF(ISNUMBER(MATCH(LEFT(BI115,6),Final_modified_Intermediate[Burmese_Consonants],0)),LEFT(BI115,6),
IF(ISNUMBER(MATCH(LEFT(BI115,5),Final_modified_Intermediate[Burmese_Consonants],0)),LEFT(BI115,5),
IF(ISNUMBER(MATCH(LEFT(BI115,4),Final_modified_Intermediate[Burmese_Consonants],0)),LEFT(BI115,4),
IF(ISNUMBER(MATCH(LEFT(BI115,3),Final_modified_Intermediate[Burmese_Consonants],0)),LEFT(BI115,3),
IF(ISNUMBER(MATCH(LEFT(BI115,2),Final_modified_Intermediate[Burmese_Consonants],0)),LEFT(BI115,2),
IF(ISNUMBER(MATCH(LEFT(BI115,1),Final_modified_Intermediate[Burmese_Consonants],0)),LEFT(BI115,1),
IF(ISNUMBER(MATCH(LEFT(BI115,7),Final_Intermediate[Burmese_Consonants],0)),LEFT(BI115,7),
IF(ISNUMBER(MATCH(LEFT(BI115,6),Final_Intermediate[Burmese_Consonants],0)),LEFT(BI115,6),
IF(ISNUMBER(MATCH(LEFT(BI115,5),Final_Intermediate[Burmese_Consonants],0)),LEFT(BI115,5),
IF(ISNUMBER(MATCH(LEFT(BI115,4),Final_Intermediate[Burmese_Consonants],0)),LEFT(BI115,4),
IF(ISNUMBER(MATCH(LEFT(BI115,3),Final_Intermediate[Burmese_Consonants],0)),LEFT(BI115,3),
IF(ISNUMBER(MATCH(LEFT(BI115,2),Final_Intermediate[Burmese_Consonants],0)),LEFT(BI115,2),
IF(ISNUMBER(MATCH(LEFT(BI115,1),Final_Intermediate[Burmese_Consonants],0)),LEFT(BI115,1),
"")))))))))))))))</f>
        <v/>
      </c>
      <c r="AL115" t="str">
        <f>IF(AND(OR(BJ115="။",BJ115="၊"),LEN(BJ115)=1),BJ115,
IF(ISNUMBER(MATCH(LEFT(BJ115,7),Final_modified_Intermediate[Burmese_Consonants],0)),LEFT(BJ115,7),
IF(ISNUMBER(MATCH(LEFT(BJ115,6),Final_modified_Intermediate[Burmese_Consonants],0)),LEFT(BJ115,6),
IF(ISNUMBER(MATCH(LEFT(BJ115,5),Final_modified_Intermediate[Burmese_Consonants],0)),LEFT(BJ115,5),
IF(ISNUMBER(MATCH(LEFT(BJ115,4),Final_modified_Intermediate[Burmese_Consonants],0)),LEFT(BJ115,4),
IF(ISNUMBER(MATCH(LEFT(BJ115,3),Final_modified_Intermediate[Burmese_Consonants],0)),LEFT(BJ115,3),
IF(ISNUMBER(MATCH(LEFT(BJ115,2),Final_modified_Intermediate[Burmese_Consonants],0)),LEFT(BJ115,2),
IF(ISNUMBER(MATCH(LEFT(BJ115,1),Final_modified_Intermediate[Burmese_Consonants],0)),LEFT(BJ115,1),
IF(ISNUMBER(MATCH(LEFT(BJ115,7),Final_Intermediate[Burmese_Consonants],0)),LEFT(BJ115,7),
IF(ISNUMBER(MATCH(LEFT(BJ115,6),Final_Intermediate[Burmese_Consonants],0)),LEFT(BJ115,6),
IF(ISNUMBER(MATCH(LEFT(BJ115,5),Final_Intermediate[Burmese_Consonants],0)),LEFT(BJ115,5),
IF(ISNUMBER(MATCH(LEFT(BJ115,4),Final_Intermediate[Burmese_Consonants],0)),LEFT(BJ115,4),
IF(ISNUMBER(MATCH(LEFT(BJ115,3),Final_Intermediate[Burmese_Consonants],0)),LEFT(BJ115,3),
IF(ISNUMBER(MATCH(LEFT(BJ115,2),Final_Intermediate[Burmese_Consonants],0)),LEFT(BJ115,2),
IF(ISNUMBER(MATCH(LEFT(BJ115,1),Final_Intermediate[Burmese_Consonants],0)),LEFT(BJ115,1),
"")))))))))))))))</f>
        <v/>
      </c>
      <c r="AN115" t="e">
        <f>Compiler_Burmese[[#This Row],[Sr. No.]]</f>
        <v>#REF!</v>
      </c>
      <c r="AO11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1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5" t="e">
        <f>[2]!Vocabulary_Burmese[[#This Row],[Sr. No.]]</f>
        <v>#REF!</v>
      </c>
      <c r="BA115" t="str">
        <f>IF(Raw_data_N2_Kanji[[#This Row],[Categorie]]&lt;&gt;"","",
IF(ISNUMBER(MATCH(V,Special_list[Burmese word],0)),"",
SUBSTITUTE(Raw_data_N2_Kanji[[#This Row],[Raw]]," ","")))</f>
        <v>ပဲပုပ်</v>
      </c>
      <c r="BB115" t="str">
        <f>RIGHT(Segregate18[[#This Row],[UPGRADE]],LEN(Segregate18[[#This Row],[UPGRADE]])-LEN(Compiler_Burmese[[#This Row],[1]]))</f>
        <v>ပုပ်</v>
      </c>
      <c r="BC115" t="str">
        <f>RIGHT(Segregate18[[#This Row],[11]],LEN(Segregate18[[#This Row],[11]])-LEN(Compiler_Burmese[[#This Row],[2]]))</f>
        <v/>
      </c>
      <c r="BD115" t="str">
        <f>RIGHT(Segregate18[[#This Row],[21]],LEN(Segregate18[[#This Row],[21]])-LEN(Compiler_Burmese[[#This Row],[3]]))</f>
        <v/>
      </c>
      <c r="BE115" t="str">
        <f>RIGHT(Segregate18[[#This Row],[31]],LEN(Segregate18[[#This Row],[31]])-LEN(Compiler_Burmese[[#This Row],[4]]))</f>
        <v/>
      </c>
      <c r="BF115" t="str">
        <f>RIGHT(Segregate18[[#This Row],[41]],LEN(Segregate18[[#This Row],[41]])-LEN(Compiler_Burmese[[#This Row],[5]]))</f>
        <v/>
      </c>
      <c r="BG115" t="str">
        <f>RIGHT(Segregate18[[#This Row],[51]],LEN(Segregate18[[#This Row],[51]])-LEN(Compiler_Burmese[[#This Row],[6]]))</f>
        <v/>
      </c>
      <c r="BH115" t="str">
        <f>RIGHT(Segregate18[[#This Row],[61]],LEN(Segregate18[[#This Row],[61]])-LEN(Compiler_Burmese[[#This Row],[7]]))</f>
        <v/>
      </c>
      <c r="BI115" t="str">
        <f>RIGHT(Segregate18[[#This Row],[71]],LEN(Segregate18[[#This Row],[71]])-LEN(Compiler_Burmese[[#This Row],[8]]))</f>
        <v/>
      </c>
      <c r="BJ115" t="str">
        <f>RIGHT(Segregate18[[#This Row],[81]],LEN(Segregate18[[#This Row],[81]])-LEN(Compiler_Burmese[[#This Row],[9]]))</f>
        <v/>
      </c>
    </row>
    <row r="116" spans="1:62" ht="14.25" customHeight="1" x14ac:dyDescent="0.3">
      <c r="A116">
        <f>IF(Raw_data_N2_Kanji[[#This Row],[Categorie]]&lt;&gt;"",$A115+1,$A115)</f>
        <v>10</v>
      </c>
      <c r="B116" s="6">
        <f>IF(AND(Raw_data_N2_Kanji[[#This Row],[Supporting word 1]]="",Raw_data_N2_Kanji[[#This Row],[Supporting word 2]]=""),$B115,$B115+1)</f>
        <v>0</v>
      </c>
      <c r="C116" s="9">
        <f>ROW()-ROW(Raw_data_N2_Kanji[#Headers])</f>
        <v>114</v>
      </c>
      <c r="D116" s="9"/>
      <c r="E116" s="9" t="str">
        <f>IF(Raw_data_N2_Kanji[[#This Row],[Categorie]]="",$E115,Raw_data_N2_Kanji[[#This Row],[Categorie]])</f>
        <v>Sauce and Side Dishes</v>
      </c>
      <c r="F116" s="9">
        <f t="shared" si="2"/>
        <v>5</v>
      </c>
      <c r="G116" s="57" t="str">
        <f>Raw_data_N2_Kanji[[#This Row],[Lecture_no]]&amp;"_"&amp;Raw_data_N2_Kanji[[#This Row],[Receipe_no]]</f>
        <v>Sauce and Side Dishes_5</v>
      </c>
      <c r="H116" s="124" t="s">
        <v>27551</v>
      </c>
      <c r="I11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အချဉ်ရည်</v>
      </c>
      <c r="K11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6" s="11"/>
      <c r="N116" s="11"/>
      <c r="O11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6" s="12" t="s">
        <v>27731</v>
      </c>
      <c r="Q116" s="12">
        <f>IF(Raw_data_N2_Kanji[[#This Row],[Receipe_no]]=0,$Q115,
$Q115+1)</f>
        <v>104</v>
      </c>
      <c r="R116" s="11"/>
      <c r="S116" s="11">
        <f>IF(Raw_data_N2_Kanji[[#This Row],[Marking]]="",1,"")</f>
        <v>1</v>
      </c>
      <c r="T116" s="11" t="str">
        <f>IF(Raw_data_N2_Kanji[[#This Row],[Marking_blank]]="",SUMPRODUCT(COUNTIF($S$3:$S116,$S116)),"")</f>
        <v/>
      </c>
      <c r="U116" s="12">
        <f>Raw_data_N2_Kanji[[#This Row],[Sr. no.]]</f>
        <v>114</v>
      </c>
      <c r="V116" s="11">
        <f>SUMPRODUCT(COUNTIF($J$3:$J116,$J116))</f>
        <v>1</v>
      </c>
      <c r="W116" s="82">
        <f>LEN('1_Raw_data'!$J116)</f>
        <v>8</v>
      </c>
      <c r="Y116" t="e">
        <f>Segregate18[[#This Row],[Sr. No.]]</f>
        <v>#REF!</v>
      </c>
      <c r="Z116" t="str">
        <f>IF(AND(OR(BA116="။",BA116="၊"),LEN(BA116)=1),BA116,
IF(ISNUMBER(MATCH(LEFT(BA116,7),Final_modified_Intermediate[Burmese_Consonants],0)),LEFT(BA116,7),
IF(ISNUMBER(MATCH(LEFT(BA116,6),Final_modified_Intermediate[Burmese_Consonants],0)),LEFT(BA116,6),
IF(ISNUMBER(MATCH(LEFT(BA116,5),Final_modified_Intermediate[Burmese_Consonants],0)),LEFT(BA116,5),
IF(ISNUMBER(MATCH(LEFT(BA116,4),Final_modified_Intermediate[Burmese_Consonants],0)),LEFT(BA116,4),
IF(ISNUMBER(MATCH(LEFT(BA116,3),Final_modified_Intermediate[Burmese_Consonants],0)),LEFT(BA116,3),
IF(ISNUMBER(MATCH(LEFT(BA116,2),Final_modified_Intermediate[Burmese_Consonants],0)),LEFT(BA116,2),
IF(ISNUMBER(MATCH(LEFT(BA116,1),Final_modified_Intermediate[Burmese_Consonants],0)),LEFT(BA116,1),
IF(ISNUMBER(MATCH(LEFT(BA116,7),Final_Intermediate[Burmese_Consonants],0)),LEFT(BA116,7),
IF(ISNUMBER(MATCH(LEFT(BA116,6),Final_Intermediate[Burmese_Consonants],0)),LEFT(BA116,6),
IF(ISNUMBER(MATCH(LEFT(BA116,5),Final_Intermediate[Burmese_Consonants],0)),LEFT(BA116,5),
IF(ISNUMBER(MATCH(LEFT(BA116,4),Final_Intermediate[Burmese_Consonants],0)),LEFT(BA116,4),
IF(ISNUMBER(MATCH(LEFT(BA116,3),Final_Intermediate[Burmese_Consonants],0)),LEFT(BA116,3),
IF(ISNUMBER(MATCH(LEFT(BA116,2),Final_Intermediate[Burmese_Consonants],0)),LEFT(BA116,2),
IF(ISNUMBER(MATCH(LEFT(BA116,1),Final_Intermediate[Burmese_Consonants],0)),LEFT(BA116,1),
"")))))))))))))))</f>
        <v>အ</v>
      </c>
      <c r="AA11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6" t="str">
        <f>IF(AND(OR(BB116="။",BB116="၊"),LEN(BB116)=1),BB116,
IF(ISNUMBER(MATCH(LEFT(BB116,7),Final_modified_Intermediate[Burmese_Consonants],0)),LEFT(BB116,7),
IF(ISNUMBER(MATCH(LEFT(BB116,6),Final_modified_Intermediate[Burmese_Consonants],0)),LEFT(BB116,6),
IF(ISNUMBER(MATCH(LEFT(BB116,5),Final_modified_Intermediate[Burmese_Consonants],0)),LEFT(BB116,5),
IF(ISNUMBER(MATCH(LEFT(BB116,4),Final_modified_Intermediate[Burmese_Consonants],0)),LEFT(BB116,4),
IF(ISNUMBER(MATCH(LEFT(BB116,3),Final_modified_Intermediate[Burmese_Consonants],0)),LEFT(BB116,3),
IF(ISNUMBER(MATCH(LEFT(BB116,2),Final_modified_Intermediate[Burmese_Consonants],0)),LEFT(BB116,2),
IF(ISNUMBER(MATCH(LEFT(BB116,1),Final_modified_Intermediate[Burmese_Consonants],0)),LEFT(BB116,1),
IF(ISNUMBER(MATCH(LEFT(BB116,7),Final_Intermediate[Burmese_Consonants],0)),LEFT(BB116,7),
IF(ISNUMBER(MATCH(LEFT(BB116,6),Final_Intermediate[Burmese_Consonants],0)),LEFT(BB116,6),
IF(ISNUMBER(MATCH(LEFT(BB116,5),Final_Intermediate[Burmese_Consonants],0)),LEFT(BB116,5),
IF(ISNUMBER(MATCH(LEFT(BB116,4),Final_Intermediate[Burmese_Consonants],0)),LEFT(BB116,4),
IF(ISNUMBER(MATCH(LEFT(BB116,3),Final_Intermediate[Burmese_Consonants],0)),LEFT(BB116,3),
IF(ISNUMBER(MATCH(LEFT(BB116,2),Final_Intermediate[Burmese_Consonants],0)),LEFT(BB116,2),
IF(ISNUMBER(MATCH(LEFT(BB116,1),Final_Intermediate[Burmese_Consonants],0)),LEFT(BB116,1),
"")))))))))))))))</f>
        <v>ချ</v>
      </c>
      <c r="AC11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6" t="str">
        <f>IF(AND(OR(BC116="။",BC116="၊"),LEN(BC116)=1),BC116,
IF(ISNUMBER(MATCH(LEFT(BC116,7),Final_modified_Intermediate[Burmese_Consonants],0)),LEFT(BC116,7),
IF(ISNUMBER(MATCH(LEFT(BC116,6),Final_modified_Intermediate[Burmese_Consonants],0)),LEFT(BC116,6),
IF(ISNUMBER(MATCH(LEFT(BC116,5),Final_modified_Intermediate[Burmese_Consonants],0)),LEFT(BC116,5),
IF(ISNUMBER(MATCH(LEFT(BC116,4),Final_modified_Intermediate[Burmese_Consonants],0)),LEFT(BC116,4),
IF(ISNUMBER(MATCH(LEFT(BC116,3),Final_modified_Intermediate[Burmese_Consonants],0)),LEFT(BC116,3),
IF(ISNUMBER(MATCH(LEFT(BC116,2),Final_modified_Intermediate[Burmese_Consonants],0)),LEFT(BC116,2),
IF(ISNUMBER(MATCH(LEFT(BC116,1),Final_modified_Intermediate[Burmese_Consonants],0)),LEFT(BC116,1),
IF(ISNUMBER(MATCH(LEFT(BC116,7),Final_Intermediate[Burmese_Consonants],0)),LEFT(BC116,7),
IF(ISNUMBER(MATCH(LEFT(BC116,6),Final_Intermediate[Burmese_Consonants],0)),LEFT(BC116,6),
IF(ISNUMBER(MATCH(LEFT(BC116,5),Final_Intermediate[Burmese_Consonants],0)),LEFT(BC116,5),
IF(ISNUMBER(MATCH(LEFT(BC116,4),Final_Intermediate[Burmese_Consonants],0)),LEFT(BC116,4),
IF(ISNUMBER(MATCH(LEFT(BC116,3),Final_Intermediate[Burmese_Consonants],0)),LEFT(BC116,3),
IF(ISNUMBER(MATCH(LEFT(BC116,2),Final_Intermediate[Burmese_Consonants],0)),LEFT(BC116,2),
IF(ISNUMBER(MATCH(LEFT(BC116,1),Final_Intermediate[Burmese_Consonants],0)),LEFT(BC116,1),
"")))))))))))))))</f>
        <v/>
      </c>
      <c r="AE116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16" t="str">
        <f>IF(AND(OR(BD116="။",BD116="၊"),LEN(BD116)=1),BD116,
IF(ISNUMBER(MATCH(LEFT(BD116,7),Final_modified_Intermediate[Burmese_Consonants],0)),LEFT(BD116,7),
IF(ISNUMBER(MATCH(LEFT(BD116,6),Final_modified_Intermediate[Burmese_Consonants],0)),LEFT(BD116,6),
IF(ISNUMBER(MATCH(LEFT(BD116,5),Final_modified_Intermediate[Burmese_Consonants],0)),LEFT(BD116,5),
IF(ISNUMBER(MATCH(LEFT(BD116,4),Final_modified_Intermediate[Burmese_Consonants],0)),LEFT(BD116,4),
IF(ISNUMBER(MATCH(LEFT(BD116,3),Final_modified_Intermediate[Burmese_Consonants],0)),LEFT(BD116,3),
IF(ISNUMBER(MATCH(LEFT(BD116,2),Final_modified_Intermediate[Burmese_Consonants],0)),LEFT(BD116,2),
IF(ISNUMBER(MATCH(LEFT(BD116,1),Final_modified_Intermediate[Burmese_Consonants],0)),LEFT(BD116,1),
IF(ISNUMBER(MATCH(LEFT(BD116,7),Final_Intermediate[Burmese_Consonants],0)),LEFT(BD116,7),
IF(ISNUMBER(MATCH(LEFT(BD116,6),Final_Intermediate[Burmese_Consonants],0)),LEFT(BD116,6),
IF(ISNUMBER(MATCH(LEFT(BD116,5),Final_Intermediate[Burmese_Consonants],0)),LEFT(BD116,5),
IF(ISNUMBER(MATCH(LEFT(BD116,4),Final_Intermediate[Burmese_Consonants],0)),LEFT(BD116,4),
IF(ISNUMBER(MATCH(LEFT(BD116,3),Final_Intermediate[Burmese_Consonants],0)),LEFT(BD116,3),
IF(ISNUMBER(MATCH(LEFT(BD116,2),Final_Intermediate[Burmese_Consonants],0)),LEFT(BD116,2),
IF(ISNUMBER(MATCH(LEFT(BD116,1),Final_Intermediate[Burmese_Consonants],0)),LEFT(BD116,1),
"")))))))))))))))</f>
        <v/>
      </c>
      <c r="AG116" t="str">
        <f>IF(AND(OR(BE116="။",BE116="၊"),LEN(BE116)=1),BE116,
IF(ISNUMBER(MATCH(LEFT(BE116,7),Final_modified_Intermediate[Burmese_Consonants],0)),LEFT(BE116,7),
IF(ISNUMBER(MATCH(LEFT(BE116,6),Final_modified_Intermediate[Burmese_Consonants],0)),LEFT(BE116,6),
IF(ISNUMBER(MATCH(LEFT(BE116,5),Final_modified_Intermediate[Burmese_Consonants],0)),LEFT(BE116,5),
IF(ISNUMBER(MATCH(LEFT(BE116,4),Final_modified_Intermediate[Burmese_Consonants],0)),LEFT(BE116,4),
IF(ISNUMBER(MATCH(LEFT(BE116,3),Final_modified_Intermediate[Burmese_Consonants],0)),LEFT(BE116,3),
IF(ISNUMBER(MATCH(LEFT(BE116,2),Final_modified_Intermediate[Burmese_Consonants],0)),LEFT(BE116,2),
IF(ISNUMBER(MATCH(LEFT(BE116,1),Final_modified_Intermediate[Burmese_Consonants],0)),LEFT(BE116,1),
IF(ISNUMBER(MATCH(LEFT(BE116,7),Final_Intermediate[Burmese_Consonants],0)),LEFT(BE116,7),
IF(ISNUMBER(MATCH(LEFT(BE116,6),Final_Intermediate[Burmese_Consonants],0)),LEFT(BE116,6),
IF(ISNUMBER(MATCH(LEFT(BE116,5),Final_Intermediate[Burmese_Consonants],0)),LEFT(BE116,5),
IF(ISNUMBER(MATCH(LEFT(BE116,4),Final_Intermediate[Burmese_Consonants],0)),LEFT(BE116,4),
IF(ISNUMBER(MATCH(LEFT(BE116,3),Final_Intermediate[Burmese_Consonants],0)),LEFT(BE116,3),
IF(ISNUMBER(MATCH(LEFT(BE116,2),Final_Intermediate[Burmese_Consonants],0)),LEFT(BE116,2),
IF(ISNUMBER(MATCH(LEFT(BE116,1),Final_Intermediate[Burmese_Consonants],0)),LEFT(BE116,1),
"")))))))))))))))</f>
        <v/>
      </c>
      <c r="AH116" t="str">
        <f>IF(AND(OR(BF116="။",BF116="၊"),LEN(BF116)=1),BF116,
IF(ISNUMBER(MATCH(LEFT(BF116,7),Final_modified_Intermediate[Burmese_Consonants],0)),LEFT(BF116,7),
IF(ISNUMBER(MATCH(LEFT(BF116,6),Final_modified_Intermediate[Burmese_Consonants],0)),LEFT(BF116,6),
IF(ISNUMBER(MATCH(LEFT(BF116,5),Final_modified_Intermediate[Burmese_Consonants],0)),LEFT(BF116,5),
IF(ISNUMBER(MATCH(LEFT(BF116,4),Final_modified_Intermediate[Burmese_Consonants],0)),LEFT(BF116,4),
IF(ISNUMBER(MATCH(LEFT(BF116,3),Final_modified_Intermediate[Burmese_Consonants],0)),LEFT(BF116,3),
IF(ISNUMBER(MATCH(LEFT(BF116,2),Final_modified_Intermediate[Burmese_Consonants],0)),LEFT(BF116,2),
IF(ISNUMBER(MATCH(LEFT(BF116,1),Final_modified_Intermediate[Burmese_Consonants],0)),LEFT(BF116,1),
IF(ISNUMBER(MATCH(LEFT(BF116,7),Final_Intermediate[Burmese_Consonants],0)),LEFT(BF116,7),
IF(ISNUMBER(MATCH(LEFT(BF116,6),Final_Intermediate[Burmese_Consonants],0)),LEFT(BF116,6),
IF(ISNUMBER(MATCH(LEFT(BF116,5),Final_Intermediate[Burmese_Consonants],0)),LEFT(BF116,5),
IF(ISNUMBER(MATCH(LEFT(BF116,4),Final_Intermediate[Burmese_Consonants],0)),LEFT(BF116,4),
IF(ISNUMBER(MATCH(LEFT(BF116,3),Final_Intermediate[Burmese_Consonants],0)),LEFT(BF116,3),
IF(ISNUMBER(MATCH(LEFT(BF116,2),Final_Intermediate[Burmese_Consonants],0)),LEFT(BF116,2),
IF(ISNUMBER(MATCH(LEFT(BF116,1),Final_Intermediate[Burmese_Consonants],0)),LEFT(BF116,1),
"")))))))))))))))</f>
        <v/>
      </c>
      <c r="AI116" t="str">
        <f>IF(AND(OR(BG116="။",BG116="၊"),LEN(BG116)=1),BG116,
IF(ISNUMBER(MATCH(LEFT(BG116,7),Final_modified_Intermediate[Burmese_Consonants],0)),LEFT(BG116,7),
IF(ISNUMBER(MATCH(LEFT(BG116,6),Final_modified_Intermediate[Burmese_Consonants],0)),LEFT(BG116,6),
IF(ISNUMBER(MATCH(LEFT(BG116,5),Final_modified_Intermediate[Burmese_Consonants],0)),LEFT(BG116,5),
IF(ISNUMBER(MATCH(LEFT(BG116,4),Final_modified_Intermediate[Burmese_Consonants],0)),LEFT(BG116,4),
IF(ISNUMBER(MATCH(LEFT(BG116,3),Final_modified_Intermediate[Burmese_Consonants],0)),LEFT(BG116,3),
IF(ISNUMBER(MATCH(LEFT(BG116,2),Final_modified_Intermediate[Burmese_Consonants],0)),LEFT(BG116,2),
IF(ISNUMBER(MATCH(LEFT(BG116,1),Final_modified_Intermediate[Burmese_Consonants],0)),LEFT(BG116,1),
IF(ISNUMBER(MATCH(LEFT(BG116,7),Final_Intermediate[Burmese_Consonants],0)),LEFT(BG116,7),
IF(ISNUMBER(MATCH(LEFT(BG116,6),Final_Intermediate[Burmese_Consonants],0)),LEFT(BG116,6),
IF(ISNUMBER(MATCH(LEFT(BG116,5),Final_Intermediate[Burmese_Consonants],0)),LEFT(BG116,5),
IF(ISNUMBER(MATCH(LEFT(BG116,4),Final_Intermediate[Burmese_Consonants],0)),LEFT(BG116,4),
IF(ISNUMBER(MATCH(LEFT(BG116,3),Final_Intermediate[Burmese_Consonants],0)),LEFT(BG116,3),
IF(ISNUMBER(MATCH(LEFT(BG116,2),Final_Intermediate[Burmese_Consonants],0)),LEFT(BG116,2),
IF(ISNUMBER(MATCH(LEFT(BG116,1),Final_Intermediate[Burmese_Consonants],0)),LEFT(BG116,1),
"")))))))))))))))</f>
        <v/>
      </c>
      <c r="AJ116" t="str">
        <f>IF(AND(OR(BH116="။",BH116="၊"),LEN(BH116)=1),BH116,
IF(ISNUMBER(MATCH(LEFT(BH116,7),Final_modified_Intermediate[Burmese_Consonants],0)),LEFT(BH116,7),
IF(ISNUMBER(MATCH(LEFT(BH116,6),Final_modified_Intermediate[Burmese_Consonants],0)),LEFT(BH116,6),
IF(ISNUMBER(MATCH(LEFT(BH116,5),Final_modified_Intermediate[Burmese_Consonants],0)),LEFT(BH116,5),
IF(ISNUMBER(MATCH(LEFT(BH116,4),Final_modified_Intermediate[Burmese_Consonants],0)),LEFT(BH116,4),
IF(ISNUMBER(MATCH(LEFT(BH116,3),Final_modified_Intermediate[Burmese_Consonants],0)),LEFT(BH116,3),
IF(ISNUMBER(MATCH(LEFT(BH116,2),Final_modified_Intermediate[Burmese_Consonants],0)),LEFT(BH116,2),
IF(ISNUMBER(MATCH(LEFT(BH116,1),Final_modified_Intermediate[Burmese_Consonants],0)),LEFT(BH116,1),
IF(ISNUMBER(MATCH(LEFT(BH116,7),Final_Intermediate[Burmese_Consonants],0)),LEFT(BH116,7),
IF(ISNUMBER(MATCH(LEFT(BH116,6),Final_Intermediate[Burmese_Consonants],0)),LEFT(BH116,6),
IF(ISNUMBER(MATCH(LEFT(BH116,5),Final_Intermediate[Burmese_Consonants],0)),LEFT(BH116,5),
IF(ISNUMBER(MATCH(LEFT(BH116,4),Final_Intermediate[Burmese_Consonants],0)),LEFT(BH116,4),
IF(ISNUMBER(MATCH(LEFT(BH116,3),Final_Intermediate[Burmese_Consonants],0)),LEFT(BH116,3),
IF(ISNUMBER(MATCH(LEFT(BH116,2),Final_Intermediate[Burmese_Consonants],0)),LEFT(BH116,2),
IF(ISNUMBER(MATCH(LEFT(BH116,1),Final_Intermediate[Burmese_Consonants],0)),LEFT(BH116,1),
"")))))))))))))))</f>
        <v/>
      </c>
      <c r="AK116" t="str">
        <f>IF(AND(OR(BI116="။",BI116="၊"),LEN(BI116)=1),BI116,
IF(ISNUMBER(MATCH(LEFT(BI116,7),Final_modified_Intermediate[Burmese_Consonants],0)),LEFT(BI116,7),
IF(ISNUMBER(MATCH(LEFT(BI116,6),Final_modified_Intermediate[Burmese_Consonants],0)),LEFT(BI116,6),
IF(ISNUMBER(MATCH(LEFT(BI116,5),Final_modified_Intermediate[Burmese_Consonants],0)),LEFT(BI116,5),
IF(ISNUMBER(MATCH(LEFT(BI116,4),Final_modified_Intermediate[Burmese_Consonants],0)),LEFT(BI116,4),
IF(ISNUMBER(MATCH(LEFT(BI116,3),Final_modified_Intermediate[Burmese_Consonants],0)),LEFT(BI116,3),
IF(ISNUMBER(MATCH(LEFT(BI116,2),Final_modified_Intermediate[Burmese_Consonants],0)),LEFT(BI116,2),
IF(ISNUMBER(MATCH(LEFT(BI116,1),Final_modified_Intermediate[Burmese_Consonants],0)),LEFT(BI116,1),
IF(ISNUMBER(MATCH(LEFT(BI116,7),Final_Intermediate[Burmese_Consonants],0)),LEFT(BI116,7),
IF(ISNUMBER(MATCH(LEFT(BI116,6),Final_Intermediate[Burmese_Consonants],0)),LEFT(BI116,6),
IF(ISNUMBER(MATCH(LEFT(BI116,5),Final_Intermediate[Burmese_Consonants],0)),LEFT(BI116,5),
IF(ISNUMBER(MATCH(LEFT(BI116,4),Final_Intermediate[Burmese_Consonants],0)),LEFT(BI116,4),
IF(ISNUMBER(MATCH(LEFT(BI116,3),Final_Intermediate[Burmese_Consonants],0)),LEFT(BI116,3),
IF(ISNUMBER(MATCH(LEFT(BI116,2),Final_Intermediate[Burmese_Consonants],0)),LEFT(BI116,2),
IF(ISNUMBER(MATCH(LEFT(BI116,1),Final_Intermediate[Burmese_Consonants],0)),LEFT(BI116,1),
"")))))))))))))))</f>
        <v/>
      </c>
      <c r="AL116" t="str">
        <f>IF(AND(OR(BJ116="။",BJ116="၊"),LEN(BJ116)=1),BJ116,
IF(ISNUMBER(MATCH(LEFT(BJ116,7),Final_modified_Intermediate[Burmese_Consonants],0)),LEFT(BJ116,7),
IF(ISNUMBER(MATCH(LEFT(BJ116,6),Final_modified_Intermediate[Burmese_Consonants],0)),LEFT(BJ116,6),
IF(ISNUMBER(MATCH(LEFT(BJ116,5),Final_modified_Intermediate[Burmese_Consonants],0)),LEFT(BJ116,5),
IF(ISNUMBER(MATCH(LEFT(BJ116,4),Final_modified_Intermediate[Burmese_Consonants],0)),LEFT(BJ116,4),
IF(ISNUMBER(MATCH(LEFT(BJ116,3),Final_modified_Intermediate[Burmese_Consonants],0)),LEFT(BJ116,3),
IF(ISNUMBER(MATCH(LEFT(BJ116,2),Final_modified_Intermediate[Burmese_Consonants],0)),LEFT(BJ116,2),
IF(ISNUMBER(MATCH(LEFT(BJ116,1),Final_modified_Intermediate[Burmese_Consonants],0)),LEFT(BJ116,1),
IF(ISNUMBER(MATCH(LEFT(BJ116,7),Final_Intermediate[Burmese_Consonants],0)),LEFT(BJ116,7),
IF(ISNUMBER(MATCH(LEFT(BJ116,6),Final_Intermediate[Burmese_Consonants],0)),LEFT(BJ116,6),
IF(ISNUMBER(MATCH(LEFT(BJ116,5),Final_Intermediate[Burmese_Consonants],0)),LEFT(BJ116,5),
IF(ISNUMBER(MATCH(LEFT(BJ116,4),Final_Intermediate[Burmese_Consonants],0)),LEFT(BJ116,4),
IF(ISNUMBER(MATCH(LEFT(BJ116,3),Final_Intermediate[Burmese_Consonants],0)),LEFT(BJ116,3),
IF(ISNUMBER(MATCH(LEFT(BJ116,2),Final_Intermediate[Burmese_Consonants],0)),LEFT(BJ116,2),
IF(ISNUMBER(MATCH(LEFT(BJ116,1),Final_Intermediate[Burmese_Consonants],0)),LEFT(BJ116,1),
"")))))))))))))))</f>
        <v/>
      </c>
      <c r="AN116" t="e">
        <f>Compiler_Burmese[[#This Row],[Sr. No.]]</f>
        <v>#REF!</v>
      </c>
      <c r="AO11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6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1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6" t="e">
        <f>[2]!Vocabulary_Burmese[[#This Row],[Sr. No.]]</f>
        <v>#REF!</v>
      </c>
      <c r="BA116" t="str">
        <f>IF(Raw_data_N2_Kanji[[#This Row],[Categorie]]&lt;&gt;"","",
IF(ISNUMBER(MATCH(V,Special_list[Burmese word],0)),"",
SUBSTITUTE(Raw_data_N2_Kanji[[#This Row],[Raw]]," ","")))</f>
        <v>အချဉ်ရည်</v>
      </c>
      <c r="BB116" t="str">
        <f>RIGHT(Segregate18[[#This Row],[UPGRADE]],LEN(Segregate18[[#This Row],[UPGRADE]])-LEN(Compiler_Burmese[[#This Row],[1]]))</f>
        <v>ချဉ်ရည်</v>
      </c>
      <c r="BC116" t="str">
        <f>RIGHT(Segregate18[[#This Row],[11]],LEN(Segregate18[[#This Row],[11]])-LEN(Compiler_Burmese[[#This Row],[2]]))</f>
        <v>ဉ်ရည်</v>
      </c>
      <c r="BD116" t="str">
        <f>RIGHT(Segregate18[[#This Row],[21]],LEN(Segregate18[[#This Row],[21]])-LEN(Compiler_Burmese[[#This Row],[3]]))</f>
        <v>ဉ်ရည်</v>
      </c>
      <c r="BE116" t="str">
        <f>RIGHT(Segregate18[[#This Row],[31]],LEN(Segregate18[[#This Row],[31]])-LEN(Compiler_Burmese[[#This Row],[4]]))</f>
        <v>ဉ်ရည်</v>
      </c>
      <c r="BF116" t="str">
        <f>RIGHT(Segregate18[[#This Row],[41]],LEN(Segregate18[[#This Row],[41]])-LEN(Compiler_Burmese[[#This Row],[5]]))</f>
        <v>ဉ်ရည်</v>
      </c>
      <c r="BG116" t="str">
        <f>RIGHT(Segregate18[[#This Row],[51]],LEN(Segregate18[[#This Row],[51]])-LEN(Compiler_Burmese[[#This Row],[6]]))</f>
        <v>ဉ်ရည်</v>
      </c>
      <c r="BH116" t="str">
        <f>RIGHT(Segregate18[[#This Row],[61]],LEN(Segregate18[[#This Row],[61]])-LEN(Compiler_Burmese[[#This Row],[7]]))</f>
        <v>ဉ်ရည်</v>
      </c>
      <c r="BI116" t="str">
        <f>RIGHT(Segregate18[[#This Row],[71]],LEN(Segregate18[[#This Row],[71]])-LEN(Compiler_Burmese[[#This Row],[8]]))</f>
        <v>ဉ်ရည်</v>
      </c>
      <c r="BJ116" t="str">
        <f>RIGHT(Segregate18[[#This Row],[81]],LEN(Segregate18[[#This Row],[81]])-LEN(Compiler_Burmese[[#This Row],[9]]))</f>
        <v>ဉ်ရည်</v>
      </c>
    </row>
    <row r="117" spans="1:62" ht="14.25" customHeight="1" x14ac:dyDescent="0.3">
      <c r="A117">
        <f>IF(Raw_data_N2_Kanji[[#This Row],[Categorie]]&lt;&gt;"",$A116+1,$A116)</f>
        <v>11</v>
      </c>
      <c r="B117" s="6">
        <f>IF(AND(Raw_data_N2_Kanji[[#This Row],[Supporting word 1]]="",Raw_data_N2_Kanji[[#This Row],[Supporting word 2]]=""),$B116,$B116+1)</f>
        <v>0</v>
      </c>
      <c r="C117" s="9">
        <f>ROW()-ROW(Raw_data_N2_Kanji[#Headers])</f>
        <v>115</v>
      </c>
      <c r="D117" s="9" t="s">
        <v>27625</v>
      </c>
      <c r="E117" s="9" t="str">
        <f>IF(Raw_data_N2_Kanji[[#This Row],[Categorie]]="",$E116,Raw_data_N2_Kanji[[#This Row],[Categorie]])</f>
        <v>Vegetables (Lunch, Dinner)</v>
      </c>
      <c r="F117" s="9">
        <f t="shared" si="2"/>
        <v>0</v>
      </c>
      <c r="G117" s="57" t="str">
        <f>Raw_data_N2_Kanji[[#This Row],[Lecture_no]]&amp;"_"&amp;Raw_data_N2_Kanji[[#This Row],[Receipe_no]]</f>
        <v>Vegetables (Lunch, Dinner)_0</v>
      </c>
      <c r="H117" s="125" t="s">
        <v>27625</v>
      </c>
      <c r="I11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Vegetables (Lunch, Dinner)</v>
      </c>
      <c r="K11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7" s="11"/>
      <c r="N117" s="11"/>
      <c r="O117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17" s="12"/>
      <c r="Q117" s="12">
        <f>IF(Raw_data_N2_Kanji[[#This Row],[Receipe_no]]=0,$Q116,
$Q116+1)</f>
        <v>104</v>
      </c>
      <c r="R117" s="11"/>
      <c r="S117" s="11">
        <f>IF(Raw_data_N2_Kanji[[#This Row],[Marking]]="",1,"")</f>
        <v>1</v>
      </c>
      <c r="T117" s="11" t="str">
        <f>IF(Raw_data_N2_Kanji[[#This Row],[Marking_blank]]="",SUMPRODUCT(COUNTIF($S$3:$S117,$S117)),"")</f>
        <v/>
      </c>
      <c r="U117" s="12">
        <f>Raw_data_N2_Kanji[[#This Row],[Sr. no.]]</f>
        <v>115</v>
      </c>
      <c r="V117" s="11">
        <f>SUMPRODUCT(COUNTIF($J$3:$J117,$J117))</f>
        <v>1</v>
      </c>
      <c r="W117" s="82">
        <f>LEN('1_Raw_data'!$J117)</f>
        <v>26</v>
      </c>
      <c r="Y117" t="e">
        <f>Segregate18[[#This Row],[Sr. No.]]</f>
        <v>#REF!</v>
      </c>
      <c r="Z117" t="str">
        <f>IF(AND(OR(BA117="။",BA117="၊"),LEN(BA117)=1),BA117,
IF(ISNUMBER(MATCH(LEFT(BA117,7),Final_modified_Intermediate[Burmese_Consonants],0)),LEFT(BA117,7),
IF(ISNUMBER(MATCH(LEFT(BA117,6),Final_modified_Intermediate[Burmese_Consonants],0)),LEFT(BA117,6),
IF(ISNUMBER(MATCH(LEFT(BA117,5),Final_modified_Intermediate[Burmese_Consonants],0)),LEFT(BA117,5),
IF(ISNUMBER(MATCH(LEFT(BA117,4),Final_modified_Intermediate[Burmese_Consonants],0)),LEFT(BA117,4),
IF(ISNUMBER(MATCH(LEFT(BA117,3),Final_modified_Intermediate[Burmese_Consonants],0)),LEFT(BA117,3),
IF(ISNUMBER(MATCH(LEFT(BA117,2),Final_modified_Intermediate[Burmese_Consonants],0)),LEFT(BA117,2),
IF(ISNUMBER(MATCH(LEFT(BA117,1),Final_modified_Intermediate[Burmese_Consonants],0)),LEFT(BA117,1),
IF(ISNUMBER(MATCH(LEFT(BA117,7),Final_Intermediate[Burmese_Consonants],0)),LEFT(BA117,7),
IF(ISNUMBER(MATCH(LEFT(BA117,6),Final_Intermediate[Burmese_Consonants],0)),LEFT(BA117,6),
IF(ISNUMBER(MATCH(LEFT(BA117,5),Final_Intermediate[Burmese_Consonants],0)),LEFT(BA117,5),
IF(ISNUMBER(MATCH(LEFT(BA117,4),Final_Intermediate[Burmese_Consonants],0)),LEFT(BA117,4),
IF(ISNUMBER(MATCH(LEFT(BA117,3),Final_Intermediate[Burmese_Consonants],0)),LEFT(BA117,3),
IF(ISNUMBER(MATCH(LEFT(BA117,2),Final_Intermediate[Burmese_Consonants],0)),LEFT(BA117,2),
IF(ISNUMBER(MATCH(LEFT(BA117,1),Final_Intermediate[Burmese_Consonants],0)),LEFT(BA117,1),
"")))))))))))))))</f>
        <v/>
      </c>
      <c r="AA117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17" t="str">
        <f>IF(AND(OR(BB117="။",BB117="၊"),LEN(BB117)=1),BB117,
IF(ISNUMBER(MATCH(LEFT(BB117,7),Final_modified_Intermediate[Burmese_Consonants],0)),LEFT(BB117,7),
IF(ISNUMBER(MATCH(LEFT(BB117,6),Final_modified_Intermediate[Burmese_Consonants],0)),LEFT(BB117,6),
IF(ISNUMBER(MATCH(LEFT(BB117,5),Final_modified_Intermediate[Burmese_Consonants],0)),LEFT(BB117,5),
IF(ISNUMBER(MATCH(LEFT(BB117,4),Final_modified_Intermediate[Burmese_Consonants],0)),LEFT(BB117,4),
IF(ISNUMBER(MATCH(LEFT(BB117,3),Final_modified_Intermediate[Burmese_Consonants],0)),LEFT(BB117,3),
IF(ISNUMBER(MATCH(LEFT(BB117,2),Final_modified_Intermediate[Burmese_Consonants],0)),LEFT(BB117,2),
IF(ISNUMBER(MATCH(LEFT(BB117,1),Final_modified_Intermediate[Burmese_Consonants],0)),LEFT(BB117,1),
IF(ISNUMBER(MATCH(LEFT(BB117,7),Final_Intermediate[Burmese_Consonants],0)),LEFT(BB117,7),
IF(ISNUMBER(MATCH(LEFT(BB117,6),Final_Intermediate[Burmese_Consonants],0)),LEFT(BB117,6),
IF(ISNUMBER(MATCH(LEFT(BB117,5),Final_Intermediate[Burmese_Consonants],0)),LEFT(BB117,5),
IF(ISNUMBER(MATCH(LEFT(BB117,4),Final_Intermediate[Burmese_Consonants],0)),LEFT(BB117,4),
IF(ISNUMBER(MATCH(LEFT(BB117,3),Final_Intermediate[Burmese_Consonants],0)),LEFT(BB117,3),
IF(ISNUMBER(MATCH(LEFT(BB117,2),Final_Intermediate[Burmese_Consonants],0)),LEFT(BB117,2),
IF(ISNUMBER(MATCH(LEFT(BB117,1),Final_Intermediate[Burmese_Consonants],0)),LEFT(BB117,1),
"")))))))))))))))</f>
        <v/>
      </c>
      <c r="AC117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17" t="str">
        <f>IF(AND(OR(BC117="။",BC117="၊"),LEN(BC117)=1),BC117,
IF(ISNUMBER(MATCH(LEFT(BC117,7),Final_modified_Intermediate[Burmese_Consonants],0)),LEFT(BC117,7),
IF(ISNUMBER(MATCH(LEFT(BC117,6),Final_modified_Intermediate[Burmese_Consonants],0)),LEFT(BC117,6),
IF(ISNUMBER(MATCH(LEFT(BC117,5),Final_modified_Intermediate[Burmese_Consonants],0)),LEFT(BC117,5),
IF(ISNUMBER(MATCH(LEFT(BC117,4),Final_modified_Intermediate[Burmese_Consonants],0)),LEFT(BC117,4),
IF(ISNUMBER(MATCH(LEFT(BC117,3),Final_modified_Intermediate[Burmese_Consonants],0)),LEFT(BC117,3),
IF(ISNUMBER(MATCH(LEFT(BC117,2),Final_modified_Intermediate[Burmese_Consonants],0)),LEFT(BC117,2),
IF(ISNUMBER(MATCH(LEFT(BC117,1),Final_modified_Intermediate[Burmese_Consonants],0)),LEFT(BC117,1),
IF(ISNUMBER(MATCH(LEFT(BC117,7),Final_Intermediate[Burmese_Consonants],0)),LEFT(BC117,7),
IF(ISNUMBER(MATCH(LEFT(BC117,6),Final_Intermediate[Burmese_Consonants],0)),LEFT(BC117,6),
IF(ISNUMBER(MATCH(LEFT(BC117,5),Final_Intermediate[Burmese_Consonants],0)),LEFT(BC117,5),
IF(ISNUMBER(MATCH(LEFT(BC117,4),Final_Intermediate[Burmese_Consonants],0)),LEFT(BC117,4),
IF(ISNUMBER(MATCH(LEFT(BC117,3),Final_Intermediate[Burmese_Consonants],0)),LEFT(BC117,3),
IF(ISNUMBER(MATCH(LEFT(BC117,2),Final_Intermediate[Burmese_Consonants],0)),LEFT(BC117,2),
IF(ISNUMBER(MATCH(LEFT(BC117,1),Final_Intermediate[Burmese_Consonants],0)),LEFT(BC117,1),
"")))))))))))))))</f>
        <v/>
      </c>
      <c r="AE117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17" t="str">
        <f>IF(AND(OR(BD117="။",BD117="၊"),LEN(BD117)=1),BD117,
IF(ISNUMBER(MATCH(LEFT(BD117,7),Final_modified_Intermediate[Burmese_Consonants],0)),LEFT(BD117,7),
IF(ISNUMBER(MATCH(LEFT(BD117,6),Final_modified_Intermediate[Burmese_Consonants],0)),LEFT(BD117,6),
IF(ISNUMBER(MATCH(LEFT(BD117,5),Final_modified_Intermediate[Burmese_Consonants],0)),LEFT(BD117,5),
IF(ISNUMBER(MATCH(LEFT(BD117,4),Final_modified_Intermediate[Burmese_Consonants],0)),LEFT(BD117,4),
IF(ISNUMBER(MATCH(LEFT(BD117,3),Final_modified_Intermediate[Burmese_Consonants],0)),LEFT(BD117,3),
IF(ISNUMBER(MATCH(LEFT(BD117,2),Final_modified_Intermediate[Burmese_Consonants],0)),LEFT(BD117,2),
IF(ISNUMBER(MATCH(LEFT(BD117,1),Final_modified_Intermediate[Burmese_Consonants],0)),LEFT(BD117,1),
IF(ISNUMBER(MATCH(LEFT(BD117,7),Final_Intermediate[Burmese_Consonants],0)),LEFT(BD117,7),
IF(ISNUMBER(MATCH(LEFT(BD117,6),Final_Intermediate[Burmese_Consonants],0)),LEFT(BD117,6),
IF(ISNUMBER(MATCH(LEFT(BD117,5),Final_Intermediate[Burmese_Consonants],0)),LEFT(BD117,5),
IF(ISNUMBER(MATCH(LEFT(BD117,4),Final_Intermediate[Burmese_Consonants],0)),LEFT(BD117,4),
IF(ISNUMBER(MATCH(LEFT(BD117,3),Final_Intermediate[Burmese_Consonants],0)),LEFT(BD117,3),
IF(ISNUMBER(MATCH(LEFT(BD117,2),Final_Intermediate[Burmese_Consonants],0)),LEFT(BD117,2),
IF(ISNUMBER(MATCH(LEFT(BD117,1),Final_Intermediate[Burmese_Consonants],0)),LEFT(BD117,1),
"")))))))))))))))</f>
        <v/>
      </c>
      <c r="AG117" t="str">
        <f>IF(AND(OR(BE117="။",BE117="၊"),LEN(BE117)=1),BE117,
IF(ISNUMBER(MATCH(LEFT(BE117,7),Final_modified_Intermediate[Burmese_Consonants],0)),LEFT(BE117,7),
IF(ISNUMBER(MATCH(LEFT(BE117,6),Final_modified_Intermediate[Burmese_Consonants],0)),LEFT(BE117,6),
IF(ISNUMBER(MATCH(LEFT(BE117,5),Final_modified_Intermediate[Burmese_Consonants],0)),LEFT(BE117,5),
IF(ISNUMBER(MATCH(LEFT(BE117,4),Final_modified_Intermediate[Burmese_Consonants],0)),LEFT(BE117,4),
IF(ISNUMBER(MATCH(LEFT(BE117,3),Final_modified_Intermediate[Burmese_Consonants],0)),LEFT(BE117,3),
IF(ISNUMBER(MATCH(LEFT(BE117,2),Final_modified_Intermediate[Burmese_Consonants],0)),LEFT(BE117,2),
IF(ISNUMBER(MATCH(LEFT(BE117,1),Final_modified_Intermediate[Burmese_Consonants],0)),LEFT(BE117,1),
IF(ISNUMBER(MATCH(LEFT(BE117,7),Final_Intermediate[Burmese_Consonants],0)),LEFT(BE117,7),
IF(ISNUMBER(MATCH(LEFT(BE117,6),Final_Intermediate[Burmese_Consonants],0)),LEFT(BE117,6),
IF(ISNUMBER(MATCH(LEFT(BE117,5),Final_Intermediate[Burmese_Consonants],0)),LEFT(BE117,5),
IF(ISNUMBER(MATCH(LEFT(BE117,4),Final_Intermediate[Burmese_Consonants],0)),LEFT(BE117,4),
IF(ISNUMBER(MATCH(LEFT(BE117,3),Final_Intermediate[Burmese_Consonants],0)),LEFT(BE117,3),
IF(ISNUMBER(MATCH(LEFT(BE117,2),Final_Intermediate[Burmese_Consonants],0)),LEFT(BE117,2),
IF(ISNUMBER(MATCH(LEFT(BE117,1),Final_Intermediate[Burmese_Consonants],0)),LEFT(BE117,1),
"")))))))))))))))</f>
        <v/>
      </c>
      <c r="AH117" t="str">
        <f>IF(AND(OR(BF117="။",BF117="၊"),LEN(BF117)=1),BF117,
IF(ISNUMBER(MATCH(LEFT(BF117,7),Final_modified_Intermediate[Burmese_Consonants],0)),LEFT(BF117,7),
IF(ISNUMBER(MATCH(LEFT(BF117,6),Final_modified_Intermediate[Burmese_Consonants],0)),LEFT(BF117,6),
IF(ISNUMBER(MATCH(LEFT(BF117,5),Final_modified_Intermediate[Burmese_Consonants],0)),LEFT(BF117,5),
IF(ISNUMBER(MATCH(LEFT(BF117,4),Final_modified_Intermediate[Burmese_Consonants],0)),LEFT(BF117,4),
IF(ISNUMBER(MATCH(LEFT(BF117,3),Final_modified_Intermediate[Burmese_Consonants],0)),LEFT(BF117,3),
IF(ISNUMBER(MATCH(LEFT(BF117,2),Final_modified_Intermediate[Burmese_Consonants],0)),LEFT(BF117,2),
IF(ISNUMBER(MATCH(LEFT(BF117,1),Final_modified_Intermediate[Burmese_Consonants],0)),LEFT(BF117,1),
IF(ISNUMBER(MATCH(LEFT(BF117,7),Final_Intermediate[Burmese_Consonants],0)),LEFT(BF117,7),
IF(ISNUMBER(MATCH(LEFT(BF117,6),Final_Intermediate[Burmese_Consonants],0)),LEFT(BF117,6),
IF(ISNUMBER(MATCH(LEFT(BF117,5),Final_Intermediate[Burmese_Consonants],0)),LEFT(BF117,5),
IF(ISNUMBER(MATCH(LEFT(BF117,4),Final_Intermediate[Burmese_Consonants],0)),LEFT(BF117,4),
IF(ISNUMBER(MATCH(LEFT(BF117,3),Final_Intermediate[Burmese_Consonants],0)),LEFT(BF117,3),
IF(ISNUMBER(MATCH(LEFT(BF117,2),Final_Intermediate[Burmese_Consonants],0)),LEFT(BF117,2),
IF(ISNUMBER(MATCH(LEFT(BF117,1),Final_Intermediate[Burmese_Consonants],0)),LEFT(BF117,1),
"")))))))))))))))</f>
        <v/>
      </c>
      <c r="AI117" t="str">
        <f>IF(AND(OR(BG117="။",BG117="၊"),LEN(BG117)=1),BG117,
IF(ISNUMBER(MATCH(LEFT(BG117,7),Final_modified_Intermediate[Burmese_Consonants],0)),LEFT(BG117,7),
IF(ISNUMBER(MATCH(LEFT(BG117,6),Final_modified_Intermediate[Burmese_Consonants],0)),LEFT(BG117,6),
IF(ISNUMBER(MATCH(LEFT(BG117,5),Final_modified_Intermediate[Burmese_Consonants],0)),LEFT(BG117,5),
IF(ISNUMBER(MATCH(LEFT(BG117,4),Final_modified_Intermediate[Burmese_Consonants],0)),LEFT(BG117,4),
IF(ISNUMBER(MATCH(LEFT(BG117,3),Final_modified_Intermediate[Burmese_Consonants],0)),LEFT(BG117,3),
IF(ISNUMBER(MATCH(LEFT(BG117,2),Final_modified_Intermediate[Burmese_Consonants],0)),LEFT(BG117,2),
IF(ISNUMBER(MATCH(LEFT(BG117,1),Final_modified_Intermediate[Burmese_Consonants],0)),LEFT(BG117,1),
IF(ISNUMBER(MATCH(LEFT(BG117,7),Final_Intermediate[Burmese_Consonants],0)),LEFT(BG117,7),
IF(ISNUMBER(MATCH(LEFT(BG117,6),Final_Intermediate[Burmese_Consonants],0)),LEFT(BG117,6),
IF(ISNUMBER(MATCH(LEFT(BG117,5),Final_Intermediate[Burmese_Consonants],0)),LEFT(BG117,5),
IF(ISNUMBER(MATCH(LEFT(BG117,4),Final_Intermediate[Burmese_Consonants],0)),LEFT(BG117,4),
IF(ISNUMBER(MATCH(LEFT(BG117,3),Final_Intermediate[Burmese_Consonants],0)),LEFT(BG117,3),
IF(ISNUMBER(MATCH(LEFT(BG117,2),Final_Intermediate[Burmese_Consonants],0)),LEFT(BG117,2),
IF(ISNUMBER(MATCH(LEFT(BG117,1),Final_Intermediate[Burmese_Consonants],0)),LEFT(BG117,1),
"")))))))))))))))</f>
        <v/>
      </c>
      <c r="AJ117" t="str">
        <f>IF(AND(OR(BH117="။",BH117="၊"),LEN(BH117)=1),BH117,
IF(ISNUMBER(MATCH(LEFT(BH117,7),Final_modified_Intermediate[Burmese_Consonants],0)),LEFT(BH117,7),
IF(ISNUMBER(MATCH(LEFT(BH117,6),Final_modified_Intermediate[Burmese_Consonants],0)),LEFT(BH117,6),
IF(ISNUMBER(MATCH(LEFT(BH117,5),Final_modified_Intermediate[Burmese_Consonants],0)),LEFT(BH117,5),
IF(ISNUMBER(MATCH(LEFT(BH117,4),Final_modified_Intermediate[Burmese_Consonants],0)),LEFT(BH117,4),
IF(ISNUMBER(MATCH(LEFT(BH117,3),Final_modified_Intermediate[Burmese_Consonants],0)),LEFT(BH117,3),
IF(ISNUMBER(MATCH(LEFT(BH117,2),Final_modified_Intermediate[Burmese_Consonants],0)),LEFT(BH117,2),
IF(ISNUMBER(MATCH(LEFT(BH117,1),Final_modified_Intermediate[Burmese_Consonants],0)),LEFT(BH117,1),
IF(ISNUMBER(MATCH(LEFT(BH117,7),Final_Intermediate[Burmese_Consonants],0)),LEFT(BH117,7),
IF(ISNUMBER(MATCH(LEFT(BH117,6),Final_Intermediate[Burmese_Consonants],0)),LEFT(BH117,6),
IF(ISNUMBER(MATCH(LEFT(BH117,5),Final_Intermediate[Burmese_Consonants],0)),LEFT(BH117,5),
IF(ISNUMBER(MATCH(LEFT(BH117,4),Final_Intermediate[Burmese_Consonants],0)),LEFT(BH117,4),
IF(ISNUMBER(MATCH(LEFT(BH117,3),Final_Intermediate[Burmese_Consonants],0)),LEFT(BH117,3),
IF(ISNUMBER(MATCH(LEFT(BH117,2),Final_Intermediate[Burmese_Consonants],0)),LEFT(BH117,2),
IF(ISNUMBER(MATCH(LEFT(BH117,1),Final_Intermediate[Burmese_Consonants],0)),LEFT(BH117,1),
"")))))))))))))))</f>
        <v/>
      </c>
      <c r="AK117" t="str">
        <f>IF(AND(OR(BI117="။",BI117="၊"),LEN(BI117)=1),BI117,
IF(ISNUMBER(MATCH(LEFT(BI117,7),Final_modified_Intermediate[Burmese_Consonants],0)),LEFT(BI117,7),
IF(ISNUMBER(MATCH(LEFT(BI117,6),Final_modified_Intermediate[Burmese_Consonants],0)),LEFT(BI117,6),
IF(ISNUMBER(MATCH(LEFT(BI117,5),Final_modified_Intermediate[Burmese_Consonants],0)),LEFT(BI117,5),
IF(ISNUMBER(MATCH(LEFT(BI117,4),Final_modified_Intermediate[Burmese_Consonants],0)),LEFT(BI117,4),
IF(ISNUMBER(MATCH(LEFT(BI117,3),Final_modified_Intermediate[Burmese_Consonants],0)),LEFT(BI117,3),
IF(ISNUMBER(MATCH(LEFT(BI117,2),Final_modified_Intermediate[Burmese_Consonants],0)),LEFT(BI117,2),
IF(ISNUMBER(MATCH(LEFT(BI117,1),Final_modified_Intermediate[Burmese_Consonants],0)),LEFT(BI117,1),
IF(ISNUMBER(MATCH(LEFT(BI117,7),Final_Intermediate[Burmese_Consonants],0)),LEFT(BI117,7),
IF(ISNUMBER(MATCH(LEFT(BI117,6),Final_Intermediate[Burmese_Consonants],0)),LEFT(BI117,6),
IF(ISNUMBER(MATCH(LEFT(BI117,5),Final_Intermediate[Burmese_Consonants],0)),LEFT(BI117,5),
IF(ISNUMBER(MATCH(LEFT(BI117,4),Final_Intermediate[Burmese_Consonants],0)),LEFT(BI117,4),
IF(ISNUMBER(MATCH(LEFT(BI117,3),Final_Intermediate[Burmese_Consonants],0)),LEFT(BI117,3),
IF(ISNUMBER(MATCH(LEFT(BI117,2),Final_Intermediate[Burmese_Consonants],0)),LEFT(BI117,2),
IF(ISNUMBER(MATCH(LEFT(BI117,1),Final_Intermediate[Burmese_Consonants],0)),LEFT(BI117,1),
"")))))))))))))))</f>
        <v/>
      </c>
      <c r="AL117" t="str">
        <f>IF(AND(OR(BJ117="။",BJ117="၊"),LEN(BJ117)=1),BJ117,
IF(ISNUMBER(MATCH(LEFT(BJ117,7),Final_modified_Intermediate[Burmese_Consonants],0)),LEFT(BJ117,7),
IF(ISNUMBER(MATCH(LEFT(BJ117,6),Final_modified_Intermediate[Burmese_Consonants],0)),LEFT(BJ117,6),
IF(ISNUMBER(MATCH(LEFT(BJ117,5),Final_modified_Intermediate[Burmese_Consonants],0)),LEFT(BJ117,5),
IF(ISNUMBER(MATCH(LEFT(BJ117,4),Final_modified_Intermediate[Burmese_Consonants],0)),LEFT(BJ117,4),
IF(ISNUMBER(MATCH(LEFT(BJ117,3),Final_modified_Intermediate[Burmese_Consonants],0)),LEFT(BJ117,3),
IF(ISNUMBER(MATCH(LEFT(BJ117,2),Final_modified_Intermediate[Burmese_Consonants],0)),LEFT(BJ117,2),
IF(ISNUMBER(MATCH(LEFT(BJ117,1),Final_modified_Intermediate[Burmese_Consonants],0)),LEFT(BJ117,1),
IF(ISNUMBER(MATCH(LEFT(BJ117,7),Final_Intermediate[Burmese_Consonants],0)),LEFT(BJ117,7),
IF(ISNUMBER(MATCH(LEFT(BJ117,6),Final_Intermediate[Burmese_Consonants],0)),LEFT(BJ117,6),
IF(ISNUMBER(MATCH(LEFT(BJ117,5),Final_Intermediate[Burmese_Consonants],0)),LEFT(BJ117,5),
IF(ISNUMBER(MATCH(LEFT(BJ117,4),Final_Intermediate[Burmese_Consonants],0)),LEFT(BJ117,4),
IF(ISNUMBER(MATCH(LEFT(BJ117,3),Final_Intermediate[Burmese_Consonants],0)),LEFT(BJ117,3),
IF(ISNUMBER(MATCH(LEFT(BJ117,2),Final_Intermediate[Burmese_Consonants],0)),LEFT(BJ117,2),
IF(ISNUMBER(MATCH(LEFT(BJ117,1),Final_Intermediate[Burmese_Consonants],0)),LEFT(BJ117,1),
"")))))))))))))))</f>
        <v/>
      </c>
      <c r="AN117" t="e">
        <f>Compiler_Burmese[[#This Row],[Sr. No.]]</f>
        <v>#REF!</v>
      </c>
      <c r="AO11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7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17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1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7" t="e">
        <f>[2]!Vocabulary_Burmese[[#This Row],[Sr. No.]]</f>
        <v>#REF!</v>
      </c>
      <c r="BA117" t="str">
        <f>IF(Raw_data_N2_Kanji[[#This Row],[Categorie]]&lt;&gt;"","",
IF(ISNUMBER(MATCH(V,Special_list[Burmese word],0)),"",
SUBSTITUTE(Raw_data_N2_Kanji[[#This Row],[Raw]]," ","")))</f>
        <v/>
      </c>
      <c r="BB117" t="str">
        <f>RIGHT(Segregate18[[#This Row],[UPGRADE]],LEN(Segregate18[[#This Row],[UPGRADE]])-LEN(Compiler_Burmese[[#This Row],[1]]))</f>
        <v/>
      </c>
      <c r="BC117" t="str">
        <f>RIGHT(Segregate18[[#This Row],[11]],LEN(Segregate18[[#This Row],[11]])-LEN(Compiler_Burmese[[#This Row],[2]]))</f>
        <v/>
      </c>
      <c r="BD117" t="str">
        <f>RIGHT(Segregate18[[#This Row],[21]],LEN(Segregate18[[#This Row],[21]])-LEN(Compiler_Burmese[[#This Row],[3]]))</f>
        <v/>
      </c>
      <c r="BE117" t="str">
        <f>RIGHT(Segregate18[[#This Row],[31]],LEN(Segregate18[[#This Row],[31]])-LEN(Compiler_Burmese[[#This Row],[4]]))</f>
        <v/>
      </c>
      <c r="BF117" t="str">
        <f>RIGHT(Segregate18[[#This Row],[41]],LEN(Segregate18[[#This Row],[41]])-LEN(Compiler_Burmese[[#This Row],[5]]))</f>
        <v/>
      </c>
      <c r="BG117" t="str">
        <f>RIGHT(Segregate18[[#This Row],[51]],LEN(Segregate18[[#This Row],[51]])-LEN(Compiler_Burmese[[#This Row],[6]]))</f>
        <v/>
      </c>
      <c r="BH117" t="str">
        <f>RIGHT(Segregate18[[#This Row],[61]],LEN(Segregate18[[#This Row],[61]])-LEN(Compiler_Burmese[[#This Row],[7]]))</f>
        <v/>
      </c>
      <c r="BI117" t="str">
        <f>RIGHT(Segregate18[[#This Row],[71]],LEN(Segregate18[[#This Row],[71]])-LEN(Compiler_Burmese[[#This Row],[8]]))</f>
        <v/>
      </c>
      <c r="BJ117" t="str">
        <f>RIGHT(Segregate18[[#This Row],[81]],LEN(Segregate18[[#This Row],[81]])-LEN(Compiler_Burmese[[#This Row],[9]]))</f>
        <v/>
      </c>
    </row>
    <row r="118" spans="1:62" ht="14.25" customHeight="1" x14ac:dyDescent="0.3">
      <c r="A118">
        <f>IF(Raw_data_N2_Kanji[[#This Row],[Categorie]]&lt;&gt;"",$A117+1,$A117)</f>
        <v>11</v>
      </c>
      <c r="B118" s="6">
        <f>IF(AND(Raw_data_N2_Kanji[[#This Row],[Supporting word 1]]="",Raw_data_N2_Kanji[[#This Row],[Supporting word 2]]=""),$B117,$B117+1)</f>
        <v>0</v>
      </c>
      <c r="C118" s="9">
        <f>ROW()-ROW(Raw_data_N2_Kanji[#Headers])</f>
        <v>116</v>
      </c>
      <c r="D118" s="9"/>
      <c r="E118" s="9" t="str">
        <f>IF(Raw_data_N2_Kanji[[#This Row],[Categorie]]="",$E117,Raw_data_N2_Kanji[[#This Row],[Categorie]])</f>
        <v>Vegetables (Lunch, Dinner)</v>
      </c>
      <c r="F118" s="9">
        <f t="shared" si="2"/>
        <v>1</v>
      </c>
      <c r="G118" s="57" t="str">
        <f>Raw_data_N2_Kanji[[#This Row],[Lecture_no]]&amp;"_"&amp;Raw_data_N2_Kanji[[#This Row],[Receipe_no]]</f>
        <v>Vegetables (Lunch, Dinner)_1</v>
      </c>
      <c r="H118" s="11" t="s">
        <v>27552</v>
      </c>
      <c r="I11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အစိမ်းကြော်</v>
      </c>
      <c r="K11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8" s="94"/>
      <c r="N118" s="11"/>
      <c r="O11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8" s="12" t="s">
        <v>27732</v>
      </c>
      <c r="Q118" s="12">
        <f>IF(Raw_data_N2_Kanji[[#This Row],[Receipe_no]]=0,$Q117,
$Q117+1)</f>
        <v>105</v>
      </c>
      <c r="R118" s="11"/>
      <c r="S118" s="11">
        <f>IF(Raw_data_N2_Kanji[[#This Row],[Marking]]="",1,"")</f>
        <v>1</v>
      </c>
      <c r="T118" s="11" t="str">
        <f>IF(Raw_data_N2_Kanji[[#This Row],[Marking_blank]]="",SUMPRODUCT(COUNTIF($S$3:$S118,$S118)),"")</f>
        <v/>
      </c>
      <c r="U118" s="12">
        <f>Raw_data_N2_Kanji[[#This Row],[Sr. no.]]</f>
        <v>116</v>
      </c>
      <c r="V118" s="11">
        <f>SUMPRODUCT(COUNTIF($J$3:$J118,$J118))</f>
        <v>1</v>
      </c>
      <c r="W118" s="82">
        <f>LEN('1_Raw_data'!$J118)</f>
        <v>11</v>
      </c>
      <c r="Y118" t="e">
        <f>Segregate18[[#This Row],[Sr. No.]]</f>
        <v>#REF!</v>
      </c>
      <c r="Z118" t="str">
        <f>IF(AND(OR(BA118="။",BA118="၊"),LEN(BA118)=1),BA118,
IF(ISNUMBER(MATCH(LEFT(BA118,7),Final_modified_Intermediate[Burmese_Consonants],0)),LEFT(BA118,7),
IF(ISNUMBER(MATCH(LEFT(BA118,6),Final_modified_Intermediate[Burmese_Consonants],0)),LEFT(BA118,6),
IF(ISNUMBER(MATCH(LEFT(BA118,5),Final_modified_Intermediate[Burmese_Consonants],0)),LEFT(BA118,5),
IF(ISNUMBER(MATCH(LEFT(BA118,4),Final_modified_Intermediate[Burmese_Consonants],0)),LEFT(BA118,4),
IF(ISNUMBER(MATCH(LEFT(BA118,3),Final_modified_Intermediate[Burmese_Consonants],0)),LEFT(BA118,3),
IF(ISNUMBER(MATCH(LEFT(BA118,2),Final_modified_Intermediate[Burmese_Consonants],0)),LEFT(BA118,2),
IF(ISNUMBER(MATCH(LEFT(BA118,1),Final_modified_Intermediate[Burmese_Consonants],0)),LEFT(BA118,1),
IF(ISNUMBER(MATCH(LEFT(BA118,7),Final_Intermediate[Burmese_Consonants],0)),LEFT(BA118,7),
IF(ISNUMBER(MATCH(LEFT(BA118,6),Final_Intermediate[Burmese_Consonants],0)),LEFT(BA118,6),
IF(ISNUMBER(MATCH(LEFT(BA118,5),Final_Intermediate[Burmese_Consonants],0)),LEFT(BA118,5),
IF(ISNUMBER(MATCH(LEFT(BA118,4),Final_Intermediate[Burmese_Consonants],0)),LEFT(BA118,4),
IF(ISNUMBER(MATCH(LEFT(BA118,3),Final_Intermediate[Burmese_Consonants],0)),LEFT(BA118,3),
IF(ISNUMBER(MATCH(LEFT(BA118,2),Final_Intermediate[Burmese_Consonants],0)),LEFT(BA118,2),
IF(ISNUMBER(MATCH(LEFT(BA118,1),Final_Intermediate[Burmese_Consonants],0)),LEFT(BA118,1),
"")))))))))))))))</f>
        <v>အ</v>
      </c>
      <c r="AA11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8" t="str">
        <f>IF(AND(OR(BB118="။",BB118="၊"),LEN(BB118)=1),BB118,
IF(ISNUMBER(MATCH(LEFT(BB118,7),Final_modified_Intermediate[Burmese_Consonants],0)),LEFT(BB118,7),
IF(ISNUMBER(MATCH(LEFT(BB118,6),Final_modified_Intermediate[Burmese_Consonants],0)),LEFT(BB118,6),
IF(ISNUMBER(MATCH(LEFT(BB118,5),Final_modified_Intermediate[Burmese_Consonants],0)),LEFT(BB118,5),
IF(ISNUMBER(MATCH(LEFT(BB118,4),Final_modified_Intermediate[Burmese_Consonants],0)),LEFT(BB118,4),
IF(ISNUMBER(MATCH(LEFT(BB118,3),Final_modified_Intermediate[Burmese_Consonants],0)),LEFT(BB118,3),
IF(ISNUMBER(MATCH(LEFT(BB118,2),Final_modified_Intermediate[Burmese_Consonants],0)),LEFT(BB118,2),
IF(ISNUMBER(MATCH(LEFT(BB118,1),Final_modified_Intermediate[Burmese_Consonants],0)),LEFT(BB118,1),
IF(ISNUMBER(MATCH(LEFT(BB118,7),Final_Intermediate[Burmese_Consonants],0)),LEFT(BB118,7),
IF(ISNUMBER(MATCH(LEFT(BB118,6),Final_Intermediate[Burmese_Consonants],0)),LEFT(BB118,6),
IF(ISNUMBER(MATCH(LEFT(BB118,5),Final_Intermediate[Burmese_Consonants],0)),LEFT(BB118,5),
IF(ISNUMBER(MATCH(LEFT(BB118,4),Final_Intermediate[Burmese_Consonants],0)),LEFT(BB118,4),
IF(ISNUMBER(MATCH(LEFT(BB118,3),Final_Intermediate[Burmese_Consonants],0)),LEFT(BB118,3),
IF(ISNUMBER(MATCH(LEFT(BB118,2),Final_Intermediate[Burmese_Consonants],0)),LEFT(BB118,2),
IF(ISNUMBER(MATCH(LEFT(BB118,1),Final_Intermediate[Burmese_Consonants],0)),LEFT(BB118,1),
"")))))))))))))))</f>
        <v>စိမ်း</v>
      </c>
      <c r="AC11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8" t="str">
        <f>IF(AND(OR(BC118="။",BC118="၊"),LEN(BC118)=1),BC118,
IF(ISNUMBER(MATCH(LEFT(BC118,7),Final_modified_Intermediate[Burmese_Consonants],0)),LEFT(BC118,7),
IF(ISNUMBER(MATCH(LEFT(BC118,6),Final_modified_Intermediate[Burmese_Consonants],0)),LEFT(BC118,6),
IF(ISNUMBER(MATCH(LEFT(BC118,5),Final_modified_Intermediate[Burmese_Consonants],0)),LEFT(BC118,5),
IF(ISNUMBER(MATCH(LEFT(BC118,4),Final_modified_Intermediate[Burmese_Consonants],0)),LEFT(BC118,4),
IF(ISNUMBER(MATCH(LEFT(BC118,3),Final_modified_Intermediate[Burmese_Consonants],0)),LEFT(BC118,3),
IF(ISNUMBER(MATCH(LEFT(BC118,2),Final_modified_Intermediate[Burmese_Consonants],0)),LEFT(BC118,2),
IF(ISNUMBER(MATCH(LEFT(BC118,1),Final_modified_Intermediate[Burmese_Consonants],0)),LEFT(BC118,1),
IF(ISNUMBER(MATCH(LEFT(BC118,7),Final_Intermediate[Burmese_Consonants],0)),LEFT(BC118,7),
IF(ISNUMBER(MATCH(LEFT(BC118,6),Final_Intermediate[Burmese_Consonants],0)),LEFT(BC118,6),
IF(ISNUMBER(MATCH(LEFT(BC118,5),Final_Intermediate[Burmese_Consonants],0)),LEFT(BC118,5),
IF(ISNUMBER(MATCH(LEFT(BC118,4),Final_Intermediate[Burmese_Consonants],0)),LEFT(BC118,4),
IF(ISNUMBER(MATCH(LEFT(BC118,3),Final_Intermediate[Burmese_Consonants],0)),LEFT(BC118,3),
IF(ISNUMBER(MATCH(LEFT(BC118,2),Final_Intermediate[Burmese_Consonants],0)),LEFT(BC118,2),
IF(ISNUMBER(MATCH(LEFT(BC118,1),Final_Intermediate[Burmese_Consonants],0)),LEFT(BC118,1),
"")))))))))))))))</f>
        <v>ကြော်</v>
      </c>
      <c r="AE11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8" t="str">
        <f>IF(AND(OR(BD118="။",BD118="၊"),LEN(BD118)=1),BD118,
IF(ISNUMBER(MATCH(LEFT(BD118,7),Final_modified_Intermediate[Burmese_Consonants],0)),LEFT(BD118,7),
IF(ISNUMBER(MATCH(LEFT(BD118,6),Final_modified_Intermediate[Burmese_Consonants],0)),LEFT(BD118,6),
IF(ISNUMBER(MATCH(LEFT(BD118,5),Final_modified_Intermediate[Burmese_Consonants],0)),LEFT(BD118,5),
IF(ISNUMBER(MATCH(LEFT(BD118,4),Final_modified_Intermediate[Burmese_Consonants],0)),LEFT(BD118,4),
IF(ISNUMBER(MATCH(LEFT(BD118,3),Final_modified_Intermediate[Burmese_Consonants],0)),LEFT(BD118,3),
IF(ISNUMBER(MATCH(LEFT(BD118,2),Final_modified_Intermediate[Burmese_Consonants],0)),LEFT(BD118,2),
IF(ISNUMBER(MATCH(LEFT(BD118,1),Final_modified_Intermediate[Burmese_Consonants],0)),LEFT(BD118,1),
IF(ISNUMBER(MATCH(LEFT(BD118,7),Final_Intermediate[Burmese_Consonants],0)),LEFT(BD118,7),
IF(ISNUMBER(MATCH(LEFT(BD118,6),Final_Intermediate[Burmese_Consonants],0)),LEFT(BD118,6),
IF(ISNUMBER(MATCH(LEFT(BD118,5),Final_Intermediate[Burmese_Consonants],0)),LEFT(BD118,5),
IF(ISNUMBER(MATCH(LEFT(BD118,4),Final_Intermediate[Burmese_Consonants],0)),LEFT(BD118,4),
IF(ISNUMBER(MATCH(LEFT(BD118,3),Final_Intermediate[Burmese_Consonants],0)),LEFT(BD118,3),
IF(ISNUMBER(MATCH(LEFT(BD118,2),Final_Intermediate[Burmese_Consonants],0)),LEFT(BD118,2),
IF(ISNUMBER(MATCH(LEFT(BD118,1),Final_Intermediate[Burmese_Consonants],0)),LEFT(BD118,1),
"")))))))))))))))</f>
        <v/>
      </c>
      <c r="AG118" t="str">
        <f>IF(AND(OR(BE118="။",BE118="၊"),LEN(BE118)=1),BE118,
IF(ISNUMBER(MATCH(LEFT(BE118,7),Final_modified_Intermediate[Burmese_Consonants],0)),LEFT(BE118,7),
IF(ISNUMBER(MATCH(LEFT(BE118,6),Final_modified_Intermediate[Burmese_Consonants],0)),LEFT(BE118,6),
IF(ISNUMBER(MATCH(LEFT(BE118,5),Final_modified_Intermediate[Burmese_Consonants],0)),LEFT(BE118,5),
IF(ISNUMBER(MATCH(LEFT(BE118,4),Final_modified_Intermediate[Burmese_Consonants],0)),LEFT(BE118,4),
IF(ISNUMBER(MATCH(LEFT(BE118,3),Final_modified_Intermediate[Burmese_Consonants],0)),LEFT(BE118,3),
IF(ISNUMBER(MATCH(LEFT(BE118,2),Final_modified_Intermediate[Burmese_Consonants],0)),LEFT(BE118,2),
IF(ISNUMBER(MATCH(LEFT(BE118,1),Final_modified_Intermediate[Burmese_Consonants],0)),LEFT(BE118,1),
IF(ISNUMBER(MATCH(LEFT(BE118,7),Final_Intermediate[Burmese_Consonants],0)),LEFT(BE118,7),
IF(ISNUMBER(MATCH(LEFT(BE118,6),Final_Intermediate[Burmese_Consonants],0)),LEFT(BE118,6),
IF(ISNUMBER(MATCH(LEFT(BE118,5),Final_Intermediate[Burmese_Consonants],0)),LEFT(BE118,5),
IF(ISNUMBER(MATCH(LEFT(BE118,4),Final_Intermediate[Burmese_Consonants],0)),LEFT(BE118,4),
IF(ISNUMBER(MATCH(LEFT(BE118,3),Final_Intermediate[Burmese_Consonants],0)),LEFT(BE118,3),
IF(ISNUMBER(MATCH(LEFT(BE118,2),Final_Intermediate[Burmese_Consonants],0)),LEFT(BE118,2),
IF(ISNUMBER(MATCH(LEFT(BE118,1),Final_Intermediate[Burmese_Consonants],0)),LEFT(BE118,1),
"")))))))))))))))</f>
        <v/>
      </c>
      <c r="AH118" t="str">
        <f>IF(AND(OR(BF118="။",BF118="၊"),LEN(BF118)=1),BF118,
IF(ISNUMBER(MATCH(LEFT(BF118,7),Final_modified_Intermediate[Burmese_Consonants],0)),LEFT(BF118,7),
IF(ISNUMBER(MATCH(LEFT(BF118,6),Final_modified_Intermediate[Burmese_Consonants],0)),LEFT(BF118,6),
IF(ISNUMBER(MATCH(LEFT(BF118,5),Final_modified_Intermediate[Burmese_Consonants],0)),LEFT(BF118,5),
IF(ISNUMBER(MATCH(LEFT(BF118,4),Final_modified_Intermediate[Burmese_Consonants],0)),LEFT(BF118,4),
IF(ISNUMBER(MATCH(LEFT(BF118,3),Final_modified_Intermediate[Burmese_Consonants],0)),LEFT(BF118,3),
IF(ISNUMBER(MATCH(LEFT(BF118,2),Final_modified_Intermediate[Burmese_Consonants],0)),LEFT(BF118,2),
IF(ISNUMBER(MATCH(LEFT(BF118,1),Final_modified_Intermediate[Burmese_Consonants],0)),LEFT(BF118,1),
IF(ISNUMBER(MATCH(LEFT(BF118,7),Final_Intermediate[Burmese_Consonants],0)),LEFT(BF118,7),
IF(ISNUMBER(MATCH(LEFT(BF118,6),Final_Intermediate[Burmese_Consonants],0)),LEFT(BF118,6),
IF(ISNUMBER(MATCH(LEFT(BF118,5),Final_Intermediate[Burmese_Consonants],0)),LEFT(BF118,5),
IF(ISNUMBER(MATCH(LEFT(BF118,4),Final_Intermediate[Burmese_Consonants],0)),LEFT(BF118,4),
IF(ISNUMBER(MATCH(LEFT(BF118,3),Final_Intermediate[Burmese_Consonants],0)),LEFT(BF118,3),
IF(ISNUMBER(MATCH(LEFT(BF118,2),Final_Intermediate[Burmese_Consonants],0)),LEFT(BF118,2),
IF(ISNUMBER(MATCH(LEFT(BF118,1),Final_Intermediate[Burmese_Consonants],0)),LEFT(BF118,1),
"")))))))))))))))</f>
        <v/>
      </c>
      <c r="AI118" t="str">
        <f>IF(AND(OR(BG118="။",BG118="၊"),LEN(BG118)=1),BG118,
IF(ISNUMBER(MATCH(LEFT(BG118,7),Final_modified_Intermediate[Burmese_Consonants],0)),LEFT(BG118,7),
IF(ISNUMBER(MATCH(LEFT(BG118,6),Final_modified_Intermediate[Burmese_Consonants],0)),LEFT(BG118,6),
IF(ISNUMBER(MATCH(LEFT(BG118,5),Final_modified_Intermediate[Burmese_Consonants],0)),LEFT(BG118,5),
IF(ISNUMBER(MATCH(LEFT(BG118,4),Final_modified_Intermediate[Burmese_Consonants],0)),LEFT(BG118,4),
IF(ISNUMBER(MATCH(LEFT(BG118,3),Final_modified_Intermediate[Burmese_Consonants],0)),LEFT(BG118,3),
IF(ISNUMBER(MATCH(LEFT(BG118,2),Final_modified_Intermediate[Burmese_Consonants],0)),LEFT(BG118,2),
IF(ISNUMBER(MATCH(LEFT(BG118,1),Final_modified_Intermediate[Burmese_Consonants],0)),LEFT(BG118,1),
IF(ISNUMBER(MATCH(LEFT(BG118,7),Final_Intermediate[Burmese_Consonants],0)),LEFT(BG118,7),
IF(ISNUMBER(MATCH(LEFT(BG118,6),Final_Intermediate[Burmese_Consonants],0)),LEFT(BG118,6),
IF(ISNUMBER(MATCH(LEFT(BG118,5),Final_Intermediate[Burmese_Consonants],0)),LEFT(BG118,5),
IF(ISNUMBER(MATCH(LEFT(BG118,4),Final_Intermediate[Burmese_Consonants],0)),LEFT(BG118,4),
IF(ISNUMBER(MATCH(LEFT(BG118,3),Final_Intermediate[Burmese_Consonants],0)),LEFT(BG118,3),
IF(ISNUMBER(MATCH(LEFT(BG118,2),Final_Intermediate[Burmese_Consonants],0)),LEFT(BG118,2),
IF(ISNUMBER(MATCH(LEFT(BG118,1),Final_Intermediate[Burmese_Consonants],0)),LEFT(BG118,1),
"")))))))))))))))</f>
        <v/>
      </c>
      <c r="AJ118" t="str">
        <f>IF(AND(OR(BH118="။",BH118="၊"),LEN(BH118)=1),BH118,
IF(ISNUMBER(MATCH(LEFT(BH118,7),Final_modified_Intermediate[Burmese_Consonants],0)),LEFT(BH118,7),
IF(ISNUMBER(MATCH(LEFT(BH118,6),Final_modified_Intermediate[Burmese_Consonants],0)),LEFT(BH118,6),
IF(ISNUMBER(MATCH(LEFT(BH118,5),Final_modified_Intermediate[Burmese_Consonants],0)),LEFT(BH118,5),
IF(ISNUMBER(MATCH(LEFT(BH118,4),Final_modified_Intermediate[Burmese_Consonants],0)),LEFT(BH118,4),
IF(ISNUMBER(MATCH(LEFT(BH118,3),Final_modified_Intermediate[Burmese_Consonants],0)),LEFT(BH118,3),
IF(ISNUMBER(MATCH(LEFT(BH118,2),Final_modified_Intermediate[Burmese_Consonants],0)),LEFT(BH118,2),
IF(ISNUMBER(MATCH(LEFT(BH118,1),Final_modified_Intermediate[Burmese_Consonants],0)),LEFT(BH118,1),
IF(ISNUMBER(MATCH(LEFT(BH118,7),Final_Intermediate[Burmese_Consonants],0)),LEFT(BH118,7),
IF(ISNUMBER(MATCH(LEFT(BH118,6),Final_Intermediate[Burmese_Consonants],0)),LEFT(BH118,6),
IF(ISNUMBER(MATCH(LEFT(BH118,5),Final_Intermediate[Burmese_Consonants],0)),LEFT(BH118,5),
IF(ISNUMBER(MATCH(LEFT(BH118,4),Final_Intermediate[Burmese_Consonants],0)),LEFT(BH118,4),
IF(ISNUMBER(MATCH(LEFT(BH118,3),Final_Intermediate[Burmese_Consonants],0)),LEFT(BH118,3),
IF(ISNUMBER(MATCH(LEFT(BH118,2),Final_Intermediate[Burmese_Consonants],0)),LEFT(BH118,2),
IF(ISNUMBER(MATCH(LEFT(BH118,1),Final_Intermediate[Burmese_Consonants],0)),LEFT(BH118,1),
"")))))))))))))))</f>
        <v/>
      </c>
      <c r="AK118" t="str">
        <f>IF(AND(OR(BI118="။",BI118="၊"),LEN(BI118)=1),BI118,
IF(ISNUMBER(MATCH(LEFT(BI118,7),Final_modified_Intermediate[Burmese_Consonants],0)),LEFT(BI118,7),
IF(ISNUMBER(MATCH(LEFT(BI118,6),Final_modified_Intermediate[Burmese_Consonants],0)),LEFT(BI118,6),
IF(ISNUMBER(MATCH(LEFT(BI118,5),Final_modified_Intermediate[Burmese_Consonants],0)),LEFT(BI118,5),
IF(ISNUMBER(MATCH(LEFT(BI118,4),Final_modified_Intermediate[Burmese_Consonants],0)),LEFT(BI118,4),
IF(ISNUMBER(MATCH(LEFT(BI118,3),Final_modified_Intermediate[Burmese_Consonants],0)),LEFT(BI118,3),
IF(ISNUMBER(MATCH(LEFT(BI118,2),Final_modified_Intermediate[Burmese_Consonants],0)),LEFT(BI118,2),
IF(ISNUMBER(MATCH(LEFT(BI118,1),Final_modified_Intermediate[Burmese_Consonants],0)),LEFT(BI118,1),
IF(ISNUMBER(MATCH(LEFT(BI118,7),Final_Intermediate[Burmese_Consonants],0)),LEFT(BI118,7),
IF(ISNUMBER(MATCH(LEFT(BI118,6),Final_Intermediate[Burmese_Consonants],0)),LEFT(BI118,6),
IF(ISNUMBER(MATCH(LEFT(BI118,5),Final_Intermediate[Burmese_Consonants],0)),LEFT(BI118,5),
IF(ISNUMBER(MATCH(LEFT(BI118,4),Final_Intermediate[Burmese_Consonants],0)),LEFT(BI118,4),
IF(ISNUMBER(MATCH(LEFT(BI118,3),Final_Intermediate[Burmese_Consonants],0)),LEFT(BI118,3),
IF(ISNUMBER(MATCH(LEFT(BI118,2),Final_Intermediate[Burmese_Consonants],0)),LEFT(BI118,2),
IF(ISNUMBER(MATCH(LEFT(BI118,1),Final_Intermediate[Burmese_Consonants],0)),LEFT(BI118,1),
"")))))))))))))))</f>
        <v/>
      </c>
      <c r="AL118" t="str">
        <f>IF(AND(OR(BJ118="။",BJ118="၊"),LEN(BJ118)=1),BJ118,
IF(ISNUMBER(MATCH(LEFT(BJ118,7),Final_modified_Intermediate[Burmese_Consonants],0)),LEFT(BJ118,7),
IF(ISNUMBER(MATCH(LEFT(BJ118,6),Final_modified_Intermediate[Burmese_Consonants],0)),LEFT(BJ118,6),
IF(ISNUMBER(MATCH(LEFT(BJ118,5),Final_modified_Intermediate[Burmese_Consonants],0)),LEFT(BJ118,5),
IF(ISNUMBER(MATCH(LEFT(BJ118,4),Final_modified_Intermediate[Burmese_Consonants],0)),LEFT(BJ118,4),
IF(ISNUMBER(MATCH(LEFT(BJ118,3),Final_modified_Intermediate[Burmese_Consonants],0)),LEFT(BJ118,3),
IF(ISNUMBER(MATCH(LEFT(BJ118,2),Final_modified_Intermediate[Burmese_Consonants],0)),LEFT(BJ118,2),
IF(ISNUMBER(MATCH(LEFT(BJ118,1),Final_modified_Intermediate[Burmese_Consonants],0)),LEFT(BJ118,1),
IF(ISNUMBER(MATCH(LEFT(BJ118,7),Final_Intermediate[Burmese_Consonants],0)),LEFT(BJ118,7),
IF(ISNUMBER(MATCH(LEFT(BJ118,6),Final_Intermediate[Burmese_Consonants],0)),LEFT(BJ118,6),
IF(ISNUMBER(MATCH(LEFT(BJ118,5),Final_Intermediate[Burmese_Consonants],0)),LEFT(BJ118,5),
IF(ISNUMBER(MATCH(LEFT(BJ118,4),Final_Intermediate[Burmese_Consonants],0)),LEFT(BJ118,4),
IF(ISNUMBER(MATCH(LEFT(BJ118,3),Final_Intermediate[Burmese_Consonants],0)),LEFT(BJ118,3),
IF(ISNUMBER(MATCH(LEFT(BJ118,2),Final_Intermediate[Burmese_Consonants],0)),LEFT(BJ118,2),
IF(ISNUMBER(MATCH(LEFT(BJ118,1),Final_Intermediate[Burmese_Consonants],0)),LEFT(BJ118,1),
"")))))))))))))))</f>
        <v/>
      </c>
      <c r="AN118" t="e">
        <f>Compiler_Burmese[[#This Row],[Sr. No.]]</f>
        <v>#REF!</v>
      </c>
      <c r="AO11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1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8" t="e">
        <f>[2]!Vocabulary_Burmese[[#This Row],[Sr. No.]]</f>
        <v>#REF!</v>
      </c>
      <c r="BA118" t="str">
        <f>IF(Raw_data_N2_Kanji[[#This Row],[Categorie]]&lt;&gt;"","",
IF(ISNUMBER(MATCH(V,Special_list[Burmese word],0)),"",
SUBSTITUTE(Raw_data_N2_Kanji[[#This Row],[Raw]]," ","")))</f>
        <v>အစိမ်းကြော်</v>
      </c>
      <c r="BB118" t="str">
        <f>RIGHT(Segregate18[[#This Row],[UPGRADE]],LEN(Segregate18[[#This Row],[UPGRADE]])-LEN(Compiler_Burmese[[#This Row],[1]]))</f>
        <v>စိမ်းကြော်</v>
      </c>
      <c r="BC118" t="str">
        <f>RIGHT(Segregate18[[#This Row],[11]],LEN(Segregate18[[#This Row],[11]])-LEN(Compiler_Burmese[[#This Row],[2]]))</f>
        <v>ကြော်</v>
      </c>
      <c r="BD118" t="str">
        <f>RIGHT(Segregate18[[#This Row],[21]],LEN(Segregate18[[#This Row],[21]])-LEN(Compiler_Burmese[[#This Row],[3]]))</f>
        <v/>
      </c>
      <c r="BE118" t="str">
        <f>RIGHT(Segregate18[[#This Row],[31]],LEN(Segregate18[[#This Row],[31]])-LEN(Compiler_Burmese[[#This Row],[4]]))</f>
        <v/>
      </c>
      <c r="BF118" t="str">
        <f>RIGHT(Segregate18[[#This Row],[41]],LEN(Segregate18[[#This Row],[41]])-LEN(Compiler_Burmese[[#This Row],[5]]))</f>
        <v/>
      </c>
      <c r="BG118" t="str">
        <f>RIGHT(Segregate18[[#This Row],[51]],LEN(Segregate18[[#This Row],[51]])-LEN(Compiler_Burmese[[#This Row],[6]]))</f>
        <v/>
      </c>
      <c r="BH118" t="str">
        <f>RIGHT(Segregate18[[#This Row],[61]],LEN(Segregate18[[#This Row],[61]])-LEN(Compiler_Burmese[[#This Row],[7]]))</f>
        <v/>
      </c>
      <c r="BI118" t="str">
        <f>RIGHT(Segregate18[[#This Row],[71]],LEN(Segregate18[[#This Row],[71]])-LEN(Compiler_Burmese[[#This Row],[8]]))</f>
        <v/>
      </c>
      <c r="BJ118" t="str">
        <f>RIGHT(Segregate18[[#This Row],[81]],LEN(Segregate18[[#This Row],[81]])-LEN(Compiler_Burmese[[#This Row],[9]]))</f>
        <v/>
      </c>
    </row>
    <row r="119" spans="1:62" ht="14.25" customHeight="1" x14ac:dyDescent="0.3">
      <c r="A119">
        <f>IF(Raw_data_N2_Kanji[[#This Row],[Categorie]]&lt;&gt;"",$A118+1,$A118)</f>
        <v>11</v>
      </c>
      <c r="B119" s="6">
        <f>IF(AND(Raw_data_N2_Kanji[[#This Row],[Supporting word 1]]="",Raw_data_N2_Kanji[[#This Row],[Supporting word 2]]=""),$B118,$B118+1)</f>
        <v>0</v>
      </c>
      <c r="C119" s="9">
        <f>ROW()-ROW(Raw_data_N2_Kanji[#Headers])</f>
        <v>117</v>
      </c>
      <c r="D119" s="9"/>
      <c r="E119" s="9" t="str">
        <f>IF(Raw_data_N2_Kanji[[#This Row],[Categorie]]="",$E118,Raw_data_N2_Kanji[[#This Row],[Categorie]])</f>
        <v>Vegetables (Lunch, Dinner)</v>
      </c>
      <c r="F119" s="9">
        <f t="shared" si="2"/>
        <v>2</v>
      </c>
      <c r="G119" s="57" t="str">
        <f>Raw_data_N2_Kanji[[#This Row],[Lecture_no]]&amp;"_"&amp;Raw_data_N2_Kanji[[#This Row],[Receipe_no]]</f>
        <v>Vegetables (Lunch, Dinner)_2</v>
      </c>
      <c r="H119" s="11" t="s">
        <v>27553</v>
      </c>
      <c r="I11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1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ကန်စွန်းရွက်ကြော်</v>
      </c>
      <c r="K11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1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19" s="11"/>
      <c r="N119" s="11"/>
      <c r="O11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19" s="12" t="s">
        <v>27733</v>
      </c>
      <c r="Q119" s="12">
        <f>IF(Raw_data_N2_Kanji[[#This Row],[Receipe_no]]=0,$Q118,
$Q118+1)</f>
        <v>106</v>
      </c>
      <c r="R119" s="11"/>
      <c r="S119" s="11">
        <f>IF(Raw_data_N2_Kanji[[#This Row],[Marking]]="",1,"")</f>
        <v>1</v>
      </c>
      <c r="T119" s="11" t="str">
        <f>IF(Raw_data_N2_Kanji[[#This Row],[Marking_blank]]="",SUMPRODUCT(COUNTIF($S$3:$S119,$S119)),"")</f>
        <v/>
      </c>
      <c r="U119" s="12">
        <f>Raw_data_N2_Kanji[[#This Row],[Sr. no.]]</f>
        <v>117</v>
      </c>
      <c r="V119" s="11">
        <f>SUMPRODUCT(COUNTIF($J$3:$J119,$J119))</f>
        <v>1</v>
      </c>
      <c r="W119" s="82">
        <f>LEN('1_Raw_data'!$J119)</f>
        <v>17</v>
      </c>
      <c r="Y119" t="e">
        <f>Segregate18[[#This Row],[Sr. No.]]</f>
        <v>#REF!</v>
      </c>
      <c r="Z119" t="str">
        <f>IF(AND(OR(BA119="။",BA119="၊"),LEN(BA119)=1),BA119,
IF(ISNUMBER(MATCH(LEFT(BA119,7),Final_modified_Intermediate[Burmese_Consonants],0)),LEFT(BA119,7),
IF(ISNUMBER(MATCH(LEFT(BA119,6),Final_modified_Intermediate[Burmese_Consonants],0)),LEFT(BA119,6),
IF(ISNUMBER(MATCH(LEFT(BA119,5),Final_modified_Intermediate[Burmese_Consonants],0)),LEFT(BA119,5),
IF(ISNUMBER(MATCH(LEFT(BA119,4),Final_modified_Intermediate[Burmese_Consonants],0)),LEFT(BA119,4),
IF(ISNUMBER(MATCH(LEFT(BA119,3),Final_modified_Intermediate[Burmese_Consonants],0)),LEFT(BA119,3),
IF(ISNUMBER(MATCH(LEFT(BA119,2),Final_modified_Intermediate[Burmese_Consonants],0)),LEFT(BA119,2),
IF(ISNUMBER(MATCH(LEFT(BA119,1),Final_modified_Intermediate[Burmese_Consonants],0)),LEFT(BA119,1),
IF(ISNUMBER(MATCH(LEFT(BA119,7),Final_Intermediate[Burmese_Consonants],0)),LEFT(BA119,7),
IF(ISNUMBER(MATCH(LEFT(BA119,6),Final_Intermediate[Burmese_Consonants],0)),LEFT(BA119,6),
IF(ISNUMBER(MATCH(LEFT(BA119,5),Final_Intermediate[Burmese_Consonants],0)),LEFT(BA119,5),
IF(ISNUMBER(MATCH(LEFT(BA119,4),Final_Intermediate[Burmese_Consonants],0)),LEFT(BA119,4),
IF(ISNUMBER(MATCH(LEFT(BA119,3),Final_Intermediate[Burmese_Consonants],0)),LEFT(BA119,3),
IF(ISNUMBER(MATCH(LEFT(BA119,2),Final_Intermediate[Burmese_Consonants],0)),LEFT(BA119,2),
IF(ISNUMBER(MATCH(LEFT(BA119,1),Final_Intermediate[Burmese_Consonants],0)),LEFT(BA119,1),
"")))))))))))))))</f>
        <v>ကန်</v>
      </c>
      <c r="AA11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19" t="str">
        <f>IF(AND(OR(BB119="။",BB119="၊"),LEN(BB119)=1),BB119,
IF(ISNUMBER(MATCH(LEFT(BB119,7),Final_modified_Intermediate[Burmese_Consonants],0)),LEFT(BB119,7),
IF(ISNUMBER(MATCH(LEFT(BB119,6),Final_modified_Intermediate[Burmese_Consonants],0)),LEFT(BB119,6),
IF(ISNUMBER(MATCH(LEFT(BB119,5),Final_modified_Intermediate[Burmese_Consonants],0)),LEFT(BB119,5),
IF(ISNUMBER(MATCH(LEFT(BB119,4),Final_modified_Intermediate[Burmese_Consonants],0)),LEFT(BB119,4),
IF(ISNUMBER(MATCH(LEFT(BB119,3),Final_modified_Intermediate[Burmese_Consonants],0)),LEFT(BB119,3),
IF(ISNUMBER(MATCH(LEFT(BB119,2),Final_modified_Intermediate[Burmese_Consonants],0)),LEFT(BB119,2),
IF(ISNUMBER(MATCH(LEFT(BB119,1),Final_modified_Intermediate[Burmese_Consonants],0)),LEFT(BB119,1),
IF(ISNUMBER(MATCH(LEFT(BB119,7),Final_Intermediate[Burmese_Consonants],0)),LEFT(BB119,7),
IF(ISNUMBER(MATCH(LEFT(BB119,6),Final_Intermediate[Burmese_Consonants],0)),LEFT(BB119,6),
IF(ISNUMBER(MATCH(LEFT(BB119,5),Final_Intermediate[Burmese_Consonants],0)),LEFT(BB119,5),
IF(ISNUMBER(MATCH(LEFT(BB119,4),Final_Intermediate[Burmese_Consonants],0)),LEFT(BB119,4),
IF(ISNUMBER(MATCH(LEFT(BB119,3),Final_Intermediate[Burmese_Consonants],0)),LEFT(BB119,3),
IF(ISNUMBER(MATCH(LEFT(BB119,2),Final_Intermediate[Burmese_Consonants],0)),LEFT(BB119,2),
IF(ISNUMBER(MATCH(LEFT(BB119,1),Final_Intermediate[Burmese_Consonants],0)),LEFT(BB119,1),
"")))))))))))))))</f>
        <v>စွန်း</v>
      </c>
      <c r="AC11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19" t="str">
        <f>IF(AND(OR(BC119="။",BC119="၊"),LEN(BC119)=1),BC119,
IF(ISNUMBER(MATCH(LEFT(BC119,7),Final_modified_Intermediate[Burmese_Consonants],0)),LEFT(BC119,7),
IF(ISNUMBER(MATCH(LEFT(BC119,6),Final_modified_Intermediate[Burmese_Consonants],0)),LEFT(BC119,6),
IF(ISNUMBER(MATCH(LEFT(BC119,5),Final_modified_Intermediate[Burmese_Consonants],0)),LEFT(BC119,5),
IF(ISNUMBER(MATCH(LEFT(BC119,4),Final_modified_Intermediate[Burmese_Consonants],0)),LEFT(BC119,4),
IF(ISNUMBER(MATCH(LEFT(BC119,3),Final_modified_Intermediate[Burmese_Consonants],0)),LEFT(BC119,3),
IF(ISNUMBER(MATCH(LEFT(BC119,2),Final_modified_Intermediate[Burmese_Consonants],0)),LEFT(BC119,2),
IF(ISNUMBER(MATCH(LEFT(BC119,1),Final_modified_Intermediate[Burmese_Consonants],0)),LEFT(BC119,1),
IF(ISNUMBER(MATCH(LEFT(BC119,7),Final_Intermediate[Burmese_Consonants],0)),LEFT(BC119,7),
IF(ISNUMBER(MATCH(LEFT(BC119,6),Final_Intermediate[Burmese_Consonants],0)),LEFT(BC119,6),
IF(ISNUMBER(MATCH(LEFT(BC119,5),Final_Intermediate[Burmese_Consonants],0)),LEFT(BC119,5),
IF(ISNUMBER(MATCH(LEFT(BC119,4),Final_Intermediate[Burmese_Consonants],0)),LEFT(BC119,4),
IF(ISNUMBER(MATCH(LEFT(BC119,3),Final_Intermediate[Burmese_Consonants],0)),LEFT(BC119,3),
IF(ISNUMBER(MATCH(LEFT(BC119,2),Final_Intermediate[Burmese_Consonants],0)),LEFT(BC119,2),
IF(ISNUMBER(MATCH(LEFT(BC119,1),Final_Intermediate[Burmese_Consonants],0)),LEFT(BC119,1),
"")))))))))))))))</f>
        <v>ရွက်</v>
      </c>
      <c r="AE11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19" t="str">
        <f>IF(AND(OR(BD119="။",BD119="၊"),LEN(BD119)=1),BD119,
IF(ISNUMBER(MATCH(LEFT(BD119,7),Final_modified_Intermediate[Burmese_Consonants],0)),LEFT(BD119,7),
IF(ISNUMBER(MATCH(LEFT(BD119,6),Final_modified_Intermediate[Burmese_Consonants],0)),LEFT(BD119,6),
IF(ISNUMBER(MATCH(LEFT(BD119,5),Final_modified_Intermediate[Burmese_Consonants],0)),LEFT(BD119,5),
IF(ISNUMBER(MATCH(LEFT(BD119,4),Final_modified_Intermediate[Burmese_Consonants],0)),LEFT(BD119,4),
IF(ISNUMBER(MATCH(LEFT(BD119,3),Final_modified_Intermediate[Burmese_Consonants],0)),LEFT(BD119,3),
IF(ISNUMBER(MATCH(LEFT(BD119,2),Final_modified_Intermediate[Burmese_Consonants],0)),LEFT(BD119,2),
IF(ISNUMBER(MATCH(LEFT(BD119,1),Final_modified_Intermediate[Burmese_Consonants],0)),LEFT(BD119,1),
IF(ISNUMBER(MATCH(LEFT(BD119,7),Final_Intermediate[Burmese_Consonants],0)),LEFT(BD119,7),
IF(ISNUMBER(MATCH(LEFT(BD119,6),Final_Intermediate[Burmese_Consonants],0)),LEFT(BD119,6),
IF(ISNUMBER(MATCH(LEFT(BD119,5),Final_Intermediate[Burmese_Consonants],0)),LEFT(BD119,5),
IF(ISNUMBER(MATCH(LEFT(BD119,4),Final_Intermediate[Burmese_Consonants],0)),LEFT(BD119,4),
IF(ISNUMBER(MATCH(LEFT(BD119,3),Final_Intermediate[Burmese_Consonants],0)),LEFT(BD119,3),
IF(ISNUMBER(MATCH(LEFT(BD119,2),Final_Intermediate[Burmese_Consonants],0)),LEFT(BD119,2),
IF(ISNUMBER(MATCH(LEFT(BD119,1),Final_Intermediate[Burmese_Consonants],0)),LEFT(BD119,1),
"")))))))))))))))</f>
        <v>ကြော်</v>
      </c>
      <c r="AG119" t="str">
        <f>IF(AND(OR(BE119="။",BE119="၊"),LEN(BE119)=1),BE119,
IF(ISNUMBER(MATCH(LEFT(BE119,7),Final_modified_Intermediate[Burmese_Consonants],0)),LEFT(BE119,7),
IF(ISNUMBER(MATCH(LEFT(BE119,6),Final_modified_Intermediate[Burmese_Consonants],0)),LEFT(BE119,6),
IF(ISNUMBER(MATCH(LEFT(BE119,5),Final_modified_Intermediate[Burmese_Consonants],0)),LEFT(BE119,5),
IF(ISNUMBER(MATCH(LEFT(BE119,4),Final_modified_Intermediate[Burmese_Consonants],0)),LEFT(BE119,4),
IF(ISNUMBER(MATCH(LEFT(BE119,3),Final_modified_Intermediate[Burmese_Consonants],0)),LEFT(BE119,3),
IF(ISNUMBER(MATCH(LEFT(BE119,2),Final_modified_Intermediate[Burmese_Consonants],0)),LEFT(BE119,2),
IF(ISNUMBER(MATCH(LEFT(BE119,1),Final_modified_Intermediate[Burmese_Consonants],0)),LEFT(BE119,1),
IF(ISNUMBER(MATCH(LEFT(BE119,7),Final_Intermediate[Burmese_Consonants],0)),LEFT(BE119,7),
IF(ISNUMBER(MATCH(LEFT(BE119,6),Final_Intermediate[Burmese_Consonants],0)),LEFT(BE119,6),
IF(ISNUMBER(MATCH(LEFT(BE119,5),Final_Intermediate[Burmese_Consonants],0)),LEFT(BE119,5),
IF(ISNUMBER(MATCH(LEFT(BE119,4),Final_Intermediate[Burmese_Consonants],0)),LEFT(BE119,4),
IF(ISNUMBER(MATCH(LEFT(BE119,3),Final_Intermediate[Burmese_Consonants],0)),LEFT(BE119,3),
IF(ISNUMBER(MATCH(LEFT(BE119,2),Final_Intermediate[Burmese_Consonants],0)),LEFT(BE119,2),
IF(ISNUMBER(MATCH(LEFT(BE119,1),Final_Intermediate[Burmese_Consonants],0)),LEFT(BE119,1),
"")))))))))))))))</f>
        <v/>
      </c>
      <c r="AH119" t="str">
        <f>IF(AND(OR(BF119="။",BF119="၊"),LEN(BF119)=1),BF119,
IF(ISNUMBER(MATCH(LEFT(BF119,7),Final_modified_Intermediate[Burmese_Consonants],0)),LEFT(BF119,7),
IF(ISNUMBER(MATCH(LEFT(BF119,6),Final_modified_Intermediate[Burmese_Consonants],0)),LEFT(BF119,6),
IF(ISNUMBER(MATCH(LEFT(BF119,5),Final_modified_Intermediate[Burmese_Consonants],0)),LEFT(BF119,5),
IF(ISNUMBER(MATCH(LEFT(BF119,4),Final_modified_Intermediate[Burmese_Consonants],0)),LEFT(BF119,4),
IF(ISNUMBER(MATCH(LEFT(BF119,3),Final_modified_Intermediate[Burmese_Consonants],0)),LEFT(BF119,3),
IF(ISNUMBER(MATCH(LEFT(BF119,2),Final_modified_Intermediate[Burmese_Consonants],0)),LEFT(BF119,2),
IF(ISNUMBER(MATCH(LEFT(BF119,1),Final_modified_Intermediate[Burmese_Consonants],0)),LEFT(BF119,1),
IF(ISNUMBER(MATCH(LEFT(BF119,7),Final_Intermediate[Burmese_Consonants],0)),LEFT(BF119,7),
IF(ISNUMBER(MATCH(LEFT(BF119,6),Final_Intermediate[Burmese_Consonants],0)),LEFT(BF119,6),
IF(ISNUMBER(MATCH(LEFT(BF119,5),Final_Intermediate[Burmese_Consonants],0)),LEFT(BF119,5),
IF(ISNUMBER(MATCH(LEFT(BF119,4),Final_Intermediate[Burmese_Consonants],0)),LEFT(BF119,4),
IF(ISNUMBER(MATCH(LEFT(BF119,3),Final_Intermediate[Burmese_Consonants],0)),LEFT(BF119,3),
IF(ISNUMBER(MATCH(LEFT(BF119,2),Final_Intermediate[Burmese_Consonants],0)),LEFT(BF119,2),
IF(ISNUMBER(MATCH(LEFT(BF119,1),Final_Intermediate[Burmese_Consonants],0)),LEFT(BF119,1),
"")))))))))))))))</f>
        <v/>
      </c>
      <c r="AI119" t="str">
        <f>IF(AND(OR(BG119="။",BG119="၊"),LEN(BG119)=1),BG119,
IF(ISNUMBER(MATCH(LEFT(BG119,7),Final_modified_Intermediate[Burmese_Consonants],0)),LEFT(BG119,7),
IF(ISNUMBER(MATCH(LEFT(BG119,6),Final_modified_Intermediate[Burmese_Consonants],0)),LEFT(BG119,6),
IF(ISNUMBER(MATCH(LEFT(BG119,5),Final_modified_Intermediate[Burmese_Consonants],0)),LEFT(BG119,5),
IF(ISNUMBER(MATCH(LEFT(BG119,4),Final_modified_Intermediate[Burmese_Consonants],0)),LEFT(BG119,4),
IF(ISNUMBER(MATCH(LEFT(BG119,3),Final_modified_Intermediate[Burmese_Consonants],0)),LEFT(BG119,3),
IF(ISNUMBER(MATCH(LEFT(BG119,2),Final_modified_Intermediate[Burmese_Consonants],0)),LEFT(BG119,2),
IF(ISNUMBER(MATCH(LEFT(BG119,1),Final_modified_Intermediate[Burmese_Consonants],0)),LEFT(BG119,1),
IF(ISNUMBER(MATCH(LEFT(BG119,7),Final_Intermediate[Burmese_Consonants],0)),LEFT(BG119,7),
IF(ISNUMBER(MATCH(LEFT(BG119,6),Final_Intermediate[Burmese_Consonants],0)),LEFT(BG119,6),
IF(ISNUMBER(MATCH(LEFT(BG119,5),Final_Intermediate[Burmese_Consonants],0)),LEFT(BG119,5),
IF(ISNUMBER(MATCH(LEFT(BG119,4),Final_Intermediate[Burmese_Consonants],0)),LEFT(BG119,4),
IF(ISNUMBER(MATCH(LEFT(BG119,3),Final_Intermediate[Burmese_Consonants],0)),LEFT(BG119,3),
IF(ISNUMBER(MATCH(LEFT(BG119,2),Final_Intermediate[Burmese_Consonants],0)),LEFT(BG119,2),
IF(ISNUMBER(MATCH(LEFT(BG119,1),Final_Intermediate[Burmese_Consonants],0)),LEFT(BG119,1),
"")))))))))))))))</f>
        <v/>
      </c>
      <c r="AJ119" t="str">
        <f>IF(AND(OR(BH119="။",BH119="၊"),LEN(BH119)=1),BH119,
IF(ISNUMBER(MATCH(LEFT(BH119,7),Final_modified_Intermediate[Burmese_Consonants],0)),LEFT(BH119,7),
IF(ISNUMBER(MATCH(LEFT(BH119,6),Final_modified_Intermediate[Burmese_Consonants],0)),LEFT(BH119,6),
IF(ISNUMBER(MATCH(LEFT(BH119,5),Final_modified_Intermediate[Burmese_Consonants],0)),LEFT(BH119,5),
IF(ISNUMBER(MATCH(LEFT(BH119,4),Final_modified_Intermediate[Burmese_Consonants],0)),LEFT(BH119,4),
IF(ISNUMBER(MATCH(LEFT(BH119,3),Final_modified_Intermediate[Burmese_Consonants],0)),LEFT(BH119,3),
IF(ISNUMBER(MATCH(LEFT(BH119,2),Final_modified_Intermediate[Burmese_Consonants],0)),LEFT(BH119,2),
IF(ISNUMBER(MATCH(LEFT(BH119,1),Final_modified_Intermediate[Burmese_Consonants],0)),LEFT(BH119,1),
IF(ISNUMBER(MATCH(LEFT(BH119,7),Final_Intermediate[Burmese_Consonants],0)),LEFT(BH119,7),
IF(ISNUMBER(MATCH(LEFT(BH119,6),Final_Intermediate[Burmese_Consonants],0)),LEFT(BH119,6),
IF(ISNUMBER(MATCH(LEFT(BH119,5),Final_Intermediate[Burmese_Consonants],0)),LEFT(BH119,5),
IF(ISNUMBER(MATCH(LEFT(BH119,4),Final_Intermediate[Burmese_Consonants],0)),LEFT(BH119,4),
IF(ISNUMBER(MATCH(LEFT(BH119,3),Final_Intermediate[Burmese_Consonants],0)),LEFT(BH119,3),
IF(ISNUMBER(MATCH(LEFT(BH119,2),Final_Intermediate[Burmese_Consonants],0)),LEFT(BH119,2),
IF(ISNUMBER(MATCH(LEFT(BH119,1),Final_Intermediate[Burmese_Consonants],0)),LEFT(BH119,1),
"")))))))))))))))</f>
        <v/>
      </c>
      <c r="AK119" t="str">
        <f>IF(AND(OR(BI119="။",BI119="၊"),LEN(BI119)=1),BI119,
IF(ISNUMBER(MATCH(LEFT(BI119,7),Final_modified_Intermediate[Burmese_Consonants],0)),LEFT(BI119,7),
IF(ISNUMBER(MATCH(LEFT(BI119,6),Final_modified_Intermediate[Burmese_Consonants],0)),LEFT(BI119,6),
IF(ISNUMBER(MATCH(LEFT(BI119,5),Final_modified_Intermediate[Burmese_Consonants],0)),LEFT(BI119,5),
IF(ISNUMBER(MATCH(LEFT(BI119,4),Final_modified_Intermediate[Burmese_Consonants],0)),LEFT(BI119,4),
IF(ISNUMBER(MATCH(LEFT(BI119,3),Final_modified_Intermediate[Burmese_Consonants],0)),LEFT(BI119,3),
IF(ISNUMBER(MATCH(LEFT(BI119,2),Final_modified_Intermediate[Burmese_Consonants],0)),LEFT(BI119,2),
IF(ISNUMBER(MATCH(LEFT(BI119,1),Final_modified_Intermediate[Burmese_Consonants],0)),LEFT(BI119,1),
IF(ISNUMBER(MATCH(LEFT(BI119,7),Final_Intermediate[Burmese_Consonants],0)),LEFT(BI119,7),
IF(ISNUMBER(MATCH(LEFT(BI119,6),Final_Intermediate[Burmese_Consonants],0)),LEFT(BI119,6),
IF(ISNUMBER(MATCH(LEFT(BI119,5),Final_Intermediate[Burmese_Consonants],0)),LEFT(BI119,5),
IF(ISNUMBER(MATCH(LEFT(BI119,4),Final_Intermediate[Burmese_Consonants],0)),LEFT(BI119,4),
IF(ISNUMBER(MATCH(LEFT(BI119,3),Final_Intermediate[Burmese_Consonants],0)),LEFT(BI119,3),
IF(ISNUMBER(MATCH(LEFT(BI119,2),Final_Intermediate[Burmese_Consonants],0)),LEFT(BI119,2),
IF(ISNUMBER(MATCH(LEFT(BI119,1),Final_Intermediate[Burmese_Consonants],0)),LEFT(BI119,1),
"")))))))))))))))</f>
        <v/>
      </c>
      <c r="AL119" t="str">
        <f>IF(AND(OR(BJ119="။",BJ119="၊"),LEN(BJ119)=1),BJ119,
IF(ISNUMBER(MATCH(LEFT(BJ119,7),Final_modified_Intermediate[Burmese_Consonants],0)),LEFT(BJ119,7),
IF(ISNUMBER(MATCH(LEFT(BJ119,6),Final_modified_Intermediate[Burmese_Consonants],0)),LEFT(BJ119,6),
IF(ISNUMBER(MATCH(LEFT(BJ119,5),Final_modified_Intermediate[Burmese_Consonants],0)),LEFT(BJ119,5),
IF(ISNUMBER(MATCH(LEFT(BJ119,4),Final_modified_Intermediate[Burmese_Consonants],0)),LEFT(BJ119,4),
IF(ISNUMBER(MATCH(LEFT(BJ119,3),Final_modified_Intermediate[Burmese_Consonants],0)),LEFT(BJ119,3),
IF(ISNUMBER(MATCH(LEFT(BJ119,2),Final_modified_Intermediate[Burmese_Consonants],0)),LEFT(BJ119,2),
IF(ISNUMBER(MATCH(LEFT(BJ119,1),Final_modified_Intermediate[Burmese_Consonants],0)),LEFT(BJ119,1),
IF(ISNUMBER(MATCH(LEFT(BJ119,7),Final_Intermediate[Burmese_Consonants],0)),LEFT(BJ119,7),
IF(ISNUMBER(MATCH(LEFT(BJ119,6),Final_Intermediate[Burmese_Consonants],0)),LEFT(BJ119,6),
IF(ISNUMBER(MATCH(LEFT(BJ119,5),Final_Intermediate[Burmese_Consonants],0)),LEFT(BJ119,5),
IF(ISNUMBER(MATCH(LEFT(BJ119,4),Final_Intermediate[Burmese_Consonants],0)),LEFT(BJ119,4),
IF(ISNUMBER(MATCH(LEFT(BJ119,3),Final_Intermediate[Burmese_Consonants],0)),LEFT(BJ119,3),
IF(ISNUMBER(MATCH(LEFT(BJ119,2),Final_Intermediate[Burmese_Consonants],0)),LEFT(BJ119,2),
IF(ISNUMBER(MATCH(LEFT(BJ119,1),Final_Intermediate[Burmese_Consonants],0)),LEFT(BJ119,1),
"")))))))))))))))</f>
        <v/>
      </c>
      <c r="AN119" t="e">
        <f>Compiler_Burmese[[#This Row],[Sr. No.]]</f>
        <v>#REF!</v>
      </c>
      <c r="AO11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1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1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1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11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1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1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1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1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1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19" t="e">
        <f>[2]!Vocabulary_Burmese[[#This Row],[Sr. No.]]</f>
        <v>#REF!</v>
      </c>
      <c r="BA119" t="str">
        <f>IF(Raw_data_N2_Kanji[[#This Row],[Categorie]]&lt;&gt;"","",
IF(ISNUMBER(MATCH(V,Special_list[Burmese word],0)),"",
SUBSTITUTE(Raw_data_N2_Kanji[[#This Row],[Raw]]," ","")))</f>
        <v>ကန်စွန်းရွက်ကြော်</v>
      </c>
      <c r="BB119" t="str">
        <f>RIGHT(Segregate18[[#This Row],[UPGRADE]],LEN(Segregate18[[#This Row],[UPGRADE]])-LEN(Compiler_Burmese[[#This Row],[1]]))</f>
        <v>စွန်းရွက်ကြော်</v>
      </c>
      <c r="BC119" t="str">
        <f>RIGHT(Segregate18[[#This Row],[11]],LEN(Segregate18[[#This Row],[11]])-LEN(Compiler_Burmese[[#This Row],[2]]))</f>
        <v>ရွက်ကြော်</v>
      </c>
      <c r="BD119" t="str">
        <f>RIGHT(Segregate18[[#This Row],[21]],LEN(Segregate18[[#This Row],[21]])-LEN(Compiler_Burmese[[#This Row],[3]]))</f>
        <v>ကြော်</v>
      </c>
      <c r="BE119" t="str">
        <f>RIGHT(Segregate18[[#This Row],[31]],LEN(Segregate18[[#This Row],[31]])-LEN(Compiler_Burmese[[#This Row],[4]]))</f>
        <v/>
      </c>
      <c r="BF119" t="str">
        <f>RIGHT(Segregate18[[#This Row],[41]],LEN(Segregate18[[#This Row],[41]])-LEN(Compiler_Burmese[[#This Row],[5]]))</f>
        <v/>
      </c>
      <c r="BG119" t="str">
        <f>RIGHT(Segregate18[[#This Row],[51]],LEN(Segregate18[[#This Row],[51]])-LEN(Compiler_Burmese[[#This Row],[6]]))</f>
        <v/>
      </c>
      <c r="BH119" t="str">
        <f>RIGHT(Segregate18[[#This Row],[61]],LEN(Segregate18[[#This Row],[61]])-LEN(Compiler_Burmese[[#This Row],[7]]))</f>
        <v/>
      </c>
      <c r="BI119" t="str">
        <f>RIGHT(Segregate18[[#This Row],[71]],LEN(Segregate18[[#This Row],[71]])-LEN(Compiler_Burmese[[#This Row],[8]]))</f>
        <v/>
      </c>
      <c r="BJ119" t="str">
        <f>RIGHT(Segregate18[[#This Row],[81]],LEN(Segregate18[[#This Row],[81]])-LEN(Compiler_Burmese[[#This Row],[9]]))</f>
        <v/>
      </c>
    </row>
    <row r="120" spans="1:62" ht="14.25" customHeight="1" x14ac:dyDescent="0.3">
      <c r="A120">
        <f>IF(Raw_data_N2_Kanji[[#This Row],[Categorie]]&lt;&gt;"",$A119+1,$A119)</f>
        <v>11</v>
      </c>
      <c r="B120" s="6">
        <f>IF(AND(Raw_data_N2_Kanji[[#This Row],[Supporting word 1]]="",Raw_data_N2_Kanji[[#This Row],[Supporting word 2]]=""),$B119,$B119+1)</f>
        <v>0</v>
      </c>
      <c r="C120" s="9">
        <f>ROW()-ROW(Raw_data_N2_Kanji[#Headers])</f>
        <v>118</v>
      </c>
      <c r="D120" s="9"/>
      <c r="E120" s="9" t="str">
        <f>IF(Raw_data_N2_Kanji[[#This Row],[Categorie]]="",$E119,Raw_data_N2_Kanji[[#This Row],[Categorie]])</f>
        <v>Vegetables (Lunch, Dinner)</v>
      </c>
      <c r="F120" s="9">
        <f t="shared" si="2"/>
        <v>3</v>
      </c>
      <c r="G120" s="57" t="str">
        <f>Raw_data_N2_Kanji[[#This Row],[Lecture_no]]&amp;"_"&amp;Raw_data_N2_Kanji[[#This Row],[Receipe_no]]</f>
        <v>Vegetables (Lunch, Dinner)_3</v>
      </c>
      <c r="H120" s="101" t="s">
        <v>27554</v>
      </c>
      <c r="I12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0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မှိုကန်စွန်းကြော်</v>
      </c>
      <c r="K12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0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0" s="101"/>
      <c r="N120" s="101"/>
      <c r="O12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0" s="99" t="s">
        <v>27734</v>
      </c>
      <c r="Q120" s="12">
        <f>IF(Raw_data_N2_Kanji[[#This Row],[Receipe_no]]=0,$Q119,
$Q119+1)</f>
        <v>107</v>
      </c>
      <c r="R120" s="101"/>
      <c r="S120" s="101">
        <f>IF(Raw_data_N2_Kanji[[#This Row],[Marking]]="",1,"")</f>
        <v>1</v>
      </c>
      <c r="T120" s="101" t="str">
        <f>IF(Raw_data_N2_Kanji[[#This Row],[Marking_blank]]="",SUMPRODUCT(COUNTIF($S$3:$S120,$S120)),"")</f>
        <v/>
      </c>
      <c r="U120" s="99">
        <f>Raw_data_N2_Kanji[[#This Row],[Sr. no.]]</f>
        <v>118</v>
      </c>
      <c r="V120" s="101">
        <f>SUMPRODUCT(COUNTIF($J$3:$J120,$J120))</f>
        <v>1</v>
      </c>
      <c r="W120" s="101">
        <f>LEN('1_Raw_data'!$J120)</f>
        <v>17</v>
      </c>
      <c r="Y120" t="e">
        <f>Segregate18[[#This Row],[Sr. No.]]</f>
        <v>#REF!</v>
      </c>
      <c r="Z120" t="str">
        <f>IF(AND(OR(BA120="။",BA120="၊"),LEN(BA120)=1),BA120,
IF(ISNUMBER(MATCH(LEFT(BA120,7),Final_modified_Intermediate[Burmese_Consonants],0)),LEFT(BA120,7),
IF(ISNUMBER(MATCH(LEFT(BA120,6),Final_modified_Intermediate[Burmese_Consonants],0)),LEFT(BA120,6),
IF(ISNUMBER(MATCH(LEFT(BA120,5),Final_modified_Intermediate[Burmese_Consonants],0)),LEFT(BA120,5),
IF(ISNUMBER(MATCH(LEFT(BA120,4),Final_modified_Intermediate[Burmese_Consonants],0)),LEFT(BA120,4),
IF(ISNUMBER(MATCH(LEFT(BA120,3),Final_modified_Intermediate[Burmese_Consonants],0)),LEFT(BA120,3),
IF(ISNUMBER(MATCH(LEFT(BA120,2),Final_modified_Intermediate[Burmese_Consonants],0)),LEFT(BA120,2),
IF(ISNUMBER(MATCH(LEFT(BA120,1),Final_modified_Intermediate[Burmese_Consonants],0)),LEFT(BA120,1),
IF(ISNUMBER(MATCH(LEFT(BA120,7),Final_Intermediate[Burmese_Consonants],0)),LEFT(BA120,7),
IF(ISNUMBER(MATCH(LEFT(BA120,6),Final_Intermediate[Burmese_Consonants],0)),LEFT(BA120,6),
IF(ISNUMBER(MATCH(LEFT(BA120,5),Final_Intermediate[Burmese_Consonants],0)),LEFT(BA120,5),
IF(ISNUMBER(MATCH(LEFT(BA120,4),Final_Intermediate[Burmese_Consonants],0)),LEFT(BA120,4),
IF(ISNUMBER(MATCH(LEFT(BA120,3),Final_Intermediate[Burmese_Consonants],0)),LEFT(BA120,3),
IF(ISNUMBER(MATCH(LEFT(BA120,2),Final_Intermediate[Burmese_Consonants],0)),LEFT(BA120,2),
IF(ISNUMBER(MATCH(LEFT(BA120,1),Final_Intermediate[Burmese_Consonants],0)),LEFT(BA120,1),
"")))))))))))))))</f>
        <v>မှို</v>
      </c>
      <c r="AA12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0" t="str">
        <f>IF(AND(OR(BB120="။",BB120="၊"),LEN(BB120)=1),BB120,
IF(ISNUMBER(MATCH(LEFT(BB120,7),Final_modified_Intermediate[Burmese_Consonants],0)),LEFT(BB120,7),
IF(ISNUMBER(MATCH(LEFT(BB120,6),Final_modified_Intermediate[Burmese_Consonants],0)),LEFT(BB120,6),
IF(ISNUMBER(MATCH(LEFT(BB120,5),Final_modified_Intermediate[Burmese_Consonants],0)),LEFT(BB120,5),
IF(ISNUMBER(MATCH(LEFT(BB120,4),Final_modified_Intermediate[Burmese_Consonants],0)),LEFT(BB120,4),
IF(ISNUMBER(MATCH(LEFT(BB120,3),Final_modified_Intermediate[Burmese_Consonants],0)),LEFT(BB120,3),
IF(ISNUMBER(MATCH(LEFT(BB120,2),Final_modified_Intermediate[Burmese_Consonants],0)),LEFT(BB120,2),
IF(ISNUMBER(MATCH(LEFT(BB120,1),Final_modified_Intermediate[Burmese_Consonants],0)),LEFT(BB120,1),
IF(ISNUMBER(MATCH(LEFT(BB120,7),Final_Intermediate[Burmese_Consonants],0)),LEFT(BB120,7),
IF(ISNUMBER(MATCH(LEFT(BB120,6),Final_Intermediate[Burmese_Consonants],0)),LEFT(BB120,6),
IF(ISNUMBER(MATCH(LEFT(BB120,5),Final_Intermediate[Burmese_Consonants],0)),LEFT(BB120,5),
IF(ISNUMBER(MATCH(LEFT(BB120,4),Final_Intermediate[Burmese_Consonants],0)),LEFT(BB120,4),
IF(ISNUMBER(MATCH(LEFT(BB120,3),Final_Intermediate[Burmese_Consonants],0)),LEFT(BB120,3),
IF(ISNUMBER(MATCH(LEFT(BB120,2),Final_Intermediate[Burmese_Consonants],0)),LEFT(BB120,2),
IF(ISNUMBER(MATCH(LEFT(BB120,1),Final_Intermediate[Burmese_Consonants],0)),LEFT(BB120,1),
"")))))))))))))))</f>
        <v>ကန်</v>
      </c>
      <c r="AC12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0" t="str">
        <f>IF(AND(OR(BC120="။",BC120="၊"),LEN(BC120)=1),BC120,
IF(ISNUMBER(MATCH(LEFT(BC120,7),Final_modified_Intermediate[Burmese_Consonants],0)),LEFT(BC120,7),
IF(ISNUMBER(MATCH(LEFT(BC120,6),Final_modified_Intermediate[Burmese_Consonants],0)),LEFT(BC120,6),
IF(ISNUMBER(MATCH(LEFT(BC120,5),Final_modified_Intermediate[Burmese_Consonants],0)),LEFT(BC120,5),
IF(ISNUMBER(MATCH(LEFT(BC120,4),Final_modified_Intermediate[Burmese_Consonants],0)),LEFT(BC120,4),
IF(ISNUMBER(MATCH(LEFT(BC120,3),Final_modified_Intermediate[Burmese_Consonants],0)),LEFT(BC120,3),
IF(ISNUMBER(MATCH(LEFT(BC120,2),Final_modified_Intermediate[Burmese_Consonants],0)),LEFT(BC120,2),
IF(ISNUMBER(MATCH(LEFT(BC120,1),Final_modified_Intermediate[Burmese_Consonants],0)),LEFT(BC120,1),
IF(ISNUMBER(MATCH(LEFT(BC120,7),Final_Intermediate[Burmese_Consonants],0)),LEFT(BC120,7),
IF(ISNUMBER(MATCH(LEFT(BC120,6),Final_Intermediate[Burmese_Consonants],0)),LEFT(BC120,6),
IF(ISNUMBER(MATCH(LEFT(BC120,5),Final_Intermediate[Burmese_Consonants],0)),LEFT(BC120,5),
IF(ISNUMBER(MATCH(LEFT(BC120,4),Final_Intermediate[Burmese_Consonants],0)),LEFT(BC120,4),
IF(ISNUMBER(MATCH(LEFT(BC120,3),Final_Intermediate[Burmese_Consonants],0)),LEFT(BC120,3),
IF(ISNUMBER(MATCH(LEFT(BC120,2),Final_Intermediate[Burmese_Consonants],0)),LEFT(BC120,2),
IF(ISNUMBER(MATCH(LEFT(BC120,1),Final_Intermediate[Burmese_Consonants],0)),LEFT(BC120,1),
"")))))))))))))))</f>
        <v>စွန်း</v>
      </c>
      <c r="AE12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0" t="str">
        <f>IF(AND(OR(BD120="။",BD120="၊"),LEN(BD120)=1),BD120,
IF(ISNUMBER(MATCH(LEFT(BD120,7),Final_modified_Intermediate[Burmese_Consonants],0)),LEFT(BD120,7),
IF(ISNUMBER(MATCH(LEFT(BD120,6),Final_modified_Intermediate[Burmese_Consonants],0)),LEFT(BD120,6),
IF(ISNUMBER(MATCH(LEFT(BD120,5),Final_modified_Intermediate[Burmese_Consonants],0)),LEFT(BD120,5),
IF(ISNUMBER(MATCH(LEFT(BD120,4),Final_modified_Intermediate[Burmese_Consonants],0)),LEFT(BD120,4),
IF(ISNUMBER(MATCH(LEFT(BD120,3),Final_modified_Intermediate[Burmese_Consonants],0)),LEFT(BD120,3),
IF(ISNUMBER(MATCH(LEFT(BD120,2),Final_modified_Intermediate[Burmese_Consonants],0)),LEFT(BD120,2),
IF(ISNUMBER(MATCH(LEFT(BD120,1),Final_modified_Intermediate[Burmese_Consonants],0)),LEFT(BD120,1),
IF(ISNUMBER(MATCH(LEFT(BD120,7),Final_Intermediate[Burmese_Consonants],0)),LEFT(BD120,7),
IF(ISNUMBER(MATCH(LEFT(BD120,6),Final_Intermediate[Burmese_Consonants],0)),LEFT(BD120,6),
IF(ISNUMBER(MATCH(LEFT(BD120,5),Final_Intermediate[Burmese_Consonants],0)),LEFT(BD120,5),
IF(ISNUMBER(MATCH(LEFT(BD120,4),Final_Intermediate[Burmese_Consonants],0)),LEFT(BD120,4),
IF(ISNUMBER(MATCH(LEFT(BD120,3),Final_Intermediate[Burmese_Consonants],0)),LEFT(BD120,3),
IF(ISNUMBER(MATCH(LEFT(BD120,2),Final_Intermediate[Burmese_Consonants],0)),LEFT(BD120,2),
IF(ISNUMBER(MATCH(LEFT(BD120,1),Final_Intermediate[Burmese_Consonants],0)),LEFT(BD120,1),
"")))))))))))))))</f>
        <v>ကြော်</v>
      </c>
      <c r="AG120" t="str">
        <f>IF(AND(OR(BE120="။",BE120="၊"),LEN(BE120)=1),BE120,
IF(ISNUMBER(MATCH(LEFT(BE120,7),Final_modified_Intermediate[Burmese_Consonants],0)),LEFT(BE120,7),
IF(ISNUMBER(MATCH(LEFT(BE120,6),Final_modified_Intermediate[Burmese_Consonants],0)),LEFT(BE120,6),
IF(ISNUMBER(MATCH(LEFT(BE120,5),Final_modified_Intermediate[Burmese_Consonants],0)),LEFT(BE120,5),
IF(ISNUMBER(MATCH(LEFT(BE120,4),Final_modified_Intermediate[Burmese_Consonants],0)),LEFT(BE120,4),
IF(ISNUMBER(MATCH(LEFT(BE120,3),Final_modified_Intermediate[Burmese_Consonants],0)),LEFT(BE120,3),
IF(ISNUMBER(MATCH(LEFT(BE120,2),Final_modified_Intermediate[Burmese_Consonants],0)),LEFT(BE120,2),
IF(ISNUMBER(MATCH(LEFT(BE120,1),Final_modified_Intermediate[Burmese_Consonants],0)),LEFT(BE120,1),
IF(ISNUMBER(MATCH(LEFT(BE120,7),Final_Intermediate[Burmese_Consonants],0)),LEFT(BE120,7),
IF(ISNUMBER(MATCH(LEFT(BE120,6),Final_Intermediate[Burmese_Consonants],0)),LEFT(BE120,6),
IF(ISNUMBER(MATCH(LEFT(BE120,5),Final_Intermediate[Burmese_Consonants],0)),LEFT(BE120,5),
IF(ISNUMBER(MATCH(LEFT(BE120,4),Final_Intermediate[Burmese_Consonants],0)),LEFT(BE120,4),
IF(ISNUMBER(MATCH(LEFT(BE120,3),Final_Intermediate[Burmese_Consonants],0)),LEFT(BE120,3),
IF(ISNUMBER(MATCH(LEFT(BE120,2),Final_Intermediate[Burmese_Consonants],0)),LEFT(BE120,2),
IF(ISNUMBER(MATCH(LEFT(BE120,1),Final_Intermediate[Burmese_Consonants],0)),LEFT(BE120,1),
"")))))))))))))))</f>
        <v/>
      </c>
      <c r="AH120" t="str">
        <f>IF(AND(OR(BF120="။",BF120="၊"),LEN(BF120)=1),BF120,
IF(ISNUMBER(MATCH(LEFT(BF120,7),Final_modified_Intermediate[Burmese_Consonants],0)),LEFT(BF120,7),
IF(ISNUMBER(MATCH(LEFT(BF120,6),Final_modified_Intermediate[Burmese_Consonants],0)),LEFT(BF120,6),
IF(ISNUMBER(MATCH(LEFT(BF120,5),Final_modified_Intermediate[Burmese_Consonants],0)),LEFT(BF120,5),
IF(ISNUMBER(MATCH(LEFT(BF120,4),Final_modified_Intermediate[Burmese_Consonants],0)),LEFT(BF120,4),
IF(ISNUMBER(MATCH(LEFT(BF120,3),Final_modified_Intermediate[Burmese_Consonants],0)),LEFT(BF120,3),
IF(ISNUMBER(MATCH(LEFT(BF120,2),Final_modified_Intermediate[Burmese_Consonants],0)),LEFT(BF120,2),
IF(ISNUMBER(MATCH(LEFT(BF120,1),Final_modified_Intermediate[Burmese_Consonants],0)),LEFT(BF120,1),
IF(ISNUMBER(MATCH(LEFT(BF120,7),Final_Intermediate[Burmese_Consonants],0)),LEFT(BF120,7),
IF(ISNUMBER(MATCH(LEFT(BF120,6),Final_Intermediate[Burmese_Consonants],0)),LEFT(BF120,6),
IF(ISNUMBER(MATCH(LEFT(BF120,5),Final_Intermediate[Burmese_Consonants],0)),LEFT(BF120,5),
IF(ISNUMBER(MATCH(LEFT(BF120,4),Final_Intermediate[Burmese_Consonants],0)),LEFT(BF120,4),
IF(ISNUMBER(MATCH(LEFT(BF120,3),Final_Intermediate[Burmese_Consonants],0)),LEFT(BF120,3),
IF(ISNUMBER(MATCH(LEFT(BF120,2),Final_Intermediate[Burmese_Consonants],0)),LEFT(BF120,2),
IF(ISNUMBER(MATCH(LEFT(BF120,1),Final_Intermediate[Burmese_Consonants],0)),LEFT(BF120,1),
"")))))))))))))))</f>
        <v/>
      </c>
      <c r="AI120" t="str">
        <f>IF(AND(OR(BG120="။",BG120="၊"),LEN(BG120)=1),BG120,
IF(ISNUMBER(MATCH(LEFT(BG120,7),Final_modified_Intermediate[Burmese_Consonants],0)),LEFT(BG120,7),
IF(ISNUMBER(MATCH(LEFT(BG120,6),Final_modified_Intermediate[Burmese_Consonants],0)),LEFT(BG120,6),
IF(ISNUMBER(MATCH(LEFT(BG120,5),Final_modified_Intermediate[Burmese_Consonants],0)),LEFT(BG120,5),
IF(ISNUMBER(MATCH(LEFT(BG120,4),Final_modified_Intermediate[Burmese_Consonants],0)),LEFT(BG120,4),
IF(ISNUMBER(MATCH(LEFT(BG120,3),Final_modified_Intermediate[Burmese_Consonants],0)),LEFT(BG120,3),
IF(ISNUMBER(MATCH(LEFT(BG120,2),Final_modified_Intermediate[Burmese_Consonants],0)),LEFT(BG120,2),
IF(ISNUMBER(MATCH(LEFT(BG120,1),Final_modified_Intermediate[Burmese_Consonants],0)),LEFT(BG120,1),
IF(ISNUMBER(MATCH(LEFT(BG120,7),Final_Intermediate[Burmese_Consonants],0)),LEFT(BG120,7),
IF(ISNUMBER(MATCH(LEFT(BG120,6),Final_Intermediate[Burmese_Consonants],0)),LEFT(BG120,6),
IF(ISNUMBER(MATCH(LEFT(BG120,5),Final_Intermediate[Burmese_Consonants],0)),LEFT(BG120,5),
IF(ISNUMBER(MATCH(LEFT(BG120,4),Final_Intermediate[Burmese_Consonants],0)),LEFT(BG120,4),
IF(ISNUMBER(MATCH(LEFT(BG120,3),Final_Intermediate[Burmese_Consonants],0)),LEFT(BG120,3),
IF(ISNUMBER(MATCH(LEFT(BG120,2),Final_Intermediate[Burmese_Consonants],0)),LEFT(BG120,2),
IF(ISNUMBER(MATCH(LEFT(BG120,1),Final_Intermediate[Burmese_Consonants],0)),LEFT(BG120,1),
"")))))))))))))))</f>
        <v/>
      </c>
      <c r="AJ120" t="str">
        <f>IF(AND(OR(BH120="။",BH120="၊"),LEN(BH120)=1),BH120,
IF(ISNUMBER(MATCH(LEFT(BH120,7),Final_modified_Intermediate[Burmese_Consonants],0)),LEFT(BH120,7),
IF(ISNUMBER(MATCH(LEFT(BH120,6),Final_modified_Intermediate[Burmese_Consonants],0)),LEFT(BH120,6),
IF(ISNUMBER(MATCH(LEFT(BH120,5),Final_modified_Intermediate[Burmese_Consonants],0)),LEFT(BH120,5),
IF(ISNUMBER(MATCH(LEFT(BH120,4),Final_modified_Intermediate[Burmese_Consonants],0)),LEFT(BH120,4),
IF(ISNUMBER(MATCH(LEFT(BH120,3),Final_modified_Intermediate[Burmese_Consonants],0)),LEFT(BH120,3),
IF(ISNUMBER(MATCH(LEFT(BH120,2),Final_modified_Intermediate[Burmese_Consonants],0)),LEFT(BH120,2),
IF(ISNUMBER(MATCH(LEFT(BH120,1),Final_modified_Intermediate[Burmese_Consonants],0)),LEFT(BH120,1),
IF(ISNUMBER(MATCH(LEFT(BH120,7),Final_Intermediate[Burmese_Consonants],0)),LEFT(BH120,7),
IF(ISNUMBER(MATCH(LEFT(BH120,6),Final_Intermediate[Burmese_Consonants],0)),LEFT(BH120,6),
IF(ISNUMBER(MATCH(LEFT(BH120,5),Final_Intermediate[Burmese_Consonants],0)),LEFT(BH120,5),
IF(ISNUMBER(MATCH(LEFT(BH120,4),Final_Intermediate[Burmese_Consonants],0)),LEFT(BH120,4),
IF(ISNUMBER(MATCH(LEFT(BH120,3),Final_Intermediate[Burmese_Consonants],0)),LEFT(BH120,3),
IF(ISNUMBER(MATCH(LEFT(BH120,2),Final_Intermediate[Burmese_Consonants],0)),LEFT(BH120,2),
IF(ISNUMBER(MATCH(LEFT(BH120,1),Final_Intermediate[Burmese_Consonants],0)),LEFT(BH120,1),
"")))))))))))))))</f>
        <v/>
      </c>
      <c r="AK120" t="str">
        <f>IF(AND(OR(BI120="။",BI120="၊"),LEN(BI120)=1),BI120,
IF(ISNUMBER(MATCH(LEFT(BI120,7),Final_modified_Intermediate[Burmese_Consonants],0)),LEFT(BI120,7),
IF(ISNUMBER(MATCH(LEFT(BI120,6),Final_modified_Intermediate[Burmese_Consonants],0)),LEFT(BI120,6),
IF(ISNUMBER(MATCH(LEFT(BI120,5),Final_modified_Intermediate[Burmese_Consonants],0)),LEFT(BI120,5),
IF(ISNUMBER(MATCH(LEFT(BI120,4),Final_modified_Intermediate[Burmese_Consonants],0)),LEFT(BI120,4),
IF(ISNUMBER(MATCH(LEFT(BI120,3),Final_modified_Intermediate[Burmese_Consonants],0)),LEFT(BI120,3),
IF(ISNUMBER(MATCH(LEFT(BI120,2),Final_modified_Intermediate[Burmese_Consonants],0)),LEFT(BI120,2),
IF(ISNUMBER(MATCH(LEFT(BI120,1),Final_modified_Intermediate[Burmese_Consonants],0)),LEFT(BI120,1),
IF(ISNUMBER(MATCH(LEFT(BI120,7),Final_Intermediate[Burmese_Consonants],0)),LEFT(BI120,7),
IF(ISNUMBER(MATCH(LEFT(BI120,6),Final_Intermediate[Burmese_Consonants],0)),LEFT(BI120,6),
IF(ISNUMBER(MATCH(LEFT(BI120,5),Final_Intermediate[Burmese_Consonants],0)),LEFT(BI120,5),
IF(ISNUMBER(MATCH(LEFT(BI120,4),Final_Intermediate[Burmese_Consonants],0)),LEFT(BI120,4),
IF(ISNUMBER(MATCH(LEFT(BI120,3),Final_Intermediate[Burmese_Consonants],0)),LEFT(BI120,3),
IF(ISNUMBER(MATCH(LEFT(BI120,2),Final_Intermediate[Burmese_Consonants],0)),LEFT(BI120,2),
IF(ISNUMBER(MATCH(LEFT(BI120,1),Final_Intermediate[Burmese_Consonants],0)),LEFT(BI120,1),
"")))))))))))))))</f>
        <v/>
      </c>
      <c r="AL120" t="str">
        <f>IF(AND(OR(BJ120="။",BJ120="၊"),LEN(BJ120)=1),BJ120,
IF(ISNUMBER(MATCH(LEFT(BJ120,7),Final_modified_Intermediate[Burmese_Consonants],0)),LEFT(BJ120,7),
IF(ISNUMBER(MATCH(LEFT(BJ120,6),Final_modified_Intermediate[Burmese_Consonants],0)),LEFT(BJ120,6),
IF(ISNUMBER(MATCH(LEFT(BJ120,5),Final_modified_Intermediate[Burmese_Consonants],0)),LEFT(BJ120,5),
IF(ISNUMBER(MATCH(LEFT(BJ120,4),Final_modified_Intermediate[Burmese_Consonants],0)),LEFT(BJ120,4),
IF(ISNUMBER(MATCH(LEFT(BJ120,3),Final_modified_Intermediate[Burmese_Consonants],0)),LEFT(BJ120,3),
IF(ISNUMBER(MATCH(LEFT(BJ120,2),Final_modified_Intermediate[Burmese_Consonants],0)),LEFT(BJ120,2),
IF(ISNUMBER(MATCH(LEFT(BJ120,1),Final_modified_Intermediate[Burmese_Consonants],0)),LEFT(BJ120,1),
IF(ISNUMBER(MATCH(LEFT(BJ120,7),Final_Intermediate[Burmese_Consonants],0)),LEFT(BJ120,7),
IF(ISNUMBER(MATCH(LEFT(BJ120,6),Final_Intermediate[Burmese_Consonants],0)),LEFT(BJ120,6),
IF(ISNUMBER(MATCH(LEFT(BJ120,5),Final_Intermediate[Burmese_Consonants],0)),LEFT(BJ120,5),
IF(ISNUMBER(MATCH(LEFT(BJ120,4),Final_Intermediate[Burmese_Consonants],0)),LEFT(BJ120,4),
IF(ISNUMBER(MATCH(LEFT(BJ120,3),Final_Intermediate[Burmese_Consonants],0)),LEFT(BJ120,3),
IF(ISNUMBER(MATCH(LEFT(BJ120,2),Final_Intermediate[Burmese_Consonants],0)),LEFT(BJ120,2),
IF(ISNUMBER(MATCH(LEFT(BJ120,1),Final_Intermediate[Burmese_Consonants],0)),LEFT(BJ120,1),
"")))))))))))))))</f>
        <v/>
      </c>
      <c r="AN120" t="e">
        <f>Compiler_Burmese[[#This Row],[Sr. No.]]</f>
        <v>#REF!</v>
      </c>
      <c r="AO12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चौ2</v>
      </c>
      <c r="AS12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0" t="e">
        <f>[2]!Vocabulary_Burmese[[#This Row],[Sr. No.]]</f>
        <v>#REF!</v>
      </c>
      <c r="BA120" t="str">
        <f>IF(Raw_data_N2_Kanji[[#This Row],[Categorie]]&lt;&gt;"","",
IF(ISNUMBER(MATCH(V,Special_list[Burmese word],0)),"",
SUBSTITUTE(Raw_data_N2_Kanji[[#This Row],[Raw]]," ","")))</f>
        <v>မှိုကန်စွန်းကြော်</v>
      </c>
      <c r="BB120" t="str">
        <f>RIGHT(Segregate18[[#This Row],[UPGRADE]],LEN(Segregate18[[#This Row],[UPGRADE]])-LEN(Compiler_Burmese[[#This Row],[1]]))</f>
        <v>ကန်စွန်းကြော်</v>
      </c>
      <c r="BC120" t="str">
        <f>RIGHT(Segregate18[[#This Row],[11]],LEN(Segregate18[[#This Row],[11]])-LEN(Compiler_Burmese[[#This Row],[2]]))</f>
        <v>စွန်းကြော်</v>
      </c>
      <c r="BD120" t="str">
        <f>RIGHT(Segregate18[[#This Row],[21]],LEN(Segregate18[[#This Row],[21]])-LEN(Compiler_Burmese[[#This Row],[3]]))</f>
        <v>ကြော်</v>
      </c>
      <c r="BE120" t="str">
        <f>RIGHT(Segregate18[[#This Row],[31]],LEN(Segregate18[[#This Row],[31]])-LEN(Compiler_Burmese[[#This Row],[4]]))</f>
        <v/>
      </c>
      <c r="BF120" t="str">
        <f>RIGHT(Segregate18[[#This Row],[41]],LEN(Segregate18[[#This Row],[41]])-LEN(Compiler_Burmese[[#This Row],[5]]))</f>
        <v/>
      </c>
      <c r="BG120" t="str">
        <f>RIGHT(Segregate18[[#This Row],[51]],LEN(Segregate18[[#This Row],[51]])-LEN(Compiler_Burmese[[#This Row],[6]]))</f>
        <v/>
      </c>
      <c r="BH120" t="str">
        <f>RIGHT(Segregate18[[#This Row],[61]],LEN(Segregate18[[#This Row],[61]])-LEN(Compiler_Burmese[[#This Row],[7]]))</f>
        <v/>
      </c>
      <c r="BI120" t="str">
        <f>RIGHT(Segregate18[[#This Row],[71]],LEN(Segregate18[[#This Row],[71]])-LEN(Compiler_Burmese[[#This Row],[8]]))</f>
        <v/>
      </c>
      <c r="BJ120" t="str">
        <f>RIGHT(Segregate18[[#This Row],[81]],LEN(Segregate18[[#This Row],[81]])-LEN(Compiler_Burmese[[#This Row],[9]]))</f>
        <v/>
      </c>
    </row>
    <row r="121" spans="1:62" ht="14.25" customHeight="1" x14ac:dyDescent="0.3">
      <c r="A121">
        <f>IF(Raw_data_N2_Kanji[[#This Row],[Categorie]]&lt;&gt;"",$A120+1,$A120)</f>
        <v>11</v>
      </c>
      <c r="B121" s="6">
        <f>IF(AND(Raw_data_N2_Kanji[[#This Row],[Supporting word 1]]="",Raw_data_N2_Kanji[[#This Row],[Supporting word 2]]=""),$B120,$B120+1)</f>
        <v>0</v>
      </c>
      <c r="C121" s="9">
        <f>ROW()-ROW(Raw_data_N2_Kanji[#Headers])</f>
        <v>119</v>
      </c>
      <c r="D121" s="9"/>
      <c r="E121" s="9" t="str">
        <f>IF(Raw_data_N2_Kanji[[#This Row],[Categorie]]="",$E120,Raw_data_N2_Kanji[[#This Row],[Categorie]])</f>
        <v>Vegetables (Lunch, Dinner)</v>
      </c>
      <c r="F121" s="9">
        <f t="shared" si="2"/>
        <v>4</v>
      </c>
      <c r="G121" s="57" t="str">
        <f>Raw_data_N2_Kanji[[#This Row],[Lecture_no]]&amp;"_"&amp;Raw_data_N2_Kanji[[#This Row],[Receipe_no]]</f>
        <v>Vegetables (Lunch, Dinner)_4</v>
      </c>
      <c r="H121" s="11" t="s">
        <v>27555</v>
      </c>
      <c r="I12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ချဉ်ပေါင်ကြော်</v>
      </c>
      <c r="K12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1" s="11"/>
      <c r="N121" s="11"/>
      <c r="O121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21" s="12" t="s">
        <v>27735</v>
      </c>
      <c r="Q121" s="12">
        <f>IF(Raw_data_N2_Kanji[[#This Row],[Receipe_no]]=0,$Q120,
$Q120+1)</f>
        <v>108</v>
      </c>
      <c r="R121" s="11"/>
      <c r="S121" s="11">
        <f>IF(Raw_data_N2_Kanji[[#This Row],[Marking]]="",1,"")</f>
        <v>1</v>
      </c>
      <c r="T121" s="11" t="str">
        <f>IF(Raw_data_N2_Kanji[[#This Row],[Marking_blank]]="",SUMPRODUCT(COUNTIF($S$3:$S121,$S121)),"")</f>
        <v/>
      </c>
      <c r="U121" s="12">
        <f>Raw_data_N2_Kanji[[#This Row],[Sr. no.]]</f>
        <v>119</v>
      </c>
      <c r="V121" s="11">
        <f>SUMPRODUCT(COUNTIF($J$3:$J121,$J121))</f>
        <v>1</v>
      </c>
      <c r="W121" s="82">
        <f>LEN('1_Raw_data'!$J121)</f>
        <v>14</v>
      </c>
      <c r="Y121" t="e">
        <f>Segregate18[[#This Row],[Sr. No.]]</f>
        <v>#REF!</v>
      </c>
      <c r="Z121" t="str">
        <f>IF(AND(OR(BA121="။",BA121="၊"),LEN(BA121)=1),BA121,
IF(ISNUMBER(MATCH(LEFT(BA121,7),Final_modified_Intermediate[Burmese_Consonants],0)),LEFT(BA121,7),
IF(ISNUMBER(MATCH(LEFT(BA121,6),Final_modified_Intermediate[Burmese_Consonants],0)),LEFT(BA121,6),
IF(ISNUMBER(MATCH(LEFT(BA121,5),Final_modified_Intermediate[Burmese_Consonants],0)),LEFT(BA121,5),
IF(ISNUMBER(MATCH(LEFT(BA121,4),Final_modified_Intermediate[Burmese_Consonants],0)),LEFT(BA121,4),
IF(ISNUMBER(MATCH(LEFT(BA121,3),Final_modified_Intermediate[Burmese_Consonants],0)),LEFT(BA121,3),
IF(ISNUMBER(MATCH(LEFT(BA121,2),Final_modified_Intermediate[Burmese_Consonants],0)),LEFT(BA121,2),
IF(ISNUMBER(MATCH(LEFT(BA121,1),Final_modified_Intermediate[Burmese_Consonants],0)),LEFT(BA121,1),
IF(ISNUMBER(MATCH(LEFT(BA121,7),Final_Intermediate[Burmese_Consonants],0)),LEFT(BA121,7),
IF(ISNUMBER(MATCH(LEFT(BA121,6),Final_Intermediate[Burmese_Consonants],0)),LEFT(BA121,6),
IF(ISNUMBER(MATCH(LEFT(BA121,5),Final_Intermediate[Burmese_Consonants],0)),LEFT(BA121,5),
IF(ISNUMBER(MATCH(LEFT(BA121,4),Final_Intermediate[Burmese_Consonants],0)),LEFT(BA121,4),
IF(ISNUMBER(MATCH(LEFT(BA121,3),Final_Intermediate[Burmese_Consonants],0)),LEFT(BA121,3),
IF(ISNUMBER(MATCH(LEFT(BA121,2),Final_Intermediate[Burmese_Consonants],0)),LEFT(BA121,2),
IF(ISNUMBER(MATCH(LEFT(BA121,1),Final_Intermediate[Burmese_Consonants],0)),LEFT(BA121,1),
"")))))))))))))))</f>
        <v>ချ</v>
      </c>
      <c r="AA12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1" t="str">
        <f>IF(AND(OR(BB121="။",BB121="၊"),LEN(BB121)=1),BB121,
IF(ISNUMBER(MATCH(LEFT(BB121,7),Final_modified_Intermediate[Burmese_Consonants],0)),LEFT(BB121,7),
IF(ISNUMBER(MATCH(LEFT(BB121,6),Final_modified_Intermediate[Burmese_Consonants],0)),LEFT(BB121,6),
IF(ISNUMBER(MATCH(LEFT(BB121,5),Final_modified_Intermediate[Burmese_Consonants],0)),LEFT(BB121,5),
IF(ISNUMBER(MATCH(LEFT(BB121,4),Final_modified_Intermediate[Burmese_Consonants],0)),LEFT(BB121,4),
IF(ISNUMBER(MATCH(LEFT(BB121,3),Final_modified_Intermediate[Burmese_Consonants],0)),LEFT(BB121,3),
IF(ISNUMBER(MATCH(LEFT(BB121,2),Final_modified_Intermediate[Burmese_Consonants],0)),LEFT(BB121,2),
IF(ISNUMBER(MATCH(LEFT(BB121,1),Final_modified_Intermediate[Burmese_Consonants],0)),LEFT(BB121,1),
IF(ISNUMBER(MATCH(LEFT(BB121,7),Final_Intermediate[Burmese_Consonants],0)),LEFT(BB121,7),
IF(ISNUMBER(MATCH(LEFT(BB121,6),Final_Intermediate[Burmese_Consonants],0)),LEFT(BB121,6),
IF(ISNUMBER(MATCH(LEFT(BB121,5),Final_Intermediate[Burmese_Consonants],0)),LEFT(BB121,5),
IF(ISNUMBER(MATCH(LEFT(BB121,4),Final_Intermediate[Burmese_Consonants],0)),LEFT(BB121,4),
IF(ISNUMBER(MATCH(LEFT(BB121,3),Final_Intermediate[Burmese_Consonants],0)),LEFT(BB121,3),
IF(ISNUMBER(MATCH(LEFT(BB121,2),Final_Intermediate[Burmese_Consonants],0)),LEFT(BB121,2),
IF(ISNUMBER(MATCH(LEFT(BB121,1),Final_Intermediate[Burmese_Consonants],0)),LEFT(BB121,1),
"")))))))))))))))</f>
        <v/>
      </c>
      <c r="AC121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21" t="str">
        <f>IF(AND(OR(BC121="။",BC121="၊"),LEN(BC121)=1),BC121,
IF(ISNUMBER(MATCH(LEFT(BC121,7),Final_modified_Intermediate[Burmese_Consonants],0)),LEFT(BC121,7),
IF(ISNUMBER(MATCH(LEFT(BC121,6),Final_modified_Intermediate[Burmese_Consonants],0)),LEFT(BC121,6),
IF(ISNUMBER(MATCH(LEFT(BC121,5),Final_modified_Intermediate[Burmese_Consonants],0)),LEFT(BC121,5),
IF(ISNUMBER(MATCH(LEFT(BC121,4),Final_modified_Intermediate[Burmese_Consonants],0)),LEFT(BC121,4),
IF(ISNUMBER(MATCH(LEFT(BC121,3),Final_modified_Intermediate[Burmese_Consonants],0)),LEFT(BC121,3),
IF(ISNUMBER(MATCH(LEFT(BC121,2),Final_modified_Intermediate[Burmese_Consonants],0)),LEFT(BC121,2),
IF(ISNUMBER(MATCH(LEFT(BC121,1),Final_modified_Intermediate[Burmese_Consonants],0)),LEFT(BC121,1),
IF(ISNUMBER(MATCH(LEFT(BC121,7),Final_Intermediate[Burmese_Consonants],0)),LEFT(BC121,7),
IF(ISNUMBER(MATCH(LEFT(BC121,6),Final_Intermediate[Burmese_Consonants],0)),LEFT(BC121,6),
IF(ISNUMBER(MATCH(LEFT(BC121,5),Final_Intermediate[Burmese_Consonants],0)),LEFT(BC121,5),
IF(ISNUMBER(MATCH(LEFT(BC121,4),Final_Intermediate[Burmese_Consonants],0)),LEFT(BC121,4),
IF(ISNUMBER(MATCH(LEFT(BC121,3),Final_Intermediate[Burmese_Consonants],0)),LEFT(BC121,3),
IF(ISNUMBER(MATCH(LEFT(BC121,2),Final_Intermediate[Burmese_Consonants],0)),LEFT(BC121,2),
IF(ISNUMBER(MATCH(LEFT(BC121,1),Final_Intermediate[Burmese_Consonants],0)),LEFT(BC121,1),
"")))))))))))))))</f>
        <v/>
      </c>
      <c r="AE12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21" t="str">
        <f>IF(AND(OR(BD121="။",BD121="၊"),LEN(BD121)=1),BD121,
IF(ISNUMBER(MATCH(LEFT(BD121,7),Final_modified_Intermediate[Burmese_Consonants],0)),LEFT(BD121,7),
IF(ISNUMBER(MATCH(LEFT(BD121,6),Final_modified_Intermediate[Burmese_Consonants],0)),LEFT(BD121,6),
IF(ISNUMBER(MATCH(LEFT(BD121,5),Final_modified_Intermediate[Burmese_Consonants],0)),LEFT(BD121,5),
IF(ISNUMBER(MATCH(LEFT(BD121,4),Final_modified_Intermediate[Burmese_Consonants],0)),LEFT(BD121,4),
IF(ISNUMBER(MATCH(LEFT(BD121,3),Final_modified_Intermediate[Burmese_Consonants],0)),LEFT(BD121,3),
IF(ISNUMBER(MATCH(LEFT(BD121,2),Final_modified_Intermediate[Burmese_Consonants],0)),LEFT(BD121,2),
IF(ISNUMBER(MATCH(LEFT(BD121,1),Final_modified_Intermediate[Burmese_Consonants],0)),LEFT(BD121,1),
IF(ISNUMBER(MATCH(LEFT(BD121,7),Final_Intermediate[Burmese_Consonants],0)),LEFT(BD121,7),
IF(ISNUMBER(MATCH(LEFT(BD121,6),Final_Intermediate[Burmese_Consonants],0)),LEFT(BD121,6),
IF(ISNUMBER(MATCH(LEFT(BD121,5),Final_Intermediate[Burmese_Consonants],0)),LEFT(BD121,5),
IF(ISNUMBER(MATCH(LEFT(BD121,4),Final_Intermediate[Burmese_Consonants],0)),LEFT(BD121,4),
IF(ISNUMBER(MATCH(LEFT(BD121,3),Final_Intermediate[Burmese_Consonants],0)),LEFT(BD121,3),
IF(ISNUMBER(MATCH(LEFT(BD121,2),Final_Intermediate[Burmese_Consonants],0)),LEFT(BD121,2),
IF(ISNUMBER(MATCH(LEFT(BD121,1),Final_Intermediate[Burmese_Consonants],0)),LEFT(BD121,1),
"")))))))))))))))</f>
        <v/>
      </c>
      <c r="AG121" t="str">
        <f>IF(AND(OR(BE121="။",BE121="၊"),LEN(BE121)=1),BE121,
IF(ISNUMBER(MATCH(LEFT(BE121,7),Final_modified_Intermediate[Burmese_Consonants],0)),LEFT(BE121,7),
IF(ISNUMBER(MATCH(LEFT(BE121,6),Final_modified_Intermediate[Burmese_Consonants],0)),LEFT(BE121,6),
IF(ISNUMBER(MATCH(LEFT(BE121,5),Final_modified_Intermediate[Burmese_Consonants],0)),LEFT(BE121,5),
IF(ISNUMBER(MATCH(LEFT(BE121,4),Final_modified_Intermediate[Burmese_Consonants],0)),LEFT(BE121,4),
IF(ISNUMBER(MATCH(LEFT(BE121,3),Final_modified_Intermediate[Burmese_Consonants],0)),LEFT(BE121,3),
IF(ISNUMBER(MATCH(LEFT(BE121,2),Final_modified_Intermediate[Burmese_Consonants],0)),LEFT(BE121,2),
IF(ISNUMBER(MATCH(LEFT(BE121,1),Final_modified_Intermediate[Burmese_Consonants],0)),LEFT(BE121,1),
IF(ISNUMBER(MATCH(LEFT(BE121,7),Final_Intermediate[Burmese_Consonants],0)),LEFT(BE121,7),
IF(ISNUMBER(MATCH(LEFT(BE121,6),Final_Intermediate[Burmese_Consonants],0)),LEFT(BE121,6),
IF(ISNUMBER(MATCH(LEFT(BE121,5),Final_Intermediate[Burmese_Consonants],0)),LEFT(BE121,5),
IF(ISNUMBER(MATCH(LEFT(BE121,4),Final_Intermediate[Burmese_Consonants],0)),LEFT(BE121,4),
IF(ISNUMBER(MATCH(LEFT(BE121,3),Final_Intermediate[Burmese_Consonants],0)),LEFT(BE121,3),
IF(ISNUMBER(MATCH(LEFT(BE121,2),Final_Intermediate[Burmese_Consonants],0)),LEFT(BE121,2),
IF(ISNUMBER(MATCH(LEFT(BE121,1),Final_Intermediate[Burmese_Consonants],0)),LEFT(BE121,1),
"")))))))))))))))</f>
        <v/>
      </c>
      <c r="AH121" t="str">
        <f>IF(AND(OR(BF121="။",BF121="၊"),LEN(BF121)=1),BF121,
IF(ISNUMBER(MATCH(LEFT(BF121,7),Final_modified_Intermediate[Burmese_Consonants],0)),LEFT(BF121,7),
IF(ISNUMBER(MATCH(LEFT(BF121,6),Final_modified_Intermediate[Burmese_Consonants],0)),LEFT(BF121,6),
IF(ISNUMBER(MATCH(LEFT(BF121,5),Final_modified_Intermediate[Burmese_Consonants],0)),LEFT(BF121,5),
IF(ISNUMBER(MATCH(LEFT(BF121,4),Final_modified_Intermediate[Burmese_Consonants],0)),LEFT(BF121,4),
IF(ISNUMBER(MATCH(LEFT(BF121,3),Final_modified_Intermediate[Burmese_Consonants],0)),LEFT(BF121,3),
IF(ISNUMBER(MATCH(LEFT(BF121,2),Final_modified_Intermediate[Burmese_Consonants],0)),LEFT(BF121,2),
IF(ISNUMBER(MATCH(LEFT(BF121,1),Final_modified_Intermediate[Burmese_Consonants],0)),LEFT(BF121,1),
IF(ISNUMBER(MATCH(LEFT(BF121,7),Final_Intermediate[Burmese_Consonants],0)),LEFT(BF121,7),
IF(ISNUMBER(MATCH(LEFT(BF121,6),Final_Intermediate[Burmese_Consonants],0)),LEFT(BF121,6),
IF(ISNUMBER(MATCH(LEFT(BF121,5),Final_Intermediate[Burmese_Consonants],0)),LEFT(BF121,5),
IF(ISNUMBER(MATCH(LEFT(BF121,4),Final_Intermediate[Burmese_Consonants],0)),LEFT(BF121,4),
IF(ISNUMBER(MATCH(LEFT(BF121,3),Final_Intermediate[Burmese_Consonants],0)),LEFT(BF121,3),
IF(ISNUMBER(MATCH(LEFT(BF121,2),Final_Intermediate[Burmese_Consonants],0)),LEFT(BF121,2),
IF(ISNUMBER(MATCH(LEFT(BF121,1),Final_Intermediate[Burmese_Consonants],0)),LEFT(BF121,1),
"")))))))))))))))</f>
        <v/>
      </c>
      <c r="AI121" t="str">
        <f>IF(AND(OR(BG121="။",BG121="၊"),LEN(BG121)=1),BG121,
IF(ISNUMBER(MATCH(LEFT(BG121,7),Final_modified_Intermediate[Burmese_Consonants],0)),LEFT(BG121,7),
IF(ISNUMBER(MATCH(LEFT(BG121,6),Final_modified_Intermediate[Burmese_Consonants],0)),LEFT(BG121,6),
IF(ISNUMBER(MATCH(LEFT(BG121,5),Final_modified_Intermediate[Burmese_Consonants],0)),LEFT(BG121,5),
IF(ISNUMBER(MATCH(LEFT(BG121,4),Final_modified_Intermediate[Burmese_Consonants],0)),LEFT(BG121,4),
IF(ISNUMBER(MATCH(LEFT(BG121,3),Final_modified_Intermediate[Burmese_Consonants],0)),LEFT(BG121,3),
IF(ISNUMBER(MATCH(LEFT(BG121,2),Final_modified_Intermediate[Burmese_Consonants],0)),LEFT(BG121,2),
IF(ISNUMBER(MATCH(LEFT(BG121,1),Final_modified_Intermediate[Burmese_Consonants],0)),LEFT(BG121,1),
IF(ISNUMBER(MATCH(LEFT(BG121,7),Final_Intermediate[Burmese_Consonants],0)),LEFT(BG121,7),
IF(ISNUMBER(MATCH(LEFT(BG121,6),Final_Intermediate[Burmese_Consonants],0)),LEFT(BG121,6),
IF(ISNUMBER(MATCH(LEFT(BG121,5),Final_Intermediate[Burmese_Consonants],0)),LEFT(BG121,5),
IF(ISNUMBER(MATCH(LEFT(BG121,4),Final_Intermediate[Burmese_Consonants],0)),LEFT(BG121,4),
IF(ISNUMBER(MATCH(LEFT(BG121,3),Final_Intermediate[Burmese_Consonants],0)),LEFT(BG121,3),
IF(ISNUMBER(MATCH(LEFT(BG121,2),Final_Intermediate[Burmese_Consonants],0)),LEFT(BG121,2),
IF(ISNUMBER(MATCH(LEFT(BG121,1),Final_Intermediate[Burmese_Consonants],0)),LEFT(BG121,1),
"")))))))))))))))</f>
        <v/>
      </c>
      <c r="AJ121" t="str">
        <f>IF(AND(OR(BH121="။",BH121="၊"),LEN(BH121)=1),BH121,
IF(ISNUMBER(MATCH(LEFT(BH121,7),Final_modified_Intermediate[Burmese_Consonants],0)),LEFT(BH121,7),
IF(ISNUMBER(MATCH(LEFT(BH121,6),Final_modified_Intermediate[Burmese_Consonants],0)),LEFT(BH121,6),
IF(ISNUMBER(MATCH(LEFT(BH121,5),Final_modified_Intermediate[Burmese_Consonants],0)),LEFT(BH121,5),
IF(ISNUMBER(MATCH(LEFT(BH121,4),Final_modified_Intermediate[Burmese_Consonants],0)),LEFT(BH121,4),
IF(ISNUMBER(MATCH(LEFT(BH121,3),Final_modified_Intermediate[Burmese_Consonants],0)),LEFT(BH121,3),
IF(ISNUMBER(MATCH(LEFT(BH121,2),Final_modified_Intermediate[Burmese_Consonants],0)),LEFT(BH121,2),
IF(ISNUMBER(MATCH(LEFT(BH121,1),Final_modified_Intermediate[Burmese_Consonants],0)),LEFT(BH121,1),
IF(ISNUMBER(MATCH(LEFT(BH121,7),Final_Intermediate[Burmese_Consonants],0)),LEFT(BH121,7),
IF(ISNUMBER(MATCH(LEFT(BH121,6),Final_Intermediate[Burmese_Consonants],0)),LEFT(BH121,6),
IF(ISNUMBER(MATCH(LEFT(BH121,5),Final_Intermediate[Burmese_Consonants],0)),LEFT(BH121,5),
IF(ISNUMBER(MATCH(LEFT(BH121,4),Final_Intermediate[Burmese_Consonants],0)),LEFT(BH121,4),
IF(ISNUMBER(MATCH(LEFT(BH121,3),Final_Intermediate[Burmese_Consonants],0)),LEFT(BH121,3),
IF(ISNUMBER(MATCH(LEFT(BH121,2),Final_Intermediate[Burmese_Consonants],0)),LEFT(BH121,2),
IF(ISNUMBER(MATCH(LEFT(BH121,1),Final_Intermediate[Burmese_Consonants],0)),LEFT(BH121,1),
"")))))))))))))))</f>
        <v/>
      </c>
      <c r="AK121" t="str">
        <f>IF(AND(OR(BI121="။",BI121="၊"),LEN(BI121)=1),BI121,
IF(ISNUMBER(MATCH(LEFT(BI121,7),Final_modified_Intermediate[Burmese_Consonants],0)),LEFT(BI121,7),
IF(ISNUMBER(MATCH(LEFT(BI121,6),Final_modified_Intermediate[Burmese_Consonants],0)),LEFT(BI121,6),
IF(ISNUMBER(MATCH(LEFT(BI121,5),Final_modified_Intermediate[Burmese_Consonants],0)),LEFT(BI121,5),
IF(ISNUMBER(MATCH(LEFT(BI121,4),Final_modified_Intermediate[Burmese_Consonants],0)),LEFT(BI121,4),
IF(ISNUMBER(MATCH(LEFT(BI121,3),Final_modified_Intermediate[Burmese_Consonants],0)),LEFT(BI121,3),
IF(ISNUMBER(MATCH(LEFT(BI121,2),Final_modified_Intermediate[Burmese_Consonants],0)),LEFT(BI121,2),
IF(ISNUMBER(MATCH(LEFT(BI121,1),Final_modified_Intermediate[Burmese_Consonants],0)),LEFT(BI121,1),
IF(ISNUMBER(MATCH(LEFT(BI121,7),Final_Intermediate[Burmese_Consonants],0)),LEFT(BI121,7),
IF(ISNUMBER(MATCH(LEFT(BI121,6),Final_Intermediate[Burmese_Consonants],0)),LEFT(BI121,6),
IF(ISNUMBER(MATCH(LEFT(BI121,5),Final_Intermediate[Burmese_Consonants],0)),LEFT(BI121,5),
IF(ISNUMBER(MATCH(LEFT(BI121,4),Final_Intermediate[Burmese_Consonants],0)),LEFT(BI121,4),
IF(ISNUMBER(MATCH(LEFT(BI121,3),Final_Intermediate[Burmese_Consonants],0)),LEFT(BI121,3),
IF(ISNUMBER(MATCH(LEFT(BI121,2),Final_Intermediate[Burmese_Consonants],0)),LEFT(BI121,2),
IF(ISNUMBER(MATCH(LEFT(BI121,1),Final_Intermediate[Burmese_Consonants],0)),LEFT(BI121,1),
"")))))))))))))))</f>
        <v/>
      </c>
      <c r="AL121" t="str">
        <f>IF(AND(OR(BJ121="။",BJ121="၊"),LEN(BJ121)=1),BJ121,
IF(ISNUMBER(MATCH(LEFT(BJ121,7),Final_modified_Intermediate[Burmese_Consonants],0)),LEFT(BJ121,7),
IF(ISNUMBER(MATCH(LEFT(BJ121,6),Final_modified_Intermediate[Burmese_Consonants],0)),LEFT(BJ121,6),
IF(ISNUMBER(MATCH(LEFT(BJ121,5),Final_modified_Intermediate[Burmese_Consonants],0)),LEFT(BJ121,5),
IF(ISNUMBER(MATCH(LEFT(BJ121,4),Final_modified_Intermediate[Burmese_Consonants],0)),LEFT(BJ121,4),
IF(ISNUMBER(MATCH(LEFT(BJ121,3),Final_modified_Intermediate[Burmese_Consonants],0)),LEFT(BJ121,3),
IF(ISNUMBER(MATCH(LEFT(BJ121,2),Final_modified_Intermediate[Burmese_Consonants],0)),LEFT(BJ121,2),
IF(ISNUMBER(MATCH(LEFT(BJ121,1),Final_modified_Intermediate[Burmese_Consonants],0)),LEFT(BJ121,1),
IF(ISNUMBER(MATCH(LEFT(BJ121,7),Final_Intermediate[Burmese_Consonants],0)),LEFT(BJ121,7),
IF(ISNUMBER(MATCH(LEFT(BJ121,6),Final_Intermediate[Burmese_Consonants],0)),LEFT(BJ121,6),
IF(ISNUMBER(MATCH(LEFT(BJ121,5),Final_Intermediate[Burmese_Consonants],0)),LEFT(BJ121,5),
IF(ISNUMBER(MATCH(LEFT(BJ121,4),Final_Intermediate[Burmese_Consonants],0)),LEFT(BJ121,4),
IF(ISNUMBER(MATCH(LEFT(BJ121,3),Final_Intermediate[Burmese_Consonants],0)),LEFT(BJ121,3),
IF(ISNUMBER(MATCH(LEFT(BJ121,2),Final_Intermediate[Burmese_Consonants],0)),LEFT(BJ121,2),
IF(ISNUMBER(MATCH(LEFT(BJ121,1),Final_Intermediate[Burmese_Consonants],0)),LEFT(BJ121,1),
"")))))))))))))))</f>
        <v/>
      </c>
      <c r="AN121" t="e">
        <f>Compiler_Burmese[[#This Row],[Sr. No.]]</f>
        <v>#REF!</v>
      </c>
      <c r="AO12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1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2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2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1" t="e">
        <f>[2]!Vocabulary_Burmese[[#This Row],[Sr. No.]]</f>
        <v>#REF!</v>
      </c>
      <c r="BA121" t="str">
        <f>IF(Raw_data_N2_Kanji[[#This Row],[Categorie]]&lt;&gt;"","",
IF(ISNUMBER(MATCH(V,Special_list[Burmese word],0)),"",
SUBSTITUTE(Raw_data_N2_Kanji[[#This Row],[Raw]]," ","")))</f>
        <v>ချဉ်ပေါင်ကြော်</v>
      </c>
      <c r="BB121" t="str">
        <f>RIGHT(Segregate18[[#This Row],[UPGRADE]],LEN(Segregate18[[#This Row],[UPGRADE]])-LEN(Compiler_Burmese[[#This Row],[1]]))</f>
        <v>ဉ်ပေါင်ကြော်</v>
      </c>
      <c r="BC121" t="str">
        <f>RIGHT(Segregate18[[#This Row],[11]],LEN(Segregate18[[#This Row],[11]])-LEN(Compiler_Burmese[[#This Row],[2]]))</f>
        <v>ဉ်ပေါင်ကြော်</v>
      </c>
      <c r="BD121" t="str">
        <f>RIGHT(Segregate18[[#This Row],[21]],LEN(Segregate18[[#This Row],[21]])-LEN(Compiler_Burmese[[#This Row],[3]]))</f>
        <v>ဉ်ပေါင်ကြော်</v>
      </c>
      <c r="BE121" t="str">
        <f>RIGHT(Segregate18[[#This Row],[31]],LEN(Segregate18[[#This Row],[31]])-LEN(Compiler_Burmese[[#This Row],[4]]))</f>
        <v>ဉ်ပေါင်ကြော်</v>
      </c>
      <c r="BF121" t="str">
        <f>RIGHT(Segregate18[[#This Row],[41]],LEN(Segregate18[[#This Row],[41]])-LEN(Compiler_Burmese[[#This Row],[5]]))</f>
        <v>ဉ်ပေါင်ကြော်</v>
      </c>
      <c r="BG121" t="str">
        <f>RIGHT(Segregate18[[#This Row],[51]],LEN(Segregate18[[#This Row],[51]])-LEN(Compiler_Burmese[[#This Row],[6]]))</f>
        <v>ဉ်ပေါင်ကြော်</v>
      </c>
      <c r="BH121" t="str">
        <f>RIGHT(Segregate18[[#This Row],[61]],LEN(Segregate18[[#This Row],[61]])-LEN(Compiler_Burmese[[#This Row],[7]]))</f>
        <v>ဉ်ပေါင်ကြော်</v>
      </c>
      <c r="BI121" t="str">
        <f>RIGHT(Segregate18[[#This Row],[71]],LEN(Segregate18[[#This Row],[71]])-LEN(Compiler_Burmese[[#This Row],[8]]))</f>
        <v>ဉ်ပေါင်ကြော်</v>
      </c>
      <c r="BJ121" t="str">
        <f>RIGHT(Segregate18[[#This Row],[81]],LEN(Segregate18[[#This Row],[81]])-LEN(Compiler_Burmese[[#This Row],[9]]))</f>
        <v>ဉ်ပေါင်ကြော်</v>
      </c>
    </row>
    <row r="122" spans="1:62" ht="14.25" customHeight="1" x14ac:dyDescent="0.3">
      <c r="A122">
        <f>IF(Raw_data_N2_Kanji[[#This Row],[Categorie]]&lt;&gt;"",$A121+1,$A121)</f>
        <v>11</v>
      </c>
      <c r="B122" s="6">
        <f>IF(AND(Raw_data_N2_Kanji[[#This Row],[Supporting word 1]]="",Raw_data_N2_Kanji[[#This Row],[Supporting word 2]]=""),$B121,$B121+1)</f>
        <v>0</v>
      </c>
      <c r="C122" s="9">
        <f>ROW()-ROW(Raw_data_N2_Kanji[#Headers])</f>
        <v>120</v>
      </c>
      <c r="D122" s="9" t="s">
        <v>5</v>
      </c>
      <c r="E122" s="9" t="str">
        <f>IF(Raw_data_N2_Kanji[[#This Row],[Categorie]]="",$E121,Raw_data_N2_Kanji[[#This Row],[Categorie]])</f>
        <v>Vegetables (Lunch, Dinner)</v>
      </c>
      <c r="F122" s="9">
        <f t="shared" si="2"/>
        <v>5</v>
      </c>
      <c r="G122" s="57" t="str">
        <f>Raw_data_N2_Kanji[[#This Row],[Lecture_no]]&amp;"_"&amp;Raw_data_N2_Kanji[[#This Row],[Receipe_no]]</f>
        <v>Vegetables (Lunch, Dinner)_5</v>
      </c>
      <c r="H122" s="11" t="s">
        <v>27556</v>
      </c>
      <c r="I12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ကိုက်လန်ကြော်</v>
      </c>
      <c r="K12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2" s="11"/>
      <c r="N122" s="11"/>
      <c r="O12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2" s="12" t="s">
        <v>27736</v>
      </c>
      <c r="Q122" s="12">
        <f>IF(Raw_data_N2_Kanji[[#This Row],[Receipe_no]]=0,$Q121,
$Q121+1)</f>
        <v>109</v>
      </c>
      <c r="R122" s="11"/>
      <c r="S122" s="11">
        <f>IF(Raw_data_N2_Kanji[[#This Row],[Marking]]="",1,"")</f>
        <v>1</v>
      </c>
      <c r="T122" s="11" t="str">
        <f>IF(Raw_data_N2_Kanji[[#This Row],[Marking_blank]]="",SUMPRODUCT(COUNTIF($S$3:$S122,$S122)),"")</f>
        <v/>
      </c>
      <c r="U122" s="12">
        <f>Raw_data_N2_Kanji[[#This Row],[Sr. no.]]</f>
        <v>120</v>
      </c>
      <c r="V122" s="11">
        <f>SUMPRODUCT(COUNTIF($J$3:$J122,$J122))</f>
        <v>1</v>
      </c>
      <c r="W122" s="82">
        <f>LEN('1_Raw_data'!$J122)</f>
        <v>13</v>
      </c>
      <c r="Y122" t="e">
        <f>Segregate18[[#This Row],[Sr. No.]]</f>
        <v>#REF!</v>
      </c>
      <c r="Z122" t="str">
        <f>IF(AND(OR(BA122="။",BA122="၊"),LEN(BA122)=1),BA122,
IF(ISNUMBER(MATCH(LEFT(BA122,7),Final_modified_Intermediate[Burmese_Consonants],0)),LEFT(BA122,7),
IF(ISNUMBER(MATCH(LEFT(BA122,6),Final_modified_Intermediate[Burmese_Consonants],0)),LEFT(BA122,6),
IF(ISNUMBER(MATCH(LEFT(BA122,5),Final_modified_Intermediate[Burmese_Consonants],0)),LEFT(BA122,5),
IF(ISNUMBER(MATCH(LEFT(BA122,4),Final_modified_Intermediate[Burmese_Consonants],0)),LEFT(BA122,4),
IF(ISNUMBER(MATCH(LEFT(BA122,3),Final_modified_Intermediate[Burmese_Consonants],0)),LEFT(BA122,3),
IF(ISNUMBER(MATCH(LEFT(BA122,2),Final_modified_Intermediate[Burmese_Consonants],0)),LEFT(BA122,2),
IF(ISNUMBER(MATCH(LEFT(BA122,1),Final_modified_Intermediate[Burmese_Consonants],0)),LEFT(BA122,1),
IF(ISNUMBER(MATCH(LEFT(BA122,7),Final_Intermediate[Burmese_Consonants],0)),LEFT(BA122,7),
IF(ISNUMBER(MATCH(LEFT(BA122,6),Final_Intermediate[Burmese_Consonants],0)),LEFT(BA122,6),
IF(ISNUMBER(MATCH(LEFT(BA122,5),Final_Intermediate[Burmese_Consonants],0)),LEFT(BA122,5),
IF(ISNUMBER(MATCH(LEFT(BA122,4),Final_Intermediate[Burmese_Consonants],0)),LEFT(BA122,4),
IF(ISNUMBER(MATCH(LEFT(BA122,3),Final_Intermediate[Burmese_Consonants],0)),LEFT(BA122,3),
IF(ISNUMBER(MATCH(LEFT(BA122,2),Final_Intermediate[Burmese_Consonants],0)),LEFT(BA122,2),
IF(ISNUMBER(MATCH(LEFT(BA122,1),Final_Intermediate[Burmese_Consonants],0)),LEFT(BA122,1),
"")))))))))))))))</f>
        <v>ကိုက်</v>
      </c>
      <c r="AA12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2" t="str">
        <f>IF(AND(OR(BB122="။",BB122="၊"),LEN(BB122)=1),BB122,
IF(ISNUMBER(MATCH(LEFT(BB122,7),Final_modified_Intermediate[Burmese_Consonants],0)),LEFT(BB122,7),
IF(ISNUMBER(MATCH(LEFT(BB122,6),Final_modified_Intermediate[Burmese_Consonants],0)),LEFT(BB122,6),
IF(ISNUMBER(MATCH(LEFT(BB122,5),Final_modified_Intermediate[Burmese_Consonants],0)),LEFT(BB122,5),
IF(ISNUMBER(MATCH(LEFT(BB122,4),Final_modified_Intermediate[Burmese_Consonants],0)),LEFT(BB122,4),
IF(ISNUMBER(MATCH(LEFT(BB122,3),Final_modified_Intermediate[Burmese_Consonants],0)),LEFT(BB122,3),
IF(ISNUMBER(MATCH(LEFT(BB122,2),Final_modified_Intermediate[Burmese_Consonants],0)),LEFT(BB122,2),
IF(ISNUMBER(MATCH(LEFT(BB122,1),Final_modified_Intermediate[Burmese_Consonants],0)),LEFT(BB122,1),
IF(ISNUMBER(MATCH(LEFT(BB122,7),Final_Intermediate[Burmese_Consonants],0)),LEFT(BB122,7),
IF(ISNUMBER(MATCH(LEFT(BB122,6),Final_Intermediate[Burmese_Consonants],0)),LEFT(BB122,6),
IF(ISNUMBER(MATCH(LEFT(BB122,5),Final_Intermediate[Burmese_Consonants],0)),LEFT(BB122,5),
IF(ISNUMBER(MATCH(LEFT(BB122,4),Final_Intermediate[Burmese_Consonants],0)),LEFT(BB122,4),
IF(ISNUMBER(MATCH(LEFT(BB122,3),Final_Intermediate[Burmese_Consonants],0)),LEFT(BB122,3),
IF(ISNUMBER(MATCH(LEFT(BB122,2),Final_Intermediate[Burmese_Consonants],0)),LEFT(BB122,2),
IF(ISNUMBER(MATCH(LEFT(BB122,1),Final_Intermediate[Burmese_Consonants],0)),LEFT(BB122,1),
"")))))))))))))))</f>
        <v>လန်</v>
      </c>
      <c r="AC12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2" t="str">
        <f>IF(AND(OR(BC122="။",BC122="၊"),LEN(BC122)=1),BC122,
IF(ISNUMBER(MATCH(LEFT(BC122,7),Final_modified_Intermediate[Burmese_Consonants],0)),LEFT(BC122,7),
IF(ISNUMBER(MATCH(LEFT(BC122,6),Final_modified_Intermediate[Burmese_Consonants],0)),LEFT(BC122,6),
IF(ISNUMBER(MATCH(LEFT(BC122,5),Final_modified_Intermediate[Burmese_Consonants],0)),LEFT(BC122,5),
IF(ISNUMBER(MATCH(LEFT(BC122,4),Final_modified_Intermediate[Burmese_Consonants],0)),LEFT(BC122,4),
IF(ISNUMBER(MATCH(LEFT(BC122,3),Final_modified_Intermediate[Burmese_Consonants],0)),LEFT(BC122,3),
IF(ISNUMBER(MATCH(LEFT(BC122,2),Final_modified_Intermediate[Burmese_Consonants],0)),LEFT(BC122,2),
IF(ISNUMBER(MATCH(LEFT(BC122,1),Final_modified_Intermediate[Burmese_Consonants],0)),LEFT(BC122,1),
IF(ISNUMBER(MATCH(LEFT(BC122,7),Final_Intermediate[Burmese_Consonants],0)),LEFT(BC122,7),
IF(ISNUMBER(MATCH(LEFT(BC122,6),Final_Intermediate[Burmese_Consonants],0)),LEFT(BC122,6),
IF(ISNUMBER(MATCH(LEFT(BC122,5),Final_Intermediate[Burmese_Consonants],0)),LEFT(BC122,5),
IF(ISNUMBER(MATCH(LEFT(BC122,4),Final_Intermediate[Burmese_Consonants],0)),LEFT(BC122,4),
IF(ISNUMBER(MATCH(LEFT(BC122,3),Final_Intermediate[Burmese_Consonants],0)),LEFT(BC122,3),
IF(ISNUMBER(MATCH(LEFT(BC122,2),Final_Intermediate[Burmese_Consonants],0)),LEFT(BC122,2),
IF(ISNUMBER(MATCH(LEFT(BC122,1),Final_Intermediate[Burmese_Consonants],0)),LEFT(BC122,1),
"")))))))))))))))</f>
        <v>ကြော်</v>
      </c>
      <c r="AE12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2" t="str">
        <f>IF(AND(OR(BD122="။",BD122="၊"),LEN(BD122)=1),BD122,
IF(ISNUMBER(MATCH(LEFT(BD122,7),Final_modified_Intermediate[Burmese_Consonants],0)),LEFT(BD122,7),
IF(ISNUMBER(MATCH(LEFT(BD122,6),Final_modified_Intermediate[Burmese_Consonants],0)),LEFT(BD122,6),
IF(ISNUMBER(MATCH(LEFT(BD122,5),Final_modified_Intermediate[Burmese_Consonants],0)),LEFT(BD122,5),
IF(ISNUMBER(MATCH(LEFT(BD122,4),Final_modified_Intermediate[Burmese_Consonants],0)),LEFT(BD122,4),
IF(ISNUMBER(MATCH(LEFT(BD122,3),Final_modified_Intermediate[Burmese_Consonants],0)),LEFT(BD122,3),
IF(ISNUMBER(MATCH(LEFT(BD122,2),Final_modified_Intermediate[Burmese_Consonants],0)),LEFT(BD122,2),
IF(ISNUMBER(MATCH(LEFT(BD122,1),Final_modified_Intermediate[Burmese_Consonants],0)),LEFT(BD122,1),
IF(ISNUMBER(MATCH(LEFT(BD122,7),Final_Intermediate[Burmese_Consonants],0)),LEFT(BD122,7),
IF(ISNUMBER(MATCH(LEFT(BD122,6),Final_Intermediate[Burmese_Consonants],0)),LEFT(BD122,6),
IF(ISNUMBER(MATCH(LEFT(BD122,5),Final_Intermediate[Burmese_Consonants],0)),LEFT(BD122,5),
IF(ISNUMBER(MATCH(LEFT(BD122,4),Final_Intermediate[Burmese_Consonants],0)),LEFT(BD122,4),
IF(ISNUMBER(MATCH(LEFT(BD122,3),Final_Intermediate[Burmese_Consonants],0)),LEFT(BD122,3),
IF(ISNUMBER(MATCH(LEFT(BD122,2),Final_Intermediate[Burmese_Consonants],0)),LEFT(BD122,2),
IF(ISNUMBER(MATCH(LEFT(BD122,1),Final_Intermediate[Burmese_Consonants],0)),LEFT(BD122,1),
"")))))))))))))))</f>
        <v/>
      </c>
      <c r="AG122" t="str">
        <f>IF(AND(OR(BE122="။",BE122="၊"),LEN(BE122)=1),BE122,
IF(ISNUMBER(MATCH(LEFT(BE122,7),Final_modified_Intermediate[Burmese_Consonants],0)),LEFT(BE122,7),
IF(ISNUMBER(MATCH(LEFT(BE122,6),Final_modified_Intermediate[Burmese_Consonants],0)),LEFT(BE122,6),
IF(ISNUMBER(MATCH(LEFT(BE122,5),Final_modified_Intermediate[Burmese_Consonants],0)),LEFT(BE122,5),
IF(ISNUMBER(MATCH(LEFT(BE122,4),Final_modified_Intermediate[Burmese_Consonants],0)),LEFT(BE122,4),
IF(ISNUMBER(MATCH(LEFT(BE122,3),Final_modified_Intermediate[Burmese_Consonants],0)),LEFT(BE122,3),
IF(ISNUMBER(MATCH(LEFT(BE122,2),Final_modified_Intermediate[Burmese_Consonants],0)),LEFT(BE122,2),
IF(ISNUMBER(MATCH(LEFT(BE122,1),Final_modified_Intermediate[Burmese_Consonants],0)),LEFT(BE122,1),
IF(ISNUMBER(MATCH(LEFT(BE122,7),Final_Intermediate[Burmese_Consonants],0)),LEFT(BE122,7),
IF(ISNUMBER(MATCH(LEFT(BE122,6),Final_Intermediate[Burmese_Consonants],0)),LEFT(BE122,6),
IF(ISNUMBER(MATCH(LEFT(BE122,5),Final_Intermediate[Burmese_Consonants],0)),LEFT(BE122,5),
IF(ISNUMBER(MATCH(LEFT(BE122,4),Final_Intermediate[Burmese_Consonants],0)),LEFT(BE122,4),
IF(ISNUMBER(MATCH(LEFT(BE122,3),Final_Intermediate[Burmese_Consonants],0)),LEFT(BE122,3),
IF(ISNUMBER(MATCH(LEFT(BE122,2),Final_Intermediate[Burmese_Consonants],0)),LEFT(BE122,2),
IF(ISNUMBER(MATCH(LEFT(BE122,1),Final_Intermediate[Burmese_Consonants],0)),LEFT(BE122,1),
"")))))))))))))))</f>
        <v/>
      </c>
      <c r="AH122" t="str">
        <f>IF(AND(OR(BF122="။",BF122="၊"),LEN(BF122)=1),BF122,
IF(ISNUMBER(MATCH(LEFT(BF122,7),Final_modified_Intermediate[Burmese_Consonants],0)),LEFT(BF122,7),
IF(ISNUMBER(MATCH(LEFT(BF122,6),Final_modified_Intermediate[Burmese_Consonants],0)),LEFT(BF122,6),
IF(ISNUMBER(MATCH(LEFT(BF122,5),Final_modified_Intermediate[Burmese_Consonants],0)),LEFT(BF122,5),
IF(ISNUMBER(MATCH(LEFT(BF122,4),Final_modified_Intermediate[Burmese_Consonants],0)),LEFT(BF122,4),
IF(ISNUMBER(MATCH(LEFT(BF122,3),Final_modified_Intermediate[Burmese_Consonants],0)),LEFT(BF122,3),
IF(ISNUMBER(MATCH(LEFT(BF122,2),Final_modified_Intermediate[Burmese_Consonants],0)),LEFT(BF122,2),
IF(ISNUMBER(MATCH(LEFT(BF122,1),Final_modified_Intermediate[Burmese_Consonants],0)),LEFT(BF122,1),
IF(ISNUMBER(MATCH(LEFT(BF122,7),Final_Intermediate[Burmese_Consonants],0)),LEFT(BF122,7),
IF(ISNUMBER(MATCH(LEFT(BF122,6),Final_Intermediate[Burmese_Consonants],0)),LEFT(BF122,6),
IF(ISNUMBER(MATCH(LEFT(BF122,5),Final_Intermediate[Burmese_Consonants],0)),LEFT(BF122,5),
IF(ISNUMBER(MATCH(LEFT(BF122,4),Final_Intermediate[Burmese_Consonants],0)),LEFT(BF122,4),
IF(ISNUMBER(MATCH(LEFT(BF122,3),Final_Intermediate[Burmese_Consonants],0)),LEFT(BF122,3),
IF(ISNUMBER(MATCH(LEFT(BF122,2),Final_Intermediate[Burmese_Consonants],0)),LEFT(BF122,2),
IF(ISNUMBER(MATCH(LEFT(BF122,1),Final_Intermediate[Burmese_Consonants],0)),LEFT(BF122,1),
"")))))))))))))))</f>
        <v/>
      </c>
      <c r="AI122" t="str">
        <f>IF(AND(OR(BG122="။",BG122="၊"),LEN(BG122)=1),BG122,
IF(ISNUMBER(MATCH(LEFT(BG122,7),Final_modified_Intermediate[Burmese_Consonants],0)),LEFT(BG122,7),
IF(ISNUMBER(MATCH(LEFT(BG122,6),Final_modified_Intermediate[Burmese_Consonants],0)),LEFT(BG122,6),
IF(ISNUMBER(MATCH(LEFT(BG122,5),Final_modified_Intermediate[Burmese_Consonants],0)),LEFT(BG122,5),
IF(ISNUMBER(MATCH(LEFT(BG122,4),Final_modified_Intermediate[Burmese_Consonants],0)),LEFT(BG122,4),
IF(ISNUMBER(MATCH(LEFT(BG122,3),Final_modified_Intermediate[Burmese_Consonants],0)),LEFT(BG122,3),
IF(ISNUMBER(MATCH(LEFT(BG122,2),Final_modified_Intermediate[Burmese_Consonants],0)),LEFT(BG122,2),
IF(ISNUMBER(MATCH(LEFT(BG122,1),Final_modified_Intermediate[Burmese_Consonants],0)),LEFT(BG122,1),
IF(ISNUMBER(MATCH(LEFT(BG122,7),Final_Intermediate[Burmese_Consonants],0)),LEFT(BG122,7),
IF(ISNUMBER(MATCH(LEFT(BG122,6),Final_Intermediate[Burmese_Consonants],0)),LEFT(BG122,6),
IF(ISNUMBER(MATCH(LEFT(BG122,5),Final_Intermediate[Burmese_Consonants],0)),LEFT(BG122,5),
IF(ISNUMBER(MATCH(LEFT(BG122,4),Final_Intermediate[Burmese_Consonants],0)),LEFT(BG122,4),
IF(ISNUMBER(MATCH(LEFT(BG122,3),Final_Intermediate[Burmese_Consonants],0)),LEFT(BG122,3),
IF(ISNUMBER(MATCH(LEFT(BG122,2),Final_Intermediate[Burmese_Consonants],0)),LEFT(BG122,2),
IF(ISNUMBER(MATCH(LEFT(BG122,1),Final_Intermediate[Burmese_Consonants],0)),LEFT(BG122,1),
"")))))))))))))))</f>
        <v/>
      </c>
      <c r="AJ122" t="str">
        <f>IF(AND(OR(BH122="။",BH122="၊"),LEN(BH122)=1),BH122,
IF(ISNUMBER(MATCH(LEFT(BH122,7),Final_modified_Intermediate[Burmese_Consonants],0)),LEFT(BH122,7),
IF(ISNUMBER(MATCH(LEFT(BH122,6),Final_modified_Intermediate[Burmese_Consonants],0)),LEFT(BH122,6),
IF(ISNUMBER(MATCH(LEFT(BH122,5),Final_modified_Intermediate[Burmese_Consonants],0)),LEFT(BH122,5),
IF(ISNUMBER(MATCH(LEFT(BH122,4),Final_modified_Intermediate[Burmese_Consonants],0)),LEFT(BH122,4),
IF(ISNUMBER(MATCH(LEFT(BH122,3),Final_modified_Intermediate[Burmese_Consonants],0)),LEFT(BH122,3),
IF(ISNUMBER(MATCH(LEFT(BH122,2),Final_modified_Intermediate[Burmese_Consonants],0)),LEFT(BH122,2),
IF(ISNUMBER(MATCH(LEFT(BH122,1),Final_modified_Intermediate[Burmese_Consonants],0)),LEFT(BH122,1),
IF(ISNUMBER(MATCH(LEFT(BH122,7),Final_Intermediate[Burmese_Consonants],0)),LEFT(BH122,7),
IF(ISNUMBER(MATCH(LEFT(BH122,6),Final_Intermediate[Burmese_Consonants],0)),LEFT(BH122,6),
IF(ISNUMBER(MATCH(LEFT(BH122,5),Final_Intermediate[Burmese_Consonants],0)),LEFT(BH122,5),
IF(ISNUMBER(MATCH(LEFT(BH122,4),Final_Intermediate[Burmese_Consonants],0)),LEFT(BH122,4),
IF(ISNUMBER(MATCH(LEFT(BH122,3),Final_Intermediate[Burmese_Consonants],0)),LEFT(BH122,3),
IF(ISNUMBER(MATCH(LEFT(BH122,2),Final_Intermediate[Burmese_Consonants],0)),LEFT(BH122,2),
IF(ISNUMBER(MATCH(LEFT(BH122,1),Final_Intermediate[Burmese_Consonants],0)),LEFT(BH122,1),
"")))))))))))))))</f>
        <v/>
      </c>
      <c r="AK122" t="str">
        <f>IF(AND(OR(BI122="။",BI122="၊"),LEN(BI122)=1),BI122,
IF(ISNUMBER(MATCH(LEFT(BI122,7),Final_modified_Intermediate[Burmese_Consonants],0)),LEFT(BI122,7),
IF(ISNUMBER(MATCH(LEFT(BI122,6),Final_modified_Intermediate[Burmese_Consonants],0)),LEFT(BI122,6),
IF(ISNUMBER(MATCH(LEFT(BI122,5),Final_modified_Intermediate[Burmese_Consonants],0)),LEFT(BI122,5),
IF(ISNUMBER(MATCH(LEFT(BI122,4),Final_modified_Intermediate[Burmese_Consonants],0)),LEFT(BI122,4),
IF(ISNUMBER(MATCH(LEFT(BI122,3),Final_modified_Intermediate[Burmese_Consonants],0)),LEFT(BI122,3),
IF(ISNUMBER(MATCH(LEFT(BI122,2),Final_modified_Intermediate[Burmese_Consonants],0)),LEFT(BI122,2),
IF(ISNUMBER(MATCH(LEFT(BI122,1),Final_modified_Intermediate[Burmese_Consonants],0)),LEFT(BI122,1),
IF(ISNUMBER(MATCH(LEFT(BI122,7),Final_Intermediate[Burmese_Consonants],0)),LEFT(BI122,7),
IF(ISNUMBER(MATCH(LEFT(BI122,6),Final_Intermediate[Burmese_Consonants],0)),LEFT(BI122,6),
IF(ISNUMBER(MATCH(LEFT(BI122,5),Final_Intermediate[Burmese_Consonants],0)),LEFT(BI122,5),
IF(ISNUMBER(MATCH(LEFT(BI122,4),Final_Intermediate[Burmese_Consonants],0)),LEFT(BI122,4),
IF(ISNUMBER(MATCH(LEFT(BI122,3),Final_Intermediate[Burmese_Consonants],0)),LEFT(BI122,3),
IF(ISNUMBER(MATCH(LEFT(BI122,2),Final_Intermediate[Burmese_Consonants],0)),LEFT(BI122,2),
IF(ISNUMBER(MATCH(LEFT(BI122,1),Final_Intermediate[Burmese_Consonants],0)),LEFT(BI122,1),
"")))))))))))))))</f>
        <v/>
      </c>
      <c r="AL122" t="str">
        <f>IF(AND(OR(BJ122="။",BJ122="၊"),LEN(BJ122)=1),BJ122,
IF(ISNUMBER(MATCH(LEFT(BJ122,7),Final_modified_Intermediate[Burmese_Consonants],0)),LEFT(BJ122,7),
IF(ISNUMBER(MATCH(LEFT(BJ122,6),Final_modified_Intermediate[Burmese_Consonants],0)),LEFT(BJ122,6),
IF(ISNUMBER(MATCH(LEFT(BJ122,5),Final_modified_Intermediate[Burmese_Consonants],0)),LEFT(BJ122,5),
IF(ISNUMBER(MATCH(LEFT(BJ122,4),Final_modified_Intermediate[Burmese_Consonants],0)),LEFT(BJ122,4),
IF(ISNUMBER(MATCH(LEFT(BJ122,3),Final_modified_Intermediate[Burmese_Consonants],0)),LEFT(BJ122,3),
IF(ISNUMBER(MATCH(LEFT(BJ122,2),Final_modified_Intermediate[Burmese_Consonants],0)),LEFT(BJ122,2),
IF(ISNUMBER(MATCH(LEFT(BJ122,1),Final_modified_Intermediate[Burmese_Consonants],0)),LEFT(BJ122,1),
IF(ISNUMBER(MATCH(LEFT(BJ122,7),Final_Intermediate[Burmese_Consonants],0)),LEFT(BJ122,7),
IF(ISNUMBER(MATCH(LEFT(BJ122,6),Final_Intermediate[Burmese_Consonants],0)),LEFT(BJ122,6),
IF(ISNUMBER(MATCH(LEFT(BJ122,5),Final_Intermediate[Burmese_Consonants],0)),LEFT(BJ122,5),
IF(ISNUMBER(MATCH(LEFT(BJ122,4),Final_Intermediate[Burmese_Consonants],0)),LEFT(BJ122,4),
IF(ISNUMBER(MATCH(LEFT(BJ122,3),Final_Intermediate[Burmese_Consonants],0)),LEFT(BJ122,3),
IF(ISNUMBER(MATCH(LEFT(BJ122,2),Final_Intermediate[Burmese_Consonants],0)),LEFT(BJ122,2),
IF(ISNUMBER(MATCH(LEFT(BJ122,1),Final_Intermediate[Burmese_Consonants],0)),LEFT(BJ122,1),
"")))))))))))))))</f>
        <v/>
      </c>
      <c r="AN122" t="e">
        <f>Compiler_Burmese[[#This Row],[Sr. No.]]</f>
        <v>#REF!</v>
      </c>
      <c r="AO12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2" t="e">
        <f>[2]!Vocabulary_Burmese[[#This Row],[Sr. No.]]</f>
        <v>#REF!</v>
      </c>
      <c r="BA122" t="str">
        <f>IF(Raw_data_N2_Kanji[[#This Row],[Categorie]]&lt;&gt;"","",
IF(ISNUMBER(MATCH(V,Special_list[Burmese word],0)),"",
SUBSTITUTE(Raw_data_N2_Kanji[[#This Row],[Raw]]," ","")))</f>
        <v>ကိုက်လန်ကြော်</v>
      </c>
      <c r="BB122" t="str">
        <f>RIGHT(Segregate18[[#This Row],[UPGRADE]],LEN(Segregate18[[#This Row],[UPGRADE]])-LEN(Compiler_Burmese[[#This Row],[1]]))</f>
        <v>လန်ကြော်</v>
      </c>
      <c r="BC122" t="str">
        <f>RIGHT(Segregate18[[#This Row],[11]],LEN(Segregate18[[#This Row],[11]])-LEN(Compiler_Burmese[[#This Row],[2]]))</f>
        <v>ကြော်</v>
      </c>
      <c r="BD122" t="str">
        <f>RIGHT(Segregate18[[#This Row],[21]],LEN(Segregate18[[#This Row],[21]])-LEN(Compiler_Burmese[[#This Row],[3]]))</f>
        <v/>
      </c>
      <c r="BE122" t="str">
        <f>RIGHT(Segregate18[[#This Row],[31]],LEN(Segregate18[[#This Row],[31]])-LEN(Compiler_Burmese[[#This Row],[4]]))</f>
        <v/>
      </c>
      <c r="BF122" t="str">
        <f>RIGHT(Segregate18[[#This Row],[41]],LEN(Segregate18[[#This Row],[41]])-LEN(Compiler_Burmese[[#This Row],[5]]))</f>
        <v/>
      </c>
      <c r="BG122" t="str">
        <f>RIGHT(Segregate18[[#This Row],[51]],LEN(Segregate18[[#This Row],[51]])-LEN(Compiler_Burmese[[#This Row],[6]]))</f>
        <v/>
      </c>
      <c r="BH122" t="str">
        <f>RIGHT(Segregate18[[#This Row],[61]],LEN(Segregate18[[#This Row],[61]])-LEN(Compiler_Burmese[[#This Row],[7]]))</f>
        <v/>
      </c>
      <c r="BI122" t="str">
        <f>RIGHT(Segregate18[[#This Row],[71]],LEN(Segregate18[[#This Row],[71]])-LEN(Compiler_Burmese[[#This Row],[8]]))</f>
        <v/>
      </c>
      <c r="BJ122" t="str">
        <f>RIGHT(Segregate18[[#This Row],[81]],LEN(Segregate18[[#This Row],[81]])-LEN(Compiler_Burmese[[#This Row],[9]]))</f>
        <v/>
      </c>
    </row>
    <row r="123" spans="1:62" ht="14.25" customHeight="1" x14ac:dyDescent="0.3">
      <c r="A123">
        <f>IF(Raw_data_N2_Kanji[[#This Row],[Categorie]]&lt;&gt;"",$A122+1,$A122)</f>
        <v>11</v>
      </c>
      <c r="B123" s="6">
        <f>IF(AND(Raw_data_N2_Kanji[[#This Row],[Supporting word 1]]="",Raw_data_N2_Kanji[[#This Row],[Supporting word 2]]=""),$B122,$B122+1)</f>
        <v>0</v>
      </c>
      <c r="C123" s="9">
        <f>ROW()-ROW(Raw_data_N2_Kanji[#Headers])</f>
        <v>121</v>
      </c>
      <c r="D123" s="9" t="s">
        <v>5</v>
      </c>
      <c r="E123" s="9" t="str">
        <f>IF(Raw_data_N2_Kanji[[#This Row],[Categorie]]="",$E122,Raw_data_N2_Kanji[[#This Row],[Categorie]])</f>
        <v>Vegetables (Lunch, Dinner)</v>
      </c>
      <c r="F123" s="9">
        <f t="shared" si="2"/>
        <v>6</v>
      </c>
      <c r="G123" s="57" t="str">
        <f>Raw_data_N2_Kanji[[#This Row],[Lecture_no]]&amp;"_"&amp;Raw_data_N2_Kanji[[#This Row],[Receipe_no]]</f>
        <v>Vegetables (Lunch, Dinner)_6</v>
      </c>
      <c r="H123" s="11" t="s">
        <v>27557</v>
      </c>
      <c r="I12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ပဲပင်ပေါက်ပဲပြားကြော်</v>
      </c>
      <c r="K12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3" s="11"/>
      <c r="N123" s="11"/>
      <c r="O12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3" s="12" t="s">
        <v>27737</v>
      </c>
      <c r="Q123" s="12">
        <f>IF(Raw_data_N2_Kanji[[#This Row],[Receipe_no]]=0,$Q122,
$Q122+1)</f>
        <v>110</v>
      </c>
      <c r="R123" s="11"/>
      <c r="S123" s="11">
        <f>IF(Raw_data_N2_Kanji[[#This Row],[Marking]]="",1,"")</f>
        <v>1</v>
      </c>
      <c r="T123" s="11" t="str">
        <f>IF(Raw_data_N2_Kanji[[#This Row],[Marking_blank]]="",SUMPRODUCT(COUNTIF($S$3:$S123,$S123)),"")</f>
        <v/>
      </c>
      <c r="U123" s="12">
        <f>Raw_data_N2_Kanji[[#This Row],[Sr. no.]]</f>
        <v>121</v>
      </c>
      <c r="V123" s="11">
        <f>SUMPRODUCT(COUNTIF($J$3:$J123,$J123))</f>
        <v>1</v>
      </c>
      <c r="W123" s="82">
        <f>LEN('1_Raw_data'!$J123)</f>
        <v>21</v>
      </c>
      <c r="Y123" t="e">
        <f>Segregate18[[#This Row],[Sr. No.]]</f>
        <v>#REF!</v>
      </c>
      <c r="Z123" t="str">
        <f>IF(AND(OR(BA123="။",BA123="၊"),LEN(BA123)=1),BA123,
IF(ISNUMBER(MATCH(LEFT(BA123,7),Final_modified_Intermediate[Burmese_Consonants],0)),LEFT(BA123,7),
IF(ISNUMBER(MATCH(LEFT(BA123,6),Final_modified_Intermediate[Burmese_Consonants],0)),LEFT(BA123,6),
IF(ISNUMBER(MATCH(LEFT(BA123,5),Final_modified_Intermediate[Burmese_Consonants],0)),LEFT(BA123,5),
IF(ISNUMBER(MATCH(LEFT(BA123,4),Final_modified_Intermediate[Burmese_Consonants],0)),LEFT(BA123,4),
IF(ISNUMBER(MATCH(LEFT(BA123,3),Final_modified_Intermediate[Burmese_Consonants],0)),LEFT(BA123,3),
IF(ISNUMBER(MATCH(LEFT(BA123,2),Final_modified_Intermediate[Burmese_Consonants],0)),LEFT(BA123,2),
IF(ISNUMBER(MATCH(LEFT(BA123,1),Final_modified_Intermediate[Burmese_Consonants],0)),LEFT(BA123,1),
IF(ISNUMBER(MATCH(LEFT(BA123,7),Final_Intermediate[Burmese_Consonants],0)),LEFT(BA123,7),
IF(ISNUMBER(MATCH(LEFT(BA123,6),Final_Intermediate[Burmese_Consonants],0)),LEFT(BA123,6),
IF(ISNUMBER(MATCH(LEFT(BA123,5),Final_Intermediate[Burmese_Consonants],0)),LEFT(BA123,5),
IF(ISNUMBER(MATCH(LEFT(BA123,4),Final_Intermediate[Burmese_Consonants],0)),LEFT(BA123,4),
IF(ISNUMBER(MATCH(LEFT(BA123,3),Final_Intermediate[Burmese_Consonants],0)),LEFT(BA123,3),
IF(ISNUMBER(MATCH(LEFT(BA123,2),Final_Intermediate[Burmese_Consonants],0)),LEFT(BA123,2),
IF(ISNUMBER(MATCH(LEFT(BA123,1),Final_Intermediate[Burmese_Consonants],0)),LEFT(BA123,1),
"")))))))))))))))</f>
        <v>ပဲ</v>
      </c>
      <c r="AA12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3" t="str">
        <f>IF(AND(OR(BB123="။",BB123="၊"),LEN(BB123)=1),BB123,
IF(ISNUMBER(MATCH(LEFT(BB123,7),Final_modified_Intermediate[Burmese_Consonants],0)),LEFT(BB123,7),
IF(ISNUMBER(MATCH(LEFT(BB123,6),Final_modified_Intermediate[Burmese_Consonants],0)),LEFT(BB123,6),
IF(ISNUMBER(MATCH(LEFT(BB123,5),Final_modified_Intermediate[Burmese_Consonants],0)),LEFT(BB123,5),
IF(ISNUMBER(MATCH(LEFT(BB123,4),Final_modified_Intermediate[Burmese_Consonants],0)),LEFT(BB123,4),
IF(ISNUMBER(MATCH(LEFT(BB123,3),Final_modified_Intermediate[Burmese_Consonants],0)),LEFT(BB123,3),
IF(ISNUMBER(MATCH(LEFT(BB123,2),Final_modified_Intermediate[Burmese_Consonants],0)),LEFT(BB123,2),
IF(ISNUMBER(MATCH(LEFT(BB123,1),Final_modified_Intermediate[Burmese_Consonants],0)),LEFT(BB123,1),
IF(ISNUMBER(MATCH(LEFT(BB123,7),Final_Intermediate[Burmese_Consonants],0)),LEFT(BB123,7),
IF(ISNUMBER(MATCH(LEFT(BB123,6),Final_Intermediate[Burmese_Consonants],0)),LEFT(BB123,6),
IF(ISNUMBER(MATCH(LEFT(BB123,5),Final_Intermediate[Burmese_Consonants],0)),LEFT(BB123,5),
IF(ISNUMBER(MATCH(LEFT(BB123,4),Final_Intermediate[Burmese_Consonants],0)),LEFT(BB123,4),
IF(ISNUMBER(MATCH(LEFT(BB123,3),Final_Intermediate[Burmese_Consonants],0)),LEFT(BB123,3),
IF(ISNUMBER(MATCH(LEFT(BB123,2),Final_Intermediate[Burmese_Consonants],0)),LEFT(BB123,2),
IF(ISNUMBER(MATCH(LEFT(BB123,1),Final_Intermediate[Burmese_Consonants],0)),LEFT(BB123,1),
"")))))))))))))))</f>
        <v>ပင်</v>
      </c>
      <c r="AC12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3" t="str">
        <f>IF(AND(OR(BC123="။",BC123="၊"),LEN(BC123)=1),BC123,
IF(ISNUMBER(MATCH(LEFT(BC123,7),Final_modified_Intermediate[Burmese_Consonants],0)),LEFT(BC123,7),
IF(ISNUMBER(MATCH(LEFT(BC123,6),Final_modified_Intermediate[Burmese_Consonants],0)),LEFT(BC123,6),
IF(ISNUMBER(MATCH(LEFT(BC123,5),Final_modified_Intermediate[Burmese_Consonants],0)),LEFT(BC123,5),
IF(ISNUMBER(MATCH(LEFT(BC123,4),Final_modified_Intermediate[Burmese_Consonants],0)),LEFT(BC123,4),
IF(ISNUMBER(MATCH(LEFT(BC123,3),Final_modified_Intermediate[Burmese_Consonants],0)),LEFT(BC123,3),
IF(ISNUMBER(MATCH(LEFT(BC123,2),Final_modified_Intermediate[Burmese_Consonants],0)),LEFT(BC123,2),
IF(ISNUMBER(MATCH(LEFT(BC123,1),Final_modified_Intermediate[Burmese_Consonants],0)),LEFT(BC123,1),
IF(ISNUMBER(MATCH(LEFT(BC123,7),Final_Intermediate[Burmese_Consonants],0)),LEFT(BC123,7),
IF(ISNUMBER(MATCH(LEFT(BC123,6),Final_Intermediate[Burmese_Consonants],0)),LEFT(BC123,6),
IF(ISNUMBER(MATCH(LEFT(BC123,5),Final_Intermediate[Burmese_Consonants],0)),LEFT(BC123,5),
IF(ISNUMBER(MATCH(LEFT(BC123,4),Final_Intermediate[Burmese_Consonants],0)),LEFT(BC123,4),
IF(ISNUMBER(MATCH(LEFT(BC123,3),Final_Intermediate[Burmese_Consonants],0)),LEFT(BC123,3),
IF(ISNUMBER(MATCH(LEFT(BC123,2),Final_Intermediate[Burmese_Consonants],0)),LEFT(BC123,2),
IF(ISNUMBER(MATCH(LEFT(BC123,1),Final_Intermediate[Burmese_Consonants],0)),LEFT(BC123,1),
"")))))))))))))))</f>
        <v>ပေါက်</v>
      </c>
      <c r="AE12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3" t="str">
        <f>IF(AND(OR(BD123="။",BD123="၊"),LEN(BD123)=1),BD123,
IF(ISNUMBER(MATCH(LEFT(BD123,7),Final_modified_Intermediate[Burmese_Consonants],0)),LEFT(BD123,7),
IF(ISNUMBER(MATCH(LEFT(BD123,6),Final_modified_Intermediate[Burmese_Consonants],0)),LEFT(BD123,6),
IF(ISNUMBER(MATCH(LEFT(BD123,5),Final_modified_Intermediate[Burmese_Consonants],0)),LEFT(BD123,5),
IF(ISNUMBER(MATCH(LEFT(BD123,4),Final_modified_Intermediate[Burmese_Consonants],0)),LEFT(BD123,4),
IF(ISNUMBER(MATCH(LEFT(BD123,3),Final_modified_Intermediate[Burmese_Consonants],0)),LEFT(BD123,3),
IF(ISNUMBER(MATCH(LEFT(BD123,2),Final_modified_Intermediate[Burmese_Consonants],0)),LEFT(BD123,2),
IF(ISNUMBER(MATCH(LEFT(BD123,1),Final_modified_Intermediate[Burmese_Consonants],0)),LEFT(BD123,1),
IF(ISNUMBER(MATCH(LEFT(BD123,7),Final_Intermediate[Burmese_Consonants],0)),LEFT(BD123,7),
IF(ISNUMBER(MATCH(LEFT(BD123,6),Final_Intermediate[Burmese_Consonants],0)),LEFT(BD123,6),
IF(ISNUMBER(MATCH(LEFT(BD123,5),Final_Intermediate[Burmese_Consonants],0)),LEFT(BD123,5),
IF(ISNUMBER(MATCH(LEFT(BD123,4),Final_Intermediate[Burmese_Consonants],0)),LEFT(BD123,4),
IF(ISNUMBER(MATCH(LEFT(BD123,3),Final_Intermediate[Burmese_Consonants],0)),LEFT(BD123,3),
IF(ISNUMBER(MATCH(LEFT(BD123,2),Final_Intermediate[Burmese_Consonants],0)),LEFT(BD123,2),
IF(ISNUMBER(MATCH(LEFT(BD123,1),Final_Intermediate[Burmese_Consonants],0)),LEFT(BD123,1),
"")))))))))))))))</f>
        <v>ပဲ</v>
      </c>
      <c r="AG123" t="str">
        <f>IF(AND(OR(BE123="။",BE123="၊"),LEN(BE123)=1),BE123,
IF(ISNUMBER(MATCH(LEFT(BE123,7),Final_modified_Intermediate[Burmese_Consonants],0)),LEFT(BE123,7),
IF(ISNUMBER(MATCH(LEFT(BE123,6),Final_modified_Intermediate[Burmese_Consonants],0)),LEFT(BE123,6),
IF(ISNUMBER(MATCH(LEFT(BE123,5),Final_modified_Intermediate[Burmese_Consonants],0)),LEFT(BE123,5),
IF(ISNUMBER(MATCH(LEFT(BE123,4),Final_modified_Intermediate[Burmese_Consonants],0)),LEFT(BE123,4),
IF(ISNUMBER(MATCH(LEFT(BE123,3),Final_modified_Intermediate[Burmese_Consonants],0)),LEFT(BE123,3),
IF(ISNUMBER(MATCH(LEFT(BE123,2),Final_modified_Intermediate[Burmese_Consonants],0)),LEFT(BE123,2),
IF(ISNUMBER(MATCH(LEFT(BE123,1),Final_modified_Intermediate[Burmese_Consonants],0)),LEFT(BE123,1),
IF(ISNUMBER(MATCH(LEFT(BE123,7),Final_Intermediate[Burmese_Consonants],0)),LEFT(BE123,7),
IF(ISNUMBER(MATCH(LEFT(BE123,6),Final_Intermediate[Burmese_Consonants],0)),LEFT(BE123,6),
IF(ISNUMBER(MATCH(LEFT(BE123,5),Final_Intermediate[Burmese_Consonants],0)),LEFT(BE123,5),
IF(ISNUMBER(MATCH(LEFT(BE123,4),Final_Intermediate[Burmese_Consonants],0)),LEFT(BE123,4),
IF(ISNUMBER(MATCH(LEFT(BE123,3),Final_Intermediate[Burmese_Consonants],0)),LEFT(BE123,3),
IF(ISNUMBER(MATCH(LEFT(BE123,2),Final_Intermediate[Burmese_Consonants],0)),LEFT(BE123,2),
IF(ISNUMBER(MATCH(LEFT(BE123,1),Final_Intermediate[Burmese_Consonants],0)),LEFT(BE123,1),
"")))))))))))))))</f>
        <v>ပြား</v>
      </c>
      <c r="AH123" t="str">
        <f>IF(AND(OR(BF123="။",BF123="၊"),LEN(BF123)=1),BF123,
IF(ISNUMBER(MATCH(LEFT(BF123,7),Final_modified_Intermediate[Burmese_Consonants],0)),LEFT(BF123,7),
IF(ISNUMBER(MATCH(LEFT(BF123,6),Final_modified_Intermediate[Burmese_Consonants],0)),LEFT(BF123,6),
IF(ISNUMBER(MATCH(LEFT(BF123,5),Final_modified_Intermediate[Burmese_Consonants],0)),LEFT(BF123,5),
IF(ISNUMBER(MATCH(LEFT(BF123,4),Final_modified_Intermediate[Burmese_Consonants],0)),LEFT(BF123,4),
IF(ISNUMBER(MATCH(LEFT(BF123,3),Final_modified_Intermediate[Burmese_Consonants],0)),LEFT(BF123,3),
IF(ISNUMBER(MATCH(LEFT(BF123,2),Final_modified_Intermediate[Burmese_Consonants],0)),LEFT(BF123,2),
IF(ISNUMBER(MATCH(LEFT(BF123,1),Final_modified_Intermediate[Burmese_Consonants],0)),LEFT(BF123,1),
IF(ISNUMBER(MATCH(LEFT(BF123,7),Final_Intermediate[Burmese_Consonants],0)),LEFT(BF123,7),
IF(ISNUMBER(MATCH(LEFT(BF123,6),Final_Intermediate[Burmese_Consonants],0)),LEFT(BF123,6),
IF(ISNUMBER(MATCH(LEFT(BF123,5),Final_Intermediate[Burmese_Consonants],0)),LEFT(BF123,5),
IF(ISNUMBER(MATCH(LEFT(BF123,4),Final_Intermediate[Burmese_Consonants],0)),LEFT(BF123,4),
IF(ISNUMBER(MATCH(LEFT(BF123,3),Final_Intermediate[Burmese_Consonants],0)),LEFT(BF123,3),
IF(ISNUMBER(MATCH(LEFT(BF123,2),Final_Intermediate[Burmese_Consonants],0)),LEFT(BF123,2),
IF(ISNUMBER(MATCH(LEFT(BF123,1),Final_Intermediate[Burmese_Consonants],0)),LEFT(BF123,1),
"")))))))))))))))</f>
        <v>ကြော်</v>
      </c>
      <c r="AI123" t="str">
        <f>IF(AND(OR(BG123="။",BG123="၊"),LEN(BG123)=1),BG123,
IF(ISNUMBER(MATCH(LEFT(BG123,7),Final_modified_Intermediate[Burmese_Consonants],0)),LEFT(BG123,7),
IF(ISNUMBER(MATCH(LEFT(BG123,6),Final_modified_Intermediate[Burmese_Consonants],0)),LEFT(BG123,6),
IF(ISNUMBER(MATCH(LEFT(BG123,5),Final_modified_Intermediate[Burmese_Consonants],0)),LEFT(BG123,5),
IF(ISNUMBER(MATCH(LEFT(BG123,4),Final_modified_Intermediate[Burmese_Consonants],0)),LEFT(BG123,4),
IF(ISNUMBER(MATCH(LEFT(BG123,3),Final_modified_Intermediate[Burmese_Consonants],0)),LEFT(BG123,3),
IF(ISNUMBER(MATCH(LEFT(BG123,2),Final_modified_Intermediate[Burmese_Consonants],0)),LEFT(BG123,2),
IF(ISNUMBER(MATCH(LEFT(BG123,1),Final_modified_Intermediate[Burmese_Consonants],0)),LEFT(BG123,1),
IF(ISNUMBER(MATCH(LEFT(BG123,7),Final_Intermediate[Burmese_Consonants],0)),LEFT(BG123,7),
IF(ISNUMBER(MATCH(LEFT(BG123,6),Final_Intermediate[Burmese_Consonants],0)),LEFT(BG123,6),
IF(ISNUMBER(MATCH(LEFT(BG123,5),Final_Intermediate[Burmese_Consonants],0)),LEFT(BG123,5),
IF(ISNUMBER(MATCH(LEFT(BG123,4),Final_Intermediate[Burmese_Consonants],0)),LEFT(BG123,4),
IF(ISNUMBER(MATCH(LEFT(BG123,3),Final_Intermediate[Burmese_Consonants],0)),LEFT(BG123,3),
IF(ISNUMBER(MATCH(LEFT(BG123,2),Final_Intermediate[Burmese_Consonants],0)),LEFT(BG123,2),
IF(ISNUMBER(MATCH(LEFT(BG123,1),Final_Intermediate[Burmese_Consonants],0)),LEFT(BG123,1),
"")))))))))))))))</f>
        <v/>
      </c>
      <c r="AJ123" t="str">
        <f>IF(AND(OR(BH123="။",BH123="၊"),LEN(BH123)=1),BH123,
IF(ISNUMBER(MATCH(LEFT(BH123,7),Final_modified_Intermediate[Burmese_Consonants],0)),LEFT(BH123,7),
IF(ISNUMBER(MATCH(LEFT(BH123,6),Final_modified_Intermediate[Burmese_Consonants],0)),LEFT(BH123,6),
IF(ISNUMBER(MATCH(LEFT(BH123,5),Final_modified_Intermediate[Burmese_Consonants],0)),LEFT(BH123,5),
IF(ISNUMBER(MATCH(LEFT(BH123,4),Final_modified_Intermediate[Burmese_Consonants],0)),LEFT(BH123,4),
IF(ISNUMBER(MATCH(LEFT(BH123,3),Final_modified_Intermediate[Burmese_Consonants],0)),LEFT(BH123,3),
IF(ISNUMBER(MATCH(LEFT(BH123,2),Final_modified_Intermediate[Burmese_Consonants],0)),LEFT(BH123,2),
IF(ISNUMBER(MATCH(LEFT(BH123,1),Final_modified_Intermediate[Burmese_Consonants],0)),LEFT(BH123,1),
IF(ISNUMBER(MATCH(LEFT(BH123,7),Final_Intermediate[Burmese_Consonants],0)),LEFT(BH123,7),
IF(ISNUMBER(MATCH(LEFT(BH123,6),Final_Intermediate[Burmese_Consonants],0)),LEFT(BH123,6),
IF(ISNUMBER(MATCH(LEFT(BH123,5),Final_Intermediate[Burmese_Consonants],0)),LEFT(BH123,5),
IF(ISNUMBER(MATCH(LEFT(BH123,4),Final_Intermediate[Burmese_Consonants],0)),LEFT(BH123,4),
IF(ISNUMBER(MATCH(LEFT(BH123,3),Final_Intermediate[Burmese_Consonants],0)),LEFT(BH123,3),
IF(ISNUMBER(MATCH(LEFT(BH123,2),Final_Intermediate[Burmese_Consonants],0)),LEFT(BH123,2),
IF(ISNUMBER(MATCH(LEFT(BH123,1),Final_Intermediate[Burmese_Consonants],0)),LEFT(BH123,1),
"")))))))))))))))</f>
        <v/>
      </c>
      <c r="AK123" t="str">
        <f>IF(AND(OR(BI123="။",BI123="၊"),LEN(BI123)=1),BI123,
IF(ISNUMBER(MATCH(LEFT(BI123,7),Final_modified_Intermediate[Burmese_Consonants],0)),LEFT(BI123,7),
IF(ISNUMBER(MATCH(LEFT(BI123,6),Final_modified_Intermediate[Burmese_Consonants],0)),LEFT(BI123,6),
IF(ISNUMBER(MATCH(LEFT(BI123,5),Final_modified_Intermediate[Burmese_Consonants],0)),LEFT(BI123,5),
IF(ISNUMBER(MATCH(LEFT(BI123,4),Final_modified_Intermediate[Burmese_Consonants],0)),LEFT(BI123,4),
IF(ISNUMBER(MATCH(LEFT(BI123,3),Final_modified_Intermediate[Burmese_Consonants],0)),LEFT(BI123,3),
IF(ISNUMBER(MATCH(LEFT(BI123,2),Final_modified_Intermediate[Burmese_Consonants],0)),LEFT(BI123,2),
IF(ISNUMBER(MATCH(LEFT(BI123,1),Final_modified_Intermediate[Burmese_Consonants],0)),LEFT(BI123,1),
IF(ISNUMBER(MATCH(LEFT(BI123,7),Final_Intermediate[Burmese_Consonants],0)),LEFT(BI123,7),
IF(ISNUMBER(MATCH(LEFT(BI123,6),Final_Intermediate[Burmese_Consonants],0)),LEFT(BI123,6),
IF(ISNUMBER(MATCH(LEFT(BI123,5),Final_Intermediate[Burmese_Consonants],0)),LEFT(BI123,5),
IF(ISNUMBER(MATCH(LEFT(BI123,4),Final_Intermediate[Burmese_Consonants],0)),LEFT(BI123,4),
IF(ISNUMBER(MATCH(LEFT(BI123,3),Final_Intermediate[Burmese_Consonants],0)),LEFT(BI123,3),
IF(ISNUMBER(MATCH(LEFT(BI123,2),Final_Intermediate[Burmese_Consonants],0)),LEFT(BI123,2),
IF(ISNUMBER(MATCH(LEFT(BI123,1),Final_Intermediate[Burmese_Consonants],0)),LEFT(BI123,1),
"")))))))))))))))</f>
        <v/>
      </c>
      <c r="AL123" t="str">
        <f>IF(AND(OR(BJ123="။",BJ123="၊"),LEN(BJ123)=1),BJ123,
IF(ISNUMBER(MATCH(LEFT(BJ123,7),Final_modified_Intermediate[Burmese_Consonants],0)),LEFT(BJ123,7),
IF(ISNUMBER(MATCH(LEFT(BJ123,6),Final_modified_Intermediate[Burmese_Consonants],0)),LEFT(BJ123,6),
IF(ISNUMBER(MATCH(LEFT(BJ123,5),Final_modified_Intermediate[Burmese_Consonants],0)),LEFT(BJ123,5),
IF(ISNUMBER(MATCH(LEFT(BJ123,4),Final_modified_Intermediate[Burmese_Consonants],0)),LEFT(BJ123,4),
IF(ISNUMBER(MATCH(LEFT(BJ123,3),Final_modified_Intermediate[Burmese_Consonants],0)),LEFT(BJ123,3),
IF(ISNUMBER(MATCH(LEFT(BJ123,2),Final_modified_Intermediate[Burmese_Consonants],0)),LEFT(BJ123,2),
IF(ISNUMBER(MATCH(LEFT(BJ123,1),Final_modified_Intermediate[Burmese_Consonants],0)),LEFT(BJ123,1),
IF(ISNUMBER(MATCH(LEFT(BJ123,7),Final_Intermediate[Burmese_Consonants],0)),LEFT(BJ123,7),
IF(ISNUMBER(MATCH(LEFT(BJ123,6),Final_Intermediate[Burmese_Consonants],0)),LEFT(BJ123,6),
IF(ISNUMBER(MATCH(LEFT(BJ123,5),Final_Intermediate[Burmese_Consonants],0)),LEFT(BJ123,5),
IF(ISNUMBER(MATCH(LEFT(BJ123,4),Final_Intermediate[Burmese_Consonants],0)),LEFT(BJ123,4),
IF(ISNUMBER(MATCH(LEFT(BJ123,3),Final_Intermediate[Burmese_Consonants],0)),LEFT(BJ123,3),
IF(ISNUMBER(MATCH(LEFT(BJ123,2),Final_Intermediate[Burmese_Consonants],0)),LEFT(BJ123,2),
IF(ISNUMBER(MATCH(LEFT(BJ123,1),Final_Intermediate[Burmese_Consonants],0)),LEFT(BJ123,1),
"")))))))))))))))</f>
        <v/>
      </c>
      <c r="AN123" t="e">
        <f>Compiler_Burmese[[#This Row],[Sr. No.]]</f>
        <v>#REF!</v>
      </c>
      <c r="AO12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पे³¹13</v>
      </c>
      <c r="AS12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प्या3</v>
      </c>
      <c r="AT12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चौ2</v>
      </c>
      <c r="AU12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3" t="e">
        <f>[2]!Vocabulary_Burmese[[#This Row],[Sr. No.]]</f>
        <v>#REF!</v>
      </c>
      <c r="BA123" t="str">
        <f>IF(Raw_data_N2_Kanji[[#This Row],[Categorie]]&lt;&gt;"","",
IF(ISNUMBER(MATCH(V,Special_list[Burmese word],0)),"",
SUBSTITUTE(Raw_data_N2_Kanji[[#This Row],[Raw]]," ","")))</f>
        <v>ပဲပင်ပေါက်ပဲပြားကြော်</v>
      </c>
      <c r="BB123" t="str">
        <f>RIGHT(Segregate18[[#This Row],[UPGRADE]],LEN(Segregate18[[#This Row],[UPGRADE]])-LEN(Compiler_Burmese[[#This Row],[1]]))</f>
        <v>ပင်ပေါက်ပဲပြားကြော်</v>
      </c>
      <c r="BC123" t="str">
        <f>RIGHT(Segregate18[[#This Row],[11]],LEN(Segregate18[[#This Row],[11]])-LEN(Compiler_Burmese[[#This Row],[2]]))</f>
        <v>ပေါက်ပဲပြားကြော်</v>
      </c>
      <c r="BD123" t="str">
        <f>RIGHT(Segregate18[[#This Row],[21]],LEN(Segregate18[[#This Row],[21]])-LEN(Compiler_Burmese[[#This Row],[3]]))</f>
        <v>ပဲပြားကြော်</v>
      </c>
      <c r="BE123" t="str">
        <f>RIGHT(Segregate18[[#This Row],[31]],LEN(Segregate18[[#This Row],[31]])-LEN(Compiler_Burmese[[#This Row],[4]]))</f>
        <v>ပြားကြော်</v>
      </c>
      <c r="BF123" t="str">
        <f>RIGHT(Segregate18[[#This Row],[41]],LEN(Segregate18[[#This Row],[41]])-LEN(Compiler_Burmese[[#This Row],[5]]))</f>
        <v>ကြော်</v>
      </c>
      <c r="BG123" t="str">
        <f>RIGHT(Segregate18[[#This Row],[51]],LEN(Segregate18[[#This Row],[51]])-LEN(Compiler_Burmese[[#This Row],[6]]))</f>
        <v/>
      </c>
      <c r="BH123" t="str">
        <f>RIGHT(Segregate18[[#This Row],[61]],LEN(Segregate18[[#This Row],[61]])-LEN(Compiler_Burmese[[#This Row],[7]]))</f>
        <v/>
      </c>
      <c r="BI123" t="str">
        <f>RIGHT(Segregate18[[#This Row],[71]],LEN(Segregate18[[#This Row],[71]])-LEN(Compiler_Burmese[[#This Row],[8]]))</f>
        <v/>
      </c>
      <c r="BJ123" t="str">
        <f>RIGHT(Segregate18[[#This Row],[81]],LEN(Segregate18[[#This Row],[81]])-LEN(Compiler_Burmese[[#This Row],[9]]))</f>
        <v/>
      </c>
    </row>
    <row r="124" spans="1:62" ht="14.25" customHeight="1" x14ac:dyDescent="0.3">
      <c r="A124">
        <f>IF(Raw_data_N2_Kanji[[#This Row],[Categorie]]&lt;&gt;"",$A123+1,$A123)</f>
        <v>11</v>
      </c>
      <c r="B124" s="6">
        <f>IF(AND(Raw_data_N2_Kanji[[#This Row],[Supporting word 1]]="",Raw_data_N2_Kanji[[#This Row],[Supporting word 2]]=""),$B123,$B123+1)</f>
        <v>0</v>
      </c>
      <c r="C124" s="9">
        <f>ROW()-ROW(Raw_data_N2_Kanji[#Headers])</f>
        <v>122</v>
      </c>
      <c r="D124" s="9" t="s">
        <v>5</v>
      </c>
      <c r="E124" s="9" t="str">
        <f>IF(Raw_data_N2_Kanji[[#This Row],[Categorie]]="",$E123,Raw_data_N2_Kanji[[#This Row],[Categorie]])</f>
        <v>Vegetables (Lunch, Dinner)</v>
      </c>
      <c r="F124" s="9">
        <f t="shared" si="2"/>
        <v>7</v>
      </c>
      <c r="G124" s="57" t="str">
        <f>Raw_data_N2_Kanji[[#This Row],[Lecture_no]]&amp;"_"&amp;Raw_data_N2_Kanji[[#This Row],[Receipe_no]]</f>
        <v>Vegetables (Lunch, Dinner)_7</v>
      </c>
      <c r="H124" s="11" t="s">
        <v>27558</v>
      </c>
      <c r="I12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မျှစ်ကြော်</v>
      </c>
      <c r="K12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4" s="11"/>
      <c r="N124" s="11"/>
      <c r="O124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24" s="12" t="s">
        <v>27738</v>
      </c>
      <c r="Q124" s="12">
        <f>IF(Raw_data_N2_Kanji[[#This Row],[Receipe_no]]=0,$Q123,
$Q123+1)</f>
        <v>111</v>
      </c>
      <c r="R124" s="11"/>
      <c r="S124" s="11">
        <f>IF(Raw_data_N2_Kanji[[#This Row],[Marking]]="",1,"")</f>
        <v>1</v>
      </c>
      <c r="T124" s="11" t="str">
        <f>IF(Raw_data_N2_Kanji[[#This Row],[Marking_blank]]="",SUMPRODUCT(COUNTIF($S$3:$S124,$S124)),"")</f>
        <v/>
      </c>
      <c r="U124" s="12">
        <f>Raw_data_N2_Kanji[[#This Row],[Sr. no.]]</f>
        <v>122</v>
      </c>
      <c r="V124" s="11">
        <f>SUMPRODUCT(COUNTIF($J$3:$J124,$J124))</f>
        <v>1</v>
      </c>
      <c r="W124" s="82">
        <f>LEN('1_Raw_data'!$J124)</f>
        <v>10</v>
      </c>
      <c r="Y124" t="e">
        <f>Segregate18[[#This Row],[Sr. No.]]</f>
        <v>#REF!</v>
      </c>
      <c r="Z124" t="str">
        <f>IF(AND(OR(BA124="။",BA124="၊"),LEN(BA124)=1),BA124,
IF(ISNUMBER(MATCH(LEFT(BA124,7),Final_modified_Intermediate[Burmese_Consonants],0)),LEFT(BA124,7),
IF(ISNUMBER(MATCH(LEFT(BA124,6),Final_modified_Intermediate[Burmese_Consonants],0)),LEFT(BA124,6),
IF(ISNUMBER(MATCH(LEFT(BA124,5),Final_modified_Intermediate[Burmese_Consonants],0)),LEFT(BA124,5),
IF(ISNUMBER(MATCH(LEFT(BA124,4),Final_modified_Intermediate[Burmese_Consonants],0)),LEFT(BA124,4),
IF(ISNUMBER(MATCH(LEFT(BA124,3),Final_modified_Intermediate[Burmese_Consonants],0)),LEFT(BA124,3),
IF(ISNUMBER(MATCH(LEFT(BA124,2),Final_modified_Intermediate[Burmese_Consonants],0)),LEFT(BA124,2),
IF(ISNUMBER(MATCH(LEFT(BA124,1),Final_modified_Intermediate[Burmese_Consonants],0)),LEFT(BA124,1),
IF(ISNUMBER(MATCH(LEFT(BA124,7),Final_Intermediate[Burmese_Consonants],0)),LEFT(BA124,7),
IF(ISNUMBER(MATCH(LEFT(BA124,6),Final_Intermediate[Burmese_Consonants],0)),LEFT(BA124,6),
IF(ISNUMBER(MATCH(LEFT(BA124,5),Final_Intermediate[Burmese_Consonants],0)),LEFT(BA124,5),
IF(ISNUMBER(MATCH(LEFT(BA124,4),Final_Intermediate[Burmese_Consonants],0)),LEFT(BA124,4),
IF(ISNUMBER(MATCH(LEFT(BA124,3),Final_Intermediate[Burmese_Consonants],0)),LEFT(BA124,3),
IF(ISNUMBER(MATCH(LEFT(BA124,2),Final_Intermediate[Burmese_Consonants],0)),LEFT(BA124,2),
IF(ISNUMBER(MATCH(LEFT(BA124,1),Final_Intermediate[Burmese_Consonants],0)),LEFT(BA124,1),
"")))))))))))))))</f>
        <v>မျ</v>
      </c>
      <c r="AA12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4" t="str">
        <f>IF(AND(OR(BB124="။",BB124="၊"),LEN(BB124)=1),BB124,
IF(ISNUMBER(MATCH(LEFT(BB124,7),Final_modified_Intermediate[Burmese_Consonants],0)),LEFT(BB124,7),
IF(ISNUMBER(MATCH(LEFT(BB124,6),Final_modified_Intermediate[Burmese_Consonants],0)),LEFT(BB124,6),
IF(ISNUMBER(MATCH(LEFT(BB124,5),Final_modified_Intermediate[Burmese_Consonants],0)),LEFT(BB124,5),
IF(ISNUMBER(MATCH(LEFT(BB124,4),Final_modified_Intermediate[Burmese_Consonants],0)),LEFT(BB124,4),
IF(ISNUMBER(MATCH(LEFT(BB124,3),Final_modified_Intermediate[Burmese_Consonants],0)),LEFT(BB124,3),
IF(ISNUMBER(MATCH(LEFT(BB124,2),Final_modified_Intermediate[Burmese_Consonants],0)),LEFT(BB124,2),
IF(ISNUMBER(MATCH(LEFT(BB124,1),Final_modified_Intermediate[Burmese_Consonants],0)),LEFT(BB124,1),
IF(ISNUMBER(MATCH(LEFT(BB124,7),Final_Intermediate[Burmese_Consonants],0)),LEFT(BB124,7),
IF(ISNUMBER(MATCH(LEFT(BB124,6),Final_Intermediate[Burmese_Consonants],0)),LEFT(BB124,6),
IF(ISNUMBER(MATCH(LEFT(BB124,5),Final_Intermediate[Burmese_Consonants],0)),LEFT(BB124,5),
IF(ISNUMBER(MATCH(LEFT(BB124,4),Final_Intermediate[Burmese_Consonants],0)),LEFT(BB124,4),
IF(ISNUMBER(MATCH(LEFT(BB124,3),Final_Intermediate[Burmese_Consonants],0)),LEFT(BB124,3),
IF(ISNUMBER(MATCH(LEFT(BB124,2),Final_Intermediate[Burmese_Consonants],0)),LEFT(BB124,2),
IF(ISNUMBER(MATCH(LEFT(BB124,1),Final_Intermediate[Burmese_Consonants],0)),LEFT(BB124,1),
"")))))))))))))))</f>
        <v/>
      </c>
      <c r="AC124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24" t="str">
        <f>IF(AND(OR(BC124="။",BC124="၊"),LEN(BC124)=1),BC124,
IF(ISNUMBER(MATCH(LEFT(BC124,7),Final_modified_Intermediate[Burmese_Consonants],0)),LEFT(BC124,7),
IF(ISNUMBER(MATCH(LEFT(BC124,6),Final_modified_Intermediate[Burmese_Consonants],0)),LEFT(BC124,6),
IF(ISNUMBER(MATCH(LEFT(BC124,5),Final_modified_Intermediate[Burmese_Consonants],0)),LEFT(BC124,5),
IF(ISNUMBER(MATCH(LEFT(BC124,4),Final_modified_Intermediate[Burmese_Consonants],0)),LEFT(BC124,4),
IF(ISNUMBER(MATCH(LEFT(BC124,3),Final_modified_Intermediate[Burmese_Consonants],0)),LEFT(BC124,3),
IF(ISNUMBER(MATCH(LEFT(BC124,2),Final_modified_Intermediate[Burmese_Consonants],0)),LEFT(BC124,2),
IF(ISNUMBER(MATCH(LEFT(BC124,1),Final_modified_Intermediate[Burmese_Consonants],0)),LEFT(BC124,1),
IF(ISNUMBER(MATCH(LEFT(BC124,7),Final_Intermediate[Burmese_Consonants],0)),LEFT(BC124,7),
IF(ISNUMBER(MATCH(LEFT(BC124,6),Final_Intermediate[Burmese_Consonants],0)),LEFT(BC124,6),
IF(ISNUMBER(MATCH(LEFT(BC124,5),Final_Intermediate[Burmese_Consonants],0)),LEFT(BC124,5),
IF(ISNUMBER(MATCH(LEFT(BC124,4),Final_Intermediate[Burmese_Consonants],0)),LEFT(BC124,4),
IF(ISNUMBER(MATCH(LEFT(BC124,3),Final_Intermediate[Burmese_Consonants],0)),LEFT(BC124,3),
IF(ISNUMBER(MATCH(LEFT(BC124,2),Final_Intermediate[Burmese_Consonants],0)),LEFT(BC124,2),
IF(ISNUMBER(MATCH(LEFT(BC124,1),Final_Intermediate[Burmese_Consonants],0)),LEFT(BC124,1),
"")))))))))))))))</f>
        <v/>
      </c>
      <c r="AE12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24" t="str">
        <f>IF(AND(OR(BD124="။",BD124="၊"),LEN(BD124)=1),BD124,
IF(ISNUMBER(MATCH(LEFT(BD124,7),Final_modified_Intermediate[Burmese_Consonants],0)),LEFT(BD124,7),
IF(ISNUMBER(MATCH(LEFT(BD124,6),Final_modified_Intermediate[Burmese_Consonants],0)),LEFT(BD124,6),
IF(ISNUMBER(MATCH(LEFT(BD124,5),Final_modified_Intermediate[Burmese_Consonants],0)),LEFT(BD124,5),
IF(ISNUMBER(MATCH(LEFT(BD124,4),Final_modified_Intermediate[Burmese_Consonants],0)),LEFT(BD124,4),
IF(ISNUMBER(MATCH(LEFT(BD124,3),Final_modified_Intermediate[Burmese_Consonants],0)),LEFT(BD124,3),
IF(ISNUMBER(MATCH(LEFT(BD124,2),Final_modified_Intermediate[Burmese_Consonants],0)),LEFT(BD124,2),
IF(ISNUMBER(MATCH(LEFT(BD124,1),Final_modified_Intermediate[Burmese_Consonants],0)),LEFT(BD124,1),
IF(ISNUMBER(MATCH(LEFT(BD124,7),Final_Intermediate[Burmese_Consonants],0)),LEFT(BD124,7),
IF(ISNUMBER(MATCH(LEFT(BD124,6),Final_Intermediate[Burmese_Consonants],0)),LEFT(BD124,6),
IF(ISNUMBER(MATCH(LEFT(BD124,5),Final_Intermediate[Burmese_Consonants],0)),LEFT(BD124,5),
IF(ISNUMBER(MATCH(LEFT(BD124,4),Final_Intermediate[Burmese_Consonants],0)),LEFT(BD124,4),
IF(ISNUMBER(MATCH(LEFT(BD124,3),Final_Intermediate[Burmese_Consonants],0)),LEFT(BD124,3),
IF(ISNUMBER(MATCH(LEFT(BD124,2),Final_Intermediate[Burmese_Consonants],0)),LEFT(BD124,2),
IF(ISNUMBER(MATCH(LEFT(BD124,1),Final_Intermediate[Burmese_Consonants],0)),LEFT(BD124,1),
"")))))))))))))))</f>
        <v/>
      </c>
      <c r="AG124" t="str">
        <f>IF(AND(OR(BE124="။",BE124="၊"),LEN(BE124)=1),BE124,
IF(ISNUMBER(MATCH(LEFT(BE124,7),Final_modified_Intermediate[Burmese_Consonants],0)),LEFT(BE124,7),
IF(ISNUMBER(MATCH(LEFT(BE124,6),Final_modified_Intermediate[Burmese_Consonants],0)),LEFT(BE124,6),
IF(ISNUMBER(MATCH(LEFT(BE124,5),Final_modified_Intermediate[Burmese_Consonants],0)),LEFT(BE124,5),
IF(ISNUMBER(MATCH(LEFT(BE124,4),Final_modified_Intermediate[Burmese_Consonants],0)),LEFT(BE124,4),
IF(ISNUMBER(MATCH(LEFT(BE124,3),Final_modified_Intermediate[Burmese_Consonants],0)),LEFT(BE124,3),
IF(ISNUMBER(MATCH(LEFT(BE124,2),Final_modified_Intermediate[Burmese_Consonants],0)),LEFT(BE124,2),
IF(ISNUMBER(MATCH(LEFT(BE124,1),Final_modified_Intermediate[Burmese_Consonants],0)),LEFT(BE124,1),
IF(ISNUMBER(MATCH(LEFT(BE124,7),Final_Intermediate[Burmese_Consonants],0)),LEFT(BE124,7),
IF(ISNUMBER(MATCH(LEFT(BE124,6),Final_Intermediate[Burmese_Consonants],0)),LEFT(BE124,6),
IF(ISNUMBER(MATCH(LEFT(BE124,5),Final_Intermediate[Burmese_Consonants],0)),LEFT(BE124,5),
IF(ISNUMBER(MATCH(LEFT(BE124,4),Final_Intermediate[Burmese_Consonants],0)),LEFT(BE124,4),
IF(ISNUMBER(MATCH(LEFT(BE124,3),Final_Intermediate[Burmese_Consonants],0)),LEFT(BE124,3),
IF(ISNUMBER(MATCH(LEFT(BE124,2),Final_Intermediate[Burmese_Consonants],0)),LEFT(BE124,2),
IF(ISNUMBER(MATCH(LEFT(BE124,1),Final_Intermediate[Burmese_Consonants],0)),LEFT(BE124,1),
"")))))))))))))))</f>
        <v/>
      </c>
      <c r="AH124" t="str">
        <f>IF(AND(OR(BF124="။",BF124="၊"),LEN(BF124)=1),BF124,
IF(ISNUMBER(MATCH(LEFT(BF124,7),Final_modified_Intermediate[Burmese_Consonants],0)),LEFT(BF124,7),
IF(ISNUMBER(MATCH(LEFT(BF124,6),Final_modified_Intermediate[Burmese_Consonants],0)),LEFT(BF124,6),
IF(ISNUMBER(MATCH(LEFT(BF124,5),Final_modified_Intermediate[Burmese_Consonants],0)),LEFT(BF124,5),
IF(ISNUMBER(MATCH(LEFT(BF124,4),Final_modified_Intermediate[Burmese_Consonants],0)),LEFT(BF124,4),
IF(ISNUMBER(MATCH(LEFT(BF124,3),Final_modified_Intermediate[Burmese_Consonants],0)),LEFT(BF124,3),
IF(ISNUMBER(MATCH(LEFT(BF124,2),Final_modified_Intermediate[Burmese_Consonants],0)),LEFT(BF124,2),
IF(ISNUMBER(MATCH(LEFT(BF124,1),Final_modified_Intermediate[Burmese_Consonants],0)),LEFT(BF124,1),
IF(ISNUMBER(MATCH(LEFT(BF124,7),Final_Intermediate[Burmese_Consonants],0)),LEFT(BF124,7),
IF(ISNUMBER(MATCH(LEFT(BF124,6),Final_Intermediate[Burmese_Consonants],0)),LEFT(BF124,6),
IF(ISNUMBER(MATCH(LEFT(BF124,5),Final_Intermediate[Burmese_Consonants],0)),LEFT(BF124,5),
IF(ISNUMBER(MATCH(LEFT(BF124,4),Final_Intermediate[Burmese_Consonants],0)),LEFT(BF124,4),
IF(ISNUMBER(MATCH(LEFT(BF124,3),Final_Intermediate[Burmese_Consonants],0)),LEFT(BF124,3),
IF(ISNUMBER(MATCH(LEFT(BF124,2),Final_Intermediate[Burmese_Consonants],0)),LEFT(BF124,2),
IF(ISNUMBER(MATCH(LEFT(BF124,1),Final_Intermediate[Burmese_Consonants],0)),LEFT(BF124,1),
"")))))))))))))))</f>
        <v/>
      </c>
      <c r="AI124" t="str">
        <f>IF(AND(OR(BG124="။",BG124="၊"),LEN(BG124)=1),BG124,
IF(ISNUMBER(MATCH(LEFT(BG124,7),Final_modified_Intermediate[Burmese_Consonants],0)),LEFT(BG124,7),
IF(ISNUMBER(MATCH(LEFT(BG124,6),Final_modified_Intermediate[Burmese_Consonants],0)),LEFT(BG124,6),
IF(ISNUMBER(MATCH(LEFT(BG124,5),Final_modified_Intermediate[Burmese_Consonants],0)),LEFT(BG124,5),
IF(ISNUMBER(MATCH(LEFT(BG124,4),Final_modified_Intermediate[Burmese_Consonants],0)),LEFT(BG124,4),
IF(ISNUMBER(MATCH(LEFT(BG124,3),Final_modified_Intermediate[Burmese_Consonants],0)),LEFT(BG124,3),
IF(ISNUMBER(MATCH(LEFT(BG124,2),Final_modified_Intermediate[Burmese_Consonants],0)),LEFT(BG124,2),
IF(ISNUMBER(MATCH(LEFT(BG124,1),Final_modified_Intermediate[Burmese_Consonants],0)),LEFT(BG124,1),
IF(ISNUMBER(MATCH(LEFT(BG124,7),Final_Intermediate[Burmese_Consonants],0)),LEFT(BG124,7),
IF(ISNUMBER(MATCH(LEFT(BG124,6),Final_Intermediate[Burmese_Consonants],0)),LEFT(BG124,6),
IF(ISNUMBER(MATCH(LEFT(BG124,5),Final_Intermediate[Burmese_Consonants],0)),LEFT(BG124,5),
IF(ISNUMBER(MATCH(LEFT(BG124,4),Final_Intermediate[Burmese_Consonants],0)),LEFT(BG124,4),
IF(ISNUMBER(MATCH(LEFT(BG124,3),Final_Intermediate[Burmese_Consonants],0)),LEFT(BG124,3),
IF(ISNUMBER(MATCH(LEFT(BG124,2),Final_Intermediate[Burmese_Consonants],0)),LEFT(BG124,2),
IF(ISNUMBER(MATCH(LEFT(BG124,1),Final_Intermediate[Burmese_Consonants],0)),LEFT(BG124,1),
"")))))))))))))))</f>
        <v/>
      </c>
      <c r="AJ124" t="str">
        <f>IF(AND(OR(BH124="။",BH124="၊"),LEN(BH124)=1),BH124,
IF(ISNUMBER(MATCH(LEFT(BH124,7),Final_modified_Intermediate[Burmese_Consonants],0)),LEFT(BH124,7),
IF(ISNUMBER(MATCH(LEFT(BH124,6),Final_modified_Intermediate[Burmese_Consonants],0)),LEFT(BH124,6),
IF(ISNUMBER(MATCH(LEFT(BH124,5),Final_modified_Intermediate[Burmese_Consonants],0)),LEFT(BH124,5),
IF(ISNUMBER(MATCH(LEFT(BH124,4),Final_modified_Intermediate[Burmese_Consonants],0)),LEFT(BH124,4),
IF(ISNUMBER(MATCH(LEFT(BH124,3),Final_modified_Intermediate[Burmese_Consonants],0)),LEFT(BH124,3),
IF(ISNUMBER(MATCH(LEFT(BH124,2),Final_modified_Intermediate[Burmese_Consonants],0)),LEFT(BH124,2),
IF(ISNUMBER(MATCH(LEFT(BH124,1),Final_modified_Intermediate[Burmese_Consonants],0)),LEFT(BH124,1),
IF(ISNUMBER(MATCH(LEFT(BH124,7),Final_Intermediate[Burmese_Consonants],0)),LEFT(BH124,7),
IF(ISNUMBER(MATCH(LEFT(BH124,6),Final_Intermediate[Burmese_Consonants],0)),LEFT(BH124,6),
IF(ISNUMBER(MATCH(LEFT(BH124,5),Final_Intermediate[Burmese_Consonants],0)),LEFT(BH124,5),
IF(ISNUMBER(MATCH(LEFT(BH124,4),Final_Intermediate[Burmese_Consonants],0)),LEFT(BH124,4),
IF(ISNUMBER(MATCH(LEFT(BH124,3),Final_Intermediate[Burmese_Consonants],0)),LEFT(BH124,3),
IF(ISNUMBER(MATCH(LEFT(BH124,2),Final_Intermediate[Burmese_Consonants],0)),LEFT(BH124,2),
IF(ISNUMBER(MATCH(LEFT(BH124,1),Final_Intermediate[Burmese_Consonants],0)),LEFT(BH124,1),
"")))))))))))))))</f>
        <v/>
      </c>
      <c r="AK124" t="str">
        <f>IF(AND(OR(BI124="။",BI124="၊"),LEN(BI124)=1),BI124,
IF(ISNUMBER(MATCH(LEFT(BI124,7),Final_modified_Intermediate[Burmese_Consonants],0)),LEFT(BI124,7),
IF(ISNUMBER(MATCH(LEFT(BI124,6),Final_modified_Intermediate[Burmese_Consonants],0)),LEFT(BI124,6),
IF(ISNUMBER(MATCH(LEFT(BI124,5),Final_modified_Intermediate[Burmese_Consonants],0)),LEFT(BI124,5),
IF(ISNUMBER(MATCH(LEFT(BI124,4),Final_modified_Intermediate[Burmese_Consonants],0)),LEFT(BI124,4),
IF(ISNUMBER(MATCH(LEFT(BI124,3),Final_modified_Intermediate[Burmese_Consonants],0)),LEFT(BI124,3),
IF(ISNUMBER(MATCH(LEFT(BI124,2),Final_modified_Intermediate[Burmese_Consonants],0)),LEFT(BI124,2),
IF(ISNUMBER(MATCH(LEFT(BI124,1),Final_modified_Intermediate[Burmese_Consonants],0)),LEFT(BI124,1),
IF(ISNUMBER(MATCH(LEFT(BI124,7),Final_Intermediate[Burmese_Consonants],0)),LEFT(BI124,7),
IF(ISNUMBER(MATCH(LEFT(BI124,6),Final_Intermediate[Burmese_Consonants],0)),LEFT(BI124,6),
IF(ISNUMBER(MATCH(LEFT(BI124,5),Final_Intermediate[Burmese_Consonants],0)),LEFT(BI124,5),
IF(ISNUMBER(MATCH(LEFT(BI124,4),Final_Intermediate[Burmese_Consonants],0)),LEFT(BI124,4),
IF(ISNUMBER(MATCH(LEFT(BI124,3),Final_Intermediate[Burmese_Consonants],0)),LEFT(BI124,3),
IF(ISNUMBER(MATCH(LEFT(BI124,2),Final_Intermediate[Burmese_Consonants],0)),LEFT(BI124,2),
IF(ISNUMBER(MATCH(LEFT(BI124,1),Final_Intermediate[Burmese_Consonants],0)),LEFT(BI124,1),
"")))))))))))))))</f>
        <v/>
      </c>
      <c r="AL124" t="str">
        <f>IF(AND(OR(BJ124="။",BJ124="၊"),LEN(BJ124)=1),BJ124,
IF(ISNUMBER(MATCH(LEFT(BJ124,7),Final_modified_Intermediate[Burmese_Consonants],0)),LEFT(BJ124,7),
IF(ISNUMBER(MATCH(LEFT(BJ124,6),Final_modified_Intermediate[Burmese_Consonants],0)),LEFT(BJ124,6),
IF(ISNUMBER(MATCH(LEFT(BJ124,5),Final_modified_Intermediate[Burmese_Consonants],0)),LEFT(BJ124,5),
IF(ISNUMBER(MATCH(LEFT(BJ124,4),Final_modified_Intermediate[Burmese_Consonants],0)),LEFT(BJ124,4),
IF(ISNUMBER(MATCH(LEFT(BJ124,3),Final_modified_Intermediate[Burmese_Consonants],0)),LEFT(BJ124,3),
IF(ISNUMBER(MATCH(LEFT(BJ124,2),Final_modified_Intermediate[Burmese_Consonants],0)),LEFT(BJ124,2),
IF(ISNUMBER(MATCH(LEFT(BJ124,1),Final_modified_Intermediate[Burmese_Consonants],0)),LEFT(BJ124,1),
IF(ISNUMBER(MATCH(LEFT(BJ124,7),Final_Intermediate[Burmese_Consonants],0)),LEFT(BJ124,7),
IF(ISNUMBER(MATCH(LEFT(BJ124,6),Final_Intermediate[Burmese_Consonants],0)),LEFT(BJ124,6),
IF(ISNUMBER(MATCH(LEFT(BJ124,5),Final_Intermediate[Burmese_Consonants],0)),LEFT(BJ124,5),
IF(ISNUMBER(MATCH(LEFT(BJ124,4),Final_Intermediate[Burmese_Consonants],0)),LEFT(BJ124,4),
IF(ISNUMBER(MATCH(LEFT(BJ124,3),Final_Intermediate[Burmese_Consonants],0)),LEFT(BJ124,3),
IF(ISNUMBER(MATCH(LEFT(BJ124,2),Final_Intermediate[Burmese_Consonants],0)),LEFT(BJ124,2),
IF(ISNUMBER(MATCH(LEFT(BJ124,1),Final_Intermediate[Burmese_Consonants],0)),LEFT(BJ124,1),
"")))))))))))))))</f>
        <v/>
      </c>
      <c r="AN124" t="e">
        <f>Compiler_Burmese[[#This Row],[Sr. No.]]</f>
        <v>#REF!</v>
      </c>
      <c r="AO12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4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2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2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4" t="e">
        <f>[2]!Vocabulary_Burmese[[#This Row],[Sr. No.]]</f>
        <v>#REF!</v>
      </c>
      <c r="BA124" t="str">
        <f>IF(Raw_data_N2_Kanji[[#This Row],[Categorie]]&lt;&gt;"","",
IF(ISNUMBER(MATCH(V,Special_list[Burmese word],0)),"",
SUBSTITUTE(Raw_data_N2_Kanji[[#This Row],[Raw]]," ","")))</f>
        <v>မျှစ်ကြော်</v>
      </c>
      <c r="BB124" t="str">
        <f>RIGHT(Segregate18[[#This Row],[UPGRADE]],LEN(Segregate18[[#This Row],[UPGRADE]])-LEN(Compiler_Burmese[[#This Row],[1]]))</f>
        <v>ှစ်ကြော်</v>
      </c>
      <c r="BC124" t="str">
        <f>RIGHT(Segregate18[[#This Row],[11]],LEN(Segregate18[[#This Row],[11]])-LEN(Compiler_Burmese[[#This Row],[2]]))</f>
        <v>ှစ်ကြော်</v>
      </c>
      <c r="BD124" t="str">
        <f>RIGHT(Segregate18[[#This Row],[21]],LEN(Segregate18[[#This Row],[21]])-LEN(Compiler_Burmese[[#This Row],[3]]))</f>
        <v>ှစ်ကြော်</v>
      </c>
      <c r="BE124" t="str">
        <f>RIGHT(Segregate18[[#This Row],[31]],LEN(Segregate18[[#This Row],[31]])-LEN(Compiler_Burmese[[#This Row],[4]]))</f>
        <v>ှစ်ကြော်</v>
      </c>
      <c r="BF124" t="str">
        <f>RIGHT(Segregate18[[#This Row],[41]],LEN(Segregate18[[#This Row],[41]])-LEN(Compiler_Burmese[[#This Row],[5]]))</f>
        <v>ှစ်ကြော်</v>
      </c>
      <c r="BG124" t="str">
        <f>RIGHT(Segregate18[[#This Row],[51]],LEN(Segregate18[[#This Row],[51]])-LEN(Compiler_Burmese[[#This Row],[6]]))</f>
        <v>ှစ်ကြော်</v>
      </c>
      <c r="BH124" t="str">
        <f>RIGHT(Segregate18[[#This Row],[61]],LEN(Segregate18[[#This Row],[61]])-LEN(Compiler_Burmese[[#This Row],[7]]))</f>
        <v>ှစ်ကြော်</v>
      </c>
      <c r="BI124" t="str">
        <f>RIGHT(Segregate18[[#This Row],[71]],LEN(Segregate18[[#This Row],[71]])-LEN(Compiler_Burmese[[#This Row],[8]]))</f>
        <v>ှစ်ကြော်</v>
      </c>
      <c r="BJ124" t="str">
        <f>RIGHT(Segregate18[[#This Row],[81]],LEN(Segregate18[[#This Row],[81]])-LEN(Compiler_Burmese[[#This Row],[9]]))</f>
        <v>ှစ်ကြော်</v>
      </c>
    </row>
    <row r="125" spans="1:62" ht="14.25" customHeight="1" x14ac:dyDescent="0.3">
      <c r="A125">
        <f>IF(Raw_data_N2_Kanji[[#This Row],[Categorie]]&lt;&gt;"",$A124+1,$A124)</f>
        <v>11</v>
      </c>
      <c r="B125" s="6">
        <f>IF(AND(Raw_data_N2_Kanji[[#This Row],[Supporting word 1]]="",Raw_data_N2_Kanji[[#This Row],[Supporting word 2]]=""),$B124,$B124+1)</f>
        <v>0</v>
      </c>
      <c r="C125" s="9">
        <f>ROW()-ROW(Raw_data_N2_Kanji[#Headers])</f>
        <v>123</v>
      </c>
      <c r="D125" s="9"/>
      <c r="E125" s="9" t="str">
        <f>IF(Raw_data_N2_Kanji[[#This Row],[Categorie]]="",$E124,Raw_data_N2_Kanji[[#This Row],[Categorie]])</f>
        <v>Vegetables (Lunch, Dinner)</v>
      </c>
      <c r="F125" s="9">
        <f t="shared" si="2"/>
        <v>8</v>
      </c>
      <c r="G125" s="57" t="str">
        <f>Raw_data_N2_Kanji[[#This Row],[Lecture_no]]&amp;"_"&amp;Raw_data_N2_Kanji[[#This Row],[Receipe_no]]</f>
        <v>Vegetables (Lunch, Dinner)_8</v>
      </c>
      <c r="H125" s="11" t="s">
        <v>27559</v>
      </c>
      <c r="I12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ကညွတ်ကြော်</v>
      </c>
      <c r="K12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5" s="11"/>
      <c r="N125" s="11"/>
      <c r="O12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5" s="12" t="s">
        <v>27739</v>
      </c>
      <c r="Q125" s="12">
        <f>IF(Raw_data_N2_Kanji[[#This Row],[Receipe_no]]=0,$Q124,
$Q124+1)</f>
        <v>112</v>
      </c>
      <c r="R125" s="11"/>
      <c r="S125" s="11">
        <f>IF(Raw_data_N2_Kanji[[#This Row],[Marking]]="",1,"")</f>
        <v>1</v>
      </c>
      <c r="T125" s="11" t="str">
        <f>IF(Raw_data_N2_Kanji[[#This Row],[Marking_blank]]="",SUMPRODUCT(COUNTIF($S$3:$S125,$S125)),"")</f>
        <v/>
      </c>
      <c r="U125" s="12">
        <f>Raw_data_N2_Kanji[[#This Row],[Sr. no.]]</f>
        <v>123</v>
      </c>
      <c r="V125" s="11">
        <f>SUMPRODUCT(COUNTIF($J$3:$J125,$J125))</f>
        <v>1</v>
      </c>
      <c r="W125" s="82">
        <f>LEN('1_Raw_data'!$J125)</f>
        <v>10</v>
      </c>
      <c r="Y125" t="e">
        <f>Segregate18[[#This Row],[Sr. No.]]</f>
        <v>#REF!</v>
      </c>
      <c r="Z125" t="str">
        <f>IF(AND(OR(BA125="။",BA125="၊"),LEN(BA125)=1),BA125,
IF(ISNUMBER(MATCH(LEFT(BA125,7),Final_modified_Intermediate[Burmese_Consonants],0)),LEFT(BA125,7),
IF(ISNUMBER(MATCH(LEFT(BA125,6),Final_modified_Intermediate[Burmese_Consonants],0)),LEFT(BA125,6),
IF(ISNUMBER(MATCH(LEFT(BA125,5),Final_modified_Intermediate[Burmese_Consonants],0)),LEFT(BA125,5),
IF(ISNUMBER(MATCH(LEFT(BA125,4),Final_modified_Intermediate[Burmese_Consonants],0)),LEFT(BA125,4),
IF(ISNUMBER(MATCH(LEFT(BA125,3),Final_modified_Intermediate[Burmese_Consonants],0)),LEFT(BA125,3),
IF(ISNUMBER(MATCH(LEFT(BA125,2),Final_modified_Intermediate[Burmese_Consonants],0)),LEFT(BA125,2),
IF(ISNUMBER(MATCH(LEFT(BA125,1),Final_modified_Intermediate[Burmese_Consonants],0)),LEFT(BA125,1),
IF(ISNUMBER(MATCH(LEFT(BA125,7),Final_Intermediate[Burmese_Consonants],0)),LEFT(BA125,7),
IF(ISNUMBER(MATCH(LEFT(BA125,6),Final_Intermediate[Burmese_Consonants],0)),LEFT(BA125,6),
IF(ISNUMBER(MATCH(LEFT(BA125,5),Final_Intermediate[Burmese_Consonants],0)),LEFT(BA125,5),
IF(ISNUMBER(MATCH(LEFT(BA125,4),Final_Intermediate[Burmese_Consonants],0)),LEFT(BA125,4),
IF(ISNUMBER(MATCH(LEFT(BA125,3),Final_Intermediate[Burmese_Consonants],0)),LEFT(BA125,3),
IF(ISNUMBER(MATCH(LEFT(BA125,2),Final_Intermediate[Burmese_Consonants],0)),LEFT(BA125,2),
IF(ISNUMBER(MATCH(LEFT(BA125,1),Final_Intermediate[Burmese_Consonants],0)),LEFT(BA125,1),
"")))))))))))))))</f>
        <v>က</v>
      </c>
      <c r="AA12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5" t="str">
        <f>IF(AND(OR(BB125="။",BB125="၊"),LEN(BB125)=1),BB125,
IF(ISNUMBER(MATCH(LEFT(BB125,7),Final_modified_Intermediate[Burmese_Consonants],0)),LEFT(BB125,7),
IF(ISNUMBER(MATCH(LEFT(BB125,6),Final_modified_Intermediate[Burmese_Consonants],0)),LEFT(BB125,6),
IF(ISNUMBER(MATCH(LEFT(BB125,5),Final_modified_Intermediate[Burmese_Consonants],0)),LEFT(BB125,5),
IF(ISNUMBER(MATCH(LEFT(BB125,4),Final_modified_Intermediate[Burmese_Consonants],0)),LEFT(BB125,4),
IF(ISNUMBER(MATCH(LEFT(BB125,3),Final_modified_Intermediate[Burmese_Consonants],0)),LEFT(BB125,3),
IF(ISNUMBER(MATCH(LEFT(BB125,2),Final_modified_Intermediate[Burmese_Consonants],0)),LEFT(BB125,2),
IF(ISNUMBER(MATCH(LEFT(BB125,1),Final_modified_Intermediate[Burmese_Consonants],0)),LEFT(BB125,1),
IF(ISNUMBER(MATCH(LEFT(BB125,7),Final_Intermediate[Burmese_Consonants],0)),LEFT(BB125,7),
IF(ISNUMBER(MATCH(LEFT(BB125,6),Final_Intermediate[Burmese_Consonants],0)),LEFT(BB125,6),
IF(ISNUMBER(MATCH(LEFT(BB125,5),Final_Intermediate[Burmese_Consonants],0)),LEFT(BB125,5),
IF(ISNUMBER(MATCH(LEFT(BB125,4),Final_Intermediate[Burmese_Consonants],0)),LEFT(BB125,4),
IF(ISNUMBER(MATCH(LEFT(BB125,3),Final_Intermediate[Burmese_Consonants],0)),LEFT(BB125,3),
IF(ISNUMBER(MATCH(LEFT(BB125,2),Final_Intermediate[Burmese_Consonants],0)),LEFT(BB125,2),
IF(ISNUMBER(MATCH(LEFT(BB125,1),Final_Intermediate[Burmese_Consonants],0)),LEFT(BB125,1),
"")))))))))))))))</f>
        <v>ညွတ်</v>
      </c>
      <c r="AC12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5" t="str">
        <f>IF(AND(OR(BC125="။",BC125="၊"),LEN(BC125)=1),BC125,
IF(ISNUMBER(MATCH(LEFT(BC125,7),Final_modified_Intermediate[Burmese_Consonants],0)),LEFT(BC125,7),
IF(ISNUMBER(MATCH(LEFT(BC125,6),Final_modified_Intermediate[Burmese_Consonants],0)),LEFT(BC125,6),
IF(ISNUMBER(MATCH(LEFT(BC125,5),Final_modified_Intermediate[Burmese_Consonants],0)),LEFT(BC125,5),
IF(ISNUMBER(MATCH(LEFT(BC125,4),Final_modified_Intermediate[Burmese_Consonants],0)),LEFT(BC125,4),
IF(ISNUMBER(MATCH(LEFT(BC125,3),Final_modified_Intermediate[Burmese_Consonants],0)),LEFT(BC125,3),
IF(ISNUMBER(MATCH(LEFT(BC125,2),Final_modified_Intermediate[Burmese_Consonants],0)),LEFT(BC125,2),
IF(ISNUMBER(MATCH(LEFT(BC125,1),Final_modified_Intermediate[Burmese_Consonants],0)),LEFT(BC125,1),
IF(ISNUMBER(MATCH(LEFT(BC125,7),Final_Intermediate[Burmese_Consonants],0)),LEFT(BC125,7),
IF(ISNUMBER(MATCH(LEFT(BC125,6),Final_Intermediate[Burmese_Consonants],0)),LEFT(BC125,6),
IF(ISNUMBER(MATCH(LEFT(BC125,5),Final_Intermediate[Burmese_Consonants],0)),LEFT(BC125,5),
IF(ISNUMBER(MATCH(LEFT(BC125,4),Final_Intermediate[Burmese_Consonants],0)),LEFT(BC125,4),
IF(ISNUMBER(MATCH(LEFT(BC125,3),Final_Intermediate[Burmese_Consonants],0)),LEFT(BC125,3),
IF(ISNUMBER(MATCH(LEFT(BC125,2),Final_Intermediate[Burmese_Consonants],0)),LEFT(BC125,2),
IF(ISNUMBER(MATCH(LEFT(BC125,1),Final_Intermediate[Burmese_Consonants],0)),LEFT(BC125,1),
"")))))))))))))))</f>
        <v>ကြော်</v>
      </c>
      <c r="AE12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5" t="str">
        <f>IF(AND(OR(BD125="။",BD125="၊"),LEN(BD125)=1),BD125,
IF(ISNUMBER(MATCH(LEFT(BD125,7),Final_modified_Intermediate[Burmese_Consonants],0)),LEFT(BD125,7),
IF(ISNUMBER(MATCH(LEFT(BD125,6),Final_modified_Intermediate[Burmese_Consonants],0)),LEFT(BD125,6),
IF(ISNUMBER(MATCH(LEFT(BD125,5),Final_modified_Intermediate[Burmese_Consonants],0)),LEFT(BD125,5),
IF(ISNUMBER(MATCH(LEFT(BD125,4),Final_modified_Intermediate[Burmese_Consonants],0)),LEFT(BD125,4),
IF(ISNUMBER(MATCH(LEFT(BD125,3),Final_modified_Intermediate[Burmese_Consonants],0)),LEFT(BD125,3),
IF(ISNUMBER(MATCH(LEFT(BD125,2),Final_modified_Intermediate[Burmese_Consonants],0)),LEFT(BD125,2),
IF(ISNUMBER(MATCH(LEFT(BD125,1),Final_modified_Intermediate[Burmese_Consonants],0)),LEFT(BD125,1),
IF(ISNUMBER(MATCH(LEFT(BD125,7),Final_Intermediate[Burmese_Consonants],0)),LEFT(BD125,7),
IF(ISNUMBER(MATCH(LEFT(BD125,6),Final_Intermediate[Burmese_Consonants],0)),LEFT(BD125,6),
IF(ISNUMBER(MATCH(LEFT(BD125,5),Final_Intermediate[Burmese_Consonants],0)),LEFT(BD125,5),
IF(ISNUMBER(MATCH(LEFT(BD125,4),Final_Intermediate[Burmese_Consonants],0)),LEFT(BD125,4),
IF(ISNUMBER(MATCH(LEFT(BD125,3),Final_Intermediate[Burmese_Consonants],0)),LEFT(BD125,3),
IF(ISNUMBER(MATCH(LEFT(BD125,2),Final_Intermediate[Burmese_Consonants],0)),LEFT(BD125,2),
IF(ISNUMBER(MATCH(LEFT(BD125,1),Final_Intermediate[Burmese_Consonants],0)),LEFT(BD125,1),
"")))))))))))))))</f>
        <v/>
      </c>
      <c r="AG125" t="str">
        <f>IF(AND(OR(BE125="။",BE125="၊"),LEN(BE125)=1),BE125,
IF(ISNUMBER(MATCH(LEFT(BE125,7),Final_modified_Intermediate[Burmese_Consonants],0)),LEFT(BE125,7),
IF(ISNUMBER(MATCH(LEFT(BE125,6),Final_modified_Intermediate[Burmese_Consonants],0)),LEFT(BE125,6),
IF(ISNUMBER(MATCH(LEFT(BE125,5),Final_modified_Intermediate[Burmese_Consonants],0)),LEFT(BE125,5),
IF(ISNUMBER(MATCH(LEFT(BE125,4),Final_modified_Intermediate[Burmese_Consonants],0)),LEFT(BE125,4),
IF(ISNUMBER(MATCH(LEFT(BE125,3),Final_modified_Intermediate[Burmese_Consonants],0)),LEFT(BE125,3),
IF(ISNUMBER(MATCH(LEFT(BE125,2),Final_modified_Intermediate[Burmese_Consonants],0)),LEFT(BE125,2),
IF(ISNUMBER(MATCH(LEFT(BE125,1),Final_modified_Intermediate[Burmese_Consonants],0)),LEFT(BE125,1),
IF(ISNUMBER(MATCH(LEFT(BE125,7),Final_Intermediate[Burmese_Consonants],0)),LEFT(BE125,7),
IF(ISNUMBER(MATCH(LEFT(BE125,6),Final_Intermediate[Burmese_Consonants],0)),LEFT(BE125,6),
IF(ISNUMBER(MATCH(LEFT(BE125,5),Final_Intermediate[Burmese_Consonants],0)),LEFT(BE125,5),
IF(ISNUMBER(MATCH(LEFT(BE125,4),Final_Intermediate[Burmese_Consonants],0)),LEFT(BE125,4),
IF(ISNUMBER(MATCH(LEFT(BE125,3),Final_Intermediate[Burmese_Consonants],0)),LEFT(BE125,3),
IF(ISNUMBER(MATCH(LEFT(BE125,2),Final_Intermediate[Burmese_Consonants],0)),LEFT(BE125,2),
IF(ISNUMBER(MATCH(LEFT(BE125,1),Final_Intermediate[Burmese_Consonants],0)),LEFT(BE125,1),
"")))))))))))))))</f>
        <v/>
      </c>
      <c r="AH125" t="str">
        <f>IF(AND(OR(BF125="။",BF125="၊"),LEN(BF125)=1),BF125,
IF(ISNUMBER(MATCH(LEFT(BF125,7),Final_modified_Intermediate[Burmese_Consonants],0)),LEFT(BF125,7),
IF(ISNUMBER(MATCH(LEFT(BF125,6),Final_modified_Intermediate[Burmese_Consonants],0)),LEFT(BF125,6),
IF(ISNUMBER(MATCH(LEFT(BF125,5),Final_modified_Intermediate[Burmese_Consonants],0)),LEFT(BF125,5),
IF(ISNUMBER(MATCH(LEFT(BF125,4),Final_modified_Intermediate[Burmese_Consonants],0)),LEFT(BF125,4),
IF(ISNUMBER(MATCH(LEFT(BF125,3),Final_modified_Intermediate[Burmese_Consonants],0)),LEFT(BF125,3),
IF(ISNUMBER(MATCH(LEFT(BF125,2),Final_modified_Intermediate[Burmese_Consonants],0)),LEFT(BF125,2),
IF(ISNUMBER(MATCH(LEFT(BF125,1),Final_modified_Intermediate[Burmese_Consonants],0)),LEFT(BF125,1),
IF(ISNUMBER(MATCH(LEFT(BF125,7),Final_Intermediate[Burmese_Consonants],0)),LEFT(BF125,7),
IF(ISNUMBER(MATCH(LEFT(BF125,6),Final_Intermediate[Burmese_Consonants],0)),LEFT(BF125,6),
IF(ISNUMBER(MATCH(LEFT(BF125,5),Final_Intermediate[Burmese_Consonants],0)),LEFT(BF125,5),
IF(ISNUMBER(MATCH(LEFT(BF125,4),Final_Intermediate[Burmese_Consonants],0)),LEFT(BF125,4),
IF(ISNUMBER(MATCH(LEFT(BF125,3),Final_Intermediate[Burmese_Consonants],0)),LEFT(BF125,3),
IF(ISNUMBER(MATCH(LEFT(BF125,2),Final_Intermediate[Burmese_Consonants],0)),LEFT(BF125,2),
IF(ISNUMBER(MATCH(LEFT(BF125,1),Final_Intermediate[Burmese_Consonants],0)),LEFT(BF125,1),
"")))))))))))))))</f>
        <v/>
      </c>
      <c r="AI125" t="str">
        <f>IF(AND(OR(BG125="။",BG125="၊"),LEN(BG125)=1),BG125,
IF(ISNUMBER(MATCH(LEFT(BG125,7),Final_modified_Intermediate[Burmese_Consonants],0)),LEFT(BG125,7),
IF(ISNUMBER(MATCH(LEFT(BG125,6),Final_modified_Intermediate[Burmese_Consonants],0)),LEFT(BG125,6),
IF(ISNUMBER(MATCH(LEFT(BG125,5),Final_modified_Intermediate[Burmese_Consonants],0)),LEFT(BG125,5),
IF(ISNUMBER(MATCH(LEFT(BG125,4),Final_modified_Intermediate[Burmese_Consonants],0)),LEFT(BG125,4),
IF(ISNUMBER(MATCH(LEFT(BG125,3),Final_modified_Intermediate[Burmese_Consonants],0)),LEFT(BG125,3),
IF(ISNUMBER(MATCH(LEFT(BG125,2),Final_modified_Intermediate[Burmese_Consonants],0)),LEFT(BG125,2),
IF(ISNUMBER(MATCH(LEFT(BG125,1),Final_modified_Intermediate[Burmese_Consonants],0)),LEFT(BG125,1),
IF(ISNUMBER(MATCH(LEFT(BG125,7),Final_Intermediate[Burmese_Consonants],0)),LEFT(BG125,7),
IF(ISNUMBER(MATCH(LEFT(BG125,6),Final_Intermediate[Burmese_Consonants],0)),LEFT(BG125,6),
IF(ISNUMBER(MATCH(LEFT(BG125,5),Final_Intermediate[Burmese_Consonants],0)),LEFT(BG125,5),
IF(ISNUMBER(MATCH(LEFT(BG125,4),Final_Intermediate[Burmese_Consonants],0)),LEFT(BG125,4),
IF(ISNUMBER(MATCH(LEFT(BG125,3),Final_Intermediate[Burmese_Consonants],0)),LEFT(BG125,3),
IF(ISNUMBER(MATCH(LEFT(BG125,2),Final_Intermediate[Burmese_Consonants],0)),LEFT(BG125,2),
IF(ISNUMBER(MATCH(LEFT(BG125,1),Final_Intermediate[Burmese_Consonants],0)),LEFT(BG125,1),
"")))))))))))))))</f>
        <v/>
      </c>
      <c r="AJ125" t="str">
        <f>IF(AND(OR(BH125="။",BH125="၊"),LEN(BH125)=1),BH125,
IF(ISNUMBER(MATCH(LEFT(BH125,7),Final_modified_Intermediate[Burmese_Consonants],0)),LEFT(BH125,7),
IF(ISNUMBER(MATCH(LEFT(BH125,6),Final_modified_Intermediate[Burmese_Consonants],0)),LEFT(BH125,6),
IF(ISNUMBER(MATCH(LEFT(BH125,5),Final_modified_Intermediate[Burmese_Consonants],0)),LEFT(BH125,5),
IF(ISNUMBER(MATCH(LEFT(BH125,4),Final_modified_Intermediate[Burmese_Consonants],0)),LEFT(BH125,4),
IF(ISNUMBER(MATCH(LEFT(BH125,3),Final_modified_Intermediate[Burmese_Consonants],0)),LEFT(BH125,3),
IF(ISNUMBER(MATCH(LEFT(BH125,2),Final_modified_Intermediate[Burmese_Consonants],0)),LEFT(BH125,2),
IF(ISNUMBER(MATCH(LEFT(BH125,1),Final_modified_Intermediate[Burmese_Consonants],0)),LEFT(BH125,1),
IF(ISNUMBER(MATCH(LEFT(BH125,7),Final_Intermediate[Burmese_Consonants],0)),LEFT(BH125,7),
IF(ISNUMBER(MATCH(LEFT(BH125,6),Final_Intermediate[Burmese_Consonants],0)),LEFT(BH125,6),
IF(ISNUMBER(MATCH(LEFT(BH125,5),Final_Intermediate[Burmese_Consonants],0)),LEFT(BH125,5),
IF(ISNUMBER(MATCH(LEFT(BH125,4),Final_Intermediate[Burmese_Consonants],0)),LEFT(BH125,4),
IF(ISNUMBER(MATCH(LEFT(BH125,3),Final_Intermediate[Burmese_Consonants],0)),LEFT(BH125,3),
IF(ISNUMBER(MATCH(LEFT(BH125,2),Final_Intermediate[Burmese_Consonants],0)),LEFT(BH125,2),
IF(ISNUMBER(MATCH(LEFT(BH125,1),Final_Intermediate[Burmese_Consonants],0)),LEFT(BH125,1),
"")))))))))))))))</f>
        <v/>
      </c>
      <c r="AK125" t="str">
        <f>IF(AND(OR(BI125="။",BI125="၊"),LEN(BI125)=1),BI125,
IF(ISNUMBER(MATCH(LEFT(BI125,7),Final_modified_Intermediate[Burmese_Consonants],0)),LEFT(BI125,7),
IF(ISNUMBER(MATCH(LEFT(BI125,6),Final_modified_Intermediate[Burmese_Consonants],0)),LEFT(BI125,6),
IF(ISNUMBER(MATCH(LEFT(BI125,5),Final_modified_Intermediate[Burmese_Consonants],0)),LEFT(BI125,5),
IF(ISNUMBER(MATCH(LEFT(BI125,4),Final_modified_Intermediate[Burmese_Consonants],0)),LEFT(BI125,4),
IF(ISNUMBER(MATCH(LEFT(BI125,3),Final_modified_Intermediate[Burmese_Consonants],0)),LEFT(BI125,3),
IF(ISNUMBER(MATCH(LEFT(BI125,2),Final_modified_Intermediate[Burmese_Consonants],0)),LEFT(BI125,2),
IF(ISNUMBER(MATCH(LEFT(BI125,1),Final_modified_Intermediate[Burmese_Consonants],0)),LEFT(BI125,1),
IF(ISNUMBER(MATCH(LEFT(BI125,7),Final_Intermediate[Burmese_Consonants],0)),LEFT(BI125,7),
IF(ISNUMBER(MATCH(LEFT(BI125,6),Final_Intermediate[Burmese_Consonants],0)),LEFT(BI125,6),
IF(ISNUMBER(MATCH(LEFT(BI125,5),Final_Intermediate[Burmese_Consonants],0)),LEFT(BI125,5),
IF(ISNUMBER(MATCH(LEFT(BI125,4),Final_Intermediate[Burmese_Consonants],0)),LEFT(BI125,4),
IF(ISNUMBER(MATCH(LEFT(BI125,3),Final_Intermediate[Burmese_Consonants],0)),LEFT(BI125,3),
IF(ISNUMBER(MATCH(LEFT(BI125,2),Final_Intermediate[Burmese_Consonants],0)),LEFT(BI125,2),
IF(ISNUMBER(MATCH(LEFT(BI125,1),Final_Intermediate[Burmese_Consonants],0)),LEFT(BI125,1),
"")))))))))))))))</f>
        <v/>
      </c>
      <c r="AL125" t="str">
        <f>IF(AND(OR(BJ125="။",BJ125="၊"),LEN(BJ125)=1),BJ125,
IF(ISNUMBER(MATCH(LEFT(BJ125,7),Final_modified_Intermediate[Burmese_Consonants],0)),LEFT(BJ125,7),
IF(ISNUMBER(MATCH(LEFT(BJ125,6),Final_modified_Intermediate[Burmese_Consonants],0)),LEFT(BJ125,6),
IF(ISNUMBER(MATCH(LEFT(BJ125,5),Final_modified_Intermediate[Burmese_Consonants],0)),LEFT(BJ125,5),
IF(ISNUMBER(MATCH(LEFT(BJ125,4),Final_modified_Intermediate[Burmese_Consonants],0)),LEFT(BJ125,4),
IF(ISNUMBER(MATCH(LEFT(BJ125,3),Final_modified_Intermediate[Burmese_Consonants],0)),LEFT(BJ125,3),
IF(ISNUMBER(MATCH(LEFT(BJ125,2),Final_modified_Intermediate[Burmese_Consonants],0)),LEFT(BJ125,2),
IF(ISNUMBER(MATCH(LEFT(BJ125,1),Final_modified_Intermediate[Burmese_Consonants],0)),LEFT(BJ125,1),
IF(ISNUMBER(MATCH(LEFT(BJ125,7),Final_Intermediate[Burmese_Consonants],0)),LEFT(BJ125,7),
IF(ISNUMBER(MATCH(LEFT(BJ125,6),Final_Intermediate[Burmese_Consonants],0)),LEFT(BJ125,6),
IF(ISNUMBER(MATCH(LEFT(BJ125,5),Final_Intermediate[Burmese_Consonants],0)),LEFT(BJ125,5),
IF(ISNUMBER(MATCH(LEFT(BJ125,4),Final_Intermediate[Burmese_Consonants],0)),LEFT(BJ125,4),
IF(ISNUMBER(MATCH(LEFT(BJ125,3),Final_Intermediate[Burmese_Consonants],0)),LEFT(BJ125,3),
IF(ISNUMBER(MATCH(LEFT(BJ125,2),Final_Intermediate[Burmese_Consonants],0)),LEFT(BJ125,2),
IF(ISNUMBER(MATCH(LEFT(BJ125,1),Final_Intermediate[Burmese_Consonants],0)),LEFT(BJ125,1),
"")))))))))))))))</f>
        <v/>
      </c>
      <c r="AN125" t="e">
        <f>Compiler_Burmese[[#This Row],[Sr. No.]]</f>
        <v>#REF!</v>
      </c>
      <c r="AO12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5" t="e">
        <f>[2]!Vocabulary_Burmese[[#This Row],[Sr. No.]]</f>
        <v>#REF!</v>
      </c>
      <c r="BA125" t="str">
        <f>IF(Raw_data_N2_Kanji[[#This Row],[Categorie]]&lt;&gt;"","",
IF(ISNUMBER(MATCH(V,Special_list[Burmese word],0)),"",
SUBSTITUTE(Raw_data_N2_Kanji[[#This Row],[Raw]]," ","")))</f>
        <v>ကညွတ်ကြော်</v>
      </c>
      <c r="BB125" t="str">
        <f>RIGHT(Segregate18[[#This Row],[UPGRADE]],LEN(Segregate18[[#This Row],[UPGRADE]])-LEN(Compiler_Burmese[[#This Row],[1]]))</f>
        <v>ညွတ်ကြော်</v>
      </c>
      <c r="BC125" t="str">
        <f>RIGHT(Segregate18[[#This Row],[11]],LEN(Segregate18[[#This Row],[11]])-LEN(Compiler_Burmese[[#This Row],[2]]))</f>
        <v>ကြော်</v>
      </c>
      <c r="BD125" t="str">
        <f>RIGHT(Segregate18[[#This Row],[21]],LEN(Segregate18[[#This Row],[21]])-LEN(Compiler_Burmese[[#This Row],[3]]))</f>
        <v/>
      </c>
      <c r="BE125" t="str">
        <f>RIGHT(Segregate18[[#This Row],[31]],LEN(Segregate18[[#This Row],[31]])-LEN(Compiler_Burmese[[#This Row],[4]]))</f>
        <v/>
      </c>
      <c r="BF125" t="str">
        <f>RIGHT(Segregate18[[#This Row],[41]],LEN(Segregate18[[#This Row],[41]])-LEN(Compiler_Burmese[[#This Row],[5]]))</f>
        <v/>
      </c>
      <c r="BG125" t="str">
        <f>RIGHT(Segregate18[[#This Row],[51]],LEN(Segregate18[[#This Row],[51]])-LEN(Compiler_Burmese[[#This Row],[6]]))</f>
        <v/>
      </c>
      <c r="BH125" t="str">
        <f>RIGHT(Segregate18[[#This Row],[61]],LEN(Segregate18[[#This Row],[61]])-LEN(Compiler_Burmese[[#This Row],[7]]))</f>
        <v/>
      </c>
      <c r="BI125" t="str">
        <f>RIGHT(Segregate18[[#This Row],[71]],LEN(Segregate18[[#This Row],[71]])-LEN(Compiler_Burmese[[#This Row],[8]]))</f>
        <v/>
      </c>
      <c r="BJ125" t="str">
        <f>RIGHT(Segregate18[[#This Row],[81]],LEN(Segregate18[[#This Row],[81]])-LEN(Compiler_Burmese[[#This Row],[9]]))</f>
        <v/>
      </c>
    </row>
    <row r="126" spans="1:62" ht="14.25" customHeight="1" x14ac:dyDescent="0.3">
      <c r="A126">
        <f>IF(Raw_data_N2_Kanji[[#This Row],[Categorie]]&lt;&gt;"",$A125+1,$A125)</f>
        <v>12</v>
      </c>
      <c r="B126" s="6">
        <f>IF(AND(Raw_data_N2_Kanji[[#This Row],[Supporting word 1]]="",Raw_data_N2_Kanji[[#This Row],[Supporting word 2]]=""),$B125,$B125+1)</f>
        <v>0</v>
      </c>
      <c r="C126" s="9">
        <f>ROW()-ROW(Raw_data_N2_Kanji[#Headers])</f>
        <v>124</v>
      </c>
      <c r="D126" s="9" t="s">
        <v>27560</v>
      </c>
      <c r="E126" s="9" t="str">
        <f>IF(Raw_data_N2_Kanji[[#This Row],[Categorie]]="",$E125,Raw_data_N2_Kanji[[#This Row],[Categorie]])</f>
        <v>Soup (Lunch, Dinner)</v>
      </c>
      <c r="F126" s="9">
        <f t="shared" si="2"/>
        <v>0</v>
      </c>
      <c r="G126" s="57" t="str">
        <f>Raw_data_N2_Kanji[[#This Row],[Lecture_no]]&amp;"_"&amp;Raw_data_N2_Kanji[[#This Row],[Receipe_no]]</f>
        <v>Soup (Lunch, Dinner)_0</v>
      </c>
      <c r="H126" s="125" t="s">
        <v>27560</v>
      </c>
      <c r="I12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Soup (Lunch, Dinner)</v>
      </c>
      <c r="K12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6" s="11"/>
      <c r="N126" s="11"/>
      <c r="O126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26" s="12"/>
      <c r="Q126" s="12">
        <f>IF(Raw_data_N2_Kanji[[#This Row],[Receipe_no]]=0,$Q125,
$Q125+1)</f>
        <v>112</v>
      </c>
      <c r="R126" s="11"/>
      <c r="S126" s="11">
        <f>IF(Raw_data_N2_Kanji[[#This Row],[Marking]]="",1,"")</f>
        <v>1</v>
      </c>
      <c r="T126" s="11" t="str">
        <f>IF(Raw_data_N2_Kanji[[#This Row],[Marking_blank]]="",SUMPRODUCT(COUNTIF($S$3:$S126,$S126)),"")</f>
        <v/>
      </c>
      <c r="U126" s="12">
        <f>Raw_data_N2_Kanji[[#This Row],[Sr. no.]]</f>
        <v>124</v>
      </c>
      <c r="V126" s="11">
        <f>SUMPRODUCT(COUNTIF($J$3:$J126,$J126))</f>
        <v>1</v>
      </c>
      <c r="W126" s="82">
        <f>LEN('1_Raw_data'!$J126)</f>
        <v>20</v>
      </c>
      <c r="Y126" t="e">
        <f>Segregate18[[#This Row],[Sr. No.]]</f>
        <v>#REF!</v>
      </c>
      <c r="Z126" t="str">
        <f>IF(AND(OR(BA126="။",BA126="၊"),LEN(BA126)=1),BA126,
IF(ISNUMBER(MATCH(LEFT(BA126,7),Final_modified_Intermediate[Burmese_Consonants],0)),LEFT(BA126,7),
IF(ISNUMBER(MATCH(LEFT(BA126,6),Final_modified_Intermediate[Burmese_Consonants],0)),LEFT(BA126,6),
IF(ISNUMBER(MATCH(LEFT(BA126,5),Final_modified_Intermediate[Burmese_Consonants],0)),LEFT(BA126,5),
IF(ISNUMBER(MATCH(LEFT(BA126,4),Final_modified_Intermediate[Burmese_Consonants],0)),LEFT(BA126,4),
IF(ISNUMBER(MATCH(LEFT(BA126,3),Final_modified_Intermediate[Burmese_Consonants],0)),LEFT(BA126,3),
IF(ISNUMBER(MATCH(LEFT(BA126,2),Final_modified_Intermediate[Burmese_Consonants],0)),LEFT(BA126,2),
IF(ISNUMBER(MATCH(LEFT(BA126,1),Final_modified_Intermediate[Burmese_Consonants],0)),LEFT(BA126,1),
IF(ISNUMBER(MATCH(LEFT(BA126,7),Final_Intermediate[Burmese_Consonants],0)),LEFT(BA126,7),
IF(ISNUMBER(MATCH(LEFT(BA126,6),Final_Intermediate[Burmese_Consonants],0)),LEFT(BA126,6),
IF(ISNUMBER(MATCH(LEFT(BA126,5),Final_Intermediate[Burmese_Consonants],0)),LEFT(BA126,5),
IF(ISNUMBER(MATCH(LEFT(BA126,4),Final_Intermediate[Burmese_Consonants],0)),LEFT(BA126,4),
IF(ISNUMBER(MATCH(LEFT(BA126,3),Final_Intermediate[Burmese_Consonants],0)),LEFT(BA126,3),
IF(ISNUMBER(MATCH(LEFT(BA126,2),Final_Intermediate[Burmese_Consonants],0)),LEFT(BA126,2),
IF(ISNUMBER(MATCH(LEFT(BA126,1),Final_Intermediate[Burmese_Consonants],0)),LEFT(BA126,1),
"")))))))))))))))</f>
        <v/>
      </c>
      <c r="AA126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26" t="str">
        <f>IF(AND(OR(BB126="။",BB126="၊"),LEN(BB126)=1),BB126,
IF(ISNUMBER(MATCH(LEFT(BB126,7),Final_modified_Intermediate[Burmese_Consonants],0)),LEFT(BB126,7),
IF(ISNUMBER(MATCH(LEFT(BB126,6),Final_modified_Intermediate[Burmese_Consonants],0)),LEFT(BB126,6),
IF(ISNUMBER(MATCH(LEFT(BB126,5),Final_modified_Intermediate[Burmese_Consonants],0)),LEFT(BB126,5),
IF(ISNUMBER(MATCH(LEFT(BB126,4),Final_modified_Intermediate[Burmese_Consonants],0)),LEFT(BB126,4),
IF(ISNUMBER(MATCH(LEFT(BB126,3),Final_modified_Intermediate[Burmese_Consonants],0)),LEFT(BB126,3),
IF(ISNUMBER(MATCH(LEFT(BB126,2),Final_modified_Intermediate[Burmese_Consonants],0)),LEFT(BB126,2),
IF(ISNUMBER(MATCH(LEFT(BB126,1),Final_modified_Intermediate[Burmese_Consonants],0)),LEFT(BB126,1),
IF(ISNUMBER(MATCH(LEFT(BB126,7),Final_Intermediate[Burmese_Consonants],0)),LEFT(BB126,7),
IF(ISNUMBER(MATCH(LEFT(BB126,6),Final_Intermediate[Burmese_Consonants],0)),LEFT(BB126,6),
IF(ISNUMBER(MATCH(LEFT(BB126,5),Final_Intermediate[Burmese_Consonants],0)),LEFT(BB126,5),
IF(ISNUMBER(MATCH(LEFT(BB126,4),Final_Intermediate[Burmese_Consonants],0)),LEFT(BB126,4),
IF(ISNUMBER(MATCH(LEFT(BB126,3),Final_Intermediate[Burmese_Consonants],0)),LEFT(BB126,3),
IF(ISNUMBER(MATCH(LEFT(BB126,2),Final_Intermediate[Burmese_Consonants],0)),LEFT(BB126,2),
IF(ISNUMBER(MATCH(LEFT(BB126,1),Final_Intermediate[Burmese_Consonants],0)),LEFT(BB126,1),
"")))))))))))))))</f>
        <v/>
      </c>
      <c r="AC126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26" t="str">
        <f>IF(AND(OR(BC126="။",BC126="၊"),LEN(BC126)=1),BC126,
IF(ISNUMBER(MATCH(LEFT(BC126,7),Final_modified_Intermediate[Burmese_Consonants],0)),LEFT(BC126,7),
IF(ISNUMBER(MATCH(LEFT(BC126,6),Final_modified_Intermediate[Burmese_Consonants],0)),LEFT(BC126,6),
IF(ISNUMBER(MATCH(LEFT(BC126,5),Final_modified_Intermediate[Burmese_Consonants],0)),LEFT(BC126,5),
IF(ISNUMBER(MATCH(LEFT(BC126,4),Final_modified_Intermediate[Burmese_Consonants],0)),LEFT(BC126,4),
IF(ISNUMBER(MATCH(LEFT(BC126,3),Final_modified_Intermediate[Burmese_Consonants],0)),LEFT(BC126,3),
IF(ISNUMBER(MATCH(LEFT(BC126,2),Final_modified_Intermediate[Burmese_Consonants],0)),LEFT(BC126,2),
IF(ISNUMBER(MATCH(LEFT(BC126,1),Final_modified_Intermediate[Burmese_Consonants],0)),LEFT(BC126,1),
IF(ISNUMBER(MATCH(LEFT(BC126,7),Final_Intermediate[Burmese_Consonants],0)),LEFT(BC126,7),
IF(ISNUMBER(MATCH(LEFT(BC126,6),Final_Intermediate[Burmese_Consonants],0)),LEFT(BC126,6),
IF(ISNUMBER(MATCH(LEFT(BC126,5),Final_Intermediate[Burmese_Consonants],0)),LEFT(BC126,5),
IF(ISNUMBER(MATCH(LEFT(BC126,4),Final_Intermediate[Burmese_Consonants],0)),LEFT(BC126,4),
IF(ISNUMBER(MATCH(LEFT(BC126,3),Final_Intermediate[Burmese_Consonants],0)),LEFT(BC126,3),
IF(ISNUMBER(MATCH(LEFT(BC126,2),Final_Intermediate[Burmese_Consonants],0)),LEFT(BC126,2),
IF(ISNUMBER(MATCH(LEFT(BC126,1),Final_Intermediate[Burmese_Consonants],0)),LEFT(BC126,1),
"")))))))))))))))</f>
        <v/>
      </c>
      <c r="AE126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26" t="str">
        <f>IF(AND(OR(BD126="။",BD126="၊"),LEN(BD126)=1),BD126,
IF(ISNUMBER(MATCH(LEFT(BD126,7),Final_modified_Intermediate[Burmese_Consonants],0)),LEFT(BD126,7),
IF(ISNUMBER(MATCH(LEFT(BD126,6),Final_modified_Intermediate[Burmese_Consonants],0)),LEFT(BD126,6),
IF(ISNUMBER(MATCH(LEFT(BD126,5),Final_modified_Intermediate[Burmese_Consonants],0)),LEFT(BD126,5),
IF(ISNUMBER(MATCH(LEFT(BD126,4),Final_modified_Intermediate[Burmese_Consonants],0)),LEFT(BD126,4),
IF(ISNUMBER(MATCH(LEFT(BD126,3),Final_modified_Intermediate[Burmese_Consonants],0)),LEFT(BD126,3),
IF(ISNUMBER(MATCH(LEFT(BD126,2),Final_modified_Intermediate[Burmese_Consonants],0)),LEFT(BD126,2),
IF(ISNUMBER(MATCH(LEFT(BD126,1),Final_modified_Intermediate[Burmese_Consonants],0)),LEFT(BD126,1),
IF(ISNUMBER(MATCH(LEFT(BD126,7),Final_Intermediate[Burmese_Consonants],0)),LEFT(BD126,7),
IF(ISNUMBER(MATCH(LEFT(BD126,6),Final_Intermediate[Burmese_Consonants],0)),LEFT(BD126,6),
IF(ISNUMBER(MATCH(LEFT(BD126,5),Final_Intermediate[Burmese_Consonants],0)),LEFT(BD126,5),
IF(ISNUMBER(MATCH(LEFT(BD126,4),Final_Intermediate[Burmese_Consonants],0)),LEFT(BD126,4),
IF(ISNUMBER(MATCH(LEFT(BD126,3),Final_Intermediate[Burmese_Consonants],0)),LEFT(BD126,3),
IF(ISNUMBER(MATCH(LEFT(BD126,2),Final_Intermediate[Burmese_Consonants],0)),LEFT(BD126,2),
IF(ISNUMBER(MATCH(LEFT(BD126,1),Final_Intermediate[Burmese_Consonants],0)),LEFT(BD126,1),
"")))))))))))))))</f>
        <v/>
      </c>
      <c r="AG126" t="str">
        <f>IF(AND(OR(BE126="။",BE126="၊"),LEN(BE126)=1),BE126,
IF(ISNUMBER(MATCH(LEFT(BE126,7),Final_modified_Intermediate[Burmese_Consonants],0)),LEFT(BE126,7),
IF(ISNUMBER(MATCH(LEFT(BE126,6),Final_modified_Intermediate[Burmese_Consonants],0)),LEFT(BE126,6),
IF(ISNUMBER(MATCH(LEFT(BE126,5),Final_modified_Intermediate[Burmese_Consonants],0)),LEFT(BE126,5),
IF(ISNUMBER(MATCH(LEFT(BE126,4),Final_modified_Intermediate[Burmese_Consonants],0)),LEFT(BE126,4),
IF(ISNUMBER(MATCH(LEFT(BE126,3),Final_modified_Intermediate[Burmese_Consonants],0)),LEFT(BE126,3),
IF(ISNUMBER(MATCH(LEFT(BE126,2),Final_modified_Intermediate[Burmese_Consonants],0)),LEFT(BE126,2),
IF(ISNUMBER(MATCH(LEFT(BE126,1),Final_modified_Intermediate[Burmese_Consonants],0)),LEFT(BE126,1),
IF(ISNUMBER(MATCH(LEFT(BE126,7),Final_Intermediate[Burmese_Consonants],0)),LEFT(BE126,7),
IF(ISNUMBER(MATCH(LEFT(BE126,6),Final_Intermediate[Burmese_Consonants],0)),LEFT(BE126,6),
IF(ISNUMBER(MATCH(LEFT(BE126,5),Final_Intermediate[Burmese_Consonants],0)),LEFT(BE126,5),
IF(ISNUMBER(MATCH(LEFT(BE126,4),Final_Intermediate[Burmese_Consonants],0)),LEFT(BE126,4),
IF(ISNUMBER(MATCH(LEFT(BE126,3),Final_Intermediate[Burmese_Consonants],0)),LEFT(BE126,3),
IF(ISNUMBER(MATCH(LEFT(BE126,2),Final_Intermediate[Burmese_Consonants],0)),LEFT(BE126,2),
IF(ISNUMBER(MATCH(LEFT(BE126,1),Final_Intermediate[Burmese_Consonants],0)),LEFT(BE126,1),
"")))))))))))))))</f>
        <v/>
      </c>
      <c r="AH126" t="str">
        <f>IF(AND(OR(BF126="။",BF126="၊"),LEN(BF126)=1),BF126,
IF(ISNUMBER(MATCH(LEFT(BF126,7),Final_modified_Intermediate[Burmese_Consonants],0)),LEFT(BF126,7),
IF(ISNUMBER(MATCH(LEFT(BF126,6),Final_modified_Intermediate[Burmese_Consonants],0)),LEFT(BF126,6),
IF(ISNUMBER(MATCH(LEFT(BF126,5),Final_modified_Intermediate[Burmese_Consonants],0)),LEFT(BF126,5),
IF(ISNUMBER(MATCH(LEFT(BF126,4),Final_modified_Intermediate[Burmese_Consonants],0)),LEFT(BF126,4),
IF(ISNUMBER(MATCH(LEFT(BF126,3),Final_modified_Intermediate[Burmese_Consonants],0)),LEFT(BF126,3),
IF(ISNUMBER(MATCH(LEFT(BF126,2),Final_modified_Intermediate[Burmese_Consonants],0)),LEFT(BF126,2),
IF(ISNUMBER(MATCH(LEFT(BF126,1),Final_modified_Intermediate[Burmese_Consonants],0)),LEFT(BF126,1),
IF(ISNUMBER(MATCH(LEFT(BF126,7),Final_Intermediate[Burmese_Consonants],0)),LEFT(BF126,7),
IF(ISNUMBER(MATCH(LEFT(BF126,6),Final_Intermediate[Burmese_Consonants],0)),LEFT(BF126,6),
IF(ISNUMBER(MATCH(LEFT(BF126,5),Final_Intermediate[Burmese_Consonants],0)),LEFT(BF126,5),
IF(ISNUMBER(MATCH(LEFT(BF126,4),Final_Intermediate[Burmese_Consonants],0)),LEFT(BF126,4),
IF(ISNUMBER(MATCH(LEFT(BF126,3),Final_Intermediate[Burmese_Consonants],0)),LEFT(BF126,3),
IF(ISNUMBER(MATCH(LEFT(BF126,2),Final_Intermediate[Burmese_Consonants],0)),LEFT(BF126,2),
IF(ISNUMBER(MATCH(LEFT(BF126,1),Final_Intermediate[Burmese_Consonants],0)),LEFT(BF126,1),
"")))))))))))))))</f>
        <v/>
      </c>
      <c r="AI126" t="str">
        <f>IF(AND(OR(BG126="။",BG126="၊"),LEN(BG126)=1),BG126,
IF(ISNUMBER(MATCH(LEFT(BG126,7),Final_modified_Intermediate[Burmese_Consonants],0)),LEFT(BG126,7),
IF(ISNUMBER(MATCH(LEFT(BG126,6),Final_modified_Intermediate[Burmese_Consonants],0)),LEFT(BG126,6),
IF(ISNUMBER(MATCH(LEFT(BG126,5),Final_modified_Intermediate[Burmese_Consonants],0)),LEFT(BG126,5),
IF(ISNUMBER(MATCH(LEFT(BG126,4),Final_modified_Intermediate[Burmese_Consonants],0)),LEFT(BG126,4),
IF(ISNUMBER(MATCH(LEFT(BG126,3),Final_modified_Intermediate[Burmese_Consonants],0)),LEFT(BG126,3),
IF(ISNUMBER(MATCH(LEFT(BG126,2),Final_modified_Intermediate[Burmese_Consonants],0)),LEFT(BG126,2),
IF(ISNUMBER(MATCH(LEFT(BG126,1),Final_modified_Intermediate[Burmese_Consonants],0)),LEFT(BG126,1),
IF(ISNUMBER(MATCH(LEFT(BG126,7),Final_Intermediate[Burmese_Consonants],0)),LEFT(BG126,7),
IF(ISNUMBER(MATCH(LEFT(BG126,6),Final_Intermediate[Burmese_Consonants],0)),LEFT(BG126,6),
IF(ISNUMBER(MATCH(LEFT(BG126,5),Final_Intermediate[Burmese_Consonants],0)),LEFT(BG126,5),
IF(ISNUMBER(MATCH(LEFT(BG126,4),Final_Intermediate[Burmese_Consonants],0)),LEFT(BG126,4),
IF(ISNUMBER(MATCH(LEFT(BG126,3),Final_Intermediate[Burmese_Consonants],0)),LEFT(BG126,3),
IF(ISNUMBER(MATCH(LEFT(BG126,2),Final_Intermediate[Burmese_Consonants],0)),LEFT(BG126,2),
IF(ISNUMBER(MATCH(LEFT(BG126,1),Final_Intermediate[Burmese_Consonants],0)),LEFT(BG126,1),
"")))))))))))))))</f>
        <v/>
      </c>
      <c r="AJ126" t="str">
        <f>IF(AND(OR(BH126="။",BH126="၊"),LEN(BH126)=1),BH126,
IF(ISNUMBER(MATCH(LEFT(BH126,7),Final_modified_Intermediate[Burmese_Consonants],0)),LEFT(BH126,7),
IF(ISNUMBER(MATCH(LEFT(BH126,6),Final_modified_Intermediate[Burmese_Consonants],0)),LEFT(BH126,6),
IF(ISNUMBER(MATCH(LEFT(BH126,5),Final_modified_Intermediate[Burmese_Consonants],0)),LEFT(BH126,5),
IF(ISNUMBER(MATCH(LEFT(BH126,4),Final_modified_Intermediate[Burmese_Consonants],0)),LEFT(BH126,4),
IF(ISNUMBER(MATCH(LEFT(BH126,3),Final_modified_Intermediate[Burmese_Consonants],0)),LEFT(BH126,3),
IF(ISNUMBER(MATCH(LEFT(BH126,2),Final_modified_Intermediate[Burmese_Consonants],0)),LEFT(BH126,2),
IF(ISNUMBER(MATCH(LEFT(BH126,1),Final_modified_Intermediate[Burmese_Consonants],0)),LEFT(BH126,1),
IF(ISNUMBER(MATCH(LEFT(BH126,7),Final_Intermediate[Burmese_Consonants],0)),LEFT(BH126,7),
IF(ISNUMBER(MATCH(LEFT(BH126,6),Final_Intermediate[Burmese_Consonants],0)),LEFT(BH126,6),
IF(ISNUMBER(MATCH(LEFT(BH126,5),Final_Intermediate[Burmese_Consonants],0)),LEFT(BH126,5),
IF(ISNUMBER(MATCH(LEFT(BH126,4),Final_Intermediate[Burmese_Consonants],0)),LEFT(BH126,4),
IF(ISNUMBER(MATCH(LEFT(BH126,3),Final_Intermediate[Burmese_Consonants],0)),LEFT(BH126,3),
IF(ISNUMBER(MATCH(LEFT(BH126,2),Final_Intermediate[Burmese_Consonants],0)),LEFT(BH126,2),
IF(ISNUMBER(MATCH(LEFT(BH126,1),Final_Intermediate[Burmese_Consonants],0)),LEFT(BH126,1),
"")))))))))))))))</f>
        <v/>
      </c>
      <c r="AK126" t="str">
        <f>IF(AND(OR(BI126="။",BI126="၊"),LEN(BI126)=1),BI126,
IF(ISNUMBER(MATCH(LEFT(BI126,7),Final_modified_Intermediate[Burmese_Consonants],0)),LEFT(BI126,7),
IF(ISNUMBER(MATCH(LEFT(BI126,6),Final_modified_Intermediate[Burmese_Consonants],0)),LEFT(BI126,6),
IF(ISNUMBER(MATCH(LEFT(BI126,5),Final_modified_Intermediate[Burmese_Consonants],0)),LEFT(BI126,5),
IF(ISNUMBER(MATCH(LEFT(BI126,4),Final_modified_Intermediate[Burmese_Consonants],0)),LEFT(BI126,4),
IF(ISNUMBER(MATCH(LEFT(BI126,3),Final_modified_Intermediate[Burmese_Consonants],0)),LEFT(BI126,3),
IF(ISNUMBER(MATCH(LEFT(BI126,2),Final_modified_Intermediate[Burmese_Consonants],0)),LEFT(BI126,2),
IF(ISNUMBER(MATCH(LEFT(BI126,1),Final_modified_Intermediate[Burmese_Consonants],0)),LEFT(BI126,1),
IF(ISNUMBER(MATCH(LEFT(BI126,7),Final_Intermediate[Burmese_Consonants],0)),LEFT(BI126,7),
IF(ISNUMBER(MATCH(LEFT(BI126,6),Final_Intermediate[Burmese_Consonants],0)),LEFT(BI126,6),
IF(ISNUMBER(MATCH(LEFT(BI126,5),Final_Intermediate[Burmese_Consonants],0)),LEFT(BI126,5),
IF(ISNUMBER(MATCH(LEFT(BI126,4),Final_Intermediate[Burmese_Consonants],0)),LEFT(BI126,4),
IF(ISNUMBER(MATCH(LEFT(BI126,3),Final_Intermediate[Burmese_Consonants],0)),LEFT(BI126,3),
IF(ISNUMBER(MATCH(LEFT(BI126,2),Final_Intermediate[Burmese_Consonants],0)),LEFT(BI126,2),
IF(ISNUMBER(MATCH(LEFT(BI126,1),Final_Intermediate[Burmese_Consonants],0)),LEFT(BI126,1),
"")))))))))))))))</f>
        <v/>
      </c>
      <c r="AL126" t="str">
        <f>IF(AND(OR(BJ126="။",BJ126="၊"),LEN(BJ126)=1),BJ126,
IF(ISNUMBER(MATCH(LEFT(BJ126,7),Final_modified_Intermediate[Burmese_Consonants],0)),LEFT(BJ126,7),
IF(ISNUMBER(MATCH(LEFT(BJ126,6),Final_modified_Intermediate[Burmese_Consonants],0)),LEFT(BJ126,6),
IF(ISNUMBER(MATCH(LEFT(BJ126,5),Final_modified_Intermediate[Burmese_Consonants],0)),LEFT(BJ126,5),
IF(ISNUMBER(MATCH(LEFT(BJ126,4),Final_modified_Intermediate[Burmese_Consonants],0)),LEFT(BJ126,4),
IF(ISNUMBER(MATCH(LEFT(BJ126,3),Final_modified_Intermediate[Burmese_Consonants],0)),LEFT(BJ126,3),
IF(ISNUMBER(MATCH(LEFT(BJ126,2),Final_modified_Intermediate[Burmese_Consonants],0)),LEFT(BJ126,2),
IF(ISNUMBER(MATCH(LEFT(BJ126,1),Final_modified_Intermediate[Burmese_Consonants],0)),LEFT(BJ126,1),
IF(ISNUMBER(MATCH(LEFT(BJ126,7),Final_Intermediate[Burmese_Consonants],0)),LEFT(BJ126,7),
IF(ISNUMBER(MATCH(LEFT(BJ126,6),Final_Intermediate[Burmese_Consonants],0)),LEFT(BJ126,6),
IF(ISNUMBER(MATCH(LEFT(BJ126,5),Final_Intermediate[Burmese_Consonants],0)),LEFT(BJ126,5),
IF(ISNUMBER(MATCH(LEFT(BJ126,4),Final_Intermediate[Burmese_Consonants],0)),LEFT(BJ126,4),
IF(ISNUMBER(MATCH(LEFT(BJ126,3),Final_Intermediate[Burmese_Consonants],0)),LEFT(BJ126,3),
IF(ISNUMBER(MATCH(LEFT(BJ126,2),Final_Intermediate[Burmese_Consonants],0)),LEFT(BJ126,2),
IF(ISNUMBER(MATCH(LEFT(BJ126,1),Final_Intermediate[Burmese_Consonants],0)),LEFT(BJ126,1),
"")))))))))))))))</f>
        <v/>
      </c>
      <c r="AN126" t="e">
        <f>Compiler_Burmese[[#This Row],[Sr. No.]]</f>
        <v>#REF!</v>
      </c>
      <c r="AO12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6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26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2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6" t="e">
        <f>[2]!Vocabulary_Burmese[[#This Row],[Sr. No.]]</f>
        <v>#REF!</v>
      </c>
      <c r="BA126" t="str">
        <f>IF(Raw_data_N2_Kanji[[#This Row],[Categorie]]&lt;&gt;"","",
IF(ISNUMBER(MATCH(V,Special_list[Burmese word],0)),"",
SUBSTITUTE(Raw_data_N2_Kanji[[#This Row],[Raw]]," ","")))</f>
        <v/>
      </c>
      <c r="BB126" t="str">
        <f>RIGHT(Segregate18[[#This Row],[UPGRADE]],LEN(Segregate18[[#This Row],[UPGRADE]])-LEN(Compiler_Burmese[[#This Row],[1]]))</f>
        <v/>
      </c>
      <c r="BC126" t="str">
        <f>RIGHT(Segregate18[[#This Row],[11]],LEN(Segregate18[[#This Row],[11]])-LEN(Compiler_Burmese[[#This Row],[2]]))</f>
        <v/>
      </c>
      <c r="BD126" t="str">
        <f>RIGHT(Segregate18[[#This Row],[21]],LEN(Segregate18[[#This Row],[21]])-LEN(Compiler_Burmese[[#This Row],[3]]))</f>
        <v/>
      </c>
      <c r="BE126" t="str">
        <f>RIGHT(Segregate18[[#This Row],[31]],LEN(Segregate18[[#This Row],[31]])-LEN(Compiler_Burmese[[#This Row],[4]]))</f>
        <v/>
      </c>
      <c r="BF126" t="str">
        <f>RIGHT(Segregate18[[#This Row],[41]],LEN(Segregate18[[#This Row],[41]])-LEN(Compiler_Burmese[[#This Row],[5]]))</f>
        <v/>
      </c>
      <c r="BG126" t="str">
        <f>RIGHT(Segregate18[[#This Row],[51]],LEN(Segregate18[[#This Row],[51]])-LEN(Compiler_Burmese[[#This Row],[6]]))</f>
        <v/>
      </c>
      <c r="BH126" t="str">
        <f>RIGHT(Segregate18[[#This Row],[61]],LEN(Segregate18[[#This Row],[61]])-LEN(Compiler_Burmese[[#This Row],[7]]))</f>
        <v/>
      </c>
      <c r="BI126" t="str">
        <f>RIGHT(Segregate18[[#This Row],[71]],LEN(Segregate18[[#This Row],[71]])-LEN(Compiler_Burmese[[#This Row],[8]]))</f>
        <v/>
      </c>
      <c r="BJ126" t="str">
        <f>RIGHT(Segregate18[[#This Row],[81]],LEN(Segregate18[[#This Row],[81]])-LEN(Compiler_Burmese[[#This Row],[9]]))</f>
        <v/>
      </c>
    </row>
    <row r="127" spans="1:62" ht="14.25" customHeight="1" x14ac:dyDescent="0.3">
      <c r="A127">
        <f>IF(Raw_data_N2_Kanji[[#This Row],[Categorie]]&lt;&gt;"",$A126+1,$A126)</f>
        <v>12</v>
      </c>
      <c r="B127" s="6">
        <f>IF(AND(Raw_data_N2_Kanji[[#This Row],[Supporting word 1]]="",Raw_data_N2_Kanji[[#This Row],[Supporting word 2]]=""),$B126,$B126+1)</f>
        <v>0</v>
      </c>
      <c r="C127" s="9">
        <f>ROW()-ROW(Raw_data_N2_Kanji[#Headers])</f>
        <v>125</v>
      </c>
      <c r="D127" s="9" t="s">
        <v>5</v>
      </c>
      <c r="E127" s="9" t="str">
        <f>IF(Raw_data_N2_Kanji[[#This Row],[Categorie]]="",$E126,Raw_data_N2_Kanji[[#This Row],[Categorie]])</f>
        <v>Soup (Lunch, Dinner)</v>
      </c>
      <c r="F127" s="9">
        <f t="shared" si="2"/>
        <v>1</v>
      </c>
      <c r="G127" s="57" t="str">
        <f>Raw_data_N2_Kanji[[#This Row],[Lecture_no]]&amp;"_"&amp;Raw_data_N2_Kanji[[#This Row],[Receipe_no]]</f>
        <v>Soup (Lunch, Dinner)_1</v>
      </c>
      <c r="H127" s="11" t="s">
        <v>27561</v>
      </c>
      <c r="I12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ကြာဆံဟင်းခါး</v>
      </c>
      <c r="K12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7" s="11"/>
      <c r="N127" s="11"/>
      <c r="O12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7" s="12" t="s">
        <v>27740</v>
      </c>
      <c r="Q127" s="12">
        <f>IF(Raw_data_N2_Kanji[[#This Row],[Receipe_no]]=0,$Q126,
$Q126+1)</f>
        <v>113</v>
      </c>
      <c r="R127" s="11"/>
      <c r="S127" s="11">
        <f>IF(Raw_data_N2_Kanji[[#This Row],[Marking]]="",1,"")</f>
        <v>1</v>
      </c>
      <c r="T127" s="11" t="str">
        <f>IF(Raw_data_N2_Kanji[[#This Row],[Marking_blank]]="",SUMPRODUCT(COUNTIF($S$3:$S127,$S127)),"")</f>
        <v/>
      </c>
      <c r="U127" s="12">
        <f>Raw_data_N2_Kanji[[#This Row],[Sr. no.]]</f>
        <v>125</v>
      </c>
      <c r="V127" s="11">
        <f>SUMPRODUCT(COUNTIF($J$3:$J127,$J127))</f>
        <v>1</v>
      </c>
      <c r="W127" s="82">
        <f>LEN('1_Raw_data'!$J127)</f>
        <v>12</v>
      </c>
      <c r="Y127" t="e">
        <f>Segregate18[[#This Row],[Sr. No.]]</f>
        <v>#REF!</v>
      </c>
      <c r="Z127" t="str">
        <f>IF(AND(OR(BA127="။",BA127="၊"),LEN(BA127)=1),BA127,
IF(ISNUMBER(MATCH(LEFT(BA127,7),Final_modified_Intermediate[Burmese_Consonants],0)),LEFT(BA127,7),
IF(ISNUMBER(MATCH(LEFT(BA127,6),Final_modified_Intermediate[Burmese_Consonants],0)),LEFT(BA127,6),
IF(ISNUMBER(MATCH(LEFT(BA127,5),Final_modified_Intermediate[Burmese_Consonants],0)),LEFT(BA127,5),
IF(ISNUMBER(MATCH(LEFT(BA127,4),Final_modified_Intermediate[Burmese_Consonants],0)),LEFT(BA127,4),
IF(ISNUMBER(MATCH(LEFT(BA127,3),Final_modified_Intermediate[Burmese_Consonants],0)),LEFT(BA127,3),
IF(ISNUMBER(MATCH(LEFT(BA127,2),Final_modified_Intermediate[Burmese_Consonants],0)),LEFT(BA127,2),
IF(ISNUMBER(MATCH(LEFT(BA127,1),Final_modified_Intermediate[Burmese_Consonants],0)),LEFT(BA127,1),
IF(ISNUMBER(MATCH(LEFT(BA127,7),Final_Intermediate[Burmese_Consonants],0)),LEFT(BA127,7),
IF(ISNUMBER(MATCH(LEFT(BA127,6),Final_Intermediate[Burmese_Consonants],0)),LEFT(BA127,6),
IF(ISNUMBER(MATCH(LEFT(BA127,5),Final_Intermediate[Burmese_Consonants],0)),LEFT(BA127,5),
IF(ISNUMBER(MATCH(LEFT(BA127,4),Final_Intermediate[Burmese_Consonants],0)),LEFT(BA127,4),
IF(ISNUMBER(MATCH(LEFT(BA127,3),Final_Intermediate[Burmese_Consonants],0)),LEFT(BA127,3),
IF(ISNUMBER(MATCH(LEFT(BA127,2),Final_Intermediate[Burmese_Consonants],0)),LEFT(BA127,2),
IF(ISNUMBER(MATCH(LEFT(BA127,1),Final_Intermediate[Burmese_Consonants],0)),LEFT(BA127,1),
"")))))))))))))))</f>
        <v>ကြာ</v>
      </c>
      <c r="AA12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7" t="str">
        <f>IF(AND(OR(BB127="။",BB127="၊"),LEN(BB127)=1),BB127,
IF(ISNUMBER(MATCH(LEFT(BB127,7),Final_modified_Intermediate[Burmese_Consonants],0)),LEFT(BB127,7),
IF(ISNUMBER(MATCH(LEFT(BB127,6),Final_modified_Intermediate[Burmese_Consonants],0)),LEFT(BB127,6),
IF(ISNUMBER(MATCH(LEFT(BB127,5),Final_modified_Intermediate[Burmese_Consonants],0)),LEFT(BB127,5),
IF(ISNUMBER(MATCH(LEFT(BB127,4),Final_modified_Intermediate[Burmese_Consonants],0)),LEFT(BB127,4),
IF(ISNUMBER(MATCH(LEFT(BB127,3),Final_modified_Intermediate[Burmese_Consonants],0)),LEFT(BB127,3),
IF(ISNUMBER(MATCH(LEFT(BB127,2),Final_modified_Intermediate[Burmese_Consonants],0)),LEFT(BB127,2),
IF(ISNUMBER(MATCH(LEFT(BB127,1),Final_modified_Intermediate[Burmese_Consonants],0)),LEFT(BB127,1),
IF(ISNUMBER(MATCH(LEFT(BB127,7),Final_Intermediate[Burmese_Consonants],0)),LEFT(BB127,7),
IF(ISNUMBER(MATCH(LEFT(BB127,6),Final_Intermediate[Burmese_Consonants],0)),LEFT(BB127,6),
IF(ISNUMBER(MATCH(LEFT(BB127,5),Final_Intermediate[Burmese_Consonants],0)),LEFT(BB127,5),
IF(ISNUMBER(MATCH(LEFT(BB127,4),Final_Intermediate[Burmese_Consonants],0)),LEFT(BB127,4),
IF(ISNUMBER(MATCH(LEFT(BB127,3),Final_Intermediate[Burmese_Consonants],0)),LEFT(BB127,3),
IF(ISNUMBER(MATCH(LEFT(BB127,2),Final_Intermediate[Burmese_Consonants],0)),LEFT(BB127,2),
IF(ISNUMBER(MATCH(LEFT(BB127,1),Final_Intermediate[Burmese_Consonants],0)),LEFT(BB127,1),
"")))))))))))))))</f>
        <v>ဆံ</v>
      </c>
      <c r="AC12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7" t="str">
        <f>IF(AND(OR(BC127="။",BC127="၊"),LEN(BC127)=1),BC127,
IF(ISNUMBER(MATCH(LEFT(BC127,7),Final_modified_Intermediate[Burmese_Consonants],0)),LEFT(BC127,7),
IF(ISNUMBER(MATCH(LEFT(BC127,6),Final_modified_Intermediate[Burmese_Consonants],0)),LEFT(BC127,6),
IF(ISNUMBER(MATCH(LEFT(BC127,5),Final_modified_Intermediate[Burmese_Consonants],0)),LEFT(BC127,5),
IF(ISNUMBER(MATCH(LEFT(BC127,4),Final_modified_Intermediate[Burmese_Consonants],0)),LEFT(BC127,4),
IF(ISNUMBER(MATCH(LEFT(BC127,3),Final_modified_Intermediate[Burmese_Consonants],0)),LEFT(BC127,3),
IF(ISNUMBER(MATCH(LEFT(BC127,2),Final_modified_Intermediate[Burmese_Consonants],0)),LEFT(BC127,2),
IF(ISNUMBER(MATCH(LEFT(BC127,1),Final_modified_Intermediate[Burmese_Consonants],0)),LEFT(BC127,1),
IF(ISNUMBER(MATCH(LEFT(BC127,7),Final_Intermediate[Burmese_Consonants],0)),LEFT(BC127,7),
IF(ISNUMBER(MATCH(LEFT(BC127,6),Final_Intermediate[Burmese_Consonants],0)),LEFT(BC127,6),
IF(ISNUMBER(MATCH(LEFT(BC127,5),Final_Intermediate[Burmese_Consonants],0)),LEFT(BC127,5),
IF(ISNUMBER(MATCH(LEFT(BC127,4),Final_Intermediate[Burmese_Consonants],0)),LEFT(BC127,4),
IF(ISNUMBER(MATCH(LEFT(BC127,3),Final_Intermediate[Burmese_Consonants],0)),LEFT(BC127,3),
IF(ISNUMBER(MATCH(LEFT(BC127,2),Final_Intermediate[Burmese_Consonants],0)),LEFT(BC127,2),
IF(ISNUMBER(MATCH(LEFT(BC127,1),Final_Intermediate[Burmese_Consonants],0)),LEFT(BC127,1),
"")))))))))))))))</f>
        <v>ဟင်း</v>
      </c>
      <c r="AE12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7" t="str">
        <f>IF(AND(OR(BD127="။",BD127="၊"),LEN(BD127)=1),BD127,
IF(ISNUMBER(MATCH(LEFT(BD127,7),Final_modified_Intermediate[Burmese_Consonants],0)),LEFT(BD127,7),
IF(ISNUMBER(MATCH(LEFT(BD127,6),Final_modified_Intermediate[Burmese_Consonants],0)),LEFT(BD127,6),
IF(ISNUMBER(MATCH(LEFT(BD127,5),Final_modified_Intermediate[Burmese_Consonants],0)),LEFT(BD127,5),
IF(ISNUMBER(MATCH(LEFT(BD127,4),Final_modified_Intermediate[Burmese_Consonants],0)),LEFT(BD127,4),
IF(ISNUMBER(MATCH(LEFT(BD127,3),Final_modified_Intermediate[Burmese_Consonants],0)),LEFT(BD127,3),
IF(ISNUMBER(MATCH(LEFT(BD127,2),Final_modified_Intermediate[Burmese_Consonants],0)),LEFT(BD127,2),
IF(ISNUMBER(MATCH(LEFT(BD127,1),Final_modified_Intermediate[Burmese_Consonants],0)),LEFT(BD127,1),
IF(ISNUMBER(MATCH(LEFT(BD127,7),Final_Intermediate[Burmese_Consonants],0)),LEFT(BD127,7),
IF(ISNUMBER(MATCH(LEFT(BD127,6),Final_Intermediate[Burmese_Consonants],0)),LEFT(BD127,6),
IF(ISNUMBER(MATCH(LEFT(BD127,5),Final_Intermediate[Burmese_Consonants],0)),LEFT(BD127,5),
IF(ISNUMBER(MATCH(LEFT(BD127,4),Final_Intermediate[Burmese_Consonants],0)),LEFT(BD127,4),
IF(ISNUMBER(MATCH(LEFT(BD127,3),Final_Intermediate[Burmese_Consonants],0)),LEFT(BD127,3),
IF(ISNUMBER(MATCH(LEFT(BD127,2),Final_Intermediate[Burmese_Consonants],0)),LEFT(BD127,2),
IF(ISNUMBER(MATCH(LEFT(BD127,1),Final_Intermediate[Burmese_Consonants],0)),LEFT(BD127,1),
"")))))))))))))))</f>
        <v>ခါး</v>
      </c>
      <c r="AG127" t="str">
        <f>IF(AND(OR(BE127="။",BE127="၊"),LEN(BE127)=1),BE127,
IF(ISNUMBER(MATCH(LEFT(BE127,7),Final_modified_Intermediate[Burmese_Consonants],0)),LEFT(BE127,7),
IF(ISNUMBER(MATCH(LEFT(BE127,6),Final_modified_Intermediate[Burmese_Consonants],0)),LEFT(BE127,6),
IF(ISNUMBER(MATCH(LEFT(BE127,5),Final_modified_Intermediate[Burmese_Consonants],0)),LEFT(BE127,5),
IF(ISNUMBER(MATCH(LEFT(BE127,4),Final_modified_Intermediate[Burmese_Consonants],0)),LEFT(BE127,4),
IF(ISNUMBER(MATCH(LEFT(BE127,3),Final_modified_Intermediate[Burmese_Consonants],0)),LEFT(BE127,3),
IF(ISNUMBER(MATCH(LEFT(BE127,2),Final_modified_Intermediate[Burmese_Consonants],0)),LEFT(BE127,2),
IF(ISNUMBER(MATCH(LEFT(BE127,1),Final_modified_Intermediate[Burmese_Consonants],0)),LEFT(BE127,1),
IF(ISNUMBER(MATCH(LEFT(BE127,7),Final_Intermediate[Burmese_Consonants],0)),LEFT(BE127,7),
IF(ISNUMBER(MATCH(LEFT(BE127,6),Final_Intermediate[Burmese_Consonants],0)),LEFT(BE127,6),
IF(ISNUMBER(MATCH(LEFT(BE127,5),Final_Intermediate[Burmese_Consonants],0)),LEFT(BE127,5),
IF(ISNUMBER(MATCH(LEFT(BE127,4),Final_Intermediate[Burmese_Consonants],0)),LEFT(BE127,4),
IF(ISNUMBER(MATCH(LEFT(BE127,3),Final_Intermediate[Burmese_Consonants],0)),LEFT(BE127,3),
IF(ISNUMBER(MATCH(LEFT(BE127,2),Final_Intermediate[Burmese_Consonants],0)),LEFT(BE127,2),
IF(ISNUMBER(MATCH(LEFT(BE127,1),Final_Intermediate[Burmese_Consonants],0)),LEFT(BE127,1),
"")))))))))))))))</f>
        <v/>
      </c>
      <c r="AH127" t="str">
        <f>IF(AND(OR(BF127="။",BF127="၊"),LEN(BF127)=1),BF127,
IF(ISNUMBER(MATCH(LEFT(BF127,7),Final_modified_Intermediate[Burmese_Consonants],0)),LEFT(BF127,7),
IF(ISNUMBER(MATCH(LEFT(BF127,6),Final_modified_Intermediate[Burmese_Consonants],0)),LEFT(BF127,6),
IF(ISNUMBER(MATCH(LEFT(BF127,5),Final_modified_Intermediate[Burmese_Consonants],0)),LEFT(BF127,5),
IF(ISNUMBER(MATCH(LEFT(BF127,4),Final_modified_Intermediate[Burmese_Consonants],0)),LEFT(BF127,4),
IF(ISNUMBER(MATCH(LEFT(BF127,3),Final_modified_Intermediate[Burmese_Consonants],0)),LEFT(BF127,3),
IF(ISNUMBER(MATCH(LEFT(BF127,2),Final_modified_Intermediate[Burmese_Consonants],0)),LEFT(BF127,2),
IF(ISNUMBER(MATCH(LEFT(BF127,1),Final_modified_Intermediate[Burmese_Consonants],0)),LEFT(BF127,1),
IF(ISNUMBER(MATCH(LEFT(BF127,7),Final_Intermediate[Burmese_Consonants],0)),LEFT(BF127,7),
IF(ISNUMBER(MATCH(LEFT(BF127,6),Final_Intermediate[Burmese_Consonants],0)),LEFT(BF127,6),
IF(ISNUMBER(MATCH(LEFT(BF127,5),Final_Intermediate[Burmese_Consonants],0)),LEFT(BF127,5),
IF(ISNUMBER(MATCH(LEFT(BF127,4),Final_Intermediate[Burmese_Consonants],0)),LEFT(BF127,4),
IF(ISNUMBER(MATCH(LEFT(BF127,3),Final_Intermediate[Burmese_Consonants],0)),LEFT(BF127,3),
IF(ISNUMBER(MATCH(LEFT(BF127,2),Final_Intermediate[Burmese_Consonants],0)),LEFT(BF127,2),
IF(ISNUMBER(MATCH(LEFT(BF127,1),Final_Intermediate[Burmese_Consonants],0)),LEFT(BF127,1),
"")))))))))))))))</f>
        <v/>
      </c>
      <c r="AI127" t="str">
        <f>IF(AND(OR(BG127="။",BG127="၊"),LEN(BG127)=1),BG127,
IF(ISNUMBER(MATCH(LEFT(BG127,7),Final_modified_Intermediate[Burmese_Consonants],0)),LEFT(BG127,7),
IF(ISNUMBER(MATCH(LEFT(BG127,6),Final_modified_Intermediate[Burmese_Consonants],0)),LEFT(BG127,6),
IF(ISNUMBER(MATCH(LEFT(BG127,5),Final_modified_Intermediate[Burmese_Consonants],0)),LEFT(BG127,5),
IF(ISNUMBER(MATCH(LEFT(BG127,4),Final_modified_Intermediate[Burmese_Consonants],0)),LEFT(BG127,4),
IF(ISNUMBER(MATCH(LEFT(BG127,3),Final_modified_Intermediate[Burmese_Consonants],0)),LEFT(BG127,3),
IF(ISNUMBER(MATCH(LEFT(BG127,2),Final_modified_Intermediate[Burmese_Consonants],0)),LEFT(BG127,2),
IF(ISNUMBER(MATCH(LEFT(BG127,1),Final_modified_Intermediate[Burmese_Consonants],0)),LEFT(BG127,1),
IF(ISNUMBER(MATCH(LEFT(BG127,7),Final_Intermediate[Burmese_Consonants],0)),LEFT(BG127,7),
IF(ISNUMBER(MATCH(LEFT(BG127,6),Final_Intermediate[Burmese_Consonants],0)),LEFT(BG127,6),
IF(ISNUMBER(MATCH(LEFT(BG127,5),Final_Intermediate[Burmese_Consonants],0)),LEFT(BG127,5),
IF(ISNUMBER(MATCH(LEFT(BG127,4),Final_Intermediate[Burmese_Consonants],0)),LEFT(BG127,4),
IF(ISNUMBER(MATCH(LEFT(BG127,3),Final_Intermediate[Burmese_Consonants],0)),LEFT(BG127,3),
IF(ISNUMBER(MATCH(LEFT(BG127,2),Final_Intermediate[Burmese_Consonants],0)),LEFT(BG127,2),
IF(ISNUMBER(MATCH(LEFT(BG127,1),Final_Intermediate[Burmese_Consonants],0)),LEFT(BG127,1),
"")))))))))))))))</f>
        <v/>
      </c>
      <c r="AJ127" t="str">
        <f>IF(AND(OR(BH127="။",BH127="၊"),LEN(BH127)=1),BH127,
IF(ISNUMBER(MATCH(LEFT(BH127,7),Final_modified_Intermediate[Burmese_Consonants],0)),LEFT(BH127,7),
IF(ISNUMBER(MATCH(LEFT(BH127,6),Final_modified_Intermediate[Burmese_Consonants],0)),LEFT(BH127,6),
IF(ISNUMBER(MATCH(LEFT(BH127,5),Final_modified_Intermediate[Burmese_Consonants],0)),LEFT(BH127,5),
IF(ISNUMBER(MATCH(LEFT(BH127,4),Final_modified_Intermediate[Burmese_Consonants],0)),LEFT(BH127,4),
IF(ISNUMBER(MATCH(LEFT(BH127,3),Final_modified_Intermediate[Burmese_Consonants],0)),LEFT(BH127,3),
IF(ISNUMBER(MATCH(LEFT(BH127,2),Final_modified_Intermediate[Burmese_Consonants],0)),LEFT(BH127,2),
IF(ISNUMBER(MATCH(LEFT(BH127,1),Final_modified_Intermediate[Burmese_Consonants],0)),LEFT(BH127,1),
IF(ISNUMBER(MATCH(LEFT(BH127,7),Final_Intermediate[Burmese_Consonants],0)),LEFT(BH127,7),
IF(ISNUMBER(MATCH(LEFT(BH127,6),Final_Intermediate[Burmese_Consonants],0)),LEFT(BH127,6),
IF(ISNUMBER(MATCH(LEFT(BH127,5),Final_Intermediate[Burmese_Consonants],0)),LEFT(BH127,5),
IF(ISNUMBER(MATCH(LEFT(BH127,4),Final_Intermediate[Burmese_Consonants],0)),LEFT(BH127,4),
IF(ISNUMBER(MATCH(LEFT(BH127,3),Final_Intermediate[Burmese_Consonants],0)),LEFT(BH127,3),
IF(ISNUMBER(MATCH(LEFT(BH127,2),Final_Intermediate[Burmese_Consonants],0)),LEFT(BH127,2),
IF(ISNUMBER(MATCH(LEFT(BH127,1),Final_Intermediate[Burmese_Consonants],0)),LEFT(BH127,1),
"")))))))))))))))</f>
        <v/>
      </c>
      <c r="AK127" t="str">
        <f>IF(AND(OR(BI127="။",BI127="၊"),LEN(BI127)=1),BI127,
IF(ISNUMBER(MATCH(LEFT(BI127,7),Final_modified_Intermediate[Burmese_Consonants],0)),LEFT(BI127,7),
IF(ISNUMBER(MATCH(LEFT(BI127,6),Final_modified_Intermediate[Burmese_Consonants],0)),LEFT(BI127,6),
IF(ISNUMBER(MATCH(LEFT(BI127,5),Final_modified_Intermediate[Burmese_Consonants],0)),LEFT(BI127,5),
IF(ISNUMBER(MATCH(LEFT(BI127,4),Final_modified_Intermediate[Burmese_Consonants],0)),LEFT(BI127,4),
IF(ISNUMBER(MATCH(LEFT(BI127,3),Final_modified_Intermediate[Burmese_Consonants],0)),LEFT(BI127,3),
IF(ISNUMBER(MATCH(LEFT(BI127,2),Final_modified_Intermediate[Burmese_Consonants],0)),LEFT(BI127,2),
IF(ISNUMBER(MATCH(LEFT(BI127,1),Final_modified_Intermediate[Burmese_Consonants],0)),LEFT(BI127,1),
IF(ISNUMBER(MATCH(LEFT(BI127,7),Final_Intermediate[Burmese_Consonants],0)),LEFT(BI127,7),
IF(ISNUMBER(MATCH(LEFT(BI127,6),Final_Intermediate[Burmese_Consonants],0)),LEFT(BI127,6),
IF(ISNUMBER(MATCH(LEFT(BI127,5),Final_Intermediate[Burmese_Consonants],0)),LEFT(BI127,5),
IF(ISNUMBER(MATCH(LEFT(BI127,4),Final_Intermediate[Burmese_Consonants],0)),LEFT(BI127,4),
IF(ISNUMBER(MATCH(LEFT(BI127,3),Final_Intermediate[Burmese_Consonants],0)),LEFT(BI127,3),
IF(ISNUMBER(MATCH(LEFT(BI127,2),Final_Intermediate[Burmese_Consonants],0)),LEFT(BI127,2),
IF(ISNUMBER(MATCH(LEFT(BI127,1),Final_Intermediate[Burmese_Consonants],0)),LEFT(BI127,1),
"")))))))))))))))</f>
        <v/>
      </c>
      <c r="AL127" t="str">
        <f>IF(AND(OR(BJ127="။",BJ127="၊"),LEN(BJ127)=1),BJ127,
IF(ISNUMBER(MATCH(LEFT(BJ127,7),Final_modified_Intermediate[Burmese_Consonants],0)),LEFT(BJ127,7),
IF(ISNUMBER(MATCH(LEFT(BJ127,6),Final_modified_Intermediate[Burmese_Consonants],0)),LEFT(BJ127,6),
IF(ISNUMBER(MATCH(LEFT(BJ127,5),Final_modified_Intermediate[Burmese_Consonants],0)),LEFT(BJ127,5),
IF(ISNUMBER(MATCH(LEFT(BJ127,4),Final_modified_Intermediate[Burmese_Consonants],0)),LEFT(BJ127,4),
IF(ISNUMBER(MATCH(LEFT(BJ127,3),Final_modified_Intermediate[Burmese_Consonants],0)),LEFT(BJ127,3),
IF(ISNUMBER(MATCH(LEFT(BJ127,2),Final_modified_Intermediate[Burmese_Consonants],0)),LEFT(BJ127,2),
IF(ISNUMBER(MATCH(LEFT(BJ127,1),Final_modified_Intermediate[Burmese_Consonants],0)),LEFT(BJ127,1),
IF(ISNUMBER(MATCH(LEFT(BJ127,7),Final_Intermediate[Burmese_Consonants],0)),LEFT(BJ127,7),
IF(ISNUMBER(MATCH(LEFT(BJ127,6),Final_Intermediate[Burmese_Consonants],0)),LEFT(BJ127,6),
IF(ISNUMBER(MATCH(LEFT(BJ127,5),Final_Intermediate[Burmese_Consonants],0)),LEFT(BJ127,5),
IF(ISNUMBER(MATCH(LEFT(BJ127,4),Final_Intermediate[Burmese_Consonants],0)),LEFT(BJ127,4),
IF(ISNUMBER(MATCH(LEFT(BJ127,3),Final_Intermediate[Burmese_Consonants],0)),LEFT(BJ127,3),
IF(ISNUMBER(MATCH(LEFT(BJ127,2),Final_Intermediate[Burmese_Consonants],0)),LEFT(BJ127,2),
IF(ISNUMBER(MATCH(LEFT(BJ127,1),Final_Intermediate[Burmese_Consonants],0)),LEFT(BJ127,1),
"")))))))))))))))</f>
        <v/>
      </c>
      <c r="AN127" t="e">
        <f>Compiler_Burmese[[#This Row],[Sr. No.]]</f>
        <v>#REF!</v>
      </c>
      <c r="AO12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खा3</v>
      </c>
      <c r="AS12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7" t="e">
        <f>[2]!Vocabulary_Burmese[[#This Row],[Sr. No.]]</f>
        <v>#REF!</v>
      </c>
      <c r="BA127" t="str">
        <f>IF(Raw_data_N2_Kanji[[#This Row],[Categorie]]&lt;&gt;"","",
IF(ISNUMBER(MATCH(V,Special_list[Burmese word],0)),"",
SUBSTITUTE(Raw_data_N2_Kanji[[#This Row],[Raw]]," ","")))</f>
        <v>ကြာဆံဟင်းခါး</v>
      </c>
      <c r="BB127" t="str">
        <f>RIGHT(Segregate18[[#This Row],[UPGRADE]],LEN(Segregate18[[#This Row],[UPGRADE]])-LEN(Compiler_Burmese[[#This Row],[1]]))</f>
        <v>ဆံဟင်းခါး</v>
      </c>
      <c r="BC127" t="str">
        <f>RIGHT(Segregate18[[#This Row],[11]],LEN(Segregate18[[#This Row],[11]])-LEN(Compiler_Burmese[[#This Row],[2]]))</f>
        <v>ဟင်းခါး</v>
      </c>
      <c r="BD127" t="str">
        <f>RIGHT(Segregate18[[#This Row],[21]],LEN(Segregate18[[#This Row],[21]])-LEN(Compiler_Burmese[[#This Row],[3]]))</f>
        <v>ခါး</v>
      </c>
      <c r="BE127" t="str">
        <f>RIGHT(Segregate18[[#This Row],[31]],LEN(Segregate18[[#This Row],[31]])-LEN(Compiler_Burmese[[#This Row],[4]]))</f>
        <v/>
      </c>
      <c r="BF127" t="str">
        <f>RIGHT(Segregate18[[#This Row],[41]],LEN(Segregate18[[#This Row],[41]])-LEN(Compiler_Burmese[[#This Row],[5]]))</f>
        <v/>
      </c>
      <c r="BG127" t="str">
        <f>RIGHT(Segregate18[[#This Row],[51]],LEN(Segregate18[[#This Row],[51]])-LEN(Compiler_Burmese[[#This Row],[6]]))</f>
        <v/>
      </c>
      <c r="BH127" t="str">
        <f>RIGHT(Segregate18[[#This Row],[61]],LEN(Segregate18[[#This Row],[61]])-LEN(Compiler_Burmese[[#This Row],[7]]))</f>
        <v/>
      </c>
      <c r="BI127" t="str">
        <f>RIGHT(Segregate18[[#This Row],[71]],LEN(Segregate18[[#This Row],[71]])-LEN(Compiler_Burmese[[#This Row],[8]]))</f>
        <v/>
      </c>
      <c r="BJ127" t="str">
        <f>RIGHT(Segregate18[[#This Row],[81]],LEN(Segregate18[[#This Row],[81]])-LEN(Compiler_Burmese[[#This Row],[9]]))</f>
        <v/>
      </c>
    </row>
    <row r="128" spans="1:62" ht="14.25" customHeight="1" x14ac:dyDescent="0.3">
      <c r="A128">
        <f>IF(Raw_data_N2_Kanji[[#This Row],[Categorie]]&lt;&gt;"",$A127+1,$A127)</f>
        <v>12</v>
      </c>
      <c r="B128" s="6">
        <f>IF(AND(Raw_data_N2_Kanji[[#This Row],[Supporting word 1]]="",Raw_data_N2_Kanji[[#This Row],[Supporting word 2]]=""),$B127,$B127+1)</f>
        <v>0</v>
      </c>
      <c r="C128" s="9">
        <f>ROW()-ROW(Raw_data_N2_Kanji[#Headers])</f>
        <v>126</v>
      </c>
      <c r="D128" s="9" t="s">
        <v>5</v>
      </c>
      <c r="E128" s="9" t="str">
        <f>IF(Raw_data_N2_Kanji[[#This Row],[Categorie]]="",$E127,Raw_data_N2_Kanji[[#This Row],[Categorie]])</f>
        <v>Soup (Lunch, Dinner)</v>
      </c>
      <c r="F128" s="9">
        <f t="shared" si="2"/>
        <v>2</v>
      </c>
      <c r="G128" s="57" t="str">
        <f>Raw_data_N2_Kanji[[#This Row],[Lecture_no]]&amp;"_"&amp;Raw_data_N2_Kanji[[#This Row],[Receipe_no]]</f>
        <v>Soup (Lunch, Dinner)_2</v>
      </c>
      <c r="H128" s="11" t="s">
        <v>27562</v>
      </c>
      <c r="I12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ကြက်သားစွပ်ပြုတ်</v>
      </c>
      <c r="K12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8" s="11"/>
      <c r="N128" s="11"/>
      <c r="O12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8" s="12" t="s">
        <v>27741</v>
      </c>
      <c r="Q128" s="12">
        <f>IF(Raw_data_N2_Kanji[[#This Row],[Receipe_no]]=0,$Q127,
$Q127+1)</f>
        <v>114</v>
      </c>
      <c r="R128" s="11"/>
      <c r="S128" s="11">
        <f>IF(Raw_data_N2_Kanji[[#This Row],[Marking]]="",1,"")</f>
        <v>1</v>
      </c>
      <c r="T128" s="11" t="str">
        <f>IF(Raw_data_N2_Kanji[[#This Row],[Marking_blank]]="",SUMPRODUCT(COUNTIF($S$3:$S128,$S128)),"")</f>
        <v/>
      </c>
      <c r="U128" s="12">
        <f>Raw_data_N2_Kanji[[#This Row],[Sr. no.]]</f>
        <v>126</v>
      </c>
      <c r="V128" s="11">
        <f>SUMPRODUCT(COUNTIF($J$3:$J128,$J128))</f>
        <v>1</v>
      </c>
      <c r="W128" s="82">
        <f>LEN('1_Raw_data'!$J128)</f>
        <v>16</v>
      </c>
      <c r="Y128" t="e">
        <f>Segregate18[[#This Row],[Sr. No.]]</f>
        <v>#REF!</v>
      </c>
      <c r="Z128" t="str">
        <f>IF(AND(OR(BA128="။",BA128="၊"),LEN(BA128)=1),BA128,
IF(ISNUMBER(MATCH(LEFT(BA128,7),Final_modified_Intermediate[Burmese_Consonants],0)),LEFT(BA128,7),
IF(ISNUMBER(MATCH(LEFT(BA128,6),Final_modified_Intermediate[Burmese_Consonants],0)),LEFT(BA128,6),
IF(ISNUMBER(MATCH(LEFT(BA128,5),Final_modified_Intermediate[Burmese_Consonants],0)),LEFT(BA128,5),
IF(ISNUMBER(MATCH(LEFT(BA128,4),Final_modified_Intermediate[Burmese_Consonants],0)),LEFT(BA128,4),
IF(ISNUMBER(MATCH(LEFT(BA128,3),Final_modified_Intermediate[Burmese_Consonants],0)),LEFT(BA128,3),
IF(ISNUMBER(MATCH(LEFT(BA128,2),Final_modified_Intermediate[Burmese_Consonants],0)),LEFT(BA128,2),
IF(ISNUMBER(MATCH(LEFT(BA128,1),Final_modified_Intermediate[Burmese_Consonants],0)),LEFT(BA128,1),
IF(ISNUMBER(MATCH(LEFT(BA128,7),Final_Intermediate[Burmese_Consonants],0)),LEFT(BA128,7),
IF(ISNUMBER(MATCH(LEFT(BA128,6),Final_Intermediate[Burmese_Consonants],0)),LEFT(BA128,6),
IF(ISNUMBER(MATCH(LEFT(BA128,5),Final_Intermediate[Burmese_Consonants],0)),LEFT(BA128,5),
IF(ISNUMBER(MATCH(LEFT(BA128,4),Final_Intermediate[Burmese_Consonants],0)),LEFT(BA128,4),
IF(ISNUMBER(MATCH(LEFT(BA128,3),Final_Intermediate[Burmese_Consonants],0)),LEFT(BA128,3),
IF(ISNUMBER(MATCH(LEFT(BA128,2),Final_Intermediate[Burmese_Consonants],0)),LEFT(BA128,2),
IF(ISNUMBER(MATCH(LEFT(BA128,1),Final_Intermediate[Burmese_Consonants],0)),LEFT(BA128,1),
"")))))))))))))))</f>
        <v>ကြက်</v>
      </c>
      <c r="AA12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8" t="str">
        <f>IF(AND(OR(BB128="။",BB128="၊"),LEN(BB128)=1),BB128,
IF(ISNUMBER(MATCH(LEFT(BB128,7),Final_modified_Intermediate[Burmese_Consonants],0)),LEFT(BB128,7),
IF(ISNUMBER(MATCH(LEFT(BB128,6),Final_modified_Intermediate[Burmese_Consonants],0)),LEFT(BB128,6),
IF(ISNUMBER(MATCH(LEFT(BB128,5),Final_modified_Intermediate[Burmese_Consonants],0)),LEFT(BB128,5),
IF(ISNUMBER(MATCH(LEFT(BB128,4),Final_modified_Intermediate[Burmese_Consonants],0)),LEFT(BB128,4),
IF(ISNUMBER(MATCH(LEFT(BB128,3),Final_modified_Intermediate[Burmese_Consonants],0)),LEFT(BB128,3),
IF(ISNUMBER(MATCH(LEFT(BB128,2),Final_modified_Intermediate[Burmese_Consonants],0)),LEFT(BB128,2),
IF(ISNUMBER(MATCH(LEFT(BB128,1),Final_modified_Intermediate[Burmese_Consonants],0)),LEFT(BB128,1),
IF(ISNUMBER(MATCH(LEFT(BB128,7),Final_Intermediate[Burmese_Consonants],0)),LEFT(BB128,7),
IF(ISNUMBER(MATCH(LEFT(BB128,6),Final_Intermediate[Burmese_Consonants],0)),LEFT(BB128,6),
IF(ISNUMBER(MATCH(LEFT(BB128,5),Final_Intermediate[Burmese_Consonants],0)),LEFT(BB128,5),
IF(ISNUMBER(MATCH(LEFT(BB128,4),Final_Intermediate[Burmese_Consonants],0)),LEFT(BB128,4),
IF(ISNUMBER(MATCH(LEFT(BB128,3),Final_Intermediate[Burmese_Consonants],0)),LEFT(BB128,3),
IF(ISNUMBER(MATCH(LEFT(BB128,2),Final_Intermediate[Burmese_Consonants],0)),LEFT(BB128,2),
IF(ISNUMBER(MATCH(LEFT(BB128,1),Final_Intermediate[Burmese_Consonants],0)),LEFT(BB128,1),
"")))))))))))))))</f>
        <v>သား</v>
      </c>
      <c r="AC12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8" t="str">
        <f>IF(AND(OR(BC128="။",BC128="၊"),LEN(BC128)=1),BC128,
IF(ISNUMBER(MATCH(LEFT(BC128,7),Final_modified_Intermediate[Burmese_Consonants],0)),LEFT(BC128,7),
IF(ISNUMBER(MATCH(LEFT(BC128,6),Final_modified_Intermediate[Burmese_Consonants],0)),LEFT(BC128,6),
IF(ISNUMBER(MATCH(LEFT(BC128,5),Final_modified_Intermediate[Burmese_Consonants],0)),LEFT(BC128,5),
IF(ISNUMBER(MATCH(LEFT(BC128,4),Final_modified_Intermediate[Burmese_Consonants],0)),LEFT(BC128,4),
IF(ISNUMBER(MATCH(LEFT(BC128,3),Final_modified_Intermediate[Burmese_Consonants],0)),LEFT(BC128,3),
IF(ISNUMBER(MATCH(LEFT(BC128,2),Final_modified_Intermediate[Burmese_Consonants],0)),LEFT(BC128,2),
IF(ISNUMBER(MATCH(LEFT(BC128,1),Final_modified_Intermediate[Burmese_Consonants],0)),LEFT(BC128,1),
IF(ISNUMBER(MATCH(LEFT(BC128,7),Final_Intermediate[Burmese_Consonants],0)),LEFT(BC128,7),
IF(ISNUMBER(MATCH(LEFT(BC128,6),Final_Intermediate[Burmese_Consonants],0)),LEFT(BC128,6),
IF(ISNUMBER(MATCH(LEFT(BC128,5),Final_Intermediate[Burmese_Consonants],0)),LEFT(BC128,5),
IF(ISNUMBER(MATCH(LEFT(BC128,4),Final_Intermediate[Burmese_Consonants],0)),LEFT(BC128,4),
IF(ISNUMBER(MATCH(LEFT(BC128,3),Final_Intermediate[Burmese_Consonants],0)),LEFT(BC128,3),
IF(ISNUMBER(MATCH(LEFT(BC128,2),Final_Intermediate[Burmese_Consonants],0)),LEFT(BC128,2),
IF(ISNUMBER(MATCH(LEFT(BC128,1),Final_Intermediate[Burmese_Consonants],0)),LEFT(BC128,1),
"")))))))))))))))</f>
        <v>စွပ်</v>
      </c>
      <c r="AE12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8" t="str">
        <f>IF(AND(OR(BD128="။",BD128="၊"),LEN(BD128)=1),BD128,
IF(ISNUMBER(MATCH(LEFT(BD128,7),Final_modified_Intermediate[Burmese_Consonants],0)),LEFT(BD128,7),
IF(ISNUMBER(MATCH(LEFT(BD128,6),Final_modified_Intermediate[Burmese_Consonants],0)),LEFT(BD128,6),
IF(ISNUMBER(MATCH(LEFT(BD128,5),Final_modified_Intermediate[Burmese_Consonants],0)),LEFT(BD128,5),
IF(ISNUMBER(MATCH(LEFT(BD128,4),Final_modified_Intermediate[Burmese_Consonants],0)),LEFT(BD128,4),
IF(ISNUMBER(MATCH(LEFT(BD128,3),Final_modified_Intermediate[Burmese_Consonants],0)),LEFT(BD128,3),
IF(ISNUMBER(MATCH(LEFT(BD128,2),Final_modified_Intermediate[Burmese_Consonants],0)),LEFT(BD128,2),
IF(ISNUMBER(MATCH(LEFT(BD128,1),Final_modified_Intermediate[Burmese_Consonants],0)),LEFT(BD128,1),
IF(ISNUMBER(MATCH(LEFT(BD128,7),Final_Intermediate[Burmese_Consonants],0)),LEFT(BD128,7),
IF(ISNUMBER(MATCH(LEFT(BD128,6),Final_Intermediate[Burmese_Consonants],0)),LEFT(BD128,6),
IF(ISNUMBER(MATCH(LEFT(BD128,5),Final_Intermediate[Burmese_Consonants],0)),LEFT(BD128,5),
IF(ISNUMBER(MATCH(LEFT(BD128,4),Final_Intermediate[Burmese_Consonants],0)),LEFT(BD128,4),
IF(ISNUMBER(MATCH(LEFT(BD128,3),Final_Intermediate[Burmese_Consonants],0)),LEFT(BD128,3),
IF(ISNUMBER(MATCH(LEFT(BD128,2),Final_Intermediate[Burmese_Consonants],0)),LEFT(BD128,2),
IF(ISNUMBER(MATCH(LEFT(BD128,1),Final_Intermediate[Burmese_Consonants],0)),LEFT(BD128,1),
"")))))))))))))))</f>
        <v>ပြုတ်</v>
      </c>
      <c r="AG128" t="str">
        <f>IF(AND(OR(BE128="။",BE128="၊"),LEN(BE128)=1),BE128,
IF(ISNUMBER(MATCH(LEFT(BE128,7),Final_modified_Intermediate[Burmese_Consonants],0)),LEFT(BE128,7),
IF(ISNUMBER(MATCH(LEFT(BE128,6),Final_modified_Intermediate[Burmese_Consonants],0)),LEFT(BE128,6),
IF(ISNUMBER(MATCH(LEFT(BE128,5),Final_modified_Intermediate[Burmese_Consonants],0)),LEFT(BE128,5),
IF(ISNUMBER(MATCH(LEFT(BE128,4),Final_modified_Intermediate[Burmese_Consonants],0)),LEFT(BE128,4),
IF(ISNUMBER(MATCH(LEFT(BE128,3),Final_modified_Intermediate[Burmese_Consonants],0)),LEFT(BE128,3),
IF(ISNUMBER(MATCH(LEFT(BE128,2),Final_modified_Intermediate[Burmese_Consonants],0)),LEFT(BE128,2),
IF(ISNUMBER(MATCH(LEFT(BE128,1),Final_modified_Intermediate[Burmese_Consonants],0)),LEFT(BE128,1),
IF(ISNUMBER(MATCH(LEFT(BE128,7),Final_Intermediate[Burmese_Consonants],0)),LEFT(BE128,7),
IF(ISNUMBER(MATCH(LEFT(BE128,6),Final_Intermediate[Burmese_Consonants],0)),LEFT(BE128,6),
IF(ISNUMBER(MATCH(LEFT(BE128,5),Final_Intermediate[Burmese_Consonants],0)),LEFT(BE128,5),
IF(ISNUMBER(MATCH(LEFT(BE128,4),Final_Intermediate[Burmese_Consonants],0)),LEFT(BE128,4),
IF(ISNUMBER(MATCH(LEFT(BE128,3),Final_Intermediate[Burmese_Consonants],0)),LEFT(BE128,3),
IF(ISNUMBER(MATCH(LEFT(BE128,2),Final_Intermediate[Burmese_Consonants],0)),LEFT(BE128,2),
IF(ISNUMBER(MATCH(LEFT(BE128,1),Final_Intermediate[Burmese_Consonants],0)),LEFT(BE128,1),
"")))))))))))))))</f>
        <v/>
      </c>
      <c r="AH128" t="str">
        <f>IF(AND(OR(BF128="။",BF128="၊"),LEN(BF128)=1),BF128,
IF(ISNUMBER(MATCH(LEFT(BF128,7),Final_modified_Intermediate[Burmese_Consonants],0)),LEFT(BF128,7),
IF(ISNUMBER(MATCH(LEFT(BF128,6),Final_modified_Intermediate[Burmese_Consonants],0)),LEFT(BF128,6),
IF(ISNUMBER(MATCH(LEFT(BF128,5),Final_modified_Intermediate[Burmese_Consonants],0)),LEFT(BF128,5),
IF(ISNUMBER(MATCH(LEFT(BF128,4),Final_modified_Intermediate[Burmese_Consonants],0)),LEFT(BF128,4),
IF(ISNUMBER(MATCH(LEFT(BF128,3),Final_modified_Intermediate[Burmese_Consonants],0)),LEFT(BF128,3),
IF(ISNUMBER(MATCH(LEFT(BF128,2),Final_modified_Intermediate[Burmese_Consonants],0)),LEFT(BF128,2),
IF(ISNUMBER(MATCH(LEFT(BF128,1),Final_modified_Intermediate[Burmese_Consonants],0)),LEFT(BF128,1),
IF(ISNUMBER(MATCH(LEFT(BF128,7),Final_Intermediate[Burmese_Consonants],0)),LEFT(BF128,7),
IF(ISNUMBER(MATCH(LEFT(BF128,6),Final_Intermediate[Burmese_Consonants],0)),LEFT(BF128,6),
IF(ISNUMBER(MATCH(LEFT(BF128,5),Final_Intermediate[Burmese_Consonants],0)),LEFT(BF128,5),
IF(ISNUMBER(MATCH(LEFT(BF128,4),Final_Intermediate[Burmese_Consonants],0)),LEFT(BF128,4),
IF(ISNUMBER(MATCH(LEFT(BF128,3),Final_Intermediate[Burmese_Consonants],0)),LEFT(BF128,3),
IF(ISNUMBER(MATCH(LEFT(BF128,2),Final_Intermediate[Burmese_Consonants],0)),LEFT(BF128,2),
IF(ISNUMBER(MATCH(LEFT(BF128,1),Final_Intermediate[Burmese_Consonants],0)),LEFT(BF128,1),
"")))))))))))))))</f>
        <v/>
      </c>
      <c r="AI128" t="str">
        <f>IF(AND(OR(BG128="။",BG128="၊"),LEN(BG128)=1),BG128,
IF(ISNUMBER(MATCH(LEFT(BG128,7),Final_modified_Intermediate[Burmese_Consonants],0)),LEFT(BG128,7),
IF(ISNUMBER(MATCH(LEFT(BG128,6),Final_modified_Intermediate[Burmese_Consonants],0)),LEFT(BG128,6),
IF(ISNUMBER(MATCH(LEFT(BG128,5),Final_modified_Intermediate[Burmese_Consonants],0)),LEFT(BG128,5),
IF(ISNUMBER(MATCH(LEFT(BG128,4),Final_modified_Intermediate[Burmese_Consonants],0)),LEFT(BG128,4),
IF(ISNUMBER(MATCH(LEFT(BG128,3),Final_modified_Intermediate[Burmese_Consonants],0)),LEFT(BG128,3),
IF(ISNUMBER(MATCH(LEFT(BG128,2),Final_modified_Intermediate[Burmese_Consonants],0)),LEFT(BG128,2),
IF(ISNUMBER(MATCH(LEFT(BG128,1),Final_modified_Intermediate[Burmese_Consonants],0)),LEFT(BG128,1),
IF(ISNUMBER(MATCH(LEFT(BG128,7),Final_Intermediate[Burmese_Consonants],0)),LEFT(BG128,7),
IF(ISNUMBER(MATCH(LEFT(BG128,6),Final_Intermediate[Burmese_Consonants],0)),LEFT(BG128,6),
IF(ISNUMBER(MATCH(LEFT(BG128,5),Final_Intermediate[Burmese_Consonants],0)),LEFT(BG128,5),
IF(ISNUMBER(MATCH(LEFT(BG128,4),Final_Intermediate[Burmese_Consonants],0)),LEFT(BG128,4),
IF(ISNUMBER(MATCH(LEFT(BG128,3),Final_Intermediate[Burmese_Consonants],0)),LEFT(BG128,3),
IF(ISNUMBER(MATCH(LEFT(BG128,2),Final_Intermediate[Burmese_Consonants],0)),LEFT(BG128,2),
IF(ISNUMBER(MATCH(LEFT(BG128,1),Final_Intermediate[Burmese_Consonants],0)),LEFT(BG128,1),
"")))))))))))))))</f>
        <v/>
      </c>
      <c r="AJ128" t="str">
        <f>IF(AND(OR(BH128="။",BH128="၊"),LEN(BH128)=1),BH128,
IF(ISNUMBER(MATCH(LEFT(BH128,7),Final_modified_Intermediate[Burmese_Consonants],0)),LEFT(BH128,7),
IF(ISNUMBER(MATCH(LEFT(BH128,6),Final_modified_Intermediate[Burmese_Consonants],0)),LEFT(BH128,6),
IF(ISNUMBER(MATCH(LEFT(BH128,5),Final_modified_Intermediate[Burmese_Consonants],0)),LEFT(BH128,5),
IF(ISNUMBER(MATCH(LEFT(BH128,4),Final_modified_Intermediate[Burmese_Consonants],0)),LEFT(BH128,4),
IF(ISNUMBER(MATCH(LEFT(BH128,3),Final_modified_Intermediate[Burmese_Consonants],0)),LEFT(BH128,3),
IF(ISNUMBER(MATCH(LEFT(BH128,2),Final_modified_Intermediate[Burmese_Consonants],0)),LEFT(BH128,2),
IF(ISNUMBER(MATCH(LEFT(BH128,1),Final_modified_Intermediate[Burmese_Consonants],0)),LEFT(BH128,1),
IF(ISNUMBER(MATCH(LEFT(BH128,7),Final_Intermediate[Burmese_Consonants],0)),LEFT(BH128,7),
IF(ISNUMBER(MATCH(LEFT(BH128,6),Final_Intermediate[Burmese_Consonants],0)),LEFT(BH128,6),
IF(ISNUMBER(MATCH(LEFT(BH128,5),Final_Intermediate[Burmese_Consonants],0)),LEFT(BH128,5),
IF(ISNUMBER(MATCH(LEFT(BH128,4),Final_Intermediate[Burmese_Consonants],0)),LEFT(BH128,4),
IF(ISNUMBER(MATCH(LEFT(BH128,3),Final_Intermediate[Burmese_Consonants],0)),LEFT(BH128,3),
IF(ISNUMBER(MATCH(LEFT(BH128,2),Final_Intermediate[Burmese_Consonants],0)),LEFT(BH128,2),
IF(ISNUMBER(MATCH(LEFT(BH128,1),Final_Intermediate[Burmese_Consonants],0)),LEFT(BH128,1),
"")))))))))))))))</f>
        <v/>
      </c>
      <c r="AK128" t="str">
        <f>IF(AND(OR(BI128="။",BI128="၊"),LEN(BI128)=1),BI128,
IF(ISNUMBER(MATCH(LEFT(BI128,7),Final_modified_Intermediate[Burmese_Consonants],0)),LEFT(BI128,7),
IF(ISNUMBER(MATCH(LEFT(BI128,6),Final_modified_Intermediate[Burmese_Consonants],0)),LEFT(BI128,6),
IF(ISNUMBER(MATCH(LEFT(BI128,5),Final_modified_Intermediate[Burmese_Consonants],0)),LEFT(BI128,5),
IF(ISNUMBER(MATCH(LEFT(BI128,4),Final_modified_Intermediate[Burmese_Consonants],0)),LEFT(BI128,4),
IF(ISNUMBER(MATCH(LEFT(BI128,3),Final_modified_Intermediate[Burmese_Consonants],0)),LEFT(BI128,3),
IF(ISNUMBER(MATCH(LEFT(BI128,2),Final_modified_Intermediate[Burmese_Consonants],0)),LEFT(BI128,2),
IF(ISNUMBER(MATCH(LEFT(BI128,1),Final_modified_Intermediate[Burmese_Consonants],0)),LEFT(BI128,1),
IF(ISNUMBER(MATCH(LEFT(BI128,7),Final_Intermediate[Burmese_Consonants],0)),LEFT(BI128,7),
IF(ISNUMBER(MATCH(LEFT(BI128,6),Final_Intermediate[Burmese_Consonants],0)),LEFT(BI128,6),
IF(ISNUMBER(MATCH(LEFT(BI128,5),Final_Intermediate[Burmese_Consonants],0)),LEFT(BI128,5),
IF(ISNUMBER(MATCH(LEFT(BI128,4),Final_Intermediate[Burmese_Consonants],0)),LEFT(BI128,4),
IF(ISNUMBER(MATCH(LEFT(BI128,3),Final_Intermediate[Burmese_Consonants],0)),LEFT(BI128,3),
IF(ISNUMBER(MATCH(LEFT(BI128,2),Final_Intermediate[Burmese_Consonants],0)),LEFT(BI128,2),
IF(ISNUMBER(MATCH(LEFT(BI128,1),Final_Intermediate[Burmese_Consonants],0)),LEFT(BI128,1),
"")))))))))))))))</f>
        <v/>
      </c>
      <c r="AL128" t="str">
        <f>IF(AND(OR(BJ128="။",BJ128="၊"),LEN(BJ128)=1),BJ128,
IF(ISNUMBER(MATCH(LEFT(BJ128,7),Final_modified_Intermediate[Burmese_Consonants],0)),LEFT(BJ128,7),
IF(ISNUMBER(MATCH(LEFT(BJ128,6),Final_modified_Intermediate[Burmese_Consonants],0)),LEFT(BJ128,6),
IF(ISNUMBER(MATCH(LEFT(BJ128,5),Final_modified_Intermediate[Burmese_Consonants],0)),LEFT(BJ128,5),
IF(ISNUMBER(MATCH(LEFT(BJ128,4),Final_modified_Intermediate[Burmese_Consonants],0)),LEFT(BJ128,4),
IF(ISNUMBER(MATCH(LEFT(BJ128,3),Final_modified_Intermediate[Burmese_Consonants],0)),LEFT(BJ128,3),
IF(ISNUMBER(MATCH(LEFT(BJ128,2),Final_modified_Intermediate[Burmese_Consonants],0)),LEFT(BJ128,2),
IF(ISNUMBER(MATCH(LEFT(BJ128,1),Final_modified_Intermediate[Burmese_Consonants],0)),LEFT(BJ128,1),
IF(ISNUMBER(MATCH(LEFT(BJ128,7),Final_Intermediate[Burmese_Consonants],0)),LEFT(BJ128,7),
IF(ISNUMBER(MATCH(LEFT(BJ128,6),Final_Intermediate[Burmese_Consonants],0)),LEFT(BJ128,6),
IF(ISNUMBER(MATCH(LEFT(BJ128,5),Final_Intermediate[Burmese_Consonants],0)),LEFT(BJ128,5),
IF(ISNUMBER(MATCH(LEFT(BJ128,4),Final_Intermediate[Burmese_Consonants],0)),LEFT(BJ128,4),
IF(ISNUMBER(MATCH(LEFT(BJ128,3),Final_Intermediate[Burmese_Consonants],0)),LEFT(BJ128,3),
IF(ISNUMBER(MATCH(LEFT(BJ128,2),Final_Intermediate[Burmese_Consonants],0)),LEFT(BJ128,2),
IF(ISNUMBER(MATCH(LEFT(BJ128,1),Final_Intermediate[Burmese_Consonants],0)),LEFT(BJ128,1),
"")))))))))))))))</f>
        <v/>
      </c>
      <c r="AN128" t="e">
        <f>Compiler_Burmese[[#This Row],[Sr. No.]]</f>
        <v>#REF!</v>
      </c>
      <c r="AO12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प्योट</v>
      </c>
      <c r="AS12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8" t="e">
        <f>[2]!Vocabulary_Burmese[[#This Row],[Sr. No.]]</f>
        <v>#REF!</v>
      </c>
      <c r="BA128" t="str">
        <f>IF(Raw_data_N2_Kanji[[#This Row],[Categorie]]&lt;&gt;"","",
IF(ISNUMBER(MATCH(V,Special_list[Burmese word],0)),"",
SUBSTITUTE(Raw_data_N2_Kanji[[#This Row],[Raw]]," ","")))</f>
        <v>ကြက်သားစွပ်ပြုတ်</v>
      </c>
      <c r="BB128" t="str">
        <f>RIGHT(Segregate18[[#This Row],[UPGRADE]],LEN(Segregate18[[#This Row],[UPGRADE]])-LEN(Compiler_Burmese[[#This Row],[1]]))</f>
        <v>သားစွပ်ပြုတ်</v>
      </c>
      <c r="BC128" t="str">
        <f>RIGHT(Segregate18[[#This Row],[11]],LEN(Segregate18[[#This Row],[11]])-LEN(Compiler_Burmese[[#This Row],[2]]))</f>
        <v>စွပ်ပြုတ်</v>
      </c>
      <c r="BD128" t="str">
        <f>RIGHT(Segregate18[[#This Row],[21]],LEN(Segregate18[[#This Row],[21]])-LEN(Compiler_Burmese[[#This Row],[3]]))</f>
        <v>ပြုတ်</v>
      </c>
      <c r="BE128" t="str">
        <f>RIGHT(Segregate18[[#This Row],[31]],LEN(Segregate18[[#This Row],[31]])-LEN(Compiler_Burmese[[#This Row],[4]]))</f>
        <v/>
      </c>
      <c r="BF128" t="str">
        <f>RIGHT(Segregate18[[#This Row],[41]],LEN(Segregate18[[#This Row],[41]])-LEN(Compiler_Burmese[[#This Row],[5]]))</f>
        <v/>
      </c>
      <c r="BG128" t="str">
        <f>RIGHT(Segregate18[[#This Row],[51]],LEN(Segregate18[[#This Row],[51]])-LEN(Compiler_Burmese[[#This Row],[6]]))</f>
        <v/>
      </c>
      <c r="BH128" t="str">
        <f>RIGHT(Segregate18[[#This Row],[61]],LEN(Segregate18[[#This Row],[61]])-LEN(Compiler_Burmese[[#This Row],[7]]))</f>
        <v/>
      </c>
      <c r="BI128" t="str">
        <f>RIGHT(Segregate18[[#This Row],[71]],LEN(Segregate18[[#This Row],[71]])-LEN(Compiler_Burmese[[#This Row],[8]]))</f>
        <v/>
      </c>
      <c r="BJ128" t="str">
        <f>RIGHT(Segregate18[[#This Row],[81]],LEN(Segregate18[[#This Row],[81]])-LEN(Compiler_Burmese[[#This Row],[9]]))</f>
        <v/>
      </c>
    </row>
    <row r="129" spans="1:62" ht="14.25" customHeight="1" x14ac:dyDescent="0.3">
      <c r="A129">
        <f>IF(Raw_data_N2_Kanji[[#This Row],[Categorie]]&lt;&gt;"",$A128+1,$A128)</f>
        <v>12</v>
      </c>
      <c r="B129" s="6">
        <f>IF(AND(Raw_data_N2_Kanji[[#This Row],[Supporting word 1]]="",Raw_data_N2_Kanji[[#This Row],[Supporting word 2]]=""),$B128,$B128+1)</f>
        <v>0</v>
      </c>
      <c r="C129" s="9">
        <f>ROW()-ROW(Raw_data_N2_Kanji[#Headers])</f>
        <v>127</v>
      </c>
      <c r="D129" s="9" t="s">
        <v>5</v>
      </c>
      <c r="E129" s="9" t="str">
        <f>IF(Raw_data_N2_Kanji[[#This Row],[Categorie]]="",$E128,Raw_data_N2_Kanji[[#This Row],[Categorie]])</f>
        <v>Soup (Lunch, Dinner)</v>
      </c>
      <c r="F129" s="9">
        <f t="shared" si="2"/>
        <v>3</v>
      </c>
      <c r="G129" s="57" t="str">
        <f>Raw_data_N2_Kanji[[#This Row],[Lecture_no]]&amp;"_"&amp;Raw_data_N2_Kanji[[#This Row],[Receipe_no]]</f>
        <v>Soup (Lunch, Dinner)_3</v>
      </c>
      <c r="H129" s="125" t="s">
        <v>27626</v>
      </c>
      <c r="I12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29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ယိုးဒယား၁၂မျိုးဟင်းချို</v>
      </c>
      <c r="K12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29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29" s="101"/>
      <c r="N129" s="101"/>
      <c r="O12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29" s="99" t="s">
        <v>27742</v>
      </c>
      <c r="Q129" s="12">
        <f>IF(Raw_data_N2_Kanji[[#This Row],[Receipe_no]]=0,$Q128,
$Q128+1)</f>
        <v>115</v>
      </c>
      <c r="R129" s="101"/>
      <c r="S129" s="101">
        <f>IF(Raw_data_N2_Kanji[[#This Row],[Marking]]="",1,"")</f>
        <v>1</v>
      </c>
      <c r="T129" s="101" t="str">
        <f>IF(Raw_data_N2_Kanji[[#This Row],[Marking_blank]]="",SUMPRODUCT(COUNTIF($S$3:$S129,$S129)),"")</f>
        <v/>
      </c>
      <c r="U129" s="99">
        <f>Raw_data_N2_Kanji[[#This Row],[Sr. no.]]</f>
        <v>127</v>
      </c>
      <c r="V129" s="101">
        <f>SUMPRODUCT(COUNTIF($J$3:$J129,$J129))</f>
        <v>1</v>
      </c>
      <c r="W129" s="101">
        <f>LEN('1_Raw_data'!$J129)</f>
        <v>23</v>
      </c>
      <c r="Y129" t="e">
        <f>Segregate18[[#This Row],[Sr. No.]]</f>
        <v>#REF!</v>
      </c>
      <c r="Z129" t="str">
        <f>IF(AND(OR(BA129="။",BA129="၊"),LEN(BA129)=1),BA129,
IF(ISNUMBER(MATCH(LEFT(BA129,7),Final_modified_Intermediate[Burmese_Consonants],0)),LEFT(BA129,7),
IF(ISNUMBER(MATCH(LEFT(BA129,6),Final_modified_Intermediate[Burmese_Consonants],0)),LEFT(BA129,6),
IF(ISNUMBER(MATCH(LEFT(BA129,5),Final_modified_Intermediate[Burmese_Consonants],0)),LEFT(BA129,5),
IF(ISNUMBER(MATCH(LEFT(BA129,4),Final_modified_Intermediate[Burmese_Consonants],0)),LEFT(BA129,4),
IF(ISNUMBER(MATCH(LEFT(BA129,3),Final_modified_Intermediate[Burmese_Consonants],0)),LEFT(BA129,3),
IF(ISNUMBER(MATCH(LEFT(BA129,2),Final_modified_Intermediate[Burmese_Consonants],0)),LEFT(BA129,2),
IF(ISNUMBER(MATCH(LEFT(BA129,1),Final_modified_Intermediate[Burmese_Consonants],0)),LEFT(BA129,1),
IF(ISNUMBER(MATCH(LEFT(BA129,7),Final_Intermediate[Burmese_Consonants],0)),LEFT(BA129,7),
IF(ISNUMBER(MATCH(LEFT(BA129,6),Final_Intermediate[Burmese_Consonants],0)),LEFT(BA129,6),
IF(ISNUMBER(MATCH(LEFT(BA129,5),Final_Intermediate[Burmese_Consonants],0)),LEFT(BA129,5),
IF(ISNUMBER(MATCH(LEFT(BA129,4),Final_Intermediate[Burmese_Consonants],0)),LEFT(BA129,4),
IF(ISNUMBER(MATCH(LEFT(BA129,3),Final_Intermediate[Burmese_Consonants],0)),LEFT(BA129,3),
IF(ISNUMBER(MATCH(LEFT(BA129,2),Final_Intermediate[Burmese_Consonants],0)),LEFT(BA129,2),
IF(ISNUMBER(MATCH(LEFT(BA129,1),Final_Intermediate[Burmese_Consonants],0)),LEFT(BA129,1),
"")))))))))))))))</f>
        <v>ယိုး</v>
      </c>
      <c r="AA12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29" t="str">
        <f>IF(AND(OR(BB129="။",BB129="၊"),LEN(BB129)=1),BB129,
IF(ISNUMBER(MATCH(LEFT(BB129,7),Final_modified_Intermediate[Burmese_Consonants],0)),LEFT(BB129,7),
IF(ISNUMBER(MATCH(LEFT(BB129,6),Final_modified_Intermediate[Burmese_Consonants],0)),LEFT(BB129,6),
IF(ISNUMBER(MATCH(LEFT(BB129,5),Final_modified_Intermediate[Burmese_Consonants],0)),LEFT(BB129,5),
IF(ISNUMBER(MATCH(LEFT(BB129,4),Final_modified_Intermediate[Burmese_Consonants],0)),LEFT(BB129,4),
IF(ISNUMBER(MATCH(LEFT(BB129,3),Final_modified_Intermediate[Burmese_Consonants],0)),LEFT(BB129,3),
IF(ISNUMBER(MATCH(LEFT(BB129,2),Final_modified_Intermediate[Burmese_Consonants],0)),LEFT(BB129,2),
IF(ISNUMBER(MATCH(LEFT(BB129,1),Final_modified_Intermediate[Burmese_Consonants],0)),LEFT(BB129,1),
IF(ISNUMBER(MATCH(LEFT(BB129,7),Final_Intermediate[Burmese_Consonants],0)),LEFT(BB129,7),
IF(ISNUMBER(MATCH(LEFT(BB129,6),Final_Intermediate[Burmese_Consonants],0)),LEFT(BB129,6),
IF(ISNUMBER(MATCH(LEFT(BB129,5),Final_Intermediate[Burmese_Consonants],0)),LEFT(BB129,5),
IF(ISNUMBER(MATCH(LEFT(BB129,4),Final_Intermediate[Burmese_Consonants],0)),LEFT(BB129,4),
IF(ISNUMBER(MATCH(LEFT(BB129,3),Final_Intermediate[Burmese_Consonants],0)),LEFT(BB129,3),
IF(ISNUMBER(MATCH(LEFT(BB129,2),Final_Intermediate[Burmese_Consonants],0)),LEFT(BB129,2),
IF(ISNUMBER(MATCH(LEFT(BB129,1),Final_Intermediate[Burmese_Consonants],0)),LEFT(BB129,1),
"")))))))))))))))</f>
        <v>ဒ</v>
      </c>
      <c r="AC12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29" t="str">
        <f>IF(AND(OR(BC129="။",BC129="၊"),LEN(BC129)=1),BC129,
IF(ISNUMBER(MATCH(LEFT(BC129,7),Final_modified_Intermediate[Burmese_Consonants],0)),LEFT(BC129,7),
IF(ISNUMBER(MATCH(LEFT(BC129,6),Final_modified_Intermediate[Burmese_Consonants],0)),LEFT(BC129,6),
IF(ISNUMBER(MATCH(LEFT(BC129,5),Final_modified_Intermediate[Burmese_Consonants],0)),LEFT(BC129,5),
IF(ISNUMBER(MATCH(LEFT(BC129,4),Final_modified_Intermediate[Burmese_Consonants],0)),LEFT(BC129,4),
IF(ISNUMBER(MATCH(LEFT(BC129,3),Final_modified_Intermediate[Burmese_Consonants],0)),LEFT(BC129,3),
IF(ISNUMBER(MATCH(LEFT(BC129,2),Final_modified_Intermediate[Burmese_Consonants],0)),LEFT(BC129,2),
IF(ISNUMBER(MATCH(LEFT(BC129,1),Final_modified_Intermediate[Burmese_Consonants],0)),LEFT(BC129,1),
IF(ISNUMBER(MATCH(LEFT(BC129,7),Final_Intermediate[Burmese_Consonants],0)),LEFT(BC129,7),
IF(ISNUMBER(MATCH(LEFT(BC129,6),Final_Intermediate[Burmese_Consonants],0)),LEFT(BC129,6),
IF(ISNUMBER(MATCH(LEFT(BC129,5),Final_Intermediate[Burmese_Consonants],0)),LEFT(BC129,5),
IF(ISNUMBER(MATCH(LEFT(BC129,4),Final_Intermediate[Burmese_Consonants],0)),LEFT(BC129,4),
IF(ISNUMBER(MATCH(LEFT(BC129,3),Final_Intermediate[Burmese_Consonants],0)),LEFT(BC129,3),
IF(ISNUMBER(MATCH(LEFT(BC129,2),Final_Intermediate[Burmese_Consonants],0)),LEFT(BC129,2),
IF(ISNUMBER(MATCH(LEFT(BC129,1),Final_Intermediate[Burmese_Consonants],0)),LEFT(BC129,1),
"")))))))))))))))</f>
        <v>ယား</v>
      </c>
      <c r="AE12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29" t="str">
        <f>IF(AND(OR(BD129="။",BD129="၊"),LEN(BD129)=1),BD129,
IF(ISNUMBER(MATCH(LEFT(BD129,7),Final_modified_Intermediate[Burmese_Consonants],0)),LEFT(BD129,7),
IF(ISNUMBER(MATCH(LEFT(BD129,6),Final_modified_Intermediate[Burmese_Consonants],0)),LEFT(BD129,6),
IF(ISNUMBER(MATCH(LEFT(BD129,5),Final_modified_Intermediate[Burmese_Consonants],0)),LEFT(BD129,5),
IF(ISNUMBER(MATCH(LEFT(BD129,4),Final_modified_Intermediate[Burmese_Consonants],0)),LEFT(BD129,4),
IF(ISNUMBER(MATCH(LEFT(BD129,3),Final_modified_Intermediate[Burmese_Consonants],0)),LEFT(BD129,3),
IF(ISNUMBER(MATCH(LEFT(BD129,2),Final_modified_Intermediate[Burmese_Consonants],0)),LEFT(BD129,2),
IF(ISNUMBER(MATCH(LEFT(BD129,1),Final_modified_Intermediate[Burmese_Consonants],0)),LEFT(BD129,1),
IF(ISNUMBER(MATCH(LEFT(BD129,7),Final_Intermediate[Burmese_Consonants],0)),LEFT(BD129,7),
IF(ISNUMBER(MATCH(LEFT(BD129,6),Final_Intermediate[Burmese_Consonants],0)),LEFT(BD129,6),
IF(ISNUMBER(MATCH(LEFT(BD129,5),Final_Intermediate[Burmese_Consonants],0)),LEFT(BD129,5),
IF(ISNUMBER(MATCH(LEFT(BD129,4),Final_Intermediate[Burmese_Consonants],0)),LEFT(BD129,4),
IF(ISNUMBER(MATCH(LEFT(BD129,3),Final_Intermediate[Burmese_Consonants],0)),LEFT(BD129,3),
IF(ISNUMBER(MATCH(LEFT(BD129,2),Final_Intermediate[Burmese_Consonants],0)),LEFT(BD129,2),
IF(ISNUMBER(MATCH(LEFT(BD129,1),Final_Intermediate[Burmese_Consonants],0)),LEFT(BD129,1),
"")))))))))))))))</f>
        <v/>
      </c>
      <c r="AG129" t="str">
        <f>IF(AND(OR(BE129="။",BE129="၊"),LEN(BE129)=1),BE129,
IF(ISNUMBER(MATCH(LEFT(BE129,7),Final_modified_Intermediate[Burmese_Consonants],0)),LEFT(BE129,7),
IF(ISNUMBER(MATCH(LEFT(BE129,6),Final_modified_Intermediate[Burmese_Consonants],0)),LEFT(BE129,6),
IF(ISNUMBER(MATCH(LEFT(BE129,5),Final_modified_Intermediate[Burmese_Consonants],0)),LEFT(BE129,5),
IF(ISNUMBER(MATCH(LEFT(BE129,4),Final_modified_Intermediate[Burmese_Consonants],0)),LEFT(BE129,4),
IF(ISNUMBER(MATCH(LEFT(BE129,3),Final_modified_Intermediate[Burmese_Consonants],0)),LEFT(BE129,3),
IF(ISNUMBER(MATCH(LEFT(BE129,2),Final_modified_Intermediate[Burmese_Consonants],0)),LEFT(BE129,2),
IF(ISNUMBER(MATCH(LEFT(BE129,1),Final_modified_Intermediate[Burmese_Consonants],0)),LEFT(BE129,1),
IF(ISNUMBER(MATCH(LEFT(BE129,7),Final_Intermediate[Burmese_Consonants],0)),LEFT(BE129,7),
IF(ISNUMBER(MATCH(LEFT(BE129,6),Final_Intermediate[Burmese_Consonants],0)),LEFT(BE129,6),
IF(ISNUMBER(MATCH(LEFT(BE129,5),Final_Intermediate[Burmese_Consonants],0)),LEFT(BE129,5),
IF(ISNUMBER(MATCH(LEFT(BE129,4),Final_Intermediate[Burmese_Consonants],0)),LEFT(BE129,4),
IF(ISNUMBER(MATCH(LEFT(BE129,3),Final_Intermediate[Burmese_Consonants],0)),LEFT(BE129,3),
IF(ISNUMBER(MATCH(LEFT(BE129,2),Final_Intermediate[Burmese_Consonants],0)),LEFT(BE129,2),
IF(ISNUMBER(MATCH(LEFT(BE129,1),Final_Intermediate[Burmese_Consonants],0)),LEFT(BE129,1),
"")))))))))))))))</f>
        <v/>
      </c>
      <c r="AH129" t="str">
        <f>IF(AND(OR(BF129="။",BF129="၊"),LEN(BF129)=1),BF129,
IF(ISNUMBER(MATCH(LEFT(BF129,7),Final_modified_Intermediate[Burmese_Consonants],0)),LEFT(BF129,7),
IF(ISNUMBER(MATCH(LEFT(BF129,6),Final_modified_Intermediate[Burmese_Consonants],0)),LEFT(BF129,6),
IF(ISNUMBER(MATCH(LEFT(BF129,5),Final_modified_Intermediate[Burmese_Consonants],0)),LEFT(BF129,5),
IF(ISNUMBER(MATCH(LEFT(BF129,4),Final_modified_Intermediate[Burmese_Consonants],0)),LEFT(BF129,4),
IF(ISNUMBER(MATCH(LEFT(BF129,3),Final_modified_Intermediate[Burmese_Consonants],0)),LEFT(BF129,3),
IF(ISNUMBER(MATCH(LEFT(BF129,2),Final_modified_Intermediate[Burmese_Consonants],0)),LEFT(BF129,2),
IF(ISNUMBER(MATCH(LEFT(BF129,1),Final_modified_Intermediate[Burmese_Consonants],0)),LEFT(BF129,1),
IF(ISNUMBER(MATCH(LEFT(BF129,7),Final_Intermediate[Burmese_Consonants],0)),LEFT(BF129,7),
IF(ISNUMBER(MATCH(LEFT(BF129,6),Final_Intermediate[Burmese_Consonants],0)),LEFT(BF129,6),
IF(ISNUMBER(MATCH(LEFT(BF129,5),Final_Intermediate[Burmese_Consonants],0)),LEFT(BF129,5),
IF(ISNUMBER(MATCH(LEFT(BF129,4),Final_Intermediate[Burmese_Consonants],0)),LEFT(BF129,4),
IF(ISNUMBER(MATCH(LEFT(BF129,3),Final_Intermediate[Burmese_Consonants],0)),LEFT(BF129,3),
IF(ISNUMBER(MATCH(LEFT(BF129,2),Final_Intermediate[Burmese_Consonants],0)),LEFT(BF129,2),
IF(ISNUMBER(MATCH(LEFT(BF129,1),Final_Intermediate[Burmese_Consonants],0)),LEFT(BF129,1),
"")))))))))))))))</f>
        <v/>
      </c>
      <c r="AI129" t="str">
        <f>IF(AND(OR(BG129="။",BG129="၊"),LEN(BG129)=1),BG129,
IF(ISNUMBER(MATCH(LEFT(BG129,7),Final_modified_Intermediate[Burmese_Consonants],0)),LEFT(BG129,7),
IF(ISNUMBER(MATCH(LEFT(BG129,6),Final_modified_Intermediate[Burmese_Consonants],0)),LEFT(BG129,6),
IF(ISNUMBER(MATCH(LEFT(BG129,5),Final_modified_Intermediate[Burmese_Consonants],0)),LEFT(BG129,5),
IF(ISNUMBER(MATCH(LEFT(BG129,4),Final_modified_Intermediate[Burmese_Consonants],0)),LEFT(BG129,4),
IF(ISNUMBER(MATCH(LEFT(BG129,3),Final_modified_Intermediate[Burmese_Consonants],0)),LEFT(BG129,3),
IF(ISNUMBER(MATCH(LEFT(BG129,2),Final_modified_Intermediate[Burmese_Consonants],0)),LEFT(BG129,2),
IF(ISNUMBER(MATCH(LEFT(BG129,1),Final_modified_Intermediate[Burmese_Consonants],0)),LEFT(BG129,1),
IF(ISNUMBER(MATCH(LEFT(BG129,7),Final_Intermediate[Burmese_Consonants],0)),LEFT(BG129,7),
IF(ISNUMBER(MATCH(LEFT(BG129,6),Final_Intermediate[Burmese_Consonants],0)),LEFT(BG129,6),
IF(ISNUMBER(MATCH(LEFT(BG129,5),Final_Intermediate[Burmese_Consonants],0)),LEFT(BG129,5),
IF(ISNUMBER(MATCH(LEFT(BG129,4),Final_Intermediate[Burmese_Consonants],0)),LEFT(BG129,4),
IF(ISNUMBER(MATCH(LEFT(BG129,3),Final_Intermediate[Burmese_Consonants],0)),LEFT(BG129,3),
IF(ISNUMBER(MATCH(LEFT(BG129,2),Final_Intermediate[Burmese_Consonants],0)),LEFT(BG129,2),
IF(ISNUMBER(MATCH(LEFT(BG129,1),Final_Intermediate[Burmese_Consonants],0)),LEFT(BG129,1),
"")))))))))))))))</f>
        <v/>
      </c>
      <c r="AJ129" t="str">
        <f>IF(AND(OR(BH129="။",BH129="၊"),LEN(BH129)=1),BH129,
IF(ISNUMBER(MATCH(LEFT(BH129,7),Final_modified_Intermediate[Burmese_Consonants],0)),LEFT(BH129,7),
IF(ISNUMBER(MATCH(LEFT(BH129,6),Final_modified_Intermediate[Burmese_Consonants],0)),LEFT(BH129,6),
IF(ISNUMBER(MATCH(LEFT(BH129,5),Final_modified_Intermediate[Burmese_Consonants],0)),LEFT(BH129,5),
IF(ISNUMBER(MATCH(LEFT(BH129,4),Final_modified_Intermediate[Burmese_Consonants],0)),LEFT(BH129,4),
IF(ISNUMBER(MATCH(LEFT(BH129,3),Final_modified_Intermediate[Burmese_Consonants],0)),LEFT(BH129,3),
IF(ISNUMBER(MATCH(LEFT(BH129,2),Final_modified_Intermediate[Burmese_Consonants],0)),LEFT(BH129,2),
IF(ISNUMBER(MATCH(LEFT(BH129,1),Final_modified_Intermediate[Burmese_Consonants],0)),LEFT(BH129,1),
IF(ISNUMBER(MATCH(LEFT(BH129,7),Final_Intermediate[Burmese_Consonants],0)),LEFT(BH129,7),
IF(ISNUMBER(MATCH(LEFT(BH129,6),Final_Intermediate[Burmese_Consonants],0)),LEFT(BH129,6),
IF(ISNUMBER(MATCH(LEFT(BH129,5),Final_Intermediate[Burmese_Consonants],0)),LEFT(BH129,5),
IF(ISNUMBER(MATCH(LEFT(BH129,4),Final_Intermediate[Burmese_Consonants],0)),LEFT(BH129,4),
IF(ISNUMBER(MATCH(LEFT(BH129,3),Final_Intermediate[Burmese_Consonants],0)),LEFT(BH129,3),
IF(ISNUMBER(MATCH(LEFT(BH129,2),Final_Intermediate[Burmese_Consonants],0)),LEFT(BH129,2),
IF(ISNUMBER(MATCH(LEFT(BH129,1),Final_Intermediate[Burmese_Consonants],0)),LEFT(BH129,1),
"")))))))))))))))</f>
        <v/>
      </c>
      <c r="AK129" t="str">
        <f>IF(AND(OR(BI129="။",BI129="၊"),LEN(BI129)=1),BI129,
IF(ISNUMBER(MATCH(LEFT(BI129,7),Final_modified_Intermediate[Burmese_Consonants],0)),LEFT(BI129,7),
IF(ISNUMBER(MATCH(LEFT(BI129,6),Final_modified_Intermediate[Burmese_Consonants],0)),LEFT(BI129,6),
IF(ISNUMBER(MATCH(LEFT(BI129,5),Final_modified_Intermediate[Burmese_Consonants],0)),LEFT(BI129,5),
IF(ISNUMBER(MATCH(LEFT(BI129,4),Final_modified_Intermediate[Burmese_Consonants],0)),LEFT(BI129,4),
IF(ISNUMBER(MATCH(LEFT(BI129,3),Final_modified_Intermediate[Burmese_Consonants],0)),LEFT(BI129,3),
IF(ISNUMBER(MATCH(LEFT(BI129,2),Final_modified_Intermediate[Burmese_Consonants],0)),LEFT(BI129,2),
IF(ISNUMBER(MATCH(LEFT(BI129,1),Final_modified_Intermediate[Burmese_Consonants],0)),LEFT(BI129,1),
IF(ISNUMBER(MATCH(LEFT(BI129,7),Final_Intermediate[Burmese_Consonants],0)),LEFT(BI129,7),
IF(ISNUMBER(MATCH(LEFT(BI129,6),Final_Intermediate[Burmese_Consonants],0)),LEFT(BI129,6),
IF(ISNUMBER(MATCH(LEFT(BI129,5),Final_Intermediate[Burmese_Consonants],0)),LEFT(BI129,5),
IF(ISNUMBER(MATCH(LEFT(BI129,4),Final_Intermediate[Burmese_Consonants],0)),LEFT(BI129,4),
IF(ISNUMBER(MATCH(LEFT(BI129,3),Final_Intermediate[Burmese_Consonants],0)),LEFT(BI129,3),
IF(ISNUMBER(MATCH(LEFT(BI129,2),Final_Intermediate[Burmese_Consonants],0)),LEFT(BI129,2),
IF(ISNUMBER(MATCH(LEFT(BI129,1),Final_Intermediate[Burmese_Consonants],0)),LEFT(BI129,1),
"")))))))))))))))</f>
        <v/>
      </c>
      <c r="AL129" t="str">
        <f>IF(AND(OR(BJ129="။",BJ129="၊"),LEN(BJ129)=1),BJ129,
IF(ISNUMBER(MATCH(LEFT(BJ129,7),Final_modified_Intermediate[Burmese_Consonants],0)),LEFT(BJ129,7),
IF(ISNUMBER(MATCH(LEFT(BJ129,6),Final_modified_Intermediate[Burmese_Consonants],0)),LEFT(BJ129,6),
IF(ISNUMBER(MATCH(LEFT(BJ129,5),Final_modified_Intermediate[Burmese_Consonants],0)),LEFT(BJ129,5),
IF(ISNUMBER(MATCH(LEFT(BJ129,4),Final_modified_Intermediate[Burmese_Consonants],0)),LEFT(BJ129,4),
IF(ISNUMBER(MATCH(LEFT(BJ129,3),Final_modified_Intermediate[Burmese_Consonants],0)),LEFT(BJ129,3),
IF(ISNUMBER(MATCH(LEFT(BJ129,2),Final_modified_Intermediate[Burmese_Consonants],0)),LEFT(BJ129,2),
IF(ISNUMBER(MATCH(LEFT(BJ129,1),Final_modified_Intermediate[Burmese_Consonants],0)),LEFT(BJ129,1),
IF(ISNUMBER(MATCH(LEFT(BJ129,7),Final_Intermediate[Burmese_Consonants],0)),LEFT(BJ129,7),
IF(ISNUMBER(MATCH(LEFT(BJ129,6),Final_Intermediate[Burmese_Consonants],0)),LEFT(BJ129,6),
IF(ISNUMBER(MATCH(LEFT(BJ129,5),Final_Intermediate[Burmese_Consonants],0)),LEFT(BJ129,5),
IF(ISNUMBER(MATCH(LEFT(BJ129,4),Final_Intermediate[Burmese_Consonants],0)),LEFT(BJ129,4),
IF(ISNUMBER(MATCH(LEFT(BJ129,3),Final_Intermediate[Burmese_Consonants],0)),LEFT(BJ129,3),
IF(ISNUMBER(MATCH(LEFT(BJ129,2),Final_Intermediate[Burmese_Consonants],0)),LEFT(BJ129,2),
IF(ISNUMBER(MATCH(LEFT(BJ129,1),Final_Intermediate[Burmese_Consonants],0)),LEFT(BJ129,1),
"")))))))))))))))</f>
        <v/>
      </c>
      <c r="AN129" t="e">
        <f>Compiler_Burmese[[#This Row],[Sr. No.]]</f>
        <v>#REF!</v>
      </c>
      <c r="AO12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2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2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2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2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2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2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2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2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2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29" t="e">
        <f>[2]!Vocabulary_Burmese[[#This Row],[Sr. No.]]</f>
        <v>#REF!</v>
      </c>
      <c r="BA129" t="str">
        <f>IF(Raw_data_N2_Kanji[[#This Row],[Categorie]]&lt;&gt;"","",
IF(ISNUMBER(MATCH(V,Special_list[Burmese word],0)),"",
SUBSTITUTE(Raw_data_N2_Kanji[[#This Row],[Raw]]," ","")))</f>
        <v>ယိုးဒယား၁၂မျိုးဟင်းချို</v>
      </c>
      <c r="BB129" t="str">
        <f>RIGHT(Segregate18[[#This Row],[UPGRADE]],LEN(Segregate18[[#This Row],[UPGRADE]])-LEN(Compiler_Burmese[[#This Row],[1]]))</f>
        <v>ဒယား၁၂မျိုးဟင်းချို</v>
      </c>
      <c r="BC129" t="str">
        <f>RIGHT(Segregate18[[#This Row],[11]],LEN(Segregate18[[#This Row],[11]])-LEN(Compiler_Burmese[[#This Row],[2]]))</f>
        <v>ယား၁၂မျိုးဟင်းချို</v>
      </c>
      <c r="BD129" t="str">
        <f>RIGHT(Segregate18[[#This Row],[21]],LEN(Segregate18[[#This Row],[21]])-LEN(Compiler_Burmese[[#This Row],[3]]))</f>
        <v>၁၂မျိုးဟင်းချို</v>
      </c>
      <c r="BE129" t="str">
        <f>RIGHT(Segregate18[[#This Row],[31]],LEN(Segregate18[[#This Row],[31]])-LEN(Compiler_Burmese[[#This Row],[4]]))</f>
        <v>၁၂မျိုးဟင်းချို</v>
      </c>
      <c r="BF129" t="str">
        <f>RIGHT(Segregate18[[#This Row],[41]],LEN(Segregate18[[#This Row],[41]])-LEN(Compiler_Burmese[[#This Row],[5]]))</f>
        <v>၁၂မျိုးဟင်းချို</v>
      </c>
      <c r="BG129" t="str">
        <f>RIGHT(Segregate18[[#This Row],[51]],LEN(Segregate18[[#This Row],[51]])-LEN(Compiler_Burmese[[#This Row],[6]]))</f>
        <v>၁၂မျိုးဟင်းချို</v>
      </c>
      <c r="BH129" t="str">
        <f>RIGHT(Segregate18[[#This Row],[61]],LEN(Segregate18[[#This Row],[61]])-LEN(Compiler_Burmese[[#This Row],[7]]))</f>
        <v>၁၂မျိုးဟင်းချို</v>
      </c>
      <c r="BI129" t="str">
        <f>RIGHT(Segregate18[[#This Row],[71]],LEN(Segregate18[[#This Row],[71]])-LEN(Compiler_Burmese[[#This Row],[8]]))</f>
        <v>၁၂မျိုးဟင်းချို</v>
      </c>
      <c r="BJ129" t="str">
        <f>RIGHT(Segregate18[[#This Row],[81]],LEN(Segregate18[[#This Row],[81]])-LEN(Compiler_Burmese[[#This Row],[9]]))</f>
        <v>၁၂မျိုးဟင်းချို</v>
      </c>
    </row>
    <row r="130" spans="1:62" ht="14.25" customHeight="1" x14ac:dyDescent="0.3">
      <c r="A130">
        <f>IF(Raw_data_N2_Kanji[[#This Row],[Categorie]]&lt;&gt;"",$A129+1,$A129)</f>
        <v>12</v>
      </c>
      <c r="B130" s="6">
        <f>IF(AND(Raw_data_N2_Kanji[[#This Row],[Supporting word 1]]="",Raw_data_N2_Kanji[[#This Row],[Supporting word 2]]=""),$B129,$B129+1)</f>
        <v>0</v>
      </c>
      <c r="C130" s="9">
        <f>ROW()-ROW(Raw_data_N2_Kanji[#Headers])</f>
        <v>128</v>
      </c>
      <c r="D130" s="9" t="s">
        <v>5</v>
      </c>
      <c r="E130" s="9" t="str">
        <f>IF(Raw_data_N2_Kanji[[#This Row],[Categorie]]="",$E129,Raw_data_N2_Kanji[[#This Row],[Categorie]])</f>
        <v>Soup (Lunch, Dinner)</v>
      </c>
      <c r="F130" s="9">
        <f t="shared" si="2"/>
        <v>4</v>
      </c>
      <c r="G130" s="57" t="str">
        <f>Raw_data_N2_Kanji[[#This Row],[Lecture_no]]&amp;"_"&amp;Raw_data_N2_Kanji[[#This Row],[Receipe_no]]</f>
        <v>Soup (Lunch, Dinner)_4</v>
      </c>
      <c r="H130" s="124" t="s">
        <v>27563</v>
      </c>
      <c r="I13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ချဉ်ရည်ဟင်း</v>
      </c>
      <c r="K13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0" s="11"/>
      <c r="N130" s="11"/>
      <c r="O130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30" s="12" t="s">
        <v>27743</v>
      </c>
      <c r="Q130" s="12">
        <f>IF(Raw_data_N2_Kanji[[#This Row],[Receipe_no]]=0,$Q129,
$Q129+1)</f>
        <v>116</v>
      </c>
      <c r="R130" s="11"/>
      <c r="S130" s="11">
        <f>IF(Raw_data_N2_Kanji[[#This Row],[Marking]]="",1,"")</f>
        <v>1</v>
      </c>
      <c r="T130" s="11" t="str">
        <f>IF(Raw_data_N2_Kanji[[#This Row],[Marking_blank]]="",SUMPRODUCT(COUNTIF($S$3:$S130,$S130)),"")</f>
        <v/>
      </c>
      <c r="U130" s="12">
        <f>Raw_data_N2_Kanji[[#This Row],[Sr. no.]]</f>
        <v>128</v>
      </c>
      <c r="V130" s="11">
        <f>SUMPRODUCT(COUNTIF($J$3:$J130,$J130))</f>
        <v>1</v>
      </c>
      <c r="W130" s="82">
        <f>LEN('1_Raw_data'!$J130)</f>
        <v>11</v>
      </c>
      <c r="Y130" t="e">
        <f>Segregate18[[#This Row],[Sr. No.]]</f>
        <v>#REF!</v>
      </c>
      <c r="Z130" t="str">
        <f>IF(AND(OR(BA130="။",BA130="၊"),LEN(BA130)=1),BA130,
IF(ISNUMBER(MATCH(LEFT(BA130,7),Final_modified_Intermediate[Burmese_Consonants],0)),LEFT(BA130,7),
IF(ISNUMBER(MATCH(LEFT(BA130,6),Final_modified_Intermediate[Burmese_Consonants],0)),LEFT(BA130,6),
IF(ISNUMBER(MATCH(LEFT(BA130,5),Final_modified_Intermediate[Burmese_Consonants],0)),LEFT(BA130,5),
IF(ISNUMBER(MATCH(LEFT(BA130,4),Final_modified_Intermediate[Burmese_Consonants],0)),LEFT(BA130,4),
IF(ISNUMBER(MATCH(LEFT(BA130,3),Final_modified_Intermediate[Burmese_Consonants],0)),LEFT(BA130,3),
IF(ISNUMBER(MATCH(LEFT(BA130,2),Final_modified_Intermediate[Burmese_Consonants],0)),LEFT(BA130,2),
IF(ISNUMBER(MATCH(LEFT(BA130,1),Final_modified_Intermediate[Burmese_Consonants],0)),LEFT(BA130,1),
IF(ISNUMBER(MATCH(LEFT(BA130,7),Final_Intermediate[Burmese_Consonants],0)),LEFT(BA130,7),
IF(ISNUMBER(MATCH(LEFT(BA130,6),Final_Intermediate[Burmese_Consonants],0)),LEFT(BA130,6),
IF(ISNUMBER(MATCH(LEFT(BA130,5),Final_Intermediate[Burmese_Consonants],0)),LEFT(BA130,5),
IF(ISNUMBER(MATCH(LEFT(BA130,4),Final_Intermediate[Burmese_Consonants],0)),LEFT(BA130,4),
IF(ISNUMBER(MATCH(LEFT(BA130,3),Final_Intermediate[Burmese_Consonants],0)),LEFT(BA130,3),
IF(ISNUMBER(MATCH(LEFT(BA130,2),Final_Intermediate[Burmese_Consonants],0)),LEFT(BA130,2),
IF(ISNUMBER(MATCH(LEFT(BA130,1),Final_Intermediate[Burmese_Consonants],0)),LEFT(BA130,1),
"")))))))))))))))</f>
        <v>ချ</v>
      </c>
      <c r="AA13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0" t="str">
        <f>IF(AND(OR(BB130="။",BB130="၊"),LEN(BB130)=1),BB130,
IF(ISNUMBER(MATCH(LEFT(BB130,7),Final_modified_Intermediate[Burmese_Consonants],0)),LEFT(BB130,7),
IF(ISNUMBER(MATCH(LEFT(BB130,6),Final_modified_Intermediate[Burmese_Consonants],0)),LEFT(BB130,6),
IF(ISNUMBER(MATCH(LEFT(BB130,5),Final_modified_Intermediate[Burmese_Consonants],0)),LEFT(BB130,5),
IF(ISNUMBER(MATCH(LEFT(BB130,4),Final_modified_Intermediate[Burmese_Consonants],0)),LEFT(BB130,4),
IF(ISNUMBER(MATCH(LEFT(BB130,3),Final_modified_Intermediate[Burmese_Consonants],0)),LEFT(BB130,3),
IF(ISNUMBER(MATCH(LEFT(BB130,2),Final_modified_Intermediate[Burmese_Consonants],0)),LEFT(BB130,2),
IF(ISNUMBER(MATCH(LEFT(BB130,1),Final_modified_Intermediate[Burmese_Consonants],0)),LEFT(BB130,1),
IF(ISNUMBER(MATCH(LEFT(BB130,7),Final_Intermediate[Burmese_Consonants],0)),LEFT(BB130,7),
IF(ISNUMBER(MATCH(LEFT(BB130,6),Final_Intermediate[Burmese_Consonants],0)),LEFT(BB130,6),
IF(ISNUMBER(MATCH(LEFT(BB130,5),Final_Intermediate[Burmese_Consonants],0)),LEFT(BB130,5),
IF(ISNUMBER(MATCH(LEFT(BB130,4),Final_Intermediate[Burmese_Consonants],0)),LEFT(BB130,4),
IF(ISNUMBER(MATCH(LEFT(BB130,3),Final_Intermediate[Burmese_Consonants],0)),LEFT(BB130,3),
IF(ISNUMBER(MATCH(LEFT(BB130,2),Final_Intermediate[Burmese_Consonants],0)),LEFT(BB130,2),
IF(ISNUMBER(MATCH(LEFT(BB130,1),Final_Intermediate[Burmese_Consonants],0)),LEFT(BB130,1),
"")))))))))))))))</f>
        <v/>
      </c>
      <c r="AC130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30" t="str">
        <f>IF(AND(OR(BC130="။",BC130="၊"),LEN(BC130)=1),BC130,
IF(ISNUMBER(MATCH(LEFT(BC130,7),Final_modified_Intermediate[Burmese_Consonants],0)),LEFT(BC130,7),
IF(ISNUMBER(MATCH(LEFT(BC130,6),Final_modified_Intermediate[Burmese_Consonants],0)),LEFT(BC130,6),
IF(ISNUMBER(MATCH(LEFT(BC130,5),Final_modified_Intermediate[Burmese_Consonants],0)),LEFT(BC130,5),
IF(ISNUMBER(MATCH(LEFT(BC130,4),Final_modified_Intermediate[Burmese_Consonants],0)),LEFT(BC130,4),
IF(ISNUMBER(MATCH(LEFT(BC130,3),Final_modified_Intermediate[Burmese_Consonants],0)),LEFT(BC130,3),
IF(ISNUMBER(MATCH(LEFT(BC130,2),Final_modified_Intermediate[Burmese_Consonants],0)),LEFT(BC130,2),
IF(ISNUMBER(MATCH(LEFT(BC130,1),Final_modified_Intermediate[Burmese_Consonants],0)),LEFT(BC130,1),
IF(ISNUMBER(MATCH(LEFT(BC130,7),Final_Intermediate[Burmese_Consonants],0)),LEFT(BC130,7),
IF(ISNUMBER(MATCH(LEFT(BC130,6),Final_Intermediate[Burmese_Consonants],0)),LEFT(BC130,6),
IF(ISNUMBER(MATCH(LEFT(BC130,5),Final_Intermediate[Burmese_Consonants],0)),LEFT(BC130,5),
IF(ISNUMBER(MATCH(LEFT(BC130,4),Final_Intermediate[Burmese_Consonants],0)),LEFT(BC130,4),
IF(ISNUMBER(MATCH(LEFT(BC130,3),Final_Intermediate[Burmese_Consonants],0)),LEFT(BC130,3),
IF(ISNUMBER(MATCH(LEFT(BC130,2),Final_Intermediate[Burmese_Consonants],0)),LEFT(BC130,2),
IF(ISNUMBER(MATCH(LEFT(BC130,1),Final_Intermediate[Burmese_Consonants],0)),LEFT(BC130,1),
"")))))))))))))))</f>
        <v/>
      </c>
      <c r="AE13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30" t="str">
        <f>IF(AND(OR(BD130="။",BD130="၊"),LEN(BD130)=1),BD130,
IF(ISNUMBER(MATCH(LEFT(BD130,7),Final_modified_Intermediate[Burmese_Consonants],0)),LEFT(BD130,7),
IF(ISNUMBER(MATCH(LEFT(BD130,6),Final_modified_Intermediate[Burmese_Consonants],0)),LEFT(BD130,6),
IF(ISNUMBER(MATCH(LEFT(BD130,5),Final_modified_Intermediate[Burmese_Consonants],0)),LEFT(BD130,5),
IF(ISNUMBER(MATCH(LEFT(BD130,4),Final_modified_Intermediate[Burmese_Consonants],0)),LEFT(BD130,4),
IF(ISNUMBER(MATCH(LEFT(BD130,3),Final_modified_Intermediate[Burmese_Consonants],0)),LEFT(BD130,3),
IF(ISNUMBER(MATCH(LEFT(BD130,2),Final_modified_Intermediate[Burmese_Consonants],0)),LEFT(BD130,2),
IF(ISNUMBER(MATCH(LEFT(BD130,1),Final_modified_Intermediate[Burmese_Consonants],0)),LEFT(BD130,1),
IF(ISNUMBER(MATCH(LEFT(BD130,7),Final_Intermediate[Burmese_Consonants],0)),LEFT(BD130,7),
IF(ISNUMBER(MATCH(LEFT(BD130,6),Final_Intermediate[Burmese_Consonants],0)),LEFT(BD130,6),
IF(ISNUMBER(MATCH(LEFT(BD130,5),Final_Intermediate[Burmese_Consonants],0)),LEFT(BD130,5),
IF(ISNUMBER(MATCH(LEFT(BD130,4),Final_Intermediate[Burmese_Consonants],0)),LEFT(BD130,4),
IF(ISNUMBER(MATCH(LEFT(BD130,3),Final_Intermediate[Burmese_Consonants],0)),LEFT(BD130,3),
IF(ISNUMBER(MATCH(LEFT(BD130,2),Final_Intermediate[Burmese_Consonants],0)),LEFT(BD130,2),
IF(ISNUMBER(MATCH(LEFT(BD130,1),Final_Intermediate[Burmese_Consonants],0)),LEFT(BD130,1),
"")))))))))))))))</f>
        <v/>
      </c>
      <c r="AG130" t="str">
        <f>IF(AND(OR(BE130="။",BE130="၊"),LEN(BE130)=1),BE130,
IF(ISNUMBER(MATCH(LEFT(BE130,7),Final_modified_Intermediate[Burmese_Consonants],0)),LEFT(BE130,7),
IF(ISNUMBER(MATCH(LEFT(BE130,6),Final_modified_Intermediate[Burmese_Consonants],0)),LEFT(BE130,6),
IF(ISNUMBER(MATCH(LEFT(BE130,5),Final_modified_Intermediate[Burmese_Consonants],0)),LEFT(BE130,5),
IF(ISNUMBER(MATCH(LEFT(BE130,4),Final_modified_Intermediate[Burmese_Consonants],0)),LEFT(BE130,4),
IF(ISNUMBER(MATCH(LEFT(BE130,3),Final_modified_Intermediate[Burmese_Consonants],0)),LEFT(BE130,3),
IF(ISNUMBER(MATCH(LEFT(BE130,2),Final_modified_Intermediate[Burmese_Consonants],0)),LEFT(BE130,2),
IF(ISNUMBER(MATCH(LEFT(BE130,1),Final_modified_Intermediate[Burmese_Consonants],0)),LEFT(BE130,1),
IF(ISNUMBER(MATCH(LEFT(BE130,7),Final_Intermediate[Burmese_Consonants],0)),LEFT(BE130,7),
IF(ISNUMBER(MATCH(LEFT(BE130,6),Final_Intermediate[Burmese_Consonants],0)),LEFT(BE130,6),
IF(ISNUMBER(MATCH(LEFT(BE130,5),Final_Intermediate[Burmese_Consonants],0)),LEFT(BE130,5),
IF(ISNUMBER(MATCH(LEFT(BE130,4),Final_Intermediate[Burmese_Consonants],0)),LEFT(BE130,4),
IF(ISNUMBER(MATCH(LEFT(BE130,3),Final_Intermediate[Burmese_Consonants],0)),LEFT(BE130,3),
IF(ISNUMBER(MATCH(LEFT(BE130,2),Final_Intermediate[Burmese_Consonants],0)),LEFT(BE130,2),
IF(ISNUMBER(MATCH(LEFT(BE130,1),Final_Intermediate[Burmese_Consonants],0)),LEFT(BE130,1),
"")))))))))))))))</f>
        <v/>
      </c>
      <c r="AH130" t="str">
        <f>IF(AND(OR(BF130="။",BF130="၊"),LEN(BF130)=1),BF130,
IF(ISNUMBER(MATCH(LEFT(BF130,7),Final_modified_Intermediate[Burmese_Consonants],0)),LEFT(BF130,7),
IF(ISNUMBER(MATCH(LEFT(BF130,6),Final_modified_Intermediate[Burmese_Consonants],0)),LEFT(BF130,6),
IF(ISNUMBER(MATCH(LEFT(BF130,5),Final_modified_Intermediate[Burmese_Consonants],0)),LEFT(BF130,5),
IF(ISNUMBER(MATCH(LEFT(BF130,4),Final_modified_Intermediate[Burmese_Consonants],0)),LEFT(BF130,4),
IF(ISNUMBER(MATCH(LEFT(BF130,3),Final_modified_Intermediate[Burmese_Consonants],0)),LEFT(BF130,3),
IF(ISNUMBER(MATCH(LEFT(BF130,2),Final_modified_Intermediate[Burmese_Consonants],0)),LEFT(BF130,2),
IF(ISNUMBER(MATCH(LEFT(BF130,1),Final_modified_Intermediate[Burmese_Consonants],0)),LEFT(BF130,1),
IF(ISNUMBER(MATCH(LEFT(BF130,7),Final_Intermediate[Burmese_Consonants],0)),LEFT(BF130,7),
IF(ISNUMBER(MATCH(LEFT(BF130,6),Final_Intermediate[Burmese_Consonants],0)),LEFT(BF130,6),
IF(ISNUMBER(MATCH(LEFT(BF130,5),Final_Intermediate[Burmese_Consonants],0)),LEFT(BF130,5),
IF(ISNUMBER(MATCH(LEFT(BF130,4),Final_Intermediate[Burmese_Consonants],0)),LEFT(BF130,4),
IF(ISNUMBER(MATCH(LEFT(BF130,3),Final_Intermediate[Burmese_Consonants],0)),LEFT(BF130,3),
IF(ISNUMBER(MATCH(LEFT(BF130,2),Final_Intermediate[Burmese_Consonants],0)),LEFT(BF130,2),
IF(ISNUMBER(MATCH(LEFT(BF130,1),Final_Intermediate[Burmese_Consonants],0)),LEFT(BF130,1),
"")))))))))))))))</f>
        <v/>
      </c>
      <c r="AI130" t="str">
        <f>IF(AND(OR(BG130="။",BG130="၊"),LEN(BG130)=1),BG130,
IF(ISNUMBER(MATCH(LEFT(BG130,7),Final_modified_Intermediate[Burmese_Consonants],0)),LEFT(BG130,7),
IF(ISNUMBER(MATCH(LEFT(BG130,6),Final_modified_Intermediate[Burmese_Consonants],0)),LEFT(BG130,6),
IF(ISNUMBER(MATCH(LEFT(BG130,5),Final_modified_Intermediate[Burmese_Consonants],0)),LEFT(BG130,5),
IF(ISNUMBER(MATCH(LEFT(BG130,4),Final_modified_Intermediate[Burmese_Consonants],0)),LEFT(BG130,4),
IF(ISNUMBER(MATCH(LEFT(BG130,3),Final_modified_Intermediate[Burmese_Consonants],0)),LEFT(BG130,3),
IF(ISNUMBER(MATCH(LEFT(BG130,2),Final_modified_Intermediate[Burmese_Consonants],0)),LEFT(BG130,2),
IF(ISNUMBER(MATCH(LEFT(BG130,1),Final_modified_Intermediate[Burmese_Consonants],0)),LEFT(BG130,1),
IF(ISNUMBER(MATCH(LEFT(BG130,7),Final_Intermediate[Burmese_Consonants],0)),LEFT(BG130,7),
IF(ISNUMBER(MATCH(LEFT(BG130,6),Final_Intermediate[Burmese_Consonants],0)),LEFT(BG130,6),
IF(ISNUMBER(MATCH(LEFT(BG130,5),Final_Intermediate[Burmese_Consonants],0)),LEFT(BG130,5),
IF(ISNUMBER(MATCH(LEFT(BG130,4),Final_Intermediate[Burmese_Consonants],0)),LEFT(BG130,4),
IF(ISNUMBER(MATCH(LEFT(BG130,3),Final_Intermediate[Burmese_Consonants],0)),LEFT(BG130,3),
IF(ISNUMBER(MATCH(LEFT(BG130,2),Final_Intermediate[Burmese_Consonants],0)),LEFT(BG130,2),
IF(ISNUMBER(MATCH(LEFT(BG130,1),Final_Intermediate[Burmese_Consonants],0)),LEFT(BG130,1),
"")))))))))))))))</f>
        <v/>
      </c>
      <c r="AJ130" t="str">
        <f>IF(AND(OR(BH130="။",BH130="၊"),LEN(BH130)=1),BH130,
IF(ISNUMBER(MATCH(LEFT(BH130,7),Final_modified_Intermediate[Burmese_Consonants],0)),LEFT(BH130,7),
IF(ISNUMBER(MATCH(LEFT(BH130,6),Final_modified_Intermediate[Burmese_Consonants],0)),LEFT(BH130,6),
IF(ISNUMBER(MATCH(LEFT(BH130,5),Final_modified_Intermediate[Burmese_Consonants],0)),LEFT(BH130,5),
IF(ISNUMBER(MATCH(LEFT(BH130,4),Final_modified_Intermediate[Burmese_Consonants],0)),LEFT(BH130,4),
IF(ISNUMBER(MATCH(LEFT(BH130,3),Final_modified_Intermediate[Burmese_Consonants],0)),LEFT(BH130,3),
IF(ISNUMBER(MATCH(LEFT(BH130,2),Final_modified_Intermediate[Burmese_Consonants],0)),LEFT(BH130,2),
IF(ISNUMBER(MATCH(LEFT(BH130,1),Final_modified_Intermediate[Burmese_Consonants],0)),LEFT(BH130,1),
IF(ISNUMBER(MATCH(LEFT(BH130,7),Final_Intermediate[Burmese_Consonants],0)),LEFT(BH130,7),
IF(ISNUMBER(MATCH(LEFT(BH130,6),Final_Intermediate[Burmese_Consonants],0)),LEFT(BH130,6),
IF(ISNUMBER(MATCH(LEFT(BH130,5),Final_Intermediate[Burmese_Consonants],0)),LEFT(BH130,5),
IF(ISNUMBER(MATCH(LEFT(BH130,4),Final_Intermediate[Burmese_Consonants],0)),LEFT(BH130,4),
IF(ISNUMBER(MATCH(LEFT(BH130,3),Final_Intermediate[Burmese_Consonants],0)),LEFT(BH130,3),
IF(ISNUMBER(MATCH(LEFT(BH130,2),Final_Intermediate[Burmese_Consonants],0)),LEFT(BH130,2),
IF(ISNUMBER(MATCH(LEFT(BH130,1),Final_Intermediate[Burmese_Consonants],0)),LEFT(BH130,1),
"")))))))))))))))</f>
        <v/>
      </c>
      <c r="AK130" t="str">
        <f>IF(AND(OR(BI130="။",BI130="၊"),LEN(BI130)=1),BI130,
IF(ISNUMBER(MATCH(LEFT(BI130,7),Final_modified_Intermediate[Burmese_Consonants],0)),LEFT(BI130,7),
IF(ISNUMBER(MATCH(LEFT(BI130,6),Final_modified_Intermediate[Burmese_Consonants],0)),LEFT(BI130,6),
IF(ISNUMBER(MATCH(LEFT(BI130,5),Final_modified_Intermediate[Burmese_Consonants],0)),LEFT(BI130,5),
IF(ISNUMBER(MATCH(LEFT(BI130,4),Final_modified_Intermediate[Burmese_Consonants],0)),LEFT(BI130,4),
IF(ISNUMBER(MATCH(LEFT(BI130,3),Final_modified_Intermediate[Burmese_Consonants],0)),LEFT(BI130,3),
IF(ISNUMBER(MATCH(LEFT(BI130,2),Final_modified_Intermediate[Burmese_Consonants],0)),LEFT(BI130,2),
IF(ISNUMBER(MATCH(LEFT(BI130,1),Final_modified_Intermediate[Burmese_Consonants],0)),LEFT(BI130,1),
IF(ISNUMBER(MATCH(LEFT(BI130,7),Final_Intermediate[Burmese_Consonants],0)),LEFT(BI130,7),
IF(ISNUMBER(MATCH(LEFT(BI130,6),Final_Intermediate[Burmese_Consonants],0)),LEFT(BI130,6),
IF(ISNUMBER(MATCH(LEFT(BI130,5),Final_Intermediate[Burmese_Consonants],0)),LEFT(BI130,5),
IF(ISNUMBER(MATCH(LEFT(BI130,4),Final_Intermediate[Burmese_Consonants],0)),LEFT(BI130,4),
IF(ISNUMBER(MATCH(LEFT(BI130,3),Final_Intermediate[Burmese_Consonants],0)),LEFT(BI130,3),
IF(ISNUMBER(MATCH(LEFT(BI130,2),Final_Intermediate[Burmese_Consonants],0)),LEFT(BI130,2),
IF(ISNUMBER(MATCH(LEFT(BI130,1),Final_Intermediate[Burmese_Consonants],0)),LEFT(BI130,1),
"")))))))))))))))</f>
        <v/>
      </c>
      <c r="AL130" t="str">
        <f>IF(AND(OR(BJ130="။",BJ130="၊"),LEN(BJ130)=1),BJ130,
IF(ISNUMBER(MATCH(LEFT(BJ130,7),Final_modified_Intermediate[Burmese_Consonants],0)),LEFT(BJ130,7),
IF(ISNUMBER(MATCH(LEFT(BJ130,6),Final_modified_Intermediate[Burmese_Consonants],0)),LEFT(BJ130,6),
IF(ISNUMBER(MATCH(LEFT(BJ130,5),Final_modified_Intermediate[Burmese_Consonants],0)),LEFT(BJ130,5),
IF(ISNUMBER(MATCH(LEFT(BJ130,4),Final_modified_Intermediate[Burmese_Consonants],0)),LEFT(BJ130,4),
IF(ISNUMBER(MATCH(LEFT(BJ130,3),Final_modified_Intermediate[Burmese_Consonants],0)),LEFT(BJ130,3),
IF(ISNUMBER(MATCH(LEFT(BJ130,2),Final_modified_Intermediate[Burmese_Consonants],0)),LEFT(BJ130,2),
IF(ISNUMBER(MATCH(LEFT(BJ130,1),Final_modified_Intermediate[Burmese_Consonants],0)),LEFT(BJ130,1),
IF(ISNUMBER(MATCH(LEFT(BJ130,7),Final_Intermediate[Burmese_Consonants],0)),LEFT(BJ130,7),
IF(ISNUMBER(MATCH(LEFT(BJ130,6),Final_Intermediate[Burmese_Consonants],0)),LEFT(BJ130,6),
IF(ISNUMBER(MATCH(LEFT(BJ130,5),Final_Intermediate[Burmese_Consonants],0)),LEFT(BJ130,5),
IF(ISNUMBER(MATCH(LEFT(BJ130,4),Final_Intermediate[Burmese_Consonants],0)),LEFT(BJ130,4),
IF(ISNUMBER(MATCH(LEFT(BJ130,3),Final_Intermediate[Burmese_Consonants],0)),LEFT(BJ130,3),
IF(ISNUMBER(MATCH(LEFT(BJ130,2),Final_Intermediate[Burmese_Consonants],0)),LEFT(BJ130,2),
IF(ISNUMBER(MATCH(LEFT(BJ130,1),Final_Intermediate[Burmese_Consonants],0)),LEFT(BJ130,1),
"")))))))))))))))</f>
        <v/>
      </c>
      <c r="AN130" t="e">
        <f>Compiler_Burmese[[#This Row],[Sr. No.]]</f>
        <v>#REF!</v>
      </c>
      <c r="AO13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0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3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3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0" t="e">
        <f>[2]!Vocabulary_Burmese[[#This Row],[Sr. No.]]</f>
        <v>#REF!</v>
      </c>
      <c r="BA130" t="str">
        <f>IF(Raw_data_N2_Kanji[[#This Row],[Categorie]]&lt;&gt;"","",
IF(ISNUMBER(MATCH(V,Special_list[Burmese word],0)),"",
SUBSTITUTE(Raw_data_N2_Kanji[[#This Row],[Raw]]," ","")))</f>
        <v>ချဉ်ရည်ဟင်း</v>
      </c>
      <c r="BB130" t="str">
        <f>RIGHT(Segregate18[[#This Row],[UPGRADE]],LEN(Segregate18[[#This Row],[UPGRADE]])-LEN(Compiler_Burmese[[#This Row],[1]]))</f>
        <v>ဉ်ရည်ဟင်း</v>
      </c>
      <c r="BC130" t="str">
        <f>RIGHT(Segregate18[[#This Row],[11]],LEN(Segregate18[[#This Row],[11]])-LEN(Compiler_Burmese[[#This Row],[2]]))</f>
        <v>ဉ်ရည်ဟင်း</v>
      </c>
      <c r="BD130" t="str">
        <f>RIGHT(Segregate18[[#This Row],[21]],LEN(Segregate18[[#This Row],[21]])-LEN(Compiler_Burmese[[#This Row],[3]]))</f>
        <v>ဉ်ရည်ဟင်း</v>
      </c>
      <c r="BE130" t="str">
        <f>RIGHT(Segregate18[[#This Row],[31]],LEN(Segregate18[[#This Row],[31]])-LEN(Compiler_Burmese[[#This Row],[4]]))</f>
        <v>ဉ်ရည်ဟင်း</v>
      </c>
      <c r="BF130" t="str">
        <f>RIGHT(Segregate18[[#This Row],[41]],LEN(Segregate18[[#This Row],[41]])-LEN(Compiler_Burmese[[#This Row],[5]]))</f>
        <v>ဉ်ရည်ဟင်း</v>
      </c>
      <c r="BG130" t="str">
        <f>RIGHT(Segregate18[[#This Row],[51]],LEN(Segregate18[[#This Row],[51]])-LEN(Compiler_Burmese[[#This Row],[6]]))</f>
        <v>ဉ်ရည်ဟင်း</v>
      </c>
      <c r="BH130" t="str">
        <f>RIGHT(Segregate18[[#This Row],[61]],LEN(Segregate18[[#This Row],[61]])-LEN(Compiler_Burmese[[#This Row],[7]]))</f>
        <v>ဉ်ရည်ဟင်း</v>
      </c>
      <c r="BI130" t="str">
        <f>RIGHT(Segregate18[[#This Row],[71]],LEN(Segregate18[[#This Row],[71]])-LEN(Compiler_Burmese[[#This Row],[8]]))</f>
        <v>ဉ်ရည်ဟင်း</v>
      </c>
      <c r="BJ130" t="str">
        <f>RIGHT(Segregate18[[#This Row],[81]],LEN(Segregate18[[#This Row],[81]])-LEN(Compiler_Burmese[[#This Row],[9]]))</f>
        <v>ဉ်ရည်ဟင်း</v>
      </c>
    </row>
    <row r="131" spans="1:62" ht="14.25" customHeight="1" x14ac:dyDescent="0.3">
      <c r="A131">
        <f>IF(Raw_data_N2_Kanji[[#This Row],[Categorie]]&lt;&gt;"",$A130+1,$A130)</f>
        <v>12</v>
      </c>
      <c r="B131" s="6">
        <f>IF(AND(Raw_data_N2_Kanji[[#This Row],[Supporting word 1]]="",Raw_data_N2_Kanji[[#This Row],[Supporting word 2]]=""),$B130,$B130+1)</f>
        <v>0</v>
      </c>
      <c r="C131" s="9">
        <f>ROW()-ROW(Raw_data_N2_Kanji[#Headers])</f>
        <v>129</v>
      </c>
      <c r="D131" s="9" t="s">
        <v>5</v>
      </c>
      <c r="E131" s="9" t="str">
        <f>IF(Raw_data_N2_Kanji[[#This Row],[Categorie]]="",$E130,Raw_data_N2_Kanji[[#This Row],[Categorie]])</f>
        <v>Soup (Lunch, Dinner)</v>
      </c>
      <c r="F131" s="9">
        <f t="shared" ref="F131:F178" si="3">IF($D131&lt;&gt;"",0,$F130+1)</f>
        <v>5</v>
      </c>
      <c r="G131" s="57" t="str">
        <f>Raw_data_N2_Kanji[[#This Row],[Lecture_no]]&amp;"_"&amp;Raw_data_N2_Kanji[[#This Row],[Receipe_no]]</f>
        <v>Soup (Lunch, Dinner)_5</v>
      </c>
      <c r="H131" s="11" t="s">
        <v>27564</v>
      </c>
      <c r="I13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ပဲနီလေးဟင်းချို</v>
      </c>
      <c r="K13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1" s="11"/>
      <c r="N131" s="11"/>
      <c r="O13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1" s="12" t="s">
        <v>27744</v>
      </c>
      <c r="Q131" s="12">
        <f>IF(Raw_data_N2_Kanji[[#This Row],[Receipe_no]]=0,$Q130,
$Q130+1)</f>
        <v>117</v>
      </c>
      <c r="R131" s="11"/>
      <c r="S131" s="11">
        <f>IF(Raw_data_N2_Kanji[[#This Row],[Marking]]="",1,"")</f>
        <v>1</v>
      </c>
      <c r="T131" s="11" t="str">
        <f>IF(Raw_data_N2_Kanji[[#This Row],[Marking_blank]]="",SUMPRODUCT(COUNTIF($S$3:$S131,$S131)),"")</f>
        <v/>
      </c>
      <c r="U131" s="12">
        <f>Raw_data_N2_Kanji[[#This Row],[Sr. no.]]</f>
        <v>129</v>
      </c>
      <c r="V131" s="11">
        <f>SUMPRODUCT(COUNTIF($J$3:$J131,$J131))</f>
        <v>1</v>
      </c>
      <c r="W131" s="82">
        <f>LEN('1_Raw_data'!$J131)</f>
        <v>15</v>
      </c>
      <c r="Y131" t="e">
        <f>Segregate18[[#This Row],[Sr. No.]]</f>
        <v>#REF!</v>
      </c>
      <c r="Z131" t="str">
        <f>IF(AND(OR(BA131="။",BA131="၊"),LEN(BA131)=1),BA131,
IF(ISNUMBER(MATCH(LEFT(BA131,7),Final_modified_Intermediate[Burmese_Consonants],0)),LEFT(BA131,7),
IF(ISNUMBER(MATCH(LEFT(BA131,6),Final_modified_Intermediate[Burmese_Consonants],0)),LEFT(BA131,6),
IF(ISNUMBER(MATCH(LEFT(BA131,5),Final_modified_Intermediate[Burmese_Consonants],0)),LEFT(BA131,5),
IF(ISNUMBER(MATCH(LEFT(BA131,4),Final_modified_Intermediate[Burmese_Consonants],0)),LEFT(BA131,4),
IF(ISNUMBER(MATCH(LEFT(BA131,3),Final_modified_Intermediate[Burmese_Consonants],0)),LEFT(BA131,3),
IF(ISNUMBER(MATCH(LEFT(BA131,2),Final_modified_Intermediate[Burmese_Consonants],0)),LEFT(BA131,2),
IF(ISNUMBER(MATCH(LEFT(BA131,1),Final_modified_Intermediate[Burmese_Consonants],0)),LEFT(BA131,1),
IF(ISNUMBER(MATCH(LEFT(BA131,7),Final_Intermediate[Burmese_Consonants],0)),LEFT(BA131,7),
IF(ISNUMBER(MATCH(LEFT(BA131,6),Final_Intermediate[Burmese_Consonants],0)),LEFT(BA131,6),
IF(ISNUMBER(MATCH(LEFT(BA131,5),Final_Intermediate[Burmese_Consonants],0)),LEFT(BA131,5),
IF(ISNUMBER(MATCH(LEFT(BA131,4),Final_Intermediate[Burmese_Consonants],0)),LEFT(BA131,4),
IF(ISNUMBER(MATCH(LEFT(BA131,3),Final_Intermediate[Burmese_Consonants],0)),LEFT(BA131,3),
IF(ISNUMBER(MATCH(LEFT(BA131,2),Final_Intermediate[Burmese_Consonants],0)),LEFT(BA131,2),
IF(ISNUMBER(MATCH(LEFT(BA131,1),Final_Intermediate[Burmese_Consonants],0)),LEFT(BA131,1),
"")))))))))))))))</f>
        <v>ပဲ</v>
      </c>
      <c r="AA13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1" t="str">
        <f>IF(AND(OR(BB131="။",BB131="၊"),LEN(BB131)=1),BB131,
IF(ISNUMBER(MATCH(LEFT(BB131,7),Final_modified_Intermediate[Burmese_Consonants],0)),LEFT(BB131,7),
IF(ISNUMBER(MATCH(LEFT(BB131,6),Final_modified_Intermediate[Burmese_Consonants],0)),LEFT(BB131,6),
IF(ISNUMBER(MATCH(LEFT(BB131,5),Final_modified_Intermediate[Burmese_Consonants],0)),LEFT(BB131,5),
IF(ISNUMBER(MATCH(LEFT(BB131,4),Final_modified_Intermediate[Burmese_Consonants],0)),LEFT(BB131,4),
IF(ISNUMBER(MATCH(LEFT(BB131,3),Final_modified_Intermediate[Burmese_Consonants],0)),LEFT(BB131,3),
IF(ISNUMBER(MATCH(LEFT(BB131,2),Final_modified_Intermediate[Burmese_Consonants],0)),LEFT(BB131,2),
IF(ISNUMBER(MATCH(LEFT(BB131,1),Final_modified_Intermediate[Burmese_Consonants],0)),LEFT(BB131,1),
IF(ISNUMBER(MATCH(LEFT(BB131,7),Final_Intermediate[Burmese_Consonants],0)),LEFT(BB131,7),
IF(ISNUMBER(MATCH(LEFT(BB131,6),Final_Intermediate[Burmese_Consonants],0)),LEFT(BB131,6),
IF(ISNUMBER(MATCH(LEFT(BB131,5),Final_Intermediate[Burmese_Consonants],0)),LEFT(BB131,5),
IF(ISNUMBER(MATCH(LEFT(BB131,4),Final_Intermediate[Burmese_Consonants],0)),LEFT(BB131,4),
IF(ISNUMBER(MATCH(LEFT(BB131,3),Final_Intermediate[Burmese_Consonants],0)),LEFT(BB131,3),
IF(ISNUMBER(MATCH(LEFT(BB131,2),Final_Intermediate[Burmese_Consonants],0)),LEFT(BB131,2),
IF(ISNUMBER(MATCH(LEFT(BB131,1),Final_Intermediate[Burmese_Consonants],0)),LEFT(BB131,1),
"")))))))))))))))</f>
        <v>နီ</v>
      </c>
      <c r="AC13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1" t="str">
        <f>IF(AND(OR(BC131="။",BC131="၊"),LEN(BC131)=1),BC131,
IF(ISNUMBER(MATCH(LEFT(BC131,7),Final_modified_Intermediate[Burmese_Consonants],0)),LEFT(BC131,7),
IF(ISNUMBER(MATCH(LEFT(BC131,6),Final_modified_Intermediate[Burmese_Consonants],0)),LEFT(BC131,6),
IF(ISNUMBER(MATCH(LEFT(BC131,5),Final_modified_Intermediate[Burmese_Consonants],0)),LEFT(BC131,5),
IF(ISNUMBER(MATCH(LEFT(BC131,4),Final_modified_Intermediate[Burmese_Consonants],0)),LEFT(BC131,4),
IF(ISNUMBER(MATCH(LEFT(BC131,3),Final_modified_Intermediate[Burmese_Consonants],0)),LEFT(BC131,3),
IF(ISNUMBER(MATCH(LEFT(BC131,2),Final_modified_Intermediate[Burmese_Consonants],0)),LEFT(BC131,2),
IF(ISNUMBER(MATCH(LEFT(BC131,1),Final_modified_Intermediate[Burmese_Consonants],0)),LEFT(BC131,1),
IF(ISNUMBER(MATCH(LEFT(BC131,7),Final_Intermediate[Burmese_Consonants],0)),LEFT(BC131,7),
IF(ISNUMBER(MATCH(LEFT(BC131,6),Final_Intermediate[Burmese_Consonants],0)),LEFT(BC131,6),
IF(ISNUMBER(MATCH(LEFT(BC131,5),Final_Intermediate[Burmese_Consonants],0)),LEFT(BC131,5),
IF(ISNUMBER(MATCH(LEFT(BC131,4),Final_Intermediate[Burmese_Consonants],0)),LEFT(BC131,4),
IF(ISNUMBER(MATCH(LEFT(BC131,3),Final_Intermediate[Burmese_Consonants],0)),LEFT(BC131,3),
IF(ISNUMBER(MATCH(LEFT(BC131,2),Final_Intermediate[Burmese_Consonants],0)),LEFT(BC131,2),
IF(ISNUMBER(MATCH(LEFT(BC131,1),Final_Intermediate[Burmese_Consonants],0)),LEFT(BC131,1),
"")))))))))))))))</f>
        <v>လေး</v>
      </c>
      <c r="AE13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1" t="str">
        <f>IF(AND(OR(BD131="။",BD131="၊"),LEN(BD131)=1),BD131,
IF(ISNUMBER(MATCH(LEFT(BD131,7),Final_modified_Intermediate[Burmese_Consonants],0)),LEFT(BD131,7),
IF(ISNUMBER(MATCH(LEFT(BD131,6),Final_modified_Intermediate[Burmese_Consonants],0)),LEFT(BD131,6),
IF(ISNUMBER(MATCH(LEFT(BD131,5),Final_modified_Intermediate[Burmese_Consonants],0)),LEFT(BD131,5),
IF(ISNUMBER(MATCH(LEFT(BD131,4),Final_modified_Intermediate[Burmese_Consonants],0)),LEFT(BD131,4),
IF(ISNUMBER(MATCH(LEFT(BD131,3),Final_modified_Intermediate[Burmese_Consonants],0)),LEFT(BD131,3),
IF(ISNUMBER(MATCH(LEFT(BD131,2),Final_modified_Intermediate[Burmese_Consonants],0)),LEFT(BD131,2),
IF(ISNUMBER(MATCH(LEFT(BD131,1),Final_modified_Intermediate[Burmese_Consonants],0)),LEFT(BD131,1),
IF(ISNUMBER(MATCH(LEFT(BD131,7),Final_Intermediate[Burmese_Consonants],0)),LEFT(BD131,7),
IF(ISNUMBER(MATCH(LEFT(BD131,6),Final_Intermediate[Burmese_Consonants],0)),LEFT(BD131,6),
IF(ISNUMBER(MATCH(LEFT(BD131,5),Final_Intermediate[Burmese_Consonants],0)),LEFT(BD131,5),
IF(ISNUMBER(MATCH(LEFT(BD131,4),Final_Intermediate[Burmese_Consonants],0)),LEFT(BD131,4),
IF(ISNUMBER(MATCH(LEFT(BD131,3),Final_Intermediate[Burmese_Consonants],0)),LEFT(BD131,3),
IF(ISNUMBER(MATCH(LEFT(BD131,2),Final_Intermediate[Burmese_Consonants],0)),LEFT(BD131,2),
IF(ISNUMBER(MATCH(LEFT(BD131,1),Final_Intermediate[Burmese_Consonants],0)),LEFT(BD131,1),
"")))))))))))))))</f>
        <v>ဟင်း</v>
      </c>
      <c r="AG131" t="str">
        <f>IF(AND(OR(BE131="။",BE131="၊"),LEN(BE131)=1),BE131,
IF(ISNUMBER(MATCH(LEFT(BE131,7),Final_modified_Intermediate[Burmese_Consonants],0)),LEFT(BE131,7),
IF(ISNUMBER(MATCH(LEFT(BE131,6),Final_modified_Intermediate[Burmese_Consonants],0)),LEFT(BE131,6),
IF(ISNUMBER(MATCH(LEFT(BE131,5),Final_modified_Intermediate[Burmese_Consonants],0)),LEFT(BE131,5),
IF(ISNUMBER(MATCH(LEFT(BE131,4),Final_modified_Intermediate[Burmese_Consonants],0)),LEFT(BE131,4),
IF(ISNUMBER(MATCH(LEFT(BE131,3),Final_modified_Intermediate[Burmese_Consonants],0)),LEFT(BE131,3),
IF(ISNUMBER(MATCH(LEFT(BE131,2),Final_modified_Intermediate[Burmese_Consonants],0)),LEFT(BE131,2),
IF(ISNUMBER(MATCH(LEFT(BE131,1),Final_modified_Intermediate[Burmese_Consonants],0)),LEFT(BE131,1),
IF(ISNUMBER(MATCH(LEFT(BE131,7),Final_Intermediate[Burmese_Consonants],0)),LEFT(BE131,7),
IF(ISNUMBER(MATCH(LEFT(BE131,6),Final_Intermediate[Burmese_Consonants],0)),LEFT(BE131,6),
IF(ISNUMBER(MATCH(LEFT(BE131,5),Final_Intermediate[Burmese_Consonants],0)),LEFT(BE131,5),
IF(ISNUMBER(MATCH(LEFT(BE131,4),Final_Intermediate[Burmese_Consonants],0)),LEFT(BE131,4),
IF(ISNUMBER(MATCH(LEFT(BE131,3),Final_Intermediate[Burmese_Consonants],0)),LEFT(BE131,3),
IF(ISNUMBER(MATCH(LEFT(BE131,2),Final_Intermediate[Burmese_Consonants],0)),LEFT(BE131,2),
IF(ISNUMBER(MATCH(LEFT(BE131,1),Final_Intermediate[Burmese_Consonants],0)),LEFT(BE131,1),
"")))))))))))))))</f>
        <v>ချို</v>
      </c>
      <c r="AH131" t="str">
        <f>IF(AND(OR(BF131="။",BF131="၊"),LEN(BF131)=1),BF131,
IF(ISNUMBER(MATCH(LEFT(BF131,7),Final_modified_Intermediate[Burmese_Consonants],0)),LEFT(BF131,7),
IF(ISNUMBER(MATCH(LEFT(BF131,6),Final_modified_Intermediate[Burmese_Consonants],0)),LEFT(BF131,6),
IF(ISNUMBER(MATCH(LEFT(BF131,5),Final_modified_Intermediate[Burmese_Consonants],0)),LEFT(BF131,5),
IF(ISNUMBER(MATCH(LEFT(BF131,4),Final_modified_Intermediate[Burmese_Consonants],0)),LEFT(BF131,4),
IF(ISNUMBER(MATCH(LEFT(BF131,3),Final_modified_Intermediate[Burmese_Consonants],0)),LEFT(BF131,3),
IF(ISNUMBER(MATCH(LEFT(BF131,2),Final_modified_Intermediate[Burmese_Consonants],0)),LEFT(BF131,2),
IF(ISNUMBER(MATCH(LEFT(BF131,1),Final_modified_Intermediate[Burmese_Consonants],0)),LEFT(BF131,1),
IF(ISNUMBER(MATCH(LEFT(BF131,7),Final_Intermediate[Burmese_Consonants],0)),LEFT(BF131,7),
IF(ISNUMBER(MATCH(LEFT(BF131,6),Final_Intermediate[Burmese_Consonants],0)),LEFT(BF131,6),
IF(ISNUMBER(MATCH(LEFT(BF131,5),Final_Intermediate[Burmese_Consonants],0)),LEFT(BF131,5),
IF(ISNUMBER(MATCH(LEFT(BF131,4),Final_Intermediate[Burmese_Consonants],0)),LEFT(BF131,4),
IF(ISNUMBER(MATCH(LEFT(BF131,3),Final_Intermediate[Burmese_Consonants],0)),LEFT(BF131,3),
IF(ISNUMBER(MATCH(LEFT(BF131,2),Final_Intermediate[Burmese_Consonants],0)),LEFT(BF131,2),
IF(ISNUMBER(MATCH(LEFT(BF131,1),Final_Intermediate[Burmese_Consonants],0)),LEFT(BF131,1),
"")))))))))))))))</f>
        <v/>
      </c>
      <c r="AI131" t="str">
        <f>IF(AND(OR(BG131="။",BG131="၊"),LEN(BG131)=1),BG131,
IF(ISNUMBER(MATCH(LEFT(BG131,7),Final_modified_Intermediate[Burmese_Consonants],0)),LEFT(BG131,7),
IF(ISNUMBER(MATCH(LEFT(BG131,6),Final_modified_Intermediate[Burmese_Consonants],0)),LEFT(BG131,6),
IF(ISNUMBER(MATCH(LEFT(BG131,5),Final_modified_Intermediate[Burmese_Consonants],0)),LEFT(BG131,5),
IF(ISNUMBER(MATCH(LEFT(BG131,4),Final_modified_Intermediate[Burmese_Consonants],0)),LEFT(BG131,4),
IF(ISNUMBER(MATCH(LEFT(BG131,3),Final_modified_Intermediate[Burmese_Consonants],0)),LEFT(BG131,3),
IF(ISNUMBER(MATCH(LEFT(BG131,2),Final_modified_Intermediate[Burmese_Consonants],0)),LEFT(BG131,2),
IF(ISNUMBER(MATCH(LEFT(BG131,1),Final_modified_Intermediate[Burmese_Consonants],0)),LEFT(BG131,1),
IF(ISNUMBER(MATCH(LEFT(BG131,7),Final_Intermediate[Burmese_Consonants],0)),LEFT(BG131,7),
IF(ISNUMBER(MATCH(LEFT(BG131,6),Final_Intermediate[Burmese_Consonants],0)),LEFT(BG131,6),
IF(ISNUMBER(MATCH(LEFT(BG131,5),Final_Intermediate[Burmese_Consonants],0)),LEFT(BG131,5),
IF(ISNUMBER(MATCH(LEFT(BG131,4),Final_Intermediate[Burmese_Consonants],0)),LEFT(BG131,4),
IF(ISNUMBER(MATCH(LEFT(BG131,3),Final_Intermediate[Burmese_Consonants],0)),LEFT(BG131,3),
IF(ISNUMBER(MATCH(LEFT(BG131,2),Final_Intermediate[Burmese_Consonants],0)),LEFT(BG131,2),
IF(ISNUMBER(MATCH(LEFT(BG131,1),Final_Intermediate[Burmese_Consonants],0)),LEFT(BG131,1),
"")))))))))))))))</f>
        <v/>
      </c>
      <c r="AJ131" t="str">
        <f>IF(AND(OR(BH131="။",BH131="၊"),LEN(BH131)=1),BH131,
IF(ISNUMBER(MATCH(LEFT(BH131,7),Final_modified_Intermediate[Burmese_Consonants],0)),LEFT(BH131,7),
IF(ISNUMBER(MATCH(LEFT(BH131,6),Final_modified_Intermediate[Burmese_Consonants],0)),LEFT(BH131,6),
IF(ISNUMBER(MATCH(LEFT(BH131,5),Final_modified_Intermediate[Burmese_Consonants],0)),LEFT(BH131,5),
IF(ISNUMBER(MATCH(LEFT(BH131,4),Final_modified_Intermediate[Burmese_Consonants],0)),LEFT(BH131,4),
IF(ISNUMBER(MATCH(LEFT(BH131,3),Final_modified_Intermediate[Burmese_Consonants],0)),LEFT(BH131,3),
IF(ISNUMBER(MATCH(LEFT(BH131,2),Final_modified_Intermediate[Burmese_Consonants],0)),LEFT(BH131,2),
IF(ISNUMBER(MATCH(LEFT(BH131,1),Final_modified_Intermediate[Burmese_Consonants],0)),LEFT(BH131,1),
IF(ISNUMBER(MATCH(LEFT(BH131,7),Final_Intermediate[Burmese_Consonants],0)),LEFT(BH131,7),
IF(ISNUMBER(MATCH(LEFT(BH131,6),Final_Intermediate[Burmese_Consonants],0)),LEFT(BH131,6),
IF(ISNUMBER(MATCH(LEFT(BH131,5),Final_Intermediate[Burmese_Consonants],0)),LEFT(BH131,5),
IF(ISNUMBER(MATCH(LEFT(BH131,4),Final_Intermediate[Burmese_Consonants],0)),LEFT(BH131,4),
IF(ISNUMBER(MATCH(LEFT(BH131,3),Final_Intermediate[Burmese_Consonants],0)),LEFT(BH131,3),
IF(ISNUMBER(MATCH(LEFT(BH131,2),Final_Intermediate[Burmese_Consonants],0)),LEFT(BH131,2),
IF(ISNUMBER(MATCH(LEFT(BH131,1),Final_Intermediate[Burmese_Consonants],0)),LEFT(BH131,1),
"")))))))))))))))</f>
        <v/>
      </c>
      <c r="AK131" t="str">
        <f>IF(AND(OR(BI131="။",BI131="၊"),LEN(BI131)=1),BI131,
IF(ISNUMBER(MATCH(LEFT(BI131,7),Final_modified_Intermediate[Burmese_Consonants],0)),LEFT(BI131,7),
IF(ISNUMBER(MATCH(LEFT(BI131,6),Final_modified_Intermediate[Burmese_Consonants],0)),LEFT(BI131,6),
IF(ISNUMBER(MATCH(LEFT(BI131,5),Final_modified_Intermediate[Burmese_Consonants],0)),LEFT(BI131,5),
IF(ISNUMBER(MATCH(LEFT(BI131,4),Final_modified_Intermediate[Burmese_Consonants],0)),LEFT(BI131,4),
IF(ISNUMBER(MATCH(LEFT(BI131,3),Final_modified_Intermediate[Burmese_Consonants],0)),LEFT(BI131,3),
IF(ISNUMBER(MATCH(LEFT(BI131,2),Final_modified_Intermediate[Burmese_Consonants],0)),LEFT(BI131,2),
IF(ISNUMBER(MATCH(LEFT(BI131,1),Final_modified_Intermediate[Burmese_Consonants],0)),LEFT(BI131,1),
IF(ISNUMBER(MATCH(LEFT(BI131,7),Final_Intermediate[Burmese_Consonants],0)),LEFT(BI131,7),
IF(ISNUMBER(MATCH(LEFT(BI131,6),Final_Intermediate[Burmese_Consonants],0)),LEFT(BI131,6),
IF(ISNUMBER(MATCH(LEFT(BI131,5),Final_Intermediate[Burmese_Consonants],0)),LEFT(BI131,5),
IF(ISNUMBER(MATCH(LEFT(BI131,4),Final_Intermediate[Burmese_Consonants],0)),LEFT(BI131,4),
IF(ISNUMBER(MATCH(LEFT(BI131,3),Final_Intermediate[Burmese_Consonants],0)),LEFT(BI131,3),
IF(ISNUMBER(MATCH(LEFT(BI131,2),Final_Intermediate[Burmese_Consonants],0)),LEFT(BI131,2),
IF(ISNUMBER(MATCH(LEFT(BI131,1),Final_Intermediate[Burmese_Consonants],0)),LEFT(BI131,1),
"")))))))))))))))</f>
        <v/>
      </c>
      <c r="AL131" t="str">
        <f>IF(AND(OR(BJ131="။",BJ131="၊"),LEN(BJ131)=1),BJ131,
IF(ISNUMBER(MATCH(LEFT(BJ131,7),Final_modified_Intermediate[Burmese_Consonants],0)),LEFT(BJ131,7),
IF(ISNUMBER(MATCH(LEFT(BJ131,6),Final_modified_Intermediate[Burmese_Consonants],0)),LEFT(BJ131,6),
IF(ISNUMBER(MATCH(LEFT(BJ131,5),Final_modified_Intermediate[Burmese_Consonants],0)),LEFT(BJ131,5),
IF(ISNUMBER(MATCH(LEFT(BJ131,4),Final_modified_Intermediate[Burmese_Consonants],0)),LEFT(BJ131,4),
IF(ISNUMBER(MATCH(LEFT(BJ131,3),Final_modified_Intermediate[Burmese_Consonants],0)),LEFT(BJ131,3),
IF(ISNUMBER(MATCH(LEFT(BJ131,2),Final_modified_Intermediate[Burmese_Consonants],0)),LEFT(BJ131,2),
IF(ISNUMBER(MATCH(LEFT(BJ131,1),Final_modified_Intermediate[Burmese_Consonants],0)),LEFT(BJ131,1),
IF(ISNUMBER(MATCH(LEFT(BJ131,7),Final_Intermediate[Burmese_Consonants],0)),LEFT(BJ131,7),
IF(ISNUMBER(MATCH(LEFT(BJ131,6),Final_Intermediate[Burmese_Consonants],0)),LEFT(BJ131,6),
IF(ISNUMBER(MATCH(LEFT(BJ131,5),Final_Intermediate[Burmese_Consonants],0)),LEFT(BJ131,5),
IF(ISNUMBER(MATCH(LEFT(BJ131,4),Final_Intermediate[Burmese_Consonants],0)),LEFT(BJ131,4),
IF(ISNUMBER(MATCH(LEFT(BJ131,3),Final_Intermediate[Burmese_Consonants],0)),LEFT(BJ131,3),
IF(ISNUMBER(MATCH(LEFT(BJ131,2),Final_Intermediate[Burmese_Consonants],0)),LEFT(BJ131,2),
IF(ISNUMBER(MATCH(LEFT(BJ131,1),Final_Intermediate[Burmese_Consonants],0)),LEFT(BJ131,1),
"")))))))))))))))</f>
        <v/>
      </c>
      <c r="AN131" t="e">
        <f>Compiler_Burmese[[#This Row],[Sr. No.]]</f>
        <v>#REF!</v>
      </c>
      <c r="AO13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हिन3</v>
      </c>
      <c r="AS13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छो2</v>
      </c>
      <c r="AT13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1" t="e">
        <f>[2]!Vocabulary_Burmese[[#This Row],[Sr. No.]]</f>
        <v>#REF!</v>
      </c>
      <c r="BA131" t="str">
        <f>IF(Raw_data_N2_Kanji[[#This Row],[Categorie]]&lt;&gt;"","",
IF(ISNUMBER(MATCH(V,Special_list[Burmese word],0)),"",
SUBSTITUTE(Raw_data_N2_Kanji[[#This Row],[Raw]]," ","")))</f>
        <v>ပဲနီလေးဟင်းချို</v>
      </c>
      <c r="BB131" t="str">
        <f>RIGHT(Segregate18[[#This Row],[UPGRADE]],LEN(Segregate18[[#This Row],[UPGRADE]])-LEN(Compiler_Burmese[[#This Row],[1]]))</f>
        <v>နီလေးဟင်းချို</v>
      </c>
      <c r="BC131" t="str">
        <f>RIGHT(Segregate18[[#This Row],[11]],LEN(Segregate18[[#This Row],[11]])-LEN(Compiler_Burmese[[#This Row],[2]]))</f>
        <v>လေးဟင်းချို</v>
      </c>
      <c r="BD131" t="str">
        <f>RIGHT(Segregate18[[#This Row],[21]],LEN(Segregate18[[#This Row],[21]])-LEN(Compiler_Burmese[[#This Row],[3]]))</f>
        <v>ဟင်းချို</v>
      </c>
      <c r="BE131" t="str">
        <f>RIGHT(Segregate18[[#This Row],[31]],LEN(Segregate18[[#This Row],[31]])-LEN(Compiler_Burmese[[#This Row],[4]]))</f>
        <v>ချို</v>
      </c>
      <c r="BF131" t="str">
        <f>RIGHT(Segregate18[[#This Row],[41]],LEN(Segregate18[[#This Row],[41]])-LEN(Compiler_Burmese[[#This Row],[5]]))</f>
        <v/>
      </c>
      <c r="BG131" t="str">
        <f>RIGHT(Segregate18[[#This Row],[51]],LEN(Segregate18[[#This Row],[51]])-LEN(Compiler_Burmese[[#This Row],[6]]))</f>
        <v/>
      </c>
      <c r="BH131" t="str">
        <f>RIGHT(Segregate18[[#This Row],[61]],LEN(Segregate18[[#This Row],[61]])-LEN(Compiler_Burmese[[#This Row],[7]]))</f>
        <v/>
      </c>
      <c r="BI131" t="str">
        <f>RIGHT(Segregate18[[#This Row],[71]],LEN(Segregate18[[#This Row],[71]])-LEN(Compiler_Burmese[[#This Row],[8]]))</f>
        <v/>
      </c>
      <c r="BJ131" t="str">
        <f>RIGHT(Segregate18[[#This Row],[81]],LEN(Segregate18[[#This Row],[81]])-LEN(Compiler_Burmese[[#This Row],[9]]))</f>
        <v/>
      </c>
    </row>
    <row r="132" spans="1:62" ht="14.25" customHeight="1" x14ac:dyDescent="0.3">
      <c r="A132">
        <f>IF(Raw_data_N2_Kanji[[#This Row],[Categorie]]&lt;&gt;"",$A131+1,$A131)</f>
        <v>12</v>
      </c>
      <c r="B132" s="6">
        <f>IF(AND(Raw_data_N2_Kanji[[#This Row],[Supporting word 1]]="",Raw_data_N2_Kanji[[#This Row],[Supporting word 2]]=""),$B131,$B131+1)</f>
        <v>0</v>
      </c>
      <c r="C132" s="9">
        <f>ROW()-ROW(Raw_data_N2_Kanji[#Headers])</f>
        <v>130</v>
      </c>
      <c r="D132" s="9"/>
      <c r="E132" s="9" t="str">
        <f>IF(Raw_data_N2_Kanji[[#This Row],[Categorie]]="",$E131,Raw_data_N2_Kanji[[#This Row],[Categorie]])</f>
        <v>Soup (Lunch, Dinner)</v>
      </c>
      <c r="F132" s="9">
        <f t="shared" si="3"/>
        <v>6</v>
      </c>
      <c r="G132" s="57" t="str">
        <f>Raw_data_N2_Kanji[[#This Row],[Lecture_no]]&amp;"_"&amp;Raw_data_N2_Kanji[[#This Row],[Receipe_no]]</f>
        <v>Soup (Lunch, Dinner)_6</v>
      </c>
      <c r="H132" s="11" t="s">
        <v>27565</v>
      </c>
      <c r="I13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ကုလားပဲဟင်း</v>
      </c>
      <c r="K13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2" s="11"/>
      <c r="N132" s="11"/>
      <c r="O13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2" s="12" t="s">
        <v>27745</v>
      </c>
      <c r="Q132" s="12">
        <f>IF(Raw_data_N2_Kanji[[#This Row],[Receipe_no]]=0,$Q131,
$Q131+1)</f>
        <v>118</v>
      </c>
      <c r="R132" s="11"/>
      <c r="S132" s="11">
        <f>IF(Raw_data_N2_Kanji[[#This Row],[Marking]]="",1,"")</f>
        <v>1</v>
      </c>
      <c r="T132" s="11" t="str">
        <f>IF(Raw_data_N2_Kanji[[#This Row],[Marking_blank]]="",SUMPRODUCT(COUNTIF($S$3:$S132,$S132)),"")</f>
        <v/>
      </c>
      <c r="U132" s="12">
        <f>Raw_data_N2_Kanji[[#This Row],[Sr. no.]]</f>
        <v>130</v>
      </c>
      <c r="V132" s="11">
        <f>SUMPRODUCT(COUNTIF($J$3:$J132,$J132))</f>
        <v>1</v>
      </c>
      <c r="W132" s="82">
        <f>LEN('1_Raw_data'!$J132)</f>
        <v>11</v>
      </c>
      <c r="Y132" t="e">
        <f>Segregate18[[#This Row],[Sr. No.]]</f>
        <v>#REF!</v>
      </c>
      <c r="Z132" t="str">
        <f>IF(AND(OR(BA132="။",BA132="၊"),LEN(BA132)=1),BA132,
IF(ISNUMBER(MATCH(LEFT(BA132,7),Final_modified_Intermediate[Burmese_Consonants],0)),LEFT(BA132,7),
IF(ISNUMBER(MATCH(LEFT(BA132,6),Final_modified_Intermediate[Burmese_Consonants],0)),LEFT(BA132,6),
IF(ISNUMBER(MATCH(LEFT(BA132,5),Final_modified_Intermediate[Burmese_Consonants],0)),LEFT(BA132,5),
IF(ISNUMBER(MATCH(LEFT(BA132,4),Final_modified_Intermediate[Burmese_Consonants],0)),LEFT(BA132,4),
IF(ISNUMBER(MATCH(LEFT(BA132,3),Final_modified_Intermediate[Burmese_Consonants],0)),LEFT(BA132,3),
IF(ISNUMBER(MATCH(LEFT(BA132,2),Final_modified_Intermediate[Burmese_Consonants],0)),LEFT(BA132,2),
IF(ISNUMBER(MATCH(LEFT(BA132,1),Final_modified_Intermediate[Burmese_Consonants],0)),LEFT(BA132,1),
IF(ISNUMBER(MATCH(LEFT(BA132,7),Final_Intermediate[Burmese_Consonants],0)),LEFT(BA132,7),
IF(ISNUMBER(MATCH(LEFT(BA132,6),Final_Intermediate[Burmese_Consonants],0)),LEFT(BA132,6),
IF(ISNUMBER(MATCH(LEFT(BA132,5),Final_Intermediate[Burmese_Consonants],0)),LEFT(BA132,5),
IF(ISNUMBER(MATCH(LEFT(BA132,4),Final_Intermediate[Burmese_Consonants],0)),LEFT(BA132,4),
IF(ISNUMBER(MATCH(LEFT(BA132,3),Final_Intermediate[Burmese_Consonants],0)),LEFT(BA132,3),
IF(ISNUMBER(MATCH(LEFT(BA132,2),Final_Intermediate[Burmese_Consonants],0)),LEFT(BA132,2),
IF(ISNUMBER(MATCH(LEFT(BA132,1),Final_Intermediate[Burmese_Consonants],0)),LEFT(BA132,1),
"")))))))))))))))</f>
        <v>ကု</v>
      </c>
      <c r="AA13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2" t="str">
        <f>IF(AND(OR(BB132="။",BB132="၊"),LEN(BB132)=1),BB132,
IF(ISNUMBER(MATCH(LEFT(BB132,7),Final_modified_Intermediate[Burmese_Consonants],0)),LEFT(BB132,7),
IF(ISNUMBER(MATCH(LEFT(BB132,6),Final_modified_Intermediate[Burmese_Consonants],0)),LEFT(BB132,6),
IF(ISNUMBER(MATCH(LEFT(BB132,5),Final_modified_Intermediate[Burmese_Consonants],0)),LEFT(BB132,5),
IF(ISNUMBER(MATCH(LEFT(BB132,4),Final_modified_Intermediate[Burmese_Consonants],0)),LEFT(BB132,4),
IF(ISNUMBER(MATCH(LEFT(BB132,3),Final_modified_Intermediate[Burmese_Consonants],0)),LEFT(BB132,3),
IF(ISNUMBER(MATCH(LEFT(BB132,2),Final_modified_Intermediate[Burmese_Consonants],0)),LEFT(BB132,2),
IF(ISNUMBER(MATCH(LEFT(BB132,1),Final_modified_Intermediate[Burmese_Consonants],0)),LEFT(BB132,1),
IF(ISNUMBER(MATCH(LEFT(BB132,7),Final_Intermediate[Burmese_Consonants],0)),LEFT(BB132,7),
IF(ISNUMBER(MATCH(LEFT(BB132,6),Final_Intermediate[Burmese_Consonants],0)),LEFT(BB132,6),
IF(ISNUMBER(MATCH(LEFT(BB132,5),Final_Intermediate[Burmese_Consonants],0)),LEFT(BB132,5),
IF(ISNUMBER(MATCH(LEFT(BB132,4),Final_Intermediate[Burmese_Consonants],0)),LEFT(BB132,4),
IF(ISNUMBER(MATCH(LEFT(BB132,3),Final_Intermediate[Burmese_Consonants],0)),LEFT(BB132,3),
IF(ISNUMBER(MATCH(LEFT(BB132,2),Final_Intermediate[Burmese_Consonants],0)),LEFT(BB132,2),
IF(ISNUMBER(MATCH(LEFT(BB132,1),Final_Intermediate[Burmese_Consonants],0)),LEFT(BB132,1),
"")))))))))))))))</f>
        <v>လား</v>
      </c>
      <c r="AC13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2" t="str">
        <f>IF(AND(OR(BC132="။",BC132="၊"),LEN(BC132)=1),BC132,
IF(ISNUMBER(MATCH(LEFT(BC132,7),Final_modified_Intermediate[Burmese_Consonants],0)),LEFT(BC132,7),
IF(ISNUMBER(MATCH(LEFT(BC132,6),Final_modified_Intermediate[Burmese_Consonants],0)),LEFT(BC132,6),
IF(ISNUMBER(MATCH(LEFT(BC132,5),Final_modified_Intermediate[Burmese_Consonants],0)),LEFT(BC132,5),
IF(ISNUMBER(MATCH(LEFT(BC132,4),Final_modified_Intermediate[Burmese_Consonants],0)),LEFT(BC132,4),
IF(ISNUMBER(MATCH(LEFT(BC132,3),Final_modified_Intermediate[Burmese_Consonants],0)),LEFT(BC132,3),
IF(ISNUMBER(MATCH(LEFT(BC132,2),Final_modified_Intermediate[Burmese_Consonants],0)),LEFT(BC132,2),
IF(ISNUMBER(MATCH(LEFT(BC132,1),Final_modified_Intermediate[Burmese_Consonants],0)),LEFT(BC132,1),
IF(ISNUMBER(MATCH(LEFT(BC132,7),Final_Intermediate[Burmese_Consonants],0)),LEFT(BC132,7),
IF(ISNUMBER(MATCH(LEFT(BC132,6),Final_Intermediate[Burmese_Consonants],0)),LEFT(BC132,6),
IF(ISNUMBER(MATCH(LEFT(BC132,5),Final_Intermediate[Burmese_Consonants],0)),LEFT(BC132,5),
IF(ISNUMBER(MATCH(LEFT(BC132,4),Final_Intermediate[Burmese_Consonants],0)),LEFT(BC132,4),
IF(ISNUMBER(MATCH(LEFT(BC132,3),Final_Intermediate[Burmese_Consonants],0)),LEFT(BC132,3),
IF(ISNUMBER(MATCH(LEFT(BC132,2),Final_Intermediate[Burmese_Consonants],0)),LEFT(BC132,2),
IF(ISNUMBER(MATCH(LEFT(BC132,1),Final_Intermediate[Burmese_Consonants],0)),LEFT(BC132,1),
"")))))))))))))))</f>
        <v>ပဲ</v>
      </c>
      <c r="AE13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2" t="str">
        <f>IF(AND(OR(BD132="။",BD132="၊"),LEN(BD132)=1),BD132,
IF(ISNUMBER(MATCH(LEFT(BD132,7),Final_modified_Intermediate[Burmese_Consonants],0)),LEFT(BD132,7),
IF(ISNUMBER(MATCH(LEFT(BD132,6),Final_modified_Intermediate[Burmese_Consonants],0)),LEFT(BD132,6),
IF(ISNUMBER(MATCH(LEFT(BD132,5),Final_modified_Intermediate[Burmese_Consonants],0)),LEFT(BD132,5),
IF(ISNUMBER(MATCH(LEFT(BD132,4),Final_modified_Intermediate[Burmese_Consonants],0)),LEFT(BD132,4),
IF(ISNUMBER(MATCH(LEFT(BD132,3),Final_modified_Intermediate[Burmese_Consonants],0)),LEFT(BD132,3),
IF(ISNUMBER(MATCH(LEFT(BD132,2),Final_modified_Intermediate[Burmese_Consonants],0)),LEFT(BD132,2),
IF(ISNUMBER(MATCH(LEFT(BD132,1),Final_modified_Intermediate[Burmese_Consonants],0)),LEFT(BD132,1),
IF(ISNUMBER(MATCH(LEFT(BD132,7),Final_Intermediate[Burmese_Consonants],0)),LEFT(BD132,7),
IF(ISNUMBER(MATCH(LEFT(BD132,6),Final_Intermediate[Burmese_Consonants],0)),LEFT(BD132,6),
IF(ISNUMBER(MATCH(LEFT(BD132,5),Final_Intermediate[Burmese_Consonants],0)),LEFT(BD132,5),
IF(ISNUMBER(MATCH(LEFT(BD132,4),Final_Intermediate[Burmese_Consonants],0)),LEFT(BD132,4),
IF(ISNUMBER(MATCH(LEFT(BD132,3),Final_Intermediate[Burmese_Consonants],0)),LEFT(BD132,3),
IF(ISNUMBER(MATCH(LEFT(BD132,2),Final_Intermediate[Burmese_Consonants],0)),LEFT(BD132,2),
IF(ISNUMBER(MATCH(LEFT(BD132,1),Final_Intermediate[Burmese_Consonants],0)),LEFT(BD132,1),
"")))))))))))))))</f>
        <v>ဟင်း</v>
      </c>
      <c r="AG132" t="str">
        <f>IF(AND(OR(BE132="။",BE132="၊"),LEN(BE132)=1),BE132,
IF(ISNUMBER(MATCH(LEFT(BE132,7),Final_modified_Intermediate[Burmese_Consonants],0)),LEFT(BE132,7),
IF(ISNUMBER(MATCH(LEFT(BE132,6),Final_modified_Intermediate[Burmese_Consonants],0)),LEFT(BE132,6),
IF(ISNUMBER(MATCH(LEFT(BE132,5),Final_modified_Intermediate[Burmese_Consonants],0)),LEFT(BE132,5),
IF(ISNUMBER(MATCH(LEFT(BE132,4),Final_modified_Intermediate[Burmese_Consonants],0)),LEFT(BE132,4),
IF(ISNUMBER(MATCH(LEFT(BE132,3),Final_modified_Intermediate[Burmese_Consonants],0)),LEFT(BE132,3),
IF(ISNUMBER(MATCH(LEFT(BE132,2),Final_modified_Intermediate[Burmese_Consonants],0)),LEFT(BE132,2),
IF(ISNUMBER(MATCH(LEFT(BE132,1),Final_modified_Intermediate[Burmese_Consonants],0)),LEFT(BE132,1),
IF(ISNUMBER(MATCH(LEFT(BE132,7),Final_Intermediate[Burmese_Consonants],0)),LEFT(BE132,7),
IF(ISNUMBER(MATCH(LEFT(BE132,6),Final_Intermediate[Burmese_Consonants],0)),LEFT(BE132,6),
IF(ISNUMBER(MATCH(LEFT(BE132,5),Final_Intermediate[Burmese_Consonants],0)),LEFT(BE132,5),
IF(ISNUMBER(MATCH(LEFT(BE132,4),Final_Intermediate[Burmese_Consonants],0)),LEFT(BE132,4),
IF(ISNUMBER(MATCH(LEFT(BE132,3),Final_Intermediate[Burmese_Consonants],0)),LEFT(BE132,3),
IF(ISNUMBER(MATCH(LEFT(BE132,2),Final_Intermediate[Burmese_Consonants],0)),LEFT(BE132,2),
IF(ISNUMBER(MATCH(LEFT(BE132,1),Final_Intermediate[Burmese_Consonants],0)),LEFT(BE132,1),
"")))))))))))))))</f>
        <v/>
      </c>
      <c r="AH132" t="str">
        <f>IF(AND(OR(BF132="။",BF132="၊"),LEN(BF132)=1),BF132,
IF(ISNUMBER(MATCH(LEFT(BF132,7),Final_modified_Intermediate[Burmese_Consonants],0)),LEFT(BF132,7),
IF(ISNUMBER(MATCH(LEFT(BF132,6),Final_modified_Intermediate[Burmese_Consonants],0)),LEFT(BF132,6),
IF(ISNUMBER(MATCH(LEFT(BF132,5),Final_modified_Intermediate[Burmese_Consonants],0)),LEFT(BF132,5),
IF(ISNUMBER(MATCH(LEFT(BF132,4),Final_modified_Intermediate[Burmese_Consonants],0)),LEFT(BF132,4),
IF(ISNUMBER(MATCH(LEFT(BF132,3),Final_modified_Intermediate[Burmese_Consonants],0)),LEFT(BF132,3),
IF(ISNUMBER(MATCH(LEFT(BF132,2),Final_modified_Intermediate[Burmese_Consonants],0)),LEFT(BF132,2),
IF(ISNUMBER(MATCH(LEFT(BF132,1),Final_modified_Intermediate[Burmese_Consonants],0)),LEFT(BF132,1),
IF(ISNUMBER(MATCH(LEFT(BF132,7),Final_Intermediate[Burmese_Consonants],0)),LEFT(BF132,7),
IF(ISNUMBER(MATCH(LEFT(BF132,6),Final_Intermediate[Burmese_Consonants],0)),LEFT(BF132,6),
IF(ISNUMBER(MATCH(LEFT(BF132,5),Final_Intermediate[Burmese_Consonants],0)),LEFT(BF132,5),
IF(ISNUMBER(MATCH(LEFT(BF132,4),Final_Intermediate[Burmese_Consonants],0)),LEFT(BF132,4),
IF(ISNUMBER(MATCH(LEFT(BF132,3),Final_Intermediate[Burmese_Consonants],0)),LEFT(BF132,3),
IF(ISNUMBER(MATCH(LEFT(BF132,2),Final_Intermediate[Burmese_Consonants],0)),LEFT(BF132,2),
IF(ISNUMBER(MATCH(LEFT(BF132,1),Final_Intermediate[Burmese_Consonants],0)),LEFT(BF132,1),
"")))))))))))))))</f>
        <v/>
      </c>
      <c r="AI132" t="str">
        <f>IF(AND(OR(BG132="။",BG132="၊"),LEN(BG132)=1),BG132,
IF(ISNUMBER(MATCH(LEFT(BG132,7),Final_modified_Intermediate[Burmese_Consonants],0)),LEFT(BG132,7),
IF(ISNUMBER(MATCH(LEFT(BG132,6),Final_modified_Intermediate[Burmese_Consonants],0)),LEFT(BG132,6),
IF(ISNUMBER(MATCH(LEFT(BG132,5),Final_modified_Intermediate[Burmese_Consonants],0)),LEFT(BG132,5),
IF(ISNUMBER(MATCH(LEFT(BG132,4),Final_modified_Intermediate[Burmese_Consonants],0)),LEFT(BG132,4),
IF(ISNUMBER(MATCH(LEFT(BG132,3),Final_modified_Intermediate[Burmese_Consonants],0)),LEFT(BG132,3),
IF(ISNUMBER(MATCH(LEFT(BG132,2),Final_modified_Intermediate[Burmese_Consonants],0)),LEFT(BG132,2),
IF(ISNUMBER(MATCH(LEFT(BG132,1),Final_modified_Intermediate[Burmese_Consonants],0)),LEFT(BG132,1),
IF(ISNUMBER(MATCH(LEFT(BG132,7),Final_Intermediate[Burmese_Consonants],0)),LEFT(BG132,7),
IF(ISNUMBER(MATCH(LEFT(BG132,6),Final_Intermediate[Burmese_Consonants],0)),LEFT(BG132,6),
IF(ISNUMBER(MATCH(LEFT(BG132,5),Final_Intermediate[Burmese_Consonants],0)),LEFT(BG132,5),
IF(ISNUMBER(MATCH(LEFT(BG132,4),Final_Intermediate[Burmese_Consonants],0)),LEFT(BG132,4),
IF(ISNUMBER(MATCH(LEFT(BG132,3),Final_Intermediate[Burmese_Consonants],0)),LEFT(BG132,3),
IF(ISNUMBER(MATCH(LEFT(BG132,2),Final_Intermediate[Burmese_Consonants],0)),LEFT(BG132,2),
IF(ISNUMBER(MATCH(LEFT(BG132,1),Final_Intermediate[Burmese_Consonants],0)),LEFT(BG132,1),
"")))))))))))))))</f>
        <v/>
      </c>
      <c r="AJ132" t="str">
        <f>IF(AND(OR(BH132="။",BH132="၊"),LEN(BH132)=1),BH132,
IF(ISNUMBER(MATCH(LEFT(BH132,7),Final_modified_Intermediate[Burmese_Consonants],0)),LEFT(BH132,7),
IF(ISNUMBER(MATCH(LEFT(BH132,6),Final_modified_Intermediate[Burmese_Consonants],0)),LEFT(BH132,6),
IF(ISNUMBER(MATCH(LEFT(BH132,5),Final_modified_Intermediate[Burmese_Consonants],0)),LEFT(BH132,5),
IF(ISNUMBER(MATCH(LEFT(BH132,4),Final_modified_Intermediate[Burmese_Consonants],0)),LEFT(BH132,4),
IF(ISNUMBER(MATCH(LEFT(BH132,3),Final_modified_Intermediate[Burmese_Consonants],0)),LEFT(BH132,3),
IF(ISNUMBER(MATCH(LEFT(BH132,2),Final_modified_Intermediate[Burmese_Consonants],0)),LEFT(BH132,2),
IF(ISNUMBER(MATCH(LEFT(BH132,1),Final_modified_Intermediate[Burmese_Consonants],0)),LEFT(BH132,1),
IF(ISNUMBER(MATCH(LEFT(BH132,7),Final_Intermediate[Burmese_Consonants],0)),LEFT(BH132,7),
IF(ISNUMBER(MATCH(LEFT(BH132,6),Final_Intermediate[Burmese_Consonants],0)),LEFT(BH132,6),
IF(ISNUMBER(MATCH(LEFT(BH132,5),Final_Intermediate[Burmese_Consonants],0)),LEFT(BH132,5),
IF(ISNUMBER(MATCH(LEFT(BH132,4),Final_Intermediate[Burmese_Consonants],0)),LEFT(BH132,4),
IF(ISNUMBER(MATCH(LEFT(BH132,3),Final_Intermediate[Burmese_Consonants],0)),LEFT(BH132,3),
IF(ISNUMBER(MATCH(LEFT(BH132,2),Final_Intermediate[Burmese_Consonants],0)),LEFT(BH132,2),
IF(ISNUMBER(MATCH(LEFT(BH132,1),Final_Intermediate[Burmese_Consonants],0)),LEFT(BH132,1),
"")))))))))))))))</f>
        <v/>
      </c>
      <c r="AK132" t="str">
        <f>IF(AND(OR(BI132="။",BI132="၊"),LEN(BI132)=1),BI132,
IF(ISNUMBER(MATCH(LEFT(BI132,7),Final_modified_Intermediate[Burmese_Consonants],0)),LEFT(BI132,7),
IF(ISNUMBER(MATCH(LEFT(BI132,6),Final_modified_Intermediate[Burmese_Consonants],0)),LEFT(BI132,6),
IF(ISNUMBER(MATCH(LEFT(BI132,5),Final_modified_Intermediate[Burmese_Consonants],0)),LEFT(BI132,5),
IF(ISNUMBER(MATCH(LEFT(BI132,4),Final_modified_Intermediate[Burmese_Consonants],0)),LEFT(BI132,4),
IF(ISNUMBER(MATCH(LEFT(BI132,3),Final_modified_Intermediate[Burmese_Consonants],0)),LEFT(BI132,3),
IF(ISNUMBER(MATCH(LEFT(BI132,2),Final_modified_Intermediate[Burmese_Consonants],0)),LEFT(BI132,2),
IF(ISNUMBER(MATCH(LEFT(BI132,1),Final_modified_Intermediate[Burmese_Consonants],0)),LEFT(BI132,1),
IF(ISNUMBER(MATCH(LEFT(BI132,7),Final_Intermediate[Burmese_Consonants],0)),LEFT(BI132,7),
IF(ISNUMBER(MATCH(LEFT(BI132,6),Final_Intermediate[Burmese_Consonants],0)),LEFT(BI132,6),
IF(ISNUMBER(MATCH(LEFT(BI132,5),Final_Intermediate[Burmese_Consonants],0)),LEFT(BI132,5),
IF(ISNUMBER(MATCH(LEFT(BI132,4),Final_Intermediate[Burmese_Consonants],0)),LEFT(BI132,4),
IF(ISNUMBER(MATCH(LEFT(BI132,3),Final_Intermediate[Burmese_Consonants],0)),LEFT(BI132,3),
IF(ISNUMBER(MATCH(LEFT(BI132,2),Final_Intermediate[Burmese_Consonants],0)),LEFT(BI132,2),
IF(ISNUMBER(MATCH(LEFT(BI132,1),Final_Intermediate[Burmese_Consonants],0)),LEFT(BI132,1),
"")))))))))))))))</f>
        <v/>
      </c>
      <c r="AL132" t="str">
        <f>IF(AND(OR(BJ132="။",BJ132="၊"),LEN(BJ132)=1),BJ132,
IF(ISNUMBER(MATCH(LEFT(BJ132,7),Final_modified_Intermediate[Burmese_Consonants],0)),LEFT(BJ132,7),
IF(ISNUMBER(MATCH(LEFT(BJ132,6),Final_modified_Intermediate[Burmese_Consonants],0)),LEFT(BJ132,6),
IF(ISNUMBER(MATCH(LEFT(BJ132,5),Final_modified_Intermediate[Burmese_Consonants],0)),LEFT(BJ132,5),
IF(ISNUMBER(MATCH(LEFT(BJ132,4),Final_modified_Intermediate[Burmese_Consonants],0)),LEFT(BJ132,4),
IF(ISNUMBER(MATCH(LEFT(BJ132,3),Final_modified_Intermediate[Burmese_Consonants],0)),LEFT(BJ132,3),
IF(ISNUMBER(MATCH(LEFT(BJ132,2),Final_modified_Intermediate[Burmese_Consonants],0)),LEFT(BJ132,2),
IF(ISNUMBER(MATCH(LEFT(BJ132,1),Final_modified_Intermediate[Burmese_Consonants],0)),LEFT(BJ132,1),
IF(ISNUMBER(MATCH(LEFT(BJ132,7),Final_Intermediate[Burmese_Consonants],0)),LEFT(BJ132,7),
IF(ISNUMBER(MATCH(LEFT(BJ132,6),Final_Intermediate[Burmese_Consonants],0)),LEFT(BJ132,6),
IF(ISNUMBER(MATCH(LEFT(BJ132,5),Final_Intermediate[Burmese_Consonants],0)),LEFT(BJ132,5),
IF(ISNUMBER(MATCH(LEFT(BJ132,4),Final_Intermediate[Burmese_Consonants],0)),LEFT(BJ132,4),
IF(ISNUMBER(MATCH(LEFT(BJ132,3),Final_Intermediate[Burmese_Consonants],0)),LEFT(BJ132,3),
IF(ISNUMBER(MATCH(LEFT(BJ132,2),Final_Intermediate[Burmese_Consonants],0)),LEFT(BJ132,2),
IF(ISNUMBER(MATCH(LEFT(BJ132,1),Final_Intermediate[Burmese_Consonants],0)),LEFT(BJ132,1),
"")))))))))))))))</f>
        <v/>
      </c>
      <c r="AN132" t="e">
        <f>Compiler_Burmese[[#This Row],[Sr. No.]]</f>
        <v>#REF!</v>
      </c>
      <c r="AO13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हिन3</v>
      </c>
      <c r="AS13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2" t="e">
        <f>[2]!Vocabulary_Burmese[[#This Row],[Sr. No.]]</f>
        <v>#REF!</v>
      </c>
      <c r="BA132" t="str">
        <f>IF(Raw_data_N2_Kanji[[#This Row],[Categorie]]&lt;&gt;"","",
IF(ISNUMBER(MATCH(V,Special_list[Burmese word],0)),"",
SUBSTITUTE(Raw_data_N2_Kanji[[#This Row],[Raw]]," ","")))</f>
        <v>ကုလားပဲဟင်း</v>
      </c>
      <c r="BB132" t="str">
        <f>RIGHT(Segregate18[[#This Row],[UPGRADE]],LEN(Segregate18[[#This Row],[UPGRADE]])-LEN(Compiler_Burmese[[#This Row],[1]]))</f>
        <v>လားပဲဟင်း</v>
      </c>
      <c r="BC132" t="str">
        <f>RIGHT(Segregate18[[#This Row],[11]],LEN(Segregate18[[#This Row],[11]])-LEN(Compiler_Burmese[[#This Row],[2]]))</f>
        <v>ပဲဟင်း</v>
      </c>
      <c r="BD132" t="str">
        <f>RIGHT(Segregate18[[#This Row],[21]],LEN(Segregate18[[#This Row],[21]])-LEN(Compiler_Burmese[[#This Row],[3]]))</f>
        <v>ဟင်း</v>
      </c>
      <c r="BE132" t="str">
        <f>RIGHT(Segregate18[[#This Row],[31]],LEN(Segregate18[[#This Row],[31]])-LEN(Compiler_Burmese[[#This Row],[4]]))</f>
        <v/>
      </c>
      <c r="BF132" t="str">
        <f>RIGHT(Segregate18[[#This Row],[41]],LEN(Segregate18[[#This Row],[41]])-LEN(Compiler_Burmese[[#This Row],[5]]))</f>
        <v/>
      </c>
      <c r="BG132" t="str">
        <f>RIGHT(Segregate18[[#This Row],[51]],LEN(Segregate18[[#This Row],[51]])-LEN(Compiler_Burmese[[#This Row],[6]]))</f>
        <v/>
      </c>
      <c r="BH132" t="str">
        <f>RIGHT(Segregate18[[#This Row],[61]],LEN(Segregate18[[#This Row],[61]])-LEN(Compiler_Burmese[[#This Row],[7]]))</f>
        <v/>
      </c>
      <c r="BI132" t="str">
        <f>RIGHT(Segregate18[[#This Row],[71]],LEN(Segregate18[[#This Row],[71]])-LEN(Compiler_Burmese[[#This Row],[8]]))</f>
        <v/>
      </c>
      <c r="BJ132" t="str">
        <f>RIGHT(Segregate18[[#This Row],[81]],LEN(Segregate18[[#This Row],[81]])-LEN(Compiler_Burmese[[#This Row],[9]]))</f>
        <v/>
      </c>
    </row>
    <row r="133" spans="1:62" ht="14.25" customHeight="1" x14ac:dyDescent="0.3">
      <c r="A133">
        <f>IF(Raw_data_N2_Kanji[[#This Row],[Categorie]]&lt;&gt;"",$A132+1,$A132)</f>
        <v>13</v>
      </c>
      <c r="B133" s="6">
        <f>IF(AND(Raw_data_N2_Kanji[[#This Row],[Supporting word 1]]="",Raw_data_N2_Kanji[[#This Row],[Supporting word 2]]=""),$B132,$B132+1)</f>
        <v>0</v>
      </c>
      <c r="C133" s="9">
        <f>ROW()-ROW(Raw_data_N2_Kanji[#Headers])</f>
        <v>131</v>
      </c>
      <c r="D133" s="9" t="s">
        <v>27462</v>
      </c>
      <c r="E133" s="9" t="str">
        <f>IF(Raw_data_N2_Kanji[[#This Row],[Categorie]]="",$E132,Raw_data_N2_Kanji[[#This Row],[Categorie]])</f>
        <v>Dessert &amp; Sweets</v>
      </c>
      <c r="F133" s="9">
        <f t="shared" si="3"/>
        <v>0</v>
      </c>
      <c r="G133" s="57" t="str">
        <f>Raw_data_N2_Kanji[[#This Row],[Lecture_no]]&amp;"_"&amp;Raw_data_N2_Kanji[[#This Row],[Receipe_no]]</f>
        <v>Dessert &amp; Sweets_0</v>
      </c>
      <c r="H133" s="125" t="s">
        <v>27462</v>
      </c>
      <c r="I13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Dessert &amp; Sweets</v>
      </c>
      <c r="K13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3" s="11"/>
      <c r="N133" s="11"/>
      <c r="O133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33" s="12"/>
      <c r="Q133" s="12">
        <f>IF(Raw_data_N2_Kanji[[#This Row],[Receipe_no]]=0,$Q132,
$Q132+1)</f>
        <v>118</v>
      </c>
      <c r="R133" s="11"/>
      <c r="S133" s="11">
        <f>IF(Raw_data_N2_Kanji[[#This Row],[Marking]]="",1,"")</f>
        <v>1</v>
      </c>
      <c r="T133" s="11" t="str">
        <f>IF(Raw_data_N2_Kanji[[#This Row],[Marking_blank]]="",SUMPRODUCT(COUNTIF($S$3:$S133,$S133)),"")</f>
        <v/>
      </c>
      <c r="U133" s="12">
        <f>Raw_data_N2_Kanji[[#This Row],[Sr. no.]]</f>
        <v>131</v>
      </c>
      <c r="V133" s="11">
        <f>SUMPRODUCT(COUNTIF($J$3:$J133,$J133))</f>
        <v>1</v>
      </c>
      <c r="W133" s="82">
        <f>LEN('1_Raw_data'!$J133)</f>
        <v>16</v>
      </c>
      <c r="Y133" t="e">
        <f>Segregate18[[#This Row],[Sr. No.]]</f>
        <v>#REF!</v>
      </c>
      <c r="Z133" t="str">
        <f>IF(AND(OR(BA133="။",BA133="၊"),LEN(BA133)=1),BA133,
IF(ISNUMBER(MATCH(LEFT(BA133,7),Final_modified_Intermediate[Burmese_Consonants],0)),LEFT(BA133,7),
IF(ISNUMBER(MATCH(LEFT(BA133,6),Final_modified_Intermediate[Burmese_Consonants],0)),LEFT(BA133,6),
IF(ISNUMBER(MATCH(LEFT(BA133,5),Final_modified_Intermediate[Burmese_Consonants],0)),LEFT(BA133,5),
IF(ISNUMBER(MATCH(LEFT(BA133,4),Final_modified_Intermediate[Burmese_Consonants],0)),LEFT(BA133,4),
IF(ISNUMBER(MATCH(LEFT(BA133,3),Final_modified_Intermediate[Burmese_Consonants],0)),LEFT(BA133,3),
IF(ISNUMBER(MATCH(LEFT(BA133,2),Final_modified_Intermediate[Burmese_Consonants],0)),LEFT(BA133,2),
IF(ISNUMBER(MATCH(LEFT(BA133,1),Final_modified_Intermediate[Burmese_Consonants],0)),LEFT(BA133,1),
IF(ISNUMBER(MATCH(LEFT(BA133,7),Final_Intermediate[Burmese_Consonants],0)),LEFT(BA133,7),
IF(ISNUMBER(MATCH(LEFT(BA133,6),Final_Intermediate[Burmese_Consonants],0)),LEFT(BA133,6),
IF(ISNUMBER(MATCH(LEFT(BA133,5),Final_Intermediate[Burmese_Consonants],0)),LEFT(BA133,5),
IF(ISNUMBER(MATCH(LEFT(BA133,4),Final_Intermediate[Burmese_Consonants],0)),LEFT(BA133,4),
IF(ISNUMBER(MATCH(LEFT(BA133,3),Final_Intermediate[Burmese_Consonants],0)),LEFT(BA133,3),
IF(ISNUMBER(MATCH(LEFT(BA133,2),Final_Intermediate[Burmese_Consonants],0)),LEFT(BA133,2),
IF(ISNUMBER(MATCH(LEFT(BA133,1),Final_Intermediate[Burmese_Consonants],0)),LEFT(BA133,1),
"")))))))))))))))</f>
        <v/>
      </c>
      <c r="AA133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33" t="str">
        <f>IF(AND(OR(BB133="။",BB133="၊"),LEN(BB133)=1),BB133,
IF(ISNUMBER(MATCH(LEFT(BB133,7),Final_modified_Intermediate[Burmese_Consonants],0)),LEFT(BB133,7),
IF(ISNUMBER(MATCH(LEFT(BB133,6),Final_modified_Intermediate[Burmese_Consonants],0)),LEFT(BB133,6),
IF(ISNUMBER(MATCH(LEFT(BB133,5),Final_modified_Intermediate[Burmese_Consonants],0)),LEFT(BB133,5),
IF(ISNUMBER(MATCH(LEFT(BB133,4),Final_modified_Intermediate[Burmese_Consonants],0)),LEFT(BB133,4),
IF(ISNUMBER(MATCH(LEFT(BB133,3),Final_modified_Intermediate[Burmese_Consonants],0)),LEFT(BB133,3),
IF(ISNUMBER(MATCH(LEFT(BB133,2),Final_modified_Intermediate[Burmese_Consonants],0)),LEFT(BB133,2),
IF(ISNUMBER(MATCH(LEFT(BB133,1),Final_modified_Intermediate[Burmese_Consonants],0)),LEFT(BB133,1),
IF(ISNUMBER(MATCH(LEFT(BB133,7),Final_Intermediate[Burmese_Consonants],0)),LEFT(BB133,7),
IF(ISNUMBER(MATCH(LEFT(BB133,6),Final_Intermediate[Burmese_Consonants],0)),LEFT(BB133,6),
IF(ISNUMBER(MATCH(LEFT(BB133,5),Final_Intermediate[Burmese_Consonants],0)),LEFT(BB133,5),
IF(ISNUMBER(MATCH(LEFT(BB133,4),Final_Intermediate[Burmese_Consonants],0)),LEFT(BB133,4),
IF(ISNUMBER(MATCH(LEFT(BB133,3),Final_Intermediate[Burmese_Consonants],0)),LEFT(BB133,3),
IF(ISNUMBER(MATCH(LEFT(BB133,2),Final_Intermediate[Burmese_Consonants],0)),LEFT(BB133,2),
IF(ISNUMBER(MATCH(LEFT(BB133,1),Final_Intermediate[Burmese_Consonants],0)),LEFT(BB133,1),
"")))))))))))))))</f>
        <v/>
      </c>
      <c r="AC133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33" t="str">
        <f>IF(AND(OR(BC133="။",BC133="၊"),LEN(BC133)=1),BC133,
IF(ISNUMBER(MATCH(LEFT(BC133,7),Final_modified_Intermediate[Burmese_Consonants],0)),LEFT(BC133,7),
IF(ISNUMBER(MATCH(LEFT(BC133,6),Final_modified_Intermediate[Burmese_Consonants],0)),LEFT(BC133,6),
IF(ISNUMBER(MATCH(LEFT(BC133,5),Final_modified_Intermediate[Burmese_Consonants],0)),LEFT(BC133,5),
IF(ISNUMBER(MATCH(LEFT(BC133,4),Final_modified_Intermediate[Burmese_Consonants],0)),LEFT(BC133,4),
IF(ISNUMBER(MATCH(LEFT(BC133,3),Final_modified_Intermediate[Burmese_Consonants],0)),LEFT(BC133,3),
IF(ISNUMBER(MATCH(LEFT(BC133,2),Final_modified_Intermediate[Burmese_Consonants],0)),LEFT(BC133,2),
IF(ISNUMBER(MATCH(LEFT(BC133,1),Final_modified_Intermediate[Burmese_Consonants],0)),LEFT(BC133,1),
IF(ISNUMBER(MATCH(LEFT(BC133,7),Final_Intermediate[Burmese_Consonants],0)),LEFT(BC133,7),
IF(ISNUMBER(MATCH(LEFT(BC133,6),Final_Intermediate[Burmese_Consonants],0)),LEFT(BC133,6),
IF(ISNUMBER(MATCH(LEFT(BC133,5),Final_Intermediate[Burmese_Consonants],0)),LEFT(BC133,5),
IF(ISNUMBER(MATCH(LEFT(BC133,4),Final_Intermediate[Burmese_Consonants],0)),LEFT(BC133,4),
IF(ISNUMBER(MATCH(LEFT(BC133,3),Final_Intermediate[Burmese_Consonants],0)),LEFT(BC133,3),
IF(ISNUMBER(MATCH(LEFT(BC133,2),Final_Intermediate[Burmese_Consonants],0)),LEFT(BC133,2),
IF(ISNUMBER(MATCH(LEFT(BC133,1),Final_Intermediate[Burmese_Consonants],0)),LEFT(BC133,1),
"")))))))))))))))</f>
        <v/>
      </c>
      <c r="AE133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33" t="str">
        <f>IF(AND(OR(BD133="။",BD133="၊"),LEN(BD133)=1),BD133,
IF(ISNUMBER(MATCH(LEFT(BD133,7),Final_modified_Intermediate[Burmese_Consonants],0)),LEFT(BD133,7),
IF(ISNUMBER(MATCH(LEFT(BD133,6),Final_modified_Intermediate[Burmese_Consonants],0)),LEFT(BD133,6),
IF(ISNUMBER(MATCH(LEFT(BD133,5),Final_modified_Intermediate[Burmese_Consonants],0)),LEFT(BD133,5),
IF(ISNUMBER(MATCH(LEFT(BD133,4),Final_modified_Intermediate[Burmese_Consonants],0)),LEFT(BD133,4),
IF(ISNUMBER(MATCH(LEFT(BD133,3),Final_modified_Intermediate[Burmese_Consonants],0)),LEFT(BD133,3),
IF(ISNUMBER(MATCH(LEFT(BD133,2),Final_modified_Intermediate[Burmese_Consonants],0)),LEFT(BD133,2),
IF(ISNUMBER(MATCH(LEFT(BD133,1),Final_modified_Intermediate[Burmese_Consonants],0)),LEFT(BD133,1),
IF(ISNUMBER(MATCH(LEFT(BD133,7),Final_Intermediate[Burmese_Consonants],0)),LEFT(BD133,7),
IF(ISNUMBER(MATCH(LEFT(BD133,6),Final_Intermediate[Burmese_Consonants],0)),LEFT(BD133,6),
IF(ISNUMBER(MATCH(LEFT(BD133,5),Final_Intermediate[Burmese_Consonants],0)),LEFT(BD133,5),
IF(ISNUMBER(MATCH(LEFT(BD133,4),Final_Intermediate[Burmese_Consonants],0)),LEFT(BD133,4),
IF(ISNUMBER(MATCH(LEFT(BD133,3),Final_Intermediate[Burmese_Consonants],0)),LEFT(BD133,3),
IF(ISNUMBER(MATCH(LEFT(BD133,2),Final_Intermediate[Burmese_Consonants],0)),LEFT(BD133,2),
IF(ISNUMBER(MATCH(LEFT(BD133,1),Final_Intermediate[Burmese_Consonants],0)),LEFT(BD133,1),
"")))))))))))))))</f>
        <v/>
      </c>
      <c r="AG133" t="str">
        <f>IF(AND(OR(BE133="။",BE133="၊"),LEN(BE133)=1),BE133,
IF(ISNUMBER(MATCH(LEFT(BE133,7),Final_modified_Intermediate[Burmese_Consonants],0)),LEFT(BE133,7),
IF(ISNUMBER(MATCH(LEFT(BE133,6),Final_modified_Intermediate[Burmese_Consonants],0)),LEFT(BE133,6),
IF(ISNUMBER(MATCH(LEFT(BE133,5),Final_modified_Intermediate[Burmese_Consonants],0)),LEFT(BE133,5),
IF(ISNUMBER(MATCH(LEFT(BE133,4),Final_modified_Intermediate[Burmese_Consonants],0)),LEFT(BE133,4),
IF(ISNUMBER(MATCH(LEFT(BE133,3),Final_modified_Intermediate[Burmese_Consonants],0)),LEFT(BE133,3),
IF(ISNUMBER(MATCH(LEFT(BE133,2),Final_modified_Intermediate[Burmese_Consonants],0)),LEFT(BE133,2),
IF(ISNUMBER(MATCH(LEFT(BE133,1),Final_modified_Intermediate[Burmese_Consonants],0)),LEFT(BE133,1),
IF(ISNUMBER(MATCH(LEFT(BE133,7),Final_Intermediate[Burmese_Consonants],0)),LEFT(BE133,7),
IF(ISNUMBER(MATCH(LEFT(BE133,6),Final_Intermediate[Burmese_Consonants],0)),LEFT(BE133,6),
IF(ISNUMBER(MATCH(LEFT(BE133,5),Final_Intermediate[Burmese_Consonants],0)),LEFT(BE133,5),
IF(ISNUMBER(MATCH(LEFT(BE133,4),Final_Intermediate[Burmese_Consonants],0)),LEFT(BE133,4),
IF(ISNUMBER(MATCH(LEFT(BE133,3),Final_Intermediate[Burmese_Consonants],0)),LEFT(BE133,3),
IF(ISNUMBER(MATCH(LEFT(BE133,2),Final_Intermediate[Burmese_Consonants],0)),LEFT(BE133,2),
IF(ISNUMBER(MATCH(LEFT(BE133,1),Final_Intermediate[Burmese_Consonants],0)),LEFT(BE133,1),
"")))))))))))))))</f>
        <v/>
      </c>
      <c r="AH133" t="str">
        <f>IF(AND(OR(BF133="။",BF133="၊"),LEN(BF133)=1),BF133,
IF(ISNUMBER(MATCH(LEFT(BF133,7),Final_modified_Intermediate[Burmese_Consonants],0)),LEFT(BF133,7),
IF(ISNUMBER(MATCH(LEFT(BF133,6),Final_modified_Intermediate[Burmese_Consonants],0)),LEFT(BF133,6),
IF(ISNUMBER(MATCH(LEFT(BF133,5),Final_modified_Intermediate[Burmese_Consonants],0)),LEFT(BF133,5),
IF(ISNUMBER(MATCH(LEFT(BF133,4),Final_modified_Intermediate[Burmese_Consonants],0)),LEFT(BF133,4),
IF(ISNUMBER(MATCH(LEFT(BF133,3),Final_modified_Intermediate[Burmese_Consonants],0)),LEFT(BF133,3),
IF(ISNUMBER(MATCH(LEFT(BF133,2),Final_modified_Intermediate[Burmese_Consonants],0)),LEFT(BF133,2),
IF(ISNUMBER(MATCH(LEFT(BF133,1),Final_modified_Intermediate[Burmese_Consonants],0)),LEFT(BF133,1),
IF(ISNUMBER(MATCH(LEFT(BF133,7),Final_Intermediate[Burmese_Consonants],0)),LEFT(BF133,7),
IF(ISNUMBER(MATCH(LEFT(BF133,6),Final_Intermediate[Burmese_Consonants],0)),LEFT(BF133,6),
IF(ISNUMBER(MATCH(LEFT(BF133,5),Final_Intermediate[Burmese_Consonants],0)),LEFT(BF133,5),
IF(ISNUMBER(MATCH(LEFT(BF133,4),Final_Intermediate[Burmese_Consonants],0)),LEFT(BF133,4),
IF(ISNUMBER(MATCH(LEFT(BF133,3),Final_Intermediate[Burmese_Consonants],0)),LEFT(BF133,3),
IF(ISNUMBER(MATCH(LEFT(BF133,2),Final_Intermediate[Burmese_Consonants],0)),LEFT(BF133,2),
IF(ISNUMBER(MATCH(LEFT(BF133,1),Final_Intermediate[Burmese_Consonants],0)),LEFT(BF133,1),
"")))))))))))))))</f>
        <v/>
      </c>
      <c r="AI133" t="str">
        <f>IF(AND(OR(BG133="။",BG133="၊"),LEN(BG133)=1),BG133,
IF(ISNUMBER(MATCH(LEFT(BG133,7),Final_modified_Intermediate[Burmese_Consonants],0)),LEFT(BG133,7),
IF(ISNUMBER(MATCH(LEFT(BG133,6),Final_modified_Intermediate[Burmese_Consonants],0)),LEFT(BG133,6),
IF(ISNUMBER(MATCH(LEFT(BG133,5),Final_modified_Intermediate[Burmese_Consonants],0)),LEFT(BG133,5),
IF(ISNUMBER(MATCH(LEFT(BG133,4),Final_modified_Intermediate[Burmese_Consonants],0)),LEFT(BG133,4),
IF(ISNUMBER(MATCH(LEFT(BG133,3),Final_modified_Intermediate[Burmese_Consonants],0)),LEFT(BG133,3),
IF(ISNUMBER(MATCH(LEFT(BG133,2),Final_modified_Intermediate[Burmese_Consonants],0)),LEFT(BG133,2),
IF(ISNUMBER(MATCH(LEFT(BG133,1),Final_modified_Intermediate[Burmese_Consonants],0)),LEFT(BG133,1),
IF(ISNUMBER(MATCH(LEFT(BG133,7),Final_Intermediate[Burmese_Consonants],0)),LEFT(BG133,7),
IF(ISNUMBER(MATCH(LEFT(BG133,6),Final_Intermediate[Burmese_Consonants],0)),LEFT(BG133,6),
IF(ISNUMBER(MATCH(LEFT(BG133,5),Final_Intermediate[Burmese_Consonants],0)),LEFT(BG133,5),
IF(ISNUMBER(MATCH(LEFT(BG133,4),Final_Intermediate[Burmese_Consonants],0)),LEFT(BG133,4),
IF(ISNUMBER(MATCH(LEFT(BG133,3),Final_Intermediate[Burmese_Consonants],0)),LEFT(BG133,3),
IF(ISNUMBER(MATCH(LEFT(BG133,2),Final_Intermediate[Burmese_Consonants],0)),LEFT(BG133,2),
IF(ISNUMBER(MATCH(LEFT(BG133,1),Final_Intermediate[Burmese_Consonants],0)),LEFT(BG133,1),
"")))))))))))))))</f>
        <v/>
      </c>
      <c r="AJ133" t="str">
        <f>IF(AND(OR(BH133="။",BH133="၊"),LEN(BH133)=1),BH133,
IF(ISNUMBER(MATCH(LEFT(BH133,7),Final_modified_Intermediate[Burmese_Consonants],0)),LEFT(BH133,7),
IF(ISNUMBER(MATCH(LEFT(BH133,6),Final_modified_Intermediate[Burmese_Consonants],0)),LEFT(BH133,6),
IF(ISNUMBER(MATCH(LEFT(BH133,5),Final_modified_Intermediate[Burmese_Consonants],0)),LEFT(BH133,5),
IF(ISNUMBER(MATCH(LEFT(BH133,4),Final_modified_Intermediate[Burmese_Consonants],0)),LEFT(BH133,4),
IF(ISNUMBER(MATCH(LEFT(BH133,3),Final_modified_Intermediate[Burmese_Consonants],0)),LEFT(BH133,3),
IF(ISNUMBER(MATCH(LEFT(BH133,2),Final_modified_Intermediate[Burmese_Consonants],0)),LEFT(BH133,2),
IF(ISNUMBER(MATCH(LEFT(BH133,1),Final_modified_Intermediate[Burmese_Consonants],0)),LEFT(BH133,1),
IF(ISNUMBER(MATCH(LEFT(BH133,7),Final_Intermediate[Burmese_Consonants],0)),LEFT(BH133,7),
IF(ISNUMBER(MATCH(LEFT(BH133,6),Final_Intermediate[Burmese_Consonants],0)),LEFT(BH133,6),
IF(ISNUMBER(MATCH(LEFT(BH133,5),Final_Intermediate[Burmese_Consonants],0)),LEFT(BH133,5),
IF(ISNUMBER(MATCH(LEFT(BH133,4),Final_Intermediate[Burmese_Consonants],0)),LEFT(BH133,4),
IF(ISNUMBER(MATCH(LEFT(BH133,3),Final_Intermediate[Burmese_Consonants],0)),LEFT(BH133,3),
IF(ISNUMBER(MATCH(LEFT(BH133,2),Final_Intermediate[Burmese_Consonants],0)),LEFT(BH133,2),
IF(ISNUMBER(MATCH(LEFT(BH133,1),Final_Intermediate[Burmese_Consonants],0)),LEFT(BH133,1),
"")))))))))))))))</f>
        <v/>
      </c>
      <c r="AK133" t="str">
        <f>IF(AND(OR(BI133="။",BI133="၊"),LEN(BI133)=1),BI133,
IF(ISNUMBER(MATCH(LEFT(BI133,7),Final_modified_Intermediate[Burmese_Consonants],0)),LEFT(BI133,7),
IF(ISNUMBER(MATCH(LEFT(BI133,6),Final_modified_Intermediate[Burmese_Consonants],0)),LEFT(BI133,6),
IF(ISNUMBER(MATCH(LEFT(BI133,5),Final_modified_Intermediate[Burmese_Consonants],0)),LEFT(BI133,5),
IF(ISNUMBER(MATCH(LEFT(BI133,4),Final_modified_Intermediate[Burmese_Consonants],0)),LEFT(BI133,4),
IF(ISNUMBER(MATCH(LEFT(BI133,3),Final_modified_Intermediate[Burmese_Consonants],0)),LEFT(BI133,3),
IF(ISNUMBER(MATCH(LEFT(BI133,2),Final_modified_Intermediate[Burmese_Consonants],0)),LEFT(BI133,2),
IF(ISNUMBER(MATCH(LEFT(BI133,1),Final_modified_Intermediate[Burmese_Consonants],0)),LEFT(BI133,1),
IF(ISNUMBER(MATCH(LEFT(BI133,7),Final_Intermediate[Burmese_Consonants],0)),LEFT(BI133,7),
IF(ISNUMBER(MATCH(LEFT(BI133,6),Final_Intermediate[Burmese_Consonants],0)),LEFT(BI133,6),
IF(ISNUMBER(MATCH(LEFT(BI133,5),Final_Intermediate[Burmese_Consonants],0)),LEFT(BI133,5),
IF(ISNUMBER(MATCH(LEFT(BI133,4),Final_Intermediate[Burmese_Consonants],0)),LEFT(BI133,4),
IF(ISNUMBER(MATCH(LEFT(BI133,3),Final_Intermediate[Burmese_Consonants],0)),LEFT(BI133,3),
IF(ISNUMBER(MATCH(LEFT(BI133,2),Final_Intermediate[Burmese_Consonants],0)),LEFT(BI133,2),
IF(ISNUMBER(MATCH(LEFT(BI133,1),Final_Intermediate[Burmese_Consonants],0)),LEFT(BI133,1),
"")))))))))))))))</f>
        <v/>
      </c>
      <c r="AL133" t="str">
        <f>IF(AND(OR(BJ133="။",BJ133="၊"),LEN(BJ133)=1),BJ133,
IF(ISNUMBER(MATCH(LEFT(BJ133,7),Final_modified_Intermediate[Burmese_Consonants],0)),LEFT(BJ133,7),
IF(ISNUMBER(MATCH(LEFT(BJ133,6),Final_modified_Intermediate[Burmese_Consonants],0)),LEFT(BJ133,6),
IF(ISNUMBER(MATCH(LEFT(BJ133,5),Final_modified_Intermediate[Burmese_Consonants],0)),LEFT(BJ133,5),
IF(ISNUMBER(MATCH(LEFT(BJ133,4),Final_modified_Intermediate[Burmese_Consonants],0)),LEFT(BJ133,4),
IF(ISNUMBER(MATCH(LEFT(BJ133,3),Final_modified_Intermediate[Burmese_Consonants],0)),LEFT(BJ133,3),
IF(ISNUMBER(MATCH(LEFT(BJ133,2),Final_modified_Intermediate[Burmese_Consonants],0)),LEFT(BJ133,2),
IF(ISNUMBER(MATCH(LEFT(BJ133,1),Final_modified_Intermediate[Burmese_Consonants],0)),LEFT(BJ133,1),
IF(ISNUMBER(MATCH(LEFT(BJ133,7),Final_Intermediate[Burmese_Consonants],0)),LEFT(BJ133,7),
IF(ISNUMBER(MATCH(LEFT(BJ133,6),Final_Intermediate[Burmese_Consonants],0)),LEFT(BJ133,6),
IF(ISNUMBER(MATCH(LEFT(BJ133,5),Final_Intermediate[Burmese_Consonants],0)),LEFT(BJ133,5),
IF(ISNUMBER(MATCH(LEFT(BJ133,4),Final_Intermediate[Burmese_Consonants],0)),LEFT(BJ133,4),
IF(ISNUMBER(MATCH(LEFT(BJ133,3),Final_Intermediate[Burmese_Consonants],0)),LEFT(BJ133,3),
IF(ISNUMBER(MATCH(LEFT(BJ133,2),Final_Intermediate[Burmese_Consonants],0)),LEFT(BJ133,2),
IF(ISNUMBER(MATCH(LEFT(BJ133,1),Final_Intermediate[Burmese_Consonants],0)),LEFT(BJ133,1),
"")))))))))))))))</f>
        <v/>
      </c>
      <c r="AN133" t="e">
        <f>Compiler_Burmese[[#This Row],[Sr. No.]]</f>
        <v>#REF!</v>
      </c>
      <c r="AO13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3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33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3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3" t="e">
        <f>[2]!Vocabulary_Burmese[[#This Row],[Sr. No.]]</f>
        <v>#REF!</v>
      </c>
      <c r="BA133" t="str">
        <f>IF(Raw_data_N2_Kanji[[#This Row],[Categorie]]&lt;&gt;"","",
IF(ISNUMBER(MATCH(V,Special_list[Burmese word],0)),"",
SUBSTITUTE(Raw_data_N2_Kanji[[#This Row],[Raw]]," ","")))</f>
        <v/>
      </c>
      <c r="BB133" t="str">
        <f>RIGHT(Segregate18[[#This Row],[UPGRADE]],LEN(Segregate18[[#This Row],[UPGRADE]])-LEN(Compiler_Burmese[[#This Row],[1]]))</f>
        <v/>
      </c>
      <c r="BC133" t="str">
        <f>RIGHT(Segregate18[[#This Row],[11]],LEN(Segregate18[[#This Row],[11]])-LEN(Compiler_Burmese[[#This Row],[2]]))</f>
        <v/>
      </c>
      <c r="BD133" t="str">
        <f>RIGHT(Segregate18[[#This Row],[21]],LEN(Segregate18[[#This Row],[21]])-LEN(Compiler_Burmese[[#This Row],[3]]))</f>
        <v/>
      </c>
      <c r="BE133" t="str">
        <f>RIGHT(Segregate18[[#This Row],[31]],LEN(Segregate18[[#This Row],[31]])-LEN(Compiler_Burmese[[#This Row],[4]]))</f>
        <v/>
      </c>
      <c r="BF133" t="str">
        <f>RIGHT(Segregate18[[#This Row],[41]],LEN(Segregate18[[#This Row],[41]])-LEN(Compiler_Burmese[[#This Row],[5]]))</f>
        <v/>
      </c>
      <c r="BG133" t="str">
        <f>RIGHT(Segregate18[[#This Row],[51]],LEN(Segregate18[[#This Row],[51]])-LEN(Compiler_Burmese[[#This Row],[6]]))</f>
        <v/>
      </c>
      <c r="BH133" t="str">
        <f>RIGHT(Segregate18[[#This Row],[61]],LEN(Segregate18[[#This Row],[61]])-LEN(Compiler_Burmese[[#This Row],[7]]))</f>
        <v/>
      </c>
      <c r="BI133" t="str">
        <f>RIGHT(Segregate18[[#This Row],[71]],LEN(Segregate18[[#This Row],[71]])-LEN(Compiler_Burmese[[#This Row],[8]]))</f>
        <v/>
      </c>
      <c r="BJ133" t="str">
        <f>RIGHT(Segregate18[[#This Row],[81]],LEN(Segregate18[[#This Row],[81]])-LEN(Compiler_Burmese[[#This Row],[9]]))</f>
        <v/>
      </c>
    </row>
    <row r="134" spans="1:62" ht="14.25" customHeight="1" x14ac:dyDescent="0.3">
      <c r="A134">
        <f>IF(Raw_data_N2_Kanji[[#This Row],[Categorie]]&lt;&gt;"",$A133+1,$A133)</f>
        <v>13</v>
      </c>
      <c r="B134" s="6">
        <f>IF(AND(Raw_data_N2_Kanji[[#This Row],[Supporting word 1]]="",Raw_data_N2_Kanji[[#This Row],[Supporting word 2]]=""),$B133,$B133+1)</f>
        <v>0</v>
      </c>
      <c r="C134" s="9">
        <f>ROW()-ROW(Raw_data_N2_Kanji[#Headers])</f>
        <v>132</v>
      </c>
      <c r="D134" s="9" t="s">
        <v>5</v>
      </c>
      <c r="E134" s="9" t="str">
        <f>IF(Raw_data_N2_Kanji[[#This Row],[Categorie]]="",$E133,Raw_data_N2_Kanji[[#This Row],[Categorie]])</f>
        <v>Dessert &amp; Sweets</v>
      </c>
      <c r="F134" s="9">
        <f t="shared" si="3"/>
        <v>1</v>
      </c>
      <c r="G134" s="57" t="str">
        <f>Raw_data_N2_Kanji[[#This Row],[Lecture_no]]&amp;"_"&amp;Raw_data_N2_Kanji[[#This Row],[Receipe_no]]</f>
        <v>Dessert &amp; Sweets_1</v>
      </c>
      <c r="H134" s="11" t="s">
        <v>27566</v>
      </c>
      <c r="I13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ပူတင်း</v>
      </c>
      <c r="K13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4" s="11"/>
      <c r="N134" s="11"/>
      <c r="O13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4" s="12" t="s">
        <v>27746</v>
      </c>
      <c r="Q134" s="12">
        <f>IF(Raw_data_N2_Kanji[[#This Row],[Receipe_no]]=0,$Q133,
$Q133+1)</f>
        <v>119</v>
      </c>
      <c r="R134" s="11"/>
      <c r="S134" s="11">
        <f>IF(Raw_data_N2_Kanji[[#This Row],[Marking]]="",1,"")</f>
        <v>1</v>
      </c>
      <c r="T134" s="11" t="str">
        <f>IF(Raw_data_N2_Kanji[[#This Row],[Marking_blank]]="",SUMPRODUCT(COUNTIF($S$3:$S134,$S134)),"")</f>
        <v/>
      </c>
      <c r="U134" s="12">
        <f>Raw_data_N2_Kanji[[#This Row],[Sr. no.]]</f>
        <v>132</v>
      </c>
      <c r="V134" s="11">
        <f>SUMPRODUCT(COUNTIF($J$3:$J134,$J134))</f>
        <v>1</v>
      </c>
      <c r="W134" s="82">
        <f>LEN('1_Raw_data'!$J134)</f>
        <v>6</v>
      </c>
      <c r="Y134" t="e">
        <f>Segregate18[[#This Row],[Sr. No.]]</f>
        <v>#REF!</v>
      </c>
      <c r="Z134" t="str">
        <f>IF(AND(OR(BA134="။",BA134="၊"),LEN(BA134)=1),BA134,
IF(ISNUMBER(MATCH(LEFT(BA134,7),Final_modified_Intermediate[Burmese_Consonants],0)),LEFT(BA134,7),
IF(ISNUMBER(MATCH(LEFT(BA134,6),Final_modified_Intermediate[Burmese_Consonants],0)),LEFT(BA134,6),
IF(ISNUMBER(MATCH(LEFT(BA134,5),Final_modified_Intermediate[Burmese_Consonants],0)),LEFT(BA134,5),
IF(ISNUMBER(MATCH(LEFT(BA134,4),Final_modified_Intermediate[Burmese_Consonants],0)),LEFT(BA134,4),
IF(ISNUMBER(MATCH(LEFT(BA134,3),Final_modified_Intermediate[Burmese_Consonants],0)),LEFT(BA134,3),
IF(ISNUMBER(MATCH(LEFT(BA134,2),Final_modified_Intermediate[Burmese_Consonants],0)),LEFT(BA134,2),
IF(ISNUMBER(MATCH(LEFT(BA134,1),Final_modified_Intermediate[Burmese_Consonants],0)),LEFT(BA134,1),
IF(ISNUMBER(MATCH(LEFT(BA134,7),Final_Intermediate[Burmese_Consonants],0)),LEFT(BA134,7),
IF(ISNUMBER(MATCH(LEFT(BA134,6),Final_Intermediate[Burmese_Consonants],0)),LEFT(BA134,6),
IF(ISNUMBER(MATCH(LEFT(BA134,5),Final_Intermediate[Burmese_Consonants],0)),LEFT(BA134,5),
IF(ISNUMBER(MATCH(LEFT(BA134,4),Final_Intermediate[Burmese_Consonants],0)),LEFT(BA134,4),
IF(ISNUMBER(MATCH(LEFT(BA134,3),Final_Intermediate[Burmese_Consonants],0)),LEFT(BA134,3),
IF(ISNUMBER(MATCH(LEFT(BA134,2),Final_Intermediate[Burmese_Consonants],0)),LEFT(BA134,2),
IF(ISNUMBER(MATCH(LEFT(BA134,1),Final_Intermediate[Burmese_Consonants],0)),LEFT(BA134,1),
"")))))))))))))))</f>
        <v>ပူ</v>
      </c>
      <c r="AA13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4" t="str">
        <f>IF(AND(OR(BB134="။",BB134="၊"),LEN(BB134)=1),BB134,
IF(ISNUMBER(MATCH(LEFT(BB134,7),Final_modified_Intermediate[Burmese_Consonants],0)),LEFT(BB134,7),
IF(ISNUMBER(MATCH(LEFT(BB134,6),Final_modified_Intermediate[Burmese_Consonants],0)),LEFT(BB134,6),
IF(ISNUMBER(MATCH(LEFT(BB134,5),Final_modified_Intermediate[Burmese_Consonants],0)),LEFT(BB134,5),
IF(ISNUMBER(MATCH(LEFT(BB134,4),Final_modified_Intermediate[Burmese_Consonants],0)),LEFT(BB134,4),
IF(ISNUMBER(MATCH(LEFT(BB134,3),Final_modified_Intermediate[Burmese_Consonants],0)),LEFT(BB134,3),
IF(ISNUMBER(MATCH(LEFT(BB134,2),Final_modified_Intermediate[Burmese_Consonants],0)),LEFT(BB134,2),
IF(ISNUMBER(MATCH(LEFT(BB134,1),Final_modified_Intermediate[Burmese_Consonants],0)),LEFT(BB134,1),
IF(ISNUMBER(MATCH(LEFT(BB134,7),Final_Intermediate[Burmese_Consonants],0)),LEFT(BB134,7),
IF(ISNUMBER(MATCH(LEFT(BB134,6),Final_Intermediate[Burmese_Consonants],0)),LEFT(BB134,6),
IF(ISNUMBER(MATCH(LEFT(BB134,5),Final_Intermediate[Burmese_Consonants],0)),LEFT(BB134,5),
IF(ISNUMBER(MATCH(LEFT(BB134,4),Final_Intermediate[Burmese_Consonants],0)),LEFT(BB134,4),
IF(ISNUMBER(MATCH(LEFT(BB134,3),Final_Intermediate[Burmese_Consonants],0)),LEFT(BB134,3),
IF(ISNUMBER(MATCH(LEFT(BB134,2),Final_Intermediate[Burmese_Consonants],0)),LEFT(BB134,2),
IF(ISNUMBER(MATCH(LEFT(BB134,1),Final_Intermediate[Burmese_Consonants],0)),LEFT(BB134,1),
"")))))))))))))))</f>
        <v>တင်း</v>
      </c>
      <c r="AC13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4" t="str">
        <f>IF(AND(OR(BC134="။",BC134="၊"),LEN(BC134)=1),BC134,
IF(ISNUMBER(MATCH(LEFT(BC134,7),Final_modified_Intermediate[Burmese_Consonants],0)),LEFT(BC134,7),
IF(ISNUMBER(MATCH(LEFT(BC134,6),Final_modified_Intermediate[Burmese_Consonants],0)),LEFT(BC134,6),
IF(ISNUMBER(MATCH(LEFT(BC134,5),Final_modified_Intermediate[Burmese_Consonants],0)),LEFT(BC134,5),
IF(ISNUMBER(MATCH(LEFT(BC134,4),Final_modified_Intermediate[Burmese_Consonants],0)),LEFT(BC134,4),
IF(ISNUMBER(MATCH(LEFT(BC134,3),Final_modified_Intermediate[Burmese_Consonants],0)),LEFT(BC134,3),
IF(ISNUMBER(MATCH(LEFT(BC134,2),Final_modified_Intermediate[Burmese_Consonants],0)),LEFT(BC134,2),
IF(ISNUMBER(MATCH(LEFT(BC134,1),Final_modified_Intermediate[Burmese_Consonants],0)),LEFT(BC134,1),
IF(ISNUMBER(MATCH(LEFT(BC134,7),Final_Intermediate[Burmese_Consonants],0)),LEFT(BC134,7),
IF(ISNUMBER(MATCH(LEFT(BC134,6),Final_Intermediate[Burmese_Consonants],0)),LEFT(BC134,6),
IF(ISNUMBER(MATCH(LEFT(BC134,5),Final_Intermediate[Burmese_Consonants],0)),LEFT(BC134,5),
IF(ISNUMBER(MATCH(LEFT(BC134,4),Final_Intermediate[Burmese_Consonants],0)),LEFT(BC134,4),
IF(ISNUMBER(MATCH(LEFT(BC134,3),Final_Intermediate[Burmese_Consonants],0)),LEFT(BC134,3),
IF(ISNUMBER(MATCH(LEFT(BC134,2),Final_Intermediate[Burmese_Consonants],0)),LEFT(BC134,2),
IF(ISNUMBER(MATCH(LEFT(BC134,1),Final_Intermediate[Burmese_Consonants],0)),LEFT(BC134,1),
"")))))))))))))))</f>
        <v/>
      </c>
      <c r="AE13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34" t="str">
        <f>IF(AND(OR(BD134="။",BD134="၊"),LEN(BD134)=1),BD134,
IF(ISNUMBER(MATCH(LEFT(BD134,7),Final_modified_Intermediate[Burmese_Consonants],0)),LEFT(BD134,7),
IF(ISNUMBER(MATCH(LEFT(BD134,6),Final_modified_Intermediate[Burmese_Consonants],0)),LEFT(BD134,6),
IF(ISNUMBER(MATCH(LEFT(BD134,5),Final_modified_Intermediate[Burmese_Consonants],0)),LEFT(BD134,5),
IF(ISNUMBER(MATCH(LEFT(BD134,4),Final_modified_Intermediate[Burmese_Consonants],0)),LEFT(BD134,4),
IF(ISNUMBER(MATCH(LEFT(BD134,3),Final_modified_Intermediate[Burmese_Consonants],0)),LEFT(BD134,3),
IF(ISNUMBER(MATCH(LEFT(BD134,2),Final_modified_Intermediate[Burmese_Consonants],0)),LEFT(BD134,2),
IF(ISNUMBER(MATCH(LEFT(BD134,1),Final_modified_Intermediate[Burmese_Consonants],0)),LEFT(BD134,1),
IF(ISNUMBER(MATCH(LEFT(BD134,7),Final_Intermediate[Burmese_Consonants],0)),LEFT(BD134,7),
IF(ISNUMBER(MATCH(LEFT(BD134,6),Final_Intermediate[Burmese_Consonants],0)),LEFT(BD134,6),
IF(ISNUMBER(MATCH(LEFT(BD134,5),Final_Intermediate[Burmese_Consonants],0)),LEFT(BD134,5),
IF(ISNUMBER(MATCH(LEFT(BD134,4),Final_Intermediate[Burmese_Consonants],0)),LEFT(BD134,4),
IF(ISNUMBER(MATCH(LEFT(BD134,3),Final_Intermediate[Burmese_Consonants],0)),LEFT(BD134,3),
IF(ISNUMBER(MATCH(LEFT(BD134,2),Final_Intermediate[Burmese_Consonants],0)),LEFT(BD134,2),
IF(ISNUMBER(MATCH(LEFT(BD134,1),Final_Intermediate[Burmese_Consonants],0)),LEFT(BD134,1),
"")))))))))))))))</f>
        <v/>
      </c>
      <c r="AG134" t="str">
        <f>IF(AND(OR(BE134="။",BE134="၊"),LEN(BE134)=1),BE134,
IF(ISNUMBER(MATCH(LEFT(BE134,7),Final_modified_Intermediate[Burmese_Consonants],0)),LEFT(BE134,7),
IF(ISNUMBER(MATCH(LEFT(BE134,6),Final_modified_Intermediate[Burmese_Consonants],0)),LEFT(BE134,6),
IF(ISNUMBER(MATCH(LEFT(BE134,5),Final_modified_Intermediate[Burmese_Consonants],0)),LEFT(BE134,5),
IF(ISNUMBER(MATCH(LEFT(BE134,4),Final_modified_Intermediate[Burmese_Consonants],0)),LEFT(BE134,4),
IF(ISNUMBER(MATCH(LEFT(BE134,3),Final_modified_Intermediate[Burmese_Consonants],0)),LEFT(BE134,3),
IF(ISNUMBER(MATCH(LEFT(BE134,2),Final_modified_Intermediate[Burmese_Consonants],0)),LEFT(BE134,2),
IF(ISNUMBER(MATCH(LEFT(BE134,1),Final_modified_Intermediate[Burmese_Consonants],0)),LEFT(BE134,1),
IF(ISNUMBER(MATCH(LEFT(BE134,7),Final_Intermediate[Burmese_Consonants],0)),LEFT(BE134,7),
IF(ISNUMBER(MATCH(LEFT(BE134,6),Final_Intermediate[Burmese_Consonants],0)),LEFT(BE134,6),
IF(ISNUMBER(MATCH(LEFT(BE134,5),Final_Intermediate[Burmese_Consonants],0)),LEFT(BE134,5),
IF(ISNUMBER(MATCH(LEFT(BE134,4),Final_Intermediate[Burmese_Consonants],0)),LEFT(BE134,4),
IF(ISNUMBER(MATCH(LEFT(BE134,3),Final_Intermediate[Burmese_Consonants],0)),LEFT(BE134,3),
IF(ISNUMBER(MATCH(LEFT(BE134,2),Final_Intermediate[Burmese_Consonants],0)),LEFT(BE134,2),
IF(ISNUMBER(MATCH(LEFT(BE134,1),Final_Intermediate[Burmese_Consonants],0)),LEFT(BE134,1),
"")))))))))))))))</f>
        <v/>
      </c>
      <c r="AH134" t="str">
        <f>IF(AND(OR(BF134="။",BF134="၊"),LEN(BF134)=1),BF134,
IF(ISNUMBER(MATCH(LEFT(BF134,7),Final_modified_Intermediate[Burmese_Consonants],0)),LEFT(BF134,7),
IF(ISNUMBER(MATCH(LEFT(BF134,6),Final_modified_Intermediate[Burmese_Consonants],0)),LEFT(BF134,6),
IF(ISNUMBER(MATCH(LEFT(BF134,5),Final_modified_Intermediate[Burmese_Consonants],0)),LEFT(BF134,5),
IF(ISNUMBER(MATCH(LEFT(BF134,4),Final_modified_Intermediate[Burmese_Consonants],0)),LEFT(BF134,4),
IF(ISNUMBER(MATCH(LEFT(BF134,3),Final_modified_Intermediate[Burmese_Consonants],0)),LEFT(BF134,3),
IF(ISNUMBER(MATCH(LEFT(BF134,2),Final_modified_Intermediate[Burmese_Consonants],0)),LEFT(BF134,2),
IF(ISNUMBER(MATCH(LEFT(BF134,1),Final_modified_Intermediate[Burmese_Consonants],0)),LEFT(BF134,1),
IF(ISNUMBER(MATCH(LEFT(BF134,7),Final_Intermediate[Burmese_Consonants],0)),LEFT(BF134,7),
IF(ISNUMBER(MATCH(LEFT(BF134,6),Final_Intermediate[Burmese_Consonants],0)),LEFT(BF134,6),
IF(ISNUMBER(MATCH(LEFT(BF134,5),Final_Intermediate[Burmese_Consonants],0)),LEFT(BF134,5),
IF(ISNUMBER(MATCH(LEFT(BF134,4),Final_Intermediate[Burmese_Consonants],0)),LEFT(BF134,4),
IF(ISNUMBER(MATCH(LEFT(BF134,3),Final_Intermediate[Burmese_Consonants],0)),LEFT(BF134,3),
IF(ISNUMBER(MATCH(LEFT(BF134,2),Final_Intermediate[Burmese_Consonants],0)),LEFT(BF134,2),
IF(ISNUMBER(MATCH(LEFT(BF134,1),Final_Intermediate[Burmese_Consonants],0)),LEFT(BF134,1),
"")))))))))))))))</f>
        <v/>
      </c>
      <c r="AI134" t="str">
        <f>IF(AND(OR(BG134="။",BG134="၊"),LEN(BG134)=1),BG134,
IF(ISNUMBER(MATCH(LEFT(BG134,7),Final_modified_Intermediate[Burmese_Consonants],0)),LEFT(BG134,7),
IF(ISNUMBER(MATCH(LEFT(BG134,6),Final_modified_Intermediate[Burmese_Consonants],0)),LEFT(BG134,6),
IF(ISNUMBER(MATCH(LEFT(BG134,5),Final_modified_Intermediate[Burmese_Consonants],0)),LEFT(BG134,5),
IF(ISNUMBER(MATCH(LEFT(BG134,4),Final_modified_Intermediate[Burmese_Consonants],0)),LEFT(BG134,4),
IF(ISNUMBER(MATCH(LEFT(BG134,3),Final_modified_Intermediate[Burmese_Consonants],0)),LEFT(BG134,3),
IF(ISNUMBER(MATCH(LEFT(BG134,2),Final_modified_Intermediate[Burmese_Consonants],0)),LEFT(BG134,2),
IF(ISNUMBER(MATCH(LEFT(BG134,1),Final_modified_Intermediate[Burmese_Consonants],0)),LEFT(BG134,1),
IF(ISNUMBER(MATCH(LEFT(BG134,7),Final_Intermediate[Burmese_Consonants],0)),LEFT(BG134,7),
IF(ISNUMBER(MATCH(LEFT(BG134,6),Final_Intermediate[Burmese_Consonants],0)),LEFT(BG134,6),
IF(ISNUMBER(MATCH(LEFT(BG134,5),Final_Intermediate[Burmese_Consonants],0)),LEFT(BG134,5),
IF(ISNUMBER(MATCH(LEFT(BG134,4),Final_Intermediate[Burmese_Consonants],0)),LEFT(BG134,4),
IF(ISNUMBER(MATCH(LEFT(BG134,3),Final_Intermediate[Burmese_Consonants],0)),LEFT(BG134,3),
IF(ISNUMBER(MATCH(LEFT(BG134,2),Final_Intermediate[Burmese_Consonants],0)),LEFT(BG134,2),
IF(ISNUMBER(MATCH(LEFT(BG134,1),Final_Intermediate[Burmese_Consonants],0)),LEFT(BG134,1),
"")))))))))))))))</f>
        <v/>
      </c>
      <c r="AJ134" t="str">
        <f>IF(AND(OR(BH134="။",BH134="၊"),LEN(BH134)=1),BH134,
IF(ISNUMBER(MATCH(LEFT(BH134,7),Final_modified_Intermediate[Burmese_Consonants],0)),LEFT(BH134,7),
IF(ISNUMBER(MATCH(LEFT(BH134,6),Final_modified_Intermediate[Burmese_Consonants],0)),LEFT(BH134,6),
IF(ISNUMBER(MATCH(LEFT(BH134,5),Final_modified_Intermediate[Burmese_Consonants],0)),LEFT(BH134,5),
IF(ISNUMBER(MATCH(LEFT(BH134,4),Final_modified_Intermediate[Burmese_Consonants],0)),LEFT(BH134,4),
IF(ISNUMBER(MATCH(LEFT(BH134,3),Final_modified_Intermediate[Burmese_Consonants],0)),LEFT(BH134,3),
IF(ISNUMBER(MATCH(LEFT(BH134,2),Final_modified_Intermediate[Burmese_Consonants],0)),LEFT(BH134,2),
IF(ISNUMBER(MATCH(LEFT(BH134,1),Final_modified_Intermediate[Burmese_Consonants],0)),LEFT(BH134,1),
IF(ISNUMBER(MATCH(LEFT(BH134,7),Final_Intermediate[Burmese_Consonants],0)),LEFT(BH134,7),
IF(ISNUMBER(MATCH(LEFT(BH134,6),Final_Intermediate[Burmese_Consonants],0)),LEFT(BH134,6),
IF(ISNUMBER(MATCH(LEFT(BH134,5),Final_Intermediate[Burmese_Consonants],0)),LEFT(BH134,5),
IF(ISNUMBER(MATCH(LEFT(BH134,4),Final_Intermediate[Burmese_Consonants],0)),LEFT(BH134,4),
IF(ISNUMBER(MATCH(LEFT(BH134,3),Final_Intermediate[Burmese_Consonants],0)),LEFT(BH134,3),
IF(ISNUMBER(MATCH(LEFT(BH134,2),Final_Intermediate[Burmese_Consonants],0)),LEFT(BH134,2),
IF(ISNUMBER(MATCH(LEFT(BH134,1),Final_Intermediate[Burmese_Consonants],0)),LEFT(BH134,1),
"")))))))))))))))</f>
        <v/>
      </c>
      <c r="AK134" t="str">
        <f>IF(AND(OR(BI134="။",BI134="၊"),LEN(BI134)=1),BI134,
IF(ISNUMBER(MATCH(LEFT(BI134,7),Final_modified_Intermediate[Burmese_Consonants],0)),LEFT(BI134,7),
IF(ISNUMBER(MATCH(LEFT(BI134,6),Final_modified_Intermediate[Burmese_Consonants],0)),LEFT(BI134,6),
IF(ISNUMBER(MATCH(LEFT(BI134,5),Final_modified_Intermediate[Burmese_Consonants],0)),LEFT(BI134,5),
IF(ISNUMBER(MATCH(LEFT(BI134,4),Final_modified_Intermediate[Burmese_Consonants],0)),LEFT(BI134,4),
IF(ISNUMBER(MATCH(LEFT(BI134,3),Final_modified_Intermediate[Burmese_Consonants],0)),LEFT(BI134,3),
IF(ISNUMBER(MATCH(LEFT(BI134,2),Final_modified_Intermediate[Burmese_Consonants],0)),LEFT(BI134,2),
IF(ISNUMBER(MATCH(LEFT(BI134,1),Final_modified_Intermediate[Burmese_Consonants],0)),LEFT(BI134,1),
IF(ISNUMBER(MATCH(LEFT(BI134,7),Final_Intermediate[Burmese_Consonants],0)),LEFT(BI134,7),
IF(ISNUMBER(MATCH(LEFT(BI134,6),Final_Intermediate[Burmese_Consonants],0)),LEFT(BI134,6),
IF(ISNUMBER(MATCH(LEFT(BI134,5),Final_Intermediate[Burmese_Consonants],0)),LEFT(BI134,5),
IF(ISNUMBER(MATCH(LEFT(BI134,4),Final_Intermediate[Burmese_Consonants],0)),LEFT(BI134,4),
IF(ISNUMBER(MATCH(LEFT(BI134,3),Final_Intermediate[Burmese_Consonants],0)),LEFT(BI134,3),
IF(ISNUMBER(MATCH(LEFT(BI134,2),Final_Intermediate[Burmese_Consonants],0)),LEFT(BI134,2),
IF(ISNUMBER(MATCH(LEFT(BI134,1),Final_Intermediate[Burmese_Consonants],0)),LEFT(BI134,1),
"")))))))))))))))</f>
        <v/>
      </c>
      <c r="AL134" t="str">
        <f>IF(AND(OR(BJ134="။",BJ134="၊"),LEN(BJ134)=1),BJ134,
IF(ISNUMBER(MATCH(LEFT(BJ134,7),Final_modified_Intermediate[Burmese_Consonants],0)),LEFT(BJ134,7),
IF(ISNUMBER(MATCH(LEFT(BJ134,6),Final_modified_Intermediate[Burmese_Consonants],0)),LEFT(BJ134,6),
IF(ISNUMBER(MATCH(LEFT(BJ134,5),Final_modified_Intermediate[Burmese_Consonants],0)),LEFT(BJ134,5),
IF(ISNUMBER(MATCH(LEFT(BJ134,4),Final_modified_Intermediate[Burmese_Consonants],0)),LEFT(BJ134,4),
IF(ISNUMBER(MATCH(LEFT(BJ134,3),Final_modified_Intermediate[Burmese_Consonants],0)),LEFT(BJ134,3),
IF(ISNUMBER(MATCH(LEFT(BJ134,2),Final_modified_Intermediate[Burmese_Consonants],0)),LEFT(BJ134,2),
IF(ISNUMBER(MATCH(LEFT(BJ134,1),Final_modified_Intermediate[Burmese_Consonants],0)),LEFT(BJ134,1),
IF(ISNUMBER(MATCH(LEFT(BJ134,7),Final_Intermediate[Burmese_Consonants],0)),LEFT(BJ134,7),
IF(ISNUMBER(MATCH(LEFT(BJ134,6),Final_Intermediate[Burmese_Consonants],0)),LEFT(BJ134,6),
IF(ISNUMBER(MATCH(LEFT(BJ134,5),Final_Intermediate[Burmese_Consonants],0)),LEFT(BJ134,5),
IF(ISNUMBER(MATCH(LEFT(BJ134,4),Final_Intermediate[Burmese_Consonants],0)),LEFT(BJ134,4),
IF(ISNUMBER(MATCH(LEFT(BJ134,3),Final_Intermediate[Burmese_Consonants],0)),LEFT(BJ134,3),
IF(ISNUMBER(MATCH(LEFT(BJ134,2),Final_Intermediate[Burmese_Consonants],0)),LEFT(BJ134,2),
IF(ISNUMBER(MATCH(LEFT(BJ134,1),Final_Intermediate[Burmese_Consonants],0)),LEFT(BJ134,1),
"")))))))))))))))</f>
        <v/>
      </c>
      <c r="AN134" t="e">
        <f>Compiler_Burmese[[#This Row],[Sr. No.]]</f>
        <v>#REF!</v>
      </c>
      <c r="AO13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3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4" t="e">
        <f>[2]!Vocabulary_Burmese[[#This Row],[Sr. No.]]</f>
        <v>#REF!</v>
      </c>
      <c r="BA134" t="str">
        <f>IF(Raw_data_N2_Kanji[[#This Row],[Categorie]]&lt;&gt;"","",
IF(ISNUMBER(MATCH(V,Special_list[Burmese word],0)),"",
SUBSTITUTE(Raw_data_N2_Kanji[[#This Row],[Raw]]," ","")))</f>
        <v>ပူတင်း</v>
      </c>
      <c r="BB134" t="str">
        <f>RIGHT(Segregate18[[#This Row],[UPGRADE]],LEN(Segregate18[[#This Row],[UPGRADE]])-LEN(Compiler_Burmese[[#This Row],[1]]))</f>
        <v>တင်း</v>
      </c>
      <c r="BC134" t="str">
        <f>RIGHT(Segregate18[[#This Row],[11]],LEN(Segregate18[[#This Row],[11]])-LEN(Compiler_Burmese[[#This Row],[2]]))</f>
        <v/>
      </c>
      <c r="BD134" t="str">
        <f>RIGHT(Segregate18[[#This Row],[21]],LEN(Segregate18[[#This Row],[21]])-LEN(Compiler_Burmese[[#This Row],[3]]))</f>
        <v/>
      </c>
      <c r="BE134" t="str">
        <f>RIGHT(Segregate18[[#This Row],[31]],LEN(Segregate18[[#This Row],[31]])-LEN(Compiler_Burmese[[#This Row],[4]]))</f>
        <v/>
      </c>
      <c r="BF134" t="str">
        <f>RIGHT(Segregate18[[#This Row],[41]],LEN(Segregate18[[#This Row],[41]])-LEN(Compiler_Burmese[[#This Row],[5]]))</f>
        <v/>
      </c>
      <c r="BG134" t="str">
        <f>RIGHT(Segregate18[[#This Row],[51]],LEN(Segregate18[[#This Row],[51]])-LEN(Compiler_Burmese[[#This Row],[6]]))</f>
        <v/>
      </c>
      <c r="BH134" t="str">
        <f>RIGHT(Segregate18[[#This Row],[61]],LEN(Segregate18[[#This Row],[61]])-LEN(Compiler_Burmese[[#This Row],[7]]))</f>
        <v/>
      </c>
      <c r="BI134" t="str">
        <f>RIGHT(Segregate18[[#This Row],[71]],LEN(Segregate18[[#This Row],[71]])-LEN(Compiler_Burmese[[#This Row],[8]]))</f>
        <v/>
      </c>
      <c r="BJ134" t="str">
        <f>RIGHT(Segregate18[[#This Row],[81]],LEN(Segregate18[[#This Row],[81]])-LEN(Compiler_Burmese[[#This Row],[9]]))</f>
        <v/>
      </c>
    </row>
    <row r="135" spans="1:62" ht="14.25" customHeight="1" x14ac:dyDescent="0.3">
      <c r="A135">
        <f>IF(Raw_data_N2_Kanji[[#This Row],[Categorie]]&lt;&gt;"",$A134+1,$A134)</f>
        <v>13</v>
      </c>
      <c r="B135" s="6">
        <f>IF(AND(Raw_data_N2_Kanji[[#This Row],[Supporting word 1]]="",Raw_data_N2_Kanji[[#This Row],[Supporting word 2]]=""),$B134,$B134+1)</f>
        <v>0</v>
      </c>
      <c r="C135" s="9">
        <f>ROW()-ROW(Raw_data_N2_Kanji[#Headers])</f>
        <v>133</v>
      </c>
      <c r="D135" s="9" t="s">
        <v>5</v>
      </c>
      <c r="E135" s="9" t="str">
        <f>IF(Raw_data_N2_Kanji[[#This Row],[Categorie]]="",$E134,Raw_data_N2_Kanji[[#This Row],[Categorie]])</f>
        <v>Dessert &amp; Sweets</v>
      </c>
      <c r="F135" s="9">
        <f t="shared" si="3"/>
        <v>2</v>
      </c>
      <c r="G135" s="57" t="str">
        <f>Raw_data_N2_Kanji[[#This Row],[Lecture_no]]&amp;"_"&amp;Raw_data_N2_Kanji[[#This Row],[Receipe_no]]</f>
        <v>Dessert &amp; Sweets_2</v>
      </c>
      <c r="H135" s="125" t="s">
        <v>27627</v>
      </c>
      <c r="I13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မုန့်လုံးရေပေါ်</v>
      </c>
      <c r="K13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5" s="11"/>
      <c r="N135" s="11"/>
      <c r="O13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5" s="12" t="s">
        <v>27747</v>
      </c>
      <c r="Q135" s="12">
        <f>IF(Raw_data_N2_Kanji[[#This Row],[Receipe_no]]=0,$Q134,
$Q134+1)</f>
        <v>120</v>
      </c>
      <c r="R135" s="11"/>
      <c r="S135" s="11">
        <f>IF(Raw_data_N2_Kanji[[#This Row],[Marking]]="",1,"")</f>
        <v>1</v>
      </c>
      <c r="T135" s="11" t="str">
        <f>IF(Raw_data_N2_Kanji[[#This Row],[Marking_blank]]="",SUMPRODUCT(COUNTIF($S$3:$S135,$S135)),"")</f>
        <v/>
      </c>
      <c r="U135" s="12">
        <f>Raw_data_N2_Kanji[[#This Row],[Sr. no.]]</f>
        <v>133</v>
      </c>
      <c r="V135" s="11">
        <f>SUMPRODUCT(COUNTIF($J$3:$J135,$J135))</f>
        <v>1</v>
      </c>
      <c r="W135" s="82">
        <f>LEN('1_Raw_data'!$J135)</f>
        <v>15</v>
      </c>
      <c r="Y135" t="e">
        <f>Segregate18[[#This Row],[Sr. No.]]</f>
        <v>#REF!</v>
      </c>
      <c r="Z135" t="str">
        <f>IF(AND(OR(BA135="။",BA135="၊"),LEN(BA135)=1),BA135,
IF(ISNUMBER(MATCH(LEFT(BA135,7),Final_modified_Intermediate[Burmese_Consonants],0)),LEFT(BA135,7),
IF(ISNUMBER(MATCH(LEFT(BA135,6),Final_modified_Intermediate[Burmese_Consonants],0)),LEFT(BA135,6),
IF(ISNUMBER(MATCH(LEFT(BA135,5),Final_modified_Intermediate[Burmese_Consonants],0)),LEFT(BA135,5),
IF(ISNUMBER(MATCH(LEFT(BA135,4),Final_modified_Intermediate[Burmese_Consonants],0)),LEFT(BA135,4),
IF(ISNUMBER(MATCH(LEFT(BA135,3),Final_modified_Intermediate[Burmese_Consonants],0)),LEFT(BA135,3),
IF(ISNUMBER(MATCH(LEFT(BA135,2),Final_modified_Intermediate[Burmese_Consonants],0)),LEFT(BA135,2),
IF(ISNUMBER(MATCH(LEFT(BA135,1),Final_modified_Intermediate[Burmese_Consonants],0)),LEFT(BA135,1),
IF(ISNUMBER(MATCH(LEFT(BA135,7),Final_Intermediate[Burmese_Consonants],0)),LEFT(BA135,7),
IF(ISNUMBER(MATCH(LEFT(BA135,6),Final_Intermediate[Burmese_Consonants],0)),LEFT(BA135,6),
IF(ISNUMBER(MATCH(LEFT(BA135,5),Final_Intermediate[Burmese_Consonants],0)),LEFT(BA135,5),
IF(ISNUMBER(MATCH(LEFT(BA135,4),Final_Intermediate[Burmese_Consonants],0)),LEFT(BA135,4),
IF(ISNUMBER(MATCH(LEFT(BA135,3),Final_Intermediate[Burmese_Consonants],0)),LEFT(BA135,3),
IF(ISNUMBER(MATCH(LEFT(BA135,2),Final_Intermediate[Burmese_Consonants],0)),LEFT(BA135,2),
IF(ISNUMBER(MATCH(LEFT(BA135,1),Final_Intermediate[Burmese_Consonants],0)),LEFT(BA135,1),
"")))))))))))))))</f>
        <v>မုန့်</v>
      </c>
      <c r="AA13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5" t="str">
        <f>IF(AND(OR(BB135="။",BB135="၊"),LEN(BB135)=1),BB135,
IF(ISNUMBER(MATCH(LEFT(BB135,7),Final_modified_Intermediate[Burmese_Consonants],0)),LEFT(BB135,7),
IF(ISNUMBER(MATCH(LEFT(BB135,6),Final_modified_Intermediate[Burmese_Consonants],0)),LEFT(BB135,6),
IF(ISNUMBER(MATCH(LEFT(BB135,5),Final_modified_Intermediate[Burmese_Consonants],0)),LEFT(BB135,5),
IF(ISNUMBER(MATCH(LEFT(BB135,4),Final_modified_Intermediate[Burmese_Consonants],0)),LEFT(BB135,4),
IF(ISNUMBER(MATCH(LEFT(BB135,3),Final_modified_Intermediate[Burmese_Consonants],0)),LEFT(BB135,3),
IF(ISNUMBER(MATCH(LEFT(BB135,2),Final_modified_Intermediate[Burmese_Consonants],0)),LEFT(BB135,2),
IF(ISNUMBER(MATCH(LEFT(BB135,1),Final_modified_Intermediate[Burmese_Consonants],0)),LEFT(BB135,1),
IF(ISNUMBER(MATCH(LEFT(BB135,7),Final_Intermediate[Burmese_Consonants],0)),LEFT(BB135,7),
IF(ISNUMBER(MATCH(LEFT(BB135,6),Final_Intermediate[Burmese_Consonants],0)),LEFT(BB135,6),
IF(ISNUMBER(MATCH(LEFT(BB135,5),Final_Intermediate[Burmese_Consonants],0)),LEFT(BB135,5),
IF(ISNUMBER(MATCH(LEFT(BB135,4),Final_Intermediate[Burmese_Consonants],0)),LEFT(BB135,4),
IF(ISNUMBER(MATCH(LEFT(BB135,3),Final_Intermediate[Burmese_Consonants],0)),LEFT(BB135,3),
IF(ISNUMBER(MATCH(LEFT(BB135,2),Final_Intermediate[Burmese_Consonants],0)),LEFT(BB135,2),
IF(ISNUMBER(MATCH(LEFT(BB135,1),Final_Intermediate[Burmese_Consonants],0)),LEFT(BB135,1),
"")))))))))))))))</f>
        <v>လုံး</v>
      </c>
      <c r="AC13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5" t="str">
        <f>IF(AND(OR(BC135="။",BC135="၊"),LEN(BC135)=1),BC135,
IF(ISNUMBER(MATCH(LEFT(BC135,7),Final_modified_Intermediate[Burmese_Consonants],0)),LEFT(BC135,7),
IF(ISNUMBER(MATCH(LEFT(BC135,6),Final_modified_Intermediate[Burmese_Consonants],0)),LEFT(BC135,6),
IF(ISNUMBER(MATCH(LEFT(BC135,5),Final_modified_Intermediate[Burmese_Consonants],0)),LEFT(BC135,5),
IF(ISNUMBER(MATCH(LEFT(BC135,4),Final_modified_Intermediate[Burmese_Consonants],0)),LEFT(BC135,4),
IF(ISNUMBER(MATCH(LEFT(BC135,3),Final_modified_Intermediate[Burmese_Consonants],0)),LEFT(BC135,3),
IF(ISNUMBER(MATCH(LEFT(BC135,2),Final_modified_Intermediate[Burmese_Consonants],0)),LEFT(BC135,2),
IF(ISNUMBER(MATCH(LEFT(BC135,1),Final_modified_Intermediate[Burmese_Consonants],0)),LEFT(BC135,1),
IF(ISNUMBER(MATCH(LEFT(BC135,7),Final_Intermediate[Burmese_Consonants],0)),LEFT(BC135,7),
IF(ISNUMBER(MATCH(LEFT(BC135,6),Final_Intermediate[Burmese_Consonants],0)),LEFT(BC135,6),
IF(ISNUMBER(MATCH(LEFT(BC135,5),Final_Intermediate[Burmese_Consonants],0)),LEFT(BC135,5),
IF(ISNUMBER(MATCH(LEFT(BC135,4),Final_Intermediate[Burmese_Consonants],0)),LEFT(BC135,4),
IF(ISNUMBER(MATCH(LEFT(BC135,3),Final_Intermediate[Burmese_Consonants],0)),LEFT(BC135,3),
IF(ISNUMBER(MATCH(LEFT(BC135,2),Final_Intermediate[Burmese_Consonants],0)),LEFT(BC135,2),
IF(ISNUMBER(MATCH(LEFT(BC135,1),Final_Intermediate[Burmese_Consonants],0)),LEFT(BC135,1),
"")))))))))))))))</f>
        <v>ရေ</v>
      </c>
      <c r="AE13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5" t="str">
        <f>IF(AND(OR(BD135="။",BD135="၊"),LEN(BD135)=1),BD135,
IF(ISNUMBER(MATCH(LEFT(BD135,7),Final_modified_Intermediate[Burmese_Consonants],0)),LEFT(BD135,7),
IF(ISNUMBER(MATCH(LEFT(BD135,6),Final_modified_Intermediate[Burmese_Consonants],0)),LEFT(BD135,6),
IF(ISNUMBER(MATCH(LEFT(BD135,5),Final_modified_Intermediate[Burmese_Consonants],0)),LEFT(BD135,5),
IF(ISNUMBER(MATCH(LEFT(BD135,4),Final_modified_Intermediate[Burmese_Consonants],0)),LEFT(BD135,4),
IF(ISNUMBER(MATCH(LEFT(BD135,3),Final_modified_Intermediate[Burmese_Consonants],0)),LEFT(BD135,3),
IF(ISNUMBER(MATCH(LEFT(BD135,2),Final_modified_Intermediate[Burmese_Consonants],0)),LEFT(BD135,2),
IF(ISNUMBER(MATCH(LEFT(BD135,1),Final_modified_Intermediate[Burmese_Consonants],0)),LEFT(BD135,1),
IF(ISNUMBER(MATCH(LEFT(BD135,7),Final_Intermediate[Burmese_Consonants],0)),LEFT(BD135,7),
IF(ISNUMBER(MATCH(LEFT(BD135,6),Final_Intermediate[Burmese_Consonants],0)),LEFT(BD135,6),
IF(ISNUMBER(MATCH(LEFT(BD135,5),Final_Intermediate[Burmese_Consonants],0)),LEFT(BD135,5),
IF(ISNUMBER(MATCH(LEFT(BD135,4),Final_Intermediate[Burmese_Consonants],0)),LEFT(BD135,4),
IF(ISNUMBER(MATCH(LEFT(BD135,3),Final_Intermediate[Burmese_Consonants],0)),LEFT(BD135,3),
IF(ISNUMBER(MATCH(LEFT(BD135,2),Final_Intermediate[Burmese_Consonants],0)),LEFT(BD135,2),
IF(ISNUMBER(MATCH(LEFT(BD135,1),Final_Intermediate[Burmese_Consonants],0)),LEFT(BD135,1),
"")))))))))))))))</f>
        <v>ပေါ်</v>
      </c>
      <c r="AG135" t="str">
        <f>IF(AND(OR(BE135="။",BE135="၊"),LEN(BE135)=1),BE135,
IF(ISNUMBER(MATCH(LEFT(BE135,7),Final_modified_Intermediate[Burmese_Consonants],0)),LEFT(BE135,7),
IF(ISNUMBER(MATCH(LEFT(BE135,6),Final_modified_Intermediate[Burmese_Consonants],0)),LEFT(BE135,6),
IF(ISNUMBER(MATCH(LEFT(BE135,5),Final_modified_Intermediate[Burmese_Consonants],0)),LEFT(BE135,5),
IF(ISNUMBER(MATCH(LEFT(BE135,4),Final_modified_Intermediate[Burmese_Consonants],0)),LEFT(BE135,4),
IF(ISNUMBER(MATCH(LEFT(BE135,3),Final_modified_Intermediate[Burmese_Consonants],0)),LEFT(BE135,3),
IF(ISNUMBER(MATCH(LEFT(BE135,2),Final_modified_Intermediate[Burmese_Consonants],0)),LEFT(BE135,2),
IF(ISNUMBER(MATCH(LEFT(BE135,1),Final_modified_Intermediate[Burmese_Consonants],0)),LEFT(BE135,1),
IF(ISNUMBER(MATCH(LEFT(BE135,7),Final_Intermediate[Burmese_Consonants],0)),LEFT(BE135,7),
IF(ISNUMBER(MATCH(LEFT(BE135,6),Final_Intermediate[Burmese_Consonants],0)),LEFT(BE135,6),
IF(ISNUMBER(MATCH(LEFT(BE135,5),Final_Intermediate[Burmese_Consonants],0)),LEFT(BE135,5),
IF(ISNUMBER(MATCH(LEFT(BE135,4),Final_Intermediate[Burmese_Consonants],0)),LEFT(BE135,4),
IF(ISNUMBER(MATCH(LEFT(BE135,3),Final_Intermediate[Burmese_Consonants],0)),LEFT(BE135,3),
IF(ISNUMBER(MATCH(LEFT(BE135,2),Final_Intermediate[Burmese_Consonants],0)),LEFT(BE135,2),
IF(ISNUMBER(MATCH(LEFT(BE135,1),Final_Intermediate[Burmese_Consonants],0)),LEFT(BE135,1),
"")))))))))))))))</f>
        <v/>
      </c>
      <c r="AH135" t="str">
        <f>IF(AND(OR(BF135="။",BF135="၊"),LEN(BF135)=1),BF135,
IF(ISNUMBER(MATCH(LEFT(BF135,7),Final_modified_Intermediate[Burmese_Consonants],0)),LEFT(BF135,7),
IF(ISNUMBER(MATCH(LEFT(BF135,6),Final_modified_Intermediate[Burmese_Consonants],0)),LEFT(BF135,6),
IF(ISNUMBER(MATCH(LEFT(BF135,5),Final_modified_Intermediate[Burmese_Consonants],0)),LEFT(BF135,5),
IF(ISNUMBER(MATCH(LEFT(BF135,4),Final_modified_Intermediate[Burmese_Consonants],0)),LEFT(BF135,4),
IF(ISNUMBER(MATCH(LEFT(BF135,3),Final_modified_Intermediate[Burmese_Consonants],0)),LEFT(BF135,3),
IF(ISNUMBER(MATCH(LEFT(BF135,2),Final_modified_Intermediate[Burmese_Consonants],0)),LEFT(BF135,2),
IF(ISNUMBER(MATCH(LEFT(BF135,1),Final_modified_Intermediate[Burmese_Consonants],0)),LEFT(BF135,1),
IF(ISNUMBER(MATCH(LEFT(BF135,7),Final_Intermediate[Burmese_Consonants],0)),LEFT(BF135,7),
IF(ISNUMBER(MATCH(LEFT(BF135,6),Final_Intermediate[Burmese_Consonants],0)),LEFT(BF135,6),
IF(ISNUMBER(MATCH(LEFT(BF135,5),Final_Intermediate[Burmese_Consonants],0)),LEFT(BF135,5),
IF(ISNUMBER(MATCH(LEFT(BF135,4),Final_Intermediate[Burmese_Consonants],0)),LEFT(BF135,4),
IF(ISNUMBER(MATCH(LEFT(BF135,3),Final_Intermediate[Burmese_Consonants],0)),LEFT(BF135,3),
IF(ISNUMBER(MATCH(LEFT(BF135,2),Final_Intermediate[Burmese_Consonants],0)),LEFT(BF135,2),
IF(ISNUMBER(MATCH(LEFT(BF135,1),Final_Intermediate[Burmese_Consonants],0)),LEFT(BF135,1),
"")))))))))))))))</f>
        <v/>
      </c>
      <c r="AI135" t="str">
        <f>IF(AND(OR(BG135="။",BG135="၊"),LEN(BG135)=1),BG135,
IF(ISNUMBER(MATCH(LEFT(BG135,7),Final_modified_Intermediate[Burmese_Consonants],0)),LEFT(BG135,7),
IF(ISNUMBER(MATCH(LEFT(BG135,6),Final_modified_Intermediate[Burmese_Consonants],0)),LEFT(BG135,6),
IF(ISNUMBER(MATCH(LEFT(BG135,5),Final_modified_Intermediate[Burmese_Consonants],0)),LEFT(BG135,5),
IF(ISNUMBER(MATCH(LEFT(BG135,4),Final_modified_Intermediate[Burmese_Consonants],0)),LEFT(BG135,4),
IF(ISNUMBER(MATCH(LEFT(BG135,3),Final_modified_Intermediate[Burmese_Consonants],0)),LEFT(BG135,3),
IF(ISNUMBER(MATCH(LEFT(BG135,2),Final_modified_Intermediate[Burmese_Consonants],0)),LEFT(BG135,2),
IF(ISNUMBER(MATCH(LEFT(BG135,1),Final_modified_Intermediate[Burmese_Consonants],0)),LEFT(BG135,1),
IF(ISNUMBER(MATCH(LEFT(BG135,7),Final_Intermediate[Burmese_Consonants],0)),LEFT(BG135,7),
IF(ISNUMBER(MATCH(LEFT(BG135,6),Final_Intermediate[Burmese_Consonants],0)),LEFT(BG135,6),
IF(ISNUMBER(MATCH(LEFT(BG135,5),Final_Intermediate[Burmese_Consonants],0)),LEFT(BG135,5),
IF(ISNUMBER(MATCH(LEFT(BG135,4),Final_Intermediate[Burmese_Consonants],0)),LEFT(BG135,4),
IF(ISNUMBER(MATCH(LEFT(BG135,3),Final_Intermediate[Burmese_Consonants],0)),LEFT(BG135,3),
IF(ISNUMBER(MATCH(LEFT(BG135,2),Final_Intermediate[Burmese_Consonants],0)),LEFT(BG135,2),
IF(ISNUMBER(MATCH(LEFT(BG135,1),Final_Intermediate[Burmese_Consonants],0)),LEFT(BG135,1),
"")))))))))))))))</f>
        <v/>
      </c>
      <c r="AJ135" t="str">
        <f>IF(AND(OR(BH135="။",BH135="၊"),LEN(BH135)=1),BH135,
IF(ISNUMBER(MATCH(LEFT(BH135,7),Final_modified_Intermediate[Burmese_Consonants],0)),LEFT(BH135,7),
IF(ISNUMBER(MATCH(LEFT(BH135,6),Final_modified_Intermediate[Burmese_Consonants],0)),LEFT(BH135,6),
IF(ISNUMBER(MATCH(LEFT(BH135,5),Final_modified_Intermediate[Burmese_Consonants],0)),LEFT(BH135,5),
IF(ISNUMBER(MATCH(LEFT(BH135,4),Final_modified_Intermediate[Burmese_Consonants],0)),LEFT(BH135,4),
IF(ISNUMBER(MATCH(LEFT(BH135,3),Final_modified_Intermediate[Burmese_Consonants],0)),LEFT(BH135,3),
IF(ISNUMBER(MATCH(LEFT(BH135,2),Final_modified_Intermediate[Burmese_Consonants],0)),LEFT(BH135,2),
IF(ISNUMBER(MATCH(LEFT(BH135,1),Final_modified_Intermediate[Burmese_Consonants],0)),LEFT(BH135,1),
IF(ISNUMBER(MATCH(LEFT(BH135,7),Final_Intermediate[Burmese_Consonants],0)),LEFT(BH135,7),
IF(ISNUMBER(MATCH(LEFT(BH135,6),Final_Intermediate[Burmese_Consonants],0)),LEFT(BH135,6),
IF(ISNUMBER(MATCH(LEFT(BH135,5),Final_Intermediate[Burmese_Consonants],0)),LEFT(BH135,5),
IF(ISNUMBER(MATCH(LEFT(BH135,4),Final_Intermediate[Burmese_Consonants],0)),LEFT(BH135,4),
IF(ISNUMBER(MATCH(LEFT(BH135,3),Final_Intermediate[Burmese_Consonants],0)),LEFT(BH135,3),
IF(ISNUMBER(MATCH(LEFT(BH135,2),Final_Intermediate[Burmese_Consonants],0)),LEFT(BH135,2),
IF(ISNUMBER(MATCH(LEFT(BH135,1),Final_Intermediate[Burmese_Consonants],0)),LEFT(BH135,1),
"")))))))))))))))</f>
        <v/>
      </c>
      <c r="AK135" t="str">
        <f>IF(AND(OR(BI135="။",BI135="၊"),LEN(BI135)=1),BI135,
IF(ISNUMBER(MATCH(LEFT(BI135,7),Final_modified_Intermediate[Burmese_Consonants],0)),LEFT(BI135,7),
IF(ISNUMBER(MATCH(LEFT(BI135,6),Final_modified_Intermediate[Burmese_Consonants],0)),LEFT(BI135,6),
IF(ISNUMBER(MATCH(LEFT(BI135,5),Final_modified_Intermediate[Burmese_Consonants],0)),LEFT(BI135,5),
IF(ISNUMBER(MATCH(LEFT(BI135,4),Final_modified_Intermediate[Burmese_Consonants],0)),LEFT(BI135,4),
IF(ISNUMBER(MATCH(LEFT(BI135,3),Final_modified_Intermediate[Burmese_Consonants],0)),LEFT(BI135,3),
IF(ISNUMBER(MATCH(LEFT(BI135,2),Final_modified_Intermediate[Burmese_Consonants],0)),LEFT(BI135,2),
IF(ISNUMBER(MATCH(LEFT(BI135,1),Final_modified_Intermediate[Burmese_Consonants],0)),LEFT(BI135,1),
IF(ISNUMBER(MATCH(LEFT(BI135,7),Final_Intermediate[Burmese_Consonants],0)),LEFT(BI135,7),
IF(ISNUMBER(MATCH(LEFT(BI135,6),Final_Intermediate[Burmese_Consonants],0)),LEFT(BI135,6),
IF(ISNUMBER(MATCH(LEFT(BI135,5),Final_Intermediate[Burmese_Consonants],0)),LEFT(BI135,5),
IF(ISNUMBER(MATCH(LEFT(BI135,4),Final_Intermediate[Burmese_Consonants],0)),LEFT(BI135,4),
IF(ISNUMBER(MATCH(LEFT(BI135,3),Final_Intermediate[Burmese_Consonants],0)),LEFT(BI135,3),
IF(ISNUMBER(MATCH(LEFT(BI135,2),Final_Intermediate[Burmese_Consonants],0)),LEFT(BI135,2),
IF(ISNUMBER(MATCH(LEFT(BI135,1),Final_Intermediate[Burmese_Consonants],0)),LEFT(BI135,1),
"")))))))))))))))</f>
        <v/>
      </c>
      <c r="AL135" t="str">
        <f>IF(AND(OR(BJ135="။",BJ135="၊"),LEN(BJ135)=1),BJ135,
IF(ISNUMBER(MATCH(LEFT(BJ135,7),Final_modified_Intermediate[Burmese_Consonants],0)),LEFT(BJ135,7),
IF(ISNUMBER(MATCH(LEFT(BJ135,6),Final_modified_Intermediate[Burmese_Consonants],0)),LEFT(BJ135,6),
IF(ISNUMBER(MATCH(LEFT(BJ135,5),Final_modified_Intermediate[Burmese_Consonants],0)),LEFT(BJ135,5),
IF(ISNUMBER(MATCH(LEFT(BJ135,4),Final_modified_Intermediate[Burmese_Consonants],0)),LEFT(BJ135,4),
IF(ISNUMBER(MATCH(LEFT(BJ135,3),Final_modified_Intermediate[Burmese_Consonants],0)),LEFT(BJ135,3),
IF(ISNUMBER(MATCH(LEFT(BJ135,2),Final_modified_Intermediate[Burmese_Consonants],0)),LEFT(BJ135,2),
IF(ISNUMBER(MATCH(LEFT(BJ135,1),Final_modified_Intermediate[Burmese_Consonants],0)),LEFT(BJ135,1),
IF(ISNUMBER(MATCH(LEFT(BJ135,7),Final_Intermediate[Burmese_Consonants],0)),LEFT(BJ135,7),
IF(ISNUMBER(MATCH(LEFT(BJ135,6),Final_Intermediate[Burmese_Consonants],0)),LEFT(BJ135,6),
IF(ISNUMBER(MATCH(LEFT(BJ135,5),Final_Intermediate[Burmese_Consonants],0)),LEFT(BJ135,5),
IF(ISNUMBER(MATCH(LEFT(BJ135,4),Final_Intermediate[Burmese_Consonants],0)),LEFT(BJ135,4),
IF(ISNUMBER(MATCH(LEFT(BJ135,3),Final_Intermediate[Burmese_Consonants],0)),LEFT(BJ135,3),
IF(ISNUMBER(MATCH(LEFT(BJ135,2),Final_Intermediate[Burmese_Consonants],0)),LEFT(BJ135,2),
IF(ISNUMBER(MATCH(LEFT(BJ135,1),Final_Intermediate[Burmese_Consonants],0)),LEFT(BJ135,1),
"")))))))))))))))</f>
        <v/>
      </c>
      <c r="AN135" t="e">
        <f>Compiler_Burmese[[#This Row],[Sr. No.]]</f>
        <v>#REF!</v>
      </c>
      <c r="AO13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पौ2</v>
      </c>
      <c r="AS13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5" t="e">
        <f>[2]!Vocabulary_Burmese[[#This Row],[Sr. No.]]</f>
        <v>#REF!</v>
      </c>
      <c r="BA135" t="str">
        <f>IF(Raw_data_N2_Kanji[[#This Row],[Categorie]]&lt;&gt;"","",
IF(ISNUMBER(MATCH(V,Special_list[Burmese word],0)),"",
SUBSTITUTE(Raw_data_N2_Kanji[[#This Row],[Raw]]," ","")))</f>
        <v>မုန့်လုံးရေပေါ်</v>
      </c>
      <c r="BB135" t="str">
        <f>RIGHT(Segregate18[[#This Row],[UPGRADE]],LEN(Segregate18[[#This Row],[UPGRADE]])-LEN(Compiler_Burmese[[#This Row],[1]]))</f>
        <v>လုံးရေပေါ်</v>
      </c>
      <c r="BC135" t="str">
        <f>RIGHT(Segregate18[[#This Row],[11]],LEN(Segregate18[[#This Row],[11]])-LEN(Compiler_Burmese[[#This Row],[2]]))</f>
        <v>ရေပေါ်</v>
      </c>
      <c r="BD135" t="str">
        <f>RIGHT(Segregate18[[#This Row],[21]],LEN(Segregate18[[#This Row],[21]])-LEN(Compiler_Burmese[[#This Row],[3]]))</f>
        <v>ပေါ်</v>
      </c>
      <c r="BE135" t="str">
        <f>RIGHT(Segregate18[[#This Row],[31]],LEN(Segregate18[[#This Row],[31]])-LEN(Compiler_Burmese[[#This Row],[4]]))</f>
        <v/>
      </c>
      <c r="BF135" t="str">
        <f>RIGHT(Segregate18[[#This Row],[41]],LEN(Segregate18[[#This Row],[41]])-LEN(Compiler_Burmese[[#This Row],[5]]))</f>
        <v/>
      </c>
      <c r="BG135" t="str">
        <f>RIGHT(Segregate18[[#This Row],[51]],LEN(Segregate18[[#This Row],[51]])-LEN(Compiler_Burmese[[#This Row],[6]]))</f>
        <v/>
      </c>
      <c r="BH135" t="str">
        <f>RIGHT(Segregate18[[#This Row],[61]],LEN(Segregate18[[#This Row],[61]])-LEN(Compiler_Burmese[[#This Row],[7]]))</f>
        <v/>
      </c>
      <c r="BI135" t="str">
        <f>RIGHT(Segregate18[[#This Row],[71]],LEN(Segregate18[[#This Row],[71]])-LEN(Compiler_Burmese[[#This Row],[8]]))</f>
        <v/>
      </c>
      <c r="BJ135" t="str">
        <f>RIGHT(Segregate18[[#This Row],[81]],LEN(Segregate18[[#This Row],[81]])-LEN(Compiler_Burmese[[#This Row],[9]]))</f>
        <v/>
      </c>
    </row>
    <row r="136" spans="1:62" ht="14.25" customHeight="1" x14ac:dyDescent="0.3">
      <c r="A136">
        <f>IF(Raw_data_N2_Kanji[[#This Row],[Categorie]]&lt;&gt;"",$A135+1,$A135)</f>
        <v>13</v>
      </c>
      <c r="B136" s="6">
        <f>IF(AND(Raw_data_N2_Kanji[[#This Row],[Supporting word 1]]="",Raw_data_N2_Kanji[[#This Row],[Supporting word 2]]=""),$B135,$B135+1)</f>
        <v>0</v>
      </c>
      <c r="C136" s="9">
        <f>ROW()-ROW(Raw_data_N2_Kanji[#Headers])</f>
        <v>134</v>
      </c>
      <c r="D136" s="9" t="s">
        <v>5</v>
      </c>
      <c r="E136" s="9" t="str">
        <f>IF(Raw_data_N2_Kanji[[#This Row],[Categorie]]="",$E135,Raw_data_N2_Kanji[[#This Row],[Categorie]])</f>
        <v>Dessert &amp; Sweets</v>
      </c>
      <c r="F136" s="9">
        <f t="shared" si="3"/>
        <v>3</v>
      </c>
      <c r="G136" s="57" t="str">
        <f>Raw_data_N2_Kanji[[#This Row],[Lecture_no]]&amp;"_"&amp;Raw_data_N2_Kanji[[#This Row],[Receipe_no]]</f>
        <v>Dessert &amp; Sweets_3</v>
      </c>
      <c r="H136" s="125" t="s">
        <v>27628</v>
      </c>
      <c r="I13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6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မုန့်လက်ဆောင်း</v>
      </c>
      <c r="K13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6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6" s="101"/>
      <c r="N136" s="101"/>
      <c r="O13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6" s="99" t="s">
        <v>27748</v>
      </c>
      <c r="Q136" s="12">
        <f>IF(Raw_data_N2_Kanji[[#This Row],[Receipe_no]]=0,$Q135,
$Q135+1)</f>
        <v>121</v>
      </c>
      <c r="R136" s="101"/>
      <c r="S136" s="101">
        <f>IF(Raw_data_N2_Kanji[[#This Row],[Marking]]="",1,"")</f>
        <v>1</v>
      </c>
      <c r="T136" s="101" t="str">
        <f>IF(Raw_data_N2_Kanji[[#This Row],[Marking_blank]]="",SUMPRODUCT(COUNTIF($S$3:$S136,$S136)),"")</f>
        <v/>
      </c>
      <c r="U136" s="99">
        <f>Raw_data_N2_Kanji[[#This Row],[Sr. no.]]</f>
        <v>134</v>
      </c>
      <c r="V136" s="101">
        <f>SUMPRODUCT(COUNTIF($J$3:$J136,$J136))</f>
        <v>1</v>
      </c>
      <c r="W136" s="101">
        <f>LEN('1_Raw_data'!$J136)</f>
        <v>14</v>
      </c>
      <c r="Y136" t="e">
        <f>Segregate18[[#This Row],[Sr. No.]]</f>
        <v>#REF!</v>
      </c>
      <c r="Z136" t="str">
        <f>IF(AND(OR(BA136="။",BA136="၊"),LEN(BA136)=1),BA136,
IF(ISNUMBER(MATCH(LEFT(BA136,7),Final_modified_Intermediate[Burmese_Consonants],0)),LEFT(BA136,7),
IF(ISNUMBER(MATCH(LEFT(BA136,6),Final_modified_Intermediate[Burmese_Consonants],0)),LEFT(BA136,6),
IF(ISNUMBER(MATCH(LEFT(BA136,5),Final_modified_Intermediate[Burmese_Consonants],0)),LEFT(BA136,5),
IF(ISNUMBER(MATCH(LEFT(BA136,4),Final_modified_Intermediate[Burmese_Consonants],0)),LEFT(BA136,4),
IF(ISNUMBER(MATCH(LEFT(BA136,3),Final_modified_Intermediate[Burmese_Consonants],0)),LEFT(BA136,3),
IF(ISNUMBER(MATCH(LEFT(BA136,2),Final_modified_Intermediate[Burmese_Consonants],0)),LEFT(BA136,2),
IF(ISNUMBER(MATCH(LEFT(BA136,1),Final_modified_Intermediate[Burmese_Consonants],0)),LEFT(BA136,1),
IF(ISNUMBER(MATCH(LEFT(BA136,7),Final_Intermediate[Burmese_Consonants],0)),LEFT(BA136,7),
IF(ISNUMBER(MATCH(LEFT(BA136,6),Final_Intermediate[Burmese_Consonants],0)),LEFT(BA136,6),
IF(ISNUMBER(MATCH(LEFT(BA136,5),Final_Intermediate[Burmese_Consonants],0)),LEFT(BA136,5),
IF(ISNUMBER(MATCH(LEFT(BA136,4),Final_Intermediate[Burmese_Consonants],0)),LEFT(BA136,4),
IF(ISNUMBER(MATCH(LEFT(BA136,3),Final_Intermediate[Burmese_Consonants],0)),LEFT(BA136,3),
IF(ISNUMBER(MATCH(LEFT(BA136,2),Final_Intermediate[Burmese_Consonants],0)),LEFT(BA136,2),
IF(ISNUMBER(MATCH(LEFT(BA136,1),Final_Intermediate[Burmese_Consonants],0)),LEFT(BA136,1),
"")))))))))))))))</f>
        <v>မုန့်</v>
      </c>
      <c r="AA13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6" t="str">
        <f>IF(AND(OR(BB136="။",BB136="၊"),LEN(BB136)=1),BB136,
IF(ISNUMBER(MATCH(LEFT(BB136,7),Final_modified_Intermediate[Burmese_Consonants],0)),LEFT(BB136,7),
IF(ISNUMBER(MATCH(LEFT(BB136,6),Final_modified_Intermediate[Burmese_Consonants],0)),LEFT(BB136,6),
IF(ISNUMBER(MATCH(LEFT(BB136,5),Final_modified_Intermediate[Burmese_Consonants],0)),LEFT(BB136,5),
IF(ISNUMBER(MATCH(LEFT(BB136,4),Final_modified_Intermediate[Burmese_Consonants],0)),LEFT(BB136,4),
IF(ISNUMBER(MATCH(LEFT(BB136,3),Final_modified_Intermediate[Burmese_Consonants],0)),LEFT(BB136,3),
IF(ISNUMBER(MATCH(LEFT(BB136,2),Final_modified_Intermediate[Burmese_Consonants],0)),LEFT(BB136,2),
IF(ISNUMBER(MATCH(LEFT(BB136,1),Final_modified_Intermediate[Burmese_Consonants],0)),LEFT(BB136,1),
IF(ISNUMBER(MATCH(LEFT(BB136,7),Final_Intermediate[Burmese_Consonants],0)),LEFT(BB136,7),
IF(ISNUMBER(MATCH(LEFT(BB136,6),Final_Intermediate[Burmese_Consonants],0)),LEFT(BB136,6),
IF(ISNUMBER(MATCH(LEFT(BB136,5),Final_Intermediate[Burmese_Consonants],0)),LEFT(BB136,5),
IF(ISNUMBER(MATCH(LEFT(BB136,4),Final_Intermediate[Burmese_Consonants],0)),LEFT(BB136,4),
IF(ISNUMBER(MATCH(LEFT(BB136,3),Final_Intermediate[Burmese_Consonants],0)),LEFT(BB136,3),
IF(ISNUMBER(MATCH(LEFT(BB136,2),Final_Intermediate[Burmese_Consonants],0)),LEFT(BB136,2),
IF(ISNUMBER(MATCH(LEFT(BB136,1),Final_Intermediate[Burmese_Consonants],0)),LEFT(BB136,1),
"")))))))))))))))</f>
        <v>လက်</v>
      </c>
      <c r="AC13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6" t="str">
        <f>IF(AND(OR(BC136="။",BC136="၊"),LEN(BC136)=1),BC136,
IF(ISNUMBER(MATCH(LEFT(BC136,7),Final_modified_Intermediate[Burmese_Consonants],0)),LEFT(BC136,7),
IF(ISNUMBER(MATCH(LEFT(BC136,6),Final_modified_Intermediate[Burmese_Consonants],0)),LEFT(BC136,6),
IF(ISNUMBER(MATCH(LEFT(BC136,5),Final_modified_Intermediate[Burmese_Consonants],0)),LEFT(BC136,5),
IF(ISNUMBER(MATCH(LEFT(BC136,4),Final_modified_Intermediate[Burmese_Consonants],0)),LEFT(BC136,4),
IF(ISNUMBER(MATCH(LEFT(BC136,3),Final_modified_Intermediate[Burmese_Consonants],0)),LEFT(BC136,3),
IF(ISNUMBER(MATCH(LEFT(BC136,2),Final_modified_Intermediate[Burmese_Consonants],0)),LEFT(BC136,2),
IF(ISNUMBER(MATCH(LEFT(BC136,1),Final_modified_Intermediate[Burmese_Consonants],0)),LEFT(BC136,1),
IF(ISNUMBER(MATCH(LEFT(BC136,7),Final_Intermediate[Burmese_Consonants],0)),LEFT(BC136,7),
IF(ISNUMBER(MATCH(LEFT(BC136,6),Final_Intermediate[Burmese_Consonants],0)),LEFT(BC136,6),
IF(ISNUMBER(MATCH(LEFT(BC136,5),Final_Intermediate[Burmese_Consonants],0)),LEFT(BC136,5),
IF(ISNUMBER(MATCH(LEFT(BC136,4),Final_Intermediate[Burmese_Consonants],0)),LEFT(BC136,4),
IF(ISNUMBER(MATCH(LEFT(BC136,3),Final_Intermediate[Burmese_Consonants],0)),LEFT(BC136,3),
IF(ISNUMBER(MATCH(LEFT(BC136,2),Final_Intermediate[Burmese_Consonants],0)),LEFT(BC136,2),
IF(ISNUMBER(MATCH(LEFT(BC136,1),Final_Intermediate[Burmese_Consonants],0)),LEFT(BC136,1),
"")))))))))))))))</f>
        <v>ဆောင်း</v>
      </c>
      <c r="AE13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6" t="str">
        <f>IF(AND(OR(BD136="။",BD136="၊"),LEN(BD136)=1),BD136,
IF(ISNUMBER(MATCH(LEFT(BD136,7),Final_modified_Intermediate[Burmese_Consonants],0)),LEFT(BD136,7),
IF(ISNUMBER(MATCH(LEFT(BD136,6),Final_modified_Intermediate[Burmese_Consonants],0)),LEFT(BD136,6),
IF(ISNUMBER(MATCH(LEFT(BD136,5),Final_modified_Intermediate[Burmese_Consonants],0)),LEFT(BD136,5),
IF(ISNUMBER(MATCH(LEFT(BD136,4),Final_modified_Intermediate[Burmese_Consonants],0)),LEFT(BD136,4),
IF(ISNUMBER(MATCH(LEFT(BD136,3),Final_modified_Intermediate[Burmese_Consonants],0)),LEFT(BD136,3),
IF(ISNUMBER(MATCH(LEFT(BD136,2),Final_modified_Intermediate[Burmese_Consonants],0)),LEFT(BD136,2),
IF(ISNUMBER(MATCH(LEFT(BD136,1),Final_modified_Intermediate[Burmese_Consonants],0)),LEFT(BD136,1),
IF(ISNUMBER(MATCH(LEFT(BD136,7),Final_Intermediate[Burmese_Consonants],0)),LEFT(BD136,7),
IF(ISNUMBER(MATCH(LEFT(BD136,6),Final_Intermediate[Burmese_Consonants],0)),LEFT(BD136,6),
IF(ISNUMBER(MATCH(LEFT(BD136,5),Final_Intermediate[Burmese_Consonants],0)),LEFT(BD136,5),
IF(ISNUMBER(MATCH(LEFT(BD136,4),Final_Intermediate[Burmese_Consonants],0)),LEFT(BD136,4),
IF(ISNUMBER(MATCH(LEFT(BD136,3),Final_Intermediate[Burmese_Consonants],0)),LEFT(BD136,3),
IF(ISNUMBER(MATCH(LEFT(BD136,2),Final_Intermediate[Burmese_Consonants],0)),LEFT(BD136,2),
IF(ISNUMBER(MATCH(LEFT(BD136,1),Final_Intermediate[Burmese_Consonants],0)),LEFT(BD136,1),
"")))))))))))))))</f>
        <v/>
      </c>
      <c r="AG136" t="str">
        <f>IF(AND(OR(BE136="။",BE136="၊"),LEN(BE136)=1),BE136,
IF(ISNUMBER(MATCH(LEFT(BE136,7),Final_modified_Intermediate[Burmese_Consonants],0)),LEFT(BE136,7),
IF(ISNUMBER(MATCH(LEFT(BE136,6),Final_modified_Intermediate[Burmese_Consonants],0)),LEFT(BE136,6),
IF(ISNUMBER(MATCH(LEFT(BE136,5),Final_modified_Intermediate[Burmese_Consonants],0)),LEFT(BE136,5),
IF(ISNUMBER(MATCH(LEFT(BE136,4),Final_modified_Intermediate[Burmese_Consonants],0)),LEFT(BE136,4),
IF(ISNUMBER(MATCH(LEFT(BE136,3),Final_modified_Intermediate[Burmese_Consonants],0)),LEFT(BE136,3),
IF(ISNUMBER(MATCH(LEFT(BE136,2),Final_modified_Intermediate[Burmese_Consonants],0)),LEFT(BE136,2),
IF(ISNUMBER(MATCH(LEFT(BE136,1),Final_modified_Intermediate[Burmese_Consonants],0)),LEFT(BE136,1),
IF(ISNUMBER(MATCH(LEFT(BE136,7),Final_Intermediate[Burmese_Consonants],0)),LEFT(BE136,7),
IF(ISNUMBER(MATCH(LEFT(BE136,6),Final_Intermediate[Burmese_Consonants],0)),LEFT(BE136,6),
IF(ISNUMBER(MATCH(LEFT(BE136,5),Final_Intermediate[Burmese_Consonants],0)),LEFT(BE136,5),
IF(ISNUMBER(MATCH(LEFT(BE136,4),Final_Intermediate[Burmese_Consonants],0)),LEFT(BE136,4),
IF(ISNUMBER(MATCH(LEFT(BE136,3),Final_Intermediate[Burmese_Consonants],0)),LEFT(BE136,3),
IF(ISNUMBER(MATCH(LEFT(BE136,2),Final_Intermediate[Burmese_Consonants],0)),LEFT(BE136,2),
IF(ISNUMBER(MATCH(LEFT(BE136,1),Final_Intermediate[Burmese_Consonants],0)),LEFT(BE136,1),
"")))))))))))))))</f>
        <v/>
      </c>
      <c r="AH136" t="str">
        <f>IF(AND(OR(BF136="။",BF136="၊"),LEN(BF136)=1),BF136,
IF(ISNUMBER(MATCH(LEFT(BF136,7),Final_modified_Intermediate[Burmese_Consonants],0)),LEFT(BF136,7),
IF(ISNUMBER(MATCH(LEFT(BF136,6),Final_modified_Intermediate[Burmese_Consonants],0)),LEFT(BF136,6),
IF(ISNUMBER(MATCH(LEFT(BF136,5),Final_modified_Intermediate[Burmese_Consonants],0)),LEFT(BF136,5),
IF(ISNUMBER(MATCH(LEFT(BF136,4),Final_modified_Intermediate[Burmese_Consonants],0)),LEFT(BF136,4),
IF(ISNUMBER(MATCH(LEFT(BF136,3),Final_modified_Intermediate[Burmese_Consonants],0)),LEFT(BF136,3),
IF(ISNUMBER(MATCH(LEFT(BF136,2),Final_modified_Intermediate[Burmese_Consonants],0)),LEFT(BF136,2),
IF(ISNUMBER(MATCH(LEFT(BF136,1),Final_modified_Intermediate[Burmese_Consonants],0)),LEFT(BF136,1),
IF(ISNUMBER(MATCH(LEFT(BF136,7),Final_Intermediate[Burmese_Consonants],0)),LEFT(BF136,7),
IF(ISNUMBER(MATCH(LEFT(BF136,6),Final_Intermediate[Burmese_Consonants],0)),LEFT(BF136,6),
IF(ISNUMBER(MATCH(LEFT(BF136,5),Final_Intermediate[Burmese_Consonants],0)),LEFT(BF136,5),
IF(ISNUMBER(MATCH(LEFT(BF136,4),Final_Intermediate[Burmese_Consonants],0)),LEFT(BF136,4),
IF(ISNUMBER(MATCH(LEFT(BF136,3),Final_Intermediate[Burmese_Consonants],0)),LEFT(BF136,3),
IF(ISNUMBER(MATCH(LEFT(BF136,2),Final_Intermediate[Burmese_Consonants],0)),LEFT(BF136,2),
IF(ISNUMBER(MATCH(LEFT(BF136,1),Final_Intermediate[Burmese_Consonants],0)),LEFT(BF136,1),
"")))))))))))))))</f>
        <v/>
      </c>
      <c r="AI136" t="str">
        <f>IF(AND(OR(BG136="။",BG136="၊"),LEN(BG136)=1),BG136,
IF(ISNUMBER(MATCH(LEFT(BG136,7),Final_modified_Intermediate[Burmese_Consonants],0)),LEFT(BG136,7),
IF(ISNUMBER(MATCH(LEFT(BG136,6),Final_modified_Intermediate[Burmese_Consonants],0)),LEFT(BG136,6),
IF(ISNUMBER(MATCH(LEFT(BG136,5),Final_modified_Intermediate[Burmese_Consonants],0)),LEFT(BG136,5),
IF(ISNUMBER(MATCH(LEFT(BG136,4),Final_modified_Intermediate[Burmese_Consonants],0)),LEFT(BG136,4),
IF(ISNUMBER(MATCH(LEFT(BG136,3),Final_modified_Intermediate[Burmese_Consonants],0)),LEFT(BG136,3),
IF(ISNUMBER(MATCH(LEFT(BG136,2),Final_modified_Intermediate[Burmese_Consonants],0)),LEFT(BG136,2),
IF(ISNUMBER(MATCH(LEFT(BG136,1),Final_modified_Intermediate[Burmese_Consonants],0)),LEFT(BG136,1),
IF(ISNUMBER(MATCH(LEFT(BG136,7),Final_Intermediate[Burmese_Consonants],0)),LEFT(BG136,7),
IF(ISNUMBER(MATCH(LEFT(BG136,6),Final_Intermediate[Burmese_Consonants],0)),LEFT(BG136,6),
IF(ISNUMBER(MATCH(LEFT(BG136,5),Final_Intermediate[Burmese_Consonants],0)),LEFT(BG136,5),
IF(ISNUMBER(MATCH(LEFT(BG136,4),Final_Intermediate[Burmese_Consonants],0)),LEFT(BG136,4),
IF(ISNUMBER(MATCH(LEFT(BG136,3),Final_Intermediate[Burmese_Consonants],0)),LEFT(BG136,3),
IF(ISNUMBER(MATCH(LEFT(BG136,2),Final_Intermediate[Burmese_Consonants],0)),LEFT(BG136,2),
IF(ISNUMBER(MATCH(LEFT(BG136,1),Final_Intermediate[Burmese_Consonants],0)),LEFT(BG136,1),
"")))))))))))))))</f>
        <v/>
      </c>
      <c r="AJ136" t="str">
        <f>IF(AND(OR(BH136="။",BH136="၊"),LEN(BH136)=1),BH136,
IF(ISNUMBER(MATCH(LEFT(BH136,7),Final_modified_Intermediate[Burmese_Consonants],0)),LEFT(BH136,7),
IF(ISNUMBER(MATCH(LEFT(BH136,6),Final_modified_Intermediate[Burmese_Consonants],0)),LEFT(BH136,6),
IF(ISNUMBER(MATCH(LEFT(BH136,5),Final_modified_Intermediate[Burmese_Consonants],0)),LEFT(BH136,5),
IF(ISNUMBER(MATCH(LEFT(BH136,4),Final_modified_Intermediate[Burmese_Consonants],0)),LEFT(BH136,4),
IF(ISNUMBER(MATCH(LEFT(BH136,3),Final_modified_Intermediate[Burmese_Consonants],0)),LEFT(BH136,3),
IF(ISNUMBER(MATCH(LEFT(BH136,2),Final_modified_Intermediate[Burmese_Consonants],0)),LEFT(BH136,2),
IF(ISNUMBER(MATCH(LEFT(BH136,1),Final_modified_Intermediate[Burmese_Consonants],0)),LEFT(BH136,1),
IF(ISNUMBER(MATCH(LEFT(BH136,7),Final_Intermediate[Burmese_Consonants],0)),LEFT(BH136,7),
IF(ISNUMBER(MATCH(LEFT(BH136,6),Final_Intermediate[Burmese_Consonants],0)),LEFT(BH136,6),
IF(ISNUMBER(MATCH(LEFT(BH136,5),Final_Intermediate[Burmese_Consonants],0)),LEFT(BH136,5),
IF(ISNUMBER(MATCH(LEFT(BH136,4),Final_Intermediate[Burmese_Consonants],0)),LEFT(BH136,4),
IF(ISNUMBER(MATCH(LEFT(BH136,3),Final_Intermediate[Burmese_Consonants],0)),LEFT(BH136,3),
IF(ISNUMBER(MATCH(LEFT(BH136,2),Final_Intermediate[Burmese_Consonants],0)),LEFT(BH136,2),
IF(ISNUMBER(MATCH(LEFT(BH136,1),Final_Intermediate[Burmese_Consonants],0)),LEFT(BH136,1),
"")))))))))))))))</f>
        <v/>
      </c>
      <c r="AK136" t="str">
        <f>IF(AND(OR(BI136="။",BI136="၊"),LEN(BI136)=1),BI136,
IF(ISNUMBER(MATCH(LEFT(BI136,7),Final_modified_Intermediate[Burmese_Consonants],0)),LEFT(BI136,7),
IF(ISNUMBER(MATCH(LEFT(BI136,6),Final_modified_Intermediate[Burmese_Consonants],0)),LEFT(BI136,6),
IF(ISNUMBER(MATCH(LEFT(BI136,5),Final_modified_Intermediate[Burmese_Consonants],0)),LEFT(BI136,5),
IF(ISNUMBER(MATCH(LEFT(BI136,4),Final_modified_Intermediate[Burmese_Consonants],0)),LEFT(BI136,4),
IF(ISNUMBER(MATCH(LEFT(BI136,3),Final_modified_Intermediate[Burmese_Consonants],0)),LEFT(BI136,3),
IF(ISNUMBER(MATCH(LEFT(BI136,2),Final_modified_Intermediate[Burmese_Consonants],0)),LEFT(BI136,2),
IF(ISNUMBER(MATCH(LEFT(BI136,1),Final_modified_Intermediate[Burmese_Consonants],0)),LEFT(BI136,1),
IF(ISNUMBER(MATCH(LEFT(BI136,7),Final_Intermediate[Burmese_Consonants],0)),LEFT(BI136,7),
IF(ISNUMBER(MATCH(LEFT(BI136,6),Final_Intermediate[Burmese_Consonants],0)),LEFT(BI136,6),
IF(ISNUMBER(MATCH(LEFT(BI136,5),Final_Intermediate[Burmese_Consonants],0)),LEFT(BI136,5),
IF(ISNUMBER(MATCH(LEFT(BI136,4),Final_Intermediate[Burmese_Consonants],0)),LEFT(BI136,4),
IF(ISNUMBER(MATCH(LEFT(BI136,3),Final_Intermediate[Burmese_Consonants],0)),LEFT(BI136,3),
IF(ISNUMBER(MATCH(LEFT(BI136,2),Final_Intermediate[Burmese_Consonants],0)),LEFT(BI136,2),
IF(ISNUMBER(MATCH(LEFT(BI136,1),Final_Intermediate[Burmese_Consonants],0)),LEFT(BI136,1),
"")))))))))))))))</f>
        <v/>
      </c>
      <c r="AL136" t="str">
        <f>IF(AND(OR(BJ136="။",BJ136="၊"),LEN(BJ136)=1),BJ136,
IF(ISNUMBER(MATCH(LEFT(BJ136,7),Final_modified_Intermediate[Burmese_Consonants],0)),LEFT(BJ136,7),
IF(ISNUMBER(MATCH(LEFT(BJ136,6),Final_modified_Intermediate[Burmese_Consonants],0)),LEFT(BJ136,6),
IF(ISNUMBER(MATCH(LEFT(BJ136,5),Final_modified_Intermediate[Burmese_Consonants],0)),LEFT(BJ136,5),
IF(ISNUMBER(MATCH(LEFT(BJ136,4),Final_modified_Intermediate[Burmese_Consonants],0)),LEFT(BJ136,4),
IF(ISNUMBER(MATCH(LEFT(BJ136,3),Final_modified_Intermediate[Burmese_Consonants],0)),LEFT(BJ136,3),
IF(ISNUMBER(MATCH(LEFT(BJ136,2),Final_modified_Intermediate[Burmese_Consonants],0)),LEFT(BJ136,2),
IF(ISNUMBER(MATCH(LEFT(BJ136,1),Final_modified_Intermediate[Burmese_Consonants],0)),LEFT(BJ136,1),
IF(ISNUMBER(MATCH(LEFT(BJ136,7),Final_Intermediate[Burmese_Consonants],0)),LEFT(BJ136,7),
IF(ISNUMBER(MATCH(LEFT(BJ136,6),Final_Intermediate[Burmese_Consonants],0)),LEFT(BJ136,6),
IF(ISNUMBER(MATCH(LEFT(BJ136,5),Final_Intermediate[Burmese_Consonants],0)),LEFT(BJ136,5),
IF(ISNUMBER(MATCH(LEFT(BJ136,4),Final_Intermediate[Burmese_Consonants],0)),LEFT(BJ136,4),
IF(ISNUMBER(MATCH(LEFT(BJ136,3),Final_Intermediate[Burmese_Consonants],0)),LEFT(BJ136,3),
IF(ISNUMBER(MATCH(LEFT(BJ136,2),Final_Intermediate[Burmese_Consonants],0)),LEFT(BJ136,2),
IF(ISNUMBER(MATCH(LEFT(BJ136,1),Final_Intermediate[Burmese_Consonants],0)),LEFT(BJ136,1),
"")))))))))))))))</f>
        <v/>
      </c>
      <c r="AN136" t="e">
        <f>Compiler_Burmese[[#This Row],[Sr. No.]]</f>
        <v>#REF!</v>
      </c>
      <c r="AO13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6" t="e">
        <f>[2]!Vocabulary_Burmese[[#This Row],[Sr. No.]]</f>
        <v>#REF!</v>
      </c>
      <c r="BA136" t="str">
        <f>IF(Raw_data_N2_Kanji[[#This Row],[Categorie]]&lt;&gt;"","",
IF(ISNUMBER(MATCH(V,Special_list[Burmese word],0)),"",
SUBSTITUTE(Raw_data_N2_Kanji[[#This Row],[Raw]]," ","")))</f>
        <v>မုန့်လက်ဆောင်း</v>
      </c>
      <c r="BB136" t="str">
        <f>RIGHT(Segregate18[[#This Row],[UPGRADE]],LEN(Segregate18[[#This Row],[UPGRADE]])-LEN(Compiler_Burmese[[#This Row],[1]]))</f>
        <v>လက်ဆောင်း</v>
      </c>
      <c r="BC136" t="str">
        <f>RIGHT(Segregate18[[#This Row],[11]],LEN(Segregate18[[#This Row],[11]])-LEN(Compiler_Burmese[[#This Row],[2]]))</f>
        <v>ဆောင်း</v>
      </c>
      <c r="BD136" t="str">
        <f>RIGHT(Segregate18[[#This Row],[21]],LEN(Segregate18[[#This Row],[21]])-LEN(Compiler_Burmese[[#This Row],[3]]))</f>
        <v/>
      </c>
      <c r="BE136" t="str">
        <f>RIGHT(Segregate18[[#This Row],[31]],LEN(Segregate18[[#This Row],[31]])-LEN(Compiler_Burmese[[#This Row],[4]]))</f>
        <v/>
      </c>
      <c r="BF136" t="str">
        <f>RIGHT(Segregate18[[#This Row],[41]],LEN(Segregate18[[#This Row],[41]])-LEN(Compiler_Burmese[[#This Row],[5]]))</f>
        <v/>
      </c>
      <c r="BG136" t="str">
        <f>RIGHT(Segregate18[[#This Row],[51]],LEN(Segregate18[[#This Row],[51]])-LEN(Compiler_Burmese[[#This Row],[6]]))</f>
        <v/>
      </c>
      <c r="BH136" t="str">
        <f>RIGHT(Segregate18[[#This Row],[61]],LEN(Segregate18[[#This Row],[61]])-LEN(Compiler_Burmese[[#This Row],[7]]))</f>
        <v/>
      </c>
      <c r="BI136" t="str">
        <f>RIGHT(Segregate18[[#This Row],[71]],LEN(Segregate18[[#This Row],[71]])-LEN(Compiler_Burmese[[#This Row],[8]]))</f>
        <v/>
      </c>
      <c r="BJ136" t="str">
        <f>RIGHT(Segregate18[[#This Row],[81]],LEN(Segregate18[[#This Row],[81]])-LEN(Compiler_Burmese[[#This Row],[9]]))</f>
        <v/>
      </c>
    </row>
    <row r="137" spans="1:62" ht="14.25" customHeight="1" x14ac:dyDescent="0.3">
      <c r="A137">
        <f>IF(Raw_data_N2_Kanji[[#This Row],[Categorie]]&lt;&gt;"",$A136+1,$A136)</f>
        <v>13</v>
      </c>
      <c r="B137" s="6">
        <f>IF(AND(Raw_data_N2_Kanji[[#This Row],[Supporting word 1]]="",Raw_data_N2_Kanji[[#This Row],[Supporting word 2]]=""),$B136,$B136+1)</f>
        <v>0</v>
      </c>
      <c r="C137" s="9">
        <f>ROW()-ROW(Raw_data_N2_Kanji[#Headers])</f>
        <v>135</v>
      </c>
      <c r="D137" s="9" t="s">
        <v>5</v>
      </c>
      <c r="E137" s="9" t="str">
        <f>IF(Raw_data_N2_Kanji[[#This Row],[Categorie]]="",$E136,Raw_data_N2_Kanji[[#This Row],[Categorie]])</f>
        <v>Dessert &amp; Sweets</v>
      </c>
      <c r="F137" s="9">
        <f t="shared" si="3"/>
        <v>4</v>
      </c>
      <c r="G137" s="57" t="str">
        <f>Raw_data_N2_Kanji[[#This Row],[Lecture_no]]&amp;"_"&amp;Raw_data_N2_Kanji[[#This Row],[Receipe_no]]</f>
        <v>Dessert &amp; Sweets_4</v>
      </c>
      <c r="H137" s="11" t="s">
        <v>27567</v>
      </c>
      <c r="I13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ဟာလဝါ</v>
      </c>
      <c r="K13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7" s="11"/>
      <c r="N137" s="11"/>
      <c r="O13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7" s="12" t="s">
        <v>27749</v>
      </c>
      <c r="Q137" s="12">
        <f>IF(Raw_data_N2_Kanji[[#This Row],[Receipe_no]]=0,$Q136,
$Q136+1)</f>
        <v>122</v>
      </c>
      <c r="R137" s="11"/>
      <c r="S137" s="11">
        <f>IF(Raw_data_N2_Kanji[[#This Row],[Marking]]="",1,"")</f>
        <v>1</v>
      </c>
      <c r="T137" s="11" t="str">
        <f>IF(Raw_data_N2_Kanji[[#This Row],[Marking_blank]]="",SUMPRODUCT(COUNTIF($S$3:$S137,$S137)),"")</f>
        <v/>
      </c>
      <c r="U137" s="12">
        <f>Raw_data_N2_Kanji[[#This Row],[Sr. no.]]</f>
        <v>135</v>
      </c>
      <c r="V137" s="11">
        <f>SUMPRODUCT(COUNTIF($J$3:$J137,$J137))</f>
        <v>1</v>
      </c>
      <c r="W137" s="82">
        <f>LEN('1_Raw_data'!$J137)</f>
        <v>5</v>
      </c>
      <c r="Y137" t="e">
        <f>Segregate18[[#This Row],[Sr. No.]]</f>
        <v>#REF!</v>
      </c>
      <c r="Z137" t="str">
        <f>IF(AND(OR(BA137="။",BA137="၊"),LEN(BA137)=1),BA137,
IF(ISNUMBER(MATCH(LEFT(BA137,7),Final_modified_Intermediate[Burmese_Consonants],0)),LEFT(BA137,7),
IF(ISNUMBER(MATCH(LEFT(BA137,6),Final_modified_Intermediate[Burmese_Consonants],0)),LEFT(BA137,6),
IF(ISNUMBER(MATCH(LEFT(BA137,5),Final_modified_Intermediate[Burmese_Consonants],0)),LEFT(BA137,5),
IF(ISNUMBER(MATCH(LEFT(BA137,4),Final_modified_Intermediate[Burmese_Consonants],0)),LEFT(BA137,4),
IF(ISNUMBER(MATCH(LEFT(BA137,3),Final_modified_Intermediate[Burmese_Consonants],0)),LEFT(BA137,3),
IF(ISNUMBER(MATCH(LEFT(BA137,2),Final_modified_Intermediate[Burmese_Consonants],0)),LEFT(BA137,2),
IF(ISNUMBER(MATCH(LEFT(BA137,1),Final_modified_Intermediate[Burmese_Consonants],0)),LEFT(BA137,1),
IF(ISNUMBER(MATCH(LEFT(BA137,7),Final_Intermediate[Burmese_Consonants],0)),LEFT(BA137,7),
IF(ISNUMBER(MATCH(LEFT(BA137,6),Final_Intermediate[Burmese_Consonants],0)),LEFT(BA137,6),
IF(ISNUMBER(MATCH(LEFT(BA137,5),Final_Intermediate[Burmese_Consonants],0)),LEFT(BA137,5),
IF(ISNUMBER(MATCH(LEFT(BA137,4),Final_Intermediate[Burmese_Consonants],0)),LEFT(BA137,4),
IF(ISNUMBER(MATCH(LEFT(BA137,3),Final_Intermediate[Burmese_Consonants],0)),LEFT(BA137,3),
IF(ISNUMBER(MATCH(LEFT(BA137,2),Final_Intermediate[Burmese_Consonants],0)),LEFT(BA137,2),
IF(ISNUMBER(MATCH(LEFT(BA137,1),Final_Intermediate[Burmese_Consonants],0)),LEFT(BA137,1),
"")))))))))))))))</f>
        <v>ဟာ</v>
      </c>
      <c r="AA13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7" t="str">
        <f>IF(AND(OR(BB137="။",BB137="၊"),LEN(BB137)=1),BB137,
IF(ISNUMBER(MATCH(LEFT(BB137,7),Final_modified_Intermediate[Burmese_Consonants],0)),LEFT(BB137,7),
IF(ISNUMBER(MATCH(LEFT(BB137,6),Final_modified_Intermediate[Burmese_Consonants],0)),LEFT(BB137,6),
IF(ISNUMBER(MATCH(LEFT(BB137,5),Final_modified_Intermediate[Burmese_Consonants],0)),LEFT(BB137,5),
IF(ISNUMBER(MATCH(LEFT(BB137,4),Final_modified_Intermediate[Burmese_Consonants],0)),LEFT(BB137,4),
IF(ISNUMBER(MATCH(LEFT(BB137,3),Final_modified_Intermediate[Burmese_Consonants],0)),LEFT(BB137,3),
IF(ISNUMBER(MATCH(LEFT(BB137,2),Final_modified_Intermediate[Burmese_Consonants],0)),LEFT(BB137,2),
IF(ISNUMBER(MATCH(LEFT(BB137,1),Final_modified_Intermediate[Burmese_Consonants],0)),LEFT(BB137,1),
IF(ISNUMBER(MATCH(LEFT(BB137,7),Final_Intermediate[Burmese_Consonants],0)),LEFT(BB137,7),
IF(ISNUMBER(MATCH(LEFT(BB137,6),Final_Intermediate[Burmese_Consonants],0)),LEFT(BB137,6),
IF(ISNUMBER(MATCH(LEFT(BB137,5),Final_Intermediate[Burmese_Consonants],0)),LEFT(BB137,5),
IF(ISNUMBER(MATCH(LEFT(BB137,4),Final_Intermediate[Burmese_Consonants],0)),LEFT(BB137,4),
IF(ISNUMBER(MATCH(LEFT(BB137,3),Final_Intermediate[Burmese_Consonants],0)),LEFT(BB137,3),
IF(ISNUMBER(MATCH(LEFT(BB137,2),Final_Intermediate[Burmese_Consonants],0)),LEFT(BB137,2),
IF(ISNUMBER(MATCH(LEFT(BB137,1),Final_Intermediate[Burmese_Consonants],0)),LEFT(BB137,1),
"")))))))))))))))</f>
        <v>လ</v>
      </c>
      <c r="AC13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7" t="str">
        <f>IF(AND(OR(BC137="။",BC137="၊"),LEN(BC137)=1),BC137,
IF(ISNUMBER(MATCH(LEFT(BC137,7),Final_modified_Intermediate[Burmese_Consonants],0)),LEFT(BC137,7),
IF(ISNUMBER(MATCH(LEFT(BC137,6),Final_modified_Intermediate[Burmese_Consonants],0)),LEFT(BC137,6),
IF(ISNUMBER(MATCH(LEFT(BC137,5),Final_modified_Intermediate[Burmese_Consonants],0)),LEFT(BC137,5),
IF(ISNUMBER(MATCH(LEFT(BC137,4),Final_modified_Intermediate[Burmese_Consonants],0)),LEFT(BC137,4),
IF(ISNUMBER(MATCH(LEFT(BC137,3),Final_modified_Intermediate[Burmese_Consonants],0)),LEFT(BC137,3),
IF(ISNUMBER(MATCH(LEFT(BC137,2),Final_modified_Intermediate[Burmese_Consonants],0)),LEFT(BC137,2),
IF(ISNUMBER(MATCH(LEFT(BC137,1),Final_modified_Intermediate[Burmese_Consonants],0)),LEFT(BC137,1),
IF(ISNUMBER(MATCH(LEFT(BC137,7),Final_Intermediate[Burmese_Consonants],0)),LEFT(BC137,7),
IF(ISNUMBER(MATCH(LEFT(BC137,6),Final_Intermediate[Burmese_Consonants],0)),LEFT(BC137,6),
IF(ISNUMBER(MATCH(LEFT(BC137,5),Final_Intermediate[Burmese_Consonants],0)),LEFT(BC137,5),
IF(ISNUMBER(MATCH(LEFT(BC137,4),Final_Intermediate[Burmese_Consonants],0)),LEFT(BC137,4),
IF(ISNUMBER(MATCH(LEFT(BC137,3),Final_Intermediate[Burmese_Consonants],0)),LEFT(BC137,3),
IF(ISNUMBER(MATCH(LEFT(BC137,2),Final_Intermediate[Burmese_Consonants],0)),LEFT(BC137,2),
IF(ISNUMBER(MATCH(LEFT(BC137,1),Final_Intermediate[Burmese_Consonants],0)),LEFT(BC137,1),
"")))))))))))))))</f>
        <v>ဝါ</v>
      </c>
      <c r="AE13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7" t="str">
        <f>IF(AND(OR(BD137="။",BD137="၊"),LEN(BD137)=1),BD137,
IF(ISNUMBER(MATCH(LEFT(BD137,7),Final_modified_Intermediate[Burmese_Consonants],0)),LEFT(BD137,7),
IF(ISNUMBER(MATCH(LEFT(BD137,6),Final_modified_Intermediate[Burmese_Consonants],0)),LEFT(BD137,6),
IF(ISNUMBER(MATCH(LEFT(BD137,5),Final_modified_Intermediate[Burmese_Consonants],0)),LEFT(BD137,5),
IF(ISNUMBER(MATCH(LEFT(BD137,4),Final_modified_Intermediate[Burmese_Consonants],0)),LEFT(BD137,4),
IF(ISNUMBER(MATCH(LEFT(BD137,3),Final_modified_Intermediate[Burmese_Consonants],0)),LEFT(BD137,3),
IF(ISNUMBER(MATCH(LEFT(BD137,2),Final_modified_Intermediate[Burmese_Consonants],0)),LEFT(BD137,2),
IF(ISNUMBER(MATCH(LEFT(BD137,1),Final_modified_Intermediate[Burmese_Consonants],0)),LEFT(BD137,1),
IF(ISNUMBER(MATCH(LEFT(BD137,7),Final_Intermediate[Burmese_Consonants],0)),LEFT(BD137,7),
IF(ISNUMBER(MATCH(LEFT(BD137,6),Final_Intermediate[Burmese_Consonants],0)),LEFT(BD137,6),
IF(ISNUMBER(MATCH(LEFT(BD137,5),Final_Intermediate[Burmese_Consonants],0)),LEFT(BD137,5),
IF(ISNUMBER(MATCH(LEFT(BD137,4),Final_Intermediate[Burmese_Consonants],0)),LEFT(BD137,4),
IF(ISNUMBER(MATCH(LEFT(BD137,3),Final_Intermediate[Burmese_Consonants],0)),LEFT(BD137,3),
IF(ISNUMBER(MATCH(LEFT(BD137,2),Final_Intermediate[Burmese_Consonants],0)),LEFT(BD137,2),
IF(ISNUMBER(MATCH(LEFT(BD137,1),Final_Intermediate[Burmese_Consonants],0)),LEFT(BD137,1),
"")))))))))))))))</f>
        <v/>
      </c>
      <c r="AG137" t="str">
        <f>IF(AND(OR(BE137="။",BE137="၊"),LEN(BE137)=1),BE137,
IF(ISNUMBER(MATCH(LEFT(BE137,7),Final_modified_Intermediate[Burmese_Consonants],0)),LEFT(BE137,7),
IF(ISNUMBER(MATCH(LEFT(BE137,6),Final_modified_Intermediate[Burmese_Consonants],0)),LEFT(BE137,6),
IF(ISNUMBER(MATCH(LEFT(BE137,5),Final_modified_Intermediate[Burmese_Consonants],0)),LEFT(BE137,5),
IF(ISNUMBER(MATCH(LEFT(BE137,4),Final_modified_Intermediate[Burmese_Consonants],0)),LEFT(BE137,4),
IF(ISNUMBER(MATCH(LEFT(BE137,3),Final_modified_Intermediate[Burmese_Consonants],0)),LEFT(BE137,3),
IF(ISNUMBER(MATCH(LEFT(BE137,2),Final_modified_Intermediate[Burmese_Consonants],0)),LEFT(BE137,2),
IF(ISNUMBER(MATCH(LEFT(BE137,1),Final_modified_Intermediate[Burmese_Consonants],0)),LEFT(BE137,1),
IF(ISNUMBER(MATCH(LEFT(BE137,7),Final_Intermediate[Burmese_Consonants],0)),LEFT(BE137,7),
IF(ISNUMBER(MATCH(LEFT(BE137,6),Final_Intermediate[Burmese_Consonants],0)),LEFT(BE137,6),
IF(ISNUMBER(MATCH(LEFT(BE137,5),Final_Intermediate[Burmese_Consonants],0)),LEFT(BE137,5),
IF(ISNUMBER(MATCH(LEFT(BE137,4),Final_Intermediate[Burmese_Consonants],0)),LEFT(BE137,4),
IF(ISNUMBER(MATCH(LEFT(BE137,3),Final_Intermediate[Burmese_Consonants],0)),LEFT(BE137,3),
IF(ISNUMBER(MATCH(LEFT(BE137,2),Final_Intermediate[Burmese_Consonants],0)),LEFT(BE137,2),
IF(ISNUMBER(MATCH(LEFT(BE137,1),Final_Intermediate[Burmese_Consonants],0)),LEFT(BE137,1),
"")))))))))))))))</f>
        <v/>
      </c>
      <c r="AH137" t="str">
        <f>IF(AND(OR(BF137="။",BF137="၊"),LEN(BF137)=1),BF137,
IF(ISNUMBER(MATCH(LEFT(BF137,7),Final_modified_Intermediate[Burmese_Consonants],0)),LEFT(BF137,7),
IF(ISNUMBER(MATCH(LEFT(BF137,6),Final_modified_Intermediate[Burmese_Consonants],0)),LEFT(BF137,6),
IF(ISNUMBER(MATCH(LEFT(BF137,5),Final_modified_Intermediate[Burmese_Consonants],0)),LEFT(BF137,5),
IF(ISNUMBER(MATCH(LEFT(BF137,4),Final_modified_Intermediate[Burmese_Consonants],0)),LEFT(BF137,4),
IF(ISNUMBER(MATCH(LEFT(BF137,3),Final_modified_Intermediate[Burmese_Consonants],0)),LEFT(BF137,3),
IF(ISNUMBER(MATCH(LEFT(BF137,2),Final_modified_Intermediate[Burmese_Consonants],0)),LEFT(BF137,2),
IF(ISNUMBER(MATCH(LEFT(BF137,1),Final_modified_Intermediate[Burmese_Consonants],0)),LEFT(BF137,1),
IF(ISNUMBER(MATCH(LEFT(BF137,7),Final_Intermediate[Burmese_Consonants],0)),LEFT(BF137,7),
IF(ISNUMBER(MATCH(LEFT(BF137,6),Final_Intermediate[Burmese_Consonants],0)),LEFT(BF137,6),
IF(ISNUMBER(MATCH(LEFT(BF137,5),Final_Intermediate[Burmese_Consonants],0)),LEFT(BF137,5),
IF(ISNUMBER(MATCH(LEFT(BF137,4),Final_Intermediate[Burmese_Consonants],0)),LEFT(BF137,4),
IF(ISNUMBER(MATCH(LEFT(BF137,3),Final_Intermediate[Burmese_Consonants],0)),LEFT(BF137,3),
IF(ISNUMBER(MATCH(LEFT(BF137,2),Final_Intermediate[Burmese_Consonants],0)),LEFT(BF137,2),
IF(ISNUMBER(MATCH(LEFT(BF137,1),Final_Intermediate[Burmese_Consonants],0)),LEFT(BF137,1),
"")))))))))))))))</f>
        <v/>
      </c>
      <c r="AI137" t="str">
        <f>IF(AND(OR(BG137="။",BG137="၊"),LEN(BG137)=1),BG137,
IF(ISNUMBER(MATCH(LEFT(BG137,7),Final_modified_Intermediate[Burmese_Consonants],0)),LEFT(BG137,7),
IF(ISNUMBER(MATCH(LEFT(BG137,6),Final_modified_Intermediate[Burmese_Consonants],0)),LEFT(BG137,6),
IF(ISNUMBER(MATCH(LEFT(BG137,5),Final_modified_Intermediate[Burmese_Consonants],0)),LEFT(BG137,5),
IF(ISNUMBER(MATCH(LEFT(BG137,4),Final_modified_Intermediate[Burmese_Consonants],0)),LEFT(BG137,4),
IF(ISNUMBER(MATCH(LEFT(BG137,3),Final_modified_Intermediate[Burmese_Consonants],0)),LEFT(BG137,3),
IF(ISNUMBER(MATCH(LEFT(BG137,2),Final_modified_Intermediate[Burmese_Consonants],0)),LEFT(BG137,2),
IF(ISNUMBER(MATCH(LEFT(BG137,1),Final_modified_Intermediate[Burmese_Consonants],0)),LEFT(BG137,1),
IF(ISNUMBER(MATCH(LEFT(BG137,7),Final_Intermediate[Burmese_Consonants],0)),LEFT(BG137,7),
IF(ISNUMBER(MATCH(LEFT(BG137,6),Final_Intermediate[Burmese_Consonants],0)),LEFT(BG137,6),
IF(ISNUMBER(MATCH(LEFT(BG137,5),Final_Intermediate[Burmese_Consonants],0)),LEFT(BG137,5),
IF(ISNUMBER(MATCH(LEFT(BG137,4),Final_Intermediate[Burmese_Consonants],0)),LEFT(BG137,4),
IF(ISNUMBER(MATCH(LEFT(BG137,3),Final_Intermediate[Burmese_Consonants],0)),LEFT(BG137,3),
IF(ISNUMBER(MATCH(LEFT(BG137,2),Final_Intermediate[Burmese_Consonants],0)),LEFT(BG137,2),
IF(ISNUMBER(MATCH(LEFT(BG137,1),Final_Intermediate[Burmese_Consonants],0)),LEFT(BG137,1),
"")))))))))))))))</f>
        <v/>
      </c>
      <c r="AJ137" t="str">
        <f>IF(AND(OR(BH137="။",BH137="၊"),LEN(BH137)=1),BH137,
IF(ISNUMBER(MATCH(LEFT(BH137,7),Final_modified_Intermediate[Burmese_Consonants],0)),LEFT(BH137,7),
IF(ISNUMBER(MATCH(LEFT(BH137,6),Final_modified_Intermediate[Burmese_Consonants],0)),LEFT(BH137,6),
IF(ISNUMBER(MATCH(LEFT(BH137,5),Final_modified_Intermediate[Burmese_Consonants],0)),LEFT(BH137,5),
IF(ISNUMBER(MATCH(LEFT(BH137,4),Final_modified_Intermediate[Burmese_Consonants],0)),LEFT(BH137,4),
IF(ISNUMBER(MATCH(LEFT(BH137,3),Final_modified_Intermediate[Burmese_Consonants],0)),LEFT(BH137,3),
IF(ISNUMBER(MATCH(LEFT(BH137,2),Final_modified_Intermediate[Burmese_Consonants],0)),LEFT(BH137,2),
IF(ISNUMBER(MATCH(LEFT(BH137,1),Final_modified_Intermediate[Burmese_Consonants],0)),LEFT(BH137,1),
IF(ISNUMBER(MATCH(LEFT(BH137,7),Final_Intermediate[Burmese_Consonants],0)),LEFT(BH137,7),
IF(ISNUMBER(MATCH(LEFT(BH137,6),Final_Intermediate[Burmese_Consonants],0)),LEFT(BH137,6),
IF(ISNUMBER(MATCH(LEFT(BH137,5),Final_Intermediate[Burmese_Consonants],0)),LEFT(BH137,5),
IF(ISNUMBER(MATCH(LEFT(BH137,4),Final_Intermediate[Burmese_Consonants],0)),LEFT(BH137,4),
IF(ISNUMBER(MATCH(LEFT(BH137,3),Final_Intermediate[Burmese_Consonants],0)),LEFT(BH137,3),
IF(ISNUMBER(MATCH(LEFT(BH137,2),Final_Intermediate[Burmese_Consonants],0)),LEFT(BH137,2),
IF(ISNUMBER(MATCH(LEFT(BH137,1),Final_Intermediate[Burmese_Consonants],0)),LEFT(BH137,1),
"")))))))))))))))</f>
        <v/>
      </c>
      <c r="AK137" t="str">
        <f>IF(AND(OR(BI137="။",BI137="၊"),LEN(BI137)=1),BI137,
IF(ISNUMBER(MATCH(LEFT(BI137,7),Final_modified_Intermediate[Burmese_Consonants],0)),LEFT(BI137,7),
IF(ISNUMBER(MATCH(LEFT(BI137,6),Final_modified_Intermediate[Burmese_Consonants],0)),LEFT(BI137,6),
IF(ISNUMBER(MATCH(LEFT(BI137,5),Final_modified_Intermediate[Burmese_Consonants],0)),LEFT(BI137,5),
IF(ISNUMBER(MATCH(LEFT(BI137,4),Final_modified_Intermediate[Burmese_Consonants],0)),LEFT(BI137,4),
IF(ISNUMBER(MATCH(LEFT(BI137,3),Final_modified_Intermediate[Burmese_Consonants],0)),LEFT(BI137,3),
IF(ISNUMBER(MATCH(LEFT(BI137,2),Final_modified_Intermediate[Burmese_Consonants],0)),LEFT(BI137,2),
IF(ISNUMBER(MATCH(LEFT(BI137,1),Final_modified_Intermediate[Burmese_Consonants],0)),LEFT(BI137,1),
IF(ISNUMBER(MATCH(LEFT(BI137,7),Final_Intermediate[Burmese_Consonants],0)),LEFT(BI137,7),
IF(ISNUMBER(MATCH(LEFT(BI137,6),Final_Intermediate[Burmese_Consonants],0)),LEFT(BI137,6),
IF(ISNUMBER(MATCH(LEFT(BI137,5),Final_Intermediate[Burmese_Consonants],0)),LEFT(BI137,5),
IF(ISNUMBER(MATCH(LEFT(BI137,4),Final_Intermediate[Burmese_Consonants],0)),LEFT(BI137,4),
IF(ISNUMBER(MATCH(LEFT(BI137,3),Final_Intermediate[Burmese_Consonants],0)),LEFT(BI137,3),
IF(ISNUMBER(MATCH(LEFT(BI137,2),Final_Intermediate[Burmese_Consonants],0)),LEFT(BI137,2),
IF(ISNUMBER(MATCH(LEFT(BI137,1),Final_Intermediate[Burmese_Consonants],0)),LEFT(BI137,1),
"")))))))))))))))</f>
        <v/>
      </c>
      <c r="AL137" t="str">
        <f>IF(AND(OR(BJ137="။",BJ137="၊"),LEN(BJ137)=1),BJ137,
IF(ISNUMBER(MATCH(LEFT(BJ137,7),Final_modified_Intermediate[Burmese_Consonants],0)),LEFT(BJ137,7),
IF(ISNUMBER(MATCH(LEFT(BJ137,6),Final_modified_Intermediate[Burmese_Consonants],0)),LEFT(BJ137,6),
IF(ISNUMBER(MATCH(LEFT(BJ137,5),Final_modified_Intermediate[Burmese_Consonants],0)),LEFT(BJ137,5),
IF(ISNUMBER(MATCH(LEFT(BJ137,4),Final_modified_Intermediate[Burmese_Consonants],0)),LEFT(BJ137,4),
IF(ISNUMBER(MATCH(LEFT(BJ137,3),Final_modified_Intermediate[Burmese_Consonants],0)),LEFT(BJ137,3),
IF(ISNUMBER(MATCH(LEFT(BJ137,2),Final_modified_Intermediate[Burmese_Consonants],0)),LEFT(BJ137,2),
IF(ISNUMBER(MATCH(LEFT(BJ137,1),Final_modified_Intermediate[Burmese_Consonants],0)),LEFT(BJ137,1),
IF(ISNUMBER(MATCH(LEFT(BJ137,7),Final_Intermediate[Burmese_Consonants],0)),LEFT(BJ137,7),
IF(ISNUMBER(MATCH(LEFT(BJ137,6),Final_Intermediate[Burmese_Consonants],0)),LEFT(BJ137,6),
IF(ISNUMBER(MATCH(LEFT(BJ137,5),Final_Intermediate[Burmese_Consonants],0)),LEFT(BJ137,5),
IF(ISNUMBER(MATCH(LEFT(BJ137,4),Final_Intermediate[Burmese_Consonants],0)),LEFT(BJ137,4),
IF(ISNUMBER(MATCH(LEFT(BJ137,3),Final_Intermediate[Burmese_Consonants],0)),LEFT(BJ137,3),
IF(ISNUMBER(MATCH(LEFT(BJ137,2),Final_Intermediate[Burmese_Consonants],0)),LEFT(BJ137,2),
IF(ISNUMBER(MATCH(LEFT(BJ137,1),Final_Intermediate[Burmese_Consonants],0)),LEFT(BJ137,1),
"")))))))))))))))</f>
        <v/>
      </c>
      <c r="AN137" t="e">
        <f>Compiler_Burmese[[#This Row],[Sr. No.]]</f>
        <v>#REF!</v>
      </c>
      <c r="AO13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7" t="e">
        <f>[2]!Vocabulary_Burmese[[#This Row],[Sr. No.]]</f>
        <v>#REF!</v>
      </c>
      <c r="BA137" t="str">
        <f>IF(Raw_data_N2_Kanji[[#This Row],[Categorie]]&lt;&gt;"","",
IF(ISNUMBER(MATCH(V,Special_list[Burmese word],0)),"",
SUBSTITUTE(Raw_data_N2_Kanji[[#This Row],[Raw]]," ","")))</f>
        <v>ဟာလဝါ</v>
      </c>
      <c r="BB137" t="str">
        <f>RIGHT(Segregate18[[#This Row],[UPGRADE]],LEN(Segregate18[[#This Row],[UPGRADE]])-LEN(Compiler_Burmese[[#This Row],[1]]))</f>
        <v>လဝါ</v>
      </c>
      <c r="BC137" t="str">
        <f>RIGHT(Segregate18[[#This Row],[11]],LEN(Segregate18[[#This Row],[11]])-LEN(Compiler_Burmese[[#This Row],[2]]))</f>
        <v>ဝါ</v>
      </c>
      <c r="BD137" t="str">
        <f>RIGHT(Segregate18[[#This Row],[21]],LEN(Segregate18[[#This Row],[21]])-LEN(Compiler_Burmese[[#This Row],[3]]))</f>
        <v/>
      </c>
      <c r="BE137" t="str">
        <f>RIGHT(Segregate18[[#This Row],[31]],LEN(Segregate18[[#This Row],[31]])-LEN(Compiler_Burmese[[#This Row],[4]]))</f>
        <v/>
      </c>
      <c r="BF137" t="str">
        <f>RIGHT(Segregate18[[#This Row],[41]],LEN(Segregate18[[#This Row],[41]])-LEN(Compiler_Burmese[[#This Row],[5]]))</f>
        <v/>
      </c>
      <c r="BG137" t="str">
        <f>RIGHT(Segregate18[[#This Row],[51]],LEN(Segregate18[[#This Row],[51]])-LEN(Compiler_Burmese[[#This Row],[6]]))</f>
        <v/>
      </c>
      <c r="BH137" t="str">
        <f>RIGHT(Segregate18[[#This Row],[61]],LEN(Segregate18[[#This Row],[61]])-LEN(Compiler_Burmese[[#This Row],[7]]))</f>
        <v/>
      </c>
      <c r="BI137" t="str">
        <f>RIGHT(Segregate18[[#This Row],[71]],LEN(Segregate18[[#This Row],[71]])-LEN(Compiler_Burmese[[#This Row],[8]]))</f>
        <v/>
      </c>
      <c r="BJ137" t="str">
        <f>RIGHT(Segregate18[[#This Row],[81]],LEN(Segregate18[[#This Row],[81]])-LEN(Compiler_Burmese[[#This Row],[9]]))</f>
        <v/>
      </c>
    </row>
    <row r="138" spans="1:62" ht="14.25" customHeight="1" x14ac:dyDescent="0.3">
      <c r="A138">
        <f>IF(Raw_data_N2_Kanji[[#This Row],[Categorie]]&lt;&gt;"",$A137+1,$A137)</f>
        <v>13</v>
      </c>
      <c r="B138" s="6">
        <f>IF(AND(Raw_data_N2_Kanji[[#This Row],[Supporting word 1]]="",Raw_data_N2_Kanji[[#This Row],[Supporting word 2]]=""),$B137,$B137+1)</f>
        <v>0</v>
      </c>
      <c r="C138" s="9">
        <f>ROW()-ROW(Raw_data_N2_Kanji[#Headers])</f>
        <v>136</v>
      </c>
      <c r="D138" s="9" t="s">
        <v>5</v>
      </c>
      <c r="E138" s="9" t="str">
        <f>IF(Raw_data_N2_Kanji[[#This Row],[Categorie]]="",$E137,Raw_data_N2_Kanji[[#This Row],[Categorie]])</f>
        <v>Dessert &amp; Sweets</v>
      </c>
      <c r="F138" s="9">
        <f t="shared" si="3"/>
        <v>5</v>
      </c>
      <c r="G138" s="57" t="str">
        <f>Raw_data_N2_Kanji[[#This Row],[Lecture_no]]&amp;"_"&amp;Raw_data_N2_Kanji[[#This Row],[Receipe_no]]</f>
        <v>Dessert &amp; Sweets_5</v>
      </c>
      <c r="H138" s="11" t="s">
        <v>27568</v>
      </c>
      <c r="I13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ဆနွင်းမကင်း</v>
      </c>
      <c r="K13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8" s="11"/>
      <c r="N138" s="11"/>
      <c r="O13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8" s="12" t="s">
        <v>27750</v>
      </c>
      <c r="Q138" s="12">
        <f>IF(Raw_data_N2_Kanji[[#This Row],[Receipe_no]]=0,$Q137,
$Q137+1)</f>
        <v>123</v>
      </c>
      <c r="R138" s="11"/>
      <c r="S138" s="11">
        <f>IF(Raw_data_N2_Kanji[[#This Row],[Marking]]="",1,"")</f>
        <v>1</v>
      </c>
      <c r="T138" s="11" t="str">
        <f>IF(Raw_data_N2_Kanji[[#This Row],[Marking_blank]]="",SUMPRODUCT(COUNTIF($S$3:$S138,$S138)),"")</f>
        <v/>
      </c>
      <c r="U138" s="12">
        <f>Raw_data_N2_Kanji[[#This Row],[Sr. no.]]</f>
        <v>136</v>
      </c>
      <c r="V138" s="11">
        <f>SUMPRODUCT(COUNTIF($J$3:$J138,$J138))</f>
        <v>1</v>
      </c>
      <c r="W138" s="82">
        <f>LEN('1_Raw_data'!$J138)</f>
        <v>11</v>
      </c>
      <c r="Y138" t="e">
        <f>Segregate18[[#This Row],[Sr. No.]]</f>
        <v>#REF!</v>
      </c>
      <c r="Z138" t="str">
        <f>IF(AND(OR(BA138="။",BA138="၊"),LEN(BA138)=1),BA138,
IF(ISNUMBER(MATCH(LEFT(BA138,7),Final_modified_Intermediate[Burmese_Consonants],0)),LEFT(BA138,7),
IF(ISNUMBER(MATCH(LEFT(BA138,6),Final_modified_Intermediate[Burmese_Consonants],0)),LEFT(BA138,6),
IF(ISNUMBER(MATCH(LEFT(BA138,5),Final_modified_Intermediate[Burmese_Consonants],0)),LEFT(BA138,5),
IF(ISNUMBER(MATCH(LEFT(BA138,4),Final_modified_Intermediate[Burmese_Consonants],0)),LEFT(BA138,4),
IF(ISNUMBER(MATCH(LEFT(BA138,3),Final_modified_Intermediate[Burmese_Consonants],0)),LEFT(BA138,3),
IF(ISNUMBER(MATCH(LEFT(BA138,2),Final_modified_Intermediate[Burmese_Consonants],0)),LEFT(BA138,2),
IF(ISNUMBER(MATCH(LEFT(BA138,1),Final_modified_Intermediate[Burmese_Consonants],0)),LEFT(BA138,1),
IF(ISNUMBER(MATCH(LEFT(BA138,7),Final_Intermediate[Burmese_Consonants],0)),LEFT(BA138,7),
IF(ISNUMBER(MATCH(LEFT(BA138,6),Final_Intermediate[Burmese_Consonants],0)),LEFT(BA138,6),
IF(ISNUMBER(MATCH(LEFT(BA138,5),Final_Intermediate[Burmese_Consonants],0)),LEFT(BA138,5),
IF(ISNUMBER(MATCH(LEFT(BA138,4),Final_Intermediate[Burmese_Consonants],0)),LEFT(BA138,4),
IF(ISNUMBER(MATCH(LEFT(BA138,3),Final_Intermediate[Burmese_Consonants],0)),LEFT(BA138,3),
IF(ISNUMBER(MATCH(LEFT(BA138,2),Final_Intermediate[Burmese_Consonants],0)),LEFT(BA138,2),
IF(ISNUMBER(MATCH(LEFT(BA138,1),Final_Intermediate[Burmese_Consonants],0)),LEFT(BA138,1),
"")))))))))))))))</f>
        <v>ဆ</v>
      </c>
      <c r="AA13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8" t="str">
        <f>IF(AND(OR(BB138="။",BB138="၊"),LEN(BB138)=1),BB138,
IF(ISNUMBER(MATCH(LEFT(BB138,7),Final_modified_Intermediate[Burmese_Consonants],0)),LEFT(BB138,7),
IF(ISNUMBER(MATCH(LEFT(BB138,6),Final_modified_Intermediate[Burmese_Consonants],0)),LEFT(BB138,6),
IF(ISNUMBER(MATCH(LEFT(BB138,5),Final_modified_Intermediate[Burmese_Consonants],0)),LEFT(BB138,5),
IF(ISNUMBER(MATCH(LEFT(BB138,4),Final_modified_Intermediate[Burmese_Consonants],0)),LEFT(BB138,4),
IF(ISNUMBER(MATCH(LEFT(BB138,3),Final_modified_Intermediate[Burmese_Consonants],0)),LEFT(BB138,3),
IF(ISNUMBER(MATCH(LEFT(BB138,2),Final_modified_Intermediate[Burmese_Consonants],0)),LEFT(BB138,2),
IF(ISNUMBER(MATCH(LEFT(BB138,1),Final_modified_Intermediate[Burmese_Consonants],0)),LEFT(BB138,1),
IF(ISNUMBER(MATCH(LEFT(BB138,7),Final_Intermediate[Burmese_Consonants],0)),LEFT(BB138,7),
IF(ISNUMBER(MATCH(LEFT(BB138,6),Final_Intermediate[Burmese_Consonants],0)),LEFT(BB138,6),
IF(ISNUMBER(MATCH(LEFT(BB138,5),Final_Intermediate[Burmese_Consonants],0)),LEFT(BB138,5),
IF(ISNUMBER(MATCH(LEFT(BB138,4),Final_Intermediate[Burmese_Consonants],0)),LEFT(BB138,4),
IF(ISNUMBER(MATCH(LEFT(BB138,3),Final_Intermediate[Burmese_Consonants],0)),LEFT(BB138,3),
IF(ISNUMBER(MATCH(LEFT(BB138,2),Final_Intermediate[Burmese_Consonants],0)),LEFT(BB138,2),
IF(ISNUMBER(MATCH(LEFT(BB138,1),Final_Intermediate[Burmese_Consonants],0)),LEFT(BB138,1),
"")))))))))))))))</f>
        <v>နွင်း</v>
      </c>
      <c r="AC13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8" t="str">
        <f>IF(AND(OR(BC138="။",BC138="၊"),LEN(BC138)=1),BC138,
IF(ISNUMBER(MATCH(LEFT(BC138,7),Final_modified_Intermediate[Burmese_Consonants],0)),LEFT(BC138,7),
IF(ISNUMBER(MATCH(LEFT(BC138,6),Final_modified_Intermediate[Burmese_Consonants],0)),LEFT(BC138,6),
IF(ISNUMBER(MATCH(LEFT(BC138,5),Final_modified_Intermediate[Burmese_Consonants],0)),LEFT(BC138,5),
IF(ISNUMBER(MATCH(LEFT(BC138,4),Final_modified_Intermediate[Burmese_Consonants],0)),LEFT(BC138,4),
IF(ISNUMBER(MATCH(LEFT(BC138,3),Final_modified_Intermediate[Burmese_Consonants],0)),LEFT(BC138,3),
IF(ISNUMBER(MATCH(LEFT(BC138,2),Final_modified_Intermediate[Burmese_Consonants],0)),LEFT(BC138,2),
IF(ISNUMBER(MATCH(LEFT(BC138,1),Final_modified_Intermediate[Burmese_Consonants],0)),LEFT(BC138,1),
IF(ISNUMBER(MATCH(LEFT(BC138,7),Final_Intermediate[Burmese_Consonants],0)),LEFT(BC138,7),
IF(ISNUMBER(MATCH(LEFT(BC138,6),Final_Intermediate[Burmese_Consonants],0)),LEFT(BC138,6),
IF(ISNUMBER(MATCH(LEFT(BC138,5),Final_Intermediate[Burmese_Consonants],0)),LEFT(BC138,5),
IF(ISNUMBER(MATCH(LEFT(BC138,4),Final_Intermediate[Burmese_Consonants],0)),LEFT(BC138,4),
IF(ISNUMBER(MATCH(LEFT(BC138,3),Final_Intermediate[Burmese_Consonants],0)),LEFT(BC138,3),
IF(ISNUMBER(MATCH(LEFT(BC138,2),Final_Intermediate[Burmese_Consonants],0)),LEFT(BC138,2),
IF(ISNUMBER(MATCH(LEFT(BC138,1),Final_Intermediate[Burmese_Consonants],0)),LEFT(BC138,1),
"")))))))))))))))</f>
        <v>မ</v>
      </c>
      <c r="AE13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38" t="str">
        <f>IF(AND(OR(BD138="။",BD138="၊"),LEN(BD138)=1),BD138,
IF(ISNUMBER(MATCH(LEFT(BD138,7),Final_modified_Intermediate[Burmese_Consonants],0)),LEFT(BD138,7),
IF(ISNUMBER(MATCH(LEFT(BD138,6),Final_modified_Intermediate[Burmese_Consonants],0)),LEFT(BD138,6),
IF(ISNUMBER(MATCH(LEFT(BD138,5),Final_modified_Intermediate[Burmese_Consonants],0)),LEFT(BD138,5),
IF(ISNUMBER(MATCH(LEFT(BD138,4),Final_modified_Intermediate[Burmese_Consonants],0)),LEFT(BD138,4),
IF(ISNUMBER(MATCH(LEFT(BD138,3),Final_modified_Intermediate[Burmese_Consonants],0)),LEFT(BD138,3),
IF(ISNUMBER(MATCH(LEFT(BD138,2),Final_modified_Intermediate[Burmese_Consonants],0)),LEFT(BD138,2),
IF(ISNUMBER(MATCH(LEFT(BD138,1),Final_modified_Intermediate[Burmese_Consonants],0)),LEFT(BD138,1),
IF(ISNUMBER(MATCH(LEFT(BD138,7),Final_Intermediate[Burmese_Consonants],0)),LEFT(BD138,7),
IF(ISNUMBER(MATCH(LEFT(BD138,6),Final_Intermediate[Burmese_Consonants],0)),LEFT(BD138,6),
IF(ISNUMBER(MATCH(LEFT(BD138,5),Final_Intermediate[Burmese_Consonants],0)),LEFT(BD138,5),
IF(ISNUMBER(MATCH(LEFT(BD138,4),Final_Intermediate[Burmese_Consonants],0)),LEFT(BD138,4),
IF(ISNUMBER(MATCH(LEFT(BD138,3),Final_Intermediate[Burmese_Consonants],0)),LEFT(BD138,3),
IF(ISNUMBER(MATCH(LEFT(BD138,2),Final_Intermediate[Burmese_Consonants],0)),LEFT(BD138,2),
IF(ISNUMBER(MATCH(LEFT(BD138,1),Final_Intermediate[Burmese_Consonants],0)),LEFT(BD138,1),
"")))))))))))))))</f>
        <v>ကင်း</v>
      </c>
      <c r="AG138" t="str">
        <f>IF(AND(OR(BE138="။",BE138="၊"),LEN(BE138)=1),BE138,
IF(ISNUMBER(MATCH(LEFT(BE138,7),Final_modified_Intermediate[Burmese_Consonants],0)),LEFT(BE138,7),
IF(ISNUMBER(MATCH(LEFT(BE138,6),Final_modified_Intermediate[Burmese_Consonants],0)),LEFT(BE138,6),
IF(ISNUMBER(MATCH(LEFT(BE138,5),Final_modified_Intermediate[Burmese_Consonants],0)),LEFT(BE138,5),
IF(ISNUMBER(MATCH(LEFT(BE138,4),Final_modified_Intermediate[Burmese_Consonants],0)),LEFT(BE138,4),
IF(ISNUMBER(MATCH(LEFT(BE138,3),Final_modified_Intermediate[Burmese_Consonants],0)),LEFT(BE138,3),
IF(ISNUMBER(MATCH(LEFT(BE138,2),Final_modified_Intermediate[Burmese_Consonants],0)),LEFT(BE138,2),
IF(ISNUMBER(MATCH(LEFT(BE138,1),Final_modified_Intermediate[Burmese_Consonants],0)),LEFT(BE138,1),
IF(ISNUMBER(MATCH(LEFT(BE138,7),Final_Intermediate[Burmese_Consonants],0)),LEFT(BE138,7),
IF(ISNUMBER(MATCH(LEFT(BE138,6),Final_Intermediate[Burmese_Consonants],0)),LEFT(BE138,6),
IF(ISNUMBER(MATCH(LEFT(BE138,5),Final_Intermediate[Burmese_Consonants],0)),LEFT(BE138,5),
IF(ISNUMBER(MATCH(LEFT(BE138,4),Final_Intermediate[Burmese_Consonants],0)),LEFT(BE138,4),
IF(ISNUMBER(MATCH(LEFT(BE138,3),Final_Intermediate[Burmese_Consonants],0)),LEFT(BE138,3),
IF(ISNUMBER(MATCH(LEFT(BE138,2),Final_Intermediate[Burmese_Consonants],0)),LEFT(BE138,2),
IF(ISNUMBER(MATCH(LEFT(BE138,1),Final_Intermediate[Burmese_Consonants],0)),LEFT(BE138,1),
"")))))))))))))))</f>
        <v/>
      </c>
      <c r="AH138" t="str">
        <f>IF(AND(OR(BF138="။",BF138="၊"),LEN(BF138)=1),BF138,
IF(ISNUMBER(MATCH(LEFT(BF138,7),Final_modified_Intermediate[Burmese_Consonants],0)),LEFT(BF138,7),
IF(ISNUMBER(MATCH(LEFT(BF138,6),Final_modified_Intermediate[Burmese_Consonants],0)),LEFT(BF138,6),
IF(ISNUMBER(MATCH(LEFT(BF138,5),Final_modified_Intermediate[Burmese_Consonants],0)),LEFT(BF138,5),
IF(ISNUMBER(MATCH(LEFT(BF138,4),Final_modified_Intermediate[Burmese_Consonants],0)),LEFT(BF138,4),
IF(ISNUMBER(MATCH(LEFT(BF138,3),Final_modified_Intermediate[Burmese_Consonants],0)),LEFT(BF138,3),
IF(ISNUMBER(MATCH(LEFT(BF138,2),Final_modified_Intermediate[Burmese_Consonants],0)),LEFT(BF138,2),
IF(ISNUMBER(MATCH(LEFT(BF138,1),Final_modified_Intermediate[Burmese_Consonants],0)),LEFT(BF138,1),
IF(ISNUMBER(MATCH(LEFT(BF138,7),Final_Intermediate[Burmese_Consonants],0)),LEFT(BF138,7),
IF(ISNUMBER(MATCH(LEFT(BF138,6),Final_Intermediate[Burmese_Consonants],0)),LEFT(BF138,6),
IF(ISNUMBER(MATCH(LEFT(BF138,5),Final_Intermediate[Burmese_Consonants],0)),LEFT(BF138,5),
IF(ISNUMBER(MATCH(LEFT(BF138,4),Final_Intermediate[Burmese_Consonants],0)),LEFT(BF138,4),
IF(ISNUMBER(MATCH(LEFT(BF138,3),Final_Intermediate[Burmese_Consonants],0)),LEFT(BF138,3),
IF(ISNUMBER(MATCH(LEFT(BF138,2),Final_Intermediate[Burmese_Consonants],0)),LEFT(BF138,2),
IF(ISNUMBER(MATCH(LEFT(BF138,1),Final_Intermediate[Burmese_Consonants],0)),LEFT(BF138,1),
"")))))))))))))))</f>
        <v/>
      </c>
      <c r="AI138" t="str">
        <f>IF(AND(OR(BG138="။",BG138="၊"),LEN(BG138)=1),BG138,
IF(ISNUMBER(MATCH(LEFT(BG138,7),Final_modified_Intermediate[Burmese_Consonants],0)),LEFT(BG138,7),
IF(ISNUMBER(MATCH(LEFT(BG138,6),Final_modified_Intermediate[Burmese_Consonants],0)),LEFT(BG138,6),
IF(ISNUMBER(MATCH(LEFT(BG138,5),Final_modified_Intermediate[Burmese_Consonants],0)),LEFT(BG138,5),
IF(ISNUMBER(MATCH(LEFT(BG138,4),Final_modified_Intermediate[Burmese_Consonants],0)),LEFT(BG138,4),
IF(ISNUMBER(MATCH(LEFT(BG138,3),Final_modified_Intermediate[Burmese_Consonants],0)),LEFT(BG138,3),
IF(ISNUMBER(MATCH(LEFT(BG138,2),Final_modified_Intermediate[Burmese_Consonants],0)),LEFT(BG138,2),
IF(ISNUMBER(MATCH(LEFT(BG138,1),Final_modified_Intermediate[Burmese_Consonants],0)),LEFT(BG138,1),
IF(ISNUMBER(MATCH(LEFT(BG138,7),Final_Intermediate[Burmese_Consonants],0)),LEFT(BG138,7),
IF(ISNUMBER(MATCH(LEFT(BG138,6),Final_Intermediate[Burmese_Consonants],0)),LEFT(BG138,6),
IF(ISNUMBER(MATCH(LEFT(BG138,5),Final_Intermediate[Burmese_Consonants],0)),LEFT(BG138,5),
IF(ISNUMBER(MATCH(LEFT(BG138,4),Final_Intermediate[Burmese_Consonants],0)),LEFT(BG138,4),
IF(ISNUMBER(MATCH(LEFT(BG138,3),Final_Intermediate[Burmese_Consonants],0)),LEFT(BG138,3),
IF(ISNUMBER(MATCH(LEFT(BG138,2),Final_Intermediate[Burmese_Consonants],0)),LEFT(BG138,2),
IF(ISNUMBER(MATCH(LEFT(BG138,1),Final_Intermediate[Burmese_Consonants],0)),LEFT(BG138,1),
"")))))))))))))))</f>
        <v/>
      </c>
      <c r="AJ138" t="str">
        <f>IF(AND(OR(BH138="။",BH138="၊"),LEN(BH138)=1),BH138,
IF(ISNUMBER(MATCH(LEFT(BH138,7),Final_modified_Intermediate[Burmese_Consonants],0)),LEFT(BH138,7),
IF(ISNUMBER(MATCH(LEFT(BH138,6),Final_modified_Intermediate[Burmese_Consonants],0)),LEFT(BH138,6),
IF(ISNUMBER(MATCH(LEFT(BH138,5),Final_modified_Intermediate[Burmese_Consonants],0)),LEFT(BH138,5),
IF(ISNUMBER(MATCH(LEFT(BH138,4),Final_modified_Intermediate[Burmese_Consonants],0)),LEFT(BH138,4),
IF(ISNUMBER(MATCH(LEFT(BH138,3),Final_modified_Intermediate[Burmese_Consonants],0)),LEFT(BH138,3),
IF(ISNUMBER(MATCH(LEFT(BH138,2),Final_modified_Intermediate[Burmese_Consonants],0)),LEFT(BH138,2),
IF(ISNUMBER(MATCH(LEFT(BH138,1),Final_modified_Intermediate[Burmese_Consonants],0)),LEFT(BH138,1),
IF(ISNUMBER(MATCH(LEFT(BH138,7),Final_Intermediate[Burmese_Consonants],0)),LEFT(BH138,7),
IF(ISNUMBER(MATCH(LEFT(BH138,6),Final_Intermediate[Burmese_Consonants],0)),LEFT(BH138,6),
IF(ISNUMBER(MATCH(LEFT(BH138,5),Final_Intermediate[Burmese_Consonants],0)),LEFT(BH138,5),
IF(ISNUMBER(MATCH(LEFT(BH138,4),Final_Intermediate[Burmese_Consonants],0)),LEFT(BH138,4),
IF(ISNUMBER(MATCH(LEFT(BH138,3),Final_Intermediate[Burmese_Consonants],0)),LEFT(BH138,3),
IF(ISNUMBER(MATCH(LEFT(BH138,2),Final_Intermediate[Burmese_Consonants],0)),LEFT(BH138,2),
IF(ISNUMBER(MATCH(LEFT(BH138,1),Final_Intermediate[Burmese_Consonants],0)),LEFT(BH138,1),
"")))))))))))))))</f>
        <v/>
      </c>
      <c r="AK138" t="str">
        <f>IF(AND(OR(BI138="။",BI138="၊"),LEN(BI138)=1),BI138,
IF(ISNUMBER(MATCH(LEFT(BI138,7),Final_modified_Intermediate[Burmese_Consonants],0)),LEFT(BI138,7),
IF(ISNUMBER(MATCH(LEFT(BI138,6),Final_modified_Intermediate[Burmese_Consonants],0)),LEFT(BI138,6),
IF(ISNUMBER(MATCH(LEFT(BI138,5),Final_modified_Intermediate[Burmese_Consonants],0)),LEFT(BI138,5),
IF(ISNUMBER(MATCH(LEFT(BI138,4),Final_modified_Intermediate[Burmese_Consonants],0)),LEFT(BI138,4),
IF(ISNUMBER(MATCH(LEFT(BI138,3),Final_modified_Intermediate[Burmese_Consonants],0)),LEFT(BI138,3),
IF(ISNUMBER(MATCH(LEFT(BI138,2),Final_modified_Intermediate[Burmese_Consonants],0)),LEFT(BI138,2),
IF(ISNUMBER(MATCH(LEFT(BI138,1),Final_modified_Intermediate[Burmese_Consonants],0)),LEFT(BI138,1),
IF(ISNUMBER(MATCH(LEFT(BI138,7),Final_Intermediate[Burmese_Consonants],0)),LEFT(BI138,7),
IF(ISNUMBER(MATCH(LEFT(BI138,6),Final_Intermediate[Burmese_Consonants],0)),LEFT(BI138,6),
IF(ISNUMBER(MATCH(LEFT(BI138,5),Final_Intermediate[Burmese_Consonants],0)),LEFT(BI138,5),
IF(ISNUMBER(MATCH(LEFT(BI138,4),Final_Intermediate[Burmese_Consonants],0)),LEFT(BI138,4),
IF(ISNUMBER(MATCH(LEFT(BI138,3),Final_Intermediate[Burmese_Consonants],0)),LEFT(BI138,3),
IF(ISNUMBER(MATCH(LEFT(BI138,2),Final_Intermediate[Burmese_Consonants],0)),LEFT(BI138,2),
IF(ISNUMBER(MATCH(LEFT(BI138,1),Final_Intermediate[Burmese_Consonants],0)),LEFT(BI138,1),
"")))))))))))))))</f>
        <v/>
      </c>
      <c r="AL138" t="str">
        <f>IF(AND(OR(BJ138="။",BJ138="၊"),LEN(BJ138)=1),BJ138,
IF(ISNUMBER(MATCH(LEFT(BJ138,7),Final_modified_Intermediate[Burmese_Consonants],0)),LEFT(BJ138,7),
IF(ISNUMBER(MATCH(LEFT(BJ138,6),Final_modified_Intermediate[Burmese_Consonants],0)),LEFT(BJ138,6),
IF(ISNUMBER(MATCH(LEFT(BJ138,5),Final_modified_Intermediate[Burmese_Consonants],0)),LEFT(BJ138,5),
IF(ISNUMBER(MATCH(LEFT(BJ138,4),Final_modified_Intermediate[Burmese_Consonants],0)),LEFT(BJ138,4),
IF(ISNUMBER(MATCH(LEFT(BJ138,3),Final_modified_Intermediate[Burmese_Consonants],0)),LEFT(BJ138,3),
IF(ISNUMBER(MATCH(LEFT(BJ138,2),Final_modified_Intermediate[Burmese_Consonants],0)),LEFT(BJ138,2),
IF(ISNUMBER(MATCH(LEFT(BJ138,1),Final_modified_Intermediate[Burmese_Consonants],0)),LEFT(BJ138,1),
IF(ISNUMBER(MATCH(LEFT(BJ138,7),Final_Intermediate[Burmese_Consonants],0)),LEFT(BJ138,7),
IF(ISNUMBER(MATCH(LEFT(BJ138,6),Final_Intermediate[Burmese_Consonants],0)),LEFT(BJ138,6),
IF(ISNUMBER(MATCH(LEFT(BJ138,5),Final_Intermediate[Burmese_Consonants],0)),LEFT(BJ138,5),
IF(ISNUMBER(MATCH(LEFT(BJ138,4),Final_Intermediate[Burmese_Consonants],0)),LEFT(BJ138,4),
IF(ISNUMBER(MATCH(LEFT(BJ138,3),Final_Intermediate[Burmese_Consonants],0)),LEFT(BJ138,3),
IF(ISNUMBER(MATCH(LEFT(BJ138,2),Final_Intermediate[Burmese_Consonants],0)),LEFT(BJ138,2),
IF(ISNUMBER(MATCH(LEFT(BJ138,1),Final_Intermediate[Burmese_Consonants],0)),LEFT(BJ138,1),
"")))))))))))))))</f>
        <v/>
      </c>
      <c r="AN138" t="e">
        <f>Compiler_Burmese[[#This Row],[Sr. No.]]</f>
        <v>#REF!</v>
      </c>
      <c r="AO13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3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किन3</v>
      </c>
      <c r="AS13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8" t="e">
        <f>[2]!Vocabulary_Burmese[[#This Row],[Sr. No.]]</f>
        <v>#REF!</v>
      </c>
      <c r="BA138" t="str">
        <f>IF(Raw_data_N2_Kanji[[#This Row],[Categorie]]&lt;&gt;"","",
IF(ISNUMBER(MATCH(V,Special_list[Burmese word],0)),"",
SUBSTITUTE(Raw_data_N2_Kanji[[#This Row],[Raw]]," ","")))</f>
        <v>ဆနွင်းမကင်း</v>
      </c>
      <c r="BB138" t="str">
        <f>RIGHT(Segregate18[[#This Row],[UPGRADE]],LEN(Segregate18[[#This Row],[UPGRADE]])-LEN(Compiler_Burmese[[#This Row],[1]]))</f>
        <v>နွင်းမကင်း</v>
      </c>
      <c r="BC138" t="str">
        <f>RIGHT(Segregate18[[#This Row],[11]],LEN(Segregate18[[#This Row],[11]])-LEN(Compiler_Burmese[[#This Row],[2]]))</f>
        <v>မကင်း</v>
      </c>
      <c r="BD138" t="str">
        <f>RIGHT(Segregate18[[#This Row],[21]],LEN(Segregate18[[#This Row],[21]])-LEN(Compiler_Burmese[[#This Row],[3]]))</f>
        <v>ကင်း</v>
      </c>
      <c r="BE138" t="str">
        <f>RIGHT(Segregate18[[#This Row],[31]],LEN(Segregate18[[#This Row],[31]])-LEN(Compiler_Burmese[[#This Row],[4]]))</f>
        <v/>
      </c>
      <c r="BF138" t="str">
        <f>RIGHT(Segregate18[[#This Row],[41]],LEN(Segregate18[[#This Row],[41]])-LEN(Compiler_Burmese[[#This Row],[5]]))</f>
        <v/>
      </c>
      <c r="BG138" t="str">
        <f>RIGHT(Segregate18[[#This Row],[51]],LEN(Segregate18[[#This Row],[51]])-LEN(Compiler_Burmese[[#This Row],[6]]))</f>
        <v/>
      </c>
      <c r="BH138" t="str">
        <f>RIGHT(Segregate18[[#This Row],[61]],LEN(Segregate18[[#This Row],[61]])-LEN(Compiler_Burmese[[#This Row],[7]]))</f>
        <v/>
      </c>
      <c r="BI138" t="str">
        <f>RIGHT(Segregate18[[#This Row],[71]],LEN(Segregate18[[#This Row],[71]])-LEN(Compiler_Burmese[[#This Row],[8]]))</f>
        <v/>
      </c>
      <c r="BJ138" t="str">
        <f>RIGHT(Segregate18[[#This Row],[81]],LEN(Segregate18[[#This Row],[81]])-LEN(Compiler_Burmese[[#This Row],[9]]))</f>
        <v/>
      </c>
    </row>
    <row r="139" spans="1:62" ht="14.25" customHeight="1" x14ac:dyDescent="0.3">
      <c r="A139">
        <f>IF(Raw_data_N2_Kanji[[#This Row],[Categorie]]&lt;&gt;"",$A138+1,$A138)</f>
        <v>13</v>
      </c>
      <c r="B139" s="6">
        <f>IF(AND(Raw_data_N2_Kanji[[#This Row],[Supporting word 1]]="",Raw_data_N2_Kanji[[#This Row],[Supporting word 2]]=""),$B138,$B138+1)</f>
        <v>0</v>
      </c>
      <c r="C139" s="9">
        <f>ROW()-ROW(Raw_data_N2_Kanji[#Headers])</f>
        <v>137</v>
      </c>
      <c r="D139" s="9" t="s">
        <v>5</v>
      </c>
      <c r="E139" s="9" t="str">
        <f>IF(Raw_data_N2_Kanji[[#This Row],[Categorie]]="",$E138,Raw_data_N2_Kanji[[#This Row],[Categorie]])</f>
        <v>Dessert &amp; Sweets</v>
      </c>
      <c r="F139" s="9">
        <f t="shared" si="3"/>
        <v>6</v>
      </c>
      <c r="G139" s="57" t="str">
        <f>Raw_data_N2_Kanji[[#This Row],[Lecture_no]]&amp;"_"&amp;Raw_data_N2_Kanji[[#This Row],[Receipe_no]]</f>
        <v>Dessert &amp; Sweets_6</v>
      </c>
      <c r="H139" s="11" t="s">
        <v>27569</v>
      </c>
      <c r="I13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3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သာကူ</v>
      </c>
      <c r="K13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3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39" s="11"/>
      <c r="N139" s="11"/>
      <c r="O13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39" s="12" t="s">
        <v>27751</v>
      </c>
      <c r="Q139" s="12">
        <f>IF(Raw_data_N2_Kanji[[#This Row],[Receipe_no]]=0,$Q138,
$Q138+1)</f>
        <v>124</v>
      </c>
      <c r="R139" s="11"/>
      <c r="S139" s="11">
        <f>IF(Raw_data_N2_Kanji[[#This Row],[Marking]]="",1,"")</f>
        <v>1</v>
      </c>
      <c r="T139" s="11" t="str">
        <f>IF(Raw_data_N2_Kanji[[#This Row],[Marking_blank]]="",SUMPRODUCT(COUNTIF($S$3:$S139,$S139)),"")</f>
        <v/>
      </c>
      <c r="U139" s="12">
        <f>Raw_data_N2_Kanji[[#This Row],[Sr. no.]]</f>
        <v>137</v>
      </c>
      <c r="V139" s="11">
        <f>SUMPRODUCT(COUNTIF($J$3:$J139,$J139))</f>
        <v>1</v>
      </c>
      <c r="W139" s="82">
        <f>LEN('1_Raw_data'!$J139)</f>
        <v>4</v>
      </c>
      <c r="Y139" t="e">
        <f>Segregate18[[#This Row],[Sr. No.]]</f>
        <v>#REF!</v>
      </c>
      <c r="Z139" t="str">
        <f>IF(AND(OR(BA139="။",BA139="၊"),LEN(BA139)=1),BA139,
IF(ISNUMBER(MATCH(LEFT(BA139,7),Final_modified_Intermediate[Burmese_Consonants],0)),LEFT(BA139,7),
IF(ISNUMBER(MATCH(LEFT(BA139,6),Final_modified_Intermediate[Burmese_Consonants],0)),LEFT(BA139,6),
IF(ISNUMBER(MATCH(LEFT(BA139,5),Final_modified_Intermediate[Burmese_Consonants],0)),LEFT(BA139,5),
IF(ISNUMBER(MATCH(LEFT(BA139,4),Final_modified_Intermediate[Burmese_Consonants],0)),LEFT(BA139,4),
IF(ISNUMBER(MATCH(LEFT(BA139,3),Final_modified_Intermediate[Burmese_Consonants],0)),LEFT(BA139,3),
IF(ISNUMBER(MATCH(LEFT(BA139,2),Final_modified_Intermediate[Burmese_Consonants],0)),LEFT(BA139,2),
IF(ISNUMBER(MATCH(LEFT(BA139,1),Final_modified_Intermediate[Burmese_Consonants],0)),LEFT(BA139,1),
IF(ISNUMBER(MATCH(LEFT(BA139,7),Final_Intermediate[Burmese_Consonants],0)),LEFT(BA139,7),
IF(ISNUMBER(MATCH(LEFT(BA139,6),Final_Intermediate[Burmese_Consonants],0)),LEFT(BA139,6),
IF(ISNUMBER(MATCH(LEFT(BA139,5),Final_Intermediate[Burmese_Consonants],0)),LEFT(BA139,5),
IF(ISNUMBER(MATCH(LEFT(BA139,4),Final_Intermediate[Burmese_Consonants],0)),LEFT(BA139,4),
IF(ISNUMBER(MATCH(LEFT(BA139,3),Final_Intermediate[Burmese_Consonants],0)),LEFT(BA139,3),
IF(ISNUMBER(MATCH(LEFT(BA139,2),Final_Intermediate[Burmese_Consonants],0)),LEFT(BA139,2),
IF(ISNUMBER(MATCH(LEFT(BA139,1),Final_Intermediate[Burmese_Consonants],0)),LEFT(BA139,1),
"")))))))))))))))</f>
        <v>သာ</v>
      </c>
      <c r="AA13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39" t="str">
        <f>IF(AND(OR(BB139="။",BB139="၊"),LEN(BB139)=1),BB139,
IF(ISNUMBER(MATCH(LEFT(BB139,7),Final_modified_Intermediate[Burmese_Consonants],0)),LEFT(BB139,7),
IF(ISNUMBER(MATCH(LEFT(BB139,6),Final_modified_Intermediate[Burmese_Consonants],0)),LEFT(BB139,6),
IF(ISNUMBER(MATCH(LEFT(BB139,5),Final_modified_Intermediate[Burmese_Consonants],0)),LEFT(BB139,5),
IF(ISNUMBER(MATCH(LEFT(BB139,4),Final_modified_Intermediate[Burmese_Consonants],0)),LEFT(BB139,4),
IF(ISNUMBER(MATCH(LEFT(BB139,3),Final_modified_Intermediate[Burmese_Consonants],0)),LEFT(BB139,3),
IF(ISNUMBER(MATCH(LEFT(BB139,2),Final_modified_Intermediate[Burmese_Consonants],0)),LEFT(BB139,2),
IF(ISNUMBER(MATCH(LEFT(BB139,1),Final_modified_Intermediate[Burmese_Consonants],0)),LEFT(BB139,1),
IF(ISNUMBER(MATCH(LEFT(BB139,7),Final_Intermediate[Burmese_Consonants],0)),LEFT(BB139,7),
IF(ISNUMBER(MATCH(LEFT(BB139,6),Final_Intermediate[Burmese_Consonants],0)),LEFT(BB139,6),
IF(ISNUMBER(MATCH(LEFT(BB139,5),Final_Intermediate[Burmese_Consonants],0)),LEFT(BB139,5),
IF(ISNUMBER(MATCH(LEFT(BB139,4),Final_Intermediate[Burmese_Consonants],0)),LEFT(BB139,4),
IF(ISNUMBER(MATCH(LEFT(BB139,3),Final_Intermediate[Burmese_Consonants],0)),LEFT(BB139,3),
IF(ISNUMBER(MATCH(LEFT(BB139,2),Final_Intermediate[Burmese_Consonants],0)),LEFT(BB139,2),
IF(ISNUMBER(MATCH(LEFT(BB139,1),Final_Intermediate[Burmese_Consonants],0)),LEFT(BB139,1),
"")))))))))))))))</f>
        <v>ကူ</v>
      </c>
      <c r="AC13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39" t="str">
        <f>IF(AND(OR(BC139="။",BC139="၊"),LEN(BC139)=1),BC139,
IF(ISNUMBER(MATCH(LEFT(BC139,7),Final_modified_Intermediate[Burmese_Consonants],0)),LEFT(BC139,7),
IF(ISNUMBER(MATCH(LEFT(BC139,6),Final_modified_Intermediate[Burmese_Consonants],0)),LEFT(BC139,6),
IF(ISNUMBER(MATCH(LEFT(BC139,5),Final_modified_Intermediate[Burmese_Consonants],0)),LEFT(BC139,5),
IF(ISNUMBER(MATCH(LEFT(BC139,4),Final_modified_Intermediate[Burmese_Consonants],0)),LEFT(BC139,4),
IF(ISNUMBER(MATCH(LEFT(BC139,3),Final_modified_Intermediate[Burmese_Consonants],0)),LEFT(BC139,3),
IF(ISNUMBER(MATCH(LEFT(BC139,2),Final_modified_Intermediate[Burmese_Consonants],0)),LEFT(BC139,2),
IF(ISNUMBER(MATCH(LEFT(BC139,1),Final_modified_Intermediate[Burmese_Consonants],0)),LEFT(BC139,1),
IF(ISNUMBER(MATCH(LEFT(BC139,7),Final_Intermediate[Burmese_Consonants],0)),LEFT(BC139,7),
IF(ISNUMBER(MATCH(LEFT(BC139,6),Final_Intermediate[Burmese_Consonants],0)),LEFT(BC139,6),
IF(ISNUMBER(MATCH(LEFT(BC139,5),Final_Intermediate[Burmese_Consonants],0)),LEFT(BC139,5),
IF(ISNUMBER(MATCH(LEFT(BC139,4),Final_Intermediate[Burmese_Consonants],0)),LEFT(BC139,4),
IF(ISNUMBER(MATCH(LEFT(BC139,3),Final_Intermediate[Burmese_Consonants],0)),LEFT(BC139,3),
IF(ISNUMBER(MATCH(LEFT(BC139,2),Final_Intermediate[Burmese_Consonants],0)),LEFT(BC139,2),
IF(ISNUMBER(MATCH(LEFT(BC139,1),Final_Intermediate[Burmese_Consonants],0)),LEFT(BC139,1),
"")))))))))))))))</f>
        <v/>
      </c>
      <c r="AE13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39" t="str">
        <f>IF(AND(OR(BD139="။",BD139="၊"),LEN(BD139)=1),BD139,
IF(ISNUMBER(MATCH(LEFT(BD139,7),Final_modified_Intermediate[Burmese_Consonants],0)),LEFT(BD139,7),
IF(ISNUMBER(MATCH(LEFT(BD139,6),Final_modified_Intermediate[Burmese_Consonants],0)),LEFT(BD139,6),
IF(ISNUMBER(MATCH(LEFT(BD139,5),Final_modified_Intermediate[Burmese_Consonants],0)),LEFT(BD139,5),
IF(ISNUMBER(MATCH(LEFT(BD139,4),Final_modified_Intermediate[Burmese_Consonants],0)),LEFT(BD139,4),
IF(ISNUMBER(MATCH(LEFT(BD139,3),Final_modified_Intermediate[Burmese_Consonants],0)),LEFT(BD139,3),
IF(ISNUMBER(MATCH(LEFT(BD139,2),Final_modified_Intermediate[Burmese_Consonants],0)),LEFT(BD139,2),
IF(ISNUMBER(MATCH(LEFT(BD139,1),Final_modified_Intermediate[Burmese_Consonants],0)),LEFT(BD139,1),
IF(ISNUMBER(MATCH(LEFT(BD139,7),Final_Intermediate[Burmese_Consonants],0)),LEFT(BD139,7),
IF(ISNUMBER(MATCH(LEFT(BD139,6),Final_Intermediate[Burmese_Consonants],0)),LEFT(BD139,6),
IF(ISNUMBER(MATCH(LEFT(BD139,5),Final_Intermediate[Burmese_Consonants],0)),LEFT(BD139,5),
IF(ISNUMBER(MATCH(LEFT(BD139,4),Final_Intermediate[Burmese_Consonants],0)),LEFT(BD139,4),
IF(ISNUMBER(MATCH(LEFT(BD139,3),Final_Intermediate[Burmese_Consonants],0)),LEFT(BD139,3),
IF(ISNUMBER(MATCH(LEFT(BD139,2),Final_Intermediate[Burmese_Consonants],0)),LEFT(BD139,2),
IF(ISNUMBER(MATCH(LEFT(BD139,1),Final_Intermediate[Burmese_Consonants],0)),LEFT(BD139,1),
"")))))))))))))))</f>
        <v/>
      </c>
      <c r="AG139" t="str">
        <f>IF(AND(OR(BE139="။",BE139="၊"),LEN(BE139)=1),BE139,
IF(ISNUMBER(MATCH(LEFT(BE139,7),Final_modified_Intermediate[Burmese_Consonants],0)),LEFT(BE139,7),
IF(ISNUMBER(MATCH(LEFT(BE139,6),Final_modified_Intermediate[Burmese_Consonants],0)),LEFT(BE139,6),
IF(ISNUMBER(MATCH(LEFT(BE139,5),Final_modified_Intermediate[Burmese_Consonants],0)),LEFT(BE139,5),
IF(ISNUMBER(MATCH(LEFT(BE139,4),Final_modified_Intermediate[Burmese_Consonants],0)),LEFT(BE139,4),
IF(ISNUMBER(MATCH(LEFT(BE139,3),Final_modified_Intermediate[Burmese_Consonants],0)),LEFT(BE139,3),
IF(ISNUMBER(MATCH(LEFT(BE139,2),Final_modified_Intermediate[Burmese_Consonants],0)),LEFT(BE139,2),
IF(ISNUMBER(MATCH(LEFT(BE139,1),Final_modified_Intermediate[Burmese_Consonants],0)),LEFT(BE139,1),
IF(ISNUMBER(MATCH(LEFT(BE139,7),Final_Intermediate[Burmese_Consonants],0)),LEFT(BE139,7),
IF(ISNUMBER(MATCH(LEFT(BE139,6),Final_Intermediate[Burmese_Consonants],0)),LEFT(BE139,6),
IF(ISNUMBER(MATCH(LEFT(BE139,5),Final_Intermediate[Burmese_Consonants],0)),LEFT(BE139,5),
IF(ISNUMBER(MATCH(LEFT(BE139,4),Final_Intermediate[Burmese_Consonants],0)),LEFT(BE139,4),
IF(ISNUMBER(MATCH(LEFT(BE139,3),Final_Intermediate[Burmese_Consonants],0)),LEFT(BE139,3),
IF(ISNUMBER(MATCH(LEFT(BE139,2),Final_Intermediate[Burmese_Consonants],0)),LEFT(BE139,2),
IF(ISNUMBER(MATCH(LEFT(BE139,1),Final_Intermediate[Burmese_Consonants],0)),LEFT(BE139,1),
"")))))))))))))))</f>
        <v/>
      </c>
      <c r="AH139" t="str">
        <f>IF(AND(OR(BF139="။",BF139="၊"),LEN(BF139)=1),BF139,
IF(ISNUMBER(MATCH(LEFT(BF139,7),Final_modified_Intermediate[Burmese_Consonants],0)),LEFT(BF139,7),
IF(ISNUMBER(MATCH(LEFT(BF139,6),Final_modified_Intermediate[Burmese_Consonants],0)),LEFT(BF139,6),
IF(ISNUMBER(MATCH(LEFT(BF139,5),Final_modified_Intermediate[Burmese_Consonants],0)),LEFT(BF139,5),
IF(ISNUMBER(MATCH(LEFT(BF139,4),Final_modified_Intermediate[Burmese_Consonants],0)),LEFT(BF139,4),
IF(ISNUMBER(MATCH(LEFT(BF139,3),Final_modified_Intermediate[Burmese_Consonants],0)),LEFT(BF139,3),
IF(ISNUMBER(MATCH(LEFT(BF139,2),Final_modified_Intermediate[Burmese_Consonants],0)),LEFT(BF139,2),
IF(ISNUMBER(MATCH(LEFT(BF139,1),Final_modified_Intermediate[Burmese_Consonants],0)),LEFT(BF139,1),
IF(ISNUMBER(MATCH(LEFT(BF139,7),Final_Intermediate[Burmese_Consonants],0)),LEFT(BF139,7),
IF(ISNUMBER(MATCH(LEFT(BF139,6),Final_Intermediate[Burmese_Consonants],0)),LEFT(BF139,6),
IF(ISNUMBER(MATCH(LEFT(BF139,5),Final_Intermediate[Burmese_Consonants],0)),LEFT(BF139,5),
IF(ISNUMBER(MATCH(LEFT(BF139,4),Final_Intermediate[Burmese_Consonants],0)),LEFT(BF139,4),
IF(ISNUMBER(MATCH(LEFT(BF139,3),Final_Intermediate[Burmese_Consonants],0)),LEFT(BF139,3),
IF(ISNUMBER(MATCH(LEFT(BF139,2),Final_Intermediate[Burmese_Consonants],0)),LEFT(BF139,2),
IF(ISNUMBER(MATCH(LEFT(BF139,1),Final_Intermediate[Burmese_Consonants],0)),LEFT(BF139,1),
"")))))))))))))))</f>
        <v/>
      </c>
      <c r="AI139" t="str">
        <f>IF(AND(OR(BG139="။",BG139="၊"),LEN(BG139)=1),BG139,
IF(ISNUMBER(MATCH(LEFT(BG139,7),Final_modified_Intermediate[Burmese_Consonants],0)),LEFT(BG139,7),
IF(ISNUMBER(MATCH(LEFT(BG139,6),Final_modified_Intermediate[Burmese_Consonants],0)),LEFT(BG139,6),
IF(ISNUMBER(MATCH(LEFT(BG139,5),Final_modified_Intermediate[Burmese_Consonants],0)),LEFT(BG139,5),
IF(ISNUMBER(MATCH(LEFT(BG139,4),Final_modified_Intermediate[Burmese_Consonants],0)),LEFT(BG139,4),
IF(ISNUMBER(MATCH(LEFT(BG139,3),Final_modified_Intermediate[Burmese_Consonants],0)),LEFT(BG139,3),
IF(ISNUMBER(MATCH(LEFT(BG139,2),Final_modified_Intermediate[Burmese_Consonants],0)),LEFT(BG139,2),
IF(ISNUMBER(MATCH(LEFT(BG139,1),Final_modified_Intermediate[Burmese_Consonants],0)),LEFT(BG139,1),
IF(ISNUMBER(MATCH(LEFT(BG139,7),Final_Intermediate[Burmese_Consonants],0)),LEFT(BG139,7),
IF(ISNUMBER(MATCH(LEFT(BG139,6),Final_Intermediate[Burmese_Consonants],0)),LEFT(BG139,6),
IF(ISNUMBER(MATCH(LEFT(BG139,5),Final_Intermediate[Burmese_Consonants],0)),LEFT(BG139,5),
IF(ISNUMBER(MATCH(LEFT(BG139,4),Final_Intermediate[Burmese_Consonants],0)),LEFT(BG139,4),
IF(ISNUMBER(MATCH(LEFT(BG139,3),Final_Intermediate[Burmese_Consonants],0)),LEFT(BG139,3),
IF(ISNUMBER(MATCH(LEFT(BG139,2),Final_Intermediate[Burmese_Consonants],0)),LEFT(BG139,2),
IF(ISNUMBER(MATCH(LEFT(BG139,1),Final_Intermediate[Burmese_Consonants],0)),LEFT(BG139,1),
"")))))))))))))))</f>
        <v/>
      </c>
      <c r="AJ139" t="str">
        <f>IF(AND(OR(BH139="။",BH139="၊"),LEN(BH139)=1),BH139,
IF(ISNUMBER(MATCH(LEFT(BH139,7),Final_modified_Intermediate[Burmese_Consonants],0)),LEFT(BH139,7),
IF(ISNUMBER(MATCH(LEFT(BH139,6),Final_modified_Intermediate[Burmese_Consonants],0)),LEFT(BH139,6),
IF(ISNUMBER(MATCH(LEFT(BH139,5),Final_modified_Intermediate[Burmese_Consonants],0)),LEFT(BH139,5),
IF(ISNUMBER(MATCH(LEFT(BH139,4),Final_modified_Intermediate[Burmese_Consonants],0)),LEFT(BH139,4),
IF(ISNUMBER(MATCH(LEFT(BH139,3),Final_modified_Intermediate[Burmese_Consonants],0)),LEFT(BH139,3),
IF(ISNUMBER(MATCH(LEFT(BH139,2),Final_modified_Intermediate[Burmese_Consonants],0)),LEFT(BH139,2),
IF(ISNUMBER(MATCH(LEFT(BH139,1),Final_modified_Intermediate[Burmese_Consonants],0)),LEFT(BH139,1),
IF(ISNUMBER(MATCH(LEFT(BH139,7),Final_Intermediate[Burmese_Consonants],0)),LEFT(BH139,7),
IF(ISNUMBER(MATCH(LEFT(BH139,6),Final_Intermediate[Burmese_Consonants],0)),LEFT(BH139,6),
IF(ISNUMBER(MATCH(LEFT(BH139,5),Final_Intermediate[Burmese_Consonants],0)),LEFT(BH139,5),
IF(ISNUMBER(MATCH(LEFT(BH139,4),Final_Intermediate[Burmese_Consonants],0)),LEFT(BH139,4),
IF(ISNUMBER(MATCH(LEFT(BH139,3),Final_Intermediate[Burmese_Consonants],0)),LEFT(BH139,3),
IF(ISNUMBER(MATCH(LEFT(BH139,2),Final_Intermediate[Burmese_Consonants],0)),LEFT(BH139,2),
IF(ISNUMBER(MATCH(LEFT(BH139,1),Final_Intermediate[Burmese_Consonants],0)),LEFT(BH139,1),
"")))))))))))))))</f>
        <v/>
      </c>
      <c r="AK139" t="str">
        <f>IF(AND(OR(BI139="။",BI139="၊"),LEN(BI139)=1),BI139,
IF(ISNUMBER(MATCH(LEFT(BI139,7),Final_modified_Intermediate[Burmese_Consonants],0)),LEFT(BI139,7),
IF(ISNUMBER(MATCH(LEFT(BI139,6),Final_modified_Intermediate[Burmese_Consonants],0)),LEFT(BI139,6),
IF(ISNUMBER(MATCH(LEFT(BI139,5),Final_modified_Intermediate[Burmese_Consonants],0)),LEFT(BI139,5),
IF(ISNUMBER(MATCH(LEFT(BI139,4),Final_modified_Intermediate[Burmese_Consonants],0)),LEFT(BI139,4),
IF(ISNUMBER(MATCH(LEFT(BI139,3),Final_modified_Intermediate[Burmese_Consonants],0)),LEFT(BI139,3),
IF(ISNUMBER(MATCH(LEFT(BI139,2),Final_modified_Intermediate[Burmese_Consonants],0)),LEFT(BI139,2),
IF(ISNUMBER(MATCH(LEFT(BI139,1),Final_modified_Intermediate[Burmese_Consonants],0)),LEFT(BI139,1),
IF(ISNUMBER(MATCH(LEFT(BI139,7),Final_Intermediate[Burmese_Consonants],0)),LEFT(BI139,7),
IF(ISNUMBER(MATCH(LEFT(BI139,6),Final_Intermediate[Burmese_Consonants],0)),LEFT(BI139,6),
IF(ISNUMBER(MATCH(LEFT(BI139,5),Final_Intermediate[Burmese_Consonants],0)),LEFT(BI139,5),
IF(ISNUMBER(MATCH(LEFT(BI139,4),Final_Intermediate[Burmese_Consonants],0)),LEFT(BI139,4),
IF(ISNUMBER(MATCH(LEFT(BI139,3),Final_Intermediate[Burmese_Consonants],0)),LEFT(BI139,3),
IF(ISNUMBER(MATCH(LEFT(BI139,2),Final_Intermediate[Burmese_Consonants],0)),LEFT(BI139,2),
IF(ISNUMBER(MATCH(LEFT(BI139,1),Final_Intermediate[Burmese_Consonants],0)),LEFT(BI139,1),
"")))))))))))))))</f>
        <v/>
      </c>
      <c r="AL139" t="str">
        <f>IF(AND(OR(BJ139="။",BJ139="၊"),LEN(BJ139)=1),BJ139,
IF(ISNUMBER(MATCH(LEFT(BJ139,7),Final_modified_Intermediate[Burmese_Consonants],0)),LEFT(BJ139,7),
IF(ISNUMBER(MATCH(LEFT(BJ139,6),Final_modified_Intermediate[Burmese_Consonants],0)),LEFT(BJ139,6),
IF(ISNUMBER(MATCH(LEFT(BJ139,5),Final_modified_Intermediate[Burmese_Consonants],0)),LEFT(BJ139,5),
IF(ISNUMBER(MATCH(LEFT(BJ139,4),Final_modified_Intermediate[Burmese_Consonants],0)),LEFT(BJ139,4),
IF(ISNUMBER(MATCH(LEFT(BJ139,3),Final_modified_Intermediate[Burmese_Consonants],0)),LEFT(BJ139,3),
IF(ISNUMBER(MATCH(LEFT(BJ139,2),Final_modified_Intermediate[Burmese_Consonants],0)),LEFT(BJ139,2),
IF(ISNUMBER(MATCH(LEFT(BJ139,1),Final_modified_Intermediate[Burmese_Consonants],0)),LEFT(BJ139,1),
IF(ISNUMBER(MATCH(LEFT(BJ139,7),Final_Intermediate[Burmese_Consonants],0)),LEFT(BJ139,7),
IF(ISNUMBER(MATCH(LEFT(BJ139,6),Final_Intermediate[Burmese_Consonants],0)),LEFT(BJ139,6),
IF(ISNUMBER(MATCH(LEFT(BJ139,5),Final_Intermediate[Burmese_Consonants],0)),LEFT(BJ139,5),
IF(ISNUMBER(MATCH(LEFT(BJ139,4),Final_Intermediate[Burmese_Consonants],0)),LEFT(BJ139,4),
IF(ISNUMBER(MATCH(LEFT(BJ139,3),Final_Intermediate[Burmese_Consonants],0)),LEFT(BJ139,3),
IF(ISNUMBER(MATCH(LEFT(BJ139,2),Final_Intermediate[Burmese_Consonants],0)),LEFT(BJ139,2),
IF(ISNUMBER(MATCH(LEFT(BJ139,1),Final_Intermediate[Burmese_Consonants],0)),LEFT(BJ139,1),
"")))))))))))))))</f>
        <v/>
      </c>
      <c r="AN139" t="e">
        <f>Compiler_Burmese[[#This Row],[Sr. No.]]</f>
        <v>#REF!</v>
      </c>
      <c r="AO13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3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3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3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3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3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3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3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3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3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39" t="e">
        <f>[2]!Vocabulary_Burmese[[#This Row],[Sr. No.]]</f>
        <v>#REF!</v>
      </c>
      <c r="BA139" t="str">
        <f>IF(Raw_data_N2_Kanji[[#This Row],[Categorie]]&lt;&gt;"","",
IF(ISNUMBER(MATCH(V,Special_list[Burmese word],0)),"",
SUBSTITUTE(Raw_data_N2_Kanji[[#This Row],[Raw]]," ","")))</f>
        <v>သာကူ</v>
      </c>
      <c r="BB139" t="str">
        <f>RIGHT(Segregate18[[#This Row],[UPGRADE]],LEN(Segregate18[[#This Row],[UPGRADE]])-LEN(Compiler_Burmese[[#This Row],[1]]))</f>
        <v>ကူ</v>
      </c>
      <c r="BC139" t="str">
        <f>RIGHT(Segregate18[[#This Row],[11]],LEN(Segregate18[[#This Row],[11]])-LEN(Compiler_Burmese[[#This Row],[2]]))</f>
        <v/>
      </c>
      <c r="BD139" t="str">
        <f>RIGHT(Segregate18[[#This Row],[21]],LEN(Segregate18[[#This Row],[21]])-LEN(Compiler_Burmese[[#This Row],[3]]))</f>
        <v/>
      </c>
      <c r="BE139" t="str">
        <f>RIGHT(Segregate18[[#This Row],[31]],LEN(Segregate18[[#This Row],[31]])-LEN(Compiler_Burmese[[#This Row],[4]]))</f>
        <v/>
      </c>
      <c r="BF139" t="str">
        <f>RIGHT(Segregate18[[#This Row],[41]],LEN(Segregate18[[#This Row],[41]])-LEN(Compiler_Burmese[[#This Row],[5]]))</f>
        <v/>
      </c>
      <c r="BG139" t="str">
        <f>RIGHT(Segregate18[[#This Row],[51]],LEN(Segregate18[[#This Row],[51]])-LEN(Compiler_Burmese[[#This Row],[6]]))</f>
        <v/>
      </c>
      <c r="BH139" t="str">
        <f>RIGHT(Segregate18[[#This Row],[61]],LEN(Segregate18[[#This Row],[61]])-LEN(Compiler_Burmese[[#This Row],[7]]))</f>
        <v/>
      </c>
      <c r="BI139" t="str">
        <f>RIGHT(Segregate18[[#This Row],[71]],LEN(Segregate18[[#This Row],[71]])-LEN(Compiler_Burmese[[#This Row],[8]]))</f>
        <v/>
      </c>
      <c r="BJ139" t="str">
        <f>RIGHT(Segregate18[[#This Row],[81]],LEN(Segregate18[[#This Row],[81]])-LEN(Compiler_Burmese[[#This Row],[9]]))</f>
        <v/>
      </c>
    </row>
    <row r="140" spans="1:62" ht="14.25" customHeight="1" x14ac:dyDescent="0.3">
      <c r="A140">
        <f>IF(Raw_data_N2_Kanji[[#This Row],[Categorie]]&lt;&gt;"",$A139+1,$A139)</f>
        <v>13</v>
      </c>
      <c r="B140" s="6">
        <f>IF(AND(Raw_data_N2_Kanji[[#This Row],[Supporting word 1]]="",Raw_data_N2_Kanji[[#This Row],[Supporting word 2]]=""),$B139,$B139+1)</f>
        <v>0</v>
      </c>
      <c r="C140" s="9">
        <f>ROW()-ROW(Raw_data_N2_Kanji[#Headers])</f>
        <v>138</v>
      </c>
      <c r="D140" s="9" t="s">
        <v>5</v>
      </c>
      <c r="E140" s="9" t="str">
        <f>IF(Raw_data_N2_Kanji[[#This Row],[Categorie]]="",$E139,Raw_data_N2_Kanji[[#This Row],[Categorie]])</f>
        <v>Dessert &amp; Sweets</v>
      </c>
      <c r="F140" s="9">
        <f t="shared" si="3"/>
        <v>7</v>
      </c>
      <c r="G140" s="57" t="str">
        <f>Raw_data_N2_Kanji[[#This Row],[Lecture_no]]&amp;"_"&amp;Raw_data_N2_Kanji[[#This Row],[Receipe_no]]</f>
        <v>Dessert &amp; Sweets_7</v>
      </c>
      <c r="H140" s="11" t="s">
        <v>27570</v>
      </c>
      <c r="I14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ဖါလူဒါ</v>
      </c>
      <c r="K14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0" s="11"/>
      <c r="N140" s="11"/>
      <c r="O140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40" s="12" t="s">
        <v>27752</v>
      </c>
      <c r="Q140" s="12">
        <f>IF(Raw_data_N2_Kanji[[#This Row],[Receipe_no]]=0,$Q139,
$Q139+1)</f>
        <v>125</v>
      </c>
      <c r="R140" s="11"/>
      <c r="S140" s="11">
        <f>IF(Raw_data_N2_Kanji[[#This Row],[Marking]]="",1,"")</f>
        <v>1</v>
      </c>
      <c r="T140" s="11" t="str">
        <f>IF(Raw_data_N2_Kanji[[#This Row],[Marking_blank]]="",SUMPRODUCT(COUNTIF($S$3:$S140,$S140)),"")</f>
        <v/>
      </c>
      <c r="U140" s="12">
        <f>Raw_data_N2_Kanji[[#This Row],[Sr. no.]]</f>
        <v>138</v>
      </c>
      <c r="V140" s="11">
        <f>SUMPRODUCT(COUNTIF($J$3:$J140,$J140))</f>
        <v>1</v>
      </c>
      <c r="W140" s="82">
        <f>LEN('1_Raw_data'!$J140)</f>
        <v>6</v>
      </c>
      <c r="Y140" t="e">
        <f>Segregate18[[#This Row],[Sr. No.]]</f>
        <v>#REF!</v>
      </c>
      <c r="Z140" t="str">
        <f>IF(AND(OR(BA140="။",BA140="၊"),LEN(BA140)=1),BA140,
IF(ISNUMBER(MATCH(LEFT(BA140,7),Final_modified_Intermediate[Burmese_Consonants],0)),LEFT(BA140,7),
IF(ISNUMBER(MATCH(LEFT(BA140,6),Final_modified_Intermediate[Burmese_Consonants],0)),LEFT(BA140,6),
IF(ISNUMBER(MATCH(LEFT(BA140,5),Final_modified_Intermediate[Burmese_Consonants],0)),LEFT(BA140,5),
IF(ISNUMBER(MATCH(LEFT(BA140,4),Final_modified_Intermediate[Burmese_Consonants],0)),LEFT(BA140,4),
IF(ISNUMBER(MATCH(LEFT(BA140,3),Final_modified_Intermediate[Burmese_Consonants],0)),LEFT(BA140,3),
IF(ISNUMBER(MATCH(LEFT(BA140,2),Final_modified_Intermediate[Burmese_Consonants],0)),LEFT(BA140,2),
IF(ISNUMBER(MATCH(LEFT(BA140,1),Final_modified_Intermediate[Burmese_Consonants],0)),LEFT(BA140,1),
IF(ISNUMBER(MATCH(LEFT(BA140,7),Final_Intermediate[Burmese_Consonants],0)),LEFT(BA140,7),
IF(ISNUMBER(MATCH(LEFT(BA140,6),Final_Intermediate[Burmese_Consonants],0)),LEFT(BA140,6),
IF(ISNUMBER(MATCH(LEFT(BA140,5),Final_Intermediate[Burmese_Consonants],0)),LEFT(BA140,5),
IF(ISNUMBER(MATCH(LEFT(BA140,4),Final_Intermediate[Burmese_Consonants],0)),LEFT(BA140,4),
IF(ISNUMBER(MATCH(LEFT(BA140,3),Final_Intermediate[Burmese_Consonants],0)),LEFT(BA140,3),
IF(ISNUMBER(MATCH(LEFT(BA140,2),Final_Intermediate[Burmese_Consonants],0)),LEFT(BA140,2),
IF(ISNUMBER(MATCH(LEFT(BA140,1),Final_Intermediate[Burmese_Consonants],0)),LEFT(BA140,1),
"")))))))))))))))</f>
        <v>ဖ</v>
      </c>
      <c r="AA14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0" t="str">
        <f>IF(AND(OR(BB140="။",BB140="၊"),LEN(BB140)=1),BB140,
IF(ISNUMBER(MATCH(LEFT(BB140,7),Final_modified_Intermediate[Burmese_Consonants],0)),LEFT(BB140,7),
IF(ISNUMBER(MATCH(LEFT(BB140,6),Final_modified_Intermediate[Burmese_Consonants],0)),LEFT(BB140,6),
IF(ISNUMBER(MATCH(LEFT(BB140,5),Final_modified_Intermediate[Burmese_Consonants],0)),LEFT(BB140,5),
IF(ISNUMBER(MATCH(LEFT(BB140,4),Final_modified_Intermediate[Burmese_Consonants],0)),LEFT(BB140,4),
IF(ISNUMBER(MATCH(LEFT(BB140,3),Final_modified_Intermediate[Burmese_Consonants],0)),LEFT(BB140,3),
IF(ISNUMBER(MATCH(LEFT(BB140,2),Final_modified_Intermediate[Burmese_Consonants],0)),LEFT(BB140,2),
IF(ISNUMBER(MATCH(LEFT(BB140,1),Final_modified_Intermediate[Burmese_Consonants],0)),LEFT(BB140,1),
IF(ISNUMBER(MATCH(LEFT(BB140,7),Final_Intermediate[Burmese_Consonants],0)),LEFT(BB140,7),
IF(ISNUMBER(MATCH(LEFT(BB140,6),Final_Intermediate[Burmese_Consonants],0)),LEFT(BB140,6),
IF(ISNUMBER(MATCH(LEFT(BB140,5),Final_Intermediate[Burmese_Consonants],0)),LEFT(BB140,5),
IF(ISNUMBER(MATCH(LEFT(BB140,4),Final_Intermediate[Burmese_Consonants],0)),LEFT(BB140,4),
IF(ISNUMBER(MATCH(LEFT(BB140,3),Final_Intermediate[Burmese_Consonants],0)),LEFT(BB140,3),
IF(ISNUMBER(MATCH(LEFT(BB140,2),Final_Intermediate[Burmese_Consonants],0)),LEFT(BB140,2),
IF(ISNUMBER(MATCH(LEFT(BB140,1),Final_Intermediate[Burmese_Consonants],0)),LEFT(BB140,1),
"")))))))))))))))</f>
        <v/>
      </c>
      <c r="AC140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40" t="str">
        <f>IF(AND(OR(BC140="။",BC140="၊"),LEN(BC140)=1),BC140,
IF(ISNUMBER(MATCH(LEFT(BC140,7),Final_modified_Intermediate[Burmese_Consonants],0)),LEFT(BC140,7),
IF(ISNUMBER(MATCH(LEFT(BC140,6),Final_modified_Intermediate[Burmese_Consonants],0)),LEFT(BC140,6),
IF(ISNUMBER(MATCH(LEFT(BC140,5),Final_modified_Intermediate[Burmese_Consonants],0)),LEFT(BC140,5),
IF(ISNUMBER(MATCH(LEFT(BC140,4),Final_modified_Intermediate[Burmese_Consonants],0)),LEFT(BC140,4),
IF(ISNUMBER(MATCH(LEFT(BC140,3),Final_modified_Intermediate[Burmese_Consonants],0)),LEFT(BC140,3),
IF(ISNUMBER(MATCH(LEFT(BC140,2),Final_modified_Intermediate[Burmese_Consonants],0)),LEFT(BC140,2),
IF(ISNUMBER(MATCH(LEFT(BC140,1),Final_modified_Intermediate[Burmese_Consonants],0)),LEFT(BC140,1),
IF(ISNUMBER(MATCH(LEFT(BC140,7),Final_Intermediate[Burmese_Consonants],0)),LEFT(BC140,7),
IF(ISNUMBER(MATCH(LEFT(BC140,6),Final_Intermediate[Burmese_Consonants],0)),LEFT(BC140,6),
IF(ISNUMBER(MATCH(LEFT(BC140,5),Final_Intermediate[Burmese_Consonants],0)),LEFT(BC140,5),
IF(ISNUMBER(MATCH(LEFT(BC140,4),Final_Intermediate[Burmese_Consonants],0)),LEFT(BC140,4),
IF(ISNUMBER(MATCH(LEFT(BC140,3),Final_Intermediate[Burmese_Consonants],0)),LEFT(BC140,3),
IF(ISNUMBER(MATCH(LEFT(BC140,2),Final_Intermediate[Burmese_Consonants],0)),LEFT(BC140,2),
IF(ISNUMBER(MATCH(LEFT(BC140,1),Final_Intermediate[Burmese_Consonants],0)),LEFT(BC140,1),
"")))))))))))))))</f>
        <v/>
      </c>
      <c r="AE14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40" t="str">
        <f>IF(AND(OR(BD140="။",BD140="၊"),LEN(BD140)=1),BD140,
IF(ISNUMBER(MATCH(LEFT(BD140,7),Final_modified_Intermediate[Burmese_Consonants],0)),LEFT(BD140,7),
IF(ISNUMBER(MATCH(LEFT(BD140,6),Final_modified_Intermediate[Burmese_Consonants],0)),LEFT(BD140,6),
IF(ISNUMBER(MATCH(LEFT(BD140,5),Final_modified_Intermediate[Burmese_Consonants],0)),LEFT(BD140,5),
IF(ISNUMBER(MATCH(LEFT(BD140,4),Final_modified_Intermediate[Burmese_Consonants],0)),LEFT(BD140,4),
IF(ISNUMBER(MATCH(LEFT(BD140,3),Final_modified_Intermediate[Burmese_Consonants],0)),LEFT(BD140,3),
IF(ISNUMBER(MATCH(LEFT(BD140,2),Final_modified_Intermediate[Burmese_Consonants],0)),LEFT(BD140,2),
IF(ISNUMBER(MATCH(LEFT(BD140,1),Final_modified_Intermediate[Burmese_Consonants],0)),LEFT(BD140,1),
IF(ISNUMBER(MATCH(LEFT(BD140,7),Final_Intermediate[Burmese_Consonants],0)),LEFT(BD140,7),
IF(ISNUMBER(MATCH(LEFT(BD140,6),Final_Intermediate[Burmese_Consonants],0)),LEFT(BD140,6),
IF(ISNUMBER(MATCH(LEFT(BD140,5),Final_Intermediate[Burmese_Consonants],0)),LEFT(BD140,5),
IF(ISNUMBER(MATCH(LEFT(BD140,4),Final_Intermediate[Burmese_Consonants],0)),LEFT(BD140,4),
IF(ISNUMBER(MATCH(LEFT(BD140,3),Final_Intermediate[Burmese_Consonants],0)),LEFT(BD140,3),
IF(ISNUMBER(MATCH(LEFT(BD140,2),Final_Intermediate[Burmese_Consonants],0)),LEFT(BD140,2),
IF(ISNUMBER(MATCH(LEFT(BD140,1),Final_Intermediate[Burmese_Consonants],0)),LEFT(BD140,1),
"")))))))))))))))</f>
        <v/>
      </c>
      <c r="AG140" t="str">
        <f>IF(AND(OR(BE140="။",BE140="၊"),LEN(BE140)=1),BE140,
IF(ISNUMBER(MATCH(LEFT(BE140,7),Final_modified_Intermediate[Burmese_Consonants],0)),LEFT(BE140,7),
IF(ISNUMBER(MATCH(LEFT(BE140,6),Final_modified_Intermediate[Burmese_Consonants],0)),LEFT(BE140,6),
IF(ISNUMBER(MATCH(LEFT(BE140,5),Final_modified_Intermediate[Burmese_Consonants],0)),LEFT(BE140,5),
IF(ISNUMBER(MATCH(LEFT(BE140,4),Final_modified_Intermediate[Burmese_Consonants],0)),LEFT(BE140,4),
IF(ISNUMBER(MATCH(LEFT(BE140,3),Final_modified_Intermediate[Burmese_Consonants],0)),LEFT(BE140,3),
IF(ISNUMBER(MATCH(LEFT(BE140,2),Final_modified_Intermediate[Burmese_Consonants],0)),LEFT(BE140,2),
IF(ISNUMBER(MATCH(LEFT(BE140,1),Final_modified_Intermediate[Burmese_Consonants],0)),LEFT(BE140,1),
IF(ISNUMBER(MATCH(LEFT(BE140,7),Final_Intermediate[Burmese_Consonants],0)),LEFT(BE140,7),
IF(ISNUMBER(MATCH(LEFT(BE140,6),Final_Intermediate[Burmese_Consonants],0)),LEFT(BE140,6),
IF(ISNUMBER(MATCH(LEFT(BE140,5),Final_Intermediate[Burmese_Consonants],0)),LEFT(BE140,5),
IF(ISNUMBER(MATCH(LEFT(BE140,4),Final_Intermediate[Burmese_Consonants],0)),LEFT(BE140,4),
IF(ISNUMBER(MATCH(LEFT(BE140,3),Final_Intermediate[Burmese_Consonants],0)),LEFT(BE140,3),
IF(ISNUMBER(MATCH(LEFT(BE140,2),Final_Intermediate[Burmese_Consonants],0)),LEFT(BE140,2),
IF(ISNUMBER(MATCH(LEFT(BE140,1),Final_Intermediate[Burmese_Consonants],0)),LEFT(BE140,1),
"")))))))))))))))</f>
        <v/>
      </c>
      <c r="AH140" t="str">
        <f>IF(AND(OR(BF140="။",BF140="၊"),LEN(BF140)=1),BF140,
IF(ISNUMBER(MATCH(LEFT(BF140,7),Final_modified_Intermediate[Burmese_Consonants],0)),LEFT(BF140,7),
IF(ISNUMBER(MATCH(LEFT(BF140,6),Final_modified_Intermediate[Burmese_Consonants],0)),LEFT(BF140,6),
IF(ISNUMBER(MATCH(LEFT(BF140,5),Final_modified_Intermediate[Burmese_Consonants],0)),LEFT(BF140,5),
IF(ISNUMBER(MATCH(LEFT(BF140,4),Final_modified_Intermediate[Burmese_Consonants],0)),LEFT(BF140,4),
IF(ISNUMBER(MATCH(LEFT(BF140,3),Final_modified_Intermediate[Burmese_Consonants],0)),LEFT(BF140,3),
IF(ISNUMBER(MATCH(LEFT(BF140,2),Final_modified_Intermediate[Burmese_Consonants],0)),LEFT(BF140,2),
IF(ISNUMBER(MATCH(LEFT(BF140,1),Final_modified_Intermediate[Burmese_Consonants],0)),LEFT(BF140,1),
IF(ISNUMBER(MATCH(LEFT(BF140,7),Final_Intermediate[Burmese_Consonants],0)),LEFT(BF140,7),
IF(ISNUMBER(MATCH(LEFT(BF140,6),Final_Intermediate[Burmese_Consonants],0)),LEFT(BF140,6),
IF(ISNUMBER(MATCH(LEFT(BF140,5),Final_Intermediate[Burmese_Consonants],0)),LEFT(BF140,5),
IF(ISNUMBER(MATCH(LEFT(BF140,4),Final_Intermediate[Burmese_Consonants],0)),LEFT(BF140,4),
IF(ISNUMBER(MATCH(LEFT(BF140,3),Final_Intermediate[Burmese_Consonants],0)),LEFT(BF140,3),
IF(ISNUMBER(MATCH(LEFT(BF140,2),Final_Intermediate[Burmese_Consonants],0)),LEFT(BF140,2),
IF(ISNUMBER(MATCH(LEFT(BF140,1),Final_Intermediate[Burmese_Consonants],0)),LEFT(BF140,1),
"")))))))))))))))</f>
        <v/>
      </c>
      <c r="AI140" t="str">
        <f>IF(AND(OR(BG140="။",BG140="၊"),LEN(BG140)=1),BG140,
IF(ISNUMBER(MATCH(LEFT(BG140,7),Final_modified_Intermediate[Burmese_Consonants],0)),LEFT(BG140,7),
IF(ISNUMBER(MATCH(LEFT(BG140,6),Final_modified_Intermediate[Burmese_Consonants],0)),LEFT(BG140,6),
IF(ISNUMBER(MATCH(LEFT(BG140,5),Final_modified_Intermediate[Burmese_Consonants],0)),LEFT(BG140,5),
IF(ISNUMBER(MATCH(LEFT(BG140,4),Final_modified_Intermediate[Burmese_Consonants],0)),LEFT(BG140,4),
IF(ISNUMBER(MATCH(LEFT(BG140,3),Final_modified_Intermediate[Burmese_Consonants],0)),LEFT(BG140,3),
IF(ISNUMBER(MATCH(LEFT(BG140,2),Final_modified_Intermediate[Burmese_Consonants],0)),LEFT(BG140,2),
IF(ISNUMBER(MATCH(LEFT(BG140,1),Final_modified_Intermediate[Burmese_Consonants],0)),LEFT(BG140,1),
IF(ISNUMBER(MATCH(LEFT(BG140,7),Final_Intermediate[Burmese_Consonants],0)),LEFT(BG140,7),
IF(ISNUMBER(MATCH(LEFT(BG140,6),Final_Intermediate[Burmese_Consonants],0)),LEFT(BG140,6),
IF(ISNUMBER(MATCH(LEFT(BG140,5),Final_Intermediate[Burmese_Consonants],0)),LEFT(BG140,5),
IF(ISNUMBER(MATCH(LEFT(BG140,4),Final_Intermediate[Burmese_Consonants],0)),LEFT(BG140,4),
IF(ISNUMBER(MATCH(LEFT(BG140,3),Final_Intermediate[Burmese_Consonants],0)),LEFT(BG140,3),
IF(ISNUMBER(MATCH(LEFT(BG140,2),Final_Intermediate[Burmese_Consonants],0)),LEFT(BG140,2),
IF(ISNUMBER(MATCH(LEFT(BG140,1),Final_Intermediate[Burmese_Consonants],0)),LEFT(BG140,1),
"")))))))))))))))</f>
        <v/>
      </c>
      <c r="AJ140" t="str">
        <f>IF(AND(OR(BH140="။",BH140="၊"),LEN(BH140)=1),BH140,
IF(ISNUMBER(MATCH(LEFT(BH140,7),Final_modified_Intermediate[Burmese_Consonants],0)),LEFT(BH140,7),
IF(ISNUMBER(MATCH(LEFT(BH140,6),Final_modified_Intermediate[Burmese_Consonants],0)),LEFT(BH140,6),
IF(ISNUMBER(MATCH(LEFT(BH140,5),Final_modified_Intermediate[Burmese_Consonants],0)),LEFT(BH140,5),
IF(ISNUMBER(MATCH(LEFT(BH140,4),Final_modified_Intermediate[Burmese_Consonants],0)),LEFT(BH140,4),
IF(ISNUMBER(MATCH(LEFT(BH140,3),Final_modified_Intermediate[Burmese_Consonants],0)),LEFT(BH140,3),
IF(ISNUMBER(MATCH(LEFT(BH140,2),Final_modified_Intermediate[Burmese_Consonants],0)),LEFT(BH140,2),
IF(ISNUMBER(MATCH(LEFT(BH140,1),Final_modified_Intermediate[Burmese_Consonants],0)),LEFT(BH140,1),
IF(ISNUMBER(MATCH(LEFT(BH140,7),Final_Intermediate[Burmese_Consonants],0)),LEFT(BH140,7),
IF(ISNUMBER(MATCH(LEFT(BH140,6),Final_Intermediate[Burmese_Consonants],0)),LEFT(BH140,6),
IF(ISNUMBER(MATCH(LEFT(BH140,5),Final_Intermediate[Burmese_Consonants],0)),LEFT(BH140,5),
IF(ISNUMBER(MATCH(LEFT(BH140,4),Final_Intermediate[Burmese_Consonants],0)),LEFT(BH140,4),
IF(ISNUMBER(MATCH(LEFT(BH140,3),Final_Intermediate[Burmese_Consonants],0)),LEFT(BH140,3),
IF(ISNUMBER(MATCH(LEFT(BH140,2),Final_Intermediate[Burmese_Consonants],0)),LEFT(BH140,2),
IF(ISNUMBER(MATCH(LEFT(BH140,1),Final_Intermediate[Burmese_Consonants],0)),LEFT(BH140,1),
"")))))))))))))))</f>
        <v/>
      </c>
      <c r="AK140" t="str">
        <f>IF(AND(OR(BI140="။",BI140="၊"),LEN(BI140)=1),BI140,
IF(ISNUMBER(MATCH(LEFT(BI140,7),Final_modified_Intermediate[Burmese_Consonants],0)),LEFT(BI140,7),
IF(ISNUMBER(MATCH(LEFT(BI140,6),Final_modified_Intermediate[Burmese_Consonants],0)),LEFT(BI140,6),
IF(ISNUMBER(MATCH(LEFT(BI140,5),Final_modified_Intermediate[Burmese_Consonants],0)),LEFT(BI140,5),
IF(ISNUMBER(MATCH(LEFT(BI140,4),Final_modified_Intermediate[Burmese_Consonants],0)),LEFT(BI140,4),
IF(ISNUMBER(MATCH(LEFT(BI140,3),Final_modified_Intermediate[Burmese_Consonants],0)),LEFT(BI140,3),
IF(ISNUMBER(MATCH(LEFT(BI140,2),Final_modified_Intermediate[Burmese_Consonants],0)),LEFT(BI140,2),
IF(ISNUMBER(MATCH(LEFT(BI140,1),Final_modified_Intermediate[Burmese_Consonants],0)),LEFT(BI140,1),
IF(ISNUMBER(MATCH(LEFT(BI140,7),Final_Intermediate[Burmese_Consonants],0)),LEFT(BI140,7),
IF(ISNUMBER(MATCH(LEFT(BI140,6),Final_Intermediate[Burmese_Consonants],0)),LEFT(BI140,6),
IF(ISNUMBER(MATCH(LEFT(BI140,5),Final_Intermediate[Burmese_Consonants],0)),LEFT(BI140,5),
IF(ISNUMBER(MATCH(LEFT(BI140,4),Final_Intermediate[Burmese_Consonants],0)),LEFT(BI140,4),
IF(ISNUMBER(MATCH(LEFT(BI140,3),Final_Intermediate[Burmese_Consonants],0)),LEFT(BI140,3),
IF(ISNUMBER(MATCH(LEFT(BI140,2),Final_Intermediate[Burmese_Consonants],0)),LEFT(BI140,2),
IF(ISNUMBER(MATCH(LEFT(BI140,1),Final_Intermediate[Burmese_Consonants],0)),LEFT(BI140,1),
"")))))))))))))))</f>
        <v/>
      </c>
      <c r="AL140" t="str">
        <f>IF(AND(OR(BJ140="။",BJ140="၊"),LEN(BJ140)=1),BJ140,
IF(ISNUMBER(MATCH(LEFT(BJ140,7),Final_modified_Intermediate[Burmese_Consonants],0)),LEFT(BJ140,7),
IF(ISNUMBER(MATCH(LEFT(BJ140,6),Final_modified_Intermediate[Burmese_Consonants],0)),LEFT(BJ140,6),
IF(ISNUMBER(MATCH(LEFT(BJ140,5),Final_modified_Intermediate[Burmese_Consonants],0)),LEFT(BJ140,5),
IF(ISNUMBER(MATCH(LEFT(BJ140,4),Final_modified_Intermediate[Burmese_Consonants],0)),LEFT(BJ140,4),
IF(ISNUMBER(MATCH(LEFT(BJ140,3),Final_modified_Intermediate[Burmese_Consonants],0)),LEFT(BJ140,3),
IF(ISNUMBER(MATCH(LEFT(BJ140,2),Final_modified_Intermediate[Burmese_Consonants],0)),LEFT(BJ140,2),
IF(ISNUMBER(MATCH(LEFT(BJ140,1),Final_modified_Intermediate[Burmese_Consonants],0)),LEFT(BJ140,1),
IF(ISNUMBER(MATCH(LEFT(BJ140,7),Final_Intermediate[Burmese_Consonants],0)),LEFT(BJ140,7),
IF(ISNUMBER(MATCH(LEFT(BJ140,6),Final_Intermediate[Burmese_Consonants],0)),LEFT(BJ140,6),
IF(ISNUMBER(MATCH(LEFT(BJ140,5),Final_Intermediate[Burmese_Consonants],0)),LEFT(BJ140,5),
IF(ISNUMBER(MATCH(LEFT(BJ140,4),Final_Intermediate[Burmese_Consonants],0)),LEFT(BJ140,4),
IF(ISNUMBER(MATCH(LEFT(BJ140,3),Final_Intermediate[Burmese_Consonants],0)),LEFT(BJ140,3),
IF(ISNUMBER(MATCH(LEFT(BJ140,2),Final_Intermediate[Burmese_Consonants],0)),LEFT(BJ140,2),
IF(ISNUMBER(MATCH(LEFT(BJ140,1),Final_Intermediate[Burmese_Consonants],0)),LEFT(BJ140,1),
"")))))))))))))))</f>
        <v/>
      </c>
      <c r="AN140" t="e">
        <f>Compiler_Burmese[[#This Row],[Sr. No.]]</f>
        <v>#REF!</v>
      </c>
      <c r="AO14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0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4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4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0" t="e">
        <f>[2]!Vocabulary_Burmese[[#This Row],[Sr. No.]]</f>
        <v>#REF!</v>
      </c>
      <c r="BA140" t="str">
        <f>IF(Raw_data_N2_Kanji[[#This Row],[Categorie]]&lt;&gt;"","",
IF(ISNUMBER(MATCH(V,Special_list[Burmese word],0)),"",
SUBSTITUTE(Raw_data_N2_Kanji[[#This Row],[Raw]]," ","")))</f>
        <v>ဖါလူဒါ</v>
      </c>
      <c r="BB140" t="str">
        <f>RIGHT(Segregate18[[#This Row],[UPGRADE]],LEN(Segregate18[[#This Row],[UPGRADE]])-LEN(Compiler_Burmese[[#This Row],[1]]))</f>
        <v>ါလူဒါ</v>
      </c>
      <c r="BC140" t="str">
        <f>RIGHT(Segregate18[[#This Row],[11]],LEN(Segregate18[[#This Row],[11]])-LEN(Compiler_Burmese[[#This Row],[2]]))</f>
        <v>ါလူဒါ</v>
      </c>
      <c r="BD140" t="str">
        <f>RIGHT(Segregate18[[#This Row],[21]],LEN(Segregate18[[#This Row],[21]])-LEN(Compiler_Burmese[[#This Row],[3]]))</f>
        <v>ါလူဒါ</v>
      </c>
      <c r="BE140" t="str">
        <f>RIGHT(Segregate18[[#This Row],[31]],LEN(Segregate18[[#This Row],[31]])-LEN(Compiler_Burmese[[#This Row],[4]]))</f>
        <v>ါလူဒါ</v>
      </c>
      <c r="BF140" t="str">
        <f>RIGHT(Segregate18[[#This Row],[41]],LEN(Segregate18[[#This Row],[41]])-LEN(Compiler_Burmese[[#This Row],[5]]))</f>
        <v>ါလူဒါ</v>
      </c>
      <c r="BG140" t="str">
        <f>RIGHT(Segregate18[[#This Row],[51]],LEN(Segregate18[[#This Row],[51]])-LEN(Compiler_Burmese[[#This Row],[6]]))</f>
        <v>ါလူဒါ</v>
      </c>
      <c r="BH140" t="str">
        <f>RIGHT(Segregate18[[#This Row],[61]],LEN(Segregate18[[#This Row],[61]])-LEN(Compiler_Burmese[[#This Row],[7]]))</f>
        <v>ါလူဒါ</v>
      </c>
      <c r="BI140" t="str">
        <f>RIGHT(Segregate18[[#This Row],[71]],LEN(Segregate18[[#This Row],[71]])-LEN(Compiler_Burmese[[#This Row],[8]]))</f>
        <v>ါလူဒါ</v>
      </c>
      <c r="BJ140" t="str">
        <f>RIGHT(Segregate18[[#This Row],[81]],LEN(Segregate18[[#This Row],[81]])-LEN(Compiler_Burmese[[#This Row],[9]]))</f>
        <v>ါလူဒါ</v>
      </c>
    </row>
    <row r="141" spans="1:62" ht="14.25" customHeight="1" x14ac:dyDescent="0.3">
      <c r="A141">
        <f>IF(Raw_data_N2_Kanji[[#This Row],[Categorie]]&lt;&gt;"",$A140+1,$A140)</f>
        <v>13</v>
      </c>
      <c r="B141" s="6">
        <f>IF(AND(Raw_data_N2_Kanji[[#This Row],[Supporting word 1]]="",Raw_data_N2_Kanji[[#This Row],[Supporting word 2]]=""),$B140,$B140+1)</f>
        <v>0</v>
      </c>
      <c r="C141" s="9">
        <f>ROW()-ROW(Raw_data_N2_Kanji[#Headers])</f>
        <v>139</v>
      </c>
      <c r="D141" s="9" t="s">
        <v>5</v>
      </c>
      <c r="E141" s="9" t="str">
        <f>IF(Raw_data_N2_Kanji[[#This Row],[Categorie]]="",$E140,Raw_data_N2_Kanji[[#This Row],[Categorie]])</f>
        <v>Dessert &amp; Sweets</v>
      </c>
      <c r="F141" s="9">
        <f t="shared" si="3"/>
        <v>8</v>
      </c>
      <c r="G141" s="57" t="str">
        <f>Raw_data_N2_Kanji[[#This Row],[Lecture_no]]&amp;"_"&amp;Raw_data_N2_Kanji[[#This Row],[Receipe_no]]</f>
        <v>Dessert &amp; Sweets_8</v>
      </c>
      <c r="H141" s="11" t="s">
        <v>27612</v>
      </c>
      <c r="I14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ရေခဲမုန့်</v>
      </c>
      <c r="K14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1" s="11"/>
      <c r="N141" s="11"/>
      <c r="O14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1" s="12" t="s">
        <v>27753</v>
      </c>
      <c r="Q141" s="12">
        <f>IF(Raw_data_N2_Kanji[[#This Row],[Receipe_no]]=0,$Q140,
$Q140+1)</f>
        <v>126</v>
      </c>
      <c r="R141" s="11"/>
      <c r="S141" s="11">
        <f>IF(Raw_data_N2_Kanji[[#This Row],[Marking]]="",1,"")</f>
        <v>1</v>
      </c>
      <c r="T141" s="11" t="str">
        <f>IF(Raw_data_N2_Kanji[[#This Row],[Marking_blank]]="",SUMPRODUCT(COUNTIF($S$3:$S141,$S141)),"")</f>
        <v/>
      </c>
      <c r="U141" s="12">
        <f>Raw_data_N2_Kanji[[#This Row],[Sr. no.]]</f>
        <v>139</v>
      </c>
      <c r="V141" s="11">
        <f>SUMPRODUCT(COUNTIF($J$3:$J141,$J141))</f>
        <v>1</v>
      </c>
      <c r="W141" s="82">
        <f>LEN('1_Raw_data'!$J141)</f>
        <v>9</v>
      </c>
      <c r="Y141" t="e">
        <f>Segregate18[[#This Row],[Sr. No.]]</f>
        <v>#REF!</v>
      </c>
      <c r="Z141" t="str">
        <f>IF(AND(OR(BA141="။",BA141="၊"),LEN(BA141)=1),BA141,
IF(ISNUMBER(MATCH(LEFT(BA141,7),Final_modified_Intermediate[Burmese_Consonants],0)),LEFT(BA141,7),
IF(ISNUMBER(MATCH(LEFT(BA141,6),Final_modified_Intermediate[Burmese_Consonants],0)),LEFT(BA141,6),
IF(ISNUMBER(MATCH(LEFT(BA141,5),Final_modified_Intermediate[Burmese_Consonants],0)),LEFT(BA141,5),
IF(ISNUMBER(MATCH(LEFT(BA141,4),Final_modified_Intermediate[Burmese_Consonants],0)),LEFT(BA141,4),
IF(ISNUMBER(MATCH(LEFT(BA141,3),Final_modified_Intermediate[Burmese_Consonants],0)),LEFT(BA141,3),
IF(ISNUMBER(MATCH(LEFT(BA141,2),Final_modified_Intermediate[Burmese_Consonants],0)),LEFT(BA141,2),
IF(ISNUMBER(MATCH(LEFT(BA141,1),Final_modified_Intermediate[Burmese_Consonants],0)),LEFT(BA141,1),
IF(ISNUMBER(MATCH(LEFT(BA141,7),Final_Intermediate[Burmese_Consonants],0)),LEFT(BA141,7),
IF(ISNUMBER(MATCH(LEFT(BA141,6),Final_Intermediate[Burmese_Consonants],0)),LEFT(BA141,6),
IF(ISNUMBER(MATCH(LEFT(BA141,5),Final_Intermediate[Burmese_Consonants],0)),LEFT(BA141,5),
IF(ISNUMBER(MATCH(LEFT(BA141,4),Final_Intermediate[Burmese_Consonants],0)),LEFT(BA141,4),
IF(ISNUMBER(MATCH(LEFT(BA141,3),Final_Intermediate[Burmese_Consonants],0)),LEFT(BA141,3),
IF(ISNUMBER(MATCH(LEFT(BA141,2),Final_Intermediate[Burmese_Consonants],0)),LEFT(BA141,2),
IF(ISNUMBER(MATCH(LEFT(BA141,1),Final_Intermediate[Burmese_Consonants],0)),LEFT(BA141,1),
"")))))))))))))))</f>
        <v>ရေ</v>
      </c>
      <c r="AA14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1" t="str">
        <f>IF(AND(OR(BB141="။",BB141="၊"),LEN(BB141)=1),BB141,
IF(ISNUMBER(MATCH(LEFT(BB141,7),Final_modified_Intermediate[Burmese_Consonants],0)),LEFT(BB141,7),
IF(ISNUMBER(MATCH(LEFT(BB141,6),Final_modified_Intermediate[Burmese_Consonants],0)),LEFT(BB141,6),
IF(ISNUMBER(MATCH(LEFT(BB141,5),Final_modified_Intermediate[Burmese_Consonants],0)),LEFT(BB141,5),
IF(ISNUMBER(MATCH(LEFT(BB141,4),Final_modified_Intermediate[Burmese_Consonants],0)),LEFT(BB141,4),
IF(ISNUMBER(MATCH(LEFT(BB141,3),Final_modified_Intermediate[Burmese_Consonants],0)),LEFT(BB141,3),
IF(ISNUMBER(MATCH(LEFT(BB141,2),Final_modified_Intermediate[Burmese_Consonants],0)),LEFT(BB141,2),
IF(ISNUMBER(MATCH(LEFT(BB141,1),Final_modified_Intermediate[Burmese_Consonants],0)),LEFT(BB141,1),
IF(ISNUMBER(MATCH(LEFT(BB141,7),Final_Intermediate[Burmese_Consonants],0)),LEFT(BB141,7),
IF(ISNUMBER(MATCH(LEFT(BB141,6),Final_Intermediate[Burmese_Consonants],0)),LEFT(BB141,6),
IF(ISNUMBER(MATCH(LEFT(BB141,5),Final_Intermediate[Burmese_Consonants],0)),LEFT(BB141,5),
IF(ISNUMBER(MATCH(LEFT(BB141,4),Final_Intermediate[Burmese_Consonants],0)),LEFT(BB141,4),
IF(ISNUMBER(MATCH(LEFT(BB141,3),Final_Intermediate[Burmese_Consonants],0)),LEFT(BB141,3),
IF(ISNUMBER(MATCH(LEFT(BB141,2),Final_Intermediate[Burmese_Consonants],0)),LEFT(BB141,2),
IF(ISNUMBER(MATCH(LEFT(BB141,1),Final_Intermediate[Burmese_Consonants],0)),LEFT(BB141,1),
"")))))))))))))))</f>
        <v>ခဲ</v>
      </c>
      <c r="AC14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1" t="str">
        <f>IF(AND(OR(BC141="။",BC141="၊"),LEN(BC141)=1),BC141,
IF(ISNUMBER(MATCH(LEFT(BC141,7),Final_modified_Intermediate[Burmese_Consonants],0)),LEFT(BC141,7),
IF(ISNUMBER(MATCH(LEFT(BC141,6),Final_modified_Intermediate[Burmese_Consonants],0)),LEFT(BC141,6),
IF(ISNUMBER(MATCH(LEFT(BC141,5),Final_modified_Intermediate[Burmese_Consonants],0)),LEFT(BC141,5),
IF(ISNUMBER(MATCH(LEFT(BC141,4),Final_modified_Intermediate[Burmese_Consonants],0)),LEFT(BC141,4),
IF(ISNUMBER(MATCH(LEFT(BC141,3),Final_modified_Intermediate[Burmese_Consonants],0)),LEFT(BC141,3),
IF(ISNUMBER(MATCH(LEFT(BC141,2),Final_modified_Intermediate[Burmese_Consonants],0)),LEFT(BC141,2),
IF(ISNUMBER(MATCH(LEFT(BC141,1),Final_modified_Intermediate[Burmese_Consonants],0)),LEFT(BC141,1),
IF(ISNUMBER(MATCH(LEFT(BC141,7),Final_Intermediate[Burmese_Consonants],0)),LEFT(BC141,7),
IF(ISNUMBER(MATCH(LEFT(BC141,6),Final_Intermediate[Burmese_Consonants],0)),LEFT(BC141,6),
IF(ISNUMBER(MATCH(LEFT(BC141,5),Final_Intermediate[Burmese_Consonants],0)),LEFT(BC141,5),
IF(ISNUMBER(MATCH(LEFT(BC141,4),Final_Intermediate[Burmese_Consonants],0)),LEFT(BC141,4),
IF(ISNUMBER(MATCH(LEFT(BC141,3),Final_Intermediate[Burmese_Consonants],0)),LEFT(BC141,3),
IF(ISNUMBER(MATCH(LEFT(BC141,2),Final_Intermediate[Burmese_Consonants],0)),LEFT(BC141,2),
IF(ISNUMBER(MATCH(LEFT(BC141,1),Final_Intermediate[Burmese_Consonants],0)),LEFT(BC141,1),
"")))))))))))))))</f>
        <v>မုန့်</v>
      </c>
      <c r="AE14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1" t="str">
        <f>IF(AND(OR(BD141="။",BD141="၊"),LEN(BD141)=1),BD141,
IF(ISNUMBER(MATCH(LEFT(BD141,7),Final_modified_Intermediate[Burmese_Consonants],0)),LEFT(BD141,7),
IF(ISNUMBER(MATCH(LEFT(BD141,6),Final_modified_Intermediate[Burmese_Consonants],0)),LEFT(BD141,6),
IF(ISNUMBER(MATCH(LEFT(BD141,5),Final_modified_Intermediate[Burmese_Consonants],0)),LEFT(BD141,5),
IF(ISNUMBER(MATCH(LEFT(BD141,4),Final_modified_Intermediate[Burmese_Consonants],0)),LEFT(BD141,4),
IF(ISNUMBER(MATCH(LEFT(BD141,3),Final_modified_Intermediate[Burmese_Consonants],0)),LEFT(BD141,3),
IF(ISNUMBER(MATCH(LEFT(BD141,2),Final_modified_Intermediate[Burmese_Consonants],0)),LEFT(BD141,2),
IF(ISNUMBER(MATCH(LEFT(BD141,1),Final_modified_Intermediate[Burmese_Consonants],0)),LEFT(BD141,1),
IF(ISNUMBER(MATCH(LEFT(BD141,7),Final_Intermediate[Burmese_Consonants],0)),LEFT(BD141,7),
IF(ISNUMBER(MATCH(LEFT(BD141,6),Final_Intermediate[Burmese_Consonants],0)),LEFT(BD141,6),
IF(ISNUMBER(MATCH(LEFT(BD141,5),Final_Intermediate[Burmese_Consonants],0)),LEFT(BD141,5),
IF(ISNUMBER(MATCH(LEFT(BD141,4),Final_Intermediate[Burmese_Consonants],0)),LEFT(BD141,4),
IF(ISNUMBER(MATCH(LEFT(BD141,3),Final_Intermediate[Burmese_Consonants],0)),LEFT(BD141,3),
IF(ISNUMBER(MATCH(LEFT(BD141,2),Final_Intermediate[Burmese_Consonants],0)),LEFT(BD141,2),
IF(ISNUMBER(MATCH(LEFT(BD141,1),Final_Intermediate[Burmese_Consonants],0)),LEFT(BD141,1),
"")))))))))))))))</f>
        <v/>
      </c>
      <c r="AG141" t="str">
        <f>IF(AND(OR(BE141="။",BE141="၊"),LEN(BE141)=1),BE141,
IF(ISNUMBER(MATCH(LEFT(BE141,7),Final_modified_Intermediate[Burmese_Consonants],0)),LEFT(BE141,7),
IF(ISNUMBER(MATCH(LEFT(BE141,6),Final_modified_Intermediate[Burmese_Consonants],0)),LEFT(BE141,6),
IF(ISNUMBER(MATCH(LEFT(BE141,5),Final_modified_Intermediate[Burmese_Consonants],0)),LEFT(BE141,5),
IF(ISNUMBER(MATCH(LEFT(BE141,4),Final_modified_Intermediate[Burmese_Consonants],0)),LEFT(BE141,4),
IF(ISNUMBER(MATCH(LEFT(BE141,3),Final_modified_Intermediate[Burmese_Consonants],0)),LEFT(BE141,3),
IF(ISNUMBER(MATCH(LEFT(BE141,2),Final_modified_Intermediate[Burmese_Consonants],0)),LEFT(BE141,2),
IF(ISNUMBER(MATCH(LEFT(BE141,1),Final_modified_Intermediate[Burmese_Consonants],0)),LEFT(BE141,1),
IF(ISNUMBER(MATCH(LEFT(BE141,7),Final_Intermediate[Burmese_Consonants],0)),LEFT(BE141,7),
IF(ISNUMBER(MATCH(LEFT(BE141,6),Final_Intermediate[Burmese_Consonants],0)),LEFT(BE141,6),
IF(ISNUMBER(MATCH(LEFT(BE141,5),Final_Intermediate[Burmese_Consonants],0)),LEFT(BE141,5),
IF(ISNUMBER(MATCH(LEFT(BE141,4),Final_Intermediate[Burmese_Consonants],0)),LEFT(BE141,4),
IF(ISNUMBER(MATCH(LEFT(BE141,3),Final_Intermediate[Burmese_Consonants],0)),LEFT(BE141,3),
IF(ISNUMBER(MATCH(LEFT(BE141,2),Final_Intermediate[Burmese_Consonants],0)),LEFT(BE141,2),
IF(ISNUMBER(MATCH(LEFT(BE141,1),Final_Intermediate[Burmese_Consonants],0)),LEFT(BE141,1),
"")))))))))))))))</f>
        <v/>
      </c>
      <c r="AH141" t="str">
        <f>IF(AND(OR(BF141="။",BF141="၊"),LEN(BF141)=1),BF141,
IF(ISNUMBER(MATCH(LEFT(BF141,7),Final_modified_Intermediate[Burmese_Consonants],0)),LEFT(BF141,7),
IF(ISNUMBER(MATCH(LEFT(BF141,6),Final_modified_Intermediate[Burmese_Consonants],0)),LEFT(BF141,6),
IF(ISNUMBER(MATCH(LEFT(BF141,5),Final_modified_Intermediate[Burmese_Consonants],0)),LEFT(BF141,5),
IF(ISNUMBER(MATCH(LEFT(BF141,4),Final_modified_Intermediate[Burmese_Consonants],0)),LEFT(BF141,4),
IF(ISNUMBER(MATCH(LEFT(BF141,3),Final_modified_Intermediate[Burmese_Consonants],0)),LEFT(BF141,3),
IF(ISNUMBER(MATCH(LEFT(BF141,2),Final_modified_Intermediate[Burmese_Consonants],0)),LEFT(BF141,2),
IF(ISNUMBER(MATCH(LEFT(BF141,1),Final_modified_Intermediate[Burmese_Consonants],0)),LEFT(BF141,1),
IF(ISNUMBER(MATCH(LEFT(BF141,7),Final_Intermediate[Burmese_Consonants],0)),LEFT(BF141,7),
IF(ISNUMBER(MATCH(LEFT(BF141,6),Final_Intermediate[Burmese_Consonants],0)),LEFT(BF141,6),
IF(ISNUMBER(MATCH(LEFT(BF141,5),Final_Intermediate[Burmese_Consonants],0)),LEFT(BF141,5),
IF(ISNUMBER(MATCH(LEFT(BF141,4),Final_Intermediate[Burmese_Consonants],0)),LEFT(BF141,4),
IF(ISNUMBER(MATCH(LEFT(BF141,3),Final_Intermediate[Burmese_Consonants],0)),LEFT(BF141,3),
IF(ISNUMBER(MATCH(LEFT(BF141,2),Final_Intermediate[Burmese_Consonants],0)),LEFT(BF141,2),
IF(ISNUMBER(MATCH(LEFT(BF141,1),Final_Intermediate[Burmese_Consonants],0)),LEFT(BF141,1),
"")))))))))))))))</f>
        <v/>
      </c>
      <c r="AI141" t="str">
        <f>IF(AND(OR(BG141="။",BG141="၊"),LEN(BG141)=1),BG141,
IF(ISNUMBER(MATCH(LEFT(BG141,7),Final_modified_Intermediate[Burmese_Consonants],0)),LEFT(BG141,7),
IF(ISNUMBER(MATCH(LEFT(BG141,6),Final_modified_Intermediate[Burmese_Consonants],0)),LEFT(BG141,6),
IF(ISNUMBER(MATCH(LEFT(BG141,5),Final_modified_Intermediate[Burmese_Consonants],0)),LEFT(BG141,5),
IF(ISNUMBER(MATCH(LEFT(BG141,4),Final_modified_Intermediate[Burmese_Consonants],0)),LEFT(BG141,4),
IF(ISNUMBER(MATCH(LEFT(BG141,3),Final_modified_Intermediate[Burmese_Consonants],0)),LEFT(BG141,3),
IF(ISNUMBER(MATCH(LEFT(BG141,2),Final_modified_Intermediate[Burmese_Consonants],0)),LEFT(BG141,2),
IF(ISNUMBER(MATCH(LEFT(BG141,1),Final_modified_Intermediate[Burmese_Consonants],0)),LEFT(BG141,1),
IF(ISNUMBER(MATCH(LEFT(BG141,7),Final_Intermediate[Burmese_Consonants],0)),LEFT(BG141,7),
IF(ISNUMBER(MATCH(LEFT(BG141,6),Final_Intermediate[Burmese_Consonants],0)),LEFT(BG141,6),
IF(ISNUMBER(MATCH(LEFT(BG141,5),Final_Intermediate[Burmese_Consonants],0)),LEFT(BG141,5),
IF(ISNUMBER(MATCH(LEFT(BG141,4),Final_Intermediate[Burmese_Consonants],0)),LEFT(BG141,4),
IF(ISNUMBER(MATCH(LEFT(BG141,3),Final_Intermediate[Burmese_Consonants],0)),LEFT(BG141,3),
IF(ISNUMBER(MATCH(LEFT(BG141,2),Final_Intermediate[Burmese_Consonants],0)),LEFT(BG141,2),
IF(ISNUMBER(MATCH(LEFT(BG141,1),Final_Intermediate[Burmese_Consonants],0)),LEFT(BG141,1),
"")))))))))))))))</f>
        <v/>
      </c>
      <c r="AJ141" t="str">
        <f>IF(AND(OR(BH141="။",BH141="၊"),LEN(BH141)=1),BH141,
IF(ISNUMBER(MATCH(LEFT(BH141,7),Final_modified_Intermediate[Burmese_Consonants],0)),LEFT(BH141,7),
IF(ISNUMBER(MATCH(LEFT(BH141,6),Final_modified_Intermediate[Burmese_Consonants],0)),LEFT(BH141,6),
IF(ISNUMBER(MATCH(LEFT(BH141,5),Final_modified_Intermediate[Burmese_Consonants],0)),LEFT(BH141,5),
IF(ISNUMBER(MATCH(LEFT(BH141,4),Final_modified_Intermediate[Burmese_Consonants],0)),LEFT(BH141,4),
IF(ISNUMBER(MATCH(LEFT(BH141,3),Final_modified_Intermediate[Burmese_Consonants],0)),LEFT(BH141,3),
IF(ISNUMBER(MATCH(LEFT(BH141,2),Final_modified_Intermediate[Burmese_Consonants],0)),LEFT(BH141,2),
IF(ISNUMBER(MATCH(LEFT(BH141,1),Final_modified_Intermediate[Burmese_Consonants],0)),LEFT(BH141,1),
IF(ISNUMBER(MATCH(LEFT(BH141,7),Final_Intermediate[Burmese_Consonants],0)),LEFT(BH141,7),
IF(ISNUMBER(MATCH(LEFT(BH141,6),Final_Intermediate[Burmese_Consonants],0)),LEFT(BH141,6),
IF(ISNUMBER(MATCH(LEFT(BH141,5),Final_Intermediate[Burmese_Consonants],0)),LEFT(BH141,5),
IF(ISNUMBER(MATCH(LEFT(BH141,4),Final_Intermediate[Burmese_Consonants],0)),LEFT(BH141,4),
IF(ISNUMBER(MATCH(LEFT(BH141,3),Final_Intermediate[Burmese_Consonants],0)),LEFT(BH141,3),
IF(ISNUMBER(MATCH(LEFT(BH141,2),Final_Intermediate[Burmese_Consonants],0)),LEFT(BH141,2),
IF(ISNUMBER(MATCH(LEFT(BH141,1),Final_Intermediate[Burmese_Consonants],0)),LEFT(BH141,1),
"")))))))))))))))</f>
        <v/>
      </c>
      <c r="AK141" t="str">
        <f>IF(AND(OR(BI141="။",BI141="၊"),LEN(BI141)=1),BI141,
IF(ISNUMBER(MATCH(LEFT(BI141,7),Final_modified_Intermediate[Burmese_Consonants],0)),LEFT(BI141,7),
IF(ISNUMBER(MATCH(LEFT(BI141,6),Final_modified_Intermediate[Burmese_Consonants],0)),LEFT(BI141,6),
IF(ISNUMBER(MATCH(LEFT(BI141,5),Final_modified_Intermediate[Burmese_Consonants],0)),LEFT(BI141,5),
IF(ISNUMBER(MATCH(LEFT(BI141,4),Final_modified_Intermediate[Burmese_Consonants],0)),LEFT(BI141,4),
IF(ISNUMBER(MATCH(LEFT(BI141,3),Final_modified_Intermediate[Burmese_Consonants],0)),LEFT(BI141,3),
IF(ISNUMBER(MATCH(LEFT(BI141,2),Final_modified_Intermediate[Burmese_Consonants],0)),LEFT(BI141,2),
IF(ISNUMBER(MATCH(LEFT(BI141,1),Final_modified_Intermediate[Burmese_Consonants],0)),LEFT(BI141,1),
IF(ISNUMBER(MATCH(LEFT(BI141,7),Final_Intermediate[Burmese_Consonants],0)),LEFT(BI141,7),
IF(ISNUMBER(MATCH(LEFT(BI141,6),Final_Intermediate[Burmese_Consonants],0)),LEFT(BI141,6),
IF(ISNUMBER(MATCH(LEFT(BI141,5),Final_Intermediate[Burmese_Consonants],0)),LEFT(BI141,5),
IF(ISNUMBER(MATCH(LEFT(BI141,4),Final_Intermediate[Burmese_Consonants],0)),LEFT(BI141,4),
IF(ISNUMBER(MATCH(LEFT(BI141,3),Final_Intermediate[Burmese_Consonants],0)),LEFT(BI141,3),
IF(ISNUMBER(MATCH(LEFT(BI141,2),Final_Intermediate[Burmese_Consonants],0)),LEFT(BI141,2),
IF(ISNUMBER(MATCH(LEFT(BI141,1),Final_Intermediate[Burmese_Consonants],0)),LEFT(BI141,1),
"")))))))))))))))</f>
        <v/>
      </c>
      <c r="AL141" t="str">
        <f>IF(AND(OR(BJ141="။",BJ141="၊"),LEN(BJ141)=1),BJ141,
IF(ISNUMBER(MATCH(LEFT(BJ141,7),Final_modified_Intermediate[Burmese_Consonants],0)),LEFT(BJ141,7),
IF(ISNUMBER(MATCH(LEFT(BJ141,6),Final_modified_Intermediate[Burmese_Consonants],0)),LEFT(BJ141,6),
IF(ISNUMBER(MATCH(LEFT(BJ141,5),Final_modified_Intermediate[Burmese_Consonants],0)),LEFT(BJ141,5),
IF(ISNUMBER(MATCH(LEFT(BJ141,4),Final_modified_Intermediate[Burmese_Consonants],0)),LEFT(BJ141,4),
IF(ISNUMBER(MATCH(LEFT(BJ141,3),Final_modified_Intermediate[Burmese_Consonants],0)),LEFT(BJ141,3),
IF(ISNUMBER(MATCH(LEFT(BJ141,2),Final_modified_Intermediate[Burmese_Consonants],0)),LEFT(BJ141,2),
IF(ISNUMBER(MATCH(LEFT(BJ141,1),Final_modified_Intermediate[Burmese_Consonants],0)),LEFT(BJ141,1),
IF(ISNUMBER(MATCH(LEFT(BJ141,7),Final_Intermediate[Burmese_Consonants],0)),LEFT(BJ141,7),
IF(ISNUMBER(MATCH(LEFT(BJ141,6),Final_Intermediate[Burmese_Consonants],0)),LEFT(BJ141,6),
IF(ISNUMBER(MATCH(LEFT(BJ141,5),Final_Intermediate[Burmese_Consonants],0)),LEFT(BJ141,5),
IF(ISNUMBER(MATCH(LEFT(BJ141,4),Final_Intermediate[Burmese_Consonants],0)),LEFT(BJ141,4),
IF(ISNUMBER(MATCH(LEFT(BJ141,3),Final_Intermediate[Burmese_Consonants],0)),LEFT(BJ141,3),
IF(ISNUMBER(MATCH(LEFT(BJ141,2),Final_Intermediate[Burmese_Consonants],0)),LEFT(BJ141,2),
IF(ISNUMBER(MATCH(LEFT(BJ141,1),Final_Intermediate[Burmese_Consonants],0)),LEFT(BJ141,1),
"")))))))))))))))</f>
        <v/>
      </c>
      <c r="AN141" t="e">
        <f>Compiler_Burmese[[#This Row],[Sr. No.]]</f>
        <v>#REF!</v>
      </c>
      <c r="AO14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1" t="e">
        <f>[2]!Vocabulary_Burmese[[#This Row],[Sr. No.]]</f>
        <v>#REF!</v>
      </c>
      <c r="BA141" t="str">
        <f>IF(Raw_data_N2_Kanji[[#This Row],[Categorie]]&lt;&gt;"","",
IF(ISNUMBER(MATCH(V,Special_list[Burmese word],0)),"",
SUBSTITUTE(Raw_data_N2_Kanji[[#This Row],[Raw]]," ","")))</f>
        <v>ရေခဲမုန့်</v>
      </c>
      <c r="BB141" t="str">
        <f>RIGHT(Segregate18[[#This Row],[UPGRADE]],LEN(Segregate18[[#This Row],[UPGRADE]])-LEN(Compiler_Burmese[[#This Row],[1]]))</f>
        <v>ခဲမုန့်</v>
      </c>
      <c r="BC141" t="str">
        <f>RIGHT(Segregate18[[#This Row],[11]],LEN(Segregate18[[#This Row],[11]])-LEN(Compiler_Burmese[[#This Row],[2]]))</f>
        <v>မုန့်</v>
      </c>
      <c r="BD141" t="str">
        <f>RIGHT(Segregate18[[#This Row],[21]],LEN(Segregate18[[#This Row],[21]])-LEN(Compiler_Burmese[[#This Row],[3]]))</f>
        <v/>
      </c>
      <c r="BE141" t="str">
        <f>RIGHT(Segregate18[[#This Row],[31]],LEN(Segregate18[[#This Row],[31]])-LEN(Compiler_Burmese[[#This Row],[4]]))</f>
        <v/>
      </c>
      <c r="BF141" t="str">
        <f>RIGHT(Segregate18[[#This Row],[41]],LEN(Segregate18[[#This Row],[41]])-LEN(Compiler_Burmese[[#This Row],[5]]))</f>
        <v/>
      </c>
      <c r="BG141" t="str">
        <f>RIGHT(Segregate18[[#This Row],[51]],LEN(Segregate18[[#This Row],[51]])-LEN(Compiler_Burmese[[#This Row],[6]]))</f>
        <v/>
      </c>
      <c r="BH141" t="str">
        <f>RIGHT(Segregate18[[#This Row],[61]],LEN(Segregate18[[#This Row],[61]])-LEN(Compiler_Burmese[[#This Row],[7]]))</f>
        <v/>
      </c>
      <c r="BI141" t="str">
        <f>RIGHT(Segregate18[[#This Row],[71]],LEN(Segregate18[[#This Row],[71]])-LEN(Compiler_Burmese[[#This Row],[8]]))</f>
        <v/>
      </c>
      <c r="BJ141" t="str">
        <f>RIGHT(Segregate18[[#This Row],[81]],LEN(Segregate18[[#This Row],[81]])-LEN(Compiler_Burmese[[#This Row],[9]]))</f>
        <v/>
      </c>
    </row>
    <row r="142" spans="1:62" ht="14.25" customHeight="1" x14ac:dyDescent="0.3">
      <c r="A142">
        <f>IF(Raw_data_N2_Kanji[[#This Row],[Categorie]]&lt;&gt;"",$A141+1,$A141)</f>
        <v>13</v>
      </c>
      <c r="B142" s="6">
        <f>IF(AND(Raw_data_N2_Kanji[[#This Row],[Supporting word 1]]="",Raw_data_N2_Kanji[[#This Row],[Supporting word 2]]=""),$B141,$B141+1)</f>
        <v>0</v>
      </c>
      <c r="C142" s="9">
        <f>ROW()-ROW(Raw_data_N2_Kanji[#Headers])</f>
        <v>140</v>
      </c>
      <c r="D142" s="9" t="s">
        <v>5</v>
      </c>
      <c r="E142" s="9" t="str">
        <f>IF(Raw_data_N2_Kanji[[#This Row],[Categorie]]="",$E141,Raw_data_N2_Kanji[[#This Row],[Categorie]])</f>
        <v>Dessert &amp; Sweets</v>
      </c>
      <c r="F142" s="9">
        <f t="shared" si="3"/>
        <v>9</v>
      </c>
      <c r="G142" s="57" t="str">
        <f>Raw_data_N2_Kanji[[#This Row],[Lecture_no]]&amp;"_"&amp;Raw_data_N2_Kanji[[#This Row],[Receipe_no]]</f>
        <v>Dessert &amp; Sweets_9</v>
      </c>
      <c r="H142" s="11" t="s">
        <v>27571</v>
      </c>
      <c r="I14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မလိုင်လုံး</v>
      </c>
      <c r="K14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2" s="11"/>
      <c r="N142" s="11"/>
      <c r="O14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2" s="12" t="s">
        <v>27754</v>
      </c>
      <c r="Q142" s="12">
        <f>IF(Raw_data_N2_Kanji[[#This Row],[Receipe_no]]=0,$Q141,
$Q141+1)</f>
        <v>127</v>
      </c>
      <c r="R142" s="11"/>
      <c r="S142" s="11">
        <f>IF(Raw_data_N2_Kanji[[#This Row],[Marking]]="",1,"")</f>
        <v>1</v>
      </c>
      <c r="T142" s="11" t="str">
        <f>IF(Raw_data_N2_Kanji[[#This Row],[Marking_blank]]="",SUMPRODUCT(COUNTIF($S$3:$S142,$S142)),"")</f>
        <v/>
      </c>
      <c r="U142" s="12">
        <f>Raw_data_N2_Kanji[[#This Row],[Sr. no.]]</f>
        <v>140</v>
      </c>
      <c r="V142" s="11">
        <f>SUMPRODUCT(COUNTIF($J$3:$J142,$J142))</f>
        <v>1</v>
      </c>
      <c r="W142" s="82">
        <f>LEN('1_Raw_data'!$J142)</f>
        <v>10</v>
      </c>
      <c r="Y142" t="e">
        <f>Segregate18[[#This Row],[Sr. No.]]</f>
        <v>#REF!</v>
      </c>
      <c r="Z142" t="str">
        <f>IF(AND(OR(BA142="။",BA142="၊"),LEN(BA142)=1),BA142,
IF(ISNUMBER(MATCH(LEFT(BA142,7),Final_modified_Intermediate[Burmese_Consonants],0)),LEFT(BA142,7),
IF(ISNUMBER(MATCH(LEFT(BA142,6),Final_modified_Intermediate[Burmese_Consonants],0)),LEFT(BA142,6),
IF(ISNUMBER(MATCH(LEFT(BA142,5),Final_modified_Intermediate[Burmese_Consonants],0)),LEFT(BA142,5),
IF(ISNUMBER(MATCH(LEFT(BA142,4),Final_modified_Intermediate[Burmese_Consonants],0)),LEFT(BA142,4),
IF(ISNUMBER(MATCH(LEFT(BA142,3),Final_modified_Intermediate[Burmese_Consonants],0)),LEFT(BA142,3),
IF(ISNUMBER(MATCH(LEFT(BA142,2),Final_modified_Intermediate[Burmese_Consonants],0)),LEFT(BA142,2),
IF(ISNUMBER(MATCH(LEFT(BA142,1),Final_modified_Intermediate[Burmese_Consonants],0)),LEFT(BA142,1),
IF(ISNUMBER(MATCH(LEFT(BA142,7),Final_Intermediate[Burmese_Consonants],0)),LEFT(BA142,7),
IF(ISNUMBER(MATCH(LEFT(BA142,6),Final_Intermediate[Burmese_Consonants],0)),LEFT(BA142,6),
IF(ISNUMBER(MATCH(LEFT(BA142,5),Final_Intermediate[Burmese_Consonants],0)),LEFT(BA142,5),
IF(ISNUMBER(MATCH(LEFT(BA142,4),Final_Intermediate[Burmese_Consonants],0)),LEFT(BA142,4),
IF(ISNUMBER(MATCH(LEFT(BA142,3),Final_Intermediate[Burmese_Consonants],0)),LEFT(BA142,3),
IF(ISNUMBER(MATCH(LEFT(BA142,2),Final_Intermediate[Burmese_Consonants],0)),LEFT(BA142,2),
IF(ISNUMBER(MATCH(LEFT(BA142,1),Final_Intermediate[Burmese_Consonants],0)),LEFT(BA142,1),
"")))))))))))))))</f>
        <v>မ</v>
      </c>
      <c r="AA14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2" t="str">
        <f>IF(AND(OR(BB142="။",BB142="၊"),LEN(BB142)=1),BB142,
IF(ISNUMBER(MATCH(LEFT(BB142,7),Final_modified_Intermediate[Burmese_Consonants],0)),LEFT(BB142,7),
IF(ISNUMBER(MATCH(LEFT(BB142,6),Final_modified_Intermediate[Burmese_Consonants],0)),LEFT(BB142,6),
IF(ISNUMBER(MATCH(LEFT(BB142,5),Final_modified_Intermediate[Burmese_Consonants],0)),LEFT(BB142,5),
IF(ISNUMBER(MATCH(LEFT(BB142,4),Final_modified_Intermediate[Burmese_Consonants],0)),LEFT(BB142,4),
IF(ISNUMBER(MATCH(LEFT(BB142,3),Final_modified_Intermediate[Burmese_Consonants],0)),LEFT(BB142,3),
IF(ISNUMBER(MATCH(LEFT(BB142,2),Final_modified_Intermediate[Burmese_Consonants],0)),LEFT(BB142,2),
IF(ISNUMBER(MATCH(LEFT(BB142,1),Final_modified_Intermediate[Burmese_Consonants],0)),LEFT(BB142,1),
IF(ISNUMBER(MATCH(LEFT(BB142,7),Final_Intermediate[Burmese_Consonants],0)),LEFT(BB142,7),
IF(ISNUMBER(MATCH(LEFT(BB142,6),Final_Intermediate[Burmese_Consonants],0)),LEFT(BB142,6),
IF(ISNUMBER(MATCH(LEFT(BB142,5),Final_Intermediate[Burmese_Consonants],0)),LEFT(BB142,5),
IF(ISNUMBER(MATCH(LEFT(BB142,4),Final_Intermediate[Burmese_Consonants],0)),LEFT(BB142,4),
IF(ISNUMBER(MATCH(LEFT(BB142,3),Final_Intermediate[Burmese_Consonants],0)),LEFT(BB142,3),
IF(ISNUMBER(MATCH(LEFT(BB142,2),Final_Intermediate[Burmese_Consonants],0)),LEFT(BB142,2),
IF(ISNUMBER(MATCH(LEFT(BB142,1),Final_Intermediate[Burmese_Consonants],0)),LEFT(BB142,1),
"")))))))))))))))</f>
        <v>လိုင်</v>
      </c>
      <c r="AC14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2" t="str">
        <f>IF(AND(OR(BC142="။",BC142="၊"),LEN(BC142)=1),BC142,
IF(ISNUMBER(MATCH(LEFT(BC142,7),Final_modified_Intermediate[Burmese_Consonants],0)),LEFT(BC142,7),
IF(ISNUMBER(MATCH(LEFT(BC142,6),Final_modified_Intermediate[Burmese_Consonants],0)),LEFT(BC142,6),
IF(ISNUMBER(MATCH(LEFT(BC142,5),Final_modified_Intermediate[Burmese_Consonants],0)),LEFT(BC142,5),
IF(ISNUMBER(MATCH(LEFT(BC142,4),Final_modified_Intermediate[Burmese_Consonants],0)),LEFT(BC142,4),
IF(ISNUMBER(MATCH(LEFT(BC142,3),Final_modified_Intermediate[Burmese_Consonants],0)),LEFT(BC142,3),
IF(ISNUMBER(MATCH(LEFT(BC142,2),Final_modified_Intermediate[Burmese_Consonants],0)),LEFT(BC142,2),
IF(ISNUMBER(MATCH(LEFT(BC142,1),Final_modified_Intermediate[Burmese_Consonants],0)),LEFT(BC142,1),
IF(ISNUMBER(MATCH(LEFT(BC142,7),Final_Intermediate[Burmese_Consonants],0)),LEFT(BC142,7),
IF(ISNUMBER(MATCH(LEFT(BC142,6),Final_Intermediate[Burmese_Consonants],0)),LEFT(BC142,6),
IF(ISNUMBER(MATCH(LEFT(BC142,5),Final_Intermediate[Burmese_Consonants],0)),LEFT(BC142,5),
IF(ISNUMBER(MATCH(LEFT(BC142,4),Final_Intermediate[Burmese_Consonants],0)),LEFT(BC142,4),
IF(ISNUMBER(MATCH(LEFT(BC142,3),Final_Intermediate[Burmese_Consonants],0)),LEFT(BC142,3),
IF(ISNUMBER(MATCH(LEFT(BC142,2),Final_Intermediate[Burmese_Consonants],0)),LEFT(BC142,2),
IF(ISNUMBER(MATCH(LEFT(BC142,1),Final_Intermediate[Burmese_Consonants],0)),LEFT(BC142,1),
"")))))))))))))))</f>
        <v>လုံး</v>
      </c>
      <c r="AE14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2" t="str">
        <f>IF(AND(OR(BD142="။",BD142="၊"),LEN(BD142)=1),BD142,
IF(ISNUMBER(MATCH(LEFT(BD142,7),Final_modified_Intermediate[Burmese_Consonants],0)),LEFT(BD142,7),
IF(ISNUMBER(MATCH(LEFT(BD142,6),Final_modified_Intermediate[Burmese_Consonants],0)),LEFT(BD142,6),
IF(ISNUMBER(MATCH(LEFT(BD142,5),Final_modified_Intermediate[Burmese_Consonants],0)),LEFT(BD142,5),
IF(ISNUMBER(MATCH(LEFT(BD142,4),Final_modified_Intermediate[Burmese_Consonants],0)),LEFT(BD142,4),
IF(ISNUMBER(MATCH(LEFT(BD142,3),Final_modified_Intermediate[Burmese_Consonants],0)),LEFT(BD142,3),
IF(ISNUMBER(MATCH(LEFT(BD142,2),Final_modified_Intermediate[Burmese_Consonants],0)),LEFT(BD142,2),
IF(ISNUMBER(MATCH(LEFT(BD142,1),Final_modified_Intermediate[Burmese_Consonants],0)),LEFT(BD142,1),
IF(ISNUMBER(MATCH(LEFT(BD142,7),Final_Intermediate[Burmese_Consonants],0)),LEFT(BD142,7),
IF(ISNUMBER(MATCH(LEFT(BD142,6),Final_Intermediate[Burmese_Consonants],0)),LEFT(BD142,6),
IF(ISNUMBER(MATCH(LEFT(BD142,5),Final_Intermediate[Burmese_Consonants],0)),LEFT(BD142,5),
IF(ISNUMBER(MATCH(LEFT(BD142,4),Final_Intermediate[Burmese_Consonants],0)),LEFT(BD142,4),
IF(ISNUMBER(MATCH(LEFT(BD142,3),Final_Intermediate[Burmese_Consonants],0)),LEFT(BD142,3),
IF(ISNUMBER(MATCH(LEFT(BD142,2),Final_Intermediate[Burmese_Consonants],0)),LEFT(BD142,2),
IF(ISNUMBER(MATCH(LEFT(BD142,1),Final_Intermediate[Burmese_Consonants],0)),LEFT(BD142,1),
"")))))))))))))))</f>
        <v/>
      </c>
      <c r="AG142" t="str">
        <f>IF(AND(OR(BE142="။",BE142="၊"),LEN(BE142)=1),BE142,
IF(ISNUMBER(MATCH(LEFT(BE142,7),Final_modified_Intermediate[Burmese_Consonants],0)),LEFT(BE142,7),
IF(ISNUMBER(MATCH(LEFT(BE142,6),Final_modified_Intermediate[Burmese_Consonants],0)),LEFT(BE142,6),
IF(ISNUMBER(MATCH(LEFT(BE142,5),Final_modified_Intermediate[Burmese_Consonants],0)),LEFT(BE142,5),
IF(ISNUMBER(MATCH(LEFT(BE142,4),Final_modified_Intermediate[Burmese_Consonants],0)),LEFT(BE142,4),
IF(ISNUMBER(MATCH(LEFT(BE142,3),Final_modified_Intermediate[Burmese_Consonants],0)),LEFT(BE142,3),
IF(ISNUMBER(MATCH(LEFT(BE142,2),Final_modified_Intermediate[Burmese_Consonants],0)),LEFT(BE142,2),
IF(ISNUMBER(MATCH(LEFT(BE142,1),Final_modified_Intermediate[Burmese_Consonants],0)),LEFT(BE142,1),
IF(ISNUMBER(MATCH(LEFT(BE142,7),Final_Intermediate[Burmese_Consonants],0)),LEFT(BE142,7),
IF(ISNUMBER(MATCH(LEFT(BE142,6),Final_Intermediate[Burmese_Consonants],0)),LEFT(BE142,6),
IF(ISNUMBER(MATCH(LEFT(BE142,5),Final_Intermediate[Burmese_Consonants],0)),LEFT(BE142,5),
IF(ISNUMBER(MATCH(LEFT(BE142,4),Final_Intermediate[Burmese_Consonants],0)),LEFT(BE142,4),
IF(ISNUMBER(MATCH(LEFT(BE142,3),Final_Intermediate[Burmese_Consonants],0)),LEFT(BE142,3),
IF(ISNUMBER(MATCH(LEFT(BE142,2),Final_Intermediate[Burmese_Consonants],0)),LEFT(BE142,2),
IF(ISNUMBER(MATCH(LEFT(BE142,1),Final_Intermediate[Burmese_Consonants],0)),LEFT(BE142,1),
"")))))))))))))))</f>
        <v/>
      </c>
      <c r="AH142" t="str">
        <f>IF(AND(OR(BF142="။",BF142="၊"),LEN(BF142)=1),BF142,
IF(ISNUMBER(MATCH(LEFT(BF142,7),Final_modified_Intermediate[Burmese_Consonants],0)),LEFT(BF142,7),
IF(ISNUMBER(MATCH(LEFT(BF142,6),Final_modified_Intermediate[Burmese_Consonants],0)),LEFT(BF142,6),
IF(ISNUMBER(MATCH(LEFT(BF142,5),Final_modified_Intermediate[Burmese_Consonants],0)),LEFT(BF142,5),
IF(ISNUMBER(MATCH(LEFT(BF142,4),Final_modified_Intermediate[Burmese_Consonants],0)),LEFT(BF142,4),
IF(ISNUMBER(MATCH(LEFT(BF142,3),Final_modified_Intermediate[Burmese_Consonants],0)),LEFT(BF142,3),
IF(ISNUMBER(MATCH(LEFT(BF142,2),Final_modified_Intermediate[Burmese_Consonants],0)),LEFT(BF142,2),
IF(ISNUMBER(MATCH(LEFT(BF142,1),Final_modified_Intermediate[Burmese_Consonants],0)),LEFT(BF142,1),
IF(ISNUMBER(MATCH(LEFT(BF142,7),Final_Intermediate[Burmese_Consonants],0)),LEFT(BF142,7),
IF(ISNUMBER(MATCH(LEFT(BF142,6),Final_Intermediate[Burmese_Consonants],0)),LEFT(BF142,6),
IF(ISNUMBER(MATCH(LEFT(BF142,5),Final_Intermediate[Burmese_Consonants],0)),LEFT(BF142,5),
IF(ISNUMBER(MATCH(LEFT(BF142,4),Final_Intermediate[Burmese_Consonants],0)),LEFT(BF142,4),
IF(ISNUMBER(MATCH(LEFT(BF142,3),Final_Intermediate[Burmese_Consonants],0)),LEFT(BF142,3),
IF(ISNUMBER(MATCH(LEFT(BF142,2),Final_Intermediate[Burmese_Consonants],0)),LEFT(BF142,2),
IF(ISNUMBER(MATCH(LEFT(BF142,1),Final_Intermediate[Burmese_Consonants],0)),LEFT(BF142,1),
"")))))))))))))))</f>
        <v/>
      </c>
      <c r="AI142" t="str">
        <f>IF(AND(OR(BG142="။",BG142="၊"),LEN(BG142)=1),BG142,
IF(ISNUMBER(MATCH(LEFT(BG142,7),Final_modified_Intermediate[Burmese_Consonants],0)),LEFT(BG142,7),
IF(ISNUMBER(MATCH(LEFT(BG142,6),Final_modified_Intermediate[Burmese_Consonants],0)),LEFT(BG142,6),
IF(ISNUMBER(MATCH(LEFT(BG142,5),Final_modified_Intermediate[Burmese_Consonants],0)),LEFT(BG142,5),
IF(ISNUMBER(MATCH(LEFT(BG142,4),Final_modified_Intermediate[Burmese_Consonants],0)),LEFT(BG142,4),
IF(ISNUMBER(MATCH(LEFT(BG142,3),Final_modified_Intermediate[Burmese_Consonants],0)),LEFT(BG142,3),
IF(ISNUMBER(MATCH(LEFT(BG142,2),Final_modified_Intermediate[Burmese_Consonants],0)),LEFT(BG142,2),
IF(ISNUMBER(MATCH(LEFT(BG142,1),Final_modified_Intermediate[Burmese_Consonants],0)),LEFT(BG142,1),
IF(ISNUMBER(MATCH(LEFT(BG142,7),Final_Intermediate[Burmese_Consonants],0)),LEFT(BG142,7),
IF(ISNUMBER(MATCH(LEFT(BG142,6),Final_Intermediate[Burmese_Consonants],0)),LEFT(BG142,6),
IF(ISNUMBER(MATCH(LEFT(BG142,5),Final_Intermediate[Burmese_Consonants],0)),LEFT(BG142,5),
IF(ISNUMBER(MATCH(LEFT(BG142,4),Final_Intermediate[Burmese_Consonants],0)),LEFT(BG142,4),
IF(ISNUMBER(MATCH(LEFT(BG142,3),Final_Intermediate[Burmese_Consonants],0)),LEFT(BG142,3),
IF(ISNUMBER(MATCH(LEFT(BG142,2),Final_Intermediate[Burmese_Consonants],0)),LEFT(BG142,2),
IF(ISNUMBER(MATCH(LEFT(BG142,1),Final_Intermediate[Burmese_Consonants],0)),LEFT(BG142,1),
"")))))))))))))))</f>
        <v/>
      </c>
      <c r="AJ142" t="str">
        <f>IF(AND(OR(BH142="။",BH142="၊"),LEN(BH142)=1),BH142,
IF(ISNUMBER(MATCH(LEFT(BH142,7),Final_modified_Intermediate[Burmese_Consonants],0)),LEFT(BH142,7),
IF(ISNUMBER(MATCH(LEFT(BH142,6),Final_modified_Intermediate[Burmese_Consonants],0)),LEFT(BH142,6),
IF(ISNUMBER(MATCH(LEFT(BH142,5),Final_modified_Intermediate[Burmese_Consonants],0)),LEFT(BH142,5),
IF(ISNUMBER(MATCH(LEFT(BH142,4),Final_modified_Intermediate[Burmese_Consonants],0)),LEFT(BH142,4),
IF(ISNUMBER(MATCH(LEFT(BH142,3),Final_modified_Intermediate[Burmese_Consonants],0)),LEFT(BH142,3),
IF(ISNUMBER(MATCH(LEFT(BH142,2),Final_modified_Intermediate[Burmese_Consonants],0)),LEFT(BH142,2),
IF(ISNUMBER(MATCH(LEFT(BH142,1),Final_modified_Intermediate[Burmese_Consonants],0)),LEFT(BH142,1),
IF(ISNUMBER(MATCH(LEFT(BH142,7),Final_Intermediate[Burmese_Consonants],0)),LEFT(BH142,7),
IF(ISNUMBER(MATCH(LEFT(BH142,6),Final_Intermediate[Burmese_Consonants],0)),LEFT(BH142,6),
IF(ISNUMBER(MATCH(LEFT(BH142,5),Final_Intermediate[Burmese_Consonants],0)),LEFT(BH142,5),
IF(ISNUMBER(MATCH(LEFT(BH142,4),Final_Intermediate[Burmese_Consonants],0)),LEFT(BH142,4),
IF(ISNUMBER(MATCH(LEFT(BH142,3),Final_Intermediate[Burmese_Consonants],0)),LEFT(BH142,3),
IF(ISNUMBER(MATCH(LEFT(BH142,2),Final_Intermediate[Burmese_Consonants],0)),LEFT(BH142,2),
IF(ISNUMBER(MATCH(LEFT(BH142,1),Final_Intermediate[Burmese_Consonants],0)),LEFT(BH142,1),
"")))))))))))))))</f>
        <v/>
      </c>
      <c r="AK142" t="str">
        <f>IF(AND(OR(BI142="။",BI142="၊"),LEN(BI142)=1),BI142,
IF(ISNUMBER(MATCH(LEFT(BI142,7),Final_modified_Intermediate[Burmese_Consonants],0)),LEFT(BI142,7),
IF(ISNUMBER(MATCH(LEFT(BI142,6),Final_modified_Intermediate[Burmese_Consonants],0)),LEFT(BI142,6),
IF(ISNUMBER(MATCH(LEFT(BI142,5),Final_modified_Intermediate[Burmese_Consonants],0)),LEFT(BI142,5),
IF(ISNUMBER(MATCH(LEFT(BI142,4),Final_modified_Intermediate[Burmese_Consonants],0)),LEFT(BI142,4),
IF(ISNUMBER(MATCH(LEFT(BI142,3),Final_modified_Intermediate[Burmese_Consonants],0)),LEFT(BI142,3),
IF(ISNUMBER(MATCH(LEFT(BI142,2),Final_modified_Intermediate[Burmese_Consonants],0)),LEFT(BI142,2),
IF(ISNUMBER(MATCH(LEFT(BI142,1),Final_modified_Intermediate[Burmese_Consonants],0)),LEFT(BI142,1),
IF(ISNUMBER(MATCH(LEFT(BI142,7),Final_Intermediate[Burmese_Consonants],0)),LEFT(BI142,7),
IF(ISNUMBER(MATCH(LEFT(BI142,6),Final_Intermediate[Burmese_Consonants],0)),LEFT(BI142,6),
IF(ISNUMBER(MATCH(LEFT(BI142,5),Final_Intermediate[Burmese_Consonants],0)),LEFT(BI142,5),
IF(ISNUMBER(MATCH(LEFT(BI142,4),Final_Intermediate[Burmese_Consonants],0)),LEFT(BI142,4),
IF(ISNUMBER(MATCH(LEFT(BI142,3),Final_Intermediate[Burmese_Consonants],0)),LEFT(BI142,3),
IF(ISNUMBER(MATCH(LEFT(BI142,2),Final_Intermediate[Burmese_Consonants],0)),LEFT(BI142,2),
IF(ISNUMBER(MATCH(LEFT(BI142,1),Final_Intermediate[Burmese_Consonants],0)),LEFT(BI142,1),
"")))))))))))))))</f>
        <v/>
      </c>
      <c r="AL142" t="str">
        <f>IF(AND(OR(BJ142="။",BJ142="၊"),LEN(BJ142)=1),BJ142,
IF(ISNUMBER(MATCH(LEFT(BJ142,7),Final_modified_Intermediate[Burmese_Consonants],0)),LEFT(BJ142,7),
IF(ISNUMBER(MATCH(LEFT(BJ142,6),Final_modified_Intermediate[Burmese_Consonants],0)),LEFT(BJ142,6),
IF(ISNUMBER(MATCH(LEFT(BJ142,5),Final_modified_Intermediate[Burmese_Consonants],0)),LEFT(BJ142,5),
IF(ISNUMBER(MATCH(LEFT(BJ142,4),Final_modified_Intermediate[Burmese_Consonants],0)),LEFT(BJ142,4),
IF(ISNUMBER(MATCH(LEFT(BJ142,3),Final_modified_Intermediate[Burmese_Consonants],0)),LEFT(BJ142,3),
IF(ISNUMBER(MATCH(LEFT(BJ142,2),Final_modified_Intermediate[Burmese_Consonants],0)),LEFT(BJ142,2),
IF(ISNUMBER(MATCH(LEFT(BJ142,1),Final_modified_Intermediate[Burmese_Consonants],0)),LEFT(BJ142,1),
IF(ISNUMBER(MATCH(LEFT(BJ142,7),Final_Intermediate[Burmese_Consonants],0)),LEFT(BJ142,7),
IF(ISNUMBER(MATCH(LEFT(BJ142,6),Final_Intermediate[Burmese_Consonants],0)),LEFT(BJ142,6),
IF(ISNUMBER(MATCH(LEFT(BJ142,5),Final_Intermediate[Burmese_Consonants],0)),LEFT(BJ142,5),
IF(ISNUMBER(MATCH(LEFT(BJ142,4),Final_Intermediate[Burmese_Consonants],0)),LEFT(BJ142,4),
IF(ISNUMBER(MATCH(LEFT(BJ142,3),Final_Intermediate[Burmese_Consonants],0)),LEFT(BJ142,3),
IF(ISNUMBER(MATCH(LEFT(BJ142,2),Final_Intermediate[Burmese_Consonants],0)),LEFT(BJ142,2),
IF(ISNUMBER(MATCH(LEFT(BJ142,1),Final_Intermediate[Burmese_Consonants],0)),LEFT(BJ142,1),
"")))))))))))))))</f>
        <v/>
      </c>
      <c r="AN142" t="e">
        <f>Compiler_Burmese[[#This Row],[Sr. No.]]</f>
        <v>#REF!</v>
      </c>
      <c r="AO14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2" t="e">
        <f>[2]!Vocabulary_Burmese[[#This Row],[Sr. No.]]</f>
        <v>#REF!</v>
      </c>
      <c r="BA142" t="str">
        <f>IF(Raw_data_N2_Kanji[[#This Row],[Categorie]]&lt;&gt;"","",
IF(ISNUMBER(MATCH(V,Special_list[Burmese word],0)),"",
SUBSTITUTE(Raw_data_N2_Kanji[[#This Row],[Raw]]," ","")))</f>
        <v>မလိုင်လုံး</v>
      </c>
      <c r="BB142" t="str">
        <f>RIGHT(Segregate18[[#This Row],[UPGRADE]],LEN(Segregate18[[#This Row],[UPGRADE]])-LEN(Compiler_Burmese[[#This Row],[1]]))</f>
        <v>လိုင်လုံး</v>
      </c>
      <c r="BC142" t="str">
        <f>RIGHT(Segregate18[[#This Row],[11]],LEN(Segregate18[[#This Row],[11]])-LEN(Compiler_Burmese[[#This Row],[2]]))</f>
        <v>လုံး</v>
      </c>
      <c r="BD142" t="str">
        <f>RIGHT(Segregate18[[#This Row],[21]],LEN(Segregate18[[#This Row],[21]])-LEN(Compiler_Burmese[[#This Row],[3]]))</f>
        <v/>
      </c>
      <c r="BE142" t="str">
        <f>RIGHT(Segregate18[[#This Row],[31]],LEN(Segregate18[[#This Row],[31]])-LEN(Compiler_Burmese[[#This Row],[4]]))</f>
        <v/>
      </c>
      <c r="BF142" t="str">
        <f>RIGHT(Segregate18[[#This Row],[41]],LEN(Segregate18[[#This Row],[41]])-LEN(Compiler_Burmese[[#This Row],[5]]))</f>
        <v/>
      </c>
      <c r="BG142" t="str">
        <f>RIGHT(Segregate18[[#This Row],[51]],LEN(Segregate18[[#This Row],[51]])-LEN(Compiler_Burmese[[#This Row],[6]]))</f>
        <v/>
      </c>
      <c r="BH142" t="str">
        <f>RIGHT(Segregate18[[#This Row],[61]],LEN(Segregate18[[#This Row],[61]])-LEN(Compiler_Burmese[[#This Row],[7]]))</f>
        <v/>
      </c>
      <c r="BI142" t="str">
        <f>RIGHT(Segregate18[[#This Row],[71]],LEN(Segregate18[[#This Row],[71]])-LEN(Compiler_Burmese[[#This Row],[8]]))</f>
        <v/>
      </c>
      <c r="BJ142" t="str">
        <f>RIGHT(Segregate18[[#This Row],[81]],LEN(Segregate18[[#This Row],[81]])-LEN(Compiler_Burmese[[#This Row],[9]]))</f>
        <v/>
      </c>
    </row>
    <row r="143" spans="1:62" ht="14.25" customHeight="1" x14ac:dyDescent="0.3">
      <c r="A143">
        <f>IF(Raw_data_N2_Kanji[[#This Row],[Categorie]]&lt;&gt;"",$A142+1,$A142)</f>
        <v>13</v>
      </c>
      <c r="B143" s="6">
        <f>IF(AND(Raw_data_N2_Kanji[[#This Row],[Supporting word 1]]="",Raw_data_N2_Kanji[[#This Row],[Supporting word 2]]=""),$B142,$B142+1)</f>
        <v>0</v>
      </c>
      <c r="C143" s="9">
        <f>ROW()-ROW(Raw_data_N2_Kanji[#Headers])</f>
        <v>141</v>
      </c>
      <c r="D143" s="9"/>
      <c r="E143" s="9" t="str">
        <f>IF(Raw_data_N2_Kanji[[#This Row],[Categorie]]="",$E142,Raw_data_N2_Kanji[[#This Row],[Categorie]])</f>
        <v>Dessert &amp; Sweets</v>
      </c>
      <c r="F143" s="9">
        <f t="shared" si="3"/>
        <v>10</v>
      </c>
      <c r="G143" s="57" t="str">
        <f>Raw_data_N2_Kanji[[#This Row],[Lecture_no]]&amp;"_"&amp;Raw_data_N2_Kanji[[#This Row],[Receipe_no]]</f>
        <v>Dessert &amp; Sweets_10</v>
      </c>
      <c r="H143" s="11" t="s">
        <v>27572</v>
      </c>
      <c r="I14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ဆီးယို</v>
      </c>
      <c r="K14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3" s="11"/>
      <c r="N143" s="11"/>
      <c r="O14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3" s="12" t="s">
        <v>27755</v>
      </c>
      <c r="Q143" s="12">
        <f>IF(Raw_data_N2_Kanji[[#This Row],[Receipe_no]]=0,$Q142,
$Q142+1)</f>
        <v>128</v>
      </c>
      <c r="R143" s="11"/>
      <c r="S143" s="11">
        <f>IF(Raw_data_N2_Kanji[[#This Row],[Marking]]="",1,"")</f>
        <v>1</v>
      </c>
      <c r="T143" s="11" t="str">
        <f>IF(Raw_data_N2_Kanji[[#This Row],[Marking_blank]]="",SUMPRODUCT(COUNTIF($S$3:$S143,$S143)),"")</f>
        <v/>
      </c>
      <c r="U143" s="12">
        <f>Raw_data_N2_Kanji[[#This Row],[Sr. no.]]</f>
        <v>141</v>
      </c>
      <c r="V143" s="11">
        <f>SUMPRODUCT(COUNTIF($J$3:$J143,$J143))</f>
        <v>1</v>
      </c>
      <c r="W143" s="82">
        <f>LEN('1_Raw_data'!$J143)</f>
        <v>6</v>
      </c>
      <c r="Y143" t="e">
        <f>Segregate18[[#This Row],[Sr. No.]]</f>
        <v>#REF!</v>
      </c>
      <c r="Z143" t="str">
        <f>IF(AND(OR(BA143="။",BA143="၊"),LEN(BA143)=1),BA143,
IF(ISNUMBER(MATCH(LEFT(BA143,7),Final_modified_Intermediate[Burmese_Consonants],0)),LEFT(BA143,7),
IF(ISNUMBER(MATCH(LEFT(BA143,6),Final_modified_Intermediate[Burmese_Consonants],0)),LEFT(BA143,6),
IF(ISNUMBER(MATCH(LEFT(BA143,5),Final_modified_Intermediate[Burmese_Consonants],0)),LEFT(BA143,5),
IF(ISNUMBER(MATCH(LEFT(BA143,4),Final_modified_Intermediate[Burmese_Consonants],0)),LEFT(BA143,4),
IF(ISNUMBER(MATCH(LEFT(BA143,3),Final_modified_Intermediate[Burmese_Consonants],0)),LEFT(BA143,3),
IF(ISNUMBER(MATCH(LEFT(BA143,2),Final_modified_Intermediate[Burmese_Consonants],0)),LEFT(BA143,2),
IF(ISNUMBER(MATCH(LEFT(BA143,1),Final_modified_Intermediate[Burmese_Consonants],0)),LEFT(BA143,1),
IF(ISNUMBER(MATCH(LEFT(BA143,7),Final_Intermediate[Burmese_Consonants],0)),LEFT(BA143,7),
IF(ISNUMBER(MATCH(LEFT(BA143,6),Final_Intermediate[Burmese_Consonants],0)),LEFT(BA143,6),
IF(ISNUMBER(MATCH(LEFT(BA143,5),Final_Intermediate[Burmese_Consonants],0)),LEFT(BA143,5),
IF(ISNUMBER(MATCH(LEFT(BA143,4),Final_Intermediate[Burmese_Consonants],0)),LEFT(BA143,4),
IF(ISNUMBER(MATCH(LEFT(BA143,3),Final_Intermediate[Burmese_Consonants],0)),LEFT(BA143,3),
IF(ISNUMBER(MATCH(LEFT(BA143,2),Final_Intermediate[Burmese_Consonants],0)),LEFT(BA143,2),
IF(ISNUMBER(MATCH(LEFT(BA143,1),Final_Intermediate[Burmese_Consonants],0)),LEFT(BA143,1),
"")))))))))))))))</f>
        <v>ဆီး</v>
      </c>
      <c r="AA14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3" t="str">
        <f>IF(AND(OR(BB143="။",BB143="၊"),LEN(BB143)=1),BB143,
IF(ISNUMBER(MATCH(LEFT(BB143,7),Final_modified_Intermediate[Burmese_Consonants],0)),LEFT(BB143,7),
IF(ISNUMBER(MATCH(LEFT(BB143,6),Final_modified_Intermediate[Burmese_Consonants],0)),LEFT(BB143,6),
IF(ISNUMBER(MATCH(LEFT(BB143,5),Final_modified_Intermediate[Burmese_Consonants],0)),LEFT(BB143,5),
IF(ISNUMBER(MATCH(LEFT(BB143,4),Final_modified_Intermediate[Burmese_Consonants],0)),LEFT(BB143,4),
IF(ISNUMBER(MATCH(LEFT(BB143,3),Final_modified_Intermediate[Burmese_Consonants],0)),LEFT(BB143,3),
IF(ISNUMBER(MATCH(LEFT(BB143,2),Final_modified_Intermediate[Burmese_Consonants],0)),LEFT(BB143,2),
IF(ISNUMBER(MATCH(LEFT(BB143,1),Final_modified_Intermediate[Burmese_Consonants],0)),LEFT(BB143,1),
IF(ISNUMBER(MATCH(LEFT(BB143,7),Final_Intermediate[Burmese_Consonants],0)),LEFT(BB143,7),
IF(ISNUMBER(MATCH(LEFT(BB143,6),Final_Intermediate[Burmese_Consonants],0)),LEFT(BB143,6),
IF(ISNUMBER(MATCH(LEFT(BB143,5),Final_Intermediate[Burmese_Consonants],0)),LEFT(BB143,5),
IF(ISNUMBER(MATCH(LEFT(BB143,4),Final_Intermediate[Burmese_Consonants],0)),LEFT(BB143,4),
IF(ISNUMBER(MATCH(LEFT(BB143,3),Final_Intermediate[Burmese_Consonants],0)),LEFT(BB143,3),
IF(ISNUMBER(MATCH(LEFT(BB143,2),Final_Intermediate[Burmese_Consonants],0)),LEFT(BB143,2),
IF(ISNUMBER(MATCH(LEFT(BB143,1),Final_Intermediate[Burmese_Consonants],0)),LEFT(BB143,1),
"")))))))))))))))</f>
        <v>ယို</v>
      </c>
      <c r="AC14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3" t="str">
        <f>IF(AND(OR(BC143="။",BC143="၊"),LEN(BC143)=1),BC143,
IF(ISNUMBER(MATCH(LEFT(BC143,7),Final_modified_Intermediate[Burmese_Consonants],0)),LEFT(BC143,7),
IF(ISNUMBER(MATCH(LEFT(BC143,6),Final_modified_Intermediate[Burmese_Consonants],0)),LEFT(BC143,6),
IF(ISNUMBER(MATCH(LEFT(BC143,5),Final_modified_Intermediate[Burmese_Consonants],0)),LEFT(BC143,5),
IF(ISNUMBER(MATCH(LEFT(BC143,4),Final_modified_Intermediate[Burmese_Consonants],0)),LEFT(BC143,4),
IF(ISNUMBER(MATCH(LEFT(BC143,3),Final_modified_Intermediate[Burmese_Consonants],0)),LEFT(BC143,3),
IF(ISNUMBER(MATCH(LEFT(BC143,2),Final_modified_Intermediate[Burmese_Consonants],0)),LEFT(BC143,2),
IF(ISNUMBER(MATCH(LEFT(BC143,1),Final_modified_Intermediate[Burmese_Consonants],0)),LEFT(BC143,1),
IF(ISNUMBER(MATCH(LEFT(BC143,7),Final_Intermediate[Burmese_Consonants],0)),LEFT(BC143,7),
IF(ISNUMBER(MATCH(LEFT(BC143,6),Final_Intermediate[Burmese_Consonants],0)),LEFT(BC143,6),
IF(ISNUMBER(MATCH(LEFT(BC143,5),Final_Intermediate[Burmese_Consonants],0)),LEFT(BC143,5),
IF(ISNUMBER(MATCH(LEFT(BC143,4),Final_Intermediate[Burmese_Consonants],0)),LEFT(BC143,4),
IF(ISNUMBER(MATCH(LEFT(BC143,3),Final_Intermediate[Burmese_Consonants],0)),LEFT(BC143,3),
IF(ISNUMBER(MATCH(LEFT(BC143,2),Final_Intermediate[Burmese_Consonants],0)),LEFT(BC143,2),
IF(ISNUMBER(MATCH(LEFT(BC143,1),Final_Intermediate[Burmese_Consonants],0)),LEFT(BC143,1),
"")))))))))))))))</f>
        <v/>
      </c>
      <c r="AE143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43" t="str">
        <f>IF(AND(OR(BD143="။",BD143="၊"),LEN(BD143)=1),BD143,
IF(ISNUMBER(MATCH(LEFT(BD143,7),Final_modified_Intermediate[Burmese_Consonants],0)),LEFT(BD143,7),
IF(ISNUMBER(MATCH(LEFT(BD143,6),Final_modified_Intermediate[Burmese_Consonants],0)),LEFT(BD143,6),
IF(ISNUMBER(MATCH(LEFT(BD143,5),Final_modified_Intermediate[Burmese_Consonants],0)),LEFT(BD143,5),
IF(ISNUMBER(MATCH(LEFT(BD143,4),Final_modified_Intermediate[Burmese_Consonants],0)),LEFT(BD143,4),
IF(ISNUMBER(MATCH(LEFT(BD143,3),Final_modified_Intermediate[Burmese_Consonants],0)),LEFT(BD143,3),
IF(ISNUMBER(MATCH(LEFT(BD143,2),Final_modified_Intermediate[Burmese_Consonants],0)),LEFT(BD143,2),
IF(ISNUMBER(MATCH(LEFT(BD143,1),Final_modified_Intermediate[Burmese_Consonants],0)),LEFT(BD143,1),
IF(ISNUMBER(MATCH(LEFT(BD143,7),Final_Intermediate[Burmese_Consonants],0)),LEFT(BD143,7),
IF(ISNUMBER(MATCH(LEFT(BD143,6),Final_Intermediate[Burmese_Consonants],0)),LEFT(BD143,6),
IF(ISNUMBER(MATCH(LEFT(BD143,5),Final_Intermediate[Burmese_Consonants],0)),LEFT(BD143,5),
IF(ISNUMBER(MATCH(LEFT(BD143,4),Final_Intermediate[Burmese_Consonants],0)),LEFT(BD143,4),
IF(ISNUMBER(MATCH(LEFT(BD143,3),Final_Intermediate[Burmese_Consonants],0)),LEFT(BD143,3),
IF(ISNUMBER(MATCH(LEFT(BD143,2),Final_Intermediate[Burmese_Consonants],0)),LEFT(BD143,2),
IF(ISNUMBER(MATCH(LEFT(BD143,1),Final_Intermediate[Burmese_Consonants],0)),LEFT(BD143,1),
"")))))))))))))))</f>
        <v/>
      </c>
      <c r="AG143" t="str">
        <f>IF(AND(OR(BE143="။",BE143="၊"),LEN(BE143)=1),BE143,
IF(ISNUMBER(MATCH(LEFT(BE143,7),Final_modified_Intermediate[Burmese_Consonants],0)),LEFT(BE143,7),
IF(ISNUMBER(MATCH(LEFT(BE143,6),Final_modified_Intermediate[Burmese_Consonants],0)),LEFT(BE143,6),
IF(ISNUMBER(MATCH(LEFT(BE143,5),Final_modified_Intermediate[Burmese_Consonants],0)),LEFT(BE143,5),
IF(ISNUMBER(MATCH(LEFT(BE143,4),Final_modified_Intermediate[Burmese_Consonants],0)),LEFT(BE143,4),
IF(ISNUMBER(MATCH(LEFT(BE143,3),Final_modified_Intermediate[Burmese_Consonants],0)),LEFT(BE143,3),
IF(ISNUMBER(MATCH(LEFT(BE143,2),Final_modified_Intermediate[Burmese_Consonants],0)),LEFT(BE143,2),
IF(ISNUMBER(MATCH(LEFT(BE143,1),Final_modified_Intermediate[Burmese_Consonants],0)),LEFT(BE143,1),
IF(ISNUMBER(MATCH(LEFT(BE143,7),Final_Intermediate[Burmese_Consonants],0)),LEFT(BE143,7),
IF(ISNUMBER(MATCH(LEFT(BE143,6),Final_Intermediate[Burmese_Consonants],0)),LEFT(BE143,6),
IF(ISNUMBER(MATCH(LEFT(BE143,5),Final_Intermediate[Burmese_Consonants],0)),LEFT(BE143,5),
IF(ISNUMBER(MATCH(LEFT(BE143,4),Final_Intermediate[Burmese_Consonants],0)),LEFT(BE143,4),
IF(ISNUMBER(MATCH(LEFT(BE143,3),Final_Intermediate[Burmese_Consonants],0)),LEFT(BE143,3),
IF(ISNUMBER(MATCH(LEFT(BE143,2),Final_Intermediate[Burmese_Consonants],0)),LEFT(BE143,2),
IF(ISNUMBER(MATCH(LEFT(BE143,1),Final_Intermediate[Burmese_Consonants],0)),LEFT(BE143,1),
"")))))))))))))))</f>
        <v/>
      </c>
      <c r="AH143" t="str">
        <f>IF(AND(OR(BF143="။",BF143="၊"),LEN(BF143)=1),BF143,
IF(ISNUMBER(MATCH(LEFT(BF143,7),Final_modified_Intermediate[Burmese_Consonants],0)),LEFT(BF143,7),
IF(ISNUMBER(MATCH(LEFT(BF143,6),Final_modified_Intermediate[Burmese_Consonants],0)),LEFT(BF143,6),
IF(ISNUMBER(MATCH(LEFT(BF143,5),Final_modified_Intermediate[Burmese_Consonants],0)),LEFT(BF143,5),
IF(ISNUMBER(MATCH(LEFT(BF143,4),Final_modified_Intermediate[Burmese_Consonants],0)),LEFT(BF143,4),
IF(ISNUMBER(MATCH(LEFT(BF143,3),Final_modified_Intermediate[Burmese_Consonants],0)),LEFT(BF143,3),
IF(ISNUMBER(MATCH(LEFT(BF143,2),Final_modified_Intermediate[Burmese_Consonants],0)),LEFT(BF143,2),
IF(ISNUMBER(MATCH(LEFT(BF143,1),Final_modified_Intermediate[Burmese_Consonants],0)),LEFT(BF143,1),
IF(ISNUMBER(MATCH(LEFT(BF143,7),Final_Intermediate[Burmese_Consonants],0)),LEFT(BF143,7),
IF(ISNUMBER(MATCH(LEFT(BF143,6),Final_Intermediate[Burmese_Consonants],0)),LEFT(BF143,6),
IF(ISNUMBER(MATCH(LEFT(BF143,5),Final_Intermediate[Burmese_Consonants],0)),LEFT(BF143,5),
IF(ISNUMBER(MATCH(LEFT(BF143,4),Final_Intermediate[Burmese_Consonants],0)),LEFT(BF143,4),
IF(ISNUMBER(MATCH(LEFT(BF143,3),Final_Intermediate[Burmese_Consonants],0)),LEFT(BF143,3),
IF(ISNUMBER(MATCH(LEFT(BF143,2),Final_Intermediate[Burmese_Consonants],0)),LEFT(BF143,2),
IF(ISNUMBER(MATCH(LEFT(BF143,1),Final_Intermediate[Burmese_Consonants],0)),LEFT(BF143,1),
"")))))))))))))))</f>
        <v/>
      </c>
      <c r="AI143" t="str">
        <f>IF(AND(OR(BG143="။",BG143="၊"),LEN(BG143)=1),BG143,
IF(ISNUMBER(MATCH(LEFT(BG143,7),Final_modified_Intermediate[Burmese_Consonants],0)),LEFT(BG143,7),
IF(ISNUMBER(MATCH(LEFT(BG143,6),Final_modified_Intermediate[Burmese_Consonants],0)),LEFT(BG143,6),
IF(ISNUMBER(MATCH(LEFT(BG143,5),Final_modified_Intermediate[Burmese_Consonants],0)),LEFT(BG143,5),
IF(ISNUMBER(MATCH(LEFT(BG143,4),Final_modified_Intermediate[Burmese_Consonants],0)),LEFT(BG143,4),
IF(ISNUMBER(MATCH(LEFT(BG143,3),Final_modified_Intermediate[Burmese_Consonants],0)),LEFT(BG143,3),
IF(ISNUMBER(MATCH(LEFT(BG143,2),Final_modified_Intermediate[Burmese_Consonants],0)),LEFT(BG143,2),
IF(ISNUMBER(MATCH(LEFT(BG143,1),Final_modified_Intermediate[Burmese_Consonants],0)),LEFT(BG143,1),
IF(ISNUMBER(MATCH(LEFT(BG143,7),Final_Intermediate[Burmese_Consonants],0)),LEFT(BG143,7),
IF(ISNUMBER(MATCH(LEFT(BG143,6),Final_Intermediate[Burmese_Consonants],0)),LEFT(BG143,6),
IF(ISNUMBER(MATCH(LEFT(BG143,5),Final_Intermediate[Burmese_Consonants],0)),LEFT(BG143,5),
IF(ISNUMBER(MATCH(LEFT(BG143,4),Final_Intermediate[Burmese_Consonants],0)),LEFT(BG143,4),
IF(ISNUMBER(MATCH(LEFT(BG143,3),Final_Intermediate[Burmese_Consonants],0)),LEFT(BG143,3),
IF(ISNUMBER(MATCH(LEFT(BG143,2),Final_Intermediate[Burmese_Consonants],0)),LEFT(BG143,2),
IF(ISNUMBER(MATCH(LEFT(BG143,1),Final_Intermediate[Burmese_Consonants],0)),LEFT(BG143,1),
"")))))))))))))))</f>
        <v/>
      </c>
      <c r="AJ143" t="str">
        <f>IF(AND(OR(BH143="။",BH143="၊"),LEN(BH143)=1),BH143,
IF(ISNUMBER(MATCH(LEFT(BH143,7),Final_modified_Intermediate[Burmese_Consonants],0)),LEFT(BH143,7),
IF(ISNUMBER(MATCH(LEFT(BH143,6),Final_modified_Intermediate[Burmese_Consonants],0)),LEFT(BH143,6),
IF(ISNUMBER(MATCH(LEFT(BH143,5),Final_modified_Intermediate[Burmese_Consonants],0)),LEFT(BH143,5),
IF(ISNUMBER(MATCH(LEFT(BH143,4),Final_modified_Intermediate[Burmese_Consonants],0)),LEFT(BH143,4),
IF(ISNUMBER(MATCH(LEFT(BH143,3),Final_modified_Intermediate[Burmese_Consonants],0)),LEFT(BH143,3),
IF(ISNUMBER(MATCH(LEFT(BH143,2),Final_modified_Intermediate[Burmese_Consonants],0)),LEFT(BH143,2),
IF(ISNUMBER(MATCH(LEFT(BH143,1),Final_modified_Intermediate[Burmese_Consonants],0)),LEFT(BH143,1),
IF(ISNUMBER(MATCH(LEFT(BH143,7),Final_Intermediate[Burmese_Consonants],0)),LEFT(BH143,7),
IF(ISNUMBER(MATCH(LEFT(BH143,6),Final_Intermediate[Burmese_Consonants],0)),LEFT(BH143,6),
IF(ISNUMBER(MATCH(LEFT(BH143,5),Final_Intermediate[Burmese_Consonants],0)),LEFT(BH143,5),
IF(ISNUMBER(MATCH(LEFT(BH143,4),Final_Intermediate[Burmese_Consonants],0)),LEFT(BH143,4),
IF(ISNUMBER(MATCH(LEFT(BH143,3),Final_Intermediate[Burmese_Consonants],0)),LEFT(BH143,3),
IF(ISNUMBER(MATCH(LEFT(BH143,2),Final_Intermediate[Burmese_Consonants],0)),LEFT(BH143,2),
IF(ISNUMBER(MATCH(LEFT(BH143,1),Final_Intermediate[Burmese_Consonants],0)),LEFT(BH143,1),
"")))))))))))))))</f>
        <v/>
      </c>
      <c r="AK143" t="str">
        <f>IF(AND(OR(BI143="။",BI143="၊"),LEN(BI143)=1),BI143,
IF(ISNUMBER(MATCH(LEFT(BI143,7),Final_modified_Intermediate[Burmese_Consonants],0)),LEFT(BI143,7),
IF(ISNUMBER(MATCH(LEFT(BI143,6),Final_modified_Intermediate[Burmese_Consonants],0)),LEFT(BI143,6),
IF(ISNUMBER(MATCH(LEFT(BI143,5),Final_modified_Intermediate[Burmese_Consonants],0)),LEFT(BI143,5),
IF(ISNUMBER(MATCH(LEFT(BI143,4),Final_modified_Intermediate[Burmese_Consonants],0)),LEFT(BI143,4),
IF(ISNUMBER(MATCH(LEFT(BI143,3),Final_modified_Intermediate[Burmese_Consonants],0)),LEFT(BI143,3),
IF(ISNUMBER(MATCH(LEFT(BI143,2),Final_modified_Intermediate[Burmese_Consonants],0)),LEFT(BI143,2),
IF(ISNUMBER(MATCH(LEFT(BI143,1),Final_modified_Intermediate[Burmese_Consonants],0)),LEFT(BI143,1),
IF(ISNUMBER(MATCH(LEFT(BI143,7),Final_Intermediate[Burmese_Consonants],0)),LEFT(BI143,7),
IF(ISNUMBER(MATCH(LEFT(BI143,6),Final_Intermediate[Burmese_Consonants],0)),LEFT(BI143,6),
IF(ISNUMBER(MATCH(LEFT(BI143,5),Final_Intermediate[Burmese_Consonants],0)),LEFT(BI143,5),
IF(ISNUMBER(MATCH(LEFT(BI143,4),Final_Intermediate[Burmese_Consonants],0)),LEFT(BI143,4),
IF(ISNUMBER(MATCH(LEFT(BI143,3),Final_Intermediate[Burmese_Consonants],0)),LEFT(BI143,3),
IF(ISNUMBER(MATCH(LEFT(BI143,2),Final_Intermediate[Burmese_Consonants],0)),LEFT(BI143,2),
IF(ISNUMBER(MATCH(LEFT(BI143,1),Final_Intermediate[Burmese_Consonants],0)),LEFT(BI143,1),
"")))))))))))))))</f>
        <v/>
      </c>
      <c r="AL143" t="str">
        <f>IF(AND(OR(BJ143="။",BJ143="၊"),LEN(BJ143)=1),BJ143,
IF(ISNUMBER(MATCH(LEFT(BJ143,7),Final_modified_Intermediate[Burmese_Consonants],0)),LEFT(BJ143,7),
IF(ISNUMBER(MATCH(LEFT(BJ143,6),Final_modified_Intermediate[Burmese_Consonants],0)),LEFT(BJ143,6),
IF(ISNUMBER(MATCH(LEFT(BJ143,5),Final_modified_Intermediate[Burmese_Consonants],0)),LEFT(BJ143,5),
IF(ISNUMBER(MATCH(LEFT(BJ143,4),Final_modified_Intermediate[Burmese_Consonants],0)),LEFT(BJ143,4),
IF(ISNUMBER(MATCH(LEFT(BJ143,3),Final_modified_Intermediate[Burmese_Consonants],0)),LEFT(BJ143,3),
IF(ISNUMBER(MATCH(LEFT(BJ143,2),Final_modified_Intermediate[Burmese_Consonants],0)),LEFT(BJ143,2),
IF(ISNUMBER(MATCH(LEFT(BJ143,1),Final_modified_Intermediate[Burmese_Consonants],0)),LEFT(BJ143,1),
IF(ISNUMBER(MATCH(LEFT(BJ143,7),Final_Intermediate[Burmese_Consonants],0)),LEFT(BJ143,7),
IF(ISNUMBER(MATCH(LEFT(BJ143,6),Final_Intermediate[Burmese_Consonants],0)),LEFT(BJ143,6),
IF(ISNUMBER(MATCH(LEFT(BJ143,5),Final_Intermediate[Burmese_Consonants],0)),LEFT(BJ143,5),
IF(ISNUMBER(MATCH(LEFT(BJ143,4),Final_Intermediate[Burmese_Consonants],0)),LEFT(BJ143,4),
IF(ISNUMBER(MATCH(LEFT(BJ143,3),Final_Intermediate[Burmese_Consonants],0)),LEFT(BJ143,3),
IF(ISNUMBER(MATCH(LEFT(BJ143,2),Final_Intermediate[Burmese_Consonants],0)),LEFT(BJ143,2),
IF(ISNUMBER(MATCH(LEFT(BJ143,1),Final_Intermediate[Burmese_Consonants],0)),LEFT(BJ143,1),
"")))))))))))))))</f>
        <v/>
      </c>
      <c r="AN143" t="e">
        <f>Compiler_Burmese[[#This Row],[Sr. No.]]</f>
        <v>#REF!</v>
      </c>
      <c r="AO14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3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4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3" t="e">
        <f>[2]!Vocabulary_Burmese[[#This Row],[Sr. No.]]</f>
        <v>#REF!</v>
      </c>
      <c r="BA143" t="str">
        <f>IF(Raw_data_N2_Kanji[[#This Row],[Categorie]]&lt;&gt;"","",
IF(ISNUMBER(MATCH(V,Special_list[Burmese word],0)),"",
SUBSTITUTE(Raw_data_N2_Kanji[[#This Row],[Raw]]," ","")))</f>
        <v>ဆီးယို</v>
      </c>
      <c r="BB143" t="str">
        <f>RIGHT(Segregate18[[#This Row],[UPGRADE]],LEN(Segregate18[[#This Row],[UPGRADE]])-LEN(Compiler_Burmese[[#This Row],[1]]))</f>
        <v>ယို</v>
      </c>
      <c r="BC143" t="str">
        <f>RIGHT(Segregate18[[#This Row],[11]],LEN(Segregate18[[#This Row],[11]])-LEN(Compiler_Burmese[[#This Row],[2]]))</f>
        <v/>
      </c>
      <c r="BD143" t="str">
        <f>RIGHT(Segregate18[[#This Row],[21]],LEN(Segregate18[[#This Row],[21]])-LEN(Compiler_Burmese[[#This Row],[3]]))</f>
        <v/>
      </c>
      <c r="BE143" t="str">
        <f>RIGHT(Segregate18[[#This Row],[31]],LEN(Segregate18[[#This Row],[31]])-LEN(Compiler_Burmese[[#This Row],[4]]))</f>
        <v/>
      </c>
      <c r="BF143" t="str">
        <f>RIGHT(Segregate18[[#This Row],[41]],LEN(Segregate18[[#This Row],[41]])-LEN(Compiler_Burmese[[#This Row],[5]]))</f>
        <v/>
      </c>
      <c r="BG143" t="str">
        <f>RIGHT(Segregate18[[#This Row],[51]],LEN(Segregate18[[#This Row],[51]])-LEN(Compiler_Burmese[[#This Row],[6]]))</f>
        <v/>
      </c>
      <c r="BH143" t="str">
        <f>RIGHT(Segregate18[[#This Row],[61]],LEN(Segregate18[[#This Row],[61]])-LEN(Compiler_Burmese[[#This Row],[7]]))</f>
        <v/>
      </c>
      <c r="BI143" t="str">
        <f>RIGHT(Segregate18[[#This Row],[71]],LEN(Segregate18[[#This Row],[71]])-LEN(Compiler_Burmese[[#This Row],[8]]))</f>
        <v/>
      </c>
      <c r="BJ143" t="str">
        <f>RIGHT(Segregate18[[#This Row],[81]],LEN(Segregate18[[#This Row],[81]])-LEN(Compiler_Burmese[[#This Row],[9]]))</f>
        <v/>
      </c>
    </row>
    <row r="144" spans="1:62" ht="14.25" customHeight="1" x14ac:dyDescent="0.3">
      <c r="A144">
        <f>IF(Raw_data_N2_Kanji[[#This Row],[Categorie]]&lt;&gt;"",$A143+1,$A143)</f>
        <v>14</v>
      </c>
      <c r="B144" s="6">
        <f>IF(AND(Raw_data_N2_Kanji[[#This Row],[Supporting word 1]]="",Raw_data_N2_Kanji[[#This Row],[Supporting word 2]]=""),$B143,$B143+1)</f>
        <v>0</v>
      </c>
      <c r="C144" s="9">
        <f>ROW()-ROW(Raw_data_N2_Kanji[#Headers])</f>
        <v>142</v>
      </c>
      <c r="D144" s="9" t="s">
        <v>27463</v>
      </c>
      <c r="E144" s="9" t="str">
        <f>IF(Raw_data_N2_Kanji[[#This Row],[Categorie]]="",$E143,Raw_data_N2_Kanji[[#This Row],[Categorie]])</f>
        <v>Drinks &amp; beverages</v>
      </c>
      <c r="F144" s="9">
        <f t="shared" si="3"/>
        <v>0</v>
      </c>
      <c r="G144" s="57" t="str">
        <f>Raw_data_N2_Kanji[[#This Row],[Lecture_no]]&amp;"_"&amp;Raw_data_N2_Kanji[[#This Row],[Receipe_no]]</f>
        <v>Drinks &amp; beverages_0</v>
      </c>
      <c r="H144" s="125" t="s">
        <v>27463</v>
      </c>
      <c r="I14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Drinks &amp; beverages</v>
      </c>
      <c r="K14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4" s="11"/>
      <c r="N144" s="92"/>
      <c r="O144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44" s="12"/>
      <c r="Q144" s="12">
        <f>IF(Raw_data_N2_Kanji[[#This Row],[Receipe_no]]=0,$Q143,
$Q143+1)</f>
        <v>128</v>
      </c>
      <c r="R144" s="11"/>
      <c r="S144" s="11">
        <f>IF(Raw_data_N2_Kanji[[#This Row],[Marking]]="",1,"")</f>
        <v>1</v>
      </c>
      <c r="T144" s="11" t="str">
        <f>IF(Raw_data_N2_Kanji[[#This Row],[Marking_blank]]="",SUMPRODUCT(COUNTIF($S$3:$S144,$S144)),"")</f>
        <v/>
      </c>
      <c r="U144" s="12">
        <f>Raw_data_N2_Kanji[[#This Row],[Sr. no.]]</f>
        <v>142</v>
      </c>
      <c r="V144" s="11">
        <f>SUMPRODUCT(COUNTIF($J$3:$J144,$J144))</f>
        <v>1</v>
      </c>
      <c r="W144" s="82">
        <f>LEN('1_Raw_data'!$J144)</f>
        <v>18</v>
      </c>
      <c r="Y144" t="e">
        <f>Segregate18[[#This Row],[Sr. No.]]</f>
        <v>#REF!</v>
      </c>
      <c r="Z144" t="str">
        <f>IF(AND(OR(BA144="။",BA144="၊"),LEN(BA144)=1),BA144,
IF(ISNUMBER(MATCH(LEFT(BA144,7),Final_modified_Intermediate[Burmese_Consonants],0)),LEFT(BA144,7),
IF(ISNUMBER(MATCH(LEFT(BA144,6),Final_modified_Intermediate[Burmese_Consonants],0)),LEFT(BA144,6),
IF(ISNUMBER(MATCH(LEFT(BA144,5),Final_modified_Intermediate[Burmese_Consonants],0)),LEFT(BA144,5),
IF(ISNUMBER(MATCH(LEFT(BA144,4),Final_modified_Intermediate[Burmese_Consonants],0)),LEFT(BA144,4),
IF(ISNUMBER(MATCH(LEFT(BA144,3),Final_modified_Intermediate[Burmese_Consonants],0)),LEFT(BA144,3),
IF(ISNUMBER(MATCH(LEFT(BA144,2),Final_modified_Intermediate[Burmese_Consonants],0)),LEFT(BA144,2),
IF(ISNUMBER(MATCH(LEFT(BA144,1),Final_modified_Intermediate[Burmese_Consonants],0)),LEFT(BA144,1),
IF(ISNUMBER(MATCH(LEFT(BA144,7),Final_Intermediate[Burmese_Consonants],0)),LEFT(BA144,7),
IF(ISNUMBER(MATCH(LEFT(BA144,6),Final_Intermediate[Burmese_Consonants],0)),LEFT(BA144,6),
IF(ISNUMBER(MATCH(LEFT(BA144,5),Final_Intermediate[Burmese_Consonants],0)),LEFT(BA144,5),
IF(ISNUMBER(MATCH(LEFT(BA144,4),Final_Intermediate[Burmese_Consonants],0)),LEFT(BA144,4),
IF(ISNUMBER(MATCH(LEFT(BA144,3),Final_Intermediate[Burmese_Consonants],0)),LEFT(BA144,3),
IF(ISNUMBER(MATCH(LEFT(BA144,2),Final_Intermediate[Burmese_Consonants],0)),LEFT(BA144,2),
IF(ISNUMBER(MATCH(LEFT(BA144,1),Final_Intermediate[Burmese_Consonants],0)),LEFT(BA144,1),
"")))))))))))))))</f>
        <v/>
      </c>
      <c r="AA144" t="str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/>
      </c>
      <c r="AB144" t="str">
        <f>IF(AND(OR(BB144="။",BB144="၊"),LEN(BB144)=1),BB144,
IF(ISNUMBER(MATCH(LEFT(BB144,7),Final_modified_Intermediate[Burmese_Consonants],0)),LEFT(BB144,7),
IF(ISNUMBER(MATCH(LEFT(BB144,6),Final_modified_Intermediate[Burmese_Consonants],0)),LEFT(BB144,6),
IF(ISNUMBER(MATCH(LEFT(BB144,5),Final_modified_Intermediate[Burmese_Consonants],0)),LEFT(BB144,5),
IF(ISNUMBER(MATCH(LEFT(BB144,4),Final_modified_Intermediate[Burmese_Consonants],0)),LEFT(BB144,4),
IF(ISNUMBER(MATCH(LEFT(BB144,3),Final_modified_Intermediate[Burmese_Consonants],0)),LEFT(BB144,3),
IF(ISNUMBER(MATCH(LEFT(BB144,2),Final_modified_Intermediate[Burmese_Consonants],0)),LEFT(BB144,2),
IF(ISNUMBER(MATCH(LEFT(BB144,1),Final_modified_Intermediate[Burmese_Consonants],0)),LEFT(BB144,1),
IF(ISNUMBER(MATCH(LEFT(BB144,7),Final_Intermediate[Burmese_Consonants],0)),LEFT(BB144,7),
IF(ISNUMBER(MATCH(LEFT(BB144,6),Final_Intermediate[Burmese_Consonants],0)),LEFT(BB144,6),
IF(ISNUMBER(MATCH(LEFT(BB144,5),Final_Intermediate[Burmese_Consonants],0)),LEFT(BB144,5),
IF(ISNUMBER(MATCH(LEFT(BB144,4),Final_Intermediate[Burmese_Consonants],0)),LEFT(BB144,4),
IF(ISNUMBER(MATCH(LEFT(BB144,3),Final_Intermediate[Burmese_Consonants],0)),LEFT(BB144,3),
IF(ISNUMBER(MATCH(LEFT(BB144,2),Final_Intermediate[Burmese_Consonants],0)),LEFT(BB144,2),
IF(ISNUMBER(MATCH(LEFT(BB144,1),Final_Intermediate[Burmese_Consonants],0)),LEFT(BB144,1),
"")))))))))))))))</f>
        <v/>
      </c>
      <c r="AC144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44" t="str">
        <f>IF(AND(OR(BC144="။",BC144="၊"),LEN(BC144)=1),BC144,
IF(ISNUMBER(MATCH(LEFT(BC144,7),Final_modified_Intermediate[Burmese_Consonants],0)),LEFT(BC144,7),
IF(ISNUMBER(MATCH(LEFT(BC144,6),Final_modified_Intermediate[Burmese_Consonants],0)),LEFT(BC144,6),
IF(ISNUMBER(MATCH(LEFT(BC144,5),Final_modified_Intermediate[Burmese_Consonants],0)),LEFT(BC144,5),
IF(ISNUMBER(MATCH(LEFT(BC144,4),Final_modified_Intermediate[Burmese_Consonants],0)),LEFT(BC144,4),
IF(ISNUMBER(MATCH(LEFT(BC144,3),Final_modified_Intermediate[Burmese_Consonants],0)),LEFT(BC144,3),
IF(ISNUMBER(MATCH(LEFT(BC144,2),Final_modified_Intermediate[Burmese_Consonants],0)),LEFT(BC144,2),
IF(ISNUMBER(MATCH(LEFT(BC144,1),Final_modified_Intermediate[Burmese_Consonants],0)),LEFT(BC144,1),
IF(ISNUMBER(MATCH(LEFT(BC144,7),Final_Intermediate[Burmese_Consonants],0)),LEFT(BC144,7),
IF(ISNUMBER(MATCH(LEFT(BC144,6),Final_Intermediate[Burmese_Consonants],0)),LEFT(BC144,6),
IF(ISNUMBER(MATCH(LEFT(BC144,5),Final_Intermediate[Burmese_Consonants],0)),LEFT(BC144,5),
IF(ISNUMBER(MATCH(LEFT(BC144,4),Final_Intermediate[Burmese_Consonants],0)),LEFT(BC144,4),
IF(ISNUMBER(MATCH(LEFT(BC144,3),Final_Intermediate[Burmese_Consonants],0)),LEFT(BC144,3),
IF(ISNUMBER(MATCH(LEFT(BC144,2),Final_Intermediate[Burmese_Consonants],0)),LEFT(BC144,2),
IF(ISNUMBER(MATCH(LEFT(BC144,1),Final_Intermediate[Burmese_Consonants],0)),LEFT(BC144,1),
"")))))))))))))))</f>
        <v/>
      </c>
      <c r="AE14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44" t="str">
        <f>IF(AND(OR(BD144="။",BD144="၊"),LEN(BD144)=1),BD144,
IF(ISNUMBER(MATCH(LEFT(BD144,7),Final_modified_Intermediate[Burmese_Consonants],0)),LEFT(BD144,7),
IF(ISNUMBER(MATCH(LEFT(BD144,6),Final_modified_Intermediate[Burmese_Consonants],0)),LEFT(BD144,6),
IF(ISNUMBER(MATCH(LEFT(BD144,5),Final_modified_Intermediate[Burmese_Consonants],0)),LEFT(BD144,5),
IF(ISNUMBER(MATCH(LEFT(BD144,4),Final_modified_Intermediate[Burmese_Consonants],0)),LEFT(BD144,4),
IF(ISNUMBER(MATCH(LEFT(BD144,3),Final_modified_Intermediate[Burmese_Consonants],0)),LEFT(BD144,3),
IF(ISNUMBER(MATCH(LEFT(BD144,2),Final_modified_Intermediate[Burmese_Consonants],0)),LEFT(BD144,2),
IF(ISNUMBER(MATCH(LEFT(BD144,1),Final_modified_Intermediate[Burmese_Consonants],0)),LEFT(BD144,1),
IF(ISNUMBER(MATCH(LEFT(BD144,7),Final_Intermediate[Burmese_Consonants],0)),LEFT(BD144,7),
IF(ISNUMBER(MATCH(LEFT(BD144,6),Final_Intermediate[Burmese_Consonants],0)),LEFT(BD144,6),
IF(ISNUMBER(MATCH(LEFT(BD144,5),Final_Intermediate[Burmese_Consonants],0)),LEFT(BD144,5),
IF(ISNUMBER(MATCH(LEFT(BD144,4),Final_Intermediate[Burmese_Consonants],0)),LEFT(BD144,4),
IF(ISNUMBER(MATCH(LEFT(BD144,3),Final_Intermediate[Burmese_Consonants],0)),LEFT(BD144,3),
IF(ISNUMBER(MATCH(LEFT(BD144,2),Final_Intermediate[Burmese_Consonants],0)),LEFT(BD144,2),
IF(ISNUMBER(MATCH(LEFT(BD144,1),Final_Intermediate[Burmese_Consonants],0)),LEFT(BD144,1),
"")))))))))))))))</f>
        <v/>
      </c>
      <c r="AG144" t="str">
        <f>IF(AND(OR(BE144="။",BE144="၊"),LEN(BE144)=1),BE144,
IF(ISNUMBER(MATCH(LEFT(BE144,7),Final_modified_Intermediate[Burmese_Consonants],0)),LEFT(BE144,7),
IF(ISNUMBER(MATCH(LEFT(BE144,6),Final_modified_Intermediate[Burmese_Consonants],0)),LEFT(BE144,6),
IF(ISNUMBER(MATCH(LEFT(BE144,5),Final_modified_Intermediate[Burmese_Consonants],0)),LEFT(BE144,5),
IF(ISNUMBER(MATCH(LEFT(BE144,4),Final_modified_Intermediate[Burmese_Consonants],0)),LEFT(BE144,4),
IF(ISNUMBER(MATCH(LEFT(BE144,3),Final_modified_Intermediate[Burmese_Consonants],0)),LEFT(BE144,3),
IF(ISNUMBER(MATCH(LEFT(BE144,2),Final_modified_Intermediate[Burmese_Consonants],0)),LEFT(BE144,2),
IF(ISNUMBER(MATCH(LEFT(BE144,1),Final_modified_Intermediate[Burmese_Consonants],0)),LEFT(BE144,1),
IF(ISNUMBER(MATCH(LEFT(BE144,7),Final_Intermediate[Burmese_Consonants],0)),LEFT(BE144,7),
IF(ISNUMBER(MATCH(LEFT(BE144,6),Final_Intermediate[Burmese_Consonants],0)),LEFT(BE144,6),
IF(ISNUMBER(MATCH(LEFT(BE144,5),Final_Intermediate[Burmese_Consonants],0)),LEFT(BE144,5),
IF(ISNUMBER(MATCH(LEFT(BE144,4),Final_Intermediate[Burmese_Consonants],0)),LEFT(BE144,4),
IF(ISNUMBER(MATCH(LEFT(BE144,3),Final_Intermediate[Burmese_Consonants],0)),LEFT(BE144,3),
IF(ISNUMBER(MATCH(LEFT(BE144,2),Final_Intermediate[Burmese_Consonants],0)),LEFT(BE144,2),
IF(ISNUMBER(MATCH(LEFT(BE144,1),Final_Intermediate[Burmese_Consonants],0)),LEFT(BE144,1),
"")))))))))))))))</f>
        <v/>
      </c>
      <c r="AH144" t="str">
        <f>IF(AND(OR(BF144="။",BF144="၊"),LEN(BF144)=1),BF144,
IF(ISNUMBER(MATCH(LEFT(BF144,7),Final_modified_Intermediate[Burmese_Consonants],0)),LEFT(BF144,7),
IF(ISNUMBER(MATCH(LEFT(BF144,6),Final_modified_Intermediate[Burmese_Consonants],0)),LEFT(BF144,6),
IF(ISNUMBER(MATCH(LEFT(BF144,5),Final_modified_Intermediate[Burmese_Consonants],0)),LEFT(BF144,5),
IF(ISNUMBER(MATCH(LEFT(BF144,4),Final_modified_Intermediate[Burmese_Consonants],0)),LEFT(BF144,4),
IF(ISNUMBER(MATCH(LEFT(BF144,3),Final_modified_Intermediate[Burmese_Consonants],0)),LEFT(BF144,3),
IF(ISNUMBER(MATCH(LEFT(BF144,2),Final_modified_Intermediate[Burmese_Consonants],0)),LEFT(BF144,2),
IF(ISNUMBER(MATCH(LEFT(BF144,1),Final_modified_Intermediate[Burmese_Consonants],0)),LEFT(BF144,1),
IF(ISNUMBER(MATCH(LEFT(BF144,7),Final_Intermediate[Burmese_Consonants],0)),LEFT(BF144,7),
IF(ISNUMBER(MATCH(LEFT(BF144,6),Final_Intermediate[Burmese_Consonants],0)),LEFT(BF144,6),
IF(ISNUMBER(MATCH(LEFT(BF144,5),Final_Intermediate[Burmese_Consonants],0)),LEFT(BF144,5),
IF(ISNUMBER(MATCH(LEFT(BF144,4),Final_Intermediate[Burmese_Consonants],0)),LEFT(BF144,4),
IF(ISNUMBER(MATCH(LEFT(BF144,3),Final_Intermediate[Burmese_Consonants],0)),LEFT(BF144,3),
IF(ISNUMBER(MATCH(LEFT(BF144,2),Final_Intermediate[Burmese_Consonants],0)),LEFT(BF144,2),
IF(ISNUMBER(MATCH(LEFT(BF144,1),Final_Intermediate[Burmese_Consonants],0)),LEFT(BF144,1),
"")))))))))))))))</f>
        <v/>
      </c>
      <c r="AI144" t="str">
        <f>IF(AND(OR(BG144="။",BG144="၊"),LEN(BG144)=1),BG144,
IF(ISNUMBER(MATCH(LEFT(BG144,7),Final_modified_Intermediate[Burmese_Consonants],0)),LEFT(BG144,7),
IF(ISNUMBER(MATCH(LEFT(BG144,6),Final_modified_Intermediate[Burmese_Consonants],0)),LEFT(BG144,6),
IF(ISNUMBER(MATCH(LEFT(BG144,5),Final_modified_Intermediate[Burmese_Consonants],0)),LEFT(BG144,5),
IF(ISNUMBER(MATCH(LEFT(BG144,4),Final_modified_Intermediate[Burmese_Consonants],0)),LEFT(BG144,4),
IF(ISNUMBER(MATCH(LEFT(BG144,3),Final_modified_Intermediate[Burmese_Consonants],0)),LEFT(BG144,3),
IF(ISNUMBER(MATCH(LEFT(BG144,2),Final_modified_Intermediate[Burmese_Consonants],0)),LEFT(BG144,2),
IF(ISNUMBER(MATCH(LEFT(BG144,1),Final_modified_Intermediate[Burmese_Consonants],0)),LEFT(BG144,1),
IF(ISNUMBER(MATCH(LEFT(BG144,7),Final_Intermediate[Burmese_Consonants],0)),LEFT(BG144,7),
IF(ISNUMBER(MATCH(LEFT(BG144,6),Final_Intermediate[Burmese_Consonants],0)),LEFT(BG144,6),
IF(ISNUMBER(MATCH(LEFT(BG144,5),Final_Intermediate[Burmese_Consonants],0)),LEFT(BG144,5),
IF(ISNUMBER(MATCH(LEFT(BG144,4),Final_Intermediate[Burmese_Consonants],0)),LEFT(BG144,4),
IF(ISNUMBER(MATCH(LEFT(BG144,3),Final_Intermediate[Burmese_Consonants],0)),LEFT(BG144,3),
IF(ISNUMBER(MATCH(LEFT(BG144,2),Final_Intermediate[Burmese_Consonants],0)),LEFT(BG144,2),
IF(ISNUMBER(MATCH(LEFT(BG144,1),Final_Intermediate[Burmese_Consonants],0)),LEFT(BG144,1),
"")))))))))))))))</f>
        <v/>
      </c>
      <c r="AJ144" t="str">
        <f>IF(AND(OR(BH144="။",BH144="၊"),LEN(BH144)=1),BH144,
IF(ISNUMBER(MATCH(LEFT(BH144,7),Final_modified_Intermediate[Burmese_Consonants],0)),LEFT(BH144,7),
IF(ISNUMBER(MATCH(LEFT(BH144,6),Final_modified_Intermediate[Burmese_Consonants],0)),LEFT(BH144,6),
IF(ISNUMBER(MATCH(LEFT(BH144,5),Final_modified_Intermediate[Burmese_Consonants],0)),LEFT(BH144,5),
IF(ISNUMBER(MATCH(LEFT(BH144,4),Final_modified_Intermediate[Burmese_Consonants],0)),LEFT(BH144,4),
IF(ISNUMBER(MATCH(LEFT(BH144,3),Final_modified_Intermediate[Burmese_Consonants],0)),LEFT(BH144,3),
IF(ISNUMBER(MATCH(LEFT(BH144,2),Final_modified_Intermediate[Burmese_Consonants],0)),LEFT(BH144,2),
IF(ISNUMBER(MATCH(LEFT(BH144,1),Final_modified_Intermediate[Burmese_Consonants],0)),LEFT(BH144,1),
IF(ISNUMBER(MATCH(LEFT(BH144,7),Final_Intermediate[Burmese_Consonants],0)),LEFT(BH144,7),
IF(ISNUMBER(MATCH(LEFT(BH144,6),Final_Intermediate[Burmese_Consonants],0)),LEFT(BH144,6),
IF(ISNUMBER(MATCH(LEFT(BH144,5),Final_Intermediate[Burmese_Consonants],0)),LEFT(BH144,5),
IF(ISNUMBER(MATCH(LEFT(BH144,4),Final_Intermediate[Burmese_Consonants],0)),LEFT(BH144,4),
IF(ISNUMBER(MATCH(LEFT(BH144,3),Final_Intermediate[Burmese_Consonants],0)),LEFT(BH144,3),
IF(ISNUMBER(MATCH(LEFT(BH144,2),Final_Intermediate[Burmese_Consonants],0)),LEFT(BH144,2),
IF(ISNUMBER(MATCH(LEFT(BH144,1),Final_Intermediate[Burmese_Consonants],0)),LEFT(BH144,1),
"")))))))))))))))</f>
        <v/>
      </c>
      <c r="AK144" t="str">
        <f>IF(AND(OR(BI144="။",BI144="၊"),LEN(BI144)=1),BI144,
IF(ISNUMBER(MATCH(LEFT(BI144,7),Final_modified_Intermediate[Burmese_Consonants],0)),LEFT(BI144,7),
IF(ISNUMBER(MATCH(LEFT(BI144,6),Final_modified_Intermediate[Burmese_Consonants],0)),LEFT(BI144,6),
IF(ISNUMBER(MATCH(LEFT(BI144,5),Final_modified_Intermediate[Burmese_Consonants],0)),LEFT(BI144,5),
IF(ISNUMBER(MATCH(LEFT(BI144,4),Final_modified_Intermediate[Burmese_Consonants],0)),LEFT(BI144,4),
IF(ISNUMBER(MATCH(LEFT(BI144,3),Final_modified_Intermediate[Burmese_Consonants],0)),LEFT(BI144,3),
IF(ISNUMBER(MATCH(LEFT(BI144,2),Final_modified_Intermediate[Burmese_Consonants],0)),LEFT(BI144,2),
IF(ISNUMBER(MATCH(LEFT(BI144,1),Final_modified_Intermediate[Burmese_Consonants],0)),LEFT(BI144,1),
IF(ISNUMBER(MATCH(LEFT(BI144,7),Final_Intermediate[Burmese_Consonants],0)),LEFT(BI144,7),
IF(ISNUMBER(MATCH(LEFT(BI144,6),Final_Intermediate[Burmese_Consonants],0)),LEFT(BI144,6),
IF(ISNUMBER(MATCH(LEFT(BI144,5),Final_Intermediate[Burmese_Consonants],0)),LEFT(BI144,5),
IF(ISNUMBER(MATCH(LEFT(BI144,4),Final_Intermediate[Burmese_Consonants],0)),LEFT(BI144,4),
IF(ISNUMBER(MATCH(LEFT(BI144,3),Final_Intermediate[Burmese_Consonants],0)),LEFT(BI144,3),
IF(ISNUMBER(MATCH(LEFT(BI144,2),Final_Intermediate[Burmese_Consonants],0)),LEFT(BI144,2),
IF(ISNUMBER(MATCH(LEFT(BI144,1),Final_Intermediate[Burmese_Consonants],0)),LEFT(BI144,1),
"")))))))))))))))</f>
        <v/>
      </c>
      <c r="AL144" t="str">
        <f>IF(AND(OR(BJ144="။",BJ144="၊"),LEN(BJ144)=1),BJ144,
IF(ISNUMBER(MATCH(LEFT(BJ144,7),Final_modified_Intermediate[Burmese_Consonants],0)),LEFT(BJ144,7),
IF(ISNUMBER(MATCH(LEFT(BJ144,6),Final_modified_Intermediate[Burmese_Consonants],0)),LEFT(BJ144,6),
IF(ISNUMBER(MATCH(LEFT(BJ144,5),Final_modified_Intermediate[Burmese_Consonants],0)),LEFT(BJ144,5),
IF(ISNUMBER(MATCH(LEFT(BJ144,4),Final_modified_Intermediate[Burmese_Consonants],0)),LEFT(BJ144,4),
IF(ISNUMBER(MATCH(LEFT(BJ144,3),Final_modified_Intermediate[Burmese_Consonants],0)),LEFT(BJ144,3),
IF(ISNUMBER(MATCH(LEFT(BJ144,2),Final_modified_Intermediate[Burmese_Consonants],0)),LEFT(BJ144,2),
IF(ISNUMBER(MATCH(LEFT(BJ144,1),Final_modified_Intermediate[Burmese_Consonants],0)),LEFT(BJ144,1),
IF(ISNUMBER(MATCH(LEFT(BJ144,7),Final_Intermediate[Burmese_Consonants],0)),LEFT(BJ144,7),
IF(ISNUMBER(MATCH(LEFT(BJ144,6),Final_Intermediate[Burmese_Consonants],0)),LEFT(BJ144,6),
IF(ISNUMBER(MATCH(LEFT(BJ144,5),Final_Intermediate[Burmese_Consonants],0)),LEFT(BJ144,5),
IF(ISNUMBER(MATCH(LEFT(BJ144,4),Final_Intermediate[Burmese_Consonants],0)),LEFT(BJ144,4),
IF(ISNUMBER(MATCH(LEFT(BJ144,3),Final_Intermediate[Burmese_Consonants],0)),LEFT(BJ144,3),
IF(ISNUMBER(MATCH(LEFT(BJ144,2),Final_Intermediate[Burmese_Consonants],0)),LEFT(BJ144,2),
IF(ISNUMBER(MATCH(LEFT(BJ144,1),Final_Intermediate[Burmese_Consonants],0)),LEFT(BJ144,1),
"")))))))))))))))</f>
        <v/>
      </c>
      <c r="AN144" t="e">
        <f>Compiler_Burmese[[#This Row],[Sr. No.]]</f>
        <v>#REF!</v>
      </c>
      <c r="AO14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4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4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4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4" t="e">
        <f>[2]!Vocabulary_Burmese[[#This Row],[Sr. No.]]</f>
        <v>#REF!</v>
      </c>
      <c r="BA144" t="str">
        <f>IF(Raw_data_N2_Kanji[[#This Row],[Categorie]]&lt;&gt;"","",
IF(ISNUMBER(MATCH(V,Special_list[Burmese word],0)),"",
SUBSTITUTE(Raw_data_N2_Kanji[[#This Row],[Raw]]," ","")))</f>
        <v/>
      </c>
      <c r="BB144" t="str">
        <f>RIGHT(Segregate18[[#This Row],[UPGRADE]],LEN(Segregate18[[#This Row],[UPGRADE]])-LEN(Compiler_Burmese[[#This Row],[1]]))</f>
        <v/>
      </c>
      <c r="BC144" t="str">
        <f>RIGHT(Segregate18[[#This Row],[11]],LEN(Segregate18[[#This Row],[11]])-LEN(Compiler_Burmese[[#This Row],[2]]))</f>
        <v/>
      </c>
      <c r="BD144" t="str">
        <f>RIGHT(Segregate18[[#This Row],[21]],LEN(Segregate18[[#This Row],[21]])-LEN(Compiler_Burmese[[#This Row],[3]]))</f>
        <v/>
      </c>
      <c r="BE144" t="str">
        <f>RIGHT(Segregate18[[#This Row],[31]],LEN(Segregate18[[#This Row],[31]])-LEN(Compiler_Burmese[[#This Row],[4]]))</f>
        <v/>
      </c>
      <c r="BF144" t="str">
        <f>RIGHT(Segregate18[[#This Row],[41]],LEN(Segregate18[[#This Row],[41]])-LEN(Compiler_Burmese[[#This Row],[5]]))</f>
        <v/>
      </c>
      <c r="BG144" t="str">
        <f>RIGHT(Segregate18[[#This Row],[51]],LEN(Segregate18[[#This Row],[51]])-LEN(Compiler_Burmese[[#This Row],[6]]))</f>
        <v/>
      </c>
      <c r="BH144" t="str">
        <f>RIGHT(Segregate18[[#This Row],[61]],LEN(Segregate18[[#This Row],[61]])-LEN(Compiler_Burmese[[#This Row],[7]]))</f>
        <v/>
      </c>
      <c r="BI144" t="str">
        <f>RIGHT(Segregate18[[#This Row],[71]],LEN(Segregate18[[#This Row],[71]])-LEN(Compiler_Burmese[[#This Row],[8]]))</f>
        <v/>
      </c>
      <c r="BJ144" t="str">
        <f>RIGHT(Segregate18[[#This Row],[81]],LEN(Segregate18[[#This Row],[81]])-LEN(Compiler_Burmese[[#This Row],[9]]))</f>
        <v/>
      </c>
    </row>
    <row r="145" spans="1:62" ht="14.25" customHeight="1" x14ac:dyDescent="0.3">
      <c r="A145">
        <f>IF(Raw_data_N2_Kanji[[#This Row],[Categorie]]&lt;&gt;"",$A144+1,$A144)</f>
        <v>14</v>
      </c>
      <c r="B145" s="6">
        <f>IF(AND(Raw_data_N2_Kanji[[#This Row],[Supporting word 1]]="",Raw_data_N2_Kanji[[#This Row],[Supporting word 2]]=""),$B144,$B144+1)</f>
        <v>0</v>
      </c>
      <c r="C145" s="9">
        <f>ROW()-ROW(Raw_data_N2_Kanji[#Headers])</f>
        <v>143</v>
      </c>
      <c r="D145" s="9" t="s">
        <v>5</v>
      </c>
      <c r="E145" s="9" t="str">
        <f>IF(Raw_data_N2_Kanji[[#This Row],[Categorie]]="",$E144,Raw_data_N2_Kanji[[#This Row],[Categorie]])</f>
        <v>Drinks &amp; beverages</v>
      </c>
      <c r="F145" s="9">
        <f t="shared" si="3"/>
        <v>1</v>
      </c>
      <c r="G145" s="57" t="str">
        <f>Raw_data_N2_Kanji[[#This Row],[Lecture_no]]&amp;"_"&amp;Raw_data_N2_Kanji[[#This Row],[Receipe_no]]</f>
        <v>Drinks &amp; beverages_1</v>
      </c>
      <c r="H145" s="11" t="s">
        <v>27573</v>
      </c>
      <c r="I14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ကော်ဖီ</v>
      </c>
      <c r="K14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5" s="11"/>
      <c r="N145" s="11"/>
      <c r="O14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5" s="12" t="s">
        <v>27756</v>
      </c>
      <c r="Q145" s="12">
        <f>IF(Raw_data_N2_Kanji[[#This Row],[Receipe_no]]=0,$Q144,
$Q144+1)</f>
        <v>129</v>
      </c>
      <c r="R145" s="11"/>
      <c r="S145" s="11">
        <f>IF(Raw_data_N2_Kanji[[#This Row],[Marking]]="",1,"")</f>
        <v>1</v>
      </c>
      <c r="T145" s="11" t="str">
        <f>IF(Raw_data_N2_Kanji[[#This Row],[Marking_blank]]="",SUMPRODUCT(COUNTIF($S$3:$S145,$S145)),"")</f>
        <v/>
      </c>
      <c r="U145" s="12">
        <f>Raw_data_N2_Kanji[[#This Row],[Sr. no.]]</f>
        <v>143</v>
      </c>
      <c r="V145" s="11">
        <f>SUMPRODUCT(COUNTIF($J$3:$J145,$J145))</f>
        <v>1</v>
      </c>
      <c r="W145" s="82">
        <f>LEN('1_Raw_data'!$J145)</f>
        <v>6</v>
      </c>
      <c r="Y145" t="e">
        <f>Segregate18[[#This Row],[Sr. No.]]</f>
        <v>#REF!</v>
      </c>
      <c r="Z145" t="str">
        <f>IF(AND(OR(BA145="။",BA145="၊"),LEN(BA145)=1),BA145,
IF(ISNUMBER(MATCH(LEFT(BA145,7),Final_modified_Intermediate[Burmese_Consonants],0)),LEFT(BA145,7),
IF(ISNUMBER(MATCH(LEFT(BA145,6),Final_modified_Intermediate[Burmese_Consonants],0)),LEFT(BA145,6),
IF(ISNUMBER(MATCH(LEFT(BA145,5),Final_modified_Intermediate[Burmese_Consonants],0)),LEFT(BA145,5),
IF(ISNUMBER(MATCH(LEFT(BA145,4),Final_modified_Intermediate[Burmese_Consonants],0)),LEFT(BA145,4),
IF(ISNUMBER(MATCH(LEFT(BA145,3),Final_modified_Intermediate[Burmese_Consonants],0)),LEFT(BA145,3),
IF(ISNUMBER(MATCH(LEFT(BA145,2),Final_modified_Intermediate[Burmese_Consonants],0)),LEFT(BA145,2),
IF(ISNUMBER(MATCH(LEFT(BA145,1),Final_modified_Intermediate[Burmese_Consonants],0)),LEFT(BA145,1),
IF(ISNUMBER(MATCH(LEFT(BA145,7),Final_Intermediate[Burmese_Consonants],0)),LEFT(BA145,7),
IF(ISNUMBER(MATCH(LEFT(BA145,6),Final_Intermediate[Burmese_Consonants],0)),LEFT(BA145,6),
IF(ISNUMBER(MATCH(LEFT(BA145,5),Final_Intermediate[Burmese_Consonants],0)),LEFT(BA145,5),
IF(ISNUMBER(MATCH(LEFT(BA145,4),Final_Intermediate[Burmese_Consonants],0)),LEFT(BA145,4),
IF(ISNUMBER(MATCH(LEFT(BA145,3),Final_Intermediate[Burmese_Consonants],0)),LEFT(BA145,3),
IF(ISNUMBER(MATCH(LEFT(BA145,2),Final_Intermediate[Burmese_Consonants],0)),LEFT(BA145,2),
IF(ISNUMBER(MATCH(LEFT(BA145,1),Final_Intermediate[Burmese_Consonants],0)),LEFT(BA145,1),
"")))))))))))))))</f>
        <v>ကော်</v>
      </c>
      <c r="AA14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5" t="str">
        <f>IF(AND(OR(BB145="။",BB145="၊"),LEN(BB145)=1),BB145,
IF(ISNUMBER(MATCH(LEFT(BB145,7),Final_modified_Intermediate[Burmese_Consonants],0)),LEFT(BB145,7),
IF(ISNUMBER(MATCH(LEFT(BB145,6),Final_modified_Intermediate[Burmese_Consonants],0)),LEFT(BB145,6),
IF(ISNUMBER(MATCH(LEFT(BB145,5),Final_modified_Intermediate[Burmese_Consonants],0)),LEFT(BB145,5),
IF(ISNUMBER(MATCH(LEFT(BB145,4),Final_modified_Intermediate[Burmese_Consonants],0)),LEFT(BB145,4),
IF(ISNUMBER(MATCH(LEFT(BB145,3),Final_modified_Intermediate[Burmese_Consonants],0)),LEFT(BB145,3),
IF(ISNUMBER(MATCH(LEFT(BB145,2),Final_modified_Intermediate[Burmese_Consonants],0)),LEFT(BB145,2),
IF(ISNUMBER(MATCH(LEFT(BB145,1),Final_modified_Intermediate[Burmese_Consonants],0)),LEFT(BB145,1),
IF(ISNUMBER(MATCH(LEFT(BB145,7),Final_Intermediate[Burmese_Consonants],0)),LEFT(BB145,7),
IF(ISNUMBER(MATCH(LEFT(BB145,6),Final_Intermediate[Burmese_Consonants],0)),LEFT(BB145,6),
IF(ISNUMBER(MATCH(LEFT(BB145,5),Final_Intermediate[Burmese_Consonants],0)),LEFT(BB145,5),
IF(ISNUMBER(MATCH(LEFT(BB145,4),Final_Intermediate[Burmese_Consonants],0)),LEFT(BB145,4),
IF(ISNUMBER(MATCH(LEFT(BB145,3),Final_Intermediate[Burmese_Consonants],0)),LEFT(BB145,3),
IF(ISNUMBER(MATCH(LEFT(BB145,2),Final_Intermediate[Burmese_Consonants],0)),LEFT(BB145,2),
IF(ISNUMBER(MATCH(LEFT(BB145,1),Final_Intermediate[Burmese_Consonants],0)),LEFT(BB145,1),
"")))))))))))))))</f>
        <v>ဖီ</v>
      </c>
      <c r="AC14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5" t="str">
        <f>IF(AND(OR(BC145="။",BC145="၊"),LEN(BC145)=1),BC145,
IF(ISNUMBER(MATCH(LEFT(BC145,7),Final_modified_Intermediate[Burmese_Consonants],0)),LEFT(BC145,7),
IF(ISNUMBER(MATCH(LEFT(BC145,6),Final_modified_Intermediate[Burmese_Consonants],0)),LEFT(BC145,6),
IF(ISNUMBER(MATCH(LEFT(BC145,5),Final_modified_Intermediate[Burmese_Consonants],0)),LEFT(BC145,5),
IF(ISNUMBER(MATCH(LEFT(BC145,4),Final_modified_Intermediate[Burmese_Consonants],0)),LEFT(BC145,4),
IF(ISNUMBER(MATCH(LEFT(BC145,3),Final_modified_Intermediate[Burmese_Consonants],0)),LEFT(BC145,3),
IF(ISNUMBER(MATCH(LEFT(BC145,2),Final_modified_Intermediate[Burmese_Consonants],0)),LEFT(BC145,2),
IF(ISNUMBER(MATCH(LEFT(BC145,1),Final_modified_Intermediate[Burmese_Consonants],0)),LEFT(BC145,1),
IF(ISNUMBER(MATCH(LEFT(BC145,7),Final_Intermediate[Burmese_Consonants],0)),LEFT(BC145,7),
IF(ISNUMBER(MATCH(LEFT(BC145,6),Final_Intermediate[Burmese_Consonants],0)),LEFT(BC145,6),
IF(ISNUMBER(MATCH(LEFT(BC145,5),Final_Intermediate[Burmese_Consonants],0)),LEFT(BC145,5),
IF(ISNUMBER(MATCH(LEFT(BC145,4),Final_Intermediate[Burmese_Consonants],0)),LEFT(BC145,4),
IF(ISNUMBER(MATCH(LEFT(BC145,3),Final_Intermediate[Burmese_Consonants],0)),LEFT(BC145,3),
IF(ISNUMBER(MATCH(LEFT(BC145,2),Final_Intermediate[Burmese_Consonants],0)),LEFT(BC145,2),
IF(ISNUMBER(MATCH(LEFT(BC145,1),Final_Intermediate[Burmese_Consonants],0)),LEFT(BC145,1),
"")))))))))))))))</f>
        <v/>
      </c>
      <c r="AE14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45" t="str">
        <f>IF(AND(OR(BD145="။",BD145="၊"),LEN(BD145)=1),BD145,
IF(ISNUMBER(MATCH(LEFT(BD145,7),Final_modified_Intermediate[Burmese_Consonants],0)),LEFT(BD145,7),
IF(ISNUMBER(MATCH(LEFT(BD145,6),Final_modified_Intermediate[Burmese_Consonants],0)),LEFT(BD145,6),
IF(ISNUMBER(MATCH(LEFT(BD145,5),Final_modified_Intermediate[Burmese_Consonants],0)),LEFT(BD145,5),
IF(ISNUMBER(MATCH(LEFT(BD145,4),Final_modified_Intermediate[Burmese_Consonants],0)),LEFT(BD145,4),
IF(ISNUMBER(MATCH(LEFT(BD145,3),Final_modified_Intermediate[Burmese_Consonants],0)),LEFT(BD145,3),
IF(ISNUMBER(MATCH(LEFT(BD145,2),Final_modified_Intermediate[Burmese_Consonants],0)),LEFT(BD145,2),
IF(ISNUMBER(MATCH(LEFT(BD145,1),Final_modified_Intermediate[Burmese_Consonants],0)),LEFT(BD145,1),
IF(ISNUMBER(MATCH(LEFT(BD145,7),Final_Intermediate[Burmese_Consonants],0)),LEFT(BD145,7),
IF(ISNUMBER(MATCH(LEFT(BD145,6),Final_Intermediate[Burmese_Consonants],0)),LEFT(BD145,6),
IF(ISNUMBER(MATCH(LEFT(BD145,5),Final_Intermediate[Burmese_Consonants],0)),LEFT(BD145,5),
IF(ISNUMBER(MATCH(LEFT(BD145,4),Final_Intermediate[Burmese_Consonants],0)),LEFT(BD145,4),
IF(ISNUMBER(MATCH(LEFT(BD145,3),Final_Intermediate[Burmese_Consonants],0)),LEFT(BD145,3),
IF(ISNUMBER(MATCH(LEFT(BD145,2),Final_Intermediate[Burmese_Consonants],0)),LEFT(BD145,2),
IF(ISNUMBER(MATCH(LEFT(BD145,1),Final_Intermediate[Burmese_Consonants],0)),LEFT(BD145,1),
"")))))))))))))))</f>
        <v/>
      </c>
      <c r="AG145" t="str">
        <f>IF(AND(OR(BE145="။",BE145="၊"),LEN(BE145)=1),BE145,
IF(ISNUMBER(MATCH(LEFT(BE145,7),Final_modified_Intermediate[Burmese_Consonants],0)),LEFT(BE145,7),
IF(ISNUMBER(MATCH(LEFT(BE145,6),Final_modified_Intermediate[Burmese_Consonants],0)),LEFT(BE145,6),
IF(ISNUMBER(MATCH(LEFT(BE145,5),Final_modified_Intermediate[Burmese_Consonants],0)),LEFT(BE145,5),
IF(ISNUMBER(MATCH(LEFT(BE145,4),Final_modified_Intermediate[Burmese_Consonants],0)),LEFT(BE145,4),
IF(ISNUMBER(MATCH(LEFT(BE145,3),Final_modified_Intermediate[Burmese_Consonants],0)),LEFT(BE145,3),
IF(ISNUMBER(MATCH(LEFT(BE145,2),Final_modified_Intermediate[Burmese_Consonants],0)),LEFT(BE145,2),
IF(ISNUMBER(MATCH(LEFT(BE145,1),Final_modified_Intermediate[Burmese_Consonants],0)),LEFT(BE145,1),
IF(ISNUMBER(MATCH(LEFT(BE145,7),Final_Intermediate[Burmese_Consonants],0)),LEFT(BE145,7),
IF(ISNUMBER(MATCH(LEFT(BE145,6),Final_Intermediate[Burmese_Consonants],0)),LEFT(BE145,6),
IF(ISNUMBER(MATCH(LEFT(BE145,5),Final_Intermediate[Burmese_Consonants],0)),LEFT(BE145,5),
IF(ISNUMBER(MATCH(LEFT(BE145,4),Final_Intermediate[Burmese_Consonants],0)),LEFT(BE145,4),
IF(ISNUMBER(MATCH(LEFT(BE145,3),Final_Intermediate[Burmese_Consonants],0)),LEFT(BE145,3),
IF(ISNUMBER(MATCH(LEFT(BE145,2),Final_Intermediate[Burmese_Consonants],0)),LEFT(BE145,2),
IF(ISNUMBER(MATCH(LEFT(BE145,1),Final_Intermediate[Burmese_Consonants],0)),LEFT(BE145,1),
"")))))))))))))))</f>
        <v/>
      </c>
      <c r="AH145" t="str">
        <f>IF(AND(OR(BF145="။",BF145="၊"),LEN(BF145)=1),BF145,
IF(ISNUMBER(MATCH(LEFT(BF145,7),Final_modified_Intermediate[Burmese_Consonants],0)),LEFT(BF145,7),
IF(ISNUMBER(MATCH(LEFT(BF145,6),Final_modified_Intermediate[Burmese_Consonants],0)),LEFT(BF145,6),
IF(ISNUMBER(MATCH(LEFT(BF145,5),Final_modified_Intermediate[Burmese_Consonants],0)),LEFT(BF145,5),
IF(ISNUMBER(MATCH(LEFT(BF145,4),Final_modified_Intermediate[Burmese_Consonants],0)),LEFT(BF145,4),
IF(ISNUMBER(MATCH(LEFT(BF145,3),Final_modified_Intermediate[Burmese_Consonants],0)),LEFT(BF145,3),
IF(ISNUMBER(MATCH(LEFT(BF145,2),Final_modified_Intermediate[Burmese_Consonants],0)),LEFT(BF145,2),
IF(ISNUMBER(MATCH(LEFT(BF145,1),Final_modified_Intermediate[Burmese_Consonants],0)),LEFT(BF145,1),
IF(ISNUMBER(MATCH(LEFT(BF145,7),Final_Intermediate[Burmese_Consonants],0)),LEFT(BF145,7),
IF(ISNUMBER(MATCH(LEFT(BF145,6),Final_Intermediate[Burmese_Consonants],0)),LEFT(BF145,6),
IF(ISNUMBER(MATCH(LEFT(BF145,5),Final_Intermediate[Burmese_Consonants],0)),LEFT(BF145,5),
IF(ISNUMBER(MATCH(LEFT(BF145,4),Final_Intermediate[Burmese_Consonants],0)),LEFT(BF145,4),
IF(ISNUMBER(MATCH(LEFT(BF145,3),Final_Intermediate[Burmese_Consonants],0)),LEFT(BF145,3),
IF(ISNUMBER(MATCH(LEFT(BF145,2),Final_Intermediate[Burmese_Consonants],0)),LEFT(BF145,2),
IF(ISNUMBER(MATCH(LEFT(BF145,1),Final_Intermediate[Burmese_Consonants],0)),LEFT(BF145,1),
"")))))))))))))))</f>
        <v/>
      </c>
      <c r="AI145" t="str">
        <f>IF(AND(OR(BG145="။",BG145="၊"),LEN(BG145)=1),BG145,
IF(ISNUMBER(MATCH(LEFT(BG145,7),Final_modified_Intermediate[Burmese_Consonants],0)),LEFT(BG145,7),
IF(ISNUMBER(MATCH(LEFT(BG145,6),Final_modified_Intermediate[Burmese_Consonants],0)),LEFT(BG145,6),
IF(ISNUMBER(MATCH(LEFT(BG145,5),Final_modified_Intermediate[Burmese_Consonants],0)),LEFT(BG145,5),
IF(ISNUMBER(MATCH(LEFT(BG145,4),Final_modified_Intermediate[Burmese_Consonants],0)),LEFT(BG145,4),
IF(ISNUMBER(MATCH(LEFT(BG145,3),Final_modified_Intermediate[Burmese_Consonants],0)),LEFT(BG145,3),
IF(ISNUMBER(MATCH(LEFT(BG145,2),Final_modified_Intermediate[Burmese_Consonants],0)),LEFT(BG145,2),
IF(ISNUMBER(MATCH(LEFT(BG145,1),Final_modified_Intermediate[Burmese_Consonants],0)),LEFT(BG145,1),
IF(ISNUMBER(MATCH(LEFT(BG145,7),Final_Intermediate[Burmese_Consonants],0)),LEFT(BG145,7),
IF(ISNUMBER(MATCH(LEFT(BG145,6),Final_Intermediate[Burmese_Consonants],0)),LEFT(BG145,6),
IF(ISNUMBER(MATCH(LEFT(BG145,5),Final_Intermediate[Burmese_Consonants],0)),LEFT(BG145,5),
IF(ISNUMBER(MATCH(LEFT(BG145,4),Final_Intermediate[Burmese_Consonants],0)),LEFT(BG145,4),
IF(ISNUMBER(MATCH(LEFT(BG145,3),Final_Intermediate[Burmese_Consonants],0)),LEFT(BG145,3),
IF(ISNUMBER(MATCH(LEFT(BG145,2),Final_Intermediate[Burmese_Consonants],0)),LEFT(BG145,2),
IF(ISNUMBER(MATCH(LEFT(BG145,1),Final_Intermediate[Burmese_Consonants],0)),LEFT(BG145,1),
"")))))))))))))))</f>
        <v/>
      </c>
      <c r="AJ145" t="str">
        <f>IF(AND(OR(BH145="။",BH145="၊"),LEN(BH145)=1),BH145,
IF(ISNUMBER(MATCH(LEFT(BH145,7),Final_modified_Intermediate[Burmese_Consonants],0)),LEFT(BH145,7),
IF(ISNUMBER(MATCH(LEFT(BH145,6),Final_modified_Intermediate[Burmese_Consonants],0)),LEFT(BH145,6),
IF(ISNUMBER(MATCH(LEFT(BH145,5),Final_modified_Intermediate[Burmese_Consonants],0)),LEFT(BH145,5),
IF(ISNUMBER(MATCH(LEFT(BH145,4),Final_modified_Intermediate[Burmese_Consonants],0)),LEFT(BH145,4),
IF(ISNUMBER(MATCH(LEFT(BH145,3),Final_modified_Intermediate[Burmese_Consonants],0)),LEFT(BH145,3),
IF(ISNUMBER(MATCH(LEFT(BH145,2),Final_modified_Intermediate[Burmese_Consonants],0)),LEFT(BH145,2),
IF(ISNUMBER(MATCH(LEFT(BH145,1),Final_modified_Intermediate[Burmese_Consonants],0)),LEFT(BH145,1),
IF(ISNUMBER(MATCH(LEFT(BH145,7),Final_Intermediate[Burmese_Consonants],0)),LEFT(BH145,7),
IF(ISNUMBER(MATCH(LEFT(BH145,6),Final_Intermediate[Burmese_Consonants],0)),LEFT(BH145,6),
IF(ISNUMBER(MATCH(LEFT(BH145,5),Final_Intermediate[Burmese_Consonants],0)),LEFT(BH145,5),
IF(ISNUMBER(MATCH(LEFT(BH145,4),Final_Intermediate[Burmese_Consonants],0)),LEFT(BH145,4),
IF(ISNUMBER(MATCH(LEFT(BH145,3),Final_Intermediate[Burmese_Consonants],0)),LEFT(BH145,3),
IF(ISNUMBER(MATCH(LEFT(BH145,2),Final_Intermediate[Burmese_Consonants],0)),LEFT(BH145,2),
IF(ISNUMBER(MATCH(LEFT(BH145,1),Final_Intermediate[Burmese_Consonants],0)),LEFT(BH145,1),
"")))))))))))))))</f>
        <v/>
      </c>
      <c r="AK145" t="str">
        <f>IF(AND(OR(BI145="။",BI145="၊"),LEN(BI145)=1),BI145,
IF(ISNUMBER(MATCH(LEFT(BI145,7),Final_modified_Intermediate[Burmese_Consonants],0)),LEFT(BI145,7),
IF(ISNUMBER(MATCH(LEFT(BI145,6),Final_modified_Intermediate[Burmese_Consonants],0)),LEFT(BI145,6),
IF(ISNUMBER(MATCH(LEFT(BI145,5),Final_modified_Intermediate[Burmese_Consonants],0)),LEFT(BI145,5),
IF(ISNUMBER(MATCH(LEFT(BI145,4),Final_modified_Intermediate[Burmese_Consonants],0)),LEFT(BI145,4),
IF(ISNUMBER(MATCH(LEFT(BI145,3),Final_modified_Intermediate[Burmese_Consonants],0)),LEFT(BI145,3),
IF(ISNUMBER(MATCH(LEFT(BI145,2),Final_modified_Intermediate[Burmese_Consonants],0)),LEFT(BI145,2),
IF(ISNUMBER(MATCH(LEFT(BI145,1),Final_modified_Intermediate[Burmese_Consonants],0)),LEFT(BI145,1),
IF(ISNUMBER(MATCH(LEFT(BI145,7),Final_Intermediate[Burmese_Consonants],0)),LEFT(BI145,7),
IF(ISNUMBER(MATCH(LEFT(BI145,6),Final_Intermediate[Burmese_Consonants],0)),LEFT(BI145,6),
IF(ISNUMBER(MATCH(LEFT(BI145,5),Final_Intermediate[Burmese_Consonants],0)),LEFT(BI145,5),
IF(ISNUMBER(MATCH(LEFT(BI145,4),Final_Intermediate[Burmese_Consonants],0)),LEFT(BI145,4),
IF(ISNUMBER(MATCH(LEFT(BI145,3),Final_Intermediate[Burmese_Consonants],0)),LEFT(BI145,3),
IF(ISNUMBER(MATCH(LEFT(BI145,2),Final_Intermediate[Burmese_Consonants],0)),LEFT(BI145,2),
IF(ISNUMBER(MATCH(LEFT(BI145,1),Final_Intermediate[Burmese_Consonants],0)),LEFT(BI145,1),
"")))))))))))))))</f>
        <v/>
      </c>
      <c r="AL145" t="str">
        <f>IF(AND(OR(BJ145="။",BJ145="၊"),LEN(BJ145)=1),BJ145,
IF(ISNUMBER(MATCH(LEFT(BJ145,7),Final_modified_Intermediate[Burmese_Consonants],0)),LEFT(BJ145,7),
IF(ISNUMBER(MATCH(LEFT(BJ145,6),Final_modified_Intermediate[Burmese_Consonants],0)),LEFT(BJ145,6),
IF(ISNUMBER(MATCH(LEFT(BJ145,5),Final_modified_Intermediate[Burmese_Consonants],0)),LEFT(BJ145,5),
IF(ISNUMBER(MATCH(LEFT(BJ145,4),Final_modified_Intermediate[Burmese_Consonants],0)),LEFT(BJ145,4),
IF(ISNUMBER(MATCH(LEFT(BJ145,3),Final_modified_Intermediate[Burmese_Consonants],0)),LEFT(BJ145,3),
IF(ISNUMBER(MATCH(LEFT(BJ145,2),Final_modified_Intermediate[Burmese_Consonants],0)),LEFT(BJ145,2),
IF(ISNUMBER(MATCH(LEFT(BJ145,1),Final_modified_Intermediate[Burmese_Consonants],0)),LEFT(BJ145,1),
IF(ISNUMBER(MATCH(LEFT(BJ145,7),Final_Intermediate[Burmese_Consonants],0)),LEFT(BJ145,7),
IF(ISNUMBER(MATCH(LEFT(BJ145,6),Final_Intermediate[Burmese_Consonants],0)),LEFT(BJ145,6),
IF(ISNUMBER(MATCH(LEFT(BJ145,5),Final_Intermediate[Burmese_Consonants],0)),LEFT(BJ145,5),
IF(ISNUMBER(MATCH(LEFT(BJ145,4),Final_Intermediate[Burmese_Consonants],0)),LEFT(BJ145,4),
IF(ISNUMBER(MATCH(LEFT(BJ145,3),Final_Intermediate[Burmese_Consonants],0)),LEFT(BJ145,3),
IF(ISNUMBER(MATCH(LEFT(BJ145,2),Final_Intermediate[Burmese_Consonants],0)),LEFT(BJ145,2),
IF(ISNUMBER(MATCH(LEFT(BJ145,1),Final_Intermediate[Burmese_Consonants],0)),LEFT(BJ145,1),
"")))))))))))))))</f>
        <v/>
      </c>
      <c r="AN145" t="e">
        <f>Compiler_Burmese[[#This Row],[Sr. No.]]</f>
        <v>#REF!</v>
      </c>
      <c r="AO14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4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5" t="e">
        <f>[2]!Vocabulary_Burmese[[#This Row],[Sr. No.]]</f>
        <v>#REF!</v>
      </c>
      <c r="BA145" t="str">
        <f>IF(Raw_data_N2_Kanji[[#This Row],[Categorie]]&lt;&gt;"","",
IF(ISNUMBER(MATCH(V,Special_list[Burmese word],0)),"",
SUBSTITUTE(Raw_data_N2_Kanji[[#This Row],[Raw]]," ","")))</f>
        <v>ကော်ဖီ</v>
      </c>
      <c r="BB145" t="str">
        <f>RIGHT(Segregate18[[#This Row],[UPGRADE]],LEN(Segregate18[[#This Row],[UPGRADE]])-LEN(Compiler_Burmese[[#This Row],[1]]))</f>
        <v>ဖီ</v>
      </c>
      <c r="BC145" t="str">
        <f>RIGHT(Segregate18[[#This Row],[11]],LEN(Segregate18[[#This Row],[11]])-LEN(Compiler_Burmese[[#This Row],[2]]))</f>
        <v/>
      </c>
      <c r="BD145" t="str">
        <f>RIGHT(Segregate18[[#This Row],[21]],LEN(Segregate18[[#This Row],[21]])-LEN(Compiler_Burmese[[#This Row],[3]]))</f>
        <v/>
      </c>
      <c r="BE145" t="str">
        <f>RIGHT(Segregate18[[#This Row],[31]],LEN(Segregate18[[#This Row],[31]])-LEN(Compiler_Burmese[[#This Row],[4]]))</f>
        <v/>
      </c>
      <c r="BF145" t="str">
        <f>RIGHT(Segregate18[[#This Row],[41]],LEN(Segregate18[[#This Row],[41]])-LEN(Compiler_Burmese[[#This Row],[5]]))</f>
        <v/>
      </c>
      <c r="BG145" t="str">
        <f>RIGHT(Segregate18[[#This Row],[51]],LEN(Segregate18[[#This Row],[51]])-LEN(Compiler_Burmese[[#This Row],[6]]))</f>
        <v/>
      </c>
      <c r="BH145" t="str">
        <f>RIGHT(Segregate18[[#This Row],[61]],LEN(Segregate18[[#This Row],[61]])-LEN(Compiler_Burmese[[#This Row],[7]]))</f>
        <v/>
      </c>
      <c r="BI145" t="str">
        <f>RIGHT(Segregate18[[#This Row],[71]],LEN(Segregate18[[#This Row],[71]])-LEN(Compiler_Burmese[[#This Row],[8]]))</f>
        <v/>
      </c>
      <c r="BJ145" t="str">
        <f>RIGHT(Segregate18[[#This Row],[81]],LEN(Segregate18[[#This Row],[81]])-LEN(Compiler_Burmese[[#This Row],[9]]))</f>
        <v/>
      </c>
    </row>
    <row r="146" spans="1:62" ht="14.25" customHeight="1" x14ac:dyDescent="0.3">
      <c r="A146">
        <f>IF(Raw_data_N2_Kanji[[#This Row],[Categorie]]&lt;&gt;"",$A145+1,$A145)</f>
        <v>14</v>
      </c>
      <c r="B146" s="6">
        <f>IF(AND(Raw_data_N2_Kanji[[#This Row],[Supporting word 1]]="",Raw_data_N2_Kanji[[#This Row],[Supporting word 2]]=""),$B145,$B145+1)</f>
        <v>0</v>
      </c>
      <c r="C146" s="9">
        <f>ROW()-ROW(Raw_data_N2_Kanji[#Headers])</f>
        <v>144</v>
      </c>
      <c r="D146" s="9" t="s">
        <v>5</v>
      </c>
      <c r="E146" s="9" t="str">
        <f>IF(Raw_data_N2_Kanji[[#This Row],[Categorie]]="",$E145,Raw_data_N2_Kanji[[#This Row],[Categorie]])</f>
        <v>Drinks &amp; beverages</v>
      </c>
      <c r="F146" s="9">
        <f t="shared" si="3"/>
        <v>2</v>
      </c>
      <c r="G146" s="57" t="str">
        <f>Raw_data_N2_Kanji[[#This Row],[Lecture_no]]&amp;"_"&amp;Raw_data_N2_Kanji[[#This Row],[Receipe_no]]</f>
        <v>Drinks &amp; beverages_2</v>
      </c>
      <c r="H146" s="101" t="s">
        <v>27574</v>
      </c>
      <c r="I14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လက်ဖက်ရည်ကြမ်း</v>
      </c>
      <c r="K14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6" s="11"/>
      <c r="N146" s="11"/>
      <c r="O14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6" s="12" t="s">
        <v>27757</v>
      </c>
      <c r="Q146" s="12">
        <f>IF(Raw_data_N2_Kanji[[#This Row],[Receipe_no]]=0,$Q145,
$Q145+1)</f>
        <v>130</v>
      </c>
      <c r="R146" s="11"/>
      <c r="S146" s="11">
        <f>IF(Raw_data_N2_Kanji[[#This Row],[Marking]]="",1,"")</f>
        <v>1</v>
      </c>
      <c r="T146" s="11" t="str">
        <f>IF(Raw_data_N2_Kanji[[#This Row],[Marking_blank]]="",SUMPRODUCT(COUNTIF($S$3:$S146,$S146)),"")</f>
        <v/>
      </c>
      <c r="U146" s="12">
        <f>Raw_data_N2_Kanji[[#This Row],[Sr. no.]]</f>
        <v>144</v>
      </c>
      <c r="V146" s="11">
        <f>SUMPRODUCT(COUNTIF($J$3:$J146,$J146))</f>
        <v>1</v>
      </c>
      <c r="W146" s="82">
        <f>LEN('1_Raw_data'!$J146)</f>
        <v>14</v>
      </c>
      <c r="Y146" t="e">
        <f>Segregate18[[#This Row],[Sr. No.]]</f>
        <v>#REF!</v>
      </c>
      <c r="Z146" t="str">
        <f>IF(AND(OR(BA146="။",BA146="၊"),LEN(BA146)=1),BA146,
IF(ISNUMBER(MATCH(LEFT(BA146,7),Final_modified_Intermediate[Burmese_Consonants],0)),LEFT(BA146,7),
IF(ISNUMBER(MATCH(LEFT(BA146,6),Final_modified_Intermediate[Burmese_Consonants],0)),LEFT(BA146,6),
IF(ISNUMBER(MATCH(LEFT(BA146,5),Final_modified_Intermediate[Burmese_Consonants],0)),LEFT(BA146,5),
IF(ISNUMBER(MATCH(LEFT(BA146,4),Final_modified_Intermediate[Burmese_Consonants],0)),LEFT(BA146,4),
IF(ISNUMBER(MATCH(LEFT(BA146,3),Final_modified_Intermediate[Burmese_Consonants],0)),LEFT(BA146,3),
IF(ISNUMBER(MATCH(LEFT(BA146,2),Final_modified_Intermediate[Burmese_Consonants],0)),LEFT(BA146,2),
IF(ISNUMBER(MATCH(LEFT(BA146,1),Final_modified_Intermediate[Burmese_Consonants],0)),LEFT(BA146,1),
IF(ISNUMBER(MATCH(LEFT(BA146,7),Final_Intermediate[Burmese_Consonants],0)),LEFT(BA146,7),
IF(ISNUMBER(MATCH(LEFT(BA146,6),Final_Intermediate[Burmese_Consonants],0)),LEFT(BA146,6),
IF(ISNUMBER(MATCH(LEFT(BA146,5),Final_Intermediate[Burmese_Consonants],0)),LEFT(BA146,5),
IF(ISNUMBER(MATCH(LEFT(BA146,4),Final_Intermediate[Burmese_Consonants],0)),LEFT(BA146,4),
IF(ISNUMBER(MATCH(LEFT(BA146,3),Final_Intermediate[Burmese_Consonants],0)),LEFT(BA146,3),
IF(ISNUMBER(MATCH(LEFT(BA146,2),Final_Intermediate[Burmese_Consonants],0)),LEFT(BA146,2),
IF(ISNUMBER(MATCH(LEFT(BA146,1),Final_Intermediate[Burmese_Consonants],0)),LEFT(BA146,1),
"")))))))))))))))</f>
        <v>လက်</v>
      </c>
      <c r="AA14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6" t="str">
        <f>IF(AND(OR(BB146="။",BB146="၊"),LEN(BB146)=1),BB146,
IF(ISNUMBER(MATCH(LEFT(BB146,7),Final_modified_Intermediate[Burmese_Consonants],0)),LEFT(BB146,7),
IF(ISNUMBER(MATCH(LEFT(BB146,6),Final_modified_Intermediate[Burmese_Consonants],0)),LEFT(BB146,6),
IF(ISNUMBER(MATCH(LEFT(BB146,5),Final_modified_Intermediate[Burmese_Consonants],0)),LEFT(BB146,5),
IF(ISNUMBER(MATCH(LEFT(BB146,4),Final_modified_Intermediate[Burmese_Consonants],0)),LEFT(BB146,4),
IF(ISNUMBER(MATCH(LEFT(BB146,3),Final_modified_Intermediate[Burmese_Consonants],0)),LEFT(BB146,3),
IF(ISNUMBER(MATCH(LEFT(BB146,2),Final_modified_Intermediate[Burmese_Consonants],0)),LEFT(BB146,2),
IF(ISNUMBER(MATCH(LEFT(BB146,1),Final_modified_Intermediate[Burmese_Consonants],0)),LEFT(BB146,1),
IF(ISNUMBER(MATCH(LEFT(BB146,7),Final_Intermediate[Burmese_Consonants],0)),LEFT(BB146,7),
IF(ISNUMBER(MATCH(LEFT(BB146,6),Final_Intermediate[Burmese_Consonants],0)),LEFT(BB146,6),
IF(ISNUMBER(MATCH(LEFT(BB146,5),Final_Intermediate[Burmese_Consonants],0)),LEFT(BB146,5),
IF(ISNUMBER(MATCH(LEFT(BB146,4),Final_Intermediate[Burmese_Consonants],0)),LEFT(BB146,4),
IF(ISNUMBER(MATCH(LEFT(BB146,3),Final_Intermediate[Burmese_Consonants],0)),LEFT(BB146,3),
IF(ISNUMBER(MATCH(LEFT(BB146,2),Final_Intermediate[Burmese_Consonants],0)),LEFT(BB146,2),
IF(ISNUMBER(MATCH(LEFT(BB146,1),Final_Intermediate[Burmese_Consonants],0)),LEFT(BB146,1),
"")))))))))))))))</f>
        <v>ဖက်</v>
      </c>
      <c r="AC14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6" t="str">
        <f>IF(AND(OR(BC146="။",BC146="၊"),LEN(BC146)=1),BC146,
IF(ISNUMBER(MATCH(LEFT(BC146,7),Final_modified_Intermediate[Burmese_Consonants],0)),LEFT(BC146,7),
IF(ISNUMBER(MATCH(LEFT(BC146,6),Final_modified_Intermediate[Burmese_Consonants],0)),LEFT(BC146,6),
IF(ISNUMBER(MATCH(LEFT(BC146,5),Final_modified_Intermediate[Burmese_Consonants],0)),LEFT(BC146,5),
IF(ISNUMBER(MATCH(LEFT(BC146,4),Final_modified_Intermediate[Burmese_Consonants],0)),LEFT(BC146,4),
IF(ISNUMBER(MATCH(LEFT(BC146,3),Final_modified_Intermediate[Burmese_Consonants],0)),LEFT(BC146,3),
IF(ISNUMBER(MATCH(LEFT(BC146,2),Final_modified_Intermediate[Burmese_Consonants],0)),LEFT(BC146,2),
IF(ISNUMBER(MATCH(LEFT(BC146,1),Final_modified_Intermediate[Burmese_Consonants],0)),LEFT(BC146,1),
IF(ISNUMBER(MATCH(LEFT(BC146,7),Final_Intermediate[Burmese_Consonants],0)),LEFT(BC146,7),
IF(ISNUMBER(MATCH(LEFT(BC146,6),Final_Intermediate[Burmese_Consonants],0)),LEFT(BC146,6),
IF(ISNUMBER(MATCH(LEFT(BC146,5),Final_Intermediate[Burmese_Consonants],0)),LEFT(BC146,5),
IF(ISNUMBER(MATCH(LEFT(BC146,4),Final_Intermediate[Burmese_Consonants],0)),LEFT(BC146,4),
IF(ISNUMBER(MATCH(LEFT(BC146,3),Final_Intermediate[Burmese_Consonants],0)),LEFT(BC146,3),
IF(ISNUMBER(MATCH(LEFT(BC146,2),Final_Intermediate[Burmese_Consonants],0)),LEFT(BC146,2),
IF(ISNUMBER(MATCH(LEFT(BC146,1),Final_Intermediate[Burmese_Consonants],0)),LEFT(BC146,1),
"")))))))))))))))</f>
        <v>ရည်</v>
      </c>
      <c r="AE14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6" t="str">
        <f>IF(AND(OR(BD146="။",BD146="၊"),LEN(BD146)=1),BD146,
IF(ISNUMBER(MATCH(LEFT(BD146,7),Final_modified_Intermediate[Burmese_Consonants],0)),LEFT(BD146,7),
IF(ISNUMBER(MATCH(LEFT(BD146,6),Final_modified_Intermediate[Burmese_Consonants],0)),LEFT(BD146,6),
IF(ISNUMBER(MATCH(LEFT(BD146,5),Final_modified_Intermediate[Burmese_Consonants],0)),LEFT(BD146,5),
IF(ISNUMBER(MATCH(LEFT(BD146,4),Final_modified_Intermediate[Burmese_Consonants],0)),LEFT(BD146,4),
IF(ISNUMBER(MATCH(LEFT(BD146,3),Final_modified_Intermediate[Burmese_Consonants],0)),LEFT(BD146,3),
IF(ISNUMBER(MATCH(LEFT(BD146,2),Final_modified_Intermediate[Burmese_Consonants],0)),LEFT(BD146,2),
IF(ISNUMBER(MATCH(LEFT(BD146,1),Final_modified_Intermediate[Burmese_Consonants],0)),LEFT(BD146,1),
IF(ISNUMBER(MATCH(LEFT(BD146,7),Final_Intermediate[Burmese_Consonants],0)),LEFT(BD146,7),
IF(ISNUMBER(MATCH(LEFT(BD146,6),Final_Intermediate[Burmese_Consonants],0)),LEFT(BD146,6),
IF(ISNUMBER(MATCH(LEFT(BD146,5),Final_Intermediate[Burmese_Consonants],0)),LEFT(BD146,5),
IF(ISNUMBER(MATCH(LEFT(BD146,4),Final_Intermediate[Burmese_Consonants],0)),LEFT(BD146,4),
IF(ISNUMBER(MATCH(LEFT(BD146,3),Final_Intermediate[Burmese_Consonants],0)),LEFT(BD146,3),
IF(ISNUMBER(MATCH(LEFT(BD146,2),Final_Intermediate[Burmese_Consonants],0)),LEFT(BD146,2),
IF(ISNUMBER(MATCH(LEFT(BD146,1),Final_Intermediate[Burmese_Consonants],0)),LEFT(BD146,1),
"")))))))))))))))</f>
        <v>ကြမ်း</v>
      </c>
      <c r="AG146" t="str">
        <f>IF(AND(OR(BE146="။",BE146="၊"),LEN(BE146)=1),BE146,
IF(ISNUMBER(MATCH(LEFT(BE146,7),Final_modified_Intermediate[Burmese_Consonants],0)),LEFT(BE146,7),
IF(ISNUMBER(MATCH(LEFT(BE146,6),Final_modified_Intermediate[Burmese_Consonants],0)),LEFT(BE146,6),
IF(ISNUMBER(MATCH(LEFT(BE146,5),Final_modified_Intermediate[Burmese_Consonants],0)),LEFT(BE146,5),
IF(ISNUMBER(MATCH(LEFT(BE146,4),Final_modified_Intermediate[Burmese_Consonants],0)),LEFT(BE146,4),
IF(ISNUMBER(MATCH(LEFT(BE146,3),Final_modified_Intermediate[Burmese_Consonants],0)),LEFT(BE146,3),
IF(ISNUMBER(MATCH(LEFT(BE146,2),Final_modified_Intermediate[Burmese_Consonants],0)),LEFT(BE146,2),
IF(ISNUMBER(MATCH(LEFT(BE146,1),Final_modified_Intermediate[Burmese_Consonants],0)),LEFT(BE146,1),
IF(ISNUMBER(MATCH(LEFT(BE146,7),Final_Intermediate[Burmese_Consonants],0)),LEFT(BE146,7),
IF(ISNUMBER(MATCH(LEFT(BE146,6),Final_Intermediate[Burmese_Consonants],0)),LEFT(BE146,6),
IF(ISNUMBER(MATCH(LEFT(BE146,5),Final_Intermediate[Burmese_Consonants],0)),LEFT(BE146,5),
IF(ISNUMBER(MATCH(LEFT(BE146,4),Final_Intermediate[Burmese_Consonants],0)),LEFT(BE146,4),
IF(ISNUMBER(MATCH(LEFT(BE146,3),Final_Intermediate[Burmese_Consonants],0)),LEFT(BE146,3),
IF(ISNUMBER(MATCH(LEFT(BE146,2),Final_Intermediate[Burmese_Consonants],0)),LEFT(BE146,2),
IF(ISNUMBER(MATCH(LEFT(BE146,1),Final_Intermediate[Burmese_Consonants],0)),LEFT(BE146,1),
"")))))))))))))))</f>
        <v/>
      </c>
      <c r="AH146" t="str">
        <f>IF(AND(OR(BF146="။",BF146="၊"),LEN(BF146)=1),BF146,
IF(ISNUMBER(MATCH(LEFT(BF146,7),Final_modified_Intermediate[Burmese_Consonants],0)),LEFT(BF146,7),
IF(ISNUMBER(MATCH(LEFT(BF146,6),Final_modified_Intermediate[Burmese_Consonants],0)),LEFT(BF146,6),
IF(ISNUMBER(MATCH(LEFT(BF146,5),Final_modified_Intermediate[Burmese_Consonants],0)),LEFT(BF146,5),
IF(ISNUMBER(MATCH(LEFT(BF146,4),Final_modified_Intermediate[Burmese_Consonants],0)),LEFT(BF146,4),
IF(ISNUMBER(MATCH(LEFT(BF146,3),Final_modified_Intermediate[Burmese_Consonants],0)),LEFT(BF146,3),
IF(ISNUMBER(MATCH(LEFT(BF146,2),Final_modified_Intermediate[Burmese_Consonants],0)),LEFT(BF146,2),
IF(ISNUMBER(MATCH(LEFT(BF146,1),Final_modified_Intermediate[Burmese_Consonants],0)),LEFT(BF146,1),
IF(ISNUMBER(MATCH(LEFT(BF146,7),Final_Intermediate[Burmese_Consonants],0)),LEFT(BF146,7),
IF(ISNUMBER(MATCH(LEFT(BF146,6),Final_Intermediate[Burmese_Consonants],0)),LEFT(BF146,6),
IF(ISNUMBER(MATCH(LEFT(BF146,5),Final_Intermediate[Burmese_Consonants],0)),LEFT(BF146,5),
IF(ISNUMBER(MATCH(LEFT(BF146,4),Final_Intermediate[Burmese_Consonants],0)),LEFT(BF146,4),
IF(ISNUMBER(MATCH(LEFT(BF146,3),Final_Intermediate[Burmese_Consonants],0)),LEFT(BF146,3),
IF(ISNUMBER(MATCH(LEFT(BF146,2),Final_Intermediate[Burmese_Consonants],0)),LEFT(BF146,2),
IF(ISNUMBER(MATCH(LEFT(BF146,1),Final_Intermediate[Burmese_Consonants],0)),LEFT(BF146,1),
"")))))))))))))))</f>
        <v/>
      </c>
      <c r="AI146" t="str">
        <f>IF(AND(OR(BG146="။",BG146="၊"),LEN(BG146)=1),BG146,
IF(ISNUMBER(MATCH(LEFT(BG146,7),Final_modified_Intermediate[Burmese_Consonants],0)),LEFT(BG146,7),
IF(ISNUMBER(MATCH(LEFT(BG146,6),Final_modified_Intermediate[Burmese_Consonants],0)),LEFT(BG146,6),
IF(ISNUMBER(MATCH(LEFT(BG146,5),Final_modified_Intermediate[Burmese_Consonants],0)),LEFT(BG146,5),
IF(ISNUMBER(MATCH(LEFT(BG146,4),Final_modified_Intermediate[Burmese_Consonants],0)),LEFT(BG146,4),
IF(ISNUMBER(MATCH(LEFT(BG146,3),Final_modified_Intermediate[Burmese_Consonants],0)),LEFT(BG146,3),
IF(ISNUMBER(MATCH(LEFT(BG146,2),Final_modified_Intermediate[Burmese_Consonants],0)),LEFT(BG146,2),
IF(ISNUMBER(MATCH(LEFT(BG146,1),Final_modified_Intermediate[Burmese_Consonants],0)),LEFT(BG146,1),
IF(ISNUMBER(MATCH(LEFT(BG146,7),Final_Intermediate[Burmese_Consonants],0)),LEFT(BG146,7),
IF(ISNUMBER(MATCH(LEFT(BG146,6),Final_Intermediate[Burmese_Consonants],0)),LEFT(BG146,6),
IF(ISNUMBER(MATCH(LEFT(BG146,5),Final_Intermediate[Burmese_Consonants],0)),LEFT(BG146,5),
IF(ISNUMBER(MATCH(LEFT(BG146,4),Final_Intermediate[Burmese_Consonants],0)),LEFT(BG146,4),
IF(ISNUMBER(MATCH(LEFT(BG146,3),Final_Intermediate[Burmese_Consonants],0)),LEFT(BG146,3),
IF(ISNUMBER(MATCH(LEFT(BG146,2),Final_Intermediate[Burmese_Consonants],0)),LEFT(BG146,2),
IF(ISNUMBER(MATCH(LEFT(BG146,1),Final_Intermediate[Burmese_Consonants],0)),LEFT(BG146,1),
"")))))))))))))))</f>
        <v/>
      </c>
      <c r="AJ146" t="str">
        <f>IF(AND(OR(BH146="။",BH146="၊"),LEN(BH146)=1),BH146,
IF(ISNUMBER(MATCH(LEFT(BH146,7),Final_modified_Intermediate[Burmese_Consonants],0)),LEFT(BH146,7),
IF(ISNUMBER(MATCH(LEFT(BH146,6),Final_modified_Intermediate[Burmese_Consonants],0)),LEFT(BH146,6),
IF(ISNUMBER(MATCH(LEFT(BH146,5),Final_modified_Intermediate[Burmese_Consonants],0)),LEFT(BH146,5),
IF(ISNUMBER(MATCH(LEFT(BH146,4),Final_modified_Intermediate[Burmese_Consonants],0)),LEFT(BH146,4),
IF(ISNUMBER(MATCH(LEFT(BH146,3),Final_modified_Intermediate[Burmese_Consonants],0)),LEFT(BH146,3),
IF(ISNUMBER(MATCH(LEFT(BH146,2),Final_modified_Intermediate[Burmese_Consonants],0)),LEFT(BH146,2),
IF(ISNUMBER(MATCH(LEFT(BH146,1),Final_modified_Intermediate[Burmese_Consonants],0)),LEFT(BH146,1),
IF(ISNUMBER(MATCH(LEFT(BH146,7),Final_Intermediate[Burmese_Consonants],0)),LEFT(BH146,7),
IF(ISNUMBER(MATCH(LEFT(BH146,6),Final_Intermediate[Burmese_Consonants],0)),LEFT(BH146,6),
IF(ISNUMBER(MATCH(LEFT(BH146,5),Final_Intermediate[Burmese_Consonants],0)),LEFT(BH146,5),
IF(ISNUMBER(MATCH(LEFT(BH146,4),Final_Intermediate[Burmese_Consonants],0)),LEFT(BH146,4),
IF(ISNUMBER(MATCH(LEFT(BH146,3),Final_Intermediate[Burmese_Consonants],0)),LEFT(BH146,3),
IF(ISNUMBER(MATCH(LEFT(BH146,2),Final_Intermediate[Burmese_Consonants],0)),LEFT(BH146,2),
IF(ISNUMBER(MATCH(LEFT(BH146,1),Final_Intermediate[Burmese_Consonants],0)),LEFT(BH146,1),
"")))))))))))))))</f>
        <v/>
      </c>
      <c r="AK146" t="str">
        <f>IF(AND(OR(BI146="။",BI146="၊"),LEN(BI146)=1),BI146,
IF(ISNUMBER(MATCH(LEFT(BI146,7),Final_modified_Intermediate[Burmese_Consonants],0)),LEFT(BI146,7),
IF(ISNUMBER(MATCH(LEFT(BI146,6),Final_modified_Intermediate[Burmese_Consonants],0)),LEFT(BI146,6),
IF(ISNUMBER(MATCH(LEFT(BI146,5),Final_modified_Intermediate[Burmese_Consonants],0)),LEFT(BI146,5),
IF(ISNUMBER(MATCH(LEFT(BI146,4),Final_modified_Intermediate[Burmese_Consonants],0)),LEFT(BI146,4),
IF(ISNUMBER(MATCH(LEFT(BI146,3),Final_modified_Intermediate[Burmese_Consonants],0)),LEFT(BI146,3),
IF(ISNUMBER(MATCH(LEFT(BI146,2),Final_modified_Intermediate[Burmese_Consonants],0)),LEFT(BI146,2),
IF(ISNUMBER(MATCH(LEFT(BI146,1),Final_modified_Intermediate[Burmese_Consonants],0)),LEFT(BI146,1),
IF(ISNUMBER(MATCH(LEFT(BI146,7),Final_Intermediate[Burmese_Consonants],0)),LEFT(BI146,7),
IF(ISNUMBER(MATCH(LEFT(BI146,6),Final_Intermediate[Burmese_Consonants],0)),LEFT(BI146,6),
IF(ISNUMBER(MATCH(LEFT(BI146,5),Final_Intermediate[Burmese_Consonants],0)),LEFT(BI146,5),
IF(ISNUMBER(MATCH(LEFT(BI146,4),Final_Intermediate[Burmese_Consonants],0)),LEFT(BI146,4),
IF(ISNUMBER(MATCH(LEFT(BI146,3),Final_Intermediate[Burmese_Consonants],0)),LEFT(BI146,3),
IF(ISNUMBER(MATCH(LEFT(BI146,2),Final_Intermediate[Burmese_Consonants],0)),LEFT(BI146,2),
IF(ISNUMBER(MATCH(LEFT(BI146,1),Final_Intermediate[Burmese_Consonants],0)),LEFT(BI146,1),
"")))))))))))))))</f>
        <v/>
      </c>
      <c r="AL146" t="str">
        <f>IF(AND(OR(BJ146="။",BJ146="၊"),LEN(BJ146)=1),BJ146,
IF(ISNUMBER(MATCH(LEFT(BJ146,7),Final_modified_Intermediate[Burmese_Consonants],0)),LEFT(BJ146,7),
IF(ISNUMBER(MATCH(LEFT(BJ146,6),Final_modified_Intermediate[Burmese_Consonants],0)),LEFT(BJ146,6),
IF(ISNUMBER(MATCH(LEFT(BJ146,5),Final_modified_Intermediate[Burmese_Consonants],0)),LEFT(BJ146,5),
IF(ISNUMBER(MATCH(LEFT(BJ146,4),Final_modified_Intermediate[Burmese_Consonants],0)),LEFT(BJ146,4),
IF(ISNUMBER(MATCH(LEFT(BJ146,3),Final_modified_Intermediate[Burmese_Consonants],0)),LEFT(BJ146,3),
IF(ISNUMBER(MATCH(LEFT(BJ146,2),Final_modified_Intermediate[Burmese_Consonants],0)),LEFT(BJ146,2),
IF(ISNUMBER(MATCH(LEFT(BJ146,1),Final_modified_Intermediate[Burmese_Consonants],0)),LEFT(BJ146,1),
IF(ISNUMBER(MATCH(LEFT(BJ146,7),Final_Intermediate[Burmese_Consonants],0)),LEFT(BJ146,7),
IF(ISNUMBER(MATCH(LEFT(BJ146,6),Final_Intermediate[Burmese_Consonants],0)),LEFT(BJ146,6),
IF(ISNUMBER(MATCH(LEFT(BJ146,5),Final_Intermediate[Burmese_Consonants],0)),LEFT(BJ146,5),
IF(ISNUMBER(MATCH(LEFT(BJ146,4),Final_Intermediate[Burmese_Consonants],0)),LEFT(BJ146,4),
IF(ISNUMBER(MATCH(LEFT(BJ146,3),Final_Intermediate[Burmese_Consonants],0)),LEFT(BJ146,3),
IF(ISNUMBER(MATCH(LEFT(BJ146,2),Final_Intermediate[Burmese_Consonants],0)),LEFT(BJ146,2),
IF(ISNUMBER(MATCH(LEFT(BJ146,1),Final_Intermediate[Burmese_Consonants],0)),LEFT(BJ146,1),
"")))))))))))))))</f>
        <v/>
      </c>
      <c r="AN146" t="e">
        <f>Compiler_Burmese[[#This Row],[Sr. No.]]</f>
        <v>#REF!</v>
      </c>
      <c r="AO14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चं23</v>
      </c>
      <c r="AS14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6" t="e">
        <f>[2]!Vocabulary_Burmese[[#This Row],[Sr. No.]]</f>
        <v>#REF!</v>
      </c>
      <c r="BA146" t="str">
        <f>IF(Raw_data_N2_Kanji[[#This Row],[Categorie]]&lt;&gt;"","",
IF(ISNUMBER(MATCH(V,Special_list[Burmese word],0)),"",
SUBSTITUTE(Raw_data_N2_Kanji[[#This Row],[Raw]]," ","")))</f>
        <v>လက်ဖက်ရည်ကြမ်း</v>
      </c>
      <c r="BB146" t="str">
        <f>RIGHT(Segregate18[[#This Row],[UPGRADE]],LEN(Segregate18[[#This Row],[UPGRADE]])-LEN(Compiler_Burmese[[#This Row],[1]]))</f>
        <v>ဖက်ရည်ကြမ်း</v>
      </c>
      <c r="BC146" t="str">
        <f>RIGHT(Segregate18[[#This Row],[11]],LEN(Segregate18[[#This Row],[11]])-LEN(Compiler_Burmese[[#This Row],[2]]))</f>
        <v>ရည်ကြမ်း</v>
      </c>
      <c r="BD146" t="str">
        <f>RIGHT(Segregate18[[#This Row],[21]],LEN(Segregate18[[#This Row],[21]])-LEN(Compiler_Burmese[[#This Row],[3]]))</f>
        <v>ကြမ်း</v>
      </c>
      <c r="BE146" t="str">
        <f>RIGHT(Segregate18[[#This Row],[31]],LEN(Segregate18[[#This Row],[31]])-LEN(Compiler_Burmese[[#This Row],[4]]))</f>
        <v/>
      </c>
      <c r="BF146" t="str">
        <f>RIGHT(Segregate18[[#This Row],[41]],LEN(Segregate18[[#This Row],[41]])-LEN(Compiler_Burmese[[#This Row],[5]]))</f>
        <v/>
      </c>
      <c r="BG146" t="str">
        <f>RIGHT(Segregate18[[#This Row],[51]],LEN(Segregate18[[#This Row],[51]])-LEN(Compiler_Burmese[[#This Row],[6]]))</f>
        <v/>
      </c>
      <c r="BH146" t="str">
        <f>RIGHT(Segregate18[[#This Row],[61]],LEN(Segregate18[[#This Row],[61]])-LEN(Compiler_Burmese[[#This Row],[7]]))</f>
        <v/>
      </c>
      <c r="BI146" t="str">
        <f>RIGHT(Segregate18[[#This Row],[71]],LEN(Segregate18[[#This Row],[71]])-LEN(Compiler_Burmese[[#This Row],[8]]))</f>
        <v/>
      </c>
      <c r="BJ146" t="str">
        <f>RIGHT(Segregate18[[#This Row],[81]],LEN(Segregate18[[#This Row],[81]])-LEN(Compiler_Burmese[[#This Row],[9]]))</f>
        <v/>
      </c>
    </row>
    <row r="147" spans="1:62" ht="14.25" customHeight="1" x14ac:dyDescent="0.3">
      <c r="A147">
        <f>IF(Raw_data_N2_Kanji[[#This Row],[Categorie]]&lt;&gt;"",$A146+1,$A146)</f>
        <v>14</v>
      </c>
      <c r="B147" s="6">
        <f>IF(AND(Raw_data_N2_Kanji[[#This Row],[Supporting word 1]]="",Raw_data_N2_Kanji[[#This Row],[Supporting word 2]]=""),$B146,$B146+1)</f>
        <v>0</v>
      </c>
      <c r="C147" s="9">
        <f>ROW()-ROW(Raw_data_N2_Kanji[#Headers])</f>
        <v>145</v>
      </c>
      <c r="D147" s="9" t="s">
        <v>5</v>
      </c>
      <c r="E147" s="9" t="str">
        <f>IF(Raw_data_N2_Kanji[[#This Row],[Categorie]]="",$E146,Raw_data_N2_Kanji[[#This Row],[Categorie]])</f>
        <v>Drinks &amp; beverages</v>
      </c>
      <c r="F147" s="9">
        <f t="shared" si="3"/>
        <v>3</v>
      </c>
      <c r="G147" s="57" t="str">
        <f>Raw_data_N2_Kanji[[#This Row],[Lecture_no]]&amp;"_"&amp;Raw_data_N2_Kanji[[#This Row],[Receipe_no]]</f>
        <v>Drinks &amp; beverages_3</v>
      </c>
      <c r="H147" s="11" t="s">
        <v>27575</v>
      </c>
      <c r="I14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7" s="10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လက်ဖက်ရည်</v>
      </c>
      <c r="K14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7" s="10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7" s="101"/>
      <c r="N147" s="101"/>
      <c r="O14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7" s="99" t="s">
        <v>27758</v>
      </c>
      <c r="Q147" s="12">
        <f>IF(Raw_data_N2_Kanji[[#This Row],[Receipe_no]]=0,$Q146,
$Q146+1)</f>
        <v>131</v>
      </c>
      <c r="R147" s="101"/>
      <c r="S147" s="101">
        <f>IF(Raw_data_N2_Kanji[[#This Row],[Marking]]="",1,"")</f>
        <v>1</v>
      </c>
      <c r="T147" s="101" t="str">
        <f>IF(Raw_data_N2_Kanji[[#This Row],[Marking_blank]]="",SUMPRODUCT(COUNTIF($S$3:$S147,$S147)),"")</f>
        <v/>
      </c>
      <c r="U147" s="99">
        <f>Raw_data_N2_Kanji[[#This Row],[Sr. no.]]</f>
        <v>145</v>
      </c>
      <c r="V147" s="101">
        <f>SUMPRODUCT(COUNTIF($J$3:$J147,$J147))</f>
        <v>1</v>
      </c>
      <c r="W147" s="101">
        <f>LEN('1_Raw_data'!$J147)</f>
        <v>9</v>
      </c>
      <c r="Y147" t="e">
        <f>Segregate18[[#This Row],[Sr. No.]]</f>
        <v>#REF!</v>
      </c>
      <c r="Z147" t="str">
        <f>IF(AND(OR(BA147="။",BA147="၊"),LEN(BA147)=1),BA147,
IF(ISNUMBER(MATCH(LEFT(BA147,7),Final_modified_Intermediate[Burmese_Consonants],0)),LEFT(BA147,7),
IF(ISNUMBER(MATCH(LEFT(BA147,6),Final_modified_Intermediate[Burmese_Consonants],0)),LEFT(BA147,6),
IF(ISNUMBER(MATCH(LEFT(BA147,5),Final_modified_Intermediate[Burmese_Consonants],0)),LEFT(BA147,5),
IF(ISNUMBER(MATCH(LEFT(BA147,4),Final_modified_Intermediate[Burmese_Consonants],0)),LEFT(BA147,4),
IF(ISNUMBER(MATCH(LEFT(BA147,3),Final_modified_Intermediate[Burmese_Consonants],0)),LEFT(BA147,3),
IF(ISNUMBER(MATCH(LEFT(BA147,2),Final_modified_Intermediate[Burmese_Consonants],0)),LEFT(BA147,2),
IF(ISNUMBER(MATCH(LEFT(BA147,1),Final_modified_Intermediate[Burmese_Consonants],0)),LEFT(BA147,1),
IF(ISNUMBER(MATCH(LEFT(BA147,7),Final_Intermediate[Burmese_Consonants],0)),LEFT(BA147,7),
IF(ISNUMBER(MATCH(LEFT(BA147,6),Final_Intermediate[Burmese_Consonants],0)),LEFT(BA147,6),
IF(ISNUMBER(MATCH(LEFT(BA147,5),Final_Intermediate[Burmese_Consonants],0)),LEFT(BA147,5),
IF(ISNUMBER(MATCH(LEFT(BA147,4),Final_Intermediate[Burmese_Consonants],0)),LEFT(BA147,4),
IF(ISNUMBER(MATCH(LEFT(BA147,3),Final_Intermediate[Burmese_Consonants],0)),LEFT(BA147,3),
IF(ISNUMBER(MATCH(LEFT(BA147,2),Final_Intermediate[Burmese_Consonants],0)),LEFT(BA147,2),
IF(ISNUMBER(MATCH(LEFT(BA147,1),Final_Intermediate[Burmese_Consonants],0)),LEFT(BA147,1),
"")))))))))))))))</f>
        <v>လက်</v>
      </c>
      <c r="AA14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7" t="str">
        <f>IF(AND(OR(BB147="။",BB147="၊"),LEN(BB147)=1),BB147,
IF(ISNUMBER(MATCH(LEFT(BB147,7),Final_modified_Intermediate[Burmese_Consonants],0)),LEFT(BB147,7),
IF(ISNUMBER(MATCH(LEFT(BB147,6),Final_modified_Intermediate[Burmese_Consonants],0)),LEFT(BB147,6),
IF(ISNUMBER(MATCH(LEFT(BB147,5),Final_modified_Intermediate[Burmese_Consonants],0)),LEFT(BB147,5),
IF(ISNUMBER(MATCH(LEFT(BB147,4),Final_modified_Intermediate[Burmese_Consonants],0)),LEFT(BB147,4),
IF(ISNUMBER(MATCH(LEFT(BB147,3),Final_modified_Intermediate[Burmese_Consonants],0)),LEFT(BB147,3),
IF(ISNUMBER(MATCH(LEFT(BB147,2),Final_modified_Intermediate[Burmese_Consonants],0)),LEFT(BB147,2),
IF(ISNUMBER(MATCH(LEFT(BB147,1),Final_modified_Intermediate[Burmese_Consonants],0)),LEFT(BB147,1),
IF(ISNUMBER(MATCH(LEFT(BB147,7),Final_Intermediate[Burmese_Consonants],0)),LEFT(BB147,7),
IF(ISNUMBER(MATCH(LEFT(BB147,6),Final_Intermediate[Burmese_Consonants],0)),LEFT(BB147,6),
IF(ISNUMBER(MATCH(LEFT(BB147,5),Final_Intermediate[Burmese_Consonants],0)),LEFT(BB147,5),
IF(ISNUMBER(MATCH(LEFT(BB147,4),Final_Intermediate[Burmese_Consonants],0)),LEFT(BB147,4),
IF(ISNUMBER(MATCH(LEFT(BB147,3),Final_Intermediate[Burmese_Consonants],0)),LEFT(BB147,3),
IF(ISNUMBER(MATCH(LEFT(BB147,2),Final_Intermediate[Burmese_Consonants],0)),LEFT(BB147,2),
IF(ISNUMBER(MATCH(LEFT(BB147,1),Final_Intermediate[Burmese_Consonants],0)),LEFT(BB147,1),
"")))))))))))))))</f>
        <v>ဖက်</v>
      </c>
      <c r="AC14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7" t="str">
        <f>IF(AND(OR(BC147="။",BC147="၊"),LEN(BC147)=1),BC147,
IF(ISNUMBER(MATCH(LEFT(BC147,7),Final_modified_Intermediate[Burmese_Consonants],0)),LEFT(BC147,7),
IF(ISNUMBER(MATCH(LEFT(BC147,6),Final_modified_Intermediate[Burmese_Consonants],0)),LEFT(BC147,6),
IF(ISNUMBER(MATCH(LEFT(BC147,5),Final_modified_Intermediate[Burmese_Consonants],0)),LEFT(BC147,5),
IF(ISNUMBER(MATCH(LEFT(BC147,4),Final_modified_Intermediate[Burmese_Consonants],0)),LEFT(BC147,4),
IF(ISNUMBER(MATCH(LEFT(BC147,3),Final_modified_Intermediate[Burmese_Consonants],0)),LEFT(BC147,3),
IF(ISNUMBER(MATCH(LEFT(BC147,2),Final_modified_Intermediate[Burmese_Consonants],0)),LEFT(BC147,2),
IF(ISNUMBER(MATCH(LEFT(BC147,1),Final_modified_Intermediate[Burmese_Consonants],0)),LEFT(BC147,1),
IF(ISNUMBER(MATCH(LEFT(BC147,7),Final_Intermediate[Burmese_Consonants],0)),LEFT(BC147,7),
IF(ISNUMBER(MATCH(LEFT(BC147,6),Final_Intermediate[Burmese_Consonants],0)),LEFT(BC147,6),
IF(ISNUMBER(MATCH(LEFT(BC147,5),Final_Intermediate[Burmese_Consonants],0)),LEFT(BC147,5),
IF(ISNUMBER(MATCH(LEFT(BC147,4),Final_Intermediate[Burmese_Consonants],0)),LEFT(BC147,4),
IF(ISNUMBER(MATCH(LEFT(BC147,3),Final_Intermediate[Burmese_Consonants],0)),LEFT(BC147,3),
IF(ISNUMBER(MATCH(LEFT(BC147,2),Final_Intermediate[Burmese_Consonants],0)),LEFT(BC147,2),
IF(ISNUMBER(MATCH(LEFT(BC147,1),Final_Intermediate[Burmese_Consonants],0)),LEFT(BC147,1),
"")))))))))))))))</f>
        <v>ရည်</v>
      </c>
      <c r="AE14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7" t="str">
        <f>IF(AND(OR(BD147="။",BD147="၊"),LEN(BD147)=1),BD147,
IF(ISNUMBER(MATCH(LEFT(BD147,7),Final_modified_Intermediate[Burmese_Consonants],0)),LEFT(BD147,7),
IF(ISNUMBER(MATCH(LEFT(BD147,6),Final_modified_Intermediate[Burmese_Consonants],0)),LEFT(BD147,6),
IF(ISNUMBER(MATCH(LEFT(BD147,5),Final_modified_Intermediate[Burmese_Consonants],0)),LEFT(BD147,5),
IF(ISNUMBER(MATCH(LEFT(BD147,4),Final_modified_Intermediate[Burmese_Consonants],0)),LEFT(BD147,4),
IF(ISNUMBER(MATCH(LEFT(BD147,3),Final_modified_Intermediate[Burmese_Consonants],0)),LEFT(BD147,3),
IF(ISNUMBER(MATCH(LEFT(BD147,2),Final_modified_Intermediate[Burmese_Consonants],0)),LEFT(BD147,2),
IF(ISNUMBER(MATCH(LEFT(BD147,1),Final_modified_Intermediate[Burmese_Consonants],0)),LEFT(BD147,1),
IF(ISNUMBER(MATCH(LEFT(BD147,7),Final_Intermediate[Burmese_Consonants],0)),LEFT(BD147,7),
IF(ISNUMBER(MATCH(LEFT(BD147,6),Final_Intermediate[Burmese_Consonants],0)),LEFT(BD147,6),
IF(ISNUMBER(MATCH(LEFT(BD147,5),Final_Intermediate[Burmese_Consonants],0)),LEFT(BD147,5),
IF(ISNUMBER(MATCH(LEFT(BD147,4),Final_Intermediate[Burmese_Consonants],0)),LEFT(BD147,4),
IF(ISNUMBER(MATCH(LEFT(BD147,3),Final_Intermediate[Burmese_Consonants],0)),LEFT(BD147,3),
IF(ISNUMBER(MATCH(LEFT(BD147,2),Final_Intermediate[Burmese_Consonants],0)),LEFT(BD147,2),
IF(ISNUMBER(MATCH(LEFT(BD147,1),Final_Intermediate[Burmese_Consonants],0)),LEFT(BD147,1),
"")))))))))))))))</f>
        <v/>
      </c>
      <c r="AG147" t="str">
        <f>IF(AND(OR(BE147="။",BE147="၊"),LEN(BE147)=1),BE147,
IF(ISNUMBER(MATCH(LEFT(BE147,7),Final_modified_Intermediate[Burmese_Consonants],0)),LEFT(BE147,7),
IF(ISNUMBER(MATCH(LEFT(BE147,6),Final_modified_Intermediate[Burmese_Consonants],0)),LEFT(BE147,6),
IF(ISNUMBER(MATCH(LEFT(BE147,5),Final_modified_Intermediate[Burmese_Consonants],0)),LEFT(BE147,5),
IF(ISNUMBER(MATCH(LEFT(BE147,4),Final_modified_Intermediate[Burmese_Consonants],0)),LEFT(BE147,4),
IF(ISNUMBER(MATCH(LEFT(BE147,3),Final_modified_Intermediate[Burmese_Consonants],0)),LEFT(BE147,3),
IF(ISNUMBER(MATCH(LEFT(BE147,2),Final_modified_Intermediate[Burmese_Consonants],0)),LEFT(BE147,2),
IF(ISNUMBER(MATCH(LEFT(BE147,1),Final_modified_Intermediate[Burmese_Consonants],0)),LEFT(BE147,1),
IF(ISNUMBER(MATCH(LEFT(BE147,7),Final_Intermediate[Burmese_Consonants],0)),LEFT(BE147,7),
IF(ISNUMBER(MATCH(LEFT(BE147,6),Final_Intermediate[Burmese_Consonants],0)),LEFT(BE147,6),
IF(ISNUMBER(MATCH(LEFT(BE147,5),Final_Intermediate[Burmese_Consonants],0)),LEFT(BE147,5),
IF(ISNUMBER(MATCH(LEFT(BE147,4),Final_Intermediate[Burmese_Consonants],0)),LEFT(BE147,4),
IF(ISNUMBER(MATCH(LEFT(BE147,3),Final_Intermediate[Burmese_Consonants],0)),LEFT(BE147,3),
IF(ISNUMBER(MATCH(LEFT(BE147,2),Final_Intermediate[Burmese_Consonants],0)),LEFT(BE147,2),
IF(ISNUMBER(MATCH(LEFT(BE147,1),Final_Intermediate[Burmese_Consonants],0)),LEFT(BE147,1),
"")))))))))))))))</f>
        <v/>
      </c>
      <c r="AH147" t="str">
        <f>IF(AND(OR(BF147="။",BF147="၊"),LEN(BF147)=1),BF147,
IF(ISNUMBER(MATCH(LEFT(BF147,7),Final_modified_Intermediate[Burmese_Consonants],0)),LEFT(BF147,7),
IF(ISNUMBER(MATCH(LEFT(BF147,6),Final_modified_Intermediate[Burmese_Consonants],0)),LEFT(BF147,6),
IF(ISNUMBER(MATCH(LEFT(BF147,5),Final_modified_Intermediate[Burmese_Consonants],0)),LEFT(BF147,5),
IF(ISNUMBER(MATCH(LEFT(BF147,4),Final_modified_Intermediate[Burmese_Consonants],0)),LEFT(BF147,4),
IF(ISNUMBER(MATCH(LEFT(BF147,3),Final_modified_Intermediate[Burmese_Consonants],0)),LEFT(BF147,3),
IF(ISNUMBER(MATCH(LEFT(BF147,2),Final_modified_Intermediate[Burmese_Consonants],0)),LEFT(BF147,2),
IF(ISNUMBER(MATCH(LEFT(BF147,1),Final_modified_Intermediate[Burmese_Consonants],0)),LEFT(BF147,1),
IF(ISNUMBER(MATCH(LEFT(BF147,7),Final_Intermediate[Burmese_Consonants],0)),LEFT(BF147,7),
IF(ISNUMBER(MATCH(LEFT(BF147,6),Final_Intermediate[Burmese_Consonants],0)),LEFT(BF147,6),
IF(ISNUMBER(MATCH(LEFT(BF147,5),Final_Intermediate[Burmese_Consonants],0)),LEFT(BF147,5),
IF(ISNUMBER(MATCH(LEFT(BF147,4),Final_Intermediate[Burmese_Consonants],0)),LEFT(BF147,4),
IF(ISNUMBER(MATCH(LEFT(BF147,3),Final_Intermediate[Burmese_Consonants],0)),LEFT(BF147,3),
IF(ISNUMBER(MATCH(LEFT(BF147,2),Final_Intermediate[Burmese_Consonants],0)),LEFT(BF147,2),
IF(ISNUMBER(MATCH(LEFT(BF147,1),Final_Intermediate[Burmese_Consonants],0)),LEFT(BF147,1),
"")))))))))))))))</f>
        <v/>
      </c>
      <c r="AI147" t="str">
        <f>IF(AND(OR(BG147="။",BG147="၊"),LEN(BG147)=1),BG147,
IF(ISNUMBER(MATCH(LEFT(BG147,7),Final_modified_Intermediate[Burmese_Consonants],0)),LEFT(BG147,7),
IF(ISNUMBER(MATCH(LEFT(BG147,6),Final_modified_Intermediate[Burmese_Consonants],0)),LEFT(BG147,6),
IF(ISNUMBER(MATCH(LEFT(BG147,5),Final_modified_Intermediate[Burmese_Consonants],0)),LEFT(BG147,5),
IF(ISNUMBER(MATCH(LEFT(BG147,4),Final_modified_Intermediate[Burmese_Consonants],0)),LEFT(BG147,4),
IF(ISNUMBER(MATCH(LEFT(BG147,3),Final_modified_Intermediate[Burmese_Consonants],0)),LEFT(BG147,3),
IF(ISNUMBER(MATCH(LEFT(BG147,2),Final_modified_Intermediate[Burmese_Consonants],0)),LEFT(BG147,2),
IF(ISNUMBER(MATCH(LEFT(BG147,1),Final_modified_Intermediate[Burmese_Consonants],0)),LEFT(BG147,1),
IF(ISNUMBER(MATCH(LEFT(BG147,7),Final_Intermediate[Burmese_Consonants],0)),LEFT(BG147,7),
IF(ISNUMBER(MATCH(LEFT(BG147,6),Final_Intermediate[Burmese_Consonants],0)),LEFT(BG147,6),
IF(ISNUMBER(MATCH(LEFT(BG147,5),Final_Intermediate[Burmese_Consonants],0)),LEFT(BG147,5),
IF(ISNUMBER(MATCH(LEFT(BG147,4),Final_Intermediate[Burmese_Consonants],0)),LEFT(BG147,4),
IF(ISNUMBER(MATCH(LEFT(BG147,3),Final_Intermediate[Burmese_Consonants],0)),LEFT(BG147,3),
IF(ISNUMBER(MATCH(LEFT(BG147,2),Final_Intermediate[Burmese_Consonants],0)),LEFT(BG147,2),
IF(ISNUMBER(MATCH(LEFT(BG147,1),Final_Intermediate[Burmese_Consonants],0)),LEFT(BG147,1),
"")))))))))))))))</f>
        <v/>
      </c>
      <c r="AJ147" t="str">
        <f>IF(AND(OR(BH147="။",BH147="၊"),LEN(BH147)=1),BH147,
IF(ISNUMBER(MATCH(LEFT(BH147,7),Final_modified_Intermediate[Burmese_Consonants],0)),LEFT(BH147,7),
IF(ISNUMBER(MATCH(LEFT(BH147,6),Final_modified_Intermediate[Burmese_Consonants],0)),LEFT(BH147,6),
IF(ISNUMBER(MATCH(LEFT(BH147,5),Final_modified_Intermediate[Burmese_Consonants],0)),LEFT(BH147,5),
IF(ISNUMBER(MATCH(LEFT(BH147,4),Final_modified_Intermediate[Burmese_Consonants],0)),LEFT(BH147,4),
IF(ISNUMBER(MATCH(LEFT(BH147,3),Final_modified_Intermediate[Burmese_Consonants],0)),LEFT(BH147,3),
IF(ISNUMBER(MATCH(LEFT(BH147,2),Final_modified_Intermediate[Burmese_Consonants],0)),LEFT(BH147,2),
IF(ISNUMBER(MATCH(LEFT(BH147,1),Final_modified_Intermediate[Burmese_Consonants],0)),LEFT(BH147,1),
IF(ISNUMBER(MATCH(LEFT(BH147,7),Final_Intermediate[Burmese_Consonants],0)),LEFT(BH147,7),
IF(ISNUMBER(MATCH(LEFT(BH147,6),Final_Intermediate[Burmese_Consonants],0)),LEFT(BH147,6),
IF(ISNUMBER(MATCH(LEFT(BH147,5),Final_Intermediate[Burmese_Consonants],0)),LEFT(BH147,5),
IF(ISNUMBER(MATCH(LEFT(BH147,4),Final_Intermediate[Burmese_Consonants],0)),LEFT(BH147,4),
IF(ISNUMBER(MATCH(LEFT(BH147,3),Final_Intermediate[Burmese_Consonants],0)),LEFT(BH147,3),
IF(ISNUMBER(MATCH(LEFT(BH147,2),Final_Intermediate[Burmese_Consonants],0)),LEFT(BH147,2),
IF(ISNUMBER(MATCH(LEFT(BH147,1),Final_Intermediate[Burmese_Consonants],0)),LEFT(BH147,1),
"")))))))))))))))</f>
        <v/>
      </c>
      <c r="AK147" t="str">
        <f>IF(AND(OR(BI147="။",BI147="၊"),LEN(BI147)=1),BI147,
IF(ISNUMBER(MATCH(LEFT(BI147,7),Final_modified_Intermediate[Burmese_Consonants],0)),LEFT(BI147,7),
IF(ISNUMBER(MATCH(LEFT(BI147,6),Final_modified_Intermediate[Burmese_Consonants],0)),LEFT(BI147,6),
IF(ISNUMBER(MATCH(LEFT(BI147,5),Final_modified_Intermediate[Burmese_Consonants],0)),LEFT(BI147,5),
IF(ISNUMBER(MATCH(LEFT(BI147,4),Final_modified_Intermediate[Burmese_Consonants],0)),LEFT(BI147,4),
IF(ISNUMBER(MATCH(LEFT(BI147,3),Final_modified_Intermediate[Burmese_Consonants],0)),LEFT(BI147,3),
IF(ISNUMBER(MATCH(LEFT(BI147,2),Final_modified_Intermediate[Burmese_Consonants],0)),LEFT(BI147,2),
IF(ISNUMBER(MATCH(LEFT(BI147,1),Final_modified_Intermediate[Burmese_Consonants],0)),LEFT(BI147,1),
IF(ISNUMBER(MATCH(LEFT(BI147,7),Final_Intermediate[Burmese_Consonants],0)),LEFT(BI147,7),
IF(ISNUMBER(MATCH(LEFT(BI147,6),Final_Intermediate[Burmese_Consonants],0)),LEFT(BI147,6),
IF(ISNUMBER(MATCH(LEFT(BI147,5),Final_Intermediate[Burmese_Consonants],0)),LEFT(BI147,5),
IF(ISNUMBER(MATCH(LEFT(BI147,4),Final_Intermediate[Burmese_Consonants],0)),LEFT(BI147,4),
IF(ISNUMBER(MATCH(LEFT(BI147,3),Final_Intermediate[Burmese_Consonants],0)),LEFT(BI147,3),
IF(ISNUMBER(MATCH(LEFT(BI147,2),Final_Intermediate[Burmese_Consonants],0)),LEFT(BI147,2),
IF(ISNUMBER(MATCH(LEFT(BI147,1),Final_Intermediate[Burmese_Consonants],0)),LEFT(BI147,1),
"")))))))))))))))</f>
        <v/>
      </c>
      <c r="AL147" t="str">
        <f>IF(AND(OR(BJ147="။",BJ147="၊"),LEN(BJ147)=1),BJ147,
IF(ISNUMBER(MATCH(LEFT(BJ147,7),Final_modified_Intermediate[Burmese_Consonants],0)),LEFT(BJ147,7),
IF(ISNUMBER(MATCH(LEFT(BJ147,6),Final_modified_Intermediate[Burmese_Consonants],0)),LEFT(BJ147,6),
IF(ISNUMBER(MATCH(LEFT(BJ147,5),Final_modified_Intermediate[Burmese_Consonants],0)),LEFT(BJ147,5),
IF(ISNUMBER(MATCH(LEFT(BJ147,4),Final_modified_Intermediate[Burmese_Consonants],0)),LEFT(BJ147,4),
IF(ISNUMBER(MATCH(LEFT(BJ147,3),Final_modified_Intermediate[Burmese_Consonants],0)),LEFT(BJ147,3),
IF(ISNUMBER(MATCH(LEFT(BJ147,2),Final_modified_Intermediate[Burmese_Consonants],0)),LEFT(BJ147,2),
IF(ISNUMBER(MATCH(LEFT(BJ147,1),Final_modified_Intermediate[Burmese_Consonants],0)),LEFT(BJ147,1),
IF(ISNUMBER(MATCH(LEFT(BJ147,7),Final_Intermediate[Burmese_Consonants],0)),LEFT(BJ147,7),
IF(ISNUMBER(MATCH(LEFT(BJ147,6),Final_Intermediate[Burmese_Consonants],0)),LEFT(BJ147,6),
IF(ISNUMBER(MATCH(LEFT(BJ147,5),Final_Intermediate[Burmese_Consonants],0)),LEFT(BJ147,5),
IF(ISNUMBER(MATCH(LEFT(BJ147,4),Final_Intermediate[Burmese_Consonants],0)),LEFT(BJ147,4),
IF(ISNUMBER(MATCH(LEFT(BJ147,3),Final_Intermediate[Burmese_Consonants],0)),LEFT(BJ147,3),
IF(ISNUMBER(MATCH(LEFT(BJ147,2),Final_Intermediate[Burmese_Consonants],0)),LEFT(BJ147,2),
IF(ISNUMBER(MATCH(LEFT(BJ147,1),Final_Intermediate[Burmese_Consonants],0)),LEFT(BJ147,1),
"")))))))))))))))</f>
        <v/>
      </c>
      <c r="AN147" t="e">
        <f>Compiler_Burmese[[#This Row],[Sr. No.]]</f>
        <v>#REF!</v>
      </c>
      <c r="AO14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7" t="e">
        <f>[2]!Vocabulary_Burmese[[#This Row],[Sr. No.]]</f>
        <v>#REF!</v>
      </c>
      <c r="BA147" t="str">
        <f>IF(Raw_data_N2_Kanji[[#This Row],[Categorie]]&lt;&gt;"","",
IF(ISNUMBER(MATCH(V,Special_list[Burmese word],0)),"",
SUBSTITUTE(Raw_data_N2_Kanji[[#This Row],[Raw]]," ","")))</f>
        <v>လက်ဖက်ရည်</v>
      </c>
      <c r="BB147" t="str">
        <f>RIGHT(Segregate18[[#This Row],[UPGRADE]],LEN(Segregate18[[#This Row],[UPGRADE]])-LEN(Compiler_Burmese[[#This Row],[1]]))</f>
        <v>ဖက်ရည်</v>
      </c>
      <c r="BC147" t="str">
        <f>RIGHT(Segregate18[[#This Row],[11]],LEN(Segregate18[[#This Row],[11]])-LEN(Compiler_Burmese[[#This Row],[2]]))</f>
        <v>ရည်</v>
      </c>
      <c r="BD147" t="str">
        <f>RIGHT(Segregate18[[#This Row],[21]],LEN(Segregate18[[#This Row],[21]])-LEN(Compiler_Burmese[[#This Row],[3]]))</f>
        <v/>
      </c>
      <c r="BE147" t="str">
        <f>RIGHT(Segregate18[[#This Row],[31]],LEN(Segregate18[[#This Row],[31]])-LEN(Compiler_Burmese[[#This Row],[4]]))</f>
        <v/>
      </c>
      <c r="BF147" t="str">
        <f>RIGHT(Segregate18[[#This Row],[41]],LEN(Segregate18[[#This Row],[41]])-LEN(Compiler_Burmese[[#This Row],[5]]))</f>
        <v/>
      </c>
      <c r="BG147" t="str">
        <f>RIGHT(Segregate18[[#This Row],[51]],LEN(Segregate18[[#This Row],[51]])-LEN(Compiler_Burmese[[#This Row],[6]]))</f>
        <v/>
      </c>
      <c r="BH147" t="str">
        <f>RIGHT(Segregate18[[#This Row],[61]],LEN(Segregate18[[#This Row],[61]])-LEN(Compiler_Burmese[[#This Row],[7]]))</f>
        <v/>
      </c>
      <c r="BI147" t="str">
        <f>RIGHT(Segregate18[[#This Row],[71]],LEN(Segregate18[[#This Row],[71]])-LEN(Compiler_Burmese[[#This Row],[8]]))</f>
        <v/>
      </c>
      <c r="BJ147" t="str">
        <f>RIGHT(Segregate18[[#This Row],[81]],LEN(Segregate18[[#This Row],[81]])-LEN(Compiler_Burmese[[#This Row],[9]]))</f>
        <v/>
      </c>
    </row>
    <row r="148" spans="1:62" ht="14.25" customHeight="1" x14ac:dyDescent="0.3">
      <c r="A148">
        <f>IF(Raw_data_N2_Kanji[[#This Row],[Categorie]]&lt;&gt;"",$A147+1,$A147)</f>
        <v>14</v>
      </c>
      <c r="B148" s="6">
        <f>IF(AND(Raw_data_N2_Kanji[[#This Row],[Supporting word 1]]="",Raw_data_N2_Kanji[[#This Row],[Supporting word 2]]=""),$B147,$B147+1)</f>
        <v>0</v>
      </c>
      <c r="C148" s="9">
        <f>ROW()-ROW(Raw_data_N2_Kanji[#Headers])</f>
        <v>146</v>
      </c>
      <c r="D148" s="9" t="s">
        <v>5</v>
      </c>
      <c r="E148" s="9" t="str">
        <f>IF(Raw_data_N2_Kanji[[#This Row],[Categorie]]="",$E147,Raw_data_N2_Kanji[[#This Row],[Categorie]])</f>
        <v>Drinks &amp; beverages</v>
      </c>
      <c r="F148" s="9">
        <f t="shared" si="3"/>
        <v>4</v>
      </c>
      <c r="G148" s="57" t="str">
        <f>Raw_data_N2_Kanji[[#This Row],[Lecture_no]]&amp;"_"&amp;Raw_data_N2_Kanji[[#This Row],[Receipe_no]]</f>
        <v>Drinks &amp; beverages_4</v>
      </c>
      <c r="H148" s="11" t="s">
        <v>27576</v>
      </c>
      <c r="I14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သောက်ရေသန့်</v>
      </c>
      <c r="K14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8" s="11"/>
      <c r="N148" s="11"/>
      <c r="O14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8" s="12" t="s">
        <v>27759</v>
      </c>
      <c r="Q148" s="12">
        <f>IF(Raw_data_N2_Kanji[[#This Row],[Receipe_no]]=0,$Q147,
$Q147+1)</f>
        <v>132</v>
      </c>
      <c r="R148" s="11"/>
      <c r="S148" s="11">
        <f>IF(Raw_data_N2_Kanji[[#This Row],[Marking]]="",1,"")</f>
        <v>1</v>
      </c>
      <c r="T148" s="11" t="str">
        <f>IF(Raw_data_N2_Kanji[[#This Row],[Marking_blank]]="",SUMPRODUCT(COUNTIF($S$3:$S148,$S148)),"")</f>
        <v/>
      </c>
      <c r="U148" s="12">
        <f>Raw_data_N2_Kanji[[#This Row],[Sr. no.]]</f>
        <v>146</v>
      </c>
      <c r="V148" s="11">
        <f>SUMPRODUCT(COUNTIF($J$3:$J148,$J148))</f>
        <v>1</v>
      </c>
      <c r="W148" s="82">
        <f>LEN('1_Raw_data'!$J148)</f>
        <v>11</v>
      </c>
      <c r="Y148" t="e">
        <f>Segregate18[[#This Row],[Sr. No.]]</f>
        <v>#REF!</v>
      </c>
      <c r="Z148" t="str">
        <f>IF(AND(OR(BA148="။",BA148="၊"),LEN(BA148)=1),BA148,
IF(ISNUMBER(MATCH(LEFT(BA148,7),Final_modified_Intermediate[Burmese_Consonants],0)),LEFT(BA148,7),
IF(ISNUMBER(MATCH(LEFT(BA148,6),Final_modified_Intermediate[Burmese_Consonants],0)),LEFT(BA148,6),
IF(ISNUMBER(MATCH(LEFT(BA148,5),Final_modified_Intermediate[Burmese_Consonants],0)),LEFT(BA148,5),
IF(ISNUMBER(MATCH(LEFT(BA148,4),Final_modified_Intermediate[Burmese_Consonants],0)),LEFT(BA148,4),
IF(ISNUMBER(MATCH(LEFT(BA148,3),Final_modified_Intermediate[Burmese_Consonants],0)),LEFT(BA148,3),
IF(ISNUMBER(MATCH(LEFT(BA148,2),Final_modified_Intermediate[Burmese_Consonants],0)),LEFT(BA148,2),
IF(ISNUMBER(MATCH(LEFT(BA148,1),Final_modified_Intermediate[Burmese_Consonants],0)),LEFT(BA148,1),
IF(ISNUMBER(MATCH(LEFT(BA148,7),Final_Intermediate[Burmese_Consonants],0)),LEFT(BA148,7),
IF(ISNUMBER(MATCH(LEFT(BA148,6),Final_Intermediate[Burmese_Consonants],0)),LEFT(BA148,6),
IF(ISNUMBER(MATCH(LEFT(BA148,5),Final_Intermediate[Burmese_Consonants],0)),LEFT(BA148,5),
IF(ISNUMBER(MATCH(LEFT(BA148,4),Final_Intermediate[Burmese_Consonants],0)),LEFT(BA148,4),
IF(ISNUMBER(MATCH(LEFT(BA148,3),Final_Intermediate[Burmese_Consonants],0)),LEFT(BA148,3),
IF(ISNUMBER(MATCH(LEFT(BA148,2),Final_Intermediate[Burmese_Consonants],0)),LEFT(BA148,2),
IF(ISNUMBER(MATCH(LEFT(BA148,1),Final_Intermediate[Burmese_Consonants],0)),LEFT(BA148,1),
"")))))))))))))))</f>
        <v>သောက်</v>
      </c>
      <c r="AA14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8" t="str">
        <f>IF(AND(OR(BB148="။",BB148="၊"),LEN(BB148)=1),BB148,
IF(ISNUMBER(MATCH(LEFT(BB148,7),Final_modified_Intermediate[Burmese_Consonants],0)),LEFT(BB148,7),
IF(ISNUMBER(MATCH(LEFT(BB148,6),Final_modified_Intermediate[Burmese_Consonants],0)),LEFT(BB148,6),
IF(ISNUMBER(MATCH(LEFT(BB148,5),Final_modified_Intermediate[Burmese_Consonants],0)),LEFT(BB148,5),
IF(ISNUMBER(MATCH(LEFT(BB148,4),Final_modified_Intermediate[Burmese_Consonants],0)),LEFT(BB148,4),
IF(ISNUMBER(MATCH(LEFT(BB148,3),Final_modified_Intermediate[Burmese_Consonants],0)),LEFT(BB148,3),
IF(ISNUMBER(MATCH(LEFT(BB148,2),Final_modified_Intermediate[Burmese_Consonants],0)),LEFT(BB148,2),
IF(ISNUMBER(MATCH(LEFT(BB148,1),Final_modified_Intermediate[Burmese_Consonants],0)),LEFT(BB148,1),
IF(ISNUMBER(MATCH(LEFT(BB148,7),Final_Intermediate[Burmese_Consonants],0)),LEFT(BB148,7),
IF(ISNUMBER(MATCH(LEFT(BB148,6),Final_Intermediate[Burmese_Consonants],0)),LEFT(BB148,6),
IF(ISNUMBER(MATCH(LEFT(BB148,5),Final_Intermediate[Burmese_Consonants],0)),LEFT(BB148,5),
IF(ISNUMBER(MATCH(LEFT(BB148,4),Final_Intermediate[Burmese_Consonants],0)),LEFT(BB148,4),
IF(ISNUMBER(MATCH(LEFT(BB148,3),Final_Intermediate[Burmese_Consonants],0)),LEFT(BB148,3),
IF(ISNUMBER(MATCH(LEFT(BB148,2),Final_Intermediate[Burmese_Consonants],0)),LEFT(BB148,2),
IF(ISNUMBER(MATCH(LEFT(BB148,1),Final_Intermediate[Burmese_Consonants],0)),LEFT(BB148,1),
"")))))))))))))))</f>
        <v>ရေ</v>
      </c>
      <c r="AC14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8" t="str">
        <f>IF(AND(OR(BC148="။",BC148="၊"),LEN(BC148)=1),BC148,
IF(ISNUMBER(MATCH(LEFT(BC148,7),Final_modified_Intermediate[Burmese_Consonants],0)),LEFT(BC148,7),
IF(ISNUMBER(MATCH(LEFT(BC148,6),Final_modified_Intermediate[Burmese_Consonants],0)),LEFT(BC148,6),
IF(ISNUMBER(MATCH(LEFT(BC148,5),Final_modified_Intermediate[Burmese_Consonants],0)),LEFT(BC148,5),
IF(ISNUMBER(MATCH(LEFT(BC148,4),Final_modified_Intermediate[Burmese_Consonants],0)),LEFT(BC148,4),
IF(ISNUMBER(MATCH(LEFT(BC148,3),Final_modified_Intermediate[Burmese_Consonants],0)),LEFT(BC148,3),
IF(ISNUMBER(MATCH(LEFT(BC148,2),Final_modified_Intermediate[Burmese_Consonants],0)),LEFT(BC148,2),
IF(ISNUMBER(MATCH(LEFT(BC148,1),Final_modified_Intermediate[Burmese_Consonants],0)),LEFT(BC148,1),
IF(ISNUMBER(MATCH(LEFT(BC148,7),Final_Intermediate[Burmese_Consonants],0)),LEFT(BC148,7),
IF(ISNUMBER(MATCH(LEFT(BC148,6),Final_Intermediate[Burmese_Consonants],0)),LEFT(BC148,6),
IF(ISNUMBER(MATCH(LEFT(BC148,5),Final_Intermediate[Burmese_Consonants],0)),LEFT(BC148,5),
IF(ISNUMBER(MATCH(LEFT(BC148,4),Final_Intermediate[Burmese_Consonants],0)),LEFT(BC148,4),
IF(ISNUMBER(MATCH(LEFT(BC148,3),Final_Intermediate[Burmese_Consonants],0)),LEFT(BC148,3),
IF(ISNUMBER(MATCH(LEFT(BC148,2),Final_Intermediate[Burmese_Consonants],0)),LEFT(BC148,2),
IF(ISNUMBER(MATCH(LEFT(BC148,1),Final_Intermediate[Burmese_Consonants],0)),LEFT(BC148,1),
"")))))))))))))))</f>
        <v>သ</v>
      </c>
      <c r="AE14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48" t="str">
        <f>IF(AND(OR(BD148="။",BD148="၊"),LEN(BD148)=1),BD148,
IF(ISNUMBER(MATCH(LEFT(BD148,7),Final_modified_Intermediate[Burmese_Consonants],0)),LEFT(BD148,7),
IF(ISNUMBER(MATCH(LEFT(BD148,6),Final_modified_Intermediate[Burmese_Consonants],0)),LEFT(BD148,6),
IF(ISNUMBER(MATCH(LEFT(BD148,5),Final_modified_Intermediate[Burmese_Consonants],0)),LEFT(BD148,5),
IF(ISNUMBER(MATCH(LEFT(BD148,4),Final_modified_Intermediate[Burmese_Consonants],0)),LEFT(BD148,4),
IF(ISNUMBER(MATCH(LEFT(BD148,3),Final_modified_Intermediate[Burmese_Consonants],0)),LEFT(BD148,3),
IF(ISNUMBER(MATCH(LEFT(BD148,2),Final_modified_Intermediate[Burmese_Consonants],0)),LEFT(BD148,2),
IF(ISNUMBER(MATCH(LEFT(BD148,1),Final_modified_Intermediate[Burmese_Consonants],0)),LEFT(BD148,1),
IF(ISNUMBER(MATCH(LEFT(BD148,7),Final_Intermediate[Burmese_Consonants],0)),LEFT(BD148,7),
IF(ISNUMBER(MATCH(LEFT(BD148,6),Final_Intermediate[Burmese_Consonants],0)),LEFT(BD148,6),
IF(ISNUMBER(MATCH(LEFT(BD148,5),Final_Intermediate[Burmese_Consonants],0)),LEFT(BD148,5),
IF(ISNUMBER(MATCH(LEFT(BD148,4),Final_Intermediate[Burmese_Consonants],0)),LEFT(BD148,4),
IF(ISNUMBER(MATCH(LEFT(BD148,3),Final_Intermediate[Burmese_Consonants],0)),LEFT(BD148,3),
IF(ISNUMBER(MATCH(LEFT(BD148,2),Final_Intermediate[Burmese_Consonants],0)),LEFT(BD148,2),
IF(ISNUMBER(MATCH(LEFT(BD148,1),Final_Intermediate[Burmese_Consonants],0)),LEFT(BD148,1),
"")))))))))))))))</f>
        <v>န</v>
      </c>
      <c r="AG148" t="str">
        <f>IF(AND(OR(BE148="။",BE148="၊"),LEN(BE148)=1),BE148,
IF(ISNUMBER(MATCH(LEFT(BE148,7),Final_modified_Intermediate[Burmese_Consonants],0)),LEFT(BE148,7),
IF(ISNUMBER(MATCH(LEFT(BE148,6),Final_modified_Intermediate[Burmese_Consonants],0)),LEFT(BE148,6),
IF(ISNUMBER(MATCH(LEFT(BE148,5),Final_modified_Intermediate[Burmese_Consonants],0)),LEFT(BE148,5),
IF(ISNUMBER(MATCH(LEFT(BE148,4),Final_modified_Intermediate[Burmese_Consonants],0)),LEFT(BE148,4),
IF(ISNUMBER(MATCH(LEFT(BE148,3),Final_modified_Intermediate[Burmese_Consonants],0)),LEFT(BE148,3),
IF(ISNUMBER(MATCH(LEFT(BE148,2),Final_modified_Intermediate[Burmese_Consonants],0)),LEFT(BE148,2),
IF(ISNUMBER(MATCH(LEFT(BE148,1),Final_modified_Intermediate[Burmese_Consonants],0)),LEFT(BE148,1),
IF(ISNUMBER(MATCH(LEFT(BE148,7),Final_Intermediate[Burmese_Consonants],0)),LEFT(BE148,7),
IF(ISNUMBER(MATCH(LEFT(BE148,6),Final_Intermediate[Burmese_Consonants],0)),LEFT(BE148,6),
IF(ISNUMBER(MATCH(LEFT(BE148,5),Final_Intermediate[Burmese_Consonants],0)),LEFT(BE148,5),
IF(ISNUMBER(MATCH(LEFT(BE148,4),Final_Intermediate[Burmese_Consonants],0)),LEFT(BE148,4),
IF(ISNUMBER(MATCH(LEFT(BE148,3),Final_Intermediate[Burmese_Consonants],0)),LEFT(BE148,3),
IF(ISNUMBER(MATCH(LEFT(BE148,2),Final_Intermediate[Burmese_Consonants],0)),LEFT(BE148,2),
IF(ISNUMBER(MATCH(LEFT(BE148,1),Final_Intermediate[Burmese_Consonants],0)),LEFT(BE148,1),
"")))))))))))))))</f>
        <v/>
      </c>
      <c r="AH148" t="str">
        <f>IF(AND(OR(BF148="။",BF148="၊"),LEN(BF148)=1),BF148,
IF(ISNUMBER(MATCH(LEFT(BF148,7),Final_modified_Intermediate[Burmese_Consonants],0)),LEFT(BF148,7),
IF(ISNUMBER(MATCH(LEFT(BF148,6),Final_modified_Intermediate[Burmese_Consonants],0)),LEFT(BF148,6),
IF(ISNUMBER(MATCH(LEFT(BF148,5),Final_modified_Intermediate[Burmese_Consonants],0)),LEFT(BF148,5),
IF(ISNUMBER(MATCH(LEFT(BF148,4),Final_modified_Intermediate[Burmese_Consonants],0)),LEFT(BF148,4),
IF(ISNUMBER(MATCH(LEFT(BF148,3),Final_modified_Intermediate[Burmese_Consonants],0)),LEFT(BF148,3),
IF(ISNUMBER(MATCH(LEFT(BF148,2),Final_modified_Intermediate[Burmese_Consonants],0)),LEFT(BF148,2),
IF(ISNUMBER(MATCH(LEFT(BF148,1),Final_modified_Intermediate[Burmese_Consonants],0)),LEFT(BF148,1),
IF(ISNUMBER(MATCH(LEFT(BF148,7),Final_Intermediate[Burmese_Consonants],0)),LEFT(BF148,7),
IF(ISNUMBER(MATCH(LEFT(BF148,6),Final_Intermediate[Burmese_Consonants],0)),LEFT(BF148,6),
IF(ISNUMBER(MATCH(LEFT(BF148,5),Final_Intermediate[Burmese_Consonants],0)),LEFT(BF148,5),
IF(ISNUMBER(MATCH(LEFT(BF148,4),Final_Intermediate[Burmese_Consonants],0)),LEFT(BF148,4),
IF(ISNUMBER(MATCH(LEFT(BF148,3),Final_Intermediate[Burmese_Consonants],0)),LEFT(BF148,3),
IF(ISNUMBER(MATCH(LEFT(BF148,2),Final_Intermediate[Burmese_Consonants],0)),LEFT(BF148,2),
IF(ISNUMBER(MATCH(LEFT(BF148,1),Final_Intermediate[Burmese_Consonants],0)),LEFT(BF148,1),
"")))))))))))))))</f>
        <v/>
      </c>
      <c r="AI148" t="str">
        <f>IF(AND(OR(BG148="။",BG148="၊"),LEN(BG148)=1),BG148,
IF(ISNUMBER(MATCH(LEFT(BG148,7),Final_modified_Intermediate[Burmese_Consonants],0)),LEFT(BG148,7),
IF(ISNUMBER(MATCH(LEFT(BG148,6),Final_modified_Intermediate[Burmese_Consonants],0)),LEFT(BG148,6),
IF(ISNUMBER(MATCH(LEFT(BG148,5),Final_modified_Intermediate[Burmese_Consonants],0)),LEFT(BG148,5),
IF(ISNUMBER(MATCH(LEFT(BG148,4),Final_modified_Intermediate[Burmese_Consonants],0)),LEFT(BG148,4),
IF(ISNUMBER(MATCH(LEFT(BG148,3),Final_modified_Intermediate[Burmese_Consonants],0)),LEFT(BG148,3),
IF(ISNUMBER(MATCH(LEFT(BG148,2),Final_modified_Intermediate[Burmese_Consonants],0)),LEFT(BG148,2),
IF(ISNUMBER(MATCH(LEFT(BG148,1),Final_modified_Intermediate[Burmese_Consonants],0)),LEFT(BG148,1),
IF(ISNUMBER(MATCH(LEFT(BG148,7),Final_Intermediate[Burmese_Consonants],0)),LEFT(BG148,7),
IF(ISNUMBER(MATCH(LEFT(BG148,6),Final_Intermediate[Burmese_Consonants],0)),LEFT(BG148,6),
IF(ISNUMBER(MATCH(LEFT(BG148,5),Final_Intermediate[Burmese_Consonants],0)),LEFT(BG148,5),
IF(ISNUMBER(MATCH(LEFT(BG148,4),Final_Intermediate[Burmese_Consonants],0)),LEFT(BG148,4),
IF(ISNUMBER(MATCH(LEFT(BG148,3),Final_Intermediate[Burmese_Consonants],0)),LEFT(BG148,3),
IF(ISNUMBER(MATCH(LEFT(BG148,2),Final_Intermediate[Burmese_Consonants],0)),LEFT(BG148,2),
IF(ISNUMBER(MATCH(LEFT(BG148,1),Final_Intermediate[Burmese_Consonants],0)),LEFT(BG148,1),
"")))))))))))))))</f>
        <v/>
      </c>
      <c r="AJ148" t="str">
        <f>IF(AND(OR(BH148="။",BH148="၊"),LEN(BH148)=1),BH148,
IF(ISNUMBER(MATCH(LEFT(BH148,7),Final_modified_Intermediate[Burmese_Consonants],0)),LEFT(BH148,7),
IF(ISNUMBER(MATCH(LEFT(BH148,6),Final_modified_Intermediate[Burmese_Consonants],0)),LEFT(BH148,6),
IF(ISNUMBER(MATCH(LEFT(BH148,5),Final_modified_Intermediate[Burmese_Consonants],0)),LEFT(BH148,5),
IF(ISNUMBER(MATCH(LEFT(BH148,4),Final_modified_Intermediate[Burmese_Consonants],0)),LEFT(BH148,4),
IF(ISNUMBER(MATCH(LEFT(BH148,3),Final_modified_Intermediate[Burmese_Consonants],0)),LEFT(BH148,3),
IF(ISNUMBER(MATCH(LEFT(BH148,2),Final_modified_Intermediate[Burmese_Consonants],0)),LEFT(BH148,2),
IF(ISNUMBER(MATCH(LEFT(BH148,1),Final_modified_Intermediate[Burmese_Consonants],0)),LEFT(BH148,1),
IF(ISNUMBER(MATCH(LEFT(BH148,7),Final_Intermediate[Burmese_Consonants],0)),LEFT(BH148,7),
IF(ISNUMBER(MATCH(LEFT(BH148,6),Final_Intermediate[Burmese_Consonants],0)),LEFT(BH148,6),
IF(ISNUMBER(MATCH(LEFT(BH148,5),Final_Intermediate[Burmese_Consonants],0)),LEFT(BH148,5),
IF(ISNUMBER(MATCH(LEFT(BH148,4),Final_Intermediate[Burmese_Consonants],0)),LEFT(BH148,4),
IF(ISNUMBER(MATCH(LEFT(BH148,3),Final_Intermediate[Burmese_Consonants],0)),LEFT(BH148,3),
IF(ISNUMBER(MATCH(LEFT(BH148,2),Final_Intermediate[Burmese_Consonants],0)),LEFT(BH148,2),
IF(ISNUMBER(MATCH(LEFT(BH148,1),Final_Intermediate[Burmese_Consonants],0)),LEFT(BH148,1),
"")))))))))))))))</f>
        <v/>
      </c>
      <c r="AK148" t="str">
        <f>IF(AND(OR(BI148="။",BI148="၊"),LEN(BI148)=1),BI148,
IF(ISNUMBER(MATCH(LEFT(BI148,7),Final_modified_Intermediate[Burmese_Consonants],0)),LEFT(BI148,7),
IF(ISNUMBER(MATCH(LEFT(BI148,6),Final_modified_Intermediate[Burmese_Consonants],0)),LEFT(BI148,6),
IF(ISNUMBER(MATCH(LEFT(BI148,5),Final_modified_Intermediate[Burmese_Consonants],0)),LEFT(BI148,5),
IF(ISNUMBER(MATCH(LEFT(BI148,4),Final_modified_Intermediate[Burmese_Consonants],0)),LEFT(BI148,4),
IF(ISNUMBER(MATCH(LEFT(BI148,3),Final_modified_Intermediate[Burmese_Consonants],0)),LEFT(BI148,3),
IF(ISNUMBER(MATCH(LEFT(BI148,2),Final_modified_Intermediate[Burmese_Consonants],0)),LEFT(BI148,2),
IF(ISNUMBER(MATCH(LEFT(BI148,1),Final_modified_Intermediate[Burmese_Consonants],0)),LEFT(BI148,1),
IF(ISNUMBER(MATCH(LEFT(BI148,7),Final_Intermediate[Burmese_Consonants],0)),LEFT(BI148,7),
IF(ISNUMBER(MATCH(LEFT(BI148,6),Final_Intermediate[Burmese_Consonants],0)),LEFT(BI148,6),
IF(ISNUMBER(MATCH(LEFT(BI148,5),Final_Intermediate[Burmese_Consonants],0)),LEFT(BI148,5),
IF(ISNUMBER(MATCH(LEFT(BI148,4),Final_Intermediate[Burmese_Consonants],0)),LEFT(BI148,4),
IF(ISNUMBER(MATCH(LEFT(BI148,3),Final_Intermediate[Burmese_Consonants],0)),LEFT(BI148,3),
IF(ISNUMBER(MATCH(LEFT(BI148,2),Final_Intermediate[Burmese_Consonants],0)),LEFT(BI148,2),
IF(ISNUMBER(MATCH(LEFT(BI148,1),Final_Intermediate[Burmese_Consonants],0)),LEFT(BI148,1),
"")))))))))))))))</f>
        <v/>
      </c>
      <c r="AL148" t="str">
        <f>IF(AND(OR(BJ148="။",BJ148="၊"),LEN(BJ148)=1),BJ148,
IF(ISNUMBER(MATCH(LEFT(BJ148,7),Final_modified_Intermediate[Burmese_Consonants],0)),LEFT(BJ148,7),
IF(ISNUMBER(MATCH(LEFT(BJ148,6),Final_modified_Intermediate[Burmese_Consonants],0)),LEFT(BJ148,6),
IF(ISNUMBER(MATCH(LEFT(BJ148,5),Final_modified_Intermediate[Burmese_Consonants],0)),LEFT(BJ148,5),
IF(ISNUMBER(MATCH(LEFT(BJ148,4),Final_modified_Intermediate[Burmese_Consonants],0)),LEFT(BJ148,4),
IF(ISNUMBER(MATCH(LEFT(BJ148,3),Final_modified_Intermediate[Burmese_Consonants],0)),LEFT(BJ148,3),
IF(ISNUMBER(MATCH(LEFT(BJ148,2),Final_modified_Intermediate[Burmese_Consonants],0)),LEFT(BJ148,2),
IF(ISNUMBER(MATCH(LEFT(BJ148,1),Final_modified_Intermediate[Burmese_Consonants],0)),LEFT(BJ148,1),
IF(ISNUMBER(MATCH(LEFT(BJ148,7),Final_Intermediate[Burmese_Consonants],0)),LEFT(BJ148,7),
IF(ISNUMBER(MATCH(LEFT(BJ148,6),Final_Intermediate[Burmese_Consonants],0)),LEFT(BJ148,6),
IF(ISNUMBER(MATCH(LEFT(BJ148,5),Final_Intermediate[Burmese_Consonants],0)),LEFT(BJ148,5),
IF(ISNUMBER(MATCH(LEFT(BJ148,4),Final_Intermediate[Burmese_Consonants],0)),LEFT(BJ148,4),
IF(ISNUMBER(MATCH(LEFT(BJ148,3),Final_Intermediate[Burmese_Consonants],0)),LEFT(BJ148,3),
IF(ISNUMBER(MATCH(LEFT(BJ148,2),Final_Intermediate[Burmese_Consonants],0)),LEFT(BJ148,2),
IF(ISNUMBER(MATCH(LEFT(BJ148,1),Final_Intermediate[Burmese_Consonants],0)),LEFT(BJ148,1),
"")))))))))))))))</f>
        <v/>
      </c>
      <c r="AN148" t="e">
        <f>Compiler_Burmese[[#This Row],[Sr. No.]]</f>
        <v>#REF!</v>
      </c>
      <c r="AO14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4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न1</v>
      </c>
      <c r="AS14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8" t="e">
        <f>[2]!Vocabulary_Burmese[[#This Row],[Sr. No.]]</f>
        <v>#REF!</v>
      </c>
      <c r="BA148" t="str">
        <f>IF(Raw_data_N2_Kanji[[#This Row],[Categorie]]&lt;&gt;"","",
IF(ISNUMBER(MATCH(V,Special_list[Burmese word],0)),"",
SUBSTITUTE(Raw_data_N2_Kanji[[#This Row],[Raw]]," ","")))</f>
        <v>သောက်ရေသန့်</v>
      </c>
      <c r="BB148" t="str">
        <f>RIGHT(Segregate18[[#This Row],[UPGRADE]],LEN(Segregate18[[#This Row],[UPGRADE]])-LEN(Compiler_Burmese[[#This Row],[1]]))</f>
        <v>ရေသန့်</v>
      </c>
      <c r="BC148" t="str">
        <f>RIGHT(Segregate18[[#This Row],[11]],LEN(Segregate18[[#This Row],[11]])-LEN(Compiler_Burmese[[#This Row],[2]]))</f>
        <v>သန့်</v>
      </c>
      <c r="BD148" t="str">
        <f>RIGHT(Segregate18[[#This Row],[21]],LEN(Segregate18[[#This Row],[21]])-LEN(Compiler_Burmese[[#This Row],[3]]))</f>
        <v>န့်</v>
      </c>
      <c r="BE148" t="str">
        <f>RIGHT(Segregate18[[#This Row],[31]],LEN(Segregate18[[#This Row],[31]])-LEN(Compiler_Burmese[[#This Row],[4]]))</f>
        <v>့်</v>
      </c>
      <c r="BF148" t="str">
        <f>RIGHT(Segregate18[[#This Row],[41]],LEN(Segregate18[[#This Row],[41]])-LEN(Compiler_Burmese[[#This Row],[5]]))</f>
        <v>့်</v>
      </c>
      <c r="BG148" t="str">
        <f>RIGHT(Segregate18[[#This Row],[51]],LEN(Segregate18[[#This Row],[51]])-LEN(Compiler_Burmese[[#This Row],[6]]))</f>
        <v>့်</v>
      </c>
      <c r="BH148" t="str">
        <f>RIGHT(Segregate18[[#This Row],[61]],LEN(Segregate18[[#This Row],[61]])-LEN(Compiler_Burmese[[#This Row],[7]]))</f>
        <v>့်</v>
      </c>
      <c r="BI148" t="str">
        <f>RIGHT(Segregate18[[#This Row],[71]],LEN(Segregate18[[#This Row],[71]])-LEN(Compiler_Burmese[[#This Row],[8]]))</f>
        <v>့်</v>
      </c>
      <c r="BJ148" t="str">
        <f>RIGHT(Segregate18[[#This Row],[81]],LEN(Segregate18[[#This Row],[81]])-LEN(Compiler_Burmese[[#This Row],[9]]))</f>
        <v>့်</v>
      </c>
    </row>
    <row r="149" spans="1:62" ht="14.25" customHeight="1" x14ac:dyDescent="0.3">
      <c r="A149">
        <f>IF(Raw_data_N2_Kanji[[#This Row],[Categorie]]&lt;&gt;"",$A148+1,$A148)</f>
        <v>14</v>
      </c>
      <c r="B149" s="6">
        <f>IF(AND(Raw_data_N2_Kanji[[#This Row],[Supporting word 1]]="",Raw_data_N2_Kanji[[#This Row],[Supporting word 2]]=""),$B148,$B148+1)</f>
        <v>0</v>
      </c>
      <c r="C149" s="9">
        <f>ROW()-ROW(Raw_data_N2_Kanji[#Headers])</f>
        <v>147</v>
      </c>
      <c r="D149" s="9" t="s">
        <v>5</v>
      </c>
      <c r="E149" s="9" t="str">
        <f>IF(Raw_data_N2_Kanji[[#This Row],[Categorie]]="",$E148,Raw_data_N2_Kanji[[#This Row],[Categorie]])</f>
        <v>Drinks &amp; beverages</v>
      </c>
      <c r="F149" s="9">
        <f t="shared" si="3"/>
        <v>5</v>
      </c>
      <c r="G149" s="57" t="str">
        <f>Raw_data_N2_Kanji[[#This Row],[Lecture_no]]&amp;"_"&amp;Raw_data_N2_Kanji[[#This Row],[Receipe_no]]</f>
        <v>Drinks &amp; beverages_5</v>
      </c>
      <c r="H149" s="124" t="s">
        <v>27577</v>
      </c>
      <c r="I14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4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လိမ္မော်ရည်</v>
      </c>
      <c r="K14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4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49" s="11"/>
      <c r="N149" s="11"/>
      <c r="O14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49" s="12" t="s">
        <v>27760</v>
      </c>
      <c r="Q149" s="12">
        <f>IF(Raw_data_N2_Kanji[[#This Row],[Receipe_no]]=0,$Q148,
$Q148+1)</f>
        <v>133</v>
      </c>
      <c r="R149" s="11">
        <v>1</v>
      </c>
      <c r="S149" s="11" t="str">
        <f>IF(Raw_data_N2_Kanji[[#This Row],[Marking]]="",1,"")</f>
        <v/>
      </c>
      <c r="T149" s="11">
        <f>IF(Raw_data_N2_Kanji[[#This Row],[Marking_blank]]="",SUMPRODUCT(COUNTIF($S$3:$S149,$S149)),"")</f>
        <v>5</v>
      </c>
      <c r="U149" s="12">
        <f>Raw_data_N2_Kanji[[#This Row],[Sr. no.]]</f>
        <v>147</v>
      </c>
      <c r="V149" s="11">
        <f>SUMPRODUCT(COUNTIF($J$3:$J149,$J149))</f>
        <v>1</v>
      </c>
      <c r="W149" s="82">
        <f>LEN('1_Raw_data'!$J149)</f>
        <v>11</v>
      </c>
      <c r="Y149" t="e">
        <f>Segregate18[[#This Row],[Sr. No.]]</f>
        <v>#REF!</v>
      </c>
      <c r="Z149" t="str">
        <f>IF(AND(OR(BA149="။",BA149="၊"),LEN(BA149)=1),BA149,
IF(ISNUMBER(MATCH(LEFT(BA149,7),Final_modified_Intermediate[Burmese_Consonants],0)),LEFT(BA149,7),
IF(ISNUMBER(MATCH(LEFT(BA149,6),Final_modified_Intermediate[Burmese_Consonants],0)),LEFT(BA149,6),
IF(ISNUMBER(MATCH(LEFT(BA149,5),Final_modified_Intermediate[Burmese_Consonants],0)),LEFT(BA149,5),
IF(ISNUMBER(MATCH(LEFT(BA149,4),Final_modified_Intermediate[Burmese_Consonants],0)),LEFT(BA149,4),
IF(ISNUMBER(MATCH(LEFT(BA149,3),Final_modified_Intermediate[Burmese_Consonants],0)),LEFT(BA149,3),
IF(ISNUMBER(MATCH(LEFT(BA149,2),Final_modified_Intermediate[Burmese_Consonants],0)),LEFT(BA149,2),
IF(ISNUMBER(MATCH(LEFT(BA149,1),Final_modified_Intermediate[Burmese_Consonants],0)),LEFT(BA149,1),
IF(ISNUMBER(MATCH(LEFT(BA149,7),Final_Intermediate[Burmese_Consonants],0)),LEFT(BA149,7),
IF(ISNUMBER(MATCH(LEFT(BA149,6),Final_Intermediate[Burmese_Consonants],0)),LEFT(BA149,6),
IF(ISNUMBER(MATCH(LEFT(BA149,5),Final_Intermediate[Burmese_Consonants],0)),LEFT(BA149,5),
IF(ISNUMBER(MATCH(LEFT(BA149,4),Final_Intermediate[Burmese_Consonants],0)),LEFT(BA149,4),
IF(ISNUMBER(MATCH(LEFT(BA149,3),Final_Intermediate[Burmese_Consonants],0)),LEFT(BA149,3),
IF(ISNUMBER(MATCH(LEFT(BA149,2),Final_Intermediate[Burmese_Consonants],0)),LEFT(BA149,2),
IF(ISNUMBER(MATCH(LEFT(BA149,1),Final_Intermediate[Burmese_Consonants],0)),LEFT(BA149,1),
"")))))))))))))))</f>
        <v>လိ</v>
      </c>
      <c r="AA14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49" t="str">
        <f>IF(AND(OR(BB149="။",BB149="၊"),LEN(BB149)=1),BB149,
IF(ISNUMBER(MATCH(LEFT(BB149,7),Final_modified_Intermediate[Burmese_Consonants],0)),LEFT(BB149,7),
IF(ISNUMBER(MATCH(LEFT(BB149,6),Final_modified_Intermediate[Burmese_Consonants],0)),LEFT(BB149,6),
IF(ISNUMBER(MATCH(LEFT(BB149,5),Final_modified_Intermediate[Burmese_Consonants],0)),LEFT(BB149,5),
IF(ISNUMBER(MATCH(LEFT(BB149,4),Final_modified_Intermediate[Burmese_Consonants],0)),LEFT(BB149,4),
IF(ISNUMBER(MATCH(LEFT(BB149,3),Final_modified_Intermediate[Burmese_Consonants],0)),LEFT(BB149,3),
IF(ISNUMBER(MATCH(LEFT(BB149,2),Final_modified_Intermediate[Burmese_Consonants],0)),LEFT(BB149,2),
IF(ISNUMBER(MATCH(LEFT(BB149,1),Final_modified_Intermediate[Burmese_Consonants],0)),LEFT(BB149,1),
IF(ISNUMBER(MATCH(LEFT(BB149,7),Final_Intermediate[Burmese_Consonants],0)),LEFT(BB149,7),
IF(ISNUMBER(MATCH(LEFT(BB149,6),Final_Intermediate[Burmese_Consonants],0)),LEFT(BB149,6),
IF(ISNUMBER(MATCH(LEFT(BB149,5),Final_Intermediate[Burmese_Consonants],0)),LEFT(BB149,5),
IF(ISNUMBER(MATCH(LEFT(BB149,4),Final_Intermediate[Burmese_Consonants],0)),LEFT(BB149,4),
IF(ISNUMBER(MATCH(LEFT(BB149,3),Final_Intermediate[Burmese_Consonants],0)),LEFT(BB149,3),
IF(ISNUMBER(MATCH(LEFT(BB149,2),Final_Intermediate[Burmese_Consonants],0)),LEFT(BB149,2),
IF(ISNUMBER(MATCH(LEFT(BB149,1),Final_Intermediate[Burmese_Consonants],0)),LEFT(BB149,1),
"")))))))))))))))</f>
        <v>မ</v>
      </c>
      <c r="AC14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49" t="str">
        <f>IF(AND(OR(BC149="။",BC149="၊"),LEN(BC149)=1),BC149,
IF(ISNUMBER(MATCH(LEFT(BC149,7),Final_modified_Intermediate[Burmese_Consonants],0)),LEFT(BC149,7),
IF(ISNUMBER(MATCH(LEFT(BC149,6),Final_modified_Intermediate[Burmese_Consonants],0)),LEFT(BC149,6),
IF(ISNUMBER(MATCH(LEFT(BC149,5),Final_modified_Intermediate[Burmese_Consonants],0)),LEFT(BC149,5),
IF(ISNUMBER(MATCH(LEFT(BC149,4),Final_modified_Intermediate[Burmese_Consonants],0)),LEFT(BC149,4),
IF(ISNUMBER(MATCH(LEFT(BC149,3),Final_modified_Intermediate[Burmese_Consonants],0)),LEFT(BC149,3),
IF(ISNUMBER(MATCH(LEFT(BC149,2),Final_modified_Intermediate[Burmese_Consonants],0)),LEFT(BC149,2),
IF(ISNUMBER(MATCH(LEFT(BC149,1),Final_modified_Intermediate[Burmese_Consonants],0)),LEFT(BC149,1),
IF(ISNUMBER(MATCH(LEFT(BC149,7),Final_Intermediate[Burmese_Consonants],0)),LEFT(BC149,7),
IF(ISNUMBER(MATCH(LEFT(BC149,6),Final_Intermediate[Burmese_Consonants],0)),LEFT(BC149,6),
IF(ISNUMBER(MATCH(LEFT(BC149,5),Final_Intermediate[Burmese_Consonants],0)),LEFT(BC149,5),
IF(ISNUMBER(MATCH(LEFT(BC149,4),Final_Intermediate[Burmese_Consonants],0)),LEFT(BC149,4),
IF(ISNUMBER(MATCH(LEFT(BC149,3),Final_Intermediate[Burmese_Consonants],0)),LEFT(BC149,3),
IF(ISNUMBER(MATCH(LEFT(BC149,2),Final_Intermediate[Burmese_Consonants],0)),LEFT(BC149,2),
IF(ISNUMBER(MATCH(LEFT(BC149,1),Final_Intermediate[Burmese_Consonants],0)),LEFT(BC149,1),
"")))))))))))))))</f>
        <v/>
      </c>
      <c r="AE149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49" t="str">
        <f>IF(AND(OR(BD149="။",BD149="၊"),LEN(BD149)=1),BD149,
IF(ISNUMBER(MATCH(LEFT(BD149,7),Final_modified_Intermediate[Burmese_Consonants],0)),LEFT(BD149,7),
IF(ISNUMBER(MATCH(LEFT(BD149,6),Final_modified_Intermediate[Burmese_Consonants],0)),LEFT(BD149,6),
IF(ISNUMBER(MATCH(LEFT(BD149,5),Final_modified_Intermediate[Burmese_Consonants],0)),LEFT(BD149,5),
IF(ISNUMBER(MATCH(LEFT(BD149,4),Final_modified_Intermediate[Burmese_Consonants],0)),LEFT(BD149,4),
IF(ISNUMBER(MATCH(LEFT(BD149,3),Final_modified_Intermediate[Burmese_Consonants],0)),LEFT(BD149,3),
IF(ISNUMBER(MATCH(LEFT(BD149,2),Final_modified_Intermediate[Burmese_Consonants],0)),LEFT(BD149,2),
IF(ISNUMBER(MATCH(LEFT(BD149,1),Final_modified_Intermediate[Burmese_Consonants],0)),LEFT(BD149,1),
IF(ISNUMBER(MATCH(LEFT(BD149,7),Final_Intermediate[Burmese_Consonants],0)),LEFT(BD149,7),
IF(ISNUMBER(MATCH(LEFT(BD149,6),Final_Intermediate[Burmese_Consonants],0)),LEFT(BD149,6),
IF(ISNUMBER(MATCH(LEFT(BD149,5),Final_Intermediate[Burmese_Consonants],0)),LEFT(BD149,5),
IF(ISNUMBER(MATCH(LEFT(BD149,4),Final_Intermediate[Burmese_Consonants],0)),LEFT(BD149,4),
IF(ISNUMBER(MATCH(LEFT(BD149,3),Final_Intermediate[Burmese_Consonants],0)),LEFT(BD149,3),
IF(ISNUMBER(MATCH(LEFT(BD149,2),Final_Intermediate[Burmese_Consonants],0)),LEFT(BD149,2),
IF(ISNUMBER(MATCH(LEFT(BD149,1),Final_Intermediate[Burmese_Consonants],0)),LEFT(BD149,1),
"")))))))))))))))</f>
        <v/>
      </c>
      <c r="AG149" t="str">
        <f>IF(AND(OR(BE149="။",BE149="၊"),LEN(BE149)=1),BE149,
IF(ISNUMBER(MATCH(LEFT(BE149,7),Final_modified_Intermediate[Burmese_Consonants],0)),LEFT(BE149,7),
IF(ISNUMBER(MATCH(LEFT(BE149,6),Final_modified_Intermediate[Burmese_Consonants],0)),LEFT(BE149,6),
IF(ISNUMBER(MATCH(LEFT(BE149,5),Final_modified_Intermediate[Burmese_Consonants],0)),LEFT(BE149,5),
IF(ISNUMBER(MATCH(LEFT(BE149,4),Final_modified_Intermediate[Burmese_Consonants],0)),LEFT(BE149,4),
IF(ISNUMBER(MATCH(LEFT(BE149,3),Final_modified_Intermediate[Burmese_Consonants],0)),LEFT(BE149,3),
IF(ISNUMBER(MATCH(LEFT(BE149,2),Final_modified_Intermediate[Burmese_Consonants],0)),LEFT(BE149,2),
IF(ISNUMBER(MATCH(LEFT(BE149,1),Final_modified_Intermediate[Burmese_Consonants],0)),LEFT(BE149,1),
IF(ISNUMBER(MATCH(LEFT(BE149,7),Final_Intermediate[Burmese_Consonants],0)),LEFT(BE149,7),
IF(ISNUMBER(MATCH(LEFT(BE149,6),Final_Intermediate[Burmese_Consonants],0)),LEFT(BE149,6),
IF(ISNUMBER(MATCH(LEFT(BE149,5),Final_Intermediate[Burmese_Consonants],0)),LEFT(BE149,5),
IF(ISNUMBER(MATCH(LEFT(BE149,4),Final_Intermediate[Burmese_Consonants],0)),LEFT(BE149,4),
IF(ISNUMBER(MATCH(LEFT(BE149,3),Final_Intermediate[Burmese_Consonants],0)),LEFT(BE149,3),
IF(ISNUMBER(MATCH(LEFT(BE149,2),Final_Intermediate[Burmese_Consonants],0)),LEFT(BE149,2),
IF(ISNUMBER(MATCH(LEFT(BE149,1),Final_Intermediate[Burmese_Consonants],0)),LEFT(BE149,1),
"")))))))))))))))</f>
        <v/>
      </c>
      <c r="AH149" t="str">
        <f>IF(AND(OR(BF149="။",BF149="၊"),LEN(BF149)=1),BF149,
IF(ISNUMBER(MATCH(LEFT(BF149,7),Final_modified_Intermediate[Burmese_Consonants],0)),LEFT(BF149,7),
IF(ISNUMBER(MATCH(LEFT(BF149,6),Final_modified_Intermediate[Burmese_Consonants],0)),LEFT(BF149,6),
IF(ISNUMBER(MATCH(LEFT(BF149,5),Final_modified_Intermediate[Burmese_Consonants],0)),LEFT(BF149,5),
IF(ISNUMBER(MATCH(LEFT(BF149,4),Final_modified_Intermediate[Burmese_Consonants],0)),LEFT(BF149,4),
IF(ISNUMBER(MATCH(LEFT(BF149,3),Final_modified_Intermediate[Burmese_Consonants],0)),LEFT(BF149,3),
IF(ISNUMBER(MATCH(LEFT(BF149,2),Final_modified_Intermediate[Burmese_Consonants],0)),LEFT(BF149,2),
IF(ISNUMBER(MATCH(LEFT(BF149,1),Final_modified_Intermediate[Burmese_Consonants],0)),LEFT(BF149,1),
IF(ISNUMBER(MATCH(LEFT(BF149,7),Final_Intermediate[Burmese_Consonants],0)),LEFT(BF149,7),
IF(ISNUMBER(MATCH(LEFT(BF149,6),Final_Intermediate[Burmese_Consonants],0)),LEFT(BF149,6),
IF(ISNUMBER(MATCH(LEFT(BF149,5),Final_Intermediate[Burmese_Consonants],0)),LEFT(BF149,5),
IF(ISNUMBER(MATCH(LEFT(BF149,4),Final_Intermediate[Burmese_Consonants],0)),LEFT(BF149,4),
IF(ISNUMBER(MATCH(LEFT(BF149,3),Final_Intermediate[Burmese_Consonants],0)),LEFT(BF149,3),
IF(ISNUMBER(MATCH(LEFT(BF149,2),Final_Intermediate[Burmese_Consonants],0)),LEFT(BF149,2),
IF(ISNUMBER(MATCH(LEFT(BF149,1),Final_Intermediate[Burmese_Consonants],0)),LEFT(BF149,1),
"")))))))))))))))</f>
        <v/>
      </c>
      <c r="AI149" t="str">
        <f>IF(AND(OR(BG149="။",BG149="၊"),LEN(BG149)=1),BG149,
IF(ISNUMBER(MATCH(LEFT(BG149,7),Final_modified_Intermediate[Burmese_Consonants],0)),LEFT(BG149,7),
IF(ISNUMBER(MATCH(LEFT(BG149,6),Final_modified_Intermediate[Burmese_Consonants],0)),LEFT(BG149,6),
IF(ISNUMBER(MATCH(LEFT(BG149,5),Final_modified_Intermediate[Burmese_Consonants],0)),LEFT(BG149,5),
IF(ISNUMBER(MATCH(LEFT(BG149,4),Final_modified_Intermediate[Burmese_Consonants],0)),LEFT(BG149,4),
IF(ISNUMBER(MATCH(LEFT(BG149,3),Final_modified_Intermediate[Burmese_Consonants],0)),LEFT(BG149,3),
IF(ISNUMBER(MATCH(LEFT(BG149,2),Final_modified_Intermediate[Burmese_Consonants],0)),LEFT(BG149,2),
IF(ISNUMBER(MATCH(LEFT(BG149,1),Final_modified_Intermediate[Burmese_Consonants],0)),LEFT(BG149,1),
IF(ISNUMBER(MATCH(LEFT(BG149,7),Final_Intermediate[Burmese_Consonants],0)),LEFT(BG149,7),
IF(ISNUMBER(MATCH(LEFT(BG149,6),Final_Intermediate[Burmese_Consonants],0)),LEFT(BG149,6),
IF(ISNUMBER(MATCH(LEFT(BG149,5),Final_Intermediate[Burmese_Consonants],0)),LEFT(BG149,5),
IF(ISNUMBER(MATCH(LEFT(BG149,4),Final_Intermediate[Burmese_Consonants],0)),LEFT(BG149,4),
IF(ISNUMBER(MATCH(LEFT(BG149,3),Final_Intermediate[Burmese_Consonants],0)),LEFT(BG149,3),
IF(ISNUMBER(MATCH(LEFT(BG149,2),Final_Intermediate[Burmese_Consonants],0)),LEFT(BG149,2),
IF(ISNUMBER(MATCH(LEFT(BG149,1),Final_Intermediate[Burmese_Consonants],0)),LEFT(BG149,1),
"")))))))))))))))</f>
        <v/>
      </c>
      <c r="AJ149" t="str">
        <f>IF(AND(OR(BH149="။",BH149="၊"),LEN(BH149)=1),BH149,
IF(ISNUMBER(MATCH(LEFT(BH149,7),Final_modified_Intermediate[Burmese_Consonants],0)),LEFT(BH149,7),
IF(ISNUMBER(MATCH(LEFT(BH149,6),Final_modified_Intermediate[Burmese_Consonants],0)),LEFT(BH149,6),
IF(ISNUMBER(MATCH(LEFT(BH149,5),Final_modified_Intermediate[Burmese_Consonants],0)),LEFT(BH149,5),
IF(ISNUMBER(MATCH(LEFT(BH149,4),Final_modified_Intermediate[Burmese_Consonants],0)),LEFT(BH149,4),
IF(ISNUMBER(MATCH(LEFT(BH149,3),Final_modified_Intermediate[Burmese_Consonants],0)),LEFT(BH149,3),
IF(ISNUMBER(MATCH(LEFT(BH149,2),Final_modified_Intermediate[Burmese_Consonants],0)),LEFT(BH149,2),
IF(ISNUMBER(MATCH(LEFT(BH149,1),Final_modified_Intermediate[Burmese_Consonants],0)),LEFT(BH149,1),
IF(ISNUMBER(MATCH(LEFT(BH149,7),Final_Intermediate[Burmese_Consonants],0)),LEFT(BH149,7),
IF(ISNUMBER(MATCH(LEFT(BH149,6),Final_Intermediate[Burmese_Consonants],0)),LEFT(BH149,6),
IF(ISNUMBER(MATCH(LEFT(BH149,5),Final_Intermediate[Burmese_Consonants],0)),LEFT(BH149,5),
IF(ISNUMBER(MATCH(LEFT(BH149,4),Final_Intermediate[Burmese_Consonants],0)),LEFT(BH149,4),
IF(ISNUMBER(MATCH(LEFT(BH149,3),Final_Intermediate[Burmese_Consonants],0)),LEFT(BH149,3),
IF(ISNUMBER(MATCH(LEFT(BH149,2),Final_Intermediate[Burmese_Consonants],0)),LEFT(BH149,2),
IF(ISNUMBER(MATCH(LEFT(BH149,1),Final_Intermediate[Burmese_Consonants],0)),LEFT(BH149,1),
"")))))))))))))))</f>
        <v/>
      </c>
      <c r="AK149" t="str">
        <f>IF(AND(OR(BI149="။",BI149="၊"),LEN(BI149)=1),BI149,
IF(ISNUMBER(MATCH(LEFT(BI149,7),Final_modified_Intermediate[Burmese_Consonants],0)),LEFT(BI149,7),
IF(ISNUMBER(MATCH(LEFT(BI149,6),Final_modified_Intermediate[Burmese_Consonants],0)),LEFT(BI149,6),
IF(ISNUMBER(MATCH(LEFT(BI149,5),Final_modified_Intermediate[Burmese_Consonants],0)),LEFT(BI149,5),
IF(ISNUMBER(MATCH(LEFT(BI149,4),Final_modified_Intermediate[Burmese_Consonants],0)),LEFT(BI149,4),
IF(ISNUMBER(MATCH(LEFT(BI149,3),Final_modified_Intermediate[Burmese_Consonants],0)),LEFT(BI149,3),
IF(ISNUMBER(MATCH(LEFT(BI149,2),Final_modified_Intermediate[Burmese_Consonants],0)),LEFT(BI149,2),
IF(ISNUMBER(MATCH(LEFT(BI149,1),Final_modified_Intermediate[Burmese_Consonants],0)),LEFT(BI149,1),
IF(ISNUMBER(MATCH(LEFT(BI149,7),Final_Intermediate[Burmese_Consonants],0)),LEFT(BI149,7),
IF(ISNUMBER(MATCH(LEFT(BI149,6),Final_Intermediate[Burmese_Consonants],0)),LEFT(BI149,6),
IF(ISNUMBER(MATCH(LEFT(BI149,5),Final_Intermediate[Burmese_Consonants],0)),LEFT(BI149,5),
IF(ISNUMBER(MATCH(LEFT(BI149,4),Final_Intermediate[Burmese_Consonants],0)),LEFT(BI149,4),
IF(ISNUMBER(MATCH(LEFT(BI149,3),Final_Intermediate[Burmese_Consonants],0)),LEFT(BI149,3),
IF(ISNUMBER(MATCH(LEFT(BI149,2),Final_Intermediate[Burmese_Consonants],0)),LEFT(BI149,2),
IF(ISNUMBER(MATCH(LEFT(BI149,1),Final_Intermediate[Burmese_Consonants],0)),LEFT(BI149,1),
"")))))))))))))))</f>
        <v/>
      </c>
      <c r="AL149" t="str">
        <f>IF(AND(OR(BJ149="။",BJ149="၊"),LEN(BJ149)=1),BJ149,
IF(ISNUMBER(MATCH(LEFT(BJ149,7),Final_modified_Intermediate[Burmese_Consonants],0)),LEFT(BJ149,7),
IF(ISNUMBER(MATCH(LEFT(BJ149,6),Final_modified_Intermediate[Burmese_Consonants],0)),LEFT(BJ149,6),
IF(ISNUMBER(MATCH(LEFT(BJ149,5),Final_modified_Intermediate[Burmese_Consonants],0)),LEFT(BJ149,5),
IF(ISNUMBER(MATCH(LEFT(BJ149,4),Final_modified_Intermediate[Burmese_Consonants],0)),LEFT(BJ149,4),
IF(ISNUMBER(MATCH(LEFT(BJ149,3),Final_modified_Intermediate[Burmese_Consonants],0)),LEFT(BJ149,3),
IF(ISNUMBER(MATCH(LEFT(BJ149,2),Final_modified_Intermediate[Burmese_Consonants],0)),LEFT(BJ149,2),
IF(ISNUMBER(MATCH(LEFT(BJ149,1),Final_modified_Intermediate[Burmese_Consonants],0)),LEFT(BJ149,1),
IF(ISNUMBER(MATCH(LEFT(BJ149,7),Final_Intermediate[Burmese_Consonants],0)),LEFT(BJ149,7),
IF(ISNUMBER(MATCH(LEFT(BJ149,6),Final_Intermediate[Burmese_Consonants],0)),LEFT(BJ149,6),
IF(ISNUMBER(MATCH(LEFT(BJ149,5),Final_Intermediate[Burmese_Consonants],0)),LEFT(BJ149,5),
IF(ISNUMBER(MATCH(LEFT(BJ149,4),Final_Intermediate[Burmese_Consonants],0)),LEFT(BJ149,4),
IF(ISNUMBER(MATCH(LEFT(BJ149,3),Final_Intermediate[Burmese_Consonants],0)),LEFT(BJ149,3),
IF(ISNUMBER(MATCH(LEFT(BJ149,2),Final_Intermediate[Burmese_Consonants],0)),LEFT(BJ149,2),
IF(ISNUMBER(MATCH(LEFT(BJ149,1),Final_Intermediate[Burmese_Consonants],0)),LEFT(BJ149,1),
"")))))))))))))))</f>
        <v/>
      </c>
      <c r="AN149" t="e">
        <f>Compiler_Burmese[[#This Row],[Sr. No.]]</f>
        <v>#REF!</v>
      </c>
      <c r="AO14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4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49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4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4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4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4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4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4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4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49" t="e">
        <f>[2]!Vocabulary_Burmese[[#This Row],[Sr. No.]]</f>
        <v>#REF!</v>
      </c>
      <c r="BA149" t="str">
        <f>IF(Raw_data_N2_Kanji[[#This Row],[Categorie]]&lt;&gt;"","",
IF(ISNUMBER(MATCH(V,Special_list[Burmese word],0)),"",
SUBSTITUTE(Raw_data_N2_Kanji[[#This Row],[Raw]]," ","")))</f>
        <v>လိမ္မော်ရည်</v>
      </c>
      <c r="BB149" t="str">
        <f>RIGHT(Segregate18[[#This Row],[UPGRADE]],LEN(Segregate18[[#This Row],[UPGRADE]])-LEN(Compiler_Burmese[[#This Row],[1]]))</f>
        <v>မ္မော်ရည်</v>
      </c>
      <c r="BC149" t="str">
        <f>RIGHT(Segregate18[[#This Row],[11]],LEN(Segregate18[[#This Row],[11]])-LEN(Compiler_Burmese[[#This Row],[2]]))</f>
        <v>္မော်ရည်</v>
      </c>
      <c r="BD149" t="str">
        <f>RIGHT(Segregate18[[#This Row],[21]],LEN(Segregate18[[#This Row],[21]])-LEN(Compiler_Burmese[[#This Row],[3]]))</f>
        <v>္မော်ရည်</v>
      </c>
      <c r="BE149" t="str">
        <f>RIGHT(Segregate18[[#This Row],[31]],LEN(Segregate18[[#This Row],[31]])-LEN(Compiler_Burmese[[#This Row],[4]]))</f>
        <v>္မော်ရည်</v>
      </c>
      <c r="BF149" t="str">
        <f>RIGHT(Segregate18[[#This Row],[41]],LEN(Segregate18[[#This Row],[41]])-LEN(Compiler_Burmese[[#This Row],[5]]))</f>
        <v>္မော်ရည်</v>
      </c>
      <c r="BG149" t="str">
        <f>RIGHT(Segregate18[[#This Row],[51]],LEN(Segregate18[[#This Row],[51]])-LEN(Compiler_Burmese[[#This Row],[6]]))</f>
        <v>္မော်ရည်</v>
      </c>
      <c r="BH149" t="str">
        <f>RIGHT(Segregate18[[#This Row],[61]],LEN(Segregate18[[#This Row],[61]])-LEN(Compiler_Burmese[[#This Row],[7]]))</f>
        <v>္မော်ရည်</v>
      </c>
      <c r="BI149" t="str">
        <f>RIGHT(Segregate18[[#This Row],[71]],LEN(Segregate18[[#This Row],[71]])-LEN(Compiler_Burmese[[#This Row],[8]]))</f>
        <v>္မော်ရည်</v>
      </c>
      <c r="BJ149" t="str">
        <f>RIGHT(Segregate18[[#This Row],[81]],LEN(Segregate18[[#This Row],[81]])-LEN(Compiler_Burmese[[#This Row],[9]]))</f>
        <v>္မော်ရည်</v>
      </c>
    </row>
    <row r="150" spans="1:62" ht="14.25" customHeight="1" x14ac:dyDescent="0.3">
      <c r="A150">
        <f>IF(Raw_data_N2_Kanji[[#This Row],[Categorie]]&lt;&gt;"",$A149+1,$A149)</f>
        <v>14</v>
      </c>
      <c r="B150" s="6">
        <f>IF(AND(Raw_data_N2_Kanji[[#This Row],[Supporting word 1]]="",Raw_data_N2_Kanji[[#This Row],[Supporting word 2]]=""),$B149,$B149+1)</f>
        <v>0</v>
      </c>
      <c r="C150" s="9">
        <f>ROW()-ROW(Raw_data_N2_Kanji[#Headers])</f>
        <v>148</v>
      </c>
      <c r="D150" s="9" t="s">
        <v>5</v>
      </c>
      <c r="E150" s="9" t="str">
        <f>IF(Raw_data_N2_Kanji[[#This Row],[Categorie]]="",$E149,Raw_data_N2_Kanji[[#This Row],[Categorie]])</f>
        <v>Drinks &amp; beverages</v>
      </c>
      <c r="F150" s="9">
        <f t="shared" si="3"/>
        <v>6</v>
      </c>
      <c r="G150" s="57" t="str">
        <f>Raw_data_N2_Kanji[[#This Row],[Lecture_no]]&amp;"_"&amp;Raw_data_N2_Kanji[[#This Row],[Receipe_no]]</f>
        <v>Drinks &amp; beverages_6</v>
      </c>
      <c r="H150" s="11" t="s">
        <v>27578</v>
      </c>
      <c r="I15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သံပရာရည်</v>
      </c>
      <c r="K15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0" s="11"/>
      <c r="N150" s="11"/>
      <c r="O15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0" s="12" t="s">
        <v>27761</v>
      </c>
      <c r="Q150" s="12">
        <f>IF(Raw_data_N2_Kanji[[#This Row],[Receipe_no]]=0,$Q149,
$Q149+1)</f>
        <v>134</v>
      </c>
      <c r="R150" s="11"/>
      <c r="S150" s="11">
        <f>IF(Raw_data_N2_Kanji[[#This Row],[Marking]]="",1,"")</f>
        <v>1</v>
      </c>
      <c r="T150" s="11" t="str">
        <f>IF(Raw_data_N2_Kanji[[#This Row],[Marking_blank]]="",SUMPRODUCT(COUNTIF($S$3:$S150,$S150)),"")</f>
        <v/>
      </c>
      <c r="U150" s="12">
        <f>Raw_data_N2_Kanji[[#This Row],[Sr. no.]]</f>
        <v>148</v>
      </c>
      <c r="V150" s="11">
        <f>SUMPRODUCT(COUNTIF($J$3:$J150,$J150))</f>
        <v>1</v>
      </c>
      <c r="W150" s="82">
        <f>LEN('1_Raw_data'!$J150)</f>
        <v>8</v>
      </c>
      <c r="Y150" t="e">
        <f>Segregate18[[#This Row],[Sr. No.]]</f>
        <v>#REF!</v>
      </c>
      <c r="Z150" t="str">
        <f>IF(AND(OR(BA150="။",BA150="၊"),LEN(BA150)=1),BA150,
IF(ISNUMBER(MATCH(LEFT(BA150,7),Final_modified_Intermediate[Burmese_Consonants],0)),LEFT(BA150,7),
IF(ISNUMBER(MATCH(LEFT(BA150,6),Final_modified_Intermediate[Burmese_Consonants],0)),LEFT(BA150,6),
IF(ISNUMBER(MATCH(LEFT(BA150,5),Final_modified_Intermediate[Burmese_Consonants],0)),LEFT(BA150,5),
IF(ISNUMBER(MATCH(LEFT(BA150,4),Final_modified_Intermediate[Burmese_Consonants],0)),LEFT(BA150,4),
IF(ISNUMBER(MATCH(LEFT(BA150,3),Final_modified_Intermediate[Burmese_Consonants],0)),LEFT(BA150,3),
IF(ISNUMBER(MATCH(LEFT(BA150,2),Final_modified_Intermediate[Burmese_Consonants],0)),LEFT(BA150,2),
IF(ISNUMBER(MATCH(LEFT(BA150,1),Final_modified_Intermediate[Burmese_Consonants],0)),LEFT(BA150,1),
IF(ISNUMBER(MATCH(LEFT(BA150,7),Final_Intermediate[Burmese_Consonants],0)),LEFT(BA150,7),
IF(ISNUMBER(MATCH(LEFT(BA150,6),Final_Intermediate[Burmese_Consonants],0)),LEFT(BA150,6),
IF(ISNUMBER(MATCH(LEFT(BA150,5),Final_Intermediate[Burmese_Consonants],0)),LEFT(BA150,5),
IF(ISNUMBER(MATCH(LEFT(BA150,4),Final_Intermediate[Burmese_Consonants],0)),LEFT(BA150,4),
IF(ISNUMBER(MATCH(LEFT(BA150,3),Final_Intermediate[Burmese_Consonants],0)),LEFT(BA150,3),
IF(ISNUMBER(MATCH(LEFT(BA150,2),Final_Intermediate[Burmese_Consonants],0)),LEFT(BA150,2),
IF(ISNUMBER(MATCH(LEFT(BA150,1),Final_Intermediate[Burmese_Consonants],0)),LEFT(BA150,1),
"")))))))))))))))</f>
        <v>သံ</v>
      </c>
      <c r="AA15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0" t="str">
        <f>IF(AND(OR(BB150="။",BB150="၊"),LEN(BB150)=1),BB150,
IF(ISNUMBER(MATCH(LEFT(BB150,7),Final_modified_Intermediate[Burmese_Consonants],0)),LEFT(BB150,7),
IF(ISNUMBER(MATCH(LEFT(BB150,6),Final_modified_Intermediate[Burmese_Consonants],0)),LEFT(BB150,6),
IF(ISNUMBER(MATCH(LEFT(BB150,5),Final_modified_Intermediate[Burmese_Consonants],0)),LEFT(BB150,5),
IF(ISNUMBER(MATCH(LEFT(BB150,4),Final_modified_Intermediate[Burmese_Consonants],0)),LEFT(BB150,4),
IF(ISNUMBER(MATCH(LEFT(BB150,3),Final_modified_Intermediate[Burmese_Consonants],0)),LEFT(BB150,3),
IF(ISNUMBER(MATCH(LEFT(BB150,2),Final_modified_Intermediate[Burmese_Consonants],0)),LEFT(BB150,2),
IF(ISNUMBER(MATCH(LEFT(BB150,1),Final_modified_Intermediate[Burmese_Consonants],0)),LEFT(BB150,1),
IF(ISNUMBER(MATCH(LEFT(BB150,7),Final_Intermediate[Burmese_Consonants],0)),LEFT(BB150,7),
IF(ISNUMBER(MATCH(LEFT(BB150,6),Final_Intermediate[Burmese_Consonants],0)),LEFT(BB150,6),
IF(ISNUMBER(MATCH(LEFT(BB150,5),Final_Intermediate[Burmese_Consonants],0)),LEFT(BB150,5),
IF(ISNUMBER(MATCH(LEFT(BB150,4),Final_Intermediate[Burmese_Consonants],0)),LEFT(BB150,4),
IF(ISNUMBER(MATCH(LEFT(BB150,3),Final_Intermediate[Burmese_Consonants],0)),LEFT(BB150,3),
IF(ISNUMBER(MATCH(LEFT(BB150,2),Final_Intermediate[Burmese_Consonants],0)),LEFT(BB150,2),
IF(ISNUMBER(MATCH(LEFT(BB150,1),Final_Intermediate[Burmese_Consonants],0)),LEFT(BB150,1),
"")))))))))))))))</f>
        <v>ပ</v>
      </c>
      <c r="AC15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0" t="str">
        <f>IF(AND(OR(BC150="။",BC150="၊"),LEN(BC150)=1),BC150,
IF(ISNUMBER(MATCH(LEFT(BC150,7),Final_modified_Intermediate[Burmese_Consonants],0)),LEFT(BC150,7),
IF(ISNUMBER(MATCH(LEFT(BC150,6),Final_modified_Intermediate[Burmese_Consonants],0)),LEFT(BC150,6),
IF(ISNUMBER(MATCH(LEFT(BC150,5),Final_modified_Intermediate[Burmese_Consonants],0)),LEFT(BC150,5),
IF(ISNUMBER(MATCH(LEFT(BC150,4),Final_modified_Intermediate[Burmese_Consonants],0)),LEFT(BC150,4),
IF(ISNUMBER(MATCH(LEFT(BC150,3),Final_modified_Intermediate[Burmese_Consonants],0)),LEFT(BC150,3),
IF(ISNUMBER(MATCH(LEFT(BC150,2),Final_modified_Intermediate[Burmese_Consonants],0)),LEFT(BC150,2),
IF(ISNUMBER(MATCH(LEFT(BC150,1),Final_modified_Intermediate[Burmese_Consonants],0)),LEFT(BC150,1),
IF(ISNUMBER(MATCH(LEFT(BC150,7),Final_Intermediate[Burmese_Consonants],0)),LEFT(BC150,7),
IF(ISNUMBER(MATCH(LEFT(BC150,6),Final_Intermediate[Burmese_Consonants],0)),LEFT(BC150,6),
IF(ISNUMBER(MATCH(LEFT(BC150,5),Final_Intermediate[Burmese_Consonants],0)),LEFT(BC150,5),
IF(ISNUMBER(MATCH(LEFT(BC150,4),Final_Intermediate[Burmese_Consonants],0)),LEFT(BC150,4),
IF(ISNUMBER(MATCH(LEFT(BC150,3),Final_Intermediate[Burmese_Consonants],0)),LEFT(BC150,3),
IF(ISNUMBER(MATCH(LEFT(BC150,2),Final_Intermediate[Burmese_Consonants],0)),LEFT(BC150,2),
IF(ISNUMBER(MATCH(LEFT(BC150,1),Final_Intermediate[Burmese_Consonants],0)),LEFT(BC150,1),
"")))))))))))))))</f>
        <v>ရာ</v>
      </c>
      <c r="AE15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0" t="str">
        <f>IF(AND(OR(BD150="။",BD150="၊"),LEN(BD150)=1),BD150,
IF(ISNUMBER(MATCH(LEFT(BD150,7),Final_modified_Intermediate[Burmese_Consonants],0)),LEFT(BD150,7),
IF(ISNUMBER(MATCH(LEFT(BD150,6),Final_modified_Intermediate[Burmese_Consonants],0)),LEFT(BD150,6),
IF(ISNUMBER(MATCH(LEFT(BD150,5),Final_modified_Intermediate[Burmese_Consonants],0)),LEFT(BD150,5),
IF(ISNUMBER(MATCH(LEFT(BD150,4),Final_modified_Intermediate[Burmese_Consonants],0)),LEFT(BD150,4),
IF(ISNUMBER(MATCH(LEFT(BD150,3),Final_modified_Intermediate[Burmese_Consonants],0)),LEFT(BD150,3),
IF(ISNUMBER(MATCH(LEFT(BD150,2),Final_modified_Intermediate[Burmese_Consonants],0)),LEFT(BD150,2),
IF(ISNUMBER(MATCH(LEFT(BD150,1),Final_modified_Intermediate[Burmese_Consonants],0)),LEFT(BD150,1),
IF(ISNUMBER(MATCH(LEFT(BD150,7),Final_Intermediate[Burmese_Consonants],0)),LEFT(BD150,7),
IF(ISNUMBER(MATCH(LEFT(BD150,6),Final_Intermediate[Burmese_Consonants],0)),LEFT(BD150,6),
IF(ISNUMBER(MATCH(LEFT(BD150,5),Final_Intermediate[Burmese_Consonants],0)),LEFT(BD150,5),
IF(ISNUMBER(MATCH(LEFT(BD150,4),Final_Intermediate[Burmese_Consonants],0)),LEFT(BD150,4),
IF(ISNUMBER(MATCH(LEFT(BD150,3),Final_Intermediate[Burmese_Consonants],0)),LEFT(BD150,3),
IF(ISNUMBER(MATCH(LEFT(BD150,2),Final_Intermediate[Burmese_Consonants],0)),LEFT(BD150,2),
IF(ISNUMBER(MATCH(LEFT(BD150,1),Final_Intermediate[Burmese_Consonants],0)),LEFT(BD150,1),
"")))))))))))))))</f>
        <v>ရည်</v>
      </c>
      <c r="AG150" t="str">
        <f>IF(AND(OR(BE150="။",BE150="၊"),LEN(BE150)=1),BE150,
IF(ISNUMBER(MATCH(LEFT(BE150,7),Final_modified_Intermediate[Burmese_Consonants],0)),LEFT(BE150,7),
IF(ISNUMBER(MATCH(LEFT(BE150,6),Final_modified_Intermediate[Burmese_Consonants],0)),LEFT(BE150,6),
IF(ISNUMBER(MATCH(LEFT(BE150,5),Final_modified_Intermediate[Burmese_Consonants],0)),LEFT(BE150,5),
IF(ISNUMBER(MATCH(LEFT(BE150,4),Final_modified_Intermediate[Burmese_Consonants],0)),LEFT(BE150,4),
IF(ISNUMBER(MATCH(LEFT(BE150,3),Final_modified_Intermediate[Burmese_Consonants],0)),LEFT(BE150,3),
IF(ISNUMBER(MATCH(LEFT(BE150,2),Final_modified_Intermediate[Burmese_Consonants],0)),LEFT(BE150,2),
IF(ISNUMBER(MATCH(LEFT(BE150,1),Final_modified_Intermediate[Burmese_Consonants],0)),LEFT(BE150,1),
IF(ISNUMBER(MATCH(LEFT(BE150,7),Final_Intermediate[Burmese_Consonants],0)),LEFT(BE150,7),
IF(ISNUMBER(MATCH(LEFT(BE150,6),Final_Intermediate[Burmese_Consonants],0)),LEFT(BE150,6),
IF(ISNUMBER(MATCH(LEFT(BE150,5),Final_Intermediate[Burmese_Consonants],0)),LEFT(BE150,5),
IF(ISNUMBER(MATCH(LEFT(BE150,4),Final_Intermediate[Burmese_Consonants],0)),LEFT(BE150,4),
IF(ISNUMBER(MATCH(LEFT(BE150,3),Final_Intermediate[Burmese_Consonants],0)),LEFT(BE150,3),
IF(ISNUMBER(MATCH(LEFT(BE150,2),Final_Intermediate[Burmese_Consonants],0)),LEFT(BE150,2),
IF(ISNUMBER(MATCH(LEFT(BE150,1),Final_Intermediate[Burmese_Consonants],0)),LEFT(BE150,1),
"")))))))))))))))</f>
        <v/>
      </c>
      <c r="AH150" t="str">
        <f>IF(AND(OR(BF150="။",BF150="၊"),LEN(BF150)=1),BF150,
IF(ISNUMBER(MATCH(LEFT(BF150,7),Final_modified_Intermediate[Burmese_Consonants],0)),LEFT(BF150,7),
IF(ISNUMBER(MATCH(LEFT(BF150,6),Final_modified_Intermediate[Burmese_Consonants],0)),LEFT(BF150,6),
IF(ISNUMBER(MATCH(LEFT(BF150,5),Final_modified_Intermediate[Burmese_Consonants],0)),LEFT(BF150,5),
IF(ISNUMBER(MATCH(LEFT(BF150,4),Final_modified_Intermediate[Burmese_Consonants],0)),LEFT(BF150,4),
IF(ISNUMBER(MATCH(LEFT(BF150,3),Final_modified_Intermediate[Burmese_Consonants],0)),LEFT(BF150,3),
IF(ISNUMBER(MATCH(LEFT(BF150,2),Final_modified_Intermediate[Burmese_Consonants],0)),LEFT(BF150,2),
IF(ISNUMBER(MATCH(LEFT(BF150,1),Final_modified_Intermediate[Burmese_Consonants],0)),LEFT(BF150,1),
IF(ISNUMBER(MATCH(LEFT(BF150,7),Final_Intermediate[Burmese_Consonants],0)),LEFT(BF150,7),
IF(ISNUMBER(MATCH(LEFT(BF150,6),Final_Intermediate[Burmese_Consonants],0)),LEFT(BF150,6),
IF(ISNUMBER(MATCH(LEFT(BF150,5),Final_Intermediate[Burmese_Consonants],0)),LEFT(BF150,5),
IF(ISNUMBER(MATCH(LEFT(BF150,4),Final_Intermediate[Burmese_Consonants],0)),LEFT(BF150,4),
IF(ISNUMBER(MATCH(LEFT(BF150,3),Final_Intermediate[Burmese_Consonants],0)),LEFT(BF150,3),
IF(ISNUMBER(MATCH(LEFT(BF150,2),Final_Intermediate[Burmese_Consonants],0)),LEFT(BF150,2),
IF(ISNUMBER(MATCH(LEFT(BF150,1),Final_Intermediate[Burmese_Consonants],0)),LEFT(BF150,1),
"")))))))))))))))</f>
        <v/>
      </c>
      <c r="AI150" t="str">
        <f>IF(AND(OR(BG150="။",BG150="၊"),LEN(BG150)=1),BG150,
IF(ISNUMBER(MATCH(LEFT(BG150,7),Final_modified_Intermediate[Burmese_Consonants],0)),LEFT(BG150,7),
IF(ISNUMBER(MATCH(LEFT(BG150,6),Final_modified_Intermediate[Burmese_Consonants],0)),LEFT(BG150,6),
IF(ISNUMBER(MATCH(LEFT(BG150,5),Final_modified_Intermediate[Burmese_Consonants],0)),LEFT(BG150,5),
IF(ISNUMBER(MATCH(LEFT(BG150,4),Final_modified_Intermediate[Burmese_Consonants],0)),LEFT(BG150,4),
IF(ISNUMBER(MATCH(LEFT(BG150,3),Final_modified_Intermediate[Burmese_Consonants],0)),LEFT(BG150,3),
IF(ISNUMBER(MATCH(LEFT(BG150,2),Final_modified_Intermediate[Burmese_Consonants],0)),LEFT(BG150,2),
IF(ISNUMBER(MATCH(LEFT(BG150,1),Final_modified_Intermediate[Burmese_Consonants],0)),LEFT(BG150,1),
IF(ISNUMBER(MATCH(LEFT(BG150,7),Final_Intermediate[Burmese_Consonants],0)),LEFT(BG150,7),
IF(ISNUMBER(MATCH(LEFT(BG150,6),Final_Intermediate[Burmese_Consonants],0)),LEFT(BG150,6),
IF(ISNUMBER(MATCH(LEFT(BG150,5),Final_Intermediate[Burmese_Consonants],0)),LEFT(BG150,5),
IF(ISNUMBER(MATCH(LEFT(BG150,4),Final_Intermediate[Burmese_Consonants],0)),LEFT(BG150,4),
IF(ISNUMBER(MATCH(LEFT(BG150,3),Final_Intermediate[Burmese_Consonants],0)),LEFT(BG150,3),
IF(ISNUMBER(MATCH(LEFT(BG150,2),Final_Intermediate[Burmese_Consonants],0)),LEFT(BG150,2),
IF(ISNUMBER(MATCH(LEFT(BG150,1),Final_Intermediate[Burmese_Consonants],0)),LEFT(BG150,1),
"")))))))))))))))</f>
        <v/>
      </c>
      <c r="AJ150" t="str">
        <f>IF(AND(OR(BH150="။",BH150="၊"),LEN(BH150)=1),BH150,
IF(ISNUMBER(MATCH(LEFT(BH150,7),Final_modified_Intermediate[Burmese_Consonants],0)),LEFT(BH150,7),
IF(ISNUMBER(MATCH(LEFT(BH150,6),Final_modified_Intermediate[Burmese_Consonants],0)),LEFT(BH150,6),
IF(ISNUMBER(MATCH(LEFT(BH150,5),Final_modified_Intermediate[Burmese_Consonants],0)),LEFT(BH150,5),
IF(ISNUMBER(MATCH(LEFT(BH150,4),Final_modified_Intermediate[Burmese_Consonants],0)),LEFT(BH150,4),
IF(ISNUMBER(MATCH(LEFT(BH150,3),Final_modified_Intermediate[Burmese_Consonants],0)),LEFT(BH150,3),
IF(ISNUMBER(MATCH(LEFT(BH150,2),Final_modified_Intermediate[Burmese_Consonants],0)),LEFT(BH150,2),
IF(ISNUMBER(MATCH(LEFT(BH150,1),Final_modified_Intermediate[Burmese_Consonants],0)),LEFT(BH150,1),
IF(ISNUMBER(MATCH(LEFT(BH150,7),Final_Intermediate[Burmese_Consonants],0)),LEFT(BH150,7),
IF(ISNUMBER(MATCH(LEFT(BH150,6),Final_Intermediate[Burmese_Consonants],0)),LEFT(BH150,6),
IF(ISNUMBER(MATCH(LEFT(BH150,5),Final_Intermediate[Burmese_Consonants],0)),LEFT(BH150,5),
IF(ISNUMBER(MATCH(LEFT(BH150,4),Final_Intermediate[Burmese_Consonants],0)),LEFT(BH150,4),
IF(ISNUMBER(MATCH(LEFT(BH150,3),Final_Intermediate[Burmese_Consonants],0)),LEFT(BH150,3),
IF(ISNUMBER(MATCH(LEFT(BH150,2),Final_Intermediate[Burmese_Consonants],0)),LEFT(BH150,2),
IF(ISNUMBER(MATCH(LEFT(BH150,1),Final_Intermediate[Burmese_Consonants],0)),LEFT(BH150,1),
"")))))))))))))))</f>
        <v/>
      </c>
      <c r="AK150" t="str">
        <f>IF(AND(OR(BI150="။",BI150="၊"),LEN(BI150)=1),BI150,
IF(ISNUMBER(MATCH(LEFT(BI150,7),Final_modified_Intermediate[Burmese_Consonants],0)),LEFT(BI150,7),
IF(ISNUMBER(MATCH(LEFT(BI150,6),Final_modified_Intermediate[Burmese_Consonants],0)),LEFT(BI150,6),
IF(ISNUMBER(MATCH(LEFT(BI150,5),Final_modified_Intermediate[Burmese_Consonants],0)),LEFT(BI150,5),
IF(ISNUMBER(MATCH(LEFT(BI150,4),Final_modified_Intermediate[Burmese_Consonants],0)),LEFT(BI150,4),
IF(ISNUMBER(MATCH(LEFT(BI150,3),Final_modified_Intermediate[Burmese_Consonants],0)),LEFT(BI150,3),
IF(ISNUMBER(MATCH(LEFT(BI150,2),Final_modified_Intermediate[Burmese_Consonants],0)),LEFT(BI150,2),
IF(ISNUMBER(MATCH(LEFT(BI150,1),Final_modified_Intermediate[Burmese_Consonants],0)),LEFT(BI150,1),
IF(ISNUMBER(MATCH(LEFT(BI150,7),Final_Intermediate[Burmese_Consonants],0)),LEFT(BI150,7),
IF(ISNUMBER(MATCH(LEFT(BI150,6),Final_Intermediate[Burmese_Consonants],0)),LEFT(BI150,6),
IF(ISNUMBER(MATCH(LEFT(BI150,5),Final_Intermediate[Burmese_Consonants],0)),LEFT(BI150,5),
IF(ISNUMBER(MATCH(LEFT(BI150,4),Final_Intermediate[Burmese_Consonants],0)),LEFT(BI150,4),
IF(ISNUMBER(MATCH(LEFT(BI150,3),Final_Intermediate[Burmese_Consonants],0)),LEFT(BI150,3),
IF(ISNUMBER(MATCH(LEFT(BI150,2),Final_Intermediate[Burmese_Consonants],0)),LEFT(BI150,2),
IF(ISNUMBER(MATCH(LEFT(BI150,1),Final_Intermediate[Burmese_Consonants],0)),LEFT(BI150,1),
"")))))))))))))))</f>
        <v/>
      </c>
      <c r="AL150" t="str">
        <f>IF(AND(OR(BJ150="။",BJ150="၊"),LEN(BJ150)=1),BJ150,
IF(ISNUMBER(MATCH(LEFT(BJ150,7),Final_modified_Intermediate[Burmese_Consonants],0)),LEFT(BJ150,7),
IF(ISNUMBER(MATCH(LEFT(BJ150,6),Final_modified_Intermediate[Burmese_Consonants],0)),LEFT(BJ150,6),
IF(ISNUMBER(MATCH(LEFT(BJ150,5),Final_modified_Intermediate[Burmese_Consonants],0)),LEFT(BJ150,5),
IF(ISNUMBER(MATCH(LEFT(BJ150,4),Final_modified_Intermediate[Burmese_Consonants],0)),LEFT(BJ150,4),
IF(ISNUMBER(MATCH(LEFT(BJ150,3),Final_modified_Intermediate[Burmese_Consonants],0)),LEFT(BJ150,3),
IF(ISNUMBER(MATCH(LEFT(BJ150,2),Final_modified_Intermediate[Burmese_Consonants],0)),LEFT(BJ150,2),
IF(ISNUMBER(MATCH(LEFT(BJ150,1),Final_modified_Intermediate[Burmese_Consonants],0)),LEFT(BJ150,1),
IF(ISNUMBER(MATCH(LEFT(BJ150,7),Final_Intermediate[Burmese_Consonants],0)),LEFT(BJ150,7),
IF(ISNUMBER(MATCH(LEFT(BJ150,6),Final_Intermediate[Burmese_Consonants],0)),LEFT(BJ150,6),
IF(ISNUMBER(MATCH(LEFT(BJ150,5),Final_Intermediate[Burmese_Consonants],0)),LEFT(BJ150,5),
IF(ISNUMBER(MATCH(LEFT(BJ150,4),Final_Intermediate[Burmese_Consonants],0)),LEFT(BJ150,4),
IF(ISNUMBER(MATCH(LEFT(BJ150,3),Final_Intermediate[Burmese_Consonants],0)),LEFT(BJ150,3),
IF(ISNUMBER(MATCH(LEFT(BJ150,2),Final_Intermediate[Burmese_Consonants],0)),LEFT(BJ150,2),
IF(ISNUMBER(MATCH(LEFT(BJ150,1),Final_Intermediate[Burmese_Consonants],0)),LEFT(BJ150,1),
"")))))))))))))))</f>
        <v/>
      </c>
      <c r="AN150" t="e">
        <f>Compiler_Burmese[[#This Row],[Sr. No.]]</f>
        <v>#REF!</v>
      </c>
      <c r="AO15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5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0" t="e">
        <f>[2]!Vocabulary_Burmese[[#This Row],[Sr. No.]]</f>
        <v>#REF!</v>
      </c>
      <c r="BA150" t="str">
        <f>IF(Raw_data_N2_Kanji[[#This Row],[Categorie]]&lt;&gt;"","",
IF(ISNUMBER(MATCH(V,Special_list[Burmese word],0)),"",
SUBSTITUTE(Raw_data_N2_Kanji[[#This Row],[Raw]]," ","")))</f>
        <v>သံပရာရည်</v>
      </c>
      <c r="BB150" t="str">
        <f>RIGHT(Segregate18[[#This Row],[UPGRADE]],LEN(Segregate18[[#This Row],[UPGRADE]])-LEN(Compiler_Burmese[[#This Row],[1]]))</f>
        <v>ပရာရည်</v>
      </c>
      <c r="BC150" t="str">
        <f>RIGHT(Segregate18[[#This Row],[11]],LEN(Segregate18[[#This Row],[11]])-LEN(Compiler_Burmese[[#This Row],[2]]))</f>
        <v>ရာရည်</v>
      </c>
      <c r="BD150" t="str">
        <f>RIGHT(Segregate18[[#This Row],[21]],LEN(Segregate18[[#This Row],[21]])-LEN(Compiler_Burmese[[#This Row],[3]]))</f>
        <v>ရည်</v>
      </c>
      <c r="BE150" t="str">
        <f>RIGHT(Segregate18[[#This Row],[31]],LEN(Segregate18[[#This Row],[31]])-LEN(Compiler_Burmese[[#This Row],[4]]))</f>
        <v/>
      </c>
      <c r="BF150" t="str">
        <f>RIGHT(Segregate18[[#This Row],[41]],LEN(Segregate18[[#This Row],[41]])-LEN(Compiler_Burmese[[#This Row],[5]]))</f>
        <v/>
      </c>
      <c r="BG150" t="str">
        <f>RIGHT(Segregate18[[#This Row],[51]],LEN(Segregate18[[#This Row],[51]])-LEN(Compiler_Burmese[[#This Row],[6]]))</f>
        <v/>
      </c>
      <c r="BH150" t="str">
        <f>RIGHT(Segregate18[[#This Row],[61]],LEN(Segregate18[[#This Row],[61]])-LEN(Compiler_Burmese[[#This Row],[7]]))</f>
        <v/>
      </c>
      <c r="BI150" t="str">
        <f>RIGHT(Segregate18[[#This Row],[71]],LEN(Segregate18[[#This Row],[71]])-LEN(Compiler_Burmese[[#This Row],[8]]))</f>
        <v/>
      </c>
      <c r="BJ150" t="str">
        <f>RIGHT(Segregate18[[#This Row],[81]],LEN(Segregate18[[#This Row],[81]])-LEN(Compiler_Burmese[[#This Row],[9]]))</f>
        <v/>
      </c>
    </row>
    <row r="151" spans="1:62" ht="14.25" customHeight="1" x14ac:dyDescent="0.3">
      <c r="A151">
        <f>IF(Raw_data_N2_Kanji[[#This Row],[Categorie]]&lt;&gt;"",$A150+1,$A150)</f>
        <v>14</v>
      </c>
      <c r="B151" s="6">
        <f>IF(AND(Raw_data_N2_Kanji[[#This Row],[Supporting word 1]]="",Raw_data_N2_Kanji[[#This Row],[Supporting word 2]]=""),$B150,$B150+1)</f>
        <v>0</v>
      </c>
      <c r="C151" s="9">
        <f>ROW()-ROW(Raw_data_N2_Kanji[#Headers])</f>
        <v>149</v>
      </c>
      <c r="D151" s="9" t="s">
        <v>5</v>
      </c>
      <c r="E151" s="9" t="str">
        <f>IF(Raw_data_N2_Kanji[[#This Row],[Categorie]]="",$E150,Raw_data_N2_Kanji[[#This Row],[Categorie]])</f>
        <v>Drinks &amp; beverages</v>
      </c>
      <c r="F151" s="9">
        <f t="shared" si="3"/>
        <v>7</v>
      </c>
      <c r="G151" s="57" t="str">
        <f>Raw_data_N2_Kanji[[#This Row],[Lecture_no]]&amp;"_"&amp;Raw_data_N2_Kanji[[#This Row],[Receipe_no]]</f>
        <v>Drinks &amp; beverages_7</v>
      </c>
      <c r="H151" s="11" t="s">
        <v>27579</v>
      </c>
      <c r="I15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ရှောက်ဖျော်ရည်</v>
      </c>
      <c r="K15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1" s="11"/>
      <c r="N151" s="11"/>
      <c r="O15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1" s="12" t="s">
        <v>27762</v>
      </c>
      <c r="Q151" s="12">
        <f>IF(Raw_data_N2_Kanji[[#This Row],[Receipe_no]]=0,$Q150,
$Q150+1)</f>
        <v>135</v>
      </c>
      <c r="R151" s="11"/>
      <c r="S151" s="11">
        <f>IF(Raw_data_N2_Kanji[[#This Row],[Marking]]="",1,"")</f>
        <v>1</v>
      </c>
      <c r="T151" s="11" t="str">
        <f>IF(Raw_data_N2_Kanji[[#This Row],[Marking_blank]]="",SUMPRODUCT(COUNTIF($S$3:$S151,$S151)),"")</f>
        <v/>
      </c>
      <c r="U151" s="12">
        <f>Raw_data_N2_Kanji[[#This Row],[Sr. no.]]</f>
        <v>149</v>
      </c>
      <c r="V151" s="11">
        <f>SUMPRODUCT(COUNTIF($J$3:$J151,$J151))</f>
        <v>1</v>
      </c>
      <c r="W151" s="82">
        <f>LEN('1_Raw_data'!$J151)</f>
        <v>14</v>
      </c>
      <c r="Y151" t="e">
        <f>Segregate18[[#This Row],[Sr. No.]]</f>
        <v>#REF!</v>
      </c>
      <c r="Z151" t="str">
        <f>IF(AND(OR(BA151="။",BA151="၊"),LEN(BA151)=1),BA151,
IF(ISNUMBER(MATCH(LEFT(BA151,7),Final_modified_Intermediate[Burmese_Consonants],0)),LEFT(BA151,7),
IF(ISNUMBER(MATCH(LEFT(BA151,6),Final_modified_Intermediate[Burmese_Consonants],0)),LEFT(BA151,6),
IF(ISNUMBER(MATCH(LEFT(BA151,5),Final_modified_Intermediate[Burmese_Consonants],0)),LEFT(BA151,5),
IF(ISNUMBER(MATCH(LEFT(BA151,4),Final_modified_Intermediate[Burmese_Consonants],0)),LEFT(BA151,4),
IF(ISNUMBER(MATCH(LEFT(BA151,3),Final_modified_Intermediate[Burmese_Consonants],0)),LEFT(BA151,3),
IF(ISNUMBER(MATCH(LEFT(BA151,2),Final_modified_Intermediate[Burmese_Consonants],0)),LEFT(BA151,2),
IF(ISNUMBER(MATCH(LEFT(BA151,1),Final_modified_Intermediate[Burmese_Consonants],0)),LEFT(BA151,1),
IF(ISNUMBER(MATCH(LEFT(BA151,7),Final_Intermediate[Burmese_Consonants],0)),LEFT(BA151,7),
IF(ISNUMBER(MATCH(LEFT(BA151,6),Final_Intermediate[Burmese_Consonants],0)),LEFT(BA151,6),
IF(ISNUMBER(MATCH(LEFT(BA151,5),Final_Intermediate[Burmese_Consonants],0)),LEFT(BA151,5),
IF(ISNUMBER(MATCH(LEFT(BA151,4),Final_Intermediate[Burmese_Consonants],0)),LEFT(BA151,4),
IF(ISNUMBER(MATCH(LEFT(BA151,3),Final_Intermediate[Burmese_Consonants],0)),LEFT(BA151,3),
IF(ISNUMBER(MATCH(LEFT(BA151,2),Final_Intermediate[Burmese_Consonants],0)),LEFT(BA151,2),
IF(ISNUMBER(MATCH(LEFT(BA151,1),Final_Intermediate[Burmese_Consonants],0)),LEFT(BA151,1),
"")))))))))))))))</f>
        <v>ရှောက်</v>
      </c>
      <c r="AA15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1" t="str">
        <f>IF(AND(OR(BB151="။",BB151="၊"),LEN(BB151)=1),BB151,
IF(ISNUMBER(MATCH(LEFT(BB151,7),Final_modified_Intermediate[Burmese_Consonants],0)),LEFT(BB151,7),
IF(ISNUMBER(MATCH(LEFT(BB151,6),Final_modified_Intermediate[Burmese_Consonants],0)),LEFT(BB151,6),
IF(ISNUMBER(MATCH(LEFT(BB151,5),Final_modified_Intermediate[Burmese_Consonants],0)),LEFT(BB151,5),
IF(ISNUMBER(MATCH(LEFT(BB151,4),Final_modified_Intermediate[Burmese_Consonants],0)),LEFT(BB151,4),
IF(ISNUMBER(MATCH(LEFT(BB151,3),Final_modified_Intermediate[Burmese_Consonants],0)),LEFT(BB151,3),
IF(ISNUMBER(MATCH(LEFT(BB151,2),Final_modified_Intermediate[Burmese_Consonants],0)),LEFT(BB151,2),
IF(ISNUMBER(MATCH(LEFT(BB151,1),Final_modified_Intermediate[Burmese_Consonants],0)),LEFT(BB151,1),
IF(ISNUMBER(MATCH(LEFT(BB151,7),Final_Intermediate[Burmese_Consonants],0)),LEFT(BB151,7),
IF(ISNUMBER(MATCH(LEFT(BB151,6),Final_Intermediate[Burmese_Consonants],0)),LEFT(BB151,6),
IF(ISNUMBER(MATCH(LEFT(BB151,5),Final_Intermediate[Burmese_Consonants],0)),LEFT(BB151,5),
IF(ISNUMBER(MATCH(LEFT(BB151,4),Final_Intermediate[Burmese_Consonants],0)),LEFT(BB151,4),
IF(ISNUMBER(MATCH(LEFT(BB151,3),Final_Intermediate[Burmese_Consonants],0)),LEFT(BB151,3),
IF(ISNUMBER(MATCH(LEFT(BB151,2),Final_Intermediate[Burmese_Consonants],0)),LEFT(BB151,2),
IF(ISNUMBER(MATCH(LEFT(BB151,1),Final_Intermediate[Burmese_Consonants],0)),LEFT(BB151,1),
"")))))))))))))))</f>
        <v>ဖျော်</v>
      </c>
      <c r="AC15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1" t="str">
        <f>IF(AND(OR(BC151="။",BC151="၊"),LEN(BC151)=1),BC151,
IF(ISNUMBER(MATCH(LEFT(BC151,7),Final_modified_Intermediate[Burmese_Consonants],0)),LEFT(BC151,7),
IF(ISNUMBER(MATCH(LEFT(BC151,6),Final_modified_Intermediate[Burmese_Consonants],0)),LEFT(BC151,6),
IF(ISNUMBER(MATCH(LEFT(BC151,5),Final_modified_Intermediate[Burmese_Consonants],0)),LEFT(BC151,5),
IF(ISNUMBER(MATCH(LEFT(BC151,4),Final_modified_Intermediate[Burmese_Consonants],0)),LEFT(BC151,4),
IF(ISNUMBER(MATCH(LEFT(BC151,3),Final_modified_Intermediate[Burmese_Consonants],0)),LEFT(BC151,3),
IF(ISNUMBER(MATCH(LEFT(BC151,2),Final_modified_Intermediate[Burmese_Consonants],0)),LEFT(BC151,2),
IF(ISNUMBER(MATCH(LEFT(BC151,1),Final_modified_Intermediate[Burmese_Consonants],0)),LEFT(BC151,1),
IF(ISNUMBER(MATCH(LEFT(BC151,7),Final_Intermediate[Burmese_Consonants],0)),LEFT(BC151,7),
IF(ISNUMBER(MATCH(LEFT(BC151,6),Final_Intermediate[Burmese_Consonants],0)),LEFT(BC151,6),
IF(ISNUMBER(MATCH(LEFT(BC151,5),Final_Intermediate[Burmese_Consonants],0)),LEFT(BC151,5),
IF(ISNUMBER(MATCH(LEFT(BC151,4),Final_Intermediate[Burmese_Consonants],0)),LEFT(BC151,4),
IF(ISNUMBER(MATCH(LEFT(BC151,3),Final_Intermediate[Burmese_Consonants],0)),LEFT(BC151,3),
IF(ISNUMBER(MATCH(LEFT(BC151,2),Final_Intermediate[Burmese_Consonants],0)),LEFT(BC151,2),
IF(ISNUMBER(MATCH(LEFT(BC151,1),Final_Intermediate[Burmese_Consonants],0)),LEFT(BC151,1),
"")))))))))))))))</f>
        <v>ရည်</v>
      </c>
      <c r="AE15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1" t="str">
        <f>IF(AND(OR(BD151="။",BD151="၊"),LEN(BD151)=1),BD151,
IF(ISNUMBER(MATCH(LEFT(BD151,7),Final_modified_Intermediate[Burmese_Consonants],0)),LEFT(BD151,7),
IF(ISNUMBER(MATCH(LEFT(BD151,6),Final_modified_Intermediate[Burmese_Consonants],0)),LEFT(BD151,6),
IF(ISNUMBER(MATCH(LEFT(BD151,5),Final_modified_Intermediate[Burmese_Consonants],0)),LEFT(BD151,5),
IF(ISNUMBER(MATCH(LEFT(BD151,4),Final_modified_Intermediate[Burmese_Consonants],0)),LEFT(BD151,4),
IF(ISNUMBER(MATCH(LEFT(BD151,3),Final_modified_Intermediate[Burmese_Consonants],0)),LEFT(BD151,3),
IF(ISNUMBER(MATCH(LEFT(BD151,2),Final_modified_Intermediate[Burmese_Consonants],0)),LEFT(BD151,2),
IF(ISNUMBER(MATCH(LEFT(BD151,1),Final_modified_Intermediate[Burmese_Consonants],0)),LEFT(BD151,1),
IF(ISNUMBER(MATCH(LEFT(BD151,7),Final_Intermediate[Burmese_Consonants],0)),LEFT(BD151,7),
IF(ISNUMBER(MATCH(LEFT(BD151,6),Final_Intermediate[Burmese_Consonants],0)),LEFT(BD151,6),
IF(ISNUMBER(MATCH(LEFT(BD151,5),Final_Intermediate[Burmese_Consonants],0)),LEFT(BD151,5),
IF(ISNUMBER(MATCH(LEFT(BD151,4),Final_Intermediate[Burmese_Consonants],0)),LEFT(BD151,4),
IF(ISNUMBER(MATCH(LEFT(BD151,3),Final_Intermediate[Burmese_Consonants],0)),LEFT(BD151,3),
IF(ISNUMBER(MATCH(LEFT(BD151,2),Final_Intermediate[Burmese_Consonants],0)),LEFT(BD151,2),
IF(ISNUMBER(MATCH(LEFT(BD151,1),Final_Intermediate[Burmese_Consonants],0)),LEFT(BD151,1),
"")))))))))))))))</f>
        <v/>
      </c>
      <c r="AG151" t="str">
        <f>IF(AND(OR(BE151="။",BE151="၊"),LEN(BE151)=1),BE151,
IF(ISNUMBER(MATCH(LEFT(BE151,7),Final_modified_Intermediate[Burmese_Consonants],0)),LEFT(BE151,7),
IF(ISNUMBER(MATCH(LEFT(BE151,6),Final_modified_Intermediate[Burmese_Consonants],0)),LEFT(BE151,6),
IF(ISNUMBER(MATCH(LEFT(BE151,5),Final_modified_Intermediate[Burmese_Consonants],0)),LEFT(BE151,5),
IF(ISNUMBER(MATCH(LEFT(BE151,4),Final_modified_Intermediate[Burmese_Consonants],0)),LEFT(BE151,4),
IF(ISNUMBER(MATCH(LEFT(BE151,3),Final_modified_Intermediate[Burmese_Consonants],0)),LEFT(BE151,3),
IF(ISNUMBER(MATCH(LEFT(BE151,2),Final_modified_Intermediate[Burmese_Consonants],0)),LEFT(BE151,2),
IF(ISNUMBER(MATCH(LEFT(BE151,1),Final_modified_Intermediate[Burmese_Consonants],0)),LEFT(BE151,1),
IF(ISNUMBER(MATCH(LEFT(BE151,7),Final_Intermediate[Burmese_Consonants],0)),LEFT(BE151,7),
IF(ISNUMBER(MATCH(LEFT(BE151,6),Final_Intermediate[Burmese_Consonants],0)),LEFT(BE151,6),
IF(ISNUMBER(MATCH(LEFT(BE151,5),Final_Intermediate[Burmese_Consonants],0)),LEFT(BE151,5),
IF(ISNUMBER(MATCH(LEFT(BE151,4),Final_Intermediate[Burmese_Consonants],0)),LEFT(BE151,4),
IF(ISNUMBER(MATCH(LEFT(BE151,3),Final_Intermediate[Burmese_Consonants],0)),LEFT(BE151,3),
IF(ISNUMBER(MATCH(LEFT(BE151,2),Final_Intermediate[Burmese_Consonants],0)),LEFT(BE151,2),
IF(ISNUMBER(MATCH(LEFT(BE151,1),Final_Intermediate[Burmese_Consonants],0)),LEFT(BE151,1),
"")))))))))))))))</f>
        <v/>
      </c>
      <c r="AH151" t="str">
        <f>IF(AND(OR(BF151="။",BF151="၊"),LEN(BF151)=1),BF151,
IF(ISNUMBER(MATCH(LEFT(BF151,7),Final_modified_Intermediate[Burmese_Consonants],0)),LEFT(BF151,7),
IF(ISNUMBER(MATCH(LEFT(BF151,6),Final_modified_Intermediate[Burmese_Consonants],0)),LEFT(BF151,6),
IF(ISNUMBER(MATCH(LEFT(BF151,5),Final_modified_Intermediate[Burmese_Consonants],0)),LEFT(BF151,5),
IF(ISNUMBER(MATCH(LEFT(BF151,4),Final_modified_Intermediate[Burmese_Consonants],0)),LEFT(BF151,4),
IF(ISNUMBER(MATCH(LEFT(BF151,3),Final_modified_Intermediate[Burmese_Consonants],0)),LEFT(BF151,3),
IF(ISNUMBER(MATCH(LEFT(BF151,2),Final_modified_Intermediate[Burmese_Consonants],0)),LEFT(BF151,2),
IF(ISNUMBER(MATCH(LEFT(BF151,1),Final_modified_Intermediate[Burmese_Consonants],0)),LEFT(BF151,1),
IF(ISNUMBER(MATCH(LEFT(BF151,7),Final_Intermediate[Burmese_Consonants],0)),LEFT(BF151,7),
IF(ISNUMBER(MATCH(LEFT(BF151,6),Final_Intermediate[Burmese_Consonants],0)),LEFT(BF151,6),
IF(ISNUMBER(MATCH(LEFT(BF151,5),Final_Intermediate[Burmese_Consonants],0)),LEFT(BF151,5),
IF(ISNUMBER(MATCH(LEFT(BF151,4),Final_Intermediate[Burmese_Consonants],0)),LEFT(BF151,4),
IF(ISNUMBER(MATCH(LEFT(BF151,3),Final_Intermediate[Burmese_Consonants],0)),LEFT(BF151,3),
IF(ISNUMBER(MATCH(LEFT(BF151,2),Final_Intermediate[Burmese_Consonants],0)),LEFT(BF151,2),
IF(ISNUMBER(MATCH(LEFT(BF151,1),Final_Intermediate[Burmese_Consonants],0)),LEFT(BF151,1),
"")))))))))))))))</f>
        <v/>
      </c>
      <c r="AI151" t="str">
        <f>IF(AND(OR(BG151="။",BG151="၊"),LEN(BG151)=1),BG151,
IF(ISNUMBER(MATCH(LEFT(BG151,7),Final_modified_Intermediate[Burmese_Consonants],0)),LEFT(BG151,7),
IF(ISNUMBER(MATCH(LEFT(BG151,6),Final_modified_Intermediate[Burmese_Consonants],0)),LEFT(BG151,6),
IF(ISNUMBER(MATCH(LEFT(BG151,5),Final_modified_Intermediate[Burmese_Consonants],0)),LEFT(BG151,5),
IF(ISNUMBER(MATCH(LEFT(BG151,4),Final_modified_Intermediate[Burmese_Consonants],0)),LEFT(BG151,4),
IF(ISNUMBER(MATCH(LEFT(BG151,3),Final_modified_Intermediate[Burmese_Consonants],0)),LEFT(BG151,3),
IF(ISNUMBER(MATCH(LEFT(BG151,2),Final_modified_Intermediate[Burmese_Consonants],0)),LEFT(BG151,2),
IF(ISNUMBER(MATCH(LEFT(BG151,1),Final_modified_Intermediate[Burmese_Consonants],0)),LEFT(BG151,1),
IF(ISNUMBER(MATCH(LEFT(BG151,7),Final_Intermediate[Burmese_Consonants],0)),LEFT(BG151,7),
IF(ISNUMBER(MATCH(LEFT(BG151,6),Final_Intermediate[Burmese_Consonants],0)),LEFT(BG151,6),
IF(ISNUMBER(MATCH(LEFT(BG151,5),Final_Intermediate[Burmese_Consonants],0)),LEFT(BG151,5),
IF(ISNUMBER(MATCH(LEFT(BG151,4),Final_Intermediate[Burmese_Consonants],0)),LEFT(BG151,4),
IF(ISNUMBER(MATCH(LEFT(BG151,3),Final_Intermediate[Burmese_Consonants],0)),LEFT(BG151,3),
IF(ISNUMBER(MATCH(LEFT(BG151,2),Final_Intermediate[Burmese_Consonants],0)),LEFT(BG151,2),
IF(ISNUMBER(MATCH(LEFT(BG151,1),Final_Intermediate[Burmese_Consonants],0)),LEFT(BG151,1),
"")))))))))))))))</f>
        <v/>
      </c>
      <c r="AJ151" t="str">
        <f>IF(AND(OR(BH151="။",BH151="၊"),LEN(BH151)=1),BH151,
IF(ISNUMBER(MATCH(LEFT(BH151,7),Final_modified_Intermediate[Burmese_Consonants],0)),LEFT(BH151,7),
IF(ISNUMBER(MATCH(LEFT(BH151,6),Final_modified_Intermediate[Burmese_Consonants],0)),LEFT(BH151,6),
IF(ISNUMBER(MATCH(LEFT(BH151,5),Final_modified_Intermediate[Burmese_Consonants],0)),LEFT(BH151,5),
IF(ISNUMBER(MATCH(LEFT(BH151,4),Final_modified_Intermediate[Burmese_Consonants],0)),LEFT(BH151,4),
IF(ISNUMBER(MATCH(LEFT(BH151,3),Final_modified_Intermediate[Burmese_Consonants],0)),LEFT(BH151,3),
IF(ISNUMBER(MATCH(LEFT(BH151,2),Final_modified_Intermediate[Burmese_Consonants],0)),LEFT(BH151,2),
IF(ISNUMBER(MATCH(LEFT(BH151,1),Final_modified_Intermediate[Burmese_Consonants],0)),LEFT(BH151,1),
IF(ISNUMBER(MATCH(LEFT(BH151,7),Final_Intermediate[Burmese_Consonants],0)),LEFT(BH151,7),
IF(ISNUMBER(MATCH(LEFT(BH151,6),Final_Intermediate[Burmese_Consonants],0)),LEFT(BH151,6),
IF(ISNUMBER(MATCH(LEFT(BH151,5),Final_Intermediate[Burmese_Consonants],0)),LEFT(BH151,5),
IF(ISNUMBER(MATCH(LEFT(BH151,4),Final_Intermediate[Burmese_Consonants],0)),LEFT(BH151,4),
IF(ISNUMBER(MATCH(LEFT(BH151,3),Final_Intermediate[Burmese_Consonants],0)),LEFT(BH151,3),
IF(ISNUMBER(MATCH(LEFT(BH151,2),Final_Intermediate[Burmese_Consonants],0)),LEFT(BH151,2),
IF(ISNUMBER(MATCH(LEFT(BH151,1),Final_Intermediate[Burmese_Consonants],0)),LEFT(BH151,1),
"")))))))))))))))</f>
        <v/>
      </c>
      <c r="AK151" t="str">
        <f>IF(AND(OR(BI151="။",BI151="၊"),LEN(BI151)=1),BI151,
IF(ISNUMBER(MATCH(LEFT(BI151,7),Final_modified_Intermediate[Burmese_Consonants],0)),LEFT(BI151,7),
IF(ISNUMBER(MATCH(LEFT(BI151,6),Final_modified_Intermediate[Burmese_Consonants],0)),LEFT(BI151,6),
IF(ISNUMBER(MATCH(LEFT(BI151,5),Final_modified_Intermediate[Burmese_Consonants],0)),LEFT(BI151,5),
IF(ISNUMBER(MATCH(LEFT(BI151,4),Final_modified_Intermediate[Burmese_Consonants],0)),LEFT(BI151,4),
IF(ISNUMBER(MATCH(LEFT(BI151,3),Final_modified_Intermediate[Burmese_Consonants],0)),LEFT(BI151,3),
IF(ISNUMBER(MATCH(LEFT(BI151,2),Final_modified_Intermediate[Burmese_Consonants],0)),LEFT(BI151,2),
IF(ISNUMBER(MATCH(LEFT(BI151,1),Final_modified_Intermediate[Burmese_Consonants],0)),LEFT(BI151,1),
IF(ISNUMBER(MATCH(LEFT(BI151,7),Final_Intermediate[Burmese_Consonants],0)),LEFT(BI151,7),
IF(ISNUMBER(MATCH(LEFT(BI151,6),Final_Intermediate[Burmese_Consonants],0)),LEFT(BI151,6),
IF(ISNUMBER(MATCH(LEFT(BI151,5),Final_Intermediate[Burmese_Consonants],0)),LEFT(BI151,5),
IF(ISNUMBER(MATCH(LEFT(BI151,4),Final_Intermediate[Burmese_Consonants],0)),LEFT(BI151,4),
IF(ISNUMBER(MATCH(LEFT(BI151,3),Final_Intermediate[Burmese_Consonants],0)),LEFT(BI151,3),
IF(ISNUMBER(MATCH(LEFT(BI151,2),Final_Intermediate[Burmese_Consonants],0)),LEFT(BI151,2),
IF(ISNUMBER(MATCH(LEFT(BI151,1),Final_Intermediate[Burmese_Consonants],0)),LEFT(BI151,1),
"")))))))))))))))</f>
        <v/>
      </c>
      <c r="AL151" t="str">
        <f>IF(AND(OR(BJ151="။",BJ151="၊"),LEN(BJ151)=1),BJ151,
IF(ISNUMBER(MATCH(LEFT(BJ151,7),Final_modified_Intermediate[Burmese_Consonants],0)),LEFT(BJ151,7),
IF(ISNUMBER(MATCH(LEFT(BJ151,6),Final_modified_Intermediate[Burmese_Consonants],0)),LEFT(BJ151,6),
IF(ISNUMBER(MATCH(LEFT(BJ151,5),Final_modified_Intermediate[Burmese_Consonants],0)),LEFT(BJ151,5),
IF(ISNUMBER(MATCH(LEFT(BJ151,4),Final_modified_Intermediate[Burmese_Consonants],0)),LEFT(BJ151,4),
IF(ISNUMBER(MATCH(LEFT(BJ151,3),Final_modified_Intermediate[Burmese_Consonants],0)),LEFT(BJ151,3),
IF(ISNUMBER(MATCH(LEFT(BJ151,2),Final_modified_Intermediate[Burmese_Consonants],0)),LEFT(BJ151,2),
IF(ISNUMBER(MATCH(LEFT(BJ151,1),Final_modified_Intermediate[Burmese_Consonants],0)),LEFT(BJ151,1),
IF(ISNUMBER(MATCH(LEFT(BJ151,7),Final_Intermediate[Burmese_Consonants],0)),LEFT(BJ151,7),
IF(ISNUMBER(MATCH(LEFT(BJ151,6),Final_Intermediate[Burmese_Consonants],0)),LEFT(BJ151,6),
IF(ISNUMBER(MATCH(LEFT(BJ151,5),Final_Intermediate[Burmese_Consonants],0)),LEFT(BJ151,5),
IF(ISNUMBER(MATCH(LEFT(BJ151,4),Final_Intermediate[Burmese_Consonants],0)),LEFT(BJ151,4),
IF(ISNUMBER(MATCH(LEFT(BJ151,3),Final_Intermediate[Burmese_Consonants],0)),LEFT(BJ151,3),
IF(ISNUMBER(MATCH(LEFT(BJ151,2),Final_Intermediate[Burmese_Consonants],0)),LEFT(BJ151,2),
IF(ISNUMBER(MATCH(LEFT(BJ151,1),Final_Intermediate[Burmese_Consonants],0)),LEFT(BJ151,1),
"")))))))))))))))</f>
        <v/>
      </c>
      <c r="AN151" t="e">
        <f>Compiler_Burmese[[#This Row],[Sr. No.]]</f>
        <v>#REF!</v>
      </c>
      <c r="AO15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1" t="e">
        <f>[2]!Vocabulary_Burmese[[#This Row],[Sr. No.]]</f>
        <v>#REF!</v>
      </c>
      <c r="BA151" t="str">
        <f>IF(Raw_data_N2_Kanji[[#This Row],[Categorie]]&lt;&gt;"","",
IF(ISNUMBER(MATCH(V,Special_list[Burmese word],0)),"",
SUBSTITUTE(Raw_data_N2_Kanji[[#This Row],[Raw]]," ","")))</f>
        <v>ရှောက်ဖျော်ရည်</v>
      </c>
      <c r="BB151" t="str">
        <f>RIGHT(Segregate18[[#This Row],[UPGRADE]],LEN(Segregate18[[#This Row],[UPGRADE]])-LEN(Compiler_Burmese[[#This Row],[1]]))</f>
        <v>ဖျော်ရည်</v>
      </c>
      <c r="BC151" t="str">
        <f>RIGHT(Segregate18[[#This Row],[11]],LEN(Segregate18[[#This Row],[11]])-LEN(Compiler_Burmese[[#This Row],[2]]))</f>
        <v>ရည်</v>
      </c>
      <c r="BD151" t="str">
        <f>RIGHT(Segregate18[[#This Row],[21]],LEN(Segregate18[[#This Row],[21]])-LEN(Compiler_Burmese[[#This Row],[3]]))</f>
        <v/>
      </c>
      <c r="BE151" t="str">
        <f>RIGHT(Segregate18[[#This Row],[31]],LEN(Segregate18[[#This Row],[31]])-LEN(Compiler_Burmese[[#This Row],[4]]))</f>
        <v/>
      </c>
      <c r="BF151" t="str">
        <f>RIGHT(Segregate18[[#This Row],[41]],LEN(Segregate18[[#This Row],[41]])-LEN(Compiler_Burmese[[#This Row],[5]]))</f>
        <v/>
      </c>
      <c r="BG151" t="str">
        <f>RIGHT(Segregate18[[#This Row],[51]],LEN(Segregate18[[#This Row],[51]])-LEN(Compiler_Burmese[[#This Row],[6]]))</f>
        <v/>
      </c>
      <c r="BH151" t="str">
        <f>RIGHT(Segregate18[[#This Row],[61]],LEN(Segregate18[[#This Row],[61]])-LEN(Compiler_Burmese[[#This Row],[7]]))</f>
        <v/>
      </c>
      <c r="BI151" t="str">
        <f>RIGHT(Segregate18[[#This Row],[71]],LEN(Segregate18[[#This Row],[71]])-LEN(Compiler_Burmese[[#This Row],[8]]))</f>
        <v/>
      </c>
      <c r="BJ151" t="str">
        <f>RIGHT(Segregate18[[#This Row],[81]],LEN(Segregate18[[#This Row],[81]])-LEN(Compiler_Burmese[[#This Row],[9]]))</f>
        <v/>
      </c>
    </row>
    <row r="152" spans="1:62" ht="14.25" customHeight="1" x14ac:dyDescent="0.3">
      <c r="A152">
        <f>IF(Raw_data_N2_Kanji[[#This Row],[Categorie]]&lt;&gt;"",$A151+1,$A151)</f>
        <v>14</v>
      </c>
      <c r="B152" s="6">
        <f>IF(AND(Raw_data_N2_Kanji[[#This Row],[Supporting word 1]]="",Raw_data_N2_Kanji[[#This Row],[Supporting word 2]]=""),$B151,$B151+1)</f>
        <v>0</v>
      </c>
      <c r="C152" s="9">
        <f>ROW()-ROW(Raw_data_N2_Kanji[#Headers])</f>
        <v>150</v>
      </c>
      <c r="D152" s="9"/>
      <c r="E152" s="9" t="str">
        <f>IF(Raw_data_N2_Kanji[[#This Row],[Categorie]]="",$E151,Raw_data_N2_Kanji[[#This Row],[Categorie]])</f>
        <v>Drinks &amp; beverages</v>
      </c>
      <c r="F152" s="9">
        <f t="shared" si="3"/>
        <v>8</v>
      </c>
      <c r="G152" s="57" t="str">
        <f>Raw_data_N2_Kanji[[#This Row],[Lecture_no]]&amp;"_"&amp;Raw_data_N2_Kanji[[#This Row],[Receipe_no]]</f>
        <v>Drinks &amp; beverages_8</v>
      </c>
      <c r="H152" s="11" t="s">
        <v>27580</v>
      </c>
      <c r="I15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ဆီးဖျော်ရည်</v>
      </c>
      <c r="K15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2" s="11"/>
      <c r="N152" s="11"/>
      <c r="O15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2" s="12" t="s">
        <v>27763</v>
      </c>
      <c r="Q152" s="12">
        <f>IF(Raw_data_N2_Kanji[[#This Row],[Receipe_no]]=0,$Q151,
$Q151+1)</f>
        <v>136</v>
      </c>
      <c r="R152" s="11"/>
      <c r="S152" s="11">
        <f>IF(Raw_data_N2_Kanji[[#This Row],[Marking]]="",1,"")</f>
        <v>1</v>
      </c>
      <c r="T152" s="11" t="str">
        <f>IF(Raw_data_N2_Kanji[[#This Row],[Marking_blank]]="",SUMPRODUCT(COUNTIF($S$3:$S152,$S152)),"")</f>
        <v/>
      </c>
      <c r="U152" s="12">
        <f>Raw_data_N2_Kanji[[#This Row],[Sr. no.]]</f>
        <v>150</v>
      </c>
      <c r="V152" s="11">
        <f>SUMPRODUCT(COUNTIF($J$3:$J152,$J152))</f>
        <v>1</v>
      </c>
      <c r="W152" s="82">
        <f>LEN('1_Raw_data'!$J152)</f>
        <v>11</v>
      </c>
      <c r="Y152" t="e">
        <f>Segregate18[[#This Row],[Sr. No.]]</f>
        <v>#REF!</v>
      </c>
      <c r="Z152" t="str">
        <f>IF(AND(OR(BA152="။",BA152="၊"),LEN(BA152)=1),BA152,
IF(ISNUMBER(MATCH(LEFT(BA152,7),Final_modified_Intermediate[Burmese_Consonants],0)),LEFT(BA152,7),
IF(ISNUMBER(MATCH(LEFT(BA152,6),Final_modified_Intermediate[Burmese_Consonants],0)),LEFT(BA152,6),
IF(ISNUMBER(MATCH(LEFT(BA152,5),Final_modified_Intermediate[Burmese_Consonants],0)),LEFT(BA152,5),
IF(ISNUMBER(MATCH(LEFT(BA152,4),Final_modified_Intermediate[Burmese_Consonants],0)),LEFT(BA152,4),
IF(ISNUMBER(MATCH(LEFT(BA152,3),Final_modified_Intermediate[Burmese_Consonants],0)),LEFT(BA152,3),
IF(ISNUMBER(MATCH(LEFT(BA152,2),Final_modified_Intermediate[Burmese_Consonants],0)),LEFT(BA152,2),
IF(ISNUMBER(MATCH(LEFT(BA152,1),Final_modified_Intermediate[Burmese_Consonants],0)),LEFT(BA152,1),
IF(ISNUMBER(MATCH(LEFT(BA152,7),Final_Intermediate[Burmese_Consonants],0)),LEFT(BA152,7),
IF(ISNUMBER(MATCH(LEFT(BA152,6),Final_Intermediate[Burmese_Consonants],0)),LEFT(BA152,6),
IF(ISNUMBER(MATCH(LEFT(BA152,5),Final_Intermediate[Burmese_Consonants],0)),LEFT(BA152,5),
IF(ISNUMBER(MATCH(LEFT(BA152,4),Final_Intermediate[Burmese_Consonants],0)),LEFT(BA152,4),
IF(ISNUMBER(MATCH(LEFT(BA152,3),Final_Intermediate[Burmese_Consonants],0)),LEFT(BA152,3),
IF(ISNUMBER(MATCH(LEFT(BA152,2),Final_Intermediate[Burmese_Consonants],0)),LEFT(BA152,2),
IF(ISNUMBER(MATCH(LEFT(BA152,1),Final_Intermediate[Burmese_Consonants],0)),LEFT(BA152,1),
"")))))))))))))))</f>
        <v>ဆီး</v>
      </c>
      <c r="AA15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2" t="str">
        <f>IF(AND(OR(BB152="။",BB152="၊"),LEN(BB152)=1),BB152,
IF(ISNUMBER(MATCH(LEFT(BB152,7),Final_modified_Intermediate[Burmese_Consonants],0)),LEFT(BB152,7),
IF(ISNUMBER(MATCH(LEFT(BB152,6),Final_modified_Intermediate[Burmese_Consonants],0)),LEFT(BB152,6),
IF(ISNUMBER(MATCH(LEFT(BB152,5),Final_modified_Intermediate[Burmese_Consonants],0)),LEFT(BB152,5),
IF(ISNUMBER(MATCH(LEFT(BB152,4),Final_modified_Intermediate[Burmese_Consonants],0)),LEFT(BB152,4),
IF(ISNUMBER(MATCH(LEFT(BB152,3),Final_modified_Intermediate[Burmese_Consonants],0)),LEFT(BB152,3),
IF(ISNUMBER(MATCH(LEFT(BB152,2),Final_modified_Intermediate[Burmese_Consonants],0)),LEFT(BB152,2),
IF(ISNUMBER(MATCH(LEFT(BB152,1),Final_modified_Intermediate[Burmese_Consonants],0)),LEFT(BB152,1),
IF(ISNUMBER(MATCH(LEFT(BB152,7),Final_Intermediate[Burmese_Consonants],0)),LEFT(BB152,7),
IF(ISNUMBER(MATCH(LEFT(BB152,6),Final_Intermediate[Burmese_Consonants],0)),LEFT(BB152,6),
IF(ISNUMBER(MATCH(LEFT(BB152,5),Final_Intermediate[Burmese_Consonants],0)),LEFT(BB152,5),
IF(ISNUMBER(MATCH(LEFT(BB152,4),Final_Intermediate[Burmese_Consonants],0)),LEFT(BB152,4),
IF(ISNUMBER(MATCH(LEFT(BB152,3),Final_Intermediate[Burmese_Consonants],0)),LEFT(BB152,3),
IF(ISNUMBER(MATCH(LEFT(BB152,2),Final_Intermediate[Burmese_Consonants],0)),LEFT(BB152,2),
IF(ISNUMBER(MATCH(LEFT(BB152,1),Final_Intermediate[Burmese_Consonants],0)),LEFT(BB152,1),
"")))))))))))))))</f>
        <v>ဖျော်</v>
      </c>
      <c r="AC15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2" t="str">
        <f>IF(AND(OR(BC152="။",BC152="၊"),LEN(BC152)=1),BC152,
IF(ISNUMBER(MATCH(LEFT(BC152,7),Final_modified_Intermediate[Burmese_Consonants],0)),LEFT(BC152,7),
IF(ISNUMBER(MATCH(LEFT(BC152,6),Final_modified_Intermediate[Burmese_Consonants],0)),LEFT(BC152,6),
IF(ISNUMBER(MATCH(LEFT(BC152,5),Final_modified_Intermediate[Burmese_Consonants],0)),LEFT(BC152,5),
IF(ISNUMBER(MATCH(LEFT(BC152,4),Final_modified_Intermediate[Burmese_Consonants],0)),LEFT(BC152,4),
IF(ISNUMBER(MATCH(LEFT(BC152,3),Final_modified_Intermediate[Burmese_Consonants],0)),LEFT(BC152,3),
IF(ISNUMBER(MATCH(LEFT(BC152,2),Final_modified_Intermediate[Burmese_Consonants],0)),LEFT(BC152,2),
IF(ISNUMBER(MATCH(LEFT(BC152,1),Final_modified_Intermediate[Burmese_Consonants],0)),LEFT(BC152,1),
IF(ISNUMBER(MATCH(LEFT(BC152,7),Final_Intermediate[Burmese_Consonants],0)),LEFT(BC152,7),
IF(ISNUMBER(MATCH(LEFT(BC152,6),Final_Intermediate[Burmese_Consonants],0)),LEFT(BC152,6),
IF(ISNUMBER(MATCH(LEFT(BC152,5),Final_Intermediate[Burmese_Consonants],0)),LEFT(BC152,5),
IF(ISNUMBER(MATCH(LEFT(BC152,4),Final_Intermediate[Burmese_Consonants],0)),LEFT(BC152,4),
IF(ISNUMBER(MATCH(LEFT(BC152,3),Final_Intermediate[Burmese_Consonants],0)),LEFT(BC152,3),
IF(ISNUMBER(MATCH(LEFT(BC152,2),Final_Intermediate[Burmese_Consonants],0)),LEFT(BC152,2),
IF(ISNUMBER(MATCH(LEFT(BC152,1),Final_Intermediate[Burmese_Consonants],0)),LEFT(BC152,1),
"")))))))))))))))</f>
        <v>ရည်</v>
      </c>
      <c r="AE15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2" t="str">
        <f>IF(AND(OR(BD152="။",BD152="၊"),LEN(BD152)=1),BD152,
IF(ISNUMBER(MATCH(LEFT(BD152,7),Final_modified_Intermediate[Burmese_Consonants],0)),LEFT(BD152,7),
IF(ISNUMBER(MATCH(LEFT(BD152,6),Final_modified_Intermediate[Burmese_Consonants],0)),LEFT(BD152,6),
IF(ISNUMBER(MATCH(LEFT(BD152,5),Final_modified_Intermediate[Burmese_Consonants],0)),LEFT(BD152,5),
IF(ISNUMBER(MATCH(LEFT(BD152,4),Final_modified_Intermediate[Burmese_Consonants],0)),LEFT(BD152,4),
IF(ISNUMBER(MATCH(LEFT(BD152,3),Final_modified_Intermediate[Burmese_Consonants],0)),LEFT(BD152,3),
IF(ISNUMBER(MATCH(LEFT(BD152,2),Final_modified_Intermediate[Burmese_Consonants],0)),LEFT(BD152,2),
IF(ISNUMBER(MATCH(LEFT(BD152,1),Final_modified_Intermediate[Burmese_Consonants],0)),LEFT(BD152,1),
IF(ISNUMBER(MATCH(LEFT(BD152,7),Final_Intermediate[Burmese_Consonants],0)),LEFT(BD152,7),
IF(ISNUMBER(MATCH(LEFT(BD152,6),Final_Intermediate[Burmese_Consonants],0)),LEFT(BD152,6),
IF(ISNUMBER(MATCH(LEFT(BD152,5),Final_Intermediate[Burmese_Consonants],0)),LEFT(BD152,5),
IF(ISNUMBER(MATCH(LEFT(BD152,4),Final_Intermediate[Burmese_Consonants],0)),LEFT(BD152,4),
IF(ISNUMBER(MATCH(LEFT(BD152,3),Final_Intermediate[Burmese_Consonants],0)),LEFT(BD152,3),
IF(ISNUMBER(MATCH(LEFT(BD152,2),Final_Intermediate[Burmese_Consonants],0)),LEFT(BD152,2),
IF(ISNUMBER(MATCH(LEFT(BD152,1),Final_Intermediate[Burmese_Consonants],0)),LEFT(BD152,1),
"")))))))))))))))</f>
        <v/>
      </c>
      <c r="AG152" t="str">
        <f>IF(AND(OR(BE152="။",BE152="၊"),LEN(BE152)=1),BE152,
IF(ISNUMBER(MATCH(LEFT(BE152,7),Final_modified_Intermediate[Burmese_Consonants],0)),LEFT(BE152,7),
IF(ISNUMBER(MATCH(LEFT(BE152,6),Final_modified_Intermediate[Burmese_Consonants],0)),LEFT(BE152,6),
IF(ISNUMBER(MATCH(LEFT(BE152,5),Final_modified_Intermediate[Burmese_Consonants],0)),LEFT(BE152,5),
IF(ISNUMBER(MATCH(LEFT(BE152,4),Final_modified_Intermediate[Burmese_Consonants],0)),LEFT(BE152,4),
IF(ISNUMBER(MATCH(LEFT(BE152,3),Final_modified_Intermediate[Burmese_Consonants],0)),LEFT(BE152,3),
IF(ISNUMBER(MATCH(LEFT(BE152,2),Final_modified_Intermediate[Burmese_Consonants],0)),LEFT(BE152,2),
IF(ISNUMBER(MATCH(LEFT(BE152,1),Final_modified_Intermediate[Burmese_Consonants],0)),LEFT(BE152,1),
IF(ISNUMBER(MATCH(LEFT(BE152,7),Final_Intermediate[Burmese_Consonants],0)),LEFT(BE152,7),
IF(ISNUMBER(MATCH(LEFT(BE152,6),Final_Intermediate[Burmese_Consonants],0)),LEFT(BE152,6),
IF(ISNUMBER(MATCH(LEFT(BE152,5),Final_Intermediate[Burmese_Consonants],0)),LEFT(BE152,5),
IF(ISNUMBER(MATCH(LEFT(BE152,4),Final_Intermediate[Burmese_Consonants],0)),LEFT(BE152,4),
IF(ISNUMBER(MATCH(LEFT(BE152,3),Final_Intermediate[Burmese_Consonants],0)),LEFT(BE152,3),
IF(ISNUMBER(MATCH(LEFT(BE152,2),Final_Intermediate[Burmese_Consonants],0)),LEFT(BE152,2),
IF(ISNUMBER(MATCH(LEFT(BE152,1),Final_Intermediate[Burmese_Consonants],0)),LEFT(BE152,1),
"")))))))))))))))</f>
        <v/>
      </c>
      <c r="AH152" t="str">
        <f>IF(AND(OR(BF152="။",BF152="၊"),LEN(BF152)=1),BF152,
IF(ISNUMBER(MATCH(LEFT(BF152,7),Final_modified_Intermediate[Burmese_Consonants],0)),LEFT(BF152,7),
IF(ISNUMBER(MATCH(LEFT(BF152,6),Final_modified_Intermediate[Burmese_Consonants],0)),LEFT(BF152,6),
IF(ISNUMBER(MATCH(LEFT(BF152,5),Final_modified_Intermediate[Burmese_Consonants],0)),LEFT(BF152,5),
IF(ISNUMBER(MATCH(LEFT(BF152,4),Final_modified_Intermediate[Burmese_Consonants],0)),LEFT(BF152,4),
IF(ISNUMBER(MATCH(LEFT(BF152,3),Final_modified_Intermediate[Burmese_Consonants],0)),LEFT(BF152,3),
IF(ISNUMBER(MATCH(LEFT(BF152,2),Final_modified_Intermediate[Burmese_Consonants],0)),LEFT(BF152,2),
IF(ISNUMBER(MATCH(LEFT(BF152,1),Final_modified_Intermediate[Burmese_Consonants],0)),LEFT(BF152,1),
IF(ISNUMBER(MATCH(LEFT(BF152,7),Final_Intermediate[Burmese_Consonants],0)),LEFT(BF152,7),
IF(ISNUMBER(MATCH(LEFT(BF152,6),Final_Intermediate[Burmese_Consonants],0)),LEFT(BF152,6),
IF(ISNUMBER(MATCH(LEFT(BF152,5),Final_Intermediate[Burmese_Consonants],0)),LEFT(BF152,5),
IF(ISNUMBER(MATCH(LEFT(BF152,4),Final_Intermediate[Burmese_Consonants],0)),LEFT(BF152,4),
IF(ISNUMBER(MATCH(LEFT(BF152,3),Final_Intermediate[Burmese_Consonants],0)),LEFT(BF152,3),
IF(ISNUMBER(MATCH(LEFT(BF152,2),Final_Intermediate[Burmese_Consonants],0)),LEFT(BF152,2),
IF(ISNUMBER(MATCH(LEFT(BF152,1),Final_Intermediate[Burmese_Consonants],0)),LEFT(BF152,1),
"")))))))))))))))</f>
        <v/>
      </c>
      <c r="AI152" t="str">
        <f>IF(AND(OR(BG152="။",BG152="၊"),LEN(BG152)=1),BG152,
IF(ISNUMBER(MATCH(LEFT(BG152,7),Final_modified_Intermediate[Burmese_Consonants],0)),LEFT(BG152,7),
IF(ISNUMBER(MATCH(LEFT(BG152,6),Final_modified_Intermediate[Burmese_Consonants],0)),LEFT(BG152,6),
IF(ISNUMBER(MATCH(LEFT(BG152,5),Final_modified_Intermediate[Burmese_Consonants],0)),LEFT(BG152,5),
IF(ISNUMBER(MATCH(LEFT(BG152,4),Final_modified_Intermediate[Burmese_Consonants],0)),LEFT(BG152,4),
IF(ISNUMBER(MATCH(LEFT(BG152,3),Final_modified_Intermediate[Burmese_Consonants],0)),LEFT(BG152,3),
IF(ISNUMBER(MATCH(LEFT(BG152,2),Final_modified_Intermediate[Burmese_Consonants],0)),LEFT(BG152,2),
IF(ISNUMBER(MATCH(LEFT(BG152,1),Final_modified_Intermediate[Burmese_Consonants],0)),LEFT(BG152,1),
IF(ISNUMBER(MATCH(LEFT(BG152,7),Final_Intermediate[Burmese_Consonants],0)),LEFT(BG152,7),
IF(ISNUMBER(MATCH(LEFT(BG152,6),Final_Intermediate[Burmese_Consonants],0)),LEFT(BG152,6),
IF(ISNUMBER(MATCH(LEFT(BG152,5),Final_Intermediate[Burmese_Consonants],0)),LEFT(BG152,5),
IF(ISNUMBER(MATCH(LEFT(BG152,4),Final_Intermediate[Burmese_Consonants],0)),LEFT(BG152,4),
IF(ISNUMBER(MATCH(LEFT(BG152,3),Final_Intermediate[Burmese_Consonants],0)),LEFT(BG152,3),
IF(ISNUMBER(MATCH(LEFT(BG152,2),Final_Intermediate[Burmese_Consonants],0)),LEFT(BG152,2),
IF(ISNUMBER(MATCH(LEFT(BG152,1),Final_Intermediate[Burmese_Consonants],0)),LEFT(BG152,1),
"")))))))))))))))</f>
        <v/>
      </c>
      <c r="AJ152" t="str">
        <f>IF(AND(OR(BH152="။",BH152="၊"),LEN(BH152)=1),BH152,
IF(ISNUMBER(MATCH(LEFT(BH152,7),Final_modified_Intermediate[Burmese_Consonants],0)),LEFT(BH152,7),
IF(ISNUMBER(MATCH(LEFT(BH152,6),Final_modified_Intermediate[Burmese_Consonants],0)),LEFT(BH152,6),
IF(ISNUMBER(MATCH(LEFT(BH152,5),Final_modified_Intermediate[Burmese_Consonants],0)),LEFT(BH152,5),
IF(ISNUMBER(MATCH(LEFT(BH152,4),Final_modified_Intermediate[Burmese_Consonants],0)),LEFT(BH152,4),
IF(ISNUMBER(MATCH(LEFT(BH152,3),Final_modified_Intermediate[Burmese_Consonants],0)),LEFT(BH152,3),
IF(ISNUMBER(MATCH(LEFT(BH152,2),Final_modified_Intermediate[Burmese_Consonants],0)),LEFT(BH152,2),
IF(ISNUMBER(MATCH(LEFT(BH152,1),Final_modified_Intermediate[Burmese_Consonants],0)),LEFT(BH152,1),
IF(ISNUMBER(MATCH(LEFT(BH152,7),Final_Intermediate[Burmese_Consonants],0)),LEFT(BH152,7),
IF(ISNUMBER(MATCH(LEFT(BH152,6),Final_Intermediate[Burmese_Consonants],0)),LEFT(BH152,6),
IF(ISNUMBER(MATCH(LEFT(BH152,5),Final_Intermediate[Burmese_Consonants],0)),LEFT(BH152,5),
IF(ISNUMBER(MATCH(LEFT(BH152,4),Final_Intermediate[Burmese_Consonants],0)),LEFT(BH152,4),
IF(ISNUMBER(MATCH(LEFT(BH152,3),Final_Intermediate[Burmese_Consonants],0)),LEFT(BH152,3),
IF(ISNUMBER(MATCH(LEFT(BH152,2),Final_Intermediate[Burmese_Consonants],0)),LEFT(BH152,2),
IF(ISNUMBER(MATCH(LEFT(BH152,1),Final_Intermediate[Burmese_Consonants],0)),LEFT(BH152,1),
"")))))))))))))))</f>
        <v/>
      </c>
      <c r="AK152" t="str">
        <f>IF(AND(OR(BI152="။",BI152="၊"),LEN(BI152)=1),BI152,
IF(ISNUMBER(MATCH(LEFT(BI152,7),Final_modified_Intermediate[Burmese_Consonants],0)),LEFT(BI152,7),
IF(ISNUMBER(MATCH(LEFT(BI152,6),Final_modified_Intermediate[Burmese_Consonants],0)),LEFT(BI152,6),
IF(ISNUMBER(MATCH(LEFT(BI152,5),Final_modified_Intermediate[Burmese_Consonants],0)),LEFT(BI152,5),
IF(ISNUMBER(MATCH(LEFT(BI152,4),Final_modified_Intermediate[Burmese_Consonants],0)),LEFT(BI152,4),
IF(ISNUMBER(MATCH(LEFT(BI152,3),Final_modified_Intermediate[Burmese_Consonants],0)),LEFT(BI152,3),
IF(ISNUMBER(MATCH(LEFT(BI152,2),Final_modified_Intermediate[Burmese_Consonants],0)),LEFT(BI152,2),
IF(ISNUMBER(MATCH(LEFT(BI152,1),Final_modified_Intermediate[Burmese_Consonants],0)),LEFT(BI152,1),
IF(ISNUMBER(MATCH(LEFT(BI152,7),Final_Intermediate[Burmese_Consonants],0)),LEFT(BI152,7),
IF(ISNUMBER(MATCH(LEFT(BI152,6),Final_Intermediate[Burmese_Consonants],0)),LEFT(BI152,6),
IF(ISNUMBER(MATCH(LEFT(BI152,5),Final_Intermediate[Burmese_Consonants],0)),LEFT(BI152,5),
IF(ISNUMBER(MATCH(LEFT(BI152,4),Final_Intermediate[Burmese_Consonants],0)),LEFT(BI152,4),
IF(ISNUMBER(MATCH(LEFT(BI152,3),Final_Intermediate[Burmese_Consonants],0)),LEFT(BI152,3),
IF(ISNUMBER(MATCH(LEFT(BI152,2),Final_Intermediate[Burmese_Consonants],0)),LEFT(BI152,2),
IF(ISNUMBER(MATCH(LEFT(BI152,1),Final_Intermediate[Burmese_Consonants],0)),LEFT(BI152,1),
"")))))))))))))))</f>
        <v/>
      </c>
      <c r="AL152" t="str">
        <f>IF(AND(OR(BJ152="။",BJ152="၊"),LEN(BJ152)=1),BJ152,
IF(ISNUMBER(MATCH(LEFT(BJ152,7),Final_modified_Intermediate[Burmese_Consonants],0)),LEFT(BJ152,7),
IF(ISNUMBER(MATCH(LEFT(BJ152,6),Final_modified_Intermediate[Burmese_Consonants],0)),LEFT(BJ152,6),
IF(ISNUMBER(MATCH(LEFT(BJ152,5),Final_modified_Intermediate[Burmese_Consonants],0)),LEFT(BJ152,5),
IF(ISNUMBER(MATCH(LEFT(BJ152,4),Final_modified_Intermediate[Burmese_Consonants],0)),LEFT(BJ152,4),
IF(ISNUMBER(MATCH(LEFT(BJ152,3),Final_modified_Intermediate[Burmese_Consonants],0)),LEFT(BJ152,3),
IF(ISNUMBER(MATCH(LEFT(BJ152,2),Final_modified_Intermediate[Burmese_Consonants],0)),LEFT(BJ152,2),
IF(ISNUMBER(MATCH(LEFT(BJ152,1),Final_modified_Intermediate[Burmese_Consonants],0)),LEFT(BJ152,1),
IF(ISNUMBER(MATCH(LEFT(BJ152,7),Final_Intermediate[Burmese_Consonants],0)),LEFT(BJ152,7),
IF(ISNUMBER(MATCH(LEFT(BJ152,6),Final_Intermediate[Burmese_Consonants],0)),LEFT(BJ152,6),
IF(ISNUMBER(MATCH(LEFT(BJ152,5),Final_Intermediate[Burmese_Consonants],0)),LEFT(BJ152,5),
IF(ISNUMBER(MATCH(LEFT(BJ152,4),Final_Intermediate[Burmese_Consonants],0)),LEFT(BJ152,4),
IF(ISNUMBER(MATCH(LEFT(BJ152,3),Final_Intermediate[Burmese_Consonants],0)),LEFT(BJ152,3),
IF(ISNUMBER(MATCH(LEFT(BJ152,2),Final_Intermediate[Burmese_Consonants],0)),LEFT(BJ152,2),
IF(ISNUMBER(MATCH(LEFT(BJ152,1),Final_Intermediate[Burmese_Consonants],0)),LEFT(BJ152,1),
"")))))))))))))))</f>
        <v/>
      </c>
      <c r="AN152" t="e">
        <f>Compiler_Burmese[[#This Row],[Sr. No.]]</f>
        <v>#REF!</v>
      </c>
      <c r="AO15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2" t="e">
        <f>[2]!Vocabulary_Burmese[[#This Row],[Sr. No.]]</f>
        <v>#REF!</v>
      </c>
      <c r="BA152" t="str">
        <f>IF(Raw_data_N2_Kanji[[#This Row],[Categorie]]&lt;&gt;"","",
IF(ISNUMBER(MATCH(V,Special_list[Burmese word],0)),"",
SUBSTITUTE(Raw_data_N2_Kanji[[#This Row],[Raw]]," ","")))</f>
        <v>ဆီးဖျော်ရည်</v>
      </c>
      <c r="BB152" t="str">
        <f>RIGHT(Segregate18[[#This Row],[UPGRADE]],LEN(Segregate18[[#This Row],[UPGRADE]])-LEN(Compiler_Burmese[[#This Row],[1]]))</f>
        <v>ဖျော်ရည်</v>
      </c>
      <c r="BC152" t="str">
        <f>RIGHT(Segregate18[[#This Row],[11]],LEN(Segregate18[[#This Row],[11]])-LEN(Compiler_Burmese[[#This Row],[2]]))</f>
        <v>ရည်</v>
      </c>
      <c r="BD152" t="str">
        <f>RIGHT(Segregate18[[#This Row],[21]],LEN(Segregate18[[#This Row],[21]])-LEN(Compiler_Burmese[[#This Row],[3]]))</f>
        <v/>
      </c>
      <c r="BE152" t="str">
        <f>RIGHT(Segregate18[[#This Row],[31]],LEN(Segregate18[[#This Row],[31]])-LEN(Compiler_Burmese[[#This Row],[4]]))</f>
        <v/>
      </c>
      <c r="BF152" t="str">
        <f>RIGHT(Segregate18[[#This Row],[41]],LEN(Segregate18[[#This Row],[41]])-LEN(Compiler_Burmese[[#This Row],[5]]))</f>
        <v/>
      </c>
      <c r="BG152" t="str">
        <f>RIGHT(Segregate18[[#This Row],[51]],LEN(Segregate18[[#This Row],[51]])-LEN(Compiler_Burmese[[#This Row],[6]]))</f>
        <v/>
      </c>
      <c r="BH152" t="str">
        <f>RIGHT(Segregate18[[#This Row],[61]],LEN(Segregate18[[#This Row],[61]])-LEN(Compiler_Burmese[[#This Row],[7]]))</f>
        <v/>
      </c>
      <c r="BI152" t="str">
        <f>RIGHT(Segregate18[[#This Row],[71]],LEN(Segregate18[[#This Row],[71]])-LEN(Compiler_Burmese[[#This Row],[8]]))</f>
        <v/>
      </c>
      <c r="BJ152" t="str">
        <f>RIGHT(Segregate18[[#This Row],[81]],LEN(Segregate18[[#This Row],[81]])-LEN(Compiler_Burmese[[#This Row],[9]]))</f>
        <v/>
      </c>
    </row>
    <row r="153" spans="1:62" ht="14.25" customHeight="1" x14ac:dyDescent="0.3">
      <c r="A153">
        <f>IF(Raw_data_N2_Kanji[[#This Row],[Categorie]]&lt;&gt;"",$A152+1,$A152)</f>
        <v>14</v>
      </c>
      <c r="B153" s="6">
        <f>IF(AND(Raw_data_N2_Kanji[[#This Row],[Supporting word 1]]="",Raw_data_N2_Kanji[[#This Row],[Supporting word 2]]=""),$B152,$B152+1)</f>
        <v>0</v>
      </c>
      <c r="C153" s="9">
        <f>ROW()-ROW(Raw_data_N2_Kanji[#Headers])</f>
        <v>151</v>
      </c>
      <c r="D153" s="9" t="s">
        <v>5</v>
      </c>
      <c r="E153" s="9" t="str">
        <f>IF(Raw_data_N2_Kanji[[#This Row],[Categorie]]="",$E152,Raw_data_N2_Kanji[[#This Row],[Categorie]])</f>
        <v>Drinks &amp; beverages</v>
      </c>
      <c r="F153" s="9">
        <f t="shared" si="3"/>
        <v>9</v>
      </c>
      <c r="G153" s="57" t="str">
        <f>Raw_data_N2_Kanji[[#This Row],[Lecture_no]]&amp;"_"&amp;Raw_data_N2_Kanji[[#This Row],[Receipe_no]]</f>
        <v>Drinks &amp; beverages_9</v>
      </c>
      <c r="H153" s="118" t="s">
        <v>27581</v>
      </c>
      <c r="I15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အုန်းရည်</v>
      </c>
      <c r="K15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3" s="11"/>
      <c r="N153" s="11"/>
      <c r="O15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3" s="12" t="s">
        <v>27764</v>
      </c>
      <c r="Q153" s="12">
        <f>IF(Raw_data_N2_Kanji[[#This Row],[Receipe_no]]=0,$Q152,
$Q152+1)</f>
        <v>137</v>
      </c>
      <c r="R153" s="11"/>
      <c r="S153" s="11">
        <f>IF(Raw_data_N2_Kanji[[#This Row],[Marking]]="",1,"")</f>
        <v>1</v>
      </c>
      <c r="T153" s="11" t="str">
        <f>IF(Raw_data_N2_Kanji[[#This Row],[Marking_blank]]="",SUMPRODUCT(COUNTIF($S$3:$S153,$S153)),"")</f>
        <v/>
      </c>
      <c r="U153" s="12">
        <f>Raw_data_N2_Kanji[[#This Row],[Sr. no.]]</f>
        <v>151</v>
      </c>
      <c r="V153" s="11">
        <f>SUMPRODUCT(COUNTIF($J$3:$J153,$J153))</f>
        <v>1</v>
      </c>
      <c r="W153" s="82">
        <f>LEN('1_Raw_data'!$J153)</f>
        <v>8</v>
      </c>
      <c r="Y153" t="e">
        <f>Segregate18[[#This Row],[Sr. No.]]</f>
        <v>#REF!</v>
      </c>
      <c r="Z153" t="str">
        <f>IF(AND(OR(BA153="။",BA153="၊"),LEN(BA153)=1),BA153,
IF(ISNUMBER(MATCH(LEFT(BA153,7),Final_modified_Intermediate[Burmese_Consonants],0)),LEFT(BA153,7),
IF(ISNUMBER(MATCH(LEFT(BA153,6),Final_modified_Intermediate[Burmese_Consonants],0)),LEFT(BA153,6),
IF(ISNUMBER(MATCH(LEFT(BA153,5),Final_modified_Intermediate[Burmese_Consonants],0)),LEFT(BA153,5),
IF(ISNUMBER(MATCH(LEFT(BA153,4),Final_modified_Intermediate[Burmese_Consonants],0)),LEFT(BA153,4),
IF(ISNUMBER(MATCH(LEFT(BA153,3),Final_modified_Intermediate[Burmese_Consonants],0)),LEFT(BA153,3),
IF(ISNUMBER(MATCH(LEFT(BA153,2),Final_modified_Intermediate[Burmese_Consonants],0)),LEFT(BA153,2),
IF(ISNUMBER(MATCH(LEFT(BA153,1),Final_modified_Intermediate[Burmese_Consonants],0)),LEFT(BA153,1),
IF(ISNUMBER(MATCH(LEFT(BA153,7),Final_Intermediate[Burmese_Consonants],0)),LEFT(BA153,7),
IF(ISNUMBER(MATCH(LEFT(BA153,6),Final_Intermediate[Burmese_Consonants],0)),LEFT(BA153,6),
IF(ISNUMBER(MATCH(LEFT(BA153,5),Final_Intermediate[Burmese_Consonants],0)),LEFT(BA153,5),
IF(ISNUMBER(MATCH(LEFT(BA153,4),Final_Intermediate[Burmese_Consonants],0)),LEFT(BA153,4),
IF(ISNUMBER(MATCH(LEFT(BA153,3),Final_Intermediate[Burmese_Consonants],0)),LEFT(BA153,3),
IF(ISNUMBER(MATCH(LEFT(BA153,2),Final_Intermediate[Burmese_Consonants],0)),LEFT(BA153,2),
IF(ISNUMBER(MATCH(LEFT(BA153,1),Final_Intermediate[Burmese_Consonants],0)),LEFT(BA153,1),
"")))))))))))))))</f>
        <v>အုန်း</v>
      </c>
      <c r="AA15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3" t="str">
        <f>IF(AND(OR(BB153="။",BB153="၊"),LEN(BB153)=1),BB153,
IF(ISNUMBER(MATCH(LEFT(BB153,7),Final_modified_Intermediate[Burmese_Consonants],0)),LEFT(BB153,7),
IF(ISNUMBER(MATCH(LEFT(BB153,6),Final_modified_Intermediate[Burmese_Consonants],0)),LEFT(BB153,6),
IF(ISNUMBER(MATCH(LEFT(BB153,5),Final_modified_Intermediate[Burmese_Consonants],0)),LEFT(BB153,5),
IF(ISNUMBER(MATCH(LEFT(BB153,4),Final_modified_Intermediate[Burmese_Consonants],0)),LEFT(BB153,4),
IF(ISNUMBER(MATCH(LEFT(BB153,3),Final_modified_Intermediate[Burmese_Consonants],0)),LEFT(BB153,3),
IF(ISNUMBER(MATCH(LEFT(BB153,2),Final_modified_Intermediate[Burmese_Consonants],0)),LEFT(BB153,2),
IF(ISNUMBER(MATCH(LEFT(BB153,1),Final_modified_Intermediate[Burmese_Consonants],0)),LEFT(BB153,1),
IF(ISNUMBER(MATCH(LEFT(BB153,7),Final_Intermediate[Burmese_Consonants],0)),LEFT(BB153,7),
IF(ISNUMBER(MATCH(LEFT(BB153,6),Final_Intermediate[Burmese_Consonants],0)),LEFT(BB153,6),
IF(ISNUMBER(MATCH(LEFT(BB153,5),Final_Intermediate[Burmese_Consonants],0)),LEFT(BB153,5),
IF(ISNUMBER(MATCH(LEFT(BB153,4),Final_Intermediate[Burmese_Consonants],0)),LEFT(BB153,4),
IF(ISNUMBER(MATCH(LEFT(BB153,3),Final_Intermediate[Burmese_Consonants],0)),LEFT(BB153,3),
IF(ISNUMBER(MATCH(LEFT(BB153,2),Final_Intermediate[Burmese_Consonants],0)),LEFT(BB153,2),
IF(ISNUMBER(MATCH(LEFT(BB153,1),Final_Intermediate[Burmese_Consonants],0)),LEFT(BB153,1),
"")))))))))))))))</f>
        <v>ရည်</v>
      </c>
      <c r="AC15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3" t="str">
        <f>IF(AND(OR(BC153="။",BC153="၊"),LEN(BC153)=1),BC153,
IF(ISNUMBER(MATCH(LEFT(BC153,7),Final_modified_Intermediate[Burmese_Consonants],0)),LEFT(BC153,7),
IF(ISNUMBER(MATCH(LEFT(BC153,6),Final_modified_Intermediate[Burmese_Consonants],0)),LEFT(BC153,6),
IF(ISNUMBER(MATCH(LEFT(BC153,5),Final_modified_Intermediate[Burmese_Consonants],0)),LEFT(BC153,5),
IF(ISNUMBER(MATCH(LEFT(BC153,4),Final_modified_Intermediate[Burmese_Consonants],0)),LEFT(BC153,4),
IF(ISNUMBER(MATCH(LEFT(BC153,3),Final_modified_Intermediate[Burmese_Consonants],0)),LEFT(BC153,3),
IF(ISNUMBER(MATCH(LEFT(BC153,2),Final_modified_Intermediate[Burmese_Consonants],0)),LEFT(BC153,2),
IF(ISNUMBER(MATCH(LEFT(BC153,1),Final_modified_Intermediate[Burmese_Consonants],0)),LEFT(BC153,1),
IF(ISNUMBER(MATCH(LEFT(BC153,7),Final_Intermediate[Burmese_Consonants],0)),LEFT(BC153,7),
IF(ISNUMBER(MATCH(LEFT(BC153,6),Final_Intermediate[Burmese_Consonants],0)),LEFT(BC153,6),
IF(ISNUMBER(MATCH(LEFT(BC153,5),Final_Intermediate[Burmese_Consonants],0)),LEFT(BC153,5),
IF(ISNUMBER(MATCH(LEFT(BC153,4),Final_Intermediate[Burmese_Consonants],0)),LEFT(BC153,4),
IF(ISNUMBER(MATCH(LEFT(BC153,3),Final_Intermediate[Burmese_Consonants],0)),LEFT(BC153,3),
IF(ISNUMBER(MATCH(LEFT(BC153,2),Final_Intermediate[Burmese_Consonants],0)),LEFT(BC153,2),
IF(ISNUMBER(MATCH(LEFT(BC153,1),Final_Intermediate[Burmese_Consonants],0)),LEFT(BC153,1),
"")))))))))))))))</f>
        <v/>
      </c>
      <c r="AE153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53" t="str">
        <f>IF(AND(OR(BD153="။",BD153="၊"),LEN(BD153)=1),BD153,
IF(ISNUMBER(MATCH(LEFT(BD153,7),Final_modified_Intermediate[Burmese_Consonants],0)),LEFT(BD153,7),
IF(ISNUMBER(MATCH(LEFT(BD153,6),Final_modified_Intermediate[Burmese_Consonants],0)),LEFT(BD153,6),
IF(ISNUMBER(MATCH(LEFT(BD153,5),Final_modified_Intermediate[Burmese_Consonants],0)),LEFT(BD153,5),
IF(ISNUMBER(MATCH(LEFT(BD153,4),Final_modified_Intermediate[Burmese_Consonants],0)),LEFT(BD153,4),
IF(ISNUMBER(MATCH(LEFT(BD153,3),Final_modified_Intermediate[Burmese_Consonants],0)),LEFT(BD153,3),
IF(ISNUMBER(MATCH(LEFT(BD153,2),Final_modified_Intermediate[Burmese_Consonants],0)),LEFT(BD153,2),
IF(ISNUMBER(MATCH(LEFT(BD153,1),Final_modified_Intermediate[Burmese_Consonants],0)),LEFT(BD153,1),
IF(ISNUMBER(MATCH(LEFT(BD153,7),Final_Intermediate[Burmese_Consonants],0)),LEFT(BD153,7),
IF(ISNUMBER(MATCH(LEFT(BD153,6),Final_Intermediate[Burmese_Consonants],0)),LEFT(BD153,6),
IF(ISNUMBER(MATCH(LEFT(BD153,5),Final_Intermediate[Burmese_Consonants],0)),LEFT(BD153,5),
IF(ISNUMBER(MATCH(LEFT(BD153,4),Final_Intermediate[Burmese_Consonants],0)),LEFT(BD153,4),
IF(ISNUMBER(MATCH(LEFT(BD153,3),Final_Intermediate[Burmese_Consonants],0)),LEFT(BD153,3),
IF(ISNUMBER(MATCH(LEFT(BD153,2),Final_Intermediate[Burmese_Consonants],0)),LEFT(BD153,2),
IF(ISNUMBER(MATCH(LEFT(BD153,1),Final_Intermediate[Burmese_Consonants],0)),LEFT(BD153,1),
"")))))))))))))))</f>
        <v/>
      </c>
      <c r="AG153" t="str">
        <f>IF(AND(OR(BE153="။",BE153="၊"),LEN(BE153)=1),BE153,
IF(ISNUMBER(MATCH(LEFT(BE153,7),Final_modified_Intermediate[Burmese_Consonants],0)),LEFT(BE153,7),
IF(ISNUMBER(MATCH(LEFT(BE153,6),Final_modified_Intermediate[Burmese_Consonants],0)),LEFT(BE153,6),
IF(ISNUMBER(MATCH(LEFT(BE153,5),Final_modified_Intermediate[Burmese_Consonants],0)),LEFT(BE153,5),
IF(ISNUMBER(MATCH(LEFT(BE153,4),Final_modified_Intermediate[Burmese_Consonants],0)),LEFT(BE153,4),
IF(ISNUMBER(MATCH(LEFT(BE153,3),Final_modified_Intermediate[Burmese_Consonants],0)),LEFT(BE153,3),
IF(ISNUMBER(MATCH(LEFT(BE153,2),Final_modified_Intermediate[Burmese_Consonants],0)),LEFT(BE153,2),
IF(ISNUMBER(MATCH(LEFT(BE153,1),Final_modified_Intermediate[Burmese_Consonants],0)),LEFT(BE153,1),
IF(ISNUMBER(MATCH(LEFT(BE153,7),Final_Intermediate[Burmese_Consonants],0)),LEFT(BE153,7),
IF(ISNUMBER(MATCH(LEFT(BE153,6),Final_Intermediate[Burmese_Consonants],0)),LEFT(BE153,6),
IF(ISNUMBER(MATCH(LEFT(BE153,5),Final_Intermediate[Burmese_Consonants],0)),LEFT(BE153,5),
IF(ISNUMBER(MATCH(LEFT(BE153,4),Final_Intermediate[Burmese_Consonants],0)),LEFT(BE153,4),
IF(ISNUMBER(MATCH(LEFT(BE153,3),Final_Intermediate[Burmese_Consonants],0)),LEFT(BE153,3),
IF(ISNUMBER(MATCH(LEFT(BE153,2),Final_Intermediate[Burmese_Consonants],0)),LEFT(BE153,2),
IF(ISNUMBER(MATCH(LEFT(BE153,1),Final_Intermediate[Burmese_Consonants],0)),LEFT(BE153,1),
"")))))))))))))))</f>
        <v/>
      </c>
      <c r="AH153" t="str">
        <f>IF(AND(OR(BF153="။",BF153="၊"),LEN(BF153)=1),BF153,
IF(ISNUMBER(MATCH(LEFT(BF153,7),Final_modified_Intermediate[Burmese_Consonants],0)),LEFT(BF153,7),
IF(ISNUMBER(MATCH(LEFT(BF153,6),Final_modified_Intermediate[Burmese_Consonants],0)),LEFT(BF153,6),
IF(ISNUMBER(MATCH(LEFT(BF153,5),Final_modified_Intermediate[Burmese_Consonants],0)),LEFT(BF153,5),
IF(ISNUMBER(MATCH(LEFT(BF153,4),Final_modified_Intermediate[Burmese_Consonants],0)),LEFT(BF153,4),
IF(ISNUMBER(MATCH(LEFT(BF153,3),Final_modified_Intermediate[Burmese_Consonants],0)),LEFT(BF153,3),
IF(ISNUMBER(MATCH(LEFT(BF153,2),Final_modified_Intermediate[Burmese_Consonants],0)),LEFT(BF153,2),
IF(ISNUMBER(MATCH(LEFT(BF153,1),Final_modified_Intermediate[Burmese_Consonants],0)),LEFT(BF153,1),
IF(ISNUMBER(MATCH(LEFT(BF153,7),Final_Intermediate[Burmese_Consonants],0)),LEFT(BF153,7),
IF(ISNUMBER(MATCH(LEFT(BF153,6),Final_Intermediate[Burmese_Consonants],0)),LEFT(BF153,6),
IF(ISNUMBER(MATCH(LEFT(BF153,5),Final_Intermediate[Burmese_Consonants],0)),LEFT(BF153,5),
IF(ISNUMBER(MATCH(LEFT(BF153,4),Final_Intermediate[Burmese_Consonants],0)),LEFT(BF153,4),
IF(ISNUMBER(MATCH(LEFT(BF153,3),Final_Intermediate[Burmese_Consonants],0)),LEFT(BF153,3),
IF(ISNUMBER(MATCH(LEFT(BF153,2),Final_Intermediate[Burmese_Consonants],0)),LEFT(BF153,2),
IF(ISNUMBER(MATCH(LEFT(BF153,1),Final_Intermediate[Burmese_Consonants],0)),LEFT(BF153,1),
"")))))))))))))))</f>
        <v/>
      </c>
      <c r="AI153" t="str">
        <f>IF(AND(OR(BG153="။",BG153="၊"),LEN(BG153)=1),BG153,
IF(ISNUMBER(MATCH(LEFT(BG153,7),Final_modified_Intermediate[Burmese_Consonants],0)),LEFT(BG153,7),
IF(ISNUMBER(MATCH(LEFT(BG153,6),Final_modified_Intermediate[Burmese_Consonants],0)),LEFT(BG153,6),
IF(ISNUMBER(MATCH(LEFT(BG153,5),Final_modified_Intermediate[Burmese_Consonants],0)),LEFT(BG153,5),
IF(ISNUMBER(MATCH(LEFT(BG153,4),Final_modified_Intermediate[Burmese_Consonants],0)),LEFT(BG153,4),
IF(ISNUMBER(MATCH(LEFT(BG153,3),Final_modified_Intermediate[Burmese_Consonants],0)),LEFT(BG153,3),
IF(ISNUMBER(MATCH(LEFT(BG153,2),Final_modified_Intermediate[Burmese_Consonants],0)),LEFT(BG153,2),
IF(ISNUMBER(MATCH(LEFT(BG153,1),Final_modified_Intermediate[Burmese_Consonants],0)),LEFT(BG153,1),
IF(ISNUMBER(MATCH(LEFT(BG153,7),Final_Intermediate[Burmese_Consonants],0)),LEFT(BG153,7),
IF(ISNUMBER(MATCH(LEFT(BG153,6),Final_Intermediate[Burmese_Consonants],0)),LEFT(BG153,6),
IF(ISNUMBER(MATCH(LEFT(BG153,5),Final_Intermediate[Burmese_Consonants],0)),LEFT(BG153,5),
IF(ISNUMBER(MATCH(LEFT(BG153,4),Final_Intermediate[Burmese_Consonants],0)),LEFT(BG153,4),
IF(ISNUMBER(MATCH(LEFT(BG153,3),Final_Intermediate[Burmese_Consonants],0)),LEFT(BG153,3),
IF(ISNUMBER(MATCH(LEFT(BG153,2),Final_Intermediate[Burmese_Consonants],0)),LEFT(BG153,2),
IF(ISNUMBER(MATCH(LEFT(BG153,1),Final_Intermediate[Burmese_Consonants],0)),LEFT(BG153,1),
"")))))))))))))))</f>
        <v/>
      </c>
      <c r="AJ153" t="str">
        <f>IF(AND(OR(BH153="။",BH153="၊"),LEN(BH153)=1),BH153,
IF(ISNUMBER(MATCH(LEFT(BH153,7),Final_modified_Intermediate[Burmese_Consonants],0)),LEFT(BH153,7),
IF(ISNUMBER(MATCH(LEFT(BH153,6),Final_modified_Intermediate[Burmese_Consonants],0)),LEFT(BH153,6),
IF(ISNUMBER(MATCH(LEFT(BH153,5),Final_modified_Intermediate[Burmese_Consonants],0)),LEFT(BH153,5),
IF(ISNUMBER(MATCH(LEFT(BH153,4),Final_modified_Intermediate[Burmese_Consonants],0)),LEFT(BH153,4),
IF(ISNUMBER(MATCH(LEFT(BH153,3),Final_modified_Intermediate[Burmese_Consonants],0)),LEFT(BH153,3),
IF(ISNUMBER(MATCH(LEFT(BH153,2),Final_modified_Intermediate[Burmese_Consonants],0)),LEFT(BH153,2),
IF(ISNUMBER(MATCH(LEFT(BH153,1),Final_modified_Intermediate[Burmese_Consonants],0)),LEFT(BH153,1),
IF(ISNUMBER(MATCH(LEFT(BH153,7),Final_Intermediate[Burmese_Consonants],0)),LEFT(BH153,7),
IF(ISNUMBER(MATCH(LEFT(BH153,6),Final_Intermediate[Burmese_Consonants],0)),LEFT(BH153,6),
IF(ISNUMBER(MATCH(LEFT(BH153,5),Final_Intermediate[Burmese_Consonants],0)),LEFT(BH153,5),
IF(ISNUMBER(MATCH(LEFT(BH153,4),Final_Intermediate[Burmese_Consonants],0)),LEFT(BH153,4),
IF(ISNUMBER(MATCH(LEFT(BH153,3),Final_Intermediate[Burmese_Consonants],0)),LEFT(BH153,3),
IF(ISNUMBER(MATCH(LEFT(BH153,2),Final_Intermediate[Burmese_Consonants],0)),LEFT(BH153,2),
IF(ISNUMBER(MATCH(LEFT(BH153,1),Final_Intermediate[Burmese_Consonants],0)),LEFT(BH153,1),
"")))))))))))))))</f>
        <v/>
      </c>
      <c r="AK153" t="str">
        <f>IF(AND(OR(BI153="။",BI153="၊"),LEN(BI153)=1),BI153,
IF(ISNUMBER(MATCH(LEFT(BI153,7),Final_modified_Intermediate[Burmese_Consonants],0)),LEFT(BI153,7),
IF(ISNUMBER(MATCH(LEFT(BI153,6),Final_modified_Intermediate[Burmese_Consonants],0)),LEFT(BI153,6),
IF(ISNUMBER(MATCH(LEFT(BI153,5),Final_modified_Intermediate[Burmese_Consonants],0)),LEFT(BI153,5),
IF(ISNUMBER(MATCH(LEFT(BI153,4),Final_modified_Intermediate[Burmese_Consonants],0)),LEFT(BI153,4),
IF(ISNUMBER(MATCH(LEFT(BI153,3),Final_modified_Intermediate[Burmese_Consonants],0)),LEFT(BI153,3),
IF(ISNUMBER(MATCH(LEFT(BI153,2),Final_modified_Intermediate[Burmese_Consonants],0)),LEFT(BI153,2),
IF(ISNUMBER(MATCH(LEFT(BI153,1),Final_modified_Intermediate[Burmese_Consonants],0)),LEFT(BI153,1),
IF(ISNUMBER(MATCH(LEFT(BI153,7),Final_Intermediate[Burmese_Consonants],0)),LEFT(BI153,7),
IF(ISNUMBER(MATCH(LEFT(BI153,6),Final_Intermediate[Burmese_Consonants],0)),LEFT(BI153,6),
IF(ISNUMBER(MATCH(LEFT(BI153,5),Final_Intermediate[Burmese_Consonants],0)),LEFT(BI153,5),
IF(ISNUMBER(MATCH(LEFT(BI153,4),Final_Intermediate[Burmese_Consonants],0)),LEFT(BI153,4),
IF(ISNUMBER(MATCH(LEFT(BI153,3),Final_Intermediate[Burmese_Consonants],0)),LEFT(BI153,3),
IF(ISNUMBER(MATCH(LEFT(BI153,2),Final_Intermediate[Burmese_Consonants],0)),LEFT(BI153,2),
IF(ISNUMBER(MATCH(LEFT(BI153,1),Final_Intermediate[Burmese_Consonants],0)),LEFT(BI153,1),
"")))))))))))))))</f>
        <v/>
      </c>
      <c r="AL153" t="str">
        <f>IF(AND(OR(BJ153="။",BJ153="၊"),LEN(BJ153)=1),BJ153,
IF(ISNUMBER(MATCH(LEFT(BJ153,7),Final_modified_Intermediate[Burmese_Consonants],0)),LEFT(BJ153,7),
IF(ISNUMBER(MATCH(LEFT(BJ153,6),Final_modified_Intermediate[Burmese_Consonants],0)),LEFT(BJ153,6),
IF(ISNUMBER(MATCH(LEFT(BJ153,5),Final_modified_Intermediate[Burmese_Consonants],0)),LEFT(BJ153,5),
IF(ISNUMBER(MATCH(LEFT(BJ153,4),Final_modified_Intermediate[Burmese_Consonants],0)),LEFT(BJ153,4),
IF(ISNUMBER(MATCH(LEFT(BJ153,3),Final_modified_Intermediate[Burmese_Consonants],0)),LEFT(BJ153,3),
IF(ISNUMBER(MATCH(LEFT(BJ153,2),Final_modified_Intermediate[Burmese_Consonants],0)),LEFT(BJ153,2),
IF(ISNUMBER(MATCH(LEFT(BJ153,1),Final_modified_Intermediate[Burmese_Consonants],0)),LEFT(BJ153,1),
IF(ISNUMBER(MATCH(LEFT(BJ153,7),Final_Intermediate[Burmese_Consonants],0)),LEFT(BJ153,7),
IF(ISNUMBER(MATCH(LEFT(BJ153,6),Final_Intermediate[Burmese_Consonants],0)),LEFT(BJ153,6),
IF(ISNUMBER(MATCH(LEFT(BJ153,5),Final_Intermediate[Burmese_Consonants],0)),LEFT(BJ153,5),
IF(ISNUMBER(MATCH(LEFT(BJ153,4),Final_Intermediate[Burmese_Consonants],0)),LEFT(BJ153,4),
IF(ISNUMBER(MATCH(LEFT(BJ153,3),Final_Intermediate[Burmese_Consonants],0)),LEFT(BJ153,3),
IF(ISNUMBER(MATCH(LEFT(BJ153,2),Final_Intermediate[Burmese_Consonants],0)),LEFT(BJ153,2),
IF(ISNUMBER(MATCH(LEFT(BJ153,1),Final_Intermediate[Burmese_Consonants],0)),LEFT(BJ153,1),
"")))))))))))))))</f>
        <v/>
      </c>
      <c r="AN153" t="e">
        <f>Compiler_Burmese[[#This Row],[Sr. No.]]</f>
        <v>#REF!</v>
      </c>
      <c r="AO15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3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5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3" t="e">
        <f>[2]!Vocabulary_Burmese[[#This Row],[Sr. No.]]</f>
        <v>#REF!</v>
      </c>
      <c r="BA153" t="str">
        <f>IF(Raw_data_N2_Kanji[[#This Row],[Categorie]]&lt;&gt;"","",
IF(ISNUMBER(MATCH(V,Special_list[Burmese word],0)),"",
SUBSTITUTE(Raw_data_N2_Kanji[[#This Row],[Raw]]," ","")))</f>
        <v>အုန်းရည်</v>
      </c>
      <c r="BB153" t="str">
        <f>RIGHT(Segregate18[[#This Row],[UPGRADE]],LEN(Segregate18[[#This Row],[UPGRADE]])-LEN(Compiler_Burmese[[#This Row],[1]]))</f>
        <v>ရည်</v>
      </c>
      <c r="BC153" t="str">
        <f>RIGHT(Segregate18[[#This Row],[11]],LEN(Segregate18[[#This Row],[11]])-LEN(Compiler_Burmese[[#This Row],[2]]))</f>
        <v/>
      </c>
      <c r="BD153" t="str">
        <f>RIGHT(Segregate18[[#This Row],[21]],LEN(Segregate18[[#This Row],[21]])-LEN(Compiler_Burmese[[#This Row],[3]]))</f>
        <v/>
      </c>
      <c r="BE153" t="str">
        <f>RIGHT(Segregate18[[#This Row],[31]],LEN(Segregate18[[#This Row],[31]])-LEN(Compiler_Burmese[[#This Row],[4]]))</f>
        <v/>
      </c>
      <c r="BF153" t="str">
        <f>RIGHT(Segregate18[[#This Row],[41]],LEN(Segregate18[[#This Row],[41]])-LEN(Compiler_Burmese[[#This Row],[5]]))</f>
        <v/>
      </c>
      <c r="BG153" t="str">
        <f>RIGHT(Segregate18[[#This Row],[51]],LEN(Segregate18[[#This Row],[51]])-LEN(Compiler_Burmese[[#This Row],[6]]))</f>
        <v/>
      </c>
      <c r="BH153" t="str">
        <f>RIGHT(Segregate18[[#This Row],[61]],LEN(Segregate18[[#This Row],[61]])-LEN(Compiler_Burmese[[#This Row],[7]]))</f>
        <v/>
      </c>
      <c r="BI153" t="str">
        <f>RIGHT(Segregate18[[#This Row],[71]],LEN(Segregate18[[#This Row],[71]])-LEN(Compiler_Burmese[[#This Row],[8]]))</f>
        <v/>
      </c>
      <c r="BJ153" t="str">
        <f>RIGHT(Segregate18[[#This Row],[81]],LEN(Segregate18[[#This Row],[81]])-LEN(Compiler_Burmese[[#This Row],[9]]))</f>
        <v/>
      </c>
    </row>
    <row r="154" spans="1:62" ht="14.25" customHeight="1" x14ac:dyDescent="0.3">
      <c r="A154">
        <f>IF(Raw_data_N2_Kanji[[#This Row],[Categorie]]&lt;&gt;"",$A153+1,$A153)</f>
        <v>14</v>
      </c>
      <c r="B154" s="6">
        <f>IF(AND(Raw_data_N2_Kanji[[#This Row],[Supporting word 1]]="",Raw_data_N2_Kanji[[#This Row],[Supporting word 2]]=""),$B153,$B153+1)</f>
        <v>0</v>
      </c>
      <c r="C154" s="9">
        <f>ROW()-ROW(Raw_data_N2_Kanji[#Headers])</f>
        <v>152</v>
      </c>
      <c r="D154" s="9" t="s">
        <v>5</v>
      </c>
      <c r="E154" s="9" t="str">
        <f>IF(Raw_data_N2_Kanji[[#This Row],[Categorie]]="",$E153,Raw_data_N2_Kanji[[#This Row],[Categorie]])</f>
        <v>Drinks &amp; beverages</v>
      </c>
      <c r="F154" s="9">
        <f t="shared" si="3"/>
        <v>10</v>
      </c>
      <c r="G154" s="57" t="str">
        <f>Raw_data_N2_Kanji[[#This Row],[Lecture_no]]&amp;"_"&amp;Raw_data_N2_Kanji[[#This Row],[Receipe_no]]</f>
        <v>Drinks &amp; beverages_10</v>
      </c>
      <c r="H154" s="118" t="s">
        <v>27582</v>
      </c>
      <c r="I15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ကြံရည်</v>
      </c>
      <c r="K15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4" s="11"/>
      <c r="N154" s="11"/>
      <c r="O15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4" s="126" t="s">
        <v>27780</v>
      </c>
      <c r="Q154" s="12">
        <f>IF(Raw_data_N2_Kanji[[#This Row],[Receipe_no]]=0,$Q153,
$Q153+1)</f>
        <v>138</v>
      </c>
      <c r="R154" s="11"/>
      <c r="S154" s="11">
        <f>IF(Raw_data_N2_Kanji[[#This Row],[Marking]]="",1,"")</f>
        <v>1</v>
      </c>
      <c r="T154" s="11" t="str">
        <f>IF(Raw_data_N2_Kanji[[#This Row],[Marking_blank]]="",SUMPRODUCT(COUNTIF($S$3:$S154,$S154)),"")</f>
        <v/>
      </c>
      <c r="U154" s="12">
        <f>Raw_data_N2_Kanji[[#This Row],[Sr. no.]]</f>
        <v>152</v>
      </c>
      <c r="V154" s="11">
        <f>SUMPRODUCT(COUNTIF($J$3:$J154,$J154))</f>
        <v>1</v>
      </c>
      <c r="W154" s="82">
        <f>LEN('1_Raw_data'!$J154)</f>
        <v>6</v>
      </c>
      <c r="Y154" t="e">
        <f>Segregate18[[#This Row],[Sr. No.]]</f>
        <v>#REF!</v>
      </c>
      <c r="Z154" t="str">
        <f>IF(AND(OR(BA154="။",BA154="၊"),LEN(BA154)=1),BA154,
IF(ISNUMBER(MATCH(LEFT(BA154,7),Final_modified_Intermediate[Burmese_Consonants],0)),LEFT(BA154,7),
IF(ISNUMBER(MATCH(LEFT(BA154,6),Final_modified_Intermediate[Burmese_Consonants],0)),LEFT(BA154,6),
IF(ISNUMBER(MATCH(LEFT(BA154,5),Final_modified_Intermediate[Burmese_Consonants],0)),LEFT(BA154,5),
IF(ISNUMBER(MATCH(LEFT(BA154,4),Final_modified_Intermediate[Burmese_Consonants],0)),LEFT(BA154,4),
IF(ISNUMBER(MATCH(LEFT(BA154,3),Final_modified_Intermediate[Burmese_Consonants],0)),LEFT(BA154,3),
IF(ISNUMBER(MATCH(LEFT(BA154,2),Final_modified_Intermediate[Burmese_Consonants],0)),LEFT(BA154,2),
IF(ISNUMBER(MATCH(LEFT(BA154,1),Final_modified_Intermediate[Burmese_Consonants],0)),LEFT(BA154,1),
IF(ISNUMBER(MATCH(LEFT(BA154,7),Final_Intermediate[Burmese_Consonants],0)),LEFT(BA154,7),
IF(ISNUMBER(MATCH(LEFT(BA154,6),Final_Intermediate[Burmese_Consonants],0)),LEFT(BA154,6),
IF(ISNUMBER(MATCH(LEFT(BA154,5),Final_Intermediate[Burmese_Consonants],0)),LEFT(BA154,5),
IF(ISNUMBER(MATCH(LEFT(BA154,4),Final_Intermediate[Burmese_Consonants],0)),LEFT(BA154,4),
IF(ISNUMBER(MATCH(LEFT(BA154,3),Final_Intermediate[Burmese_Consonants],0)),LEFT(BA154,3),
IF(ISNUMBER(MATCH(LEFT(BA154,2),Final_Intermediate[Burmese_Consonants],0)),LEFT(BA154,2),
IF(ISNUMBER(MATCH(LEFT(BA154,1),Final_Intermediate[Burmese_Consonants],0)),LEFT(BA154,1),
"")))))))))))))))</f>
        <v>ကြံ</v>
      </c>
      <c r="AA15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4" t="str">
        <f>IF(AND(OR(BB154="။",BB154="၊"),LEN(BB154)=1),BB154,
IF(ISNUMBER(MATCH(LEFT(BB154,7),Final_modified_Intermediate[Burmese_Consonants],0)),LEFT(BB154,7),
IF(ISNUMBER(MATCH(LEFT(BB154,6),Final_modified_Intermediate[Burmese_Consonants],0)),LEFT(BB154,6),
IF(ISNUMBER(MATCH(LEFT(BB154,5),Final_modified_Intermediate[Burmese_Consonants],0)),LEFT(BB154,5),
IF(ISNUMBER(MATCH(LEFT(BB154,4),Final_modified_Intermediate[Burmese_Consonants],0)),LEFT(BB154,4),
IF(ISNUMBER(MATCH(LEFT(BB154,3),Final_modified_Intermediate[Burmese_Consonants],0)),LEFT(BB154,3),
IF(ISNUMBER(MATCH(LEFT(BB154,2),Final_modified_Intermediate[Burmese_Consonants],0)),LEFT(BB154,2),
IF(ISNUMBER(MATCH(LEFT(BB154,1),Final_modified_Intermediate[Burmese_Consonants],0)),LEFT(BB154,1),
IF(ISNUMBER(MATCH(LEFT(BB154,7),Final_Intermediate[Burmese_Consonants],0)),LEFT(BB154,7),
IF(ISNUMBER(MATCH(LEFT(BB154,6),Final_Intermediate[Burmese_Consonants],0)),LEFT(BB154,6),
IF(ISNUMBER(MATCH(LEFT(BB154,5),Final_Intermediate[Burmese_Consonants],0)),LEFT(BB154,5),
IF(ISNUMBER(MATCH(LEFT(BB154,4),Final_Intermediate[Burmese_Consonants],0)),LEFT(BB154,4),
IF(ISNUMBER(MATCH(LEFT(BB154,3),Final_Intermediate[Burmese_Consonants],0)),LEFT(BB154,3),
IF(ISNUMBER(MATCH(LEFT(BB154,2),Final_Intermediate[Burmese_Consonants],0)),LEFT(BB154,2),
IF(ISNUMBER(MATCH(LEFT(BB154,1),Final_Intermediate[Burmese_Consonants],0)),LEFT(BB154,1),
"")))))))))))))))</f>
        <v>ရည်</v>
      </c>
      <c r="AC15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4" t="str">
        <f>IF(AND(OR(BC154="။",BC154="၊"),LEN(BC154)=1),BC154,
IF(ISNUMBER(MATCH(LEFT(BC154,7),Final_modified_Intermediate[Burmese_Consonants],0)),LEFT(BC154,7),
IF(ISNUMBER(MATCH(LEFT(BC154,6),Final_modified_Intermediate[Burmese_Consonants],0)),LEFT(BC154,6),
IF(ISNUMBER(MATCH(LEFT(BC154,5),Final_modified_Intermediate[Burmese_Consonants],0)),LEFT(BC154,5),
IF(ISNUMBER(MATCH(LEFT(BC154,4),Final_modified_Intermediate[Burmese_Consonants],0)),LEFT(BC154,4),
IF(ISNUMBER(MATCH(LEFT(BC154,3),Final_modified_Intermediate[Burmese_Consonants],0)),LEFT(BC154,3),
IF(ISNUMBER(MATCH(LEFT(BC154,2),Final_modified_Intermediate[Burmese_Consonants],0)),LEFT(BC154,2),
IF(ISNUMBER(MATCH(LEFT(BC154,1),Final_modified_Intermediate[Burmese_Consonants],0)),LEFT(BC154,1),
IF(ISNUMBER(MATCH(LEFT(BC154,7),Final_Intermediate[Burmese_Consonants],0)),LEFT(BC154,7),
IF(ISNUMBER(MATCH(LEFT(BC154,6),Final_Intermediate[Burmese_Consonants],0)),LEFT(BC154,6),
IF(ISNUMBER(MATCH(LEFT(BC154,5),Final_Intermediate[Burmese_Consonants],0)),LEFT(BC154,5),
IF(ISNUMBER(MATCH(LEFT(BC154,4),Final_Intermediate[Burmese_Consonants],0)),LEFT(BC154,4),
IF(ISNUMBER(MATCH(LEFT(BC154,3),Final_Intermediate[Burmese_Consonants],0)),LEFT(BC154,3),
IF(ISNUMBER(MATCH(LEFT(BC154,2),Final_Intermediate[Burmese_Consonants],0)),LEFT(BC154,2),
IF(ISNUMBER(MATCH(LEFT(BC154,1),Final_Intermediate[Burmese_Consonants],0)),LEFT(BC154,1),
"")))))))))))))))</f>
        <v/>
      </c>
      <c r="AE15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54" t="str">
        <f>IF(AND(OR(BD154="။",BD154="၊"),LEN(BD154)=1),BD154,
IF(ISNUMBER(MATCH(LEFT(BD154,7),Final_modified_Intermediate[Burmese_Consonants],0)),LEFT(BD154,7),
IF(ISNUMBER(MATCH(LEFT(BD154,6),Final_modified_Intermediate[Burmese_Consonants],0)),LEFT(BD154,6),
IF(ISNUMBER(MATCH(LEFT(BD154,5),Final_modified_Intermediate[Burmese_Consonants],0)),LEFT(BD154,5),
IF(ISNUMBER(MATCH(LEFT(BD154,4),Final_modified_Intermediate[Burmese_Consonants],0)),LEFT(BD154,4),
IF(ISNUMBER(MATCH(LEFT(BD154,3),Final_modified_Intermediate[Burmese_Consonants],0)),LEFT(BD154,3),
IF(ISNUMBER(MATCH(LEFT(BD154,2),Final_modified_Intermediate[Burmese_Consonants],0)),LEFT(BD154,2),
IF(ISNUMBER(MATCH(LEFT(BD154,1),Final_modified_Intermediate[Burmese_Consonants],0)),LEFT(BD154,1),
IF(ISNUMBER(MATCH(LEFT(BD154,7),Final_Intermediate[Burmese_Consonants],0)),LEFT(BD154,7),
IF(ISNUMBER(MATCH(LEFT(BD154,6),Final_Intermediate[Burmese_Consonants],0)),LEFT(BD154,6),
IF(ISNUMBER(MATCH(LEFT(BD154,5),Final_Intermediate[Burmese_Consonants],0)),LEFT(BD154,5),
IF(ISNUMBER(MATCH(LEFT(BD154,4),Final_Intermediate[Burmese_Consonants],0)),LEFT(BD154,4),
IF(ISNUMBER(MATCH(LEFT(BD154,3),Final_Intermediate[Burmese_Consonants],0)),LEFT(BD154,3),
IF(ISNUMBER(MATCH(LEFT(BD154,2),Final_Intermediate[Burmese_Consonants],0)),LEFT(BD154,2),
IF(ISNUMBER(MATCH(LEFT(BD154,1),Final_Intermediate[Burmese_Consonants],0)),LEFT(BD154,1),
"")))))))))))))))</f>
        <v/>
      </c>
      <c r="AG154" t="str">
        <f>IF(AND(OR(BE154="။",BE154="၊"),LEN(BE154)=1),BE154,
IF(ISNUMBER(MATCH(LEFT(BE154,7),Final_modified_Intermediate[Burmese_Consonants],0)),LEFT(BE154,7),
IF(ISNUMBER(MATCH(LEFT(BE154,6),Final_modified_Intermediate[Burmese_Consonants],0)),LEFT(BE154,6),
IF(ISNUMBER(MATCH(LEFT(BE154,5),Final_modified_Intermediate[Burmese_Consonants],0)),LEFT(BE154,5),
IF(ISNUMBER(MATCH(LEFT(BE154,4),Final_modified_Intermediate[Burmese_Consonants],0)),LEFT(BE154,4),
IF(ISNUMBER(MATCH(LEFT(BE154,3),Final_modified_Intermediate[Burmese_Consonants],0)),LEFT(BE154,3),
IF(ISNUMBER(MATCH(LEFT(BE154,2),Final_modified_Intermediate[Burmese_Consonants],0)),LEFT(BE154,2),
IF(ISNUMBER(MATCH(LEFT(BE154,1),Final_modified_Intermediate[Burmese_Consonants],0)),LEFT(BE154,1),
IF(ISNUMBER(MATCH(LEFT(BE154,7),Final_Intermediate[Burmese_Consonants],0)),LEFT(BE154,7),
IF(ISNUMBER(MATCH(LEFT(BE154,6),Final_Intermediate[Burmese_Consonants],0)),LEFT(BE154,6),
IF(ISNUMBER(MATCH(LEFT(BE154,5),Final_Intermediate[Burmese_Consonants],0)),LEFT(BE154,5),
IF(ISNUMBER(MATCH(LEFT(BE154,4),Final_Intermediate[Burmese_Consonants],0)),LEFT(BE154,4),
IF(ISNUMBER(MATCH(LEFT(BE154,3),Final_Intermediate[Burmese_Consonants],0)),LEFT(BE154,3),
IF(ISNUMBER(MATCH(LEFT(BE154,2),Final_Intermediate[Burmese_Consonants],0)),LEFT(BE154,2),
IF(ISNUMBER(MATCH(LEFT(BE154,1),Final_Intermediate[Burmese_Consonants],0)),LEFT(BE154,1),
"")))))))))))))))</f>
        <v/>
      </c>
      <c r="AH154" t="str">
        <f>IF(AND(OR(BF154="။",BF154="၊"),LEN(BF154)=1),BF154,
IF(ISNUMBER(MATCH(LEFT(BF154,7),Final_modified_Intermediate[Burmese_Consonants],0)),LEFT(BF154,7),
IF(ISNUMBER(MATCH(LEFT(BF154,6),Final_modified_Intermediate[Burmese_Consonants],0)),LEFT(BF154,6),
IF(ISNUMBER(MATCH(LEFT(BF154,5),Final_modified_Intermediate[Burmese_Consonants],0)),LEFT(BF154,5),
IF(ISNUMBER(MATCH(LEFT(BF154,4),Final_modified_Intermediate[Burmese_Consonants],0)),LEFT(BF154,4),
IF(ISNUMBER(MATCH(LEFT(BF154,3),Final_modified_Intermediate[Burmese_Consonants],0)),LEFT(BF154,3),
IF(ISNUMBER(MATCH(LEFT(BF154,2),Final_modified_Intermediate[Burmese_Consonants],0)),LEFT(BF154,2),
IF(ISNUMBER(MATCH(LEFT(BF154,1),Final_modified_Intermediate[Burmese_Consonants],0)),LEFT(BF154,1),
IF(ISNUMBER(MATCH(LEFT(BF154,7),Final_Intermediate[Burmese_Consonants],0)),LEFT(BF154,7),
IF(ISNUMBER(MATCH(LEFT(BF154,6),Final_Intermediate[Burmese_Consonants],0)),LEFT(BF154,6),
IF(ISNUMBER(MATCH(LEFT(BF154,5),Final_Intermediate[Burmese_Consonants],0)),LEFT(BF154,5),
IF(ISNUMBER(MATCH(LEFT(BF154,4),Final_Intermediate[Burmese_Consonants],0)),LEFT(BF154,4),
IF(ISNUMBER(MATCH(LEFT(BF154,3),Final_Intermediate[Burmese_Consonants],0)),LEFT(BF154,3),
IF(ISNUMBER(MATCH(LEFT(BF154,2),Final_Intermediate[Burmese_Consonants],0)),LEFT(BF154,2),
IF(ISNUMBER(MATCH(LEFT(BF154,1),Final_Intermediate[Burmese_Consonants],0)),LEFT(BF154,1),
"")))))))))))))))</f>
        <v/>
      </c>
      <c r="AI154" t="str">
        <f>IF(AND(OR(BG154="။",BG154="၊"),LEN(BG154)=1),BG154,
IF(ISNUMBER(MATCH(LEFT(BG154,7),Final_modified_Intermediate[Burmese_Consonants],0)),LEFT(BG154,7),
IF(ISNUMBER(MATCH(LEFT(BG154,6),Final_modified_Intermediate[Burmese_Consonants],0)),LEFT(BG154,6),
IF(ISNUMBER(MATCH(LEFT(BG154,5),Final_modified_Intermediate[Burmese_Consonants],0)),LEFT(BG154,5),
IF(ISNUMBER(MATCH(LEFT(BG154,4),Final_modified_Intermediate[Burmese_Consonants],0)),LEFT(BG154,4),
IF(ISNUMBER(MATCH(LEFT(BG154,3),Final_modified_Intermediate[Burmese_Consonants],0)),LEFT(BG154,3),
IF(ISNUMBER(MATCH(LEFT(BG154,2),Final_modified_Intermediate[Burmese_Consonants],0)),LEFT(BG154,2),
IF(ISNUMBER(MATCH(LEFT(BG154,1),Final_modified_Intermediate[Burmese_Consonants],0)),LEFT(BG154,1),
IF(ISNUMBER(MATCH(LEFT(BG154,7),Final_Intermediate[Burmese_Consonants],0)),LEFT(BG154,7),
IF(ISNUMBER(MATCH(LEFT(BG154,6),Final_Intermediate[Burmese_Consonants],0)),LEFT(BG154,6),
IF(ISNUMBER(MATCH(LEFT(BG154,5),Final_Intermediate[Burmese_Consonants],0)),LEFT(BG154,5),
IF(ISNUMBER(MATCH(LEFT(BG154,4),Final_Intermediate[Burmese_Consonants],0)),LEFT(BG154,4),
IF(ISNUMBER(MATCH(LEFT(BG154,3),Final_Intermediate[Burmese_Consonants],0)),LEFT(BG154,3),
IF(ISNUMBER(MATCH(LEFT(BG154,2),Final_Intermediate[Burmese_Consonants],0)),LEFT(BG154,2),
IF(ISNUMBER(MATCH(LEFT(BG154,1),Final_Intermediate[Burmese_Consonants],0)),LEFT(BG154,1),
"")))))))))))))))</f>
        <v/>
      </c>
      <c r="AJ154" t="str">
        <f>IF(AND(OR(BH154="။",BH154="၊"),LEN(BH154)=1),BH154,
IF(ISNUMBER(MATCH(LEFT(BH154,7),Final_modified_Intermediate[Burmese_Consonants],0)),LEFT(BH154,7),
IF(ISNUMBER(MATCH(LEFT(BH154,6),Final_modified_Intermediate[Burmese_Consonants],0)),LEFT(BH154,6),
IF(ISNUMBER(MATCH(LEFT(BH154,5),Final_modified_Intermediate[Burmese_Consonants],0)),LEFT(BH154,5),
IF(ISNUMBER(MATCH(LEFT(BH154,4),Final_modified_Intermediate[Burmese_Consonants],0)),LEFT(BH154,4),
IF(ISNUMBER(MATCH(LEFT(BH154,3),Final_modified_Intermediate[Burmese_Consonants],0)),LEFT(BH154,3),
IF(ISNUMBER(MATCH(LEFT(BH154,2),Final_modified_Intermediate[Burmese_Consonants],0)),LEFT(BH154,2),
IF(ISNUMBER(MATCH(LEFT(BH154,1),Final_modified_Intermediate[Burmese_Consonants],0)),LEFT(BH154,1),
IF(ISNUMBER(MATCH(LEFT(BH154,7),Final_Intermediate[Burmese_Consonants],0)),LEFT(BH154,7),
IF(ISNUMBER(MATCH(LEFT(BH154,6),Final_Intermediate[Burmese_Consonants],0)),LEFT(BH154,6),
IF(ISNUMBER(MATCH(LEFT(BH154,5),Final_Intermediate[Burmese_Consonants],0)),LEFT(BH154,5),
IF(ISNUMBER(MATCH(LEFT(BH154,4),Final_Intermediate[Burmese_Consonants],0)),LEFT(BH154,4),
IF(ISNUMBER(MATCH(LEFT(BH154,3),Final_Intermediate[Burmese_Consonants],0)),LEFT(BH154,3),
IF(ISNUMBER(MATCH(LEFT(BH154,2),Final_Intermediate[Burmese_Consonants],0)),LEFT(BH154,2),
IF(ISNUMBER(MATCH(LEFT(BH154,1),Final_Intermediate[Burmese_Consonants],0)),LEFT(BH154,1),
"")))))))))))))))</f>
        <v/>
      </c>
      <c r="AK154" t="str">
        <f>IF(AND(OR(BI154="။",BI154="၊"),LEN(BI154)=1),BI154,
IF(ISNUMBER(MATCH(LEFT(BI154,7),Final_modified_Intermediate[Burmese_Consonants],0)),LEFT(BI154,7),
IF(ISNUMBER(MATCH(LEFT(BI154,6),Final_modified_Intermediate[Burmese_Consonants],0)),LEFT(BI154,6),
IF(ISNUMBER(MATCH(LEFT(BI154,5),Final_modified_Intermediate[Burmese_Consonants],0)),LEFT(BI154,5),
IF(ISNUMBER(MATCH(LEFT(BI154,4),Final_modified_Intermediate[Burmese_Consonants],0)),LEFT(BI154,4),
IF(ISNUMBER(MATCH(LEFT(BI154,3),Final_modified_Intermediate[Burmese_Consonants],0)),LEFT(BI154,3),
IF(ISNUMBER(MATCH(LEFT(BI154,2),Final_modified_Intermediate[Burmese_Consonants],0)),LEFT(BI154,2),
IF(ISNUMBER(MATCH(LEFT(BI154,1),Final_modified_Intermediate[Burmese_Consonants],0)),LEFT(BI154,1),
IF(ISNUMBER(MATCH(LEFT(BI154,7),Final_Intermediate[Burmese_Consonants],0)),LEFT(BI154,7),
IF(ISNUMBER(MATCH(LEFT(BI154,6),Final_Intermediate[Burmese_Consonants],0)),LEFT(BI154,6),
IF(ISNUMBER(MATCH(LEFT(BI154,5),Final_Intermediate[Burmese_Consonants],0)),LEFT(BI154,5),
IF(ISNUMBER(MATCH(LEFT(BI154,4),Final_Intermediate[Burmese_Consonants],0)),LEFT(BI154,4),
IF(ISNUMBER(MATCH(LEFT(BI154,3),Final_Intermediate[Burmese_Consonants],0)),LEFT(BI154,3),
IF(ISNUMBER(MATCH(LEFT(BI154,2),Final_Intermediate[Burmese_Consonants],0)),LEFT(BI154,2),
IF(ISNUMBER(MATCH(LEFT(BI154,1),Final_Intermediate[Burmese_Consonants],0)),LEFT(BI154,1),
"")))))))))))))))</f>
        <v/>
      </c>
      <c r="AL154" t="str">
        <f>IF(AND(OR(BJ154="။",BJ154="၊"),LEN(BJ154)=1),BJ154,
IF(ISNUMBER(MATCH(LEFT(BJ154,7),Final_modified_Intermediate[Burmese_Consonants],0)),LEFT(BJ154,7),
IF(ISNUMBER(MATCH(LEFT(BJ154,6),Final_modified_Intermediate[Burmese_Consonants],0)),LEFT(BJ154,6),
IF(ISNUMBER(MATCH(LEFT(BJ154,5),Final_modified_Intermediate[Burmese_Consonants],0)),LEFT(BJ154,5),
IF(ISNUMBER(MATCH(LEFT(BJ154,4),Final_modified_Intermediate[Burmese_Consonants],0)),LEFT(BJ154,4),
IF(ISNUMBER(MATCH(LEFT(BJ154,3),Final_modified_Intermediate[Burmese_Consonants],0)),LEFT(BJ154,3),
IF(ISNUMBER(MATCH(LEFT(BJ154,2),Final_modified_Intermediate[Burmese_Consonants],0)),LEFT(BJ154,2),
IF(ISNUMBER(MATCH(LEFT(BJ154,1),Final_modified_Intermediate[Burmese_Consonants],0)),LEFT(BJ154,1),
IF(ISNUMBER(MATCH(LEFT(BJ154,7),Final_Intermediate[Burmese_Consonants],0)),LEFT(BJ154,7),
IF(ISNUMBER(MATCH(LEFT(BJ154,6),Final_Intermediate[Burmese_Consonants],0)),LEFT(BJ154,6),
IF(ISNUMBER(MATCH(LEFT(BJ154,5),Final_Intermediate[Burmese_Consonants],0)),LEFT(BJ154,5),
IF(ISNUMBER(MATCH(LEFT(BJ154,4),Final_Intermediate[Burmese_Consonants],0)),LEFT(BJ154,4),
IF(ISNUMBER(MATCH(LEFT(BJ154,3),Final_Intermediate[Burmese_Consonants],0)),LEFT(BJ154,3),
IF(ISNUMBER(MATCH(LEFT(BJ154,2),Final_Intermediate[Burmese_Consonants],0)),LEFT(BJ154,2),
IF(ISNUMBER(MATCH(LEFT(BJ154,1),Final_Intermediate[Burmese_Consonants],0)),LEFT(BJ154,1),
"")))))))))))))))</f>
        <v/>
      </c>
      <c r="AN154" t="e">
        <f>Compiler_Burmese[[#This Row],[Sr. No.]]</f>
        <v>#REF!</v>
      </c>
      <c r="AO15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5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4" t="e">
        <f>[2]!Vocabulary_Burmese[[#This Row],[Sr. No.]]</f>
        <v>#REF!</v>
      </c>
      <c r="BA154" t="str">
        <f>IF(Raw_data_N2_Kanji[[#This Row],[Categorie]]&lt;&gt;"","",
IF(ISNUMBER(MATCH(V,Special_list[Burmese word],0)),"",
SUBSTITUTE(Raw_data_N2_Kanji[[#This Row],[Raw]]," ","")))</f>
        <v>ကြံရည်</v>
      </c>
      <c r="BB154" t="str">
        <f>RIGHT(Segregate18[[#This Row],[UPGRADE]],LEN(Segregate18[[#This Row],[UPGRADE]])-LEN(Compiler_Burmese[[#This Row],[1]]))</f>
        <v>ရည်</v>
      </c>
      <c r="BC154" t="str">
        <f>RIGHT(Segregate18[[#This Row],[11]],LEN(Segregate18[[#This Row],[11]])-LEN(Compiler_Burmese[[#This Row],[2]]))</f>
        <v/>
      </c>
      <c r="BD154" t="str">
        <f>RIGHT(Segregate18[[#This Row],[21]],LEN(Segregate18[[#This Row],[21]])-LEN(Compiler_Burmese[[#This Row],[3]]))</f>
        <v/>
      </c>
      <c r="BE154" t="str">
        <f>RIGHT(Segregate18[[#This Row],[31]],LEN(Segregate18[[#This Row],[31]])-LEN(Compiler_Burmese[[#This Row],[4]]))</f>
        <v/>
      </c>
      <c r="BF154" t="str">
        <f>RIGHT(Segregate18[[#This Row],[41]],LEN(Segregate18[[#This Row],[41]])-LEN(Compiler_Burmese[[#This Row],[5]]))</f>
        <v/>
      </c>
      <c r="BG154" t="str">
        <f>RIGHT(Segregate18[[#This Row],[51]],LEN(Segregate18[[#This Row],[51]])-LEN(Compiler_Burmese[[#This Row],[6]]))</f>
        <v/>
      </c>
      <c r="BH154" t="str">
        <f>RIGHT(Segregate18[[#This Row],[61]],LEN(Segregate18[[#This Row],[61]])-LEN(Compiler_Burmese[[#This Row],[7]]))</f>
        <v/>
      </c>
      <c r="BI154" t="str">
        <f>RIGHT(Segregate18[[#This Row],[71]],LEN(Segregate18[[#This Row],[71]])-LEN(Compiler_Burmese[[#This Row],[8]]))</f>
        <v/>
      </c>
      <c r="BJ154" t="str">
        <f>RIGHT(Segregate18[[#This Row],[81]],LEN(Segregate18[[#This Row],[81]])-LEN(Compiler_Burmese[[#This Row],[9]]))</f>
        <v/>
      </c>
    </row>
    <row r="155" spans="1:62" ht="14.25" customHeight="1" x14ac:dyDescent="0.3">
      <c r="A155">
        <f>IF(Raw_data_N2_Kanji[[#This Row],[Categorie]]&lt;&gt;"",$A154+1,$A154)</f>
        <v>14</v>
      </c>
      <c r="B155" s="6">
        <f>IF(AND(Raw_data_N2_Kanji[[#This Row],[Supporting word 1]]="",Raw_data_N2_Kanji[[#This Row],[Supporting word 2]]=""),$B154,$B154+1)</f>
        <v>0</v>
      </c>
      <c r="C155" s="9">
        <f>ROW()-ROW(Raw_data_N2_Kanji[#Headers])</f>
        <v>153</v>
      </c>
      <c r="D155" s="9" t="s">
        <v>5</v>
      </c>
      <c r="E155" s="9" t="str">
        <f>IF(Raw_data_N2_Kanji[[#This Row],[Categorie]]="",$E154,Raw_data_N2_Kanji[[#This Row],[Categorie]])</f>
        <v>Drinks &amp; beverages</v>
      </c>
      <c r="F155" s="9">
        <f t="shared" si="3"/>
        <v>11</v>
      </c>
      <c r="G155" s="57" t="str">
        <f>Raw_data_N2_Kanji[[#This Row],[Lecture_no]]&amp;"_"&amp;Raw_data_N2_Kanji[[#This Row],[Receipe_no]]</f>
        <v>Drinks &amp; beverages_11</v>
      </c>
      <c r="H155" s="118" t="s">
        <v>27583</v>
      </c>
      <c r="I15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ထောပတ်သီးဖျော်ရည်</v>
      </c>
      <c r="K15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5" s="11"/>
      <c r="N155" s="11"/>
      <c r="O15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5" s="12" t="s">
        <v>27765</v>
      </c>
      <c r="Q155" s="12">
        <f>IF(Raw_data_N2_Kanji[[#This Row],[Receipe_no]]=0,$Q154,
$Q154+1)</f>
        <v>139</v>
      </c>
      <c r="R155" s="11"/>
      <c r="S155" s="11">
        <f>IF(Raw_data_N2_Kanji[[#This Row],[Marking]]="",1,"")</f>
        <v>1</v>
      </c>
      <c r="T155" s="11" t="str">
        <f>IF(Raw_data_N2_Kanji[[#This Row],[Marking_blank]]="",SUMPRODUCT(COUNTIF($S$3:$S155,$S155)),"")</f>
        <v/>
      </c>
      <c r="U155" s="12">
        <f>Raw_data_N2_Kanji[[#This Row],[Sr. no.]]</f>
        <v>153</v>
      </c>
      <c r="V155" s="11">
        <f>SUMPRODUCT(COUNTIF($J$3:$J155,$J155))</f>
        <v>1</v>
      </c>
      <c r="W155" s="82">
        <f>LEN('1_Raw_data'!$J155)</f>
        <v>17</v>
      </c>
      <c r="Y155" t="e">
        <f>Segregate18[[#This Row],[Sr. No.]]</f>
        <v>#REF!</v>
      </c>
      <c r="Z155" t="str">
        <f>IF(AND(OR(BA155="။",BA155="၊"),LEN(BA155)=1),BA155,
IF(ISNUMBER(MATCH(LEFT(BA155,7),Final_modified_Intermediate[Burmese_Consonants],0)),LEFT(BA155,7),
IF(ISNUMBER(MATCH(LEFT(BA155,6),Final_modified_Intermediate[Burmese_Consonants],0)),LEFT(BA155,6),
IF(ISNUMBER(MATCH(LEFT(BA155,5),Final_modified_Intermediate[Burmese_Consonants],0)),LEFT(BA155,5),
IF(ISNUMBER(MATCH(LEFT(BA155,4),Final_modified_Intermediate[Burmese_Consonants],0)),LEFT(BA155,4),
IF(ISNUMBER(MATCH(LEFT(BA155,3),Final_modified_Intermediate[Burmese_Consonants],0)),LEFT(BA155,3),
IF(ISNUMBER(MATCH(LEFT(BA155,2),Final_modified_Intermediate[Burmese_Consonants],0)),LEFT(BA155,2),
IF(ISNUMBER(MATCH(LEFT(BA155,1),Final_modified_Intermediate[Burmese_Consonants],0)),LEFT(BA155,1),
IF(ISNUMBER(MATCH(LEFT(BA155,7),Final_Intermediate[Burmese_Consonants],0)),LEFT(BA155,7),
IF(ISNUMBER(MATCH(LEFT(BA155,6),Final_Intermediate[Burmese_Consonants],0)),LEFT(BA155,6),
IF(ISNUMBER(MATCH(LEFT(BA155,5),Final_Intermediate[Burmese_Consonants],0)),LEFT(BA155,5),
IF(ISNUMBER(MATCH(LEFT(BA155,4),Final_Intermediate[Burmese_Consonants],0)),LEFT(BA155,4),
IF(ISNUMBER(MATCH(LEFT(BA155,3),Final_Intermediate[Burmese_Consonants],0)),LEFT(BA155,3),
IF(ISNUMBER(MATCH(LEFT(BA155,2),Final_Intermediate[Burmese_Consonants],0)),LEFT(BA155,2),
IF(ISNUMBER(MATCH(LEFT(BA155,1),Final_Intermediate[Burmese_Consonants],0)),LEFT(BA155,1),
"")))))))))))))))</f>
        <v>ထော</v>
      </c>
      <c r="AA15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5" t="str">
        <f>IF(AND(OR(BB155="။",BB155="၊"),LEN(BB155)=1),BB155,
IF(ISNUMBER(MATCH(LEFT(BB155,7),Final_modified_Intermediate[Burmese_Consonants],0)),LEFT(BB155,7),
IF(ISNUMBER(MATCH(LEFT(BB155,6),Final_modified_Intermediate[Burmese_Consonants],0)),LEFT(BB155,6),
IF(ISNUMBER(MATCH(LEFT(BB155,5),Final_modified_Intermediate[Burmese_Consonants],0)),LEFT(BB155,5),
IF(ISNUMBER(MATCH(LEFT(BB155,4),Final_modified_Intermediate[Burmese_Consonants],0)),LEFT(BB155,4),
IF(ISNUMBER(MATCH(LEFT(BB155,3),Final_modified_Intermediate[Burmese_Consonants],0)),LEFT(BB155,3),
IF(ISNUMBER(MATCH(LEFT(BB155,2),Final_modified_Intermediate[Burmese_Consonants],0)),LEFT(BB155,2),
IF(ISNUMBER(MATCH(LEFT(BB155,1),Final_modified_Intermediate[Burmese_Consonants],0)),LEFT(BB155,1),
IF(ISNUMBER(MATCH(LEFT(BB155,7),Final_Intermediate[Burmese_Consonants],0)),LEFT(BB155,7),
IF(ISNUMBER(MATCH(LEFT(BB155,6),Final_Intermediate[Burmese_Consonants],0)),LEFT(BB155,6),
IF(ISNUMBER(MATCH(LEFT(BB155,5),Final_Intermediate[Burmese_Consonants],0)),LEFT(BB155,5),
IF(ISNUMBER(MATCH(LEFT(BB155,4),Final_Intermediate[Burmese_Consonants],0)),LEFT(BB155,4),
IF(ISNUMBER(MATCH(LEFT(BB155,3),Final_Intermediate[Burmese_Consonants],0)),LEFT(BB155,3),
IF(ISNUMBER(MATCH(LEFT(BB155,2),Final_Intermediate[Burmese_Consonants],0)),LEFT(BB155,2),
IF(ISNUMBER(MATCH(LEFT(BB155,1),Final_Intermediate[Burmese_Consonants],0)),LEFT(BB155,1),
"")))))))))))))))</f>
        <v>ပတ်</v>
      </c>
      <c r="AC15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5" t="str">
        <f>IF(AND(OR(BC155="။",BC155="၊"),LEN(BC155)=1),BC155,
IF(ISNUMBER(MATCH(LEFT(BC155,7),Final_modified_Intermediate[Burmese_Consonants],0)),LEFT(BC155,7),
IF(ISNUMBER(MATCH(LEFT(BC155,6),Final_modified_Intermediate[Burmese_Consonants],0)),LEFT(BC155,6),
IF(ISNUMBER(MATCH(LEFT(BC155,5),Final_modified_Intermediate[Burmese_Consonants],0)),LEFT(BC155,5),
IF(ISNUMBER(MATCH(LEFT(BC155,4),Final_modified_Intermediate[Burmese_Consonants],0)),LEFT(BC155,4),
IF(ISNUMBER(MATCH(LEFT(BC155,3),Final_modified_Intermediate[Burmese_Consonants],0)),LEFT(BC155,3),
IF(ISNUMBER(MATCH(LEFT(BC155,2),Final_modified_Intermediate[Burmese_Consonants],0)),LEFT(BC155,2),
IF(ISNUMBER(MATCH(LEFT(BC155,1),Final_modified_Intermediate[Burmese_Consonants],0)),LEFT(BC155,1),
IF(ISNUMBER(MATCH(LEFT(BC155,7),Final_Intermediate[Burmese_Consonants],0)),LEFT(BC155,7),
IF(ISNUMBER(MATCH(LEFT(BC155,6),Final_Intermediate[Burmese_Consonants],0)),LEFT(BC155,6),
IF(ISNUMBER(MATCH(LEFT(BC155,5),Final_Intermediate[Burmese_Consonants],0)),LEFT(BC155,5),
IF(ISNUMBER(MATCH(LEFT(BC155,4),Final_Intermediate[Burmese_Consonants],0)),LEFT(BC155,4),
IF(ISNUMBER(MATCH(LEFT(BC155,3),Final_Intermediate[Burmese_Consonants],0)),LEFT(BC155,3),
IF(ISNUMBER(MATCH(LEFT(BC155,2),Final_Intermediate[Burmese_Consonants],0)),LEFT(BC155,2),
IF(ISNUMBER(MATCH(LEFT(BC155,1),Final_Intermediate[Burmese_Consonants],0)),LEFT(BC155,1),
"")))))))))))))))</f>
        <v>သီး</v>
      </c>
      <c r="AE15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5" t="str">
        <f>IF(AND(OR(BD155="။",BD155="၊"),LEN(BD155)=1),BD155,
IF(ISNUMBER(MATCH(LEFT(BD155,7),Final_modified_Intermediate[Burmese_Consonants],0)),LEFT(BD155,7),
IF(ISNUMBER(MATCH(LEFT(BD155,6),Final_modified_Intermediate[Burmese_Consonants],0)),LEFT(BD155,6),
IF(ISNUMBER(MATCH(LEFT(BD155,5),Final_modified_Intermediate[Burmese_Consonants],0)),LEFT(BD155,5),
IF(ISNUMBER(MATCH(LEFT(BD155,4),Final_modified_Intermediate[Burmese_Consonants],0)),LEFT(BD155,4),
IF(ISNUMBER(MATCH(LEFT(BD155,3),Final_modified_Intermediate[Burmese_Consonants],0)),LEFT(BD155,3),
IF(ISNUMBER(MATCH(LEFT(BD155,2),Final_modified_Intermediate[Burmese_Consonants],0)),LEFT(BD155,2),
IF(ISNUMBER(MATCH(LEFT(BD155,1),Final_modified_Intermediate[Burmese_Consonants],0)),LEFT(BD155,1),
IF(ISNUMBER(MATCH(LEFT(BD155,7),Final_Intermediate[Burmese_Consonants],0)),LEFT(BD155,7),
IF(ISNUMBER(MATCH(LEFT(BD155,6),Final_Intermediate[Burmese_Consonants],0)),LEFT(BD155,6),
IF(ISNUMBER(MATCH(LEFT(BD155,5),Final_Intermediate[Burmese_Consonants],0)),LEFT(BD155,5),
IF(ISNUMBER(MATCH(LEFT(BD155,4),Final_Intermediate[Burmese_Consonants],0)),LEFT(BD155,4),
IF(ISNUMBER(MATCH(LEFT(BD155,3),Final_Intermediate[Burmese_Consonants],0)),LEFT(BD155,3),
IF(ISNUMBER(MATCH(LEFT(BD155,2),Final_Intermediate[Burmese_Consonants],0)),LEFT(BD155,2),
IF(ISNUMBER(MATCH(LEFT(BD155,1),Final_Intermediate[Burmese_Consonants],0)),LEFT(BD155,1),
"")))))))))))))))</f>
        <v>ဖျော်</v>
      </c>
      <c r="AG155" t="str">
        <f>IF(AND(OR(BE155="။",BE155="၊"),LEN(BE155)=1),BE155,
IF(ISNUMBER(MATCH(LEFT(BE155,7),Final_modified_Intermediate[Burmese_Consonants],0)),LEFT(BE155,7),
IF(ISNUMBER(MATCH(LEFT(BE155,6),Final_modified_Intermediate[Burmese_Consonants],0)),LEFT(BE155,6),
IF(ISNUMBER(MATCH(LEFT(BE155,5),Final_modified_Intermediate[Burmese_Consonants],0)),LEFT(BE155,5),
IF(ISNUMBER(MATCH(LEFT(BE155,4),Final_modified_Intermediate[Burmese_Consonants],0)),LEFT(BE155,4),
IF(ISNUMBER(MATCH(LEFT(BE155,3),Final_modified_Intermediate[Burmese_Consonants],0)),LEFT(BE155,3),
IF(ISNUMBER(MATCH(LEFT(BE155,2),Final_modified_Intermediate[Burmese_Consonants],0)),LEFT(BE155,2),
IF(ISNUMBER(MATCH(LEFT(BE155,1),Final_modified_Intermediate[Burmese_Consonants],0)),LEFT(BE155,1),
IF(ISNUMBER(MATCH(LEFT(BE155,7),Final_Intermediate[Burmese_Consonants],0)),LEFT(BE155,7),
IF(ISNUMBER(MATCH(LEFT(BE155,6),Final_Intermediate[Burmese_Consonants],0)),LEFT(BE155,6),
IF(ISNUMBER(MATCH(LEFT(BE155,5),Final_Intermediate[Burmese_Consonants],0)),LEFT(BE155,5),
IF(ISNUMBER(MATCH(LEFT(BE155,4),Final_Intermediate[Burmese_Consonants],0)),LEFT(BE155,4),
IF(ISNUMBER(MATCH(LEFT(BE155,3),Final_Intermediate[Burmese_Consonants],0)),LEFT(BE155,3),
IF(ISNUMBER(MATCH(LEFT(BE155,2),Final_Intermediate[Burmese_Consonants],0)),LEFT(BE155,2),
IF(ISNUMBER(MATCH(LEFT(BE155,1),Final_Intermediate[Burmese_Consonants],0)),LEFT(BE155,1),
"")))))))))))))))</f>
        <v>ရည်</v>
      </c>
      <c r="AH155" t="str">
        <f>IF(AND(OR(BF155="။",BF155="၊"),LEN(BF155)=1),BF155,
IF(ISNUMBER(MATCH(LEFT(BF155,7),Final_modified_Intermediate[Burmese_Consonants],0)),LEFT(BF155,7),
IF(ISNUMBER(MATCH(LEFT(BF155,6),Final_modified_Intermediate[Burmese_Consonants],0)),LEFT(BF155,6),
IF(ISNUMBER(MATCH(LEFT(BF155,5),Final_modified_Intermediate[Burmese_Consonants],0)),LEFT(BF155,5),
IF(ISNUMBER(MATCH(LEFT(BF155,4),Final_modified_Intermediate[Burmese_Consonants],0)),LEFT(BF155,4),
IF(ISNUMBER(MATCH(LEFT(BF155,3),Final_modified_Intermediate[Burmese_Consonants],0)),LEFT(BF155,3),
IF(ISNUMBER(MATCH(LEFT(BF155,2),Final_modified_Intermediate[Burmese_Consonants],0)),LEFT(BF155,2),
IF(ISNUMBER(MATCH(LEFT(BF155,1),Final_modified_Intermediate[Burmese_Consonants],0)),LEFT(BF155,1),
IF(ISNUMBER(MATCH(LEFT(BF155,7),Final_Intermediate[Burmese_Consonants],0)),LEFT(BF155,7),
IF(ISNUMBER(MATCH(LEFT(BF155,6),Final_Intermediate[Burmese_Consonants],0)),LEFT(BF155,6),
IF(ISNUMBER(MATCH(LEFT(BF155,5),Final_Intermediate[Burmese_Consonants],0)),LEFT(BF155,5),
IF(ISNUMBER(MATCH(LEFT(BF155,4),Final_Intermediate[Burmese_Consonants],0)),LEFT(BF155,4),
IF(ISNUMBER(MATCH(LEFT(BF155,3),Final_Intermediate[Burmese_Consonants],0)),LEFT(BF155,3),
IF(ISNUMBER(MATCH(LEFT(BF155,2),Final_Intermediate[Burmese_Consonants],0)),LEFT(BF155,2),
IF(ISNUMBER(MATCH(LEFT(BF155,1),Final_Intermediate[Burmese_Consonants],0)),LEFT(BF155,1),
"")))))))))))))))</f>
        <v/>
      </c>
      <c r="AI155" t="str">
        <f>IF(AND(OR(BG155="။",BG155="၊"),LEN(BG155)=1),BG155,
IF(ISNUMBER(MATCH(LEFT(BG155,7),Final_modified_Intermediate[Burmese_Consonants],0)),LEFT(BG155,7),
IF(ISNUMBER(MATCH(LEFT(BG155,6),Final_modified_Intermediate[Burmese_Consonants],0)),LEFT(BG155,6),
IF(ISNUMBER(MATCH(LEFT(BG155,5),Final_modified_Intermediate[Burmese_Consonants],0)),LEFT(BG155,5),
IF(ISNUMBER(MATCH(LEFT(BG155,4),Final_modified_Intermediate[Burmese_Consonants],0)),LEFT(BG155,4),
IF(ISNUMBER(MATCH(LEFT(BG155,3),Final_modified_Intermediate[Burmese_Consonants],0)),LEFT(BG155,3),
IF(ISNUMBER(MATCH(LEFT(BG155,2),Final_modified_Intermediate[Burmese_Consonants],0)),LEFT(BG155,2),
IF(ISNUMBER(MATCH(LEFT(BG155,1),Final_modified_Intermediate[Burmese_Consonants],0)),LEFT(BG155,1),
IF(ISNUMBER(MATCH(LEFT(BG155,7),Final_Intermediate[Burmese_Consonants],0)),LEFT(BG155,7),
IF(ISNUMBER(MATCH(LEFT(BG155,6),Final_Intermediate[Burmese_Consonants],0)),LEFT(BG155,6),
IF(ISNUMBER(MATCH(LEFT(BG155,5),Final_Intermediate[Burmese_Consonants],0)),LEFT(BG155,5),
IF(ISNUMBER(MATCH(LEFT(BG155,4),Final_Intermediate[Burmese_Consonants],0)),LEFT(BG155,4),
IF(ISNUMBER(MATCH(LEFT(BG155,3),Final_Intermediate[Burmese_Consonants],0)),LEFT(BG155,3),
IF(ISNUMBER(MATCH(LEFT(BG155,2),Final_Intermediate[Burmese_Consonants],0)),LEFT(BG155,2),
IF(ISNUMBER(MATCH(LEFT(BG155,1),Final_Intermediate[Burmese_Consonants],0)),LEFT(BG155,1),
"")))))))))))))))</f>
        <v/>
      </c>
      <c r="AJ155" t="str">
        <f>IF(AND(OR(BH155="။",BH155="၊"),LEN(BH155)=1),BH155,
IF(ISNUMBER(MATCH(LEFT(BH155,7),Final_modified_Intermediate[Burmese_Consonants],0)),LEFT(BH155,7),
IF(ISNUMBER(MATCH(LEFT(BH155,6),Final_modified_Intermediate[Burmese_Consonants],0)),LEFT(BH155,6),
IF(ISNUMBER(MATCH(LEFT(BH155,5),Final_modified_Intermediate[Burmese_Consonants],0)),LEFT(BH155,5),
IF(ISNUMBER(MATCH(LEFT(BH155,4),Final_modified_Intermediate[Burmese_Consonants],0)),LEFT(BH155,4),
IF(ISNUMBER(MATCH(LEFT(BH155,3),Final_modified_Intermediate[Burmese_Consonants],0)),LEFT(BH155,3),
IF(ISNUMBER(MATCH(LEFT(BH155,2),Final_modified_Intermediate[Burmese_Consonants],0)),LEFT(BH155,2),
IF(ISNUMBER(MATCH(LEFT(BH155,1),Final_modified_Intermediate[Burmese_Consonants],0)),LEFT(BH155,1),
IF(ISNUMBER(MATCH(LEFT(BH155,7),Final_Intermediate[Burmese_Consonants],0)),LEFT(BH155,7),
IF(ISNUMBER(MATCH(LEFT(BH155,6),Final_Intermediate[Burmese_Consonants],0)),LEFT(BH155,6),
IF(ISNUMBER(MATCH(LEFT(BH155,5),Final_Intermediate[Burmese_Consonants],0)),LEFT(BH155,5),
IF(ISNUMBER(MATCH(LEFT(BH155,4),Final_Intermediate[Burmese_Consonants],0)),LEFT(BH155,4),
IF(ISNUMBER(MATCH(LEFT(BH155,3),Final_Intermediate[Burmese_Consonants],0)),LEFT(BH155,3),
IF(ISNUMBER(MATCH(LEFT(BH155,2),Final_Intermediate[Burmese_Consonants],0)),LEFT(BH155,2),
IF(ISNUMBER(MATCH(LEFT(BH155,1),Final_Intermediate[Burmese_Consonants],0)),LEFT(BH155,1),
"")))))))))))))))</f>
        <v/>
      </c>
      <c r="AK155" t="str">
        <f>IF(AND(OR(BI155="။",BI155="၊"),LEN(BI155)=1),BI155,
IF(ISNUMBER(MATCH(LEFT(BI155,7),Final_modified_Intermediate[Burmese_Consonants],0)),LEFT(BI155,7),
IF(ISNUMBER(MATCH(LEFT(BI155,6),Final_modified_Intermediate[Burmese_Consonants],0)),LEFT(BI155,6),
IF(ISNUMBER(MATCH(LEFT(BI155,5),Final_modified_Intermediate[Burmese_Consonants],0)),LEFT(BI155,5),
IF(ISNUMBER(MATCH(LEFT(BI155,4),Final_modified_Intermediate[Burmese_Consonants],0)),LEFT(BI155,4),
IF(ISNUMBER(MATCH(LEFT(BI155,3),Final_modified_Intermediate[Burmese_Consonants],0)),LEFT(BI155,3),
IF(ISNUMBER(MATCH(LEFT(BI155,2),Final_modified_Intermediate[Burmese_Consonants],0)),LEFT(BI155,2),
IF(ISNUMBER(MATCH(LEFT(BI155,1),Final_modified_Intermediate[Burmese_Consonants],0)),LEFT(BI155,1),
IF(ISNUMBER(MATCH(LEFT(BI155,7),Final_Intermediate[Burmese_Consonants],0)),LEFT(BI155,7),
IF(ISNUMBER(MATCH(LEFT(BI155,6),Final_Intermediate[Burmese_Consonants],0)),LEFT(BI155,6),
IF(ISNUMBER(MATCH(LEFT(BI155,5),Final_Intermediate[Burmese_Consonants],0)),LEFT(BI155,5),
IF(ISNUMBER(MATCH(LEFT(BI155,4),Final_Intermediate[Burmese_Consonants],0)),LEFT(BI155,4),
IF(ISNUMBER(MATCH(LEFT(BI155,3),Final_Intermediate[Burmese_Consonants],0)),LEFT(BI155,3),
IF(ISNUMBER(MATCH(LEFT(BI155,2),Final_Intermediate[Burmese_Consonants],0)),LEFT(BI155,2),
IF(ISNUMBER(MATCH(LEFT(BI155,1),Final_Intermediate[Burmese_Consonants],0)),LEFT(BI155,1),
"")))))))))))))))</f>
        <v/>
      </c>
      <c r="AL155" t="str">
        <f>IF(AND(OR(BJ155="။",BJ155="၊"),LEN(BJ155)=1),BJ155,
IF(ISNUMBER(MATCH(LEFT(BJ155,7),Final_modified_Intermediate[Burmese_Consonants],0)),LEFT(BJ155,7),
IF(ISNUMBER(MATCH(LEFT(BJ155,6),Final_modified_Intermediate[Burmese_Consonants],0)),LEFT(BJ155,6),
IF(ISNUMBER(MATCH(LEFT(BJ155,5),Final_modified_Intermediate[Burmese_Consonants],0)),LEFT(BJ155,5),
IF(ISNUMBER(MATCH(LEFT(BJ155,4),Final_modified_Intermediate[Burmese_Consonants],0)),LEFT(BJ155,4),
IF(ISNUMBER(MATCH(LEFT(BJ155,3),Final_modified_Intermediate[Burmese_Consonants],0)),LEFT(BJ155,3),
IF(ISNUMBER(MATCH(LEFT(BJ155,2),Final_modified_Intermediate[Burmese_Consonants],0)),LEFT(BJ155,2),
IF(ISNUMBER(MATCH(LEFT(BJ155,1),Final_modified_Intermediate[Burmese_Consonants],0)),LEFT(BJ155,1),
IF(ISNUMBER(MATCH(LEFT(BJ155,7),Final_Intermediate[Burmese_Consonants],0)),LEFT(BJ155,7),
IF(ISNUMBER(MATCH(LEFT(BJ155,6),Final_Intermediate[Burmese_Consonants],0)),LEFT(BJ155,6),
IF(ISNUMBER(MATCH(LEFT(BJ155,5),Final_Intermediate[Burmese_Consonants],0)),LEFT(BJ155,5),
IF(ISNUMBER(MATCH(LEFT(BJ155,4),Final_Intermediate[Burmese_Consonants],0)),LEFT(BJ155,4),
IF(ISNUMBER(MATCH(LEFT(BJ155,3),Final_Intermediate[Burmese_Consonants],0)),LEFT(BJ155,3),
IF(ISNUMBER(MATCH(LEFT(BJ155,2),Final_Intermediate[Burmese_Consonants],0)),LEFT(BJ155,2),
IF(ISNUMBER(MATCH(LEFT(BJ155,1),Final_Intermediate[Burmese_Consonants],0)),LEFT(BJ155,1),
"")))))))))))))))</f>
        <v/>
      </c>
      <c r="AN155" t="e">
        <f>Compiler_Burmese[[#This Row],[Sr. No.]]</f>
        <v>#REF!</v>
      </c>
      <c r="AO15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फ्यौ2</v>
      </c>
      <c r="AS15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ये³¹22</v>
      </c>
      <c r="AT15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5" t="e">
        <f>[2]!Vocabulary_Burmese[[#This Row],[Sr. No.]]</f>
        <v>#REF!</v>
      </c>
      <c r="BA155" t="str">
        <f>IF(Raw_data_N2_Kanji[[#This Row],[Categorie]]&lt;&gt;"","",
IF(ISNUMBER(MATCH(V,Special_list[Burmese word],0)),"",
SUBSTITUTE(Raw_data_N2_Kanji[[#This Row],[Raw]]," ","")))</f>
        <v>ထောပတ်သီးဖျော်ရည်</v>
      </c>
      <c r="BB155" t="str">
        <f>RIGHT(Segregate18[[#This Row],[UPGRADE]],LEN(Segregate18[[#This Row],[UPGRADE]])-LEN(Compiler_Burmese[[#This Row],[1]]))</f>
        <v>ပတ်သီးဖျော်ရည်</v>
      </c>
      <c r="BC155" t="str">
        <f>RIGHT(Segregate18[[#This Row],[11]],LEN(Segregate18[[#This Row],[11]])-LEN(Compiler_Burmese[[#This Row],[2]]))</f>
        <v>သီးဖျော်ရည်</v>
      </c>
      <c r="BD155" t="str">
        <f>RIGHT(Segregate18[[#This Row],[21]],LEN(Segregate18[[#This Row],[21]])-LEN(Compiler_Burmese[[#This Row],[3]]))</f>
        <v>ဖျော်ရည်</v>
      </c>
      <c r="BE155" t="str">
        <f>RIGHT(Segregate18[[#This Row],[31]],LEN(Segregate18[[#This Row],[31]])-LEN(Compiler_Burmese[[#This Row],[4]]))</f>
        <v>ရည်</v>
      </c>
      <c r="BF155" t="str">
        <f>RIGHT(Segregate18[[#This Row],[41]],LEN(Segregate18[[#This Row],[41]])-LEN(Compiler_Burmese[[#This Row],[5]]))</f>
        <v/>
      </c>
      <c r="BG155" t="str">
        <f>RIGHT(Segregate18[[#This Row],[51]],LEN(Segregate18[[#This Row],[51]])-LEN(Compiler_Burmese[[#This Row],[6]]))</f>
        <v/>
      </c>
      <c r="BH155" t="str">
        <f>RIGHT(Segregate18[[#This Row],[61]],LEN(Segregate18[[#This Row],[61]])-LEN(Compiler_Burmese[[#This Row],[7]]))</f>
        <v/>
      </c>
      <c r="BI155" t="str">
        <f>RIGHT(Segregate18[[#This Row],[71]],LEN(Segregate18[[#This Row],[71]])-LEN(Compiler_Burmese[[#This Row],[8]]))</f>
        <v/>
      </c>
      <c r="BJ155" t="str">
        <f>RIGHT(Segregate18[[#This Row],[81]],LEN(Segregate18[[#This Row],[81]])-LEN(Compiler_Burmese[[#This Row],[9]]))</f>
        <v/>
      </c>
    </row>
    <row r="156" spans="1:62" ht="14.25" customHeight="1" x14ac:dyDescent="0.3">
      <c r="A156">
        <f>IF(Raw_data_N2_Kanji[[#This Row],[Categorie]]&lt;&gt;"",$A155+1,$A155)</f>
        <v>14</v>
      </c>
      <c r="B156" s="6">
        <f>IF(AND(Raw_data_N2_Kanji[[#This Row],[Supporting word 1]]="",Raw_data_N2_Kanji[[#This Row],[Supporting word 2]]=""),$B155,$B155+1)</f>
        <v>0</v>
      </c>
      <c r="C156" s="9">
        <f>ROW()-ROW(Raw_data_N2_Kanji[#Headers])</f>
        <v>154</v>
      </c>
      <c r="D156" s="9" t="s">
        <v>5</v>
      </c>
      <c r="E156" s="9" t="str">
        <f>IF(Raw_data_N2_Kanji[[#This Row],[Categorie]]="",$E155,Raw_data_N2_Kanji[[#This Row],[Categorie]])</f>
        <v>Drinks &amp; beverages</v>
      </c>
      <c r="F156" s="9">
        <f t="shared" si="3"/>
        <v>12</v>
      </c>
      <c r="G156" s="57" t="str">
        <f>Raw_data_N2_Kanji[[#This Row],[Lecture_no]]&amp;"_"&amp;Raw_data_N2_Kanji[[#This Row],[Receipe_no]]</f>
        <v>Drinks &amp; beverages_12</v>
      </c>
      <c r="H156" s="11" t="s">
        <v>27584</v>
      </c>
      <c r="I15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နာနတ်ဖျော်ရည်</v>
      </c>
      <c r="K15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6" s="11"/>
      <c r="N156" s="11"/>
      <c r="O15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6" s="12" t="s">
        <v>27766</v>
      </c>
      <c r="Q156" s="12">
        <f>IF(Raw_data_N2_Kanji[[#This Row],[Receipe_no]]=0,$Q155,
$Q155+1)</f>
        <v>140</v>
      </c>
      <c r="R156" s="11">
        <v>1</v>
      </c>
      <c r="S156" s="11" t="str">
        <f>IF(Raw_data_N2_Kanji[[#This Row],[Marking]]="",1,"")</f>
        <v/>
      </c>
      <c r="T156" s="11">
        <f>IF(Raw_data_N2_Kanji[[#This Row],[Marking_blank]]="",SUMPRODUCT(COUNTIF($S$3:$S156,$S156)),"")</f>
        <v>6</v>
      </c>
      <c r="U156" s="12">
        <f>Raw_data_N2_Kanji[[#This Row],[Sr. no.]]</f>
        <v>154</v>
      </c>
      <c r="V156" s="11">
        <f>SUMPRODUCT(COUNTIF($J$3:$J156,$J156))</f>
        <v>1</v>
      </c>
      <c r="W156" s="82">
        <f>LEN('1_Raw_data'!$J156)</f>
        <v>13</v>
      </c>
      <c r="Y156" t="e">
        <f>Segregate18[[#This Row],[Sr. No.]]</f>
        <v>#REF!</v>
      </c>
      <c r="Z156" t="str">
        <f>IF(AND(OR(BA156="။",BA156="၊"),LEN(BA156)=1),BA156,
IF(ISNUMBER(MATCH(LEFT(BA156,7),Final_modified_Intermediate[Burmese_Consonants],0)),LEFT(BA156,7),
IF(ISNUMBER(MATCH(LEFT(BA156,6),Final_modified_Intermediate[Burmese_Consonants],0)),LEFT(BA156,6),
IF(ISNUMBER(MATCH(LEFT(BA156,5),Final_modified_Intermediate[Burmese_Consonants],0)),LEFT(BA156,5),
IF(ISNUMBER(MATCH(LEFT(BA156,4),Final_modified_Intermediate[Burmese_Consonants],0)),LEFT(BA156,4),
IF(ISNUMBER(MATCH(LEFT(BA156,3),Final_modified_Intermediate[Burmese_Consonants],0)),LEFT(BA156,3),
IF(ISNUMBER(MATCH(LEFT(BA156,2),Final_modified_Intermediate[Burmese_Consonants],0)),LEFT(BA156,2),
IF(ISNUMBER(MATCH(LEFT(BA156,1),Final_modified_Intermediate[Burmese_Consonants],0)),LEFT(BA156,1),
IF(ISNUMBER(MATCH(LEFT(BA156,7),Final_Intermediate[Burmese_Consonants],0)),LEFT(BA156,7),
IF(ISNUMBER(MATCH(LEFT(BA156,6),Final_Intermediate[Burmese_Consonants],0)),LEFT(BA156,6),
IF(ISNUMBER(MATCH(LEFT(BA156,5),Final_Intermediate[Burmese_Consonants],0)),LEFT(BA156,5),
IF(ISNUMBER(MATCH(LEFT(BA156,4),Final_Intermediate[Burmese_Consonants],0)),LEFT(BA156,4),
IF(ISNUMBER(MATCH(LEFT(BA156,3),Final_Intermediate[Burmese_Consonants],0)),LEFT(BA156,3),
IF(ISNUMBER(MATCH(LEFT(BA156,2),Final_Intermediate[Burmese_Consonants],0)),LEFT(BA156,2),
IF(ISNUMBER(MATCH(LEFT(BA156,1),Final_Intermediate[Burmese_Consonants],0)),LEFT(BA156,1),
"")))))))))))))))</f>
        <v>နာ</v>
      </c>
      <c r="AA15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6" t="str">
        <f>IF(AND(OR(BB156="။",BB156="၊"),LEN(BB156)=1),BB156,
IF(ISNUMBER(MATCH(LEFT(BB156,7),Final_modified_Intermediate[Burmese_Consonants],0)),LEFT(BB156,7),
IF(ISNUMBER(MATCH(LEFT(BB156,6),Final_modified_Intermediate[Burmese_Consonants],0)),LEFT(BB156,6),
IF(ISNUMBER(MATCH(LEFT(BB156,5),Final_modified_Intermediate[Burmese_Consonants],0)),LEFT(BB156,5),
IF(ISNUMBER(MATCH(LEFT(BB156,4),Final_modified_Intermediate[Burmese_Consonants],0)),LEFT(BB156,4),
IF(ISNUMBER(MATCH(LEFT(BB156,3),Final_modified_Intermediate[Burmese_Consonants],0)),LEFT(BB156,3),
IF(ISNUMBER(MATCH(LEFT(BB156,2),Final_modified_Intermediate[Burmese_Consonants],0)),LEFT(BB156,2),
IF(ISNUMBER(MATCH(LEFT(BB156,1),Final_modified_Intermediate[Burmese_Consonants],0)),LEFT(BB156,1),
IF(ISNUMBER(MATCH(LEFT(BB156,7),Final_Intermediate[Burmese_Consonants],0)),LEFT(BB156,7),
IF(ISNUMBER(MATCH(LEFT(BB156,6),Final_Intermediate[Burmese_Consonants],0)),LEFT(BB156,6),
IF(ISNUMBER(MATCH(LEFT(BB156,5),Final_Intermediate[Burmese_Consonants],0)),LEFT(BB156,5),
IF(ISNUMBER(MATCH(LEFT(BB156,4),Final_Intermediate[Burmese_Consonants],0)),LEFT(BB156,4),
IF(ISNUMBER(MATCH(LEFT(BB156,3),Final_Intermediate[Burmese_Consonants],0)),LEFT(BB156,3),
IF(ISNUMBER(MATCH(LEFT(BB156,2),Final_Intermediate[Burmese_Consonants],0)),LEFT(BB156,2),
IF(ISNUMBER(MATCH(LEFT(BB156,1),Final_Intermediate[Burmese_Consonants],0)),LEFT(BB156,1),
"")))))))))))))))</f>
        <v>နတ်</v>
      </c>
      <c r="AC15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6" t="str">
        <f>IF(AND(OR(BC156="။",BC156="၊"),LEN(BC156)=1),BC156,
IF(ISNUMBER(MATCH(LEFT(BC156,7),Final_modified_Intermediate[Burmese_Consonants],0)),LEFT(BC156,7),
IF(ISNUMBER(MATCH(LEFT(BC156,6),Final_modified_Intermediate[Burmese_Consonants],0)),LEFT(BC156,6),
IF(ISNUMBER(MATCH(LEFT(BC156,5),Final_modified_Intermediate[Burmese_Consonants],0)),LEFT(BC156,5),
IF(ISNUMBER(MATCH(LEFT(BC156,4),Final_modified_Intermediate[Burmese_Consonants],0)),LEFT(BC156,4),
IF(ISNUMBER(MATCH(LEFT(BC156,3),Final_modified_Intermediate[Burmese_Consonants],0)),LEFT(BC156,3),
IF(ISNUMBER(MATCH(LEFT(BC156,2),Final_modified_Intermediate[Burmese_Consonants],0)),LEFT(BC156,2),
IF(ISNUMBER(MATCH(LEFT(BC156,1),Final_modified_Intermediate[Burmese_Consonants],0)),LEFT(BC156,1),
IF(ISNUMBER(MATCH(LEFT(BC156,7),Final_Intermediate[Burmese_Consonants],0)),LEFT(BC156,7),
IF(ISNUMBER(MATCH(LEFT(BC156,6),Final_Intermediate[Burmese_Consonants],0)),LEFT(BC156,6),
IF(ISNUMBER(MATCH(LEFT(BC156,5),Final_Intermediate[Burmese_Consonants],0)),LEFT(BC156,5),
IF(ISNUMBER(MATCH(LEFT(BC156,4),Final_Intermediate[Burmese_Consonants],0)),LEFT(BC156,4),
IF(ISNUMBER(MATCH(LEFT(BC156,3),Final_Intermediate[Burmese_Consonants],0)),LEFT(BC156,3),
IF(ISNUMBER(MATCH(LEFT(BC156,2),Final_Intermediate[Burmese_Consonants],0)),LEFT(BC156,2),
IF(ISNUMBER(MATCH(LEFT(BC156,1),Final_Intermediate[Burmese_Consonants],0)),LEFT(BC156,1),
"")))))))))))))))</f>
        <v>ဖျော်</v>
      </c>
      <c r="AE15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6" t="str">
        <f>IF(AND(OR(BD156="။",BD156="၊"),LEN(BD156)=1),BD156,
IF(ISNUMBER(MATCH(LEFT(BD156,7),Final_modified_Intermediate[Burmese_Consonants],0)),LEFT(BD156,7),
IF(ISNUMBER(MATCH(LEFT(BD156,6),Final_modified_Intermediate[Burmese_Consonants],0)),LEFT(BD156,6),
IF(ISNUMBER(MATCH(LEFT(BD156,5),Final_modified_Intermediate[Burmese_Consonants],0)),LEFT(BD156,5),
IF(ISNUMBER(MATCH(LEFT(BD156,4),Final_modified_Intermediate[Burmese_Consonants],0)),LEFT(BD156,4),
IF(ISNUMBER(MATCH(LEFT(BD156,3),Final_modified_Intermediate[Burmese_Consonants],0)),LEFT(BD156,3),
IF(ISNUMBER(MATCH(LEFT(BD156,2),Final_modified_Intermediate[Burmese_Consonants],0)),LEFT(BD156,2),
IF(ISNUMBER(MATCH(LEFT(BD156,1),Final_modified_Intermediate[Burmese_Consonants],0)),LEFT(BD156,1),
IF(ISNUMBER(MATCH(LEFT(BD156,7),Final_Intermediate[Burmese_Consonants],0)),LEFT(BD156,7),
IF(ISNUMBER(MATCH(LEFT(BD156,6),Final_Intermediate[Burmese_Consonants],0)),LEFT(BD156,6),
IF(ISNUMBER(MATCH(LEFT(BD156,5),Final_Intermediate[Burmese_Consonants],0)),LEFT(BD156,5),
IF(ISNUMBER(MATCH(LEFT(BD156,4),Final_Intermediate[Burmese_Consonants],0)),LEFT(BD156,4),
IF(ISNUMBER(MATCH(LEFT(BD156,3),Final_Intermediate[Burmese_Consonants],0)),LEFT(BD156,3),
IF(ISNUMBER(MATCH(LEFT(BD156,2),Final_Intermediate[Burmese_Consonants],0)),LEFT(BD156,2),
IF(ISNUMBER(MATCH(LEFT(BD156,1),Final_Intermediate[Burmese_Consonants],0)),LEFT(BD156,1),
"")))))))))))))))</f>
        <v>ရည်</v>
      </c>
      <c r="AG156" t="str">
        <f>IF(AND(OR(BE156="။",BE156="၊"),LEN(BE156)=1),BE156,
IF(ISNUMBER(MATCH(LEFT(BE156,7),Final_modified_Intermediate[Burmese_Consonants],0)),LEFT(BE156,7),
IF(ISNUMBER(MATCH(LEFT(BE156,6),Final_modified_Intermediate[Burmese_Consonants],0)),LEFT(BE156,6),
IF(ISNUMBER(MATCH(LEFT(BE156,5),Final_modified_Intermediate[Burmese_Consonants],0)),LEFT(BE156,5),
IF(ISNUMBER(MATCH(LEFT(BE156,4),Final_modified_Intermediate[Burmese_Consonants],0)),LEFT(BE156,4),
IF(ISNUMBER(MATCH(LEFT(BE156,3),Final_modified_Intermediate[Burmese_Consonants],0)),LEFT(BE156,3),
IF(ISNUMBER(MATCH(LEFT(BE156,2),Final_modified_Intermediate[Burmese_Consonants],0)),LEFT(BE156,2),
IF(ISNUMBER(MATCH(LEFT(BE156,1),Final_modified_Intermediate[Burmese_Consonants],0)),LEFT(BE156,1),
IF(ISNUMBER(MATCH(LEFT(BE156,7),Final_Intermediate[Burmese_Consonants],0)),LEFT(BE156,7),
IF(ISNUMBER(MATCH(LEFT(BE156,6),Final_Intermediate[Burmese_Consonants],0)),LEFT(BE156,6),
IF(ISNUMBER(MATCH(LEFT(BE156,5),Final_Intermediate[Burmese_Consonants],0)),LEFT(BE156,5),
IF(ISNUMBER(MATCH(LEFT(BE156,4),Final_Intermediate[Burmese_Consonants],0)),LEFT(BE156,4),
IF(ISNUMBER(MATCH(LEFT(BE156,3),Final_Intermediate[Burmese_Consonants],0)),LEFT(BE156,3),
IF(ISNUMBER(MATCH(LEFT(BE156,2),Final_Intermediate[Burmese_Consonants],0)),LEFT(BE156,2),
IF(ISNUMBER(MATCH(LEFT(BE156,1),Final_Intermediate[Burmese_Consonants],0)),LEFT(BE156,1),
"")))))))))))))))</f>
        <v/>
      </c>
      <c r="AH156" t="str">
        <f>IF(AND(OR(BF156="။",BF156="၊"),LEN(BF156)=1),BF156,
IF(ISNUMBER(MATCH(LEFT(BF156,7),Final_modified_Intermediate[Burmese_Consonants],0)),LEFT(BF156,7),
IF(ISNUMBER(MATCH(LEFT(BF156,6),Final_modified_Intermediate[Burmese_Consonants],0)),LEFT(BF156,6),
IF(ISNUMBER(MATCH(LEFT(BF156,5),Final_modified_Intermediate[Burmese_Consonants],0)),LEFT(BF156,5),
IF(ISNUMBER(MATCH(LEFT(BF156,4),Final_modified_Intermediate[Burmese_Consonants],0)),LEFT(BF156,4),
IF(ISNUMBER(MATCH(LEFT(BF156,3),Final_modified_Intermediate[Burmese_Consonants],0)),LEFT(BF156,3),
IF(ISNUMBER(MATCH(LEFT(BF156,2),Final_modified_Intermediate[Burmese_Consonants],0)),LEFT(BF156,2),
IF(ISNUMBER(MATCH(LEFT(BF156,1),Final_modified_Intermediate[Burmese_Consonants],0)),LEFT(BF156,1),
IF(ISNUMBER(MATCH(LEFT(BF156,7),Final_Intermediate[Burmese_Consonants],0)),LEFT(BF156,7),
IF(ISNUMBER(MATCH(LEFT(BF156,6),Final_Intermediate[Burmese_Consonants],0)),LEFT(BF156,6),
IF(ISNUMBER(MATCH(LEFT(BF156,5),Final_Intermediate[Burmese_Consonants],0)),LEFT(BF156,5),
IF(ISNUMBER(MATCH(LEFT(BF156,4),Final_Intermediate[Burmese_Consonants],0)),LEFT(BF156,4),
IF(ISNUMBER(MATCH(LEFT(BF156,3),Final_Intermediate[Burmese_Consonants],0)),LEFT(BF156,3),
IF(ISNUMBER(MATCH(LEFT(BF156,2),Final_Intermediate[Burmese_Consonants],0)),LEFT(BF156,2),
IF(ISNUMBER(MATCH(LEFT(BF156,1),Final_Intermediate[Burmese_Consonants],0)),LEFT(BF156,1),
"")))))))))))))))</f>
        <v/>
      </c>
      <c r="AI156" t="str">
        <f>IF(AND(OR(BG156="။",BG156="၊"),LEN(BG156)=1),BG156,
IF(ISNUMBER(MATCH(LEFT(BG156,7),Final_modified_Intermediate[Burmese_Consonants],0)),LEFT(BG156,7),
IF(ISNUMBER(MATCH(LEFT(BG156,6),Final_modified_Intermediate[Burmese_Consonants],0)),LEFT(BG156,6),
IF(ISNUMBER(MATCH(LEFT(BG156,5),Final_modified_Intermediate[Burmese_Consonants],0)),LEFT(BG156,5),
IF(ISNUMBER(MATCH(LEFT(BG156,4),Final_modified_Intermediate[Burmese_Consonants],0)),LEFT(BG156,4),
IF(ISNUMBER(MATCH(LEFT(BG156,3),Final_modified_Intermediate[Burmese_Consonants],0)),LEFT(BG156,3),
IF(ISNUMBER(MATCH(LEFT(BG156,2),Final_modified_Intermediate[Burmese_Consonants],0)),LEFT(BG156,2),
IF(ISNUMBER(MATCH(LEFT(BG156,1),Final_modified_Intermediate[Burmese_Consonants],0)),LEFT(BG156,1),
IF(ISNUMBER(MATCH(LEFT(BG156,7),Final_Intermediate[Burmese_Consonants],0)),LEFT(BG156,7),
IF(ISNUMBER(MATCH(LEFT(BG156,6),Final_Intermediate[Burmese_Consonants],0)),LEFT(BG156,6),
IF(ISNUMBER(MATCH(LEFT(BG156,5),Final_Intermediate[Burmese_Consonants],0)),LEFT(BG156,5),
IF(ISNUMBER(MATCH(LEFT(BG156,4),Final_Intermediate[Burmese_Consonants],0)),LEFT(BG156,4),
IF(ISNUMBER(MATCH(LEFT(BG156,3),Final_Intermediate[Burmese_Consonants],0)),LEFT(BG156,3),
IF(ISNUMBER(MATCH(LEFT(BG156,2),Final_Intermediate[Burmese_Consonants],0)),LEFT(BG156,2),
IF(ISNUMBER(MATCH(LEFT(BG156,1),Final_Intermediate[Burmese_Consonants],0)),LEFT(BG156,1),
"")))))))))))))))</f>
        <v/>
      </c>
      <c r="AJ156" t="str">
        <f>IF(AND(OR(BH156="။",BH156="၊"),LEN(BH156)=1),BH156,
IF(ISNUMBER(MATCH(LEFT(BH156,7),Final_modified_Intermediate[Burmese_Consonants],0)),LEFT(BH156,7),
IF(ISNUMBER(MATCH(LEFT(BH156,6),Final_modified_Intermediate[Burmese_Consonants],0)),LEFT(BH156,6),
IF(ISNUMBER(MATCH(LEFT(BH156,5),Final_modified_Intermediate[Burmese_Consonants],0)),LEFT(BH156,5),
IF(ISNUMBER(MATCH(LEFT(BH156,4),Final_modified_Intermediate[Burmese_Consonants],0)),LEFT(BH156,4),
IF(ISNUMBER(MATCH(LEFT(BH156,3),Final_modified_Intermediate[Burmese_Consonants],0)),LEFT(BH156,3),
IF(ISNUMBER(MATCH(LEFT(BH156,2),Final_modified_Intermediate[Burmese_Consonants],0)),LEFT(BH156,2),
IF(ISNUMBER(MATCH(LEFT(BH156,1),Final_modified_Intermediate[Burmese_Consonants],0)),LEFT(BH156,1),
IF(ISNUMBER(MATCH(LEFT(BH156,7),Final_Intermediate[Burmese_Consonants],0)),LEFT(BH156,7),
IF(ISNUMBER(MATCH(LEFT(BH156,6),Final_Intermediate[Burmese_Consonants],0)),LEFT(BH156,6),
IF(ISNUMBER(MATCH(LEFT(BH156,5),Final_Intermediate[Burmese_Consonants],0)),LEFT(BH156,5),
IF(ISNUMBER(MATCH(LEFT(BH156,4),Final_Intermediate[Burmese_Consonants],0)),LEFT(BH156,4),
IF(ISNUMBER(MATCH(LEFT(BH156,3),Final_Intermediate[Burmese_Consonants],0)),LEFT(BH156,3),
IF(ISNUMBER(MATCH(LEFT(BH156,2),Final_Intermediate[Burmese_Consonants],0)),LEFT(BH156,2),
IF(ISNUMBER(MATCH(LEFT(BH156,1),Final_Intermediate[Burmese_Consonants],0)),LEFT(BH156,1),
"")))))))))))))))</f>
        <v/>
      </c>
      <c r="AK156" t="str">
        <f>IF(AND(OR(BI156="။",BI156="၊"),LEN(BI156)=1),BI156,
IF(ISNUMBER(MATCH(LEFT(BI156,7),Final_modified_Intermediate[Burmese_Consonants],0)),LEFT(BI156,7),
IF(ISNUMBER(MATCH(LEFT(BI156,6),Final_modified_Intermediate[Burmese_Consonants],0)),LEFT(BI156,6),
IF(ISNUMBER(MATCH(LEFT(BI156,5),Final_modified_Intermediate[Burmese_Consonants],0)),LEFT(BI156,5),
IF(ISNUMBER(MATCH(LEFT(BI156,4),Final_modified_Intermediate[Burmese_Consonants],0)),LEFT(BI156,4),
IF(ISNUMBER(MATCH(LEFT(BI156,3),Final_modified_Intermediate[Burmese_Consonants],0)),LEFT(BI156,3),
IF(ISNUMBER(MATCH(LEFT(BI156,2),Final_modified_Intermediate[Burmese_Consonants],0)),LEFT(BI156,2),
IF(ISNUMBER(MATCH(LEFT(BI156,1),Final_modified_Intermediate[Burmese_Consonants],0)),LEFT(BI156,1),
IF(ISNUMBER(MATCH(LEFT(BI156,7),Final_Intermediate[Burmese_Consonants],0)),LEFT(BI156,7),
IF(ISNUMBER(MATCH(LEFT(BI156,6),Final_Intermediate[Burmese_Consonants],0)),LEFT(BI156,6),
IF(ISNUMBER(MATCH(LEFT(BI156,5),Final_Intermediate[Burmese_Consonants],0)),LEFT(BI156,5),
IF(ISNUMBER(MATCH(LEFT(BI156,4),Final_Intermediate[Burmese_Consonants],0)),LEFT(BI156,4),
IF(ISNUMBER(MATCH(LEFT(BI156,3),Final_Intermediate[Burmese_Consonants],0)),LEFT(BI156,3),
IF(ISNUMBER(MATCH(LEFT(BI156,2),Final_Intermediate[Burmese_Consonants],0)),LEFT(BI156,2),
IF(ISNUMBER(MATCH(LEFT(BI156,1),Final_Intermediate[Burmese_Consonants],0)),LEFT(BI156,1),
"")))))))))))))))</f>
        <v/>
      </c>
      <c r="AL156" t="str">
        <f>IF(AND(OR(BJ156="။",BJ156="၊"),LEN(BJ156)=1),BJ156,
IF(ISNUMBER(MATCH(LEFT(BJ156,7),Final_modified_Intermediate[Burmese_Consonants],0)),LEFT(BJ156,7),
IF(ISNUMBER(MATCH(LEFT(BJ156,6),Final_modified_Intermediate[Burmese_Consonants],0)),LEFT(BJ156,6),
IF(ISNUMBER(MATCH(LEFT(BJ156,5),Final_modified_Intermediate[Burmese_Consonants],0)),LEFT(BJ156,5),
IF(ISNUMBER(MATCH(LEFT(BJ156,4),Final_modified_Intermediate[Burmese_Consonants],0)),LEFT(BJ156,4),
IF(ISNUMBER(MATCH(LEFT(BJ156,3),Final_modified_Intermediate[Burmese_Consonants],0)),LEFT(BJ156,3),
IF(ISNUMBER(MATCH(LEFT(BJ156,2),Final_modified_Intermediate[Burmese_Consonants],0)),LEFT(BJ156,2),
IF(ISNUMBER(MATCH(LEFT(BJ156,1),Final_modified_Intermediate[Burmese_Consonants],0)),LEFT(BJ156,1),
IF(ISNUMBER(MATCH(LEFT(BJ156,7),Final_Intermediate[Burmese_Consonants],0)),LEFT(BJ156,7),
IF(ISNUMBER(MATCH(LEFT(BJ156,6),Final_Intermediate[Burmese_Consonants],0)),LEFT(BJ156,6),
IF(ISNUMBER(MATCH(LEFT(BJ156,5),Final_Intermediate[Burmese_Consonants],0)),LEFT(BJ156,5),
IF(ISNUMBER(MATCH(LEFT(BJ156,4),Final_Intermediate[Burmese_Consonants],0)),LEFT(BJ156,4),
IF(ISNUMBER(MATCH(LEFT(BJ156,3),Final_Intermediate[Burmese_Consonants],0)),LEFT(BJ156,3),
IF(ISNUMBER(MATCH(LEFT(BJ156,2),Final_Intermediate[Burmese_Consonants],0)),LEFT(BJ156,2),
IF(ISNUMBER(MATCH(LEFT(BJ156,1),Final_Intermediate[Burmese_Consonants],0)),LEFT(BJ156,1),
"")))))))))))))))</f>
        <v/>
      </c>
      <c r="AN156" t="e">
        <f>Compiler_Burmese[[#This Row],[Sr. No.]]</f>
        <v>#REF!</v>
      </c>
      <c r="AO15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5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6" t="e">
        <f>[2]!Vocabulary_Burmese[[#This Row],[Sr. No.]]</f>
        <v>#REF!</v>
      </c>
      <c r="BA156" t="str">
        <f>IF(Raw_data_N2_Kanji[[#This Row],[Categorie]]&lt;&gt;"","",
IF(ISNUMBER(MATCH(V,Special_list[Burmese word],0)),"",
SUBSTITUTE(Raw_data_N2_Kanji[[#This Row],[Raw]]," ","")))</f>
        <v>နာနတ်ဖျော်ရည်</v>
      </c>
      <c r="BB156" t="str">
        <f>RIGHT(Segregate18[[#This Row],[UPGRADE]],LEN(Segregate18[[#This Row],[UPGRADE]])-LEN(Compiler_Burmese[[#This Row],[1]]))</f>
        <v>နတ်ဖျော်ရည်</v>
      </c>
      <c r="BC156" t="str">
        <f>RIGHT(Segregate18[[#This Row],[11]],LEN(Segregate18[[#This Row],[11]])-LEN(Compiler_Burmese[[#This Row],[2]]))</f>
        <v>ဖျော်ရည်</v>
      </c>
      <c r="BD156" t="str">
        <f>RIGHT(Segregate18[[#This Row],[21]],LEN(Segregate18[[#This Row],[21]])-LEN(Compiler_Burmese[[#This Row],[3]]))</f>
        <v>ရည်</v>
      </c>
      <c r="BE156" t="str">
        <f>RIGHT(Segregate18[[#This Row],[31]],LEN(Segregate18[[#This Row],[31]])-LEN(Compiler_Burmese[[#This Row],[4]]))</f>
        <v/>
      </c>
      <c r="BF156" t="str">
        <f>RIGHT(Segregate18[[#This Row],[41]],LEN(Segregate18[[#This Row],[41]])-LEN(Compiler_Burmese[[#This Row],[5]]))</f>
        <v/>
      </c>
      <c r="BG156" t="str">
        <f>RIGHT(Segregate18[[#This Row],[51]],LEN(Segregate18[[#This Row],[51]])-LEN(Compiler_Burmese[[#This Row],[6]]))</f>
        <v/>
      </c>
      <c r="BH156" t="str">
        <f>RIGHT(Segregate18[[#This Row],[61]],LEN(Segregate18[[#This Row],[61]])-LEN(Compiler_Burmese[[#This Row],[7]]))</f>
        <v/>
      </c>
      <c r="BI156" t="str">
        <f>RIGHT(Segregate18[[#This Row],[71]],LEN(Segregate18[[#This Row],[71]])-LEN(Compiler_Burmese[[#This Row],[8]]))</f>
        <v/>
      </c>
      <c r="BJ156" t="str">
        <f>RIGHT(Segregate18[[#This Row],[81]],LEN(Segregate18[[#This Row],[81]])-LEN(Compiler_Burmese[[#This Row],[9]]))</f>
        <v/>
      </c>
    </row>
    <row r="157" spans="1:62" ht="14.25" customHeight="1" x14ac:dyDescent="0.3">
      <c r="A157">
        <f>IF(Raw_data_N2_Kanji[[#This Row],[Categorie]]&lt;&gt;"",$A156+1,$A156)</f>
        <v>14</v>
      </c>
      <c r="B157" s="6">
        <f>IF(AND(Raw_data_N2_Kanji[[#This Row],[Supporting word 1]]="",Raw_data_N2_Kanji[[#This Row],[Supporting word 2]]=""),$B156,$B156+1)</f>
        <v>0</v>
      </c>
      <c r="C157" s="9">
        <f>ROW()-ROW(Raw_data_N2_Kanji[#Headers])</f>
        <v>155</v>
      </c>
      <c r="D157" s="9" t="s">
        <v>5</v>
      </c>
      <c r="E157" s="9" t="str">
        <f>IF(Raw_data_N2_Kanji[[#This Row],[Categorie]]="",$E156,Raw_data_N2_Kanji[[#This Row],[Categorie]])</f>
        <v>Drinks &amp; beverages</v>
      </c>
      <c r="F157" s="9">
        <f t="shared" si="3"/>
        <v>13</v>
      </c>
      <c r="G157" s="57" t="str">
        <f>Raw_data_N2_Kanji[[#This Row],[Lecture_no]]&amp;"_"&amp;Raw_data_N2_Kanji[[#This Row],[Receipe_no]]</f>
        <v>Drinks &amp; beverages_13</v>
      </c>
      <c r="H157" s="11" t="s">
        <v>27585</v>
      </c>
      <c r="I15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ပင်မှည့်ဖျော်ရည်</v>
      </c>
      <c r="K15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7" s="11"/>
      <c r="N157" s="11"/>
      <c r="O15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7" s="12" t="s">
        <v>27767</v>
      </c>
      <c r="Q157" s="12">
        <f>IF(Raw_data_N2_Kanji[[#This Row],[Receipe_no]]=0,$Q156,
$Q156+1)</f>
        <v>141</v>
      </c>
      <c r="R157" s="11"/>
      <c r="S157" s="11">
        <f>IF(Raw_data_N2_Kanji[[#This Row],[Marking]]="",1,"")</f>
        <v>1</v>
      </c>
      <c r="T157" s="11" t="str">
        <f>IF(Raw_data_N2_Kanji[[#This Row],[Marking_blank]]="",SUMPRODUCT(COUNTIF($S$3:$S157,$S157)),"")</f>
        <v/>
      </c>
      <c r="U157" s="12">
        <f>Raw_data_N2_Kanji[[#This Row],[Sr. no.]]</f>
        <v>155</v>
      </c>
      <c r="V157" s="11">
        <f>SUMPRODUCT(COUNTIF($J$3:$J157,$J157))</f>
        <v>1</v>
      </c>
      <c r="W157" s="82">
        <f>LEN('1_Raw_data'!$J157)</f>
        <v>16</v>
      </c>
      <c r="Y157" t="e">
        <f>Segregate18[[#This Row],[Sr. No.]]</f>
        <v>#REF!</v>
      </c>
      <c r="Z157" t="str">
        <f>IF(AND(OR(BA157="။",BA157="၊"),LEN(BA157)=1),BA157,
IF(ISNUMBER(MATCH(LEFT(BA157,7),Final_modified_Intermediate[Burmese_Consonants],0)),LEFT(BA157,7),
IF(ISNUMBER(MATCH(LEFT(BA157,6),Final_modified_Intermediate[Burmese_Consonants],0)),LEFT(BA157,6),
IF(ISNUMBER(MATCH(LEFT(BA157,5),Final_modified_Intermediate[Burmese_Consonants],0)),LEFT(BA157,5),
IF(ISNUMBER(MATCH(LEFT(BA157,4),Final_modified_Intermediate[Burmese_Consonants],0)),LEFT(BA157,4),
IF(ISNUMBER(MATCH(LEFT(BA157,3),Final_modified_Intermediate[Burmese_Consonants],0)),LEFT(BA157,3),
IF(ISNUMBER(MATCH(LEFT(BA157,2),Final_modified_Intermediate[Burmese_Consonants],0)),LEFT(BA157,2),
IF(ISNUMBER(MATCH(LEFT(BA157,1),Final_modified_Intermediate[Burmese_Consonants],0)),LEFT(BA157,1),
IF(ISNUMBER(MATCH(LEFT(BA157,7),Final_Intermediate[Burmese_Consonants],0)),LEFT(BA157,7),
IF(ISNUMBER(MATCH(LEFT(BA157,6),Final_Intermediate[Burmese_Consonants],0)),LEFT(BA157,6),
IF(ISNUMBER(MATCH(LEFT(BA157,5),Final_Intermediate[Burmese_Consonants],0)),LEFT(BA157,5),
IF(ISNUMBER(MATCH(LEFT(BA157,4),Final_Intermediate[Burmese_Consonants],0)),LEFT(BA157,4),
IF(ISNUMBER(MATCH(LEFT(BA157,3),Final_Intermediate[Burmese_Consonants],0)),LEFT(BA157,3),
IF(ISNUMBER(MATCH(LEFT(BA157,2),Final_Intermediate[Burmese_Consonants],0)),LEFT(BA157,2),
IF(ISNUMBER(MATCH(LEFT(BA157,1),Final_Intermediate[Burmese_Consonants],0)),LEFT(BA157,1),
"")))))))))))))))</f>
        <v>ပင်</v>
      </c>
      <c r="AA15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7" t="str">
        <f>IF(AND(OR(BB157="။",BB157="၊"),LEN(BB157)=1),BB157,
IF(ISNUMBER(MATCH(LEFT(BB157,7),Final_modified_Intermediate[Burmese_Consonants],0)),LEFT(BB157,7),
IF(ISNUMBER(MATCH(LEFT(BB157,6),Final_modified_Intermediate[Burmese_Consonants],0)),LEFT(BB157,6),
IF(ISNUMBER(MATCH(LEFT(BB157,5),Final_modified_Intermediate[Burmese_Consonants],0)),LEFT(BB157,5),
IF(ISNUMBER(MATCH(LEFT(BB157,4),Final_modified_Intermediate[Burmese_Consonants],0)),LEFT(BB157,4),
IF(ISNUMBER(MATCH(LEFT(BB157,3),Final_modified_Intermediate[Burmese_Consonants],0)),LEFT(BB157,3),
IF(ISNUMBER(MATCH(LEFT(BB157,2),Final_modified_Intermediate[Burmese_Consonants],0)),LEFT(BB157,2),
IF(ISNUMBER(MATCH(LEFT(BB157,1),Final_modified_Intermediate[Burmese_Consonants],0)),LEFT(BB157,1),
IF(ISNUMBER(MATCH(LEFT(BB157,7),Final_Intermediate[Burmese_Consonants],0)),LEFT(BB157,7),
IF(ISNUMBER(MATCH(LEFT(BB157,6),Final_Intermediate[Burmese_Consonants],0)),LEFT(BB157,6),
IF(ISNUMBER(MATCH(LEFT(BB157,5),Final_Intermediate[Burmese_Consonants],0)),LEFT(BB157,5),
IF(ISNUMBER(MATCH(LEFT(BB157,4),Final_Intermediate[Burmese_Consonants],0)),LEFT(BB157,4),
IF(ISNUMBER(MATCH(LEFT(BB157,3),Final_Intermediate[Burmese_Consonants],0)),LEFT(BB157,3),
IF(ISNUMBER(MATCH(LEFT(BB157,2),Final_Intermediate[Burmese_Consonants],0)),LEFT(BB157,2),
IF(ISNUMBER(MATCH(LEFT(BB157,1),Final_Intermediate[Burmese_Consonants],0)),LEFT(BB157,1),
"")))))))))))))))</f>
        <v>မှ</v>
      </c>
      <c r="AC15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7" t="str">
        <f>IF(AND(OR(BC157="။",BC157="၊"),LEN(BC157)=1),BC157,
IF(ISNUMBER(MATCH(LEFT(BC157,7),Final_modified_Intermediate[Burmese_Consonants],0)),LEFT(BC157,7),
IF(ISNUMBER(MATCH(LEFT(BC157,6),Final_modified_Intermediate[Burmese_Consonants],0)),LEFT(BC157,6),
IF(ISNUMBER(MATCH(LEFT(BC157,5),Final_modified_Intermediate[Burmese_Consonants],0)),LEFT(BC157,5),
IF(ISNUMBER(MATCH(LEFT(BC157,4),Final_modified_Intermediate[Burmese_Consonants],0)),LEFT(BC157,4),
IF(ISNUMBER(MATCH(LEFT(BC157,3),Final_modified_Intermediate[Burmese_Consonants],0)),LEFT(BC157,3),
IF(ISNUMBER(MATCH(LEFT(BC157,2),Final_modified_Intermediate[Burmese_Consonants],0)),LEFT(BC157,2),
IF(ISNUMBER(MATCH(LEFT(BC157,1),Final_modified_Intermediate[Burmese_Consonants],0)),LEFT(BC157,1),
IF(ISNUMBER(MATCH(LEFT(BC157,7),Final_Intermediate[Burmese_Consonants],0)),LEFT(BC157,7),
IF(ISNUMBER(MATCH(LEFT(BC157,6),Final_Intermediate[Burmese_Consonants],0)),LEFT(BC157,6),
IF(ISNUMBER(MATCH(LEFT(BC157,5),Final_Intermediate[Burmese_Consonants],0)),LEFT(BC157,5),
IF(ISNUMBER(MATCH(LEFT(BC157,4),Final_Intermediate[Burmese_Consonants],0)),LEFT(BC157,4),
IF(ISNUMBER(MATCH(LEFT(BC157,3),Final_Intermediate[Burmese_Consonants],0)),LEFT(BC157,3),
IF(ISNUMBER(MATCH(LEFT(BC157,2),Final_Intermediate[Burmese_Consonants],0)),LEFT(BC157,2),
IF(ISNUMBER(MATCH(LEFT(BC157,1),Final_Intermediate[Burmese_Consonants],0)),LEFT(BC157,1),
"")))))))))))))))</f>
        <v>ည</v>
      </c>
      <c r="AE15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7" t="str">
        <f>IF(AND(OR(BD157="။",BD157="၊"),LEN(BD157)=1),BD157,
IF(ISNUMBER(MATCH(LEFT(BD157,7),Final_modified_Intermediate[Burmese_Consonants],0)),LEFT(BD157,7),
IF(ISNUMBER(MATCH(LEFT(BD157,6),Final_modified_Intermediate[Burmese_Consonants],0)),LEFT(BD157,6),
IF(ISNUMBER(MATCH(LEFT(BD157,5),Final_modified_Intermediate[Burmese_Consonants],0)),LEFT(BD157,5),
IF(ISNUMBER(MATCH(LEFT(BD157,4),Final_modified_Intermediate[Burmese_Consonants],0)),LEFT(BD157,4),
IF(ISNUMBER(MATCH(LEFT(BD157,3),Final_modified_Intermediate[Burmese_Consonants],0)),LEFT(BD157,3),
IF(ISNUMBER(MATCH(LEFT(BD157,2),Final_modified_Intermediate[Burmese_Consonants],0)),LEFT(BD157,2),
IF(ISNUMBER(MATCH(LEFT(BD157,1),Final_modified_Intermediate[Burmese_Consonants],0)),LEFT(BD157,1),
IF(ISNUMBER(MATCH(LEFT(BD157,7),Final_Intermediate[Burmese_Consonants],0)),LEFT(BD157,7),
IF(ISNUMBER(MATCH(LEFT(BD157,6),Final_Intermediate[Burmese_Consonants],0)),LEFT(BD157,6),
IF(ISNUMBER(MATCH(LEFT(BD157,5),Final_Intermediate[Burmese_Consonants],0)),LEFT(BD157,5),
IF(ISNUMBER(MATCH(LEFT(BD157,4),Final_Intermediate[Burmese_Consonants],0)),LEFT(BD157,4),
IF(ISNUMBER(MATCH(LEFT(BD157,3),Final_Intermediate[Burmese_Consonants],0)),LEFT(BD157,3),
IF(ISNUMBER(MATCH(LEFT(BD157,2),Final_Intermediate[Burmese_Consonants],0)),LEFT(BD157,2),
IF(ISNUMBER(MATCH(LEFT(BD157,1),Final_Intermediate[Burmese_Consonants],0)),LEFT(BD157,1),
"")))))))))))))))</f>
        <v/>
      </c>
      <c r="AG157" t="str">
        <f>IF(AND(OR(BE157="။",BE157="၊"),LEN(BE157)=1),BE157,
IF(ISNUMBER(MATCH(LEFT(BE157,7),Final_modified_Intermediate[Burmese_Consonants],0)),LEFT(BE157,7),
IF(ISNUMBER(MATCH(LEFT(BE157,6),Final_modified_Intermediate[Burmese_Consonants],0)),LEFT(BE157,6),
IF(ISNUMBER(MATCH(LEFT(BE157,5),Final_modified_Intermediate[Burmese_Consonants],0)),LEFT(BE157,5),
IF(ISNUMBER(MATCH(LEFT(BE157,4),Final_modified_Intermediate[Burmese_Consonants],0)),LEFT(BE157,4),
IF(ISNUMBER(MATCH(LEFT(BE157,3),Final_modified_Intermediate[Burmese_Consonants],0)),LEFT(BE157,3),
IF(ISNUMBER(MATCH(LEFT(BE157,2),Final_modified_Intermediate[Burmese_Consonants],0)),LEFT(BE157,2),
IF(ISNUMBER(MATCH(LEFT(BE157,1),Final_modified_Intermediate[Burmese_Consonants],0)),LEFT(BE157,1),
IF(ISNUMBER(MATCH(LEFT(BE157,7),Final_Intermediate[Burmese_Consonants],0)),LEFT(BE157,7),
IF(ISNUMBER(MATCH(LEFT(BE157,6),Final_Intermediate[Burmese_Consonants],0)),LEFT(BE157,6),
IF(ISNUMBER(MATCH(LEFT(BE157,5),Final_Intermediate[Burmese_Consonants],0)),LEFT(BE157,5),
IF(ISNUMBER(MATCH(LEFT(BE157,4),Final_Intermediate[Burmese_Consonants],0)),LEFT(BE157,4),
IF(ISNUMBER(MATCH(LEFT(BE157,3),Final_Intermediate[Burmese_Consonants],0)),LEFT(BE157,3),
IF(ISNUMBER(MATCH(LEFT(BE157,2),Final_Intermediate[Burmese_Consonants],0)),LEFT(BE157,2),
IF(ISNUMBER(MATCH(LEFT(BE157,1),Final_Intermediate[Burmese_Consonants],0)),LEFT(BE157,1),
"")))))))))))))))</f>
        <v/>
      </c>
      <c r="AH157" t="str">
        <f>IF(AND(OR(BF157="။",BF157="၊"),LEN(BF157)=1),BF157,
IF(ISNUMBER(MATCH(LEFT(BF157,7),Final_modified_Intermediate[Burmese_Consonants],0)),LEFT(BF157,7),
IF(ISNUMBER(MATCH(LEFT(BF157,6),Final_modified_Intermediate[Burmese_Consonants],0)),LEFT(BF157,6),
IF(ISNUMBER(MATCH(LEFT(BF157,5),Final_modified_Intermediate[Burmese_Consonants],0)),LEFT(BF157,5),
IF(ISNUMBER(MATCH(LEFT(BF157,4),Final_modified_Intermediate[Burmese_Consonants],0)),LEFT(BF157,4),
IF(ISNUMBER(MATCH(LEFT(BF157,3),Final_modified_Intermediate[Burmese_Consonants],0)),LEFT(BF157,3),
IF(ISNUMBER(MATCH(LEFT(BF157,2),Final_modified_Intermediate[Burmese_Consonants],0)),LEFT(BF157,2),
IF(ISNUMBER(MATCH(LEFT(BF157,1),Final_modified_Intermediate[Burmese_Consonants],0)),LEFT(BF157,1),
IF(ISNUMBER(MATCH(LEFT(BF157,7),Final_Intermediate[Burmese_Consonants],0)),LEFT(BF157,7),
IF(ISNUMBER(MATCH(LEFT(BF157,6),Final_Intermediate[Burmese_Consonants],0)),LEFT(BF157,6),
IF(ISNUMBER(MATCH(LEFT(BF157,5),Final_Intermediate[Burmese_Consonants],0)),LEFT(BF157,5),
IF(ISNUMBER(MATCH(LEFT(BF157,4),Final_Intermediate[Burmese_Consonants],0)),LEFT(BF157,4),
IF(ISNUMBER(MATCH(LEFT(BF157,3),Final_Intermediate[Burmese_Consonants],0)),LEFT(BF157,3),
IF(ISNUMBER(MATCH(LEFT(BF157,2),Final_Intermediate[Burmese_Consonants],0)),LEFT(BF157,2),
IF(ISNUMBER(MATCH(LEFT(BF157,1),Final_Intermediate[Burmese_Consonants],0)),LEFT(BF157,1),
"")))))))))))))))</f>
        <v/>
      </c>
      <c r="AI157" t="str">
        <f>IF(AND(OR(BG157="။",BG157="၊"),LEN(BG157)=1),BG157,
IF(ISNUMBER(MATCH(LEFT(BG157,7),Final_modified_Intermediate[Burmese_Consonants],0)),LEFT(BG157,7),
IF(ISNUMBER(MATCH(LEFT(BG157,6),Final_modified_Intermediate[Burmese_Consonants],0)),LEFT(BG157,6),
IF(ISNUMBER(MATCH(LEFT(BG157,5),Final_modified_Intermediate[Burmese_Consonants],0)),LEFT(BG157,5),
IF(ISNUMBER(MATCH(LEFT(BG157,4),Final_modified_Intermediate[Burmese_Consonants],0)),LEFT(BG157,4),
IF(ISNUMBER(MATCH(LEFT(BG157,3),Final_modified_Intermediate[Burmese_Consonants],0)),LEFT(BG157,3),
IF(ISNUMBER(MATCH(LEFT(BG157,2),Final_modified_Intermediate[Burmese_Consonants],0)),LEFT(BG157,2),
IF(ISNUMBER(MATCH(LEFT(BG157,1),Final_modified_Intermediate[Burmese_Consonants],0)),LEFT(BG157,1),
IF(ISNUMBER(MATCH(LEFT(BG157,7),Final_Intermediate[Burmese_Consonants],0)),LEFT(BG157,7),
IF(ISNUMBER(MATCH(LEFT(BG157,6),Final_Intermediate[Burmese_Consonants],0)),LEFT(BG157,6),
IF(ISNUMBER(MATCH(LEFT(BG157,5),Final_Intermediate[Burmese_Consonants],0)),LEFT(BG157,5),
IF(ISNUMBER(MATCH(LEFT(BG157,4),Final_Intermediate[Burmese_Consonants],0)),LEFT(BG157,4),
IF(ISNUMBER(MATCH(LEFT(BG157,3),Final_Intermediate[Burmese_Consonants],0)),LEFT(BG157,3),
IF(ISNUMBER(MATCH(LEFT(BG157,2),Final_Intermediate[Burmese_Consonants],0)),LEFT(BG157,2),
IF(ISNUMBER(MATCH(LEFT(BG157,1),Final_Intermediate[Burmese_Consonants],0)),LEFT(BG157,1),
"")))))))))))))))</f>
        <v/>
      </c>
      <c r="AJ157" t="str">
        <f>IF(AND(OR(BH157="။",BH157="၊"),LEN(BH157)=1),BH157,
IF(ISNUMBER(MATCH(LEFT(BH157,7),Final_modified_Intermediate[Burmese_Consonants],0)),LEFT(BH157,7),
IF(ISNUMBER(MATCH(LEFT(BH157,6),Final_modified_Intermediate[Burmese_Consonants],0)),LEFT(BH157,6),
IF(ISNUMBER(MATCH(LEFT(BH157,5),Final_modified_Intermediate[Burmese_Consonants],0)),LEFT(BH157,5),
IF(ISNUMBER(MATCH(LEFT(BH157,4),Final_modified_Intermediate[Burmese_Consonants],0)),LEFT(BH157,4),
IF(ISNUMBER(MATCH(LEFT(BH157,3),Final_modified_Intermediate[Burmese_Consonants],0)),LEFT(BH157,3),
IF(ISNUMBER(MATCH(LEFT(BH157,2),Final_modified_Intermediate[Burmese_Consonants],0)),LEFT(BH157,2),
IF(ISNUMBER(MATCH(LEFT(BH157,1),Final_modified_Intermediate[Burmese_Consonants],0)),LEFT(BH157,1),
IF(ISNUMBER(MATCH(LEFT(BH157,7),Final_Intermediate[Burmese_Consonants],0)),LEFT(BH157,7),
IF(ISNUMBER(MATCH(LEFT(BH157,6),Final_Intermediate[Burmese_Consonants],0)),LEFT(BH157,6),
IF(ISNUMBER(MATCH(LEFT(BH157,5),Final_Intermediate[Burmese_Consonants],0)),LEFT(BH157,5),
IF(ISNUMBER(MATCH(LEFT(BH157,4),Final_Intermediate[Burmese_Consonants],0)),LEFT(BH157,4),
IF(ISNUMBER(MATCH(LEFT(BH157,3),Final_Intermediate[Burmese_Consonants],0)),LEFT(BH157,3),
IF(ISNUMBER(MATCH(LEFT(BH157,2),Final_Intermediate[Burmese_Consonants],0)),LEFT(BH157,2),
IF(ISNUMBER(MATCH(LEFT(BH157,1),Final_Intermediate[Burmese_Consonants],0)),LEFT(BH157,1),
"")))))))))))))))</f>
        <v/>
      </c>
      <c r="AK157" t="str">
        <f>IF(AND(OR(BI157="။",BI157="၊"),LEN(BI157)=1),BI157,
IF(ISNUMBER(MATCH(LEFT(BI157,7),Final_modified_Intermediate[Burmese_Consonants],0)),LEFT(BI157,7),
IF(ISNUMBER(MATCH(LEFT(BI157,6),Final_modified_Intermediate[Burmese_Consonants],0)),LEFT(BI157,6),
IF(ISNUMBER(MATCH(LEFT(BI157,5),Final_modified_Intermediate[Burmese_Consonants],0)),LEFT(BI157,5),
IF(ISNUMBER(MATCH(LEFT(BI157,4),Final_modified_Intermediate[Burmese_Consonants],0)),LEFT(BI157,4),
IF(ISNUMBER(MATCH(LEFT(BI157,3),Final_modified_Intermediate[Burmese_Consonants],0)),LEFT(BI157,3),
IF(ISNUMBER(MATCH(LEFT(BI157,2),Final_modified_Intermediate[Burmese_Consonants],0)),LEFT(BI157,2),
IF(ISNUMBER(MATCH(LEFT(BI157,1),Final_modified_Intermediate[Burmese_Consonants],0)),LEFT(BI157,1),
IF(ISNUMBER(MATCH(LEFT(BI157,7),Final_Intermediate[Burmese_Consonants],0)),LEFT(BI157,7),
IF(ISNUMBER(MATCH(LEFT(BI157,6),Final_Intermediate[Burmese_Consonants],0)),LEFT(BI157,6),
IF(ISNUMBER(MATCH(LEFT(BI157,5),Final_Intermediate[Burmese_Consonants],0)),LEFT(BI157,5),
IF(ISNUMBER(MATCH(LEFT(BI157,4),Final_Intermediate[Burmese_Consonants],0)),LEFT(BI157,4),
IF(ISNUMBER(MATCH(LEFT(BI157,3),Final_Intermediate[Burmese_Consonants],0)),LEFT(BI157,3),
IF(ISNUMBER(MATCH(LEFT(BI157,2),Final_Intermediate[Burmese_Consonants],0)),LEFT(BI157,2),
IF(ISNUMBER(MATCH(LEFT(BI157,1),Final_Intermediate[Burmese_Consonants],0)),LEFT(BI157,1),
"")))))))))))))))</f>
        <v/>
      </c>
      <c r="AL157" t="str">
        <f>IF(AND(OR(BJ157="။",BJ157="၊"),LEN(BJ157)=1),BJ157,
IF(ISNUMBER(MATCH(LEFT(BJ157,7),Final_modified_Intermediate[Burmese_Consonants],0)),LEFT(BJ157,7),
IF(ISNUMBER(MATCH(LEFT(BJ157,6),Final_modified_Intermediate[Burmese_Consonants],0)),LEFT(BJ157,6),
IF(ISNUMBER(MATCH(LEFT(BJ157,5),Final_modified_Intermediate[Burmese_Consonants],0)),LEFT(BJ157,5),
IF(ISNUMBER(MATCH(LEFT(BJ157,4),Final_modified_Intermediate[Burmese_Consonants],0)),LEFT(BJ157,4),
IF(ISNUMBER(MATCH(LEFT(BJ157,3),Final_modified_Intermediate[Burmese_Consonants],0)),LEFT(BJ157,3),
IF(ISNUMBER(MATCH(LEFT(BJ157,2),Final_modified_Intermediate[Burmese_Consonants],0)),LEFT(BJ157,2),
IF(ISNUMBER(MATCH(LEFT(BJ157,1),Final_modified_Intermediate[Burmese_Consonants],0)),LEFT(BJ157,1),
IF(ISNUMBER(MATCH(LEFT(BJ157,7),Final_Intermediate[Burmese_Consonants],0)),LEFT(BJ157,7),
IF(ISNUMBER(MATCH(LEFT(BJ157,6),Final_Intermediate[Burmese_Consonants],0)),LEFT(BJ157,6),
IF(ISNUMBER(MATCH(LEFT(BJ157,5),Final_Intermediate[Burmese_Consonants],0)),LEFT(BJ157,5),
IF(ISNUMBER(MATCH(LEFT(BJ157,4),Final_Intermediate[Burmese_Consonants],0)),LEFT(BJ157,4),
IF(ISNUMBER(MATCH(LEFT(BJ157,3),Final_Intermediate[Burmese_Consonants],0)),LEFT(BJ157,3),
IF(ISNUMBER(MATCH(LEFT(BJ157,2),Final_Intermediate[Burmese_Consonants],0)),LEFT(BJ157,2),
IF(ISNUMBER(MATCH(LEFT(BJ157,1),Final_Intermediate[Burmese_Consonants],0)),LEFT(BJ157,1),
"")))))))))))))))</f>
        <v/>
      </c>
      <c r="AN157" t="e">
        <f>Compiler_Burmese[[#This Row],[Sr. No.]]</f>
        <v>#REF!</v>
      </c>
      <c r="AO15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5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7" t="e">
        <f>[2]!Vocabulary_Burmese[[#This Row],[Sr. No.]]</f>
        <v>#REF!</v>
      </c>
      <c r="BA157" t="str">
        <f>IF(Raw_data_N2_Kanji[[#This Row],[Categorie]]&lt;&gt;"","",
IF(ISNUMBER(MATCH(V,Special_list[Burmese word],0)),"",
SUBSTITUTE(Raw_data_N2_Kanji[[#This Row],[Raw]]," ","")))</f>
        <v>ပင်မှည့်ဖျော်ရည်</v>
      </c>
      <c r="BB157" t="str">
        <f>RIGHT(Segregate18[[#This Row],[UPGRADE]],LEN(Segregate18[[#This Row],[UPGRADE]])-LEN(Compiler_Burmese[[#This Row],[1]]))</f>
        <v>မှည့်ဖျော်ရည်</v>
      </c>
      <c r="BC157" t="str">
        <f>RIGHT(Segregate18[[#This Row],[11]],LEN(Segregate18[[#This Row],[11]])-LEN(Compiler_Burmese[[#This Row],[2]]))</f>
        <v>ည့်ဖျော်ရည်</v>
      </c>
      <c r="BD157" t="str">
        <f>RIGHT(Segregate18[[#This Row],[21]],LEN(Segregate18[[#This Row],[21]])-LEN(Compiler_Burmese[[#This Row],[3]]))</f>
        <v>့်ဖျော်ရည်</v>
      </c>
      <c r="BE157" t="str">
        <f>RIGHT(Segregate18[[#This Row],[31]],LEN(Segregate18[[#This Row],[31]])-LEN(Compiler_Burmese[[#This Row],[4]]))</f>
        <v>့်ဖျော်ရည်</v>
      </c>
      <c r="BF157" t="str">
        <f>RIGHT(Segregate18[[#This Row],[41]],LEN(Segregate18[[#This Row],[41]])-LEN(Compiler_Burmese[[#This Row],[5]]))</f>
        <v>့်ဖျော်ရည်</v>
      </c>
      <c r="BG157" t="str">
        <f>RIGHT(Segregate18[[#This Row],[51]],LEN(Segregate18[[#This Row],[51]])-LEN(Compiler_Burmese[[#This Row],[6]]))</f>
        <v>့်ဖျော်ရည်</v>
      </c>
      <c r="BH157" t="str">
        <f>RIGHT(Segregate18[[#This Row],[61]],LEN(Segregate18[[#This Row],[61]])-LEN(Compiler_Burmese[[#This Row],[7]]))</f>
        <v>့်ဖျော်ရည်</v>
      </c>
      <c r="BI157" t="str">
        <f>RIGHT(Segregate18[[#This Row],[71]],LEN(Segregate18[[#This Row],[71]])-LEN(Compiler_Burmese[[#This Row],[8]]))</f>
        <v>့်ဖျော်ရည်</v>
      </c>
      <c r="BJ157" t="str">
        <f>RIGHT(Segregate18[[#This Row],[81]],LEN(Segregate18[[#This Row],[81]])-LEN(Compiler_Burmese[[#This Row],[9]]))</f>
        <v>့်ဖျော်ရည်</v>
      </c>
    </row>
    <row r="158" spans="1:62" ht="14.25" customHeight="1" x14ac:dyDescent="0.3">
      <c r="A158">
        <f>IF(Raw_data_N2_Kanji[[#This Row],[Categorie]]&lt;&gt;"",$A157+1,$A157)</f>
        <v>14</v>
      </c>
      <c r="B158" s="6">
        <f>IF(AND(Raw_data_N2_Kanji[[#This Row],[Supporting word 1]]="",Raw_data_N2_Kanji[[#This Row],[Supporting word 2]]=""),$B157,$B157+1)</f>
        <v>0</v>
      </c>
      <c r="C158" s="9">
        <f>ROW()-ROW(Raw_data_N2_Kanji[#Headers])</f>
        <v>156</v>
      </c>
      <c r="D158" s="9" t="s">
        <v>5</v>
      </c>
      <c r="E158" s="9" t="str">
        <f>IF(Raw_data_N2_Kanji[[#This Row],[Categorie]]="",$E157,Raw_data_N2_Kanji[[#This Row],[Categorie]])</f>
        <v>Drinks &amp; beverages</v>
      </c>
      <c r="F158" s="9">
        <f t="shared" si="3"/>
        <v>14</v>
      </c>
      <c r="G158" s="57" t="str">
        <f>Raw_data_N2_Kanji[[#This Row],[Lecture_no]]&amp;"_"&amp;Raw_data_N2_Kanji[[#This Row],[Receipe_no]]</f>
        <v>Drinks &amp; beverages_14</v>
      </c>
      <c r="H158" s="11" t="s">
        <v>27586</v>
      </c>
      <c r="I15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မန်ကျည်းဖျော်ရည်</v>
      </c>
      <c r="K15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8" s="11"/>
      <c r="N158" s="11"/>
      <c r="O15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8" s="12" t="s">
        <v>27768</v>
      </c>
      <c r="Q158" s="12">
        <f>IF(Raw_data_N2_Kanji[[#This Row],[Receipe_no]]=0,$Q157,
$Q157+1)</f>
        <v>142</v>
      </c>
      <c r="R158" s="11"/>
      <c r="S158" s="11">
        <f>IF(Raw_data_N2_Kanji[[#This Row],[Marking]]="",1,"")</f>
        <v>1</v>
      </c>
      <c r="T158" s="11" t="str">
        <f>IF(Raw_data_N2_Kanji[[#This Row],[Marking_blank]]="",SUMPRODUCT(COUNTIF($S$3:$S158,$S158)),"")</f>
        <v/>
      </c>
      <c r="U158" s="12">
        <f>Raw_data_N2_Kanji[[#This Row],[Sr. no.]]</f>
        <v>156</v>
      </c>
      <c r="V158" s="11">
        <f>SUMPRODUCT(COUNTIF($J$3:$J158,$J158))</f>
        <v>1</v>
      </c>
      <c r="W158" s="82">
        <f>LEN('1_Raw_data'!$J158)</f>
        <v>16</v>
      </c>
      <c r="Y158" t="e">
        <f>Segregate18[[#This Row],[Sr. No.]]</f>
        <v>#REF!</v>
      </c>
      <c r="Z158" t="str">
        <f>IF(AND(OR(BA158="။",BA158="၊"),LEN(BA158)=1),BA158,
IF(ISNUMBER(MATCH(LEFT(BA158,7),Final_modified_Intermediate[Burmese_Consonants],0)),LEFT(BA158,7),
IF(ISNUMBER(MATCH(LEFT(BA158,6),Final_modified_Intermediate[Burmese_Consonants],0)),LEFT(BA158,6),
IF(ISNUMBER(MATCH(LEFT(BA158,5),Final_modified_Intermediate[Burmese_Consonants],0)),LEFT(BA158,5),
IF(ISNUMBER(MATCH(LEFT(BA158,4),Final_modified_Intermediate[Burmese_Consonants],0)),LEFT(BA158,4),
IF(ISNUMBER(MATCH(LEFT(BA158,3),Final_modified_Intermediate[Burmese_Consonants],0)),LEFT(BA158,3),
IF(ISNUMBER(MATCH(LEFT(BA158,2),Final_modified_Intermediate[Burmese_Consonants],0)),LEFT(BA158,2),
IF(ISNUMBER(MATCH(LEFT(BA158,1),Final_modified_Intermediate[Burmese_Consonants],0)),LEFT(BA158,1),
IF(ISNUMBER(MATCH(LEFT(BA158,7),Final_Intermediate[Burmese_Consonants],0)),LEFT(BA158,7),
IF(ISNUMBER(MATCH(LEFT(BA158,6),Final_Intermediate[Burmese_Consonants],0)),LEFT(BA158,6),
IF(ISNUMBER(MATCH(LEFT(BA158,5),Final_Intermediate[Burmese_Consonants],0)),LEFT(BA158,5),
IF(ISNUMBER(MATCH(LEFT(BA158,4),Final_Intermediate[Burmese_Consonants],0)),LEFT(BA158,4),
IF(ISNUMBER(MATCH(LEFT(BA158,3),Final_Intermediate[Burmese_Consonants],0)),LEFT(BA158,3),
IF(ISNUMBER(MATCH(LEFT(BA158,2),Final_Intermediate[Burmese_Consonants],0)),LEFT(BA158,2),
IF(ISNUMBER(MATCH(LEFT(BA158,1),Final_Intermediate[Burmese_Consonants],0)),LEFT(BA158,1),
"")))))))))))))))</f>
        <v>မန်</v>
      </c>
      <c r="AA15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8" t="str">
        <f>IF(AND(OR(BB158="။",BB158="၊"),LEN(BB158)=1),BB158,
IF(ISNUMBER(MATCH(LEFT(BB158,7),Final_modified_Intermediate[Burmese_Consonants],0)),LEFT(BB158,7),
IF(ISNUMBER(MATCH(LEFT(BB158,6),Final_modified_Intermediate[Burmese_Consonants],0)),LEFT(BB158,6),
IF(ISNUMBER(MATCH(LEFT(BB158,5),Final_modified_Intermediate[Burmese_Consonants],0)),LEFT(BB158,5),
IF(ISNUMBER(MATCH(LEFT(BB158,4),Final_modified_Intermediate[Burmese_Consonants],0)),LEFT(BB158,4),
IF(ISNUMBER(MATCH(LEFT(BB158,3),Final_modified_Intermediate[Burmese_Consonants],0)),LEFT(BB158,3),
IF(ISNUMBER(MATCH(LEFT(BB158,2),Final_modified_Intermediate[Burmese_Consonants],0)),LEFT(BB158,2),
IF(ISNUMBER(MATCH(LEFT(BB158,1),Final_modified_Intermediate[Burmese_Consonants],0)),LEFT(BB158,1),
IF(ISNUMBER(MATCH(LEFT(BB158,7),Final_Intermediate[Burmese_Consonants],0)),LEFT(BB158,7),
IF(ISNUMBER(MATCH(LEFT(BB158,6),Final_Intermediate[Burmese_Consonants],0)),LEFT(BB158,6),
IF(ISNUMBER(MATCH(LEFT(BB158,5),Final_Intermediate[Burmese_Consonants],0)),LEFT(BB158,5),
IF(ISNUMBER(MATCH(LEFT(BB158,4),Final_Intermediate[Burmese_Consonants],0)),LEFT(BB158,4),
IF(ISNUMBER(MATCH(LEFT(BB158,3),Final_Intermediate[Burmese_Consonants],0)),LEFT(BB158,3),
IF(ISNUMBER(MATCH(LEFT(BB158,2),Final_Intermediate[Burmese_Consonants],0)),LEFT(BB158,2),
IF(ISNUMBER(MATCH(LEFT(BB158,1),Final_Intermediate[Burmese_Consonants],0)),LEFT(BB158,1),
"")))))))))))))))</f>
        <v>ကျည်း</v>
      </c>
      <c r="AC15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8" t="str">
        <f>IF(AND(OR(BC158="။",BC158="၊"),LEN(BC158)=1),BC158,
IF(ISNUMBER(MATCH(LEFT(BC158,7),Final_modified_Intermediate[Burmese_Consonants],0)),LEFT(BC158,7),
IF(ISNUMBER(MATCH(LEFT(BC158,6),Final_modified_Intermediate[Burmese_Consonants],0)),LEFT(BC158,6),
IF(ISNUMBER(MATCH(LEFT(BC158,5),Final_modified_Intermediate[Burmese_Consonants],0)),LEFT(BC158,5),
IF(ISNUMBER(MATCH(LEFT(BC158,4),Final_modified_Intermediate[Burmese_Consonants],0)),LEFT(BC158,4),
IF(ISNUMBER(MATCH(LEFT(BC158,3),Final_modified_Intermediate[Burmese_Consonants],0)),LEFT(BC158,3),
IF(ISNUMBER(MATCH(LEFT(BC158,2),Final_modified_Intermediate[Burmese_Consonants],0)),LEFT(BC158,2),
IF(ISNUMBER(MATCH(LEFT(BC158,1),Final_modified_Intermediate[Burmese_Consonants],0)),LEFT(BC158,1),
IF(ISNUMBER(MATCH(LEFT(BC158,7),Final_Intermediate[Burmese_Consonants],0)),LEFT(BC158,7),
IF(ISNUMBER(MATCH(LEFT(BC158,6),Final_Intermediate[Burmese_Consonants],0)),LEFT(BC158,6),
IF(ISNUMBER(MATCH(LEFT(BC158,5),Final_Intermediate[Burmese_Consonants],0)),LEFT(BC158,5),
IF(ISNUMBER(MATCH(LEFT(BC158,4),Final_Intermediate[Burmese_Consonants],0)),LEFT(BC158,4),
IF(ISNUMBER(MATCH(LEFT(BC158,3),Final_Intermediate[Burmese_Consonants],0)),LEFT(BC158,3),
IF(ISNUMBER(MATCH(LEFT(BC158,2),Final_Intermediate[Burmese_Consonants],0)),LEFT(BC158,2),
IF(ISNUMBER(MATCH(LEFT(BC158,1),Final_Intermediate[Burmese_Consonants],0)),LEFT(BC158,1),
"")))))))))))))))</f>
        <v>ဖျော်</v>
      </c>
      <c r="AE15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8" t="str">
        <f>IF(AND(OR(BD158="။",BD158="၊"),LEN(BD158)=1),BD158,
IF(ISNUMBER(MATCH(LEFT(BD158,7),Final_modified_Intermediate[Burmese_Consonants],0)),LEFT(BD158,7),
IF(ISNUMBER(MATCH(LEFT(BD158,6),Final_modified_Intermediate[Burmese_Consonants],0)),LEFT(BD158,6),
IF(ISNUMBER(MATCH(LEFT(BD158,5),Final_modified_Intermediate[Burmese_Consonants],0)),LEFT(BD158,5),
IF(ISNUMBER(MATCH(LEFT(BD158,4),Final_modified_Intermediate[Burmese_Consonants],0)),LEFT(BD158,4),
IF(ISNUMBER(MATCH(LEFT(BD158,3),Final_modified_Intermediate[Burmese_Consonants],0)),LEFT(BD158,3),
IF(ISNUMBER(MATCH(LEFT(BD158,2),Final_modified_Intermediate[Burmese_Consonants],0)),LEFT(BD158,2),
IF(ISNUMBER(MATCH(LEFT(BD158,1),Final_modified_Intermediate[Burmese_Consonants],0)),LEFT(BD158,1),
IF(ISNUMBER(MATCH(LEFT(BD158,7),Final_Intermediate[Burmese_Consonants],0)),LEFT(BD158,7),
IF(ISNUMBER(MATCH(LEFT(BD158,6),Final_Intermediate[Burmese_Consonants],0)),LEFT(BD158,6),
IF(ISNUMBER(MATCH(LEFT(BD158,5),Final_Intermediate[Burmese_Consonants],0)),LEFT(BD158,5),
IF(ISNUMBER(MATCH(LEFT(BD158,4),Final_Intermediate[Burmese_Consonants],0)),LEFT(BD158,4),
IF(ISNUMBER(MATCH(LEFT(BD158,3),Final_Intermediate[Burmese_Consonants],0)),LEFT(BD158,3),
IF(ISNUMBER(MATCH(LEFT(BD158,2),Final_Intermediate[Burmese_Consonants],0)),LEFT(BD158,2),
IF(ISNUMBER(MATCH(LEFT(BD158,1),Final_Intermediate[Burmese_Consonants],0)),LEFT(BD158,1),
"")))))))))))))))</f>
        <v>ရည်</v>
      </c>
      <c r="AG158" t="str">
        <f>IF(AND(OR(BE158="။",BE158="၊"),LEN(BE158)=1),BE158,
IF(ISNUMBER(MATCH(LEFT(BE158,7),Final_modified_Intermediate[Burmese_Consonants],0)),LEFT(BE158,7),
IF(ISNUMBER(MATCH(LEFT(BE158,6),Final_modified_Intermediate[Burmese_Consonants],0)),LEFT(BE158,6),
IF(ISNUMBER(MATCH(LEFT(BE158,5),Final_modified_Intermediate[Burmese_Consonants],0)),LEFT(BE158,5),
IF(ISNUMBER(MATCH(LEFT(BE158,4),Final_modified_Intermediate[Burmese_Consonants],0)),LEFT(BE158,4),
IF(ISNUMBER(MATCH(LEFT(BE158,3),Final_modified_Intermediate[Burmese_Consonants],0)),LEFT(BE158,3),
IF(ISNUMBER(MATCH(LEFT(BE158,2),Final_modified_Intermediate[Burmese_Consonants],0)),LEFT(BE158,2),
IF(ISNUMBER(MATCH(LEFT(BE158,1),Final_modified_Intermediate[Burmese_Consonants],0)),LEFT(BE158,1),
IF(ISNUMBER(MATCH(LEFT(BE158,7),Final_Intermediate[Burmese_Consonants],0)),LEFT(BE158,7),
IF(ISNUMBER(MATCH(LEFT(BE158,6),Final_Intermediate[Burmese_Consonants],0)),LEFT(BE158,6),
IF(ISNUMBER(MATCH(LEFT(BE158,5),Final_Intermediate[Burmese_Consonants],0)),LEFT(BE158,5),
IF(ISNUMBER(MATCH(LEFT(BE158,4),Final_Intermediate[Burmese_Consonants],0)),LEFT(BE158,4),
IF(ISNUMBER(MATCH(LEFT(BE158,3),Final_Intermediate[Burmese_Consonants],0)),LEFT(BE158,3),
IF(ISNUMBER(MATCH(LEFT(BE158,2),Final_Intermediate[Burmese_Consonants],0)),LEFT(BE158,2),
IF(ISNUMBER(MATCH(LEFT(BE158,1),Final_Intermediate[Burmese_Consonants],0)),LEFT(BE158,1),
"")))))))))))))))</f>
        <v/>
      </c>
      <c r="AH158" t="str">
        <f>IF(AND(OR(BF158="။",BF158="၊"),LEN(BF158)=1),BF158,
IF(ISNUMBER(MATCH(LEFT(BF158,7),Final_modified_Intermediate[Burmese_Consonants],0)),LEFT(BF158,7),
IF(ISNUMBER(MATCH(LEFT(BF158,6),Final_modified_Intermediate[Burmese_Consonants],0)),LEFT(BF158,6),
IF(ISNUMBER(MATCH(LEFT(BF158,5),Final_modified_Intermediate[Burmese_Consonants],0)),LEFT(BF158,5),
IF(ISNUMBER(MATCH(LEFT(BF158,4),Final_modified_Intermediate[Burmese_Consonants],0)),LEFT(BF158,4),
IF(ISNUMBER(MATCH(LEFT(BF158,3),Final_modified_Intermediate[Burmese_Consonants],0)),LEFT(BF158,3),
IF(ISNUMBER(MATCH(LEFT(BF158,2),Final_modified_Intermediate[Burmese_Consonants],0)),LEFT(BF158,2),
IF(ISNUMBER(MATCH(LEFT(BF158,1),Final_modified_Intermediate[Burmese_Consonants],0)),LEFT(BF158,1),
IF(ISNUMBER(MATCH(LEFT(BF158,7),Final_Intermediate[Burmese_Consonants],0)),LEFT(BF158,7),
IF(ISNUMBER(MATCH(LEFT(BF158,6),Final_Intermediate[Burmese_Consonants],0)),LEFT(BF158,6),
IF(ISNUMBER(MATCH(LEFT(BF158,5),Final_Intermediate[Burmese_Consonants],0)),LEFT(BF158,5),
IF(ISNUMBER(MATCH(LEFT(BF158,4),Final_Intermediate[Burmese_Consonants],0)),LEFT(BF158,4),
IF(ISNUMBER(MATCH(LEFT(BF158,3),Final_Intermediate[Burmese_Consonants],0)),LEFT(BF158,3),
IF(ISNUMBER(MATCH(LEFT(BF158,2),Final_Intermediate[Burmese_Consonants],0)),LEFT(BF158,2),
IF(ISNUMBER(MATCH(LEFT(BF158,1),Final_Intermediate[Burmese_Consonants],0)),LEFT(BF158,1),
"")))))))))))))))</f>
        <v/>
      </c>
      <c r="AI158" t="str">
        <f>IF(AND(OR(BG158="။",BG158="၊"),LEN(BG158)=1),BG158,
IF(ISNUMBER(MATCH(LEFT(BG158,7),Final_modified_Intermediate[Burmese_Consonants],0)),LEFT(BG158,7),
IF(ISNUMBER(MATCH(LEFT(BG158,6),Final_modified_Intermediate[Burmese_Consonants],0)),LEFT(BG158,6),
IF(ISNUMBER(MATCH(LEFT(BG158,5),Final_modified_Intermediate[Burmese_Consonants],0)),LEFT(BG158,5),
IF(ISNUMBER(MATCH(LEFT(BG158,4),Final_modified_Intermediate[Burmese_Consonants],0)),LEFT(BG158,4),
IF(ISNUMBER(MATCH(LEFT(BG158,3),Final_modified_Intermediate[Burmese_Consonants],0)),LEFT(BG158,3),
IF(ISNUMBER(MATCH(LEFT(BG158,2),Final_modified_Intermediate[Burmese_Consonants],0)),LEFT(BG158,2),
IF(ISNUMBER(MATCH(LEFT(BG158,1),Final_modified_Intermediate[Burmese_Consonants],0)),LEFT(BG158,1),
IF(ISNUMBER(MATCH(LEFT(BG158,7),Final_Intermediate[Burmese_Consonants],0)),LEFT(BG158,7),
IF(ISNUMBER(MATCH(LEFT(BG158,6),Final_Intermediate[Burmese_Consonants],0)),LEFT(BG158,6),
IF(ISNUMBER(MATCH(LEFT(BG158,5),Final_Intermediate[Burmese_Consonants],0)),LEFT(BG158,5),
IF(ISNUMBER(MATCH(LEFT(BG158,4),Final_Intermediate[Burmese_Consonants],0)),LEFT(BG158,4),
IF(ISNUMBER(MATCH(LEFT(BG158,3),Final_Intermediate[Burmese_Consonants],0)),LEFT(BG158,3),
IF(ISNUMBER(MATCH(LEFT(BG158,2),Final_Intermediate[Burmese_Consonants],0)),LEFT(BG158,2),
IF(ISNUMBER(MATCH(LEFT(BG158,1),Final_Intermediate[Burmese_Consonants],0)),LEFT(BG158,1),
"")))))))))))))))</f>
        <v/>
      </c>
      <c r="AJ158" t="str">
        <f>IF(AND(OR(BH158="။",BH158="၊"),LEN(BH158)=1),BH158,
IF(ISNUMBER(MATCH(LEFT(BH158,7),Final_modified_Intermediate[Burmese_Consonants],0)),LEFT(BH158,7),
IF(ISNUMBER(MATCH(LEFT(BH158,6),Final_modified_Intermediate[Burmese_Consonants],0)),LEFT(BH158,6),
IF(ISNUMBER(MATCH(LEFT(BH158,5),Final_modified_Intermediate[Burmese_Consonants],0)),LEFT(BH158,5),
IF(ISNUMBER(MATCH(LEFT(BH158,4),Final_modified_Intermediate[Burmese_Consonants],0)),LEFT(BH158,4),
IF(ISNUMBER(MATCH(LEFT(BH158,3),Final_modified_Intermediate[Burmese_Consonants],0)),LEFT(BH158,3),
IF(ISNUMBER(MATCH(LEFT(BH158,2),Final_modified_Intermediate[Burmese_Consonants],0)),LEFT(BH158,2),
IF(ISNUMBER(MATCH(LEFT(BH158,1),Final_modified_Intermediate[Burmese_Consonants],0)),LEFT(BH158,1),
IF(ISNUMBER(MATCH(LEFT(BH158,7),Final_Intermediate[Burmese_Consonants],0)),LEFT(BH158,7),
IF(ISNUMBER(MATCH(LEFT(BH158,6),Final_Intermediate[Burmese_Consonants],0)),LEFT(BH158,6),
IF(ISNUMBER(MATCH(LEFT(BH158,5),Final_Intermediate[Burmese_Consonants],0)),LEFT(BH158,5),
IF(ISNUMBER(MATCH(LEFT(BH158,4),Final_Intermediate[Burmese_Consonants],0)),LEFT(BH158,4),
IF(ISNUMBER(MATCH(LEFT(BH158,3),Final_Intermediate[Burmese_Consonants],0)),LEFT(BH158,3),
IF(ISNUMBER(MATCH(LEFT(BH158,2),Final_Intermediate[Burmese_Consonants],0)),LEFT(BH158,2),
IF(ISNUMBER(MATCH(LEFT(BH158,1),Final_Intermediate[Burmese_Consonants],0)),LEFT(BH158,1),
"")))))))))))))))</f>
        <v/>
      </c>
      <c r="AK158" t="str">
        <f>IF(AND(OR(BI158="။",BI158="၊"),LEN(BI158)=1),BI158,
IF(ISNUMBER(MATCH(LEFT(BI158,7),Final_modified_Intermediate[Burmese_Consonants],0)),LEFT(BI158,7),
IF(ISNUMBER(MATCH(LEFT(BI158,6),Final_modified_Intermediate[Burmese_Consonants],0)),LEFT(BI158,6),
IF(ISNUMBER(MATCH(LEFT(BI158,5),Final_modified_Intermediate[Burmese_Consonants],0)),LEFT(BI158,5),
IF(ISNUMBER(MATCH(LEFT(BI158,4),Final_modified_Intermediate[Burmese_Consonants],0)),LEFT(BI158,4),
IF(ISNUMBER(MATCH(LEFT(BI158,3),Final_modified_Intermediate[Burmese_Consonants],0)),LEFT(BI158,3),
IF(ISNUMBER(MATCH(LEFT(BI158,2),Final_modified_Intermediate[Burmese_Consonants],0)),LEFT(BI158,2),
IF(ISNUMBER(MATCH(LEFT(BI158,1),Final_modified_Intermediate[Burmese_Consonants],0)),LEFT(BI158,1),
IF(ISNUMBER(MATCH(LEFT(BI158,7),Final_Intermediate[Burmese_Consonants],0)),LEFT(BI158,7),
IF(ISNUMBER(MATCH(LEFT(BI158,6),Final_Intermediate[Burmese_Consonants],0)),LEFT(BI158,6),
IF(ISNUMBER(MATCH(LEFT(BI158,5),Final_Intermediate[Burmese_Consonants],0)),LEFT(BI158,5),
IF(ISNUMBER(MATCH(LEFT(BI158,4),Final_Intermediate[Burmese_Consonants],0)),LEFT(BI158,4),
IF(ISNUMBER(MATCH(LEFT(BI158,3),Final_Intermediate[Burmese_Consonants],0)),LEFT(BI158,3),
IF(ISNUMBER(MATCH(LEFT(BI158,2),Final_Intermediate[Burmese_Consonants],0)),LEFT(BI158,2),
IF(ISNUMBER(MATCH(LEFT(BI158,1),Final_Intermediate[Burmese_Consonants],0)),LEFT(BI158,1),
"")))))))))))))))</f>
        <v/>
      </c>
      <c r="AL158" t="str">
        <f>IF(AND(OR(BJ158="။",BJ158="၊"),LEN(BJ158)=1),BJ158,
IF(ISNUMBER(MATCH(LEFT(BJ158,7),Final_modified_Intermediate[Burmese_Consonants],0)),LEFT(BJ158,7),
IF(ISNUMBER(MATCH(LEFT(BJ158,6),Final_modified_Intermediate[Burmese_Consonants],0)),LEFT(BJ158,6),
IF(ISNUMBER(MATCH(LEFT(BJ158,5),Final_modified_Intermediate[Burmese_Consonants],0)),LEFT(BJ158,5),
IF(ISNUMBER(MATCH(LEFT(BJ158,4),Final_modified_Intermediate[Burmese_Consonants],0)),LEFT(BJ158,4),
IF(ISNUMBER(MATCH(LEFT(BJ158,3),Final_modified_Intermediate[Burmese_Consonants],0)),LEFT(BJ158,3),
IF(ISNUMBER(MATCH(LEFT(BJ158,2),Final_modified_Intermediate[Burmese_Consonants],0)),LEFT(BJ158,2),
IF(ISNUMBER(MATCH(LEFT(BJ158,1),Final_modified_Intermediate[Burmese_Consonants],0)),LEFT(BJ158,1),
IF(ISNUMBER(MATCH(LEFT(BJ158,7),Final_Intermediate[Burmese_Consonants],0)),LEFT(BJ158,7),
IF(ISNUMBER(MATCH(LEFT(BJ158,6),Final_Intermediate[Burmese_Consonants],0)),LEFT(BJ158,6),
IF(ISNUMBER(MATCH(LEFT(BJ158,5),Final_Intermediate[Burmese_Consonants],0)),LEFT(BJ158,5),
IF(ISNUMBER(MATCH(LEFT(BJ158,4),Final_Intermediate[Burmese_Consonants],0)),LEFT(BJ158,4),
IF(ISNUMBER(MATCH(LEFT(BJ158,3),Final_Intermediate[Burmese_Consonants],0)),LEFT(BJ158,3),
IF(ISNUMBER(MATCH(LEFT(BJ158,2),Final_Intermediate[Burmese_Consonants],0)),LEFT(BJ158,2),
IF(ISNUMBER(MATCH(LEFT(BJ158,1),Final_Intermediate[Burmese_Consonants],0)),LEFT(BJ158,1),
"")))))))))))))))</f>
        <v/>
      </c>
      <c r="AN158" t="e">
        <f>Compiler_Burmese[[#This Row],[Sr. No.]]</f>
        <v>#REF!</v>
      </c>
      <c r="AO15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5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8" t="e">
        <f>[2]!Vocabulary_Burmese[[#This Row],[Sr. No.]]</f>
        <v>#REF!</v>
      </c>
      <c r="BA158" t="str">
        <f>IF(Raw_data_N2_Kanji[[#This Row],[Categorie]]&lt;&gt;"","",
IF(ISNUMBER(MATCH(V,Special_list[Burmese word],0)),"",
SUBSTITUTE(Raw_data_N2_Kanji[[#This Row],[Raw]]," ","")))</f>
        <v>မန်ကျည်းဖျော်ရည်</v>
      </c>
      <c r="BB158" t="str">
        <f>RIGHT(Segregate18[[#This Row],[UPGRADE]],LEN(Segregate18[[#This Row],[UPGRADE]])-LEN(Compiler_Burmese[[#This Row],[1]]))</f>
        <v>ကျည်းဖျော်ရည်</v>
      </c>
      <c r="BC158" t="str">
        <f>RIGHT(Segregate18[[#This Row],[11]],LEN(Segregate18[[#This Row],[11]])-LEN(Compiler_Burmese[[#This Row],[2]]))</f>
        <v>ဖျော်ရည်</v>
      </c>
      <c r="BD158" t="str">
        <f>RIGHT(Segregate18[[#This Row],[21]],LEN(Segregate18[[#This Row],[21]])-LEN(Compiler_Burmese[[#This Row],[3]]))</f>
        <v>ရည်</v>
      </c>
      <c r="BE158" t="str">
        <f>RIGHT(Segregate18[[#This Row],[31]],LEN(Segregate18[[#This Row],[31]])-LEN(Compiler_Burmese[[#This Row],[4]]))</f>
        <v/>
      </c>
      <c r="BF158" t="str">
        <f>RIGHT(Segregate18[[#This Row],[41]],LEN(Segregate18[[#This Row],[41]])-LEN(Compiler_Burmese[[#This Row],[5]]))</f>
        <v/>
      </c>
      <c r="BG158" t="str">
        <f>RIGHT(Segregate18[[#This Row],[51]],LEN(Segregate18[[#This Row],[51]])-LEN(Compiler_Burmese[[#This Row],[6]]))</f>
        <v/>
      </c>
      <c r="BH158" t="str">
        <f>RIGHT(Segregate18[[#This Row],[61]],LEN(Segregate18[[#This Row],[61]])-LEN(Compiler_Burmese[[#This Row],[7]]))</f>
        <v/>
      </c>
      <c r="BI158" t="str">
        <f>RIGHT(Segregate18[[#This Row],[71]],LEN(Segregate18[[#This Row],[71]])-LEN(Compiler_Burmese[[#This Row],[8]]))</f>
        <v/>
      </c>
      <c r="BJ158" t="str">
        <f>RIGHT(Segregate18[[#This Row],[81]],LEN(Segregate18[[#This Row],[81]])-LEN(Compiler_Burmese[[#This Row],[9]]))</f>
        <v/>
      </c>
    </row>
    <row r="159" spans="1:62" ht="14.25" customHeight="1" x14ac:dyDescent="0.3">
      <c r="A159">
        <f>IF(Raw_data_N2_Kanji[[#This Row],[Categorie]]&lt;&gt;"",$A158+1,$A158)</f>
        <v>14</v>
      </c>
      <c r="B159" s="6">
        <f>IF(AND(Raw_data_N2_Kanji[[#This Row],[Supporting word 1]]="",Raw_data_N2_Kanji[[#This Row],[Supporting word 2]]=""),$B158,$B158+1)</f>
        <v>0</v>
      </c>
      <c r="C159" s="9">
        <f>ROW()-ROW(Raw_data_N2_Kanji[#Headers])</f>
        <v>157</v>
      </c>
      <c r="D159" s="9" t="s">
        <v>5</v>
      </c>
      <c r="E159" s="9" t="str">
        <f>IF(Raw_data_N2_Kanji[[#This Row],[Categorie]]="",$E158,Raw_data_N2_Kanji[[#This Row],[Categorie]])</f>
        <v>Drinks &amp; beverages</v>
      </c>
      <c r="F159" s="9">
        <f t="shared" si="3"/>
        <v>15</v>
      </c>
      <c r="G159" s="57" t="str">
        <f>Raw_data_N2_Kanji[[#This Row],[Lecture_no]]&amp;"_"&amp;Raw_data_N2_Kanji[[#This Row],[Receipe_no]]</f>
        <v>Drinks &amp; beverages_15</v>
      </c>
      <c r="H159" s="118" t="s">
        <v>27587</v>
      </c>
      <c r="I15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5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ပန်းသီးဖျော်ရည်</v>
      </c>
      <c r="K15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5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59" s="11"/>
      <c r="N159" s="11"/>
      <c r="O15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59" s="12" t="s">
        <v>27769</v>
      </c>
      <c r="Q159" s="12">
        <f>IF(Raw_data_N2_Kanji[[#This Row],[Receipe_no]]=0,$Q158,
$Q158+1)</f>
        <v>143</v>
      </c>
      <c r="R159" s="11"/>
      <c r="S159" s="11">
        <f>IF(Raw_data_N2_Kanji[[#This Row],[Marking]]="",1,"")</f>
        <v>1</v>
      </c>
      <c r="T159" s="11" t="str">
        <f>IF(Raw_data_N2_Kanji[[#This Row],[Marking_blank]]="",SUMPRODUCT(COUNTIF($S$3:$S159,$S159)),"")</f>
        <v/>
      </c>
      <c r="U159" s="12">
        <f>Raw_data_N2_Kanji[[#This Row],[Sr. no.]]</f>
        <v>157</v>
      </c>
      <c r="V159" s="11">
        <f>SUMPRODUCT(COUNTIF($J$3:$J159,$J159))</f>
        <v>1</v>
      </c>
      <c r="W159" s="82">
        <f>LEN('1_Raw_data'!$J159)</f>
        <v>15</v>
      </c>
      <c r="Y159" t="e">
        <f>Segregate18[[#This Row],[Sr. No.]]</f>
        <v>#REF!</v>
      </c>
      <c r="Z159" t="str">
        <f>IF(AND(OR(BA159="။",BA159="၊"),LEN(BA159)=1),BA159,
IF(ISNUMBER(MATCH(LEFT(BA159,7),Final_modified_Intermediate[Burmese_Consonants],0)),LEFT(BA159,7),
IF(ISNUMBER(MATCH(LEFT(BA159,6),Final_modified_Intermediate[Burmese_Consonants],0)),LEFT(BA159,6),
IF(ISNUMBER(MATCH(LEFT(BA159,5),Final_modified_Intermediate[Burmese_Consonants],0)),LEFT(BA159,5),
IF(ISNUMBER(MATCH(LEFT(BA159,4),Final_modified_Intermediate[Burmese_Consonants],0)),LEFT(BA159,4),
IF(ISNUMBER(MATCH(LEFT(BA159,3),Final_modified_Intermediate[Burmese_Consonants],0)),LEFT(BA159,3),
IF(ISNUMBER(MATCH(LEFT(BA159,2),Final_modified_Intermediate[Burmese_Consonants],0)),LEFT(BA159,2),
IF(ISNUMBER(MATCH(LEFT(BA159,1),Final_modified_Intermediate[Burmese_Consonants],0)),LEFT(BA159,1),
IF(ISNUMBER(MATCH(LEFT(BA159,7),Final_Intermediate[Burmese_Consonants],0)),LEFT(BA159,7),
IF(ISNUMBER(MATCH(LEFT(BA159,6),Final_Intermediate[Burmese_Consonants],0)),LEFT(BA159,6),
IF(ISNUMBER(MATCH(LEFT(BA159,5),Final_Intermediate[Burmese_Consonants],0)),LEFT(BA159,5),
IF(ISNUMBER(MATCH(LEFT(BA159,4),Final_Intermediate[Burmese_Consonants],0)),LEFT(BA159,4),
IF(ISNUMBER(MATCH(LEFT(BA159,3),Final_Intermediate[Burmese_Consonants],0)),LEFT(BA159,3),
IF(ISNUMBER(MATCH(LEFT(BA159,2),Final_Intermediate[Burmese_Consonants],0)),LEFT(BA159,2),
IF(ISNUMBER(MATCH(LEFT(BA159,1),Final_Intermediate[Burmese_Consonants],0)),LEFT(BA159,1),
"")))))))))))))))</f>
        <v>ပန်း</v>
      </c>
      <c r="AA15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59" t="str">
        <f>IF(AND(OR(BB159="။",BB159="၊"),LEN(BB159)=1),BB159,
IF(ISNUMBER(MATCH(LEFT(BB159,7),Final_modified_Intermediate[Burmese_Consonants],0)),LEFT(BB159,7),
IF(ISNUMBER(MATCH(LEFT(BB159,6),Final_modified_Intermediate[Burmese_Consonants],0)),LEFT(BB159,6),
IF(ISNUMBER(MATCH(LEFT(BB159,5),Final_modified_Intermediate[Burmese_Consonants],0)),LEFT(BB159,5),
IF(ISNUMBER(MATCH(LEFT(BB159,4),Final_modified_Intermediate[Burmese_Consonants],0)),LEFT(BB159,4),
IF(ISNUMBER(MATCH(LEFT(BB159,3),Final_modified_Intermediate[Burmese_Consonants],0)),LEFT(BB159,3),
IF(ISNUMBER(MATCH(LEFT(BB159,2),Final_modified_Intermediate[Burmese_Consonants],0)),LEFT(BB159,2),
IF(ISNUMBER(MATCH(LEFT(BB159,1),Final_modified_Intermediate[Burmese_Consonants],0)),LEFT(BB159,1),
IF(ISNUMBER(MATCH(LEFT(BB159,7),Final_Intermediate[Burmese_Consonants],0)),LEFT(BB159,7),
IF(ISNUMBER(MATCH(LEFT(BB159,6),Final_Intermediate[Burmese_Consonants],0)),LEFT(BB159,6),
IF(ISNUMBER(MATCH(LEFT(BB159,5),Final_Intermediate[Burmese_Consonants],0)),LEFT(BB159,5),
IF(ISNUMBER(MATCH(LEFT(BB159,4),Final_Intermediate[Burmese_Consonants],0)),LEFT(BB159,4),
IF(ISNUMBER(MATCH(LEFT(BB159,3),Final_Intermediate[Burmese_Consonants],0)),LEFT(BB159,3),
IF(ISNUMBER(MATCH(LEFT(BB159,2),Final_Intermediate[Burmese_Consonants],0)),LEFT(BB159,2),
IF(ISNUMBER(MATCH(LEFT(BB159,1),Final_Intermediate[Burmese_Consonants],0)),LEFT(BB159,1),
"")))))))))))))))</f>
        <v>သီး</v>
      </c>
      <c r="AC15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59" t="str">
        <f>IF(AND(OR(BC159="။",BC159="၊"),LEN(BC159)=1),BC159,
IF(ISNUMBER(MATCH(LEFT(BC159,7),Final_modified_Intermediate[Burmese_Consonants],0)),LEFT(BC159,7),
IF(ISNUMBER(MATCH(LEFT(BC159,6),Final_modified_Intermediate[Burmese_Consonants],0)),LEFT(BC159,6),
IF(ISNUMBER(MATCH(LEFT(BC159,5),Final_modified_Intermediate[Burmese_Consonants],0)),LEFT(BC159,5),
IF(ISNUMBER(MATCH(LEFT(BC159,4),Final_modified_Intermediate[Burmese_Consonants],0)),LEFT(BC159,4),
IF(ISNUMBER(MATCH(LEFT(BC159,3),Final_modified_Intermediate[Burmese_Consonants],0)),LEFT(BC159,3),
IF(ISNUMBER(MATCH(LEFT(BC159,2),Final_modified_Intermediate[Burmese_Consonants],0)),LEFT(BC159,2),
IF(ISNUMBER(MATCH(LEFT(BC159,1),Final_modified_Intermediate[Burmese_Consonants],0)),LEFT(BC159,1),
IF(ISNUMBER(MATCH(LEFT(BC159,7),Final_Intermediate[Burmese_Consonants],0)),LEFT(BC159,7),
IF(ISNUMBER(MATCH(LEFT(BC159,6),Final_Intermediate[Burmese_Consonants],0)),LEFT(BC159,6),
IF(ISNUMBER(MATCH(LEFT(BC159,5),Final_Intermediate[Burmese_Consonants],0)),LEFT(BC159,5),
IF(ISNUMBER(MATCH(LEFT(BC159,4),Final_Intermediate[Burmese_Consonants],0)),LEFT(BC159,4),
IF(ISNUMBER(MATCH(LEFT(BC159,3),Final_Intermediate[Burmese_Consonants],0)),LEFT(BC159,3),
IF(ISNUMBER(MATCH(LEFT(BC159,2),Final_Intermediate[Burmese_Consonants],0)),LEFT(BC159,2),
IF(ISNUMBER(MATCH(LEFT(BC159,1),Final_Intermediate[Burmese_Consonants],0)),LEFT(BC159,1),
"")))))))))))))))</f>
        <v>ဖျော်</v>
      </c>
      <c r="AE15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59" t="str">
        <f>IF(AND(OR(BD159="။",BD159="၊"),LEN(BD159)=1),BD159,
IF(ISNUMBER(MATCH(LEFT(BD159,7),Final_modified_Intermediate[Burmese_Consonants],0)),LEFT(BD159,7),
IF(ISNUMBER(MATCH(LEFT(BD159,6),Final_modified_Intermediate[Burmese_Consonants],0)),LEFT(BD159,6),
IF(ISNUMBER(MATCH(LEFT(BD159,5),Final_modified_Intermediate[Burmese_Consonants],0)),LEFT(BD159,5),
IF(ISNUMBER(MATCH(LEFT(BD159,4),Final_modified_Intermediate[Burmese_Consonants],0)),LEFT(BD159,4),
IF(ISNUMBER(MATCH(LEFT(BD159,3),Final_modified_Intermediate[Burmese_Consonants],0)),LEFT(BD159,3),
IF(ISNUMBER(MATCH(LEFT(BD159,2),Final_modified_Intermediate[Burmese_Consonants],0)),LEFT(BD159,2),
IF(ISNUMBER(MATCH(LEFT(BD159,1),Final_modified_Intermediate[Burmese_Consonants],0)),LEFT(BD159,1),
IF(ISNUMBER(MATCH(LEFT(BD159,7),Final_Intermediate[Burmese_Consonants],0)),LEFT(BD159,7),
IF(ISNUMBER(MATCH(LEFT(BD159,6),Final_Intermediate[Burmese_Consonants],0)),LEFT(BD159,6),
IF(ISNUMBER(MATCH(LEFT(BD159,5),Final_Intermediate[Burmese_Consonants],0)),LEFT(BD159,5),
IF(ISNUMBER(MATCH(LEFT(BD159,4),Final_Intermediate[Burmese_Consonants],0)),LEFT(BD159,4),
IF(ISNUMBER(MATCH(LEFT(BD159,3),Final_Intermediate[Burmese_Consonants],0)),LEFT(BD159,3),
IF(ISNUMBER(MATCH(LEFT(BD159,2),Final_Intermediate[Burmese_Consonants],0)),LEFT(BD159,2),
IF(ISNUMBER(MATCH(LEFT(BD159,1),Final_Intermediate[Burmese_Consonants],0)),LEFT(BD159,1),
"")))))))))))))))</f>
        <v>ရည်</v>
      </c>
      <c r="AG159" t="str">
        <f>IF(AND(OR(BE159="။",BE159="၊"),LEN(BE159)=1),BE159,
IF(ISNUMBER(MATCH(LEFT(BE159,7),Final_modified_Intermediate[Burmese_Consonants],0)),LEFT(BE159,7),
IF(ISNUMBER(MATCH(LEFT(BE159,6),Final_modified_Intermediate[Burmese_Consonants],0)),LEFT(BE159,6),
IF(ISNUMBER(MATCH(LEFT(BE159,5),Final_modified_Intermediate[Burmese_Consonants],0)),LEFT(BE159,5),
IF(ISNUMBER(MATCH(LEFT(BE159,4),Final_modified_Intermediate[Burmese_Consonants],0)),LEFT(BE159,4),
IF(ISNUMBER(MATCH(LEFT(BE159,3),Final_modified_Intermediate[Burmese_Consonants],0)),LEFT(BE159,3),
IF(ISNUMBER(MATCH(LEFT(BE159,2),Final_modified_Intermediate[Burmese_Consonants],0)),LEFT(BE159,2),
IF(ISNUMBER(MATCH(LEFT(BE159,1),Final_modified_Intermediate[Burmese_Consonants],0)),LEFT(BE159,1),
IF(ISNUMBER(MATCH(LEFT(BE159,7),Final_Intermediate[Burmese_Consonants],0)),LEFT(BE159,7),
IF(ISNUMBER(MATCH(LEFT(BE159,6),Final_Intermediate[Burmese_Consonants],0)),LEFT(BE159,6),
IF(ISNUMBER(MATCH(LEFT(BE159,5),Final_Intermediate[Burmese_Consonants],0)),LEFT(BE159,5),
IF(ISNUMBER(MATCH(LEFT(BE159,4),Final_Intermediate[Burmese_Consonants],0)),LEFT(BE159,4),
IF(ISNUMBER(MATCH(LEFT(BE159,3),Final_Intermediate[Burmese_Consonants],0)),LEFT(BE159,3),
IF(ISNUMBER(MATCH(LEFT(BE159,2),Final_Intermediate[Burmese_Consonants],0)),LEFT(BE159,2),
IF(ISNUMBER(MATCH(LEFT(BE159,1),Final_Intermediate[Burmese_Consonants],0)),LEFT(BE159,1),
"")))))))))))))))</f>
        <v/>
      </c>
      <c r="AH159" t="str">
        <f>IF(AND(OR(BF159="။",BF159="၊"),LEN(BF159)=1),BF159,
IF(ISNUMBER(MATCH(LEFT(BF159,7),Final_modified_Intermediate[Burmese_Consonants],0)),LEFT(BF159,7),
IF(ISNUMBER(MATCH(LEFT(BF159,6),Final_modified_Intermediate[Burmese_Consonants],0)),LEFT(BF159,6),
IF(ISNUMBER(MATCH(LEFT(BF159,5),Final_modified_Intermediate[Burmese_Consonants],0)),LEFT(BF159,5),
IF(ISNUMBER(MATCH(LEFT(BF159,4),Final_modified_Intermediate[Burmese_Consonants],0)),LEFT(BF159,4),
IF(ISNUMBER(MATCH(LEFT(BF159,3),Final_modified_Intermediate[Burmese_Consonants],0)),LEFT(BF159,3),
IF(ISNUMBER(MATCH(LEFT(BF159,2),Final_modified_Intermediate[Burmese_Consonants],0)),LEFT(BF159,2),
IF(ISNUMBER(MATCH(LEFT(BF159,1),Final_modified_Intermediate[Burmese_Consonants],0)),LEFT(BF159,1),
IF(ISNUMBER(MATCH(LEFT(BF159,7),Final_Intermediate[Burmese_Consonants],0)),LEFT(BF159,7),
IF(ISNUMBER(MATCH(LEFT(BF159,6),Final_Intermediate[Burmese_Consonants],0)),LEFT(BF159,6),
IF(ISNUMBER(MATCH(LEFT(BF159,5),Final_Intermediate[Burmese_Consonants],0)),LEFT(BF159,5),
IF(ISNUMBER(MATCH(LEFT(BF159,4),Final_Intermediate[Burmese_Consonants],0)),LEFT(BF159,4),
IF(ISNUMBER(MATCH(LEFT(BF159,3),Final_Intermediate[Burmese_Consonants],0)),LEFT(BF159,3),
IF(ISNUMBER(MATCH(LEFT(BF159,2),Final_Intermediate[Burmese_Consonants],0)),LEFT(BF159,2),
IF(ISNUMBER(MATCH(LEFT(BF159,1),Final_Intermediate[Burmese_Consonants],0)),LEFT(BF159,1),
"")))))))))))))))</f>
        <v/>
      </c>
      <c r="AI159" t="str">
        <f>IF(AND(OR(BG159="။",BG159="၊"),LEN(BG159)=1),BG159,
IF(ISNUMBER(MATCH(LEFT(BG159,7),Final_modified_Intermediate[Burmese_Consonants],0)),LEFT(BG159,7),
IF(ISNUMBER(MATCH(LEFT(BG159,6),Final_modified_Intermediate[Burmese_Consonants],0)),LEFT(BG159,6),
IF(ISNUMBER(MATCH(LEFT(BG159,5),Final_modified_Intermediate[Burmese_Consonants],0)),LEFT(BG159,5),
IF(ISNUMBER(MATCH(LEFT(BG159,4),Final_modified_Intermediate[Burmese_Consonants],0)),LEFT(BG159,4),
IF(ISNUMBER(MATCH(LEFT(BG159,3),Final_modified_Intermediate[Burmese_Consonants],0)),LEFT(BG159,3),
IF(ISNUMBER(MATCH(LEFT(BG159,2),Final_modified_Intermediate[Burmese_Consonants],0)),LEFT(BG159,2),
IF(ISNUMBER(MATCH(LEFT(BG159,1),Final_modified_Intermediate[Burmese_Consonants],0)),LEFT(BG159,1),
IF(ISNUMBER(MATCH(LEFT(BG159,7),Final_Intermediate[Burmese_Consonants],0)),LEFT(BG159,7),
IF(ISNUMBER(MATCH(LEFT(BG159,6),Final_Intermediate[Burmese_Consonants],0)),LEFT(BG159,6),
IF(ISNUMBER(MATCH(LEFT(BG159,5),Final_Intermediate[Burmese_Consonants],0)),LEFT(BG159,5),
IF(ISNUMBER(MATCH(LEFT(BG159,4),Final_Intermediate[Burmese_Consonants],0)),LEFT(BG159,4),
IF(ISNUMBER(MATCH(LEFT(BG159,3),Final_Intermediate[Burmese_Consonants],0)),LEFT(BG159,3),
IF(ISNUMBER(MATCH(LEFT(BG159,2),Final_Intermediate[Burmese_Consonants],0)),LEFT(BG159,2),
IF(ISNUMBER(MATCH(LEFT(BG159,1),Final_Intermediate[Burmese_Consonants],0)),LEFT(BG159,1),
"")))))))))))))))</f>
        <v/>
      </c>
      <c r="AJ159" t="str">
        <f>IF(AND(OR(BH159="။",BH159="၊"),LEN(BH159)=1),BH159,
IF(ISNUMBER(MATCH(LEFT(BH159,7),Final_modified_Intermediate[Burmese_Consonants],0)),LEFT(BH159,7),
IF(ISNUMBER(MATCH(LEFT(BH159,6),Final_modified_Intermediate[Burmese_Consonants],0)),LEFT(BH159,6),
IF(ISNUMBER(MATCH(LEFT(BH159,5),Final_modified_Intermediate[Burmese_Consonants],0)),LEFT(BH159,5),
IF(ISNUMBER(MATCH(LEFT(BH159,4),Final_modified_Intermediate[Burmese_Consonants],0)),LEFT(BH159,4),
IF(ISNUMBER(MATCH(LEFT(BH159,3),Final_modified_Intermediate[Burmese_Consonants],0)),LEFT(BH159,3),
IF(ISNUMBER(MATCH(LEFT(BH159,2),Final_modified_Intermediate[Burmese_Consonants],0)),LEFT(BH159,2),
IF(ISNUMBER(MATCH(LEFT(BH159,1),Final_modified_Intermediate[Burmese_Consonants],0)),LEFT(BH159,1),
IF(ISNUMBER(MATCH(LEFT(BH159,7),Final_Intermediate[Burmese_Consonants],0)),LEFT(BH159,7),
IF(ISNUMBER(MATCH(LEFT(BH159,6),Final_Intermediate[Burmese_Consonants],0)),LEFT(BH159,6),
IF(ISNUMBER(MATCH(LEFT(BH159,5),Final_Intermediate[Burmese_Consonants],0)),LEFT(BH159,5),
IF(ISNUMBER(MATCH(LEFT(BH159,4),Final_Intermediate[Burmese_Consonants],0)),LEFT(BH159,4),
IF(ISNUMBER(MATCH(LEFT(BH159,3),Final_Intermediate[Burmese_Consonants],0)),LEFT(BH159,3),
IF(ISNUMBER(MATCH(LEFT(BH159,2),Final_Intermediate[Burmese_Consonants],0)),LEFT(BH159,2),
IF(ISNUMBER(MATCH(LEFT(BH159,1),Final_Intermediate[Burmese_Consonants],0)),LEFT(BH159,1),
"")))))))))))))))</f>
        <v/>
      </c>
      <c r="AK159" t="str">
        <f>IF(AND(OR(BI159="။",BI159="၊"),LEN(BI159)=1),BI159,
IF(ISNUMBER(MATCH(LEFT(BI159,7),Final_modified_Intermediate[Burmese_Consonants],0)),LEFT(BI159,7),
IF(ISNUMBER(MATCH(LEFT(BI159,6),Final_modified_Intermediate[Burmese_Consonants],0)),LEFT(BI159,6),
IF(ISNUMBER(MATCH(LEFT(BI159,5),Final_modified_Intermediate[Burmese_Consonants],0)),LEFT(BI159,5),
IF(ISNUMBER(MATCH(LEFT(BI159,4),Final_modified_Intermediate[Burmese_Consonants],0)),LEFT(BI159,4),
IF(ISNUMBER(MATCH(LEFT(BI159,3),Final_modified_Intermediate[Burmese_Consonants],0)),LEFT(BI159,3),
IF(ISNUMBER(MATCH(LEFT(BI159,2),Final_modified_Intermediate[Burmese_Consonants],0)),LEFT(BI159,2),
IF(ISNUMBER(MATCH(LEFT(BI159,1),Final_modified_Intermediate[Burmese_Consonants],0)),LEFT(BI159,1),
IF(ISNUMBER(MATCH(LEFT(BI159,7),Final_Intermediate[Burmese_Consonants],0)),LEFT(BI159,7),
IF(ISNUMBER(MATCH(LEFT(BI159,6),Final_Intermediate[Burmese_Consonants],0)),LEFT(BI159,6),
IF(ISNUMBER(MATCH(LEFT(BI159,5),Final_Intermediate[Burmese_Consonants],0)),LEFT(BI159,5),
IF(ISNUMBER(MATCH(LEFT(BI159,4),Final_Intermediate[Burmese_Consonants],0)),LEFT(BI159,4),
IF(ISNUMBER(MATCH(LEFT(BI159,3),Final_Intermediate[Burmese_Consonants],0)),LEFT(BI159,3),
IF(ISNUMBER(MATCH(LEFT(BI159,2),Final_Intermediate[Burmese_Consonants],0)),LEFT(BI159,2),
IF(ISNUMBER(MATCH(LEFT(BI159,1),Final_Intermediate[Burmese_Consonants],0)),LEFT(BI159,1),
"")))))))))))))))</f>
        <v/>
      </c>
      <c r="AL159" t="str">
        <f>IF(AND(OR(BJ159="။",BJ159="၊"),LEN(BJ159)=1),BJ159,
IF(ISNUMBER(MATCH(LEFT(BJ159,7),Final_modified_Intermediate[Burmese_Consonants],0)),LEFT(BJ159,7),
IF(ISNUMBER(MATCH(LEFT(BJ159,6),Final_modified_Intermediate[Burmese_Consonants],0)),LEFT(BJ159,6),
IF(ISNUMBER(MATCH(LEFT(BJ159,5),Final_modified_Intermediate[Burmese_Consonants],0)),LEFT(BJ159,5),
IF(ISNUMBER(MATCH(LEFT(BJ159,4),Final_modified_Intermediate[Burmese_Consonants],0)),LEFT(BJ159,4),
IF(ISNUMBER(MATCH(LEFT(BJ159,3),Final_modified_Intermediate[Burmese_Consonants],0)),LEFT(BJ159,3),
IF(ISNUMBER(MATCH(LEFT(BJ159,2),Final_modified_Intermediate[Burmese_Consonants],0)),LEFT(BJ159,2),
IF(ISNUMBER(MATCH(LEFT(BJ159,1),Final_modified_Intermediate[Burmese_Consonants],0)),LEFT(BJ159,1),
IF(ISNUMBER(MATCH(LEFT(BJ159,7),Final_Intermediate[Burmese_Consonants],0)),LEFT(BJ159,7),
IF(ISNUMBER(MATCH(LEFT(BJ159,6),Final_Intermediate[Burmese_Consonants],0)),LEFT(BJ159,6),
IF(ISNUMBER(MATCH(LEFT(BJ159,5),Final_Intermediate[Burmese_Consonants],0)),LEFT(BJ159,5),
IF(ISNUMBER(MATCH(LEFT(BJ159,4),Final_Intermediate[Burmese_Consonants],0)),LEFT(BJ159,4),
IF(ISNUMBER(MATCH(LEFT(BJ159,3),Final_Intermediate[Burmese_Consonants],0)),LEFT(BJ159,3),
IF(ISNUMBER(MATCH(LEFT(BJ159,2),Final_Intermediate[Burmese_Consonants],0)),LEFT(BJ159,2),
IF(ISNUMBER(MATCH(LEFT(BJ159,1),Final_Intermediate[Burmese_Consonants],0)),LEFT(BJ159,1),
"")))))))))))))))</f>
        <v/>
      </c>
      <c r="AN159" t="e">
        <f>Compiler_Burmese[[#This Row],[Sr. No.]]</f>
        <v>#REF!</v>
      </c>
      <c r="AO15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5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5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5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5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5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5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5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5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5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59" t="e">
        <f>[2]!Vocabulary_Burmese[[#This Row],[Sr. No.]]</f>
        <v>#REF!</v>
      </c>
      <c r="BA159" t="str">
        <f>IF(Raw_data_N2_Kanji[[#This Row],[Categorie]]&lt;&gt;"","",
IF(ISNUMBER(MATCH(V,Special_list[Burmese word],0)),"",
SUBSTITUTE(Raw_data_N2_Kanji[[#This Row],[Raw]]," ","")))</f>
        <v>ပန်းသီးဖျော်ရည်</v>
      </c>
      <c r="BB159" t="str">
        <f>RIGHT(Segregate18[[#This Row],[UPGRADE]],LEN(Segregate18[[#This Row],[UPGRADE]])-LEN(Compiler_Burmese[[#This Row],[1]]))</f>
        <v>သီးဖျော်ရည်</v>
      </c>
      <c r="BC159" t="str">
        <f>RIGHT(Segregate18[[#This Row],[11]],LEN(Segregate18[[#This Row],[11]])-LEN(Compiler_Burmese[[#This Row],[2]]))</f>
        <v>ဖျော်ရည်</v>
      </c>
      <c r="BD159" t="str">
        <f>RIGHT(Segregate18[[#This Row],[21]],LEN(Segregate18[[#This Row],[21]])-LEN(Compiler_Burmese[[#This Row],[3]]))</f>
        <v>ရည်</v>
      </c>
      <c r="BE159" t="str">
        <f>RIGHT(Segregate18[[#This Row],[31]],LEN(Segregate18[[#This Row],[31]])-LEN(Compiler_Burmese[[#This Row],[4]]))</f>
        <v/>
      </c>
      <c r="BF159" t="str">
        <f>RIGHT(Segregate18[[#This Row],[41]],LEN(Segregate18[[#This Row],[41]])-LEN(Compiler_Burmese[[#This Row],[5]]))</f>
        <v/>
      </c>
      <c r="BG159" t="str">
        <f>RIGHT(Segregate18[[#This Row],[51]],LEN(Segregate18[[#This Row],[51]])-LEN(Compiler_Burmese[[#This Row],[6]]))</f>
        <v/>
      </c>
      <c r="BH159" t="str">
        <f>RIGHT(Segregate18[[#This Row],[61]],LEN(Segregate18[[#This Row],[61]])-LEN(Compiler_Burmese[[#This Row],[7]]))</f>
        <v/>
      </c>
      <c r="BI159" t="str">
        <f>RIGHT(Segregate18[[#This Row],[71]],LEN(Segregate18[[#This Row],[71]])-LEN(Compiler_Burmese[[#This Row],[8]]))</f>
        <v/>
      </c>
      <c r="BJ159" t="str">
        <f>RIGHT(Segregate18[[#This Row],[81]],LEN(Segregate18[[#This Row],[81]])-LEN(Compiler_Burmese[[#This Row],[9]]))</f>
        <v/>
      </c>
    </row>
    <row r="160" spans="1:62" ht="14.25" customHeight="1" x14ac:dyDescent="0.3">
      <c r="A160">
        <f>IF(Raw_data_N2_Kanji[[#This Row],[Categorie]]&lt;&gt;"",$A159+1,$A159)</f>
        <v>14</v>
      </c>
      <c r="B160" s="6">
        <f>IF(AND(Raw_data_N2_Kanji[[#This Row],[Supporting word 1]]="",Raw_data_N2_Kanji[[#This Row],[Supporting word 2]]=""),$B159,$B159+1)</f>
        <v>0</v>
      </c>
      <c r="C160" s="9">
        <f>ROW()-ROW(Raw_data_N2_Kanji[#Headers])</f>
        <v>158</v>
      </c>
      <c r="D160" s="9" t="s">
        <v>5</v>
      </c>
      <c r="E160" s="9" t="str">
        <f>IF(Raw_data_N2_Kanji[[#This Row],[Categorie]]="",$E159,Raw_data_N2_Kanji[[#This Row],[Categorie]])</f>
        <v>Drinks &amp; beverages</v>
      </c>
      <c r="F160" s="9">
        <f t="shared" si="3"/>
        <v>16</v>
      </c>
      <c r="G160" s="57" t="str">
        <f>Raw_data_N2_Kanji[[#This Row],[Lecture_no]]&amp;"_"&amp;Raw_data_N2_Kanji[[#This Row],[Receipe_no]]</f>
        <v>Drinks &amp; beverages_16</v>
      </c>
      <c r="H160" s="11" t="s">
        <v>27588</v>
      </c>
      <c r="I16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ဖရဲသီးဖျော်ရည်</v>
      </c>
      <c r="K16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0" s="11"/>
      <c r="N160" s="11"/>
      <c r="O16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0" s="12" t="s">
        <v>27770</v>
      </c>
      <c r="Q160" s="12">
        <f>IF(Raw_data_N2_Kanji[[#This Row],[Receipe_no]]=0,$Q159,
$Q159+1)</f>
        <v>144</v>
      </c>
      <c r="R160" s="11"/>
      <c r="S160" s="11">
        <f>IF(Raw_data_N2_Kanji[[#This Row],[Marking]]="",1,"")</f>
        <v>1</v>
      </c>
      <c r="T160" s="11" t="str">
        <f>IF(Raw_data_N2_Kanji[[#This Row],[Marking_blank]]="",SUMPRODUCT(COUNTIF($S$3:$S160,$S160)),"")</f>
        <v/>
      </c>
      <c r="U160" s="12">
        <f>Raw_data_N2_Kanji[[#This Row],[Sr. no.]]</f>
        <v>158</v>
      </c>
      <c r="V160" s="11">
        <f>SUMPRODUCT(COUNTIF($J$3:$J160,$J160))</f>
        <v>1</v>
      </c>
      <c r="W160" s="82">
        <f>LEN('1_Raw_data'!$J160)</f>
        <v>14</v>
      </c>
      <c r="Y160" t="e">
        <f>Segregate18[[#This Row],[Sr. No.]]</f>
        <v>#REF!</v>
      </c>
      <c r="Z160" t="str">
        <f>IF(AND(OR(BA160="။",BA160="၊"),LEN(BA160)=1),BA160,
IF(ISNUMBER(MATCH(LEFT(BA160,7),Final_modified_Intermediate[Burmese_Consonants],0)),LEFT(BA160,7),
IF(ISNUMBER(MATCH(LEFT(BA160,6),Final_modified_Intermediate[Burmese_Consonants],0)),LEFT(BA160,6),
IF(ISNUMBER(MATCH(LEFT(BA160,5),Final_modified_Intermediate[Burmese_Consonants],0)),LEFT(BA160,5),
IF(ISNUMBER(MATCH(LEFT(BA160,4),Final_modified_Intermediate[Burmese_Consonants],0)),LEFT(BA160,4),
IF(ISNUMBER(MATCH(LEFT(BA160,3),Final_modified_Intermediate[Burmese_Consonants],0)),LEFT(BA160,3),
IF(ISNUMBER(MATCH(LEFT(BA160,2),Final_modified_Intermediate[Burmese_Consonants],0)),LEFT(BA160,2),
IF(ISNUMBER(MATCH(LEFT(BA160,1),Final_modified_Intermediate[Burmese_Consonants],0)),LEFT(BA160,1),
IF(ISNUMBER(MATCH(LEFT(BA160,7),Final_Intermediate[Burmese_Consonants],0)),LEFT(BA160,7),
IF(ISNUMBER(MATCH(LEFT(BA160,6),Final_Intermediate[Burmese_Consonants],0)),LEFT(BA160,6),
IF(ISNUMBER(MATCH(LEFT(BA160,5),Final_Intermediate[Burmese_Consonants],0)),LEFT(BA160,5),
IF(ISNUMBER(MATCH(LEFT(BA160,4),Final_Intermediate[Burmese_Consonants],0)),LEFT(BA160,4),
IF(ISNUMBER(MATCH(LEFT(BA160,3),Final_Intermediate[Burmese_Consonants],0)),LEFT(BA160,3),
IF(ISNUMBER(MATCH(LEFT(BA160,2),Final_Intermediate[Burmese_Consonants],0)),LEFT(BA160,2),
IF(ISNUMBER(MATCH(LEFT(BA160,1),Final_Intermediate[Burmese_Consonants],0)),LEFT(BA160,1),
"")))))))))))))))</f>
        <v>ဖ</v>
      </c>
      <c r="AA16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0" t="str">
        <f>IF(AND(OR(BB160="။",BB160="၊"),LEN(BB160)=1),BB160,
IF(ISNUMBER(MATCH(LEFT(BB160,7),Final_modified_Intermediate[Burmese_Consonants],0)),LEFT(BB160,7),
IF(ISNUMBER(MATCH(LEFT(BB160,6),Final_modified_Intermediate[Burmese_Consonants],0)),LEFT(BB160,6),
IF(ISNUMBER(MATCH(LEFT(BB160,5),Final_modified_Intermediate[Burmese_Consonants],0)),LEFT(BB160,5),
IF(ISNUMBER(MATCH(LEFT(BB160,4),Final_modified_Intermediate[Burmese_Consonants],0)),LEFT(BB160,4),
IF(ISNUMBER(MATCH(LEFT(BB160,3),Final_modified_Intermediate[Burmese_Consonants],0)),LEFT(BB160,3),
IF(ISNUMBER(MATCH(LEFT(BB160,2),Final_modified_Intermediate[Burmese_Consonants],0)),LEFT(BB160,2),
IF(ISNUMBER(MATCH(LEFT(BB160,1),Final_modified_Intermediate[Burmese_Consonants],0)),LEFT(BB160,1),
IF(ISNUMBER(MATCH(LEFT(BB160,7),Final_Intermediate[Burmese_Consonants],0)),LEFT(BB160,7),
IF(ISNUMBER(MATCH(LEFT(BB160,6),Final_Intermediate[Burmese_Consonants],0)),LEFT(BB160,6),
IF(ISNUMBER(MATCH(LEFT(BB160,5),Final_Intermediate[Burmese_Consonants],0)),LEFT(BB160,5),
IF(ISNUMBER(MATCH(LEFT(BB160,4),Final_Intermediate[Burmese_Consonants],0)),LEFT(BB160,4),
IF(ISNUMBER(MATCH(LEFT(BB160,3),Final_Intermediate[Burmese_Consonants],0)),LEFT(BB160,3),
IF(ISNUMBER(MATCH(LEFT(BB160,2),Final_Intermediate[Burmese_Consonants],0)),LEFT(BB160,2),
IF(ISNUMBER(MATCH(LEFT(BB160,1),Final_Intermediate[Burmese_Consonants],0)),LEFT(BB160,1),
"")))))))))))))))</f>
        <v>ရဲ</v>
      </c>
      <c r="AC16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0" t="str">
        <f>IF(AND(OR(BC160="။",BC160="၊"),LEN(BC160)=1),BC160,
IF(ISNUMBER(MATCH(LEFT(BC160,7),Final_modified_Intermediate[Burmese_Consonants],0)),LEFT(BC160,7),
IF(ISNUMBER(MATCH(LEFT(BC160,6),Final_modified_Intermediate[Burmese_Consonants],0)),LEFT(BC160,6),
IF(ISNUMBER(MATCH(LEFT(BC160,5),Final_modified_Intermediate[Burmese_Consonants],0)),LEFT(BC160,5),
IF(ISNUMBER(MATCH(LEFT(BC160,4),Final_modified_Intermediate[Burmese_Consonants],0)),LEFT(BC160,4),
IF(ISNUMBER(MATCH(LEFT(BC160,3),Final_modified_Intermediate[Burmese_Consonants],0)),LEFT(BC160,3),
IF(ISNUMBER(MATCH(LEFT(BC160,2),Final_modified_Intermediate[Burmese_Consonants],0)),LEFT(BC160,2),
IF(ISNUMBER(MATCH(LEFT(BC160,1),Final_modified_Intermediate[Burmese_Consonants],0)),LEFT(BC160,1),
IF(ISNUMBER(MATCH(LEFT(BC160,7),Final_Intermediate[Burmese_Consonants],0)),LEFT(BC160,7),
IF(ISNUMBER(MATCH(LEFT(BC160,6),Final_Intermediate[Burmese_Consonants],0)),LEFT(BC160,6),
IF(ISNUMBER(MATCH(LEFT(BC160,5),Final_Intermediate[Burmese_Consonants],0)),LEFT(BC160,5),
IF(ISNUMBER(MATCH(LEFT(BC160,4),Final_Intermediate[Burmese_Consonants],0)),LEFT(BC160,4),
IF(ISNUMBER(MATCH(LEFT(BC160,3),Final_Intermediate[Burmese_Consonants],0)),LEFT(BC160,3),
IF(ISNUMBER(MATCH(LEFT(BC160,2),Final_Intermediate[Burmese_Consonants],0)),LEFT(BC160,2),
IF(ISNUMBER(MATCH(LEFT(BC160,1),Final_Intermediate[Burmese_Consonants],0)),LEFT(BC160,1),
"")))))))))))))))</f>
        <v>သီး</v>
      </c>
      <c r="AE16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0" t="str">
        <f>IF(AND(OR(BD160="။",BD160="၊"),LEN(BD160)=1),BD160,
IF(ISNUMBER(MATCH(LEFT(BD160,7),Final_modified_Intermediate[Burmese_Consonants],0)),LEFT(BD160,7),
IF(ISNUMBER(MATCH(LEFT(BD160,6),Final_modified_Intermediate[Burmese_Consonants],0)),LEFT(BD160,6),
IF(ISNUMBER(MATCH(LEFT(BD160,5),Final_modified_Intermediate[Burmese_Consonants],0)),LEFT(BD160,5),
IF(ISNUMBER(MATCH(LEFT(BD160,4),Final_modified_Intermediate[Burmese_Consonants],0)),LEFT(BD160,4),
IF(ISNUMBER(MATCH(LEFT(BD160,3),Final_modified_Intermediate[Burmese_Consonants],0)),LEFT(BD160,3),
IF(ISNUMBER(MATCH(LEFT(BD160,2),Final_modified_Intermediate[Burmese_Consonants],0)),LEFT(BD160,2),
IF(ISNUMBER(MATCH(LEFT(BD160,1),Final_modified_Intermediate[Burmese_Consonants],0)),LEFT(BD160,1),
IF(ISNUMBER(MATCH(LEFT(BD160,7),Final_Intermediate[Burmese_Consonants],0)),LEFT(BD160,7),
IF(ISNUMBER(MATCH(LEFT(BD160,6),Final_Intermediate[Burmese_Consonants],0)),LEFT(BD160,6),
IF(ISNUMBER(MATCH(LEFT(BD160,5),Final_Intermediate[Burmese_Consonants],0)),LEFT(BD160,5),
IF(ISNUMBER(MATCH(LEFT(BD160,4),Final_Intermediate[Burmese_Consonants],0)),LEFT(BD160,4),
IF(ISNUMBER(MATCH(LEFT(BD160,3),Final_Intermediate[Burmese_Consonants],0)),LEFT(BD160,3),
IF(ISNUMBER(MATCH(LEFT(BD160,2),Final_Intermediate[Burmese_Consonants],0)),LEFT(BD160,2),
IF(ISNUMBER(MATCH(LEFT(BD160,1),Final_Intermediate[Burmese_Consonants],0)),LEFT(BD160,1),
"")))))))))))))))</f>
        <v>ဖျော်</v>
      </c>
      <c r="AG160" t="str">
        <f>IF(AND(OR(BE160="။",BE160="၊"),LEN(BE160)=1),BE160,
IF(ISNUMBER(MATCH(LEFT(BE160,7),Final_modified_Intermediate[Burmese_Consonants],0)),LEFT(BE160,7),
IF(ISNUMBER(MATCH(LEFT(BE160,6),Final_modified_Intermediate[Burmese_Consonants],0)),LEFT(BE160,6),
IF(ISNUMBER(MATCH(LEFT(BE160,5),Final_modified_Intermediate[Burmese_Consonants],0)),LEFT(BE160,5),
IF(ISNUMBER(MATCH(LEFT(BE160,4),Final_modified_Intermediate[Burmese_Consonants],0)),LEFT(BE160,4),
IF(ISNUMBER(MATCH(LEFT(BE160,3),Final_modified_Intermediate[Burmese_Consonants],0)),LEFT(BE160,3),
IF(ISNUMBER(MATCH(LEFT(BE160,2),Final_modified_Intermediate[Burmese_Consonants],0)),LEFT(BE160,2),
IF(ISNUMBER(MATCH(LEFT(BE160,1),Final_modified_Intermediate[Burmese_Consonants],0)),LEFT(BE160,1),
IF(ISNUMBER(MATCH(LEFT(BE160,7),Final_Intermediate[Burmese_Consonants],0)),LEFT(BE160,7),
IF(ISNUMBER(MATCH(LEFT(BE160,6),Final_Intermediate[Burmese_Consonants],0)),LEFT(BE160,6),
IF(ISNUMBER(MATCH(LEFT(BE160,5),Final_Intermediate[Burmese_Consonants],0)),LEFT(BE160,5),
IF(ISNUMBER(MATCH(LEFT(BE160,4),Final_Intermediate[Burmese_Consonants],0)),LEFT(BE160,4),
IF(ISNUMBER(MATCH(LEFT(BE160,3),Final_Intermediate[Burmese_Consonants],0)),LEFT(BE160,3),
IF(ISNUMBER(MATCH(LEFT(BE160,2),Final_Intermediate[Burmese_Consonants],0)),LEFT(BE160,2),
IF(ISNUMBER(MATCH(LEFT(BE160,1),Final_Intermediate[Burmese_Consonants],0)),LEFT(BE160,1),
"")))))))))))))))</f>
        <v>ရည်</v>
      </c>
      <c r="AH160" t="str">
        <f>IF(AND(OR(BF160="။",BF160="၊"),LEN(BF160)=1),BF160,
IF(ISNUMBER(MATCH(LEFT(BF160,7),Final_modified_Intermediate[Burmese_Consonants],0)),LEFT(BF160,7),
IF(ISNUMBER(MATCH(LEFT(BF160,6),Final_modified_Intermediate[Burmese_Consonants],0)),LEFT(BF160,6),
IF(ISNUMBER(MATCH(LEFT(BF160,5),Final_modified_Intermediate[Burmese_Consonants],0)),LEFT(BF160,5),
IF(ISNUMBER(MATCH(LEFT(BF160,4),Final_modified_Intermediate[Burmese_Consonants],0)),LEFT(BF160,4),
IF(ISNUMBER(MATCH(LEFT(BF160,3),Final_modified_Intermediate[Burmese_Consonants],0)),LEFT(BF160,3),
IF(ISNUMBER(MATCH(LEFT(BF160,2),Final_modified_Intermediate[Burmese_Consonants],0)),LEFT(BF160,2),
IF(ISNUMBER(MATCH(LEFT(BF160,1),Final_modified_Intermediate[Burmese_Consonants],0)),LEFT(BF160,1),
IF(ISNUMBER(MATCH(LEFT(BF160,7),Final_Intermediate[Burmese_Consonants],0)),LEFT(BF160,7),
IF(ISNUMBER(MATCH(LEFT(BF160,6),Final_Intermediate[Burmese_Consonants],0)),LEFT(BF160,6),
IF(ISNUMBER(MATCH(LEFT(BF160,5),Final_Intermediate[Burmese_Consonants],0)),LEFT(BF160,5),
IF(ISNUMBER(MATCH(LEFT(BF160,4),Final_Intermediate[Burmese_Consonants],0)),LEFT(BF160,4),
IF(ISNUMBER(MATCH(LEFT(BF160,3),Final_Intermediate[Burmese_Consonants],0)),LEFT(BF160,3),
IF(ISNUMBER(MATCH(LEFT(BF160,2),Final_Intermediate[Burmese_Consonants],0)),LEFT(BF160,2),
IF(ISNUMBER(MATCH(LEFT(BF160,1),Final_Intermediate[Burmese_Consonants],0)),LEFT(BF160,1),
"")))))))))))))))</f>
        <v/>
      </c>
      <c r="AI160" t="str">
        <f>IF(AND(OR(BG160="။",BG160="၊"),LEN(BG160)=1),BG160,
IF(ISNUMBER(MATCH(LEFT(BG160,7),Final_modified_Intermediate[Burmese_Consonants],0)),LEFT(BG160,7),
IF(ISNUMBER(MATCH(LEFT(BG160,6),Final_modified_Intermediate[Burmese_Consonants],0)),LEFT(BG160,6),
IF(ISNUMBER(MATCH(LEFT(BG160,5),Final_modified_Intermediate[Burmese_Consonants],0)),LEFT(BG160,5),
IF(ISNUMBER(MATCH(LEFT(BG160,4),Final_modified_Intermediate[Burmese_Consonants],0)),LEFT(BG160,4),
IF(ISNUMBER(MATCH(LEFT(BG160,3),Final_modified_Intermediate[Burmese_Consonants],0)),LEFT(BG160,3),
IF(ISNUMBER(MATCH(LEFT(BG160,2),Final_modified_Intermediate[Burmese_Consonants],0)),LEFT(BG160,2),
IF(ISNUMBER(MATCH(LEFT(BG160,1),Final_modified_Intermediate[Burmese_Consonants],0)),LEFT(BG160,1),
IF(ISNUMBER(MATCH(LEFT(BG160,7),Final_Intermediate[Burmese_Consonants],0)),LEFT(BG160,7),
IF(ISNUMBER(MATCH(LEFT(BG160,6),Final_Intermediate[Burmese_Consonants],0)),LEFT(BG160,6),
IF(ISNUMBER(MATCH(LEFT(BG160,5),Final_Intermediate[Burmese_Consonants],0)),LEFT(BG160,5),
IF(ISNUMBER(MATCH(LEFT(BG160,4),Final_Intermediate[Burmese_Consonants],0)),LEFT(BG160,4),
IF(ISNUMBER(MATCH(LEFT(BG160,3),Final_Intermediate[Burmese_Consonants],0)),LEFT(BG160,3),
IF(ISNUMBER(MATCH(LEFT(BG160,2),Final_Intermediate[Burmese_Consonants],0)),LEFT(BG160,2),
IF(ISNUMBER(MATCH(LEFT(BG160,1),Final_Intermediate[Burmese_Consonants],0)),LEFT(BG160,1),
"")))))))))))))))</f>
        <v/>
      </c>
      <c r="AJ160" t="str">
        <f>IF(AND(OR(BH160="။",BH160="၊"),LEN(BH160)=1),BH160,
IF(ISNUMBER(MATCH(LEFT(BH160,7),Final_modified_Intermediate[Burmese_Consonants],0)),LEFT(BH160,7),
IF(ISNUMBER(MATCH(LEFT(BH160,6),Final_modified_Intermediate[Burmese_Consonants],0)),LEFT(BH160,6),
IF(ISNUMBER(MATCH(LEFT(BH160,5),Final_modified_Intermediate[Burmese_Consonants],0)),LEFT(BH160,5),
IF(ISNUMBER(MATCH(LEFT(BH160,4),Final_modified_Intermediate[Burmese_Consonants],0)),LEFT(BH160,4),
IF(ISNUMBER(MATCH(LEFT(BH160,3),Final_modified_Intermediate[Burmese_Consonants],0)),LEFT(BH160,3),
IF(ISNUMBER(MATCH(LEFT(BH160,2),Final_modified_Intermediate[Burmese_Consonants],0)),LEFT(BH160,2),
IF(ISNUMBER(MATCH(LEFT(BH160,1),Final_modified_Intermediate[Burmese_Consonants],0)),LEFT(BH160,1),
IF(ISNUMBER(MATCH(LEFT(BH160,7),Final_Intermediate[Burmese_Consonants],0)),LEFT(BH160,7),
IF(ISNUMBER(MATCH(LEFT(BH160,6),Final_Intermediate[Burmese_Consonants],0)),LEFT(BH160,6),
IF(ISNUMBER(MATCH(LEFT(BH160,5),Final_Intermediate[Burmese_Consonants],0)),LEFT(BH160,5),
IF(ISNUMBER(MATCH(LEFT(BH160,4),Final_Intermediate[Burmese_Consonants],0)),LEFT(BH160,4),
IF(ISNUMBER(MATCH(LEFT(BH160,3),Final_Intermediate[Burmese_Consonants],0)),LEFT(BH160,3),
IF(ISNUMBER(MATCH(LEFT(BH160,2),Final_Intermediate[Burmese_Consonants],0)),LEFT(BH160,2),
IF(ISNUMBER(MATCH(LEFT(BH160,1),Final_Intermediate[Burmese_Consonants],0)),LEFT(BH160,1),
"")))))))))))))))</f>
        <v/>
      </c>
      <c r="AK160" t="str">
        <f>IF(AND(OR(BI160="။",BI160="၊"),LEN(BI160)=1),BI160,
IF(ISNUMBER(MATCH(LEFT(BI160,7),Final_modified_Intermediate[Burmese_Consonants],0)),LEFT(BI160,7),
IF(ISNUMBER(MATCH(LEFT(BI160,6),Final_modified_Intermediate[Burmese_Consonants],0)),LEFT(BI160,6),
IF(ISNUMBER(MATCH(LEFT(BI160,5),Final_modified_Intermediate[Burmese_Consonants],0)),LEFT(BI160,5),
IF(ISNUMBER(MATCH(LEFT(BI160,4),Final_modified_Intermediate[Burmese_Consonants],0)),LEFT(BI160,4),
IF(ISNUMBER(MATCH(LEFT(BI160,3),Final_modified_Intermediate[Burmese_Consonants],0)),LEFT(BI160,3),
IF(ISNUMBER(MATCH(LEFT(BI160,2),Final_modified_Intermediate[Burmese_Consonants],0)),LEFT(BI160,2),
IF(ISNUMBER(MATCH(LEFT(BI160,1),Final_modified_Intermediate[Burmese_Consonants],0)),LEFT(BI160,1),
IF(ISNUMBER(MATCH(LEFT(BI160,7),Final_Intermediate[Burmese_Consonants],0)),LEFT(BI160,7),
IF(ISNUMBER(MATCH(LEFT(BI160,6),Final_Intermediate[Burmese_Consonants],0)),LEFT(BI160,6),
IF(ISNUMBER(MATCH(LEFT(BI160,5),Final_Intermediate[Burmese_Consonants],0)),LEFT(BI160,5),
IF(ISNUMBER(MATCH(LEFT(BI160,4),Final_Intermediate[Burmese_Consonants],0)),LEFT(BI160,4),
IF(ISNUMBER(MATCH(LEFT(BI160,3),Final_Intermediate[Burmese_Consonants],0)),LEFT(BI160,3),
IF(ISNUMBER(MATCH(LEFT(BI160,2),Final_Intermediate[Burmese_Consonants],0)),LEFT(BI160,2),
IF(ISNUMBER(MATCH(LEFT(BI160,1),Final_Intermediate[Burmese_Consonants],0)),LEFT(BI160,1),
"")))))))))))))))</f>
        <v/>
      </c>
      <c r="AL160" t="str">
        <f>IF(AND(OR(BJ160="။",BJ160="၊"),LEN(BJ160)=1),BJ160,
IF(ISNUMBER(MATCH(LEFT(BJ160,7),Final_modified_Intermediate[Burmese_Consonants],0)),LEFT(BJ160,7),
IF(ISNUMBER(MATCH(LEFT(BJ160,6),Final_modified_Intermediate[Burmese_Consonants],0)),LEFT(BJ160,6),
IF(ISNUMBER(MATCH(LEFT(BJ160,5),Final_modified_Intermediate[Burmese_Consonants],0)),LEFT(BJ160,5),
IF(ISNUMBER(MATCH(LEFT(BJ160,4),Final_modified_Intermediate[Burmese_Consonants],0)),LEFT(BJ160,4),
IF(ISNUMBER(MATCH(LEFT(BJ160,3),Final_modified_Intermediate[Burmese_Consonants],0)),LEFT(BJ160,3),
IF(ISNUMBER(MATCH(LEFT(BJ160,2),Final_modified_Intermediate[Burmese_Consonants],0)),LEFT(BJ160,2),
IF(ISNUMBER(MATCH(LEFT(BJ160,1),Final_modified_Intermediate[Burmese_Consonants],0)),LEFT(BJ160,1),
IF(ISNUMBER(MATCH(LEFT(BJ160,7),Final_Intermediate[Burmese_Consonants],0)),LEFT(BJ160,7),
IF(ISNUMBER(MATCH(LEFT(BJ160,6),Final_Intermediate[Burmese_Consonants],0)),LEFT(BJ160,6),
IF(ISNUMBER(MATCH(LEFT(BJ160,5),Final_Intermediate[Burmese_Consonants],0)),LEFT(BJ160,5),
IF(ISNUMBER(MATCH(LEFT(BJ160,4),Final_Intermediate[Burmese_Consonants],0)),LEFT(BJ160,4),
IF(ISNUMBER(MATCH(LEFT(BJ160,3),Final_Intermediate[Burmese_Consonants],0)),LEFT(BJ160,3),
IF(ISNUMBER(MATCH(LEFT(BJ160,2),Final_Intermediate[Burmese_Consonants],0)),LEFT(BJ160,2),
IF(ISNUMBER(MATCH(LEFT(BJ160,1),Final_Intermediate[Burmese_Consonants],0)),LEFT(BJ160,1),
"")))))))))))))))</f>
        <v/>
      </c>
      <c r="AN160" t="e">
        <f>Compiler_Burmese[[#This Row],[Sr. No.]]</f>
        <v>#REF!</v>
      </c>
      <c r="AO16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फ्यौ2</v>
      </c>
      <c r="AS16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ये³¹22</v>
      </c>
      <c r="AT16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0" t="e">
        <f>[2]!Vocabulary_Burmese[[#This Row],[Sr. No.]]</f>
        <v>#REF!</v>
      </c>
      <c r="BA160" t="str">
        <f>IF(Raw_data_N2_Kanji[[#This Row],[Categorie]]&lt;&gt;"","",
IF(ISNUMBER(MATCH(V,Special_list[Burmese word],0)),"",
SUBSTITUTE(Raw_data_N2_Kanji[[#This Row],[Raw]]," ","")))</f>
        <v>ဖရဲသီးဖျော်ရည်</v>
      </c>
      <c r="BB160" t="str">
        <f>RIGHT(Segregate18[[#This Row],[UPGRADE]],LEN(Segregate18[[#This Row],[UPGRADE]])-LEN(Compiler_Burmese[[#This Row],[1]]))</f>
        <v>ရဲသီးဖျော်ရည်</v>
      </c>
      <c r="BC160" t="str">
        <f>RIGHT(Segregate18[[#This Row],[11]],LEN(Segregate18[[#This Row],[11]])-LEN(Compiler_Burmese[[#This Row],[2]]))</f>
        <v>သီးဖျော်ရည်</v>
      </c>
      <c r="BD160" t="str">
        <f>RIGHT(Segregate18[[#This Row],[21]],LEN(Segregate18[[#This Row],[21]])-LEN(Compiler_Burmese[[#This Row],[3]]))</f>
        <v>ဖျော်ရည်</v>
      </c>
      <c r="BE160" t="str">
        <f>RIGHT(Segregate18[[#This Row],[31]],LEN(Segregate18[[#This Row],[31]])-LEN(Compiler_Burmese[[#This Row],[4]]))</f>
        <v>ရည်</v>
      </c>
      <c r="BF160" t="str">
        <f>RIGHT(Segregate18[[#This Row],[41]],LEN(Segregate18[[#This Row],[41]])-LEN(Compiler_Burmese[[#This Row],[5]]))</f>
        <v/>
      </c>
      <c r="BG160" t="str">
        <f>RIGHT(Segregate18[[#This Row],[51]],LEN(Segregate18[[#This Row],[51]])-LEN(Compiler_Burmese[[#This Row],[6]]))</f>
        <v/>
      </c>
      <c r="BH160" t="str">
        <f>RIGHT(Segregate18[[#This Row],[61]],LEN(Segregate18[[#This Row],[61]])-LEN(Compiler_Burmese[[#This Row],[7]]))</f>
        <v/>
      </c>
      <c r="BI160" t="str">
        <f>RIGHT(Segregate18[[#This Row],[71]],LEN(Segregate18[[#This Row],[71]])-LEN(Compiler_Burmese[[#This Row],[8]]))</f>
        <v/>
      </c>
      <c r="BJ160" t="str">
        <f>RIGHT(Segregate18[[#This Row],[81]],LEN(Segregate18[[#This Row],[81]])-LEN(Compiler_Burmese[[#This Row],[9]]))</f>
        <v/>
      </c>
    </row>
    <row r="161" spans="1:62" ht="14.25" customHeight="1" x14ac:dyDescent="0.3">
      <c r="A161">
        <f>IF(Raw_data_N2_Kanji[[#This Row],[Categorie]]&lt;&gt;"",$A160+1,$A160)</f>
        <v>14</v>
      </c>
      <c r="B161" s="6">
        <f>IF(AND(Raw_data_N2_Kanji[[#This Row],[Supporting word 1]]="",Raw_data_N2_Kanji[[#This Row],[Supporting word 2]]=""),$B160,$B160+1)</f>
        <v>0</v>
      </c>
      <c r="C161" s="9">
        <f>ROW()-ROW(Raw_data_N2_Kanji[#Headers])</f>
        <v>159</v>
      </c>
      <c r="D161" s="9" t="s">
        <v>5</v>
      </c>
      <c r="E161" s="9" t="str">
        <f>IF(Raw_data_N2_Kanji[[#This Row],[Categorie]]="",$E160,Raw_data_N2_Kanji[[#This Row],[Categorie]])</f>
        <v>Drinks &amp; beverages</v>
      </c>
      <c r="F161" s="9">
        <f t="shared" si="3"/>
        <v>17</v>
      </c>
      <c r="G161" s="57" t="str">
        <f>Raw_data_N2_Kanji[[#This Row],[Lecture_no]]&amp;"_"&amp;Raw_data_N2_Kanji[[#This Row],[Receipe_no]]</f>
        <v>Drinks &amp; beverages_17</v>
      </c>
      <c r="H161" s="11" t="s">
        <v>27589</v>
      </c>
      <c r="I16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လိုင်ချီးဖျော်ရည်</v>
      </c>
      <c r="K16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1" s="11"/>
      <c r="N161" s="11"/>
      <c r="O16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1" s="12" t="s">
        <v>27771</v>
      </c>
      <c r="Q161" s="12">
        <f>IF(Raw_data_N2_Kanji[[#This Row],[Receipe_no]]=0,$Q160,
$Q160+1)</f>
        <v>145</v>
      </c>
      <c r="R161" s="11"/>
      <c r="S161" s="11">
        <f>IF(Raw_data_N2_Kanji[[#This Row],[Marking]]="",1,"")</f>
        <v>1</v>
      </c>
      <c r="T161" s="11" t="str">
        <f>IF(Raw_data_N2_Kanji[[#This Row],[Marking_blank]]="",SUMPRODUCT(COUNTIF($S$3:$S161,$S161)),"")</f>
        <v/>
      </c>
      <c r="U161" s="12">
        <f>Raw_data_N2_Kanji[[#This Row],[Sr. no.]]</f>
        <v>159</v>
      </c>
      <c r="V161" s="11">
        <f>SUMPRODUCT(COUNTIF($J$3:$J161,$J161))</f>
        <v>1</v>
      </c>
      <c r="W161" s="82">
        <f>LEN('1_Raw_data'!$J161)</f>
        <v>17</v>
      </c>
      <c r="Y161" t="e">
        <f>Segregate18[[#This Row],[Sr. No.]]</f>
        <v>#REF!</v>
      </c>
      <c r="Z161" t="str">
        <f>IF(AND(OR(BA161="။",BA161="၊"),LEN(BA161)=1),BA161,
IF(ISNUMBER(MATCH(LEFT(BA161,7),Final_modified_Intermediate[Burmese_Consonants],0)),LEFT(BA161,7),
IF(ISNUMBER(MATCH(LEFT(BA161,6),Final_modified_Intermediate[Burmese_Consonants],0)),LEFT(BA161,6),
IF(ISNUMBER(MATCH(LEFT(BA161,5),Final_modified_Intermediate[Burmese_Consonants],0)),LEFT(BA161,5),
IF(ISNUMBER(MATCH(LEFT(BA161,4),Final_modified_Intermediate[Burmese_Consonants],0)),LEFT(BA161,4),
IF(ISNUMBER(MATCH(LEFT(BA161,3),Final_modified_Intermediate[Burmese_Consonants],0)),LEFT(BA161,3),
IF(ISNUMBER(MATCH(LEFT(BA161,2),Final_modified_Intermediate[Burmese_Consonants],0)),LEFT(BA161,2),
IF(ISNUMBER(MATCH(LEFT(BA161,1),Final_modified_Intermediate[Burmese_Consonants],0)),LEFT(BA161,1),
IF(ISNUMBER(MATCH(LEFT(BA161,7),Final_Intermediate[Burmese_Consonants],0)),LEFT(BA161,7),
IF(ISNUMBER(MATCH(LEFT(BA161,6),Final_Intermediate[Burmese_Consonants],0)),LEFT(BA161,6),
IF(ISNUMBER(MATCH(LEFT(BA161,5),Final_Intermediate[Burmese_Consonants],0)),LEFT(BA161,5),
IF(ISNUMBER(MATCH(LEFT(BA161,4),Final_Intermediate[Burmese_Consonants],0)),LEFT(BA161,4),
IF(ISNUMBER(MATCH(LEFT(BA161,3),Final_Intermediate[Burmese_Consonants],0)),LEFT(BA161,3),
IF(ISNUMBER(MATCH(LEFT(BA161,2),Final_Intermediate[Burmese_Consonants],0)),LEFT(BA161,2),
IF(ISNUMBER(MATCH(LEFT(BA161,1),Final_Intermediate[Burmese_Consonants],0)),LEFT(BA161,1),
"")))))))))))))))</f>
        <v>လိုင်</v>
      </c>
      <c r="AA16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1" t="str">
        <f>IF(AND(OR(BB161="။",BB161="၊"),LEN(BB161)=1),BB161,
IF(ISNUMBER(MATCH(LEFT(BB161,7),Final_modified_Intermediate[Burmese_Consonants],0)),LEFT(BB161,7),
IF(ISNUMBER(MATCH(LEFT(BB161,6),Final_modified_Intermediate[Burmese_Consonants],0)),LEFT(BB161,6),
IF(ISNUMBER(MATCH(LEFT(BB161,5),Final_modified_Intermediate[Burmese_Consonants],0)),LEFT(BB161,5),
IF(ISNUMBER(MATCH(LEFT(BB161,4),Final_modified_Intermediate[Burmese_Consonants],0)),LEFT(BB161,4),
IF(ISNUMBER(MATCH(LEFT(BB161,3),Final_modified_Intermediate[Burmese_Consonants],0)),LEFT(BB161,3),
IF(ISNUMBER(MATCH(LEFT(BB161,2),Final_modified_Intermediate[Burmese_Consonants],0)),LEFT(BB161,2),
IF(ISNUMBER(MATCH(LEFT(BB161,1),Final_modified_Intermediate[Burmese_Consonants],0)),LEFT(BB161,1),
IF(ISNUMBER(MATCH(LEFT(BB161,7),Final_Intermediate[Burmese_Consonants],0)),LEFT(BB161,7),
IF(ISNUMBER(MATCH(LEFT(BB161,6),Final_Intermediate[Burmese_Consonants],0)),LEFT(BB161,6),
IF(ISNUMBER(MATCH(LEFT(BB161,5),Final_Intermediate[Burmese_Consonants],0)),LEFT(BB161,5),
IF(ISNUMBER(MATCH(LEFT(BB161,4),Final_Intermediate[Burmese_Consonants],0)),LEFT(BB161,4),
IF(ISNUMBER(MATCH(LEFT(BB161,3),Final_Intermediate[Burmese_Consonants],0)),LEFT(BB161,3),
IF(ISNUMBER(MATCH(LEFT(BB161,2),Final_Intermediate[Burmese_Consonants],0)),LEFT(BB161,2),
IF(ISNUMBER(MATCH(LEFT(BB161,1),Final_Intermediate[Burmese_Consonants],0)),LEFT(BB161,1),
"")))))))))))))))</f>
        <v>ချီး</v>
      </c>
      <c r="AC16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1" t="str">
        <f>IF(AND(OR(BC161="။",BC161="၊"),LEN(BC161)=1),BC161,
IF(ISNUMBER(MATCH(LEFT(BC161,7),Final_modified_Intermediate[Burmese_Consonants],0)),LEFT(BC161,7),
IF(ISNUMBER(MATCH(LEFT(BC161,6),Final_modified_Intermediate[Burmese_Consonants],0)),LEFT(BC161,6),
IF(ISNUMBER(MATCH(LEFT(BC161,5),Final_modified_Intermediate[Burmese_Consonants],0)),LEFT(BC161,5),
IF(ISNUMBER(MATCH(LEFT(BC161,4),Final_modified_Intermediate[Burmese_Consonants],0)),LEFT(BC161,4),
IF(ISNUMBER(MATCH(LEFT(BC161,3),Final_modified_Intermediate[Burmese_Consonants],0)),LEFT(BC161,3),
IF(ISNUMBER(MATCH(LEFT(BC161,2),Final_modified_Intermediate[Burmese_Consonants],0)),LEFT(BC161,2),
IF(ISNUMBER(MATCH(LEFT(BC161,1),Final_modified_Intermediate[Burmese_Consonants],0)),LEFT(BC161,1),
IF(ISNUMBER(MATCH(LEFT(BC161,7),Final_Intermediate[Burmese_Consonants],0)),LEFT(BC161,7),
IF(ISNUMBER(MATCH(LEFT(BC161,6),Final_Intermediate[Burmese_Consonants],0)),LEFT(BC161,6),
IF(ISNUMBER(MATCH(LEFT(BC161,5),Final_Intermediate[Burmese_Consonants],0)),LEFT(BC161,5),
IF(ISNUMBER(MATCH(LEFT(BC161,4),Final_Intermediate[Burmese_Consonants],0)),LEFT(BC161,4),
IF(ISNUMBER(MATCH(LEFT(BC161,3),Final_Intermediate[Burmese_Consonants],0)),LEFT(BC161,3),
IF(ISNUMBER(MATCH(LEFT(BC161,2),Final_Intermediate[Burmese_Consonants],0)),LEFT(BC161,2),
IF(ISNUMBER(MATCH(LEFT(BC161,1),Final_Intermediate[Burmese_Consonants],0)),LEFT(BC161,1),
"")))))))))))))))</f>
        <v>ဖျော်</v>
      </c>
      <c r="AE16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1" t="str">
        <f>IF(AND(OR(BD161="။",BD161="၊"),LEN(BD161)=1),BD161,
IF(ISNUMBER(MATCH(LEFT(BD161,7),Final_modified_Intermediate[Burmese_Consonants],0)),LEFT(BD161,7),
IF(ISNUMBER(MATCH(LEFT(BD161,6),Final_modified_Intermediate[Burmese_Consonants],0)),LEFT(BD161,6),
IF(ISNUMBER(MATCH(LEFT(BD161,5),Final_modified_Intermediate[Burmese_Consonants],0)),LEFT(BD161,5),
IF(ISNUMBER(MATCH(LEFT(BD161,4),Final_modified_Intermediate[Burmese_Consonants],0)),LEFT(BD161,4),
IF(ISNUMBER(MATCH(LEFT(BD161,3),Final_modified_Intermediate[Burmese_Consonants],0)),LEFT(BD161,3),
IF(ISNUMBER(MATCH(LEFT(BD161,2),Final_modified_Intermediate[Burmese_Consonants],0)),LEFT(BD161,2),
IF(ISNUMBER(MATCH(LEFT(BD161,1),Final_modified_Intermediate[Burmese_Consonants],0)),LEFT(BD161,1),
IF(ISNUMBER(MATCH(LEFT(BD161,7),Final_Intermediate[Burmese_Consonants],0)),LEFT(BD161,7),
IF(ISNUMBER(MATCH(LEFT(BD161,6),Final_Intermediate[Burmese_Consonants],0)),LEFT(BD161,6),
IF(ISNUMBER(MATCH(LEFT(BD161,5),Final_Intermediate[Burmese_Consonants],0)),LEFT(BD161,5),
IF(ISNUMBER(MATCH(LEFT(BD161,4),Final_Intermediate[Burmese_Consonants],0)),LEFT(BD161,4),
IF(ISNUMBER(MATCH(LEFT(BD161,3),Final_Intermediate[Burmese_Consonants],0)),LEFT(BD161,3),
IF(ISNUMBER(MATCH(LEFT(BD161,2),Final_Intermediate[Burmese_Consonants],0)),LEFT(BD161,2),
IF(ISNUMBER(MATCH(LEFT(BD161,1),Final_Intermediate[Burmese_Consonants],0)),LEFT(BD161,1),
"")))))))))))))))</f>
        <v>ရည်</v>
      </c>
      <c r="AG161" t="str">
        <f>IF(AND(OR(BE161="။",BE161="၊"),LEN(BE161)=1),BE161,
IF(ISNUMBER(MATCH(LEFT(BE161,7),Final_modified_Intermediate[Burmese_Consonants],0)),LEFT(BE161,7),
IF(ISNUMBER(MATCH(LEFT(BE161,6),Final_modified_Intermediate[Burmese_Consonants],0)),LEFT(BE161,6),
IF(ISNUMBER(MATCH(LEFT(BE161,5),Final_modified_Intermediate[Burmese_Consonants],0)),LEFT(BE161,5),
IF(ISNUMBER(MATCH(LEFT(BE161,4),Final_modified_Intermediate[Burmese_Consonants],0)),LEFT(BE161,4),
IF(ISNUMBER(MATCH(LEFT(BE161,3),Final_modified_Intermediate[Burmese_Consonants],0)),LEFT(BE161,3),
IF(ISNUMBER(MATCH(LEFT(BE161,2),Final_modified_Intermediate[Burmese_Consonants],0)),LEFT(BE161,2),
IF(ISNUMBER(MATCH(LEFT(BE161,1),Final_modified_Intermediate[Burmese_Consonants],0)),LEFT(BE161,1),
IF(ISNUMBER(MATCH(LEFT(BE161,7),Final_Intermediate[Burmese_Consonants],0)),LEFT(BE161,7),
IF(ISNUMBER(MATCH(LEFT(BE161,6),Final_Intermediate[Burmese_Consonants],0)),LEFT(BE161,6),
IF(ISNUMBER(MATCH(LEFT(BE161,5),Final_Intermediate[Burmese_Consonants],0)),LEFT(BE161,5),
IF(ISNUMBER(MATCH(LEFT(BE161,4),Final_Intermediate[Burmese_Consonants],0)),LEFT(BE161,4),
IF(ISNUMBER(MATCH(LEFT(BE161,3),Final_Intermediate[Burmese_Consonants],0)),LEFT(BE161,3),
IF(ISNUMBER(MATCH(LEFT(BE161,2),Final_Intermediate[Burmese_Consonants],0)),LEFT(BE161,2),
IF(ISNUMBER(MATCH(LEFT(BE161,1),Final_Intermediate[Burmese_Consonants],0)),LEFT(BE161,1),
"")))))))))))))))</f>
        <v/>
      </c>
      <c r="AH161" t="str">
        <f>IF(AND(OR(BF161="။",BF161="၊"),LEN(BF161)=1),BF161,
IF(ISNUMBER(MATCH(LEFT(BF161,7),Final_modified_Intermediate[Burmese_Consonants],0)),LEFT(BF161,7),
IF(ISNUMBER(MATCH(LEFT(BF161,6),Final_modified_Intermediate[Burmese_Consonants],0)),LEFT(BF161,6),
IF(ISNUMBER(MATCH(LEFT(BF161,5),Final_modified_Intermediate[Burmese_Consonants],0)),LEFT(BF161,5),
IF(ISNUMBER(MATCH(LEFT(BF161,4),Final_modified_Intermediate[Burmese_Consonants],0)),LEFT(BF161,4),
IF(ISNUMBER(MATCH(LEFT(BF161,3),Final_modified_Intermediate[Burmese_Consonants],0)),LEFT(BF161,3),
IF(ISNUMBER(MATCH(LEFT(BF161,2),Final_modified_Intermediate[Burmese_Consonants],0)),LEFT(BF161,2),
IF(ISNUMBER(MATCH(LEFT(BF161,1),Final_modified_Intermediate[Burmese_Consonants],0)),LEFT(BF161,1),
IF(ISNUMBER(MATCH(LEFT(BF161,7),Final_Intermediate[Burmese_Consonants],0)),LEFT(BF161,7),
IF(ISNUMBER(MATCH(LEFT(BF161,6),Final_Intermediate[Burmese_Consonants],0)),LEFT(BF161,6),
IF(ISNUMBER(MATCH(LEFT(BF161,5),Final_Intermediate[Burmese_Consonants],0)),LEFT(BF161,5),
IF(ISNUMBER(MATCH(LEFT(BF161,4),Final_Intermediate[Burmese_Consonants],0)),LEFT(BF161,4),
IF(ISNUMBER(MATCH(LEFT(BF161,3),Final_Intermediate[Burmese_Consonants],0)),LEFT(BF161,3),
IF(ISNUMBER(MATCH(LEFT(BF161,2),Final_Intermediate[Burmese_Consonants],0)),LEFT(BF161,2),
IF(ISNUMBER(MATCH(LEFT(BF161,1),Final_Intermediate[Burmese_Consonants],0)),LEFT(BF161,1),
"")))))))))))))))</f>
        <v/>
      </c>
      <c r="AI161" t="str">
        <f>IF(AND(OR(BG161="။",BG161="၊"),LEN(BG161)=1),BG161,
IF(ISNUMBER(MATCH(LEFT(BG161,7),Final_modified_Intermediate[Burmese_Consonants],0)),LEFT(BG161,7),
IF(ISNUMBER(MATCH(LEFT(BG161,6),Final_modified_Intermediate[Burmese_Consonants],0)),LEFT(BG161,6),
IF(ISNUMBER(MATCH(LEFT(BG161,5),Final_modified_Intermediate[Burmese_Consonants],0)),LEFT(BG161,5),
IF(ISNUMBER(MATCH(LEFT(BG161,4),Final_modified_Intermediate[Burmese_Consonants],0)),LEFT(BG161,4),
IF(ISNUMBER(MATCH(LEFT(BG161,3),Final_modified_Intermediate[Burmese_Consonants],0)),LEFT(BG161,3),
IF(ISNUMBER(MATCH(LEFT(BG161,2),Final_modified_Intermediate[Burmese_Consonants],0)),LEFT(BG161,2),
IF(ISNUMBER(MATCH(LEFT(BG161,1),Final_modified_Intermediate[Burmese_Consonants],0)),LEFT(BG161,1),
IF(ISNUMBER(MATCH(LEFT(BG161,7),Final_Intermediate[Burmese_Consonants],0)),LEFT(BG161,7),
IF(ISNUMBER(MATCH(LEFT(BG161,6),Final_Intermediate[Burmese_Consonants],0)),LEFT(BG161,6),
IF(ISNUMBER(MATCH(LEFT(BG161,5),Final_Intermediate[Burmese_Consonants],0)),LEFT(BG161,5),
IF(ISNUMBER(MATCH(LEFT(BG161,4),Final_Intermediate[Burmese_Consonants],0)),LEFT(BG161,4),
IF(ISNUMBER(MATCH(LEFT(BG161,3),Final_Intermediate[Burmese_Consonants],0)),LEFT(BG161,3),
IF(ISNUMBER(MATCH(LEFT(BG161,2),Final_Intermediate[Burmese_Consonants],0)),LEFT(BG161,2),
IF(ISNUMBER(MATCH(LEFT(BG161,1),Final_Intermediate[Burmese_Consonants],0)),LEFT(BG161,1),
"")))))))))))))))</f>
        <v/>
      </c>
      <c r="AJ161" t="str">
        <f>IF(AND(OR(BH161="။",BH161="၊"),LEN(BH161)=1),BH161,
IF(ISNUMBER(MATCH(LEFT(BH161,7),Final_modified_Intermediate[Burmese_Consonants],0)),LEFT(BH161,7),
IF(ISNUMBER(MATCH(LEFT(BH161,6),Final_modified_Intermediate[Burmese_Consonants],0)),LEFT(BH161,6),
IF(ISNUMBER(MATCH(LEFT(BH161,5),Final_modified_Intermediate[Burmese_Consonants],0)),LEFT(BH161,5),
IF(ISNUMBER(MATCH(LEFT(BH161,4),Final_modified_Intermediate[Burmese_Consonants],0)),LEFT(BH161,4),
IF(ISNUMBER(MATCH(LEFT(BH161,3),Final_modified_Intermediate[Burmese_Consonants],0)),LEFT(BH161,3),
IF(ISNUMBER(MATCH(LEFT(BH161,2),Final_modified_Intermediate[Burmese_Consonants],0)),LEFT(BH161,2),
IF(ISNUMBER(MATCH(LEFT(BH161,1),Final_modified_Intermediate[Burmese_Consonants],0)),LEFT(BH161,1),
IF(ISNUMBER(MATCH(LEFT(BH161,7),Final_Intermediate[Burmese_Consonants],0)),LEFT(BH161,7),
IF(ISNUMBER(MATCH(LEFT(BH161,6),Final_Intermediate[Burmese_Consonants],0)),LEFT(BH161,6),
IF(ISNUMBER(MATCH(LEFT(BH161,5),Final_Intermediate[Burmese_Consonants],0)),LEFT(BH161,5),
IF(ISNUMBER(MATCH(LEFT(BH161,4),Final_Intermediate[Burmese_Consonants],0)),LEFT(BH161,4),
IF(ISNUMBER(MATCH(LEFT(BH161,3),Final_Intermediate[Burmese_Consonants],0)),LEFT(BH161,3),
IF(ISNUMBER(MATCH(LEFT(BH161,2),Final_Intermediate[Burmese_Consonants],0)),LEFT(BH161,2),
IF(ISNUMBER(MATCH(LEFT(BH161,1),Final_Intermediate[Burmese_Consonants],0)),LEFT(BH161,1),
"")))))))))))))))</f>
        <v/>
      </c>
      <c r="AK161" t="str">
        <f>IF(AND(OR(BI161="။",BI161="၊"),LEN(BI161)=1),BI161,
IF(ISNUMBER(MATCH(LEFT(BI161,7),Final_modified_Intermediate[Burmese_Consonants],0)),LEFT(BI161,7),
IF(ISNUMBER(MATCH(LEFT(BI161,6),Final_modified_Intermediate[Burmese_Consonants],0)),LEFT(BI161,6),
IF(ISNUMBER(MATCH(LEFT(BI161,5),Final_modified_Intermediate[Burmese_Consonants],0)),LEFT(BI161,5),
IF(ISNUMBER(MATCH(LEFT(BI161,4),Final_modified_Intermediate[Burmese_Consonants],0)),LEFT(BI161,4),
IF(ISNUMBER(MATCH(LEFT(BI161,3),Final_modified_Intermediate[Burmese_Consonants],0)),LEFT(BI161,3),
IF(ISNUMBER(MATCH(LEFT(BI161,2),Final_modified_Intermediate[Burmese_Consonants],0)),LEFT(BI161,2),
IF(ISNUMBER(MATCH(LEFT(BI161,1),Final_modified_Intermediate[Burmese_Consonants],0)),LEFT(BI161,1),
IF(ISNUMBER(MATCH(LEFT(BI161,7),Final_Intermediate[Burmese_Consonants],0)),LEFT(BI161,7),
IF(ISNUMBER(MATCH(LEFT(BI161,6),Final_Intermediate[Burmese_Consonants],0)),LEFT(BI161,6),
IF(ISNUMBER(MATCH(LEFT(BI161,5),Final_Intermediate[Burmese_Consonants],0)),LEFT(BI161,5),
IF(ISNUMBER(MATCH(LEFT(BI161,4),Final_Intermediate[Burmese_Consonants],0)),LEFT(BI161,4),
IF(ISNUMBER(MATCH(LEFT(BI161,3),Final_Intermediate[Burmese_Consonants],0)),LEFT(BI161,3),
IF(ISNUMBER(MATCH(LEFT(BI161,2),Final_Intermediate[Burmese_Consonants],0)),LEFT(BI161,2),
IF(ISNUMBER(MATCH(LEFT(BI161,1),Final_Intermediate[Burmese_Consonants],0)),LEFT(BI161,1),
"")))))))))))))))</f>
        <v/>
      </c>
      <c r="AL161" t="str">
        <f>IF(AND(OR(BJ161="။",BJ161="၊"),LEN(BJ161)=1),BJ161,
IF(ISNUMBER(MATCH(LEFT(BJ161,7),Final_modified_Intermediate[Burmese_Consonants],0)),LEFT(BJ161,7),
IF(ISNUMBER(MATCH(LEFT(BJ161,6),Final_modified_Intermediate[Burmese_Consonants],0)),LEFT(BJ161,6),
IF(ISNUMBER(MATCH(LEFT(BJ161,5),Final_modified_Intermediate[Burmese_Consonants],0)),LEFT(BJ161,5),
IF(ISNUMBER(MATCH(LEFT(BJ161,4),Final_modified_Intermediate[Burmese_Consonants],0)),LEFT(BJ161,4),
IF(ISNUMBER(MATCH(LEFT(BJ161,3),Final_modified_Intermediate[Burmese_Consonants],0)),LEFT(BJ161,3),
IF(ISNUMBER(MATCH(LEFT(BJ161,2),Final_modified_Intermediate[Burmese_Consonants],0)),LEFT(BJ161,2),
IF(ISNUMBER(MATCH(LEFT(BJ161,1),Final_modified_Intermediate[Burmese_Consonants],0)),LEFT(BJ161,1),
IF(ISNUMBER(MATCH(LEFT(BJ161,7),Final_Intermediate[Burmese_Consonants],0)),LEFT(BJ161,7),
IF(ISNUMBER(MATCH(LEFT(BJ161,6),Final_Intermediate[Burmese_Consonants],0)),LEFT(BJ161,6),
IF(ISNUMBER(MATCH(LEFT(BJ161,5),Final_Intermediate[Burmese_Consonants],0)),LEFT(BJ161,5),
IF(ISNUMBER(MATCH(LEFT(BJ161,4),Final_Intermediate[Burmese_Consonants],0)),LEFT(BJ161,4),
IF(ISNUMBER(MATCH(LEFT(BJ161,3),Final_Intermediate[Burmese_Consonants],0)),LEFT(BJ161,3),
IF(ISNUMBER(MATCH(LEFT(BJ161,2),Final_Intermediate[Burmese_Consonants],0)),LEFT(BJ161,2),
IF(ISNUMBER(MATCH(LEFT(BJ161,1),Final_Intermediate[Burmese_Consonants],0)),LEFT(BJ161,1),
"")))))))))))))))</f>
        <v/>
      </c>
      <c r="AN161" t="e">
        <f>Compiler_Burmese[[#This Row],[Sr. No.]]</f>
        <v>#REF!</v>
      </c>
      <c r="AO16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6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1" t="e">
        <f>[2]!Vocabulary_Burmese[[#This Row],[Sr. No.]]</f>
        <v>#REF!</v>
      </c>
      <c r="BA161" t="str">
        <f>IF(Raw_data_N2_Kanji[[#This Row],[Categorie]]&lt;&gt;"","",
IF(ISNUMBER(MATCH(V,Special_list[Burmese word],0)),"",
SUBSTITUTE(Raw_data_N2_Kanji[[#This Row],[Raw]]," ","")))</f>
        <v>လိုင်ချီးဖျော်ရည်</v>
      </c>
      <c r="BB161" t="str">
        <f>RIGHT(Segregate18[[#This Row],[UPGRADE]],LEN(Segregate18[[#This Row],[UPGRADE]])-LEN(Compiler_Burmese[[#This Row],[1]]))</f>
        <v>ချီးဖျော်ရည်</v>
      </c>
      <c r="BC161" t="str">
        <f>RIGHT(Segregate18[[#This Row],[11]],LEN(Segregate18[[#This Row],[11]])-LEN(Compiler_Burmese[[#This Row],[2]]))</f>
        <v>ဖျော်ရည်</v>
      </c>
      <c r="BD161" t="str">
        <f>RIGHT(Segregate18[[#This Row],[21]],LEN(Segregate18[[#This Row],[21]])-LEN(Compiler_Burmese[[#This Row],[3]]))</f>
        <v>ရည်</v>
      </c>
      <c r="BE161" t="str">
        <f>RIGHT(Segregate18[[#This Row],[31]],LEN(Segregate18[[#This Row],[31]])-LEN(Compiler_Burmese[[#This Row],[4]]))</f>
        <v/>
      </c>
      <c r="BF161" t="str">
        <f>RIGHT(Segregate18[[#This Row],[41]],LEN(Segregate18[[#This Row],[41]])-LEN(Compiler_Burmese[[#This Row],[5]]))</f>
        <v/>
      </c>
      <c r="BG161" t="str">
        <f>RIGHT(Segregate18[[#This Row],[51]],LEN(Segregate18[[#This Row],[51]])-LEN(Compiler_Burmese[[#This Row],[6]]))</f>
        <v/>
      </c>
      <c r="BH161" t="str">
        <f>RIGHT(Segregate18[[#This Row],[61]],LEN(Segregate18[[#This Row],[61]])-LEN(Compiler_Burmese[[#This Row],[7]]))</f>
        <v/>
      </c>
      <c r="BI161" t="str">
        <f>RIGHT(Segregate18[[#This Row],[71]],LEN(Segregate18[[#This Row],[71]])-LEN(Compiler_Burmese[[#This Row],[8]]))</f>
        <v/>
      </c>
      <c r="BJ161" t="str">
        <f>RIGHT(Segregate18[[#This Row],[81]],LEN(Segregate18[[#This Row],[81]])-LEN(Compiler_Burmese[[#This Row],[9]]))</f>
        <v/>
      </c>
    </row>
    <row r="162" spans="1:62" ht="14.25" customHeight="1" x14ac:dyDescent="0.3">
      <c r="A162">
        <f>IF(Raw_data_N2_Kanji[[#This Row],[Categorie]]&lt;&gt;"",$A161+1,$A161)</f>
        <v>14</v>
      </c>
      <c r="B162" s="6">
        <f>IF(AND(Raw_data_N2_Kanji[[#This Row],[Supporting word 1]]="",Raw_data_N2_Kanji[[#This Row],[Supporting word 2]]=""),$B161,$B161+1)</f>
        <v>0</v>
      </c>
      <c r="C162" s="9">
        <f>ROW()-ROW(Raw_data_N2_Kanji[#Headers])</f>
        <v>160</v>
      </c>
      <c r="D162" s="9" t="s">
        <v>5</v>
      </c>
      <c r="E162" s="9" t="str">
        <f>IF(Raw_data_N2_Kanji[[#This Row],[Categorie]]="",$E161,Raw_data_N2_Kanji[[#This Row],[Categorie]])</f>
        <v>Drinks &amp; beverages</v>
      </c>
      <c r="F162" s="9">
        <f t="shared" si="3"/>
        <v>18</v>
      </c>
      <c r="G162" s="57" t="str">
        <f>Raw_data_N2_Kanji[[#This Row],[Lecture_no]]&amp;"_"&amp;Raw_data_N2_Kanji[[#This Row],[Receipe_no]]</f>
        <v>Drinks &amp; beverages_18</v>
      </c>
      <c r="H162" s="115" t="s">
        <v>27590</v>
      </c>
      <c r="I16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စတော်ဘယ်ရီဖျော်ရည်</v>
      </c>
      <c r="K16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2" s="11"/>
      <c r="N162" s="11"/>
      <c r="O162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2" s="12" t="s">
        <v>27772</v>
      </c>
      <c r="Q162" s="12">
        <f>IF(Raw_data_N2_Kanji[[#This Row],[Receipe_no]]=0,$Q161,
$Q161+1)</f>
        <v>146</v>
      </c>
      <c r="R162" s="11"/>
      <c r="S162" s="11">
        <f>IF(Raw_data_N2_Kanji[[#This Row],[Marking]]="",1,"")</f>
        <v>1</v>
      </c>
      <c r="T162" s="11" t="str">
        <f>IF(Raw_data_N2_Kanji[[#This Row],[Marking_blank]]="",SUMPRODUCT(COUNTIF($S$3:$S162,$S162)),"")</f>
        <v/>
      </c>
      <c r="U162" s="12">
        <f>Raw_data_N2_Kanji[[#This Row],[Sr. no.]]</f>
        <v>160</v>
      </c>
      <c r="V162" s="11">
        <f>SUMPRODUCT(COUNTIF($J$3:$J162,$J162))</f>
        <v>1</v>
      </c>
      <c r="W162" s="82">
        <f>LEN('1_Raw_data'!$J162)</f>
        <v>18</v>
      </c>
      <c r="Y162" t="e">
        <f>Segregate18[[#This Row],[Sr. No.]]</f>
        <v>#REF!</v>
      </c>
      <c r="Z162" t="str">
        <f>IF(AND(OR(BA162="။",BA162="၊"),LEN(BA162)=1),BA162,
IF(ISNUMBER(MATCH(LEFT(BA162,7),Final_modified_Intermediate[Burmese_Consonants],0)),LEFT(BA162,7),
IF(ISNUMBER(MATCH(LEFT(BA162,6),Final_modified_Intermediate[Burmese_Consonants],0)),LEFT(BA162,6),
IF(ISNUMBER(MATCH(LEFT(BA162,5),Final_modified_Intermediate[Burmese_Consonants],0)),LEFT(BA162,5),
IF(ISNUMBER(MATCH(LEFT(BA162,4),Final_modified_Intermediate[Burmese_Consonants],0)),LEFT(BA162,4),
IF(ISNUMBER(MATCH(LEFT(BA162,3),Final_modified_Intermediate[Burmese_Consonants],0)),LEFT(BA162,3),
IF(ISNUMBER(MATCH(LEFT(BA162,2),Final_modified_Intermediate[Burmese_Consonants],0)),LEFT(BA162,2),
IF(ISNUMBER(MATCH(LEFT(BA162,1),Final_modified_Intermediate[Burmese_Consonants],0)),LEFT(BA162,1),
IF(ISNUMBER(MATCH(LEFT(BA162,7),Final_Intermediate[Burmese_Consonants],0)),LEFT(BA162,7),
IF(ISNUMBER(MATCH(LEFT(BA162,6),Final_Intermediate[Burmese_Consonants],0)),LEFT(BA162,6),
IF(ISNUMBER(MATCH(LEFT(BA162,5),Final_Intermediate[Burmese_Consonants],0)),LEFT(BA162,5),
IF(ISNUMBER(MATCH(LEFT(BA162,4),Final_Intermediate[Burmese_Consonants],0)),LEFT(BA162,4),
IF(ISNUMBER(MATCH(LEFT(BA162,3),Final_Intermediate[Burmese_Consonants],0)),LEFT(BA162,3),
IF(ISNUMBER(MATCH(LEFT(BA162,2),Final_Intermediate[Burmese_Consonants],0)),LEFT(BA162,2),
IF(ISNUMBER(MATCH(LEFT(BA162,1),Final_Intermediate[Burmese_Consonants],0)),LEFT(BA162,1),
"")))))))))))))))</f>
        <v>စ</v>
      </c>
      <c r="AA16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2" t="str">
        <f>IF(AND(OR(BB162="။",BB162="၊"),LEN(BB162)=1),BB162,
IF(ISNUMBER(MATCH(LEFT(BB162,7),Final_modified_Intermediate[Burmese_Consonants],0)),LEFT(BB162,7),
IF(ISNUMBER(MATCH(LEFT(BB162,6),Final_modified_Intermediate[Burmese_Consonants],0)),LEFT(BB162,6),
IF(ISNUMBER(MATCH(LEFT(BB162,5),Final_modified_Intermediate[Burmese_Consonants],0)),LEFT(BB162,5),
IF(ISNUMBER(MATCH(LEFT(BB162,4),Final_modified_Intermediate[Burmese_Consonants],0)),LEFT(BB162,4),
IF(ISNUMBER(MATCH(LEFT(BB162,3),Final_modified_Intermediate[Burmese_Consonants],0)),LEFT(BB162,3),
IF(ISNUMBER(MATCH(LEFT(BB162,2),Final_modified_Intermediate[Burmese_Consonants],0)),LEFT(BB162,2),
IF(ISNUMBER(MATCH(LEFT(BB162,1),Final_modified_Intermediate[Burmese_Consonants],0)),LEFT(BB162,1),
IF(ISNUMBER(MATCH(LEFT(BB162,7),Final_Intermediate[Burmese_Consonants],0)),LEFT(BB162,7),
IF(ISNUMBER(MATCH(LEFT(BB162,6),Final_Intermediate[Burmese_Consonants],0)),LEFT(BB162,6),
IF(ISNUMBER(MATCH(LEFT(BB162,5),Final_Intermediate[Burmese_Consonants],0)),LEFT(BB162,5),
IF(ISNUMBER(MATCH(LEFT(BB162,4),Final_Intermediate[Burmese_Consonants],0)),LEFT(BB162,4),
IF(ISNUMBER(MATCH(LEFT(BB162,3),Final_Intermediate[Burmese_Consonants],0)),LEFT(BB162,3),
IF(ISNUMBER(MATCH(LEFT(BB162,2),Final_Intermediate[Burmese_Consonants],0)),LEFT(BB162,2),
IF(ISNUMBER(MATCH(LEFT(BB162,1),Final_Intermediate[Burmese_Consonants],0)),LEFT(BB162,1),
"")))))))))))))))</f>
        <v>တော်</v>
      </c>
      <c r="AC16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2" t="str">
        <f>IF(AND(OR(BC162="။",BC162="၊"),LEN(BC162)=1),BC162,
IF(ISNUMBER(MATCH(LEFT(BC162,7),Final_modified_Intermediate[Burmese_Consonants],0)),LEFT(BC162,7),
IF(ISNUMBER(MATCH(LEFT(BC162,6),Final_modified_Intermediate[Burmese_Consonants],0)),LEFT(BC162,6),
IF(ISNUMBER(MATCH(LEFT(BC162,5),Final_modified_Intermediate[Burmese_Consonants],0)),LEFT(BC162,5),
IF(ISNUMBER(MATCH(LEFT(BC162,4),Final_modified_Intermediate[Burmese_Consonants],0)),LEFT(BC162,4),
IF(ISNUMBER(MATCH(LEFT(BC162,3),Final_modified_Intermediate[Burmese_Consonants],0)),LEFT(BC162,3),
IF(ISNUMBER(MATCH(LEFT(BC162,2),Final_modified_Intermediate[Burmese_Consonants],0)),LEFT(BC162,2),
IF(ISNUMBER(MATCH(LEFT(BC162,1),Final_modified_Intermediate[Burmese_Consonants],0)),LEFT(BC162,1),
IF(ISNUMBER(MATCH(LEFT(BC162,7),Final_Intermediate[Burmese_Consonants],0)),LEFT(BC162,7),
IF(ISNUMBER(MATCH(LEFT(BC162,6),Final_Intermediate[Burmese_Consonants],0)),LEFT(BC162,6),
IF(ISNUMBER(MATCH(LEFT(BC162,5),Final_Intermediate[Burmese_Consonants],0)),LEFT(BC162,5),
IF(ISNUMBER(MATCH(LEFT(BC162,4),Final_Intermediate[Burmese_Consonants],0)),LEFT(BC162,4),
IF(ISNUMBER(MATCH(LEFT(BC162,3),Final_Intermediate[Burmese_Consonants],0)),LEFT(BC162,3),
IF(ISNUMBER(MATCH(LEFT(BC162,2),Final_Intermediate[Burmese_Consonants],0)),LEFT(BC162,2),
IF(ISNUMBER(MATCH(LEFT(BC162,1),Final_Intermediate[Burmese_Consonants],0)),LEFT(BC162,1),
"")))))))))))))))</f>
        <v>ဘယ်</v>
      </c>
      <c r="AE16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2" t="str">
        <f>IF(AND(OR(BD162="။",BD162="၊"),LEN(BD162)=1),BD162,
IF(ISNUMBER(MATCH(LEFT(BD162,7),Final_modified_Intermediate[Burmese_Consonants],0)),LEFT(BD162,7),
IF(ISNUMBER(MATCH(LEFT(BD162,6),Final_modified_Intermediate[Burmese_Consonants],0)),LEFT(BD162,6),
IF(ISNUMBER(MATCH(LEFT(BD162,5),Final_modified_Intermediate[Burmese_Consonants],0)),LEFT(BD162,5),
IF(ISNUMBER(MATCH(LEFT(BD162,4),Final_modified_Intermediate[Burmese_Consonants],0)),LEFT(BD162,4),
IF(ISNUMBER(MATCH(LEFT(BD162,3),Final_modified_Intermediate[Burmese_Consonants],0)),LEFT(BD162,3),
IF(ISNUMBER(MATCH(LEFT(BD162,2),Final_modified_Intermediate[Burmese_Consonants],0)),LEFT(BD162,2),
IF(ISNUMBER(MATCH(LEFT(BD162,1),Final_modified_Intermediate[Burmese_Consonants],0)),LEFT(BD162,1),
IF(ISNUMBER(MATCH(LEFT(BD162,7),Final_Intermediate[Burmese_Consonants],0)),LEFT(BD162,7),
IF(ISNUMBER(MATCH(LEFT(BD162,6),Final_Intermediate[Burmese_Consonants],0)),LEFT(BD162,6),
IF(ISNUMBER(MATCH(LEFT(BD162,5),Final_Intermediate[Burmese_Consonants],0)),LEFT(BD162,5),
IF(ISNUMBER(MATCH(LEFT(BD162,4),Final_Intermediate[Burmese_Consonants],0)),LEFT(BD162,4),
IF(ISNUMBER(MATCH(LEFT(BD162,3),Final_Intermediate[Burmese_Consonants],0)),LEFT(BD162,3),
IF(ISNUMBER(MATCH(LEFT(BD162,2),Final_Intermediate[Burmese_Consonants],0)),LEFT(BD162,2),
IF(ISNUMBER(MATCH(LEFT(BD162,1),Final_Intermediate[Burmese_Consonants],0)),LEFT(BD162,1),
"")))))))))))))))</f>
        <v>ရီ</v>
      </c>
      <c r="AG162" t="str">
        <f>IF(AND(OR(BE162="။",BE162="၊"),LEN(BE162)=1),BE162,
IF(ISNUMBER(MATCH(LEFT(BE162,7),Final_modified_Intermediate[Burmese_Consonants],0)),LEFT(BE162,7),
IF(ISNUMBER(MATCH(LEFT(BE162,6),Final_modified_Intermediate[Burmese_Consonants],0)),LEFT(BE162,6),
IF(ISNUMBER(MATCH(LEFT(BE162,5),Final_modified_Intermediate[Burmese_Consonants],0)),LEFT(BE162,5),
IF(ISNUMBER(MATCH(LEFT(BE162,4),Final_modified_Intermediate[Burmese_Consonants],0)),LEFT(BE162,4),
IF(ISNUMBER(MATCH(LEFT(BE162,3),Final_modified_Intermediate[Burmese_Consonants],0)),LEFT(BE162,3),
IF(ISNUMBER(MATCH(LEFT(BE162,2),Final_modified_Intermediate[Burmese_Consonants],0)),LEFT(BE162,2),
IF(ISNUMBER(MATCH(LEFT(BE162,1),Final_modified_Intermediate[Burmese_Consonants],0)),LEFT(BE162,1),
IF(ISNUMBER(MATCH(LEFT(BE162,7),Final_Intermediate[Burmese_Consonants],0)),LEFT(BE162,7),
IF(ISNUMBER(MATCH(LEFT(BE162,6),Final_Intermediate[Burmese_Consonants],0)),LEFT(BE162,6),
IF(ISNUMBER(MATCH(LEFT(BE162,5),Final_Intermediate[Burmese_Consonants],0)),LEFT(BE162,5),
IF(ISNUMBER(MATCH(LEFT(BE162,4),Final_Intermediate[Burmese_Consonants],0)),LEFT(BE162,4),
IF(ISNUMBER(MATCH(LEFT(BE162,3),Final_Intermediate[Burmese_Consonants],0)),LEFT(BE162,3),
IF(ISNUMBER(MATCH(LEFT(BE162,2),Final_Intermediate[Burmese_Consonants],0)),LEFT(BE162,2),
IF(ISNUMBER(MATCH(LEFT(BE162,1),Final_Intermediate[Burmese_Consonants],0)),LEFT(BE162,1),
"")))))))))))))))</f>
        <v>ဖျော်</v>
      </c>
      <c r="AH162" t="str">
        <f>IF(AND(OR(BF162="။",BF162="၊"),LEN(BF162)=1),BF162,
IF(ISNUMBER(MATCH(LEFT(BF162,7),Final_modified_Intermediate[Burmese_Consonants],0)),LEFT(BF162,7),
IF(ISNUMBER(MATCH(LEFT(BF162,6),Final_modified_Intermediate[Burmese_Consonants],0)),LEFT(BF162,6),
IF(ISNUMBER(MATCH(LEFT(BF162,5),Final_modified_Intermediate[Burmese_Consonants],0)),LEFT(BF162,5),
IF(ISNUMBER(MATCH(LEFT(BF162,4),Final_modified_Intermediate[Burmese_Consonants],0)),LEFT(BF162,4),
IF(ISNUMBER(MATCH(LEFT(BF162,3),Final_modified_Intermediate[Burmese_Consonants],0)),LEFT(BF162,3),
IF(ISNUMBER(MATCH(LEFT(BF162,2),Final_modified_Intermediate[Burmese_Consonants],0)),LEFT(BF162,2),
IF(ISNUMBER(MATCH(LEFT(BF162,1),Final_modified_Intermediate[Burmese_Consonants],0)),LEFT(BF162,1),
IF(ISNUMBER(MATCH(LEFT(BF162,7),Final_Intermediate[Burmese_Consonants],0)),LEFT(BF162,7),
IF(ISNUMBER(MATCH(LEFT(BF162,6),Final_Intermediate[Burmese_Consonants],0)),LEFT(BF162,6),
IF(ISNUMBER(MATCH(LEFT(BF162,5),Final_Intermediate[Burmese_Consonants],0)),LEFT(BF162,5),
IF(ISNUMBER(MATCH(LEFT(BF162,4),Final_Intermediate[Burmese_Consonants],0)),LEFT(BF162,4),
IF(ISNUMBER(MATCH(LEFT(BF162,3),Final_Intermediate[Burmese_Consonants],0)),LEFT(BF162,3),
IF(ISNUMBER(MATCH(LEFT(BF162,2),Final_Intermediate[Burmese_Consonants],0)),LEFT(BF162,2),
IF(ISNUMBER(MATCH(LEFT(BF162,1),Final_Intermediate[Burmese_Consonants],0)),LEFT(BF162,1),
"")))))))))))))))</f>
        <v>ရည်</v>
      </c>
      <c r="AI162" t="str">
        <f>IF(AND(OR(BG162="။",BG162="၊"),LEN(BG162)=1),BG162,
IF(ISNUMBER(MATCH(LEFT(BG162,7),Final_modified_Intermediate[Burmese_Consonants],0)),LEFT(BG162,7),
IF(ISNUMBER(MATCH(LEFT(BG162,6),Final_modified_Intermediate[Burmese_Consonants],0)),LEFT(BG162,6),
IF(ISNUMBER(MATCH(LEFT(BG162,5),Final_modified_Intermediate[Burmese_Consonants],0)),LEFT(BG162,5),
IF(ISNUMBER(MATCH(LEFT(BG162,4),Final_modified_Intermediate[Burmese_Consonants],0)),LEFT(BG162,4),
IF(ISNUMBER(MATCH(LEFT(BG162,3),Final_modified_Intermediate[Burmese_Consonants],0)),LEFT(BG162,3),
IF(ISNUMBER(MATCH(LEFT(BG162,2),Final_modified_Intermediate[Burmese_Consonants],0)),LEFT(BG162,2),
IF(ISNUMBER(MATCH(LEFT(BG162,1),Final_modified_Intermediate[Burmese_Consonants],0)),LEFT(BG162,1),
IF(ISNUMBER(MATCH(LEFT(BG162,7),Final_Intermediate[Burmese_Consonants],0)),LEFT(BG162,7),
IF(ISNUMBER(MATCH(LEFT(BG162,6),Final_Intermediate[Burmese_Consonants],0)),LEFT(BG162,6),
IF(ISNUMBER(MATCH(LEFT(BG162,5),Final_Intermediate[Burmese_Consonants],0)),LEFT(BG162,5),
IF(ISNUMBER(MATCH(LEFT(BG162,4),Final_Intermediate[Burmese_Consonants],0)),LEFT(BG162,4),
IF(ISNUMBER(MATCH(LEFT(BG162,3),Final_Intermediate[Burmese_Consonants],0)),LEFT(BG162,3),
IF(ISNUMBER(MATCH(LEFT(BG162,2),Final_Intermediate[Burmese_Consonants],0)),LEFT(BG162,2),
IF(ISNUMBER(MATCH(LEFT(BG162,1),Final_Intermediate[Burmese_Consonants],0)),LEFT(BG162,1),
"")))))))))))))))</f>
        <v/>
      </c>
      <c r="AJ162" t="str">
        <f>IF(AND(OR(BH162="။",BH162="၊"),LEN(BH162)=1),BH162,
IF(ISNUMBER(MATCH(LEFT(BH162,7),Final_modified_Intermediate[Burmese_Consonants],0)),LEFT(BH162,7),
IF(ISNUMBER(MATCH(LEFT(BH162,6),Final_modified_Intermediate[Burmese_Consonants],0)),LEFT(BH162,6),
IF(ISNUMBER(MATCH(LEFT(BH162,5),Final_modified_Intermediate[Burmese_Consonants],0)),LEFT(BH162,5),
IF(ISNUMBER(MATCH(LEFT(BH162,4),Final_modified_Intermediate[Burmese_Consonants],0)),LEFT(BH162,4),
IF(ISNUMBER(MATCH(LEFT(BH162,3),Final_modified_Intermediate[Burmese_Consonants],0)),LEFT(BH162,3),
IF(ISNUMBER(MATCH(LEFT(BH162,2),Final_modified_Intermediate[Burmese_Consonants],0)),LEFT(BH162,2),
IF(ISNUMBER(MATCH(LEFT(BH162,1),Final_modified_Intermediate[Burmese_Consonants],0)),LEFT(BH162,1),
IF(ISNUMBER(MATCH(LEFT(BH162,7),Final_Intermediate[Burmese_Consonants],0)),LEFT(BH162,7),
IF(ISNUMBER(MATCH(LEFT(BH162,6),Final_Intermediate[Burmese_Consonants],0)),LEFT(BH162,6),
IF(ISNUMBER(MATCH(LEFT(BH162,5),Final_Intermediate[Burmese_Consonants],0)),LEFT(BH162,5),
IF(ISNUMBER(MATCH(LEFT(BH162,4),Final_Intermediate[Burmese_Consonants],0)),LEFT(BH162,4),
IF(ISNUMBER(MATCH(LEFT(BH162,3),Final_Intermediate[Burmese_Consonants],0)),LEFT(BH162,3),
IF(ISNUMBER(MATCH(LEFT(BH162,2),Final_Intermediate[Burmese_Consonants],0)),LEFT(BH162,2),
IF(ISNUMBER(MATCH(LEFT(BH162,1),Final_Intermediate[Burmese_Consonants],0)),LEFT(BH162,1),
"")))))))))))))))</f>
        <v/>
      </c>
      <c r="AK162" t="str">
        <f>IF(AND(OR(BI162="။",BI162="၊"),LEN(BI162)=1),BI162,
IF(ISNUMBER(MATCH(LEFT(BI162,7),Final_modified_Intermediate[Burmese_Consonants],0)),LEFT(BI162,7),
IF(ISNUMBER(MATCH(LEFT(BI162,6),Final_modified_Intermediate[Burmese_Consonants],0)),LEFT(BI162,6),
IF(ISNUMBER(MATCH(LEFT(BI162,5),Final_modified_Intermediate[Burmese_Consonants],0)),LEFT(BI162,5),
IF(ISNUMBER(MATCH(LEFT(BI162,4),Final_modified_Intermediate[Burmese_Consonants],0)),LEFT(BI162,4),
IF(ISNUMBER(MATCH(LEFT(BI162,3),Final_modified_Intermediate[Burmese_Consonants],0)),LEFT(BI162,3),
IF(ISNUMBER(MATCH(LEFT(BI162,2),Final_modified_Intermediate[Burmese_Consonants],0)),LEFT(BI162,2),
IF(ISNUMBER(MATCH(LEFT(BI162,1),Final_modified_Intermediate[Burmese_Consonants],0)),LEFT(BI162,1),
IF(ISNUMBER(MATCH(LEFT(BI162,7),Final_Intermediate[Burmese_Consonants],0)),LEFT(BI162,7),
IF(ISNUMBER(MATCH(LEFT(BI162,6),Final_Intermediate[Burmese_Consonants],0)),LEFT(BI162,6),
IF(ISNUMBER(MATCH(LEFT(BI162,5),Final_Intermediate[Burmese_Consonants],0)),LEFT(BI162,5),
IF(ISNUMBER(MATCH(LEFT(BI162,4),Final_Intermediate[Burmese_Consonants],0)),LEFT(BI162,4),
IF(ISNUMBER(MATCH(LEFT(BI162,3),Final_Intermediate[Burmese_Consonants],0)),LEFT(BI162,3),
IF(ISNUMBER(MATCH(LEFT(BI162,2),Final_Intermediate[Burmese_Consonants],0)),LEFT(BI162,2),
IF(ISNUMBER(MATCH(LEFT(BI162,1),Final_Intermediate[Burmese_Consonants],0)),LEFT(BI162,1),
"")))))))))))))))</f>
        <v/>
      </c>
      <c r="AL162" t="str">
        <f>IF(AND(OR(BJ162="။",BJ162="၊"),LEN(BJ162)=1),BJ162,
IF(ISNUMBER(MATCH(LEFT(BJ162,7),Final_modified_Intermediate[Burmese_Consonants],0)),LEFT(BJ162,7),
IF(ISNUMBER(MATCH(LEFT(BJ162,6),Final_modified_Intermediate[Burmese_Consonants],0)),LEFT(BJ162,6),
IF(ISNUMBER(MATCH(LEFT(BJ162,5),Final_modified_Intermediate[Burmese_Consonants],0)),LEFT(BJ162,5),
IF(ISNUMBER(MATCH(LEFT(BJ162,4),Final_modified_Intermediate[Burmese_Consonants],0)),LEFT(BJ162,4),
IF(ISNUMBER(MATCH(LEFT(BJ162,3),Final_modified_Intermediate[Burmese_Consonants],0)),LEFT(BJ162,3),
IF(ISNUMBER(MATCH(LEFT(BJ162,2),Final_modified_Intermediate[Burmese_Consonants],0)),LEFT(BJ162,2),
IF(ISNUMBER(MATCH(LEFT(BJ162,1),Final_modified_Intermediate[Burmese_Consonants],0)),LEFT(BJ162,1),
IF(ISNUMBER(MATCH(LEFT(BJ162,7),Final_Intermediate[Burmese_Consonants],0)),LEFT(BJ162,7),
IF(ISNUMBER(MATCH(LEFT(BJ162,6),Final_Intermediate[Burmese_Consonants],0)),LEFT(BJ162,6),
IF(ISNUMBER(MATCH(LEFT(BJ162,5),Final_Intermediate[Burmese_Consonants],0)),LEFT(BJ162,5),
IF(ISNUMBER(MATCH(LEFT(BJ162,4),Final_Intermediate[Burmese_Consonants],0)),LEFT(BJ162,4),
IF(ISNUMBER(MATCH(LEFT(BJ162,3),Final_Intermediate[Burmese_Consonants],0)),LEFT(BJ162,3),
IF(ISNUMBER(MATCH(LEFT(BJ162,2),Final_Intermediate[Burmese_Consonants],0)),LEFT(BJ162,2),
IF(ISNUMBER(MATCH(LEFT(BJ162,1),Final_Intermediate[Burmese_Consonants],0)),LEFT(BJ162,1),
"")))))))))))))))</f>
        <v/>
      </c>
      <c r="AN162" t="e">
        <f>Compiler_Burmese[[#This Row],[Sr. No.]]</f>
        <v>#REF!</v>
      </c>
      <c r="AO16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यि2</v>
      </c>
      <c r="AS16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फ्यौ2</v>
      </c>
      <c r="AT16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ये³¹22</v>
      </c>
      <c r="AU16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2" t="e">
        <f>[2]!Vocabulary_Burmese[[#This Row],[Sr. No.]]</f>
        <v>#REF!</v>
      </c>
      <c r="BA162" t="str">
        <f>IF(Raw_data_N2_Kanji[[#This Row],[Categorie]]&lt;&gt;"","",
IF(ISNUMBER(MATCH(V,Special_list[Burmese word],0)),"",
SUBSTITUTE(Raw_data_N2_Kanji[[#This Row],[Raw]]," ","")))</f>
        <v>စတော်ဘယ်ရီဖျော်ရည်</v>
      </c>
      <c r="BB162" t="str">
        <f>RIGHT(Segregate18[[#This Row],[UPGRADE]],LEN(Segregate18[[#This Row],[UPGRADE]])-LEN(Compiler_Burmese[[#This Row],[1]]))</f>
        <v>တော်ဘယ်ရီဖျော်ရည်</v>
      </c>
      <c r="BC162" t="str">
        <f>RIGHT(Segregate18[[#This Row],[11]],LEN(Segregate18[[#This Row],[11]])-LEN(Compiler_Burmese[[#This Row],[2]]))</f>
        <v>ဘယ်ရီဖျော်ရည်</v>
      </c>
      <c r="BD162" t="str">
        <f>RIGHT(Segregate18[[#This Row],[21]],LEN(Segregate18[[#This Row],[21]])-LEN(Compiler_Burmese[[#This Row],[3]]))</f>
        <v>ရီဖျော်ရည်</v>
      </c>
      <c r="BE162" t="str">
        <f>RIGHT(Segregate18[[#This Row],[31]],LEN(Segregate18[[#This Row],[31]])-LEN(Compiler_Burmese[[#This Row],[4]]))</f>
        <v>ဖျော်ရည်</v>
      </c>
      <c r="BF162" t="str">
        <f>RIGHT(Segregate18[[#This Row],[41]],LEN(Segregate18[[#This Row],[41]])-LEN(Compiler_Burmese[[#This Row],[5]]))</f>
        <v>ရည်</v>
      </c>
      <c r="BG162" t="str">
        <f>RIGHT(Segregate18[[#This Row],[51]],LEN(Segregate18[[#This Row],[51]])-LEN(Compiler_Burmese[[#This Row],[6]]))</f>
        <v/>
      </c>
      <c r="BH162" t="str">
        <f>RIGHT(Segregate18[[#This Row],[61]],LEN(Segregate18[[#This Row],[61]])-LEN(Compiler_Burmese[[#This Row],[7]]))</f>
        <v/>
      </c>
      <c r="BI162" t="str">
        <f>RIGHT(Segregate18[[#This Row],[71]],LEN(Segregate18[[#This Row],[71]])-LEN(Compiler_Burmese[[#This Row],[8]]))</f>
        <v/>
      </c>
      <c r="BJ162" t="str">
        <f>RIGHT(Segregate18[[#This Row],[81]],LEN(Segregate18[[#This Row],[81]])-LEN(Compiler_Burmese[[#This Row],[9]]))</f>
        <v/>
      </c>
    </row>
    <row r="163" spans="1:62" ht="14.25" customHeight="1" x14ac:dyDescent="0.3">
      <c r="A163">
        <f>IF(Raw_data_N2_Kanji[[#This Row],[Categorie]]&lt;&gt;"",$A162+1,$A162)</f>
        <v>14</v>
      </c>
      <c r="B163" s="6">
        <f>IF(AND(Raw_data_N2_Kanji[[#This Row],[Supporting word 1]]="",Raw_data_N2_Kanji[[#This Row],[Supporting word 2]]=""),$B162,$B162+1)</f>
        <v>0</v>
      </c>
      <c r="C163" s="9">
        <f>ROW()-ROW(Raw_data_N2_Kanji[#Headers])</f>
        <v>161</v>
      </c>
      <c r="D163" s="9" t="s">
        <v>5</v>
      </c>
      <c r="E163" s="9" t="str">
        <f>IF(Raw_data_N2_Kanji[[#This Row],[Categorie]]="",$E162,Raw_data_N2_Kanji[[#This Row],[Categorie]])</f>
        <v>Drinks &amp; beverages</v>
      </c>
      <c r="F163" s="9">
        <f t="shared" si="3"/>
        <v>19</v>
      </c>
      <c r="G163" s="57" t="str">
        <f>Raw_data_N2_Kanji[[#This Row],[Lecture_no]]&amp;"_"&amp;Raw_data_N2_Kanji[[#This Row],[Receipe_no]]</f>
        <v>Drinks &amp; beverages_19</v>
      </c>
      <c r="H163" s="101" t="s">
        <v>27591</v>
      </c>
      <c r="I16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သီးစုံဖျော်ရည်</v>
      </c>
      <c r="K16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3" s="11"/>
      <c r="N163" s="11"/>
      <c r="O16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3" s="12" t="s">
        <v>27773</v>
      </c>
      <c r="Q163" s="12">
        <f>IF(Raw_data_N2_Kanji[[#This Row],[Receipe_no]]=0,$Q162,
$Q162+1)</f>
        <v>147</v>
      </c>
      <c r="R163" s="11"/>
      <c r="S163" s="11">
        <f>IF(Raw_data_N2_Kanji[[#This Row],[Marking]]="",1,"")</f>
        <v>1</v>
      </c>
      <c r="T163" s="11" t="str">
        <f>IF(Raw_data_N2_Kanji[[#This Row],[Marking_blank]]="",SUMPRODUCT(COUNTIF($S$3:$S163,$S163)),"")</f>
        <v/>
      </c>
      <c r="U163" s="12">
        <f>Raw_data_N2_Kanji[[#This Row],[Sr. no.]]</f>
        <v>161</v>
      </c>
      <c r="V163" s="11">
        <f>SUMPRODUCT(COUNTIF($J$3:$J163,$J163))</f>
        <v>1</v>
      </c>
      <c r="W163" s="82">
        <f>LEN('1_Raw_data'!$J163)</f>
        <v>14</v>
      </c>
      <c r="Y163" t="e">
        <f>Segregate18[[#This Row],[Sr. No.]]</f>
        <v>#REF!</v>
      </c>
      <c r="Z163" t="str">
        <f>IF(AND(OR(BA163="။",BA163="၊"),LEN(BA163)=1),BA163,
IF(ISNUMBER(MATCH(LEFT(BA163,7),Final_modified_Intermediate[Burmese_Consonants],0)),LEFT(BA163,7),
IF(ISNUMBER(MATCH(LEFT(BA163,6),Final_modified_Intermediate[Burmese_Consonants],0)),LEFT(BA163,6),
IF(ISNUMBER(MATCH(LEFT(BA163,5),Final_modified_Intermediate[Burmese_Consonants],0)),LEFT(BA163,5),
IF(ISNUMBER(MATCH(LEFT(BA163,4),Final_modified_Intermediate[Burmese_Consonants],0)),LEFT(BA163,4),
IF(ISNUMBER(MATCH(LEFT(BA163,3),Final_modified_Intermediate[Burmese_Consonants],0)),LEFT(BA163,3),
IF(ISNUMBER(MATCH(LEFT(BA163,2),Final_modified_Intermediate[Burmese_Consonants],0)),LEFT(BA163,2),
IF(ISNUMBER(MATCH(LEFT(BA163,1),Final_modified_Intermediate[Burmese_Consonants],0)),LEFT(BA163,1),
IF(ISNUMBER(MATCH(LEFT(BA163,7),Final_Intermediate[Burmese_Consonants],0)),LEFT(BA163,7),
IF(ISNUMBER(MATCH(LEFT(BA163,6),Final_Intermediate[Burmese_Consonants],0)),LEFT(BA163,6),
IF(ISNUMBER(MATCH(LEFT(BA163,5),Final_Intermediate[Burmese_Consonants],0)),LEFT(BA163,5),
IF(ISNUMBER(MATCH(LEFT(BA163,4),Final_Intermediate[Burmese_Consonants],0)),LEFT(BA163,4),
IF(ISNUMBER(MATCH(LEFT(BA163,3),Final_Intermediate[Burmese_Consonants],0)),LEFT(BA163,3),
IF(ISNUMBER(MATCH(LEFT(BA163,2),Final_Intermediate[Burmese_Consonants],0)),LEFT(BA163,2),
IF(ISNUMBER(MATCH(LEFT(BA163,1),Final_Intermediate[Burmese_Consonants],0)),LEFT(BA163,1),
"")))))))))))))))</f>
        <v>သီး</v>
      </c>
      <c r="AA16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3" t="str">
        <f>IF(AND(OR(BB163="။",BB163="၊"),LEN(BB163)=1),BB163,
IF(ISNUMBER(MATCH(LEFT(BB163,7),Final_modified_Intermediate[Burmese_Consonants],0)),LEFT(BB163,7),
IF(ISNUMBER(MATCH(LEFT(BB163,6),Final_modified_Intermediate[Burmese_Consonants],0)),LEFT(BB163,6),
IF(ISNUMBER(MATCH(LEFT(BB163,5),Final_modified_Intermediate[Burmese_Consonants],0)),LEFT(BB163,5),
IF(ISNUMBER(MATCH(LEFT(BB163,4),Final_modified_Intermediate[Burmese_Consonants],0)),LEFT(BB163,4),
IF(ISNUMBER(MATCH(LEFT(BB163,3),Final_modified_Intermediate[Burmese_Consonants],0)),LEFT(BB163,3),
IF(ISNUMBER(MATCH(LEFT(BB163,2),Final_modified_Intermediate[Burmese_Consonants],0)),LEFT(BB163,2),
IF(ISNUMBER(MATCH(LEFT(BB163,1),Final_modified_Intermediate[Burmese_Consonants],0)),LEFT(BB163,1),
IF(ISNUMBER(MATCH(LEFT(BB163,7),Final_Intermediate[Burmese_Consonants],0)),LEFT(BB163,7),
IF(ISNUMBER(MATCH(LEFT(BB163,6),Final_Intermediate[Burmese_Consonants],0)),LEFT(BB163,6),
IF(ISNUMBER(MATCH(LEFT(BB163,5),Final_Intermediate[Burmese_Consonants],0)),LEFT(BB163,5),
IF(ISNUMBER(MATCH(LEFT(BB163,4),Final_Intermediate[Burmese_Consonants],0)),LEFT(BB163,4),
IF(ISNUMBER(MATCH(LEFT(BB163,3),Final_Intermediate[Burmese_Consonants],0)),LEFT(BB163,3),
IF(ISNUMBER(MATCH(LEFT(BB163,2),Final_Intermediate[Burmese_Consonants],0)),LEFT(BB163,2),
IF(ISNUMBER(MATCH(LEFT(BB163,1),Final_Intermediate[Burmese_Consonants],0)),LEFT(BB163,1),
"")))))))))))))))</f>
        <v>စုံ</v>
      </c>
      <c r="AC16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3" t="str">
        <f>IF(AND(OR(BC163="။",BC163="၊"),LEN(BC163)=1),BC163,
IF(ISNUMBER(MATCH(LEFT(BC163,7),Final_modified_Intermediate[Burmese_Consonants],0)),LEFT(BC163,7),
IF(ISNUMBER(MATCH(LEFT(BC163,6),Final_modified_Intermediate[Burmese_Consonants],0)),LEFT(BC163,6),
IF(ISNUMBER(MATCH(LEFT(BC163,5),Final_modified_Intermediate[Burmese_Consonants],0)),LEFT(BC163,5),
IF(ISNUMBER(MATCH(LEFT(BC163,4),Final_modified_Intermediate[Burmese_Consonants],0)),LEFT(BC163,4),
IF(ISNUMBER(MATCH(LEFT(BC163,3),Final_modified_Intermediate[Burmese_Consonants],0)),LEFT(BC163,3),
IF(ISNUMBER(MATCH(LEFT(BC163,2),Final_modified_Intermediate[Burmese_Consonants],0)),LEFT(BC163,2),
IF(ISNUMBER(MATCH(LEFT(BC163,1),Final_modified_Intermediate[Burmese_Consonants],0)),LEFT(BC163,1),
IF(ISNUMBER(MATCH(LEFT(BC163,7),Final_Intermediate[Burmese_Consonants],0)),LEFT(BC163,7),
IF(ISNUMBER(MATCH(LEFT(BC163,6),Final_Intermediate[Burmese_Consonants],0)),LEFT(BC163,6),
IF(ISNUMBER(MATCH(LEFT(BC163,5),Final_Intermediate[Burmese_Consonants],0)),LEFT(BC163,5),
IF(ISNUMBER(MATCH(LEFT(BC163,4),Final_Intermediate[Burmese_Consonants],0)),LEFT(BC163,4),
IF(ISNUMBER(MATCH(LEFT(BC163,3),Final_Intermediate[Burmese_Consonants],0)),LEFT(BC163,3),
IF(ISNUMBER(MATCH(LEFT(BC163,2),Final_Intermediate[Burmese_Consonants],0)),LEFT(BC163,2),
IF(ISNUMBER(MATCH(LEFT(BC163,1),Final_Intermediate[Burmese_Consonants],0)),LEFT(BC163,1),
"")))))))))))))))</f>
        <v>ဖျော်</v>
      </c>
      <c r="AE16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3" t="str">
        <f>IF(AND(OR(BD163="။",BD163="၊"),LEN(BD163)=1),BD163,
IF(ISNUMBER(MATCH(LEFT(BD163,7),Final_modified_Intermediate[Burmese_Consonants],0)),LEFT(BD163,7),
IF(ISNUMBER(MATCH(LEFT(BD163,6),Final_modified_Intermediate[Burmese_Consonants],0)),LEFT(BD163,6),
IF(ISNUMBER(MATCH(LEFT(BD163,5),Final_modified_Intermediate[Burmese_Consonants],0)),LEFT(BD163,5),
IF(ISNUMBER(MATCH(LEFT(BD163,4),Final_modified_Intermediate[Burmese_Consonants],0)),LEFT(BD163,4),
IF(ISNUMBER(MATCH(LEFT(BD163,3),Final_modified_Intermediate[Burmese_Consonants],0)),LEFT(BD163,3),
IF(ISNUMBER(MATCH(LEFT(BD163,2),Final_modified_Intermediate[Burmese_Consonants],0)),LEFT(BD163,2),
IF(ISNUMBER(MATCH(LEFT(BD163,1),Final_modified_Intermediate[Burmese_Consonants],0)),LEFT(BD163,1),
IF(ISNUMBER(MATCH(LEFT(BD163,7),Final_Intermediate[Burmese_Consonants],0)),LEFT(BD163,7),
IF(ISNUMBER(MATCH(LEFT(BD163,6),Final_Intermediate[Burmese_Consonants],0)),LEFT(BD163,6),
IF(ISNUMBER(MATCH(LEFT(BD163,5),Final_Intermediate[Burmese_Consonants],0)),LEFT(BD163,5),
IF(ISNUMBER(MATCH(LEFT(BD163,4),Final_Intermediate[Burmese_Consonants],0)),LEFT(BD163,4),
IF(ISNUMBER(MATCH(LEFT(BD163,3),Final_Intermediate[Burmese_Consonants],0)),LEFT(BD163,3),
IF(ISNUMBER(MATCH(LEFT(BD163,2),Final_Intermediate[Burmese_Consonants],0)),LEFT(BD163,2),
IF(ISNUMBER(MATCH(LEFT(BD163,1),Final_Intermediate[Burmese_Consonants],0)),LEFT(BD163,1),
"")))))))))))))))</f>
        <v>ရည်</v>
      </c>
      <c r="AG163" t="str">
        <f>IF(AND(OR(BE163="။",BE163="၊"),LEN(BE163)=1),BE163,
IF(ISNUMBER(MATCH(LEFT(BE163,7),Final_modified_Intermediate[Burmese_Consonants],0)),LEFT(BE163,7),
IF(ISNUMBER(MATCH(LEFT(BE163,6),Final_modified_Intermediate[Burmese_Consonants],0)),LEFT(BE163,6),
IF(ISNUMBER(MATCH(LEFT(BE163,5),Final_modified_Intermediate[Burmese_Consonants],0)),LEFT(BE163,5),
IF(ISNUMBER(MATCH(LEFT(BE163,4),Final_modified_Intermediate[Burmese_Consonants],0)),LEFT(BE163,4),
IF(ISNUMBER(MATCH(LEFT(BE163,3),Final_modified_Intermediate[Burmese_Consonants],0)),LEFT(BE163,3),
IF(ISNUMBER(MATCH(LEFT(BE163,2),Final_modified_Intermediate[Burmese_Consonants],0)),LEFT(BE163,2),
IF(ISNUMBER(MATCH(LEFT(BE163,1),Final_modified_Intermediate[Burmese_Consonants],0)),LEFT(BE163,1),
IF(ISNUMBER(MATCH(LEFT(BE163,7),Final_Intermediate[Burmese_Consonants],0)),LEFT(BE163,7),
IF(ISNUMBER(MATCH(LEFT(BE163,6),Final_Intermediate[Burmese_Consonants],0)),LEFT(BE163,6),
IF(ISNUMBER(MATCH(LEFT(BE163,5),Final_Intermediate[Burmese_Consonants],0)),LEFT(BE163,5),
IF(ISNUMBER(MATCH(LEFT(BE163,4),Final_Intermediate[Burmese_Consonants],0)),LEFT(BE163,4),
IF(ISNUMBER(MATCH(LEFT(BE163,3),Final_Intermediate[Burmese_Consonants],0)),LEFT(BE163,3),
IF(ISNUMBER(MATCH(LEFT(BE163,2),Final_Intermediate[Burmese_Consonants],0)),LEFT(BE163,2),
IF(ISNUMBER(MATCH(LEFT(BE163,1),Final_Intermediate[Burmese_Consonants],0)),LEFT(BE163,1),
"")))))))))))))))</f>
        <v/>
      </c>
      <c r="AH163" t="str">
        <f>IF(AND(OR(BF163="။",BF163="၊"),LEN(BF163)=1),BF163,
IF(ISNUMBER(MATCH(LEFT(BF163,7),Final_modified_Intermediate[Burmese_Consonants],0)),LEFT(BF163,7),
IF(ISNUMBER(MATCH(LEFT(BF163,6),Final_modified_Intermediate[Burmese_Consonants],0)),LEFT(BF163,6),
IF(ISNUMBER(MATCH(LEFT(BF163,5),Final_modified_Intermediate[Burmese_Consonants],0)),LEFT(BF163,5),
IF(ISNUMBER(MATCH(LEFT(BF163,4),Final_modified_Intermediate[Burmese_Consonants],0)),LEFT(BF163,4),
IF(ISNUMBER(MATCH(LEFT(BF163,3),Final_modified_Intermediate[Burmese_Consonants],0)),LEFT(BF163,3),
IF(ISNUMBER(MATCH(LEFT(BF163,2),Final_modified_Intermediate[Burmese_Consonants],0)),LEFT(BF163,2),
IF(ISNUMBER(MATCH(LEFT(BF163,1),Final_modified_Intermediate[Burmese_Consonants],0)),LEFT(BF163,1),
IF(ISNUMBER(MATCH(LEFT(BF163,7),Final_Intermediate[Burmese_Consonants],0)),LEFT(BF163,7),
IF(ISNUMBER(MATCH(LEFT(BF163,6),Final_Intermediate[Burmese_Consonants],0)),LEFT(BF163,6),
IF(ISNUMBER(MATCH(LEFT(BF163,5),Final_Intermediate[Burmese_Consonants],0)),LEFT(BF163,5),
IF(ISNUMBER(MATCH(LEFT(BF163,4),Final_Intermediate[Burmese_Consonants],0)),LEFT(BF163,4),
IF(ISNUMBER(MATCH(LEFT(BF163,3),Final_Intermediate[Burmese_Consonants],0)),LEFT(BF163,3),
IF(ISNUMBER(MATCH(LEFT(BF163,2),Final_Intermediate[Burmese_Consonants],0)),LEFT(BF163,2),
IF(ISNUMBER(MATCH(LEFT(BF163,1),Final_Intermediate[Burmese_Consonants],0)),LEFT(BF163,1),
"")))))))))))))))</f>
        <v/>
      </c>
      <c r="AI163" t="str">
        <f>IF(AND(OR(BG163="။",BG163="၊"),LEN(BG163)=1),BG163,
IF(ISNUMBER(MATCH(LEFT(BG163,7),Final_modified_Intermediate[Burmese_Consonants],0)),LEFT(BG163,7),
IF(ISNUMBER(MATCH(LEFT(BG163,6),Final_modified_Intermediate[Burmese_Consonants],0)),LEFT(BG163,6),
IF(ISNUMBER(MATCH(LEFT(BG163,5),Final_modified_Intermediate[Burmese_Consonants],0)),LEFT(BG163,5),
IF(ISNUMBER(MATCH(LEFT(BG163,4),Final_modified_Intermediate[Burmese_Consonants],0)),LEFT(BG163,4),
IF(ISNUMBER(MATCH(LEFT(BG163,3),Final_modified_Intermediate[Burmese_Consonants],0)),LEFT(BG163,3),
IF(ISNUMBER(MATCH(LEFT(BG163,2),Final_modified_Intermediate[Burmese_Consonants],0)),LEFT(BG163,2),
IF(ISNUMBER(MATCH(LEFT(BG163,1),Final_modified_Intermediate[Burmese_Consonants],0)),LEFT(BG163,1),
IF(ISNUMBER(MATCH(LEFT(BG163,7),Final_Intermediate[Burmese_Consonants],0)),LEFT(BG163,7),
IF(ISNUMBER(MATCH(LEFT(BG163,6),Final_Intermediate[Burmese_Consonants],0)),LEFT(BG163,6),
IF(ISNUMBER(MATCH(LEFT(BG163,5),Final_Intermediate[Burmese_Consonants],0)),LEFT(BG163,5),
IF(ISNUMBER(MATCH(LEFT(BG163,4),Final_Intermediate[Burmese_Consonants],0)),LEFT(BG163,4),
IF(ISNUMBER(MATCH(LEFT(BG163,3),Final_Intermediate[Burmese_Consonants],0)),LEFT(BG163,3),
IF(ISNUMBER(MATCH(LEFT(BG163,2),Final_Intermediate[Burmese_Consonants],0)),LEFT(BG163,2),
IF(ISNUMBER(MATCH(LEFT(BG163,1),Final_Intermediate[Burmese_Consonants],0)),LEFT(BG163,1),
"")))))))))))))))</f>
        <v/>
      </c>
      <c r="AJ163" t="str">
        <f>IF(AND(OR(BH163="။",BH163="၊"),LEN(BH163)=1),BH163,
IF(ISNUMBER(MATCH(LEFT(BH163,7),Final_modified_Intermediate[Burmese_Consonants],0)),LEFT(BH163,7),
IF(ISNUMBER(MATCH(LEFT(BH163,6),Final_modified_Intermediate[Burmese_Consonants],0)),LEFT(BH163,6),
IF(ISNUMBER(MATCH(LEFT(BH163,5),Final_modified_Intermediate[Burmese_Consonants],0)),LEFT(BH163,5),
IF(ISNUMBER(MATCH(LEFT(BH163,4),Final_modified_Intermediate[Burmese_Consonants],0)),LEFT(BH163,4),
IF(ISNUMBER(MATCH(LEFT(BH163,3),Final_modified_Intermediate[Burmese_Consonants],0)),LEFT(BH163,3),
IF(ISNUMBER(MATCH(LEFT(BH163,2),Final_modified_Intermediate[Burmese_Consonants],0)),LEFT(BH163,2),
IF(ISNUMBER(MATCH(LEFT(BH163,1),Final_modified_Intermediate[Burmese_Consonants],0)),LEFT(BH163,1),
IF(ISNUMBER(MATCH(LEFT(BH163,7),Final_Intermediate[Burmese_Consonants],0)),LEFT(BH163,7),
IF(ISNUMBER(MATCH(LEFT(BH163,6),Final_Intermediate[Burmese_Consonants],0)),LEFT(BH163,6),
IF(ISNUMBER(MATCH(LEFT(BH163,5),Final_Intermediate[Burmese_Consonants],0)),LEFT(BH163,5),
IF(ISNUMBER(MATCH(LEFT(BH163,4),Final_Intermediate[Burmese_Consonants],0)),LEFT(BH163,4),
IF(ISNUMBER(MATCH(LEFT(BH163,3),Final_Intermediate[Burmese_Consonants],0)),LEFT(BH163,3),
IF(ISNUMBER(MATCH(LEFT(BH163,2),Final_Intermediate[Burmese_Consonants],0)),LEFT(BH163,2),
IF(ISNUMBER(MATCH(LEFT(BH163,1),Final_Intermediate[Burmese_Consonants],0)),LEFT(BH163,1),
"")))))))))))))))</f>
        <v/>
      </c>
      <c r="AK163" t="str">
        <f>IF(AND(OR(BI163="။",BI163="၊"),LEN(BI163)=1),BI163,
IF(ISNUMBER(MATCH(LEFT(BI163,7),Final_modified_Intermediate[Burmese_Consonants],0)),LEFT(BI163,7),
IF(ISNUMBER(MATCH(LEFT(BI163,6),Final_modified_Intermediate[Burmese_Consonants],0)),LEFT(BI163,6),
IF(ISNUMBER(MATCH(LEFT(BI163,5),Final_modified_Intermediate[Burmese_Consonants],0)),LEFT(BI163,5),
IF(ISNUMBER(MATCH(LEFT(BI163,4),Final_modified_Intermediate[Burmese_Consonants],0)),LEFT(BI163,4),
IF(ISNUMBER(MATCH(LEFT(BI163,3),Final_modified_Intermediate[Burmese_Consonants],0)),LEFT(BI163,3),
IF(ISNUMBER(MATCH(LEFT(BI163,2),Final_modified_Intermediate[Burmese_Consonants],0)),LEFT(BI163,2),
IF(ISNUMBER(MATCH(LEFT(BI163,1),Final_modified_Intermediate[Burmese_Consonants],0)),LEFT(BI163,1),
IF(ISNUMBER(MATCH(LEFT(BI163,7),Final_Intermediate[Burmese_Consonants],0)),LEFT(BI163,7),
IF(ISNUMBER(MATCH(LEFT(BI163,6),Final_Intermediate[Burmese_Consonants],0)),LEFT(BI163,6),
IF(ISNUMBER(MATCH(LEFT(BI163,5),Final_Intermediate[Burmese_Consonants],0)),LEFT(BI163,5),
IF(ISNUMBER(MATCH(LEFT(BI163,4),Final_Intermediate[Burmese_Consonants],0)),LEFT(BI163,4),
IF(ISNUMBER(MATCH(LEFT(BI163,3),Final_Intermediate[Burmese_Consonants],0)),LEFT(BI163,3),
IF(ISNUMBER(MATCH(LEFT(BI163,2),Final_Intermediate[Burmese_Consonants],0)),LEFT(BI163,2),
IF(ISNUMBER(MATCH(LEFT(BI163,1),Final_Intermediate[Burmese_Consonants],0)),LEFT(BI163,1),
"")))))))))))))))</f>
        <v/>
      </c>
      <c r="AL163" t="str">
        <f>IF(AND(OR(BJ163="။",BJ163="၊"),LEN(BJ163)=1),BJ163,
IF(ISNUMBER(MATCH(LEFT(BJ163,7),Final_modified_Intermediate[Burmese_Consonants],0)),LEFT(BJ163,7),
IF(ISNUMBER(MATCH(LEFT(BJ163,6),Final_modified_Intermediate[Burmese_Consonants],0)),LEFT(BJ163,6),
IF(ISNUMBER(MATCH(LEFT(BJ163,5),Final_modified_Intermediate[Burmese_Consonants],0)),LEFT(BJ163,5),
IF(ISNUMBER(MATCH(LEFT(BJ163,4),Final_modified_Intermediate[Burmese_Consonants],0)),LEFT(BJ163,4),
IF(ISNUMBER(MATCH(LEFT(BJ163,3),Final_modified_Intermediate[Burmese_Consonants],0)),LEFT(BJ163,3),
IF(ISNUMBER(MATCH(LEFT(BJ163,2),Final_modified_Intermediate[Burmese_Consonants],0)),LEFT(BJ163,2),
IF(ISNUMBER(MATCH(LEFT(BJ163,1),Final_modified_Intermediate[Burmese_Consonants],0)),LEFT(BJ163,1),
IF(ISNUMBER(MATCH(LEFT(BJ163,7),Final_Intermediate[Burmese_Consonants],0)),LEFT(BJ163,7),
IF(ISNUMBER(MATCH(LEFT(BJ163,6),Final_Intermediate[Burmese_Consonants],0)),LEFT(BJ163,6),
IF(ISNUMBER(MATCH(LEFT(BJ163,5),Final_Intermediate[Burmese_Consonants],0)),LEFT(BJ163,5),
IF(ISNUMBER(MATCH(LEFT(BJ163,4),Final_Intermediate[Burmese_Consonants],0)),LEFT(BJ163,4),
IF(ISNUMBER(MATCH(LEFT(BJ163,3),Final_Intermediate[Burmese_Consonants],0)),LEFT(BJ163,3),
IF(ISNUMBER(MATCH(LEFT(BJ163,2),Final_Intermediate[Burmese_Consonants],0)),LEFT(BJ163,2),
IF(ISNUMBER(MATCH(LEFT(BJ163,1),Final_Intermediate[Burmese_Consonants],0)),LEFT(BJ163,1),
"")))))))))))))))</f>
        <v/>
      </c>
      <c r="AN163" t="e">
        <f>Compiler_Burmese[[#This Row],[Sr. No.]]</f>
        <v>#REF!</v>
      </c>
      <c r="AO16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ये³¹22</v>
      </c>
      <c r="AS16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3" t="e">
        <f>[2]!Vocabulary_Burmese[[#This Row],[Sr. No.]]</f>
        <v>#REF!</v>
      </c>
      <c r="BA163" t="str">
        <f>IF(Raw_data_N2_Kanji[[#This Row],[Categorie]]&lt;&gt;"","",
IF(ISNUMBER(MATCH(V,Special_list[Burmese word],0)),"",
SUBSTITUTE(Raw_data_N2_Kanji[[#This Row],[Raw]]," ","")))</f>
        <v>သီးစုံဖျော်ရည်</v>
      </c>
      <c r="BB163" t="str">
        <f>RIGHT(Segregate18[[#This Row],[UPGRADE]],LEN(Segregate18[[#This Row],[UPGRADE]])-LEN(Compiler_Burmese[[#This Row],[1]]))</f>
        <v>စုံဖျော်ရည်</v>
      </c>
      <c r="BC163" t="str">
        <f>RIGHT(Segregate18[[#This Row],[11]],LEN(Segregate18[[#This Row],[11]])-LEN(Compiler_Burmese[[#This Row],[2]]))</f>
        <v>ဖျော်ရည်</v>
      </c>
      <c r="BD163" t="str">
        <f>RIGHT(Segregate18[[#This Row],[21]],LEN(Segregate18[[#This Row],[21]])-LEN(Compiler_Burmese[[#This Row],[3]]))</f>
        <v>ရည်</v>
      </c>
      <c r="BE163" t="str">
        <f>RIGHT(Segregate18[[#This Row],[31]],LEN(Segregate18[[#This Row],[31]])-LEN(Compiler_Burmese[[#This Row],[4]]))</f>
        <v/>
      </c>
      <c r="BF163" t="str">
        <f>RIGHT(Segregate18[[#This Row],[41]],LEN(Segregate18[[#This Row],[41]])-LEN(Compiler_Burmese[[#This Row],[5]]))</f>
        <v/>
      </c>
      <c r="BG163" t="str">
        <f>RIGHT(Segregate18[[#This Row],[51]],LEN(Segregate18[[#This Row],[51]])-LEN(Compiler_Burmese[[#This Row],[6]]))</f>
        <v/>
      </c>
      <c r="BH163" t="str">
        <f>RIGHT(Segregate18[[#This Row],[61]],LEN(Segregate18[[#This Row],[61]])-LEN(Compiler_Burmese[[#This Row],[7]]))</f>
        <v/>
      </c>
      <c r="BI163" t="str">
        <f>RIGHT(Segregate18[[#This Row],[71]],LEN(Segregate18[[#This Row],[71]])-LEN(Compiler_Burmese[[#This Row],[8]]))</f>
        <v/>
      </c>
      <c r="BJ163" t="str">
        <f>RIGHT(Segregate18[[#This Row],[81]],LEN(Segregate18[[#This Row],[81]])-LEN(Compiler_Burmese[[#This Row],[9]]))</f>
        <v/>
      </c>
    </row>
    <row r="164" spans="1:62" ht="14.25" customHeight="1" x14ac:dyDescent="0.3">
      <c r="A164">
        <f>IF(Raw_data_N2_Kanji[[#This Row],[Categorie]]&lt;&gt;"",$A163+1,$A163)</f>
        <v>14</v>
      </c>
      <c r="B164" s="6">
        <f>IF(AND(Raw_data_N2_Kanji[[#This Row],[Supporting word 1]]="",Raw_data_N2_Kanji[[#This Row],[Supporting word 2]]=""),$B163,$B163+1)</f>
        <v>0</v>
      </c>
      <c r="C164" s="9">
        <f>ROW()-ROW(Raw_data_N2_Kanji[#Headers])</f>
        <v>162</v>
      </c>
      <c r="D164" s="9" t="s">
        <v>5</v>
      </c>
      <c r="E164" s="9" t="str">
        <f>IF(Raw_data_N2_Kanji[[#This Row],[Categorie]]="",$E163,Raw_data_N2_Kanji[[#This Row],[Categorie]])</f>
        <v>Drinks &amp; beverages</v>
      </c>
      <c r="F164" s="9">
        <f t="shared" si="3"/>
        <v>20</v>
      </c>
      <c r="G164" s="57" t="str">
        <f>Raw_data_N2_Kanji[[#This Row],[Lecture_no]]&amp;"_"&amp;Raw_data_N2_Kanji[[#This Row],[Receipe_no]]</f>
        <v>Drinks &amp; beverages_20</v>
      </c>
      <c r="H164" s="101" t="s">
        <v>27592</v>
      </c>
      <c r="I16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ကိုကာကိုလာ</v>
      </c>
      <c r="K16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4" s="11"/>
      <c r="N164" s="11"/>
      <c r="O164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4" s="12" t="s">
        <v>27774</v>
      </c>
      <c r="Q164" s="12">
        <f>IF(Raw_data_N2_Kanji[[#This Row],[Receipe_no]]=0,$Q163,
$Q163+1)</f>
        <v>148</v>
      </c>
      <c r="R164" s="11"/>
      <c r="S164" s="11">
        <f>IF(Raw_data_N2_Kanji[[#This Row],[Marking]]="",1,"")</f>
        <v>1</v>
      </c>
      <c r="T164" s="11" t="str">
        <f>IF(Raw_data_N2_Kanji[[#This Row],[Marking_blank]]="",SUMPRODUCT(COUNTIF($S$3:$S164,$S164)),"")</f>
        <v/>
      </c>
      <c r="U164" s="12">
        <f>Raw_data_N2_Kanji[[#This Row],[Sr. no.]]</f>
        <v>162</v>
      </c>
      <c r="V164" s="11">
        <f>SUMPRODUCT(COUNTIF($J$3:$J164,$J164))</f>
        <v>1</v>
      </c>
      <c r="W164" s="82">
        <f>LEN('1_Raw_data'!$J164)</f>
        <v>10</v>
      </c>
      <c r="Y164" t="e">
        <f>Segregate18[[#This Row],[Sr. No.]]</f>
        <v>#REF!</v>
      </c>
      <c r="Z164" t="str">
        <f>IF(AND(OR(BA164="။",BA164="၊"),LEN(BA164)=1),BA164,
IF(ISNUMBER(MATCH(LEFT(BA164,7),Final_modified_Intermediate[Burmese_Consonants],0)),LEFT(BA164,7),
IF(ISNUMBER(MATCH(LEFT(BA164,6),Final_modified_Intermediate[Burmese_Consonants],0)),LEFT(BA164,6),
IF(ISNUMBER(MATCH(LEFT(BA164,5),Final_modified_Intermediate[Burmese_Consonants],0)),LEFT(BA164,5),
IF(ISNUMBER(MATCH(LEFT(BA164,4),Final_modified_Intermediate[Burmese_Consonants],0)),LEFT(BA164,4),
IF(ISNUMBER(MATCH(LEFT(BA164,3),Final_modified_Intermediate[Burmese_Consonants],0)),LEFT(BA164,3),
IF(ISNUMBER(MATCH(LEFT(BA164,2),Final_modified_Intermediate[Burmese_Consonants],0)),LEFT(BA164,2),
IF(ISNUMBER(MATCH(LEFT(BA164,1),Final_modified_Intermediate[Burmese_Consonants],0)),LEFT(BA164,1),
IF(ISNUMBER(MATCH(LEFT(BA164,7),Final_Intermediate[Burmese_Consonants],0)),LEFT(BA164,7),
IF(ISNUMBER(MATCH(LEFT(BA164,6),Final_Intermediate[Burmese_Consonants],0)),LEFT(BA164,6),
IF(ISNUMBER(MATCH(LEFT(BA164,5),Final_Intermediate[Burmese_Consonants],0)),LEFT(BA164,5),
IF(ISNUMBER(MATCH(LEFT(BA164,4),Final_Intermediate[Burmese_Consonants],0)),LEFT(BA164,4),
IF(ISNUMBER(MATCH(LEFT(BA164,3),Final_Intermediate[Burmese_Consonants],0)),LEFT(BA164,3),
IF(ISNUMBER(MATCH(LEFT(BA164,2),Final_Intermediate[Burmese_Consonants],0)),LEFT(BA164,2),
IF(ISNUMBER(MATCH(LEFT(BA164,1),Final_Intermediate[Burmese_Consonants],0)),LEFT(BA164,1),
"")))))))))))))))</f>
        <v>ကို</v>
      </c>
      <c r="AA16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4" t="str">
        <f>IF(AND(OR(BB164="။",BB164="၊"),LEN(BB164)=1),BB164,
IF(ISNUMBER(MATCH(LEFT(BB164,7),Final_modified_Intermediate[Burmese_Consonants],0)),LEFT(BB164,7),
IF(ISNUMBER(MATCH(LEFT(BB164,6),Final_modified_Intermediate[Burmese_Consonants],0)),LEFT(BB164,6),
IF(ISNUMBER(MATCH(LEFT(BB164,5),Final_modified_Intermediate[Burmese_Consonants],0)),LEFT(BB164,5),
IF(ISNUMBER(MATCH(LEFT(BB164,4),Final_modified_Intermediate[Burmese_Consonants],0)),LEFT(BB164,4),
IF(ISNUMBER(MATCH(LEFT(BB164,3),Final_modified_Intermediate[Burmese_Consonants],0)),LEFT(BB164,3),
IF(ISNUMBER(MATCH(LEFT(BB164,2),Final_modified_Intermediate[Burmese_Consonants],0)),LEFT(BB164,2),
IF(ISNUMBER(MATCH(LEFT(BB164,1),Final_modified_Intermediate[Burmese_Consonants],0)),LEFT(BB164,1),
IF(ISNUMBER(MATCH(LEFT(BB164,7),Final_Intermediate[Burmese_Consonants],0)),LEFT(BB164,7),
IF(ISNUMBER(MATCH(LEFT(BB164,6),Final_Intermediate[Burmese_Consonants],0)),LEFT(BB164,6),
IF(ISNUMBER(MATCH(LEFT(BB164,5),Final_Intermediate[Burmese_Consonants],0)),LEFT(BB164,5),
IF(ISNUMBER(MATCH(LEFT(BB164,4),Final_Intermediate[Burmese_Consonants],0)),LEFT(BB164,4),
IF(ISNUMBER(MATCH(LEFT(BB164,3),Final_Intermediate[Burmese_Consonants],0)),LEFT(BB164,3),
IF(ISNUMBER(MATCH(LEFT(BB164,2),Final_Intermediate[Burmese_Consonants],0)),LEFT(BB164,2),
IF(ISNUMBER(MATCH(LEFT(BB164,1),Final_Intermediate[Burmese_Consonants],0)),LEFT(BB164,1),
"")))))))))))))))</f>
        <v>ကာ</v>
      </c>
      <c r="AC16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4" t="str">
        <f>IF(AND(OR(BC164="။",BC164="၊"),LEN(BC164)=1),BC164,
IF(ISNUMBER(MATCH(LEFT(BC164,7),Final_modified_Intermediate[Burmese_Consonants],0)),LEFT(BC164,7),
IF(ISNUMBER(MATCH(LEFT(BC164,6),Final_modified_Intermediate[Burmese_Consonants],0)),LEFT(BC164,6),
IF(ISNUMBER(MATCH(LEFT(BC164,5),Final_modified_Intermediate[Burmese_Consonants],0)),LEFT(BC164,5),
IF(ISNUMBER(MATCH(LEFT(BC164,4),Final_modified_Intermediate[Burmese_Consonants],0)),LEFT(BC164,4),
IF(ISNUMBER(MATCH(LEFT(BC164,3),Final_modified_Intermediate[Burmese_Consonants],0)),LEFT(BC164,3),
IF(ISNUMBER(MATCH(LEFT(BC164,2),Final_modified_Intermediate[Burmese_Consonants],0)),LEFT(BC164,2),
IF(ISNUMBER(MATCH(LEFT(BC164,1),Final_modified_Intermediate[Burmese_Consonants],0)),LEFT(BC164,1),
IF(ISNUMBER(MATCH(LEFT(BC164,7),Final_Intermediate[Burmese_Consonants],0)),LEFT(BC164,7),
IF(ISNUMBER(MATCH(LEFT(BC164,6),Final_Intermediate[Burmese_Consonants],0)),LEFT(BC164,6),
IF(ISNUMBER(MATCH(LEFT(BC164,5),Final_Intermediate[Burmese_Consonants],0)),LEFT(BC164,5),
IF(ISNUMBER(MATCH(LEFT(BC164,4),Final_Intermediate[Burmese_Consonants],0)),LEFT(BC164,4),
IF(ISNUMBER(MATCH(LEFT(BC164,3),Final_Intermediate[Burmese_Consonants],0)),LEFT(BC164,3),
IF(ISNUMBER(MATCH(LEFT(BC164,2),Final_Intermediate[Burmese_Consonants],0)),LEFT(BC164,2),
IF(ISNUMBER(MATCH(LEFT(BC164,1),Final_Intermediate[Burmese_Consonants],0)),LEFT(BC164,1),
"")))))))))))))))</f>
        <v>ကို</v>
      </c>
      <c r="AE16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4" t="str">
        <f>IF(AND(OR(BD164="။",BD164="၊"),LEN(BD164)=1),BD164,
IF(ISNUMBER(MATCH(LEFT(BD164,7),Final_modified_Intermediate[Burmese_Consonants],0)),LEFT(BD164,7),
IF(ISNUMBER(MATCH(LEFT(BD164,6),Final_modified_Intermediate[Burmese_Consonants],0)),LEFT(BD164,6),
IF(ISNUMBER(MATCH(LEFT(BD164,5),Final_modified_Intermediate[Burmese_Consonants],0)),LEFT(BD164,5),
IF(ISNUMBER(MATCH(LEFT(BD164,4),Final_modified_Intermediate[Burmese_Consonants],0)),LEFT(BD164,4),
IF(ISNUMBER(MATCH(LEFT(BD164,3),Final_modified_Intermediate[Burmese_Consonants],0)),LEFT(BD164,3),
IF(ISNUMBER(MATCH(LEFT(BD164,2),Final_modified_Intermediate[Burmese_Consonants],0)),LEFT(BD164,2),
IF(ISNUMBER(MATCH(LEFT(BD164,1),Final_modified_Intermediate[Burmese_Consonants],0)),LEFT(BD164,1),
IF(ISNUMBER(MATCH(LEFT(BD164,7),Final_Intermediate[Burmese_Consonants],0)),LEFT(BD164,7),
IF(ISNUMBER(MATCH(LEFT(BD164,6),Final_Intermediate[Burmese_Consonants],0)),LEFT(BD164,6),
IF(ISNUMBER(MATCH(LEFT(BD164,5),Final_Intermediate[Burmese_Consonants],0)),LEFT(BD164,5),
IF(ISNUMBER(MATCH(LEFT(BD164,4),Final_Intermediate[Burmese_Consonants],0)),LEFT(BD164,4),
IF(ISNUMBER(MATCH(LEFT(BD164,3),Final_Intermediate[Burmese_Consonants],0)),LEFT(BD164,3),
IF(ISNUMBER(MATCH(LEFT(BD164,2),Final_Intermediate[Burmese_Consonants],0)),LEFT(BD164,2),
IF(ISNUMBER(MATCH(LEFT(BD164,1),Final_Intermediate[Burmese_Consonants],0)),LEFT(BD164,1),
"")))))))))))))))</f>
        <v>လာ</v>
      </c>
      <c r="AG164" t="str">
        <f>IF(AND(OR(BE164="။",BE164="၊"),LEN(BE164)=1),BE164,
IF(ISNUMBER(MATCH(LEFT(BE164,7),Final_modified_Intermediate[Burmese_Consonants],0)),LEFT(BE164,7),
IF(ISNUMBER(MATCH(LEFT(BE164,6),Final_modified_Intermediate[Burmese_Consonants],0)),LEFT(BE164,6),
IF(ISNUMBER(MATCH(LEFT(BE164,5),Final_modified_Intermediate[Burmese_Consonants],0)),LEFT(BE164,5),
IF(ISNUMBER(MATCH(LEFT(BE164,4),Final_modified_Intermediate[Burmese_Consonants],0)),LEFT(BE164,4),
IF(ISNUMBER(MATCH(LEFT(BE164,3),Final_modified_Intermediate[Burmese_Consonants],0)),LEFT(BE164,3),
IF(ISNUMBER(MATCH(LEFT(BE164,2),Final_modified_Intermediate[Burmese_Consonants],0)),LEFT(BE164,2),
IF(ISNUMBER(MATCH(LEFT(BE164,1),Final_modified_Intermediate[Burmese_Consonants],0)),LEFT(BE164,1),
IF(ISNUMBER(MATCH(LEFT(BE164,7),Final_Intermediate[Burmese_Consonants],0)),LEFT(BE164,7),
IF(ISNUMBER(MATCH(LEFT(BE164,6),Final_Intermediate[Burmese_Consonants],0)),LEFT(BE164,6),
IF(ISNUMBER(MATCH(LEFT(BE164,5),Final_Intermediate[Burmese_Consonants],0)),LEFT(BE164,5),
IF(ISNUMBER(MATCH(LEFT(BE164,4),Final_Intermediate[Burmese_Consonants],0)),LEFT(BE164,4),
IF(ISNUMBER(MATCH(LEFT(BE164,3),Final_Intermediate[Burmese_Consonants],0)),LEFT(BE164,3),
IF(ISNUMBER(MATCH(LEFT(BE164,2),Final_Intermediate[Burmese_Consonants],0)),LEFT(BE164,2),
IF(ISNUMBER(MATCH(LEFT(BE164,1),Final_Intermediate[Burmese_Consonants],0)),LEFT(BE164,1),
"")))))))))))))))</f>
        <v/>
      </c>
      <c r="AH164" t="str">
        <f>IF(AND(OR(BF164="။",BF164="၊"),LEN(BF164)=1),BF164,
IF(ISNUMBER(MATCH(LEFT(BF164,7),Final_modified_Intermediate[Burmese_Consonants],0)),LEFT(BF164,7),
IF(ISNUMBER(MATCH(LEFT(BF164,6),Final_modified_Intermediate[Burmese_Consonants],0)),LEFT(BF164,6),
IF(ISNUMBER(MATCH(LEFT(BF164,5),Final_modified_Intermediate[Burmese_Consonants],0)),LEFT(BF164,5),
IF(ISNUMBER(MATCH(LEFT(BF164,4),Final_modified_Intermediate[Burmese_Consonants],0)),LEFT(BF164,4),
IF(ISNUMBER(MATCH(LEFT(BF164,3),Final_modified_Intermediate[Burmese_Consonants],0)),LEFT(BF164,3),
IF(ISNUMBER(MATCH(LEFT(BF164,2),Final_modified_Intermediate[Burmese_Consonants],0)),LEFT(BF164,2),
IF(ISNUMBER(MATCH(LEFT(BF164,1),Final_modified_Intermediate[Burmese_Consonants],0)),LEFT(BF164,1),
IF(ISNUMBER(MATCH(LEFT(BF164,7),Final_Intermediate[Burmese_Consonants],0)),LEFT(BF164,7),
IF(ISNUMBER(MATCH(LEFT(BF164,6),Final_Intermediate[Burmese_Consonants],0)),LEFT(BF164,6),
IF(ISNUMBER(MATCH(LEFT(BF164,5),Final_Intermediate[Burmese_Consonants],0)),LEFT(BF164,5),
IF(ISNUMBER(MATCH(LEFT(BF164,4),Final_Intermediate[Burmese_Consonants],0)),LEFT(BF164,4),
IF(ISNUMBER(MATCH(LEFT(BF164,3),Final_Intermediate[Burmese_Consonants],0)),LEFT(BF164,3),
IF(ISNUMBER(MATCH(LEFT(BF164,2),Final_Intermediate[Burmese_Consonants],0)),LEFT(BF164,2),
IF(ISNUMBER(MATCH(LEFT(BF164,1),Final_Intermediate[Burmese_Consonants],0)),LEFT(BF164,1),
"")))))))))))))))</f>
        <v/>
      </c>
      <c r="AI164" t="str">
        <f>IF(AND(OR(BG164="။",BG164="၊"),LEN(BG164)=1),BG164,
IF(ISNUMBER(MATCH(LEFT(BG164,7),Final_modified_Intermediate[Burmese_Consonants],0)),LEFT(BG164,7),
IF(ISNUMBER(MATCH(LEFT(BG164,6),Final_modified_Intermediate[Burmese_Consonants],0)),LEFT(BG164,6),
IF(ISNUMBER(MATCH(LEFT(BG164,5),Final_modified_Intermediate[Burmese_Consonants],0)),LEFT(BG164,5),
IF(ISNUMBER(MATCH(LEFT(BG164,4),Final_modified_Intermediate[Burmese_Consonants],0)),LEFT(BG164,4),
IF(ISNUMBER(MATCH(LEFT(BG164,3),Final_modified_Intermediate[Burmese_Consonants],0)),LEFT(BG164,3),
IF(ISNUMBER(MATCH(LEFT(BG164,2),Final_modified_Intermediate[Burmese_Consonants],0)),LEFT(BG164,2),
IF(ISNUMBER(MATCH(LEFT(BG164,1),Final_modified_Intermediate[Burmese_Consonants],0)),LEFT(BG164,1),
IF(ISNUMBER(MATCH(LEFT(BG164,7),Final_Intermediate[Burmese_Consonants],0)),LEFT(BG164,7),
IF(ISNUMBER(MATCH(LEFT(BG164,6),Final_Intermediate[Burmese_Consonants],0)),LEFT(BG164,6),
IF(ISNUMBER(MATCH(LEFT(BG164,5),Final_Intermediate[Burmese_Consonants],0)),LEFT(BG164,5),
IF(ISNUMBER(MATCH(LEFT(BG164,4),Final_Intermediate[Burmese_Consonants],0)),LEFT(BG164,4),
IF(ISNUMBER(MATCH(LEFT(BG164,3),Final_Intermediate[Burmese_Consonants],0)),LEFT(BG164,3),
IF(ISNUMBER(MATCH(LEFT(BG164,2),Final_Intermediate[Burmese_Consonants],0)),LEFT(BG164,2),
IF(ISNUMBER(MATCH(LEFT(BG164,1),Final_Intermediate[Burmese_Consonants],0)),LEFT(BG164,1),
"")))))))))))))))</f>
        <v/>
      </c>
      <c r="AJ164" t="str">
        <f>IF(AND(OR(BH164="။",BH164="၊"),LEN(BH164)=1),BH164,
IF(ISNUMBER(MATCH(LEFT(BH164,7),Final_modified_Intermediate[Burmese_Consonants],0)),LEFT(BH164,7),
IF(ISNUMBER(MATCH(LEFT(BH164,6),Final_modified_Intermediate[Burmese_Consonants],0)),LEFT(BH164,6),
IF(ISNUMBER(MATCH(LEFT(BH164,5),Final_modified_Intermediate[Burmese_Consonants],0)),LEFT(BH164,5),
IF(ISNUMBER(MATCH(LEFT(BH164,4),Final_modified_Intermediate[Burmese_Consonants],0)),LEFT(BH164,4),
IF(ISNUMBER(MATCH(LEFT(BH164,3),Final_modified_Intermediate[Burmese_Consonants],0)),LEFT(BH164,3),
IF(ISNUMBER(MATCH(LEFT(BH164,2),Final_modified_Intermediate[Burmese_Consonants],0)),LEFT(BH164,2),
IF(ISNUMBER(MATCH(LEFT(BH164,1),Final_modified_Intermediate[Burmese_Consonants],0)),LEFT(BH164,1),
IF(ISNUMBER(MATCH(LEFT(BH164,7),Final_Intermediate[Burmese_Consonants],0)),LEFT(BH164,7),
IF(ISNUMBER(MATCH(LEFT(BH164,6),Final_Intermediate[Burmese_Consonants],0)),LEFT(BH164,6),
IF(ISNUMBER(MATCH(LEFT(BH164,5),Final_Intermediate[Burmese_Consonants],0)),LEFT(BH164,5),
IF(ISNUMBER(MATCH(LEFT(BH164,4),Final_Intermediate[Burmese_Consonants],0)),LEFT(BH164,4),
IF(ISNUMBER(MATCH(LEFT(BH164,3),Final_Intermediate[Burmese_Consonants],0)),LEFT(BH164,3),
IF(ISNUMBER(MATCH(LEFT(BH164,2),Final_Intermediate[Burmese_Consonants],0)),LEFT(BH164,2),
IF(ISNUMBER(MATCH(LEFT(BH164,1),Final_Intermediate[Burmese_Consonants],0)),LEFT(BH164,1),
"")))))))))))))))</f>
        <v/>
      </c>
      <c r="AK164" t="str">
        <f>IF(AND(OR(BI164="။",BI164="၊"),LEN(BI164)=1),BI164,
IF(ISNUMBER(MATCH(LEFT(BI164,7),Final_modified_Intermediate[Burmese_Consonants],0)),LEFT(BI164,7),
IF(ISNUMBER(MATCH(LEFT(BI164,6),Final_modified_Intermediate[Burmese_Consonants],0)),LEFT(BI164,6),
IF(ISNUMBER(MATCH(LEFT(BI164,5),Final_modified_Intermediate[Burmese_Consonants],0)),LEFT(BI164,5),
IF(ISNUMBER(MATCH(LEFT(BI164,4),Final_modified_Intermediate[Burmese_Consonants],0)),LEFT(BI164,4),
IF(ISNUMBER(MATCH(LEFT(BI164,3),Final_modified_Intermediate[Burmese_Consonants],0)),LEFT(BI164,3),
IF(ISNUMBER(MATCH(LEFT(BI164,2),Final_modified_Intermediate[Burmese_Consonants],0)),LEFT(BI164,2),
IF(ISNUMBER(MATCH(LEFT(BI164,1),Final_modified_Intermediate[Burmese_Consonants],0)),LEFT(BI164,1),
IF(ISNUMBER(MATCH(LEFT(BI164,7),Final_Intermediate[Burmese_Consonants],0)),LEFT(BI164,7),
IF(ISNUMBER(MATCH(LEFT(BI164,6),Final_Intermediate[Burmese_Consonants],0)),LEFT(BI164,6),
IF(ISNUMBER(MATCH(LEFT(BI164,5),Final_Intermediate[Burmese_Consonants],0)),LEFT(BI164,5),
IF(ISNUMBER(MATCH(LEFT(BI164,4),Final_Intermediate[Burmese_Consonants],0)),LEFT(BI164,4),
IF(ISNUMBER(MATCH(LEFT(BI164,3),Final_Intermediate[Burmese_Consonants],0)),LEFT(BI164,3),
IF(ISNUMBER(MATCH(LEFT(BI164,2),Final_Intermediate[Burmese_Consonants],0)),LEFT(BI164,2),
IF(ISNUMBER(MATCH(LEFT(BI164,1),Final_Intermediate[Burmese_Consonants],0)),LEFT(BI164,1),
"")))))))))))))))</f>
        <v/>
      </c>
      <c r="AL164" t="str">
        <f>IF(AND(OR(BJ164="။",BJ164="၊"),LEN(BJ164)=1),BJ164,
IF(ISNUMBER(MATCH(LEFT(BJ164,7),Final_modified_Intermediate[Burmese_Consonants],0)),LEFT(BJ164,7),
IF(ISNUMBER(MATCH(LEFT(BJ164,6),Final_modified_Intermediate[Burmese_Consonants],0)),LEFT(BJ164,6),
IF(ISNUMBER(MATCH(LEFT(BJ164,5),Final_modified_Intermediate[Burmese_Consonants],0)),LEFT(BJ164,5),
IF(ISNUMBER(MATCH(LEFT(BJ164,4),Final_modified_Intermediate[Burmese_Consonants],0)),LEFT(BJ164,4),
IF(ISNUMBER(MATCH(LEFT(BJ164,3),Final_modified_Intermediate[Burmese_Consonants],0)),LEFT(BJ164,3),
IF(ISNUMBER(MATCH(LEFT(BJ164,2),Final_modified_Intermediate[Burmese_Consonants],0)),LEFT(BJ164,2),
IF(ISNUMBER(MATCH(LEFT(BJ164,1),Final_modified_Intermediate[Burmese_Consonants],0)),LEFT(BJ164,1),
IF(ISNUMBER(MATCH(LEFT(BJ164,7),Final_Intermediate[Burmese_Consonants],0)),LEFT(BJ164,7),
IF(ISNUMBER(MATCH(LEFT(BJ164,6),Final_Intermediate[Burmese_Consonants],0)),LEFT(BJ164,6),
IF(ISNUMBER(MATCH(LEFT(BJ164,5),Final_Intermediate[Burmese_Consonants],0)),LEFT(BJ164,5),
IF(ISNUMBER(MATCH(LEFT(BJ164,4),Final_Intermediate[Burmese_Consonants],0)),LEFT(BJ164,4),
IF(ISNUMBER(MATCH(LEFT(BJ164,3),Final_Intermediate[Burmese_Consonants],0)),LEFT(BJ164,3),
IF(ISNUMBER(MATCH(LEFT(BJ164,2),Final_Intermediate[Burmese_Consonants],0)),LEFT(BJ164,2),
IF(ISNUMBER(MATCH(LEFT(BJ164,1),Final_Intermediate[Burmese_Consonants],0)),LEFT(BJ164,1),
"")))))))))))))))</f>
        <v/>
      </c>
      <c r="AN164" t="e">
        <f>Compiler_Burmese[[#This Row],[Sr. No.]]</f>
        <v>#REF!</v>
      </c>
      <c r="AO16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ला2</v>
      </c>
      <c r="AS16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4" t="e">
        <f>[2]!Vocabulary_Burmese[[#This Row],[Sr. No.]]</f>
        <v>#REF!</v>
      </c>
      <c r="BA164" t="str">
        <f>IF(Raw_data_N2_Kanji[[#This Row],[Categorie]]&lt;&gt;"","",
IF(ISNUMBER(MATCH(V,Special_list[Burmese word],0)),"",
SUBSTITUTE(Raw_data_N2_Kanji[[#This Row],[Raw]]," ","")))</f>
        <v>ကိုကာကိုလာ</v>
      </c>
      <c r="BB164" t="str">
        <f>RIGHT(Segregate18[[#This Row],[UPGRADE]],LEN(Segregate18[[#This Row],[UPGRADE]])-LEN(Compiler_Burmese[[#This Row],[1]]))</f>
        <v>ကာကိုလာ</v>
      </c>
      <c r="BC164" t="str">
        <f>RIGHT(Segregate18[[#This Row],[11]],LEN(Segregate18[[#This Row],[11]])-LEN(Compiler_Burmese[[#This Row],[2]]))</f>
        <v>ကိုလာ</v>
      </c>
      <c r="BD164" t="str">
        <f>RIGHT(Segregate18[[#This Row],[21]],LEN(Segregate18[[#This Row],[21]])-LEN(Compiler_Burmese[[#This Row],[3]]))</f>
        <v>လာ</v>
      </c>
      <c r="BE164" t="str">
        <f>RIGHT(Segregate18[[#This Row],[31]],LEN(Segregate18[[#This Row],[31]])-LEN(Compiler_Burmese[[#This Row],[4]]))</f>
        <v/>
      </c>
      <c r="BF164" t="str">
        <f>RIGHT(Segregate18[[#This Row],[41]],LEN(Segregate18[[#This Row],[41]])-LEN(Compiler_Burmese[[#This Row],[5]]))</f>
        <v/>
      </c>
      <c r="BG164" t="str">
        <f>RIGHT(Segregate18[[#This Row],[51]],LEN(Segregate18[[#This Row],[51]])-LEN(Compiler_Burmese[[#This Row],[6]]))</f>
        <v/>
      </c>
      <c r="BH164" t="str">
        <f>RIGHT(Segregate18[[#This Row],[61]],LEN(Segregate18[[#This Row],[61]])-LEN(Compiler_Burmese[[#This Row],[7]]))</f>
        <v/>
      </c>
      <c r="BI164" t="str">
        <f>RIGHT(Segregate18[[#This Row],[71]],LEN(Segregate18[[#This Row],[71]])-LEN(Compiler_Burmese[[#This Row],[8]]))</f>
        <v/>
      </c>
      <c r="BJ164" t="str">
        <f>RIGHT(Segregate18[[#This Row],[81]],LEN(Segregate18[[#This Row],[81]])-LEN(Compiler_Burmese[[#This Row],[9]]))</f>
        <v/>
      </c>
    </row>
    <row r="165" spans="1:62" ht="14.25" customHeight="1" x14ac:dyDescent="0.3">
      <c r="A165">
        <f>IF(Raw_data_N2_Kanji[[#This Row],[Categorie]]&lt;&gt;"",$A164+1,$A164)</f>
        <v>14</v>
      </c>
      <c r="B165" s="6">
        <f>IF(AND(Raw_data_N2_Kanji[[#This Row],[Supporting word 1]]="",Raw_data_N2_Kanji[[#This Row],[Supporting word 2]]=""),$B164,$B164+1)</f>
        <v>0</v>
      </c>
      <c r="C165" s="9">
        <f>ROW()-ROW(Raw_data_N2_Kanji[#Headers])</f>
        <v>163</v>
      </c>
      <c r="D165" s="9" t="s">
        <v>5</v>
      </c>
      <c r="E165" s="9" t="str">
        <f>IF(Raw_data_N2_Kanji[[#This Row],[Categorie]]="",$E164,Raw_data_N2_Kanji[[#This Row],[Categorie]])</f>
        <v>Drinks &amp; beverages</v>
      </c>
      <c r="F165" s="9">
        <f t="shared" si="3"/>
        <v>21</v>
      </c>
      <c r="G165" s="57" t="str">
        <f>Raw_data_N2_Kanji[[#This Row],[Lecture_no]]&amp;"_"&amp;Raw_data_N2_Kanji[[#This Row],[Receipe_no]]</f>
        <v>Drinks &amp; beverages_21</v>
      </c>
      <c r="H165" s="101" t="s">
        <v>27593</v>
      </c>
      <c r="I16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ပက်စီ</v>
      </c>
      <c r="K16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5" s="11"/>
      <c r="N165" s="11"/>
      <c r="O16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5" s="12" t="s">
        <v>27775</v>
      </c>
      <c r="Q165" s="12">
        <f>IF(Raw_data_N2_Kanji[[#This Row],[Receipe_no]]=0,$Q164,
$Q164+1)</f>
        <v>149</v>
      </c>
      <c r="R165" s="11"/>
      <c r="S165" s="11">
        <f>IF(Raw_data_N2_Kanji[[#This Row],[Marking]]="",1,"")</f>
        <v>1</v>
      </c>
      <c r="T165" s="11" t="str">
        <f>IF(Raw_data_N2_Kanji[[#This Row],[Marking_blank]]="",SUMPRODUCT(COUNTIF($S$3:$S165,$S165)),"")</f>
        <v/>
      </c>
      <c r="U165" s="12">
        <f>Raw_data_N2_Kanji[[#This Row],[Sr. no.]]</f>
        <v>163</v>
      </c>
      <c r="V165" s="11">
        <f>SUMPRODUCT(COUNTIF($J$3:$J165,$J165))</f>
        <v>1</v>
      </c>
      <c r="W165" s="82">
        <f>LEN('1_Raw_data'!$J165)</f>
        <v>5</v>
      </c>
      <c r="Y165" t="e">
        <f>Segregate18[[#This Row],[Sr. No.]]</f>
        <v>#REF!</v>
      </c>
      <c r="Z165" t="str">
        <f>IF(AND(OR(BA165="။",BA165="၊"),LEN(BA165)=1),BA165,
IF(ISNUMBER(MATCH(LEFT(BA165,7),Final_modified_Intermediate[Burmese_Consonants],0)),LEFT(BA165,7),
IF(ISNUMBER(MATCH(LEFT(BA165,6),Final_modified_Intermediate[Burmese_Consonants],0)),LEFT(BA165,6),
IF(ISNUMBER(MATCH(LEFT(BA165,5),Final_modified_Intermediate[Burmese_Consonants],0)),LEFT(BA165,5),
IF(ISNUMBER(MATCH(LEFT(BA165,4),Final_modified_Intermediate[Burmese_Consonants],0)),LEFT(BA165,4),
IF(ISNUMBER(MATCH(LEFT(BA165,3),Final_modified_Intermediate[Burmese_Consonants],0)),LEFT(BA165,3),
IF(ISNUMBER(MATCH(LEFT(BA165,2),Final_modified_Intermediate[Burmese_Consonants],0)),LEFT(BA165,2),
IF(ISNUMBER(MATCH(LEFT(BA165,1),Final_modified_Intermediate[Burmese_Consonants],0)),LEFT(BA165,1),
IF(ISNUMBER(MATCH(LEFT(BA165,7),Final_Intermediate[Burmese_Consonants],0)),LEFT(BA165,7),
IF(ISNUMBER(MATCH(LEFT(BA165,6),Final_Intermediate[Burmese_Consonants],0)),LEFT(BA165,6),
IF(ISNUMBER(MATCH(LEFT(BA165,5),Final_Intermediate[Burmese_Consonants],0)),LEFT(BA165,5),
IF(ISNUMBER(MATCH(LEFT(BA165,4),Final_Intermediate[Burmese_Consonants],0)),LEFT(BA165,4),
IF(ISNUMBER(MATCH(LEFT(BA165,3),Final_Intermediate[Burmese_Consonants],0)),LEFT(BA165,3),
IF(ISNUMBER(MATCH(LEFT(BA165,2),Final_Intermediate[Burmese_Consonants],0)),LEFT(BA165,2),
IF(ISNUMBER(MATCH(LEFT(BA165,1),Final_Intermediate[Burmese_Consonants],0)),LEFT(BA165,1),
"")))))))))))))))</f>
        <v>ပက်</v>
      </c>
      <c r="AA16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5" t="str">
        <f>IF(AND(OR(BB165="။",BB165="၊"),LEN(BB165)=1),BB165,
IF(ISNUMBER(MATCH(LEFT(BB165,7),Final_modified_Intermediate[Burmese_Consonants],0)),LEFT(BB165,7),
IF(ISNUMBER(MATCH(LEFT(BB165,6),Final_modified_Intermediate[Burmese_Consonants],0)),LEFT(BB165,6),
IF(ISNUMBER(MATCH(LEFT(BB165,5),Final_modified_Intermediate[Burmese_Consonants],0)),LEFT(BB165,5),
IF(ISNUMBER(MATCH(LEFT(BB165,4),Final_modified_Intermediate[Burmese_Consonants],0)),LEFT(BB165,4),
IF(ISNUMBER(MATCH(LEFT(BB165,3),Final_modified_Intermediate[Burmese_Consonants],0)),LEFT(BB165,3),
IF(ISNUMBER(MATCH(LEFT(BB165,2),Final_modified_Intermediate[Burmese_Consonants],0)),LEFT(BB165,2),
IF(ISNUMBER(MATCH(LEFT(BB165,1),Final_modified_Intermediate[Burmese_Consonants],0)),LEFT(BB165,1),
IF(ISNUMBER(MATCH(LEFT(BB165,7),Final_Intermediate[Burmese_Consonants],0)),LEFT(BB165,7),
IF(ISNUMBER(MATCH(LEFT(BB165,6),Final_Intermediate[Burmese_Consonants],0)),LEFT(BB165,6),
IF(ISNUMBER(MATCH(LEFT(BB165,5),Final_Intermediate[Burmese_Consonants],0)),LEFT(BB165,5),
IF(ISNUMBER(MATCH(LEFT(BB165,4),Final_Intermediate[Burmese_Consonants],0)),LEFT(BB165,4),
IF(ISNUMBER(MATCH(LEFT(BB165,3),Final_Intermediate[Burmese_Consonants],0)),LEFT(BB165,3),
IF(ISNUMBER(MATCH(LEFT(BB165,2),Final_Intermediate[Burmese_Consonants],0)),LEFT(BB165,2),
IF(ISNUMBER(MATCH(LEFT(BB165,1),Final_Intermediate[Burmese_Consonants],0)),LEFT(BB165,1),
"")))))))))))))))</f>
        <v>စီ</v>
      </c>
      <c r="AC16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5" t="str">
        <f>IF(AND(OR(BC165="။",BC165="၊"),LEN(BC165)=1),BC165,
IF(ISNUMBER(MATCH(LEFT(BC165,7),Final_modified_Intermediate[Burmese_Consonants],0)),LEFT(BC165,7),
IF(ISNUMBER(MATCH(LEFT(BC165,6),Final_modified_Intermediate[Burmese_Consonants],0)),LEFT(BC165,6),
IF(ISNUMBER(MATCH(LEFT(BC165,5),Final_modified_Intermediate[Burmese_Consonants],0)),LEFT(BC165,5),
IF(ISNUMBER(MATCH(LEFT(BC165,4),Final_modified_Intermediate[Burmese_Consonants],0)),LEFT(BC165,4),
IF(ISNUMBER(MATCH(LEFT(BC165,3),Final_modified_Intermediate[Burmese_Consonants],0)),LEFT(BC165,3),
IF(ISNUMBER(MATCH(LEFT(BC165,2),Final_modified_Intermediate[Burmese_Consonants],0)),LEFT(BC165,2),
IF(ISNUMBER(MATCH(LEFT(BC165,1),Final_modified_Intermediate[Burmese_Consonants],0)),LEFT(BC165,1),
IF(ISNUMBER(MATCH(LEFT(BC165,7),Final_Intermediate[Burmese_Consonants],0)),LEFT(BC165,7),
IF(ISNUMBER(MATCH(LEFT(BC165,6),Final_Intermediate[Burmese_Consonants],0)),LEFT(BC165,6),
IF(ISNUMBER(MATCH(LEFT(BC165,5),Final_Intermediate[Burmese_Consonants],0)),LEFT(BC165,5),
IF(ISNUMBER(MATCH(LEFT(BC165,4),Final_Intermediate[Burmese_Consonants],0)),LEFT(BC165,4),
IF(ISNUMBER(MATCH(LEFT(BC165,3),Final_Intermediate[Burmese_Consonants],0)),LEFT(BC165,3),
IF(ISNUMBER(MATCH(LEFT(BC165,2),Final_Intermediate[Burmese_Consonants],0)),LEFT(BC165,2),
IF(ISNUMBER(MATCH(LEFT(BC165,1),Final_Intermediate[Burmese_Consonants],0)),LEFT(BC165,1),
"")))))))))))))))</f>
        <v/>
      </c>
      <c r="AE16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65" t="str">
        <f>IF(AND(OR(BD165="။",BD165="၊"),LEN(BD165)=1),BD165,
IF(ISNUMBER(MATCH(LEFT(BD165,7),Final_modified_Intermediate[Burmese_Consonants],0)),LEFT(BD165,7),
IF(ISNUMBER(MATCH(LEFT(BD165,6),Final_modified_Intermediate[Burmese_Consonants],0)),LEFT(BD165,6),
IF(ISNUMBER(MATCH(LEFT(BD165,5),Final_modified_Intermediate[Burmese_Consonants],0)),LEFT(BD165,5),
IF(ISNUMBER(MATCH(LEFT(BD165,4),Final_modified_Intermediate[Burmese_Consonants],0)),LEFT(BD165,4),
IF(ISNUMBER(MATCH(LEFT(BD165,3),Final_modified_Intermediate[Burmese_Consonants],0)),LEFT(BD165,3),
IF(ISNUMBER(MATCH(LEFT(BD165,2),Final_modified_Intermediate[Burmese_Consonants],0)),LEFT(BD165,2),
IF(ISNUMBER(MATCH(LEFT(BD165,1),Final_modified_Intermediate[Burmese_Consonants],0)),LEFT(BD165,1),
IF(ISNUMBER(MATCH(LEFT(BD165,7),Final_Intermediate[Burmese_Consonants],0)),LEFT(BD165,7),
IF(ISNUMBER(MATCH(LEFT(BD165,6),Final_Intermediate[Burmese_Consonants],0)),LEFT(BD165,6),
IF(ISNUMBER(MATCH(LEFT(BD165,5),Final_Intermediate[Burmese_Consonants],0)),LEFT(BD165,5),
IF(ISNUMBER(MATCH(LEFT(BD165,4),Final_Intermediate[Burmese_Consonants],0)),LEFT(BD165,4),
IF(ISNUMBER(MATCH(LEFT(BD165,3),Final_Intermediate[Burmese_Consonants],0)),LEFT(BD165,3),
IF(ISNUMBER(MATCH(LEFT(BD165,2),Final_Intermediate[Burmese_Consonants],0)),LEFT(BD165,2),
IF(ISNUMBER(MATCH(LEFT(BD165,1),Final_Intermediate[Burmese_Consonants],0)),LEFT(BD165,1),
"")))))))))))))))</f>
        <v/>
      </c>
      <c r="AG165" t="str">
        <f>IF(AND(OR(BE165="။",BE165="၊"),LEN(BE165)=1),BE165,
IF(ISNUMBER(MATCH(LEFT(BE165,7),Final_modified_Intermediate[Burmese_Consonants],0)),LEFT(BE165,7),
IF(ISNUMBER(MATCH(LEFT(BE165,6),Final_modified_Intermediate[Burmese_Consonants],0)),LEFT(BE165,6),
IF(ISNUMBER(MATCH(LEFT(BE165,5),Final_modified_Intermediate[Burmese_Consonants],0)),LEFT(BE165,5),
IF(ISNUMBER(MATCH(LEFT(BE165,4),Final_modified_Intermediate[Burmese_Consonants],0)),LEFT(BE165,4),
IF(ISNUMBER(MATCH(LEFT(BE165,3),Final_modified_Intermediate[Burmese_Consonants],0)),LEFT(BE165,3),
IF(ISNUMBER(MATCH(LEFT(BE165,2),Final_modified_Intermediate[Burmese_Consonants],0)),LEFT(BE165,2),
IF(ISNUMBER(MATCH(LEFT(BE165,1),Final_modified_Intermediate[Burmese_Consonants],0)),LEFT(BE165,1),
IF(ISNUMBER(MATCH(LEFT(BE165,7),Final_Intermediate[Burmese_Consonants],0)),LEFT(BE165,7),
IF(ISNUMBER(MATCH(LEFT(BE165,6),Final_Intermediate[Burmese_Consonants],0)),LEFT(BE165,6),
IF(ISNUMBER(MATCH(LEFT(BE165,5),Final_Intermediate[Burmese_Consonants],0)),LEFT(BE165,5),
IF(ISNUMBER(MATCH(LEFT(BE165,4),Final_Intermediate[Burmese_Consonants],0)),LEFT(BE165,4),
IF(ISNUMBER(MATCH(LEFT(BE165,3),Final_Intermediate[Burmese_Consonants],0)),LEFT(BE165,3),
IF(ISNUMBER(MATCH(LEFT(BE165,2),Final_Intermediate[Burmese_Consonants],0)),LEFT(BE165,2),
IF(ISNUMBER(MATCH(LEFT(BE165,1),Final_Intermediate[Burmese_Consonants],0)),LEFT(BE165,1),
"")))))))))))))))</f>
        <v/>
      </c>
      <c r="AH165" t="str">
        <f>IF(AND(OR(BF165="။",BF165="၊"),LEN(BF165)=1),BF165,
IF(ISNUMBER(MATCH(LEFT(BF165,7),Final_modified_Intermediate[Burmese_Consonants],0)),LEFT(BF165,7),
IF(ISNUMBER(MATCH(LEFT(BF165,6),Final_modified_Intermediate[Burmese_Consonants],0)),LEFT(BF165,6),
IF(ISNUMBER(MATCH(LEFT(BF165,5),Final_modified_Intermediate[Burmese_Consonants],0)),LEFT(BF165,5),
IF(ISNUMBER(MATCH(LEFT(BF165,4),Final_modified_Intermediate[Burmese_Consonants],0)),LEFT(BF165,4),
IF(ISNUMBER(MATCH(LEFT(BF165,3),Final_modified_Intermediate[Burmese_Consonants],0)),LEFT(BF165,3),
IF(ISNUMBER(MATCH(LEFT(BF165,2),Final_modified_Intermediate[Burmese_Consonants],0)),LEFT(BF165,2),
IF(ISNUMBER(MATCH(LEFT(BF165,1),Final_modified_Intermediate[Burmese_Consonants],0)),LEFT(BF165,1),
IF(ISNUMBER(MATCH(LEFT(BF165,7),Final_Intermediate[Burmese_Consonants],0)),LEFT(BF165,7),
IF(ISNUMBER(MATCH(LEFT(BF165,6),Final_Intermediate[Burmese_Consonants],0)),LEFT(BF165,6),
IF(ISNUMBER(MATCH(LEFT(BF165,5),Final_Intermediate[Burmese_Consonants],0)),LEFT(BF165,5),
IF(ISNUMBER(MATCH(LEFT(BF165,4),Final_Intermediate[Burmese_Consonants],0)),LEFT(BF165,4),
IF(ISNUMBER(MATCH(LEFT(BF165,3),Final_Intermediate[Burmese_Consonants],0)),LEFT(BF165,3),
IF(ISNUMBER(MATCH(LEFT(BF165,2),Final_Intermediate[Burmese_Consonants],0)),LEFT(BF165,2),
IF(ISNUMBER(MATCH(LEFT(BF165,1),Final_Intermediate[Burmese_Consonants],0)),LEFT(BF165,1),
"")))))))))))))))</f>
        <v/>
      </c>
      <c r="AI165" t="str">
        <f>IF(AND(OR(BG165="။",BG165="၊"),LEN(BG165)=1),BG165,
IF(ISNUMBER(MATCH(LEFT(BG165,7),Final_modified_Intermediate[Burmese_Consonants],0)),LEFT(BG165,7),
IF(ISNUMBER(MATCH(LEFT(BG165,6),Final_modified_Intermediate[Burmese_Consonants],0)),LEFT(BG165,6),
IF(ISNUMBER(MATCH(LEFT(BG165,5),Final_modified_Intermediate[Burmese_Consonants],0)),LEFT(BG165,5),
IF(ISNUMBER(MATCH(LEFT(BG165,4),Final_modified_Intermediate[Burmese_Consonants],0)),LEFT(BG165,4),
IF(ISNUMBER(MATCH(LEFT(BG165,3),Final_modified_Intermediate[Burmese_Consonants],0)),LEFT(BG165,3),
IF(ISNUMBER(MATCH(LEFT(BG165,2),Final_modified_Intermediate[Burmese_Consonants],0)),LEFT(BG165,2),
IF(ISNUMBER(MATCH(LEFT(BG165,1),Final_modified_Intermediate[Burmese_Consonants],0)),LEFT(BG165,1),
IF(ISNUMBER(MATCH(LEFT(BG165,7),Final_Intermediate[Burmese_Consonants],0)),LEFT(BG165,7),
IF(ISNUMBER(MATCH(LEFT(BG165,6),Final_Intermediate[Burmese_Consonants],0)),LEFT(BG165,6),
IF(ISNUMBER(MATCH(LEFT(BG165,5),Final_Intermediate[Burmese_Consonants],0)),LEFT(BG165,5),
IF(ISNUMBER(MATCH(LEFT(BG165,4),Final_Intermediate[Burmese_Consonants],0)),LEFT(BG165,4),
IF(ISNUMBER(MATCH(LEFT(BG165,3),Final_Intermediate[Burmese_Consonants],0)),LEFT(BG165,3),
IF(ISNUMBER(MATCH(LEFT(BG165,2),Final_Intermediate[Burmese_Consonants],0)),LEFT(BG165,2),
IF(ISNUMBER(MATCH(LEFT(BG165,1),Final_Intermediate[Burmese_Consonants],0)),LEFT(BG165,1),
"")))))))))))))))</f>
        <v/>
      </c>
      <c r="AJ165" t="str">
        <f>IF(AND(OR(BH165="။",BH165="၊"),LEN(BH165)=1),BH165,
IF(ISNUMBER(MATCH(LEFT(BH165,7),Final_modified_Intermediate[Burmese_Consonants],0)),LEFT(BH165,7),
IF(ISNUMBER(MATCH(LEFT(BH165,6),Final_modified_Intermediate[Burmese_Consonants],0)),LEFT(BH165,6),
IF(ISNUMBER(MATCH(LEFT(BH165,5),Final_modified_Intermediate[Burmese_Consonants],0)),LEFT(BH165,5),
IF(ISNUMBER(MATCH(LEFT(BH165,4),Final_modified_Intermediate[Burmese_Consonants],0)),LEFT(BH165,4),
IF(ISNUMBER(MATCH(LEFT(BH165,3),Final_modified_Intermediate[Burmese_Consonants],0)),LEFT(BH165,3),
IF(ISNUMBER(MATCH(LEFT(BH165,2),Final_modified_Intermediate[Burmese_Consonants],0)),LEFT(BH165,2),
IF(ISNUMBER(MATCH(LEFT(BH165,1),Final_modified_Intermediate[Burmese_Consonants],0)),LEFT(BH165,1),
IF(ISNUMBER(MATCH(LEFT(BH165,7),Final_Intermediate[Burmese_Consonants],0)),LEFT(BH165,7),
IF(ISNUMBER(MATCH(LEFT(BH165,6),Final_Intermediate[Burmese_Consonants],0)),LEFT(BH165,6),
IF(ISNUMBER(MATCH(LEFT(BH165,5),Final_Intermediate[Burmese_Consonants],0)),LEFT(BH165,5),
IF(ISNUMBER(MATCH(LEFT(BH165,4),Final_Intermediate[Burmese_Consonants],0)),LEFT(BH165,4),
IF(ISNUMBER(MATCH(LEFT(BH165,3),Final_Intermediate[Burmese_Consonants],0)),LEFT(BH165,3),
IF(ISNUMBER(MATCH(LEFT(BH165,2),Final_Intermediate[Burmese_Consonants],0)),LEFT(BH165,2),
IF(ISNUMBER(MATCH(LEFT(BH165,1),Final_Intermediate[Burmese_Consonants],0)),LEFT(BH165,1),
"")))))))))))))))</f>
        <v/>
      </c>
      <c r="AK165" t="str">
        <f>IF(AND(OR(BI165="။",BI165="၊"),LEN(BI165)=1),BI165,
IF(ISNUMBER(MATCH(LEFT(BI165,7),Final_modified_Intermediate[Burmese_Consonants],0)),LEFT(BI165,7),
IF(ISNUMBER(MATCH(LEFT(BI165,6),Final_modified_Intermediate[Burmese_Consonants],0)),LEFT(BI165,6),
IF(ISNUMBER(MATCH(LEFT(BI165,5),Final_modified_Intermediate[Burmese_Consonants],0)),LEFT(BI165,5),
IF(ISNUMBER(MATCH(LEFT(BI165,4),Final_modified_Intermediate[Burmese_Consonants],0)),LEFT(BI165,4),
IF(ISNUMBER(MATCH(LEFT(BI165,3),Final_modified_Intermediate[Burmese_Consonants],0)),LEFT(BI165,3),
IF(ISNUMBER(MATCH(LEFT(BI165,2),Final_modified_Intermediate[Burmese_Consonants],0)),LEFT(BI165,2),
IF(ISNUMBER(MATCH(LEFT(BI165,1),Final_modified_Intermediate[Burmese_Consonants],0)),LEFT(BI165,1),
IF(ISNUMBER(MATCH(LEFT(BI165,7),Final_Intermediate[Burmese_Consonants],0)),LEFT(BI165,7),
IF(ISNUMBER(MATCH(LEFT(BI165,6),Final_Intermediate[Burmese_Consonants],0)),LEFT(BI165,6),
IF(ISNUMBER(MATCH(LEFT(BI165,5),Final_Intermediate[Burmese_Consonants],0)),LEFT(BI165,5),
IF(ISNUMBER(MATCH(LEFT(BI165,4),Final_Intermediate[Burmese_Consonants],0)),LEFT(BI165,4),
IF(ISNUMBER(MATCH(LEFT(BI165,3),Final_Intermediate[Burmese_Consonants],0)),LEFT(BI165,3),
IF(ISNUMBER(MATCH(LEFT(BI165,2),Final_Intermediate[Burmese_Consonants],0)),LEFT(BI165,2),
IF(ISNUMBER(MATCH(LEFT(BI165,1),Final_Intermediate[Burmese_Consonants],0)),LEFT(BI165,1),
"")))))))))))))))</f>
        <v/>
      </c>
      <c r="AL165" t="str">
        <f>IF(AND(OR(BJ165="။",BJ165="၊"),LEN(BJ165)=1),BJ165,
IF(ISNUMBER(MATCH(LEFT(BJ165,7),Final_modified_Intermediate[Burmese_Consonants],0)),LEFT(BJ165,7),
IF(ISNUMBER(MATCH(LEFT(BJ165,6),Final_modified_Intermediate[Burmese_Consonants],0)),LEFT(BJ165,6),
IF(ISNUMBER(MATCH(LEFT(BJ165,5),Final_modified_Intermediate[Burmese_Consonants],0)),LEFT(BJ165,5),
IF(ISNUMBER(MATCH(LEFT(BJ165,4),Final_modified_Intermediate[Burmese_Consonants],0)),LEFT(BJ165,4),
IF(ISNUMBER(MATCH(LEFT(BJ165,3),Final_modified_Intermediate[Burmese_Consonants],0)),LEFT(BJ165,3),
IF(ISNUMBER(MATCH(LEFT(BJ165,2),Final_modified_Intermediate[Burmese_Consonants],0)),LEFT(BJ165,2),
IF(ISNUMBER(MATCH(LEFT(BJ165,1),Final_modified_Intermediate[Burmese_Consonants],0)),LEFT(BJ165,1),
IF(ISNUMBER(MATCH(LEFT(BJ165,7),Final_Intermediate[Burmese_Consonants],0)),LEFT(BJ165,7),
IF(ISNUMBER(MATCH(LEFT(BJ165,6),Final_Intermediate[Burmese_Consonants],0)),LEFT(BJ165,6),
IF(ISNUMBER(MATCH(LEFT(BJ165,5),Final_Intermediate[Burmese_Consonants],0)),LEFT(BJ165,5),
IF(ISNUMBER(MATCH(LEFT(BJ165,4),Final_Intermediate[Burmese_Consonants],0)),LEFT(BJ165,4),
IF(ISNUMBER(MATCH(LEFT(BJ165,3),Final_Intermediate[Burmese_Consonants],0)),LEFT(BJ165,3),
IF(ISNUMBER(MATCH(LEFT(BJ165,2),Final_Intermediate[Burmese_Consonants],0)),LEFT(BJ165,2),
IF(ISNUMBER(MATCH(LEFT(BJ165,1),Final_Intermediate[Burmese_Consonants],0)),LEFT(BJ165,1),
"")))))))))))))))</f>
        <v/>
      </c>
      <c r="AN165" t="e">
        <f>Compiler_Burmese[[#This Row],[Sr. No.]]</f>
        <v>#REF!</v>
      </c>
      <c r="AO16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6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5" t="e">
        <f>[2]!Vocabulary_Burmese[[#This Row],[Sr. No.]]</f>
        <v>#REF!</v>
      </c>
      <c r="BA165" t="str">
        <f>IF(Raw_data_N2_Kanji[[#This Row],[Categorie]]&lt;&gt;"","",
IF(ISNUMBER(MATCH(V,Special_list[Burmese word],0)),"",
SUBSTITUTE(Raw_data_N2_Kanji[[#This Row],[Raw]]," ","")))</f>
        <v>ပက်စီ</v>
      </c>
      <c r="BB165" t="str">
        <f>RIGHT(Segregate18[[#This Row],[UPGRADE]],LEN(Segregate18[[#This Row],[UPGRADE]])-LEN(Compiler_Burmese[[#This Row],[1]]))</f>
        <v>စီ</v>
      </c>
      <c r="BC165" t="str">
        <f>RIGHT(Segregate18[[#This Row],[11]],LEN(Segregate18[[#This Row],[11]])-LEN(Compiler_Burmese[[#This Row],[2]]))</f>
        <v/>
      </c>
      <c r="BD165" t="str">
        <f>RIGHT(Segregate18[[#This Row],[21]],LEN(Segregate18[[#This Row],[21]])-LEN(Compiler_Burmese[[#This Row],[3]]))</f>
        <v/>
      </c>
      <c r="BE165" t="str">
        <f>RIGHT(Segregate18[[#This Row],[31]],LEN(Segregate18[[#This Row],[31]])-LEN(Compiler_Burmese[[#This Row],[4]]))</f>
        <v/>
      </c>
      <c r="BF165" t="str">
        <f>RIGHT(Segregate18[[#This Row],[41]],LEN(Segregate18[[#This Row],[41]])-LEN(Compiler_Burmese[[#This Row],[5]]))</f>
        <v/>
      </c>
      <c r="BG165" t="str">
        <f>RIGHT(Segregate18[[#This Row],[51]],LEN(Segregate18[[#This Row],[51]])-LEN(Compiler_Burmese[[#This Row],[6]]))</f>
        <v/>
      </c>
      <c r="BH165" t="str">
        <f>RIGHT(Segregate18[[#This Row],[61]],LEN(Segregate18[[#This Row],[61]])-LEN(Compiler_Burmese[[#This Row],[7]]))</f>
        <v/>
      </c>
      <c r="BI165" t="str">
        <f>RIGHT(Segregate18[[#This Row],[71]],LEN(Segregate18[[#This Row],[71]])-LEN(Compiler_Burmese[[#This Row],[8]]))</f>
        <v/>
      </c>
      <c r="BJ165" t="str">
        <f>RIGHT(Segregate18[[#This Row],[81]],LEN(Segregate18[[#This Row],[81]])-LEN(Compiler_Burmese[[#This Row],[9]]))</f>
        <v/>
      </c>
    </row>
    <row r="166" spans="1:62" ht="14.25" customHeight="1" x14ac:dyDescent="0.3">
      <c r="A166">
        <f>IF(Raw_data_N2_Kanji[[#This Row],[Categorie]]&lt;&gt;"",$A165+1,$A165)</f>
        <v>14</v>
      </c>
      <c r="B166" s="6">
        <f>IF(AND(Raw_data_N2_Kanji[[#This Row],[Supporting word 1]]="",Raw_data_N2_Kanji[[#This Row],[Supporting word 2]]=""),$B165,$B165+1)</f>
        <v>0</v>
      </c>
      <c r="C166" s="9">
        <f>ROW()-ROW(Raw_data_N2_Kanji[#Headers])</f>
        <v>164</v>
      </c>
      <c r="D166" s="9" t="s">
        <v>5</v>
      </c>
      <c r="E166" s="9" t="str">
        <f>IF(Raw_data_N2_Kanji[[#This Row],[Categorie]]="",$E165,Raw_data_N2_Kanji[[#This Row],[Categorie]])</f>
        <v>Drinks &amp; beverages</v>
      </c>
      <c r="F166" s="9">
        <f t="shared" si="3"/>
        <v>22</v>
      </c>
      <c r="G166" s="57" t="str">
        <f>Raw_data_N2_Kanji[[#This Row],[Lecture_no]]&amp;"_"&amp;Raw_data_N2_Kanji[[#This Row],[Receipe_no]]</f>
        <v>Drinks &amp; beverages_22</v>
      </c>
      <c r="H166" s="101" t="s">
        <v>27594</v>
      </c>
      <c r="I16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ဘီယာ</v>
      </c>
      <c r="K16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6" s="11"/>
      <c r="N166" s="11"/>
      <c r="O16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6" s="12" t="s">
        <v>27776</v>
      </c>
      <c r="Q166" s="12">
        <f>IF(Raw_data_N2_Kanji[[#This Row],[Receipe_no]]=0,$Q165,
$Q165+1)</f>
        <v>150</v>
      </c>
      <c r="R166" s="11"/>
      <c r="S166" s="11">
        <f>IF(Raw_data_N2_Kanji[[#This Row],[Marking]]="",1,"")</f>
        <v>1</v>
      </c>
      <c r="T166" s="11" t="str">
        <f>IF(Raw_data_N2_Kanji[[#This Row],[Marking_blank]]="",SUMPRODUCT(COUNTIF($S$3:$S166,$S166)),"")</f>
        <v/>
      </c>
      <c r="U166" s="12">
        <f>Raw_data_N2_Kanji[[#This Row],[Sr. no.]]</f>
        <v>164</v>
      </c>
      <c r="V166" s="11">
        <f>SUMPRODUCT(COUNTIF($J$3:$J166,$J166))</f>
        <v>1</v>
      </c>
      <c r="W166" s="82">
        <f>LEN('1_Raw_data'!$J166)</f>
        <v>4</v>
      </c>
      <c r="Y166" t="e">
        <f>Segregate18[[#This Row],[Sr. No.]]</f>
        <v>#REF!</v>
      </c>
      <c r="Z166" t="str">
        <f>IF(AND(OR(BA166="။",BA166="၊"),LEN(BA166)=1),BA166,
IF(ISNUMBER(MATCH(LEFT(BA166,7),Final_modified_Intermediate[Burmese_Consonants],0)),LEFT(BA166,7),
IF(ISNUMBER(MATCH(LEFT(BA166,6),Final_modified_Intermediate[Burmese_Consonants],0)),LEFT(BA166,6),
IF(ISNUMBER(MATCH(LEFT(BA166,5),Final_modified_Intermediate[Burmese_Consonants],0)),LEFT(BA166,5),
IF(ISNUMBER(MATCH(LEFT(BA166,4),Final_modified_Intermediate[Burmese_Consonants],0)),LEFT(BA166,4),
IF(ISNUMBER(MATCH(LEFT(BA166,3),Final_modified_Intermediate[Burmese_Consonants],0)),LEFT(BA166,3),
IF(ISNUMBER(MATCH(LEFT(BA166,2),Final_modified_Intermediate[Burmese_Consonants],0)),LEFT(BA166,2),
IF(ISNUMBER(MATCH(LEFT(BA166,1),Final_modified_Intermediate[Burmese_Consonants],0)),LEFT(BA166,1),
IF(ISNUMBER(MATCH(LEFT(BA166,7),Final_Intermediate[Burmese_Consonants],0)),LEFT(BA166,7),
IF(ISNUMBER(MATCH(LEFT(BA166,6),Final_Intermediate[Burmese_Consonants],0)),LEFT(BA166,6),
IF(ISNUMBER(MATCH(LEFT(BA166,5),Final_Intermediate[Burmese_Consonants],0)),LEFT(BA166,5),
IF(ISNUMBER(MATCH(LEFT(BA166,4),Final_Intermediate[Burmese_Consonants],0)),LEFT(BA166,4),
IF(ISNUMBER(MATCH(LEFT(BA166,3),Final_Intermediate[Burmese_Consonants],0)),LEFT(BA166,3),
IF(ISNUMBER(MATCH(LEFT(BA166,2),Final_Intermediate[Burmese_Consonants],0)),LEFT(BA166,2),
IF(ISNUMBER(MATCH(LEFT(BA166,1),Final_Intermediate[Burmese_Consonants],0)),LEFT(BA166,1),
"")))))))))))))))</f>
        <v>ဘီ</v>
      </c>
      <c r="AA16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6" t="str">
        <f>IF(AND(OR(BB166="။",BB166="၊"),LEN(BB166)=1),BB166,
IF(ISNUMBER(MATCH(LEFT(BB166,7),Final_modified_Intermediate[Burmese_Consonants],0)),LEFT(BB166,7),
IF(ISNUMBER(MATCH(LEFT(BB166,6),Final_modified_Intermediate[Burmese_Consonants],0)),LEFT(BB166,6),
IF(ISNUMBER(MATCH(LEFT(BB166,5),Final_modified_Intermediate[Burmese_Consonants],0)),LEFT(BB166,5),
IF(ISNUMBER(MATCH(LEFT(BB166,4),Final_modified_Intermediate[Burmese_Consonants],0)),LEFT(BB166,4),
IF(ISNUMBER(MATCH(LEFT(BB166,3),Final_modified_Intermediate[Burmese_Consonants],0)),LEFT(BB166,3),
IF(ISNUMBER(MATCH(LEFT(BB166,2),Final_modified_Intermediate[Burmese_Consonants],0)),LEFT(BB166,2),
IF(ISNUMBER(MATCH(LEFT(BB166,1),Final_modified_Intermediate[Burmese_Consonants],0)),LEFT(BB166,1),
IF(ISNUMBER(MATCH(LEFT(BB166,7),Final_Intermediate[Burmese_Consonants],0)),LEFT(BB166,7),
IF(ISNUMBER(MATCH(LEFT(BB166,6),Final_Intermediate[Burmese_Consonants],0)),LEFT(BB166,6),
IF(ISNUMBER(MATCH(LEFT(BB166,5),Final_Intermediate[Burmese_Consonants],0)),LEFT(BB166,5),
IF(ISNUMBER(MATCH(LEFT(BB166,4),Final_Intermediate[Burmese_Consonants],0)),LEFT(BB166,4),
IF(ISNUMBER(MATCH(LEFT(BB166,3),Final_Intermediate[Burmese_Consonants],0)),LEFT(BB166,3),
IF(ISNUMBER(MATCH(LEFT(BB166,2),Final_Intermediate[Burmese_Consonants],0)),LEFT(BB166,2),
IF(ISNUMBER(MATCH(LEFT(BB166,1),Final_Intermediate[Burmese_Consonants],0)),LEFT(BB166,1),
"")))))))))))))))</f>
        <v>ယာ</v>
      </c>
      <c r="AC16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6" t="str">
        <f>IF(AND(OR(BC166="။",BC166="၊"),LEN(BC166)=1),BC166,
IF(ISNUMBER(MATCH(LEFT(BC166,7),Final_modified_Intermediate[Burmese_Consonants],0)),LEFT(BC166,7),
IF(ISNUMBER(MATCH(LEFT(BC166,6),Final_modified_Intermediate[Burmese_Consonants],0)),LEFT(BC166,6),
IF(ISNUMBER(MATCH(LEFT(BC166,5),Final_modified_Intermediate[Burmese_Consonants],0)),LEFT(BC166,5),
IF(ISNUMBER(MATCH(LEFT(BC166,4),Final_modified_Intermediate[Burmese_Consonants],0)),LEFT(BC166,4),
IF(ISNUMBER(MATCH(LEFT(BC166,3),Final_modified_Intermediate[Burmese_Consonants],0)),LEFT(BC166,3),
IF(ISNUMBER(MATCH(LEFT(BC166,2),Final_modified_Intermediate[Burmese_Consonants],0)),LEFT(BC166,2),
IF(ISNUMBER(MATCH(LEFT(BC166,1),Final_modified_Intermediate[Burmese_Consonants],0)),LEFT(BC166,1),
IF(ISNUMBER(MATCH(LEFT(BC166,7),Final_Intermediate[Burmese_Consonants],0)),LEFT(BC166,7),
IF(ISNUMBER(MATCH(LEFT(BC166,6),Final_Intermediate[Burmese_Consonants],0)),LEFT(BC166,6),
IF(ISNUMBER(MATCH(LEFT(BC166,5),Final_Intermediate[Burmese_Consonants],0)),LEFT(BC166,5),
IF(ISNUMBER(MATCH(LEFT(BC166,4),Final_Intermediate[Burmese_Consonants],0)),LEFT(BC166,4),
IF(ISNUMBER(MATCH(LEFT(BC166,3),Final_Intermediate[Burmese_Consonants],0)),LEFT(BC166,3),
IF(ISNUMBER(MATCH(LEFT(BC166,2),Final_Intermediate[Burmese_Consonants],0)),LEFT(BC166,2),
IF(ISNUMBER(MATCH(LEFT(BC166,1),Final_Intermediate[Burmese_Consonants],0)),LEFT(BC166,1),
"")))))))))))))))</f>
        <v/>
      </c>
      <c r="AE166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66" t="str">
        <f>IF(AND(OR(BD166="။",BD166="၊"),LEN(BD166)=1),BD166,
IF(ISNUMBER(MATCH(LEFT(BD166,7),Final_modified_Intermediate[Burmese_Consonants],0)),LEFT(BD166,7),
IF(ISNUMBER(MATCH(LEFT(BD166,6),Final_modified_Intermediate[Burmese_Consonants],0)),LEFT(BD166,6),
IF(ISNUMBER(MATCH(LEFT(BD166,5),Final_modified_Intermediate[Burmese_Consonants],0)),LEFT(BD166,5),
IF(ISNUMBER(MATCH(LEFT(BD166,4),Final_modified_Intermediate[Burmese_Consonants],0)),LEFT(BD166,4),
IF(ISNUMBER(MATCH(LEFT(BD166,3),Final_modified_Intermediate[Burmese_Consonants],0)),LEFT(BD166,3),
IF(ISNUMBER(MATCH(LEFT(BD166,2),Final_modified_Intermediate[Burmese_Consonants],0)),LEFT(BD166,2),
IF(ISNUMBER(MATCH(LEFT(BD166,1),Final_modified_Intermediate[Burmese_Consonants],0)),LEFT(BD166,1),
IF(ISNUMBER(MATCH(LEFT(BD166,7),Final_Intermediate[Burmese_Consonants],0)),LEFT(BD166,7),
IF(ISNUMBER(MATCH(LEFT(BD166,6),Final_Intermediate[Burmese_Consonants],0)),LEFT(BD166,6),
IF(ISNUMBER(MATCH(LEFT(BD166,5),Final_Intermediate[Burmese_Consonants],0)),LEFT(BD166,5),
IF(ISNUMBER(MATCH(LEFT(BD166,4),Final_Intermediate[Burmese_Consonants],0)),LEFT(BD166,4),
IF(ISNUMBER(MATCH(LEFT(BD166,3),Final_Intermediate[Burmese_Consonants],0)),LEFT(BD166,3),
IF(ISNUMBER(MATCH(LEFT(BD166,2),Final_Intermediate[Burmese_Consonants],0)),LEFT(BD166,2),
IF(ISNUMBER(MATCH(LEFT(BD166,1),Final_Intermediate[Burmese_Consonants],0)),LEFT(BD166,1),
"")))))))))))))))</f>
        <v/>
      </c>
      <c r="AG166" t="str">
        <f>IF(AND(OR(BE166="။",BE166="၊"),LEN(BE166)=1),BE166,
IF(ISNUMBER(MATCH(LEFT(BE166,7),Final_modified_Intermediate[Burmese_Consonants],0)),LEFT(BE166,7),
IF(ISNUMBER(MATCH(LEFT(BE166,6),Final_modified_Intermediate[Burmese_Consonants],0)),LEFT(BE166,6),
IF(ISNUMBER(MATCH(LEFT(BE166,5),Final_modified_Intermediate[Burmese_Consonants],0)),LEFT(BE166,5),
IF(ISNUMBER(MATCH(LEFT(BE166,4),Final_modified_Intermediate[Burmese_Consonants],0)),LEFT(BE166,4),
IF(ISNUMBER(MATCH(LEFT(BE166,3),Final_modified_Intermediate[Burmese_Consonants],0)),LEFT(BE166,3),
IF(ISNUMBER(MATCH(LEFT(BE166,2),Final_modified_Intermediate[Burmese_Consonants],0)),LEFT(BE166,2),
IF(ISNUMBER(MATCH(LEFT(BE166,1),Final_modified_Intermediate[Burmese_Consonants],0)),LEFT(BE166,1),
IF(ISNUMBER(MATCH(LEFT(BE166,7),Final_Intermediate[Burmese_Consonants],0)),LEFT(BE166,7),
IF(ISNUMBER(MATCH(LEFT(BE166,6),Final_Intermediate[Burmese_Consonants],0)),LEFT(BE166,6),
IF(ISNUMBER(MATCH(LEFT(BE166,5),Final_Intermediate[Burmese_Consonants],0)),LEFT(BE166,5),
IF(ISNUMBER(MATCH(LEFT(BE166,4),Final_Intermediate[Burmese_Consonants],0)),LEFT(BE166,4),
IF(ISNUMBER(MATCH(LEFT(BE166,3),Final_Intermediate[Burmese_Consonants],0)),LEFT(BE166,3),
IF(ISNUMBER(MATCH(LEFT(BE166,2),Final_Intermediate[Burmese_Consonants],0)),LEFT(BE166,2),
IF(ISNUMBER(MATCH(LEFT(BE166,1),Final_Intermediate[Burmese_Consonants],0)),LEFT(BE166,1),
"")))))))))))))))</f>
        <v/>
      </c>
      <c r="AH166" t="str">
        <f>IF(AND(OR(BF166="။",BF166="၊"),LEN(BF166)=1),BF166,
IF(ISNUMBER(MATCH(LEFT(BF166,7),Final_modified_Intermediate[Burmese_Consonants],0)),LEFT(BF166,7),
IF(ISNUMBER(MATCH(LEFT(BF166,6),Final_modified_Intermediate[Burmese_Consonants],0)),LEFT(BF166,6),
IF(ISNUMBER(MATCH(LEFT(BF166,5),Final_modified_Intermediate[Burmese_Consonants],0)),LEFT(BF166,5),
IF(ISNUMBER(MATCH(LEFT(BF166,4),Final_modified_Intermediate[Burmese_Consonants],0)),LEFT(BF166,4),
IF(ISNUMBER(MATCH(LEFT(BF166,3),Final_modified_Intermediate[Burmese_Consonants],0)),LEFT(BF166,3),
IF(ISNUMBER(MATCH(LEFT(BF166,2),Final_modified_Intermediate[Burmese_Consonants],0)),LEFT(BF166,2),
IF(ISNUMBER(MATCH(LEFT(BF166,1),Final_modified_Intermediate[Burmese_Consonants],0)),LEFT(BF166,1),
IF(ISNUMBER(MATCH(LEFT(BF166,7),Final_Intermediate[Burmese_Consonants],0)),LEFT(BF166,7),
IF(ISNUMBER(MATCH(LEFT(BF166,6),Final_Intermediate[Burmese_Consonants],0)),LEFT(BF166,6),
IF(ISNUMBER(MATCH(LEFT(BF166,5),Final_Intermediate[Burmese_Consonants],0)),LEFT(BF166,5),
IF(ISNUMBER(MATCH(LEFT(BF166,4),Final_Intermediate[Burmese_Consonants],0)),LEFT(BF166,4),
IF(ISNUMBER(MATCH(LEFT(BF166,3),Final_Intermediate[Burmese_Consonants],0)),LEFT(BF166,3),
IF(ISNUMBER(MATCH(LEFT(BF166,2),Final_Intermediate[Burmese_Consonants],0)),LEFT(BF166,2),
IF(ISNUMBER(MATCH(LEFT(BF166,1),Final_Intermediate[Burmese_Consonants],0)),LEFT(BF166,1),
"")))))))))))))))</f>
        <v/>
      </c>
      <c r="AI166" t="str">
        <f>IF(AND(OR(BG166="။",BG166="၊"),LEN(BG166)=1),BG166,
IF(ISNUMBER(MATCH(LEFT(BG166,7),Final_modified_Intermediate[Burmese_Consonants],0)),LEFT(BG166,7),
IF(ISNUMBER(MATCH(LEFT(BG166,6),Final_modified_Intermediate[Burmese_Consonants],0)),LEFT(BG166,6),
IF(ISNUMBER(MATCH(LEFT(BG166,5),Final_modified_Intermediate[Burmese_Consonants],0)),LEFT(BG166,5),
IF(ISNUMBER(MATCH(LEFT(BG166,4),Final_modified_Intermediate[Burmese_Consonants],0)),LEFT(BG166,4),
IF(ISNUMBER(MATCH(LEFT(BG166,3),Final_modified_Intermediate[Burmese_Consonants],0)),LEFT(BG166,3),
IF(ISNUMBER(MATCH(LEFT(BG166,2),Final_modified_Intermediate[Burmese_Consonants],0)),LEFT(BG166,2),
IF(ISNUMBER(MATCH(LEFT(BG166,1),Final_modified_Intermediate[Burmese_Consonants],0)),LEFT(BG166,1),
IF(ISNUMBER(MATCH(LEFT(BG166,7),Final_Intermediate[Burmese_Consonants],0)),LEFT(BG166,7),
IF(ISNUMBER(MATCH(LEFT(BG166,6),Final_Intermediate[Burmese_Consonants],0)),LEFT(BG166,6),
IF(ISNUMBER(MATCH(LEFT(BG166,5),Final_Intermediate[Burmese_Consonants],0)),LEFT(BG166,5),
IF(ISNUMBER(MATCH(LEFT(BG166,4),Final_Intermediate[Burmese_Consonants],0)),LEFT(BG166,4),
IF(ISNUMBER(MATCH(LEFT(BG166,3),Final_Intermediate[Burmese_Consonants],0)),LEFT(BG166,3),
IF(ISNUMBER(MATCH(LEFT(BG166,2),Final_Intermediate[Burmese_Consonants],0)),LEFT(BG166,2),
IF(ISNUMBER(MATCH(LEFT(BG166,1),Final_Intermediate[Burmese_Consonants],0)),LEFT(BG166,1),
"")))))))))))))))</f>
        <v/>
      </c>
      <c r="AJ166" t="str">
        <f>IF(AND(OR(BH166="။",BH166="၊"),LEN(BH166)=1),BH166,
IF(ISNUMBER(MATCH(LEFT(BH166,7),Final_modified_Intermediate[Burmese_Consonants],0)),LEFT(BH166,7),
IF(ISNUMBER(MATCH(LEFT(BH166,6),Final_modified_Intermediate[Burmese_Consonants],0)),LEFT(BH166,6),
IF(ISNUMBER(MATCH(LEFT(BH166,5),Final_modified_Intermediate[Burmese_Consonants],0)),LEFT(BH166,5),
IF(ISNUMBER(MATCH(LEFT(BH166,4),Final_modified_Intermediate[Burmese_Consonants],0)),LEFT(BH166,4),
IF(ISNUMBER(MATCH(LEFT(BH166,3),Final_modified_Intermediate[Burmese_Consonants],0)),LEFT(BH166,3),
IF(ISNUMBER(MATCH(LEFT(BH166,2),Final_modified_Intermediate[Burmese_Consonants],0)),LEFT(BH166,2),
IF(ISNUMBER(MATCH(LEFT(BH166,1),Final_modified_Intermediate[Burmese_Consonants],0)),LEFT(BH166,1),
IF(ISNUMBER(MATCH(LEFT(BH166,7),Final_Intermediate[Burmese_Consonants],0)),LEFT(BH166,7),
IF(ISNUMBER(MATCH(LEFT(BH166,6),Final_Intermediate[Burmese_Consonants],0)),LEFT(BH166,6),
IF(ISNUMBER(MATCH(LEFT(BH166,5),Final_Intermediate[Burmese_Consonants],0)),LEFT(BH166,5),
IF(ISNUMBER(MATCH(LEFT(BH166,4),Final_Intermediate[Burmese_Consonants],0)),LEFT(BH166,4),
IF(ISNUMBER(MATCH(LEFT(BH166,3),Final_Intermediate[Burmese_Consonants],0)),LEFT(BH166,3),
IF(ISNUMBER(MATCH(LEFT(BH166,2),Final_Intermediate[Burmese_Consonants],0)),LEFT(BH166,2),
IF(ISNUMBER(MATCH(LEFT(BH166,1),Final_Intermediate[Burmese_Consonants],0)),LEFT(BH166,1),
"")))))))))))))))</f>
        <v/>
      </c>
      <c r="AK166" t="str">
        <f>IF(AND(OR(BI166="။",BI166="၊"),LEN(BI166)=1),BI166,
IF(ISNUMBER(MATCH(LEFT(BI166,7),Final_modified_Intermediate[Burmese_Consonants],0)),LEFT(BI166,7),
IF(ISNUMBER(MATCH(LEFT(BI166,6),Final_modified_Intermediate[Burmese_Consonants],0)),LEFT(BI166,6),
IF(ISNUMBER(MATCH(LEFT(BI166,5),Final_modified_Intermediate[Burmese_Consonants],0)),LEFT(BI166,5),
IF(ISNUMBER(MATCH(LEFT(BI166,4),Final_modified_Intermediate[Burmese_Consonants],0)),LEFT(BI166,4),
IF(ISNUMBER(MATCH(LEFT(BI166,3),Final_modified_Intermediate[Burmese_Consonants],0)),LEFT(BI166,3),
IF(ISNUMBER(MATCH(LEFT(BI166,2),Final_modified_Intermediate[Burmese_Consonants],0)),LEFT(BI166,2),
IF(ISNUMBER(MATCH(LEFT(BI166,1),Final_modified_Intermediate[Burmese_Consonants],0)),LEFT(BI166,1),
IF(ISNUMBER(MATCH(LEFT(BI166,7),Final_Intermediate[Burmese_Consonants],0)),LEFT(BI166,7),
IF(ISNUMBER(MATCH(LEFT(BI166,6),Final_Intermediate[Burmese_Consonants],0)),LEFT(BI166,6),
IF(ISNUMBER(MATCH(LEFT(BI166,5),Final_Intermediate[Burmese_Consonants],0)),LEFT(BI166,5),
IF(ISNUMBER(MATCH(LEFT(BI166,4),Final_Intermediate[Burmese_Consonants],0)),LEFT(BI166,4),
IF(ISNUMBER(MATCH(LEFT(BI166,3),Final_Intermediate[Burmese_Consonants],0)),LEFT(BI166,3),
IF(ISNUMBER(MATCH(LEFT(BI166,2),Final_Intermediate[Burmese_Consonants],0)),LEFT(BI166,2),
IF(ISNUMBER(MATCH(LEFT(BI166,1),Final_Intermediate[Burmese_Consonants],0)),LEFT(BI166,1),
"")))))))))))))))</f>
        <v/>
      </c>
      <c r="AL166" t="str">
        <f>IF(AND(OR(BJ166="။",BJ166="၊"),LEN(BJ166)=1),BJ166,
IF(ISNUMBER(MATCH(LEFT(BJ166,7),Final_modified_Intermediate[Burmese_Consonants],0)),LEFT(BJ166,7),
IF(ISNUMBER(MATCH(LEFT(BJ166,6),Final_modified_Intermediate[Burmese_Consonants],0)),LEFT(BJ166,6),
IF(ISNUMBER(MATCH(LEFT(BJ166,5),Final_modified_Intermediate[Burmese_Consonants],0)),LEFT(BJ166,5),
IF(ISNUMBER(MATCH(LEFT(BJ166,4),Final_modified_Intermediate[Burmese_Consonants],0)),LEFT(BJ166,4),
IF(ISNUMBER(MATCH(LEFT(BJ166,3),Final_modified_Intermediate[Burmese_Consonants],0)),LEFT(BJ166,3),
IF(ISNUMBER(MATCH(LEFT(BJ166,2),Final_modified_Intermediate[Burmese_Consonants],0)),LEFT(BJ166,2),
IF(ISNUMBER(MATCH(LEFT(BJ166,1),Final_modified_Intermediate[Burmese_Consonants],0)),LEFT(BJ166,1),
IF(ISNUMBER(MATCH(LEFT(BJ166,7),Final_Intermediate[Burmese_Consonants],0)),LEFT(BJ166,7),
IF(ISNUMBER(MATCH(LEFT(BJ166,6),Final_Intermediate[Burmese_Consonants],0)),LEFT(BJ166,6),
IF(ISNUMBER(MATCH(LEFT(BJ166,5),Final_Intermediate[Burmese_Consonants],0)),LEFT(BJ166,5),
IF(ISNUMBER(MATCH(LEFT(BJ166,4),Final_Intermediate[Burmese_Consonants],0)),LEFT(BJ166,4),
IF(ISNUMBER(MATCH(LEFT(BJ166,3),Final_Intermediate[Burmese_Consonants],0)),LEFT(BJ166,3),
IF(ISNUMBER(MATCH(LEFT(BJ166,2),Final_Intermediate[Burmese_Consonants],0)),LEFT(BJ166,2),
IF(ISNUMBER(MATCH(LEFT(BJ166,1),Final_Intermediate[Burmese_Consonants],0)),LEFT(BJ166,1),
"")))))))))))))))</f>
        <v/>
      </c>
      <c r="AN166" t="e">
        <f>Compiler_Burmese[[#This Row],[Sr. No.]]</f>
        <v>#REF!</v>
      </c>
      <c r="AO16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6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6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6" t="e">
        <f>[2]!Vocabulary_Burmese[[#This Row],[Sr. No.]]</f>
        <v>#REF!</v>
      </c>
      <c r="BA166" t="str">
        <f>IF(Raw_data_N2_Kanji[[#This Row],[Categorie]]&lt;&gt;"","",
IF(ISNUMBER(MATCH(V,Special_list[Burmese word],0)),"",
SUBSTITUTE(Raw_data_N2_Kanji[[#This Row],[Raw]]," ","")))</f>
        <v>ဘီယာ</v>
      </c>
      <c r="BB166" t="str">
        <f>RIGHT(Segregate18[[#This Row],[UPGRADE]],LEN(Segregate18[[#This Row],[UPGRADE]])-LEN(Compiler_Burmese[[#This Row],[1]]))</f>
        <v>ယာ</v>
      </c>
      <c r="BC166" t="str">
        <f>RIGHT(Segregate18[[#This Row],[11]],LEN(Segregate18[[#This Row],[11]])-LEN(Compiler_Burmese[[#This Row],[2]]))</f>
        <v/>
      </c>
      <c r="BD166" t="str">
        <f>RIGHT(Segregate18[[#This Row],[21]],LEN(Segregate18[[#This Row],[21]])-LEN(Compiler_Burmese[[#This Row],[3]]))</f>
        <v/>
      </c>
      <c r="BE166" t="str">
        <f>RIGHT(Segregate18[[#This Row],[31]],LEN(Segregate18[[#This Row],[31]])-LEN(Compiler_Burmese[[#This Row],[4]]))</f>
        <v/>
      </c>
      <c r="BF166" t="str">
        <f>RIGHT(Segregate18[[#This Row],[41]],LEN(Segregate18[[#This Row],[41]])-LEN(Compiler_Burmese[[#This Row],[5]]))</f>
        <v/>
      </c>
      <c r="BG166" t="str">
        <f>RIGHT(Segregate18[[#This Row],[51]],LEN(Segregate18[[#This Row],[51]])-LEN(Compiler_Burmese[[#This Row],[6]]))</f>
        <v/>
      </c>
      <c r="BH166" t="str">
        <f>RIGHT(Segregate18[[#This Row],[61]],LEN(Segregate18[[#This Row],[61]])-LEN(Compiler_Burmese[[#This Row],[7]]))</f>
        <v/>
      </c>
      <c r="BI166" t="str">
        <f>RIGHT(Segregate18[[#This Row],[71]],LEN(Segregate18[[#This Row],[71]])-LEN(Compiler_Burmese[[#This Row],[8]]))</f>
        <v/>
      </c>
      <c r="BJ166" t="str">
        <f>RIGHT(Segregate18[[#This Row],[81]],LEN(Segregate18[[#This Row],[81]])-LEN(Compiler_Burmese[[#This Row],[9]]))</f>
        <v/>
      </c>
    </row>
    <row r="167" spans="1:62" ht="14.25" customHeight="1" x14ac:dyDescent="0.3">
      <c r="A167">
        <f>IF(Raw_data_N2_Kanji[[#This Row],[Categorie]]&lt;&gt;"",$A166+1,$A166)</f>
        <v>14</v>
      </c>
      <c r="B167" s="6">
        <f>IF(AND(Raw_data_N2_Kanji[[#This Row],[Supporting word 1]]="",Raw_data_N2_Kanji[[#This Row],[Supporting word 2]]=""),$B166,$B166+1)</f>
        <v>0</v>
      </c>
      <c r="C167" s="9">
        <f>ROW()-ROW(Raw_data_N2_Kanji[#Headers])</f>
        <v>165</v>
      </c>
      <c r="D167" s="9" t="s">
        <v>5</v>
      </c>
      <c r="E167" s="9" t="str">
        <f>IF(Raw_data_N2_Kanji[[#This Row],[Categorie]]="",$E166,Raw_data_N2_Kanji[[#This Row],[Categorie]])</f>
        <v>Drinks &amp; beverages</v>
      </c>
      <c r="F167" s="9">
        <f t="shared" si="3"/>
        <v>23</v>
      </c>
      <c r="G167" s="57" t="str">
        <f>Raw_data_N2_Kanji[[#This Row],[Lecture_no]]&amp;"_"&amp;Raw_data_N2_Kanji[[#This Row],[Receipe_no]]</f>
        <v>Drinks &amp; beverages_23</v>
      </c>
      <c r="H167" s="101" t="s">
        <v>94</v>
      </c>
      <c r="I16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ဝိုင်</v>
      </c>
      <c r="K16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7" s="11"/>
      <c r="N167" s="11"/>
      <c r="O167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67" s="12" t="s">
        <v>27777</v>
      </c>
      <c r="Q167" s="12">
        <f>IF(Raw_data_N2_Kanji[[#This Row],[Receipe_no]]=0,$Q166,
$Q166+1)</f>
        <v>151</v>
      </c>
      <c r="R167" s="11"/>
      <c r="S167" s="11">
        <f>IF(Raw_data_N2_Kanji[[#This Row],[Marking]]="",1,"")</f>
        <v>1</v>
      </c>
      <c r="T167" s="11" t="str">
        <f>IF(Raw_data_N2_Kanji[[#This Row],[Marking_blank]]="",SUMPRODUCT(COUNTIF($S$3:$S167,$S167)),"")</f>
        <v/>
      </c>
      <c r="U167" s="12">
        <f>Raw_data_N2_Kanji[[#This Row],[Sr. no.]]</f>
        <v>165</v>
      </c>
      <c r="V167" s="11">
        <f>SUMPRODUCT(COUNTIF($J$3:$J167,$J167))</f>
        <v>1</v>
      </c>
      <c r="W167" s="82">
        <f>LEN('1_Raw_data'!$J167)</f>
        <v>5</v>
      </c>
      <c r="Y167" t="e">
        <f>Segregate18[[#This Row],[Sr. No.]]</f>
        <v>#REF!</v>
      </c>
      <c r="Z167" t="str">
        <f>IF(AND(OR(BA167="။",BA167="၊"),LEN(BA167)=1),BA167,
IF(ISNUMBER(MATCH(LEFT(BA167,7),Final_modified_Intermediate[Burmese_Consonants],0)),LEFT(BA167,7),
IF(ISNUMBER(MATCH(LEFT(BA167,6),Final_modified_Intermediate[Burmese_Consonants],0)),LEFT(BA167,6),
IF(ISNUMBER(MATCH(LEFT(BA167,5),Final_modified_Intermediate[Burmese_Consonants],0)),LEFT(BA167,5),
IF(ISNUMBER(MATCH(LEFT(BA167,4),Final_modified_Intermediate[Burmese_Consonants],0)),LEFT(BA167,4),
IF(ISNUMBER(MATCH(LEFT(BA167,3),Final_modified_Intermediate[Burmese_Consonants],0)),LEFT(BA167,3),
IF(ISNUMBER(MATCH(LEFT(BA167,2),Final_modified_Intermediate[Burmese_Consonants],0)),LEFT(BA167,2),
IF(ISNUMBER(MATCH(LEFT(BA167,1),Final_modified_Intermediate[Burmese_Consonants],0)),LEFT(BA167,1),
IF(ISNUMBER(MATCH(LEFT(BA167,7),Final_Intermediate[Burmese_Consonants],0)),LEFT(BA167,7),
IF(ISNUMBER(MATCH(LEFT(BA167,6),Final_Intermediate[Burmese_Consonants],0)),LEFT(BA167,6),
IF(ISNUMBER(MATCH(LEFT(BA167,5),Final_Intermediate[Burmese_Consonants],0)),LEFT(BA167,5),
IF(ISNUMBER(MATCH(LEFT(BA167,4),Final_Intermediate[Burmese_Consonants],0)),LEFT(BA167,4),
IF(ISNUMBER(MATCH(LEFT(BA167,3),Final_Intermediate[Burmese_Consonants],0)),LEFT(BA167,3),
IF(ISNUMBER(MATCH(LEFT(BA167,2),Final_Intermediate[Burmese_Consonants],0)),LEFT(BA167,2),
IF(ISNUMBER(MATCH(LEFT(BA167,1),Final_Intermediate[Burmese_Consonants],0)),LEFT(BA167,1),
"")))))))))))))))</f>
        <v>ဝိုင်</v>
      </c>
      <c r="AA16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7" t="str">
        <f>IF(AND(OR(BB167="။",BB167="၊"),LEN(BB167)=1),BB167,
IF(ISNUMBER(MATCH(LEFT(BB167,7),Final_modified_Intermediate[Burmese_Consonants],0)),LEFT(BB167,7),
IF(ISNUMBER(MATCH(LEFT(BB167,6),Final_modified_Intermediate[Burmese_Consonants],0)),LEFT(BB167,6),
IF(ISNUMBER(MATCH(LEFT(BB167,5),Final_modified_Intermediate[Burmese_Consonants],0)),LEFT(BB167,5),
IF(ISNUMBER(MATCH(LEFT(BB167,4),Final_modified_Intermediate[Burmese_Consonants],0)),LEFT(BB167,4),
IF(ISNUMBER(MATCH(LEFT(BB167,3),Final_modified_Intermediate[Burmese_Consonants],0)),LEFT(BB167,3),
IF(ISNUMBER(MATCH(LEFT(BB167,2),Final_modified_Intermediate[Burmese_Consonants],0)),LEFT(BB167,2),
IF(ISNUMBER(MATCH(LEFT(BB167,1),Final_modified_Intermediate[Burmese_Consonants],0)),LEFT(BB167,1),
IF(ISNUMBER(MATCH(LEFT(BB167,7),Final_Intermediate[Burmese_Consonants],0)),LEFT(BB167,7),
IF(ISNUMBER(MATCH(LEFT(BB167,6),Final_Intermediate[Burmese_Consonants],0)),LEFT(BB167,6),
IF(ISNUMBER(MATCH(LEFT(BB167,5),Final_Intermediate[Burmese_Consonants],0)),LEFT(BB167,5),
IF(ISNUMBER(MATCH(LEFT(BB167,4),Final_Intermediate[Burmese_Consonants],0)),LEFT(BB167,4),
IF(ISNUMBER(MATCH(LEFT(BB167,3),Final_Intermediate[Burmese_Consonants],0)),LEFT(BB167,3),
IF(ISNUMBER(MATCH(LEFT(BB167,2),Final_Intermediate[Burmese_Consonants],0)),LEFT(BB167,2),
IF(ISNUMBER(MATCH(LEFT(BB167,1),Final_Intermediate[Burmese_Consonants],0)),LEFT(BB167,1),
"")))))))))))))))</f>
        <v/>
      </c>
      <c r="AC167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67" t="str">
        <f>IF(AND(OR(BC167="။",BC167="၊"),LEN(BC167)=1),BC167,
IF(ISNUMBER(MATCH(LEFT(BC167,7),Final_modified_Intermediate[Burmese_Consonants],0)),LEFT(BC167,7),
IF(ISNUMBER(MATCH(LEFT(BC167,6),Final_modified_Intermediate[Burmese_Consonants],0)),LEFT(BC167,6),
IF(ISNUMBER(MATCH(LEFT(BC167,5),Final_modified_Intermediate[Burmese_Consonants],0)),LEFT(BC167,5),
IF(ISNUMBER(MATCH(LEFT(BC167,4),Final_modified_Intermediate[Burmese_Consonants],0)),LEFT(BC167,4),
IF(ISNUMBER(MATCH(LEFT(BC167,3),Final_modified_Intermediate[Burmese_Consonants],0)),LEFT(BC167,3),
IF(ISNUMBER(MATCH(LEFT(BC167,2),Final_modified_Intermediate[Burmese_Consonants],0)),LEFT(BC167,2),
IF(ISNUMBER(MATCH(LEFT(BC167,1),Final_modified_Intermediate[Burmese_Consonants],0)),LEFT(BC167,1),
IF(ISNUMBER(MATCH(LEFT(BC167,7),Final_Intermediate[Burmese_Consonants],0)),LEFT(BC167,7),
IF(ISNUMBER(MATCH(LEFT(BC167,6),Final_Intermediate[Burmese_Consonants],0)),LEFT(BC167,6),
IF(ISNUMBER(MATCH(LEFT(BC167,5),Final_Intermediate[Burmese_Consonants],0)),LEFT(BC167,5),
IF(ISNUMBER(MATCH(LEFT(BC167,4),Final_Intermediate[Burmese_Consonants],0)),LEFT(BC167,4),
IF(ISNUMBER(MATCH(LEFT(BC167,3),Final_Intermediate[Burmese_Consonants],0)),LEFT(BC167,3),
IF(ISNUMBER(MATCH(LEFT(BC167,2),Final_Intermediate[Burmese_Consonants],0)),LEFT(BC167,2),
IF(ISNUMBER(MATCH(LEFT(BC167,1),Final_Intermediate[Burmese_Consonants],0)),LEFT(BC167,1),
"")))))))))))))))</f>
        <v/>
      </c>
      <c r="AE167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67" t="str">
        <f>IF(AND(OR(BD167="။",BD167="၊"),LEN(BD167)=1),BD167,
IF(ISNUMBER(MATCH(LEFT(BD167,7),Final_modified_Intermediate[Burmese_Consonants],0)),LEFT(BD167,7),
IF(ISNUMBER(MATCH(LEFT(BD167,6),Final_modified_Intermediate[Burmese_Consonants],0)),LEFT(BD167,6),
IF(ISNUMBER(MATCH(LEFT(BD167,5),Final_modified_Intermediate[Burmese_Consonants],0)),LEFT(BD167,5),
IF(ISNUMBER(MATCH(LEFT(BD167,4),Final_modified_Intermediate[Burmese_Consonants],0)),LEFT(BD167,4),
IF(ISNUMBER(MATCH(LEFT(BD167,3),Final_modified_Intermediate[Burmese_Consonants],0)),LEFT(BD167,3),
IF(ISNUMBER(MATCH(LEFT(BD167,2),Final_modified_Intermediate[Burmese_Consonants],0)),LEFT(BD167,2),
IF(ISNUMBER(MATCH(LEFT(BD167,1),Final_modified_Intermediate[Burmese_Consonants],0)),LEFT(BD167,1),
IF(ISNUMBER(MATCH(LEFT(BD167,7),Final_Intermediate[Burmese_Consonants],0)),LEFT(BD167,7),
IF(ISNUMBER(MATCH(LEFT(BD167,6),Final_Intermediate[Burmese_Consonants],0)),LEFT(BD167,6),
IF(ISNUMBER(MATCH(LEFT(BD167,5),Final_Intermediate[Burmese_Consonants],0)),LEFT(BD167,5),
IF(ISNUMBER(MATCH(LEFT(BD167,4),Final_Intermediate[Burmese_Consonants],0)),LEFT(BD167,4),
IF(ISNUMBER(MATCH(LEFT(BD167,3),Final_Intermediate[Burmese_Consonants],0)),LEFT(BD167,3),
IF(ISNUMBER(MATCH(LEFT(BD167,2),Final_Intermediate[Burmese_Consonants],0)),LEFT(BD167,2),
IF(ISNUMBER(MATCH(LEFT(BD167,1),Final_Intermediate[Burmese_Consonants],0)),LEFT(BD167,1),
"")))))))))))))))</f>
        <v/>
      </c>
      <c r="AG167" t="str">
        <f>IF(AND(OR(BE167="။",BE167="၊"),LEN(BE167)=1),BE167,
IF(ISNUMBER(MATCH(LEFT(BE167,7),Final_modified_Intermediate[Burmese_Consonants],0)),LEFT(BE167,7),
IF(ISNUMBER(MATCH(LEFT(BE167,6),Final_modified_Intermediate[Burmese_Consonants],0)),LEFT(BE167,6),
IF(ISNUMBER(MATCH(LEFT(BE167,5),Final_modified_Intermediate[Burmese_Consonants],0)),LEFT(BE167,5),
IF(ISNUMBER(MATCH(LEFT(BE167,4),Final_modified_Intermediate[Burmese_Consonants],0)),LEFT(BE167,4),
IF(ISNUMBER(MATCH(LEFT(BE167,3),Final_modified_Intermediate[Burmese_Consonants],0)),LEFT(BE167,3),
IF(ISNUMBER(MATCH(LEFT(BE167,2),Final_modified_Intermediate[Burmese_Consonants],0)),LEFT(BE167,2),
IF(ISNUMBER(MATCH(LEFT(BE167,1),Final_modified_Intermediate[Burmese_Consonants],0)),LEFT(BE167,1),
IF(ISNUMBER(MATCH(LEFT(BE167,7),Final_Intermediate[Burmese_Consonants],0)),LEFT(BE167,7),
IF(ISNUMBER(MATCH(LEFT(BE167,6),Final_Intermediate[Burmese_Consonants],0)),LEFT(BE167,6),
IF(ISNUMBER(MATCH(LEFT(BE167,5),Final_Intermediate[Burmese_Consonants],0)),LEFT(BE167,5),
IF(ISNUMBER(MATCH(LEFT(BE167,4),Final_Intermediate[Burmese_Consonants],0)),LEFT(BE167,4),
IF(ISNUMBER(MATCH(LEFT(BE167,3),Final_Intermediate[Burmese_Consonants],0)),LEFT(BE167,3),
IF(ISNUMBER(MATCH(LEFT(BE167,2),Final_Intermediate[Burmese_Consonants],0)),LEFT(BE167,2),
IF(ISNUMBER(MATCH(LEFT(BE167,1),Final_Intermediate[Burmese_Consonants],0)),LEFT(BE167,1),
"")))))))))))))))</f>
        <v/>
      </c>
      <c r="AH167" t="str">
        <f>IF(AND(OR(BF167="။",BF167="၊"),LEN(BF167)=1),BF167,
IF(ISNUMBER(MATCH(LEFT(BF167,7),Final_modified_Intermediate[Burmese_Consonants],0)),LEFT(BF167,7),
IF(ISNUMBER(MATCH(LEFT(BF167,6),Final_modified_Intermediate[Burmese_Consonants],0)),LEFT(BF167,6),
IF(ISNUMBER(MATCH(LEFT(BF167,5),Final_modified_Intermediate[Burmese_Consonants],0)),LEFT(BF167,5),
IF(ISNUMBER(MATCH(LEFT(BF167,4),Final_modified_Intermediate[Burmese_Consonants],0)),LEFT(BF167,4),
IF(ISNUMBER(MATCH(LEFT(BF167,3),Final_modified_Intermediate[Burmese_Consonants],0)),LEFT(BF167,3),
IF(ISNUMBER(MATCH(LEFT(BF167,2),Final_modified_Intermediate[Burmese_Consonants],0)),LEFT(BF167,2),
IF(ISNUMBER(MATCH(LEFT(BF167,1),Final_modified_Intermediate[Burmese_Consonants],0)),LEFT(BF167,1),
IF(ISNUMBER(MATCH(LEFT(BF167,7),Final_Intermediate[Burmese_Consonants],0)),LEFT(BF167,7),
IF(ISNUMBER(MATCH(LEFT(BF167,6),Final_Intermediate[Burmese_Consonants],0)),LEFT(BF167,6),
IF(ISNUMBER(MATCH(LEFT(BF167,5),Final_Intermediate[Burmese_Consonants],0)),LEFT(BF167,5),
IF(ISNUMBER(MATCH(LEFT(BF167,4),Final_Intermediate[Burmese_Consonants],0)),LEFT(BF167,4),
IF(ISNUMBER(MATCH(LEFT(BF167,3),Final_Intermediate[Burmese_Consonants],0)),LEFT(BF167,3),
IF(ISNUMBER(MATCH(LEFT(BF167,2),Final_Intermediate[Burmese_Consonants],0)),LEFT(BF167,2),
IF(ISNUMBER(MATCH(LEFT(BF167,1),Final_Intermediate[Burmese_Consonants],0)),LEFT(BF167,1),
"")))))))))))))))</f>
        <v/>
      </c>
      <c r="AI167" t="str">
        <f>IF(AND(OR(BG167="။",BG167="၊"),LEN(BG167)=1),BG167,
IF(ISNUMBER(MATCH(LEFT(BG167,7),Final_modified_Intermediate[Burmese_Consonants],0)),LEFT(BG167,7),
IF(ISNUMBER(MATCH(LEFT(BG167,6),Final_modified_Intermediate[Burmese_Consonants],0)),LEFT(BG167,6),
IF(ISNUMBER(MATCH(LEFT(BG167,5),Final_modified_Intermediate[Burmese_Consonants],0)),LEFT(BG167,5),
IF(ISNUMBER(MATCH(LEFT(BG167,4),Final_modified_Intermediate[Burmese_Consonants],0)),LEFT(BG167,4),
IF(ISNUMBER(MATCH(LEFT(BG167,3),Final_modified_Intermediate[Burmese_Consonants],0)),LEFT(BG167,3),
IF(ISNUMBER(MATCH(LEFT(BG167,2),Final_modified_Intermediate[Burmese_Consonants],0)),LEFT(BG167,2),
IF(ISNUMBER(MATCH(LEFT(BG167,1),Final_modified_Intermediate[Burmese_Consonants],0)),LEFT(BG167,1),
IF(ISNUMBER(MATCH(LEFT(BG167,7),Final_Intermediate[Burmese_Consonants],0)),LEFT(BG167,7),
IF(ISNUMBER(MATCH(LEFT(BG167,6),Final_Intermediate[Burmese_Consonants],0)),LEFT(BG167,6),
IF(ISNUMBER(MATCH(LEFT(BG167,5),Final_Intermediate[Burmese_Consonants],0)),LEFT(BG167,5),
IF(ISNUMBER(MATCH(LEFT(BG167,4),Final_Intermediate[Burmese_Consonants],0)),LEFT(BG167,4),
IF(ISNUMBER(MATCH(LEFT(BG167,3),Final_Intermediate[Burmese_Consonants],0)),LEFT(BG167,3),
IF(ISNUMBER(MATCH(LEFT(BG167,2),Final_Intermediate[Burmese_Consonants],0)),LEFT(BG167,2),
IF(ISNUMBER(MATCH(LEFT(BG167,1),Final_Intermediate[Burmese_Consonants],0)),LEFT(BG167,1),
"")))))))))))))))</f>
        <v/>
      </c>
      <c r="AJ167" t="str">
        <f>IF(AND(OR(BH167="။",BH167="၊"),LEN(BH167)=1),BH167,
IF(ISNUMBER(MATCH(LEFT(BH167,7),Final_modified_Intermediate[Burmese_Consonants],0)),LEFT(BH167,7),
IF(ISNUMBER(MATCH(LEFT(BH167,6),Final_modified_Intermediate[Burmese_Consonants],0)),LEFT(BH167,6),
IF(ISNUMBER(MATCH(LEFT(BH167,5),Final_modified_Intermediate[Burmese_Consonants],0)),LEFT(BH167,5),
IF(ISNUMBER(MATCH(LEFT(BH167,4),Final_modified_Intermediate[Burmese_Consonants],0)),LEFT(BH167,4),
IF(ISNUMBER(MATCH(LEFT(BH167,3),Final_modified_Intermediate[Burmese_Consonants],0)),LEFT(BH167,3),
IF(ISNUMBER(MATCH(LEFT(BH167,2),Final_modified_Intermediate[Burmese_Consonants],0)),LEFT(BH167,2),
IF(ISNUMBER(MATCH(LEFT(BH167,1),Final_modified_Intermediate[Burmese_Consonants],0)),LEFT(BH167,1),
IF(ISNUMBER(MATCH(LEFT(BH167,7),Final_Intermediate[Burmese_Consonants],0)),LEFT(BH167,7),
IF(ISNUMBER(MATCH(LEFT(BH167,6),Final_Intermediate[Burmese_Consonants],0)),LEFT(BH167,6),
IF(ISNUMBER(MATCH(LEFT(BH167,5),Final_Intermediate[Burmese_Consonants],0)),LEFT(BH167,5),
IF(ISNUMBER(MATCH(LEFT(BH167,4),Final_Intermediate[Burmese_Consonants],0)),LEFT(BH167,4),
IF(ISNUMBER(MATCH(LEFT(BH167,3),Final_Intermediate[Burmese_Consonants],0)),LEFT(BH167,3),
IF(ISNUMBER(MATCH(LEFT(BH167,2),Final_Intermediate[Burmese_Consonants],0)),LEFT(BH167,2),
IF(ISNUMBER(MATCH(LEFT(BH167,1),Final_Intermediate[Burmese_Consonants],0)),LEFT(BH167,1),
"")))))))))))))))</f>
        <v/>
      </c>
      <c r="AK167" t="str">
        <f>IF(AND(OR(BI167="။",BI167="၊"),LEN(BI167)=1),BI167,
IF(ISNUMBER(MATCH(LEFT(BI167,7),Final_modified_Intermediate[Burmese_Consonants],0)),LEFT(BI167,7),
IF(ISNUMBER(MATCH(LEFT(BI167,6),Final_modified_Intermediate[Burmese_Consonants],0)),LEFT(BI167,6),
IF(ISNUMBER(MATCH(LEFT(BI167,5),Final_modified_Intermediate[Burmese_Consonants],0)),LEFT(BI167,5),
IF(ISNUMBER(MATCH(LEFT(BI167,4),Final_modified_Intermediate[Burmese_Consonants],0)),LEFT(BI167,4),
IF(ISNUMBER(MATCH(LEFT(BI167,3),Final_modified_Intermediate[Burmese_Consonants],0)),LEFT(BI167,3),
IF(ISNUMBER(MATCH(LEFT(BI167,2),Final_modified_Intermediate[Burmese_Consonants],0)),LEFT(BI167,2),
IF(ISNUMBER(MATCH(LEFT(BI167,1),Final_modified_Intermediate[Burmese_Consonants],0)),LEFT(BI167,1),
IF(ISNUMBER(MATCH(LEFT(BI167,7),Final_Intermediate[Burmese_Consonants],0)),LEFT(BI167,7),
IF(ISNUMBER(MATCH(LEFT(BI167,6),Final_Intermediate[Burmese_Consonants],0)),LEFT(BI167,6),
IF(ISNUMBER(MATCH(LEFT(BI167,5),Final_Intermediate[Burmese_Consonants],0)),LEFT(BI167,5),
IF(ISNUMBER(MATCH(LEFT(BI167,4),Final_Intermediate[Burmese_Consonants],0)),LEFT(BI167,4),
IF(ISNUMBER(MATCH(LEFT(BI167,3),Final_Intermediate[Burmese_Consonants],0)),LEFT(BI167,3),
IF(ISNUMBER(MATCH(LEFT(BI167,2),Final_Intermediate[Burmese_Consonants],0)),LEFT(BI167,2),
IF(ISNUMBER(MATCH(LEFT(BI167,1),Final_Intermediate[Burmese_Consonants],0)),LEFT(BI167,1),
"")))))))))))))))</f>
        <v/>
      </c>
      <c r="AL167" t="str">
        <f>IF(AND(OR(BJ167="။",BJ167="၊"),LEN(BJ167)=1),BJ167,
IF(ISNUMBER(MATCH(LEFT(BJ167,7),Final_modified_Intermediate[Burmese_Consonants],0)),LEFT(BJ167,7),
IF(ISNUMBER(MATCH(LEFT(BJ167,6),Final_modified_Intermediate[Burmese_Consonants],0)),LEFT(BJ167,6),
IF(ISNUMBER(MATCH(LEFT(BJ167,5),Final_modified_Intermediate[Burmese_Consonants],0)),LEFT(BJ167,5),
IF(ISNUMBER(MATCH(LEFT(BJ167,4),Final_modified_Intermediate[Burmese_Consonants],0)),LEFT(BJ167,4),
IF(ISNUMBER(MATCH(LEFT(BJ167,3),Final_modified_Intermediate[Burmese_Consonants],0)),LEFT(BJ167,3),
IF(ISNUMBER(MATCH(LEFT(BJ167,2),Final_modified_Intermediate[Burmese_Consonants],0)),LEFT(BJ167,2),
IF(ISNUMBER(MATCH(LEFT(BJ167,1),Final_modified_Intermediate[Burmese_Consonants],0)),LEFT(BJ167,1),
IF(ISNUMBER(MATCH(LEFT(BJ167,7),Final_Intermediate[Burmese_Consonants],0)),LEFT(BJ167,7),
IF(ISNUMBER(MATCH(LEFT(BJ167,6),Final_Intermediate[Burmese_Consonants],0)),LEFT(BJ167,6),
IF(ISNUMBER(MATCH(LEFT(BJ167,5),Final_Intermediate[Burmese_Consonants],0)),LEFT(BJ167,5),
IF(ISNUMBER(MATCH(LEFT(BJ167,4),Final_Intermediate[Burmese_Consonants],0)),LEFT(BJ167,4),
IF(ISNUMBER(MATCH(LEFT(BJ167,3),Final_Intermediate[Burmese_Consonants],0)),LEFT(BJ167,3),
IF(ISNUMBER(MATCH(LEFT(BJ167,2),Final_Intermediate[Burmese_Consonants],0)),LEFT(BJ167,2),
IF(ISNUMBER(MATCH(LEFT(BJ167,1),Final_Intermediate[Burmese_Consonants],0)),LEFT(BJ167,1),
"")))))))))))))))</f>
        <v/>
      </c>
      <c r="AN167" t="e">
        <f>Compiler_Burmese[[#This Row],[Sr. No.]]</f>
        <v>#REF!</v>
      </c>
      <c r="AO16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7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67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6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7" t="e">
        <f>[2]!Vocabulary_Burmese[[#This Row],[Sr. No.]]</f>
        <v>#REF!</v>
      </c>
      <c r="BA167" t="str">
        <f>IF(Raw_data_N2_Kanji[[#This Row],[Categorie]]&lt;&gt;"","",
IF(ISNUMBER(MATCH(V,Special_list[Burmese word],0)),"",
SUBSTITUTE(Raw_data_N2_Kanji[[#This Row],[Raw]]," ","")))</f>
        <v>ဝိုင်</v>
      </c>
      <c r="BB167" t="str">
        <f>RIGHT(Segregate18[[#This Row],[UPGRADE]],LEN(Segregate18[[#This Row],[UPGRADE]])-LEN(Compiler_Burmese[[#This Row],[1]]))</f>
        <v/>
      </c>
      <c r="BC167" t="str">
        <f>RIGHT(Segregate18[[#This Row],[11]],LEN(Segregate18[[#This Row],[11]])-LEN(Compiler_Burmese[[#This Row],[2]]))</f>
        <v/>
      </c>
      <c r="BD167" t="str">
        <f>RIGHT(Segregate18[[#This Row],[21]],LEN(Segregate18[[#This Row],[21]])-LEN(Compiler_Burmese[[#This Row],[3]]))</f>
        <v/>
      </c>
      <c r="BE167" t="str">
        <f>RIGHT(Segregate18[[#This Row],[31]],LEN(Segregate18[[#This Row],[31]])-LEN(Compiler_Burmese[[#This Row],[4]]))</f>
        <v/>
      </c>
      <c r="BF167" t="str">
        <f>RIGHT(Segregate18[[#This Row],[41]],LEN(Segregate18[[#This Row],[41]])-LEN(Compiler_Burmese[[#This Row],[5]]))</f>
        <v/>
      </c>
      <c r="BG167" t="str">
        <f>RIGHT(Segregate18[[#This Row],[51]],LEN(Segregate18[[#This Row],[51]])-LEN(Compiler_Burmese[[#This Row],[6]]))</f>
        <v/>
      </c>
      <c r="BH167" t="str">
        <f>RIGHT(Segregate18[[#This Row],[61]],LEN(Segregate18[[#This Row],[61]])-LEN(Compiler_Burmese[[#This Row],[7]]))</f>
        <v/>
      </c>
      <c r="BI167" t="str">
        <f>RIGHT(Segregate18[[#This Row],[71]],LEN(Segregate18[[#This Row],[71]])-LEN(Compiler_Burmese[[#This Row],[8]]))</f>
        <v/>
      </c>
      <c r="BJ167" t="str">
        <f>RIGHT(Segregate18[[#This Row],[81]],LEN(Segregate18[[#This Row],[81]])-LEN(Compiler_Burmese[[#This Row],[9]]))</f>
        <v/>
      </c>
    </row>
    <row r="168" spans="1:62" ht="15" customHeight="1" x14ac:dyDescent="0.3">
      <c r="A168">
        <f>IF(Raw_data_N2_Kanji[[#This Row],[Categorie]]&lt;&gt;"",$A167+1,$A167)</f>
        <v>14</v>
      </c>
      <c r="B168" s="6">
        <f>IF(AND(Raw_data_N2_Kanji[[#This Row],[Supporting word 1]]="",Raw_data_N2_Kanji[[#This Row],[Supporting word 2]]=""),$B167,$B167+1)</f>
        <v>0</v>
      </c>
      <c r="C168" s="9">
        <f>ROW()-ROW(Raw_data_N2_Kanji[#Headers])</f>
        <v>166</v>
      </c>
      <c r="D168" s="9" t="s">
        <v>5</v>
      </c>
      <c r="E168" s="9" t="str">
        <f>IF(Raw_data_N2_Kanji[[#This Row],[Categorie]]="",$E167,Raw_data_N2_Kanji[[#This Row],[Categorie]])</f>
        <v>Drinks &amp; beverages</v>
      </c>
      <c r="F168" s="9">
        <f t="shared" si="3"/>
        <v>24</v>
      </c>
      <c r="G168" s="57" t="str">
        <f>Raw_data_N2_Kanji[[#This Row],[Lecture_no]]&amp;"_"&amp;Raw_data_N2_Kanji[[#This Row],[Receipe_no]]</f>
        <v>Drinks &amp; beverages_24</v>
      </c>
      <c r="H168" s="101" t="s">
        <v>27595</v>
      </c>
      <c r="I16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ဝိုင်အနီ</v>
      </c>
      <c r="K16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8" s="11"/>
      <c r="N168" s="11"/>
      <c r="O16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8" s="12" t="s">
        <v>27778</v>
      </c>
      <c r="Q168" s="12">
        <f>IF(Raw_data_N2_Kanji[[#This Row],[Receipe_no]]=0,$Q167,
$Q167+1)</f>
        <v>152</v>
      </c>
      <c r="R168" s="11"/>
      <c r="S168" s="11">
        <f>IF(Raw_data_N2_Kanji[[#This Row],[Marking]]="",1,"")</f>
        <v>1</v>
      </c>
      <c r="T168" s="11" t="str">
        <f>IF(Raw_data_N2_Kanji[[#This Row],[Marking_blank]]="",SUMPRODUCT(COUNTIF($S$3:$S168,$S168)),"")</f>
        <v/>
      </c>
      <c r="U168" s="12">
        <f>Raw_data_N2_Kanji[[#This Row],[Sr. no.]]</f>
        <v>166</v>
      </c>
      <c r="V168" s="11">
        <f>SUMPRODUCT(COUNTIF($J$3:$J168,$J168))</f>
        <v>1</v>
      </c>
      <c r="W168" s="82">
        <f>LEN('1_Raw_data'!$J168)</f>
        <v>8</v>
      </c>
      <c r="Y168" t="e">
        <f>Segregate18[[#This Row],[Sr. No.]]</f>
        <v>#REF!</v>
      </c>
      <c r="Z168" t="str">
        <f>IF(AND(OR(BA168="။",BA168="၊"),LEN(BA168)=1),BA168,
IF(ISNUMBER(MATCH(LEFT(BA168,7),Final_modified_Intermediate[Burmese_Consonants],0)),LEFT(BA168,7),
IF(ISNUMBER(MATCH(LEFT(BA168,6),Final_modified_Intermediate[Burmese_Consonants],0)),LEFT(BA168,6),
IF(ISNUMBER(MATCH(LEFT(BA168,5),Final_modified_Intermediate[Burmese_Consonants],0)),LEFT(BA168,5),
IF(ISNUMBER(MATCH(LEFT(BA168,4),Final_modified_Intermediate[Burmese_Consonants],0)),LEFT(BA168,4),
IF(ISNUMBER(MATCH(LEFT(BA168,3),Final_modified_Intermediate[Burmese_Consonants],0)),LEFT(BA168,3),
IF(ISNUMBER(MATCH(LEFT(BA168,2),Final_modified_Intermediate[Burmese_Consonants],0)),LEFT(BA168,2),
IF(ISNUMBER(MATCH(LEFT(BA168,1),Final_modified_Intermediate[Burmese_Consonants],0)),LEFT(BA168,1),
IF(ISNUMBER(MATCH(LEFT(BA168,7),Final_Intermediate[Burmese_Consonants],0)),LEFT(BA168,7),
IF(ISNUMBER(MATCH(LEFT(BA168,6),Final_Intermediate[Burmese_Consonants],0)),LEFT(BA168,6),
IF(ISNUMBER(MATCH(LEFT(BA168,5),Final_Intermediate[Burmese_Consonants],0)),LEFT(BA168,5),
IF(ISNUMBER(MATCH(LEFT(BA168,4),Final_Intermediate[Burmese_Consonants],0)),LEFT(BA168,4),
IF(ISNUMBER(MATCH(LEFT(BA168,3),Final_Intermediate[Burmese_Consonants],0)),LEFT(BA168,3),
IF(ISNUMBER(MATCH(LEFT(BA168,2),Final_Intermediate[Burmese_Consonants],0)),LEFT(BA168,2),
IF(ISNUMBER(MATCH(LEFT(BA168,1),Final_Intermediate[Burmese_Consonants],0)),LEFT(BA168,1),
"")))))))))))))))</f>
        <v>ဝိုင်</v>
      </c>
      <c r="AA16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8" t="str">
        <f>IF(AND(OR(BB168="။",BB168="၊"),LEN(BB168)=1),BB168,
IF(ISNUMBER(MATCH(LEFT(BB168,7),Final_modified_Intermediate[Burmese_Consonants],0)),LEFT(BB168,7),
IF(ISNUMBER(MATCH(LEFT(BB168,6),Final_modified_Intermediate[Burmese_Consonants],0)),LEFT(BB168,6),
IF(ISNUMBER(MATCH(LEFT(BB168,5),Final_modified_Intermediate[Burmese_Consonants],0)),LEFT(BB168,5),
IF(ISNUMBER(MATCH(LEFT(BB168,4),Final_modified_Intermediate[Burmese_Consonants],0)),LEFT(BB168,4),
IF(ISNUMBER(MATCH(LEFT(BB168,3),Final_modified_Intermediate[Burmese_Consonants],0)),LEFT(BB168,3),
IF(ISNUMBER(MATCH(LEFT(BB168,2),Final_modified_Intermediate[Burmese_Consonants],0)),LEFT(BB168,2),
IF(ISNUMBER(MATCH(LEFT(BB168,1),Final_modified_Intermediate[Burmese_Consonants],0)),LEFT(BB168,1),
IF(ISNUMBER(MATCH(LEFT(BB168,7),Final_Intermediate[Burmese_Consonants],0)),LEFT(BB168,7),
IF(ISNUMBER(MATCH(LEFT(BB168,6),Final_Intermediate[Burmese_Consonants],0)),LEFT(BB168,6),
IF(ISNUMBER(MATCH(LEFT(BB168,5),Final_Intermediate[Burmese_Consonants],0)),LEFT(BB168,5),
IF(ISNUMBER(MATCH(LEFT(BB168,4),Final_Intermediate[Burmese_Consonants],0)),LEFT(BB168,4),
IF(ISNUMBER(MATCH(LEFT(BB168,3),Final_Intermediate[Burmese_Consonants],0)),LEFT(BB168,3),
IF(ISNUMBER(MATCH(LEFT(BB168,2),Final_Intermediate[Burmese_Consonants],0)),LEFT(BB168,2),
IF(ISNUMBER(MATCH(LEFT(BB168,1),Final_Intermediate[Burmese_Consonants],0)),LEFT(BB168,1),
"")))))))))))))))</f>
        <v>အ</v>
      </c>
      <c r="AC16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8" t="str">
        <f>IF(AND(OR(BC168="။",BC168="၊"),LEN(BC168)=1),BC168,
IF(ISNUMBER(MATCH(LEFT(BC168,7),Final_modified_Intermediate[Burmese_Consonants],0)),LEFT(BC168,7),
IF(ISNUMBER(MATCH(LEFT(BC168,6),Final_modified_Intermediate[Burmese_Consonants],0)),LEFT(BC168,6),
IF(ISNUMBER(MATCH(LEFT(BC168,5),Final_modified_Intermediate[Burmese_Consonants],0)),LEFT(BC168,5),
IF(ISNUMBER(MATCH(LEFT(BC168,4),Final_modified_Intermediate[Burmese_Consonants],0)),LEFT(BC168,4),
IF(ISNUMBER(MATCH(LEFT(BC168,3),Final_modified_Intermediate[Burmese_Consonants],0)),LEFT(BC168,3),
IF(ISNUMBER(MATCH(LEFT(BC168,2),Final_modified_Intermediate[Burmese_Consonants],0)),LEFT(BC168,2),
IF(ISNUMBER(MATCH(LEFT(BC168,1),Final_modified_Intermediate[Burmese_Consonants],0)),LEFT(BC168,1),
IF(ISNUMBER(MATCH(LEFT(BC168,7),Final_Intermediate[Burmese_Consonants],0)),LEFT(BC168,7),
IF(ISNUMBER(MATCH(LEFT(BC168,6),Final_Intermediate[Burmese_Consonants],0)),LEFT(BC168,6),
IF(ISNUMBER(MATCH(LEFT(BC168,5),Final_Intermediate[Burmese_Consonants],0)),LEFT(BC168,5),
IF(ISNUMBER(MATCH(LEFT(BC168,4),Final_Intermediate[Burmese_Consonants],0)),LEFT(BC168,4),
IF(ISNUMBER(MATCH(LEFT(BC168,3),Final_Intermediate[Burmese_Consonants],0)),LEFT(BC168,3),
IF(ISNUMBER(MATCH(LEFT(BC168,2),Final_Intermediate[Burmese_Consonants],0)),LEFT(BC168,2),
IF(ISNUMBER(MATCH(LEFT(BC168,1),Final_Intermediate[Burmese_Consonants],0)),LEFT(BC168,1),
"")))))))))))))))</f>
        <v>နီ</v>
      </c>
      <c r="AE16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8" t="str">
        <f>IF(AND(OR(BD168="။",BD168="၊"),LEN(BD168)=1),BD168,
IF(ISNUMBER(MATCH(LEFT(BD168,7),Final_modified_Intermediate[Burmese_Consonants],0)),LEFT(BD168,7),
IF(ISNUMBER(MATCH(LEFT(BD168,6),Final_modified_Intermediate[Burmese_Consonants],0)),LEFT(BD168,6),
IF(ISNUMBER(MATCH(LEFT(BD168,5),Final_modified_Intermediate[Burmese_Consonants],0)),LEFT(BD168,5),
IF(ISNUMBER(MATCH(LEFT(BD168,4),Final_modified_Intermediate[Burmese_Consonants],0)),LEFT(BD168,4),
IF(ISNUMBER(MATCH(LEFT(BD168,3),Final_modified_Intermediate[Burmese_Consonants],0)),LEFT(BD168,3),
IF(ISNUMBER(MATCH(LEFT(BD168,2),Final_modified_Intermediate[Burmese_Consonants],0)),LEFT(BD168,2),
IF(ISNUMBER(MATCH(LEFT(BD168,1),Final_modified_Intermediate[Burmese_Consonants],0)),LEFT(BD168,1),
IF(ISNUMBER(MATCH(LEFT(BD168,7),Final_Intermediate[Burmese_Consonants],0)),LEFT(BD168,7),
IF(ISNUMBER(MATCH(LEFT(BD168,6),Final_Intermediate[Burmese_Consonants],0)),LEFT(BD168,6),
IF(ISNUMBER(MATCH(LEFT(BD168,5),Final_Intermediate[Burmese_Consonants],0)),LEFT(BD168,5),
IF(ISNUMBER(MATCH(LEFT(BD168,4),Final_Intermediate[Burmese_Consonants],0)),LEFT(BD168,4),
IF(ISNUMBER(MATCH(LEFT(BD168,3),Final_Intermediate[Burmese_Consonants],0)),LEFT(BD168,3),
IF(ISNUMBER(MATCH(LEFT(BD168,2),Final_Intermediate[Burmese_Consonants],0)),LEFT(BD168,2),
IF(ISNUMBER(MATCH(LEFT(BD168,1),Final_Intermediate[Burmese_Consonants],0)),LEFT(BD168,1),
"")))))))))))))))</f>
        <v/>
      </c>
      <c r="AG168" t="str">
        <f>IF(AND(OR(BE168="။",BE168="၊"),LEN(BE168)=1),BE168,
IF(ISNUMBER(MATCH(LEFT(BE168,7),Final_modified_Intermediate[Burmese_Consonants],0)),LEFT(BE168,7),
IF(ISNUMBER(MATCH(LEFT(BE168,6),Final_modified_Intermediate[Burmese_Consonants],0)),LEFT(BE168,6),
IF(ISNUMBER(MATCH(LEFT(BE168,5),Final_modified_Intermediate[Burmese_Consonants],0)),LEFT(BE168,5),
IF(ISNUMBER(MATCH(LEFT(BE168,4),Final_modified_Intermediate[Burmese_Consonants],0)),LEFT(BE168,4),
IF(ISNUMBER(MATCH(LEFT(BE168,3),Final_modified_Intermediate[Burmese_Consonants],0)),LEFT(BE168,3),
IF(ISNUMBER(MATCH(LEFT(BE168,2),Final_modified_Intermediate[Burmese_Consonants],0)),LEFT(BE168,2),
IF(ISNUMBER(MATCH(LEFT(BE168,1),Final_modified_Intermediate[Burmese_Consonants],0)),LEFT(BE168,1),
IF(ISNUMBER(MATCH(LEFT(BE168,7),Final_Intermediate[Burmese_Consonants],0)),LEFT(BE168,7),
IF(ISNUMBER(MATCH(LEFT(BE168,6),Final_Intermediate[Burmese_Consonants],0)),LEFT(BE168,6),
IF(ISNUMBER(MATCH(LEFT(BE168,5),Final_Intermediate[Burmese_Consonants],0)),LEFT(BE168,5),
IF(ISNUMBER(MATCH(LEFT(BE168,4),Final_Intermediate[Burmese_Consonants],0)),LEFT(BE168,4),
IF(ISNUMBER(MATCH(LEFT(BE168,3),Final_Intermediate[Burmese_Consonants],0)),LEFT(BE168,3),
IF(ISNUMBER(MATCH(LEFT(BE168,2),Final_Intermediate[Burmese_Consonants],0)),LEFT(BE168,2),
IF(ISNUMBER(MATCH(LEFT(BE168,1),Final_Intermediate[Burmese_Consonants],0)),LEFT(BE168,1),
"")))))))))))))))</f>
        <v/>
      </c>
      <c r="AH168" t="str">
        <f>IF(AND(OR(BF168="။",BF168="၊"),LEN(BF168)=1),BF168,
IF(ISNUMBER(MATCH(LEFT(BF168,7),Final_modified_Intermediate[Burmese_Consonants],0)),LEFT(BF168,7),
IF(ISNUMBER(MATCH(LEFT(BF168,6),Final_modified_Intermediate[Burmese_Consonants],0)),LEFT(BF168,6),
IF(ISNUMBER(MATCH(LEFT(BF168,5),Final_modified_Intermediate[Burmese_Consonants],0)),LEFT(BF168,5),
IF(ISNUMBER(MATCH(LEFT(BF168,4),Final_modified_Intermediate[Burmese_Consonants],0)),LEFT(BF168,4),
IF(ISNUMBER(MATCH(LEFT(BF168,3),Final_modified_Intermediate[Burmese_Consonants],0)),LEFT(BF168,3),
IF(ISNUMBER(MATCH(LEFT(BF168,2),Final_modified_Intermediate[Burmese_Consonants],0)),LEFT(BF168,2),
IF(ISNUMBER(MATCH(LEFT(BF168,1),Final_modified_Intermediate[Burmese_Consonants],0)),LEFT(BF168,1),
IF(ISNUMBER(MATCH(LEFT(BF168,7),Final_Intermediate[Burmese_Consonants],0)),LEFT(BF168,7),
IF(ISNUMBER(MATCH(LEFT(BF168,6),Final_Intermediate[Burmese_Consonants],0)),LEFT(BF168,6),
IF(ISNUMBER(MATCH(LEFT(BF168,5),Final_Intermediate[Burmese_Consonants],0)),LEFT(BF168,5),
IF(ISNUMBER(MATCH(LEFT(BF168,4),Final_Intermediate[Burmese_Consonants],0)),LEFT(BF168,4),
IF(ISNUMBER(MATCH(LEFT(BF168,3),Final_Intermediate[Burmese_Consonants],0)),LEFT(BF168,3),
IF(ISNUMBER(MATCH(LEFT(BF168,2),Final_Intermediate[Burmese_Consonants],0)),LEFT(BF168,2),
IF(ISNUMBER(MATCH(LEFT(BF168,1),Final_Intermediate[Burmese_Consonants],0)),LEFT(BF168,1),
"")))))))))))))))</f>
        <v/>
      </c>
      <c r="AI168" t="str">
        <f>IF(AND(OR(BG168="။",BG168="၊"),LEN(BG168)=1),BG168,
IF(ISNUMBER(MATCH(LEFT(BG168,7),Final_modified_Intermediate[Burmese_Consonants],0)),LEFT(BG168,7),
IF(ISNUMBER(MATCH(LEFT(BG168,6),Final_modified_Intermediate[Burmese_Consonants],0)),LEFT(BG168,6),
IF(ISNUMBER(MATCH(LEFT(BG168,5),Final_modified_Intermediate[Burmese_Consonants],0)),LEFT(BG168,5),
IF(ISNUMBER(MATCH(LEFT(BG168,4),Final_modified_Intermediate[Burmese_Consonants],0)),LEFT(BG168,4),
IF(ISNUMBER(MATCH(LEFT(BG168,3),Final_modified_Intermediate[Burmese_Consonants],0)),LEFT(BG168,3),
IF(ISNUMBER(MATCH(LEFT(BG168,2),Final_modified_Intermediate[Burmese_Consonants],0)),LEFT(BG168,2),
IF(ISNUMBER(MATCH(LEFT(BG168,1),Final_modified_Intermediate[Burmese_Consonants],0)),LEFT(BG168,1),
IF(ISNUMBER(MATCH(LEFT(BG168,7),Final_Intermediate[Burmese_Consonants],0)),LEFT(BG168,7),
IF(ISNUMBER(MATCH(LEFT(BG168,6),Final_Intermediate[Burmese_Consonants],0)),LEFT(BG168,6),
IF(ISNUMBER(MATCH(LEFT(BG168,5),Final_Intermediate[Burmese_Consonants],0)),LEFT(BG168,5),
IF(ISNUMBER(MATCH(LEFT(BG168,4),Final_Intermediate[Burmese_Consonants],0)),LEFT(BG168,4),
IF(ISNUMBER(MATCH(LEFT(BG168,3),Final_Intermediate[Burmese_Consonants],0)),LEFT(BG168,3),
IF(ISNUMBER(MATCH(LEFT(BG168,2),Final_Intermediate[Burmese_Consonants],0)),LEFT(BG168,2),
IF(ISNUMBER(MATCH(LEFT(BG168,1),Final_Intermediate[Burmese_Consonants],0)),LEFT(BG168,1),
"")))))))))))))))</f>
        <v/>
      </c>
      <c r="AJ168" t="str">
        <f>IF(AND(OR(BH168="။",BH168="၊"),LEN(BH168)=1),BH168,
IF(ISNUMBER(MATCH(LEFT(BH168,7),Final_modified_Intermediate[Burmese_Consonants],0)),LEFT(BH168,7),
IF(ISNUMBER(MATCH(LEFT(BH168,6),Final_modified_Intermediate[Burmese_Consonants],0)),LEFT(BH168,6),
IF(ISNUMBER(MATCH(LEFT(BH168,5),Final_modified_Intermediate[Burmese_Consonants],0)),LEFT(BH168,5),
IF(ISNUMBER(MATCH(LEFT(BH168,4),Final_modified_Intermediate[Burmese_Consonants],0)),LEFT(BH168,4),
IF(ISNUMBER(MATCH(LEFT(BH168,3),Final_modified_Intermediate[Burmese_Consonants],0)),LEFT(BH168,3),
IF(ISNUMBER(MATCH(LEFT(BH168,2),Final_modified_Intermediate[Burmese_Consonants],0)),LEFT(BH168,2),
IF(ISNUMBER(MATCH(LEFT(BH168,1),Final_modified_Intermediate[Burmese_Consonants],0)),LEFT(BH168,1),
IF(ISNUMBER(MATCH(LEFT(BH168,7),Final_Intermediate[Burmese_Consonants],0)),LEFT(BH168,7),
IF(ISNUMBER(MATCH(LEFT(BH168,6),Final_Intermediate[Burmese_Consonants],0)),LEFT(BH168,6),
IF(ISNUMBER(MATCH(LEFT(BH168,5),Final_Intermediate[Burmese_Consonants],0)),LEFT(BH168,5),
IF(ISNUMBER(MATCH(LEFT(BH168,4),Final_Intermediate[Burmese_Consonants],0)),LEFT(BH168,4),
IF(ISNUMBER(MATCH(LEFT(BH168,3),Final_Intermediate[Burmese_Consonants],0)),LEFT(BH168,3),
IF(ISNUMBER(MATCH(LEFT(BH168,2),Final_Intermediate[Burmese_Consonants],0)),LEFT(BH168,2),
IF(ISNUMBER(MATCH(LEFT(BH168,1),Final_Intermediate[Burmese_Consonants],0)),LEFT(BH168,1),
"")))))))))))))))</f>
        <v/>
      </c>
      <c r="AK168" t="str">
        <f>IF(AND(OR(BI168="။",BI168="၊"),LEN(BI168)=1),BI168,
IF(ISNUMBER(MATCH(LEFT(BI168,7),Final_modified_Intermediate[Burmese_Consonants],0)),LEFT(BI168,7),
IF(ISNUMBER(MATCH(LEFT(BI168,6),Final_modified_Intermediate[Burmese_Consonants],0)),LEFT(BI168,6),
IF(ISNUMBER(MATCH(LEFT(BI168,5),Final_modified_Intermediate[Burmese_Consonants],0)),LEFT(BI168,5),
IF(ISNUMBER(MATCH(LEFT(BI168,4),Final_modified_Intermediate[Burmese_Consonants],0)),LEFT(BI168,4),
IF(ISNUMBER(MATCH(LEFT(BI168,3),Final_modified_Intermediate[Burmese_Consonants],0)),LEFT(BI168,3),
IF(ISNUMBER(MATCH(LEFT(BI168,2),Final_modified_Intermediate[Burmese_Consonants],0)),LEFT(BI168,2),
IF(ISNUMBER(MATCH(LEFT(BI168,1),Final_modified_Intermediate[Burmese_Consonants],0)),LEFT(BI168,1),
IF(ISNUMBER(MATCH(LEFT(BI168,7),Final_Intermediate[Burmese_Consonants],0)),LEFT(BI168,7),
IF(ISNUMBER(MATCH(LEFT(BI168,6),Final_Intermediate[Burmese_Consonants],0)),LEFT(BI168,6),
IF(ISNUMBER(MATCH(LEFT(BI168,5),Final_Intermediate[Burmese_Consonants],0)),LEFT(BI168,5),
IF(ISNUMBER(MATCH(LEFT(BI168,4),Final_Intermediate[Burmese_Consonants],0)),LEFT(BI168,4),
IF(ISNUMBER(MATCH(LEFT(BI168,3),Final_Intermediate[Burmese_Consonants],0)),LEFT(BI168,3),
IF(ISNUMBER(MATCH(LEFT(BI168,2),Final_Intermediate[Burmese_Consonants],0)),LEFT(BI168,2),
IF(ISNUMBER(MATCH(LEFT(BI168,1),Final_Intermediate[Burmese_Consonants],0)),LEFT(BI168,1),
"")))))))))))))))</f>
        <v/>
      </c>
      <c r="AL168" t="str">
        <f>IF(AND(OR(BJ168="။",BJ168="၊"),LEN(BJ168)=1),BJ168,
IF(ISNUMBER(MATCH(LEFT(BJ168,7),Final_modified_Intermediate[Burmese_Consonants],0)),LEFT(BJ168,7),
IF(ISNUMBER(MATCH(LEFT(BJ168,6),Final_modified_Intermediate[Burmese_Consonants],0)),LEFT(BJ168,6),
IF(ISNUMBER(MATCH(LEFT(BJ168,5),Final_modified_Intermediate[Burmese_Consonants],0)),LEFT(BJ168,5),
IF(ISNUMBER(MATCH(LEFT(BJ168,4),Final_modified_Intermediate[Burmese_Consonants],0)),LEFT(BJ168,4),
IF(ISNUMBER(MATCH(LEFT(BJ168,3),Final_modified_Intermediate[Burmese_Consonants],0)),LEFT(BJ168,3),
IF(ISNUMBER(MATCH(LEFT(BJ168,2),Final_modified_Intermediate[Burmese_Consonants],0)),LEFT(BJ168,2),
IF(ISNUMBER(MATCH(LEFT(BJ168,1),Final_modified_Intermediate[Burmese_Consonants],0)),LEFT(BJ168,1),
IF(ISNUMBER(MATCH(LEFT(BJ168,7),Final_Intermediate[Burmese_Consonants],0)),LEFT(BJ168,7),
IF(ISNUMBER(MATCH(LEFT(BJ168,6),Final_Intermediate[Burmese_Consonants],0)),LEFT(BJ168,6),
IF(ISNUMBER(MATCH(LEFT(BJ168,5),Final_Intermediate[Burmese_Consonants],0)),LEFT(BJ168,5),
IF(ISNUMBER(MATCH(LEFT(BJ168,4),Final_Intermediate[Burmese_Consonants],0)),LEFT(BJ168,4),
IF(ISNUMBER(MATCH(LEFT(BJ168,3),Final_Intermediate[Burmese_Consonants],0)),LEFT(BJ168,3),
IF(ISNUMBER(MATCH(LEFT(BJ168,2),Final_Intermediate[Burmese_Consonants],0)),LEFT(BJ168,2),
IF(ISNUMBER(MATCH(LEFT(BJ168,1),Final_Intermediate[Burmese_Consonants],0)),LEFT(BJ168,1),
"")))))))))))))))</f>
        <v/>
      </c>
      <c r="AN168" t="e">
        <f>Compiler_Burmese[[#This Row],[Sr. No.]]</f>
        <v>#REF!</v>
      </c>
      <c r="AO16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8" t="e">
        <f>[2]!Vocabulary_Burmese[[#This Row],[Sr. No.]]</f>
        <v>#REF!</v>
      </c>
      <c r="BA168" t="str">
        <f>IF(Raw_data_N2_Kanji[[#This Row],[Categorie]]&lt;&gt;"","",
IF(ISNUMBER(MATCH(V,Special_list[Burmese word],0)),"",
SUBSTITUTE(Raw_data_N2_Kanji[[#This Row],[Raw]]," ","")))</f>
        <v>ဝိုင်အနီ</v>
      </c>
      <c r="BB168" t="str">
        <f>RIGHT(Segregate18[[#This Row],[UPGRADE]],LEN(Segregate18[[#This Row],[UPGRADE]])-LEN(Compiler_Burmese[[#This Row],[1]]))</f>
        <v>အနီ</v>
      </c>
      <c r="BC168" t="str">
        <f>RIGHT(Segregate18[[#This Row],[11]],LEN(Segregate18[[#This Row],[11]])-LEN(Compiler_Burmese[[#This Row],[2]]))</f>
        <v>နီ</v>
      </c>
      <c r="BD168" t="str">
        <f>RIGHT(Segregate18[[#This Row],[21]],LEN(Segregate18[[#This Row],[21]])-LEN(Compiler_Burmese[[#This Row],[3]]))</f>
        <v/>
      </c>
      <c r="BE168" t="str">
        <f>RIGHT(Segregate18[[#This Row],[31]],LEN(Segregate18[[#This Row],[31]])-LEN(Compiler_Burmese[[#This Row],[4]]))</f>
        <v/>
      </c>
      <c r="BF168" t="str">
        <f>RIGHT(Segregate18[[#This Row],[41]],LEN(Segregate18[[#This Row],[41]])-LEN(Compiler_Burmese[[#This Row],[5]]))</f>
        <v/>
      </c>
      <c r="BG168" t="str">
        <f>RIGHT(Segregate18[[#This Row],[51]],LEN(Segregate18[[#This Row],[51]])-LEN(Compiler_Burmese[[#This Row],[6]]))</f>
        <v/>
      </c>
      <c r="BH168" t="str">
        <f>RIGHT(Segregate18[[#This Row],[61]],LEN(Segregate18[[#This Row],[61]])-LEN(Compiler_Burmese[[#This Row],[7]]))</f>
        <v/>
      </c>
      <c r="BI168" t="str">
        <f>RIGHT(Segregate18[[#This Row],[71]],LEN(Segregate18[[#This Row],[71]])-LEN(Compiler_Burmese[[#This Row],[8]]))</f>
        <v/>
      </c>
      <c r="BJ168" t="str">
        <f>RIGHT(Segregate18[[#This Row],[81]],LEN(Segregate18[[#This Row],[81]])-LEN(Compiler_Burmese[[#This Row],[9]]))</f>
        <v/>
      </c>
    </row>
    <row r="169" spans="1:62" ht="15" customHeight="1" x14ac:dyDescent="0.3">
      <c r="A169">
        <f>IF(Raw_data_N2_Kanji[[#This Row],[Categorie]]&lt;&gt;"",$A168+1,$A168)</f>
        <v>14</v>
      </c>
      <c r="B169" s="6">
        <f>IF(AND(Raw_data_N2_Kanji[[#This Row],[Supporting word 1]]="",Raw_data_N2_Kanji[[#This Row],[Supporting word 2]]=""),$B168,$B168+1)</f>
        <v>0</v>
      </c>
      <c r="C169" s="9">
        <f>ROW()-ROW(Raw_data_N2_Kanji[#Headers])</f>
        <v>167</v>
      </c>
      <c r="D169" s="9" t="s">
        <v>5</v>
      </c>
      <c r="E169" s="9" t="str">
        <f>IF(Raw_data_N2_Kanji[[#This Row],[Categorie]]="",$E168,Raw_data_N2_Kanji[[#This Row],[Categorie]])</f>
        <v>Drinks &amp; beverages</v>
      </c>
      <c r="F169" s="9">
        <f t="shared" si="3"/>
        <v>25</v>
      </c>
      <c r="G169" s="57" t="str">
        <f>Raw_data_N2_Kanji[[#This Row],[Lecture_no]]&amp;"_"&amp;Raw_data_N2_Kanji[[#This Row],[Receipe_no]]</f>
        <v>Drinks &amp; beverages_25</v>
      </c>
      <c r="H169" s="101" t="s">
        <v>27596</v>
      </c>
      <c r="I169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69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ဝိုင်အဖြူ</v>
      </c>
      <c r="K169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69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69" s="11"/>
      <c r="N169" s="11"/>
      <c r="O169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69" s="12" t="s">
        <v>27779</v>
      </c>
      <c r="Q169" s="12">
        <f>IF(Raw_data_N2_Kanji[[#This Row],[Receipe_no]]=0,$Q168,
$Q168+1)</f>
        <v>153</v>
      </c>
      <c r="R169" s="11"/>
      <c r="S169" s="11">
        <f>IF(Raw_data_N2_Kanji[[#This Row],[Marking]]="",1,"")</f>
        <v>1</v>
      </c>
      <c r="T169" s="11" t="str">
        <f>IF(Raw_data_N2_Kanji[[#This Row],[Marking_blank]]="",SUMPRODUCT(COUNTIF($S$3:$S169,$S169)),"")</f>
        <v/>
      </c>
      <c r="U169" s="12">
        <f>Raw_data_N2_Kanji[[#This Row],[Sr. no.]]</f>
        <v>167</v>
      </c>
      <c r="V169" s="11">
        <f>SUMPRODUCT(COUNTIF($J$3:$J169,$J169))</f>
        <v>1</v>
      </c>
      <c r="W169" s="82">
        <f>LEN('1_Raw_data'!$J169)</f>
        <v>9</v>
      </c>
      <c r="Y169" t="e">
        <f>Segregate18[[#This Row],[Sr. No.]]</f>
        <v>#REF!</v>
      </c>
      <c r="Z169" t="str">
        <f>IF(AND(OR(BA169="။",BA169="၊"),LEN(BA169)=1),BA169,
IF(ISNUMBER(MATCH(LEFT(BA169,7),Final_modified_Intermediate[Burmese_Consonants],0)),LEFT(BA169,7),
IF(ISNUMBER(MATCH(LEFT(BA169,6),Final_modified_Intermediate[Burmese_Consonants],0)),LEFT(BA169,6),
IF(ISNUMBER(MATCH(LEFT(BA169,5),Final_modified_Intermediate[Burmese_Consonants],0)),LEFT(BA169,5),
IF(ISNUMBER(MATCH(LEFT(BA169,4),Final_modified_Intermediate[Burmese_Consonants],0)),LEFT(BA169,4),
IF(ISNUMBER(MATCH(LEFT(BA169,3),Final_modified_Intermediate[Burmese_Consonants],0)),LEFT(BA169,3),
IF(ISNUMBER(MATCH(LEFT(BA169,2),Final_modified_Intermediate[Burmese_Consonants],0)),LEFT(BA169,2),
IF(ISNUMBER(MATCH(LEFT(BA169,1),Final_modified_Intermediate[Burmese_Consonants],0)),LEFT(BA169,1),
IF(ISNUMBER(MATCH(LEFT(BA169,7),Final_Intermediate[Burmese_Consonants],0)),LEFT(BA169,7),
IF(ISNUMBER(MATCH(LEFT(BA169,6),Final_Intermediate[Burmese_Consonants],0)),LEFT(BA169,6),
IF(ISNUMBER(MATCH(LEFT(BA169,5),Final_Intermediate[Burmese_Consonants],0)),LEFT(BA169,5),
IF(ISNUMBER(MATCH(LEFT(BA169,4),Final_Intermediate[Burmese_Consonants],0)),LEFT(BA169,4),
IF(ISNUMBER(MATCH(LEFT(BA169,3),Final_Intermediate[Burmese_Consonants],0)),LEFT(BA169,3),
IF(ISNUMBER(MATCH(LEFT(BA169,2),Final_Intermediate[Burmese_Consonants],0)),LEFT(BA169,2),
IF(ISNUMBER(MATCH(LEFT(BA169,1),Final_Intermediate[Burmese_Consonants],0)),LEFT(BA169,1),
"")))))))))))))))</f>
        <v>ဝိုင်</v>
      </c>
      <c r="AA16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69" t="str">
        <f>IF(AND(OR(BB169="။",BB169="၊"),LEN(BB169)=1),BB169,
IF(ISNUMBER(MATCH(LEFT(BB169,7),Final_modified_Intermediate[Burmese_Consonants],0)),LEFT(BB169,7),
IF(ISNUMBER(MATCH(LEFT(BB169,6),Final_modified_Intermediate[Burmese_Consonants],0)),LEFT(BB169,6),
IF(ISNUMBER(MATCH(LEFT(BB169,5),Final_modified_Intermediate[Burmese_Consonants],0)),LEFT(BB169,5),
IF(ISNUMBER(MATCH(LEFT(BB169,4),Final_modified_Intermediate[Burmese_Consonants],0)),LEFT(BB169,4),
IF(ISNUMBER(MATCH(LEFT(BB169,3),Final_modified_Intermediate[Burmese_Consonants],0)),LEFT(BB169,3),
IF(ISNUMBER(MATCH(LEFT(BB169,2),Final_modified_Intermediate[Burmese_Consonants],0)),LEFT(BB169,2),
IF(ISNUMBER(MATCH(LEFT(BB169,1),Final_modified_Intermediate[Burmese_Consonants],0)),LEFT(BB169,1),
IF(ISNUMBER(MATCH(LEFT(BB169,7),Final_Intermediate[Burmese_Consonants],0)),LEFT(BB169,7),
IF(ISNUMBER(MATCH(LEFT(BB169,6),Final_Intermediate[Burmese_Consonants],0)),LEFT(BB169,6),
IF(ISNUMBER(MATCH(LEFT(BB169,5),Final_Intermediate[Burmese_Consonants],0)),LEFT(BB169,5),
IF(ISNUMBER(MATCH(LEFT(BB169,4),Final_Intermediate[Burmese_Consonants],0)),LEFT(BB169,4),
IF(ISNUMBER(MATCH(LEFT(BB169,3),Final_Intermediate[Burmese_Consonants],0)),LEFT(BB169,3),
IF(ISNUMBER(MATCH(LEFT(BB169,2),Final_Intermediate[Burmese_Consonants],0)),LEFT(BB169,2),
IF(ISNUMBER(MATCH(LEFT(BB169,1),Final_Intermediate[Burmese_Consonants],0)),LEFT(BB169,1),
"")))))))))))))))</f>
        <v>အ</v>
      </c>
      <c r="AC16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69" t="str">
        <f>IF(AND(OR(BC169="။",BC169="၊"),LEN(BC169)=1),BC169,
IF(ISNUMBER(MATCH(LEFT(BC169,7),Final_modified_Intermediate[Burmese_Consonants],0)),LEFT(BC169,7),
IF(ISNUMBER(MATCH(LEFT(BC169,6),Final_modified_Intermediate[Burmese_Consonants],0)),LEFT(BC169,6),
IF(ISNUMBER(MATCH(LEFT(BC169,5),Final_modified_Intermediate[Burmese_Consonants],0)),LEFT(BC169,5),
IF(ISNUMBER(MATCH(LEFT(BC169,4),Final_modified_Intermediate[Burmese_Consonants],0)),LEFT(BC169,4),
IF(ISNUMBER(MATCH(LEFT(BC169,3),Final_modified_Intermediate[Burmese_Consonants],0)),LEFT(BC169,3),
IF(ISNUMBER(MATCH(LEFT(BC169,2),Final_modified_Intermediate[Burmese_Consonants],0)),LEFT(BC169,2),
IF(ISNUMBER(MATCH(LEFT(BC169,1),Final_modified_Intermediate[Burmese_Consonants],0)),LEFT(BC169,1),
IF(ISNUMBER(MATCH(LEFT(BC169,7),Final_Intermediate[Burmese_Consonants],0)),LEFT(BC169,7),
IF(ISNUMBER(MATCH(LEFT(BC169,6),Final_Intermediate[Burmese_Consonants],0)),LEFT(BC169,6),
IF(ISNUMBER(MATCH(LEFT(BC169,5),Final_Intermediate[Burmese_Consonants],0)),LEFT(BC169,5),
IF(ISNUMBER(MATCH(LEFT(BC169,4),Final_Intermediate[Burmese_Consonants],0)),LEFT(BC169,4),
IF(ISNUMBER(MATCH(LEFT(BC169,3),Final_Intermediate[Burmese_Consonants],0)),LEFT(BC169,3),
IF(ISNUMBER(MATCH(LEFT(BC169,2),Final_Intermediate[Burmese_Consonants],0)),LEFT(BC169,2),
IF(ISNUMBER(MATCH(LEFT(BC169,1),Final_Intermediate[Burmese_Consonants],0)),LEFT(BC169,1),
"")))))))))))))))</f>
        <v>ဖြူ</v>
      </c>
      <c r="AE16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69" t="str">
        <f>IF(AND(OR(BD169="။",BD169="၊"),LEN(BD169)=1),BD169,
IF(ISNUMBER(MATCH(LEFT(BD169,7),Final_modified_Intermediate[Burmese_Consonants],0)),LEFT(BD169,7),
IF(ISNUMBER(MATCH(LEFT(BD169,6),Final_modified_Intermediate[Burmese_Consonants],0)),LEFT(BD169,6),
IF(ISNUMBER(MATCH(LEFT(BD169,5),Final_modified_Intermediate[Burmese_Consonants],0)),LEFT(BD169,5),
IF(ISNUMBER(MATCH(LEFT(BD169,4),Final_modified_Intermediate[Burmese_Consonants],0)),LEFT(BD169,4),
IF(ISNUMBER(MATCH(LEFT(BD169,3),Final_modified_Intermediate[Burmese_Consonants],0)),LEFT(BD169,3),
IF(ISNUMBER(MATCH(LEFT(BD169,2),Final_modified_Intermediate[Burmese_Consonants],0)),LEFT(BD169,2),
IF(ISNUMBER(MATCH(LEFT(BD169,1),Final_modified_Intermediate[Burmese_Consonants],0)),LEFT(BD169,1),
IF(ISNUMBER(MATCH(LEFT(BD169,7),Final_Intermediate[Burmese_Consonants],0)),LEFT(BD169,7),
IF(ISNUMBER(MATCH(LEFT(BD169,6),Final_Intermediate[Burmese_Consonants],0)),LEFT(BD169,6),
IF(ISNUMBER(MATCH(LEFT(BD169,5),Final_Intermediate[Burmese_Consonants],0)),LEFT(BD169,5),
IF(ISNUMBER(MATCH(LEFT(BD169,4),Final_Intermediate[Burmese_Consonants],0)),LEFT(BD169,4),
IF(ISNUMBER(MATCH(LEFT(BD169,3),Final_Intermediate[Burmese_Consonants],0)),LEFT(BD169,3),
IF(ISNUMBER(MATCH(LEFT(BD169,2),Final_Intermediate[Burmese_Consonants],0)),LEFT(BD169,2),
IF(ISNUMBER(MATCH(LEFT(BD169,1),Final_Intermediate[Burmese_Consonants],0)),LEFT(BD169,1),
"")))))))))))))))</f>
        <v/>
      </c>
      <c r="AG169" t="str">
        <f>IF(AND(OR(BE169="။",BE169="၊"),LEN(BE169)=1),BE169,
IF(ISNUMBER(MATCH(LEFT(BE169,7),Final_modified_Intermediate[Burmese_Consonants],0)),LEFT(BE169,7),
IF(ISNUMBER(MATCH(LEFT(BE169,6),Final_modified_Intermediate[Burmese_Consonants],0)),LEFT(BE169,6),
IF(ISNUMBER(MATCH(LEFT(BE169,5),Final_modified_Intermediate[Burmese_Consonants],0)),LEFT(BE169,5),
IF(ISNUMBER(MATCH(LEFT(BE169,4),Final_modified_Intermediate[Burmese_Consonants],0)),LEFT(BE169,4),
IF(ISNUMBER(MATCH(LEFT(BE169,3),Final_modified_Intermediate[Burmese_Consonants],0)),LEFT(BE169,3),
IF(ISNUMBER(MATCH(LEFT(BE169,2),Final_modified_Intermediate[Burmese_Consonants],0)),LEFT(BE169,2),
IF(ISNUMBER(MATCH(LEFT(BE169,1),Final_modified_Intermediate[Burmese_Consonants],0)),LEFT(BE169,1),
IF(ISNUMBER(MATCH(LEFT(BE169,7),Final_Intermediate[Burmese_Consonants],0)),LEFT(BE169,7),
IF(ISNUMBER(MATCH(LEFT(BE169,6),Final_Intermediate[Burmese_Consonants],0)),LEFT(BE169,6),
IF(ISNUMBER(MATCH(LEFT(BE169,5),Final_Intermediate[Burmese_Consonants],0)),LEFT(BE169,5),
IF(ISNUMBER(MATCH(LEFT(BE169,4),Final_Intermediate[Burmese_Consonants],0)),LEFT(BE169,4),
IF(ISNUMBER(MATCH(LEFT(BE169,3),Final_Intermediate[Burmese_Consonants],0)),LEFT(BE169,3),
IF(ISNUMBER(MATCH(LEFT(BE169,2),Final_Intermediate[Burmese_Consonants],0)),LEFT(BE169,2),
IF(ISNUMBER(MATCH(LEFT(BE169,1),Final_Intermediate[Burmese_Consonants],0)),LEFT(BE169,1),
"")))))))))))))))</f>
        <v/>
      </c>
      <c r="AH169" t="str">
        <f>IF(AND(OR(BF169="။",BF169="၊"),LEN(BF169)=1),BF169,
IF(ISNUMBER(MATCH(LEFT(BF169,7),Final_modified_Intermediate[Burmese_Consonants],0)),LEFT(BF169,7),
IF(ISNUMBER(MATCH(LEFT(BF169,6),Final_modified_Intermediate[Burmese_Consonants],0)),LEFT(BF169,6),
IF(ISNUMBER(MATCH(LEFT(BF169,5),Final_modified_Intermediate[Burmese_Consonants],0)),LEFT(BF169,5),
IF(ISNUMBER(MATCH(LEFT(BF169,4),Final_modified_Intermediate[Burmese_Consonants],0)),LEFT(BF169,4),
IF(ISNUMBER(MATCH(LEFT(BF169,3),Final_modified_Intermediate[Burmese_Consonants],0)),LEFT(BF169,3),
IF(ISNUMBER(MATCH(LEFT(BF169,2),Final_modified_Intermediate[Burmese_Consonants],0)),LEFT(BF169,2),
IF(ISNUMBER(MATCH(LEFT(BF169,1),Final_modified_Intermediate[Burmese_Consonants],0)),LEFT(BF169,1),
IF(ISNUMBER(MATCH(LEFT(BF169,7),Final_Intermediate[Burmese_Consonants],0)),LEFT(BF169,7),
IF(ISNUMBER(MATCH(LEFT(BF169,6),Final_Intermediate[Burmese_Consonants],0)),LEFT(BF169,6),
IF(ISNUMBER(MATCH(LEFT(BF169,5),Final_Intermediate[Burmese_Consonants],0)),LEFT(BF169,5),
IF(ISNUMBER(MATCH(LEFT(BF169,4),Final_Intermediate[Burmese_Consonants],0)),LEFT(BF169,4),
IF(ISNUMBER(MATCH(LEFT(BF169,3),Final_Intermediate[Burmese_Consonants],0)),LEFT(BF169,3),
IF(ISNUMBER(MATCH(LEFT(BF169,2),Final_Intermediate[Burmese_Consonants],0)),LEFT(BF169,2),
IF(ISNUMBER(MATCH(LEFT(BF169,1),Final_Intermediate[Burmese_Consonants],0)),LEFT(BF169,1),
"")))))))))))))))</f>
        <v/>
      </c>
      <c r="AI169" t="str">
        <f>IF(AND(OR(BG169="။",BG169="၊"),LEN(BG169)=1),BG169,
IF(ISNUMBER(MATCH(LEFT(BG169,7),Final_modified_Intermediate[Burmese_Consonants],0)),LEFT(BG169,7),
IF(ISNUMBER(MATCH(LEFT(BG169,6),Final_modified_Intermediate[Burmese_Consonants],0)),LEFT(BG169,6),
IF(ISNUMBER(MATCH(LEFT(BG169,5),Final_modified_Intermediate[Burmese_Consonants],0)),LEFT(BG169,5),
IF(ISNUMBER(MATCH(LEFT(BG169,4),Final_modified_Intermediate[Burmese_Consonants],0)),LEFT(BG169,4),
IF(ISNUMBER(MATCH(LEFT(BG169,3),Final_modified_Intermediate[Burmese_Consonants],0)),LEFT(BG169,3),
IF(ISNUMBER(MATCH(LEFT(BG169,2),Final_modified_Intermediate[Burmese_Consonants],0)),LEFT(BG169,2),
IF(ISNUMBER(MATCH(LEFT(BG169,1),Final_modified_Intermediate[Burmese_Consonants],0)),LEFT(BG169,1),
IF(ISNUMBER(MATCH(LEFT(BG169,7),Final_Intermediate[Burmese_Consonants],0)),LEFT(BG169,7),
IF(ISNUMBER(MATCH(LEFT(BG169,6),Final_Intermediate[Burmese_Consonants],0)),LEFT(BG169,6),
IF(ISNUMBER(MATCH(LEFT(BG169,5),Final_Intermediate[Burmese_Consonants],0)),LEFT(BG169,5),
IF(ISNUMBER(MATCH(LEFT(BG169,4),Final_Intermediate[Burmese_Consonants],0)),LEFT(BG169,4),
IF(ISNUMBER(MATCH(LEFT(BG169,3),Final_Intermediate[Burmese_Consonants],0)),LEFT(BG169,3),
IF(ISNUMBER(MATCH(LEFT(BG169,2),Final_Intermediate[Burmese_Consonants],0)),LEFT(BG169,2),
IF(ISNUMBER(MATCH(LEFT(BG169,1),Final_Intermediate[Burmese_Consonants],0)),LEFT(BG169,1),
"")))))))))))))))</f>
        <v/>
      </c>
      <c r="AJ169" t="str">
        <f>IF(AND(OR(BH169="။",BH169="၊"),LEN(BH169)=1),BH169,
IF(ISNUMBER(MATCH(LEFT(BH169,7),Final_modified_Intermediate[Burmese_Consonants],0)),LEFT(BH169,7),
IF(ISNUMBER(MATCH(LEFT(BH169,6),Final_modified_Intermediate[Burmese_Consonants],0)),LEFT(BH169,6),
IF(ISNUMBER(MATCH(LEFT(BH169,5),Final_modified_Intermediate[Burmese_Consonants],0)),LEFT(BH169,5),
IF(ISNUMBER(MATCH(LEFT(BH169,4),Final_modified_Intermediate[Burmese_Consonants],0)),LEFT(BH169,4),
IF(ISNUMBER(MATCH(LEFT(BH169,3),Final_modified_Intermediate[Burmese_Consonants],0)),LEFT(BH169,3),
IF(ISNUMBER(MATCH(LEFT(BH169,2),Final_modified_Intermediate[Burmese_Consonants],0)),LEFT(BH169,2),
IF(ISNUMBER(MATCH(LEFT(BH169,1),Final_modified_Intermediate[Burmese_Consonants],0)),LEFT(BH169,1),
IF(ISNUMBER(MATCH(LEFT(BH169,7),Final_Intermediate[Burmese_Consonants],0)),LEFT(BH169,7),
IF(ISNUMBER(MATCH(LEFT(BH169,6),Final_Intermediate[Burmese_Consonants],0)),LEFT(BH169,6),
IF(ISNUMBER(MATCH(LEFT(BH169,5),Final_Intermediate[Burmese_Consonants],0)),LEFT(BH169,5),
IF(ISNUMBER(MATCH(LEFT(BH169,4),Final_Intermediate[Burmese_Consonants],0)),LEFT(BH169,4),
IF(ISNUMBER(MATCH(LEFT(BH169,3),Final_Intermediate[Burmese_Consonants],0)),LEFT(BH169,3),
IF(ISNUMBER(MATCH(LEFT(BH169,2),Final_Intermediate[Burmese_Consonants],0)),LEFT(BH169,2),
IF(ISNUMBER(MATCH(LEFT(BH169,1),Final_Intermediate[Burmese_Consonants],0)),LEFT(BH169,1),
"")))))))))))))))</f>
        <v/>
      </c>
      <c r="AK169" t="str">
        <f>IF(AND(OR(BI169="။",BI169="၊"),LEN(BI169)=1),BI169,
IF(ISNUMBER(MATCH(LEFT(BI169,7),Final_modified_Intermediate[Burmese_Consonants],0)),LEFT(BI169,7),
IF(ISNUMBER(MATCH(LEFT(BI169,6),Final_modified_Intermediate[Burmese_Consonants],0)),LEFT(BI169,6),
IF(ISNUMBER(MATCH(LEFT(BI169,5),Final_modified_Intermediate[Burmese_Consonants],0)),LEFT(BI169,5),
IF(ISNUMBER(MATCH(LEFT(BI169,4),Final_modified_Intermediate[Burmese_Consonants],0)),LEFT(BI169,4),
IF(ISNUMBER(MATCH(LEFT(BI169,3),Final_modified_Intermediate[Burmese_Consonants],0)),LEFT(BI169,3),
IF(ISNUMBER(MATCH(LEFT(BI169,2),Final_modified_Intermediate[Burmese_Consonants],0)),LEFT(BI169,2),
IF(ISNUMBER(MATCH(LEFT(BI169,1),Final_modified_Intermediate[Burmese_Consonants],0)),LEFT(BI169,1),
IF(ISNUMBER(MATCH(LEFT(BI169,7),Final_Intermediate[Burmese_Consonants],0)),LEFT(BI169,7),
IF(ISNUMBER(MATCH(LEFT(BI169,6),Final_Intermediate[Burmese_Consonants],0)),LEFT(BI169,6),
IF(ISNUMBER(MATCH(LEFT(BI169,5),Final_Intermediate[Burmese_Consonants],0)),LEFT(BI169,5),
IF(ISNUMBER(MATCH(LEFT(BI169,4),Final_Intermediate[Burmese_Consonants],0)),LEFT(BI169,4),
IF(ISNUMBER(MATCH(LEFT(BI169,3),Final_Intermediate[Burmese_Consonants],0)),LEFT(BI169,3),
IF(ISNUMBER(MATCH(LEFT(BI169,2),Final_Intermediate[Burmese_Consonants],0)),LEFT(BI169,2),
IF(ISNUMBER(MATCH(LEFT(BI169,1),Final_Intermediate[Burmese_Consonants],0)),LEFT(BI169,1),
"")))))))))))))))</f>
        <v/>
      </c>
      <c r="AL169" t="str">
        <f>IF(AND(OR(BJ169="။",BJ169="၊"),LEN(BJ169)=1),BJ169,
IF(ISNUMBER(MATCH(LEFT(BJ169,7),Final_modified_Intermediate[Burmese_Consonants],0)),LEFT(BJ169,7),
IF(ISNUMBER(MATCH(LEFT(BJ169,6),Final_modified_Intermediate[Burmese_Consonants],0)),LEFT(BJ169,6),
IF(ISNUMBER(MATCH(LEFT(BJ169,5),Final_modified_Intermediate[Burmese_Consonants],0)),LEFT(BJ169,5),
IF(ISNUMBER(MATCH(LEFT(BJ169,4),Final_modified_Intermediate[Burmese_Consonants],0)),LEFT(BJ169,4),
IF(ISNUMBER(MATCH(LEFT(BJ169,3),Final_modified_Intermediate[Burmese_Consonants],0)),LEFT(BJ169,3),
IF(ISNUMBER(MATCH(LEFT(BJ169,2),Final_modified_Intermediate[Burmese_Consonants],0)),LEFT(BJ169,2),
IF(ISNUMBER(MATCH(LEFT(BJ169,1),Final_modified_Intermediate[Burmese_Consonants],0)),LEFT(BJ169,1),
IF(ISNUMBER(MATCH(LEFT(BJ169,7),Final_Intermediate[Burmese_Consonants],0)),LEFT(BJ169,7),
IF(ISNUMBER(MATCH(LEFT(BJ169,6),Final_Intermediate[Burmese_Consonants],0)),LEFT(BJ169,6),
IF(ISNUMBER(MATCH(LEFT(BJ169,5),Final_Intermediate[Burmese_Consonants],0)),LEFT(BJ169,5),
IF(ISNUMBER(MATCH(LEFT(BJ169,4),Final_Intermediate[Burmese_Consonants],0)),LEFT(BJ169,4),
IF(ISNUMBER(MATCH(LEFT(BJ169,3),Final_Intermediate[Burmese_Consonants],0)),LEFT(BJ169,3),
IF(ISNUMBER(MATCH(LEFT(BJ169,2),Final_Intermediate[Burmese_Consonants],0)),LEFT(BJ169,2),
IF(ISNUMBER(MATCH(LEFT(BJ169,1),Final_Intermediate[Burmese_Consonants],0)),LEFT(BJ169,1),
"")))))))))))))))</f>
        <v/>
      </c>
      <c r="AN169" t="e">
        <f>Compiler_Burmese[[#This Row],[Sr. No.]]</f>
        <v>#REF!</v>
      </c>
      <c r="AO16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6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6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69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69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69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69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69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69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69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69" t="e">
        <f>[2]!Vocabulary_Burmese[[#This Row],[Sr. No.]]</f>
        <v>#REF!</v>
      </c>
      <c r="BA169" t="str">
        <f>IF(Raw_data_N2_Kanji[[#This Row],[Categorie]]&lt;&gt;"","",
IF(ISNUMBER(MATCH(V,Special_list[Burmese word],0)),"",
SUBSTITUTE(Raw_data_N2_Kanji[[#This Row],[Raw]]," ","")))</f>
        <v>ဝိုင်အဖြူ</v>
      </c>
      <c r="BB169" t="str">
        <f>RIGHT(Segregate18[[#This Row],[UPGRADE]],LEN(Segregate18[[#This Row],[UPGRADE]])-LEN(Compiler_Burmese[[#This Row],[1]]))</f>
        <v>အဖြူ</v>
      </c>
      <c r="BC169" t="str">
        <f>RIGHT(Segregate18[[#This Row],[11]],LEN(Segregate18[[#This Row],[11]])-LEN(Compiler_Burmese[[#This Row],[2]]))</f>
        <v>ဖြူ</v>
      </c>
      <c r="BD169" t="str">
        <f>RIGHT(Segregate18[[#This Row],[21]],LEN(Segregate18[[#This Row],[21]])-LEN(Compiler_Burmese[[#This Row],[3]]))</f>
        <v/>
      </c>
      <c r="BE169" t="str">
        <f>RIGHT(Segregate18[[#This Row],[31]],LEN(Segregate18[[#This Row],[31]])-LEN(Compiler_Burmese[[#This Row],[4]]))</f>
        <v/>
      </c>
      <c r="BF169" t="str">
        <f>RIGHT(Segregate18[[#This Row],[41]],LEN(Segregate18[[#This Row],[41]])-LEN(Compiler_Burmese[[#This Row],[5]]))</f>
        <v/>
      </c>
      <c r="BG169" t="str">
        <f>RIGHT(Segregate18[[#This Row],[51]],LEN(Segregate18[[#This Row],[51]])-LEN(Compiler_Burmese[[#This Row],[6]]))</f>
        <v/>
      </c>
      <c r="BH169" t="str">
        <f>RIGHT(Segregate18[[#This Row],[61]],LEN(Segregate18[[#This Row],[61]])-LEN(Compiler_Burmese[[#This Row],[7]]))</f>
        <v/>
      </c>
      <c r="BI169" t="str">
        <f>RIGHT(Segregate18[[#This Row],[71]],LEN(Segregate18[[#This Row],[71]])-LEN(Compiler_Burmese[[#This Row],[8]]))</f>
        <v/>
      </c>
      <c r="BJ169" t="str">
        <f>RIGHT(Segregate18[[#This Row],[81]],LEN(Segregate18[[#This Row],[81]])-LEN(Compiler_Burmese[[#This Row],[9]]))</f>
        <v/>
      </c>
    </row>
    <row r="170" spans="1:62" ht="15" customHeight="1" x14ac:dyDescent="0.3">
      <c r="A170">
        <f>IF(Raw_data_N2_Kanji[[#This Row],[Categorie]]&lt;&gt;"",$A169+1,$A169)</f>
        <v>14</v>
      </c>
      <c r="B170" s="6">
        <f>IF(AND(Raw_data_N2_Kanji[[#This Row],[Supporting word 1]]="",Raw_data_N2_Kanji[[#This Row],[Supporting word 2]]=""),$B169,$B169+1)</f>
        <v>0</v>
      </c>
      <c r="C170" s="9">
        <f>ROW()-ROW(Raw_data_N2_Kanji[#Headers])</f>
        <v>168</v>
      </c>
      <c r="D170" s="9" t="s">
        <v>5</v>
      </c>
      <c r="E170" s="9" t="str">
        <f>IF(Raw_data_N2_Kanji[[#This Row],[Categorie]]="",$E169,Raw_data_N2_Kanji[[#This Row],[Categorie]])</f>
        <v>Drinks &amp; beverages</v>
      </c>
      <c r="F170" s="9">
        <f t="shared" si="3"/>
        <v>26</v>
      </c>
      <c r="G170" s="57" t="str">
        <f>Raw_data_N2_Kanji[[#This Row],[Lecture_no]]&amp;"_"&amp;Raw_data_N2_Kanji[[#This Row],[Receipe_no]]</f>
        <v>Drinks &amp; beverages_26</v>
      </c>
      <c r="H170" s="119" t="s">
        <v>27597</v>
      </c>
      <c r="I170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0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အရက်</v>
      </c>
      <c r="K170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0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0" s="11"/>
      <c r="N170" s="11"/>
      <c r="O170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0" s="126" t="s">
        <v>27781</v>
      </c>
      <c r="Q170" s="12">
        <f>IF(Raw_data_N2_Kanji[[#This Row],[Receipe_no]]=0,$Q169,
$Q169+1)</f>
        <v>154</v>
      </c>
      <c r="R170" s="11"/>
      <c r="S170" s="11">
        <f>IF(Raw_data_N2_Kanji[[#This Row],[Marking]]="",1,"")</f>
        <v>1</v>
      </c>
      <c r="T170" s="11" t="str">
        <f>IF(Raw_data_N2_Kanji[[#This Row],[Marking_blank]]="",SUMPRODUCT(COUNTIF($S$3:$S170,$S170)),"")</f>
        <v/>
      </c>
      <c r="U170" s="12">
        <f>Raw_data_N2_Kanji[[#This Row],[Sr. no.]]</f>
        <v>168</v>
      </c>
      <c r="V170" s="11">
        <f>SUMPRODUCT(COUNTIF($J$3:$J170,$J170))</f>
        <v>1</v>
      </c>
      <c r="W170" s="82">
        <f>LEN('1_Raw_data'!$J170)</f>
        <v>4</v>
      </c>
      <c r="Y170" t="e">
        <f>Segregate18[[#This Row],[Sr. No.]]</f>
        <v>#REF!</v>
      </c>
      <c r="Z170" t="str">
        <f>IF(AND(OR(BA170="။",BA170="၊"),LEN(BA170)=1),BA170,
IF(ISNUMBER(MATCH(LEFT(BA170,7),Final_modified_Intermediate[Burmese_Consonants],0)),LEFT(BA170,7),
IF(ISNUMBER(MATCH(LEFT(BA170,6),Final_modified_Intermediate[Burmese_Consonants],0)),LEFT(BA170,6),
IF(ISNUMBER(MATCH(LEFT(BA170,5),Final_modified_Intermediate[Burmese_Consonants],0)),LEFT(BA170,5),
IF(ISNUMBER(MATCH(LEFT(BA170,4),Final_modified_Intermediate[Burmese_Consonants],0)),LEFT(BA170,4),
IF(ISNUMBER(MATCH(LEFT(BA170,3),Final_modified_Intermediate[Burmese_Consonants],0)),LEFT(BA170,3),
IF(ISNUMBER(MATCH(LEFT(BA170,2),Final_modified_Intermediate[Burmese_Consonants],0)),LEFT(BA170,2),
IF(ISNUMBER(MATCH(LEFT(BA170,1),Final_modified_Intermediate[Burmese_Consonants],0)),LEFT(BA170,1),
IF(ISNUMBER(MATCH(LEFT(BA170,7),Final_Intermediate[Burmese_Consonants],0)),LEFT(BA170,7),
IF(ISNUMBER(MATCH(LEFT(BA170,6),Final_Intermediate[Burmese_Consonants],0)),LEFT(BA170,6),
IF(ISNUMBER(MATCH(LEFT(BA170,5),Final_Intermediate[Burmese_Consonants],0)),LEFT(BA170,5),
IF(ISNUMBER(MATCH(LEFT(BA170,4),Final_Intermediate[Burmese_Consonants],0)),LEFT(BA170,4),
IF(ISNUMBER(MATCH(LEFT(BA170,3),Final_Intermediate[Burmese_Consonants],0)),LEFT(BA170,3),
IF(ISNUMBER(MATCH(LEFT(BA170,2),Final_Intermediate[Burmese_Consonants],0)),LEFT(BA170,2),
IF(ISNUMBER(MATCH(LEFT(BA170,1),Final_Intermediate[Burmese_Consonants],0)),LEFT(BA170,1),
"")))))))))))))))</f>
        <v>အ</v>
      </c>
      <c r="AA17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0" t="str">
        <f>IF(AND(OR(BB170="။",BB170="၊"),LEN(BB170)=1),BB170,
IF(ISNUMBER(MATCH(LEFT(BB170,7),Final_modified_Intermediate[Burmese_Consonants],0)),LEFT(BB170,7),
IF(ISNUMBER(MATCH(LEFT(BB170,6),Final_modified_Intermediate[Burmese_Consonants],0)),LEFT(BB170,6),
IF(ISNUMBER(MATCH(LEFT(BB170,5),Final_modified_Intermediate[Burmese_Consonants],0)),LEFT(BB170,5),
IF(ISNUMBER(MATCH(LEFT(BB170,4),Final_modified_Intermediate[Burmese_Consonants],0)),LEFT(BB170,4),
IF(ISNUMBER(MATCH(LEFT(BB170,3),Final_modified_Intermediate[Burmese_Consonants],0)),LEFT(BB170,3),
IF(ISNUMBER(MATCH(LEFT(BB170,2),Final_modified_Intermediate[Burmese_Consonants],0)),LEFT(BB170,2),
IF(ISNUMBER(MATCH(LEFT(BB170,1),Final_modified_Intermediate[Burmese_Consonants],0)),LEFT(BB170,1),
IF(ISNUMBER(MATCH(LEFT(BB170,7),Final_Intermediate[Burmese_Consonants],0)),LEFT(BB170,7),
IF(ISNUMBER(MATCH(LEFT(BB170,6),Final_Intermediate[Burmese_Consonants],0)),LEFT(BB170,6),
IF(ISNUMBER(MATCH(LEFT(BB170,5),Final_Intermediate[Burmese_Consonants],0)),LEFT(BB170,5),
IF(ISNUMBER(MATCH(LEFT(BB170,4),Final_Intermediate[Burmese_Consonants],0)),LEFT(BB170,4),
IF(ISNUMBER(MATCH(LEFT(BB170,3),Final_Intermediate[Burmese_Consonants],0)),LEFT(BB170,3),
IF(ISNUMBER(MATCH(LEFT(BB170,2),Final_Intermediate[Burmese_Consonants],0)),LEFT(BB170,2),
IF(ISNUMBER(MATCH(LEFT(BB170,1),Final_Intermediate[Burmese_Consonants],0)),LEFT(BB170,1),
"")))))))))))))))</f>
        <v>ရက်</v>
      </c>
      <c r="AC17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0" t="str">
        <f>IF(AND(OR(BC170="။",BC170="၊"),LEN(BC170)=1),BC170,
IF(ISNUMBER(MATCH(LEFT(BC170,7),Final_modified_Intermediate[Burmese_Consonants],0)),LEFT(BC170,7),
IF(ISNUMBER(MATCH(LEFT(BC170,6),Final_modified_Intermediate[Burmese_Consonants],0)),LEFT(BC170,6),
IF(ISNUMBER(MATCH(LEFT(BC170,5),Final_modified_Intermediate[Burmese_Consonants],0)),LEFT(BC170,5),
IF(ISNUMBER(MATCH(LEFT(BC170,4),Final_modified_Intermediate[Burmese_Consonants],0)),LEFT(BC170,4),
IF(ISNUMBER(MATCH(LEFT(BC170,3),Final_modified_Intermediate[Burmese_Consonants],0)),LEFT(BC170,3),
IF(ISNUMBER(MATCH(LEFT(BC170,2),Final_modified_Intermediate[Burmese_Consonants],0)),LEFT(BC170,2),
IF(ISNUMBER(MATCH(LEFT(BC170,1),Final_modified_Intermediate[Burmese_Consonants],0)),LEFT(BC170,1),
IF(ISNUMBER(MATCH(LEFT(BC170,7),Final_Intermediate[Burmese_Consonants],0)),LEFT(BC170,7),
IF(ISNUMBER(MATCH(LEFT(BC170,6),Final_Intermediate[Burmese_Consonants],0)),LEFT(BC170,6),
IF(ISNUMBER(MATCH(LEFT(BC170,5),Final_Intermediate[Burmese_Consonants],0)),LEFT(BC170,5),
IF(ISNUMBER(MATCH(LEFT(BC170,4),Final_Intermediate[Burmese_Consonants],0)),LEFT(BC170,4),
IF(ISNUMBER(MATCH(LEFT(BC170,3),Final_Intermediate[Burmese_Consonants],0)),LEFT(BC170,3),
IF(ISNUMBER(MATCH(LEFT(BC170,2),Final_Intermediate[Burmese_Consonants],0)),LEFT(BC170,2),
IF(ISNUMBER(MATCH(LEFT(BC170,1),Final_Intermediate[Burmese_Consonants],0)),LEFT(BC170,1),
"")))))))))))))))</f>
        <v/>
      </c>
      <c r="AE170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0" t="str">
        <f>IF(AND(OR(BD170="။",BD170="၊"),LEN(BD170)=1),BD170,
IF(ISNUMBER(MATCH(LEFT(BD170,7),Final_modified_Intermediate[Burmese_Consonants],0)),LEFT(BD170,7),
IF(ISNUMBER(MATCH(LEFT(BD170,6),Final_modified_Intermediate[Burmese_Consonants],0)),LEFT(BD170,6),
IF(ISNUMBER(MATCH(LEFT(BD170,5),Final_modified_Intermediate[Burmese_Consonants],0)),LEFT(BD170,5),
IF(ISNUMBER(MATCH(LEFT(BD170,4),Final_modified_Intermediate[Burmese_Consonants],0)),LEFT(BD170,4),
IF(ISNUMBER(MATCH(LEFT(BD170,3),Final_modified_Intermediate[Burmese_Consonants],0)),LEFT(BD170,3),
IF(ISNUMBER(MATCH(LEFT(BD170,2),Final_modified_Intermediate[Burmese_Consonants],0)),LEFT(BD170,2),
IF(ISNUMBER(MATCH(LEFT(BD170,1),Final_modified_Intermediate[Burmese_Consonants],0)),LEFT(BD170,1),
IF(ISNUMBER(MATCH(LEFT(BD170,7),Final_Intermediate[Burmese_Consonants],0)),LEFT(BD170,7),
IF(ISNUMBER(MATCH(LEFT(BD170,6),Final_Intermediate[Burmese_Consonants],0)),LEFT(BD170,6),
IF(ISNUMBER(MATCH(LEFT(BD170,5),Final_Intermediate[Burmese_Consonants],0)),LEFT(BD170,5),
IF(ISNUMBER(MATCH(LEFT(BD170,4),Final_Intermediate[Burmese_Consonants],0)),LEFT(BD170,4),
IF(ISNUMBER(MATCH(LEFT(BD170,3),Final_Intermediate[Burmese_Consonants],0)),LEFT(BD170,3),
IF(ISNUMBER(MATCH(LEFT(BD170,2),Final_Intermediate[Burmese_Consonants],0)),LEFT(BD170,2),
IF(ISNUMBER(MATCH(LEFT(BD170,1),Final_Intermediate[Burmese_Consonants],0)),LEFT(BD170,1),
"")))))))))))))))</f>
        <v/>
      </c>
      <c r="AG170" t="str">
        <f>IF(AND(OR(BE170="။",BE170="၊"),LEN(BE170)=1),BE170,
IF(ISNUMBER(MATCH(LEFT(BE170,7),Final_modified_Intermediate[Burmese_Consonants],0)),LEFT(BE170,7),
IF(ISNUMBER(MATCH(LEFT(BE170,6),Final_modified_Intermediate[Burmese_Consonants],0)),LEFT(BE170,6),
IF(ISNUMBER(MATCH(LEFT(BE170,5),Final_modified_Intermediate[Burmese_Consonants],0)),LEFT(BE170,5),
IF(ISNUMBER(MATCH(LEFT(BE170,4),Final_modified_Intermediate[Burmese_Consonants],0)),LEFT(BE170,4),
IF(ISNUMBER(MATCH(LEFT(BE170,3),Final_modified_Intermediate[Burmese_Consonants],0)),LEFT(BE170,3),
IF(ISNUMBER(MATCH(LEFT(BE170,2),Final_modified_Intermediate[Burmese_Consonants],0)),LEFT(BE170,2),
IF(ISNUMBER(MATCH(LEFT(BE170,1),Final_modified_Intermediate[Burmese_Consonants],0)),LEFT(BE170,1),
IF(ISNUMBER(MATCH(LEFT(BE170,7),Final_Intermediate[Burmese_Consonants],0)),LEFT(BE170,7),
IF(ISNUMBER(MATCH(LEFT(BE170,6),Final_Intermediate[Burmese_Consonants],0)),LEFT(BE170,6),
IF(ISNUMBER(MATCH(LEFT(BE170,5),Final_Intermediate[Burmese_Consonants],0)),LEFT(BE170,5),
IF(ISNUMBER(MATCH(LEFT(BE170,4),Final_Intermediate[Burmese_Consonants],0)),LEFT(BE170,4),
IF(ISNUMBER(MATCH(LEFT(BE170,3),Final_Intermediate[Burmese_Consonants],0)),LEFT(BE170,3),
IF(ISNUMBER(MATCH(LEFT(BE170,2),Final_Intermediate[Burmese_Consonants],0)),LEFT(BE170,2),
IF(ISNUMBER(MATCH(LEFT(BE170,1),Final_Intermediate[Burmese_Consonants],0)),LEFT(BE170,1),
"")))))))))))))))</f>
        <v/>
      </c>
      <c r="AH170" t="str">
        <f>IF(AND(OR(BF170="။",BF170="၊"),LEN(BF170)=1),BF170,
IF(ISNUMBER(MATCH(LEFT(BF170,7),Final_modified_Intermediate[Burmese_Consonants],0)),LEFT(BF170,7),
IF(ISNUMBER(MATCH(LEFT(BF170,6),Final_modified_Intermediate[Burmese_Consonants],0)),LEFT(BF170,6),
IF(ISNUMBER(MATCH(LEFT(BF170,5),Final_modified_Intermediate[Burmese_Consonants],0)),LEFT(BF170,5),
IF(ISNUMBER(MATCH(LEFT(BF170,4),Final_modified_Intermediate[Burmese_Consonants],0)),LEFT(BF170,4),
IF(ISNUMBER(MATCH(LEFT(BF170,3),Final_modified_Intermediate[Burmese_Consonants],0)),LEFT(BF170,3),
IF(ISNUMBER(MATCH(LEFT(BF170,2),Final_modified_Intermediate[Burmese_Consonants],0)),LEFT(BF170,2),
IF(ISNUMBER(MATCH(LEFT(BF170,1),Final_modified_Intermediate[Burmese_Consonants],0)),LEFT(BF170,1),
IF(ISNUMBER(MATCH(LEFT(BF170,7),Final_Intermediate[Burmese_Consonants],0)),LEFT(BF170,7),
IF(ISNUMBER(MATCH(LEFT(BF170,6),Final_Intermediate[Burmese_Consonants],0)),LEFT(BF170,6),
IF(ISNUMBER(MATCH(LEFT(BF170,5),Final_Intermediate[Burmese_Consonants],0)),LEFT(BF170,5),
IF(ISNUMBER(MATCH(LEFT(BF170,4),Final_Intermediate[Burmese_Consonants],0)),LEFT(BF170,4),
IF(ISNUMBER(MATCH(LEFT(BF170,3),Final_Intermediate[Burmese_Consonants],0)),LEFT(BF170,3),
IF(ISNUMBER(MATCH(LEFT(BF170,2),Final_Intermediate[Burmese_Consonants],0)),LEFT(BF170,2),
IF(ISNUMBER(MATCH(LEFT(BF170,1),Final_Intermediate[Burmese_Consonants],0)),LEFT(BF170,1),
"")))))))))))))))</f>
        <v/>
      </c>
      <c r="AI170" t="str">
        <f>IF(AND(OR(BG170="။",BG170="၊"),LEN(BG170)=1),BG170,
IF(ISNUMBER(MATCH(LEFT(BG170,7),Final_modified_Intermediate[Burmese_Consonants],0)),LEFT(BG170,7),
IF(ISNUMBER(MATCH(LEFT(BG170,6),Final_modified_Intermediate[Burmese_Consonants],0)),LEFT(BG170,6),
IF(ISNUMBER(MATCH(LEFT(BG170,5),Final_modified_Intermediate[Burmese_Consonants],0)),LEFT(BG170,5),
IF(ISNUMBER(MATCH(LEFT(BG170,4),Final_modified_Intermediate[Burmese_Consonants],0)),LEFT(BG170,4),
IF(ISNUMBER(MATCH(LEFT(BG170,3),Final_modified_Intermediate[Burmese_Consonants],0)),LEFT(BG170,3),
IF(ISNUMBER(MATCH(LEFT(BG170,2),Final_modified_Intermediate[Burmese_Consonants],0)),LEFT(BG170,2),
IF(ISNUMBER(MATCH(LEFT(BG170,1),Final_modified_Intermediate[Burmese_Consonants],0)),LEFT(BG170,1),
IF(ISNUMBER(MATCH(LEFT(BG170,7),Final_Intermediate[Burmese_Consonants],0)),LEFT(BG170,7),
IF(ISNUMBER(MATCH(LEFT(BG170,6),Final_Intermediate[Burmese_Consonants],0)),LEFT(BG170,6),
IF(ISNUMBER(MATCH(LEFT(BG170,5),Final_Intermediate[Burmese_Consonants],0)),LEFT(BG170,5),
IF(ISNUMBER(MATCH(LEFT(BG170,4),Final_Intermediate[Burmese_Consonants],0)),LEFT(BG170,4),
IF(ISNUMBER(MATCH(LEFT(BG170,3),Final_Intermediate[Burmese_Consonants],0)),LEFT(BG170,3),
IF(ISNUMBER(MATCH(LEFT(BG170,2),Final_Intermediate[Burmese_Consonants],0)),LEFT(BG170,2),
IF(ISNUMBER(MATCH(LEFT(BG170,1),Final_Intermediate[Burmese_Consonants],0)),LEFT(BG170,1),
"")))))))))))))))</f>
        <v/>
      </c>
      <c r="AJ170" t="str">
        <f>IF(AND(OR(BH170="။",BH170="၊"),LEN(BH170)=1),BH170,
IF(ISNUMBER(MATCH(LEFT(BH170,7),Final_modified_Intermediate[Burmese_Consonants],0)),LEFT(BH170,7),
IF(ISNUMBER(MATCH(LEFT(BH170,6),Final_modified_Intermediate[Burmese_Consonants],0)),LEFT(BH170,6),
IF(ISNUMBER(MATCH(LEFT(BH170,5),Final_modified_Intermediate[Burmese_Consonants],0)),LEFT(BH170,5),
IF(ISNUMBER(MATCH(LEFT(BH170,4),Final_modified_Intermediate[Burmese_Consonants],0)),LEFT(BH170,4),
IF(ISNUMBER(MATCH(LEFT(BH170,3),Final_modified_Intermediate[Burmese_Consonants],0)),LEFT(BH170,3),
IF(ISNUMBER(MATCH(LEFT(BH170,2),Final_modified_Intermediate[Burmese_Consonants],0)),LEFT(BH170,2),
IF(ISNUMBER(MATCH(LEFT(BH170,1),Final_modified_Intermediate[Burmese_Consonants],0)),LEFT(BH170,1),
IF(ISNUMBER(MATCH(LEFT(BH170,7),Final_Intermediate[Burmese_Consonants],0)),LEFT(BH170,7),
IF(ISNUMBER(MATCH(LEFT(BH170,6),Final_Intermediate[Burmese_Consonants],0)),LEFT(BH170,6),
IF(ISNUMBER(MATCH(LEFT(BH170,5),Final_Intermediate[Burmese_Consonants],0)),LEFT(BH170,5),
IF(ISNUMBER(MATCH(LEFT(BH170,4),Final_Intermediate[Burmese_Consonants],0)),LEFT(BH170,4),
IF(ISNUMBER(MATCH(LEFT(BH170,3),Final_Intermediate[Burmese_Consonants],0)),LEFT(BH170,3),
IF(ISNUMBER(MATCH(LEFT(BH170,2),Final_Intermediate[Burmese_Consonants],0)),LEFT(BH170,2),
IF(ISNUMBER(MATCH(LEFT(BH170,1),Final_Intermediate[Burmese_Consonants],0)),LEFT(BH170,1),
"")))))))))))))))</f>
        <v/>
      </c>
      <c r="AK170" t="str">
        <f>IF(AND(OR(BI170="။",BI170="၊"),LEN(BI170)=1),BI170,
IF(ISNUMBER(MATCH(LEFT(BI170,7),Final_modified_Intermediate[Burmese_Consonants],0)),LEFT(BI170,7),
IF(ISNUMBER(MATCH(LEFT(BI170,6),Final_modified_Intermediate[Burmese_Consonants],0)),LEFT(BI170,6),
IF(ISNUMBER(MATCH(LEFT(BI170,5),Final_modified_Intermediate[Burmese_Consonants],0)),LEFT(BI170,5),
IF(ISNUMBER(MATCH(LEFT(BI170,4),Final_modified_Intermediate[Burmese_Consonants],0)),LEFT(BI170,4),
IF(ISNUMBER(MATCH(LEFT(BI170,3),Final_modified_Intermediate[Burmese_Consonants],0)),LEFT(BI170,3),
IF(ISNUMBER(MATCH(LEFT(BI170,2),Final_modified_Intermediate[Burmese_Consonants],0)),LEFT(BI170,2),
IF(ISNUMBER(MATCH(LEFT(BI170,1),Final_modified_Intermediate[Burmese_Consonants],0)),LEFT(BI170,1),
IF(ISNUMBER(MATCH(LEFT(BI170,7),Final_Intermediate[Burmese_Consonants],0)),LEFT(BI170,7),
IF(ISNUMBER(MATCH(LEFT(BI170,6),Final_Intermediate[Burmese_Consonants],0)),LEFT(BI170,6),
IF(ISNUMBER(MATCH(LEFT(BI170,5),Final_Intermediate[Burmese_Consonants],0)),LEFT(BI170,5),
IF(ISNUMBER(MATCH(LEFT(BI170,4),Final_Intermediate[Burmese_Consonants],0)),LEFT(BI170,4),
IF(ISNUMBER(MATCH(LEFT(BI170,3),Final_Intermediate[Burmese_Consonants],0)),LEFT(BI170,3),
IF(ISNUMBER(MATCH(LEFT(BI170,2),Final_Intermediate[Burmese_Consonants],0)),LEFT(BI170,2),
IF(ISNUMBER(MATCH(LEFT(BI170,1),Final_Intermediate[Burmese_Consonants],0)),LEFT(BI170,1),
"")))))))))))))))</f>
        <v/>
      </c>
      <c r="AL170" t="str">
        <f>IF(AND(OR(BJ170="။",BJ170="၊"),LEN(BJ170)=1),BJ170,
IF(ISNUMBER(MATCH(LEFT(BJ170,7),Final_modified_Intermediate[Burmese_Consonants],0)),LEFT(BJ170,7),
IF(ISNUMBER(MATCH(LEFT(BJ170,6),Final_modified_Intermediate[Burmese_Consonants],0)),LEFT(BJ170,6),
IF(ISNUMBER(MATCH(LEFT(BJ170,5),Final_modified_Intermediate[Burmese_Consonants],0)),LEFT(BJ170,5),
IF(ISNUMBER(MATCH(LEFT(BJ170,4),Final_modified_Intermediate[Burmese_Consonants],0)),LEFT(BJ170,4),
IF(ISNUMBER(MATCH(LEFT(BJ170,3),Final_modified_Intermediate[Burmese_Consonants],0)),LEFT(BJ170,3),
IF(ISNUMBER(MATCH(LEFT(BJ170,2),Final_modified_Intermediate[Burmese_Consonants],0)),LEFT(BJ170,2),
IF(ISNUMBER(MATCH(LEFT(BJ170,1),Final_modified_Intermediate[Burmese_Consonants],0)),LEFT(BJ170,1),
IF(ISNUMBER(MATCH(LEFT(BJ170,7),Final_Intermediate[Burmese_Consonants],0)),LEFT(BJ170,7),
IF(ISNUMBER(MATCH(LEFT(BJ170,6),Final_Intermediate[Burmese_Consonants],0)),LEFT(BJ170,6),
IF(ISNUMBER(MATCH(LEFT(BJ170,5),Final_Intermediate[Burmese_Consonants],0)),LEFT(BJ170,5),
IF(ISNUMBER(MATCH(LEFT(BJ170,4),Final_Intermediate[Burmese_Consonants],0)),LEFT(BJ170,4),
IF(ISNUMBER(MATCH(LEFT(BJ170,3),Final_Intermediate[Burmese_Consonants],0)),LEFT(BJ170,3),
IF(ISNUMBER(MATCH(LEFT(BJ170,2),Final_Intermediate[Burmese_Consonants],0)),LEFT(BJ170,2),
IF(ISNUMBER(MATCH(LEFT(BJ170,1),Final_Intermediate[Burmese_Consonants],0)),LEFT(BJ170,1),
"")))))))))))))))</f>
        <v/>
      </c>
      <c r="AN170" t="e">
        <f>Compiler_Burmese[[#This Row],[Sr. No.]]</f>
        <v>#REF!</v>
      </c>
      <c r="AO17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0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0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0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0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0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0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0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0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0" t="e">
        <f>[2]!Vocabulary_Burmese[[#This Row],[Sr. No.]]</f>
        <v>#REF!</v>
      </c>
      <c r="BA170" t="str">
        <f>IF(Raw_data_N2_Kanji[[#This Row],[Categorie]]&lt;&gt;"","",
IF(ISNUMBER(MATCH(V,Special_list[Burmese word],0)),"",
SUBSTITUTE(Raw_data_N2_Kanji[[#This Row],[Raw]]," ","")))</f>
        <v>အရက်</v>
      </c>
      <c r="BB170" t="str">
        <f>RIGHT(Segregate18[[#This Row],[UPGRADE]],LEN(Segregate18[[#This Row],[UPGRADE]])-LEN(Compiler_Burmese[[#This Row],[1]]))</f>
        <v>ရက်</v>
      </c>
      <c r="BC170" t="str">
        <f>RIGHT(Segregate18[[#This Row],[11]],LEN(Segregate18[[#This Row],[11]])-LEN(Compiler_Burmese[[#This Row],[2]]))</f>
        <v/>
      </c>
      <c r="BD170" t="str">
        <f>RIGHT(Segregate18[[#This Row],[21]],LEN(Segregate18[[#This Row],[21]])-LEN(Compiler_Burmese[[#This Row],[3]]))</f>
        <v/>
      </c>
      <c r="BE170" t="str">
        <f>RIGHT(Segregate18[[#This Row],[31]],LEN(Segregate18[[#This Row],[31]])-LEN(Compiler_Burmese[[#This Row],[4]]))</f>
        <v/>
      </c>
      <c r="BF170" t="str">
        <f>RIGHT(Segregate18[[#This Row],[41]],LEN(Segregate18[[#This Row],[41]])-LEN(Compiler_Burmese[[#This Row],[5]]))</f>
        <v/>
      </c>
      <c r="BG170" t="str">
        <f>RIGHT(Segregate18[[#This Row],[51]],LEN(Segregate18[[#This Row],[51]])-LEN(Compiler_Burmese[[#This Row],[6]]))</f>
        <v/>
      </c>
      <c r="BH170" t="str">
        <f>RIGHT(Segregate18[[#This Row],[61]],LEN(Segregate18[[#This Row],[61]])-LEN(Compiler_Burmese[[#This Row],[7]]))</f>
        <v/>
      </c>
      <c r="BI170" t="str">
        <f>RIGHT(Segregate18[[#This Row],[71]],LEN(Segregate18[[#This Row],[71]])-LEN(Compiler_Burmese[[#This Row],[8]]))</f>
        <v/>
      </c>
      <c r="BJ170" t="str">
        <f>RIGHT(Segregate18[[#This Row],[81]],LEN(Segregate18[[#This Row],[81]])-LEN(Compiler_Burmese[[#This Row],[9]]))</f>
        <v/>
      </c>
    </row>
    <row r="171" spans="1:62" ht="15" customHeight="1" x14ac:dyDescent="0.3">
      <c r="A171">
        <f>IF(Raw_data_N2_Kanji[[#This Row],[Categorie]]&lt;&gt;"",$A170+1,$A170)</f>
        <v>14</v>
      </c>
      <c r="B171" s="6">
        <f>IF(AND(Raw_data_N2_Kanji[[#This Row],[Supporting word 1]]="",Raw_data_N2_Kanji[[#This Row],[Supporting word 2]]=""),$B170,$B170+1)</f>
        <v>0</v>
      </c>
      <c r="C171" s="9">
        <f>ROW()-ROW(Raw_data_N2_Kanji[#Headers])</f>
        <v>169</v>
      </c>
      <c r="D171" s="9" t="s">
        <v>5</v>
      </c>
      <c r="E171" s="9" t="str">
        <f>IF(Raw_data_N2_Kanji[[#This Row],[Categorie]]="",$E170,Raw_data_N2_Kanji[[#This Row],[Categorie]])</f>
        <v>Drinks &amp; beverages</v>
      </c>
      <c r="F171" s="9">
        <f t="shared" si="3"/>
        <v>27</v>
      </c>
      <c r="G171" s="57" t="str">
        <f>Raw_data_N2_Kanji[[#This Row],[Lecture_no]]&amp;"_"&amp;Raw_data_N2_Kanji[[#This Row],[Receipe_no]]</f>
        <v>Drinks &amp; beverages_27</v>
      </c>
      <c r="H171" s="101" t="s">
        <v>27598</v>
      </c>
      <c r="I171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1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ကော့ညက်</v>
      </c>
      <c r="K171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1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1" s="11"/>
      <c r="N171" s="11"/>
      <c r="O171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1" s="126" t="s">
        <v>27782</v>
      </c>
      <c r="Q171" s="12">
        <f>IF(Raw_data_N2_Kanji[[#This Row],[Receipe_no]]=0,$Q170,
$Q170+1)</f>
        <v>155</v>
      </c>
      <c r="R171" s="11"/>
      <c r="S171" s="11">
        <f>IF(Raw_data_N2_Kanji[[#This Row],[Marking]]="",1,"")</f>
        <v>1</v>
      </c>
      <c r="T171" s="11" t="str">
        <f>IF(Raw_data_N2_Kanji[[#This Row],[Marking_blank]]="",SUMPRODUCT(COUNTIF($S$3:$S171,$S171)),"")</f>
        <v/>
      </c>
      <c r="U171" s="12">
        <f>Raw_data_N2_Kanji[[#This Row],[Sr. no.]]</f>
        <v>169</v>
      </c>
      <c r="V171" s="11">
        <f>SUMPRODUCT(COUNTIF($J$3:$J171,$J171))</f>
        <v>1</v>
      </c>
      <c r="W171" s="82">
        <f>LEN('1_Raw_data'!$J171)</f>
        <v>7</v>
      </c>
      <c r="Y171" t="e">
        <f>Segregate18[[#This Row],[Sr. No.]]</f>
        <v>#REF!</v>
      </c>
      <c r="Z171" t="str">
        <f>IF(AND(OR(BA171="။",BA171="၊"),LEN(BA171)=1),BA171,
IF(ISNUMBER(MATCH(LEFT(BA171,7),Final_modified_Intermediate[Burmese_Consonants],0)),LEFT(BA171,7),
IF(ISNUMBER(MATCH(LEFT(BA171,6),Final_modified_Intermediate[Burmese_Consonants],0)),LEFT(BA171,6),
IF(ISNUMBER(MATCH(LEFT(BA171,5),Final_modified_Intermediate[Burmese_Consonants],0)),LEFT(BA171,5),
IF(ISNUMBER(MATCH(LEFT(BA171,4),Final_modified_Intermediate[Burmese_Consonants],0)),LEFT(BA171,4),
IF(ISNUMBER(MATCH(LEFT(BA171,3),Final_modified_Intermediate[Burmese_Consonants],0)),LEFT(BA171,3),
IF(ISNUMBER(MATCH(LEFT(BA171,2),Final_modified_Intermediate[Burmese_Consonants],0)),LEFT(BA171,2),
IF(ISNUMBER(MATCH(LEFT(BA171,1),Final_modified_Intermediate[Burmese_Consonants],0)),LEFT(BA171,1),
IF(ISNUMBER(MATCH(LEFT(BA171,7),Final_Intermediate[Burmese_Consonants],0)),LEFT(BA171,7),
IF(ISNUMBER(MATCH(LEFT(BA171,6),Final_Intermediate[Burmese_Consonants],0)),LEFT(BA171,6),
IF(ISNUMBER(MATCH(LEFT(BA171,5),Final_Intermediate[Burmese_Consonants],0)),LEFT(BA171,5),
IF(ISNUMBER(MATCH(LEFT(BA171,4),Final_Intermediate[Burmese_Consonants],0)),LEFT(BA171,4),
IF(ISNUMBER(MATCH(LEFT(BA171,3),Final_Intermediate[Burmese_Consonants],0)),LEFT(BA171,3),
IF(ISNUMBER(MATCH(LEFT(BA171,2),Final_Intermediate[Burmese_Consonants],0)),LEFT(BA171,2),
IF(ISNUMBER(MATCH(LEFT(BA171,1),Final_Intermediate[Burmese_Consonants],0)),LEFT(BA171,1),
"")))))))))))))))</f>
        <v>ကော့</v>
      </c>
      <c r="AA17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1" t="str">
        <f>IF(AND(OR(BB171="။",BB171="၊"),LEN(BB171)=1),BB171,
IF(ISNUMBER(MATCH(LEFT(BB171,7),Final_modified_Intermediate[Burmese_Consonants],0)),LEFT(BB171,7),
IF(ISNUMBER(MATCH(LEFT(BB171,6),Final_modified_Intermediate[Burmese_Consonants],0)),LEFT(BB171,6),
IF(ISNUMBER(MATCH(LEFT(BB171,5),Final_modified_Intermediate[Burmese_Consonants],0)),LEFT(BB171,5),
IF(ISNUMBER(MATCH(LEFT(BB171,4),Final_modified_Intermediate[Burmese_Consonants],0)),LEFT(BB171,4),
IF(ISNUMBER(MATCH(LEFT(BB171,3),Final_modified_Intermediate[Burmese_Consonants],0)),LEFT(BB171,3),
IF(ISNUMBER(MATCH(LEFT(BB171,2),Final_modified_Intermediate[Burmese_Consonants],0)),LEFT(BB171,2),
IF(ISNUMBER(MATCH(LEFT(BB171,1),Final_modified_Intermediate[Burmese_Consonants],0)),LEFT(BB171,1),
IF(ISNUMBER(MATCH(LEFT(BB171,7),Final_Intermediate[Burmese_Consonants],0)),LEFT(BB171,7),
IF(ISNUMBER(MATCH(LEFT(BB171,6),Final_Intermediate[Burmese_Consonants],0)),LEFT(BB171,6),
IF(ISNUMBER(MATCH(LEFT(BB171,5),Final_Intermediate[Burmese_Consonants],0)),LEFT(BB171,5),
IF(ISNUMBER(MATCH(LEFT(BB171,4),Final_Intermediate[Burmese_Consonants],0)),LEFT(BB171,4),
IF(ISNUMBER(MATCH(LEFT(BB171,3),Final_Intermediate[Burmese_Consonants],0)),LEFT(BB171,3),
IF(ISNUMBER(MATCH(LEFT(BB171,2),Final_Intermediate[Burmese_Consonants],0)),LEFT(BB171,2),
IF(ISNUMBER(MATCH(LEFT(BB171,1),Final_Intermediate[Burmese_Consonants],0)),LEFT(BB171,1),
"")))))))))))))))</f>
        <v>ညက်</v>
      </c>
      <c r="AC17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1" t="str">
        <f>IF(AND(OR(BC171="။",BC171="၊"),LEN(BC171)=1),BC171,
IF(ISNUMBER(MATCH(LEFT(BC171,7),Final_modified_Intermediate[Burmese_Consonants],0)),LEFT(BC171,7),
IF(ISNUMBER(MATCH(LEFT(BC171,6),Final_modified_Intermediate[Burmese_Consonants],0)),LEFT(BC171,6),
IF(ISNUMBER(MATCH(LEFT(BC171,5),Final_modified_Intermediate[Burmese_Consonants],0)),LEFT(BC171,5),
IF(ISNUMBER(MATCH(LEFT(BC171,4),Final_modified_Intermediate[Burmese_Consonants],0)),LEFT(BC171,4),
IF(ISNUMBER(MATCH(LEFT(BC171,3),Final_modified_Intermediate[Burmese_Consonants],0)),LEFT(BC171,3),
IF(ISNUMBER(MATCH(LEFT(BC171,2),Final_modified_Intermediate[Burmese_Consonants],0)),LEFT(BC171,2),
IF(ISNUMBER(MATCH(LEFT(BC171,1),Final_modified_Intermediate[Burmese_Consonants],0)),LEFT(BC171,1),
IF(ISNUMBER(MATCH(LEFT(BC171,7),Final_Intermediate[Burmese_Consonants],0)),LEFT(BC171,7),
IF(ISNUMBER(MATCH(LEFT(BC171,6),Final_Intermediate[Burmese_Consonants],0)),LEFT(BC171,6),
IF(ISNUMBER(MATCH(LEFT(BC171,5),Final_Intermediate[Burmese_Consonants],0)),LEFT(BC171,5),
IF(ISNUMBER(MATCH(LEFT(BC171,4),Final_Intermediate[Burmese_Consonants],0)),LEFT(BC171,4),
IF(ISNUMBER(MATCH(LEFT(BC171,3),Final_Intermediate[Burmese_Consonants],0)),LEFT(BC171,3),
IF(ISNUMBER(MATCH(LEFT(BC171,2),Final_Intermediate[Burmese_Consonants],0)),LEFT(BC171,2),
IF(ISNUMBER(MATCH(LEFT(BC171,1),Final_Intermediate[Burmese_Consonants],0)),LEFT(BC171,1),
"")))))))))))))))</f>
        <v/>
      </c>
      <c r="AE171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1" t="str">
        <f>IF(AND(OR(BD171="။",BD171="၊"),LEN(BD171)=1),BD171,
IF(ISNUMBER(MATCH(LEFT(BD171,7),Final_modified_Intermediate[Burmese_Consonants],0)),LEFT(BD171,7),
IF(ISNUMBER(MATCH(LEFT(BD171,6),Final_modified_Intermediate[Burmese_Consonants],0)),LEFT(BD171,6),
IF(ISNUMBER(MATCH(LEFT(BD171,5),Final_modified_Intermediate[Burmese_Consonants],0)),LEFT(BD171,5),
IF(ISNUMBER(MATCH(LEFT(BD171,4),Final_modified_Intermediate[Burmese_Consonants],0)),LEFT(BD171,4),
IF(ISNUMBER(MATCH(LEFT(BD171,3),Final_modified_Intermediate[Burmese_Consonants],0)),LEFT(BD171,3),
IF(ISNUMBER(MATCH(LEFT(BD171,2),Final_modified_Intermediate[Burmese_Consonants],0)),LEFT(BD171,2),
IF(ISNUMBER(MATCH(LEFT(BD171,1),Final_modified_Intermediate[Burmese_Consonants],0)),LEFT(BD171,1),
IF(ISNUMBER(MATCH(LEFT(BD171,7),Final_Intermediate[Burmese_Consonants],0)),LEFT(BD171,7),
IF(ISNUMBER(MATCH(LEFT(BD171,6),Final_Intermediate[Burmese_Consonants],0)),LEFT(BD171,6),
IF(ISNUMBER(MATCH(LEFT(BD171,5),Final_Intermediate[Burmese_Consonants],0)),LEFT(BD171,5),
IF(ISNUMBER(MATCH(LEFT(BD171,4),Final_Intermediate[Burmese_Consonants],0)),LEFT(BD171,4),
IF(ISNUMBER(MATCH(LEFT(BD171,3),Final_Intermediate[Burmese_Consonants],0)),LEFT(BD171,3),
IF(ISNUMBER(MATCH(LEFT(BD171,2),Final_Intermediate[Burmese_Consonants],0)),LEFT(BD171,2),
IF(ISNUMBER(MATCH(LEFT(BD171,1),Final_Intermediate[Burmese_Consonants],0)),LEFT(BD171,1),
"")))))))))))))))</f>
        <v/>
      </c>
      <c r="AG171" t="str">
        <f>IF(AND(OR(BE171="။",BE171="၊"),LEN(BE171)=1),BE171,
IF(ISNUMBER(MATCH(LEFT(BE171,7),Final_modified_Intermediate[Burmese_Consonants],0)),LEFT(BE171,7),
IF(ISNUMBER(MATCH(LEFT(BE171,6),Final_modified_Intermediate[Burmese_Consonants],0)),LEFT(BE171,6),
IF(ISNUMBER(MATCH(LEFT(BE171,5),Final_modified_Intermediate[Burmese_Consonants],0)),LEFT(BE171,5),
IF(ISNUMBER(MATCH(LEFT(BE171,4),Final_modified_Intermediate[Burmese_Consonants],0)),LEFT(BE171,4),
IF(ISNUMBER(MATCH(LEFT(BE171,3),Final_modified_Intermediate[Burmese_Consonants],0)),LEFT(BE171,3),
IF(ISNUMBER(MATCH(LEFT(BE171,2),Final_modified_Intermediate[Burmese_Consonants],0)),LEFT(BE171,2),
IF(ISNUMBER(MATCH(LEFT(BE171,1),Final_modified_Intermediate[Burmese_Consonants],0)),LEFT(BE171,1),
IF(ISNUMBER(MATCH(LEFT(BE171,7),Final_Intermediate[Burmese_Consonants],0)),LEFT(BE171,7),
IF(ISNUMBER(MATCH(LEFT(BE171,6),Final_Intermediate[Burmese_Consonants],0)),LEFT(BE171,6),
IF(ISNUMBER(MATCH(LEFT(BE171,5),Final_Intermediate[Burmese_Consonants],0)),LEFT(BE171,5),
IF(ISNUMBER(MATCH(LEFT(BE171,4),Final_Intermediate[Burmese_Consonants],0)),LEFT(BE171,4),
IF(ISNUMBER(MATCH(LEFT(BE171,3),Final_Intermediate[Burmese_Consonants],0)),LEFT(BE171,3),
IF(ISNUMBER(MATCH(LEFT(BE171,2),Final_Intermediate[Burmese_Consonants],0)),LEFT(BE171,2),
IF(ISNUMBER(MATCH(LEFT(BE171,1),Final_Intermediate[Burmese_Consonants],0)),LEFT(BE171,1),
"")))))))))))))))</f>
        <v/>
      </c>
      <c r="AH171" t="str">
        <f>IF(AND(OR(BF171="။",BF171="၊"),LEN(BF171)=1),BF171,
IF(ISNUMBER(MATCH(LEFT(BF171,7),Final_modified_Intermediate[Burmese_Consonants],0)),LEFT(BF171,7),
IF(ISNUMBER(MATCH(LEFT(BF171,6),Final_modified_Intermediate[Burmese_Consonants],0)),LEFT(BF171,6),
IF(ISNUMBER(MATCH(LEFT(BF171,5),Final_modified_Intermediate[Burmese_Consonants],0)),LEFT(BF171,5),
IF(ISNUMBER(MATCH(LEFT(BF171,4),Final_modified_Intermediate[Burmese_Consonants],0)),LEFT(BF171,4),
IF(ISNUMBER(MATCH(LEFT(BF171,3),Final_modified_Intermediate[Burmese_Consonants],0)),LEFT(BF171,3),
IF(ISNUMBER(MATCH(LEFT(BF171,2),Final_modified_Intermediate[Burmese_Consonants],0)),LEFT(BF171,2),
IF(ISNUMBER(MATCH(LEFT(BF171,1),Final_modified_Intermediate[Burmese_Consonants],0)),LEFT(BF171,1),
IF(ISNUMBER(MATCH(LEFT(BF171,7),Final_Intermediate[Burmese_Consonants],0)),LEFT(BF171,7),
IF(ISNUMBER(MATCH(LEFT(BF171,6),Final_Intermediate[Burmese_Consonants],0)),LEFT(BF171,6),
IF(ISNUMBER(MATCH(LEFT(BF171,5),Final_Intermediate[Burmese_Consonants],0)),LEFT(BF171,5),
IF(ISNUMBER(MATCH(LEFT(BF171,4),Final_Intermediate[Burmese_Consonants],0)),LEFT(BF171,4),
IF(ISNUMBER(MATCH(LEFT(BF171,3),Final_Intermediate[Burmese_Consonants],0)),LEFT(BF171,3),
IF(ISNUMBER(MATCH(LEFT(BF171,2),Final_Intermediate[Burmese_Consonants],0)),LEFT(BF171,2),
IF(ISNUMBER(MATCH(LEFT(BF171,1),Final_Intermediate[Burmese_Consonants],0)),LEFT(BF171,1),
"")))))))))))))))</f>
        <v/>
      </c>
      <c r="AI171" t="str">
        <f>IF(AND(OR(BG171="။",BG171="၊"),LEN(BG171)=1),BG171,
IF(ISNUMBER(MATCH(LEFT(BG171,7),Final_modified_Intermediate[Burmese_Consonants],0)),LEFT(BG171,7),
IF(ISNUMBER(MATCH(LEFT(BG171,6),Final_modified_Intermediate[Burmese_Consonants],0)),LEFT(BG171,6),
IF(ISNUMBER(MATCH(LEFT(BG171,5),Final_modified_Intermediate[Burmese_Consonants],0)),LEFT(BG171,5),
IF(ISNUMBER(MATCH(LEFT(BG171,4),Final_modified_Intermediate[Burmese_Consonants],0)),LEFT(BG171,4),
IF(ISNUMBER(MATCH(LEFT(BG171,3),Final_modified_Intermediate[Burmese_Consonants],0)),LEFT(BG171,3),
IF(ISNUMBER(MATCH(LEFT(BG171,2),Final_modified_Intermediate[Burmese_Consonants],0)),LEFT(BG171,2),
IF(ISNUMBER(MATCH(LEFT(BG171,1),Final_modified_Intermediate[Burmese_Consonants],0)),LEFT(BG171,1),
IF(ISNUMBER(MATCH(LEFT(BG171,7),Final_Intermediate[Burmese_Consonants],0)),LEFT(BG171,7),
IF(ISNUMBER(MATCH(LEFT(BG171,6),Final_Intermediate[Burmese_Consonants],0)),LEFT(BG171,6),
IF(ISNUMBER(MATCH(LEFT(BG171,5),Final_Intermediate[Burmese_Consonants],0)),LEFT(BG171,5),
IF(ISNUMBER(MATCH(LEFT(BG171,4),Final_Intermediate[Burmese_Consonants],0)),LEFT(BG171,4),
IF(ISNUMBER(MATCH(LEFT(BG171,3),Final_Intermediate[Burmese_Consonants],0)),LEFT(BG171,3),
IF(ISNUMBER(MATCH(LEFT(BG171,2),Final_Intermediate[Burmese_Consonants],0)),LEFT(BG171,2),
IF(ISNUMBER(MATCH(LEFT(BG171,1),Final_Intermediate[Burmese_Consonants],0)),LEFT(BG171,1),
"")))))))))))))))</f>
        <v/>
      </c>
      <c r="AJ171" t="str">
        <f>IF(AND(OR(BH171="။",BH171="၊"),LEN(BH171)=1),BH171,
IF(ISNUMBER(MATCH(LEFT(BH171,7),Final_modified_Intermediate[Burmese_Consonants],0)),LEFT(BH171,7),
IF(ISNUMBER(MATCH(LEFT(BH171,6),Final_modified_Intermediate[Burmese_Consonants],0)),LEFT(BH171,6),
IF(ISNUMBER(MATCH(LEFT(BH171,5),Final_modified_Intermediate[Burmese_Consonants],0)),LEFT(BH171,5),
IF(ISNUMBER(MATCH(LEFT(BH171,4),Final_modified_Intermediate[Burmese_Consonants],0)),LEFT(BH171,4),
IF(ISNUMBER(MATCH(LEFT(BH171,3),Final_modified_Intermediate[Burmese_Consonants],0)),LEFT(BH171,3),
IF(ISNUMBER(MATCH(LEFT(BH171,2),Final_modified_Intermediate[Burmese_Consonants],0)),LEFT(BH171,2),
IF(ISNUMBER(MATCH(LEFT(BH171,1),Final_modified_Intermediate[Burmese_Consonants],0)),LEFT(BH171,1),
IF(ISNUMBER(MATCH(LEFT(BH171,7),Final_Intermediate[Burmese_Consonants],0)),LEFT(BH171,7),
IF(ISNUMBER(MATCH(LEFT(BH171,6),Final_Intermediate[Burmese_Consonants],0)),LEFT(BH171,6),
IF(ISNUMBER(MATCH(LEFT(BH171,5),Final_Intermediate[Burmese_Consonants],0)),LEFT(BH171,5),
IF(ISNUMBER(MATCH(LEFT(BH171,4),Final_Intermediate[Burmese_Consonants],0)),LEFT(BH171,4),
IF(ISNUMBER(MATCH(LEFT(BH171,3),Final_Intermediate[Burmese_Consonants],0)),LEFT(BH171,3),
IF(ISNUMBER(MATCH(LEFT(BH171,2),Final_Intermediate[Burmese_Consonants],0)),LEFT(BH171,2),
IF(ISNUMBER(MATCH(LEFT(BH171,1),Final_Intermediate[Burmese_Consonants],0)),LEFT(BH171,1),
"")))))))))))))))</f>
        <v/>
      </c>
      <c r="AK171" t="str">
        <f>IF(AND(OR(BI171="။",BI171="၊"),LEN(BI171)=1),BI171,
IF(ISNUMBER(MATCH(LEFT(BI171,7),Final_modified_Intermediate[Burmese_Consonants],0)),LEFT(BI171,7),
IF(ISNUMBER(MATCH(LEFT(BI171,6),Final_modified_Intermediate[Burmese_Consonants],0)),LEFT(BI171,6),
IF(ISNUMBER(MATCH(LEFT(BI171,5),Final_modified_Intermediate[Burmese_Consonants],0)),LEFT(BI171,5),
IF(ISNUMBER(MATCH(LEFT(BI171,4),Final_modified_Intermediate[Burmese_Consonants],0)),LEFT(BI171,4),
IF(ISNUMBER(MATCH(LEFT(BI171,3),Final_modified_Intermediate[Burmese_Consonants],0)),LEFT(BI171,3),
IF(ISNUMBER(MATCH(LEFT(BI171,2),Final_modified_Intermediate[Burmese_Consonants],0)),LEFT(BI171,2),
IF(ISNUMBER(MATCH(LEFT(BI171,1),Final_modified_Intermediate[Burmese_Consonants],0)),LEFT(BI171,1),
IF(ISNUMBER(MATCH(LEFT(BI171,7),Final_Intermediate[Burmese_Consonants],0)),LEFT(BI171,7),
IF(ISNUMBER(MATCH(LEFT(BI171,6),Final_Intermediate[Burmese_Consonants],0)),LEFT(BI171,6),
IF(ISNUMBER(MATCH(LEFT(BI171,5),Final_Intermediate[Burmese_Consonants],0)),LEFT(BI171,5),
IF(ISNUMBER(MATCH(LEFT(BI171,4),Final_Intermediate[Burmese_Consonants],0)),LEFT(BI171,4),
IF(ISNUMBER(MATCH(LEFT(BI171,3),Final_Intermediate[Burmese_Consonants],0)),LEFT(BI171,3),
IF(ISNUMBER(MATCH(LEFT(BI171,2),Final_Intermediate[Burmese_Consonants],0)),LEFT(BI171,2),
IF(ISNUMBER(MATCH(LEFT(BI171,1),Final_Intermediate[Burmese_Consonants],0)),LEFT(BI171,1),
"")))))))))))))))</f>
        <v/>
      </c>
      <c r="AL171" t="str">
        <f>IF(AND(OR(BJ171="။",BJ171="၊"),LEN(BJ171)=1),BJ171,
IF(ISNUMBER(MATCH(LEFT(BJ171,7),Final_modified_Intermediate[Burmese_Consonants],0)),LEFT(BJ171,7),
IF(ISNUMBER(MATCH(LEFT(BJ171,6),Final_modified_Intermediate[Burmese_Consonants],0)),LEFT(BJ171,6),
IF(ISNUMBER(MATCH(LEFT(BJ171,5),Final_modified_Intermediate[Burmese_Consonants],0)),LEFT(BJ171,5),
IF(ISNUMBER(MATCH(LEFT(BJ171,4),Final_modified_Intermediate[Burmese_Consonants],0)),LEFT(BJ171,4),
IF(ISNUMBER(MATCH(LEFT(BJ171,3),Final_modified_Intermediate[Burmese_Consonants],0)),LEFT(BJ171,3),
IF(ISNUMBER(MATCH(LEFT(BJ171,2),Final_modified_Intermediate[Burmese_Consonants],0)),LEFT(BJ171,2),
IF(ISNUMBER(MATCH(LEFT(BJ171,1),Final_modified_Intermediate[Burmese_Consonants],0)),LEFT(BJ171,1),
IF(ISNUMBER(MATCH(LEFT(BJ171,7),Final_Intermediate[Burmese_Consonants],0)),LEFT(BJ171,7),
IF(ISNUMBER(MATCH(LEFT(BJ171,6),Final_Intermediate[Burmese_Consonants],0)),LEFT(BJ171,6),
IF(ISNUMBER(MATCH(LEFT(BJ171,5),Final_Intermediate[Burmese_Consonants],0)),LEFT(BJ171,5),
IF(ISNUMBER(MATCH(LEFT(BJ171,4),Final_Intermediate[Burmese_Consonants],0)),LEFT(BJ171,4),
IF(ISNUMBER(MATCH(LEFT(BJ171,3),Final_Intermediate[Burmese_Consonants],0)),LEFT(BJ171,3),
IF(ISNUMBER(MATCH(LEFT(BJ171,2),Final_Intermediate[Burmese_Consonants],0)),LEFT(BJ171,2),
IF(ISNUMBER(MATCH(LEFT(BJ171,1),Final_Intermediate[Burmese_Consonants],0)),LEFT(BJ171,1),
"")))))))))))))))</f>
        <v/>
      </c>
      <c r="AN171" t="e">
        <f>Compiler_Burmese[[#This Row],[Sr. No.]]</f>
        <v>#REF!</v>
      </c>
      <c r="AO17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1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1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1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1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1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1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1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1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1" t="e">
        <f>[2]!Vocabulary_Burmese[[#This Row],[Sr. No.]]</f>
        <v>#REF!</v>
      </c>
      <c r="BA171" t="str">
        <f>IF(Raw_data_N2_Kanji[[#This Row],[Categorie]]&lt;&gt;"","",
IF(ISNUMBER(MATCH(V,Special_list[Burmese word],0)),"",
SUBSTITUTE(Raw_data_N2_Kanji[[#This Row],[Raw]]," ","")))</f>
        <v>ကော့ညက်</v>
      </c>
      <c r="BB171" t="str">
        <f>RIGHT(Segregate18[[#This Row],[UPGRADE]],LEN(Segregate18[[#This Row],[UPGRADE]])-LEN(Compiler_Burmese[[#This Row],[1]]))</f>
        <v>ညက်</v>
      </c>
      <c r="BC171" t="str">
        <f>RIGHT(Segregate18[[#This Row],[11]],LEN(Segregate18[[#This Row],[11]])-LEN(Compiler_Burmese[[#This Row],[2]]))</f>
        <v/>
      </c>
      <c r="BD171" t="str">
        <f>RIGHT(Segregate18[[#This Row],[21]],LEN(Segregate18[[#This Row],[21]])-LEN(Compiler_Burmese[[#This Row],[3]]))</f>
        <v/>
      </c>
      <c r="BE171" t="str">
        <f>RIGHT(Segregate18[[#This Row],[31]],LEN(Segregate18[[#This Row],[31]])-LEN(Compiler_Burmese[[#This Row],[4]]))</f>
        <v/>
      </c>
      <c r="BF171" t="str">
        <f>RIGHT(Segregate18[[#This Row],[41]],LEN(Segregate18[[#This Row],[41]])-LEN(Compiler_Burmese[[#This Row],[5]]))</f>
        <v/>
      </c>
      <c r="BG171" t="str">
        <f>RIGHT(Segregate18[[#This Row],[51]],LEN(Segregate18[[#This Row],[51]])-LEN(Compiler_Burmese[[#This Row],[6]]))</f>
        <v/>
      </c>
      <c r="BH171" t="str">
        <f>RIGHT(Segregate18[[#This Row],[61]],LEN(Segregate18[[#This Row],[61]])-LEN(Compiler_Burmese[[#This Row],[7]]))</f>
        <v/>
      </c>
      <c r="BI171" t="str">
        <f>RIGHT(Segregate18[[#This Row],[71]],LEN(Segregate18[[#This Row],[71]])-LEN(Compiler_Burmese[[#This Row],[8]]))</f>
        <v/>
      </c>
      <c r="BJ171" t="str">
        <f>RIGHT(Segregate18[[#This Row],[81]],LEN(Segregate18[[#This Row],[81]])-LEN(Compiler_Burmese[[#This Row],[9]]))</f>
        <v/>
      </c>
    </row>
    <row r="172" spans="1:62" ht="15" customHeight="1" x14ac:dyDescent="0.3">
      <c r="A172">
        <f>IF(Raw_data_N2_Kanji[[#This Row],[Categorie]]&lt;&gt;"",$A171+1,$A171)</f>
        <v>14</v>
      </c>
      <c r="B172" s="6">
        <f>IF(AND(Raw_data_N2_Kanji[[#This Row],[Supporting word 1]]="",Raw_data_N2_Kanji[[#This Row],[Supporting word 2]]=""),$B171,$B171+1)</f>
        <v>0</v>
      </c>
      <c r="C172" s="9">
        <f>ROW()-ROW(Raw_data_N2_Kanji[#Headers])</f>
        <v>170</v>
      </c>
      <c r="D172" s="9" t="s">
        <v>5</v>
      </c>
      <c r="E172" s="9" t="str">
        <f>IF(Raw_data_N2_Kanji[[#This Row],[Categorie]]="",$E171,Raw_data_N2_Kanji[[#This Row],[Categorie]])</f>
        <v>Drinks &amp; beverages</v>
      </c>
      <c r="F172" s="9">
        <f t="shared" si="3"/>
        <v>28</v>
      </c>
      <c r="G172" s="57" t="str">
        <f>Raw_data_N2_Kanji[[#This Row],[Lecture_no]]&amp;"_"&amp;Raw_data_N2_Kanji[[#This Row],[Receipe_no]]</f>
        <v>Drinks &amp; beverages_28</v>
      </c>
      <c r="H172" s="101" t="s">
        <v>7032</v>
      </c>
      <c r="I172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2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ဂျင်</v>
      </c>
      <c r="K172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2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2" s="11"/>
      <c r="N172" s="11"/>
      <c r="O172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72" s="126" t="s">
        <v>27783</v>
      </c>
      <c r="Q172" s="12">
        <f>IF(Raw_data_N2_Kanji[[#This Row],[Receipe_no]]=0,$Q171,
$Q171+1)</f>
        <v>156</v>
      </c>
      <c r="R172" s="11"/>
      <c r="S172" s="11">
        <f>IF(Raw_data_N2_Kanji[[#This Row],[Marking]]="",1,"")</f>
        <v>1</v>
      </c>
      <c r="T172" s="11" t="str">
        <f>IF(Raw_data_N2_Kanji[[#This Row],[Marking_blank]]="",SUMPRODUCT(COUNTIF($S$3:$S172,$S172)),"")</f>
        <v/>
      </c>
      <c r="U172" s="12">
        <f>Raw_data_N2_Kanji[[#This Row],[Sr. no.]]</f>
        <v>170</v>
      </c>
      <c r="V172" s="11">
        <f>SUMPRODUCT(COUNTIF($J$3:$J172,$J172))</f>
        <v>1</v>
      </c>
      <c r="W172" s="82">
        <f>LEN('1_Raw_data'!$J172)</f>
        <v>4</v>
      </c>
      <c r="Y172" t="e">
        <f>Segregate18[[#This Row],[Sr. No.]]</f>
        <v>#REF!</v>
      </c>
      <c r="Z172" t="str">
        <f>IF(AND(OR(BA172="။",BA172="၊"),LEN(BA172)=1),BA172,
IF(ISNUMBER(MATCH(LEFT(BA172,7),Final_modified_Intermediate[Burmese_Consonants],0)),LEFT(BA172,7),
IF(ISNUMBER(MATCH(LEFT(BA172,6),Final_modified_Intermediate[Burmese_Consonants],0)),LEFT(BA172,6),
IF(ISNUMBER(MATCH(LEFT(BA172,5),Final_modified_Intermediate[Burmese_Consonants],0)),LEFT(BA172,5),
IF(ISNUMBER(MATCH(LEFT(BA172,4),Final_modified_Intermediate[Burmese_Consonants],0)),LEFT(BA172,4),
IF(ISNUMBER(MATCH(LEFT(BA172,3),Final_modified_Intermediate[Burmese_Consonants],0)),LEFT(BA172,3),
IF(ISNUMBER(MATCH(LEFT(BA172,2),Final_modified_Intermediate[Burmese_Consonants],0)),LEFT(BA172,2),
IF(ISNUMBER(MATCH(LEFT(BA172,1),Final_modified_Intermediate[Burmese_Consonants],0)),LEFT(BA172,1),
IF(ISNUMBER(MATCH(LEFT(BA172,7),Final_Intermediate[Burmese_Consonants],0)),LEFT(BA172,7),
IF(ISNUMBER(MATCH(LEFT(BA172,6),Final_Intermediate[Burmese_Consonants],0)),LEFT(BA172,6),
IF(ISNUMBER(MATCH(LEFT(BA172,5),Final_Intermediate[Burmese_Consonants],0)),LEFT(BA172,5),
IF(ISNUMBER(MATCH(LEFT(BA172,4),Final_Intermediate[Burmese_Consonants],0)),LEFT(BA172,4),
IF(ISNUMBER(MATCH(LEFT(BA172,3),Final_Intermediate[Burmese_Consonants],0)),LEFT(BA172,3),
IF(ISNUMBER(MATCH(LEFT(BA172,2),Final_Intermediate[Burmese_Consonants],0)),LEFT(BA172,2),
IF(ISNUMBER(MATCH(LEFT(BA172,1),Final_Intermediate[Burmese_Consonants],0)),LEFT(BA172,1),
"")))))))))))))))</f>
        <v>ဂျင်</v>
      </c>
      <c r="AA17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2" t="str">
        <f>IF(AND(OR(BB172="။",BB172="၊"),LEN(BB172)=1),BB172,
IF(ISNUMBER(MATCH(LEFT(BB172,7),Final_modified_Intermediate[Burmese_Consonants],0)),LEFT(BB172,7),
IF(ISNUMBER(MATCH(LEFT(BB172,6),Final_modified_Intermediate[Burmese_Consonants],0)),LEFT(BB172,6),
IF(ISNUMBER(MATCH(LEFT(BB172,5),Final_modified_Intermediate[Burmese_Consonants],0)),LEFT(BB172,5),
IF(ISNUMBER(MATCH(LEFT(BB172,4),Final_modified_Intermediate[Burmese_Consonants],0)),LEFT(BB172,4),
IF(ISNUMBER(MATCH(LEFT(BB172,3),Final_modified_Intermediate[Burmese_Consonants],0)),LEFT(BB172,3),
IF(ISNUMBER(MATCH(LEFT(BB172,2),Final_modified_Intermediate[Burmese_Consonants],0)),LEFT(BB172,2),
IF(ISNUMBER(MATCH(LEFT(BB172,1),Final_modified_Intermediate[Burmese_Consonants],0)),LEFT(BB172,1),
IF(ISNUMBER(MATCH(LEFT(BB172,7),Final_Intermediate[Burmese_Consonants],0)),LEFT(BB172,7),
IF(ISNUMBER(MATCH(LEFT(BB172,6),Final_Intermediate[Burmese_Consonants],0)),LEFT(BB172,6),
IF(ISNUMBER(MATCH(LEFT(BB172,5),Final_Intermediate[Burmese_Consonants],0)),LEFT(BB172,5),
IF(ISNUMBER(MATCH(LEFT(BB172,4),Final_Intermediate[Burmese_Consonants],0)),LEFT(BB172,4),
IF(ISNUMBER(MATCH(LEFT(BB172,3),Final_Intermediate[Burmese_Consonants],0)),LEFT(BB172,3),
IF(ISNUMBER(MATCH(LEFT(BB172,2),Final_Intermediate[Burmese_Consonants],0)),LEFT(BB172,2),
IF(ISNUMBER(MATCH(LEFT(BB172,1),Final_Intermediate[Burmese_Consonants],0)),LEFT(BB172,1),
"")))))))))))))))</f>
        <v/>
      </c>
      <c r="AC172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72" t="str">
        <f>IF(AND(OR(BC172="။",BC172="၊"),LEN(BC172)=1),BC172,
IF(ISNUMBER(MATCH(LEFT(BC172,7),Final_modified_Intermediate[Burmese_Consonants],0)),LEFT(BC172,7),
IF(ISNUMBER(MATCH(LEFT(BC172,6),Final_modified_Intermediate[Burmese_Consonants],0)),LEFT(BC172,6),
IF(ISNUMBER(MATCH(LEFT(BC172,5),Final_modified_Intermediate[Burmese_Consonants],0)),LEFT(BC172,5),
IF(ISNUMBER(MATCH(LEFT(BC172,4),Final_modified_Intermediate[Burmese_Consonants],0)),LEFT(BC172,4),
IF(ISNUMBER(MATCH(LEFT(BC172,3),Final_modified_Intermediate[Burmese_Consonants],0)),LEFT(BC172,3),
IF(ISNUMBER(MATCH(LEFT(BC172,2),Final_modified_Intermediate[Burmese_Consonants],0)),LEFT(BC172,2),
IF(ISNUMBER(MATCH(LEFT(BC172,1),Final_modified_Intermediate[Burmese_Consonants],0)),LEFT(BC172,1),
IF(ISNUMBER(MATCH(LEFT(BC172,7),Final_Intermediate[Burmese_Consonants],0)),LEFT(BC172,7),
IF(ISNUMBER(MATCH(LEFT(BC172,6),Final_Intermediate[Burmese_Consonants],0)),LEFT(BC172,6),
IF(ISNUMBER(MATCH(LEFT(BC172,5),Final_Intermediate[Burmese_Consonants],0)),LEFT(BC172,5),
IF(ISNUMBER(MATCH(LEFT(BC172,4),Final_Intermediate[Burmese_Consonants],0)),LEFT(BC172,4),
IF(ISNUMBER(MATCH(LEFT(BC172,3),Final_Intermediate[Burmese_Consonants],0)),LEFT(BC172,3),
IF(ISNUMBER(MATCH(LEFT(BC172,2),Final_Intermediate[Burmese_Consonants],0)),LEFT(BC172,2),
IF(ISNUMBER(MATCH(LEFT(BC172,1),Final_Intermediate[Burmese_Consonants],0)),LEFT(BC172,1),
"")))))))))))))))</f>
        <v/>
      </c>
      <c r="AE172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2" t="str">
        <f>IF(AND(OR(BD172="။",BD172="၊"),LEN(BD172)=1),BD172,
IF(ISNUMBER(MATCH(LEFT(BD172,7),Final_modified_Intermediate[Burmese_Consonants],0)),LEFT(BD172,7),
IF(ISNUMBER(MATCH(LEFT(BD172,6),Final_modified_Intermediate[Burmese_Consonants],0)),LEFT(BD172,6),
IF(ISNUMBER(MATCH(LEFT(BD172,5),Final_modified_Intermediate[Burmese_Consonants],0)),LEFT(BD172,5),
IF(ISNUMBER(MATCH(LEFT(BD172,4),Final_modified_Intermediate[Burmese_Consonants],0)),LEFT(BD172,4),
IF(ISNUMBER(MATCH(LEFT(BD172,3),Final_modified_Intermediate[Burmese_Consonants],0)),LEFT(BD172,3),
IF(ISNUMBER(MATCH(LEFT(BD172,2),Final_modified_Intermediate[Burmese_Consonants],0)),LEFT(BD172,2),
IF(ISNUMBER(MATCH(LEFT(BD172,1),Final_modified_Intermediate[Burmese_Consonants],0)),LEFT(BD172,1),
IF(ISNUMBER(MATCH(LEFT(BD172,7),Final_Intermediate[Burmese_Consonants],0)),LEFT(BD172,7),
IF(ISNUMBER(MATCH(LEFT(BD172,6),Final_Intermediate[Burmese_Consonants],0)),LEFT(BD172,6),
IF(ISNUMBER(MATCH(LEFT(BD172,5),Final_Intermediate[Burmese_Consonants],0)),LEFT(BD172,5),
IF(ISNUMBER(MATCH(LEFT(BD172,4),Final_Intermediate[Burmese_Consonants],0)),LEFT(BD172,4),
IF(ISNUMBER(MATCH(LEFT(BD172,3),Final_Intermediate[Burmese_Consonants],0)),LEFT(BD172,3),
IF(ISNUMBER(MATCH(LEFT(BD172,2),Final_Intermediate[Burmese_Consonants],0)),LEFT(BD172,2),
IF(ISNUMBER(MATCH(LEFT(BD172,1),Final_Intermediate[Burmese_Consonants],0)),LEFT(BD172,1),
"")))))))))))))))</f>
        <v/>
      </c>
      <c r="AG172" t="str">
        <f>IF(AND(OR(BE172="။",BE172="၊"),LEN(BE172)=1),BE172,
IF(ISNUMBER(MATCH(LEFT(BE172,7),Final_modified_Intermediate[Burmese_Consonants],0)),LEFT(BE172,7),
IF(ISNUMBER(MATCH(LEFT(BE172,6),Final_modified_Intermediate[Burmese_Consonants],0)),LEFT(BE172,6),
IF(ISNUMBER(MATCH(LEFT(BE172,5),Final_modified_Intermediate[Burmese_Consonants],0)),LEFT(BE172,5),
IF(ISNUMBER(MATCH(LEFT(BE172,4),Final_modified_Intermediate[Burmese_Consonants],0)),LEFT(BE172,4),
IF(ISNUMBER(MATCH(LEFT(BE172,3),Final_modified_Intermediate[Burmese_Consonants],0)),LEFT(BE172,3),
IF(ISNUMBER(MATCH(LEFT(BE172,2),Final_modified_Intermediate[Burmese_Consonants],0)),LEFT(BE172,2),
IF(ISNUMBER(MATCH(LEFT(BE172,1),Final_modified_Intermediate[Burmese_Consonants],0)),LEFT(BE172,1),
IF(ISNUMBER(MATCH(LEFT(BE172,7),Final_Intermediate[Burmese_Consonants],0)),LEFT(BE172,7),
IF(ISNUMBER(MATCH(LEFT(BE172,6),Final_Intermediate[Burmese_Consonants],0)),LEFT(BE172,6),
IF(ISNUMBER(MATCH(LEFT(BE172,5),Final_Intermediate[Burmese_Consonants],0)),LEFT(BE172,5),
IF(ISNUMBER(MATCH(LEFT(BE172,4),Final_Intermediate[Burmese_Consonants],0)),LEFT(BE172,4),
IF(ISNUMBER(MATCH(LEFT(BE172,3),Final_Intermediate[Burmese_Consonants],0)),LEFT(BE172,3),
IF(ISNUMBER(MATCH(LEFT(BE172,2),Final_Intermediate[Burmese_Consonants],0)),LEFT(BE172,2),
IF(ISNUMBER(MATCH(LEFT(BE172,1),Final_Intermediate[Burmese_Consonants],0)),LEFT(BE172,1),
"")))))))))))))))</f>
        <v/>
      </c>
      <c r="AH172" t="str">
        <f>IF(AND(OR(BF172="။",BF172="၊"),LEN(BF172)=1),BF172,
IF(ISNUMBER(MATCH(LEFT(BF172,7),Final_modified_Intermediate[Burmese_Consonants],0)),LEFT(BF172,7),
IF(ISNUMBER(MATCH(LEFT(BF172,6),Final_modified_Intermediate[Burmese_Consonants],0)),LEFT(BF172,6),
IF(ISNUMBER(MATCH(LEFT(BF172,5),Final_modified_Intermediate[Burmese_Consonants],0)),LEFT(BF172,5),
IF(ISNUMBER(MATCH(LEFT(BF172,4),Final_modified_Intermediate[Burmese_Consonants],0)),LEFT(BF172,4),
IF(ISNUMBER(MATCH(LEFT(BF172,3),Final_modified_Intermediate[Burmese_Consonants],0)),LEFT(BF172,3),
IF(ISNUMBER(MATCH(LEFT(BF172,2),Final_modified_Intermediate[Burmese_Consonants],0)),LEFT(BF172,2),
IF(ISNUMBER(MATCH(LEFT(BF172,1),Final_modified_Intermediate[Burmese_Consonants],0)),LEFT(BF172,1),
IF(ISNUMBER(MATCH(LEFT(BF172,7),Final_Intermediate[Burmese_Consonants],0)),LEFT(BF172,7),
IF(ISNUMBER(MATCH(LEFT(BF172,6),Final_Intermediate[Burmese_Consonants],0)),LEFT(BF172,6),
IF(ISNUMBER(MATCH(LEFT(BF172,5),Final_Intermediate[Burmese_Consonants],0)),LEFT(BF172,5),
IF(ISNUMBER(MATCH(LEFT(BF172,4),Final_Intermediate[Burmese_Consonants],0)),LEFT(BF172,4),
IF(ISNUMBER(MATCH(LEFT(BF172,3),Final_Intermediate[Burmese_Consonants],0)),LEFT(BF172,3),
IF(ISNUMBER(MATCH(LEFT(BF172,2),Final_Intermediate[Burmese_Consonants],0)),LEFT(BF172,2),
IF(ISNUMBER(MATCH(LEFT(BF172,1),Final_Intermediate[Burmese_Consonants],0)),LEFT(BF172,1),
"")))))))))))))))</f>
        <v/>
      </c>
      <c r="AI172" t="str">
        <f>IF(AND(OR(BG172="။",BG172="၊"),LEN(BG172)=1),BG172,
IF(ISNUMBER(MATCH(LEFT(BG172,7),Final_modified_Intermediate[Burmese_Consonants],0)),LEFT(BG172,7),
IF(ISNUMBER(MATCH(LEFT(BG172,6),Final_modified_Intermediate[Burmese_Consonants],0)),LEFT(BG172,6),
IF(ISNUMBER(MATCH(LEFT(BG172,5),Final_modified_Intermediate[Burmese_Consonants],0)),LEFT(BG172,5),
IF(ISNUMBER(MATCH(LEFT(BG172,4),Final_modified_Intermediate[Burmese_Consonants],0)),LEFT(BG172,4),
IF(ISNUMBER(MATCH(LEFT(BG172,3),Final_modified_Intermediate[Burmese_Consonants],0)),LEFT(BG172,3),
IF(ISNUMBER(MATCH(LEFT(BG172,2),Final_modified_Intermediate[Burmese_Consonants],0)),LEFT(BG172,2),
IF(ISNUMBER(MATCH(LEFT(BG172,1),Final_modified_Intermediate[Burmese_Consonants],0)),LEFT(BG172,1),
IF(ISNUMBER(MATCH(LEFT(BG172,7),Final_Intermediate[Burmese_Consonants],0)),LEFT(BG172,7),
IF(ISNUMBER(MATCH(LEFT(BG172,6),Final_Intermediate[Burmese_Consonants],0)),LEFT(BG172,6),
IF(ISNUMBER(MATCH(LEFT(BG172,5),Final_Intermediate[Burmese_Consonants],0)),LEFT(BG172,5),
IF(ISNUMBER(MATCH(LEFT(BG172,4),Final_Intermediate[Burmese_Consonants],0)),LEFT(BG172,4),
IF(ISNUMBER(MATCH(LEFT(BG172,3),Final_Intermediate[Burmese_Consonants],0)),LEFT(BG172,3),
IF(ISNUMBER(MATCH(LEFT(BG172,2),Final_Intermediate[Burmese_Consonants],0)),LEFT(BG172,2),
IF(ISNUMBER(MATCH(LEFT(BG172,1),Final_Intermediate[Burmese_Consonants],0)),LEFT(BG172,1),
"")))))))))))))))</f>
        <v/>
      </c>
      <c r="AJ172" t="str">
        <f>IF(AND(OR(BH172="။",BH172="၊"),LEN(BH172)=1),BH172,
IF(ISNUMBER(MATCH(LEFT(BH172,7),Final_modified_Intermediate[Burmese_Consonants],0)),LEFT(BH172,7),
IF(ISNUMBER(MATCH(LEFT(BH172,6),Final_modified_Intermediate[Burmese_Consonants],0)),LEFT(BH172,6),
IF(ISNUMBER(MATCH(LEFT(BH172,5),Final_modified_Intermediate[Burmese_Consonants],0)),LEFT(BH172,5),
IF(ISNUMBER(MATCH(LEFT(BH172,4),Final_modified_Intermediate[Burmese_Consonants],0)),LEFT(BH172,4),
IF(ISNUMBER(MATCH(LEFT(BH172,3),Final_modified_Intermediate[Burmese_Consonants],0)),LEFT(BH172,3),
IF(ISNUMBER(MATCH(LEFT(BH172,2),Final_modified_Intermediate[Burmese_Consonants],0)),LEFT(BH172,2),
IF(ISNUMBER(MATCH(LEFT(BH172,1),Final_modified_Intermediate[Burmese_Consonants],0)),LEFT(BH172,1),
IF(ISNUMBER(MATCH(LEFT(BH172,7),Final_Intermediate[Burmese_Consonants],0)),LEFT(BH172,7),
IF(ISNUMBER(MATCH(LEFT(BH172,6),Final_Intermediate[Burmese_Consonants],0)),LEFT(BH172,6),
IF(ISNUMBER(MATCH(LEFT(BH172,5),Final_Intermediate[Burmese_Consonants],0)),LEFT(BH172,5),
IF(ISNUMBER(MATCH(LEFT(BH172,4),Final_Intermediate[Burmese_Consonants],0)),LEFT(BH172,4),
IF(ISNUMBER(MATCH(LEFT(BH172,3),Final_Intermediate[Burmese_Consonants],0)),LEFT(BH172,3),
IF(ISNUMBER(MATCH(LEFT(BH172,2),Final_Intermediate[Burmese_Consonants],0)),LEFT(BH172,2),
IF(ISNUMBER(MATCH(LEFT(BH172,1),Final_Intermediate[Burmese_Consonants],0)),LEFT(BH172,1),
"")))))))))))))))</f>
        <v/>
      </c>
      <c r="AK172" t="str">
        <f>IF(AND(OR(BI172="။",BI172="၊"),LEN(BI172)=1),BI172,
IF(ISNUMBER(MATCH(LEFT(BI172,7),Final_modified_Intermediate[Burmese_Consonants],0)),LEFT(BI172,7),
IF(ISNUMBER(MATCH(LEFT(BI172,6),Final_modified_Intermediate[Burmese_Consonants],0)),LEFT(BI172,6),
IF(ISNUMBER(MATCH(LEFT(BI172,5),Final_modified_Intermediate[Burmese_Consonants],0)),LEFT(BI172,5),
IF(ISNUMBER(MATCH(LEFT(BI172,4),Final_modified_Intermediate[Burmese_Consonants],0)),LEFT(BI172,4),
IF(ISNUMBER(MATCH(LEFT(BI172,3),Final_modified_Intermediate[Burmese_Consonants],0)),LEFT(BI172,3),
IF(ISNUMBER(MATCH(LEFT(BI172,2),Final_modified_Intermediate[Burmese_Consonants],0)),LEFT(BI172,2),
IF(ISNUMBER(MATCH(LEFT(BI172,1),Final_modified_Intermediate[Burmese_Consonants],0)),LEFT(BI172,1),
IF(ISNUMBER(MATCH(LEFT(BI172,7),Final_Intermediate[Burmese_Consonants],0)),LEFT(BI172,7),
IF(ISNUMBER(MATCH(LEFT(BI172,6),Final_Intermediate[Burmese_Consonants],0)),LEFT(BI172,6),
IF(ISNUMBER(MATCH(LEFT(BI172,5),Final_Intermediate[Burmese_Consonants],0)),LEFT(BI172,5),
IF(ISNUMBER(MATCH(LEFT(BI172,4),Final_Intermediate[Burmese_Consonants],0)),LEFT(BI172,4),
IF(ISNUMBER(MATCH(LEFT(BI172,3),Final_Intermediate[Burmese_Consonants],0)),LEFT(BI172,3),
IF(ISNUMBER(MATCH(LEFT(BI172,2),Final_Intermediate[Burmese_Consonants],0)),LEFT(BI172,2),
IF(ISNUMBER(MATCH(LEFT(BI172,1),Final_Intermediate[Burmese_Consonants],0)),LEFT(BI172,1),
"")))))))))))))))</f>
        <v/>
      </c>
      <c r="AL172" t="str">
        <f>IF(AND(OR(BJ172="။",BJ172="၊"),LEN(BJ172)=1),BJ172,
IF(ISNUMBER(MATCH(LEFT(BJ172,7),Final_modified_Intermediate[Burmese_Consonants],0)),LEFT(BJ172,7),
IF(ISNUMBER(MATCH(LEFT(BJ172,6),Final_modified_Intermediate[Burmese_Consonants],0)),LEFT(BJ172,6),
IF(ISNUMBER(MATCH(LEFT(BJ172,5),Final_modified_Intermediate[Burmese_Consonants],0)),LEFT(BJ172,5),
IF(ISNUMBER(MATCH(LEFT(BJ172,4),Final_modified_Intermediate[Burmese_Consonants],0)),LEFT(BJ172,4),
IF(ISNUMBER(MATCH(LEFT(BJ172,3),Final_modified_Intermediate[Burmese_Consonants],0)),LEFT(BJ172,3),
IF(ISNUMBER(MATCH(LEFT(BJ172,2),Final_modified_Intermediate[Burmese_Consonants],0)),LEFT(BJ172,2),
IF(ISNUMBER(MATCH(LEFT(BJ172,1),Final_modified_Intermediate[Burmese_Consonants],0)),LEFT(BJ172,1),
IF(ISNUMBER(MATCH(LEFT(BJ172,7),Final_Intermediate[Burmese_Consonants],0)),LEFT(BJ172,7),
IF(ISNUMBER(MATCH(LEFT(BJ172,6),Final_Intermediate[Burmese_Consonants],0)),LEFT(BJ172,6),
IF(ISNUMBER(MATCH(LEFT(BJ172,5),Final_Intermediate[Burmese_Consonants],0)),LEFT(BJ172,5),
IF(ISNUMBER(MATCH(LEFT(BJ172,4),Final_Intermediate[Burmese_Consonants],0)),LEFT(BJ172,4),
IF(ISNUMBER(MATCH(LEFT(BJ172,3),Final_Intermediate[Burmese_Consonants],0)),LEFT(BJ172,3),
IF(ISNUMBER(MATCH(LEFT(BJ172,2),Final_Intermediate[Burmese_Consonants],0)),LEFT(BJ172,2),
IF(ISNUMBER(MATCH(LEFT(BJ172,1),Final_Intermediate[Burmese_Consonants],0)),LEFT(BJ172,1),
"")))))))))))))))</f>
        <v/>
      </c>
      <c r="AN172" t="e">
        <f>Compiler_Burmese[[#This Row],[Sr. No.]]</f>
        <v>#REF!</v>
      </c>
      <c r="AO17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2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72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2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2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2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2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2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2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2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2" t="e">
        <f>[2]!Vocabulary_Burmese[[#This Row],[Sr. No.]]</f>
        <v>#REF!</v>
      </c>
      <c r="BA172" t="str">
        <f>IF(Raw_data_N2_Kanji[[#This Row],[Categorie]]&lt;&gt;"","",
IF(ISNUMBER(MATCH(V,Special_list[Burmese word],0)),"",
SUBSTITUTE(Raw_data_N2_Kanji[[#This Row],[Raw]]," ","")))</f>
        <v>ဂျင်</v>
      </c>
      <c r="BB172" t="str">
        <f>RIGHT(Segregate18[[#This Row],[UPGRADE]],LEN(Segregate18[[#This Row],[UPGRADE]])-LEN(Compiler_Burmese[[#This Row],[1]]))</f>
        <v/>
      </c>
      <c r="BC172" t="str">
        <f>RIGHT(Segregate18[[#This Row],[11]],LEN(Segregate18[[#This Row],[11]])-LEN(Compiler_Burmese[[#This Row],[2]]))</f>
        <v/>
      </c>
      <c r="BD172" t="str">
        <f>RIGHT(Segregate18[[#This Row],[21]],LEN(Segregate18[[#This Row],[21]])-LEN(Compiler_Burmese[[#This Row],[3]]))</f>
        <v/>
      </c>
      <c r="BE172" t="str">
        <f>RIGHT(Segregate18[[#This Row],[31]],LEN(Segregate18[[#This Row],[31]])-LEN(Compiler_Burmese[[#This Row],[4]]))</f>
        <v/>
      </c>
      <c r="BF172" t="str">
        <f>RIGHT(Segregate18[[#This Row],[41]],LEN(Segregate18[[#This Row],[41]])-LEN(Compiler_Burmese[[#This Row],[5]]))</f>
        <v/>
      </c>
      <c r="BG172" t="str">
        <f>RIGHT(Segregate18[[#This Row],[51]],LEN(Segregate18[[#This Row],[51]])-LEN(Compiler_Burmese[[#This Row],[6]]))</f>
        <v/>
      </c>
      <c r="BH172" t="str">
        <f>RIGHT(Segregate18[[#This Row],[61]],LEN(Segregate18[[#This Row],[61]])-LEN(Compiler_Burmese[[#This Row],[7]]))</f>
        <v/>
      </c>
      <c r="BI172" t="str">
        <f>RIGHT(Segregate18[[#This Row],[71]],LEN(Segregate18[[#This Row],[71]])-LEN(Compiler_Burmese[[#This Row],[8]]))</f>
        <v/>
      </c>
      <c r="BJ172" t="str">
        <f>RIGHT(Segregate18[[#This Row],[81]],LEN(Segregate18[[#This Row],[81]])-LEN(Compiler_Burmese[[#This Row],[9]]))</f>
        <v/>
      </c>
    </row>
    <row r="173" spans="1:62" ht="15" customHeight="1" x14ac:dyDescent="0.3">
      <c r="A173">
        <f>IF(Raw_data_N2_Kanji[[#This Row],[Categorie]]&lt;&gt;"",$A172+1,$A172)</f>
        <v>14</v>
      </c>
      <c r="B173" s="6">
        <f>IF(AND(Raw_data_N2_Kanji[[#This Row],[Supporting word 1]]="",Raw_data_N2_Kanji[[#This Row],[Supporting word 2]]=""),$B172,$B172+1)</f>
        <v>0</v>
      </c>
      <c r="C173" s="9">
        <f>ROW()-ROW(Raw_data_N2_Kanji[#Headers])</f>
        <v>171</v>
      </c>
      <c r="D173" s="9" t="s">
        <v>5</v>
      </c>
      <c r="E173" s="9" t="str">
        <f>IF(Raw_data_N2_Kanji[[#This Row],[Categorie]]="",$E172,Raw_data_N2_Kanji[[#This Row],[Categorie]])</f>
        <v>Drinks &amp; beverages</v>
      </c>
      <c r="F173" s="9">
        <f t="shared" si="3"/>
        <v>29</v>
      </c>
      <c r="G173" s="57" t="str">
        <f>Raw_data_N2_Kanji[[#This Row],[Lecture_no]]&amp;"_"&amp;Raw_data_N2_Kanji[[#This Row],[Receipe_no]]</f>
        <v>Drinks &amp; beverages_29</v>
      </c>
      <c r="H173" s="114" t="s">
        <v>27599</v>
      </c>
      <c r="I173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3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ဘရန်ဒီ</v>
      </c>
      <c r="K173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3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3" s="11"/>
      <c r="N173" s="11"/>
      <c r="O173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3" s="126" t="s">
        <v>27784</v>
      </c>
      <c r="Q173" s="12">
        <f>IF(Raw_data_N2_Kanji[[#This Row],[Receipe_no]]=0,$Q172,
$Q172+1)</f>
        <v>157</v>
      </c>
      <c r="R173" s="11"/>
      <c r="S173" s="11">
        <f>IF(Raw_data_N2_Kanji[[#This Row],[Marking]]="",1,"")</f>
        <v>1</v>
      </c>
      <c r="T173" s="11" t="str">
        <f>IF(Raw_data_N2_Kanji[[#This Row],[Marking_blank]]="",SUMPRODUCT(COUNTIF($S$3:$S173,$S173)),"")</f>
        <v/>
      </c>
      <c r="U173" s="12">
        <f>Raw_data_N2_Kanji[[#This Row],[Sr. no.]]</f>
        <v>171</v>
      </c>
      <c r="V173" s="11">
        <f>SUMPRODUCT(COUNTIF($J$3:$J173,$J173))</f>
        <v>1</v>
      </c>
      <c r="W173" s="82">
        <f>LEN('1_Raw_data'!$J173)</f>
        <v>6</v>
      </c>
      <c r="Y173" t="e">
        <f>Segregate18[[#This Row],[Sr. No.]]</f>
        <v>#REF!</v>
      </c>
      <c r="Z173" t="str">
        <f>IF(AND(OR(BA173="။",BA173="၊"),LEN(BA173)=1),BA173,
IF(ISNUMBER(MATCH(LEFT(BA173,7),Final_modified_Intermediate[Burmese_Consonants],0)),LEFT(BA173,7),
IF(ISNUMBER(MATCH(LEFT(BA173,6),Final_modified_Intermediate[Burmese_Consonants],0)),LEFT(BA173,6),
IF(ISNUMBER(MATCH(LEFT(BA173,5),Final_modified_Intermediate[Burmese_Consonants],0)),LEFT(BA173,5),
IF(ISNUMBER(MATCH(LEFT(BA173,4),Final_modified_Intermediate[Burmese_Consonants],0)),LEFT(BA173,4),
IF(ISNUMBER(MATCH(LEFT(BA173,3),Final_modified_Intermediate[Burmese_Consonants],0)),LEFT(BA173,3),
IF(ISNUMBER(MATCH(LEFT(BA173,2),Final_modified_Intermediate[Burmese_Consonants],0)),LEFT(BA173,2),
IF(ISNUMBER(MATCH(LEFT(BA173,1),Final_modified_Intermediate[Burmese_Consonants],0)),LEFT(BA173,1),
IF(ISNUMBER(MATCH(LEFT(BA173,7),Final_Intermediate[Burmese_Consonants],0)),LEFT(BA173,7),
IF(ISNUMBER(MATCH(LEFT(BA173,6),Final_Intermediate[Burmese_Consonants],0)),LEFT(BA173,6),
IF(ISNUMBER(MATCH(LEFT(BA173,5),Final_Intermediate[Burmese_Consonants],0)),LEFT(BA173,5),
IF(ISNUMBER(MATCH(LEFT(BA173,4),Final_Intermediate[Burmese_Consonants],0)),LEFT(BA173,4),
IF(ISNUMBER(MATCH(LEFT(BA173,3),Final_Intermediate[Burmese_Consonants],0)),LEFT(BA173,3),
IF(ISNUMBER(MATCH(LEFT(BA173,2),Final_Intermediate[Burmese_Consonants],0)),LEFT(BA173,2),
IF(ISNUMBER(MATCH(LEFT(BA173,1),Final_Intermediate[Burmese_Consonants],0)),LEFT(BA173,1),
"")))))))))))))))</f>
        <v>ဘ</v>
      </c>
      <c r="AA17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3" t="str">
        <f>IF(AND(OR(BB173="။",BB173="၊"),LEN(BB173)=1),BB173,
IF(ISNUMBER(MATCH(LEFT(BB173,7),Final_modified_Intermediate[Burmese_Consonants],0)),LEFT(BB173,7),
IF(ISNUMBER(MATCH(LEFT(BB173,6),Final_modified_Intermediate[Burmese_Consonants],0)),LEFT(BB173,6),
IF(ISNUMBER(MATCH(LEFT(BB173,5),Final_modified_Intermediate[Burmese_Consonants],0)),LEFT(BB173,5),
IF(ISNUMBER(MATCH(LEFT(BB173,4),Final_modified_Intermediate[Burmese_Consonants],0)),LEFT(BB173,4),
IF(ISNUMBER(MATCH(LEFT(BB173,3),Final_modified_Intermediate[Burmese_Consonants],0)),LEFT(BB173,3),
IF(ISNUMBER(MATCH(LEFT(BB173,2),Final_modified_Intermediate[Burmese_Consonants],0)),LEFT(BB173,2),
IF(ISNUMBER(MATCH(LEFT(BB173,1),Final_modified_Intermediate[Burmese_Consonants],0)),LEFT(BB173,1),
IF(ISNUMBER(MATCH(LEFT(BB173,7),Final_Intermediate[Burmese_Consonants],0)),LEFT(BB173,7),
IF(ISNUMBER(MATCH(LEFT(BB173,6),Final_Intermediate[Burmese_Consonants],0)),LEFT(BB173,6),
IF(ISNUMBER(MATCH(LEFT(BB173,5),Final_Intermediate[Burmese_Consonants],0)),LEFT(BB173,5),
IF(ISNUMBER(MATCH(LEFT(BB173,4),Final_Intermediate[Burmese_Consonants],0)),LEFT(BB173,4),
IF(ISNUMBER(MATCH(LEFT(BB173,3),Final_Intermediate[Burmese_Consonants],0)),LEFT(BB173,3),
IF(ISNUMBER(MATCH(LEFT(BB173,2),Final_Intermediate[Burmese_Consonants],0)),LEFT(BB173,2),
IF(ISNUMBER(MATCH(LEFT(BB173,1),Final_Intermediate[Burmese_Consonants],0)),LEFT(BB173,1),
"")))))))))))))))</f>
        <v>ရန်</v>
      </c>
      <c r="AC17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3" t="str">
        <f>IF(AND(OR(BC173="။",BC173="၊"),LEN(BC173)=1),BC173,
IF(ISNUMBER(MATCH(LEFT(BC173,7),Final_modified_Intermediate[Burmese_Consonants],0)),LEFT(BC173,7),
IF(ISNUMBER(MATCH(LEFT(BC173,6),Final_modified_Intermediate[Burmese_Consonants],0)),LEFT(BC173,6),
IF(ISNUMBER(MATCH(LEFT(BC173,5),Final_modified_Intermediate[Burmese_Consonants],0)),LEFT(BC173,5),
IF(ISNUMBER(MATCH(LEFT(BC173,4),Final_modified_Intermediate[Burmese_Consonants],0)),LEFT(BC173,4),
IF(ISNUMBER(MATCH(LEFT(BC173,3),Final_modified_Intermediate[Burmese_Consonants],0)),LEFT(BC173,3),
IF(ISNUMBER(MATCH(LEFT(BC173,2),Final_modified_Intermediate[Burmese_Consonants],0)),LEFT(BC173,2),
IF(ISNUMBER(MATCH(LEFT(BC173,1),Final_modified_Intermediate[Burmese_Consonants],0)),LEFT(BC173,1),
IF(ISNUMBER(MATCH(LEFT(BC173,7),Final_Intermediate[Burmese_Consonants],0)),LEFT(BC173,7),
IF(ISNUMBER(MATCH(LEFT(BC173,6),Final_Intermediate[Burmese_Consonants],0)),LEFT(BC173,6),
IF(ISNUMBER(MATCH(LEFT(BC173,5),Final_Intermediate[Burmese_Consonants],0)),LEFT(BC173,5),
IF(ISNUMBER(MATCH(LEFT(BC173,4),Final_Intermediate[Burmese_Consonants],0)),LEFT(BC173,4),
IF(ISNUMBER(MATCH(LEFT(BC173,3),Final_Intermediate[Burmese_Consonants],0)),LEFT(BC173,3),
IF(ISNUMBER(MATCH(LEFT(BC173,2),Final_Intermediate[Burmese_Consonants],0)),LEFT(BC173,2),
IF(ISNUMBER(MATCH(LEFT(BC173,1),Final_Intermediate[Burmese_Consonants],0)),LEFT(BC173,1),
"")))))))))))))))</f>
        <v>ဒီ</v>
      </c>
      <c r="AE17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73" t="str">
        <f>IF(AND(OR(BD173="။",BD173="၊"),LEN(BD173)=1),BD173,
IF(ISNUMBER(MATCH(LEFT(BD173,7),Final_modified_Intermediate[Burmese_Consonants],0)),LEFT(BD173,7),
IF(ISNUMBER(MATCH(LEFT(BD173,6),Final_modified_Intermediate[Burmese_Consonants],0)),LEFT(BD173,6),
IF(ISNUMBER(MATCH(LEFT(BD173,5),Final_modified_Intermediate[Burmese_Consonants],0)),LEFT(BD173,5),
IF(ISNUMBER(MATCH(LEFT(BD173,4),Final_modified_Intermediate[Burmese_Consonants],0)),LEFT(BD173,4),
IF(ISNUMBER(MATCH(LEFT(BD173,3),Final_modified_Intermediate[Burmese_Consonants],0)),LEFT(BD173,3),
IF(ISNUMBER(MATCH(LEFT(BD173,2),Final_modified_Intermediate[Burmese_Consonants],0)),LEFT(BD173,2),
IF(ISNUMBER(MATCH(LEFT(BD173,1),Final_modified_Intermediate[Burmese_Consonants],0)),LEFT(BD173,1),
IF(ISNUMBER(MATCH(LEFT(BD173,7),Final_Intermediate[Burmese_Consonants],0)),LEFT(BD173,7),
IF(ISNUMBER(MATCH(LEFT(BD173,6),Final_Intermediate[Burmese_Consonants],0)),LEFT(BD173,6),
IF(ISNUMBER(MATCH(LEFT(BD173,5),Final_Intermediate[Burmese_Consonants],0)),LEFT(BD173,5),
IF(ISNUMBER(MATCH(LEFT(BD173,4),Final_Intermediate[Burmese_Consonants],0)),LEFT(BD173,4),
IF(ISNUMBER(MATCH(LEFT(BD173,3),Final_Intermediate[Burmese_Consonants],0)),LEFT(BD173,3),
IF(ISNUMBER(MATCH(LEFT(BD173,2),Final_Intermediate[Burmese_Consonants],0)),LEFT(BD173,2),
IF(ISNUMBER(MATCH(LEFT(BD173,1),Final_Intermediate[Burmese_Consonants],0)),LEFT(BD173,1),
"")))))))))))))))</f>
        <v/>
      </c>
      <c r="AG173" t="str">
        <f>IF(AND(OR(BE173="။",BE173="၊"),LEN(BE173)=1),BE173,
IF(ISNUMBER(MATCH(LEFT(BE173,7),Final_modified_Intermediate[Burmese_Consonants],0)),LEFT(BE173,7),
IF(ISNUMBER(MATCH(LEFT(BE173,6),Final_modified_Intermediate[Burmese_Consonants],0)),LEFT(BE173,6),
IF(ISNUMBER(MATCH(LEFT(BE173,5),Final_modified_Intermediate[Burmese_Consonants],0)),LEFT(BE173,5),
IF(ISNUMBER(MATCH(LEFT(BE173,4),Final_modified_Intermediate[Burmese_Consonants],0)),LEFT(BE173,4),
IF(ISNUMBER(MATCH(LEFT(BE173,3),Final_modified_Intermediate[Burmese_Consonants],0)),LEFT(BE173,3),
IF(ISNUMBER(MATCH(LEFT(BE173,2),Final_modified_Intermediate[Burmese_Consonants],0)),LEFT(BE173,2),
IF(ISNUMBER(MATCH(LEFT(BE173,1),Final_modified_Intermediate[Burmese_Consonants],0)),LEFT(BE173,1),
IF(ISNUMBER(MATCH(LEFT(BE173,7),Final_Intermediate[Burmese_Consonants],0)),LEFT(BE173,7),
IF(ISNUMBER(MATCH(LEFT(BE173,6),Final_Intermediate[Burmese_Consonants],0)),LEFT(BE173,6),
IF(ISNUMBER(MATCH(LEFT(BE173,5),Final_Intermediate[Burmese_Consonants],0)),LEFT(BE173,5),
IF(ISNUMBER(MATCH(LEFT(BE173,4),Final_Intermediate[Burmese_Consonants],0)),LEFT(BE173,4),
IF(ISNUMBER(MATCH(LEFT(BE173,3),Final_Intermediate[Burmese_Consonants],0)),LEFT(BE173,3),
IF(ISNUMBER(MATCH(LEFT(BE173,2),Final_Intermediate[Burmese_Consonants],0)),LEFT(BE173,2),
IF(ISNUMBER(MATCH(LEFT(BE173,1),Final_Intermediate[Burmese_Consonants],0)),LEFT(BE173,1),
"")))))))))))))))</f>
        <v/>
      </c>
      <c r="AH173" t="str">
        <f>IF(AND(OR(BF173="။",BF173="၊"),LEN(BF173)=1),BF173,
IF(ISNUMBER(MATCH(LEFT(BF173,7),Final_modified_Intermediate[Burmese_Consonants],0)),LEFT(BF173,7),
IF(ISNUMBER(MATCH(LEFT(BF173,6),Final_modified_Intermediate[Burmese_Consonants],0)),LEFT(BF173,6),
IF(ISNUMBER(MATCH(LEFT(BF173,5),Final_modified_Intermediate[Burmese_Consonants],0)),LEFT(BF173,5),
IF(ISNUMBER(MATCH(LEFT(BF173,4),Final_modified_Intermediate[Burmese_Consonants],0)),LEFT(BF173,4),
IF(ISNUMBER(MATCH(LEFT(BF173,3),Final_modified_Intermediate[Burmese_Consonants],0)),LEFT(BF173,3),
IF(ISNUMBER(MATCH(LEFT(BF173,2),Final_modified_Intermediate[Burmese_Consonants],0)),LEFT(BF173,2),
IF(ISNUMBER(MATCH(LEFT(BF173,1),Final_modified_Intermediate[Burmese_Consonants],0)),LEFT(BF173,1),
IF(ISNUMBER(MATCH(LEFT(BF173,7),Final_Intermediate[Burmese_Consonants],0)),LEFT(BF173,7),
IF(ISNUMBER(MATCH(LEFT(BF173,6),Final_Intermediate[Burmese_Consonants],0)),LEFT(BF173,6),
IF(ISNUMBER(MATCH(LEFT(BF173,5),Final_Intermediate[Burmese_Consonants],0)),LEFT(BF173,5),
IF(ISNUMBER(MATCH(LEFT(BF173,4),Final_Intermediate[Burmese_Consonants],0)),LEFT(BF173,4),
IF(ISNUMBER(MATCH(LEFT(BF173,3),Final_Intermediate[Burmese_Consonants],0)),LEFT(BF173,3),
IF(ISNUMBER(MATCH(LEFT(BF173,2),Final_Intermediate[Burmese_Consonants],0)),LEFT(BF173,2),
IF(ISNUMBER(MATCH(LEFT(BF173,1),Final_Intermediate[Burmese_Consonants],0)),LEFT(BF173,1),
"")))))))))))))))</f>
        <v/>
      </c>
      <c r="AI173" t="str">
        <f>IF(AND(OR(BG173="။",BG173="၊"),LEN(BG173)=1),BG173,
IF(ISNUMBER(MATCH(LEFT(BG173,7),Final_modified_Intermediate[Burmese_Consonants],0)),LEFT(BG173,7),
IF(ISNUMBER(MATCH(LEFT(BG173,6),Final_modified_Intermediate[Burmese_Consonants],0)),LEFT(BG173,6),
IF(ISNUMBER(MATCH(LEFT(BG173,5),Final_modified_Intermediate[Burmese_Consonants],0)),LEFT(BG173,5),
IF(ISNUMBER(MATCH(LEFT(BG173,4),Final_modified_Intermediate[Burmese_Consonants],0)),LEFT(BG173,4),
IF(ISNUMBER(MATCH(LEFT(BG173,3),Final_modified_Intermediate[Burmese_Consonants],0)),LEFT(BG173,3),
IF(ISNUMBER(MATCH(LEFT(BG173,2),Final_modified_Intermediate[Burmese_Consonants],0)),LEFT(BG173,2),
IF(ISNUMBER(MATCH(LEFT(BG173,1),Final_modified_Intermediate[Burmese_Consonants],0)),LEFT(BG173,1),
IF(ISNUMBER(MATCH(LEFT(BG173,7),Final_Intermediate[Burmese_Consonants],0)),LEFT(BG173,7),
IF(ISNUMBER(MATCH(LEFT(BG173,6),Final_Intermediate[Burmese_Consonants],0)),LEFT(BG173,6),
IF(ISNUMBER(MATCH(LEFT(BG173,5),Final_Intermediate[Burmese_Consonants],0)),LEFT(BG173,5),
IF(ISNUMBER(MATCH(LEFT(BG173,4),Final_Intermediate[Burmese_Consonants],0)),LEFT(BG173,4),
IF(ISNUMBER(MATCH(LEFT(BG173,3),Final_Intermediate[Burmese_Consonants],0)),LEFT(BG173,3),
IF(ISNUMBER(MATCH(LEFT(BG173,2),Final_Intermediate[Burmese_Consonants],0)),LEFT(BG173,2),
IF(ISNUMBER(MATCH(LEFT(BG173,1),Final_Intermediate[Burmese_Consonants],0)),LEFT(BG173,1),
"")))))))))))))))</f>
        <v/>
      </c>
      <c r="AJ173" t="str">
        <f>IF(AND(OR(BH173="။",BH173="၊"),LEN(BH173)=1),BH173,
IF(ISNUMBER(MATCH(LEFT(BH173,7),Final_modified_Intermediate[Burmese_Consonants],0)),LEFT(BH173,7),
IF(ISNUMBER(MATCH(LEFT(BH173,6),Final_modified_Intermediate[Burmese_Consonants],0)),LEFT(BH173,6),
IF(ISNUMBER(MATCH(LEFT(BH173,5),Final_modified_Intermediate[Burmese_Consonants],0)),LEFT(BH173,5),
IF(ISNUMBER(MATCH(LEFT(BH173,4),Final_modified_Intermediate[Burmese_Consonants],0)),LEFT(BH173,4),
IF(ISNUMBER(MATCH(LEFT(BH173,3),Final_modified_Intermediate[Burmese_Consonants],0)),LEFT(BH173,3),
IF(ISNUMBER(MATCH(LEFT(BH173,2),Final_modified_Intermediate[Burmese_Consonants],0)),LEFT(BH173,2),
IF(ISNUMBER(MATCH(LEFT(BH173,1),Final_modified_Intermediate[Burmese_Consonants],0)),LEFT(BH173,1),
IF(ISNUMBER(MATCH(LEFT(BH173,7),Final_Intermediate[Burmese_Consonants],0)),LEFT(BH173,7),
IF(ISNUMBER(MATCH(LEFT(BH173,6),Final_Intermediate[Burmese_Consonants],0)),LEFT(BH173,6),
IF(ISNUMBER(MATCH(LEFT(BH173,5),Final_Intermediate[Burmese_Consonants],0)),LEFT(BH173,5),
IF(ISNUMBER(MATCH(LEFT(BH173,4),Final_Intermediate[Burmese_Consonants],0)),LEFT(BH173,4),
IF(ISNUMBER(MATCH(LEFT(BH173,3),Final_Intermediate[Burmese_Consonants],0)),LEFT(BH173,3),
IF(ISNUMBER(MATCH(LEFT(BH173,2),Final_Intermediate[Burmese_Consonants],0)),LEFT(BH173,2),
IF(ISNUMBER(MATCH(LEFT(BH173,1),Final_Intermediate[Burmese_Consonants],0)),LEFT(BH173,1),
"")))))))))))))))</f>
        <v/>
      </c>
      <c r="AK173" t="str">
        <f>IF(AND(OR(BI173="။",BI173="၊"),LEN(BI173)=1),BI173,
IF(ISNUMBER(MATCH(LEFT(BI173,7),Final_modified_Intermediate[Burmese_Consonants],0)),LEFT(BI173,7),
IF(ISNUMBER(MATCH(LEFT(BI173,6),Final_modified_Intermediate[Burmese_Consonants],0)),LEFT(BI173,6),
IF(ISNUMBER(MATCH(LEFT(BI173,5),Final_modified_Intermediate[Burmese_Consonants],0)),LEFT(BI173,5),
IF(ISNUMBER(MATCH(LEFT(BI173,4),Final_modified_Intermediate[Burmese_Consonants],0)),LEFT(BI173,4),
IF(ISNUMBER(MATCH(LEFT(BI173,3),Final_modified_Intermediate[Burmese_Consonants],0)),LEFT(BI173,3),
IF(ISNUMBER(MATCH(LEFT(BI173,2),Final_modified_Intermediate[Burmese_Consonants],0)),LEFT(BI173,2),
IF(ISNUMBER(MATCH(LEFT(BI173,1),Final_modified_Intermediate[Burmese_Consonants],0)),LEFT(BI173,1),
IF(ISNUMBER(MATCH(LEFT(BI173,7),Final_Intermediate[Burmese_Consonants],0)),LEFT(BI173,7),
IF(ISNUMBER(MATCH(LEFT(BI173,6),Final_Intermediate[Burmese_Consonants],0)),LEFT(BI173,6),
IF(ISNUMBER(MATCH(LEFT(BI173,5),Final_Intermediate[Burmese_Consonants],0)),LEFT(BI173,5),
IF(ISNUMBER(MATCH(LEFT(BI173,4),Final_Intermediate[Burmese_Consonants],0)),LEFT(BI173,4),
IF(ISNUMBER(MATCH(LEFT(BI173,3),Final_Intermediate[Burmese_Consonants],0)),LEFT(BI173,3),
IF(ISNUMBER(MATCH(LEFT(BI173,2),Final_Intermediate[Burmese_Consonants],0)),LEFT(BI173,2),
IF(ISNUMBER(MATCH(LEFT(BI173,1),Final_Intermediate[Burmese_Consonants],0)),LEFT(BI173,1),
"")))))))))))))))</f>
        <v/>
      </c>
      <c r="AL173" t="str">
        <f>IF(AND(OR(BJ173="။",BJ173="၊"),LEN(BJ173)=1),BJ173,
IF(ISNUMBER(MATCH(LEFT(BJ173,7),Final_modified_Intermediate[Burmese_Consonants],0)),LEFT(BJ173,7),
IF(ISNUMBER(MATCH(LEFT(BJ173,6),Final_modified_Intermediate[Burmese_Consonants],0)),LEFT(BJ173,6),
IF(ISNUMBER(MATCH(LEFT(BJ173,5),Final_modified_Intermediate[Burmese_Consonants],0)),LEFT(BJ173,5),
IF(ISNUMBER(MATCH(LEFT(BJ173,4),Final_modified_Intermediate[Burmese_Consonants],0)),LEFT(BJ173,4),
IF(ISNUMBER(MATCH(LEFT(BJ173,3),Final_modified_Intermediate[Burmese_Consonants],0)),LEFT(BJ173,3),
IF(ISNUMBER(MATCH(LEFT(BJ173,2),Final_modified_Intermediate[Burmese_Consonants],0)),LEFT(BJ173,2),
IF(ISNUMBER(MATCH(LEFT(BJ173,1),Final_modified_Intermediate[Burmese_Consonants],0)),LEFT(BJ173,1),
IF(ISNUMBER(MATCH(LEFT(BJ173,7),Final_Intermediate[Burmese_Consonants],0)),LEFT(BJ173,7),
IF(ISNUMBER(MATCH(LEFT(BJ173,6),Final_Intermediate[Burmese_Consonants],0)),LEFT(BJ173,6),
IF(ISNUMBER(MATCH(LEFT(BJ173,5),Final_Intermediate[Burmese_Consonants],0)),LEFT(BJ173,5),
IF(ISNUMBER(MATCH(LEFT(BJ173,4),Final_Intermediate[Burmese_Consonants],0)),LEFT(BJ173,4),
IF(ISNUMBER(MATCH(LEFT(BJ173,3),Final_Intermediate[Burmese_Consonants],0)),LEFT(BJ173,3),
IF(ISNUMBER(MATCH(LEFT(BJ173,2),Final_Intermediate[Burmese_Consonants],0)),LEFT(BJ173,2),
IF(ISNUMBER(MATCH(LEFT(BJ173,1),Final_Intermediate[Burmese_Consonants],0)),LEFT(BJ173,1),
"")))))))))))))))</f>
        <v/>
      </c>
      <c r="AN173" t="e">
        <f>Compiler_Burmese[[#This Row],[Sr. No.]]</f>
        <v>#REF!</v>
      </c>
      <c r="AO17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73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3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3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3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3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3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3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3" t="e">
        <f>[2]!Vocabulary_Burmese[[#This Row],[Sr. No.]]</f>
        <v>#REF!</v>
      </c>
      <c r="BA173" t="str">
        <f>IF(Raw_data_N2_Kanji[[#This Row],[Categorie]]&lt;&gt;"","",
IF(ISNUMBER(MATCH(V,Special_list[Burmese word],0)),"",
SUBSTITUTE(Raw_data_N2_Kanji[[#This Row],[Raw]]," ","")))</f>
        <v>ဘရန်ဒီ</v>
      </c>
      <c r="BB173" t="str">
        <f>RIGHT(Segregate18[[#This Row],[UPGRADE]],LEN(Segregate18[[#This Row],[UPGRADE]])-LEN(Compiler_Burmese[[#This Row],[1]]))</f>
        <v>ရန်ဒီ</v>
      </c>
      <c r="BC173" t="str">
        <f>RIGHT(Segregate18[[#This Row],[11]],LEN(Segregate18[[#This Row],[11]])-LEN(Compiler_Burmese[[#This Row],[2]]))</f>
        <v>ဒီ</v>
      </c>
      <c r="BD173" t="str">
        <f>RIGHT(Segregate18[[#This Row],[21]],LEN(Segregate18[[#This Row],[21]])-LEN(Compiler_Burmese[[#This Row],[3]]))</f>
        <v/>
      </c>
      <c r="BE173" t="str">
        <f>RIGHT(Segregate18[[#This Row],[31]],LEN(Segregate18[[#This Row],[31]])-LEN(Compiler_Burmese[[#This Row],[4]]))</f>
        <v/>
      </c>
      <c r="BF173" t="str">
        <f>RIGHT(Segregate18[[#This Row],[41]],LEN(Segregate18[[#This Row],[41]])-LEN(Compiler_Burmese[[#This Row],[5]]))</f>
        <v/>
      </c>
      <c r="BG173" t="str">
        <f>RIGHT(Segregate18[[#This Row],[51]],LEN(Segregate18[[#This Row],[51]])-LEN(Compiler_Burmese[[#This Row],[6]]))</f>
        <v/>
      </c>
      <c r="BH173" t="str">
        <f>RIGHT(Segregate18[[#This Row],[61]],LEN(Segregate18[[#This Row],[61]])-LEN(Compiler_Burmese[[#This Row],[7]]))</f>
        <v/>
      </c>
      <c r="BI173" t="str">
        <f>RIGHT(Segregate18[[#This Row],[71]],LEN(Segregate18[[#This Row],[71]])-LEN(Compiler_Burmese[[#This Row],[8]]))</f>
        <v/>
      </c>
      <c r="BJ173" t="str">
        <f>RIGHT(Segregate18[[#This Row],[81]],LEN(Segregate18[[#This Row],[81]])-LEN(Compiler_Burmese[[#This Row],[9]]))</f>
        <v/>
      </c>
    </row>
    <row r="174" spans="1:62" ht="15" customHeight="1" x14ac:dyDescent="0.3">
      <c r="A174">
        <f>IF(Raw_data_N2_Kanji[[#This Row],[Categorie]]&lt;&gt;"",$A173+1,$A173)</f>
        <v>14</v>
      </c>
      <c r="B174" s="6">
        <f>IF(AND(Raw_data_N2_Kanji[[#This Row],[Supporting word 1]]="",Raw_data_N2_Kanji[[#This Row],[Supporting word 2]]=""),$B173,$B173+1)</f>
        <v>0</v>
      </c>
      <c r="C174" s="9">
        <f>ROW()-ROW(Raw_data_N2_Kanji[#Headers])</f>
        <v>172</v>
      </c>
      <c r="D174" s="9" t="s">
        <v>5</v>
      </c>
      <c r="E174" s="9" t="str">
        <f>IF(Raw_data_N2_Kanji[[#This Row],[Categorie]]="",$E173,Raw_data_N2_Kanji[[#This Row],[Categorie]])</f>
        <v>Drinks &amp; beverages</v>
      </c>
      <c r="F174" s="9">
        <f t="shared" si="3"/>
        <v>30</v>
      </c>
      <c r="G174" s="57" t="str">
        <f>Raw_data_N2_Kanji[[#This Row],[Lecture_no]]&amp;"_"&amp;Raw_data_N2_Kanji[[#This Row],[Receipe_no]]</f>
        <v>Drinks &amp; beverages_30</v>
      </c>
      <c r="H174" s="114" t="s">
        <v>5029</v>
      </c>
      <c r="I174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4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ရမ်</v>
      </c>
      <c r="K174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4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4" s="11"/>
      <c r="N174" s="11"/>
      <c r="O174" s="12" t="str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/>
      </c>
      <c r="P174" s="126" t="s">
        <v>27785</v>
      </c>
      <c r="Q174" s="12">
        <f>IF(Raw_data_N2_Kanji[[#This Row],[Receipe_no]]=0,$Q173,
$Q173+1)</f>
        <v>158</v>
      </c>
      <c r="R174" s="11"/>
      <c r="S174" s="11">
        <f>IF(Raw_data_N2_Kanji[[#This Row],[Marking]]="",1,"")</f>
        <v>1</v>
      </c>
      <c r="T174" s="11" t="str">
        <f>IF(Raw_data_N2_Kanji[[#This Row],[Marking_blank]]="",SUMPRODUCT(COUNTIF($S$3:$S174,$S174)),"")</f>
        <v/>
      </c>
      <c r="U174" s="12">
        <f>Raw_data_N2_Kanji[[#This Row],[Sr. no.]]</f>
        <v>172</v>
      </c>
      <c r="V174" s="11">
        <f>SUMPRODUCT(COUNTIF($J$3:$J174,$J174))</f>
        <v>1</v>
      </c>
      <c r="W174" s="82">
        <f>LEN('1_Raw_data'!$J174)</f>
        <v>3</v>
      </c>
      <c r="Y174" t="e">
        <f>Segregate18[[#This Row],[Sr. No.]]</f>
        <v>#REF!</v>
      </c>
      <c r="Z174" t="str">
        <f>IF(AND(OR(BA174="။",BA174="၊"),LEN(BA174)=1),BA174,
IF(ISNUMBER(MATCH(LEFT(BA174,7),Final_modified_Intermediate[Burmese_Consonants],0)),LEFT(BA174,7),
IF(ISNUMBER(MATCH(LEFT(BA174,6),Final_modified_Intermediate[Burmese_Consonants],0)),LEFT(BA174,6),
IF(ISNUMBER(MATCH(LEFT(BA174,5),Final_modified_Intermediate[Burmese_Consonants],0)),LEFT(BA174,5),
IF(ISNUMBER(MATCH(LEFT(BA174,4),Final_modified_Intermediate[Burmese_Consonants],0)),LEFT(BA174,4),
IF(ISNUMBER(MATCH(LEFT(BA174,3),Final_modified_Intermediate[Burmese_Consonants],0)),LEFT(BA174,3),
IF(ISNUMBER(MATCH(LEFT(BA174,2),Final_modified_Intermediate[Burmese_Consonants],0)),LEFT(BA174,2),
IF(ISNUMBER(MATCH(LEFT(BA174,1),Final_modified_Intermediate[Burmese_Consonants],0)),LEFT(BA174,1),
IF(ISNUMBER(MATCH(LEFT(BA174,7),Final_Intermediate[Burmese_Consonants],0)),LEFT(BA174,7),
IF(ISNUMBER(MATCH(LEFT(BA174,6),Final_Intermediate[Burmese_Consonants],0)),LEFT(BA174,6),
IF(ISNUMBER(MATCH(LEFT(BA174,5),Final_Intermediate[Burmese_Consonants],0)),LEFT(BA174,5),
IF(ISNUMBER(MATCH(LEFT(BA174,4),Final_Intermediate[Burmese_Consonants],0)),LEFT(BA174,4),
IF(ISNUMBER(MATCH(LEFT(BA174,3),Final_Intermediate[Burmese_Consonants],0)),LEFT(BA174,3),
IF(ISNUMBER(MATCH(LEFT(BA174,2),Final_Intermediate[Burmese_Consonants],0)),LEFT(BA174,2),
IF(ISNUMBER(MATCH(LEFT(BA174,1),Final_Intermediate[Burmese_Consonants],0)),LEFT(BA174,1),
"")))))))))))))))</f>
        <v>ရမ်</v>
      </c>
      <c r="AA17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4" t="str">
        <f>IF(AND(OR(BB174="။",BB174="၊"),LEN(BB174)=1),BB174,
IF(ISNUMBER(MATCH(LEFT(BB174,7),Final_modified_Intermediate[Burmese_Consonants],0)),LEFT(BB174,7),
IF(ISNUMBER(MATCH(LEFT(BB174,6),Final_modified_Intermediate[Burmese_Consonants],0)),LEFT(BB174,6),
IF(ISNUMBER(MATCH(LEFT(BB174,5),Final_modified_Intermediate[Burmese_Consonants],0)),LEFT(BB174,5),
IF(ISNUMBER(MATCH(LEFT(BB174,4),Final_modified_Intermediate[Burmese_Consonants],0)),LEFT(BB174,4),
IF(ISNUMBER(MATCH(LEFT(BB174,3),Final_modified_Intermediate[Burmese_Consonants],0)),LEFT(BB174,3),
IF(ISNUMBER(MATCH(LEFT(BB174,2),Final_modified_Intermediate[Burmese_Consonants],0)),LEFT(BB174,2),
IF(ISNUMBER(MATCH(LEFT(BB174,1),Final_modified_Intermediate[Burmese_Consonants],0)),LEFT(BB174,1),
IF(ISNUMBER(MATCH(LEFT(BB174,7),Final_Intermediate[Burmese_Consonants],0)),LEFT(BB174,7),
IF(ISNUMBER(MATCH(LEFT(BB174,6),Final_Intermediate[Burmese_Consonants],0)),LEFT(BB174,6),
IF(ISNUMBER(MATCH(LEFT(BB174,5),Final_Intermediate[Burmese_Consonants],0)),LEFT(BB174,5),
IF(ISNUMBER(MATCH(LEFT(BB174,4),Final_Intermediate[Burmese_Consonants],0)),LEFT(BB174,4),
IF(ISNUMBER(MATCH(LEFT(BB174,3),Final_Intermediate[Burmese_Consonants],0)),LEFT(BB174,3),
IF(ISNUMBER(MATCH(LEFT(BB174,2),Final_Intermediate[Burmese_Consonants],0)),LEFT(BB174,2),
IF(ISNUMBER(MATCH(LEFT(BB174,1),Final_Intermediate[Burmese_Consonants],0)),LEFT(BB174,1),
"")))))))))))))))</f>
        <v/>
      </c>
      <c r="AC174" t="str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/>
      </c>
      <c r="AD174" t="str">
        <f>IF(AND(OR(BC174="။",BC174="၊"),LEN(BC174)=1),BC174,
IF(ISNUMBER(MATCH(LEFT(BC174,7),Final_modified_Intermediate[Burmese_Consonants],0)),LEFT(BC174,7),
IF(ISNUMBER(MATCH(LEFT(BC174,6),Final_modified_Intermediate[Burmese_Consonants],0)),LEFT(BC174,6),
IF(ISNUMBER(MATCH(LEFT(BC174,5),Final_modified_Intermediate[Burmese_Consonants],0)),LEFT(BC174,5),
IF(ISNUMBER(MATCH(LEFT(BC174,4),Final_modified_Intermediate[Burmese_Consonants],0)),LEFT(BC174,4),
IF(ISNUMBER(MATCH(LEFT(BC174,3),Final_modified_Intermediate[Burmese_Consonants],0)),LEFT(BC174,3),
IF(ISNUMBER(MATCH(LEFT(BC174,2),Final_modified_Intermediate[Burmese_Consonants],0)),LEFT(BC174,2),
IF(ISNUMBER(MATCH(LEFT(BC174,1),Final_modified_Intermediate[Burmese_Consonants],0)),LEFT(BC174,1),
IF(ISNUMBER(MATCH(LEFT(BC174,7),Final_Intermediate[Burmese_Consonants],0)),LEFT(BC174,7),
IF(ISNUMBER(MATCH(LEFT(BC174,6),Final_Intermediate[Burmese_Consonants],0)),LEFT(BC174,6),
IF(ISNUMBER(MATCH(LEFT(BC174,5),Final_Intermediate[Burmese_Consonants],0)),LEFT(BC174,5),
IF(ISNUMBER(MATCH(LEFT(BC174,4),Final_Intermediate[Burmese_Consonants],0)),LEFT(BC174,4),
IF(ISNUMBER(MATCH(LEFT(BC174,3),Final_Intermediate[Burmese_Consonants],0)),LEFT(BC174,3),
IF(ISNUMBER(MATCH(LEFT(BC174,2),Final_Intermediate[Burmese_Consonants],0)),LEFT(BC174,2),
IF(ISNUMBER(MATCH(LEFT(BC174,1),Final_Intermediate[Burmese_Consonants],0)),LEFT(BC174,1),
"")))))))))))))))</f>
        <v/>
      </c>
      <c r="AE174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4" t="str">
        <f>IF(AND(OR(BD174="။",BD174="၊"),LEN(BD174)=1),BD174,
IF(ISNUMBER(MATCH(LEFT(BD174,7),Final_modified_Intermediate[Burmese_Consonants],0)),LEFT(BD174,7),
IF(ISNUMBER(MATCH(LEFT(BD174,6),Final_modified_Intermediate[Burmese_Consonants],0)),LEFT(BD174,6),
IF(ISNUMBER(MATCH(LEFT(BD174,5),Final_modified_Intermediate[Burmese_Consonants],0)),LEFT(BD174,5),
IF(ISNUMBER(MATCH(LEFT(BD174,4),Final_modified_Intermediate[Burmese_Consonants],0)),LEFT(BD174,4),
IF(ISNUMBER(MATCH(LEFT(BD174,3),Final_modified_Intermediate[Burmese_Consonants],0)),LEFT(BD174,3),
IF(ISNUMBER(MATCH(LEFT(BD174,2),Final_modified_Intermediate[Burmese_Consonants],0)),LEFT(BD174,2),
IF(ISNUMBER(MATCH(LEFT(BD174,1),Final_modified_Intermediate[Burmese_Consonants],0)),LEFT(BD174,1),
IF(ISNUMBER(MATCH(LEFT(BD174,7),Final_Intermediate[Burmese_Consonants],0)),LEFT(BD174,7),
IF(ISNUMBER(MATCH(LEFT(BD174,6),Final_Intermediate[Burmese_Consonants],0)),LEFT(BD174,6),
IF(ISNUMBER(MATCH(LEFT(BD174,5),Final_Intermediate[Burmese_Consonants],0)),LEFT(BD174,5),
IF(ISNUMBER(MATCH(LEFT(BD174,4),Final_Intermediate[Burmese_Consonants],0)),LEFT(BD174,4),
IF(ISNUMBER(MATCH(LEFT(BD174,3),Final_Intermediate[Burmese_Consonants],0)),LEFT(BD174,3),
IF(ISNUMBER(MATCH(LEFT(BD174,2),Final_Intermediate[Burmese_Consonants],0)),LEFT(BD174,2),
IF(ISNUMBER(MATCH(LEFT(BD174,1),Final_Intermediate[Burmese_Consonants],0)),LEFT(BD174,1),
"")))))))))))))))</f>
        <v/>
      </c>
      <c r="AG174" t="str">
        <f>IF(AND(OR(BE174="။",BE174="၊"),LEN(BE174)=1),BE174,
IF(ISNUMBER(MATCH(LEFT(BE174,7),Final_modified_Intermediate[Burmese_Consonants],0)),LEFT(BE174,7),
IF(ISNUMBER(MATCH(LEFT(BE174,6),Final_modified_Intermediate[Burmese_Consonants],0)),LEFT(BE174,6),
IF(ISNUMBER(MATCH(LEFT(BE174,5),Final_modified_Intermediate[Burmese_Consonants],0)),LEFT(BE174,5),
IF(ISNUMBER(MATCH(LEFT(BE174,4),Final_modified_Intermediate[Burmese_Consonants],0)),LEFT(BE174,4),
IF(ISNUMBER(MATCH(LEFT(BE174,3),Final_modified_Intermediate[Burmese_Consonants],0)),LEFT(BE174,3),
IF(ISNUMBER(MATCH(LEFT(BE174,2),Final_modified_Intermediate[Burmese_Consonants],0)),LEFT(BE174,2),
IF(ISNUMBER(MATCH(LEFT(BE174,1),Final_modified_Intermediate[Burmese_Consonants],0)),LEFT(BE174,1),
IF(ISNUMBER(MATCH(LEFT(BE174,7),Final_Intermediate[Burmese_Consonants],0)),LEFT(BE174,7),
IF(ISNUMBER(MATCH(LEFT(BE174,6),Final_Intermediate[Burmese_Consonants],0)),LEFT(BE174,6),
IF(ISNUMBER(MATCH(LEFT(BE174,5),Final_Intermediate[Burmese_Consonants],0)),LEFT(BE174,5),
IF(ISNUMBER(MATCH(LEFT(BE174,4),Final_Intermediate[Burmese_Consonants],0)),LEFT(BE174,4),
IF(ISNUMBER(MATCH(LEFT(BE174,3),Final_Intermediate[Burmese_Consonants],0)),LEFT(BE174,3),
IF(ISNUMBER(MATCH(LEFT(BE174,2),Final_Intermediate[Burmese_Consonants],0)),LEFT(BE174,2),
IF(ISNUMBER(MATCH(LEFT(BE174,1),Final_Intermediate[Burmese_Consonants],0)),LEFT(BE174,1),
"")))))))))))))))</f>
        <v/>
      </c>
      <c r="AH174" t="str">
        <f>IF(AND(OR(BF174="။",BF174="၊"),LEN(BF174)=1),BF174,
IF(ISNUMBER(MATCH(LEFT(BF174,7),Final_modified_Intermediate[Burmese_Consonants],0)),LEFT(BF174,7),
IF(ISNUMBER(MATCH(LEFT(BF174,6),Final_modified_Intermediate[Burmese_Consonants],0)),LEFT(BF174,6),
IF(ISNUMBER(MATCH(LEFT(BF174,5),Final_modified_Intermediate[Burmese_Consonants],0)),LEFT(BF174,5),
IF(ISNUMBER(MATCH(LEFT(BF174,4),Final_modified_Intermediate[Burmese_Consonants],0)),LEFT(BF174,4),
IF(ISNUMBER(MATCH(LEFT(BF174,3),Final_modified_Intermediate[Burmese_Consonants],0)),LEFT(BF174,3),
IF(ISNUMBER(MATCH(LEFT(BF174,2),Final_modified_Intermediate[Burmese_Consonants],0)),LEFT(BF174,2),
IF(ISNUMBER(MATCH(LEFT(BF174,1),Final_modified_Intermediate[Burmese_Consonants],0)),LEFT(BF174,1),
IF(ISNUMBER(MATCH(LEFT(BF174,7),Final_Intermediate[Burmese_Consonants],0)),LEFT(BF174,7),
IF(ISNUMBER(MATCH(LEFT(BF174,6),Final_Intermediate[Burmese_Consonants],0)),LEFT(BF174,6),
IF(ISNUMBER(MATCH(LEFT(BF174,5),Final_Intermediate[Burmese_Consonants],0)),LEFT(BF174,5),
IF(ISNUMBER(MATCH(LEFT(BF174,4),Final_Intermediate[Burmese_Consonants],0)),LEFT(BF174,4),
IF(ISNUMBER(MATCH(LEFT(BF174,3),Final_Intermediate[Burmese_Consonants],0)),LEFT(BF174,3),
IF(ISNUMBER(MATCH(LEFT(BF174,2),Final_Intermediate[Burmese_Consonants],0)),LEFT(BF174,2),
IF(ISNUMBER(MATCH(LEFT(BF174,1),Final_Intermediate[Burmese_Consonants],0)),LEFT(BF174,1),
"")))))))))))))))</f>
        <v/>
      </c>
      <c r="AI174" t="str">
        <f>IF(AND(OR(BG174="။",BG174="၊"),LEN(BG174)=1),BG174,
IF(ISNUMBER(MATCH(LEFT(BG174,7),Final_modified_Intermediate[Burmese_Consonants],0)),LEFT(BG174,7),
IF(ISNUMBER(MATCH(LEFT(BG174,6),Final_modified_Intermediate[Burmese_Consonants],0)),LEFT(BG174,6),
IF(ISNUMBER(MATCH(LEFT(BG174,5),Final_modified_Intermediate[Burmese_Consonants],0)),LEFT(BG174,5),
IF(ISNUMBER(MATCH(LEFT(BG174,4),Final_modified_Intermediate[Burmese_Consonants],0)),LEFT(BG174,4),
IF(ISNUMBER(MATCH(LEFT(BG174,3),Final_modified_Intermediate[Burmese_Consonants],0)),LEFT(BG174,3),
IF(ISNUMBER(MATCH(LEFT(BG174,2),Final_modified_Intermediate[Burmese_Consonants],0)),LEFT(BG174,2),
IF(ISNUMBER(MATCH(LEFT(BG174,1),Final_modified_Intermediate[Burmese_Consonants],0)),LEFT(BG174,1),
IF(ISNUMBER(MATCH(LEFT(BG174,7),Final_Intermediate[Burmese_Consonants],0)),LEFT(BG174,7),
IF(ISNUMBER(MATCH(LEFT(BG174,6),Final_Intermediate[Burmese_Consonants],0)),LEFT(BG174,6),
IF(ISNUMBER(MATCH(LEFT(BG174,5),Final_Intermediate[Burmese_Consonants],0)),LEFT(BG174,5),
IF(ISNUMBER(MATCH(LEFT(BG174,4),Final_Intermediate[Burmese_Consonants],0)),LEFT(BG174,4),
IF(ISNUMBER(MATCH(LEFT(BG174,3),Final_Intermediate[Burmese_Consonants],0)),LEFT(BG174,3),
IF(ISNUMBER(MATCH(LEFT(BG174,2),Final_Intermediate[Burmese_Consonants],0)),LEFT(BG174,2),
IF(ISNUMBER(MATCH(LEFT(BG174,1),Final_Intermediate[Burmese_Consonants],0)),LEFT(BG174,1),
"")))))))))))))))</f>
        <v/>
      </c>
      <c r="AJ174" t="str">
        <f>IF(AND(OR(BH174="။",BH174="၊"),LEN(BH174)=1),BH174,
IF(ISNUMBER(MATCH(LEFT(BH174,7),Final_modified_Intermediate[Burmese_Consonants],0)),LEFT(BH174,7),
IF(ISNUMBER(MATCH(LEFT(BH174,6),Final_modified_Intermediate[Burmese_Consonants],0)),LEFT(BH174,6),
IF(ISNUMBER(MATCH(LEFT(BH174,5),Final_modified_Intermediate[Burmese_Consonants],0)),LEFT(BH174,5),
IF(ISNUMBER(MATCH(LEFT(BH174,4),Final_modified_Intermediate[Burmese_Consonants],0)),LEFT(BH174,4),
IF(ISNUMBER(MATCH(LEFT(BH174,3),Final_modified_Intermediate[Burmese_Consonants],0)),LEFT(BH174,3),
IF(ISNUMBER(MATCH(LEFT(BH174,2),Final_modified_Intermediate[Burmese_Consonants],0)),LEFT(BH174,2),
IF(ISNUMBER(MATCH(LEFT(BH174,1),Final_modified_Intermediate[Burmese_Consonants],0)),LEFT(BH174,1),
IF(ISNUMBER(MATCH(LEFT(BH174,7),Final_Intermediate[Burmese_Consonants],0)),LEFT(BH174,7),
IF(ISNUMBER(MATCH(LEFT(BH174,6),Final_Intermediate[Burmese_Consonants],0)),LEFT(BH174,6),
IF(ISNUMBER(MATCH(LEFT(BH174,5),Final_Intermediate[Burmese_Consonants],0)),LEFT(BH174,5),
IF(ISNUMBER(MATCH(LEFT(BH174,4),Final_Intermediate[Burmese_Consonants],0)),LEFT(BH174,4),
IF(ISNUMBER(MATCH(LEFT(BH174,3),Final_Intermediate[Burmese_Consonants],0)),LEFT(BH174,3),
IF(ISNUMBER(MATCH(LEFT(BH174,2),Final_Intermediate[Burmese_Consonants],0)),LEFT(BH174,2),
IF(ISNUMBER(MATCH(LEFT(BH174,1),Final_Intermediate[Burmese_Consonants],0)),LEFT(BH174,1),
"")))))))))))))))</f>
        <v/>
      </c>
      <c r="AK174" t="str">
        <f>IF(AND(OR(BI174="။",BI174="၊"),LEN(BI174)=1),BI174,
IF(ISNUMBER(MATCH(LEFT(BI174,7),Final_modified_Intermediate[Burmese_Consonants],0)),LEFT(BI174,7),
IF(ISNUMBER(MATCH(LEFT(BI174,6),Final_modified_Intermediate[Burmese_Consonants],0)),LEFT(BI174,6),
IF(ISNUMBER(MATCH(LEFT(BI174,5),Final_modified_Intermediate[Burmese_Consonants],0)),LEFT(BI174,5),
IF(ISNUMBER(MATCH(LEFT(BI174,4),Final_modified_Intermediate[Burmese_Consonants],0)),LEFT(BI174,4),
IF(ISNUMBER(MATCH(LEFT(BI174,3),Final_modified_Intermediate[Burmese_Consonants],0)),LEFT(BI174,3),
IF(ISNUMBER(MATCH(LEFT(BI174,2),Final_modified_Intermediate[Burmese_Consonants],0)),LEFT(BI174,2),
IF(ISNUMBER(MATCH(LEFT(BI174,1),Final_modified_Intermediate[Burmese_Consonants],0)),LEFT(BI174,1),
IF(ISNUMBER(MATCH(LEFT(BI174,7),Final_Intermediate[Burmese_Consonants],0)),LEFT(BI174,7),
IF(ISNUMBER(MATCH(LEFT(BI174,6),Final_Intermediate[Burmese_Consonants],0)),LEFT(BI174,6),
IF(ISNUMBER(MATCH(LEFT(BI174,5),Final_Intermediate[Burmese_Consonants],0)),LEFT(BI174,5),
IF(ISNUMBER(MATCH(LEFT(BI174,4),Final_Intermediate[Burmese_Consonants],0)),LEFT(BI174,4),
IF(ISNUMBER(MATCH(LEFT(BI174,3),Final_Intermediate[Burmese_Consonants],0)),LEFT(BI174,3),
IF(ISNUMBER(MATCH(LEFT(BI174,2),Final_Intermediate[Burmese_Consonants],0)),LEFT(BI174,2),
IF(ISNUMBER(MATCH(LEFT(BI174,1),Final_Intermediate[Burmese_Consonants],0)),LEFT(BI174,1),
"")))))))))))))))</f>
        <v/>
      </c>
      <c r="AL174" t="str">
        <f>IF(AND(OR(BJ174="။",BJ174="၊"),LEN(BJ174)=1),BJ174,
IF(ISNUMBER(MATCH(LEFT(BJ174,7),Final_modified_Intermediate[Burmese_Consonants],0)),LEFT(BJ174,7),
IF(ISNUMBER(MATCH(LEFT(BJ174,6),Final_modified_Intermediate[Burmese_Consonants],0)),LEFT(BJ174,6),
IF(ISNUMBER(MATCH(LEFT(BJ174,5),Final_modified_Intermediate[Burmese_Consonants],0)),LEFT(BJ174,5),
IF(ISNUMBER(MATCH(LEFT(BJ174,4),Final_modified_Intermediate[Burmese_Consonants],0)),LEFT(BJ174,4),
IF(ISNUMBER(MATCH(LEFT(BJ174,3),Final_modified_Intermediate[Burmese_Consonants],0)),LEFT(BJ174,3),
IF(ISNUMBER(MATCH(LEFT(BJ174,2),Final_modified_Intermediate[Burmese_Consonants],0)),LEFT(BJ174,2),
IF(ISNUMBER(MATCH(LEFT(BJ174,1),Final_modified_Intermediate[Burmese_Consonants],0)),LEFT(BJ174,1),
IF(ISNUMBER(MATCH(LEFT(BJ174,7),Final_Intermediate[Burmese_Consonants],0)),LEFT(BJ174,7),
IF(ISNUMBER(MATCH(LEFT(BJ174,6),Final_Intermediate[Burmese_Consonants],0)),LEFT(BJ174,6),
IF(ISNUMBER(MATCH(LEFT(BJ174,5),Final_Intermediate[Burmese_Consonants],0)),LEFT(BJ174,5),
IF(ISNUMBER(MATCH(LEFT(BJ174,4),Final_Intermediate[Burmese_Consonants],0)),LEFT(BJ174,4),
IF(ISNUMBER(MATCH(LEFT(BJ174,3),Final_Intermediate[Burmese_Consonants],0)),LEFT(BJ174,3),
IF(ISNUMBER(MATCH(LEFT(BJ174,2),Final_Intermediate[Burmese_Consonants],0)),LEFT(BJ174,2),
IF(ISNUMBER(MATCH(LEFT(BJ174,1),Final_Intermediate[Burmese_Consonants],0)),LEFT(BJ174,1),
"")))))))))))))))</f>
        <v/>
      </c>
      <c r="AN174" t="e">
        <f>Compiler_Burmese[[#This Row],[Sr. No.]]</f>
        <v>#REF!</v>
      </c>
      <c r="AO17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4" t="str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/>
      </c>
      <c r="AQ174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4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4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4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4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4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4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4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4" t="e">
        <f>[2]!Vocabulary_Burmese[[#This Row],[Sr. No.]]</f>
        <v>#REF!</v>
      </c>
      <c r="BA174" t="str">
        <f>IF(Raw_data_N2_Kanji[[#This Row],[Categorie]]&lt;&gt;"","",
IF(ISNUMBER(MATCH(V,Special_list[Burmese word],0)),"",
SUBSTITUTE(Raw_data_N2_Kanji[[#This Row],[Raw]]," ","")))</f>
        <v>ရမ်</v>
      </c>
      <c r="BB174" t="str">
        <f>RIGHT(Segregate18[[#This Row],[UPGRADE]],LEN(Segregate18[[#This Row],[UPGRADE]])-LEN(Compiler_Burmese[[#This Row],[1]]))</f>
        <v/>
      </c>
      <c r="BC174" t="str">
        <f>RIGHT(Segregate18[[#This Row],[11]],LEN(Segregate18[[#This Row],[11]])-LEN(Compiler_Burmese[[#This Row],[2]]))</f>
        <v/>
      </c>
      <c r="BD174" t="str">
        <f>RIGHT(Segregate18[[#This Row],[21]],LEN(Segregate18[[#This Row],[21]])-LEN(Compiler_Burmese[[#This Row],[3]]))</f>
        <v/>
      </c>
      <c r="BE174" t="str">
        <f>RIGHT(Segregate18[[#This Row],[31]],LEN(Segregate18[[#This Row],[31]])-LEN(Compiler_Burmese[[#This Row],[4]]))</f>
        <v/>
      </c>
      <c r="BF174" t="str">
        <f>RIGHT(Segregate18[[#This Row],[41]],LEN(Segregate18[[#This Row],[41]])-LEN(Compiler_Burmese[[#This Row],[5]]))</f>
        <v/>
      </c>
      <c r="BG174" t="str">
        <f>RIGHT(Segregate18[[#This Row],[51]],LEN(Segregate18[[#This Row],[51]])-LEN(Compiler_Burmese[[#This Row],[6]]))</f>
        <v/>
      </c>
      <c r="BH174" t="str">
        <f>RIGHT(Segregate18[[#This Row],[61]],LEN(Segregate18[[#This Row],[61]])-LEN(Compiler_Burmese[[#This Row],[7]]))</f>
        <v/>
      </c>
      <c r="BI174" t="str">
        <f>RIGHT(Segregate18[[#This Row],[71]],LEN(Segregate18[[#This Row],[71]])-LEN(Compiler_Burmese[[#This Row],[8]]))</f>
        <v/>
      </c>
      <c r="BJ174" t="str">
        <f>RIGHT(Segregate18[[#This Row],[81]],LEN(Segregate18[[#This Row],[81]])-LEN(Compiler_Burmese[[#This Row],[9]]))</f>
        <v/>
      </c>
    </row>
    <row r="175" spans="1:62" ht="15" customHeight="1" x14ac:dyDescent="0.3">
      <c r="A175">
        <f>IF(Raw_data_N2_Kanji[[#This Row],[Categorie]]&lt;&gt;"",$A174+1,$A174)</f>
        <v>14</v>
      </c>
      <c r="B175" s="6">
        <f>IF(AND(Raw_data_N2_Kanji[[#This Row],[Supporting word 1]]="",Raw_data_N2_Kanji[[#This Row],[Supporting word 2]]=""),$B174,$B174+1)</f>
        <v>0</v>
      </c>
      <c r="C175" s="9">
        <f>ROW()-ROW(Raw_data_N2_Kanji[#Headers])</f>
        <v>173</v>
      </c>
      <c r="D175" s="9" t="s">
        <v>5</v>
      </c>
      <c r="E175" s="9" t="str">
        <f>IF(Raw_data_N2_Kanji[[#This Row],[Categorie]]="",$E174,Raw_data_N2_Kanji[[#This Row],[Categorie]])</f>
        <v>Drinks &amp; beverages</v>
      </c>
      <c r="F175" s="9">
        <f t="shared" si="3"/>
        <v>31</v>
      </c>
      <c r="G175" s="57" t="str">
        <f>Raw_data_N2_Kanji[[#This Row],[Lecture_no]]&amp;"_"&amp;Raw_data_N2_Kanji[[#This Row],[Receipe_no]]</f>
        <v>Drinks &amp; beverages_31</v>
      </c>
      <c r="H175" s="114" t="s">
        <v>27600</v>
      </c>
      <c r="I175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5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ဗော့ကာ</v>
      </c>
      <c r="K175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5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5" s="11"/>
      <c r="N175" s="11"/>
      <c r="O175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5" s="126" t="s">
        <v>27789</v>
      </c>
      <c r="Q175" s="12">
        <f>IF(Raw_data_N2_Kanji[[#This Row],[Receipe_no]]=0,$Q174,
$Q174+1)</f>
        <v>159</v>
      </c>
      <c r="R175" s="11"/>
      <c r="S175" s="11">
        <f>IF(Raw_data_N2_Kanji[[#This Row],[Marking]]="",1,"")</f>
        <v>1</v>
      </c>
      <c r="T175" s="11" t="str">
        <f>IF(Raw_data_N2_Kanji[[#This Row],[Marking_blank]]="",SUMPRODUCT(COUNTIF($S$3:$S175,$S175)),"")</f>
        <v/>
      </c>
      <c r="U175" s="12">
        <f>Raw_data_N2_Kanji[[#This Row],[Sr. no.]]</f>
        <v>173</v>
      </c>
      <c r="V175" s="11">
        <f>SUMPRODUCT(COUNTIF($J$3:$J175,$J175))</f>
        <v>1</v>
      </c>
      <c r="W175" s="82">
        <f>LEN('1_Raw_data'!$J175)</f>
        <v>6</v>
      </c>
      <c r="Y175" t="e">
        <f>Segregate18[[#This Row],[Sr. No.]]</f>
        <v>#REF!</v>
      </c>
      <c r="Z175" t="str">
        <f>IF(AND(OR(BA175="။",BA175="၊"),LEN(BA175)=1),BA175,
IF(ISNUMBER(MATCH(LEFT(BA175,7),Final_modified_Intermediate[Burmese_Consonants],0)),LEFT(BA175,7),
IF(ISNUMBER(MATCH(LEFT(BA175,6),Final_modified_Intermediate[Burmese_Consonants],0)),LEFT(BA175,6),
IF(ISNUMBER(MATCH(LEFT(BA175,5),Final_modified_Intermediate[Burmese_Consonants],0)),LEFT(BA175,5),
IF(ISNUMBER(MATCH(LEFT(BA175,4),Final_modified_Intermediate[Burmese_Consonants],0)),LEFT(BA175,4),
IF(ISNUMBER(MATCH(LEFT(BA175,3),Final_modified_Intermediate[Burmese_Consonants],0)),LEFT(BA175,3),
IF(ISNUMBER(MATCH(LEFT(BA175,2),Final_modified_Intermediate[Burmese_Consonants],0)),LEFT(BA175,2),
IF(ISNUMBER(MATCH(LEFT(BA175,1),Final_modified_Intermediate[Burmese_Consonants],0)),LEFT(BA175,1),
IF(ISNUMBER(MATCH(LEFT(BA175,7),Final_Intermediate[Burmese_Consonants],0)),LEFT(BA175,7),
IF(ISNUMBER(MATCH(LEFT(BA175,6),Final_Intermediate[Burmese_Consonants],0)),LEFT(BA175,6),
IF(ISNUMBER(MATCH(LEFT(BA175,5),Final_Intermediate[Burmese_Consonants],0)),LEFT(BA175,5),
IF(ISNUMBER(MATCH(LEFT(BA175,4),Final_Intermediate[Burmese_Consonants],0)),LEFT(BA175,4),
IF(ISNUMBER(MATCH(LEFT(BA175,3),Final_Intermediate[Burmese_Consonants],0)),LEFT(BA175,3),
IF(ISNUMBER(MATCH(LEFT(BA175,2),Final_Intermediate[Burmese_Consonants],0)),LEFT(BA175,2),
IF(ISNUMBER(MATCH(LEFT(BA175,1),Final_Intermediate[Burmese_Consonants],0)),LEFT(BA175,1),
"")))))))))))))))</f>
        <v>ဗော့</v>
      </c>
      <c r="AA17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5" t="str">
        <f>IF(AND(OR(BB175="။",BB175="၊"),LEN(BB175)=1),BB175,
IF(ISNUMBER(MATCH(LEFT(BB175,7),Final_modified_Intermediate[Burmese_Consonants],0)),LEFT(BB175,7),
IF(ISNUMBER(MATCH(LEFT(BB175,6),Final_modified_Intermediate[Burmese_Consonants],0)),LEFT(BB175,6),
IF(ISNUMBER(MATCH(LEFT(BB175,5),Final_modified_Intermediate[Burmese_Consonants],0)),LEFT(BB175,5),
IF(ISNUMBER(MATCH(LEFT(BB175,4),Final_modified_Intermediate[Burmese_Consonants],0)),LEFT(BB175,4),
IF(ISNUMBER(MATCH(LEFT(BB175,3),Final_modified_Intermediate[Burmese_Consonants],0)),LEFT(BB175,3),
IF(ISNUMBER(MATCH(LEFT(BB175,2),Final_modified_Intermediate[Burmese_Consonants],0)),LEFT(BB175,2),
IF(ISNUMBER(MATCH(LEFT(BB175,1),Final_modified_Intermediate[Burmese_Consonants],0)),LEFT(BB175,1),
IF(ISNUMBER(MATCH(LEFT(BB175,7),Final_Intermediate[Burmese_Consonants],0)),LEFT(BB175,7),
IF(ISNUMBER(MATCH(LEFT(BB175,6),Final_Intermediate[Burmese_Consonants],0)),LEFT(BB175,6),
IF(ISNUMBER(MATCH(LEFT(BB175,5),Final_Intermediate[Burmese_Consonants],0)),LEFT(BB175,5),
IF(ISNUMBER(MATCH(LEFT(BB175,4),Final_Intermediate[Burmese_Consonants],0)),LEFT(BB175,4),
IF(ISNUMBER(MATCH(LEFT(BB175,3),Final_Intermediate[Burmese_Consonants],0)),LEFT(BB175,3),
IF(ISNUMBER(MATCH(LEFT(BB175,2),Final_Intermediate[Burmese_Consonants],0)),LEFT(BB175,2),
IF(ISNUMBER(MATCH(LEFT(BB175,1),Final_Intermediate[Burmese_Consonants],0)),LEFT(BB175,1),
"")))))))))))))))</f>
        <v>ကာ</v>
      </c>
      <c r="AC17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5" t="str">
        <f>IF(AND(OR(BC175="။",BC175="၊"),LEN(BC175)=1),BC175,
IF(ISNUMBER(MATCH(LEFT(BC175,7),Final_modified_Intermediate[Burmese_Consonants],0)),LEFT(BC175,7),
IF(ISNUMBER(MATCH(LEFT(BC175,6),Final_modified_Intermediate[Burmese_Consonants],0)),LEFT(BC175,6),
IF(ISNUMBER(MATCH(LEFT(BC175,5),Final_modified_Intermediate[Burmese_Consonants],0)),LEFT(BC175,5),
IF(ISNUMBER(MATCH(LEFT(BC175,4),Final_modified_Intermediate[Burmese_Consonants],0)),LEFT(BC175,4),
IF(ISNUMBER(MATCH(LEFT(BC175,3),Final_modified_Intermediate[Burmese_Consonants],0)),LEFT(BC175,3),
IF(ISNUMBER(MATCH(LEFT(BC175,2),Final_modified_Intermediate[Burmese_Consonants],0)),LEFT(BC175,2),
IF(ISNUMBER(MATCH(LEFT(BC175,1),Final_modified_Intermediate[Burmese_Consonants],0)),LEFT(BC175,1),
IF(ISNUMBER(MATCH(LEFT(BC175,7),Final_Intermediate[Burmese_Consonants],0)),LEFT(BC175,7),
IF(ISNUMBER(MATCH(LEFT(BC175,6),Final_Intermediate[Burmese_Consonants],0)),LEFT(BC175,6),
IF(ISNUMBER(MATCH(LEFT(BC175,5),Final_Intermediate[Burmese_Consonants],0)),LEFT(BC175,5),
IF(ISNUMBER(MATCH(LEFT(BC175,4),Final_Intermediate[Burmese_Consonants],0)),LEFT(BC175,4),
IF(ISNUMBER(MATCH(LEFT(BC175,3),Final_Intermediate[Burmese_Consonants],0)),LEFT(BC175,3),
IF(ISNUMBER(MATCH(LEFT(BC175,2),Final_Intermediate[Burmese_Consonants],0)),LEFT(BC175,2),
IF(ISNUMBER(MATCH(LEFT(BC175,1),Final_Intermediate[Burmese_Consonants],0)),LEFT(BC175,1),
"")))))))))))))))</f>
        <v/>
      </c>
      <c r="AE175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5" t="str">
        <f>IF(AND(OR(BD175="။",BD175="၊"),LEN(BD175)=1),BD175,
IF(ISNUMBER(MATCH(LEFT(BD175,7),Final_modified_Intermediate[Burmese_Consonants],0)),LEFT(BD175,7),
IF(ISNUMBER(MATCH(LEFT(BD175,6),Final_modified_Intermediate[Burmese_Consonants],0)),LEFT(BD175,6),
IF(ISNUMBER(MATCH(LEFT(BD175,5),Final_modified_Intermediate[Burmese_Consonants],0)),LEFT(BD175,5),
IF(ISNUMBER(MATCH(LEFT(BD175,4),Final_modified_Intermediate[Burmese_Consonants],0)),LEFT(BD175,4),
IF(ISNUMBER(MATCH(LEFT(BD175,3),Final_modified_Intermediate[Burmese_Consonants],0)),LEFT(BD175,3),
IF(ISNUMBER(MATCH(LEFT(BD175,2),Final_modified_Intermediate[Burmese_Consonants],0)),LEFT(BD175,2),
IF(ISNUMBER(MATCH(LEFT(BD175,1),Final_modified_Intermediate[Burmese_Consonants],0)),LEFT(BD175,1),
IF(ISNUMBER(MATCH(LEFT(BD175,7),Final_Intermediate[Burmese_Consonants],0)),LEFT(BD175,7),
IF(ISNUMBER(MATCH(LEFT(BD175,6),Final_Intermediate[Burmese_Consonants],0)),LEFT(BD175,6),
IF(ISNUMBER(MATCH(LEFT(BD175,5),Final_Intermediate[Burmese_Consonants],0)),LEFT(BD175,5),
IF(ISNUMBER(MATCH(LEFT(BD175,4),Final_Intermediate[Burmese_Consonants],0)),LEFT(BD175,4),
IF(ISNUMBER(MATCH(LEFT(BD175,3),Final_Intermediate[Burmese_Consonants],0)),LEFT(BD175,3),
IF(ISNUMBER(MATCH(LEFT(BD175,2),Final_Intermediate[Burmese_Consonants],0)),LEFT(BD175,2),
IF(ISNUMBER(MATCH(LEFT(BD175,1),Final_Intermediate[Burmese_Consonants],0)),LEFT(BD175,1),
"")))))))))))))))</f>
        <v/>
      </c>
      <c r="AG175" t="str">
        <f>IF(AND(OR(BE175="။",BE175="၊"),LEN(BE175)=1),BE175,
IF(ISNUMBER(MATCH(LEFT(BE175,7),Final_modified_Intermediate[Burmese_Consonants],0)),LEFT(BE175,7),
IF(ISNUMBER(MATCH(LEFT(BE175,6),Final_modified_Intermediate[Burmese_Consonants],0)),LEFT(BE175,6),
IF(ISNUMBER(MATCH(LEFT(BE175,5),Final_modified_Intermediate[Burmese_Consonants],0)),LEFT(BE175,5),
IF(ISNUMBER(MATCH(LEFT(BE175,4),Final_modified_Intermediate[Burmese_Consonants],0)),LEFT(BE175,4),
IF(ISNUMBER(MATCH(LEFT(BE175,3),Final_modified_Intermediate[Burmese_Consonants],0)),LEFT(BE175,3),
IF(ISNUMBER(MATCH(LEFT(BE175,2),Final_modified_Intermediate[Burmese_Consonants],0)),LEFT(BE175,2),
IF(ISNUMBER(MATCH(LEFT(BE175,1),Final_modified_Intermediate[Burmese_Consonants],0)),LEFT(BE175,1),
IF(ISNUMBER(MATCH(LEFT(BE175,7),Final_Intermediate[Burmese_Consonants],0)),LEFT(BE175,7),
IF(ISNUMBER(MATCH(LEFT(BE175,6),Final_Intermediate[Burmese_Consonants],0)),LEFT(BE175,6),
IF(ISNUMBER(MATCH(LEFT(BE175,5),Final_Intermediate[Burmese_Consonants],0)),LEFT(BE175,5),
IF(ISNUMBER(MATCH(LEFT(BE175,4),Final_Intermediate[Burmese_Consonants],0)),LEFT(BE175,4),
IF(ISNUMBER(MATCH(LEFT(BE175,3),Final_Intermediate[Burmese_Consonants],0)),LEFT(BE175,3),
IF(ISNUMBER(MATCH(LEFT(BE175,2),Final_Intermediate[Burmese_Consonants],0)),LEFT(BE175,2),
IF(ISNUMBER(MATCH(LEFT(BE175,1),Final_Intermediate[Burmese_Consonants],0)),LEFT(BE175,1),
"")))))))))))))))</f>
        <v/>
      </c>
      <c r="AH175" t="str">
        <f>IF(AND(OR(BF175="။",BF175="၊"),LEN(BF175)=1),BF175,
IF(ISNUMBER(MATCH(LEFT(BF175,7),Final_modified_Intermediate[Burmese_Consonants],0)),LEFT(BF175,7),
IF(ISNUMBER(MATCH(LEFT(BF175,6),Final_modified_Intermediate[Burmese_Consonants],0)),LEFT(BF175,6),
IF(ISNUMBER(MATCH(LEFT(BF175,5),Final_modified_Intermediate[Burmese_Consonants],0)),LEFT(BF175,5),
IF(ISNUMBER(MATCH(LEFT(BF175,4),Final_modified_Intermediate[Burmese_Consonants],0)),LEFT(BF175,4),
IF(ISNUMBER(MATCH(LEFT(BF175,3),Final_modified_Intermediate[Burmese_Consonants],0)),LEFT(BF175,3),
IF(ISNUMBER(MATCH(LEFT(BF175,2),Final_modified_Intermediate[Burmese_Consonants],0)),LEFT(BF175,2),
IF(ISNUMBER(MATCH(LEFT(BF175,1),Final_modified_Intermediate[Burmese_Consonants],0)),LEFT(BF175,1),
IF(ISNUMBER(MATCH(LEFT(BF175,7),Final_Intermediate[Burmese_Consonants],0)),LEFT(BF175,7),
IF(ISNUMBER(MATCH(LEFT(BF175,6),Final_Intermediate[Burmese_Consonants],0)),LEFT(BF175,6),
IF(ISNUMBER(MATCH(LEFT(BF175,5),Final_Intermediate[Burmese_Consonants],0)),LEFT(BF175,5),
IF(ISNUMBER(MATCH(LEFT(BF175,4),Final_Intermediate[Burmese_Consonants],0)),LEFT(BF175,4),
IF(ISNUMBER(MATCH(LEFT(BF175,3),Final_Intermediate[Burmese_Consonants],0)),LEFT(BF175,3),
IF(ISNUMBER(MATCH(LEFT(BF175,2),Final_Intermediate[Burmese_Consonants],0)),LEFT(BF175,2),
IF(ISNUMBER(MATCH(LEFT(BF175,1),Final_Intermediate[Burmese_Consonants],0)),LEFT(BF175,1),
"")))))))))))))))</f>
        <v/>
      </c>
      <c r="AI175" t="str">
        <f>IF(AND(OR(BG175="။",BG175="၊"),LEN(BG175)=1),BG175,
IF(ISNUMBER(MATCH(LEFT(BG175,7),Final_modified_Intermediate[Burmese_Consonants],0)),LEFT(BG175,7),
IF(ISNUMBER(MATCH(LEFT(BG175,6),Final_modified_Intermediate[Burmese_Consonants],0)),LEFT(BG175,6),
IF(ISNUMBER(MATCH(LEFT(BG175,5),Final_modified_Intermediate[Burmese_Consonants],0)),LEFT(BG175,5),
IF(ISNUMBER(MATCH(LEFT(BG175,4),Final_modified_Intermediate[Burmese_Consonants],0)),LEFT(BG175,4),
IF(ISNUMBER(MATCH(LEFT(BG175,3),Final_modified_Intermediate[Burmese_Consonants],0)),LEFT(BG175,3),
IF(ISNUMBER(MATCH(LEFT(BG175,2),Final_modified_Intermediate[Burmese_Consonants],0)),LEFT(BG175,2),
IF(ISNUMBER(MATCH(LEFT(BG175,1),Final_modified_Intermediate[Burmese_Consonants],0)),LEFT(BG175,1),
IF(ISNUMBER(MATCH(LEFT(BG175,7),Final_Intermediate[Burmese_Consonants],0)),LEFT(BG175,7),
IF(ISNUMBER(MATCH(LEFT(BG175,6),Final_Intermediate[Burmese_Consonants],0)),LEFT(BG175,6),
IF(ISNUMBER(MATCH(LEFT(BG175,5),Final_Intermediate[Burmese_Consonants],0)),LEFT(BG175,5),
IF(ISNUMBER(MATCH(LEFT(BG175,4),Final_Intermediate[Burmese_Consonants],0)),LEFT(BG175,4),
IF(ISNUMBER(MATCH(LEFT(BG175,3),Final_Intermediate[Burmese_Consonants],0)),LEFT(BG175,3),
IF(ISNUMBER(MATCH(LEFT(BG175,2),Final_Intermediate[Burmese_Consonants],0)),LEFT(BG175,2),
IF(ISNUMBER(MATCH(LEFT(BG175,1),Final_Intermediate[Burmese_Consonants],0)),LEFT(BG175,1),
"")))))))))))))))</f>
        <v/>
      </c>
      <c r="AJ175" t="str">
        <f>IF(AND(OR(BH175="။",BH175="၊"),LEN(BH175)=1),BH175,
IF(ISNUMBER(MATCH(LEFT(BH175,7),Final_modified_Intermediate[Burmese_Consonants],0)),LEFT(BH175,7),
IF(ISNUMBER(MATCH(LEFT(BH175,6),Final_modified_Intermediate[Burmese_Consonants],0)),LEFT(BH175,6),
IF(ISNUMBER(MATCH(LEFT(BH175,5),Final_modified_Intermediate[Burmese_Consonants],0)),LEFT(BH175,5),
IF(ISNUMBER(MATCH(LEFT(BH175,4),Final_modified_Intermediate[Burmese_Consonants],0)),LEFT(BH175,4),
IF(ISNUMBER(MATCH(LEFT(BH175,3),Final_modified_Intermediate[Burmese_Consonants],0)),LEFT(BH175,3),
IF(ISNUMBER(MATCH(LEFT(BH175,2),Final_modified_Intermediate[Burmese_Consonants],0)),LEFT(BH175,2),
IF(ISNUMBER(MATCH(LEFT(BH175,1),Final_modified_Intermediate[Burmese_Consonants],0)),LEFT(BH175,1),
IF(ISNUMBER(MATCH(LEFT(BH175,7),Final_Intermediate[Burmese_Consonants],0)),LEFT(BH175,7),
IF(ISNUMBER(MATCH(LEFT(BH175,6),Final_Intermediate[Burmese_Consonants],0)),LEFT(BH175,6),
IF(ISNUMBER(MATCH(LEFT(BH175,5),Final_Intermediate[Burmese_Consonants],0)),LEFT(BH175,5),
IF(ISNUMBER(MATCH(LEFT(BH175,4),Final_Intermediate[Burmese_Consonants],0)),LEFT(BH175,4),
IF(ISNUMBER(MATCH(LEFT(BH175,3),Final_Intermediate[Burmese_Consonants],0)),LEFT(BH175,3),
IF(ISNUMBER(MATCH(LEFT(BH175,2),Final_Intermediate[Burmese_Consonants],0)),LEFT(BH175,2),
IF(ISNUMBER(MATCH(LEFT(BH175,1),Final_Intermediate[Burmese_Consonants],0)),LEFT(BH175,1),
"")))))))))))))))</f>
        <v/>
      </c>
      <c r="AK175" t="str">
        <f>IF(AND(OR(BI175="။",BI175="၊"),LEN(BI175)=1),BI175,
IF(ISNUMBER(MATCH(LEFT(BI175,7),Final_modified_Intermediate[Burmese_Consonants],0)),LEFT(BI175,7),
IF(ISNUMBER(MATCH(LEFT(BI175,6),Final_modified_Intermediate[Burmese_Consonants],0)),LEFT(BI175,6),
IF(ISNUMBER(MATCH(LEFT(BI175,5),Final_modified_Intermediate[Burmese_Consonants],0)),LEFT(BI175,5),
IF(ISNUMBER(MATCH(LEFT(BI175,4),Final_modified_Intermediate[Burmese_Consonants],0)),LEFT(BI175,4),
IF(ISNUMBER(MATCH(LEFT(BI175,3),Final_modified_Intermediate[Burmese_Consonants],0)),LEFT(BI175,3),
IF(ISNUMBER(MATCH(LEFT(BI175,2),Final_modified_Intermediate[Burmese_Consonants],0)),LEFT(BI175,2),
IF(ISNUMBER(MATCH(LEFT(BI175,1),Final_modified_Intermediate[Burmese_Consonants],0)),LEFT(BI175,1),
IF(ISNUMBER(MATCH(LEFT(BI175,7),Final_Intermediate[Burmese_Consonants],0)),LEFT(BI175,7),
IF(ISNUMBER(MATCH(LEFT(BI175,6),Final_Intermediate[Burmese_Consonants],0)),LEFT(BI175,6),
IF(ISNUMBER(MATCH(LEFT(BI175,5),Final_Intermediate[Burmese_Consonants],0)),LEFT(BI175,5),
IF(ISNUMBER(MATCH(LEFT(BI175,4),Final_Intermediate[Burmese_Consonants],0)),LEFT(BI175,4),
IF(ISNUMBER(MATCH(LEFT(BI175,3),Final_Intermediate[Burmese_Consonants],0)),LEFT(BI175,3),
IF(ISNUMBER(MATCH(LEFT(BI175,2),Final_Intermediate[Burmese_Consonants],0)),LEFT(BI175,2),
IF(ISNUMBER(MATCH(LEFT(BI175,1),Final_Intermediate[Burmese_Consonants],0)),LEFT(BI175,1),
"")))))))))))))))</f>
        <v/>
      </c>
      <c r="AL175" t="str">
        <f>IF(AND(OR(BJ175="။",BJ175="၊"),LEN(BJ175)=1),BJ175,
IF(ISNUMBER(MATCH(LEFT(BJ175,7),Final_modified_Intermediate[Burmese_Consonants],0)),LEFT(BJ175,7),
IF(ISNUMBER(MATCH(LEFT(BJ175,6),Final_modified_Intermediate[Burmese_Consonants],0)),LEFT(BJ175,6),
IF(ISNUMBER(MATCH(LEFT(BJ175,5),Final_modified_Intermediate[Burmese_Consonants],0)),LEFT(BJ175,5),
IF(ISNUMBER(MATCH(LEFT(BJ175,4),Final_modified_Intermediate[Burmese_Consonants],0)),LEFT(BJ175,4),
IF(ISNUMBER(MATCH(LEFT(BJ175,3),Final_modified_Intermediate[Burmese_Consonants],0)),LEFT(BJ175,3),
IF(ISNUMBER(MATCH(LEFT(BJ175,2),Final_modified_Intermediate[Burmese_Consonants],0)),LEFT(BJ175,2),
IF(ISNUMBER(MATCH(LEFT(BJ175,1),Final_modified_Intermediate[Burmese_Consonants],0)),LEFT(BJ175,1),
IF(ISNUMBER(MATCH(LEFT(BJ175,7),Final_Intermediate[Burmese_Consonants],0)),LEFT(BJ175,7),
IF(ISNUMBER(MATCH(LEFT(BJ175,6),Final_Intermediate[Burmese_Consonants],0)),LEFT(BJ175,6),
IF(ISNUMBER(MATCH(LEFT(BJ175,5),Final_Intermediate[Burmese_Consonants],0)),LEFT(BJ175,5),
IF(ISNUMBER(MATCH(LEFT(BJ175,4),Final_Intermediate[Burmese_Consonants],0)),LEFT(BJ175,4),
IF(ISNUMBER(MATCH(LEFT(BJ175,3),Final_Intermediate[Burmese_Consonants],0)),LEFT(BJ175,3),
IF(ISNUMBER(MATCH(LEFT(BJ175,2),Final_Intermediate[Burmese_Consonants],0)),LEFT(BJ175,2),
IF(ISNUMBER(MATCH(LEFT(BJ175,1),Final_Intermediate[Burmese_Consonants],0)),LEFT(BJ175,1),
"")))))))))))))))</f>
        <v/>
      </c>
      <c r="AN175" t="e">
        <f>Compiler_Burmese[[#This Row],[Sr. No.]]</f>
        <v>#REF!</v>
      </c>
      <c r="AO17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5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5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5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5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5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5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5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5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5" t="e">
        <f>[2]!Vocabulary_Burmese[[#This Row],[Sr. No.]]</f>
        <v>#REF!</v>
      </c>
      <c r="BA175" t="str">
        <f>IF(Raw_data_N2_Kanji[[#This Row],[Categorie]]&lt;&gt;"","",
IF(ISNUMBER(MATCH(V,Special_list[Burmese word],0)),"",
SUBSTITUTE(Raw_data_N2_Kanji[[#This Row],[Raw]]," ","")))</f>
        <v>ဗော့ကာ</v>
      </c>
      <c r="BB175" t="str">
        <f>RIGHT(Segregate18[[#This Row],[UPGRADE]],LEN(Segregate18[[#This Row],[UPGRADE]])-LEN(Compiler_Burmese[[#This Row],[1]]))</f>
        <v>ကာ</v>
      </c>
      <c r="BC175" t="str">
        <f>RIGHT(Segregate18[[#This Row],[11]],LEN(Segregate18[[#This Row],[11]])-LEN(Compiler_Burmese[[#This Row],[2]]))</f>
        <v/>
      </c>
      <c r="BD175" t="str">
        <f>RIGHT(Segregate18[[#This Row],[21]],LEN(Segregate18[[#This Row],[21]])-LEN(Compiler_Burmese[[#This Row],[3]]))</f>
        <v/>
      </c>
      <c r="BE175" t="str">
        <f>RIGHT(Segregate18[[#This Row],[31]],LEN(Segregate18[[#This Row],[31]])-LEN(Compiler_Burmese[[#This Row],[4]]))</f>
        <v/>
      </c>
      <c r="BF175" t="str">
        <f>RIGHT(Segregate18[[#This Row],[41]],LEN(Segregate18[[#This Row],[41]])-LEN(Compiler_Burmese[[#This Row],[5]]))</f>
        <v/>
      </c>
      <c r="BG175" t="str">
        <f>RIGHT(Segregate18[[#This Row],[51]],LEN(Segregate18[[#This Row],[51]])-LEN(Compiler_Burmese[[#This Row],[6]]))</f>
        <v/>
      </c>
      <c r="BH175" t="str">
        <f>RIGHT(Segregate18[[#This Row],[61]],LEN(Segregate18[[#This Row],[61]])-LEN(Compiler_Burmese[[#This Row],[7]]))</f>
        <v/>
      </c>
      <c r="BI175" t="str">
        <f>RIGHT(Segregate18[[#This Row],[71]],LEN(Segregate18[[#This Row],[71]])-LEN(Compiler_Burmese[[#This Row],[8]]))</f>
        <v/>
      </c>
      <c r="BJ175" t="str">
        <f>RIGHT(Segregate18[[#This Row],[81]],LEN(Segregate18[[#This Row],[81]])-LEN(Compiler_Burmese[[#This Row],[9]]))</f>
        <v/>
      </c>
    </row>
    <row r="176" spans="1:62" ht="15" customHeight="1" x14ac:dyDescent="0.3">
      <c r="A176">
        <f>IF(Raw_data_N2_Kanji[[#This Row],[Categorie]]&lt;&gt;"",$A175+1,$A175)</f>
        <v>14</v>
      </c>
      <c r="B176" s="6">
        <f>IF(AND(Raw_data_N2_Kanji[[#This Row],[Supporting word 1]]="",Raw_data_N2_Kanji[[#This Row],[Supporting word 2]]=""),$B175,$B175+1)</f>
        <v>0</v>
      </c>
      <c r="C176" s="9">
        <f>ROW()-ROW(Raw_data_N2_Kanji[#Headers])</f>
        <v>174</v>
      </c>
      <c r="D176" s="9" t="s">
        <v>5</v>
      </c>
      <c r="E176" s="9" t="str">
        <f>IF(Raw_data_N2_Kanji[[#This Row],[Categorie]]="",$E175,Raw_data_N2_Kanji[[#This Row],[Categorie]])</f>
        <v>Drinks &amp; beverages</v>
      </c>
      <c r="F176" s="9">
        <f t="shared" si="3"/>
        <v>32</v>
      </c>
      <c r="G176" s="57" t="str">
        <f>Raw_data_N2_Kanji[[#This Row],[Lecture_no]]&amp;"_"&amp;Raw_data_N2_Kanji[[#This Row],[Receipe_no]]</f>
        <v>Drinks &amp; beverages_32</v>
      </c>
      <c r="H176" s="114" t="s">
        <v>27601</v>
      </c>
      <c r="I176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6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မာတီနီ</v>
      </c>
      <c r="K176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6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6" s="11"/>
      <c r="N176" s="11"/>
      <c r="O176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6" s="126" t="s">
        <v>27786</v>
      </c>
      <c r="Q176" s="12">
        <f>IF(Raw_data_N2_Kanji[[#This Row],[Receipe_no]]=0,$Q175,
$Q175+1)</f>
        <v>160</v>
      </c>
      <c r="R176" s="11"/>
      <c r="S176" s="11">
        <f>IF(Raw_data_N2_Kanji[[#This Row],[Marking]]="",1,"")</f>
        <v>1</v>
      </c>
      <c r="T176" s="11" t="str">
        <f>IF(Raw_data_N2_Kanji[[#This Row],[Marking_blank]]="",SUMPRODUCT(COUNTIF($S$3:$S176,$S176)),"")</f>
        <v/>
      </c>
      <c r="U176" s="12">
        <f>Raw_data_N2_Kanji[[#This Row],[Sr. no.]]</f>
        <v>174</v>
      </c>
      <c r="V176" s="11">
        <f>SUMPRODUCT(COUNTIF($J$3:$J176,$J176))</f>
        <v>1</v>
      </c>
      <c r="W176" s="82">
        <f>LEN('1_Raw_data'!$J176)</f>
        <v>6</v>
      </c>
      <c r="Y176" t="e">
        <f>Segregate18[[#This Row],[Sr. No.]]</f>
        <v>#REF!</v>
      </c>
      <c r="Z176" t="str">
        <f>IF(AND(OR(BA176="။",BA176="၊"),LEN(BA176)=1),BA176,
IF(ISNUMBER(MATCH(LEFT(BA176,7),Final_modified_Intermediate[Burmese_Consonants],0)),LEFT(BA176,7),
IF(ISNUMBER(MATCH(LEFT(BA176,6),Final_modified_Intermediate[Burmese_Consonants],0)),LEFT(BA176,6),
IF(ISNUMBER(MATCH(LEFT(BA176,5),Final_modified_Intermediate[Burmese_Consonants],0)),LEFT(BA176,5),
IF(ISNUMBER(MATCH(LEFT(BA176,4),Final_modified_Intermediate[Burmese_Consonants],0)),LEFT(BA176,4),
IF(ISNUMBER(MATCH(LEFT(BA176,3),Final_modified_Intermediate[Burmese_Consonants],0)),LEFT(BA176,3),
IF(ISNUMBER(MATCH(LEFT(BA176,2),Final_modified_Intermediate[Burmese_Consonants],0)),LEFT(BA176,2),
IF(ISNUMBER(MATCH(LEFT(BA176,1),Final_modified_Intermediate[Burmese_Consonants],0)),LEFT(BA176,1),
IF(ISNUMBER(MATCH(LEFT(BA176,7),Final_Intermediate[Burmese_Consonants],0)),LEFT(BA176,7),
IF(ISNUMBER(MATCH(LEFT(BA176,6),Final_Intermediate[Burmese_Consonants],0)),LEFT(BA176,6),
IF(ISNUMBER(MATCH(LEFT(BA176,5),Final_Intermediate[Burmese_Consonants],0)),LEFT(BA176,5),
IF(ISNUMBER(MATCH(LEFT(BA176,4),Final_Intermediate[Burmese_Consonants],0)),LEFT(BA176,4),
IF(ISNUMBER(MATCH(LEFT(BA176,3),Final_Intermediate[Burmese_Consonants],0)),LEFT(BA176,3),
IF(ISNUMBER(MATCH(LEFT(BA176,2),Final_Intermediate[Burmese_Consonants],0)),LEFT(BA176,2),
IF(ISNUMBER(MATCH(LEFT(BA176,1),Final_Intermediate[Burmese_Consonants],0)),LEFT(BA176,1),
"")))))))))))))))</f>
        <v>မာ</v>
      </c>
      <c r="AA17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6" t="str">
        <f>IF(AND(OR(BB176="။",BB176="၊"),LEN(BB176)=1),BB176,
IF(ISNUMBER(MATCH(LEFT(BB176,7),Final_modified_Intermediate[Burmese_Consonants],0)),LEFT(BB176,7),
IF(ISNUMBER(MATCH(LEFT(BB176,6),Final_modified_Intermediate[Burmese_Consonants],0)),LEFT(BB176,6),
IF(ISNUMBER(MATCH(LEFT(BB176,5),Final_modified_Intermediate[Burmese_Consonants],0)),LEFT(BB176,5),
IF(ISNUMBER(MATCH(LEFT(BB176,4),Final_modified_Intermediate[Burmese_Consonants],0)),LEFT(BB176,4),
IF(ISNUMBER(MATCH(LEFT(BB176,3),Final_modified_Intermediate[Burmese_Consonants],0)),LEFT(BB176,3),
IF(ISNUMBER(MATCH(LEFT(BB176,2),Final_modified_Intermediate[Burmese_Consonants],0)),LEFT(BB176,2),
IF(ISNUMBER(MATCH(LEFT(BB176,1),Final_modified_Intermediate[Burmese_Consonants],0)),LEFT(BB176,1),
IF(ISNUMBER(MATCH(LEFT(BB176,7),Final_Intermediate[Burmese_Consonants],0)),LEFT(BB176,7),
IF(ISNUMBER(MATCH(LEFT(BB176,6),Final_Intermediate[Burmese_Consonants],0)),LEFT(BB176,6),
IF(ISNUMBER(MATCH(LEFT(BB176,5),Final_Intermediate[Burmese_Consonants],0)),LEFT(BB176,5),
IF(ISNUMBER(MATCH(LEFT(BB176,4),Final_Intermediate[Burmese_Consonants],0)),LEFT(BB176,4),
IF(ISNUMBER(MATCH(LEFT(BB176,3),Final_Intermediate[Burmese_Consonants],0)),LEFT(BB176,3),
IF(ISNUMBER(MATCH(LEFT(BB176,2),Final_Intermediate[Burmese_Consonants],0)),LEFT(BB176,2),
IF(ISNUMBER(MATCH(LEFT(BB176,1),Final_Intermediate[Burmese_Consonants],0)),LEFT(BB176,1),
"")))))))))))))))</f>
        <v>တီ</v>
      </c>
      <c r="AC17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6" t="str">
        <f>IF(AND(OR(BC176="။",BC176="၊"),LEN(BC176)=1),BC176,
IF(ISNUMBER(MATCH(LEFT(BC176,7),Final_modified_Intermediate[Burmese_Consonants],0)),LEFT(BC176,7),
IF(ISNUMBER(MATCH(LEFT(BC176,6),Final_modified_Intermediate[Burmese_Consonants],0)),LEFT(BC176,6),
IF(ISNUMBER(MATCH(LEFT(BC176,5),Final_modified_Intermediate[Burmese_Consonants],0)),LEFT(BC176,5),
IF(ISNUMBER(MATCH(LEFT(BC176,4),Final_modified_Intermediate[Burmese_Consonants],0)),LEFT(BC176,4),
IF(ISNUMBER(MATCH(LEFT(BC176,3),Final_modified_Intermediate[Burmese_Consonants],0)),LEFT(BC176,3),
IF(ISNUMBER(MATCH(LEFT(BC176,2),Final_modified_Intermediate[Burmese_Consonants],0)),LEFT(BC176,2),
IF(ISNUMBER(MATCH(LEFT(BC176,1),Final_modified_Intermediate[Burmese_Consonants],0)),LEFT(BC176,1),
IF(ISNUMBER(MATCH(LEFT(BC176,7),Final_Intermediate[Burmese_Consonants],0)),LEFT(BC176,7),
IF(ISNUMBER(MATCH(LEFT(BC176,6),Final_Intermediate[Burmese_Consonants],0)),LEFT(BC176,6),
IF(ISNUMBER(MATCH(LEFT(BC176,5),Final_Intermediate[Burmese_Consonants],0)),LEFT(BC176,5),
IF(ISNUMBER(MATCH(LEFT(BC176,4),Final_Intermediate[Burmese_Consonants],0)),LEFT(BC176,4),
IF(ISNUMBER(MATCH(LEFT(BC176,3),Final_Intermediate[Burmese_Consonants],0)),LEFT(BC176,3),
IF(ISNUMBER(MATCH(LEFT(BC176,2),Final_Intermediate[Burmese_Consonants],0)),LEFT(BC176,2),
IF(ISNUMBER(MATCH(LEFT(BC176,1),Final_Intermediate[Burmese_Consonants],0)),LEFT(BC176,1),
"")))))))))))))))</f>
        <v>နီ</v>
      </c>
      <c r="AE17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#REF!</v>
      </c>
      <c r="AF176" t="str">
        <f>IF(AND(OR(BD176="။",BD176="၊"),LEN(BD176)=1),BD176,
IF(ISNUMBER(MATCH(LEFT(BD176,7),Final_modified_Intermediate[Burmese_Consonants],0)),LEFT(BD176,7),
IF(ISNUMBER(MATCH(LEFT(BD176,6),Final_modified_Intermediate[Burmese_Consonants],0)),LEFT(BD176,6),
IF(ISNUMBER(MATCH(LEFT(BD176,5),Final_modified_Intermediate[Burmese_Consonants],0)),LEFT(BD176,5),
IF(ISNUMBER(MATCH(LEFT(BD176,4),Final_modified_Intermediate[Burmese_Consonants],0)),LEFT(BD176,4),
IF(ISNUMBER(MATCH(LEFT(BD176,3),Final_modified_Intermediate[Burmese_Consonants],0)),LEFT(BD176,3),
IF(ISNUMBER(MATCH(LEFT(BD176,2),Final_modified_Intermediate[Burmese_Consonants],0)),LEFT(BD176,2),
IF(ISNUMBER(MATCH(LEFT(BD176,1),Final_modified_Intermediate[Burmese_Consonants],0)),LEFT(BD176,1),
IF(ISNUMBER(MATCH(LEFT(BD176,7),Final_Intermediate[Burmese_Consonants],0)),LEFT(BD176,7),
IF(ISNUMBER(MATCH(LEFT(BD176,6),Final_Intermediate[Burmese_Consonants],0)),LEFT(BD176,6),
IF(ISNUMBER(MATCH(LEFT(BD176,5),Final_Intermediate[Burmese_Consonants],0)),LEFT(BD176,5),
IF(ISNUMBER(MATCH(LEFT(BD176,4),Final_Intermediate[Burmese_Consonants],0)),LEFT(BD176,4),
IF(ISNUMBER(MATCH(LEFT(BD176,3),Final_Intermediate[Burmese_Consonants],0)),LEFT(BD176,3),
IF(ISNUMBER(MATCH(LEFT(BD176,2),Final_Intermediate[Burmese_Consonants],0)),LEFT(BD176,2),
IF(ISNUMBER(MATCH(LEFT(BD176,1),Final_Intermediate[Burmese_Consonants],0)),LEFT(BD176,1),
"")))))))))))))))</f>
        <v/>
      </c>
      <c r="AG176" t="str">
        <f>IF(AND(OR(BE176="။",BE176="၊"),LEN(BE176)=1),BE176,
IF(ISNUMBER(MATCH(LEFT(BE176,7),Final_modified_Intermediate[Burmese_Consonants],0)),LEFT(BE176,7),
IF(ISNUMBER(MATCH(LEFT(BE176,6),Final_modified_Intermediate[Burmese_Consonants],0)),LEFT(BE176,6),
IF(ISNUMBER(MATCH(LEFT(BE176,5),Final_modified_Intermediate[Burmese_Consonants],0)),LEFT(BE176,5),
IF(ISNUMBER(MATCH(LEFT(BE176,4),Final_modified_Intermediate[Burmese_Consonants],0)),LEFT(BE176,4),
IF(ISNUMBER(MATCH(LEFT(BE176,3),Final_modified_Intermediate[Burmese_Consonants],0)),LEFT(BE176,3),
IF(ISNUMBER(MATCH(LEFT(BE176,2),Final_modified_Intermediate[Burmese_Consonants],0)),LEFT(BE176,2),
IF(ISNUMBER(MATCH(LEFT(BE176,1),Final_modified_Intermediate[Burmese_Consonants],0)),LEFT(BE176,1),
IF(ISNUMBER(MATCH(LEFT(BE176,7),Final_Intermediate[Burmese_Consonants],0)),LEFT(BE176,7),
IF(ISNUMBER(MATCH(LEFT(BE176,6),Final_Intermediate[Burmese_Consonants],0)),LEFT(BE176,6),
IF(ISNUMBER(MATCH(LEFT(BE176,5),Final_Intermediate[Burmese_Consonants],0)),LEFT(BE176,5),
IF(ISNUMBER(MATCH(LEFT(BE176,4),Final_Intermediate[Burmese_Consonants],0)),LEFT(BE176,4),
IF(ISNUMBER(MATCH(LEFT(BE176,3),Final_Intermediate[Burmese_Consonants],0)),LEFT(BE176,3),
IF(ISNUMBER(MATCH(LEFT(BE176,2),Final_Intermediate[Burmese_Consonants],0)),LEFT(BE176,2),
IF(ISNUMBER(MATCH(LEFT(BE176,1),Final_Intermediate[Burmese_Consonants],0)),LEFT(BE176,1),
"")))))))))))))))</f>
        <v/>
      </c>
      <c r="AH176" t="str">
        <f>IF(AND(OR(BF176="။",BF176="၊"),LEN(BF176)=1),BF176,
IF(ISNUMBER(MATCH(LEFT(BF176,7),Final_modified_Intermediate[Burmese_Consonants],0)),LEFT(BF176,7),
IF(ISNUMBER(MATCH(LEFT(BF176,6),Final_modified_Intermediate[Burmese_Consonants],0)),LEFT(BF176,6),
IF(ISNUMBER(MATCH(LEFT(BF176,5),Final_modified_Intermediate[Burmese_Consonants],0)),LEFT(BF176,5),
IF(ISNUMBER(MATCH(LEFT(BF176,4),Final_modified_Intermediate[Burmese_Consonants],0)),LEFT(BF176,4),
IF(ISNUMBER(MATCH(LEFT(BF176,3),Final_modified_Intermediate[Burmese_Consonants],0)),LEFT(BF176,3),
IF(ISNUMBER(MATCH(LEFT(BF176,2),Final_modified_Intermediate[Burmese_Consonants],0)),LEFT(BF176,2),
IF(ISNUMBER(MATCH(LEFT(BF176,1),Final_modified_Intermediate[Burmese_Consonants],0)),LEFT(BF176,1),
IF(ISNUMBER(MATCH(LEFT(BF176,7),Final_Intermediate[Burmese_Consonants],0)),LEFT(BF176,7),
IF(ISNUMBER(MATCH(LEFT(BF176,6),Final_Intermediate[Burmese_Consonants],0)),LEFT(BF176,6),
IF(ISNUMBER(MATCH(LEFT(BF176,5),Final_Intermediate[Burmese_Consonants],0)),LEFT(BF176,5),
IF(ISNUMBER(MATCH(LEFT(BF176,4),Final_Intermediate[Burmese_Consonants],0)),LEFT(BF176,4),
IF(ISNUMBER(MATCH(LEFT(BF176,3),Final_Intermediate[Burmese_Consonants],0)),LEFT(BF176,3),
IF(ISNUMBER(MATCH(LEFT(BF176,2),Final_Intermediate[Burmese_Consonants],0)),LEFT(BF176,2),
IF(ISNUMBER(MATCH(LEFT(BF176,1),Final_Intermediate[Burmese_Consonants],0)),LEFT(BF176,1),
"")))))))))))))))</f>
        <v/>
      </c>
      <c r="AI176" t="str">
        <f>IF(AND(OR(BG176="။",BG176="၊"),LEN(BG176)=1),BG176,
IF(ISNUMBER(MATCH(LEFT(BG176,7),Final_modified_Intermediate[Burmese_Consonants],0)),LEFT(BG176,7),
IF(ISNUMBER(MATCH(LEFT(BG176,6),Final_modified_Intermediate[Burmese_Consonants],0)),LEFT(BG176,6),
IF(ISNUMBER(MATCH(LEFT(BG176,5),Final_modified_Intermediate[Burmese_Consonants],0)),LEFT(BG176,5),
IF(ISNUMBER(MATCH(LEFT(BG176,4),Final_modified_Intermediate[Burmese_Consonants],0)),LEFT(BG176,4),
IF(ISNUMBER(MATCH(LEFT(BG176,3),Final_modified_Intermediate[Burmese_Consonants],0)),LEFT(BG176,3),
IF(ISNUMBER(MATCH(LEFT(BG176,2),Final_modified_Intermediate[Burmese_Consonants],0)),LEFT(BG176,2),
IF(ISNUMBER(MATCH(LEFT(BG176,1),Final_modified_Intermediate[Burmese_Consonants],0)),LEFT(BG176,1),
IF(ISNUMBER(MATCH(LEFT(BG176,7),Final_Intermediate[Burmese_Consonants],0)),LEFT(BG176,7),
IF(ISNUMBER(MATCH(LEFT(BG176,6),Final_Intermediate[Burmese_Consonants],0)),LEFT(BG176,6),
IF(ISNUMBER(MATCH(LEFT(BG176,5),Final_Intermediate[Burmese_Consonants],0)),LEFT(BG176,5),
IF(ISNUMBER(MATCH(LEFT(BG176,4),Final_Intermediate[Burmese_Consonants],0)),LEFT(BG176,4),
IF(ISNUMBER(MATCH(LEFT(BG176,3),Final_Intermediate[Burmese_Consonants],0)),LEFT(BG176,3),
IF(ISNUMBER(MATCH(LEFT(BG176,2),Final_Intermediate[Burmese_Consonants],0)),LEFT(BG176,2),
IF(ISNUMBER(MATCH(LEFT(BG176,1),Final_Intermediate[Burmese_Consonants],0)),LEFT(BG176,1),
"")))))))))))))))</f>
        <v/>
      </c>
      <c r="AJ176" t="str">
        <f>IF(AND(OR(BH176="။",BH176="၊"),LEN(BH176)=1),BH176,
IF(ISNUMBER(MATCH(LEFT(BH176,7),Final_modified_Intermediate[Burmese_Consonants],0)),LEFT(BH176,7),
IF(ISNUMBER(MATCH(LEFT(BH176,6),Final_modified_Intermediate[Burmese_Consonants],0)),LEFT(BH176,6),
IF(ISNUMBER(MATCH(LEFT(BH176,5),Final_modified_Intermediate[Burmese_Consonants],0)),LEFT(BH176,5),
IF(ISNUMBER(MATCH(LEFT(BH176,4),Final_modified_Intermediate[Burmese_Consonants],0)),LEFT(BH176,4),
IF(ISNUMBER(MATCH(LEFT(BH176,3),Final_modified_Intermediate[Burmese_Consonants],0)),LEFT(BH176,3),
IF(ISNUMBER(MATCH(LEFT(BH176,2),Final_modified_Intermediate[Burmese_Consonants],0)),LEFT(BH176,2),
IF(ISNUMBER(MATCH(LEFT(BH176,1),Final_modified_Intermediate[Burmese_Consonants],0)),LEFT(BH176,1),
IF(ISNUMBER(MATCH(LEFT(BH176,7),Final_Intermediate[Burmese_Consonants],0)),LEFT(BH176,7),
IF(ISNUMBER(MATCH(LEFT(BH176,6),Final_Intermediate[Burmese_Consonants],0)),LEFT(BH176,6),
IF(ISNUMBER(MATCH(LEFT(BH176,5),Final_Intermediate[Burmese_Consonants],0)),LEFT(BH176,5),
IF(ISNUMBER(MATCH(LEFT(BH176,4),Final_Intermediate[Burmese_Consonants],0)),LEFT(BH176,4),
IF(ISNUMBER(MATCH(LEFT(BH176,3),Final_Intermediate[Burmese_Consonants],0)),LEFT(BH176,3),
IF(ISNUMBER(MATCH(LEFT(BH176,2),Final_Intermediate[Burmese_Consonants],0)),LEFT(BH176,2),
IF(ISNUMBER(MATCH(LEFT(BH176,1),Final_Intermediate[Burmese_Consonants],0)),LEFT(BH176,1),
"")))))))))))))))</f>
        <v/>
      </c>
      <c r="AK176" t="str">
        <f>IF(AND(OR(BI176="။",BI176="၊"),LEN(BI176)=1),BI176,
IF(ISNUMBER(MATCH(LEFT(BI176,7),Final_modified_Intermediate[Burmese_Consonants],0)),LEFT(BI176,7),
IF(ISNUMBER(MATCH(LEFT(BI176,6),Final_modified_Intermediate[Burmese_Consonants],0)),LEFT(BI176,6),
IF(ISNUMBER(MATCH(LEFT(BI176,5),Final_modified_Intermediate[Burmese_Consonants],0)),LEFT(BI176,5),
IF(ISNUMBER(MATCH(LEFT(BI176,4),Final_modified_Intermediate[Burmese_Consonants],0)),LEFT(BI176,4),
IF(ISNUMBER(MATCH(LEFT(BI176,3),Final_modified_Intermediate[Burmese_Consonants],0)),LEFT(BI176,3),
IF(ISNUMBER(MATCH(LEFT(BI176,2),Final_modified_Intermediate[Burmese_Consonants],0)),LEFT(BI176,2),
IF(ISNUMBER(MATCH(LEFT(BI176,1),Final_modified_Intermediate[Burmese_Consonants],0)),LEFT(BI176,1),
IF(ISNUMBER(MATCH(LEFT(BI176,7),Final_Intermediate[Burmese_Consonants],0)),LEFT(BI176,7),
IF(ISNUMBER(MATCH(LEFT(BI176,6),Final_Intermediate[Burmese_Consonants],0)),LEFT(BI176,6),
IF(ISNUMBER(MATCH(LEFT(BI176,5),Final_Intermediate[Burmese_Consonants],0)),LEFT(BI176,5),
IF(ISNUMBER(MATCH(LEFT(BI176,4),Final_Intermediate[Burmese_Consonants],0)),LEFT(BI176,4),
IF(ISNUMBER(MATCH(LEFT(BI176,3),Final_Intermediate[Burmese_Consonants],0)),LEFT(BI176,3),
IF(ISNUMBER(MATCH(LEFT(BI176,2),Final_Intermediate[Burmese_Consonants],0)),LEFT(BI176,2),
IF(ISNUMBER(MATCH(LEFT(BI176,1),Final_Intermediate[Burmese_Consonants],0)),LEFT(BI176,1),
"")))))))))))))))</f>
        <v/>
      </c>
      <c r="AL176" t="str">
        <f>IF(AND(OR(BJ176="။",BJ176="၊"),LEN(BJ176)=1),BJ176,
IF(ISNUMBER(MATCH(LEFT(BJ176,7),Final_modified_Intermediate[Burmese_Consonants],0)),LEFT(BJ176,7),
IF(ISNUMBER(MATCH(LEFT(BJ176,6),Final_modified_Intermediate[Burmese_Consonants],0)),LEFT(BJ176,6),
IF(ISNUMBER(MATCH(LEFT(BJ176,5),Final_modified_Intermediate[Burmese_Consonants],0)),LEFT(BJ176,5),
IF(ISNUMBER(MATCH(LEFT(BJ176,4),Final_modified_Intermediate[Burmese_Consonants],0)),LEFT(BJ176,4),
IF(ISNUMBER(MATCH(LEFT(BJ176,3),Final_modified_Intermediate[Burmese_Consonants],0)),LEFT(BJ176,3),
IF(ISNUMBER(MATCH(LEFT(BJ176,2),Final_modified_Intermediate[Burmese_Consonants],0)),LEFT(BJ176,2),
IF(ISNUMBER(MATCH(LEFT(BJ176,1),Final_modified_Intermediate[Burmese_Consonants],0)),LEFT(BJ176,1),
IF(ISNUMBER(MATCH(LEFT(BJ176,7),Final_Intermediate[Burmese_Consonants],0)),LEFT(BJ176,7),
IF(ISNUMBER(MATCH(LEFT(BJ176,6),Final_Intermediate[Burmese_Consonants],0)),LEFT(BJ176,6),
IF(ISNUMBER(MATCH(LEFT(BJ176,5),Final_Intermediate[Burmese_Consonants],0)),LEFT(BJ176,5),
IF(ISNUMBER(MATCH(LEFT(BJ176,4),Final_Intermediate[Burmese_Consonants],0)),LEFT(BJ176,4),
IF(ISNUMBER(MATCH(LEFT(BJ176,3),Final_Intermediate[Burmese_Consonants],0)),LEFT(BJ176,3),
IF(ISNUMBER(MATCH(LEFT(BJ176,2),Final_Intermediate[Burmese_Consonants],0)),LEFT(BJ176,2),
IF(ISNUMBER(MATCH(LEFT(BJ176,1),Final_Intermediate[Burmese_Consonants],0)),LEFT(BJ176,1),
"")))))))))))))))</f>
        <v/>
      </c>
      <c r="AN176" t="e">
        <f>Compiler_Burmese[[#This Row],[Sr. No.]]</f>
        <v>#REF!</v>
      </c>
      <c r="AO17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#REF!</v>
      </c>
      <c r="AR176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6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6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6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6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6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6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6" t="e">
        <f>[2]!Vocabulary_Burmese[[#This Row],[Sr. No.]]</f>
        <v>#REF!</v>
      </c>
      <c r="BA176" t="str">
        <f>IF(Raw_data_N2_Kanji[[#This Row],[Categorie]]&lt;&gt;"","",
IF(ISNUMBER(MATCH(V,Special_list[Burmese word],0)),"",
SUBSTITUTE(Raw_data_N2_Kanji[[#This Row],[Raw]]," ","")))</f>
        <v>မာတီနီ</v>
      </c>
      <c r="BB176" t="str">
        <f>RIGHT(Segregate18[[#This Row],[UPGRADE]],LEN(Segregate18[[#This Row],[UPGRADE]])-LEN(Compiler_Burmese[[#This Row],[1]]))</f>
        <v>တီနီ</v>
      </c>
      <c r="BC176" t="str">
        <f>RIGHT(Segregate18[[#This Row],[11]],LEN(Segregate18[[#This Row],[11]])-LEN(Compiler_Burmese[[#This Row],[2]]))</f>
        <v>နီ</v>
      </c>
      <c r="BD176" t="str">
        <f>RIGHT(Segregate18[[#This Row],[21]],LEN(Segregate18[[#This Row],[21]])-LEN(Compiler_Burmese[[#This Row],[3]]))</f>
        <v/>
      </c>
      <c r="BE176" t="str">
        <f>RIGHT(Segregate18[[#This Row],[31]],LEN(Segregate18[[#This Row],[31]])-LEN(Compiler_Burmese[[#This Row],[4]]))</f>
        <v/>
      </c>
      <c r="BF176" t="str">
        <f>RIGHT(Segregate18[[#This Row],[41]],LEN(Segregate18[[#This Row],[41]])-LEN(Compiler_Burmese[[#This Row],[5]]))</f>
        <v/>
      </c>
      <c r="BG176" t="str">
        <f>RIGHT(Segregate18[[#This Row],[51]],LEN(Segregate18[[#This Row],[51]])-LEN(Compiler_Burmese[[#This Row],[6]]))</f>
        <v/>
      </c>
      <c r="BH176" t="str">
        <f>RIGHT(Segregate18[[#This Row],[61]],LEN(Segregate18[[#This Row],[61]])-LEN(Compiler_Burmese[[#This Row],[7]]))</f>
        <v/>
      </c>
      <c r="BI176" t="str">
        <f>RIGHT(Segregate18[[#This Row],[71]],LEN(Segregate18[[#This Row],[71]])-LEN(Compiler_Burmese[[#This Row],[8]]))</f>
        <v/>
      </c>
      <c r="BJ176" t="str">
        <f>RIGHT(Segregate18[[#This Row],[81]],LEN(Segregate18[[#This Row],[81]])-LEN(Compiler_Burmese[[#This Row],[9]]))</f>
        <v/>
      </c>
    </row>
    <row r="177" spans="1:62" ht="15" customHeight="1" x14ac:dyDescent="0.3">
      <c r="A177">
        <f>IF(Raw_data_N2_Kanji[[#This Row],[Categorie]]&lt;&gt;"",$A176+1,$A176)</f>
        <v>14</v>
      </c>
      <c r="B177" s="6">
        <f>IF(AND(Raw_data_N2_Kanji[[#This Row],[Supporting word 1]]="",Raw_data_N2_Kanji[[#This Row],[Supporting word 2]]=""),$B176,$B176+1)</f>
        <v>0</v>
      </c>
      <c r="C177" s="9">
        <f>ROW()-ROW(Raw_data_N2_Kanji[#Headers])</f>
        <v>175</v>
      </c>
      <c r="D177" s="9" t="s">
        <v>5</v>
      </c>
      <c r="E177" s="9" t="str">
        <f>IF(Raw_data_N2_Kanji[[#This Row],[Categorie]]="",$E176,Raw_data_N2_Kanji[[#This Row],[Categorie]])</f>
        <v>Drinks &amp; beverages</v>
      </c>
      <c r="F177" s="9">
        <f t="shared" si="3"/>
        <v>33</v>
      </c>
      <c r="G177" s="57" t="str">
        <f>Raw_data_N2_Kanji[[#This Row],[Lecture_no]]&amp;"_"&amp;Raw_data_N2_Kanji[[#This Row],[Receipe_no]]</f>
        <v>Drinks &amp; beverages_33</v>
      </c>
      <c r="H177" s="114" t="s">
        <v>27602</v>
      </c>
      <c r="I177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7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ရှယ်ရီ</v>
      </c>
      <c r="K177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7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7" s="11"/>
      <c r="N177" s="11"/>
      <c r="O177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7" s="126" t="s">
        <v>27787</v>
      </c>
      <c r="Q177" s="12">
        <f>IF(Raw_data_N2_Kanji[[#This Row],[Receipe_no]]=0,$Q176,
$Q176+1)</f>
        <v>161</v>
      </c>
      <c r="R177" s="11"/>
      <c r="S177" s="11">
        <f>IF(Raw_data_N2_Kanji[[#This Row],[Marking]]="",1,"")</f>
        <v>1</v>
      </c>
      <c r="T177" s="11" t="str">
        <f>IF(Raw_data_N2_Kanji[[#This Row],[Marking_blank]]="",SUMPRODUCT(COUNTIF($S$3:$S177,$S177)),"")</f>
        <v/>
      </c>
      <c r="U177" s="12">
        <f>Raw_data_N2_Kanji[[#This Row],[Sr. no.]]</f>
        <v>175</v>
      </c>
      <c r="V177" s="11">
        <f>SUMPRODUCT(COUNTIF($J$3:$J177,$J177))</f>
        <v>1</v>
      </c>
      <c r="W177" s="82">
        <f>LEN('1_Raw_data'!$J177)</f>
        <v>6</v>
      </c>
      <c r="Y177" t="e">
        <f>Segregate18[[#This Row],[Sr. No.]]</f>
        <v>#REF!</v>
      </c>
      <c r="Z177" t="str">
        <f>IF(AND(OR(BA177="။",BA177="၊"),LEN(BA177)=1),BA177,
IF(ISNUMBER(MATCH(LEFT(BA177,7),Final_modified_Intermediate[Burmese_Consonants],0)),LEFT(BA177,7),
IF(ISNUMBER(MATCH(LEFT(BA177,6),Final_modified_Intermediate[Burmese_Consonants],0)),LEFT(BA177,6),
IF(ISNUMBER(MATCH(LEFT(BA177,5),Final_modified_Intermediate[Burmese_Consonants],0)),LEFT(BA177,5),
IF(ISNUMBER(MATCH(LEFT(BA177,4),Final_modified_Intermediate[Burmese_Consonants],0)),LEFT(BA177,4),
IF(ISNUMBER(MATCH(LEFT(BA177,3),Final_modified_Intermediate[Burmese_Consonants],0)),LEFT(BA177,3),
IF(ISNUMBER(MATCH(LEFT(BA177,2),Final_modified_Intermediate[Burmese_Consonants],0)),LEFT(BA177,2),
IF(ISNUMBER(MATCH(LEFT(BA177,1),Final_modified_Intermediate[Burmese_Consonants],0)),LEFT(BA177,1),
IF(ISNUMBER(MATCH(LEFT(BA177,7),Final_Intermediate[Burmese_Consonants],0)),LEFT(BA177,7),
IF(ISNUMBER(MATCH(LEFT(BA177,6),Final_Intermediate[Burmese_Consonants],0)),LEFT(BA177,6),
IF(ISNUMBER(MATCH(LEFT(BA177,5),Final_Intermediate[Burmese_Consonants],0)),LEFT(BA177,5),
IF(ISNUMBER(MATCH(LEFT(BA177,4),Final_Intermediate[Burmese_Consonants],0)),LEFT(BA177,4),
IF(ISNUMBER(MATCH(LEFT(BA177,3),Final_Intermediate[Burmese_Consonants],0)),LEFT(BA177,3),
IF(ISNUMBER(MATCH(LEFT(BA177,2),Final_Intermediate[Burmese_Consonants],0)),LEFT(BA177,2),
IF(ISNUMBER(MATCH(LEFT(BA177,1),Final_Intermediate[Burmese_Consonants],0)),LEFT(BA177,1),
"")))))))))))))))</f>
        <v>ရှယ်</v>
      </c>
      <c r="AA17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7" t="str">
        <f>IF(AND(OR(BB177="။",BB177="၊"),LEN(BB177)=1),BB177,
IF(ISNUMBER(MATCH(LEFT(BB177,7),Final_modified_Intermediate[Burmese_Consonants],0)),LEFT(BB177,7),
IF(ISNUMBER(MATCH(LEFT(BB177,6),Final_modified_Intermediate[Burmese_Consonants],0)),LEFT(BB177,6),
IF(ISNUMBER(MATCH(LEFT(BB177,5),Final_modified_Intermediate[Burmese_Consonants],0)),LEFT(BB177,5),
IF(ISNUMBER(MATCH(LEFT(BB177,4),Final_modified_Intermediate[Burmese_Consonants],0)),LEFT(BB177,4),
IF(ISNUMBER(MATCH(LEFT(BB177,3),Final_modified_Intermediate[Burmese_Consonants],0)),LEFT(BB177,3),
IF(ISNUMBER(MATCH(LEFT(BB177,2),Final_modified_Intermediate[Burmese_Consonants],0)),LEFT(BB177,2),
IF(ISNUMBER(MATCH(LEFT(BB177,1),Final_modified_Intermediate[Burmese_Consonants],0)),LEFT(BB177,1),
IF(ISNUMBER(MATCH(LEFT(BB177,7),Final_Intermediate[Burmese_Consonants],0)),LEFT(BB177,7),
IF(ISNUMBER(MATCH(LEFT(BB177,6),Final_Intermediate[Burmese_Consonants],0)),LEFT(BB177,6),
IF(ISNUMBER(MATCH(LEFT(BB177,5),Final_Intermediate[Burmese_Consonants],0)),LEFT(BB177,5),
IF(ISNUMBER(MATCH(LEFT(BB177,4),Final_Intermediate[Burmese_Consonants],0)),LEFT(BB177,4),
IF(ISNUMBER(MATCH(LEFT(BB177,3),Final_Intermediate[Burmese_Consonants],0)),LEFT(BB177,3),
IF(ISNUMBER(MATCH(LEFT(BB177,2),Final_Intermediate[Burmese_Consonants],0)),LEFT(BB177,2),
IF(ISNUMBER(MATCH(LEFT(BB177,1),Final_Intermediate[Burmese_Consonants],0)),LEFT(BB177,1),
"")))))))))))))))</f>
        <v>ရီ</v>
      </c>
      <c r="AC17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7" t="str">
        <f>IF(AND(OR(BC177="။",BC177="၊"),LEN(BC177)=1),BC177,
IF(ISNUMBER(MATCH(LEFT(BC177,7),Final_modified_Intermediate[Burmese_Consonants],0)),LEFT(BC177,7),
IF(ISNUMBER(MATCH(LEFT(BC177,6),Final_modified_Intermediate[Burmese_Consonants],0)),LEFT(BC177,6),
IF(ISNUMBER(MATCH(LEFT(BC177,5),Final_modified_Intermediate[Burmese_Consonants],0)),LEFT(BC177,5),
IF(ISNUMBER(MATCH(LEFT(BC177,4),Final_modified_Intermediate[Burmese_Consonants],0)),LEFT(BC177,4),
IF(ISNUMBER(MATCH(LEFT(BC177,3),Final_modified_Intermediate[Burmese_Consonants],0)),LEFT(BC177,3),
IF(ISNUMBER(MATCH(LEFT(BC177,2),Final_modified_Intermediate[Burmese_Consonants],0)),LEFT(BC177,2),
IF(ISNUMBER(MATCH(LEFT(BC177,1),Final_modified_Intermediate[Burmese_Consonants],0)),LEFT(BC177,1),
IF(ISNUMBER(MATCH(LEFT(BC177,7),Final_Intermediate[Burmese_Consonants],0)),LEFT(BC177,7),
IF(ISNUMBER(MATCH(LEFT(BC177,6),Final_Intermediate[Burmese_Consonants],0)),LEFT(BC177,6),
IF(ISNUMBER(MATCH(LEFT(BC177,5),Final_Intermediate[Burmese_Consonants],0)),LEFT(BC177,5),
IF(ISNUMBER(MATCH(LEFT(BC177,4),Final_Intermediate[Burmese_Consonants],0)),LEFT(BC177,4),
IF(ISNUMBER(MATCH(LEFT(BC177,3),Final_Intermediate[Burmese_Consonants],0)),LEFT(BC177,3),
IF(ISNUMBER(MATCH(LEFT(BC177,2),Final_Intermediate[Burmese_Consonants],0)),LEFT(BC177,2),
IF(ISNUMBER(MATCH(LEFT(BC177,1),Final_Intermediate[Burmese_Consonants],0)),LEFT(BC177,1),
"")))))))))))))))</f>
        <v/>
      </c>
      <c r="AE177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7" t="str">
        <f>IF(AND(OR(BD177="။",BD177="၊"),LEN(BD177)=1),BD177,
IF(ISNUMBER(MATCH(LEFT(BD177,7),Final_modified_Intermediate[Burmese_Consonants],0)),LEFT(BD177,7),
IF(ISNUMBER(MATCH(LEFT(BD177,6),Final_modified_Intermediate[Burmese_Consonants],0)),LEFT(BD177,6),
IF(ISNUMBER(MATCH(LEFT(BD177,5),Final_modified_Intermediate[Burmese_Consonants],0)),LEFT(BD177,5),
IF(ISNUMBER(MATCH(LEFT(BD177,4),Final_modified_Intermediate[Burmese_Consonants],0)),LEFT(BD177,4),
IF(ISNUMBER(MATCH(LEFT(BD177,3),Final_modified_Intermediate[Burmese_Consonants],0)),LEFT(BD177,3),
IF(ISNUMBER(MATCH(LEFT(BD177,2),Final_modified_Intermediate[Burmese_Consonants],0)),LEFT(BD177,2),
IF(ISNUMBER(MATCH(LEFT(BD177,1),Final_modified_Intermediate[Burmese_Consonants],0)),LEFT(BD177,1),
IF(ISNUMBER(MATCH(LEFT(BD177,7),Final_Intermediate[Burmese_Consonants],0)),LEFT(BD177,7),
IF(ISNUMBER(MATCH(LEFT(BD177,6),Final_Intermediate[Burmese_Consonants],0)),LEFT(BD177,6),
IF(ISNUMBER(MATCH(LEFT(BD177,5),Final_Intermediate[Burmese_Consonants],0)),LEFT(BD177,5),
IF(ISNUMBER(MATCH(LEFT(BD177,4),Final_Intermediate[Burmese_Consonants],0)),LEFT(BD177,4),
IF(ISNUMBER(MATCH(LEFT(BD177,3),Final_Intermediate[Burmese_Consonants],0)),LEFT(BD177,3),
IF(ISNUMBER(MATCH(LEFT(BD177,2),Final_Intermediate[Burmese_Consonants],0)),LEFT(BD177,2),
IF(ISNUMBER(MATCH(LEFT(BD177,1),Final_Intermediate[Burmese_Consonants],0)),LEFT(BD177,1),
"")))))))))))))))</f>
        <v/>
      </c>
      <c r="AG177" t="str">
        <f>IF(AND(OR(BE177="။",BE177="၊"),LEN(BE177)=1),BE177,
IF(ISNUMBER(MATCH(LEFT(BE177,7),Final_modified_Intermediate[Burmese_Consonants],0)),LEFT(BE177,7),
IF(ISNUMBER(MATCH(LEFT(BE177,6),Final_modified_Intermediate[Burmese_Consonants],0)),LEFT(BE177,6),
IF(ISNUMBER(MATCH(LEFT(BE177,5),Final_modified_Intermediate[Burmese_Consonants],0)),LEFT(BE177,5),
IF(ISNUMBER(MATCH(LEFT(BE177,4),Final_modified_Intermediate[Burmese_Consonants],0)),LEFT(BE177,4),
IF(ISNUMBER(MATCH(LEFT(BE177,3),Final_modified_Intermediate[Burmese_Consonants],0)),LEFT(BE177,3),
IF(ISNUMBER(MATCH(LEFT(BE177,2),Final_modified_Intermediate[Burmese_Consonants],0)),LEFT(BE177,2),
IF(ISNUMBER(MATCH(LEFT(BE177,1),Final_modified_Intermediate[Burmese_Consonants],0)),LEFT(BE177,1),
IF(ISNUMBER(MATCH(LEFT(BE177,7),Final_Intermediate[Burmese_Consonants],0)),LEFT(BE177,7),
IF(ISNUMBER(MATCH(LEFT(BE177,6),Final_Intermediate[Burmese_Consonants],0)),LEFT(BE177,6),
IF(ISNUMBER(MATCH(LEFT(BE177,5),Final_Intermediate[Burmese_Consonants],0)),LEFT(BE177,5),
IF(ISNUMBER(MATCH(LEFT(BE177,4),Final_Intermediate[Burmese_Consonants],0)),LEFT(BE177,4),
IF(ISNUMBER(MATCH(LEFT(BE177,3),Final_Intermediate[Burmese_Consonants],0)),LEFT(BE177,3),
IF(ISNUMBER(MATCH(LEFT(BE177,2),Final_Intermediate[Burmese_Consonants],0)),LEFT(BE177,2),
IF(ISNUMBER(MATCH(LEFT(BE177,1),Final_Intermediate[Burmese_Consonants],0)),LEFT(BE177,1),
"")))))))))))))))</f>
        <v/>
      </c>
      <c r="AH177" t="str">
        <f>IF(AND(OR(BF177="။",BF177="၊"),LEN(BF177)=1),BF177,
IF(ISNUMBER(MATCH(LEFT(BF177,7),Final_modified_Intermediate[Burmese_Consonants],0)),LEFT(BF177,7),
IF(ISNUMBER(MATCH(LEFT(BF177,6),Final_modified_Intermediate[Burmese_Consonants],0)),LEFT(BF177,6),
IF(ISNUMBER(MATCH(LEFT(BF177,5),Final_modified_Intermediate[Burmese_Consonants],0)),LEFT(BF177,5),
IF(ISNUMBER(MATCH(LEFT(BF177,4),Final_modified_Intermediate[Burmese_Consonants],0)),LEFT(BF177,4),
IF(ISNUMBER(MATCH(LEFT(BF177,3),Final_modified_Intermediate[Burmese_Consonants],0)),LEFT(BF177,3),
IF(ISNUMBER(MATCH(LEFT(BF177,2),Final_modified_Intermediate[Burmese_Consonants],0)),LEFT(BF177,2),
IF(ISNUMBER(MATCH(LEFT(BF177,1),Final_modified_Intermediate[Burmese_Consonants],0)),LEFT(BF177,1),
IF(ISNUMBER(MATCH(LEFT(BF177,7),Final_Intermediate[Burmese_Consonants],0)),LEFT(BF177,7),
IF(ISNUMBER(MATCH(LEFT(BF177,6),Final_Intermediate[Burmese_Consonants],0)),LEFT(BF177,6),
IF(ISNUMBER(MATCH(LEFT(BF177,5),Final_Intermediate[Burmese_Consonants],0)),LEFT(BF177,5),
IF(ISNUMBER(MATCH(LEFT(BF177,4),Final_Intermediate[Burmese_Consonants],0)),LEFT(BF177,4),
IF(ISNUMBER(MATCH(LEFT(BF177,3),Final_Intermediate[Burmese_Consonants],0)),LEFT(BF177,3),
IF(ISNUMBER(MATCH(LEFT(BF177,2),Final_Intermediate[Burmese_Consonants],0)),LEFT(BF177,2),
IF(ISNUMBER(MATCH(LEFT(BF177,1),Final_Intermediate[Burmese_Consonants],0)),LEFT(BF177,1),
"")))))))))))))))</f>
        <v/>
      </c>
      <c r="AI177" t="str">
        <f>IF(AND(OR(BG177="။",BG177="၊"),LEN(BG177)=1),BG177,
IF(ISNUMBER(MATCH(LEFT(BG177,7),Final_modified_Intermediate[Burmese_Consonants],0)),LEFT(BG177,7),
IF(ISNUMBER(MATCH(LEFT(BG177,6),Final_modified_Intermediate[Burmese_Consonants],0)),LEFT(BG177,6),
IF(ISNUMBER(MATCH(LEFT(BG177,5),Final_modified_Intermediate[Burmese_Consonants],0)),LEFT(BG177,5),
IF(ISNUMBER(MATCH(LEFT(BG177,4),Final_modified_Intermediate[Burmese_Consonants],0)),LEFT(BG177,4),
IF(ISNUMBER(MATCH(LEFT(BG177,3),Final_modified_Intermediate[Burmese_Consonants],0)),LEFT(BG177,3),
IF(ISNUMBER(MATCH(LEFT(BG177,2),Final_modified_Intermediate[Burmese_Consonants],0)),LEFT(BG177,2),
IF(ISNUMBER(MATCH(LEFT(BG177,1),Final_modified_Intermediate[Burmese_Consonants],0)),LEFT(BG177,1),
IF(ISNUMBER(MATCH(LEFT(BG177,7),Final_Intermediate[Burmese_Consonants],0)),LEFT(BG177,7),
IF(ISNUMBER(MATCH(LEFT(BG177,6),Final_Intermediate[Burmese_Consonants],0)),LEFT(BG177,6),
IF(ISNUMBER(MATCH(LEFT(BG177,5),Final_Intermediate[Burmese_Consonants],0)),LEFT(BG177,5),
IF(ISNUMBER(MATCH(LEFT(BG177,4),Final_Intermediate[Burmese_Consonants],0)),LEFT(BG177,4),
IF(ISNUMBER(MATCH(LEFT(BG177,3),Final_Intermediate[Burmese_Consonants],0)),LEFT(BG177,3),
IF(ISNUMBER(MATCH(LEFT(BG177,2),Final_Intermediate[Burmese_Consonants],0)),LEFT(BG177,2),
IF(ISNUMBER(MATCH(LEFT(BG177,1),Final_Intermediate[Burmese_Consonants],0)),LEFT(BG177,1),
"")))))))))))))))</f>
        <v/>
      </c>
      <c r="AJ177" t="str">
        <f>IF(AND(OR(BH177="။",BH177="၊"),LEN(BH177)=1),BH177,
IF(ISNUMBER(MATCH(LEFT(BH177,7),Final_modified_Intermediate[Burmese_Consonants],0)),LEFT(BH177,7),
IF(ISNUMBER(MATCH(LEFT(BH177,6),Final_modified_Intermediate[Burmese_Consonants],0)),LEFT(BH177,6),
IF(ISNUMBER(MATCH(LEFT(BH177,5),Final_modified_Intermediate[Burmese_Consonants],0)),LEFT(BH177,5),
IF(ISNUMBER(MATCH(LEFT(BH177,4),Final_modified_Intermediate[Burmese_Consonants],0)),LEFT(BH177,4),
IF(ISNUMBER(MATCH(LEFT(BH177,3),Final_modified_Intermediate[Burmese_Consonants],0)),LEFT(BH177,3),
IF(ISNUMBER(MATCH(LEFT(BH177,2),Final_modified_Intermediate[Burmese_Consonants],0)),LEFT(BH177,2),
IF(ISNUMBER(MATCH(LEFT(BH177,1),Final_modified_Intermediate[Burmese_Consonants],0)),LEFT(BH177,1),
IF(ISNUMBER(MATCH(LEFT(BH177,7),Final_Intermediate[Burmese_Consonants],0)),LEFT(BH177,7),
IF(ISNUMBER(MATCH(LEFT(BH177,6),Final_Intermediate[Burmese_Consonants],0)),LEFT(BH177,6),
IF(ISNUMBER(MATCH(LEFT(BH177,5),Final_Intermediate[Burmese_Consonants],0)),LEFT(BH177,5),
IF(ISNUMBER(MATCH(LEFT(BH177,4),Final_Intermediate[Burmese_Consonants],0)),LEFT(BH177,4),
IF(ISNUMBER(MATCH(LEFT(BH177,3),Final_Intermediate[Burmese_Consonants],0)),LEFT(BH177,3),
IF(ISNUMBER(MATCH(LEFT(BH177,2),Final_Intermediate[Burmese_Consonants],0)),LEFT(BH177,2),
IF(ISNUMBER(MATCH(LEFT(BH177,1),Final_Intermediate[Burmese_Consonants],0)),LEFT(BH177,1),
"")))))))))))))))</f>
        <v/>
      </c>
      <c r="AK177" t="str">
        <f>IF(AND(OR(BI177="။",BI177="၊"),LEN(BI177)=1),BI177,
IF(ISNUMBER(MATCH(LEFT(BI177,7),Final_modified_Intermediate[Burmese_Consonants],0)),LEFT(BI177,7),
IF(ISNUMBER(MATCH(LEFT(BI177,6),Final_modified_Intermediate[Burmese_Consonants],0)),LEFT(BI177,6),
IF(ISNUMBER(MATCH(LEFT(BI177,5),Final_modified_Intermediate[Burmese_Consonants],0)),LEFT(BI177,5),
IF(ISNUMBER(MATCH(LEFT(BI177,4),Final_modified_Intermediate[Burmese_Consonants],0)),LEFT(BI177,4),
IF(ISNUMBER(MATCH(LEFT(BI177,3),Final_modified_Intermediate[Burmese_Consonants],0)),LEFT(BI177,3),
IF(ISNUMBER(MATCH(LEFT(BI177,2),Final_modified_Intermediate[Burmese_Consonants],0)),LEFT(BI177,2),
IF(ISNUMBER(MATCH(LEFT(BI177,1),Final_modified_Intermediate[Burmese_Consonants],0)),LEFT(BI177,1),
IF(ISNUMBER(MATCH(LEFT(BI177,7),Final_Intermediate[Burmese_Consonants],0)),LEFT(BI177,7),
IF(ISNUMBER(MATCH(LEFT(BI177,6),Final_Intermediate[Burmese_Consonants],0)),LEFT(BI177,6),
IF(ISNUMBER(MATCH(LEFT(BI177,5),Final_Intermediate[Burmese_Consonants],0)),LEFT(BI177,5),
IF(ISNUMBER(MATCH(LEFT(BI177,4),Final_Intermediate[Burmese_Consonants],0)),LEFT(BI177,4),
IF(ISNUMBER(MATCH(LEFT(BI177,3),Final_Intermediate[Burmese_Consonants],0)),LEFT(BI177,3),
IF(ISNUMBER(MATCH(LEFT(BI177,2),Final_Intermediate[Burmese_Consonants],0)),LEFT(BI177,2),
IF(ISNUMBER(MATCH(LEFT(BI177,1),Final_Intermediate[Burmese_Consonants],0)),LEFT(BI177,1),
"")))))))))))))))</f>
        <v/>
      </c>
      <c r="AL177" t="str">
        <f>IF(AND(OR(BJ177="။",BJ177="၊"),LEN(BJ177)=1),BJ177,
IF(ISNUMBER(MATCH(LEFT(BJ177,7),Final_modified_Intermediate[Burmese_Consonants],0)),LEFT(BJ177,7),
IF(ISNUMBER(MATCH(LEFT(BJ177,6),Final_modified_Intermediate[Burmese_Consonants],0)),LEFT(BJ177,6),
IF(ISNUMBER(MATCH(LEFT(BJ177,5),Final_modified_Intermediate[Burmese_Consonants],0)),LEFT(BJ177,5),
IF(ISNUMBER(MATCH(LEFT(BJ177,4),Final_modified_Intermediate[Burmese_Consonants],0)),LEFT(BJ177,4),
IF(ISNUMBER(MATCH(LEFT(BJ177,3),Final_modified_Intermediate[Burmese_Consonants],0)),LEFT(BJ177,3),
IF(ISNUMBER(MATCH(LEFT(BJ177,2),Final_modified_Intermediate[Burmese_Consonants],0)),LEFT(BJ177,2),
IF(ISNUMBER(MATCH(LEFT(BJ177,1),Final_modified_Intermediate[Burmese_Consonants],0)),LEFT(BJ177,1),
IF(ISNUMBER(MATCH(LEFT(BJ177,7),Final_Intermediate[Burmese_Consonants],0)),LEFT(BJ177,7),
IF(ISNUMBER(MATCH(LEFT(BJ177,6),Final_Intermediate[Burmese_Consonants],0)),LEFT(BJ177,6),
IF(ISNUMBER(MATCH(LEFT(BJ177,5),Final_Intermediate[Burmese_Consonants],0)),LEFT(BJ177,5),
IF(ISNUMBER(MATCH(LEFT(BJ177,4),Final_Intermediate[Burmese_Consonants],0)),LEFT(BJ177,4),
IF(ISNUMBER(MATCH(LEFT(BJ177,3),Final_Intermediate[Burmese_Consonants],0)),LEFT(BJ177,3),
IF(ISNUMBER(MATCH(LEFT(BJ177,2),Final_Intermediate[Burmese_Consonants],0)),LEFT(BJ177,2),
IF(ISNUMBER(MATCH(LEFT(BJ177,1),Final_Intermediate[Burmese_Consonants],0)),LEFT(BJ177,1),
"")))))))))))))))</f>
        <v/>
      </c>
      <c r="AN177" t="e">
        <f>Compiler_Burmese[[#This Row],[Sr. No.]]</f>
        <v>#REF!</v>
      </c>
      <c r="AO17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7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7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7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7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7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7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7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7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7" t="e">
        <f>[2]!Vocabulary_Burmese[[#This Row],[Sr. No.]]</f>
        <v>#REF!</v>
      </c>
      <c r="BA177" t="str">
        <f>IF(Raw_data_N2_Kanji[[#This Row],[Categorie]]&lt;&gt;"","",
IF(ISNUMBER(MATCH(V,Special_list[Burmese word],0)),"",
SUBSTITUTE(Raw_data_N2_Kanji[[#This Row],[Raw]]," ","")))</f>
        <v>ရှယ်ရီ</v>
      </c>
      <c r="BB177" t="str">
        <f>RIGHT(Segregate18[[#This Row],[UPGRADE]],LEN(Segregate18[[#This Row],[UPGRADE]])-LEN(Compiler_Burmese[[#This Row],[1]]))</f>
        <v>ရီ</v>
      </c>
      <c r="BC177" t="str">
        <f>RIGHT(Segregate18[[#This Row],[11]],LEN(Segregate18[[#This Row],[11]])-LEN(Compiler_Burmese[[#This Row],[2]]))</f>
        <v/>
      </c>
      <c r="BD177" t="str">
        <f>RIGHT(Segregate18[[#This Row],[21]],LEN(Segregate18[[#This Row],[21]])-LEN(Compiler_Burmese[[#This Row],[3]]))</f>
        <v/>
      </c>
      <c r="BE177" t="str">
        <f>RIGHT(Segregate18[[#This Row],[31]],LEN(Segregate18[[#This Row],[31]])-LEN(Compiler_Burmese[[#This Row],[4]]))</f>
        <v/>
      </c>
      <c r="BF177" t="str">
        <f>RIGHT(Segregate18[[#This Row],[41]],LEN(Segregate18[[#This Row],[41]])-LEN(Compiler_Burmese[[#This Row],[5]]))</f>
        <v/>
      </c>
      <c r="BG177" t="str">
        <f>RIGHT(Segregate18[[#This Row],[51]],LEN(Segregate18[[#This Row],[51]])-LEN(Compiler_Burmese[[#This Row],[6]]))</f>
        <v/>
      </c>
      <c r="BH177" t="str">
        <f>RIGHT(Segregate18[[#This Row],[61]],LEN(Segregate18[[#This Row],[61]])-LEN(Compiler_Burmese[[#This Row],[7]]))</f>
        <v/>
      </c>
      <c r="BI177" t="str">
        <f>RIGHT(Segregate18[[#This Row],[71]],LEN(Segregate18[[#This Row],[71]])-LEN(Compiler_Burmese[[#This Row],[8]]))</f>
        <v/>
      </c>
      <c r="BJ177" t="str">
        <f>RIGHT(Segregate18[[#This Row],[81]],LEN(Segregate18[[#This Row],[81]])-LEN(Compiler_Burmese[[#This Row],[9]]))</f>
        <v/>
      </c>
    </row>
    <row r="178" spans="1:62" ht="15" customHeight="1" x14ac:dyDescent="0.3">
      <c r="A178">
        <f>IF(Raw_data_N2_Kanji[[#This Row],[Categorie]]&lt;&gt;"",$A177+1,$A177)</f>
        <v>14</v>
      </c>
      <c r="B178" s="6">
        <f>IF(AND(Raw_data_N2_Kanji[[#This Row],[Supporting word 1]]="",Raw_data_N2_Kanji[[#This Row],[Supporting word 2]]=""),$B177,$B177+1)</f>
        <v>0</v>
      </c>
      <c r="C178" s="9">
        <f>ROW()-ROW(Raw_data_N2_Kanji[#Headers])</f>
        <v>176</v>
      </c>
      <c r="D178" s="9" t="s">
        <v>5</v>
      </c>
      <c r="E178" s="9" t="str">
        <f>IF(Raw_data_N2_Kanji[[#This Row],[Categorie]]="",$E177,Raw_data_N2_Kanji[[#This Row],[Categorie]])</f>
        <v>Drinks &amp; beverages</v>
      </c>
      <c r="F178" s="9">
        <f t="shared" si="3"/>
        <v>34</v>
      </c>
      <c r="G178" s="57" t="str">
        <f>Raw_data_N2_Kanji[[#This Row],[Lecture_no]]&amp;"_"&amp;Raw_data_N2_Kanji[[#This Row],[Receipe_no]]</f>
        <v>Drinks &amp; beverages_34</v>
      </c>
      <c r="H178" s="114" t="s">
        <v>27603</v>
      </c>
      <c r="I178" s="39" t="str">
        <f>IF(OR(Raw_data_N2_Kanji[[#This Row],[Sentence]]="",Raw_data_N2_Kanji[[#This Row],[Sentence]]=0),"",
LEFT(Raw_data_N2_Kanji[[#This Row],[Sentence]],SEARCH(Raw_data_N2_Kanji[[#This Row],[Receipe]],Raw_data_N2_Kanji[[#This Row],[Sentence]])-1))</f>
        <v/>
      </c>
      <c r="J178" s="11" t="str">
        <f>IF(RIGHT(Raw_data_N2_Kanji[[#This Row],[Raw]],11)="(な)(する)/な*1",LEFT(Raw_data_N2_Kanji[[#This Row],[Raw]],LEN(Raw_data_N2_Kanji[[#This Row],[Raw]])-11),
IF(RIGHT(Raw_data_N2_Kanji[[#This Row],[Raw]],8)="(する)/な*1",LEFT(Raw_data_N2_Kanji[[#This Row],[Raw]],LEN(Raw_data_N2_Kanji[[#This Row],[Raw]])-8),
IF(LEFT(Raw_data_N2_Kanji[[#This Row],[Raw]],6)="- - - ",RIGHT(Raw_data_N2_Kanji[[#This Row],[Raw]],LEN(Raw_data_N2_Kanji[[#This Row],[Raw]])-6),
IF(RIGHT(Raw_data_N2_Kanji[[#This Row],[Raw]],6)="(する)*1",LEFT(Raw_data_N2_Kanji[[#This Row],[Raw]],LEN(Raw_data_N2_Kanji[[#This Row],[Raw]])-6),
IF(RIGHT(Raw_data_N2_Kanji[[#This Row],[Raw]],5)="(な)*1",LEFT(Raw_data_N2_Kanji[[#This Row],[Raw]],LEN(Raw_data_N2_Kanji[[#This Row],[Raw]])-5),
IF(RIGHT(Raw_data_N2_Kanji[[#This Row],[Raw]],5)="(する)*",LEFT(Raw_data_N2_Kanji[[#This Row],[Raw]],LEN(Raw_data_N2_Kanji[[#This Row],[Raw]])-5),
IF(RIGHT(Raw_data_N2_Kanji[[#This Row],[Raw]],4)="(な)*",LEFT(Raw_data_N2_Kanji[[#This Row],[Raw]],LEN(Raw_data_N2_Kanji[[#This Row],[Raw]])-4),
IF(RIGHT(Raw_data_N2_Kanji[[#This Row],[Raw]],3)="(な)",LEFT(Raw_data_N2_Kanji[[#This Row],[Raw]],LEN(Raw_data_N2_Kanji[[#This Row],[Raw]])-3),
IF(RIGHT(Raw_data_N2_Kanji[[#This Row],[Raw]],4)="(する)",LEFT(Raw_data_N2_Kanji[[#This Row],[Raw]],LEN(Raw_data_N2_Kanji[[#This Row],[Raw]])-4),
IF(RIGHT(Raw_data_N2_Kanji[[#This Row],[Raw]],2)="*1",LEFT(Raw_data_N2_Kanji[[#This Row],[Raw]],LEN(Raw_data_N2_Kanji[[#This Row],[Raw]])-2),
IF(RIGHT(Raw_data_N2_Kanji[[#This Row],[Raw]],2)="＊＊",LEFT(Raw_data_N2_Kanji[[#This Row],[Raw]],LEN(Raw_data_N2_Kanji[[#This Row],[Raw]])-2),
IF(RIGHT(Raw_data_N2_Kanji[[#This Row],[Raw]],1)="*",LEFT(Raw_data_N2_Kanji[[#This Row],[Raw]],LEN(Raw_data_N2_Kanji[[#This Row],[Raw]])-1),
IF(RIGHT(Raw_data_N2_Kanji[[#This Row],[Raw]],1)="＊",LEFT(Raw_data_N2_Kanji[[#This Row],[Raw]],LEN(Raw_data_N2_Kanji[[#This Row],[Raw]])-1),
IF(RIGHT(Raw_data_N2_Kanji[[#This Row],[Raw]],1)="①",LEFT(Raw_data_N2_Kanji[[#This Row],[Raw]],LEN(Raw_data_N2_Kanji[[#This Row],[Raw]])-1),
IF(RIGHT(Raw_data_N2_Kanji[[#This Row],[Raw]],1)="②",LEFT(Raw_data_N2_Kanji[[#This Row],[Raw]],LEN(Raw_data_N2_Kanji[[#This Row],[Raw]])-1),
IF(RIGHT(Raw_data_N2_Kanji[[#This Row],[Raw]],1)="#",LEFT(Raw_data_N2_Kanji[[#This Row],[Raw]],LEN(Raw_data_N2_Kanji[[#This Row],[Raw]])-1),
IF(RIGHT(Raw_data_N2_Kanji[[#This Row],[Raw]],1)="+",LEFT(Raw_data_N2_Kanji[[#This Row],[Raw]],LEN(Raw_data_N2_Kanji[[#This Row],[Raw]])-1),
Raw_data_N2_Kanji[[#This Row],[Raw]])))))))))))))))))</f>
        <v>ရှမ်ပိန်</v>
      </c>
      <c r="K178" s="39" t="str">
        <f>IF(OR(Raw_data_N2_Kanji[[#This Row],[Sentence]]="",Raw_data_N2_Kanji[[#This Row],[Sentence]]=0),"",
RIGHT(Raw_data_N2_Kanji[[#This Row],[Sentence]],LEN(Raw_data_N2_Kanji[[#This Row],[Sentence]])-SEARCH(Raw_data_N2_Kanji[[#This Row],[Receipe]],Raw_data_N2_Kanji[[#This Row],[Sentence]])-LEN(Raw_data_N2_Kanji[[#This Row],[Receipe]])+1))
&amp;IF(OR(Raw_data_N2_Kanji[[#This Row],[Hint]]=0,Raw_data_N2_Kanji[[#This Row],[Hint]]=""),"","("&amp;Raw_data_N2_Kanji[[#This Row],[Hint]]&amp;")")</f>
        <v/>
      </c>
      <c r="L178" s="11" t="e">
        <f>IF(RIGHT('1_Raw_data'!#REF!,6)="(する)/な*1","(する)*1",
IF(RIGHT('1_Raw_data'!#REF!,6)="(する)/な","(する)",
IF(RIGHT('1_Raw_data'!#REF!,6)="(する)*1","(する)*1",
IF(RIGHT('1_Raw_data'!#REF!,5)="(する)*","(する)*",
IF(RIGHT('1_Raw_data'!#REF!,4)="(する)","(する)",
IF(RIGHT('1_Raw_data'!#REF!,2)="*1","*1",
IF(RIGHT('1_Raw_data'!#REF!,1)="*","*",
"")))))))</f>
        <v>#REF!</v>
      </c>
      <c r="M178" s="11"/>
      <c r="N178" s="11"/>
      <c r="O178" s="12" t="e">
        <f>Compiler_Marathi[[#This Row],[1]]&amp;Compiler_Marathi[[#This Row],[2]]&amp;Compiler_Marathi[[#This Row],[3]]&amp;Compiler_Marathi[[#This Row],[4]]&amp;Compiler_Marathi[[#This Row],[5]]&amp;Compiler_Marathi[[#This Row],[6]]&amp;Compiler_Marathi[[#This Row],[7]]&amp;Compiler_Marathi[[#This Row],[8]]&amp;Compiler_Marathi[[#This Row],[9]]&amp;Compiler_Marathi[[#This Row],[10]]</f>
        <v>#REF!</v>
      </c>
      <c r="P178" s="126" t="s">
        <v>27788</v>
      </c>
      <c r="Q178" s="12">
        <f>IF(Raw_data_N2_Kanji[[#This Row],[Receipe_no]]=0,$Q177,
$Q177+1)</f>
        <v>162</v>
      </c>
      <c r="R178" s="11"/>
      <c r="S178" s="11">
        <f>IF(Raw_data_N2_Kanji[[#This Row],[Marking]]="",1,"")</f>
        <v>1</v>
      </c>
      <c r="T178" s="11" t="str">
        <f>IF(Raw_data_N2_Kanji[[#This Row],[Marking_blank]]="",SUMPRODUCT(COUNTIF($S$3:$S178,$S178)),"")</f>
        <v/>
      </c>
      <c r="U178" s="12">
        <f>Raw_data_N2_Kanji[[#This Row],[Sr. no.]]</f>
        <v>176</v>
      </c>
      <c r="V178" s="11">
        <f>SUMPRODUCT(COUNTIF($J$3:$J178,$J178))</f>
        <v>1</v>
      </c>
      <c r="W178" s="82">
        <f>LEN('1_Raw_data'!$J178)</f>
        <v>8</v>
      </c>
      <c r="Y178" t="e">
        <f>Segregate18[[#This Row],[Sr. No.]]</f>
        <v>#REF!</v>
      </c>
      <c r="Z178" t="str">
        <f>IF(AND(OR(BA178="။",BA178="၊"),LEN(BA178)=1),BA178,
IF(ISNUMBER(MATCH(LEFT(BA178,7),Final_modified_Intermediate[Burmese_Consonants],0)),LEFT(BA178,7),
IF(ISNUMBER(MATCH(LEFT(BA178,6),Final_modified_Intermediate[Burmese_Consonants],0)),LEFT(BA178,6),
IF(ISNUMBER(MATCH(LEFT(BA178,5),Final_modified_Intermediate[Burmese_Consonants],0)),LEFT(BA178,5),
IF(ISNUMBER(MATCH(LEFT(BA178,4),Final_modified_Intermediate[Burmese_Consonants],0)),LEFT(BA178,4),
IF(ISNUMBER(MATCH(LEFT(BA178,3),Final_modified_Intermediate[Burmese_Consonants],0)),LEFT(BA178,3),
IF(ISNUMBER(MATCH(LEFT(BA178,2),Final_modified_Intermediate[Burmese_Consonants],0)),LEFT(BA178,2),
IF(ISNUMBER(MATCH(LEFT(BA178,1),Final_modified_Intermediate[Burmese_Consonants],0)),LEFT(BA178,1),
IF(ISNUMBER(MATCH(LEFT(BA178,7),Final_Intermediate[Burmese_Consonants],0)),LEFT(BA178,7),
IF(ISNUMBER(MATCH(LEFT(BA178,6),Final_Intermediate[Burmese_Consonants],0)),LEFT(BA178,6),
IF(ISNUMBER(MATCH(LEFT(BA178,5),Final_Intermediate[Burmese_Consonants],0)),LEFT(BA178,5),
IF(ISNUMBER(MATCH(LEFT(BA178,4),Final_Intermediate[Burmese_Consonants],0)),LEFT(BA178,4),
IF(ISNUMBER(MATCH(LEFT(BA178,3),Final_Intermediate[Burmese_Consonants],0)),LEFT(BA178,3),
IF(ISNUMBER(MATCH(LEFT(BA178,2),Final_Intermediate[Burmese_Consonants],0)),LEFT(BA178,2),
IF(ISNUMBER(MATCH(LEFT(BA178,1),Final_Intermediate[Burmese_Consonants],0)),LEFT(BA178,1),
"")))))))))))))))</f>
        <v>ရှမ်</v>
      </c>
      <c r="AA17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#REF!</v>
      </c>
      <c r="AB178" t="str">
        <f>IF(AND(OR(BB178="။",BB178="၊"),LEN(BB178)=1),BB178,
IF(ISNUMBER(MATCH(LEFT(BB178,7),Final_modified_Intermediate[Burmese_Consonants],0)),LEFT(BB178,7),
IF(ISNUMBER(MATCH(LEFT(BB178,6),Final_modified_Intermediate[Burmese_Consonants],0)),LEFT(BB178,6),
IF(ISNUMBER(MATCH(LEFT(BB178,5),Final_modified_Intermediate[Burmese_Consonants],0)),LEFT(BB178,5),
IF(ISNUMBER(MATCH(LEFT(BB178,4),Final_modified_Intermediate[Burmese_Consonants],0)),LEFT(BB178,4),
IF(ISNUMBER(MATCH(LEFT(BB178,3),Final_modified_Intermediate[Burmese_Consonants],0)),LEFT(BB178,3),
IF(ISNUMBER(MATCH(LEFT(BB178,2),Final_modified_Intermediate[Burmese_Consonants],0)),LEFT(BB178,2),
IF(ISNUMBER(MATCH(LEFT(BB178,1),Final_modified_Intermediate[Burmese_Consonants],0)),LEFT(BB178,1),
IF(ISNUMBER(MATCH(LEFT(BB178,7),Final_Intermediate[Burmese_Consonants],0)),LEFT(BB178,7),
IF(ISNUMBER(MATCH(LEFT(BB178,6),Final_Intermediate[Burmese_Consonants],0)),LEFT(BB178,6),
IF(ISNUMBER(MATCH(LEFT(BB178,5),Final_Intermediate[Burmese_Consonants],0)),LEFT(BB178,5),
IF(ISNUMBER(MATCH(LEFT(BB178,4),Final_Intermediate[Burmese_Consonants],0)),LEFT(BB178,4),
IF(ISNUMBER(MATCH(LEFT(BB178,3),Final_Intermediate[Burmese_Consonants],0)),LEFT(BB178,3),
IF(ISNUMBER(MATCH(LEFT(BB178,2),Final_Intermediate[Burmese_Consonants],0)),LEFT(BB178,2),
IF(ISNUMBER(MATCH(LEFT(BB178,1),Final_Intermediate[Burmese_Consonants],0)),LEFT(BB178,1),
"")))))))))))))))</f>
        <v>ပိန်</v>
      </c>
      <c r="AC17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#REF!</v>
      </c>
      <c r="AD178" t="str">
        <f>IF(AND(OR(BC178="။",BC178="၊"),LEN(BC178)=1),BC178,
IF(ISNUMBER(MATCH(LEFT(BC178,7),Final_modified_Intermediate[Burmese_Consonants],0)),LEFT(BC178,7),
IF(ISNUMBER(MATCH(LEFT(BC178,6),Final_modified_Intermediate[Burmese_Consonants],0)),LEFT(BC178,6),
IF(ISNUMBER(MATCH(LEFT(BC178,5),Final_modified_Intermediate[Burmese_Consonants],0)),LEFT(BC178,5),
IF(ISNUMBER(MATCH(LEFT(BC178,4),Final_modified_Intermediate[Burmese_Consonants],0)),LEFT(BC178,4),
IF(ISNUMBER(MATCH(LEFT(BC178,3),Final_modified_Intermediate[Burmese_Consonants],0)),LEFT(BC178,3),
IF(ISNUMBER(MATCH(LEFT(BC178,2),Final_modified_Intermediate[Burmese_Consonants],0)),LEFT(BC178,2),
IF(ISNUMBER(MATCH(LEFT(BC178,1),Final_modified_Intermediate[Burmese_Consonants],0)),LEFT(BC178,1),
IF(ISNUMBER(MATCH(LEFT(BC178,7),Final_Intermediate[Burmese_Consonants],0)),LEFT(BC178,7),
IF(ISNUMBER(MATCH(LEFT(BC178,6),Final_Intermediate[Burmese_Consonants],0)),LEFT(BC178,6),
IF(ISNUMBER(MATCH(LEFT(BC178,5),Final_Intermediate[Burmese_Consonants],0)),LEFT(BC178,5),
IF(ISNUMBER(MATCH(LEFT(BC178,4),Final_Intermediate[Burmese_Consonants],0)),LEFT(BC178,4),
IF(ISNUMBER(MATCH(LEFT(BC178,3),Final_Intermediate[Burmese_Consonants],0)),LEFT(BC178,3),
IF(ISNUMBER(MATCH(LEFT(BC178,2),Final_Intermediate[Burmese_Consonants],0)),LEFT(BC178,2),
IF(ISNUMBER(MATCH(LEFT(BC178,1),Final_Intermediate[Burmese_Consonants],0)),LEFT(BC178,1),
"")))))))))))))))</f>
        <v/>
      </c>
      <c r="AE178" t="str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/>
      </c>
      <c r="AF178" t="str">
        <f>IF(AND(OR(BD178="။",BD178="၊"),LEN(BD178)=1),BD178,
IF(ISNUMBER(MATCH(LEFT(BD178,7),Final_modified_Intermediate[Burmese_Consonants],0)),LEFT(BD178,7),
IF(ISNUMBER(MATCH(LEFT(BD178,6),Final_modified_Intermediate[Burmese_Consonants],0)),LEFT(BD178,6),
IF(ISNUMBER(MATCH(LEFT(BD178,5),Final_modified_Intermediate[Burmese_Consonants],0)),LEFT(BD178,5),
IF(ISNUMBER(MATCH(LEFT(BD178,4),Final_modified_Intermediate[Burmese_Consonants],0)),LEFT(BD178,4),
IF(ISNUMBER(MATCH(LEFT(BD178,3),Final_modified_Intermediate[Burmese_Consonants],0)),LEFT(BD178,3),
IF(ISNUMBER(MATCH(LEFT(BD178,2),Final_modified_Intermediate[Burmese_Consonants],0)),LEFT(BD178,2),
IF(ISNUMBER(MATCH(LEFT(BD178,1),Final_modified_Intermediate[Burmese_Consonants],0)),LEFT(BD178,1),
IF(ISNUMBER(MATCH(LEFT(BD178,7),Final_Intermediate[Burmese_Consonants],0)),LEFT(BD178,7),
IF(ISNUMBER(MATCH(LEFT(BD178,6),Final_Intermediate[Burmese_Consonants],0)),LEFT(BD178,6),
IF(ISNUMBER(MATCH(LEFT(BD178,5),Final_Intermediate[Burmese_Consonants],0)),LEFT(BD178,5),
IF(ISNUMBER(MATCH(LEFT(BD178,4),Final_Intermediate[Burmese_Consonants],0)),LEFT(BD178,4),
IF(ISNUMBER(MATCH(LEFT(BD178,3),Final_Intermediate[Burmese_Consonants],0)),LEFT(BD178,3),
IF(ISNUMBER(MATCH(LEFT(BD178,2),Final_Intermediate[Burmese_Consonants],0)),LEFT(BD178,2),
IF(ISNUMBER(MATCH(LEFT(BD178,1),Final_Intermediate[Burmese_Consonants],0)),LEFT(BD178,1),
"")))))))))))))))</f>
        <v/>
      </c>
      <c r="AG178" t="str">
        <f>IF(AND(OR(BE178="။",BE178="၊"),LEN(BE178)=1),BE178,
IF(ISNUMBER(MATCH(LEFT(BE178,7),Final_modified_Intermediate[Burmese_Consonants],0)),LEFT(BE178,7),
IF(ISNUMBER(MATCH(LEFT(BE178,6),Final_modified_Intermediate[Burmese_Consonants],0)),LEFT(BE178,6),
IF(ISNUMBER(MATCH(LEFT(BE178,5),Final_modified_Intermediate[Burmese_Consonants],0)),LEFT(BE178,5),
IF(ISNUMBER(MATCH(LEFT(BE178,4),Final_modified_Intermediate[Burmese_Consonants],0)),LEFT(BE178,4),
IF(ISNUMBER(MATCH(LEFT(BE178,3),Final_modified_Intermediate[Burmese_Consonants],0)),LEFT(BE178,3),
IF(ISNUMBER(MATCH(LEFT(BE178,2),Final_modified_Intermediate[Burmese_Consonants],0)),LEFT(BE178,2),
IF(ISNUMBER(MATCH(LEFT(BE178,1),Final_modified_Intermediate[Burmese_Consonants],0)),LEFT(BE178,1),
IF(ISNUMBER(MATCH(LEFT(BE178,7),Final_Intermediate[Burmese_Consonants],0)),LEFT(BE178,7),
IF(ISNUMBER(MATCH(LEFT(BE178,6),Final_Intermediate[Burmese_Consonants],0)),LEFT(BE178,6),
IF(ISNUMBER(MATCH(LEFT(BE178,5),Final_Intermediate[Burmese_Consonants],0)),LEFT(BE178,5),
IF(ISNUMBER(MATCH(LEFT(BE178,4),Final_Intermediate[Burmese_Consonants],0)),LEFT(BE178,4),
IF(ISNUMBER(MATCH(LEFT(BE178,3),Final_Intermediate[Burmese_Consonants],0)),LEFT(BE178,3),
IF(ISNUMBER(MATCH(LEFT(BE178,2),Final_Intermediate[Burmese_Consonants],0)),LEFT(BE178,2),
IF(ISNUMBER(MATCH(LEFT(BE178,1),Final_Intermediate[Burmese_Consonants],0)),LEFT(BE178,1),
"")))))))))))))))</f>
        <v/>
      </c>
      <c r="AH178" t="str">
        <f>IF(AND(OR(BF178="။",BF178="၊"),LEN(BF178)=1),BF178,
IF(ISNUMBER(MATCH(LEFT(BF178,7),Final_modified_Intermediate[Burmese_Consonants],0)),LEFT(BF178,7),
IF(ISNUMBER(MATCH(LEFT(BF178,6),Final_modified_Intermediate[Burmese_Consonants],0)),LEFT(BF178,6),
IF(ISNUMBER(MATCH(LEFT(BF178,5),Final_modified_Intermediate[Burmese_Consonants],0)),LEFT(BF178,5),
IF(ISNUMBER(MATCH(LEFT(BF178,4),Final_modified_Intermediate[Burmese_Consonants],0)),LEFT(BF178,4),
IF(ISNUMBER(MATCH(LEFT(BF178,3),Final_modified_Intermediate[Burmese_Consonants],0)),LEFT(BF178,3),
IF(ISNUMBER(MATCH(LEFT(BF178,2),Final_modified_Intermediate[Burmese_Consonants],0)),LEFT(BF178,2),
IF(ISNUMBER(MATCH(LEFT(BF178,1),Final_modified_Intermediate[Burmese_Consonants],0)),LEFT(BF178,1),
IF(ISNUMBER(MATCH(LEFT(BF178,7),Final_Intermediate[Burmese_Consonants],0)),LEFT(BF178,7),
IF(ISNUMBER(MATCH(LEFT(BF178,6),Final_Intermediate[Burmese_Consonants],0)),LEFT(BF178,6),
IF(ISNUMBER(MATCH(LEFT(BF178,5),Final_Intermediate[Burmese_Consonants],0)),LEFT(BF178,5),
IF(ISNUMBER(MATCH(LEFT(BF178,4),Final_Intermediate[Burmese_Consonants],0)),LEFT(BF178,4),
IF(ISNUMBER(MATCH(LEFT(BF178,3),Final_Intermediate[Burmese_Consonants],0)),LEFT(BF178,3),
IF(ISNUMBER(MATCH(LEFT(BF178,2),Final_Intermediate[Burmese_Consonants],0)),LEFT(BF178,2),
IF(ISNUMBER(MATCH(LEFT(BF178,1),Final_Intermediate[Burmese_Consonants],0)),LEFT(BF178,1),
"")))))))))))))))</f>
        <v/>
      </c>
      <c r="AI178" t="str">
        <f>IF(AND(OR(BG178="။",BG178="၊"),LEN(BG178)=1),BG178,
IF(ISNUMBER(MATCH(LEFT(BG178,7),Final_modified_Intermediate[Burmese_Consonants],0)),LEFT(BG178,7),
IF(ISNUMBER(MATCH(LEFT(BG178,6),Final_modified_Intermediate[Burmese_Consonants],0)),LEFT(BG178,6),
IF(ISNUMBER(MATCH(LEFT(BG178,5),Final_modified_Intermediate[Burmese_Consonants],0)),LEFT(BG178,5),
IF(ISNUMBER(MATCH(LEFT(BG178,4),Final_modified_Intermediate[Burmese_Consonants],0)),LEFT(BG178,4),
IF(ISNUMBER(MATCH(LEFT(BG178,3),Final_modified_Intermediate[Burmese_Consonants],0)),LEFT(BG178,3),
IF(ISNUMBER(MATCH(LEFT(BG178,2),Final_modified_Intermediate[Burmese_Consonants],0)),LEFT(BG178,2),
IF(ISNUMBER(MATCH(LEFT(BG178,1),Final_modified_Intermediate[Burmese_Consonants],0)),LEFT(BG178,1),
IF(ISNUMBER(MATCH(LEFT(BG178,7),Final_Intermediate[Burmese_Consonants],0)),LEFT(BG178,7),
IF(ISNUMBER(MATCH(LEFT(BG178,6),Final_Intermediate[Burmese_Consonants],0)),LEFT(BG178,6),
IF(ISNUMBER(MATCH(LEFT(BG178,5),Final_Intermediate[Burmese_Consonants],0)),LEFT(BG178,5),
IF(ISNUMBER(MATCH(LEFT(BG178,4),Final_Intermediate[Burmese_Consonants],0)),LEFT(BG178,4),
IF(ISNUMBER(MATCH(LEFT(BG178,3),Final_Intermediate[Burmese_Consonants],0)),LEFT(BG178,3),
IF(ISNUMBER(MATCH(LEFT(BG178,2),Final_Intermediate[Burmese_Consonants],0)),LEFT(BG178,2),
IF(ISNUMBER(MATCH(LEFT(BG178,1),Final_Intermediate[Burmese_Consonants],0)),LEFT(BG178,1),
"")))))))))))))))</f>
        <v/>
      </c>
      <c r="AJ178" t="str">
        <f>IF(AND(OR(BH178="။",BH178="၊"),LEN(BH178)=1),BH178,
IF(ISNUMBER(MATCH(LEFT(BH178,7),Final_modified_Intermediate[Burmese_Consonants],0)),LEFT(BH178,7),
IF(ISNUMBER(MATCH(LEFT(BH178,6),Final_modified_Intermediate[Burmese_Consonants],0)),LEFT(BH178,6),
IF(ISNUMBER(MATCH(LEFT(BH178,5),Final_modified_Intermediate[Burmese_Consonants],0)),LEFT(BH178,5),
IF(ISNUMBER(MATCH(LEFT(BH178,4),Final_modified_Intermediate[Burmese_Consonants],0)),LEFT(BH178,4),
IF(ISNUMBER(MATCH(LEFT(BH178,3),Final_modified_Intermediate[Burmese_Consonants],0)),LEFT(BH178,3),
IF(ISNUMBER(MATCH(LEFT(BH178,2),Final_modified_Intermediate[Burmese_Consonants],0)),LEFT(BH178,2),
IF(ISNUMBER(MATCH(LEFT(BH178,1),Final_modified_Intermediate[Burmese_Consonants],0)),LEFT(BH178,1),
IF(ISNUMBER(MATCH(LEFT(BH178,7),Final_Intermediate[Burmese_Consonants],0)),LEFT(BH178,7),
IF(ISNUMBER(MATCH(LEFT(BH178,6),Final_Intermediate[Burmese_Consonants],0)),LEFT(BH178,6),
IF(ISNUMBER(MATCH(LEFT(BH178,5),Final_Intermediate[Burmese_Consonants],0)),LEFT(BH178,5),
IF(ISNUMBER(MATCH(LEFT(BH178,4),Final_Intermediate[Burmese_Consonants],0)),LEFT(BH178,4),
IF(ISNUMBER(MATCH(LEFT(BH178,3),Final_Intermediate[Burmese_Consonants],0)),LEFT(BH178,3),
IF(ISNUMBER(MATCH(LEFT(BH178,2),Final_Intermediate[Burmese_Consonants],0)),LEFT(BH178,2),
IF(ISNUMBER(MATCH(LEFT(BH178,1),Final_Intermediate[Burmese_Consonants],0)),LEFT(BH178,1),
"")))))))))))))))</f>
        <v/>
      </c>
      <c r="AK178" t="str">
        <f>IF(AND(OR(BI178="။",BI178="၊"),LEN(BI178)=1),BI178,
IF(ISNUMBER(MATCH(LEFT(BI178,7),Final_modified_Intermediate[Burmese_Consonants],0)),LEFT(BI178,7),
IF(ISNUMBER(MATCH(LEFT(BI178,6),Final_modified_Intermediate[Burmese_Consonants],0)),LEFT(BI178,6),
IF(ISNUMBER(MATCH(LEFT(BI178,5),Final_modified_Intermediate[Burmese_Consonants],0)),LEFT(BI178,5),
IF(ISNUMBER(MATCH(LEFT(BI178,4),Final_modified_Intermediate[Burmese_Consonants],0)),LEFT(BI178,4),
IF(ISNUMBER(MATCH(LEFT(BI178,3),Final_modified_Intermediate[Burmese_Consonants],0)),LEFT(BI178,3),
IF(ISNUMBER(MATCH(LEFT(BI178,2),Final_modified_Intermediate[Burmese_Consonants],0)),LEFT(BI178,2),
IF(ISNUMBER(MATCH(LEFT(BI178,1),Final_modified_Intermediate[Burmese_Consonants],0)),LEFT(BI178,1),
IF(ISNUMBER(MATCH(LEFT(BI178,7),Final_Intermediate[Burmese_Consonants],0)),LEFT(BI178,7),
IF(ISNUMBER(MATCH(LEFT(BI178,6),Final_Intermediate[Burmese_Consonants],0)),LEFT(BI178,6),
IF(ISNUMBER(MATCH(LEFT(BI178,5),Final_Intermediate[Burmese_Consonants],0)),LEFT(BI178,5),
IF(ISNUMBER(MATCH(LEFT(BI178,4),Final_Intermediate[Burmese_Consonants],0)),LEFT(BI178,4),
IF(ISNUMBER(MATCH(LEFT(BI178,3),Final_Intermediate[Burmese_Consonants],0)),LEFT(BI178,3),
IF(ISNUMBER(MATCH(LEFT(BI178,2),Final_Intermediate[Burmese_Consonants],0)),LEFT(BI178,2),
IF(ISNUMBER(MATCH(LEFT(BI178,1),Final_Intermediate[Burmese_Consonants],0)),LEFT(BI178,1),
"")))))))))))))))</f>
        <v/>
      </c>
      <c r="AL178" t="str">
        <f>IF(AND(OR(BJ178="။",BJ178="၊"),LEN(BJ178)=1),BJ178,
IF(ISNUMBER(MATCH(LEFT(BJ178,7),Final_modified_Intermediate[Burmese_Consonants],0)),LEFT(BJ178,7),
IF(ISNUMBER(MATCH(LEFT(BJ178,6),Final_modified_Intermediate[Burmese_Consonants],0)),LEFT(BJ178,6),
IF(ISNUMBER(MATCH(LEFT(BJ178,5),Final_modified_Intermediate[Burmese_Consonants],0)),LEFT(BJ178,5),
IF(ISNUMBER(MATCH(LEFT(BJ178,4),Final_modified_Intermediate[Burmese_Consonants],0)),LEFT(BJ178,4),
IF(ISNUMBER(MATCH(LEFT(BJ178,3),Final_modified_Intermediate[Burmese_Consonants],0)),LEFT(BJ178,3),
IF(ISNUMBER(MATCH(LEFT(BJ178,2),Final_modified_Intermediate[Burmese_Consonants],0)),LEFT(BJ178,2),
IF(ISNUMBER(MATCH(LEFT(BJ178,1),Final_modified_Intermediate[Burmese_Consonants],0)),LEFT(BJ178,1),
IF(ISNUMBER(MATCH(LEFT(BJ178,7),Final_Intermediate[Burmese_Consonants],0)),LEFT(BJ178,7),
IF(ISNUMBER(MATCH(LEFT(BJ178,6),Final_Intermediate[Burmese_Consonants],0)),LEFT(BJ178,6),
IF(ISNUMBER(MATCH(LEFT(BJ178,5),Final_Intermediate[Burmese_Consonants],0)),LEFT(BJ178,5),
IF(ISNUMBER(MATCH(LEFT(BJ178,4),Final_Intermediate[Burmese_Consonants],0)),LEFT(BJ178,4),
IF(ISNUMBER(MATCH(LEFT(BJ178,3),Final_Intermediate[Burmese_Consonants],0)),LEFT(BJ178,3),
IF(ISNUMBER(MATCH(LEFT(BJ178,2),Final_Intermediate[Burmese_Consonants],0)),LEFT(BJ178,2),
IF(ISNUMBER(MATCH(LEFT(BJ178,1),Final_Intermediate[Burmese_Consonants],0)),LEFT(BJ178,1),
"")))))))))))))))</f>
        <v/>
      </c>
      <c r="AN178" t="e">
        <f>Compiler_Burmese[[#This Row],[Sr. No.]]</f>
        <v>#REF!</v>
      </c>
      <c r="AO17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#REF!</v>
      </c>
      <c r="AQ178" t="str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/>
      </c>
      <c r="AR178" t="str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/>
      </c>
      <c r="AS178" t="str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/>
      </c>
      <c r="AT178" t="str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/>
      </c>
      <c r="AU178" t="str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/>
      </c>
      <c r="AV178" t="str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/>
      </c>
      <c r="AW178" t="str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/>
      </c>
      <c r="AX178" t="str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/>
      </c>
      <c r="AZ178" t="e">
        <f>[2]!Vocabulary_Burmese[[#This Row],[Sr. No.]]</f>
        <v>#REF!</v>
      </c>
      <c r="BA178" t="str">
        <f>IF(Raw_data_N2_Kanji[[#This Row],[Categorie]]&lt;&gt;"","",
IF(ISNUMBER(MATCH(V,Special_list[Burmese word],0)),"",
SUBSTITUTE(Raw_data_N2_Kanji[[#This Row],[Raw]]," ","")))</f>
        <v>ရှမ်ပိန်</v>
      </c>
      <c r="BB178" t="str">
        <f>RIGHT(Segregate18[[#This Row],[UPGRADE]],LEN(Segregate18[[#This Row],[UPGRADE]])-LEN(Compiler_Burmese[[#This Row],[1]]))</f>
        <v>ပိန်</v>
      </c>
      <c r="BC178" t="str">
        <f>RIGHT(Segregate18[[#This Row],[11]],LEN(Segregate18[[#This Row],[11]])-LEN(Compiler_Burmese[[#This Row],[2]]))</f>
        <v/>
      </c>
      <c r="BD178" t="str">
        <f>RIGHT(Segregate18[[#This Row],[21]],LEN(Segregate18[[#This Row],[21]])-LEN(Compiler_Burmese[[#This Row],[3]]))</f>
        <v/>
      </c>
      <c r="BE178" t="str">
        <f>RIGHT(Segregate18[[#This Row],[31]],LEN(Segregate18[[#This Row],[31]])-LEN(Compiler_Burmese[[#This Row],[4]]))</f>
        <v/>
      </c>
      <c r="BF178" t="str">
        <f>RIGHT(Segregate18[[#This Row],[41]],LEN(Segregate18[[#This Row],[41]])-LEN(Compiler_Burmese[[#This Row],[5]]))</f>
        <v/>
      </c>
      <c r="BG178" t="str">
        <f>RIGHT(Segregate18[[#This Row],[51]],LEN(Segregate18[[#This Row],[51]])-LEN(Compiler_Burmese[[#This Row],[6]]))</f>
        <v/>
      </c>
      <c r="BH178" t="str">
        <f>RIGHT(Segregate18[[#This Row],[61]],LEN(Segregate18[[#This Row],[61]])-LEN(Compiler_Burmese[[#This Row],[7]]))</f>
        <v/>
      </c>
      <c r="BI178" t="str">
        <f>RIGHT(Segregate18[[#This Row],[71]],LEN(Segregate18[[#This Row],[71]])-LEN(Compiler_Burmese[[#This Row],[8]]))</f>
        <v/>
      </c>
      <c r="BJ178" t="str">
        <f>RIGHT(Segregate18[[#This Row],[81]],LEN(Segregate18[[#This Row],[81]])-LEN(Compiler_Burmese[[#This Row],[9]]))</f>
        <v/>
      </c>
    </row>
    <row r="179" spans="1:62" ht="15" customHeight="1" x14ac:dyDescent="0.3">
      <c r="Y179" t="e">
        <f>Segregate18[[#This Row],[Sr. No.]]</f>
        <v>#REF!</v>
      </c>
      <c r="Z179" t="e">
        <f>IF(AND(OR(BA179="။",BA179="၊"),LEN(BA179)=1),BA179,
IF(ISNUMBER(MATCH(LEFT(BA179,7),Final_modified_Intermediate[Burmese_Consonants],0)),LEFT(BA179,7),
IF(ISNUMBER(MATCH(LEFT(BA179,6),Final_modified_Intermediate[Burmese_Consonants],0)),LEFT(BA179,6),
IF(ISNUMBER(MATCH(LEFT(BA179,5),Final_modified_Intermediate[Burmese_Consonants],0)),LEFT(BA179,5),
IF(ISNUMBER(MATCH(LEFT(BA179,4),Final_modified_Intermediate[Burmese_Consonants],0)),LEFT(BA179,4),
IF(ISNUMBER(MATCH(LEFT(BA179,3),Final_modified_Intermediate[Burmese_Consonants],0)),LEFT(BA179,3),
IF(ISNUMBER(MATCH(LEFT(BA179,2),Final_modified_Intermediate[Burmese_Consonants],0)),LEFT(BA179,2),
IF(ISNUMBER(MATCH(LEFT(BA179,1),Final_modified_Intermediate[Burmese_Consonants],0)),LEFT(BA179,1),
IF(ISNUMBER(MATCH(LEFT(BA179,7),Final_Intermediate[Burmese_Consonants],0)),LEFT(BA179,7),
IF(ISNUMBER(MATCH(LEFT(BA179,6),Final_Intermediate[Burmese_Consonants],0)),LEFT(BA179,6),
IF(ISNUMBER(MATCH(LEFT(BA179,5),Final_Intermediate[Burmese_Consonants],0)),LEFT(BA179,5),
IF(ISNUMBER(MATCH(LEFT(BA179,4),Final_Intermediate[Burmese_Consonants],0)),LEFT(BA179,4),
IF(ISNUMBER(MATCH(LEFT(BA179,3),Final_Intermediate[Burmese_Consonants],0)),LEFT(BA179,3),
IF(ISNUMBER(MATCH(LEFT(BA179,2),Final_Intermediate[Burmese_Consonants],0)),LEFT(BA179,2),
IF(ISNUMBER(MATCH(LEFT(BA179,1),Final_Intermediate[Burmese_Consonants],0)),LEFT(BA179,1),
"")))))))))))))))</f>
        <v>#VALUE!</v>
      </c>
      <c r="AA17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79" t="e">
        <f>IF(AND(OR(BB179="။",BB179="၊"),LEN(BB179)=1),BB179,
IF(ISNUMBER(MATCH(LEFT(BB179,7),Final_modified_Intermediate[Burmese_Consonants],0)),LEFT(BB179,7),
IF(ISNUMBER(MATCH(LEFT(BB179,6),Final_modified_Intermediate[Burmese_Consonants],0)),LEFT(BB179,6),
IF(ISNUMBER(MATCH(LEFT(BB179,5),Final_modified_Intermediate[Burmese_Consonants],0)),LEFT(BB179,5),
IF(ISNUMBER(MATCH(LEFT(BB179,4),Final_modified_Intermediate[Burmese_Consonants],0)),LEFT(BB179,4),
IF(ISNUMBER(MATCH(LEFT(BB179,3),Final_modified_Intermediate[Burmese_Consonants],0)),LEFT(BB179,3),
IF(ISNUMBER(MATCH(LEFT(BB179,2),Final_modified_Intermediate[Burmese_Consonants],0)),LEFT(BB179,2),
IF(ISNUMBER(MATCH(LEFT(BB179,1),Final_modified_Intermediate[Burmese_Consonants],0)),LEFT(BB179,1),
IF(ISNUMBER(MATCH(LEFT(BB179,7),Final_Intermediate[Burmese_Consonants],0)),LEFT(BB179,7),
IF(ISNUMBER(MATCH(LEFT(BB179,6),Final_Intermediate[Burmese_Consonants],0)),LEFT(BB179,6),
IF(ISNUMBER(MATCH(LEFT(BB179,5),Final_Intermediate[Burmese_Consonants],0)),LEFT(BB179,5),
IF(ISNUMBER(MATCH(LEFT(BB179,4),Final_Intermediate[Burmese_Consonants],0)),LEFT(BB179,4),
IF(ISNUMBER(MATCH(LEFT(BB179,3),Final_Intermediate[Burmese_Consonants],0)),LEFT(BB179,3),
IF(ISNUMBER(MATCH(LEFT(BB179,2),Final_Intermediate[Burmese_Consonants],0)),LEFT(BB179,2),
IF(ISNUMBER(MATCH(LEFT(BB179,1),Final_Intermediate[Burmese_Consonants],0)),LEFT(BB179,1),
"")))))))))))))))</f>
        <v>#VALUE!</v>
      </c>
      <c r="AC17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79" t="e">
        <f>IF(AND(OR(BC179="။",BC179="၊"),LEN(BC179)=1),BC179,
IF(ISNUMBER(MATCH(LEFT(BC179,7),Final_modified_Intermediate[Burmese_Consonants],0)),LEFT(BC179,7),
IF(ISNUMBER(MATCH(LEFT(BC179,6),Final_modified_Intermediate[Burmese_Consonants],0)),LEFT(BC179,6),
IF(ISNUMBER(MATCH(LEFT(BC179,5),Final_modified_Intermediate[Burmese_Consonants],0)),LEFT(BC179,5),
IF(ISNUMBER(MATCH(LEFT(BC179,4),Final_modified_Intermediate[Burmese_Consonants],0)),LEFT(BC179,4),
IF(ISNUMBER(MATCH(LEFT(BC179,3),Final_modified_Intermediate[Burmese_Consonants],0)),LEFT(BC179,3),
IF(ISNUMBER(MATCH(LEFT(BC179,2),Final_modified_Intermediate[Burmese_Consonants],0)),LEFT(BC179,2),
IF(ISNUMBER(MATCH(LEFT(BC179,1),Final_modified_Intermediate[Burmese_Consonants],0)),LEFT(BC179,1),
IF(ISNUMBER(MATCH(LEFT(BC179,7),Final_Intermediate[Burmese_Consonants],0)),LEFT(BC179,7),
IF(ISNUMBER(MATCH(LEFT(BC179,6),Final_Intermediate[Burmese_Consonants],0)),LEFT(BC179,6),
IF(ISNUMBER(MATCH(LEFT(BC179,5),Final_Intermediate[Burmese_Consonants],0)),LEFT(BC179,5),
IF(ISNUMBER(MATCH(LEFT(BC179,4),Final_Intermediate[Burmese_Consonants],0)),LEFT(BC179,4),
IF(ISNUMBER(MATCH(LEFT(BC179,3),Final_Intermediate[Burmese_Consonants],0)),LEFT(BC179,3),
IF(ISNUMBER(MATCH(LEFT(BC179,2),Final_Intermediate[Burmese_Consonants],0)),LEFT(BC179,2),
IF(ISNUMBER(MATCH(LEFT(BC179,1),Final_Intermediate[Burmese_Consonants],0)),LEFT(BC179,1),
"")))))))))))))))</f>
        <v>#VALUE!</v>
      </c>
      <c r="AE17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79" t="e">
        <f>IF(AND(OR(BD179="။",BD179="၊"),LEN(BD179)=1),BD179,
IF(ISNUMBER(MATCH(LEFT(BD179,7),Final_modified_Intermediate[Burmese_Consonants],0)),LEFT(BD179,7),
IF(ISNUMBER(MATCH(LEFT(BD179,6),Final_modified_Intermediate[Burmese_Consonants],0)),LEFT(BD179,6),
IF(ISNUMBER(MATCH(LEFT(BD179,5),Final_modified_Intermediate[Burmese_Consonants],0)),LEFT(BD179,5),
IF(ISNUMBER(MATCH(LEFT(BD179,4),Final_modified_Intermediate[Burmese_Consonants],0)),LEFT(BD179,4),
IF(ISNUMBER(MATCH(LEFT(BD179,3),Final_modified_Intermediate[Burmese_Consonants],0)),LEFT(BD179,3),
IF(ISNUMBER(MATCH(LEFT(BD179,2),Final_modified_Intermediate[Burmese_Consonants],0)),LEFT(BD179,2),
IF(ISNUMBER(MATCH(LEFT(BD179,1),Final_modified_Intermediate[Burmese_Consonants],0)),LEFT(BD179,1),
IF(ISNUMBER(MATCH(LEFT(BD179,7),Final_Intermediate[Burmese_Consonants],0)),LEFT(BD179,7),
IF(ISNUMBER(MATCH(LEFT(BD179,6),Final_Intermediate[Burmese_Consonants],0)),LEFT(BD179,6),
IF(ISNUMBER(MATCH(LEFT(BD179,5),Final_Intermediate[Burmese_Consonants],0)),LEFT(BD179,5),
IF(ISNUMBER(MATCH(LEFT(BD179,4),Final_Intermediate[Burmese_Consonants],0)),LEFT(BD179,4),
IF(ISNUMBER(MATCH(LEFT(BD179,3),Final_Intermediate[Burmese_Consonants],0)),LEFT(BD179,3),
IF(ISNUMBER(MATCH(LEFT(BD179,2),Final_Intermediate[Burmese_Consonants],0)),LEFT(BD179,2),
IF(ISNUMBER(MATCH(LEFT(BD179,1),Final_Intermediate[Burmese_Consonants],0)),LEFT(BD179,1),
"")))))))))))))))</f>
        <v>#VALUE!</v>
      </c>
      <c r="AG179" t="e">
        <f>IF(AND(OR(BE179="။",BE179="၊"),LEN(BE179)=1),BE179,
IF(ISNUMBER(MATCH(LEFT(BE179,7),Final_modified_Intermediate[Burmese_Consonants],0)),LEFT(BE179,7),
IF(ISNUMBER(MATCH(LEFT(BE179,6),Final_modified_Intermediate[Burmese_Consonants],0)),LEFT(BE179,6),
IF(ISNUMBER(MATCH(LEFT(BE179,5),Final_modified_Intermediate[Burmese_Consonants],0)),LEFT(BE179,5),
IF(ISNUMBER(MATCH(LEFT(BE179,4),Final_modified_Intermediate[Burmese_Consonants],0)),LEFT(BE179,4),
IF(ISNUMBER(MATCH(LEFT(BE179,3),Final_modified_Intermediate[Burmese_Consonants],0)),LEFT(BE179,3),
IF(ISNUMBER(MATCH(LEFT(BE179,2),Final_modified_Intermediate[Burmese_Consonants],0)),LEFT(BE179,2),
IF(ISNUMBER(MATCH(LEFT(BE179,1),Final_modified_Intermediate[Burmese_Consonants],0)),LEFT(BE179,1),
IF(ISNUMBER(MATCH(LEFT(BE179,7),Final_Intermediate[Burmese_Consonants],0)),LEFT(BE179,7),
IF(ISNUMBER(MATCH(LEFT(BE179,6),Final_Intermediate[Burmese_Consonants],0)),LEFT(BE179,6),
IF(ISNUMBER(MATCH(LEFT(BE179,5),Final_Intermediate[Burmese_Consonants],0)),LEFT(BE179,5),
IF(ISNUMBER(MATCH(LEFT(BE179,4),Final_Intermediate[Burmese_Consonants],0)),LEFT(BE179,4),
IF(ISNUMBER(MATCH(LEFT(BE179,3),Final_Intermediate[Burmese_Consonants],0)),LEFT(BE179,3),
IF(ISNUMBER(MATCH(LEFT(BE179,2),Final_Intermediate[Burmese_Consonants],0)),LEFT(BE179,2),
IF(ISNUMBER(MATCH(LEFT(BE179,1),Final_Intermediate[Burmese_Consonants],0)),LEFT(BE179,1),
"")))))))))))))))</f>
        <v>#VALUE!</v>
      </c>
      <c r="AH179" t="e">
        <f>IF(AND(OR(BF179="။",BF179="၊"),LEN(BF179)=1),BF179,
IF(ISNUMBER(MATCH(LEFT(BF179,7),Final_modified_Intermediate[Burmese_Consonants],0)),LEFT(BF179,7),
IF(ISNUMBER(MATCH(LEFT(BF179,6),Final_modified_Intermediate[Burmese_Consonants],0)),LEFT(BF179,6),
IF(ISNUMBER(MATCH(LEFT(BF179,5),Final_modified_Intermediate[Burmese_Consonants],0)),LEFT(BF179,5),
IF(ISNUMBER(MATCH(LEFT(BF179,4),Final_modified_Intermediate[Burmese_Consonants],0)),LEFT(BF179,4),
IF(ISNUMBER(MATCH(LEFT(BF179,3),Final_modified_Intermediate[Burmese_Consonants],0)),LEFT(BF179,3),
IF(ISNUMBER(MATCH(LEFT(BF179,2),Final_modified_Intermediate[Burmese_Consonants],0)),LEFT(BF179,2),
IF(ISNUMBER(MATCH(LEFT(BF179,1),Final_modified_Intermediate[Burmese_Consonants],0)),LEFT(BF179,1),
IF(ISNUMBER(MATCH(LEFT(BF179,7),Final_Intermediate[Burmese_Consonants],0)),LEFT(BF179,7),
IF(ISNUMBER(MATCH(LEFT(BF179,6),Final_Intermediate[Burmese_Consonants],0)),LEFT(BF179,6),
IF(ISNUMBER(MATCH(LEFT(BF179,5),Final_Intermediate[Burmese_Consonants],0)),LEFT(BF179,5),
IF(ISNUMBER(MATCH(LEFT(BF179,4),Final_Intermediate[Burmese_Consonants],0)),LEFT(BF179,4),
IF(ISNUMBER(MATCH(LEFT(BF179,3),Final_Intermediate[Burmese_Consonants],0)),LEFT(BF179,3),
IF(ISNUMBER(MATCH(LEFT(BF179,2),Final_Intermediate[Burmese_Consonants],0)),LEFT(BF179,2),
IF(ISNUMBER(MATCH(LEFT(BF179,1),Final_Intermediate[Burmese_Consonants],0)),LEFT(BF179,1),
"")))))))))))))))</f>
        <v>#VALUE!</v>
      </c>
      <c r="AI179" t="e">
        <f>IF(AND(OR(BG179="။",BG179="၊"),LEN(BG179)=1),BG179,
IF(ISNUMBER(MATCH(LEFT(BG179,7),Final_modified_Intermediate[Burmese_Consonants],0)),LEFT(BG179,7),
IF(ISNUMBER(MATCH(LEFT(BG179,6),Final_modified_Intermediate[Burmese_Consonants],0)),LEFT(BG179,6),
IF(ISNUMBER(MATCH(LEFT(BG179,5),Final_modified_Intermediate[Burmese_Consonants],0)),LEFT(BG179,5),
IF(ISNUMBER(MATCH(LEFT(BG179,4),Final_modified_Intermediate[Burmese_Consonants],0)),LEFT(BG179,4),
IF(ISNUMBER(MATCH(LEFT(BG179,3),Final_modified_Intermediate[Burmese_Consonants],0)),LEFT(BG179,3),
IF(ISNUMBER(MATCH(LEFT(BG179,2),Final_modified_Intermediate[Burmese_Consonants],0)),LEFT(BG179,2),
IF(ISNUMBER(MATCH(LEFT(BG179,1),Final_modified_Intermediate[Burmese_Consonants],0)),LEFT(BG179,1),
IF(ISNUMBER(MATCH(LEFT(BG179,7),Final_Intermediate[Burmese_Consonants],0)),LEFT(BG179,7),
IF(ISNUMBER(MATCH(LEFT(BG179,6),Final_Intermediate[Burmese_Consonants],0)),LEFT(BG179,6),
IF(ISNUMBER(MATCH(LEFT(BG179,5),Final_Intermediate[Burmese_Consonants],0)),LEFT(BG179,5),
IF(ISNUMBER(MATCH(LEFT(BG179,4),Final_Intermediate[Burmese_Consonants],0)),LEFT(BG179,4),
IF(ISNUMBER(MATCH(LEFT(BG179,3),Final_Intermediate[Burmese_Consonants],0)),LEFT(BG179,3),
IF(ISNUMBER(MATCH(LEFT(BG179,2),Final_Intermediate[Burmese_Consonants],0)),LEFT(BG179,2),
IF(ISNUMBER(MATCH(LEFT(BG179,1),Final_Intermediate[Burmese_Consonants],0)),LEFT(BG179,1),
"")))))))))))))))</f>
        <v>#VALUE!</v>
      </c>
      <c r="AJ179" t="e">
        <f>IF(AND(OR(BH179="။",BH179="၊"),LEN(BH179)=1),BH179,
IF(ISNUMBER(MATCH(LEFT(BH179,7),Final_modified_Intermediate[Burmese_Consonants],0)),LEFT(BH179,7),
IF(ISNUMBER(MATCH(LEFT(BH179,6),Final_modified_Intermediate[Burmese_Consonants],0)),LEFT(BH179,6),
IF(ISNUMBER(MATCH(LEFT(BH179,5),Final_modified_Intermediate[Burmese_Consonants],0)),LEFT(BH179,5),
IF(ISNUMBER(MATCH(LEFT(BH179,4),Final_modified_Intermediate[Burmese_Consonants],0)),LEFT(BH179,4),
IF(ISNUMBER(MATCH(LEFT(BH179,3),Final_modified_Intermediate[Burmese_Consonants],0)),LEFT(BH179,3),
IF(ISNUMBER(MATCH(LEFT(BH179,2),Final_modified_Intermediate[Burmese_Consonants],0)),LEFT(BH179,2),
IF(ISNUMBER(MATCH(LEFT(BH179,1),Final_modified_Intermediate[Burmese_Consonants],0)),LEFT(BH179,1),
IF(ISNUMBER(MATCH(LEFT(BH179,7),Final_Intermediate[Burmese_Consonants],0)),LEFT(BH179,7),
IF(ISNUMBER(MATCH(LEFT(BH179,6),Final_Intermediate[Burmese_Consonants],0)),LEFT(BH179,6),
IF(ISNUMBER(MATCH(LEFT(BH179,5),Final_Intermediate[Burmese_Consonants],0)),LEFT(BH179,5),
IF(ISNUMBER(MATCH(LEFT(BH179,4),Final_Intermediate[Burmese_Consonants],0)),LEFT(BH179,4),
IF(ISNUMBER(MATCH(LEFT(BH179,3),Final_Intermediate[Burmese_Consonants],0)),LEFT(BH179,3),
IF(ISNUMBER(MATCH(LEFT(BH179,2),Final_Intermediate[Burmese_Consonants],0)),LEFT(BH179,2),
IF(ISNUMBER(MATCH(LEFT(BH179,1),Final_Intermediate[Burmese_Consonants],0)),LEFT(BH179,1),
"")))))))))))))))</f>
        <v>#VALUE!</v>
      </c>
      <c r="AK179" t="e">
        <f>IF(AND(OR(BI179="။",BI179="၊"),LEN(BI179)=1),BI179,
IF(ISNUMBER(MATCH(LEFT(BI179,7),Final_modified_Intermediate[Burmese_Consonants],0)),LEFT(BI179,7),
IF(ISNUMBER(MATCH(LEFT(BI179,6),Final_modified_Intermediate[Burmese_Consonants],0)),LEFT(BI179,6),
IF(ISNUMBER(MATCH(LEFT(BI179,5),Final_modified_Intermediate[Burmese_Consonants],0)),LEFT(BI179,5),
IF(ISNUMBER(MATCH(LEFT(BI179,4),Final_modified_Intermediate[Burmese_Consonants],0)),LEFT(BI179,4),
IF(ISNUMBER(MATCH(LEFT(BI179,3),Final_modified_Intermediate[Burmese_Consonants],0)),LEFT(BI179,3),
IF(ISNUMBER(MATCH(LEFT(BI179,2),Final_modified_Intermediate[Burmese_Consonants],0)),LEFT(BI179,2),
IF(ISNUMBER(MATCH(LEFT(BI179,1),Final_modified_Intermediate[Burmese_Consonants],0)),LEFT(BI179,1),
IF(ISNUMBER(MATCH(LEFT(BI179,7),Final_Intermediate[Burmese_Consonants],0)),LEFT(BI179,7),
IF(ISNUMBER(MATCH(LEFT(BI179,6),Final_Intermediate[Burmese_Consonants],0)),LEFT(BI179,6),
IF(ISNUMBER(MATCH(LEFT(BI179,5),Final_Intermediate[Burmese_Consonants],0)),LEFT(BI179,5),
IF(ISNUMBER(MATCH(LEFT(BI179,4),Final_Intermediate[Burmese_Consonants],0)),LEFT(BI179,4),
IF(ISNUMBER(MATCH(LEFT(BI179,3),Final_Intermediate[Burmese_Consonants],0)),LEFT(BI179,3),
IF(ISNUMBER(MATCH(LEFT(BI179,2),Final_Intermediate[Burmese_Consonants],0)),LEFT(BI179,2),
IF(ISNUMBER(MATCH(LEFT(BI179,1),Final_Intermediate[Burmese_Consonants],0)),LEFT(BI179,1),
"")))))))))))))))</f>
        <v>#VALUE!</v>
      </c>
      <c r="AL179" t="e">
        <f>IF(AND(OR(BJ179="။",BJ179="၊"),LEN(BJ179)=1),BJ179,
IF(ISNUMBER(MATCH(LEFT(BJ179,7),Final_modified_Intermediate[Burmese_Consonants],0)),LEFT(BJ179,7),
IF(ISNUMBER(MATCH(LEFT(BJ179,6),Final_modified_Intermediate[Burmese_Consonants],0)),LEFT(BJ179,6),
IF(ISNUMBER(MATCH(LEFT(BJ179,5),Final_modified_Intermediate[Burmese_Consonants],0)),LEFT(BJ179,5),
IF(ISNUMBER(MATCH(LEFT(BJ179,4),Final_modified_Intermediate[Burmese_Consonants],0)),LEFT(BJ179,4),
IF(ISNUMBER(MATCH(LEFT(BJ179,3),Final_modified_Intermediate[Burmese_Consonants],0)),LEFT(BJ179,3),
IF(ISNUMBER(MATCH(LEFT(BJ179,2),Final_modified_Intermediate[Burmese_Consonants],0)),LEFT(BJ179,2),
IF(ISNUMBER(MATCH(LEFT(BJ179,1),Final_modified_Intermediate[Burmese_Consonants],0)),LEFT(BJ179,1),
IF(ISNUMBER(MATCH(LEFT(BJ179,7),Final_Intermediate[Burmese_Consonants],0)),LEFT(BJ179,7),
IF(ISNUMBER(MATCH(LEFT(BJ179,6),Final_Intermediate[Burmese_Consonants],0)),LEFT(BJ179,6),
IF(ISNUMBER(MATCH(LEFT(BJ179,5),Final_Intermediate[Burmese_Consonants],0)),LEFT(BJ179,5),
IF(ISNUMBER(MATCH(LEFT(BJ179,4),Final_Intermediate[Burmese_Consonants],0)),LEFT(BJ179,4),
IF(ISNUMBER(MATCH(LEFT(BJ179,3),Final_Intermediate[Burmese_Consonants],0)),LEFT(BJ179,3),
IF(ISNUMBER(MATCH(LEFT(BJ179,2),Final_Intermediate[Burmese_Consonants],0)),LEFT(BJ179,2),
IF(ISNUMBER(MATCH(LEFT(BJ179,1),Final_Intermediate[Burmese_Consonants],0)),LEFT(BJ179,1),
"")))))))))))))))</f>
        <v>#VALUE!</v>
      </c>
      <c r="AN179" t="e">
        <f>Compiler_Burmese[[#This Row],[Sr. No.]]</f>
        <v>#REF!</v>
      </c>
      <c r="AO17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7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7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7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7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7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7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7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7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7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79" t="e">
        <f>[2]!Vocabulary_Burmese[[#This Row],[Sr. No.]]</f>
        <v>#REF!</v>
      </c>
      <c r="BA179" t="e">
        <f>IF(Raw_data_N2_Kanji[[#This Row],[Categorie]]&lt;&gt;"","",
IF(ISNUMBER(MATCH(V,Special_list[Burmese word],0)),"",
SUBSTITUTE(Raw_data_N2_Kanji[[#This Row],[Raw]]," ","")))</f>
        <v>#VALUE!</v>
      </c>
      <c r="BB179" t="e">
        <f>RIGHT(Segregate18[[#This Row],[UPGRADE]],LEN(Segregate18[[#This Row],[UPGRADE]])-LEN(Compiler_Burmese[[#This Row],[1]]))</f>
        <v>#VALUE!</v>
      </c>
      <c r="BC179" t="e">
        <f>RIGHT(Segregate18[[#This Row],[11]],LEN(Segregate18[[#This Row],[11]])-LEN(Compiler_Burmese[[#This Row],[2]]))</f>
        <v>#VALUE!</v>
      </c>
      <c r="BD179" t="e">
        <f>RIGHT(Segregate18[[#This Row],[21]],LEN(Segregate18[[#This Row],[21]])-LEN(Compiler_Burmese[[#This Row],[3]]))</f>
        <v>#VALUE!</v>
      </c>
      <c r="BE179" t="e">
        <f>RIGHT(Segregate18[[#This Row],[31]],LEN(Segregate18[[#This Row],[31]])-LEN(Compiler_Burmese[[#This Row],[4]]))</f>
        <v>#VALUE!</v>
      </c>
      <c r="BF179" t="e">
        <f>RIGHT(Segregate18[[#This Row],[41]],LEN(Segregate18[[#This Row],[41]])-LEN(Compiler_Burmese[[#This Row],[5]]))</f>
        <v>#VALUE!</v>
      </c>
      <c r="BG179" t="e">
        <f>RIGHT(Segregate18[[#This Row],[51]],LEN(Segregate18[[#This Row],[51]])-LEN(Compiler_Burmese[[#This Row],[6]]))</f>
        <v>#VALUE!</v>
      </c>
      <c r="BH179" t="e">
        <f>RIGHT(Segregate18[[#This Row],[61]],LEN(Segregate18[[#This Row],[61]])-LEN(Compiler_Burmese[[#This Row],[7]]))</f>
        <v>#VALUE!</v>
      </c>
      <c r="BI179" t="e">
        <f>RIGHT(Segregate18[[#This Row],[71]],LEN(Segregate18[[#This Row],[71]])-LEN(Compiler_Burmese[[#This Row],[8]]))</f>
        <v>#VALUE!</v>
      </c>
      <c r="BJ179" t="e">
        <f>RIGHT(Segregate18[[#This Row],[81]],LEN(Segregate18[[#This Row],[81]])-LEN(Compiler_Burmese[[#This Row],[9]]))</f>
        <v>#VALUE!</v>
      </c>
    </row>
    <row r="180" spans="1:62" ht="15" customHeight="1" x14ac:dyDescent="0.3">
      <c r="Y180" t="e">
        <f>Segregate18[[#This Row],[Sr. No.]]</f>
        <v>#REF!</v>
      </c>
      <c r="Z180" t="e">
        <f>IF(AND(OR(BA180="။",BA180="၊"),LEN(BA180)=1),BA180,
IF(ISNUMBER(MATCH(LEFT(BA180,7),Final_modified_Intermediate[Burmese_Consonants],0)),LEFT(BA180,7),
IF(ISNUMBER(MATCH(LEFT(BA180,6),Final_modified_Intermediate[Burmese_Consonants],0)),LEFT(BA180,6),
IF(ISNUMBER(MATCH(LEFT(BA180,5),Final_modified_Intermediate[Burmese_Consonants],0)),LEFT(BA180,5),
IF(ISNUMBER(MATCH(LEFT(BA180,4),Final_modified_Intermediate[Burmese_Consonants],0)),LEFT(BA180,4),
IF(ISNUMBER(MATCH(LEFT(BA180,3),Final_modified_Intermediate[Burmese_Consonants],0)),LEFT(BA180,3),
IF(ISNUMBER(MATCH(LEFT(BA180,2),Final_modified_Intermediate[Burmese_Consonants],0)),LEFT(BA180,2),
IF(ISNUMBER(MATCH(LEFT(BA180,1),Final_modified_Intermediate[Burmese_Consonants],0)),LEFT(BA180,1),
IF(ISNUMBER(MATCH(LEFT(BA180,7),Final_Intermediate[Burmese_Consonants],0)),LEFT(BA180,7),
IF(ISNUMBER(MATCH(LEFT(BA180,6),Final_Intermediate[Burmese_Consonants],0)),LEFT(BA180,6),
IF(ISNUMBER(MATCH(LEFT(BA180,5),Final_Intermediate[Burmese_Consonants],0)),LEFT(BA180,5),
IF(ISNUMBER(MATCH(LEFT(BA180,4),Final_Intermediate[Burmese_Consonants],0)),LEFT(BA180,4),
IF(ISNUMBER(MATCH(LEFT(BA180,3),Final_Intermediate[Burmese_Consonants],0)),LEFT(BA180,3),
IF(ISNUMBER(MATCH(LEFT(BA180,2),Final_Intermediate[Burmese_Consonants],0)),LEFT(BA180,2),
IF(ISNUMBER(MATCH(LEFT(BA180,1),Final_Intermediate[Burmese_Consonants],0)),LEFT(BA180,1),
"")))))))))))))))</f>
        <v>#VALUE!</v>
      </c>
      <c r="AA18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0" t="e">
        <f>IF(AND(OR(BB180="။",BB180="၊"),LEN(BB180)=1),BB180,
IF(ISNUMBER(MATCH(LEFT(BB180,7),Final_modified_Intermediate[Burmese_Consonants],0)),LEFT(BB180,7),
IF(ISNUMBER(MATCH(LEFT(BB180,6),Final_modified_Intermediate[Burmese_Consonants],0)),LEFT(BB180,6),
IF(ISNUMBER(MATCH(LEFT(BB180,5),Final_modified_Intermediate[Burmese_Consonants],0)),LEFT(BB180,5),
IF(ISNUMBER(MATCH(LEFT(BB180,4),Final_modified_Intermediate[Burmese_Consonants],0)),LEFT(BB180,4),
IF(ISNUMBER(MATCH(LEFT(BB180,3),Final_modified_Intermediate[Burmese_Consonants],0)),LEFT(BB180,3),
IF(ISNUMBER(MATCH(LEFT(BB180,2),Final_modified_Intermediate[Burmese_Consonants],0)),LEFT(BB180,2),
IF(ISNUMBER(MATCH(LEFT(BB180,1),Final_modified_Intermediate[Burmese_Consonants],0)),LEFT(BB180,1),
IF(ISNUMBER(MATCH(LEFT(BB180,7),Final_Intermediate[Burmese_Consonants],0)),LEFT(BB180,7),
IF(ISNUMBER(MATCH(LEFT(BB180,6),Final_Intermediate[Burmese_Consonants],0)),LEFT(BB180,6),
IF(ISNUMBER(MATCH(LEFT(BB180,5),Final_Intermediate[Burmese_Consonants],0)),LEFT(BB180,5),
IF(ISNUMBER(MATCH(LEFT(BB180,4),Final_Intermediate[Burmese_Consonants],0)),LEFT(BB180,4),
IF(ISNUMBER(MATCH(LEFT(BB180,3),Final_Intermediate[Burmese_Consonants],0)),LEFT(BB180,3),
IF(ISNUMBER(MATCH(LEFT(BB180,2),Final_Intermediate[Burmese_Consonants],0)),LEFT(BB180,2),
IF(ISNUMBER(MATCH(LEFT(BB180,1),Final_Intermediate[Burmese_Consonants],0)),LEFT(BB180,1),
"")))))))))))))))</f>
        <v>#VALUE!</v>
      </c>
      <c r="AC18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0" t="e">
        <f>IF(AND(OR(BC180="။",BC180="၊"),LEN(BC180)=1),BC180,
IF(ISNUMBER(MATCH(LEFT(BC180,7),Final_modified_Intermediate[Burmese_Consonants],0)),LEFT(BC180,7),
IF(ISNUMBER(MATCH(LEFT(BC180,6),Final_modified_Intermediate[Burmese_Consonants],0)),LEFT(BC180,6),
IF(ISNUMBER(MATCH(LEFT(BC180,5),Final_modified_Intermediate[Burmese_Consonants],0)),LEFT(BC180,5),
IF(ISNUMBER(MATCH(LEFT(BC180,4),Final_modified_Intermediate[Burmese_Consonants],0)),LEFT(BC180,4),
IF(ISNUMBER(MATCH(LEFT(BC180,3),Final_modified_Intermediate[Burmese_Consonants],0)),LEFT(BC180,3),
IF(ISNUMBER(MATCH(LEFT(BC180,2),Final_modified_Intermediate[Burmese_Consonants],0)),LEFT(BC180,2),
IF(ISNUMBER(MATCH(LEFT(BC180,1),Final_modified_Intermediate[Burmese_Consonants],0)),LEFT(BC180,1),
IF(ISNUMBER(MATCH(LEFT(BC180,7),Final_Intermediate[Burmese_Consonants],0)),LEFT(BC180,7),
IF(ISNUMBER(MATCH(LEFT(BC180,6),Final_Intermediate[Burmese_Consonants],0)),LEFT(BC180,6),
IF(ISNUMBER(MATCH(LEFT(BC180,5),Final_Intermediate[Burmese_Consonants],0)),LEFT(BC180,5),
IF(ISNUMBER(MATCH(LEFT(BC180,4),Final_Intermediate[Burmese_Consonants],0)),LEFT(BC180,4),
IF(ISNUMBER(MATCH(LEFT(BC180,3),Final_Intermediate[Burmese_Consonants],0)),LEFT(BC180,3),
IF(ISNUMBER(MATCH(LEFT(BC180,2),Final_Intermediate[Burmese_Consonants],0)),LEFT(BC180,2),
IF(ISNUMBER(MATCH(LEFT(BC180,1),Final_Intermediate[Burmese_Consonants],0)),LEFT(BC180,1),
"")))))))))))))))</f>
        <v>#VALUE!</v>
      </c>
      <c r="AE18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0" t="e">
        <f>IF(AND(OR(BD180="။",BD180="၊"),LEN(BD180)=1),BD180,
IF(ISNUMBER(MATCH(LEFT(BD180,7),Final_modified_Intermediate[Burmese_Consonants],0)),LEFT(BD180,7),
IF(ISNUMBER(MATCH(LEFT(BD180,6),Final_modified_Intermediate[Burmese_Consonants],0)),LEFT(BD180,6),
IF(ISNUMBER(MATCH(LEFT(BD180,5),Final_modified_Intermediate[Burmese_Consonants],0)),LEFT(BD180,5),
IF(ISNUMBER(MATCH(LEFT(BD180,4),Final_modified_Intermediate[Burmese_Consonants],0)),LEFT(BD180,4),
IF(ISNUMBER(MATCH(LEFT(BD180,3),Final_modified_Intermediate[Burmese_Consonants],0)),LEFT(BD180,3),
IF(ISNUMBER(MATCH(LEFT(BD180,2),Final_modified_Intermediate[Burmese_Consonants],0)),LEFT(BD180,2),
IF(ISNUMBER(MATCH(LEFT(BD180,1),Final_modified_Intermediate[Burmese_Consonants],0)),LEFT(BD180,1),
IF(ISNUMBER(MATCH(LEFT(BD180,7),Final_Intermediate[Burmese_Consonants],0)),LEFT(BD180,7),
IF(ISNUMBER(MATCH(LEFT(BD180,6),Final_Intermediate[Burmese_Consonants],0)),LEFT(BD180,6),
IF(ISNUMBER(MATCH(LEFT(BD180,5),Final_Intermediate[Burmese_Consonants],0)),LEFT(BD180,5),
IF(ISNUMBER(MATCH(LEFT(BD180,4),Final_Intermediate[Burmese_Consonants],0)),LEFT(BD180,4),
IF(ISNUMBER(MATCH(LEFT(BD180,3),Final_Intermediate[Burmese_Consonants],0)),LEFT(BD180,3),
IF(ISNUMBER(MATCH(LEFT(BD180,2),Final_Intermediate[Burmese_Consonants],0)),LEFT(BD180,2),
IF(ISNUMBER(MATCH(LEFT(BD180,1),Final_Intermediate[Burmese_Consonants],0)),LEFT(BD180,1),
"")))))))))))))))</f>
        <v>#VALUE!</v>
      </c>
      <c r="AG180" t="e">
        <f>IF(AND(OR(BE180="။",BE180="၊"),LEN(BE180)=1),BE180,
IF(ISNUMBER(MATCH(LEFT(BE180,7),Final_modified_Intermediate[Burmese_Consonants],0)),LEFT(BE180,7),
IF(ISNUMBER(MATCH(LEFT(BE180,6),Final_modified_Intermediate[Burmese_Consonants],0)),LEFT(BE180,6),
IF(ISNUMBER(MATCH(LEFT(BE180,5),Final_modified_Intermediate[Burmese_Consonants],0)),LEFT(BE180,5),
IF(ISNUMBER(MATCH(LEFT(BE180,4),Final_modified_Intermediate[Burmese_Consonants],0)),LEFT(BE180,4),
IF(ISNUMBER(MATCH(LEFT(BE180,3),Final_modified_Intermediate[Burmese_Consonants],0)),LEFT(BE180,3),
IF(ISNUMBER(MATCH(LEFT(BE180,2),Final_modified_Intermediate[Burmese_Consonants],0)),LEFT(BE180,2),
IF(ISNUMBER(MATCH(LEFT(BE180,1),Final_modified_Intermediate[Burmese_Consonants],0)),LEFT(BE180,1),
IF(ISNUMBER(MATCH(LEFT(BE180,7),Final_Intermediate[Burmese_Consonants],0)),LEFT(BE180,7),
IF(ISNUMBER(MATCH(LEFT(BE180,6),Final_Intermediate[Burmese_Consonants],0)),LEFT(BE180,6),
IF(ISNUMBER(MATCH(LEFT(BE180,5),Final_Intermediate[Burmese_Consonants],0)),LEFT(BE180,5),
IF(ISNUMBER(MATCH(LEFT(BE180,4),Final_Intermediate[Burmese_Consonants],0)),LEFT(BE180,4),
IF(ISNUMBER(MATCH(LEFT(BE180,3),Final_Intermediate[Burmese_Consonants],0)),LEFT(BE180,3),
IF(ISNUMBER(MATCH(LEFT(BE180,2),Final_Intermediate[Burmese_Consonants],0)),LEFT(BE180,2),
IF(ISNUMBER(MATCH(LEFT(BE180,1),Final_Intermediate[Burmese_Consonants],0)),LEFT(BE180,1),
"")))))))))))))))</f>
        <v>#VALUE!</v>
      </c>
      <c r="AH180" t="e">
        <f>IF(AND(OR(BF180="။",BF180="၊"),LEN(BF180)=1),BF180,
IF(ISNUMBER(MATCH(LEFT(BF180,7),Final_modified_Intermediate[Burmese_Consonants],0)),LEFT(BF180,7),
IF(ISNUMBER(MATCH(LEFT(BF180,6),Final_modified_Intermediate[Burmese_Consonants],0)),LEFT(BF180,6),
IF(ISNUMBER(MATCH(LEFT(BF180,5),Final_modified_Intermediate[Burmese_Consonants],0)),LEFT(BF180,5),
IF(ISNUMBER(MATCH(LEFT(BF180,4),Final_modified_Intermediate[Burmese_Consonants],0)),LEFT(BF180,4),
IF(ISNUMBER(MATCH(LEFT(BF180,3),Final_modified_Intermediate[Burmese_Consonants],0)),LEFT(BF180,3),
IF(ISNUMBER(MATCH(LEFT(BF180,2),Final_modified_Intermediate[Burmese_Consonants],0)),LEFT(BF180,2),
IF(ISNUMBER(MATCH(LEFT(BF180,1),Final_modified_Intermediate[Burmese_Consonants],0)),LEFT(BF180,1),
IF(ISNUMBER(MATCH(LEFT(BF180,7),Final_Intermediate[Burmese_Consonants],0)),LEFT(BF180,7),
IF(ISNUMBER(MATCH(LEFT(BF180,6),Final_Intermediate[Burmese_Consonants],0)),LEFT(BF180,6),
IF(ISNUMBER(MATCH(LEFT(BF180,5),Final_Intermediate[Burmese_Consonants],0)),LEFT(BF180,5),
IF(ISNUMBER(MATCH(LEFT(BF180,4),Final_Intermediate[Burmese_Consonants],0)),LEFT(BF180,4),
IF(ISNUMBER(MATCH(LEFT(BF180,3),Final_Intermediate[Burmese_Consonants],0)),LEFT(BF180,3),
IF(ISNUMBER(MATCH(LEFT(BF180,2),Final_Intermediate[Burmese_Consonants],0)),LEFT(BF180,2),
IF(ISNUMBER(MATCH(LEFT(BF180,1),Final_Intermediate[Burmese_Consonants],0)),LEFT(BF180,1),
"")))))))))))))))</f>
        <v>#VALUE!</v>
      </c>
      <c r="AI180" t="e">
        <f>IF(AND(OR(BG180="။",BG180="၊"),LEN(BG180)=1),BG180,
IF(ISNUMBER(MATCH(LEFT(BG180,7),Final_modified_Intermediate[Burmese_Consonants],0)),LEFT(BG180,7),
IF(ISNUMBER(MATCH(LEFT(BG180,6),Final_modified_Intermediate[Burmese_Consonants],0)),LEFT(BG180,6),
IF(ISNUMBER(MATCH(LEFT(BG180,5),Final_modified_Intermediate[Burmese_Consonants],0)),LEFT(BG180,5),
IF(ISNUMBER(MATCH(LEFT(BG180,4),Final_modified_Intermediate[Burmese_Consonants],0)),LEFT(BG180,4),
IF(ISNUMBER(MATCH(LEFT(BG180,3),Final_modified_Intermediate[Burmese_Consonants],0)),LEFT(BG180,3),
IF(ISNUMBER(MATCH(LEFT(BG180,2),Final_modified_Intermediate[Burmese_Consonants],0)),LEFT(BG180,2),
IF(ISNUMBER(MATCH(LEFT(BG180,1),Final_modified_Intermediate[Burmese_Consonants],0)),LEFT(BG180,1),
IF(ISNUMBER(MATCH(LEFT(BG180,7),Final_Intermediate[Burmese_Consonants],0)),LEFT(BG180,7),
IF(ISNUMBER(MATCH(LEFT(BG180,6),Final_Intermediate[Burmese_Consonants],0)),LEFT(BG180,6),
IF(ISNUMBER(MATCH(LEFT(BG180,5),Final_Intermediate[Burmese_Consonants],0)),LEFT(BG180,5),
IF(ISNUMBER(MATCH(LEFT(BG180,4),Final_Intermediate[Burmese_Consonants],0)),LEFT(BG180,4),
IF(ISNUMBER(MATCH(LEFT(BG180,3),Final_Intermediate[Burmese_Consonants],0)),LEFT(BG180,3),
IF(ISNUMBER(MATCH(LEFT(BG180,2),Final_Intermediate[Burmese_Consonants],0)),LEFT(BG180,2),
IF(ISNUMBER(MATCH(LEFT(BG180,1),Final_Intermediate[Burmese_Consonants],0)),LEFT(BG180,1),
"")))))))))))))))</f>
        <v>#VALUE!</v>
      </c>
      <c r="AJ180" t="e">
        <f>IF(AND(OR(BH180="။",BH180="၊"),LEN(BH180)=1),BH180,
IF(ISNUMBER(MATCH(LEFT(BH180,7),Final_modified_Intermediate[Burmese_Consonants],0)),LEFT(BH180,7),
IF(ISNUMBER(MATCH(LEFT(BH180,6),Final_modified_Intermediate[Burmese_Consonants],0)),LEFT(BH180,6),
IF(ISNUMBER(MATCH(LEFT(BH180,5),Final_modified_Intermediate[Burmese_Consonants],0)),LEFT(BH180,5),
IF(ISNUMBER(MATCH(LEFT(BH180,4),Final_modified_Intermediate[Burmese_Consonants],0)),LEFT(BH180,4),
IF(ISNUMBER(MATCH(LEFT(BH180,3),Final_modified_Intermediate[Burmese_Consonants],0)),LEFT(BH180,3),
IF(ISNUMBER(MATCH(LEFT(BH180,2),Final_modified_Intermediate[Burmese_Consonants],0)),LEFT(BH180,2),
IF(ISNUMBER(MATCH(LEFT(BH180,1),Final_modified_Intermediate[Burmese_Consonants],0)),LEFT(BH180,1),
IF(ISNUMBER(MATCH(LEFT(BH180,7),Final_Intermediate[Burmese_Consonants],0)),LEFT(BH180,7),
IF(ISNUMBER(MATCH(LEFT(BH180,6),Final_Intermediate[Burmese_Consonants],0)),LEFT(BH180,6),
IF(ISNUMBER(MATCH(LEFT(BH180,5),Final_Intermediate[Burmese_Consonants],0)),LEFT(BH180,5),
IF(ISNUMBER(MATCH(LEFT(BH180,4),Final_Intermediate[Burmese_Consonants],0)),LEFT(BH180,4),
IF(ISNUMBER(MATCH(LEFT(BH180,3),Final_Intermediate[Burmese_Consonants],0)),LEFT(BH180,3),
IF(ISNUMBER(MATCH(LEFT(BH180,2),Final_Intermediate[Burmese_Consonants],0)),LEFT(BH180,2),
IF(ISNUMBER(MATCH(LEFT(BH180,1),Final_Intermediate[Burmese_Consonants],0)),LEFT(BH180,1),
"")))))))))))))))</f>
        <v>#VALUE!</v>
      </c>
      <c r="AK180" t="e">
        <f>IF(AND(OR(BI180="။",BI180="၊"),LEN(BI180)=1),BI180,
IF(ISNUMBER(MATCH(LEFT(BI180,7),Final_modified_Intermediate[Burmese_Consonants],0)),LEFT(BI180,7),
IF(ISNUMBER(MATCH(LEFT(BI180,6),Final_modified_Intermediate[Burmese_Consonants],0)),LEFT(BI180,6),
IF(ISNUMBER(MATCH(LEFT(BI180,5),Final_modified_Intermediate[Burmese_Consonants],0)),LEFT(BI180,5),
IF(ISNUMBER(MATCH(LEFT(BI180,4),Final_modified_Intermediate[Burmese_Consonants],0)),LEFT(BI180,4),
IF(ISNUMBER(MATCH(LEFT(BI180,3),Final_modified_Intermediate[Burmese_Consonants],0)),LEFT(BI180,3),
IF(ISNUMBER(MATCH(LEFT(BI180,2),Final_modified_Intermediate[Burmese_Consonants],0)),LEFT(BI180,2),
IF(ISNUMBER(MATCH(LEFT(BI180,1),Final_modified_Intermediate[Burmese_Consonants],0)),LEFT(BI180,1),
IF(ISNUMBER(MATCH(LEFT(BI180,7),Final_Intermediate[Burmese_Consonants],0)),LEFT(BI180,7),
IF(ISNUMBER(MATCH(LEFT(BI180,6),Final_Intermediate[Burmese_Consonants],0)),LEFT(BI180,6),
IF(ISNUMBER(MATCH(LEFT(BI180,5),Final_Intermediate[Burmese_Consonants],0)),LEFT(BI180,5),
IF(ISNUMBER(MATCH(LEFT(BI180,4),Final_Intermediate[Burmese_Consonants],0)),LEFT(BI180,4),
IF(ISNUMBER(MATCH(LEFT(BI180,3),Final_Intermediate[Burmese_Consonants],0)),LEFT(BI180,3),
IF(ISNUMBER(MATCH(LEFT(BI180,2),Final_Intermediate[Burmese_Consonants],0)),LEFT(BI180,2),
IF(ISNUMBER(MATCH(LEFT(BI180,1),Final_Intermediate[Burmese_Consonants],0)),LEFT(BI180,1),
"")))))))))))))))</f>
        <v>#VALUE!</v>
      </c>
      <c r="AL180" t="e">
        <f>IF(AND(OR(BJ180="။",BJ180="၊"),LEN(BJ180)=1),BJ180,
IF(ISNUMBER(MATCH(LEFT(BJ180,7),Final_modified_Intermediate[Burmese_Consonants],0)),LEFT(BJ180,7),
IF(ISNUMBER(MATCH(LEFT(BJ180,6),Final_modified_Intermediate[Burmese_Consonants],0)),LEFT(BJ180,6),
IF(ISNUMBER(MATCH(LEFT(BJ180,5),Final_modified_Intermediate[Burmese_Consonants],0)),LEFT(BJ180,5),
IF(ISNUMBER(MATCH(LEFT(BJ180,4),Final_modified_Intermediate[Burmese_Consonants],0)),LEFT(BJ180,4),
IF(ISNUMBER(MATCH(LEFT(BJ180,3),Final_modified_Intermediate[Burmese_Consonants],0)),LEFT(BJ180,3),
IF(ISNUMBER(MATCH(LEFT(BJ180,2),Final_modified_Intermediate[Burmese_Consonants],0)),LEFT(BJ180,2),
IF(ISNUMBER(MATCH(LEFT(BJ180,1),Final_modified_Intermediate[Burmese_Consonants],0)),LEFT(BJ180,1),
IF(ISNUMBER(MATCH(LEFT(BJ180,7),Final_Intermediate[Burmese_Consonants],0)),LEFT(BJ180,7),
IF(ISNUMBER(MATCH(LEFT(BJ180,6),Final_Intermediate[Burmese_Consonants],0)),LEFT(BJ180,6),
IF(ISNUMBER(MATCH(LEFT(BJ180,5),Final_Intermediate[Burmese_Consonants],0)),LEFT(BJ180,5),
IF(ISNUMBER(MATCH(LEFT(BJ180,4),Final_Intermediate[Burmese_Consonants],0)),LEFT(BJ180,4),
IF(ISNUMBER(MATCH(LEFT(BJ180,3),Final_Intermediate[Burmese_Consonants],0)),LEFT(BJ180,3),
IF(ISNUMBER(MATCH(LEFT(BJ180,2),Final_Intermediate[Burmese_Consonants],0)),LEFT(BJ180,2),
IF(ISNUMBER(MATCH(LEFT(BJ180,1),Final_Intermediate[Burmese_Consonants],0)),LEFT(BJ180,1),
"")))))))))))))))</f>
        <v>#VALUE!</v>
      </c>
      <c r="AN180" t="e">
        <f>Compiler_Burmese[[#This Row],[Sr. No.]]</f>
        <v>#REF!</v>
      </c>
      <c r="AO18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0" t="e">
        <f>[2]!Vocabulary_Burmese[[#This Row],[Sr. No.]]</f>
        <v>#REF!</v>
      </c>
      <c r="BA180" t="e">
        <f>IF(Raw_data_N2_Kanji[[#This Row],[Categorie]]&lt;&gt;"","",
IF(ISNUMBER(MATCH(V,Special_list[Burmese word],0)),"",
SUBSTITUTE(Raw_data_N2_Kanji[[#This Row],[Raw]]," ","")))</f>
        <v>#VALUE!</v>
      </c>
      <c r="BB180" t="e">
        <f>RIGHT(Segregate18[[#This Row],[UPGRADE]],LEN(Segregate18[[#This Row],[UPGRADE]])-LEN(Compiler_Burmese[[#This Row],[1]]))</f>
        <v>#VALUE!</v>
      </c>
      <c r="BC180" t="e">
        <f>RIGHT(Segregate18[[#This Row],[11]],LEN(Segregate18[[#This Row],[11]])-LEN(Compiler_Burmese[[#This Row],[2]]))</f>
        <v>#VALUE!</v>
      </c>
      <c r="BD180" t="e">
        <f>RIGHT(Segregate18[[#This Row],[21]],LEN(Segregate18[[#This Row],[21]])-LEN(Compiler_Burmese[[#This Row],[3]]))</f>
        <v>#VALUE!</v>
      </c>
      <c r="BE180" t="e">
        <f>RIGHT(Segregate18[[#This Row],[31]],LEN(Segregate18[[#This Row],[31]])-LEN(Compiler_Burmese[[#This Row],[4]]))</f>
        <v>#VALUE!</v>
      </c>
      <c r="BF180" t="e">
        <f>RIGHT(Segregate18[[#This Row],[41]],LEN(Segregate18[[#This Row],[41]])-LEN(Compiler_Burmese[[#This Row],[5]]))</f>
        <v>#VALUE!</v>
      </c>
      <c r="BG180" t="e">
        <f>RIGHT(Segregate18[[#This Row],[51]],LEN(Segregate18[[#This Row],[51]])-LEN(Compiler_Burmese[[#This Row],[6]]))</f>
        <v>#VALUE!</v>
      </c>
      <c r="BH180" t="e">
        <f>RIGHT(Segregate18[[#This Row],[61]],LEN(Segregate18[[#This Row],[61]])-LEN(Compiler_Burmese[[#This Row],[7]]))</f>
        <v>#VALUE!</v>
      </c>
      <c r="BI180" t="e">
        <f>RIGHT(Segregate18[[#This Row],[71]],LEN(Segregate18[[#This Row],[71]])-LEN(Compiler_Burmese[[#This Row],[8]]))</f>
        <v>#VALUE!</v>
      </c>
      <c r="BJ180" t="e">
        <f>RIGHT(Segregate18[[#This Row],[81]],LEN(Segregate18[[#This Row],[81]])-LEN(Compiler_Burmese[[#This Row],[9]]))</f>
        <v>#VALUE!</v>
      </c>
    </row>
    <row r="181" spans="1:62" ht="15" customHeight="1" x14ac:dyDescent="0.3">
      <c r="Y181" t="e">
        <f>Segregate18[[#This Row],[Sr. No.]]</f>
        <v>#REF!</v>
      </c>
      <c r="Z181" t="e">
        <f>IF(AND(OR(BA181="။",BA181="၊"),LEN(BA181)=1),BA181,
IF(ISNUMBER(MATCH(LEFT(BA181,7),Final_modified_Intermediate[Burmese_Consonants],0)),LEFT(BA181,7),
IF(ISNUMBER(MATCH(LEFT(BA181,6),Final_modified_Intermediate[Burmese_Consonants],0)),LEFT(BA181,6),
IF(ISNUMBER(MATCH(LEFT(BA181,5),Final_modified_Intermediate[Burmese_Consonants],0)),LEFT(BA181,5),
IF(ISNUMBER(MATCH(LEFT(BA181,4),Final_modified_Intermediate[Burmese_Consonants],0)),LEFT(BA181,4),
IF(ISNUMBER(MATCH(LEFT(BA181,3),Final_modified_Intermediate[Burmese_Consonants],0)),LEFT(BA181,3),
IF(ISNUMBER(MATCH(LEFT(BA181,2),Final_modified_Intermediate[Burmese_Consonants],0)),LEFT(BA181,2),
IF(ISNUMBER(MATCH(LEFT(BA181,1),Final_modified_Intermediate[Burmese_Consonants],0)),LEFT(BA181,1),
IF(ISNUMBER(MATCH(LEFT(BA181,7),Final_Intermediate[Burmese_Consonants],0)),LEFT(BA181,7),
IF(ISNUMBER(MATCH(LEFT(BA181,6),Final_Intermediate[Burmese_Consonants],0)),LEFT(BA181,6),
IF(ISNUMBER(MATCH(LEFT(BA181,5),Final_Intermediate[Burmese_Consonants],0)),LEFT(BA181,5),
IF(ISNUMBER(MATCH(LEFT(BA181,4),Final_Intermediate[Burmese_Consonants],0)),LEFT(BA181,4),
IF(ISNUMBER(MATCH(LEFT(BA181,3),Final_Intermediate[Burmese_Consonants],0)),LEFT(BA181,3),
IF(ISNUMBER(MATCH(LEFT(BA181,2),Final_Intermediate[Burmese_Consonants],0)),LEFT(BA181,2),
IF(ISNUMBER(MATCH(LEFT(BA181,1),Final_Intermediate[Burmese_Consonants],0)),LEFT(BA181,1),
"")))))))))))))))</f>
        <v>#VALUE!</v>
      </c>
      <c r="AA18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1" t="e">
        <f>IF(AND(OR(BB181="။",BB181="၊"),LEN(BB181)=1),BB181,
IF(ISNUMBER(MATCH(LEFT(BB181,7),Final_modified_Intermediate[Burmese_Consonants],0)),LEFT(BB181,7),
IF(ISNUMBER(MATCH(LEFT(BB181,6),Final_modified_Intermediate[Burmese_Consonants],0)),LEFT(BB181,6),
IF(ISNUMBER(MATCH(LEFT(BB181,5),Final_modified_Intermediate[Burmese_Consonants],0)),LEFT(BB181,5),
IF(ISNUMBER(MATCH(LEFT(BB181,4),Final_modified_Intermediate[Burmese_Consonants],0)),LEFT(BB181,4),
IF(ISNUMBER(MATCH(LEFT(BB181,3),Final_modified_Intermediate[Burmese_Consonants],0)),LEFT(BB181,3),
IF(ISNUMBER(MATCH(LEFT(BB181,2),Final_modified_Intermediate[Burmese_Consonants],0)),LEFT(BB181,2),
IF(ISNUMBER(MATCH(LEFT(BB181,1),Final_modified_Intermediate[Burmese_Consonants],0)),LEFT(BB181,1),
IF(ISNUMBER(MATCH(LEFT(BB181,7),Final_Intermediate[Burmese_Consonants],0)),LEFT(BB181,7),
IF(ISNUMBER(MATCH(LEFT(BB181,6),Final_Intermediate[Burmese_Consonants],0)),LEFT(BB181,6),
IF(ISNUMBER(MATCH(LEFT(BB181,5),Final_Intermediate[Burmese_Consonants],0)),LEFT(BB181,5),
IF(ISNUMBER(MATCH(LEFT(BB181,4),Final_Intermediate[Burmese_Consonants],0)),LEFT(BB181,4),
IF(ISNUMBER(MATCH(LEFT(BB181,3),Final_Intermediate[Burmese_Consonants],0)),LEFT(BB181,3),
IF(ISNUMBER(MATCH(LEFT(BB181,2),Final_Intermediate[Burmese_Consonants],0)),LEFT(BB181,2),
IF(ISNUMBER(MATCH(LEFT(BB181,1),Final_Intermediate[Burmese_Consonants],0)),LEFT(BB181,1),
"")))))))))))))))</f>
        <v>#VALUE!</v>
      </c>
      <c r="AC18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1" t="e">
        <f>IF(AND(OR(BC181="။",BC181="၊"),LEN(BC181)=1),BC181,
IF(ISNUMBER(MATCH(LEFT(BC181,7),Final_modified_Intermediate[Burmese_Consonants],0)),LEFT(BC181,7),
IF(ISNUMBER(MATCH(LEFT(BC181,6),Final_modified_Intermediate[Burmese_Consonants],0)),LEFT(BC181,6),
IF(ISNUMBER(MATCH(LEFT(BC181,5),Final_modified_Intermediate[Burmese_Consonants],0)),LEFT(BC181,5),
IF(ISNUMBER(MATCH(LEFT(BC181,4),Final_modified_Intermediate[Burmese_Consonants],0)),LEFT(BC181,4),
IF(ISNUMBER(MATCH(LEFT(BC181,3),Final_modified_Intermediate[Burmese_Consonants],0)),LEFT(BC181,3),
IF(ISNUMBER(MATCH(LEFT(BC181,2),Final_modified_Intermediate[Burmese_Consonants],0)),LEFT(BC181,2),
IF(ISNUMBER(MATCH(LEFT(BC181,1),Final_modified_Intermediate[Burmese_Consonants],0)),LEFT(BC181,1),
IF(ISNUMBER(MATCH(LEFT(BC181,7),Final_Intermediate[Burmese_Consonants],0)),LEFT(BC181,7),
IF(ISNUMBER(MATCH(LEFT(BC181,6),Final_Intermediate[Burmese_Consonants],0)),LEFT(BC181,6),
IF(ISNUMBER(MATCH(LEFT(BC181,5),Final_Intermediate[Burmese_Consonants],0)),LEFT(BC181,5),
IF(ISNUMBER(MATCH(LEFT(BC181,4),Final_Intermediate[Burmese_Consonants],0)),LEFT(BC181,4),
IF(ISNUMBER(MATCH(LEFT(BC181,3),Final_Intermediate[Burmese_Consonants],0)),LEFT(BC181,3),
IF(ISNUMBER(MATCH(LEFT(BC181,2),Final_Intermediate[Burmese_Consonants],0)),LEFT(BC181,2),
IF(ISNUMBER(MATCH(LEFT(BC181,1),Final_Intermediate[Burmese_Consonants],0)),LEFT(BC181,1),
"")))))))))))))))</f>
        <v>#VALUE!</v>
      </c>
      <c r="AE18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1" t="e">
        <f>IF(AND(OR(BD181="။",BD181="၊"),LEN(BD181)=1),BD181,
IF(ISNUMBER(MATCH(LEFT(BD181,7),Final_modified_Intermediate[Burmese_Consonants],0)),LEFT(BD181,7),
IF(ISNUMBER(MATCH(LEFT(BD181,6),Final_modified_Intermediate[Burmese_Consonants],0)),LEFT(BD181,6),
IF(ISNUMBER(MATCH(LEFT(BD181,5),Final_modified_Intermediate[Burmese_Consonants],0)),LEFT(BD181,5),
IF(ISNUMBER(MATCH(LEFT(BD181,4),Final_modified_Intermediate[Burmese_Consonants],0)),LEFT(BD181,4),
IF(ISNUMBER(MATCH(LEFT(BD181,3),Final_modified_Intermediate[Burmese_Consonants],0)),LEFT(BD181,3),
IF(ISNUMBER(MATCH(LEFT(BD181,2),Final_modified_Intermediate[Burmese_Consonants],0)),LEFT(BD181,2),
IF(ISNUMBER(MATCH(LEFT(BD181,1),Final_modified_Intermediate[Burmese_Consonants],0)),LEFT(BD181,1),
IF(ISNUMBER(MATCH(LEFT(BD181,7),Final_Intermediate[Burmese_Consonants],0)),LEFT(BD181,7),
IF(ISNUMBER(MATCH(LEFT(BD181,6),Final_Intermediate[Burmese_Consonants],0)),LEFT(BD181,6),
IF(ISNUMBER(MATCH(LEFT(BD181,5),Final_Intermediate[Burmese_Consonants],0)),LEFT(BD181,5),
IF(ISNUMBER(MATCH(LEFT(BD181,4),Final_Intermediate[Burmese_Consonants],0)),LEFT(BD181,4),
IF(ISNUMBER(MATCH(LEFT(BD181,3),Final_Intermediate[Burmese_Consonants],0)),LEFT(BD181,3),
IF(ISNUMBER(MATCH(LEFT(BD181,2),Final_Intermediate[Burmese_Consonants],0)),LEFT(BD181,2),
IF(ISNUMBER(MATCH(LEFT(BD181,1),Final_Intermediate[Burmese_Consonants],0)),LEFT(BD181,1),
"")))))))))))))))</f>
        <v>#VALUE!</v>
      </c>
      <c r="AG181" t="e">
        <f>IF(AND(OR(BE181="။",BE181="၊"),LEN(BE181)=1),BE181,
IF(ISNUMBER(MATCH(LEFT(BE181,7),Final_modified_Intermediate[Burmese_Consonants],0)),LEFT(BE181,7),
IF(ISNUMBER(MATCH(LEFT(BE181,6),Final_modified_Intermediate[Burmese_Consonants],0)),LEFT(BE181,6),
IF(ISNUMBER(MATCH(LEFT(BE181,5),Final_modified_Intermediate[Burmese_Consonants],0)),LEFT(BE181,5),
IF(ISNUMBER(MATCH(LEFT(BE181,4),Final_modified_Intermediate[Burmese_Consonants],0)),LEFT(BE181,4),
IF(ISNUMBER(MATCH(LEFT(BE181,3),Final_modified_Intermediate[Burmese_Consonants],0)),LEFT(BE181,3),
IF(ISNUMBER(MATCH(LEFT(BE181,2),Final_modified_Intermediate[Burmese_Consonants],0)),LEFT(BE181,2),
IF(ISNUMBER(MATCH(LEFT(BE181,1),Final_modified_Intermediate[Burmese_Consonants],0)),LEFT(BE181,1),
IF(ISNUMBER(MATCH(LEFT(BE181,7),Final_Intermediate[Burmese_Consonants],0)),LEFT(BE181,7),
IF(ISNUMBER(MATCH(LEFT(BE181,6),Final_Intermediate[Burmese_Consonants],0)),LEFT(BE181,6),
IF(ISNUMBER(MATCH(LEFT(BE181,5),Final_Intermediate[Burmese_Consonants],0)),LEFT(BE181,5),
IF(ISNUMBER(MATCH(LEFT(BE181,4),Final_Intermediate[Burmese_Consonants],0)),LEFT(BE181,4),
IF(ISNUMBER(MATCH(LEFT(BE181,3),Final_Intermediate[Burmese_Consonants],0)),LEFT(BE181,3),
IF(ISNUMBER(MATCH(LEFT(BE181,2),Final_Intermediate[Burmese_Consonants],0)),LEFT(BE181,2),
IF(ISNUMBER(MATCH(LEFT(BE181,1),Final_Intermediate[Burmese_Consonants],0)),LEFT(BE181,1),
"")))))))))))))))</f>
        <v>#VALUE!</v>
      </c>
      <c r="AH181" t="e">
        <f>IF(AND(OR(BF181="။",BF181="၊"),LEN(BF181)=1),BF181,
IF(ISNUMBER(MATCH(LEFT(BF181,7),Final_modified_Intermediate[Burmese_Consonants],0)),LEFT(BF181,7),
IF(ISNUMBER(MATCH(LEFT(BF181,6),Final_modified_Intermediate[Burmese_Consonants],0)),LEFT(BF181,6),
IF(ISNUMBER(MATCH(LEFT(BF181,5),Final_modified_Intermediate[Burmese_Consonants],0)),LEFT(BF181,5),
IF(ISNUMBER(MATCH(LEFT(BF181,4),Final_modified_Intermediate[Burmese_Consonants],0)),LEFT(BF181,4),
IF(ISNUMBER(MATCH(LEFT(BF181,3),Final_modified_Intermediate[Burmese_Consonants],0)),LEFT(BF181,3),
IF(ISNUMBER(MATCH(LEFT(BF181,2),Final_modified_Intermediate[Burmese_Consonants],0)),LEFT(BF181,2),
IF(ISNUMBER(MATCH(LEFT(BF181,1),Final_modified_Intermediate[Burmese_Consonants],0)),LEFT(BF181,1),
IF(ISNUMBER(MATCH(LEFT(BF181,7),Final_Intermediate[Burmese_Consonants],0)),LEFT(BF181,7),
IF(ISNUMBER(MATCH(LEFT(BF181,6),Final_Intermediate[Burmese_Consonants],0)),LEFT(BF181,6),
IF(ISNUMBER(MATCH(LEFT(BF181,5),Final_Intermediate[Burmese_Consonants],0)),LEFT(BF181,5),
IF(ISNUMBER(MATCH(LEFT(BF181,4),Final_Intermediate[Burmese_Consonants],0)),LEFT(BF181,4),
IF(ISNUMBER(MATCH(LEFT(BF181,3),Final_Intermediate[Burmese_Consonants],0)),LEFT(BF181,3),
IF(ISNUMBER(MATCH(LEFT(BF181,2),Final_Intermediate[Burmese_Consonants],0)),LEFT(BF181,2),
IF(ISNUMBER(MATCH(LEFT(BF181,1),Final_Intermediate[Burmese_Consonants],0)),LEFT(BF181,1),
"")))))))))))))))</f>
        <v>#VALUE!</v>
      </c>
      <c r="AI181" t="e">
        <f>IF(AND(OR(BG181="။",BG181="၊"),LEN(BG181)=1),BG181,
IF(ISNUMBER(MATCH(LEFT(BG181,7),Final_modified_Intermediate[Burmese_Consonants],0)),LEFT(BG181,7),
IF(ISNUMBER(MATCH(LEFT(BG181,6),Final_modified_Intermediate[Burmese_Consonants],0)),LEFT(BG181,6),
IF(ISNUMBER(MATCH(LEFT(BG181,5),Final_modified_Intermediate[Burmese_Consonants],0)),LEFT(BG181,5),
IF(ISNUMBER(MATCH(LEFT(BG181,4),Final_modified_Intermediate[Burmese_Consonants],0)),LEFT(BG181,4),
IF(ISNUMBER(MATCH(LEFT(BG181,3),Final_modified_Intermediate[Burmese_Consonants],0)),LEFT(BG181,3),
IF(ISNUMBER(MATCH(LEFT(BG181,2),Final_modified_Intermediate[Burmese_Consonants],0)),LEFT(BG181,2),
IF(ISNUMBER(MATCH(LEFT(BG181,1),Final_modified_Intermediate[Burmese_Consonants],0)),LEFT(BG181,1),
IF(ISNUMBER(MATCH(LEFT(BG181,7),Final_Intermediate[Burmese_Consonants],0)),LEFT(BG181,7),
IF(ISNUMBER(MATCH(LEFT(BG181,6),Final_Intermediate[Burmese_Consonants],0)),LEFT(BG181,6),
IF(ISNUMBER(MATCH(LEFT(BG181,5),Final_Intermediate[Burmese_Consonants],0)),LEFT(BG181,5),
IF(ISNUMBER(MATCH(LEFT(BG181,4),Final_Intermediate[Burmese_Consonants],0)),LEFT(BG181,4),
IF(ISNUMBER(MATCH(LEFT(BG181,3),Final_Intermediate[Burmese_Consonants],0)),LEFT(BG181,3),
IF(ISNUMBER(MATCH(LEFT(BG181,2),Final_Intermediate[Burmese_Consonants],0)),LEFT(BG181,2),
IF(ISNUMBER(MATCH(LEFT(BG181,1),Final_Intermediate[Burmese_Consonants],0)),LEFT(BG181,1),
"")))))))))))))))</f>
        <v>#VALUE!</v>
      </c>
      <c r="AJ181" t="e">
        <f>IF(AND(OR(BH181="။",BH181="၊"),LEN(BH181)=1),BH181,
IF(ISNUMBER(MATCH(LEFT(BH181,7),Final_modified_Intermediate[Burmese_Consonants],0)),LEFT(BH181,7),
IF(ISNUMBER(MATCH(LEFT(BH181,6),Final_modified_Intermediate[Burmese_Consonants],0)),LEFT(BH181,6),
IF(ISNUMBER(MATCH(LEFT(BH181,5),Final_modified_Intermediate[Burmese_Consonants],0)),LEFT(BH181,5),
IF(ISNUMBER(MATCH(LEFT(BH181,4),Final_modified_Intermediate[Burmese_Consonants],0)),LEFT(BH181,4),
IF(ISNUMBER(MATCH(LEFT(BH181,3),Final_modified_Intermediate[Burmese_Consonants],0)),LEFT(BH181,3),
IF(ISNUMBER(MATCH(LEFT(BH181,2),Final_modified_Intermediate[Burmese_Consonants],0)),LEFT(BH181,2),
IF(ISNUMBER(MATCH(LEFT(BH181,1),Final_modified_Intermediate[Burmese_Consonants],0)),LEFT(BH181,1),
IF(ISNUMBER(MATCH(LEFT(BH181,7),Final_Intermediate[Burmese_Consonants],0)),LEFT(BH181,7),
IF(ISNUMBER(MATCH(LEFT(BH181,6),Final_Intermediate[Burmese_Consonants],0)),LEFT(BH181,6),
IF(ISNUMBER(MATCH(LEFT(BH181,5),Final_Intermediate[Burmese_Consonants],0)),LEFT(BH181,5),
IF(ISNUMBER(MATCH(LEFT(BH181,4),Final_Intermediate[Burmese_Consonants],0)),LEFT(BH181,4),
IF(ISNUMBER(MATCH(LEFT(BH181,3),Final_Intermediate[Burmese_Consonants],0)),LEFT(BH181,3),
IF(ISNUMBER(MATCH(LEFT(BH181,2),Final_Intermediate[Burmese_Consonants],0)),LEFT(BH181,2),
IF(ISNUMBER(MATCH(LEFT(BH181,1),Final_Intermediate[Burmese_Consonants],0)),LEFT(BH181,1),
"")))))))))))))))</f>
        <v>#VALUE!</v>
      </c>
      <c r="AK181" t="e">
        <f>IF(AND(OR(BI181="။",BI181="၊"),LEN(BI181)=1),BI181,
IF(ISNUMBER(MATCH(LEFT(BI181,7),Final_modified_Intermediate[Burmese_Consonants],0)),LEFT(BI181,7),
IF(ISNUMBER(MATCH(LEFT(BI181,6),Final_modified_Intermediate[Burmese_Consonants],0)),LEFT(BI181,6),
IF(ISNUMBER(MATCH(LEFT(BI181,5),Final_modified_Intermediate[Burmese_Consonants],0)),LEFT(BI181,5),
IF(ISNUMBER(MATCH(LEFT(BI181,4),Final_modified_Intermediate[Burmese_Consonants],0)),LEFT(BI181,4),
IF(ISNUMBER(MATCH(LEFT(BI181,3),Final_modified_Intermediate[Burmese_Consonants],0)),LEFT(BI181,3),
IF(ISNUMBER(MATCH(LEFT(BI181,2),Final_modified_Intermediate[Burmese_Consonants],0)),LEFT(BI181,2),
IF(ISNUMBER(MATCH(LEFT(BI181,1),Final_modified_Intermediate[Burmese_Consonants],0)),LEFT(BI181,1),
IF(ISNUMBER(MATCH(LEFT(BI181,7),Final_Intermediate[Burmese_Consonants],0)),LEFT(BI181,7),
IF(ISNUMBER(MATCH(LEFT(BI181,6),Final_Intermediate[Burmese_Consonants],0)),LEFT(BI181,6),
IF(ISNUMBER(MATCH(LEFT(BI181,5),Final_Intermediate[Burmese_Consonants],0)),LEFT(BI181,5),
IF(ISNUMBER(MATCH(LEFT(BI181,4),Final_Intermediate[Burmese_Consonants],0)),LEFT(BI181,4),
IF(ISNUMBER(MATCH(LEFT(BI181,3),Final_Intermediate[Burmese_Consonants],0)),LEFT(BI181,3),
IF(ISNUMBER(MATCH(LEFT(BI181,2),Final_Intermediate[Burmese_Consonants],0)),LEFT(BI181,2),
IF(ISNUMBER(MATCH(LEFT(BI181,1),Final_Intermediate[Burmese_Consonants],0)),LEFT(BI181,1),
"")))))))))))))))</f>
        <v>#VALUE!</v>
      </c>
      <c r="AL181" t="e">
        <f>IF(AND(OR(BJ181="။",BJ181="၊"),LEN(BJ181)=1),BJ181,
IF(ISNUMBER(MATCH(LEFT(BJ181,7),Final_modified_Intermediate[Burmese_Consonants],0)),LEFT(BJ181,7),
IF(ISNUMBER(MATCH(LEFT(BJ181,6),Final_modified_Intermediate[Burmese_Consonants],0)),LEFT(BJ181,6),
IF(ISNUMBER(MATCH(LEFT(BJ181,5),Final_modified_Intermediate[Burmese_Consonants],0)),LEFT(BJ181,5),
IF(ISNUMBER(MATCH(LEFT(BJ181,4),Final_modified_Intermediate[Burmese_Consonants],0)),LEFT(BJ181,4),
IF(ISNUMBER(MATCH(LEFT(BJ181,3),Final_modified_Intermediate[Burmese_Consonants],0)),LEFT(BJ181,3),
IF(ISNUMBER(MATCH(LEFT(BJ181,2),Final_modified_Intermediate[Burmese_Consonants],0)),LEFT(BJ181,2),
IF(ISNUMBER(MATCH(LEFT(BJ181,1),Final_modified_Intermediate[Burmese_Consonants],0)),LEFT(BJ181,1),
IF(ISNUMBER(MATCH(LEFT(BJ181,7),Final_Intermediate[Burmese_Consonants],0)),LEFT(BJ181,7),
IF(ISNUMBER(MATCH(LEFT(BJ181,6),Final_Intermediate[Burmese_Consonants],0)),LEFT(BJ181,6),
IF(ISNUMBER(MATCH(LEFT(BJ181,5),Final_Intermediate[Burmese_Consonants],0)),LEFT(BJ181,5),
IF(ISNUMBER(MATCH(LEFT(BJ181,4),Final_Intermediate[Burmese_Consonants],0)),LEFT(BJ181,4),
IF(ISNUMBER(MATCH(LEFT(BJ181,3),Final_Intermediate[Burmese_Consonants],0)),LEFT(BJ181,3),
IF(ISNUMBER(MATCH(LEFT(BJ181,2),Final_Intermediate[Burmese_Consonants],0)),LEFT(BJ181,2),
IF(ISNUMBER(MATCH(LEFT(BJ181,1),Final_Intermediate[Burmese_Consonants],0)),LEFT(BJ181,1),
"")))))))))))))))</f>
        <v>#VALUE!</v>
      </c>
      <c r="AN181" t="e">
        <f>Compiler_Burmese[[#This Row],[Sr. No.]]</f>
        <v>#REF!</v>
      </c>
      <c r="AO18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1" t="e">
        <f>[2]!Vocabulary_Burmese[[#This Row],[Sr. No.]]</f>
        <v>#REF!</v>
      </c>
      <c r="BA181" t="e">
        <f>IF(Raw_data_N2_Kanji[[#This Row],[Categorie]]&lt;&gt;"","",
IF(ISNUMBER(MATCH(V,Special_list[Burmese word],0)),"",
SUBSTITUTE(Raw_data_N2_Kanji[[#This Row],[Raw]]," ","")))</f>
        <v>#VALUE!</v>
      </c>
      <c r="BB181" t="e">
        <f>RIGHT(Segregate18[[#This Row],[UPGRADE]],LEN(Segregate18[[#This Row],[UPGRADE]])-LEN(Compiler_Burmese[[#This Row],[1]]))</f>
        <v>#VALUE!</v>
      </c>
      <c r="BC181" t="e">
        <f>RIGHT(Segregate18[[#This Row],[11]],LEN(Segregate18[[#This Row],[11]])-LEN(Compiler_Burmese[[#This Row],[2]]))</f>
        <v>#VALUE!</v>
      </c>
      <c r="BD181" t="e">
        <f>RIGHT(Segregate18[[#This Row],[21]],LEN(Segregate18[[#This Row],[21]])-LEN(Compiler_Burmese[[#This Row],[3]]))</f>
        <v>#VALUE!</v>
      </c>
      <c r="BE181" t="e">
        <f>RIGHT(Segregate18[[#This Row],[31]],LEN(Segregate18[[#This Row],[31]])-LEN(Compiler_Burmese[[#This Row],[4]]))</f>
        <v>#VALUE!</v>
      </c>
      <c r="BF181" t="e">
        <f>RIGHT(Segregate18[[#This Row],[41]],LEN(Segregate18[[#This Row],[41]])-LEN(Compiler_Burmese[[#This Row],[5]]))</f>
        <v>#VALUE!</v>
      </c>
      <c r="BG181" t="e">
        <f>RIGHT(Segregate18[[#This Row],[51]],LEN(Segregate18[[#This Row],[51]])-LEN(Compiler_Burmese[[#This Row],[6]]))</f>
        <v>#VALUE!</v>
      </c>
      <c r="BH181" t="e">
        <f>RIGHT(Segregate18[[#This Row],[61]],LEN(Segregate18[[#This Row],[61]])-LEN(Compiler_Burmese[[#This Row],[7]]))</f>
        <v>#VALUE!</v>
      </c>
      <c r="BI181" t="e">
        <f>RIGHT(Segregate18[[#This Row],[71]],LEN(Segregate18[[#This Row],[71]])-LEN(Compiler_Burmese[[#This Row],[8]]))</f>
        <v>#VALUE!</v>
      </c>
      <c r="BJ181" t="e">
        <f>RIGHT(Segregate18[[#This Row],[81]],LEN(Segregate18[[#This Row],[81]])-LEN(Compiler_Burmese[[#This Row],[9]]))</f>
        <v>#VALUE!</v>
      </c>
    </row>
    <row r="182" spans="1:62" ht="15" customHeight="1" x14ac:dyDescent="0.3">
      <c r="Y182" t="e">
        <f>Segregate18[[#This Row],[Sr. No.]]</f>
        <v>#REF!</v>
      </c>
      <c r="Z182" t="e">
        <f>IF(AND(OR(BA182="။",BA182="၊"),LEN(BA182)=1),BA182,
IF(ISNUMBER(MATCH(LEFT(BA182,7),Final_modified_Intermediate[Burmese_Consonants],0)),LEFT(BA182,7),
IF(ISNUMBER(MATCH(LEFT(BA182,6),Final_modified_Intermediate[Burmese_Consonants],0)),LEFT(BA182,6),
IF(ISNUMBER(MATCH(LEFT(BA182,5),Final_modified_Intermediate[Burmese_Consonants],0)),LEFT(BA182,5),
IF(ISNUMBER(MATCH(LEFT(BA182,4),Final_modified_Intermediate[Burmese_Consonants],0)),LEFT(BA182,4),
IF(ISNUMBER(MATCH(LEFT(BA182,3),Final_modified_Intermediate[Burmese_Consonants],0)),LEFT(BA182,3),
IF(ISNUMBER(MATCH(LEFT(BA182,2),Final_modified_Intermediate[Burmese_Consonants],0)),LEFT(BA182,2),
IF(ISNUMBER(MATCH(LEFT(BA182,1),Final_modified_Intermediate[Burmese_Consonants],0)),LEFT(BA182,1),
IF(ISNUMBER(MATCH(LEFT(BA182,7),Final_Intermediate[Burmese_Consonants],0)),LEFT(BA182,7),
IF(ISNUMBER(MATCH(LEFT(BA182,6),Final_Intermediate[Burmese_Consonants],0)),LEFT(BA182,6),
IF(ISNUMBER(MATCH(LEFT(BA182,5),Final_Intermediate[Burmese_Consonants],0)),LEFT(BA182,5),
IF(ISNUMBER(MATCH(LEFT(BA182,4),Final_Intermediate[Burmese_Consonants],0)),LEFT(BA182,4),
IF(ISNUMBER(MATCH(LEFT(BA182,3),Final_Intermediate[Burmese_Consonants],0)),LEFT(BA182,3),
IF(ISNUMBER(MATCH(LEFT(BA182,2),Final_Intermediate[Burmese_Consonants],0)),LEFT(BA182,2),
IF(ISNUMBER(MATCH(LEFT(BA182,1),Final_Intermediate[Burmese_Consonants],0)),LEFT(BA182,1),
"")))))))))))))))</f>
        <v>#VALUE!</v>
      </c>
      <c r="AA18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2" t="e">
        <f>IF(AND(OR(BB182="။",BB182="၊"),LEN(BB182)=1),BB182,
IF(ISNUMBER(MATCH(LEFT(BB182,7),Final_modified_Intermediate[Burmese_Consonants],0)),LEFT(BB182,7),
IF(ISNUMBER(MATCH(LEFT(BB182,6),Final_modified_Intermediate[Burmese_Consonants],0)),LEFT(BB182,6),
IF(ISNUMBER(MATCH(LEFT(BB182,5),Final_modified_Intermediate[Burmese_Consonants],0)),LEFT(BB182,5),
IF(ISNUMBER(MATCH(LEFT(BB182,4),Final_modified_Intermediate[Burmese_Consonants],0)),LEFT(BB182,4),
IF(ISNUMBER(MATCH(LEFT(BB182,3),Final_modified_Intermediate[Burmese_Consonants],0)),LEFT(BB182,3),
IF(ISNUMBER(MATCH(LEFT(BB182,2),Final_modified_Intermediate[Burmese_Consonants],0)),LEFT(BB182,2),
IF(ISNUMBER(MATCH(LEFT(BB182,1),Final_modified_Intermediate[Burmese_Consonants],0)),LEFT(BB182,1),
IF(ISNUMBER(MATCH(LEFT(BB182,7),Final_Intermediate[Burmese_Consonants],0)),LEFT(BB182,7),
IF(ISNUMBER(MATCH(LEFT(BB182,6),Final_Intermediate[Burmese_Consonants],0)),LEFT(BB182,6),
IF(ISNUMBER(MATCH(LEFT(BB182,5),Final_Intermediate[Burmese_Consonants],0)),LEFT(BB182,5),
IF(ISNUMBER(MATCH(LEFT(BB182,4),Final_Intermediate[Burmese_Consonants],0)),LEFT(BB182,4),
IF(ISNUMBER(MATCH(LEFT(BB182,3),Final_Intermediate[Burmese_Consonants],0)),LEFT(BB182,3),
IF(ISNUMBER(MATCH(LEFT(BB182,2),Final_Intermediate[Burmese_Consonants],0)),LEFT(BB182,2),
IF(ISNUMBER(MATCH(LEFT(BB182,1),Final_Intermediate[Burmese_Consonants],0)),LEFT(BB182,1),
"")))))))))))))))</f>
        <v>#VALUE!</v>
      </c>
      <c r="AC18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2" t="e">
        <f>IF(AND(OR(BC182="။",BC182="၊"),LEN(BC182)=1),BC182,
IF(ISNUMBER(MATCH(LEFT(BC182,7),Final_modified_Intermediate[Burmese_Consonants],0)),LEFT(BC182,7),
IF(ISNUMBER(MATCH(LEFT(BC182,6),Final_modified_Intermediate[Burmese_Consonants],0)),LEFT(BC182,6),
IF(ISNUMBER(MATCH(LEFT(BC182,5),Final_modified_Intermediate[Burmese_Consonants],0)),LEFT(BC182,5),
IF(ISNUMBER(MATCH(LEFT(BC182,4),Final_modified_Intermediate[Burmese_Consonants],0)),LEFT(BC182,4),
IF(ISNUMBER(MATCH(LEFT(BC182,3),Final_modified_Intermediate[Burmese_Consonants],0)),LEFT(BC182,3),
IF(ISNUMBER(MATCH(LEFT(BC182,2),Final_modified_Intermediate[Burmese_Consonants],0)),LEFT(BC182,2),
IF(ISNUMBER(MATCH(LEFT(BC182,1),Final_modified_Intermediate[Burmese_Consonants],0)),LEFT(BC182,1),
IF(ISNUMBER(MATCH(LEFT(BC182,7),Final_Intermediate[Burmese_Consonants],0)),LEFT(BC182,7),
IF(ISNUMBER(MATCH(LEFT(BC182,6),Final_Intermediate[Burmese_Consonants],0)),LEFT(BC182,6),
IF(ISNUMBER(MATCH(LEFT(BC182,5),Final_Intermediate[Burmese_Consonants],0)),LEFT(BC182,5),
IF(ISNUMBER(MATCH(LEFT(BC182,4),Final_Intermediate[Burmese_Consonants],0)),LEFT(BC182,4),
IF(ISNUMBER(MATCH(LEFT(BC182,3),Final_Intermediate[Burmese_Consonants],0)),LEFT(BC182,3),
IF(ISNUMBER(MATCH(LEFT(BC182,2),Final_Intermediate[Burmese_Consonants],0)),LEFT(BC182,2),
IF(ISNUMBER(MATCH(LEFT(BC182,1),Final_Intermediate[Burmese_Consonants],0)),LEFT(BC182,1),
"")))))))))))))))</f>
        <v>#VALUE!</v>
      </c>
      <c r="AE18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2" t="e">
        <f>IF(AND(OR(BD182="။",BD182="၊"),LEN(BD182)=1),BD182,
IF(ISNUMBER(MATCH(LEFT(BD182,7),Final_modified_Intermediate[Burmese_Consonants],0)),LEFT(BD182,7),
IF(ISNUMBER(MATCH(LEFT(BD182,6),Final_modified_Intermediate[Burmese_Consonants],0)),LEFT(BD182,6),
IF(ISNUMBER(MATCH(LEFT(BD182,5),Final_modified_Intermediate[Burmese_Consonants],0)),LEFT(BD182,5),
IF(ISNUMBER(MATCH(LEFT(BD182,4),Final_modified_Intermediate[Burmese_Consonants],0)),LEFT(BD182,4),
IF(ISNUMBER(MATCH(LEFT(BD182,3),Final_modified_Intermediate[Burmese_Consonants],0)),LEFT(BD182,3),
IF(ISNUMBER(MATCH(LEFT(BD182,2),Final_modified_Intermediate[Burmese_Consonants],0)),LEFT(BD182,2),
IF(ISNUMBER(MATCH(LEFT(BD182,1),Final_modified_Intermediate[Burmese_Consonants],0)),LEFT(BD182,1),
IF(ISNUMBER(MATCH(LEFT(BD182,7),Final_Intermediate[Burmese_Consonants],0)),LEFT(BD182,7),
IF(ISNUMBER(MATCH(LEFT(BD182,6),Final_Intermediate[Burmese_Consonants],0)),LEFT(BD182,6),
IF(ISNUMBER(MATCH(LEFT(BD182,5),Final_Intermediate[Burmese_Consonants],0)),LEFT(BD182,5),
IF(ISNUMBER(MATCH(LEFT(BD182,4),Final_Intermediate[Burmese_Consonants],0)),LEFT(BD182,4),
IF(ISNUMBER(MATCH(LEFT(BD182,3),Final_Intermediate[Burmese_Consonants],0)),LEFT(BD182,3),
IF(ISNUMBER(MATCH(LEFT(BD182,2),Final_Intermediate[Burmese_Consonants],0)),LEFT(BD182,2),
IF(ISNUMBER(MATCH(LEFT(BD182,1),Final_Intermediate[Burmese_Consonants],0)),LEFT(BD182,1),
"")))))))))))))))</f>
        <v>#VALUE!</v>
      </c>
      <c r="AG182" t="e">
        <f>IF(AND(OR(BE182="။",BE182="၊"),LEN(BE182)=1),BE182,
IF(ISNUMBER(MATCH(LEFT(BE182,7),Final_modified_Intermediate[Burmese_Consonants],0)),LEFT(BE182,7),
IF(ISNUMBER(MATCH(LEFT(BE182,6),Final_modified_Intermediate[Burmese_Consonants],0)),LEFT(BE182,6),
IF(ISNUMBER(MATCH(LEFT(BE182,5),Final_modified_Intermediate[Burmese_Consonants],0)),LEFT(BE182,5),
IF(ISNUMBER(MATCH(LEFT(BE182,4),Final_modified_Intermediate[Burmese_Consonants],0)),LEFT(BE182,4),
IF(ISNUMBER(MATCH(LEFT(BE182,3),Final_modified_Intermediate[Burmese_Consonants],0)),LEFT(BE182,3),
IF(ISNUMBER(MATCH(LEFT(BE182,2),Final_modified_Intermediate[Burmese_Consonants],0)),LEFT(BE182,2),
IF(ISNUMBER(MATCH(LEFT(BE182,1),Final_modified_Intermediate[Burmese_Consonants],0)),LEFT(BE182,1),
IF(ISNUMBER(MATCH(LEFT(BE182,7),Final_Intermediate[Burmese_Consonants],0)),LEFT(BE182,7),
IF(ISNUMBER(MATCH(LEFT(BE182,6),Final_Intermediate[Burmese_Consonants],0)),LEFT(BE182,6),
IF(ISNUMBER(MATCH(LEFT(BE182,5),Final_Intermediate[Burmese_Consonants],0)),LEFT(BE182,5),
IF(ISNUMBER(MATCH(LEFT(BE182,4),Final_Intermediate[Burmese_Consonants],0)),LEFT(BE182,4),
IF(ISNUMBER(MATCH(LEFT(BE182,3),Final_Intermediate[Burmese_Consonants],0)),LEFT(BE182,3),
IF(ISNUMBER(MATCH(LEFT(BE182,2),Final_Intermediate[Burmese_Consonants],0)),LEFT(BE182,2),
IF(ISNUMBER(MATCH(LEFT(BE182,1),Final_Intermediate[Burmese_Consonants],0)),LEFT(BE182,1),
"")))))))))))))))</f>
        <v>#VALUE!</v>
      </c>
      <c r="AH182" t="e">
        <f>IF(AND(OR(BF182="။",BF182="၊"),LEN(BF182)=1),BF182,
IF(ISNUMBER(MATCH(LEFT(BF182,7),Final_modified_Intermediate[Burmese_Consonants],0)),LEFT(BF182,7),
IF(ISNUMBER(MATCH(LEFT(BF182,6),Final_modified_Intermediate[Burmese_Consonants],0)),LEFT(BF182,6),
IF(ISNUMBER(MATCH(LEFT(BF182,5),Final_modified_Intermediate[Burmese_Consonants],0)),LEFT(BF182,5),
IF(ISNUMBER(MATCH(LEFT(BF182,4),Final_modified_Intermediate[Burmese_Consonants],0)),LEFT(BF182,4),
IF(ISNUMBER(MATCH(LEFT(BF182,3),Final_modified_Intermediate[Burmese_Consonants],0)),LEFT(BF182,3),
IF(ISNUMBER(MATCH(LEFT(BF182,2),Final_modified_Intermediate[Burmese_Consonants],0)),LEFT(BF182,2),
IF(ISNUMBER(MATCH(LEFT(BF182,1),Final_modified_Intermediate[Burmese_Consonants],0)),LEFT(BF182,1),
IF(ISNUMBER(MATCH(LEFT(BF182,7),Final_Intermediate[Burmese_Consonants],0)),LEFT(BF182,7),
IF(ISNUMBER(MATCH(LEFT(BF182,6),Final_Intermediate[Burmese_Consonants],0)),LEFT(BF182,6),
IF(ISNUMBER(MATCH(LEFT(BF182,5),Final_Intermediate[Burmese_Consonants],0)),LEFT(BF182,5),
IF(ISNUMBER(MATCH(LEFT(BF182,4),Final_Intermediate[Burmese_Consonants],0)),LEFT(BF182,4),
IF(ISNUMBER(MATCH(LEFT(BF182,3),Final_Intermediate[Burmese_Consonants],0)),LEFT(BF182,3),
IF(ISNUMBER(MATCH(LEFT(BF182,2),Final_Intermediate[Burmese_Consonants],0)),LEFT(BF182,2),
IF(ISNUMBER(MATCH(LEFT(BF182,1),Final_Intermediate[Burmese_Consonants],0)),LEFT(BF182,1),
"")))))))))))))))</f>
        <v>#VALUE!</v>
      </c>
      <c r="AI182" t="e">
        <f>IF(AND(OR(BG182="။",BG182="၊"),LEN(BG182)=1),BG182,
IF(ISNUMBER(MATCH(LEFT(BG182,7),Final_modified_Intermediate[Burmese_Consonants],0)),LEFT(BG182,7),
IF(ISNUMBER(MATCH(LEFT(BG182,6),Final_modified_Intermediate[Burmese_Consonants],0)),LEFT(BG182,6),
IF(ISNUMBER(MATCH(LEFT(BG182,5),Final_modified_Intermediate[Burmese_Consonants],0)),LEFT(BG182,5),
IF(ISNUMBER(MATCH(LEFT(BG182,4),Final_modified_Intermediate[Burmese_Consonants],0)),LEFT(BG182,4),
IF(ISNUMBER(MATCH(LEFT(BG182,3),Final_modified_Intermediate[Burmese_Consonants],0)),LEFT(BG182,3),
IF(ISNUMBER(MATCH(LEFT(BG182,2),Final_modified_Intermediate[Burmese_Consonants],0)),LEFT(BG182,2),
IF(ISNUMBER(MATCH(LEFT(BG182,1),Final_modified_Intermediate[Burmese_Consonants],0)),LEFT(BG182,1),
IF(ISNUMBER(MATCH(LEFT(BG182,7),Final_Intermediate[Burmese_Consonants],0)),LEFT(BG182,7),
IF(ISNUMBER(MATCH(LEFT(BG182,6),Final_Intermediate[Burmese_Consonants],0)),LEFT(BG182,6),
IF(ISNUMBER(MATCH(LEFT(BG182,5),Final_Intermediate[Burmese_Consonants],0)),LEFT(BG182,5),
IF(ISNUMBER(MATCH(LEFT(BG182,4),Final_Intermediate[Burmese_Consonants],0)),LEFT(BG182,4),
IF(ISNUMBER(MATCH(LEFT(BG182,3),Final_Intermediate[Burmese_Consonants],0)),LEFT(BG182,3),
IF(ISNUMBER(MATCH(LEFT(BG182,2),Final_Intermediate[Burmese_Consonants],0)),LEFT(BG182,2),
IF(ISNUMBER(MATCH(LEFT(BG182,1),Final_Intermediate[Burmese_Consonants],0)),LEFT(BG182,1),
"")))))))))))))))</f>
        <v>#VALUE!</v>
      </c>
      <c r="AJ182" t="e">
        <f>IF(AND(OR(BH182="။",BH182="၊"),LEN(BH182)=1),BH182,
IF(ISNUMBER(MATCH(LEFT(BH182,7),Final_modified_Intermediate[Burmese_Consonants],0)),LEFT(BH182,7),
IF(ISNUMBER(MATCH(LEFT(BH182,6),Final_modified_Intermediate[Burmese_Consonants],0)),LEFT(BH182,6),
IF(ISNUMBER(MATCH(LEFT(BH182,5),Final_modified_Intermediate[Burmese_Consonants],0)),LEFT(BH182,5),
IF(ISNUMBER(MATCH(LEFT(BH182,4),Final_modified_Intermediate[Burmese_Consonants],0)),LEFT(BH182,4),
IF(ISNUMBER(MATCH(LEFT(BH182,3),Final_modified_Intermediate[Burmese_Consonants],0)),LEFT(BH182,3),
IF(ISNUMBER(MATCH(LEFT(BH182,2),Final_modified_Intermediate[Burmese_Consonants],0)),LEFT(BH182,2),
IF(ISNUMBER(MATCH(LEFT(BH182,1),Final_modified_Intermediate[Burmese_Consonants],0)),LEFT(BH182,1),
IF(ISNUMBER(MATCH(LEFT(BH182,7),Final_Intermediate[Burmese_Consonants],0)),LEFT(BH182,7),
IF(ISNUMBER(MATCH(LEFT(BH182,6),Final_Intermediate[Burmese_Consonants],0)),LEFT(BH182,6),
IF(ISNUMBER(MATCH(LEFT(BH182,5),Final_Intermediate[Burmese_Consonants],0)),LEFT(BH182,5),
IF(ISNUMBER(MATCH(LEFT(BH182,4),Final_Intermediate[Burmese_Consonants],0)),LEFT(BH182,4),
IF(ISNUMBER(MATCH(LEFT(BH182,3),Final_Intermediate[Burmese_Consonants],0)),LEFT(BH182,3),
IF(ISNUMBER(MATCH(LEFT(BH182,2),Final_Intermediate[Burmese_Consonants],0)),LEFT(BH182,2),
IF(ISNUMBER(MATCH(LEFT(BH182,1),Final_Intermediate[Burmese_Consonants],0)),LEFT(BH182,1),
"")))))))))))))))</f>
        <v>#VALUE!</v>
      </c>
      <c r="AK182" t="e">
        <f>IF(AND(OR(BI182="။",BI182="၊"),LEN(BI182)=1),BI182,
IF(ISNUMBER(MATCH(LEFT(BI182,7),Final_modified_Intermediate[Burmese_Consonants],0)),LEFT(BI182,7),
IF(ISNUMBER(MATCH(LEFT(BI182,6),Final_modified_Intermediate[Burmese_Consonants],0)),LEFT(BI182,6),
IF(ISNUMBER(MATCH(LEFT(BI182,5),Final_modified_Intermediate[Burmese_Consonants],0)),LEFT(BI182,5),
IF(ISNUMBER(MATCH(LEFT(BI182,4),Final_modified_Intermediate[Burmese_Consonants],0)),LEFT(BI182,4),
IF(ISNUMBER(MATCH(LEFT(BI182,3),Final_modified_Intermediate[Burmese_Consonants],0)),LEFT(BI182,3),
IF(ISNUMBER(MATCH(LEFT(BI182,2),Final_modified_Intermediate[Burmese_Consonants],0)),LEFT(BI182,2),
IF(ISNUMBER(MATCH(LEFT(BI182,1),Final_modified_Intermediate[Burmese_Consonants],0)),LEFT(BI182,1),
IF(ISNUMBER(MATCH(LEFT(BI182,7),Final_Intermediate[Burmese_Consonants],0)),LEFT(BI182,7),
IF(ISNUMBER(MATCH(LEFT(BI182,6),Final_Intermediate[Burmese_Consonants],0)),LEFT(BI182,6),
IF(ISNUMBER(MATCH(LEFT(BI182,5),Final_Intermediate[Burmese_Consonants],0)),LEFT(BI182,5),
IF(ISNUMBER(MATCH(LEFT(BI182,4),Final_Intermediate[Burmese_Consonants],0)),LEFT(BI182,4),
IF(ISNUMBER(MATCH(LEFT(BI182,3),Final_Intermediate[Burmese_Consonants],0)),LEFT(BI182,3),
IF(ISNUMBER(MATCH(LEFT(BI182,2),Final_Intermediate[Burmese_Consonants],0)),LEFT(BI182,2),
IF(ISNUMBER(MATCH(LEFT(BI182,1),Final_Intermediate[Burmese_Consonants],0)),LEFT(BI182,1),
"")))))))))))))))</f>
        <v>#VALUE!</v>
      </c>
      <c r="AL182" t="e">
        <f>IF(AND(OR(BJ182="။",BJ182="၊"),LEN(BJ182)=1),BJ182,
IF(ISNUMBER(MATCH(LEFT(BJ182,7),Final_modified_Intermediate[Burmese_Consonants],0)),LEFT(BJ182,7),
IF(ISNUMBER(MATCH(LEFT(BJ182,6),Final_modified_Intermediate[Burmese_Consonants],0)),LEFT(BJ182,6),
IF(ISNUMBER(MATCH(LEFT(BJ182,5),Final_modified_Intermediate[Burmese_Consonants],0)),LEFT(BJ182,5),
IF(ISNUMBER(MATCH(LEFT(BJ182,4),Final_modified_Intermediate[Burmese_Consonants],0)),LEFT(BJ182,4),
IF(ISNUMBER(MATCH(LEFT(BJ182,3),Final_modified_Intermediate[Burmese_Consonants],0)),LEFT(BJ182,3),
IF(ISNUMBER(MATCH(LEFT(BJ182,2),Final_modified_Intermediate[Burmese_Consonants],0)),LEFT(BJ182,2),
IF(ISNUMBER(MATCH(LEFT(BJ182,1),Final_modified_Intermediate[Burmese_Consonants],0)),LEFT(BJ182,1),
IF(ISNUMBER(MATCH(LEFT(BJ182,7),Final_Intermediate[Burmese_Consonants],0)),LEFT(BJ182,7),
IF(ISNUMBER(MATCH(LEFT(BJ182,6),Final_Intermediate[Burmese_Consonants],0)),LEFT(BJ182,6),
IF(ISNUMBER(MATCH(LEFT(BJ182,5),Final_Intermediate[Burmese_Consonants],0)),LEFT(BJ182,5),
IF(ISNUMBER(MATCH(LEFT(BJ182,4),Final_Intermediate[Burmese_Consonants],0)),LEFT(BJ182,4),
IF(ISNUMBER(MATCH(LEFT(BJ182,3),Final_Intermediate[Burmese_Consonants],0)),LEFT(BJ182,3),
IF(ISNUMBER(MATCH(LEFT(BJ182,2),Final_Intermediate[Burmese_Consonants],0)),LEFT(BJ182,2),
IF(ISNUMBER(MATCH(LEFT(BJ182,1),Final_Intermediate[Burmese_Consonants],0)),LEFT(BJ182,1),
"")))))))))))))))</f>
        <v>#VALUE!</v>
      </c>
      <c r="AN182" t="e">
        <f>Compiler_Burmese[[#This Row],[Sr. No.]]</f>
        <v>#REF!</v>
      </c>
      <c r="AO18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2" t="e">
        <f>[2]!Vocabulary_Burmese[[#This Row],[Sr. No.]]</f>
        <v>#REF!</v>
      </c>
      <c r="BA182" t="e">
        <f>IF(Raw_data_N2_Kanji[[#This Row],[Categorie]]&lt;&gt;"","",
IF(ISNUMBER(MATCH(V,Special_list[Burmese word],0)),"",
SUBSTITUTE(Raw_data_N2_Kanji[[#This Row],[Raw]]," ","")))</f>
        <v>#VALUE!</v>
      </c>
      <c r="BB182" t="e">
        <f>RIGHT(Segregate18[[#This Row],[UPGRADE]],LEN(Segregate18[[#This Row],[UPGRADE]])-LEN(Compiler_Burmese[[#This Row],[1]]))</f>
        <v>#VALUE!</v>
      </c>
      <c r="BC182" t="e">
        <f>RIGHT(Segregate18[[#This Row],[11]],LEN(Segregate18[[#This Row],[11]])-LEN(Compiler_Burmese[[#This Row],[2]]))</f>
        <v>#VALUE!</v>
      </c>
      <c r="BD182" t="e">
        <f>RIGHT(Segregate18[[#This Row],[21]],LEN(Segregate18[[#This Row],[21]])-LEN(Compiler_Burmese[[#This Row],[3]]))</f>
        <v>#VALUE!</v>
      </c>
      <c r="BE182" t="e">
        <f>RIGHT(Segregate18[[#This Row],[31]],LEN(Segregate18[[#This Row],[31]])-LEN(Compiler_Burmese[[#This Row],[4]]))</f>
        <v>#VALUE!</v>
      </c>
      <c r="BF182" t="e">
        <f>RIGHT(Segregate18[[#This Row],[41]],LEN(Segregate18[[#This Row],[41]])-LEN(Compiler_Burmese[[#This Row],[5]]))</f>
        <v>#VALUE!</v>
      </c>
      <c r="BG182" t="e">
        <f>RIGHT(Segregate18[[#This Row],[51]],LEN(Segregate18[[#This Row],[51]])-LEN(Compiler_Burmese[[#This Row],[6]]))</f>
        <v>#VALUE!</v>
      </c>
      <c r="BH182" t="e">
        <f>RIGHT(Segregate18[[#This Row],[61]],LEN(Segregate18[[#This Row],[61]])-LEN(Compiler_Burmese[[#This Row],[7]]))</f>
        <v>#VALUE!</v>
      </c>
      <c r="BI182" t="e">
        <f>RIGHT(Segregate18[[#This Row],[71]],LEN(Segregate18[[#This Row],[71]])-LEN(Compiler_Burmese[[#This Row],[8]]))</f>
        <v>#VALUE!</v>
      </c>
      <c r="BJ182" t="e">
        <f>RIGHT(Segregate18[[#This Row],[81]],LEN(Segregate18[[#This Row],[81]])-LEN(Compiler_Burmese[[#This Row],[9]]))</f>
        <v>#VALUE!</v>
      </c>
    </row>
    <row r="183" spans="1:62" ht="15" customHeight="1" x14ac:dyDescent="0.3">
      <c r="Y183" t="e">
        <f>Segregate18[[#This Row],[Sr. No.]]</f>
        <v>#REF!</v>
      </c>
      <c r="Z183" t="e">
        <f>IF(AND(OR(BA183="။",BA183="၊"),LEN(BA183)=1),BA183,
IF(ISNUMBER(MATCH(LEFT(BA183,7),Final_modified_Intermediate[Burmese_Consonants],0)),LEFT(BA183,7),
IF(ISNUMBER(MATCH(LEFT(BA183,6),Final_modified_Intermediate[Burmese_Consonants],0)),LEFT(BA183,6),
IF(ISNUMBER(MATCH(LEFT(BA183,5),Final_modified_Intermediate[Burmese_Consonants],0)),LEFT(BA183,5),
IF(ISNUMBER(MATCH(LEFT(BA183,4),Final_modified_Intermediate[Burmese_Consonants],0)),LEFT(BA183,4),
IF(ISNUMBER(MATCH(LEFT(BA183,3),Final_modified_Intermediate[Burmese_Consonants],0)),LEFT(BA183,3),
IF(ISNUMBER(MATCH(LEFT(BA183,2),Final_modified_Intermediate[Burmese_Consonants],0)),LEFT(BA183,2),
IF(ISNUMBER(MATCH(LEFT(BA183,1),Final_modified_Intermediate[Burmese_Consonants],0)),LEFT(BA183,1),
IF(ISNUMBER(MATCH(LEFT(BA183,7),Final_Intermediate[Burmese_Consonants],0)),LEFT(BA183,7),
IF(ISNUMBER(MATCH(LEFT(BA183,6),Final_Intermediate[Burmese_Consonants],0)),LEFT(BA183,6),
IF(ISNUMBER(MATCH(LEFT(BA183,5),Final_Intermediate[Burmese_Consonants],0)),LEFT(BA183,5),
IF(ISNUMBER(MATCH(LEFT(BA183,4),Final_Intermediate[Burmese_Consonants],0)),LEFT(BA183,4),
IF(ISNUMBER(MATCH(LEFT(BA183,3),Final_Intermediate[Burmese_Consonants],0)),LEFT(BA183,3),
IF(ISNUMBER(MATCH(LEFT(BA183,2),Final_Intermediate[Burmese_Consonants],0)),LEFT(BA183,2),
IF(ISNUMBER(MATCH(LEFT(BA183,1),Final_Intermediate[Burmese_Consonants],0)),LEFT(BA183,1),
"")))))))))))))))</f>
        <v>#VALUE!</v>
      </c>
      <c r="AA18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3" t="e">
        <f>IF(AND(OR(BB183="။",BB183="၊"),LEN(BB183)=1),BB183,
IF(ISNUMBER(MATCH(LEFT(BB183,7),Final_modified_Intermediate[Burmese_Consonants],0)),LEFT(BB183,7),
IF(ISNUMBER(MATCH(LEFT(BB183,6),Final_modified_Intermediate[Burmese_Consonants],0)),LEFT(BB183,6),
IF(ISNUMBER(MATCH(LEFT(BB183,5),Final_modified_Intermediate[Burmese_Consonants],0)),LEFT(BB183,5),
IF(ISNUMBER(MATCH(LEFT(BB183,4),Final_modified_Intermediate[Burmese_Consonants],0)),LEFT(BB183,4),
IF(ISNUMBER(MATCH(LEFT(BB183,3),Final_modified_Intermediate[Burmese_Consonants],0)),LEFT(BB183,3),
IF(ISNUMBER(MATCH(LEFT(BB183,2),Final_modified_Intermediate[Burmese_Consonants],0)),LEFT(BB183,2),
IF(ISNUMBER(MATCH(LEFT(BB183,1),Final_modified_Intermediate[Burmese_Consonants],0)),LEFT(BB183,1),
IF(ISNUMBER(MATCH(LEFT(BB183,7),Final_Intermediate[Burmese_Consonants],0)),LEFT(BB183,7),
IF(ISNUMBER(MATCH(LEFT(BB183,6),Final_Intermediate[Burmese_Consonants],0)),LEFT(BB183,6),
IF(ISNUMBER(MATCH(LEFT(BB183,5),Final_Intermediate[Burmese_Consonants],0)),LEFT(BB183,5),
IF(ISNUMBER(MATCH(LEFT(BB183,4),Final_Intermediate[Burmese_Consonants],0)),LEFT(BB183,4),
IF(ISNUMBER(MATCH(LEFT(BB183,3),Final_Intermediate[Burmese_Consonants],0)),LEFT(BB183,3),
IF(ISNUMBER(MATCH(LEFT(BB183,2),Final_Intermediate[Burmese_Consonants],0)),LEFT(BB183,2),
IF(ISNUMBER(MATCH(LEFT(BB183,1),Final_Intermediate[Burmese_Consonants],0)),LEFT(BB183,1),
"")))))))))))))))</f>
        <v>#VALUE!</v>
      </c>
      <c r="AC18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3" t="e">
        <f>IF(AND(OR(BC183="။",BC183="၊"),LEN(BC183)=1),BC183,
IF(ISNUMBER(MATCH(LEFT(BC183,7),Final_modified_Intermediate[Burmese_Consonants],0)),LEFT(BC183,7),
IF(ISNUMBER(MATCH(LEFT(BC183,6),Final_modified_Intermediate[Burmese_Consonants],0)),LEFT(BC183,6),
IF(ISNUMBER(MATCH(LEFT(BC183,5),Final_modified_Intermediate[Burmese_Consonants],0)),LEFT(BC183,5),
IF(ISNUMBER(MATCH(LEFT(BC183,4),Final_modified_Intermediate[Burmese_Consonants],0)),LEFT(BC183,4),
IF(ISNUMBER(MATCH(LEFT(BC183,3),Final_modified_Intermediate[Burmese_Consonants],0)),LEFT(BC183,3),
IF(ISNUMBER(MATCH(LEFT(BC183,2),Final_modified_Intermediate[Burmese_Consonants],0)),LEFT(BC183,2),
IF(ISNUMBER(MATCH(LEFT(BC183,1),Final_modified_Intermediate[Burmese_Consonants],0)),LEFT(BC183,1),
IF(ISNUMBER(MATCH(LEFT(BC183,7),Final_Intermediate[Burmese_Consonants],0)),LEFT(BC183,7),
IF(ISNUMBER(MATCH(LEFT(BC183,6),Final_Intermediate[Burmese_Consonants],0)),LEFT(BC183,6),
IF(ISNUMBER(MATCH(LEFT(BC183,5),Final_Intermediate[Burmese_Consonants],0)),LEFT(BC183,5),
IF(ISNUMBER(MATCH(LEFT(BC183,4),Final_Intermediate[Burmese_Consonants],0)),LEFT(BC183,4),
IF(ISNUMBER(MATCH(LEFT(BC183,3),Final_Intermediate[Burmese_Consonants],0)),LEFT(BC183,3),
IF(ISNUMBER(MATCH(LEFT(BC183,2),Final_Intermediate[Burmese_Consonants],0)),LEFT(BC183,2),
IF(ISNUMBER(MATCH(LEFT(BC183,1),Final_Intermediate[Burmese_Consonants],0)),LEFT(BC183,1),
"")))))))))))))))</f>
        <v>#VALUE!</v>
      </c>
      <c r="AE18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3" t="e">
        <f>IF(AND(OR(BD183="။",BD183="၊"),LEN(BD183)=1),BD183,
IF(ISNUMBER(MATCH(LEFT(BD183,7),Final_modified_Intermediate[Burmese_Consonants],0)),LEFT(BD183,7),
IF(ISNUMBER(MATCH(LEFT(BD183,6),Final_modified_Intermediate[Burmese_Consonants],0)),LEFT(BD183,6),
IF(ISNUMBER(MATCH(LEFT(BD183,5),Final_modified_Intermediate[Burmese_Consonants],0)),LEFT(BD183,5),
IF(ISNUMBER(MATCH(LEFT(BD183,4),Final_modified_Intermediate[Burmese_Consonants],0)),LEFT(BD183,4),
IF(ISNUMBER(MATCH(LEFT(BD183,3),Final_modified_Intermediate[Burmese_Consonants],0)),LEFT(BD183,3),
IF(ISNUMBER(MATCH(LEFT(BD183,2),Final_modified_Intermediate[Burmese_Consonants],0)),LEFT(BD183,2),
IF(ISNUMBER(MATCH(LEFT(BD183,1),Final_modified_Intermediate[Burmese_Consonants],0)),LEFT(BD183,1),
IF(ISNUMBER(MATCH(LEFT(BD183,7),Final_Intermediate[Burmese_Consonants],0)),LEFT(BD183,7),
IF(ISNUMBER(MATCH(LEFT(BD183,6),Final_Intermediate[Burmese_Consonants],0)),LEFT(BD183,6),
IF(ISNUMBER(MATCH(LEFT(BD183,5),Final_Intermediate[Burmese_Consonants],0)),LEFT(BD183,5),
IF(ISNUMBER(MATCH(LEFT(BD183,4),Final_Intermediate[Burmese_Consonants],0)),LEFT(BD183,4),
IF(ISNUMBER(MATCH(LEFT(BD183,3),Final_Intermediate[Burmese_Consonants],0)),LEFT(BD183,3),
IF(ISNUMBER(MATCH(LEFT(BD183,2),Final_Intermediate[Burmese_Consonants],0)),LEFT(BD183,2),
IF(ISNUMBER(MATCH(LEFT(BD183,1),Final_Intermediate[Burmese_Consonants],0)),LEFT(BD183,1),
"")))))))))))))))</f>
        <v>#VALUE!</v>
      </c>
      <c r="AG183" t="e">
        <f>IF(AND(OR(BE183="။",BE183="၊"),LEN(BE183)=1),BE183,
IF(ISNUMBER(MATCH(LEFT(BE183,7),Final_modified_Intermediate[Burmese_Consonants],0)),LEFT(BE183,7),
IF(ISNUMBER(MATCH(LEFT(BE183,6),Final_modified_Intermediate[Burmese_Consonants],0)),LEFT(BE183,6),
IF(ISNUMBER(MATCH(LEFT(BE183,5),Final_modified_Intermediate[Burmese_Consonants],0)),LEFT(BE183,5),
IF(ISNUMBER(MATCH(LEFT(BE183,4),Final_modified_Intermediate[Burmese_Consonants],0)),LEFT(BE183,4),
IF(ISNUMBER(MATCH(LEFT(BE183,3),Final_modified_Intermediate[Burmese_Consonants],0)),LEFT(BE183,3),
IF(ISNUMBER(MATCH(LEFT(BE183,2),Final_modified_Intermediate[Burmese_Consonants],0)),LEFT(BE183,2),
IF(ISNUMBER(MATCH(LEFT(BE183,1),Final_modified_Intermediate[Burmese_Consonants],0)),LEFT(BE183,1),
IF(ISNUMBER(MATCH(LEFT(BE183,7),Final_Intermediate[Burmese_Consonants],0)),LEFT(BE183,7),
IF(ISNUMBER(MATCH(LEFT(BE183,6),Final_Intermediate[Burmese_Consonants],0)),LEFT(BE183,6),
IF(ISNUMBER(MATCH(LEFT(BE183,5),Final_Intermediate[Burmese_Consonants],0)),LEFT(BE183,5),
IF(ISNUMBER(MATCH(LEFT(BE183,4),Final_Intermediate[Burmese_Consonants],0)),LEFT(BE183,4),
IF(ISNUMBER(MATCH(LEFT(BE183,3),Final_Intermediate[Burmese_Consonants],0)),LEFT(BE183,3),
IF(ISNUMBER(MATCH(LEFT(BE183,2),Final_Intermediate[Burmese_Consonants],0)),LEFT(BE183,2),
IF(ISNUMBER(MATCH(LEFT(BE183,1),Final_Intermediate[Burmese_Consonants],0)),LEFT(BE183,1),
"")))))))))))))))</f>
        <v>#VALUE!</v>
      </c>
      <c r="AH183" t="e">
        <f>IF(AND(OR(BF183="။",BF183="၊"),LEN(BF183)=1),BF183,
IF(ISNUMBER(MATCH(LEFT(BF183,7),Final_modified_Intermediate[Burmese_Consonants],0)),LEFT(BF183,7),
IF(ISNUMBER(MATCH(LEFT(BF183,6),Final_modified_Intermediate[Burmese_Consonants],0)),LEFT(BF183,6),
IF(ISNUMBER(MATCH(LEFT(BF183,5),Final_modified_Intermediate[Burmese_Consonants],0)),LEFT(BF183,5),
IF(ISNUMBER(MATCH(LEFT(BF183,4),Final_modified_Intermediate[Burmese_Consonants],0)),LEFT(BF183,4),
IF(ISNUMBER(MATCH(LEFT(BF183,3),Final_modified_Intermediate[Burmese_Consonants],0)),LEFT(BF183,3),
IF(ISNUMBER(MATCH(LEFT(BF183,2),Final_modified_Intermediate[Burmese_Consonants],0)),LEFT(BF183,2),
IF(ISNUMBER(MATCH(LEFT(BF183,1),Final_modified_Intermediate[Burmese_Consonants],0)),LEFT(BF183,1),
IF(ISNUMBER(MATCH(LEFT(BF183,7),Final_Intermediate[Burmese_Consonants],0)),LEFT(BF183,7),
IF(ISNUMBER(MATCH(LEFT(BF183,6),Final_Intermediate[Burmese_Consonants],0)),LEFT(BF183,6),
IF(ISNUMBER(MATCH(LEFT(BF183,5),Final_Intermediate[Burmese_Consonants],0)),LEFT(BF183,5),
IF(ISNUMBER(MATCH(LEFT(BF183,4),Final_Intermediate[Burmese_Consonants],0)),LEFT(BF183,4),
IF(ISNUMBER(MATCH(LEFT(BF183,3),Final_Intermediate[Burmese_Consonants],0)),LEFT(BF183,3),
IF(ISNUMBER(MATCH(LEFT(BF183,2),Final_Intermediate[Burmese_Consonants],0)),LEFT(BF183,2),
IF(ISNUMBER(MATCH(LEFT(BF183,1),Final_Intermediate[Burmese_Consonants],0)),LEFT(BF183,1),
"")))))))))))))))</f>
        <v>#VALUE!</v>
      </c>
      <c r="AI183" t="e">
        <f>IF(AND(OR(BG183="။",BG183="၊"),LEN(BG183)=1),BG183,
IF(ISNUMBER(MATCH(LEFT(BG183,7),Final_modified_Intermediate[Burmese_Consonants],0)),LEFT(BG183,7),
IF(ISNUMBER(MATCH(LEFT(BG183,6),Final_modified_Intermediate[Burmese_Consonants],0)),LEFT(BG183,6),
IF(ISNUMBER(MATCH(LEFT(BG183,5),Final_modified_Intermediate[Burmese_Consonants],0)),LEFT(BG183,5),
IF(ISNUMBER(MATCH(LEFT(BG183,4),Final_modified_Intermediate[Burmese_Consonants],0)),LEFT(BG183,4),
IF(ISNUMBER(MATCH(LEFT(BG183,3),Final_modified_Intermediate[Burmese_Consonants],0)),LEFT(BG183,3),
IF(ISNUMBER(MATCH(LEFT(BG183,2),Final_modified_Intermediate[Burmese_Consonants],0)),LEFT(BG183,2),
IF(ISNUMBER(MATCH(LEFT(BG183,1),Final_modified_Intermediate[Burmese_Consonants],0)),LEFT(BG183,1),
IF(ISNUMBER(MATCH(LEFT(BG183,7),Final_Intermediate[Burmese_Consonants],0)),LEFT(BG183,7),
IF(ISNUMBER(MATCH(LEFT(BG183,6),Final_Intermediate[Burmese_Consonants],0)),LEFT(BG183,6),
IF(ISNUMBER(MATCH(LEFT(BG183,5),Final_Intermediate[Burmese_Consonants],0)),LEFT(BG183,5),
IF(ISNUMBER(MATCH(LEFT(BG183,4),Final_Intermediate[Burmese_Consonants],0)),LEFT(BG183,4),
IF(ISNUMBER(MATCH(LEFT(BG183,3),Final_Intermediate[Burmese_Consonants],0)),LEFT(BG183,3),
IF(ISNUMBER(MATCH(LEFT(BG183,2),Final_Intermediate[Burmese_Consonants],0)),LEFT(BG183,2),
IF(ISNUMBER(MATCH(LEFT(BG183,1),Final_Intermediate[Burmese_Consonants],0)),LEFT(BG183,1),
"")))))))))))))))</f>
        <v>#VALUE!</v>
      </c>
      <c r="AJ183" t="e">
        <f>IF(AND(OR(BH183="။",BH183="၊"),LEN(BH183)=1),BH183,
IF(ISNUMBER(MATCH(LEFT(BH183,7),Final_modified_Intermediate[Burmese_Consonants],0)),LEFT(BH183,7),
IF(ISNUMBER(MATCH(LEFT(BH183,6),Final_modified_Intermediate[Burmese_Consonants],0)),LEFT(BH183,6),
IF(ISNUMBER(MATCH(LEFT(BH183,5),Final_modified_Intermediate[Burmese_Consonants],0)),LEFT(BH183,5),
IF(ISNUMBER(MATCH(LEFT(BH183,4),Final_modified_Intermediate[Burmese_Consonants],0)),LEFT(BH183,4),
IF(ISNUMBER(MATCH(LEFT(BH183,3),Final_modified_Intermediate[Burmese_Consonants],0)),LEFT(BH183,3),
IF(ISNUMBER(MATCH(LEFT(BH183,2),Final_modified_Intermediate[Burmese_Consonants],0)),LEFT(BH183,2),
IF(ISNUMBER(MATCH(LEFT(BH183,1),Final_modified_Intermediate[Burmese_Consonants],0)),LEFT(BH183,1),
IF(ISNUMBER(MATCH(LEFT(BH183,7),Final_Intermediate[Burmese_Consonants],0)),LEFT(BH183,7),
IF(ISNUMBER(MATCH(LEFT(BH183,6),Final_Intermediate[Burmese_Consonants],0)),LEFT(BH183,6),
IF(ISNUMBER(MATCH(LEFT(BH183,5),Final_Intermediate[Burmese_Consonants],0)),LEFT(BH183,5),
IF(ISNUMBER(MATCH(LEFT(BH183,4),Final_Intermediate[Burmese_Consonants],0)),LEFT(BH183,4),
IF(ISNUMBER(MATCH(LEFT(BH183,3),Final_Intermediate[Burmese_Consonants],0)),LEFT(BH183,3),
IF(ISNUMBER(MATCH(LEFT(BH183,2),Final_Intermediate[Burmese_Consonants],0)),LEFT(BH183,2),
IF(ISNUMBER(MATCH(LEFT(BH183,1),Final_Intermediate[Burmese_Consonants],0)),LEFT(BH183,1),
"")))))))))))))))</f>
        <v>#VALUE!</v>
      </c>
      <c r="AK183" t="e">
        <f>IF(AND(OR(BI183="။",BI183="၊"),LEN(BI183)=1),BI183,
IF(ISNUMBER(MATCH(LEFT(BI183,7),Final_modified_Intermediate[Burmese_Consonants],0)),LEFT(BI183,7),
IF(ISNUMBER(MATCH(LEFT(BI183,6),Final_modified_Intermediate[Burmese_Consonants],0)),LEFT(BI183,6),
IF(ISNUMBER(MATCH(LEFT(BI183,5),Final_modified_Intermediate[Burmese_Consonants],0)),LEFT(BI183,5),
IF(ISNUMBER(MATCH(LEFT(BI183,4),Final_modified_Intermediate[Burmese_Consonants],0)),LEFT(BI183,4),
IF(ISNUMBER(MATCH(LEFT(BI183,3),Final_modified_Intermediate[Burmese_Consonants],0)),LEFT(BI183,3),
IF(ISNUMBER(MATCH(LEFT(BI183,2),Final_modified_Intermediate[Burmese_Consonants],0)),LEFT(BI183,2),
IF(ISNUMBER(MATCH(LEFT(BI183,1),Final_modified_Intermediate[Burmese_Consonants],0)),LEFT(BI183,1),
IF(ISNUMBER(MATCH(LEFT(BI183,7),Final_Intermediate[Burmese_Consonants],0)),LEFT(BI183,7),
IF(ISNUMBER(MATCH(LEFT(BI183,6),Final_Intermediate[Burmese_Consonants],0)),LEFT(BI183,6),
IF(ISNUMBER(MATCH(LEFT(BI183,5),Final_Intermediate[Burmese_Consonants],0)),LEFT(BI183,5),
IF(ISNUMBER(MATCH(LEFT(BI183,4),Final_Intermediate[Burmese_Consonants],0)),LEFT(BI183,4),
IF(ISNUMBER(MATCH(LEFT(BI183,3),Final_Intermediate[Burmese_Consonants],0)),LEFT(BI183,3),
IF(ISNUMBER(MATCH(LEFT(BI183,2),Final_Intermediate[Burmese_Consonants],0)),LEFT(BI183,2),
IF(ISNUMBER(MATCH(LEFT(BI183,1),Final_Intermediate[Burmese_Consonants],0)),LEFT(BI183,1),
"")))))))))))))))</f>
        <v>#VALUE!</v>
      </c>
      <c r="AL183" t="e">
        <f>IF(AND(OR(BJ183="။",BJ183="၊"),LEN(BJ183)=1),BJ183,
IF(ISNUMBER(MATCH(LEFT(BJ183,7),Final_modified_Intermediate[Burmese_Consonants],0)),LEFT(BJ183,7),
IF(ISNUMBER(MATCH(LEFT(BJ183,6),Final_modified_Intermediate[Burmese_Consonants],0)),LEFT(BJ183,6),
IF(ISNUMBER(MATCH(LEFT(BJ183,5),Final_modified_Intermediate[Burmese_Consonants],0)),LEFT(BJ183,5),
IF(ISNUMBER(MATCH(LEFT(BJ183,4),Final_modified_Intermediate[Burmese_Consonants],0)),LEFT(BJ183,4),
IF(ISNUMBER(MATCH(LEFT(BJ183,3),Final_modified_Intermediate[Burmese_Consonants],0)),LEFT(BJ183,3),
IF(ISNUMBER(MATCH(LEFT(BJ183,2),Final_modified_Intermediate[Burmese_Consonants],0)),LEFT(BJ183,2),
IF(ISNUMBER(MATCH(LEFT(BJ183,1),Final_modified_Intermediate[Burmese_Consonants],0)),LEFT(BJ183,1),
IF(ISNUMBER(MATCH(LEFT(BJ183,7),Final_Intermediate[Burmese_Consonants],0)),LEFT(BJ183,7),
IF(ISNUMBER(MATCH(LEFT(BJ183,6),Final_Intermediate[Burmese_Consonants],0)),LEFT(BJ183,6),
IF(ISNUMBER(MATCH(LEFT(BJ183,5),Final_Intermediate[Burmese_Consonants],0)),LEFT(BJ183,5),
IF(ISNUMBER(MATCH(LEFT(BJ183,4),Final_Intermediate[Burmese_Consonants],0)),LEFT(BJ183,4),
IF(ISNUMBER(MATCH(LEFT(BJ183,3),Final_Intermediate[Burmese_Consonants],0)),LEFT(BJ183,3),
IF(ISNUMBER(MATCH(LEFT(BJ183,2),Final_Intermediate[Burmese_Consonants],0)),LEFT(BJ183,2),
IF(ISNUMBER(MATCH(LEFT(BJ183,1),Final_Intermediate[Burmese_Consonants],0)),LEFT(BJ183,1),
"")))))))))))))))</f>
        <v>#VALUE!</v>
      </c>
      <c r="AN183" t="e">
        <f>Compiler_Burmese[[#This Row],[Sr. No.]]</f>
        <v>#REF!</v>
      </c>
      <c r="AO18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3" t="e">
        <f>[2]!Vocabulary_Burmese[[#This Row],[Sr. No.]]</f>
        <v>#REF!</v>
      </c>
      <c r="BA183" t="e">
        <f>IF(Raw_data_N2_Kanji[[#This Row],[Categorie]]&lt;&gt;"","",
IF(ISNUMBER(MATCH(V,Special_list[Burmese word],0)),"",
SUBSTITUTE(Raw_data_N2_Kanji[[#This Row],[Raw]]," ","")))</f>
        <v>#VALUE!</v>
      </c>
      <c r="BB183" t="e">
        <f>RIGHT(Segregate18[[#This Row],[UPGRADE]],LEN(Segregate18[[#This Row],[UPGRADE]])-LEN(Compiler_Burmese[[#This Row],[1]]))</f>
        <v>#VALUE!</v>
      </c>
      <c r="BC183" t="e">
        <f>RIGHT(Segregate18[[#This Row],[11]],LEN(Segregate18[[#This Row],[11]])-LEN(Compiler_Burmese[[#This Row],[2]]))</f>
        <v>#VALUE!</v>
      </c>
      <c r="BD183" t="e">
        <f>RIGHT(Segregate18[[#This Row],[21]],LEN(Segregate18[[#This Row],[21]])-LEN(Compiler_Burmese[[#This Row],[3]]))</f>
        <v>#VALUE!</v>
      </c>
      <c r="BE183" t="e">
        <f>RIGHT(Segregate18[[#This Row],[31]],LEN(Segregate18[[#This Row],[31]])-LEN(Compiler_Burmese[[#This Row],[4]]))</f>
        <v>#VALUE!</v>
      </c>
      <c r="BF183" t="e">
        <f>RIGHT(Segregate18[[#This Row],[41]],LEN(Segregate18[[#This Row],[41]])-LEN(Compiler_Burmese[[#This Row],[5]]))</f>
        <v>#VALUE!</v>
      </c>
      <c r="BG183" t="e">
        <f>RIGHT(Segregate18[[#This Row],[51]],LEN(Segregate18[[#This Row],[51]])-LEN(Compiler_Burmese[[#This Row],[6]]))</f>
        <v>#VALUE!</v>
      </c>
      <c r="BH183" t="e">
        <f>RIGHT(Segregate18[[#This Row],[61]],LEN(Segregate18[[#This Row],[61]])-LEN(Compiler_Burmese[[#This Row],[7]]))</f>
        <v>#VALUE!</v>
      </c>
      <c r="BI183" t="e">
        <f>RIGHT(Segregate18[[#This Row],[71]],LEN(Segregate18[[#This Row],[71]])-LEN(Compiler_Burmese[[#This Row],[8]]))</f>
        <v>#VALUE!</v>
      </c>
      <c r="BJ183" t="e">
        <f>RIGHT(Segregate18[[#This Row],[81]],LEN(Segregate18[[#This Row],[81]])-LEN(Compiler_Burmese[[#This Row],[9]]))</f>
        <v>#VALUE!</v>
      </c>
    </row>
    <row r="184" spans="1:62" ht="15" customHeight="1" x14ac:dyDescent="0.3">
      <c r="Y184" t="e">
        <f>Segregate18[[#This Row],[Sr. No.]]</f>
        <v>#REF!</v>
      </c>
      <c r="Z184" t="e">
        <f>IF(AND(OR(BA184="။",BA184="၊"),LEN(BA184)=1),BA184,
IF(ISNUMBER(MATCH(LEFT(BA184,7),Final_modified_Intermediate[Burmese_Consonants],0)),LEFT(BA184,7),
IF(ISNUMBER(MATCH(LEFT(BA184,6),Final_modified_Intermediate[Burmese_Consonants],0)),LEFT(BA184,6),
IF(ISNUMBER(MATCH(LEFT(BA184,5),Final_modified_Intermediate[Burmese_Consonants],0)),LEFT(BA184,5),
IF(ISNUMBER(MATCH(LEFT(BA184,4),Final_modified_Intermediate[Burmese_Consonants],0)),LEFT(BA184,4),
IF(ISNUMBER(MATCH(LEFT(BA184,3),Final_modified_Intermediate[Burmese_Consonants],0)),LEFT(BA184,3),
IF(ISNUMBER(MATCH(LEFT(BA184,2),Final_modified_Intermediate[Burmese_Consonants],0)),LEFT(BA184,2),
IF(ISNUMBER(MATCH(LEFT(BA184,1),Final_modified_Intermediate[Burmese_Consonants],0)),LEFT(BA184,1),
IF(ISNUMBER(MATCH(LEFT(BA184,7),Final_Intermediate[Burmese_Consonants],0)),LEFT(BA184,7),
IF(ISNUMBER(MATCH(LEFT(BA184,6),Final_Intermediate[Burmese_Consonants],0)),LEFT(BA184,6),
IF(ISNUMBER(MATCH(LEFT(BA184,5),Final_Intermediate[Burmese_Consonants],0)),LEFT(BA184,5),
IF(ISNUMBER(MATCH(LEFT(BA184,4),Final_Intermediate[Burmese_Consonants],0)),LEFT(BA184,4),
IF(ISNUMBER(MATCH(LEFT(BA184,3),Final_Intermediate[Burmese_Consonants],0)),LEFT(BA184,3),
IF(ISNUMBER(MATCH(LEFT(BA184,2),Final_Intermediate[Burmese_Consonants],0)),LEFT(BA184,2),
IF(ISNUMBER(MATCH(LEFT(BA184,1),Final_Intermediate[Burmese_Consonants],0)),LEFT(BA184,1),
"")))))))))))))))</f>
        <v>#VALUE!</v>
      </c>
      <c r="AA18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4" t="e">
        <f>IF(AND(OR(BB184="။",BB184="၊"),LEN(BB184)=1),BB184,
IF(ISNUMBER(MATCH(LEFT(BB184,7),Final_modified_Intermediate[Burmese_Consonants],0)),LEFT(BB184,7),
IF(ISNUMBER(MATCH(LEFT(BB184,6),Final_modified_Intermediate[Burmese_Consonants],0)),LEFT(BB184,6),
IF(ISNUMBER(MATCH(LEFT(BB184,5),Final_modified_Intermediate[Burmese_Consonants],0)),LEFT(BB184,5),
IF(ISNUMBER(MATCH(LEFT(BB184,4),Final_modified_Intermediate[Burmese_Consonants],0)),LEFT(BB184,4),
IF(ISNUMBER(MATCH(LEFT(BB184,3),Final_modified_Intermediate[Burmese_Consonants],0)),LEFT(BB184,3),
IF(ISNUMBER(MATCH(LEFT(BB184,2),Final_modified_Intermediate[Burmese_Consonants],0)),LEFT(BB184,2),
IF(ISNUMBER(MATCH(LEFT(BB184,1),Final_modified_Intermediate[Burmese_Consonants],0)),LEFT(BB184,1),
IF(ISNUMBER(MATCH(LEFT(BB184,7),Final_Intermediate[Burmese_Consonants],0)),LEFT(BB184,7),
IF(ISNUMBER(MATCH(LEFT(BB184,6),Final_Intermediate[Burmese_Consonants],0)),LEFT(BB184,6),
IF(ISNUMBER(MATCH(LEFT(BB184,5),Final_Intermediate[Burmese_Consonants],0)),LEFT(BB184,5),
IF(ISNUMBER(MATCH(LEFT(BB184,4),Final_Intermediate[Burmese_Consonants],0)),LEFT(BB184,4),
IF(ISNUMBER(MATCH(LEFT(BB184,3),Final_Intermediate[Burmese_Consonants],0)),LEFT(BB184,3),
IF(ISNUMBER(MATCH(LEFT(BB184,2),Final_Intermediate[Burmese_Consonants],0)),LEFT(BB184,2),
IF(ISNUMBER(MATCH(LEFT(BB184,1),Final_Intermediate[Burmese_Consonants],0)),LEFT(BB184,1),
"")))))))))))))))</f>
        <v>#VALUE!</v>
      </c>
      <c r="AC18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4" t="e">
        <f>IF(AND(OR(BC184="။",BC184="၊"),LEN(BC184)=1),BC184,
IF(ISNUMBER(MATCH(LEFT(BC184,7),Final_modified_Intermediate[Burmese_Consonants],0)),LEFT(BC184,7),
IF(ISNUMBER(MATCH(LEFT(BC184,6),Final_modified_Intermediate[Burmese_Consonants],0)),LEFT(BC184,6),
IF(ISNUMBER(MATCH(LEFT(BC184,5),Final_modified_Intermediate[Burmese_Consonants],0)),LEFT(BC184,5),
IF(ISNUMBER(MATCH(LEFT(BC184,4),Final_modified_Intermediate[Burmese_Consonants],0)),LEFT(BC184,4),
IF(ISNUMBER(MATCH(LEFT(BC184,3),Final_modified_Intermediate[Burmese_Consonants],0)),LEFT(BC184,3),
IF(ISNUMBER(MATCH(LEFT(BC184,2),Final_modified_Intermediate[Burmese_Consonants],0)),LEFT(BC184,2),
IF(ISNUMBER(MATCH(LEFT(BC184,1),Final_modified_Intermediate[Burmese_Consonants],0)),LEFT(BC184,1),
IF(ISNUMBER(MATCH(LEFT(BC184,7),Final_Intermediate[Burmese_Consonants],0)),LEFT(BC184,7),
IF(ISNUMBER(MATCH(LEFT(BC184,6),Final_Intermediate[Burmese_Consonants],0)),LEFT(BC184,6),
IF(ISNUMBER(MATCH(LEFT(BC184,5),Final_Intermediate[Burmese_Consonants],0)),LEFT(BC184,5),
IF(ISNUMBER(MATCH(LEFT(BC184,4),Final_Intermediate[Burmese_Consonants],0)),LEFT(BC184,4),
IF(ISNUMBER(MATCH(LEFT(BC184,3),Final_Intermediate[Burmese_Consonants],0)),LEFT(BC184,3),
IF(ISNUMBER(MATCH(LEFT(BC184,2),Final_Intermediate[Burmese_Consonants],0)),LEFT(BC184,2),
IF(ISNUMBER(MATCH(LEFT(BC184,1),Final_Intermediate[Burmese_Consonants],0)),LEFT(BC184,1),
"")))))))))))))))</f>
        <v>#VALUE!</v>
      </c>
      <c r="AE18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4" t="e">
        <f>IF(AND(OR(BD184="။",BD184="၊"),LEN(BD184)=1),BD184,
IF(ISNUMBER(MATCH(LEFT(BD184,7),Final_modified_Intermediate[Burmese_Consonants],0)),LEFT(BD184,7),
IF(ISNUMBER(MATCH(LEFT(BD184,6),Final_modified_Intermediate[Burmese_Consonants],0)),LEFT(BD184,6),
IF(ISNUMBER(MATCH(LEFT(BD184,5),Final_modified_Intermediate[Burmese_Consonants],0)),LEFT(BD184,5),
IF(ISNUMBER(MATCH(LEFT(BD184,4),Final_modified_Intermediate[Burmese_Consonants],0)),LEFT(BD184,4),
IF(ISNUMBER(MATCH(LEFT(BD184,3),Final_modified_Intermediate[Burmese_Consonants],0)),LEFT(BD184,3),
IF(ISNUMBER(MATCH(LEFT(BD184,2),Final_modified_Intermediate[Burmese_Consonants],0)),LEFT(BD184,2),
IF(ISNUMBER(MATCH(LEFT(BD184,1),Final_modified_Intermediate[Burmese_Consonants],0)),LEFT(BD184,1),
IF(ISNUMBER(MATCH(LEFT(BD184,7),Final_Intermediate[Burmese_Consonants],0)),LEFT(BD184,7),
IF(ISNUMBER(MATCH(LEFT(BD184,6),Final_Intermediate[Burmese_Consonants],0)),LEFT(BD184,6),
IF(ISNUMBER(MATCH(LEFT(BD184,5),Final_Intermediate[Burmese_Consonants],0)),LEFT(BD184,5),
IF(ISNUMBER(MATCH(LEFT(BD184,4),Final_Intermediate[Burmese_Consonants],0)),LEFT(BD184,4),
IF(ISNUMBER(MATCH(LEFT(BD184,3),Final_Intermediate[Burmese_Consonants],0)),LEFT(BD184,3),
IF(ISNUMBER(MATCH(LEFT(BD184,2),Final_Intermediate[Burmese_Consonants],0)),LEFT(BD184,2),
IF(ISNUMBER(MATCH(LEFT(BD184,1),Final_Intermediate[Burmese_Consonants],0)),LEFT(BD184,1),
"")))))))))))))))</f>
        <v>#VALUE!</v>
      </c>
      <c r="AG184" t="e">
        <f>IF(AND(OR(BE184="။",BE184="၊"),LEN(BE184)=1),BE184,
IF(ISNUMBER(MATCH(LEFT(BE184,7),Final_modified_Intermediate[Burmese_Consonants],0)),LEFT(BE184,7),
IF(ISNUMBER(MATCH(LEFT(BE184,6),Final_modified_Intermediate[Burmese_Consonants],0)),LEFT(BE184,6),
IF(ISNUMBER(MATCH(LEFT(BE184,5),Final_modified_Intermediate[Burmese_Consonants],0)),LEFT(BE184,5),
IF(ISNUMBER(MATCH(LEFT(BE184,4),Final_modified_Intermediate[Burmese_Consonants],0)),LEFT(BE184,4),
IF(ISNUMBER(MATCH(LEFT(BE184,3),Final_modified_Intermediate[Burmese_Consonants],0)),LEFT(BE184,3),
IF(ISNUMBER(MATCH(LEFT(BE184,2),Final_modified_Intermediate[Burmese_Consonants],0)),LEFT(BE184,2),
IF(ISNUMBER(MATCH(LEFT(BE184,1),Final_modified_Intermediate[Burmese_Consonants],0)),LEFT(BE184,1),
IF(ISNUMBER(MATCH(LEFT(BE184,7),Final_Intermediate[Burmese_Consonants],0)),LEFT(BE184,7),
IF(ISNUMBER(MATCH(LEFT(BE184,6),Final_Intermediate[Burmese_Consonants],0)),LEFT(BE184,6),
IF(ISNUMBER(MATCH(LEFT(BE184,5),Final_Intermediate[Burmese_Consonants],0)),LEFT(BE184,5),
IF(ISNUMBER(MATCH(LEFT(BE184,4),Final_Intermediate[Burmese_Consonants],0)),LEFT(BE184,4),
IF(ISNUMBER(MATCH(LEFT(BE184,3),Final_Intermediate[Burmese_Consonants],0)),LEFT(BE184,3),
IF(ISNUMBER(MATCH(LEFT(BE184,2),Final_Intermediate[Burmese_Consonants],0)),LEFT(BE184,2),
IF(ISNUMBER(MATCH(LEFT(BE184,1),Final_Intermediate[Burmese_Consonants],0)),LEFT(BE184,1),
"")))))))))))))))</f>
        <v>#VALUE!</v>
      </c>
      <c r="AH184" t="e">
        <f>IF(AND(OR(BF184="။",BF184="၊"),LEN(BF184)=1),BF184,
IF(ISNUMBER(MATCH(LEFT(BF184,7),Final_modified_Intermediate[Burmese_Consonants],0)),LEFT(BF184,7),
IF(ISNUMBER(MATCH(LEFT(BF184,6),Final_modified_Intermediate[Burmese_Consonants],0)),LEFT(BF184,6),
IF(ISNUMBER(MATCH(LEFT(BF184,5),Final_modified_Intermediate[Burmese_Consonants],0)),LEFT(BF184,5),
IF(ISNUMBER(MATCH(LEFT(BF184,4),Final_modified_Intermediate[Burmese_Consonants],0)),LEFT(BF184,4),
IF(ISNUMBER(MATCH(LEFT(BF184,3),Final_modified_Intermediate[Burmese_Consonants],0)),LEFT(BF184,3),
IF(ISNUMBER(MATCH(LEFT(BF184,2),Final_modified_Intermediate[Burmese_Consonants],0)),LEFT(BF184,2),
IF(ISNUMBER(MATCH(LEFT(BF184,1),Final_modified_Intermediate[Burmese_Consonants],0)),LEFT(BF184,1),
IF(ISNUMBER(MATCH(LEFT(BF184,7),Final_Intermediate[Burmese_Consonants],0)),LEFT(BF184,7),
IF(ISNUMBER(MATCH(LEFT(BF184,6),Final_Intermediate[Burmese_Consonants],0)),LEFT(BF184,6),
IF(ISNUMBER(MATCH(LEFT(BF184,5),Final_Intermediate[Burmese_Consonants],0)),LEFT(BF184,5),
IF(ISNUMBER(MATCH(LEFT(BF184,4),Final_Intermediate[Burmese_Consonants],0)),LEFT(BF184,4),
IF(ISNUMBER(MATCH(LEFT(BF184,3),Final_Intermediate[Burmese_Consonants],0)),LEFT(BF184,3),
IF(ISNUMBER(MATCH(LEFT(BF184,2),Final_Intermediate[Burmese_Consonants],0)),LEFT(BF184,2),
IF(ISNUMBER(MATCH(LEFT(BF184,1),Final_Intermediate[Burmese_Consonants],0)),LEFT(BF184,1),
"")))))))))))))))</f>
        <v>#VALUE!</v>
      </c>
      <c r="AI184" t="e">
        <f>IF(AND(OR(BG184="။",BG184="၊"),LEN(BG184)=1),BG184,
IF(ISNUMBER(MATCH(LEFT(BG184,7),Final_modified_Intermediate[Burmese_Consonants],0)),LEFT(BG184,7),
IF(ISNUMBER(MATCH(LEFT(BG184,6),Final_modified_Intermediate[Burmese_Consonants],0)),LEFT(BG184,6),
IF(ISNUMBER(MATCH(LEFT(BG184,5),Final_modified_Intermediate[Burmese_Consonants],0)),LEFT(BG184,5),
IF(ISNUMBER(MATCH(LEFT(BG184,4),Final_modified_Intermediate[Burmese_Consonants],0)),LEFT(BG184,4),
IF(ISNUMBER(MATCH(LEFT(BG184,3),Final_modified_Intermediate[Burmese_Consonants],0)),LEFT(BG184,3),
IF(ISNUMBER(MATCH(LEFT(BG184,2),Final_modified_Intermediate[Burmese_Consonants],0)),LEFT(BG184,2),
IF(ISNUMBER(MATCH(LEFT(BG184,1),Final_modified_Intermediate[Burmese_Consonants],0)),LEFT(BG184,1),
IF(ISNUMBER(MATCH(LEFT(BG184,7),Final_Intermediate[Burmese_Consonants],0)),LEFT(BG184,7),
IF(ISNUMBER(MATCH(LEFT(BG184,6),Final_Intermediate[Burmese_Consonants],0)),LEFT(BG184,6),
IF(ISNUMBER(MATCH(LEFT(BG184,5),Final_Intermediate[Burmese_Consonants],0)),LEFT(BG184,5),
IF(ISNUMBER(MATCH(LEFT(BG184,4),Final_Intermediate[Burmese_Consonants],0)),LEFT(BG184,4),
IF(ISNUMBER(MATCH(LEFT(BG184,3),Final_Intermediate[Burmese_Consonants],0)),LEFT(BG184,3),
IF(ISNUMBER(MATCH(LEFT(BG184,2),Final_Intermediate[Burmese_Consonants],0)),LEFT(BG184,2),
IF(ISNUMBER(MATCH(LEFT(BG184,1),Final_Intermediate[Burmese_Consonants],0)),LEFT(BG184,1),
"")))))))))))))))</f>
        <v>#VALUE!</v>
      </c>
      <c r="AJ184" t="e">
        <f>IF(AND(OR(BH184="။",BH184="၊"),LEN(BH184)=1),BH184,
IF(ISNUMBER(MATCH(LEFT(BH184,7),Final_modified_Intermediate[Burmese_Consonants],0)),LEFT(BH184,7),
IF(ISNUMBER(MATCH(LEFT(BH184,6),Final_modified_Intermediate[Burmese_Consonants],0)),LEFT(BH184,6),
IF(ISNUMBER(MATCH(LEFT(BH184,5),Final_modified_Intermediate[Burmese_Consonants],0)),LEFT(BH184,5),
IF(ISNUMBER(MATCH(LEFT(BH184,4),Final_modified_Intermediate[Burmese_Consonants],0)),LEFT(BH184,4),
IF(ISNUMBER(MATCH(LEFT(BH184,3),Final_modified_Intermediate[Burmese_Consonants],0)),LEFT(BH184,3),
IF(ISNUMBER(MATCH(LEFT(BH184,2),Final_modified_Intermediate[Burmese_Consonants],0)),LEFT(BH184,2),
IF(ISNUMBER(MATCH(LEFT(BH184,1),Final_modified_Intermediate[Burmese_Consonants],0)),LEFT(BH184,1),
IF(ISNUMBER(MATCH(LEFT(BH184,7),Final_Intermediate[Burmese_Consonants],0)),LEFT(BH184,7),
IF(ISNUMBER(MATCH(LEFT(BH184,6),Final_Intermediate[Burmese_Consonants],0)),LEFT(BH184,6),
IF(ISNUMBER(MATCH(LEFT(BH184,5),Final_Intermediate[Burmese_Consonants],0)),LEFT(BH184,5),
IF(ISNUMBER(MATCH(LEFT(BH184,4),Final_Intermediate[Burmese_Consonants],0)),LEFT(BH184,4),
IF(ISNUMBER(MATCH(LEFT(BH184,3),Final_Intermediate[Burmese_Consonants],0)),LEFT(BH184,3),
IF(ISNUMBER(MATCH(LEFT(BH184,2),Final_Intermediate[Burmese_Consonants],0)),LEFT(BH184,2),
IF(ISNUMBER(MATCH(LEFT(BH184,1),Final_Intermediate[Burmese_Consonants],0)),LEFT(BH184,1),
"")))))))))))))))</f>
        <v>#VALUE!</v>
      </c>
      <c r="AK184" t="e">
        <f>IF(AND(OR(BI184="။",BI184="၊"),LEN(BI184)=1),BI184,
IF(ISNUMBER(MATCH(LEFT(BI184,7),Final_modified_Intermediate[Burmese_Consonants],0)),LEFT(BI184,7),
IF(ISNUMBER(MATCH(LEFT(BI184,6),Final_modified_Intermediate[Burmese_Consonants],0)),LEFT(BI184,6),
IF(ISNUMBER(MATCH(LEFT(BI184,5),Final_modified_Intermediate[Burmese_Consonants],0)),LEFT(BI184,5),
IF(ISNUMBER(MATCH(LEFT(BI184,4),Final_modified_Intermediate[Burmese_Consonants],0)),LEFT(BI184,4),
IF(ISNUMBER(MATCH(LEFT(BI184,3),Final_modified_Intermediate[Burmese_Consonants],0)),LEFT(BI184,3),
IF(ISNUMBER(MATCH(LEFT(BI184,2),Final_modified_Intermediate[Burmese_Consonants],0)),LEFT(BI184,2),
IF(ISNUMBER(MATCH(LEFT(BI184,1),Final_modified_Intermediate[Burmese_Consonants],0)),LEFT(BI184,1),
IF(ISNUMBER(MATCH(LEFT(BI184,7),Final_Intermediate[Burmese_Consonants],0)),LEFT(BI184,7),
IF(ISNUMBER(MATCH(LEFT(BI184,6),Final_Intermediate[Burmese_Consonants],0)),LEFT(BI184,6),
IF(ISNUMBER(MATCH(LEFT(BI184,5),Final_Intermediate[Burmese_Consonants],0)),LEFT(BI184,5),
IF(ISNUMBER(MATCH(LEFT(BI184,4),Final_Intermediate[Burmese_Consonants],0)),LEFT(BI184,4),
IF(ISNUMBER(MATCH(LEFT(BI184,3),Final_Intermediate[Burmese_Consonants],0)),LEFT(BI184,3),
IF(ISNUMBER(MATCH(LEFT(BI184,2),Final_Intermediate[Burmese_Consonants],0)),LEFT(BI184,2),
IF(ISNUMBER(MATCH(LEFT(BI184,1),Final_Intermediate[Burmese_Consonants],0)),LEFT(BI184,1),
"")))))))))))))))</f>
        <v>#VALUE!</v>
      </c>
      <c r="AL184" t="e">
        <f>IF(AND(OR(BJ184="။",BJ184="၊"),LEN(BJ184)=1),BJ184,
IF(ISNUMBER(MATCH(LEFT(BJ184,7),Final_modified_Intermediate[Burmese_Consonants],0)),LEFT(BJ184,7),
IF(ISNUMBER(MATCH(LEFT(BJ184,6),Final_modified_Intermediate[Burmese_Consonants],0)),LEFT(BJ184,6),
IF(ISNUMBER(MATCH(LEFT(BJ184,5),Final_modified_Intermediate[Burmese_Consonants],0)),LEFT(BJ184,5),
IF(ISNUMBER(MATCH(LEFT(BJ184,4),Final_modified_Intermediate[Burmese_Consonants],0)),LEFT(BJ184,4),
IF(ISNUMBER(MATCH(LEFT(BJ184,3),Final_modified_Intermediate[Burmese_Consonants],0)),LEFT(BJ184,3),
IF(ISNUMBER(MATCH(LEFT(BJ184,2),Final_modified_Intermediate[Burmese_Consonants],0)),LEFT(BJ184,2),
IF(ISNUMBER(MATCH(LEFT(BJ184,1),Final_modified_Intermediate[Burmese_Consonants],0)),LEFT(BJ184,1),
IF(ISNUMBER(MATCH(LEFT(BJ184,7),Final_Intermediate[Burmese_Consonants],0)),LEFT(BJ184,7),
IF(ISNUMBER(MATCH(LEFT(BJ184,6),Final_Intermediate[Burmese_Consonants],0)),LEFT(BJ184,6),
IF(ISNUMBER(MATCH(LEFT(BJ184,5),Final_Intermediate[Burmese_Consonants],0)),LEFT(BJ184,5),
IF(ISNUMBER(MATCH(LEFT(BJ184,4),Final_Intermediate[Burmese_Consonants],0)),LEFT(BJ184,4),
IF(ISNUMBER(MATCH(LEFT(BJ184,3),Final_Intermediate[Burmese_Consonants],0)),LEFT(BJ184,3),
IF(ISNUMBER(MATCH(LEFT(BJ184,2),Final_Intermediate[Burmese_Consonants],0)),LEFT(BJ184,2),
IF(ISNUMBER(MATCH(LEFT(BJ184,1),Final_Intermediate[Burmese_Consonants],0)),LEFT(BJ184,1),
"")))))))))))))))</f>
        <v>#VALUE!</v>
      </c>
      <c r="AN184" t="e">
        <f>Compiler_Burmese[[#This Row],[Sr. No.]]</f>
        <v>#REF!</v>
      </c>
      <c r="AO18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4" t="e">
        <f>[2]!Vocabulary_Burmese[[#This Row],[Sr. No.]]</f>
        <v>#REF!</v>
      </c>
      <c r="BA184" t="e">
        <f>IF(Raw_data_N2_Kanji[[#This Row],[Categorie]]&lt;&gt;"","",
IF(ISNUMBER(MATCH(V,Special_list[Burmese word],0)),"",
SUBSTITUTE(Raw_data_N2_Kanji[[#This Row],[Raw]]," ","")))</f>
        <v>#VALUE!</v>
      </c>
      <c r="BB184" t="e">
        <f>RIGHT(Segregate18[[#This Row],[UPGRADE]],LEN(Segregate18[[#This Row],[UPGRADE]])-LEN(Compiler_Burmese[[#This Row],[1]]))</f>
        <v>#VALUE!</v>
      </c>
      <c r="BC184" t="e">
        <f>RIGHT(Segregate18[[#This Row],[11]],LEN(Segregate18[[#This Row],[11]])-LEN(Compiler_Burmese[[#This Row],[2]]))</f>
        <v>#VALUE!</v>
      </c>
      <c r="BD184" t="e">
        <f>RIGHT(Segregate18[[#This Row],[21]],LEN(Segregate18[[#This Row],[21]])-LEN(Compiler_Burmese[[#This Row],[3]]))</f>
        <v>#VALUE!</v>
      </c>
      <c r="BE184" t="e">
        <f>RIGHT(Segregate18[[#This Row],[31]],LEN(Segregate18[[#This Row],[31]])-LEN(Compiler_Burmese[[#This Row],[4]]))</f>
        <v>#VALUE!</v>
      </c>
      <c r="BF184" t="e">
        <f>RIGHT(Segregate18[[#This Row],[41]],LEN(Segregate18[[#This Row],[41]])-LEN(Compiler_Burmese[[#This Row],[5]]))</f>
        <v>#VALUE!</v>
      </c>
      <c r="BG184" t="e">
        <f>RIGHT(Segregate18[[#This Row],[51]],LEN(Segregate18[[#This Row],[51]])-LEN(Compiler_Burmese[[#This Row],[6]]))</f>
        <v>#VALUE!</v>
      </c>
      <c r="BH184" t="e">
        <f>RIGHT(Segregate18[[#This Row],[61]],LEN(Segregate18[[#This Row],[61]])-LEN(Compiler_Burmese[[#This Row],[7]]))</f>
        <v>#VALUE!</v>
      </c>
      <c r="BI184" t="e">
        <f>RIGHT(Segregate18[[#This Row],[71]],LEN(Segregate18[[#This Row],[71]])-LEN(Compiler_Burmese[[#This Row],[8]]))</f>
        <v>#VALUE!</v>
      </c>
      <c r="BJ184" t="e">
        <f>RIGHT(Segregate18[[#This Row],[81]],LEN(Segregate18[[#This Row],[81]])-LEN(Compiler_Burmese[[#This Row],[9]]))</f>
        <v>#VALUE!</v>
      </c>
    </row>
    <row r="185" spans="1:62" ht="15" customHeight="1" x14ac:dyDescent="0.3">
      <c r="Y185" t="e">
        <f>Segregate18[[#This Row],[Sr. No.]]</f>
        <v>#REF!</v>
      </c>
      <c r="Z185" t="e">
        <f>IF(AND(OR(BA185="။",BA185="၊"),LEN(BA185)=1),BA185,
IF(ISNUMBER(MATCH(LEFT(BA185,7),Final_modified_Intermediate[Burmese_Consonants],0)),LEFT(BA185,7),
IF(ISNUMBER(MATCH(LEFT(BA185,6),Final_modified_Intermediate[Burmese_Consonants],0)),LEFT(BA185,6),
IF(ISNUMBER(MATCH(LEFT(BA185,5),Final_modified_Intermediate[Burmese_Consonants],0)),LEFT(BA185,5),
IF(ISNUMBER(MATCH(LEFT(BA185,4),Final_modified_Intermediate[Burmese_Consonants],0)),LEFT(BA185,4),
IF(ISNUMBER(MATCH(LEFT(BA185,3),Final_modified_Intermediate[Burmese_Consonants],0)),LEFT(BA185,3),
IF(ISNUMBER(MATCH(LEFT(BA185,2),Final_modified_Intermediate[Burmese_Consonants],0)),LEFT(BA185,2),
IF(ISNUMBER(MATCH(LEFT(BA185,1),Final_modified_Intermediate[Burmese_Consonants],0)),LEFT(BA185,1),
IF(ISNUMBER(MATCH(LEFT(BA185,7),Final_Intermediate[Burmese_Consonants],0)),LEFT(BA185,7),
IF(ISNUMBER(MATCH(LEFT(BA185,6),Final_Intermediate[Burmese_Consonants],0)),LEFT(BA185,6),
IF(ISNUMBER(MATCH(LEFT(BA185,5),Final_Intermediate[Burmese_Consonants],0)),LEFT(BA185,5),
IF(ISNUMBER(MATCH(LEFT(BA185,4),Final_Intermediate[Burmese_Consonants],0)),LEFT(BA185,4),
IF(ISNUMBER(MATCH(LEFT(BA185,3),Final_Intermediate[Burmese_Consonants],0)),LEFT(BA185,3),
IF(ISNUMBER(MATCH(LEFT(BA185,2),Final_Intermediate[Burmese_Consonants],0)),LEFT(BA185,2),
IF(ISNUMBER(MATCH(LEFT(BA185,1),Final_Intermediate[Burmese_Consonants],0)),LEFT(BA185,1),
"")))))))))))))))</f>
        <v>#VALUE!</v>
      </c>
      <c r="AA18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5" t="e">
        <f>IF(AND(OR(BB185="။",BB185="၊"),LEN(BB185)=1),BB185,
IF(ISNUMBER(MATCH(LEFT(BB185,7),Final_modified_Intermediate[Burmese_Consonants],0)),LEFT(BB185,7),
IF(ISNUMBER(MATCH(LEFT(BB185,6),Final_modified_Intermediate[Burmese_Consonants],0)),LEFT(BB185,6),
IF(ISNUMBER(MATCH(LEFT(BB185,5),Final_modified_Intermediate[Burmese_Consonants],0)),LEFT(BB185,5),
IF(ISNUMBER(MATCH(LEFT(BB185,4),Final_modified_Intermediate[Burmese_Consonants],0)),LEFT(BB185,4),
IF(ISNUMBER(MATCH(LEFT(BB185,3),Final_modified_Intermediate[Burmese_Consonants],0)),LEFT(BB185,3),
IF(ISNUMBER(MATCH(LEFT(BB185,2),Final_modified_Intermediate[Burmese_Consonants],0)),LEFT(BB185,2),
IF(ISNUMBER(MATCH(LEFT(BB185,1),Final_modified_Intermediate[Burmese_Consonants],0)),LEFT(BB185,1),
IF(ISNUMBER(MATCH(LEFT(BB185,7),Final_Intermediate[Burmese_Consonants],0)),LEFT(BB185,7),
IF(ISNUMBER(MATCH(LEFT(BB185,6),Final_Intermediate[Burmese_Consonants],0)),LEFT(BB185,6),
IF(ISNUMBER(MATCH(LEFT(BB185,5),Final_Intermediate[Burmese_Consonants],0)),LEFT(BB185,5),
IF(ISNUMBER(MATCH(LEFT(BB185,4),Final_Intermediate[Burmese_Consonants],0)),LEFT(BB185,4),
IF(ISNUMBER(MATCH(LEFT(BB185,3),Final_Intermediate[Burmese_Consonants],0)),LEFT(BB185,3),
IF(ISNUMBER(MATCH(LEFT(BB185,2),Final_Intermediate[Burmese_Consonants],0)),LEFT(BB185,2),
IF(ISNUMBER(MATCH(LEFT(BB185,1),Final_Intermediate[Burmese_Consonants],0)),LEFT(BB185,1),
"")))))))))))))))</f>
        <v>#VALUE!</v>
      </c>
      <c r="AC18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5" t="e">
        <f>IF(AND(OR(BC185="။",BC185="၊"),LEN(BC185)=1),BC185,
IF(ISNUMBER(MATCH(LEFT(BC185,7),Final_modified_Intermediate[Burmese_Consonants],0)),LEFT(BC185,7),
IF(ISNUMBER(MATCH(LEFT(BC185,6),Final_modified_Intermediate[Burmese_Consonants],0)),LEFT(BC185,6),
IF(ISNUMBER(MATCH(LEFT(BC185,5),Final_modified_Intermediate[Burmese_Consonants],0)),LEFT(BC185,5),
IF(ISNUMBER(MATCH(LEFT(BC185,4),Final_modified_Intermediate[Burmese_Consonants],0)),LEFT(BC185,4),
IF(ISNUMBER(MATCH(LEFT(BC185,3),Final_modified_Intermediate[Burmese_Consonants],0)),LEFT(BC185,3),
IF(ISNUMBER(MATCH(LEFT(BC185,2),Final_modified_Intermediate[Burmese_Consonants],0)),LEFT(BC185,2),
IF(ISNUMBER(MATCH(LEFT(BC185,1),Final_modified_Intermediate[Burmese_Consonants],0)),LEFT(BC185,1),
IF(ISNUMBER(MATCH(LEFT(BC185,7),Final_Intermediate[Burmese_Consonants],0)),LEFT(BC185,7),
IF(ISNUMBER(MATCH(LEFT(BC185,6),Final_Intermediate[Burmese_Consonants],0)),LEFT(BC185,6),
IF(ISNUMBER(MATCH(LEFT(BC185,5),Final_Intermediate[Burmese_Consonants],0)),LEFT(BC185,5),
IF(ISNUMBER(MATCH(LEFT(BC185,4),Final_Intermediate[Burmese_Consonants],0)),LEFT(BC185,4),
IF(ISNUMBER(MATCH(LEFT(BC185,3),Final_Intermediate[Burmese_Consonants],0)),LEFT(BC185,3),
IF(ISNUMBER(MATCH(LEFT(BC185,2),Final_Intermediate[Burmese_Consonants],0)),LEFT(BC185,2),
IF(ISNUMBER(MATCH(LEFT(BC185,1),Final_Intermediate[Burmese_Consonants],0)),LEFT(BC185,1),
"")))))))))))))))</f>
        <v>#VALUE!</v>
      </c>
      <c r="AE18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5" t="e">
        <f>IF(AND(OR(BD185="။",BD185="၊"),LEN(BD185)=1),BD185,
IF(ISNUMBER(MATCH(LEFT(BD185,7),Final_modified_Intermediate[Burmese_Consonants],0)),LEFT(BD185,7),
IF(ISNUMBER(MATCH(LEFT(BD185,6),Final_modified_Intermediate[Burmese_Consonants],0)),LEFT(BD185,6),
IF(ISNUMBER(MATCH(LEFT(BD185,5),Final_modified_Intermediate[Burmese_Consonants],0)),LEFT(BD185,5),
IF(ISNUMBER(MATCH(LEFT(BD185,4),Final_modified_Intermediate[Burmese_Consonants],0)),LEFT(BD185,4),
IF(ISNUMBER(MATCH(LEFT(BD185,3),Final_modified_Intermediate[Burmese_Consonants],0)),LEFT(BD185,3),
IF(ISNUMBER(MATCH(LEFT(BD185,2),Final_modified_Intermediate[Burmese_Consonants],0)),LEFT(BD185,2),
IF(ISNUMBER(MATCH(LEFT(BD185,1),Final_modified_Intermediate[Burmese_Consonants],0)),LEFT(BD185,1),
IF(ISNUMBER(MATCH(LEFT(BD185,7),Final_Intermediate[Burmese_Consonants],0)),LEFT(BD185,7),
IF(ISNUMBER(MATCH(LEFT(BD185,6),Final_Intermediate[Burmese_Consonants],0)),LEFT(BD185,6),
IF(ISNUMBER(MATCH(LEFT(BD185,5),Final_Intermediate[Burmese_Consonants],0)),LEFT(BD185,5),
IF(ISNUMBER(MATCH(LEFT(BD185,4),Final_Intermediate[Burmese_Consonants],0)),LEFT(BD185,4),
IF(ISNUMBER(MATCH(LEFT(BD185,3),Final_Intermediate[Burmese_Consonants],0)),LEFT(BD185,3),
IF(ISNUMBER(MATCH(LEFT(BD185,2),Final_Intermediate[Burmese_Consonants],0)),LEFT(BD185,2),
IF(ISNUMBER(MATCH(LEFT(BD185,1),Final_Intermediate[Burmese_Consonants],0)),LEFT(BD185,1),
"")))))))))))))))</f>
        <v>#VALUE!</v>
      </c>
      <c r="AG185" t="e">
        <f>IF(AND(OR(BE185="။",BE185="၊"),LEN(BE185)=1),BE185,
IF(ISNUMBER(MATCH(LEFT(BE185,7),Final_modified_Intermediate[Burmese_Consonants],0)),LEFT(BE185,7),
IF(ISNUMBER(MATCH(LEFT(BE185,6),Final_modified_Intermediate[Burmese_Consonants],0)),LEFT(BE185,6),
IF(ISNUMBER(MATCH(LEFT(BE185,5),Final_modified_Intermediate[Burmese_Consonants],0)),LEFT(BE185,5),
IF(ISNUMBER(MATCH(LEFT(BE185,4),Final_modified_Intermediate[Burmese_Consonants],0)),LEFT(BE185,4),
IF(ISNUMBER(MATCH(LEFT(BE185,3),Final_modified_Intermediate[Burmese_Consonants],0)),LEFT(BE185,3),
IF(ISNUMBER(MATCH(LEFT(BE185,2),Final_modified_Intermediate[Burmese_Consonants],0)),LEFT(BE185,2),
IF(ISNUMBER(MATCH(LEFT(BE185,1),Final_modified_Intermediate[Burmese_Consonants],0)),LEFT(BE185,1),
IF(ISNUMBER(MATCH(LEFT(BE185,7),Final_Intermediate[Burmese_Consonants],0)),LEFT(BE185,7),
IF(ISNUMBER(MATCH(LEFT(BE185,6),Final_Intermediate[Burmese_Consonants],0)),LEFT(BE185,6),
IF(ISNUMBER(MATCH(LEFT(BE185,5),Final_Intermediate[Burmese_Consonants],0)),LEFT(BE185,5),
IF(ISNUMBER(MATCH(LEFT(BE185,4),Final_Intermediate[Burmese_Consonants],0)),LEFT(BE185,4),
IF(ISNUMBER(MATCH(LEFT(BE185,3),Final_Intermediate[Burmese_Consonants],0)),LEFT(BE185,3),
IF(ISNUMBER(MATCH(LEFT(BE185,2),Final_Intermediate[Burmese_Consonants],0)),LEFT(BE185,2),
IF(ISNUMBER(MATCH(LEFT(BE185,1),Final_Intermediate[Burmese_Consonants],0)),LEFT(BE185,1),
"")))))))))))))))</f>
        <v>#VALUE!</v>
      </c>
      <c r="AH185" t="e">
        <f>IF(AND(OR(BF185="။",BF185="၊"),LEN(BF185)=1),BF185,
IF(ISNUMBER(MATCH(LEFT(BF185,7),Final_modified_Intermediate[Burmese_Consonants],0)),LEFT(BF185,7),
IF(ISNUMBER(MATCH(LEFT(BF185,6),Final_modified_Intermediate[Burmese_Consonants],0)),LEFT(BF185,6),
IF(ISNUMBER(MATCH(LEFT(BF185,5),Final_modified_Intermediate[Burmese_Consonants],0)),LEFT(BF185,5),
IF(ISNUMBER(MATCH(LEFT(BF185,4),Final_modified_Intermediate[Burmese_Consonants],0)),LEFT(BF185,4),
IF(ISNUMBER(MATCH(LEFT(BF185,3),Final_modified_Intermediate[Burmese_Consonants],0)),LEFT(BF185,3),
IF(ISNUMBER(MATCH(LEFT(BF185,2),Final_modified_Intermediate[Burmese_Consonants],0)),LEFT(BF185,2),
IF(ISNUMBER(MATCH(LEFT(BF185,1),Final_modified_Intermediate[Burmese_Consonants],0)),LEFT(BF185,1),
IF(ISNUMBER(MATCH(LEFT(BF185,7),Final_Intermediate[Burmese_Consonants],0)),LEFT(BF185,7),
IF(ISNUMBER(MATCH(LEFT(BF185,6),Final_Intermediate[Burmese_Consonants],0)),LEFT(BF185,6),
IF(ISNUMBER(MATCH(LEFT(BF185,5),Final_Intermediate[Burmese_Consonants],0)),LEFT(BF185,5),
IF(ISNUMBER(MATCH(LEFT(BF185,4),Final_Intermediate[Burmese_Consonants],0)),LEFT(BF185,4),
IF(ISNUMBER(MATCH(LEFT(BF185,3),Final_Intermediate[Burmese_Consonants],0)),LEFT(BF185,3),
IF(ISNUMBER(MATCH(LEFT(BF185,2),Final_Intermediate[Burmese_Consonants],0)),LEFT(BF185,2),
IF(ISNUMBER(MATCH(LEFT(BF185,1),Final_Intermediate[Burmese_Consonants],0)),LEFT(BF185,1),
"")))))))))))))))</f>
        <v>#VALUE!</v>
      </c>
      <c r="AI185" t="e">
        <f>IF(AND(OR(BG185="။",BG185="၊"),LEN(BG185)=1),BG185,
IF(ISNUMBER(MATCH(LEFT(BG185,7),Final_modified_Intermediate[Burmese_Consonants],0)),LEFT(BG185,7),
IF(ISNUMBER(MATCH(LEFT(BG185,6),Final_modified_Intermediate[Burmese_Consonants],0)),LEFT(BG185,6),
IF(ISNUMBER(MATCH(LEFT(BG185,5),Final_modified_Intermediate[Burmese_Consonants],0)),LEFT(BG185,5),
IF(ISNUMBER(MATCH(LEFT(BG185,4),Final_modified_Intermediate[Burmese_Consonants],0)),LEFT(BG185,4),
IF(ISNUMBER(MATCH(LEFT(BG185,3),Final_modified_Intermediate[Burmese_Consonants],0)),LEFT(BG185,3),
IF(ISNUMBER(MATCH(LEFT(BG185,2),Final_modified_Intermediate[Burmese_Consonants],0)),LEFT(BG185,2),
IF(ISNUMBER(MATCH(LEFT(BG185,1),Final_modified_Intermediate[Burmese_Consonants],0)),LEFT(BG185,1),
IF(ISNUMBER(MATCH(LEFT(BG185,7),Final_Intermediate[Burmese_Consonants],0)),LEFT(BG185,7),
IF(ISNUMBER(MATCH(LEFT(BG185,6),Final_Intermediate[Burmese_Consonants],0)),LEFT(BG185,6),
IF(ISNUMBER(MATCH(LEFT(BG185,5),Final_Intermediate[Burmese_Consonants],0)),LEFT(BG185,5),
IF(ISNUMBER(MATCH(LEFT(BG185,4),Final_Intermediate[Burmese_Consonants],0)),LEFT(BG185,4),
IF(ISNUMBER(MATCH(LEFT(BG185,3),Final_Intermediate[Burmese_Consonants],0)),LEFT(BG185,3),
IF(ISNUMBER(MATCH(LEFT(BG185,2),Final_Intermediate[Burmese_Consonants],0)),LEFT(BG185,2),
IF(ISNUMBER(MATCH(LEFT(BG185,1),Final_Intermediate[Burmese_Consonants],0)),LEFT(BG185,1),
"")))))))))))))))</f>
        <v>#VALUE!</v>
      </c>
      <c r="AJ185" t="e">
        <f>IF(AND(OR(BH185="။",BH185="၊"),LEN(BH185)=1),BH185,
IF(ISNUMBER(MATCH(LEFT(BH185,7),Final_modified_Intermediate[Burmese_Consonants],0)),LEFT(BH185,7),
IF(ISNUMBER(MATCH(LEFT(BH185,6),Final_modified_Intermediate[Burmese_Consonants],0)),LEFT(BH185,6),
IF(ISNUMBER(MATCH(LEFT(BH185,5),Final_modified_Intermediate[Burmese_Consonants],0)),LEFT(BH185,5),
IF(ISNUMBER(MATCH(LEFT(BH185,4),Final_modified_Intermediate[Burmese_Consonants],0)),LEFT(BH185,4),
IF(ISNUMBER(MATCH(LEFT(BH185,3),Final_modified_Intermediate[Burmese_Consonants],0)),LEFT(BH185,3),
IF(ISNUMBER(MATCH(LEFT(BH185,2),Final_modified_Intermediate[Burmese_Consonants],0)),LEFT(BH185,2),
IF(ISNUMBER(MATCH(LEFT(BH185,1),Final_modified_Intermediate[Burmese_Consonants],0)),LEFT(BH185,1),
IF(ISNUMBER(MATCH(LEFT(BH185,7),Final_Intermediate[Burmese_Consonants],0)),LEFT(BH185,7),
IF(ISNUMBER(MATCH(LEFT(BH185,6),Final_Intermediate[Burmese_Consonants],0)),LEFT(BH185,6),
IF(ISNUMBER(MATCH(LEFT(BH185,5),Final_Intermediate[Burmese_Consonants],0)),LEFT(BH185,5),
IF(ISNUMBER(MATCH(LEFT(BH185,4),Final_Intermediate[Burmese_Consonants],0)),LEFT(BH185,4),
IF(ISNUMBER(MATCH(LEFT(BH185,3),Final_Intermediate[Burmese_Consonants],0)),LEFT(BH185,3),
IF(ISNUMBER(MATCH(LEFT(BH185,2),Final_Intermediate[Burmese_Consonants],0)),LEFT(BH185,2),
IF(ISNUMBER(MATCH(LEFT(BH185,1),Final_Intermediate[Burmese_Consonants],0)),LEFT(BH185,1),
"")))))))))))))))</f>
        <v>#VALUE!</v>
      </c>
      <c r="AK185" t="e">
        <f>IF(AND(OR(BI185="။",BI185="၊"),LEN(BI185)=1),BI185,
IF(ISNUMBER(MATCH(LEFT(BI185,7),Final_modified_Intermediate[Burmese_Consonants],0)),LEFT(BI185,7),
IF(ISNUMBER(MATCH(LEFT(BI185,6),Final_modified_Intermediate[Burmese_Consonants],0)),LEFT(BI185,6),
IF(ISNUMBER(MATCH(LEFT(BI185,5),Final_modified_Intermediate[Burmese_Consonants],0)),LEFT(BI185,5),
IF(ISNUMBER(MATCH(LEFT(BI185,4),Final_modified_Intermediate[Burmese_Consonants],0)),LEFT(BI185,4),
IF(ISNUMBER(MATCH(LEFT(BI185,3),Final_modified_Intermediate[Burmese_Consonants],0)),LEFT(BI185,3),
IF(ISNUMBER(MATCH(LEFT(BI185,2),Final_modified_Intermediate[Burmese_Consonants],0)),LEFT(BI185,2),
IF(ISNUMBER(MATCH(LEFT(BI185,1),Final_modified_Intermediate[Burmese_Consonants],0)),LEFT(BI185,1),
IF(ISNUMBER(MATCH(LEFT(BI185,7),Final_Intermediate[Burmese_Consonants],0)),LEFT(BI185,7),
IF(ISNUMBER(MATCH(LEFT(BI185,6),Final_Intermediate[Burmese_Consonants],0)),LEFT(BI185,6),
IF(ISNUMBER(MATCH(LEFT(BI185,5),Final_Intermediate[Burmese_Consonants],0)),LEFT(BI185,5),
IF(ISNUMBER(MATCH(LEFT(BI185,4),Final_Intermediate[Burmese_Consonants],0)),LEFT(BI185,4),
IF(ISNUMBER(MATCH(LEFT(BI185,3),Final_Intermediate[Burmese_Consonants],0)),LEFT(BI185,3),
IF(ISNUMBER(MATCH(LEFT(BI185,2),Final_Intermediate[Burmese_Consonants],0)),LEFT(BI185,2),
IF(ISNUMBER(MATCH(LEFT(BI185,1),Final_Intermediate[Burmese_Consonants],0)),LEFT(BI185,1),
"")))))))))))))))</f>
        <v>#VALUE!</v>
      </c>
      <c r="AL185" t="e">
        <f>IF(AND(OR(BJ185="။",BJ185="၊"),LEN(BJ185)=1),BJ185,
IF(ISNUMBER(MATCH(LEFT(BJ185,7),Final_modified_Intermediate[Burmese_Consonants],0)),LEFT(BJ185,7),
IF(ISNUMBER(MATCH(LEFT(BJ185,6),Final_modified_Intermediate[Burmese_Consonants],0)),LEFT(BJ185,6),
IF(ISNUMBER(MATCH(LEFT(BJ185,5),Final_modified_Intermediate[Burmese_Consonants],0)),LEFT(BJ185,5),
IF(ISNUMBER(MATCH(LEFT(BJ185,4),Final_modified_Intermediate[Burmese_Consonants],0)),LEFT(BJ185,4),
IF(ISNUMBER(MATCH(LEFT(BJ185,3),Final_modified_Intermediate[Burmese_Consonants],0)),LEFT(BJ185,3),
IF(ISNUMBER(MATCH(LEFT(BJ185,2),Final_modified_Intermediate[Burmese_Consonants],0)),LEFT(BJ185,2),
IF(ISNUMBER(MATCH(LEFT(BJ185,1),Final_modified_Intermediate[Burmese_Consonants],0)),LEFT(BJ185,1),
IF(ISNUMBER(MATCH(LEFT(BJ185,7),Final_Intermediate[Burmese_Consonants],0)),LEFT(BJ185,7),
IF(ISNUMBER(MATCH(LEFT(BJ185,6),Final_Intermediate[Burmese_Consonants],0)),LEFT(BJ185,6),
IF(ISNUMBER(MATCH(LEFT(BJ185,5),Final_Intermediate[Burmese_Consonants],0)),LEFT(BJ185,5),
IF(ISNUMBER(MATCH(LEFT(BJ185,4),Final_Intermediate[Burmese_Consonants],0)),LEFT(BJ185,4),
IF(ISNUMBER(MATCH(LEFT(BJ185,3),Final_Intermediate[Burmese_Consonants],0)),LEFT(BJ185,3),
IF(ISNUMBER(MATCH(LEFT(BJ185,2),Final_Intermediate[Burmese_Consonants],0)),LEFT(BJ185,2),
IF(ISNUMBER(MATCH(LEFT(BJ185,1),Final_Intermediate[Burmese_Consonants],0)),LEFT(BJ185,1),
"")))))))))))))))</f>
        <v>#VALUE!</v>
      </c>
      <c r="AN185" t="e">
        <f>Compiler_Burmese[[#This Row],[Sr. No.]]</f>
        <v>#REF!</v>
      </c>
      <c r="AO18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5" t="e">
        <f>[2]!Vocabulary_Burmese[[#This Row],[Sr. No.]]</f>
        <v>#REF!</v>
      </c>
      <c r="BA185" t="e">
        <f>IF(Raw_data_N2_Kanji[[#This Row],[Categorie]]&lt;&gt;"","",
IF(ISNUMBER(MATCH(V,Special_list[Burmese word],0)),"",
SUBSTITUTE(Raw_data_N2_Kanji[[#This Row],[Raw]]," ","")))</f>
        <v>#VALUE!</v>
      </c>
      <c r="BB185" t="e">
        <f>RIGHT(Segregate18[[#This Row],[UPGRADE]],LEN(Segregate18[[#This Row],[UPGRADE]])-LEN(Compiler_Burmese[[#This Row],[1]]))</f>
        <v>#VALUE!</v>
      </c>
      <c r="BC185" t="e">
        <f>RIGHT(Segregate18[[#This Row],[11]],LEN(Segregate18[[#This Row],[11]])-LEN(Compiler_Burmese[[#This Row],[2]]))</f>
        <v>#VALUE!</v>
      </c>
      <c r="BD185" t="e">
        <f>RIGHT(Segregate18[[#This Row],[21]],LEN(Segregate18[[#This Row],[21]])-LEN(Compiler_Burmese[[#This Row],[3]]))</f>
        <v>#VALUE!</v>
      </c>
      <c r="BE185" t="e">
        <f>RIGHT(Segregate18[[#This Row],[31]],LEN(Segregate18[[#This Row],[31]])-LEN(Compiler_Burmese[[#This Row],[4]]))</f>
        <v>#VALUE!</v>
      </c>
      <c r="BF185" t="e">
        <f>RIGHT(Segregate18[[#This Row],[41]],LEN(Segregate18[[#This Row],[41]])-LEN(Compiler_Burmese[[#This Row],[5]]))</f>
        <v>#VALUE!</v>
      </c>
      <c r="BG185" t="e">
        <f>RIGHT(Segregate18[[#This Row],[51]],LEN(Segregate18[[#This Row],[51]])-LEN(Compiler_Burmese[[#This Row],[6]]))</f>
        <v>#VALUE!</v>
      </c>
      <c r="BH185" t="e">
        <f>RIGHT(Segregate18[[#This Row],[61]],LEN(Segregate18[[#This Row],[61]])-LEN(Compiler_Burmese[[#This Row],[7]]))</f>
        <v>#VALUE!</v>
      </c>
      <c r="BI185" t="e">
        <f>RIGHT(Segregate18[[#This Row],[71]],LEN(Segregate18[[#This Row],[71]])-LEN(Compiler_Burmese[[#This Row],[8]]))</f>
        <v>#VALUE!</v>
      </c>
      <c r="BJ185" t="e">
        <f>RIGHT(Segregate18[[#This Row],[81]],LEN(Segregate18[[#This Row],[81]])-LEN(Compiler_Burmese[[#This Row],[9]]))</f>
        <v>#VALUE!</v>
      </c>
    </row>
    <row r="186" spans="1:62" ht="15" customHeight="1" x14ac:dyDescent="0.3">
      <c r="Y186" t="e">
        <f>Segregate18[[#This Row],[Sr. No.]]</f>
        <v>#REF!</v>
      </c>
      <c r="Z186" t="e">
        <f>IF(AND(OR(BA186="။",BA186="၊"),LEN(BA186)=1),BA186,
IF(ISNUMBER(MATCH(LEFT(BA186,7),Final_modified_Intermediate[Burmese_Consonants],0)),LEFT(BA186,7),
IF(ISNUMBER(MATCH(LEFT(BA186,6),Final_modified_Intermediate[Burmese_Consonants],0)),LEFT(BA186,6),
IF(ISNUMBER(MATCH(LEFT(BA186,5),Final_modified_Intermediate[Burmese_Consonants],0)),LEFT(BA186,5),
IF(ISNUMBER(MATCH(LEFT(BA186,4),Final_modified_Intermediate[Burmese_Consonants],0)),LEFT(BA186,4),
IF(ISNUMBER(MATCH(LEFT(BA186,3),Final_modified_Intermediate[Burmese_Consonants],0)),LEFT(BA186,3),
IF(ISNUMBER(MATCH(LEFT(BA186,2),Final_modified_Intermediate[Burmese_Consonants],0)),LEFT(BA186,2),
IF(ISNUMBER(MATCH(LEFT(BA186,1),Final_modified_Intermediate[Burmese_Consonants],0)),LEFT(BA186,1),
IF(ISNUMBER(MATCH(LEFT(BA186,7),Final_Intermediate[Burmese_Consonants],0)),LEFT(BA186,7),
IF(ISNUMBER(MATCH(LEFT(BA186,6),Final_Intermediate[Burmese_Consonants],0)),LEFT(BA186,6),
IF(ISNUMBER(MATCH(LEFT(BA186,5),Final_Intermediate[Burmese_Consonants],0)),LEFT(BA186,5),
IF(ISNUMBER(MATCH(LEFT(BA186,4),Final_Intermediate[Burmese_Consonants],0)),LEFT(BA186,4),
IF(ISNUMBER(MATCH(LEFT(BA186,3),Final_Intermediate[Burmese_Consonants],0)),LEFT(BA186,3),
IF(ISNUMBER(MATCH(LEFT(BA186,2),Final_Intermediate[Burmese_Consonants],0)),LEFT(BA186,2),
IF(ISNUMBER(MATCH(LEFT(BA186,1),Final_Intermediate[Burmese_Consonants],0)),LEFT(BA186,1),
"")))))))))))))))</f>
        <v>#VALUE!</v>
      </c>
      <c r="AA18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6" t="e">
        <f>IF(AND(OR(BB186="။",BB186="၊"),LEN(BB186)=1),BB186,
IF(ISNUMBER(MATCH(LEFT(BB186,7),Final_modified_Intermediate[Burmese_Consonants],0)),LEFT(BB186,7),
IF(ISNUMBER(MATCH(LEFT(BB186,6),Final_modified_Intermediate[Burmese_Consonants],0)),LEFT(BB186,6),
IF(ISNUMBER(MATCH(LEFT(BB186,5),Final_modified_Intermediate[Burmese_Consonants],0)),LEFT(BB186,5),
IF(ISNUMBER(MATCH(LEFT(BB186,4),Final_modified_Intermediate[Burmese_Consonants],0)),LEFT(BB186,4),
IF(ISNUMBER(MATCH(LEFT(BB186,3),Final_modified_Intermediate[Burmese_Consonants],0)),LEFT(BB186,3),
IF(ISNUMBER(MATCH(LEFT(BB186,2),Final_modified_Intermediate[Burmese_Consonants],0)),LEFT(BB186,2),
IF(ISNUMBER(MATCH(LEFT(BB186,1),Final_modified_Intermediate[Burmese_Consonants],0)),LEFT(BB186,1),
IF(ISNUMBER(MATCH(LEFT(BB186,7),Final_Intermediate[Burmese_Consonants],0)),LEFT(BB186,7),
IF(ISNUMBER(MATCH(LEFT(BB186,6),Final_Intermediate[Burmese_Consonants],0)),LEFT(BB186,6),
IF(ISNUMBER(MATCH(LEFT(BB186,5),Final_Intermediate[Burmese_Consonants],0)),LEFT(BB186,5),
IF(ISNUMBER(MATCH(LEFT(BB186,4),Final_Intermediate[Burmese_Consonants],0)),LEFT(BB186,4),
IF(ISNUMBER(MATCH(LEFT(BB186,3),Final_Intermediate[Burmese_Consonants],0)),LEFT(BB186,3),
IF(ISNUMBER(MATCH(LEFT(BB186,2),Final_Intermediate[Burmese_Consonants],0)),LEFT(BB186,2),
IF(ISNUMBER(MATCH(LEFT(BB186,1),Final_Intermediate[Burmese_Consonants],0)),LEFT(BB186,1),
"")))))))))))))))</f>
        <v>#VALUE!</v>
      </c>
      <c r="AC18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6" t="e">
        <f>IF(AND(OR(BC186="။",BC186="၊"),LEN(BC186)=1),BC186,
IF(ISNUMBER(MATCH(LEFT(BC186,7),Final_modified_Intermediate[Burmese_Consonants],0)),LEFT(BC186,7),
IF(ISNUMBER(MATCH(LEFT(BC186,6),Final_modified_Intermediate[Burmese_Consonants],0)),LEFT(BC186,6),
IF(ISNUMBER(MATCH(LEFT(BC186,5),Final_modified_Intermediate[Burmese_Consonants],0)),LEFT(BC186,5),
IF(ISNUMBER(MATCH(LEFT(BC186,4),Final_modified_Intermediate[Burmese_Consonants],0)),LEFT(BC186,4),
IF(ISNUMBER(MATCH(LEFT(BC186,3),Final_modified_Intermediate[Burmese_Consonants],0)),LEFT(BC186,3),
IF(ISNUMBER(MATCH(LEFT(BC186,2),Final_modified_Intermediate[Burmese_Consonants],0)),LEFT(BC186,2),
IF(ISNUMBER(MATCH(LEFT(BC186,1),Final_modified_Intermediate[Burmese_Consonants],0)),LEFT(BC186,1),
IF(ISNUMBER(MATCH(LEFT(BC186,7),Final_Intermediate[Burmese_Consonants],0)),LEFT(BC186,7),
IF(ISNUMBER(MATCH(LEFT(BC186,6),Final_Intermediate[Burmese_Consonants],0)),LEFT(BC186,6),
IF(ISNUMBER(MATCH(LEFT(BC186,5),Final_Intermediate[Burmese_Consonants],0)),LEFT(BC186,5),
IF(ISNUMBER(MATCH(LEFT(BC186,4),Final_Intermediate[Burmese_Consonants],0)),LEFT(BC186,4),
IF(ISNUMBER(MATCH(LEFT(BC186,3),Final_Intermediate[Burmese_Consonants],0)),LEFT(BC186,3),
IF(ISNUMBER(MATCH(LEFT(BC186,2),Final_Intermediate[Burmese_Consonants],0)),LEFT(BC186,2),
IF(ISNUMBER(MATCH(LEFT(BC186,1),Final_Intermediate[Burmese_Consonants],0)),LEFT(BC186,1),
"")))))))))))))))</f>
        <v>#VALUE!</v>
      </c>
      <c r="AE18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6" t="e">
        <f>IF(AND(OR(BD186="။",BD186="၊"),LEN(BD186)=1),BD186,
IF(ISNUMBER(MATCH(LEFT(BD186,7),Final_modified_Intermediate[Burmese_Consonants],0)),LEFT(BD186,7),
IF(ISNUMBER(MATCH(LEFT(BD186,6),Final_modified_Intermediate[Burmese_Consonants],0)),LEFT(BD186,6),
IF(ISNUMBER(MATCH(LEFT(BD186,5),Final_modified_Intermediate[Burmese_Consonants],0)),LEFT(BD186,5),
IF(ISNUMBER(MATCH(LEFT(BD186,4),Final_modified_Intermediate[Burmese_Consonants],0)),LEFT(BD186,4),
IF(ISNUMBER(MATCH(LEFT(BD186,3),Final_modified_Intermediate[Burmese_Consonants],0)),LEFT(BD186,3),
IF(ISNUMBER(MATCH(LEFT(BD186,2),Final_modified_Intermediate[Burmese_Consonants],0)),LEFT(BD186,2),
IF(ISNUMBER(MATCH(LEFT(BD186,1),Final_modified_Intermediate[Burmese_Consonants],0)),LEFT(BD186,1),
IF(ISNUMBER(MATCH(LEFT(BD186,7),Final_Intermediate[Burmese_Consonants],0)),LEFT(BD186,7),
IF(ISNUMBER(MATCH(LEFT(BD186,6),Final_Intermediate[Burmese_Consonants],0)),LEFT(BD186,6),
IF(ISNUMBER(MATCH(LEFT(BD186,5),Final_Intermediate[Burmese_Consonants],0)),LEFT(BD186,5),
IF(ISNUMBER(MATCH(LEFT(BD186,4),Final_Intermediate[Burmese_Consonants],0)),LEFT(BD186,4),
IF(ISNUMBER(MATCH(LEFT(BD186,3),Final_Intermediate[Burmese_Consonants],0)),LEFT(BD186,3),
IF(ISNUMBER(MATCH(LEFT(BD186,2),Final_Intermediate[Burmese_Consonants],0)),LEFT(BD186,2),
IF(ISNUMBER(MATCH(LEFT(BD186,1),Final_Intermediate[Burmese_Consonants],0)),LEFT(BD186,1),
"")))))))))))))))</f>
        <v>#VALUE!</v>
      </c>
      <c r="AG186" t="e">
        <f>IF(AND(OR(BE186="။",BE186="၊"),LEN(BE186)=1),BE186,
IF(ISNUMBER(MATCH(LEFT(BE186,7),Final_modified_Intermediate[Burmese_Consonants],0)),LEFT(BE186,7),
IF(ISNUMBER(MATCH(LEFT(BE186,6),Final_modified_Intermediate[Burmese_Consonants],0)),LEFT(BE186,6),
IF(ISNUMBER(MATCH(LEFT(BE186,5),Final_modified_Intermediate[Burmese_Consonants],0)),LEFT(BE186,5),
IF(ISNUMBER(MATCH(LEFT(BE186,4),Final_modified_Intermediate[Burmese_Consonants],0)),LEFT(BE186,4),
IF(ISNUMBER(MATCH(LEFT(BE186,3),Final_modified_Intermediate[Burmese_Consonants],0)),LEFT(BE186,3),
IF(ISNUMBER(MATCH(LEFT(BE186,2),Final_modified_Intermediate[Burmese_Consonants],0)),LEFT(BE186,2),
IF(ISNUMBER(MATCH(LEFT(BE186,1),Final_modified_Intermediate[Burmese_Consonants],0)),LEFT(BE186,1),
IF(ISNUMBER(MATCH(LEFT(BE186,7),Final_Intermediate[Burmese_Consonants],0)),LEFT(BE186,7),
IF(ISNUMBER(MATCH(LEFT(BE186,6),Final_Intermediate[Burmese_Consonants],0)),LEFT(BE186,6),
IF(ISNUMBER(MATCH(LEFT(BE186,5),Final_Intermediate[Burmese_Consonants],0)),LEFT(BE186,5),
IF(ISNUMBER(MATCH(LEFT(BE186,4),Final_Intermediate[Burmese_Consonants],0)),LEFT(BE186,4),
IF(ISNUMBER(MATCH(LEFT(BE186,3),Final_Intermediate[Burmese_Consonants],0)),LEFT(BE186,3),
IF(ISNUMBER(MATCH(LEFT(BE186,2),Final_Intermediate[Burmese_Consonants],0)),LEFT(BE186,2),
IF(ISNUMBER(MATCH(LEFT(BE186,1),Final_Intermediate[Burmese_Consonants],0)),LEFT(BE186,1),
"")))))))))))))))</f>
        <v>#VALUE!</v>
      </c>
      <c r="AH186" t="e">
        <f>IF(AND(OR(BF186="။",BF186="၊"),LEN(BF186)=1),BF186,
IF(ISNUMBER(MATCH(LEFT(BF186,7),Final_modified_Intermediate[Burmese_Consonants],0)),LEFT(BF186,7),
IF(ISNUMBER(MATCH(LEFT(BF186,6),Final_modified_Intermediate[Burmese_Consonants],0)),LEFT(BF186,6),
IF(ISNUMBER(MATCH(LEFT(BF186,5),Final_modified_Intermediate[Burmese_Consonants],0)),LEFT(BF186,5),
IF(ISNUMBER(MATCH(LEFT(BF186,4),Final_modified_Intermediate[Burmese_Consonants],0)),LEFT(BF186,4),
IF(ISNUMBER(MATCH(LEFT(BF186,3),Final_modified_Intermediate[Burmese_Consonants],0)),LEFT(BF186,3),
IF(ISNUMBER(MATCH(LEFT(BF186,2),Final_modified_Intermediate[Burmese_Consonants],0)),LEFT(BF186,2),
IF(ISNUMBER(MATCH(LEFT(BF186,1),Final_modified_Intermediate[Burmese_Consonants],0)),LEFT(BF186,1),
IF(ISNUMBER(MATCH(LEFT(BF186,7),Final_Intermediate[Burmese_Consonants],0)),LEFT(BF186,7),
IF(ISNUMBER(MATCH(LEFT(BF186,6),Final_Intermediate[Burmese_Consonants],0)),LEFT(BF186,6),
IF(ISNUMBER(MATCH(LEFT(BF186,5),Final_Intermediate[Burmese_Consonants],0)),LEFT(BF186,5),
IF(ISNUMBER(MATCH(LEFT(BF186,4),Final_Intermediate[Burmese_Consonants],0)),LEFT(BF186,4),
IF(ISNUMBER(MATCH(LEFT(BF186,3),Final_Intermediate[Burmese_Consonants],0)),LEFT(BF186,3),
IF(ISNUMBER(MATCH(LEFT(BF186,2),Final_Intermediate[Burmese_Consonants],0)),LEFT(BF186,2),
IF(ISNUMBER(MATCH(LEFT(BF186,1),Final_Intermediate[Burmese_Consonants],0)),LEFT(BF186,1),
"")))))))))))))))</f>
        <v>#VALUE!</v>
      </c>
      <c r="AI186" t="e">
        <f>IF(AND(OR(BG186="။",BG186="၊"),LEN(BG186)=1),BG186,
IF(ISNUMBER(MATCH(LEFT(BG186,7),Final_modified_Intermediate[Burmese_Consonants],0)),LEFT(BG186,7),
IF(ISNUMBER(MATCH(LEFT(BG186,6),Final_modified_Intermediate[Burmese_Consonants],0)),LEFT(BG186,6),
IF(ISNUMBER(MATCH(LEFT(BG186,5),Final_modified_Intermediate[Burmese_Consonants],0)),LEFT(BG186,5),
IF(ISNUMBER(MATCH(LEFT(BG186,4),Final_modified_Intermediate[Burmese_Consonants],0)),LEFT(BG186,4),
IF(ISNUMBER(MATCH(LEFT(BG186,3),Final_modified_Intermediate[Burmese_Consonants],0)),LEFT(BG186,3),
IF(ISNUMBER(MATCH(LEFT(BG186,2),Final_modified_Intermediate[Burmese_Consonants],0)),LEFT(BG186,2),
IF(ISNUMBER(MATCH(LEFT(BG186,1),Final_modified_Intermediate[Burmese_Consonants],0)),LEFT(BG186,1),
IF(ISNUMBER(MATCH(LEFT(BG186,7),Final_Intermediate[Burmese_Consonants],0)),LEFT(BG186,7),
IF(ISNUMBER(MATCH(LEFT(BG186,6),Final_Intermediate[Burmese_Consonants],0)),LEFT(BG186,6),
IF(ISNUMBER(MATCH(LEFT(BG186,5),Final_Intermediate[Burmese_Consonants],0)),LEFT(BG186,5),
IF(ISNUMBER(MATCH(LEFT(BG186,4),Final_Intermediate[Burmese_Consonants],0)),LEFT(BG186,4),
IF(ISNUMBER(MATCH(LEFT(BG186,3),Final_Intermediate[Burmese_Consonants],0)),LEFT(BG186,3),
IF(ISNUMBER(MATCH(LEFT(BG186,2),Final_Intermediate[Burmese_Consonants],0)),LEFT(BG186,2),
IF(ISNUMBER(MATCH(LEFT(BG186,1),Final_Intermediate[Burmese_Consonants],0)),LEFT(BG186,1),
"")))))))))))))))</f>
        <v>#VALUE!</v>
      </c>
      <c r="AJ186" t="e">
        <f>IF(AND(OR(BH186="။",BH186="၊"),LEN(BH186)=1),BH186,
IF(ISNUMBER(MATCH(LEFT(BH186,7),Final_modified_Intermediate[Burmese_Consonants],0)),LEFT(BH186,7),
IF(ISNUMBER(MATCH(LEFT(BH186,6),Final_modified_Intermediate[Burmese_Consonants],0)),LEFT(BH186,6),
IF(ISNUMBER(MATCH(LEFT(BH186,5),Final_modified_Intermediate[Burmese_Consonants],0)),LEFT(BH186,5),
IF(ISNUMBER(MATCH(LEFT(BH186,4),Final_modified_Intermediate[Burmese_Consonants],0)),LEFT(BH186,4),
IF(ISNUMBER(MATCH(LEFT(BH186,3),Final_modified_Intermediate[Burmese_Consonants],0)),LEFT(BH186,3),
IF(ISNUMBER(MATCH(LEFT(BH186,2),Final_modified_Intermediate[Burmese_Consonants],0)),LEFT(BH186,2),
IF(ISNUMBER(MATCH(LEFT(BH186,1),Final_modified_Intermediate[Burmese_Consonants],0)),LEFT(BH186,1),
IF(ISNUMBER(MATCH(LEFT(BH186,7),Final_Intermediate[Burmese_Consonants],0)),LEFT(BH186,7),
IF(ISNUMBER(MATCH(LEFT(BH186,6),Final_Intermediate[Burmese_Consonants],0)),LEFT(BH186,6),
IF(ISNUMBER(MATCH(LEFT(BH186,5),Final_Intermediate[Burmese_Consonants],0)),LEFT(BH186,5),
IF(ISNUMBER(MATCH(LEFT(BH186,4),Final_Intermediate[Burmese_Consonants],0)),LEFT(BH186,4),
IF(ISNUMBER(MATCH(LEFT(BH186,3),Final_Intermediate[Burmese_Consonants],0)),LEFT(BH186,3),
IF(ISNUMBER(MATCH(LEFT(BH186,2),Final_Intermediate[Burmese_Consonants],0)),LEFT(BH186,2),
IF(ISNUMBER(MATCH(LEFT(BH186,1),Final_Intermediate[Burmese_Consonants],0)),LEFT(BH186,1),
"")))))))))))))))</f>
        <v>#VALUE!</v>
      </c>
      <c r="AK186" t="e">
        <f>IF(AND(OR(BI186="။",BI186="၊"),LEN(BI186)=1),BI186,
IF(ISNUMBER(MATCH(LEFT(BI186,7),Final_modified_Intermediate[Burmese_Consonants],0)),LEFT(BI186,7),
IF(ISNUMBER(MATCH(LEFT(BI186,6),Final_modified_Intermediate[Burmese_Consonants],0)),LEFT(BI186,6),
IF(ISNUMBER(MATCH(LEFT(BI186,5),Final_modified_Intermediate[Burmese_Consonants],0)),LEFT(BI186,5),
IF(ISNUMBER(MATCH(LEFT(BI186,4),Final_modified_Intermediate[Burmese_Consonants],0)),LEFT(BI186,4),
IF(ISNUMBER(MATCH(LEFT(BI186,3),Final_modified_Intermediate[Burmese_Consonants],0)),LEFT(BI186,3),
IF(ISNUMBER(MATCH(LEFT(BI186,2),Final_modified_Intermediate[Burmese_Consonants],0)),LEFT(BI186,2),
IF(ISNUMBER(MATCH(LEFT(BI186,1),Final_modified_Intermediate[Burmese_Consonants],0)),LEFT(BI186,1),
IF(ISNUMBER(MATCH(LEFT(BI186,7),Final_Intermediate[Burmese_Consonants],0)),LEFT(BI186,7),
IF(ISNUMBER(MATCH(LEFT(BI186,6),Final_Intermediate[Burmese_Consonants],0)),LEFT(BI186,6),
IF(ISNUMBER(MATCH(LEFT(BI186,5),Final_Intermediate[Burmese_Consonants],0)),LEFT(BI186,5),
IF(ISNUMBER(MATCH(LEFT(BI186,4),Final_Intermediate[Burmese_Consonants],0)),LEFT(BI186,4),
IF(ISNUMBER(MATCH(LEFT(BI186,3),Final_Intermediate[Burmese_Consonants],0)),LEFT(BI186,3),
IF(ISNUMBER(MATCH(LEFT(BI186,2),Final_Intermediate[Burmese_Consonants],0)),LEFT(BI186,2),
IF(ISNUMBER(MATCH(LEFT(BI186,1),Final_Intermediate[Burmese_Consonants],0)),LEFT(BI186,1),
"")))))))))))))))</f>
        <v>#VALUE!</v>
      </c>
      <c r="AL186" t="e">
        <f>IF(AND(OR(BJ186="။",BJ186="၊"),LEN(BJ186)=1),BJ186,
IF(ISNUMBER(MATCH(LEFT(BJ186,7),Final_modified_Intermediate[Burmese_Consonants],0)),LEFT(BJ186,7),
IF(ISNUMBER(MATCH(LEFT(BJ186,6),Final_modified_Intermediate[Burmese_Consonants],0)),LEFT(BJ186,6),
IF(ISNUMBER(MATCH(LEFT(BJ186,5),Final_modified_Intermediate[Burmese_Consonants],0)),LEFT(BJ186,5),
IF(ISNUMBER(MATCH(LEFT(BJ186,4),Final_modified_Intermediate[Burmese_Consonants],0)),LEFT(BJ186,4),
IF(ISNUMBER(MATCH(LEFT(BJ186,3),Final_modified_Intermediate[Burmese_Consonants],0)),LEFT(BJ186,3),
IF(ISNUMBER(MATCH(LEFT(BJ186,2),Final_modified_Intermediate[Burmese_Consonants],0)),LEFT(BJ186,2),
IF(ISNUMBER(MATCH(LEFT(BJ186,1),Final_modified_Intermediate[Burmese_Consonants],0)),LEFT(BJ186,1),
IF(ISNUMBER(MATCH(LEFT(BJ186,7),Final_Intermediate[Burmese_Consonants],0)),LEFT(BJ186,7),
IF(ISNUMBER(MATCH(LEFT(BJ186,6),Final_Intermediate[Burmese_Consonants],0)),LEFT(BJ186,6),
IF(ISNUMBER(MATCH(LEFT(BJ186,5),Final_Intermediate[Burmese_Consonants],0)),LEFT(BJ186,5),
IF(ISNUMBER(MATCH(LEFT(BJ186,4),Final_Intermediate[Burmese_Consonants],0)),LEFT(BJ186,4),
IF(ISNUMBER(MATCH(LEFT(BJ186,3),Final_Intermediate[Burmese_Consonants],0)),LEFT(BJ186,3),
IF(ISNUMBER(MATCH(LEFT(BJ186,2),Final_Intermediate[Burmese_Consonants],0)),LEFT(BJ186,2),
IF(ISNUMBER(MATCH(LEFT(BJ186,1),Final_Intermediate[Burmese_Consonants],0)),LEFT(BJ186,1),
"")))))))))))))))</f>
        <v>#VALUE!</v>
      </c>
      <c r="AN186" t="e">
        <f>Compiler_Burmese[[#This Row],[Sr. No.]]</f>
        <v>#REF!</v>
      </c>
      <c r="AO18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6" t="e">
        <f>[2]!Vocabulary_Burmese[[#This Row],[Sr. No.]]</f>
        <v>#REF!</v>
      </c>
      <c r="BA186" t="e">
        <f>IF(Raw_data_N2_Kanji[[#This Row],[Categorie]]&lt;&gt;"","",
IF(ISNUMBER(MATCH(V,Special_list[Burmese word],0)),"",
SUBSTITUTE(Raw_data_N2_Kanji[[#This Row],[Raw]]," ","")))</f>
        <v>#VALUE!</v>
      </c>
      <c r="BB186" t="e">
        <f>RIGHT(Segregate18[[#This Row],[UPGRADE]],LEN(Segregate18[[#This Row],[UPGRADE]])-LEN(Compiler_Burmese[[#This Row],[1]]))</f>
        <v>#VALUE!</v>
      </c>
      <c r="BC186" t="e">
        <f>RIGHT(Segregate18[[#This Row],[11]],LEN(Segregate18[[#This Row],[11]])-LEN(Compiler_Burmese[[#This Row],[2]]))</f>
        <v>#VALUE!</v>
      </c>
      <c r="BD186" t="e">
        <f>RIGHT(Segregate18[[#This Row],[21]],LEN(Segregate18[[#This Row],[21]])-LEN(Compiler_Burmese[[#This Row],[3]]))</f>
        <v>#VALUE!</v>
      </c>
      <c r="BE186" t="e">
        <f>RIGHT(Segregate18[[#This Row],[31]],LEN(Segregate18[[#This Row],[31]])-LEN(Compiler_Burmese[[#This Row],[4]]))</f>
        <v>#VALUE!</v>
      </c>
      <c r="BF186" t="e">
        <f>RIGHT(Segregate18[[#This Row],[41]],LEN(Segregate18[[#This Row],[41]])-LEN(Compiler_Burmese[[#This Row],[5]]))</f>
        <v>#VALUE!</v>
      </c>
      <c r="BG186" t="e">
        <f>RIGHT(Segregate18[[#This Row],[51]],LEN(Segregate18[[#This Row],[51]])-LEN(Compiler_Burmese[[#This Row],[6]]))</f>
        <v>#VALUE!</v>
      </c>
      <c r="BH186" t="e">
        <f>RIGHT(Segregate18[[#This Row],[61]],LEN(Segregate18[[#This Row],[61]])-LEN(Compiler_Burmese[[#This Row],[7]]))</f>
        <v>#VALUE!</v>
      </c>
      <c r="BI186" t="e">
        <f>RIGHT(Segregate18[[#This Row],[71]],LEN(Segregate18[[#This Row],[71]])-LEN(Compiler_Burmese[[#This Row],[8]]))</f>
        <v>#VALUE!</v>
      </c>
      <c r="BJ186" t="e">
        <f>RIGHT(Segregate18[[#This Row],[81]],LEN(Segregate18[[#This Row],[81]])-LEN(Compiler_Burmese[[#This Row],[9]]))</f>
        <v>#VALUE!</v>
      </c>
    </row>
    <row r="187" spans="1:62" ht="15" customHeight="1" x14ac:dyDescent="0.3">
      <c r="Y187" t="e">
        <f>Segregate18[[#This Row],[Sr. No.]]</f>
        <v>#REF!</v>
      </c>
      <c r="Z187" t="e">
        <f>IF(AND(OR(BA187="။",BA187="၊"),LEN(BA187)=1),BA187,
IF(ISNUMBER(MATCH(LEFT(BA187,7),Final_modified_Intermediate[Burmese_Consonants],0)),LEFT(BA187,7),
IF(ISNUMBER(MATCH(LEFT(BA187,6),Final_modified_Intermediate[Burmese_Consonants],0)),LEFT(BA187,6),
IF(ISNUMBER(MATCH(LEFT(BA187,5),Final_modified_Intermediate[Burmese_Consonants],0)),LEFT(BA187,5),
IF(ISNUMBER(MATCH(LEFT(BA187,4),Final_modified_Intermediate[Burmese_Consonants],0)),LEFT(BA187,4),
IF(ISNUMBER(MATCH(LEFT(BA187,3),Final_modified_Intermediate[Burmese_Consonants],0)),LEFT(BA187,3),
IF(ISNUMBER(MATCH(LEFT(BA187,2),Final_modified_Intermediate[Burmese_Consonants],0)),LEFT(BA187,2),
IF(ISNUMBER(MATCH(LEFT(BA187,1),Final_modified_Intermediate[Burmese_Consonants],0)),LEFT(BA187,1),
IF(ISNUMBER(MATCH(LEFT(BA187,7),Final_Intermediate[Burmese_Consonants],0)),LEFT(BA187,7),
IF(ISNUMBER(MATCH(LEFT(BA187,6),Final_Intermediate[Burmese_Consonants],0)),LEFT(BA187,6),
IF(ISNUMBER(MATCH(LEFT(BA187,5),Final_Intermediate[Burmese_Consonants],0)),LEFT(BA187,5),
IF(ISNUMBER(MATCH(LEFT(BA187,4),Final_Intermediate[Burmese_Consonants],0)),LEFT(BA187,4),
IF(ISNUMBER(MATCH(LEFT(BA187,3),Final_Intermediate[Burmese_Consonants],0)),LEFT(BA187,3),
IF(ISNUMBER(MATCH(LEFT(BA187,2),Final_Intermediate[Burmese_Consonants],0)),LEFT(BA187,2),
IF(ISNUMBER(MATCH(LEFT(BA187,1),Final_Intermediate[Burmese_Consonants],0)),LEFT(BA187,1),
"")))))))))))))))</f>
        <v>#VALUE!</v>
      </c>
      <c r="AA18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7" t="e">
        <f>IF(AND(OR(BB187="။",BB187="၊"),LEN(BB187)=1),BB187,
IF(ISNUMBER(MATCH(LEFT(BB187,7),Final_modified_Intermediate[Burmese_Consonants],0)),LEFT(BB187,7),
IF(ISNUMBER(MATCH(LEFT(BB187,6),Final_modified_Intermediate[Burmese_Consonants],0)),LEFT(BB187,6),
IF(ISNUMBER(MATCH(LEFT(BB187,5),Final_modified_Intermediate[Burmese_Consonants],0)),LEFT(BB187,5),
IF(ISNUMBER(MATCH(LEFT(BB187,4),Final_modified_Intermediate[Burmese_Consonants],0)),LEFT(BB187,4),
IF(ISNUMBER(MATCH(LEFT(BB187,3),Final_modified_Intermediate[Burmese_Consonants],0)),LEFT(BB187,3),
IF(ISNUMBER(MATCH(LEFT(BB187,2),Final_modified_Intermediate[Burmese_Consonants],0)),LEFT(BB187,2),
IF(ISNUMBER(MATCH(LEFT(BB187,1),Final_modified_Intermediate[Burmese_Consonants],0)),LEFT(BB187,1),
IF(ISNUMBER(MATCH(LEFT(BB187,7),Final_Intermediate[Burmese_Consonants],0)),LEFT(BB187,7),
IF(ISNUMBER(MATCH(LEFT(BB187,6),Final_Intermediate[Burmese_Consonants],0)),LEFT(BB187,6),
IF(ISNUMBER(MATCH(LEFT(BB187,5),Final_Intermediate[Burmese_Consonants],0)),LEFT(BB187,5),
IF(ISNUMBER(MATCH(LEFT(BB187,4),Final_Intermediate[Burmese_Consonants],0)),LEFT(BB187,4),
IF(ISNUMBER(MATCH(LEFT(BB187,3),Final_Intermediate[Burmese_Consonants],0)),LEFT(BB187,3),
IF(ISNUMBER(MATCH(LEFT(BB187,2),Final_Intermediate[Burmese_Consonants],0)),LEFT(BB187,2),
IF(ISNUMBER(MATCH(LEFT(BB187,1),Final_Intermediate[Burmese_Consonants],0)),LEFT(BB187,1),
"")))))))))))))))</f>
        <v>#VALUE!</v>
      </c>
      <c r="AC18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7" t="e">
        <f>IF(AND(OR(BC187="။",BC187="၊"),LEN(BC187)=1),BC187,
IF(ISNUMBER(MATCH(LEFT(BC187,7),Final_modified_Intermediate[Burmese_Consonants],0)),LEFT(BC187,7),
IF(ISNUMBER(MATCH(LEFT(BC187,6),Final_modified_Intermediate[Burmese_Consonants],0)),LEFT(BC187,6),
IF(ISNUMBER(MATCH(LEFT(BC187,5),Final_modified_Intermediate[Burmese_Consonants],0)),LEFT(BC187,5),
IF(ISNUMBER(MATCH(LEFT(BC187,4),Final_modified_Intermediate[Burmese_Consonants],0)),LEFT(BC187,4),
IF(ISNUMBER(MATCH(LEFT(BC187,3),Final_modified_Intermediate[Burmese_Consonants],0)),LEFT(BC187,3),
IF(ISNUMBER(MATCH(LEFT(BC187,2),Final_modified_Intermediate[Burmese_Consonants],0)),LEFT(BC187,2),
IF(ISNUMBER(MATCH(LEFT(BC187,1),Final_modified_Intermediate[Burmese_Consonants],0)),LEFT(BC187,1),
IF(ISNUMBER(MATCH(LEFT(BC187,7),Final_Intermediate[Burmese_Consonants],0)),LEFT(BC187,7),
IF(ISNUMBER(MATCH(LEFT(BC187,6),Final_Intermediate[Burmese_Consonants],0)),LEFT(BC187,6),
IF(ISNUMBER(MATCH(LEFT(BC187,5),Final_Intermediate[Burmese_Consonants],0)),LEFT(BC187,5),
IF(ISNUMBER(MATCH(LEFT(BC187,4),Final_Intermediate[Burmese_Consonants],0)),LEFT(BC187,4),
IF(ISNUMBER(MATCH(LEFT(BC187,3),Final_Intermediate[Burmese_Consonants],0)),LEFT(BC187,3),
IF(ISNUMBER(MATCH(LEFT(BC187,2),Final_Intermediate[Burmese_Consonants],0)),LEFT(BC187,2),
IF(ISNUMBER(MATCH(LEFT(BC187,1),Final_Intermediate[Burmese_Consonants],0)),LEFT(BC187,1),
"")))))))))))))))</f>
        <v>#VALUE!</v>
      </c>
      <c r="AE18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7" t="e">
        <f>IF(AND(OR(BD187="။",BD187="၊"),LEN(BD187)=1),BD187,
IF(ISNUMBER(MATCH(LEFT(BD187,7),Final_modified_Intermediate[Burmese_Consonants],0)),LEFT(BD187,7),
IF(ISNUMBER(MATCH(LEFT(BD187,6),Final_modified_Intermediate[Burmese_Consonants],0)),LEFT(BD187,6),
IF(ISNUMBER(MATCH(LEFT(BD187,5),Final_modified_Intermediate[Burmese_Consonants],0)),LEFT(BD187,5),
IF(ISNUMBER(MATCH(LEFT(BD187,4),Final_modified_Intermediate[Burmese_Consonants],0)),LEFT(BD187,4),
IF(ISNUMBER(MATCH(LEFT(BD187,3),Final_modified_Intermediate[Burmese_Consonants],0)),LEFT(BD187,3),
IF(ISNUMBER(MATCH(LEFT(BD187,2),Final_modified_Intermediate[Burmese_Consonants],0)),LEFT(BD187,2),
IF(ISNUMBER(MATCH(LEFT(BD187,1),Final_modified_Intermediate[Burmese_Consonants],0)),LEFT(BD187,1),
IF(ISNUMBER(MATCH(LEFT(BD187,7),Final_Intermediate[Burmese_Consonants],0)),LEFT(BD187,7),
IF(ISNUMBER(MATCH(LEFT(BD187,6),Final_Intermediate[Burmese_Consonants],0)),LEFT(BD187,6),
IF(ISNUMBER(MATCH(LEFT(BD187,5),Final_Intermediate[Burmese_Consonants],0)),LEFT(BD187,5),
IF(ISNUMBER(MATCH(LEFT(BD187,4),Final_Intermediate[Burmese_Consonants],0)),LEFT(BD187,4),
IF(ISNUMBER(MATCH(LEFT(BD187,3),Final_Intermediate[Burmese_Consonants],0)),LEFT(BD187,3),
IF(ISNUMBER(MATCH(LEFT(BD187,2),Final_Intermediate[Burmese_Consonants],0)),LEFT(BD187,2),
IF(ISNUMBER(MATCH(LEFT(BD187,1),Final_Intermediate[Burmese_Consonants],0)),LEFT(BD187,1),
"")))))))))))))))</f>
        <v>#VALUE!</v>
      </c>
      <c r="AG187" t="e">
        <f>IF(AND(OR(BE187="။",BE187="၊"),LEN(BE187)=1),BE187,
IF(ISNUMBER(MATCH(LEFT(BE187,7),Final_modified_Intermediate[Burmese_Consonants],0)),LEFT(BE187,7),
IF(ISNUMBER(MATCH(LEFT(BE187,6),Final_modified_Intermediate[Burmese_Consonants],0)),LEFT(BE187,6),
IF(ISNUMBER(MATCH(LEFT(BE187,5),Final_modified_Intermediate[Burmese_Consonants],0)),LEFT(BE187,5),
IF(ISNUMBER(MATCH(LEFT(BE187,4),Final_modified_Intermediate[Burmese_Consonants],0)),LEFT(BE187,4),
IF(ISNUMBER(MATCH(LEFT(BE187,3),Final_modified_Intermediate[Burmese_Consonants],0)),LEFT(BE187,3),
IF(ISNUMBER(MATCH(LEFT(BE187,2),Final_modified_Intermediate[Burmese_Consonants],0)),LEFT(BE187,2),
IF(ISNUMBER(MATCH(LEFT(BE187,1),Final_modified_Intermediate[Burmese_Consonants],0)),LEFT(BE187,1),
IF(ISNUMBER(MATCH(LEFT(BE187,7),Final_Intermediate[Burmese_Consonants],0)),LEFT(BE187,7),
IF(ISNUMBER(MATCH(LEFT(BE187,6),Final_Intermediate[Burmese_Consonants],0)),LEFT(BE187,6),
IF(ISNUMBER(MATCH(LEFT(BE187,5),Final_Intermediate[Burmese_Consonants],0)),LEFT(BE187,5),
IF(ISNUMBER(MATCH(LEFT(BE187,4),Final_Intermediate[Burmese_Consonants],0)),LEFT(BE187,4),
IF(ISNUMBER(MATCH(LEFT(BE187,3),Final_Intermediate[Burmese_Consonants],0)),LEFT(BE187,3),
IF(ISNUMBER(MATCH(LEFT(BE187,2),Final_Intermediate[Burmese_Consonants],0)),LEFT(BE187,2),
IF(ISNUMBER(MATCH(LEFT(BE187,1),Final_Intermediate[Burmese_Consonants],0)),LEFT(BE187,1),
"")))))))))))))))</f>
        <v>#VALUE!</v>
      </c>
      <c r="AH187" t="e">
        <f>IF(AND(OR(BF187="။",BF187="၊"),LEN(BF187)=1),BF187,
IF(ISNUMBER(MATCH(LEFT(BF187,7),Final_modified_Intermediate[Burmese_Consonants],0)),LEFT(BF187,7),
IF(ISNUMBER(MATCH(LEFT(BF187,6),Final_modified_Intermediate[Burmese_Consonants],0)),LEFT(BF187,6),
IF(ISNUMBER(MATCH(LEFT(BF187,5),Final_modified_Intermediate[Burmese_Consonants],0)),LEFT(BF187,5),
IF(ISNUMBER(MATCH(LEFT(BF187,4),Final_modified_Intermediate[Burmese_Consonants],0)),LEFT(BF187,4),
IF(ISNUMBER(MATCH(LEFT(BF187,3),Final_modified_Intermediate[Burmese_Consonants],0)),LEFT(BF187,3),
IF(ISNUMBER(MATCH(LEFT(BF187,2),Final_modified_Intermediate[Burmese_Consonants],0)),LEFT(BF187,2),
IF(ISNUMBER(MATCH(LEFT(BF187,1),Final_modified_Intermediate[Burmese_Consonants],0)),LEFT(BF187,1),
IF(ISNUMBER(MATCH(LEFT(BF187,7),Final_Intermediate[Burmese_Consonants],0)),LEFT(BF187,7),
IF(ISNUMBER(MATCH(LEFT(BF187,6),Final_Intermediate[Burmese_Consonants],0)),LEFT(BF187,6),
IF(ISNUMBER(MATCH(LEFT(BF187,5),Final_Intermediate[Burmese_Consonants],0)),LEFT(BF187,5),
IF(ISNUMBER(MATCH(LEFT(BF187,4),Final_Intermediate[Burmese_Consonants],0)),LEFT(BF187,4),
IF(ISNUMBER(MATCH(LEFT(BF187,3),Final_Intermediate[Burmese_Consonants],0)),LEFT(BF187,3),
IF(ISNUMBER(MATCH(LEFT(BF187,2),Final_Intermediate[Burmese_Consonants],0)),LEFT(BF187,2),
IF(ISNUMBER(MATCH(LEFT(BF187,1),Final_Intermediate[Burmese_Consonants],0)),LEFT(BF187,1),
"")))))))))))))))</f>
        <v>#VALUE!</v>
      </c>
      <c r="AI187" t="e">
        <f>IF(AND(OR(BG187="။",BG187="၊"),LEN(BG187)=1),BG187,
IF(ISNUMBER(MATCH(LEFT(BG187,7),Final_modified_Intermediate[Burmese_Consonants],0)),LEFT(BG187,7),
IF(ISNUMBER(MATCH(LEFT(BG187,6),Final_modified_Intermediate[Burmese_Consonants],0)),LEFT(BG187,6),
IF(ISNUMBER(MATCH(LEFT(BG187,5),Final_modified_Intermediate[Burmese_Consonants],0)),LEFT(BG187,5),
IF(ISNUMBER(MATCH(LEFT(BG187,4),Final_modified_Intermediate[Burmese_Consonants],0)),LEFT(BG187,4),
IF(ISNUMBER(MATCH(LEFT(BG187,3),Final_modified_Intermediate[Burmese_Consonants],0)),LEFT(BG187,3),
IF(ISNUMBER(MATCH(LEFT(BG187,2),Final_modified_Intermediate[Burmese_Consonants],0)),LEFT(BG187,2),
IF(ISNUMBER(MATCH(LEFT(BG187,1),Final_modified_Intermediate[Burmese_Consonants],0)),LEFT(BG187,1),
IF(ISNUMBER(MATCH(LEFT(BG187,7),Final_Intermediate[Burmese_Consonants],0)),LEFT(BG187,7),
IF(ISNUMBER(MATCH(LEFT(BG187,6),Final_Intermediate[Burmese_Consonants],0)),LEFT(BG187,6),
IF(ISNUMBER(MATCH(LEFT(BG187,5),Final_Intermediate[Burmese_Consonants],0)),LEFT(BG187,5),
IF(ISNUMBER(MATCH(LEFT(BG187,4),Final_Intermediate[Burmese_Consonants],0)),LEFT(BG187,4),
IF(ISNUMBER(MATCH(LEFT(BG187,3),Final_Intermediate[Burmese_Consonants],0)),LEFT(BG187,3),
IF(ISNUMBER(MATCH(LEFT(BG187,2),Final_Intermediate[Burmese_Consonants],0)),LEFT(BG187,2),
IF(ISNUMBER(MATCH(LEFT(BG187,1),Final_Intermediate[Burmese_Consonants],0)),LEFT(BG187,1),
"")))))))))))))))</f>
        <v>#VALUE!</v>
      </c>
      <c r="AJ187" t="e">
        <f>IF(AND(OR(BH187="။",BH187="၊"),LEN(BH187)=1),BH187,
IF(ISNUMBER(MATCH(LEFT(BH187,7),Final_modified_Intermediate[Burmese_Consonants],0)),LEFT(BH187,7),
IF(ISNUMBER(MATCH(LEFT(BH187,6),Final_modified_Intermediate[Burmese_Consonants],0)),LEFT(BH187,6),
IF(ISNUMBER(MATCH(LEFT(BH187,5),Final_modified_Intermediate[Burmese_Consonants],0)),LEFT(BH187,5),
IF(ISNUMBER(MATCH(LEFT(BH187,4),Final_modified_Intermediate[Burmese_Consonants],0)),LEFT(BH187,4),
IF(ISNUMBER(MATCH(LEFT(BH187,3),Final_modified_Intermediate[Burmese_Consonants],0)),LEFT(BH187,3),
IF(ISNUMBER(MATCH(LEFT(BH187,2),Final_modified_Intermediate[Burmese_Consonants],0)),LEFT(BH187,2),
IF(ISNUMBER(MATCH(LEFT(BH187,1),Final_modified_Intermediate[Burmese_Consonants],0)),LEFT(BH187,1),
IF(ISNUMBER(MATCH(LEFT(BH187,7),Final_Intermediate[Burmese_Consonants],0)),LEFT(BH187,7),
IF(ISNUMBER(MATCH(LEFT(BH187,6),Final_Intermediate[Burmese_Consonants],0)),LEFT(BH187,6),
IF(ISNUMBER(MATCH(LEFT(BH187,5),Final_Intermediate[Burmese_Consonants],0)),LEFT(BH187,5),
IF(ISNUMBER(MATCH(LEFT(BH187,4),Final_Intermediate[Burmese_Consonants],0)),LEFT(BH187,4),
IF(ISNUMBER(MATCH(LEFT(BH187,3),Final_Intermediate[Burmese_Consonants],0)),LEFT(BH187,3),
IF(ISNUMBER(MATCH(LEFT(BH187,2),Final_Intermediate[Burmese_Consonants],0)),LEFT(BH187,2),
IF(ISNUMBER(MATCH(LEFT(BH187,1),Final_Intermediate[Burmese_Consonants],0)),LEFT(BH187,1),
"")))))))))))))))</f>
        <v>#VALUE!</v>
      </c>
      <c r="AK187" t="e">
        <f>IF(AND(OR(BI187="။",BI187="၊"),LEN(BI187)=1),BI187,
IF(ISNUMBER(MATCH(LEFT(BI187,7),Final_modified_Intermediate[Burmese_Consonants],0)),LEFT(BI187,7),
IF(ISNUMBER(MATCH(LEFT(BI187,6),Final_modified_Intermediate[Burmese_Consonants],0)),LEFT(BI187,6),
IF(ISNUMBER(MATCH(LEFT(BI187,5),Final_modified_Intermediate[Burmese_Consonants],0)),LEFT(BI187,5),
IF(ISNUMBER(MATCH(LEFT(BI187,4),Final_modified_Intermediate[Burmese_Consonants],0)),LEFT(BI187,4),
IF(ISNUMBER(MATCH(LEFT(BI187,3),Final_modified_Intermediate[Burmese_Consonants],0)),LEFT(BI187,3),
IF(ISNUMBER(MATCH(LEFT(BI187,2),Final_modified_Intermediate[Burmese_Consonants],0)),LEFT(BI187,2),
IF(ISNUMBER(MATCH(LEFT(BI187,1),Final_modified_Intermediate[Burmese_Consonants],0)),LEFT(BI187,1),
IF(ISNUMBER(MATCH(LEFT(BI187,7),Final_Intermediate[Burmese_Consonants],0)),LEFT(BI187,7),
IF(ISNUMBER(MATCH(LEFT(BI187,6),Final_Intermediate[Burmese_Consonants],0)),LEFT(BI187,6),
IF(ISNUMBER(MATCH(LEFT(BI187,5),Final_Intermediate[Burmese_Consonants],0)),LEFT(BI187,5),
IF(ISNUMBER(MATCH(LEFT(BI187,4),Final_Intermediate[Burmese_Consonants],0)),LEFT(BI187,4),
IF(ISNUMBER(MATCH(LEFT(BI187,3),Final_Intermediate[Burmese_Consonants],0)),LEFT(BI187,3),
IF(ISNUMBER(MATCH(LEFT(BI187,2),Final_Intermediate[Burmese_Consonants],0)),LEFT(BI187,2),
IF(ISNUMBER(MATCH(LEFT(BI187,1),Final_Intermediate[Burmese_Consonants],0)),LEFT(BI187,1),
"")))))))))))))))</f>
        <v>#VALUE!</v>
      </c>
      <c r="AL187" t="e">
        <f>IF(AND(OR(BJ187="။",BJ187="၊"),LEN(BJ187)=1),BJ187,
IF(ISNUMBER(MATCH(LEFT(BJ187,7),Final_modified_Intermediate[Burmese_Consonants],0)),LEFT(BJ187,7),
IF(ISNUMBER(MATCH(LEFT(BJ187,6),Final_modified_Intermediate[Burmese_Consonants],0)),LEFT(BJ187,6),
IF(ISNUMBER(MATCH(LEFT(BJ187,5),Final_modified_Intermediate[Burmese_Consonants],0)),LEFT(BJ187,5),
IF(ISNUMBER(MATCH(LEFT(BJ187,4),Final_modified_Intermediate[Burmese_Consonants],0)),LEFT(BJ187,4),
IF(ISNUMBER(MATCH(LEFT(BJ187,3),Final_modified_Intermediate[Burmese_Consonants],0)),LEFT(BJ187,3),
IF(ISNUMBER(MATCH(LEFT(BJ187,2),Final_modified_Intermediate[Burmese_Consonants],0)),LEFT(BJ187,2),
IF(ISNUMBER(MATCH(LEFT(BJ187,1),Final_modified_Intermediate[Burmese_Consonants],0)),LEFT(BJ187,1),
IF(ISNUMBER(MATCH(LEFT(BJ187,7),Final_Intermediate[Burmese_Consonants],0)),LEFT(BJ187,7),
IF(ISNUMBER(MATCH(LEFT(BJ187,6),Final_Intermediate[Burmese_Consonants],0)),LEFT(BJ187,6),
IF(ISNUMBER(MATCH(LEFT(BJ187,5),Final_Intermediate[Burmese_Consonants],0)),LEFT(BJ187,5),
IF(ISNUMBER(MATCH(LEFT(BJ187,4),Final_Intermediate[Burmese_Consonants],0)),LEFT(BJ187,4),
IF(ISNUMBER(MATCH(LEFT(BJ187,3),Final_Intermediate[Burmese_Consonants],0)),LEFT(BJ187,3),
IF(ISNUMBER(MATCH(LEFT(BJ187,2),Final_Intermediate[Burmese_Consonants],0)),LEFT(BJ187,2),
IF(ISNUMBER(MATCH(LEFT(BJ187,1),Final_Intermediate[Burmese_Consonants],0)),LEFT(BJ187,1),
"")))))))))))))))</f>
        <v>#VALUE!</v>
      </c>
      <c r="AN187" t="e">
        <f>Compiler_Burmese[[#This Row],[Sr. No.]]</f>
        <v>#REF!</v>
      </c>
      <c r="AO18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7" t="e">
        <f>[2]!Vocabulary_Burmese[[#This Row],[Sr. No.]]</f>
        <v>#REF!</v>
      </c>
      <c r="BA187" t="e">
        <f>IF(Raw_data_N2_Kanji[[#This Row],[Categorie]]&lt;&gt;"","",
IF(ISNUMBER(MATCH(V,Special_list[Burmese word],0)),"",
SUBSTITUTE(Raw_data_N2_Kanji[[#This Row],[Raw]]," ","")))</f>
        <v>#VALUE!</v>
      </c>
      <c r="BB187" t="e">
        <f>RIGHT(Segregate18[[#This Row],[UPGRADE]],LEN(Segregate18[[#This Row],[UPGRADE]])-LEN(Compiler_Burmese[[#This Row],[1]]))</f>
        <v>#VALUE!</v>
      </c>
      <c r="BC187" t="e">
        <f>RIGHT(Segregate18[[#This Row],[11]],LEN(Segregate18[[#This Row],[11]])-LEN(Compiler_Burmese[[#This Row],[2]]))</f>
        <v>#VALUE!</v>
      </c>
      <c r="BD187" t="e">
        <f>RIGHT(Segregate18[[#This Row],[21]],LEN(Segregate18[[#This Row],[21]])-LEN(Compiler_Burmese[[#This Row],[3]]))</f>
        <v>#VALUE!</v>
      </c>
      <c r="BE187" t="e">
        <f>RIGHT(Segregate18[[#This Row],[31]],LEN(Segregate18[[#This Row],[31]])-LEN(Compiler_Burmese[[#This Row],[4]]))</f>
        <v>#VALUE!</v>
      </c>
      <c r="BF187" t="e">
        <f>RIGHT(Segregate18[[#This Row],[41]],LEN(Segregate18[[#This Row],[41]])-LEN(Compiler_Burmese[[#This Row],[5]]))</f>
        <v>#VALUE!</v>
      </c>
      <c r="BG187" t="e">
        <f>RIGHT(Segregate18[[#This Row],[51]],LEN(Segregate18[[#This Row],[51]])-LEN(Compiler_Burmese[[#This Row],[6]]))</f>
        <v>#VALUE!</v>
      </c>
      <c r="BH187" t="e">
        <f>RIGHT(Segregate18[[#This Row],[61]],LEN(Segregate18[[#This Row],[61]])-LEN(Compiler_Burmese[[#This Row],[7]]))</f>
        <v>#VALUE!</v>
      </c>
      <c r="BI187" t="e">
        <f>RIGHT(Segregate18[[#This Row],[71]],LEN(Segregate18[[#This Row],[71]])-LEN(Compiler_Burmese[[#This Row],[8]]))</f>
        <v>#VALUE!</v>
      </c>
      <c r="BJ187" t="e">
        <f>RIGHT(Segregate18[[#This Row],[81]],LEN(Segregate18[[#This Row],[81]])-LEN(Compiler_Burmese[[#This Row],[9]]))</f>
        <v>#VALUE!</v>
      </c>
    </row>
    <row r="188" spans="1:62" ht="15" customHeight="1" x14ac:dyDescent="0.3">
      <c r="Y188" t="e">
        <f>Segregate18[[#This Row],[Sr. No.]]</f>
        <v>#REF!</v>
      </c>
      <c r="Z188" t="e">
        <f>IF(AND(OR(BA188="။",BA188="၊"),LEN(BA188)=1),BA188,
IF(ISNUMBER(MATCH(LEFT(BA188,7),Final_modified_Intermediate[Burmese_Consonants],0)),LEFT(BA188,7),
IF(ISNUMBER(MATCH(LEFT(BA188,6),Final_modified_Intermediate[Burmese_Consonants],0)),LEFT(BA188,6),
IF(ISNUMBER(MATCH(LEFT(BA188,5),Final_modified_Intermediate[Burmese_Consonants],0)),LEFT(BA188,5),
IF(ISNUMBER(MATCH(LEFT(BA188,4),Final_modified_Intermediate[Burmese_Consonants],0)),LEFT(BA188,4),
IF(ISNUMBER(MATCH(LEFT(BA188,3),Final_modified_Intermediate[Burmese_Consonants],0)),LEFT(BA188,3),
IF(ISNUMBER(MATCH(LEFT(BA188,2),Final_modified_Intermediate[Burmese_Consonants],0)),LEFT(BA188,2),
IF(ISNUMBER(MATCH(LEFT(BA188,1),Final_modified_Intermediate[Burmese_Consonants],0)),LEFT(BA188,1),
IF(ISNUMBER(MATCH(LEFT(BA188,7),Final_Intermediate[Burmese_Consonants],0)),LEFT(BA188,7),
IF(ISNUMBER(MATCH(LEFT(BA188,6),Final_Intermediate[Burmese_Consonants],0)),LEFT(BA188,6),
IF(ISNUMBER(MATCH(LEFT(BA188,5),Final_Intermediate[Burmese_Consonants],0)),LEFT(BA188,5),
IF(ISNUMBER(MATCH(LEFT(BA188,4),Final_Intermediate[Burmese_Consonants],0)),LEFT(BA188,4),
IF(ISNUMBER(MATCH(LEFT(BA188,3),Final_Intermediate[Burmese_Consonants],0)),LEFT(BA188,3),
IF(ISNUMBER(MATCH(LEFT(BA188,2),Final_Intermediate[Burmese_Consonants],0)),LEFT(BA188,2),
IF(ISNUMBER(MATCH(LEFT(BA188,1),Final_Intermediate[Burmese_Consonants],0)),LEFT(BA188,1),
"")))))))))))))))</f>
        <v>#VALUE!</v>
      </c>
      <c r="AA18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8" t="e">
        <f>IF(AND(OR(BB188="။",BB188="၊"),LEN(BB188)=1),BB188,
IF(ISNUMBER(MATCH(LEFT(BB188,7),Final_modified_Intermediate[Burmese_Consonants],0)),LEFT(BB188,7),
IF(ISNUMBER(MATCH(LEFT(BB188,6),Final_modified_Intermediate[Burmese_Consonants],0)),LEFT(BB188,6),
IF(ISNUMBER(MATCH(LEFT(BB188,5),Final_modified_Intermediate[Burmese_Consonants],0)),LEFT(BB188,5),
IF(ISNUMBER(MATCH(LEFT(BB188,4),Final_modified_Intermediate[Burmese_Consonants],0)),LEFT(BB188,4),
IF(ISNUMBER(MATCH(LEFT(BB188,3),Final_modified_Intermediate[Burmese_Consonants],0)),LEFT(BB188,3),
IF(ISNUMBER(MATCH(LEFT(BB188,2),Final_modified_Intermediate[Burmese_Consonants],0)),LEFT(BB188,2),
IF(ISNUMBER(MATCH(LEFT(BB188,1),Final_modified_Intermediate[Burmese_Consonants],0)),LEFT(BB188,1),
IF(ISNUMBER(MATCH(LEFT(BB188,7),Final_Intermediate[Burmese_Consonants],0)),LEFT(BB188,7),
IF(ISNUMBER(MATCH(LEFT(BB188,6),Final_Intermediate[Burmese_Consonants],0)),LEFT(BB188,6),
IF(ISNUMBER(MATCH(LEFT(BB188,5),Final_Intermediate[Burmese_Consonants],0)),LEFT(BB188,5),
IF(ISNUMBER(MATCH(LEFT(BB188,4),Final_Intermediate[Burmese_Consonants],0)),LEFT(BB188,4),
IF(ISNUMBER(MATCH(LEFT(BB188,3),Final_Intermediate[Burmese_Consonants],0)),LEFT(BB188,3),
IF(ISNUMBER(MATCH(LEFT(BB188,2),Final_Intermediate[Burmese_Consonants],0)),LEFT(BB188,2),
IF(ISNUMBER(MATCH(LEFT(BB188,1),Final_Intermediate[Burmese_Consonants],0)),LEFT(BB188,1),
"")))))))))))))))</f>
        <v>#VALUE!</v>
      </c>
      <c r="AC18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8" t="e">
        <f>IF(AND(OR(BC188="။",BC188="၊"),LEN(BC188)=1),BC188,
IF(ISNUMBER(MATCH(LEFT(BC188,7),Final_modified_Intermediate[Burmese_Consonants],0)),LEFT(BC188,7),
IF(ISNUMBER(MATCH(LEFT(BC188,6),Final_modified_Intermediate[Burmese_Consonants],0)),LEFT(BC188,6),
IF(ISNUMBER(MATCH(LEFT(BC188,5),Final_modified_Intermediate[Burmese_Consonants],0)),LEFT(BC188,5),
IF(ISNUMBER(MATCH(LEFT(BC188,4),Final_modified_Intermediate[Burmese_Consonants],0)),LEFT(BC188,4),
IF(ISNUMBER(MATCH(LEFT(BC188,3),Final_modified_Intermediate[Burmese_Consonants],0)),LEFT(BC188,3),
IF(ISNUMBER(MATCH(LEFT(BC188,2),Final_modified_Intermediate[Burmese_Consonants],0)),LEFT(BC188,2),
IF(ISNUMBER(MATCH(LEFT(BC188,1),Final_modified_Intermediate[Burmese_Consonants],0)),LEFT(BC188,1),
IF(ISNUMBER(MATCH(LEFT(BC188,7),Final_Intermediate[Burmese_Consonants],0)),LEFT(BC188,7),
IF(ISNUMBER(MATCH(LEFT(BC188,6),Final_Intermediate[Burmese_Consonants],0)),LEFT(BC188,6),
IF(ISNUMBER(MATCH(LEFT(BC188,5),Final_Intermediate[Burmese_Consonants],0)),LEFT(BC188,5),
IF(ISNUMBER(MATCH(LEFT(BC188,4),Final_Intermediate[Burmese_Consonants],0)),LEFT(BC188,4),
IF(ISNUMBER(MATCH(LEFT(BC188,3),Final_Intermediate[Burmese_Consonants],0)),LEFT(BC188,3),
IF(ISNUMBER(MATCH(LEFT(BC188,2),Final_Intermediate[Burmese_Consonants],0)),LEFT(BC188,2),
IF(ISNUMBER(MATCH(LEFT(BC188,1),Final_Intermediate[Burmese_Consonants],0)),LEFT(BC188,1),
"")))))))))))))))</f>
        <v>#VALUE!</v>
      </c>
      <c r="AE18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8" t="e">
        <f>IF(AND(OR(BD188="။",BD188="၊"),LEN(BD188)=1),BD188,
IF(ISNUMBER(MATCH(LEFT(BD188,7),Final_modified_Intermediate[Burmese_Consonants],0)),LEFT(BD188,7),
IF(ISNUMBER(MATCH(LEFT(BD188,6),Final_modified_Intermediate[Burmese_Consonants],0)),LEFT(BD188,6),
IF(ISNUMBER(MATCH(LEFT(BD188,5),Final_modified_Intermediate[Burmese_Consonants],0)),LEFT(BD188,5),
IF(ISNUMBER(MATCH(LEFT(BD188,4),Final_modified_Intermediate[Burmese_Consonants],0)),LEFT(BD188,4),
IF(ISNUMBER(MATCH(LEFT(BD188,3),Final_modified_Intermediate[Burmese_Consonants],0)),LEFT(BD188,3),
IF(ISNUMBER(MATCH(LEFT(BD188,2),Final_modified_Intermediate[Burmese_Consonants],0)),LEFT(BD188,2),
IF(ISNUMBER(MATCH(LEFT(BD188,1),Final_modified_Intermediate[Burmese_Consonants],0)),LEFT(BD188,1),
IF(ISNUMBER(MATCH(LEFT(BD188,7),Final_Intermediate[Burmese_Consonants],0)),LEFT(BD188,7),
IF(ISNUMBER(MATCH(LEFT(BD188,6),Final_Intermediate[Burmese_Consonants],0)),LEFT(BD188,6),
IF(ISNUMBER(MATCH(LEFT(BD188,5),Final_Intermediate[Burmese_Consonants],0)),LEFT(BD188,5),
IF(ISNUMBER(MATCH(LEFT(BD188,4),Final_Intermediate[Burmese_Consonants],0)),LEFT(BD188,4),
IF(ISNUMBER(MATCH(LEFT(BD188,3),Final_Intermediate[Burmese_Consonants],0)),LEFT(BD188,3),
IF(ISNUMBER(MATCH(LEFT(BD188,2),Final_Intermediate[Burmese_Consonants],0)),LEFT(BD188,2),
IF(ISNUMBER(MATCH(LEFT(BD188,1),Final_Intermediate[Burmese_Consonants],0)),LEFT(BD188,1),
"")))))))))))))))</f>
        <v>#VALUE!</v>
      </c>
      <c r="AG188" t="e">
        <f>IF(AND(OR(BE188="။",BE188="၊"),LEN(BE188)=1),BE188,
IF(ISNUMBER(MATCH(LEFT(BE188,7),Final_modified_Intermediate[Burmese_Consonants],0)),LEFT(BE188,7),
IF(ISNUMBER(MATCH(LEFT(BE188,6),Final_modified_Intermediate[Burmese_Consonants],0)),LEFT(BE188,6),
IF(ISNUMBER(MATCH(LEFT(BE188,5),Final_modified_Intermediate[Burmese_Consonants],0)),LEFT(BE188,5),
IF(ISNUMBER(MATCH(LEFT(BE188,4),Final_modified_Intermediate[Burmese_Consonants],0)),LEFT(BE188,4),
IF(ISNUMBER(MATCH(LEFT(BE188,3),Final_modified_Intermediate[Burmese_Consonants],0)),LEFT(BE188,3),
IF(ISNUMBER(MATCH(LEFT(BE188,2),Final_modified_Intermediate[Burmese_Consonants],0)),LEFT(BE188,2),
IF(ISNUMBER(MATCH(LEFT(BE188,1),Final_modified_Intermediate[Burmese_Consonants],0)),LEFT(BE188,1),
IF(ISNUMBER(MATCH(LEFT(BE188,7),Final_Intermediate[Burmese_Consonants],0)),LEFT(BE188,7),
IF(ISNUMBER(MATCH(LEFT(BE188,6),Final_Intermediate[Burmese_Consonants],0)),LEFT(BE188,6),
IF(ISNUMBER(MATCH(LEFT(BE188,5),Final_Intermediate[Burmese_Consonants],0)),LEFT(BE188,5),
IF(ISNUMBER(MATCH(LEFT(BE188,4),Final_Intermediate[Burmese_Consonants],0)),LEFT(BE188,4),
IF(ISNUMBER(MATCH(LEFT(BE188,3),Final_Intermediate[Burmese_Consonants],0)),LEFT(BE188,3),
IF(ISNUMBER(MATCH(LEFT(BE188,2),Final_Intermediate[Burmese_Consonants],0)),LEFT(BE188,2),
IF(ISNUMBER(MATCH(LEFT(BE188,1),Final_Intermediate[Burmese_Consonants],0)),LEFT(BE188,1),
"")))))))))))))))</f>
        <v>#VALUE!</v>
      </c>
      <c r="AH188" t="e">
        <f>IF(AND(OR(BF188="။",BF188="၊"),LEN(BF188)=1),BF188,
IF(ISNUMBER(MATCH(LEFT(BF188,7),Final_modified_Intermediate[Burmese_Consonants],0)),LEFT(BF188,7),
IF(ISNUMBER(MATCH(LEFT(BF188,6),Final_modified_Intermediate[Burmese_Consonants],0)),LEFT(BF188,6),
IF(ISNUMBER(MATCH(LEFT(BF188,5),Final_modified_Intermediate[Burmese_Consonants],0)),LEFT(BF188,5),
IF(ISNUMBER(MATCH(LEFT(BF188,4),Final_modified_Intermediate[Burmese_Consonants],0)),LEFT(BF188,4),
IF(ISNUMBER(MATCH(LEFT(BF188,3),Final_modified_Intermediate[Burmese_Consonants],0)),LEFT(BF188,3),
IF(ISNUMBER(MATCH(LEFT(BF188,2),Final_modified_Intermediate[Burmese_Consonants],0)),LEFT(BF188,2),
IF(ISNUMBER(MATCH(LEFT(BF188,1),Final_modified_Intermediate[Burmese_Consonants],0)),LEFT(BF188,1),
IF(ISNUMBER(MATCH(LEFT(BF188,7),Final_Intermediate[Burmese_Consonants],0)),LEFT(BF188,7),
IF(ISNUMBER(MATCH(LEFT(BF188,6),Final_Intermediate[Burmese_Consonants],0)),LEFT(BF188,6),
IF(ISNUMBER(MATCH(LEFT(BF188,5),Final_Intermediate[Burmese_Consonants],0)),LEFT(BF188,5),
IF(ISNUMBER(MATCH(LEFT(BF188,4),Final_Intermediate[Burmese_Consonants],0)),LEFT(BF188,4),
IF(ISNUMBER(MATCH(LEFT(BF188,3),Final_Intermediate[Burmese_Consonants],0)),LEFT(BF188,3),
IF(ISNUMBER(MATCH(LEFT(BF188,2),Final_Intermediate[Burmese_Consonants],0)),LEFT(BF188,2),
IF(ISNUMBER(MATCH(LEFT(BF188,1),Final_Intermediate[Burmese_Consonants],0)),LEFT(BF188,1),
"")))))))))))))))</f>
        <v>#VALUE!</v>
      </c>
      <c r="AI188" t="e">
        <f>IF(AND(OR(BG188="။",BG188="၊"),LEN(BG188)=1),BG188,
IF(ISNUMBER(MATCH(LEFT(BG188,7),Final_modified_Intermediate[Burmese_Consonants],0)),LEFT(BG188,7),
IF(ISNUMBER(MATCH(LEFT(BG188,6),Final_modified_Intermediate[Burmese_Consonants],0)),LEFT(BG188,6),
IF(ISNUMBER(MATCH(LEFT(BG188,5),Final_modified_Intermediate[Burmese_Consonants],0)),LEFT(BG188,5),
IF(ISNUMBER(MATCH(LEFT(BG188,4),Final_modified_Intermediate[Burmese_Consonants],0)),LEFT(BG188,4),
IF(ISNUMBER(MATCH(LEFT(BG188,3),Final_modified_Intermediate[Burmese_Consonants],0)),LEFT(BG188,3),
IF(ISNUMBER(MATCH(LEFT(BG188,2),Final_modified_Intermediate[Burmese_Consonants],0)),LEFT(BG188,2),
IF(ISNUMBER(MATCH(LEFT(BG188,1),Final_modified_Intermediate[Burmese_Consonants],0)),LEFT(BG188,1),
IF(ISNUMBER(MATCH(LEFT(BG188,7),Final_Intermediate[Burmese_Consonants],0)),LEFT(BG188,7),
IF(ISNUMBER(MATCH(LEFT(BG188,6),Final_Intermediate[Burmese_Consonants],0)),LEFT(BG188,6),
IF(ISNUMBER(MATCH(LEFT(BG188,5),Final_Intermediate[Burmese_Consonants],0)),LEFT(BG188,5),
IF(ISNUMBER(MATCH(LEFT(BG188,4),Final_Intermediate[Burmese_Consonants],0)),LEFT(BG188,4),
IF(ISNUMBER(MATCH(LEFT(BG188,3),Final_Intermediate[Burmese_Consonants],0)),LEFT(BG188,3),
IF(ISNUMBER(MATCH(LEFT(BG188,2),Final_Intermediate[Burmese_Consonants],0)),LEFT(BG188,2),
IF(ISNUMBER(MATCH(LEFT(BG188,1),Final_Intermediate[Burmese_Consonants],0)),LEFT(BG188,1),
"")))))))))))))))</f>
        <v>#VALUE!</v>
      </c>
      <c r="AJ188" t="e">
        <f>IF(AND(OR(BH188="။",BH188="၊"),LEN(BH188)=1),BH188,
IF(ISNUMBER(MATCH(LEFT(BH188,7),Final_modified_Intermediate[Burmese_Consonants],0)),LEFT(BH188,7),
IF(ISNUMBER(MATCH(LEFT(BH188,6),Final_modified_Intermediate[Burmese_Consonants],0)),LEFT(BH188,6),
IF(ISNUMBER(MATCH(LEFT(BH188,5),Final_modified_Intermediate[Burmese_Consonants],0)),LEFT(BH188,5),
IF(ISNUMBER(MATCH(LEFT(BH188,4),Final_modified_Intermediate[Burmese_Consonants],0)),LEFT(BH188,4),
IF(ISNUMBER(MATCH(LEFT(BH188,3),Final_modified_Intermediate[Burmese_Consonants],0)),LEFT(BH188,3),
IF(ISNUMBER(MATCH(LEFT(BH188,2),Final_modified_Intermediate[Burmese_Consonants],0)),LEFT(BH188,2),
IF(ISNUMBER(MATCH(LEFT(BH188,1),Final_modified_Intermediate[Burmese_Consonants],0)),LEFT(BH188,1),
IF(ISNUMBER(MATCH(LEFT(BH188,7),Final_Intermediate[Burmese_Consonants],0)),LEFT(BH188,7),
IF(ISNUMBER(MATCH(LEFT(BH188,6),Final_Intermediate[Burmese_Consonants],0)),LEFT(BH188,6),
IF(ISNUMBER(MATCH(LEFT(BH188,5),Final_Intermediate[Burmese_Consonants],0)),LEFT(BH188,5),
IF(ISNUMBER(MATCH(LEFT(BH188,4),Final_Intermediate[Burmese_Consonants],0)),LEFT(BH188,4),
IF(ISNUMBER(MATCH(LEFT(BH188,3),Final_Intermediate[Burmese_Consonants],0)),LEFT(BH188,3),
IF(ISNUMBER(MATCH(LEFT(BH188,2),Final_Intermediate[Burmese_Consonants],0)),LEFT(BH188,2),
IF(ISNUMBER(MATCH(LEFT(BH188,1),Final_Intermediate[Burmese_Consonants],0)),LEFT(BH188,1),
"")))))))))))))))</f>
        <v>#VALUE!</v>
      </c>
      <c r="AK188" t="e">
        <f>IF(AND(OR(BI188="။",BI188="၊"),LEN(BI188)=1),BI188,
IF(ISNUMBER(MATCH(LEFT(BI188,7),Final_modified_Intermediate[Burmese_Consonants],0)),LEFT(BI188,7),
IF(ISNUMBER(MATCH(LEFT(BI188,6),Final_modified_Intermediate[Burmese_Consonants],0)),LEFT(BI188,6),
IF(ISNUMBER(MATCH(LEFT(BI188,5),Final_modified_Intermediate[Burmese_Consonants],0)),LEFT(BI188,5),
IF(ISNUMBER(MATCH(LEFT(BI188,4),Final_modified_Intermediate[Burmese_Consonants],0)),LEFT(BI188,4),
IF(ISNUMBER(MATCH(LEFT(BI188,3),Final_modified_Intermediate[Burmese_Consonants],0)),LEFT(BI188,3),
IF(ISNUMBER(MATCH(LEFT(BI188,2),Final_modified_Intermediate[Burmese_Consonants],0)),LEFT(BI188,2),
IF(ISNUMBER(MATCH(LEFT(BI188,1),Final_modified_Intermediate[Burmese_Consonants],0)),LEFT(BI188,1),
IF(ISNUMBER(MATCH(LEFT(BI188,7),Final_Intermediate[Burmese_Consonants],0)),LEFT(BI188,7),
IF(ISNUMBER(MATCH(LEFT(BI188,6),Final_Intermediate[Burmese_Consonants],0)),LEFT(BI188,6),
IF(ISNUMBER(MATCH(LEFT(BI188,5),Final_Intermediate[Burmese_Consonants],0)),LEFT(BI188,5),
IF(ISNUMBER(MATCH(LEFT(BI188,4),Final_Intermediate[Burmese_Consonants],0)),LEFT(BI188,4),
IF(ISNUMBER(MATCH(LEFT(BI188,3),Final_Intermediate[Burmese_Consonants],0)),LEFT(BI188,3),
IF(ISNUMBER(MATCH(LEFT(BI188,2),Final_Intermediate[Burmese_Consonants],0)),LEFT(BI188,2),
IF(ISNUMBER(MATCH(LEFT(BI188,1),Final_Intermediate[Burmese_Consonants],0)),LEFT(BI188,1),
"")))))))))))))))</f>
        <v>#VALUE!</v>
      </c>
      <c r="AL188" t="e">
        <f>IF(AND(OR(BJ188="။",BJ188="၊"),LEN(BJ188)=1),BJ188,
IF(ISNUMBER(MATCH(LEFT(BJ188,7),Final_modified_Intermediate[Burmese_Consonants],0)),LEFT(BJ188,7),
IF(ISNUMBER(MATCH(LEFT(BJ188,6),Final_modified_Intermediate[Burmese_Consonants],0)),LEFT(BJ188,6),
IF(ISNUMBER(MATCH(LEFT(BJ188,5),Final_modified_Intermediate[Burmese_Consonants],0)),LEFT(BJ188,5),
IF(ISNUMBER(MATCH(LEFT(BJ188,4),Final_modified_Intermediate[Burmese_Consonants],0)),LEFT(BJ188,4),
IF(ISNUMBER(MATCH(LEFT(BJ188,3),Final_modified_Intermediate[Burmese_Consonants],0)),LEFT(BJ188,3),
IF(ISNUMBER(MATCH(LEFT(BJ188,2),Final_modified_Intermediate[Burmese_Consonants],0)),LEFT(BJ188,2),
IF(ISNUMBER(MATCH(LEFT(BJ188,1),Final_modified_Intermediate[Burmese_Consonants],0)),LEFT(BJ188,1),
IF(ISNUMBER(MATCH(LEFT(BJ188,7),Final_Intermediate[Burmese_Consonants],0)),LEFT(BJ188,7),
IF(ISNUMBER(MATCH(LEFT(BJ188,6),Final_Intermediate[Burmese_Consonants],0)),LEFT(BJ188,6),
IF(ISNUMBER(MATCH(LEFT(BJ188,5),Final_Intermediate[Burmese_Consonants],0)),LEFT(BJ188,5),
IF(ISNUMBER(MATCH(LEFT(BJ188,4),Final_Intermediate[Burmese_Consonants],0)),LEFT(BJ188,4),
IF(ISNUMBER(MATCH(LEFT(BJ188,3),Final_Intermediate[Burmese_Consonants],0)),LEFT(BJ188,3),
IF(ISNUMBER(MATCH(LEFT(BJ188,2),Final_Intermediate[Burmese_Consonants],0)),LEFT(BJ188,2),
IF(ISNUMBER(MATCH(LEFT(BJ188,1),Final_Intermediate[Burmese_Consonants],0)),LEFT(BJ188,1),
"")))))))))))))))</f>
        <v>#VALUE!</v>
      </c>
      <c r="AN188" t="e">
        <f>Compiler_Burmese[[#This Row],[Sr. No.]]</f>
        <v>#REF!</v>
      </c>
      <c r="AO18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8" t="e">
        <f>[2]!Vocabulary_Burmese[[#This Row],[Sr. No.]]</f>
        <v>#REF!</v>
      </c>
      <c r="BA188" t="e">
        <f>IF(Raw_data_N2_Kanji[[#This Row],[Categorie]]&lt;&gt;"","",
IF(ISNUMBER(MATCH(V,Special_list[Burmese word],0)),"",
SUBSTITUTE(Raw_data_N2_Kanji[[#This Row],[Raw]]," ","")))</f>
        <v>#VALUE!</v>
      </c>
      <c r="BB188" t="e">
        <f>RIGHT(Segregate18[[#This Row],[UPGRADE]],LEN(Segregate18[[#This Row],[UPGRADE]])-LEN(Compiler_Burmese[[#This Row],[1]]))</f>
        <v>#VALUE!</v>
      </c>
      <c r="BC188" t="e">
        <f>RIGHT(Segregate18[[#This Row],[11]],LEN(Segregate18[[#This Row],[11]])-LEN(Compiler_Burmese[[#This Row],[2]]))</f>
        <v>#VALUE!</v>
      </c>
      <c r="BD188" t="e">
        <f>RIGHT(Segregate18[[#This Row],[21]],LEN(Segregate18[[#This Row],[21]])-LEN(Compiler_Burmese[[#This Row],[3]]))</f>
        <v>#VALUE!</v>
      </c>
      <c r="BE188" t="e">
        <f>RIGHT(Segregate18[[#This Row],[31]],LEN(Segregate18[[#This Row],[31]])-LEN(Compiler_Burmese[[#This Row],[4]]))</f>
        <v>#VALUE!</v>
      </c>
      <c r="BF188" t="e">
        <f>RIGHT(Segregate18[[#This Row],[41]],LEN(Segregate18[[#This Row],[41]])-LEN(Compiler_Burmese[[#This Row],[5]]))</f>
        <v>#VALUE!</v>
      </c>
      <c r="BG188" t="e">
        <f>RIGHT(Segregate18[[#This Row],[51]],LEN(Segregate18[[#This Row],[51]])-LEN(Compiler_Burmese[[#This Row],[6]]))</f>
        <v>#VALUE!</v>
      </c>
      <c r="BH188" t="e">
        <f>RIGHT(Segregate18[[#This Row],[61]],LEN(Segregate18[[#This Row],[61]])-LEN(Compiler_Burmese[[#This Row],[7]]))</f>
        <v>#VALUE!</v>
      </c>
      <c r="BI188" t="e">
        <f>RIGHT(Segregate18[[#This Row],[71]],LEN(Segregate18[[#This Row],[71]])-LEN(Compiler_Burmese[[#This Row],[8]]))</f>
        <v>#VALUE!</v>
      </c>
      <c r="BJ188" t="e">
        <f>RIGHT(Segregate18[[#This Row],[81]],LEN(Segregate18[[#This Row],[81]])-LEN(Compiler_Burmese[[#This Row],[9]]))</f>
        <v>#VALUE!</v>
      </c>
    </row>
    <row r="189" spans="1:62" ht="15" customHeight="1" x14ac:dyDescent="0.3">
      <c r="Y189" t="e">
        <f>Segregate18[[#This Row],[Sr. No.]]</f>
        <v>#REF!</v>
      </c>
      <c r="Z189" t="e">
        <f>IF(AND(OR(BA189="။",BA189="၊"),LEN(BA189)=1),BA189,
IF(ISNUMBER(MATCH(LEFT(BA189,7),Final_modified_Intermediate[Burmese_Consonants],0)),LEFT(BA189,7),
IF(ISNUMBER(MATCH(LEFT(BA189,6),Final_modified_Intermediate[Burmese_Consonants],0)),LEFT(BA189,6),
IF(ISNUMBER(MATCH(LEFT(BA189,5),Final_modified_Intermediate[Burmese_Consonants],0)),LEFT(BA189,5),
IF(ISNUMBER(MATCH(LEFT(BA189,4),Final_modified_Intermediate[Burmese_Consonants],0)),LEFT(BA189,4),
IF(ISNUMBER(MATCH(LEFT(BA189,3),Final_modified_Intermediate[Burmese_Consonants],0)),LEFT(BA189,3),
IF(ISNUMBER(MATCH(LEFT(BA189,2),Final_modified_Intermediate[Burmese_Consonants],0)),LEFT(BA189,2),
IF(ISNUMBER(MATCH(LEFT(BA189,1),Final_modified_Intermediate[Burmese_Consonants],0)),LEFT(BA189,1),
IF(ISNUMBER(MATCH(LEFT(BA189,7),Final_Intermediate[Burmese_Consonants],0)),LEFT(BA189,7),
IF(ISNUMBER(MATCH(LEFT(BA189,6),Final_Intermediate[Burmese_Consonants],0)),LEFT(BA189,6),
IF(ISNUMBER(MATCH(LEFT(BA189,5),Final_Intermediate[Burmese_Consonants],0)),LEFT(BA189,5),
IF(ISNUMBER(MATCH(LEFT(BA189,4),Final_Intermediate[Burmese_Consonants],0)),LEFT(BA189,4),
IF(ISNUMBER(MATCH(LEFT(BA189,3),Final_Intermediate[Burmese_Consonants],0)),LEFT(BA189,3),
IF(ISNUMBER(MATCH(LEFT(BA189,2),Final_Intermediate[Burmese_Consonants],0)),LEFT(BA189,2),
IF(ISNUMBER(MATCH(LEFT(BA189,1),Final_Intermediate[Burmese_Consonants],0)),LEFT(BA189,1),
"")))))))))))))))</f>
        <v>#VALUE!</v>
      </c>
      <c r="AA18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89" t="e">
        <f>IF(AND(OR(BB189="။",BB189="၊"),LEN(BB189)=1),BB189,
IF(ISNUMBER(MATCH(LEFT(BB189,7),Final_modified_Intermediate[Burmese_Consonants],0)),LEFT(BB189,7),
IF(ISNUMBER(MATCH(LEFT(BB189,6),Final_modified_Intermediate[Burmese_Consonants],0)),LEFT(BB189,6),
IF(ISNUMBER(MATCH(LEFT(BB189,5),Final_modified_Intermediate[Burmese_Consonants],0)),LEFT(BB189,5),
IF(ISNUMBER(MATCH(LEFT(BB189,4),Final_modified_Intermediate[Burmese_Consonants],0)),LEFT(BB189,4),
IF(ISNUMBER(MATCH(LEFT(BB189,3),Final_modified_Intermediate[Burmese_Consonants],0)),LEFT(BB189,3),
IF(ISNUMBER(MATCH(LEFT(BB189,2),Final_modified_Intermediate[Burmese_Consonants],0)),LEFT(BB189,2),
IF(ISNUMBER(MATCH(LEFT(BB189,1),Final_modified_Intermediate[Burmese_Consonants],0)),LEFT(BB189,1),
IF(ISNUMBER(MATCH(LEFT(BB189,7),Final_Intermediate[Burmese_Consonants],0)),LEFT(BB189,7),
IF(ISNUMBER(MATCH(LEFT(BB189,6),Final_Intermediate[Burmese_Consonants],0)),LEFT(BB189,6),
IF(ISNUMBER(MATCH(LEFT(BB189,5),Final_Intermediate[Burmese_Consonants],0)),LEFT(BB189,5),
IF(ISNUMBER(MATCH(LEFT(BB189,4),Final_Intermediate[Burmese_Consonants],0)),LEFT(BB189,4),
IF(ISNUMBER(MATCH(LEFT(BB189,3),Final_Intermediate[Burmese_Consonants],0)),LEFT(BB189,3),
IF(ISNUMBER(MATCH(LEFT(BB189,2),Final_Intermediate[Burmese_Consonants],0)),LEFT(BB189,2),
IF(ISNUMBER(MATCH(LEFT(BB189,1),Final_Intermediate[Burmese_Consonants],0)),LEFT(BB189,1),
"")))))))))))))))</f>
        <v>#VALUE!</v>
      </c>
      <c r="AC18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89" t="e">
        <f>IF(AND(OR(BC189="။",BC189="၊"),LEN(BC189)=1),BC189,
IF(ISNUMBER(MATCH(LEFT(BC189,7),Final_modified_Intermediate[Burmese_Consonants],0)),LEFT(BC189,7),
IF(ISNUMBER(MATCH(LEFT(BC189,6),Final_modified_Intermediate[Burmese_Consonants],0)),LEFT(BC189,6),
IF(ISNUMBER(MATCH(LEFT(BC189,5),Final_modified_Intermediate[Burmese_Consonants],0)),LEFT(BC189,5),
IF(ISNUMBER(MATCH(LEFT(BC189,4),Final_modified_Intermediate[Burmese_Consonants],0)),LEFT(BC189,4),
IF(ISNUMBER(MATCH(LEFT(BC189,3),Final_modified_Intermediate[Burmese_Consonants],0)),LEFT(BC189,3),
IF(ISNUMBER(MATCH(LEFT(BC189,2),Final_modified_Intermediate[Burmese_Consonants],0)),LEFT(BC189,2),
IF(ISNUMBER(MATCH(LEFT(BC189,1),Final_modified_Intermediate[Burmese_Consonants],0)),LEFT(BC189,1),
IF(ISNUMBER(MATCH(LEFT(BC189,7),Final_Intermediate[Burmese_Consonants],0)),LEFT(BC189,7),
IF(ISNUMBER(MATCH(LEFT(BC189,6),Final_Intermediate[Burmese_Consonants],0)),LEFT(BC189,6),
IF(ISNUMBER(MATCH(LEFT(BC189,5),Final_Intermediate[Burmese_Consonants],0)),LEFT(BC189,5),
IF(ISNUMBER(MATCH(LEFT(BC189,4),Final_Intermediate[Burmese_Consonants],0)),LEFT(BC189,4),
IF(ISNUMBER(MATCH(LEFT(BC189,3),Final_Intermediate[Burmese_Consonants],0)),LEFT(BC189,3),
IF(ISNUMBER(MATCH(LEFT(BC189,2),Final_Intermediate[Burmese_Consonants],0)),LEFT(BC189,2),
IF(ISNUMBER(MATCH(LEFT(BC189,1),Final_Intermediate[Burmese_Consonants],0)),LEFT(BC189,1),
"")))))))))))))))</f>
        <v>#VALUE!</v>
      </c>
      <c r="AE18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89" t="e">
        <f>IF(AND(OR(BD189="။",BD189="၊"),LEN(BD189)=1),BD189,
IF(ISNUMBER(MATCH(LEFT(BD189,7),Final_modified_Intermediate[Burmese_Consonants],0)),LEFT(BD189,7),
IF(ISNUMBER(MATCH(LEFT(BD189,6),Final_modified_Intermediate[Burmese_Consonants],0)),LEFT(BD189,6),
IF(ISNUMBER(MATCH(LEFT(BD189,5),Final_modified_Intermediate[Burmese_Consonants],0)),LEFT(BD189,5),
IF(ISNUMBER(MATCH(LEFT(BD189,4),Final_modified_Intermediate[Burmese_Consonants],0)),LEFT(BD189,4),
IF(ISNUMBER(MATCH(LEFT(BD189,3),Final_modified_Intermediate[Burmese_Consonants],0)),LEFT(BD189,3),
IF(ISNUMBER(MATCH(LEFT(BD189,2),Final_modified_Intermediate[Burmese_Consonants],0)),LEFT(BD189,2),
IF(ISNUMBER(MATCH(LEFT(BD189,1),Final_modified_Intermediate[Burmese_Consonants],0)),LEFT(BD189,1),
IF(ISNUMBER(MATCH(LEFT(BD189,7),Final_Intermediate[Burmese_Consonants],0)),LEFT(BD189,7),
IF(ISNUMBER(MATCH(LEFT(BD189,6),Final_Intermediate[Burmese_Consonants],0)),LEFT(BD189,6),
IF(ISNUMBER(MATCH(LEFT(BD189,5),Final_Intermediate[Burmese_Consonants],0)),LEFT(BD189,5),
IF(ISNUMBER(MATCH(LEFT(BD189,4),Final_Intermediate[Burmese_Consonants],0)),LEFT(BD189,4),
IF(ISNUMBER(MATCH(LEFT(BD189,3),Final_Intermediate[Burmese_Consonants],0)),LEFT(BD189,3),
IF(ISNUMBER(MATCH(LEFT(BD189,2),Final_Intermediate[Burmese_Consonants],0)),LEFT(BD189,2),
IF(ISNUMBER(MATCH(LEFT(BD189,1),Final_Intermediate[Burmese_Consonants],0)),LEFT(BD189,1),
"")))))))))))))))</f>
        <v>#VALUE!</v>
      </c>
      <c r="AG189" t="e">
        <f>IF(AND(OR(BE189="။",BE189="၊"),LEN(BE189)=1),BE189,
IF(ISNUMBER(MATCH(LEFT(BE189,7),Final_modified_Intermediate[Burmese_Consonants],0)),LEFT(BE189,7),
IF(ISNUMBER(MATCH(LEFT(BE189,6),Final_modified_Intermediate[Burmese_Consonants],0)),LEFT(BE189,6),
IF(ISNUMBER(MATCH(LEFT(BE189,5),Final_modified_Intermediate[Burmese_Consonants],0)),LEFT(BE189,5),
IF(ISNUMBER(MATCH(LEFT(BE189,4),Final_modified_Intermediate[Burmese_Consonants],0)),LEFT(BE189,4),
IF(ISNUMBER(MATCH(LEFT(BE189,3),Final_modified_Intermediate[Burmese_Consonants],0)),LEFT(BE189,3),
IF(ISNUMBER(MATCH(LEFT(BE189,2),Final_modified_Intermediate[Burmese_Consonants],0)),LEFT(BE189,2),
IF(ISNUMBER(MATCH(LEFT(BE189,1),Final_modified_Intermediate[Burmese_Consonants],0)),LEFT(BE189,1),
IF(ISNUMBER(MATCH(LEFT(BE189,7),Final_Intermediate[Burmese_Consonants],0)),LEFT(BE189,7),
IF(ISNUMBER(MATCH(LEFT(BE189,6),Final_Intermediate[Burmese_Consonants],0)),LEFT(BE189,6),
IF(ISNUMBER(MATCH(LEFT(BE189,5),Final_Intermediate[Burmese_Consonants],0)),LEFT(BE189,5),
IF(ISNUMBER(MATCH(LEFT(BE189,4),Final_Intermediate[Burmese_Consonants],0)),LEFT(BE189,4),
IF(ISNUMBER(MATCH(LEFT(BE189,3),Final_Intermediate[Burmese_Consonants],0)),LEFT(BE189,3),
IF(ISNUMBER(MATCH(LEFT(BE189,2),Final_Intermediate[Burmese_Consonants],0)),LEFT(BE189,2),
IF(ISNUMBER(MATCH(LEFT(BE189,1),Final_Intermediate[Burmese_Consonants],0)),LEFT(BE189,1),
"")))))))))))))))</f>
        <v>#VALUE!</v>
      </c>
      <c r="AH189" t="e">
        <f>IF(AND(OR(BF189="။",BF189="၊"),LEN(BF189)=1),BF189,
IF(ISNUMBER(MATCH(LEFT(BF189,7),Final_modified_Intermediate[Burmese_Consonants],0)),LEFT(BF189,7),
IF(ISNUMBER(MATCH(LEFT(BF189,6),Final_modified_Intermediate[Burmese_Consonants],0)),LEFT(BF189,6),
IF(ISNUMBER(MATCH(LEFT(BF189,5),Final_modified_Intermediate[Burmese_Consonants],0)),LEFT(BF189,5),
IF(ISNUMBER(MATCH(LEFT(BF189,4),Final_modified_Intermediate[Burmese_Consonants],0)),LEFT(BF189,4),
IF(ISNUMBER(MATCH(LEFT(BF189,3),Final_modified_Intermediate[Burmese_Consonants],0)),LEFT(BF189,3),
IF(ISNUMBER(MATCH(LEFT(BF189,2),Final_modified_Intermediate[Burmese_Consonants],0)),LEFT(BF189,2),
IF(ISNUMBER(MATCH(LEFT(BF189,1),Final_modified_Intermediate[Burmese_Consonants],0)),LEFT(BF189,1),
IF(ISNUMBER(MATCH(LEFT(BF189,7),Final_Intermediate[Burmese_Consonants],0)),LEFT(BF189,7),
IF(ISNUMBER(MATCH(LEFT(BF189,6),Final_Intermediate[Burmese_Consonants],0)),LEFT(BF189,6),
IF(ISNUMBER(MATCH(LEFT(BF189,5),Final_Intermediate[Burmese_Consonants],0)),LEFT(BF189,5),
IF(ISNUMBER(MATCH(LEFT(BF189,4),Final_Intermediate[Burmese_Consonants],0)),LEFT(BF189,4),
IF(ISNUMBER(MATCH(LEFT(BF189,3),Final_Intermediate[Burmese_Consonants],0)),LEFT(BF189,3),
IF(ISNUMBER(MATCH(LEFT(BF189,2),Final_Intermediate[Burmese_Consonants],0)),LEFT(BF189,2),
IF(ISNUMBER(MATCH(LEFT(BF189,1),Final_Intermediate[Burmese_Consonants],0)),LEFT(BF189,1),
"")))))))))))))))</f>
        <v>#VALUE!</v>
      </c>
      <c r="AI189" t="e">
        <f>IF(AND(OR(BG189="။",BG189="၊"),LEN(BG189)=1),BG189,
IF(ISNUMBER(MATCH(LEFT(BG189,7),Final_modified_Intermediate[Burmese_Consonants],0)),LEFT(BG189,7),
IF(ISNUMBER(MATCH(LEFT(BG189,6),Final_modified_Intermediate[Burmese_Consonants],0)),LEFT(BG189,6),
IF(ISNUMBER(MATCH(LEFT(BG189,5),Final_modified_Intermediate[Burmese_Consonants],0)),LEFT(BG189,5),
IF(ISNUMBER(MATCH(LEFT(BG189,4),Final_modified_Intermediate[Burmese_Consonants],0)),LEFT(BG189,4),
IF(ISNUMBER(MATCH(LEFT(BG189,3),Final_modified_Intermediate[Burmese_Consonants],0)),LEFT(BG189,3),
IF(ISNUMBER(MATCH(LEFT(BG189,2),Final_modified_Intermediate[Burmese_Consonants],0)),LEFT(BG189,2),
IF(ISNUMBER(MATCH(LEFT(BG189,1),Final_modified_Intermediate[Burmese_Consonants],0)),LEFT(BG189,1),
IF(ISNUMBER(MATCH(LEFT(BG189,7),Final_Intermediate[Burmese_Consonants],0)),LEFT(BG189,7),
IF(ISNUMBER(MATCH(LEFT(BG189,6),Final_Intermediate[Burmese_Consonants],0)),LEFT(BG189,6),
IF(ISNUMBER(MATCH(LEFT(BG189,5),Final_Intermediate[Burmese_Consonants],0)),LEFT(BG189,5),
IF(ISNUMBER(MATCH(LEFT(BG189,4),Final_Intermediate[Burmese_Consonants],0)),LEFT(BG189,4),
IF(ISNUMBER(MATCH(LEFT(BG189,3),Final_Intermediate[Burmese_Consonants],0)),LEFT(BG189,3),
IF(ISNUMBER(MATCH(LEFT(BG189,2),Final_Intermediate[Burmese_Consonants],0)),LEFT(BG189,2),
IF(ISNUMBER(MATCH(LEFT(BG189,1),Final_Intermediate[Burmese_Consonants],0)),LEFT(BG189,1),
"")))))))))))))))</f>
        <v>#VALUE!</v>
      </c>
      <c r="AJ189" t="e">
        <f>IF(AND(OR(BH189="။",BH189="၊"),LEN(BH189)=1),BH189,
IF(ISNUMBER(MATCH(LEFT(BH189,7),Final_modified_Intermediate[Burmese_Consonants],0)),LEFT(BH189,7),
IF(ISNUMBER(MATCH(LEFT(BH189,6),Final_modified_Intermediate[Burmese_Consonants],0)),LEFT(BH189,6),
IF(ISNUMBER(MATCH(LEFT(BH189,5),Final_modified_Intermediate[Burmese_Consonants],0)),LEFT(BH189,5),
IF(ISNUMBER(MATCH(LEFT(BH189,4),Final_modified_Intermediate[Burmese_Consonants],0)),LEFT(BH189,4),
IF(ISNUMBER(MATCH(LEFT(BH189,3),Final_modified_Intermediate[Burmese_Consonants],0)),LEFT(BH189,3),
IF(ISNUMBER(MATCH(LEFT(BH189,2),Final_modified_Intermediate[Burmese_Consonants],0)),LEFT(BH189,2),
IF(ISNUMBER(MATCH(LEFT(BH189,1),Final_modified_Intermediate[Burmese_Consonants],0)),LEFT(BH189,1),
IF(ISNUMBER(MATCH(LEFT(BH189,7),Final_Intermediate[Burmese_Consonants],0)),LEFT(BH189,7),
IF(ISNUMBER(MATCH(LEFT(BH189,6),Final_Intermediate[Burmese_Consonants],0)),LEFT(BH189,6),
IF(ISNUMBER(MATCH(LEFT(BH189,5),Final_Intermediate[Burmese_Consonants],0)),LEFT(BH189,5),
IF(ISNUMBER(MATCH(LEFT(BH189,4),Final_Intermediate[Burmese_Consonants],0)),LEFT(BH189,4),
IF(ISNUMBER(MATCH(LEFT(BH189,3),Final_Intermediate[Burmese_Consonants],0)),LEFT(BH189,3),
IF(ISNUMBER(MATCH(LEFT(BH189,2),Final_Intermediate[Burmese_Consonants],0)),LEFT(BH189,2),
IF(ISNUMBER(MATCH(LEFT(BH189,1),Final_Intermediate[Burmese_Consonants],0)),LEFT(BH189,1),
"")))))))))))))))</f>
        <v>#VALUE!</v>
      </c>
      <c r="AK189" t="e">
        <f>IF(AND(OR(BI189="။",BI189="၊"),LEN(BI189)=1),BI189,
IF(ISNUMBER(MATCH(LEFT(BI189,7),Final_modified_Intermediate[Burmese_Consonants],0)),LEFT(BI189,7),
IF(ISNUMBER(MATCH(LEFT(BI189,6),Final_modified_Intermediate[Burmese_Consonants],0)),LEFT(BI189,6),
IF(ISNUMBER(MATCH(LEFT(BI189,5),Final_modified_Intermediate[Burmese_Consonants],0)),LEFT(BI189,5),
IF(ISNUMBER(MATCH(LEFT(BI189,4),Final_modified_Intermediate[Burmese_Consonants],0)),LEFT(BI189,4),
IF(ISNUMBER(MATCH(LEFT(BI189,3),Final_modified_Intermediate[Burmese_Consonants],0)),LEFT(BI189,3),
IF(ISNUMBER(MATCH(LEFT(BI189,2),Final_modified_Intermediate[Burmese_Consonants],0)),LEFT(BI189,2),
IF(ISNUMBER(MATCH(LEFT(BI189,1),Final_modified_Intermediate[Burmese_Consonants],0)),LEFT(BI189,1),
IF(ISNUMBER(MATCH(LEFT(BI189,7),Final_Intermediate[Burmese_Consonants],0)),LEFT(BI189,7),
IF(ISNUMBER(MATCH(LEFT(BI189,6),Final_Intermediate[Burmese_Consonants],0)),LEFT(BI189,6),
IF(ISNUMBER(MATCH(LEFT(BI189,5),Final_Intermediate[Burmese_Consonants],0)),LEFT(BI189,5),
IF(ISNUMBER(MATCH(LEFT(BI189,4),Final_Intermediate[Burmese_Consonants],0)),LEFT(BI189,4),
IF(ISNUMBER(MATCH(LEFT(BI189,3),Final_Intermediate[Burmese_Consonants],0)),LEFT(BI189,3),
IF(ISNUMBER(MATCH(LEFT(BI189,2),Final_Intermediate[Burmese_Consonants],0)),LEFT(BI189,2),
IF(ISNUMBER(MATCH(LEFT(BI189,1),Final_Intermediate[Burmese_Consonants],0)),LEFT(BI189,1),
"")))))))))))))))</f>
        <v>#VALUE!</v>
      </c>
      <c r="AL189" t="e">
        <f>IF(AND(OR(BJ189="။",BJ189="၊"),LEN(BJ189)=1),BJ189,
IF(ISNUMBER(MATCH(LEFT(BJ189,7),Final_modified_Intermediate[Burmese_Consonants],0)),LEFT(BJ189,7),
IF(ISNUMBER(MATCH(LEFT(BJ189,6),Final_modified_Intermediate[Burmese_Consonants],0)),LEFT(BJ189,6),
IF(ISNUMBER(MATCH(LEFT(BJ189,5),Final_modified_Intermediate[Burmese_Consonants],0)),LEFT(BJ189,5),
IF(ISNUMBER(MATCH(LEFT(BJ189,4),Final_modified_Intermediate[Burmese_Consonants],0)),LEFT(BJ189,4),
IF(ISNUMBER(MATCH(LEFT(BJ189,3),Final_modified_Intermediate[Burmese_Consonants],0)),LEFT(BJ189,3),
IF(ISNUMBER(MATCH(LEFT(BJ189,2),Final_modified_Intermediate[Burmese_Consonants],0)),LEFT(BJ189,2),
IF(ISNUMBER(MATCH(LEFT(BJ189,1),Final_modified_Intermediate[Burmese_Consonants],0)),LEFT(BJ189,1),
IF(ISNUMBER(MATCH(LEFT(BJ189,7),Final_Intermediate[Burmese_Consonants],0)),LEFT(BJ189,7),
IF(ISNUMBER(MATCH(LEFT(BJ189,6),Final_Intermediate[Burmese_Consonants],0)),LEFT(BJ189,6),
IF(ISNUMBER(MATCH(LEFT(BJ189,5),Final_Intermediate[Burmese_Consonants],0)),LEFT(BJ189,5),
IF(ISNUMBER(MATCH(LEFT(BJ189,4),Final_Intermediate[Burmese_Consonants],0)),LEFT(BJ189,4),
IF(ISNUMBER(MATCH(LEFT(BJ189,3),Final_Intermediate[Burmese_Consonants],0)),LEFT(BJ189,3),
IF(ISNUMBER(MATCH(LEFT(BJ189,2),Final_Intermediate[Burmese_Consonants],0)),LEFT(BJ189,2),
IF(ISNUMBER(MATCH(LEFT(BJ189,1),Final_Intermediate[Burmese_Consonants],0)),LEFT(BJ189,1),
"")))))))))))))))</f>
        <v>#VALUE!</v>
      </c>
      <c r="AN189" t="e">
        <f>Compiler_Burmese[[#This Row],[Sr. No.]]</f>
        <v>#REF!</v>
      </c>
      <c r="AO18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8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8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8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8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8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8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8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8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8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89" t="e">
        <f>[2]!Vocabulary_Burmese[[#This Row],[Sr. No.]]</f>
        <v>#REF!</v>
      </c>
      <c r="BA189" t="e">
        <f>IF(Raw_data_N2_Kanji[[#This Row],[Categorie]]&lt;&gt;"","",
IF(ISNUMBER(MATCH(V,Special_list[Burmese word],0)),"",
SUBSTITUTE(Raw_data_N2_Kanji[[#This Row],[Raw]]," ","")))</f>
        <v>#VALUE!</v>
      </c>
      <c r="BB189" t="e">
        <f>RIGHT(Segregate18[[#This Row],[UPGRADE]],LEN(Segregate18[[#This Row],[UPGRADE]])-LEN(Compiler_Burmese[[#This Row],[1]]))</f>
        <v>#VALUE!</v>
      </c>
      <c r="BC189" t="e">
        <f>RIGHT(Segregate18[[#This Row],[11]],LEN(Segregate18[[#This Row],[11]])-LEN(Compiler_Burmese[[#This Row],[2]]))</f>
        <v>#VALUE!</v>
      </c>
      <c r="BD189" t="e">
        <f>RIGHT(Segregate18[[#This Row],[21]],LEN(Segregate18[[#This Row],[21]])-LEN(Compiler_Burmese[[#This Row],[3]]))</f>
        <v>#VALUE!</v>
      </c>
      <c r="BE189" t="e">
        <f>RIGHT(Segregate18[[#This Row],[31]],LEN(Segregate18[[#This Row],[31]])-LEN(Compiler_Burmese[[#This Row],[4]]))</f>
        <v>#VALUE!</v>
      </c>
      <c r="BF189" t="e">
        <f>RIGHT(Segregate18[[#This Row],[41]],LEN(Segregate18[[#This Row],[41]])-LEN(Compiler_Burmese[[#This Row],[5]]))</f>
        <v>#VALUE!</v>
      </c>
      <c r="BG189" t="e">
        <f>RIGHT(Segregate18[[#This Row],[51]],LEN(Segregate18[[#This Row],[51]])-LEN(Compiler_Burmese[[#This Row],[6]]))</f>
        <v>#VALUE!</v>
      </c>
      <c r="BH189" t="e">
        <f>RIGHT(Segregate18[[#This Row],[61]],LEN(Segregate18[[#This Row],[61]])-LEN(Compiler_Burmese[[#This Row],[7]]))</f>
        <v>#VALUE!</v>
      </c>
      <c r="BI189" t="e">
        <f>RIGHT(Segregate18[[#This Row],[71]],LEN(Segregate18[[#This Row],[71]])-LEN(Compiler_Burmese[[#This Row],[8]]))</f>
        <v>#VALUE!</v>
      </c>
      <c r="BJ189" t="e">
        <f>RIGHT(Segregate18[[#This Row],[81]],LEN(Segregate18[[#This Row],[81]])-LEN(Compiler_Burmese[[#This Row],[9]]))</f>
        <v>#VALUE!</v>
      </c>
    </row>
    <row r="190" spans="1:62" ht="15" customHeight="1" x14ac:dyDescent="0.3">
      <c r="Y190" t="e">
        <f>Segregate18[[#This Row],[Sr. No.]]</f>
        <v>#REF!</v>
      </c>
      <c r="Z190" t="e">
        <f>IF(AND(OR(BA190="။",BA190="၊"),LEN(BA190)=1),BA190,
IF(ISNUMBER(MATCH(LEFT(BA190,7),Final_modified_Intermediate[Burmese_Consonants],0)),LEFT(BA190,7),
IF(ISNUMBER(MATCH(LEFT(BA190,6),Final_modified_Intermediate[Burmese_Consonants],0)),LEFT(BA190,6),
IF(ISNUMBER(MATCH(LEFT(BA190,5),Final_modified_Intermediate[Burmese_Consonants],0)),LEFT(BA190,5),
IF(ISNUMBER(MATCH(LEFT(BA190,4),Final_modified_Intermediate[Burmese_Consonants],0)),LEFT(BA190,4),
IF(ISNUMBER(MATCH(LEFT(BA190,3),Final_modified_Intermediate[Burmese_Consonants],0)),LEFT(BA190,3),
IF(ISNUMBER(MATCH(LEFT(BA190,2),Final_modified_Intermediate[Burmese_Consonants],0)),LEFT(BA190,2),
IF(ISNUMBER(MATCH(LEFT(BA190,1),Final_modified_Intermediate[Burmese_Consonants],0)),LEFT(BA190,1),
IF(ISNUMBER(MATCH(LEFT(BA190,7),Final_Intermediate[Burmese_Consonants],0)),LEFT(BA190,7),
IF(ISNUMBER(MATCH(LEFT(BA190,6),Final_Intermediate[Burmese_Consonants],0)),LEFT(BA190,6),
IF(ISNUMBER(MATCH(LEFT(BA190,5),Final_Intermediate[Burmese_Consonants],0)),LEFT(BA190,5),
IF(ISNUMBER(MATCH(LEFT(BA190,4),Final_Intermediate[Burmese_Consonants],0)),LEFT(BA190,4),
IF(ISNUMBER(MATCH(LEFT(BA190,3),Final_Intermediate[Burmese_Consonants],0)),LEFT(BA190,3),
IF(ISNUMBER(MATCH(LEFT(BA190,2),Final_Intermediate[Burmese_Consonants],0)),LEFT(BA190,2),
IF(ISNUMBER(MATCH(LEFT(BA190,1),Final_Intermediate[Burmese_Consonants],0)),LEFT(BA190,1),
"")))))))))))))))</f>
        <v>#VALUE!</v>
      </c>
      <c r="AA19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0" t="e">
        <f>IF(AND(OR(BB190="။",BB190="၊"),LEN(BB190)=1),BB190,
IF(ISNUMBER(MATCH(LEFT(BB190,7),Final_modified_Intermediate[Burmese_Consonants],0)),LEFT(BB190,7),
IF(ISNUMBER(MATCH(LEFT(BB190,6),Final_modified_Intermediate[Burmese_Consonants],0)),LEFT(BB190,6),
IF(ISNUMBER(MATCH(LEFT(BB190,5),Final_modified_Intermediate[Burmese_Consonants],0)),LEFT(BB190,5),
IF(ISNUMBER(MATCH(LEFT(BB190,4),Final_modified_Intermediate[Burmese_Consonants],0)),LEFT(BB190,4),
IF(ISNUMBER(MATCH(LEFT(BB190,3),Final_modified_Intermediate[Burmese_Consonants],0)),LEFT(BB190,3),
IF(ISNUMBER(MATCH(LEFT(BB190,2),Final_modified_Intermediate[Burmese_Consonants],0)),LEFT(BB190,2),
IF(ISNUMBER(MATCH(LEFT(BB190,1),Final_modified_Intermediate[Burmese_Consonants],0)),LEFT(BB190,1),
IF(ISNUMBER(MATCH(LEFT(BB190,7),Final_Intermediate[Burmese_Consonants],0)),LEFT(BB190,7),
IF(ISNUMBER(MATCH(LEFT(BB190,6),Final_Intermediate[Burmese_Consonants],0)),LEFT(BB190,6),
IF(ISNUMBER(MATCH(LEFT(BB190,5),Final_Intermediate[Burmese_Consonants],0)),LEFT(BB190,5),
IF(ISNUMBER(MATCH(LEFT(BB190,4),Final_Intermediate[Burmese_Consonants],0)),LEFT(BB190,4),
IF(ISNUMBER(MATCH(LEFT(BB190,3),Final_Intermediate[Burmese_Consonants],0)),LEFT(BB190,3),
IF(ISNUMBER(MATCH(LEFT(BB190,2),Final_Intermediate[Burmese_Consonants],0)),LEFT(BB190,2),
IF(ISNUMBER(MATCH(LEFT(BB190,1),Final_Intermediate[Burmese_Consonants],0)),LEFT(BB190,1),
"")))))))))))))))</f>
        <v>#VALUE!</v>
      </c>
      <c r="AC19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0" t="e">
        <f>IF(AND(OR(BC190="။",BC190="၊"),LEN(BC190)=1),BC190,
IF(ISNUMBER(MATCH(LEFT(BC190,7),Final_modified_Intermediate[Burmese_Consonants],0)),LEFT(BC190,7),
IF(ISNUMBER(MATCH(LEFT(BC190,6),Final_modified_Intermediate[Burmese_Consonants],0)),LEFT(BC190,6),
IF(ISNUMBER(MATCH(LEFT(BC190,5),Final_modified_Intermediate[Burmese_Consonants],0)),LEFT(BC190,5),
IF(ISNUMBER(MATCH(LEFT(BC190,4),Final_modified_Intermediate[Burmese_Consonants],0)),LEFT(BC190,4),
IF(ISNUMBER(MATCH(LEFT(BC190,3),Final_modified_Intermediate[Burmese_Consonants],0)),LEFT(BC190,3),
IF(ISNUMBER(MATCH(LEFT(BC190,2),Final_modified_Intermediate[Burmese_Consonants],0)),LEFT(BC190,2),
IF(ISNUMBER(MATCH(LEFT(BC190,1),Final_modified_Intermediate[Burmese_Consonants],0)),LEFT(BC190,1),
IF(ISNUMBER(MATCH(LEFT(BC190,7),Final_Intermediate[Burmese_Consonants],0)),LEFT(BC190,7),
IF(ISNUMBER(MATCH(LEFT(BC190,6),Final_Intermediate[Burmese_Consonants],0)),LEFT(BC190,6),
IF(ISNUMBER(MATCH(LEFT(BC190,5),Final_Intermediate[Burmese_Consonants],0)),LEFT(BC190,5),
IF(ISNUMBER(MATCH(LEFT(BC190,4),Final_Intermediate[Burmese_Consonants],0)),LEFT(BC190,4),
IF(ISNUMBER(MATCH(LEFT(BC190,3),Final_Intermediate[Burmese_Consonants],0)),LEFT(BC190,3),
IF(ISNUMBER(MATCH(LEFT(BC190,2),Final_Intermediate[Burmese_Consonants],0)),LEFT(BC190,2),
IF(ISNUMBER(MATCH(LEFT(BC190,1),Final_Intermediate[Burmese_Consonants],0)),LEFT(BC190,1),
"")))))))))))))))</f>
        <v>#VALUE!</v>
      </c>
      <c r="AE19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0" t="e">
        <f>IF(AND(OR(BD190="။",BD190="၊"),LEN(BD190)=1),BD190,
IF(ISNUMBER(MATCH(LEFT(BD190,7),Final_modified_Intermediate[Burmese_Consonants],0)),LEFT(BD190,7),
IF(ISNUMBER(MATCH(LEFT(BD190,6),Final_modified_Intermediate[Burmese_Consonants],0)),LEFT(BD190,6),
IF(ISNUMBER(MATCH(LEFT(BD190,5),Final_modified_Intermediate[Burmese_Consonants],0)),LEFT(BD190,5),
IF(ISNUMBER(MATCH(LEFT(BD190,4),Final_modified_Intermediate[Burmese_Consonants],0)),LEFT(BD190,4),
IF(ISNUMBER(MATCH(LEFT(BD190,3),Final_modified_Intermediate[Burmese_Consonants],0)),LEFT(BD190,3),
IF(ISNUMBER(MATCH(LEFT(BD190,2),Final_modified_Intermediate[Burmese_Consonants],0)),LEFT(BD190,2),
IF(ISNUMBER(MATCH(LEFT(BD190,1),Final_modified_Intermediate[Burmese_Consonants],0)),LEFT(BD190,1),
IF(ISNUMBER(MATCH(LEFT(BD190,7),Final_Intermediate[Burmese_Consonants],0)),LEFT(BD190,7),
IF(ISNUMBER(MATCH(LEFT(BD190,6),Final_Intermediate[Burmese_Consonants],0)),LEFT(BD190,6),
IF(ISNUMBER(MATCH(LEFT(BD190,5),Final_Intermediate[Burmese_Consonants],0)),LEFT(BD190,5),
IF(ISNUMBER(MATCH(LEFT(BD190,4),Final_Intermediate[Burmese_Consonants],0)),LEFT(BD190,4),
IF(ISNUMBER(MATCH(LEFT(BD190,3),Final_Intermediate[Burmese_Consonants],0)),LEFT(BD190,3),
IF(ISNUMBER(MATCH(LEFT(BD190,2),Final_Intermediate[Burmese_Consonants],0)),LEFT(BD190,2),
IF(ISNUMBER(MATCH(LEFT(BD190,1),Final_Intermediate[Burmese_Consonants],0)),LEFT(BD190,1),
"")))))))))))))))</f>
        <v>#VALUE!</v>
      </c>
      <c r="AG190" t="e">
        <f>IF(AND(OR(BE190="။",BE190="၊"),LEN(BE190)=1),BE190,
IF(ISNUMBER(MATCH(LEFT(BE190,7),Final_modified_Intermediate[Burmese_Consonants],0)),LEFT(BE190,7),
IF(ISNUMBER(MATCH(LEFT(BE190,6),Final_modified_Intermediate[Burmese_Consonants],0)),LEFT(BE190,6),
IF(ISNUMBER(MATCH(LEFT(BE190,5),Final_modified_Intermediate[Burmese_Consonants],0)),LEFT(BE190,5),
IF(ISNUMBER(MATCH(LEFT(BE190,4),Final_modified_Intermediate[Burmese_Consonants],0)),LEFT(BE190,4),
IF(ISNUMBER(MATCH(LEFT(BE190,3),Final_modified_Intermediate[Burmese_Consonants],0)),LEFT(BE190,3),
IF(ISNUMBER(MATCH(LEFT(BE190,2),Final_modified_Intermediate[Burmese_Consonants],0)),LEFT(BE190,2),
IF(ISNUMBER(MATCH(LEFT(BE190,1),Final_modified_Intermediate[Burmese_Consonants],0)),LEFT(BE190,1),
IF(ISNUMBER(MATCH(LEFT(BE190,7),Final_Intermediate[Burmese_Consonants],0)),LEFT(BE190,7),
IF(ISNUMBER(MATCH(LEFT(BE190,6),Final_Intermediate[Burmese_Consonants],0)),LEFT(BE190,6),
IF(ISNUMBER(MATCH(LEFT(BE190,5),Final_Intermediate[Burmese_Consonants],0)),LEFT(BE190,5),
IF(ISNUMBER(MATCH(LEFT(BE190,4),Final_Intermediate[Burmese_Consonants],0)),LEFT(BE190,4),
IF(ISNUMBER(MATCH(LEFT(BE190,3),Final_Intermediate[Burmese_Consonants],0)),LEFT(BE190,3),
IF(ISNUMBER(MATCH(LEFT(BE190,2),Final_Intermediate[Burmese_Consonants],0)),LEFT(BE190,2),
IF(ISNUMBER(MATCH(LEFT(BE190,1),Final_Intermediate[Burmese_Consonants],0)),LEFT(BE190,1),
"")))))))))))))))</f>
        <v>#VALUE!</v>
      </c>
      <c r="AH190" t="e">
        <f>IF(AND(OR(BF190="။",BF190="၊"),LEN(BF190)=1),BF190,
IF(ISNUMBER(MATCH(LEFT(BF190,7),Final_modified_Intermediate[Burmese_Consonants],0)),LEFT(BF190,7),
IF(ISNUMBER(MATCH(LEFT(BF190,6),Final_modified_Intermediate[Burmese_Consonants],0)),LEFT(BF190,6),
IF(ISNUMBER(MATCH(LEFT(BF190,5),Final_modified_Intermediate[Burmese_Consonants],0)),LEFT(BF190,5),
IF(ISNUMBER(MATCH(LEFT(BF190,4),Final_modified_Intermediate[Burmese_Consonants],0)),LEFT(BF190,4),
IF(ISNUMBER(MATCH(LEFT(BF190,3),Final_modified_Intermediate[Burmese_Consonants],0)),LEFT(BF190,3),
IF(ISNUMBER(MATCH(LEFT(BF190,2),Final_modified_Intermediate[Burmese_Consonants],0)),LEFT(BF190,2),
IF(ISNUMBER(MATCH(LEFT(BF190,1),Final_modified_Intermediate[Burmese_Consonants],0)),LEFT(BF190,1),
IF(ISNUMBER(MATCH(LEFT(BF190,7),Final_Intermediate[Burmese_Consonants],0)),LEFT(BF190,7),
IF(ISNUMBER(MATCH(LEFT(BF190,6),Final_Intermediate[Burmese_Consonants],0)),LEFT(BF190,6),
IF(ISNUMBER(MATCH(LEFT(BF190,5),Final_Intermediate[Burmese_Consonants],0)),LEFT(BF190,5),
IF(ISNUMBER(MATCH(LEFT(BF190,4),Final_Intermediate[Burmese_Consonants],0)),LEFT(BF190,4),
IF(ISNUMBER(MATCH(LEFT(BF190,3),Final_Intermediate[Burmese_Consonants],0)),LEFT(BF190,3),
IF(ISNUMBER(MATCH(LEFT(BF190,2),Final_Intermediate[Burmese_Consonants],0)),LEFT(BF190,2),
IF(ISNUMBER(MATCH(LEFT(BF190,1),Final_Intermediate[Burmese_Consonants],0)),LEFT(BF190,1),
"")))))))))))))))</f>
        <v>#VALUE!</v>
      </c>
      <c r="AI190" t="e">
        <f>IF(AND(OR(BG190="။",BG190="၊"),LEN(BG190)=1),BG190,
IF(ISNUMBER(MATCH(LEFT(BG190,7),Final_modified_Intermediate[Burmese_Consonants],0)),LEFT(BG190,7),
IF(ISNUMBER(MATCH(LEFT(BG190,6),Final_modified_Intermediate[Burmese_Consonants],0)),LEFT(BG190,6),
IF(ISNUMBER(MATCH(LEFT(BG190,5),Final_modified_Intermediate[Burmese_Consonants],0)),LEFT(BG190,5),
IF(ISNUMBER(MATCH(LEFT(BG190,4),Final_modified_Intermediate[Burmese_Consonants],0)),LEFT(BG190,4),
IF(ISNUMBER(MATCH(LEFT(BG190,3),Final_modified_Intermediate[Burmese_Consonants],0)),LEFT(BG190,3),
IF(ISNUMBER(MATCH(LEFT(BG190,2),Final_modified_Intermediate[Burmese_Consonants],0)),LEFT(BG190,2),
IF(ISNUMBER(MATCH(LEFT(BG190,1),Final_modified_Intermediate[Burmese_Consonants],0)),LEFT(BG190,1),
IF(ISNUMBER(MATCH(LEFT(BG190,7),Final_Intermediate[Burmese_Consonants],0)),LEFT(BG190,7),
IF(ISNUMBER(MATCH(LEFT(BG190,6),Final_Intermediate[Burmese_Consonants],0)),LEFT(BG190,6),
IF(ISNUMBER(MATCH(LEFT(BG190,5),Final_Intermediate[Burmese_Consonants],0)),LEFT(BG190,5),
IF(ISNUMBER(MATCH(LEFT(BG190,4),Final_Intermediate[Burmese_Consonants],0)),LEFT(BG190,4),
IF(ISNUMBER(MATCH(LEFT(BG190,3),Final_Intermediate[Burmese_Consonants],0)),LEFT(BG190,3),
IF(ISNUMBER(MATCH(LEFT(BG190,2),Final_Intermediate[Burmese_Consonants],0)),LEFT(BG190,2),
IF(ISNUMBER(MATCH(LEFT(BG190,1),Final_Intermediate[Burmese_Consonants],0)),LEFT(BG190,1),
"")))))))))))))))</f>
        <v>#VALUE!</v>
      </c>
      <c r="AJ190" t="e">
        <f>IF(AND(OR(BH190="။",BH190="၊"),LEN(BH190)=1),BH190,
IF(ISNUMBER(MATCH(LEFT(BH190,7),Final_modified_Intermediate[Burmese_Consonants],0)),LEFT(BH190,7),
IF(ISNUMBER(MATCH(LEFT(BH190,6),Final_modified_Intermediate[Burmese_Consonants],0)),LEFT(BH190,6),
IF(ISNUMBER(MATCH(LEFT(BH190,5),Final_modified_Intermediate[Burmese_Consonants],0)),LEFT(BH190,5),
IF(ISNUMBER(MATCH(LEFT(BH190,4),Final_modified_Intermediate[Burmese_Consonants],0)),LEFT(BH190,4),
IF(ISNUMBER(MATCH(LEFT(BH190,3),Final_modified_Intermediate[Burmese_Consonants],0)),LEFT(BH190,3),
IF(ISNUMBER(MATCH(LEFT(BH190,2),Final_modified_Intermediate[Burmese_Consonants],0)),LEFT(BH190,2),
IF(ISNUMBER(MATCH(LEFT(BH190,1),Final_modified_Intermediate[Burmese_Consonants],0)),LEFT(BH190,1),
IF(ISNUMBER(MATCH(LEFT(BH190,7),Final_Intermediate[Burmese_Consonants],0)),LEFT(BH190,7),
IF(ISNUMBER(MATCH(LEFT(BH190,6),Final_Intermediate[Burmese_Consonants],0)),LEFT(BH190,6),
IF(ISNUMBER(MATCH(LEFT(BH190,5),Final_Intermediate[Burmese_Consonants],0)),LEFT(BH190,5),
IF(ISNUMBER(MATCH(LEFT(BH190,4),Final_Intermediate[Burmese_Consonants],0)),LEFT(BH190,4),
IF(ISNUMBER(MATCH(LEFT(BH190,3),Final_Intermediate[Burmese_Consonants],0)),LEFT(BH190,3),
IF(ISNUMBER(MATCH(LEFT(BH190,2),Final_Intermediate[Burmese_Consonants],0)),LEFT(BH190,2),
IF(ISNUMBER(MATCH(LEFT(BH190,1),Final_Intermediate[Burmese_Consonants],0)),LEFT(BH190,1),
"")))))))))))))))</f>
        <v>#VALUE!</v>
      </c>
      <c r="AK190" t="e">
        <f>IF(AND(OR(BI190="။",BI190="၊"),LEN(BI190)=1),BI190,
IF(ISNUMBER(MATCH(LEFT(BI190,7),Final_modified_Intermediate[Burmese_Consonants],0)),LEFT(BI190,7),
IF(ISNUMBER(MATCH(LEFT(BI190,6),Final_modified_Intermediate[Burmese_Consonants],0)),LEFT(BI190,6),
IF(ISNUMBER(MATCH(LEFT(BI190,5),Final_modified_Intermediate[Burmese_Consonants],0)),LEFT(BI190,5),
IF(ISNUMBER(MATCH(LEFT(BI190,4),Final_modified_Intermediate[Burmese_Consonants],0)),LEFT(BI190,4),
IF(ISNUMBER(MATCH(LEFT(BI190,3),Final_modified_Intermediate[Burmese_Consonants],0)),LEFT(BI190,3),
IF(ISNUMBER(MATCH(LEFT(BI190,2),Final_modified_Intermediate[Burmese_Consonants],0)),LEFT(BI190,2),
IF(ISNUMBER(MATCH(LEFT(BI190,1),Final_modified_Intermediate[Burmese_Consonants],0)),LEFT(BI190,1),
IF(ISNUMBER(MATCH(LEFT(BI190,7),Final_Intermediate[Burmese_Consonants],0)),LEFT(BI190,7),
IF(ISNUMBER(MATCH(LEFT(BI190,6),Final_Intermediate[Burmese_Consonants],0)),LEFT(BI190,6),
IF(ISNUMBER(MATCH(LEFT(BI190,5),Final_Intermediate[Burmese_Consonants],0)),LEFT(BI190,5),
IF(ISNUMBER(MATCH(LEFT(BI190,4),Final_Intermediate[Burmese_Consonants],0)),LEFT(BI190,4),
IF(ISNUMBER(MATCH(LEFT(BI190,3),Final_Intermediate[Burmese_Consonants],0)),LEFT(BI190,3),
IF(ISNUMBER(MATCH(LEFT(BI190,2),Final_Intermediate[Burmese_Consonants],0)),LEFT(BI190,2),
IF(ISNUMBER(MATCH(LEFT(BI190,1),Final_Intermediate[Burmese_Consonants],0)),LEFT(BI190,1),
"")))))))))))))))</f>
        <v>#VALUE!</v>
      </c>
      <c r="AL190" t="e">
        <f>IF(AND(OR(BJ190="။",BJ190="၊"),LEN(BJ190)=1),BJ190,
IF(ISNUMBER(MATCH(LEFT(BJ190,7),Final_modified_Intermediate[Burmese_Consonants],0)),LEFT(BJ190,7),
IF(ISNUMBER(MATCH(LEFT(BJ190,6),Final_modified_Intermediate[Burmese_Consonants],0)),LEFT(BJ190,6),
IF(ISNUMBER(MATCH(LEFT(BJ190,5),Final_modified_Intermediate[Burmese_Consonants],0)),LEFT(BJ190,5),
IF(ISNUMBER(MATCH(LEFT(BJ190,4),Final_modified_Intermediate[Burmese_Consonants],0)),LEFT(BJ190,4),
IF(ISNUMBER(MATCH(LEFT(BJ190,3),Final_modified_Intermediate[Burmese_Consonants],0)),LEFT(BJ190,3),
IF(ISNUMBER(MATCH(LEFT(BJ190,2),Final_modified_Intermediate[Burmese_Consonants],0)),LEFT(BJ190,2),
IF(ISNUMBER(MATCH(LEFT(BJ190,1),Final_modified_Intermediate[Burmese_Consonants],0)),LEFT(BJ190,1),
IF(ISNUMBER(MATCH(LEFT(BJ190,7),Final_Intermediate[Burmese_Consonants],0)),LEFT(BJ190,7),
IF(ISNUMBER(MATCH(LEFT(BJ190,6),Final_Intermediate[Burmese_Consonants],0)),LEFT(BJ190,6),
IF(ISNUMBER(MATCH(LEFT(BJ190,5),Final_Intermediate[Burmese_Consonants],0)),LEFT(BJ190,5),
IF(ISNUMBER(MATCH(LEFT(BJ190,4),Final_Intermediate[Burmese_Consonants],0)),LEFT(BJ190,4),
IF(ISNUMBER(MATCH(LEFT(BJ190,3),Final_Intermediate[Burmese_Consonants],0)),LEFT(BJ190,3),
IF(ISNUMBER(MATCH(LEFT(BJ190,2),Final_Intermediate[Burmese_Consonants],0)),LEFT(BJ190,2),
IF(ISNUMBER(MATCH(LEFT(BJ190,1),Final_Intermediate[Burmese_Consonants],0)),LEFT(BJ190,1),
"")))))))))))))))</f>
        <v>#VALUE!</v>
      </c>
      <c r="AN190" t="e">
        <f>Compiler_Burmese[[#This Row],[Sr. No.]]</f>
        <v>#REF!</v>
      </c>
      <c r="AO19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0" t="e">
        <f>[2]!Vocabulary_Burmese[[#This Row],[Sr. No.]]</f>
        <v>#REF!</v>
      </c>
      <c r="BA190" t="e">
        <f>IF(Raw_data_N2_Kanji[[#This Row],[Categorie]]&lt;&gt;"","",
IF(ISNUMBER(MATCH(V,Special_list[Burmese word],0)),"",
SUBSTITUTE(Raw_data_N2_Kanji[[#This Row],[Raw]]," ","")))</f>
        <v>#VALUE!</v>
      </c>
      <c r="BB190" t="e">
        <f>RIGHT(Segregate18[[#This Row],[UPGRADE]],LEN(Segregate18[[#This Row],[UPGRADE]])-LEN(Compiler_Burmese[[#This Row],[1]]))</f>
        <v>#VALUE!</v>
      </c>
      <c r="BC190" t="e">
        <f>RIGHT(Segregate18[[#This Row],[11]],LEN(Segregate18[[#This Row],[11]])-LEN(Compiler_Burmese[[#This Row],[2]]))</f>
        <v>#VALUE!</v>
      </c>
      <c r="BD190" t="e">
        <f>RIGHT(Segregate18[[#This Row],[21]],LEN(Segregate18[[#This Row],[21]])-LEN(Compiler_Burmese[[#This Row],[3]]))</f>
        <v>#VALUE!</v>
      </c>
      <c r="BE190" t="e">
        <f>RIGHT(Segregate18[[#This Row],[31]],LEN(Segregate18[[#This Row],[31]])-LEN(Compiler_Burmese[[#This Row],[4]]))</f>
        <v>#VALUE!</v>
      </c>
      <c r="BF190" t="e">
        <f>RIGHT(Segregate18[[#This Row],[41]],LEN(Segregate18[[#This Row],[41]])-LEN(Compiler_Burmese[[#This Row],[5]]))</f>
        <v>#VALUE!</v>
      </c>
      <c r="BG190" t="e">
        <f>RIGHT(Segregate18[[#This Row],[51]],LEN(Segregate18[[#This Row],[51]])-LEN(Compiler_Burmese[[#This Row],[6]]))</f>
        <v>#VALUE!</v>
      </c>
      <c r="BH190" t="e">
        <f>RIGHT(Segregate18[[#This Row],[61]],LEN(Segregate18[[#This Row],[61]])-LEN(Compiler_Burmese[[#This Row],[7]]))</f>
        <v>#VALUE!</v>
      </c>
      <c r="BI190" t="e">
        <f>RIGHT(Segregate18[[#This Row],[71]],LEN(Segregate18[[#This Row],[71]])-LEN(Compiler_Burmese[[#This Row],[8]]))</f>
        <v>#VALUE!</v>
      </c>
      <c r="BJ190" t="e">
        <f>RIGHT(Segregate18[[#This Row],[81]],LEN(Segregate18[[#This Row],[81]])-LEN(Compiler_Burmese[[#This Row],[9]]))</f>
        <v>#VALUE!</v>
      </c>
    </row>
    <row r="191" spans="1:62" ht="15" customHeight="1" x14ac:dyDescent="0.3">
      <c r="Y191" t="e">
        <f>Segregate18[[#This Row],[Sr. No.]]</f>
        <v>#REF!</v>
      </c>
      <c r="Z191" t="e">
        <f>IF(AND(OR(BA191="။",BA191="၊"),LEN(BA191)=1),BA191,
IF(ISNUMBER(MATCH(LEFT(BA191,7),Final_modified_Intermediate[Burmese_Consonants],0)),LEFT(BA191,7),
IF(ISNUMBER(MATCH(LEFT(BA191,6),Final_modified_Intermediate[Burmese_Consonants],0)),LEFT(BA191,6),
IF(ISNUMBER(MATCH(LEFT(BA191,5),Final_modified_Intermediate[Burmese_Consonants],0)),LEFT(BA191,5),
IF(ISNUMBER(MATCH(LEFT(BA191,4),Final_modified_Intermediate[Burmese_Consonants],0)),LEFT(BA191,4),
IF(ISNUMBER(MATCH(LEFT(BA191,3),Final_modified_Intermediate[Burmese_Consonants],0)),LEFT(BA191,3),
IF(ISNUMBER(MATCH(LEFT(BA191,2),Final_modified_Intermediate[Burmese_Consonants],0)),LEFT(BA191,2),
IF(ISNUMBER(MATCH(LEFT(BA191,1),Final_modified_Intermediate[Burmese_Consonants],0)),LEFT(BA191,1),
IF(ISNUMBER(MATCH(LEFT(BA191,7),Final_Intermediate[Burmese_Consonants],0)),LEFT(BA191,7),
IF(ISNUMBER(MATCH(LEFT(BA191,6),Final_Intermediate[Burmese_Consonants],0)),LEFT(BA191,6),
IF(ISNUMBER(MATCH(LEFT(BA191,5),Final_Intermediate[Burmese_Consonants],0)),LEFT(BA191,5),
IF(ISNUMBER(MATCH(LEFT(BA191,4),Final_Intermediate[Burmese_Consonants],0)),LEFT(BA191,4),
IF(ISNUMBER(MATCH(LEFT(BA191,3),Final_Intermediate[Burmese_Consonants],0)),LEFT(BA191,3),
IF(ISNUMBER(MATCH(LEFT(BA191,2),Final_Intermediate[Burmese_Consonants],0)),LEFT(BA191,2),
IF(ISNUMBER(MATCH(LEFT(BA191,1),Final_Intermediate[Burmese_Consonants],0)),LEFT(BA191,1),
"")))))))))))))))</f>
        <v>#VALUE!</v>
      </c>
      <c r="AA19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1" t="e">
        <f>IF(AND(OR(BB191="။",BB191="၊"),LEN(BB191)=1),BB191,
IF(ISNUMBER(MATCH(LEFT(BB191,7),Final_modified_Intermediate[Burmese_Consonants],0)),LEFT(BB191,7),
IF(ISNUMBER(MATCH(LEFT(BB191,6),Final_modified_Intermediate[Burmese_Consonants],0)),LEFT(BB191,6),
IF(ISNUMBER(MATCH(LEFT(BB191,5),Final_modified_Intermediate[Burmese_Consonants],0)),LEFT(BB191,5),
IF(ISNUMBER(MATCH(LEFT(BB191,4),Final_modified_Intermediate[Burmese_Consonants],0)),LEFT(BB191,4),
IF(ISNUMBER(MATCH(LEFT(BB191,3),Final_modified_Intermediate[Burmese_Consonants],0)),LEFT(BB191,3),
IF(ISNUMBER(MATCH(LEFT(BB191,2),Final_modified_Intermediate[Burmese_Consonants],0)),LEFT(BB191,2),
IF(ISNUMBER(MATCH(LEFT(BB191,1),Final_modified_Intermediate[Burmese_Consonants],0)),LEFT(BB191,1),
IF(ISNUMBER(MATCH(LEFT(BB191,7),Final_Intermediate[Burmese_Consonants],0)),LEFT(BB191,7),
IF(ISNUMBER(MATCH(LEFT(BB191,6),Final_Intermediate[Burmese_Consonants],0)),LEFT(BB191,6),
IF(ISNUMBER(MATCH(LEFT(BB191,5),Final_Intermediate[Burmese_Consonants],0)),LEFT(BB191,5),
IF(ISNUMBER(MATCH(LEFT(BB191,4),Final_Intermediate[Burmese_Consonants],0)),LEFT(BB191,4),
IF(ISNUMBER(MATCH(LEFT(BB191,3),Final_Intermediate[Burmese_Consonants],0)),LEFT(BB191,3),
IF(ISNUMBER(MATCH(LEFT(BB191,2),Final_Intermediate[Burmese_Consonants],0)),LEFT(BB191,2),
IF(ISNUMBER(MATCH(LEFT(BB191,1),Final_Intermediate[Burmese_Consonants],0)),LEFT(BB191,1),
"")))))))))))))))</f>
        <v>#VALUE!</v>
      </c>
      <c r="AC19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1" t="e">
        <f>IF(AND(OR(BC191="။",BC191="၊"),LEN(BC191)=1),BC191,
IF(ISNUMBER(MATCH(LEFT(BC191,7),Final_modified_Intermediate[Burmese_Consonants],0)),LEFT(BC191,7),
IF(ISNUMBER(MATCH(LEFT(BC191,6),Final_modified_Intermediate[Burmese_Consonants],0)),LEFT(BC191,6),
IF(ISNUMBER(MATCH(LEFT(BC191,5),Final_modified_Intermediate[Burmese_Consonants],0)),LEFT(BC191,5),
IF(ISNUMBER(MATCH(LEFT(BC191,4),Final_modified_Intermediate[Burmese_Consonants],0)),LEFT(BC191,4),
IF(ISNUMBER(MATCH(LEFT(BC191,3),Final_modified_Intermediate[Burmese_Consonants],0)),LEFT(BC191,3),
IF(ISNUMBER(MATCH(LEFT(BC191,2),Final_modified_Intermediate[Burmese_Consonants],0)),LEFT(BC191,2),
IF(ISNUMBER(MATCH(LEFT(BC191,1),Final_modified_Intermediate[Burmese_Consonants],0)),LEFT(BC191,1),
IF(ISNUMBER(MATCH(LEFT(BC191,7),Final_Intermediate[Burmese_Consonants],0)),LEFT(BC191,7),
IF(ISNUMBER(MATCH(LEFT(BC191,6),Final_Intermediate[Burmese_Consonants],0)),LEFT(BC191,6),
IF(ISNUMBER(MATCH(LEFT(BC191,5),Final_Intermediate[Burmese_Consonants],0)),LEFT(BC191,5),
IF(ISNUMBER(MATCH(LEFT(BC191,4),Final_Intermediate[Burmese_Consonants],0)),LEFT(BC191,4),
IF(ISNUMBER(MATCH(LEFT(BC191,3),Final_Intermediate[Burmese_Consonants],0)),LEFT(BC191,3),
IF(ISNUMBER(MATCH(LEFT(BC191,2),Final_Intermediate[Burmese_Consonants],0)),LEFT(BC191,2),
IF(ISNUMBER(MATCH(LEFT(BC191,1),Final_Intermediate[Burmese_Consonants],0)),LEFT(BC191,1),
"")))))))))))))))</f>
        <v>#VALUE!</v>
      </c>
      <c r="AE19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1" t="e">
        <f>IF(AND(OR(BD191="။",BD191="၊"),LEN(BD191)=1),BD191,
IF(ISNUMBER(MATCH(LEFT(BD191,7),Final_modified_Intermediate[Burmese_Consonants],0)),LEFT(BD191,7),
IF(ISNUMBER(MATCH(LEFT(BD191,6),Final_modified_Intermediate[Burmese_Consonants],0)),LEFT(BD191,6),
IF(ISNUMBER(MATCH(LEFT(BD191,5),Final_modified_Intermediate[Burmese_Consonants],0)),LEFT(BD191,5),
IF(ISNUMBER(MATCH(LEFT(BD191,4),Final_modified_Intermediate[Burmese_Consonants],0)),LEFT(BD191,4),
IF(ISNUMBER(MATCH(LEFT(BD191,3),Final_modified_Intermediate[Burmese_Consonants],0)),LEFT(BD191,3),
IF(ISNUMBER(MATCH(LEFT(BD191,2),Final_modified_Intermediate[Burmese_Consonants],0)),LEFT(BD191,2),
IF(ISNUMBER(MATCH(LEFT(BD191,1),Final_modified_Intermediate[Burmese_Consonants],0)),LEFT(BD191,1),
IF(ISNUMBER(MATCH(LEFT(BD191,7),Final_Intermediate[Burmese_Consonants],0)),LEFT(BD191,7),
IF(ISNUMBER(MATCH(LEFT(BD191,6),Final_Intermediate[Burmese_Consonants],0)),LEFT(BD191,6),
IF(ISNUMBER(MATCH(LEFT(BD191,5),Final_Intermediate[Burmese_Consonants],0)),LEFT(BD191,5),
IF(ISNUMBER(MATCH(LEFT(BD191,4),Final_Intermediate[Burmese_Consonants],0)),LEFT(BD191,4),
IF(ISNUMBER(MATCH(LEFT(BD191,3),Final_Intermediate[Burmese_Consonants],0)),LEFT(BD191,3),
IF(ISNUMBER(MATCH(LEFT(BD191,2),Final_Intermediate[Burmese_Consonants],0)),LEFT(BD191,2),
IF(ISNUMBER(MATCH(LEFT(BD191,1),Final_Intermediate[Burmese_Consonants],0)),LEFT(BD191,1),
"")))))))))))))))</f>
        <v>#VALUE!</v>
      </c>
      <c r="AG191" t="e">
        <f>IF(AND(OR(BE191="။",BE191="၊"),LEN(BE191)=1),BE191,
IF(ISNUMBER(MATCH(LEFT(BE191,7),Final_modified_Intermediate[Burmese_Consonants],0)),LEFT(BE191,7),
IF(ISNUMBER(MATCH(LEFT(BE191,6),Final_modified_Intermediate[Burmese_Consonants],0)),LEFT(BE191,6),
IF(ISNUMBER(MATCH(LEFT(BE191,5),Final_modified_Intermediate[Burmese_Consonants],0)),LEFT(BE191,5),
IF(ISNUMBER(MATCH(LEFT(BE191,4),Final_modified_Intermediate[Burmese_Consonants],0)),LEFT(BE191,4),
IF(ISNUMBER(MATCH(LEFT(BE191,3),Final_modified_Intermediate[Burmese_Consonants],0)),LEFT(BE191,3),
IF(ISNUMBER(MATCH(LEFT(BE191,2),Final_modified_Intermediate[Burmese_Consonants],0)),LEFT(BE191,2),
IF(ISNUMBER(MATCH(LEFT(BE191,1),Final_modified_Intermediate[Burmese_Consonants],0)),LEFT(BE191,1),
IF(ISNUMBER(MATCH(LEFT(BE191,7),Final_Intermediate[Burmese_Consonants],0)),LEFT(BE191,7),
IF(ISNUMBER(MATCH(LEFT(BE191,6),Final_Intermediate[Burmese_Consonants],0)),LEFT(BE191,6),
IF(ISNUMBER(MATCH(LEFT(BE191,5),Final_Intermediate[Burmese_Consonants],0)),LEFT(BE191,5),
IF(ISNUMBER(MATCH(LEFT(BE191,4),Final_Intermediate[Burmese_Consonants],0)),LEFT(BE191,4),
IF(ISNUMBER(MATCH(LEFT(BE191,3),Final_Intermediate[Burmese_Consonants],0)),LEFT(BE191,3),
IF(ISNUMBER(MATCH(LEFT(BE191,2),Final_Intermediate[Burmese_Consonants],0)),LEFT(BE191,2),
IF(ISNUMBER(MATCH(LEFT(BE191,1),Final_Intermediate[Burmese_Consonants],0)),LEFT(BE191,1),
"")))))))))))))))</f>
        <v>#VALUE!</v>
      </c>
      <c r="AH191" t="e">
        <f>IF(AND(OR(BF191="။",BF191="၊"),LEN(BF191)=1),BF191,
IF(ISNUMBER(MATCH(LEFT(BF191,7),Final_modified_Intermediate[Burmese_Consonants],0)),LEFT(BF191,7),
IF(ISNUMBER(MATCH(LEFT(BF191,6),Final_modified_Intermediate[Burmese_Consonants],0)),LEFT(BF191,6),
IF(ISNUMBER(MATCH(LEFT(BF191,5),Final_modified_Intermediate[Burmese_Consonants],0)),LEFT(BF191,5),
IF(ISNUMBER(MATCH(LEFT(BF191,4),Final_modified_Intermediate[Burmese_Consonants],0)),LEFT(BF191,4),
IF(ISNUMBER(MATCH(LEFT(BF191,3),Final_modified_Intermediate[Burmese_Consonants],0)),LEFT(BF191,3),
IF(ISNUMBER(MATCH(LEFT(BF191,2),Final_modified_Intermediate[Burmese_Consonants],0)),LEFT(BF191,2),
IF(ISNUMBER(MATCH(LEFT(BF191,1),Final_modified_Intermediate[Burmese_Consonants],0)),LEFT(BF191,1),
IF(ISNUMBER(MATCH(LEFT(BF191,7),Final_Intermediate[Burmese_Consonants],0)),LEFT(BF191,7),
IF(ISNUMBER(MATCH(LEFT(BF191,6),Final_Intermediate[Burmese_Consonants],0)),LEFT(BF191,6),
IF(ISNUMBER(MATCH(LEFT(BF191,5),Final_Intermediate[Burmese_Consonants],0)),LEFT(BF191,5),
IF(ISNUMBER(MATCH(LEFT(BF191,4),Final_Intermediate[Burmese_Consonants],0)),LEFT(BF191,4),
IF(ISNUMBER(MATCH(LEFT(BF191,3),Final_Intermediate[Burmese_Consonants],0)),LEFT(BF191,3),
IF(ISNUMBER(MATCH(LEFT(BF191,2),Final_Intermediate[Burmese_Consonants],0)),LEFT(BF191,2),
IF(ISNUMBER(MATCH(LEFT(BF191,1),Final_Intermediate[Burmese_Consonants],0)),LEFT(BF191,1),
"")))))))))))))))</f>
        <v>#VALUE!</v>
      </c>
      <c r="AI191" t="e">
        <f>IF(AND(OR(BG191="။",BG191="၊"),LEN(BG191)=1),BG191,
IF(ISNUMBER(MATCH(LEFT(BG191,7),Final_modified_Intermediate[Burmese_Consonants],0)),LEFT(BG191,7),
IF(ISNUMBER(MATCH(LEFT(BG191,6),Final_modified_Intermediate[Burmese_Consonants],0)),LEFT(BG191,6),
IF(ISNUMBER(MATCH(LEFT(BG191,5),Final_modified_Intermediate[Burmese_Consonants],0)),LEFT(BG191,5),
IF(ISNUMBER(MATCH(LEFT(BG191,4),Final_modified_Intermediate[Burmese_Consonants],0)),LEFT(BG191,4),
IF(ISNUMBER(MATCH(LEFT(BG191,3),Final_modified_Intermediate[Burmese_Consonants],0)),LEFT(BG191,3),
IF(ISNUMBER(MATCH(LEFT(BG191,2),Final_modified_Intermediate[Burmese_Consonants],0)),LEFT(BG191,2),
IF(ISNUMBER(MATCH(LEFT(BG191,1),Final_modified_Intermediate[Burmese_Consonants],0)),LEFT(BG191,1),
IF(ISNUMBER(MATCH(LEFT(BG191,7),Final_Intermediate[Burmese_Consonants],0)),LEFT(BG191,7),
IF(ISNUMBER(MATCH(LEFT(BG191,6),Final_Intermediate[Burmese_Consonants],0)),LEFT(BG191,6),
IF(ISNUMBER(MATCH(LEFT(BG191,5),Final_Intermediate[Burmese_Consonants],0)),LEFT(BG191,5),
IF(ISNUMBER(MATCH(LEFT(BG191,4),Final_Intermediate[Burmese_Consonants],0)),LEFT(BG191,4),
IF(ISNUMBER(MATCH(LEFT(BG191,3),Final_Intermediate[Burmese_Consonants],0)),LEFT(BG191,3),
IF(ISNUMBER(MATCH(LEFT(BG191,2),Final_Intermediate[Burmese_Consonants],0)),LEFT(BG191,2),
IF(ISNUMBER(MATCH(LEFT(BG191,1),Final_Intermediate[Burmese_Consonants],0)),LEFT(BG191,1),
"")))))))))))))))</f>
        <v>#VALUE!</v>
      </c>
      <c r="AJ191" t="e">
        <f>IF(AND(OR(BH191="။",BH191="၊"),LEN(BH191)=1),BH191,
IF(ISNUMBER(MATCH(LEFT(BH191,7),Final_modified_Intermediate[Burmese_Consonants],0)),LEFT(BH191,7),
IF(ISNUMBER(MATCH(LEFT(BH191,6),Final_modified_Intermediate[Burmese_Consonants],0)),LEFT(BH191,6),
IF(ISNUMBER(MATCH(LEFT(BH191,5),Final_modified_Intermediate[Burmese_Consonants],0)),LEFT(BH191,5),
IF(ISNUMBER(MATCH(LEFT(BH191,4),Final_modified_Intermediate[Burmese_Consonants],0)),LEFT(BH191,4),
IF(ISNUMBER(MATCH(LEFT(BH191,3),Final_modified_Intermediate[Burmese_Consonants],0)),LEFT(BH191,3),
IF(ISNUMBER(MATCH(LEFT(BH191,2),Final_modified_Intermediate[Burmese_Consonants],0)),LEFT(BH191,2),
IF(ISNUMBER(MATCH(LEFT(BH191,1),Final_modified_Intermediate[Burmese_Consonants],0)),LEFT(BH191,1),
IF(ISNUMBER(MATCH(LEFT(BH191,7),Final_Intermediate[Burmese_Consonants],0)),LEFT(BH191,7),
IF(ISNUMBER(MATCH(LEFT(BH191,6),Final_Intermediate[Burmese_Consonants],0)),LEFT(BH191,6),
IF(ISNUMBER(MATCH(LEFT(BH191,5),Final_Intermediate[Burmese_Consonants],0)),LEFT(BH191,5),
IF(ISNUMBER(MATCH(LEFT(BH191,4),Final_Intermediate[Burmese_Consonants],0)),LEFT(BH191,4),
IF(ISNUMBER(MATCH(LEFT(BH191,3),Final_Intermediate[Burmese_Consonants],0)),LEFT(BH191,3),
IF(ISNUMBER(MATCH(LEFT(BH191,2),Final_Intermediate[Burmese_Consonants],0)),LEFT(BH191,2),
IF(ISNUMBER(MATCH(LEFT(BH191,1),Final_Intermediate[Burmese_Consonants],0)),LEFT(BH191,1),
"")))))))))))))))</f>
        <v>#VALUE!</v>
      </c>
      <c r="AK191" t="e">
        <f>IF(AND(OR(BI191="။",BI191="၊"),LEN(BI191)=1),BI191,
IF(ISNUMBER(MATCH(LEFT(BI191,7),Final_modified_Intermediate[Burmese_Consonants],0)),LEFT(BI191,7),
IF(ISNUMBER(MATCH(LEFT(BI191,6),Final_modified_Intermediate[Burmese_Consonants],0)),LEFT(BI191,6),
IF(ISNUMBER(MATCH(LEFT(BI191,5),Final_modified_Intermediate[Burmese_Consonants],0)),LEFT(BI191,5),
IF(ISNUMBER(MATCH(LEFT(BI191,4),Final_modified_Intermediate[Burmese_Consonants],0)),LEFT(BI191,4),
IF(ISNUMBER(MATCH(LEFT(BI191,3),Final_modified_Intermediate[Burmese_Consonants],0)),LEFT(BI191,3),
IF(ISNUMBER(MATCH(LEFT(BI191,2),Final_modified_Intermediate[Burmese_Consonants],0)),LEFT(BI191,2),
IF(ISNUMBER(MATCH(LEFT(BI191,1),Final_modified_Intermediate[Burmese_Consonants],0)),LEFT(BI191,1),
IF(ISNUMBER(MATCH(LEFT(BI191,7),Final_Intermediate[Burmese_Consonants],0)),LEFT(BI191,7),
IF(ISNUMBER(MATCH(LEFT(BI191,6),Final_Intermediate[Burmese_Consonants],0)),LEFT(BI191,6),
IF(ISNUMBER(MATCH(LEFT(BI191,5),Final_Intermediate[Burmese_Consonants],0)),LEFT(BI191,5),
IF(ISNUMBER(MATCH(LEFT(BI191,4),Final_Intermediate[Burmese_Consonants],0)),LEFT(BI191,4),
IF(ISNUMBER(MATCH(LEFT(BI191,3),Final_Intermediate[Burmese_Consonants],0)),LEFT(BI191,3),
IF(ISNUMBER(MATCH(LEFT(BI191,2),Final_Intermediate[Burmese_Consonants],0)),LEFT(BI191,2),
IF(ISNUMBER(MATCH(LEFT(BI191,1),Final_Intermediate[Burmese_Consonants],0)),LEFT(BI191,1),
"")))))))))))))))</f>
        <v>#VALUE!</v>
      </c>
      <c r="AL191" t="e">
        <f>IF(AND(OR(BJ191="။",BJ191="၊"),LEN(BJ191)=1),BJ191,
IF(ISNUMBER(MATCH(LEFT(BJ191,7),Final_modified_Intermediate[Burmese_Consonants],0)),LEFT(BJ191,7),
IF(ISNUMBER(MATCH(LEFT(BJ191,6),Final_modified_Intermediate[Burmese_Consonants],0)),LEFT(BJ191,6),
IF(ISNUMBER(MATCH(LEFT(BJ191,5),Final_modified_Intermediate[Burmese_Consonants],0)),LEFT(BJ191,5),
IF(ISNUMBER(MATCH(LEFT(BJ191,4),Final_modified_Intermediate[Burmese_Consonants],0)),LEFT(BJ191,4),
IF(ISNUMBER(MATCH(LEFT(BJ191,3),Final_modified_Intermediate[Burmese_Consonants],0)),LEFT(BJ191,3),
IF(ISNUMBER(MATCH(LEFT(BJ191,2),Final_modified_Intermediate[Burmese_Consonants],0)),LEFT(BJ191,2),
IF(ISNUMBER(MATCH(LEFT(BJ191,1),Final_modified_Intermediate[Burmese_Consonants],0)),LEFT(BJ191,1),
IF(ISNUMBER(MATCH(LEFT(BJ191,7),Final_Intermediate[Burmese_Consonants],0)),LEFT(BJ191,7),
IF(ISNUMBER(MATCH(LEFT(BJ191,6),Final_Intermediate[Burmese_Consonants],0)),LEFT(BJ191,6),
IF(ISNUMBER(MATCH(LEFT(BJ191,5),Final_Intermediate[Burmese_Consonants],0)),LEFT(BJ191,5),
IF(ISNUMBER(MATCH(LEFT(BJ191,4),Final_Intermediate[Burmese_Consonants],0)),LEFT(BJ191,4),
IF(ISNUMBER(MATCH(LEFT(BJ191,3),Final_Intermediate[Burmese_Consonants],0)),LEFT(BJ191,3),
IF(ISNUMBER(MATCH(LEFT(BJ191,2),Final_Intermediate[Burmese_Consonants],0)),LEFT(BJ191,2),
IF(ISNUMBER(MATCH(LEFT(BJ191,1),Final_Intermediate[Burmese_Consonants],0)),LEFT(BJ191,1),
"")))))))))))))))</f>
        <v>#VALUE!</v>
      </c>
      <c r="AN191" t="e">
        <f>Compiler_Burmese[[#This Row],[Sr. No.]]</f>
        <v>#REF!</v>
      </c>
      <c r="AO19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1" t="e">
        <f>[2]!Vocabulary_Burmese[[#This Row],[Sr. No.]]</f>
        <v>#REF!</v>
      </c>
      <c r="BA191" t="e">
        <f>IF(Raw_data_N2_Kanji[[#This Row],[Categorie]]&lt;&gt;"","",
IF(ISNUMBER(MATCH(V,Special_list[Burmese word],0)),"",
SUBSTITUTE(Raw_data_N2_Kanji[[#This Row],[Raw]]," ","")))</f>
        <v>#VALUE!</v>
      </c>
      <c r="BB191" t="e">
        <f>RIGHT(Segregate18[[#This Row],[UPGRADE]],LEN(Segregate18[[#This Row],[UPGRADE]])-LEN(Compiler_Burmese[[#This Row],[1]]))</f>
        <v>#VALUE!</v>
      </c>
      <c r="BC191" t="e">
        <f>RIGHT(Segregate18[[#This Row],[11]],LEN(Segregate18[[#This Row],[11]])-LEN(Compiler_Burmese[[#This Row],[2]]))</f>
        <v>#VALUE!</v>
      </c>
      <c r="BD191" t="e">
        <f>RIGHT(Segregate18[[#This Row],[21]],LEN(Segregate18[[#This Row],[21]])-LEN(Compiler_Burmese[[#This Row],[3]]))</f>
        <v>#VALUE!</v>
      </c>
      <c r="BE191" t="e">
        <f>RIGHT(Segregate18[[#This Row],[31]],LEN(Segregate18[[#This Row],[31]])-LEN(Compiler_Burmese[[#This Row],[4]]))</f>
        <v>#VALUE!</v>
      </c>
      <c r="BF191" t="e">
        <f>RIGHT(Segregate18[[#This Row],[41]],LEN(Segregate18[[#This Row],[41]])-LEN(Compiler_Burmese[[#This Row],[5]]))</f>
        <v>#VALUE!</v>
      </c>
      <c r="BG191" t="e">
        <f>RIGHT(Segregate18[[#This Row],[51]],LEN(Segregate18[[#This Row],[51]])-LEN(Compiler_Burmese[[#This Row],[6]]))</f>
        <v>#VALUE!</v>
      </c>
      <c r="BH191" t="e">
        <f>RIGHT(Segregate18[[#This Row],[61]],LEN(Segregate18[[#This Row],[61]])-LEN(Compiler_Burmese[[#This Row],[7]]))</f>
        <v>#VALUE!</v>
      </c>
      <c r="BI191" t="e">
        <f>RIGHT(Segregate18[[#This Row],[71]],LEN(Segregate18[[#This Row],[71]])-LEN(Compiler_Burmese[[#This Row],[8]]))</f>
        <v>#VALUE!</v>
      </c>
      <c r="BJ191" t="e">
        <f>RIGHT(Segregate18[[#This Row],[81]],LEN(Segregate18[[#This Row],[81]])-LEN(Compiler_Burmese[[#This Row],[9]]))</f>
        <v>#VALUE!</v>
      </c>
    </row>
    <row r="192" spans="1:62" ht="15" customHeight="1" x14ac:dyDescent="0.3">
      <c r="Y192" t="e">
        <f>Segregate18[[#This Row],[Sr. No.]]</f>
        <v>#REF!</v>
      </c>
      <c r="Z192" t="e">
        <f>IF(AND(OR(BA192="။",BA192="၊"),LEN(BA192)=1),BA192,
IF(ISNUMBER(MATCH(LEFT(BA192,7),Final_modified_Intermediate[Burmese_Consonants],0)),LEFT(BA192,7),
IF(ISNUMBER(MATCH(LEFT(BA192,6),Final_modified_Intermediate[Burmese_Consonants],0)),LEFT(BA192,6),
IF(ISNUMBER(MATCH(LEFT(BA192,5),Final_modified_Intermediate[Burmese_Consonants],0)),LEFT(BA192,5),
IF(ISNUMBER(MATCH(LEFT(BA192,4),Final_modified_Intermediate[Burmese_Consonants],0)),LEFT(BA192,4),
IF(ISNUMBER(MATCH(LEFT(BA192,3),Final_modified_Intermediate[Burmese_Consonants],0)),LEFT(BA192,3),
IF(ISNUMBER(MATCH(LEFT(BA192,2),Final_modified_Intermediate[Burmese_Consonants],0)),LEFT(BA192,2),
IF(ISNUMBER(MATCH(LEFT(BA192,1),Final_modified_Intermediate[Burmese_Consonants],0)),LEFT(BA192,1),
IF(ISNUMBER(MATCH(LEFT(BA192,7),Final_Intermediate[Burmese_Consonants],0)),LEFT(BA192,7),
IF(ISNUMBER(MATCH(LEFT(BA192,6),Final_Intermediate[Burmese_Consonants],0)),LEFT(BA192,6),
IF(ISNUMBER(MATCH(LEFT(BA192,5),Final_Intermediate[Burmese_Consonants],0)),LEFT(BA192,5),
IF(ISNUMBER(MATCH(LEFT(BA192,4),Final_Intermediate[Burmese_Consonants],0)),LEFT(BA192,4),
IF(ISNUMBER(MATCH(LEFT(BA192,3),Final_Intermediate[Burmese_Consonants],0)),LEFT(BA192,3),
IF(ISNUMBER(MATCH(LEFT(BA192,2),Final_Intermediate[Burmese_Consonants],0)),LEFT(BA192,2),
IF(ISNUMBER(MATCH(LEFT(BA192,1),Final_Intermediate[Burmese_Consonants],0)),LEFT(BA192,1),
"")))))))))))))))</f>
        <v>#VALUE!</v>
      </c>
      <c r="AA19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2" t="e">
        <f>IF(AND(OR(BB192="။",BB192="၊"),LEN(BB192)=1),BB192,
IF(ISNUMBER(MATCH(LEFT(BB192,7),Final_modified_Intermediate[Burmese_Consonants],0)),LEFT(BB192,7),
IF(ISNUMBER(MATCH(LEFT(BB192,6),Final_modified_Intermediate[Burmese_Consonants],0)),LEFT(BB192,6),
IF(ISNUMBER(MATCH(LEFT(BB192,5),Final_modified_Intermediate[Burmese_Consonants],0)),LEFT(BB192,5),
IF(ISNUMBER(MATCH(LEFT(BB192,4),Final_modified_Intermediate[Burmese_Consonants],0)),LEFT(BB192,4),
IF(ISNUMBER(MATCH(LEFT(BB192,3),Final_modified_Intermediate[Burmese_Consonants],0)),LEFT(BB192,3),
IF(ISNUMBER(MATCH(LEFT(BB192,2),Final_modified_Intermediate[Burmese_Consonants],0)),LEFT(BB192,2),
IF(ISNUMBER(MATCH(LEFT(BB192,1),Final_modified_Intermediate[Burmese_Consonants],0)),LEFT(BB192,1),
IF(ISNUMBER(MATCH(LEFT(BB192,7),Final_Intermediate[Burmese_Consonants],0)),LEFT(BB192,7),
IF(ISNUMBER(MATCH(LEFT(BB192,6),Final_Intermediate[Burmese_Consonants],0)),LEFT(BB192,6),
IF(ISNUMBER(MATCH(LEFT(BB192,5),Final_Intermediate[Burmese_Consonants],0)),LEFT(BB192,5),
IF(ISNUMBER(MATCH(LEFT(BB192,4),Final_Intermediate[Burmese_Consonants],0)),LEFT(BB192,4),
IF(ISNUMBER(MATCH(LEFT(BB192,3),Final_Intermediate[Burmese_Consonants],0)),LEFT(BB192,3),
IF(ISNUMBER(MATCH(LEFT(BB192,2),Final_Intermediate[Burmese_Consonants],0)),LEFT(BB192,2),
IF(ISNUMBER(MATCH(LEFT(BB192,1),Final_Intermediate[Burmese_Consonants],0)),LEFT(BB192,1),
"")))))))))))))))</f>
        <v>#VALUE!</v>
      </c>
      <c r="AC19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2" t="e">
        <f>IF(AND(OR(BC192="။",BC192="၊"),LEN(BC192)=1),BC192,
IF(ISNUMBER(MATCH(LEFT(BC192,7),Final_modified_Intermediate[Burmese_Consonants],0)),LEFT(BC192,7),
IF(ISNUMBER(MATCH(LEFT(BC192,6),Final_modified_Intermediate[Burmese_Consonants],0)),LEFT(BC192,6),
IF(ISNUMBER(MATCH(LEFT(BC192,5),Final_modified_Intermediate[Burmese_Consonants],0)),LEFT(BC192,5),
IF(ISNUMBER(MATCH(LEFT(BC192,4),Final_modified_Intermediate[Burmese_Consonants],0)),LEFT(BC192,4),
IF(ISNUMBER(MATCH(LEFT(BC192,3),Final_modified_Intermediate[Burmese_Consonants],0)),LEFT(BC192,3),
IF(ISNUMBER(MATCH(LEFT(BC192,2),Final_modified_Intermediate[Burmese_Consonants],0)),LEFT(BC192,2),
IF(ISNUMBER(MATCH(LEFT(BC192,1),Final_modified_Intermediate[Burmese_Consonants],0)),LEFT(BC192,1),
IF(ISNUMBER(MATCH(LEFT(BC192,7),Final_Intermediate[Burmese_Consonants],0)),LEFT(BC192,7),
IF(ISNUMBER(MATCH(LEFT(BC192,6),Final_Intermediate[Burmese_Consonants],0)),LEFT(BC192,6),
IF(ISNUMBER(MATCH(LEFT(BC192,5),Final_Intermediate[Burmese_Consonants],0)),LEFT(BC192,5),
IF(ISNUMBER(MATCH(LEFT(BC192,4),Final_Intermediate[Burmese_Consonants],0)),LEFT(BC192,4),
IF(ISNUMBER(MATCH(LEFT(BC192,3),Final_Intermediate[Burmese_Consonants],0)),LEFT(BC192,3),
IF(ISNUMBER(MATCH(LEFT(BC192,2),Final_Intermediate[Burmese_Consonants],0)),LEFT(BC192,2),
IF(ISNUMBER(MATCH(LEFT(BC192,1),Final_Intermediate[Burmese_Consonants],0)),LEFT(BC192,1),
"")))))))))))))))</f>
        <v>#VALUE!</v>
      </c>
      <c r="AE19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2" t="e">
        <f>IF(AND(OR(BD192="။",BD192="၊"),LEN(BD192)=1),BD192,
IF(ISNUMBER(MATCH(LEFT(BD192,7),Final_modified_Intermediate[Burmese_Consonants],0)),LEFT(BD192,7),
IF(ISNUMBER(MATCH(LEFT(BD192,6),Final_modified_Intermediate[Burmese_Consonants],0)),LEFT(BD192,6),
IF(ISNUMBER(MATCH(LEFT(BD192,5),Final_modified_Intermediate[Burmese_Consonants],0)),LEFT(BD192,5),
IF(ISNUMBER(MATCH(LEFT(BD192,4),Final_modified_Intermediate[Burmese_Consonants],0)),LEFT(BD192,4),
IF(ISNUMBER(MATCH(LEFT(BD192,3),Final_modified_Intermediate[Burmese_Consonants],0)),LEFT(BD192,3),
IF(ISNUMBER(MATCH(LEFT(BD192,2),Final_modified_Intermediate[Burmese_Consonants],0)),LEFT(BD192,2),
IF(ISNUMBER(MATCH(LEFT(BD192,1),Final_modified_Intermediate[Burmese_Consonants],0)),LEFT(BD192,1),
IF(ISNUMBER(MATCH(LEFT(BD192,7),Final_Intermediate[Burmese_Consonants],0)),LEFT(BD192,7),
IF(ISNUMBER(MATCH(LEFT(BD192,6),Final_Intermediate[Burmese_Consonants],0)),LEFT(BD192,6),
IF(ISNUMBER(MATCH(LEFT(BD192,5),Final_Intermediate[Burmese_Consonants],0)),LEFT(BD192,5),
IF(ISNUMBER(MATCH(LEFT(BD192,4),Final_Intermediate[Burmese_Consonants],0)),LEFT(BD192,4),
IF(ISNUMBER(MATCH(LEFT(BD192,3),Final_Intermediate[Burmese_Consonants],0)),LEFT(BD192,3),
IF(ISNUMBER(MATCH(LEFT(BD192,2),Final_Intermediate[Burmese_Consonants],0)),LEFT(BD192,2),
IF(ISNUMBER(MATCH(LEFT(BD192,1),Final_Intermediate[Burmese_Consonants],0)),LEFT(BD192,1),
"")))))))))))))))</f>
        <v>#VALUE!</v>
      </c>
      <c r="AG192" t="e">
        <f>IF(AND(OR(BE192="။",BE192="၊"),LEN(BE192)=1),BE192,
IF(ISNUMBER(MATCH(LEFT(BE192,7),Final_modified_Intermediate[Burmese_Consonants],0)),LEFT(BE192,7),
IF(ISNUMBER(MATCH(LEFT(BE192,6),Final_modified_Intermediate[Burmese_Consonants],0)),LEFT(BE192,6),
IF(ISNUMBER(MATCH(LEFT(BE192,5),Final_modified_Intermediate[Burmese_Consonants],0)),LEFT(BE192,5),
IF(ISNUMBER(MATCH(LEFT(BE192,4),Final_modified_Intermediate[Burmese_Consonants],0)),LEFT(BE192,4),
IF(ISNUMBER(MATCH(LEFT(BE192,3),Final_modified_Intermediate[Burmese_Consonants],0)),LEFT(BE192,3),
IF(ISNUMBER(MATCH(LEFT(BE192,2),Final_modified_Intermediate[Burmese_Consonants],0)),LEFT(BE192,2),
IF(ISNUMBER(MATCH(LEFT(BE192,1),Final_modified_Intermediate[Burmese_Consonants],0)),LEFT(BE192,1),
IF(ISNUMBER(MATCH(LEFT(BE192,7),Final_Intermediate[Burmese_Consonants],0)),LEFT(BE192,7),
IF(ISNUMBER(MATCH(LEFT(BE192,6),Final_Intermediate[Burmese_Consonants],0)),LEFT(BE192,6),
IF(ISNUMBER(MATCH(LEFT(BE192,5),Final_Intermediate[Burmese_Consonants],0)),LEFT(BE192,5),
IF(ISNUMBER(MATCH(LEFT(BE192,4),Final_Intermediate[Burmese_Consonants],0)),LEFT(BE192,4),
IF(ISNUMBER(MATCH(LEFT(BE192,3),Final_Intermediate[Burmese_Consonants],0)),LEFT(BE192,3),
IF(ISNUMBER(MATCH(LEFT(BE192,2),Final_Intermediate[Burmese_Consonants],0)),LEFT(BE192,2),
IF(ISNUMBER(MATCH(LEFT(BE192,1),Final_Intermediate[Burmese_Consonants],0)),LEFT(BE192,1),
"")))))))))))))))</f>
        <v>#VALUE!</v>
      </c>
      <c r="AH192" t="e">
        <f>IF(AND(OR(BF192="။",BF192="၊"),LEN(BF192)=1),BF192,
IF(ISNUMBER(MATCH(LEFT(BF192,7),Final_modified_Intermediate[Burmese_Consonants],0)),LEFT(BF192,7),
IF(ISNUMBER(MATCH(LEFT(BF192,6),Final_modified_Intermediate[Burmese_Consonants],0)),LEFT(BF192,6),
IF(ISNUMBER(MATCH(LEFT(BF192,5),Final_modified_Intermediate[Burmese_Consonants],0)),LEFT(BF192,5),
IF(ISNUMBER(MATCH(LEFT(BF192,4),Final_modified_Intermediate[Burmese_Consonants],0)),LEFT(BF192,4),
IF(ISNUMBER(MATCH(LEFT(BF192,3),Final_modified_Intermediate[Burmese_Consonants],0)),LEFT(BF192,3),
IF(ISNUMBER(MATCH(LEFT(BF192,2),Final_modified_Intermediate[Burmese_Consonants],0)),LEFT(BF192,2),
IF(ISNUMBER(MATCH(LEFT(BF192,1),Final_modified_Intermediate[Burmese_Consonants],0)),LEFT(BF192,1),
IF(ISNUMBER(MATCH(LEFT(BF192,7),Final_Intermediate[Burmese_Consonants],0)),LEFT(BF192,7),
IF(ISNUMBER(MATCH(LEFT(BF192,6),Final_Intermediate[Burmese_Consonants],0)),LEFT(BF192,6),
IF(ISNUMBER(MATCH(LEFT(BF192,5),Final_Intermediate[Burmese_Consonants],0)),LEFT(BF192,5),
IF(ISNUMBER(MATCH(LEFT(BF192,4),Final_Intermediate[Burmese_Consonants],0)),LEFT(BF192,4),
IF(ISNUMBER(MATCH(LEFT(BF192,3),Final_Intermediate[Burmese_Consonants],0)),LEFT(BF192,3),
IF(ISNUMBER(MATCH(LEFT(BF192,2),Final_Intermediate[Burmese_Consonants],0)),LEFT(BF192,2),
IF(ISNUMBER(MATCH(LEFT(BF192,1),Final_Intermediate[Burmese_Consonants],0)),LEFT(BF192,1),
"")))))))))))))))</f>
        <v>#VALUE!</v>
      </c>
      <c r="AI192" t="e">
        <f>IF(AND(OR(BG192="။",BG192="၊"),LEN(BG192)=1),BG192,
IF(ISNUMBER(MATCH(LEFT(BG192,7),Final_modified_Intermediate[Burmese_Consonants],0)),LEFT(BG192,7),
IF(ISNUMBER(MATCH(LEFT(BG192,6),Final_modified_Intermediate[Burmese_Consonants],0)),LEFT(BG192,6),
IF(ISNUMBER(MATCH(LEFT(BG192,5),Final_modified_Intermediate[Burmese_Consonants],0)),LEFT(BG192,5),
IF(ISNUMBER(MATCH(LEFT(BG192,4),Final_modified_Intermediate[Burmese_Consonants],0)),LEFT(BG192,4),
IF(ISNUMBER(MATCH(LEFT(BG192,3),Final_modified_Intermediate[Burmese_Consonants],0)),LEFT(BG192,3),
IF(ISNUMBER(MATCH(LEFT(BG192,2),Final_modified_Intermediate[Burmese_Consonants],0)),LEFT(BG192,2),
IF(ISNUMBER(MATCH(LEFT(BG192,1),Final_modified_Intermediate[Burmese_Consonants],0)),LEFT(BG192,1),
IF(ISNUMBER(MATCH(LEFT(BG192,7),Final_Intermediate[Burmese_Consonants],0)),LEFT(BG192,7),
IF(ISNUMBER(MATCH(LEFT(BG192,6),Final_Intermediate[Burmese_Consonants],0)),LEFT(BG192,6),
IF(ISNUMBER(MATCH(LEFT(BG192,5),Final_Intermediate[Burmese_Consonants],0)),LEFT(BG192,5),
IF(ISNUMBER(MATCH(LEFT(BG192,4),Final_Intermediate[Burmese_Consonants],0)),LEFT(BG192,4),
IF(ISNUMBER(MATCH(LEFT(BG192,3),Final_Intermediate[Burmese_Consonants],0)),LEFT(BG192,3),
IF(ISNUMBER(MATCH(LEFT(BG192,2),Final_Intermediate[Burmese_Consonants],0)),LEFT(BG192,2),
IF(ISNUMBER(MATCH(LEFT(BG192,1),Final_Intermediate[Burmese_Consonants],0)),LEFT(BG192,1),
"")))))))))))))))</f>
        <v>#VALUE!</v>
      </c>
      <c r="AJ192" t="e">
        <f>IF(AND(OR(BH192="။",BH192="၊"),LEN(BH192)=1),BH192,
IF(ISNUMBER(MATCH(LEFT(BH192,7),Final_modified_Intermediate[Burmese_Consonants],0)),LEFT(BH192,7),
IF(ISNUMBER(MATCH(LEFT(BH192,6),Final_modified_Intermediate[Burmese_Consonants],0)),LEFT(BH192,6),
IF(ISNUMBER(MATCH(LEFT(BH192,5),Final_modified_Intermediate[Burmese_Consonants],0)),LEFT(BH192,5),
IF(ISNUMBER(MATCH(LEFT(BH192,4),Final_modified_Intermediate[Burmese_Consonants],0)),LEFT(BH192,4),
IF(ISNUMBER(MATCH(LEFT(BH192,3),Final_modified_Intermediate[Burmese_Consonants],0)),LEFT(BH192,3),
IF(ISNUMBER(MATCH(LEFT(BH192,2),Final_modified_Intermediate[Burmese_Consonants],0)),LEFT(BH192,2),
IF(ISNUMBER(MATCH(LEFT(BH192,1),Final_modified_Intermediate[Burmese_Consonants],0)),LEFT(BH192,1),
IF(ISNUMBER(MATCH(LEFT(BH192,7),Final_Intermediate[Burmese_Consonants],0)),LEFT(BH192,7),
IF(ISNUMBER(MATCH(LEFT(BH192,6),Final_Intermediate[Burmese_Consonants],0)),LEFT(BH192,6),
IF(ISNUMBER(MATCH(LEFT(BH192,5),Final_Intermediate[Burmese_Consonants],0)),LEFT(BH192,5),
IF(ISNUMBER(MATCH(LEFT(BH192,4),Final_Intermediate[Burmese_Consonants],0)),LEFT(BH192,4),
IF(ISNUMBER(MATCH(LEFT(BH192,3),Final_Intermediate[Burmese_Consonants],0)),LEFT(BH192,3),
IF(ISNUMBER(MATCH(LEFT(BH192,2),Final_Intermediate[Burmese_Consonants],0)),LEFT(BH192,2),
IF(ISNUMBER(MATCH(LEFT(BH192,1),Final_Intermediate[Burmese_Consonants],0)),LEFT(BH192,1),
"")))))))))))))))</f>
        <v>#VALUE!</v>
      </c>
      <c r="AK192" t="e">
        <f>IF(AND(OR(BI192="။",BI192="၊"),LEN(BI192)=1),BI192,
IF(ISNUMBER(MATCH(LEFT(BI192,7),Final_modified_Intermediate[Burmese_Consonants],0)),LEFT(BI192,7),
IF(ISNUMBER(MATCH(LEFT(BI192,6),Final_modified_Intermediate[Burmese_Consonants],0)),LEFT(BI192,6),
IF(ISNUMBER(MATCH(LEFT(BI192,5),Final_modified_Intermediate[Burmese_Consonants],0)),LEFT(BI192,5),
IF(ISNUMBER(MATCH(LEFT(BI192,4),Final_modified_Intermediate[Burmese_Consonants],0)),LEFT(BI192,4),
IF(ISNUMBER(MATCH(LEFT(BI192,3),Final_modified_Intermediate[Burmese_Consonants],0)),LEFT(BI192,3),
IF(ISNUMBER(MATCH(LEFT(BI192,2),Final_modified_Intermediate[Burmese_Consonants],0)),LEFT(BI192,2),
IF(ISNUMBER(MATCH(LEFT(BI192,1),Final_modified_Intermediate[Burmese_Consonants],0)),LEFT(BI192,1),
IF(ISNUMBER(MATCH(LEFT(BI192,7),Final_Intermediate[Burmese_Consonants],0)),LEFT(BI192,7),
IF(ISNUMBER(MATCH(LEFT(BI192,6),Final_Intermediate[Burmese_Consonants],0)),LEFT(BI192,6),
IF(ISNUMBER(MATCH(LEFT(BI192,5),Final_Intermediate[Burmese_Consonants],0)),LEFT(BI192,5),
IF(ISNUMBER(MATCH(LEFT(BI192,4),Final_Intermediate[Burmese_Consonants],0)),LEFT(BI192,4),
IF(ISNUMBER(MATCH(LEFT(BI192,3),Final_Intermediate[Burmese_Consonants],0)),LEFT(BI192,3),
IF(ISNUMBER(MATCH(LEFT(BI192,2),Final_Intermediate[Burmese_Consonants],0)),LEFT(BI192,2),
IF(ISNUMBER(MATCH(LEFT(BI192,1),Final_Intermediate[Burmese_Consonants],0)),LEFT(BI192,1),
"")))))))))))))))</f>
        <v>#VALUE!</v>
      </c>
      <c r="AL192" t="e">
        <f>IF(AND(OR(BJ192="။",BJ192="၊"),LEN(BJ192)=1),BJ192,
IF(ISNUMBER(MATCH(LEFT(BJ192,7),Final_modified_Intermediate[Burmese_Consonants],0)),LEFT(BJ192,7),
IF(ISNUMBER(MATCH(LEFT(BJ192,6),Final_modified_Intermediate[Burmese_Consonants],0)),LEFT(BJ192,6),
IF(ISNUMBER(MATCH(LEFT(BJ192,5),Final_modified_Intermediate[Burmese_Consonants],0)),LEFT(BJ192,5),
IF(ISNUMBER(MATCH(LEFT(BJ192,4),Final_modified_Intermediate[Burmese_Consonants],0)),LEFT(BJ192,4),
IF(ISNUMBER(MATCH(LEFT(BJ192,3),Final_modified_Intermediate[Burmese_Consonants],0)),LEFT(BJ192,3),
IF(ISNUMBER(MATCH(LEFT(BJ192,2),Final_modified_Intermediate[Burmese_Consonants],0)),LEFT(BJ192,2),
IF(ISNUMBER(MATCH(LEFT(BJ192,1),Final_modified_Intermediate[Burmese_Consonants],0)),LEFT(BJ192,1),
IF(ISNUMBER(MATCH(LEFT(BJ192,7),Final_Intermediate[Burmese_Consonants],0)),LEFT(BJ192,7),
IF(ISNUMBER(MATCH(LEFT(BJ192,6),Final_Intermediate[Burmese_Consonants],0)),LEFT(BJ192,6),
IF(ISNUMBER(MATCH(LEFT(BJ192,5),Final_Intermediate[Burmese_Consonants],0)),LEFT(BJ192,5),
IF(ISNUMBER(MATCH(LEFT(BJ192,4),Final_Intermediate[Burmese_Consonants],0)),LEFT(BJ192,4),
IF(ISNUMBER(MATCH(LEFT(BJ192,3),Final_Intermediate[Burmese_Consonants],0)),LEFT(BJ192,3),
IF(ISNUMBER(MATCH(LEFT(BJ192,2),Final_Intermediate[Burmese_Consonants],0)),LEFT(BJ192,2),
IF(ISNUMBER(MATCH(LEFT(BJ192,1),Final_Intermediate[Burmese_Consonants],0)),LEFT(BJ192,1),
"")))))))))))))))</f>
        <v>#VALUE!</v>
      </c>
      <c r="AN192" t="e">
        <f>Compiler_Burmese[[#This Row],[Sr. No.]]</f>
        <v>#REF!</v>
      </c>
      <c r="AO19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2" t="e">
        <f>[2]!Vocabulary_Burmese[[#This Row],[Sr. No.]]</f>
        <v>#REF!</v>
      </c>
      <c r="BA192" t="e">
        <f>IF(Raw_data_N2_Kanji[[#This Row],[Categorie]]&lt;&gt;"","",
IF(ISNUMBER(MATCH(V,Special_list[Burmese word],0)),"",
SUBSTITUTE(Raw_data_N2_Kanji[[#This Row],[Raw]]," ","")))</f>
        <v>#VALUE!</v>
      </c>
      <c r="BB192" t="e">
        <f>RIGHT(Segregate18[[#This Row],[UPGRADE]],LEN(Segregate18[[#This Row],[UPGRADE]])-LEN(Compiler_Burmese[[#This Row],[1]]))</f>
        <v>#VALUE!</v>
      </c>
      <c r="BC192" t="e">
        <f>RIGHT(Segregate18[[#This Row],[11]],LEN(Segregate18[[#This Row],[11]])-LEN(Compiler_Burmese[[#This Row],[2]]))</f>
        <v>#VALUE!</v>
      </c>
      <c r="BD192" t="e">
        <f>RIGHT(Segregate18[[#This Row],[21]],LEN(Segregate18[[#This Row],[21]])-LEN(Compiler_Burmese[[#This Row],[3]]))</f>
        <v>#VALUE!</v>
      </c>
      <c r="BE192" t="e">
        <f>RIGHT(Segregate18[[#This Row],[31]],LEN(Segregate18[[#This Row],[31]])-LEN(Compiler_Burmese[[#This Row],[4]]))</f>
        <v>#VALUE!</v>
      </c>
      <c r="BF192" t="e">
        <f>RIGHT(Segregate18[[#This Row],[41]],LEN(Segregate18[[#This Row],[41]])-LEN(Compiler_Burmese[[#This Row],[5]]))</f>
        <v>#VALUE!</v>
      </c>
      <c r="BG192" t="e">
        <f>RIGHT(Segregate18[[#This Row],[51]],LEN(Segregate18[[#This Row],[51]])-LEN(Compiler_Burmese[[#This Row],[6]]))</f>
        <v>#VALUE!</v>
      </c>
      <c r="BH192" t="e">
        <f>RIGHT(Segregate18[[#This Row],[61]],LEN(Segregate18[[#This Row],[61]])-LEN(Compiler_Burmese[[#This Row],[7]]))</f>
        <v>#VALUE!</v>
      </c>
      <c r="BI192" t="e">
        <f>RIGHT(Segregate18[[#This Row],[71]],LEN(Segregate18[[#This Row],[71]])-LEN(Compiler_Burmese[[#This Row],[8]]))</f>
        <v>#VALUE!</v>
      </c>
      <c r="BJ192" t="e">
        <f>RIGHT(Segregate18[[#This Row],[81]],LEN(Segregate18[[#This Row],[81]])-LEN(Compiler_Burmese[[#This Row],[9]]))</f>
        <v>#VALUE!</v>
      </c>
    </row>
    <row r="193" spans="25:62" ht="15" customHeight="1" x14ac:dyDescent="0.3">
      <c r="Y193" t="e">
        <f>Segregate18[[#This Row],[Sr. No.]]</f>
        <v>#REF!</v>
      </c>
      <c r="Z193" t="e">
        <f>IF(AND(OR(BA193="။",BA193="၊"),LEN(BA193)=1),BA193,
IF(ISNUMBER(MATCH(LEFT(BA193,7),Final_modified_Intermediate[Burmese_Consonants],0)),LEFT(BA193,7),
IF(ISNUMBER(MATCH(LEFT(BA193,6),Final_modified_Intermediate[Burmese_Consonants],0)),LEFT(BA193,6),
IF(ISNUMBER(MATCH(LEFT(BA193,5),Final_modified_Intermediate[Burmese_Consonants],0)),LEFT(BA193,5),
IF(ISNUMBER(MATCH(LEFT(BA193,4),Final_modified_Intermediate[Burmese_Consonants],0)),LEFT(BA193,4),
IF(ISNUMBER(MATCH(LEFT(BA193,3),Final_modified_Intermediate[Burmese_Consonants],0)),LEFT(BA193,3),
IF(ISNUMBER(MATCH(LEFT(BA193,2),Final_modified_Intermediate[Burmese_Consonants],0)),LEFT(BA193,2),
IF(ISNUMBER(MATCH(LEFT(BA193,1),Final_modified_Intermediate[Burmese_Consonants],0)),LEFT(BA193,1),
IF(ISNUMBER(MATCH(LEFT(BA193,7),Final_Intermediate[Burmese_Consonants],0)),LEFT(BA193,7),
IF(ISNUMBER(MATCH(LEFT(BA193,6),Final_Intermediate[Burmese_Consonants],0)),LEFT(BA193,6),
IF(ISNUMBER(MATCH(LEFT(BA193,5),Final_Intermediate[Burmese_Consonants],0)),LEFT(BA193,5),
IF(ISNUMBER(MATCH(LEFT(BA193,4),Final_Intermediate[Burmese_Consonants],0)),LEFT(BA193,4),
IF(ISNUMBER(MATCH(LEFT(BA193,3),Final_Intermediate[Burmese_Consonants],0)),LEFT(BA193,3),
IF(ISNUMBER(MATCH(LEFT(BA193,2),Final_Intermediate[Burmese_Consonants],0)),LEFT(BA193,2),
IF(ISNUMBER(MATCH(LEFT(BA193,1),Final_Intermediate[Burmese_Consonants],0)),LEFT(BA193,1),
"")))))))))))))))</f>
        <v>#VALUE!</v>
      </c>
      <c r="AA19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3" t="e">
        <f>IF(AND(OR(BB193="။",BB193="၊"),LEN(BB193)=1),BB193,
IF(ISNUMBER(MATCH(LEFT(BB193,7),Final_modified_Intermediate[Burmese_Consonants],0)),LEFT(BB193,7),
IF(ISNUMBER(MATCH(LEFT(BB193,6),Final_modified_Intermediate[Burmese_Consonants],0)),LEFT(BB193,6),
IF(ISNUMBER(MATCH(LEFT(BB193,5),Final_modified_Intermediate[Burmese_Consonants],0)),LEFT(BB193,5),
IF(ISNUMBER(MATCH(LEFT(BB193,4),Final_modified_Intermediate[Burmese_Consonants],0)),LEFT(BB193,4),
IF(ISNUMBER(MATCH(LEFT(BB193,3),Final_modified_Intermediate[Burmese_Consonants],0)),LEFT(BB193,3),
IF(ISNUMBER(MATCH(LEFT(BB193,2),Final_modified_Intermediate[Burmese_Consonants],0)),LEFT(BB193,2),
IF(ISNUMBER(MATCH(LEFT(BB193,1),Final_modified_Intermediate[Burmese_Consonants],0)),LEFT(BB193,1),
IF(ISNUMBER(MATCH(LEFT(BB193,7),Final_Intermediate[Burmese_Consonants],0)),LEFT(BB193,7),
IF(ISNUMBER(MATCH(LEFT(BB193,6),Final_Intermediate[Burmese_Consonants],0)),LEFT(BB193,6),
IF(ISNUMBER(MATCH(LEFT(BB193,5),Final_Intermediate[Burmese_Consonants],0)),LEFT(BB193,5),
IF(ISNUMBER(MATCH(LEFT(BB193,4),Final_Intermediate[Burmese_Consonants],0)),LEFT(BB193,4),
IF(ISNUMBER(MATCH(LEFT(BB193,3),Final_Intermediate[Burmese_Consonants],0)),LEFT(BB193,3),
IF(ISNUMBER(MATCH(LEFT(BB193,2),Final_Intermediate[Burmese_Consonants],0)),LEFT(BB193,2),
IF(ISNUMBER(MATCH(LEFT(BB193,1),Final_Intermediate[Burmese_Consonants],0)),LEFT(BB193,1),
"")))))))))))))))</f>
        <v>#VALUE!</v>
      </c>
      <c r="AC19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3" t="e">
        <f>IF(AND(OR(BC193="။",BC193="၊"),LEN(BC193)=1),BC193,
IF(ISNUMBER(MATCH(LEFT(BC193,7),Final_modified_Intermediate[Burmese_Consonants],0)),LEFT(BC193,7),
IF(ISNUMBER(MATCH(LEFT(BC193,6),Final_modified_Intermediate[Burmese_Consonants],0)),LEFT(BC193,6),
IF(ISNUMBER(MATCH(LEFT(BC193,5),Final_modified_Intermediate[Burmese_Consonants],0)),LEFT(BC193,5),
IF(ISNUMBER(MATCH(LEFT(BC193,4),Final_modified_Intermediate[Burmese_Consonants],0)),LEFT(BC193,4),
IF(ISNUMBER(MATCH(LEFT(BC193,3),Final_modified_Intermediate[Burmese_Consonants],0)),LEFT(BC193,3),
IF(ISNUMBER(MATCH(LEFT(BC193,2),Final_modified_Intermediate[Burmese_Consonants],0)),LEFT(BC193,2),
IF(ISNUMBER(MATCH(LEFT(BC193,1),Final_modified_Intermediate[Burmese_Consonants],0)),LEFT(BC193,1),
IF(ISNUMBER(MATCH(LEFT(BC193,7),Final_Intermediate[Burmese_Consonants],0)),LEFT(BC193,7),
IF(ISNUMBER(MATCH(LEFT(BC193,6),Final_Intermediate[Burmese_Consonants],0)),LEFT(BC193,6),
IF(ISNUMBER(MATCH(LEFT(BC193,5),Final_Intermediate[Burmese_Consonants],0)),LEFT(BC193,5),
IF(ISNUMBER(MATCH(LEFT(BC193,4),Final_Intermediate[Burmese_Consonants],0)),LEFT(BC193,4),
IF(ISNUMBER(MATCH(LEFT(BC193,3),Final_Intermediate[Burmese_Consonants],0)),LEFT(BC193,3),
IF(ISNUMBER(MATCH(LEFT(BC193,2),Final_Intermediate[Burmese_Consonants],0)),LEFT(BC193,2),
IF(ISNUMBER(MATCH(LEFT(BC193,1),Final_Intermediate[Burmese_Consonants],0)),LEFT(BC193,1),
"")))))))))))))))</f>
        <v>#VALUE!</v>
      </c>
      <c r="AE19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3" t="e">
        <f>IF(AND(OR(BD193="။",BD193="၊"),LEN(BD193)=1),BD193,
IF(ISNUMBER(MATCH(LEFT(BD193,7),Final_modified_Intermediate[Burmese_Consonants],0)),LEFT(BD193,7),
IF(ISNUMBER(MATCH(LEFT(BD193,6),Final_modified_Intermediate[Burmese_Consonants],0)),LEFT(BD193,6),
IF(ISNUMBER(MATCH(LEFT(BD193,5),Final_modified_Intermediate[Burmese_Consonants],0)),LEFT(BD193,5),
IF(ISNUMBER(MATCH(LEFT(BD193,4),Final_modified_Intermediate[Burmese_Consonants],0)),LEFT(BD193,4),
IF(ISNUMBER(MATCH(LEFT(BD193,3),Final_modified_Intermediate[Burmese_Consonants],0)),LEFT(BD193,3),
IF(ISNUMBER(MATCH(LEFT(BD193,2),Final_modified_Intermediate[Burmese_Consonants],0)),LEFT(BD193,2),
IF(ISNUMBER(MATCH(LEFT(BD193,1),Final_modified_Intermediate[Burmese_Consonants],0)),LEFT(BD193,1),
IF(ISNUMBER(MATCH(LEFT(BD193,7),Final_Intermediate[Burmese_Consonants],0)),LEFT(BD193,7),
IF(ISNUMBER(MATCH(LEFT(BD193,6),Final_Intermediate[Burmese_Consonants],0)),LEFT(BD193,6),
IF(ISNUMBER(MATCH(LEFT(BD193,5),Final_Intermediate[Burmese_Consonants],0)),LEFT(BD193,5),
IF(ISNUMBER(MATCH(LEFT(BD193,4),Final_Intermediate[Burmese_Consonants],0)),LEFT(BD193,4),
IF(ISNUMBER(MATCH(LEFT(BD193,3),Final_Intermediate[Burmese_Consonants],0)),LEFT(BD193,3),
IF(ISNUMBER(MATCH(LEFT(BD193,2),Final_Intermediate[Burmese_Consonants],0)),LEFT(BD193,2),
IF(ISNUMBER(MATCH(LEFT(BD193,1),Final_Intermediate[Burmese_Consonants],0)),LEFT(BD193,1),
"")))))))))))))))</f>
        <v>#VALUE!</v>
      </c>
      <c r="AG193" t="e">
        <f>IF(AND(OR(BE193="။",BE193="၊"),LEN(BE193)=1),BE193,
IF(ISNUMBER(MATCH(LEFT(BE193,7),Final_modified_Intermediate[Burmese_Consonants],0)),LEFT(BE193,7),
IF(ISNUMBER(MATCH(LEFT(BE193,6),Final_modified_Intermediate[Burmese_Consonants],0)),LEFT(BE193,6),
IF(ISNUMBER(MATCH(LEFT(BE193,5),Final_modified_Intermediate[Burmese_Consonants],0)),LEFT(BE193,5),
IF(ISNUMBER(MATCH(LEFT(BE193,4),Final_modified_Intermediate[Burmese_Consonants],0)),LEFT(BE193,4),
IF(ISNUMBER(MATCH(LEFT(BE193,3),Final_modified_Intermediate[Burmese_Consonants],0)),LEFT(BE193,3),
IF(ISNUMBER(MATCH(LEFT(BE193,2),Final_modified_Intermediate[Burmese_Consonants],0)),LEFT(BE193,2),
IF(ISNUMBER(MATCH(LEFT(BE193,1),Final_modified_Intermediate[Burmese_Consonants],0)),LEFT(BE193,1),
IF(ISNUMBER(MATCH(LEFT(BE193,7),Final_Intermediate[Burmese_Consonants],0)),LEFT(BE193,7),
IF(ISNUMBER(MATCH(LEFT(BE193,6),Final_Intermediate[Burmese_Consonants],0)),LEFT(BE193,6),
IF(ISNUMBER(MATCH(LEFT(BE193,5),Final_Intermediate[Burmese_Consonants],0)),LEFT(BE193,5),
IF(ISNUMBER(MATCH(LEFT(BE193,4),Final_Intermediate[Burmese_Consonants],0)),LEFT(BE193,4),
IF(ISNUMBER(MATCH(LEFT(BE193,3),Final_Intermediate[Burmese_Consonants],0)),LEFT(BE193,3),
IF(ISNUMBER(MATCH(LEFT(BE193,2),Final_Intermediate[Burmese_Consonants],0)),LEFT(BE193,2),
IF(ISNUMBER(MATCH(LEFT(BE193,1),Final_Intermediate[Burmese_Consonants],0)),LEFT(BE193,1),
"")))))))))))))))</f>
        <v>#VALUE!</v>
      </c>
      <c r="AH193" t="e">
        <f>IF(AND(OR(BF193="။",BF193="၊"),LEN(BF193)=1),BF193,
IF(ISNUMBER(MATCH(LEFT(BF193,7),Final_modified_Intermediate[Burmese_Consonants],0)),LEFT(BF193,7),
IF(ISNUMBER(MATCH(LEFT(BF193,6),Final_modified_Intermediate[Burmese_Consonants],0)),LEFT(BF193,6),
IF(ISNUMBER(MATCH(LEFT(BF193,5),Final_modified_Intermediate[Burmese_Consonants],0)),LEFT(BF193,5),
IF(ISNUMBER(MATCH(LEFT(BF193,4),Final_modified_Intermediate[Burmese_Consonants],0)),LEFT(BF193,4),
IF(ISNUMBER(MATCH(LEFT(BF193,3),Final_modified_Intermediate[Burmese_Consonants],0)),LEFT(BF193,3),
IF(ISNUMBER(MATCH(LEFT(BF193,2),Final_modified_Intermediate[Burmese_Consonants],0)),LEFT(BF193,2),
IF(ISNUMBER(MATCH(LEFT(BF193,1),Final_modified_Intermediate[Burmese_Consonants],0)),LEFT(BF193,1),
IF(ISNUMBER(MATCH(LEFT(BF193,7),Final_Intermediate[Burmese_Consonants],0)),LEFT(BF193,7),
IF(ISNUMBER(MATCH(LEFT(BF193,6),Final_Intermediate[Burmese_Consonants],0)),LEFT(BF193,6),
IF(ISNUMBER(MATCH(LEFT(BF193,5),Final_Intermediate[Burmese_Consonants],0)),LEFT(BF193,5),
IF(ISNUMBER(MATCH(LEFT(BF193,4),Final_Intermediate[Burmese_Consonants],0)),LEFT(BF193,4),
IF(ISNUMBER(MATCH(LEFT(BF193,3),Final_Intermediate[Burmese_Consonants],0)),LEFT(BF193,3),
IF(ISNUMBER(MATCH(LEFT(BF193,2),Final_Intermediate[Burmese_Consonants],0)),LEFT(BF193,2),
IF(ISNUMBER(MATCH(LEFT(BF193,1),Final_Intermediate[Burmese_Consonants],0)),LEFT(BF193,1),
"")))))))))))))))</f>
        <v>#VALUE!</v>
      </c>
      <c r="AI193" t="e">
        <f>IF(AND(OR(BG193="။",BG193="၊"),LEN(BG193)=1),BG193,
IF(ISNUMBER(MATCH(LEFT(BG193,7),Final_modified_Intermediate[Burmese_Consonants],0)),LEFT(BG193,7),
IF(ISNUMBER(MATCH(LEFT(BG193,6),Final_modified_Intermediate[Burmese_Consonants],0)),LEFT(BG193,6),
IF(ISNUMBER(MATCH(LEFT(BG193,5),Final_modified_Intermediate[Burmese_Consonants],0)),LEFT(BG193,5),
IF(ISNUMBER(MATCH(LEFT(BG193,4),Final_modified_Intermediate[Burmese_Consonants],0)),LEFT(BG193,4),
IF(ISNUMBER(MATCH(LEFT(BG193,3),Final_modified_Intermediate[Burmese_Consonants],0)),LEFT(BG193,3),
IF(ISNUMBER(MATCH(LEFT(BG193,2),Final_modified_Intermediate[Burmese_Consonants],0)),LEFT(BG193,2),
IF(ISNUMBER(MATCH(LEFT(BG193,1),Final_modified_Intermediate[Burmese_Consonants],0)),LEFT(BG193,1),
IF(ISNUMBER(MATCH(LEFT(BG193,7),Final_Intermediate[Burmese_Consonants],0)),LEFT(BG193,7),
IF(ISNUMBER(MATCH(LEFT(BG193,6),Final_Intermediate[Burmese_Consonants],0)),LEFT(BG193,6),
IF(ISNUMBER(MATCH(LEFT(BG193,5),Final_Intermediate[Burmese_Consonants],0)),LEFT(BG193,5),
IF(ISNUMBER(MATCH(LEFT(BG193,4),Final_Intermediate[Burmese_Consonants],0)),LEFT(BG193,4),
IF(ISNUMBER(MATCH(LEFT(BG193,3),Final_Intermediate[Burmese_Consonants],0)),LEFT(BG193,3),
IF(ISNUMBER(MATCH(LEFT(BG193,2),Final_Intermediate[Burmese_Consonants],0)),LEFT(BG193,2),
IF(ISNUMBER(MATCH(LEFT(BG193,1),Final_Intermediate[Burmese_Consonants],0)),LEFT(BG193,1),
"")))))))))))))))</f>
        <v>#VALUE!</v>
      </c>
      <c r="AJ193" t="e">
        <f>IF(AND(OR(BH193="။",BH193="၊"),LEN(BH193)=1),BH193,
IF(ISNUMBER(MATCH(LEFT(BH193,7),Final_modified_Intermediate[Burmese_Consonants],0)),LEFT(BH193,7),
IF(ISNUMBER(MATCH(LEFT(BH193,6),Final_modified_Intermediate[Burmese_Consonants],0)),LEFT(BH193,6),
IF(ISNUMBER(MATCH(LEFT(BH193,5),Final_modified_Intermediate[Burmese_Consonants],0)),LEFT(BH193,5),
IF(ISNUMBER(MATCH(LEFT(BH193,4),Final_modified_Intermediate[Burmese_Consonants],0)),LEFT(BH193,4),
IF(ISNUMBER(MATCH(LEFT(BH193,3),Final_modified_Intermediate[Burmese_Consonants],0)),LEFT(BH193,3),
IF(ISNUMBER(MATCH(LEFT(BH193,2),Final_modified_Intermediate[Burmese_Consonants],0)),LEFT(BH193,2),
IF(ISNUMBER(MATCH(LEFT(BH193,1),Final_modified_Intermediate[Burmese_Consonants],0)),LEFT(BH193,1),
IF(ISNUMBER(MATCH(LEFT(BH193,7),Final_Intermediate[Burmese_Consonants],0)),LEFT(BH193,7),
IF(ISNUMBER(MATCH(LEFT(BH193,6),Final_Intermediate[Burmese_Consonants],0)),LEFT(BH193,6),
IF(ISNUMBER(MATCH(LEFT(BH193,5),Final_Intermediate[Burmese_Consonants],0)),LEFT(BH193,5),
IF(ISNUMBER(MATCH(LEFT(BH193,4),Final_Intermediate[Burmese_Consonants],0)),LEFT(BH193,4),
IF(ISNUMBER(MATCH(LEFT(BH193,3),Final_Intermediate[Burmese_Consonants],0)),LEFT(BH193,3),
IF(ISNUMBER(MATCH(LEFT(BH193,2),Final_Intermediate[Burmese_Consonants],0)),LEFT(BH193,2),
IF(ISNUMBER(MATCH(LEFT(BH193,1),Final_Intermediate[Burmese_Consonants],0)),LEFT(BH193,1),
"")))))))))))))))</f>
        <v>#VALUE!</v>
      </c>
      <c r="AK193" t="e">
        <f>IF(AND(OR(BI193="။",BI193="၊"),LEN(BI193)=1),BI193,
IF(ISNUMBER(MATCH(LEFT(BI193,7),Final_modified_Intermediate[Burmese_Consonants],0)),LEFT(BI193,7),
IF(ISNUMBER(MATCH(LEFT(BI193,6),Final_modified_Intermediate[Burmese_Consonants],0)),LEFT(BI193,6),
IF(ISNUMBER(MATCH(LEFT(BI193,5),Final_modified_Intermediate[Burmese_Consonants],0)),LEFT(BI193,5),
IF(ISNUMBER(MATCH(LEFT(BI193,4),Final_modified_Intermediate[Burmese_Consonants],0)),LEFT(BI193,4),
IF(ISNUMBER(MATCH(LEFT(BI193,3),Final_modified_Intermediate[Burmese_Consonants],0)),LEFT(BI193,3),
IF(ISNUMBER(MATCH(LEFT(BI193,2),Final_modified_Intermediate[Burmese_Consonants],0)),LEFT(BI193,2),
IF(ISNUMBER(MATCH(LEFT(BI193,1),Final_modified_Intermediate[Burmese_Consonants],0)),LEFT(BI193,1),
IF(ISNUMBER(MATCH(LEFT(BI193,7),Final_Intermediate[Burmese_Consonants],0)),LEFT(BI193,7),
IF(ISNUMBER(MATCH(LEFT(BI193,6),Final_Intermediate[Burmese_Consonants],0)),LEFT(BI193,6),
IF(ISNUMBER(MATCH(LEFT(BI193,5),Final_Intermediate[Burmese_Consonants],0)),LEFT(BI193,5),
IF(ISNUMBER(MATCH(LEFT(BI193,4),Final_Intermediate[Burmese_Consonants],0)),LEFT(BI193,4),
IF(ISNUMBER(MATCH(LEFT(BI193,3),Final_Intermediate[Burmese_Consonants],0)),LEFT(BI193,3),
IF(ISNUMBER(MATCH(LEFT(BI193,2),Final_Intermediate[Burmese_Consonants],0)),LEFT(BI193,2),
IF(ISNUMBER(MATCH(LEFT(BI193,1),Final_Intermediate[Burmese_Consonants],0)),LEFT(BI193,1),
"")))))))))))))))</f>
        <v>#VALUE!</v>
      </c>
      <c r="AL193" t="e">
        <f>IF(AND(OR(BJ193="။",BJ193="၊"),LEN(BJ193)=1),BJ193,
IF(ISNUMBER(MATCH(LEFT(BJ193,7),Final_modified_Intermediate[Burmese_Consonants],0)),LEFT(BJ193,7),
IF(ISNUMBER(MATCH(LEFT(BJ193,6),Final_modified_Intermediate[Burmese_Consonants],0)),LEFT(BJ193,6),
IF(ISNUMBER(MATCH(LEFT(BJ193,5),Final_modified_Intermediate[Burmese_Consonants],0)),LEFT(BJ193,5),
IF(ISNUMBER(MATCH(LEFT(BJ193,4),Final_modified_Intermediate[Burmese_Consonants],0)),LEFT(BJ193,4),
IF(ISNUMBER(MATCH(LEFT(BJ193,3),Final_modified_Intermediate[Burmese_Consonants],0)),LEFT(BJ193,3),
IF(ISNUMBER(MATCH(LEFT(BJ193,2),Final_modified_Intermediate[Burmese_Consonants],0)),LEFT(BJ193,2),
IF(ISNUMBER(MATCH(LEFT(BJ193,1),Final_modified_Intermediate[Burmese_Consonants],0)),LEFT(BJ193,1),
IF(ISNUMBER(MATCH(LEFT(BJ193,7),Final_Intermediate[Burmese_Consonants],0)),LEFT(BJ193,7),
IF(ISNUMBER(MATCH(LEFT(BJ193,6),Final_Intermediate[Burmese_Consonants],0)),LEFT(BJ193,6),
IF(ISNUMBER(MATCH(LEFT(BJ193,5),Final_Intermediate[Burmese_Consonants],0)),LEFT(BJ193,5),
IF(ISNUMBER(MATCH(LEFT(BJ193,4),Final_Intermediate[Burmese_Consonants],0)),LEFT(BJ193,4),
IF(ISNUMBER(MATCH(LEFT(BJ193,3),Final_Intermediate[Burmese_Consonants],0)),LEFT(BJ193,3),
IF(ISNUMBER(MATCH(LEFT(BJ193,2),Final_Intermediate[Burmese_Consonants],0)),LEFT(BJ193,2),
IF(ISNUMBER(MATCH(LEFT(BJ193,1),Final_Intermediate[Burmese_Consonants],0)),LEFT(BJ193,1),
"")))))))))))))))</f>
        <v>#VALUE!</v>
      </c>
      <c r="AN193" t="e">
        <f>Compiler_Burmese[[#This Row],[Sr. No.]]</f>
        <v>#REF!</v>
      </c>
      <c r="AO19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3" t="e">
        <f>[2]!Vocabulary_Burmese[[#This Row],[Sr. No.]]</f>
        <v>#REF!</v>
      </c>
      <c r="BA193" t="e">
        <f>IF(Raw_data_N2_Kanji[[#This Row],[Categorie]]&lt;&gt;"","",
IF(ISNUMBER(MATCH(V,Special_list[Burmese word],0)),"",
SUBSTITUTE(Raw_data_N2_Kanji[[#This Row],[Raw]]," ","")))</f>
        <v>#VALUE!</v>
      </c>
      <c r="BB193" t="e">
        <f>RIGHT(Segregate18[[#This Row],[UPGRADE]],LEN(Segregate18[[#This Row],[UPGRADE]])-LEN(Compiler_Burmese[[#This Row],[1]]))</f>
        <v>#VALUE!</v>
      </c>
      <c r="BC193" t="e">
        <f>RIGHT(Segregate18[[#This Row],[11]],LEN(Segregate18[[#This Row],[11]])-LEN(Compiler_Burmese[[#This Row],[2]]))</f>
        <v>#VALUE!</v>
      </c>
      <c r="BD193" t="e">
        <f>RIGHT(Segregate18[[#This Row],[21]],LEN(Segregate18[[#This Row],[21]])-LEN(Compiler_Burmese[[#This Row],[3]]))</f>
        <v>#VALUE!</v>
      </c>
      <c r="BE193" t="e">
        <f>RIGHT(Segregate18[[#This Row],[31]],LEN(Segregate18[[#This Row],[31]])-LEN(Compiler_Burmese[[#This Row],[4]]))</f>
        <v>#VALUE!</v>
      </c>
      <c r="BF193" t="e">
        <f>RIGHT(Segregate18[[#This Row],[41]],LEN(Segregate18[[#This Row],[41]])-LEN(Compiler_Burmese[[#This Row],[5]]))</f>
        <v>#VALUE!</v>
      </c>
      <c r="BG193" t="e">
        <f>RIGHT(Segregate18[[#This Row],[51]],LEN(Segregate18[[#This Row],[51]])-LEN(Compiler_Burmese[[#This Row],[6]]))</f>
        <v>#VALUE!</v>
      </c>
      <c r="BH193" t="e">
        <f>RIGHT(Segregate18[[#This Row],[61]],LEN(Segregate18[[#This Row],[61]])-LEN(Compiler_Burmese[[#This Row],[7]]))</f>
        <v>#VALUE!</v>
      </c>
      <c r="BI193" t="e">
        <f>RIGHT(Segregate18[[#This Row],[71]],LEN(Segregate18[[#This Row],[71]])-LEN(Compiler_Burmese[[#This Row],[8]]))</f>
        <v>#VALUE!</v>
      </c>
      <c r="BJ193" t="e">
        <f>RIGHT(Segregate18[[#This Row],[81]],LEN(Segregate18[[#This Row],[81]])-LEN(Compiler_Burmese[[#This Row],[9]]))</f>
        <v>#VALUE!</v>
      </c>
    </row>
    <row r="194" spans="25:62" ht="15" customHeight="1" x14ac:dyDescent="0.3">
      <c r="Y194" t="e">
        <f>Segregate18[[#This Row],[Sr. No.]]</f>
        <v>#REF!</v>
      </c>
      <c r="Z194" t="e">
        <f>IF(AND(OR(BA194="။",BA194="၊"),LEN(BA194)=1),BA194,
IF(ISNUMBER(MATCH(LEFT(BA194,7),Final_modified_Intermediate[Burmese_Consonants],0)),LEFT(BA194,7),
IF(ISNUMBER(MATCH(LEFT(BA194,6),Final_modified_Intermediate[Burmese_Consonants],0)),LEFT(BA194,6),
IF(ISNUMBER(MATCH(LEFT(BA194,5),Final_modified_Intermediate[Burmese_Consonants],0)),LEFT(BA194,5),
IF(ISNUMBER(MATCH(LEFT(BA194,4),Final_modified_Intermediate[Burmese_Consonants],0)),LEFT(BA194,4),
IF(ISNUMBER(MATCH(LEFT(BA194,3),Final_modified_Intermediate[Burmese_Consonants],0)),LEFT(BA194,3),
IF(ISNUMBER(MATCH(LEFT(BA194,2),Final_modified_Intermediate[Burmese_Consonants],0)),LEFT(BA194,2),
IF(ISNUMBER(MATCH(LEFT(BA194,1),Final_modified_Intermediate[Burmese_Consonants],0)),LEFT(BA194,1),
IF(ISNUMBER(MATCH(LEFT(BA194,7),Final_Intermediate[Burmese_Consonants],0)),LEFT(BA194,7),
IF(ISNUMBER(MATCH(LEFT(BA194,6),Final_Intermediate[Burmese_Consonants],0)),LEFT(BA194,6),
IF(ISNUMBER(MATCH(LEFT(BA194,5),Final_Intermediate[Burmese_Consonants],0)),LEFT(BA194,5),
IF(ISNUMBER(MATCH(LEFT(BA194,4),Final_Intermediate[Burmese_Consonants],0)),LEFT(BA194,4),
IF(ISNUMBER(MATCH(LEFT(BA194,3),Final_Intermediate[Burmese_Consonants],0)),LEFT(BA194,3),
IF(ISNUMBER(MATCH(LEFT(BA194,2),Final_Intermediate[Burmese_Consonants],0)),LEFT(BA194,2),
IF(ISNUMBER(MATCH(LEFT(BA194,1),Final_Intermediate[Burmese_Consonants],0)),LEFT(BA194,1),
"")))))))))))))))</f>
        <v>#VALUE!</v>
      </c>
      <c r="AA19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4" t="e">
        <f>IF(AND(OR(BB194="။",BB194="၊"),LEN(BB194)=1),BB194,
IF(ISNUMBER(MATCH(LEFT(BB194,7),Final_modified_Intermediate[Burmese_Consonants],0)),LEFT(BB194,7),
IF(ISNUMBER(MATCH(LEFT(BB194,6),Final_modified_Intermediate[Burmese_Consonants],0)),LEFT(BB194,6),
IF(ISNUMBER(MATCH(LEFT(BB194,5),Final_modified_Intermediate[Burmese_Consonants],0)),LEFT(BB194,5),
IF(ISNUMBER(MATCH(LEFT(BB194,4),Final_modified_Intermediate[Burmese_Consonants],0)),LEFT(BB194,4),
IF(ISNUMBER(MATCH(LEFT(BB194,3),Final_modified_Intermediate[Burmese_Consonants],0)),LEFT(BB194,3),
IF(ISNUMBER(MATCH(LEFT(BB194,2),Final_modified_Intermediate[Burmese_Consonants],0)),LEFT(BB194,2),
IF(ISNUMBER(MATCH(LEFT(BB194,1),Final_modified_Intermediate[Burmese_Consonants],0)),LEFT(BB194,1),
IF(ISNUMBER(MATCH(LEFT(BB194,7),Final_Intermediate[Burmese_Consonants],0)),LEFT(BB194,7),
IF(ISNUMBER(MATCH(LEFT(BB194,6),Final_Intermediate[Burmese_Consonants],0)),LEFT(BB194,6),
IF(ISNUMBER(MATCH(LEFT(BB194,5),Final_Intermediate[Burmese_Consonants],0)),LEFT(BB194,5),
IF(ISNUMBER(MATCH(LEFT(BB194,4),Final_Intermediate[Burmese_Consonants],0)),LEFT(BB194,4),
IF(ISNUMBER(MATCH(LEFT(BB194,3),Final_Intermediate[Burmese_Consonants],0)),LEFT(BB194,3),
IF(ISNUMBER(MATCH(LEFT(BB194,2),Final_Intermediate[Burmese_Consonants],0)),LEFT(BB194,2),
IF(ISNUMBER(MATCH(LEFT(BB194,1),Final_Intermediate[Burmese_Consonants],0)),LEFT(BB194,1),
"")))))))))))))))</f>
        <v>#VALUE!</v>
      </c>
      <c r="AC19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4" t="e">
        <f>IF(AND(OR(BC194="။",BC194="၊"),LEN(BC194)=1),BC194,
IF(ISNUMBER(MATCH(LEFT(BC194,7),Final_modified_Intermediate[Burmese_Consonants],0)),LEFT(BC194,7),
IF(ISNUMBER(MATCH(LEFT(BC194,6),Final_modified_Intermediate[Burmese_Consonants],0)),LEFT(BC194,6),
IF(ISNUMBER(MATCH(LEFT(BC194,5),Final_modified_Intermediate[Burmese_Consonants],0)),LEFT(BC194,5),
IF(ISNUMBER(MATCH(LEFT(BC194,4),Final_modified_Intermediate[Burmese_Consonants],0)),LEFT(BC194,4),
IF(ISNUMBER(MATCH(LEFT(BC194,3),Final_modified_Intermediate[Burmese_Consonants],0)),LEFT(BC194,3),
IF(ISNUMBER(MATCH(LEFT(BC194,2),Final_modified_Intermediate[Burmese_Consonants],0)),LEFT(BC194,2),
IF(ISNUMBER(MATCH(LEFT(BC194,1),Final_modified_Intermediate[Burmese_Consonants],0)),LEFT(BC194,1),
IF(ISNUMBER(MATCH(LEFT(BC194,7),Final_Intermediate[Burmese_Consonants],0)),LEFT(BC194,7),
IF(ISNUMBER(MATCH(LEFT(BC194,6),Final_Intermediate[Burmese_Consonants],0)),LEFT(BC194,6),
IF(ISNUMBER(MATCH(LEFT(BC194,5),Final_Intermediate[Burmese_Consonants],0)),LEFT(BC194,5),
IF(ISNUMBER(MATCH(LEFT(BC194,4),Final_Intermediate[Burmese_Consonants],0)),LEFT(BC194,4),
IF(ISNUMBER(MATCH(LEFT(BC194,3),Final_Intermediate[Burmese_Consonants],0)),LEFT(BC194,3),
IF(ISNUMBER(MATCH(LEFT(BC194,2),Final_Intermediate[Burmese_Consonants],0)),LEFT(BC194,2),
IF(ISNUMBER(MATCH(LEFT(BC194,1),Final_Intermediate[Burmese_Consonants],0)),LEFT(BC194,1),
"")))))))))))))))</f>
        <v>#VALUE!</v>
      </c>
      <c r="AE19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4" t="e">
        <f>IF(AND(OR(BD194="။",BD194="၊"),LEN(BD194)=1),BD194,
IF(ISNUMBER(MATCH(LEFT(BD194,7),Final_modified_Intermediate[Burmese_Consonants],0)),LEFT(BD194,7),
IF(ISNUMBER(MATCH(LEFT(BD194,6),Final_modified_Intermediate[Burmese_Consonants],0)),LEFT(BD194,6),
IF(ISNUMBER(MATCH(LEFT(BD194,5),Final_modified_Intermediate[Burmese_Consonants],0)),LEFT(BD194,5),
IF(ISNUMBER(MATCH(LEFT(BD194,4),Final_modified_Intermediate[Burmese_Consonants],0)),LEFT(BD194,4),
IF(ISNUMBER(MATCH(LEFT(BD194,3),Final_modified_Intermediate[Burmese_Consonants],0)),LEFT(BD194,3),
IF(ISNUMBER(MATCH(LEFT(BD194,2),Final_modified_Intermediate[Burmese_Consonants],0)),LEFT(BD194,2),
IF(ISNUMBER(MATCH(LEFT(BD194,1),Final_modified_Intermediate[Burmese_Consonants],0)),LEFT(BD194,1),
IF(ISNUMBER(MATCH(LEFT(BD194,7),Final_Intermediate[Burmese_Consonants],0)),LEFT(BD194,7),
IF(ISNUMBER(MATCH(LEFT(BD194,6),Final_Intermediate[Burmese_Consonants],0)),LEFT(BD194,6),
IF(ISNUMBER(MATCH(LEFT(BD194,5),Final_Intermediate[Burmese_Consonants],0)),LEFT(BD194,5),
IF(ISNUMBER(MATCH(LEFT(BD194,4),Final_Intermediate[Burmese_Consonants],0)),LEFT(BD194,4),
IF(ISNUMBER(MATCH(LEFT(BD194,3),Final_Intermediate[Burmese_Consonants],0)),LEFT(BD194,3),
IF(ISNUMBER(MATCH(LEFT(BD194,2),Final_Intermediate[Burmese_Consonants],0)),LEFT(BD194,2),
IF(ISNUMBER(MATCH(LEFT(BD194,1),Final_Intermediate[Burmese_Consonants],0)),LEFT(BD194,1),
"")))))))))))))))</f>
        <v>#VALUE!</v>
      </c>
      <c r="AG194" t="e">
        <f>IF(AND(OR(BE194="။",BE194="၊"),LEN(BE194)=1),BE194,
IF(ISNUMBER(MATCH(LEFT(BE194,7),Final_modified_Intermediate[Burmese_Consonants],0)),LEFT(BE194,7),
IF(ISNUMBER(MATCH(LEFT(BE194,6),Final_modified_Intermediate[Burmese_Consonants],0)),LEFT(BE194,6),
IF(ISNUMBER(MATCH(LEFT(BE194,5),Final_modified_Intermediate[Burmese_Consonants],0)),LEFT(BE194,5),
IF(ISNUMBER(MATCH(LEFT(BE194,4),Final_modified_Intermediate[Burmese_Consonants],0)),LEFT(BE194,4),
IF(ISNUMBER(MATCH(LEFT(BE194,3),Final_modified_Intermediate[Burmese_Consonants],0)),LEFT(BE194,3),
IF(ISNUMBER(MATCH(LEFT(BE194,2),Final_modified_Intermediate[Burmese_Consonants],0)),LEFT(BE194,2),
IF(ISNUMBER(MATCH(LEFT(BE194,1),Final_modified_Intermediate[Burmese_Consonants],0)),LEFT(BE194,1),
IF(ISNUMBER(MATCH(LEFT(BE194,7),Final_Intermediate[Burmese_Consonants],0)),LEFT(BE194,7),
IF(ISNUMBER(MATCH(LEFT(BE194,6),Final_Intermediate[Burmese_Consonants],0)),LEFT(BE194,6),
IF(ISNUMBER(MATCH(LEFT(BE194,5),Final_Intermediate[Burmese_Consonants],0)),LEFT(BE194,5),
IF(ISNUMBER(MATCH(LEFT(BE194,4),Final_Intermediate[Burmese_Consonants],0)),LEFT(BE194,4),
IF(ISNUMBER(MATCH(LEFT(BE194,3),Final_Intermediate[Burmese_Consonants],0)),LEFT(BE194,3),
IF(ISNUMBER(MATCH(LEFT(BE194,2),Final_Intermediate[Burmese_Consonants],0)),LEFT(BE194,2),
IF(ISNUMBER(MATCH(LEFT(BE194,1),Final_Intermediate[Burmese_Consonants],0)),LEFT(BE194,1),
"")))))))))))))))</f>
        <v>#VALUE!</v>
      </c>
      <c r="AH194" t="e">
        <f>IF(AND(OR(BF194="။",BF194="၊"),LEN(BF194)=1),BF194,
IF(ISNUMBER(MATCH(LEFT(BF194,7),Final_modified_Intermediate[Burmese_Consonants],0)),LEFT(BF194,7),
IF(ISNUMBER(MATCH(LEFT(BF194,6),Final_modified_Intermediate[Burmese_Consonants],0)),LEFT(BF194,6),
IF(ISNUMBER(MATCH(LEFT(BF194,5),Final_modified_Intermediate[Burmese_Consonants],0)),LEFT(BF194,5),
IF(ISNUMBER(MATCH(LEFT(BF194,4),Final_modified_Intermediate[Burmese_Consonants],0)),LEFT(BF194,4),
IF(ISNUMBER(MATCH(LEFT(BF194,3),Final_modified_Intermediate[Burmese_Consonants],0)),LEFT(BF194,3),
IF(ISNUMBER(MATCH(LEFT(BF194,2),Final_modified_Intermediate[Burmese_Consonants],0)),LEFT(BF194,2),
IF(ISNUMBER(MATCH(LEFT(BF194,1),Final_modified_Intermediate[Burmese_Consonants],0)),LEFT(BF194,1),
IF(ISNUMBER(MATCH(LEFT(BF194,7),Final_Intermediate[Burmese_Consonants],0)),LEFT(BF194,7),
IF(ISNUMBER(MATCH(LEFT(BF194,6),Final_Intermediate[Burmese_Consonants],0)),LEFT(BF194,6),
IF(ISNUMBER(MATCH(LEFT(BF194,5),Final_Intermediate[Burmese_Consonants],0)),LEFT(BF194,5),
IF(ISNUMBER(MATCH(LEFT(BF194,4),Final_Intermediate[Burmese_Consonants],0)),LEFT(BF194,4),
IF(ISNUMBER(MATCH(LEFT(BF194,3),Final_Intermediate[Burmese_Consonants],0)),LEFT(BF194,3),
IF(ISNUMBER(MATCH(LEFT(BF194,2),Final_Intermediate[Burmese_Consonants],0)),LEFT(BF194,2),
IF(ISNUMBER(MATCH(LEFT(BF194,1),Final_Intermediate[Burmese_Consonants],0)),LEFT(BF194,1),
"")))))))))))))))</f>
        <v>#VALUE!</v>
      </c>
      <c r="AI194" t="e">
        <f>IF(AND(OR(BG194="။",BG194="၊"),LEN(BG194)=1),BG194,
IF(ISNUMBER(MATCH(LEFT(BG194,7),Final_modified_Intermediate[Burmese_Consonants],0)),LEFT(BG194,7),
IF(ISNUMBER(MATCH(LEFT(BG194,6),Final_modified_Intermediate[Burmese_Consonants],0)),LEFT(BG194,6),
IF(ISNUMBER(MATCH(LEFT(BG194,5),Final_modified_Intermediate[Burmese_Consonants],0)),LEFT(BG194,5),
IF(ISNUMBER(MATCH(LEFT(BG194,4),Final_modified_Intermediate[Burmese_Consonants],0)),LEFT(BG194,4),
IF(ISNUMBER(MATCH(LEFT(BG194,3),Final_modified_Intermediate[Burmese_Consonants],0)),LEFT(BG194,3),
IF(ISNUMBER(MATCH(LEFT(BG194,2),Final_modified_Intermediate[Burmese_Consonants],0)),LEFT(BG194,2),
IF(ISNUMBER(MATCH(LEFT(BG194,1),Final_modified_Intermediate[Burmese_Consonants],0)),LEFT(BG194,1),
IF(ISNUMBER(MATCH(LEFT(BG194,7),Final_Intermediate[Burmese_Consonants],0)),LEFT(BG194,7),
IF(ISNUMBER(MATCH(LEFT(BG194,6),Final_Intermediate[Burmese_Consonants],0)),LEFT(BG194,6),
IF(ISNUMBER(MATCH(LEFT(BG194,5),Final_Intermediate[Burmese_Consonants],0)),LEFT(BG194,5),
IF(ISNUMBER(MATCH(LEFT(BG194,4),Final_Intermediate[Burmese_Consonants],0)),LEFT(BG194,4),
IF(ISNUMBER(MATCH(LEFT(BG194,3),Final_Intermediate[Burmese_Consonants],0)),LEFT(BG194,3),
IF(ISNUMBER(MATCH(LEFT(BG194,2),Final_Intermediate[Burmese_Consonants],0)),LEFT(BG194,2),
IF(ISNUMBER(MATCH(LEFT(BG194,1),Final_Intermediate[Burmese_Consonants],0)),LEFT(BG194,1),
"")))))))))))))))</f>
        <v>#VALUE!</v>
      </c>
      <c r="AJ194" t="e">
        <f>IF(AND(OR(BH194="။",BH194="၊"),LEN(BH194)=1),BH194,
IF(ISNUMBER(MATCH(LEFT(BH194,7),Final_modified_Intermediate[Burmese_Consonants],0)),LEFT(BH194,7),
IF(ISNUMBER(MATCH(LEFT(BH194,6),Final_modified_Intermediate[Burmese_Consonants],0)),LEFT(BH194,6),
IF(ISNUMBER(MATCH(LEFT(BH194,5),Final_modified_Intermediate[Burmese_Consonants],0)),LEFT(BH194,5),
IF(ISNUMBER(MATCH(LEFT(BH194,4),Final_modified_Intermediate[Burmese_Consonants],0)),LEFT(BH194,4),
IF(ISNUMBER(MATCH(LEFT(BH194,3),Final_modified_Intermediate[Burmese_Consonants],0)),LEFT(BH194,3),
IF(ISNUMBER(MATCH(LEFT(BH194,2),Final_modified_Intermediate[Burmese_Consonants],0)),LEFT(BH194,2),
IF(ISNUMBER(MATCH(LEFT(BH194,1),Final_modified_Intermediate[Burmese_Consonants],0)),LEFT(BH194,1),
IF(ISNUMBER(MATCH(LEFT(BH194,7),Final_Intermediate[Burmese_Consonants],0)),LEFT(BH194,7),
IF(ISNUMBER(MATCH(LEFT(BH194,6),Final_Intermediate[Burmese_Consonants],0)),LEFT(BH194,6),
IF(ISNUMBER(MATCH(LEFT(BH194,5),Final_Intermediate[Burmese_Consonants],0)),LEFT(BH194,5),
IF(ISNUMBER(MATCH(LEFT(BH194,4),Final_Intermediate[Burmese_Consonants],0)),LEFT(BH194,4),
IF(ISNUMBER(MATCH(LEFT(BH194,3),Final_Intermediate[Burmese_Consonants],0)),LEFT(BH194,3),
IF(ISNUMBER(MATCH(LEFT(BH194,2),Final_Intermediate[Burmese_Consonants],0)),LEFT(BH194,2),
IF(ISNUMBER(MATCH(LEFT(BH194,1),Final_Intermediate[Burmese_Consonants],0)),LEFT(BH194,1),
"")))))))))))))))</f>
        <v>#VALUE!</v>
      </c>
      <c r="AK194" t="e">
        <f>IF(AND(OR(BI194="။",BI194="၊"),LEN(BI194)=1),BI194,
IF(ISNUMBER(MATCH(LEFT(BI194,7),Final_modified_Intermediate[Burmese_Consonants],0)),LEFT(BI194,7),
IF(ISNUMBER(MATCH(LEFT(BI194,6),Final_modified_Intermediate[Burmese_Consonants],0)),LEFT(BI194,6),
IF(ISNUMBER(MATCH(LEFT(BI194,5),Final_modified_Intermediate[Burmese_Consonants],0)),LEFT(BI194,5),
IF(ISNUMBER(MATCH(LEFT(BI194,4),Final_modified_Intermediate[Burmese_Consonants],0)),LEFT(BI194,4),
IF(ISNUMBER(MATCH(LEFT(BI194,3),Final_modified_Intermediate[Burmese_Consonants],0)),LEFT(BI194,3),
IF(ISNUMBER(MATCH(LEFT(BI194,2),Final_modified_Intermediate[Burmese_Consonants],0)),LEFT(BI194,2),
IF(ISNUMBER(MATCH(LEFT(BI194,1),Final_modified_Intermediate[Burmese_Consonants],0)),LEFT(BI194,1),
IF(ISNUMBER(MATCH(LEFT(BI194,7),Final_Intermediate[Burmese_Consonants],0)),LEFT(BI194,7),
IF(ISNUMBER(MATCH(LEFT(BI194,6),Final_Intermediate[Burmese_Consonants],0)),LEFT(BI194,6),
IF(ISNUMBER(MATCH(LEFT(BI194,5),Final_Intermediate[Burmese_Consonants],0)),LEFT(BI194,5),
IF(ISNUMBER(MATCH(LEFT(BI194,4),Final_Intermediate[Burmese_Consonants],0)),LEFT(BI194,4),
IF(ISNUMBER(MATCH(LEFT(BI194,3),Final_Intermediate[Burmese_Consonants],0)),LEFT(BI194,3),
IF(ISNUMBER(MATCH(LEFT(BI194,2),Final_Intermediate[Burmese_Consonants],0)),LEFT(BI194,2),
IF(ISNUMBER(MATCH(LEFT(BI194,1),Final_Intermediate[Burmese_Consonants],0)),LEFT(BI194,1),
"")))))))))))))))</f>
        <v>#VALUE!</v>
      </c>
      <c r="AL194" t="e">
        <f>IF(AND(OR(BJ194="။",BJ194="၊"),LEN(BJ194)=1),BJ194,
IF(ISNUMBER(MATCH(LEFT(BJ194,7),Final_modified_Intermediate[Burmese_Consonants],0)),LEFT(BJ194,7),
IF(ISNUMBER(MATCH(LEFT(BJ194,6),Final_modified_Intermediate[Burmese_Consonants],0)),LEFT(BJ194,6),
IF(ISNUMBER(MATCH(LEFT(BJ194,5),Final_modified_Intermediate[Burmese_Consonants],0)),LEFT(BJ194,5),
IF(ISNUMBER(MATCH(LEFT(BJ194,4),Final_modified_Intermediate[Burmese_Consonants],0)),LEFT(BJ194,4),
IF(ISNUMBER(MATCH(LEFT(BJ194,3),Final_modified_Intermediate[Burmese_Consonants],0)),LEFT(BJ194,3),
IF(ISNUMBER(MATCH(LEFT(BJ194,2),Final_modified_Intermediate[Burmese_Consonants],0)),LEFT(BJ194,2),
IF(ISNUMBER(MATCH(LEFT(BJ194,1),Final_modified_Intermediate[Burmese_Consonants],0)),LEFT(BJ194,1),
IF(ISNUMBER(MATCH(LEFT(BJ194,7),Final_Intermediate[Burmese_Consonants],0)),LEFT(BJ194,7),
IF(ISNUMBER(MATCH(LEFT(BJ194,6),Final_Intermediate[Burmese_Consonants],0)),LEFT(BJ194,6),
IF(ISNUMBER(MATCH(LEFT(BJ194,5),Final_Intermediate[Burmese_Consonants],0)),LEFT(BJ194,5),
IF(ISNUMBER(MATCH(LEFT(BJ194,4),Final_Intermediate[Burmese_Consonants],0)),LEFT(BJ194,4),
IF(ISNUMBER(MATCH(LEFT(BJ194,3),Final_Intermediate[Burmese_Consonants],0)),LEFT(BJ194,3),
IF(ISNUMBER(MATCH(LEFT(BJ194,2),Final_Intermediate[Burmese_Consonants],0)),LEFT(BJ194,2),
IF(ISNUMBER(MATCH(LEFT(BJ194,1),Final_Intermediate[Burmese_Consonants],0)),LEFT(BJ194,1),
"")))))))))))))))</f>
        <v>#VALUE!</v>
      </c>
      <c r="AN194" t="e">
        <f>Compiler_Burmese[[#This Row],[Sr. No.]]</f>
        <v>#REF!</v>
      </c>
      <c r="AO19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4" t="e">
        <f>[2]!Vocabulary_Burmese[[#This Row],[Sr. No.]]</f>
        <v>#REF!</v>
      </c>
      <c r="BA194" t="e">
        <f>IF(Raw_data_N2_Kanji[[#This Row],[Categorie]]&lt;&gt;"","",
IF(ISNUMBER(MATCH(V,Special_list[Burmese word],0)),"",
SUBSTITUTE(Raw_data_N2_Kanji[[#This Row],[Raw]]," ","")))</f>
        <v>#VALUE!</v>
      </c>
      <c r="BB194" t="e">
        <f>RIGHT(Segregate18[[#This Row],[UPGRADE]],LEN(Segregate18[[#This Row],[UPGRADE]])-LEN(Compiler_Burmese[[#This Row],[1]]))</f>
        <v>#VALUE!</v>
      </c>
      <c r="BC194" t="e">
        <f>RIGHT(Segregate18[[#This Row],[11]],LEN(Segregate18[[#This Row],[11]])-LEN(Compiler_Burmese[[#This Row],[2]]))</f>
        <v>#VALUE!</v>
      </c>
      <c r="BD194" t="e">
        <f>RIGHT(Segregate18[[#This Row],[21]],LEN(Segregate18[[#This Row],[21]])-LEN(Compiler_Burmese[[#This Row],[3]]))</f>
        <v>#VALUE!</v>
      </c>
      <c r="BE194" t="e">
        <f>RIGHT(Segregate18[[#This Row],[31]],LEN(Segregate18[[#This Row],[31]])-LEN(Compiler_Burmese[[#This Row],[4]]))</f>
        <v>#VALUE!</v>
      </c>
      <c r="BF194" t="e">
        <f>RIGHT(Segregate18[[#This Row],[41]],LEN(Segregate18[[#This Row],[41]])-LEN(Compiler_Burmese[[#This Row],[5]]))</f>
        <v>#VALUE!</v>
      </c>
      <c r="BG194" t="e">
        <f>RIGHT(Segregate18[[#This Row],[51]],LEN(Segregate18[[#This Row],[51]])-LEN(Compiler_Burmese[[#This Row],[6]]))</f>
        <v>#VALUE!</v>
      </c>
      <c r="BH194" t="e">
        <f>RIGHT(Segregate18[[#This Row],[61]],LEN(Segregate18[[#This Row],[61]])-LEN(Compiler_Burmese[[#This Row],[7]]))</f>
        <v>#VALUE!</v>
      </c>
      <c r="BI194" t="e">
        <f>RIGHT(Segregate18[[#This Row],[71]],LEN(Segregate18[[#This Row],[71]])-LEN(Compiler_Burmese[[#This Row],[8]]))</f>
        <v>#VALUE!</v>
      </c>
      <c r="BJ194" t="e">
        <f>RIGHT(Segregate18[[#This Row],[81]],LEN(Segregate18[[#This Row],[81]])-LEN(Compiler_Burmese[[#This Row],[9]]))</f>
        <v>#VALUE!</v>
      </c>
    </row>
    <row r="195" spans="25:62" ht="15" customHeight="1" x14ac:dyDescent="0.3">
      <c r="Y195" t="e">
        <f>Segregate18[[#This Row],[Sr. No.]]</f>
        <v>#REF!</v>
      </c>
      <c r="Z195" t="e">
        <f>IF(AND(OR(BA195="။",BA195="၊"),LEN(BA195)=1),BA195,
IF(ISNUMBER(MATCH(LEFT(BA195,7),Final_modified_Intermediate[Burmese_Consonants],0)),LEFT(BA195,7),
IF(ISNUMBER(MATCH(LEFT(BA195,6),Final_modified_Intermediate[Burmese_Consonants],0)),LEFT(BA195,6),
IF(ISNUMBER(MATCH(LEFT(BA195,5),Final_modified_Intermediate[Burmese_Consonants],0)),LEFT(BA195,5),
IF(ISNUMBER(MATCH(LEFT(BA195,4),Final_modified_Intermediate[Burmese_Consonants],0)),LEFT(BA195,4),
IF(ISNUMBER(MATCH(LEFT(BA195,3),Final_modified_Intermediate[Burmese_Consonants],0)),LEFT(BA195,3),
IF(ISNUMBER(MATCH(LEFT(BA195,2),Final_modified_Intermediate[Burmese_Consonants],0)),LEFT(BA195,2),
IF(ISNUMBER(MATCH(LEFT(BA195,1),Final_modified_Intermediate[Burmese_Consonants],0)),LEFT(BA195,1),
IF(ISNUMBER(MATCH(LEFT(BA195,7),Final_Intermediate[Burmese_Consonants],0)),LEFT(BA195,7),
IF(ISNUMBER(MATCH(LEFT(BA195,6),Final_Intermediate[Burmese_Consonants],0)),LEFT(BA195,6),
IF(ISNUMBER(MATCH(LEFT(BA195,5),Final_Intermediate[Burmese_Consonants],0)),LEFT(BA195,5),
IF(ISNUMBER(MATCH(LEFT(BA195,4),Final_Intermediate[Burmese_Consonants],0)),LEFT(BA195,4),
IF(ISNUMBER(MATCH(LEFT(BA195,3),Final_Intermediate[Burmese_Consonants],0)),LEFT(BA195,3),
IF(ISNUMBER(MATCH(LEFT(BA195,2),Final_Intermediate[Burmese_Consonants],0)),LEFT(BA195,2),
IF(ISNUMBER(MATCH(LEFT(BA195,1),Final_Intermediate[Burmese_Consonants],0)),LEFT(BA195,1),
"")))))))))))))))</f>
        <v>#VALUE!</v>
      </c>
      <c r="AA19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5" t="e">
        <f>IF(AND(OR(BB195="။",BB195="၊"),LEN(BB195)=1),BB195,
IF(ISNUMBER(MATCH(LEFT(BB195,7),Final_modified_Intermediate[Burmese_Consonants],0)),LEFT(BB195,7),
IF(ISNUMBER(MATCH(LEFT(BB195,6),Final_modified_Intermediate[Burmese_Consonants],0)),LEFT(BB195,6),
IF(ISNUMBER(MATCH(LEFT(BB195,5),Final_modified_Intermediate[Burmese_Consonants],0)),LEFT(BB195,5),
IF(ISNUMBER(MATCH(LEFT(BB195,4),Final_modified_Intermediate[Burmese_Consonants],0)),LEFT(BB195,4),
IF(ISNUMBER(MATCH(LEFT(BB195,3),Final_modified_Intermediate[Burmese_Consonants],0)),LEFT(BB195,3),
IF(ISNUMBER(MATCH(LEFT(BB195,2),Final_modified_Intermediate[Burmese_Consonants],0)),LEFT(BB195,2),
IF(ISNUMBER(MATCH(LEFT(BB195,1),Final_modified_Intermediate[Burmese_Consonants],0)),LEFT(BB195,1),
IF(ISNUMBER(MATCH(LEFT(BB195,7),Final_Intermediate[Burmese_Consonants],0)),LEFT(BB195,7),
IF(ISNUMBER(MATCH(LEFT(BB195,6),Final_Intermediate[Burmese_Consonants],0)),LEFT(BB195,6),
IF(ISNUMBER(MATCH(LEFT(BB195,5),Final_Intermediate[Burmese_Consonants],0)),LEFT(BB195,5),
IF(ISNUMBER(MATCH(LEFT(BB195,4),Final_Intermediate[Burmese_Consonants],0)),LEFT(BB195,4),
IF(ISNUMBER(MATCH(LEFT(BB195,3),Final_Intermediate[Burmese_Consonants],0)),LEFT(BB195,3),
IF(ISNUMBER(MATCH(LEFT(BB195,2),Final_Intermediate[Burmese_Consonants],0)),LEFT(BB195,2),
IF(ISNUMBER(MATCH(LEFT(BB195,1),Final_Intermediate[Burmese_Consonants],0)),LEFT(BB195,1),
"")))))))))))))))</f>
        <v>#VALUE!</v>
      </c>
      <c r="AC19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5" t="e">
        <f>IF(AND(OR(BC195="။",BC195="၊"),LEN(BC195)=1),BC195,
IF(ISNUMBER(MATCH(LEFT(BC195,7),Final_modified_Intermediate[Burmese_Consonants],0)),LEFT(BC195,7),
IF(ISNUMBER(MATCH(LEFT(BC195,6),Final_modified_Intermediate[Burmese_Consonants],0)),LEFT(BC195,6),
IF(ISNUMBER(MATCH(LEFT(BC195,5),Final_modified_Intermediate[Burmese_Consonants],0)),LEFT(BC195,5),
IF(ISNUMBER(MATCH(LEFT(BC195,4),Final_modified_Intermediate[Burmese_Consonants],0)),LEFT(BC195,4),
IF(ISNUMBER(MATCH(LEFT(BC195,3),Final_modified_Intermediate[Burmese_Consonants],0)),LEFT(BC195,3),
IF(ISNUMBER(MATCH(LEFT(BC195,2),Final_modified_Intermediate[Burmese_Consonants],0)),LEFT(BC195,2),
IF(ISNUMBER(MATCH(LEFT(BC195,1),Final_modified_Intermediate[Burmese_Consonants],0)),LEFT(BC195,1),
IF(ISNUMBER(MATCH(LEFT(BC195,7),Final_Intermediate[Burmese_Consonants],0)),LEFT(BC195,7),
IF(ISNUMBER(MATCH(LEFT(BC195,6),Final_Intermediate[Burmese_Consonants],0)),LEFT(BC195,6),
IF(ISNUMBER(MATCH(LEFT(BC195,5),Final_Intermediate[Burmese_Consonants],0)),LEFT(BC195,5),
IF(ISNUMBER(MATCH(LEFT(BC195,4),Final_Intermediate[Burmese_Consonants],0)),LEFT(BC195,4),
IF(ISNUMBER(MATCH(LEFT(BC195,3),Final_Intermediate[Burmese_Consonants],0)),LEFT(BC195,3),
IF(ISNUMBER(MATCH(LEFT(BC195,2),Final_Intermediate[Burmese_Consonants],0)),LEFT(BC195,2),
IF(ISNUMBER(MATCH(LEFT(BC195,1),Final_Intermediate[Burmese_Consonants],0)),LEFT(BC195,1),
"")))))))))))))))</f>
        <v>#VALUE!</v>
      </c>
      <c r="AE19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5" t="e">
        <f>IF(AND(OR(BD195="။",BD195="၊"),LEN(BD195)=1),BD195,
IF(ISNUMBER(MATCH(LEFT(BD195,7),Final_modified_Intermediate[Burmese_Consonants],0)),LEFT(BD195,7),
IF(ISNUMBER(MATCH(LEFT(BD195,6),Final_modified_Intermediate[Burmese_Consonants],0)),LEFT(BD195,6),
IF(ISNUMBER(MATCH(LEFT(BD195,5),Final_modified_Intermediate[Burmese_Consonants],0)),LEFT(BD195,5),
IF(ISNUMBER(MATCH(LEFT(BD195,4),Final_modified_Intermediate[Burmese_Consonants],0)),LEFT(BD195,4),
IF(ISNUMBER(MATCH(LEFT(BD195,3),Final_modified_Intermediate[Burmese_Consonants],0)),LEFT(BD195,3),
IF(ISNUMBER(MATCH(LEFT(BD195,2),Final_modified_Intermediate[Burmese_Consonants],0)),LEFT(BD195,2),
IF(ISNUMBER(MATCH(LEFT(BD195,1),Final_modified_Intermediate[Burmese_Consonants],0)),LEFT(BD195,1),
IF(ISNUMBER(MATCH(LEFT(BD195,7),Final_Intermediate[Burmese_Consonants],0)),LEFT(BD195,7),
IF(ISNUMBER(MATCH(LEFT(BD195,6),Final_Intermediate[Burmese_Consonants],0)),LEFT(BD195,6),
IF(ISNUMBER(MATCH(LEFT(BD195,5),Final_Intermediate[Burmese_Consonants],0)),LEFT(BD195,5),
IF(ISNUMBER(MATCH(LEFT(BD195,4),Final_Intermediate[Burmese_Consonants],0)),LEFT(BD195,4),
IF(ISNUMBER(MATCH(LEFT(BD195,3),Final_Intermediate[Burmese_Consonants],0)),LEFT(BD195,3),
IF(ISNUMBER(MATCH(LEFT(BD195,2),Final_Intermediate[Burmese_Consonants],0)),LEFT(BD195,2),
IF(ISNUMBER(MATCH(LEFT(BD195,1),Final_Intermediate[Burmese_Consonants],0)),LEFT(BD195,1),
"")))))))))))))))</f>
        <v>#VALUE!</v>
      </c>
      <c r="AG195" t="e">
        <f>IF(AND(OR(BE195="။",BE195="၊"),LEN(BE195)=1),BE195,
IF(ISNUMBER(MATCH(LEFT(BE195,7),Final_modified_Intermediate[Burmese_Consonants],0)),LEFT(BE195,7),
IF(ISNUMBER(MATCH(LEFT(BE195,6),Final_modified_Intermediate[Burmese_Consonants],0)),LEFT(BE195,6),
IF(ISNUMBER(MATCH(LEFT(BE195,5),Final_modified_Intermediate[Burmese_Consonants],0)),LEFT(BE195,5),
IF(ISNUMBER(MATCH(LEFT(BE195,4),Final_modified_Intermediate[Burmese_Consonants],0)),LEFT(BE195,4),
IF(ISNUMBER(MATCH(LEFT(BE195,3),Final_modified_Intermediate[Burmese_Consonants],0)),LEFT(BE195,3),
IF(ISNUMBER(MATCH(LEFT(BE195,2),Final_modified_Intermediate[Burmese_Consonants],0)),LEFT(BE195,2),
IF(ISNUMBER(MATCH(LEFT(BE195,1),Final_modified_Intermediate[Burmese_Consonants],0)),LEFT(BE195,1),
IF(ISNUMBER(MATCH(LEFT(BE195,7),Final_Intermediate[Burmese_Consonants],0)),LEFT(BE195,7),
IF(ISNUMBER(MATCH(LEFT(BE195,6),Final_Intermediate[Burmese_Consonants],0)),LEFT(BE195,6),
IF(ISNUMBER(MATCH(LEFT(BE195,5),Final_Intermediate[Burmese_Consonants],0)),LEFT(BE195,5),
IF(ISNUMBER(MATCH(LEFT(BE195,4),Final_Intermediate[Burmese_Consonants],0)),LEFT(BE195,4),
IF(ISNUMBER(MATCH(LEFT(BE195,3),Final_Intermediate[Burmese_Consonants],0)),LEFT(BE195,3),
IF(ISNUMBER(MATCH(LEFT(BE195,2),Final_Intermediate[Burmese_Consonants],0)),LEFT(BE195,2),
IF(ISNUMBER(MATCH(LEFT(BE195,1),Final_Intermediate[Burmese_Consonants],0)),LEFT(BE195,1),
"")))))))))))))))</f>
        <v>#VALUE!</v>
      </c>
      <c r="AH195" t="e">
        <f>IF(AND(OR(BF195="။",BF195="၊"),LEN(BF195)=1),BF195,
IF(ISNUMBER(MATCH(LEFT(BF195,7),Final_modified_Intermediate[Burmese_Consonants],0)),LEFT(BF195,7),
IF(ISNUMBER(MATCH(LEFT(BF195,6),Final_modified_Intermediate[Burmese_Consonants],0)),LEFT(BF195,6),
IF(ISNUMBER(MATCH(LEFT(BF195,5),Final_modified_Intermediate[Burmese_Consonants],0)),LEFT(BF195,5),
IF(ISNUMBER(MATCH(LEFT(BF195,4),Final_modified_Intermediate[Burmese_Consonants],0)),LEFT(BF195,4),
IF(ISNUMBER(MATCH(LEFT(BF195,3),Final_modified_Intermediate[Burmese_Consonants],0)),LEFT(BF195,3),
IF(ISNUMBER(MATCH(LEFT(BF195,2),Final_modified_Intermediate[Burmese_Consonants],0)),LEFT(BF195,2),
IF(ISNUMBER(MATCH(LEFT(BF195,1),Final_modified_Intermediate[Burmese_Consonants],0)),LEFT(BF195,1),
IF(ISNUMBER(MATCH(LEFT(BF195,7),Final_Intermediate[Burmese_Consonants],0)),LEFT(BF195,7),
IF(ISNUMBER(MATCH(LEFT(BF195,6),Final_Intermediate[Burmese_Consonants],0)),LEFT(BF195,6),
IF(ISNUMBER(MATCH(LEFT(BF195,5),Final_Intermediate[Burmese_Consonants],0)),LEFT(BF195,5),
IF(ISNUMBER(MATCH(LEFT(BF195,4),Final_Intermediate[Burmese_Consonants],0)),LEFT(BF195,4),
IF(ISNUMBER(MATCH(LEFT(BF195,3),Final_Intermediate[Burmese_Consonants],0)),LEFT(BF195,3),
IF(ISNUMBER(MATCH(LEFT(BF195,2),Final_Intermediate[Burmese_Consonants],0)),LEFT(BF195,2),
IF(ISNUMBER(MATCH(LEFT(BF195,1),Final_Intermediate[Burmese_Consonants],0)),LEFT(BF195,1),
"")))))))))))))))</f>
        <v>#VALUE!</v>
      </c>
      <c r="AI195" t="e">
        <f>IF(AND(OR(BG195="။",BG195="၊"),LEN(BG195)=1),BG195,
IF(ISNUMBER(MATCH(LEFT(BG195,7),Final_modified_Intermediate[Burmese_Consonants],0)),LEFT(BG195,7),
IF(ISNUMBER(MATCH(LEFT(BG195,6),Final_modified_Intermediate[Burmese_Consonants],0)),LEFT(BG195,6),
IF(ISNUMBER(MATCH(LEFT(BG195,5),Final_modified_Intermediate[Burmese_Consonants],0)),LEFT(BG195,5),
IF(ISNUMBER(MATCH(LEFT(BG195,4),Final_modified_Intermediate[Burmese_Consonants],0)),LEFT(BG195,4),
IF(ISNUMBER(MATCH(LEFT(BG195,3),Final_modified_Intermediate[Burmese_Consonants],0)),LEFT(BG195,3),
IF(ISNUMBER(MATCH(LEFT(BG195,2),Final_modified_Intermediate[Burmese_Consonants],0)),LEFT(BG195,2),
IF(ISNUMBER(MATCH(LEFT(BG195,1),Final_modified_Intermediate[Burmese_Consonants],0)),LEFT(BG195,1),
IF(ISNUMBER(MATCH(LEFT(BG195,7),Final_Intermediate[Burmese_Consonants],0)),LEFT(BG195,7),
IF(ISNUMBER(MATCH(LEFT(BG195,6),Final_Intermediate[Burmese_Consonants],0)),LEFT(BG195,6),
IF(ISNUMBER(MATCH(LEFT(BG195,5),Final_Intermediate[Burmese_Consonants],0)),LEFT(BG195,5),
IF(ISNUMBER(MATCH(LEFT(BG195,4),Final_Intermediate[Burmese_Consonants],0)),LEFT(BG195,4),
IF(ISNUMBER(MATCH(LEFT(BG195,3),Final_Intermediate[Burmese_Consonants],0)),LEFT(BG195,3),
IF(ISNUMBER(MATCH(LEFT(BG195,2),Final_Intermediate[Burmese_Consonants],0)),LEFT(BG195,2),
IF(ISNUMBER(MATCH(LEFT(BG195,1),Final_Intermediate[Burmese_Consonants],0)),LEFT(BG195,1),
"")))))))))))))))</f>
        <v>#VALUE!</v>
      </c>
      <c r="AJ195" t="e">
        <f>IF(AND(OR(BH195="။",BH195="၊"),LEN(BH195)=1),BH195,
IF(ISNUMBER(MATCH(LEFT(BH195,7),Final_modified_Intermediate[Burmese_Consonants],0)),LEFT(BH195,7),
IF(ISNUMBER(MATCH(LEFT(BH195,6),Final_modified_Intermediate[Burmese_Consonants],0)),LEFT(BH195,6),
IF(ISNUMBER(MATCH(LEFT(BH195,5),Final_modified_Intermediate[Burmese_Consonants],0)),LEFT(BH195,5),
IF(ISNUMBER(MATCH(LEFT(BH195,4),Final_modified_Intermediate[Burmese_Consonants],0)),LEFT(BH195,4),
IF(ISNUMBER(MATCH(LEFT(BH195,3),Final_modified_Intermediate[Burmese_Consonants],0)),LEFT(BH195,3),
IF(ISNUMBER(MATCH(LEFT(BH195,2),Final_modified_Intermediate[Burmese_Consonants],0)),LEFT(BH195,2),
IF(ISNUMBER(MATCH(LEFT(BH195,1),Final_modified_Intermediate[Burmese_Consonants],0)),LEFT(BH195,1),
IF(ISNUMBER(MATCH(LEFT(BH195,7),Final_Intermediate[Burmese_Consonants],0)),LEFT(BH195,7),
IF(ISNUMBER(MATCH(LEFT(BH195,6),Final_Intermediate[Burmese_Consonants],0)),LEFT(BH195,6),
IF(ISNUMBER(MATCH(LEFT(BH195,5),Final_Intermediate[Burmese_Consonants],0)),LEFT(BH195,5),
IF(ISNUMBER(MATCH(LEFT(BH195,4),Final_Intermediate[Burmese_Consonants],0)),LEFT(BH195,4),
IF(ISNUMBER(MATCH(LEFT(BH195,3),Final_Intermediate[Burmese_Consonants],0)),LEFT(BH195,3),
IF(ISNUMBER(MATCH(LEFT(BH195,2),Final_Intermediate[Burmese_Consonants],0)),LEFT(BH195,2),
IF(ISNUMBER(MATCH(LEFT(BH195,1),Final_Intermediate[Burmese_Consonants],0)),LEFT(BH195,1),
"")))))))))))))))</f>
        <v>#VALUE!</v>
      </c>
      <c r="AK195" t="e">
        <f>IF(AND(OR(BI195="။",BI195="၊"),LEN(BI195)=1),BI195,
IF(ISNUMBER(MATCH(LEFT(BI195,7),Final_modified_Intermediate[Burmese_Consonants],0)),LEFT(BI195,7),
IF(ISNUMBER(MATCH(LEFT(BI195,6),Final_modified_Intermediate[Burmese_Consonants],0)),LEFT(BI195,6),
IF(ISNUMBER(MATCH(LEFT(BI195,5),Final_modified_Intermediate[Burmese_Consonants],0)),LEFT(BI195,5),
IF(ISNUMBER(MATCH(LEFT(BI195,4),Final_modified_Intermediate[Burmese_Consonants],0)),LEFT(BI195,4),
IF(ISNUMBER(MATCH(LEFT(BI195,3),Final_modified_Intermediate[Burmese_Consonants],0)),LEFT(BI195,3),
IF(ISNUMBER(MATCH(LEFT(BI195,2),Final_modified_Intermediate[Burmese_Consonants],0)),LEFT(BI195,2),
IF(ISNUMBER(MATCH(LEFT(BI195,1),Final_modified_Intermediate[Burmese_Consonants],0)),LEFT(BI195,1),
IF(ISNUMBER(MATCH(LEFT(BI195,7),Final_Intermediate[Burmese_Consonants],0)),LEFT(BI195,7),
IF(ISNUMBER(MATCH(LEFT(BI195,6),Final_Intermediate[Burmese_Consonants],0)),LEFT(BI195,6),
IF(ISNUMBER(MATCH(LEFT(BI195,5),Final_Intermediate[Burmese_Consonants],0)),LEFT(BI195,5),
IF(ISNUMBER(MATCH(LEFT(BI195,4),Final_Intermediate[Burmese_Consonants],0)),LEFT(BI195,4),
IF(ISNUMBER(MATCH(LEFT(BI195,3),Final_Intermediate[Burmese_Consonants],0)),LEFT(BI195,3),
IF(ISNUMBER(MATCH(LEFT(BI195,2),Final_Intermediate[Burmese_Consonants],0)),LEFT(BI195,2),
IF(ISNUMBER(MATCH(LEFT(BI195,1),Final_Intermediate[Burmese_Consonants],0)),LEFT(BI195,1),
"")))))))))))))))</f>
        <v>#VALUE!</v>
      </c>
      <c r="AL195" t="e">
        <f>IF(AND(OR(BJ195="။",BJ195="၊"),LEN(BJ195)=1),BJ195,
IF(ISNUMBER(MATCH(LEFT(BJ195,7),Final_modified_Intermediate[Burmese_Consonants],0)),LEFT(BJ195,7),
IF(ISNUMBER(MATCH(LEFT(BJ195,6),Final_modified_Intermediate[Burmese_Consonants],0)),LEFT(BJ195,6),
IF(ISNUMBER(MATCH(LEFT(BJ195,5),Final_modified_Intermediate[Burmese_Consonants],0)),LEFT(BJ195,5),
IF(ISNUMBER(MATCH(LEFT(BJ195,4),Final_modified_Intermediate[Burmese_Consonants],0)),LEFT(BJ195,4),
IF(ISNUMBER(MATCH(LEFT(BJ195,3),Final_modified_Intermediate[Burmese_Consonants],0)),LEFT(BJ195,3),
IF(ISNUMBER(MATCH(LEFT(BJ195,2),Final_modified_Intermediate[Burmese_Consonants],0)),LEFT(BJ195,2),
IF(ISNUMBER(MATCH(LEFT(BJ195,1),Final_modified_Intermediate[Burmese_Consonants],0)),LEFT(BJ195,1),
IF(ISNUMBER(MATCH(LEFT(BJ195,7),Final_Intermediate[Burmese_Consonants],0)),LEFT(BJ195,7),
IF(ISNUMBER(MATCH(LEFT(BJ195,6),Final_Intermediate[Burmese_Consonants],0)),LEFT(BJ195,6),
IF(ISNUMBER(MATCH(LEFT(BJ195,5),Final_Intermediate[Burmese_Consonants],0)),LEFT(BJ195,5),
IF(ISNUMBER(MATCH(LEFT(BJ195,4),Final_Intermediate[Burmese_Consonants],0)),LEFT(BJ195,4),
IF(ISNUMBER(MATCH(LEFT(BJ195,3),Final_Intermediate[Burmese_Consonants],0)),LEFT(BJ195,3),
IF(ISNUMBER(MATCH(LEFT(BJ195,2),Final_Intermediate[Burmese_Consonants],0)),LEFT(BJ195,2),
IF(ISNUMBER(MATCH(LEFT(BJ195,1),Final_Intermediate[Burmese_Consonants],0)),LEFT(BJ195,1),
"")))))))))))))))</f>
        <v>#VALUE!</v>
      </c>
      <c r="AN195" t="e">
        <f>Compiler_Burmese[[#This Row],[Sr. No.]]</f>
        <v>#REF!</v>
      </c>
      <c r="AO19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5" t="e">
        <f>[2]!Vocabulary_Burmese[[#This Row],[Sr. No.]]</f>
        <v>#REF!</v>
      </c>
      <c r="BA195" t="e">
        <f>IF(Raw_data_N2_Kanji[[#This Row],[Categorie]]&lt;&gt;"","",
IF(ISNUMBER(MATCH(V,Special_list[Burmese word],0)),"",
SUBSTITUTE(Raw_data_N2_Kanji[[#This Row],[Raw]]," ","")))</f>
        <v>#VALUE!</v>
      </c>
      <c r="BB195" t="e">
        <f>RIGHT(Segregate18[[#This Row],[UPGRADE]],LEN(Segregate18[[#This Row],[UPGRADE]])-LEN(Compiler_Burmese[[#This Row],[1]]))</f>
        <v>#VALUE!</v>
      </c>
      <c r="BC195" t="e">
        <f>RIGHT(Segregate18[[#This Row],[11]],LEN(Segregate18[[#This Row],[11]])-LEN(Compiler_Burmese[[#This Row],[2]]))</f>
        <v>#VALUE!</v>
      </c>
      <c r="BD195" t="e">
        <f>RIGHT(Segregate18[[#This Row],[21]],LEN(Segregate18[[#This Row],[21]])-LEN(Compiler_Burmese[[#This Row],[3]]))</f>
        <v>#VALUE!</v>
      </c>
      <c r="BE195" t="e">
        <f>RIGHT(Segregate18[[#This Row],[31]],LEN(Segregate18[[#This Row],[31]])-LEN(Compiler_Burmese[[#This Row],[4]]))</f>
        <v>#VALUE!</v>
      </c>
      <c r="BF195" t="e">
        <f>RIGHT(Segregate18[[#This Row],[41]],LEN(Segregate18[[#This Row],[41]])-LEN(Compiler_Burmese[[#This Row],[5]]))</f>
        <v>#VALUE!</v>
      </c>
      <c r="BG195" t="e">
        <f>RIGHT(Segregate18[[#This Row],[51]],LEN(Segregate18[[#This Row],[51]])-LEN(Compiler_Burmese[[#This Row],[6]]))</f>
        <v>#VALUE!</v>
      </c>
      <c r="BH195" t="e">
        <f>RIGHT(Segregate18[[#This Row],[61]],LEN(Segregate18[[#This Row],[61]])-LEN(Compiler_Burmese[[#This Row],[7]]))</f>
        <v>#VALUE!</v>
      </c>
      <c r="BI195" t="e">
        <f>RIGHT(Segregate18[[#This Row],[71]],LEN(Segregate18[[#This Row],[71]])-LEN(Compiler_Burmese[[#This Row],[8]]))</f>
        <v>#VALUE!</v>
      </c>
      <c r="BJ195" t="e">
        <f>RIGHT(Segregate18[[#This Row],[81]],LEN(Segregate18[[#This Row],[81]])-LEN(Compiler_Burmese[[#This Row],[9]]))</f>
        <v>#VALUE!</v>
      </c>
    </row>
    <row r="196" spans="25:62" ht="15" customHeight="1" x14ac:dyDescent="0.3">
      <c r="Y196" t="e">
        <f>Segregate18[[#This Row],[Sr. No.]]</f>
        <v>#REF!</v>
      </c>
      <c r="Z196" t="e">
        <f>IF(AND(OR(BA196="။",BA196="၊"),LEN(BA196)=1),BA196,
IF(ISNUMBER(MATCH(LEFT(BA196,7),Final_modified_Intermediate[Burmese_Consonants],0)),LEFT(BA196,7),
IF(ISNUMBER(MATCH(LEFT(BA196,6),Final_modified_Intermediate[Burmese_Consonants],0)),LEFT(BA196,6),
IF(ISNUMBER(MATCH(LEFT(BA196,5),Final_modified_Intermediate[Burmese_Consonants],0)),LEFT(BA196,5),
IF(ISNUMBER(MATCH(LEFT(BA196,4),Final_modified_Intermediate[Burmese_Consonants],0)),LEFT(BA196,4),
IF(ISNUMBER(MATCH(LEFT(BA196,3),Final_modified_Intermediate[Burmese_Consonants],0)),LEFT(BA196,3),
IF(ISNUMBER(MATCH(LEFT(BA196,2),Final_modified_Intermediate[Burmese_Consonants],0)),LEFT(BA196,2),
IF(ISNUMBER(MATCH(LEFT(BA196,1),Final_modified_Intermediate[Burmese_Consonants],0)),LEFT(BA196,1),
IF(ISNUMBER(MATCH(LEFT(BA196,7),Final_Intermediate[Burmese_Consonants],0)),LEFT(BA196,7),
IF(ISNUMBER(MATCH(LEFT(BA196,6),Final_Intermediate[Burmese_Consonants],0)),LEFT(BA196,6),
IF(ISNUMBER(MATCH(LEFT(BA196,5),Final_Intermediate[Burmese_Consonants],0)),LEFT(BA196,5),
IF(ISNUMBER(MATCH(LEFT(BA196,4),Final_Intermediate[Burmese_Consonants],0)),LEFT(BA196,4),
IF(ISNUMBER(MATCH(LEFT(BA196,3),Final_Intermediate[Burmese_Consonants],0)),LEFT(BA196,3),
IF(ISNUMBER(MATCH(LEFT(BA196,2),Final_Intermediate[Burmese_Consonants],0)),LEFT(BA196,2),
IF(ISNUMBER(MATCH(LEFT(BA196,1),Final_Intermediate[Burmese_Consonants],0)),LEFT(BA196,1),
"")))))))))))))))</f>
        <v>#VALUE!</v>
      </c>
      <c r="AA19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6" t="e">
        <f>IF(AND(OR(BB196="။",BB196="၊"),LEN(BB196)=1),BB196,
IF(ISNUMBER(MATCH(LEFT(BB196,7),Final_modified_Intermediate[Burmese_Consonants],0)),LEFT(BB196,7),
IF(ISNUMBER(MATCH(LEFT(BB196,6),Final_modified_Intermediate[Burmese_Consonants],0)),LEFT(BB196,6),
IF(ISNUMBER(MATCH(LEFT(BB196,5),Final_modified_Intermediate[Burmese_Consonants],0)),LEFT(BB196,5),
IF(ISNUMBER(MATCH(LEFT(BB196,4),Final_modified_Intermediate[Burmese_Consonants],0)),LEFT(BB196,4),
IF(ISNUMBER(MATCH(LEFT(BB196,3),Final_modified_Intermediate[Burmese_Consonants],0)),LEFT(BB196,3),
IF(ISNUMBER(MATCH(LEFT(BB196,2),Final_modified_Intermediate[Burmese_Consonants],0)),LEFT(BB196,2),
IF(ISNUMBER(MATCH(LEFT(BB196,1),Final_modified_Intermediate[Burmese_Consonants],0)),LEFT(BB196,1),
IF(ISNUMBER(MATCH(LEFT(BB196,7),Final_Intermediate[Burmese_Consonants],0)),LEFT(BB196,7),
IF(ISNUMBER(MATCH(LEFT(BB196,6),Final_Intermediate[Burmese_Consonants],0)),LEFT(BB196,6),
IF(ISNUMBER(MATCH(LEFT(BB196,5),Final_Intermediate[Burmese_Consonants],0)),LEFT(BB196,5),
IF(ISNUMBER(MATCH(LEFT(BB196,4),Final_Intermediate[Burmese_Consonants],0)),LEFT(BB196,4),
IF(ISNUMBER(MATCH(LEFT(BB196,3),Final_Intermediate[Burmese_Consonants],0)),LEFT(BB196,3),
IF(ISNUMBER(MATCH(LEFT(BB196,2),Final_Intermediate[Burmese_Consonants],0)),LEFT(BB196,2),
IF(ISNUMBER(MATCH(LEFT(BB196,1),Final_Intermediate[Burmese_Consonants],0)),LEFT(BB196,1),
"")))))))))))))))</f>
        <v>#VALUE!</v>
      </c>
      <c r="AC19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6" t="e">
        <f>IF(AND(OR(BC196="။",BC196="၊"),LEN(BC196)=1),BC196,
IF(ISNUMBER(MATCH(LEFT(BC196,7),Final_modified_Intermediate[Burmese_Consonants],0)),LEFT(BC196,7),
IF(ISNUMBER(MATCH(LEFT(BC196,6),Final_modified_Intermediate[Burmese_Consonants],0)),LEFT(BC196,6),
IF(ISNUMBER(MATCH(LEFT(BC196,5),Final_modified_Intermediate[Burmese_Consonants],0)),LEFT(BC196,5),
IF(ISNUMBER(MATCH(LEFT(BC196,4),Final_modified_Intermediate[Burmese_Consonants],0)),LEFT(BC196,4),
IF(ISNUMBER(MATCH(LEFT(BC196,3),Final_modified_Intermediate[Burmese_Consonants],0)),LEFT(BC196,3),
IF(ISNUMBER(MATCH(LEFT(BC196,2),Final_modified_Intermediate[Burmese_Consonants],0)),LEFT(BC196,2),
IF(ISNUMBER(MATCH(LEFT(BC196,1),Final_modified_Intermediate[Burmese_Consonants],0)),LEFT(BC196,1),
IF(ISNUMBER(MATCH(LEFT(BC196,7),Final_Intermediate[Burmese_Consonants],0)),LEFT(BC196,7),
IF(ISNUMBER(MATCH(LEFT(BC196,6),Final_Intermediate[Burmese_Consonants],0)),LEFT(BC196,6),
IF(ISNUMBER(MATCH(LEFT(BC196,5),Final_Intermediate[Burmese_Consonants],0)),LEFT(BC196,5),
IF(ISNUMBER(MATCH(LEFT(BC196,4),Final_Intermediate[Burmese_Consonants],0)),LEFT(BC196,4),
IF(ISNUMBER(MATCH(LEFT(BC196,3),Final_Intermediate[Burmese_Consonants],0)),LEFT(BC196,3),
IF(ISNUMBER(MATCH(LEFT(BC196,2),Final_Intermediate[Burmese_Consonants],0)),LEFT(BC196,2),
IF(ISNUMBER(MATCH(LEFT(BC196,1),Final_Intermediate[Burmese_Consonants],0)),LEFT(BC196,1),
"")))))))))))))))</f>
        <v>#VALUE!</v>
      </c>
      <c r="AE19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6" t="e">
        <f>IF(AND(OR(BD196="။",BD196="၊"),LEN(BD196)=1),BD196,
IF(ISNUMBER(MATCH(LEFT(BD196,7),Final_modified_Intermediate[Burmese_Consonants],0)),LEFT(BD196,7),
IF(ISNUMBER(MATCH(LEFT(BD196,6),Final_modified_Intermediate[Burmese_Consonants],0)),LEFT(BD196,6),
IF(ISNUMBER(MATCH(LEFT(BD196,5),Final_modified_Intermediate[Burmese_Consonants],0)),LEFT(BD196,5),
IF(ISNUMBER(MATCH(LEFT(BD196,4),Final_modified_Intermediate[Burmese_Consonants],0)),LEFT(BD196,4),
IF(ISNUMBER(MATCH(LEFT(BD196,3),Final_modified_Intermediate[Burmese_Consonants],0)),LEFT(BD196,3),
IF(ISNUMBER(MATCH(LEFT(BD196,2),Final_modified_Intermediate[Burmese_Consonants],0)),LEFT(BD196,2),
IF(ISNUMBER(MATCH(LEFT(BD196,1),Final_modified_Intermediate[Burmese_Consonants],0)),LEFT(BD196,1),
IF(ISNUMBER(MATCH(LEFT(BD196,7),Final_Intermediate[Burmese_Consonants],0)),LEFT(BD196,7),
IF(ISNUMBER(MATCH(LEFT(BD196,6),Final_Intermediate[Burmese_Consonants],0)),LEFT(BD196,6),
IF(ISNUMBER(MATCH(LEFT(BD196,5),Final_Intermediate[Burmese_Consonants],0)),LEFT(BD196,5),
IF(ISNUMBER(MATCH(LEFT(BD196,4),Final_Intermediate[Burmese_Consonants],0)),LEFT(BD196,4),
IF(ISNUMBER(MATCH(LEFT(BD196,3),Final_Intermediate[Burmese_Consonants],0)),LEFT(BD196,3),
IF(ISNUMBER(MATCH(LEFT(BD196,2),Final_Intermediate[Burmese_Consonants],0)),LEFT(BD196,2),
IF(ISNUMBER(MATCH(LEFT(BD196,1),Final_Intermediate[Burmese_Consonants],0)),LEFT(BD196,1),
"")))))))))))))))</f>
        <v>#VALUE!</v>
      </c>
      <c r="AG196" t="e">
        <f>IF(AND(OR(BE196="။",BE196="၊"),LEN(BE196)=1),BE196,
IF(ISNUMBER(MATCH(LEFT(BE196,7),Final_modified_Intermediate[Burmese_Consonants],0)),LEFT(BE196,7),
IF(ISNUMBER(MATCH(LEFT(BE196,6),Final_modified_Intermediate[Burmese_Consonants],0)),LEFT(BE196,6),
IF(ISNUMBER(MATCH(LEFT(BE196,5),Final_modified_Intermediate[Burmese_Consonants],0)),LEFT(BE196,5),
IF(ISNUMBER(MATCH(LEFT(BE196,4),Final_modified_Intermediate[Burmese_Consonants],0)),LEFT(BE196,4),
IF(ISNUMBER(MATCH(LEFT(BE196,3),Final_modified_Intermediate[Burmese_Consonants],0)),LEFT(BE196,3),
IF(ISNUMBER(MATCH(LEFT(BE196,2),Final_modified_Intermediate[Burmese_Consonants],0)),LEFT(BE196,2),
IF(ISNUMBER(MATCH(LEFT(BE196,1),Final_modified_Intermediate[Burmese_Consonants],0)),LEFT(BE196,1),
IF(ISNUMBER(MATCH(LEFT(BE196,7),Final_Intermediate[Burmese_Consonants],0)),LEFT(BE196,7),
IF(ISNUMBER(MATCH(LEFT(BE196,6),Final_Intermediate[Burmese_Consonants],0)),LEFT(BE196,6),
IF(ISNUMBER(MATCH(LEFT(BE196,5),Final_Intermediate[Burmese_Consonants],0)),LEFT(BE196,5),
IF(ISNUMBER(MATCH(LEFT(BE196,4),Final_Intermediate[Burmese_Consonants],0)),LEFT(BE196,4),
IF(ISNUMBER(MATCH(LEFT(BE196,3),Final_Intermediate[Burmese_Consonants],0)),LEFT(BE196,3),
IF(ISNUMBER(MATCH(LEFT(BE196,2),Final_Intermediate[Burmese_Consonants],0)),LEFT(BE196,2),
IF(ISNUMBER(MATCH(LEFT(BE196,1),Final_Intermediate[Burmese_Consonants],0)),LEFT(BE196,1),
"")))))))))))))))</f>
        <v>#VALUE!</v>
      </c>
      <c r="AH196" t="e">
        <f>IF(AND(OR(BF196="။",BF196="၊"),LEN(BF196)=1),BF196,
IF(ISNUMBER(MATCH(LEFT(BF196,7),Final_modified_Intermediate[Burmese_Consonants],0)),LEFT(BF196,7),
IF(ISNUMBER(MATCH(LEFT(BF196,6),Final_modified_Intermediate[Burmese_Consonants],0)),LEFT(BF196,6),
IF(ISNUMBER(MATCH(LEFT(BF196,5),Final_modified_Intermediate[Burmese_Consonants],0)),LEFT(BF196,5),
IF(ISNUMBER(MATCH(LEFT(BF196,4),Final_modified_Intermediate[Burmese_Consonants],0)),LEFT(BF196,4),
IF(ISNUMBER(MATCH(LEFT(BF196,3),Final_modified_Intermediate[Burmese_Consonants],0)),LEFT(BF196,3),
IF(ISNUMBER(MATCH(LEFT(BF196,2),Final_modified_Intermediate[Burmese_Consonants],0)),LEFT(BF196,2),
IF(ISNUMBER(MATCH(LEFT(BF196,1),Final_modified_Intermediate[Burmese_Consonants],0)),LEFT(BF196,1),
IF(ISNUMBER(MATCH(LEFT(BF196,7),Final_Intermediate[Burmese_Consonants],0)),LEFT(BF196,7),
IF(ISNUMBER(MATCH(LEFT(BF196,6),Final_Intermediate[Burmese_Consonants],0)),LEFT(BF196,6),
IF(ISNUMBER(MATCH(LEFT(BF196,5),Final_Intermediate[Burmese_Consonants],0)),LEFT(BF196,5),
IF(ISNUMBER(MATCH(LEFT(BF196,4),Final_Intermediate[Burmese_Consonants],0)),LEFT(BF196,4),
IF(ISNUMBER(MATCH(LEFT(BF196,3),Final_Intermediate[Burmese_Consonants],0)),LEFT(BF196,3),
IF(ISNUMBER(MATCH(LEFT(BF196,2),Final_Intermediate[Burmese_Consonants],0)),LEFT(BF196,2),
IF(ISNUMBER(MATCH(LEFT(BF196,1),Final_Intermediate[Burmese_Consonants],0)),LEFT(BF196,1),
"")))))))))))))))</f>
        <v>#VALUE!</v>
      </c>
      <c r="AI196" t="e">
        <f>IF(AND(OR(BG196="။",BG196="၊"),LEN(BG196)=1),BG196,
IF(ISNUMBER(MATCH(LEFT(BG196,7),Final_modified_Intermediate[Burmese_Consonants],0)),LEFT(BG196,7),
IF(ISNUMBER(MATCH(LEFT(BG196,6),Final_modified_Intermediate[Burmese_Consonants],0)),LEFT(BG196,6),
IF(ISNUMBER(MATCH(LEFT(BG196,5),Final_modified_Intermediate[Burmese_Consonants],0)),LEFT(BG196,5),
IF(ISNUMBER(MATCH(LEFT(BG196,4),Final_modified_Intermediate[Burmese_Consonants],0)),LEFT(BG196,4),
IF(ISNUMBER(MATCH(LEFT(BG196,3),Final_modified_Intermediate[Burmese_Consonants],0)),LEFT(BG196,3),
IF(ISNUMBER(MATCH(LEFT(BG196,2),Final_modified_Intermediate[Burmese_Consonants],0)),LEFT(BG196,2),
IF(ISNUMBER(MATCH(LEFT(BG196,1),Final_modified_Intermediate[Burmese_Consonants],0)),LEFT(BG196,1),
IF(ISNUMBER(MATCH(LEFT(BG196,7),Final_Intermediate[Burmese_Consonants],0)),LEFT(BG196,7),
IF(ISNUMBER(MATCH(LEFT(BG196,6),Final_Intermediate[Burmese_Consonants],0)),LEFT(BG196,6),
IF(ISNUMBER(MATCH(LEFT(BG196,5),Final_Intermediate[Burmese_Consonants],0)),LEFT(BG196,5),
IF(ISNUMBER(MATCH(LEFT(BG196,4),Final_Intermediate[Burmese_Consonants],0)),LEFT(BG196,4),
IF(ISNUMBER(MATCH(LEFT(BG196,3),Final_Intermediate[Burmese_Consonants],0)),LEFT(BG196,3),
IF(ISNUMBER(MATCH(LEFT(BG196,2),Final_Intermediate[Burmese_Consonants],0)),LEFT(BG196,2),
IF(ISNUMBER(MATCH(LEFT(BG196,1),Final_Intermediate[Burmese_Consonants],0)),LEFT(BG196,1),
"")))))))))))))))</f>
        <v>#VALUE!</v>
      </c>
      <c r="AJ196" t="e">
        <f>IF(AND(OR(BH196="။",BH196="၊"),LEN(BH196)=1),BH196,
IF(ISNUMBER(MATCH(LEFT(BH196,7),Final_modified_Intermediate[Burmese_Consonants],0)),LEFT(BH196,7),
IF(ISNUMBER(MATCH(LEFT(BH196,6),Final_modified_Intermediate[Burmese_Consonants],0)),LEFT(BH196,6),
IF(ISNUMBER(MATCH(LEFT(BH196,5),Final_modified_Intermediate[Burmese_Consonants],0)),LEFT(BH196,5),
IF(ISNUMBER(MATCH(LEFT(BH196,4),Final_modified_Intermediate[Burmese_Consonants],0)),LEFT(BH196,4),
IF(ISNUMBER(MATCH(LEFT(BH196,3),Final_modified_Intermediate[Burmese_Consonants],0)),LEFT(BH196,3),
IF(ISNUMBER(MATCH(LEFT(BH196,2),Final_modified_Intermediate[Burmese_Consonants],0)),LEFT(BH196,2),
IF(ISNUMBER(MATCH(LEFT(BH196,1),Final_modified_Intermediate[Burmese_Consonants],0)),LEFT(BH196,1),
IF(ISNUMBER(MATCH(LEFT(BH196,7),Final_Intermediate[Burmese_Consonants],0)),LEFT(BH196,7),
IF(ISNUMBER(MATCH(LEFT(BH196,6),Final_Intermediate[Burmese_Consonants],0)),LEFT(BH196,6),
IF(ISNUMBER(MATCH(LEFT(BH196,5),Final_Intermediate[Burmese_Consonants],0)),LEFT(BH196,5),
IF(ISNUMBER(MATCH(LEFT(BH196,4),Final_Intermediate[Burmese_Consonants],0)),LEFT(BH196,4),
IF(ISNUMBER(MATCH(LEFT(BH196,3),Final_Intermediate[Burmese_Consonants],0)),LEFT(BH196,3),
IF(ISNUMBER(MATCH(LEFT(BH196,2),Final_Intermediate[Burmese_Consonants],0)),LEFT(BH196,2),
IF(ISNUMBER(MATCH(LEFT(BH196,1),Final_Intermediate[Burmese_Consonants],0)),LEFT(BH196,1),
"")))))))))))))))</f>
        <v>#VALUE!</v>
      </c>
      <c r="AK196" t="e">
        <f>IF(AND(OR(BI196="။",BI196="၊"),LEN(BI196)=1),BI196,
IF(ISNUMBER(MATCH(LEFT(BI196,7),Final_modified_Intermediate[Burmese_Consonants],0)),LEFT(BI196,7),
IF(ISNUMBER(MATCH(LEFT(BI196,6),Final_modified_Intermediate[Burmese_Consonants],0)),LEFT(BI196,6),
IF(ISNUMBER(MATCH(LEFT(BI196,5),Final_modified_Intermediate[Burmese_Consonants],0)),LEFT(BI196,5),
IF(ISNUMBER(MATCH(LEFT(BI196,4),Final_modified_Intermediate[Burmese_Consonants],0)),LEFT(BI196,4),
IF(ISNUMBER(MATCH(LEFT(BI196,3),Final_modified_Intermediate[Burmese_Consonants],0)),LEFT(BI196,3),
IF(ISNUMBER(MATCH(LEFT(BI196,2),Final_modified_Intermediate[Burmese_Consonants],0)),LEFT(BI196,2),
IF(ISNUMBER(MATCH(LEFT(BI196,1),Final_modified_Intermediate[Burmese_Consonants],0)),LEFT(BI196,1),
IF(ISNUMBER(MATCH(LEFT(BI196,7),Final_Intermediate[Burmese_Consonants],0)),LEFT(BI196,7),
IF(ISNUMBER(MATCH(LEFT(BI196,6),Final_Intermediate[Burmese_Consonants],0)),LEFT(BI196,6),
IF(ISNUMBER(MATCH(LEFT(BI196,5),Final_Intermediate[Burmese_Consonants],0)),LEFT(BI196,5),
IF(ISNUMBER(MATCH(LEFT(BI196,4),Final_Intermediate[Burmese_Consonants],0)),LEFT(BI196,4),
IF(ISNUMBER(MATCH(LEFT(BI196,3),Final_Intermediate[Burmese_Consonants],0)),LEFT(BI196,3),
IF(ISNUMBER(MATCH(LEFT(BI196,2),Final_Intermediate[Burmese_Consonants],0)),LEFT(BI196,2),
IF(ISNUMBER(MATCH(LEFT(BI196,1),Final_Intermediate[Burmese_Consonants],0)),LEFT(BI196,1),
"")))))))))))))))</f>
        <v>#VALUE!</v>
      </c>
      <c r="AL196" t="e">
        <f>IF(AND(OR(BJ196="။",BJ196="၊"),LEN(BJ196)=1),BJ196,
IF(ISNUMBER(MATCH(LEFT(BJ196,7),Final_modified_Intermediate[Burmese_Consonants],0)),LEFT(BJ196,7),
IF(ISNUMBER(MATCH(LEFT(BJ196,6),Final_modified_Intermediate[Burmese_Consonants],0)),LEFT(BJ196,6),
IF(ISNUMBER(MATCH(LEFT(BJ196,5),Final_modified_Intermediate[Burmese_Consonants],0)),LEFT(BJ196,5),
IF(ISNUMBER(MATCH(LEFT(BJ196,4),Final_modified_Intermediate[Burmese_Consonants],0)),LEFT(BJ196,4),
IF(ISNUMBER(MATCH(LEFT(BJ196,3),Final_modified_Intermediate[Burmese_Consonants],0)),LEFT(BJ196,3),
IF(ISNUMBER(MATCH(LEFT(BJ196,2),Final_modified_Intermediate[Burmese_Consonants],0)),LEFT(BJ196,2),
IF(ISNUMBER(MATCH(LEFT(BJ196,1),Final_modified_Intermediate[Burmese_Consonants],0)),LEFT(BJ196,1),
IF(ISNUMBER(MATCH(LEFT(BJ196,7),Final_Intermediate[Burmese_Consonants],0)),LEFT(BJ196,7),
IF(ISNUMBER(MATCH(LEFT(BJ196,6),Final_Intermediate[Burmese_Consonants],0)),LEFT(BJ196,6),
IF(ISNUMBER(MATCH(LEFT(BJ196,5),Final_Intermediate[Burmese_Consonants],0)),LEFT(BJ196,5),
IF(ISNUMBER(MATCH(LEFT(BJ196,4),Final_Intermediate[Burmese_Consonants],0)),LEFT(BJ196,4),
IF(ISNUMBER(MATCH(LEFT(BJ196,3),Final_Intermediate[Burmese_Consonants],0)),LEFT(BJ196,3),
IF(ISNUMBER(MATCH(LEFT(BJ196,2),Final_Intermediate[Burmese_Consonants],0)),LEFT(BJ196,2),
IF(ISNUMBER(MATCH(LEFT(BJ196,1),Final_Intermediate[Burmese_Consonants],0)),LEFT(BJ196,1),
"")))))))))))))))</f>
        <v>#VALUE!</v>
      </c>
      <c r="AN196" t="e">
        <f>Compiler_Burmese[[#This Row],[Sr. No.]]</f>
        <v>#REF!</v>
      </c>
      <c r="AO19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6" t="e">
        <f>[2]!Vocabulary_Burmese[[#This Row],[Sr. No.]]</f>
        <v>#REF!</v>
      </c>
      <c r="BA196" t="e">
        <f>IF(Raw_data_N2_Kanji[[#This Row],[Categorie]]&lt;&gt;"","",
IF(ISNUMBER(MATCH(V,Special_list[Burmese word],0)),"",
SUBSTITUTE(Raw_data_N2_Kanji[[#This Row],[Raw]]," ","")))</f>
        <v>#VALUE!</v>
      </c>
      <c r="BB196" t="e">
        <f>RIGHT(Segregate18[[#This Row],[UPGRADE]],LEN(Segregate18[[#This Row],[UPGRADE]])-LEN(Compiler_Burmese[[#This Row],[1]]))</f>
        <v>#VALUE!</v>
      </c>
      <c r="BC196" t="e">
        <f>RIGHT(Segregate18[[#This Row],[11]],LEN(Segregate18[[#This Row],[11]])-LEN(Compiler_Burmese[[#This Row],[2]]))</f>
        <v>#VALUE!</v>
      </c>
      <c r="BD196" t="e">
        <f>RIGHT(Segregate18[[#This Row],[21]],LEN(Segregate18[[#This Row],[21]])-LEN(Compiler_Burmese[[#This Row],[3]]))</f>
        <v>#VALUE!</v>
      </c>
      <c r="BE196" t="e">
        <f>RIGHT(Segregate18[[#This Row],[31]],LEN(Segregate18[[#This Row],[31]])-LEN(Compiler_Burmese[[#This Row],[4]]))</f>
        <v>#VALUE!</v>
      </c>
      <c r="BF196" t="e">
        <f>RIGHT(Segregate18[[#This Row],[41]],LEN(Segregate18[[#This Row],[41]])-LEN(Compiler_Burmese[[#This Row],[5]]))</f>
        <v>#VALUE!</v>
      </c>
      <c r="BG196" t="e">
        <f>RIGHT(Segregate18[[#This Row],[51]],LEN(Segregate18[[#This Row],[51]])-LEN(Compiler_Burmese[[#This Row],[6]]))</f>
        <v>#VALUE!</v>
      </c>
      <c r="BH196" t="e">
        <f>RIGHT(Segregate18[[#This Row],[61]],LEN(Segregate18[[#This Row],[61]])-LEN(Compiler_Burmese[[#This Row],[7]]))</f>
        <v>#VALUE!</v>
      </c>
      <c r="BI196" t="e">
        <f>RIGHT(Segregate18[[#This Row],[71]],LEN(Segregate18[[#This Row],[71]])-LEN(Compiler_Burmese[[#This Row],[8]]))</f>
        <v>#VALUE!</v>
      </c>
      <c r="BJ196" t="e">
        <f>RIGHT(Segregate18[[#This Row],[81]],LEN(Segregate18[[#This Row],[81]])-LEN(Compiler_Burmese[[#This Row],[9]]))</f>
        <v>#VALUE!</v>
      </c>
    </row>
    <row r="197" spans="25:62" ht="15" customHeight="1" x14ac:dyDescent="0.3">
      <c r="Y197" t="e">
        <f>Segregate18[[#This Row],[Sr. No.]]</f>
        <v>#REF!</v>
      </c>
      <c r="Z197" t="e">
        <f>IF(AND(OR(BA197="။",BA197="၊"),LEN(BA197)=1),BA197,
IF(ISNUMBER(MATCH(LEFT(BA197,7),Final_modified_Intermediate[Burmese_Consonants],0)),LEFT(BA197,7),
IF(ISNUMBER(MATCH(LEFT(BA197,6),Final_modified_Intermediate[Burmese_Consonants],0)),LEFT(BA197,6),
IF(ISNUMBER(MATCH(LEFT(BA197,5),Final_modified_Intermediate[Burmese_Consonants],0)),LEFT(BA197,5),
IF(ISNUMBER(MATCH(LEFT(BA197,4),Final_modified_Intermediate[Burmese_Consonants],0)),LEFT(BA197,4),
IF(ISNUMBER(MATCH(LEFT(BA197,3),Final_modified_Intermediate[Burmese_Consonants],0)),LEFT(BA197,3),
IF(ISNUMBER(MATCH(LEFT(BA197,2),Final_modified_Intermediate[Burmese_Consonants],0)),LEFT(BA197,2),
IF(ISNUMBER(MATCH(LEFT(BA197,1),Final_modified_Intermediate[Burmese_Consonants],0)),LEFT(BA197,1),
IF(ISNUMBER(MATCH(LEFT(BA197,7),Final_Intermediate[Burmese_Consonants],0)),LEFT(BA197,7),
IF(ISNUMBER(MATCH(LEFT(BA197,6),Final_Intermediate[Burmese_Consonants],0)),LEFT(BA197,6),
IF(ISNUMBER(MATCH(LEFT(BA197,5),Final_Intermediate[Burmese_Consonants],0)),LEFT(BA197,5),
IF(ISNUMBER(MATCH(LEFT(BA197,4),Final_Intermediate[Burmese_Consonants],0)),LEFT(BA197,4),
IF(ISNUMBER(MATCH(LEFT(BA197,3),Final_Intermediate[Burmese_Consonants],0)),LEFT(BA197,3),
IF(ISNUMBER(MATCH(LEFT(BA197,2),Final_Intermediate[Burmese_Consonants],0)),LEFT(BA197,2),
IF(ISNUMBER(MATCH(LEFT(BA197,1),Final_Intermediate[Burmese_Consonants],0)),LEFT(BA197,1),
"")))))))))))))))</f>
        <v>#VALUE!</v>
      </c>
      <c r="AA19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7" t="e">
        <f>IF(AND(OR(BB197="။",BB197="၊"),LEN(BB197)=1),BB197,
IF(ISNUMBER(MATCH(LEFT(BB197,7),Final_modified_Intermediate[Burmese_Consonants],0)),LEFT(BB197,7),
IF(ISNUMBER(MATCH(LEFT(BB197,6),Final_modified_Intermediate[Burmese_Consonants],0)),LEFT(BB197,6),
IF(ISNUMBER(MATCH(LEFT(BB197,5),Final_modified_Intermediate[Burmese_Consonants],0)),LEFT(BB197,5),
IF(ISNUMBER(MATCH(LEFT(BB197,4),Final_modified_Intermediate[Burmese_Consonants],0)),LEFT(BB197,4),
IF(ISNUMBER(MATCH(LEFT(BB197,3),Final_modified_Intermediate[Burmese_Consonants],0)),LEFT(BB197,3),
IF(ISNUMBER(MATCH(LEFT(BB197,2),Final_modified_Intermediate[Burmese_Consonants],0)),LEFT(BB197,2),
IF(ISNUMBER(MATCH(LEFT(BB197,1),Final_modified_Intermediate[Burmese_Consonants],0)),LEFT(BB197,1),
IF(ISNUMBER(MATCH(LEFT(BB197,7),Final_Intermediate[Burmese_Consonants],0)),LEFT(BB197,7),
IF(ISNUMBER(MATCH(LEFT(BB197,6),Final_Intermediate[Burmese_Consonants],0)),LEFT(BB197,6),
IF(ISNUMBER(MATCH(LEFT(BB197,5),Final_Intermediate[Burmese_Consonants],0)),LEFT(BB197,5),
IF(ISNUMBER(MATCH(LEFT(BB197,4),Final_Intermediate[Burmese_Consonants],0)),LEFT(BB197,4),
IF(ISNUMBER(MATCH(LEFT(BB197,3),Final_Intermediate[Burmese_Consonants],0)),LEFT(BB197,3),
IF(ISNUMBER(MATCH(LEFT(BB197,2),Final_Intermediate[Burmese_Consonants],0)),LEFT(BB197,2),
IF(ISNUMBER(MATCH(LEFT(BB197,1),Final_Intermediate[Burmese_Consonants],0)),LEFT(BB197,1),
"")))))))))))))))</f>
        <v>#VALUE!</v>
      </c>
      <c r="AC19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7" t="e">
        <f>IF(AND(OR(BC197="။",BC197="၊"),LEN(BC197)=1),BC197,
IF(ISNUMBER(MATCH(LEFT(BC197,7),Final_modified_Intermediate[Burmese_Consonants],0)),LEFT(BC197,7),
IF(ISNUMBER(MATCH(LEFT(BC197,6),Final_modified_Intermediate[Burmese_Consonants],0)),LEFT(BC197,6),
IF(ISNUMBER(MATCH(LEFT(BC197,5),Final_modified_Intermediate[Burmese_Consonants],0)),LEFT(BC197,5),
IF(ISNUMBER(MATCH(LEFT(BC197,4),Final_modified_Intermediate[Burmese_Consonants],0)),LEFT(BC197,4),
IF(ISNUMBER(MATCH(LEFT(BC197,3),Final_modified_Intermediate[Burmese_Consonants],0)),LEFT(BC197,3),
IF(ISNUMBER(MATCH(LEFT(BC197,2),Final_modified_Intermediate[Burmese_Consonants],0)),LEFT(BC197,2),
IF(ISNUMBER(MATCH(LEFT(BC197,1),Final_modified_Intermediate[Burmese_Consonants],0)),LEFT(BC197,1),
IF(ISNUMBER(MATCH(LEFT(BC197,7),Final_Intermediate[Burmese_Consonants],0)),LEFT(BC197,7),
IF(ISNUMBER(MATCH(LEFT(BC197,6),Final_Intermediate[Burmese_Consonants],0)),LEFT(BC197,6),
IF(ISNUMBER(MATCH(LEFT(BC197,5),Final_Intermediate[Burmese_Consonants],0)),LEFT(BC197,5),
IF(ISNUMBER(MATCH(LEFT(BC197,4),Final_Intermediate[Burmese_Consonants],0)),LEFT(BC197,4),
IF(ISNUMBER(MATCH(LEFT(BC197,3),Final_Intermediate[Burmese_Consonants],0)),LEFT(BC197,3),
IF(ISNUMBER(MATCH(LEFT(BC197,2),Final_Intermediate[Burmese_Consonants],0)),LEFT(BC197,2),
IF(ISNUMBER(MATCH(LEFT(BC197,1),Final_Intermediate[Burmese_Consonants],0)),LEFT(BC197,1),
"")))))))))))))))</f>
        <v>#VALUE!</v>
      </c>
      <c r="AE19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7" t="e">
        <f>IF(AND(OR(BD197="။",BD197="၊"),LEN(BD197)=1),BD197,
IF(ISNUMBER(MATCH(LEFT(BD197,7),Final_modified_Intermediate[Burmese_Consonants],0)),LEFT(BD197,7),
IF(ISNUMBER(MATCH(LEFT(BD197,6),Final_modified_Intermediate[Burmese_Consonants],0)),LEFT(BD197,6),
IF(ISNUMBER(MATCH(LEFT(BD197,5),Final_modified_Intermediate[Burmese_Consonants],0)),LEFT(BD197,5),
IF(ISNUMBER(MATCH(LEFT(BD197,4),Final_modified_Intermediate[Burmese_Consonants],0)),LEFT(BD197,4),
IF(ISNUMBER(MATCH(LEFT(BD197,3),Final_modified_Intermediate[Burmese_Consonants],0)),LEFT(BD197,3),
IF(ISNUMBER(MATCH(LEFT(BD197,2),Final_modified_Intermediate[Burmese_Consonants],0)),LEFT(BD197,2),
IF(ISNUMBER(MATCH(LEFT(BD197,1),Final_modified_Intermediate[Burmese_Consonants],0)),LEFT(BD197,1),
IF(ISNUMBER(MATCH(LEFT(BD197,7),Final_Intermediate[Burmese_Consonants],0)),LEFT(BD197,7),
IF(ISNUMBER(MATCH(LEFT(BD197,6),Final_Intermediate[Burmese_Consonants],0)),LEFT(BD197,6),
IF(ISNUMBER(MATCH(LEFT(BD197,5),Final_Intermediate[Burmese_Consonants],0)),LEFT(BD197,5),
IF(ISNUMBER(MATCH(LEFT(BD197,4),Final_Intermediate[Burmese_Consonants],0)),LEFT(BD197,4),
IF(ISNUMBER(MATCH(LEFT(BD197,3),Final_Intermediate[Burmese_Consonants],0)),LEFT(BD197,3),
IF(ISNUMBER(MATCH(LEFT(BD197,2),Final_Intermediate[Burmese_Consonants],0)),LEFT(BD197,2),
IF(ISNUMBER(MATCH(LEFT(BD197,1),Final_Intermediate[Burmese_Consonants],0)),LEFT(BD197,1),
"")))))))))))))))</f>
        <v>#VALUE!</v>
      </c>
      <c r="AG197" t="e">
        <f>IF(AND(OR(BE197="။",BE197="၊"),LEN(BE197)=1),BE197,
IF(ISNUMBER(MATCH(LEFT(BE197,7),Final_modified_Intermediate[Burmese_Consonants],0)),LEFT(BE197,7),
IF(ISNUMBER(MATCH(LEFT(BE197,6),Final_modified_Intermediate[Burmese_Consonants],0)),LEFT(BE197,6),
IF(ISNUMBER(MATCH(LEFT(BE197,5),Final_modified_Intermediate[Burmese_Consonants],0)),LEFT(BE197,5),
IF(ISNUMBER(MATCH(LEFT(BE197,4),Final_modified_Intermediate[Burmese_Consonants],0)),LEFT(BE197,4),
IF(ISNUMBER(MATCH(LEFT(BE197,3),Final_modified_Intermediate[Burmese_Consonants],0)),LEFT(BE197,3),
IF(ISNUMBER(MATCH(LEFT(BE197,2),Final_modified_Intermediate[Burmese_Consonants],0)),LEFT(BE197,2),
IF(ISNUMBER(MATCH(LEFT(BE197,1),Final_modified_Intermediate[Burmese_Consonants],0)),LEFT(BE197,1),
IF(ISNUMBER(MATCH(LEFT(BE197,7),Final_Intermediate[Burmese_Consonants],0)),LEFT(BE197,7),
IF(ISNUMBER(MATCH(LEFT(BE197,6),Final_Intermediate[Burmese_Consonants],0)),LEFT(BE197,6),
IF(ISNUMBER(MATCH(LEFT(BE197,5),Final_Intermediate[Burmese_Consonants],0)),LEFT(BE197,5),
IF(ISNUMBER(MATCH(LEFT(BE197,4),Final_Intermediate[Burmese_Consonants],0)),LEFT(BE197,4),
IF(ISNUMBER(MATCH(LEFT(BE197,3),Final_Intermediate[Burmese_Consonants],0)),LEFT(BE197,3),
IF(ISNUMBER(MATCH(LEFT(BE197,2),Final_Intermediate[Burmese_Consonants],0)),LEFT(BE197,2),
IF(ISNUMBER(MATCH(LEFT(BE197,1),Final_Intermediate[Burmese_Consonants],0)),LEFT(BE197,1),
"")))))))))))))))</f>
        <v>#VALUE!</v>
      </c>
      <c r="AH197" t="e">
        <f>IF(AND(OR(BF197="။",BF197="၊"),LEN(BF197)=1),BF197,
IF(ISNUMBER(MATCH(LEFT(BF197,7),Final_modified_Intermediate[Burmese_Consonants],0)),LEFT(BF197,7),
IF(ISNUMBER(MATCH(LEFT(BF197,6),Final_modified_Intermediate[Burmese_Consonants],0)),LEFT(BF197,6),
IF(ISNUMBER(MATCH(LEFT(BF197,5),Final_modified_Intermediate[Burmese_Consonants],0)),LEFT(BF197,5),
IF(ISNUMBER(MATCH(LEFT(BF197,4),Final_modified_Intermediate[Burmese_Consonants],0)),LEFT(BF197,4),
IF(ISNUMBER(MATCH(LEFT(BF197,3),Final_modified_Intermediate[Burmese_Consonants],0)),LEFT(BF197,3),
IF(ISNUMBER(MATCH(LEFT(BF197,2),Final_modified_Intermediate[Burmese_Consonants],0)),LEFT(BF197,2),
IF(ISNUMBER(MATCH(LEFT(BF197,1),Final_modified_Intermediate[Burmese_Consonants],0)),LEFT(BF197,1),
IF(ISNUMBER(MATCH(LEFT(BF197,7),Final_Intermediate[Burmese_Consonants],0)),LEFT(BF197,7),
IF(ISNUMBER(MATCH(LEFT(BF197,6),Final_Intermediate[Burmese_Consonants],0)),LEFT(BF197,6),
IF(ISNUMBER(MATCH(LEFT(BF197,5),Final_Intermediate[Burmese_Consonants],0)),LEFT(BF197,5),
IF(ISNUMBER(MATCH(LEFT(BF197,4),Final_Intermediate[Burmese_Consonants],0)),LEFT(BF197,4),
IF(ISNUMBER(MATCH(LEFT(BF197,3),Final_Intermediate[Burmese_Consonants],0)),LEFT(BF197,3),
IF(ISNUMBER(MATCH(LEFT(BF197,2),Final_Intermediate[Burmese_Consonants],0)),LEFT(BF197,2),
IF(ISNUMBER(MATCH(LEFT(BF197,1),Final_Intermediate[Burmese_Consonants],0)),LEFT(BF197,1),
"")))))))))))))))</f>
        <v>#VALUE!</v>
      </c>
      <c r="AI197" t="e">
        <f>IF(AND(OR(BG197="။",BG197="၊"),LEN(BG197)=1),BG197,
IF(ISNUMBER(MATCH(LEFT(BG197,7),Final_modified_Intermediate[Burmese_Consonants],0)),LEFT(BG197,7),
IF(ISNUMBER(MATCH(LEFT(BG197,6),Final_modified_Intermediate[Burmese_Consonants],0)),LEFT(BG197,6),
IF(ISNUMBER(MATCH(LEFT(BG197,5),Final_modified_Intermediate[Burmese_Consonants],0)),LEFT(BG197,5),
IF(ISNUMBER(MATCH(LEFT(BG197,4),Final_modified_Intermediate[Burmese_Consonants],0)),LEFT(BG197,4),
IF(ISNUMBER(MATCH(LEFT(BG197,3),Final_modified_Intermediate[Burmese_Consonants],0)),LEFT(BG197,3),
IF(ISNUMBER(MATCH(LEFT(BG197,2),Final_modified_Intermediate[Burmese_Consonants],0)),LEFT(BG197,2),
IF(ISNUMBER(MATCH(LEFT(BG197,1),Final_modified_Intermediate[Burmese_Consonants],0)),LEFT(BG197,1),
IF(ISNUMBER(MATCH(LEFT(BG197,7),Final_Intermediate[Burmese_Consonants],0)),LEFT(BG197,7),
IF(ISNUMBER(MATCH(LEFT(BG197,6),Final_Intermediate[Burmese_Consonants],0)),LEFT(BG197,6),
IF(ISNUMBER(MATCH(LEFT(BG197,5),Final_Intermediate[Burmese_Consonants],0)),LEFT(BG197,5),
IF(ISNUMBER(MATCH(LEFT(BG197,4),Final_Intermediate[Burmese_Consonants],0)),LEFT(BG197,4),
IF(ISNUMBER(MATCH(LEFT(BG197,3),Final_Intermediate[Burmese_Consonants],0)),LEFT(BG197,3),
IF(ISNUMBER(MATCH(LEFT(BG197,2),Final_Intermediate[Burmese_Consonants],0)),LEFT(BG197,2),
IF(ISNUMBER(MATCH(LEFT(BG197,1),Final_Intermediate[Burmese_Consonants],0)),LEFT(BG197,1),
"")))))))))))))))</f>
        <v>#VALUE!</v>
      </c>
      <c r="AJ197" t="e">
        <f>IF(AND(OR(BH197="။",BH197="၊"),LEN(BH197)=1),BH197,
IF(ISNUMBER(MATCH(LEFT(BH197,7),Final_modified_Intermediate[Burmese_Consonants],0)),LEFT(BH197,7),
IF(ISNUMBER(MATCH(LEFT(BH197,6),Final_modified_Intermediate[Burmese_Consonants],0)),LEFT(BH197,6),
IF(ISNUMBER(MATCH(LEFT(BH197,5),Final_modified_Intermediate[Burmese_Consonants],0)),LEFT(BH197,5),
IF(ISNUMBER(MATCH(LEFT(BH197,4),Final_modified_Intermediate[Burmese_Consonants],0)),LEFT(BH197,4),
IF(ISNUMBER(MATCH(LEFT(BH197,3),Final_modified_Intermediate[Burmese_Consonants],0)),LEFT(BH197,3),
IF(ISNUMBER(MATCH(LEFT(BH197,2),Final_modified_Intermediate[Burmese_Consonants],0)),LEFT(BH197,2),
IF(ISNUMBER(MATCH(LEFT(BH197,1),Final_modified_Intermediate[Burmese_Consonants],0)),LEFT(BH197,1),
IF(ISNUMBER(MATCH(LEFT(BH197,7),Final_Intermediate[Burmese_Consonants],0)),LEFT(BH197,7),
IF(ISNUMBER(MATCH(LEFT(BH197,6),Final_Intermediate[Burmese_Consonants],0)),LEFT(BH197,6),
IF(ISNUMBER(MATCH(LEFT(BH197,5),Final_Intermediate[Burmese_Consonants],0)),LEFT(BH197,5),
IF(ISNUMBER(MATCH(LEFT(BH197,4),Final_Intermediate[Burmese_Consonants],0)),LEFT(BH197,4),
IF(ISNUMBER(MATCH(LEFT(BH197,3),Final_Intermediate[Burmese_Consonants],0)),LEFT(BH197,3),
IF(ISNUMBER(MATCH(LEFT(BH197,2),Final_Intermediate[Burmese_Consonants],0)),LEFT(BH197,2),
IF(ISNUMBER(MATCH(LEFT(BH197,1),Final_Intermediate[Burmese_Consonants],0)),LEFT(BH197,1),
"")))))))))))))))</f>
        <v>#VALUE!</v>
      </c>
      <c r="AK197" t="e">
        <f>IF(AND(OR(BI197="။",BI197="၊"),LEN(BI197)=1),BI197,
IF(ISNUMBER(MATCH(LEFT(BI197,7),Final_modified_Intermediate[Burmese_Consonants],0)),LEFT(BI197,7),
IF(ISNUMBER(MATCH(LEFT(BI197,6),Final_modified_Intermediate[Burmese_Consonants],0)),LEFT(BI197,6),
IF(ISNUMBER(MATCH(LEFT(BI197,5),Final_modified_Intermediate[Burmese_Consonants],0)),LEFT(BI197,5),
IF(ISNUMBER(MATCH(LEFT(BI197,4),Final_modified_Intermediate[Burmese_Consonants],0)),LEFT(BI197,4),
IF(ISNUMBER(MATCH(LEFT(BI197,3),Final_modified_Intermediate[Burmese_Consonants],0)),LEFT(BI197,3),
IF(ISNUMBER(MATCH(LEFT(BI197,2),Final_modified_Intermediate[Burmese_Consonants],0)),LEFT(BI197,2),
IF(ISNUMBER(MATCH(LEFT(BI197,1),Final_modified_Intermediate[Burmese_Consonants],0)),LEFT(BI197,1),
IF(ISNUMBER(MATCH(LEFT(BI197,7),Final_Intermediate[Burmese_Consonants],0)),LEFT(BI197,7),
IF(ISNUMBER(MATCH(LEFT(BI197,6),Final_Intermediate[Burmese_Consonants],0)),LEFT(BI197,6),
IF(ISNUMBER(MATCH(LEFT(BI197,5),Final_Intermediate[Burmese_Consonants],0)),LEFT(BI197,5),
IF(ISNUMBER(MATCH(LEFT(BI197,4),Final_Intermediate[Burmese_Consonants],0)),LEFT(BI197,4),
IF(ISNUMBER(MATCH(LEFT(BI197,3),Final_Intermediate[Burmese_Consonants],0)),LEFT(BI197,3),
IF(ISNUMBER(MATCH(LEFT(BI197,2),Final_Intermediate[Burmese_Consonants],0)),LEFT(BI197,2),
IF(ISNUMBER(MATCH(LEFT(BI197,1),Final_Intermediate[Burmese_Consonants],0)),LEFT(BI197,1),
"")))))))))))))))</f>
        <v>#VALUE!</v>
      </c>
      <c r="AL197" t="e">
        <f>IF(AND(OR(BJ197="။",BJ197="၊"),LEN(BJ197)=1),BJ197,
IF(ISNUMBER(MATCH(LEFT(BJ197,7),Final_modified_Intermediate[Burmese_Consonants],0)),LEFT(BJ197,7),
IF(ISNUMBER(MATCH(LEFT(BJ197,6),Final_modified_Intermediate[Burmese_Consonants],0)),LEFT(BJ197,6),
IF(ISNUMBER(MATCH(LEFT(BJ197,5),Final_modified_Intermediate[Burmese_Consonants],0)),LEFT(BJ197,5),
IF(ISNUMBER(MATCH(LEFT(BJ197,4),Final_modified_Intermediate[Burmese_Consonants],0)),LEFT(BJ197,4),
IF(ISNUMBER(MATCH(LEFT(BJ197,3),Final_modified_Intermediate[Burmese_Consonants],0)),LEFT(BJ197,3),
IF(ISNUMBER(MATCH(LEFT(BJ197,2),Final_modified_Intermediate[Burmese_Consonants],0)),LEFT(BJ197,2),
IF(ISNUMBER(MATCH(LEFT(BJ197,1),Final_modified_Intermediate[Burmese_Consonants],0)),LEFT(BJ197,1),
IF(ISNUMBER(MATCH(LEFT(BJ197,7),Final_Intermediate[Burmese_Consonants],0)),LEFT(BJ197,7),
IF(ISNUMBER(MATCH(LEFT(BJ197,6),Final_Intermediate[Burmese_Consonants],0)),LEFT(BJ197,6),
IF(ISNUMBER(MATCH(LEFT(BJ197,5),Final_Intermediate[Burmese_Consonants],0)),LEFT(BJ197,5),
IF(ISNUMBER(MATCH(LEFT(BJ197,4),Final_Intermediate[Burmese_Consonants],0)),LEFT(BJ197,4),
IF(ISNUMBER(MATCH(LEFT(BJ197,3),Final_Intermediate[Burmese_Consonants],0)),LEFT(BJ197,3),
IF(ISNUMBER(MATCH(LEFT(BJ197,2),Final_Intermediate[Burmese_Consonants],0)),LEFT(BJ197,2),
IF(ISNUMBER(MATCH(LEFT(BJ197,1),Final_Intermediate[Burmese_Consonants],0)),LEFT(BJ197,1),
"")))))))))))))))</f>
        <v>#VALUE!</v>
      </c>
      <c r="AN197" t="e">
        <f>Compiler_Burmese[[#This Row],[Sr. No.]]</f>
        <v>#REF!</v>
      </c>
      <c r="AO19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7" t="e">
        <f>[2]!Vocabulary_Burmese[[#This Row],[Sr. No.]]</f>
        <v>#REF!</v>
      </c>
      <c r="BA197" t="e">
        <f>IF(Raw_data_N2_Kanji[[#This Row],[Categorie]]&lt;&gt;"","",
IF(ISNUMBER(MATCH(V,Special_list[Burmese word],0)),"",
SUBSTITUTE(Raw_data_N2_Kanji[[#This Row],[Raw]]," ","")))</f>
        <v>#VALUE!</v>
      </c>
      <c r="BB197" t="e">
        <f>RIGHT(Segregate18[[#This Row],[UPGRADE]],LEN(Segregate18[[#This Row],[UPGRADE]])-LEN(Compiler_Burmese[[#This Row],[1]]))</f>
        <v>#VALUE!</v>
      </c>
      <c r="BC197" t="e">
        <f>RIGHT(Segregate18[[#This Row],[11]],LEN(Segregate18[[#This Row],[11]])-LEN(Compiler_Burmese[[#This Row],[2]]))</f>
        <v>#VALUE!</v>
      </c>
      <c r="BD197" t="e">
        <f>RIGHT(Segregate18[[#This Row],[21]],LEN(Segregate18[[#This Row],[21]])-LEN(Compiler_Burmese[[#This Row],[3]]))</f>
        <v>#VALUE!</v>
      </c>
      <c r="BE197" t="e">
        <f>RIGHT(Segregate18[[#This Row],[31]],LEN(Segregate18[[#This Row],[31]])-LEN(Compiler_Burmese[[#This Row],[4]]))</f>
        <v>#VALUE!</v>
      </c>
      <c r="BF197" t="e">
        <f>RIGHT(Segregate18[[#This Row],[41]],LEN(Segregate18[[#This Row],[41]])-LEN(Compiler_Burmese[[#This Row],[5]]))</f>
        <v>#VALUE!</v>
      </c>
      <c r="BG197" t="e">
        <f>RIGHT(Segregate18[[#This Row],[51]],LEN(Segregate18[[#This Row],[51]])-LEN(Compiler_Burmese[[#This Row],[6]]))</f>
        <v>#VALUE!</v>
      </c>
      <c r="BH197" t="e">
        <f>RIGHT(Segregate18[[#This Row],[61]],LEN(Segregate18[[#This Row],[61]])-LEN(Compiler_Burmese[[#This Row],[7]]))</f>
        <v>#VALUE!</v>
      </c>
      <c r="BI197" t="e">
        <f>RIGHT(Segregate18[[#This Row],[71]],LEN(Segregate18[[#This Row],[71]])-LEN(Compiler_Burmese[[#This Row],[8]]))</f>
        <v>#VALUE!</v>
      </c>
      <c r="BJ197" t="e">
        <f>RIGHT(Segregate18[[#This Row],[81]],LEN(Segregate18[[#This Row],[81]])-LEN(Compiler_Burmese[[#This Row],[9]]))</f>
        <v>#VALUE!</v>
      </c>
    </row>
    <row r="198" spans="25:62" ht="15" customHeight="1" x14ac:dyDescent="0.3">
      <c r="Y198" t="e">
        <f>Segregate18[[#This Row],[Sr. No.]]</f>
        <v>#REF!</v>
      </c>
      <c r="Z198" t="e">
        <f>IF(AND(OR(BA198="။",BA198="၊"),LEN(BA198)=1),BA198,
IF(ISNUMBER(MATCH(LEFT(BA198,7),Final_modified_Intermediate[Burmese_Consonants],0)),LEFT(BA198,7),
IF(ISNUMBER(MATCH(LEFT(BA198,6),Final_modified_Intermediate[Burmese_Consonants],0)),LEFT(BA198,6),
IF(ISNUMBER(MATCH(LEFT(BA198,5),Final_modified_Intermediate[Burmese_Consonants],0)),LEFT(BA198,5),
IF(ISNUMBER(MATCH(LEFT(BA198,4),Final_modified_Intermediate[Burmese_Consonants],0)),LEFT(BA198,4),
IF(ISNUMBER(MATCH(LEFT(BA198,3),Final_modified_Intermediate[Burmese_Consonants],0)),LEFT(BA198,3),
IF(ISNUMBER(MATCH(LEFT(BA198,2),Final_modified_Intermediate[Burmese_Consonants],0)),LEFT(BA198,2),
IF(ISNUMBER(MATCH(LEFT(BA198,1),Final_modified_Intermediate[Burmese_Consonants],0)),LEFT(BA198,1),
IF(ISNUMBER(MATCH(LEFT(BA198,7),Final_Intermediate[Burmese_Consonants],0)),LEFT(BA198,7),
IF(ISNUMBER(MATCH(LEFT(BA198,6),Final_Intermediate[Burmese_Consonants],0)),LEFT(BA198,6),
IF(ISNUMBER(MATCH(LEFT(BA198,5),Final_Intermediate[Burmese_Consonants],0)),LEFT(BA198,5),
IF(ISNUMBER(MATCH(LEFT(BA198,4),Final_Intermediate[Burmese_Consonants],0)),LEFT(BA198,4),
IF(ISNUMBER(MATCH(LEFT(BA198,3),Final_Intermediate[Burmese_Consonants],0)),LEFT(BA198,3),
IF(ISNUMBER(MATCH(LEFT(BA198,2),Final_Intermediate[Burmese_Consonants],0)),LEFT(BA198,2),
IF(ISNUMBER(MATCH(LEFT(BA198,1),Final_Intermediate[Burmese_Consonants],0)),LEFT(BA198,1),
"")))))))))))))))</f>
        <v>#VALUE!</v>
      </c>
      <c r="AA19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8" t="e">
        <f>IF(AND(OR(BB198="။",BB198="၊"),LEN(BB198)=1),BB198,
IF(ISNUMBER(MATCH(LEFT(BB198,7),Final_modified_Intermediate[Burmese_Consonants],0)),LEFT(BB198,7),
IF(ISNUMBER(MATCH(LEFT(BB198,6),Final_modified_Intermediate[Burmese_Consonants],0)),LEFT(BB198,6),
IF(ISNUMBER(MATCH(LEFT(BB198,5),Final_modified_Intermediate[Burmese_Consonants],0)),LEFT(BB198,5),
IF(ISNUMBER(MATCH(LEFT(BB198,4),Final_modified_Intermediate[Burmese_Consonants],0)),LEFT(BB198,4),
IF(ISNUMBER(MATCH(LEFT(BB198,3),Final_modified_Intermediate[Burmese_Consonants],0)),LEFT(BB198,3),
IF(ISNUMBER(MATCH(LEFT(BB198,2),Final_modified_Intermediate[Burmese_Consonants],0)),LEFT(BB198,2),
IF(ISNUMBER(MATCH(LEFT(BB198,1),Final_modified_Intermediate[Burmese_Consonants],0)),LEFT(BB198,1),
IF(ISNUMBER(MATCH(LEFT(BB198,7),Final_Intermediate[Burmese_Consonants],0)),LEFT(BB198,7),
IF(ISNUMBER(MATCH(LEFT(BB198,6),Final_Intermediate[Burmese_Consonants],0)),LEFT(BB198,6),
IF(ISNUMBER(MATCH(LEFT(BB198,5),Final_Intermediate[Burmese_Consonants],0)),LEFT(BB198,5),
IF(ISNUMBER(MATCH(LEFT(BB198,4),Final_Intermediate[Burmese_Consonants],0)),LEFT(BB198,4),
IF(ISNUMBER(MATCH(LEFT(BB198,3),Final_Intermediate[Burmese_Consonants],0)),LEFT(BB198,3),
IF(ISNUMBER(MATCH(LEFT(BB198,2),Final_Intermediate[Burmese_Consonants],0)),LEFT(BB198,2),
IF(ISNUMBER(MATCH(LEFT(BB198,1),Final_Intermediate[Burmese_Consonants],0)),LEFT(BB198,1),
"")))))))))))))))</f>
        <v>#VALUE!</v>
      </c>
      <c r="AC19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8" t="e">
        <f>IF(AND(OR(BC198="။",BC198="၊"),LEN(BC198)=1),BC198,
IF(ISNUMBER(MATCH(LEFT(BC198,7),Final_modified_Intermediate[Burmese_Consonants],0)),LEFT(BC198,7),
IF(ISNUMBER(MATCH(LEFT(BC198,6),Final_modified_Intermediate[Burmese_Consonants],0)),LEFT(BC198,6),
IF(ISNUMBER(MATCH(LEFT(BC198,5),Final_modified_Intermediate[Burmese_Consonants],0)),LEFT(BC198,5),
IF(ISNUMBER(MATCH(LEFT(BC198,4),Final_modified_Intermediate[Burmese_Consonants],0)),LEFT(BC198,4),
IF(ISNUMBER(MATCH(LEFT(BC198,3),Final_modified_Intermediate[Burmese_Consonants],0)),LEFT(BC198,3),
IF(ISNUMBER(MATCH(LEFT(BC198,2),Final_modified_Intermediate[Burmese_Consonants],0)),LEFT(BC198,2),
IF(ISNUMBER(MATCH(LEFT(BC198,1),Final_modified_Intermediate[Burmese_Consonants],0)),LEFT(BC198,1),
IF(ISNUMBER(MATCH(LEFT(BC198,7),Final_Intermediate[Burmese_Consonants],0)),LEFT(BC198,7),
IF(ISNUMBER(MATCH(LEFT(BC198,6),Final_Intermediate[Burmese_Consonants],0)),LEFT(BC198,6),
IF(ISNUMBER(MATCH(LEFT(BC198,5),Final_Intermediate[Burmese_Consonants],0)),LEFT(BC198,5),
IF(ISNUMBER(MATCH(LEFT(BC198,4),Final_Intermediate[Burmese_Consonants],0)),LEFT(BC198,4),
IF(ISNUMBER(MATCH(LEFT(BC198,3),Final_Intermediate[Burmese_Consonants],0)),LEFT(BC198,3),
IF(ISNUMBER(MATCH(LEFT(BC198,2),Final_Intermediate[Burmese_Consonants],0)),LEFT(BC198,2),
IF(ISNUMBER(MATCH(LEFT(BC198,1),Final_Intermediate[Burmese_Consonants],0)),LEFT(BC198,1),
"")))))))))))))))</f>
        <v>#VALUE!</v>
      </c>
      <c r="AE19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8" t="e">
        <f>IF(AND(OR(BD198="။",BD198="၊"),LEN(BD198)=1),BD198,
IF(ISNUMBER(MATCH(LEFT(BD198,7),Final_modified_Intermediate[Burmese_Consonants],0)),LEFT(BD198,7),
IF(ISNUMBER(MATCH(LEFT(BD198,6),Final_modified_Intermediate[Burmese_Consonants],0)),LEFT(BD198,6),
IF(ISNUMBER(MATCH(LEFT(BD198,5),Final_modified_Intermediate[Burmese_Consonants],0)),LEFT(BD198,5),
IF(ISNUMBER(MATCH(LEFT(BD198,4),Final_modified_Intermediate[Burmese_Consonants],0)),LEFT(BD198,4),
IF(ISNUMBER(MATCH(LEFT(BD198,3),Final_modified_Intermediate[Burmese_Consonants],0)),LEFT(BD198,3),
IF(ISNUMBER(MATCH(LEFT(BD198,2),Final_modified_Intermediate[Burmese_Consonants],0)),LEFT(BD198,2),
IF(ISNUMBER(MATCH(LEFT(BD198,1),Final_modified_Intermediate[Burmese_Consonants],0)),LEFT(BD198,1),
IF(ISNUMBER(MATCH(LEFT(BD198,7),Final_Intermediate[Burmese_Consonants],0)),LEFT(BD198,7),
IF(ISNUMBER(MATCH(LEFT(BD198,6),Final_Intermediate[Burmese_Consonants],0)),LEFT(BD198,6),
IF(ISNUMBER(MATCH(LEFT(BD198,5),Final_Intermediate[Burmese_Consonants],0)),LEFT(BD198,5),
IF(ISNUMBER(MATCH(LEFT(BD198,4),Final_Intermediate[Burmese_Consonants],0)),LEFT(BD198,4),
IF(ISNUMBER(MATCH(LEFT(BD198,3),Final_Intermediate[Burmese_Consonants],0)),LEFT(BD198,3),
IF(ISNUMBER(MATCH(LEFT(BD198,2),Final_Intermediate[Burmese_Consonants],0)),LEFT(BD198,2),
IF(ISNUMBER(MATCH(LEFT(BD198,1),Final_Intermediate[Burmese_Consonants],0)),LEFT(BD198,1),
"")))))))))))))))</f>
        <v>#VALUE!</v>
      </c>
      <c r="AG198" t="e">
        <f>IF(AND(OR(BE198="။",BE198="၊"),LEN(BE198)=1),BE198,
IF(ISNUMBER(MATCH(LEFT(BE198,7),Final_modified_Intermediate[Burmese_Consonants],0)),LEFT(BE198,7),
IF(ISNUMBER(MATCH(LEFT(BE198,6),Final_modified_Intermediate[Burmese_Consonants],0)),LEFT(BE198,6),
IF(ISNUMBER(MATCH(LEFT(BE198,5),Final_modified_Intermediate[Burmese_Consonants],0)),LEFT(BE198,5),
IF(ISNUMBER(MATCH(LEFT(BE198,4),Final_modified_Intermediate[Burmese_Consonants],0)),LEFT(BE198,4),
IF(ISNUMBER(MATCH(LEFT(BE198,3),Final_modified_Intermediate[Burmese_Consonants],0)),LEFT(BE198,3),
IF(ISNUMBER(MATCH(LEFT(BE198,2),Final_modified_Intermediate[Burmese_Consonants],0)),LEFT(BE198,2),
IF(ISNUMBER(MATCH(LEFT(BE198,1),Final_modified_Intermediate[Burmese_Consonants],0)),LEFT(BE198,1),
IF(ISNUMBER(MATCH(LEFT(BE198,7),Final_Intermediate[Burmese_Consonants],0)),LEFT(BE198,7),
IF(ISNUMBER(MATCH(LEFT(BE198,6),Final_Intermediate[Burmese_Consonants],0)),LEFT(BE198,6),
IF(ISNUMBER(MATCH(LEFT(BE198,5),Final_Intermediate[Burmese_Consonants],0)),LEFT(BE198,5),
IF(ISNUMBER(MATCH(LEFT(BE198,4),Final_Intermediate[Burmese_Consonants],0)),LEFT(BE198,4),
IF(ISNUMBER(MATCH(LEFT(BE198,3),Final_Intermediate[Burmese_Consonants],0)),LEFT(BE198,3),
IF(ISNUMBER(MATCH(LEFT(BE198,2),Final_Intermediate[Burmese_Consonants],0)),LEFT(BE198,2),
IF(ISNUMBER(MATCH(LEFT(BE198,1),Final_Intermediate[Burmese_Consonants],0)),LEFT(BE198,1),
"")))))))))))))))</f>
        <v>#VALUE!</v>
      </c>
      <c r="AH198" t="e">
        <f>IF(AND(OR(BF198="။",BF198="၊"),LEN(BF198)=1),BF198,
IF(ISNUMBER(MATCH(LEFT(BF198,7),Final_modified_Intermediate[Burmese_Consonants],0)),LEFT(BF198,7),
IF(ISNUMBER(MATCH(LEFT(BF198,6),Final_modified_Intermediate[Burmese_Consonants],0)),LEFT(BF198,6),
IF(ISNUMBER(MATCH(LEFT(BF198,5),Final_modified_Intermediate[Burmese_Consonants],0)),LEFT(BF198,5),
IF(ISNUMBER(MATCH(LEFT(BF198,4),Final_modified_Intermediate[Burmese_Consonants],0)),LEFT(BF198,4),
IF(ISNUMBER(MATCH(LEFT(BF198,3),Final_modified_Intermediate[Burmese_Consonants],0)),LEFT(BF198,3),
IF(ISNUMBER(MATCH(LEFT(BF198,2),Final_modified_Intermediate[Burmese_Consonants],0)),LEFT(BF198,2),
IF(ISNUMBER(MATCH(LEFT(BF198,1),Final_modified_Intermediate[Burmese_Consonants],0)),LEFT(BF198,1),
IF(ISNUMBER(MATCH(LEFT(BF198,7),Final_Intermediate[Burmese_Consonants],0)),LEFT(BF198,7),
IF(ISNUMBER(MATCH(LEFT(BF198,6),Final_Intermediate[Burmese_Consonants],0)),LEFT(BF198,6),
IF(ISNUMBER(MATCH(LEFT(BF198,5),Final_Intermediate[Burmese_Consonants],0)),LEFT(BF198,5),
IF(ISNUMBER(MATCH(LEFT(BF198,4),Final_Intermediate[Burmese_Consonants],0)),LEFT(BF198,4),
IF(ISNUMBER(MATCH(LEFT(BF198,3),Final_Intermediate[Burmese_Consonants],0)),LEFT(BF198,3),
IF(ISNUMBER(MATCH(LEFT(BF198,2),Final_Intermediate[Burmese_Consonants],0)),LEFT(BF198,2),
IF(ISNUMBER(MATCH(LEFT(BF198,1),Final_Intermediate[Burmese_Consonants],0)),LEFT(BF198,1),
"")))))))))))))))</f>
        <v>#VALUE!</v>
      </c>
      <c r="AI198" t="e">
        <f>IF(AND(OR(BG198="။",BG198="၊"),LEN(BG198)=1),BG198,
IF(ISNUMBER(MATCH(LEFT(BG198,7),Final_modified_Intermediate[Burmese_Consonants],0)),LEFT(BG198,7),
IF(ISNUMBER(MATCH(LEFT(BG198,6),Final_modified_Intermediate[Burmese_Consonants],0)),LEFT(BG198,6),
IF(ISNUMBER(MATCH(LEFT(BG198,5),Final_modified_Intermediate[Burmese_Consonants],0)),LEFT(BG198,5),
IF(ISNUMBER(MATCH(LEFT(BG198,4),Final_modified_Intermediate[Burmese_Consonants],0)),LEFT(BG198,4),
IF(ISNUMBER(MATCH(LEFT(BG198,3),Final_modified_Intermediate[Burmese_Consonants],0)),LEFT(BG198,3),
IF(ISNUMBER(MATCH(LEFT(BG198,2),Final_modified_Intermediate[Burmese_Consonants],0)),LEFT(BG198,2),
IF(ISNUMBER(MATCH(LEFT(BG198,1),Final_modified_Intermediate[Burmese_Consonants],0)),LEFT(BG198,1),
IF(ISNUMBER(MATCH(LEFT(BG198,7),Final_Intermediate[Burmese_Consonants],0)),LEFT(BG198,7),
IF(ISNUMBER(MATCH(LEFT(BG198,6),Final_Intermediate[Burmese_Consonants],0)),LEFT(BG198,6),
IF(ISNUMBER(MATCH(LEFT(BG198,5),Final_Intermediate[Burmese_Consonants],0)),LEFT(BG198,5),
IF(ISNUMBER(MATCH(LEFT(BG198,4),Final_Intermediate[Burmese_Consonants],0)),LEFT(BG198,4),
IF(ISNUMBER(MATCH(LEFT(BG198,3),Final_Intermediate[Burmese_Consonants],0)),LEFT(BG198,3),
IF(ISNUMBER(MATCH(LEFT(BG198,2),Final_Intermediate[Burmese_Consonants],0)),LEFT(BG198,2),
IF(ISNUMBER(MATCH(LEFT(BG198,1),Final_Intermediate[Burmese_Consonants],0)),LEFT(BG198,1),
"")))))))))))))))</f>
        <v>#VALUE!</v>
      </c>
      <c r="AJ198" t="e">
        <f>IF(AND(OR(BH198="။",BH198="၊"),LEN(BH198)=1),BH198,
IF(ISNUMBER(MATCH(LEFT(BH198,7),Final_modified_Intermediate[Burmese_Consonants],0)),LEFT(BH198,7),
IF(ISNUMBER(MATCH(LEFT(BH198,6),Final_modified_Intermediate[Burmese_Consonants],0)),LEFT(BH198,6),
IF(ISNUMBER(MATCH(LEFT(BH198,5),Final_modified_Intermediate[Burmese_Consonants],0)),LEFT(BH198,5),
IF(ISNUMBER(MATCH(LEFT(BH198,4),Final_modified_Intermediate[Burmese_Consonants],0)),LEFT(BH198,4),
IF(ISNUMBER(MATCH(LEFT(BH198,3),Final_modified_Intermediate[Burmese_Consonants],0)),LEFT(BH198,3),
IF(ISNUMBER(MATCH(LEFT(BH198,2),Final_modified_Intermediate[Burmese_Consonants],0)),LEFT(BH198,2),
IF(ISNUMBER(MATCH(LEFT(BH198,1),Final_modified_Intermediate[Burmese_Consonants],0)),LEFT(BH198,1),
IF(ISNUMBER(MATCH(LEFT(BH198,7),Final_Intermediate[Burmese_Consonants],0)),LEFT(BH198,7),
IF(ISNUMBER(MATCH(LEFT(BH198,6),Final_Intermediate[Burmese_Consonants],0)),LEFT(BH198,6),
IF(ISNUMBER(MATCH(LEFT(BH198,5),Final_Intermediate[Burmese_Consonants],0)),LEFT(BH198,5),
IF(ISNUMBER(MATCH(LEFT(BH198,4),Final_Intermediate[Burmese_Consonants],0)),LEFT(BH198,4),
IF(ISNUMBER(MATCH(LEFT(BH198,3),Final_Intermediate[Burmese_Consonants],0)),LEFT(BH198,3),
IF(ISNUMBER(MATCH(LEFT(BH198,2),Final_Intermediate[Burmese_Consonants],0)),LEFT(BH198,2),
IF(ISNUMBER(MATCH(LEFT(BH198,1),Final_Intermediate[Burmese_Consonants],0)),LEFT(BH198,1),
"")))))))))))))))</f>
        <v>#VALUE!</v>
      </c>
      <c r="AK198" t="e">
        <f>IF(AND(OR(BI198="။",BI198="၊"),LEN(BI198)=1),BI198,
IF(ISNUMBER(MATCH(LEFT(BI198,7),Final_modified_Intermediate[Burmese_Consonants],0)),LEFT(BI198,7),
IF(ISNUMBER(MATCH(LEFT(BI198,6),Final_modified_Intermediate[Burmese_Consonants],0)),LEFT(BI198,6),
IF(ISNUMBER(MATCH(LEFT(BI198,5),Final_modified_Intermediate[Burmese_Consonants],0)),LEFT(BI198,5),
IF(ISNUMBER(MATCH(LEFT(BI198,4),Final_modified_Intermediate[Burmese_Consonants],0)),LEFT(BI198,4),
IF(ISNUMBER(MATCH(LEFT(BI198,3),Final_modified_Intermediate[Burmese_Consonants],0)),LEFT(BI198,3),
IF(ISNUMBER(MATCH(LEFT(BI198,2),Final_modified_Intermediate[Burmese_Consonants],0)),LEFT(BI198,2),
IF(ISNUMBER(MATCH(LEFT(BI198,1),Final_modified_Intermediate[Burmese_Consonants],0)),LEFT(BI198,1),
IF(ISNUMBER(MATCH(LEFT(BI198,7),Final_Intermediate[Burmese_Consonants],0)),LEFT(BI198,7),
IF(ISNUMBER(MATCH(LEFT(BI198,6),Final_Intermediate[Burmese_Consonants],0)),LEFT(BI198,6),
IF(ISNUMBER(MATCH(LEFT(BI198,5),Final_Intermediate[Burmese_Consonants],0)),LEFT(BI198,5),
IF(ISNUMBER(MATCH(LEFT(BI198,4),Final_Intermediate[Burmese_Consonants],0)),LEFT(BI198,4),
IF(ISNUMBER(MATCH(LEFT(BI198,3),Final_Intermediate[Burmese_Consonants],0)),LEFT(BI198,3),
IF(ISNUMBER(MATCH(LEFT(BI198,2),Final_Intermediate[Burmese_Consonants],0)),LEFT(BI198,2),
IF(ISNUMBER(MATCH(LEFT(BI198,1),Final_Intermediate[Burmese_Consonants],0)),LEFT(BI198,1),
"")))))))))))))))</f>
        <v>#VALUE!</v>
      </c>
      <c r="AL198" t="e">
        <f>IF(AND(OR(BJ198="။",BJ198="၊"),LEN(BJ198)=1),BJ198,
IF(ISNUMBER(MATCH(LEFT(BJ198,7),Final_modified_Intermediate[Burmese_Consonants],0)),LEFT(BJ198,7),
IF(ISNUMBER(MATCH(LEFT(BJ198,6),Final_modified_Intermediate[Burmese_Consonants],0)),LEFT(BJ198,6),
IF(ISNUMBER(MATCH(LEFT(BJ198,5),Final_modified_Intermediate[Burmese_Consonants],0)),LEFT(BJ198,5),
IF(ISNUMBER(MATCH(LEFT(BJ198,4),Final_modified_Intermediate[Burmese_Consonants],0)),LEFT(BJ198,4),
IF(ISNUMBER(MATCH(LEFT(BJ198,3),Final_modified_Intermediate[Burmese_Consonants],0)),LEFT(BJ198,3),
IF(ISNUMBER(MATCH(LEFT(BJ198,2),Final_modified_Intermediate[Burmese_Consonants],0)),LEFT(BJ198,2),
IF(ISNUMBER(MATCH(LEFT(BJ198,1),Final_modified_Intermediate[Burmese_Consonants],0)),LEFT(BJ198,1),
IF(ISNUMBER(MATCH(LEFT(BJ198,7),Final_Intermediate[Burmese_Consonants],0)),LEFT(BJ198,7),
IF(ISNUMBER(MATCH(LEFT(BJ198,6),Final_Intermediate[Burmese_Consonants],0)),LEFT(BJ198,6),
IF(ISNUMBER(MATCH(LEFT(BJ198,5),Final_Intermediate[Burmese_Consonants],0)),LEFT(BJ198,5),
IF(ISNUMBER(MATCH(LEFT(BJ198,4),Final_Intermediate[Burmese_Consonants],0)),LEFT(BJ198,4),
IF(ISNUMBER(MATCH(LEFT(BJ198,3),Final_Intermediate[Burmese_Consonants],0)),LEFT(BJ198,3),
IF(ISNUMBER(MATCH(LEFT(BJ198,2),Final_Intermediate[Burmese_Consonants],0)),LEFT(BJ198,2),
IF(ISNUMBER(MATCH(LEFT(BJ198,1),Final_Intermediate[Burmese_Consonants],0)),LEFT(BJ198,1),
"")))))))))))))))</f>
        <v>#VALUE!</v>
      </c>
      <c r="AN198" t="e">
        <f>Compiler_Burmese[[#This Row],[Sr. No.]]</f>
        <v>#REF!</v>
      </c>
      <c r="AO19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8" t="e">
        <f>[2]!Vocabulary_Burmese[[#This Row],[Sr. No.]]</f>
        <v>#REF!</v>
      </c>
      <c r="BA198" t="e">
        <f>IF(Raw_data_N2_Kanji[[#This Row],[Categorie]]&lt;&gt;"","",
IF(ISNUMBER(MATCH(V,Special_list[Burmese word],0)),"",
SUBSTITUTE(Raw_data_N2_Kanji[[#This Row],[Raw]]," ","")))</f>
        <v>#VALUE!</v>
      </c>
      <c r="BB198" t="e">
        <f>RIGHT(Segregate18[[#This Row],[UPGRADE]],LEN(Segregate18[[#This Row],[UPGRADE]])-LEN(Compiler_Burmese[[#This Row],[1]]))</f>
        <v>#VALUE!</v>
      </c>
      <c r="BC198" t="e">
        <f>RIGHT(Segregate18[[#This Row],[11]],LEN(Segregate18[[#This Row],[11]])-LEN(Compiler_Burmese[[#This Row],[2]]))</f>
        <v>#VALUE!</v>
      </c>
      <c r="BD198" t="e">
        <f>RIGHT(Segregate18[[#This Row],[21]],LEN(Segregate18[[#This Row],[21]])-LEN(Compiler_Burmese[[#This Row],[3]]))</f>
        <v>#VALUE!</v>
      </c>
      <c r="BE198" t="e">
        <f>RIGHT(Segregate18[[#This Row],[31]],LEN(Segregate18[[#This Row],[31]])-LEN(Compiler_Burmese[[#This Row],[4]]))</f>
        <v>#VALUE!</v>
      </c>
      <c r="BF198" t="e">
        <f>RIGHT(Segregate18[[#This Row],[41]],LEN(Segregate18[[#This Row],[41]])-LEN(Compiler_Burmese[[#This Row],[5]]))</f>
        <v>#VALUE!</v>
      </c>
      <c r="BG198" t="e">
        <f>RIGHT(Segregate18[[#This Row],[51]],LEN(Segregate18[[#This Row],[51]])-LEN(Compiler_Burmese[[#This Row],[6]]))</f>
        <v>#VALUE!</v>
      </c>
      <c r="BH198" t="e">
        <f>RIGHT(Segregate18[[#This Row],[61]],LEN(Segregate18[[#This Row],[61]])-LEN(Compiler_Burmese[[#This Row],[7]]))</f>
        <v>#VALUE!</v>
      </c>
      <c r="BI198" t="e">
        <f>RIGHT(Segregate18[[#This Row],[71]],LEN(Segregate18[[#This Row],[71]])-LEN(Compiler_Burmese[[#This Row],[8]]))</f>
        <v>#VALUE!</v>
      </c>
      <c r="BJ198" t="e">
        <f>RIGHT(Segregate18[[#This Row],[81]],LEN(Segregate18[[#This Row],[81]])-LEN(Compiler_Burmese[[#This Row],[9]]))</f>
        <v>#VALUE!</v>
      </c>
    </row>
    <row r="199" spans="25:62" ht="15" customHeight="1" x14ac:dyDescent="0.3">
      <c r="Y199" t="e">
        <f>Segregate18[[#This Row],[Sr. No.]]</f>
        <v>#REF!</v>
      </c>
      <c r="Z199" t="e">
        <f>IF(AND(OR(BA199="။",BA199="၊"),LEN(BA199)=1),BA199,
IF(ISNUMBER(MATCH(LEFT(BA199,7),Final_modified_Intermediate[Burmese_Consonants],0)),LEFT(BA199,7),
IF(ISNUMBER(MATCH(LEFT(BA199,6),Final_modified_Intermediate[Burmese_Consonants],0)),LEFT(BA199,6),
IF(ISNUMBER(MATCH(LEFT(BA199,5),Final_modified_Intermediate[Burmese_Consonants],0)),LEFT(BA199,5),
IF(ISNUMBER(MATCH(LEFT(BA199,4),Final_modified_Intermediate[Burmese_Consonants],0)),LEFT(BA199,4),
IF(ISNUMBER(MATCH(LEFT(BA199,3),Final_modified_Intermediate[Burmese_Consonants],0)),LEFT(BA199,3),
IF(ISNUMBER(MATCH(LEFT(BA199,2),Final_modified_Intermediate[Burmese_Consonants],0)),LEFT(BA199,2),
IF(ISNUMBER(MATCH(LEFT(BA199,1),Final_modified_Intermediate[Burmese_Consonants],0)),LEFT(BA199,1),
IF(ISNUMBER(MATCH(LEFT(BA199,7),Final_Intermediate[Burmese_Consonants],0)),LEFT(BA199,7),
IF(ISNUMBER(MATCH(LEFT(BA199,6),Final_Intermediate[Burmese_Consonants],0)),LEFT(BA199,6),
IF(ISNUMBER(MATCH(LEFT(BA199,5),Final_Intermediate[Burmese_Consonants],0)),LEFT(BA199,5),
IF(ISNUMBER(MATCH(LEFT(BA199,4),Final_Intermediate[Burmese_Consonants],0)),LEFT(BA199,4),
IF(ISNUMBER(MATCH(LEFT(BA199,3),Final_Intermediate[Burmese_Consonants],0)),LEFT(BA199,3),
IF(ISNUMBER(MATCH(LEFT(BA199,2),Final_Intermediate[Burmese_Consonants],0)),LEFT(BA199,2),
IF(ISNUMBER(MATCH(LEFT(BA199,1),Final_Intermediate[Burmese_Consonants],0)),LEFT(BA199,1),
"")))))))))))))))</f>
        <v>#VALUE!</v>
      </c>
      <c r="AA19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199" t="e">
        <f>IF(AND(OR(BB199="။",BB199="၊"),LEN(BB199)=1),BB199,
IF(ISNUMBER(MATCH(LEFT(BB199,7),Final_modified_Intermediate[Burmese_Consonants],0)),LEFT(BB199,7),
IF(ISNUMBER(MATCH(LEFT(BB199,6),Final_modified_Intermediate[Burmese_Consonants],0)),LEFT(BB199,6),
IF(ISNUMBER(MATCH(LEFT(BB199,5),Final_modified_Intermediate[Burmese_Consonants],0)),LEFT(BB199,5),
IF(ISNUMBER(MATCH(LEFT(BB199,4),Final_modified_Intermediate[Burmese_Consonants],0)),LEFT(BB199,4),
IF(ISNUMBER(MATCH(LEFT(BB199,3),Final_modified_Intermediate[Burmese_Consonants],0)),LEFT(BB199,3),
IF(ISNUMBER(MATCH(LEFT(BB199,2),Final_modified_Intermediate[Burmese_Consonants],0)),LEFT(BB199,2),
IF(ISNUMBER(MATCH(LEFT(BB199,1),Final_modified_Intermediate[Burmese_Consonants],0)),LEFT(BB199,1),
IF(ISNUMBER(MATCH(LEFT(BB199,7),Final_Intermediate[Burmese_Consonants],0)),LEFT(BB199,7),
IF(ISNUMBER(MATCH(LEFT(BB199,6),Final_Intermediate[Burmese_Consonants],0)),LEFT(BB199,6),
IF(ISNUMBER(MATCH(LEFT(BB199,5),Final_Intermediate[Burmese_Consonants],0)),LEFT(BB199,5),
IF(ISNUMBER(MATCH(LEFT(BB199,4),Final_Intermediate[Burmese_Consonants],0)),LEFT(BB199,4),
IF(ISNUMBER(MATCH(LEFT(BB199,3),Final_Intermediate[Burmese_Consonants],0)),LEFT(BB199,3),
IF(ISNUMBER(MATCH(LEFT(BB199,2),Final_Intermediate[Burmese_Consonants],0)),LEFT(BB199,2),
IF(ISNUMBER(MATCH(LEFT(BB199,1),Final_Intermediate[Burmese_Consonants],0)),LEFT(BB199,1),
"")))))))))))))))</f>
        <v>#VALUE!</v>
      </c>
      <c r="AC19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199" t="e">
        <f>IF(AND(OR(BC199="။",BC199="၊"),LEN(BC199)=1),BC199,
IF(ISNUMBER(MATCH(LEFT(BC199,7),Final_modified_Intermediate[Burmese_Consonants],0)),LEFT(BC199,7),
IF(ISNUMBER(MATCH(LEFT(BC199,6),Final_modified_Intermediate[Burmese_Consonants],0)),LEFT(BC199,6),
IF(ISNUMBER(MATCH(LEFT(BC199,5),Final_modified_Intermediate[Burmese_Consonants],0)),LEFT(BC199,5),
IF(ISNUMBER(MATCH(LEFT(BC199,4),Final_modified_Intermediate[Burmese_Consonants],0)),LEFT(BC199,4),
IF(ISNUMBER(MATCH(LEFT(BC199,3),Final_modified_Intermediate[Burmese_Consonants],0)),LEFT(BC199,3),
IF(ISNUMBER(MATCH(LEFT(BC199,2),Final_modified_Intermediate[Burmese_Consonants],0)),LEFT(BC199,2),
IF(ISNUMBER(MATCH(LEFT(BC199,1),Final_modified_Intermediate[Burmese_Consonants],0)),LEFT(BC199,1),
IF(ISNUMBER(MATCH(LEFT(BC199,7),Final_Intermediate[Burmese_Consonants],0)),LEFT(BC199,7),
IF(ISNUMBER(MATCH(LEFT(BC199,6),Final_Intermediate[Burmese_Consonants],0)),LEFT(BC199,6),
IF(ISNUMBER(MATCH(LEFT(BC199,5),Final_Intermediate[Burmese_Consonants],0)),LEFT(BC199,5),
IF(ISNUMBER(MATCH(LEFT(BC199,4),Final_Intermediate[Burmese_Consonants],0)),LEFT(BC199,4),
IF(ISNUMBER(MATCH(LEFT(BC199,3),Final_Intermediate[Burmese_Consonants],0)),LEFT(BC199,3),
IF(ISNUMBER(MATCH(LEFT(BC199,2),Final_Intermediate[Burmese_Consonants],0)),LEFT(BC199,2),
IF(ISNUMBER(MATCH(LEFT(BC199,1),Final_Intermediate[Burmese_Consonants],0)),LEFT(BC199,1),
"")))))))))))))))</f>
        <v>#VALUE!</v>
      </c>
      <c r="AE19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199" t="e">
        <f>IF(AND(OR(BD199="။",BD199="၊"),LEN(BD199)=1),BD199,
IF(ISNUMBER(MATCH(LEFT(BD199,7),Final_modified_Intermediate[Burmese_Consonants],0)),LEFT(BD199,7),
IF(ISNUMBER(MATCH(LEFT(BD199,6),Final_modified_Intermediate[Burmese_Consonants],0)),LEFT(BD199,6),
IF(ISNUMBER(MATCH(LEFT(BD199,5),Final_modified_Intermediate[Burmese_Consonants],0)),LEFT(BD199,5),
IF(ISNUMBER(MATCH(LEFT(BD199,4),Final_modified_Intermediate[Burmese_Consonants],0)),LEFT(BD199,4),
IF(ISNUMBER(MATCH(LEFT(BD199,3),Final_modified_Intermediate[Burmese_Consonants],0)),LEFT(BD199,3),
IF(ISNUMBER(MATCH(LEFT(BD199,2),Final_modified_Intermediate[Burmese_Consonants],0)),LEFT(BD199,2),
IF(ISNUMBER(MATCH(LEFT(BD199,1),Final_modified_Intermediate[Burmese_Consonants],0)),LEFT(BD199,1),
IF(ISNUMBER(MATCH(LEFT(BD199,7),Final_Intermediate[Burmese_Consonants],0)),LEFT(BD199,7),
IF(ISNUMBER(MATCH(LEFT(BD199,6),Final_Intermediate[Burmese_Consonants],0)),LEFT(BD199,6),
IF(ISNUMBER(MATCH(LEFT(BD199,5),Final_Intermediate[Burmese_Consonants],0)),LEFT(BD199,5),
IF(ISNUMBER(MATCH(LEFT(BD199,4),Final_Intermediate[Burmese_Consonants],0)),LEFT(BD199,4),
IF(ISNUMBER(MATCH(LEFT(BD199,3),Final_Intermediate[Burmese_Consonants],0)),LEFT(BD199,3),
IF(ISNUMBER(MATCH(LEFT(BD199,2),Final_Intermediate[Burmese_Consonants],0)),LEFT(BD199,2),
IF(ISNUMBER(MATCH(LEFT(BD199,1),Final_Intermediate[Burmese_Consonants],0)),LEFT(BD199,1),
"")))))))))))))))</f>
        <v>#VALUE!</v>
      </c>
      <c r="AG199" t="e">
        <f>IF(AND(OR(BE199="။",BE199="၊"),LEN(BE199)=1),BE199,
IF(ISNUMBER(MATCH(LEFT(BE199,7),Final_modified_Intermediate[Burmese_Consonants],0)),LEFT(BE199,7),
IF(ISNUMBER(MATCH(LEFT(BE199,6),Final_modified_Intermediate[Burmese_Consonants],0)),LEFT(BE199,6),
IF(ISNUMBER(MATCH(LEFT(BE199,5),Final_modified_Intermediate[Burmese_Consonants],0)),LEFT(BE199,5),
IF(ISNUMBER(MATCH(LEFT(BE199,4),Final_modified_Intermediate[Burmese_Consonants],0)),LEFT(BE199,4),
IF(ISNUMBER(MATCH(LEFT(BE199,3),Final_modified_Intermediate[Burmese_Consonants],0)),LEFT(BE199,3),
IF(ISNUMBER(MATCH(LEFT(BE199,2),Final_modified_Intermediate[Burmese_Consonants],0)),LEFT(BE199,2),
IF(ISNUMBER(MATCH(LEFT(BE199,1),Final_modified_Intermediate[Burmese_Consonants],0)),LEFT(BE199,1),
IF(ISNUMBER(MATCH(LEFT(BE199,7),Final_Intermediate[Burmese_Consonants],0)),LEFT(BE199,7),
IF(ISNUMBER(MATCH(LEFT(BE199,6),Final_Intermediate[Burmese_Consonants],0)),LEFT(BE199,6),
IF(ISNUMBER(MATCH(LEFT(BE199,5),Final_Intermediate[Burmese_Consonants],0)),LEFT(BE199,5),
IF(ISNUMBER(MATCH(LEFT(BE199,4),Final_Intermediate[Burmese_Consonants],0)),LEFT(BE199,4),
IF(ISNUMBER(MATCH(LEFT(BE199,3),Final_Intermediate[Burmese_Consonants],0)),LEFT(BE199,3),
IF(ISNUMBER(MATCH(LEFT(BE199,2),Final_Intermediate[Burmese_Consonants],0)),LEFT(BE199,2),
IF(ISNUMBER(MATCH(LEFT(BE199,1),Final_Intermediate[Burmese_Consonants],0)),LEFT(BE199,1),
"")))))))))))))))</f>
        <v>#VALUE!</v>
      </c>
      <c r="AH199" t="e">
        <f>IF(AND(OR(BF199="။",BF199="၊"),LEN(BF199)=1),BF199,
IF(ISNUMBER(MATCH(LEFT(BF199,7),Final_modified_Intermediate[Burmese_Consonants],0)),LEFT(BF199,7),
IF(ISNUMBER(MATCH(LEFT(BF199,6),Final_modified_Intermediate[Burmese_Consonants],0)),LEFT(BF199,6),
IF(ISNUMBER(MATCH(LEFT(BF199,5),Final_modified_Intermediate[Burmese_Consonants],0)),LEFT(BF199,5),
IF(ISNUMBER(MATCH(LEFT(BF199,4),Final_modified_Intermediate[Burmese_Consonants],0)),LEFT(BF199,4),
IF(ISNUMBER(MATCH(LEFT(BF199,3),Final_modified_Intermediate[Burmese_Consonants],0)),LEFT(BF199,3),
IF(ISNUMBER(MATCH(LEFT(BF199,2),Final_modified_Intermediate[Burmese_Consonants],0)),LEFT(BF199,2),
IF(ISNUMBER(MATCH(LEFT(BF199,1),Final_modified_Intermediate[Burmese_Consonants],0)),LEFT(BF199,1),
IF(ISNUMBER(MATCH(LEFT(BF199,7),Final_Intermediate[Burmese_Consonants],0)),LEFT(BF199,7),
IF(ISNUMBER(MATCH(LEFT(BF199,6),Final_Intermediate[Burmese_Consonants],0)),LEFT(BF199,6),
IF(ISNUMBER(MATCH(LEFT(BF199,5),Final_Intermediate[Burmese_Consonants],0)),LEFT(BF199,5),
IF(ISNUMBER(MATCH(LEFT(BF199,4),Final_Intermediate[Burmese_Consonants],0)),LEFT(BF199,4),
IF(ISNUMBER(MATCH(LEFT(BF199,3),Final_Intermediate[Burmese_Consonants],0)),LEFT(BF199,3),
IF(ISNUMBER(MATCH(LEFT(BF199,2),Final_Intermediate[Burmese_Consonants],0)),LEFT(BF199,2),
IF(ISNUMBER(MATCH(LEFT(BF199,1),Final_Intermediate[Burmese_Consonants],0)),LEFT(BF199,1),
"")))))))))))))))</f>
        <v>#VALUE!</v>
      </c>
      <c r="AI199" t="e">
        <f>IF(AND(OR(BG199="။",BG199="၊"),LEN(BG199)=1),BG199,
IF(ISNUMBER(MATCH(LEFT(BG199,7),Final_modified_Intermediate[Burmese_Consonants],0)),LEFT(BG199,7),
IF(ISNUMBER(MATCH(LEFT(BG199,6),Final_modified_Intermediate[Burmese_Consonants],0)),LEFT(BG199,6),
IF(ISNUMBER(MATCH(LEFT(BG199,5),Final_modified_Intermediate[Burmese_Consonants],0)),LEFT(BG199,5),
IF(ISNUMBER(MATCH(LEFT(BG199,4),Final_modified_Intermediate[Burmese_Consonants],0)),LEFT(BG199,4),
IF(ISNUMBER(MATCH(LEFT(BG199,3),Final_modified_Intermediate[Burmese_Consonants],0)),LEFT(BG199,3),
IF(ISNUMBER(MATCH(LEFT(BG199,2),Final_modified_Intermediate[Burmese_Consonants],0)),LEFT(BG199,2),
IF(ISNUMBER(MATCH(LEFT(BG199,1),Final_modified_Intermediate[Burmese_Consonants],0)),LEFT(BG199,1),
IF(ISNUMBER(MATCH(LEFT(BG199,7),Final_Intermediate[Burmese_Consonants],0)),LEFT(BG199,7),
IF(ISNUMBER(MATCH(LEFT(BG199,6),Final_Intermediate[Burmese_Consonants],0)),LEFT(BG199,6),
IF(ISNUMBER(MATCH(LEFT(BG199,5),Final_Intermediate[Burmese_Consonants],0)),LEFT(BG199,5),
IF(ISNUMBER(MATCH(LEFT(BG199,4),Final_Intermediate[Burmese_Consonants],0)),LEFT(BG199,4),
IF(ISNUMBER(MATCH(LEFT(BG199,3),Final_Intermediate[Burmese_Consonants],0)),LEFT(BG199,3),
IF(ISNUMBER(MATCH(LEFT(BG199,2),Final_Intermediate[Burmese_Consonants],0)),LEFT(BG199,2),
IF(ISNUMBER(MATCH(LEFT(BG199,1),Final_Intermediate[Burmese_Consonants],0)),LEFT(BG199,1),
"")))))))))))))))</f>
        <v>#VALUE!</v>
      </c>
      <c r="AJ199" t="e">
        <f>IF(AND(OR(BH199="။",BH199="၊"),LEN(BH199)=1),BH199,
IF(ISNUMBER(MATCH(LEFT(BH199,7),Final_modified_Intermediate[Burmese_Consonants],0)),LEFT(BH199,7),
IF(ISNUMBER(MATCH(LEFT(BH199,6),Final_modified_Intermediate[Burmese_Consonants],0)),LEFT(BH199,6),
IF(ISNUMBER(MATCH(LEFT(BH199,5),Final_modified_Intermediate[Burmese_Consonants],0)),LEFT(BH199,5),
IF(ISNUMBER(MATCH(LEFT(BH199,4),Final_modified_Intermediate[Burmese_Consonants],0)),LEFT(BH199,4),
IF(ISNUMBER(MATCH(LEFT(BH199,3),Final_modified_Intermediate[Burmese_Consonants],0)),LEFT(BH199,3),
IF(ISNUMBER(MATCH(LEFT(BH199,2),Final_modified_Intermediate[Burmese_Consonants],0)),LEFT(BH199,2),
IF(ISNUMBER(MATCH(LEFT(BH199,1),Final_modified_Intermediate[Burmese_Consonants],0)),LEFT(BH199,1),
IF(ISNUMBER(MATCH(LEFT(BH199,7),Final_Intermediate[Burmese_Consonants],0)),LEFT(BH199,7),
IF(ISNUMBER(MATCH(LEFT(BH199,6),Final_Intermediate[Burmese_Consonants],0)),LEFT(BH199,6),
IF(ISNUMBER(MATCH(LEFT(BH199,5),Final_Intermediate[Burmese_Consonants],0)),LEFT(BH199,5),
IF(ISNUMBER(MATCH(LEFT(BH199,4),Final_Intermediate[Burmese_Consonants],0)),LEFT(BH199,4),
IF(ISNUMBER(MATCH(LEFT(BH199,3),Final_Intermediate[Burmese_Consonants],0)),LEFT(BH199,3),
IF(ISNUMBER(MATCH(LEFT(BH199,2),Final_Intermediate[Burmese_Consonants],0)),LEFT(BH199,2),
IF(ISNUMBER(MATCH(LEFT(BH199,1),Final_Intermediate[Burmese_Consonants],0)),LEFT(BH199,1),
"")))))))))))))))</f>
        <v>#VALUE!</v>
      </c>
      <c r="AK199" t="e">
        <f>IF(AND(OR(BI199="။",BI199="၊"),LEN(BI199)=1),BI199,
IF(ISNUMBER(MATCH(LEFT(BI199,7),Final_modified_Intermediate[Burmese_Consonants],0)),LEFT(BI199,7),
IF(ISNUMBER(MATCH(LEFT(BI199,6),Final_modified_Intermediate[Burmese_Consonants],0)),LEFT(BI199,6),
IF(ISNUMBER(MATCH(LEFT(BI199,5),Final_modified_Intermediate[Burmese_Consonants],0)),LEFT(BI199,5),
IF(ISNUMBER(MATCH(LEFT(BI199,4),Final_modified_Intermediate[Burmese_Consonants],0)),LEFT(BI199,4),
IF(ISNUMBER(MATCH(LEFT(BI199,3),Final_modified_Intermediate[Burmese_Consonants],0)),LEFT(BI199,3),
IF(ISNUMBER(MATCH(LEFT(BI199,2),Final_modified_Intermediate[Burmese_Consonants],0)),LEFT(BI199,2),
IF(ISNUMBER(MATCH(LEFT(BI199,1),Final_modified_Intermediate[Burmese_Consonants],0)),LEFT(BI199,1),
IF(ISNUMBER(MATCH(LEFT(BI199,7),Final_Intermediate[Burmese_Consonants],0)),LEFT(BI199,7),
IF(ISNUMBER(MATCH(LEFT(BI199,6),Final_Intermediate[Burmese_Consonants],0)),LEFT(BI199,6),
IF(ISNUMBER(MATCH(LEFT(BI199,5),Final_Intermediate[Burmese_Consonants],0)),LEFT(BI199,5),
IF(ISNUMBER(MATCH(LEFT(BI199,4),Final_Intermediate[Burmese_Consonants],0)),LEFT(BI199,4),
IF(ISNUMBER(MATCH(LEFT(BI199,3),Final_Intermediate[Burmese_Consonants],0)),LEFT(BI199,3),
IF(ISNUMBER(MATCH(LEFT(BI199,2),Final_Intermediate[Burmese_Consonants],0)),LEFT(BI199,2),
IF(ISNUMBER(MATCH(LEFT(BI199,1),Final_Intermediate[Burmese_Consonants],0)),LEFT(BI199,1),
"")))))))))))))))</f>
        <v>#VALUE!</v>
      </c>
      <c r="AL199" t="e">
        <f>IF(AND(OR(BJ199="။",BJ199="၊"),LEN(BJ199)=1),BJ199,
IF(ISNUMBER(MATCH(LEFT(BJ199,7),Final_modified_Intermediate[Burmese_Consonants],0)),LEFT(BJ199,7),
IF(ISNUMBER(MATCH(LEFT(BJ199,6),Final_modified_Intermediate[Burmese_Consonants],0)),LEFT(BJ199,6),
IF(ISNUMBER(MATCH(LEFT(BJ199,5),Final_modified_Intermediate[Burmese_Consonants],0)),LEFT(BJ199,5),
IF(ISNUMBER(MATCH(LEFT(BJ199,4),Final_modified_Intermediate[Burmese_Consonants],0)),LEFT(BJ199,4),
IF(ISNUMBER(MATCH(LEFT(BJ199,3),Final_modified_Intermediate[Burmese_Consonants],0)),LEFT(BJ199,3),
IF(ISNUMBER(MATCH(LEFT(BJ199,2),Final_modified_Intermediate[Burmese_Consonants],0)),LEFT(BJ199,2),
IF(ISNUMBER(MATCH(LEFT(BJ199,1),Final_modified_Intermediate[Burmese_Consonants],0)),LEFT(BJ199,1),
IF(ISNUMBER(MATCH(LEFT(BJ199,7),Final_Intermediate[Burmese_Consonants],0)),LEFT(BJ199,7),
IF(ISNUMBER(MATCH(LEFT(BJ199,6),Final_Intermediate[Burmese_Consonants],0)),LEFT(BJ199,6),
IF(ISNUMBER(MATCH(LEFT(BJ199,5),Final_Intermediate[Burmese_Consonants],0)),LEFT(BJ199,5),
IF(ISNUMBER(MATCH(LEFT(BJ199,4),Final_Intermediate[Burmese_Consonants],0)),LEFT(BJ199,4),
IF(ISNUMBER(MATCH(LEFT(BJ199,3),Final_Intermediate[Burmese_Consonants],0)),LEFT(BJ199,3),
IF(ISNUMBER(MATCH(LEFT(BJ199,2),Final_Intermediate[Burmese_Consonants],0)),LEFT(BJ199,2),
IF(ISNUMBER(MATCH(LEFT(BJ199,1),Final_Intermediate[Burmese_Consonants],0)),LEFT(BJ199,1),
"")))))))))))))))</f>
        <v>#VALUE!</v>
      </c>
      <c r="AN199" t="e">
        <f>Compiler_Burmese[[#This Row],[Sr. No.]]</f>
        <v>#REF!</v>
      </c>
      <c r="AO19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19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19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19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19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19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19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19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19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19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199" t="e">
        <f>[2]!Vocabulary_Burmese[[#This Row],[Sr. No.]]</f>
        <v>#REF!</v>
      </c>
      <c r="BA199" t="e">
        <f>IF(Raw_data_N2_Kanji[[#This Row],[Categorie]]&lt;&gt;"","",
IF(ISNUMBER(MATCH(V,Special_list[Burmese word],0)),"",
SUBSTITUTE(Raw_data_N2_Kanji[[#This Row],[Raw]]," ","")))</f>
        <v>#VALUE!</v>
      </c>
      <c r="BB199" t="e">
        <f>RIGHT(Segregate18[[#This Row],[UPGRADE]],LEN(Segregate18[[#This Row],[UPGRADE]])-LEN(Compiler_Burmese[[#This Row],[1]]))</f>
        <v>#VALUE!</v>
      </c>
      <c r="BC199" t="e">
        <f>RIGHT(Segregate18[[#This Row],[11]],LEN(Segregate18[[#This Row],[11]])-LEN(Compiler_Burmese[[#This Row],[2]]))</f>
        <v>#VALUE!</v>
      </c>
      <c r="BD199" t="e">
        <f>RIGHT(Segregate18[[#This Row],[21]],LEN(Segregate18[[#This Row],[21]])-LEN(Compiler_Burmese[[#This Row],[3]]))</f>
        <v>#VALUE!</v>
      </c>
      <c r="BE199" t="e">
        <f>RIGHT(Segregate18[[#This Row],[31]],LEN(Segregate18[[#This Row],[31]])-LEN(Compiler_Burmese[[#This Row],[4]]))</f>
        <v>#VALUE!</v>
      </c>
      <c r="BF199" t="e">
        <f>RIGHT(Segregate18[[#This Row],[41]],LEN(Segregate18[[#This Row],[41]])-LEN(Compiler_Burmese[[#This Row],[5]]))</f>
        <v>#VALUE!</v>
      </c>
      <c r="BG199" t="e">
        <f>RIGHT(Segregate18[[#This Row],[51]],LEN(Segregate18[[#This Row],[51]])-LEN(Compiler_Burmese[[#This Row],[6]]))</f>
        <v>#VALUE!</v>
      </c>
      <c r="BH199" t="e">
        <f>RIGHT(Segregate18[[#This Row],[61]],LEN(Segregate18[[#This Row],[61]])-LEN(Compiler_Burmese[[#This Row],[7]]))</f>
        <v>#VALUE!</v>
      </c>
      <c r="BI199" t="e">
        <f>RIGHT(Segregate18[[#This Row],[71]],LEN(Segregate18[[#This Row],[71]])-LEN(Compiler_Burmese[[#This Row],[8]]))</f>
        <v>#VALUE!</v>
      </c>
      <c r="BJ199" t="e">
        <f>RIGHT(Segregate18[[#This Row],[81]],LEN(Segregate18[[#This Row],[81]])-LEN(Compiler_Burmese[[#This Row],[9]]))</f>
        <v>#VALUE!</v>
      </c>
    </row>
    <row r="200" spans="25:62" ht="15" customHeight="1" x14ac:dyDescent="0.3">
      <c r="Y200" t="e">
        <f>Segregate18[[#This Row],[Sr. No.]]</f>
        <v>#REF!</v>
      </c>
      <c r="Z200" t="e">
        <f>IF(AND(OR(BA200="။",BA200="၊"),LEN(BA200)=1),BA200,
IF(ISNUMBER(MATCH(LEFT(BA200,7),Final_modified_Intermediate[Burmese_Consonants],0)),LEFT(BA200,7),
IF(ISNUMBER(MATCH(LEFT(BA200,6),Final_modified_Intermediate[Burmese_Consonants],0)),LEFT(BA200,6),
IF(ISNUMBER(MATCH(LEFT(BA200,5),Final_modified_Intermediate[Burmese_Consonants],0)),LEFT(BA200,5),
IF(ISNUMBER(MATCH(LEFT(BA200,4),Final_modified_Intermediate[Burmese_Consonants],0)),LEFT(BA200,4),
IF(ISNUMBER(MATCH(LEFT(BA200,3),Final_modified_Intermediate[Burmese_Consonants],0)),LEFT(BA200,3),
IF(ISNUMBER(MATCH(LEFT(BA200,2),Final_modified_Intermediate[Burmese_Consonants],0)),LEFT(BA200,2),
IF(ISNUMBER(MATCH(LEFT(BA200,1),Final_modified_Intermediate[Burmese_Consonants],0)),LEFT(BA200,1),
IF(ISNUMBER(MATCH(LEFT(BA200,7),Final_Intermediate[Burmese_Consonants],0)),LEFT(BA200,7),
IF(ISNUMBER(MATCH(LEFT(BA200,6),Final_Intermediate[Burmese_Consonants],0)),LEFT(BA200,6),
IF(ISNUMBER(MATCH(LEFT(BA200,5),Final_Intermediate[Burmese_Consonants],0)),LEFT(BA200,5),
IF(ISNUMBER(MATCH(LEFT(BA200,4),Final_Intermediate[Burmese_Consonants],0)),LEFT(BA200,4),
IF(ISNUMBER(MATCH(LEFT(BA200,3),Final_Intermediate[Burmese_Consonants],0)),LEFT(BA200,3),
IF(ISNUMBER(MATCH(LEFT(BA200,2),Final_Intermediate[Burmese_Consonants],0)),LEFT(BA200,2),
IF(ISNUMBER(MATCH(LEFT(BA200,1),Final_Intermediate[Burmese_Consonants],0)),LEFT(BA200,1),
"")))))))))))))))</f>
        <v>#VALUE!</v>
      </c>
      <c r="AA20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0" t="e">
        <f>IF(AND(OR(BB200="။",BB200="၊"),LEN(BB200)=1),BB200,
IF(ISNUMBER(MATCH(LEFT(BB200,7),Final_modified_Intermediate[Burmese_Consonants],0)),LEFT(BB200,7),
IF(ISNUMBER(MATCH(LEFT(BB200,6),Final_modified_Intermediate[Burmese_Consonants],0)),LEFT(BB200,6),
IF(ISNUMBER(MATCH(LEFT(BB200,5),Final_modified_Intermediate[Burmese_Consonants],0)),LEFT(BB200,5),
IF(ISNUMBER(MATCH(LEFT(BB200,4),Final_modified_Intermediate[Burmese_Consonants],0)),LEFT(BB200,4),
IF(ISNUMBER(MATCH(LEFT(BB200,3),Final_modified_Intermediate[Burmese_Consonants],0)),LEFT(BB200,3),
IF(ISNUMBER(MATCH(LEFT(BB200,2),Final_modified_Intermediate[Burmese_Consonants],0)),LEFT(BB200,2),
IF(ISNUMBER(MATCH(LEFT(BB200,1),Final_modified_Intermediate[Burmese_Consonants],0)),LEFT(BB200,1),
IF(ISNUMBER(MATCH(LEFT(BB200,7),Final_Intermediate[Burmese_Consonants],0)),LEFT(BB200,7),
IF(ISNUMBER(MATCH(LEFT(BB200,6),Final_Intermediate[Burmese_Consonants],0)),LEFT(BB200,6),
IF(ISNUMBER(MATCH(LEFT(BB200,5),Final_Intermediate[Burmese_Consonants],0)),LEFT(BB200,5),
IF(ISNUMBER(MATCH(LEFT(BB200,4),Final_Intermediate[Burmese_Consonants],0)),LEFT(BB200,4),
IF(ISNUMBER(MATCH(LEFT(BB200,3),Final_Intermediate[Burmese_Consonants],0)),LEFT(BB200,3),
IF(ISNUMBER(MATCH(LEFT(BB200,2),Final_Intermediate[Burmese_Consonants],0)),LEFT(BB200,2),
IF(ISNUMBER(MATCH(LEFT(BB200,1),Final_Intermediate[Burmese_Consonants],0)),LEFT(BB200,1),
"")))))))))))))))</f>
        <v>#VALUE!</v>
      </c>
      <c r="AC20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0" t="e">
        <f>IF(AND(OR(BC200="။",BC200="၊"),LEN(BC200)=1),BC200,
IF(ISNUMBER(MATCH(LEFT(BC200,7),Final_modified_Intermediate[Burmese_Consonants],0)),LEFT(BC200,7),
IF(ISNUMBER(MATCH(LEFT(BC200,6),Final_modified_Intermediate[Burmese_Consonants],0)),LEFT(BC200,6),
IF(ISNUMBER(MATCH(LEFT(BC200,5),Final_modified_Intermediate[Burmese_Consonants],0)),LEFT(BC200,5),
IF(ISNUMBER(MATCH(LEFT(BC200,4),Final_modified_Intermediate[Burmese_Consonants],0)),LEFT(BC200,4),
IF(ISNUMBER(MATCH(LEFT(BC200,3),Final_modified_Intermediate[Burmese_Consonants],0)),LEFT(BC200,3),
IF(ISNUMBER(MATCH(LEFT(BC200,2),Final_modified_Intermediate[Burmese_Consonants],0)),LEFT(BC200,2),
IF(ISNUMBER(MATCH(LEFT(BC200,1),Final_modified_Intermediate[Burmese_Consonants],0)),LEFT(BC200,1),
IF(ISNUMBER(MATCH(LEFT(BC200,7),Final_Intermediate[Burmese_Consonants],0)),LEFT(BC200,7),
IF(ISNUMBER(MATCH(LEFT(BC200,6),Final_Intermediate[Burmese_Consonants],0)),LEFT(BC200,6),
IF(ISNUMBER(MATCH(LEFT(BC200,5),Final_Intermediate[Burmese_Consonants],0)),LEFT(BC200,5),
IF(ISNUMBER(MATCH(LEFT(BC200,4),Final_Intermediate[Burmese_Consonants],0)),LEFT(BC200,4),
IF(ISNUMBER(MATCH(LEFT(BC200,3),Final_Intermediate[Burmese_Consonants],0)),LEFT(BC200,3),
IF(ISNUMBER(MATCH(LEFT(BC200,2),Final_Intermediate[Burmese_Consonants],0)),LEFT(BC200,2),
IF(ISNUMBER(MATCH(LEFT(BC200,1),Final_Intermediate[Burmese_Consonants],0)),LEFT(BC200,1),
"")))))))))))))))</f>
        <v>#VALUE!</v>
      </c>
      <c r="AE20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0" t="e">
        <f>IF(AND(OR(BD200="။",BD200="၊"),LEN(BD200)=1),BD200,
IF(ISNUMBER(MATCH(LEFT(BD200,7),Final_modified_Intermediate[Burmese_Consonants],0)),LEFT(BD200,7),
IF(ISNUMBER(MATCH(LEFT(BD200,6),Final_modified_Intermediate[Burmese_Consonants],0)),LEFT(BD200,6),
IF(ISNUMBER(MATCH(LEFT(BD200,5),Final_modified_Intermediate[Burmese_Consonants],0)),LEFT(BD200,5),
IF(ISNUMBER(MATCH(LEFT(BD200,4),Final_modified_Intermediate[Burmese_Consonants],0)),LEFT(BD200,4),
IF(ISNUMBER(MATCH(LEFT(BD200,3),Final_modified_Intermediate[Burmese_Consonants],0)),LEFT(BD200,3),
IF(ISNUMBER(MATCH(LEFT(BD200,2),Final_modified_Intermediate[Burmese_Consonants],0)),LEFT(BD200,2),
IF(ISNUMBER(MATCH(LEFT(BD200,1),Final_modified_Intermediate[Burmese_Consonants],0)),LEFT(BD200,1),
IF(ISNUMBER(MATCH(LEFT(BD200,7),Final_Intermediate[Burmese_Consonants],0)),LEFT(BD200,7),
IF(ISNUMBER(MATCH(LEFT(BD200,6),Final_Intermediate[Burmese_Consonants],0)),LEFT(BD200,6),
IF(ISNUMBER(MATCH(LEFT(BD200,5),Final_Intermediate[Burmese_Consonants],0)),LEFT(BD200,5),
IF(ISNUMBER(MATCH(LEFT(BD200,4),Final_Intermediate[Burmese_Consonants],0)),LEFT(BD200,4),
IF(ISNUMBER(MATCH(LEFT(BD200,3),Final_Intermediate[Burmese_Consonants],0)),LEFT(BD200,3),
IF(ISNUMBER(MATCH(LEFT(BD200,2),Final_Intermediate[Burmese_Consonants],0)),LEFT(BD200,2),
IF(ISNUMBER(MATCH(LEFT(BD200,1),Final_Intermediate[Burmese_Consonants],0)),LEFT(BD200,1),
"")))))))))))))))</f>
        <v>#VALUE!</v>
      </c>
      <c r="AG200" t="e">
        <f>IF(AND(OR(BE200="။",BE200="၊"),LEN(BE200)=1),BE200,
IF(ISNUMBER(MATCH(LEFT(BE200,7),Final_modified_Intermediate[Burmese_Consonants],0)),LEFT(BE200,7),
IF(ISNUMBER(MATCH(LEFT(BE200,6),Final_modified_Intermediate[Burmese_Consonants],0)),LEFT(BE200,6),
IF(ISNUMBER(MATCH(LEFT(BE200,5),Final_modified_Intermediate[Burmese_Consonants],0)),LEFT(BE200,5),
IF(ISNUMBER(MATCH(LEFT(BE200,4),Final_modified_Intermediate[Burmese_Consonants],0)),LEFT(BE200,4),
IF(ISNUMBER(MATCH(LEFT(BE200,3),Final_modified_Intermediate[Burmese_Consonants],0)),LEFT(BE200,3),
IF(ISNUMBER(MATCH(LEFT(BE200,2),Final_modified_Intermediate[Burmese_Consonants],0)),LEFT(BE200,2),
IF(ISNUMBER(MATCH(LEFT(BE200,1),Final_modified_Intermediate[Burmese_Consonants],0)),LEFT(BE200,1),
IF(ISNUMBER(MATCH(LEFT(BE200,7),Final_Intermediate[Burmese_Consonants],0)),LEFT(BE200,7),
IF(ISNUMBER(MATCH(LEFT(BE200,6),Final_Intermediate[Burmese_Consonants],0)),LEFT(BE200,6),
IF(ISNUMBER(MATCH(LEFT(BE200,5),Final_Intermediate[Burmese_Consonants],0)),LEFT(BE200,5),
IF(ISNUMBER(MATCH(LEFT(BE200,4),Final_Intermediate[Burmese_Consonants],0)),LEFT(BE200,4),
IF(ISNUMBER(MATCH(LEFT(BE200,3),Final_Intermediate[Burmese_Consonants],0)),LEFT(BE200,3),
IF(ISNUMBER(MATCH(LEFT(BE200,2),Final_Intermediate[Burmese_Consonants],0)),LEFT(BE200,2),
IF(ISNUMBER(MATCH(LEFT(BE200,1),Final_Intermediate[Burmese_Consonants],0)),LEFT(BE200,1),
"")))))))))))))))</f>
        <v>#VALUE!</v>
      </c>
      <c r="AH200" t="e">
        <f>IF(AND(OR(BF200="။",BF200="၊"),LEN(BF200)=1),BF200,
IF(ISNUMBER(MATCH(LEFT(BF200,7),Final_modified_Intermediate[Burmese_Consonants],0)),LEFT(BF200,7),
IF(ISNUMBER(MATCH(LEFT(BF200,6),Final_modified_Intermediate[Burmese_Consonants],0)),LEFT(BF200,6),
IF(ISNUMBER(MATCH(LEFT(BF200,5),Final_modified_Intermediate[Burmese_Consonants],0)),LEFT(BF200,5),
IF(ISNUMBER(MATCH(LEFT(BF200,4),Final_modified_Intermediate[Burmese_Consonants],0)),LEFT(BF200,4),
IF(ISNUMBER(MATCH(LEFT(BF200,3),Final_modified_Intermediate[Burmese_Consonants],0)),LEFT(BF200,3),
IF(ISNUMBER(MATCH(LEFT(BF200,2),Final_modified_Intermediate[Burmese_Consonants],0)),LEFT(BF200,2),
IF(ISNUMBER(MATCH(LEFT(BF200,1),Final_modified_Intermediate[Burmese_Consonants],0)),LEFT(BF200,1),
IF(ISNUMBER(MATCH(LEFT(BF200,7),Final_Intermediate[Burmese_Consonants],0)),LEFT(BF200,7),
IF(ISNUMBER(MATCH(LEFT(BF200,6),Final_Intermediate[Burmese_Consonants],0)),LEFT(BF200,6),
IF(ISNUMBER(MATCH(LEFT(BF200,5),Final_Intermediate[Burmese_Consonants],0)),LEFT(BF200,5),
IF(ISNUMBER(MATCH(LEFT(BF200,4),Final_Intermediate[Burmese_Consonants],0)),LEFT(BF200,4),
IF(ISNUMBER(MATCH(LEFT(BF200,3),Final_Intermediate[Burmese_Consonants],0)),LEFT(BF200,3),
IF(ISNUMBER(MATCH(LEFT(BF200,2),Final_Intermediate[Burmese_Consonants],0)),LEFT(BF200,2),
IF(ISNUMBER(MATCH(LEFT(BF200,1),Final_Intermediate[Burmese_Consonants],0)),LEFT(BF200,1),
"")))))))))))))))</f>
        <v>#VALUE!</v>
      </c>
      <c r="AI200" t="e">
        <f>IF(AND(OR(BG200="။",BG200="၊"),LEN(BG200)=1),BG200,
IF(ISNUMBER(MATCH(LEFT(BG200,7),Final_modified_Intermediate[Burmese_Consonants],0)),LEFT(BG200,7),
IF(ISNUMBER(MATCH(LEFT(BG200,6),Final_modified_Intermediate[Burmese_Consonants],0)),LEFT(BG200,6),
IF(ISNUMBER(MATCH(LEFT(BG200,5),Final_modified_Intermediate[Burmese_Consonants],0)),LEFT(BG200,5),
IF(ISNUMBER(MATCH(LEFT(BG200,4),Final_modified_Intermediate[Burmese_Consonants],0)),LEFT(BG200,4),
IF(ISNUMBER(MATCH(LEFT(BG200,3),Final_modified_Intermediate[Burmese_Consonants],0)),LEFT(BG200,3),
IF(ISNUMBER(MATCH(LEFT(BG200,2),Final_modified_Intermediate[Burmese_Consonants],0)),LEFT(BG200,2),
IF(ISNUMBER(MATCH(LEFT(BG200,1),Final_modified_Intermediate[Burmese_Consonants],0)),LEFT(BG200,1),
IF(ISNUMBER(MATCH(LEFT(BG200,7),Final_Intermediate[Burmese_Consonants],0)),LEFT(BG200,7),
IF(ISNUMBER(MATCH(LEFT(BG200,6),Final_Intermediate[Burmese_Consonants],0)),LEFT(BG200,6),
IF(ISNUMBER(MATCH(LEFT(BG200,5),Final_Intermediate[Burmese_Consonants],0)),LEFT(BG200,5),
IF(ISNUMBER(MATCH(LEFT(BG200,4),Final_Intermediate[Burmese_Consonants],0)),LEFT(BG200,4),
IF(ISNUMBER(MATCH(LEFT(BG200,3),Final_Intermediate[Burmese_Consonants],0)),LEFT(BG200,3),
IF(ISNUMBER(MATCH(LEFT(BG200,2),Final_Intermediate[Burmese_Consonants],0)),LEFT(BG200,2),
IF(ISNUMBER(MATCH(LEFT(BG200,1),Final_Intermediate[Burmese_Consonants],0)),LEFT(BG200,1),
"")))))))))))))))</f>
        <v>#VALUE!</v>
      </c>
      <c r="AJ200" t="e">
        <f>IF(AND(OR(BH200="။",BH200="၊"),LEN(BH200)=1),BH200,
IF(ISNUMBER(MATCH(LEFT(BH200,7),Final_modified_Intermediate[Burmese_Consonants],0)),LEFT(BH200,7),
IF(ISNUMBER(MATCH(LEFT(BH200,6),Final_modified_Intermediate[Burmese_Consonants],0)),LEFT(BH200,6),
IF(ISNUMBER(MATCH(LEFT(BH200,5),Final_modified_Intermediate[Burmese_Consonants],0)),LEFT(BH200,5),
IF(ISNUMBER(MATCH(LEFT(BH200,4),Final_modified_Intermediate[Burmese_Consonants],0)),LEFT(BH200,4),
IF(ISNUMBER(MATCH(LEFT(BH200,3),Final_modified_Intermediate[Burmese_Consonants],0)),LEFT(BH200,3),
IF(ISNUMBER(MATCH(LEFT(BH200,2),Final_modified_Intermediate[Burmese_Consonants],0)),LEFT(BH200,2),
IF(ISNUMBER(MATCH(LEFT(BH200,1),Final_modified_Intermediate[Burmese_Consonants],0)),LEFT(BH200,1),
IF(ISNUMBER(MATCH(LEFT(BH200,7),Final_Intermediate[Burmese_Consonants],0)),LEFT(BH200,7),
IF(ISNUMBER(MATCH(LEFT(BH200,6),Final_Intermediate[Burmese_Consonants],0)),LEFT(BH200,6),
IF(ISNUMBER(MATCH(LEFT(BH200,5),Final_Intermediate[Burmese_Consonants],0)),LEFT(BH200,5),
IF(ISNUMBER(MATCH(LEFT(BH200,4),Final_Intermediate[Burmese_Consonants],0)),LEFT(BH200,4),
IF(ISNUMBER(MATCH(LEFT(BH200,3),Final_Intermediate[Burmese_Consonants],0)),LEFT(BH200,3),
IF(ISNUMBER(MATCH(LEFT(BH200,2),Final_Intermediate[Burmese_Consonants],0)),LEFT(BH200,2),
IF(ISNUMBER(MATCH(LEFT(BH200,1),Final_Intermediate[Burmese_Consonants],0)),LEFT(BH200,1),
"")))))))))))))))</f>
        <v>#VALUE!</v>
      </c>
      <c r="AK200" t="e">
        <f>IF(AND(OR(BI200="။",BI200="၊"),LEN(BI200)=1),BI200,
IF(ISNUMBER(MATCH(LEFT(BI200,7),Final_modified_Intermediate[Burmese_Consonants],0)),LEFT(BI200,7),
IF(ISNUMBER(MATCH(LEFT(BI200,6),Final_modified_Intermediate[Burmese_Consonants],0)),LEFT(BI200,6),
IF(ISNUMBER(MATCH(LEFT(BI200,5),Final_modified_Intermediate[Burmese_Consonants],0)),LEFT(BI200,5),
IF(ISNUMBER(MATCH(LEFT(BI200,4),Final_modified_Intermediate[Burmese_Consonants],0)),LEFT(BI200,4),
IF(ISNUMBER(MATCH(LEFT(BI200,3),Final_modified_Intermediate[Burmese_Consonants],0)),LEFT(BI200,3),
IF(ISNUMBER(MATCH(LEFT(BI200,2),Final_modified_Intermediate[Burmese_Consonants],0)),LEFT(BI200,2),
IF(ISNUMBER(MATCH(LEFT(BI200,1),Final_modified_Intermediate[Burmese_Consonants],0)),LEFT(BI200,1),
IF(ISNUMBER(MATCH(LEFT(BI200,7),Final_Intermediate[Burmese_Consonants],0)),LEFT(BI200,7),
IF(ISNUMBER(MATCH(LEFT(BI200,6),Final_Intermediate[Burmese_Consonants],0)),LEFT(BI200,6),
IF(ISNUMBER(MATCH(LEFT(BI200,5),Final_Intermediate[Burmese_Consonants],0)),LEFT(BI200,5),
IF(ISNUMBER(MATCH(LEFT(BI200,4),Final_Intermediate[Burmese_Consonants],0)),LEFT(BI200,4),
IF(ISNUMBER(MATCH(LEFT(BI200,3),Final_Intermediate[Burmese_Consonants],0)),LEFT(BI200,3),
IF(ISNUMBER(MATCH(LEFT(BI200,2),Final_Intermediate[Burmese_Consonants],0)),LEFT(BI200,2),
IF(ISNUMBER(MATCH(LEFT(BI200,1),Final_Intermediate[Burmese_Consonants],0)),LEFT(BI200,1),
"")))))))))))))))</f>
        <v>#VALUE!</v>
      </c>
      <c r="AL200" t="e">
        <f>IF(AND(OR(BJ200="။",BJ200="၊"),LEN(BJ200)=1),BJ200,
IF(ISNUMBER(MATCH(LEFT(BJ200,7),Final_modified_Intermediate[Burmese_Consonants],0)),LEFT(BJ200,7),
IF(ISNUMBER(MATCH(LEFT(BJ200,6),Final_modified_Intermediate[Burmese_Consonants],0)),LEFT(BJ200,6),
IF(ISNUMBER(MATCH(LEFT(BJ200,5),Final_modified_Intermediate[Burmese_Consonants],0)),LEFT(BJ200,5),
IF(ISNUMBER(MATCH(LEFT(BJ200,4),Final_modified_Intermediate[Burmese_Consonants],0)),LEFT(BJ200,4),
IF(ISNUMBER(MATCH(LEFT(BJ200,3),Final_modified_Intermediate[Burmese_Consonants],0)),LEFT(BJ200,3),
IF(ISNUMBER(MATCH(LEFT(BJ200,2),Final_modified_Intermediate[Burmese_Consonants],0)),LEFT(BJ200,2),
IF(ISNUMBER(MATCH(LEFT(BJ200,1),Final_modified_Intermediate[Burmese_Consonants],0)),LEFT(BJ200,1),
IF(ISNUMBER(MATCH(LEFT(BJ200,7),Final_Intermediate[Burmese_Consonants],0)),LEFT(BJ200,7),
IF(ISNUMBER(MATCH(LEFT(BJ200,6),Final_Intermediate[Burmese_Consonants],0)),LEFT(BJ200,6),
IF(ISNUMBER(MATCH(LEFT(BJ200,5),Final_Intermediate[Burmese_Consonants],0)),LEFT(BJ200,5),
IF(ISNUMBER(MATCH(LEFT(BJ200,4),Final_Intermediate[Burmese_Consonants],0)),LEFT(BJ200,4),
IF(ISNUMBER(MATCH(LEFT(BJ200,3),Final_Intermediate[Burmese_Consonants],0)),LEFT(BJ200,3),
IF(ISNUMBER(MATCH(LEFT(BJ200,2),Final_Intermediate[Burmese_Consonants],0)),LEFT(BJ200,2),
IF(ISNUMBER(MATCH(LEFT(BJ200,1),Final_Intermediate[Burmese_Consonants],0)),LEFT(BJ200,1),
"")))))))))))))))</f>
        <v>#VALUE!</v>
      </c>
      <c r="AN200" t="e">
        <f>Compiler_Burmese[[#This Row],[Sr. No.]]</f>
        <v>#REF!</v>
      </c>
      <c r="AO20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0" t="e">
        <f>[2]!Vocabulary_Burmese[[#This Row],[Sr. No.]]</f>
        <v>#REF!</v>
      </c>
      <c r="BA200" t="e">
        <f>IF(Raw_data_N2_Kanji[[#This Row],[Categorie]]&lt;&gt;"","",
IF(ISNUMBER(MATCH(V,Special_list[Burmese word],0)),"",
SUBSTITUTE(Raw_data_N2_Kanji[[#This Row],[Raw]]," ","")))</f>
        <v>#VALUE!</v>
      </c>
      <c r="BB200" t="e">
        <f>RIGHT(Segregate18[[#This Row],[UPGRADE]],LEN(Segregate18[[#This Row],[UPGRADE]])-LEN(Compiler_Burmese[[#This Row],[1]]))</f>
        <v>#VALUE!</v>
      </c>
      <c r="BC200" t="e">
        <f>RIGHT(Segregate18[[#This Row],[11]],LEN(Segregate18[[#This Row],[11]])-LEN(Compiler_Burmese[[#This Row],[2]]))</f>
        <v>#VALUE!</v>
      </c>
      <c r="BD200" t="e">
        <f>RIGHT(Segregate18[[#This Row],[21]],LEN(Segregate18[[#This Row],[21]])-LEN(Compiler_Burmese[[#This Row],[3]]))</f>
        <v>#VALUE!</v>
      </c>
      <c r="BE200" t="e">
        <f>RIGHT(Segregate18[[#This Row],[31]],LEN(Segregate18[[#This Row],[31]])-LEN(Compiler_Burmese[[#This Row],[4]]))</f>
        <v>#VALUE!</v>
      </c>
      <c r="BF200" t="e">
        <f>RIGHT(Segregate18[[#This Row],[41]],LEN(Segregate18[[#This Row],[41]])-LEN(Compiler_Burmese[[#This Row],[5]]))</f>
        <v>#VALUE!</v>
      </c>
      <c r="BG200" t="e">
        <f>RIGHT(Segregate18[[#This Row],[51]],LEN(Segregate18[[#This Row],[51]])-LEN(Compiler_Burmese[[#This Row],[6]]))</f>
        <v>#VALUE!</v>
      </c>
      <c r="BH200" t="e">
        <f>RIGHT(Segregate18[[#This Row],[61]],LEN(Segregate18[[#This Row],[61]])-LEN(Compiler_Burmese[[#This Row],[7]]))</f>
        <v>#VALUE!</v>
      </c>
      <c r="BI200" t="e">
        <f>RIGHT(Segregate18[[#This Row],[71]],LEN(Segregate18[[#This Row],[71]])-LEN(Compiler_Burmese[[#This Row],[8]]))</f>
        <v>#VALUE!</v>
      </c>
      <c r="BJ200" t="e">
        <f>RIGHT(Segregate18[[#This Row],[81]],LEN(Segregate18[[#This Row],[81]])-LEN(Compiler_Burmese[[#This Row],[9]]))</f>
        <v>#VALUE!</v>
      </c>
    </row>
    <row r="201" spans="25:62" ht="15" customHeight="1" x14ac:dyDescent="0.3">
      <c r="Y201" t="e">
        <f>Segregate18[[#This Row],[Sr. No.]]</f>
        <v>#REF!</v>
      </c>
      <c r="Z201" t="e">
        <f>IF(AND(OR(BA201="။",BA201="၊"),LEN(BA201)=1),BA201,
IF(ISNUMBER(MATCH(LEFT(BA201,7),Final_modified_Intermediate[Burmese_Consonants],0)),LEFT(BA201,7),
IF(ISNUMBER(MATCH(LEFT(BA201,6),Final_modified_Intermediate[Burmese_Consonants],0)),LEFT(BA201,6),
IF(ISNUMBER(MATCH(LEFT(BA201,5),Final_modified_Intermediate[Burmese_Consonants],0)),LEFT(BA201,5),
IF(ISNUMBER(MATCH(LEFT(BA201,4),Final_modified_Intermediate[Burmese_Consonants],0)),LEFT(BA201,4),
IF(ISNUMBER(MATCH(LEFT(BA201,3),Final_modified_Intermediate[Burmese_Consonants],0)),LEFT(BA201,3),
IF(ISNUMBER(MATCH(LEFT(BA201,2),Final_modified_Intermediate[Burmese_Consonants],0)),LEFT(BA201,2),
IF(ISNUMBER(MATCH(LEFT(BA201,1),Final_modified_Intermediate[Burmese_Consonants],0)),LEFT(BA201,1),
IF(ISNUMBER(MATCH(LEFT(BA201,7),Final_Intermediate[Burmese_Consonants],0)),LEFT(BA201,7),
IF(ISNUMBER(MATCH(LEFT(BA201,6),Final_Intermediate[Burmese_Consonants],0)),LEFT(BA201,6),
IF(ISNUMBER(MATCH(LEFT(BA201,5),Final_Intermediate[Burmese_Consonants],0)),LEFT(BA201,5),
IF(ISNUMBER(MATCH(LEFT(BA201,4),Final_Intermediate[Burmese_Consonants],0)),LEFT(BA201,4),
IF(ISNUMBER(MATCH(LEFT(BA201,3),Final_Intermediate[Burmese_Consonants],0)),LEFT(BA201,3),
IF(ISNUMBER(MATCH(LEFT(BA201,2),Final_Intermediate[Burmese_Consonants],0)),LEFT(BA201,2),
IF(ISNUMBER(MATCH(LEFT(BA201,1),Final_Intermediate[Burmese_Consonants],0)),LEFT(BA201,1),
"")))))))))))))))</f>
        <v>#VALUE!</v>
      </c>
      <c r="AA20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1" t="e">
        <f>IF(AND(OR(BB201="။",BB201="၊"),LEN(BB201)=1),BB201,
IF(ISNUMBER(MATCH(LEFT(BB201,7),Final_modified_Intermediate[Burmese_Consonants],0)),LEFT(BB201,7),
IF(ISNUMBER(MATCH(LEFT(BB201,6),Final_modified_Intermediate[Burmese_Consonants],0)),LEFT(BB201,6),
IF(ISNUMBER(MATCH(LEFT(BB201,5),Final_modified_Intermediate[Burmese_Consonants],0)),LEFT(BB201,5),
IF(ISNUMBER(MATCH(LEFT(BB201,4),Final_modified_Intermediate[Burmese_Consonants],0)),LEFT(BB201,4),
IF(ISNUMBER(MATCH(LEFT(BB201,3),Final_modified_Intermediate[Burmese_Consonants],0)),LEFT(BB201,3),
IF(ISNUMBER(MATCH(LEFT(BB201,2),Final_modified_Intermediate[Burmese_Consonants],0)),LEFT(BB201,2),
IF(ISNUMBER(MATCH(LEFT(BB201,1),Final_modified_Intermediate[Burmese_Consonants],0)),LEFT(BB201,1),
IF(ISNUMBER(MATCH(LEFT(BB201,7),Final_Intermediate[Burmese_Consonants],0)),LEFT(BB201,7),
IF(ISNUMBER(MATCH(LEFT(BB201,6),Final_Intermediate[Burmese_Consonants],0)),LEFT(BB201,6),
IF(ISNUMBER(MATCH(LEFT(BB201,5),Final_Intermediate[Burmese_Consonants],0)),LEFT(BB201,5),
IF(ISNUMBER(MATCH(LEFT(BB201,4),Final_Intermediate[Burmese_Consonants],0)),LEFT(BB201,4),
IF(ISNUMBER(MATCH(LEFT(BB201,3),Final_Intermediate[Burmese_Consonants],0)),LEFT(BB201,3),
IF(ISNUMBER(MATCH(LEFT(BB201,2),Final_Intermediate[Burmese_Consonants],0)),LEFT(BB201,2),
IF(ISNUMBER(MATCH(LEFT(BB201,1),Final_Intermediate[Burmese_Consonants],0)),LEFT(BB201,1),
"")))))))))))))))</f>
        <v>#VALUE!</v>
      </c>
      <c r="AC20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1" t="e">
        <f>IF(AND(OR(BC201="။",BC201="၊"),LEN(BC201)=1),BC201,
IF(ISNUMBER(MATCH(LEFT(BC201,7),Final_modified_Intermediate[Burmese_Consonants],0)),LEFT(BC201,7),
IF(ISNUMBER(MATCH(LEFT(BC201,6),Final_modified_Intermediate[Burmese_Consonants],0)),LEFT(BC201,6),
IF(ISNUMBER(MATCH(LEFT(BC201,5),Final_modified_Intermediate[Burmese_Consonants],0)),LEFT(BC201,5),
IF(ISNUMBER(MATCH(LEFT(BC201,4),Final_modified_Intermediate[Burmese_Consonants],0)),LEFT(BC201,4),
IF(ISNUMBER(MATCH(LEFT(BC201,3),Final_modified_Intermediate[Burmese_Consonants],0)),LEFT(BC201,3),
IF(ISNUMBER(MATCH(LEFT(BC201,2),Final_modified_Intermediate[Burmese_Consonants],0)),LEFT(BC201,2),
IF(ISNUMBER(MATCH(LEFT(BC201,1),Final_modified_Intermediate[Burmese_Consonants],0)),LEFT(BC201,1),
IF(ISNUMBER(MATCH(LEFT(BC201,7),Final_Intermediate[Burmese_Consonants],0)),LEFT(BC201,7),
IF(ISNUMBER(MATCH(LEFT(BC201,6),Final_Intermediate[Burmese_Consonants],0)),LEFT(BC201,6),
IF(ISNUMBER(MATCH(LEFT(BC201,5),Final_Intermediate[Burmese_Consonants],0)),LEFT(BC201,5),
IF(ISNUMBER(MATCH(LEFT(BC201,4),Final_Intermediate[Burmese_Consonants],0)),LEFT(BC201,4),
IF(ISNUMBER(MATCH(LEFT(BC201,3),Final_Intermediate[Burmese_Consonants],0)),LEFT(BC201,3),
IF(ISNUMBER(MATCH(LEFT(BC201,2),Final_Intermediate[Burmese_Consonants],0)),LEFT(BC201,2),
IF(ISNUMBER(MATCH(LEFT(BC201,1),Final_Intermediate[Burmese_Consonants],0)),LEFT(BC201,1),
"")))))))))))))))</f>
        <v>#VALUE!</v>
      </c>
      <c r="AE20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1" t="e">
        <f>IF(AND(OR(BD201="။",BD201="၊"),LEN(BD201)=1),BD201,
IF(ISNUMBER(MATCH(LEFT(BD201,7),Final_modified_Intermediate[Burmese_Consonants],0)),LEFT(BD201,7),
IF(ISNUMBER(MATCH(LEFT(BD201,6),Final_modified_Intermediate[Burmese_Consonants],0)),LEFT(BD201,6),
IF(ISNUMBER(MATCH(LEFT(BD201,5),Final_modified_Intermediate[Burmese_Consonants],0)),LEFT(BD201,5),
IF(ISNUMBER(MATCH(LEFT(BD201,4),Final_modified_Intermediate[Burmese_Consonants],0)),LEFT(BD201,4),
IF(ISNUMBER(MATCH(LEFT(BD201,3),Final_modified_Intermediate[Burmese_Consonants],0)),LEFT(BD201,3),
IF(ISNUMBER(MATCH(LEFT(BD201,2),Final_modified_Intermediate[Burmese_Consonants],0)),LEFT(BD201,2),
IF(ISNUMBER(MATCH(LEFT(BD201,1),Final_modified_Intermediate[Burmese_Consonants],0)),LEFT(BD201,1),
IF(ISNUMBER(MATCH(LEFT(BD201,7),Final_Intermediate[Burmese_Consonants],0)),LEFT(BD201,7),
IF(ISNUMBER(MATCH(LEFT(BD201,6),Final_Intermediate[Burmese_Consonants],0)),LEFT(BD201,6),
IF(ISNUMBER(MATCH(LEFT(BD201,5),Final_Intermediate[Burmese_Consonants],0)),LEFT(BD201,5),
IF(ISNUMBER(MATCH(LEFT(BD201,4),Final_Intermediate[Burmese_Consonants],0)),LEFT(BD201,4),
IF(ISNUMBER(MATCH(LEFT(BD201,3),Final_Intermediate[Burmese_Consonants],0)),LEFT(BD201,3),
IF(ISNUMBER(MATCH(LEFT(BD201,2),Final_Intermediate[Burmese_Consonants],0)),LEFT(BD201,2),
IF(ISNUMBER(MATCH(LEFT(BD201,1),Final_Intermediate[Burmese_Consonants],0)),LEFT(BD201,1),
"")))))))))))))))</f>
        <v>#VALUE!</v>
      </c>
      <c r="AG201" t="e">
        <f>IF(AND(OR(BE201="။",BE201="၊"),LEN(BE201)=1),BE201,
IF(ISNUMBER(MATCH(LEFT(BE201,7),Final_modified_Intermediate[Burmese_Consonants],0)),LEFT(BE201,7),
IF(ISNUMBER(MATCH(LEFT(BE201,6),Final_modified_Intermediate[Burmese_Consonants],0)),LEFT(BE201,6),
IF(ISNUMBER(MATCH(LEFT(BE201,5),Final_modified_Intermediate[Burmese_Consonants],0)),LEFT(BE201,5),
IF(ISNUMBER(MATCH(LEFT(BE201,4),Final_modified_Intermediate[Burmese_Consonants],0)),LEFT(BE201,4),
IF(ISNUMBER(MATCH(LEFT(BE201,3),Final_modified_Intermediate[Burmese_Consonants],0)),LEFT(BE201,3),
IF(ISNUMBER(MATCH(LEFT(BE201,2),Final_modified_Intermediate[Burmese_Consonants],0)),LEFT(BE201,2),
IF(ISNUMBER(MATCH(LEFT(BE201,1),Final_modified_Intermediate[Burmese_Consonants],0)),LEFT(BE201,1),
IF(ISNUMBER(MATCH(LEFT(BE201,7),Final_Intermediate[Burmese_Consonants],0)),LEFT(BE201,7),
IF(ISNUMBER(MATCH(LEFT(BE201,6),Final_Intermediate[Burmese_Consonants],0)),LEFT(BE201,6),
IF(ISNUMBER(MATCH(LEFT(BE201,5),Final_Intermediate[Burmese_Consonants],0)),LEFT(BE201,5),
IF(ISNUMBER(MATCH(LEFT(BE201,4),Final_Intermediate[Burmese_Consonants],0)),LEFT(BE201,4),
IF(ISNUMBER(MATCH(LEFT(BE201,3),Final_Intermediate[Burmese_Consonants],0)),LEFT(BE201,3),
IF(ISNUMBER(MATCH(LEFT(BE201,2),Final_Intermediate[Burmese_Consonants],0)),LEFT(BE201,2),
IF(ISNUMBER(MATCH(LEFT(BE201,1),Final_Intermediate[Burmese_Consonants],0)),LEFT(BE201,1),
"")))))))))))))))</f>
        <v>#VALUE!</v>
      </c>
      <c r="AH201" t="e">
        <f>IF(AND(OR(BF201="။",BF201="၊"),LEN(BF201)=1),BF201,
IF(ISNUMBER(MATCH(LEFT(BF201,7),Final_modified_Intermediate[Burmese_Consonants],0)),LEFT(BF201,7),
IF(ISNUMBER(MATCH(LEFT(BF201,6),Final_modified_Intermediate[Burmese_Consonants],0)),LEFT(BF201,6),
IF(ISNUMBER(MATCH(LEFT(BF201,5),Final_modified_Intermediate[Burmese_Consonants],0)),LEFT(BF201,5),
IF(ISNUMBER(MATCH(LEFT(BF201,4),Final_modified_Intermediate[Burmese_Consonants],0)),LEFT(BF201,4),
IF(ISNUMBER(MATCH(LEFT(BF201,3),Final_modified_Intermediate[Burmese_Consonants],0)),LEFT(BF201,3),
IF(ISNUMBER(MATCH(LEFT(BF201,2),Final_modified_Intermediate[Burmese_Consonants],0)),LEFT(BF201,2),
IF(ISNUMBER(MATCH(LEFT(BF201,1),Final_modified_Intermediate[Burmese_Consonants],0)),LEFT(BF201,1),
IF(ISNUMBER(MATCH(LEFT(BF201,7),Final_Intermediate[Burmese_Consonants],0)),LEFT(BF201,7),
IF(ISNUMBER(MATCH(LEFT(BF201,6),Final_Intermediate[Burmese_Consonants],0)),LEFT(BF201,6),
IF(ISNUMBER(MATCH(LEFT(BF201,5),Final_Intermediate[Burmese_Consonants],0)),LEFT(BF201,5),
IF(ISNUMBER(MATCH(LEFT(BF201,4),Final_Intermediate[Burmese_Consonants],0)),LEFT(BF201,4),
IF(ISNUMBER(MATCH(LEFT(BF201,3),Final_Intermediate[Burmese_Consonants],0)),LEFT(BF201,3),
IF(ISNUMBER(MATCH(LEFT(BF201,2),Final_Intermediate[Burmese_Consonants],0)),LEFT(BF201,2),
IF(ISNUMBER(MATCH(LEFT(BF201,1),Final_Intermediate[Burmese_Consonants],0)),LEFT(BF201,1),
"")))))))))))))))</f>
        <v>#VALUE!</v>
      </c>
      <c r="AI201" t="e">
        <f>IF(AND(OR(BG201="။",BG201="၊"),LEN(BG201)=1),BG201,
IF(ISNUMBER(MATCH(LEFT(BG201,7),Final_modified_Intermediate[Burmese_Consonants],0)),LEFT(BG201,7),
IF(ISNUMBER(MATCH(LEFT(BG201,6),Final_modified_Intermediate[Burmese_Consonants],0)),LEFT(BG201,6),
IF(ISNUMBER(MATCH(LEFT(BG201,5),Final_modified_Intermediate[Burmese_Consonants],0)),LEFT(BG201,5),
IF(ISNUMBER(MATCH(LEFT(BG201,4),Final_modified_Intermediate[Burmese_Consonants],0)),LEFT(BG201,4),
IF(ISNUMBER(MATCH(LEFT(BG201,3),Final_modified_Intermediate[Burmese_Consonants],0)),LEFT(BG201,3),
IF(ISNUMBER(MATCH(LEFT(BG201,2),Final_modified_Intermediate[Burmese_Consonants],0)),LEFT(BG201,2),
IF(ISNUMBER(MATCH(LEFT(BG201,1),Final_modified_Intermediate[Burmese_Consonants],0)),LEFT(BG201,1),
IF(ISNUMBER(MATCH(LEFT(BG201,7),Final_Intermediate[Burmese_Consonants],0)),LEFT(BG201,7),
IF(ISNUMBER(MATCH(LEFT(BG201,6),Final_Intermediate[Burmese_Consonants],0)),LEFT(BG201,6),
IF(ISNUMBER(MATCH(LEFT(BG201,5),Final_Intermediate[Burmese_Consonants],0)),LEFT(BG201,5),
IF(ISNUMBER(MATCH(LEFT(BG201,4),Final_Intermediate[Burmese_Consonants],0)),LEFT(BG201,4),
IF(ISNUMBER(MATCH(LEFT(BG201,3),Final_Intermediate[Burmese_Consonants],0)),LEFT(BG201,3),
IF(ISNUMBER(MATCH(LEFT(BG201,2),Final_Intermediate[Burmese_Consonants],0)),LEFT(BG201,2),
IF(ISNUMBER(MATCH(LEFT(BG201,1),Final_Intermediate[Burmese_Consonants],0)),LEFT(BG201,1),
"")))))))))))))))</f>
        <v>#VALUE!</v>
      </c>
      <c r="AJ201" t="e">
        <f>IF(AND(OR(BH201="။",BH201="၊"),LEN(BH201)=1),BH201,
IF(ISNUMBER(MATCH(LEFT(BH201,7),Final_modified_Intermediate[Burmese_Consonants],0)),LEFT(BH201,7),
IF(ISNUMBER(MATCH(LEFT(BH201,6),Final_modified_Intermediate[Burmese_Consonants],0)),LEFT(BH201,6),
IF(ISNUMBER(MATCH(LEFT(BH201,5),Final_modified_Intermediate[Burmese_Consonants],0)),LEFT(BH201,5),
IF(ISNUMBER(MATCH(LEFT(BH201,4),Final_modified_Intermediate[Burmese_Consonants],0)),LEFT(BH201,4),
IF(ISNUMBER(MATCH(LEFT(BH201,3),Final_modified_Intermediate[Burmese_Consonants],0)),LEFT(BH201,3),
IF(ISNUMBER(MATCH(LEFT(BH201,2),Final_modified_Intermediate[Burmese_Consonants],0)),LEFT(BH201,2),
IF(ISNUMBER(MATCH(LEFT(BH201,1),Final_modified_Intermediate[Burmese_Consonants],0)),LEFT(BH201,1),
IF(ISNUMBER(MATCH(LEFT(BH201,7),Final_Intermediate[Burmese_Consonants],0)),LEFT(BH201,7),
IF(ISNUMBER(MATCH(LEFT(BH201,6),Final_Intermediate[Burmese_Consonants],0)),LEFT(BH201,6),
IF(ISNUMBER(MATCH(LEFT(BH201,5),Final_Intermediate[Burmese_Consonants],0)),LEFT(BH201,5),
IF(ISNUMBER(MATCH(LEFT(BH201,4),Final_Intermediate[Burmese_Consonants],0)),LEFT(BH201,4),
IF(ISNUMBER(MATCH(LEFT(BH201,3),Final_Intermediate[Burmese_Consonants],0)),LEFT(BH201,3),
IF(ISNUMBER(MATCH(LEFT(BH201,2),Final_Intermediate[Burmese_Consonants],0)),LEFT(BH201,2),
IF(ISNUMBER(MATCH(LEFT(BH201,1),Final_Intermediate[Burmese_Consonants],0)),LEFT(BH201,1),
"")))))))))))))))</f>
        <v>#VALUE!</v>
      </c>
      <c r="AK201" t="e">
        <f>IF(AND(OR(BI201="။",BI201="၊"),LEN(BI201)=1),BI201,
IF(ISNUMBER(MATCH(LEFT(BI201,7),Final_modified_Intermediate[Burmese_Consonants],0)),LEFT(BI201,7),
IF(ISNUMBER(MATCH(LEFT(BI201,6),Final_modified_Intermediate[Burmese_Consonants],0)),LEFT(BI201,6),
IF(ISNUMBER(MATCH(LEFT(BI201,5),Final_modified_Intermediate[Burmese_Consonants],0)),LEFT(BI201,5),
IF(ISNUMBER(MATCH(LEFT(BI201,4),Final_modified_Intermediate[Burmese_Consonants],0)),LEFT(BI201,4),
IF(ISNUMBER(MATCH(LEFT(BI201,3),Final_modified_Intermediate[Burmese_Consonants],0)),LEFT(BI201,3),
IF(ISNUMBER(MATCH(LEFT(BI201,2),Final_modified_Intermediate[Burmese_Consonants],0)),LEFT(BI201,2),
IF(ISNUMBER(MATCH(LEFT(BI201,1),Final_modified_Intermediate[Burmese_Consonants],0)),LEFT(BI201,1),
IF(ISNUMBER(MATCH(LEFT(BI201,7),Final_Intermediate[Burmese_Consonants],0)),LEFT(BI201,7),
IF(ISNUMBER(MATCH(LEFT(BI201,6),Final_Intermediate[Burmese_Consonants],0)),LEFT(BI201,6),
IF(ISNUMBER(MATCH(LEFT(BI201,5),Final_Intermediate[Burmese_Consonants],0)),LEFT(BI201,5),
IF(ISNUMBER(MATCH(LEFT(BI201,4),Final_Intermediate[Burmese_Consonants],0)),LEFT(BI201,4),
IF(ISNUMBER(MATCH(LEFT(BI201,3),Final_Intermediate[Burmese_Consonants],0)),LEFT(BI201,3),
IF(ISNUMBER(MATCH(LEFT(BI201,2),Final_Intermediate[Burmese_Consonants],0)),LEFT(BI201,2),
IF(ISNUMBER(MATCH(LEFT(BI201,1),Final_Intermediate[Burmese_Consonants],0)),LEFT(BI201,1),
"")))))))))))))))</f>
        <v>#VALUE!</v>
      </c>
      <c r="AL201" t="e">
        <f>IF(AND(OR(BJ201="။",BJ201="၊"),LEN(BJ201)=1),BJ201,
IF(ISNUMBER(MATCH(LEFT(BJ201,7),Final_modified_Intermediate[Burmese_Consonants],0)),LEFT(BJ201,7),
IF(ISNUMBER(MATCH(LEFT(BJ201,6),Final_modified_Intermediate[Burmese_Consonants],0)),LEFT(BJ201,6),
IF(ISNUMBER(MATCH(LEFT(BJ201,5),Final_modified_Intermediate[Burmese_Consonants],0)),LEFT(BJ201,5),
IF(ISNUMBER(MATCH(LEFT(BJ201,4),Final_modified_Intermediate[Burmese_Consonants],0)),LEFT(BJ201,4),
IF(ISNUMBER(MATCH(LEFT(BJ201,3),Final_modified_Intermediate[Burmese_Consonants],0)),LEFT(BJ201,3),
IF(ISNUMBER(MATCH(LEFT(BJ201,2),Final_modified_Intermediate[Burmese_Consonants],0)),LEFT(BJ201,2),
IF(ISNUMBER(MATCH(LEFT(BJ201,1),Final_modified_Intermediate[Burmese_Consonants],0)),LEFT(BJ201,1),
IF(ISNUMBER(MATCH(LEFT(BJ201,7),Final_Intermediate[Burmese_Consonants],0)),LEFT(BJ201,7),
IF(ISNUMBER(MATCH(LEFT(BJ201,6),Final_Intermediate[Burmese_Consonants],0)),LEFT(BJ201,6),
IF(ISNUMBER(MATCH(LEFT(BJ201,5),Final_Intermediate[Burmese_Consonants],0)),LEFT(BJ201,5),
IF(ISNUMBER(MATCH(LEFT(BJ201,4),Final_Intermediate[Burmese_Consonants],0)),LEFT(BJ201,4),
IF(ISNUMBER(MATCH(LEFT(BJ201,3),Final_Intermediate[Burmese_Consonants],0)),LEFT(BJ201,3),
IF(ISNUMBER(MATCH(LEFT(BJ201,2),Final_Intermediate[Burmese_Consonants],0)),LEFT(BJ201,2),
IF(ISNUMBER(MATCH(LEFT(BJ201,1),Final_Intermediate[Burmese_Consonants],0)),LEFT(BJ201,1),
"")))))))))))))))</f>
        <v>#VALUE!</v>
      </c>
      <c r="AN201" t="e">
        <f>Compiler_Burmese[[#This Row],[Sr. No.]]</f>
        <v>#REF!</v>
      </c>
      <c r="AO20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1" t="e">
        <f>[2]!Vocabulary_Burmese[[#This Row],[Sr. No.]]</f>
        <v>#REF!</v>
      </c>
      <c r="BA201" t="e">
        <f>IF(Raw_data_N2_Kanji[[#This Row],[Categorie]]&lt;&gt;"","",
IF(ISNUMBER(MATCH(V,Special_list[Burmese word],0)),"",
SUBSTITUTE(Raw_data_N2_Kanji[[#This Row],[Raw]]," ","")))</f>
        <v>#VALUE!</v>
      </c>
      <c r="BB201" t="e">
        <f>RIGHT(Segregate18[[#This Row],[UPGRADE]],LEN(Segregate18[[#This Row],[UPGRADE]])-LEN(Compiler_Burmese[[#This Row],[1]]))</f>
        <v>#VALUE!</v>
      </c>
      <c r="BC201" t="e">
        <f>RIGHT(Segregate18[[#This Row],[11]],LEN(Segregate18[[#This Row],[11]])-LEN(Compiler_Burmese[[#This Row],[2]]))</f>
        <v>#VALUE!</v>
      </c>
      <c r="BD201" t="e">
        <f>RIGHT(Segregate18[[#This Row],[21]],LEN(Segregate18[[#This Row],[21]])-LEN(Compiler_Burmese[[#This Row],[3]]))</f>
        <v>#VALUE!</v>
      </c>
      <c r="BE201" t="e">
        <f>RIGHT(Segregate18[[#This Row],[31]],LEN(Segregate18[[#This Row],[31]])-LEN(Compiler_Burmese[[#This Row],[4]]))</f>
        <v>#VALUE!</v>
      </c>
      <c r="BF201" t="e">
        <f>RIGHT(Segregate18[[#This Row],[41]],LEN(Segregate18[[#This Row],[41]])-LEN(Compiler_Burmese[[#This Row],[5]]))</f>
        <v>#VALUE!</v>
      </c>
      <c r="BG201" t="e">
        <f>RIGHT(Segregate18[[#This Row],[51]],LEN(Segregate18[[#This Row],[51]])-LEN(Compiler_Burmese[[#This Row],[6]]))</f>
        <v>#VALUE!</v>
      </c>
      <c r="BH201" t="e">
        <f>RIGHT(Segregate18[[#This Row],[61]],LEN(Segregate18[[#This Row],[61]])-LEN(Compiler_Burmese[[#This Row],[7]]))</f>
        <v>#VALUE!</v>
      </c>
      <c r="BI201" t="e">
        <f>RIGHT(Segregate18[[#This Row],[71]],LEN(Segregate18[[#This Row],[71]])-LEN(Compiler_Burmese[[#This Row],[8]]))</f>
        <v>#VALUE!</v>
      </c>
      <c r="BJ201" t="e">
        <f>RIGHT(Segregate18[[#This Row],[81]],LEN(Segregate18[[#This Row],[81]])-LEN(Compiler_Burmese[[#This Row],[9]]))</f>
        <v>#VALUE!</v>
      </c>
    </row>
    <row r="202" spans="25:62" ht="15" customHeight="1" x14ac:dyDescent="0.3">
      <c r="Y202" t="e">
        <f>Segregate18[[#This Row],[Sr. No.]]</f>
        <v>#REF!</v>
      </c>
      <c r="Z202" t="e">
        <f>IF(AND(OR(BA202="။",BA202="၊"),LEN(BA202)=1),BA202,
IF(ISNUMBER(MATCH(LEFT(BA202,7),Final_modified_Intermediate[Burmese_Consonants],0)),LEFT(BA202,7),
IF(ISNUMBER(MATCH(LEFT(BA202,6),Final_modified_Intermediate[Burmese_Consonants],0)),LEFT(BA202,6),
IF(ISNUMBER(MATCH(LEFT(BA202,5),Final_modified_Intermediate[Burmese_Consonants],0)),LEFT(BA202,5),
IF(ISNUMBER(MATCH(LEFT(BA202,4),Final_modified_Intermediate[Burmese_Consonants],0)),LEFT(BA202,4),
IF(ISNUMBER(MATCH(LEFT(BA202,3),Final_modified_Intermediate[Burmese_Consonants],0)),LEFT(BA202,3),
IF(ISNUMBER(MATCH(LEFT(BA202,2),Final_modified_Intermediate[Burmese_Consonants],0)),LEFT(BA202,2),
IF(ISNUMBER(MATCH(LEFT(BA202,1),Final_modified_Intermediate[Burmese_Consonants],0)),LEFT(BA202,1),
IF(ISNUMBER(MATCH(LEFT(BA202,7),Final_Intermediate[Burmese_Consonants],0)),LEFT(BA202,7),
IF(ISNUMBER(MATCH(LEFT(BA202,6),Final_Intermediate[Burmese_Consonants],0)),LEFT(BA202,6),
IF(ISNUMBER(MATCH(LEFT(BA202,5),Final_Intermediate[Burmese_Consonants],0)),LEFT(BA202,5),
IF(ISNUMBER(MATCH(LEFT(BA202,4),Final_Intermediate[Burmese_Consonants],0)),LEFT(BA202,4),
IF(ISNUMBER(MATCH(LEFT(BA202,3),Final_Intermediate[Burmese_Consonants],0)),LEFT(BA202,3),
IF(ISNUMBER(MATCH(LEFT(BA202,2),Final_Intermediate[Burmese_Consonants],0)),LEFT(BA202,2),
IF(ISNUMBER(MATCH(LEFT(BA202,1),Final_Intermediate[Burmese_Consonants],0)),LEFT(BA202,1),
"")))))))))))))))</f>
        <v>#VALUE!</v>
      </c>
      <c r="AA20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2" t="e">
        <f>IF(AND(OR(BB202="။",BB202="၊"),LEN(BB202)=1),BB202,
IF(ISNUMBER(MATCH(LEFT(BB202,7),Final_modified_Intermediate[Burmese_Consonants],0)),LEFT(BB202,7),
IF(ISNUMBER(MATCH(LEFT(BB202,6),Final_modified_Intermediate[Burmese_Consonants],0)),LEFT(BB202,6),
IF(ISNUMBER(MATCH(LEFT(BB202,5),Final_modified_Intermediate[Burmese_Consonants],0)),LEFT(BB202,5),
IF(ISNUMBER(MATCH(LEFT(BB202,4),Final_modified_Intermediate[Burmese_Consonants],0)),LEFT(BB202,4),
IF(ISNUMBER(MATCH(LEFT(BB202,3),Final_modified_Intermediate[Burmese_Consonants],0)),LEFT(BB202,3),
IF(ISNUMBER(MATCH(LEFT(BB202,2),Final_modified_Intermediate[Burmese_Consonants],0)),LEFT(BB202,2),
IF(ISNUMBER(MATCH(LEFT(BB202,1),Final_modified_Intermediate[Burmese_Consonants],0)),LEFT(BB202,1),
IF(ISNUMBER(MATCH(LEFT(BB202,7),Final_Intermediate[Burmese_Consonants],0)),LEFT(BB202,7),
IF(ISNUMBER(MATCH(LEFT(BB202,6),Final_Intermediate[Burmese_Consonants],0)),LEFT(BB202,6),
IF(ISNUMBER(MATCH(LEFT(BB202,5),Final_Intermediate[Burmese_Consonants],0)),LEFT(BB202,5),
IF(ISNUMBER(MATCH(LEFT(BB202,4),Final_Intermediate[Burmese_Consonants],0)),LEFT(BB202,4),
IF(ISNUMBER(MATCH(LEFT(BB202,3),Final_Intermediate[Burmese_Consonants],0)),LEFT(BB202,3),
IF(ISNUMBER(MATCH(LEFT(BB202,2),Final_Intermediate[Burmese_Consonants],0)),LEFT(BB202,2),
IF(ISNUMBER(MATCH(LEFT(BB202,1),Final_Intermediate[Burmese_Consonants],0)),LEFT(BB202,1),
"")))))))))))))))</f>
        <v>#VALUE!</v>
      </c>
      <c r="AC20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2" t="e">
        <f>IF(AND(OR(BC202="။",BC202="၊"),LEN(BC202)=1),BC202,
IF(ISNUMBER(MATCH(LEFT(BC202,7),Final_modified_Intermediate[Burmese_Consonants],0)),LEFT(BC202,7),
IF(ISNUMBER(MATCH(LEFT(BC202,6),Final_modified_Intermediate[Burmese_Consonants],0)),LEFT(BC202,6),
IF(ISNUMBER(MATCH(LEFT(BC202,5),Final_modified_Intermediate[Burmese_Consonants],0)),LEFT(BC202,5),
IF(ISNUMBER(MATCH(LEFT(BC202,4),Final_modified_Intermediate[Burmese_Consonants],0)),LEFT(BC202,4),
IF(ISNUMBER(MATCH(LEFT(BC202,3),Final_modified_Intermediate[Burmese_Consonants],0)),LEFT(BC202,3),
IF(ISNUMBER(MATCH(LEFT(BC202,2),Final_modified_Intermediate[Burmese_Consonants],0)),LEFT(BC202,2),
IF(ISNUMBER(MATCH(LEFT(BC202,1),Final_modified_Intermediate[Burmese_Consonants],0)),LEFT(BC202,1),
IF(ISNUMBER(MATCH(LEFT(BC202,7),Final_Intermediate[Burmese_Consonants],0)),LEFT(BC202,7),
IF(ISNUMBER(MATCH(LEFT(BC202,6),Final_Intermediate[Burmese_Consonants],0)),LEFT(BC202,6),
IF(ISNUMBER(MATCH(LEFT(BC202,5),Final_Intermediate[Burmese_Consonants],0)),LEFT(BC202,5),
IF(ISNUMBER(MATCH(LEFT(BC202,4),Final_Intermediate[Burmese_Consonants],0)),LEFT(BC202,4),
IF(ISNUMBER(MATCH(LEFT(BC202,3),Final_Intermediate[Burmese_Consonants],0)),LEFT(BC202,3),
IF(ISNUMBER(MATCH(LEFT(BC202,2),Final_Intermediate[Burmese_Consonants],0)),LEFT(BC202,2),
IF(ISNUMBER(MATCH(LEFT(BC202,1),Final_Intermediate[Burmese_Consonants],0)),LEFT(BC202,1),
"")))))))))))))))</f>
        <v>#VALUE!</v>
      </c>
      <c r="AE20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2" t="e">
        <f>IF(AND(OR(BD202="။",BD202="၊"),LEN(BD202)=1),BD202,
IF(ISNUMBER(MATCH(LEFT(BD202,7),Final_modified_Intermediate[Burmese_Consonants],0)),LEFT(BD202,7),
IF(ISNUMBER(MATCH(LEFT(BD202,6),Final_modified_Intermediate[Burmese_Consonants],0)),LEFT(BD202,6),
IF(ISNUMBER(MATCH(LEFT(BD202,5),Final_modified_Intermediate[Burmese_Consonants],0)),LEFT(BD202,5),
IF(ISNUMBER(MATCH(LEFT(BD202,4),Final_modified_Intermediate[Burmese_Consonants],0)),LEFT(BD202,4),
IF(ISNUMBER(MATCH(LEFT(BD202,3),Final_modified_Intermediate[Burmese_Consonants],0)),LEFT(BD202,3),
IF(ISNUMBER(MATCH(LEFT(BD202,2),Final_modified_Intermediate[Burmese_Consonants],0)),LEFT(BD202,2),
IF(ISNUMBER(MATCH(LEFT(BD202,1),Final_modified_Intermediate[Burmese_Consonants],0)),LEFT(BD202,1),
IF(ISNUMBER(MATCH(LEFT(BD202,7),Final_Intermediate[Burmese_Consonants],0)),LEFT(BD202,7),
IF(ISNUMBER(MATCH(LEFT(BD202,6),Final_Intermediate[Burmese_Consonants],0)),LEFT(BD202,6),
IF(ISNUMBER(MATCH(LEFT(BD202,5),Final_Intermediate[Burmese_Consonants],0)),LEFT(BD202,5),
IF(ISNUMBER(MATCH(LEFT(BD202,4),Final_Intermediate[Burmese_Consonants],0)),LEFT(BD202,4),
IF(ISNUMBER(MATCH(LEFT(BD202,3),Final_Intermediate[Burmese_Consonants],0)),LEFT(BD202,3),
IF(ISNUMBER(MATCH(LEFT(BD202,2),Final_Intermediate[Burmese_Consonants],0)),LEFT(BD202,2),
IF(ISNUMBER(MATCH(LEFT(BD202,1),Final_Intermediate[Burmese_Consonants],0)),LEFT(BD202,1),
"")))))))))))))))</f>
        <v>#VALUE!</v>
      </c>
      <c r="AG202" t="e">
        <f>IF(AND(OR(BE202="။",BE202="၊"),LEN(BE202)=1),BE202,
IF(ISNUMBER(MATCH(LEFT(BE202,7),Final_modified_Intermediate[Burmese_Consonants],0)),LEFT(BE202,7),
IF(ISNUMBER(MATCH(LEFT(BE202,6),Final_modified_Intermediate[Burmese_Consonants],0)),LEFT(BE202,6),
IF(ISNUMBER(MATCH(LEFT(BE202,5),Final_modified_Intermediate[Burmese_Consonants],0)),LEFT(BE202,5),
IF(ISNUMBER(MATCH(LEFT(BE202,4),Final_modified_Intermediate[Burmese_Consonants],0)),LEFT(BE202,4),
IF(ISNUMBER(MATCH(LEFT(BE202,3),Final_modified_Intermediate[Burmese_Consonants],0)),LEFT(BE202,3),
IF(ISNUMBER(MATCH(LEFT(BE202,2),Final_modified_Intermediate[Burmese_Consonants],0)),LEFT(BE202,2),
IF(ISNUMBER(MATCH(LEFT(BE202,1),Final_modified_Intermediate[Burmese_Consonants],0)),LEFT(BE202,1),
IF(ISNUMBER(MATCH(LEFT(BE202,7),Final_Intermediate[Burmese_Consonants],0)),LEFT(BE202,7),
IF(ISNUMBER(MATCH(LEFT(BE202,6),Final_Intermediate[Burmese_Consonants],0)),LEFT(BE202,6),
IF(ISNUMBER(MATCH(LEFT(BE202,5),Final_Intermediate[Burmese_Consonants],0)),LEFT(BE202,5),
IF(ISNUMBER(MATCH(LEFT(BE202,4),Final_Intermediate[Burmese_Consonants],0)),LEFT(BE202,4),
IF(ISNUMBER(MATCH(LEFT(BE202,3),Final_Intermediate[Burmese_Consonants],0)),LEFT(BE202,3),
IF(ISNUMBER(MATCH(LEFT(BE202,2),Final_Intermediate[Burmese_Consonants],0)),LEFT(BE202,2),
IF(ISNUMBER(MATCH(LEFT(BE202,1),Final_Intermediate[Burmese_Consonants],0)),LEFT(BE202,1),
"")))))))))))))))</f>
        <v>#VALUE!</v>
      </c>
      <c r="AH202" t="e">
        <f>IF(AND(OR(BF202="။",BF202="၊"),LEN(BF202)=1),BF202,
IF(ISNUMBER(MATCH(LEFT(BF202,7),Final_modified_Intermediate[Burmese_Consonants],0)),LEFT(BF202,7),
IF(ISNUMBER(MATCH(LEFT(BF202,6),Final_modified_Intermediate[Burmese_Consonants],0)),LEFT(BF202,6),
IF(ISNUMBER(MATCH(LEFT(BF202,5),Final_modified_Intermediate[Burmese_Consonants],0)),LEFT(BF202,5),
IF(ISNUMBER(MATCH(LEFT(BF202,4),Final_modified_Intermediate[Burmese_Consonants],0)),LEFT(BF202,4),
IF(ISNUMBER(MATCH(LEFT(BF202,3),Final_modified_Intermediate[Burmese_Consonants],0)),LEFT(BF202,3),
IF(ISNUMBER(MATCH(LEFT(BF202,2),Final_modified_Intermediate[Burmese_Consonants],0)),LEFT(BF202,2),
IF(ISNUMBER(MATCH(LEFT(BF202,1),Final_modified_Intermediate[Burmese_Consonants],0)),LEFT(BF202,1),
IF(ISNUMBER(MATCH(LEFT(BF202,7),Final_Intermediate[Burmese_Consonants],0)),LEFT(BF202,7),
IF(ISNUMBER(MATCH(LEFT(BF202,6),Final_Intermediate[Burmese_Consonants],0)),LEFT(BF202,6),
IF(ISNUMBER(MATCH(LEFT(BF202,5),Final_Intermediate[Burmese_Consonants],0)),LEFT(BF202,5),
IF(ISNUMBER(MATCH(LEFT(BF202,4),Final_Intermediate[Burmese_Consonants],0)),LEFT(BF202,4),
IF(ISNUMBER(MATCH(LEFT(BF202,3),Final_Intermediate[Burmese_Consonants],0)),LEFT(BF202,3),
IF(ISNUMBER(MATCH(LEFT(BF202,2),Final_Intermediate[Burmese_Consonants],0)),LEFT(BF202,2),
IF(ISNUMBER(MATCH(LEFT(BF202,1),Final_Intermediate[Burmese_Consonants],0)),LEFT(BF202,1),
"")))))))))))))))</f>
        <v>#VALUE!</v>
      </c>
      <c r="AI202" t="e">
        <f>IF(AND(OR(BG202="။",BG202="၊"),LEN(BG202)=1),BG202,
IF(ISNUMBER(MATCH(LEFT(BG202,7),Final_modified_Intermediate[Burmese_Consonants],0)),LEFT(BG202,7),
IF(ISNUMBER(MATCH(LEFT(BG202,6),Final_modified_Intermediate[Burmese_Consonants],0)),LEFT(BG202,6),
IF(ISNUMBER(MATCH(LEFT(BG202,5),Final_modified_Intermediate[Burmese_Consonants],0)),LEFT(BG202,5),
IF(ISNUMBER(MATCH(LEFT(BG202,4),Final_modified_Intermediate[Burmese_Consonants],0)),LEFT(BG202,4),
IF(ISNUMBER(MATCH(LEFT(BG202,3),Final_modified_Intermediate[Burmese_Consonants],0)),LEFT(BG202,3),
IF(ISNUMBER(MATCH(LEFT(BG202,2),Final_modified_Intermediate[Burmese_Consonants],0)),LEFT(BG202,2),
IF(ISNUMBER(MATCH(LEFT(BG202,1),Final_modified_Intermediate[Burmese_Consonants],0)),LEFT(BG202,1),
IF(ISNUMBER(MATCH(LEFT(BG202,7),Final_Intermediate[Burmese_Consonants],0)),LEFT(BG202,7),
IF(ISNUMBER(MATCH(LEFT(BG202,6),Final_Intermediate[Burmese_Consonants],0)),LEFT(BG202,6),
IF(ISNUMBER(MATCH(LEFT(BG202,5),Final_Intermediate[Burmese_Consonants],0)),LEFT(BG202,5),
IF(ISNUMBER(MATCH(LEFT(BG202,4),Final_Intermediate[Burmese_Consonants],0)),LEFT(BG202,4),
IF(ISNUMBER(MATCH(LEFT(BG202,3),Final_Intermediate[Burmese_Consonants],0)),LEFT(BG202,3),
IF(ISNUMBER(MATCH(LEFT(BG202,2),Final_Intermediate[Burmese_Consonants],0)),LEFT(BG202,2),
IF(ISNUMBER(MATCH(LEFT(BG202,1),Final_Intermediate[Burmese_Consonants],0)),LEFT(BG202,1),
"")))))))))))))))</f>
        <v>#VALUE!</v>
      </c>
      <c r="AJ202" t="e">
        <f>IF(AND(OR(BH202="။",BH202="၊"),LEN(BH202)=1),BH202,
IF(ISNUMBER(MATCH(LEFT(BH202,7),Final_modified_Intermediate[Burmese_Consonants],0)),LEFT(BH202,7),
IF(ISNUMBER(MATCH(LEFT(BH202,6),Final_modified_Intermediate[Burmese_Consonants],0)),LEFT(BH202,6),
IF(ISNUMBER(MATCH(LEFT(BH202,5),Final_modified_Intermediate[Burmese_Consonants],0)),LEFT(BH202,5),
IF(ISNUMBER(MATCH(LEFT(BH202,4),Final_modified_Intermediate[Burmese_Consonants],0)),LEFT(BH202,4),
IF(ISNUMBER(MATCH(LEFT(BH202,3),Final_modified_Intermediate[Burmese_Consonants],0)),LEFT(BH202,3),
IF(ISNUMBER(MATCH(LEFT(BH202,2),Final_modified_Intermediate[Burmese_Consonants],0)),LEFT(BH202,2),
IF(ISNUMBER(MATCH(LEFT(BH202,1),Final_modified_Intermediate[Burmese_Consonants],0)),LEFT(BH202,1),
IF(ISNUMBER(MATCH(LEFT(BH202,7),Final_Intermediate[Burmese_Consonants],0)),LEFT(BH202,7),
IF(ISNUMBER(MATCH(LEFT(BH202,6),Final_Intermediate[Burmese_Consonants],0)),LEFT(BH202,6),
IF(ISNUMBER(MATCH(LEFT(BH202,5),Final_Intermediate[Burmese_Consonants],0)),LEFT(BH202,5),
IF(ISNUMBER(MATCH(LEFT(BH202,4),Final_Intermediate[Burmese_Consonants],0)),LEFT(BH202,4),
IF(ISNUMBER(MATCH(LEFT(BH202,3),Final_Intermediate[Burmese_Consonants],0)),LEFT(BH202,3),
IF(ISNUMBER(MATCH(LEFT(BH202,2),Final_Intermediate[Burmese_Consonants],0)),LEFT(BH202,2),
IF(ISNUMBER(MATCH(LEFT(BH202,1),Final_Intermediate[Burmese_Consonants],0)),LEFT(BH202,1),
"")))))))))))))))</f>
        <v>#VALUE!</v>
      </c>
      <c r="AK202" t="e">
        <f>IF(AND(OR(BI202="။",BI202="၊"),LEN(BI202)=1),BI202,
IF(ISNUMBER(MATCH(LEFT(BI202,7),Final_modified_Intermediate[Burmese_Consonants],0)),LEFT(BI202,7),
IF(ISNUMBER(MATCH(LEFT(BI202,6),Final_modified_Intermediate[Burmese_Consonants],0)),LEFT(BI202,6),
IF(ISNUMBER(MATCH(LEFT(BI202,5),Final_modified_Intermediate[Burmese_Consonants],0)),LEFT(BI202,5),
IF(ISNUMBER(MATCH(LEFT(BI202,4),Final_modified_Intermediate[Burmese_Consonants],0)),LEFT(BI202,4),
IF(ISNUMBER(MATCH(LEFT(BI202,3),Final_modified_Intermediate[Burmese_Consonants],0)),LEFT(BI202,3),
IF(ISNUMBER(MATCH(LEFT(BI202,2),Final_modified_Intermediate[Burmese_Consonants],0)),LEFT(BI202,2),
IF(ISNUMBER(MATCH(LEFT(BI202,1),Final_modified_Intermediate[Burmese_Consonants],0)),LEFT(BI202,1),
IF(ISNUMBER(MATCH(LEFT(BI202,7),Final_Intermediate[Burmese_Consonants],0)),LEFT(BI202,7),
IF(ISNUMBER(MATCH(LEFT(BI202,6),Final_Intermediate[Burmese_Consonants],0)),LEFT(BI202,6),
IF(ISNUMBER(MATCH(LEFT(BI202,5),Final_Intermediate[Burmese_Consonants],0)),LEFT(BI202,5),
IF(ISNUMBER(MATCH(LEFT(BI202,4),Final_Intermediate[Burmese_Consonants],0)),LEFT(BI202,4),
IF(ISNUMBER(MATCH(LEFT(BI202,3),Final_Intermediate[Burmese_Consonants],0)),LEFT(BI202,3),
IF(ISNUMBER(MATCH(LEFT(BI202,2),Final_Intermediate[Burmese_Consonants],0)),LEFT(BI202,2),
IF(ISNUMBER(MATCH(LEFT(BI202,1),Final_Intermediate[Burmese_Consonants],0)),LEFT(BI202,1),
"")))))))))))))))</f>
        <v>#VALUE!</v>
      </c>
      <c r="AL202" t="e">
        <f>IF(AND(OR(BJ202="။",BJ202="၊"),LEN(BJ202)=1),BJ202,
IF(ISNUMBER(MATCH(LEFT(BJ202,7),Final_modified_Intermediate[Burmese_Consonants],0)),LEFT(BJ202,7),
IF(ISNUMBER(MATCH(LEFT(BJ202,6),Final_modified_Intermediate[Burmese_Consonants],0)),LEFT(BJ202,6),
IF(ISNUMBER(MATCH(LEFT(BJ202,5),Final_modified_Intermediate[Burmese_Consonants],0)),LEFT(BJ202,5),
IF(ISNUMBER(MATCH(LEFT(BJ202,4),Final_modified_Intermediate[Burmese_Consonants],0)),LEFT(BJ202,4),
IF(ISNUMBER(MATCH(LEFT(BJ202,3),Final_modified_Intermediate[Burmese_Consonants],0)),LEFT(BJ202,3),
IF(ISNUMBER(MATCH(LEFT(BJ202,2),Final_modified_Intermediate[Burmese_Consonants],0)),LEFT(BJ202,2),
IF(ISNUMBER(MATCH(LEFT(BJ202,1),Final_modified_Intermediate[Burmese_Consonants],0)),LEFT(BJ202,1),
IF(ISNUMBER(MATCH(LEFT(BJ202,7),Final_Intermediate[Burmese_Consonants],0)),LEFT(BJ202,7),
IF(ISNUMBER(MATCH(LEFT(BJ202,6),Final_Intermediate[Burmese_Consonants],0)),LEFT(BJ202,6),
IF(ISNUMBER(MATCH(LEFT(BJ202,5),Final_Intermediate[Burmese_Consonants],0)),LEFT(BJ202,5),
IF(ISNUMBER(MATCH(LEFT(BJ202,4),Final_Intermediate[Burmese_Consonants],0)),LEFT(BJ202,4),
IF(ISNUMBER(MATCH(LEFT(BJ202,3),Final_Intermediate[Burmese_Consonants],0)),LEFT(BJ202,3),
IF(ISNUMBER(MATCH(LEFT(BJ202,2),Final_Intermediate[Burmese_Consonants],0)),LEFT(BJ202,2),
IF(ISNUMBER(MATCH(LEFT(BJ202,1),Final_Intermediate[Burmese_Consonants],0)),LEFT(BJ202,1),
"")))))))))))))))</f>
        <v>#VALUE!</v>
      </c>
      <c r="AN202" t="e">
        <f>Compiler_Burmese[[#This Row],[Sr. No.]]</f>
        <v>#REF!</v>
      </c>
      <c r="AO20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2" t="e">
        <f>[2]!Vocabulary_Burmese[[#This Row],[Sr. No.]]</f>
        <v>#REF!</v>
      </c>
      <c r="BA202" t="e">
        <f>IF(Raw_data_N2_Kanji[[#This Row],[Categorie]]&lt;&gt;"","",
IF(ISNUMBER(MATCH(V,Special_list[Burmese word],0)),"",
SUBSTITUTE(Raw_data_N2_Kanji[[#This Row],[Raw]]," ","")))</f>
        <v>#VALUE!</v>
      </c>
      <c r="BB202" t="e">
        <f>RIGHT(Segregate18[[#This Row],[UPGRADE]],LEN(Segregate18[[#This Row],[UPGRADE]])-LEN(Compiler_Burmese[[#This Row],[1]]))</f>
        <v>#VALUE!</v>
      </c>
      <c r="BC202" t="e">
        <f>RIGHT(Segregate18[[#This Row],[11]],LEN(Segregate18[[#This Row],[11]])-LEN(Compiler_Burmese[[#This Row],[2]]))</f>
        <v>#VALUE!</v>
      </c>
      <c r="BD202" t="e">
        <f>RIGHT(Segregate18[[#This Row],[21]],LEN(Segregate18[[#This Row],[21]])-LEN(Compiler_Burmese[[#This Row],[3]]))</f>
        <v>#VALUE!</v>
      </c>
      <c r="BE202" t="e">
        <f>RIGHT(Segregate18[[#This Row],[31]],LEN(Segregate18[[#This Row],[31]])-LEN(Compiler_Burmese[[#This Row],[4]]))</f>
        <v>#VALUE!</v>
      </c>
      <c r="BF202" t="e">
        <f>RIGHT(Segregate18[[#This Row],[41]],LEN(Segregate18[[#This Row],[41]])-LEN(Compiler_Burmese[[#This Row],[5]]))</f>
        <v>#VALUE!</v>
      </c>
      <c r="BG202" t="e">
        <f>RIGHT(Segregate18[[#This Row],[51]],LEN(Segregate18[[#This Row],[51]])-LEN(Compiler_Burmese[[#This Row],[6]]))</f>
        <v>#VALUE!</v>
      </c>
      <c r="BH202" t="e">
        <f>RIGHT(Segregate18[[#This Row],[61]],LEN(Segregate18[[#This Row],[61]])-LEN(Compiler_Burmese[[#This Row],[7]]))</f>
        <v>#VALUE!</v>
      </c>
      <c r="BI202" t="e">
        <f>RIGHT(Segregate18[[#This Row],[71]],LEN(Segregate18[[#This Row],[71]])-LEN(Compiler_Burmese[[#This Row],[8]]))</f>
        <v>#VALUE!</v>
      </c>
      <c r="BJ202" t="e">
        <f>RIGHT(Segregate18[[#This Row],[81]],LEN(Segregate18[[#This Row],[81]])-LEN(Compiler_Burmese[[#This Row],[9]]))</f>
        <v>#VALUE!</v>
      </c>
    </row>
    <row r="203" spans="25:62" ht="15" customHeight="1" x14ac:dyDescent="0.3">
      <c r="Y203" t="e">
        <f>Segregate18[[#This Row],[Sr. No.]]</f>
        <v>#REF!</v>
      </c>
      <c r="Z203" t="e">
        <f>IF(AND(OR(BA203="။",BA203="၊"),LEN(BA203)=1),BA203,
IF(ISNUMBER(MATCH(LEFT(BA203,7),Final_modified_Intermediate[Burmese_Consonants],0)),LEFT(BA203,7),
IF(ISNUMBER(MATCH(LEFT(BA203,6),Final_modified_Intermediate[Burmese_Consonants],0)),LEFT(BA203,6),
IF(ISNUMBER(MATCH(LEFT(BA203,5),Final_modified_Intermediate[Burmese_Consonants],0)),LEFT(BA203,5),
IF(ISNUMBER(MATCH(LEFT(BA203,4),Final_modified_Intermediate[Burmese_Consonants],0)),LEFT(BA203,4),
IF(ISNUMBER(MATCH(LEFT(BA203,3),Final_modified_Intermediate[Burmese_Consonants],0)),LEFT(BA203,3),
IF(ISNUMBER(MATCH(LEFT(BA203,2),Final_modified_Intermediate[Burmese_Consonants],0)),LEFT(BA203,2),
IF(ISNUMBER(MATCH(LEFT(BA203,1),Final_modified_Intermediate[Burmese_Consonants],0)),LEFT(BA203,1),
IF(ISNUMBER(MATCH(LEFT(BA203,7),Final_Intermediate[Burmese_Consonants],0)),LEFT(BA203,7),
IF(ISNUMBER(MATCH(LEFT(BA203,6),Final_Intermediate[Burmese_Consonants],0)),LEFT(BA203,6),
IF(ISNUMBER(MATCH(LEFT(BA203,5),Final_Intermediate[Burmese_Consonants],0)),LEFT(BA203,5),
IF(ISNUMBER(MATCH(LEFT(BA203,4),Final_Intermediate[Burmese_Consonants],0)),LEFT(BA203,4),
IF(ISNUMBER(MATCH(LEFT(BA203,3),Final_Intermediate[Burmese_Consonants],0)),LEFT(BA203,3),
IF(ISNUMBER(MATCH(LEFT(BA203,2),Final_Intermediate[Burmese_Consonants],0)),LEFT(BA203,2),
IF(ISNUMBER(MATCH(LEFT(BA203,1),Final_Intermediate[Burmese_Consonants],0)),LEFT(BA203,1),
"")))))))))))))))</f>
        <v>#VALUE!</v>
      </c>
      <c r="AA20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3" t="e">
        <f>IF(AND(OR(BB203="။",BB203="၊"),LEN(BB203)=1),BB203,
IF(ISNUMBER(MATCH(LEFT(BB203,7),Final_modified_Intermediate[Burmese_Consonants],0)),LEFT(BB203,7),
IF(ISNUMBER(MATCH(LEFT(BB203,6),Final_modified_Intermediate[Burmese_Consonants],0)),LEFT(BB203,6),
IF(ISNUMBER(MATCH(LEFT(BB203,5),Final_modified_Intermediate[Burmese_Consonants],0)),LEFT(BB203,5),
IF(ISNUMBER(MATCH(LEFT(BB203,4),Final_modified_Intermediate[Burmese_Consonants],0)),LEFT(BB203,4),
IF(ISNUMBER(MATCH(LEFT(BB203,3),Final_modified_Intermediate[Burmese_Consonants],0)),LEFT(BB203,3),
IF(ISNUMBER(MATCH(LEFT(BB203,2),Final_modified_Intermediate[Burmese_Consonants],0)),LEFT(BB203,2),
IF(ISNUMBER(MATCH(LEFT(BB203,1),Final_modified_Intermediate[Burmese_Consonants],0)),LEFT(BB203,1),
IF(ISNUMBER(MATCH(LEFT(BB203,7),Final_Intermediate[Burmese_Consonants],0)),LEFT(BB203,7),
IF(ISNUMBER(MATCH(LEFT(BB203,6),Final_Intermediate[Burmese_Consonants],0)),LEFT(BB203,6),
IF(ISNUMBER(MATCH(LEFT(BB203,5),Final_Intermediate[Burmese_Consonants],0)),LEFT(BB203,5),
IF(ISNUMBER(MATCH(LEFT(BB203,4),Final_Intermediate[Burmese_Consonants],0)),LEFT(BB203,4),
IF(ISNUMBER(MATCH(LEFT(BB203,3),Final_Intermediate[Burmese_Consonants],0)),LEFT(BB203,3),
IF(ISNUMBER(MATCH(LEFT(BB203,2),Final_Intermediate[Burmese_Consonants],0)),LEFT(BB203,2),
IF(ISNUMBER(MATCH(LEFT(BB203,1),Final_Intermediate[Burmese_Consonants],0)),LEFT(BB203,1),
"")))))))))))))))</f>
        <v>#VALUE!</v>
      </c>
      <c r="AC20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3" t="e">
        <f>IF(AND(OR(BC203="။",BC203="၊"),LEN(BC203)=1),BC203,
IF(ISNUMBER(MATCH(LEFT(BC203,7),Final_modified_Intermediate[Burmese_Consonants],0)),LEFT(BC203,7),
IF(ISNUMBER(MATCH(LEFT(BC203,6),Final_modified_Intermediate[Burmese_Consonants],0)),LEFT(BC203,6),
IF(ISNUMBER(MATCH(LEFT(BC203,5),Final_modified_Intermediate[Burmese_Consonants],0)),LEFT(BC203,5),
IF(ISNUMBER(MATCH(LEFT(BC203,4),Final_modified_Intermediate[Burmese_Consonants],0)),LEFT(BC203,4),
IF(ISNUMBER(MATCH(LEFT(BC203,3),Final_modified_Intermediate[Burmese_Consonants],0)),LEFT(BC203,3),
IF(ISNUMBER(MATCH(LEFT(BC203,2),Final_modified_Intermediate[Burmese_Consonants],0)),LEFT(BC203,2),
IF(ISNUMBER(MATCH(LEFT(BC203,1),Final_modified_Intermediate[Burmese_Consonants],0)),LEFT(BC203,1),
IF(ISNUMBER(MATCH(LEFT(BC203,7),Final_Intermediate[Burmese_Consonants],0)),LEFT(BC203,7),
IF(ISNUMBER(MATCH(LEFT(BC203,6),Final_Intermediate[Burmese_Consonants],0)),LEFT(BC203,6),
IF(ISNUMBER(MATCH(LEFT(BC203,5),Final_Intermediate[Burmese_Consonants],0)),LEFT(BC203,5),
IF(ISNUMBER(MATCH(LEFT(BC203,4),Final_Intermediate[Burmese_Consonants],0)),LEFT(BC203,4),
IF(ISNUMBER(MATCH(LEFT(BC203,3),Final_Intermediate[Burmese_Consonants],0)),LEFT(BC203,3),
IF(ISNUMBER(MATCH(LEFT(BC203,2),Final_Intermediate[Burmese_Consonants],0)),LEFT(BC203,2),
IF(ISNUMBER(MATCH(LEFT(BC203,1),Final_Intermediate[Burmese_Consonants],0)),LEFT(BC203,1),
"")))))))))))))))</f>
        <v>#VALUE!</v>
      </c>
      <c r="AE20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3" t="e">
        <f>IF(AND(OR(BD203="။",BD203="၊"),LEN(BD203)=1),BD203,
IF(ISNUMBER(MATCH(LEFT(BD203,7),Final_modified_Intermediate[Burmese_Consonants],0)),LEFT(BD203,7),
IF(ISNUMBER(MATCH(LEFT(BD203,6),Final_modified_Intermediate[Burmese_Consonants],0)),LEFT(BD203,6),
IF(ISNUMBER(MATCH(LEFT(BD203,5),Final_modified_Intermediate[Burmese_Consonants],0)),LEFT(BD203,5),
IF(ISNUMBER(MATCH(LEFT(BD203,4),Final_modified_Intermediate[Burmese_Consonants],0)),LEFT(BD203,4),
IF(ISNUMBER(MATCH(LEFT(BD203,3),Final_modified_Intermediate[Burmese_Consonants],0)),LEFT(BD203,3),
IF(ISNUMBER(MATCH(LEFT(BD203,2),Final_modified_Intermediate[Burmese_Consonants],0)),LEFT(BD203,2),
IF(ISNUMBER(MATCH(LEFT(BD203,1),Final_modified_Intermediate[Burmese_Consonants],0)),LEFT(BD203,1),
IF(ISNUMBER(MATCH(LEFT(BD203,7),Final_Intermediate[Burmese_Consonants],0)),LEFT(BD203,7),
IF(ISNUMBER(MATCH(LEFT(BD203,6),Final_Intermediate[Burmese_Consonants],0)),LEFT(BD203,6),
IF(ISNUMBER(MATCH(LEFT(BD203,5),Final_Intermediate[Burmese_Consonants],0)),LEFT(BD203,5),
IF(ISNUMBER(MATCH(LEFT(BD203,4),Final_Intermediate[Burmese_Consonants],0)),LEFT(BD203,4),
IF(ISNUMBER(MATCH(LEFT(BD203,3),Final_Intermediate[Burmese_Consonants],0)),LEFT(BD203,3),
IF(ISNUMBER(MATCH(LEFT(BD203,2),Final_Intermediate[Burmese_Consonants],0)),LEFT(BD203,2),
IF(ISNUMBER(MATCH(LEFT(BD203,1),Final_Intermediate[Burmese_Consonants],0)),LEFT(BD203,1),
"")))))))))))))))</f>
        <v>#VALUE!</v>
      </c>
      <c r="AG203" t="e">
        <f>IF(AND(OR(BE203="။",BE203="၊"),LEN(BE203)=1),BE203,
IF(ISNUMBER(MATCH(LEFT(BE203,7),Final_modified_Intermediate[Burmese_Consonants],0)),LEFT(BE203,7),
IF(ISNUMBER(MATCH(LEFT(BE203,6),Final_modified_Intermediate[Burmese_Consonants],0)),LEFT(BE203,6),
IF(ISNUMBER(MATCH(LEFT(BE203,5),Final_modified_Intermediate[Burmese_Consonants],0)),LEFT(BE203,5),
IF(ISNUMBER(MATCH(LEFT(BE203,4),Final_modified_Intermediate[Burmese_Consonants],0)),LEFT(BE203,4),
IF(ISNUMBER(MATCH(LEFT(BE203,3),Final_modified_Intermediate[Burmese_Consonants],0)),LEFT(BE203,3),
IF(ISNUMBER(MATCH(LEFT(BE203,2),Final_modified_Intermediate[Burmese_Consonants],0)),LEFT(BE203,2),
IF(ISNUMBER(MATCH(LEFT(BE203,1),Final_modified_Intermediate[Burmese_Consonants],0)),LEFT(BE203,1),
IF(ISNUMBER(MATCH(LEFT(BE203,7),Final_Intermediate[Burmese_Consonants],0)),LEFT(BE203,7),
IF(ISNUMBER(MATCH(LEFT(BE203,6),Final_Intermediate[Burmese_Consonants],0)),LEFT(BE203,6),
IF(ISNUMBER(MATCH(LEFT(BE203,5),Final_Intermediate[Burmese_Consonants],0)),LEFT(BE203,5),
IF(ISNUMBER(MATCH(LEFT(BE203,4),Final_Intermediate[Burmese_Consonants],0)),LEFT(BE203,4),
IF(ISNUMBER(MATCH(LEFT(BE203,3),Final_Intermediate[Burmese_Consonants],0)),LEFT(BE203,3),
IF(ISNUMBER(MATCH(LEFT(BE203,2),Final_Intermediate[Burmese_Consonants],0)),LEFT(BE203,2),
IF(ISNUMBER(MATCH(LEFT(BE203,1),Final_Intermediate[Burmese_Consonants],0)),LEFT(BE203,1),
"")))))))))))))))</f>
        <v>#VALUE!</v>
      </c>
      <c r="AH203" t="e">
        <f>IF(AND(OR(BF203="။",BF203="၊"),LEN(BF203)=1),BF203,
IF(ISNUMBER(MATCH(LEFT(BF203,7),Final_modified_Intermediate[Burmese_Consonants],0)),LEFT(BF203,7),
IF(ISNUMBER(MATCH(LEFT(BF203,6),Final_modified_Intermediate[Burmese_Consonants],0)),LEFT(BF203,6),
IF(ISNUMBER(MATCH(LEFT(BF203,5),Final_modified_Intermediate[Burmese_Consonants],0)),LEFT(BF203,5),
IF(ISNUMBER(MATCH(LEFT(BF203,4),Final_modified_Intermediate[Burmese_Consonants],0)),LEFT(BF203,4),
IF(ISNUMBER(MATCH(LEFT(BF203,3),Final_modified_Intermediate[Burmese_Consonants],0)),LEFT(BF203,3),
IF(ISNUMBER(MATCH(LEFT(BF203,2),Final_modified_Intermediate[Burmese_Consonants],0)),LEFT(BF203,2),
IF(ISNUMBER(MATCH(LEFT(BF203,1),Final_modified_Intermediate[Burmese_Consonants],0)),LEFT(BF203,1),
IF(ISNUMBER(MATCH(LEFT(BF203,7),Final_Intermediate[Burmese_Consonants],0)),LEFT(BF203,7),
IF(ISNUMBER(MATCH(LEFT(BF203,6),Final_Intermediate[Burmese_Consonants],0)),LEFT(BF203,6),
IF(ISNUMBER(MATCH(LEFT(BF203,5),Final_Intermediate[Burmese_Consonants],0)),LEFT(BF203,5),
IF(ISNUMBER(MATCH(LEFT(BF203,4),Final_Intermediate[Burmese_Consonants],0)),LEFT(BF203,4),
IF(ISNUMBER(MATCH(LEFT(BF203,3),Final_Intermediate[Burmese_Consonants],0)),LEFT(BF203,3),
IF(ISNUMBER(MATCH(LEFT(BF203,2),Final_Intermediate[Burmese_Consonants],0)),LEFT(BF203,2),
IF(ISNUMBER(MATCH(LEFT(BF203,1),Final_Intermediate[Burmese_Consonants],0)),LEFT(BF203,1),
"")))))))))))))))</f>
        <v>#VALUE!</v>
      </c>
      <c r="AI203" t="e">
        <f>IF(AND(OR(BG203="။",BG203="၊"),LEN(BG203)=1),BG203,
IF(ISNUMBER(MATCH(LEFT(BG203,7),Final_modified_Intermediate[Burmese_Consonants],0)),LEFT(BG203,7),
IF(ISNUMBER(MATCH(LEFT(BG203,6),Final_modified_Intermediate[Burmese_Consonants],0)),LEFT(BG203,6),
IF(ISNUMBER(MATCH(LEFT(BG203,5),Final_modified_Intermediate[Burmese_Consonants],0)),LEFT(BG203,5),
IF(ISNUMBER(MATCH(LEFT(BG203,4),Final_modified_Intermediate[Burmese_Consonants],0)),LEFT(BG203,4),
IF(ISNUMBER(MATCH(LEFT(BG203,3),Final_modified_Intermediate[Burmese_Consonants],0)),LEFT(BG203,3),
IF(ISNUMBER(MATCH(LEFT(BG203,2),Final_modified_Intermediate[Burmese_Consonants],0)),LEFT(BG203,2),
IF(ISNUMBER(MATCH(LEFT(BG203,1),Final_modified_Intermediate[Burmese_Consonants],0)),LEFT(BG203,1),
IF(ISNUMBER(MATCH(LEFT(BG203,7),Final_Intermediate[Burmese_Consonants],0)),LEFT(BG203,7),
IF(ISNUMBER(MATCH(LEFT(BG203,6),Final_Intermediate[Burmese_Consonants],0)),LEFT(BG203,6),
IF(ISNUMBER(MATCH(LEFT(BG203,5),Final_Intermediate[Burmese_Consonants],0)),LEFT(BG203,5),
IF(ISNUMBER(MATCH(LEFT(BG203,4),Final_Intermediate[Burmese_Consonants],0)),LEFT(BG203,4),
IF(ISNUMBER(MATCH(LEFT(BG203,3),Final_Intermediate[Burmese_Consonants],0)),LEFT(BG203,3),
IF(ISNUMBER(MATCH(LEFT(BG203,2),Final_Intermediate[Burmese_Consonants],0)),LEFT(BG203,2),
IF(ISNUMBER(MATCH(LEFT(BG203,1),Final_Intermediate[Burmese_Consonants],0)),LEFT(BG203,1),
"")))))))))))))))</f>
        <v>#VALUE!</v>
      </c>
      <c r="AJ203" t="e">
        <f>IF(AND(OR(BH203="။",BH203="၊"),LEN(BH203)=1),BH203,
IF(ISNUMBER(MATCH(LEFT(BH203,7),Final_modified_Intermediate[Burmese_Consonants],0)),LEFT(BH203,7),
IF(ISNUMBER(MATCH(LEFT(BH203,6),Final_modified_Intermediate[Burmese_Consonants],0)),LEFT(BH203,6),
IF(ISNUMBER(MATCH(LEFT(BH203,5),Final_modified_Intermediate[Burmese_Consonants],0)),LEFT(BH203,5),
IF(ISNUMBER(MATCH(LEFT(BH203,4),Final_modified_Intermediate[Burmese_Consonants],0)),LEFT(BH203,4),
IF(ISNUMBER(MATCH(LEFT(BH203,3),Final_modified_Intermediate[Burmese_Consonants],0)),LEFT(BH203,3),
IF(ISNUMBER(MATCH(LEFT(BH203,2),Final_modified_Intermediate[Burmese_Consonants],0)),LEFT(BH203,2),
IF(ISNUMBER(MATCH(LEFT(BH203,1),Final_modified_Intermediate[Burmese_Consonants],0)),LEFT(BH203,1),
IF(ISNUMBER(MATCH(LEFT(BH203,7),Final_Intermediate[Burmese_Consonants],0)),LEFT(BH203,7),
IF(ISNUMBER(MATCH(LEFT(BH203,6),Final_Intermediate[Burmese_Consonants],0)),LEFT(BH203,6),
IF(ISNUMBER(MATCH(LEFT(BH203,5),Final_Intermediate[Burmese_Consonants],0)),LEFT(BH203,5),
IF(ISNUMBER(MATCH(LEFT(BH203,4),Final_Intermediate[Burmese_Consonants],0)),LEFT(BH203,4),
IF(ISNUMBER(MATCH(LEFT(BH203,3),Final_Intermediate[Burmese_Consonants],0)),LEFT(BH203,3),
IF(ISNUMBER(MATCH(LEFT(BH203,2),Final_Intermediate[Burmese_Consonants],0)),LEFT(BH203,2),
IF(ISNUMBER(MATCH(LEFT(BH203,1),Final_Intermediate[Burmese_Consonants],0)),LEFT(BH203,1),
"")))))))))))))))</f>
        <v>#VALUE!</v>
      </c>
      <c r="AK203" t="e">
        <f>IF(AND(OR(BI203="။",BI203="၊"),LEN(BI203)=1),BI203,
IF(ISNUMBER(MATCH(LEFT(BI203,7),Final_modified_Intermediate[Burmese_Consonants],0)),LEFT(BI203,7),
IF(ISNUMBER(MATCH(LEFT(BI203,6),Final_modified_Intermediate[Burmese_Consonants],0)),LEFT(BI203,6),
IF(ISNUMBER(MATCH(LEFT(BI203,5),Final_modified_Intermediate[Burmese_Consonants],0)),LEFT(BI203,5),
IF(ISNUMBER(MATCH(LEFT(BI203,4),Final_modified_Intermediate[Burmese_Consonants],0)),LEFT(BI203,4),
IF(ISNUMBER(MATCH(LEFT(BI203,3),Final_modified_Intermediate[Burmese_Consonants],0)),LEFT(BI203,3),
IF(ISNUMBER(MATCH(LEFT(BI203,2),Final_modified_Intermediate[Burmese_Consonants],0)),LEFT(BI203,2),
IF(ISNUMBER(MATCH(LEFT(BI203,1),Final_modified_Intermediate[Burmese_Consonants],0)),LEFT(BI203,1),
IF(ISNUMBER(MATCH(LEFT(BI203,7),Final_Intermediate[Burmese_Consonants],0)),LEFT(BI203,7),
IF(ISNUMBER(MATCH(LEFT(BI203,6),Final_Intermediate[Burmese_Consonants],0)),LEFT(BI203,6),
IF(ISNUMBER(MATCH(LEFT(BI203,5),Final_Intermediate[Burmese_Consonants],0)),LEFT(BI203,5),
IF(ISNUMBER(MATCH(LEFT(BI203,4),Final_Intermediate[Burmese_Consonants],0)),LEFT(BI203,4),
IF(ISNUMBER(MATCH(LEFT(BI203,3),Final_Intermediate[Burmese_Consonants],0)),LEFT(BI203,3),
IF(ISNUMBER(MATCH(LEFT(BI203,2),Final_Intermediate[Burmese_Consonants],0)),LEFT(BI203,2),
IF(ISNUMBER(MATCH(LEFT(BI203,1),Final_Intermediate[Burmese_Consonants],0)),LEFT(BI203,1),
"")))))))))))))))</f>
        <v>#VALUE!</v>
      </c>
      <c r="AL203" t="e">
        <f>IF(AND(OR(BJ203="။",BJ203="၊"),LEN(BJ203)=1),BJ203,
IF(ISNUMBER(MATCH(LEFT(BJ203,7),Final_modified_Intermediate[Burmese_Consonants],0)),LEFT(BJ203,7),
IF(ISNUMBER(MATCH(LEFT(BJ203,6),Final_modified_Intermediate[Burmese_Consonants],0)),LEFT(BJ203,6),
IF(ISNUMBER(MATCH(LEFT(BJ203,5),Final_modified_Intermediate[Burmese_Consonants],0)),LEFT(BJ203,5),
IF(ISNUMBER(MATCH(LEFT(BJ203,4),Final_modified_Intermediate[Burmese_Consonants],0)),LEFT(BJ203,4),
IF(ISNUMBER(MATCH(LEFT(BJ203,3),Final_modified_Intermediate[Burmese_Consonants],0)),LEFT(BJ203,3),
IF(ISNUMBER(MATCH(LEFT(BJ203,2),Final_modified_Intermediate[Burmese_Consonants],0)),LEFT(BJ203,2),
IF(ISNUMBER(MATCH(LEFT(BJ203,1),Final_modified_Intermediate[Burmese_Consonants],0)),LEFT(BJ203,1),
IF(ISNUMBER(MATCH(LEFT(BJ203,7),Final_Intermediate[Burmese_Consonants],0)),LEFT(BJ203,7),
IF(ISNUMBER(MATCH(LEFT(BJ203,6),Final_Intermediate[Burmese_Consonants],0)),LEFT(BJ203,6),
IF(ISNUMBER(MATCH(LEFT(BJ203,5),Final_Intermediate[Burmese_Consonants],0)),LEFT(BJ203,5),
IF(ISNUMBER(MATCH(LEFT(BJ203,4),Final_Intermediate[Burmese_Consonants],0)),LEFT(BJ203,4),
IF(ISNUMBER(MATCH(LEFT(BJ203,3),Final_Intermediate[Burmese_Consonants],0)),LEFT(BJ203,3),
IF(ISNUMBER(MATCH(LEFT(BJ203,2),Final_Intermediate[Burmese_Consonants],0)),LEFT(BJ203,2),
IF(ISNUMBER(MATCH(LEFT(BJ203,1),Final_Intermediate[Burmese_Consonants],0)),LEFT(BJ203,1),
"")))))))))))))))</f>
        <v>#VALUE!</v>
      </c>
      <c r="AN203" t="e">
        <f>Compiler_Burmese[[#This Row],[Sr. No.]]</f>
        <v>#REF!</v>
      </c>
      <c r="AO20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3" t="e">
        <f>[2]!Vocabulary_Burmese[[#This Row],[Sr. No.]]</f>
        <v>#REF!</v>
      </c>
      <c r="BA203" t="e">
        <f>IF(Raw_data_N2_Kanji[[#This Row],[Categorie]]&lt;&gt;"","",
IF(ISNUMBER(MATCH(V,Special_list[Burmese word],0)),"",
SUBSTITUTE(Raw_data_N2_Kanji[[#This Row],[Raw]]," ","")))</f>
        <v>#VALUE!</v>
      </c>
      <c r="BB203" t="e">
        <f>RIGHT(Segregate18[[#This Row],[UPGRADE]],LEN(Segregate18[[#This Row],[UPGRADE]])-LEN(Compiler_Burmese[[#This Row],[1]]))</f>
        <v>#VALUE!</v>
      </c>
      <c r="BC203" t="e">
        <f>RIGHT(Segregate18[[#This Row],[11]],LEN(Segregate18[[#This Row],[11]])-LEN(Compiler_Burmese[[#This Row],[2]]))</f>
        <v>#VALUE!</v>
      </c>
      <c r="BD203" t="e">
        <f>RIGHT(Segregate18[[#This Row],[21]],LEN(Segregate18[[#This Row],[21]])-LEN(Compiler_Burmese[[#This Row],[3]]))</f>
        <v>#VALUE!</v>
      </c>
      <c r="BE203" t="e">
        <f>RIGHT(Segregate18[[#This Row],[31]],LEN(Segregate18[[#This Row],[31]])-LEN(Compiler_Burmese[[#This Row],[4]]))</f>
        <v>#VALUE!</v>
      </c>
      <c r="BF203" t="e">
        <f>RIGHT(Segregate18[[#This Row],[41]],LEN(Segregate18[[#This Row],[41]])-LEN(Compiler_Burmese[[#This Row],[5]]))</f>
        <v>#VALUE!</v>
      </c>
      <c r="BG203" t="e">
        <f>RIGHT(Segregate18[[#This Row],[51]],LEN(Segregate18[[#This Row],[51]])-LEN(Compiler_Burmese[[#This Row],[6]]))</f>
        <v>#VALUE!</v>
      </c>
      <c r="BH203" t="e">
        <f>RIGHT(Segregate18[[#This Row],[61]],LEN(Segregate18[[#This Row],[61]])-LEN(Compiler_Burmese[[#This Row],[7]]))</f>
        <v>#VALUE!</v>
      </c>
      <c r="BI203" t="e">
        <f>RIGHT(Segregate18[[#This Row],[71]],LEN(Segregate18[[#This Row],[71]])-LEN(Compiler_Burmese[[#This Row],[8]]))</f>
        <v>#VALUE!</v>
      </c>
      <c r="BJ203" t="e">
        <f>RIGHT(Segregate18[[#This Row],[81]],LEN(Segregate18[[#This Row],[81]])-LEN(Compiler_Burmese[[#This Row],[9]]))</f>
        <v>#VALUE!</v>
      </c>
    </row>
    <row r="204" spans="25:62" ht="15" customHeight="1" x14ac:dyDescent="0.3">
      <c r="Y204" t="e">
        <f>Segregate18[[#This Row],[Sr. No.]]</f>
        <v>#REF!</v>
      </c>
      <c r="Z204" t="e">
        <f>IF(AND(OR(BA204="။",BA204="၊"),LEN(BA204)=1),BA204,
IF(ISNUMBER(MATCH(LEFT(BA204,7),Final_modified_Intermediate[Burmese_Consonants],0)),LEFT(BA204,7),
IF(ISNUMBER(MATCH(LEFT(BA204,6),Final_modified_Intermediate[Burmese_Consonants],0)),LEFT(BA204,6),
IF(ISNUMBER(MATCH(LEFT(BA204,5),Final_modified_Intermediate[Burmese_Consonants],0)),LEFT(BA204,5),
IF(ISNUMBER(MATCH(LEFT(BA204,4),Final_modified_Intermediate[Burmese_Consonants],0)),LEFT(BA204,4),
IF(ISNUMBER(MATCH(LEFT(BA204,3),Final_modified_Intermediate[Burmese_Consonants],0)),LEFT(BA204,3),
IF(ISNUMBER(MATCH(LEFT(BA204,2),Final_modified_Intermediate[Burmese_Consonants],0)),LEFT(BA204,2),
IF(ISNUMBER(MATCH(LEFT(BA204,1),Final_modified_Intermediate[Burmese_Consonants],0)),LEFT(BA204,1),
IF(ISNUMBER(MATCH(LEFT(BA204,7),Final_Intermediate[Burmese_Consonants],0)),LEFT(BA204,7),
IF(ISNUMBER(MATCH(LEFT(BA204,6),Final_Intermediate[Burmese_Consonants],0)),LEFT(BA204,6),
IF(ISNUMBER(MATCH(LEFT(BA204,5),Final_Intermediate[Burmese_Consonants],0)),LEFT(BA204,5),
IF(ISNUMBER(MATCH(LEFT(BA204,4),Final_Intermediate[Burmese_Consonants],0)),LEFT(BA204,4),
IF(ISNUMBER(MATCH(LEFT(BA204,3),Final_Intermediate[Burmese_Consonants],0)),LEFT(BA204,3),
IF(ISNUMBER(MATCH(LEFT(BA204,2),Final_Intermediate[Burmese_Consonants],0)),LEFT(BA204,2),
IF(ISNUMBER(MATCH(LEFT(BA204,1),Final_Intermediate[Burmese_Consonants],0)),LEFT(BA204,1),
"")))))))))))))))</f>
        <v>#VALUE!</v>
      </c>
      <c r="AA20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4" t="e">
        <f>IF(AND(OR(BB204="။",BB204="၊"),LEN(BB204)=1),BB204,
IF(ISNUMBER(MATCH(LEFT(BB204,7),Final_modified_Intermediate[Burmese_Consonants],0)),LEFT(BB204,7),
IF(ISNUMBER(MATCH(LEFT(BB204,6),Final_modified_Intermediate[Burmese_Consonants],0)),LEFT(BB204,6),
IF(ISNUMBER(MATCH(LEFT(BB204,5),Final_modified_Intermediate[Burmese_Consonants],0)),LEFT(BB204,5),
IF(ISNUMBER(MATCH(LEFT(BB204,4),Final_modified_Intermediate[Burmese_Consonants],0)),LEFT(BB204,4),
IF(ISNUMBER(MATCH(LEFT(BB204,3),Final_modified_Intermediate[Burmese_Consonants],0)),LEFT(BB204,3),
IF(ISNUMBER(MATCH(LEFT(BB204,2),Final_modified_Intermediate[Burmese_Consonants],0)),LEFT(BB204,2),
IF(ISNUMBER(MATCH(LEFT(BB204,1),Final_modified_Intermediate[Burmese_Consonants],0)),LEFT(BB204,1),
IF(ISNUMBER(MATCH(LEFT(BB204,7),Final_Intermediate[Burmese_Consonants],0)),LEFT(BB204,7),
IF(ISNUMBER(MATCH(LEFT(BB204,6),Final_Intermediate[Burmese_Consonants],0)),LEFT(BB204,6),
IF(ISNUMBER(MATCH(LEFT(BB204,5),Final_Intermediate[Burmese_Consonants],0)),LEFT(BB204,5),
IF(ISNUMBER(MATCH(LEFT(BB204,4),Final_Intermediate[Burmese_Consonants],0)),LEFT(BB204,4),
IF(ISNUMBER(MATCH(LEFT(BB204,3),Final_Intermediate[Burmese_Consonants],0)),LEFT(BB204,3),
IF(ISNUMBER(MATCH(LEFT(BB204,2),Final_Intermediate[Burmese_Consonants],0)),LEFT(BB204,2),
IF(ISNUMBER(MATCH(LEFT(BB204,1),Final_Intermediate[Burmese_Consonants],0)),LEFT(BB204,1),
"")))))))))))))))</f>
        <v>#VALUE!</v>
      </c>
      <c r="AC20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4" t="e">
        <f>IF(AND(OR(BC204="။",BC204="၊"),LEN(BC204)=1),BC204,
IF(ISNUMBER(MATCH(LEFT(BC204,7),Final_modified_Intermediate[Burmese_Consonants],0)),LEFT(BC204,7),
IF(ISNUMBER(MATCH(LEFT(BC204,6),Final_modified_Intermediate[Burmese_Consonants],0)),LEFT(BC204,6),
IF(ISNUMBER(MATCH(LEFT(BC204,5),Final_modified_Intermediate[Burmese_Consonants],0)),LEFT(BC204,5),
IF(ISNUMBER(MATCH(LEFT(BC204,4),Final_modified_Intermediate[Burmese_Consonants],0)),LEFT(BC204,4),
IF(ISNUMBER(MATCH(LEFT(BC204,3),Final_modified_Intermediate[Burmese_Consonants],0)),LEFT(BC204,3),
IF(ISNUMBER(MATCH(LEFT(BC204,2),Final_modified_Intermediate[Burmese_Consonants],0)),LEFT(BC204,2),
IF(ISNUMBER(MATCH(LEFT(BC204,1),Final_modified_Intermediate[Burmese_Consonants],0)),LEFT(BC204,1),
IF(ISNUMBER(MATCH(LEFT(BC204,7),Final_Intermediate[Burmese_Consonants],0)),LEFT(BC204,7),
IF(ISNUMBER(MATCH(LEFT(BC204,6),Final_Intermediate[Burmese_Consonants],0)),LEFT(BC204,6),
IF(ISNUMBER(MATCH(LEFT(BC204,5),Final_Intermediate[Burmese_Consonants],0)),LEFT(BC204,5),
IF(ISNUMBER(MATCH(LEFT(BC204,4),Final_Intermediate[Burmese_Consonants],0)),LEFT(BC204,4),
IF(ISNUMBER(MATCH(LEFT(BC204,3),Final_Intermediate[Burmese_Consonants],0)),LEFT(BC204,3),
IF(ISNUMBER(MATCH(LEFT(BC204,2),Final_Intermediate[Burmese_Consonants],0)),LEFT(BC204,2),
IF(ISNUMBER(MATCH(LEFT(BC204,1),Final_Intermediate[Burmese_Consonants],0)),LEFT(BC204,1),
"")))))))))))))))</f>
        <v>#VALUE!</v>
      </c>
      <c r="AE20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4" t="e">
        <f>IF(AND(OR(BD204="။",BD204="၊"),LEN(BD204)=1),BD204,
IF(ISNUMBER(MATCH(LEFT(BD204,7),Final_modified_Intermediate[Burmese_Consonants],0)),LEFT(BD204,7),
IF(ISNUMBER(MATCH(LEFT(BD204,6),Final_modified_Intermediate[Burmese_Consonants],0)),LEFT(BD204,6),
IF(ISNUMBER(MATCH(LEFT(BD204,5),Final_modified_Intermediate[Burmese_Consonants],0)),LEFT(BD204,5),
IF(ISNUMBER(MATCH(LEFT(BD204,4),Final_modified_Intermediate[Burmese_Consonants],0)),LEFT(BD204,4),
IF(ISNUMBER(MATCH(LEFT(BD204,3),Final_modified_Intermediate[Burmese_Consonants],0)),LEFT(BD204,3),
IF(ISNUMBER(MATCH(LEFT(BD204,2),Final_modified_Intermediate[Burmese_Consonants],0)),LEFT(BD204,2),
IF(ISNUMBER(MATCH(LEFT(BD204,1),Final_modified_Intermediate[Burmese_Consonants],0)),LEFT(BD204,1),
IF(ISNUMBER(MATCH(LEFT(BD204,7),Final_Intermediate[Burmese_Consonants],0)),LEFT(BD204,7),
IF(ISNUMBER(MATCH(LEFT(BD204,6),Final_Intermediate[Burmese_Consonants],0)),LEFT(BD204,6),
IF(ISNUMBER(MATCH(LEFT(BD204,5),Final_Intermediate[Burmese_Consonants],0)),LEFT(BD204,5),
IF(ISNUMBER(MATCH(LEFT(BD204,4),Final_Intermediate[Burmese_Consonants],0)),LEFT(BD204,4),
IF(ISNUMBER(MATCH(LEFT(BD204,3),Final_Intermediate[Burmese_Consonants],0)),LEFT(BD204,3),
IF(ISNUMBER(MATCH(LEFT(BD204,2),Final_Intermediate[Burmese_Consonants],0)),LEFT(BD204,2),
IF(ISNUMBER(MATCH(LEFT(BD204,1),Final_Intermediate[Burmese_Consonants],0)),LEFT(BD204,1),
"")))))))))))))))</f>
        <v>#VALUE!</v>
      </c>
      <c r="AG204" t="e">
        <f>IF(AND(OR(BE204="။",BE204="၊"),LEN(BE204)=1),BE204,
IF(ISNUMBER(MATCH(LEFT(BE204,7),Final_modified_Intermediate[Burmese_Consonants],0)),LEFT(BE204,7),
IF(ISNUMBER(MATCH(LEFT(BE204,6),Final_modified_Intermediate[Burmese_Consonants],0)),LEFT(BE204,6),
IF(ISNUMBER(MATCH(LEFT(BE204,5),Final_modified_Intermediate[Burmese_Consonants],0)),LEFT(BE204,5),
IF(ISNUMBER(MATCH(LEFT(BE204,4),Final_modified_Intermediate[Burmese_Consonants],0)),LEFT(BE204,4),
IF(ISNUMBER(MATCH(LEFT(BE204,3),Final_modified_Intermediate[Burmese_Consonants],0)),LEFT(BE204,3),
IF(ISNUMBER(MATCH(LEFT(BE204,2),Final_modified_Intermediate[Burmese_Consonants],0)),LEFT(BE204,2),
IF(ISNUMBER(MATCH(LEFT(BE204,1),Final_modified_Intermediate[Burmese_Consonants],0)),LEFT(BE204,1),
IF(ISNUMBER(MATCH(LEFT(BE204,7),Final_Intermediate[Burmese_Consonants],0)),LEFT(BE204,7),
IF(ISNUMBER(MATCH(LEFT(BE204,6),Final_Intermediate[Burmese_Consonants],0)),LEFT(BE204,6),
IF(ISNUMBER(MATCH(LEFT(BE204,5),Final_Intermediate[Burmese_Consonants],0)),LEFT(BE204,5),
IF(ISNUMBER(MATCH(LEFT(BE204,4),Final_Intermediate[Burmese_Consonants],0)),LEFT(BE204,4),
IF(ISNUMBER(MATCH(LEFT(BE204,3),Final_Intermediate[Burmese_Consonants],0)),LEFT(BE204,3),
IF(ISNUMBER(MATCH(LEFT(BE204,2),Final_Intermediate[Burmese_Consonants],0)),LEFT(BE204,2),
IF(ISNUMBER(MATCH(LEFT(BE204,1),Final_Intermediate[Burmese_Consonants],0)),LEFT(BE204,1),
"")))))))))))))))</f>
        <v>#VALUE!</v>
      </c>
      <c r="AH204" t="e">
        <f>IF(AND(OR(BF204="။",BF204="၊"),LEN(BF204)=1),BF204,
IF(ISNUMBER(MATCH(LEFT(BF204,7),Final_modified_Intermediate[Burmese_Consonants],0)),LEFT(BF204,7),
IF(ISNUMBER(MATCH(LEFT(BF204,6),Final_modified_Intermediate[Burmese_Consonants],0)),LEFT(BF204,6),
IF(ISNUMBER(MATCH(LEFT(BF204,5),Final_modified_Intermediate[Burmese_Consonants],0)),LEFT(BF204,5),
IF(ISNUMBER(MATCH(LEFT(BF204,4),Final_modified_Intermediate[Burmese_Consonants],0)),LEFT(BF204,4),
IF(ISNUMBER(MATCH(LEFT(BF204,3),Final_modified_Intermediate[Burmese_Consonants],0)),LEFT(BF204,3),
IF(ISNUMBER(MATCH(LEFT(BF204,2),Final_modified_Intermediate[Burmese_Consonants],0)),LEFT(BF204,2),
IF(ISNUMBER(MATCH(LEFT(BF204,1),Final_modified_Intermediate[Burmese_Consonants],0)),LEFT(BF204,1),
IF(ISNUMBER(MATCH(LEFT(BF204,7),Final_Intermediate[Burmese_Consonants],0)),LEFT(BF204,7),
IF(ISNUMBER(MATCH(LEFT(BF204,6),Final_Intermediate[Burmese_Consonants],0)),LEFT(BF204,6),
IF(ISNUMBER(MATCH(LEFT(BF204,5),Final_Intermediate[Burmese_Consonants],0)),LEFT(BF204,5),
IF(ISNUMBER(MATCH(LEFT(BF204,4),Final_Intermediate[Burmese_Consonants],0)),LEFT(BF204,4),
IF(ISNUMBER(MATCH(LEFT(BF204,3),Final_Intermediate[Burmese_Consonants],0)),LEFT(BF204,3),
IF(ISNUMBER(MATCH(LEFT(BF204,2),Final_Intermediate[Burmese_Consonants],0)),LEFT(BF204,2),
IF(ISNUMBER(MATCH(LEFT(BF204,1),Final_Intermediate[Burmese_Consonants],0)),LEFT(BF204,1),
"")))))))))))))))</f>
        <v>#VALUE!</v>
      </c>
      <c r="AI204" t="e">
        <f>IF(AND(OR(BG204="။",BG204="၊"),LEN(BG204)=1),BG204,
IF(ISNUMBER(MATCH(LEFT(BG204,7),Final_modified_Intermediate[Burmese_Consonants],0)),LEFT(BG204,7),
IF(ISNUMBER(MATCH(LEFT(BG204,6),Final_modified_Intermediate[Burmese_Consonants],0)),LEFT(BG204,6),
IF(ISNUMBER(MATCH(LEFT(BG204,5),Final_modified_Intermediate[Burmese_Consonants],0)),LEFT(BG204,5),
IF(ISNUMBER(MATCH(LEFT(BG204,4),Final_modified_Intermediate[Burmese_Consonants],0)),LEFT(BG204,4),
IF(ISNUMBER(MATCH(LEFT(BG204,3),Final_modified_Intermediate[Burmese_Consonants],0)),LEFT(BG204,3),
IF(ISNUMBER(MATCH(LEFT(BG204,2),Final_modified_Intermediate[Burmese_Consonants],0)),LEFT(BG204,2),
IF(ISNUMBER(MATCH(LEFT(BG204,1),Final_modified_Intermediate[Burmese_Consonants],0)),LEFT(BG204,1),
IF(ISNUMBER(MATCH(LEFT(BG204,7),Final_Intermediate[Burmese_Consonants],0)),LEFT(BG204,7),
IF(ISNUMBER(MATCH(LEFT(BG204,6),Final_Intermediate[Burmese_Consonants],0)),LEFT(BG204,6),
IF(ISNUMBER(MATCH(LEFT(BG204,5),Final_Intermediate[Burmese_Consonants],0)),LEFT(BG204,5),
IF(ISNUMBER(MATCH(LEFT(BG204,4),Final_Intermediate[Burmese_Consonants],0)),LEFT(BG204,4),
IF(ISNUMBER(MATCH(LEFT(BG204,3),Final_Intermediate[Burmese_Consonants],0)),LEFT(BG204,3),
IF(ISNUMBER(MATCH(LEFT(BG204,2),Final_Intermediate[Burmese_Consonants],0)),LEFT(BG204,2),
IF(ISNUMBER(MATCH(LEFT(BG204,1),Final_Intermediate[Burmese_Consonants],0)),LEFT(BG204,1),
"")))))))))))))))</f>
        <v>#VALUE!</v>
      </c>
      <c r="AJ204" t="e">
        <f>IF(AND(OR(BH204="။",BH204="၊"),LEN(BH204)=1),BH204,
IF(ISNUMBER(MATCH(LEFT(BH204,7),Final_modified_Intermediate[Burmese_Consonants],0)),LEFT(BH204,7),
IF(ISNUMBER(MATCH(LEFT(BH204,6),Final_modified_Intermediate[Burmese_Consonants],0)),LEFT(BH204,6),
IF(ISNUMBER(MATCH(LEFT(BH204,5),Final_modified_Intermediate[Burmese_Consonants],0)),LEFT(BH204,5),
IF(ISNUMBER(MATCH(LEFT(BH204,4),Final_modified_Intermediate[Burmese_Consonants],0)),LEFT(BH204,4),
IF(ISNUMBER(MATCH(LEFT(BH204,3),Final_modified_Intermediate[Burmese_Consonants],0)),LEFT(BH204,3),
IF(ISNUMBER(MATCH(LEFT(BH204,2),Final_modified_Intermediate[Burmese_Consonants],0)),LEFT(BH204,2),
IF(ISNUMBER(MATCH(LEFT(BH204,1),Final_modified_Intermediate[Burmese_Consonants],0)),LEFT(BH204,1),
IF(ISNUMBER(MATCH(LEFT(BH204,7),Final_Intermediate[Burmese_Consonants],0)),LEFT(BH204,7),
IF(ISNUMBER(MATCH(LEFT(BH204,6),Final_Intermediate[Burmese_Consonants],0)),LEFT(BH204,6),
IF(ISNUMBER(MATCH(LEFT(BH204,5),Final_Intermediate[Burmese_Consonants],0)),LEFT(BH204,5),
IF(ISNUMBER(MATCH(LEFT(BH204,4),Final_Intermediate[Burmese_Consonants],0)),LEFT(BH204,4),
IF(ISNUMBER(MATCH(LEFT(BH204,3),Final_Intermediate[Burmese_Consonants],0)),LEFT(BH204,3),
IF(ISNUMBER(MATCH(LEFT(BH204,2),Final_Intermediate[Burmese_Consonants],0)),LEFT(BH204,2),
IF(ISNUMBER(MATCH(LEFT(BH204,1),Final_Intermediate[Burmese_Consonants],0)),LEFT(BH204,1),
"")))))))))))))))</f>
        <v>#VALUE!</v>
      </c>
      <c r="AK204" t="e">
        <f>IF(AND(OR(BI204="။",BI204="၊"),LEN(BI204)=1),BI204,
IF(ISNUMBER(MATCH(LEFT(BI204,7),Final_modified_Intermediate[Burmese_Consonants],0)),LEFT(BI204,7),
IF(ISNUMBER(MATCH(LEFT(BI204,6),Final_modified_Intermediate[Burmese_Consonants],0)),LEFT(BI204,6),
IF(ISNUMBER(MATCH(LEFT(BI204,5),Final_modified_Intermediate[Burmese_Consonants],0)),LEFT(BI204,5),
IF(ISNUMBER(MATCH(LEFT(BI204,4),Final_modified_Intermediate[Burmese_Consonants],0)),LEFT(BI204,4),
IF(ISNUMBER(MATCH(LEFT(BI204,3),Final_modified_Intermediate[Burmese_Consonants],0)),LEFT(BI204,3),
IF(ISNUMBER(MATCH(LEFT(BI204,2),Final_modified_Intermediate[Burmese_Consonants],0)),LEFT(BI204,2),
IF(ISNUMBER(MATCH(LEFT(BI204,1),Final_modified_Intermediate[Burmese_Consonants],0)),LEFT(BI204,1),
IF(ISNUMBER(MATCH(LEFT(BI204,7),Final_Intermediate[Burmese_Consonants],0)),LEFT(BI204,7),
IF(ISNUMBER(MATCH(LEFT(BI204,6),Final_Intermediate[Burmese_Consonants],0)),LEFT(BI204,6),
IF(ISNUMBER(MATCH(LEFT(BI204,5),Final_Intermediate[Burmese_Consonants],0)),LEFT(BI204,5),
IF(ISNUMBER(MATCH(LEFT(BI204,4),Final_Intermediate[Burmese_Consonants],0)),LEFT(BI204,4),
IF(ISNUMBER(MATCH(LEFT(BI204,3),Final_Intermediate[Burmese_Consonants],0)),LEFT(BI204,3),
IF(ISNUMBER(MATCH(LEFT(BI204,2),Final_Intermediate[Burmese_Consonants],0)),LEFT(BI204,2),
IF(ISNUMBER(MATCH(LEFT(BI204,1),Final_Intermediate[Burmese_Consonants],0)),LEFT(BI204,1),
"")))))))))))))))</f>
        <v>#VALUE!</v>
      </c>
      <c r="AL204" t="e">
        <f>IF(AND(OR(BJ204="။",BJ204="၊"),LEN(BJ204)=1),BJ204,
IF(ISNUMBER(MATCH(LEFT(BJ204,7),Final_modified_Intermediate[Burmese_Consonants],0)),LEFT(BJ204,7),
IF(ISNUMBER(MATCH(LEFT(BJ204,6),Final_modified_Intermediate[Burmese_Consonants],0)),LEFT(BJ204,6),
IF(ISNUMBER(MATCH(LEFT(BJ204,5),Final_modified_Intermediate[Burmese_Consonants],0)),LEFT(BJ204,5),
IF(ISNUMBER(MATCH(LEFT(BJ204,4),Final_modified_Intermediate[Burmese_Consonants],0)),LEFT(BJ204,4),
IF(ISNUMBER(MATCH(LEFT(BJ204,3),Final_modified_Intermediate[Burmese_Consonants],0)),LEFT(BJ204,3),
IF(ISNUMBER(MATCH(LEFT(BJ204,2),Final_modified_Intermediate[Burmese_Consonants],0)),LEFT(BJ204,2),
IF(ISNUMBER(MATCH(LEFT(BJ204,1),Final_modified_Intermediate[Burmese_Consonants],0)),LEFT(BJ204,1),
IF(ISNUMBER(MATCH(LEFT(BJ204,7),Final_Intermediate[Burmese_Consonants],0)),LEFT(BJ204,7),
IF(ISNUMBER(MATCH(LEFT(BJ204,6),Final_Intermediate[Burmese_Consonants],0)),LEFT(BJ204,6),
IF(ISNUMBER(MATCH(LEFT(BJ204,5),Final_Intermediate[Burmese_Consonants],0)),LEFT(BJ204,5),
IF(ISNUMBER(MATCH(LEFT(BJ204,4),Final_Intermediate[Burmese_Consonants],0)),LEFT(BJ204,4),
IF(ISNUMBER(MATCH(LEFT(BJ204,3),Final_Intermediate[Burmese_Consonants],0)),LEFT(BJ204,3),
IF(ISNUMBER(MATCH(LEFT(BJ204,2),Final_Intermediate[Burmese_Consonants],0)),LEFT(BJ204,2),
IF(ISNUMBER(MATCH(LEFT(BJ204,1),Final_Intermediate[Burmese_Consonants],0)),LEFT(BJ204,1),
"")))))))))))))))</f>
        <v>#VALUE!</v>
      </c>
      <c r="AN204" t="e">
        <f>Compiler_Burmese[[#This Row],[Sr. No.]]</f>
        <v>#REF!</v>
      </c>
      <c r="AO20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4" t="e">
        <f>[2]!Vocabulary_Burmese[[#This Row],[Sr. No.]]</f>
        <v>#REF!</v>
      </c>
      <c r="BA204" t="e">
        <f>IF(Raw_data_N2_Kanji[[#This Row],[Categorie]]&lt;&gt;"","",
IF(ISNUMBER(MATCH(V,Special_list[Burmese word],0)),"",
SUBSTITUTE(Raw_data_N2_Kanji[[#This Row],[Raw]]," ","")))</f>
        <v>#VALUE!</v>
      </c>
      <c r="BB204" t="e">
        <f>RIGHT(Segregate18[[#This Row],[UPGRADE]],LEN(Segregate18[[#This Row],[UPGRADE]])-LEN(Compiler_Burmese[[#This Row],[1]]))</f>
        <v>#VALUE!</v>
      </c>
      <c r="BC204" t="e">
        <f>RIGHT(Segregate18[[#This Row],[11]],LEN(Segregate18[[#This Row],[11]])-LEN(Compiler_Burmese[[#This Row],[2]]))</f>
        <v>#VALUE!</v>
      </c>
      <c r="BD204" t="e">
        <f>RIGHT(Segregate18[[#This Row],[21]],LEN(Segregate18[[#This Row],[21]])-LEN(Compiler_Burmese[[#This Row],[3]]))</f>
        <v>#VALUE!</v>
      </c>
      <c r="BE204" t="e">
        <f>RIGHT(Segregate18[[#This Row],[31]],LEN(Segregate18[[#This Row],[31]])-LEN(Compiler_Burmese[[#This Row],[4]]))</f>
        <v>#VALUE!</v>
      </c>
      <c r="BF204" t="e">
        <f>RIGHT(Segregate18[[#This Row],[41]],LEN(Segregate18[[#This Row],[41]])-LEN(Compiler_Burmese[[#This Row],[5]]))</f>
        <v>#VALUE!</v>
      </c>
      <c r="BG204" t="e">
        <f>RIGHT(Segregate18[[#This Row],[51]],LEN(Segregate18[[#This Row],[51]])-LEN(Compiler_Burmese[[#This Row],[6]]))</f>
        <v>#VALUE!</v>
      </c>
      <c r="BH204" t="e">
        <f>RIGHT(Segregate18[[#This Row],[61]],LEN(Segregate18[[#This Row],[61]])-LEN(Compiler_Burmese[[#This Row],[7]]))</f>
        <v>#VALUE!</v>
      </c>
      <c r="BI204" t="e">
        <f>RIGHT(Segregate18[[#This Row],[71]],LEN(Segregate18[[#This Row],[71]])-LEN(Compiler_Burmese[[#This Row],[8]]))</f>
        <v>#VALUE!</v>
      </c>
      <c r="BJ204" t="e">
        <f>RIGHT(Segregate18[[#This Row],[81]],LEN(Segregate18[[#This Row],[81]])-LEN(Compiler_Burmese[[#This Row],[9]]))</f>
        <v>#VALUE!</v>
      </c>
    </row>
    <row r="205" spans="25:62" ht="15" customHeight="1" x14ac:dyDescent="0.3">
      <c r="Y205" t="e">
        <f>Segregate18[[#This Row],[Sr. No.]]</f>
        <v>#REF!</v>
      </c>
      <c r="Z205" t="e">
        <f>IF(AND(OR(BA205="။",BA205="၊"),LEN(BA205)=1),BA205,
IF(ISNUMBER(MATCH(LEFT(BA205,7),Final_modified_Intermediate[Burmese_Consonants],0)),LEFT(BA205,7),
IF(ISNUMBER(MATCH(LEFT(BA205,6),Final_modified_Intermediate[Burmese_Consonants],0)),LEFT(BA205,6),
IF(ISNUMBER(MATCH(LEFT(BA205,5),Final_modified_Intermediate[Burmese_Consonants],0)),LEFT(BA205,5),
IF(ISNUMBER(MATCH(LEFT(BA205,4),Final_modified_Intermediate[Burmese_Consonants],0)),LEFT(BA205,4),
IF(ISNUMBER(MATCH(LEFT(BA205,3),Final_modified_Intermediate[Burmese_Consonants],0)),LEFT(BA205,3),
IF(ISNUMBER(MATCH(LEFT(BA205,2),Final_modified_Intermediate[Burmese_Consonants],0)),LEFT(BA205,2),
IF(ISNUMBER(MATCH(LEFT(BA205,1),Final_modified_Intermediate[Burmese_Consonants],0)),LEFT(BA205,1),
IF(ISNUMBER(MATCH(LEFT(BA205,7),Final_Intermediate[Burmese_Consonants],0)),LEFT(BA205,7),
IF(ISNUMBER(MATCH(LEFT(BA205,6),Final_Intermediate[Burmese_Consonants],0)),LEFT(BA205,6),
IF(ISNUMBER(MATCH(LEFT(BA205,5),Final_Intermediate[Burmese_Consonants],0)),LEFT(BA205,5),
IF(ISNUMBER(MATCH(LEFT(BA205,4),Final_Intermediate[Burmese_Consonants],0)),LEFT(BA205,4),
IF(ISNUMBER(MATCH(LEFT(BA205,3),Final_Intermediate[Burmese_Consonants],0)),LEFT(BA205,3),
IF(ISNUMBER(MATCH(LEFT(BA205,2),Final_Intermediate[Burmese_Consonants],0)),LEFT(BA205,2),
IF(ISNUMBER(MATCH(LEFT(BA205,1),Final_Intermediate[Burmese_Consonants],0)),LEFT(BA205,1),
"")))))))))))))))</f>
        <v>#VALUE!</v>
      </c>
      <c r="AA20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5" t="e">
        <f>IF(AND(OR(BB205="။",BB205="၊"),LEN(BB205)=1),BB205,
IF(ISNUMBER(MATCH(LEFT(BB205,7),Final_modified_Intermediate[Burmese_Consonants],0)),LEFT(BB205,7),
IF(ISNUMBER(MATCH(LEFT(BB205,6),Final_modified_Intermediate[Burmese_Consonants],0)),LEFT(BB205,6),
IF(ISNUMBER(MATCH(LEFT(BB205,5),Final_modified_Intermediate[Burmese_Consonants],0)),LEFT(BB205,5),
IF(ISNUMBER(MATCH(LEFT(BB205,4),Final_modified_Intermediate[Burmese_Consonants],0)),LEFT(BB205,4),
IF(ISNUMBER(MATCH(LEFT(BB205,3),Final_modified_Intermediate[Burmese_Consonants],0)),LEFT(BB205,3),
IF(ISNUMBER(MATCH(LEFT(BB205,2),Final_modified_Intermediate[Burmese_Consonants],0)),LEFT(BB205,2),
IF(ISNUMBER(MATCH(LEFT(BB205,1),Final_modified_Intermediate[Burmese_Consonants],0)),LEFT(BB205,1),
IF(ISNUMBER(MATCH(LEFT(BB205,7),Final_Intermediate[Burmese_Consonants],0)),LEFT(BB205,7),
IF(ISNUMBER(MATCH(LEFT(BB205,6),Final_Intermediate[Burmese_Consonants],0)),LEFT(BB205,6),
IF(ISNUMBER(MATCH(LEFT(BB205,5),Final_Intermediate[Burmese_Consonants],0)),LEFT(BB205,5),
IF(ISNUMBER(MATCH(LEFT(BB205,4),Final_Intermediate[Burmese_Consonants],0)),LEFT(BB205,4),
IF(ISNUMBER(MATCH(LEFT(BB205,3),Final_Intermediate[Burmese_Consonants],0)),LEFT(BB205,3),
IF(ISNUMBER(MATCH(LEFT(BB205,2),Final_Intermediate[Burmese_Consonants],0)),LEFT(BB205,2),
IF(ISNUMBER(MATCH(LEFT(BB205,1),Final_Intermediate[Burmese_Consonants],0)),LEFT(BB205,1),
"")))))))))))))))</f>
        <v>#VALUE!</v>
      </c>
      <c r="AC20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5" t="e">
        <f>IF(AND(OR(BC205="။",BC205="၊"),LEN(BC205)=1),BC205,
IF(ISNUMBER(MATCH(LEFT(BC205,7),Final_modified_Intermediate[Burmese_Consonants],0)),LEFT(BC205,7),
IF(ISNUMBER(MATCH(LEFT(BC205,6),Final_modified_Intermediate[Burmese_Consonants],0)),LEFT(BC205,6),
IF(ISNUMBER(MATCH(LEFT(BC205,5),Final_modified_Intermediate[Burmese_Consonants],0)),LEFT(BC205,5),
IF(ISNUMBER(MATCH(LEFT(BC205,4),Final_modified_Intermediate[Burmese_Consonants],0)),LEFT(BC205,4),
IF(ISNUMBER(MATCH(LEFT(BC205,3),Final_modified_Intermediate[Burmese_Consonants],0)),LEFT(BC205,3),
IF(ISNUMBER(MATCH(LEFT(BC205,2),Final_modified_Intermediate[Burmese_Consonants],0)),LEFT(BC205,2),
IF(ISNUMBER(MATCH(LEFT(BC205,1),Final_modified_Intermediate[Burmese_Consonants],0)),LEFT(BC205,1),
IF(ISNUMBER(MATCH(LEFT(BC205,7),Final_Intermediate[Burmese_Consonants],0)),LEFT(BC205,7),
IF(ISNUMBER(MATCH(LEFT(BC205,6),Final_Intermediate[Burmese_Consonants],0)),LEFT(BC205,6),
IF(ISNUMBER(MATCH(LEFT(BC205,5),Final_Intermediate[Burmese_Consonants],0)),LEFT(BC205,5),
IF(ISNUMBER(MATCH(LEFT(BC205,4),Final_Intermediate[Burmese_Consonants],0)),LEFT(BC205,4),
IF(ISNUMBER(MATCH(LEFT(BC205,3),Final_Intermediate[Burmese_Consonants],0)),LEFT(BC205,3),
IF(ISNUMBER(MATCH(LEFT(BC205,2),Final_Intermediate[Burmese_Consonants],0)),LEFT(BC205,2),
IF(ISNUMBER(MATCH(LEFT(BC205,1),Final_Intermediate[Burmese_Consonants],0)),LEFT(BC205,1),
"")))))))))))))))</f>
        <v>#VALUE!</v>
      </c>
      <c r="AE20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5" t="e">
        <f>IF(AND(OR(BD205="။",BD205="၊"),LEN(BD205)=1),BD205,
IF(ISNUMBER(MATCH(LEFT(BD205,7),Final_modified_Intermediate[Burmese_Consonants],0)),LEFT(BD205,7),
IF(ISNUMBER(MATCH(LEFT(BD205,6),Final_modified_Intermediate[Burmese_Consonants],0)),LEFT(BD205,6),
IF(ISNUMBER(MATCH(LEFT(BD205,5),Final_modified_Intermediate[Burmese_Consonants],0)),LEFT(BD205,5),
IF(ISNUMBER(MATCH(LEFT(BD205,4),Final_modified_Intermediate[Burmese_Consonants],0)),LEFT(BD205,4),
IF(ISNUMBER(MATCH(LEFT(BD205,3),Final_modified_Intermediate[Burmese_Consonants],0)),LEFT(BD205,3),
IF(ISNUMBER(MATCH(LEFT(BD205,2),Final_modified_Intermediate[Burmese_Consonants],0)),LEFT(BD205,2),
IF(ISNUMBER(MATCH(LEFT(BD205,1),Final_modified_Intermediate[Burmese_Consonants],0)),LEFT(BD205,1),
IF(ISNUMBER(MATCH(LEFT(BD205,7),Final_Intermediate[Burmese_Consonants],0)),LEFT(BD205,7),
IF(ISNUMBER(MATCH(LEFT(BD205,6),Final_Intermediate[Burmese_Consonants],0)),LEFT(BD205,6),
IF(ISNUMBER(MATCH(LEFT(BD205,5),Final_Intermediate[Burmese_Consonants],0)),LEFT(BD205,5),
IF(ISNUMBER(MATCH(LEFT(BD205,4),Final_Intermediate[Burmese_Consonants],0)),LEFT(BD205,4),
IF(ISNUMBER(MATCH(LEFT(BD205,3),Final_Intermediate[Burmese_Consonants],0)),LEFT(BD205,3),
IF(ISNUMBER(MATCH(LEFT(BD205,2),Final_Intermediate[Burmese_Consonants],0)),LEFT(BD205,2),
IF(ISNUMBER(MATCH(LEFT(BD205,1),Final_Intermediate[Burmese_Consonants],0)),LEFT(BD205,1),
"")))))))))))))))</f>
        <v>#VALUE!</v>
      </c>
      <c r="AG205" t="e">
        <f>IF(AND(OR(BE205="။",BE205="၊"),LEN(BE205)=1),BE205,
IF(ISNUMBER(MATCH(LEFT(BE205,7),Final_modified_Intermediate[Burmese_Consonants],0)),LEFT(BE205,7),
IF(ISNUMBER(MATCH(LEFT(BE205,6),Final_modified_Intermediate[Burmese_Consonants],0)),LEFT(BE205,6),
IF(ISNUMBER(MATCH(LEFT(BE205,5),Final_modified_Intermediate[Burmese_Consonants],0)),LEFT(BE205,5),
IF(ISNUMBER(MATCH(LEFT(BE205,4),Final_modified_Intermediate[Burmese_Consonants],0)),LEFT(BE205,4),
IF(ISNUMBER(MATCH(LEFT(BE205,3),Final_modified_Intermediate[Burmese_Consonants],0)),LEFT(BE205,3),
IF(ISNUMBER(MATCH(LEFT(BE205,2),Final_modified_Intermediate[Burmese_Consonants],0)),LEFT(BE205,2),
IF(ISNUMBER(MATCH(LEFT(BE205,1),Final_modified_Intermediate[Burmese_Consonants],0)),LEFT(BE205,1),
IF(ISNUMBER(MATCH(LEFT(BE205,7),Final_Intermediate[Burmese_Consonants],0)),LEFT(BE205,7),
IF(ISNUMBER(MATCH(LEFT(BE205,6),Final_Intermediate[Burmese_Consonants],0)),LEFT(BE205,6),
IF(ISNUMBER(MATCH(LEFT(BE205,5),Final_Intermediate[Burmese_Consonants],0)),LEFT(BE205,5),
IF(ISNUMBER(MATCH(LEFT(BE205,4),Final_Intermediate[Burmese_Consonants],0)),LEFT(BE205,4),
IF(ISNUMBER(MATCH(LEFT(BE205,3),Final_Intermediate[Burmese_Consonants],0)),LEFT(BE205,3),
IF(ISNUMBER(MATCH(LEFT(BE205,2),Final_Intermediate[Burmese_Consonants],0)),LEFT(BE205,2),
IF(ISNUMBER(MATCH(LEFT(BE205,1),Final_Intermediate[Burmese_Consonants],0)),LEFT(BE205,1),
"")))))))))))))))</f>
        <v>#VALUE!</v>
      </c>
      <c r="AH205" t="e">
        <f>IF(AND(OR(BF205="။",BF205="၊"),LEN(BF205)=1),BF205,
IF(ISNUMBER(MATCH(LEFT(BF205,7),Final_modified_Intermediate[Burmese_Consonants],0)),LEFT(BF205,7),
IF(ISNUMBER(MATCH(LEFT(BF205,6),Final_modified_Intermediate[Burmese_Consonants],0)),LEFT(BF205,6),
IF(ISNUMBER(MATCH(LEFT(BF205,5),Final_modified_Intermediate[Burmese_Consonants],0)),LEFT(BF205,5),
IF(ISNUMBER(MATCH(LEFT(BF205,4),Final_modified_Intermediate[Burmese_Consonants],0)),LEFT(BF205,4),
IF(ISNUMBER(MATCH(LEFT(BF205,3),Final_modified_Intermediate[Burmese_Consonants],0)),LEFT(BF205,3),
IF(ISNUMBER(MATCH(LEFT(BF205,2),Final_modified_Intermediate[Burmese_Consonants],0)),LEFT(BF205,2),
IF(ISNUMBER(MATCH(LEFT(BF205,1),Final_modified_Intermediate[Burmese_Consonants],0)),LEFT(BF205,1),
IF(ISNUMBER(MATCH(LEFT(BF205,7),Final_Intermediate[Burmese_Consonants],0)),LEFT(BF205,7),
IF(ISNUMBER(MATCH(LEFT(BF205,6),Final_Intermediate[Burmese_Consonants],0)),LEFT(BF205,6),
IF(ISNUMBER(MATCH(LEFT(BF205,5),Final_Intermediate[Burmese_Consonants],0)),LEFT(BF205,5),
IF(ISNUMBER(MATCH(LEFT(BF205,4),Final_Intermediate[Burmese_Consonants],0)),LEFT(BF205,4),
IF(ISNUMBER(MATCH(LEFT(BF205,3),Final_Intermediate[Burmese_Consonants],0)),LEFT(BF205,3),
IF(ISNUMBER(MATCH(LEFT(BF205,2),Final_Intermediate[Burmese_Consonants],0)),LEFT(BF205,2),
IF(ISNUMBER(MATCH(LEFT(BF205,1),Final_Intermediate[Burmese_Consonants],0)),LEFT(BF205,1),
"")))))))))))))))</f>
        <v>#VALUE!</v>
      </c>
      <c r="AI205" t="e">
        <f>IF(AND(OR(BG205="။",BG205="၊"),LEN(BG205)=1),BG205,
IF(ISNUMBER(MATCH(LEFT(BG205,7),Final_modified_Intermediate[Burmese_Consonants],0)),LEFT(BG205,7),
IF(ISNUMBER(MATCH(LEFT(BG205,6),Final_modified_Intermediate[Burmese_Consonants],0)),LEFT(BG205,6),
IF(ISNUMBER(MATCH(LEFT(BG205,5),Final_modified_Intermediate[Burmese_Consonants],0)),LEFT(BG205,5),
IF(ISNUMBER(MATCH(LEFT(BG205,4),Final_modified_Intermediate[Burmese_Consonants],0)),LEFT(BG205,4),
IF(ISNUMBER(MATCH(LEFT(BG205,3),Final_modified_Intermediate[Burmese_Consonants],0)),LEFT(BG205,3),
IF(ISNUMBER(MATCH(LEFT(BG205,2),Final_modified_Intermediate[Burmese_Consonants],0)),LEFT(BG205,2),
IF(ISNUMBER(MATCH(LEFT(BG205,1),Final_modified_Intermediate[Burmese_Consonants],0)),LEFT(BG205,1),
IF(ISNUMBER(MATCH(LEFT(BG205,7),Final_Intermediate[Burmese_Consonants],0)),LEFT(BG205,7),
IF(ISNUMBER(MATCH(LEFT(BG205,6),Final_Intermediate[Burmese_Consonants],0)),LEFT(BG205,6),
IF(ISNUMBER(MATCH(LEFT(BG205,5),Final_Intermediate[Burmese_Consonants],0)),LEFT(BG205,5),
IF(ISNUMBER(MATCH(LEFT(BG205,4),Final_Intermediate[Burmese_Consonants],0)),LEFT(BG205,4),
IF(ISNUMBER(MATCH(LEFT(BG205,3),Final_Intermediate[Burmese_Consonants],0)),LEFT(BG205,3),
IF(ISNUMBER(MATCH(LEFT(BG205,2),Final_Intermediate[Burmese_Consonants],0)),LEFT(BG205,2),
IF(ISNUMBER(MATCH(LEFT(BG205,1),Final_Intermediate[Burmese_Consonants],0)),LEFT(BG205,1),
"")))))))))))))))</f>
        <v>#VALUE!</v>
      </c>
      <c r="AJ205" t="e">
        <f>IF(AND(OR(BH205="။",BH205="၊"),LEN(BH205)=1),BH205,
IF(ISNUMBER(MATCH(LEFT(BH205,7),Final_modified_Intermediate[Burmese_Consonants],0)),LEFT(BH205,7),
IF(ISNUMBER(MATCH(LEFT(BH205,6),Final_modified_Intermediate[Burmese_Consonants],0)),LEFT(BH205,6),
IF(ISNUMBER(MATCH(LEFT(BH205,5),Final_modified_Intermediate[Burmese_Consonants],0)),LEFT(BH205,5),
IF(ISNUMBER(MATCH(LEFT(BH205,4),Final_modified_Intermediate[Burmese_Consonants],0)),LEFT(BH205,4),
IF(ISNUMBER(MATCH(LEFT(BH205,3),Final_modified_Intermediate[Burmese_Consonants],0)),LEFT(BH205,3),
IF(ISNUMBER(MATCH(LEFT(BH205,2),Final_modified_Intermediate[Burmese_Consonants],0)),LEFT(BH205,2),
IF(ISNUMBER(MATCH(LEFT(BH205,1),Final_modified_Intermediate[Burmese_Consonants],0)),LEFT(BH205,1),
IF(ISNUMBER(MATCH(LEFT(BH205,7),Final_Intermediate[Burmese_Consonants],0)),LEFT(BH205,7),
IF(ISNUMBER(MATCH(LEFT(BH205,6),Final_Intermediate[Burmese_Consonants],0)),LEFT(BH205,6),
IF(ISNUMBER(MATCH(LEFT(BH205,5),Final_Intermediate[Burmese_Consonants],0)),LEFT(BH205,5),
IF(ISNUMBER(MATCH(LEFT(BH205,4),Final_Intermediate[Burmese_Consonants],0)),LEFT(BH205,4),
IF(ISNUMBER(MATCH(LEFT(BH205,3),Final_Intermediate[Burmese_Consonants],0)),LEFT(BH205,3),
IF(ISNUMBER(MATCH(LEFT(BH205,2),Final_Intermediate[Burmese_Consonants],0)),LEFT(BH205,2),
IF(ISNUMBER(MATCH(LEFT(BH205,1),Final_Intermediate[Burmese_Consonants],0)),LEFT(BH205,1),
"")))))))))))))))</f>
        <v>#VALUE!</v>
      </c>
      <c r="AK205" t="e">
        <f>IF(AND(OR(BI205="။",BI205="၊"),LEN(BI205)=1),BI205,
IF(ISNUMBER(MATCH(LEFT(BI205,7),Final_modified_Intermediate[Burmese_Consonants],0)),LEFT(BI205,7),
IF(ISNUMBER(MATCH(LEFT(BI205,6),Final_modified_Intermediate[Burmese_Consonants],0)),LEFT(BI205,6),
IF(ISNUMBER(MATCH(LEFT(BI205,5),Final_modified_Intermediate[Burmese_Consonants],0)),LEFT(BI205,5),
IF(ISNUMBER(MATCH(LEFT(BI205,4),Final_modified_Intermediate[Burmese_Consonants],0)),LEFT(BI205,4),
IF(ISNUMBER(MATCH(LEFT(BI205,3),Final_modified_Intermediate[Burmese_Consonants],0)),LEFT(BI205,3),
IF(ISNUMBER(MATCH(LEFT(BI205,2),Final_modified_Intermediate[Burmese_Consonants],0)),LEFT(BI205,2),
IF(ISNUMBER(MATCH(LEFT(BI205,1),Final_modified_Intermediate[Burmese_Consonants],0)),LEFT(BI205,1),
IF(ISNUMBER(MATCH(LEFT(BI205,7),Final_Intermediate[Burmese_Consonants],0)),LEFT(BI205,7),
IF(ISNUMBER(MATCH(LEFT(BI205,6),Final_Intermediate[Burmese_Consonants],0)),LEFT(BI205,6),
IF(ISNUMBER(MATCH(LEFT(BI205,5),Final_Intermediate[Burmese_Consonants],0)),LEFT(BI205,5),
IF(ISNUMBER(MATCH(LEFT(BI205,4),Final_Intermediate[Burmese_Consonants],0)),LEFT(BI205,4),
IF(ISNUMBER(MATCH(LEFT(BI205,3),Final_Intermediate[Burmese_Consonants],0)),LEFT(BI205,3),
IF(ISNUMBER(MATCH(LEFT(BI205,2),Final_Intermediate[Burmese_Consonants],0)),LEFT(BI205,2),
IF(ISNUMBER(MATCH(LEFT(BI205,1),Final_Intermediate[Burmese_Consonants],0)),LEFT(BI205,1),
"")))))))))))))))</f>
        <v>#VALUE!</v>
      </c>
      <c r="AL205" t="e">
        <f>IF(AND(OR(BJ205="။",BJ205="၊"),LEN(BJ205)=1),BJ205,
IF(ISNUMBER(MATCH(LEFT(BJ205,7),Final_modified_Intermediate[Burmese_Consonants],0)),LEFT(BJ205,7),
IF(ISNUMBER(MATCH(LEFT(BJ205,6),Final_modified_Intermediate[Burmese_Consonants],0)),LEFT(BJ205,6),
IF(ISNUMBER(MATCH(LEFT(BJ205,5),Final_modified_Intermediate[Burmese_Consonants],0)),LEFT(BJ205,5),
IF(ISNUMBER(MATCH(LEFT(BJ205,4),Final_modified_Intermediate[Burmese_Consonants],0)),LEFT(BJ205,4),
IF(ISNUMBER(MATCH(LEFT(BJ205,3),Final_modified_Intermediate[Burmese_Consonants],0)),LEFT(BJ205,3),
IF(ISNUMBER(MATCH(LEFT(BJ205,2),Final_modified_Intermediate[Burmese_Consonants],0)),LEFT(BJ205,2),
IF(ISNUMBER(MATCH(LEFT(BJ205,1),Final_modified_Intermediate[Burmese_Consonants],0)),LEFT(BJ205,1),
IF(ISNUMBER(MATCH(LEFT(BJ205,7),Final_Intermediate[Burmese_Consonants],0)),LEFT(BJ205,7),
IF(ISNUMBER(MATCH(LEFT(BJ205,6),Final_Intermediate[Burmese_Consonants],0)),LEFT(BJ205,6),
IF(ISNUMBER(MATCH(LEFT(BJ205,5),Final_Intermediate[Burmese_Consonants],0)),LEFT(BJ205,5),
IF(ISNUMBER(MATCH(LEFT(BJ205,4),Final_Intermediate[Burmese_Consonants],0)),LEFT(BJ205,4),
IF(ISNUMBER(MATCH(LEFT(BJ205,3),Final_Intermediate[Burmese_Consonants],0)),LEFT(BJ205,3),
IF(ISNUMBER(MATCH(LEFT(BJ205,2),Final_Intermediate[Burmese_Consonants],0)),LEFT(BJ205,2),
IF(ISNUMBER(MATCH(LEFT(BJ205,1),Final_Intermediate[Burmese_Consonants],0)),LEFT(BJ205,1),
"")))))))))))))))</f>
        <v>#VALUE!</v>
      </c>
      <c r="AN205" t="e">
        <f>Compiler_Burmese[[#This Row],[Sr. No.]]</f>
        <v>#REF!</v>
      </c>
      <c r="AO20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5" t="e">
        <f>[2]!Vocabulary_Burmese[[#This Row],[Sr. No.]]</f>
        <v>#REF!</v>
      </c>
      <c r="BA205" t="e">
        <f>IF(Raw_data_N2_Kanji[[#This Row],[Categorie]]&lt;&gt;"","",
IF(ISNUMBER(MATCH(V,Special_list[Burmese word],0)),"",
SUBSTITUTE(Raw_data_N2_Kanji[[#This Row],[Raw]]," ","")))</f>
        <v>#VALUE!</v>
      </c>
      <c r="BB205" t="e">
        <f>RIGHT(Segregate18[[#This Row],[UPGRADE]],LEN(Segregate18[[#This Row],[UPGRADE]])-LEN(Compiler_Burmese[[#This Row],[1]]))</f>
        <v>#VALUE!</v>
      </c>
      <c r="BC205" t="e">
        <f>RIGHT(Segregate18[[#This Row],[11]],LEN(Segregate18[[#This Row],[11]])-LEN(Compiler_Burmese[[#This Row],[2]]))</f>
        <v>#VALUE!</v>
      </c>
      <c r="BD205" t="e">
        <f>RIGHT(Segregate18[[#This Row],[21]],LEN(Segregate18[[#This Row],[21]])-LEN(Compiler_Burmese[[#This Row],[3]]))</f>
        <v>#VALUE!</v>
      </c>
      <c r="BE205" t="e">
        <f>RIGHT(Segregate18[[#This Row],[31]],LEN(Segregate18[[#This Row],[31]])-LEN(Compiler_Burmese[[#This Row],[4]]))</f>
        <v>#VALUE!</v>
      </c>
      <c r="BF205" t="e">
        <f>RIGHT(Segregate18[[#This Row],[41]],LEN(Segregate18[[#This Row],[41]])-LEN(Compiler_Burmese[[#This Row],[5]]))</f>
        <v>#VALUE!</v>
      </c>
      <c r="BG205" t="e">
        <f>RIGHT(Segregate18[[#This Row],[51]],LEN(Segregate18[[#This Row],[51]])-LEN(Compiler_Burmese[[#This Row],[6]]))</f>
        <v>#VALUE!</v>
      </c>
      <c r="BH205" t="e">
        <f>RIGHT(Segregate18[[#This Row],[61]],LEN(Segregate18[[#This Row],[61]])-LEN(Compiler_Burmese[[#This Row],[7]]))</f>
        <v>#VALUE!</v>
      </c>
      <c r="BI205" t="e">
        <f>RIGHT(Segregate18[[#This Row],[71]],LEN(Segregate18[[#This Row],[71]])-LEN(Compiler_Burmese[[#This Row],[8]]))</f>
        <v>#VALUE!</v>
      </c>
      <c r="BJ205" t="e">
        <f>RIGHT(Segregate18[[#This Row],[81]],LEN(Segregate18[[#This Row],[81]])-LEN(Compiler_Burmese[[#This Row],[9]]))</f>
        <v>#VALUE!</v>
      </c>
    </row>
    <row r="206" spans="25:62" ht="15" customHeight="1" x14ac:dyDescent="0.3">
      <c r="Y206" t="e">
        <f>Segregate18[[#This Row],[Sr. No.]]</f>
        <v>#REF!</v>
      </c>
      <c r="Z206" t="e">
        <f>IF(AND(OR(BA206="။",BA206="၊"),LEN(BA206)=1),BA206,
IF(ISNUMBER(MATCH(LEFT(BA206,7),Final_modified_Intermediate[Burmese_Consonants],0)),LEFT(BA206,7),
IF(ISNUMBER(MATCH(LEFT(BA206,6),Final_modified_Intermediate[Burmese_Consonants],0)),LEFT(BA206,6),
IF(ISNUMBER(MATCH(LEFT(BA206,5),Final_modified_Intermediate[Burmese_Consonants],0)),LEFT(BA206,5),
IF(ISNUMBER(MATCH(LEFT(BA206,4),Final_modified_Intermediate[Burmese_Consonants],0)),LEFT(BA206,4),
IF(ISNUMBER(MATCH(LEFT(BA206,3),Final_modified_Intermediate[Burmese_Consonants],0)),LEFT(BA206,3),
IF(ISNUMBER(MATCH(LEFT(BA206,2),Final_modified_Intermediate[Burmese_Consonants],0)),LEFT(BA206,2),
IF(ISNUMBER(MATCH(LEFT(BA206,1),Final_modified_Intermediate[Burmese_Consonants],0)),LEFT(BA206,1),
IF(ISNUMBER(MATCH(LEFT(BA206,7),Final_Intermediate[Burmese_Consonants],0)),LEFT(BA206,7),
IF(ISNUMBER(MATCH(LEFT(BA206,6),Final_Intermediate[Burmese_Consonants],0)),LEFT(BA206,6),
IF(ISNUMBER(MATCH(LEFT(BA206,5),Final_Intermediate[Burmese_Consonants],0)),LEFT(BA206,5),
IF(ISNUMBER(MATCH(LEFT(BA206,4),Final_Intermediate[Burmese_Consonants],0)),LEFT(BA206,4),
IF(ISNUMBER(MATCH(LEFT(BA206,3),Final_Intermediate[Burmese_Consonants],0)),LEFT(BA206,3),
IF(ISNUMBER(MATCH(LEFT(BA206,2),Final_Intermediate[Burmese_Consonants],0)),LEFT(BA206,2),
IF(ISNUMBER(MATCH(LEFT(BA206,1),Final_Intermediate[Burmese_Consonants],0)),LEFT(BA206,1),
"")))))))))))))))</f>
        <v>#VALUE!</v>
      </c>
      <c r="AA20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6" t="e">
        <f>IF(AND(OR(BB206="။",BB206="၊"),LEN(BB206)=1),BB206,
IF(ISNUMBER(MATCH(LEFT(BB206,7),Final_modified_Intermediate[Burmese_Consonants],0)),LEFT(BB206,7),
IF(ISNUMBER(MATCH(LEFT(BB206,6),Final_modified_Intermediate[Burmese_Consonants],0)),LEFT(BB206,6),
IF(ISNUMBER(MATCH(LEFT(BB206,5),Final_modified_Intermediate[Burmese_Consonants],0)),LEFT(BB206,5),
IF(ISNUMBER(MATCH(LEFT(BB206,4),Final_modified_Intermediate[Burmese_Consonants],0)),LEFT(BB206,4),
IF(ISNUMBER(MATCH(LEFT(BB206,3),Final_modified_Intermediate[Burmese_Consonants],0)),LEFT(BB206,3),
IF(ISNUMBER(MATCH(LEFT(BB206,2),Final_modified_Intermediate[Burmese_Consonants],0)),LEFT(BB206,2),
IF(ISNUMBER(MATCH(LEFT(BB206,1),Final_modified_Intermediate[Burmese_Consonants],0)),LEFT(BB206,1),
IF(ISNUMBER(MATCH(LEFT(BB206,7),Final_Intermediate[Burmese_Consonants],0)),LEFT(BB206,7),
IF(ISNUMBER(MATCH(LEFT(BB206,6),Final_Intermediate[Burmese_Consonants],0)),LEFT(BB206,6),
IF(ISNUMBER(MATCH(LEFT(BB206,5),Final_Intermediate[Burmese_Consonants],0)),LEFT(BB206,5),
IF(ISNUMBER(MATCH(LEFT(BB206,4),Final_Intermediate[Burmese_Consonants],0)),LEFT(BB206,4),
IF(ISNUMBER(MATCH(LEFT(BB206,3),Final_Intermediate[Burmese_Consonants],0)),LEFT(BB206,3),
IF(ISNUMBER(MATCH(LEFT(BB206,2),Final_Intermediate[Burmese_Consonants],0)),LEFT(BB206,2),
IF(ISNUMBER(MATCH(LEFT(BB206,1),Final_Intermediate[Burmese_Consonants],0)),LEFT(BB206,1),
"")))))))))))))))</f>
        <v>#VALUE!</v>
      </c>
      <c r="AC20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6" t="e">
        <f>IF(AND(OR(BC206="။",BC206="၊"),LEN(BC206)=1),BC206,
IF(ISNUMBER(MATCH(LEFT(BC206,7),Final_modified_Intermediate[Burmese_Consonants],0)),LEFT(BC206,7),
IF(ISNUMBER(MATCH(LEFT(BC206,6),Final_modified_Intermediate[Burmese_Consonants],0)),LEFT(BC206,6),
IF(ISNUMBER(MATCH(LEFT(BC206,5),Final_modified_Intermediate[Burmese_Consonants],0)),LEFT(BC206,5),
IF(ISNUMBER(MATCH(LEFT(BC206,4),Final_modified_Intermediate[Burmese_Consonants],0)),LEFT(BC206,4),
IF(ISNUMBER(MATCH(LEFT(BC206,3),Final_modified_Intermediate[Burmese_Consonants],0)),LEFT(BC206,3),
IF(ISNUMBER(MATCH(LEFT(BC206,2),Final_modified_Intermediate[Burmese_Consonants],0)),LEFT(BC206,2),
IF(ISNUMBER(MATCH(LEFT(BC206,1),Final_modified_Intermediate[Burmese_Consonants],0)),LEFT(BC206,1),
IF(ISNUMBER(MATCH(LEFT(BC206,7),Final_Intermediate[Burmese_Consonants],0)),LEFT(BC206,7),
IF(ISNUMBER(MATCH(LEFT(BC206,6),Final_Intermediate[Burmese_Consonants],0)),LEFT(BC206,6),
IF(ISNUMBER(MATCH(LEFT(BC206,5),Final_Intermediate[Burmese_Consonants],0)),LEFT(BC206,5),
IF(ISNUMBER(MATCH(LEFT(BC206,4),Final_Intermediate[Burmese_Consonants],0)),LEFT(BC206,4),
IF(ISNUMBER(MATCH(LEFT(BC206,3),Final_Intermediate[Burmese_Consonants],0)),LEFT(BC206,3),
IF(ISNUMBER(MATCH(LEFT(BC206,2),Final_Intermediate[Burmese_Consonants],0)),LEFT(BC206,2),
IF(ISNUMBER(MATCH(LEFT(BC206,1),Final_Intermediate[Burmese_Consonants],0)),LEFT(BC206,1),
"")))))))))))))))</f>
        <v>#VALUE!</v>
      </c>
      <c r="AE20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6" t="e">
        <f>IF(AND(OR(BD206="။",BD206="၊"),LEN(BD206)=1),BD206,
IF(ISNUMBER(MATCH(LEFT(BD206,7),Final_modified_Intermediate[Burmese_Consonants],0)),LEFT(BD206,7),
IF(ISNUMBER(MATCH(LEFT(BD206,6),Final_modified_Intermediate[Burmese_Consonants],0)),LEFT(BD206,6),
IF(ISNUMBER(MATCH(LEFT(BD206,5),Final_modified_Intermediate[Burmese_Consonants],0)),LEFT(BD206,5),
IF(ISNUMBER(MATCH(LEFT(BD206,4),Final_modified_Intermediate[Burmese_Consonants],0)),LEFT(BD206,4),
IF(ISNUMBER(MATCH(LEFT(BD206,3),Final_modified_Intermediate[Burmese_Consonants],0)),LEFT(BD206,3),
IF(ISNUMBER(MATCH(LEFT(BD206,2),Final_modified_Intermediate[Burmese_Consonants],0)),LEFT(BD206,2),
IF(ISNUMBER(MATCH(LEFT(BD206,1),Final_modified_Intermediate[Burmese_Consonants],0)),LEFT(BD206,1),
IF(ISNUMBER(MATCH(LEFT(BD206,7),Final_Intermediate[Burmese_Consonants],0)),LEFT(BD206,7),
IF(ISNUMBER(MATCH(LEFT(BD206,6),Final_Intermediate[Burmese_Consonants],0)),LEFT(BD206,6),
IF(ISNUMBER(MATCH(LEFT(BD206,5),Final_Intermediate[Burmese_Consonants],0)),LEFT(BD206,5),
IF(ISNUMBER(MATCH(LEFT(BD206,4),Final_Intermediate[Burmese_Consonants],0)),LEFT(BD206,4),
IF(ISNUMBER(MATCH(LEFT(BD206,3),Final_Intermediate[Burmese_Consonants],0)),LEFT(BD206,3),
IF(ISNUMBER(MATCH(LEFT(BD206,2),Final_Intermediate[Burmese_Consonants],0)),LEFT(BD206,2),
IF(ISNUMBER(MATCH(LEFT(BD206,1),Final_Intermediate[Burmese_Consonants],0)),LEFT(BD206,1),
"")))))))))))))))</f>
        <v>#VALUE!</v>
      </c>
      <c r="AG206" t="e">
        <f>IF(AND(OR(BE206="။",BE206="၊"),LEN(BE206)=1),BE206,
IF(ISNUMBER(MATCH(LEFT(BE206,7),Final_modified_Intermediate[Burmese_Consonants],0)),LEFT(BE206,7),
IF(ISNUMBER(MATCH(LEFT(BE206,6),Final_modified_Intermediate[Burmese_Consonants],0)),LEFT(BE206,6),
IF(ISNUMBER(MATCH(LEFT(BE206,5),Final_modified_Intermediate[Burmese_Consonants],0)),LEFT(BE206,5),
IF(ISNUMBER(MATCH(LEFT(BE206,4),Final_modified_Intermediate[Burmese_Consonants],0)),LEFT(BE206,4),
IF(ISNUMBER(MATCH(LEFT(BE206,3),Final_modified_Intermediate[Burmese_Consonants],0)),LEFT(BE206,3),
IF(ISNUMBER(MATCH(LEFT(BE206,2),Final_modified_Intermediate[Burmese_Consonants],0)),LEFT(BE206,2),
IF(ISNUMBER(MATCH(LEFT(BE206,1),Final_modified_Intermediate[Burmese_Consonants],0)),LEFT(BE206,1),
IF(ISNUMBER(MATCH(LEFT(BE206,7),Final_Intermediate[Burmese_Consonants],0)),LEFT(BE206,7),
IF(ISNUMBER(MATCH(LEFT(BE206,6),Final_Intermediate[Burmese_Consonants],0)),LEFT(BE206,6),
IF(ISNUMBER(MATCH(LEFT(BE206,5),Final_Intermediate[Burmese_Consonants],0)),LEFT(BE206,5),
IF(ISNUMBER(MATCH(LEFT(BE206,4),Final_Intermediate[Burmese_Consonants],0)),LEFT(BE206,4),
IF(ISNUMBER(MATCH(LEFT(BE206,3),Final_Intermediate[Burmese_Consonants],0)),LEFT(BE206,3),
IF(ISNUMBER(MATCH(LEFT(BE206,2),Final_Intermediate[Burmese_Consonants],0)),LEFT(BE206,2),
IF(ISNUMBER(MATCH(LEFT(BE206,1),Final_Intermediate[Burmese_Consonants],0)),LEFT(BE206,1),
"")))))))))))))))</f>
        <v>#VALUE!</v>
      </c>
      <c r="AH206" t="e">
        <f>IF(AND(OR(BF206="။",BF206="၊"),LEN(BF206)=1),BF206,
IF(ISNUMBER(MATCH(LEFT(BF206,7),Final_modified_Intermediate[Burmese_Consonants],0)),LEFT(BF206,7),
IF(ISNUMBER(MATCH(LEFT(BF206,6),Final_modified_Intermediate[Burmese_Consonants],0)),LEFT(BF206,6),
IF(ISNUMBER(MATCH(LEFT(BF206,5),Final_modified_Intermediate[Burmese_Consonants],0)),LEFT(BF206,5),
IF(ISNUMBER(MATCH(LEFT(BF206,4),Final_modified_Intermediate[Burmese_Consonants],0)),LEFT(BF206,4),
IF(ISNUMBER(MATCH(LEFT(BF206,3),Final_modified_Intermediate[Burmese_Consonants],0)),LEFT(BF206,3),
IF(ISNUMBER(MATCH(LEFT(BF206,2),Final_modified_Intermediate[Burmese_Consonants],0)),LEFT(BF206,2),
IF(ISNUMBER(MATCH(LEFT(BF206,1),Final_modified_Intermediate[Burmese_Consonants],0)),LEFT(BF206,1),
IF(ISNUMBER(MATCH(LEFT(BF206,7),Final_Intermediate[Burmese_Consonants],0)),LEFT(BF206,7),
IF(ISNUMBER(MATCH(LEFT(BF206,6),Final_Intermediate[Burmese_Consonants],0)),LEFT(BF206,6),
IF(ISNUMBER(MATCH(LEFT(BF206,5),Final_Intermediate[Burmese_Consonants],0)),LEFT(BF206,5),
IF(ISNUMBER(MATCH(LEFT(BF206,4),Final_Intermediate[Burmese_Consonants],0)),LEFT(BF206,4),
IF(ISNUMBER(MATCH(LEFT(BF206,3),Final_Intermediate[Burmese_Consonants],0)),LEFT(BF206,3),
IF(ISNUMBER(MATCH(LEFT(BF206,2),Final_Intermediate[Burmese_Consonants],0)),LEFT(BF206,2),
IF(ISNUMBER(MATCH(LEFT(BF206,1),Final_Intermediate[Burmese_Consonants],0)),LEFT(BF206,1),
"")))))))))))))))</f>
        <v>#VALUE!</v>
      </c>
      <c r="AI206" t="e">
        <f>IF(AND(OR(BG206="။",BG206="၊"),LEN(BG206)=1),BG206,
IF(ISNUMBER(MATCH(LEFT(BG206,7),Final_modified_Intermediate[Burmese_Consonants],0)),LEFT(BG206,7),
IF(ISNUMBER(MATCH(LEFT(BG206,6),Final_modified_Intermediate[Burmese_Consonants],0)),LEFT(BG206,6),
IF(ISNUMBER(MATCH(LEFT(BG206,5),Final_modified_Intermediate[Burmese_Consonants],0)),LEFT(BG206,5),
IF(ISNUMBER(MATCH(LEFT(BG206,4),Final_modified_Intermediate[Burmese_Consonants],0)),LEFT(BG206,4),
IF(ISNUMBER(MATCH(LEFT(BG206,3),Final_modified_Intermediate[Burmese_Consonants],0)),LEFT(BG206,3),
IF(ISNUMBER(MATCH(LEFT(BG206,2),Final_modified_Intermediate[Burmese_Consonants],0)),LEFT(BG206,2),
IF(ISNUMBER(MATCH(LEFT(BG206,1),Final_modified_Intermediate[Burmese_Consonants],0)),LEFT(BG206,1),
IF(ISNUMBER(MATCH(LEFT(BG206,7),Final_Intermediate[Burmese_Consonants],0)),LEFT(BG206,7),
IF(ISNUMBER(MATCH(LEFT(BG206,6),Final_Intermediate[Burmese_Consonants],0)),LEFT(BG206,6),
IF(ISNUMBER(MATCH(LEFT(BG206,5),Final_Intermediate[Burmese_Consonants],0)),LEFT(BG206,5),
IF(ISNUMBER(MATCH(LEFT(BG206,4),Final_Intermediate[Burmese_Consonants],0)),LEFT(BG206,4),
IF(ISNUMBER(MATCH(LEFT(BG206,3),Final_Intermediate[Burmese_Consonants],0)),LEFT(BG206,3),
IF(ISNUMBER(MATCH(LEFT(BG206,2),Final_Intermediate[Burmese_Consonants],0)),LEFT(BG206,2),
IF(ISNUMBER(MATCH(LEFT(BG206,1),Final_Intermediate[Burmese_Consonants],0)),LEFT(BG206,1),
"")))))))))))))))</f>
        <v>#VALUE!</v>
      </c>
      <c r="AJ206" t="e">
        <f>IF(AND(OR(BH206="။",BH206="၊"),LEN(BH206)=1),BH206,
IF(ISNUMBER(MATCH(LEFT(BH206,7),Final_modified_Intermediate[Burmese_Consonants],0)),LEFT(BH206,7),
IF(ISNUMBER(MATCH(LEFT(BH206,6),Final_modified_Intermediate[Burmese_Consonants],0)),LEFT(BH206,6),
IF(ISNUMBER(MATCH(LEFT(BH206,5),Final_modified_Intermediate[Burmese_Consonants],0)),LEFT(BH206,5),
IF(ISNUMBER(MATCH(LEFT(BH206,4),Final_modified_Intermediate[Burmese_Consonants],0)),LEFT(BH206,4),
IF(ISNUMBER(MATCH(LEFT(BH206,3),Final_modified_Intermediate[Burmese_Consonants],0)),LEFT(BH206,3),
IF(ISNUMBER(MATCH(LEFT(BH206,2),Final_modified_Intermediate[Burmese_Consonants],0)),LEFT(BH206,2),
IF(ISNUMBER(MATCH(LEFT(BH206,1),Final_modified_Intermediate[Burmese_Consonants],0)),LEFT(BH206,1),
IF(ISNUMBER(MATCH(LEFT(BH206,7),Final_Intermediate[Burmese_Consonants],0)),LEFT(BH206,7),
IF(ISNUMBER(MATCH(LEFT(BH206,6),Final_Intermediate[Burmese_Consonants],0)),LEFT(BH206,6),
IF(ISNUMBER(MATCH(LEFT(BH206,5),Final_Intermediate[Burmese_Consonants],0)),LEFT(BH206,5),
IF(ISNUMBER(MATCH(LEFT(BH206,4),Final_Intermediate[Burmese_Consonants],0)),LEFT(BH206,4),
IF(ISNUMBER(MATCH(LEFT(BH206,3),Final_Intermediate[Burmese_Consonants],0)),LEFT(BH206,3),
IF(ISNUMBER(MATCH(LEFT(BH206,2),Final_Intermediate[Burmese_Consonants],0)),LEFT(BH206,2),
IF(ISNUMBER(MATCH(LEFT(BH206,1),Final_Intermediate[Burmese_Consonants],0)),LEFT(BH206,1),
"")))))))))))))))</f>
        <v>#VALUE!</v>
      </c>
      <c r="AK206" t="e">
        <f>IF(AND(OR(BI206="။",BI206="၊"),LEN(BI206)=1),BI206,
IF(ISNUMBER(MATCH(LEFT(BI206,7),Final_modified_Intermediate[Burmese_Consonants],0)),LEFT(BI206,7),
IF(ISNUMBER(MATCH(LEFT(BI206,6),Final_modified_Intermediate[Burmese_Consonants],0)),LEFT(BI206,6),
IF(ISNUMBER(MATCH(LEFT(BI206,5),Final_modified_Intermediate[Burmese_Consonants],0)),LEFT(BI206,5),
IF(ISNUMBER(MATCH(LEFT(BI206,4),Final_modified_Intermediate[Burmese_Consonants],0)),LEFT(BI206,4),
IF(ISNUMBER(MATCH(LEFT(BI206,3),Final_modified_Intermediate[Burmese_Consonants],0)),LEFT(BI206,3),
IF(ISNUMBER(MATCH(LEFT(BI206,2),Final_modified_Intermediate[Burmese_Consonants],0)),LEFT(BI206,2),
IF(ISNUMBER(MATCH(LEFT(BI206,1),Final_modified_Intermediate[Burmese_Consonants],0)),LEFT(BI206,1),
IF(ISNUMBER(MATCH(LEFT(BI206,7),Final_Intermediate[Burmese_Consonants],0)),LEFT(BI206,7),
IF(ISNUMBER(MATCH(LEFT(BI206,6),Final_Intermediate[Burmese_Consonants],0)),LEFT(BI206,6),
IF(ISNUMBER(MATCH(LEFT(BI206,5),Final_Intermediate[Burmese_Consonants],0)),LEFT(BI206,5),
IF(ISNUMBER(MATCH(LEFT(BI206,4),Final_Intermediate[Burmese_Consonants],0)),LEFT(BI206,4),
IF(ISNUMBER(MATCH(LEFT(BI206,3),Final_Intermediate[Burmese_Consonants],0)),LEFT(BI206,3),
IF(ISNUMBER(MATCH(LEFT(BI206,2),Final_Intermediate[Burmese_Consonants],0)),LEFT(BI206,2),
IF(ISNUMBER(MATCH(LEFT(BI206,1),Final_Intermediate[Burmese_Consonants],0)),LEFT(BI206,1),
"")))))))))))))))</f>
        <v>#VALUE!</v>
      </c>
      <c r="AL206" t="e">
        <f>IF(AND(OR(BJ206="။",BJ206="၊"),LEN(BJ206)=1),BJ206,
IF(ISNUMBER(MATCH(LEFT(BJ206,7),Final_modified_Intermediate[Burmese_Consonants],0)),LEFT(BJ206,7),
IF(ISNUMBER(MATCH(LEFT(BJ206,6),Final_modified_Intermediate[Burmese_Consonants],0)),LEFT(BJ206,6),
IF(ISNUMBER(MATCH(LEFT(BJ206,5),Final_modified_Intermediate[Burmese_Consonants],0)),LEFT(BJ206,5),
IF(ISNUMBER(MATCH(LEFT(BJ206,4),Final_modified_Intermediate[Burmese_Consonants],0)),LEFT(BJ206,4),
IF(ISNUMBER(MATCH(LEFT(BJ206,3),Final_modified_Intermediate[Burmese_Consonants],0)),LEFT(BJ206,3),
IF(ISNUMBER(MATCH(LEFT(BJ206,2),Final_modified_Intermediate[Burmese_Consonants],0)),LEFT(BJ206,2),
IF(ISNUMBER(MATCH(LEFT(BJ206,1),Final_modified_Intermediate[Burmese_Consonants],0)),LEFT(BJ206,1),
IF(ISNUMBER(MATCH(LEFT(BJ206,7),Final_Intermediate[Burmese_Consonants],0)),LEFT(BJ206,7),
IF(ISNUMBER(MATCH(LEFT(BJ206,6),Final_Intermediate[Burmese_Consonants],0)),LEFT(BJ206,6),
IF(ISNUMBER(MATCH(LEFT(BJ206,5),Final_Intermediate[Burmese_Consonants],0)),LEFT(BJ206,5),
IF(ISNUMBER(MATCH(LEFT(BJ206,4),Final_Intermediate[Burmese_Consonants],0)),LEFT(BJ206,4),
IF(ISNUMBER(MATCH(LEFT(BJ206,3),Final_Intermediate[Burmese_Consonants],0)),LEFT(BJ206,3),
IF(ISNUMBER(MATCH(LEFT(BJ206,2),Final_Intermediate[Burmese_Consonants],0)),LEFT(BJ206,2),
IF(ISNUMBER(MATCH(LEFT(BJ206,1),Final_Intermediate[Burmese_Consonants],0)),LEFT(BJ206,1),
"")))))))))))))))</f>
        <v>#VALUE!</v>
      </c>
      <c r="AN206" t="e">
        <f>Compiler_Burmese[[#This Row],[Sr. No.]]</f>
        <v>#REF!</v>
      </c>
      <c r="AO20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6" t="e">
        <f>[2]!Vocabulary_Burmese[[#This Row],[Sr. No.]]</f>
        <v>#REF!</v>
      </c>
      <c r="BA206" t="e">
        <f>IF(Raw_data_N2_Kanji[[#This Row],[Categorie]]&lt;&gt;"","",
IF(ISNUMBER(MATCH(V,Special_list[Burmese word],0)),"",
SUBSTITUTE(Raw_data_N2_Kanji[[#This Row],[Raw]]," ","")))</f>
        <v>#VALUE!</v>
      </c>
      <c r="BB206" t="e">
        <f>RIGHT(Segregate18[[#This Row],[UPGRADE]],LEN(Segregate18[[#This Row],[UPGRADE]])-LEN(Compiler_Burmese[[#This Row],[1]]))</f>
        <v>#VALUE!</v>
      </c>
      <c r="BC206" t="e">
        <f>RIGHT(Segregate18[[#This Row],[11]],LEN(Segregate18[[#This Row],[11]])-LEN(Compiler_Burmese[[#This Row],[2]]))</f>
        <v>#VALUE!</v>
      </c>
      <c r="BD206" t="e">
        <f>RIGHT(Segregate18[[#This Row],[21]],LEN(Segregate18[[#This Row],[21]])-LEN(Compiler_Burmese[[#This Row],[3]]))</f>
        <v>#VALUE!</v>
      </c>
      <c r="BE206" t="e">
        <f>RIGHT(Segregate18[[#This Row],[31]],LEN(Segregate18[[#This Row],[31]])-LEN(Compiler_Burmese[[#This Row],[4]]))</f>
        <v>#VALUE!</v>
      </c>
      <c r="BF206" t="e">
        <f>RIGHT(Segregate18[[#This Row],[41]],LEN(Segregate18[[#This Row],[41]])-LEN(Compiler_Burmese[[#This Row],[5]]))</f>
        <v>#VALUE!</v>
      </c>
      <c r="BG206" t="e">
        <f>RIGHT(Segregate18[[#This Row],[51]],LEN(Segregate18[[#This Row],[51]])-LEN(Compiler_Burmese[[#This Row],[6]]))</f>
        <v>#VALUE!</v>
      </c>
      <c r="BH206" t="e">
        <f>RIGHT(Segregate18[[#This Row],[61]],LEN(Segregate18[[#This Row],[61]])-LEN(Compiler_Burmese[[#This Row],[7]]))</f>
        <v>#VALUE!</v>
      </c>
      <c r="BI206" t="e">
        <f>RIGHT(Segregate18[[#This Row],[71]],LEN(Segregate18[[#This Row],[71]])-LEN(Compiler_Burmese[[#This Row],[8]]))</f>
        <v>#VALUE!</v>
      </c>
      <c r="BJ206" t="e">
        <f>RIGHT(Segregate18[[#This Row],[81]],LEN(Segregate18[[#This Row],[81]])-LEN(Compiler_Burmese[[#This Row],[9]]))</f>
        <v>#VALUE!</v>
      </c>
    </row>
    <row r="207" spans="25:62" ht="15" customHeight="1" x14ac:dyDescent="0.3">
      <c r="Y207" t="e">
        <f>Segregate18[[#This Row],[Sr. No.]]</f>
        <v>#REF!</v>
      </c>
      <c r="Z207" t="e">
        <f>IF(AND(OR(BA207="။",BA207="၊"),LEN(BA207)=1),BA207,
IF(ISNUMBER(MATCH(LEFT(BA207,7),Final_modified_Intermediate[Burmese_Consonants],0)),LEFT(BA207,7),
IF(ISNUMBER(MATCH(LEFT(BA207,6),Final_modified_Intermediate[Burmese_Consonants],0)),LEFT(BA207,6),
IF(ISNUMBER(MATCH(LEFT(BA207,5),Final_modified_Intermediate[Burmese_Consonants],0)),LEFT(BA207,5),
IF(ISNUMBER(MATCH(LEFT(BA207,4),Final_modified_Intermediate[Burmese_Consonants],0)),LEFT(BA207,4),
IF(ISNUMBER(MATCH(LEFT(BA207,3),Final_modified_Intermediate[Burmese_Consonants],0)),LEFT(BA207,3),
IF(ISNUMBER(MATCH(LEFT(BA207,2),Final_modified_Intermediate[Burmese_Consonants],0)),LEFT(BA207,2),
IF(ISNUMBER(MATCH(LEFT(BA207,1),Final_modified_Intermediate[Burmese_Consonants],0)),LEFT(BA207,1),
IF(ISNUMBER(MATCH(LEFT(BA207,7),Final_Intermediate[Burmese_Consonants],0)),LEFT(BA207,7),
IF(ISNUMBER(MATCH(LEFT(BA207,6),Final_Intermediate[Burmese_Consonants],0)),LEFT(BA207,6),
IF(ISNUMBER(MATCH(LEFT(BA207,5),Final_Intermediate[Burmese_Consonants],0)),LEFT(BA207,5),
IF(ISNUMBER(MATCH(LEFT(BA207,4),Final_Intermediate[Burmese_Consonants],0)),LEFT(BA207,4),
IF(ISNUMBER(MATCH(LEFT(BA207,3),Final_Intermediate[Burmese_Consonants],0)),LEFT(BA207,3),
IF(ISNUMBER(MATCH(LEFT(BA207,2),Final_Intermediate[Burmese_Consonants],0)),LEFT(BA207,2),
IF(ISNUMBER(MATCH(LEFT(BA207,1),Final_Intermediate[Burmese_Consonants],0)),LEFT(BA207,1),
"")))))))))))))))</f>
        <v>#VALUE!</v>
      </c>
      <c r="AA20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7" t="e">
        <f>IF(AND(OR(BB207="။",BB207="၊"),LEN(BB207)=1),BB207,
IF(ISNUMBER(MATCH(LEFT(BB207,7),Final_modified_Intermediate[Burmese_Consonants],0)),LEFT(BB207,7),
IF(ISNUMBER(MATCH(LEFT(BB207,6),Final_modified_Intermediate[Burmese_Consonants],0)),LEFT(BB207,6),
IF(ISNUMBER(MATCH(LEFT(BB207,5),Final_modified_Intermediate[Burmese_Consonants],0)),LEFT(BB207,5),
IF(ISNUMBER(MATCH(LEFT(BB207,4),Final_modified_Intermediate[Burmese_Consonants],0)),LEFT(BB207,4),
IF(ISNUMBER(MATCH(LEFT(BB207,3),Final_modified_Intermediate[Burmese_Consonants],0)),LEFT(BB207,3),
IF(ISNUMBER(MATCH(LEFT(BB207,2),Final_modified_Intermediate[Burmese_Consonants],0)),LEFT(BB207,2),
IF(ISNUMBER(MATCH(LEFT(BB207,1),Final_modified_Intermediate[Burmese_Consonants],0)),LEFT(BB207,1),
IF(ISNUMBER(MATCH(LEFT(BB207,7),Final_Intermediate[Burmese_Consonants],0)),LEFT(BB207,7),
IF(ISNUMBER(MATCH(LEFT(BB207,6),Final_Intermediate[Burmese_Consonants],0)),LEFT(BB207,6),
IF(ISNUMBER(MATCH(LEFT(BB207,5),Final_Intermediate[Burmese_Consonants],0)),LEFT(BB207,5),
IF(ISNUMBER(MATCH(LEFT(BB207,4),Final_Intermediate[Burmese_Consonants],0)),LEFT(BB207,4),
IF(ISNUMBER(MATCH(LEFT(BB207,3),Final_Intermediate[Burmese_Consonants],0)),LEFT(BB207,3),
IF(ISNUMBER(MATCH(LEFT(BB207,2),Final_Intermediate[Burmese_Consonants],0)),LEFT(BB207,2),
IF(ISNUMBER(MATCH(LEFT(BB207,1),Final_Intermediate[Burmese_Consonants],0)),LEFT(BB207,1),
"")))))))))))))))</f>
        <v>#VALUE!</v>
      </c>
      <c r="AC20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7" t="e">
        <f>IF(AND(OR(BC207="။",BC207="၊"),LEN(BC207)=1),BC207,
IF(ISNUMBER(MATCH(LEFT(BC207,7),Final_modified_Intermediate[Burmese_Consonants],0)),LEFT(BC207,7),
IF(ISNUMBER(MATCH(LEFT(BC207,6),Final_modified_Intermediate[Burmese_Consonants],0)),LEFT(BC207,6),
IF(ISNUMBER(MATCH(LEFT(BC207,5),Final_modified_Intermediate[Burmese_Consonants],0)),LEFT(BC207,5),
IF(ISNUMBER(MATCH(LEFT(BC207,4),Final_modified_Intermediate[Burmese_Consonants],0)),LEFT(BC207,4),
IF(ISNUMBER(MATCH(LEFT(BC207,3),Final_modified_Intermediate[Burmese_Consonants],0)),LEFT(BC207,3),
IF(ISNUMBER(MATCH(LEFT(BC207,2),Final_modified_Intermediate[Burmese_Consonants],0)),LEFT(BC207,2),
IF(ISNUMBER(MATCH(LEFT(BC207,1),Final_modified_Intermediate[Burmese_Consonants],0)),LEFT(BC207,1),
IF(ISNUMBER(MATCH(LEFT(BC207,7),Final_Intermediate[Burmese_Consonants],0)),LEFT(BC207,7),
IF(ISNUMBER(MATCH(LEFT(BC207,6),Final_Intermediate[Burmese_Consonants],0)),LEFT(BC207,6),
IF(ISNUMBER(MATCH(LEFT(BC207,5),Final_Intermediate[Burmese_Consonants],0)),LEFT(BC207,5),
IF(ISNUMBER(MATCH(LEFT(BC207,4),Final_Intermediate[Burmese_Consonants],0)),LEFT(BC207,4),
IF(ISNUMBER(MATCH(LEFT(BC207,3),Final_Intermediate[Burmese_Consonants],0)),LEFT(BC207,3),
IF(ISNUMBER(MATCH(LEFT(BC207,2),Final_Intermediate[Burmese_Consonants],0)),LEFT(BC207,2),
IF(ISNUMBER(MATCH(LEFT(BC207,1),Final_Intermediate[Burmese_Consonants],0)),LEFT(BC207,1),
"")))))))))))))))</f>
        <v>#VALUE!</v>
      </c>
      <c r="AE20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7" t="e">
        <f>IF(AND(OR(BD207="။",BD207="၊"),LEN(BD207)=1),BD207,
IF(ISNUMBER(MATCH(LEFT(BD207,7),Final_modified_Intermediate[Burmese_Consonants],0)),LEFT(BD207,7),
IF(ISNUMBER(MATCH(LEFT(BD207,6),Final_modified_Intermediate[Burmese_Consonants],0)),LEFT(BD207,6),
IF(ISNUMBER(MATCH(LEFT(BD207,5),Final_modified_Intermediate[Burmese_Consonants],0)),LEFT(BD207,5),
IF(ISNUMBER(MATCH(LEFT(BD207,4),Final_modified_Intermediate[Burmese_Consonants],0)),LEFT(BD207,4),
IF(ISNUMBER(MATCH(LEFT(BD207,3),Final_modified_Intermediate[Burmese_Consonants],0)),LEFT(BD207,3),
IF(ISNUMBER(MATCH(LEFT(BD207,2),Final_modified_Intermediate[Burmese_Consonants],0)),LEFT(BD207,2),
IF(ISNUMBER(MATCH(LEFT(BD207,1),Final_modified_Intermediate[Burmese_Consonants],0)),LEFT(BD207,1),
IF(ISNUMBER(MATCH(LEFT(BD207,7),Final_Intermediate[Burmese_Consonants],0)),LEFT(BD207,7),
IF(ISNUMBER(MATCH(LEFT(BD207,6),Final_Intermediate[Burmese_Consonants],0)),LEFT(BD207,6),
IF(ISNUMBER(MATCH(LEFT(BD207,5),Final_Intermediate[Burmese_Consonants],0)),LEFT(BD207,5),
IF(ISNUMBER(MATCH(LEFT(BD207,4),Final_Intermediate[Burmese_Consonants],0)),LEFT(BD207,4),
IF(ISNUMBER(MATCH(LEFT(BD207,3),Final_Intermediate[Burmese_Consonants],0)),LEFT(BD207,3),
IF(ISNUMBER(MATCH(LEFT(BD207,2),Final_Intermediate[Burmese_Consonants],0)),LEFT(BD207,2),
IF(ISNUMBER(MATCH(LEFT(BD207,1),Final_Intermediate[Burmese_Consonants],0)),LEFT(BD207,1),
"")))))))))))))))</f>
        <v>#VALUE!</v>
      </c>
      <c r="AG207" t="e">
        <f>IF(AND(OR(BE207="။",BE207="၊"),LEN(BE207)=1),BE207,
IF(ISNUMBER(MATCH(LEFT(BE207,7),Final_modified_Intermediate[Burmese_Consonants],0)),LEFT(BE207,7),
IF(ISNUMBER(MATCH(LEFT(BE207,6),Final_modified_Intermediate[Burmese_Consonants],0)),LEFT(BE207,6),
IF(ISNUMBER(MATCH(LEFT(BE207,5),Final_modified_Intermediate[Burmese_Consonants],0)),LEFT(BE207,5),
IF(ISNUMBER(MATCH(LEFT(BE207,4),Final_modified_Intermediate[Burmese_Consonants],0)),LEFT(BE207,4),
IF(ISNUMBER(MATCH(LEFT(BE207,3),Final_modified_Intermediate[Burmese_Consonants],0)),LEFT(BE207,3),
IF(ISNUMBER(MATCH(LEFT(BE207,2),Final_modified_Intermediate[Burmese_Consonants],0)),LEFT(BE207,2),
IF(ISNUMBER(MATCH(LEFT(BE207,1),Final_modified_Intermediate[Burmese_Consonants],0)),LEFT(BE207,1),
IF(ISNUMBER(MATCH(LEFT(BE207,7),Final_Intermediate[Burmese_Consonants],0)),LEFT(BE207,7),
IF(ISNUMBER(MATCH(LEFT(BE207,6),Final_Intermediate[Burmese_Consonants],0)),LEFT(BE207,6),
IF(ISNUMBER(MATCH(LEFT(BE207,5),Final_Intermediate[Burmese_Consonants],0)),LEFT(BE207,5),
IF(ISNUMBER(MATCH(LEFT(BE207,4),Final_Intermediate[Burmese_Consonants],0)),LEFT(BE207,4),
IF(ISNUMBER(MATCH(LEFT(BE207,3),Final_Intermediate[Burmese_Consonants],0)),LEFT(BE207,3),
IF(ISNUMBER(MATCH(LEFT(BE207,2),Final_Intermediate[Burmese_Consonants],0)),LEFT(BE207,2),
IF(ISNUMBER(MATCH(LEFT(BE207,1),Final_Intermediate[Burmese_Consonants],0)),LEFT(BE207,1),
"")))))))))))))))</f>
        <v>#VALUE!</v>
      </c>
      <c r="AH207" t="e">
        <f>IF(AND(OR(BF207="။",BF207="၊"),LEN(BF207)=1),BF207,
IF(ISNUMBER(MATCH(LEFT(BF207,7),Final_modified_Intermediate[Burmese_Consonants],0)),LEFT(BF207,7),
IF(ISNUMBER(MATCH(LEFT(BF207,6),Final_modified_Intermediate[Burmese_Consonants],0)),LEFT(BF207,6),
IF(ISNUMBER(MATCH(LEFT(BF207,5),Final_modified_Intermediate[Burmese_Consonants],0)),LEFT(BF207,5),
IF(ISNUMBER(MATCH(LEFT(BF207,4),Final_modified_Intermediate[Burmese_Consonants],0)),LEFT(BF207,4),
IF(ISNUMBER(MATCH(LEFT(BF207,3),Final_modified_Intermediate[Burmese_Consonants],0)),LEFT(BF207,3),
IF(ISNUMBER(MATCH(LEFT(BF207,2),Final_modified_Intermediate[Burmese_Consonants],0)),LEFT(BF207,2),
IF(ISNUMBER(MATCH(LEFT(BF207,1),Final_modified_Intermediate[Burmese_Consonants],0)),LEFT(BF207,1),
IF(ISNUMBER(MATCH(LEFT(BF207,7),Final_Intermediate[Burmese_Consonants],0)),LEFT(BF207,7),
IF(ISNUMBER(MATCH(LEFT(BF207,6),Final_Intermediate[Burmese_Consonants],0)),LEFT(BF207,6),
IF(ISNUMBER(MATCH(LEFT(BF207,5),Final_Intermediate[Burmese_Consonants],0)),LEFT(BF207,5),
IF(ISNUMBER(MATCH(LEFT(BF207,4),Final_Intermediate[Burmese_Consonants],0)),LEFT(BF207,4),
IF(ISNUMBER(MATCH(LEFT(BF207,3),Final_Intermediate[Burmese_Consonants],0)),LEFT(BF207,3),
IF(ISNUMBER(MATCH(LEFT(BF207,2),Final_Intermediate[Burmese_Consonants],0)),LEFT(BF207,2),
IF(ISNUMBER(MATCH(LEFT(BF207,1),Final_Intermediate[Burmese_Consonants],0)),LEFT(BF207,1),
"")))))))))))))))</f>
        <v>#VALUE!</v>
      </c>
      <c r="AI207" t="e">
        <f>IF(AND(OR(BG207="။",BG207="၊"),LEN(BG207)=1),BG207,
IF(ISNUMBER(MATCH(LEFT(BG207,7),Final_modified_Intermediate[Burmese_Consonants],0)),LEFT(BG207,7),
IF(ISNUMBER(MATCH(LEFT(BG207,6),Final_modified_Intermediate[Burmese_Consonants],0)),LEFT(BG207,6),
IF(ISNUMBER(MATCH(LEFT(BG207,5),Final_modified_Intermediate[Burmese_Consonants],0)),LEFT(BG207,5),
IF(ISNUMBER(MATCH(LEFT(BG207,4),Final_modified_Intermediate[Burmese_Consonants],0)),LEFT(BG207,4),
IF(ISNUMBER(MATCH(LEFT(BG207,3),Final_modified_Intermediate[Burmese_Consonants],0)),LEFT(BG207,3),
IF(ISNUMBER(MATCH(LEFT(BG207,2),Final_modified_Intermediate[Burmese_Consonants],0)),LEFT(BG207,2),
IF(ISNUMBER(MATCH(LEFT(BG207,1),Final_modified_Intermediate[Burmese_Consonants],0)),LEFT(BG207,1),
IF(ISNUMBER(MATCH(LEFT(BG207,7),Final_Intermediate[Burmese_Consonants],0)),LEFT(BG207,7),
IF(ISNUMBER(MATCH(LEFT(BG207,6),Final_Intermediate[Burmese_Consonants],0)),LEFT(BG207,6),
IF(ISNUMBER(MATCH(LEFT(BG207,5),Final_Intermediate[Burmese_Consonants],0)),LEFT(BG207,5),
IF(ISNUMBER(MATCH(LEFT(BG207,4),Final_Intermediate[Burmese_Consonants],0)),LEFT(BG207,4),
IF(ISNUMBER(MATCH(LEFT(BG207,3),Final_Intermediate[Burmese_Consonants],0)),LEFT(BG207,3),
IF(ISNUMBER(MATCH(LEFT(BG207,2),Final_Intermediate[Burmese_Consonants],0)),LEFT(BG207,2),
IF(ISNUMBER(MATCH(LEFT(BG207,1),Final_Intermediate[Burmese_Consonants],0)),LEFT(BG207,1),
"")))))))))))))))</f>
        <v>#VALUE!</v>
      </c>
      <c r="AJ207" t="e">
        <f>IF(AND(OR(BH207="။",BH207="၊"),LEN(BH207)=1),BH207,
IF(ISNUMBER(MATCH(LEFT(BH207,7),Final_modified_Intermediate[Burmese_Consonants],0)),LEFT(BH207,7),
IF(ISNUMBER(MATCH(LEFT(BH207,6),Final_modified_Intermediate[Burmese_Consonants],0)),LEFT(BH207,6),
IF(ISNUMBER(MATCH(LEFT(BH207,5),Final_modified_Intermediate[Burmese_Consonants],0)),LEFT(BH207,5),
IF(ISNUMBER(MATCH(LEFT(BH207,4),Final_modified_Intermediate[Burmese_Consonants],0)),LEFT(BH207,4),
IF(ISNUMBER(MATCH(LEFT(BH207,3),Final_modified_Intermediate[Burmese_Consonants],0)),LEFT(BH207,3),
IF(ISNUMBER(MATCH(LEFT(BH207,2),Final_modified_Intermediate[Burmese_Consonants],0)),LEFT(BH207,2),
IF(ISNUMBER(MATCH(LEFT(BH207,1),Final_modified_Intermediate[Burmese_Consonants],0)),LEFT(BH207,1),
IF(ISNUMBER(MATCH(LEFT(BH207,7),Final_Intermediate[Burmese_Consonants],0)),LEFT(BH207,7),
IF(ISNUMBER(MATCH(LEFT(BH207,6),Final_Intermediate[Burmese_Consonants],0)),LEFT(BH207,6),
IF(ISNUMBER(MATCH(LEFT(BH207,5),Final_Intermediate[Burmese_Consonants],0)),LEFT(BH207,5),
IF(ISNUMBER(MATCH(LEFT(BH207,4),Final_Intermediate[Burmese_Consonants],0)),LEFT(BH207,4),
IF(ISNUMBER(MATCH(LEFT(BH207,3),Final_Intermediate[Burmese_Consonants],0)),LEFT(BH207,3),
IF(ISNUMBER(MATCH(LEFT(BH207,2),Final_Intermediate[Burmese_Consonants],0)),LEFT(BH207,2),
IF(ISNUMBER(MATCH(LEFT(BH207,1),Final_Intermediate[Burmese_Consonants],0)),LEFT(BH207,1),
"")))))))))))))))</f>
        <v>#VALUE!</v>
      </c>
      <c r="AK207" t="e">
        <f>IF(AND(OR(BI207="။",BI207="၊"),LEN(BI207)=1),BI207,
IF(ISNUMBER(MATCH(LEFT(BI207,7),Final_modified_Intermediate[Burmese_Consonants],0)),LEFT(BI207,7),
IF(ISNUMBER(MATCH(LEFT(BI207,6),Final_modified_Intermediate[Burmese_Consonants],0)),LEFT(BI207,6),
IF(ISNUMBER(MATCH(LEFT(BI207,5),Final_modified_Intermediate[Burmese_Consonants],0)),LEFT(BI207,5),
IF(ISNUMBER(MATCH(LEFT(BI207,4),Final_modified_Intermediate[Burmese_Consonants],0)),LEFT(BI207,4),
IF(ISNUMBER(MATCH(LEFT(BI207,3),Final_modified_Intermediate[Burmese_Consonants],0)),LEFT(BI207,3),
IF(ISNUMBER(MATCH(LEFT(BI207,2),Final_modified_Intermediate[Burmese_Consonants],0)),LEFT(BI207,2),
IF(ISNUMBER(MATCH(LEFT(BI207,1),Final_modified_Intermediate[Burmese_Consonants],0)),LEFT(BI207,1),
IF(ISNUMBER(MATCH(LEFT(BI207,7),Final_Intermediate[Burmese_Consonants],0)),LEFT(BI207,7),
IF(ISNUMBER(MATCH(LEFT(BI207,6),Final_Intermediate[Burmese_Consonants],0)),LEFT(BI207,6),
IF(ISNUMBER(MATCH(LEFT(BI207,5),Final_Intermediate[Burmese_Consonants],0)),LEFT(BI207,5),
IF(ISNUMBER(MATCH(LEFT(BI207,4),Final_Intermediate[Burmese_Consonants],0)),LEFT(BI207,4),
IF(ISNUMBER(MATCH(LEFT(BI207,3),Final_Intermediate[Burmese_Consonants],0)),LEFT(BI207,3),
IF(ISNUMBER(MATCH(LEFT(BI207,2),Final_Intermediate[Burmese_Consonants],0)),LEFT(BI207,2),
IF(ISNUMBER(MATCH(LEFT(BI207,1),Final_Intermediate[Burmese_Consonants],0)),LEFT(BI207,1),
"")))))))))))))))</f>
        <v>#VALUE!</v>
      </c>
      <c r="AL207" t="e">
        <f>IF(AND(OR(BJ207="။",BJ207="၊"),LEN(BJ207)=1),BJ207,
IF(ISNUMBER(MATCH(LEFT(BJ207,7),Final_modified_Intermediate[Burmese_Consonants],0)),LEFT(BJ207,7),
IF(ISNUMBER(MATCH(LEFT(BJ207,6),Final_modified_Intermediate[Burmese_Consonants],0)),LEFT(BJ207,6),
IF(ISNUMBER(MATCH(LEFT(BJ207,5),Final_modified_Intermediate[Burmese_Consonants],0)),LEFT(BJ207,5),
IF(ISNUMBER(MATCH(LEFT(BJ207,4),Final_modified_Intermediate[Burmese_Consonants],0)),LEFT(BJ207,4),
IF(ISNUMBER(MATCH(LEFT(BJ207,3),Final_modified_Intermediate[Burmese_Consonants],0)),LEFT(BJ207,3),
IF(ISNUMBER(MATCH(LEFT(BJ207,2),Final_modified_Intermediate[Burmese_Consonants],0)),LEFT(BJ207,2),
IF(ISNUMBER(MATCH(LEFT(BJ207,1),Final_modified_Intermediate[Burmese_Consonants],0)),LEFT(BJ207,1),
IF(ISNUMBER(MATCH(LEFT(BJ207,7),Final_Intermediate[Burmese_Consonants],0)),LEFT(BJ207,7),
IF(ISNUMBER(MATCH(LEFT(BJ207,6),Final_Intermediate[Burmese_Consonants],0)),LEFT(BJ207,6),
IF(ISNUMBER(MATCH(LEFT(BJ207,5),Final_Intermediate[Burmese_Consonants],0)),LEFT(BJ207,5),
IF(ISNUMBER(MATCH(LEFT(BJ207,4),Final_Intermediate[Burmese_Consonants],0)),LEFT(BJ207,4),
IF(ISNUMBER(MATCH(LEFT(BJ207,3),Final_Intermediate[Burmese_Consonants],0)),LEFT(BJ207,3),
IF(ISNUMBER(MATCH(LEFT(BJ207,2),Final_Intermediate[Burmese_Consonants],0)),LEFT(BJ207,2),
IF(ISNUMBER(MATCH(LEFT(BJ207,1),Final_Intermediate[Burmese_Consonants],0)),LEFT(BJ207,1),
"")))))))))))))))</f>
        <v>#VALUE!</v>
      </c>
      <c r="AN207" t="e">
        <f>Compiler_Burmese[[#This Row],[Sr. No.]]</f>
        <v>#REF!</v>
      </c>
      <c r="AO20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7" t="e">
        <f>[2]!Vocabulary_Burmese[[#This Row],[Sr. No.]]</f>
        <v>#REF!</v>
      </c>
      <c r="BA207" t="e">
        <f>IF(Raw_data_N2_Kanji[[#This Row],[Categorie]]&lt;&gt;"","",
IF(ISNUMBER(MATCH(V,Special_list[Burmese word],0)),"",
SUBSTITUTE(Raw_data_N2_Kanji[[#This Row],[Raw]]," ","")))</f>
        <v>#VALUE!</v>
      </c>
      <c r="BB207" t="e">
        <f>RIGHT(Segregate18[[#This Row],[UPGRADE]],LEN(Segregate18[[#This Row],[UPGRADE]])-LEN(Compiler_Burmese[[#This Row],[1]]))</f>
        <v>#VALUE!</v>
      </c>
      <c r="BC207" t="e">
        <f>RIGHT(Segregate18[[#This Row],[11]],LEN(Segregate18[[#This Row],[11]])-LEN(Compiler_Burmese[[#This Row],[2]]))</f>
        <v>#VALUE!</v>
      </c>
      <c r="BD207" t="e">
        <f>RIGHT(Segregate18[[#This Row],[21]],LEN(Segregate18[[#This Row],[21]])-LEN(Compiler_Burmese[[#This Row],[3]]))</f>
        <v>#VALUE!</v>
      </c>
      <c r="BE207" t="e">
        <f>RIGHT(Segregate18[[#This Row],[31]],LEN(Segregate18[[#This Row],[31]])-LEN(Compiler_Burmese[[#This Row],[4]]))</f>
        <v>#VALUE!</v>
      </c>
      <c r="BF207" t="e">
        <f>RIGHT(Segregate18[[#This Row],[41]],LEN(Segregate18[[#This Row],[41]])-LEN(Compiler_Burmese[[#This Row],[5]]))</f>
        <v>#VALUE!</v>
      </c>
      <c r="BG207" t="e">
        <f>RIGHT(Segregate18[[#This Row],[51]],LEN(Segregate18[[#This Row],[51]])-LEN(Compiler_Burmese[[#This Row],[6]]))</f>
        <v>#VALUE!</v>
      </c>
      <c r="BH207" t="e">
        <f>RIGHT(Segregate18[[#This Row],[61]],LEN(Segregate18[[#This Row],[61]])-LEN(Compiler_Burmese[[#This Row],[7]]))</f>
        <v>#VALUE!</v>
      </c>
      <c r="BI207" t="e">
        <f>RIGHT(Segregate18[[#This Row],[71]],LEN(Segregate18[[#This Row],[71]])-LEN(Compiler_Burmese[[#This Row],[8]]))</f>
        <v>#VALUE!</v>
      </c>
      <c r="BJ207" t="e">
        <f>RIGHT(Segregate18[[#This Row],[81]],LEN(Segregate18[[#This Row],[81]])-LEN(Compiler_Burmese[[#This Row],[9]]))</f>
        <v>#VALUE!</v>
      </c>
    </row>
    <row r="208" spans="25:62" ht="15" customHeight="1" x14ac:dyDescent="0.3">
      <c r="Y208" t="e">
        <f>Segregate18[[#This Row],[Sr. No.]]</f>
        <v>#REF!</v>
      </c>
      <c r="Z208" t="e">
        <f>IF(AND(OR(BA208="။",BA208="၊"),LEN(BA208)=1),BA208,
IF(ISNUMBER(MATCH(LEFT(BA208,7),Final_modified_Intermediate[Burmese_Consonants],0)),LEFT(BA208,7),
IF(ISNUMBER(MATCH(LEFT(BA208,6),Final_modified_Intermediate[Burmese_Consonants],0)),LEFT(BA208,6),
IF(ISNUMBER(MATCH(LEFT(BA208,5),Final_modified_Intermediate[Burmese_Consonants],0)),LEFT(BA208,5),
IF(ISNUMBER(MATCH(LEFT(BA208,4),Final_modified_Intermediate[Burmese_Consonants],0)),LEFT(BA208,4),
IF(ISNUMBER(MATCH(LEFT(BA208,3),Final_modified_Intermediate[Burmese_Consonants],0)),LEFT(BA208,3),
IF(ISNUMBER(MATCH(LEFT(BA208,2),Final_modified_Intermediate[Burmese_Consonants],0)),LEFT(BA208,2),
IF(ISNUMBER(MATCH(LEFT(BA208,1),Final_modified_Intermediate[Burmese_Consonants],0)),LEFT(BA208,1),
IF(ISNUMBER(MATCH(LEFT(BA208,7),Final_Intermediate[Burmese_Consonants],0)),LEFT(BA208,7),
IF(ISNUMBER(MATCH(LEFT(BA208,6),Final_Intermediate[Burmese_Consonants],0)),LEFT(BA208,6),
IF(ISNUMBER(MATCH(LEFT(BA208,5),Final_Intermediate[Burmese_Consonants],0)),LEFT(BA208,5),
IF(ISNUMBER(MATCH(LEFT(BA208,4),Final_Intermediate[Burmese_Consonants],0)),LEFT(BA208,4),
IF(ISNUMBER(MATCH(LEFT(BA208,3),Final_Intermediate[Burmese_Consonants],0)),LEFT(BA208,3),
IF(ISNUMBER(MATCH(LEFT(BA208,2),Final_Intermediate[Burmese_Consonants],0)),LEFT(BA208,2),
IF(ISNUMBER(MATCH(LEFT(BA208,1),Final_Intermediate[Burmese_Consonants],0)),LEFT(BA208,1),
"")))))))))))))))</f>
        <v>#VALUE!</v>
      </c>
      <c r="AA20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8" t="e">
        <f>IF(AND(OR(BB208="။",BB208="၊"),LEN(BB208)=1),BB208,
IF(ISNUMBER(MATCH(LEFT(BB208,7),Final_modified_Intermediate[Burmese_Consonants],0)),LEFT(BB208,7),
IF(ISNUMBER(MATCH(LEFT(BB208,6),Final_modified_Intermediate[Burmese_Consonants],0)),LEFT(BB208,6),
IF(ISNUMBER(MATCH(LEFT(BB208,5),Final_modified_Intermediate[Burmese_Consonants],0)),LEFT(BB208,5),
IF(ISNUMBER(MATCH(LEFT(BB208,4),Final_modified_Intermediate[Burmese_Consonants],0)),LEFT(BB208,4),
IF(ISNUMBER(MATCH(LEFT(BB208,3),Final_modified_Intermediate[Burmese_Consonants],0)),LEFT(BB208,3),
IF(ISNUMBER(MATCH(LEFT(BB208,2),Final_modified_Intermediate[Burmese_Consonants],0)),LEFT(BB208,2),
IF(ISNUMBER(MATCH(LEFT(BB208,1),Final_modified_Intermediate[Burmese_Consonants],0)),LEFT(BB208,1),
IF(ISNUMBER(MATCH(LEFT(BB208,7),Final_Intermediate[Burmese_Consonants],0)),LEFT(BB208,7),
IF(ISNUMBER(MATCH(LEFT(BB208,6),Final_Intermediate[Burmese_Consonants],0)),LEFT(BB208,6),
IF(ISNUMBER(MATCH(LEFT(BB208,5),Final_Intermediate[Burmese_Consonants],0)),LEFT(BB208,5),
IF(ISNUMBER(MATCH(LEFT(BB208,4),Final_Intermediate[Burmese_Consonants],0)),LEFT(BB208,4),
IF(ISNUMBER(MATCH(LEFT(BB208,3),Final_Intermediate[Burmese_Consonants],0)),LEFT(BB208,3),
IF(ISNUMBER(MATCH(LEFT(BB208,2),Final_Intermediate[Burmese_Consonants],0)),LEFT(BB208,2),
IF(ISNUMBER(MATCH(LEFT(BB208,1),Final_Intermediate[Burmese_Consonants],0)),LEFT(BB208,1),
"")))))))))))))))</f>
        <v>#VALUE!</v>
      </c>
      <c r="AC20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8" t="e">
        <f>IF(AND(OR(BC208="။",BC208="၊"),LEN(BC208)=1),BC208,
IF(ISNUMBER(MATCH(LEFT(BC208,7),Final_modified_Intermediate[Burmese_Consonants],0)),LEFT(BC208,7),
IF(ISNUMBER(MATCH(LEFT(BC208,6),Final_modified_Intermediate[Burmese_Consonants],0)),LEFT(BC208,6),
IF(ISNUMBER(MATCH(LEFT(BC208,5),Final_modified_Intermediate[Burmese_Consonants],0)),LEFT(BC208,5),
IF(ISNUMBER(MATCH(LEFT(BC208,4),Final_modified_Intermediate[Burmese_Consonants],0)),LEFT(BC208,4),
IF(ISNUMBER(MATCH(LEFT(BC208,3),Final_modified_Intermediate[Burmese_Consonants],0)),LEFT(BC208,3),
IF(ISNUMBER(MATCH(LEFT(BC208,2),Final_modified_Intermediate[Burmese_Consonants],0)),LEFT(BC208,2),
IF(ISNUMBER(MATCH(LEFT(BC208,1),Final_modified_Intermediate[Burmese_Consonants],0)),LEFT(BC208,1),
IF(ISNUMBER(MATCH(LEFT(BC208,7),Final_Intermediate[Burmese_Consonants],0)),LEFT(BC208,7),
IF(ISNUMBER(MATCH(LEFT(BC208,6),Final_Intermediate[Burmese_Consonants],0)),LEFT(BC208,6),
IF(ISNUMBER(MATCH(LEFT(BC208,5),Final_Intermediate[Burmese_Consonants],0)),LEFT(BC208,5),
IF(ISNUMBER(MATCH(LEFT(BC208,4),Final_Intermediate[Burmese_Consonants],0)),LEFT(BC208,4),
IF(ISNUMBER(MATCH(LEFT(BC208,3),Final_Intermediate[Burmese_Consonants],0)),LEFT(BC208,3),
IF(ISNUMBER(MATCH(LEFT(BC208,2),Final_Intermediate[Burmese_Consonants],0)),LEFT(BC208,2),
IF(ISNUMBER(MATCH(LEFT(BC208,1),Final_Intermediate[Burmese_Consonants],0)),LEFT(BC208,1),
"")))))))))))))))</f>
        <v>#VALUE!</v>
      </c>
      <c r="AE20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8" t="e">
        <f>IF(AND(OR(BD208="။",BD208="၊"),LEN(BD208)=1),BD208,
IF(ISNUMBER(MATCH(LEFT(BD208,7),Final_modified_Intermediate[Burmese_Consonants],0)),LEFT(BD208,7),
IF(ISNUMBER(MATCH(LEFT(BD208,6),Final_modified_Intermediate[Burmese_Consonants],0)),LEFT(BD208,6),
IF(ISNUMBER(MATCH(LEFT(BD208,5),Final_modified_Intermediate[Burmese_Consonants],0)),LEFT(BD208,5),
IF(ISNUMBER(MATCH(LEFT(BD208,4),Final_modified_Intermediate[Burmese_Consonants],0)),LEFT(BD208,4),
IF(ISNUMBER(MATCH(LEFT(BD208,3),Final_modified_Intermediate[Burmese_Consonants],0)),LEFT(BD208,3),
IF(ISNUMBER(MATCH(LEFT(BD208,2),Final_modified_Intermediate[Burmese_Consonants],0)),LEFT(BD208,2),
IF(ISNUMBER(MATCH(LEFT(BD208,1),Final_modified_Intermediate[Burmese_Consonants],0)),LEFT(BD208,1),
IF(ISNUMBER(MATCH(LEFT(BD208,7),Final_Intermediate[Burmese_Consonants],0)),LEFT(BD208,7),
IF(ISNUMBER(MATCH(LEFT(BD208,6),Final_Intermediate[Burmese_Consonants],0)),LEFT(BD208,6),
IF(ISNUMBER(MATCH(LEFT(BD208,5),Final_Intermediate[Burmese_Consonants],0)),LEFT(BD208,5),
IF(ISNUMBER(MATCH(LEFT(BD208,4),Final_Intermediate[Burmese_Consonants],0)),LEFT(BD208,4),
IF(ISNUMBER(MATCH(LEFT(BD208,3),Final_Intermediate[Burmese_Consonants],0)),LEFT(BD208,3),
IF(ISNUMBER(MATCH(LEFT(BD208,2),Final_Intermediate[Burmese_Consonants],0)),LEFT(BD208,2),
IF(ISNUMBER(MATCH(LEFT(BD208,1),Final_Intermediate[Burmese_Consonants],0)),LEFT(BD208,1),
"")))))))))))))))</f>
        <v>#VALUE!</v>
      </c>
      <c r="AG208" t="e">
        <f>IF(AND(OR(BE208="။",BE208="၊"),LEN(BE208)=1),BE208,
IF(ISNUMBER(MATCH(LEFT(BE208,7),Final_modified_Intermediate[Burmese_Consonants],0)),LEFT(BE208,7),
IF(ISNUMBER(MATCH(LEFT(BE208,6),Final_modified_Intermediate[Burmese_Consonants],0)),LEFT(BE208,6),
IF(ISNUMBER(MATCH(LEFT(BE208,5),Final_modified_Intermediate[Burmese_Consonants],0)),LEFT(BE208,5),
IF(ISNUMBER(MATCH(LEFT(BE208,4),Final_modified_Intermediate[Burmese_Consonants],0)),LEFT(BE208,4),
IF(ISNUMBER(MATCH(LEFT(BE208,3),Final_modified_Intermediate[Burmese_Consonants],0)),LEFT(BE208,3),
IF(ISNUMBER(MATCH(LEFT(BE208,2),Final_modified_Intermediate[Burmese_Consonants],0)),LEFT(BE208,2),
IF(ISNUMBER(MATCH(LEFT(BE208,1),Final_modified_Intermediate[Burmese_Consonants],0)),LEFT(BE208,1),
IF(ISNUMBER(MATCH(LEFT(BE208,7),Final_Intermediate[Burmese_Consonants],0)),LEFT(BE208,7),
IF(ISNUMBER(MATCH(LEFT(BE208,6),Final_Intermediate[Burmese_Consonants],0)),LEFT(BE208,6),
IF(ISNUMBER(MATCH(LEFT(BE208,5),Final_Intermediate[Burmese_Consonants],0)),LEFT(BE208,5),
IF(ISNUMBER(MATCH(LEFT(BE208,4),Final_Intermediate[Burmese_Consonants],0)),LEFT(BE208,4),
IF(ISNUMBER(MATCH(LEFT(BE208,3),Final_Intermediate[Burmese_Consonants],0)),LEFT(BE208,3),
IF(ISNUMBER(MATCH(LEFT(BE208,2),Final_Intermediate[Burmese_Consonants],0)),LEFT(BE208,2),
IF(ISNUMBER(MATCH(LEFT(BE208,1),Final_Intermediate[Burmese_Consonants],0)),LEFT(BE208,1),
"")))))))))))))))</f>
        <v>#VALUE!</v>
      </c>
      <c r="AH208" t="e">
        <f>IF(AND(OR(BF208="။",BF208="၊"),LEN(BF208)=1),BF208,
IF(ISNUMBER(MATCH(LEFT(BF208,7),Final_modified_Intermediate[Burmese_Consonants],0)),LEFT(BF208,7),
IF(ISNUMBER(MATCH(LEFT(BF208,6),Final_modified_Intermediate[Burmese_Consonants],0)),LEFT(BF208,6),
IF(ISNUMBER(MATCH(LEFT(BF208,5),Final_modified_Intermediate[Burmese_Consonants],0)),LEFT(BF208,5),
IF(ISNUMBER(MATCH(LEFT(BF208,4),Final_modified_Intermediate[Burmese_Consonants],0)),LEFT(BF208,4),
IF(ISNUMBER(MATCH(LEFT(BF208,3),Final_modified_Intermediate[Burmese_Consonants],0)),LEFT(BF208,3),
IF(ISNUMBER(MATCH(LEFT(BF208,2),Final_modified_Intermediate[Burmese_Consonants],0)),LEFT(BF208,2),
IF(ISNUMBER(MATCH(LEFT(BF208,1),Final_modified_Intermediate[Burmese_Consonants],0)),LEFT(BF208,1),
IF(ISNUMBER(MATCH(LEFT(BF208,7),Final_Intermediate[Burmese_Consonants],0)),LEFT(BF208,7),
IF(ISNUMBER(MATCH(LEFT(BF208,6),Final_Intermediate[Burmese_Consonants],0)),LEFT(BF208,6),
IF(ISNUMBER(MATCH(LEFT(BF208,5),Final_Intermediate[Burmese_Consonants],0)),LEFT(BF208,5),
IF(ISNUMBER(MATCH(LEFT(BF208,4),Final_Intermediate[Burmese_Consonants],0)),LEFT(BF208,4),
IF(ISNUMBER(MATCH(LEFT(BF208,3),Final_Intermediate[Burmese_Consonants],0)),LEFT(BF208,3),
IF(ISNUMBER(MATCH(LEFT(BF208,2),Final_Intermediate[Burmese_Consonants],0)),LEFT(BF208,2),
IF(ISNUMBER(MATCH(LEFT(BF208,1),Final_Intermediate[Burmese_Consonants],0)),LEFT(BF208,1),
"")))))))))))))))</f>
        <v>#VALUE!</v>
      </c>
      <c r="AI208" t="e">
        <f>IF(AND(OR(BG208="။",BG208="၊"),LEN(BG208)=1),BG208,
IF(ISNUMBER(MATCH(LEFT(BG208,7),Final_modified_Intermediate[Burmese_Consonants],0)),LEFT(BG208,7),
IF(ISNUMBER(MATCH(LEFT(BG208,6),Final_modified_Intermediate[Burmese_Consonants],0)),LEFT(BG208,6),
IF(ISNUMBER(MATCH(LEFT(BG208,5),Final_modified_Intermediate[Burmese_Consonants],0)),LEFT(BG208,5),
IF(ISNUMBER(MATCH(LEFT(BG208,4),Final_modified_Intermediate[Burmese_Consonants],0)),LEFT(BG208,4),
IF(ISNUMBER(MATCH(LEFT(BG208,3),Final_modified_Intermediate[Burmese_Consonants],0)),LEFT(BG208,3),
IF(ISNUMBER(MATCH(LEFT(BG208,2),Final_modified_Intermediate[Burmese_Consonants],0)),LEFT(BG208,2),
IF(ISNUMBER(MATCH(LEFT(BG208,1),Final_modified_Intermediate[Burmese_Consonants],0)),LEFT(BG208,1),
IF(ISNUMBER(MATCH(LEFT(BG208,7),Final_Intermediate[Burmese_Consonants],0)),LEFT(BG208,7),
IF(ISNUMBER(MATCH(LEFT(BG208,6),Final_Intermediate[Burmese_Consonants],0)),LEFT(BG208,6),
IF(ISNUMBER(MATCH(LEFT(BG208,5),Final_Intermediate[Burmese_Consonants],0)),LEFT(BG208,5),
IF(ISNUMBER(MATCH(LEFT(BG208,4),Final_Intermediate[Burmese_Consonants],0)),LEFT(BG208,4),
IF(ISNUMBER(MATCH(LEFT(BG208,3),Final_Intermediate[Burmese_Consonants],0)),LEFT(BG208,3),
IF(ISNUMBER(MATCH(LEFT(BG208,2),Final_Intermediate[Burmese_Consonants],0)),LEFT(BG208,2),
IF(ISNUMBER(MATCH(LEFT(BG208,1),Final_Intermediate[Burmese_Consonants],0)),LEFT(BG208,1),
"")))))))))))))))</f>
        <v>#VALUE!</v>
      </c>
      <c r="AJ208" t="e">
        <f>IF(AND(OR(BH208="။",BH208="၊"),LEN(BH208)=1),BH208,
IF(ISNUMBER(MATCH(LEFT(BH208,7),Final_modified_Intermediate[Burmese_Consonants],0)),LEFT(BH208,7),
IF(ISNUMBER(MATCH(LEFT(BH208,6),Final_modified_Intermediate[Burmese_Consonants],0)),LEFT(BH208,6),
IF(ISNUMBER(MATCH(LEFT(BH208,5),Final_modified_Intermediate[Burmese_Consonants],0)),LEFT(BH208,5),
IF(ISNUMBER(MATCH(LEFT(BH208,4),Final_modified_Intermediate[Burmese_Consonants],0)),LEFT(BH208,4),
IF(ISNUMBER(MATCH(LEFT(BH208,3),Final_modified_Intermediate[Burmese_Consonants],0)),LEFT(BH208,3),
IF(ISNUMBER(MATCH(LEFT(BH208,2),Final_modified_Intermediate[Burmese_Consonants],0)),LEFT(BH208,2),
IF(ISNUMBER(MATCH(LEFT(BH208,1),Final_modified_Intermediate[Burmese_Consonants],0)),LEFT(BH208,1),
IF(ISNUMBER(MATCH(LEFT(BH208,7),Final_Intermediate[Burmese_Consonants],0)),LEFT(BH208,7),
IF(ISNUMBER(MATCH(LEFT(BH208,6),Final_Intermediate[Burmese_Consonants],0)),LEFT(BH208,6),
IF(ISNUMBER(MATCH(LEFT(BH208,5),Final_Intermediate[Burmese_Consonants],0)),LEFT(BH208,5),
IF(ISNUMBER(MATCH(LEFT(BH208,4),Final_Intermediate[Burmese_Consonants],0)),LEFT(BH208,4),
IF(ISNUMBER(MATCH(LEFT(BH208,3),Final_Intermediate[Burmese_Consonants],0)),LEFT(BH208,3),
IF(ISNUMBER(MATCH(LEFT(BH208,2),Final_Intermediate[Burmese_Consonants],0)),LEFT(BH208,2),
IF(ISNUMBER(MATCH(LEFT(BH208,1),Final_Intermediate[Burmese_Consonants],0)),LEFT(BH208,1),
"")))))))))))))))</f>
        <v>#VALUE!</v>
      </c>
      <c r="AK208" t="e">
        <f>IF(AND(OR(BI208="။",BI208="၊"),LEN(BI208)=1),BI208,
IF(ISNUMBER(MATCH(LEFT(BI208,7),Final_modified_Intermediate[Burmese_Consonants],0)),LEFT(BI208,7),
IF(ISNUMBER(MATCH(LEFT(BI208,6),Final_modified_Intermediate[Burmese_Consonants],0)),LEFT(BI208,6),
IF(ISNUMBER(MATCH(LEFT(BI208,5),Final_modified_Intermediate[Burmese_Consonants],0)),LEFT(BI208,5),
IF(ISNUMBER(MATCH(LEFT(BI208,4),Final_modified_Intermediate[Burmese_Consonants],0)),LEFT(BI208,4),
IF(ISNUMBER(MATCH(LEFT(BI208,3),Final_modified_Intermediate[Burmese_Consonants],0)),LEFT(BI208,3),
IF(ISNUMBER(MATCH(LEFT(BI208,2),Final_modified_Intermediate[Burmese_Consonants],0)),LEFT(BI208,2),
IF(ISNUMBER(MATCH(LEFT(BI208,1),Final_modified_Intermediate[Burmese_Consonants],0)),LEFT(BI208,1),
IF(ISNUMBER(MATCH(LEFT(BI208,7),Final_Intermediate[Burmese_Consonants],0)),LEFT(BI208,7),
IF(ISNUMBER(MATCH(LEFT(BI208,6),Final_Intermediate[Burmese_Consonants],0)),LEFT(BI208,6),
IF(ISNUMBER(MATCH(LEFT(BI208,5),Final_Intermediate[Burmese_Consonants],0)),LEFT(BI208,5),
IF(ISNUMBER(MATCH(LEFT(BI208,4),Final_Intermediate[Burmese_Consonants],0)),LEFT(BI208,4),
IF(ISNUMBER(MATCH(LEFT(BI208,3),Final_Intermediate[Burmese_Consonants],0)),LEFT(BI208,3),
IF(ISNUMBER(MATCH(LEFT(BI208,2),Final_Intermediate[Burmese_Consonants],0)),LEFT(BI208,2),
IF(ISNUMBER(MATCH(LEFT(BI208,1),Final_Intermediate[Burmese_Consonants],0)),LEFT(BI208,1),
"")))))))))))))))</f>
        <v>#VALUE!</v>
      </c>
      <c r="AL208" t="e">
        <f>IF(AND(OR(BJ208="။",BJ208="၊"),LEN(BJ208)=1),BJ208,
IF(ISNUMBER(MATCH(LEFT(BJ208,7),Final_modified_Intermediate[Burmese_Consonants],0)),LEFT(BJ208,7),
IF(ISNUMBER(MATCH(LEFT(BJ208,6),Final_modified_Intermediate[Burmese_Consonants],0)),LEFT(BJ208,6),
IF(ISNUMBER(MATCH(LEFT(BJ208,5),Final_modified_Intermediate[Burmese_Consonants],0)),LEFT(BJ208,5),
IF(ISNUMBER(MATCH(LEFT(BJ208,4),Final_modified_Intermediate[Burmese_Consonants],0)),LEFT(BJ208,4),
IF(ISNUMBER(MATCH(LEFT(BJ208,3),Final_modified_Intermediate[Burmese_Consonants],0)),LEFT(BJ208,3),
IF(ISNUMBER(MATCH(LEFT(BJ208,2),Final_modified_Intermediate[Burmese_Consonants],0)),LEFT(BJ208,2),
IF(ISNUMBER(MATCH(LEFT(BJ208,1),Final_modified_Intermediate[Burmese_Consonants],0)),LEFT(BJ208,1),
IF(ISNUMBER(MATCH(LEFT(BJ208,7),Final_Intermediate[Burmese_Consonants],0)),LEFT(BJ208,7),
IF(ISNUMBER(MATCH(LEFT(BJ208,6),Final_Intermediate[Burmese_Consonants],0)),LEFT(BJ208,6),
IF(ISNUMBER(MATCH(LEFT(BJ208,5),Final_Intermediate[Burmese_Consonants],0)),LEFT(BJ208,5),
IF(ISNUMBER(MATCH(LEFT(BJ208,4),Final_Intermediate[Burmese_Consonants],0)),LEFT(BJ208,4),
IF(ISNUMBER(MATCH(LEFT(BJ208,3),Final_Intermediate[Burmese_Consonants],0)),LEFT(BJ208,3),
IF(ISNUMBER(MATCH(LEFT(BJ208,2),Final_Intermediate[Burmese_Consonants],0)),LEFT(BJ208,2),
IF(ISNUMBER(MATCH(LEFT(BJ208,1),Final_Intermediate[Burmese_Consonants],0)),LEFT(BJ208,1),
"")))))))))))))))</f>
        <v>#VALUE!</v>
      </c>
      <c r="AN208" t="e">
        <f>Compiler_Burmese[[#This Row],[Sr. No.]]</f>
        <v>#REF!</v>
      </c>
      <c r="AO20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8" t="e">
        <f>[2]!Vocabulary_Burmese[[#This Row],[Sr. No.]]</f>
        <v>#REF!</v>
      </c>
      <c r="BA208" t="e">
        <f>IF(Raw_data_N2_Kanji[[#This Row],[Categorie]]&lt;&gt;"","",
IF(ISNUMBER(MATCH(V,Special_list[Burmese word],0)),"",
SUBSTITUTE(Raw_data_N2_Kanji[[#This Row],[Raw]]," ","")))</f>
        <v>#VALUE!</v>
      </c>
      <c r="BB208" t="e">
        <f>RIGHT(Segregate18[[#This Row],[UPGRADE]],LEN(Segregate18[[#This Row],[UPGRADE]])-LEN(Compiler_Burmese[[#This Row],[1]]))</f>
        <v>#VALUE!</v>
      </c>
      <c r="BC208" t="e">
        <f>RIGHT(Segregate18[[#This Row],[11]],LEN(Segregate18[[#This Row],[11]])-LEN(Compiler_Burmese[[#This Row],[2]]))</f>
        <v>#VALUE!</v>
      </c>
      <c r="BD208" t="e">
        <f>RIGHT(Segregate18[[#This Row],[21]],LEN(Segregate18[[#This Row],[21]])-LEN(Compiler_Burmese[[#This Row],[3]]))</f>
        <v>#VALUE!</v>
      </c>
      <c r="BE208" t="e">
        <f>RIGHT(Segregate18[[#This Row],[31]],LEN(Segregate18[[#This Row],[31]])-LEN(Compiler_Burmese[[#This Row],[4]]))</f>
        <v>#VALUE!</v>
      </c>
      <c r="BF208" t="e">
        <f>RIGHT(Segregate18[[#This Row],[41]],LEN(Segregate18[[#This Row],[41]])-LEN(Compiler_Burmese[[#This Row],[5]]))</f>
        <v>#VALUE!</v>
      </c>
      <c r="BG208" t="e">
        <f>RIGHT(Segregate18[[#This Row],[51]],LEN(Segregate18[[#This Row],[51]])-LEN(Compiler_Burmese[[#This Row],[6]]))</f>
        <v>#VALUE!</v>
      </c>
      <c r="BH208" t="e">
        <f>RIGHT(Segregate18[[#This Row],[61]],LEN(Segregate18[[#This Row],[61]])-LEN(Compiler_Burmese[[#This Row],[7]]))</f>
        <v>#VALUE!</v>
      </c>
      <c r="BI208" t="e">
        <f>RIGHT(Segregate18[[#This Row],[71]],LEN(Segregate18[[#This Row],[71]])-LEN(Compiler_Burmese[[#This Row],[8]]))</f>
        <v>#VALUE!</v>
      </c>
      <c r="BJ208" t="e">
        <f>RIGHT(Segregate18[[#This Row],[81]],LEN(Segregate18[[#This Row],[81]])-LEN(Compiler_Burmese[[#This Row],[9]]))</f>
        <v>#VALUE!</v>
      </c>
    </row>
    <row r="209" spans="25:62" ht="15" customHeight="1" x14ac:dyDescent="0.3">
      <c r="Y209" t="e">
        <f>Segregate18[[#This Row],[Sr. No.]]</f>
        <v>#REF!</v>
      </c>
      <c r="Z209" t="e">
        <f>IF(AND(OR(BA209="။",BA209="၊"),LEN(BA209)=1),BA209,
IF(ISNUMBER(MATCH(LEFT(BA209,7),Final_modified_Intermediate[Burmese_Consonants],0)),LEFT(BA209,7),
IF(ISNUMBER(MATCH(LEFT(BA209,6),Final_modified_Intermediate[Burmese_Consonants],0)),LEFT(BA209,6),
IF(ISNUMBER(MATCH(LEFT(BA209,5),Final_modified_Intermediate[Burmese_Consonants],0)),LEFT(BA209,5),
IF(ISNUMBER(MATCH(LEFT(BA209,4),Final_modified_Intermediate[Burmese_Consonants],0)),LEFT(BA209,4),
IF(ISNUMBER(MATCH(LEFT(BA209,3),Final_modified_Intermediate[Burmese_Consonants],0)),LEFT(BA209,3),
IF(ISNUMBER(MATCH(LEFT(BA209,2),Final_modified_Intermediate[Burmese_Consonants],0)),LEFT(BA209,2),
IF(ISNUMBER(MATCH(LEFT(BA209,1),Final_modified_Intermediate[Burmese_Consonants],0)),LEFT(BA209,1),
IF(ISNUMBER(MATCH(LEFT(BA209,7),Final_Intermediate[Burmese_Consonants],0)),LEFT(BA209,7),
IF(ISNUMBER(MATCH(LEFT(BA209,6),Final_Intermediate[Burmese_Consonants],0)),LEFT(BA209,6),
IF(ISNUMBER(MATCH(LEFT(BA209,5),Final_Intermediate[Burmese_Consonants],0)),LEFT(BA209,5),
IF(ISNUMBER(MATCH(LEFT(BA209,4),Final_Intermediate[Burmese_Consonants],0)),LEFT(BA209,4),
IF(ISNUMBER(MATCH(LEFT(BA209,3),Final_Intermediate[Burmese_Consonants],0)),LEFT(BA209,3),
IF(ISNUMBER(MATCH(LEFT(BA209,2),Final_Intermediate[Burmese_Consonants],0)),LEFT(BA209,2),
IF(ISNUMBER(MATCH(LEFT(BA209,1),Final_Intermediate[Burmese_Consonants],0)),LEFT(BA209,1),
"")))))))))))))))</f>
        <v>#VALUE!</v>
      </c>
      <c r="AA20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09" t="e">
        <f>IF(AND(OR(BB209="။",BB209="၊"),LEN(BB209)=1),BB209,
IF(ISNUMBER(MATCH(LEFT(BB209,7),Final_modified_Intermediate[Burmese_Consonants],0)),LEFT(BB209,7),
IF(ISNUMBER(MATCH(LEFT(BB209,6),Final_modified_Intermediate[Burmese_Consonants],0)),LEFT(BB209,6),
IF(ISNUMBER(MATCH(LEFT(BB209,5),Final_modified_Intermediate[Burmese_Consonants],0)),LEFT(BB209,5),
IF(ISNUMBER(MATCH(LEFT(BB209,4),Final_modified_Intermediate[Burmese_Consonants],0)),LEFT(BB209,4),
IF(ISNUMBER(MATCH(LEFT(BB209,3),Final_modified_Intermediate[Burmese_Consonants],0)),LEFT(BB209,3),
IF(ISNUMBER(MATCH(LEFT(BB209,2),Final_modified_Intermediate[Burmese_Consonants],0)),LEFT(BB209,2),
IF(ISNUMBER(MATCH(LEFT(BB209,1),Final_modified_Intermediate[Burmese_Consonants],0)),LEFT(BB209,1),
IF(ISNUMBER(MATCH(LEFT(BB209,7),Final_Intermediate[Burmese_Consonants],0)),LEFT(BB209,7),
IF(ISNUMBER(MATCH(LEFT(BB209,6),Final_Intermediate[Burmese_Consonants],0)),LEFT(BB209,6),
IF(ISNUMBER(MATCH(LEFT(BB209,5),Final_Intermediate[Burmese_Consonants],0)),LEFT(BB209,5),
IF(ISNUMBER(MATCH(LEFT(BB209,4),Final_Intermediate[Burmese_Consonants],0)),LEFT(BB209,4),
IF(ISNUMBER(MATCH(LEFT(BB209,3),Final_Intermediate[Burmese_Consonants],0)),LEFT(BB209,3),
IF(ISNUMBER(MATCH(LEFT(BB209,2),Final_Intermediate[Burmese_Consonants],0)),LEFT(BB209,2),
IF(ISNUMBER(MATCH(LEFT(BB209,1),Final_Intermediate[Burmese_Consonants],0)),LEFT(BB209,1),
"")))))))))))))))</f>
        <v>#VALUE!</v>
      </c>
      <c r="AC20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09" t="e">
        <f>IF(AND(OR(BC209="။",BC209="၊"),LEN(BC209)=1),BC209,
IF(ISNUMBER(MATCH(LEFT(BC209,7),Final_modified_Intermediate[Burmese_Consonants],0)),LEFT(BC209,7),
IF(ISNUMBER(MATCH(LEFT(BC209,6),Final_modified_Intermediate[Burmese_Consonants],0)),LEFT(BC209,6),
IF(ISNUMBER(MATCH(LEFT(BC209,5),Final_modified_Intermediate[Burmese_Consonants],0)),LEFT(BC209,5),
IF(ISNUMBER(MATCH(LEFT(BC209,4),Final_modified_Intermediate[Burmese_Consonants],0)),LEFT(BC209,4),
IF(ISNUMBER(MATCH(LEFT(BC209,3),Final_modified_Intermediate[Burmese_Consonants],0)),LEFT(BC209,3),
IF(ISNUMBER(MATCH(LEFT(BC209,2),Final_modified_Intermediate[Burmese_Consonants],0)),LEFT(BC209,2),
IF(ISNUMBER(MATCH(LEFT(BC209,1),Final_modified_Intermediate[Burmese_Consonants],0)),LEFT(BC209,1),
IF(ISNUMBER(MATCH(LEFT(BC209,7),Final_Intermediate[Burmese_Consonants],0)),LEFT(BC209,7),
IF(ISNUMBER(MATCH(LEFT(BC209,6),Final_Intermediate[Burmese_Consonants],0)),LEFT(BC209,6),
IF(ISNUMBER(MATCH(LEFT(BC209,5),Final_Intermediate[Burmese_Consonants],0)),LEFT(BC209,5),
IF(ISNUMBER(MATCH(LEFT(BC209,4),Final_Intermediate[Burmese_Consonants],0)),LEFT(BC209,4),
IF(ISNUMBER(MATCH(LEFT(BC209,3),Final_Intermediate[Burmese_Consonants],0)),LEFT(BC209,3),
IF(ISNUMBER(MATCH(LEFT(BC209,2),Final_Intermediate[Burmese_Consonants],0)),LEFT(BC209,2),
IF(ISNUMBER(MATCH(LEFT(BC209,1),Final_Intermediate[Burmese_Consonants],0)),LEFT(BC209,1),
"")))))))))))))))</f>
        <v>#VALUE!</v>
      </c>
      <c r="AE20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09" t="e">
        <f>IF(AND(OR(BD209="။",BD209="၊"),LEN(BD209)=1),BD209,
IF(ISNUMBER(MATCH(LEFT(BD209,7),Final_modified_Intermediate[Burmese_Consonants],0)),LEFT(BD209,7),
IF(ISNUMBER(MATCH(LEFT(BD209,6),Final_modified_Intermediate[Burmese_Consonants],0)),LEFT(BD209,6),
IF(ISNUMBER(MATCH(LEFT(BD209,5),Final_modified_Intermediate[Burmese_Consonants],0)),LEFT(BD209,5),
IF(ISNUMBER(MATCH(LEFT(BD209,4),Final_modified_Intermediate[Burmese_Consonants],0)),LEFT(BD209,4),
IF(ISNUMBER(MATCH(LEFT(BD209,3),Final_modified_Intermediate[Burmese_Consonants],0)),LEFT(BD209,3),
IF(ISNUMBER(MATCH(LEFT(BD209,2),Final_modified_Intermediate[Burmese_Consonants],0)),LEFT(BD209,2),
IF(ISNUMBER(MATCH(LEFT(BD209,1),Final_modified_Intermediate[Burmese_Consonants],0)),LEFT(BD209,1),
IF(ISNUMBER(MATCH(LEFT(BD209,7),Final_Intermediate[Burmese_Consonants],0)),LEFT(BD209,7),
IF(ISNUMBER(MATCH(LEFT(BD209,6),Final_Intermediate[Burmese_Consonants],0)),LEFT(BD209,6),
IF(ISNUMBER(MATCH(LEFT(BD209,5),Final_Intermediate[Burmese_Consonants],0)),LEFT(BD209,5),
IF(ISNUMBER(MATCH(LEFT(BD209,4),Final_Intermediate[Burmese_Consonants],0)),LEFT(BD209,4),
IF(ISNUMBER(MATCH(LEFT(BD209,3),Final_Intermediate[Burmese_Consonants],0)),LEFT(BD209,3),
IF(ISNUMBER(MATCH(LEFT(BD209,2),Final_Intermediate[Burmese_Consonants],0)),LEFT(BD209,2),
IF(ISNUMBER(MATCH(LEFT(BD209,1),Final_Intermediate[Burmese_Consonants],0)),LEFT(BD209,1),
"")))))))))))))))</f>
        <v>#VALUE!</v>
      </c>
      <c r="AG209" t="e">
        <f>IF(AND(OR(BE209="။",BE209="၊"),LEN(BE209)=1),BE209,
IF(ISNUMBER(MATCH(LEFT(BE209,7),Final_modified_Intermediate[Burmese_Consonants],0)),LEFT(BE209,7),
IF(ISNUMBER(MATCH(LEFT(BE209,6),Final_modified_Intermediate[Burmese_Consonants],0)),LEFT(BE209,6),
IF(ISNUMBER(MATCH(LEFT(BE209,5),Final_modified_Intermediate[Burmese_Consonants],0)),LEFT(BE209,5),
IF(ISNUMBER(MATCH(LEFT(BE209,4),Final_modified_Intermediate[Burmese_Consonants],0)),LEFT(BE209,4),
IF(ISNUMBER(MATCH(LEFT(BE209,3),Final_modified_Intermediate[Burmese_Consonants],0)),LEFT(BE209,3),
IF(ISNUMBER(MATCH(LEFT(BE209,2),Final_modified_Intermediate[Burmese_Consonants],0)),LEFT(BE209,2),
IF(ISNUMBER(MATCH(LEFT(BE209,1),Final_modified_Intermediate[Burmese_Consonants],0)),LEFT(BE209,1),
IF(ISNUMBER(MATCH(LEFT(BE209,7),Final_Intermediate[Burmese_Consonants],0)),LEFT(BE209,7),
IF(ISNUMBER(MATCH(LEFT(BE209,6),Final_Intermediate[Burmese_Consonants],0)),LEFT(BE209,6),
IF(ISNUMBER(MATCH(LEFT(BE209,5),Final_Intermediate[Burmese_Consonants],0)),LEFT(BE209,5),
IF(ISNUMBER(MATCH(LEFT(BE209,4),Final_Intermediate[Burmese_Consonants],0)),LEFT(BE209,4),
IF(ISNUMBER(MATCH(LEFT(BE209,3),Final_Intermediate[Burmese_Consonants],0)),LEFT(BE209,3),
IF(ISNUMBER(MATCH(LEFT(BE209,2),Final_Intermediate[Burmese_Consonants],0)),LEFT(BE209,2),
IF(ISNUMBER(MATCH(LEFT(BE209,1),Final_Intermediate[Burmese_Consonants],0)),LEFT(BE209,1),
"")))))))))))))))</f>
        <v>#VALUE!</v>
      </c>
      <c r="AH209" t="e">
        <f>IF(AND(OR(BF209="။",BF209="၊"),LEN(BF209)=1),BF209,
IF(ISNUMBER(MATCH(LEFT(BF209,7),Final_modified_Intermediate[Burmese_Consonants],0)),LEFT(BF209,7),
IF(ISNUMBER(MATCH(LEFT(BF209,6),Final_modified_Intermediate[Burmese_Consonants],0)),LEFT(BF209,6),
IF(ISNUMBER(MATCH(LEFT(BF209,5),Final_modified_Intermediate[Burmese_Consonants],0)),LEFT(BF209,5),
IF(ISNUMBER(MATCH(LEFT(BF209,4),Final_modified_Intermediate[Burmese_Consonants],0)),LEFT(BF209,4),
IF(ISNUMBER(MATCH(LEFT(BF209,3),Final_modified_Intermediate[Burmese_Consonants],0)),LEFT(BF209,3),
IF(ISNUMBER(MATCH(LEFT(BF209,2),Final_modified_Intermediate[Burmese_Consonants],0)),LEFT(BF209,2),
IF(ISNUMBER(MATCH(LEFT(BF209,1),Final_modified_Intermediate[Burmese_Consonants],0)),LEFT(BF209,1),
IF(ISNUMBER(MATCH(LEFT(BF209,7),Final_Intermediate[Burmese_Consonants],0)),LEFT(BF209,7),
IF(ISNUMBER(MATCH(LEFT(BF209,6),Final_Intermediate[Burmese_Consonants],0)),LEFT(BF209,6),
IF(ISNUMBER(MATCH(LEFT(BF209,5),Final_Intermediate[Burmese_Consonants],0)),LEFT(BF209,5),
IF(ISNUMBER(MATCH(LEFT(BF209,4),Final_Intermediate[Burmese_Consonants],0)),LEFT(BF209,4),
IF(ISNUMBER(MATCH(LEFT(BF209,3),Final_Intermediate[Burmese_Consonants],0)),LEFT(BF209,3),
IF(ISNUMBER(MATCH(LEFT(BF209,2),Final_Intermediate[Burmese_Consonants],0)),LEFT(BF209,2),
IF(ISNUMBER(MATCH(LEFT(BF209,1),Final_Intermediate[Burmese_Consonants],0)),LEFT(BF209,1),
"")))))))))))))))</f>
        <v>#VALUE!</v>
      </c>
      <c r="AI209" t="e">
        <f>IF(AND(OR(BG209="။",BG209="၊"),LEN(BG209)=1),BG209,
IF(ISNUMBER(MATCH(LEFT(BG209,7),Final_modified_Intermediate[Burmese_Consonants],0)),LEFT(BG209,7),
IF(ISNUMBER(MATCH(LEFT(BG209,6),Final_modified_Intermediate[Burmese_Consonants],0)),LEFT(BG209,6),
IF(ISNUMBER(MATCH(LEFT(BG209,5),Final_modified_Intermediate[Burmese_Consonants],0)),LEFT(BG209,5),
IF(ISNUMBER(MATCH(LEFT(BG209,4),Final_modified_Intermediate[Burmese_Consonants],0)),LEFT(BG209,4),
IF(ISNUMBER(MATCH(LEFT(BG209,3),Final_modified_Intermediate[Burmese_Consonants],0)),LEFT(BG209,3),
IF(ISNUMBER(MATCH(LEFT(BG209,2),Final_modified_Intermediate[Burmese_Consonants],0)),LEFT(BG209,2),
IF(ISNUMBER(MATCH(LEFT(BG209,1),Final_modified_Intermediate[Burmese_Consonants],0)),LEFT(BG209,1),
IF(ISNUMBER(MATCH(LEFT(BG209,7),Final_Intermediate[Burmese_Consonants],0)),LEFT(BG209,7),
IF(ISNUMBER(MATCH(LEFT(BG209,6),Final_Intermediate[Burmese_Consonants],0)),LEFT(BG209,6),
IF(ISNUMBER(MATCH(LEFT(BG209,5),Final_Intermediate[Burmese_Consonants],0)),LEFT(BG209,5),
IF(ISNUMBER(MATCH(LEFT(BG209,4),Final_Intermediate[Burmese_Consonants],0)),LEFT(BG209,4),
IF(ISNUMBER(MATCH(LEFT(BG209,3),Final_Intermediate[Burmese_Consonants],0)),LEFT(BG209,3),
IF(ISNUMBER(MATCH(LEFT(BG209,2),Final_Intermediate[Burmese_Consonants],0)),LEFT(BG209,2),
IF(ISNUMBER(MATCH(LEFT(BG209,1),Final_Intermediate[Burmese_Consonants],0)),LEFT(BG209,1),
"")))))))))))))))</f>
        <v>#VALUE!</v>
      </c>
      <c r="AJ209" t="e">
        <f>IF(AND(OR(BH209="။",BH209="၊"),LEN(BH209)=1),BH209,
IF(ISNUMBER(MATCH(LEFT(BH209,7),Final_modified_Intermediate[Burmese_Consonants],0)),LEFT(BH209,7),
IF(ISNUMBER(MATCH(LEFT(BH209,6),Final_modified_Intermediate[Burmese_Consonants],0)),LEFT(BH209,6),
IF(ISNUMBER(MATCH(LEFT(BH209,5),Final_modified_Intermediate[Burmese_Consonants],0)),LEFT(BH209,5),
IF(ISNUMBER(MATCH(LEFT(BH209,4),Final_modified_Intermediate[Burmese_Consonants],0)),LEFT(BH209,4),
IF(ISNUMBER(MATCH(LEFT(BH209,3),Final_modified_Intermediate[Burmese_Consonants],0)),LEFT(BH209,3),
IF(ISNUMBER(MATCH(LEFT(BH209,2),Final_modified_Intermediate[Burmese_Consonants],0)),LEFT(BH209,2),
IF(ISNUMBER(MATCH(LEFT(BH209,1),Final_modified_Intermediate[Burmese_Consonants],0)),LEFT(BH209,1),
IF(ISNUMBER(MATCH(LEFT(BH209,7),Final_Intermediate[Burmese_Consonants],0)),LEFT(BH209,7),
IF(ISNUMBER(MATCH(LEFT(BH209,6),Final_Intermediate[Burmese_Consonants],0)),LEFT(BH209,6),
IF(ISNUMBER(MATCH(LEFT(BH209,5),Final_Intermediate[Burmese_Consonants],0)),LEFT(BH209,5),
IF(ISNUMBER(MATCH(LEFT(BH209,4),Final_Intermediate[Burmese_Consonants],0)),LEFT(BH209,4),
IF(ISNUMBER(MATCH(LEFT(BH209,3),Final_Intermediate[Burmese_Consonants],0)),LEFT(BH209,3),
IF(ISNUMBER(MATCH(LEFT(BH209,2),Final_Intermediate[Burmese_Consonants],0)),LEFT(BH209,2),
IF(ISNUMBER(MATCH(LEFT(BH209,1),Final_Intermediate[Burmese_Consonants],0)),LEFT(BH209,1),
"")))))))))))))))</f>
        <v>#VALUE!</v>
      </c>
      <c r="AK209" t="e">
        <f>IF(AND(OR(BI209="။",BI209="၊"),LEN(BI209)=1),BI209,
IF(ISNUMBER(MATCH(LEFT(BI209,7),Final_modified_Intermediate[Burmese_Consonants],0)),LEFT(BI209,7),
IF(ISNUMBER(MATCH(LEFT(BI209,6),Final_modified_Intermediate[Burmese_Consonants],0)),LEFT(BI209,6),
IF(ISNUMBER(MATCH(LEFT(BI209,5),Final_modified_Intermediate[Burmese_Consonants],0)),LEFT(BI209,5),
IF(ISNUMBER(MATCH(LEFT(BI209,4),Final_modified_Intermediate[Burmese_Consonants],0)),LEFT(BI209,4),
IF(ISNUMBER(MATCH(LEFT(BI209,3),Final_modified_Intermediate[Burmese_Consonants],0)),LEFT(BI209,3),
IF(ISNUMBER(MATCH(LEFT(BI209,2),Final_modified_Intermediate[Burmese_Consonants],0)),LEFT(BI209,2),
IF(ISNUMBER(MATCH(LEFT(BI209,1),Final_modified_Intermediate[Burmese_Consonants],0)),LEFT(BI209,1),
IF(ISNUMBER(MATCH(LEFT(BI209,7),Final_Intermediate[Burmese_Consonants],0)),LEFT(BI209,7),
IF(ISNUMBER(MATCH(LEFT(BI209,6),Final_Intermediate[Burmese_Consonants],0)),LEFT(BI209,6),
IF(ISNUMBER(MATCH(LEFT(BI209,5),Final_Intermediate[Burmese_Consonants],0)),LEFT(BI209,5),
IF(ISNUMBER(MATCH(LEFT(BI209,4),Final_Intermediate[Burmese_Consonants],0)),LEFT(BI209,4),
IF(ISNUMBER(MATCH(LEFT(BI209,3),Final_Intermediate[Burmese_Consonants],0)),LEFT(BI209,3),
IF(ISNUMBER(MATCH(LEFT(BI209,2),Final_Intermediate[Burmese_Consonants],0)),LEFT(BI209,2),
IF(ISNUMBER(MATCH(LEFT(BI209,1),Final_Intermediate[Burmese_Consonants],0)),LEFT(BI209,1),
"")))))))))))))))</f>
        <v>#VALUE!</v>
      </c>
      <c r="AL209" t="e">
        <f>IF(AND(OR(BJ209="။",BJ209="၊"),LEN(BJ209)=1),BJ209,
IF(ISNUMBER(MATCH(LEFT(BJ209,7),Final_modified_Intermediate[Burmese_Consonants],0)),LEFT(BJ209,7),
IF(ISNUMBER(MATCH(LEFT(BJ209,6),Final_modified_Intermediate[Burmese_Consonants],0)),LEFT(BJ209,6),
IF(ISNUMBER(MATCH(LEFT(BJ209,5),Final_modified_Intermediate[Burmese_Consonants],0)),LEFT(BJ209,5),
IF(ISNUMBER(MATCH(LEFT(BJ209,4),Final_modified_Intermediate[Burmese_Consonants],0)),LEFT(BJ209,4),
IF(ISNUMBER(MATCH(LEFT(BJ209,3),Final_modified_Intermediate[Burmese_Consonants],0)),LEFT(BJ209,3),
IF(ISNUMBER(MATCH(LEFT(BJ209,2),Final_modified_Intermediate[Burmese_Consonants],0)),LEFT(BJ209,2),
IF(ISNUMBER(MATCH(LEFT(BJ209,1),Final_modified_Intermediate[Burmese_Consonants],0)),LEFT(BJ209,1),
IF(ISNUMBER(MATCH(LEFT(BJ209,7),Final_Intermediate[Burmese_Consonants],0)),LEFT(BJ209,7),
IF(ISNUMBER(MATCH(LEFT(BJ209,6),Final_Intermediate[Burmese_Consonants],0)),LEFT(BJ209,6),
IF(ISNUMBER(MATCH(LEFT(BJ209,5),Final_Intermediate[Burmese_Consonants],0)),LEFT(BJ209,5),
IF(ISNUMBER(MATCH(LEFT(BJ209,4),Final_Intermediate[Burmese_Consonants],0)),LEFT(BJ209,4),
IF(ISNUMBER(MATCH(LEFT(BJ209,3),Final_Intermediate[Burmese_Consonants],0)),LEFT(BJ209,3),
IF(ISNUMBER(MATCH(LEFT(BJ209,2),Final_Intermediate[Burmese_Consonants],0)),LEFT(BJ209,2),
IF(ISNUMBER(MATCH(LEFT(BJ209,1),Final_Intermediate[Burmese_Consonants],0)),LEFT(BJ209,1),
"")))))))))))))))</f>
        <v>#VALUE!</v>
      </c>
      <c r="AN209" t="e">
        <f>Compiler_Burmese[[#This Row],[Sr. No.]]</f>
        <v>#REF!</v>
      </c>
      <c r="AO20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0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0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0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0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0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0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0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0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0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09" t="e">
        <f>[2]!Vocabulary_Burmese[[#This Row],[Sr. No.]]</f>
        <v>#REF!</v>
      </c>
      <c r="BA209" t="e">
        <f>IF(Raw_data_N2_Kanji[[#This Row],[Categorie]]&lt;&gt;"","",
IF(ISNUMBER(MATCH(V,Special_list[Burmese word],0)),"",
SUBSTITUTE(Raw_data_N2_Kanji[[#This Row],[Raw]]," ","")))</f>
        <v>#VALUE!</v>
      </c>
      <c r="BB209" t="e">
        <f>RIGHT(Segregate18[[#This Row],[UPGRADE]],LEN(Segregate18[[#This Row],[UPGRADE]])-LEN(Compiler_Burmese[[#This Row],[1]]))</f>
        <v>#VALUE!</v>
      </c>
      <c r="BC209" t="e">
        <f>RIGHT(Segregate18[[#This Row],[11]],LEN(Segregate18[[#This Row],[11]])-LEN(Compiler_Burmese[[#This Row],[2]]))</f>
        <v>#VALUE!</v>
      </c>
      <c r="BD209" t="e">
        <f>RIGHT(Segregate18[[#This Row],[21]],LEN(Segregate18[[#This Row],[21]])-LEN(Compiler_Burmese[[#This Row],[3]]))</f>
        <v>#VALUE!</v>
      </c>
      <c r="BE209" t="e">
        <f>RIGHT(Segregate18[[#This Row],[31]],LEN(Segregate18[[#This Row],[31]])-LEN(Compiler_Burmese[[#This Row],[4]]))</f>
        <v>#VALUE!</v>
      </c>
      <c r="BF209" t="e">
        <f>RIGHT(Segregate18[[#This Row],[41]],LEN(Segregate18[[#This Row],[41]])-LEN(Compiler_Burmese[[#This Row],[5]]))</f>
        <v>#VALUE!</v>
      </c>
      <c r="BG209" t="e">
        <f>RIGHT(Segregate18[[#This Row],[51]],LEN(Segregate18[[#This Row],[51]])-LEN(Compiler_Burmese[[#This Row],[6]]))</f>
        <v>#VALUE!</v>
      </c>
      <c r="BH209" t="e">
        <f>RIGHT(Segregate18[[#This Row],[61]],LEN(Segregate18[[#This Row],[61]])-LEN(Compiler_Burmese[[#This Row],[7]]))</f>
        <v>#VALUE!</v>
      </c>
      <c r="BI209" t="e">
        <f>RIGHT(Segregate18[[#This Row],[71]],LEN(Segregate18[[#This Row],[71]])-LEN(Compiler_Burmese[[#This Row],[8]]))</f>
        <v>#VALUE!</v>
      </c>
      <c r="BJ209" t="e">
        <f>RIGHT(Segregate18[[#This Row],[81]],LEN(Segregate18[[#This Row],[81]])-LEN(Compiler_Burmese[[#This Row],[9]]))</f>
        <v>#VALUE!</v>
      </c>
    </row>
    <row r="210" spans="25:62" ht="15" customHeight="1" x14ac:dyDescent="0.3">
      <c r="Y210" t="e">
        <f>Segregate18[[#This Row],[Sr. No.]]</f>
        <v>#REF!</v>
      </c>
      <c r="Z210" t="e">
        <f>IF(AND(OR(BA210="။",BA210="၊"),LEN(BA210)=1),BA210,
IF(ISNUMBER(MATCH(LEFT(BA210,7),Final_modified_Intermediate[Burmese_Consonants],0)),LEFT(BA210,7),
IF(ISNUMBER(MATCH(LEFT(BA210,6),Final_modified_Intermediate[Burmese_Consonants],0)),LEFT(BA210,6),
IF(ISNUMBER(MATCH(LEFT(BA210,5),Final_modified_Intermediate[Burmese_Consonants],0)),LEFT(BA210,5),
IF(ISNUMBER(MATCH(LEFT(BA210,4),Final_modified_Intermediate[Burmese_Consonants],0)),LEFT(BA210,4),
IF(ISNUMBER(MATCH(LEFT(BA210,3),Final_modified_Intermediate[Burmese_Consonants],0)),LEFT(BA210,3),
IF(ISNUMBER(MATCH(LEFT(BA210,2),Final_modified_Intermediate[Burmese_Consonants],0)),LEFT(BA210,2),
IF(ISNUMBER(MATCH(LEFT(BA210,1),Final_modified_Intermediate[Burmese_Consonants],0)),LEFT(BA210,1),
IF(ISNUMBER(MATCH(LEFT(BA210,7),Final_Intermediate[Burmese_Consonants],0)),LEFT(BA210,7),
IF(ISNUMBER(MATCH(LEFT(BA210,6),Final_Intermediate[Burmese_Consonants],0)),LEFT(BA210,6),
IF(ISNUMBER(MATCH(LEFT(BA210,5),Final_Intermediate[Burmese_Consonants],0)),LEFT(BA210,5),
IF(ISNUMBER(MATCH(LEFT(BA210,4),Final_Intermediate[Burmese_Consonants],0)),LEFT(BA210,4),
IF(ISNUMBER(MATCH(LEFT(BA210,3),Final_Intermediate[Burmese_Consonants],0)),LEFT(BA210,3),
IF(ISNUMBER(MATCH(LEFT(BA210,2),Final_Intermediate[Burmese_Consonants],0)),LEFT(BA210,2),
IF(ISNUMBER(MATCH(LEFT(BA210,1),Final_Intermediate[Burmese_Consonants],0)),LEFT(BA210,1),
"")))))))))))))))</f>
        <v>#VALUE!</v>
      </c>
      <c r="AA21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0" t="e">
        <f>IF(AND(OR(BB210="။",BB210="၊"),LEN(BB210)=1),BB210,
IF(ISNUMBER(MATCH(LEFT(BB210,7),Final_modified_Intermediate[Burmese_Consonants],0)),LEFT(BB210,7),
IF(ISNUMBER(MATCH(LEFT(BB210,6),Final_modified_Intermediate[Burmese_Consonants],0)),LEFT(BB210,6),
IF(ISNUMBER(MATCH(LEFT(BB210,5),Final_modified_Intermediate[Burmese_Consonants],0)),LEFT(BB210,5),
IF(ISNUMBER(MATCH(LEFT(BB210,4),Final_modified_Intermediate[Burmese_Consonants],0)),LEFT(BB210,4),
IF(ISNUMBER(MATCH(LEFT(BB210,3),Final_modified_Intermediate[Burmese_Consonants],0)),LEFT(BB210,3),
IF(ISNUMBER(MATCH(LEFT(BB210,2),Final_modified_Intermediate[Burmese_Consonants],0)),LEFT(BB210,2),
IF(ISNUMBER(MATCH(LEFT(BB210,1),Final_modified_Intermediate[Burmese_Consonants],0)),LEFT(BB210,1),
IF(ISNUMBER(MATCH(LEFT(BB210,7),Final_Intermediate[Burmese_Consonants],0)),LEFT(BB210,7),
IF(ISNUMBER(MATCH(LEFT(BB210,6),Final_Intermediate[Burmese_Consonants],0)),LEFT(BB210,6),
IF(ISNUMBER(MATCH(LEFT(BB210,5),Final_Intermediate[Burmese_Consonants],0)),LEFT(BB210,5),
IF(ISNUMBER(MATCH(LEFT(BB210,4),Final_Intermediate[Burmese_Consonants],0)),LEFT(BB210,4),
IF(ISNUMBER(MATCH(LEFT(BB210,3),Final_Intermediate[Burmese_Consonants],0)),LEFT(BB210,3),
IF(ISNUMBER(MATCH(LEFT(BB210,2),Final_Intermediate[Burmese_Consonants],0)),LEFT(BB210,2),
IF(ISNUMBER(MATCH(LEFT(BB210,1),Final_Intermediate[Burmese_Consonants],0)),LEFT(BB210,1),
"")))))))))))))))</f>
        <v>#VALUE!</v>
      </c>
      <c r="AC21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0" t="e">
        <f>IF(AND(OR(BC210="။",BC210="၊"),LEN(BC210)=1),BC210,
IF(ISNUMBER(MATCH(LEFT(BC210,7),Final_modified_Intermediate[Burmese_Consonants],0)),LEFT(BC210,7),
IF(ISNUMBER(MATCH(LEFT(BC210,6),Final_modified_Intermediate[Burmese_Consonants],0)),LEFT(BC210,6),
IF(ISNUMBER(MATCH(LEFT(BC210,5),Final_modified_Intermediate[Burmese_Consonants],0)),LEFT(BC210,5),
IF(ISNUMBER(MATCH(LEFT(BC210,4),Final_modified_Intermediate[Burmese_Consonants],0)),LEFT(BC210,4),
IF(ISNUMBER(MATCH(LEFT(BC210,3),Final_modified_Intermediate[Burmese_Consonants],0)),LEFT(BC210,3),
IF(ISNUMBER(MATCH(LEFT(BC210,2),Final_modified_Intermediate[Burmese_Consonants],0)),LEFT(BC210,2),
IF(ISNUMBER(MATCH(LEFT(BC210,1),Final_modified_Intermediate[Burmese_Consonants],0)),LEFT(BC210,1),
IF(ISNUMBER(MATCH(LEFT(BC210,7),Final_Intermediate[Burmese_Consonants],0)),LEFT(BC210,7),
IF(ISNUMBER(MATCH(LEFT(BC210,6),Final_Intermediate[Burmese_Consonants],0)),LEFT(BC210,6),
IF(ISNUMBER(MATCH(LEFT(BC210,5),Final_Intermediate[Burmese_Consonants],0)),LEFT(BC210,5),
IF(ISNUMBER(MATCH(LEFT(BC210,4),Final_Intermediate[Burmese_Consonants],0)),LEFT(BC210,4),
IF(ISNUMBER(MATCH(LEFT(BC210,3),Final_Intermediate[Burmese_Consonants],0)),LEFT(BC210,3),
IF(ISNUMBER(MATCH(LEFT(BC210,2),Final_Intermediate[Burmese_Consonants],0)),LEFT(BC210,2),
IF(ISNUMBER(MATCH(LEFT(BC210,1),Final_Intermediate[Burmese_Consonants],0)),LEFT(BC210,1),
"")))))))))))))))</f>
        <v>#VALUE!</v>
      </c>
      <c r="AE21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0" t="e">
        <f>IF(AND(OR(BD210="။",BD210="၊"),LEN(BD210)=1),BD210,
IF(ISNUMBER(MATCH(LEFT(BD210,7),Final_modified_Intermediate[Burmese_Consonants],0)),LEFT(BD210,7),
IF(ISNUMBER(MATCH(LEFT(BD210,6),Final_modified_Intermediate[Burmese_Consonants],0)),LEFT(BD210,6),
IF(ISNUMBER(MATCH(LEFT(BD210,5),Final_modified_Intermediate[Burmese_Consonants],0)),LEFT(BD210,5),
IF(ISNUMBER(MATCH(LEFT(BD210,4),Final_modified_Intermediate[Burmese_Consonants],0)),LEFT(BD210,4),
IF(ISNUMBER(MATCH(LEFT(BD210,3),Final_modified_Intermediate[Burmese_Consonants],0)),LEFT(BD210,3),
IF(ISNUMBER(MATCH(LEFT(BD210,2),Final_modified_Intermediate[Burmese_Consonants],0)),LEFT(BD210,2),
IF(ISNUMBER(MATCH(LEFT(BD210,1),Final_modified_Intermediate[Burmese_Consonants],0)),LEFT(BD210,1),
IF(ISNUMBER(MATCH(LEFT(BD210,7),Final_Intermediate[Burmese_Consonants],0)),LEFT(BD210,7),
IF(ISNUMBER(MATCH(LEFT(BD210,6),Final_Intermediate[Burmese_Consonants],0)),LEFT(BD210,6),
IF(ISNUMBER(MATCH(LEFT(BD210,5),Final_Intermediate[Burmese_Consonants],0)),LEFT(BD210,5),
IF(ISNUMBER(MATCH(LEFT(BD210,4),Final_Intermediate[Burmese_Consonants],0)),LEFT(BD210,4),
IF(ISNUMBER(MATCH(LEFT(BD210,3),Final_Intermediate[Burmese_Consonants],0)),LEFT(BD210,3),
IF(ISNUMBER(MATCH(LEFT(BD210,2),Final_Intermediate[Burmese_Consonants],0)),LEFT(BD210,2),
IF(ISNUMBER(MATCH(LEFT(BD210,1),Final_Intermediate[Burmese_Consonants],0)),LEFT(BD210,1),
"")))))))))))))))</f>
        <v>#VALUE!</v>
      </c>
      <c r="AG210" t="e">
        <f>IF(AND(OR(BE210="။",BE210="၊"),LEN(BE210)=1),BE210,
IF(ISNUMBER(MATCH(LEFT(BE210,7),Final_modified_Intermediate[Burmese_Consonants],0)),LEFT(BE210,7),
IF(ISNUMBER(MATCH(LEFT(BE210,6),Final_modified_Intermediate[Burmese_Consonants],0)),LEFT(BE210,6),
IF(ISNUMBER(MATCH(LEFT(BE210,5),Final_modified_Intermediate[Burmese_Consonants],0)),LEFT(BE210,5),
IF(ISNUMBER(MATCH(LEFT(BE210,4),Final_modified_Intermediate[Burmese_Consonants],0)),LEFT(BE210,4),
IF(ISNUMBER(MATCH(LEFT(BE210,3),Final_modified_Intermediate[Burmese_Consonants],0)),LEFT(BE210,3),
IF(ISNUMBER(MATCH(LEFT(BE210,2),Final_modified_Intermediate[Burmese_Consonants],0)),LEFT(BE210,2),
IF(ISNUMBER(MATCH(LEFT(BE210,1),Final_modified_Intermediate[Burmese_Consonants],0)),LEFT(BE210,1),
IF(ISNUMBER(MATCH(LEFT(BE210,7),Final_Intermediate[Burmese_Consonants],0)),LEFT(BE210,7),
IF(ISNUMBER(MATCH(LEFT(BE210,6),Final_Intermediate[Burmese_Consonants],0)),LEFT(BE210,6),
IF(ISNUMBER(MATCH(LEFT(BE210,5),Final_Intermediate[Burmese_Consonants],0)),LEFT(BE210,5),
IF(ISNUMBER(MATCH(LEFT(BE210,4),Final_Intermediate[Burmese_Consonants],0)),LEFT(BE210,4),
IF(ISNUMBER(MATCH(LEFT(BE210,3),Final_Intermediate[Burmese_Consonants],0)),LEFT(BE210,3),
IF(ISNUMBER(MATCH(LEFT(BE210,2),Final_Intermediate[Burmese_Consonants],0)),LEFT(BE210,2),
IF(ISNUMBER(MATCH(LEFT(BE210,1),Final_Intermediate[Burmese_Consonants],0)),LEFT(BE210,1),
"")))))))))))))))</f>
        <v>#VALUE!</v>
      </c>
      <c r="AH210" t="e">
        <f>IF(AND(OR(BF210="။",BF210="၊"),LEN(BF210)=1),BF210,
IF(ISNUMBER(MATCH(LEFT(BF210,7),Final_modified_Intermediate[Burmese_Consonants],0)),LEFT(BF210,7),
IF(ISNUMBER(MATCH(LEFT(BF210,6),Final_modified_Intermediate[Burmese_Consonants],0)),LEFT(BF210,6),
IF(ISNUMBER(MATCH(LEFT(BF210,5),Final_modified_Intermediate[Burmese_Consonants],0)),LEFT(BF210,5),
IF(ISNUMBER(MATCH(LEFT(BF210,4),Final_modified_Intermediate[Burmese_Consonants],0)),LEFT(BF210,4),
IF(ISNUMBER(MATCH(LEFT(BF210,3),Final_modified_Intermediate[Burmese_Consonants],0)),LEFT(BF210,3),
IF(ISNUMBER(MATCH(LEFT(BF210,2),Final_modified_Intermediate[Burmese_Consonants],0)),LEFT(BF210,2),
IF(ISNUMBER(MATCH(LEFT(BF210,1),Final_modified_Intermediate[Burmese_Consonants],0)),LEFT(BF210,1),
IF(ISNUMBER(MATCH(LEFT(BF210,7),Final_Intermediate[Burmese_Consonants],0)),LEFT(BF210,7),
IF(ISNUMBER(MATCH(LEFT(BF210,6),Final_Intermediate[Burmese_Consonants],0)),LEFT(BF210,6),
IF(ISNUMBER(MATCH(LEFT(BF210,5),Final_Intermediate[Burmese_Consonants],0)),LEFT(BF210,5),
IF(ISNUMBER(MATCH(LEFT(BF210,4),Final_Intermediate[Burmese_Consonants],0)),LEFT(BF210,4),
IF(ISNUMBER(MATCH(LEFT(BF210,3),Final_Intermediate[Burmese_Consonants],0)),LEFT(BF210,3),
IF(ISNUMBER(MATCH(LEFT(BF210,2),Final_Intermediate[Burmese_Consonants],0)),LEFT(BF210,2),
IF(ISNUMBER(MATCH(LEFT(BF210,1),Final_Intermediate[Burmese_Consonants],0)),LEFT(BF210,1),
"")))))))))))))))</f>
        <v>#VALUE!</v>
      </c>
      <c r="AI210" t="e">
        <f>IF(AND(OR(BG210="။",BG210="၊"),LEN(BG210)=1),BG210,
IF(ISNUMBER(MATCH(LEFT(BG210,7),Final_modified_Intermediate[Burmese_Consonants],0)),LEFT(BG210,7),
IF(ISNUMBER(MATCH(LEFT(BG210,6),Final_modified_Intermediate[Burmese_Consonants],0)),LEFT(BG210,6),
IF(ISNUMBER(MATCH(LEFT(BG210,5),Final_modified_Intermediate[Burmese_Consonants],0)),LEFT(BG210,5),
IF(ISNUMBER(MATCH(LEFT(BG210,4),Final_modified_Intermediate[Burmese_Consonants],0)),LEFT(BG210,4),
IF(ISNUMBER(MATCH(LEFT(BG210,3),Final_modified_Intermediate[Burmese_Consonants],0)),LEFT(BG210,3),
IF(ISNUMBER(MATCH(LEFT(BG210,2),Final_modified_Intermediate[Burmese_Consonants],0)),LEFT(BG210,2),
IF(ISNUMBER(MATCH(LEFT(BG210,1),Final_modified_Intermediate[Burmese_Consonants],0)),LEFT(BG210,1),
IF(ISNUMBER(MATCH(LEFT(BG210,7),Final_Intermediate[Burmese_Consonants],0)),LEFT(BG210,7),
IF(ISNUMBER(MATCH(LEFT(BG210,6),Final_Intermediate[Burmese_Consonants],0)),LEFT(BG210,6),
IF(ISNUMBER(MATCH(LEFT(BG210,5),Final_Intermediate[Burmese_Consonants],0)),LEFT(BG210,5),
IF(ISNUMBER(MATCH(LEFT(BG210,4),Final_Intermediate[Burmese_Consonants],0)),LEFT(BG210,4),
IF(ISNUMBER(MATCH(LEFT(BG210,3),Final_Intermediate[Burmese_Consonants],0)),LEFT(BG210,3),
IF(ISNUMBER(MATCH(LEFT(BG210,2),Final_Intermediate[Burmese_Consonants],0)),LEFT(BG210,2),
IF(ISNUMBER(MATCH(LEFT(BG210,1),Final_Intermediate[Burmese_Consonants],0)),LEFT(BG210,1),
"")))))))))))))))</f>
        <v>#VALUE!</v>
      </c>
      <c r="AJ210" t="e">
        <f>IF(AND(OR(BH210="။",BH210="၊"),LEN(BH210)=1),BH210,
IF(ISNUMBER(MATCH(LEFT(BH210,7),Final_modified_Intermediate[Burmese_Consonants],0)),LEFT(BH210,7),
IF(ISNUMBER(MATCH(LEFT(BH210,6),Final_modified_Intermediate[Burmese_Consonants],0)),LEFT(BH210,6),
IF(ISNUMBER(MATCH(LEFT(BH210,5),Final_modified_Intermediate[Burmese_Consonants],0)),LEFT(BH210,5),
IF(ISNUMBER(MATCH(LEFT(BH210,4),Final_modified_Intermediate[Burmese_Consonants],0)),LEFT(BH210,4),
IF(ISNUMBER(MATCH(LEFT(BH210,3),Final_modified_Intermediate[Burmese_Consonants],0)),LEFT(BH210,3),
IF(ISNUMBER(MATCH(LEFT(BH210,2),Final_modified_Intermediate[Burmese_Consonants],0)),LEFT(BH210,2),
IF(ISNUMBER(MATCH(LEFT(BH210,1),Final_modified_Intermediate[Burmese_Consonants],0)),LEFT(BH210,1),
IF(ISNUMBER(MATCH(LEFT(BH210,7),Final_Intermediate[Burmese_Consonants],0)),LEFT(BH210,7),
IF(ISNUMBER(MATCH(LEFT(BH210,6),Final_Intermediate[Burmese_Consonants],0)),LEFT(BH210,6),
IF(ISNUMBER(MATCH(LEFT(BH210,5),Final_Intermediate[Burmese_Consonants],0)),LEFT(BH210,5),
IF(ISNUMBER(MATCH(LEFT(BH210,4),Final_Intermediate[Burmese_Consonants],0)),LEFT(BH210,4),
IF(ISNUMBER(MATCH(LEFT(BH210,3),Final_Intermediate[Burmese_Consonants],0)),LEFT(BH210,3),
IF(ISNUMBER(MATCH(LEFT(BH210,2),Final_Intermediate[Burmese_Consonants],0)),LEFT(BH210,2),
IF(ISNUMBER(MATCH(LEFT(BH210,1),Final_Intermediate[Burmese_Consonants],0)),LEFT(BH210,1),
"")))))))))))))))</f>
        <v>#VALUE!</v>
      </c>
      <c r="AK210" t="e">
        <f>IF(AND(OR(BI210="။",BI210="၊"),LEN(BI210)=1),BI210,
IF(ISNUMBER(MATCH(LEFT(BI210,7),Final_modified_Intermediate[Burmese_Consonants],0)),LEFT(BI210,7),
IF(ISNUMBER(MATCH(LEFT(BI210,6),Final_modified_Intermediate[Burmese_Consonants],0)),LEFT(BI210,6),
IF(ISNUMBER(MATCH(LEFT(BI210,5),Final_modified_Intermediate[Burmese_Consonants],0)),LEFT(BI210,5),
IF(ISNUMBER(MATCH(LEFT(BI210,4),Final_modified_Intermediate[Burmese_Consonants],0)),LEFT(BI210,4),
IF(ISNUMBER(MATCH(LEFT(BI210,3),Final_modified_Intermediate[Burmese_Consonants],0)),LEFT(BI210,3),
IF(ISNUMBER(MATCH(LEFT(BI210,2),Final_modified_Intermediate[Burmese_Consonants],0)),LEFT(BI210,2),
IF(ISNUMBER(MATCH(LEFT(BI210,1),Final_modified_Intermediate[Burmese_Consonants],0)),LEFT(BI210,1),
IF(ISNUMBER(MATCH(LEFT(BI210,7),Final_Intermediate[Burmese_Consonants],0)),LEFT(BI210,7),
IF(ISNUMBER(MATCH(LEFT(BI210,6),Final_Intermediate[Burmese_Consonants],0)),LEFT(BI210,6),
IF(ISNUMBER(MATCH(LEFT(BI210,5),Final_Intermediate[Burmese_Consonants],0)),LEFT(BI210,5),
IF(ISNUMBER(MATCH(LEFT(BI210,4),Final_Intermediate[Burmese_Consonants],0)),LEFT(BI210,4),
IF(ISNUMBER(MATCH(LEFT(BI210,3),Final_Intermediate[Burmese_Consonants],0)),LEFT(BI210,3),
IF(ISNUMBER(MATCH(LEFT(BI210,2),Final_Intermediate[Burmese_Consonants],0)),LEFT(BI210,2),
IF(ISNUMBER(MATCH(LEFT(BI210,1),Final_Intermediate[Burmese_Consonants],0)),LEFT(BI210,1),
"")))))))))))))))</f>
        <v>#VALUE!</v>
      </c>
      <c r="AL210" t="e">
        <f>IF(AND(OR(BJ210="။",BJ210="၊"),LEN(BJ210)=1),BJ210,
IF(ISNUMBER(MATCH(LEFT(BJ210,7),Final_modified_Intermediate[Burmese_Consonants],0)),LEFT(BJ210,7),
IF(ISNUMBER(MATCH(LEFT(BJ210,6),Final_modified_Intermediate[Burmese_Consonants],0)),LEFT(BJ210,6),
IF(ISNUMBER(MATCH(LEFT(BJ210,5),Final_modified_Intermediate[Burmese_Consonants],0)),LEFT(BJ210,5),
IF(ISNUMBER(MATCH(LEFT(BJ210,4),Final_modified_Intermediate[Burmese_Consonants],0)),LEFT(BJ210,4),
IF(ISNUMBER(MATCH(LEFT(BJ210,3),Final_modified_Intermediate[Burmese_Consonants],0)),LEFT(BJ210,3),
IF(ISNUMBER(MATCH(LEFT(BJ210,2),Final_modified_Intermediate[Burmese_Consonants],0)),LEFT(BJ210,2),
IF(ISNUMBER(MATCH(LEFT(BJ210,1),Final_modified_Intermediate[Burmese_Consonants],0)),LEFT(BJ210,1),
IF(ISNUMBER(MATCH(LEFT(BJ210,7),Final_Intermediate[Burmese_Consonants],0)),LEFT(BJ210,7),
IF(ISNUMBER(MATCH(LEFT(BJ210,6),Final_Intermediate[Burmese_Consonants],0)),LEFT(BJ210,6),
IF(ISNUMBER(MATCH(LEFT(BJ210,5),Final_Intermediate[Burmese_Consonants],0)),LEFT(BJ210,5),
IF(ISNUMBER(MATCH(LEFT(BJ210,4),Final_Intermediate[Burmese_Consonants],0)),LEFT(BJ210,4),
IF(ISNUMBER(MATCH(LEFT(BJ210,3),Final_Intermediate[Burmese_Consonants],0)),LEFT(BJ210,3),
IF(ISNUMBER(MATCH(LEFT(BJ210,2),Final_Intermediate[Burmese_Consonants],0)),LEFT(BJ210,2),
IF(ISNUMBER(MATCH(LEFT(BJ210,1),Final_Intermediate[Burmese_Consonants],0)),LEFT(BJ210,1),
"")))))))))))))))</f>
        <v>#VALUE!</v>
      </c>
      <c r="AN210" t="e">
        <f>Compiler_Burmese[[#This Row],[Sr. No.]]</f>
        <v>#REF!</v>
      </c>
      <c r="AO21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0" t="e">
        <f>[2]!Vocabulary_Burmese[[#This Row],[Sr. No.]]</f>
        <v>#REF!</v>
      </c>
      <c r="BA210" t="e">
        <f>IF(Raw_data_N2_Kanji[[#This Row],[Categorie]]&lt;&gt;"","",
IF(ISNUMBER(MATCH(V,Special_list[Burmese word],0)),"",
SUBSTITUTE(Raw_data_N2_Kanji[[#This Row],[Raw]]," ","")))</f>
        <v>#VALUE!</v>
      </c>
      <c r="BB210" t="e">
        <f>RIGHT(Segregate18[[#This Row],[UPGRADE]],LEN(Segregate18[[#This Row],[UPGRADE]])-LEN(Compiler_Burmese[[#This Row],[1]]))</f>
        <v>#VALUE!</v>
      </c>
      <c r="BC210" t="e">
        <f>RIGHT(Segregate18[[#This Row],[11]],LEN(Segregate18[[#This Row],[11]])-LEN(Compiler_Burmese[[#This Row],[2]]))</f>
        <v>#VALUE!</v>
      </c>
      <c r="BD210" t="e">
        <f>RIGHT(Segregate18[[#This Row],[21]],LEN(Segregate18[[#This Row],[21]])-LEN(Compiler_Burmese[[#This Row],[3]]))</f>
        <v>#VALUE!</v>
      </c>
      <c r="BE210" t="e">
        <f>RIGHT(Segregate18[[#This Row],[31]],LEN(Segregate18[[#This Row],[31]])-LEN(Compiler_Burmese[[#This Row],[4]]))</f>
        <v>#VALUE!</v>
      </c>
      <c r="BF210" t="e">
        <f>RIGHT(Segregate18[[#This Row],[41]],LEN(Segregate18[[#This Row],[41]])-LEN(Compiler_Burmese[[#This Row],[5]]))</f>
        <v>#VALUE!</v>
      </c>
      <c r="BG210" t="e">
        <f>RIGHT(Segregate18[[#This Row],[51]],LEN(Segregate18[[#This Row],[51]])-LEN(Compiler_Burmese[[#This Row],[6]]))</f>
        <v>#VALUE!</v>
      </c>
      <c r="BH210" t="e">
        <f>RIGHT(Segregate18[[#This Row],[61]],LEN(Segregate18[[#This Row],[61]])-LEN(Compiler_Burmese[[#This Row],[7]]))</f>
        <v>#VALUE!</v>
      </c>
      <c r="BI210" t="e">
        <f>RIGHT(Segregate18[[#This Row],[71]],LEN(Segregate18[[#This Row],[71]])-LEN(Compiler_Burmese[[#This Row],[8]]))</f>
        <v>#VALUE!</v>
      </c>
      <c r="BJ210" t="e">
        <f>RIGHT(Segregate18[[#This Row],[81]],LEN(Segregate18[[#This Row],[81]])-LEN(Compiler_Burmese[[#This Row],[9]]))</f>
        <v>#VALUE!</v>
      </c>
    </row>
    <row r="211" spans="25:62" ht="15" customHeight="1" x14ac:dyDescent="0.3">
      <c r="Y211" t="e">
        <f>Segregate18[[#This Row],[Sr. No.]]</f>
        <v>#REF!</v>
      </c>
      <c r="Z211" t="e">
        <f>IF(AND(OR(BA211="။",BA211="၊"),LEN(BA211)=1),BA211,
IF(ISNUMBER(MATCH(LEFT(BA211,7),Final_modified_Intermediate[Burmese_Consonants],0)),LEFT(BA211,7),
IF(ISNUMBER(MATCH(LEFT(BA211,6),Final_modified_Intermediate[Burmese_Consonants],0)),LEFT(BA211,6),
IF(ISNUMBER(MATCH(LEFT(BA211,5),Final_modified_Intermediate[Burmese_Consonants],0)),LEFT(BA211,5),
IF(ISNUMBER(MATCH(LEFT(BA211,4),Final_modified_Intermediate[Burmese_Consonants],0)),LEFT(BA211,4),
IF(ISNUMBER(MATCH(LEFT(BA211,3),Final_modified_Intermediate[Burmese_Consonants],0)),LEFT(BA211,3),
IF(ISNUMBER(MATCH(LEFT(BA211,2),Final_modified_Intermediate[Burmese_Consonants],0)),LEFT(BA211,2),
IF(ISNUMBER(MATCH(LEFT(BA211,1),Final_modified_Intermediate[Burmese_Consonants],0)),LEFT(BA211,1),
IF(ISNUMBER(MATCH(LEFT(BA211,7),Final_Intermediate[Burmese_Consonants],0)),LEFT(BA211,7),
IF(ISNUMBER(MATCH(LEFT(BA211,6),Final_Intermediate[Burmese_Consonants],0)),LEFT(BA211,6),
IF(ISNUMBER(MATCH(LEFT(BA211,5),Final_Intermediate[Burmese_Consonants],0)),LEFT(BA211,5),
IF(ISNUMBER(MATCH(LEFT(BA211,4),Final_Intermediate[Burmese_Consonants],0)),LEFT(BA211,4),
IF(ISNUMBER(MATCH(LEFT(BA211,3),Final_Intermediate[Burmese_Consonants],0)),LEFT(BA211,3),
IF(ISNUMBER(MATCH(LEFT(BA211,2),Final_Intermediate[Burmese_Consonants],0)),LEFT(BA211,2),
IF(ISNUMBER(MATCH(LEFT(BA211,1),Final_Intermediate[Burmese_Consonants],0)),LEFT(BA211,1),
"")))))))))))))))</f>
        <v>#VALUE!</v>
      </c>
      <c r="AA21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1" t="e">
        <f>IF(AND(OR(BB211="။",BB211="၊"),LEN(BB211)=1),BB211,
IF(ISNUMBER(MATCH(LEFT(BB211,7),Final_modified_Intermediate[Burmese_Consonants],0)),LEFT(BB211,7),
IF(ISNUMBER(MATCH(LEFT(BB211,6),Final_modified_Intermediate[Burmese_Consonants],0)),LEFT(BB211,6),
IF(ISNUMBER(MATCH(LEFT(BB211,5),Final_modified_Intermediate[Burmese_Consonants],0)),LEFT(BB211,5),
IF(ISNUMBER(MATCH(LEFT(BB211,4),Final_modified_Intermediate[Burmese_Consonants],0)),LEFT(BB211,4),
IF(ISNUMBER(MATCH(LEFT(BB211,3),Final_modified_Intermediate[Burmese_Consonants],0)),LEFT(BB211,3),
IF(ISNUMBER(MATCH(LEFT(BB211,2),Final_modified_Intermediate[Burmese_Consonants],0)),LEFT(BB211,2),
IF(ISNUMBER(MATCH(LEFT(BB211,1),Final_modified_Intermediate[Burmese_Consonants],0)),LEFT(BB211,1),
IF(ISNUMBER(MATCH(LEFT(BB211,7),Final_Intermediate[Burmese_Consonants],0)),LEFT(BB211,7),
IF(ISNUMBER(MATCH(LEFT(BB211,6),Final_Intermediate[Burmese_Consonants],0)),LEFT(BB211,6),
IF(ISNUMBER(MATCH(LEFT(BB211,5),Final_Intermediate[Burmese_Consonants],0)),LEFT(BB211,5),
IF(ISNUMBER(MATCH(LEFT(BB211,4),Final_Intermediate[Burmese_Consonants],0)),LEFT(BB211,4),
IF(ISNUMBER(MATCH(LEFT(BB211,3),Final_Intermediate[Burmese_Consonants],0)),LEFT(BB211,3),
IF(ISNUMBER(MATCH(LEFT(BB211,2),Final_Intermediate[Burmese_Consonants],0)),LEFT(BB211,2),
IF(ISNUMBER(MATCH(LEFT(BB211,1),Final_Intermediate[Burmese_Consonants],0)),LEFT(BB211,1),
"")))))))))))))))</f>
        <v>#VALUE!</v>
      </c>
      <c r="AC21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1" t="e">
        <f>IF(AND(OR(BC211="။",BC211="၊"),LEN(BC211)=1),BC211,
IF(ISNUMBER(MATCH(LEFT(BC211,7),Final_modified_Intermediate[Burmese_Consonants],0)),LEFT(BC211,7),
IF(ISNUMBER(MATCH(LEFT(BC211,6),Final_modified_Intermediate[Burmese_Consonants],0)),LEFT(BC211,6),
IF(ISNUMBER(MATCH(LEFT(BC211,5),Final_modified_Intermediate[Burmese_Consonants],0)),LEFT(BC211,5),
IF(ISNUMBER(MATCH(LEFT(BC211,4),Final_modified_Intermediate[Burmese_Consonants],0)),LEFT(BC211,4),
IF(ISNUMBER(MATCH(LEFT(BC211,3),Final_modified_Intermediate[Burmese_Consonants],0)),LEFT(BC211,3),
IF(ISNUMBER(MATCH(LEFT(BC211,2),Final_modified_Intermediate[Burmese_Consonants],0)),LEFT(BC211,2),
IF(ISNUMBER(MATCH(LEFT(BC211,1),Final_modified_Intermediate[Burmese_Consonants],0)),LEFT(BC211,1),
IF(ISNUMBER(MATCH(LEFT(BC211,7),Final_Intermediate[Burmese_Consonants],0)),LEFT(BC211,7),
IF(ISNUMBER(MATCH(LEFT(BC211,6),Final_Intermediate[Burmese_Consonants],0)),LEFT(BC211,6),
IF(ISNUMBER(MATCH(LEFT(BC211,5),Final_Intermediate[Burmese_Consonants],0)),LEFT(BC211,5),
IF(ISNUMBER(MATCH(LEFT(BC211,4),Final_Intermediate[Burmese_Consonants],0)),LEFT(BC211,4),
IF(ISNUMBER(MATCH(LEFT(BC211,3),Final_Intermediate[Burmese_Consonants],0)),LEFT(BC211,3),
IF(ISNUMBER(MATCH(LEFT(BC211,2),Final_Intermediate[Burmese_Consonants],0)),LEFT(BC211,2),
IF(ISNUMBER(MATCH(LEFT(BC211,1),Final_Intermediate[Burmese_Consonants],0)),LEFT(BC211,1),
"")))))))))))))))</f>
        <v>#VALUE!</v>
      </c>
      <c r="AE21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1" t="e">
        <f>IF(AND(OR(BD211="။",BD211="၊"),LEN(BD211)=1),BD211,
IF(ISNUMBER(MATCH(LEFT(BD211,7),Final_modified_Intermediate[Burmese_Consonants],0)),LEFT(BD211,7),
IF(ISNUMBER(MATCH(LEFT(BD211,6),Final_modified_Intermediate[Burmese_Consonants],0)),LEFT(BD211,6),
IF(ISNUMBER(MATCH(LEFT(BD211,5),Final_modified_Intermediate[Burmese_Consonants],0)),LEFT(BD211,5),
IF(ISNUMBER(MATCH(LEFT(BD211,4),Final_modified_Intermediate[Burmese_Consonants],0)),LEFT(BD211,4),
IF(ISNUMBER(MATCH(LEFT(BD211,3),Final_modified_Intermediate[Burmese_Consonants],0)),LEFT(BD211,3),
IF(ISNUMBER(MATCH(LEFT(BD211,2),Final_modified_Intermediate[Burmese_Consonants],0)),LEFT(BD211,2),
IF(ISNUMBER(MATCH(LEFT(BD211,1),Final_modified_Intermediate[Burmese_Consonants],0)),LEFT(BD211,1),
IF(ISNUMBER(MATCH(LEFT(BD211,7),Final_Intermediate[Burmese_Consonants],0)),LEFT(BD211,7),
IF(ISNUMBER(MATCH(LEFT(BD211,6),Final_Intermediate[Burmese_Consonants],0)),LEFT(BD211,6),
IF(ISNUMBER(MATCH(LEFT(BD211,5),Final_Intermediate[Burmese_Consonants],0)),LEFT(BD211,5),
IF(ISNUMBER(MATCH(LEFT(BD211,4),Final_Intermediate[Burmese_Consonants],0)),LEFT(BD211,4),
IF(ISNUMBER(MATCH(LEFT(BD211,3),Final_Intermediate[Burmese_Consonants],0)),LEFT(BD211,3),
IF(ISNUMBER(MATCH(LEFT(BD211,2),Final_Intermediate[Burmese_Consonants],0)),LEFT(BD211,2),
IF(ISNUMBER(MATCH(LEFT(BD211,1),Final_Intermediate[Burmese_Consonants],0)),LEFT(BD211,1),
"")))))))))))))))</f>
        <v>#VALUE!</v>
      </c>
      <c r="AG211" t="e">
        <f>IF(AND(OR(BE211="။",BE211="၊"),LEN(BE211)=1),BE211,
IF(ISNUMBER(MATCH(LEFT(BE211,7),Final_modified_Intermediate[Burmese_Consonants],0)),LEFT(BE211,7),
IF(ISNUMBER(MATCH(LEFT(BE211,6),Final_modified_Intermediate[Burmese_Consonants],0)),LEFT(BE211,6),
IF(ISNUMBER(MATCH(LEFT(BE211,5),Final_modified_Intermediate[Burmese_Consonants],0)),LEFT(BE211,5),
IF(ISNUMBER(MATCH(LEFT(BE211,4),Final_modified_Intermediate[Burmese_Consonants],0)),LEFT(BE211,4),
IF(ISNUMBER(MATCH(LEFT(BE211,3),Final_modified_Intermediate[Burmese_Consonants],0)),LEFT(BE211,3),
IF(ISNUMBER(MATCH(LEFT(BE211,2),Final_modified_Intermediate[Burmese_Consonants],0)),LEFT(BE211,2),
IF(ISNUMBER(MATCH(LEFT(BE211,1),Final_modified_Intermediate[Burmese_Consonants],0)),LEFT(BE211,1),
IF(ISNUMBER(MATCH(LEFT(BE211,7),Final_Intermediate[Burmese_Consonants],0)),LEFT(BE211,7),
IF(ISNUMBER(MATCH(LEFT(BE211,6),Final_Intermediate[Burmese_Consonants],0)),LEFT(BE211,6),
IF(ISNUMBER(MATCH(LEFT(BE211,5),Final_Intermediate[Burmese_Consonants],0)),LEFT(BE211,5),
IF(ISNUMBER(MATCH(LEFT(BE211,4),Final_Intermediate[Burmese_Consonants],0)),LEFT(BE211,4),
IF(ISNUMBER(MATCH(LEFT(BE211,3),Final_Intermediate[Burmese_Consonants],0)),LEFT(BE211,3),
IF(ISNUMBER(MATCH(LEFT(BE211,2),Final_Intermediate[Burmese_Consonants],0)),LEFT(BE211,2),
IF(ISNUMBER(MATCH(LEFT(BE211,1),Final_Intermediate[Burmese_Consonants],0)),LEFT(BE211,1),
"")))))))))))))))</f>
        <v>#VALUE!</v>
      </c>
      <c r="AH211" t="e">
        <f>IF(AND(OR(BF211="။",BF211="၊"),LEN(BF211)=1),BF211,
IF(ISNUMBER(MATCH(LEFT(BF211,7),Final_modified_Intermediate[Burmese_Consonants],0)),LEFT(BF211,7),
IF(ISNUMBER(MATCH(LEFT(BF211,6),Final_modified_Intermediate[Burmese_Consonants],0)),LEFT(BF211,6),
IF(ISNUMBER(MATCH(LEFT(BF211,5),Final_modified_Intermediate[Burmese_Consonants],0)),LEFT(BF211,5),
IF(ISNUMBER(MATCH(LEFT(BF211,4),Final_modified_Intermediate[Burmese_Consonants],0)),LEFT(BF211,4),
IF(ISNUMBER(MATCH(LEFT(BF211,3),Final_modified_Intermediate[Burmese_Consonants],0)),LEFT(BF211,3),
IF(ISNUMBER(MATCH(LEFT(BF211,2),Final_modified_Intermediate[Burmese_Consonants],0)),LEFT(BF211,2),
IF(ISNUMBER(MATCH(LEFT(BF211,1),Final_modified_Intermediate[Burmese_Consonants],0)),LEFT(BF211,1),
IF(ISNUMBER(MATCH(LEFT(BF211,7),Final_Intermediate[Burmese_Consonants],0)),LEFT(BF211,7),
IF(ISNUMBER(MATCH(LEFT(BF211,6),Final_Intermediate[Burmese_Consonants],0)),LEFT(BF211,6),
IF(ISNUMBER(MATCH(LEFT(BF211,5),Final_Intermediate[Burmese_Consonants],0)),LEFT(BF211,5),
IF(ISNUMBER(MATCH(LEFT(BF211,4),Final_Intermediate[Burmese_Consonants],0)),LEFT(BF211,4),
IF(ISNUMBER(MATCH(LEFT(BF211,3),Final_Intermediate[Burmese_Consonants],0)),LEFT(BF211,3),
IF(ISNUMBER(MATCH(LEFT(BF211,2),Final_Intermediate[Burmese_Consonants],0)),LEFT(BF211,2),
IF(ISNUMBER(MATCH(LEFT(BF211,1),Final_Intermediate[Burmese_Consonants],0)),LEFT(BF211,1),
"")))))))))))))))</f>
        <v>#VALUE!</v>
      </c>
      <c r="AI211" t="e">
        <f>IF(AND(OR(BG211="။",BG211="၊"),LEN(BG211)=1),BG211,
IF(ISNUMBER(MATCH(LEFT(BG211,7),Final_modified_Intermediate[Burmese_Consonants],0)),LEFT(BG211,7),
IF(ISNUMBER(MATCH(LEFT(BG211,6),Final_modified_Intermediate[Burmese_Consonants],0)),LEFT(BG211,6),
IF(ISNUMBER(MATCH(LEFT(BG211,5),Final_modified_Intermediate[Burmese_Consonants],0)),LEFT(BG211,5),
IF(ISNUMBER(MATCH(LEFT(BG211,4),Final_modified_Intermediate[Burmese_Consonants],0)),LEFT(BG211,4),
IF(ISNUMBER(MATCH(LEFT(BG211,3),Final_modified_Intermediate[Burmese_Consonants],0)),LEFT(BG211,3),
IF(ISNUMBER(MATCH(LEFT(BG211,2),Final_modified_Intermediate[Burmese_Consonants],0)),LEFT(BG211,2),
IF(ISNUMBER(MATCH(LEFT(BG211,1),Final_modified_Intermediate[Burmese_Consonants],0)),LEFT(BG211,1),
IF(ISNUMBER(MATCH(LEFT(BG211,7),Final_Intermediate[Burmese_Consonants],0)),LEFT(BG211,7),
IF(ISNUMBER(MATCH(LEFT(BG211,6),Final_Intermediate[Burmese_Consonants],0)),LEFT(BG211,6),
IF(ISNUMBER(MATCH(LEFT(BG211,5),Final_Intermediate[Burmese_Consonants],0)),LEFT(BG211,5),
IF(ISNUMBER(MATCH(LEFT(BG211,4),Final_Intermediate[Burmese_Consonants],0)),LEFT(BG211,4),
IF(ISNUMBER(MATCH(LEFT(BG211,3),Final_Intermediate[Burmese_Consonants],0)),LEFT(BG211,3),
IF(ISNUMBER(MATCH(LEFT(BG211,2),Final_Intermediate[Burmese_Consonants],0)),LEFT(BG211,2),
IF(ISNUMBER(MATCH(LEFT(BG211,1),Final_Intermediate[Burmese_Consonants],0)),LEFT(BG211,1),
"")))))))))))))))</f>
        <v>#VALUE!</v>
      </c>
      <c r="AJ211" t="e">
        <f>IF(AND(OR(BH211="။",BH211="၊"),LEN(BH211)=1),BH211,
IF(ISNUMBER(MATCH(LEFT(BH211,7),Final_modified_Intermediate[Burmese_Consonants],0)),LEFT(BH211,7),
IF(ISNUMBER(MATCH(LEFT(BH211,6),Final_modified_Intermediate[Burmese_Consonants],0)),LEFT(BH211,6),
IF(ISNUMBER(MATCH(LEFT(BH211,5),Final_modified_Intermediate[Burmese_Consonants],0)),LEFT(BH211,5),
IF(ISNUMBER(MATCH(LEFT(BH211,4),Final_modified_Intermediate[Burmese_Consonants],0)),LEFT(BH211,4),
IF(ISNUMBER(MATCH(LEFT(BH211,3),Final_modified_Intermediate[Burmese_Consonants],0)),LEFT(BH211,3),
IF(ISNUMBER(MATCH(LEFT(BH211,2),Final_modified_Intermediate[Burmese_Consonants],0)),LEFT(BH211,2),
IF(ISNUMBER(MATCH(LEFT(BH211,1),Final_modified_Intermediate[Burmese_Consonants],0)),LEFT(BH211,1),
IF(ISNUMBER(MATCH(LEFT(BH211,7),Final_Intermediate[Burmese_Consonants],0)),LEFT(BH211,7),
IF(ISNUMBER(MATCH(LEFT(BH211,6),Final_Intermediate[Burmese_Consonants],0)),LEFT(BH211,6),
IF(ISNUMBER(MATCH(LEFT(BH211,5),Final_Intermediate[Burmese_Consonants],0)),LEFT(BH211,5),
IF(ISNUMBER(MATCH(LEFT(BH211,4),Final_Intermediate[Burmese_Consonants],0)),LEFT(BH211,4),
IF(ISNUMBER(MATCH(LEFT(BH211,3),Final_Intermediate[Burmese_Consonants],0)),LEFT(BH211,3),
IF(ISNUMBER(MATCH(LEFT(BH211,2),Final_Intermediate[Burmese_Consonants],0)),LEFT(BH211,2),
IF(ISNUMBER(MATCH(LEFT(BH211,1),Final_Intermediate[Burmese_Consonants],0)),LEFT(BH211,1),
"")))))))))))))))</f>
        <v>#VALUE!</v>
      </c>
      <c r="AK211" t="e">
        <f>IF(AND(OR(BI211="။",BI211="၊"),LEN(BI211)=1),BI211,
IF(ISNUMBER(MATCH(LEFT(BI211,7),Final_modified_Intermediate[Burmese_Consonants],0)),LEFT(BI211,7),
IF(ISNUMBER(MATCH(LEFT(BI211,6),Final_modified_Intermediate[Burmese_Consonants],0)),LEFT(BI211,6),
IF(ISNUMBER(MATCH(LEFT(BI211,5),Final_modified_Intermediate[Burmese_Consonants],0)),LEFT(BI211,5),
IF(ISNUMBER(MATCH(LEFT(BI211,4),Final_modified_Intermediate[Burmese_Consonants],0)),LEFT(BI211,4),
IF(ISNUMBER(MATCH(LEFT(BI211,3),Final_modified_Intermediate[Burmese_Consonants],0)),LEFT(BI211,3),
IF(ISNUMBER(MATCH(LEFT(BI211,2),Final_modified_Intermediate[Burmese_Consonants],0)),LEFT(BI211,2),
IF(ISNUMBER(MATCH(LEFT(BI211,1),Final_modified_Intermediate[Burmese_Consonants],0)),LEFT(BI211,1),
IF(ISNUMBER(MATCH(LEFT(BI211,7),Final_Intermediate[Burmese_Consonants],0)),LEFT(BI211,7),
IF(ISNUMBER(MATCH(LEFT(BI211,6),Final_Intermediate[Burmese_Consonants],0)),LEFT(BI211,6),
IF(ISNUMBER(MATCH(LEFT(BI211,5),Final_Intermediate[Burmese_Consonants],0)),LEFT(BI211,5),
IF(ISNUMBER(MATCH(LEFT(BI211,4),Final_Intermediate[Burmese_Consonants],0)),LEFT(BI211,4),
IF(ISNUMBER(MATCH(LEFT(BI211,3),Final_Intermediate[Burmese_Consonants],0)),LEFT(BI211,3),
IF(ISNUMBER(MATCH(LEFT(BI211,2),Final_Intermediate[Burmese_Consonants],0)),LEFT(BI211,2),
IF(ISNUMBER(MATCH(LEFT(BI211,1),Final_Intermediate[Burmese_Consonants],0)),LEFT(BI211,1),
"")))))))))))))))</f>
        <v>#VALUE!</v>
      </c>
      <c r="AL211" t="e">
        <f>IF(AND(OR(BJ211="။",BJ211="၊"),LEN(BJ211)=1),BJ211,
IF(ISNUMBER(MATCH(LEFT(BJ211,7),Final_modified_Intermediate[Burmese_Consonants],0)),LEFT(BJ211,7),
IF(ISNUMBER(MATCH(LEFT(BJ211,6),Final_modified_Intermediate[Burmese_Consonants],0)),LEFT(BJ211,6),
IF(ISNUMBER(MATCH(LEFT(BJ211,5),Final_modified_Intermediate[Burmese_Consonants],0)),LEFT(BJ211,5),
IF(ISNUMBER(MATCH(LEFT(BJ211,4),Final_modified_Intermediate[Burmese_Consonants],0)),LEFT(BJ211,4),
IF(ISNUMBER(MATCH(LEFT(BJ211,3),Final_modified_Intermediate[Burmese_Consonants],0)),LEFT(BJ211,3),
IF(ISNUMBER(MATCH(LEFT(BJ211,2),Final_modified_Intermediate[Burmese_Consonants],0)),LEFT(BJ211,2),
IF(ISNUMBER(MATCH(LEFT(BJ211,1),Final_modified_Intermediate[Burmese_Consonants],0)),LEFT(BJ211,1),
IF(ISNUMBER(MATCH(LEFT(BJ211,7),Final_Intermediate[Burmese_Consonants],0)),LEFT(BJ211,7),
IF(ISNUMBER(MATCH(LEFT(BJ211,6),Final_Intermediate[Burmese_Consonants],0)),LEFT(BJ211,6),
IF(ISNUMBER(MATCH(LEFT(BJ211,5),Final_Intermediate[Burmese_Consonants],0)),LEFT(BJ211,5),
IF(ISNUMBER(MATCH(LEFT(BJ211,4),Final_Intermediate[Burmese_Consonants],0)),LEFT(BJ211,4),
IF(ISNUMBER(MATCH(LEFT(BJ211,3),Final_Intermediate[Burmese_Consonants],0)),LEFT(BJ211,3),
IF(ISNUMBER(MATCH(LEFT(BJ211,2),Final_Intermediate[Burmese_Consonants],0)),LEFT(BJ211,2),
IF(ISNUMBER(MATCH(LEFT(BJ211,1),Final_Intermediate[Burmese_Consonants],0)),LEFT(BJ211,1),
"")))))))))))))))</f>
        <v>#VALUE!</v>
      </c>
      <c r="AN211" t="e">
        <f>Compiler_Burmese[[#This Row],[Sr. No.]]</f>
        <v>#REF!</v>
      </c>
      <c r="AO21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1" t="e">
        <f>[2]!Vocabulary_Burmese[[#This Row],[Sr. No.]]</f>
        <v>#REF!</v>
      </c>
      <c r="BA211" t="e">
        <f>IF(Raw_data_N2_Kanji[[#This Row],[Categorie]]&lt;&gt;"","",
IF(ISNUMBER(MATCH(V,Special_list[Burmese word],0)),"",
SUBSTITUTE(Raw_data_N2_Kanji[[#This Row],[Raw]]," ","")))</f>
        <v>#VALUE!</v>
      </c>
      <c r="BB211" t="e">
        <f>RIGHT(Segregate18[[#This Row],[UPGRADE]],LEN(Segregate18[[#This Row],[UPGRADE]])-LEN(Compiler_Burmese[[#This Row],[1]]))</f>
        <v>#VALUE!</v>
      </c>
      <c r="BC211" t="e">
        <f>RIGHT(Segregate18[[#This Row],[11]],LEN(Segregate18[[#This Row],[11]])-LEN(Compiler_Burmese[[#This Row],[2]]))</f>
        <v>#VALUE!</v>
      </c>
      <c r="BD211" t="e">
        <f>RIGHT(Segregate18[[#This Row],[21]],LEN(Segregate18[[#This Row],[21]])-LEN(Compiler_Burmese[[#This Row],[3]]))</f>
        <v>#VALUE!</v>
      </c>
      <c r="BE211" t="e">
        <f>RIGHT(Segregate18[[#This Row],[31]],LEN(Segregate18[[#This Row],[31]])-LEN(Compiler_Burmese[[#This Row],[4]]))</f>
        <v>#VALUE!</v>
      </c>
      <c r="BF211" t="e">
        <f>RIGHT(Segregate18[[#This Row],[41]],LEN(Segregate18[[#This Row],[41]])-LEN(Compiler_Burmese[[#This Row],[5]]))</f>
        <v>#VALUE!</v>
      </c>
      <c r="BG211" t="e">
        <f>RIGHT(Segregate18[[#This Row],[51]],LEN(Segregate18[[#This Row],[51]])-LEN(Compiler_Burmese[[#This Row],[6]]))</f>
        <v>#VALUE!</v>
      </c>
      <c r="BH211" t="e">
        <f>RIGHT(Segregate18[[#This Row],[61]],LEN(Segregate18[[#This Row],[61]])-LEN(Compiler_Burmese[[#This Row],[7]]))</f>
        <v>#VALUE!</v>
      </c>
      <c r="BI211" t="e">
        <f>RIGHT(Segregate18[[#This Row],[71]],LEN(Segregate18[[#This Row],[71]])-LEN(Compiler_Burmese[[#This Row],[8]]))</f>
        <v>#VALUE!</v>
      </c>
      <c r="BJ211" t="e">
        <f>RIGHT(Segregate18[[#This Row],[81]],LEN(Segregate18[[#This Row],[81]])-LEN(Compiler_Burmese[[#This Row],[9]]))</f>
        <v>#VALUE!</v>
      </c>
    </row>
    <row r="212" spans="25:62" ht="15" customHeight="1" x14ac:dyDescent="0.3">
      <c r="Y212" t="e">
        <f>Segregate18[[#This Row],[Sr. No.]]</f>
        <v>#REF!</v>
      </c>
      <c r="Z212" t="e">
        <f>IF(AND(OR(BA212="။",BA212="၊"),LEN(BA212)=1),BA212,
IF(ISNUMBER(MATCH(LEFT(BA212,7),Final_modified_Intermediate[Burmese_Consonants],0)),LEFT(BA212,7),
IF(ISNUMBER(MATCH(LEFT(BA212,6),Final_modified_Intermediate[Burmese_Consonants],0)),LEFT(BA212,6),
IF(ISNUMBER(MATCH(LEFT(BA212,5),Final_modified_Intermediate[Burmese_Consonants],0)),LEFT(BA212,5),
IF(ISNUMBER(MATCH(LEFT(BA212,4),Final_modified_Intermediate[Burmese_Consonants],0)),LEFT(BA212,4),
IF(ISNUMBER(MATCH(LEFT(BA212,3),Final_modified_Intermediate[Burmese_Consonants],0)),LEFT(BA212,3),
IF(ISNUMBER(MATCH(LEFT(BA212,2),Final_modified_Intermediate[Burmese_Consonants],0)),LEFT(BA212,2),
IF(ISNUMBER(MATCH(LEFT(BA212,1),Final_modified_Intermediate[Burmese_Consonants],0)),LEFT(BA212,1),
IF(ISNUMBER(MATCH(LEFT(BA212,7),Final_Intermediate[Burmese_Consonants],0)),LEFT(BA212,7),
IF(ISNUMBER(MATCH(LEFT(BA212,6),Final_Intermediate[Burmese_Consonants],0)),LEFT(BA212,6),
IF(ISNUMBER(MATCH(LEFT(BA212,5),Final_Intermediate[Burmese_Consonants],0)),LEFT(BA212,5),
IF(ISNUMBER(MATCH(LEFT(BA212,4),Final_Intermediate[Burmese_Consonants],0)),LEFT(BA212,4),
IF(ISNUMBER(MATCH(LEFT(BA212,3),Final_Intermediate[Burmese_Consonants],0)),LEFT(BA212,3),
IF(ISNUMBER(MATCH(LEFT(BA212,2),Final_Intermediate[Burmese_Consonants],0)),LEFT(BA212,2),
IF(ISNUMBER(MATCH(LEFT(BA212,1),Final_Intermediate[Burmese_Consonants],0)),LEFT(BA212,1),
"")))))))))))))))</f>
        <v>#VALUE!</v>
      </c>
      <c r="AA21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2" t="e">
        <f>IF(AND(OR(BB212="။",BB212="၊"),LEN(BB212)=1),BB212,
IF(ISNUMBER(MATCH(LEFT(BB212,7),Final_modified_Intermediate[Burmese_Consonants],0)),LEFT(BB212,7),
IF(ISNUMBER(MATCH(LEFT(BB212,6),Final_modified_Intermediate[Burmese_Consonants],0)),LEFT(BB212,6),
IF(ISNUMBER(MATCH(LEFT(BB212,5),Final_modified_Intermediate[Burmese_Consonants],0)),LEFT(BB212,5),
IF(ISNUMBER(MATCH(LEFT(BB212,4),Final_modified_Intermediate[Burmese_Consonants],0)),LEFT(BB212,4),
IF(ISNUMBER(MATCH(LEFT(BB212,3),Final_modified_Intermediate[Burmese_Consonants],0)),LEFT(BB212,3),
IF(ISNUMBER(MATCH(LEFT(BB212,2),Final_modified_Intermediate[Burmese_Consonants],0)),LEFT(BB212,2),
IF(ISNUMBER(MATCH(LEFT(BB212,1),Final_modified_Intermediate[Burmese_Consonants],0)),LEFT(BB212,1),
IF(ISNUMBER(MATCH(LEFT(BB212,7),Final_Intermediate[Burmese_Consonants],0)),LEFT(BB212,7),
IF(ISNUMBER(MATCH(LEFT(BB212,6),Final_Intermediate[Burmese_Consonants],0)),LEFT(BB212,6),
IF(ISNUMBER(MATCH(LEFT(BB212,5),Final_Intermediate[Burmese_Consonants],0)),LEFT(BB212,5),
IF(ISNUMBER(MATCH(LEFT(BB212,4),Final_Intermediate[Burmese_Consonants],0)),LEFT(BB212,4),
IF(ISNUMBER(MATCH(LEFT(BB212,3),Final_Intermediate[Burmese_Consonants],0)),LEFT(BB212,3),
IF(ISNUMBER(MATCH(LEFT(BB212,2),Final_Intermediate[Burmese_Consonants],0)),LEFT(BB212,2),
IF(ISNUMBER(MATCH(LEFT(BB212,1),Final_Intermediate[Burmese_Consonants],0)),LEFT(BB212,1),
"")))))))))))))))</f>
        <v>#VALUE!</v>
      </c>
      <c r="AC21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2" t="e">
        <f>IF(AND(OR(BC212="။",BC212="၊"),LEN(BC212)=1),BC212,
IF(ISNUMBER(MATCH(LEFT(BC212,7),Final_modified_Intermediate[Burmese_Consonants],0)),LEFT(BC212,7),
IF(ISNUMBER(MATCH(LEFT(BC212,6),Final_modified_Intermediate[Burmese_Consonants],0)),LEFT(BC212,6),
IF(ISNUMBER(MATCH(LEFT(BC212,5),Final_modified_Intermediate[Burmese_Consonants],0)),LEFT(BC212,5),
IF(ISNUMBER(MATCH(LEFT(BC212,4),Final_modified_Intermediate[Burmese_Consonants],0)),LEFT(BC212,4),
IF(ISNUMBER(MATCH(LEFT(BC212,3),Final_modified_Intermediate[Burmese_Consonants],0)),LEFT(BC212,3),
IF(ISNUMBER(MATCH(LEFT(BC212,2),Final_modified_Intermediate[Burmese_Consonants],0)),LEFT(BC212,2),
IF(ISNUMBER(MATCH(LEFT(BC212,1),Final_modified_Intermediate[Burmese_Consonants],0)),LEFT(BC212,1),
IF(ISNUMBER(MATCH(LEFT(BC212,7),Final_Intermediate[Burmese_Consonants],0)),LEFT(BC212,7),
IF(ISNUMBER(MATCH(LEFT(BC212,6),Final_Intermediate[Burmese_Consonants],0)),LEFT(BC212,6),
IF(ISNUMBER(MATCH(LEFT(BC212,5),Final_Intermediate[Burmese_Consonants],0)),LEFT(BC212,5),
IF(ISNUMBER(MATCH(LEFT(BC212,4),Final_Intermediate[Burmese_Consonants],0)),LEFT(BC212,4),
IF(ISNUMBER(MATCH(LEFT(BC212,3),Final_Intermediate[Burmese_Consonants],0)),LEFT(BC212,3),
IF(ISNUMBER(MATCH(LEFT(BC212,2),Final_Intermediate[Burmese_Consonants],0)),LEFT(BC212,2),
IF(ISNUMBER(MATCH(LEFT(BC212,1),Final_Intermediate[Burmese_Consonants],0)),LEFT(BC212,1),
"")))))))))))))))</f>
        <v>#VALUE!</v>
      </c>
      <c r="AE21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2" t="e">
        <f>IF(AND(OR(BD212="။",BD212="၊"),LEN(BD212)=1),BD212,
IF(ISNUMBER(MATCH(LEFT(BD212,7),Final_modified_Intermediate[Burmese_Consonants],0)),LEFT(BD212,7),
IF(ISNUMBER(MATCH(LEFT(BD212,6),Final_modified_Intermediate[Burmese_Consonants],0)),LEFT(BD212,6),
IF(ISNUMBER(MATCH(LEFT(BD212,5),Final_modified_Intermediate[Burmese_Consonants],0)),LEFT(BD212,5),
IF(ISNUMBER(MATCH(LEFT(BD212,4),Final_modified_Intermediate[Burmese_Consonants],0)),LEFT(BD212,4),
IF(ISNUMBER(MATCH(LEFT(BD212,3),Final_modified_Intermediate[Burmese_Consonants],0)),LEFT(BD212,3),
IF(ISNUMBER(MATCH(LEFT(BD212,2),Final_modified_Intermediate[Burmese_Consonants],0)),LEFT(BD212,2),
IF(ISNUMBER(MATCH(LEFT(BD212,1),Final_modified_Intermediate[Burmese_Consonants],0)),LEFT(BD212,1),
IF(ISNUMBER(MATCH(LEFT(BD212,7),Final_Intermediate[Burmese_Consonants],0)),LEFT(BD212,7),
IF(ISNUMBER(MATCH(LEFT(BD212,6),Final_Intermediate[Burmese_Consonants],0)),LEFT(BD212,6),
IF(ISNUMBER(MATCH(LEFT(BD212,5),Final_Intermediate[Burmese_Consonants],0)),LEFT(BD212,5),
IF(ISNUMBER(MATCH(LEFT(BD212,4),Final_Intermediate[Burmese_Consonants],0)),LEFT(BD212,4),
IF(ISNUMBER(MATCH(LEFT(BD212,3),Final_Intermediate[Burmese_Consonants],0)),LEFT(BD212,3),
IF(ISNUMBER(MATCH(LEFT(BD212,2),Final_Intermediate[Burmese_Consonants],0)),LEFT(BD212,2),
IF(ISNUMBER(MATCH(LEFT(BD212,1),Final_Intermediate[Burmese_Consonants],0)),LEFT(BD212,1),
"")))))))))))))))</f>
        <v>#VALUE!</v>
      </c>
      <c r="AG212" t="e">
        <f>IF(AND(OR(BE212="။",BE212="၊"),LEN(BE212)=1),BE212,
IF(ISNUMBER(MATCH(LEFT(BE212,7),Final_modified_Intermediate[Burmese_Consonants],0)),LEFT(BE212,7),
IF(ISNUMBER(MATCH(LEFT(BE212,6),Final_modified_Intermediate[Burmese_Consonants],0)),LEFT(BE212,6),
IF(ISNUMBER(MATCH(LEFT(BE212,5),Final_modified_Intermediate[Burmese_Consonants],0)),LEFT(BE212,5),
IF(ISNUMBER(MATCH(LEFT(BE212,4),Final_modified_Intermediate[Burmese_Consonants],0)),LEFT(BE212,4),
IF(ISNUMBER(MATCH(LEFT(BE212,3),Final_modified_Intermediate[Burmese_Consonants],0)),LEFT(BE212,3),
IF(ISNUMBER(MATCH(LEFT(BE212,2),Final_modified_Intermediate[Burmese_Consonants],0)),LEFT(BE212,2),
IF(ISNUMBER(MATCH(LEFT(BE212,1),Final_modified_Intermediate[Burmese_Consonants],0)),LEFT(BE212,1),
IF(ISNUMBER(MATCH(LEFT(BE212,7),Final_Intermediate[Burmese_Consonants],0)),LEFT(BE212,7),
IF(ISNUMBER(MATCH(LEFT(BE212,6),Final_Intermediate[Burmese_Consonants],0)),LEFT(BE212,6),
IF(ISNUMBER(MATCH(LEFT(BE212,5),Final_Intermediate[Burmese_Consonants],0)),LEFT(BE212,5),
IF(ISNUMBER(MATCH(LEFT(BE212,4),Final_Intermediate[Burmese_Consonants],0)),LEFT(BE212,4),
IF(ISNUMBER(MATCH(LEFT(BE212,3),Final_Intermediate[Burmese_Consonants],0)),LEFT(BE212,3),
IF(ISNUMBER(MATCH(LEFT(BE212,2),Final_Intermediate[Burmese_Consonants],0)),LEFT(BE212,2),
IF(ISNUMBER(MATCH(LEFT(BE212,1),Final_Intermediate[Burmese_Consonants],0)),LEFT(BE212,1),
"")))))))))))))))</f>
        <v>#VALUE!</v>
      </c>
      <c r="AH212" t="e">
        <f>IF(AND(OR(BF212="။",BF212="၊"),LEN(BF212)=1),BF212,
IF(ISNUMBER(MATCH(LEFT(BF212,7),Final_modified_Intermediate[Burmese_Consonants],0)),LEFT(BF212,7),
IF(ISNUMBER(MATCH(LEFT(BF212,6),Final_modified_Intermediate[Burmese_Consonants],0)),LEFT(BF212,6),
IF(ISNUMBER(MATCH(LEFT(BF212,5),Final_modified_Intermediate[Burmese_Consonants],0)),LEFT(BF212,5),
IF(ISNUMBER(MATCH(LEFT(BF212,4),Final_modified_Intermediate[Burmese_Consonants],0)),LEFT(BF212,4),
IF(ISNUMBER(MATCH(LEFT(BF212,3),Final_modified_Intermediate[Burmese_Consonants],0)),LEFT(BF212,3),
IF(ISNUMBER(MATCH(LEFT(BF212,2),Final_modified_Intermediate[Burmese_Consonants],0)),LEFT(BF212,2),
IF(ISNUMBER(MATCH(LEFT(BF212,1),Final_modified_Intermediate[Burmese_Consonants],0)),LEFT(BF212,1),
IF(ISNUMBER(MATCH(LEFT(BF212,7),Final_Intermediate[Burmese_Consonants],0)),LEFT(BF212,7),
IF(ISNUMBER(MATCH(LEFT(BF212,6),Final_Intermediate[Burmese_Consonants],0)),LEFT(BF212,6),
IF(ISNUMBER(MATCH(LEFT(BF212,5),Final_Intermediate[Burmese_Consonants],0)),LEFT(BF212,5),
IF(ISNUMBER(MATCH(LEFT(BF212,4),Final_Intermediate[Burmese_Consonants],0)),LEFT(BF212,4),
IF(ISNUMBER(MATCH(LEFT(BF212,3),Final_Intermediate[Burmese_Consonants],0)),LEFT(BF212,3),
IF(ISNUMBER(MATCH(LEFT(BF212,2),Final_Intermediate[Burmese_Consonants],0)),LEFT(BF212,2),
IF(ISNUMBER(MATCH(LEFT(BF212,1),Final_Intermediate[Burmese_Consonants],0)),LEFT(BF212,1),
"")))))))))))))))</f>
        <v>#VALUE!</v>
      </c>
      <c r="AI212" t="e">
        <f>IF(AND(OR(BG212="။",BG212="၊"),LEN(BG212)=1),BG212,
IF(ISNUMBER(MATCH(LEFT(BG212,7),Final_modified_Intermediate[Burmese_Consonants],0)),LEFT(BG212,7),
IF(ISNUMBER(MATCH(LEFT(BG212,6),Final_modified_Intermediate[Burmese_Consonants],0)),LEFT(BG212,6),
IF(ISNUMBER(MATCH(LEFT(BG212,5),Final_modified_Intermediate[Burmese_Consonants],0)),LEFT(BG212,5),
IF(ISNUMBER(MATCH(LEFT(BG212,4),Final_modified_Intermediate[Burmese_Consonants],0)),LEFT(BG212,4),
IF(ISNUMBER(MATCH(LEFT(BG212,3),Final_modified_Intermediate[Burmese_Consonants],0)),LEFT(BG212,3),
IF(ISNUMBER(MATCH(LEFT(BG212,2),Final_modified_Intermediate[Burmese_Consonants],0)),LEFT(BG212,2),
IF(ISNUMBER(MATCH(LEFT(BG212,1),Final_modified_Intermediate[Burmese_Consonants],0)),LEFT(BG212,1),
IF(ISNUMBER(MATCH(LEFT(BG212,7),Final_Intermediate[Burmese_Consonants],0)),LEFT(BG212,7),
IF(ISNUMBER(MATCH(LEFT(BG212,6),Final_Intermediate[Burmese_Consonants],0)),LEFT(BG212,6),
IF(ISNUMBER(MATCH(LEFT(BG212,5),Final_Intermediate[Burmese_Consonants],0)),LEFT(BG212,5),
IF(ISNUMBER(MATCH(LEFT(BG212,4),Final_Intermediate[Burmese_Consonants],0)),LEFT(BG212,4),
IF(ISNUMBER(MATCH(LEFT(BG212,3),Final_Intermediate[Burmese_Consonants],0)),LEFT(BG212,3),
IF(ISNUMBER(MATCH(LEFT(BG212,2),Final_Intermediate[Burmese_Consonants],0)),LEFT(BG212,2),
IF(ISNUMBER(MATCH(LEFT(BG212,1),Final_Intermediate[Burmese_Consonants],0)),LEFT(BG212,1),
"")))))))))))))))</f>
        <v>#VALUE!</v>
      </c>
      <c r="AJ212" t="e">
        <f>IF(AND(OR(BH212="။",BH212="၊"),LEN(BH212)=1),BH212,
IF(ISNUMBER(MATCH(LEFT(BH212,7),Final_modified_Intermediate[Burmese_Consonants],0)),LEFT(BH212,7),
IF(ISNUMBER(MATCH(LEFT(BH212,6),Final_modified_Intermediate[Burmese_Consonants],0)),LEFT(BH212,6),
IF(ISNUMBER(MATCH(LEFT(BH212,5),Final_modified_Intermediate[Burmese_Consonants],0)),LEFT(BH212,5),
IF(ISNUMBER(MATCH(LEFT(BH212,4),Final_modified_Intermediate[Burmese_Consonants],0)),LEFT(BH212,4),
IF(ISNUMBER(MATCH(LEFT(BH212,3),Final_modified_Intermediate[Burmese_Consonants],0)),LEFT(BH212,3),
IF(ISNUMBER(MATCH(LEFT(BH212,2),Final_modified_Intermediate[Burmese_Consonants],0)),LEFT(BH212,2),
IF(ISNUMBER(MATCH(LEFT(BH212,1),Final_modified_Intermediate[Burmese_Consonants],0)),LEFT(BH212,1),
IF(ISNUMBER(MATCH(LEFT(BH212,7),Final_Intermediate[Burmese_Consonants],0)),LEFT(BH212,7),
IF(ISNUMBER(MATCH(LEFT(BH212,6),Final_Intermediate[Burmese_Consonants],0)),LEFT(BH212,6),
IF(ISNUMBER(MATCH(LEFT(BH212,5),Final_Intermediate[Burmese_Consonants],0)),LEFT(BH212,5),
IF(ISNUMBER(MATCH(LEFT(BH212,4),Final_Intermediate[Burmese_Consonants],0)),LEFT(BH212,4),
IF(ISNUMBER(MATCH(LEFT(BH212,3),Final_Intermediate[Burmese_Consonants],0)),LEFT(BH212,3),
IF(ISNUMBER(MATCH(LEFT(BH212,2),Final_Intermediate[Burmese_Consonants],0)),LEFT(BH212,2),
IF(ISNUMBER(MATCH(LEFT(BH212,1),Final_Intermediate[Burmese_Consonants],0)),LEFT(BH212,1),
"")))))))))))))))</f>
        <v>#VALUE!</v>
      </c>
      <c r="AK212" t="e">
        <f>IF(AND(OR(BI212="။",BI212="၊"),LEN(BI212)=1),BI212,
IF(ISNUMBER(MATCH(LEFT(BI212,7),Final_modified_Intermediate[Burmese_Consonants],0)),LEFT(BI212,7),
IF(ISNUMBER(MATCH(LEFT(BI212,6),Final_modified_Intermediate[Burmese_Consonants],0)),LEFT(BI212,6),
IF(ISNUMBER(MATCH(LEFT(BI212,5),Final_modified_Intermediate[Burmese_Consonants],0)),LEFT(BI212,5),
IF(ISNUMBER(MATCH(LEFT(BI212,4),Final_modified_Intermediate[Burmese_Consonants],0)),LEFT(BI212,4),
IF(ISNUMBER(MATCH(LEFT(BI212,3),Final_modified_Intermediate[Burmese_Consonants],0)),LEFT(BI212,3),
IF(ISNUMBER(MATCH(LEFT(BI212,2),Final_modified_Intermediate[Burmese_Consonants],0)),LEFT(BI212,2),
IF(ISNUMBER(MATCH(LEFT(BI212,1),Final_modified_Intermediate[Burmese_Consonants],0)),LEFT(BI212,1),
IF(ISNUMBER(MATCH(LEFT(BI212,7),Final_Intermediate[Burmese_Consonants],0)),LEFT(BI212,7),
IF(ISNUMBER(MATCH(LEFT(BI212,6),Final_Intermediate[Burmese_Consonants],0)),LEFT(BI212,6),
IF(ISNUMBER(MATCH(LEFT(BI212,5),Final_Intermediate[Burmese_Consonants],0)),LEFT(BI212,5),
IF(ISNUMBER(MATCH(LEFT(BI212,4),Final_Intermediate[Burmese_Consonants],0)),LEFT(BI212,4),
IF(ISNUMBER(MATCH(LEFT(BI212,3),Final_Intermediate[Burmese_Consonants],0)),LEFT(BI212,3),
IF(ISNUMBER(MATCH(LEFT(BI212,2),Final_Intermediate[Burmese_Consonants],0)),LEFT(BI212,2),
IF(ISNUMBER(MATCH(LEFT(BI212,1),Final_Intermediate[Burmese_Consonants],0)),LEFT(BI212,1),
"")))))))))))))))</f>
        <v>#VALUE!</v>
      </c>
      <c r="AL212" t="e">
        <f>IF(AND(OR(BJ212="။",BJ212="၊"),LEN(BJ212)=1),BJ212,
IF(ISNUMBER(MATCH(LEFT(BJ212,7),Final_modified_Intermediate[Burmese_Consonants],0)),LEFT(BJ212,7),
IF(ISNUMBER(MATCH(LEFT(BJ212,6),Final_modified_Intermediate[Burmese_Consonants],0)),LEFT(BJ212,6),
IF(ISNUMBER(MATCH(LEFT(BJ212,5),Final_modified_Intermediate[Burmese_Consonants],0)),LEFT(BJ212,5),
IF(ISNUMBER(MATCH(LEFT(BJ212,4),Final_modified_Intermediate[Burmese_Consonants],0)),LEFT(BJ212,4),
IF(ISNUMBER(MATCH(LEFT(BJ212,3),Final_modified_Intermediate[Burmese_Consonants],0)),LEFT(BJ212,3),
IF(ISNUMBER(MATCH(LEFT(BJ212,2),Final_modified_Intermediate[Burmese_Consonants],0)),LEFT(BJ212,2),
IF(ISNUMBER(MATCH(LEFT(BJ212,1),Final_modified_Intermediate[Burmese_Consonants],0)),LEFT(BJ212,1),
IF(ISNUMBER(MATCH(LEFT(BJ212,7),Final_Intermediate[Burmese_Consonants],0)),LEFT(BJ212,7),
IF(ISNUMBER(MATCH(LEFT(BJ212,6),Final_Intermediate[Burmese_Consonants],0)),LEFT(BJ212,6),
IF(ISNUMBER(MATCH(LEFT(BJ212,5),Final_Intermediate[Burmese_Consonants],0)),LEFT(BJ212,5),
IF(ISNUMBER(MATCH(LEFT(BJ212,4),Final_Intermediate[Burmese_Consonants],0)),LEFT(BJ212,4),
IF(ISNUMBER(MATCH(LEFT(BJ212,3),Final_Intermediate[Burmese_Consonants],0)),LEFT(BJ212,3),
IF(ISNUMBER(MATCH(LEFT(BJ212,2),Final_Intermediate[Burmese_Consonants],0)),LEFT(BJ212,2),
IF(ISNUMBER(MATCH(LEFT(BJ212,1),Final_Intermediate[Burmese_Consonants],0)),LEFT(BJ212,1),
"")))))))))))))))</f>
        <v>#VALUE!</v>
      </c>
      <c r="AN212" t="e">
        <f>Compiler_Burmese[[#This Row],[Sr. No.]]</f>
        <v>#REF!</v>
      </c>
      <c r="AO21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2" t="e">
        <f>[2]!Vocabulary_Burmese[[#This Row],[Sr. No.]]</f>
        <v>#REF!</v>
      </c>
      <c r="BA212" t="e">
        <f>IF(Raw_data_N2_Kanji[[#This Row],[Categorie]]&lt;&gt;"","",
IF(ISNUMBER(MATCH(V,Special_list[Burmese word],0)),"",
SUBSTITUTE(Raw_data_N2_Kanji[[#This Row],[Raw]]," ","")))</f>
        <v>#VALUE!</v>
      </c>
      <c r="BB212" t="e">
        <f>RIGHT(Segregate18[[#This Row],[UPGRADE]],LEN(Segregate18[[#This Row],[UPGRADE]])-LEN(Compiler_Burmese[[#This Row],[1]]))</f>
        <v>#VALUE!</v>
      </c>
      <c r="BC212" t="e">
        <f>RIGHT(Segregate18[[#This Row],[11]],LEN(Segregate18[[#This Row],[11]])-LEN(Compiler_Burmese[[#This Row],[2]]))</f>
        <v>#VALUE!</v>
      </c>
      <c r="BD212" t="e">
        <f>RIGHT(Segregate18[[#This Row],[21]],LEN(Segregate18[[#This Row],[21]])-LEN(Compiler_Burmese[[#This Row],[3]]))</f>
        <v>#VALUE!</v>
      </c>
      <c r="BE212" t="e">
        <f>RIGHT(Segregate18[[#This Row],[31]],LEN(Segregate18[[#This Row],[31]])-LEN(Compiler_Burmese[[#This Row],[4]]))</f>
        <v>#VALUE!</v>
      </c>
      <c r="BF212" t="e">
        <f>RIGHT(Segregate18[[#This Row],[41]],LEN(Segregate18[[#This Row],[41]])-LEN(Compiler_Burmese[[#This Row],[5]]))</f>
        <v>#VALUE!</v>
      </c>
      <c r="BG212" t="e">
        <f>RIGHT(Segregate18[[#This Row],[51]],LEN(Segregate18[[#This Row],[51]])-LEN(Compiler_Burmese[[#This Row],[6]]))</f>
        <v>#VALUE!</v>
      </c>
      <c r="BH212" t="e">
        <f>RIGHT(Segregate18[[#This Row],[61]],LEN(Segregate18[[#This Row],[61]])-LEN(Compiler_Burmese[[#This Row],[7]]))</f>
        <v>#VALUE!</v>
      </c>
      <c r="BI212" t="e">
        <f>RIGHT(Segregate18[[#This Row],[71]],LEN(Segregate18[[#This Row],[71]])-LEN(Compiler_Burmese[[#This Row],[8]]))</f>
        <v>#VALUE!</v>
      </c>
      <c r="BJ212" t="e">
        <f>RIGHT(Segregate18[[#This Row],[81]],LEN(Segregate18[[#This Row],[81]])-LEN(Compiler_Burmese[[#This Row],[9]]))</f>
        <v>#VALUE!</v>
      </c>
    </row>
    <row r="213" spans="25:62" ht="15" customHeight="1" x14ac:dyDescent="0.3">
      <c r="Y213" t="e">
        <f>Segregate18[[#This Row],[Sr. No.]]</f>
        <v>#REF!</v>
      </c>
      <c r="Z213" t="e">
        <f>IF(AND(OR(BA213="။",BA213="၊"),LEN(BA213)=1),BA213,
IF(ISNUMBER(MATCH(LEFT(BA213,7),Final_modified_Intermediate[Burmese_Consonants],0)),LEFT(BA213,7),
IF(ISNUMBER(MATCH(LEFT(BA213,6),Final_modified_Intermediate[Burmese_Consonants],0)),LEFT(BA213,6),
IF(ISNUMBER(MATCH(LEFT(BA213,5),Final_modified_Intermediate[Burmese_Consonants],0)),LEFT(BA213,5),
IF(ISNUMBER(MATCH(LEFT(BA213,4),Final_modified_Intermediate[Burmese_Consonants],0)),LEFT(BA213,4),
IF(ISNUMBER(MATCH(LEFT(BA213,3),Final_modified_Intermediate[Burmese_Consonants],0)),LEFT(BA213,3),
IF(ISNUMBER(MATCH(LEFT(BA213,2),Final_modified_Intermediate[Burmese_Consonants],0)),LEFT(BA213,2),
IF(ISNUMBER(MATCH(LEFT(BA213,1),Final_modified_Intermediate[Burmese_Consonants],0)),LEFT(BA213,1),
IF(ISNUMBER(MATCH(LEFT(BA213,7),Final_Intermediate[Burmese_Consonants],0)),LEFT(BA213,7),
IF(ISNUMBER(MATCH(LEFT(BA213,6),Final_Intermediate[Burmese_Consonants],0)),LEFT(BA213,6),
IF(ISNUMBER(MATCH(LEFT(BA213,5),Final_Intermediate[Burmese_Consonants],0)),LEFT(BA213,5),
IF(ISNUMBER(MATCH(LEFT(BA213,4),Final_Intermediate[Burmese_Consonants],0)),LEFT(BA213,4),
IF(ISNUMBER(MATCH(LEFT(BA213,3),Final_Intermediate[Burmese_Consonants],0)),LEFT(BA213,3),
IF(ISNUMBER(MATCH(LEFT(BA213,2),Final_Intermediate[Burmese_Consonants],0)),LEFT(BA213,2),
IF(ISNUMBER(MATCH(LEFT(BA213,1),Final_Intermediate[Burmese_Consonants],0)),LEFT(BA213,1),
"")))))))))))))))</f>
        <v>#VALUE!</v>
      </c>
      <c r="AA21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3" t="e">
        <f>IF(AND(OR(BB213="။",BB213="၊"),LEN(BB213)=1),BB213,
IF(ISNUMBER(MATCH(LEFT(BB213,7),Final_modified_Intermediate[Burmese_Consonants],0)),LEFT(BB213,7),
IF(ISNUMBER(MATCH(LEFT(BB213,6),Final_modified_Intermediate[Burmese_Consonants],0)),LEFT(BB213,6),
IF(ISNUMBER(MATCH(LEFT(BB213,5),Final_modified_Intermediate[Burmese_Consonants],0)),LEFT(BB213,5),
IF(ISNUMBER(MATCH(LEFT(BB213,4),Final_modified_Intermediate[Burmese_Consonants],0)),LEFT(BB213,4),
IF(ISNUMBER(MATCH(LEFT(BB213,3),Final_modified_Intermediate[Burmese_Consonants],0)),LEFT(BB213,3),
IF(ISNUMBER(MATCH(LEFT(BB213,2),Final_modified_Intermediate[Burmese_Consonants],0)),LEFT(BB213,2),
IF(ISNUMBER(MATCH(LEFT(BB213,1),Final_modified_Intermediate[Burmese_Consonants],0)),LEFT(BB213,1),
IF(ISNUMBER(MATCH(LEFT(BB213,7),Final_Intermediate[Burmese_Consonants],0)),LEFT(BB213,7),
IF(ISNUMBER(MATCH(LEFT(BB213,6),Final_Intermediate[Burmese_Consonants],0)),LEFT(BB213,6),
IF(ISNUMBER(MATCH(LEFT(BB213,5),Final_Intermediate[Burmese_Consonants],0)),LEFT(BB213,5),
IF(ISNUMBER(MATCH(LEFT(BB213,4),Final_Intermediate[Burmese_Consonants],0)),LEFT(BB213,4),
IF(ISNUMBER(MATCH(LEFT(BB213,3),Final_Intermediate[Burmese_Consonants],0)),LEFT(BB213,3),
IF(ISNUMBER(MATCH(LEFT(BB213,2),Final_Intermediate[Burmese_Consonants],0)),LEFT(BB213,2),
IF(ISNUMBER(MATCH(LEFT(BB213,1),Final_Intermediate[Burmese_Consonants],0)),LEFT(BB213,1),
"")))))))))))))))</f>
        <v>#VALUE!</v>
      </c>
      <c r="AC21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3" t="e">
        <f>IF(AND(OR(BC213="။",BC213="၊"),LEN(BC213)=1),BC213,
IF(ISNUMBER(MATCH(LEFT(BC213,7),Final_modified_Intermediate[Burmese_Consonants],0)),LEFT(BC213,7),
IF(ISNUMBER(MATCH(LEFT(BC213,6),Final_modified_Intermediate[Burmese_Consonants],0)),LEFT(BC213,6),
IF(ISNUMBER(MATCH(LEFT(BC213,5),Final_modified_Intermediate[Burmese_Consonants],0)),LEFT(BC213,5),
IF(ISNUMBER(MATCH(LEFT(BC213,4),Final_modified_Intermediate[Burmese_Consonants],0)),LEFT(BC213,4),
IF(ISNUMBER(MATCH(LEFT(BC213,3),Final_modified_Intermediate[Burmese_Consonants],0)),LEFT(BC213,3),
IF(ISNUMBER(MATCH(LEFT(BC213,2),Final_modified_Intermediate[Burmese_Consonants],0)),LEFT(BC213,2),
IF(ISNUMBER(MATCH(LEFT(BC213,1),Final_modified_Intermediate[Burmese_Consonants],0)),LEFT(BC213,1),
IF(ISNUMBER(MATCH(LEFT(BC213,7),Final_Intermediate[Burmese_Consonants],0)),LEFT(BC213,7),
IF(ISNUMBER(MATCH(LEFT(BC213,6),Final_Intermediate[Burmese_Consonants],0)),LEFT(BC213,6),
IF(ISNUMBER(MATCH(LEFT(BC213,5),Final_Intermediate[Burmese_Consonants],0)),LEFT(BC213,5),
IF(ISNUMBER(MATCH(LEFT(BC213,4),Final_Intermediate[Burmese_Consonants],0)),LEFT(BC213,4),
IF(ISNUMBER(MATCH(LEFT(BC213,3),Final_Intermediate[Burmese_Consonants],0)),LEFT(BC213,3),
IF(ISNUMBER(MATCH(LEFT(BC213,2),Final_Intermediate[Burmese_Consonants],0)),LEFT(BC213,2),
IF(ISNUMBER(MATCH(LEFT(BC213,1),Final_Intermediate[Burmese_Consonants],0)),LEFT(BC213,1),
"")))))))))))))))</f>
        <v>#VALUE!</v>
      </c>
      <c r="AE21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3" t="e">
        <f>IF(AND(OR(BD213="။",BD213="၊"),LEN(BD213)=1),BD213,
IF(ISNUMBER(MATCH(LEFT(BD213,7),Final_modified_Intermediate[Burmese_Consonants],0)),LEFT(BD213,7),
IF(ISNUMBER(MATCH(LEFT(BD213,6),Final_modified_Intermediate[Burmese_Consonants],0)),LEFT(BD213,6),
IF(ISNUMBER(MATCH(LEFT(BD213,5),Final_modified_Intermediate[Burmese_Consonants],0)),LEFT(BD213,5),
IF(ISNUMBER(MATCH(LEFT(BD213,4),Final_modified_Intermediate[Burmese_Consonants],0)),LEFT(BD213,4),
IF(ISNUMBER(MATCH(LEFT(BD213,3),Final_modified_Intermediate[Burmese_Consonants],0)),LEFT(BD213,3),
IF(ISNUMBER(MATCH(LEFT(BD213,2),Final_modified_Intermediate[Burmese_Consonants],0)),LEFT(BD213,2),
IF(ISNUMBER(MATCH(LEFT(BD213,1),Final_modified_Intermediate[Burmese_Consonants],0)),LEFT(BD213,1),
IF(ISNUMBER(MATCH(LEFT(BD213,7),Final_Intermediate[Burmese_Consonants],0)),LEFT(BD213,7),
IF(ISNUMBER(MATCH(LEFT(BD213,6),Final_Intermediate[Burmese_Consonants],0)),LEFT(BD213,6),
IF(ISNUMBER(MATCH(LEFT(BD213,5),Final_Intermediate[Burmese_Consonants],0)),LEFT(BD213,5),
IF(ISNUMBER(MATCH(LEFT(BD213,4),Final_Intermediate[Burmese_Consonants],0)),LEFT(BD213,4),
IF(ISNUMBER(MATCH(LEFT(BD213,3),Final_Intermediate[Burmese_Consonants],0)),LEFT(BD213,3),
IF(ISNUMBER(MATCH(LEFT(BD213,2),Final_Intermediate[Burmese_Consonants],0)),LEFT(BD213,2),
IF(ISNUMBER(MATCH(LEFT(BD213,1),Final_Intermediate[Burmese_Consonants],0)),LEFT(BD213,1),
"")))))))))))))))</f>
        <v>#VALUE!</v>
      </c>
      <c r="AG213" t="e">
        <f>IF(AND(OR(BE213="။",BE213="၊"),LEN(BE213)=1),BE213,
IF(ISNUMBER(MATCH(LEFT(BE213,7),Final_modified_Intermediate[Burmese_Consonants],0)),LEFT(BE213,7),
IF(ISNUMBER(MATCH(LEFT(BE213,6),Final_modified_Intermediate[Burmese_Consonants],0)),LEFT(BE213,6),
IF(ISNUMBER(MATCH(LEFT(BE213,5),Final_modified_Intermediate[Burmese_Consonants],0)),LEFT(BE213,5),
IF(ISNUMBER(MATCH(LEFT(BE213,4),Final_modified_Intermediate[Burmese_Consonants],0)),LEFT(BE213,4),
IF(ISNUMBER(MATCH(LEFT(BE213,3),Final_modified_Intermediate[Burmese_Consonants],0)),LEFT(BE213,3),
IF(ISNUMBER(MATCH(LEFT(BE213,2),Final_modified_Intermediate[Burmese_Consonants],0)),LEFT(BE213,2),
IF(ISNUMBER(MATCH(LEFT(BE213,1),Final_modified_Intermediate[Burmese_Consonants],0)),LEFT(BE213,1),
IF(ISNUMBER(MATCH(LEFT(BE213,7),Final_Intermediate[Burmese_Consonants],0)),LEFT(BE213,7),
IF(ISNUMBER(MATCH(LEFT(BE213,6),Final_Intermediate[Burmese_Consonants],0)),LEFT(BE213,6),
IF(ISNUMBER(MATCH(LEFT(BE213,5),Final_Intermediate[Burmese_Consonants],0)),LEFT(BE213,5),
IF(ISNUMBER(MATCH(LEFT(BE213,4),Final_Intermediate[Burmese_Consonants],0)),LEFT(BE213,4),
IF(ISNUMBER(MATCH(LEFT(BE213,3),Final_Intermediate[Burmese_Consonants],0)),LEFT(BE213,3),
IF(ISNUMBER(MATCH(LEFT(BE213,2),Final_Intermediate[Burmese_Consonants],0)),LEFT(BE213,2),
IF(ISNUMBER(MATCH(LEFT(BE213,1),Final_Intermediate[Burmese_Consonants],0)),LEFT(BE213,1),
"")))))))))))))))</f>
        <v>#VALUE!</v>
      </c>
      <c r="AH213" t="e">
        <f>IF(AND(OR(BF213="။",BF213="၊"),LEN(BF213)=1),BF213,
IF(ISNUMBER(MATCH(LEFT(BF213,7),Final_modified_Intermediate[Burmese_Consonants],0)),LEFT(BF213,7),
IF(ISNUMBER(MATCH(LEFT(BF213,6),Final_modified_Intermediate[Burmese_Consonants],0)),LEFT(BF213,6),
IF(ISNUMBER(MATCH(LEFT(BF213,5),Final_modified_Intermediate[Burmese_Consonants],0)),LEFT(BF213,5),
IF(ISNUMBER(MATCH(LEFT(BF213,4),Final_modified_Intermediate[Burmese_Consonants],0)),LEFT(BF213,4),
IF(ISNUMBER(MATCH(LEFT(BF213,3),Final_modified_Intermediate[Burmese_Consonants],0)),LEFT(BF213,3),
IF(ISNUMBER(MATCH(LEFT(BF213,2),Final_modified_Intermediate[Burmese_Consonants],0)),LEFT(BF213,2),
IF(ISNUMBER(MATCH(LEFT(BF213,1),Final_modified_Intermediate[Burmese_Consonants],0)),LEFT(BF213,1),
IF(ISNUMBER(MATCH(LEFT(BF213,7),Final_Intermediate[Burmese_Consonants],0)),LEFT(BF213,7),
IF(ISNUMBER(MATCH(LEFT(BF213,6),Final_Intermediate[Burmese_Consonants],0)),LEFT(BF213,6),
IF(ISNUMBER(MATCH(LEFT(BF213,5),Final_Intermediate[Burmese_Consonants],0)),LEFT(BF213,5),
IF(ISNUMBER(MATCH(LEFT(BF213,4),Final_Intermediate[Burmese_Consonants],0)),LEFT(BF213,4),
IF(ISNUMBER(MATCH(LEFT(BF213,3),Final_Intermediate[Burmese_Consonants],0)),LEFT(BF213,3),
IF(ISNUMBER(MATCH(LEFT(BF213,2),Final_Intermediate[Burmese_Consonants],0)),LEFT(BF213,2),
IF(ISNUMBER(MATCH(LEFT(BF213,1),Final_Intermediate[Burmese_Consonants],0)),LEFT(BF213,1),
"")))))))))))))))</f>
        <v>#VALUE!</v>
      </c>
      <c r="AI213" t="e">
        <f>IF(AND(OR(BG213="။",BG213="၊"),LEN(BG213)=1),BG213,
IF(ISNUMBER(MATCH(LEFT(BG213,7),Final_modified_Intermediate[Burmese_Consonants],0)),LEFT(BG213,7),
IF(ISNUMBER(MATCH(LEFT(BG213,6),Final_modified_Intermediate[Burmese_Consonants],0)),LEFT(BG213,6),
IF(ISNUMBER(MATCH(LEFT(BG213,5),Final_modified_Intermediate[Burmese_Consonants],0)),LEFT(BG213,5),
IF(ISNUMBER(MATCH(LEFT(BG213,4),Final_modified_Intermediate[Burmese_Consonants],0)),LEFT(BG213,4),
IF(ISNUMBER(MATCH(LEFT(BG213,3),Final_modified_Intermediate[Burmese_Consonants],0)),LEFT(BG213,3),
IF(ISNUMBER(MATCH(LEFT(BG213,2),Final_modified_Intermediate[Burmese_Consonants],0)),LEFT(BG213,2),
IF(ISNUMBER(MATCH(LEFT(BG213,1),Final_modified_Intermediate[Burmese_Consonants],0)),LEFT(BG213,1),
IF(ISNUMBER(MATCH(LEFT(BG213,7),Final_Intermediate[Burmese_Consonants],0)),LEFT(BG213,7),
IF(ISNUMBER(MATCH(LEFT(BG213,6),Final_Intermediate[Burmese_Consonants],0)),LEFT(BG213,6),
IF(ISNUMBER(MATCH(LEFT(BG213,5),Final_Intermediate[Burmese_Consonants],0)),LEFT(BG213,5),
IF(ISNUMBER(MATCH(LEFT(BG213,4),Final_Intermediate[Burmese_Consonants],0)),LEFT(BG213,4),
IF(ISNUMBER(MATCH(LEFT(BG213,3),Final_Intermediate[Burmese_Consonants],0)),LEFT(BG213,3),
IF(ISNUMBER(MATCH(LEFT(BG213,2),Final_Intermediate[Burmese_Consonants],0)),LEFT(BG213,2),
IF(ISNUMBER(MATCH(LEFT(BG213,1),Final_Intermediate[Burmese_Consonants],0)),LEFT(BG213,1),
"")))))))))))))))</f>
        <v>#VALUE!</v>
      </c>
      <c r="AJ213" t="e">
        <f>IF(AND(OR(BH213="။",BH213="၊"),LEN(BH213)=1),BH213,
IF(ISNUMBER(MATCH(LEFT(BH213,7),Final_modified_Intermediate[Burmese_Consonants],0)),LEFT(BH213,7),
IF(ISNUMBER(MATCH(LEFT(BH213,6),Final_modified_Intermediate[Burmese_Consonants],0)),LEFT(BH213,6),
IF(ISNUMBER(MATCH(LEFT(BH213,5),Final_modified_Intermediate[Burmese_Consonants],0)),LEFT(BH213,5),
IF(ISNUMBER(MATCH(LEFT(BH213,4),Final_modified_Intermediate[Burmese_Consonants],0)),LEFT(BH213,4),
IF(ISNUMBER(MATCH(LEFT(BH213,3),Final_modified_Intermediate[Burmese_Consonants],0)),LEFT(BH213,3),
IF(ISNUMBER(MATCH(LEFT(BH213,2),Final_modified_Intermediate[Burmese_Consonants],0)),LEFT(BH213,2),
IF(ISNUMBER(MATCH(LEFT(BH213,1),Final_modified_Intermediate[Burmese_Consonants],0)),LEFT(BH213,1),
IF(ISNUMBER(MATCH(LEFT(BH213,7),Final_Intermediate[Burmese_Consonants],0)),LEFT(BH213,7),
IF(ISNUMBER(MATCH(LEFT(BH213,6),Final_Intermediate[Burmese_Consonants],0)),LEFT(BH213,6),
IF(ISNUMBER(MATCH(LEFT(BH213,5),Final_Intermediate[Burmese_Consonants],0)),LEFT(BH213,5),
IF(ISNUMBER(MATCH(LEFT(BH213,4),Final_Intermediate[Burmese_Consonants],0)),LEFT(BH213,4),
IF(ISNUMBER(MATCH(LEFT(BH213,3),Final_Intermediate[Burmese_Consonants],0)),LEFT(BH213,3),
IF(ISNUMBER(MATCH(LEFT(BH213,2),Final_Intermediate[Burmese_Consonants],0)),LEFT(BH213,2),
IF(ISNUMBER(MATCH(LEFT(BH213,1),Final_Intermediate[Burmese_Consonants],0)),LEFT(BH213,1),
"")))))))))))))))</f>
        <v>#VALUE!</v>
      </c>
      <c r="AK213" t="e">
        <f>IF(AND(OR(BI213="။",BI213="၊"),LEN(BI213)=1),BI213,
IF(ISNUMBER(MATCH(LEFT(BI213,7),Final_modified_Intermediate[Burmese_Consonants],0)),LEFT(BI213,7),
IF(ISNUMBER(MATCH(LEFT(BI213,6),Final_modified_Intermediate[Burmese_Consonants],0)),LEFT(BI213,6),
IF(ISNUMBER(MATCH(LEFT(BI213,5),Final_modified_Intermediate[Burmese_Consonants],0)),LEFT(BI213,5),
IF(ISNUMBER(MATCH(LEFT(BI213,4),Final_modified_Intermediate[Burmese_Consonants],0)),LEFT(BI213,4),
IF(ISNUMBER(MATCH(LEFT(BI213,3),Final_modified_Intermediate[Burmese_Consonants],0)),LEFT(BI213,3),
IF(ISNUMBER(MATCH(LEFT(BI213,2),Final_modified_Intermediate[Burmese_Consonants],0)),LEFT(BI213,2),
IF(ISNUMBER(MATCH(LEFT(BI213,1),Final_modified_Intermediate[Burmese_Consonants],0)),LEFT(BI213,1),
IF(ISNUMBER(MATCH(LEFT(BI213,7),Final_Intermediate[Burmese_Consonants],0)),LEFT(BI213,7),
IF(ISNUMBER(MATCH(LEFT(BI213,6),Final_Intermediate[Burmese_Consonants],0)),LEFT(BI213,6),
IF(ISNUMBER(MATCH(LEFT(BI213,5),Final_Intermediate[Burmese_Consonants],0)),LEFT(BI213,5),
IF(ISNUMBER(MATCH(LEFT(BI213,4),Final_Intermediate[Burmese_Consonants],0)),LEFT(BI213,4),
IF(ISNUMBER(MATCH(LEFT(BI213,3),Final_Intermediate[Burmese_Consonants],0)),LEFT(BI213,3),
IF(ISNUMBER(MATCH(LEFT(BI213,2),Final_Intermediate[Burmese_Consonants],0)),LEFT(BI213,2),
IF(ISNUMBER(MATCH(LEFT(BI213,1),Final_Intermediate[Burmese_Consonants],0)),LEFT(BI213,1),
"")))))))))))))))</f>
        <v>#VALUE!</v>
      </c>
      <c r="AL213" t="e">
        <f>IF(AND(OR(BJ213="။",BJ213="၊"),LEN(BJ213)=1),BJ213,
IF(ISNUMBER(MATCH(LEFT(BJ213,7),Final_modified_Intermediate[Burmese_Consonants],0)),LEFT(BJ213,7),
IF(ISNUMBER(MATCH(LEFT(BJ213,6),Final_modified_Intermediate[Burmese_Consonants],0)),LEFT(BJ213,6),
IF(ISNUMBER(MATCH(LEFT(BJ213,5),Final_modified_Intermediate[Burmese_Consonants],0)),LEFT(BJ213,5),
IF(ISNUMBER(MATCH(LEFT(BJ213,4),Final_modified_Intermediate[Burmese_Consonants],0)),LEFT(BJ213,4),
IF(ISNUMBER(MATCH(LEFT(BJ213,3),Final_modified_Intermediate[Burmese_Consonants],0)),LEFT(BJ213,3),
IF(ISNUMBER(MATCH(LEFT(BJ213,2),Final_modified_Intermediate[Burmese_Consonants],0)),LEFT(BJ213,2),
IF(ISNUMBER(MATCH(LEFT(BJ213,1),Final_modified_Intermediate[Burmese_Consonants],0)),LEFT(BJ213,1),
IF(ISNUMBER(MATCH(LEFT(BJ213,7),Final_Intermediate[Burmese_Consonants],0)),LEFT(BJ213,7),
IF(ISNUMBER(MATCH(LEFT(BJ213,6),Final_Intermediate[Burmese_Consonants],0)),LEFT(BJ213,6),
IF(ISNUMBER(MATCH(LEFT(BJ213,5),Final_Intermediate[Burmese_Consonants],0)),LEFT(BJ213,5),
IF(ISNUMBER(MATCH(LEFT(BJ213,4),Final_Intermediate[Burmese_Consonants],0)),LEFT(BJ213,4),
IF(ISNUMBER(MATCH(LEFT(BJ213,3),Final_Intermediate[Burmese_Consonants],0)),LEFT(BJ213,3),
IF(ISNUMBER(MATCH(LEFT(BJ213,2),Final_Intermediate[Burmese_Consonants],0)),LEFT(BJ213,2),
IF(ISNUMBER(MATCH(LEFT(BJ213,1),Final_Intermediate[Burmese_Consonants],0)),LEFT(BJ213,1),
"")))))))))))))))</f>
        <v>#VALUE!</v>
      </c>
      <c r="AN213" t="e">
        <f>Compiler_Burmese[[#This Row],[Sr. No.]]</f>
        <v>#REF!</v>
      </c>
      <c r="AO21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3" t="e">
        <f>[2]!Vocabulary_Burmese[[#This Row],[Sr. No.]]</f>
        <v>#REF!</v>
      </c>
      <c r="BA213" t="e">
        <f>IF(Raw_data_N2_Kanji[[#This Row],[Categorie]]&lt;&gt;"","",
IF(ISNUMBER(MATCH(V,Special_list[Burmese word],0)),"",
SUBSTITUTE(Raw_data_N2_Kanji[[#This Row],[Raw]]," ","")))</f>
        <v>#VALUE!</v>
      </c>
      <c r="BB213" t="e">
        <f>RIGHT(Segregate18[[#This Row],[UPGRADE]],LEN(Segregate18[[#This Row],[UPGRADE]])-LEN(Compiler_Burmese[[#This Row],[1]]))</f>
        <v>#VALUE!</v>
      </c>
      <c r="BC213" t="e">
        <f>RIGHT(Segregate18[[#This Row],[11]],LEN(Segregate18[[#This Row],[11]])-LEN(Compiler_Burmese[[#This Row],[2]]))</f>
        <v>#VALUE!</v>
      </c>
      <c r="BD213" t="e">
        <f>RIGHT(Segregate18[[#This Row],[21]],LEN(Segregate18[[#This Row],[21]])-LEN(Compiler_Burmese[[#This Row],[3]]))</f>
        <v>#VALUE!</v>
      </c>
      <c r="BE213" t="e">
        <f>RIGHT(Segregate18[[#This Row],[31]],LEN(Segregate18[[#This Row],[31]])-LEN(Compiler_Burmese[[#This Row],[4]]))</f>
        <v>#VALUE!</v>
      </c>
      <c r="BF213" t="e">
        <f>RIGHT(Segregate18[[#This Row],[41]],LEN(Segregate18[[#This Row],[41]])-LEN(Compiler_Burmese[[#This Row],[5]]))</f>
        <v>#VALUE!</v>
      </c>
      <c r="BG213" t="e">
        <f>RIGHT(Segregate18[[#This Row],[51]],LEN(Segregate18[[#This Row],[51]])-LEN(Compiler_Burmese[[#This Row],[6]]))</f>
        <v>#VALUE!</v>
      </c>
      <c r="BH213" t="e">
        <f>RIGHT(Segregate18[[#This Row],[61]],LEN(Segregate18[[#This Row],[61]])-LEN(Compiler_Burmese[[#This Row],[7]]))</f>
        <v>#VALUE!</v>
      </c>
      <c r="BI213" t="e">
        <f>RIGHT(Segregate18[[#This Row],[71]],LEN(Segregate18[[#This Row],[71]])-LEN(Compiler_Burmese[[#This Row],[8]]))</f>
        <v>#VALUE!</v>
      </c>
      <c r="BJ213" t="e">
        <f>RIGHT(Segregate18[[#This Row],[81]],LEN(Segregate18[[#This Row],[81]])-LEN(Compiler_Burmese[[#This Row],[9]]))</f>
        <v>#VALUE!</v>
      </c>
    </row>
    <row r="214" spans="25:62" ht="15" customHeight="1" x14ac:dyDescent="0.3">
      <c r="Y214" t="e">
        <f>Segregate18[[#This Row],[Sr. No.]]</f>
        <v>#REF!</v>
      </c>
      <c r="Z214" t="e">
        <f>IF(AND(OR(BA214="။",BA214="၊"),LEN(BA214)=1),BA214,
IF(ISNUMBER(MATCH(LEFT(BA214,7),Final_modified_Intermediate[Burmese_Consonants],0)),LEFT(BA214,7),
IF(ISNUMBER(MATCH(LEFT(BA214,6),Final_modified_Intermediate[Burmese_Consonants],0)),LEFT(BA214,6),
IF(ISNUMBER(MATCH(LEFT(BA214,5),Final_modified_Intermediate[Burmese_Consonants],0)),LEFT(BA214,5),
IF(ISNUMBER(MATCH(LEFT(BA214,4),Final_modified_Intermediate[Burmese_Consonants],0)),LEFT(BA214,4),
IF(ISNUMBER(MATCH(LEFT(BA214,3),Final_modified_Intermediate[Burmese_Consonants],0)),LEFT(BA214,3),
IF(ISNUMBER(MATCH(LEFT(BA214,2),Final_modified_Intermediate[Burmese_Consonants],0)),LEFT(BA214,2),
IF(ISNUMBER(MATCH(LEFT(BA214,1),Final_modified_Intermediate[Burmese_Consonants],0)),LEFT(BA214,1),
IF(ISNUMBER(MATCH(LEFT(BA214,7),Final_Intermediate[Burmese_Consonants],0)),LEFT(BA214,7),
IF(ISNUMBER(MATCH(LEFT(BA214,6),Final_Intermediate[Burmese_Consonants],0)),LEFT(BA214,6),
IF(ISNUMBER(MATCH(LEFT(BA214,5),Final_Intermediate[Burmese_Consonants],0)),LEFT(BA214,5),
IF(ISNUMBER(MATCH(LEFT(BA214,4),Final_Intermediate[Burmese_Consonants],0)),LEFT(BA214,4),
IF(ISNUMBER(MATCH(LEFT(BA214,3),Final_Intermediate[Burmese_Consonants],0)),LEFT(BA214,3),
IF(ISNUMBER(MATCH(LEFT(BA214,2),Final_Intermediate[Burmese_Consonants],0)),LEFT(BA214,2),
IF(ISNUMBER(MATCH(LEFT(BA214,1),Final_Intermediate[Burmese_Consonants],0)),LEFT(BA214,1),
"")))))))))))))))</f>
        <v>#VALUE!</v>
      </c>
      <c r="AA21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4" t="e">
        <f>IF(AND(OR(BB214="။",BB214="၊"),LEN(BB214)=1),BB214,
IF(ISNUMBER(MATCH(LEFT(BB214,7),Final_modified_Intermediate[Burmese_Consonants],0)),LEFT(BB214,7),
IF(ISNUMBER(MATCH(LEFT(BB214,6),Final_modified_Intermediate[Burmese_Consonants],0)),LEFT(BB214,6),
IF(ISNUMBER(MATCH(LEFT(BB214,5),Final_modified_Intermediate[Burmese_Consonants],0)),LEFT(BB214,5),
IF(ISNUMBER(MATCH(LEFT(BB214,4),Final_modified_Intermediate[Burmese_Consonants],0)),LEFT(BB214,4),
IF(ISNUMBER(MATCH(LEFT(BB214,3),Final_modified_Intermediate[Burmese_Consonants],0)),LEFT(BB214,3),
IF(ISNUMBER(MATCH(LEFT(BB214,2),Final_modified_Intermediate[Burmese_Consonants],0)),LEFT(BB214,2),
IF(ISNUMBER(MATCH(LEFT(BB214,1),Final_modified_Intermediate[Burmese_Consonants],0)),LEFT(BB214,1),
IF(ISNUMBER(MATCH(LEFT(BB214,7),Final_Intermediate[Burmese_Consonants],0)),LEFT(BB214,7),
IF(ISNUMBER(MATCH(LEFT(BB214,6),Final_Intermediate[Burmese_Consonants],0)),LEFT(BB214,6),
IF(ISNUMBER(MATCH(LEFT(BB214,5),Final_Intermediate[Burmese_Consonants],0)),LEFT(BB214,5),
IF(ISNUMBER(MATCH(LEFT(BB214,4),Final_Intermediate[Burmese_Consonants],0)),LEFT(BB214,4),
IF(ISNUMBER(MATCH(LEFT(BB214,3),Final_Intermediate[Burmese_Consonants],0)),LEFT(BB214,3),
IF(ISNUMBER(MATCH(LEFT(BB214,2),Final_Intermediate[Burmese_Consonants],0)),LEFT(BB214,2),
IF(ISNUMBER(MATCH(LEFT(BB214,1),Final_Intermediate[Burmese_Consonants],0)),LEFT(BB214,1),
"")))))))))))))))</f>
        <v>#VALUE!</v>
      </c>
      <c r="AC21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4" t="e">
        <f>IF(AND(OR(BC214="။",BC214="၊"),LEN(BC214)=1),BC214,
IF(ISNUMBER(MATCH(LEFT(BC214,7),Final_modified_Intermediate[Burmese_Consonants],0)),LEFT(BC214,7),
IF(ISNUMBER(MATCH(LEFT(BC214,6),Final_modified_Intermediate[Burmese_Consonants],0)),LEFT(BC214,6),
IF(ISNUMBER(MATCH(LEFT(BC214,5),Final_modified_Intermediate[Burmese_Consonants],0)),LEFT(BC214,5),
IF(ISNUMBER(MATCH(LEFT(BC214,4),Final_modified_Intermediate[Burmese_Consonants],0)),LEFT(BC214,4),
IF(ISNUMBER(MATCH(LEFT(BC214,3),Final_modified_Intermediate[Burmese_Consonants],0)),LEFT(BC214,3),
IF(ISNUMBER(MATCH(LEFT(BC214,2),Final_modified_Intermediate[Burmese_Consonants],0)),LEFT(BC214,2),
IF(ISNUMBER(MATCH(LEFT(BC214,1),Final_modified_Intermediate[Burmese_Consonants],0)),LEFT(BC214,1),
IF(ISNUMBER(MATCH(LEFT(BC214,7),Final_Intermediate[Burmese_Consonants],0)),LEFT(BC214,7),
IF(ISNUMBER(MATCH(LEFT(BC214,6),Final_Intermediate[Burmese_Consonants],0)),LEFT(BC214,6),
IF(ISNUMBER(MATCH(LEFT(BC214,5),Final_Intermediate[Burmese_Consonants],0)),LEFT(BC214,5),
IF(ISNUMBER(MATCH(LEFT(BC214,4),Final_Intermediate[Burmese_Consonants],0)),LEFT(BC214,4),
IF(ISNUMBER(MATCH(LEFT(BC214,3),Final_Intermediate[Burmese_Consonants],0)),LEFT(BC214,3),
IF(ISNUMBER(MATCH(LEFT(BC214,2),Final_Intermediate[Burmese_Consonants],0)),LEFT(BC214,2),
IF(ISNUMBER(MATCH(LEFT(BC214,1),Final_Intermediate[Burmese_Consonants],0)),LEFT(BC214,1),
"")))))))))))))))</f>
        <v>#VALUE!</v>
      </c>
      <c r="AE21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4" t="e">
        <f>IF(AND(OR(BD214="။",BD214="၊"),LEN(BD214)=1),BD214,
IF(ISNUMBER(MATCH(LEFT(BD214,7),Final_modified_Intermediate[Burmese_Consonants],0)),LEFT(BD214,7),
IF(ISNUMBER(MATCH(LEFT(BD214,6),Final_modified_Intermediate[Burmese_Consonants],0)),LEFT(BD214,6),
IF(ISNUMBER(MATCH(LEFT(BD214,5),Final_modified_Intermediate[Burmese_Consonants],0)),LEFT(BD214,5),
IF(ISNUMBER(MATCH(LEFT(BD214,4),Final_modified_Intermediate[Burmese_Consonants],0)),LEFT(BD214,4),
IF(ISNUMBER(MATCH(LEFT(BD214,3),Final_modified_Intermediate[Burmese_Consonants],0)),LEFT(BD214,3),
IF(ISNUMBER(MATCH(LEFT(BD214,2),Final_modified_Intermediate[Burmese_Consonants],0)),LEFT(BD214,2),
IF(ISNUMBER(MATCH(LEFT(BD214,1),Final_modified_Intermediate[Burmese_Consonants],0)),LEFT(BD214,1),
IF(ISNUMBER(MATCH(LEFT(BD214,7),Final_Intermediate[Burmese_Consonants],0)),LEFT(BD214,7),
IF(ISNUMBER(MATCH(LEFT(BD214,6),Final_Intermediate[Burmese_Consonants],0)),LEFT(BD214,6),
IF(ISNUMBER(MATCH(LEFT(BD214,5),Final_Intermediate[Burmese_Consonants],0)),LEFT(BD214,5),
IF(ISNUMBER(MATCH(LEFT(BD214,4),Final_Intermediate[Burmese_Consonants],0)),LEFT(BD214,4),
IF(ISNUMBER(MATCH(LEFT(BD214,3),Final_Intermediate[Burmese_Consonants],0)),LEFT(BD214,3),
IF(ISNUMBER(MATCH(LEFT(BD214,2),Final_Intermediate[Burmese_Consonants],0)),LEFT(BD214,2),
IF(ISNUMBER(MATCH(LEFT(BD214,1),Final_Intermediate[Burmese_Consonants],0)),LEFT(BD214,1),
"")))))))))))))))</f>
        <v>#VALUE!</v>
      </c>
      <c r="AG214" t="e">
        <f>IF(AND(OR(BE214="။",BE214="၊"),LEN(BE214)=1),BE214,
IF(ISNUMBER(MATCH(LEFT(BE214,7),Final_modified_Intermediate[Burmese_Consonants],0)),LEFT(BE214,7),
IF(ISNUMBER(MATCH(LEFT(BE214,6),Final_modified_Intermediate[Burmese_Consonants],0)),LEFT(BE214,6),
IF(ISNUMBER(MATCH(LEFT(BE214,5),Final_modified_Intermediate[Burmese_Consonants],0)),LEFT(BE214,5),
IF(ISNUMBER(MATCH(LEFT(BE214,4),Final_modified_Intermediate[Burmese_Consonants],0)),LEFT(BE214,4),
IF(ISNUMBER(MATCH(LEFT(BE214,3),Final_modified_Intermediate[Burmese_Consonants],0)),LEFT(BE214,3),
IF(ISNUMBER(MATCH(LEFT(BE214,2),Final_modified_Intermediate[Burmese_Consonants],0)),LEFT(BE214,2),
IF(ISNUMBER(MATCH(LEFT(BE214,1),Final_modified_Intermediate[Burmese_Consonants],0)),LEFT(BE214,1),
IF(ISNUMBER(MATCH(LEFT(BE214,7),Final_Intermediate[Burmese_Consonants],0)),LEFT(BE214,7),
IF(ISNUMBER(MATCH(LEFT(BE214,6),Final_Intermediate[Burmese_Consonants],0)),LEFT(BE214,6),
IF(ISNUMBER(MATCH(LEFT(BE214,5),Final_Intermediate[Burmese_Consonants],0)),LEFT(BE214,5),
IF(ISNUMBER(MATCH(LEFT(BE214,4),Final_Intermediate[Burmese_Consonants],0)),LEFT(BE214,4),
IF(ISNUMBER(MATCH(LEFT(BE214,3),Final_Intermediate[Burmese_Consonants],0)),LEFT(BE214,3),
IF(ISNUMBER(MATCH(LEFT(BE214,2),Final_Intermediate[Burmese_Consonants],0)),LEFT(BE214,2),
IF(ISNUMBER(MATCH(LEFT(BE214,1),Final_Intermediate[Burmese_Consonants],0)),LEFT(BE214,1),
"")))))))))))))))</f>
        <v>#VALUE!</v>
      </c>
      <c r="AH214" t="e">
        <f>IF(AND(OR(BF214="။",BF214="၊"),LEN(BF214)=1),BF214,
IF(ISNUMBER(MATCH(LEFT(BF214,7),Final_modified_Intermediate[Burmese_Consonants],0)),LEFT(BF214,7),
IF(ISNUMBER(MATCH(LEFT(BF214,6),Final_modified_Intermediate[Burmese_Consonants],0)),LEFT(BF214,6),
IF(ISNUMBER(MATCH(LEFT(BF214,5),Final_modified_Intermediate[Burmese_Consonants],0)),LEFT(BF214,5),
IF(ISNUMBER(MATCH(LEFT(BF214,4),Final_modified_Intermediate[Burmese_Consonants],0)),LEFT(BF214,4),
IF(ISNUMBER(MATCH(LEFT(BF214,3),Final_modified_Intermediate[Burmese_Consonants],0)),LEFT(BF214,3),
IF(ISNUMBER(MATCH(LEFT(BF214,2),Final_modified_Intermediate[Burmese_Consonants],0)),LEFT(BF214,2),
IF(ISNUMBER(MATCH(LEFT(BF214,1),Final_modified_Intermediate[Burmese_Consonants],0)),LEFT(BF214,1),
IF(ISNUMBER(MATCH(LEFT(BF214,7),Final_Intermediate[Burmese_Consonants],0)),LEFT(BF214,7),
IF(ISNUMBER(MATCH(LEFT(BF214,6),Final_Intermediate[Burmese_Consonants],0)),LEFT(BF214,6),
IF(ISNUMBER(MATCH(LEFT(BF214,5),Final_Intermediate[Burmese_Consonants],0)),LEFT(BF214,5),
IF(ISNUMBER(MATCH(LEFT(BF214,4),Final_Intermediate[Burmese_Consonants],0)),LEFT(BF214,4),
IF(ISNUMBER(MATCH(LEFT(BF214,3),Final_Intermediate[Burmese_Consonants],0)),LEFT(BF214,3),
IF(ISNUMBER(MATCH(LEFT(BF214,2),Final_Intermediate[Burmese_Consonants],0)),LEFT(BF214,2),
IF(ISNUMBER(MATCH(LEFT(BF214,1),Final_Intermediate[Burmese_Consonants],0)),LEFT(BF214,1),
"")))))))))))))))</f>
        <v>#VALUE!</v>
      </c>
      <c r="AI214" t="e">
        <f>IF(AND(OR(BG214="။",BG214="၊"),LEN(BG214)=1),BG214,
IF(ISNUMBER(MATCH(LEFT(BG214,7),Final_modified_Intermediate[Burmese_Consonants],0)),LEFT(BG214,7),
IF(ISNUMBER(MATCH(LEFT(BG214,6),Final_modified_Intermediate[Burmese_Consonants],0)),LEFT(BG214,6),
IF(ISNUMBER(MATCH(LEFT(BG214,5),Final_modified_Intermediate[Burmese_Consonants],0)),LEFT(BG214,5),
IF(ISNUMBER(MATCH(LEFT(BG214,4),Final_modified_Intermediate[Burmese_Consonants],0)),LEFT(BG214,4),
IF(ISNUMBER(MATCH(LEFT(BG214,3),Final_modified_Intermediate[Burmese_Consonants],0)),LEFT(BG214,3),
IF(ISNUMBER(MATCH(LEFT(BG214,2),Final_modified_Intermediate[Burmese_Consonants],0)),LEFT(BG214,2),
IF(ISNUMBER(MATCH(LEFT(BG214,1),Final_modified_Intermediate[Burmese_Consonants],0)),LEFT(BG214,1),
IF(ISNUMBER(MATCH(LEFT(BG214,7),Final_Intermediate[Burmese_Consonants],0)),LEFT(BG214,7),
IF(ISNUMBER(MATCH(LEFT(BG214,6),Final_Intermediate[Burmese_Consonants],0)),LEFT(BG214,6),
IF(ISNUMBER(MATCH(LEFT(BG214,5),Final_Intermediate[Burmese_Consonants],0)),LEFT(BG214,5),
IF(ISNUMBER(MATCH(LEFT(BG214,4),Final_Intermediate[Burmese_Consonants],0)),LEFT(BG214,4),
IF(ISNUMBER(MATCH(LEFT(BG214,3),Final_Intermediate[Burmese_Consonants],0)),LEFT(BG214,3),
IF(ISNUMBER(MATCH(LEFT(BG214,2),Final_Intermediate[Burmese_Consonants],0)),LEFT(BG214,2),
IF(ISNUMBER(MATCH(LEFT(BG214,1),Final_Intermediate[Burmese_Consonants],0)),LEFT(BG214,1),
"")))))))))))))))</f>
        <v>#VALUE!</v>
      </c>
      <c r="AJ214" t="e">
        <f>IF(AND(OR(BH214="။",BH214="၊"),LEN(BH214)=1),BH214,
IF(ISNUMBER(MATCH(LEFT(BH214,7),Final_modified_Intermediate[Burmese_Consonants],0)),LEFT(BH214,7),
IF(ISNUMBER(MATCH(LEFT(BH214,6),Final_modified_Intermediate[Burmese_Consonants],0)),LEFT(BH214,6),
IF(ISNUMBER(MATCH(LEFT(BH214,5),Final_modified_Intermediate[Burmese_Consonants],0)),LEFT(BH214,5),
IF(ISNUMBER(MATCH(LEFT(BH214,4),Final_modified_Intermediate[Burmese_Consonants],0)),LEFT(BH214,4),
IF(ISNUMBER(MATCH(LEFT(BH214,3),Final_modified_Intermediate[Burmese_Consonants],0)),LEFT(BH214,3),
IF(ISNUMBER(MATCH(LEFT(BH214,2),Final_modified_Intermediate[Burmese_Consonants],0)),LEFT(BH214,2),
IF(ISNUMBER(MATCH(LEFT(BH214,1),Final_modified_Intermediate[Burmese_Consonants],0)),LEFT(BH214,1),
IF(ISNUMBER(MATCH(LEFT(BH214,7),Final_Intermediate[Burmese_Consonants],0)),LEFT(BH214,7),
IF(ISNUMBER(MATCH(LEFT(BH214,6),Final_Intermediate[Burmese_Consonants],0)),LEFT(BH214,6),
IF(ISNUMBER(MATCH(LEFT(BH214,5),Final_Intermediate[Burmese_Consonants],0)),LEFT(BH214,5),
IF(ISNUMBER(MATCH(LEFT(BH214,4),Final_Intermediate[Burmese_Consonants],0)),LEFT(BH214,4),
IF(ISNUMBER(MATCH(LEFT(BH214,3),Final_Intermediate[Burmese_Consonants],0)),LEFT(BH214,3),
IF(ISNUMBER(MATCH(LEFT(BH214,2),Final_Intermediate[Burmese_Consonants],0)),LEFT(BH214,2),
IF(ISNUMBER(MATCH(LEFT(BH214,1),Final_Intermediate[Burmese_Consonants],0)),LEFT(BH214,1),
"")))))))))))))))</f>
        <v>#VALUE!</v>
      </c>
      <c r="AK214" t="e">
        <f>IF(AND(OR(BI214="။",BI214="၊"),LEN(BI214)=1),BI214,
IF(ISNUMBER(MATCH(LEFT(BI214,7),Final_modified_Intermediate[Burmese_Consonants],0)),LEFT(BI214,7),
IF(ISNUMBER(MATCH(LEFT(BI214,6),Final_modified_Intermediate[Burmese_Consonants],0)),LEFT(BI214,6),
IF(ISNUMBER(MATCH(LEFT(BI214,5),Final_modified_Intermediate[Burmese_Consonants],0)),LEFT(BI214,5),
IF(ISNUMBER(MATCH(LEFT(BI214,4),Final_modified_Intermediate[Burmese_Consonants],0)),LEFT(BI214,4),
IF(ISNUMBER(MATCH(LEFT(BI214,3),Final_modified_Intermediate[Burmese_Consonants],0)),LEFT(BI214,3),
IF(ISNUMBER(MATCH(LEFT(BI214,2),Final_modified_Intermediate[Burmese_Consonants],0)),LEFT(BI214,2),
IF(ISNUMBER(MATCH(LEFT(BI214,1),Final_modified_Intermediate[Burmese_Consonants],0)),LEFT(BI214,1),
IF(ISNUMBER(MATCH(LEFT(BI214,7),Final_Intermediate[Burmese_Consonants],0)),LEFT(BI214,7),
IF(ISNUMBER(MATCH(LEFT(BI214,6),Final_Intermediate[Burmese_Consonants],0)),LEFT(BI214,6),
IF(ISNUMBER(MATCH(LEFT(BI214,5),Final_Intermediate[Burmese_Consonants],0)),LEFT(BI214,5),
IF(ISNUMBER(MATCH(LEFT(BI214,4),Final_Intermediate[Burmese_Consonants],0)),LEFT(BI214,4),
IF(ISNUMBER(MATCH(LEFT(BI214,3),Final_Intermediate[Burmese_Consonants],0)),LEFT(BI214,3),
IF(ISNUMBER(MATCH(LEFT(BI214,2),Final_Intermediate[Burmese_Consonants],0)),LEFT(BI214,2),
IF(ISNUMBER(MATCH(LEFT(BI214,1),Final_Intermediate[Burmese_Consonants],0)),LEFT(BI214,1),
"")))))))))))))))</f>
        <v>#VALUE!</v>
      </c>
      <c r="AL214" t="e">
        <f>IF(AND(OR(BJ214="။",BJ214="၊"),LEN(BJ214)=1),BJ214,
IF(ISNUMBER(MATCH(LEFT(BJ214,7),Final_modified_Intermediate[Burmese_Consonants],0)),LEFT(BJ214,7),
IF(ISNUMBER(MATCH(LEFT(BJ214,6),Final_modified_Intermediate[Burmese_Consonants],0)),LEFT(BJ214,6),
IF(ISNUMBER(MATCH(LEFT(BJ214,5),Final_modified_Intermediate[Burmese_Consonants],0)),LEFT(BJ214,5),
IF(ISNUMBER(MATCH(LEFT(BJ214,4),Final_modified_Intermediate[Burmese_Consonants],0)),LEFT(BJ214,4),
IF(ISNUMBER(MATCH(LEFT(BJ214,3),Final_modified_Intermediate[Burmese_Consonants],0)),LEFT(BJ214,3),
IF(ISNUMBER(MATCH(LEFT(BJ214,2),Final_modified_Intermediate[Burmese_Consonants],0)),LEFT(BJ214,2),
IF(ISNUMBER(MATCH(LEFT(BJ214,1),Final_modified_Intermediate[Burmese_Consonants],0)),LEFT(BJ214,1),
IF(ISNUMBER(MATCH(LEFT(BJ214,7),Final_Intermediate[Burmese_Consonants],0)),LEFT(BJ214,7),
IF(ISNUMBER(MATCH(LEFT(BJ214,6),Final_Intermediate[Burmese_Consonants],0)),LEFT(BJ214,6),
IF(ISNUMBER(MATCH(LEFT(BJ214,5),Final_Intermediate[Burmese_Consonants],0)),LEFT(BJ214,5),
IF(ISNUMBER(MATCH(LEFT(BJ214,4),Final_Intermediate[Burmese_Consonants],0)),LEFT(BJ214,4),
IF(ISNUMBER(MATCH(LEFT(BJ214,3),Final_Intermediate[Burmese_Consonants],0)),LEFT(BJ214,3),
IF(ISNUMBER(MATCH(LEFT(BJ214,2),Final_Intermediate[Burmese_Consonants],0)),LEFT(BJ214,2),
IF(ISNUMBER(MATCH(LEFT(BJ214,1),Final_Intermediate[Burmese_Consonants],0)),LEFT(BJ214,1),
"")))))))))))))))</f>
        <v>#VALUE!</v>
      </c>
      <c r="AN214" t="e">
        <f>Compiler_Burmese[[#This Row],[Sr. No.]]</f>
        <v>#REF!</v>
      </c>
      <c r="AO21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4" t="e">
        <f>[2]!Vocabulary_Burmese[[#This Row],[Sr. No.]]</f>
        <v>#REF!</v>
      </c>
      <c r="BA214" t="e">
        <f>IF(Raw_data_N2_Kanji[[#This Row],[Categorie]]&lt;&gt;"","",
IF(ISNUMBER(MATCH(V,Special_list[Burmese word],0)),"",
SUBSTITUTE(Raw_data_N2_Kanji[[#This Row],[Raw]]," ","")))</f>
        <v>#VALUE!</v>
      </c>
      <c r="BB214" t="e">
        <f>RIGHT(Segregate18[[#This Row],[UPGRADE]],LEN(Segregate18[[#This Row],[UPGRADE]])-LEN(Compiler_Burmese[[#This Row],[1]]))</f>
        <v>#VALUE!</v>
      </c>
      <c r="BC214" t="e">
        <f>RIGHT(Segregate18[[#This Row],[11]],LEN(Segregate18[[#This Row],[11]])-LEN(Compiler_Burmese[[#This Row],[2]]))</f>
        <v>#VALUE!</v>
      </c>
      <c r="BD214" t="e">
        <f>RIGHT(Segregate18[[#This Row],[21]],LEN(Segregate18[[#This Row],[21]])-LEN(Compiler_Burmese[[#This Row],[3]]))</f>
        <v>#VALUE!</v>
      </c>
      <c r="BE214" t="e">
        <f>RIGHT(Segregate18[[#This Row],[31]],LEN(Segregate18[[#This Row],[31]])-LEN(Compiler_Burmese[[#This Row],[4]]))</f>
        <v>#VALUE!</v>
      </c>
      <c r="BF214" t="e">
        <f>RIGHT(Segregate18[[#This Row],[41]],LEN(Segregate18[[#This Row],[41]])-LEN(Compiler_Burmese[[#This Row],[5]]))</f>
        <v>#VALUE!</v>
      </c>
      <c r="BG214" t="e">
        <f>RIGHT(Segregate18[[#This Row],[51]],LEN(Segregate18[[#This Row],[51]])-LEN(Compiler_Burmese[[#This Row],[6]]))</f>
        <v>#VALUE!</v>
      </c>
      <c r="BH214" t="e">
        <f>RIGHT(Segregate18[[#This Row],[61]],LEN(Segregate18[[#This Row],[61]])-LEN(Compiler_Burmese[[#This Row],[7]]))</f>
        <v>#VALUE!</v>
      </c>
      <c r="BI214" t="e">
        <f>RIGHT(Segregate18[[#This Row],[71]],LEN(Segregate18[[#This Row],[71]])-LEN(Compiler_Burmese[[#This Row],[8]]))</f>
        <v>#VALUE!</v>
      </c>
      <c r="BJ214" t="e">
        <f>RIGHT(Segregate18[[#This Row],[81]],LEN(Segregate18[[#This Row],[81]])-LEN(Compiler_Burmese[[#This Row],[9]]))</f>
        <v>#VALUE!</v>
      </c>
    </row>
    <row r="215" spans="25:62" ht="15" customHeight="1" x14ac:dyDescent="0.3">
      <c r="Y215" t="e">
        <f>Segregate18[[#This Row],[Sr. No.]]</f>
        <v>#REF!</v>
      </c>
      <c r="Z215" t="e">
        <f>IF(AND(OR(BA215="။",BA215="၊"),LEN(BA215)=1),BA215,
IF(ISNUMBER(MATCH(LEFT(BA215,7),Final_modified_Intermediate[Burmese_Consonants],0)),LEFT(BA215,7),
IF(ISNUMBER(MATCH(LEFT(BA215,6),Final_modified_Intermediate[Burmese_Consonants],0)),LEFT(BA215,6),
IF(ISNUMBER(MATCH(LEFT(BA215,5),Final_modified_Intermediate[Burmese_Consonants],0)),LEFT(BA215,5),
IF(ISNUMBER(MATCH(LEFT(BA215,4),Final_modified_Intermediate[Burmese_Consonants],0)),LEFT(BA215,4),
IF(ISNUMBER(MATCH(LEFT(BA215,3),Final_modified_Intermediate[Burmese_Consonants],0)),LEFT(BA215,3),
IF(ISNUMBER(MATCH(LEFT(BA215,2),Final_modified_Intermediate[Burmese_Consonants],0)),LEFT(BA215,2),
IF(ISNUMBER(MATCH(LEFT(BA215,1),Final_modified_Intermediate[Burmese_Consonants],0)),LEFT(BA215,1),
IF(ISNUMBER(MATCH(LEFT(BA215,7),Final_Intermediate[Burmese_Consonants],0)),LEFT(BA215,7),
IF(ISNUMBER(MATCH(LEFT(BA215,6),Final_Intermediate[Burmese_Consonants],0)),LEFT(BA215,6),
IF(ISNUMBER(MATCH(LEFT(BA215,5),Final_Intermediate[Burmese_Consonants],0)),LEFT(BA215,5),
IF(ISNUMBER(MATCH(LEFT(BA215,4),Final_Intermediate[Burmese_Consonants],0)),LEFT(BA215,4),
IF(ISNUMBER(MATCH(LEFT(BA215,3),Final_Intermediate[Burmese_Consonants],0)),LEFT(BA215,3),
IF(ISNUMBER(MATCH(LEFT(BA215,2),Final_Intermediate[Burmese_Consonants],0)),LEFT(BA215,2),
IF(ISNUMBER(MATCH(LEFT(BA215,1),Final_Intermediate[Burmese_Consonants],0)),LEFT(BA215,1),
"")))))))))))))))</f>
        <v>#VALUE!</v>
      </c>
      <c r="AA21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5" t="e">
        <f>IF(AND(OR(BB215="။",BB215="၊"),LEN(BB215)=1),BB215,
IF(ISNUMBER(MATCH(LEFT(BB215,7),Final_modified_Intermediate[Burmese_Consonants],0)),LEFT(BB215,7),
IF(ISNUMBER(MATCH(LEFT(BB215,6),Final_modified_Intermediate[Burmese_Consonants],0)),LEFT(BB215,6),
IF(ISNUMBER(MATCH(LEFT(BB215,5),Final_modified_Intermediate[Burmese_Consonants],0)),LEFT(BB215,5),
IF(ISNUMBER(MATCH(LEFT(BB215,4),Final_modified_Intermediate[Burmese_Consonants],0)),LEFT(BB215,4),
IF(ISNUMBER(MATCH(LEFT(BB215,3),Final_modified_Intermediate[Burmese_Consonants],0)),LEFT(BB215,3),
IF(ISNUMBER(MATCH(LEFT(BB215,2),Final_modified_Intermediate[Burmese_Consonants],0)),LEFT(BB215,2),
IF(ISNUMBER(MATCH(LEFT(BB215,1),Final_modified_Intermediate[Burmese_Consonants],0)),LEFT(BB215,1),
IF(ISNUMBER(MATCH(LEFT(BB215,7),Final_Intermediate[Burmese_Consonants],0)),LEFT(BB215,7),
IF(ISNUMBER(MATCH(LEFT(BB215,6),Final_Intermediate[Burmese_Consonants],0)),LEFT(BB215,6),
IF(ISNUMBER(MATCH(LEFT(BB215,5),Final_Intermediate[Burmese_Consonants],0)),LEFT(BB215,5),
IF(ISNUMBER(MATCH(LEFT(BB215,4),Final_Intermediate[Burmese_Consonants],0)),LEFT(BB215,4),
IF(ISNUMBER(MATCH(LEFT(BB215,3),Final_Intermediate[Burmese_Consonants],0)),LEFT(BB215,3),
IF(ISNUMBER(MATCH(LEFT(BB215,2),Final_Intermediate[Burmese_Consonants],0)),LEFT(BB215,2),
IF(ISNUMBER(MATCH(LEFT(BB215,1),Final_Intermediate[Burmese_Consonants],0)),LEFT(BB215,1),
"")))))))))))))))</f>
        <v>#VALUE!</v>
      </c>
      <c r="AC21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5" t="e">
        <f>IF(AND(OR(BC215="။",BC215="၊"),LEN(BC215)=1),BC215,
IF(ISNUMBER(MATCH(LEFT(BC215,7),Final_modified_Intermediate[Burmese_Consonants],0)),LEFT(BC215,7),
IF(ISNUMBER(MATCH(LEFT(BC215,6),Final_modified_Intermediate[Burmese_Consonants],0)),LEFT(BC215,6),
IF(ISNUMBER(MATCH(LEFT(BC215,5),Final_modified_Intermediate[Burmese_Consonants],0)),LEFT(BC215,5),
IF(ISNUMBER(MATCH(LEFT(BC215,4),Final_modified_Intermediate[Burmese_Consonants],0)),LEFT(BC215,4),
IF(ISNUMBER(MATCH(LEFT(BC215,3),Final_modified_Intermediate[Burmese_Consonants],0)),LEFT(BC215,3),
IF(ISNUMBER(MATCH(LEFT(BC215,2),Final_modified_Intermediate[Burmese_Consonants],0)),LEFT(BC215,2),
IF(ISNUMBER(MATCH(LEFT(BC215,1),Final_modified_Intermediate[Burmese_Consonants],0)),LEFT(BC215,1),
IF(ISNUMBER(MATCH(LEFT(BC215,7),Final_Intermediate[Burmese_Consonants],0)),LEFT(BC215,7),
IF(ISNUMBER(MATCH(LEFT(BC215,6),Final_Intermediate[Burmese_Consonants],0)),LEFT(BC215,6),
IF(ISNUMBER(MATCH(LEFT(BC215,5),Final_Intermediate[Burmese_Consonants],0)),LEFT(BC215,5),
IF(ISNUMBER(MATCH(LEFT(BC215,4),Final_Intermediate[Burmese_Consonants],0)),LEFT(BC215,4),
IF(ISNUMBER(MATCH(LEFT(BC215,3),Final_Intermediate[Burmese_Consonants],0)),LEFT(BC215,3),
IF(ISNUMBER(MATCH(LEFT(BC215,2),Final_Intermediate[Burmese_Consonants],0)),LEFT(BC215,2),
IF(ISNUMBER(MATCH(LEFT(BC215,1),Final_Intermediate[Burmese_Consonants],0)),LEFT(BC215,1),
"")))))))))))))))</f>
        <v>#VALUE!</v>
      </c>
      <c r="AE21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5" t="e">
        <f>IF(AND(OR(BD215="။",BD215="၊"),LEN(BD215)=1),BD215,
IF(ISNUMBER(MATCH(LEFT(BD215,7),Final_modified_Intermediate[Burmese_Consonants],0)),LEFT(BD215,7),
IF(ISNUMBER(MATCH(LEFT(BD215,6),Final_modified_Intermediate[Burmese_Consonants],0)),LEFT(BD215,6),
IF(ISNUMBER(MATCH(LEFT(BD215,5),Final_modified_Intermediate[Burmese_Consonants],0)),LEFT(BD215,5),
IF(ISNUMBER(MATCH(LEFT(BD215,4),Final_modified_Intermediate[Burmese_Consonants],0)),LEFT(BD215,4),
IF(ISNUMBER(MATCH(LEFT(BD215,3),Final_modified_Intermediate[Burmese_Consonants],0)),LEFT(BD215,3),
IF(ISNUMBER(MATCH(LEFT(BD215,2),Final_modified_Intermediate[Burmese_Consonants],0)),LEFT(BD215,2),
IF(ISNUMBER(MATCH(LEFT(BD215,1),Final_modified_Intermediate[Burmese_Consonants],0)),LEFT(BD215,1),
IF(ISNUMBER(MATCH(LEFT(BD215,7),Final_Intermediate[Burmese_Consonants],0)),LEFT(BD215,7),
IF(ISNUMBER(MATCH(LEFT(BD215,6),Final_Intermediate[Burmese_Consonants],0)),LEFT(BD215,6),
IF(ISNUMBER(MATCH(LEFT(BD215,5),Final_Intermediate[Burmese_Consonants],0)),LEFT(BD215,5),
IF(ISNUMBER(MATCH(LEFT(BD215,4),Final_Intermediate[Burmese_Consonants],0)),LEFT(BD215,4),
IF(ISNUMBER(MATCH(LEFT(BD215,3),Final_Intermediate[Burmese_Consonants],0)),LEFT(BD215,3),
IF(ISNUMBER(MATCH(LEFT(BD215,2),Final_Intermediate[Burmese_Consonants],0)),LEFT(BD215,2),
IF(ISNUMBER(MATCH(LEFT(BD215,1),Final_Intermediate[Burmese_Consonants],0)),LEFT(BD215,1),
"")))))))))))))))</f>
        <v>#VALUE!</v>
      </c>
      <c r="AG215" t="e">
        <f>IF(AND(OR(BE215="။",BE215="၊"),LEN(BE215)=1),BE215,
IF(ISNUMBER(MATCH(LEFT(BE215,7),Final_modified_Intermediate[Burmese_Consonants],0)),LEFT(BE215,7),
IF(ISNUMBER(MATCH(LEFT(BE215,6),Final_modified_Intermediate[Burmese_Consonants],0)),LEFT(BE215,6),
IF(ISNUMBER(MATCH(LEFT(BE215,5),Final_modified_Intermediate[Burmese_Consonants],0)),LEFT(BE215,5),
IF(ISNUMBER(MATCH(LEFT(BE215,4),Final_modified_Intermediate[Burmese_Consonants],0)),LEFT(BE215,4),
IF(ISNUMBER(MATCH(LEFT(BE215,3),Final_modified_Intermediate[Burmese_Consonants],0)),LEFT(BE215,3),
IF(ISNUMBER(MATCH(LEFT(BE215,2),Final_modified_Intermediate[Burmese_Consonants],0)),LEFT(BE215,2),
IF(ISNUMBER(MATCH(LEFT(BE215,1),Final_modified_Intermediate[Burmese_Consonants],0)),LEFT(BE215,1),
IF(ISNUMBER(MATCH(LEFT(BE215,7),Final_Intermediate[Burmese_Consonants],0)),LEFT(BE215,7),
IF(ISNUMBER(MATCH(LEFT(BE215,6),Final_Intermediate[Burmese_Consonants],0)),LEFT(BE215,6),
IF(ISNUMBER(MATCH(LEFT(BE215,5),Final_Intermediate[Burmese_Consonants],0)),LEFT(BE215,5),
IF(ISNUMBER(MATCH(LEFT(BE215,4),Final_Intermediate[Burmese_Consonants],0)),LEFT(BE215,4),
IF(ISNUMBER(MATCH(LEFT(BE215,3),Final_Intermediate[Burmese_Consonants],0)),LEFT(BE215,3),
IF(ISNUMBER(MATCH(LEFT(BE215,2),Final_Intermediate[Burmese_Consonants],0)),LEFT(BE215,2),
IF(ISNUMBER(MATCH(LEFT(BE215,1),Final_Intermediate[Burmese_Consonants],0)),LEFT(BE215,1),
"")))))))))))))))</f>
        <v>#VALUE!</v>
      </c>
      <c r="AH215" t="e">
        <f>IF(AND(OR(BF215="။",BF215="၊"),LEN(BF215)=1),BF215,
IF(ISNUMBER(MATCH(LEFT(BF215,7),Final_modified_Intermediate[Burmese_Consonants],0)),LEFT(BF215,7),
IF(ISNUMBER(MATCH(LEFT(BF215,6),Final_modified_Intermediate[Burmese_Consonants],0)),LEFT(BF215,6),
IF(ISNUMBER(MATCH(LEFT(BF215,5),Final_modified_Intermediate[Burmese_Consonants],0)),LEFT(BF215,5),
IF(ISNUMBER(MATCH(LEFT(BF215,4),Final_modified_Intermediate[Burmese_Consonants],0)),LEFT(BF215,4),
IF(ISNUMBER(MATCH(LEFT(BF215,3),Final_modified_Intermediate[Burmese_Consonants],0)),LEFT(BF215,3),
IF(ISNUMBER(MATCH(LEFT(BF215,2),Final_modified_Intermediate[Burmese_Consonants],0)),LEFT(BF215,2),
IF(ISNUMBER(MATCH(LEFT(BF215,1),Final_modified_Intermediate[Burmese_Consonants],0)),LEFT(BF215,1),
IF(ISNUMBER(MATCH(LEFT(BF215,7),Final_Intermediate[Burmese_Consonants],0)),LEFT(BF215,7),
IF(ISNUMBER(MATCH(LEFT(BF215,6),Final_Intermediate[Burmese_Consonants],0)),LEFT(BF215,6),
IF(ISNUMBER(MATCH(LEFT(BF215,5),Final_Intermediate[Burmese_Consonants],0)),LEFT(BF215,5),
IF(ISNUMBER(MATCH(LEFT(BF215,4),Final_Intermediate[Burmese_Consonants],0)),LEFT(BF215,4),
IF(ISNUMBER(MATCH(LEFT(BF215,3),Final_Intermediate[Burmese_Consonants],0)),LEFT(BF215,3),
IF(ISNUMBER(MATCH(LEFT(BF215,2),Final_Intermediate[Burmese_Consonants],0)),LEFT(BF215,2),
IF(ISNUMBER(MATCH(LEFT(BF215,1),Final_Intermediate[Burmese_Consonants],0)),LEFT(BF215,1),
"")))))))))))))))</f>
        <v>#VALUE!</v>
      </c>
      <c r="AI215" t="e">
        <f>IF(AND(OR(BG215="။",BG215="၊"),LEN(BG215)=1),BG215,
IF(ISNUMBER(MATCH(LEFT(BG215,7),Final_modified_Intermediate[Burmese_Consonants],0)),LEFT(BG215,7),
IF(ISNUMBER(MATCH(LEFT(BG215,6),Final_modified_Intermediate[Burmese_Consonants],0)),LEFT(BG215,6),
IF(ISNUMBER(MATCH(LEFT(BG215,5),Final_modified_Intermediate[Burmese_Consonants],0)),LEFT(BG215,5),
IF(ISNUMBER(MATCH(LEFT(BG215,4),Final_modified_Intermediate[Burmese_Consonants],0)),LEFT(BG215,4),
IF(ISNUMBER(MATCH(LEFT(BG215,3),Final_modified_Intermediate[Burmese_Consonants],0)),LEFT(BG215,3),
IF(ISNUMBER(MATCH(LEFT(BG215,2),Final_modified_Intermediate[Burmese_Consonants],0)),LEFT(BG215,2),
IF(ISNUMBER(MATCH(LEFT(BG215,1),Final_modified_Intermediate[Burmese_Consonants],0)),LEFT(BG215,1),
IF(ISNUMBER(MATCH(LEFT(BG215,7),Final_Intermediate[Burmese_Consonants],0)),LEFT(BG215,7),
IF(ISNUMBER(MATCH(LEFT(BG215,6),Final_Intermediate[Burmese_Consonants],0)),LEFT(BG215,6),
IF(ISNUMBER(MATCH(LEFT(BG215,5),Final_Intermediate[Burmese_Consonants],0)),LEFT(BG215,5),
IF(ISNUMBER(MATCH(LEFT(BG215,4),Final_Intermediate[Burmese_Consonants],0)),LEFT(BG215,4),
IF(ISNUMBER(MATCH(LEFT(BG215,3),Final_Intermediate[Burmese_Consonants],0)),LEFT(BG215,3),
IF(ISNUMBER(MATCH(LEFT(BG215,2),Final_Intermediate[Burmese_Consonants],0)),LEFT(BG215,2),
IF(ISNUMBER(MATCH(LEFT(BG215,1),Final_Intermediate[Burmese_Consonants],0)),LEFT(BG215,1),
"")))))))))))))))</f>
        <v>#VALUE!</v>
      </c>
      <c r="AJ215" t="e">
        <f>IF(AND(OR(BH215="။",BH215="၊"),LEN(BH215)=1),BH215,
IF(ISNUMBER(MATCH(LEFT(BH215,7),Final_modified_Intermediate[Burmese_Consonants],0)),LEFT(BH215,7),
IF(ISNUMBER(MATCH(LEFT(BH215,6),Final_modified_Intermediate[Burmese_Consonants],0)),LEFT(BH215,6),
IF(ISNUMBER(MATCH(LEFT(BH215,5),Final_modified_Intermediate[Burmese_Consonants],0)),LEFT(BH215,5),
IF(ISNUMBER(MATCH(LEFT(BH215,4),Final_modified_Intermediate[Burmese_Consonants],0)),LEFT(BH215,4),
IF(ISNUMBER(MATCH(LEFT(BH215,3),Final_modified_Intermediate[Burmese_Consonants],0)),LEFT(BH215,3),
IF(ISNUMBER(MATCH(LEFT(BH215,2),Final_modified_Intermediate[Burmese_Consonants],0)),LEFT(BH215,2),
IF(ISNUMBER(MATCH(LEFT(BH215,1),Final_modified_Intermediate[Burmese_Consonants],0)),LEFT(BH215,1),
IF(ISNUMBER(MATCH(LEFT(BH215,7),Final_Intermediate[Burmese_Consonants],0)),LEFT(BH215,7),
IF(ISNUMBER(MATCH(LEFT(BH215,6),Final_Intermediate[Burmese_Consonants],0)),LEFT(BH215,6),
IF(ISNUMBER(MATCH(LEFT(BH215,5),Final_Intermediate[Burmese_Consonants],0)),LEFT(BH215,5),
IF(ISNUMBER(MATCH(LEFT(BH215,4),Final_Intermediate[Burmese_Consonants],0)),LEFT(BH215,4),
IF(ISNUMBER(MATCH(LEFT(BH215,3),Final_Intermediate[Burmese_Consonants],0)),LEFT(BH215,3),
IF(ISNUMBER(MATCH(LEFT(BH215,2),Final_Intermediate[Burmese_Consonants],0)),LEFT(BH215,2),
IF(ISNUMBER(MATCH(LEFT(BH215,1),Final_Intermediate[Burmese_Consonants],0)),LEFT(BH215,1),
"")))))))))))))))</f>
        <v>#VALUE!</v>
      </c>
      <c r="AK215" t="e">
        <f>IF(AND(OR(BI215="။",BI215="၊"),LEN(BI215)=1),BI215,
IF(ISNUMBER(MATCH(LEFT(BI215,7),Final_modified_Intermediate[Burmese_Consonants],0)),LEFT(BI215,7),
IF(ISNUMBER(MATCH(LEFT(BI215,6),Final_modified_Intermediate[Burmese_Consonants],0)),LEFT(BI215,6),
IF(ISNUMBER(MATCH(LEFT(BI215,5),Final_modified_Intermediate[Burmese_Consonants],0)),LEFT(BI215,5),
IF(ISNUMBER(MATCH(LEFT(BI215,4),Final_modified_Intermediate[Burmese_Consonants],0)),LEFT(BI215,4),
IF(ISNUMBER(MATCH(LEFT(BI215,3),Final_modified_Intermediate[Burmese_Consonants],0)),LEFT(BI215,3),
IF(ISNUMBER(MATCH(LEFT(BI215,2),Final_modified_Intermediate[Burmese_Consonants],0)),LEFT(BI215,2),
IF(ISNUMBER(MATCH(LEFT(BI215,1),Final_modified_Intermediate[Burmese_Consonants],0)),LEFT(BI215,1),
IF(ISNUMBER(MATCH(LEFT(BI215,7),Final_Intermediate[Burmese_Consonants],0)),LEFT(BI215,7),
IF(ISNUMBER(MATCH(LEFT(BI215,6),Final_Intermediate[Burmese_Consonants],0)),LEFT(BI215,6),
IF(ISNUMBER(MATCH(LEFT(BI215,5),Final_Intermediate[Burmese_Consonants],0)),LEFT(BI215,5),
IF(ISNUMBER(MATCH(LEFT(BI215,4),Final_Intermediate[Burmese_Consonants],0)),LEFT(BI215,4),
IF(ISNUMBER(MATCH(LEFT(BI215,3),Final_Intermediate[Burmese_Consonants],0)),LEFT(BI215,3),
IF(ISNUMBER(MATCH(LEFT(BI215,2),Final_Intermediate[Burmese_Consonants],0)),LEFT(BI215,2),
IF(ISNUMBER(MATCH(LEFT(BI215,1),Final_Intermediate[Burmese_Consonants],0)),LEFT(BI215,1),
"")))))))))))))))</f>
        <v>#VALUE!</v>
      </c>
      <c r="AL215" t="e">
        <f>IF(AND(OR(BJ215="။",BJ215="၊"),LEN(BJ215)=1),BJ215,
IF(ISNUMBER(MATCH(LEFT(BJ215,7),Final_modified_Intermediate[Burmese_Consonants],0)),LEFT(BJ215,7),
IF(ISNUMBER(MATCH(LEFT(BJ215,6),Final_modified_Intermediate[Burmese_Consonants],0)),LEFT(BJ215,6),
IF(ISNUMBER(MATCH(LEFT(BJ215,5),Final_modified_Intermediate[Burmese_Consonants],0)),LEFT(BJ215,5),
IF(ISNUMBER(MATCH(LEFT(BJ215,4),Final_modified_Intermediate[Burmese_Consonants],0)),LEFT(BJ215,4),
IF(ISNUMBER(MATCH(LEFT(BJ215,3),Final_modified_Intermediate[Burmese_Consonants],0)),LEFT(BJ215,3),
IF(ISNUMBER(MATCH(LEFT(BJ215,2),Final_modified_Intermediate[Burmese_Consonants],0)),LEFT(BJ215,2),
IF(ISNUMBER(MATCH(LEFT(BJ215,1),Final_modified_Intermediate[Burmese_Consonants],0)),LEFT(BJ215,1),
IF(ISNUMBER(MATCH(LEFT(BJ215,7),Final_Intermediate[Burmese_Consonants],0)),LEFT(BJ215,7),
IF(ISNUMBER(MATCH(LEFT(BJ215,6),Final_Intermediate[Burmese_Consonants],0)),LEFT(BJ215,6),
IF(ISNUMBER(MATCH(LEFT(BJ215,5),Final_Intermediate[Burmese_Consonants],0)),LEFT(BJ215,5),
IF(ISNUMBER(MATCH(LEFT(BJ215,4),Final_Intermediate[Burmese_Consonants],0)),LEFT(BJ215,4),
IF(ISNUMBER(MATCH(LEFT(BJ215,3),Final_Intermediate[Burmese_Consonants],0)),LEFT(BJ215,3),
IF(ISNUMBER(MATCH(LEFT(BJ215,2),Final_Intermediate[Burmese_Consonants],0)),LEFT(BJ215,2),
IF(ISNUMBER(MATCH(LEFT(BJ215,1),Final_Intermediate[Burmese_Consonants],0)),LEFT(BJ215,1),
"")))))))))))))))</f>
        <v>#VALUE!</v>
      </c>
      <c r="AN215" t="e">
        <f>Compiler_Burmese[[#This Row],[Sr. No.]]</f>
        <v>#REF!</v>
      </c>
      <c r="AO21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5" t="e">
        <f>[2]!Vocabulary_Burmese[[#This Row],[Sr. No.]]</f>
        <v>#REF!</v>
      </c>
      <c r="BA215" t="e">
        <f>IF(Raw_data_N2_Kanji[[#This Row],[Categorie]]&lt;&gt;"","",
IF(ISNUMBER(MATCH(V,Special_list[Burmese word],0)),"",
SUBSTITUTE(Raw_data_N2_Kanji[[#This Row],[Raw]]," ","")))</f>
        <v>#VALUE!</v>
      </c>
      <c r="BB215" t="e">
        <f>RIGHT(Segregate18[[#This Row],[UPGRADE]],LEN(Segregate18[[#This Row],[UPGRADE]])-LEN(Compiler_Burmese[[#This Row],[1]]))</f>
        <v>#VALUE!</v>
      </c>
      <c r="BC215" t="e">
        <f>RIGHT(Segregate18[[#This Row],[11]],LEN(Segregate18[[#This Row],[11]])-LEN(Compiler_Burmese[[#This Row],[2]]))</f>
        <v>#VALUE!</v>
      </c>
      <c r="BD215" t="e">
        <f>RIGHT(Segregate18[[#This Row],[21]],LEN(Segregate18[[#This Row],[21]])-LEN(Compiler_Burmese[[#This Row],[3]]))</f>
        <v>#VALUE!</v>
      </c>
      <c r="BE215" t="e">
        <f>RIGHT(Segregate18[[#This Row],[31]],LEN(Segregate18[[#This Row],[31]])-LEN(Compiler_Burmese[[#This Row],[4]]))</f>
        <v>#VALUE!</v>
      </c>
      <c r="BF215" t="e">
        <f>RIGHT(Segregate18[[#This Row],[41]],LEN(Segregate18[[#This Row],[41]])-LEN(Compiler_Burmese[[#This Row],[5]]))</f>
        <v>#VALUE!</v>
      </c>
      <c r="BG215" t="e">
        <f>RIGHT(Segregate18[[#This Row],[51]],LEN(Segregate18[[#This Row],[51]])-LEN(Compiler_Burmese[[#This Row],[6]]))</f>
        <v>#VALUE!</v>
      </c>
      <c r="BH215" t="e">
        <f>RIGHT(Segregate18[[#This Row],[61]],LEN(Segregate18[[#This Row],[61]])-LEN(Compiler_Burmese[[#This Row],[7]]))</f>
        <v>#VALUE!</v>
      </c>
      <c r="BI215" t="e">
        <f>RIGHT(Segregate18[[#This Row],[71]],LEN(Segregate18[[#This Row],[71]])-LEN(Compiler_Burmese[[#This Row],[8]]))</f>
        <v>#VALUE!</v>
      </c>
      <c r="BJ215" t="e">
        <f>RIGHT(Segregate18[[#This Row],[81]],LEN(Segregate18[[#This Row],[81]])-LEN(Compiler_Burmese[[#This Row],[9]]))</f>
        <v>#VALUE!</v>
      </c>
    </row>
    <row r="216" spans="25:62" ht="15" customHeight="1" x14ac:dyDescent="0.3">
      <c r="Y216" t="e">
        <f>Segregate18[[#This Row],[Sr. No.]]</f>
        <v>#REF!</v>
      </c>
      <c r="Z216" t="e">
        <f>IF(AND(OR(BA216="။",BA216="၊"),LEN(BA216)=1),BA216,
IF(ISNUMBER(MATCH(LEFT(BA216,7),Final_modified_Intermediate[Burmese_Consonants],0)),LEFT(BA216,7),
IF(ISNUMBER(MATCH(LEFT(BA216,6),Final_modified_Intermediate[Burmese_Consonants],0)),LEFT(BA216,6),
IF(ISNUMBER(MATCH(LEFT(BA216,5),Final_modified_Intermediate[Burmese_Consonants],0)),LEFT(BA216,5),
IF(ISNUMBER(MATCH(LEFT(BA216,4),Final_modified_Intermediate[Burmese_Consonants],0)),LEFT(BA216,4),
IF(ISNUMBER(MATCH(LEFT(BA216,3),Final_modified_Intermediate[Burmese_Consonants],0)),LEFT(BA216,3),
IF(ISNUMBER(MATCH(LEFT(BA216,2),Final_modified_Intermediate[Burmese_Consonants],0)),LEFT(BA216,2),
IF(ISNUMBER(MATCH(LEFT(BA216,1),Final_modified_Intermediate[Burmese_Consonants],0)),LEFT(BA216,1),
IF(ISNUMBER(MATCH(LEFT(BA216,7),Final_Intermediate[Burmese_Consonants],0)),LEFT(BA216,7),
IF(ISNUMBER(MATCH(LEFT(BA216,6),Final_Intermediate[Burmese_Consonants],0)),LEFT(BA216,6),
IF(ISNUMBER(MATCH(LEFT(BA216,5),Final_Intermediate[Burmese_Consonants],0)),LEFT(BA216,5),
IF(ISNUMBER(MATCH(LEFT(BA216,4),Final_Intermediate[Burmese_Consonants],0)),LEFT(BA216,4),
IF(ISNUMBER(MATCH(LEFT(BA216,3),Final_Intermediate[Burmese_Consonants],0)),LEFT(BA216,3),
IF(ISNUMBER(MATCH(LEFT(BA216,2),Final_Intermediate[Burmese_Consonants],0)),LEFT(BA216,2),
IF(ISNUMBER(MATCH(LEFT(BA216,1),Final_Intermediate[Burmese_Consonants],0)),LEFT(BA216,1),
"")))))))))))))))</f>
        <v>#VALUE!</v>
      </c>
      <c r="AA21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6" t="e">
        <f>IF(AND(OR(BB216="။",BB216="၊"),LEN(BB216)=1),BB216,
IF(ISNUMBER(MATCH(LEFT(BB216,7),Final_modified_Intermediate[Burmese_Consonants],0)),LEFT(BB216,7),
IF(ISNUMBER(MATCH(LEFT(BB216,6),Final_modified_Intermediate[Burmese_Consonants],0)),LEFT(BB216,6),
IF(ISNUMBER(MATCH(LEFT(BB216,5),Final_modified_Intermediate[Burmese_Consonants],0)),LEFT(BB216,5),
IF(ISNUMBER(MATCH(LEFT(BB216,4),Final_modified_Intermediate[Burmese_Consonants],0)),LEFT(BB216,4),
IF(ISNUMBER(MATCH(LEFT(BB216,3),Final_modified_Intermediate[Burmese_Consonants],0)),LEFT(BB216,3),
IF(ISNUMBER(MATCH(LEFT(BB216,2),Final_modified_Intermediate[Burmese_Consonants],0)),LEFT(BB216,2),
IF(ISNUMBER(MATCH(LEFT(BB216,1),Final_modified_Intermediate[Burmese_Consonants],0)),LEFT(BB216,1),
IF(ISNUMBER(MATCH(LEFT(BB216,7),Final_Intermediate[Burmese_Consonants],0)),LEFT(BB216,7),
IF(ISNUMBER(MATCH(LEFT(BB216,6),Final_Intermediate[Burmese_Consonants],0)),LEFT(BB216,6),
IF(ISNUMBER(MATCH(LEFT(BB216,5),Final_Intermediate[Burmese_Consonants],0)),LEFT(BB216,5),
IF(ISNUMBER(MATCH(LEFT(BB216,4),Final_Intermediate[Burmese_Consonants],0)),LEFT(BB216,4),
IF(ISNUMBER(MATCH(LEFT(BB216,3),Final_Intermediate[Burmese_Consonants],0)),LEFT(BB216,3),
IF(ISNUMBER(MATCH(LEFT(BB216,2),Final_Intermediate[Burmese_Consonants],0)),LEFT(BB216,2),
IF(ISNUMBER(MATCH(LEFT(BB216,1),Final_Intermediate[Burmese_Consonants],0)),LEFT(BB216,1),
"")))))))))))))))</f>
        <v>#VALUE!</v>
      </c>
      <c r="AC21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6" t="e">
        <f>IF(AND(OR(BC216="။",BC216="၊"),LEN(BC216)=1),BC216,
IF(ISNUMBER(MATCH(LEFT(BC216,7),Final_modified_Intermediate[Burmese_Consonants],0)),LEFT(BC216,7),
IF(ISNUMBER(MATCH(LEFT(BC216,6),Final_modified_Intermediate[Burmese_Consonants],0)),LEFT(BC216,6),
IF(ISNUMBER(MATCH(LEFT(BC216,5),Final_modified_Intermediate[Burmese_Consonants],0)),LEFT(BC216,5),
IF(ISNUMBER(MATCH(LEFT(BC216,4),Final_modified_Intermediate[Burmese_Consonants],0)),LEFT(BC216,4),
IF(ISNUMBER(MATCH(LEFT(BC216,3),Final_modified_Intermediate[Burmese_Consonants],0)),LEFT(BC216,3),
IF(ISNUMBER(MATCH(LEFT(BC216,2),Final_modified_Intermediate[Burmese_Consonants],0)),LEFT(BC216,2),
IF(ISNUMBER(MATCH(LEFT(BC216,1),Final_modified_Intermediate[Burmese_Consonants],0)),LEFT(BC216,1),
IF(ISNUMBER(MATCH(LEFT(BC216,7),Final_Intermediate[Burmese_Consonants],0)),LEFT(BC216,7),
IF(ISNUMBER(MATCH(LEFT(BC216,6),Final_Intermediate[Burmese_Consonants],0)),LEFT(BC216,6),
IF(ISNUMBER(MATCH(LEFT(BC216,5),Final_Intermediate[Burmese_Consonants],0)),LEFT(BC216,5),
IF(ISNUMBER(MATCH(LEFT(BC216,4),Final_Intermediate[Burmese_Consonants],0)),LEFT(BC216,4),
IF(ISNUMBER(MATCH(LEFT(BC216,3),Final_Intermediate[Burmese_Consonants],0)),LEFT(BC216,3),
IF(ISNUMBER(MATCH(LEFT(BC216,2),Final_Intermediate[Burmese_Consonants],0)),LEFT(BC216,2),
IF(ISNUMBER(MATCH(LEFT(BC216,1),Final_Intermediate[Burmese_Consonants],0)),LEFT(BC216,1),
"")))))))))))))))</f>
        <v>#VALUE!</v>
      </c>
      <c r="AE21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6" t="e">
        <f>IF(AND(OR(BD216="။",BD216="၊"),LEN(BD216)=1),BD216,
IF(ISNUMBER(MATCH(LEFT(BD216,7),Final_modified_Intermediate[Burmese_Consonants],0)),LEFT(BD216,7),
IF(ISNUMBER(MATCH(LEFT(BD216,6),Final_modified_Intermediate[Burmese_Consonants],0)),LEFT(BD216,6),
IF(ISNUMBER(MATCH(LEFT(BD216,5),Final_modified_Intermediate[Burmese_Consonants],0)),LEFT(BD216,5),
IF(ISNUMBER(MATCH(LEFT(BD216,4),Final_modified_Intermediate[Burmese_Consonants],0)),LEFT(BD216,4),
IF(ISNUMBER(MATCH(LEFT(BD216,3),Final_modified_Intermediate[Burmese_Consonants],0)),LEFT(BD216,3),
IF(ISNUMBER(MATCH(LEFT(BD216,2),Final_modified_Intermediate[Burmese_Consonants],0)),LEFT(BD216,2),
IF(ISNUMBER(MATCH(LEFT(BD216,1),Final_modified_Intermediate[Burmese_Consonants],0)),LEFT(BD216,1),
IF(ISNUMBER(MATCH(LEFT(BD216,7),Final_Intermediate[Burmese_Consonants],0)),LEFT(BD216,7),
IF(ISNUMBER(MATCH(LEFT(BD216,6),Final_Intermediate[Burmese_Consonants],0)),LEFT(BD216,6),
IF(ISNUMBER(MATCH(LEFT(BD216,5),Final_Intermediate[Burmese_Consonants],0)),LEFT(BD216,5),
IF(ISNUMBER(MATCH(LEFT(BD216,4),Final_Intermediate[Burmese_Consonants],0)),LEFT(BD216,4),
IF(ISNUMBER(MATCH(LEFT(BD216,3),Final_Intermediate[Burmese_Consonants],0)),LEFT(BD216,3),
IF(ISNUMBER(MATCH(LEFT(BD216,2),Final_Intermediate[Burmese_Consonants],0)),LEFT(BD216,2),
IF(ISNUMBER(MATCH(LEFT(BD216,1),Final_Intermediate[Burmese_Consonants],0)),LEFT(BD216,1),
"")))))))))))))))</f>
        <v>#VALUE!</v>
      </c>
      <c r="AG216" t="e">
        <f>IF(AND(OR(BE216="။",BE216="၊"),LEN(BE216)=1),BE216,
IF(ISNUMBER(MATCH(LEFT(BE216,7),Final_modified_Intermediate[Burmese_Consonants],0)),LEFT(BE216,7),
IF(ISNUMBER(MATCH(LEFT(BE216,6),Final_modified_Intermediate[Burmese_Consonants],0)),LEFT(BE216,6),
IF(ISNUMBER(MATCH(LEFT(BE216,5),Final_modified_Intermediate[Burmese_Consonants],0)),LEFT(BE216,5),
IF(ISNUMBER(MATCH(LEFT(BE216,4),Final_modified_Intermediate[Burmese_Consonants],0)),LEFT(BE216,4),
IF(ISNUMBER(MATCH(LEFT(BE216,3),Final_modified_Intermediate[Burmese_Consonants],0)),LEFT(BE216,3),
IF(ISNUMBER(MATCH(LEFT(BE216,2),Final_modified_Intermediate[Burmese_Consonants],0)),LEFT(BE216,2),
IF(ISNUMBER(MATCH(LEFT(BE216,1),Final_modified_Intermediate[Burmese_Consonants],0)),LEFT(BE216,1),
IF(ISNUMBER(MATCH(LEFT(BE216,7),Final_Intermediate[Burmese_Consonants],0)),LEFT(BE216,7),
IF(ISNUMBER(MATCH(LEFT(BE216,6),Final_Intermediate[Burmese_Consonants],0)),LEFT(BE216,6),
IF(ISNUMBER(MATCH(LEFT(BE216,5),Final_Intermediate[Burmese_Consonants],0)),LEFT(BE216,5),
IF(ISNUMBER(MATCH(LEFT(BE216,4),Final_Intermediate[Burmese_Consonants],0)),LEFT(BE216,4),
IF(ISNUMBER(MATCH(LEFT(BE216,3),Final_Intermediate[Burmese_Consonants],0)),LEFT(BE216,3),
IF(ISNUMBER(MATCH(LEFT(BE216,2),Final_Intermediate[Burmese_Consonants],0)),LEFT(BE216,2),
IF(ISNUMBER(MATCH(LEFT(BE216,1),Final_Intermediate[Burmese_Consonants],0)),LEFT(BE216,1),
"")))))))))))))))</f>
        <v>#VALUE!</v>
      </c>
      <c r="AH216" t="e">
        <f>IF(AND(OR(BF216="။",BF216="၊"),LEN(BF216)=1),BF216,
IF(ISNUMBER(MATCH(LEFT(BF216,7),Final_modified_Intermediate[Burmese_Consonants],0)),LEFT(BF216,7),
IF(ISNUMBER(MATCH(LEFT(BF216,6),Final_modified_Intermediate[Burmese_Consonants],0)),LEFT(BF216,6),
IF(ISNUMBER(MATCH(LEFT(BF216,5),Final_modified_Intermediate[Burmese_Consonants],0)),LEFT(BF216,5),
IF(ISNUMBER(MATCH(LEFT(BF216,4),Final_modified_Intermediate[Burmese_Consonants],0)),LEFT(BF216,4),
IF(ISNUMBER(MATCH(LEFT(BF216,3),Final_modified_Intermediate[Burmese_Consonants],0)),LEFT(BF216,3),
IF(ISNUMBER(MATCH(LEFT(BF216,2),Final_modified_Intermediate[Burmese_Consonants],0)),LEFT(BF216,2),
IF(ISNUMBER(MATCH(LEFT(BF216,1),Final_modified_Intermediate[Burmese_Consonants],0)),LEFT(BF216,1),
IF(ISNUMBER(MATCH(LEFT(BF216,7),Final_Intermediate[Burmese_Consonants],0)),LEFT(BF216,7),
IF(ISNUMBER(MATCH(LEFT(BF216,6),Final_Intermediate[Burmese_Consonants],0)),LEFT(BF216,6),
IF(ISNUMBER(MATCH(LEFT(BF216,5),Final_Intermediate[Burmese_Consonants],0)),LEFT(BF216,5),
IF(ISNUMBER(MATCH(LEFT(BF216,4),Final_Intermediate[Burmese_Consonants],0)),LEFT(BF216,4),
IF(ISNUMBER(MATCH(LEFT(BF216,3),Final_Intermediate[Burmese_Consonants],0)),LEFT(BF216,3),
IF(ISNUMBER(MATCH(LEFT(BF216,2),Final_Intermediate[Burmese_Consonants],0)),LEFT(BF216,2),
IF(ISNUMBER(MATCH(LEFT(BF216,1),Final_Intermediate[Burmese_Consonants],0)),LEFT(BF216,1),
"")))))))))))))))</f>
        <v>#VALUE!</v>
      </c>
      <c r="AI216" t="e">
        <f>IF(AND(OR(BG216="။",BG216="၊"),LEN(BG216)=1),BG216,
IF(ISNUMBER(MATCH(LEFT(BG216,7),Final_modified_Intermediate[Burmese_Consonants],0)),LEFT(BG216,7),
IF(ISNUMBER(MATCH(LEFT(BG216,6),Final_modified_Intermediate[Burmese_Consonants],0)),LEFT(BG216,6),
IF(ISNUMBER(MATCH(LEFT(BG216,5),Final_modified_Intermediate[Burmese_Consonants],0)),LEFT(BG216,5),
IF(ISNUMBER(MATCH(LEFT(BG216,4),Final_modified_Intermediate[Burmese_Consonants],0)),LEFT(BG216,4),
IF(ISNUMBER(MATCH(LEFT(BG216,3),Final_modified_Intermediate[Burmese_Consonants],0)),LEFT(BG216,3),
IF(ISNUMBER(MATCH(LEFT(BG216,2),Final_modified_Intermediate[Burmese_Consonants],0)),LEFT(BG216,2),
IF(ISNUMBER(MATCH(LEFT(BG216,1),Final_modified_Intermediate[Burmese_Consonants],0)),LEFT(BG216,1),
IF(ISNUMBER(MATCH(LEFT(BG216,7),Final_Intermediate[Burmese_Consonants],0)),LEFT(BG216,7),
IF(ISNUMBER(MATCH(LEFT(BG216,6),Final_Intermediate[Burmese_Consonants],0)),LEFT(BG216,6),
IF(ISNUMBER(MATCH(LEFT(BG216,5),Final_Intermediate[Burmese_Consonants],0)),LEFT(BG216,5),
IF(ISNUMBER(MATCH(LEFT(BG216,4),Final_Intermediate[Burmese_Consonants],0)),LEFT(BG216,4),
IF(ISNUMBER(MATCH(LEFT(BG216,3),Final_Intermediate[Burmese_Consonants],0)),LEFT(BG216,3),
IF(ISNUMBER(MATCH(LEFT(BG216,2),Final_Intermediate[Burmese_Consonants],0)),LEFT(BG216,2),
IF(ISNUMBER(MATCH(LEFT(BG216,1),Final_Intermediate[Burmese_Consonants],0)),LEFT(BG216,1),
"")))))))))))))))</f>
        <v>#VALUE!</v>
      </c>
      <c r="AJ216" t="e">
        <f>IF(AND(OR(BH216="။",BH216="၊"),LEN(BH216)=1),BH216,
IF(ISNUMBER(MATCH(LEFT(BH216,7),Final_modified_Intermediate[Burmese_Consonants],0)),LEFT(BH216,7),
IF(ISNUMBER(MATCH(LEFT(BH216,6),Final_modified_Intermediate[Burmese_Consonants],0)),LEFT(BH216,6),
IF(ISNUMBER(MATCH(LEFT(BH216,5),Final_modified_Intermediate[Burmese_Consonants],0)),LEFT(BH216,5),
IF(ISNUMBER(MATCH(LEFT(BH216,4),Final_modified_Intermediate[Burmese_Consonants],0)),LEFT(BH216,4),
IF(ISNUMBER(MATCH(LEFT(BH216,3),Final_modified_Intermediate[Burmese_Consonants],0)),LEFT(BH216,3),
IF(ISNUMBER(MATCH(LEFT(BH216,2),Final_modified_Intermediate[Burmese_Consonants],0)),LEFT(BH216,2),
IF(ISNUMBER(MATCH(LEFT(BH216,1),Final_modified_Intermediate[Burmese_Consonants],0)),LEFT(BH216,1),
IF(ISNUMBER(MATCH(LEFT(BH216,7),Final_Intermediate[Burmese_Consonants],0)),LEFT(BH216,7),
IF(ISNUMBER(MATCH(LEFT(BH216,6),Final_Intermediate[Burmese_Consonants],0)),LEFT(BH216,6),
IF(ISNUMBER(MATCH(LEFT(BH216,5),Final_Intermediate[Burmese_Consonants],0)),LEFT(BH216,5),
IF(ISNUMBER(MATCH(LEFT(BH216,4),Final_Intermediate[Burmese_Consonants],0)),LEFT(BH216,4),
IF(ISNUMBER(MATCH(LEFT(BH216,3),Final_Intermediate[Burmese_Consonants],0)),LEFT(BH216,3),
IF(ISNUMBER(MATCH(LEFT(BH216,2),Final_Intermediate[Burmese_Consonants],0)),LEFT(BH216,2),
IF(ISNUMBER(MATCH(LEFT(BH216,1),Final_Intermediate[Burmese_Consonants],0)),LEFT(BH216,1),
"")))))))))))))))</f>
        <v>#VALUE!</v>
      </c>
      <c r="AK216" t="e">
        <f>IF(AND(OR(BI216="။",BI216="၊"),LEN(BI216)=1),BI216,
IF(ISNUMBER(MATCH(LEFT(BI216,7),Final_modified_Intermediate[Burmese_Consonants],0)),LEFT(BI216,7),
IF(ISNUMBER(MATCH(LEFT(BI216,6),Final_modified_Intermediate[Burmese_Consonants],0)),LEFT(BI216,6),
IF(ISNUMBER(MATCH(LEFT(BI216,5),Final_modified_Intermediate[Burmese_Consonants],0)),LEFT(BI216,5),
IF(ISNUMBER(MATCH(LEFT(BI216,4),Final_modified_Intermediate[Burmese_Consonants],0)),LEFT(BI216,4),
IF(ISNUMBER(MATCH(LEFT(BI216,3),Final_modified_Intermediate[Burmese_Consonants],0)),LEFT(BI216,3),
IF(ISNUMBER(MATCH(LEFT(BI216,2),Final_modified_Intermediate[Burmese_Consonants],0)),LEFT(BI216,2),
IF(ISNUMBER(MATCH(LEFT(BI216,1),Final_modified_Intermediate[Burmese_Consonants],0)),LEFT(BI216,1),
IF(ISNUMBER(MATCH(LEFT(BI216,7),Final_Intermediate[Burmese_Consonants],0)),LEFT(BI216,7),
IF(ISNUMBER(MATCH(LEFT(BI216,6),Final_Intermediate[Burmese_Consonants],0)),LEFT(BI216,6),
IF(ISNUMBER(MATCH(LEFT(BI216,5),Final_Intermediate[Burmese_Consonants],0)),LEFT(BI216,5),
IF(ISNUMBER(MATCH(LEFT(BI216,4),Final_Intermediate[Burmese_Consonants],0)),LEFT(BI216,4),
IF(ISNUMBER(MATCH(LEFT(BI216,3),Final_Intermediate[Burmese_Consonants],0)),LEFT(BI216,3),
IF(ISNUMBER(MATCH(LEFT(BI216,2),Final_Intermediate[Burmese_Consonants],0)),LEFT(BI216,2),
IF(ISNUMBER(MATCH(LEFT(BI216,1),Final_Intermediate[Burmese_Consonants],0)),LEFT(BI216,1),
"")))))))))))))))</f>
        <v>#VALUE!</v>
      </c>
      <c r="AL216" t="e">
        <f>IF(AND(OR(BJ216="။",BJ216="၊"),LEN(BJ216)=1),BJ216,
IF(ISNUMBER(MATCH(LEFT(BJ216,7),Final_modified_Intermediate[Burmese_Consonants],0)),LEFT(BJ216,7),
IF(ISNUMBER(MATCH(LEFT(BJ216,6),Final_modified_Intermediate[Burmese_Consonants],0)),LEFT(BJ216,6),
IF(ISNUMBER(MATCH(LEFT(BJ216,5),Final_modified_Intermediate[Burmese_Consonants],0)),LEFT(BJ216,5),
IF(ISNUMBER(MATCH(LEFT(BJ216,4),Final_modified_Intermediate[Burmese_Consonants],0)),LEFT(BJ216,4),
IF(ISNUMBER(MATCH(LEFT(BJ216,3),Final_modified_Intermediate[Burmese_Consonants],0)),LEFT(BJ216,3),
IF(ISNUMBER(MATCH(LEFT(BJ216,2),Final_modified_Intermediate[Burmese_Consonants],0)),LEFT(BJ216,2),
IF(ISNUMBER(MATCH(LEFT(BJ216,1),Final_modified_Intermediate[Burmese_Consonants],0)),LEFT(BJ216,1),
IF(ISNUMBER(MATCH(LEFT(BJ216,7),Final_Intermediate[Burmese_Consonants],0)),LEFT(BJ216,7),
IF(ISNUMBER(MATCH(LEFT(BJ216,6),Final_Intermediate[Burmese_Consonants],0)),LEFT(BJ216,6),
IF(ISNUMBER(MATCH(LEFT(BJ216,5),Final_Intermediate[Burmese_Consonants],0)),LEFT(BJ216,5),
IF(ISNUMBER(MATCH(LEFT(BJ216,4),Final_Intermediate[Burmese_Consonants],0)),LEFT(BJ216,4),
IF(ISNUMBER(MATCH(LEFT(BJ216,3),Final_Intermediate[Burmese_Consonants],0)),LEFT(BJ216,3),
IF(ISNUMBER(MATCH(LEFT(BJ216,2),Final_Intermediate[Burmese_Consonants],0)),LEFT(BJ216,2),
IF(ISNUMBER(MATCH(LEFT(BJ216,1),Final_Intermediate[Burmese_Consonants],0)),LEFT(BJ216,1),
"")))))))))))))))</f>
        <v>#VALUE!</v>
      </c>
      <c r="AN216" t="e">
        <f>Compiler_Burmese[[#This Row],[Sr. No.]]</f>
        <v>#REF!</v>
      </c>
      <c r="AO21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6" t="e">
        <f>[2]!Vocabulary_Burmese[[#This Row],[Sr. No.]]</f>
        <v>#REF!</v>
      </c>
      <c r="BA216" t="e">
        <f>IF(Raw_data_N2_Kanji[[#This Row],[Categorie]]&lt;&gt;"","",
IF(ISNUMBER(MATCH(V,Special_list[Burmese word],0)),"",
SUBSTITUTE(Raw_data_N2_Kanji[[#This Row],[Raw]]," ","")))</f>
        <v>#VALUE!</v>
      </c>
      <c r="BB216" t="e">
        <f>RIGHT(Segregate18[[#This Row],[UPGRADE]],LEN(Segregate18[[#This Row],[UPGRADE]])-LEN(Compiler_Burmese[[#This Row],[1]]))</f>
        <v>#VALUE!</v>
      </c>
      <c r="BC216" t="e">
        <f>RIGHT(Segregate18[[#This Row],[11]],LEN(Segregate18[[#This Row],[11]])-LEN(Compiler_Burmese[[#This Row],[2]]))</f>
        <v>#VALUE!</v>
      </c>
      <c r="BD216" t="e">
        <f>RIGHT(Segregate18[[#This Row],[21]],LEN(Segregate18[[#This Row],[21]])-LEN(Compiler_Burmese[[#This Row],[3]]))</f>
        <v>#VALUE!</v>
      </c>
      <c r="BE216" t="e">
        <f>RIGHT(Segregate18[[#This Row],[31]],LEN(Segregate18[[#This Row],[31]])-LEN(Compiler_Burmese[[#This Row],[4]]))</f>
        <v>#VALUE!</v>
      </c>
      <c r="BF216" t="e">
        <f>RIGHT(Segregate18[[#This Row],[41]],LEN(Segregate18[[#This Row],[41]])-LEN(Compiler_Burmese[[#This Row],[5]]))</f>
        <v>#VALUE!</v>
      </c>
      <c r="BG216" t="e">
        <f>RIGHT(Segregate18[[#This Row],[51]],LEN(Segregate18[[#This Row],[51]])-LEN(Compiler_Burmese[[#This Row],[6]]))</f>
        <v>#VALUE!</v>
      </c>
      <c r="BH216" t="e">
        <f>RIGHT(Segregate18[[#This Row],[61]],LEN(Segregate18[[#This Row],[61]])-LEN(Compiler_Burmese[[#This Row],[7]]))</f>
        <v>#VALUE!</v>
      </c>
      <c r="BI216" t="e">
        <f>RIGHT(Segregate18[[#This Row],[71]],LEN(Segregate18[[#This Row],[71]])-LEN(Compiler_Burmese[[#This Row],[8]]))</f>
        <v>#VALUE!</v>
      </c>
      <c r="BJ216" t="e">
        <f>RIGHT(Segregate18[[#This Row],[81]],LEN(Segregate18[[#This Row],[81]])-LEN(Compiler_Burmese[[#This Row],[9]]))</f>
        <v>#VALUE!</v>
      </c>
    </row>
    <row r="217" spans="25:62" ht="15" customHeight="1" x14ac:dyDescent="0.3">
      <c r="Y217" t="e">
        <f>Segregate18[[#This Row],[Sr. No.]]</f>
        <v>#REF!</v>
      </c>
      <c r="Z217" t="e">
        <f>IF(AND(OR(BA217="။",BA217="၊"),LEN(BA217)=1),BA217,
IF(ISNUMBER(MATCH(LEFT(BA217,7),Final_modified_Intermediate[Burmese_Consonants],0)),LEFT(BA217,7),
IF(ISNUMBER(MATCH(LEFT(BA217,6),Final_modified_Intermediate[Burmese_Consonants],0)),LEFT(BA217,6),
IF(ISNUMBER(MATCH(LEFT(BA217,5),Final_modified_Intermediate[Burmese_Consonants],0)),LEFT(BA217,5),
IF(ISNUMBER(MATCH(LEFT(BA217,4),Final_modified_Intermediate[Burmese_Consonants],0)),LEFT(BA217,4),
IF(ISNUMBER(MATCH(LEFT(BA217,3),Final_modified_Intermediate[Burmese_Consonants],0)),LEFT(BA217,3),
IF(ISNUMBER(MATCH(LEFT(BA217,2),Final_modified_Intermediate[Burmese_Consonants],0)),LEFT(BA217,2),
IF(ISNUMBER(MATCH(LEFT(BA217,1),Final_modified_Intermediate[Burmese_Consonants],0)),LEFT(BA217,1),
IF(ISNUMBER(MATCH(LEFT(BA217,7),Final_Intermediate[Burmese_Consonants],0)),LEFT(BA217,7),
IF(ISNUMBER(MATCH(LEFT(BA217,6),Final_Intermediate[Burmese_Consonants],0)),LEFT(BA217,6),
IF(ISNUMBER(MATCH(LEFT(BA217,5),Final_Intermediate[Burmese_Consonants],0)),LEFT(BA217,5),
IF(ISNUMBER(MATCH(LEFT(BA217,4),Final_Intermediate[Burmese_Consonants],0)),LEFT(BA217,4),
IF(ISNUMBER(MATCH(LEFT(BA217,3),Final_Intermediate[Burmese_Consonants],0)),LEFT(BA217,3),
IF(ISNUMBER(MATCH(LEFT(BA217,2),Final_Intermediate[Burmese_Consonants],0)),LEFT(BA217,2),
IF(ISNUMBER(MATCH(LEFT(BA217,1),Final_Intermediate[Burmese_Consonants],0)),LEFT(BA217,1),
"")))))))))))))))</f>
        <v>#VALUE!</v>
      </c>
      <c r="AA21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7" t="e">
        <f>IF(AND(OR(BB217="။",BB217="၊"),LEN(BB217)=1),BB217,
IF(ISNUMBER(MATCH(LEFT(BB217,7),Final_modified_Intermediate[Burmese_Consonants],0)),LEFT(BB217,7),
IF(ISNUMBER(MATCH(LEFT(BB217,6),Final_modified_Intermediate[Burmese_Consonants],0)),LEFT(BB217,6),
IF(ISNUMBER(MATCH(LEFT(BB217,5),Final_modified_Intermediate[Burmese_Consonants],0)),LEFT(BB217,5),
IF(ISNUMBER(MATCH(LEFT(BB217,4),Final_modified_Intermediate[Burmese_Consonants],0)),LEFT(BB217,4),
IF(ISNUMBER(MATCH(LEFT(BB217,3),Final_modified_Intermediate[Burmese_Consonants],0)),LEFT(BB217,3),
IF(ISNUMBER(MATCH(LEFT(BB217,2),Final_modified_Intermediate[Burmese_Consonants],0)),LEFT(BB217,2),
IF(ISNUMBER(MATCH(LEFT(BB217,1),Final_modified_Intermediate[Burmese_Consonants],0)),LEFT(BB217,1),
IF(ISNUMBER(MATCH(LEFT(BB217,7),Final_Intermediate[Burmese_Consonants],0)),LEFT(BB217,7),
IF(ISNUMBER(MATCH(LEFT(BB217,6),Final_Intermediate[Burmese_Consonants],0)),LEFT(BB217,6),
IF(ISNUMBER(MATCH(LEFT(BB217,5),Final_Intermediate[Burmese_Consonants],0)),LEFT(BB217,5),
IF(ISNUMBER(MATCH(LEFT(BB217,4),Final_Intermediate[Burmese_Consonants],0)),LEFT(BB217,4),
IF(ISNUMBER(MATCH(LEFT(BB217,3),Final_Intermediate[Burmese_Consonants],0)),LEFT(BB217,3),
IF(ISNUMBER(MATCH(LEFT(BB217,2),Final_Intermediate[Burmese_Consonants],0)),LEFT(BB217,2),
IF(ISNUMBER(MATCH(LEFT(BB217,1),Final_Intermediate[Burmese_Consonants],0)),LEFT(BB217,1),
"")))))))))))))))</f>
        <v>#VALUE!</v>
      </c>
      <c r="AC21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7" t="e">
        <f>IF(AND(OR(BC217="။",BC217="၊"),LEN(BC217)=1),BC217,
IF(ISNUMBER(MATCH(LEFT(BC217,7),Final_modified_Intermediate[Burmese_Consonants],0)),LEFT(BC217,7),
IF(ISNUMBER(MATCH(LEFT(BC217,6),Final_modified_Intermediate[Burmese_Consonants],0)),LEFT(BC217,6),
IF(ISNUMBER(MATCH(LEFT(BC217,5),Final_modified_Intermediate[Burmese_Consonants],0)),LEFT(BC217,5),
IF(ISNUMBER(MATCH(LEFT(BC217,4),Final_modified_Intermediate[Burmese_Consonants],0)),LEFT(BC217,4),
IF(ISNUMBER(MATCH(LEFT(BC217,3),Final_modified_Intermediate[Burmese_Consonants],0)),LEFT(BC217,3),
IF(ISNUMBER(MATCH(LEFT(BC217,2),Final_modified_Intermediate[Burmese_Consonants],0)),LEFT(BC217,2),
IF(ISNUMBER(MATCH(LEFT(BC217,1),Final_modified_Intermediate[Burmese_Consonants],0)),LEFT(BC217,1),
IF(ISNUMBER(MATCH(LEFT(BC217,7),Final_Intermediate[Burmese_Consonants],0)),LEFT(BC217,7),
IF(ISNUMBER(MATCH(LEFT(BC217,6),Final_Intermediate[Burmese_Consonants],0)),LEFT(BC217,6),
IF(ISNUMBER(MATCH(LEFT(BC217,5),Final_Intermediate[Burmese_Consonants],0)),LEFT(BC217,5),
IF(ISNUMBER(MATCH(LEFT(BC217,4),Final_Intermediate[Burmese_Consonants],0)),LEFT(BC217,4),
IF(ISNUMBER(MATCH(LEFT(BC217,3),Final_Intermediate[Burmese_Consonants],0)),LEFT(BC217,3),
IF(ISNUMBER(MATCH(LEFT(BC217,2),Final_Intermediate[Burmese_Consonants],0)),LEFT(BC217,2),
IF(ISNUMBER(MATCH(LEFT(BC217,1),Final_Intermediate[Burmese_Consonants],0)),LEFT(BC217,1),
"")))))))))))))))</f>
        <v>#VALUE!</v>
      </c>
      <c r="AE21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7" t="e">
        <f>IF(AND(OR(BD217="။",BD217="၊"),LEN(BD217)=1),BD217,
IF(ISNUMBER(MATCH(LEFT(BD217,7),Final_modified_Intermediate[Burmese_Consonants],0)),LEFT(BD217,7),
IF(ISNUMBER(MATCH(LEFT(BD217,6),Final_modified_Intermediate[Burmese_Consonants],0)),LEFT(BD217,6),
IF(ISNUMBER(MATCH(LEFT(BD217,5),Final_modified_Intermediate[Burmese_Consonants],0)),LEFT(BD217,5),
IF(ISNUMBER(MATCH(LEFT(BD217,4),Final_modified_Intermediate[Burmese_Consonants],0)),LEFT(BD217,4),
IF(ISNUMBER(MATCH(LEFT(BD217,3),Final_modified_Intermediate[Burmese_Consonants],0)),LEFT(BD217,3),
IF(ISNUMBER(MATCH(LEFT(BD217,2),Final_modified_Intermediate[Burmese_Consonants],0)),LEFT(BD217,2),
IF(ISNUMBER(MATCH(LEFT(BD217,1),Final_modified_Intermediate[Burmese_Consonants],0)),LEFT(BD217,1),
IF(ISNUMBER(MATCH(LEFT(BD217,7),Final_Intermediate[Burmese_Consonants],0)),LEFT(BD217,7),
IF(ISNUMBER(MATCH(LEFT(BD217,6),Final_Intermediate[Burmese_Consonants],0)),LEFT(BD217,6),
IF(ISNUMBER(MATCH(LEFT(BD217,5),Final_Intermediate[Burmese_Consonants],0)),LEFT(BD217,5),
IF(ISNUMBER(MATCH(LEFT(BD217,4),Final_Intermediate[Burmese_Consonants],0)),LEFT(BD217,4),
IF(ISNUMBER(MATCH(LEFT(BD217,3),Final_Intermediate[Burmese_Consonants],0)),LEFT(BD217,3),
IF(ISNUMBER(MATCH(LEFT(BD217,2),Final_Intermediate[Burmese_Consonants],0)),LEFT(BD217,2),
IF(ISNUMBER(MATCH(LEFT(BD217,1),Final_Intermediate[Burmese_Consonants],0)),LEFT(BD217,1),
"")))))))))))))))</f>
        <v>#VALUE!</v>
      </c>
      <c r="AG217" t="e">
        <f>IF(AND(OR(BE217="။",BE217="၊"),LEN(BE217)=1),BE217,
IF(ISNUMBER(MATCH(LEFT(BE217,7),Final_modified_Intermediate[Burmese_Consonants],0)),LEFT(BE217,7),
IF(ISNUMBER(MATCH(LEFT(BE217,6),Final_modified_Intermediate[Burmese_Consonants],0)),LEFT(BE217,6),
IF(ISNUMBER(MATCH(LEFT(BE217,5),Final_modified_Intermediate[Burmese_Consonants],0)),LEFT(BE217,5),
IF(ISNUMBER(MATCH(LEFT(BE217,4),Final_modified_Intermediate[Burmese_Consonants],0)),LEFT(BE217,4),
IF(ISNUMBER(MATCH(LEFT(BE217,3),Final_modified_Intermediate[Burmese_Consonants],0)),LEFT(BE217,3),
IF(ISNUMBER(MATCH(LEFT(BE217,2),Final_modified_Intermediate[Burmese_Consonants],0)),LEFT(BE217,2),
IF(ISNUMBER(MATCH(LEFT(BE217,1),Final_modified_Intermediate[Burmese_Consonants],0)),LEFT(BE217,1),
IF(ISNUMBER(MATCH(LEFT(BE217,7),Final_Intermediate[Burmese_Consonants],0)),LEFT(BE217,7),
IF(ISNUMBER(MATCH(LEFT(BE217,6),Final_Intermediate[Burmese_Consonants],0)),LEFT(BE217,6),
IF(ISNUMBER(MATCH(LEFT(BE217,5),Final_Intermediate[Burmese_Consonants],0)),LEFT(BE217,5),
IF(ISNUMBER(MATCH(LEFT(BE217,4),Final_Intermediate[Burmese_Consonants],0)),LEFT(BE217,4),
IF(ISNUMBER(MATCH(LEFT(BE217,3),Final_Intermediate[Burmese_Consonants],0)),LEFT(BE217,3),
IF(ISNUMBER(MATCH(LEFT(BE217,2),Final_Intermediate[Burmese_Consonants],0)),LEFT(BE217,2),
IF(ISNUMBER(MATCH(LEFT(BE217,1),Final_Intermediate[Burmese_Consonants],0)),LEFT(BE217,1),
"")))))))))))))))</f>
        <v>#VALUE!</v>
      </c>
      <c r="AH217" t="e">
        <f>IF(AND(OR(BF217="။",BF217="၊"),LEN(BF217)=1),BF217,
IF(ISNUMBER(MATCH(LEFT(BF217,7),Final_modified_Intermediate[Burmese_Consonants],0)),LEFT(BF217,7),
IF(ISNUMBER(MATCH(LEFT(BF217,6),Final_modified_Intermediate[Burmese_Consonants],0)),LEFT(BF217,6),
IF(ISNUMBER(MATCH(LEFT(BF217,5),Final_modified_Intermediate[Burmese_Consonants],0)),LEFT(BF217,5),
IF(ISNUMBER(MATCH(LEFT(BF217,4),Final_modified_Intermediate[Burmese_Consonants],0)),LEFT(BF217,4),
IF(ISNUMBER(MATCH(LEFT(BF217,3),Final_modified_Intermediate[Burmese_Consonants],0)),LEFT(BF217,3),
IF(ISNUMBER(MATCH(LEFT(BF217,2),Final_modified_Intermediate[Burmese_Consonants],0)),LEFT(BF217,2),
IF(ISNUMBER(MATCH(LEFT(BF217,1),Final_modified_Intermediate[Burmese_Consonants],0)),LEFT(BF217,1),
IF(ISNUMBER(MATCH(LEFT(BF217,7),Final_Intermediate[Burmese_Consonants],0)),LEFT(BF217,7),
IF(ISNUMBER(MATCH(LEFT(BF217,6),Final_Intermediate[Burmese_Consonants],0)),LEFT(BF217,6),
IF(ISNUMBER(MATCH(LEFT(BF217,5),Final_Intermediate[Burmese_Consonants],0)),LEFT(BF217,5),
IF(ISNUMBER(MATCH(LEFT(BF217,4),Final_Intermediate[Burmese_Consonants],0)),LEFT(BF217,4),
IF(ISNUMBER(MATCH(LEFT(BF217,3),Final_Intermediate[Burmese_Consonants],0)),LEFT(BF217,3),
IF(ISNUMBER(MATCH(LEFT(BF217,2),Final_Intermediate[Burmese_Consonants],0)),LEFT(BF217,2),
IF(ISNUMBER(MATCH(LEFT(BF217,1),Final_Intermediate[Burmese_Consonants],0)),LEFT(BF217,1),
"")))))))))))))))</f>
        <v>#VALUE!</v>
      </c>
      <c r="AI217" t="e">
        <f>IF(AND(OR(BG217="။",BG217="၊"),LEN(BG217)=1),BG217,
IF(ISNUMBER(MATCH(LEFT(BG217,7),Final_modified_Intermediate[Burmese_Consonants],0)),LEFT(BG217,7),
IF(ISNUMBER(MATCH(LEFT(BG217,6),Final_modified_Intermediate[Burmese_Consonants],0)),LEFT(BG217,6),
IF(ISNUMBER(MATCH(LEFT(BG217,5),Final_modified_Intermediate[Burmese_Consonants],0)),LEFT(BG217,5),
IF(ISNUMBER(MATCH(LEFT(BG217,4),Final_modified_Intermediate[Burmese_Consonants],0)),LEFT(BG217,4),
IF(ISNUMBER(MATCH(LEFT(BG217,3),Final_modified_Intermediate[Burmese_Consonants],0)),LEFT(BG217,3),
IF(ISNUMBER(MATCH(LEFT(BG217,2),Final_modified_Intermediate[Burmese_Consonants],0)),LEFT(BG217,2),
IF(ISNUMBER(MATCH(LEFT(BG217,1),Final_modified_Intermediate[Burmese_Consonants],0)),LEFT(BG217,1),
IF(ISNUMBER(MATCH(LEFT(BG217,7),Final_Intermediate[Burmese_Consonants],0)),LEFT(BG217,7),
IF(ISNUMBER(MATCH(LEFT(BG217,6),Final_Intermediate[Burmese_Consonants],0)),LEFT(BG217,6),
IF(ISNUMBER(MATCH(LEFT(BG217,5),Final_Intermediate[Burmese_Consonants],0)),LEFT(BG217,5),
IF(ISNUMBER(MATCH(LEFT(BG217,4),Final_Intermediate[Burmese_Consonants],0)),LEFT(BG217,4),
IF(ISNUMBER(MATCH(LEFT(BG217,3),Final_Intermediate[Burmese_Consonants],0)),LEFT(BG217,3),
IF(ISNUMBER(MATCH(LEFT(BG217,2),Final_Intermediate[Burmese_Consonants],0)),LEFT(BG217,2),
IF(ISNUMBER(MATCH(LEFT(BG217,1),Final_Intermediate[Burmese_Consonants],0)),LEFT(BG217,1),
"")))))))))))))))</f>
        <v>#VALUE!</v>
      </c>
      <c r="AJ217" t="e">
        <f>IF(AND(OR(BH217="။",BH217="၊"),LEN(BH217)=1),BH217,
IF(ISNUMBER(MATCH(LEFT(BH217,7),Final_modified_Intermediate[Burmese_Consonants],0)),LEFT(BH217,7),
IF(ISNUMBER(MATCH(LEFT(BH217,6),Final_modified_Intermediate[Burmese_Consonants],0)),LEFT(BH217,6),
IF(ISNUMBER(MATCH(LEFT(BH217,5),Final_modified_Intermediate[Burmese_Consonants],0)),LEFT(BH217,5),
IF(ISNUMBER(MATCH(LEFT(BH217,4),Final_modified_Intermediate[Burmese_Consonants],0)),LEFT(BH217,4),
IF(ISNUMBER(MATCH(LEFT(BH217,3),Final_modified_Intermediate[Burmese_Consonants],0)),LEFT(BH217,3),
IF(ISNUMBER(MATCH(LEFT(BH217,2),Final_modified_Intermediate[Burmese_Consonants],0)),LEFT(BH217,2),
IF(ISNUMBER(MATCH(LEFT(BH217,1),Final_modified_Intermediate[Burmese_Consonants],0)),LEFT(BH217,1),
IF(ISNUMBER(MATCH(LEFT(BH217,7),Final_Intermediate[Burmese_Consonants],0)),LEFT(BH217,7),
IF(ISNUMBER(MATCH(LEFT(BH217,6),Final_Intermediate[Burmese_Consonants],0)),LEFT(BH217,6),
IF(ISNUMBER(MATCH(LEFT(BH217,5),Final_Intermediate[Burmese_Consonants],0)),LEFT(BH217,5),
IF(ISNUMBER(MATCH(LEFT(BH217,4),Final_Intermediate[Burmese_Consonants],0)),LEFT(BH217,4),
IF(ISNUMBER(MATCH(LEFT(BH217,3),Final_Intermediate[Burmese_Consonants],0)),LEFT(BH217,3),
IF(ISNUMBER(MATCH(LEFT(BH217,2),Final_Intermediate[Burmese_Consonants],0)),LEFT(BH217,2),
IF(ISNUMBER(MATCH(LEFT(BH217,1),Final_Intermediate[Burmese_Consonants],0)),LEFT(BH217,1),
"")))))))))))))))</f>
        <v>#VALUE!</v>
      </c>
      <c r="AK217" t="e">
        <f>IF(AND(OR(BI217="။",BI217="၊"),LEN(BI217)=1),BI217,
IF(ISNUMBER(MATCH(LEFT(BI217,7),Final_modified_Intermediate[Burmese_Consonants],0)),LEFT(BI217,7),
IF(ISNUMBER(MATCH(LEFT(BI217,6),Final_modified_Intermediate[Burmese_Consonants],0)),LEFT(BI217,6),
IF(ISNUMBER(MATCH(LEFT(BI217,5),Final_modified_Intermediate[Burmese_Consonants],0)),LEFT(BI217,5),
IF(ISNUMBER(MATCH(LEFT(BI217,4),Final_modified_Intermediate[Burmese_Consonants],0)),LEFT(BI217,4),
IF(ISNUMBER(MATCH(LEFT(BI217,3),Final_modified_Intermediate[Burmese_Consonants],0)),LEFT(BI217,3),
IF(ISNUMBER(MATCH(LEFT(BI217,2),Final_modified_Intermediate[Burmese_Consonants],0)),LEFT(BI217,2),
IF(ISNUMBER(MATCH(LEFT(BI217,1),Final_modified_Intermediate[Burmese_Consonants],0)),LEFT(BI217,1),
IF(ISNUMBER(MATCH(LEFT(BI217,7),Final_Intermediate[Burmese_Consonants],0)),LEFT(BI217,7),
IF(ISNUMBER(MATCH(LEFT(BI217,6),Final_Intermediate[Burmese_Consonants],0)),LEFT(BI217,6),
IF(ISNUMBER(MATCH(LEFT(BI217,5),Final_Intermediate[Burmese_Consonants],0)),LEFT(BI217,5),
IF(ISNUMBER(MATCH(LEFT(BI217,4),Final_Intermediate[Burmese_Consonants],0)),LEFT(BI217,4),
IF(ISNUMBER(MATCH(LEFT(BI217,3),Final_Intermediate[Burmese_Consonants],0)),LEFT(BI217,3),
IF(ISNUMBER(MATCH(LEFT(BI217,2),Final_Intermediate[Burmese_Consonants],0)),LEFT(BI217,2),
IF(ISNUMBER(MATCH(LEFT(BI217,1),Final_Intermediate[Burmese_Consonants],0)),LEFT(BI217,1),
"")))))))))))))))</f>
        <v>#VALUE!</v>
      </c>
      <c r="AL217" t="e">
        <f>IF(AND(OR(BJ217="။",BJ217="၊"),LEN(BJ217)=1),BJ217,
IF(ISNUMBER(MATCH(LEFT(BJ217,7),Final_modified_Intermediate[Burmese_Consonants],0)),LEFT(BJ217,7),
IF(ISNUMBER(MATCH(LEFT(BJ217,6),Final_modified_Intermediate[Burmese_Consonants],0)),LEFT(BJ217,6),
IF(ISNUMBER(MATCH(LEFT(BJ217,5),Final_modified_Intermediate[Burmese_Consonants],0)),LEFT(BJ217,5),
IF(ISNUMBER(MATCH(LEFT(BJ217,4),Final_modified_Intermediate[Burmese_Consonants],0)),LEFT(BJ217,4),
IF(ISNUMBER(MATCH(LEFT(BJ217,3),Final_modified_Intermediate[Burmese_Consonants],0)),LEFT(BJ217,3),
IF(ISNUMBER(MATCH(LEFT(BJ217,2),Final_modified_Intermediate[Burmese_Consonants],0)),LEFT(BJ217,2),
IF(ISNUMBER(MATCH(LEFT(BJ217,1),Final_modified_Intermediate[Burmese_Consonants],0)),LEFT(BJ217,1),
IF(ISNUMBER(MATCH(LEFT(BJ217,7),Final_Intermediate[Burmese_Consonants],0)),LEFT(BJ217,7),
IF(ISNUMBER(MATCH(LEFT(BJ217,6),Final_Intermediate[Burmese_Consonants],0)),LEFT(BJ217,6),
IF(ISNUMBER(MATCH(LEFT(BJ217,5),Final_Intermediate[Burmese_Consonants],0)),LEFT(BJ217,5),
IF(ISNUMBER(MATCH(LEFT(BJ217,4),Final_Intermediate[Burmese_Consonants],0)),LEFT(BJ217,4),
IF(ISNUMBER(MATCH(LEFT(BJ217,3),Final_Intermediate[Burmese_Consonants],0)),LEFT(BJ217,3),
IF(ISNUMBER(MATCH(LEFT(BJ217,2),Final_Intermediate[Burmese_Consonants],0)),LEFT(BJ217,2),
IF(ISNUMBER(MATCH(LEFT(BJ217,1),Final_Intermediate[Burmese_Consonants],0)),LEFT(BJ217,1),
"")))))))))))))))</f>
        <v>#VALUE!</v>
      </c>
      <c r="AN217" t="e">
        <f>Compiler_Burmese[[#This Row],[Sr. No.]]</f>
        <v>#REF!</v>
      </c>
      <c r="AO21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7" t="e">
        <f>[2]!Vocabulary_Burmese[[#This Row],[Sr. No.]]</f>
        <v>#REF!</v>
      </c>
      <c r="BA217" t="e">
        <f>IF(Raw_data_N2_Kanji[[#This Row],[Categorie]]&lt;&gt;"","",
IF(ISNUMBER(MATCH(V,Special_list[Burmese word],0)),"",
SUBSTITUTE(Raw_data_N2_Kanji[[#This Row],[Raw]]," ","")))</f>
        <v>#VALUE!</v>
      </c>
      <c r="BB217" t="e">
        <f>RIGHT(Segregate18[[#This Row],[UPGRADE]],LEN(Segregate18[[#This Row],[UPGRADE]])-LEN(Compiler_Burmese[[#This Row],[1]]))</f>
        <v>#VALUE!</v>
      </c>
      <c r="BC217" t="e">
        <f>RIGHT(Segregate18[[#This Row],[11]],LEN(Segregate18[[#This Row],[11]])-LEN(Compiler_Burmese[[#This Row],[2]]))</f>
        <v>#VALUE!</v>
      </c>
      <c r="BD217" t="e">
        <f>RIGHT(Segregate18[[#This Row],[21]],LEN(Segregate18[[#This Row],[21]])-LEN(Compiler_Burmese[[#This Row],[3]]))</f>
        <v>#VALUE!</v>
      </c>
      <c r="BE217" t="e">
        <f>RIGHT(Segregate18[[#This Row],[31]],LEN(Segregate18[[#This Row],[31]])-LEN(Compiler_Burmese[[#This Row],[4]]))</f>
        <v>#VALUE!</v>
      </c>
      <c r="BF217" t="e">
        <f>RIGHT(Segregate18[[#This Row],[41]],LEN(Segregate18[[#This Row],[41]])-LEN(Compiler_Burmese[[#This Row],[5]]))</f>
        <v>#VALUE!</v>
      </c>
      <c r="BG217" t="e">
        <f>RIGHT(Segregate18[[#This Row],[51]],LEN(Segregate18[[#This Row],[51]])-LEN(Compiler_Burmese[[#This Row],[6]]))</f>
        <v>#VALUE!</v>
      </c>
      <c r="BH217" t="e">
        <f>RIGHT(Segregate18[[#This Row],[61]],LEN(Segregate18[[#This Row],[61]])-LEN(Compiler_Burmese[[#This Row],[7]]))</f>
        <v>#VALUE!</v>
      </c>
      <c r="BI217" t="e">
        <f>RIGHT(Segregate18[[#This Row],[71]],LEN(Segregate18[[#This Row],[71]])-LEN(Compiler_Burmese[[#This Row],[8]]))</f>
        <v>#VALUE!</v>
      </c>
      <c r="BJ217" t="e">
        <f>RIGHT(Segregate18[[#This Row],[81]],LEN(Segregate18[[#This Row],[81]])-LEN(Compiler_Burmese[[#This Row],[9]]))</f>
        <v>#VALUE!</v>
      </c>
    </row>
    <row r="218" spans="25:62" ht="15" customHeight="1" x14ac:dyDescent="0.3">
      <c r="Y218" t="e">
        <f>Segregate18[[#This Row],[Sr. No.]]</f>
        <v>#REF!</v>
      </c>
      <c r="Z218" t="e">
        <f>IF(AND(OR(BA218="။",BA218="၊"),LEN(BA218)=1),BA218,
IF(ISNUMBER(MATCH(LEFT(BA218,7),Final_modified_Intermediate[Burmese_Consonants],0)),LEFT(BA218,7),
IF(ISNUMBER(MATCH(LEFT(BA218,6),Final_modified_Intermediate[Burmese_Consonants],0)),LEFT(BA218,6),
IF(ISNUMBER(MATCH(LEFT(BA218,5),Final_modified_Intermediate[Burmese_Consonants],0)),LEFT(BA218,5),
IF(ISNUMBER(MATCH(LEFT(BA218,4),Final_modified_Intermediate[Burmese_Consonants],0)),LEFT(BA218,4),
IF(ISNUMBER(MATCH(LEFT(BA218,3),Final_modified_Intermediate[Burmese_Consonants],0)),LEFT(BA218,3),
IF(ISNUMBER(MATCH(LEFT(BA218,2),Final_modified_Intermediate[Burmese_Consonants],0)),LEFT(BA218,2),
IF(ISNUMBER(MATCH(LEFT(BA218,1),Final_modified_Intermediate[Burmese_Consonants],0)),LEFT(BA218,1),
IF(ISNUMBER(MATCH(LEFT(BA218,7),Final_Intermediate[Burmese_Consonants],0)),LEFT(BA218,7),
IF(ISNUMBER(MATCH(LEFT(BA218,6),Final_Intermediate[Burmese_Consonants],0)),LEFT(BA218,6),
IF(ISNUMBER(MATCH(LEFT(BA218,5),Final_Intermediate[Burmese_Consonants],0)),LEFT(BA218,5),
IF(ISNUMBER(MATCH(LEFT(BA218,4),Final_Intermediate[Burmese_Consonants],0)),LEFT(BA218,4),
IF(ISNUMBER(MATCH(LEFT(BA218,3),Final_Intermediate[Burmese_Consonants],0)),LEFT(BA218,3),
IF(ISNUMBER(MATCH(LEFT(BA218,2),Final_Intermediate[Burmese_Consonants],0)),LEFT(BA218,2),
IF(ISNUMBER(MATCH(LEFT(BA218,1),Final_Intermediate[Burmese_Consonants],0)),LEFT(BA218,1),
"")))))))))))))))</f>
        <v>#VALUE!</v>
      </c>
      <c r="AA21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8" t="e">
        <f>IF(AND(OR(BB218="။",BB218="၊"),LEN(BB218)=1),BB218,
IF(ISNUMBER(MATCH(LEFT(BB218,7),Final_modified_Intermediate[Burmese_Consonants],0)),LEFT(BB218,7),
IF(ISNUMBER(MATCH(LEFT(BB218,6),Final_modified_Intermediate[Burmese_Consonants],0)),LEFT(BB218,6),
IF(ISNUMBER(MATCH(LEFT(BB218,5),Final_modified_Intermediate[Burmese_Consonants],0)),LEFT(BB218,5),
IF(ISNUMBER(MATCH(LEFT(BB218,4),Final_modified_Intermediate[Burmese_Consonants],0)),LEFT(BB218,4),
IF(ISNUMBER(MATCH(LEFT(BB218,3),Final_modified_Intermediate[Burmese_Consonants],0)),LEFT(BB218,3),
IF(ISNUMBER(MATCH(LEFT(BB218,2),Final_modified_Intermediate[Burmese_Consonants],0)),LEFT(BB218,2),
IF(ISNUMBER(MATCH(LEFT(BB218,1),Final_modified_Intermediate[Burmese_Consonants],0)),LEFT(BB218,1),
IF(ISNUMBER(MATCH(LEFT(BB218,7),Final_Intermediate[Burmese_Consonants],0)),LEFT(BB218,7),
IF(ISNUMBER(MATCH(LEFT(BB218,6),Final_Intermediate[Burmese_Consonants],0)),LEFT(BB218,6),
IF(ISNUMBER(MATCH(LEFT(BB218,5),Final_Intermediate[Burmese_Consonants],0)),LEFT(BB218,5),
IF(ISNUMBER(MATCH(LEFT(BB218,4),Final_Intermediate[Burmese_Consonants],0)),LEFT(BB218,4),
IF(ISNUMBER(MATCH(LEFT(BB218,3),Final_Intermediate[Burmese_Consonants],0)),LEFT(BB218,3),
IF(ISNUMBER(MATCH(LEFT(BB218,2),Final_Intermediate[Burmese_Consonants],0)),LEFT(BB218,2),
IF(ISNUMBER(MATCH(LEFT(BB218,1),Final_Intermediate[Burmese_Consonants],0)),LEFT(BB218,1),
"")))))))))))))))</f>
        <v>#VALUE!</v>
      </c>
      <c r="AC21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8" t="e">
        <f>IF(AND(OR(BC218="။",BC218="၊"),LEN(BC218)=1),BC218,
IF(ISNUMBER(MATCH(LEFT(BC218,7),Final_modified_Intermediate[Burmese_Consonants],0)),LEFT(BC218,7),
IF(ISNUMBER(MATCH(LEFT(BC218,6),Final_modified_Intermediate[Burmese_Consonants],0)),LEFT(BC218,6),
IF(ISNUMBER(MATCH(LEFT(BC218,5),Final_modified_Intermediate[Burmese_Consonants],0)),LEFT(BC218,5),
IF(ISNUMBER(MATCH(LEFT(BC218,4),Final_modified_Intermediate[Burmese_Consonants],0)),LEFT(BC218,4),
IF(ISNUMBER(MATCH(LEFT(BC218,3),Final_modified_Intermediate[Burmese_Consonants],0)),LEFT(BC218,3),
IF(ISNUMBER(MATCH(LEFT(BC218,2),Final_modified_Intermediate[Burmese_Consonants],0)),LEFT(BC218,2),
IF(ISNUMBER(MATCH(LEFT(BC218,1),Final_modified_Intermediate[Burmese_Consonants],0)),LEFT(BC218,1),
IF(ISNUMBER(MATCH(LEFT(BC218,7),Final_Intermediate[Burmese_Consonants],0)),LEFT(BC218,7),
IF(ISNUMBER(MATCH(LEFT(BC218,6),Final_Intermediate[Burmese_Consonants],0)),LEFT(BC218,6),
IF(ISNUMBER(MATCH(LEFT(BC218,5),Final_Intermediate[Burmese_Consonants],0)),LEFT(BC218,5),
IF(ISNUMBER(MATCH(LEFT(BC218,4),Final_Intermediate[Burmese_Consonants],0)),LEFT(BC218,4),
IF(ISNUMBER(MATCH(LEFT(BC218,3),Final_Intermediate[Burmese_Consonants],0)),LEFT(BC218,3),
IF(ISNUMBER(MATCH(LEFT(BC218,2),Final_Intermediate[Burmese_Consonants],0)),LEFT(BC218,2),
IF(ISNUMBER(MATCH(LEFT(BC218,1),Final_Intermediate[Burmese_Consonants],0)),LEFT(BC218,1),
"")))))))))))))))</f>
        <v>#VALUE!</v>
      </c>
      <c r="AE21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8" t="e">
        <f>IF(AND(OR(BD218="။",BD218="၊"),LEN(BD218)=1),BD218,
IF(ISNUMBER(MATCH(LEFT(BD218,7),Final_modified_Intermediate[Burmese_Consonants],0)),LEFT(BD218,7),
IF(ISNUMBER(MATCH(LEFT(BD218,6),Final_modified_Intermediate[Burmese_Consonants],0)),LEFT(BD218,6),
IF(ISNUMBER(MATCH(LEFT(BD218,5),Final_modified_Intermediate[Burmese_Consonants],0)),LEFT(BD218,5),
IF(ISNUMBER(MATCH(LEFT(BD218,4),Final_modified_Intermediate[Burmese_Consonants],0)),LEFT(BD218,4),
IF(ISNUMBER(MATCH(LEFT(BD218,3),Final_modified_Intermediate[Burmese_Consonants],0)),LEFT(BD218,3),
IF(ISNUMBER(MATCH(LEFT(BD218,2),Final_modified_Intermediate[Burmese_Consonants],0)),LEFT(BD218,2),
IF(ISNUMBER(MATCH(LEFT(BD218,1),Final_modified_Intermediate[Burmese_Consonants],0)),LEFT(BD218,1),
IF(ISNUMBER(MATCH(LEFT(BD218,7),Final_Intermediate[Burmese_Consonants],0)),LEFT(BD218,7),
IF(ISNUMBER(MATCH(LEFT(BD218,6),Final_Intermediate[Burmese_Consonants],0)),LEFT(BD218,6),
IF(ISNUMBER(MATCH(LEFT(BD218,5),Final_Intermediate[Burmese_Consonants],0)),LEFT(BD218,5),
IF(ISNUMBER(MATCH(LEFT(BD218,4),Final_Intermediate[Burmese_Consonants],0)),LEFT(BD218,4),
IF(ISNUMBER(MATCH(LEFT(BD218,3),Final_Intermediate[Burmese_Consonants],0)),LEFT(BD218,3),
IF(ISNUMBER(MATCH(LEFT(BD218,2),Final_Intermediate[Burmese_Consonants],0)),LEFT(BD218,2),
IF(ISNUMBER(MATCH(LEFT(BD218,1),Final_Intermediate[Burmese_Consonants],0)),LEFT(BD218,1),
"")))))))))))))))</f>
        <v>#VALUE!</v>
      </c>
      <c r="AG218" t="e">
        <f>IF(AND(OR(BE218="။",BE218="၊"),LEN(BE218)=1),BE218,
IF(ISNUMBER(MATCH(LEFT(BE218,7),Final_modified_Intermediate[Burmese_Consonants],0)),LEFT(BE218,7),
IF(ISNUMBER(MATCH(LEFT(BE218,6),Final_modified_Intermediate[Burmese_Consonants],0)),LEFT(BE218,6),
IF(ISNUMBER(MATCH(LEFT(BE218,5),Final_modified_Intermediate[Burmese_Consonants],0)),LEFT(BE218,5),
IF(ISNUMBER(MATCH(LEFT(BE218,4),Final_modified_Intermediate[Burmese_Consonants],0)),LEFT(BE218,4),
IF(ISNUMBER(MATCH(LEFT(BE218,3),Final_modified_Intermediate[Burmese_Consonants],0)),LEFT(BE218,3),
IF(ISNUMBER(MATCH(LEFT(BE218,2),Final_modified_Intermediate[Burmese_Consonants],0)),LEFT(BE218,2),
IF(ISNUMBER(MATCH(LEFT(BE218,1),Final_modified_Intermediate[Burmese_Consonants],0)),LEFT(BE218,1),
IF(ISNUMBER(MATCH(LEFT(BE218,7),Final_Intermediate[Burmese_Consonants],0)),LEFT(BE218,7),
IF(ISNUMBER(MATCH(LEFT(BE218,6),Final_Intermediate[Burmese_Consonants],0)),LEFT(BE218,6),
IF(ISNUMBER(MATCH(LEFT(BE218,5),Final_Intermediate[Burmese_Consonants],0)),LEFT(BE218,5),
IF(ISNUMBER(MATCH(LEFT(BE218,4),Final_Intermediate[Burmese_Consonants],0)),LEFT(BE218,4),
IF(ISNUMBER(MATCH(LEFT(BE218,3),Final_Intermediate[Burmese_Consonants],0)),LEFT(BE218,3),
IF(ISNUMBER(MATCH(LEFT(BE218,2),Final_Intermediate[Burmese_Consonants],0)),LEFT(BE218,2),
IF(ISNUMBER(MATCH(LEFT(BE218,1),Final_Intermediate[Burmese_Consonants],0)),LEFT(BE218,1),
"")))))))))))))))</f>
        <v>#VALUE!</v>
      </c>
      <c r="AH218" t="e">
        <f>IF(AND(OR(BF218="။",BF218="၊"),LEN(BF218)=1),BF218,
IF(ISNUMBER(MATCH(LEFT(BF218,7),Final_modified_Intermediate[Burmese_Consonants],0)),LEFT(BF218,7),
IF(ISNUMBER(MATCH(LEFT(BF218,6),Final_modified_Intermediate[Burmese_Consonants],0)),LEFT(BF218,6),
IF(ISNUMBER(MATCH(LEFT(BF218,5),Final_modified_Intermediate[Burmese_Consonants],0)),LEFT(BF218,5),
IF(ISNUMBER(MATCH(LEFT(BF218,4),Final_modified_Intermediate[Burmese_Consonants],0)),LEFT(BF218,4),
IF(ISNUMBER(MATCH(LEFT(BF218,3),Final_modified_Intermediate[Burmese_Consonants],0)),LEFT(BF218,3),
IF(ISNUMBER(MATCH(LEFT(BF218,2),Final_modified_Intermediate[Burmese_Consonants],0)),LEFT(BF218,2),
IF(ISNUMBER(MATCH(LEFT(BF218,1),Final_modified_Intermediate[Burmese_Consonants],0)),LEFT(BF218,1),
IF(ISNUMBER(MATCH(LEFT(BF218,7),Final_Intermediate[Burmese_Consonants],0)),LEFT(BF218,7),
IF(ISNUMBER(MATCH(LEFT(BF218,6),Final_Intermediate[Burmese_Consonants],0)),LEFT(BF218,6),
IF(ISNUMBER(MATCH(LEFT(BF218,5),Final_Intermediate[Burmese_Consonants],0)),LEFT(BF218,5),
IF(ISNUMBER(MATCH(LEFT(BF218,4),Final_Intermediate[Burmese_Consonants],0)),LEFT(BF218,4),
IF(ISNUMBER(MATCH(LEFT(BF218,3),Final_Intermediate[Burmese_Consonants],0)),LEFT(BF218,3),
IF(ISNUMBER(MATCH(LEFT(BF218,2),Final_Intermediate[Burmese_Consonants],0)),LEFT(BF218,2),
IF(ISNUMBER(MATCH(LEFT(BF218,1),Final_Intermediate[Burmese_Consonants],0)),LEFT(BF218,1),
"")))))))))))))))</f>
        <v>#VALUE!</v>
      </c>
      <c r="AI218" t="e">
        <f>IF(AND(OR(BG218="။",BG218="၊"),LEN(BG218)=1),BG218,
IF(ISNUMBER(MATCH(LEFT(BG218,7),Final_modified_Intermediate[Burmese_Consonants],0)),LEFT(BG218,7),
IF(ISNUMBER(MATCH(LEFT(BG218,6),Final_modified_Intermediate[Burmese_Consonants],0)),LEFT(BG218,6),
IF(ISNUMBER(MATCH(LEFT(BG218,5),Final_modified_Intermediate[Burmese_Consonants],0)),LEFT(BG218,5),
IF(ISNUMBER(MATCH(LEFT(BG218,4),Final_modified_Intermediate[Burmese_Consonants],0)),LEFT(BG218,4),
IF(ISNUMBER(MATCH(LEFT(BG218,3),Final_modified_Intermediate[Burmese_Consonants],0)),LEFT(BG218,3),
IF(ISNUMBER(MATCH(LEFT(BG218,2),Final_modified_Intermediate[Burmese_Consonants],0)),LEFT(BG218,2),
IF(ISNUMBER(MATCH(LEFT(BG218,1),Final_modified_Intermediate[Burmese_Consonants],0)),LEFT(BG218,1),
IF(ISNUMBER(MATCH(LEFT(BG218,7),Final_Intermediate[Burmese_Consonants],0)),LEFT(BG218,7),
IF(ISNUMBER(MATCH(LEFT(BG218,6),Final_Intermediate[Burmese_Consonants],0)),LEFT(BG218,6),
IF(ISNUMBER(MATCH(LEFT(BG218,5),Final_Intermediate[Burmese_Consonants],0)),LEFT(BG218,5),
IF(ISNUMBER(MATCH(LEFT(BG218,4),Final_Intermediate[Burmese_Consonants],0)),LEFT(BG218,4),
IF(ISNUMBER(MATCH(LEFT(BG218,3),Final_Intermediate[Burmese_Consonants],0)),LEFT(BG218,3),
IF(ISNUMBER(MATCH(LEFT(BG218,2),Final_Intermediate[Burmese_Consonants],0)),LEFT(BG218,2),
IF(ISNUMBER(MATCH(LEFT(BG218,1),Final_Intermediate[Burmese_Consonants],0)),LEFT(BG218,1),
"")))))))))))))))</f>
        <v>#VALUE!</v>
      </c>
      <c r="AJ218" t="e">
        <f>IF(AND(OR(BH218="။",BH218="၊"),LEN(BH218)=1),BH218,
IF(ISNUMBER(MATCH(LEFT(BH218,7),Final_modified_Intermediate[Burmese_Consonants],0)),LEFT(BH218,7),
IF(ISNUMBER(MATCH(LEFT(BH218,6),Final_modified_Intermediate[Burmese_Consonants],0)),LEFT(BH218,6),
IF(ISNUMBER(MATCH(LEFT(BH218,5),Final_modified_Intermediate[Burmese_Consonants],0)),LEFT(BH218,5),
IF(ISNUMBER(MATCH(LEFT(BH218,4),Final_modified_Intermediate[Burmese_Consonants],0)),LEFT(BH218,4),
IF(ISNUMBER(MATCH(LEFT(BH218,3),Final_modified_Intermediate[Burmese_Consonants],0)),LEFT(BH218,3),
IF(ISNUMBER(MATCH(LEFT(BH218,2),Final_modified_Intermediate[Burmese_Consonants],0)),LEFT(BH218,2),
IF(ISNUMBER(MATCH(LEFT(BH218,1),Final_modified_Intermediate[Burmese_Consonants],0)),LEFT(BH218,1),
IF(ISNUMBER(MATCH(LEFT(BH218,7),Final_Intermediate[Burmese_Consonants],0)),LEFT(BH218,7),
IF(ISNUMBER(MATCH(LEFT(BH218,6),Final_Intermediate[Burmese_Consonants],0)),LEFT(BH218,6),
IF(ISNUMBER(MATCH(LEFT(BH218,5),Final_Intermediate[Burmese_Consonants],0)),LEFT(BH218,5),
IF(ISNUMBER(MATCH(LEFT(BH218,4),Final_Intermediate[Burmese_Consonants],0)),LEFT(BH218,4),
IF(ISNUMBER(MATCH(LEFT(BH218,3),Final_Intermediate[Burmese_Consonants],0)),LEFT(BH218,3),
IF(ISNUMBER(MATCH(LEFT(BH218,2),Final_Intermediate[Burmese_Consonants],0)),LEFT(BH218,2),
IF(ISNUMBER(MATCH(LEFT(BH218,1),Final_Intermediate[Burmese_Consonants],0)),LEFT(BH218,1),
"")))))))))))))))</f>
        <v>#VALUE!</v>
      </c>
      <c r="AK218" t="e">
        <f>IF(AND(OR(BI218="။",BI218="၊"),LEN(BI218)=1),BI218,
IF(ISNUMBER(MATCH(LEFT(BI218,7),Final_modified_Intermediate[Burmese_Consonants],0)),LEFT(BI218,7),
IF(ISNUMBER(MATCH(LEFT(BI218,6),Final_modified_Intermediate[Burmese_Consonants],0)),LEFT(BI218,6),
IF(ISNUMBER(MATCH(LEFT(BI218,5),Final_modified_Intermediate[Burmese_Consonants],0)),LEFT(BI218,5),
IF(ISNUMBER(MATCH(LEFT(BI218,4),Final_modified_Intermediate[Burmese_Consonants],0)),LEFT(BI218,4),
IF(ISNUMBER(MATCH(LEFT(BI218,3),Final_modified_Intermediate[Burmese_Consonants],0)),LEFT(BI218,3),
IF(ISNUMBER(MATCH(LEFT(BI218,2),Final_modified_Intermediate[Burmese_Consonants],0)),LEFT(BI218,2),
IF(ISNUMBER(MATCH(LEFT(BI218,1),Final_modified_Intermediate[Burmese_Consonants],0)),LEFT(BI218,1),
IF(ISNUMBER(MATCH(LEFT(BI218,7),Final_Intermediate[Burmese_Consonants],0)),LEFT(BI218,7),
IF(ISNUMBER(MATCH(LEFT(BI218,6),Final_Intermediate[Burmese_Consonants],0)),LEFT(BI218,6),
IF(ISNUMBER(MATCH(LEFT(BI218,5),Final_Intermediate[Burmese_Consonants],0)),LEFT(BI218,5),
IF(ISNUMBER(MATCH(LEFT(BI218,4),Final_Intermediate[Burmese_Consonants],0)),LEFT(BI218,4),
IF(ISNUMBER(MATCH(LEFT(BI218,3),Final_Intermediate[Burmese_Consonants],0)),LEFT(BI218,3),
IF(ISNUMBER(MATCH(LEFT(BI218,2),Final_Intermediate[Burmese_Consonants],0)),LEFT(BI218,2),
IF(ISNUMBER(MATCH(LEFT(BI218,1),Final_Intermediate[Burmese_Consonants],0)),LEFT(BI218,1),
"")))))))))))))))</f>
        <v>#VALUE!</v>
      </c>
      <c r="AL218" t="e">
        <f>IF(AND(OR(BJ218="။",BJ218="၊"),LEN(BJ218)=1),BJ218,
IF(ISNUMBER(MATCH(LEFT(BJ218,7),Final_modified_Intermediate[Burmese_Consonants],0)),LEFT(BJ218,7),
IF(ISNUMBER(MATCH(LEFT(BJ218,6),Final_modified_Intermediate[Burmese_Consonants],0)),LEFT(BJ218,6),
IF(ISNUMBER(MATCH(LEFT(BJ218,5),Final_modified_Intermediate[Burmese_Consonants],0)),LEFT(BJ218,5),
IF(ISNUMBER(MATCH(LEFT(BJ218,4),Final_modified_Intermediate[Burmese_Consonants],0)),LEFT(BJ218,4),
IF(ISNUMBER(MATCH(LEFT(BJ218,3),Final_modified_Intermediate[Burmese_Consonants],0)),LEFT(BJ218,3),
IF(ISNUMBER(MATCH(LEFT(BJ218,2),Final_modified_Intermediate[Burmese_Consonants],0)),LEFT(BJ218,2),
IF(ISNUMBER(MATCH(LEFT(BJ218,1),Final_modified_Intermediate[Burmese_Consonants],0)),LEFT(BJ218,1),
IF(ISNUMBER(MATCH(LEFT(BJ218,7),Final_Intermediate[Burmese_Consonants],0)),LEFT(BJ218,7),
IF(ISNUMBER(MATCH(LEFT(BJ218,6),Final_Intermediate[Burmese_Consonants],0)),LEFT(BJ218,6),
IF(ISNUMBER(MATCH(LEFT(BJ218,5),Final_Intermediate[Burmese_Consonants],0)),LEFT(BJ218,5),
IF(ISNUMBER(MATCH(LEFT(BJ218,4),Final_Intermediate[Burmese_Consonants],0)),LEFT(BJ218,4),
IF(ISNUMBER(MATCH(LEFT(BJ218,3),Final_Intermediate[Burmese_Consonants],0)),LEFT(BJ218,3),
IF(ISNUMBER(MATCH(LEFT(BJ218,2),Final_Intermediate[Burmese_Consonants],0)),LEFT(BJ218,2),
IF(ISNUMBER(MATCH(LEFT(BJ218,1),Final_Intermediate[Burmese_Consonants],0)),LEFT(BJ218,1),
"")))))))))))))))</f>
        <v>#VALUE!</v>
      </c>
      <c r="AN218" t="e">
        <f>Compiler_Burmese[[#This Row],[Sr. No.]]</f>
        <v>#REF!</v>
      </c>
      <c r="AO21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8" t="e">
        <f>[2]!Vocabulary_Burmese[[#This Row],[Sr. No.]]</f>
        <v>#REF!</v>
      </c>
      <c r="BA218" t="e">
        <f>IF(Raw_data_N2_Kanji[[#This Row],[Categorie]]&lt;&gt;"","",
IF(ISNUMBER(MATCH(V,Special_list[Burmese word],0)),"",
SUBSTITUTE(Raw_data_N2_Kanji[[#This Row],[Raw]]," ","")))</f>
        <v>#VALUE!</v>
      </c>
      <c r="BB218" t="e">
        <f>RIGHT(Segregate18[[#This Row],[UPGRADE]],LEN(Segregate18[[#This Row],[UPGRADE]])-LEN(Compiler_Burmese[[#This Row],[1]]))</f>
        <v>#VALUE!</v>
      </c>
      <c r="BC218" t="e">
        <f>RIGHT(Segregate18[[#This Row],[11]],LEN(Segregate18[[#This Row],[11]])-LEN(Compiler_Burmese[[#This Row],[2]]))</f>
        <v>#VALUE!</v>
      </c>
      <c r="BD218" t="e">
        <f>RIGHT(Segregate18[[#This Row],[21]],LEN(Segregate18[[#This Row],[21]])-LEN(Compiler_Burmese[[#This Row],[3]]))</f>
        <v>#VALUE!</v>
      </c>
      <c r="BE218" t="e">
        <f>RIGHT(Segregate18[[#This Row],[31]],LEN(Segregate18[[#This Row],[31]])-LEN(Compiler_Burmese[[#This Row],[4]]))</f>
        <v>#VALUE!</v>
      </c>
      <c r="BF218" t="e">
        <f>RIGHT(Segregate18[[#This Row],[41]],LEN(Segregate18[[#This Row],[41]])-LEN(Compiler_Burmese[[#This Row],[5]]))</f>
        <v>#VALUE!</v>
      </c>
      <c r="BG218" t="e">
        <f>RIGHT(Segregate18[[#This Row],[51]],LEN(Segregate18[[#This Row],[51]])-LEN(Compiler_Burmese[[#This Row],[6]]))</f>
        <v>#VALUE!</v>
      </c>
      <c r="BH218" t="e">
        <f>RIGHT(Segregate18[[#This Row],[61]],LEN(Segregate18[[#This Row],[61]])-LEN(Compiler_Burmese[[#This Row],[7]]))</f>
        <v>#VALUE!</v>
      </c>
      <c r="BI218" t="e">
        <f>RIGHT(Segregate18[[#This Row],[71]],LEN(Segregate18[[#This Row],[71]])-LEN(Compiler_Burmese[[#This Row],[8]]))</f>
        <v>#VALUE!</v>
      </c>
      <c r="BJ218" t="e">
        <f>RIGHT(Segregate18[[#This Row],[81]],LEN(Segregate18[[#This Row],[81]])-LEN(Compiler_Burmese[[#This Row],[9]]))</f>
        <v>#VALUE!</v>
      </c>
    </row>
    <row r="219" spans="25:62" ht="15" customHeight="1" x14ac:dyDescent="0.3">
      <c r="Y219" t="e">
        <f>Segregate18[[#This Row],[Sr. No.]]</f>
        <v>#REF!</v>
      </c>
      <c r="Z219" t="e">
        <f>IF(AND(OR(BA219="။",BA219="၊"),LEN(BA219)=1),BA219,
IF(ISNUMBER(MATCH(LEFT(BA219,7),Final_modified_Intermediate[Burmese_Consonants],0)),LEFT(BA219,7),
IF(ISNUMBER(MATCH(LEFT(BA219,6),Final_modified_Intermediate[Burmese_Consonants],0)),LEFT(BA219,6),
IF(ISNUMBER(MATCH(LEFT(BA219,5),Final_modified_Intermediate[Burmese_Consonants],0)),LEFT(BA219,5),
IF(ISNUMBER(MATCH(LEFT(BA219,4),Final_modified_Intermediate[Burmese_Consonants],0)),LEFT(BA219,4),
IF(ISNUMBER(MATCH(LEFT(BA219,3),Final_modified_Intermediate[Burmese_Consonants],0)),LEFT(BA219,3),
IF(ISNUMBER(MATCH(LEFT(BA219,2),Final_modified_Intermediate[Burmese_Consonants],0)),LEFT(BA219,2),
IF(ISNUMBER(MATCH(LEFT(BA219,1),Final_modified_Intermediate[Burmese_Consonants],0)),LEFT(BA219,1),
IF(ISNUMBER(MATCH(LEFT(BA219,7),Final_Intermediate[Burmese_Consonants],0)),LEFT(BA219,7),
IF(ISNUMBER(MATCH(LEFT(BA219,6),Final_Intermediate[Burmese_Consonants],0)),LEFT(BA219,6),
IF(ISNUMBER(MATCH(LEFT(BA219,5),Final_Intermediate[Burmese_Consonants],0)),LEFT(BA219,5),
IF(ISNUMBER(MATCH(LEFT(BA219,4),Final_Intermediate[Burmese_Consonants],0)),LEFT(BA219,4),
IF(ISNUMBER(MATCH(LEFT(BA219,3),Final_Intermediate[Burmese_Consonants],0)),LEFT(BA219,3),
IF(ISNUMBER(MATCH(LEFT(BA219,2),Final_Intermediate[Burmese_Consonants],0)),LEFT(BA219,2),
IF(ISNUMBER(MATCH(LEFT(BA219,1),Final_Intermediate[Burmese_Consonants],0)),LEFT(BA219,1),
"")))))))))))))))</f>
        <v>#VALUE!</v>
      </c>
      <c r="AA21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19" t="e">
        <f>IF(AND(OR(BB219="။",BB219="၊"),LEN(BB219)=1),BB219,
IF(ISNUMBER(MATCH(LEFT(BB219,7),Final_modified_Intermediate[Burmese_Consonants],0)),LEFT(BB219,7),
IF(ISNUMBER(MATCH(LEFT(BB219,6),Final_modified_Intermediate[Burmese_Consonants],0)),LEFT(BB219,6),
IF(ISNUMBER(MATCH(LEFT(BB219,5),Final_modified_Intermediate[Burmese_Consonants],0)),LEFT(BB219,5),
IF(ISNUMBER(MATCH(LEFT(BB219,4),Final_modified_Intermediate[Burmese_Consonants],0)),LEFT(BB219,4),
IF(ISNUMBER(MATCH(LEFT(BB219,3),Final_modified_Intermediate[Burmese_Consonants],0)),LEFT(BB219,3),
IF(ISNUMBER(MATCH(LEFT(BB219,2),Final_modified_Intermediate[Burmese_Consonants],0)),LEFT(BB219,2),
IF(ISNUMBER(MATCH(LEFT(BB219,1),Final_modified_Intermediate[Burmese_Consonants],0)),LEFT(BB219,1),
IF(ISNUMBER(MATCH(LEFT(BB219,7),Final_Intermediate[Burmese_Consonants],0)),LEFT(BB219,7),
IF(ISNUMBER(MATCH(LEFT(BB219,6),Final_Intermediate[Burmese_Consonants],0)),LEFT(BB219,6),
IF(ISNUMBER(MATCH(LEFT(BB219,5),Final_Intermediate[Burmese_Consonants],0)),LEFT(BB219,5),
IF(ISNUMBER(MATCH(LEFT(BB219,4),Final_Intermediate[Burmese_Consonants],0)),LEFT(BB219,4),
IF(ISNUMBER(MATCH(LEFT(BB219,3),Final_Intermediate[Burmese_Consonants],0)),LEFT(BB219,3),
IF(ISNUMBER(MATCH(LEFT(BB219,2),Final_Intermediate[Burmese_Consonants],0)),LEFT(BB219,2),
IF(ISNUMBER(MATCH(LEFT(BB219,1),Final_Intermediate[Burmese_Consonants],0)),LEFT(BB219,1),
"")))))))))))))))</f>
        <v>#VALUE!</v>
      </c>
      <c r="AC21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19" t="e">
        <f>IF(AND(OR(BC219="။",BC219="၊"),LEN(BC219)=1),BC219,
IF(ISNUMBER(MATCH(LEFT(BC219,7),Final_modified_Intermediate[Burmese_Consonants],0)),LEFT(BC219,7),
IF(ISNUMBER(MATCH(LEFT(BC219,6),Final_modified_Intermediate[Burmese_Consonants],0)),LEFT(BC219,6),
IF(ISNUMBER(MATCH(LEFT(BC219,5),Final_modified_Intermediate[Burmese_Consonants],0)),LEFT(BC219,5),
IF(ISNUMBER(MATCH(LEFT(BC219,4),Final_modified_Intermediate[Burmese_Consonants],0)),LEFT(BC219,4),
IF(ISNUMBER(MATCH(LEFT(BC219,3),Final_modified_Intermediate[Burmese_Consonants],0)),LEFT(BC219,3),
IF(ISNUMBER(MATCH(LEFT(BC219,2),Final_modified_Intermediate[Burmese_Consonants],0)),LEFT(BC219,2),
IF(ISNUMBER(MATCH(LEFT(BC219,1),Final_modified_Intermediate[Burmese_Consonants],0)),LEFT(BC219,1),
IF(ISNUMBER(MATCH(LEFT(BC219,7),Final_Intermediate[Burmese_Consonants],0)),LEFT(BC219,7),
IF(ISNUMBER(MATCH(LEFT(BC219,6),Final_Intermediate[Burmese_Consonants],0)),LEFT(BC219,6),
IF(ISNUMBER(MATCH(LEFT(BC219,5),Final_Intermediate[Burmese_Consonants],0)),LEFT(BC219,5),
IF(ISNUMBER(MATCH(LEFT(BC219,4),Final_Intermediate[Burmese_Consonants],0)),LEFT(BC219,4),
IF(ISNUMBER(MATCH(LEFT(BC219,3),Final_Intermediate[Burmese_Consonants],0)),LEFT(BC219,3),
IF(ISNUMBER(MATCH(LEFT(BC219,2),Final_Intermediate[Burmese_Consonants],0)),LEFT(BC219,2),
IF(ISNUMBER(MATCH(LEFT(BC219,1),Final_Intermediate[Burmese_Consonants],0)),LEFT(BC219,1),
"")))))))))))))))</f>
        <v>#VALUE!</v>
      </c>
      <c r="AE21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19" t="e">
        <f>IF(AND(OR(BD219="။",BD219="၊"),LEN(BD219)=1),BD219,
IF(ISNUMBER(MATCH(LEFT(BD219,7),Final_modified_Intermediate[Burmese_Consonants],0)),LEFT(BD219,7),
IF(ISNUMBER(MATCH(LEFT(BD219,6),Final_modified_Intermediate[Burmese_Consonants],0)),LEFT(BD219,6),
IF(ISNUMBER(MATCH(LEFT(BD219,5),Final_modified_Intermediate[Burmese_Consonants],0)),LEFT(BD219,5),
IF(ISNUMBER(MATCH(LEFT(BD219,4),Final_modified_Intermediate[Burmese_Consonants],0)),LEFT(BD219,4),
IF(ISNUMBER(MATCH(LEFT(BD219,3),Final_modified_Intermediate[Burmese_Consonants],0)),LEFT(BD219,3),
IF(ISNUMBER(MATCH(LEFT(BD219,2),Final_modified_Intermediate[Burmese_Consonants],0)),LEFT(BD219,2),
IF(ISNUMBER(MATCH(LEFT(BD219,1),Final_modified_Intermediate[Burmese_Consonants],0)),LEFT(BD219,1),
IF(ISNUMBER(MATCH(LEFT(BD219,7),Final_Intermediate[Burmese_Consonants],0)),LEFT(BD219,7),
IF(ISNUMBER(MATCH(LEFT(BD219,6),Final_Intermediate[Burmese_Consonants],0)),LEFT(BD219,6),
IF(ISNUMBER(MATCH(LEFT(BD219,5),Final_Intermediate[Burmese_Consonants],0)),LEFT(BD219,5),
IF(ISNUMBER(MATCH(LEFT(BD219,4),Final_Intermediate[Burmese_Consonants],0)),LEFT(BD219,4),
IF(ISNUMBER(MATCH(LEFT(BD219,3),Final_Intermediate[Burmese_Consonants],0)),LEFT(BD219,3),
IF(ISNUMBER(MATCH(LEFT(BD219,2),Final_Intermediate[Burmese_Consonants],0)),LEFT(BD219,2),
IF(ISNUMBER(MATCH(LEFT(BD219,1),Final_Intermediate[Burmese_Consonants],0)),LEFT(BD219,1),
"")))))))))))))))</f>
        <v>#VALUE!</v>
      </c>
      <c r="AG219" t="e">
        <f>IF(AND(OR(BE219="။",BE219="၊"),LEN(BE219)=1),BE219,
IF(ISNUMBER(MATCH(LEFT(BE219,7),Final_modified_Intermediate[Burmese_Consonants],0)),LEFT(BE219,7),
IF(ISNUMBER(MATCH(LEFT(BE219,6),Final_modified_Intermediate[Burmese_Consonants],0)),LEFT(BE219,6),
IF(ISNUMBER(MATCH(LEFT(BE219,5),Final_modified_Intermediate[Burmese_Consonants],0)),LEFT(BE219,5),
IF(ISNUMBER(MATCH(LEFT(BE219,4),Final_modified_Intermediate[Burmese_Consonants],0)),LEFT(BE219,4),
IF(ISNUMBER(MATCH(LEFT(BE219,3),Final_modified_Intermediate[Burmese_Consonants],0)),LEFT(BE219,3),
IF(ISNUMBER(MATCH(LEFT(BE219,2),Final_modified_Intermediate[Burmese_Consonants],0)),LEFT(BE219,2),
IF(ISNUMBER(MATCH(LEFT(BE219,1),Final_modified_Intermediate[Burmese_Consonants],0)),LEFT(BE219,1),
IF(ISNUMBER(MATCH(LEFT(BE219,7),Final_Intermediate[Burmese_Consonants],0)),LEFT(BE219,7),
IF(ISNUMBER(MATCH(LEFT(BE219,6),Final_Intermediate[Burmese_Consonants],0)),LEFT(BE219,6),
IF(ISNUMBER(MATCH(LEFT(BE219,5),Final_Intermediate[Burmese_Consonants],0)),LEFT(BE219,5),
IF(ISNUMBER(MATCH(LEFT(BE219,4),Final_Intermediate[Burmese_Consonants],0)),LEFT(BE219,4),
IF(ISNUMBER(MATCH(LEFT(BE219,3),Final_Intermediate[Burmese_Consonants],0)),LEFT(BE219,3),
IF(ISNUMBER(MATCH(LEFT(BE219,2),Final_Intermediate[Burmese_Consonants],0)),LEFT(BE219,2),
IF(ISNUMBER(MATCH(LEFT(BE219,1),Final_Intermediate[Burmese_Consonants],0)),LEFT(BE219,1),
"")))))))))))))))</f>
        <v>#VALUE!</v>
      </c>
      <c r="AH219" t="e">
        <f>IF(AND(OR(BF219="။",BF219="၊"),LEN(BF219)=1),BF219,
IF(ISNUMBER(MATCH(LEFT(BF219,7),Final_modified_Intermediate[Burmese_Consonants],0)),LEFT(BF219,7),
IF(ISNUMBER(MATCH(LEFT(BF219,6),Final_modified_Intermediate[Burmese_Consonants],0)),LEFT(BF219,6),
IF(ISNUMBER(MATCH(LEFT(BF219,5),Final_modified_Intermediate[Burmese_Consonants],0)),LEFT(BF219,5),
IF(ISNUMBER(MATCH(LEFT(BF219,4),Final_modified_Intermediate[Burmese_Consonants],0)),LEFT(BF219,4),
IF(ISNUMBER(MATCH(LEFT(BF219,3),Final_modified_Intermediate[Burmese_Consonants],0)),LEFT(BF219,3),
IF(ISNUMBER(MATCH(LEFT(BF219,2),Final_modified_Intermediate[Burmese_Consonants],0)),LEFT(BF219,2),
IF(ISNUMBER(MATCH(LEFT(BF219,1),Final_modified_Intermediate[Burmese_Consonants],0)),LEFT(BF219,1),
IF(ISNUMBER(MATCH(LEFT(BF219,7),Final_Intermediate[Burmese_Consonants],0)),LEFT(BF219,7),
IF(ISNUMBER(MATCH(LEFT(BF219,6),Final_Intermediate[Burmese_Consonants],0)),LEFT(BF219,6),
IF(ISNUMBER(MATCH(LEFT(BF219,5),Final_Intermediate[Burmese_Consonants],0)),LEFT(BF219,5),
IF(ISNUMBER(MATCH(LEFT(BF219,4),Final_Intermediate[Burmese_Consonants],0)),LEFT(BF219,4),
IF(ISNUMBER(MATCH(LEFT(BF219,3),Final_Intermediate[Burmese_Consonants],0)),LEFT(BF219,3),
IF(ISNUMBER(MATCH(LEFT(BF219,2),Final_Intermediate[Burmese_Consonants],0)),LEFT(BF219,2),
IF(ISNUMBER(MATCH(LEFT(BF219,1),Final_Intermediate[Burmese_Consonants],0)),LEFT(BF219,1),
"")))))))))))))))</f>
        <v>#VALUE!</v>
      </c>
      <c r="AI219" t="e">
        <f>IF(AND(OR(BG219="။",BG219="၊"),LEN(BG219)=1),BG219,
IF(ISNUMBER(MATCH(LEFT(BG219,7),Final_modified_Intermediate[Burmese_Consonants],0)),LEFT(BG219,7),
IF(ISNUMBER(MATCH(LEFT(BG219,6),Final_modified_Intermediate[Burmese_Consonants],0)),LEFT(BG219,6),
IF(ISNUMBER(MATCH(LEFT(BG219,5),Final_modified_Intermediate[Burmese_Consonants],0)),LEFT(BG219,5),
IF(ISNUMBER(MATCH(LEFT(BG219,4),Final_modified_Intermediate[Burmese_Consonants],0)),LEFT(BG219,4),
IF(ISNUMBER(MATCH(LEFT(BG219,3),Final_modified_Intermediate[Burmese_Consonants],0)),LEFT(BG219,3),
IF(ISNUMBER(MATCH(LEFT(BG219,2),Final_modified_Intermediate[Burmese_Consonants],0)),LEFT(BG219,2),
IF(ISNUMBER(MATCH(LEFT(BG219,1),Final_modified_Intermediate[Burmese_Consonants],0)),LEFT(BG219,1),
IF(ISNUMBER(MATCH(LEFT(BG219,7),Final_Intermediate[Burmese_Consonants],0)),LEFT(BG219,7),
IF(ISNUMBER(MATCH(LEFT(BG219,6),Final_Intermediate[Burmese_Consonants],0)),LEFT(BG219,6),
IF(ISNUMBER(MATCH(LEFT(BG219,5),Final_Intermediate[Burmese_Consonants],0)),LEFT(BG219,5),
IF(ISNUMBER(MATCH(LEFT(BG219,4),Final_Intermediate[Burmese_Consonants],0)),LEFT(BG219,4),
IF(ISNUMBER(MATCH(LEFT(BG219,3),Final_Intermediate[Burmese_Consonants],0)),LEFT(BG219,3),
IF(ISNUMBER(MATCH(LEFT(BG219,2),Final_Intermediate[Burmese_Consonants],0)),LEFT(BG219,2),
IF(ISNUMBER(MATCH(LEFT(BG219,1),Final_Intermediate[Burmese_Consonants],0)),LEFT(BG219,1),
"")))))))))))))))</f>
        <v>#VALUE!</v>
      </c>
      <c r="AJ219" t="e">
        <f>IF(AND(OR(BH219="။",BH219="၊"),LEN(BH219)=1),BH219,
IF(ISNUMBER(MATCH(LEFT(BH219,7),Final_modified_Intermediate[Burmese_Consonants],0)),LEFT(BH219,7),
IF(ISNUMBER(MATCH(LEFT(BH219,6),Final_modified_Intermediate[Burmese_Consonants],0)),LEFT(BH219,6),
IF(ISNUMBER(MATCH(LEFT(BH219,5),Final_modified_Intermediate[Burmese_Consonants],0)),LEFT(BH219,5),
IF(ISNUMBER(MATCH(LEFT(BH219,4),Final_modified_Intermediate[Burmese_Consonants],0)),LEFT(BH219,4),
IF(ISNUMBER(MATCH(LEFT(BH219,3),Final_modified_Intermediate[Burmese_Consonants],0)),LEFT(BH219,3),
IF(ISNUMBER(MATCH(LEFT(BH219,2),Final_modified_Intermediate[Burmese_Consonants],0)),LEFT(BH219,2),
IF(ISNUMBER(MATCH(LEFT(BH219,1),Final_modified_Intermediate[Burmese_Consonants],0)),LEFT(BH219,1),
IF(ISNUMBER(MATCH(LEFT(BH219,7),Final_Intermediate[Burmese_Consonants],0)),LEFT(BH219,7),
IF(ISNUMBER(MATCH(LEFT(BH219,6),Final_Intermediate[Burmese_Consonants],0)),LEFT(BH219,6),
IF(ISNUMBER(MATCH(LEFT(BH219,5),Final_Intermediate[Burmese_Consonants],0)),LEFT(BH219,5),
IF(ISNUMBER(MATCH(LEFT(BH219,4),Final_Intermediate[Burmese_Consonants],0)),LEFT(BH219,4),
IF(ISNUMBER(MATCH(LEFT(BH219,3),Final_Intermediate[Burmese_Consonants],0)),LEFT(BH219,3),
IF(ISNUMBER(MATCH(LEFT(BH219,2),Final_Intermediate[Burmese_Consonants],0)),LEFT(BH219,2),
IF(ISNUMBER(MATCH(LEFT(BH219,1),Final_Intermediate[Burmese_Consonants],0)),LEFT(BH219,1),
"")))))))))))))))</f>
        <v>#VALUE!</v>
      </c>
      <c r="AK219" t="e">
        <f>IF(AND(OR(BI219="။",BI219="၊"),LEN(BI219)=1),BI219,
IF(ISNUMBER(MATCH(LEFT(BI219,7),Final_modified_Intermediate[Burmese_Consonants],0)),LEFT(BI219,7),
IF(ISNUMBER(MATCH(LEFT(BI219,6),Final_modified_Intermediate[Burmese_Consonants],0)),LEFT(BI219,6),
IF(ISNUMBER(MATCH(LEFT(BI219,5),Final_modified_Intermediate[Burmese_Consonants],0)),LEFT(BI219,5),
IF(ISNUMBER(MATCH(LEFT(BI219,4),Final_modified_Intermediate[Burmese_Consonants],0)),LEFT(BI219,4),
IF(ISNUMBER(MATCH(LEFT(BI219,3),Final_modified_Intermediate[Burmese_Consonants],0)),LEFT(BI219,3),
IF(ISNUMBER(MATCH(LEFT(BI219,2),Final_modified_Intermediate[Burmese_Consonants],0)),LEFT(BI219,2),
IF(ISNUMBER(MATCH(LEFT(BI219,1),Final_modified_Intermediate[Burmese_Consonants],0)),LEFT(BI219,1),
IF(ISNUMBER(MATCH(LEFT(BI219,7),Final_Intermediate[Burmese_Consonants],0)),LEFT(BI219,7),
IF(ISNUMBER(MATCH(LEFT(BI219,6),Final_Intermediate[Burmese_Consonants],0)),LEFT(BI219,6),
IF(ISNUMBER(MATCH(LEFT(BI219,5),Final_Intermediate[Burmese_Consonants],0)),LEFT(BI219,5),
IF(ISNUMBER(MATCH(LEFT(BI219,4),Final_Intermediate[Burmese_Consonants],0)),LEFT(BI219,4),
IF(ISNUMBER(MATCH(LEFT(BI219,3),Final_Intermediate[Burmese_Consonants],0)),LEFT(BI219,3),
IF(ISNUMBER(MATCH(LEFT(BI219,2),Final_Intermediate[Burmese_Consonants],0)),LEFT(BI219,2),
IF(ISNUMBER(MATCH(LEFT(BI219,1),Final_Intermediate[Burmese_Consonants],0)),LEFT(BI219,1),
"")))))))))))))))</f>
        <v>#VALUE!</v>
      </c>
      <c r="AL219" t="e">
        <f>IF(AND(OR(BJ219="။",BJ219="၊"),LEN(BJ219)=1),BJ219,
IF(ISNUMBER(MATCH(LEFT(BJ219,7),Final_modified_Intermediate[Burmese_Consonants],0)),LEFT(BJ219,7),
IF(ISNUMBER(MATCH(LEFT(BJ219,6),Final_modified_Intermediate[Burmese_Consonants],0)),LEFT(BJ219,6),
IF(ISNUMBER(MATCH(LEFT(BJ219,5),Final_modified_Intermediate[Burmese_Consonants],0)),LEFT(BJ219,5),
IF(ISNUMBER(MATCH(LEFT(BJ219,4),Final_modified_Intermediate[Burmese_Consonants],0)),LEFT(BJ219,4),
IF(ISNUMBER(MATCH(LEFT(BJ219,3),Final_modified_Intermediate[Burmese_Consonants],0)),LEFT(BJ219,3),
IF(ISNUMBER(MATCH(LEFT(BJ219,2),Final_modified_Intermediate[Burmese_Consonants],0)),LEFT(BJ219,2),
IF(ISNUMBER(MATCH(LEFT(BJ219,1),Final_modified_Intermediate[Burmese_Consonants],0)),LEFT(BJ219,1),
IF(ISNUMBER(MATCH(LEFT(BJ219,7),Final_Intermediate[Burmese_Consonants],0)),LEFT(BJ219,7),
IF(ISNUMBER(MATCH(LEFT(BJ219,6),Final_Intermediate[Burmese_Consonants],0)),LEFT(BJ219,6),
IF(ISNUMBER(MATCH(LEFT(BJ219,5),Final_Intermediate[Burmese_Consonants],0)),LEFT(BJ219,5),
IF(ISNUMBER(MATCH(LEFT(BJ219,4),Final_Intermediate[Burmese_Consonants],0)),LEFT(BJ219,4),
IF(ISNUMBER(MATCH(LEFT(BJ219,3),Final_Intermediate[Burmese_Consonants],0)),LEFT(BJ219,3),
IF(ISNUMBER(MATCH(LEFT(BJ219,2),Final_Intermediate[Burmese_Consonants],0)),LEFT(BJ219,2),
IF(ISNUMBER(MATCH(LEFT(BJ219,1),Final_Intermediate[Burmese_Consonants],0)),LEFT(BJ219,1),
"")))))))))))))))</f>
        <v>#VALUE!</v>
      </c>
      <c r="AN219" t="e">
        <f>Compiler_Burmese[[#This Row],[Sr. No.]]</f>
        <v>#REF!</v>
      </c>
      <c r="AO21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1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1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1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1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1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1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1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1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1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19" t="e">
        <f>[2]!Vocabulary_Burmese[[#This Row],[Sr. No.]]</f>
        <v>#REF!</v>
      </c>
      <c r="BA219" t="e">
        <f>IF(Raw_data_N2_Kanji[[#This Row],[Categorie]]&lt;&gt;"","",
IF(ISNUMBER(MATCH(V,Special_list[Burmese word],0)),"",
SUBSTITUTE(Raw_data_N2_Kanji[[#This Row],[Raw]]," ","")))</f>
        <v>#VALUE!</v>
      </c>
      <c r="BB219" t="e">
        <f>RIGHT(Segregate18[[#This Row],[UPGRADE]],LEN(Segregate18[[#This Row],[UPGRADE]])-LEN(Compiler_Burmese[[#This Row],[1]]))</f>
        <v>#VALUE!</v>
      </c>
      <c r="BC219" t="e">
        <f>RIGHT(Segregate18[[#This Row],[11]],LEN(Segregate18[[#This Row],[11]])-LEN(Compiler_Burmese[[#This Row],[2]]))</f>
        <v>#VALUE!</v>
      </c>
      <c r="BD219" t="e">
        <f>RIGHT(Segregate18[[#This Row],[21]],LEN(Segregate18[[#This Row],[21]])-LEN(Compiler_Burmese[[#This Row],[3]]))</f>
        <v>#VALUE!</v>
      </c>
      <c r="BE219" t="e">
        <f>RIGHT(Segregate18[[#This Row],[31]],LEN(Segregate18[[#This Row],[31]])-LEN(Compiler_Burmese[[#This Row],[4]]))</f>
        <v>#VALUE!</v>
      </c>
      <c r="BF219" t="e">
        <f>RIGHT(Segregate18[[#This Row],[41]],LEN(Segregate18[[#This Row],[41]])-LEN(Compiler_Burmese[[#This Row],[5]]))</f>
        <v>#VALUE!</v>
      </c>
      <c r="BG219" t="e">
        <f>RIGHT(Segregate18[[#This Row],[51]],LEN(Segregate18[[#This Row],[51]])-LEN(Compiler_Burmese[[#This Row],[6]]))</f>
        <v>#VALUE!</v>
      </c>
      <c r="BH219" t="e">
        <f>RIGHT(Segregate18[[#This Row],[61]],LEN(Segregate18[[#This Row],[61]])-LEN(Compiler_Burmese[[#This Row],[7]]))</f>
        <v>#VALUE!</v>
      </c>
      <c r="BI219" t="e">
        <f>RIGHT(Segregate18[[#This Row],[71]],LEN(Segregate18[[#This Row],[71]])-LEN(Compiler_Burmese[[#This Row],[8]]))</f>
        <v>#VALUE!</v>
      </c>
      <c r="BJ219" t="e">
        <f>RIGHT(Segregate18[[#This Row],[81]],LEN(Segregate18[[#This Row],[81]])-LEN(Compiler_Burmese[[#This Row],[9]]))</f>
        <v>#VALUE!</v>
      </c>
    </row>
    <row r="220" spans="25:62" ht="15" customHeight="1" x14ac:dyDescent="0.3">
      <c r="Y220" t="e">
        <f>Segregate18[[#This Row],[Sr. No.]]</f>
        <v>#REF!</v>
      </c>
      <c r="Z220" t="e">
        <f>IF(AND(OR(BA220="။",BA220="၊"),LEN(BA220)=1),BA220,
IF(ISNUMBER(MATCH(LEFT(BA220,7),Final_modified_Intermediate[Burmese_Consonants],0)),LEFT(BA220,7),
IF(ISNUMBER(MATCH(LEFT(BA220,6),Final_modified_Intermediate[Burmese_Consonants],0)),LEFT(BA220,6),
IF(ISNUMBER(MATCH(LEFT(BA220,5),Final_modified_Intermediate[Burmese_Consonants],0)),LEFT(BA220,5),
IF(ISNUMBER(MATCH(LEFT(BA220,4),Final_modified_Intermediate[Burmese_Consonants],0)),LEFT(BA220,4),
IF(ISNUMBER(MATCH(LEFT(BA220,3),Final_modified_Intermediate[Burmese_Consonants],0)),LEFT(BA220,3),
IF(ISNUMBER(MATCH(LEFT(BA220,2),Final_modified_Intermediate[Burmese_Consonants],0)),LEFT(BA220,2),
IF(ISNUMBER(MATCH(LEFT(BA220,1),Final_modified_Intermediate[Burmese_Consonants],0)),LEFT(BA220,1),
IF(ISNUMBER(MATCH(LEFT(BA220,7),Final_Intermediate[Burmese_Consonants],0)),LEFT(BA220,7),
IF(ISNUMBER(MATCH(LEFT(BA220,6),Final_Intermediate[Burmese_Consonants],0)),LEFT(BA220,6),
IF(ISNUMBER(MATCH(LEFT(BA220,5),Final_Intermediate[Burmese_Consonants],0)),LEFT(BA220,5),
IF(ISNUMBER(MATCH(LEFT(BA220,4),Final_Intermediate[Burmese_Consonants],0)),LEFT(BA220,4),
IF(ISNUMBER(MATCH(LEFT(BA220,3),Final_Intermediate[Burmese_Consonants],0)),LEFT(BA220,3),
IF(ISNUMBER(MATCH(LEFT(BA220,2),Final_Intermediate[Burmese_Consonants],0)),LEFT(BA220,2),
IF(ISNUMBER(MATCH(LEFT(BA220,1),Final_Intermediate[Burmese_Consonants],0)),LEFT(BA220,1),
"")))))))))))))))</f>
        <v>#VALUE!</v>
      </c>
      <c r="AA22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0" t="e">
        <f>IF(AND(OR(BB220="။",BB220="၊"),LEN(BB220)=1),BB220,
IF(ISNUMBER(MATCH(LEFT(BB220,7),Final_modified_Intermediate[Burmese_Consonants],0)),LEFT(BB220,7),
IF(ISNUMBER(MATCH(LEFT(BB220,6),Final_modified_Intermediate[Burmese_Consonants],0)),LEFT(BB220,6),
IF(ISNUMBER(MATCH(LEFT(BB220,5),Final_modified_Intermediate[Burmese_Consonants],0)),LEFT(BB220,5),
IF(ISNUMBER(MATCH(LEFT(BB220,4),Final_modified_Intermediate[Burmese_Consonants],0)),LEFT(BB220,4),
IF(ISNUMBER(MATCH(LEFT(BB220,3),Final_modified_Intermediate[Burmese_Consonants],0)),LEFT(BB220,3),
IF(ISNUMBER(MATCH(LEFT(BB220,2),Final_modified_Intermediate[Burmese_Consonants],0)),LEFT(BB220,2),
IF(ISNUMBER(MATCH(LEFT(BB220,1),Final_modified_Intermediate[Burmese_Consonants],0)),LEFT(BB220,1),
IF(ISNUMBER(MATCH(LEFT(BB220,7),Final_Intermediate[Burmese_Consonants],0)),LEFT(BB220,7),
IF(ISNUMBER(MATCH(LEFT(BB220,6),Final_Intermediate[Burmese_Consonants],0)),LEFT(BB220,6),
IF(ISNUMBER(MATCH(LEFT(BB220,5),Final_Intermediate[Burmese_Consonants],0)),LEFT(BB220,5),
IF(ISNUMBER(MATCH(LEFT(BB220,4),Final_Intermediate[Burmese_Consonants],0)),LEFT(BB220,4),
IF(ISNUMBER(MATCH(LEFT(BB220,3),Final_Intermediate[Burmese_Consonants],0)),LEFT(BB220,3),
IF(ISNUMBER(MATCH(LEFT(BB220,2),Final_Intermediate[Burmese_Consonants],0)),LEFT(BB220,2),
IF(ISNUMBER(MATCH(LEFT(BB220,1),Final_Intermediate[Burmese_Consonants],0)),LEFT(BB220,1),
"")))))))))))))))</f>
        <v>#VALUE!</v>
      </c>
      <c r="AC22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0" t="e">
        <f>IF(AND(OR(BC220="။",BC220="၊"),LEN(BC220)=1),BC220,
IF(ISNUMBER(MATCH(LEFT(BC220,7),Final_modified_Intermediate[Burmese_Consonants],0)),LEFT(BC220,7),
IF(ISNUMBER(MATCH(LEFT(BC220,6),Final_modified_Intermediate[Burmese_Consonants],0)),LEFT(BC220,6),
IF(ISNUMBER(MATCH(LEFT(BC220,5),Final_modified_Intermediate[Burmese_Consonants],0)),LEFT(BC220,5),
IF(ISNUMBER(MATCH(LEFT(BC220,4),Final_modified_Intermediate[Burmese_Consonants],0)),LEFT(BC220,4),
IF(ISNUMBER(MATCH(LEFT(BC220,3),Final_modified_Intermediate[Burmese_Consonants],0)),LEFT(BC220,3),
IF(ISNUMBER(MATCH(LEFT(BC220,2),Final_modified_Intermediate[Burmese_Consonants],0)),LEFT(BC220,2),
IF(ISNUMBER(MATCH(LEFT(BC220,1),Final_modified_Intermediate[Burmese_Consonants],0)),LEFT(BC220,1),
IF(ISNUMBER(MATCH(LEFT(BC220,7),Final_Intermediate[Burmese_Consonants],0)),LEFT(BC220,7),
IF(ISNUMBER(MATCH(LEFT(BC220,6),Final_Intermediate[Burmese_Consonants],0)),LEFT(BC220,6),
IF(ISNUMBER(MATCH(LEFT(BC220,5),Final_Intermediate[Burmese_Consonants],0)),LEFT(BC220,5),
IF(ISNUMBER(MATCH(LEFT(BC220,4),Final_Intermediate[Burmese_Consonants],0)),LEFT(BC220,4),
IF(ISNUMBER(MATCH(LEFT(BC220,3),Final_Intermediate[Burmese_Consonants],0)),LEFT(BC220,3),
IF(ISNUMBER(MATCH(LEFT(BC220,2),Final_Intermediate[Burmese_Consonants],0)),LEFT(BC220,2),
IF(ISNUMBER(MATCH(LEFT(BC220,1),Final_Intermediate[Burmese_Consonants],0)),LEFT(BC220,1),
"")))))))))))))))</f>
        <v>#VALUE!</v>
      </c>
      <c r="AE22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0" t="e">
        <f>IF(AND(OR(BD220="။",BD220="၊"),LEN(BD220)=1),BD220,
IF(ISNUMBER(MATCH(LEFT(BD220,7),Final_modified_Intermediate[Burmese_Consonants],0)),LEFT(BD220,7),
IF(ISNUMBER(MATCH(LEFT(BD220,6),Final_modified_Intermediate[Burmese_Consonants],0)),LEFT(BD220,6),
IF(ISNUMBER(MATCH(LEFT(BD220,5),Final_modified_Intermediate[Burmese_Consonants],0)),LEFT(BD220,5),
IF(ISNUMBER(MATCH(LEFT(BD220,4),Final_modified_Intermediate[Burmese_Consonants],0)),LEFT(BD220,4),
IF(ISNUMBER(MATCH(LEFT(BD220,3),Final_modified_Intermediate[Burmese_Consonants],0)),LEFT(BD220,3),
IF(ISNUMBER(MATCH(LEFT(BD220,2),Final_modified_Intermediate[Burmese_Consonants],0)),LEFT(BD220,2),
IF(ISNUMBER(MATCH(LEFT(BD220,1),Final_modified_Intermediate[Burmese_Consonants],0)),LEFT(BD220,1),
IF(ISNUMBER(MATCH(LEFT(BD220,7),Final_Intermediate[Burmese_Consonants],0)),LEFT(BD220,7),
IF(ISNUMBER(MATCH(LEFT(BD220,6),Final_Intermediate[Burmese_Consonants],0)),LEFT(BD220,6),
IF(ISNUMBER(MATCH(LEFT(BD220,5),Final_Intermediate[Burmese_Consonants],0)),LEFT(BD220,5),
IF(ISNUMBER(MATCH(LEFT(BD220,4),Final_Intermediate[Burmese_Consonants],0)),LEFT(BD220,4),
IF(ISNUMBER(MATCH(LEFT(BD220,3),Final_Intermediate[Burmese_Consonants],0)),LEFT(BD220,3),
IF(ISNUMBER(MATCH(LEFT(BD220,2),Final_Intermediate[Burmese_Consonants],0)),LEFT(BD220,2),
IF(ISNUMBER(MATCH(LEFT(BD220,1),Final_Intermediate[Burmese_Consonants],0)),LEFT(BD220,1),
"")))))))))))))))</f>
        <v>#VALUE!</v>
      </c>
      <c r="AG220" t="e">
        <f>IF(AND(OR(BE220="။",BE220="၊"),LEN(BE220)=1),BE220,
IF(ISNUMBER(MATCH(LEFT(BE220,7),Final_modified_Intermediate[Burmese_Consonants],0)),LEFT(BE220,7),
IF(ISNUMBER(MATCH(LEFT(BE220,6),Final_modified_Intermediate[Burmese_Consonants],0)),LEFT(BE220,6),
IF(ISNUMBER(MATCH(LEFT(BE220,5),Final_modified_Intermediate[Burmese_Consonants],0)),LEFT(BE220,5),
IF(ISNUMBER(MATCH(LEFT(BE220,4),Final_modified_Intermediate[Burmese_Consonants],0)),LEFT(BE220,4),
IF(ISNUMBER(MATCH(LEFT(BE220,3),Final_modified_Intermediate[Burmese_Consonants],0)),LEFT(BE220,3),
IF(ISNUMBER(MATCH(LEFT(BE220,2),Final_modified_Intermediate[Burmese_Consonants],0)),LEFT(BE220,2),
IF(ISNUMBER(MATCH(LEFT(BE220,1),Final_modified_Intermediate[Burmese_Consonants],0)),LEFT(BE220,1),
IF(ISNUMBER(MATCH(LEFT(BE220,7),Final_Intermediate[Burmese_Consonants],0)),LEFT(BE220,7),
IF(ISNUMBER(MATCH(LEFT(BE220,6),Final_Intermediate[Burmese_Consonants],0)),LEFT(BE220,6),
IF(ISNUMBER(MATCH(LEFT(BE220,5),Final_Intermediate[Burmese_Consonants],0)),LEFT(BE220,5),
IF(ISNUMBER(MATCH(LEFT(BE220,4),Final_Intermediate[Burmese_Consonants],0)),LEFT(BE220,4),
IF(ISNUMBER(MATCH(LEFT(BE220,3),Final_Intermediate[Burmese_Consonants],0)),LEFT(BE220,3),
IF(ISNUMBER(MATCH(LEFT(BE220,2),Final_Intermediate[Burmese_Consonants],0)),LEFT(BE220,2),
IF(ISNUMBER(MATCH(LEFT(BE220,1),Final_Intermediate[Burmese_Consonants],0)),LEFT(BE220,1),
"")))))))))))))))</f>
        <v>#VALUE!</v>
      </c>
      <c r="AH220" t="e">
        <f>IF(AND(OR(BF220="။",BF220="၊"),LEN(BF220)=1),BF220,
IF(ISNUMBER(MATCH(LEFT(BF220,7),Final_modified_Intermediate[Burmese_Consonants],0)),LEFT(BF220,7),
IF(ISNUMBER(MATCH(LEFT(BF220,6),Final_modified_Intermediate[Burmese_Consonants],0)),LEFT(BF220,6),
IF(ISNUMBER(MATCH(LEFT(BF220,5),Final_modified_Intermediate[Burmese_Consonants],0)),LEFT(BF220,5),
IF(ISNUMBER(MATCH(LEFT(BF220,4),Final_modified_Intermediate[Burmese_Consonants],0)),LEFT(BF220,4),
IF(ISNUMBER(MATCH(LEFT(BF220,3),Final_modified_Intermediate[Burmese_Consonants],0)),LEFT(BF220,3),
IF(ISNUMBER(MATCH(LEFT(BF220,2),Final_modified_Intermediate[Burmese_Consonants],0)),LEFT(BF220,2),
IF(ISNUMBER(MATCH(LEFT(BF220,1),Final_modified_Intermediate[Burmese_Consonants],0)),LEFT(BF220,1),
IF(ISNUMBER(MATCH(LEFT(BF220,7),Final_Intermediate[Burmese_Consonants],0)),LEFT(BF220,7),
IF(ISNUMBER(MATCH(LEFT(BF220,6),Final_Intermediate[Burmese_Consonants],0)),LEFT(BF220,6),
IF(ISNUMBER(MATCH(LEFT(BF220,5),Final_Intermediate[Burmese_Consonants],0)),LEFT(BF220,5),
IF(ISNUMBER(MATCH(LEFT(BF220,4),Final_Intermediate[Burmese_Consonants],0)),LEFT(BF220,4),
IF(ISNUMBER(MATCH(LEFT(BF220,3),Final_Intermediate[Burmese_Consonants],0)),LEFT(BF220,3),
IF(ISNUMBER(MATCH(LEFT(BF220,2),Final_Intermediate[Burmese_Consonants],0)),LEFT(BF220,2),
IF(ISNUMBER(MATCH(LEFT(BF220,1),Final_Intermediate[Burmese_Consonants],0)),LEFT(BF220,1),
"")))))))))))))))</f>
        <v>#VALUE!</v>
      </c>
      <c r="AI220" t="e">
        <f>IF(AND(OR(BG220="။",BG220="၊"),LEN(BG220)=1),BG220,
IF(ISNUMBER(MATCH(LEFT(BG220,7),Final_modified_Intermediate[Burmese_Consonants],0)),LEFT(BG220,7),
IF(ISNUMBER(MATCH(LEFT(BG220,6),Final_modified_Intermediate[Burmese_Consonants],0)),LEFT(BG220,6),
IF(ISNUMBER(MATCH(LEFT(BG220,5),Final_modified_Intermediate[Burmese_Consonants],0)),LEFT(BG220,5),
IF(ISNUMBER(MATCH(LEFT(BG220,4),Final_modified_Intermediate[Burmese_Consonants],0)),LEFT(BG220,4),
IF(ISNUMBER(MATCH(LEFT(BG220,3),Final_modified_Intermediate[Burmese_Consonants],0)),LEFT(BG220,3),
IF(ISNUMBER(MATCH(LEFT(BG220,2),Final_modified_Intermediate[Burmese_Consonants],0)),LEFT(BG220,2),
IF(ISNUMBER(MATCH(LEFT(BG220,1),Final_modified_Intermediate[Burmese_Consonants],0)),LEFT(BG220,1),
IF(ISNUMBER(MATCH(LEFT(BG220,7),Final_Intermediate[Burmese_Consonants],0)),LEFT(BG220,7),
IF(ISNUMBER(MATCH(LEFT(BG220,6),Final_Intermediate[Burmese_Consonants],0)),LEFT(BG220,6),
IF(ISNUMBER(MATCH(LEFT(BG220,5),Final_Intermediate[Burmese_Consonants],0)),LEFT(BG220,5),
IF(ISNUMBER(MATCH(LEFT(BG220,4),Final_Intermediate[Burmese_Consonants],0)),LEFT(BG220,4),
IF(ISNUMBER(MATCH(LEFT(BG220,3),Final_Intermediate[Burmese_Consonants],0)),LEFT(BG220,3),
IF(ISNUMBER(MATCH(LEFT(BG220,2),Final_Intermediate[Burmese_Consonants],0)),LEFT(BG220,2),
IF(ISNUMBER(MATCH(LEFT(BG220,1),Final_Intermediate[Burmese_Consonants],0)),LEFT(BG220,1),
"")))))))))))))))</f>
        <v>#VALUE!</v>
      </c>
      <c r="AJ220" t="e">
        <f>IF(AND(OR(BH220="။",BH220="၊"),LEN(BH220)=1),BH220,
IF(ISNUMBER(MATCH(LEFT(BH220,7),Final_modified_Intermediate[Burmese_Consonants],0)),LEFT(BH220,7),
IF(ISNUMBER(MATCH(LEFT(BH220,6),Final_modified_Intermediate[Burmese_Consonants],0)),LEFT(BH220,6),
IF(ISNUMBER(MATCH(LEFT(BH220,5),Final_modified_Intermediate[Burmese_Consonants],0)),LEFT(BH220,5),
IF(ISNUMBER(MATCH(LEFT(BH220,4),Final_modified_Intermediate[Burmese_Consonants],0)),LEFT(BH220,4),
IF(ISNUMBER(MATCH(LEFT(BH220,3),Final_modified_Intermediate[Burmese_Consonants],0)),LEFT(BH220,3),
IF(ISNUMBER(MATCH(LEFT(BH220,2),Final_modified_Intermediate[Burmese_Consonants],0)),LEFT(BH220,2),
IF(ISNUMBER(MATCH(LEFT(BH220,1),Final_modified_Intermediate[Burmese_Consonants],0)),LEFT(BH220,1),
IF(ISNUMBER(MATCH(LEFT(BH220,7),Final_Intermediate[Burmese_Consonants],0)),LEFT(BH220,7),
IF(ISNUMBER(MATCH(LEFT(BH220,6),Final_Intermediate[Burmese_Consonants],0)),LEFT(BH220,6),
IF(ISNUMBER(MATCH(LEFT(BH220,5),Final_Intermediate[Burmese_Consonants],0)),LEFT(BH220,5),
IF(ISNUMBER(MATCH(LEFT(BH220,4),Final_Intermediate[Burmese_Consonants],0)),LEFT(BH220,4),
IF(ISNUMBER(MATCH(LEFT(BH220,3),Final_Intermediate[Burmese_Consonants],0)),LEFT(BH220,3),
IF(ISNUMBER(MATCH(LEFT(BH220,2),Final_Intermediate[Burmese_Consonants],0)),LEFT(BH220,2),
IF(ISNUMBER(MATCH(LEFT(BH220,1),Final_Intermediate[Burmese_Consonants],0)),LEFT(BH220,1),
"")))))))))))))))</f>
        <v>#VALUE!</v>
      </c>
      <c r="AK220" t="e">
        <f>IF(AND(OR(BI220="။",BI220="၊"),LEN(BI220)=1),BI220,
IF(ISNUMBER(MATCH(LEFT(BI220,7),Final_modified_Intermediate[Burmese_Consonants],0)),LEFT(BI220,7),
IF(ISNUMBER(MATCH(LEFT(BI220,6),Final_modified_Intermediate[Burmese_Consonants],0)),LEFT(BI220,6),
IF(ISNUMBER(MATCH(LEFT(BI220,5),Final_modified_Intermediate[Burmese_Consonants],0)),LEFT(BI220,5),
IF(ISNUMBER(MATCH(LEFT(BI220,4),Final_modified_Intermediate[Burmese_Consonants],0)),LEFT(BI220,4),
IF(ISNUMBER(MATCH(LEFT(BI220,3),Final_modified_Intermediate[Burmese_Consonants],0)),LEFT(BI220,3),
IF(ISNUMBER(MATCH(LEFT(BI220,2),Final_modified_Intermediate[Burmese_Consonants],0)),LEFT(BI220,2),
IF(ISNUMBER(MATCH(LEFT(BI220,1),Final_modified_Intermediate[Burmese_Consonants],0)),LEFT(BI220,1),
IF(ISNUMBER(MATCH(LEFT(BI220,7),Final_Intermediate[Burmese_Consonants],0)),LEFT(BI220,7),
IF(ISNUMBER(MATCH(LEFT(BI220,6),Final_Intermediate[Burmese_Consonants],0)),LEFT(BI220,6),
IF(ISNUMBER(MATCH(LEFT(BI220,5),Final_Intermediate[Burmese_Consonants],0)),LEFT(BI220,5),
IF(ISNUMBER(MATCH(LEFT(BI220,4),Final_Intermediate[Burmese_Consonants],0)),LEFT(BI220,4),
IF(ISNUMBER(MATCH(LEFT(BI220,3),Final_Intermediate[Burmese_Consonants],0)),LEFT(BI220,3),
IF(ISNUMBER(MATCH(LEFT(BI220,2),Final_Intermediate[Burmese_Consonants],0)),LEFT(BI220,2),
IF(ISNUMBER(MATCH(LEFT(BI220,1),Final_Intermediate[Burmese_Consonants],0)),LEFT(BI220,1),
"")))))))))))))))</f>
        <v>#VALUE!</v>
      </c>
      <c r="AL220" t="e">
        <f>IF(AND(OR(BJ220="။",BJ220="၊"),LEN(BJ220)=1),BJ220,
IF(ISNUMBER(MATCH(LEFT(BJ220,7),Final_modified_Intermediate[Burmese_Consonants],0)),LEFT(BJ220,7),
IF(ISNUMBER(MATCH(LEFT(BJ220,6),Final_modified_Intermediate[Burmese_Consonants],0)),LEFT(BJ220,6),
IF(ISNUMBER(MATCH(LEFT(BJ220,5),Final_modified_Intermediate[Burmese_Consonants],0)),LEFT(BJ220,5),
IF(ISNUMBER(MATCH(LEFT(BJ220,4),Final_modified_Intermediate[Burmese_Consonants],0)),LEFT(BJ220,4),
IF(ISNUMBER(MATCH(LEFT(BJ220,3),Final_modified_Intermediate[Burmese_Consonants],0)),LEFT(BJ220,3),
IF(ISNUMBER(MATCH(LEFT(BJ220,2),Final_modified_Intermediate[Burmese_Consonants],0)),LEFT(BJ220,2),
IF(ISNUMBER(MATCH(LEFT(BJ220,1),Final_modified_Intermediate[Burmese_Consonants],0)),LEFT(BJ220,1),
IF(ISNUMBER(MATCH(LEFT(BJ220,7),Final_Intermediate[Burmese_Consonants],0)),LEFT(BJ220,7),
IF(ISNUMBER(MATCH(LEFT(BJ220,6),Final_Intermediate[Burmese_Consonants],0)),LEFT(BJ220,6),
IF(ISNUMBER(MATCH(LEFT(BJ220,5),Final_Intermediate[Burmese_Consonants],0)),LEFT(BJ220,5),
IF(ISNUMBER(MATCH(LEFT(BJ220,4),Final_Intermediate[Burmese_Consonants],0)),LEFT(BJ220,4),
IF(ISNUMBER(MATCH(LEFT(BJ220,3),Final_Intermediate[Burmese_Consonants],0)),LEFT(BJ220,3),
IF(ISNUMBER(MATCH(LEFT(BJ220,2),Final_Intermediate[Burmese_Consonants],0)),LEFT(BJ220,2),
IF(ISNUMBER(MATCH(LEFT(BJ220,1),Final_Intermediate[Burmese_Consonants],0)),LEFT(BJ220,1),
"")))))))))))))))</f>
        <v>#VALUE!</v>
      </c>
      <c r="AN220" t="e">
        <f>Compiler_Burmese[[#This Row],[Sr. No.]]</f>
        <v>#REF!</v>
      </c>
      <c r="AO22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0" t="e">
        <f>[2]!Vocabulary_Burmese[[#This Row],[Sr. No.]]</f>
        <v>#REF!</v>
      </c>
      <c r="BA220" t="e">
        <f>IF(Raw_data_N2_Kanji[[#This Row],[Categorie]]&lt;&gt;"","",
IF(ISNUMBER(MATCH(V,Special_list[Burmese word],0)),"",
SUBSTITUTE(Raw_data_N2_Kanji[[#This Row],[Raw]]," ","")))</f>
        <v>#VALUE!</v>
      </c>
      <c r="BB220" t="e">
        <f>RIGHT(Segregate18[[#This Row],[UPGRADE]],LEN(Segregate18[[#This Row],[UPGRADE]])-LEN(Compiler_Burmese[[#This Row],[1]]))</f>
        <v>#VALUE!</v>
      </c>
      <c r="BC220" t="e">
        <f>RIGHT(Segregate18[[#This Row],[11]],LEN(Segregate18[[#This Row],[11]])-LEN(Compiler_Burmese[[#This Row],[2]]))</f>
        <v>#VALUE!</v>
      </c>
      <c r="BD220" t="e">
        <f>RIGHT(Segregate18[[#This Row],[21]],LEN(Segregate18[[#This Row],[21]])-LEN(Compiler_Burmese[[#This Row],[3]]))</f>
        <v>#VALUE!</v>
      </c>
      <c r="BE220" t="e">
        <f>RIGHT(Segregate18[[#This Row],[31]],LEN(Segregate18[[#This Row],[31]])-LEN(Compiler_Burmese[[#This Row],[4]]))</f>
        <v>#VALUE!</v>
      </c>
      <c r="BF220" t="e">
        <f>RIGHT(Segregate18[[#This Row],[41]],LEN(Segregate18[[#This Row],[41]])-LEN(Compiler_Burmese[[#This Row],[5]]))</f>
        <v>#VALUE!</v>
      </c>
      <c r="BG220" t="e">
        <f>RIGHT(Segregate18[[#This Row],[51]],LEN(Segregate18[[#This Row],[51]])-LEN(Compiler_Burmese[[#This Row],[6]]))</f>
        <v>#VALUE!</v>
      </c>
      <c r="BH220" t="e">
        <f>RIGHT(Segregate18[[#This Row],[61]],LEN(Segregate18[[#This Row],[61]])-LEN(Compiler_Burmese[[#This Row],[7]]))</f>
        <v>#VALUE!</v>
      </c>
      <c r="BI220" t="e">
        <f>RIGHT(Segregate18[[#This Row],[71]],LEN(Segregate18[[#This Row],[71]])-LEN(Compiler_Burmese[[#This Row],[8]]))</f>
        <v>#VALUE!</v>
      </c>
      <c r="BJ220" t="e">
        <f>RIGHT(Segregate18[[#This Row],[81]],LEN(Segregate18[[#This Row],[81]])-LEN(Compiler_Burmese[[#This Row],[9]]))</f>
        <v>#VALUE!</v>
      </c>
    </row>
    <row r="221" spans="25:62" ht="15" customHeight="1" x14ac:dyDescent="0.3">
      <c r="Y221" t="e">
        <f>Segregate18[[#This Row],[Sr. No.]]</f>
        <v>#REF!</v>
      </c>
      <c r="Z221" t="e">
        <f>IF(AND(OR(BA221="။",BA221="၊"),LEN(BA221)=1),BA221,
IF(ISNUMBER(MATCH(LEFT(BA221,7),Final_modified_Intermediate[Burmese_Consonants],0)),LEFT(BA221,7),
IF(ISNUMBER(MATCH(LEFT(BA221,6),Final_modified_Intermediate[Burmese_Consonants],0)),LEFT(BA221,6),
IF(ISNUMBER(MATCH(LEFT(BA221,5),Final_modified_Intermediate[Burmese_Consonants],0)),LEFT(BA221,5),
IF(ISNUMBER(MATCH(LEFT(BA221,4),Final_modified_Intermediate[Burmese_Consonants],0)),LEFT(BA221,4),
IF(ISNUMBER(MATCH(LEFT(BA221,3),Final_modified_Intermediate[Burmese_Consonants],0)),LEFT(BA221,3),
IF(ISNUMBER(MATCH(LEFT(BA221,2),Final_modified_Intermediate[Burmese_Consonants],0)),LEFT(BA221,2),
IF(ISNUMBER(MATCH(LEFT(BA221,1),Final_modified_Intermediate[Burmese_Consonants],0)),LEFT(BA221,1),
IF(ISNUMBER(MATCH(LEFT(BA221,7),Final_Intermediate[Burmese_Consonants],0)),LEFT(BA221,7),
IF(ISNUMBER(MATCH(LEFT(BA221,6),Final_Intermediate[Burmese_Consonants],0)),LEFT(BA221,6),
IF(ISNUMBER(MATCH(LEFT(BA221,5),Final_Intermediate[Burmese_Consonants],0)),LEFT(BA221,5),
IF(ISNUMBER(MATCH(LEFT(BA221,4),Final_Intermediate[Burmese_Consonants],0)),LEFT(BA221,4),
IF(ISNUMBER(MATCH(LEFT(BA221,3),Final_Intermediate[Burmese_Consonants],0)),LEFT(BA221,3),
IF(ISNUMBER(MATCH(LEFT(BA221,2),Final_Intermediate[Burmese_Consonants],0)),LEFT(BA221,2),
IF(ISNUMBER(MATCH(LEFT(BA221,1),Final_Intermediate[Burmese_Consonants],0)),LEFT(BA221,1),
"")))))))))))))))</f>
        <v>#VALUE!</v>
      </c>
      <c r="AA22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1" t="e">
        <f>IF(AND(OR(BB221="။",BB221="၊"),LEN(BB221)=1),BB221,
IF(ISNUMBER(MATCH(LEFT(BB221,7),Final_modified_Intermediate[Burmese_Consonants],0)),LEFT(BB221,7),
IF(ISNUMBER(MATCH(LEFT(BB221,6),Final_modified_Intermediate[Burmese_Consonants],0)),LEFT(BB221,6),
IF(ISNUMBER(MATCH(LEFT(BB221,5),Final_modified_Intermediate[Burmese_Consonants],0)),LEFT(BB221,5),
IF(ISNUMBER(MATCH(LEFT(BB221,4),Final_modified_Intermediate[Burmese_Consonants],0)),LEFT(BB221,4),
IF(ISNUMBER(MATCH(LEFT(BB221,3),Final_modified_Intermediate[Burmese_Consonants],0)),LEFT(BB221,3),
IF(ISNUMBER(MATCH(LEFT(BB221,2),Final_modified_Intermediate[Burmese_Consonants],0)),LEFT(BB221,2),
IF(ISNUMBER(MATCH(LEFT(BB221,1),Final_modified_Intermediate[Burmese_Consonants],0)),LEFT(BB221,1),
IF(ISNUMBER(MATCH(LEFT(BB221,7),Final_Intermediate[Burmese_Consonants],0)),LEFT(BB221,7),
IF(ISNUMBER(MATCH(LEFT(BB221,6),Final_Intermediate[Burmese_Consonants],0)),LEFT(BB221,6),
IF(ISNUMBER(MATCH(LEFT(BB221,5),Final_Intermediate[Burmese_Consonants],0)),LEFT(BB221,5),
IF(ISNUMBER(MATCH(LEFT(BB221,4),Final_Intermediate[Burmese_Consonants],0)),LEFT(BB221,4),
IF(ISNUMBER(MATCH(LEFT(BB221,3),Final_Intermediate[Burmese_Consonants],0)),LEFT(BB221,3),
IF(ISNUMBER(MATCH(LEFT(BB221,2),Final_Intermediate[Burmese_Consonants],0)),LEFT(BB221,2),
IF(ISNUMBER(MATCH(LEFT(BB221,1),Final_Intermediate[Burmese_Consonants],0)),LEFT(BB221,1),
"")))))))))))))))</f>
        <v>#VALUE!</v>
      </c>
      <c r="AC22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1" t="e">
        <f>IF(AND(OR(BC221="။",BC221="၊"),LEN(BC221)=1),BC221,
IF(ISNUMBER(MATCH(LEFT(BC221,7),Final_modified_Intermediate[Burmese_Consonants],0)),LEFT(BC221,7),
IF(ISNUMBER(MATCH(LEFT(BC221,6),Final_modified_Intermediate[Burmese_Consonants],0)),LEFT(BC221,6),
IF(ISNUMBER(MATCH(LEFT(BC221,5),Final_modified_Intermediate[Burmese_Consonants],0)),LEFT(BC221,5),
IF(ISNUMBER(MATCH(LEFT(BC221,4),Final_modified_Intermediate[Burmese_Consonants],0)),LEFT(BC221,4),
IF(ISNUMBER(MATCH(LEFT(BC221,3),Final_modified_Intermediate[Burmese_Consonants],0)),LEFT(BC221,3),
IF(ISNUMBER(MATCH(LEFT(BC221,2),Final_modified_Intermediate[Burmese_Consonants],0)),LEFT(BC221,2),
IF(ISNUMBER(MATCH(LEFT(BC221,1),Final_modified_Intermediate[Burmese_Consonants],0)),LEFT(BC221,1),
IF(ISNUMBER(MATCH(LEFT(BC221,7),Final_Intermediate[Burmese_Consonants],0)),LEFT(BC221,7),
IF(ISNUMBER(MATCH(LEFT(BC221,6),Final_Intermediate[Burmese_Consonants],0)),LEFT(BC221,6),
IF(ISNUMBER(MATCH(LEFT(BC221,5),Final_Intermediate[Burmese_Consonants],0)),LEFT(BC221,5),
IF(ISNUMBER(MATCH(LEFT(BC221,4),Final_Intermediate[Burmese_Consonants],0)),LEFT(BC221,4),
IF(ISNUMBER(MATCH(LEFT(BC221,3),Final_Intermediate[Burmese_Consonants],0)),LEFT(BC221,3),
IF(ISNUMBER(MATCH(LEFT(BC221,2),Final_Intermediate[Burmese_Consonants],0)),LEFT(BC221,2),
IF(ISNUMBER(MATCH(LEFT(BC221,1),Final_Intermediate[Burmese_Consonants],0)),LEFT(BC221,1),
"")))))))))))))))</f>
        <v>#VALUE!</v>
      </c>
      <c r="AE22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1" t="e">
        <f>IF(AND(OR(BD221="။",BD221="၊"),LEN(BD221)=1),BD221,
IF(ISNUMBER(MATCH(LEFT(BD221,7),Final_modified_Intermediate[Burmese_Consonants],0)),LEFT(BD221,7),
IF(ISNUMBER(MATCH(LEFT(BD221,6),Final_modified_Intermediate[Burmese_Consonants],0)),LEFT(BD221,6),
IF(ISNUMBER(MATCH(LEFT(BD221,5),Final_modified_Intermediate[Burmese_Consonants],0)),LEFT(BD221,5),
IF(ISNUMBER(MATCH(LEFT(BD221,4),Final_modified_Intermediate[Burmese_Consonants],0)),LEFT(BD221,4),
IF(ISNUMBER(MATCH(LEFT(BD221,3),Final_modified_Intermediate[Burmese_Consonants],0)),LEFT(BD221,3),
IF(ISNUMBER(MATCH(LEFT(BD221,2),Final_modified_Intermediate[Burmese_Consonants],0)),LEFT(BD221,2),
IF(ISNUMBER(MATCH(LEFT(BD221,1),Final_modified_Intermediate[Burmese_Consonants],0)),LEFT(BD221,1),
IF(ISNUMBER(MATCH(LEFT(BD221,7),Final_Intermediate[Burmese_Consonants],0)),LEFT(BD221,7),
IF(ISNUMBER(MATCH(LEFT(BD221,6),Final_Intermediate[Burmese_Consonants],0)),LEFT(BD221,6),
IF(ISNUMBER(MATCH(LEFT(BD221,5),Final_Intermediate[Burmese_Consonants],0)),LEFT(BD221,5),
IF(ISNUMBER(MATCH(LEFT(BD221,4),Final_Intermediate[Burmese_Consonants],0)),LEFT(BD221,4),
IF(ISNUMBER(MATCH(LEFT(BD221,3),Final_Intermediate[Burmese_Consonants],0)),LEFT(BD221,3),
IF(ISNUMBER(MATCH(LEFT(BD221,2),Final_Intermediate[Burmese_Consonants],0)),LEFT(BD221,2),
IF(ISNUMBER(MATCH(LEFT(BD221,1),Final_Intermediate[Burmese_Consonants],0)),LEFT(BD221,1),
"")))))))))))))))</f>
        <v>#VALUE!</v>
      </c>
      <c r="AG221" t="e">
        <f>IF(AND(OR(BE221="။",BE221="၊"),LEN(BE221)=1),BE221,
IF(ISNUMBER(MATCH(LEFT(BE221,7),Final_modified_Intermediate[Burmese_Consonants],0)),LEFT(BE221,7),
IF(ISNUMBER(MATCH(LEFT(BE221,6),Final_modified_Intermediate[Burmese_Consonants],0)),LEFT(BE221,6),
IF(ISNUMBER(MATCH(LEFT(BE221,5),Final_modified_Intermediate[Burmese_Consonants],0)),LEFT(BE221,5),
IF(ISNUMBER(MATCH(LEFT(BE221,4),Final_modified_Intermediate[Burmese_Consonants],0)),LEFT(BE221,4),
IF(ISNUMBER(MATCH(LEFT(BE221,3),Final_modified_Intermediate[Burmese_Consonants],0)),LEFT(BE221,3),
IF(ISNUMBER(MATCH(LEFT(BE221,2),Final_modified_Intermediate[Burmese_Consonants],0)),LEFT(BE221,2),
IF(ISNUMBER(MATCH(LEFT(BE221,1),Final_modified_Intermediate[Burmese_Consonants],0)),LEFT(BE221,1),
IF(ISNUMBER(MATCH(LEFT(BE221,7),Final_Intermediate[Burmese_Consonants],0)),LEFT(BE221,7),
IF(ISNUMBER(MATCH(LEFT(BE221,6),Final_Intermediate[Burmese_Consonants],0)),LEFT(BE221,6),
IF(ISNUMBER(MATCH(LEFT(BE221,5),Final_Intermediate[Burmese_Consonants],0)),LEFT(BE221,5),
IF(ISNUMBER(MATCH(LEFT(BE221,4),Final_Intermediate[Burmese_Consonants],0)),LEFT(BE221,4),
IF(ISNUMBER(MATCH(LEFT(BE221,3),Final_Intermediate[Burmese_Consonants],0)),LEFT(BE221,3),
IF(ISNUMBER(MATCH(LEFT(BE221,2),Final_Intermediate[Burmese_Consonants],0)),LEFT(BE221,2),
IF(ISNUMBER(MATCH(LEFT(BE221,1),Final_Intermediate[Burmese_Consonants],0)),LEFT(BE221,1),
"")))))))))))))))</f>
        <v>#VALUE!</v>
      </c>
      <c r="AH221" t="e">
        <f>IF(AND(OR(BF221="။",BF221="၊"),LEN(BF221)=1),BF221,
IF(ISNUMBER(MATCH(LEFT(BF221,7),Final_modified_Intermediate[Burmese_Consonants],0)),LEFT(BF221,7),
IF(ISNUMBER(MATCH(LEFT(BF221,6),Final_modified_Intermediate[Burmese_Consonants],0)),LEFT(BF221,6),
IF(ISNUMBER(MATCH(LEFT(BF221,5),Final_modified_Intermediate[Burmese_Consonants],0)),LEFT(BF221,5),
IF(ISNUMBER(MATCH(LEFT(BF221,4),Final_modified_Intermediate[Burmese_Consonants],0)),LEFT(BF221,4),
IF(ISNUMBER(MATCH(LEFT(BF221,3),Final_modified_Intermediate[Burmese_Consonants],0)),LEFT(BF221,3),
IF(ISNUMBER(MATCH(LEFT(BF221,2),Final_modified_Intermediate[Burmese_Consonants],0)),LEFT(BF221,2),
IF(ISNUMBER(MATCH(LEFT(BF221,1),Final_modified_Intermediate[Burmese_Consonants],0)),LEFT(BF221,1),
IF(ISNUMBER(MATCH(LEFT(BF221,7),Final_Intermediate[Burmese_Consonants],0)),LEFT(BF221,7),
IF(ISNUMBER(MATCH(LEFT(BF221,6),Final_Intermediate[Burmese_Consonants],0)),LEFT(BF221,6),
IF(ISNUMBER(MATCH(LEFT(BF221,5),Final_Intermediate[Burmese_Consonants],0)),LEFT(BF221,5),
IF(ISNUMBER(MATCH(LEFT(BF221,4),Final_Intermediate[Burmese_Consonants],0)),LEFT(BF221,4),
IF(ISNUMBER(MATCH(LEFT(BF221,3),Final_Intermediate[Burmese_Consonants],0)),LEFT(BF221,3),
IF(ISNUMBER(MATCH(LEFT(BF221,2),Final_Intermediate[Burmese_Consonants],0)),LEFT(BF221,2),
IF(ISNUMBER(MATCH(LEFT(BF221,1),Final_Intermediate[Burmese_Consonants],0)),LEFT(BF221,1),
"")))))))))))))))</f>
        <v>#VALUE!</v>
      </c>
      <c r="AI221" t="e">
        <f>IF(AND(OR(BG221="။",BG221="၊"),LEN(BG221)=1),BG221,
IF(ISNUMBER(MATCH(LEFT(BG221,7),Final_modified_Intermediate[Burmese_Consonants],0)),LEFT(BG221,7),
IF(ISNUMBER(MATCH(LEFT(BG221,6),Final_modified_Intermediate[Burmese_Consonants],0)),LEFT(BG221,6),
IF(ISNUMBER(MATCH(LEFT(BG221,5),Final_modified_Intermediate[Burmese_Consonants],0)),LEFT(BG221,5),
IF(ISNUMBER(MATCH(LEFT(BG221,4),Final_modified_Intermediate[Burmese_Consonants],0)),LEFT(BG221,4),
IF(ISNUMBER(MATCH(LEFT(BG221,3),Final_modified_Intermediate[Burmese_Consonants],0)),LEFT(BG221,3),
IF(ISNUMBER(MATCH(LEFT(BG221,2),Final_modified_Intermediate[Burmese_Consonants],0)),LEFT(BG221,2),
IF(ISNUMBER(MATCH(LEFT(BG221,1),Final_modified_Intermediate[Burmese_Consonants],0)),LEFT(BG221,1),
IF(ISNUMBER(MATCH(LEFT(BG221,7),Final_Intermediate[Burmese_Consonants],0)),LEFT(BG221,7),
IF(ISNUMBER(MATCH(LEFT(BG221,6),Final_Intermediate[Burmese_Consonants],0)),LEFT(BG221,6),
IF(ISNUMBER(MATCH(LEFT(BG221,5),Final_Intermediate[Burmese_Consonants],0)),LEFT(BG221,5),
IF(ISNUMBER(MATCH(LEFT(BG221,4),Final_Intermediate[Burmese_Consonants],0)),LEFT(BG221,4),
IF(ISNUMBER(MATCH(LEFT(BG221,3),Final_Intermediate[Burmese_Consonants],0)),LEFT(BG221,3),
IF(ISNUMBER(MATCH(LEFT(BG221,2),Final_Intermediate[Burmese_Consonants],0)),LEFT(BG221,2),
IF(ISNUMBER(MATCH(LEFT(BG221,1),Final_Intermediate[Burmese_Consonants],0)),LEFT(BG221,1),
"")))))))))))))))</f>
        <v>#VALUE!</v>
      </c>
      <c r="AJ221" t="e">
        <f>IF(AND(OR(BH221="။",BH221="၊"),LEN(BH221)=1),BH221,
IF(ISNUMBER(MATCH(LEFT(BH221,7),Final_modified_Intermediate[Burmese_Consonants],0)),LEFT(BH221,7),
IF(ISNUMBER(MATCH(LEFT(BH221,6),Final_modified_Intermediate[Burmese_Consonants],0)),LEFT(BH221,6),
IF(ISNUMBER(MATCH(LEFT(BH221,5),Final_modified_Intermediate[Burmese_Consonants],0)),LEFT(BH221,5),
IF(ISNUMBER(MATCH(LEFT(BH221,4),Final_modified_Intermediate[Burmese_Consonants],0)),LEFT(BH221,4),
IF(ISNUMBER(MATCH(LEFT(BH221,3),Final_modified_Intermediate[Burmese_Consonants],0)),LEFT(BH221,3),
IF(ISNUMBER(MATCH(LEFT(BH221,2),Final_modified_Intermediate[Burmese_Consonants],0)),LEFT(BH221,2),
IF(ISNUMBER(MATCH(LEFT(BH221,1),Final_modified_Intermediate[Burmese_Consonants],0)),LEFT(BH221,1),
IF(ISNUMBER(MATCH(LEFT(BH221,7),Final_Intermediate[Burmese_Consonants],0)),LEFT(BH221,7),
IF(ISNUMBER(MATCH(LEFT(BH221,6),Final_Intermediate[Burmese_Consonants],0)),LEFT(BH221,6),
IF(ISNUMBER(MATCH(LEFT(BH221,5),Final_Intermediate[Burmese_Consonants],0)),LEFT(BH221,5),
IF(ISNUMBER(MATCH(LEFT(BH221,4),Final_Intermediate[Burmese_Consonants],0)),LEFT(BH221,4),
IF(ISNUMBER(MATCH(LEFT(BH221,3),Final_Intermediate[Burmese_Consonants],0)),LEFT(BH221,3),
IF(ISNUMBER(MATCH(LEFT(BH221,2),Final_Intermediate[Burmese_Consonants],0)),LEFT(BH221,2),
IF(ISNUMBER(MATCH(LEFT(BH221,1),Final_Intermediate[Burmese_Consonants],0)),LEFT(BH221,1),
"")))))))))))))))</f>
        <v>#VALUE!</v>
      </c>
      <c r="AK221" t="e">
        <f>IF(AND(OR(BI221="။",BI221="၊"),LEN(BI221)=1),BI221,
IF(ISNUMBER(MATCH(LEFT(BI221,7),Final_modified_Intermediate[Burmese_Consonants],0)),LEFT(BI221,7),
IF(ISNUMBER(MATCH(LEFT(BI221,6),Final_modified_Intermediate[Burmese_Consonants],0)),LEFT(BI221,6),
IF(ISNUMBER(MATCH(LEFT(BI221,5),Final_modified_Intermediate[Burmese_Consonants],0)),LEFT(BI221,5),
IF(ISNUMBER(MATCH(LEFT(BI221,4),Final_modified_Intermediate[Burmese_Consonants],0)),LEFT(BI221,4),
IF(ISNUMBER(MATCH(LEFT(BI221,3),Final_modified_Intermediate[Burmese_Consonants],0)),LEFT(BI221,3),
IF(ISNUMBER(MATCH(LEFT(BI221,2),Final_modified_Intermediate[Burmese_Consonants],0)),LEFT(BI221,2),
IF(ISNUMBER(MATCH(LEFT(BI221,1),Final_modified_Intermediate[Burmese_Consonants],0)),LEFT(BI221,1),
IF(ISNUMBER(MATCH(LEFT(BI221,7),Final_Intermediate[Burmese_Consonants],0)),LEFT(BI221,7),
IF(ISNUMBER(MATCH(LEFT(BI221,6),Final_Intermediate[Burmese_Consonants],0)),LEFT(BI221,6),
IF(ISNUMBER(MATCH(LEFT(BI221,5),Final_Intermediate[Burmese_Consonants],0)),LEFT(BI221,5),
IF(ISNUMBER(MATCH(LEFT(BI221,4),Final_Intermediate[Burmese_Consonants],0)),LEFT(BI221,4),
IF(ISNUMBER(MATCH(LEFT(BI221,3),Final_Intermediate[Burmese_Consonants],0)),LEFT(BI221,3),
IF(ISNUMBER(MATCH(LEFT(BI221,2),Final_Intermediate[Burmese_Consonants],0)),LEFT(BI221,2),
IF(ISNUMBER(MATCH(LEFT(BI221,1),Final_Intermediate[Burmese_Consonants],0)),LEFT(BI221,1),
"")))))))))))))))</f>
        <v>#VALUE!</v>
      </c>
      <c r="AL221" t="e">
        <f>IF(AND(OR(BJ221="။",BJ221="၊"),LEN(BJ221)=1),BJ221,
IF(ISNUMBER(MATCH(LEFT(BJ221,7),Final_modified_Intermediate[Burmese_Consonants],0)),LEFT(BJ221,7),
IF(ISNUMBER(MATCH(LEFT(BJ221,6),Final_modified_Intermediate[Burmese_Consonants],0)),LEFT(BJ221,6),
IF(ISNUMBER(MATCH(LEFT(BJ221,5),Final_modified_Intermediate[Burmese_Consonants],0)),LEFT(BJ221,5),
IF(ISNUMBER(MATCH(LEFT(BJ221,4),Final_modified_Intermediate[Burmese_Consonants],0)),LEFT(BJ221,4),
IF(ISNUMBER(MATCH(LEFT(BJ221,3),Final_modified_Intermediate[Burmese_Consonants],0)),LEFT(BJ221,3),
IF(ISNUMBER(MATCH(LEFT(BJ221,2),Final_modified_Intermediate[Burmese_Consonants],0)),LEFT(BJ221,2),
IF(ISNUMBER(MATCH(LEFT(BJ221,1),Final_modified_Intermediate[Burmese_Consonants],0)),LEFT(BJ221,1),
IF(ISNUMBER(MATCH(LEFT(BJ221,7),Final_Intermediate[Burmese_Consonants],0)),LEFT(BJ221,7),
IF(ISNUMBER(MATCH(LEFT(BJ221,6),Final_Intermediate[Burmese_Consonants],0)),LEFT(BJ221,6),
IF(ISNUMBER(MATCH(LEFT(BJ221,5),Final_Intermediate[Burmese_Consonants],0)),LEFT(BJ221,5),
IF(ISNUMBER(MATCH(LEFT(BJ221,4),Final_Intermediate[Burmese_Consonants],0)),LEFT(BJ221,4),
IF(ISNUMBER(MATCH(LEFT(BJ221,3),Final_Intermediate[Burmese_Consonants],0)),LEFT(BJ221,3),
IF(ISNUMBER(MATCH(LEFT(BJ221,2),Final_Intermediate[Burmese_Consonants],0)),LEFT(BJ221,2),
IF(ISNUMBER(MATCH(LEFT(BJ221,1),Final_Intermediate[Burmese_Consonants],0)),LEFT(BJ221,1),
"")))))))))))))))</f>
        <v>#VALUE!</v>
      </c>
      <c r="AN221" t="e">
        <f>Compiler_Burmese[[#This Row],[Sr. No.]]</f>
        <v>#REF!</v>
      </c>
      <c r="AO22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1" t="e">
        <f>[2]!Vocabulary_Burmese[[#This Row],[Sr. No.]]</f>
        <v>#REF!</v>
      </c>
      <c r="BA221" t="e">
        <f>IF(Raw_data_N2_Kanji[[#This Row],[Categorie]]&lt;&gt;"","",
IF(ISNUMBER(MATCH(V,Special_list[Burmese word],0)),"",
SUBSTITUTE(Raw_data_N2_Kanji[[#This Row],[Raw]]," ","")))</f>
        <v>#VALUE!</v>
      </c>
      <c r="BB221" t="e">
        <f>RIGHT(Segregate18[[#This Row],[UPGRADE]],LEN(Segregate18[[#This Row],[UPGRADE]])-LEN(Compiler_Burmese[[#This Row],[1]]))</f>
        <v>#VALUE!</v>
      </c>
      <c r="BC221" t="e">
        <f>RIGHT(Segregate18[[#This Row],[11]],LEN(Segregate18[[#This Row],[11]])-LEN(Compiler_Burmese[[#This Row],[2]]))</f>
        <v>#VALUE!</v>
      </c>
      <c r="BD221" t="e">
        <f>RIGHT(Segregate18[[#This Row],[21]],LEN(Segregate18[[#This Row],[21]])-LEN(Compiler_Burmese[[#This Row],[3]]))</f>
        <v>#VALUE!</v>
      </c>
      <c r="BE221" t="e">
        <f>RIGHT(Segregate18[[#This Row],[31]],LEN(Segregate18[[#This Row],[31]])-LEN(Compiler_Burmese[[#This Row],[4]]))</f>
        <v>#VALUE!</v>
      </c>
      <c r="BF221" t="e">
        <f>RIGHT(Segregate18[[#This Row],[41]],LEN(Segregate18[[#This Row],[41]])-LEN(Compiler_Burmese[[#This Row],[5]]))</f>
        <v>#VALUE!</v>
      </c>
      <c r="BG221" t="e">
        <f>RIGHT(Segregate18[[#This Row],[51]],LEN(Segregate18[[#This Row],[51]])-LEN(Compiler_Burmese[[#This Row],[6]]))</f>
        <v>#VALUE!</v>
      </c>
      <c r="BH221" t="e">
        <f>RIGHT(Segregate18[[#This Row],[61]],LEN(Segregate18[[#This Row],[61]])-LEN(Compiler_Burmese[[#This Row],[7]]))</f>
        <v>#VALUE!</v>
      </c>
      <c r="BI221" t="e">
        <f>RIGHT(Segregate18[[#This Row],[71]],LEN(Segregate18[[#This Row],[71]])-LEN(Compiler_Burmese[[#This Row],[8]]))</f>
        <v>#VALUE!</v>
      </c>
      <c r="BJ221" t="e">
        <f>RIGHT(Segregate18[[#This Row],[81]],LEN(Segregate18[[#This Row],[81]])-LEN(Compiler_Burmese[[#This Row],[9]]))</f>
        <v>#VALUE!</v>
      </c>
    </row>
    <row r="222" spans="25:62" ht="15" customHeight="1" x14ac:dyDescent="0.3">
      <c r="Y222" t="e">
        <f>Segregate18[[#This Row],[Sr. No.]]</f>
        <v>#REF!</v>
      </c>
      <c r="Z222" t="e">
        <f>IF(AND(OR(BA222="။",BA222="၊"),LEN(BA222)=1),BA222,
IF(ISNUMBER(MATCH(LEFT(BA222,7),Final_modified_Intermediate[Burmese_Consonants],0)),LEFT(BA222,7),
IF(ISNUMBER(MATCH(LEFT(BA222,6),Final_modified_Intermediate[Burmese_Consonants],0)),LEFT(BA222,6),
IF(ISNUMBER(MATCH(LEFT(BA222,5),Final_modified_Intermediate[Burmese_Consonants],0)),LEFT(BA222,5),
IF(ISNUMBER(MATCH(LEFT(BA222,4),Final_modified_Intermediate[Burmese_Consonants],0)),LEFT(BA222,4),
IF(ISNUMBER(MATCH(LEFT(BA222,3),Final_modified_Intermediate[Burmese_Consonants],0)),LEFT(BA222,3),
IF(ISNUMBER(MATCH(LEFT(BA222,2),Final_modified_Intermediate[Burmese_Consonants],0)),LEFT(BA222,2),
IF(ISNUMBER(MATCH(LEFT(BA222,1),Final_modified_Intermediate[Burmese_Consonants],0)),LEFT(BA222,1),
IF(ISNUMBER(MATCH(LEFT(BA222,7),Final_Intermediate[Burmese_Consonants],0)),LEFT(BA222,7),
IF(ISNUMBER(MATCH(LEFT(BA222,6),Final_Intermediate[Burmese_Consonants],0)),LEFT(BA222,6),
IF(ISNUMBER(MATCH(LEFT(BA222,5),Final_Intermediate[Burmese_Consonants],0)),LEFT(BA222,5),
IF(ISNUMBER(MATCH(LEFT(BA222,4),Final_Intermediate[Burmese_Consonants],0)),LEFT(BA222,4),
IF(ISNUMBER(MATCH(LEFT(BA222,3),Final_Intermediate[Burmese_Consonants],0)),LEFT(BA222,3),
IF(ISNUMBER(MATCH(LEFT(BA222,2),Final_Intermediate[Burmese_Consonants],0)),LEFT(BA222,2),
IF(ISNUMBER(MATCH(LEFT(BA222,1),Final_Intermediate[Burmese_Consonants],0)),LEFT(BA222,1),
"")))))))))))))))</f>
        <v>#VALUE!</v>
      </c>
      <c r="AA22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2" t="e">
        <f>IF(AND(OR(BB222="။",BB222="၊"),LEN(BB222)=1),BB222,
IF(ISNUMBER(MATCH(LEFT(BB222,7),Final_modified_Intermediate[Burmese_Consonants],0)),LEFT(BB222,7),
IF(ISNUMBER(MATCH(LEFT(BB222,6),Final_modified_Intermediate[Burmese_Consonants],0)),LEFT(BB222,6),
IF(ISNUMBER(MATCH(LEFT(BB222,5),Final_modified_Intermediate[Burmese_Consonants],0)),LEFT(BB222,5),
IF(ISNUMBER(MATCH(LEFT(BB222,4),Final_modified_Intermediate[Burmese_Consonants],0)),LEFT(BB222,4),
IF(ISNUMBER(MATCH(LEFT(BB222,3),Final_modified_Intermediate[Burmese_Consonants],0)),LEFT(BB222,3),
IF(ISNUMBER(MATCH(LEFT(BB222,2),Final_modified_Intermediate[Burmese_Consonants],0)),LEFT(BB222,2),
IF(ISNUMBER(MATCH(LEFT(BB222,1),Final_modified_Intermediate[Burmese_Consonants],0)),LEFT(BB222,1),
IF(ISNUMBER(MATCH(LEFT(BB222,7),Final_Intermediate[Burmese_Consonants],0)),LEFT(BB222,7),
IF(ISNUMBER(MATCH(LEFT(BB222,6),Final_Intermediate[Burmese_Consonants],0)),LEFT(BB222,6),
IF(ISNUMBER(MATCH(LEFT(BB222,5),Final_Intermediate[Burmese_Consonants],0)),LEFT(BB222,5),
IF(ISNUMBER(MATCH(LEFT(BB222,4),Final_Intermediate[Burmese_Consonants],0)),LEFT(BB222,4),
IF(ISNUMBER(MATCH(LEFT(BB222,3),Final_Intermediate[Burmese_Consonants],0)),LEFT(BB222,3),
IF(ISNUMBER(MATCH(LEFT(BB222,2),Final_Intermediate[Burmese_Consonants],0)),LEFT(BB222,2),
IF(ISNUMBER(MATCH(LEFT(BB222,1),Final_Intermediate[Burmese_Consonants],0)),LEFT(BB222,1),
"")))))))))))))))</f>
        <v>#VALUE!</v>
      </c>
      <c r="AC22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2" t="e">
        <f>IF(AND(OR(BC222="။",BC222="၊"),LEN(BC222)=1),BC222,
IF(ISNUMBER(MATCH(LEFT(BC222,7),Final_modified_Intermediate[Burmese_Consonants],0)),LEFT(BC222,7),
IF(ISNUMBER(MATCH(LEFT(BC222,6),Final_modified_Intermediate[Burmese_Consonants],0)),LEFT(BC222,6),
IF(ISNUMBER(MATCH(LEFT(BC222,5),Final_modified_Intermediate[Burmese_Consonants],0)),LEFT(BC222,5),
IF(ISNUMBER(MATCH(LEFT(BC222,4),Final_modified_Intermediate[Burmese_Consonants],0)),LEFT(BC222,4),
IF(ISNUMBER(MATCH(LEFT(BC222,3),Final_modified_Intermediate[Burmese_Consonants],0)),LEFT(BC222,3),
IF(ISNUMBER(MATCH(LEFT(BC222,2),Final_modified_Intermediate[Burmese_Consonants],0)),LEFT(BC222,2),
IF(ISNUMBER(MATCH(LEFT(BC222,1),Final_modified_Intermediate[Burmese_Consonants],0)),LEFT(BC222,1),
IF(ISNUMBER(MATCH(LEFT(BC222,7),Final_Intermediate[Burmese_Consonants],0)),LEFT(BC222,7),
IF(ISNUMBER(MATCH(LEFT(BC222,6),Final_Intermediate[Burmese_Consonants],0)),LEFT(BC222,6),
IF(ISNUMBER(MATCH(LEFT(BC222,5),Final_Intermediate[Burmese_Consonants],0)),LEFT(BC222,5),
IF(ISNUMBER(MATCH(LEFT(BC222,4),Final_Intermediate[Burmese_Consonants],0)),LEFT(BC222,4),
IF(ISNUMBER(MATCH(LEFT(BC222,3),Final_Intermediate[Burmese_Consonants],0)),LEFT(BC222,3),
IF(ISNUMBER(MATCH(LEFT(BC222,2),Final_Intermediate[Burmese_Consonants],0)),LEFT(BC222,2),
IF(ISNUMBER(MATCH(LEFT(BC222,1),Final_Intermediate[Burmese_Consonants],0)),LEFT(BC222,1),
"")))))))))))))))</f>
        <v>#VALUE!</v>
      </c>
      <c r="AE22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2" t="e">
        <f>IF(AND(OR(BD222="။",BD222="၊"),LEN(BD222)=1),BD222,
IF(ISNUMBER(MATCH(LEFT(BD222,7),Final_modified_Intermediate[Burmese_Consonants],0)),LEFT(BD222,7),
IF(ISNUMBER(MATCH(LEFT(BD222,6),Final_modified_Intermediate[Burmese_Consonants],0)),LEFT(BD222,6),
IF(ISNUMBER(MATCH(LEFT(BD222,5),Final_modified_Intermediate[Burmese_Consonants],0)),LEFT(BD222,5),
IF(ISNUMBER(MATCH(LEFT(BD222,4),Final_modified_Intermediate[Burmese_Consonants],0)),LEFT(BD222,4),
IF(ISNUMBER(MATCH(LEFT(BD222,3),Final_modified_Intermediate[Burmese_Consonants],0)),LEFT(BD222,3),
IF(ISNUMBER(MATCH(LEFT(BD222,2),Final_modified_Intermediate[Burmese_Consonants],0)),LEFT(BD222,2),
IF(ISNUMBER(MATCH(LEFT(BD222,1),Final_modified_Intermediate[Burmese_Consonants],0)),LEFT(BD222,1),
IF(ISNUMBER(MATCH(LEFT(BD222,7),Final_Intermediate[Burmese_Consonants],0)),LEFT(BD222,7),
IF(ISNUMBER(MATCH(LEFT(BD222,6),Final_Intermediate[Burmese_Consonants],0)),LEFT(BD222,6),
IF(ISNUMBER(MATCH(LEFT(BD222,5),Final_Intermediate[Burmese_Consonants],0)),LEFT(BD222,5),
IF(ISNUMBER(MATCH(LEFT(BD222,4),Final_Intermediate[Burmese_Consonants],0)),LEFT(BD222,4),
IF(ISNUMBER(MATCH(LEFT(BD222,3),Final_Intermediate[Burmese_Consonants],0)),LEFT(BD222,3),
IF(ISNUMBER(MATCH(LEFT(BD222,2),Final_Intermediate[Burmese_Consonants],0)),LEFT(BD222,2),
IF(ISNUMBER(MATCH(LEFT(BD222,1),Final_Intermediate[Burmese_Consonants],0)),LEFT(BD222,1),
"")))))))))))))))</f>
        <v>#VALUE!</v>
      </c>
      <c r="AG222" t="e">
        <f>IF(AND(OR(BE222="။",BE222="၊"),LEN(BE222)=1),BE222,
IF(ISNUMBER(MATCH(LEFT(BE222,7),Final_modified_Intermediate[Burmese_Consonants],0)),LEFT(BE222,7),
IF(ISNUMBER(MATCH(LEFT(BE222,6),Final_modified_Intermediate[Burmese_Consonants],0)),LEFT(BE222,6),
IF(ISNUMBER(MATCH(LEFT(BE222,5),Final_modified_Intermediate[Burmese_Consonants],0)),LEFT(BE222,5),
IF(ISNUMBER(MATCH(LEFT(BE222,4),Final_modified_Intermediate[Burmese_Consonants],0)),LEFT(BE222,4),
IF(ISNUMBER(MATCH(LEFT(BE222,3),Final_modified_Intermediate[Burmese_Consonants],0)),LEFT(BE222,3),
IF(ISNUMBER(MATCH(LEFT(BE222,2),Final_modified_Intermediate[Burmese_Consonants],0)),LEFT(BE222,2),
IF(ISNUMBER(MATCH(LEFT(BE222,1),Final_modified_Intermediate[Burmese_Consonants],0)),LEFT(BE222,1),
IF(ISNUMBER(MATCH(LEFT(BE222,7),Final_Intermediate[Burmese_Consonants],0)),LEFT(BE222,7),
IF(ISNUMBER(MATCH(LEFT(BE222,6),Final_Intermediate[Burmese_Consonants],0)),LEFT(BE222,6),
IF(ISNUMBER(MATCH(LEFT(BE222,5),Final_Intermediate[Burmese_Consonants],0)),LEFT(BE222,5),
IF(ISNUMBER(MATCH(LEFT(BE222,4),Final_Intermediate[Burmese_Consonants],0)),LEFT(BE222,4),
IF(ISNUMBER(MATCH(LEFT(BE222,3),Final_Intermediate[Burmese_Consonants],0)),LEFT(BE222,3),
IF(ISNUMBER(MATCH(LEFT(BE222,2),Final_Intermediate[Burmese_Consonants],0)),LEFT(BE222,2),
IF(ISNUMBER(MATCH(LEFT(BE222,1),Final_Intermediate[Burmese_Consonants],0)),LEFT(BE222,1),
"")))))))))))))))</f>
        <v>#VALUE!</v>
      </c>
      <c r="AH222" t="e">
        <f>IF(AND(OR(BF222="။",BF222="၊"),LEN(BF222)=1),BF222,
IF(ISNUMBER(MATCH(LEFT(BF222,7),Final_modified_Intermediate[Burmese_Consonants],0)),LEFT(BF222,7),
IF(ISNUMBER(MATCH(LEFT(BF222,6),Final_modified_Intermediate[Burmese_Consonants],0)),LEFT(BF222,6),
IF(ISNUMBER(MATCH(LEFT(BF222,5),Final_modified_Intermediate[Burmese_Consonants],0)),LEFT(BF222,5),
IF(ISNUMBER(MATCH(LEFT(BF222,4),Final_modified_Intermediate[Burmese_Consonants],0)),LEFT(BF222,4),
IF(ISNUMBER(MATCH(LEFT(BF222,3),Final_modified_Intermediate[Burmese_Consonants],0)),LEFT(BF222,3),
IF(ISNUMBER(MATCH(LEFT(BF222,2),Final_modified_Intermediate[Burmese_Consonants],0)),LEFT(BF222,2),
IF(ISNUMBER(MATCH(LEFT(BF222,1),Final_modified_Intermediate[Burmese_Consonants],0)),LEFT(BF222,1),
IF(ISNUMBER(MATCH(LEFT(BF222,7),Final_Intermediate[Burmese_Consonants],0)),LEFT(BF222,7),
IF(ISNUMBER(MATCH(LEFT(BF222,6),Final_Intermediate[Burmese_Consonants],0)),LEFT(BF222,6),
IF(ISNUMBER(MATCH(LEFT(BF222,5),Final_Intermediate[Burmese_Consonants],0)),LEFT(BF222,5),
IF(ISNUMBER(MATCH(LEFT(BF222,4),Final_Intermediate[Burmese_Consonants],0)),LEFT(BF222,4),
IF(ISNUMBER(MATCH(LEFT(BF222,3),Final_Intermediate[Burmese_Consonants],0)),LEFT(BF222,3),
IF(ISNUMBER(MATCH(LEFT(BF222,2),Final_Intermediate[Burmese_Consonants],0)),LEFT(BF222,2),
IF(ISNUMBER(MATCH(LEFT(BF222,1),Final_Intermediate[Burmese_Consonants],0)),LEFT(BF222,1),
"")))))))))))))))</f>
        <v>#VALUE!</v>
      </c>
      <c r="AI222" t="e">
        <f>IF(AND(OR(BG222="။",BG222="၊"),LEN(BG222)=1),BG222,
IF(ISNUMBER(MATCH(LEFT(BG222,7),Final_modified_Intermediate[Burmese_Consonants],0)),LEFT(BG222,7),
IF(ISNUMBER(MATCH(LEFT(BG222,6),Final_modified_Intermediate[Burmese_Consonants],0)),LEFT(BG222,6),
IF(ISNUMBER(MATCH(LEFT(BG222,5),Final_modified_Intermediate[Burmese_Consonants],0)),LEFT(BG222,5),
IF(ISNUMBER(MATCH(LEFT(BG222,4),Final_modified_Intermediate[Burmese_Consonants],0)),LEFT(BG222,4),
IF(ISNUMBER(MATCH(LEFT(BG222,3),Final_modified_Intermediate[Burmese_Consonants],0)),LEFT(BG222,3),
IF(ISNUMBER(MATCH(LEFT(BG222,2),Final_modified_Intermediate[Burmese_Consonants],0)),LEFT(BG222,2),
IF(ISNUMBER(MATCH(LEFT(BG222,1),Final_modified_Intermediate[Burmese_Consonants],0)),LEFT(BG222,1),
IF(ISNUMBER(MATCH(LEFT(BG222,7),Final_Intermediate[Burmese_Consonants],0)),LEFT(BG222,7),
IF(ISNUMBER(MATCH(LEFT(BG222,6),Final_Intermediate[Burmese_Consonants],0)),LEFT(BG222,6),
IF(ISNUMBER(MATCH(LEFT(BG222,5),Final_Intermediate[Burmese_Consonants],0)),LEFT(BG222,5),
IF(ISNUMBER(MATCH(LEFT(BG222,4),Final_Intermediate[Burmese_Consonants],0)),LEFT(BG222,4),
IF(ISNUMBER(MATCH(LEFT(BG222,3),Final_Intermediate[Burmese_Consonants],0)),LEFT(BG222,3),
IF(ISNUMBER(MATCH(LEFT(BG222,2),Final_Intermediate[Burmese_Consonants],0)),LEFT(BG222,2),
IF(ISNUMBER(MATCH(LEFT(BG222,1),Final_Intermediate[Burmese_Consonants],0)),LEFT(BG222,1),
"")))))))))))))))</f>
        <v>#VALUE!</v>
      </c>
      <c r="AJ222" t="e">
        <f>IF(AND(OR(BH222="။",BH222="၊"),LEN(BH222)=1),BH222,
IF(ISNUMBER(MATCH(LEFT(BH222,7),Final_modified_Intermediate[Burmese_Consonants],0)),LEFT(BH222,7),
IF(ISNUMBER(MATCH(LEFT(BH222,6),Final_modified_Intermediate[Burmese_Consonants],0)),LEFT(BH222,6),
IF(ISNUMBER(MATCH(LEFT(BH222,5),Final_modified_Intermediate[Burmese_Consonants],0)),LEFT(BH222,5),
IF(ISNUMBER(MATCH(LEFT(BH222,4),Final_modified_Intermediate[Burmese_Consonants],0)),LEFT(BH222,4),
IF(ISNUMBER(MATCH(LEFT(BH222,3),Final_modified_Intermediate[Burmese_Consonants],0)),LEFT(BH222,3),
IF(ISNUMBER(MATCH(LEFT(BH222,2),Final_modified_Intermediate[Burmese_Consonants],0)),LEFT(BH222,2),
IF(ISNUMBER(MATCH(LEFT(BH222,1),Final_modified_Intermediate[Burmese_Consonants],0)),LEFT(BH222,1),
IF(ISNUMBER(MATCH(LEFT(BH222,7),Final_Intermediate[Burmese_Consonants],0)),LEFT(BH222,7),
IF(ISNUMBER(MATCH(LEFT(BH222,6),Final_Intermediate[Burmese_Consonants],0)),LEFT(BH222,6),
IF(ISNUMBER(MATCH(LEFT(BH222,5),Final_Intermediate[Burmese_Consonants],0)),LEFT(BH222,5),
IF(ISNUMBER(MATCH(LEFT(BH222,4),Final_Intermediate[Burmese_Consonants],0)),LEFT(BH222,4),
IF(ISNUMBER(MATCH(LEFT(BH222,3),Final_Intermediate[Burmese_Consonants],0)),LEFT(BH222,3),
IF(ISNUMBER(MATCH(LEFT(BH222,2),Final_Intermediate[Burmese_Consonants],0)),LEFT(BH222,2),
IF(ISNUMBER(MATCH(LEFT(BH222,1),Final_Intermediate[Burmese_Consonants],0)),LEFT(BH222,1),
"")))))))))))))))</f>
        <v>#VALUE!</v>
      </c>
      <c r="AK222" t="e">
        <f>IF(AND(OR(BI222="။",BI222="၊"),LEN(BI222)=1),BI222,
IF(ISNUMBER(MATCH(LEFT(BI222,7),Final_modified_Intermediate[Burmese_Consonants],0)),LEFT(BI222,7),
IF(ISNUMBER(MATCH(LEFT(BI222,6),Final_modified_Intermediate[Burmese_Consonants],0)),LEFT(BI222,6),
IF(ISNUMBER(MATCH(LEFT(BI222,5),Final_modified_Intermediate[Burmese_Consonants],0)),LEFT(BI222,5),
IF(ISNUMBER(MATCH(LEFT(BI222,4),Final_modified_Intermediate[Burmese_Consonants],0)),LEFT(BI222,4),
IF(ISNUMBER(MATCH(LEFT(BI222,3),Final_modified_Intermediate[Burmese_Consonants],0)),LEFT(BI222,3),
IF(ISNUMBER(MATCH(LEFT(BI222,2),Final_modified_Intermediate[Burmese_Consonants],0)),LEFT(BI222,2),
IF(ISNUMBER(MATCH(LEFT(BI222,1),Final_modified_Intermediate[Burmese_Consonants],0)),LEFT(BI222,1),
IF(ISNUMBER(MATCH(LEFT(BI222,7),Final_Intermediate[Burmese_Consonants],0)),LEFT(BI222,7),
IF(ISNUMBER(MATCH(LEFT(BI222,6),Final_Intermediate[Burmese_Consonants],0)),LEFT(BI222,6),
IF(ISNUMBER(MATCH(LEFT(BI222,5),Final_Intermediate[Burmese_Consonants],0)),LEFT(BI222,5),
IF(ISNUMBER(MATCH(LEFT(BI222,4),Final_Intermediate[Burmese_Consonants],0)),LEFT(BI222,4),
IF(ISNUMBER(MATCH(LEFT(BI222,3),Final_Intermediate[Burmese_Consonants],0)),LEFT(BI222,3),
IF(ISNUMBER(MATCH(LEFT(BI222,2),Final_Intermediate[Burmese_Consonants],0)),LEFT(BI222,2),
IF(ISNUMBER(MATCH(LEFT(BI222,1),Final_Intermediate[Burmese_Consonants],0)),LEFT(BI222,1),
"")))))))))))))))</f>
        <v>#VALUE!</v>
      </c>
      <c r="AL222" t="e">
        <f>IF(AND(OR(BJ222="။",BJ222="၊"),LEN(BJ222)=1),BJ222,
IF(ISNUMBER(MATCH(LEFT(BJ222,7),Final_modified_Intermediate[Burmese_Consonants],0)),LEFT(BJ222,7),
IF(ISNUMBER(MATCH(LEFT(BJ222,6),Final_modified_Intermediate[Burmese_Consonants],0)),LEFT(BJ222,6),
IF(ISNUMBER(MATCH(LEFT(BJ222,5),Final_modified_Intermediate[Burmese_Consonants],0)),LEFT(BJ222,5),
IF(ISNUMBER(MATCH(LEFT(BJ222,4),Final_modified_Intermediate[Burmese_Consonants],0)),LEFT(BJ222,4),
IF(ISNUMBER(MATCH(LEFT(BJ222,3),Final_modified_Intermediate[Burmese_Consonants],0)),LEFT(BJ222,3),
IF(ISNUMBER(MATCH(LEFT(BJ222,2),Final_modified_Intermediate[Burmese_Consonants],0)),LEFT(BJ222,2),
IF(ISNUMBER(MATCH(LEFT(BJ222,1),Final_modified_Intermediate[Burmese_Consonants],0)),LEFT(BJ222,1),
IF(ISNUMBER(MATCH(LEFT(BJ222,7),Final_Intermediate[Burmese_Consonants],0)),LEFT(BJ222,7),
IF(ISNUMBER(MATCH(LEFT(BJ222,6),Final_Intermediate[Burmese_Consonants],0)),LEFT(BJ222,6),
IF(ISNUMBER(MATCH(LEFT(BJ222,5),Final_Intermediate[Burmese_Consonants],0)),LEFT(BJ222,5),
IF(ISNUMBER(MATCH(LEFT(BJ222,4),Final_Intermediate[Burmese_Consonants],0)),LEFT(BJ222,4),
IF(ISNUMBER(MATCH(LEFT(BJ222,3),Final_Intermediate[Burmese_Consonants],0)),LEFT(BJ222,3),
IF(ISNUMBER(MATCH(LEFT(BJ222,2),Final_Intermediate[Burmese_Consonants],0)),LEFT(BJ222,2),
IF(ISNUMBER(MATCH(LEFT(BJ222,1),Final_Intermediate[Burmese_Consonants],0)),LEFT(BJ222,1),
"")))))))))))))))</f>
        <v>#VALUE!</v>
      </c>
      <c r="AN222" t="e">
        <f>Compiler_Burmese[[#This Row],[Sr. No.]]</f>
        <v>#REF!</v>
      </c>
      <c r="AO22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2" t="e">
        <f>[2]!Vocabulary_Burmese[[#This Row],[Sr. No.]]</f>
        <v>#REF!</v>
      </c>
      <c r="BA222" t="e">
        <f>IF(Raw_data_N2_Kanji[[#This Row],[Categorie]]&lt;&gt;"","",
IF(ISNUMBER(MATCH(V,Special_list[Burmese word],0)),"",
SUBSTITUTE(Raw_data_N2_Kanji[[#This Row],[Raw]]," ","")))</f>
        <v>#VALUE!</v>
      </c>
      <c r="BB222" t="e">
        <f>RIGHT(Segregate18[[#This Row],[UPGRADE]],LEN(Segregate18[[#This Row],[UPGRADE]])-LEN(Compiler_Burmese[[#This Row],[1]]))</f>
        <v>#VALUE!</v>
      </c>
      <c r="BC222" t="e">
        <f>RIGHT(Segregate18[[#This Row],[11]],LEN(Segregate18[[#This Row],[11]])-LEN(Compiler_Burmese[[#This Row],[2]]))</f>
        <v>#VALUE!</v>
      </c>
      <c r="BD222" t="e">
        <f>RIGHT(Segregate18[[#This Row],[21]],LEN(Segregate18[[#This Row],[21]])-LEN(Compiler_Burmese[[#This Row],[3]]))</f>
        <v>#VALUE!</v>
      </c>
      <c r="BE222" t="e">
        <f>RIGHT(Segregate18[[#This Row],[31]],LEN(Segregate18[[#This Row],[31]])-LEN(Compiler_Burmese[[#This Row],[4]]))</f>
        <v>#VALUE!</v>
      </c>
      <c r="BF222" t="e">
        <f>RIGHT(Segregate18[[#This Row],[41]],LEN(Segregate18[[#This Row],[41]])-LEN(Compiler_Burmese[[#This Row],[5]]))</f>
        <v>#VALUE!</v>
      </c>
      <c r="BG222" t="e">
        <f>RIGHT(Segregate18[[#This Row],[51]],LEN(Segregate18[[#This Row],[51]])-LEN(Compiler_Burmese[[#This Row],[6]]))</f>
        <v>#VALUE!</v>
      </c>
      <c r="BH222" t="e">
        <f>RIGHT(Segregate18[[#This Row],[61]],LEN(Segregate18[[#This Row],[61]])-LEN(Compiler_Burmese[[#This Row],[7]]))</f>
        <v>#VALUE!</v>
      </c>
      <c r="BI222" t="e">
        <f>RIGHT(Segregate18[[#This Row],[71]],LEN(Segregate18[[#This Row],[71]])-LEN(Compiler_Burmese[[#This Row],[8]]))</f>
        <v>#VALUE!</v>
      </c>
      <c r="BJ222" t="e">
        <f>RIGHT(Segregate18[[#This Row],[81]],LEN(Segregate18[[#This Row],[81]])-LEN(Compiler_Burmese[[#This Row],[9]]))</f>
        <v>#VALUE!</v>
      </c>
    </row>
    <row r="223" spans="25:62" ht="15" customHeight="1" x14ac:dyDescent="0.3">
      <c r="Y223" t="e">
        <f>Segregate18[[#This Row],[Sr. No.]]</f>
        <v>#REF!</v>
      </c>
      <c r="Z223" t="e">
        <f>IF(AND(OR(BA223="။",BA223="၊"),LEN(BA223)=1),BA223,
IF(ISNUMBER(MATCH(LEFT(BA223,7),Final_modified_Intermediate[Burmese_Consonants],0)),LEFT(BA223,7),
IF(ISNUMBER(MATCH(LEFT(BA223,6),Final_modified_Intermediate[Burmese_Consonants],0)),LEFT(BA223,6),
IF(ISNUMBER(MATCH(LEFT(BA223,5),Final_modified_Intermediate[Burmese_Consonants],0)),LEFT(BA223,5),
IF(ISNUMBER(MATCH(LEFT(BA223,4),Final_modified_Intermediate[Burmese_Consonants],0)),LEFT(BA223,4),
IF(ISNUMBER(MATCH(LEFT(BA223,3),Final_modified_Intermediate[Burmese_Consonants],0)),LEFT(BA223,3),
IF(ISNUMBER(MATCH(LEFT(BA223,2),Final_modified_Intermediate[Burmese_Consonants],0)),LEFT(BA223,2),
IF(ISNUMBER(MATCH(LEFT(BA223,1),Final_modified_Intermediate[Burmese_Consonants],0)),LEFT(BA223,1),
IF(ISNUMBER(MATCH(LEFT(BA223,7),Final_Intermediate[Burmese_Consonants],0)),LEFT(BA223,7),
IF(ISNUMBER(MATCH(LEFT(BA223,6),Final_Intermediate[Burmese_Consonants],0)),LEFT(BA223,6),
IF(ISNUMBER(MATCH(LEFT(BA223,5),Final_Intermediate[Burmese_Consonants],0)),LEFT(BA223,5),
IF(ISNUMBER(MATCH(LEFT(BA223,4),Final_Intermediate[Burmese_Consonants],0)),LEFT(BA223,4),
IF(ISNUMBER(MATCH(LEFT(BA223,3),Final_Intermediate[Burmese_Consonants],0)),LEFT(BA223,3),
IF(ISNUMBER(MATCH(LEFT(BA223,2),Final_Intermediate[Burmese_Consonants],0)),LEFT(BA223,2),
IF(ISNUMBER(MATCH(LEFT(BA223,1),Final_Intermediate[Burmese_Consonants],0)),LEFT(BA223,1),
"")))))))))))))))</f>
        <v>#VALUE!</v>
      </c>
      <c r="AA22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3" t="e">
        <f>IF(AND(OR(BB223="။",BB223="၊"),LEN(BB223)=1),BB223,
IF(ISNUMBER(MATCH(LEFT(BB223,7),Final_modified_Intermediate[Burmese_Consonants],0)),LEFT(BB223,7),
IF(ISNUMBER(MATCH(LEFT(BB223,6),Final_modified_Intermediate[Burmese_Consonants],0)),LEFT(BB223,6),
IF(ISNUMBER(MATCH(LEFT(BB223,5),Final_modified_Intermediate[Burmese_Consonants],0)),LEFT(BB223,5),
IF(ISNUMBER(MATCH(LEFT(BB223,4),Final_modified_Intermediate[Burmese_Consonants],0)),LEFT(BB223,4),
IF(ISNUMBER(MATCH(LEFT(BB223,3),Final_modified_Intermediate[Burmese_Consonants],0)),LEFT(BB223,3),
IF(ISNUMBER(MATCH(LEFT(BB223,2),Final_modified_Intermediate[Burmese_Consonants],0)),LEFT(BB223,2),
IF(ISNUMBER(MATCH(LEFT(BB223,1),Final_modified_Intermediate[Burmese_Consonants],0)),LEFT(BB223,1),
IF(ISNUMBER(MATCH(LEFT(BB223,7),Final_Intermediate[Burmese_Consonants],0)),LEFT(BB223,7),
IF(ISNUMBER(MATCH(LEFT(BB223,6),Final_Intermediate[Burmese_Consonants],0)),LEFT(BB223,6),
IF(ISNUMBER(MATCH(LEFT(BB223,5),Final_Intermediate[Burmese_Consonants],0)),LEFT(BB223,5),
IF(ISNUMBER(MATCH(LEFT(BB223,4),Final_Intermediate[Burmese_Consonants],0)),LEFT(BB223,4),
IF(ISNUMBER(MATCH(LEFT(BB223,3),Final_Intermediate[Burmese_Consonants],0)),LEFT(BB223,3),
IF(ISNUMBER(MATCH(LEFT(BB223,2),Final_Intermediate[Burmese_Consonants],0)),LEFT(BB223,2),
IF(ISNUMBER(MATCH(LEFT(BB223,1),Final_Intermediate[Burmese_Consonants],0)),LEFT(BB223,1),
"")))))))))))))))</f>
        <v>#VALUE!</v>
      </c>
      <c r="AC22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3" t="e">
        <f>IF(AND(OR(BC223="။",BC223="၊"),LEN(BC223)=1),BC223,
IF(ISNUMBER(MATCH(LEFT(BC223,7),Final_modified_Intermediate[Burmese_Consonants],0)),LEFT(BC223,7),
IF(ISNUMBER(MATCH(LEFT(BC223,6),Final_modified_Intermediate[Burmese_Consonants],0)),LEFT(BC223,6),
IF(ISNUMBER(MATCH(LEFT(BC223,5),Final_modified_Intermediate[Burmese_Consonants],0)),LEFT(BC223,5),
IF(ISNUMBER(MATCH(LEFT(BC223,4),Final_modified_Intermediate[Burmese_Consonants],0)),LEFT(BC223,4),
IF(ISNUMBER(MATCH(LEFT(BC223,3),Final_modified_Intermediate[Burmese_Consonants],0)),LEFT(BC223,3),
IF(ISNUMBER(MATCH(LEFT(BC223,2),Final_modified_Intermediate[Burmese_Consonants],0)),LEFT(BC223,2),
IF(ISNUMBER(MATCH(LEFT(BC223,1),Final_modified_Intermediate[Burmese_Consonants],0)),LEFT(BC223,1),
IF(ISNUMBER(MATCH(LEFT(BC223,7),Final_Intermediate[Burmese_Consonants],0)),LEFT(BC223,7),
IF(ISNUMBER(MATCH(LEFT(BC223,6),Final_Intermediate[Burmese_Consonants],0)),LEFT(BC223,6),
IF(ISNUMBER(MATCH(LEFT(BC223,5),Final_Intermediate[Burmese_Consonants],0)),LEFT(BC223,5),
IF(ISNUMBER(MATCH(LEFT(BC223,4),Final_Intermediate[Burmese_Consonants],0)),LEFT(BC223,4),
IF(ISNUMBER(MATCH(LEFT(BC223,3),Final_Intermediate[Burmese_Consonants],0)),LEFT(BC223,3),
IF(ISNUMBER(MATCH(LEFT(BC223,2),Final_Intermediate[Burmese_Consonants],0)),LEFT(BC223,2),
IF(ISNUMBER(MATCH(LEFT(BC223,1),Final_Intermediate[Burmese_Consonants],0)),LEFT(BC223,1),
"")))))))))))))))</f>
        <v>#VALUE!</v>
      </c>
      <c r="AE22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3" t="e">
        <f>IF(AND(OR(BD223="။",BD223="၊"),LEN(BD223)=1),BD223,
IF(ISNUMBER(MATCH(LEFT(BD223,7),Final_modified_Intermediate[Burmese_Consonants],0)),LEFT(BD223,7),
IF(ISNUMBER(MATCH(LEFT(BD223,6),Final_modified_Intermediate[Burmese_Consonants],0)),LEFT(BD223,6),
IF(ISNUMBER(MATCH(LEFT(BD223,5),Final_modified_Intermediate[Burmese_Consonants],0)),LEFT(BD223,5),
IF(ISNUMBER(MATCH(LEFT(BD223,4),Final_modified_Intermediate[Burmese_Consonants],0)),LEFT(BD223,4),
IF(ISNUMBER(MATCH(LEFT(BD223,3),Final_modified_Intermediate[Burmese_Consonants],0)),LEFT(BD223,3),
IF(ISNUMBER(MATCH(LEFT(BD223,2),Final_modified_Intermediate[Burmese_Consonants],0)),LEFT(BD223,2),
IF(ISNUMBER(MATCH(LEFT(BD223,1),Final_modified_Intermediate[Burmese_Consonants],0)),LEFT(BD223,1),
IF(ISNUMBER(MATCH(LEFT(BD223,7),Final_Intermediate[Burmese_Consonants],0)),LEFT(BD223,7),
IF(ISNUMBER(MATCH(LEFT(BD223,6),Final_Intermediate[Burmese_Consonants],0)),LEFT(BD223,6),
IF(ISNUMBER(MATCH(LEFT(BD223,5),Final_Intermediate[Burmese_Consonants],0)),LEFT(BD223,5),
IF(ISNUMBER(MATCH(LEFT(BD223,4),Final_Intermediate[Burmese_Consonants],0)),LEFT(BD223,4),
IF(ISNUMBER(MATCH(LEFT(BD223,3),Final_Intermediate[Burmese_Consonants],0)),LEFT(BD223,3),
IF(ISNUMBER(MATCH(LEFT(BD223,2),Final_Intermediate[Burmese_Consonants],0)),LEFT(BD223,2),
IF(ISNUMBER(MATCH(LEFT(BD223,1),Final_Intermediate[Burmese_Consonants],0)),LEFT(BD223,1),
"")))))))))))))))</f>
        <v>#VALUE!</v>
      </c>
      <c r="AG223" t="e">
        <f>IF(AND(OR(BE223="။",BE223="၊"),LEN(BE223)=1),BE223,
IF(ISNUMBER(MATCH(LEFT(BE223,7),Final_modified_Intermediate[Burmese_Consonants],0)),LEFT(BE223,7),
IF(ISNUMBER(MATCH(LEFT(BE223,6),Final_modified_Intermediate[Burmese_Consonants],0)),LEFT(BE223,6),
IF(ISNUMBER(MATCH(LEFT(BE223,5),Final_modified_Intermediate[Burmese_Consonants],0)),LEFT(BE223,5),
IF(ISNUMBER(MATCH(LEFT(BE223,4),Final_modified_Intermediate[Burmese_Consonants],0)),LEFT(BE223,4),
IF(ISNUMBER(MATCH(LEFT(BE223,3),Final_modified_Intermediate[Burmese_Consonants],0)),LEFT(BE223,3),
IF(ISNUMBER(MATCH(LEFT(BE223,2),Final_modified_Intermediate[Burmese_Consonants],0)),LEFT(BE223,2),
IF(ISNUMBER(MATCH(LEFT(BE223,1),Final_modified_Intermediate[Burmese_Consonants],0)),LEFT(BE223,1),
IF(ISNUMBER(MATCH(LEFT(BE223,7),Final_Intermediate[Burmese_Consonants],0)),LEFT(BE223,7),
IF(ISNUMBER(MATCH(LEFT(BE223,6),Final_Intermediate[Burmese_Consonants],0)),LEFT(BE223,6),
IF(ISNUMBER(MATCH(LEFT(BE223,5),Final_Intermediate[Burmese_Consonants],0)),LEFT(BE223,5),
IF(ISNUMBER(MATCH(LEFT(BE223,4),Final_Intermediate[Burmese_Consonants],0)),LEFT(BE223,4),
IF(ISNUMBER(MATCH(LEFT(BE223,3),Final_Intermediate[Burmese_Consonants],0)),LEFT(BE223,3),
IF(ISNUMBER(MATCH(LEFT(BE223,2),Final_Intermediate[Burmese_Consonants],0)),LEFT(BE223,2),
IF(ISNUMBER(MATCH(LEFT(BE223,1),Final_Intermediate[Burmese_Consonants],0)),LEFT(BE223,1),
"")))))))))))))))</f>
        <v>#VALUE!</v>
      </c>
      <c r="AH223" t="e">
        <f>IF(AND(OR(BF223="။",BF223="၊"),LEN(BF223)=1),BF223,
IF(ISNUMBER(MATCH(LEFT(BF223,7),Final_modified_Intermediate[Burmese_Consonants],0)),LEFT(BF223,7),
IF(ISNUMBER(MATCH(LEFT(BF223,6),Final_modified_Intermediate[Burmese_Consonants],0)),LEFT(BF223,6),
IF(ISNUMBER(MATCH(LEFT(BF223,5),Final_modified_Intermediate[Burmese_Consonants],0)),LEFT(BF223,5),
IF(ISNUMBER(MATCH(LEFT(BF223,4),Final_modified_Intermediate[Burmese_Consonants],0)),LEFT(BF223,4),
IF(ISNUMBER(MATCH(LEFT(BF223,3),Final_modified_Intermediate[Burmese_Consonants],0)),LEFT(BF223,3),
IF(ISNUMBER(MATCH(LEFT(BF223,2),Final_modified_Intermediate[Burmese_Consonants],0)),LEFT(BF223,2),
IF(ISNUMBER(MATCH(LEFT(BF223,1),Final_modified_Intermediate[Burmese_Consonants],0)),LEFT(BF223,1),
IF(ISNUMBER(MATCH(LEFT(BF223,7),Final_Intermediate[Burmese_Consonants],0)),LEFT(BF223,7),
IF(ISNUMBER(MATCH(LEFT(BF223,6),Final_Intermediate[Burmese_Consonants],0)),LEFT(BF223,6),
IF(ISNUMBER(MATCH(LEFT(BF223,5),Final_Intermediate[Burmese_Consonants],0)),LEFT(BF223,5),
IF(ISNUMBER(MATCH(LEFT(BF223,4),Final_Intermediate[Burmese_Consonants],0)),LEFT(BF223,4),
IF(ISNUMBER(MATCH(LEFT(BF223,3),Final_Intermediate[Burmese_Consonants],0)),LEFT(BF223,3),
IF(ISNUMBER(MATCH(LEFT(BF223,2),Final_Intermediate[Burmese_Consonants],0)),LEFT(BF223,2),
IF(ISNUMBER(MATCH(LEFT(BF223,1),Final_Intermediate[Burmese_Consonants],0)),LEFT(BF223,1),
"")))))))))))))))</f>
        <v>#VALUE!</v>
      </c>
      <c r="AI223" t="e">
        <f>IF(AND(OR(BG223="။",BG223="၊"),LEN(BG223)=1),BG223,
IF(ISNUMBER(MATCH(LEFT(BG223,7),Final_modified_Intermediate[Burmese_Consonants],0)),LEFT(BG223,7),
IF(ISNUMBER(MATCH(LEFT(BG223,6),Final_modified_Intermediate[Burmese_Consonants],0)),LEFT(BG223,6),
IF(ISNUMBER(MATCH(LEFT(BG223,5),Final_modified_Intermediate[Burmese_Consonants],0)),LEFT(BG223,5),
IF(ISNUMBER(MATCH(LEFT(BG223,4),Final_modified_Intermediate[Burmese_Consonants],0)),LEFT(BG223,4),
IF(ISNUMBER(MATCH(LEFT(BG223,3),Final_modified_Intermediate[Burmese_Consonants],0)),LEFT(BG223,3),
IF(ISNUMBER(MATCH(LEFT(BG223,2),Final_modified_Intermediate[Burmese_Consonants],0)),LEFT(BG223,2),
IF(ISNUMBER(MATCH(LEFT(BG223,1),Final_modified_Intermediate[Burmese_Consonants],0)),LEFT(BG223,1),
IF(ISNUMBER(MATCH(LEFT(BG223,7),Final_Intermediate[Burmese_Consonants],0)),LEFT(BG223,7),
IF(ISNUMBER(MATCH(LEFT(BG223,6),Final_Intermediate[Burmese_Consonants],0)),LEFT(BG223,6),
IF(ISNUMBER(MATCH(LEFT(BG223,5),Final_Intermediate[Burmese_Consonants],0)),LEFT(BG223,5),
IF(ISNUMBER(MATCH(LEFT(BG223,4),Final_Intermediate[Burmese_Consonants],0)),LEFT(BG223,4),
IF(ISNUMBER(MATCH(LEFT(BG223,3),Final_Intermediate[Burmese_Consonants],0)),LEFT(BG223,3),
IF(ISNUMBER(MATCH(LEFT(BG223,2),Final_Intermediate[Burmese_Consonants],0)),LEFT(BG223,2),
IF(ISNUMBER(MATCH(LEFT(BG223,1),Final_Intermediate[Burmese_Consonants],0)),LEFT(BG223,1),
"")))))))))))))))</f>
        <v>#VALUE!</v>
      </c>
      <c r="AJ223" t="e">
        <f>IF(AND(OR(BH223="။",BH223="၊"),LEN(BH223)=1),BH223,
IF(ISNUMBER(MATCH(LEFT(BH223,7),Final_modified_Intermediate[Burmese_Consonants],0)),LEFT(BH223,7),
IF(ISNUMBER(MATCH(LEFT(BH223,6),Final_modified_Intermediate[Burmese_Consonants],0)),LEFT(BH223,6),
IF(ISNUMBER(MATCH(LEFT(BH223,5),Final_modified_Intermediate[Burmese_Consonants],0)),LEFT(BH223,5),
IF(ISNUMBER(MATCH(LEFT(BH223,4),Final_modified_Intermediate[Burmese_Consonants],0)),LEFT(BH223,4),
IF(ISNUMBER(MATCH(LEFT(BH223,3),Final_modified_Intermediate[Burmese_Consonants],0)),LEFT(BH223,3),
IF(ISNUMBER(MATCH(LEFT(BH223,2),Final_modified_Intermediate[Burmese_Consonants],0)),LEFT(BH223,2),
IF(ISNUMBER(MATCH(LEFT(BH223,1),Final_modified_Intermediate[Burmese_Consonants],0)),LEFT(BH223,1),
IF(ISNUMBER(MATCH(LEFT(BH223,7),Final_Intermediate[Burmese_Consonants],0)),LEFT(BH223,7),
IF(ISNUMBER(MATCH(LEFT(BH223,6),Final_Intermediate[Burmese_Consonants],0)),LEFT(BH223,6),
IF(ISNUMBER(MATCH(LEFT(BH223,5),Final_Intermediate[Burmese_Consonants],0)),LEFT(BH223,5),
IF(ISNUMBER(MATCH(LEFT(BH223,4),Final_Intermediate[Burmese_Consonants],0)),LEFT(BH223,4),
IF(ISNUMBER(MATCH(LEFT(BH223,3),Final_Intermediate[Burmese_Consonants],0)),LEFT(BH223,3),
IF(ISNUMBER(MATCH(LEFT(BH223,2),Final_Intermediate[Burmese_Consonants],0)),LEFT(BH223,2),
IF(ISNUMBER(MATCH(LEFT(BH223,1),Final_Intermediate[Burmese_Consonants],0)),LEFT(BH223,1),
"")))))))))))))))</f>
        <v>#VALUE!</v>
      </c>
      <c r="AK223" t="e">
        <f>IF(AND(OR(BI223="။",BI223="၊"),LEN(BI223)=1),BI223,
IF(ISNUMBER(MATCH(LEFT(BI223,7),Final_modified_Intermediate[Burmese_Consonants],0)),LEFT(BI223,7),
IF(ISNUMBER(MATCH(LEFT(BI223,6),Final_modified_Intermediate[Burmese_Consonants],0)),LEFT(BI223,6),
IF(ISNUMBER(MATCH(LEFT(BI223,5),Final_modified_Intermediate[Burmese_Consonants],0)),LEFT(BI223,5),
IF(ISNUMBER(MATCH(LEFT(BI223,4),Final_modified_Intermediate[Burmese_Consonants],0)),LEFT(BI223,4),
IF(ISNUMBER(MATCH(LEFT(BI223,3),Final_modified_Intermediate[Burmese_Consonants],0)),LEFT(BI223,3),
IF(ISNUMBER(MATCH(LEFT(BI223,2),Final_modified_Intermediate[Burmese_Consonants],0)),LEFT(BI223,2),
IF(ISNUMBER(MATCH(LEFT(BI223,1),Final_modified_Intermediate[Burmese_Consonants],0)),LEFT(BI223,1),
IF(ISNUMBER(MATCH(LEFT(BI223,7),Final_Intermediate[Burmese_Consonants],0)),LEFT(BI223,7),
IF(ISNUMBER(MATCH(LEFT(BI223,6),Final_Intermediate[Burmese_Consonants],0)),LEFT(BI223,6),
IF(ISNUMBER(MATCH(LEFT(BI223,5),Final_Intermediate[Burmese_Consonants],0)),LEFT(BI223,5),
IF(ISNUMBER(MATCH(LEFT(BI223,4),Final_Intermediate[Burmese_Consonants],0)),LEFT(BI223,4),
IF(ISNUMBER(MATCH(LEFT(BI223,3),Final_Intermediate[Burmese_Consonants],0)),LEFT(BI223,3),
IF(ISNUMBER(MATCH(LEFT(BI223,2),Final_Intermediate[Burmese_Consonants],0)),LEFT(BI223,2),
IF(ISNUMBER(MATCH(LEFT(BI223,1),Final_Intermediate[Burmese_Consonants],0)),LEFT(BI223,1),
"")))))))))))))))</f>
        <v>#VALUE!</v>
      </c>
      <c r="AL223" t="e">
        <f>IF(AND(OR(BJ223="။",BJ223="၊"),LEN(BJ223)=1),BJ223,
IF(ISNUMBER(MATCH(LEFT(BJ223,7),Final_modified_Intermediate[Burmese_Consonants],0)),LEFT(BJ223,7),
IF(ISNUMBER(MATCH(LEFT(BJ223,6),Final_modified_Intermediate[Burmese_Consonants],0)),LEFT(BJ223,6),
IF(ISNUMBER(MATCH(LEFT(BJ223,5),Final_modified_Intermediate[Burmese_Consonants],0)),LEFT(BJ223,5),
IF(ISNUMBER(MATCH(LEFT(BJ223,4),Final_modified_Intermediate[Burmese_Consonants],0)),LEFT(BJ223,4),
IF(ISNUMBER(MATCH(LEFT(BJ223,3),Final_modified_Intermediate[Burmese_Consonants],0)),LEFT(BJ223,3),
IF(ISNUMBER(MATCH(LEFT(BJ223,2),Final_modified_Intermediate[Burmese_Consonants],0)),LEFT(BJ223,2),
IF(ISNUMBER(MATCH(LEFT(BJ223,1),Final_modified_Intermediate[Burmese_Consonants],0)),LEFT(BJ223,1),
IF(ISNUMBER(MATCH(LEFT(BJ223,7),Final_Intermediate[Burmese_Consonants],0)),LEFT(BJ223,7),
IF(ISNUMBER(MATCH(LEFT(BJ223,6),Final_Intermediate[Burmese_Consonants],0)),LEFT(BJ223,6),
IF(ISNUMBER(MATCH(LEFT(BJ223,5),Final_Intermediate[Burmese_Consonants],0)),LEFT(BJ223,5),
IF(ISNUMBER(MATCH(LEFT(BJ223,4),Final_Intermediate[Burmese_Consonants],0)),LEFT(BJ223,4),
IF(ISNUMBER(MATCH(LEFT(BJ223,3),Final_Intermediate[Burmese_Consonants],0)),LEFT(BJ223,3),
IF(ISNUMBER(MATCH(LEFT(BJ223,2),Final_Intermediate[Burmese_Consonants],0)),LEFT(BJ223,2),
IF(ISNUMBER(MATCH(LEFT(BJ223,1),Final_Intermediate[Burmese_Consonants],0)),LEFT(BJ223,1),
"")))))))))))))))</f>
        <v>#VALUE!</v>
      </c>
      <c r="AN223" t="e">
        <f>Compiler_Burmese[[#This Row],[Sr. No.]]</f>
        <v>#REF!</v>
      </c>
      <c r="AO22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3" t="e">
        <f>[2]!Vocabulary_Burmese[[#This Row],[Sr. No.]]</f>
        <v>#REF!</v>
      </c>
      <c r="BA223" t="e">
        <f>IF(Raw_data_N2_Kanji[[#This Row],[Categorie]]&lt;&gt;"","",
IF(ISNUMBER(MATCH(V,Special_list[Burmese word],0)),"",
SUBSTITUTE(Raw_data_N2_Kanji[[#This Row],[Raw]]," ","")))</f>
        <v>#VALUE!</v>
      </c>
      <c r="BB223" t="e">
        <f>RIGHT(Segregate18[[#This Row],[UPGRADE]],LEN(Segregate18[[#This Row],[UPGRADE]])-LEN(Compiler_Burmese[[#This Row],[1]]))</f>
        <v>#VALUE!</v>
      </c>
      <c r="BC223" t="e">
        <f>RIGHT(Segregate18[[#This Row],[11]],LEN(Segregate18[[#This Row],[11]])-LEN(Compiler_Burmese[[#This Row],[2]]))</f>
        <v>#VALUE!</v>
      </c>
      <c r="BD223" t="e">
        <f>RIGHT(Segregate18[[#This Row],[21]],LEN(Segregate18[[#This Row],[21]])-LEN(Compiler_Burmese[[#This Row],[3]]))</f>
        <v>#VALUE!</v>
      </c>
      <c r="BE223" t="e">
        <f>RIGHT(Segregate18[[#This Row],[31]],LEN(Segregate18[[#This Row],[31]])-LEN(Compiler_Burmese[[#This Row],[4]]))</f>
        <v>#VALUE!</v>
      </c>
      <c r="BF223" t="e">
        <f>RIGHT(Segregate18[[#This Row],[41]],LEN(Segregate18[[#This Row],[41]])-LEN(Compiler_Burmese[[#This Row],[5]]))</f>
        <v>#VALUE!</v>
      </c>
      <c r="BG223" t="e">
        <f>RIGHT(Segregate18[[#This Row],[51]],LEN(Segregate18[[#This Row],[51]])-LEN(Compiler_Burmese[[#This Row],[6]]))</f>
        <v>#VALUE!</v>
      </c>
      <c r="BH223" t="e">
        <f>RIGHT(Segregate18[[#This Row],[61]],LEN(Segregate18[[#This Row],[61]])-LEN(Compiler_Burmese[[#This Row],[7]]))</f>
        <v>#VALUE!</v>
      </c>
      <c r="BI223" t="e">
        <f>RIGHT(Segregate18[[#This Row],[71]],LEN(Segregate18[[#This Row],[71]])-LEN(Compiler_Burmese[[#This Row],[8]]))</f>
        <v>#VALUE!</v>
      </c>
      <c r="BJ223" t="e">
        <f>RIGHT(Segregate18[[#This Row],[81]],LEN(Segregate18[[#This Row],[81]])-LEN(Compiler_Burmese[[#This Row],[9]]))</f>
        <v>#VALUE!</v>
      </c>
    </row>
    <row r="224" spans="25:62" ht="15" customHeight="1" x14ac:dyDescent="0.3">
      <c r="Y224" t="e">
        <f>Segregate18[[#This Row],[Sr. No.]]</f>
        <v>#REF!</v>
      </c>
      <c r="Z224" t="e">
        <f>IF(AND(OR(BA224="။",BA224="၊"),LEN(BA224)=1),BA224,
IF(ISNUMBER(MATCH(LEFT(BA224,7),Final_modified_Intermediate[Burmese_Consonants],0)),LEFT(BA224,7),
IF(ISNUMBER(MATCH(LEFT(BA224,6),Final_modified_Intermediate[Burmese_Consonants],0)),LEFT(BA224,6),
IF(ISNUMBER(MATCH(LEFT(BA224,5),Final_modified_Intermediate[Burmese_Consonants],0)),LEFT(BA224,5),
IF(ISNUMBER(MATCH(LEFT(BA224,4),Final_modified_Intermediate[Burmese_Consonants],0)),LEFT(BA224,4),
IF(ISNUMBER(MATCH(LEFT(BA224,3),Final_modified_Intermediate[Burmese_Consonants],0)),LEFT(BA224,3),
IF(ISNUMBER(MATCH(LEFT(BA224,2),Final_modified_Intermediate[Burmese_Consonants],0)),LEFT(BA224,2),
IF(ISNUMBER(MATCH(LEFT(BA224,1),Final_modified_Intermediate[Burmese_Consonants],0)),LEFT(BA224,1),
IF(ISNUMBER(MATCH(LEFT(BA224,7),Final_Intermediate[Burmese_Consonants],0)),LEFT(BA224,7),
IF(ISNUMBER(MATCH(LEFT(BA224,6),Final_Intermediate[Burmese_Consonants],0)),LEFT(BA224,6),
IF(ISNUMBER(MATCH(LEFT(BA224,5),Final_Intermediate[Burmese_Consonants],0)),LEFT(BA224,5),
IF(ISNUMBER(MATCH(LEFT(BA224,4),Final_Intermediate[Burmese_Consonants],0)),LEFT(BA224,4),
IF(ISNUMBER(MATCH(LEFT(BA224,3),Final_Intermediate[Burmese_Consonants],0)),LEFT(BA224,3),
IF(ISNUMBER(MATCH(LEFT(BA224,2),Final_Intermediate[Burmese_Consonants],0)),LEFT(BA224,2),
IF(ISNUMBER(MATCH(LEFT(BA224,1),Final_Intermediate[Burmese_Consonants],0)),LEFT(BA224,1),
"")))))))))))))))</f>
        <v>#VALUE!</v>
      </c>
      <c r="AA22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4" t="e">
        <f>IF(AND(OR(BB224="။",BB224="၊"),LEN(BB224)=1),BB224,
IF(ISNUMBER(MATCH(LEFT(BB224,7),Final_modified_Intermediate[Burmese_Consonants],0)),LEFT(BB224,7),
IF(ISNUMBER(MATCH(LEFT(BB224,6),Final_modified_Intermediate[Burmese_Consonants],0)),LEFT(BB224,6),
IF(ISNUMBER(MATCH(LEFT(BB224,5),Final_modified_Intermediate[Burmese_Consonants],0)),LEFT(BB224,5),
IF(ISNUMBER(MATCH(LEFT(BB224,4),Final_modified_Intermediate[Burmese_Consonants],0)),LEFT(BB224,4),
IF(ISNUMBER(MATCH(LEFT(BB224,3),Final_modified_Intermediate[Burmese_Consonants],0)),LEFT(BB224,3),
IF(ISNUMBER(MATCH(LEFT(BB224,2),Final_modified_Intermediate[Burmese_Consonants],0)),LEFT(BB224,2),
IF(ISNUMBER(MATCH(LEFT(BB224,1),Final_modified_Intermediate[Burmese_Consonants],0)),LEFT(BB224,1),
IF(ISNUMBER(MATCH(LEFT(BB224,7),Final_Intermediate[Burmese_Consonants],0)),LEFT(BB224,7),
IF(ISNUMBER(MATCH(LEFT(BB224,6),Final_Intermediate[Burmese_Consonants],0)),LEFT(BB224,6),
IF(ISNUMBER(MATCH(LEFT(BB224,5),Final_Intermediate[Burmese_Consonants],0)),LEFT(BB224,5),
IF(ISNUMBER(MATCH(LEFT(BB224,4),Final_Intermediate[Burmese_Consonants],0)),LEFT(BB224,4),
IF(ISNUMBER(MATCH(LEFT(BB224,3),Final_Intermediate[Burmese_Consonants],0)),LEFT(BB224,3),
IF(ISNUMBER(MATCH(LEFT(BB224,2),Final_Intermediate[Burmese_Consonants],0)),LEFT(BB224,2),
IF(ISNUMBER(MATCH(LEFT(BB224,1),Final_Intermediate[Burmese_Consonants],0)),LEFT(BB224,1),
"")))))))))))))))</f>
        <v>#VALUE!</v>
      </c>
      <c r="AC22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4" t="e">
        <f>IF(AND(OR(BC224="။",BC224="၊"),LEN(BC224)=1),BC224,
IF(ISNUMBER(MATCH(LEFT(BC224,7),Final_modified_Intermediate[Burmese_Consonants],0)),LEFT(BC224,7),
IF(ISNUMBER(MATCH(LEFT(BC224,6),Final_modified_Intermediate[Burmese_Consonants],0)),LEFT(BC224,6),
IF(ISNUMBER(MATCH(LEFT(BC224,5),Final_modified_Intermediate[Burmese_Consonants],0)),LEFT(BC224,5),
IF(ISNUMBER(MATCH(LEFT(BC224,4),Final_modified_Intermediate[Burmese_Consonants],0)),LEFT(BC224,4),
IF(ISNUMBER(MATCH(LEFT(BC224,3),Final_modified_Intermediate[Burmese_Consonants],0)),LEFT(BC224,3),
IF(ISNUMBER(MATCH(LEFT(BC224,2),Final_modified_Intermediate[Burmese_Consonants],0)),LEFT(BC224,2),
IF(ISNUMBER(MATCH(LEFT(BC224,1),Final_modified_Intermediate[Burmese_Consonants],0)),LEFT(BC224,1),
IF(ISNUMBER(MATCH(LEFT(BC224,7),Final_Intermediate[Burmese_Consonants],0)),LEFT(BC224,7),
IF(ISNUMBER(MATCH(LEFT(BC224,6),Final_Intermediate[Burmese_Consonants],0)),LEFT(BC224,6),
IF(ISNUMBER(MATCH(LEFT(BC224,5),Final_Intermediate[Burmese_Consonants],0)),LEFT(BC224,5),
IF(ISNUMBER(MATCH(LEFT(BC224,4),Final_Intermediate[Burmese_Consonants],0)),LEFT(BC224,4),
IF(ISNUMBER(MATCH(LEFT(BC224,3),Final_Intermediate[Burmese_Consonants],0)),LEFT(BC224,3),
IF(ISNUMBER(MATCH(LEFT(BC224,2),Final_Intermediate[Burmese_Consonants],0)),LEFT(BC224,2),
IF(ISNUMBER(MATCH(LEFT(BC224,1),Final_Intermediate[Burmese_Consonants],0)),LEFT(BC224,1),
"")))))))))))))))</f>
        <v>#VALUE!</v>
      </c>
      <c r="AE22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4" t="e">
        <f>IF(AND(OR(BD224="။",BD224="၊"),LEN(BD224)=1),BD224,
IF(ISNUMBER(MATCH(LEFT(BD224,7),Final_modified_Intermediate[Burmese_Consonants],0)),LEFT(BD224,7),
IF(ISNUMBER(MATCH(LEFT(BD224,6),Final_modified_Intermediate[Burmese_Consonants],0)),LEFT(BD224,6),
IF(ISNUMBER(MATCH(LEFT(BD224,5),Final_modified_Intermediate[Burmese_Consonants],0)),LEFT(BD224,5),
IF(ISNUMBER(MATCH(LEFT(BD224,4),Final_modified_Intermediate[Burmese_Consonants],0)),LEFT(BD224,4),
IF(ISNUMBER(MATCH(LEFT(BD224,3),Final_modified_Intermediate[Burmese_Consonants],0)),LEFT(BD224,3),
IF(ISNUMBER(MATCH(LEFT(BD224,2),Final_modified_Intermediate[Burmese_Consonants],0)),LEFT(BD224,2),
IF(ISNUMBER(MATCH(LEFT(BD224,1),Final_modified_Intermediate[Burmese_Consonants],0)),LEFT(BD224,1),
IF(ISNUMBER(MATCH(LEFT(BD224,7),Final_Intermediate[Burmese_Consonants],0)),LEFT(BD224,7),
IF(ISNUMBER(MATCH(LEFT(BD224,6),Final_Intermediate[Burmese_Consonants],0)),LEFT(BD224,6),
IF(ISNUMBER(MATCH(LEFT(BD224,5),Final_Intermediate[Burmese_Consonants],0)),LEFT(BD224,5),
IF(ISNUMBER(MATCH(LEFT(BD224,4),Final_Intermediate[Burmese_Consonants],0)),LEFT(BD224,4),
IF(ISNUMBER(MATCH(LEFT(BD224,3),Final_Intermediate[Burmese_Consonants],0)),LEFT(BD224,3),
IF(ISNUMBER(MATCH(LEFT(BD224,2),Final_Intermediate[Burmese_Consonants],0)),LEFT(BD224,2),
IF(ISNUMBER(MATCH(LEFT(BD224,1),Final_Intermediate[Burmese_Consonants],0)),LEFT(BD224,1),
"")))))))))))))))</f>
        <v>#VALUE!</v>
      </c>
      <c r="AG224" t="e">
        <f>IF(AND(OR(BE224="။",BE224="၊"),LEN(BE224)=1),BE224,
IF(ISNUMBER(MATCH(LEFT(BE224,7),Final_modified_Intermediate[Burmese_Consonants],0)),LEFT(BE224,7),
IF(ISNUMBER(MATCH(LEFT(BE224,6),Final_modified_Intermediate[Burmese_Consonants],0)),LEFT(BE224,6),
IF(ISNUMBER(MATCH(LEFT(BE224,5),Final_modified_Intermediate[Burmese_Consonants],0)),LEFT(BE224,5),
IF(ISNUMBER(MATCH(LEFT(BE224,4),Final_modified_Intermediate[Burmese_Consonants],0)),LEFT(BE224,4),
IF(ISNUMBER(MATCH(LEFT(BE224,3),Final_modified_Intermediate[Burmese_Consonants],0)),LEFT(BE224,3),
IF(ISNUMBER(MATCH(LEFT(BE224,2),Final_modified_Intermediate[Burmese_Consonants],0)),LEFT(BE224,2),
IF(ISNUMBER(MATCH(LEFT(BE224,1),Final_modified_Intermediate[Burmese_Consonants],0)),LEFT(BE224,1),
IF(ISNUMBER(MATCH(LEFT(BE224,7),Final_Intermediate[Burmese_Consonants],0)),LEFT(BE224,7),
IF(ISNUMBER(MATCH(LEFT(BE224,6),Final_Intermediate[Burmese_Consonants],0)),LEFT(BE224,6),
IF(ISNUMBER(MATCH(LEFT(BE224,5),Final_Intermediate[Burmese_Consonants],0)),LEFT(BE224,5),
IF(ISNUMBER(MATCH(LEFT(BE224,4),Final_Intermediate[Burmese_Consonants],0)),LEFT(BE224,4),
IF(ISNUMBER(MATCH(LEFT(BE224,3),Final_Intermediate[Burmese_Consonants],0)),LEFT(BE224,3),
IF(ISNUMBER(MATCH(LEFT(BE224,2),Final_Intermediate[Burmese_Consonants],0)),LEFT(BE224,2),
IF(ISNUMBER(MATCH(LEFT(BE224,1),Final_Intermediate[Burmese_Consonants],0)),LEFT(BE224,1),
"")))))))))))))))</f>
        <v>#VALUE!</v>
      </c>
      <c r="AH224" t="e">
        <f>IF(AND(OR(BF224="။",BF224="၊"),LEN(BF224)=1),BF224,
IF(ISNUMBER(MATCH(LEFT(BF224,7),Final_modified_Intermediate[Burmese_Consonants],0)),LEFT(BF224,7),
IF(ISNUMBER(MATCH(LEFT(BF224,6),Final_modified_Intermediate[Burmese_Consonants],0)),LEFT(BF224,6),
IF(ISNUMBER(MATCH(LEFT(BF224,5),Final_modified_Intermediate[Burmese_Consonants],0)),LEFT(BF224,5),
IF(ISNUMBER(MATCH(LEFT(BF224,4),Final_modified_Intermediate[Burmese_Consonants],0)),LEFT(BF224,4),
IF(ISNUMBER(MATCH(LEFT(BF224,3),Final_modified_Intermediate[Burmese_Consonants],0)),LEFT(BF224,3),
IF(ISNUMBER(MATCH(LEFT(BF224,2),Final_modified_Intermediate[Burmese_Consonants],0)),LEFT(BF224,2),
IF(ISNUMBER(MATCH(LEFT(BF224,1),Final_modified_Intermediate[Burmese_Consonants],0)),LEFT(BF224,1),
IF(ISNUMBER(MATCH(LEFT(BF224,7),Final_Intermediate[Burmese_Consonants],0)),LEFT(BF224,7),
IF(ISNUMBER(MATCH(LEFT(BF224,6),Final_Intermediate[Burmese_Consonants],0)),LEFT(BF224,6),
IF(ISNUMBER(MATCH(LEFT(BF224,5),Final_Intermediate[Burmese_Consonants],0)),LEFT(BF224,5),
IF(ISNUMBER(MATCH(LEFT(BF224,4),Final_Intermediate[Burmese_Consonants],0)),LEFT(BF224,4),
IF(ISNUMBER(MATCH(LEFT(BF224,3),Final_Intermediate[Burmese_Consonants],0)),LEFT(BF224,3),
IF(ISNUMBER(MATCH(LEFT(BF224,2),Final_Intermediate[Burmese_Consonants],0)),LEFT(BF224,2),
IF(ISNUMBER(MATCH(LEFT(BF224,1),Final_Intermediate[Burmese_Consonants],0)),LEFT(BF224,1),
"")))))))))))))))</f>
        <v>#VALUE!</v>
      </c>
      <c r="AI224" t="e">
        <f>IF(AND(OR(BG224="။",BG224="၊"),LEN(BG224)=1),BG224,
IF(ISNUMBER(MATCH(LEFT(BG224,7),Final_modified_Intermediate[Burmese_Consonants],0)),LEFT(BG224,7),
IF(ISNUMBER(MATCH(LEFT(BG224,6),Final_modified_Intermediate[Burmese_Consonants],0)),LEFT(BG224,6),
IF(ISNUMBER(MATCH(LEFT(BG224,5),Final_modified_Intermediate[Burmese_Consonants],0)),LEFT(BG224,5),
IF(ISNUMBER(MATCH(LEFT(BG224,4),Final_modified_Intermediate[Burmese_Consonants],0)),LEFT(BG224,4),
IF(ISNUMBER(MATCH(LEFT(BG224,3),Final_modified_Intermediate[Burmese_Consonants],0)),LEFT(BG224,3),
IF(ISNUMBER(MATCH(LEFT(BG224,2),Final_modified_Intermediate[Burmese_Consonants],0)),LEFT(BG224,2),
IF(ISNUMBER(MATCH(LEFT(BG224,1),Final_modified_Intermediate[Burmese_Consonants],0)),LEFT(BG224,1),
IF(ISNUMBER(MATCH(LEFT(BG224,7),Final_Intermediate[Burmese_Consonants],0)),LEFT(BG224,7),
IF(ISNUMBER(MATCH(LEFT(BG224,6),Final_Intermediate[Burmese_Consonants],0)),LEFT(BG224,6),
IF(ISNUMBER(MATCH(LEFT(BG224,5),Final_Intermediate[Burmese_Consonants],0)),LEFT(BG224,5),
IF(ISNUMBER(MATCH(LEFT(BG224,4),Final_Intermediate[Burmese_Consonants],0)),LEFT(BG224,4),
IF(ISNUMBER(MATCH(LEFT(BG224,3),Final_Intermediate[Burmese_Consonants],0)),LEFT(BG224,3),
IF(ISNUMBER(MATCH(LEFT(BG224,2),Final_Intermediate[Burmese_Consonants],0)),LEFT(BG224,2),
IF(ISNUMBER(MATCH(LEFT(BG224,1),Final_Intermediate[Burmese_Consonants],0)),LEFT(BG224,1),
"")))))))))))))))</f>
        <v>#VALUE!</v>
      </c>
      <c r="AJ224" t="e">
        <f>IF(AND(OR(BH224="။",BH224="၊"),LEN(BH224)=1),BH224,
IF(ISNUMBER(MATCH(LEFT(BH224,7),Final_modified_Intermediate[Burmese_Consonants],0)),LEFT(BH224,7),
IF(ISNUMBER(MATCH(LEFT(BH224,6),Final_modified_Intermediate[Burmese_Consonants],0)),LEFT(BH224,6),
IF(ISNUMBER(MATCH(LEFT(BH224,5),Final_modified_Intermediate[Burmese_Consonants],0)),LEFT(BH224,5),
IF(ISNUMBER(MATCH(LEFT(BH224,4),Final_modified_Intermediate[Burmese_Consonants],0)),LEFT(BH224,4),
IF(ISNUMBER(MATCH(LEFT(BH224,3),Final_modified_Intermediate[Burmese_Consonants],0)),LEFT(BH224,3),
IF(ISNUMBER(MATCH(LEFT(BH224,2),Final_modified_Intermediate[Burmese_Consonants],0)),LEFT(BH224,2),
IF(ISNUMBER(MATCH(LEFT(BH224,1),Final_modified_Intermediate[Burmese_Consonants],0)),LEFT(BH224,1),
IF(ISNUMBER(MATCH(LEFT(BH224,7),Final_Intermediate[Burmese_Consonants],0)),LEFT(BH224,7),
IF(ISNUMBER(MATCH(LEFT(BH224,6),Final_Intermediate[Burmese_Consonants],0)),LEFT(BH224,6),
IF(ISNUMBER(MATCH(LEFT(BH224,5),Final_Intermediate[Burmese_Consonants],0)),LEFT(BH224,5),
IF(ISNUMBER(MATCH(LEFT(BH224,4),Final_Intermediate[Burmese_Consonants],0)),LEFT(BH224,4),
IF(ISNUMBER(MATCH(LEFT(BH224,3),Final_Intermediate[Burmese_Consonants],0)),LEFT(BH224,3),
IF(ISNUMBER(MATCH(LEFT(BH224,2),Final_Intermediate[Burmese_Consonants],0)),LEFT(BH224,2),
IF(ISNUMBER(MATCH(LEFT(BH224,1),Final_Intermediate[Burmese_Consonants],0)),LEFT(BH224,1),
"")))))))))))))))</f>
        <v>#VALUE!</v>
      </c>
      <c r="AK224" t="e">
        <f>IF(AND(OR(BI224="။",BI224="၊"),LEN(BI224)=1),BI224,
IF(ISNUMBER(MATCH(LEFT(BI224,7),Final_modified_Intermediate[Burmese_Consonants],0)),LEFT(BI224,7),
IF(ISNUMBER(MATCH(LEFT(BI224,6),Final_modified_Intermediate[Burmese_Consonants],0)),LEFT(BI224,6),
IF(ISNUMBER(MATCH(LEFT(BI224,5),Final_modified_Intermediate[Burmese_Consonants],0)),LEFT(BI224,5),
IF(ISNUMBER(MATCH(LEFT(BI224,4),Final_modified_Intermediate[Burmese_Consonants],0)),LEFT(BI224,4),
IF(ISNUMBER(MATCH(LEFT(BI224,3),Final_modified_Intermediate[Burmese_Consonants],0)),LEFT(BI224,3),
IF(ISNUMBER(MATCH(LEFT(BI224,2),Final_modified_Intermediate[Burmese_Consonants],0)),LEFT(BI224,2),
IF(ISNUMBER(MATCH(LEFT(BI224,1),Final_modified_Intermediate[Burmese_Consonants],0)),LEFT(BI224,1),
IF(ISNUMBER(MATCH(LEFT(BI224,7),Final_Intermediate[Burmese_Consonants],0)),LEFT(BI224,7),
IF(ISNUMBER(MATCH(LEFT(BI224,6),Final_Intermediate[Burmese_Consonants],0)),LEFT(BI224,6),
IF(ISNUMBER(MATCH(LEFT(BI224,5),Final_Intermediate[Burmese_Consonants],0)),LEFT(BI224,5),
IF(ISNUMBER(MATCH(LEFT(BI224,4),Final_Intermediate[Burmese_Consonants],0)),LEFT(BI224,4),
IF(ISNUMBER(MATCH(LEFT(BI224,3),Final_Intermediate[Burmese_Consonants],0)),LEFT(BI224,3),
IF(ISNUMBER(MATCH(LEFT(BI224,2),Final_Intermediate[Burmese_Consonants],0)),LEFT(BI224,2),
IF(ISNUMBER(MATCH(LEFT(BI224,1),Final_Intermediate[Burmese_Consonants],0)),LEFT(BI224,1),
"")))))))))))))))</f>
        <v>#VALUE!</v>
      </c>
      <c r="AL224" t="e">
        <f>IF(AND(OR(BJ224="။",BJ224="၊"),LEN(BJ224)=1),BJ224,
IF(ISNUMBER(MATCH(LEFT(BJ224,7),Final_modified_Intermediate[Burmese_Consonants],0)),LEFT(BJ224,7),
IF(ISNUMBER(MATCH(LEFT(BJ224,6),Final_modified_Intermediate[Burmese_Consonants],0)),LEFT(BJ224,6),
IF(ISNUMBER(MATCH(LEFT(BJ224,5),Final_modified_Intermediate[Burmese_Consonants],0)),LEFT(BJ224,5),
IF(ISNUMBER(MATCH(LEFT(BJ224,4),Final_modified_Intermediate[Burmese_Consonants],0)),LEFT(BJ224,4),
IF(ISNUMBER(MATCH(LEFT(BJ224,3),Final_modified_Intermediate[Burmese_Consonants],0)),LEFT(BJ224,3),
IF(ISNUMBER(MATCH(LEFT(BJ224,2),Final_modified_Intermediate[Burmese_Consonants],0)),LEFT(BJ224,2),
IF(ISNUMBER(MATCH(LEFT(BJ224,1),Final_modified_Intermediate[Burmese_Consonants],0)),LEFT(BJ224,1),
IF(ISNUMBER(MATCH(LEFT(BJ224,7),Final_Intermediate[Burmese_Consonants],0)),LEFT(BJ224,7),
IF(ISNUMBER(MATCH(LEFT(BJ224,6),Final_Intermediate[Burmese_Consonants],0)),LEFT(BJ224,6),
IF(ISNUMBER(MATCH(LEFT(BJ224,5),Final_Intermediate[Burmese_Consonants],0)),LEFT(BJ224,5),
IF(ISNUMBER(MATCH(LEFT(BJ224,4),Final_Intermediate[Burmese_Consonants],0)),LEFT(BJ224,4),
IF(ISNUMBER(MATCH(LEFT(BJ224,3),Final_Intermediate[Burmese_Consonants],0)),LEFT(BJ224,3),
IF(ISNUMBER(MATCH(LEFT(BJ224,2),Final_Intermediate[Burmese_Consonants],0)),LEFT(BJ224,2),
IF(ISNUMBER(MATCH(LEFT(BJ224,1),Final_Intermediate[Burmese_Consonants],0)),LEFT(BJ224,1),
"")))))))))))))))</f>
        <v>#VALUE!</v>
      </c>
      <c r="AN224" t="e">
        <f>Compiler_Burmese[[#This Row],[Sr. No.]]</f>
        <v>#REF!</v>
      </c>
      <c r="AO22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4" t="e">
        <f>[2]!Vocabulary_Burmese[[#This Row],[Sr. No.]]</f>
        <v>#REF!</v>
      </c>
      <c r="BA224" t="e">
        <f>IF(Raw_data_N2_Kanji[[#This Row],[Categorie]]&lt;&gt;"","",
IF(ISNUMBER(MATCH(V,Special_list[Burmese word],0)),"",
SUBSTITUTE(Raw_data_N2_Kanji[[#This Row],[Raw]]," ","")))</f>
        <v>#VALUE!</v>
      </c>
      <c r="BB224" t="e">
        <f>RIGHT(Segregate18[[#This Row],[UPGRADE]],LEN(Segregate18[[#This Row],[UPGRADE]])-LEN(Compiler_Burmese[[#This Row],[1]]))</f>
        <v>#VALUE!</v>
      </c>
      <c r="BC224" t="e">
        <f>RIGHT(Segregate18[[#This Row],[11]],LEN(Segregate18[[#This Row],[11]])-LEN(Compiler_Burmese[[#This Row],[2]]))</f>
        <v>#VALUE!</v>
      </c>
      <c r="BD224" t="e">
        <f>RIGHT(Segregate18[[#This Row],[21]],LEN(Segregate18[[#This Row],[21]])-LEN(Compiler_Burmese[[#This Row],[3]]))</f>
        <v>#VALUE!</v>
      </c>
      <c r="BE224" t="e">
        <f>RIGHT(Segregate18[[#This Row],[31]],LEN(Segregate18[[#This Row],[31]])-LEN(Compiler_Burmese[[#This Row],[4]]))</f>
        <v>#VALUE!</v>
      </c>
      <c r="BF224" t="e">
        <f>RIGHT(Segregate18[[#This Row],[41]],LEN(Segregate18[[#This Row],[41]])-LEN(Compiler_Burmese[[#This Row],[5]]))</f>
        <v>#VALUE!</v>
      </c>
      <c r="BG224" t="e">
        <f>RIGHT(Segregate18[[#This Row],[51]],LEN(Segregate18[[#This Row],[51]])-LEN(Compiler_Burmese[[#This Row],[6]]))</f>
        <v>#VALUE!</v>
      </c>
      <c r="BH224" t="e">
        <f>RIGHT(Segregate18[[#This Row],[61]],LEN(Segregate18[[#This Row],[61]])-LEN(Compiler_Burmese[[#This Row],[7]]))</f>
        <v>#VALUE!</v>
      </c>
      <c r="BI224" t="e">
        <f>RIGHT(Segregate18[[#This Row],[71]],LEN(Segregate18[[#This Row],[71]])-LEN(Compiler_Burmese[[#This Row],[8]]))</f>
        <v>#VALUE!</v>
      </c>
      <c r="BJ224" t="e">
        <f>RIGHT(Segregate18[[#This Row],[81]],LEN(Segregate18[[#This Row],[81]])-LEN(Compiler_Burmese[[#This Row],[9]]))</f>
        <v>#VALUE!</v>
      </c>
    </row>
    <row r="225" spans="25:62" ht="15" customHeight="1" x14ac:dyDescent="0.3">
      <c r="Y225" t="e">
        <f>Segregate18[[#This Row],[Sr. No.]]</f>
        <v>#REF!</v>
      </c>
      <c r="Z225" t="e">
        <f>IF(AND(OR(BA225="။",BA225="၊"),LEN(BA225)=1),BA225,
IF(ISNUMBER(MATCH(LEFT(BA225,7),Final_modified_Intermediate[Burmese_Consonants],0)),LEFT(BA225,7),
IF(ISNUMBER(MATCH(LEFT(BA225,6),Final_modified_Intermediate[Burmese_Consonants],0)),LEFT(BA225,6),
IF(ISNUMBER(MATCH(LEFT(BA225,5),Final_modified_Intermediate[Burmese_Consonants],0)),LEFT(BA225,5),
IF(ISNUMBER(MATCH(LEFT(BA225,4),Final_modified_Intermediate[Burmese_Consonants],0)),LEFT(BA225,4),
IF(ISNUMBER(MATCH(LEFT(BA225,3),Final_modified_Intermediate[Burmese_Consonants],0)),LEFT(BA225,3),
IF(ISNUMBER(MATCH(LEFT(BA225,2),Final_modified_Intermediate[Burmese_Consonants],0)),LEFT(BA225,2),
IF(ISNUMBER(MATCH(LEFT(BA225,1),Final_modified_Intermediate[Burmese_Consonants],0)),LEFT(BA225,1),
IF(ISNUMBER(MATCH(LEFT(BA225,7),Final_Intermediate[Burmese_Consonants],0)),LEFT(BA225,7),
IF(ISNUMBER(MATCH(LEFT(BA225,6),Final_Intermediate[Burmese_Consonants],0)),LEFT(BA225,6),
IF(ISNUMBER(MATCH(LEFT(BA225,5),Final_Intermediate[Burmese_Consonants],0)),LEFT(BA225,5),
IF(ISNUMBER(MATCH(LEFT(BA225,4),Final_Intermediate[Burmese_Consonants],0)),LEFT(BA225,4),
IF(ISNUMBER(MATCH(LEFT(BA225,3),Final_Intermediate[Burmese_Consonants],0)),LEFT(BA225,3),
IF(ISNUMBER(MATCH(LEFT(BA225,2),Final_Intermediate[Burmese_Consonants],0)),LEFT(BA225,2),
IF(ISNUMBER(MATCH(LEFT(BA225,1),Final_Intermediate[Burmese_Consonants],0)),LEFT(BA225,1),
"")))))))))))))))</f>
        <v>#VALUE!</v>
      </c>
      <c r="AA22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5" t="e">
        <f>IF(AND(OR(BB225="။",BB225="၊"),LEN(BB225)=1),BB225,
IF(ISNUMBER(MATCH(LEFT(BB225,7),Final_modified_Intermediate[Burmese_Consonants],0)),LEFT(BB225,7),
IF(ISNUMBER(MATCH(LEFT(BB225,6),Final_modified_Intermediate[Burmese_Consonants],0)),LEFT(BB225,6),
IF(ISNUMBER(MATCH(LEFT(BB225,5),Final_modified_Intermediate[Burmese_Consonants],0)),LEFT(BB225,5),
IF(ISNUMBER(MATCH(LEFT(BB225,4),Final_modified_Intermediate[Burmese_Consonants],0)),LEFT(BB225,4),
IF(ISNUMBER(MATCH(LEFT(BB225,3),Final_modified_Intermediate[Burmese_Consonants],0)),LEFT(BB225,3),
IF(ISNUMBER(MATCH(LEFT(BB225,2),Final_modified_Intermediate[Burmese_Consonants],0)),LEFT(BB225,2),
IF(ISNUMBER(MATCH(LEFT(BB225,1),Final_modified_Intermediate[Burmese_Consonants],0)),LEFT(BB225,1),
IF(ISNUMBER(MATCH(LEFT(BB225,7),Final_Intermediate[Burmese_Consonants],0)),LEFT(BB225,7),
IF(ISNUMBER(MATCH(LEFT(BB225,6),Final_Intermediate[Burmese_Consonants],0)),LEFT(BB225,6),
IF(ISNUMBER(MATCH(LEFT(BB225,5),Final_Intermediate[Burmese_Consonants],0)),LEFT(BB225,5),
IF(ISNUMBER(MATCH(LEFT(BB225,4),Final_Intermediate[Burmese_Consonants],0)),LEFT(BB225,4),
IF(ISNUMBER(MATCH(LEFT(BB225,3),Final_Intermediate[Burmese_Consonants],0)),LEFT(BB225,3),
IF(ISNUMBER(MATCH(LEFT(BB225,2),Final_Intermediate[Burmese_Consonants],0)),LEFT(BB225,2),
IF(ISNUMBER(MATCH(LEFT(BB225,1),Final_Intermediate[Burmese_Consonants],0)),LEFT(BB225,1),
"")))))))))))))))</f>
        <v>#VALUE!</v>
      </c>
      <c r="AC22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5" t="e">
        <f>IF(AND(OR(BC225="။",BC225="၊"),LEN(BC225)=1),BC225,
IF(ISNUMBER(MATCH(LEFT(BC225,7),Final_modified_Intermediate[Burmese_Consonants],0)),LEFT(BC225,7),
IF(ISNUMBER(MATCH(LEFT(BC225,6),Final_modified_Intermediate[Burmese_Consonants],0)),LEFT(BC225,6),
IF(ISNUMBER(MATCH(LEFT(BC225,5),Final_modified_Intermediate[Burmese_Consonants],0)),LEFT(BC225,5),
IF(ISNUMBER(MATCH(LEFT(BC225,4),Final_modified_Intermediate[Burmese_Consonants],0)),LEFT(BC225,4),
IF(ISNUMBER(MATCH(LEFT(BC225,3),Final_modified_Intermediate[Burmese_Consonants],0)),LEFT(BC225,3),
IF(ISNUMBER(MATCH(LEFT(BC225,2),Final_modified_Intermediate[Burmese_Consonants],0)),LEFT(BC225,2),
IF(ISNUMBER(MATCH(LEFT(BC225,1),Final_modified_Intermediate[Burmese_Consonants],0)),LEFT(BC225,1),
IF(ISNUMBER(MATCH(LEFT(BC225,7),Final_Intermediate[Burmese_Consonants],0)),LEFT(BC225,7),
IF(ISNUMBER(MATCH(LEFT(BC225,6),Final_Intermediate[Burmese_Consonants],0)),LEFT(BC225,6),
IF(ISNUMBER(MATCH(LEFT(BC225,5),Final_Intermediate[Burmese_Consonants],0)),LEFT(BC225,5),
IF(ISNUMBER(MATCH(LEFT(BC225,4),Final_Intermediate[Burmese_Consonants],0)),LEFT(BC225,4),
IF(ISNUMBER(MATCH(LEFT(BC225,3),Final_Intermediate[Burmese_Consonants],0)),LEFT(BC225,3),
IF(ISNUMBER(MATCH(LEFT(BC225,2),Final_Intermediate[Burmese_Consonants],0)),LEFT(BC225,2),
IF(ISNUMBER(MATCH(LEFT(BC225,1),Final_Intermediate[Burmese_Consonants],0)),LEFT(BC225,1),
"")))))))))))))))</f>
        <v>#VALUE!</v>
      </c>
      <c r="AE22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5" t="e">
        <f>IF(AND(OR(BD225="။",BD225="၊"),LEN(BD225)=1),BD225,
IF(ISNUMBER(MATCH(LEFT(BD225,7),Final_modified_Intermediate[Burmese_Consonants],0)),LEFT(BD225,7),
IF(ISNUMBER(MATCH(LEFT(BD225,6),Final_modified_Intermediate[Burmese_Consonants],0)),LEFT(BD225,6),
IF(ISNUMBER(MATCH(LEFT(BD225,5),Final_modified_Intermediate[Burmese_Consonants],0)),LEFT(BD225,5),
IF(ISNUMBER(MATCH(LEFT(BD225,4),Final_modified_Intermediate[Burmese_Consonants],0)),LEFT(BD225,4),
IF(ISNUMBER(MATCH(LEFT(BD225,3),Final_modified_Intermediate[Burmese_Consonants],0)),LEFT(BD225,3),
IF(ISNUMBER(MATCH(LEFT(BD225,2),Final_modified_Intermediate[Burmese_Consonants],0)),LEFT(BD225,2),
IF(ISNUMBER(MATCH(LEFT(BD225,1),Final_modified_Intermediate[Burmese_Consonants],0)),LEFT(BD225,1),
IF(ISNUMBER(MATCH(LEFT(BD225,7),Final_Intermediate[Burmese_Consonants],0)),LEFT(BD225,7),
IF(ISNUMBER(MATCH(LEFT(BD225,6),Final_Intermediate[Burmese_Consonants],0)),LEFT(BD225,6),
IF(ISNUMBER(MATCH(LEFT(BD225,5),Final_Intermediate[Burmese_Consonants],0)),LEFT(BD225,5),
IF(ISNUMBER(MATCH(LEFT(BD225,4),Final_Intermediate[Burmese_Consonants],0)),LEFT(BD225,4),
IF(ISNUMBER(MATCH(LEFT(BD225,3),Final_Intermediate[Burmese_Consonants],0)),LEFT(BD225,3),
IF(ISNUMBER(MATCH(LEFT(BD225,2),Final_Intermediate[Burmese_Consonants],0)),LEFT(BD225,2),
IF(ISNUMBER(MATCH(LEFT(BD225,1),Final_Intermediate[Burmese_Consonants],0)),LEFT(BD225,1),
"")))))))))))))))</f>
        <v>#VALUE!</v>
      </c>
      <c r="AG225" t="e">
        <f>IF(AND(OR(BE225="။",BE225="၊"),LEN(BE225)=1),BE225,
IF(ISNUMBER(MATCH(LEFT(BE225,7),Final_modified_Intermediate[Burmese_Consonants],0)),LEFT(BE225,7),
IF(ISNUMBER(MATCH(LEFT(BE225,6),Final_modified_Intermediate[Burmese_Consonants],0)),LEFT(BE225,6),
IF(ISNUMBER(MATCH(LEFT(BE225,5),Final_modified_Intermediate[Burmese_Consonants],0)),LEFT(BE225,5),
IF(ISNUMBER(MATCH(LEFT(BE225,4),Final_modified_Intermediate[Burmese_Consonants],0)),LEFT(BE225,4),
IF(ISNUMBER(MATCH(LEFT(BE225,3),Final_modified_Intermediate[Burmese_Consonants],0)),LEFT(BE225,3),
IF(ISNUMBER(MATCH(LEFT(BE225,2),Final_modified_Intermediate[Burmese_Consonants],0)),LEFT(BE225,2),
IF(ISNUMBER(MATCH(LEFT(BE225,1),Final_modified_Intermediate[Burmese_Consonants],0)),LEFT(BE225,1),
IF(ISNUMBER(MATCH(LEFT(BE225,7),Final_Intermediate[Burmese_Consonants],0)),LEFT(BE225,7),
IF(ISNUMBER(MATCH(LEFT(BE225,6),Final_Intermediate[Burmese_Consonants],0)),LEFT(BE225,6),
IF(ISNUMBER(MATCH(LEFT(BE225,5),Final_Intermediate[Burmese_Consonants],0)),LEFT(BE225,5),
IF(ISNUMBER(MATCH(LEFT(BE225,4),Final_Intermediate[Burmese_Consonants],0)),LEFT(BE225,4),
IF(ISNUMBER(MATCH(LEFT(BE225,3),Final_Intermediate[Burmese_Consonants],0)),LEFT(BE225,3),
IF(ISNUMBER(MATCH(LEFT(BE225,2),Final_Intermediate[Burmese_Consonants],0)),LEFT(BE225,2),
IF(ISNUMBER(MATCH(LEFT(BE225,1),Final_Intermediate[Burmese_Consonants],0)),LEFT(BE225,1),
"")))))))))))))))</f>
        <v>#VALUE!</v>
      </c>
      <c r="AH225" t="e">
        <f>IF(AND(OR(BF225="။",BF225="၊"),LEN(BF225)=1),BF225,
IF(ISNUMBER(MATCH(LEFT(BF225,7),Final_modified_Intermediate[Burmese_Consonants],0)),LEFT(BF225,7),
IF(ISNUMBER(MATCH(LEFT(BF225,6),Final_modified_Intermediate[Burmese_Consonants],0)),LEFT(BF225,6),
IF(ISNUMBER(MATCH(LEFT(BF225,5),Final_modified_Intermediate[Burmese_Consonants],0)),LEFT(BF225,5),
IF(ISNUMBER(MATCH(LEFT(BF225,4),Final_modified_Intermediate[Burmese_Consonants],0)),LEFT(BF225,4),
IF(ISNUMBER(MATCH(LEFT(BF225,3),Final_modified_Intermediate[Burmese_Consonants],0)),LEFT(BF225,3),
IF(ISNUMBER(MATCH(LEFT(BF225,2),Final_modified_Intermediate[Burmese_Consonants],0)),LEFT(BF225,2),
IF(ISNUMBER(MATCH(LEFT(BF225,1),Final_modified_Intermediate[Burmese_Consonants],0)),LEFT(BF225,1),
IF(ISNUMBER(MATCH(LEFT(BF225,7),Final_Intermediate[Burmese_Consonants],0)),LEFT(BF225,7),
IF(ISNUMBER(MATCH(LEFT(BF225,6),Final_Intermediate[Burmese_Consonants],0)),LEFT(BF225,6),
IF(ISNUMBER(MATCH(LEFT(BF225,5),Final_Intermediate[Burmese_Consonants],0)),LEFT(BF225,5),
IF(ISNUMBER(MATCH(LEFT(BF225,4),Final_Intermediate[Burmese_Consonants],0)),LEFT(BF225,4),
IF(ISNUMBER(MATCH(LEFT(BF225,3),Final_Intermediate[Burmese_Consonants],0)),LEFT(BF225,3),
IF(ISNUMBER(MATCH(LEFT(BF225,2),Final_Intermediate[Burmese_Consonants],0)),LEFT(BF225,2),
IF(ISNUMBER(MATCH(LEFT(BF225,1),Final_Intermediate[Burmese_Consonants],0)),LEFT(BF225,1),
"")))))))))))))))</f>
        <v>#VALUE!</v>
      </c>
      <c r="AI225" t="e">
        <f>IF(AND(OR(BG225="။",BG225="၊"),LEN(BG225)=1),BG225,
IF(ISNUMBER(MATCH(LEFT(BG225,7),Final_modified_Intermediate[Burmese_Consonants],0)),LEFT(BG225,7),
IF(ISNUMBER(MATCH(LEFT(BG225,6),Final_modified_Intermediate[Burmese_Consonants],0)),LEFT(BG225,6),
IF(ISNUMBER(MATCH(LEFT(BG225,5),Final_modified_Intermediate[Burmese_Consonants],0)),LEFT(BG225,5),
IF(ISNUMBER(MATCH(LEFT(BG225,4),Final_modified_Intermediate[Burmese_Consonants],0)),LEFT(BG225,4),
IF(ISNUMBER(MATCH(LEFT(BG225,3),Final_modified_Intermediate[Burmese_Consonants],0)),LEFT(BG225,3),
IF(ISNUMBER(MATCH(LEFT(BG225,2),Final_modified_Intermediate[Burmese_Consonants],0)),LEFT(BG225,2),
IF(ISNUMBER(MATCH(LEFT(BG225,1),Final_modified_Intermediate[Burmese_Consonants],0)),LEFT(BG225,1),
IF(ISNUMBER(MATCH(LEFT(BG225,7),Final_Intermediate[Burmese_Consonants],0)),LEFT(BG225,7),
IF(ISNUMBER(MATCH(LEFT(BG225,6),Final_Intermediate[Burmese_Consonants],0)),LEFT(BG225,6),
IF(ISNUMBER(MATCH(LEFT(BG225,5),Final_Intermediate[Burmese_Consonants],0)),LEFT(BG225,5),
IF(ISNUMBER(MATCH(LEFT(BG225,4),Final_Intermediate[Burmese_Consonants],0)),LEFT(BG225,4),
IF(ISNUMBER(MATCH(LEFT(BG225,3),Final_Intermediate[Burmese_Consonants],0)),LEFT(BG225,3),
IF(ISNUMBER(MATCH(LEFT(BG225,2),Final_Intermediate[Burmese_Consonants],0)),LEFT(BG225,2),
IF(ISNUMBER(MATCH(LEFT(BG225,1),Final_Intermediate[Burmese_Consonants],0)),LEFT(BG225,1),
"")))))))))))))))</f>
        <v>#VALUE!</v>
      </c>
      <c r="AJ225" t="e">
        <f>IF(AND(OR(BH225="။",BH225="၊"),LEN(BH225)=1),BH225,
IF(ISNUMBER(MATCH(LEFT(BH225,7),Final_modified_Intermediate[Burmese_Consonants],0)),LEFT(BH225,7),
IF(ISNUMBER(MATCH(LEFT(BH225,6),Final_modified_Intermediate[Burmese_Consonants],0)),LEFT(BH225,6),
IF(ISNUMBER(MATCH(LEFT(BH225,5),Final_modified_Intermediate[Burmese_Consonants],0)),LEFT(BH225,5),
IF(ISNUMBER(MATCH(LEFT(BH225,4),Final_modified_Intermediate[Burmese_Consonants],0)),LEFT(BH225,4),
IF(ISNUMBER(MATCH(LEFT(BH225,3),Final_modified_Intermediate[Burmese_Consonants],0)),LEFT(BH225,3),
IF(ISNUMBER(MATCH(LEFT(BH225,2),Final_modified_Intermediate[Burmese_Consonants],0)),LEFT(BH225,2),
IF(ISNUMBER(MATCH(LEFT(BH225,1),Final_modified_Intermediate[Burmese_Consonants],0)),LEFT(BH225,1),
IF(ISNUMBER(MATCH(LEFT(BH225,7),Final_Intermediate[Burmese_Consonants],0)),LEFT(BH225,7),
IF(ISNUMBER(MATCH(LEFT(BH225,6),Final_Intermediate[Burmese_Consonants],0)),LEFT(BH225,6),
IF(ISNUMBER(MATCH(LEFT(BH225,5),Final_Intermediate[Burmese_Consonants],0)),LEFT(BH225,5),
IF(ISNUMBER(MATCH(LEFT(BH225,4),Final_Intermediate[Burmese_Consonants],0)),LEFT(BH225,4),
IF(ISNUMBER(MATCH(LEFT(BH225,3),Final_Intermediate[Burmese_Consonants],0)),LEFT(BH225,3),
IF(ISNUMBER(MATCH(LEFT(BH225,2),Final_Intermediate[Burmese_Consonants],0)),LEFT(BH225,2),
IF(ISNUMBER(MATCH(LEFT(BH225,1),Final_Intermediate[Burmese_Consonants],0)),LEFT(BH225,1),
"")))))))))))))))</f>
        <v>#VALUE!</v>
      </c>
      <c r="AK225" t="e">
        <f>IF(AND(OR(BI225="။",BI225="၊"),LEN(BI225)=1),BI225,
IF(ISNUMBER(MATCH(LEFT(BI225,7),Final_modified_Intermediate[Burmese_Consonants],0)),LEFT(BI225,7),
IF(ISNUMBER(MATCH(LEFT(BI225,6),Final_modified_Intermediate[Burmese_Consonants],0)),LEFT(BI225,6),
IF(ISNUMBER(MATCH(LEFT(BI225,5),Final_modified_Intermediate[Burmese_Consonants],0)),LEFT(BI225,5),
IF(ISNUMBER(MATCH(LEFT(BI225,4),Final_modified_Intermediate[Burmese_Consonants],0)),LEFT(BI225,4),
IF(ISNUMBER(MATCH(LEFT(BI225,3),Final_modified_Intermediate[Burmese_Consonants],0)),LEFT(BI225,3),
IF(ISNUMBER(MATCH(LEFT(BI225,2),Final_modified_Intermediate[Burmese_Consonants],0)),LEFT(BI225,2),
IF(ISNUMBER(MATCH(LEFT(BI225,1),Final_modified_Intermediate[Burmese_Consonants],0)),LEFT(BI225,1),
IF(ISNUMBER(MATCH(LEFT(BI225,7),Final_Intermediate[Burmese_Consonants],0)),LEFT(BI225,7),
IF(ISNUMBER(MATCH(LEFT(BI225,6),Final_Intermediate[Burmese_Consonants],0)),LEFT(BI225,6),
IF(ISNUMBER(MATCH(LEFT(BI225,5),Final_Intermediate[Burmese_Consonants],0)),LEFT(BI225,5),
IF(ISNUMBER(MATCH(LEFT(BI225,4),Final_Intermediate[Burmese_Consonants],0)),LEFT(BI225,4),
IF(ISNUMBER(MATCH(LEFT(BI225,3),Final_Intermediate[Burmese_Consonants],0)),LEFT(BI225,3),
IF(ISNUMBER(MATCH(LEFT(BI225,2),Final_Intermediate[Burmese_Consonants],0)),LEFT(BI225,2),
IF(ISNUMBER(MATCH(LEFT(BI225,1),Final_Intermediate[Burmese_Consonants],0)),LEFT(BI225,1),
"")))))))))))))))</f>
        <v>#VALUE!</v>
      </c>
      <c r="AL225" t="e">
        <f>IF(AND(OR(BJ225="။",BJ225="၊"),LEN(BJ225)=1),BJ225,
IF(ISNUMBER(MATCH(LEFT(BJ225,7),Final_modified_Intermediate[Burmese_Consonants],0)),LEFT(BJ225,7),
IF(ISNUMBER(MATCH(LEFT(BJ225,6),Final_modified_Intermediate[Burmese_Consonants],0)),LEFT(BJ225,6),
IF(ISNUMBER(MATCH(LEFT(BJ225,5),Final_modified_Intermediate[Burmese_Consonants],0)),LEFT(BJ225,5),
IF(ISNUMBER(MATCH(LEFT(BJ225,4),Final_modified_Intermediate[Burmese_Consonants],0)),LEFT(BJ225,4),
IF(ISNUMBER(MATCH(LEFT(BJ225,3),Final_modified_Intermediate[Burmese_Consonants],0)),LEFT(BJ225,3),
IF(ISNUMBER(MATCH(LEFT(BJ225,2),Final_modified_Intermediate[Burmese_Consonants],0)),LEFT(BJ225,2),
IF(ISNUMBER(MATCH(LEFT(BJ225,1),Final_modified_Intermediate[Burmese_Consonants],0)),LEFT(BJ225,1),
IF(ISNUMBER(MATCH(LEFT(BJ225,7),Final_Intermediate[Burmese_Consonants],0)),LEFT(BJ225,7),
IF(ISNUMBER(MATCH(LEFT(BJ225,6),Final_Intermediate[Burmese_Consonants],0)),LEFT(BJ225,6),
IF(ISNUMBER(MATCH(LEFT(BJ225,5),Final_Intermediate[Burmese_Consonants],0)),LEFT(BJ225,5),
IF(ISNUMBER(MATCH(LEFT(BJ225,4),Final_Intermediate[Burmese_Consonants],0)),LEFT(BJ225,4),
IF(ISNUMBER(MATCH(LEFT(BJ225,3),Final_Intermediate[Burmese_Consonants],0)),LEFT(BJ225,3),
IF(ISNUMBER(MATCH(LEFT(BJ225,2),Final_Intermediate[Burmese_Consonants],0)),LEFT(BJ225,2),
IF(ISNUMBER(MATCH(LEFT(BJ225,1),Final_Intermediate[Burmese_Consonants],0)),LEFT(BJ225,1),
"")))))))))))))))</f>
        <v>#VALUE!</v>
      </c>
      <c r="AN225" t="e">
        <f>Compiler_Burmese[[#This Row],[Sr. No.]]</f>
        <v>#REF!</v>
      </c>
      <c r="AO22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5" t="e">
        <f>[2]!Vocabulary_Burmese[[#This Row],[Sr. No.]]</f>
        <v>#REF!</v>
      </c>
      <c r="BA225" t="e">
        <f>IF(Raw_data_N2_Kanji[[#This Row],[Categorie]]&lt;&gt;"","",
IF(ISNUMBER(MATCH(V,Special_list[Burmese word],0)),"",
SUBSTITUTE(Raw_data_N2_Kanji[[#This Row],[Raw]]," ","")))</f>
        <v>#VALUE!</v>
      </c>
      <c r="BB225" t="e">
        <f>RIGHT(Segregate18[[#This Row],[UPGRADE]],LEN(Segregate18[[#This Row],[UPGRADE]])-LEN(Compiler_Burmese[[#This Row],[1]]))</f>
        <v>#VALUE!</v>
      </c>
      <c r="BC225" t="e">
        <f>RIGHT(Segregate18[[#This Row],[11]],LEN(Segregate18[[#This Row],[11]])-LEN(Compiler_Burmese[[#This Row],[2]]))</f>
        <v>#VALUE!</v>
      </c>
      <c r="BD225" t="e">
        <f>RIGHT(Segregate18[[#This Row],[21]],LEN(Segregate18[[#This Row],[21]])-LEN(Compiler_Burmese[[#This Row],[3]]))</f>
        <v>#VALUE!</v>
      </c>
      <c r="BE225" t="e">
        <f>RIGHT(Segregate18[[#This Row],[31]],LEN(Segregate18[[#This Row],[31]])-LEN(Compiler_Burmese[[#This Row],[4]]))</f>
        <v>#VALUE!</v>
      </c>
      <c r="BF225" t="e">
        <f>RIGHT(Segregate18[[#This Row],[41]],LEN(Segregate18[[#This Row],[41]])-LEN(Compiler_Burmese[[#This Row],[5]]))</f>
        <v>#VALUE!</v>
      </c>
      <c r="BG225" t="e">
        <f>RIGHT(Segregate18[[#This Row],[51]],LEN(Segregate18[[#This Row],[51]])-LEN(Compiler_Burmese[[#This Row],[6]]))</f>
        <v>#VALUE!</v>
      </c>
      <c r="BH225" t="e">
        <f>RIGHT(Segregate18[[#This Row],[61]],LEN(Segregate18[[#This Row],[61]])-LEN(Compiler_Burmese[[#This Row],[7]]))</f>
        <v>#VALUE!</v>
      </c>
      <c r="BI225" t="e">
        <f>RIGHT(Segregate18[[#This Row],[71]],LEN(Segregate18[[#This Row],[71]])-LEN(Compiler_Burmese[[#This Row],[8]]))</f>
        <v>#VALUE!</v>
      </c>
      <c r="BJ225" t="e">
        <f>RIGHT(Segregate18[[#This Row],[81]],LEN(Segregate18[[#This Row],[81]])-LEN(Compiler_Burmese[[#This Row],[9]]))</f>
        <v>#VALUE!</v>
      </c>
    </row>
    <row r="226" spans="25:62" ht="15" customHeight="1" x14ac:dyDescent="0.3">
      <c r="Y226" t="e">
        <f>Segregate18[[#This Row],[Sr. No.]]</f>
        <v>#REF!</v>
      </c>
      <c r="Z226" t="e">
        <f>IF(AND(OR(BA226="။",BA226="၊"),LEN(BA226)=1),BA226,
IF(ISNUMBER(MATCH(LEFT(BA226,7),Final_modified_Intermediate[Burmese_Consonants],0)),LEFT(BA226,7),
IF(ISNUMBER(MATCH(LEFT(BA226,6),Final_modified_Intermediate[Burmese_Consonants],0)),LEFT(BA226,6),
IF(ISNUMBER(MATCH(LEFT(BA226,5),Final_modified_Intermediate[Burmese_Consonants],0)),LEFT(BA226,5),
IF(ISNUMBER(MATCH(LEFT(BA226,4),Final_modified_Intermediate[Burmese_Consonants],0)),LEFT(BA226,4),
IF(ISNUMBER(MATCH(LEFT(BA226,3),Final_modified_Intermediate[Burmese_Consonants],0)),LEFT(BA226,3),
IF(ISNUMBER(MATCH(LEFT(BA226,2),Final_modified_Intermediate[Burmese_Consonants],0)),LEFT(BA226,2),
IF(ISNUMBER(MATCH(LEFT(BA226,1),Final_modified_Intermediate[Burmese_Consonants],0)),LEFT(BA226,1),
IF(ISNUMBER(MATCH(LEFT(BA226,7),Final_Intermediate[Burmese_Consonants],0)),LEFT(BA226,7),
IF(ISNUMBER(MATCH(LEFT(BA226,6),Final_Intermediate[Burmese_Consonants],0)),LEFT(BA226,6),
IF(ISNUMBER(MATCH(LEFT(BA226,5),Final_Intermediate[Burmese_Consonants],0)),LEFT(BA226,5),
IF(ISNUMBER(MATCH(LEFT(BA226,4),Final_Intermediate[Burmese_Consonants],0)),LEFT(BA226,4),
IF(ISNUMBER(MATCH(LEFT(BA226,3),Final_Intermediate[Burmese_Consonants],0)),LEFT(BA226,3),
IF(ISNUMBER(MATCH(LEFT(BA226,2),Final_Intermediate[Burmese_Consonants],0)),LEFT(BA226,2),
IF(ISNUMBER(MATCH(LEFT(BA226,1),Final_Intermediate[Burmese_Consonants],0)),LEFT(BA226,1),
"")))))))))))))))</f>
        <v>#VALUE!</v>
      </c>
      <c r="AA22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6" t="e">
        <f>IF(AND(OR(BB226="။",BB226="၊"),LEN(BB226)=1),BB226,
IF(ISNUMBER(MATCH(LEFT(BB226,7),Final_modified_Intermediate[Burmese_Consonants],0)),LEFT(BB226,7),
IF(ISNUMBER(MATCH(LEFT(BB226,6),Final_modified_Intermediate[Burmese_Consonants],0)),LEFT(BB226,6),
IF(ISNUMBER(MATCH(LEFT(BB226,5),Final_modified_Intermediate[Burmese_Consonants],0)),LEFT(BB226,5),
IF(ISNUMBER(MATCH(LEFT(BB226,4),Final_modified_Intermediate[Burmese_Consonants],0)),LEFT(BB226,4),
IF(ISNUMBER(MATCH(LEFT(BB226,3),Final_modified_Intermediate[Burmese_Consonants],0)),LEFT(BB226,3),
IF(ISNUMBER(MATCH(LEFT(BB226,2),Final_modified_Intermediate[Burmese_Consonants],0)),LEFT(BB226,2),
IF(ISNUMBER(MATCH(LEFT(BB226,1),Final_modified_Intermediate[Burmese_Consonants],0)),LEFT(BB226,1),
IF(ISNUMBER(MATCH(LEFT(BB226,7),Final_Intermediate[Burmese_Consonants],0)),LEFT(BB226,7),
IF(ISNUMBER(MATCH(LEFT(BB226,6),Final_Intermediate[Burmese_Consonants],0)),LEFT(BB226,6),
IF(ISNUMBER(MATCH(LEFT(BB226,5),Final_Intermediate[Burmese_Consonants],0)),LEFT(BB226,5),
IF(ISNUMBER(MATCH(LEFT(BB226,4),Final_Intermediate[Burmese_Consonants],0)),LEFT(BB226,4),
IF(ISNUMBER(MATCH(LEFT(BB226,3),Final_Intermediate[Burmese_Consonants],0)),LEFT(BB226,3),
IF(ISNUMBER(MATCH(LEFT(BB226,2),Final_Intermediate[Burmese_Consonants],0)),LEFT(BB226,2),
IF(ISNUMBER(MATCH(LEFT(BB226,1),Final_Intermediate[Burmese_Consonants],0)),LEFT(BB226,1),
"")))))))))))))))</f>
        <v>#VALUE!</v>
      </c>
      <c r="AC22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6" t="e">
        <f>IF(AND(OR(BC226="။",BC226="၊"),LEN(BC226)=1),BC226,
IF(ISNUMBER(MATCH(LEFT(BC226,7),Final_modified_Intermediate[Burmese_Consonants],0)),LEFT(BC226,7),
IF(ISNUMBER(MATCH(LEFT(BC226,6),Final_modified_Intermediate[Burmese_Consonants],0)),LEFT(BC226,6),
IF(ISNUMBER(MATCH(LEFT(BC226,5),Final_modified_Intermediate[Burmese_Consonants],0)),LEFT(BC226,5),
IF(ISNUMBER(MATCH(LEFT(BC226,4),Final_modified_Intermediate[Burmese_Consonants],0)),LEFT(BC226,4),
IF(ISNUMBER(MATCH(LEFT(BC226,3),Final_modified_Intermediate[Burmese_Consonants],0)),LEFT(BC226,3),
IF(ISNUMBER(MATCH(LEFT(BC226,2),Final_modified_Intermediate[Burmese_Consonants],0)),LEFT(BC226,2),
IF(ISNUMBER(MATCH(LEFT(BC226,1),Final_modified_Intermediate[Burmese_Consonants],0)),LEFT(BC226,1),
IF(ISNUMBER(MATCH(LEFT(BC226,7),Final_Intermediate[Burmese_Consonants],0)),LEFT(BC226,7),
IF(ISNUMBER(MATCH(LEFT(BC226,6),Final_Intermediate[Burmese_Consonants],0)),LEFT(BC226,6),
IF(ISNUMBER(MATCH(LEFT(BC226,5),Final_Intermediate[Burmese_Consonants],0)),LEFT(BC226,5),
IF(ISNUMBER(MATCH(LEFT(BC226,4),Final_Intermediate[Burmese_Consonants],0)),LEFT(BC226,4),
IF(ISNUMBER(MATCH(LEFT(BC226,3),Final_Intermediate[Burmese_Consonants],0)),LEFT(BC226,3),
IF(ISNUMBER(MATCH(LEFT(BC226,2),Final_Intermediate[Burmese_Consonants],0)),LEFT(BC226,2),
IF(ISNUMBER(MATCH(LEFT(BC226,1),Final_Intermediate[Burmese_Consonants],0)),LEFT(BC226,1),
"")))))))))))))))</f>
        <v>#VALUE!</v>
      </c>
      <c r="AE22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6" t="e">
        <f>IF(AND(OR(BD226="။",BD226="၊"),LEN(BD226)=1),BD226,
IF(ISNUMBER(MATCH(LEFT(BD226,7),Final_modified_Intermediate[Burmese_Consonants],0)),LEFT(BD226,7),
IF(ISNUMBER(MATCH(LEFT(BD226,6),Final_modified_Intermediate[Burmese_Consonants],0)),LEFT(BD226,6),
IF(ISNUMBER(MATCH(LEFT(BD226,5),Final_modified_Intermediate[Burmese_Consonants],0)),LEFT(BD226,5),
IF(ISNUMBER(MATCH(LEFT(BD226,4),Final_modified_Intermediate[Burmese_Consonants],0)),LEFT(BD226,4),
IF(ISNUMBER(MATCH(LEFT(BD226,3),Final_modified_Intermediate[Burmese_Consonants],0)),LEFT(BD226,3),
IF(ISNUMBER(MATCH(LEFT(BD226,2),Final_modified_Intermediate[Burmese_Consonants],0)),LEFT(BD226,2),
IF(ISNUMBER(MATCH(LEFT(BD226,1),Final_modified_Intermediate[Burmese_Consonants],0)),LEFT(BD226,1),
IF(ISNUMBER(MATCH(LEFT(BD226,7),Final_Intermediate[Burmese_Consonants],0)),LEFT(BD226,7),
IF(ISNUMBER(MATCH(LEFT(BD226,6),Final_Intermediate[Burmese_Consonants],0)),LEFT(BD226,6),
IF(ISNUMBER(MATCH(LEFT(BD226,5),Final_Intermediate[Burmese_Consonants],0)),LEFT(BD226,5),
IF(ISNUMBER(MATCH(LEFT(BD226,4),Final_Intermediate[Burmese_Consonants],0)),LEFT(BD226,4),
IF(ISNUMBER(MATCH(LEFT(BD226,3),Final_Intermediate[Burmese_Consonants],0)),LEFT(BD226,3),
IF(ISNUMBER(MATCH(LEFT(BD226,2),Final_Intermediate[Burmese_Consonants],0)),LEFT(BD226,2),
IF(ISNUMBER(MATCH(LEFT(BD226,1),Final_Intermediate[Burmese_Consonants],0)),LEFT(BD226,1),
"")))))))))))))))</f>
        <v>#VALUE!</v>
      </c>
      <c r="AG226" t="e">
        <f>IF(AND(OR(BE226="။",BE226="၊"),LEN(BE226)=1),BE226,
IF(ISNUMBER(MATCH(LEFT(BE226,7),Final_modified_Intermediate[Burmese_Consonants],0)),LEFT(BE226,7),
IF(ISNUMBER(MATCH(LEFT(BE226,6),Final_modified_Intermediate[Burmese_Consonants],0)),LEFT(BE226,6),
IF(ISNUMBER(MATCH(LEFT(BE226,5),Final_modified_Intermediate[Burmese_Consonants],0)),LEFT(BE226,5),
IF(ISNUMBER(MATCH(LEFT(BE226,4),Final_modified_Intermediate[Burmese_Consonants],0)),LEFT(BE226,4),
IF(ISNUMBER(MATCH(LEFT(BE226,3),Final_modified_Intermediate[Burmese_Consonants],0)),LEFT(BE226,3),
IF(ISNUMBER(MATCH(LEFT(BE226,2),Final_modified_Intermediate[Burmese_Consonants],0)),LEFT(BE226,2),
IF(ISNUMBER(MATCH(LEFT(BE226,1),Final_modified_Intermediate[Burmese_Consonants],0)),LEFT(BE226,1),
IF(ISNUMBER(MATCH(LEFT(BE226,7),Final_Intermediate[Burmese_Consonants],0)),LEFT(BE226,7),
IF(ISNUMBER(MATCH(LEFT(BE226,6),Final_Intermediate[Burmese_Consonants],0)),LEFT(BE226,6),
IF(ISNUMBER(MATCH(LEFT(BE226,5),Final_Intermediate[Burmese_Consonants],0)),LEFT(BE226,5),
IF(ISNUMBER(MATCH(LEFT(BE226,4),Final_Intermediate[Burmese_Consonants],0)),LEFT(BE226,4),
IF(ISNUMBER(MATCH(LEFT(BE226,3),Final_Intermediate[Burmese_Consonants],0)),LEFT(BE226,3),
IF(ISNUMBER(MATCH(LEFT(BE226,2),Final_Intermediate[Burmese_Consonants],0)),LEFT(BE226,2),
IF(ISNUMBER(MATCH(LEFT(BE226,1),Final_Intermediate[Burmese_Consonants],0)),LEFT(BE226,1),
"")))))))))))))))</f>
        <v>#VALUE!</v>
      </c>
      <c r="AH226" t="e">
        <f>IF(AND(OR(BF226="။",BF226="၊"),LEN(BF226)=1),BF226,
IF(ISNUMBER(MATCH(LEFT(BF226,7),Final_modified_Intermediate[Burmese_Consonants],0)),LEFT(BF226,7),
IF(ISNUMBER(MATCH(LEFT(BF226,6),Final_modified_Intermediate[Burmese_Consonants],0)),LEFT(BF226,6),
IF(ISNUMBER(MATCH(LEFT(BF226,5),Final_modified_Intermediate[Burmese_Consonants],0)),LEFT(BF226,5),
IF(ISNUMBER(MATCH(LEFT(BF226,4),Final_modified_Intermediate[Burmese_Consonants],0)),LEFT(BF226,4),
IF(ISNUMBER(MATCH(LEFT(BF226,3),Final_modified_Intermediate[Burmese_Consonants],0)),LEFT(BF226,3),
IF(ISNUMBER(MATCH(LEFT(BF226,2),Final_modified_Intermediate[Burmese_Consonants],0)),LEFT(BF226,2),
IF(ISNUMBER(MATCH(LEFT(BF226,1),Final_modified_Intermediate[Burmese_Consonants],0)),LEFT(BF226,1),
IF(ISNUMBER(MATCH(LEFT(BF226,7),Final_Intermediate[Burmese_Consonants],0)),LEFT(BF226,7),
IF(ISNUMBER(MATCH(LEFT(BF226,6),Final_Intermediate[Burmese_Consonants],0)),LEFT(BF226,6),
IF(ISNUMBER(MATCH(LEFT(BF226,5),Final_Intermediate[Burmese_Consonants],0)),LEFT(BF226,5),
IF(ISNUMBER(MATCH(LEFT(BF226,4),Final_Intermediate[Burmese_Consonants],0)),LEFT(BF226,4),
IF(ISNUMBER(MATCH(LEFT(BF226,3),Final_Intermediate[Burmese_Consonants],0)),LEFT(BF226,3),
IF(ISNUMBER(MATCH(LEFT(BF226,2),Final_Intermediate[Burmese_Consonants],0)),LEFT(BF226,2),
IF(ISNUMBER(MATCH(LEFT(BF226,1),Final_Intermediate[Burmese_Consonants],0)),LEFT(BF226,1),
"")))))))))))))))</f>
        <v>#VALUE!</v>
      </c>
      <c r="AI226" t="e">
        <f>IF(AND(OR(BG226="။",BG226="၊"),LEN(BG226)=1),BG226,
IF(ISNUMBER(MATCH(LEFT(BG226,7),Final_modified_Intermediate[Burmese_Consonants],0)),LEFT(BG226,7),
IF(ISNUMBER(MATCH(LEFT(BG226,6),Final_modified_Intermediate[Burmese_Consonants],0)),LEFT(BG226,6),
IF(ISNUMBER(MATCH(LEFT(BG226,5),Final_modified_Intermediate[Burmese_Consonants],0)),LEFT(BG226,5),
IF(ISNUMBER(MATCH(LEFT(BG226,4),Final_modified_Intermediate[Burmese_Consonants],0)),LEFT(BG226,4),
IF(ISNUMBER(MATCH(LEFT(BG226,3),Final_modified_Intermediate[Burmese_Consonants],0)),LEFT(BG226,3),
IF(ISNUMBER(MATCH(LEFT(BG226,2),Final_modified_Intermediate[Burmese_Consonants],0)),LEFT(BG226,2),
IF(ISNUMBER(MATCH(LEFT(BG226,1),Final_modified_Intermediate[Burmese_Consonants],0)),LEFT(BG226,1),
IF(ISNUMBER(MATCH(LEFT(BG226,7),Final_Intermediate[Burmese_Consonants],0)),LEFT(BG226,7),
IF(ISNUMBER(MATCH(LEFT(BG226,6),Final_Intermediate[Burmese_Consonants],0)),LEFT(BG226,6),
IF(ISNUMBER(MATCH(LEFT(BG226,5),Final_Intermediate[Burmese_Consonants],0)),LEFT(BG226,5),
IF(ISNUMBER(MATCH(LEFT(BG226,4),Final_Intermediate[Burmese_Consonants],0)),LEFT(BG226,4),
IF(ISNUMBER(MATCH(LEFT(BG226,3),Final_Intermediate[Burmese_Consonants],0)),LEFT(BG226,3),
IF(ISNUMBER(MATCH(LEFT(BG226,2),Final_Intermediate[Burmese_Consonants],0)),LEFT(BG226,2),
IF(ISNUMBER(MATCH(LEFT(BG226,1),Final_Intermediate[Burmese_Consonants],0)),LEFT(BG226,1),
"")))))))))))))))</f>
        <v>#VALUE!</v>
      </c>
      <c r="AJ226" t="e">
        <f>IF(AND(OR(BH226="။",BH226="၊"),LEN(BH226)=1),BH226,
IF(ISNUMBER(MATCH(LEFT(BH226,7),Final_modified_Intermediate[Burmese_Consonants],0)),LEFT(BH226,7),
IF(ISNUMBER(MATCH(LEFT(BH226,6),Final_modified_Intermediate[Burmese_Consonants],0)),LEFT(BH226,6),
IF(ISNUMBER(MATCH(LEFT(BH226,5),Final_modified_Intermediate[Burmese_Consonants],0)),LEFT(BH226,5),
IF(ISNUMBER(MATCH(LEFT(BH226,4),Final_modified_Intermediate[Burmese_Consonants],0)),LEFT(BH226,4),
IF(ISNUMBER(MATCH(LEFT(BH226,3),Final_modified_Intermediate[Burmese_Consonants],0)),LEFT(BH226,3),
IF(ISNUMBER(MATCH(LEFT(BH226,2),Final_modified_Intermediate[Burmese_Consonants],0)),LEFT(BH226,2),
IF(ISNUMBER(MATCH(LEFT(BH226,1),Final_modified_Intermediate[Burmese_Consonants],0)),LEFT(BH226,1),
IF(ISNUMBER(MATCH(LEFT(BH226,7),Final_Intermediate[Burmese_Consonants],0)),LEFT(BH226,7),
IF(ISNUMBER(MATCH(LEFT(BH226,6),Final_Intermediate[Burmese_Consonants],0)),LEFT(BH226,6),
IF(ISNUMBER(MATCH(LEFT(BH226,5),Final_Intermediate[Burmese_Consonants],0)),LEFT(BH226,5),
IF(ISNUMBER(MATCH(LEFT(BH226,4),Final_Intermediate[Burmese_Consonants],0)),LEFT(BH226,4),
IF(ISNUMBER(MATCH(LEFT(BH226,3),Final_Intermediate[Burmese_Consonants],0)),LEFT(BH226,3),
IF(ISNUMBER(MATCH(LEFT(BH226,2),Final_Intermediate[Burmese_Consonants],0)),LEFT(BH226,2),
IF(ISNUMBER(MATCH(LEFT(BH226,1),Final_Intermediate[Burmese_Consonants],0)),LEFT(BH226,1),
"")))))))))))))))</f>
        <v>#VALUE!</v>
      </c>
      <c r="AK226" t="e">
        <f>IF(AND(OR(BI226="။",BI226="၊"),LEN(BI226)=1),BI226,
IF(ISNUMBER(MATCH(LEFT(BI226,7),Final_modified_Intermediate[Burmese_Consonants],0)),LEFT(BI226,7),
IF(ISNUMBER(MATCH(LEFT(BI226,6),Final_modified_Intermediate[Burmese_Consonants],0)),LEFT(BI226,6),
IF(ISNUMBER(MATCH(LEFT(BI226,5),Final_modified_Intermediate[Burmese_Consonants],0)),LEFT(BI226,5),
IF(ISNUMBER(MATCH(LEFT(BI226,4),Final_modified_Intermediate[Burmese_Consonants],0)),LEFT(BI226,4),
IF(ISNUMBER(MATCH(LEFT(BI226,3),Final_modified_Intermediate[Burmese_Consonants],0)),LEFT(BI226,3),
IF(ISNUMBER(MATCH(LEFT(BI226,2),Final_modified_Intermediate[Burmese_Consonants],0)),LEFT(BI226,2),
IF(ISNUMBER(MATCH(LEFT(BI226,1),Final_modified_Intermediate[Burmese_Consonants],0)),LEFT(BI226,1),
IF(ISNUMBER(MATCH(LEFT(BI226,7),Final_Intermediate[Burmese_Consonants],0)),LEFT(BI226,7),
IF(ISNUMBER(MATCH(LEFT(BI226,6),Final_Intermediate[Burmese_Consonants],0)),LEFT(BI226,6),
IF(ISNUMBER(MATCH(LEFT(BI226,5),Final_Intermediate[Burmese_Consonants],0)),LEFT(BI226,5),
IF(ISNUMBER(MATCH(LEFT(BI226,4),Final_Intermediate[Burmese_Consonants],0)),LEFT(BI226,4),
IF(ISNUMBER(MATCH(LEFT(BI226,3),Final_Intermediate[Burmese_Consonants],0)),LEFT(BI226,3),
IF(ISNUMBER(MATCH(LEFT(BI226,2),Final_Intermediate[Burmese_Consonants],0)),LEFT(BI226,2),
IF(ISNUMBER(MATCH(LEFT(BI226,1),Final_Intermediate[Burmese_Consonants],0)),LEFT(BI226,1),
"")))))))))))))))</f>
        <v>#VALUE!</v>
      </c>
      <c r="AL226" t="e">
        <f>IF(AND(OR(BJ226="။",BJ226="၊"),LEN(BJ226)=1),BJ226,
IF(ISNUMBER(MATCH(LEFT(BJ226,7),Final_modified_Intermediate[Burmese_Consonants],0)),LEFT(BJ226,7),
IF(ISNUMBER(MATCH(LEFT(BJ226,6),Final_modified_Intermediate[Burmese_Consonants],0)),LEFT(BJ226,6),
IF(ISNUMBER(MATCH(LEFT(BJ226,5),Final_modified_Intermediate[Burmese_Consonants],0)),LEFT(BJ226,5),
IF(ISNUMBER(MATCH(LEFT(BJ226,4),Final_modified_Intermediate[Burmese_Consonants],0)),LEFT(BJ226,4),
IF(ISNUMBER(MATCH(LEFT(BJ226,3),Final_modified_Intermediate[Burmese_Consonants],0)),LEFT(BJ226,3),
IF(ISNUMBER(MATCH(LEFT(BJ226,2),Final_modified_Intermediate[Burmese_Consonants],0)),LEFT(BJ226,2),
IF(ISNUMBER(MATCH(LEFT(BJ226,1),Final_modified_Intermediate[Burmese_Consonants],0)),LEFT(BJ226,1),
IF(ISNUMBER(MATCH(LEFT(BJ226,7),Final_Intermediate[Burmese_Consonants],0)),LEFT(BJ226,7),
IF(ISNUMBER(MATCH(LEFT(BJ226,6),Final_Intermediate[Burmese_Consonants],0)),LEFT(BJ226,6),
IF(ISNUMBER(MATCH(LEFT(BJ226,5),Final_Intermediate[Burmese_Consonants],0)),LEFT(BJ226,5),
IF(ISNUMBER(MATCH(LEFT(BJ226,4),Final_Intermediate[Burmese_Consonants],0)),LEFT(BJ226,4),
IF(ISNUMBER(MATCH(LEFT(BJ226,3),Final_Intermediate[Burmese_Consonants],0)),LEFT(BJ226,3),
IF(ISNUMBER(MATCH(LEFT(BJ226,2),Final_Intermediate[Burmese_Consonants],0)),LEFT(BJ226,2),
IF(ISNUMBER(MATCH(LEFT(BJ226,1),Final_Intermediate[Burmese_Consonants],0)),LEFT(BJ226,1),
"")))))))))))))))</f>
        <v>#VALUE!</v>
      </c>
      <c r="AN226" t="e">
        <f>Compiler_Burmese[[#This Row],[Sr. No.]]</f>
        <v>#REF!</v>
      </c>
      <c r="AO22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6" t="e">
        <f>[2]!Vocabulary_Burmese[[#This Row],[Sr. No.]]</f>
        <v>#REF!</v>
      </c>
      <c r="BA226" t="e">
        <f>IF(Raw_data_N2_Kanji[[#This Row],[Categorie]]&lt;&gt;"","",
IF(ISNUMBER(MATCH(V,Special_list[Burmese word],0)),"",
SUBSTITUTE(Raw_data_N2_Kanji[[#This Row],[Raw]]," ","")))</f>
        <v>#VALUE!</v>
      </c>
      <c r="BB226" t="e">
        <f>RIGHT(Segregate18[[#This Row],[UPGRADE]],LEN(Segregate18[[#This Row],[UPGRADE]])-LEN(Compiler_Burmese[[#This Row],[1]]))</f>
        <v>#VALUE!</v>
      </c>
      <c r="BC226" t="e">
        <f>RIGHT(Segregate18[[#This Row],[11]],LEN(Segregate18[[#This Row],[11]])-LEN(Compiler_Burmese[[#This Row],[2]]))</f>
        <v>#VALUE!</v>
      </c>
      <c r="BD226" t="e">
        <f>RIGHT(Segregate18[[#This Row],[21]],LEN(Segregate18[[#This Row],[21]])-LEN(Compiler_Burmese[[#This Row],[3]]))</f>
        <v>#VALUE!</v>
      </c>
      <c r="BE226" t="e">
        <f>RIGHT(Segregate18[[#This Row],[31]],LEN(Segregate18[[#This Row],[31]])-LEN(Compiler_Burmese[[#This Row],[4]]))</f>
        <v>#VALUE!</v>
      </c>
      <c r="BF226" t="e">
        <f>RIGHT(Segregate18[[#This Row],[41]],LEN(Segregate18[[#This Row],[41]])-LEN(Compiler_Burmese[[#This Row],[5]]))</f>
        <v>#VALUE!</v>
      </c>
      <c r="BG226" t="e">
        <f>RIGHT(Segregate18[[#This Row],[51]],LEN(Segregate18[[#This Row],[51]])-LEN(Compiler_Burmese[[#This Row],[6]]))</f>
        <v>#VALUE!</v>
      </c>
      <c r="BH226" t="e">
        <f>RIGHT(Segregate18[[#This Row],[61]],LEN(Segregate18[[#This Row],[61]])-LEN(Compiler_Burmese[[#This Row],[7]]))</f>
        <v>#VALUE!</v>
      </c>
      <c r="BI226" t="e">
        <f>RIGHT(Segregate18[[#This Row],[71]],LEN(Segregate18[[#This Row],[71]])-LEN(Compiler_Burmese[[#This Row],[8]]))</f>
        <v>#VALUE!</v>
      </c>
      <c r="BJ226" t="e">
        <f>RIGHT(Segregate18[[#This Row],[81]],LEN(Segregate18[[#This Row],[81]])-LEN(Compiler_Burmese[[#This Row],[9]]))</f>
        <v>#VALUE!</v>
      </c>
    </row>
    <row r="227" spans="25:62" ht="15" customHeight="1" x14ac:dyDescent="0.3">
      <c r="Y227" t="e">
        <f>Segregate18[[#This Row],[Sr. No.]]</f>
        <v>#REF!</v>
      </c>
      <c r="Z227" t="e">
        <f>IF(AND(OR(BA227="။",BA227="၊"),LEN(BA227)=1),BA227,
IF(ISNUMBER(MATCH(LEFT(BA227,7),Final_modified_Intermediate[Burmese_Consonants],0)),LEFT(BA227,7),
IF(ISNUMBER(MATCH(LEFT(BA227,6),Final_modified_Intermediate[Burmese_Consonants],0)),LEFT(BA227,6),
IF(ISNUMBER(MATCH(LEFT(BA227,5),Final_modified_Intermediate[Burmese_Consonants],0)),LEFT(BA227,5),
IF(ISNUMBER(MATCH(LEFT(BA227,4),Final_modified_Intermediate[Burmese_Consonants],0)),LEFT(BA227,4),
IF(ISNUMBER(MATCH(LEFT(BA227,3),Final_modified_Intermediate[Burmese_Consonants],0)),LEFT(BA227,3),
IF(ISNUMBER(MATCH(LEFT(BA227,2),Final_modified_Intermediate[Burmese_Consonants],0)),LEFT(BA227,2),
IF(ISNUMBER(MATCH(LEFT(BA227,1),Final_modified_Intermediate[Burmese_Consonants],0)),LEFT(BA227,1),
IF(ISNUMBER(MATCH(LEFT(BA227,7),Final_Intermediate[Burmese_Consonants],0)),LEFT(BA227,7),
IF(ISNUMBER(MATCH(LEFT(BA227,6),Final_Intermediate[Burmese_Consonants],0)),LEFT(BA227,6),
IF(ISNUMBER(MATCH(LEFT(BA227,5),Final_Intermediate[Burmese_Consonants],0)),LEFT(BA227,5),
IF(ISNUMBER(MATCH(LEFT(BA227,4),Final_Intermediate[Burmese_Consonants],0)),LEFT(BA227,4),
IF(ISNUMBER(MATCH(LEFT(BA227,3),Final_Intermediate[Burmese_Consonants],0)),LEFT(BA227,3),
IF(ISNUMBER(MATCH(LEFT(BA227,2),Final_Intermediate[Burmese_Consonants],0)),LEFT(BA227,2),
IF(ISNUMBER(MATCH(LEFT(BA227,1),Final_Intermediate[Burmese_Consonants],0)),LEFT(BA227,1),
"")))))))))))))))</f>
        <v>#VALUE!</v>
      </c>
      <c r="AA22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7" t="e">
        <f>IF(AND(OR(BB227="။",BB227="၊"),LEN(BB227)=1),BB227,
IF(ISNUMBER(MATCH(LEFT(BB227,7),Final_modified_Intermediate[Burmese_Consonants],0)),LEFT(BB227,7),
IF(ISNUMBER(MATCH(LEFT(BB227,6),Final_modified_Intermediate[Burmese_Consonants],0)),LEFT(BB227,6),
IF(ISNUMBER(MATCH(LEFT(BB227,5),Final_modified_Intermediate[Burmese_Consonants],0)),LEFT(BB227,5),
IF(ISNUMBER(MATCH(LEFT(BB227,4),Final_modified_Intermediate[Burmese_Consonants],0)),LEFT(BB227,4),
IF(ISNUMBER(MATCH(LEFT(BB227,3),Final_modified_Intermediate[Burmese_Consonants],0)),LEFT(BB227,3),
IF(ISNUMBER(MATCH(LEFT(BB227,2),Final_modified_Intermediate[Burmese_Consonants],0)),LEFT(BB227,2),
IF(ISNUMBER(MATCH(LEFT(BB227,1),Final_modified_Intermediate[Burmese_Consonants],0)),LEFT(BB227,1),
IF(ISNUMBER(MATCH(LEFT(BB227,7),Final_Intermediate[Burmese_Consonants],0)),LEFT(BB227,7),
IF(ISNUMBER(MATCH(LEFT(BB227,6),Final_Intermediate[Burmese_Consonants],0)),LEFT(BB227,6),
IF(ISNUMBER(MATCH(LEFT(BB227,5),Final_Intermediate[Burmese_Consonants],0)),LEFT(BB227,5),
IF(ISNUMBER(MATCH(LEFT(BB227,4),Final_Intermediate[Burmese_Consonants],0)),LEFT(BB227,4),
IF(ISNUMBER(MATCH(LEFT(BB227,3),Final_Intermediate[Burmese_Consonants],0)),LEFT(BB227,3),
IF(ISNUMBER(MATCH(LEFT(BB227,2),Final_Intermediate[Burmese_Consonants],0)),LEFT(BB227,2),
IF(ISNUMBER(MATCH(LEFT(BB227,1),Final_Intermediate[Burmese_Consonants],0)),LEFT(BB227,1),
"")))))))))))))))</f>
        <v>#VALUE!</v>
      </c>
      <c r="AC22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7" t="e">
        <f>IF(AND(OR(BC227="။",BC227="၊"),LEN(BC227)=1),BC227,
IF(ISNUMBER(MATCH(LEFT(BC227,7),Final_modified_Intermediate[Burmese_Consonants],0)),LEFT(BC227,7),
IF(ISNUMBER(MATCH(LEFT(BC227,6),Final_modified_Intermediate[Burmese_Consonants],0)),LEFT(BC227,6),
IF(ISNUMBER(MATCH(LEFT(BC227,5),Final_modified_Intermediate[Burmese_Consonants],0)),LEFT(BC227,5),
IF(ISNUMBER(MATCH(LEFT(BC227,4),Final_modified_Intermediate[Burmese_Consonants],0)),LEFT(BC227,4),
IF(ISNUMBER(MATCH(LEFT(BC227,3),Final_modified_Intermediate[Burmese_Consonants],0)),LEFT(BC227,3),
IF(ISNUMBER(MATCH(LEFT(BC227,2),Final_modified_Intermediate[Burmese_Consonants],0)),LEFT(BC227,2),
IF(ISNUMBER(MATCH(LEFT(BC227,1),Final_modified_Intermediate[Burmese_Consonants],0)),LEFT(BC227,1),
IF(ISNUMBER(MATCH(LEFT(BC227,7),Final_Intermediate[Burmese_Consonants],0)),LEFT(BC227,7),
IF(ISNUMBER(MATCH(LEFT(BC227,6),Final_Intermediate[Burmese_Consonants],0)),LEFT(BC227,6),
IF(ISNUMBER(MATCH(LEFT(BC227,5),Final_Intermediate[Burmese_Consonants],0)),LEFT(BC227,5),
IF(ISNUMBER(MATCH(LEFT(BC227,4),Final_Intermediate[Burmese_Consonants],0)),LEFT(BC227,4),
IF(ISNUMBER(MATCH(LEFT(BC227,3),Final_Intermediate[Burmese_Consonants],0)),LEFT(BC227,3),
IF(ISNUMBER(MATCH(LEFT(BC227,2),Final_Intermediate[Burmese_Consonants],0)),LEFT(BC227,2),
IF(ISNUMBER(MATCH(LEFT(BC227,1),Final_Intermediate[Burmese_Consonants],0)),LEFT(BC227,1),
"")))))))))))))))</f>
        <v>#VALUE!</v>
      </c>
      <c r="AE22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7" t="e">
        <f>IF(AND(OR(BD227="။",BD227="၊"),LEN(BD227)=1),BD227,
IF(ISNUMBER(MATCH(LEFT(BD227,7),Final_modified_Intermediate[Burmese_Consonants],0)),LEFT(BD227,7),
IF(ISNUMBER(MATCH(LEFT(BD227,6),Final_modified_Intermediate[Burmese_Consonants],0)),LEFT(BD227,6),
IF(ISNUMBER(MATCH(LEFT(BD227,5),Final_modified_Intermediate[Burmese_Consonants],0)),LEFT(BD227,5),
IF(ISNUMBER(MATCH(LEFT(BD227,4),Final_modified_Intermediate[Burmese_Consonants],0)),LEFT(BD227,4),
IF(ISNUMBER(MATCH(LEFT(BD227,3),Final_modified_Intermediate[Burmese_Consonants],0)),LEFT(BD227,3),
IF(ISNUMBER(MATCH(LEFT(BD227,2),Final_modified_Intermediate[Burmese_Consonants],0)),LEFT(BD227,2),
IF(ISNUMBER(MATCH(LEFT(BD227,1),Final_modified_Intermediate[Burmese_Consonants],0)),LEFT(BD227,1),
IF(ISNUMBER(MATCH(LEFT(BD227,7),Final_Intermediate[Burmese_Consonants],0)),LEFT(BD227,7),
IF(ISNUMBER(MATCH(LEFT(BD227,6),Final_Intermediate[Burmese_Consonants],0)),LEFT(BD227,6),
IF(ISNUMBER(MATCH(LEFT(BD227,5),Final_Intermediate[Burmese_Consonants],0)),LEFT(BD227,5),
IF(ISNUMBER(MATCH(LEFT(BD227,4),Final_Intermediate[Burmese_Consonants],0)),LEFT(BD227,4),
IF(ISNUMBER(MATCH(LEFT(BD227,3),Final_Intermediate[Burmese_Consonants],0)),LEFT(BD227,3),
IF(ISNUMBER(MATCH(LEFT(BD227,2),Final_Intermediate[Burmese_Consonants],0)),LEFT(BD227,2),
IF(ISNUMBER(MATCH(LEFT(BD227,1),Final_Intermediate[Burmese_Consonants],0)),LEFT(BD227,1),
"")))))))))))))))</f>
        <v>#VALUE!</v>
      </c>
      <c r="AG227" t="e">
        <f>IF(AND(OR(BE227="။",BE227="၊"),LEN(BE227)=1),BE227,
IF(ISNUMBER(MATCH(LEFT(BE227,7),Final_modified_Intermediate[Burmese_Consonants],0)),LEFT(BE227,7),
IF(ISNUMBER(MATCH(LEFT(BE227,6),Final_modified_Intermediate[Burmese_Consonants],0)),LEFT(BE227,6),
IF(ISNUMBER(MATCH(LEFT(BE227,5),Final_modified_Intermediate[Burmese_Consonants],0)),LEFT(BE227,5),
IF(ISNUMBER(MATCH(LEFT(BE227,4),Final_modified_Intermediate[Burmese_Consonants],0)),LEFT(BE227,4),
IF(ISNUMBER(MATCH(LEFT(BE227,3),Final_modified_Intermediate[Burmese_Consonants],0)),LEFT(BE227,3),
IF(ISNUMBER(MATCH(LEFT(BE227,2),Final_modified_Intermediate[Burmese_Consonants],0)),LEFT(BE227,2),
IF(ISNUMBER(MATCH(LEFT(BE227,1),Final_modified_Intermediate[Burmese_Consonants],0)),LEFT(BE227,1),
IF(ISNUMBER(MATCH(LEFT(BE227,7),Final_Intermediate[Burmese_Consonants],0)),LEFT(BE227,7),
IF(ISNUMBER(MATCH(LEFT(BE227,6),Final_Intermediate[Burmese_Consonants],0)),LEFT(BE227,6),
IF(ISNUMBER(MATCH(LEFT(BE227,5),Final_Intermediate[Burmese_Consonants],0)),LEFT(BE227,5),
IF(ISNUMBER(MATCH(LEFT(BE227,4),Final_Intermediate[Burmese_Consonants],0)),LEFT(BE227,4),
IF(ISNUMBER(MATCH(LEFT(BE227,3),Final_Intermediate[Burmese_Consonants],0)),LEFT(BE227,3),
IF(ISNUMBER(MATCH(LEFT(BE227,2),Final_Intermediate[Burmese_Consonants],0)),LEFT(BE227,2),
IF(ISNUMBER(MATCH(LEFT(BE227,1),Final_Intermediate[Burmese_Consonants],0)),LEFT(BE227,1),
"")))))))))))))))</f>
        <v>#VALUE!</v>
      </c>
      <c r="AH227" t="e">
        <f>IF(AND(OR(BF227="။",BF227="၊"),LEN(BF227)=1),BF227,
IF(ISNUMBER(MATCH(LEFT(BF227,7),Final_modified_Intermediate[Burmese_Consonants],0)),LEFT(BF227,7),
IF(ISNUMBER(MATCH(LEFT(BF227,6),Final_modified_Intermediate[Burmese_Consonants],0)),LEFT(BF227,6),
IF(ISNUMBER(MATCH(LEFT(BF227,5),Final_modified_Intermediate[Burmese_Consonants],0)),LEFT(BF227,5),
IF(ISNUMBER(MATCH(LEFT(BF227,4),Final_modified_Intermediate[Burmese_Consonants],0)),LEFT(BF227,4),
IF(ISNUMBER(MATCH(LEFT(BF227,3),Final_modified_Intermediate[Burmese_Consonants],0)),LEFT(BF227,3),
IF(ISNUMBER(MATCH(LEFT(BF227,2),Final_modified_Intermediate[Burmese_Consonants],0)),LEFT(BF227,2),
IF(ISNUMBER(MATCH(LEFT(BF227,1),Final_modified_Intermediate[Burmese_Consonants],0)),LEFT(BF227,1),
IF(ISNUMBER(MATCH(LEFT(BF227,7),Final_Intermediate[Burmese_Consonants],0)),LEFT(BF227,7),
IF(ISNUMBER(MATCH(LEFT(BF227,6),Final_Intermediate[Burmese_Consonants],0)),LEFT(BF227,6),
IF(ISNUMBER(MATCH(LEFT(BF227,5),Final_Intermediate[Burmese_Consonants],0)),LEFT(BF227,5),
IF(ISNUMBER(MATCH(LEFT(BF227,4),Final_Intermediate[Burmese_Consonants],0)),LEFT(BF227,4),
IF(ISNUMBER(MATCH(LEFT(BF227,3),Final_Intermediate[Burmese_Consonants],0)),LEFT(BF227,3),
IF(ISNUMBER(MATCH(LEFT(BF227,2),Final_Intermediate[Burmese_Consonants],0)),LEFT(BF227,2),
IF(ISNUMBER(MATCH(LEFT(BF227,1),Final_Intermediate[Burmese_Consonants],0)),LEFT(BF227,1),
"")))))))))))))))</f>
        <v>#VALUE!</v>
      </c>
      <c r="AI227" t="e">
        <f>IF(AND(OR(BG227="။",BG227="၊"),LEN(BG227)=1),BG227,
IF(ISNUMBER(MATCH(LEFT(BG227,7),Final_modified_Intermediate[Burmese_Consonants],0)),LEFT(BG227,7),
IF(ISNUMBER(MATCH(LEFT(BG227,6),Final_modified_Intermediate[Burmese_Consonants],0)),LEFT(BG227,6),
IF(ISNUMBER(MATCH(LEFT(BG227,5),Final_modified_Intermediate[Burmese_Consonants],0)),LEFT(BG227,5),
IF(ISNUMBER(MATCH(LEFT(BG227,4),Final_modified_Intermediate[Burmese_Consonants],0)),LEFT(BG227,4),
IF(ISNUMBER(MATCH(LEFT(BG227,3),Final_modified_Intermediate[Burmese_Consonants],0)),LEFT(BG227,3),
IF(ISNUMBER(MATCH(LEFT(BG227,2),Final_modified_Intermediate[Burmese_Consonants],0)),LEFT(BG227,2),
IF(ISNUMBER(MATCH(LEFT(BG227,1),Final_modified_Intermediate[Burmese_Consonants],0)),LEFT(BG227,1),
IF(ISNUMBER(MATCH(LEFT(BG227,7),Final_Intermediate[Burmese_Consonants],0)),LEFT(BG227,7),
IF(ISNUMBER(MATCH(LEFT(BG227,6),Final_Intermediate[Burmese_Consonants],0)),LEFT(BG227,6),
IF(ISNUMBER(MATCH(LEFT(BG227,5),Final_Intermediate[Burmese_Consonants],0)),LEFT(BG227,5),
IF(ISNUMBER(MATCH(LEFT(BG227,4),Final_Intermediate[Burmese_Consonants],0)),LEFT(BG227,4),
IF(ISNUMBER(MATCH(LEFT(BG227,3),Final_Intermediate[Burmese_Consonants],0)),LEFT(BG227,3),
IF(ISNUMBER(MATCH(LEFT(BG227,2),Final_Intermediate[Burmese_Consonants],0)),LEFT(BG227,2),
IF(ISNUMBER(MATCH(LEFT(BG227,1),Final_Intermediate[Burmese_Consonants],0)),LEFT(BG227,1),
"")))))))))))))))</f>
        <v>#VALUE!</v>
      </c>
      <c r="AJ227" t="e">
        <f>IF(AND(OR(BH227="။",BH227="၊"),LEN(BH227)=1),BH227,
IF(ISNUMBER(MATCH(LEFT(BH227,7),Final_modified_Intermediate[Burmese_Consonants],0)),LEFT(BH227,7),
IF(ISNUMBER(MATCH(LEFT(BH227,6),Final_modified_Intermediate[Burmese_Consonants],0)),LEFT(BH227,6),
IF(ISNUMBER(MATCH(LEFT(BH227,5),Final_modified_Intermediate[Burmese_Consonants],0)),LEFT(BH227,5),
IF(ISNUMBER(MATCH(LEFT(BH227,4),Final_modified_Intermediate[Burmese_Consonants],0)),LEFT(BH227,4),
IF(ISNUMBER(MATCH(LEFT(BH227,3),Final_modified_Intermediate[Burmese_Consonants],0)),LEFT(BH227,3),
IF(ISNUMBER(MATCH(LEFT(BH227,2),Final_modified_Intermediate[Burmese_Consonants],0)),LEFT(BH227,2),
IF(ISNUMBER(MATCH(LEFT(BH227,1),Final_modified_Intermediate[Burmese_Consonants],0)),LEFT(BH227,1),
IF(ISNUMBER(MATCH(LEFT(BH227,7),Final_Intermediate[Burmese_Consonants],0)),LEFT(BH227,7),
IF(ISNUMBER(MATCH(LEFT(BH227,6),Final_Intermediate[Burmese_Consonants],0)),LEFT(BH227,6),
IF(ISNUMBER(MATCH(LEFT(BH227,5),Final_Intermediate[Burmese_Consonants],0)),LEFT(BH227,5),
IF(ISNUMBER(MATCH(LEFT(BH227,4),Final_Intermediate[Burmese_Consonants],0)),LEFT(BH227,4),
IF(ISNUMBER(MATCH(LEFT(BH227,3),Final_Intermediate[Burmese_Consonants],0)),LEFT(BH227,3),
IF(ISNUMBER(MATCH(LEFT(BH227,2),Final_Intermediate[Burmese_Consonants],0)),LEFT(BH227,2),
IF(ISNUMBER(MATCH(LEFT(BH227,1),Final_Intermediate[Burmese_Consonants],0)),LEFT(BH227,1),
"")))))))))))))))</f>
        <v>#VALUE!</v>
      </c>
      <c r="AK227" t="e">
        <f>IF(AND(OR(BI227="။",BI227="၊"),LEN(BI227)=1),BI227,
IF(ISNUMBER(MATCH(LEFT(BI227,7),Final_modified_Intermediate[Burmese_Consonants],0)),LEFT(BI227,7),
IF(ISNUMBER(MATCH(LEFT(BI227,6),Final_modified_Intermediate[Burmese_Consonants],0)),LEFT(BI227,6),
IF(ISNUMBER(MATCH(LEFT(BI227,5),Final_modified_Intermediate[Burmese_Consonants],0)),LEFT(BI227,5),
IF(ISNUMBER(MATCH(LEFT(BI227,4),Final_modified_Intermediate[Burmese_Consonants],0)),LEFT(BI227,4),
IF(ISNUMBER(MATCH(LEFT(BI227,3),Final_modified_Intermediate[Burmese_Consonants],0)),LEFT(BI227,3),
IF(ISNUMBER(MATCH(LEFT(BI227,2),Final_modified_Intermediate[Burmese_Consonants],0)),LEFT(BI227,2),
IF(ISNUMBER(MATCH(LEFT(BI227,1),Final_modified_Intermediate[Burmese_Consonants],0)),LEFT(BI227,1),
IF(ISNUMBER(MATCH(LEFT(BI227,7),Final_Intermediate[Burmese_Consonants],0)),LEFT(BI227,7),
IF(ISNUMBER(MATCH(LEFT(BI227,6),Final_Intermediate[Burmese_Consonants],0)),LEFT(BI227,6),
IF(ISNUMBER(MATCH(LEFT(BI227,5),Final_Intermediate[Burmese_Consonants],0)),LEFT(BI227,5),
IF(ISNUMBER(MATCH(LEFT(BI227,4),Final_Intermediate[Burmese_Consonants],0)),LEFT(BI227,4),
IF(ISNUMBER(MATCH(LEFT(BI227,3),Final_Intermediate[Burmese_Consonants],0)),LEFT(BI227,3),
IF(ISNUMBER(MATCH(LEFT(BI227,2),Final_Intermediate[Burmese_Consonants],0)),LEFT(BI227,2),
IF(ISNUMBER(MATCH(LEFT(BI227,1),Final_Intermediate[Burmese_Consonants],0)),LEFT(BI227,1),
"")))))))))))))))</f>
        <v>#VALUE!</v>
      </c>
      <c r="AL227" t="e">
        <f>IF(AND(OR(BJ227="။",BJ227="၊"),LEN(BJ227)=1),BJ227,
IF(ISNUMBER(MATCH(LEFT(BJ227,7),Final_modified_Intermediate[Burmese_Consonants],0)),LEFT(BJ227,7),
IF(ISNUMBER(MATCH(LEFT(BJ227,6),Final_modified_Intermediate[Burmese_Consonants],0)),LEFT(BJ227,6),
IF(ISNUMBER(MATCH(LEFT(BJ227,5),Final_modified_Intermediate[Burmese_Consonants],0)),LEFT(BJ227,5),
IF(ISNUMBER(MATCH(LEFT(BJ227,4),Final_modified_Intermediate[Burmese_Consonants],0)),LEFT(BJ227,4),
IF(ISNUMBER(MATCH(LEFT(BJ227,3),Final_modified_Intermediate[Burmese_Consonants],0)),LEFT(BJ227,3),
IF(ISNUMBER(MATCH(LEFT(BJ227,2),Final_modified_Intermediate[Burmese_Consonants],0)),LEFT(BJ227,2),
IF(ISNUMBER(MATCH(LEFT(BJ227,1),Final_modified_Intermediate[Burmese_Consonants],0)),LEFT(BJ227,1),
IF(ISNUMBER(MATCH(LEFT(BJ227,7),Final_Intermediate[Burmese_Consonants],0)),LEFT(BJ227,7),
IF(ISNUMBER(MATCH(LEFT(BJ227,6),Final_Intermediate[Burmese_Consonants],0)),LEFT(BJ227,6),
IF(ISNUMBER(MATCH(LEFT(BJ227,5),Final_Intermediate[Burmese_Consonants],0)),LEFT(BJ227,5),
IF(ISNUMBER(MATCH(LEFT(BJ227,4),Final_Intermediate[Burmese_Consonants],0)),LEFT(BJ227,4),
IF(ISNUMBER(MATCH(LEFT(BJ227,3),Final_Intermediate[Burmese_Consonants],0)),LEFT(BJ227,3),
IF(ISNUMBER(MATCH(LEFT(BJ227,2),Final_Intermediate[Burmese_Consonants],0)),LEFT(BJ227,2),
IF(ISNUMBER(MATCH(LEFT(BJ227,1),Final_Intermediate[Burmese_Consonants],0)),LEFT(BJ227,1),
"")))))))))))))))</f>
        <v>#VALUE!</v>
      </c>
      <c r="AN227" t="e">
        <f>Compiler_Burmese[[#This Row],[Sr. No.]]</f>
        <v>#REF!</v>
      </c>
      <c r="AO22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7" t="e">
        <f>[2]!Vocabulary_Burmese[[#This Row],[Sr. No.]]</f>
        <v>#REF!</v>
      </c>
      <c r="BA227" t="e">
        <f>IF(Raw_data_N2_Kanji[[#This Row],[Categorie]]&lt;&gt;"","",
IF(ISNUMBER(MATCH(V,Special_list[Burmese word],0)),"",
SUBSTITUTE(Raw_data_N2_Kanji[[#This Row],[Raw]]," ","")))</f>
        <v>#VALUE!</v>
      </c>
      <c r="BB227" t="e">
        <f>RIGHT(Segregate18[[#This Row],[UPGRADE]],LEN(Segregate18[[#This Row],[UPGRADE]])-LEN(Compiler_Burmese[[#This Row],[1]]))</f>
        <v>#VALUE!</v>
      </c>
      <c r="BC227" t="e">
        <f>RIGHT(Segregate18[[#This Row],[11]],LEN(Segregate18[[#This Row],[11]])-LEN(Compiler_Burmese[[#This Row],[2]]))</f>
        <v>#VALUE!</v>
      </c>
      <c r="BD227" t="e">
        <f>RIGHT(Segregate18[[#This Row],[21]],LEN(Segregate18[[#This Row],[21]])-LEN(Compiler_Burmese[[#This Row],[3]]))</f>
        <v>#VALUE!</v>
      </c>
      <c r="BE227" t="e">
        <f>RIGHT(Segregate18[[#This Row],[31]],LEN(Segregate18[[#This Row],[31]])-LEN(Compiler_Burmese[[#This Row],[4]]))</f>
        <v>#VALUE!</v>
      </c>
      <c r="BF227" t="e">
        <f>RIGHT(Segregate18[[#This Row],[41]],LEN(Segregate18[[#This Row],[41]])-LEN(Compiler_Burmese[[#This Row],[5]]))</f>
        <v>#VALUE!</v>
      </c>
      <c r="BG227" t="e">
        <f>RIGHT(Segregate18[[#This Row],[51]],LEN(Segregate18[[#This Row],[51]])-LEN(Compiler_Burmese[[#This Row],[6]]))</f>
        <v>#VALUE!</v>
      </c>
      <c r="BH227" t="e">
        <f>RIGHT(Segregate18[[#This Row],[61]],LEN(Segregate18[[#This Row],[61]])-LEN(Compiler_Burmese[[#This Row],[7]]))</f>
        <v>#VALUE!</v>
      </c>
      <c r="BI227" t="e">
        <f>RIGHT(Segregate18[[#This Row],[71]],LEN(Segregate18[[#This Row],[71]])-LEN(Compiler_Burmese[[#This Row],[8]]))</f>
        <v>#VALUE!</v>
      </c>
      <c r="BJ227" t="e">
        <f>RIGHT(Segregate18[[#This Row],[81]],LEN(Segregate18[[#This Row],[81]])-LEN(Compiler_Burmese[[#This Row],[9]]))</f>
        <v>#VALUE!</v>
      </c>
    </row>
    <row r="228" spans="25:62" ht="15" customHeight="1" x14ac:dyDescent="0.3">
      <c r="Y228" t="e">
        <f>Segregate18[[#This Row],[Sr. No.]]</f>
        <v>#REF!</v>
      </c>
      <c r="Z228" t="e">
        <f>IF(AND(OR(BA228="။",BA228="၊"),LEN(BA228)=1),BA228,
IF(ISNUMBER(MATCH(LEFT(BA228,7),Final_modified_Intermediate[Burmese_Consonants],0)),LEFT(BA228,7),
IF(ISNUMBER(MATCH(LEFT(BA228,6),Final_modified_Intermediate[Burmese_Consonants],0)),LEFT(BA228,6),
IF(ISNUMBER(MATCH(LEFT(BA228,5),Final_modified_Intermediate[Burmese_Consonants],0)),LEFT(BA228,5),
IF(ISNUMBER(MATCH(LEFT(BA228,4),Final_modified_Intermediate[Burmese_Consonants],0)),LEFT(BA228,4),
IF(ISNUMBER(MATCH(LEFT(BA228,3),Final_modified_Intermediate[Burmese_Consonants],0)),LEFT(BA228,3),
IF(ISNUMBER(MATCH(LEFT(BA228,2),Final_modified_Intermediate[Burmese_Consonants],0)),LEFT(BA228,2),
IF(ISNUMBER(MATCH(LEFT(BA228,1),Final_modified_Intermediate[Burmese_Consonants],0)),LEFT(BA228,1),
IF(ISNUMBER(MATCH(LEFT(BA228,7),Final_Intermediate[Burmese_Consonants],0)),LEFT(BA228,7),
IF(ISNUMBER(MATCH(LEFT(BA228,6),Final_Intermediate[Burmese_Consonants],0)),LEFT(BA228,6),
IF(ISNUMBER(MATCH(LEFT(BA228,5),Final_Intermediate[Burmese_Consonants],0)),LEFT(BA228,5),
IF(ISNUMBER(MATCH(LEFT(BA228,4),Final_Intermediate[Burmese_Consonants],0)),LEFT(BA228,4),
IF(ISNUMBER(MATCH(LEFT(BA228,3),Final_Intermediate[Burmese_Consonants],0)),LEFT(BA228,3),
IF(ISNUMBER(MATCH(LEFT(BA228,2),Final_Intermediate[Burmese_Consonants],0)),LEFT(BA228,2),
IF(ISNUMBER(MATCH(LEFT(BA228,1),Final_Intermediate[Burmese_Consonants],0)),LEFT(BA228,1),
"")))))))))))))))</f>
        <v>#VALUE!</v>
      </c>
      <c r="AA22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8" t="e">
        <f>IF(AND(OR(BB228="။",BB228="၊"),LEN(BB228)=1),BB228,
IF(ISNUMBER(MATCH(LEFT(BB228,7),Final_modified_Intermediate[Burmese_Consonants],0)),LEFT(BB228,7),
IF(ISNUMBER(MATCH(LEFT(BB228,6),Final_modified_Intermediate[Burmese_Consonants],0)),LEFT(BB228,6),
IF(ISNUMBER(MATCH(LEFT(BB228,5),Final_modified_Intermediate[Burmese_Consonants],0)),LEFT(BB228,5),
IF(ISNUMBER(MATCH(LEFT(BB228,4),Final_modified_Intermediate[Burmese_Consonants],0)),LEFT(BB228,4),
IF(ISNUMBER(MATCH(LEFT(BB228,3),Final_modified_Intermediate[Burmese_Consonants],0)),LEFT(BB228,3),
IF(ISNUMBER(MATCH(LEFT(BB228,2),Final_modified_Intermediate[Burmese_Consonants],0)),LEFT(BB228,2),
IF(ISNUMBER(MATCH(LEFT(BB228,1),Final_modified_Intermediate[Burmese_Consonants],0)),LEFT(BB228,1),
IF(ISNUMBER(MATCH(LEFT(BB228,7),Final_Intermediate[Burmese_Consonants],0)),LEFT(BB228,7),
IF(ISNUMBER(MATCH(LEFT(BB228,6),Final_Intermediate[Burmese_Consonants],0)),LEFT(BB228,6),
IF(ISNUMBER(MATCH(LEFT(BB228,5),Final_Intermediate[Burmese_Consonants],0)),LEFT(BB228,5),
IF(ISNUMBER(MATCH(LEFT(BB228,4),Final_Intermediate[Burmese_Consonants],0)),LEFT(BB228,4),
IF(ISNUMBER(MATCH(LEFT(BB228,3),Final_Intermediate[Burmese_Consonants],0)),LEFT(BB228,3),
IF(ISNUMBER(MATCH(LEFT(BB228,2),Final_Intermediate[Burmese_Consonants],0)),LEFT(BB228,2),
IF(ISNUMBER(MATCH(LEFT(BB228,1),Final_Intermediate[Burmese_Consonants],0)),LEFT(BB228,1),
"")))))))))))))))</f>
        <v>#VALUE!</v>
      </c>
      <c r="AC22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8" t="e">
        <f>IF(AND(OR(BC228="။",BC228="၊"),LEN(BC228)=1),BC228,
IF(ISNUMBER(MATCH(LEFT(BC228,7),Final_modified_Intermediate[Burmese_Consonants],0)),LEFT(BC228,7),
IF(ISNUMBER(MATCH(LEFT(BC228,6),Final_modified_Intermediate[Burmese_Consonants],0)),LEFT(BC228,6),
IF(ISNUMBER(MATCH(LEFT(BC228,5),Final_modified_Intermediate[Burmese_Consonants],0)),LEFT(BC228,5),
IF(ISNUMBER(MATCH(LEFT(BC228,4),Final_modified_Intermediate[Burmese_Consonants],0)),LEFT(BC228,4),
IF(ISNUMBER(MATCH(LEFT(BC228,3),Final_modified_Intermediate[Burmese_Consonants],0)),LEFT(BC228,3),
IF(ISNUMBER(MATCH(LEFT(BC228,2),Final_modified_Intermediate[Burmese_Consonants],0)),LEFT(BC228,2),
IF(ISNUMBER(MATCH(LEFT(BC228,1),Final_modified_Intermediate[Burmese_Consonants],0)),LEFT(BC228,1),
IF(ISNUMBER(MATCH(LEFT(BC228,7),Final_Intermediate[Burmese_Consonants],0)),LEFT(BC228,7),
IF(ISNUMBER(MATCH(LEFT(BC228,6),Final_Intermediate[Burmese_Consonants],0)),LEFT(BC228,6),
IF(ISNUMBER(MATCH(LEFT(BC228,5),Final_Intermediate[Burmese_Consonants],0)),LEFT(BC228,5),
IF(ISNUMBER(MATCH(LEFT(BC228,4),Final_Intermediate[Burmese_Consonants],0)),LEFT(BC228,4),
IF(ISNUMBER(MATCH(LEFT(BC228,3),Final_Intermediate[Burmese_Consonants],0)),LEFT(BC228,3),
IF(ISNUMBER(MATCH(LEFT(BC228,2),Final_Intermediate[Burmese_Consonants],0)),LEFT(BC228,2),
IF(ISNUMBER(MATCH(LEFT(BC228,1),Final_Intermediate[Burmese_Consonants],0)),LEFT(BC228,1),
"")))))))))))))))</f>
        <v>#VALUE!</v>
      </c>
      <c r="AE22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8" t="e">
        <f>IF(AND(OR(BD228="။",BD228="၊"),LEN(BD228)=1),BD228,
IF(ISNUMBER(MATCH(LEFT(BD228,7),Final_modified_Intermediate[Burmese_Consonants],0)),LEFT(BD228,7),
IF(ISNUMBER(MATCH(LEFT(BD228,6),Final_modified_Intermediate[Burmese_Consonants],0)),LEFT(BD228,6),
IF(ISNUMBER(MATCH(LEFT(BD228,5),Final_modified_Intermediate[Burmese_Consonants],0)),LEFT(BD228,5),
IF(ISNUMBER(MATCH(LEFT(BD228,4),Final_modified_Intermediate[Burmese_Consonants],0)),LEFT(BD228,4),
IF(ISNUMBER(MATCH(LEFT(BD228,3),Final_modified_Intermediate[Burmese_Consonants],0)),LEFT(BD228,3),
IF(ISNUMBER(MATCH(LEFT(BD228,2),Final_modified_Intermediate[Burmese_Consonants],0)),LEFT(BD228,2),
IF(ISNUMBER(MATCH(LEFT(BD228,1),Final_modified_Intermediate[Burmese_Consonants],0)),LEFT(BD228,1),
IF(ISNUMBER(MATCH(LEFT(BD228,7),Final_Intermediate[Burmese_Consonants],0)),LEFT(BD228,7),
IF(ISNUMBER(MATCH(LEFT(BD228,6),Final_Intermediate[Burmese_Consonants],0)),LEFT(BD228,6),
IF(ISNUMBER(MATCH(LEFT(BD228,5),Final_Intermediate[Burmese_Consonants],0)),LEFT(BD228,5),
IF(ISNUMBER(MATCH(LEFT(BD228,4),Final_Intermediate[Burmese_Consonants],0)),LEFT(BD228,4),
IF(ISNUMBER(MATCH(LEFT(BD228,3),Final_Intermediate[Burmese_Consonants],0)),LEFT(BD228,3),
IF(ISNUMBER(MATCH(LEFT(BD228,2),Final_Intermediate[Burmese_Consonants],0)),LEFT(BD228,2),
IF(ISNUMBER(MATCH(LEFT(BD228,1),Final_Intermediate[Burmese_Consonants],0)),LEFT(BD228,1),
"")))))))))))))))</f>
        <v>#VALUE!</v>
      </c>
      <c r="AG228" t="e">
        <f>IF(AND(OR(BE228="။",BE228="၊"),LEN(BE228)=1),BE228,
IF(ISNUMBER(MATCH(LEFT(BE228,7),Final_modified_Intermediate[Burmese_Consonants],0)),LEFT(BE228,7),
IF(ISNUMBER(MATCH(LEFT(BE228,6),Final_modified_Intermediate[Burmese_Consonants],0)),LEFT(BE228,6),
IF(ISNUMBER(MATCH(LEFT(BE228,5),Final_modified_Intermediate[Burmese_Consonants],0)),LEFT(BE228,5),
IF(ISNUMBER(MATCH(LEFT(BE228,4),Final_modified_Intermediate[Burmese_Consonants],0)),LEFT(BE228,4),
IF(ISNUMBER(MATCH(LEFT(BE228,3),Final_modified_Intermediate[Burmese_Consonants],0)),LEFT(BE228,3),
IF(ISNUMBER(MATCH(LEFT(BE228,2),Final_modified_Intermediate[Burmese_Consonants],0)),LEFT(BE228,2),
IF(ISNUMBER(MATCH(LEFT(BE228,1),Final_modified_Intermediate[Burmese_Consonants],0)),LEFT(BE228,1),
IF(ISNUMBER(MATCH(LEFT(BE228,7),Final_Intermediate[Burmese_Consonants],0)),LEFT(BE228,7),
IF(ISNUMBER(MATCH(LEFT(BE228,6),Final_Intermediate[Burmese_Consonants],0)),LEFT(BE228,6),
IF(ISNUMBER(MATCH(LEFT(BE228,5),Final_Intermediate[Burmese_Consonants],0)),LEFT(BE228,5),
IF(ISNUMBER(MATCH(LEFT(BE228,4),Final_Intermediate[Burmese_Consonants],0)),LEFT(BE228,4),
IF(ISNUMBER(MATCH(LEFT(BE228,3),Final_Intermediate[Burmese_Consonants],0)),LEFT(BE228,3),
IF(ISNUMBER(MATCH(LEFT(BE228,2),Final_Intermediate[Burmese_Consonants],0)),LEFT(BE228,2),
IF(ISNUMBER(MATCH(LEFT(BE228,1),Final_Intermediate[Burmese_Consonants],0)),LEFT(BE228,1),
"")))))))))))))))</f>
        <v>#VALUE!</v>
      </c>
      <c r="AH228" t="e">
        <f>IF(AND(OR(BF228="။",BF228="၊"),LEN(BF228)=1),BF228,
IF(ISNUMBER(MATCH(LEFT(BF228,7),Final_modified_Intermediate[Burmese_Consonants],0)),LEFT(BF228,7),
IF(ISNUMBER(MATCH(LEFT(BF228,6),Final_modified_Intermediate[Burmese_Consonants],0)),LEFT(BF228,6),
IF(ISNUMBER(MATCH(LEFT(BF228,5),Final_modified_Intermediate[Burmese_Consonants],0)),LEFT(BF228,5),
IF(ISNUMBER(MATCH(LEFT(BF228,4),Final_modified_Intermediate[Burmese_Consonants],0)),LEFT(BF228,4),
IF(ISNUMBER(MATCH(LEFT(BF228,3),Final_modified_Intermediate[Burmese_Consonants],0)),LEFT(BF228,3),
IF(ISNUMBER(MATCH(LEFT(BF228,2),Final_modified_Intermediate[Burmese_Consonants],0)),LEFT(BF228,2),
IF(ISNUMBER(MATCH(LEFT(BF228,1),Final_modified_Intermediate[Burmese_Consonants],0)),LEFT(BF228,1),
IF(ISNUMBER(MATCH(LEFT(BF228,7),Final_Intermediate[Burmese_Consonants],0)),LEFT(BF228,7),
IF(ISNUMBER(MATCH(LEFT(BF228,6),Final_Intermediate[Burmese_Consonants],0)),LEFT(BF228,6),
IF(ISNUMBER(MATCH(LEFT(BF228,5),Final_Intermediate[Burmese_Consonants],0)),LEFT(BF228,5),
IF(ISNUMBER(MATCH(LEFT(BF228,4),Final_Intermediate[Burmese_Consonants],0)),LEFT(BF228,4),
IF(ISNUMBER(MATCH(LEFT(BF228,3),Final_Intermediate[Burmese_Consonants],0)),LEFT(BF228,3),
IF(ISNUMBER(MATCH(LEFT(BF228,2),Final_Intermediate[Burmese_Consonants],0)),LEFT(BF228,2),
IF(ISNUMBER(MATCH(LEFT(BF228,1),Final_Intermediate[Burmese_Consonants],0)),LEFT(BF228,1),
"")))))))))))))))</f>
        <v>#VALUE!</v>
      </c>
      <c r="AI228" t="e">
        <f>IF(AND(OR(BG228="။",BG228="၊"),LEN(BG228)=1),BG228,
IF(ISNUMBER(MATCH(LEFT(BG228,7),Final_modified_Intermediate[Burmese_Consonants],0)),LEFT(BG228,7),
IF(ISNUMBER(MATCH(LEFT(BG228,6),Final_modified_Intermediate[Burmese_Consonants],0)),LEFT(BG228,6),
IF(ISNUMBER(MATCH(LEFT(BG228,5),Final_modified_Intermediate[Burmese_Consonants],0)),LEFT(BG228,5),
IF(ISNUMBER(MATCH(LEFT(BG228,4),Final_modified_Intermediate[Burmese_Consonants],0)),LEFT(BG228,4),
IF(ISNUMBER(MATCH(LEFT(BG228,3),Final_modified_Intermediate[Burmese_Consonants],0)),LEFT(BG228,3),
IF(ISNUMBER(MATCH(LEFT(BG228,2),Final_modified_Intermediate[Burmese_Consonants],0)),LEFT(BG228,2),
IF(ISNUMBER(MATCH(LEFT(BG228,1),Final_modified_Intermediate[Burmese_Consonants],0)),LEFT(BG228,1),
IF(ISNUMBER(MATCH(LEFT(BG228,7),Final_Intermediate[Burmese_Consonants],0)),LEFT(BG228,7),
IF(ISNUMBER(MATCH(LEFT(BG228,6),Final_Intermediate[Burmese_Consonants],0)),LEFT(BG228,6),
IF(ISNUMBER(MATCH(LEFT(BG228,5),Final_Intermediate[Burmese_Consonants],0)),LEFT(BG228,5),
IF(ISNUMBER(MATCH(LEFT(BG228,4),Final_Intermediate[Burmese_Consonants],0)),LEFT(BG228,4),
IF(ISNUMBER(MATCH(LEFT(BG228,3),Final_Intermediate[Burmese_Consonants],0)),LEFT(BG228,3),
IF(ISNUMBER(MATCH(LEFT(BG228,2),Final_Intermediate[Burmese_Consonants],0)),LEFT(BG228,2),
IF(ISNUMBER(MATCH(LEFT(BG228,1),Final_Intermediate[Burmese_Consonants],0)),LEFT(BG228,1),
"")))))))))))))))</f>
        <v>#VALUE!</v>
      </c>
      <c r="AJ228" t="e">
        <f>IF(AND(OR(BH228="။",BH228="၊"),LEN(BH228)=1),BH228,
IF(ISNUMBER(MATCH(LEFT(BH228,7),Final_modified_Intermediate[Burmese_Consonants],0)),LEFT(BH228,7),
IF(ISNUMBER(MATCH(LEFT(BH228,6),Final_modified_Intermediate[Burmese_Consonants],0)),LEFT(BH228,6),
IF(ISNUMBER(MATCH(LEFT(BH228,5),Final_modified_Intermediate[Burmese_Consonants],0)),LEFT(BH228,5),
IF(ISNUMBER(MATCH(LEFT(BH228,4),Final_modified_Intermediate[Burmese_Consonants],0)),LEFT(BH228,4),
IF(ISNUMBER(MATCH(LEFT(BH228,3),Final_modified_Intermediate[Burmese_Consonants],0)),LEFT(BH228,3),
IF(ISNUMBER(MATCH(LEFT(BH228,2),Final_modified_Intermediate[Burmese_Consonants],0)),LEFT(BH228,2),
IF(ISNUMBER(MATCH(LEFT(BH228,1),Final_modified_Intermediate[Burmese_Consonants],0)),LEFT(BH228,1),
IF(ISNUMBER(MATCH(LEFT(BH228,7),Final_Intermediate[Burmese_Consonants],0)),LEFT(BH228,7),
IF(ISNUMBER(MATCH(LEFT(BH228,6),Final_Intermediate[Burmese_Consonants],0)),LEFT(BH228,6),
IF(ISNUMBER(MATCH(LEFT(BH228,5),Final_Intermediate[Burmese_Consonants],0)),LEFT(BH228,5),
IF(ISNUMBER(MATCH(LEFT(BH228,4),Final_Intermediate[Burmese_Consonants],0)),LEFT(BH228,4),
IF(ISNUMBER(MATCH(LEFT(BH228,3),Final_Intermediate[Burmese_Consonants],0)),LEFT(BH228,3),
IF(ISNUMBER(MATCH(LEFT(BH228,2),Final_Intermediate[Burmese_Consonants],0)),LEFT(BH228,2),
IF(ISNUMBER(MATCH(LEFT(BH228,1),Final_Intermediate[Burmese_Consonants],0)),LEFT(BH228,1),
"")))))))))))))))</f>
        <v>#VALUE!</v>
      </c>
      <c r="AK228" t="e">
        <f>IF(AND(OR(BI228="။",BI228="၊"),LEN(BI228)=1),BI228,
IF(ISNUMBER(MATCH(LEFT(BI228,7),Final_modified_Intermediate[Burmese_Consonants],0)),LEFT(BI228,7),
IF(ISNUMBER(MATCH(LEFT(BI228,6),Final_modified_Intermediate[Burmese_Consonants],0)),LEFT(BI228,6),
IF(ISNUMBER(MATCH(LEFT(BI228,5),Final_modified_Intermediate[Burmese_Consonants],0)),LEFT(BI228,5),
IF(ISNUMBER(MATCH(LEFT(BI228,4),Final_modified_Intermediate[Burmese_Consonants],0)),LEFT(BI228,4),
IF(ISNUMBER(MATCH(LEFT(BI228,3),Final_modified_Intermediate[Burmese_Consonants],0)),LEFT(BI228,3),
IF(ISNUMBER(MATCH(LEFT(BI228,2),Final_modified_Intermediate[Burmese_Consonants],0)),LEFT(BI228,2),
IF(ISNUMBER(MATCH(LEFT(BI228,1),Final_modified_Intermediate[Burmese_Consonants],0)),LEFT(BI228,1),
IF(ISNUMBER(MATCH(LEFT(BI228,7),Final_Intermediate[Burmese_Consonants],0)),LEFT(BI228,7),
IF(ISNUMBER(MATCH(LEFT(BI228,6),Final_Intermediate[Burmese_Consonants],0)),LEFT(BI228,6),
IF(ISNUMBER(MATCH(LEFT(BI228,5),Final_Intermediate[Burmese_Consonants],0)),LEFT(BI228,5),
IF(ISNUMBER(MATCH(LEFT(BI228,4),Final_Intermediate[Burmese_Consonants],0)),LEFT(BI228,4),
IF(ISNUMBER(MATCH(LEFT(BI228,3),Final_Intermediate[Burmese_Consonants],0)),LEFT(BI228,3),
IF(ISNUMBER(MATCH(LEFT(BI228,2),Final_Intermediate[Burmese_Consonants],0)),LEFT(BI228,2),
IF(ISNUMBER(MATCH(LEFT(BI228,1),Final_Intermediate[Burmese_Consonants],0)),LEFT(BI228,1),
"")))))))))))))))</f>
        <v>#VALUE!</v>
      </c>
      <c r="AL228" t="e">
        <f>IF(AND(OR(BJ228="။",BJ228="၊"),LEN(BJ228)=1),BJ228,
IF(ISNUMBER(MATCH(LEFT(BJ228,7),Final_modified_Intermediate[Burmese_Consonants],0)),LEFT(BJ228,7),
IF(ISNUMBER(MATCH(LEFT(BJ228,6),Final_modified_Intermediate[Burmese_Consonants],0)),LEFT(BJ228,6),
IF(ISNUMBER(MATCH(LEFT(BJ228,5),Final_modified_Intermediate[Burmese_Consonants],0)),LEFT(BJ228,5),
IF(ISNUMBER(MATCH(LEFT(BJ228,4),Final_modified_Intermediate[Burmese_Consonants],0)),LEFT(BJ228,4),
IF(ISNUMBER(MATCH(LEFT(BJ228,3),Final_modified_Intermediate[Burmese_Consonants],0)),LEFT(BJ228,3),
IF(ISNUMBER(MATCH(LEFT(BJ228,2),Final_modified_Intermediate[Burmese_Consonants],0)),LEFT(BJ228,2),
IF(ISNUMBER(MATCH(LEFT(BJ228,1),Final_modified_Intermediate[Burmese_Consonants],0)),LEFT(BJ228,1),
IF(ISNUMBER(MATCH(LEFT(BJ228,7),Final_Intermediate[Burmese_Consonants],0)),LEFT(BJ228,7),
IF(ISNUMBER(MATCH(LEFT(BJ228,6),Final_Intermediate[Burmese_Consonants],0)),LEFT(BJ228,6),
IF(ISNUMBER(MATCH(LEFT(BJ228,5),Final_Intermediate[Burmese_Consonants],0)),LEFT(BJ228,5),
IF(ISNUMBER(MATCH(LEFT(BJ228,4),Final_Intermediate[Burmese_Consonants],0)),LEFT(BJ228,4),
IF(ISNUMBER(MATCH(LEFT(BJ228,3),Final_Intermediate[Burmese_Consonants],0)),LEFT(BJ228,3),
IF(ISNUMBER(MATCH(LEFT(BJ228,2),Final_Intermediate[Burmese_Consonants],0)),LEFT(BJ228,2),
IF(ISNUMBER(MATCH(LEFT(BJ228,1),Final_Intermediate[Burmese_Consonants],0)),LEFT(BJ228,1),
"")))))))))))))))</f>
        <v>#VALUE!</v>
      </c>
      <c r="AN228" t="e">
        <f>Compiler_Burmese[[#This Row],[Sr. No.]]</f>
        <v>#REF!</v>
      </c>
      <c r="AO22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8" t="e">
        <f>[2]!Vocabulary_Burmese[[#This Row],[Sr. No.]]</f>
        <v>#REF!</v>
      </c>
      <c r="BA228" t="e">
        <f>IF(Raw_data_N2_Kanji[[#This Row],[Categorie]]&lt;&gt;"","",
IF(ISNUMBER(MATCH(V,Special_list[Burmese word],0)),"",
SUBSTITUTE(Raw_data_N2_Kanji[[#This Row],[Raw]]," ","")))</f>
        <v>#VALUE!</v>
      </c>
      <c r="BB228" t="e">
        <f>RIGHT(Segregate18[[#This Row],[UPGRADE]],LEN(Segregate18[[#This Row],[UPGRADE]])-LEN(Compiler_Burmese[[#This Row],[1]]))</f>
        <v>#VALUE!</v>
      </c>
      <c r="BC228" t="e">
        <f>RIGHT(Segregate18[[#This Row],[11]],LEN(Segregate18[[#This Row],[11]])-LEN(Compiler_Burmese[[#This Row],[2]]))</f>
        <v>#VALUE!</v>
      </c>
      <c r="BD228" t="e">
        <f>RIGHT(Segregate18[[#This Row],[21]],LEN(Segregate18[[#This Row],[21]])-LEN(Compiler_Burmese[[#This Row],[3]]))</f>
        <v>#VALUE!</v>
      </c>
      <c r="BE228" t="e">
        <f>RIGHT(Segregate18[[#This Row],[31]],LEN(Segregate18[[#This Row],[31]])-LEN(Compiler_Burmese[[#This Row],[4]]))</f>
        <v>#VALUE!</v>
      </c>
      <c r="BF228" t="e">
        <f>RIGHT(Segregate18[[#This Row],[41]],LEN(Segregate18[[#This Row],[41]])-LEN(Compiler_Burmese[[#This Row],[5]]))</f>
        <v>#VALUE!</v>
      </c>
      <c r="BG228" t="e">
        <f>RIGHT(Segregate18[[#This Row],[51]],LEN(Segregate18[[#This Row],[51]])-LEN(Compiler_Burmese[[#This Row],[6]]))</f>
        <v>#VALUE!</v>
      </c>
      <c r="BH228" t="e">
        <f>RIGHT(Segregate18[[#This Row],[61]],LEN(Segregate18[[#This Row],[61]])-LEN(Compiler_Burmese[[#This Row],[7]]))</f>
        <v>#VALUE!</v>
      </c>
      <c r="BI228" t="e">
        <f>RIGHT(Segregate18[[#This Row],[71]],LEN(Segregate18[[#This Row],[71]])-LEN(Compiler_Burmese[[#This Row],[8]]))</f>
        <v>#VALUE!</v>
      </c>
      <c r="BJ228" t="e">
        <f>RIGHT(Segregate18[[#This Row],[81]],LEN(Segregate18[[#This Row],[81]])-LEN(Compiler_Burmese[[#This Row],[9]]))</f>
        <v>#VALUE!</v>
      </c>
    </row>
    <row r="229" spans="25:62" ht="15" customHeight="1" x14ac:dyDescent="0.3">
      <c r="Y229" t="e">
        <f>Segregate18[[#This Row],[Sr. No.]]</f>
        <v>#REF!</v>
      </c>
      <c r="Z229" t="e">
        <f>IF(AND(OR(BA229="။",BA229="၊"),LEN(BA229)=1),BA229,
IF(ISNUMBER(MATCH(LEFT(BA229,7),Final_modified_Intermediate[Burmese_Consonants],0)),LEFT(BA229,7),
IF(ISNUMBER(MATCH(LEFT(BA229,6),Final_modified_Intermediate[Burmese_Consonants],0)),LEFT(BA229,6),
IF(ISNUMBER(MATCH(LEFT(BA229,5),Final_modified_Intermediate[Burmese_Consonants],0)),LEFT(BA229,5),
IF(ISNUMBER(MATCH(LEFT(BA229,4),Final_modified_Intermediate[Burmese_Consonants],0)),LEFT(BA229,4),
IF(ISNUMBER(MATCH(LEFT(BA229,3),Final_modified_Intermediate[Burmese_Consonants],0)),LEFT(BA229,3),
IF(ISNUMBER(MATCH(LEFT(BA229,2),Final_modified_Intermediate[Burmese_Consonants],0)),LEFT(BA229,2),
IF(ISNUMBER(MATCH(LEFT(BA229,1),Final_modified_Intermediate[Burmese_Consonants],0)),LEFT(BA229,1),
IF(ISNUMBER(MATCH(LEFT(BA229,7),Final_Intermediate[Burmese_Consonants],0)),LEFT(BA229,7),
IF(ISNUMBER(MATCH(LEFT(BA229,6),Final_Intermediate[Burmese_Consonants],0)),LEFT(BA229,6),
IF(ISNUMBER(MATCH(LEFT(BA229,5),Final_Intermediate[Burmese_Consonants],0)),LEFT(BA229,5),
IF(ISNUMBER(MATCH(LEFT(BA229,4),Final_Intermediate[Burmese_Consonants],0)),LEFT(BA229,4),
IF(ISNUMBER(MATCH(LEFT(BA229,3),Final_Intermediate[Burmese_Consonants],0)),LEFT(BA229,3),
IF(ISNUMBER(MATCH(LEFT(BA229,2),Final_Intermediate[Burmese_Consonants],0)),LEFT(BA229,2),
IF(ISNUMBER(MATCH(LEFT(BA229,1),Final_Intermediate[Burmese_Consonants],0)),LEFT(BA229,1),
"")))))))))))))))</f>
        <v>#VALUE!</v>
      </c>
      <c r="AA22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29" t="e">
        <f>IF(AND(OR(BB229="။",BB229="၊"),LEN(BB229)=1),BB229,
IF(ISNUMBER(MATCH(LEFT(BB229,7),Final_modified_Intermediate[Burmese_Consonants],0)),LEFT(BB229,7),
IF(ISNUMBER(MATCH(LEFT(BB229,6),Final_modified_Intermediate[Burmese_Consonants],0)),LEFT(BB229,6),
IF(ISNUMBER(MATCH(LEFT(BB229,5),Final_modified_Intermediate[Burmese_Consonants],0)),LEFT(BB229,5),
IF(ISNUMBER(MATCH(LEFT(BB229,4),Final_modified_Intermediate[Burmese_Consonants],0)),LEFT(BB229,4),
IF(ISNUMBER(MATCH(LEFT(BB229,3),Final_modified_Intermediate[Burmese_Consonants],0)),LEFT(BB229,3),
IF(ISNUMBER(MATCH(LEFT(BB229,2),Final_modified_Intermediate[Burmese_Consonants],0)),LEFT(BB229,2),
IF(ISNUMBER(MATCH(LEFT(BB229,1),Final_modified_Intermediate[Burmese_Consonants],0)),LEFT(BB229,1),
IF(ISNUMBER(MATCH(LEFT(BB229,7),Final_Intermediate[Burmese_Consonants],0)),LEFT(BB229,7),
IF(ISNUMBER(MATCH(LEFT(BB229,6),Final_Intermediate[Burmese_Consonants],0)),LEFT(BB229,6),
IF(ISNUMBER(MATCH(LEFT(BB229,5),Final_Intermediate[Burmese_Consonants],0)),LEFT(BB229,5),
IF(ISNUMBER(MATCH(LEFT(BB229,4),Final_Intermediate[Burmese_Consonants],0)),LEFT(BB229,4),
IF(ISNUMBER(MATCH(LEFT(BB229,3),Final_Intermediate[Burmese_Consonants],0)),LEFT(BB229,3),
IF(ISNUMBER(MATCH(LEFT(BB229,2),Final_Intermediate[Burmese_Consonants],0)),LEFT(BB229,2),
IF(ISNUMBER(MATCH(LEFT(BB229,1),Final_Intermediate[Burmese_Consonants],0)),LEFT(BB229,1),
"")))))))))))))))</f>
        <v>#VALUE!</v>
      </c>
      <c r="AC22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29" t="e">
        <f>IF(AND(OR(BC229="။",BC229="၊"),LEN(BC229)=1),BC229,
IF(ISNUMBER(MATCH(LEFT(BC229,7),Final_modified_Intermediate[Burmese_Consonants],0)),LEFT(BC229,7),
IF(ISNUMBER(MATCH(LEFT(BC229,6),Final_modified_Intermediate[Burmese_Consonants],0)),LEFT(BC229,6),
IF(ISNUMBER(MATCH(LEFT(BC229,5),Final_modified_Intermediate[Burmese_Consonants],0)),LEFT(BC229,5),
IF(ISNUMBER(MATCH(LEFT(BC229,4),Final_modified_Intermediate[Burmese_Consonants],0)),LEFT(BC229,4),
IF(ISNUMBER(MATCH(LEFT(BC229,3),Final_modified_Intermediate[Burmese_Consonants],0)),LEFT(BC229,3),
IF(ISNUMBER(MATCH(LEFT(BC229,2),Final_modified_Intermediate[Burmese_Consonants],0)),LEFT(BC229,2),
IF(ISNUMBER(MATCH(LEFT(BC229,1),Final_modified_Intermediate[Burmese_Consonants],0)),LEFT(BC229,1),
IF(ISNUMBER(MATCH(LEFT(BC229,7),Final_Intermediate[Burmese_Consonants],0)),LEFT(BC229,7),
IF(ISNUMBER(MATCH(LEFT(BC229,6),Final_Intermediate[Burmese_Consonants],0)),LEFT(BC229,6),
IF(ISNUMBER(MATCH(LEFT(BC229,5),Final_Intermediate[Burmese_Consonants],0)),LEFT(BC229,5),
IF(ISNUMBER(MATCH(LEFT(BC229,4),Final_Intermediate[Burmese_Consonants],0)),LEFT(BC229,4),
IF(ISNUMBER(MATCH(LEFT(BC229,3),Final_Intermediate[Burmese_Consonants],0)),LEFT(BC229,3),
IF(ISNUMBER(MATCH(LEFT(BC229,2),Final_Intermediate[Burmese_Consonants],0)),LEFT(BC229,2),
IF(ISNUMBER(MATCH(LEFT(BC229,1),Final_Intermediate[Burmese_Consonants],0)),LEFT(BC229,1),
"")))))))))))))))</f>
        <v>#VALUE!</v>
      </c>
      <c r="AE22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29" t="e">
        <f>IF(AND(OR(BD229="။",BD229="၊"),LEN(BD229)=1),BD229,
IF(ISNUMBER(MATCH(LEFT(BD229,7),Final_modified_Intermediate[Burmese_Consonants],0)),LEFT(BD229,7),
IF(ISNUMBER(MATCH(LEFT(BD229,6),Final_modified_Intermediate[Burmese_Consonants],0)),LEFT(BD229,6),
IF(ISNUMBER(MATCH(LEFT(BD229,5),Final_modified_Intermediate[Burmese_Consonants],0)),LEFT(BD229,5),
IF(ISNUMBER(MATCH(LEFT(BD229,4),Final_modified_Intermediate[Burmese_Consonants],0)),LEFT(BD229,4),
IF(ISNUMBER(MATCH(LEFT(BD229,3),Final_modified_Intermediate[Burmese_Consonants],0)),LEFT(BD229,3),
IF(ISNUMBER(MATCH(LEFT(BD229,2),Final_modified_Intermediate[Burmese_Consonants],0)),LEFT(BD229,2),
IF(ISNUMBER(MATCH(LEFT(BD229,1),Final_modified_Intermediate[Burmese_Consonants],0)),LEFT(BD229,1),
IF(ISNUMBER(MATCH(LEFT(BD229,7),Final_Intermediate[Burmese_Consonants],0)),LEFT(BD229,7),
IF(ISNUMBER(MATCH(LEFT(BD229,6),Final_Intermediate[Burmese_Consonants],0)),LEFT(BD229,6),
IF(ISNUMBER(MATCH(LEFT(BD229,5),Final_Intermediate[Burmese_Consonants],0)),LEFT(BD229,5),
IF(ISNUMBER(MATCH(LEFT(BD229,4),Final_Intermediate[Burmese_Consonants],0)),LEFT(BD229,4),
IF(ISNUMBER(MATCH(LEFT(BD229,3),Final_Intermediate[Burmese_Consonants],0)),LEFT(BD229,3),
IF(ISNUMBER(MATCH(LEFT(BD229,2),Final_Intermediate[Burmese_Consonants],0)),LEFT(BD229,2),
IF(ISNUMBER(MATCH(LEFT(BD229,1),Final_Intermediate[Burmese_Consonants],0)),LEFT(BD229,1),
"")))))))))))))))</f>
        <v>#VALUE!</v>
      </c>
      <c r="AG229" t="e">
        <f>IF(AND(OR(BE229="။",BE229="၊"),LEN(BE229)=1),BE229,
IF(ISNUMBER(MATCH(LEFT(BE229,7),Final_modified_Intermediate[Burmese_Consonants],0)),LEFT(BE229,7),
IF(ISNUMBER(MATCH(LEFT(BE229,6),Final_modified_Intermediate[Burmese_Consonants],0)),LEFT(BE229,6),
IF(ISNUMBER(MATCH(LEFT(BE229,5),Final_modified_Intermediate[Burmese_Consonants],0)),LEFT(BE229,5),
IF(ISNUMBER(MATCH(LEFT(BE229,4),Final_modified_Intermediate[Burmese_Consonants],0)),LEFT(BE229,4),
IF(ISNUMBER(MATCH(LEFT(BE229,3),Final_modified_Intermediate[Burmese_Consonants],0)),LEFT(BE229,3),
IF(ISNUMBER(MATCH(LEFT(BE229,2),Final_modified_Intermediate[Burmese_Consonants],0)),LEFT(BE229,2),
IF(ISNUMBER(MATCH(LEFT(BE229,1),Final_modified_Intermediate[Burmese_Consonants],0)),LEFT(BE229,1),
IF(ISNUMBER(MATCH(LEFT(BE229,7),Final_Intermediate[Burmese_Consonants],0)),LEFT(BE229,7),
IF(ISNUMBER(MATCH(LEFT(BE229,6),Final_Intermediate[Burmese_Consonants],0)),LEFT(BE229,6),
IF(ISNUMBER(MATCH(LEFT(BE229,5),Final_Intermediate[Burmese_Consonants],0)),LEFT(BE229,5),
IF(ISNUMBER(MATCH(LEFT(BE229,4),Final_Intermediate[Burmese_Consonants],0)),LEFT(BE229,4),
IF(ISNUMBER(MATCH(LEFT(BE229,3),Final_Intermediate[Burmese_Consonants],0)),LEFT(BE229,3),
IF(ISNUMBER(MATCH(LEFT(BE229,2),Final_Intermediate[Burmese_Consonants],0)),LEFT(BE229,2),
IF(ISNUMBER(MATCH(LEFT(BE229,1),Final_Intermediate[Burmese_Consonants],0)),LEFT(BE229,1),
"")))))))))))))))</f>
        <v>#VALUE!</v>
      </c>
      <c r="AH229" t="e">
        <f>IF(AND(OR(BF229="။",BF229="၊"),LEN(BF229)=1),BF229,
IF(ISNUMBER(MATCH(LEFT(BF229,7),Final_modified_Intermediate[Burmese_Consonants],0)),LEFT(BF229,7),
IF(ISNUMBER(MATCH(LEFT(BF229,6),Final_modified_Intermediate[Burmese_Consonants],0)),LEFT(BF229,6),
IF(ISNUMBER(MATCH(LEFT(BF229,5),Final_modified_Intermediate[Burmese_Consonants],0)),LEFT(BF229,5),
IF(ISNUMBER(MATCH(LEFT(BF229,4),Final_modified_Intermediate[Burmese_Consonants],0)),LEFT(BF229,4),
IF(ISNUMBER(MATCH(LEFT(BF229,3),Final_modified_Intermediate[Burmese_Consonants],0)),LEFT(BF229,3),
IF(ISNUMBER(MATCH(LEFT(BF229,2),Final_modified_Intermediate[Burmese_Consonants],0)),LEFT(BF229,2),
IF(ISNUMBER(MATCH(LEFT(BF229,1),Final_modified_Intermediate[Burmese_Consonants],0)),LEFT(BF229,1),
IF(ISNUMBER(MATCH(LEFT(BF229,7),Final_Intermediate[Burmese_Consonants],0)),LEFT(BF229,7),
IF(ISNUMBER(MATCH(LEFT(BF229,6),Final_Intermediate[Burmese_Consonants],0)),LEFT(BF229,6),
IF(ISNUMBER(MATCH(LEFT(BF229,5),Final_Intermediate[Burmese_Consonants],0)),LEFT(BF229,5),
IF(ISNUMBER(MATCH(LEFT(BF229,4),Final_Intermediate[Burmese_Consonants],0)),LEFT(BF229,4),
IF(ISNUMBER(MATCH(LEFT(BF229,3),Final_Intermediate[Burmese_Consonants],0)),LEFT(BF229,3),
IF(ISNUMBER(MATCH(LEFT(BF229,2),Final_Intermediate[Burmese_Consonants],0)),LEFT(BF229,2),
IF(ISNUMBER(MATCH(LEFT(BF229,1),Final_Intermediate[Burmese_Consonants],0)),LEFT(BF229,1),
"")))))))))))))))</f>
        <v>#VALUE!</v>
      </c>
      <c r="AI229" t="e">
        <f>IF(AND(OR(BG229="။",BG229="၊"),LEN(BG229)=1),BG229,
IF(ISNUMBER(MATCH(LEFT(BG229,7),Final_modified_Intermediate[Burmese_Consonants],0)),LEFT(BG229,7),
IF(ISNUMBER(MATCH(LEFT(BG229,6),Final_modified_Intermediate[Burmese_Consonants],0)),LEFT(BG229,6),
IF(ISNUMBER(MATCH(LEFT(BG229,5),Final_modified_Intermediate[Burmese_Consonants],0)),LEFT(BG229,5),
IF(ISNUMBER(MATCH(LEFT(BG229,4),Final_modified_Intermediate[Burmese_Consonants],0)),LEFT(BG229,4),
IF(ISNUMBER(MATCH(LEFT(BG229,3),Final_modified_Intermediate[Burmese_Consonants],0)),LEFT(BG229,3),
IF(ISNUMBER(MATCH(LEFT(BG229,2),Final_modified_Intermediate[Burmese_Consonants],0)),LEFT(BG229,2),
IF(ISNUMBER(MATCH(LEFT(BG229,1),Final_modified_Intermediate[Burmese_Consonants],0)),LEFT(BG229,1),
IF(ISNUMBER(MATCH(LEFT(BG229,7),Final_Intermediate[Burmese_Consonants],0)),LEFT(BG229,7),
IF(ISNUMBER(MATCH(LEFT(BG229,6),Final_Intermediate[Burmese_Consonants],0)),LEFT(BG229,6),
IF(ISNUMBER(MATCH(LEFT(BG229,5),Final_Intermediate[Burmese_Consonants],0)),LEFT(BG229,5),
IF(ISNUMBER(MATCH(LEFT(BG229,4),Final_Intermediate[Burmese_Consonants],0)),LEFT(BG229,4),
IF(ISNUMBER(MATCH(LEFT(BG229,3),Final_Intermediate[Burmese_Consonants],0)),LEFT(BG229,3),
IF(ISNUMBER(MATCH(LEFT(BG229,2),Final_Intermediate[Burmese_Consonants],0)),LEFT(BG229,2),
IF(ISNUMBER(MATCH(LEFT(BG229,1),Final_Intermediate[Burmese_Consonants],0)),LEFT(BG229,1),
"")))))))))))))))</f>
        <v>#VALUE!</v>
      </c>
      <c r="AJ229" t="e">
        <f>IF(AND(OR(BH229="။",BH229="၊"),LEN(BH229)=1),BH229,
IF(ISNUMBER(MATCH(LEFT(BH229,7),Final_modified_Intermediate[Burmese_Consonants],0)),LEFT(BH229,7),
IF(ISNUMBER(MATCH(LEFT(BH229,6),Final_modified_Intermediate[Burmese_Consonants],0)),LEFT(BH229,6),
IF(ISNUMBER(MATCH(LEFT(BH229,5),Final_modified_Intermediate[Burmese_Consonants],0)),LEFT(BH229,5),
IF(ISNUMBER(MATCH(LEFT(BH229,4),Final_modified_Intermediate[Burmese_Consonants],0)),LEFT(BH229,4),
IF(ISNUMBER(MATCH(LEFT(BH229,3),Final_modified_Intermediate[Burmese_Consonants],0)),LEFT(BH229,3),
IF(ISNUMBER(MATCH(LEFT(BH229,2),Final_modified_Intermediate[Burmese_Consonants],0)),LEFT(BH229,2),
IF(ISNUMBER(MATCH(LEFT(BH229,1),Final_modified_Intermediate[Burmese_Consonants],0)),LEFT(BH229,1),
IF(ISNUMBER(MATCH(LEFT(BH229,7),Final_Intermediate[Burmese_Consonants],0)),LEFT(BH229,7),
IF(ISNUMBER(MATCH(LEFT(BH229,6),Final_Intermediate[Burmese_Consonants],0)),LEFT(BH229,6),
IF(ISNUMBER(MATCH(LEFT(BH229,5),Final_Intermediate[Burmese_Consonants],0)),LEFT(BH229,5),
IF(ISNUMBER(MATCH(LEFT(BH229,4),Final_Intermediate[Burmese_Consonants],0)),LEFT(BH229,4),
IF(ISNUMBER(MATCH(LEFT(BH229,3),Final_Intermediate[Burmese_Consonants],0)),LEFT(BH229,3),
IF(ISNUMBER(MATCH(LEFT(BH229,2),Final_Intermediate[Burmese_Consonants],0)),LEFT(BH229,2),
IF(ISNUMBER(MATCH(LEFT(BH229,1),Final_Intermediate[Burmese_Consonants],0)),LEFT(BH229,1),
"")))))))))))))))</f>
        <v>#VALUE!</v>
      </c>
      <c r="AK229" t="e">
        <f>IF(AND(OR(BI229="။",BI229="၊"),LEN(BI229)=1),BI229,
IF(ISNUMBER(MATCH(LEFT(BI229,7),Final_modified_Intermediate[Burmese_Consonants],0)),LEFT(BI229,7),
IF(ISNUMBER(MATCH(LEFT(BI229,6),Final_modified_Intermediate[Burmese_Consonants],0)),LEFT(BI229,6),
IF(ISNUMBER(MATCH(LEFT(BI229,5),Final_modified_Intermediate[Burmese_Consonants],0)),LEFT(BI229,5),
IF(ISNUMBER(MATCH(LEFT(BI229,4),Final_modified_Intermediate[Burmese_Consonants],0)),LEFT(BI229,4),
IF(ISNUMBER(MATCH(LEFT(BI229,3),Final_modified_Intermediate[Burmese_Consonants],0)),LEFT(BI229,3),
IF(ISNUMBER(MATCH(LEFT(BI229,2),Final_modified_Intermediate[Burmese_Consonants],0)),LEFT(BI229,2),
IF(ISNUMBER(MATCH(LEFT(BI229,1),Final_modified_Intermediate[Burmese_Consonants],0)),LEFT(BI229,1),
IF(ISNUMBER(MATCH(LEFT(BI229,7),Final_Intermediate[Burmese_Consonants],0)),LEFT(BI229,7),
IF(ISNUMBER(MATCH(LEFT(BI229,6),Final_Intermediate[Burmese_Consonants],0)),LEFT(BI229,6),
IF(ISNUMBER(MATCH(LEFT(BI229,5),Final_Intermediate[Burmese_Consonants],0)),LEFT(BI229,5),
IF(ISNUMBER(MATCH(LEFT(BI229,4),Final_Intermediate[Burmese_Consonants],0)),LEFT(BI229,4),
IF(ISNUMBER(MATCH(LEFT(BI229,3),Final_Intermediate[Burmese_Consonants],0)),LEFT(BI229,3),
IF(ISNUMBER(MATCH(LEFT(BI229,2),Final_Intermediate[Burmese_Consonants],0)),LEFT(BI229,2),
IF(ISNUMBER(MATCH(LEFT(BI229,1),Final_Intermediate[Burmese_Consonants],0)),LEFT(BI229,1),
"")))))))))))))))</f>
        <v>#VALUE!</v>
      </c>
      <c r="AL229" t="e">
        <f>IF(AND(OR(BJ229="။",BJ229="၊"),LEN(BJ229)=1),BJ229,
IF(ISNUMBER(MATCH(LEFT(BJ229,7),Final_modified_Intermediate[Burmese_Consonants],0)),LEFT(BJ229,7),
IF(ISNUMBER(MATCH(LEFT(BJ229,6),Final_modified_Intermediate[Burmese_Consonants],0)),LEFT(BJ229,6),
IF(ISNUMBER(MATCH(LEFT(BJ229,5),Final_modified_Intermediate[Burmese_Consonants],0)),LEFT(BJ229,5),
IF(ISNUMBER(MATCH(LEFT(BJ229,4),Final_modified_Intermediate[Burmese_Consonants],0)),LEFT(BJ229,4),
IF(ISNUMBER(MATCH(LEFT(BJ229,3),Final_modified_Intermediate[Burmese_Consonants],0)),LEFT(BJ229,3),
IF(ISNUMBER(MATCH(LEFT(BJ229,2),Final_modified_Intermediate[Burmese_Consonants],0)),LEFT(BJ229,2),
IF(ISNUMBER(MATCH(LEFT(BJ229,1),Final_modified_Intermediate[Burmese_Consonants],0)),LEFT(BJ229,1),
IF(ISNUMBER(MATCH(LEFT(BJ229,7),Final_Intermediate[Burmese_Consonants],0)),LEFT(BJ229,7),
IF(ISNUMBER(MATCH(LEFT(BJ229,6),Final_Intermediate[Burmese_Consonants],0)),LEFT(BJ229,6),
IF(ISNUMBER(MATCH(LEFT(BJ229,5),Final_Intermediate[Burmese_Consonants],0)),LEFT(BJ229,5),
IF(ISNUMBER(MATCH(LEFT(BJ229,4),Final_Intermediate[Burmese_Consonants],0)),LEFT(BJ229,4),
IF(ISNUMBER(MATCH(LEFT(BJ229,3),Final_Intermediate[Burmese_Consonants],0)),LEFT(BJ229,3),
IF(ISNUMBER(MATCH(LEFT(BJ229,2),Final_Intermediate[Burmese_Consonants],0)),LEFT(BJ229,2),
IF(ISNUMBER(MATCH(LEFT(BJ229,1),Final_Intermediate[Burmese_Consonants],0)),LEFT(BJ229,1),
"")))))))))))))))</f>
        <v>#VALUE!</v>
      </c>
      <c r="AN229" t="e">
        <f>Compiler_Burmese[[#This Row],[Sr. No.]]</f>
        <v>#REF!</v>
      </c>
      <c r="AO22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2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2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2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2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2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2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2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2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2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29" t="e">
        <f>[2]!Vocabulary_Burmese[[#This Row],[Sr. No.]]</f>
        <v>#REF!</v>
      </c>
      <c r="BA229" t="e">
        <f>IF(Raw_data_N2_Kanji[[#This Row],[Categorie]]&lt;&gt;"","",
IF(ISNUMBER(MATCH(V,Special_list[Burmese word],0)),"",
SUBSTITUTE(Raw_data_N2_Kanji[[#This Row],[Raw]]," ","")))</f>
        <v>#VALUE!</v>
      </c>
      <c r="BB229" t="e">
        <f>RIGHT(Segregate18[[#This Row],[UPGRADE]],LEN(Segregate18[[#This Row],[UPGRADE]])-LEN(Compiler_Burmese[[#This Row],[1]]))</f>
        <v>#VALUE!</v>
      </c>
      <c r="BC229" t="e">
        <f>RIGHT(Segregate18[[#This Row],[11]],LEN(Segregate18[[#This Row],[11]])-LEN(Compiler_Burmese[[#This Row],[2]]))</f>
        <v>#VALUE!</v>
      </c>
      <c r="BD229" t="e">
        <f>RIGHT(Segregate18[[#This Row],[21]],LEN(Segregate18[[#This Row],[21]])-LEN(Compiler_Burmese[[#This Row],[3]]))</f>
        <v>#VALUE!</v>
      </c>
      <c r="BE229" t="e">
        <f>RIGHT(Segregate18[[#This Row],[31]],LEN(Segregate18[[#This Row],[31]])-LEN(Compiler_Burmese[[#This Row],[4]]))</f>
        <v>#VALUE!</v>
      </c>
      <c r="BF229" t="e">
        <f>RIGHT(Segregate18[[#This Row],[41]],LEN(Segregate18[[#This Row],[41]])-LEN(Compiler_Burmese[[#This Row],[5]]))</f>
        <v>#VALUE!</v>
      </c>
      <c r="BG229" t="e">
        <f>RIGHT(Segregate18[[#This Row],[51]],LEN(Segregate18[[#This Row],[51]])-LEN(Compiler_Burmese[[#This Row],[6]]))</f>
        <v>#VALUE!</v>
      </c>
      <c r="BH229" t="e">
        <f>RIGHT(Segregate18[[#This Row],[61]],LEN(Segregate18[[#This Row],[61]])-LEN(Compiler_Burmese[[#This Row],[7]]))</f>
        <v>#VALUE!</v>
      </c>
      <c r="BI229" t="e">
        <f>RIGHT(Segregate18[[#This Row],[71]],LEN(Segregate18[[#This Row],[71]])-LEN(Compiler_Burmese[[#This Row],[8]]))</f>
        <v>#VALUE!</v>
      </c>
      <c r="BJ229" t="e">
        <f>RIGHT(Segregate18[[#This Row],[81]],LEN(Segregate18[[#This Row],[81]])-LEN(Compiler_Burmese[[#This Row],[9]]))</f>
        <v>#VALUE!</v>
      </c>
    </row>
    <row r="230" spans="25:62" ht="15" customHeight="1" x14ac:dyDescent="0.3">
      <c r="Y230" t="e">
        <f>Segregate18[[#This Row],[Sr. No.]]</f>
        <v>#REF!</v>
      </c>
      <c r="Z230" t="e">
        <f>IF(AND(OR(BA230="။",BA230="၊"),LEN(BA230)=1),BA230,
IF(ISNUMBER(MATCH(LEFT(BA230,7),Final_modified_Intermediate[Burmese_Consonants],0)),LEFT(BA230,7),
IF(ISNUMBER(MATCH(LEFT(BA230,6),Final_modified_Intermediate[Burmese_Consonants],0)),LEFT(BA230,6),
IF(ISNUMBER(MATCH(LEFT(BA230,5),Final_modified_Intermediate[Burmese_Consonants],0)),LEFT(BA230,5),
IF(ISNUMBER(MATCH(LEFT(BA230,4),Final_modified_Intermediate[Burmese_Consonants],0)),LEFT(BA230,4),
IF(ISNUMBER(MATCH(LEFT(BA230,3),Final_modified_Intermediate[Burmese_Consonants],0)),LEFT(BA230,3),
IF(ISNUMBER(MATCH(LEFT(BA230,2),Final_modified_Intermediate[Burmese_Consonants],0)),LEFT(BA230,2),
IF(ISNUMBER(MATCH(LEFT(BA230,1),Final_modified_Intermediate[Burmese_Consonants],0)),LEFT(BA230,1),
IF(ISNUMBER(MATCH(LEFT(BA230,7),Final_Intermediate[Burmese_Consonants],0)),LEFT(BA230,7),
IF(ISNUMBER(MATCH(LEFT(BA230,6),Final_Intermediate[Burmese_Consonants],0)),LEFT(BA230,6),
IF(ISNUMBER(MATCH(LEFT(BA230,5),Final_Intermediate[Burmese_Consonants],0)),LEFT(BA230,5),
IF(ISNUMBER(MATCH(LEFT(BA230,4),Final_Intermediate[Burmese_Consonants],0)),LEFT(BA230,4),
IF(ISNUMBER(MATCH(LEFT(BA230,3),Final_Intermediate[Burmese_Consonants],0)),LEFT(BA230,3),
IF(ISNUMBER(MATCH(LEFT(BA230,2),Final_Intermediate[Burmese_Consonants],0)),LEFT(BA230,2),
IF(ISNUMBER(MATCH(LEFT(BA230,1),Final_Intermediate[Burmese_Consonants],0)),LEFT(BA230,1),
"")))))))))))))))</f>
        <v>#VALUE!</v>
      </c>
      <c r="AA23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0" t="e">
        <f>IF(AND(OR(BB230="။",BB230="၊"),LEN(BB230)=1),BB230,
IF(ISNUMBER(MATCH(LEFT(BB230,7),Final_modified_Intermediate[Burmese_Consonants],0)),LEFT(BB230,7),
IF(ISNUMBER(MATCH(LEFT(BB230,6),Final_modified_Intermediate[Burmese_Consonants],0)),LEFT(BB230,6),
IF(ISNUMBER(MATCH(LEFT(BB230,5),Final_modified_Intermediate[Burmese_Consonants],0)),LEFT(BB230,5),
IF(ISNUMBER(MATCH(LEFT(BB230,4),Final_modified_Intermediate[Burmese_Consonants],0)),LEFT(BB230,4),
IF(ISNUMBER(MATCH(LEFT(BB230,3),Final_modified_Intermediate[Burmese_Consonants],0)),LEFT(BB230,3),
IF(ISNUMBER(MATCH(LEFT(BB230,2),Final_modified_Intermediate[Burmese_Consonants],0)),LEFT(BB230,2),
IF(ISNUMBER(MATCH(LEFT(BB230,1),Final_modified_Intermediate[Burmese_Consonants],0)),LEFT(BB230,1),
IF(ISNUMBER(MATCH(LEFT(BB230,7),Final_Intermediate[Burmese_Consonants],0)),LEFT(BB230,7),
IF(ISNUMBER(MATCH(LEFT(BB230,6),Final_Intermediate[Burmese_Consonants],0)),LEFT(BB230,6),
IF(ISNUMBER(MATCH(LEFT(BB230,5),Final_Intermediate[Burmese_Consonants],0)),LEFT(BB230,5),
IF(ISNUMBER(MATCH(LEFT(BB230,4),Final_Intermediate[Burmese_Consonants],0)),LEFT(BB230,4),
IF(ISNUMBER(MATCH(LEFT(BB230,3),Final_Intermediate[Burmese_Consonants],0)),LEFT(BB230,3),
IF(ISNUMBER(MATCH(LEFT(BB230,2),Final_Intermediate[Burmese_Consonants],0)),LEFT(BB230,2),
IF(ISNUMBER(MATCH(LEFT(BB230,1),Final_Intermediate[Burmese_Consonants],0)),LEFT(BB230,1),
"")))))))))))))))</f>
        <v>#VALUE!</v>
      </c>
      <c r="AC23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0" t="e">
        <f>IF(AND(OR(BC230="။",BC230="၊"),LEN(BC230)=1),BC230,
IF(ISNUMBER(MATCH(LEFT(BC230,7),Final_modified_Intermediate[Burmese_Consonants],0)),LEFT(BC230,7),
IF(ISNUMBER(MATCH(LEFT(BC230,6),Final_modified_Intermediate[Burmese_Consonants],0)),LEFT(BC230,6),
IF(ISNUMBER(MATCH(LEFT(BC230,5),Final_modified_Intermediate[Burmese_Consonants],0)),LEFT(BC230,5),
IF(ISNUMBER(MATCH(LEFT(BC230,4),Final_modified_Intermediate[Burmese_Consonants],0)),LEFT(BC230,4),
IF(ISNUMBER(MATCH(LEFT(BC230,3),Final_modified_Intermediate[Burmese_Consonants],0)),LEFT(BC230,3),
IF(ISNUMBER(MATCH(LEFT(BC230,2),Final_modified_Intermediate[Burmese_Consonants],0)),LEFT(BC230,2),
IF(ISNUMBER(MATCH(LEFT(BC230,1),Final_modified_Intermediate[Burmese_Consonants],0)),LEFT(BC230,1),
IF(ISNUMBER(MATCH(LEFT(BC230,7),Final_Intermediate[Burmese_Consonants],0)),LEFT(BC230,7),
IF(ISNUMBER(MATCH(LEFT(BC230,6),Final_Intermediate[Burmese_Consonants],0)),LEFT(BC230,6),
IF(ISNUMBER(MATCH(LEFT(BC230,5),Final_Intermediate[Burmese_Consonants],0)),LEFT(BC230,5),
IF(ISNUMBER(MATCH(LEFT(BC230,4),Final_Intermediate[Burmese_Consonants],0)),LEFT(BC230,4),
IF(ISNUMBER(MATCH(LEFT(BC230,3),Final_Intermediate[Burmese_Consonants],0)),LEFT(BC230,3),
IF(ISNUMBER(MATCH(LEFT(BC230,2),Final_Intermediate[Burmese_Consonants],0)),LEFT(BC230,2),
IF(ISNUMBER(MATCH(LEFT(BC230,1),Final_Intermediate[Burmese_Consonants],0)),LEFT(BC230,1),
"")))))))))))))))</f>
        <v>#VALUE!</v>
      </c>
      <c r="AE23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0" t="e">
        <f>IF(AND(OR(BD230="။",BD230="၊"),LEN(BD230)=1),BD230,
IF(ISNUMBER(MATCH(LEFT(BD230,7),Final_modified_Intermediate[Burmese_Consonants],0)),LEFT(BD230,7),
IF(ISNUMBER(MATCH(LEFT(BD230,6),Final_modified_Intermediate[Burmese_Consonants],0)),LEFT(BD230,6),
IF(ISNUMBER(MATCH(LEFT(BD230,5),Final_modified_Intermediate[Burmese_Consonants],0)),LEFT(BD230,5),
IF(ISNUMBER(MATCH(LEFT(BD230,4),Final_modified_Intermediate[Burmese_Consonants],0)),LEFT(BD230,4),
IF(ISNUMBER(MATCH(LEFT(BD230,3),Final_modified_Intermediate[Burmese_Consonants],0)),LEFT(BD230,3),
IF(ISNUMBER(MATCH(LEFT(BD230,2),Final_modified_Intermediate[Burmese_Consonants],0)),LEFT(BD230,2),
IF(ISNUMBER(MATCH(LEFT(BD230,1),Final_modified_Intermediate[Burmese_Consonants],0)),LEFT(BD230,1),
IF(ISNUMBER(MATCH(LEFT(BD230,7),Final_Intermediate[Burmese_Consonants],0)),LEFT(BD230,7),
IF(ISNUMBER(MATCH(LEFT(BD230,6),Final_Intermediate[Burmese_Consonants],0)),LEFT(BD230,6),
IF(ISNUMBER(MATCH(LEFT(BD230,5),Final_Intermediate[Burmese_Consonants],0)),LEFT(BD230,5),
IF(ISNUMBER(MATCH(LEFT(BD230,4),Final_Intermediate[Burmese_Consonants],0)),LEFT(BD230,4),
IF(ISNUMBER(MATCH(LEFT(BD230,3),Final_Intermediate[Burmese_Consonants],0)),LEFT(BD230,3),
IF(ISNUMBER(MATCH(LEFT(BD230,2),Final_Intermediate[Burmese_Consonants],0)),LEFT(BD230,2),
IF(ISNUMBER(MATCH(LEFT(BD230,1),Final_Intermediate[Burmese_Consonants],0)),LEFT(BD230,1),
"")))))))))))))))</f>
        <v>#VALUE!</v>
      </c>
      <c r="AG230" t="e">
        <f>IF(AND(OR(BE230="။",BE230="၊"),LEN(BE230)=1),BE230,
IF(ISNUMBER(MATCH(LEFT(BE230,7),Final_modified_Intermediate[Burmese_Consonants],0)),LEFT(BE230,7),
IF(ISNUMBER(MATCH(LEFT(BE230,6),Final_modified_Intermediate[Burmese_Consonants],0)),LEFT(BE230,6),
IF(ISNUMBER(MATCH(LEFT(BE230,5),Final_modified_Intermediate[Burmese_Consonants],0)),LEFT(BE230,5),
IF(ISNUMBER(MATCH(LEFT(BE230,4),Final_modified_Intermediate[Burmese_Consonants],0)),LEFT(BE230,4),
IF(ISNUMBER(MATCH(LEFT(BE230,3),Final_modified_Intermediate[Burmese_Consonants],0)),LEFT(BE230,3),
IF(ISNUMBER(MATCH(LEFT(BE230,2),Final_modified_Intermediate[Burmese_Consonants],0)),LEFT(BE230,2),
IF(ISNUMBER(MATCH(LEFT(BE230,1),Final_modified_Intermediate[Burmese_Consonants],0)),LEFT(BE230,1),
IF(ISNUMBER(MATCH(LEFT(BE230,7),Final_Intermediate[Burmese_Consonants],0)),LEFT(BE230,7),
IF(ISNUMBER(MATCH(LEFT(BE230,6),Final_Intermediate[Burmese_Consonants],0)),LEFT(BE230,6),
IF(ISNUMBER(MATCH(LEFT(BE230,5),Final_Intermediate[Burmese_Consonants],0)),LEFT(BE230,5),
IF(ISNUMBER(MATCH(LEFT(BE230,4),Final_Intermediate[Burmese_Consonants],0)),LEFT(BE230,4),
IF(ISNUMBER(MATCH(LEFT(BE230,3),Final_Intermediate[Burmese_Consonants],0)),LEFT(BE230,3),
IF(ISNUMBER(MATCH(LEFT(BE230,2),Final_Intermediate[Burmese_Consonants],0)),LEFT(BE230,2),
IF(ISNUMBER(MATCH(LEFT(BE230,1),Final_Intermediate[Burmese_Consonants],0)),LEFT(BE230,1),
"")))))))))))))))</f>
        <v>#VALUE!</v>
      </c>
      <c r="AH230" t="e">
        <f>IF(AND(OR(BF230="။",BF230="၊"),LEN(BF230)=1),BF230,
IF(ISNUMBER(MATCH(LEFT(BF230,7),Final_modified_Intermediate[Burmese_Consonants],0)),LEFT(BF230,7),
IF(ISNUMBER(MATCH(LEFT(BF230,6),Final_modified_Intermediate[Burmese_Consonants],0)),LEFT(BF230,6),
IF(ISNUMBER(MATCH(LEFT(BF230,5),Final_modified_Intermediate[Burmese_Consonants],0)),LEFT(BF230,5),
IF(ISNUMBER(MATCH(LEFT(BF230,4),Final_modified_Intermediate[Burmese_Consonants],0)),LEFT(BF230,4),
IF(ISNUMBER(MATCH(LEFT(BF230,3),Final_modified_Intermediate[Burmese_Consonants],0)),LEFT(BF230,3),
IF(ISNUMBER(MATCH(LEFT(BF230,2),Final_modified_Intermediate[Burmese_Consonants],0)),LEFT(BF230,2),
IF(ISNUMBER(MATCH(LEFT(BF230,1),Final_modified_Intermediate[Burmese_Consonants],0)),LEFT(BF230,1),
IF(ISNUMBER(MATCH(LEFT(BF230,7),Final_Intermediate[Burmese_Consonants],0)),LEFT(BF230,7),
IF(ISNUMBER(MATCH(LEFT(BF230,6),Final_Intermediate[Burmese_Consonants],0)),LEFT(BF230,6),
IF(ISNUMBER(MATCH(LEFT(BF230,5),Final_Intermediate[Burmese_Consonants],0)),LEFT(BF230,5),
IF(ISNUMBER(MATCH(LEFT(BF230,4),Final_Intermediate[Burmese_Consonants],0)),LEFT(BF230,4),
IF(ISNUMBER(MATCH(LEFT(BF230,3),Final_Intermediate[Burmese_Consonants],0)),LEFT(BF230,3),
IF(ISNUMBER(MATCH(LEFT(BF230,2),Final_Intermediate[Burmese_Consonants],0)),LEFT(BF230,2),
IF(ISNUMBER(MATCH(LEFT(BF230,1),Final_Intermediate[Burmese_Consonants],0)),LEFT(BF230,1),
"")))))))))))))))</f>
        <v>#VALUE!</v>
      </c>
      <c r="AI230" t="e">
        <f>IF(AND(OR(BG230="။",BG230="၊"),LEN(BG230)=1),BG230,
IF(ISNUMBER(MATCH(LEFT(BG230,7),Final_modified_Intermediate[Burmese_Consonants],0)),LEFT(BG230,7),
IF(ISNUMBER(MATCH(LEFT(BG230,6),Final_modified_Intermediate[Burmese_Consonants],0)),LEFT(BG230,6),
IF(ISNUMBER(MATCH(LEFT(BG230,5),Final_modified_Intermediate[Burmese_Consonants],0)),LEFT(BG230,5),
IF(ISNUMBER(MATCH(LEFT(BG230,4),Final_modified_Intermediate[Burmese_Consonants],0)),LEFT(BG230,4),
IF(ISNUMBER(MATCH(LEFT(BG230,3),Final_modified_Intermediate[Burmese_Consonants],0)),LEFT(BG230,3),
IF(ISNUMBER(MATCH(LEFT(BG230,2),Final_modified_Intermediate[Burmese_Consonants],0)),LEFT(BG230,2),
IF(ISNUMBER(MATCH(LEFT(BG230,1),Final_modified_Intermediate[Burmese_Consonants],0)),LEFT(BG230,1),
IF(ISNUMBER(MATCH(LEFT(BG230,7),Final_Intermediate[Burmese_Consonants],0)),LEFT(BG230,7),
IF(ISNUMBER(MATCH(LEFT(BG230,6),Final_Intermediate[Burmese_Consonants],0)),LEFT(BG230,6),
IF(ISNUMBER(MATCH(LEFT(BG230,5),Final_Intermediate[Burmese_Consonants],0)),LEFT(BG230,5),
IF(ISNUMBER(MATCH(LEFT(BG230,4),Final_Intermediate[Burmese_Consonants],0)),LEFT(BG230,4),
IF(ISNUMBER(MATCH(LEFT(BG230,3),Final_Intermediate[Burmese_Consonants],0)),LEFT(BG230,3),
IF(ISNUMBER(MATCH(LEFT(BG230,2),Final_Intermediate[Burmese_Consonants],0)),LEFT(BG230,2),
IF(ISNUMBER(MATCH(LEFT(BG230,1),Final_Intermediate[Burmese_Consonants],0)),LEFT(BG230,1),
"")))))))))))))))</f>
        <v>#VALUE!</v>
      </c>
      <c r="AJ230" t="e">
        <f>IF(AND(OR(BH230="။",BH230="၊"),LEN(BH230)=1),BH230,
IF(ISNUMBER(MATCH(LEFT(BH230,7),Final_modified_Intermediate[Burmese_Consonants],0)),LEFT(BH230,7),
IF(ISNUMBER(MATCH(LEFT(BH230,6),Final_modified_Intermediate[Burmese_Consonants],0)),LEFT(BH230,6),
IF(ISNUMBER(MATCH(LEFT(BH230,5),Final_modified_Intermediate[Burmese_Consonants],0)),LEFT(BH230,5),
IF(ISNUMBER(MATCH(LEFT(BH230,4),Final_modified_Intermediate[Burmese_Consonants],0)),LEFT(BH230,4),
IF(ISNUMBER(MATCH(LEFT(BH230,3),Final_modified_Intermediate[Burmese_Consonants],0)),LEFT(BH230,3),
IF(ISNUMBER(MATCH(LEFT(BH230,2),Final_modified_Intermediate[Burmese_Consonants],0)),LEFT(BH230,2),
IF(ISNUMBER(MATCH(LEFT(BH230,1),Final_modified_Intermediate[Burmese_Consonants],0)),LEFT(BH230,1),
IF(ISNUMBER(MATCH(LEFT(BH230,7),Final_Intermediate[Burmese_Consonants],0)),LEFT(BH230,7),
IF(ISNUMBER(MATCH(LEFT(BH230,6),Final_Intermediate[Burmese_Consonants],0)),LEFT(BH230,6),
IF(ISNUMBER(MATCH(LEFT(BH230,5),Final_Intermediate[Burmese_Consonants],0)),LEFT(BH230,5),
IF(ISNUMBER(MATCH(LEFT(BH230,4),Final_Intermediate[Burmese_Consonants],0)),LEFT(BH230,4),
IF(ISNUMBER(MATCH(LEFT(BH230,3),Final_Intermediate[Burmese_Consonants],0)),LEFT(BH230,3),
IF(ISNUMBER(MATCH(LEFT(BH230,2),Final_Intermediate[Burmese_Consonants],0)),LEFT(BH230,2),
IF(ISNUMBER(MATCH(LEFT(BH230,1),Final_Intermediate[Burmese_Consonants],0)),LEFT(BH230,1),
"")))))))))))))))</f>
        <v>#VALUE!</v>
      </c>
      <c r="AK230" t="e">
        <f>IF(AND(OR(BI230="။",BI230="၊"),LEN(BI230)=1),BI230,
IF(ISNUMBER(MATCH(LEFT(BI230,7),Final_modified_Intermediate[Burmese_Consonants],0)),LEFT(BI230,7),
IF(ISNUMBER(MATCH(LEFT(BI230,6),Final_modified_Intermediate[Burmese_Consonants],0)),LEFT(BI230,6),
IF(ISNUMBER(MATCH(LEFT(BI230,5),Final_modified_Intermediate[Burmese_Consonants],0)),LEFT(BI230,5),
IF(ISNUMBER(MATCH(LEFT(BI230,4),Final_modified_Intermediate[Burmese_Consonants],0)),LEFT(BI230,4),
IF(ISNUMBER(MATCH(LEFT(BI230,3),Final_modified_Intermediate[Burmese_Consonants],0)),LEFT(BI230,3),
IF(ISNUMBER(MATCH(LEFT(BI230,2),Final_modified_Intermediate[Burmese_Consonants],0)),LEFT(BI230,2),
IF(ISNUMBER(MATCH(LEFT(BI230,1),Final_modified_Intermediate[Burmese_Consonants],0)),LEFT(BI230,1),
IF(ISNUMBER(MATCH(LEFT(BI230,7),Final_Intermediate[Burmese_Consonants],0)),LEFT(BI230,7),
IF(ISNUMBER(MATCH(LEFT(BI230,6),Final_Intermediate[Burmese_Consonants],0)),LEFT(BI230,6),
IF(ISNUMBER(MATCH(LEFT(BI230,5),Final_Intermediate[Burmese_Consonants],0)),LEFT(BI230,5),
IF(ISNUMBER(MATCH(LEFT(BI230,4),Final_Intermediate[Burmese_Consonants],0)),LEFT(BI230,4),
IF(ISNUMBER(MATCH(LEFT(BI230,3),Final_Intermediate[Burmese_Consonants],0)),LEFT(BI230,3),
IF(ISNUMBER(MATCH(LEFT(BI230,2),Final_Intermediate[Burmese_Consonants],0)),LEFT(BI230,2),
IF(ISNUMBER(MATCH(LEFT(BI230,1),Final_Intermediate[Burmese_Consonants],0)),LEFT(BI230,1),
"")))))))))))))))</f>
        <v>#VALUE!</v>
      </c>
      <c r="AL230" t="e">
        <f>IF(AND(OR(BJ230="။",BJ230="၊"),LEN(BJ230)=1),BJ230,
IF(ISNUMBER(MATCH(LEFT(BJ230,7),Final_modified_Intermediate[Burmese_Consonants],0)),LEFT(BJ230,7),
IF(ISNUMBER(MATCH(LEFT(BJ230,6),Final_modified_Intermediate[Burmese_Consonants],0)),LEFT(BJ230,6),
IF(ISNUMBER(MATCH(LEFT(BJ230,5),Final_modified_Intermediate[Burmese_Consonants],0)),LEFT(BJ230,5),
IF(ISNUMBER(MATCH(LEFT(BJ230,4),Final_modified_Intermediate[Burmese_Consonants],0)),LEFT(BJ230,4),
IF(ISNUMBER(MATCH(LEFT(BJ230,3),Final_modified_Intermediate[Burmese_Consonants],0)),LEFT(BJ230,3),
IF(ISNUMBER(MATCH(LEFT(BJ230,2),Final_modified_Intermediate[Burmese_Consonants],0)),LEFT(BJ230,2),
IF(ISNUMBER(MATCH(LEFT(BJ230,1),Final_modified_Intermediate[Burmese_Consonants],0)),LEFT(BJ230,1),
IF(ISNUMBER(MATCH(LEFT(BJ230,7),Final_Intermediate[Burmese_Consonants],0)),LEFT(BJ230,7),
IF(ISNUMBER(MATCH(LEFT(BJ230,6),Final_Intermediate[Burmese_Consonants],0)),LEFT(BJ230,6),
IF(ISNUMBER(MATCH(LEFT(BJ230,5),Final_Intermediate[Burmese_Consonants],0)),LEFT(BJ230,5),
IF(ISNUMBER(MATCH(LEFT(BJ230,4),Final_Intermediate[Burmese_Consonants],0)),LEFT(BJ230,4),
IF(ISNUMBER(MATCH(LEFT(BJ230,3),Final_Intermediate[Burmese_Consonants],0)),LEFT(BJ230,3),
IF(ISNUMBER(MATCH(LEFT(BJ230,2),Final_Intermediate[Burmese_Consonants],0)),LEFT(BJ230,2),
IF(ISNUMBER(MATCH(LEFT(BJ230,1),Final_Intermediate[Burmese_Consonants],0)),LEFT(BJ230,1),
"")))))))))))))))</f>
        <v>#VALUE!</v>
      </c>
      <c r="AN230" t="e">
        <f>Compiler_Burmese[[#This Row],[Sr. No.]]</f>
        <v>#REF!</v>
      </c>
      <c r="AO23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0" t="e">
        <f>[2]!Vocabulary_Burmese[[#This Row],[Sr. No.]]</f>
        <v>#REF!</v>
      </c>
      <c r="BA230" t="e">
        <f>IF(Raw_data_N2_Kanji[[#This Row],[Categorie]]&lt;&gt;"","",
IF(ISNUMBER(MATCH(V,Special_list[Burmese word],0)),"",
SUBSTITUTE(Raw_data_N2_Kanji[[#This Row],[Raw]]," ","")))</f>
        <v>#VALUE!</v>
      </c>
      <c r="BB230" t="e">
        <f>RIGHT(Segregate18[[#This Row],[UPGRADE]],LEN(Segregate18[[#This Row],[UPGRADE]])-LEN(Compiler_Burmese[[#This Row],[1]]))</f>
        <v>#VALUE!</v>
      </c>
      <c r="BC230" t="e">
        <f>RIGHT(Segregate18[[#This Row],[11]],LEN(Segregate18[[#This Row],[11]])-LEN(Compiler_Burmese[[#This Row],[2]]))</f>
        <v>#VALUE!</v>
      </c>
      <c r="BD230" t="e">
        <f>RIGHT(Segregate18[[#This Row],[21]],LEN(Segregate18[[#This Row],[21]])-LEN(Compiler_Burmese[[#This Row],[3]]))</f>
        <v>#VALUE!</v>
      </c>
      <c r="BE230" t="e">
        <f>RIGHT(Segregate18[[#This Row],[31]],LEN(Segregate18[[#This Row],[31]])-LEN(Compiler_Burmese[[#This Row],[4]]))</f>
        <v>#VALUE!</v>
      </c>
      <c r="BF230" t="e">
        <f>RIGHT(Segregate18[[#This Row],[41]],LEN(Segregate18[[#This Row],[41]])-LEN(Compiler_Burmese[[#This Row],[5]]))</f>
        <v>#VALUE!</v>
      </c>
      <c r="BG230" t="e">
        <f>RIGHT(Segregate18[[#This Row],[51]],LEN(Segregate18[[#This Row],[51]])-LEN(Compiler_Burmese[[#This Row],[6]]))</f>
        <v>#VALUE!</v>
      </c>
      <c r="BH230" t="e">
        <f>RIGHT(Segregate18[[#This Row],[61]],LEN(Segregate18[[#This Row],[61]])-LEN(Compiler_Burmese[[#This Row],[7]]))</f>
        <v>#VALUE!</v>
      </c>
      <c r="BI230" t="e">
        <f>RIGHT(Segregate18[[#This Row],[71]],LEN(Segregate18[[#This Row],[71]])-LEN(Compiler_Burmese[[#This Row],[8]]))</f>
        <v>#VALUE!</v>
      </c>
      <c r="BJ230" t="e">
        <f>RIGHT(Segregate18[[#This Row],[81]],LEN(Segregate18[[#This Row],[81]])-LEN(Compiler_Burmese[[#This Row],[9]]))</f>
        <v>#VALUE!</v>
      </c>
    </row>
    <row r="231" spans="25:62" ht="15" customHeight="1" x14ac:dyDescent="0.3">
      <c r="Y231" t="e">
        <f>Segregate18[[#This Row],[Sr. No.]]</f>
        <v>#REF!</v>
      </c>
      <c r="Z231" t="e">
        <f>IF(AND(OR(BA231="။",BA231="၊"),LEN(BA231)=1),BA231,
IF(ISNUMBER(MATCH(LEFT(BA231,7),Final_modified_Intermediate[Burmese_Consonants],0)),LEFT(BA231,7),
IF(ISNUMBER(MATCH(LEFT(BA231,6),Final_modified_Intermediate[Burmese_Consonants],0)),LEFT(BA231,6),
IF(ISNUMBER(MATCH(LEFT(BA231,5),Final_modified_Intermediate[Burmese_Consonants],0)),LEFT(BA231,5),
IF(ISNUMBER(MATCH(LEFT(BA231,4),Final_modified_Intermediate[Burmese_Consonants],0)),LEFT(BA231,4),
IF(ISNUMBER(MATCH(LEFT(BA231,3),Final_modified_Intermediate[Burmese_Consonants],0)),LEFT(BA231,3),
IF(ISNUMBER(MATCH(LEFT(BA231,2),Final_modified_Intermediate[Burmese_Consonants],0)),LEFT(BA231,2),
IF(ISNUMBER(MATCH(LEFT(BA231,1),Final_modified_Intermediate[Burmese_Consonants],0)),LEFT(BA231,1),
IF(ISNUMBER(MATCH(LEFT(BA231,7),Final_Intermediate[Burmese_Consonants],0)),LEFT(BA231,7),
IF(ISNUMBER(MATCH(LEFT(BA231,6),Final_Intermediate[Burmese_Consonants],0)),LEFT(BA231,6),
IF(ISNUMBER(MATCH(LEFT(BA231,5),Final_Intermediate[Burmese_Consonants],0)),LEFT(BA231,5),
IF(ISNUMBER(MATCH(LEFT(BA231,4),Final_Intermediate[Burmese_Consonants],0)),LEFT(BA231,4),
IF(ISNUMBER(MATCH(LEFT(BA231,3),Final_Intermediate[Burmese_Consonants],0)),LEFT(BA231,3),
IF(ISNUMBER(MATCH(LEFT(BA231,2),Final_Intermediate[Burmese_Consonants],0)),LEFT(BA231,2),
IF(ISNUMBER(MATCH(LEFT(BA231,1),Final_Intermediate[Burmese_Consonants],0)),LEFT(BA231,1),
"")))))))))))))))</f>
        <v>#VALUE!</v>
      </c>
      <c r="AA23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1" t="e">
        <f>IF(AND(OR(BB231="။",BB231="၊"),LEN(BB231)=1),BB231,
IF(ISNUMBER(MATCH(LEFT(BB231,7),Final_modified_Intermediate[Burmese_Consonants],0)),LEFT(BB231,7),
IF(ISNUMBER(MATCH(LEFT(BB231,6),Final_modified_Intermediate[Burmese_Consonants],0)),LEFT(BB231,6),
IF(ISNUMBER(MATCH(LEFT(BB231,5),Final_modified_Intermediate[Burmese_Consonants],0)),LEFT(BB231,5),
IF(ISNUMBER(MATCH(LEFT(BB231,4),Final_modified_Intermediate[Burmese_Consonants],0)),LEFT(BB231,4),
IF(ISNUMBER(MATCH(LEFT(BB231,3),Final_modified_Intermediate[Burmese_Consonants],0)),LEFT(BB231,3),
IF(ISNUMBER(MATCH(LEFT(BB231,2),Final_modified_Intermediate[Burmese_Consonants],0)),LEFT(BB231,2),
IF(ISNUMBER(MATCH(LEFT(BB231,1),Final_modified_Intermediate[Burmese_Consonants],0)),LEFT(BB231,1),
IF(ISNUMBER(MATCH(LEFT(BB231,7),Final_Intermediate[Burmese_Consonants],0)),LEFT(BB231,7),
IF(ISNUMBER(MATCH(LEFT(BB231,6),Final_Intermediate[Burmese_Consonants],0)),LEFT(BB231,6),
IF(ISNUMBER(MATCH(LEFT(BB231,5),Final_Intermediate[Burmese_Consonants],0)),LEFT(BB231,5),
IF(ISNUMBER(MATCH(LEFT(BB231,4),Final_Intermediate[Burmese_Consonants],0)),LEFT(BB231,4),
IF(ISNUMBER(MATCH(LEFT(BB231,3),Final_Intermediate[Burmese_Consonants],0)),LEFT(BB231,3),
IF(ISNUMBER(MATCH(LEFT(BB231,2),Final_Intermediate[Burmese_Consonants],0)),LEFT(BB231,2),
IF(ISNUMBER(MATCH(LEFT(BB231,1),Final_Intermediate[Burmese_Consonants],0)),LEFT(BB231,1),
"")))))))))))))))</f>
        <v>#VALUE!</v>
      </c>
      <c r="AC23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1" t="e">
        <f>IF(AND(OR(BC231="။",BC231="၊"),LEN(BC231)=1),BC231,
IF(ISNUMBER(MATCH(LEFT(BC231,7),Final_modified_Intermediate[Burmese_Consonants],0)),LEFT(BC231,7),
IF(ISNUMBER(MATCH(LEFT(BC231,6),Final_modified_Intermediate[Burmese_Consonants],0)),LEFT(BC231,6),
IF(ISNUMBER(MATCH(LEFT(BC231,5),Final_modified_Intermediate[Burmese_Consonants],0)),LEFT(BC231,5),
IF(ISNUMBER(MATCH(LEFT(BC231,4),Final_modified_Intermediate[Burmese_Consonants],0)),LEFT(BC231,4),
IF(ISNUMBER(MATCH(LEFT(BC231,3),Final_modified_Intermediate[Burmese_Consonants],0)),LEFT(BC231,3),
IF(ISNUMBER(MATCH(LEFT(BC231,2),Final_modified_Intermediate[Burmese_Consonants],0)),LEFT(BC231,2),
IF(ISNUMBER(MATCH(LEFT(BC231,1),Final_modified_Intermediate[Burmese_Consonants],0)),LEFT(BC231,1),
IF(ISNUMBER(MATCH(LEFT(BC231,7),Final_Intermediate[Burmese_Consonants],0)),LEFT(BC231,7),
IF(ISNUMBER(MATCH(LEFT(BC231,6),Final_Intermediate[Burmese_Consonants],0)),LEFT(BC231,6),
IF(ISNUMBER(MATCH(LEFT(BC231,5),Final_Intermediate[Burmese_Consonants],0)),LEFT(BC231,5),
IF(ISNUMBER(MATCH(LEFT(BC231,4),Final_Intermediate[Burmese_Consonants],0)),LEFT(BC231,4),
IF(ISNUMBER(MATCH(LEFT(BC231,3),Final_Intermediate[Burmese_Consonants],0)),LEFT(BC231,3),
IF(ISNUMBER(MATCH(LEFT(BC231,2),Final_Intermediate[Burmese_Consonants],0)),LEFT(BC231,2),
IF(ISNUMBER(MATCH(LEFT(BC231,1),Final_Intermediate[Burmese_Consonants],0)),LEFT(BC231,1),
"")))))))))))))))</f>
        <v>#VALUE!</v>
      </c>
      <c r="AE23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1" t="e">
        <f>IF(AND(OR(BD231="။",BD231="၊"),LEN(BD231)=1),BD231,
IF(ISNUMBER(MATCH(LEFT(BD231,7),Final_modified_Intermediate[Burmese_Consonants],0)),LEFT(BD231,7),
IF(ISNUMBER(MATCH(LEFT(BD231,6),Final_modified_Intermediate[Burmese_Consonants],0)),LEFT(BD231,6),
IF(ISNUMBER(MATCH(LEFT(BD231,5),Final_modified_Intermediate[Burmese_Consonants],0)),LEFT(BD231,5),
IF(ISNUMBER(MATCH(LEFT(BD231,4),Final_modified_Intermediate[Burmese_Consonants],0)),LEFT(BD231,4),
IF(ISNUMBER(MATCH(LEFT(BD231,3),Final_modified_Intermediate[Burmese_Consonants],0)),LEFT(BD231,3),
IF(ISNUMBER(MATCH(LEFT(BD231,2),Final_modified_Intermediate[Burmese_Consonants],0)),LEFT(BD231,2),
IF(ISNUMBER(MATCH(LEFT(BD231,1),Final_modified_Intermediate[Burmese_Consonants],0)),LEFT(BD231,1),
IF(ISNUMBER(MATCH(LEFT(BD231,7),Final_Intermediate[Burmese_Consonants],0)),LEFT(BD231,7),
IF(ISNUMBER(MATCH(LEFT(BD231,6),Final_Intermediate[Burmese_Consonants],0)),LEFT(BD231,6),
IF(ISNUMBER(MATCH(LEFT(BD231,5),Final_Intermediate[Burmese_Consonants],0)),LEFT(BD231,5),
IF(ISNUMBER(MATCH(LEFT(BD231,4),Final_Intermediate[Burmese_Consonants],0)),LEFT(BD231,4),
IF(ISNUMBER(MATCH(LEFT(BD231,3),Final_Intermediate[Burmese_Consonants],0)),LEFT(BD231,3),
IF(ISNUMBER(MATCH(LEFT(BD231,2),Final_Intermediate[Burmese_Consonants],0)),LEFT(BD231,2),
IF(ISNUMBER(MATCH(LEFT(BD231,1),Final_Intermediate[Burmese_Consonants],0)),LEFT(BD231,1),
"")))))))))))))))</f>
        <v>#VALUE!</v>
      </c>
      <c r="AG231" t="e">
        <f>IF(AND(OR(BE231="။",BE231="၊"),LEN(BE231)=1),BE231,
IF(ISNUMBER(MATCH(LEFT(BE231,7),Final_modified_Intermediate[Burmese_Consonants],0)),LEFT(BE231,7),
IF(ISNUMBER(MATCH(LEFT(BE231,6),Final_modified_Intermediate[Burmese_Consonants],0)),LEFT(BE231,6),
IF(ISNUMBER(MATCH(LEFT(BE231,5),Final_modified_Intermediate[Burmese_Consonants],0)),LEFT(BE231,5),
IF(ISNUMBER(MATCH(LEFT(BE231,4),Final_modified_Intermediate[Burmese_Consonants],0)),LEFT(BE231,4),
IF(ISNUMBER(MATCH(LEFT(BE231,3),Final_modified_Intermediate[Burmese_Consonants],0)),LEFT(BE231,3),
IF(ISNUMBER(MATCH(LEFT(BE231,2),Final_modified_Intermediate[Burmese_Consonants],0)),LEFT(BE231,2),
IF(ISNUMBER(MATCH(LEFT(BE231,1),Final_modified_Intermediate[Burmese_Consonants],0)),LEFT(BE231,1),
IF(ISNUMBER(MATCH(LEFT(BE231,7),Final_Intermediate[Burmese_Consonants],0)),LEFT(BE231,7),
IF(ISNUMBER(MATCH(LEFT(BE231,6),Final_Intermediate[Burmese_Consonants],0)),LEFT(BE231,6),
IF(ISNUMBER(MATCH(LEFT(BE231,5),Final_Intermediate[Burmese_Consonants],0)),LEFT(BE231,5),
IF(ISNUMBER(MATCH(LEFT(BE231,4),Final_Intermediate[Burmese_Consonants],0)),LEFT(BE231,4),
IF(ISNUMBER(MATCH(LEFT(BE231,3),Final_Intermediate[Burmese_Consonants],0)),LEFT(BE231,3),
IF(ISNUMBER(MATCH(LEFT(BE231,2),Final_Intermediate[Burmese_Consonants],0)),LEFT(BE231,2),
IF(ISNUMBER(MATCH(LEFT(BE231,1),Final_Intermediate[Burmese_Consonants],0)),LEFT(BE231,1),
"")))))))))))))))</f>
        <v>#VALUE!</v>
      </c>
      <c r="AH231" t="e">
        <f>IF(AND(OR(BF231="။",BF231="၊"),LEN(BF231)=1),BF231,
IF(ISNUMBER(MATCH(LEFT(BF231,7),Final_modified_Intermediate[Burmese_Consonants],0)),LEFT(BF231,7),
IF(ISNUMBER(MATCH(LEFT(BF231,6),Final_modified_Intermediate[Burmese_Consonants],0)),LEFT(BF231,6),
IF(ISNUMBER(MATCH(LEFT(BF231,5),Final_modified_Intermediate[Burmese_Consonants],0)),LEFT(BF231,5),
IF(ISNUMBER(MATCH(LEFT(BF231,4),Final_modified_Intermediate[Burmese_Consonants],0)),LEFT(BF231,4),
IF(ISNUMBER(MATCH(LEFT(BF231,3),Final_modified_Intermediate[Burmese_Consonants],0)),LEFT(BF231,3),
IF(ISNUMBER(MATCH(LEFT(BF231,2),Final_modified_Intermediate[Burmese_Consonants],0)),LEFT(BF231,2),
IF(ISNUMBER(MATCH(LEFT(BF231,1),Final_modified_Intermediate[Burmese_Consonants],0)),LEFT(BF231,1),
IF(ISNUMBER(MATCH(LEFT(BF231,7),Final_Intermediate[Burmese_Consonants],0)),LEFT(BF231,7),
IF(ISNUMBER(MATCH(LEFT(BF231,6),Final_Intermediate[Burmese_Consonants],0)),LEFT(BF231,6),
IF(ISNUMBER(MATCH(LEFT(BF231,5),Final_Intermediate[Burmese_Consonants],0)),LEFT(BF231,5),
IF(ISNUMBER(MATCH(LEFT(BF231,4),Final_Intermediate[Burmese_Consonants],0)),LEFT(BF231,4),
IF(ISNUMBER(MATCH(LEFT(BF231,3),Final_Intermediate[Burmese_Consonants],0)),LEFT(BF231,3),
IF(ISNUMBER(MATCH(LEFT(BF231,2),Final_Intermediate[Burmese_Consonants],0)),LEFT(BF231,2),
IF(ISNUMBER(MATCH(LEFT(BF231,1),Final_Intermediate[Burmese_Consonants],0)),LEFT(BF231,1),
"")))))))))))))))</f>
        <v>#VALUE!</v>
      </c>
      <c r="AI231" t="e">
        <f>IF(AND(OR(BG231="။",BG231="၊"),LEN(BG231)=1),BG231,
IF(ISNUMBER(MATCH(LEFT(BG231,7),Final_modified_Intermediate[Burmese_Consonants],0)),LEFT(BG231,7),
IF(ISNUMBER(MATCH(LEFT(BG231,6),Final_modified_Intermediate[Burmese_Consonants],0)),LEFT(BG231,6),
IF(ISNUMBER(MATCH(LEFT(BG231,5),Final_modified_Intermediate[Burmese_Consonants],0)),LEFT(BG231,5),
IF(ISNUMBER(MATCH(LEFT(BG231,4),Final_modified_Intermediate[Burmese_Consonants],0)),LEFT(BG231,4),
IF(ISNUMBER(MATCH(LEFT(BG231,3),Final_modified_Intermediate[Burmese_Consonants],0)),LEFT(BG231,3),
IF(ISNUMBER(MATCH(LEFT(BG231,2),Final_modified_Intermediate[Burmese_Consonants],0)),LEFT(BG231,2),
IF(ISNUMBER(MATCH(LEFT(BG231,1),Final_modified_Intermediate[Burmese_Consonants],0)),LEFT(BG231,1),
IF(ISNUMBER(MATCH(LEFT(BG231,7),Final_Intermediate[Burmese_Consonants],0)),LEFT(BG231,7),
IF(ISNUMBER(MATCH(LEFT(BG231,6),Final_Intermediate[Burmese_Consonants],0)),LEFT(BG231,6),
IF(ISNUMBER(MATCH(LEFT(BG231,5),Final_Intermediate[Burmese_Consonants],0)),LEFT(BG231,5),
IF(ISNUMBER(MATCH(LEFT(BG231,4),Final_Intermediate[Burmese_Consonants],0)),LEFT(BG231,4),
IF(ISNUMBER(MATCH(LEFT(BG231,3),Final_Intermediate[Burmese_Consonants],0)),LEFT(BG231,3),
IF(ISNUMBER(MATCH(LEFT(BG231,2),Final_Intermediate[Burmese_Consonants],0)),LEFT(BG231,2),
IF(ISNUMBER(MATCH(LEFT(BG231,1),Final_Intermediate[Burmese_Consonants],0)),LEFT(BG231,1),
"")))))))))))))))</f>
        <v>#VALUE!</v>
      </c>
      <c r="AJ231" t="e">
        <f>IF(AND(OR(BH231="။",BH231="၊"),LEN(BH231)=1),BH231,
IF(ISNUMBER(MATCH(LEFT(BH231,7),Final_modified_Intermediate[Burmese_Consonants],0)),LEFT(BH231,7),
IF(ISNUMBER(MATCH(LEFT(BH231,6),Final_modified_Intermediate[Burmese_Consonants],0)),LEFT(BH231,6),
IF(ISNUMBER(MATCH(LEFT(BH231,5),Final_modified_Intermediate[Burmese_Consonants],0)),LEFT(BH231,5),
IF(ISNUMBER(MATCH(LEFT(BH231,4),Final_modified_Intermediate[Burmese_Consonants],0)),LEFT(BH231,4),
IF(ISNUMBER(MATCH(LEFT(BH231,3),Final_modified_Intermediate[Burmese_Consonants],0)),LEFT(BH231,3),
IF(ISNUMBER(MATCH(LEFT(BH231,2),Final_modified_Intermediate[Burmese_Consonants],0)),LEFT(BH231,2),
IF(ISNUMBER(MATCH(LEFT(BH231,1),Final_modified_Intermediate[Burmese_Consonants],0)),LEFT(BH231,1),
IF(ISNUMBER(MATCH(LEFT(BH231,7),Final_Intermediate[Burmese_Consonants],0)),LEFT(BH231,7),
IF(ISNUMBER(MATCH(LEFT(BH231,6),Final_Intermediate[Burmese_Consonants],0)),LEFT(BH231,6),
IF(ISNUMBER(MATCH(LEFT(BH231,5),Final_Intermediate[Burmese_Consonants],0)),LEFT(BH231,5),
IF(ISNUMBER(MATCH(LEFT(BH231,4),Final_Intermediate[Burmese_Consonants],0)),LEFT(BH231,4),
IF(ISNUMBER(MATCH(LEFT(BH231,3),Final_Intermediate[Burmese_Consonants],0)),LEFT(BH231,3),
IF(ISNUMBER(MATCH(LEFT(BH231,2),Final_Intermediate[Burmese_Consonants],0)),LEFT(BH231,2),
IF(ISNUMBER(MATCH(LEFT(BH231,1),Final_Intermediate[Burmese_Consonants],0)),LEFT(BH231,1),
"")))))))))))))))</f>
        <v>#VALUE!</v>
      </c>
      <c r="AK231" t="e">
        <f>IF(AND(OR(BI231="။",BI231="၊"),LEN(BI231)=1),BI231,
IF(ISNUMBER(MATCH(LEFT(BI231,7),Final_modified_Intermediate[Burmese_Consonants],0)),LEFT(BI231,7),
IF(ISNUMBER(MATCH(LEFT(BI231,6),Final_modified_Intermediate[Burmese_Consonants],0)),LEFT(BI231,6),
IF(ISNUMBER(MATCH(LEFT(BI231,5),Final_modified_Intermediate[Burmese_Consonants],0)),LEFT(BI231,5),
IF(ISNUMBER(MATCH(LEFT(BI231,4),Final_modified_Intermediate[Burmese_Consonants],0)),LEFT(BI231,4),
IF(ISNUMBER(MATCH(LEFT(BI231,3),Final_modified_Intermediate[Burmese_Consonants],0)),LEFT(BI231,3),
IF(ISNUMBER(MATCH(LEFT(BI231,2),Final_modified_Intermediate[Burmese_Consonants],0)),LEFT(BI231,2),
IF(ISNUMBER(MATCH(LEFT(BI231,1),Final_modified_Intermediate[Burmese_Consonants],0)),LEFT(BI231,1),
IF(ISNUMBER(MATCH(LEFT(BI231,7),Final_Intermediate[Burmese_Consonants],0)),LEFT(BI231,7),
IF(ISNUMBER(MATCH(LEFT(BI231,6),Final_Intermediate[Burmese_Consonants],0)),LEFT(BI231,6),
IF(ISNUMBER(MATCH(LEFT(BI231,5),Final_Intermediate[Burmese_Consonants],0)),LEFT(BI231,5),
IF(ISNUMBER(MATCH(LEFT(BI231,4),Final_Intermediate[Burmese_Consonants],0)),LEFT(BI231,4),
IF(ISNUMBER(MATCH(LEFT(BI231,3),Final_Intermediate[Burmese_Consonants],0)),LEFT(BI231,3),
IF(ISNUMBER(MATCH(LEFT(BI231,2),Final_Intermediate[Burmese_Consonants],0)),LEFT(BI231,2),
IF(ISNUMBER(MATCH(LEFT(BI231,1),Final_Intermediate[Burmese_Consonants],0)),LEFT(BI231,1),
"")))))))))))))))</f>
        <v>#VALUE!</v>
      </c>
      <c r="AL231" t="e">
        <f>IF(AND(OR(BJ231="။",BJ231="၊"),LEN(BJ231)=1),BJ231,
IF(ISNUMBER(MATCH(LEFT(BJ231,7),Final_modified_Intermediate[Burmese_Consonants],0)),LEFT(BJ231,7),
IF(ISNUMBER(MATCH(LEFT(BJ231,6),Final_modified_Intermediate[Burmese_Consonants],0)),LEFT(BJ231,6),
IF(ISNUMBER(MATCH(LEFT(BJ231,5),Final_modified_Intermediate[Burmese_Consonants],0)),LEFT(BJ231,5),
IF(ISNUMBER(MATCH(LEFT(BJ231,4),Final_modified_Intermediate[Burmese_Consonants],0)),LEFT(BJ231,4),
IF(ISNUMBER(MATCH(LEFT(BJ231,3),Final_modified_Intermediate[Burmese_Consonants],0)),LEFT(BJ231,3),
IF(ISNUMBER(MATCH(LEFT(BJ231,2),Final_modified_Intermediate[Burmese_Consonants],0)),LEFT(BJ231,2),
IF(ISNUMBER(MATCH(LEFT(BJ231,1),Final_modified_Intermediate[Burmese_Consonants],0)),LEFT(BJ231,1),
IF(ISNUMBER(MATCH(LEFT(BJ231,7),Final_Intermediate[Burmese_Consonants],0)),LEFT(BJ231,7),
IF(ISNUMBER(MATCH(LEFT(BJ231,6),Final_Intermediate[Burmese_Consonants],0)),LEFT(BJ231,6),
IF(ISNUMBER(MATCH(LEFT(BJ231,5),Final_Intermediate[Burmese_Consonants],0)),LEFT(BJ231,5),
IF(ISNUMBER(MATCH(LEFT(BJ231,4),Final_Intermediate[Burmese_Consonants],0)),LEFT(BJ231,4),
IF(ISNUMBER(MATCH(LEFT(BJ231,3),Final_Intermediate[Burmese_Consonants],0)),LEFT(BJ231,3),
IF(ISNUMBER(MATCH(LEFT(BJ231,2),Final_Intermediate[Burmese_Consonants],0)),LEFT(BJ231,2),
IF(ISNUMBER(MATCH(LEFT(BJ231,1),Final_Intermediate[Burmese_Consonants],0)),LEFT(BJ231,1),
"")))))))))))))))</f>
        <v>#VALUE!</v>
      </c>
      <c r="AN231" t="e">
        <f>Compiler_Burmese[[#This Row],[Sr. No.]]</f>
        <v>#REF!</v>
      </c>
      <c r="AO23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1" t="e">
        <f>[2]!Vocabulary_Burmese[[#This Row],[Sr. No.]]</f>
        <v>#REF!</v>
      </c>
      <c r="BA231" t="e">
        <f>IF(Raw_data_N2_Kanji[[#This Row],[Categorie]]&lt;&gt;"","",
IF(ISNUMBER(MATCH(V,Special_list[Burmese word],0)),"",
SUBSTITUTE(Raw_data_N2_Kanji[[#This Row],[Raw]]," ","")))</f>
        <v>#VALUE!</v>
      </c>
      <c r="BB231" t="e">
        <f>RIGHT(Segregate18[[#This Row],[UPGRADE]],LEN(Segregate18[[#This Row],[UPGRADE]])-LEN(Compiler_Burmese[[#This Row],[1]]))</f>
        <v>#VALUE!</v>
      </c>
      <c r="BC231" t="e">
        <f>RIGHT(Segregate18[[#This Row],[11]],LEN(Segregate18[[#This Row],[11]])-LEN(Compiler_Burmese[[#This Row],[2]]))</f>
        <v>#VALUE!</v>
      </c>
      <c r="BD231" t="e">
        <f>RIGHT(Segregate18[[#This Row],[21]],LEN(Segregate18[[#This Row],[21]])-LEN(Compiler_Burmese[[#This Row],[3]]))</f>
        <v>#VALUE!</v>
      </c>
      <c r="BE231" t="e">
        <f>RIGHT(Segregate18[[#This Row],[31]],LEN(Segregate18[[#This Row],[31]])-LEN(Compiler_Burmese[[#This Row],[4]]))</f>
        <v>#VALUE!</v>
      </c>
      <c r="BF231" t="e">
        <f>RIGHT(Segregate18[[#This Row],[41]],LEN(Segregate18[[#This Row],[41]])-LEN(Compiler_Burmese[[#This Row],[5]]))</f>
        <v>#VALUE!</v>
      </c>
      <c r="BG231" t="e">
        <f>RIGHT(Segregate18[[#This Row],[51]],LEN(Segregate18[[#This Row],[51]])-LEN(Compiler_Burmese[[#This Row],[6]]))</f>
        <v>#VALUE!</v>
      </c>
      <c r="BH231" t="e">
        <f>RIGHT(Segregate18[[#This Row],[61]],LEN(Segregate18[[#This Row],[61]])-LEN(Compiler_Burmese[[#This Row],[7]]))</f>
        <v>#VALUE!</v>
      </c>
      <c r="BI231" t="e">
        <f>RIGHT(Segregate18[[#This Row],[71]],LEN(Segregate18[[#This Row],[71]])-LEN(Compiler_Burmese[[#This Row],[8]]))</f>
        <v>#VALUE!</v>
      </c>
      <c r="BJ231" t="e">
        <f>RIGHT(Segregate18[[#This Row],[81]],LEN(Segregate18[[#This Row],[81]])-LEN(Compiler_Burmese[[#This Row],[9]]))</f>
        <v>#VALUE!</v>
      </c>
    </row>
    <row r="232" spans="25:62" ht="15" customHeight="1" x14ac:dyDescent="0.3">
      <c r="Y232" t="e">
        <f>Segregate18[[#This Row],[Sr. No.]]</f>
        <v>#REF!</v>
      </c>
      <c r="Z232" t="e">
        <f>IF(AND(OR(BA232="။",BA232="၊"),LEN(BA232)=1),BA232,
IF(ISNUMBER(MATCH(LEFT(BA232,7),Final_modified_Intermediate[Burmese_Consonants],0)),LEFT(BA232,7),
IF(ISNUMBER(MATCH(LEFT(BA232,6),Final_modified_Intermediate[Burmese_Consonants],0)),LEFT(BA232,6),
IF(ISNUMBER(MATCH(LEFT(BA232,5),Final_modified_Intermediate[Burmese_Consonants],0)),LEFT(BA232,5),
IF(ISNUMBER(MATCH(LEFT(BA232,4),Final_modified_Intermediate[Burmese_Consonants],0)),LEFT(BA232,4),
IF(ISNUMBER(MATCH(LEFT(BA232,3),Final_modified_Intermediate[Burmese_Consonants],0)),LEFT(BA232,3),
IF(ISNUMBER(MATCH(LEFT(BA232,2),Final_modified_Intermediate[Burmese_Consonants],0)),LEFT(BA232,2),
IF(ISNUMBER(MATCH(LEFT(BA232,1),Final_modified_Intermediate[Burmese_Consonants],0)),LEFT(BA232,1),
IF(ISNUMBER(MATCH(LEFT(BA232,7),Final_Intermediate[Burmese_Consonants],0)),LEFT(BA232,7),
IF(ISNUMBER(MATCH(LEFT(BA232,6),Final_Intermediate[Burmese_Consonants],0)),LEFT(BA232,6),
IF(ISNUMBER(MATCH(LEFT(BA232,5),Final_Intermediate[Burmese_Consonants],0)),LEFT(BA232,5),
IF(ISNUMBER(MATCH(LEFT(BA232,4),Final_Intermediate[Burmese_Consonants],0)),LEFT(BA232,4),
IF(ISNUMBER(MATCH(LEFT(BA232,3),Final_Intermediate[Burmese_Consonants],0)),LEFT(BA232,3),
IF(ISNUMBER(MATCH(LEFT(BA232,2),Final_Intermediate[Burmese_Consonants],0)),LEFT(BA232,2),
IF(ISNUMBER(MATCH(LEFT(BA232,1),Final_Intermediate[Burmese_Consonants],0)),LEFT(BA232,1),
"")))))))))))))))</f>
        <v>#VALUE!</v>
      </c>
      <c r="AA23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2" t="e">
        <f>IF(AND(OR(BB232="။",BB232="၊"),LEN(BB232)=1),BB232,
IF(ISNUMBER(MATCH(LEFT(BB232,7),Final_modified_Intermediate[Burmese_Consonants],0)),LEFT(BB232,7),
IF(ISNUMBER(MATCH(LEFT(BB232,6),Final_modified_Intermediate[Burmese_Consonants],0)),LEFT(BB232,6),
IF(ISNUMBER(MATCH(LEFT(BB232,5),Final_modified_Intermediate[Burmese_Consonants],0)),LEFT(BB232,5),
IF(ISNUMBER(MATCH(LEFT(BB232,4),Final_modified_Intermediate[Burmese_Consonants],0)),LEFT(BB232,4),
IF(ISNUMBER(MATCH(LEFT(BB232,3),Final_modified_Intermediate[Burmese_Consonants],0)),LEFT(BB232,3),
IF(ISNUMBER(MATCH(LEFT(BB232,2),Final_modified_Intermediate[Burmese_Consonants],0)),LEFT(BB232,2),
IF(ISNUMBER(MATCH(LEFT(BB232,1),Final_modified_Intermediate[Burmese_Consonants],0)),LEFT(BB232,1),
IF(ISNUMBER(MATCH(LEFT(BB232,7),Final_Intermediate[Burmese_Consonants],0)),LEFT(BB232,7),
IF(ISNUMBER(MATCH(LEFT(BB232,6),Final_Intermediate[Burmese_Consonants],0)),LEFT(BB232,6),
IF(ISNUMBER(MATCH(LEFT(BB232,5),Final_Intermediate[Burmese_Consonants],0)),LEFT(BB232,5),
IF(ISNUMBER(MATCH(LEFT(BB232,4),Final_Intermediate[Burmese_Consonants],0)),LEFT(BB232,4),
IF(ISNUMBER(MATCH(LEFT(BB232,3),Final_Intermediate[Burmese_Consonants],0)),LEFT(BB232,3),
IF(ISNUMBER(MATCH(LEFT(BB232,2),Final_Intermediate[Burmese_Consonants],0)),LEFT(BB232,2),
IF(ISNUMBER(MATCH(LEFT(BB232,1),Final_Intermediate[Burmese_Consonants],0)),LEFT(BB232,1),
"")))))))))))))))</f>
        <v>#VALUE!</v>
      </c>
      <c r="AC23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2" t="e">
        <f>IF(AND(OR(BC232="။",BC232="၊"),LEN(BC232)=1),BC232,
IF(ISNUMBER(MATCH(LEFT(BC232,7),Final_modified_Intermediate[Burmese_Consonants],0)),LEFT(BC232,7),
IF(ISNUMBER(MATCH(LEFT(BC232,6),Final_modified_Intermediate[Burmese_Consonants],0)),LEFT(BC232,6),
IF(ISNUMBER(MATCH(LEFT(BC232,5),Final_modified_Intermediate[Burmese_Consonants],0)),LEFT(BC232,5),
IF(ISNUMBER(MATCH(LEFT(BC232,4),Final_modified_Intermediate[Burmese_Consonants],0)),LEFT(BC232,4),
IF(ISNUMBER(MATCH(LEFT(BC232,3),Final_modified_Intermediate[Burmese_Consonants],0)),LEFT(BC232,3),
IF(ISNUMBER(MATCH(LEFT(BC232,2),Final_modified_Intermediate[Burmese_Consonants],0)),LEFT(BC232,2),
IF(ISNUMBER(MATCH(LEFT(BC232,1),Final_modified_Intermediate[Burmese_Consonants],0)),LEFT(BC232,1),
IF(ISNUMBER(MATCH(LEFT(BC232,7),Final_Intermediate[Burmese_Consonants],0)),LEFT(BC232,7),
IF(ISNUMBER(MATCH(LEFT(BC232,6),Final_Intermediate[Burmese_Consonants],0)),LEFT(BC232,6),
IF(ISNUMBER(MATCH(LEFT(BC232,5),Final_Intermediate[Burmese_Consonants],0)),LEFT(BC232,5),
IF(ISNUMBER(MATCH(LEFT(BC232,4),Final_Intermediate[Burmese_Consonants],0)),LEFT(BC232,4),
IF(ISNUMBER(MATCH(LEFT(BC232,3),Final_Intermediate[Burmese_Consonants],0)),LEFT(BC232,3),
IF(ISNUMBER(MATCH(LEFT(BC232,2),Final_Intermediate[Burmese_Consonants],0)),LEFT(BC232,2),
IF(ISNUMBER(MATCH(LEFT(BC232,1),Final_Intermediate[Burmese_Consonants],0)),LEFT(BC232,1),
"")))))))))))))))</f>
        <v>#VALUE!</v>
      </c>
      <c r="AE23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2" t="e">
        <f>IF(AND(OR(BD232="။",BD232="၊"),LEN(BD232)=1),BD232,
IF(ISNUMBER(MATCH(LEFT(BD232,7),Final_modified_Intermediate[Burmese_Consonants],0)),LEFT(BD232,7),
IF(ISNUMBER(MATCH(LEFT(BD232,6),Final_modified_Intermediate[Burmese_Consonants],0)),LEFT(BD232,6),
IF(ISNUMBER(MATCH(LEFT(BD232,5),Final_modified_Intermediate[Burmese_Consonants],0)),LEFT(BD232,5),
IF(ISNUMBER(MATCH(LEFT(BD232,4),Final_modified_Intermediate[Burmese_Consonants],0)),LEFT(BD232,4),
IF(ISNUMBER(MATCH(LEFT(BD232,3),Final_modified_Intermediate[Burmese_Consonants],0)),LEFT(BD232,3),
IF(ISNUMBER(MATCH(LEFT(BD232,2),Final_modified_Intermediate[Burmese_Consonants],0)),LEFT(BD232,2),
IF(ISNUMBER(MATCH(LEFT(BD232,1),Final_modified_Intermediate[Burmese_Consonants],0)),LEFT(BD232,1),
IF(ISNUMBER(MATCH(LEFT(BD232,7),Final_Intermediate[Burmese_Consonants],0)),LEFT(BD232,7),
IF(ISNUMBER(MATCH(LEFT(BD232,6),Final_Intermediate[Burmese_Consonants],0)),LEFT(BD232,6),
IF(ISNUMBER(MATCH(LEFT(BD232,5),Final_Intermediate[Burmese_Consonants],0)),LEFT(BD232,5),
IF(ISNUMBER(MATCH(LEFT(BD232,4),Final_Intermediate[Burmese_Consonants],0)),LEFT(BD232,4),
IF(ISNUMBER(MATCH(LEFT(BD232,3),Final_Intermediate[Burmese_Consonants],0)),LEFT(BD232,3),
IF(ISNUMBER(MATCH(LEFT(BD232,2),Final_Intermediate[Burmese_Consonants],0)),LEFT(BD232,2),
IF(ISNUMBER(MATCH(LEFT(BD232,1),Final_Intermediate[Burmese_Consonants],0)),LEFT(BD232,1),
"")))))))))))))))</f>
        <v>#VALUE!</v>
      </c>
      <c r="AG232" t="e">
        <f>IF(AND(OR(BE232="။",BE232="၊"),LEN(BE232)=1),BE232,
IF(ISNUMBER(MATCH(LEFT(BE232,7),Final_modified_Intermediate[Burmese_Consonants],0)),LEFT(BE232,7),
IF(ISNUMBER(MATCH(LEFT(BE232,6),Final_modified_Intermediate[Burmese_Consonants],0)),LEFT(BE232,6),
IF(ISNUMBER(MATCH(LEFT(BE232,5),Final_modified_Intermediate[Burmese_Consonants],0)),LEFT(BE232,5),
IF(ISNUMBER(MATCH(LEFT(BE232,4),Final_modified_Intermediate[Burmese_Consonants],0)),LEFT(BE232,4),
IF(ISNUMBER(MATCH(LEFT(BE232,3),Final_modified_Intermediate[Burmese_Consonants],0)),LEFT(BE232,3),
IF(ISNUMBER(MATCH(LEFT(BE232,2),Final_modified_Intermediate[Burmese_Consonants],0)),LEFT(BE232,2),
IF(ISNUMBER(MATCH(LEFT(BE232,1),Final_modified_Intermediate[Burmese_Consonants],0)),LEFT(BE232,1),
IF(ISNUMBER(MATCH(LEFT(BE232,7),Final_Intermediate[Burmese_Consonants],0)),LEFT(BE232,7),
IF(ISNUMBER(MATCH(LEFT(BE232,6),Final_Intermediate[Burmese_Consonants],0)),LEFT(BE232,6),
IF(ISNUMBER(MATCH(LEFT(BE232,5),Final_Intermediate[Burmese_Consonants],0)),LEFT(BE232,5),
IF(ISNUMBER(MATCH(LEFT(BE232,4),Final_Intermediate[Burmese_Consonants],0)),LEFT(BE232,4),
IF(ISNUMBER(MATCH(LEFT(BE232,3),Final_Intermediate[Burmese_Consonants],0)),LEFT(BE232,3),
IF(ISNUMBER(MATCH(LEFT(BE232,2),Final_Intermediate[Burmese_Consonants],0)),LEFT(BE232,2),
IF(ISNUMBER(MATCH(LEFT(BE232,1),Final_Intermediate[Burmese_Consonants],0)),LEFT(BE232,1),
"")))))))))))))))</f>
        <v>#VALUE!</v>
      </c>
      <c r="AH232" t="e">
        <f>IF(AND(OR(BF232="။",BF232="၊"),LEN(BF232)=1),BF232,
IF(ISNUMBER(MATCH(LEFT(BF232,7),Final_modified_Intermediate[Burmese_Consonants],0)),LEFT(BF232,7),
IF(ISNUMBER(MATCH(LEFT(BF232,6),Final_modified_Intermediate[Burmese_Consonants],0)),LEFT(BF232,6),
IF(ISNUMBER(MATCH(LEFT(BF232,5),Final_modified_Intermediate[Burmese_Consonants],0)),LEFT(BF232,5),
IF(ISNUMBER(MATCH(LEFT(BF232,4),Final_modified_Intermediate[Burmese_Consonants],0)),LEFT(BF232,4),
IF(ISNUMBER(MATCH(LEFT(BF232,3),Final_modified_Intermediate[Burmese_Consonants],0)),LEFT(BF232,3),
IF(ISNUMBER(MATCH(LEFT(BF232,2),Final_modified_Intermediate[Burmese_Consonants],0)),LEFT(BF232,2),
IF(ISNUMBER(MATCH(LEFT(BF232,1),Final_modified_Intermediate[Burmese_Consonants],0)),LEFT(BF232,1),
IF(ISNUMBER(MATCH(LEFT(BF232,7),Final_Intermediate[Burmese_Consonants],0)),LEFT(BF232,7),
IF(ISNUMBER(MATCH(LEFT(BF232,6),Final_Intermediate[Burmese_Consonants],0)),LEFT(BF232,6),
IF(ISNUMBER(MATCH(LEFT(BF232,5),Final_Intermediate[Burmese_Consonants],0)),LEFT(BF232,5),
IF(ISNUMBER(MATCH(LEFT(BF232,4),Final_Intermediate[Burmese_Consonants],0)),LEFT(BF232,4),
IF(ISNUMBER(MATCH(LEFT(BF232,3),Final_Intermediate[Burmese_Consonants],0)),LEFT(BF232,3),
IF(ISNUMBER(MATCH(LEFT(BF232,2),Final_Intermediate[Burmese_Consonants],0)),LEFT(BF232,2),
IF(ISNUMBER(MATCH(LEFT(BF232,1),Final_Intermediate[Burmese_Consonants],0)),LEFT(BF232,1),
"")))))))))))))))</f>
        <v>#VALUE!</v>
      </c>
      <c r="AI232" t="e">
        <f>IF(AND(OR(BG232="။",BG232="၊"),LEN(BG232)=1),BG232,
IF(ISNUMBER(MATCH(LEFT(BG232,7),Final_modified_Intermediate[Burmese_Consonants],0)),LEFT(BG232,7),
IF(ISNUMBER(MATCH(LEFT(BG232,6),Final_modified_Intermediate[Burmese_Consonants],0)),LEFT(BG232,6),
IF(ISNUMBER(MATCH(LEFT(BG232,5),Final_modified_Intermediate[Burmese_Consonants],0)),LEFT(BG232,5),
IF(ISNUMBER(MATCH(LEFT(BG232,4),Final_modified_Intermediate[Burmese_Consonants],0)),LEFT(BG232,4),
IF(ISNUMBER(MATCH(LEFT(BG232,3),Final_modified_Intermediate[Burmese_Consonants],0)),LEFT(BG232,3),
IF(ISNUMBER(MATCH(LEFT(BG232,2),Final_modified_Intermediate[Burmese_Consonants],0)),LEFT(BG232,2),
IF(ISNUMBER(MATCH(LEFT(BG232,1),Final_modified_Intermediate[Burmese_Consonants],0)),LEFT(BG232,1),
IF(ISNUMBER(MATCH(LEFT(BG232,7),Final_Intermediate[Burmese_Consonants],0)),LEFT(BG232,7),
IF(ISNUMBER(MATCH(LEFT(BG232,6),Final_Intermediate[Burmese_Consonants],0)),LEFT(BG232,6),
IF(ISNUMBER(MATCH(LEFT(BG232,5),Final_Intermediate[Burmese_Consonants],0)),LEFT(BG232,5),
IF(ISNUMBER(MATCH(LEFT(BG232,4),Final_Intermediate[Burmese_Consonants],0)),LEFT(BG232,4),
IF(ISNUMBER(MATCH(LEFT(BG232,3),Final_Intermediate[Burmese_Consonants],0)),LEFT(BG232,3),
IF(ISNUMBER(MATCH(LEFT(BG232,2),Final_Intermediate[Burmese_Consonants],0)),LEFT(BG232,2),
IF(ISNUMBER(MATCH(LEFT(BG232,1),Final_Intermediate[Burmese_Consonants],0)),LEFT(BG232,1),
"")))))))))))))))</f>
        <v>#VALUE!</v>
      </c>
      <c r="AJ232" t="e">
        <f>IF(AND(OR(BH232="။",BH232="၊"),LEN(BH232)=1),BH232,
IF(ISNUMBER(MATCH(LEFT(BH232,7),Final_modified_Intermediate[Burmese_Consonants],0)),LEFT(BH232,7),
IF(ISNUMBER(MATCH(LEFT(BH232,6),Final_modified_Intermediate[Burmese_Consonants],0)),LEFT(BH232,6),
IF(ISNUMBER(MATCH(LEFT(BH232,5),Final_modified_Intermediate[Burmese_Consonants],0)),LEFT(BH232,5),
IF(ISNUMBER(MATCH(LEFT(BH232,4),Final_modified_Intermediate[Burmese_Consonants],0)),LEFT(BH232,4),
IF(ISNUMBER(MATCH(LEFT(BH232,3),Final_modified_Intermediate[Burmese_Consonants],0)),LEFT(BH232,3),
IF(ISNUMBER(MATCH(LEFT(BH232,2),Final_modified_Intermediate[Burmese_Consonants],0)),LEFT(BH232,2),
IF(ISNUMBER(MATCH(LEFT(BH232,1),Final_modified_Intermediate[Burmese_Consonants],0)),LEFT(BH232,1),
IF(ISNUMBER(MATCH(LEFT(BH232,7),Final_Intermediate[Burmese_Consonants],0)),LEFT(BH232,7),
IF(ISNUMBER(MATCH(LEFT(BH232,6),Final_Intermediate[Burmese_Consonants],0)),LEFT(BH232,6),
IF(ISNUMBER(MATCH(LEFT(BH232,5),Final_Intermediate[Burmese_Consonants],0)),LEFT(BH232,5),
IF(ISNUMBER(MATCH(LEFT(BH232,4),Final_Intermediate[Burmese_Consonants],0)),LEFT(BH232,4),
IF(ISNUMBER(MATCH(LEFT(BH232,3),Final_Intermediate[Burmese_Consonants],0)),LEFT(BH232,3),
IF(ISNUMBER(MATCH(LEFT(BH232,2),Final_Intermediate[Burmese_Consonants],0)),LEFT(BH232,2),
IF(ISNUMBER(MATCH(LEFT(BH232,1),Final_Intermediate[Burmese_Consonants],0)),LEFT(BH232,1),
"")))))))))))))))</f>
        <v>#VALUE!</v>
      </c>
      <c r="AK232" t="e">
        <f>IF(AND(OR(BI232="။",BI232="၊"),LEN(BI232)=1),BI232,
IF(ISNUMBER(MATCH(LEFT(BI232,7),Final_modified_Intermediate[Burmese_Consonants],0)),LEFT(BI232,7),
IF(ISNUMBER(MATCH(LEFT(BI232,6),Final_modified_Intermediate[Burmese_Consonants],0)),LEFT(BI232,6),
IF(ISNUMBER(MATCH(LEFT(BI232,5),Final_modified_Intermediate[Burmese_Consonants],0)),LEFT(BI232,5),
IF(ISNUMBER(MATCH(LEFT(BI232,4),Final_modified_Intermediate[Burmese_Consonants],0)),LEFT(BI232,4),
IF(ISNUMBER(MATCH(LEFT(BI232,3),Final_modified_Intermediate[Burmese_Consonants],0)),LEFT(BI232,3),
IF(ISNUMBER(MATCH(LEFT(BI232,2),Final_modified_Intermediate[Burmese_Consonants],0)),LEFT(BI232,2),
IF(ISNUMBER(MATCH(LEFT(BI232,1),Final_modified_Intermediate[Burmese_Consonants],0)),LEFT(BI232,1),
IF(ISNUMBER(MATCH(LEFT(BI232,7),Final_Intermediate[Burmese_Consonants],0)),LEFT(BI232,7),
IF(ISNUMBER(MATCH(LEFT(BI232,6),Final_Intermediate[Burmese_Consonants],0)),LEFT(BI232,6),
IF(ISNUMBER(MATCH(LEFT(BI232,5),Final_Intermediate[Burmese_Consonants],0)),LEFT(BI232,5),
IF(ISNUMBER(MATCH(LEFT(BI232,4),Final_Intermediate[Burmese_Consonants],0)),LEFT(BI232,4),
IF(ISNUMBER(MATCH(LEFT(BI232,3),Final_Intermediate[Burmese_Consonants],0)),LEFT(BI232,3),
IF(ISNUMBER(MATCH(LEFT(BI232,2),Final_Intermediate[Burmese_Consonants],0)),LEFT(BI232,2),
IF(ISNUMBER(MATCH(LEFT(BI232,1),Final_Intermediate[Burmese_Consonants],0)),LEFT(BI232,1),
"")))))))))))))))</f>
        <v>#VALUE!</v>
      </c>
      <c r="AL232" t="e">
        <f>IF(AND(OR(BJ232="။",BJ232="၊"),LEN(BJ232)=1),BJ232,
IF(ISNUMBER(MATCH(LEFT(BJ232,7),Final_modified_Intermediate[Burmese_Consonants],0)),LEFT(BJ232,7),
IF(ISNUMBER(MATCH(LEFT(BJ232,6),Final_modified_Intermediate[Burmese_Consonants],0)),LEFT(BJ232,6),
IF(ISNUMBER(MATCH(LEFT(BJ232,5),Final_modified_Intermediate[Burmese_Consonants],0)),LEFT(BJ232,5),
IF(ISNUMBER(MATCH(LEFT(BJ232,4),Final_modified_Intermediate[Burmese_Consonants],0)),LEFT(BJ232,4),
IF(ISNUMBER(MATCH(LEFT(BJ232,3),Final_modified_Intermediate[Burmese_Consonants],0)),LEFT(BJ232,3),
IF(ISNUMBER(MATCH(LEFT(BJ232,2),Final_modified_Intermediate[Burmese_Consonants],0)),LEFT(BJ232,2),
IF(ISNUMBER(MATCH(LEFT(BJ232,1),Final_modified_Intermediate[Burmese_Consonants],0)),LEFT(BJ232,1),
IF(ISNUMBER(MATCH(LEFT(BJ232,7),Final_Intermediate[Burmese_Consonants],0)),LEFT(BJ232,7),
IF(ISNUMBER(MATCH(LEFT(BJ232,6),Final_Intermediate[Burmese_Consonants],0)),LEFT(BJ232,6),
IF(ISNUMBER(MATCH(LEFT(BJ232,5),Final_Intermediate[Burmese_Consonants],0)),LEFT(BJ232,5),
IF(ISNUMBER(MATCH(LEFT(BJ232,4),Final_Intermediate[Burmese_Consonants],0)),LEFT(BJ232,4),
IF(ISNUMBER(MATCH(LEFT(BJ232,3),Final_Intermediate[Burmese_Consonants],0)),LEFT(BJ232,3),
IF(ISNUMBER(MATCH(LEFT(BJ232,2),Final_Intermediate[Burmese_Consonants],0)),LEFT(BJ232,2),
IF(ISNUMBER(MATCH(LEFT(BJ232,1),Final_Intermediate[Burmese_Consonants],0)),LEFT(BJ232,1),
"")))))))))))))))</f>
        <v>#VALUE!</v>
      </c>
      <c r="AN232" t="e">
        <f>Compiler_Burmese[[#This Row],[Sr. No.]]</f>
        <v>#REF!</v>
      </c>
      <c r="AO23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2" t="e">
        <f>[2]!Vocabulary_Burmese[[#This Row],[Sr. No.]]</f>
        <v>#REF!</v>
      </c>
      <c r="BA232" t="e">
        <f>IF(Raw_data_N2_Kanji[[#This Row],[Categorie]]&lt;&gt;"","",
IF(ISNUMBER(MATCH(V,Special_list[Burmese word],0)),"",
SUBSTITUTE(Raw_data_N2_Kanji[[#This Row],[Raw]]," ","")))</f>
        <v>#VALUE!</v>
      </c>
      <c r="BB232" t="e">
        <f>RIGHT(Segregate18[[#This Row],[UPGRADE]],LEN(Segregate18[[#This Row],[UPGRADE]])-LEN(Compiler_Burmese[[#This Row],[1]]))</f>
        <v>#VALUE!</v>
      </c>
      <c r="BC232" t="e">
        <f>RIGHT(Segregate18[[#This Row],[11]],LEN(Segregate18[[#This Row],[11]])-LEN(Compiler_Burmese[[#This Row],[2]]))</f>
        <v>#VALUE!</v>
      </c>
      <c r="BD232" t="e">
        <f>RIGHT(Segregate18[[#This Row],[21]],LEN(Segregate18[[#This Row],[21]])-LEN(Compiler_Burmese[[#This Row],[3]]))</f>
        <v>#VALUE!</v>
      </c>
      <c r="BE232" t="e">
        <f>RIGHT(Segregate18[[#This Row],[31]],LEN(Segregate18[[#This Row],[31]])-LEN(Compiler_Burmese[[#This Row],[4]]))</f>
        <v>#VALUE!</v>
      </c>
      <c r="BF232" t="e">
        <f>RIGHT(Segregate18[[#This Row],[41]],LEN(Segregate18[[#This Row],[41]])-LEN(Compiler_Burmese[[#This Row],[5]]))</f>
        <v>#VALUE!</v>
      </c>
      <c r="BG232" t="e">
        <f>RIGHT(Segregate18[[#This Row],[51]],LEN(Segregate18[[#This Row],[51]])-LEN(Compiler_Burmese[[#This Row],[6]]))</f>
        <v>#VALUE!</v>
      </c>
      <c r="BH232" t="e">
        <f>RIGHT(Segregate18[[#This Row],[61]],LEN(Segregate18[[#This Row],[61]])-LEN(Compiler_Burmese[[#This Row],[7]]))</f>
        <v>#VALUE!</v>
      </c>
      <c r="BI232" t="e">
        <f>RIGHT(Segregate18[[#This Row],[71]],LEN(Segregate18[[#This Row],[71]])-LEN(Compiler_Burmese[[#This Row],[8]]))</f>
        <v>#VALUE!</v>
      </c>
      <c r="BJ232" t="e">
        <f>RIGHT(Segregate18[[#This Row],[81]],LEN(Segregate18[[#This Row],[81]])-LEN(Compiler_Burmese[[#This Row],[9]]))</f>
        <v>#VALUE!</v>
      </c>
    </row>
    <row r="233" spans="25:62" ht="15" customHeight="1" x14ac:dyDescent="0.3">
      <c r="Y233" t="e">
        <f>Segregate18[[#This Row],[Sr. No.]]</f>
        <v>#REF!</v>
      </c>
      <c r="Z233" t="e">
        <f>IF(AND(OR(BA233="။",BA233="၊"),LEN(BA233)=1),BA233,
IF(ISNUMBER(MATCH(LEFT(BA233,7),Final_modified_Intermediate[Burmese_Consonants],0)),LEFT(BA233,7),
IF(ISNUMBER(MATCH(LEFT(BA233,6),Final_modified_Intermediate[Burmese_Consonants],0)),LEFT(BA233,6),
IF(ISNUMBER(MATCH(LEFT(BA233,5),Final_modified_Intermediate[Burmese_Consonants],0)),LEFT(BA233,5),
IF(ISNUMBER(MATCH(LEFT(BA233,4),Final_modified_Intermediate[Burmese_Consonants],0)),LEFT(BA233,4),
IF(ISNUMBER(MATCH(LEFT(BA233,3),Final_modified_Intermediate[Burmese_Consonants],0)),LEFT(BA233,3),
IF(ISNUMBER(MATCH(LEFT(BA233,2),Final_modified_Intermediate[Burmese_Consonants],0)),LEFT(BA233,2),
IF(ISNUMBER(MATCH(LEFT(BA233,1),Final_modified_Intermediate[Burmese_Consonants],0)),LEFT(BA233,1),
IF(ISNUMBER(MATCH(LEFT(BA233,7),Final_Intermediate[Burmese_Consonants],0)),LEFT(BA233,7),
IF(ISNUMBER(MATCH(LEFT(BA233,6),Final_Intermediate[Burmese_Consonants],0)),LEFT(BA233,6),
IF(ISNUMBER(MATCH(LEFT(BA233,5),Final_Intermediate[Burmese_Consonants],0)),LEFT(BA233,5),
IF(ISNUMBER(MATCH(LEFT(BA233,4),Final_Intermediate[Burmese_Consonants],0)),LEFT(BA233,4),
IF(ISNUMBER(MATCH(LEFT(BA233,3),Final_Intermediate[Burmese_Consonants],0)),LEFT(BA233,3),
IF(ISNUMBER(MATCH(LEFT(BA233,2),Final_Intermediate[Burmese_Consonants],0)),LEFT(BA233,2),
IF(ISNUMBER(MATCH(LEFT(BA233,1),Final_Intermediate[Burmese_Consonants],0)),LEFT(BA233,1),
"")))))))))))))))</f>
        <v>#VALUE!</v>
      </c>
      <c r="AA23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3" t="e">
        <f>IF(AND(OR(BB233="။",BB233="၊"),LEN(BB233)=1),BB233,
IF(ISNUMBER(MATCH(LEFT(BB233,7),Final_modified_Intermediate[Burmese_Consonants],0)),LEFT(BB233,7),
IF(ISNUMBER(MATCH(LEFT(BB233,6),Final_modified_Intermediate[Burmese_Consonants],0)),LEFT(BB233,6),
IF(ISNUMBER(MATCH(LEFT(BB233,5),Final_modified_Intermediate[Burmese_Consonants],0)),LEFT(BB233,5),
IF(ISNUMBER(MATCH(LEFT(BB233,4),Final_modified_Intermediate[Burmese_Consonants],0)),LEFT(BB233,4),
IF(ISNUMBER(MATCH(LEFT(BB233,3),Final_modified_Intermediate[Burmese_Consonants],0)),LEFT(BB233,3),
IF(ISNUMBER(MATCH(LEFT(BB233,2),Final_modified_Intermediate[Burmese_Consonants],0)),LEFT(BB233,2),
IF(ISNUMBER(MATCH(LEFT(BB233,1),Final_modified_Intermediate[Burmese_Consonants],0)),LEFT(BB233,1),
IF(ISNUMBER(MATCH(LEFT(BB233,7),Final_Intermediate[Burmese_Consonants],0)),LEFT(BB233,7),
IF(ISNUMBER(MATCH(LEFT(BB233,6),Final_Intermediate[Burmese_Consonants],0)),LEFT(BB233,6),
IF(ISNUMBER(MATCH(LEFT(BB233,5),Final_Intermediate[Burmese_Consonants],0)),LEFT(BB233,5),
IF(ISNUMBER(MATCH(LEFT(BB233,4),Final_Intermediate[Burmese_Consonants],0)),LEFT(BB233,4),
IF(ISNUMBER(MATCH(LEFT(BB233,3),Final_Intermediate[Burmese_Consonants],0)),LEFT(BB233,3),
IF(ISNUMBER(MATCH(LEFT(BB233,2),Final_Intermediate[Burmese_Consonants],0)),LEFT(BB233,2),
IF(ISNUMBER(MATCH(LEFT(BB233,1),Final_Intermediate[Burmese_Consonants],0)),LEFT(BB233,1),
"")))))))))))))))</f>
        <v>#VALUE!</v>
      </c>
      <c r="AC23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3" t="e">
        <f>IF(AND(OR(BC233="။",BC233="၊"),LEN(BC233)=1),BC233,
IF(ISNUMBER(MATCH(LEFT(BC233,7),Final_modified_Intermediate[Burmese_Consonants],0)),LEFT(BC233,7),
IF(ISNUMBER(MATCH(LEFT(BC233,6),Final_modified_Intermediate[Burmese_Consonants],0)),LEFT(BC233,6),
IF(ISNUMBER(MATCH(LEFT(BC233,5),Final_modified_Intermediate[Burmese_Consonants],0)),LEFT(BC233,5),
IF(ISNUMBER(MATCH(LEFT(BC233,4),Final_modified_Intermediate[Burmese_Consonants],0)),LEFT(BC233,4),
IF(ISNUMBER(MATCH(LEFT(BC233,3),Final_modified_Intermediate[Burmese_Consonants],0)),LEFT(BC233,3),
IF(ISNUMBER(MATCH(LEFT(BC233,2),Final_modified_Intermediate[Burmese_Consonants],0)),LEFT(BC233,2),
IF(ISNUMBER(MATCH(LEFT(BC233,1),Final_modified_Intermediate[Burmese_Consonants],0)),LEFT(BC233,1),
IF(ISNUMBER(MATCH(LEFT(BC233,7),Final_Intermediate[Burmese_Consonants],0)),LEFT(BC233,7),
IF(ISNUMBER(MATCH(LEFT(BC233,6),Final_Intermediate[Burmese_Consonants],0)),LEFT(BC233,6),
IF(ISNUMBER(MATCH(LEFT(BC233,5),Final_Intermediate[Burmese_Consonants],0)),LEFT(BC233,5),
IF(ISNUMBER(MATCH(LEFT(BC233,4),Final_Intermediate[Burmese_Consonants],0)),LEFT(BC233,4),
IF(ISNUMBER(MATCH(LEFT(BC233,3),Final_Intermediate[Burmese_Consonants],0)),LEFT(BC233,3),
IF(ISNUMBER(MATCH(LEFT(BC233,2),Final_Intermediate[Burmese_Consonants],0)),LEFT(BC233,2),
IF(ISNUMBER(MATCH(LEFT(BC233,1),Final_Intermediate[Burmese_Consonants],0)),LEFT(BC233,1),
"")))))))))))))))</f>
        <v>#VALUE!</v>
      </c>
      <c r="AE23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3" t="e">
        <f>IF(AND(OR(BD233="။",BD233="၊"),LEN(BD233)=1),BD233,
IF(ISNUMBER(MATCH(LEFT(BD233,7),Final_modified_Intermediate[Burmese_Consonants],0)),LEFT(BD233,7),
IF(ISNUMBER(MATCH(LEFT(BD233,6),Final_modified_Intermediate[Burmese_Consonants],0)),LEFT(BD233,6),
IF(ISNUMBER(MATCH(LEFT(BD233,5),Final_modified_Intermediate[Burmese_Consonants],0)),LEFT(BD233,5),
IF(ISNUMBER(MATCH(LEFT(BD233,4),Final_modified_Intermediate[Burmese_Consonants],0)),LEFT(BD233,4),
IF(ISNUMBER(MATCH(LEFT(BD233,3),Final_modified_Intermediate[Burmese_Consonants],0)),LEFT(BD233,3),
IF(ISNUMBER(MATCH(LEFT(BD233,2),Final_modified_Intermediate[Burmese_Consonants],0)),LEFT(BD233,2),
IF(ISNUMBER(MATCH(LEFT(BD233,1),Final_modified_Intermediate[Burmese_Consonants],0)),LEFT(BD233,1),
IF(ISNUMBER(MATCH(LEFT(BD233,7),Final_Intermediate[Burmese_Consonants],0)),LEFT(BD233,7),
IF(ISNUMBER(MATCH(LEFT(BD233,6),Final_Intermediate[Burmese_Consonants],0)),LEFT(BD233,6),
IF(ISNUMBER(MATCH(LEFT(BD233,5),Final_Intermediate[Burmese_Consonants],0)),LEFT(BD233,5),
IF(ISNUMBER(MATCH(LEFT(BD233,4),Final_Intermediate[Burmese_Consonants],0)),LEFT(BD233,4),
IF(ISNUMBER(MATCH(LEFT(BD233,3),Final_Intermediate[Burmese_Consonants],0)),LEFT(BD233,3),
IF(ISNUMBER(MATCH(LEFT(BD233,2),Final_Intermediate[Burmese_Consonants],0)),LEFT(BD233,2),
IF(ISNUMBER(MATCH(LEFT(BD233,1),Final_Intermediate[Burmese_Consonants],0)),LEFT(BD233,1),
"")))))))))))))))</f>
        <v>#VALUE!</v>
      </c>
      <c r="AG233" t="e">
        <f>IF(AND(OR(BE233="။",BE233="၊"),LEN(BE233)=1),BE233,
IF(ISNUMBER(MATCH(LEFT(BE233,7),Final_modified_Intermediate[Burmese_Consonants],0)),LEFT(BE233,7),
IF(ISNUMBER(MATCH(LEFT(BE233,6),Final_modified_Intermediate[Burmese_Consonants],0)),LEFT(BE233,6),
IF(ISNUMBER(MATCH(LEFT(BE233,5),Final_modified_Intermediate[Burmese_Consonants],0)),LEFT(BE233,5),
IF(ISNUMBER(MATCH(LEFT(BE233,4),Final_modified_Intermediate[Burmese_Consonants],0)),LEFT(BE233,4),
IF(ISNUMBER(MATCH(LEFT(BE233,3),Final_modified_Intermediate[Burmese_Consonants],0)),LEFT(BE233,3),
IF(ISNUMBER(MATCH(LEFT(BE233,2),Final_modified_Intermediate[Burmese_Consonants],0)),LEFT(BE233,2),
IF(ISNUMBER(MATCH(LEFT(BE233,1),Final_modified_Intermediate[Burmese_Consonants],0)),LEFT(BE233,1),
IF(ISNUMBER(MATCH(LEFT(BE233,7),Final_Intermediate[Burmese_Consonants],0)),LEFT(BE233,7),
IF(ISNUMBER(MATCH(LEFT(BE233,6),Final_Intermediate[Burmese_Consonants],0)),LEFT(BE233,6),
IF(ISNUMBER(MATCH(LEFT(BE233,5),Final_Intermediate[Burmese_Consonants],0)),LEFT(BE233,5),
IF(ISNUMBER(MATCH(LEFT(BE233,4),Final_Intermediate[Burmese_Consonants],0)),LEFT(BE233,4),
IF(ISNUMBER(MATCH(LEFT(BE233,3),Final_Intermediate[Burmese_Consonants],0)),LEFT(BE233,3),
IF(ISNUMBER(MATCH(LEFT(BE233,2),Final_Intermediate[Burmese_Consonants],0)),LEFT(BE233,2),
IF(ISNUMBER(MATCH(LEFT(BE233,1),Final_Intermediate[Burmese_Consonants],0)),LEFT(BE233,1),
"")))))))))))))))</f>
        <v>#VALUE!</v>
      </c>
      <c r="AH233" t="e">
        <f>IF(AND(OR(BF233="။",BF233="၊"),LEN(BF233)=1),BF233,
IF(ISNUMBER(MATCH(LEFT(BF233,7),Final_modified_Intermediate[Burmese_Consonants],0)),LEFT(BF233,7),
IF(ISNUMBER(MATCH(LEFT(BF233,6),Final_modified_Intermediate[Burmese_Consonants],0)),LEFT(BF233,6),
IF(ISNUMBER(MATCH(LEFT(BF233,5),Final_modified_Intermediate[Burmese_Consonants],0)),LEFT(BF233,5),
IF(ISNUMBER(MATCH(LEFT(BF233,4),Final_modified_Intermediate[Burmese_Consonants],0)),LEFT(BF233,4),
IF(ISNUMBER(MATCH(LEFT(BF233,3),Final_modified_Intermediate[Burmese_Consonants],0)),LEFT(BF233,3),
IF(ISNUMBER(MATCH(LEFT(BF233,2),Final_modified_Intermediate[Burmese_Consonants],0)),LEFT(BF233,2),
IF(ISNUMBER(MATCH(LEFT(BF233,1),Final_modified_Intermediate[Burmese_Consonants],0)),LEFT(BF233,1),
IF(ISNUMBER(MATCH(LEFT(BF233,7),Final_Intermediate[Burmese_Consonants],0)),LEFT(BF233,7),
IF(ISNUMBER(MATCH(LEFT(BF233,6),Final_Intermediate[Burmese_Consonants],0)),LEFT(BF233,6),
IF(ISNUMBER(MATCH(LEFT(BF233,5),Final_Intermediate[Burmese_Consonants],0)),LEFT(BF233,5),
IF(ISNUMBER(MATCH(LEFT(BF233,4),Final_Intermediate[Burmese_Consonants],0)),LEFT(BF233,4),
IF(ISNUMBER(MATCH(LEFT(BF233,3),Final_Intermediate[Burmese_Consonants],0)),LEFT(BF233,3),
IF(ISNUMBER(MATCH(LEFT(BF233,2),Final_Intermediate[Burmese_Consonants],0)),LEFT(BF233,2),
IF(ISNUMBER(MATCH(LEFT(BF233,1),Final_Intermediate[Burmese_Consonants],0)),LEFT(BF233,1),
"")))))))))))))))</f>
        <v>#VALUE!</v>
      </c>
      <c r="AI233" t="e">
        <f>IF(AND(OR(BG233="။",BG233="၊"),LEN(BG233)=1),BG233,
IF(ISNUMBER(MATCH(LEFT(BG233,7),Final_modified_Intermediate[Burmese_Consonants],0)),LEFT(BG233,7),
IF(ISNUMBER(MATCH(LEFT(BG233,6),Final_modified_Intermediate[Burmese_Consonants],0)),LEFT(BG233,6),
IF(ISNUMBER(MATCH(LEFT(BG233,5),Final_modified_Intermediate[Burmese_Consonants],0)),LEFT(BG233,5),
IF(ISNUMBER(MATCH(LEFT(BG233,4),Final_modified_Intermediate[Burmese_Consonants],0)),LEFT(BG233,4),
IF(ISNUMBER(MATCH(LEFT(BG233,3),Final_modified_Intermediate[Burmese_Consonants],0)),LEFT(BG233,3),
IF(ISNUMBER(MATCH(LEFT(BG233,2),Final_modified_Intermediate[Burmese_Consonants],0)),LEFT(BG233,2),
IF(ISNUMBER(MATCH(LEFT(BG233,1),Final_modified_Intermediate[Burmese_Consonants],0)),LEFT(BG233,1),
IF(ISNUMBER(MATCH(LEFT(BG233,7),Final_Intermediate[Burmese_Consonants],0)),LEFT(BG233,7),
IF(ISNUMBER(MATCH(LEFT(BG233,6),Final_Intermediate[Burmese_Consonants],0)),LEFT(BG233,6),
IF(ISNUMBER(MATCH(LEFT(BG233,5),Final_Intermediate[Burmese_Consonants],0)),LEFT(BG233,5),
IF(ISNUMBER(MATCH(LEFT(BG233,4),Final_Intermediate[Burmese_Consonants],0)),LEFT(BG233,4),
IF(ISNUMBER(MATCH(LEFT(BG233,3),Final_Intermediate[Burmese_Consonants],0)),LEFT(BG233,3),
IF(ISNUMBER(MATCH(LEFT(BG233,2),Final_Intermediate[Burmese_Consonants],0)),LEFT(BG233,2),
IF(ISNUMBER(MATCH(LEFT(BG233,1),Final_Intermediate[Burmese_Consonants],0)),LEFT(BG233,1),
"")))))))))))))))</f>
        <v>#VALUE!</v>
      </c>
      <c r="AJ233" t="e">
        <f>IF(AND(OR(BH233="။",BH233="၊"),LEN(BH233)=1),BH233,
IF(ISNUMBER(MATCH(LEFT(BH233,7),Final_modified_Intermediate[Burmese_Consonants],0)),LEFT(BH233,7),
IF(ISNUMBER(MATCH(LEFT(BH233,6),Final_modified_Intermediate[Burmese_Consonants],0)),LEFT(BH233,6),
IF(ISNUMBER(MATCH(LEFT(BH233,5),Final_modified_Intermediate[Burmese_Consonants],0)),LEFT(BH233,5),
IF(ISNUMBER(MATCH(LEFT(BH233,4),Final_modified_Intermediate[Burmese_Consonants],0)),LEFT(BH233,4),
IF(ISNUMBER(MATCH(LEFT(BH233,3),Final_modified_Intermediate[Burmese_Consonants],0)),LEFT(BH233,3),
IF(ISNUMBER(MATCH(LEFT(BH233,2),Final_modified_Intermediate[Burmese_Consonants],0)),LEFT(BH233,2),
IF(ISNUMBER(MATCH(LEFT(BH233,1),Final_modified_Intermediate[Burmese_Consonants],0)),LEFT(BH233,1),
IF(ISNUMBER(MATCH(LEFT(BH233,7),Final_Intermediate[Burmese_Consonants],0)),LEFT(BH233,7),
IF(ISNUMBER(MATCH(LEFT(BH233,6),Final_Intermediate[Burmese_Consonants],0)),LEFT(BH233,6),
IF(ISNUMBER(MATCH(LEFT(BH233,5),Final_Intermediate[Burmese_Consonants],0)),LEFT(BH233,5),
IF(ISNUMBER(MATCH(LEFT(BH233,4),Final_Intermediate[Burmese_Consonants],0)),LEFT(BH233,4),
IF(ISNUMBER(MATCH(LEFT(BH233,3),Final_Intermediate[Burmese_Consonants],0)),LEFT(BH233,3),
IF(ISNUMBER(MATCH(LEFT(BH233,2),Final_Intermediate[Burmese_Consonants],0)),LEFT(BH233,2),
IF(ISNUMBER(MATCH(LEFT(BH233,1),Final_Intermediate[Burmese_Consonants],0)),LEFT(BH233,1),
"")))))))))))))))</f>
        <v>#VALUE!</v>
      </c>
      <c r="AK233" t="e">
        <f>IF(AND(OR(BI233="။",BI233="၊"),LEN(BI233)=1),BI233,
IF(ISNUMBER(MATCH(LEFT(BI233,7),Final_modified_Intermediate[Burmese_Consonants],0)),LEFT(BI233,7),
IF(ISNUMBER(MATCH(LEFT(BI233,6),Final_modified_Intermediate[Burmese_Consonants],0)),LEFT(BI233,6),
IF(ISNUMBER(MATCH(LEFT(BI233,5),Final_modified_Intermediate[Burmese_Consonants],0)),LEFT(BI233,5),
IF(ISNUMBER(MATCH(LEFT(BI233,4),Final_modified_Intermediate[Burmese_Consonants],0)),LEFT(BI233,4),
IF(ISNUMBER(MATCH(LEFT(BI233,3),Final_modified_Intermediate[Burmese_Consonants],0)),LEFT(BI233,3),
IF(ISNUMBER(MATCH(LEFT(BI233,2),Final_modified_Intermediate[Burmese_Consonants],0)),LEFT(BI233,2),
IF(ISNUMBER(MATCH(LEFT(BI233,1),Final_modified_Intermediate[Burmese_Consonants],0)),LEFT(BI233,1),
IF(ISNUMBER(MATCH(LEFT(BI233,7),Final_Intermediate[Burmese_Consonants],0)),LEFT(BI233,7),
IF(ISNUMBER(MATCH(LEFT(BI233,6),Final_Intermediate[Burmese_Consonants],0)),LEFT(BI233,6),
IF(ISNUMBER(MATCH(LEFT(BI233,5),Final_Intermediate[Burmese_Consonants],0)),LEFT(BI233,5),
IF(ISNUMBER(MATCH(LEFT(BI233,4),Final_Intermediate[Burmese_Consonants],0)),LEFT(BI233,4),
IF(ISNUMBER(MATCH(LEFT(BI233,3),Final_Intermediate[Burmese_Consonants],0)),LEFT(BI233,3),
IF(ISNUMBER(MATCH(LEFT(BI233,2),Final_Intermediate[Burmese_Consonants],0)),LEFT(BI233,2),
IF(ISNUMBER(MATCH(LEFT(BI233,1),Final_Intermediate[Burmese_Consonants],0)),LEFT(BI233,1),
"")))))))))))))))</f>
        <v>#VALUE!</v>
      </c>
      <c r="AL233" t="e">
        <f>IF(AND(OR(BJ233="။",BJ233="၊"),LEN(BJ233)=1),BJ233,
IF(ISNUMBER(MATCH(LEFT(BJ233,7),Final_modified_Intermediate[Burmese_Consonants],0)),LEFT(BJ233,7),
IF(ISNUMBER(MATCH(LEFT(BJ233,6),Final_modified_Intermediate[Burmese_Consonants],0)),LEFT(BJ233,6),
IF(ISNUMBER(MATCH(LEFT(BJ233,5),Final_modified_Intermediate[Burmese_Consonants],0)),LEFT(BJ233,5),
IF(ISNUMBER(MATCH(LEFT(BJ233,4),Final_modified_Intermediate[Burmese_Consonants],0)),LEFT(BJ233,4),
IF(ISNUMBER(MATCH(LEFT(BJ233,3),Final_modified_Intermediate[Burmese_Consonants],0)),LEFT(BJ233,3),
IF(ISNUMBER(MATCH(LEFT(BJ233,2),Final_modified_Intermediate[Burmese_Consonants],0)),LEFT(BJ233,2),
IF(ISNUMBER(MATCH(LEFT(BJ233,1),Final_modified_Intermediate[Burmese_Consonants],0)),LEFT(BJ233,1),
IF(ISNUMBER(MATCH(LEFT(BJ233,7),Final_Intermediate[Burmese_Consonants],0)),LEFT(BJ233,7),
IF(ISNUMBER(MATCH(LEFT(BJ233,6),Final_Intermediate[Burmese_Consonants],0)),LEFT(BJ233,6),
IF(ISNUMBER(MATCH(LEFT(BJ233,5),Final_Intermediate[Burmese_Consonants],0)),LEFT(BJ233,5),
IF(ISNUMBER(MATCH(LEFT(BJ233,4),Final_Intermediate[Burmese_Consonants],0)),LEFT(BJ233,4),
IF(ISNUMBER(MATCH(LEFT(BJ233,3),Final_Intermediate[Burmese_Consonants],0)),LEFT(BJ233,3),
IF(ISNUMBER(MATCH(LEFT(BJ233,2),Final_Intermediate[Burmese_Consonants],0)),LEFT(BJ233,2),
IF(ISNUMBER(MATCH(LEFT(BJ233,1),Final_Intermediate[Burmese_Consonants],0)),LEFT(BJ233,1),
"")))))))))))))))</f>
        <v>#VALUE!</v>
      </c>
      <c r="AN233" t="e">
        <f>Compiler_Burmese[[#This Row],[Sr. No.]]</f>
        <v>#REF!</v>
      </c>
      <c r="AO23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3" t="e">
        <f>[2]!Vocabulary_Burmese[[#This Row],[Sr. No.]]</f>
        <v>#REF!</v>
      </c>
      <c r="BA233" t="e">
        <f>IF(Raw_data_N2_Kanji[[#This Row],[Categorie]]&lt;&gt;"","",
IF(ISNUMBER(MATCH(V,Special_list[Burmese word],0)),"",
SUBSTITUTE(Raw_data_N2_Kanji[[#This Row],[Raw]]," ","")))</f>
        <v>#VALUE!</v>
      </c>
      <c r="BB233" t="e">
        <f>RIGHT(Segregate18[[#This Row],[UPGRADE]],LEN(Segregate18[[#This Row],[UPGRADE]])-LEN(Compiler_Burmese[[#This Row],[1]]))</f>
        <v>#VALUE!</v>
      </c>
      <c r="BC233" t="e">
        <f>RIGHT(Segregate18[[#This Row],[11]],LEN(Segregate18[[#This Row],[11]])-LEN(Compiler_Burmese[[#This Row],[2]]))</f>
        <v>#VALUE!</v>
      </c>
      <c r="BD233" t="e">
        <f>RIGHT(Segregate18[[#This Row],[21]],LEN(Segregate18[[#This Row],[21]])-LEN(Compiler_Burmese[[#This Row],[3]]))</f>
        <v>#VALUE!</v>
      </c>
      <c r="BE233" t="e">
        <f>RIGHT(Segregate18[[#This Row],[31]],LEN(Segregate18[[#This Row],[31]])-LEN(Compiler_Burmese[[#This Row],[4]]))</f>
        <v>#VALUE!</v>
      </c>
      <c r="BF233" t="e">
        <f>RIGHT(Segregate18[[#This Row],[41]],LEN(Segregate18[[#This Row],[41]])-LEN(Compiler_Burmese[[#This Row],[5]]))</f>
        <v>#VALUE!</v>
      </c>
      <c r="BG233" t="e">
        <f>RIGHT(Segregate18[[#This Row],[51]],LEN(Segregate18[[#This Row],[51]])-LEN(Compiler_Burmese[[#This Row],[6]]))</f>
        <v>#VALUE!</v>
      </c>
      <c r="BH233" t="e">
        <f>RIGHT(Segregate18[[#This Row],[61]],LEN(Segregate18[[#This Row],[61]])-LEN(Compiler_Burmese[[#This Row],[7]]))</f>
        <v>#VALUE!</v>
      </c>
      <c r="BI233" t="e">
        <f>RIGHT(Segregate18[[#This Row],[71]],LEN(Segregate18[[#This Row],[71]])-LEN(Compiler_Burmese[[#This Row],[8]]))</f>
        <v>#VALUE!</v>
      </c>
      <c r="BJ233" t="e">
        <f>RIGHT(Segregate18[[#This Row],[81]],LEN(Segregate18[[#This Row],[81]])-LEN(Compiler_Burmese[[#This Row],[9]]))</f>
        <v>#VALUE!</v>
      </c>
    </row>
    <row r="234" spans="25:62" ht="15" customHeight="1" x14ac:dyDescent="0.3">
      <c r="Y234" t="e">
        <f>Segregate18[[#This Row],[Sr. No.]]</f>
        <v>#REF!</v>
      </c>
      <c r="Z234" t="e">
        <f>IF(AND(OR(BA234="။",BA234="၊"),LEN(BA234)=1),BA234,
IF(ISNUMBER(MATCH(LEFT(BA234,7),Final_modified_Intermediate[Burmese_Consonants],0)),LEFT(BA234,7),
IF(ISNUMBER(MATCH(LEFT(BA234,6),Final_modified_Intermediate[Burmese_Consonants],0)),LEFT(BA234,6),
IF(ISNUMBER(MATCH(LEFT(BA234,5),Final_modified_Intermediate[Burmese_Consonants],0)),LEFT(BA234,5),
IF(ISNUMBER(MATCH(LEFT(BA234,4),Final_modified_Intermediate[Burmese_Consonants],0)),LEFT(BA234,4),
IF(ISNUMBER(MATCH(LEFT(BA234,3),Final_modified_Intermediate[Burmese_Consonants],0)),LEFT(BA234,3),
IF(ISNUMBER(MATCH(LEFT(BA234,2),Final_modified_Intermediate[Burmese_Consonants],0)),LEFT(BA234,2),
IF(ISNUMBER(MATCH(LEFT(BA234,1),Final_modified_Intermediate[Burmese_Consonants],0)),LEFT(BA234,1),
IF(ISNUMBER(MATCH(LEFT(BA234,7),Final_Intermediate[Burmese_Consonants],0)),LEFT(BA234,7),
IF(ISNUMBER(MATCH(LEFT(BA234,6),Final_Intermediate[Burmese_Consonants],0)),LEFT(BA234,6),
IF(ISNUMBER(MATCH(LEFT(BA234,5),Final_Intermediate[Burmese_Consonants],0)),LEFT(BA234,5),
IF(ISNUMBER(MATCH(LEFT(BA234,4),Final_Intermediate[Burmese_Consonants],0)),LEFT(BA234,4),
IF(ISNUMBER(MATCH(LEFT(BA234,3),Final_Intermediate[Burmese_Consonants],0)),LEFT(BA234,3),
IF(ISNUMBER(MATCH(LEFT(BA234,2),Final_Intermediate[Burmese_Consonants],0)),LEFT(BA234,2),
IF(ISNUMBER(MATCH(LEFT(BA234,1),Final_Intermediate[Burmese_Consonants],0)),LEFT(BA234,1),
"")))))))))))))))</f>
        <v>#VALUE!</v>
      </c>
      <c r="AA23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4" t="e">
        <f>IF(AND(OR(BB234="။",BB234="၊"),LEN(BB234)=1),BB234,
IF(ISNUMBER(MATCH(LEFT(BB234,7),Final_modified_Intermediate[Burmese_Consonants],0)),LEFT(BB234,7),
IF(ISNUMBER(MATCH(LEFT(BB234,6),Final_modified_Intermediate[Burmese_Consonants],0)),LEFT(BB234,6),
IF(ISNUMBER(MATCH(LEFT(BB234,5),Final_modified_Intermediate[Burmese_Consonants],0)),LEFT(BB234,5),
IF(ISNUMBER(MATCH(LEFT(BB234,4),Final_modified_Intermediate[Burmese_Consonants],0)),LEFT(BB234,4),
IF(ISNUMBER(MATCH(LEFT(BB234,3),Final_modified_Intermediate[Burmese_Consonants],0)),LEFT(BB234,3),
IF(ISNUMBER(MATCH(LEFT(BB234,2),Final_modified_Intermediate[Burmese_Consonants],0)),LEFT(BB234,2),
IF(ISNUMBER(MATCH(LEFT(BB234,1),Final_modified_Intermediate[Burmese_Consonants],0)),LEFT(BB234,1),
IF(ISNUMBER(MATCH(LEFT(BB234,7),Final_Intermediate[Burmese_Consonants],0)),LEFT(BB234,7),
IF(ISNUMBER(MATCH(LEFT(BB234,6),Final_Intermediate[Burmese_Consonants],0)),LEFT(BB234,6),
IF(ISNUMBER(MATCH(LEFT(BB234,5),Final_Intermediate[Burmese_Consonants],0)),LEFT(BB234,5),
IF(ISNUMBER(MATCH(LEFT(BB234,4),Final_Intermediate[Burmese_Consonants],0)),LEFT(BB234,4),
IF(ISNUMBER(MATCH(LEFT(BB234,3),Final_Intermediate[Burmese_Consonants],0)),LEFT(BB234,3),
IF(ISNUMBER(MATCH(LEFT(BB234,2),Final_Intermediate[Burmese_Consonants],0)),LEFT(BB234,2),
IF(ISNUMBER(MATCH(LEFT(BB234,1),Final_Intermediate[Burmese_Consonants],0)),LEFT(BB234,1),
"")))))))))))))))</f>
        <v>#VALUE!</v>
      </c>
      <c r="AC23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4" t="e">
        <f>IF(AND(OR(BC234="။",BC234="၊"),LEN(BC234)=1),BC234,
IF(ISNUMBER(MATCH(LEFT(BC234,7),Final_modified_Intermediate[Burmese_Consonants],0)),LEFT(BC234,7),
IF(ISNUMBER(MATCH(LEFT(BC234,6),Final_modified_Intermediate[Burmese_Consonants],0)),LEFT(BC234,6),
IF(ISNUMBER(MATCH(LEFT(BC234,5),Final_modified_Intermediate[Burmese_Consonants],0)),LEFT(BC234,5),
IF(ISNUMBER(MATCH(LEFT(BC234,4),Final_modified_Intermediate[Burmese_Consonants],0)),LEFT(BC234,4),
IF(ISNUMBER(MATCH(LEFT(BC234,3),Final_modified_Intermediate[Burmese_Consonants],0)),LEFT(BC234,3),
IF(ISNUMBER(MATCH(LEFT(BC234,2),Final_modified_Intermediate[Burmese_Consonants],0)),LEFT(BC234,2),
IF(ISNUMBER(MATCH(LEFT(BC234,1),Final_modified_Intermediate[Burmese_Consonants],0)),LEFT(BC234,1),
IF(ISNUMBER(MATCH(LEFT(BC234,7),Final_Intermediate[Burmese_Consonants],0)),LEFT(BC234,7),
IF(ISNUMBER(MATCH(LEFT(BC234,6),Final_Intermediate[Burmese_Consonants],0)),LEFT(BC234,6),
IF(ISNUMBER(MATCH(LEFT(BC234,5),Final_Intermediate[Burmese_Consonants],0)),LEFT(BC234,5),
IF(ISNUMBER(MATCH(LEFT(BC234,4),Final_Intermediate[Burmese_Consonants],0)),LEFT(BC234,4),
IF(ISNUMBER(MATCH(LEFT(BC234,3),Final_Intermediate[Burmese_Consonants],0)),LEFT(BC234,3),
IF(ISNUMBER(MATCH(LEFT(BC234,2),Final_Intermediate[Burmese_Consonants],0)),LEFT(BC234,2),
IF(ISNUMBER(MATCH(LEFT(BC234,1),Final_Intermediate[Burmese_Consonants],0)),LEFT(BC234,1),
"")))))))))))))))</f>
        <v>#VALUE!</v>
      </c>
      <c r="AE23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4" t="e">
        <f>IF(AND(OR(BD234="။",BD234="၊"),LEN(BD234)=1),BD234,
IF(ISNUMBER(MATCH(LEFT(BD234,7),Final_modified_Intermediate[Burmese_Consonants],0)),LEFT(BD234,7),
IF(ISNUMBER(MATCH(LEFT(BD234,6),Final_modified_Intermediate[Burmese_Consonants],0)),LEFT(BD234,6),
IF(ISNUMBER(MATCH(LEFT(BD234,5),Final_modified_Intermediate[Burmese_Consonants],0)),LEFT(BD234,5),
IF(ISNUMBER(MATCH(LEFT(BD234,4),Final_modified_Intermediate[Burmese_Consonants],0)),LEFT(BD234,4),
IF(ISNUMBER(MATCH(LEFT(BD234,3),Final_modified_Intermediate[Burmese_Consonants],0)),LEFT(BD234,3),
IF(ISNUMBER(MATCH(LEFT(BD234,2),Final_modified_Intermediate[Burmese_Consonants],0)),LEFT(BD234,2),
IF(ISNUMBER(MATCH(LEFT(BD234,1),Final_modified_Intermediate[Burmese_Consonants],0)),LEFT(BD234,1),
IF(ISNUMBER(MATCH(LEFT(BD234,7),Final_Intermediate[Burmese_Consonants],0)),LEFT(BD234,7),
IF(ISNUMBER(MATCH(LEFT(BD234,6),Final_Intermediate[Burmese_Consonants],0)),LEFT(BD234,6),
IF(ISNUMBER(MATCH(LEFT(BD234,5),Final_Intermediate[Burmese_Consonants],0)),LEFT(BD234,5),
IF(ISNUMBER(MATCH(LEFT(BD234,4),Final_Intermediate[Burmese_Consonants],0)),LEFT(BD234,4),
IF(ISNUMBER(MATCH(LEFT(BD234,3),Final_Intermediate[Burmese_Consonants],0)),LEFT(BD234,3),
IF(ISNUMBER(MATCH(LEFT(BD234,2),Final_Intermediate[Burmese_Consonants],0)),LEFT(BD234,2),
IF(ISNUMBER(MATCH(LEFT(BD234,1),Final_Intermediate[Burmese_Consonants],0)),LEFT(BD234,1),
"")))))))))))))))</f>
        <v>#VALUE!</v>
      </c>
      <c r="AG234" t="e">
        <f>IF(AND(OR(BE234="။",BE234="၊"),LEN(BE234)=1),BE234,
IF(ISNUMBER(MATCH(LEFT(BE234,7),Final_modified_Intermediate[Burmese_Consonants],0)),LEFT(BE234,7),
IF(ISNUMBER(MATCH(LEFT(BE234,6),Final_modified_Intermediate[Burmese_Consonants],0)),LEFT(BE234,6),
IF(ISNUMBER(MATCH(LEFT(BE234,5),Final_modified_Intermediate[Burmese_Consonants],0)),LEFT(BE234,5),
IF(ISNUMBER(MATCH(LEFT(BE234,4),Final_modified_Intermediate[Burmese_Consonants],0)),LEFT(BE234,4),
IF(ISNUMBER(MATCH(LEFT(BE234,3),Final_modified_Intermediate[Burmese_Consonants],0)),LEFT(BE234,3),
IF(ISNUMBER(MATCH(LEFT(BE234,2),Final_modified_Intermediate[Burmese_Consonants],0)),LEFT(BE234,2),
IF(ISNUMBER(MATCH(LEFT(BE234,1),Final_modified_Intermediate[Burmese_Consonants],0)),LEFT(BE234,1),
IF(ISNUMBER(MATCH(LEFT(BE234,7),Final_Intermediate[Burmese_Consonants],0)),LEFT(BE234,7),
IF(ISNUMBER(MATCH(LEFT(BE234,6),Final_Intermediate[Burmese_Consonants],0)),LEFT(BE234,6),
IF(ISNUMBER(MATCH(LEFT(BE234,5),Final_Intermediate[Burmese_Consonants],0)),LEFT(BE234,5),
IF(ISNUMBER(MATCH(LEFT(BE234,4),Final_Intermediate[Burmese_Consonants],0)),LEFT(BE234,4),
IF(ISNUMBER(MATCH(LEFT(BE234,3),Final_Intermediate[Burmese_Consonants],0)),LEFT(BE234,3),
IF(ISNUMBER(MATCH(LEFT(BE234,2),Final_Intermediate[Burmese_Consonants],0)),LEFT(BE234,2),
IF(ISNUMBER(MATCH(LEFT(BE234,1),Final_Intermediate[Burmese_Consonants],0)),LEFT(BE234,1),
"")))))))))))))))</f>
        <v>#VALUE!</v>
      </c>
      <c r="AH234" t="e">
        <f>IF(AND(OR(BF234="။",BF234="၊"),LEN(BF234)=1),BF234,
IF(ISNUMBER(MATCH(LEFT(BF234,7),Final_modified_Intermediate[Burmese_Consonants],0)),LEFT(BF234,7),
IF(ISNUMBER(MATCH(LEFT(BF234,6),Final_modified_Intermediate[Burmese_Consonants],0)),LEFT(BF234,6),
IF(ISNUMBER(MATCH(LEFT(BF234,5),Final_modified_Intermediate[Burmese_Consonants],0)),LEFT(BF234,5),
IF(ISNUMBER(MATCH(LEFT(BF234,4),Final_modified_Intermediate[Burmese_Consonants],0)),LEFT(BF234,4),
IF(ISNUMBER(MATCH(LEFT(BF234,3),Final_modified_Intermediate[Burmese_Consonants],0)),LEFT(BF234,3),
IF(ISNUMBER(MATCH(LEFT(BF234,2),Final_modified_Intermediate[Burmese_Consonants],0)),LEFT(BF234,2),
IF(ISNUMBER(MATCH(LEFT(BF234,1),Final_modified_Intermediate[Burmese_Consonants],0)),LEFT(BF234,1),
IF(ISNUMBER(MATCH(LEFT(BF234,7),Final_Intermediate[Burmese_Consonants],0)),LEFT(BF234,7),
IF(ISNUMBER(MATCH(LEFT(BF234,6),Final_Intermediate[Burmese_Consonants],0)),LEFT(BF234,6),
IF(ISNUMBER(MATCH(LEFT(BF234,5),Final_Intermediate[Burmese_Consonants],0)),LEFT(BF234,5),
IF(ISNUMBER(MATCH(LEFT(BF234,4),Final_Intermediate[Burmese_Consonants],0)),LEFT(BF234,4),
IF(ISNUMBER(MATCH(LEFT(BF234,3),Final_Intermediate[Burmese_Consonants],0)),LEFT(BF234,3),
IF(ISNUMBER(MATCH(LEFT(BF234,2),Final_Intermediate[Burmese_Consonants],0)),LEFT(BF234,2),
IF(ISNUMBER(MATCH(LEFT(BF234,1),Final_Intermediate[Burmese_Consonants],0)),LEFT(BF234,1),
"")))))))))))))))</f>
        <v>#VALUE!</v>
      </c>
      <c r="AI234" t="e">
        <f>IF(AND(OR(BG234="။",BG234="၊"),LEN(BG234)=1),BG234,
IF(ISNUMBER(MATCH(LEFT(BG234,7),Final_modified_Intermediate[Burmese_Consonants],0)),LEFT(BG234,7),
IF(ISNUMBER(MATCH(LEFT(BG234,6),Final_modified_Intermediate[Burmese_Consonants],0)),LEFT(BG234,6),
IF(ISNUMBER(MATCH(LEFT(BG234,5),Final_modified_Intermediate[Burmese_Consonants],0)),LEFT(BG234,5),
IF(ISNUMBER(MATCH(LEFT(BG234,4),Final_modified_Intermediate[Burmese_Consonants],0)),LEFT(BG234,4),
IF(ISNUMBER(MATCH(LEFT(BG234,3),Final_modified_Intermediate[Burmese_Consonants],0)),LEFT(BG234,3),
IF(ISNUMBER(MATCH(LEFT(BG234,2),Final_modified_Intermediate[Burmese_Consonants],0)),LEFT(BG234,2),
IF(ISNUMBER(MATCH(LEFT(BG234,1),Final_modified_Intermediate[Burmese_Consonants],0)),LEFT(BG234,1),
IF(ISNUMBER(MATCH(LEFT(BG234,7),Final_Intermediate[Burmese_Consonants],0)),LEFT(BG234,7),
IF(ISNUMBER(MATCH(LEFT(BG234,6),Final_Intermediate[Burmese_Consonants],0)),LEFT(BG234,6),
IF(ISNUMBER(MATCH(LEFT(BG234,5),Final_Intermediate[Burmese_Consonants],0)),LEFT(BG234,5),
IF(ISNUMBER(MATCH(LEFT(BG234,4),Final_Intermediate[Burmese_Consonants],0)),LEFT(BG234,4),
IF(ISNUMBER(MATCH(LEFT(BG234,3),Final_Intermediate[Burmese_Consonants],0)),LEFT(BG234,3),
IF(ISNUMBER(MATCH(LEFT(BG234,2),Final_Intermediate[Burmese_Consonants],0)),LEFT(BG234,2),
IF(ISNUMBER(MATCH(LEFT(BG234,1),Final_Intermediate[Burmese_Consonants],0)),LEFT(BG234,1),
"")))))))))))))))</f>
        <v>#VALUE!</v>
      </c>
      <c r="AJ234" t="e">
        <f>IF(AND(OR(BH234="။",BH234="၊"),LEN(BH234)=1),BH234,
IF(ISNUMBER(MATCH(LEFT(BH234,7),Final_modified_Intermediate[Burmese_Consonants],0)),LEFT(BH234,7),
IF(ISNUMBER(MATCH(LEFT(BH234,6),Final_modified_Intermediate[Burmese_Consonants],0)),LEFT(BH234,6),
IF(ISNUMBER(MATCH(LEFT(BH234,5),Final_modified_Intermediate[Burmese_Consonants],0)),LEFT(BH234,5),
IF(ISNUMBER(MATCH(LEFT(BH234,4),Final_modified_Intermediate[Burmese_Consonants],0)),LEFT(BH234,4),
IF(ISNUMBER(MATCH(LEFT(BH234,3),Final_modified_Intermediate[Burmese_Consonants],0)),LEFT(BH234,3),
IF(ISNUMBER(MATCH(LEFT(BH234,2),Final_modified_Intermediate[Burmese_Consonants],0)),LEFT(BH234,2),
IF(ISNUMBER(MATCH(LEFT(BH234,1),Final_modified_Intermediate[Burmese_Consonants],0)),LEFT(BH234,1),
IF(ISNUMBER(MATCH(LEFT(BH234,7),Final_Intermediate[Burmese_Consonants],0)),LEFT(BH234,7),
IF(ISNUMBER(MATCH(LEFT(BH234,6),Final_Intermediate[Burmese_Consonants],0)),LEFT(BH234,6),
IF(ISNUMBER(MATCH(LEFT(BH234,5),Final_Intermediate[Burmese_Consonants],0)),LEFT(BH234,5),
IF(ISNUMBER(MATCH(LEFT(BH234,4),Final_Intermediate[Burmese_Consonants],0)),LEFT(BH234,4),
IF(ISNUMBER(MATCH(LEFT(BH234,3),Final_Intermediate[Burmese_Consonants],0)),LEFT(BH234,3),
IF(ISNUMBER(MATCH(LEFT(BH234,2),Final_Intermediate[Burmese_Consonants],0)),LEFT(BH234,2),
IF(ISNUMBER(MATCH(LEFT(BH234,1),Final_Intermediate[Burmese_Consonants],0)),LEFT(BH234,1),
"")))))))))))))))</f>
        <v>#VALUE!</v>
      </c>
      <c r="AK234" t="e">
        <f>IF(AND(OR(BI234="။",BI234="၊"),LEN(BI234)=1),BI234,
IF(ISNUMBER(MATCH(LEFT(BI234,7),Final_modified_Intermediate[Burmese_Consonants],0)),LEFT(BI234,7),
IF(ISNUMBER(MATCH(LEFT(BI234,6),Final_modified_Intermediate[Burmese_Consonants],0)),LEFT(BI234,6),
IF(ISNUMBER(MATCH(LEFT(BI234,5),Final_modified_Intermediate[Burmese_Consonants],0)),LEFT(BI234,5),
IF(ISNUMBER(MATCH(LEFT(BI234,4),Final_modified_Intermediate[Burmese_Consonants],0)),LEFT(BI234,4),
IF(ISNUMBER(MATCH(LEFT(BI234,3),Final_modified_Intermediate[Burmese_Consonants],0)),LEFT(BI234,3),
IF(ISNUMBER(MATCH(LEFT(BI234,2),Final_modified_Intermediate[Burmese_Consonants],0)),LEFT(BI234,2),
IF(ISNUMBER(MATCH(LEFT(BI234,1),Final_modified_Intermediate[Burmese_Consonants],0)),LEFT(BI234,1),
IF(ISNUMBER(MATCH(LEFT(BI234,7),Final_Intermediate[Burmese_Consonants],0)),LEFT(BI234,7),
IF(ISNUMBER(MATCH(LEFT(BI234,6),Final_Intermediate[Burmese_Consonants],0)),LEFT(BI234,6),
IF(ISNUMBER(MATCH(LEFT(BI234,5),Final_Intermediate[Burmese_Consonants],0)),LEFT(BI234,5),
IF(ISNUMBER(MATCH(LEFT(BI234,4),Final_Intermediate[Burmese_Consonants],0)),LEFT(BI234,4),
IF(ISNUMBER(MATCH(LEFT(BI234,3),Final_Intermediate[Burmese_Consonants],0)),LEFT(BI234,3),
IF(ISNUMBER(MATCH(LEFT(BI234,2),Final_Intermediate[Burmese_Consonants],0)),LEFT(BI234,2),
IF(ISNUMBER(MATCH(LEFT(BI234,1),Final_Intermediate[Burmese_Consonants],0)),LEFT(BI234,1),
"")))))))))))))))</f>
        <v>#VALUE!</v>
      </c>
      <c r="AL234" t="e">
        <f>IF(AND(OR(BJ234="။",BJ234="၊"),LEN(BJ234)=1),BJ234,
IF(ISNUMBER(MATCH(LEFT(BJ234,7),Final_modified_Intermediate[Burmese_Consonants],0)),LEFT(BJ234,7),
IF(ISNUMBER(MATCH(LEFT(BJ234,6),Final_modified_Intermediate[Burmese_Consonants],0)),LEFT(BJ234,6),
IF(ISNUMBER(MATCH(LEFT(BJ234,5),Final_modified_Intermediate[Burmese_Consonants],0)),LEFT(BJ234,5),
IF(ISNUMBER(MATCH(LEFT(BJ234,4),Final_modified_Intermediate[Burmese_Consonants],0)),LEFT(BJ234,4),
IF(ISNUMBER(MATCH(LEFT(BJ234,3),Final_modified_Intermediate[Burmese_Consonants],0)),LEFT(BJ234,3),
IF(ISNUMBER(MATCH(LEFT(BJ234,2),Final_modified_Intermediate[Burmese_Consonants],0)),LEFT(BJ234,2),
IF(ISNUMBER(MATCH(LEFT(BJ234,1),Final_modified_Intermediate[Burmese_Consonants],0)),LEFT(BJ234,1),
IF(ISNUMBER(MATCH(LEFT(BJ234,7),Final_Intermediate[Burmese_Consonants],0)),LEFT(BJ234,7),
IF(ISNUMBER(MATCH(LEFT(BJ234,6),Final_Intermediate[Burmese_Consonants],0)),LEFT(BJ234,6),
IF(ISNUMBER(MATCH(LEFT(BJ234,5),Final_Intermediate[Burmese_Consonants],0)),LEFT(BJ234,5),
IF(ISNUMBER(MATCH(LEFT(BJ234,4),Final_Intermediate[Burmese_Consonants],0)),LEFT(BJ234,4),
IF(ISNUMBER(MATCH(LEFT(BJ234,3),Final_Intermediate[Burmese_Consonants],0)),LEFT(BJ234,3),
IF(ISNUMBER(MATCH(LEFT(BJ234,2),Final_Intermediate[Burmese_Consonants],0)),LEFT(BJ234,2),
IF(ISNUMBER(MATCH(LEFT(BJ234,1),Final_Intermediate[Burmese_Consonants],0)),LEFT(BJ234,1),
"")))))))))))))))</f>
        <v>#VALUE!</v>
      </c>
      <c r="AN234" t="e">
        <f>Compiler_Burmese[[#This Row],[Sr. No.]]</f>
        <v>#REF!</v>
      </c>
      <c r="AO23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4" t="e">
        <f>[2]!Vocabulary_Burmese[[#This Row],[Sr. No.]]</f>
        <v>#REF!</v>
      </c>
      <c r="BA234" t="e">
        <f>IF(Raw_data_N2_Kanji[[#This Row],[Categorie]]&lt;&gt;"","",
IF(ISNUMBER(MATCH(V,Special_list[Burmese word],0)),"",
SUBSTITUTE(Raw_data_N2_Kanji[[#This Row],[Raw]]," ","")))</f>
        <v>#VALUE!</v>
      </c>
      <c r="BB234" t="e">
        <f>RIGHT(Segregate18[[#This Row],[UPGRADE]],LEN(Segregate18[[#This Row],[UPGRADE]])-LEN(Compiler_Burmese[[#This Row],[1]]))</f>
        <v>#VALUE!</v>
      </c>
      <c r="BC234" t="e">
        <f>RIGHT(Segregate18[[#This Row],[11]],LEN(Segregate18[[#This Row],[11]])-LEN(Compiler_Burmese[[#This Row],[2]]))</f>
        <v>#VALUE!</v>
      </c>
      <c r="BD234" t="e">
        <f>RIGHT(Segregate18[[#This Row],[21]],LEN(Segregate18[[#This Row],[21]])-LEN(Compiler_Burmese[[#This Row],[3]]))</f>
        <v>#VALUE!</v>
      </c>
      <c r="BE234" t="e">
        <f>RIGHT(Segregate18[[#This Row],[31]],LEN(Segregate18[[#This Row],[31]])-LEN(Compiler_Burmese[[#This Row],[4]]))</f>
        <v>#VALUE!</v>
      </c>
      <c r="BF234" t="e">
        <f>RIGHT(Segregate18[[#This Row],[41]],LEN(Segregate18[[#This Row],[41]])-LEN(Compiler_Burmese[[#This Row],[5]]))</f>
        <v>#VALUE!</v>
      </c>
      <c r="BG234" t="e">
        <f>RIGHT(Segregate18[[#This Row],[51]],LEN(Segregate18[[#This Row],[51]])-LEN(Compiler_Burmese[[#This Row],[6]]))</f>
        <v>#VALUE!</v>
      </c>
      <c r="BH234" t="e">
        <f>RIGHT(Segregate18[[#This Row],[61]],LEN(Segregate18[[#This Row],[61]])-LEN(Compiler_Burmese[[#This Row],[7]]))</f>
        <v>#VALUE!</v>
      </c>
      <c r="BI234" t="e">
        <f>RIGHT(Segregate18[[#This Row],[71]],LEN(Segregate18[[#This Row],[71]])-LEN(Compiler_Burmese[[#This Row],[8]]))</f>
        <v>#VALUE!</v>
      </c>
      <c r="BJ234" t="e">
        <f>RIGHT(Segregate18[[#This Row],[81]],LEN(Segregate18[[#This Row],[81]])-LEN(Compiler_Burmese[[#This Row],[9]]))</f>
        <v>#VALUE!</v>
      </c>
    </row>
    <row r="235" spans="25:62" ht="15" customHeight="1" x14ac:dyDescent="0.3">
      <c r="Y235" t="e">
        <f>Segregate18[[#This Row],[Sr. No.]]</f>
        <v>#REF!</v>
      </c>
      <c r="Z235" t="e">
        <f>IF(AND(OR(BA235="။",BA235="၊"),LEN(BA235)=1),BA235,
IF(ISNUMBER(MATCH(LEFT(BA235,7),Final_modified_Intermediate[Burmese_Consonants],0)),LEFT(BA235,7),
IF(ISNUMBER(MATCH(LEFT(BA235,6),Final_modified_Intermediate[Burmese_Consonants],0)),LEFT(BA235,6),
IF(ISNUMBER(MATCH(LEFT(BA235,5),Final_modified_Intermediate[Burmese_Consonants],0)),LEFT(BA235,5),
IF(ISNUMBER(MATCH(LEFT(BA235,4),Final_modified_Intermediate[Burmese_Consonants],0)),LEFT(BA235,4),
IF(ISNUMBER(MATCH(LEFT(BA235,3),Final_modified_Intermediate[Burmese_Consonants],0)),LEFT(BA235,3),
IF(ISNUMBER(MATCH(LEFT(BA235,2),Final_modified_Intermediate[Burmese_Consonants],0)),LEFT(BA235,2),
IF(ISNUMBER(MATCH(LEFT(BA235,1),Final_modified_Intermediate[Burmese_Consonants],0)),LEFT(BA235,1),
IF(ISNUMBER(MATCH(LEFT(BA235,7),Final_Intermediate[Burmese_Consonants],0)),LEFT(BA235,7),
IF(ISNUMBER(MATCH(LEFT(BA235,6),Final_Intermediate[Burmese_Consonants],0)),LEFT(BA235,6),
IF(ISNUMBER(MATCH(LEFT(BA235,5),Final_Intermediate[Burmese_Consonants],0)),LEFT(BA235,5),
IF(ISNUMBER(MATCH(LEFT(BA235,4),Final_Intermediate[Burmese_Consonants],0)),LEFT(BA235,4),
IF(ISNUMBER(MATCH(LEFT(BA235,3),Final_Intermediate[Burmese_Consonants],0)),LEFT(BA235,3),
IF(ISNUMBER(MATCH(LEFT(BA235,2),Final_Intermediate[Burmese_Consonants],0)),LEFT(BA235,2),
IF(ISNUMBER(MATCH(LEFT(BA235,1),Final_Intermediate[Burmese_Consonants],0)),LEFT(BA235,1),
"")))))))))))))))</f>
        <v>#VALUE!</v>
      </c>
      <c r="AA23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5" t="e">
        <f>IF(AND(OR(BB235="။",BB235="၊"),LEN(BB235)=1),BB235,
IF(ISNUMBER(MATCH(LEFT(BB235,7),Final_modified_Intermediate[Burmese_Consonants],0)),LEFT(BB235,7),
IF(ISNUMBER(MATCH(LEFT(BB235,6),Final_modified_Intermediate[Burmese_Consonants],0)),LEFT(BB235,6),
IF(ISNUMBER(MATCH(LEFT(BB235,5),Final_modified_Intermediate[Burmese_Consonants],0)),LEFT(BB235,5),
IF(ISNUMBER(MATCH(LEFT(BB235,4),Final_modified_Intermediate[Burmese_Consonants],0)),LEFT(BB235,4),
IF(ISNUMBER(MATCH(LEFT(BB235,3),Final_modified_Intermediate[Burmese_Consonants],0)),LEFT(BB235,3),
IF(ISNUMBER(MATCH(LEFT(BB235,2),Final_modified_Intermediate[Burmese_Consonants],0)),LEFT(BB235,2),
IF(ISNUMBER(MATCH(LEFT(BB235,1),Final_modified_Intermediate[Burmese_Consonants],0)),LEFT(BB235,1),
IF(ISNUMBER(MATCH(LEFT(BB235,7),Final_Intermediate[Burmese_Consonants],0)),LEFT(BB235,7),
IF(ISNUMBER(MATCH(LEFT(BB235,6),Final_Intermediate[Burmese_Consonants],0)),LEFT(BB235,6),
IF(ISNUMBER(MATCH(LEFT(BB235,5),Final_Intermediate[Burmese_Consonants],0)),LEFT(BB235,5),
IF(ISNUMBER(MATCH(LEFT(BB235,4),Final_Intermediate[Burmese_Consonants],0)),LEFT(BB235,4),
IF(ISNUMBER(MATCH(LEFT(BB235,3),Final_Intermediate[Burmese_Consonants],0)),LEFT(BB235,3),
IF(ISNUMBER(MATCH(LEFT(BB235,2),Final_Intermediate[Burmese_Consonants],0)),LEFT(BB235,2),
IF(ISNUMBER(MATCH(LEFT(BB235,1),Final_Intermediate[Burmese_Consonants],0)),LEFT(BB235,1),
"")))))))))))))))</f>
        <v>#VALUE!</v>
      </c>
      <c r="AC23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5" t="e">
        <f>IF(AND(OR(BC235="။",BC235="၊"),LEN(BC235)=1),BC235,
IF(ISNUMBER(MATCH(LEFT(BC235,7),Final_modified_Intermediate[Burmese_Consonants],0)),LEFT(BC235,7),
IF(ISNUMBER(MATCH(LEFT(BC235,6),Final_modified_Intermediate[Burmese_Consonants],0)),LEFT(BC235,6),
IF(ISNUMBER(MATCH(LEFT(BC235,5),Final_modified_Intermediate[Burmese_Consonants],0)),LEFT(BC235,5),
IF(ISNUMBER(MATCH(LEFT(BC235,4),Final_modified_Intermediate[Burmese_Consonants],0)),LEFT(BC235,4),
IF(ISNUMBER(MATCH(LEFT(BC235,3),Final_modified_Intermediate[Burmese_Consonants],0)),LEFT(BC235,3),
IF(ISNUMBER(MATCH(LEFT(BC235,2),Final_modified_Intermediate[Burmese_Consonants],0)),LEFT(BC235,2),
IF(ISNUMBER(MATCH(LEFT(BC235,1),Final_modified_Intermediate[Burmese_Consonants],0)),LEFT(BC235,1),
IF(ISNUMBER(MATCH(LEFT(BC235,7),Final_Intermediate[Burmese_Consonants],0)),LEFT(BC235,7),
IF(ISNUMBER(MATCH(LEFT(BC235,6),Final_Intermediate[Burmese_Consonants],0)),LEFT(BC235,6),
IF(ISNUMBER(MATCH(LEFT(BC235,5),Final_Intermediate[Burmese_Consonants],0)),LEFT(BC235,5),
IF(ISNUMBER(MATCH(LEFT(BC235,4),Final_Intermediate[Burmese_Consonants],0)),LEFT(BC235,4),
IF(ISNUMBER(MATCH(LEFT(BC235,3),Final_Intermediate[Burmese_Consonants],0)),LEFT(BC235,3),
IF(ISNUMBER(MATCH(LEFT(BC235,2),Final_Intermediate[Burmese_Consonants],0)),LEFT(BC235,2),
IF(ISNUMBER(MATCH(LEFT(BC235,1),Final_Intermediate[Burmese_Consonants],0)),LEFT(BC235,1),
"")))))))))))))))</f>
        <v>#VALUE!</v>
      </c>
      <c r="AE23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5" t="e">
        <f>IF(AND(OR(BD235="။",BD235="၊"),LEN(BD235)=1),BD235,
IF(ISNUMBER(MATCH(LEFT(BD235,7),Final_modified_Intermediate[Burmese_Consonants],0)),LEFT(BD235,7),
IF(ISNUMBER(MATCH(LEFT(BD235,6),Final_modified_Intermediate[Burmese_Consonants],0)),LEFT(BD235,6),
IF(ISNUMBER(MATCH(LEFT(BD235,5),Final_modified_Intermediate[Burmese_Consonants],0)),LEFT(BD235,5),
IF(ISNUMBER(MATCH(LEFT(BD235,4),Final_modified_Intermediate[Burmese_Consonants],0)),LEFT(BD235,4),
IF(ISNUMBER(MATCH(LEFT(BD235,3),Final_modified_Intermediate[Burmese_Consonants],0)),LEFT(BD235,3),
IF(ISNUMBER(MATCH(LEFT(BD235,2),Final_modified_Intermediate[Burmese_Consonants],0)),LEFT(BD235,2),
IF(ISNUMBER(MATCH(LEFT(BD235,1),Final_modified_Intermediate[Burmese_Consonants],0)),LEFT(BD235,1),
IF(ISNUMBER(MATCH(LEFT(BD235,7),Final_Intermediate[Burmese_Consonants],0)),LEFT(BD235,7),
IF(ISNUMBER(MATCH(LEFT(BD235,6),Final_Intermediate[Burmese_Consonants],0)),LEFT(BD235,6),
IF(ISNUMBER(MATCH(LEFT(BD235,5),Final_Intermediate[Burmese_Consonants],0)),LEFT(BD235,5),
IF(ISNUMBER(MATCH(LEFT(BD235,4),Final_Intermediate[Burmese_Consonants],0)),LEFT(BD235,4),
IF(ISNUMBER(MATCH(LEFT(BD235,3),Final_Intermediate[Burmese_Consonants],0)),LEFT(BD235,3),
IF(ISNUMBER(MATCH(LEFT(BD235,2),Final_Intermediate[Burmese_Consonants],0)),LEFT(BD235,2),
IF(ISNUMBER(MATCH(LEFT(BD235,1),Final_Intermediate[Burmese_Consonants],0)),LEFT(BD235,1),
"")))))))))))))))</f>
        <v>#VALUE!</v>
      </c>
      <c r="AG235" t="e">
        <f>IF(AND(OR(BE235="။",BE235="၊"),LEN(BE235)=1),BE235,
IF(ISNUMBER(MATCH(LEFT(BE235,7),Final_modified_Intermediate[Burmese_Consonants],0)),LEFT(BE235,7),
IF(ISNUMBER(MATCH(LEFT(BE235,6),Final_modified_Intermediate[Burmese_Consonants],0)),LEFT(BE235,6),
IF(ISNUMBER(MATCH(LEFT(BE235,5),Final_modified_Intermediate[Burmese_Consonants],0)),LEFT(BE235,5),
IF(ISNUMBER(MATCH(LEFT(BE235,4),Final_modified_Intermediate[Burmese_Consonants],0)),LEFT(BE235,4),
IF(ISNUMBER(MATCH(LEFT(BE235,3),Final_modified_Intermediate[Burmese_Consonants],0)),LEFT(BE235,3),
IF(ISNUMBER(MATCH(LEFT(BE235,2),Final_modified_Intermediate[Burmese_Consonants],0)),LEFT(BE235,2),
IF(ISNUMBER(MATCH(LEFT(BE235,1),Final_modified_Intermediate[Burmese_Consonants],0)),LEFT(BE235,1),
IF(ISNUMBER(MATCH(LEFT(BE235,7),Final_Intermediate[Burmese_Consonants],0)),LEFT(BE235,7),
IF(ISNUMBER(MATCH(LEFT(BE235,6),Final_Intermediate[Burmese_Consonants],0)),LEFT(BE235,6),
IF(ISNUMBER(MATCH(LEFT(BE235,5),Final_Intermediate[Burmese_Consonants],0)),LEFT(BE235,5),
IF(ISNUMBER(MATCH(LEFT(BE235,4),Final_Intermediate[Burmese_Consonants],0)),LEFT(BE235,4),
IF(ISNUMBER(MATCH(LEFT(BE235,3),Final_Intermediate[Burmese_Consonants],0)),LEFT(BE235,3),
IF(ISNUMBER(MATCH(LEFT(BE235,2),Final_Intermediate[Burmese_Consonants],0)),LEFT(BE235,2),
IF(ISNUMBER(MATCH(LEFT(BE235,1),Final_Intermediate[Burmese_Consonants],0)),LEFT(BE235,1),
"")))))))))))))))</f>
        <v>#VALUE!</v>
      </c>
      <c r="AH235" t="e">
        <f>IF(AND(OR(BF235="။",BF235="၊"),LEN(BF235)=1),BF235,
IF(ISNUMBER(MATCH(LEFT(BF235,7),Final_modified_Intermediate[Burmese_Consonants],0)),LEFT(BF235,7),
IF(ISNUMBER(MATCH(LEFT(BF235,6),Final_modified_Intermediate[Burmese_Consonants],0)),LEFT(BF235,6),
IF(ISNUMBER(MATCH(LEFT(BF235,5),Final_modified_Intermediate[Burmese_Consonants],0)),LEFT(BF235,5),
IF(ISNUMBER(MATCH(LEFT(BF235,4),Final_modified_Intermediate[Burmese_Consonants],0)),LEFT(BF235,4),
IF(ISNUMBER(MATCH(LEFT(BF235,3),Final_modified_Intermediate[Burmese_Consonants],0)),LEFT(BF235,3),
IF(ISNUMBER(MATCH(LEFT(BF235,2),Final_modified_Intermediate[Burmese_Consonants],0)),LEFT(BF235,2),
IF(ISNUMBER(MATCH(LEFT(BF235,1),Final_modified_Intermediate[Burmese_Consonants],0)),LEFT(BF235,1),
IF(ISNUMBER(MATCH(LEFT(BF235,7),Final_Intermediate[Burmese_Consonants],0)),LEFT(BF235,7),
IF(ISNUMBER(MATCH(LEFT(BF235,6),Final_Intermediate[Burmese_Consonants],0)),LEFT(BF235,6),
IF(ISNUMBER(MATCH(LEFT(BF235,5),Final_Intermediate[Burmese_Consonants],0)),LEFT(BF235,5),
IF(ISNUMBER(MATCH(LEFT(BF235,4),Final_Intermediate[Burmese_Consonants],0)),LEFT(BF235,4),
IF(ISNUMBER(MATCH(LEFT(BF235,3),Final_Intermediate[Burmese_Consonants],0)),LEFT(BF235,3),
IF(ISNUMBER(MATCH(LEFT(BF235,2),Final_Intermediate[Burmese_Consonants],0)),LEFT(BF235,2),
IF(ISNUMBER(MATCH(LEFT(BF235,1),Final_Intermediate[Burmese_Consonants],0)),LEFT(BF235,1),
"")))))))))))))))</f>
        <v>#VALUE!</v>
      </c>
      <c r="AI235" t="e">
        <f>IF(AND(OR(BG235="။",BG235="၊"),LEN(BG235)=1),BG235,
IF(ISNUMBER(MATCH(LEFT(BG235,7),Final_modified_Intermediate[Burmese_Consonants],0)),LEFT(BG235,7),
IF(ISNUMBER(MATCH(LEFT(BG235,6),Final_modified_Intermediate[Burmese_Consonants],0)),LEFT(BG235,6),
IF(ISNUMBER(MATCH(LEFT(BG235,5),Final_modified_Intermediate[Burmese_Consonants],0)),LEFT(BG235,5),
IF(ISNUMBER(MATCH(LEFT(BG235,4),Final_modified_Intermediate[Burmese_Consonants],0)),LEFT(BG235,4),
IF(ISNUMBER(MATCH(LEFT(BG235,3),Final_modified_Intermediate[Burmese_Consonants],0)),LEFT(BG235,3),
IF(ISNUMBER(MATCH(LEFT(BG235,2),Final_modified_Intermediate[Burmese_Consonants],0)),LEFT(BG235,2),
IF(ISNUMBER(MATCH(LEFT(BG235,1),Final_modified_Intermediate[Burmese_Consonants],0)),LEFT(BG235,1),
IF(ISNUMBER(MATCH(LEFT(BG235,7),Final_Intermediate[Burmese_Consonants],0)),LEFT(BG235,7),
IF(ISNUMBER(MATCH(LEFT(BG235,6),Final_Intermediate[Burmese_Consonants],0)),LEFT(BG235,6),
IF(ISNUMBER(MATCH(LEFT(BG235,5),Final_Intermediate[Burmese_Consonants],0)),LEFT(BG235,5),
IF(ISNUMBER(MATCH(LEFT(BG235,4),Final_Intermediate[Burmese_Consonants],0)),LEFT(BG235,4),
IF(ISNUMBER(MATCH(LEFT(BG235,3),Final_Intermediate[Burmese_Consonants],0)),LEFT(BG235,3),
IF(ISNUMBER(MATCH(LEFT(BG235,2),Final_Intermediate[Burmese_Consonants],0)),LEFT(BG235,2),
IF(ISNUMBER(MATCH(LEFT(BG235,1),Final_Intermediate[Burmese_Consonants],0)),LEFT(BG235,1),
"")))))))))))))))</f>
        <v>#VALUE!</v>
      </c>
      <c r="AJ235" t="e">
        <f>IF(AND(OR(BH235="။",BH235="၊"),LEN(BH235)=1),BH235,
IF(ISNUMBER(MATCH(LEFT(BH235,7),Final_modified_Intermediate[Burmese_Consonants],0)),LEFT(BH235,7),
IF(ISNUMBER(MATCH(LEFT(BH235,6),Final_modified_Intermediate[Burmese_Consonants],0)),LEFT(BH235,6),
IF(ISNUMBER(MATCH(LEFT(BH235,5),Final_modified_Intermediate[Burmese_Consonants],0)),LEFT(BH235,5),
IF(ISNUMBER(MATCH(LEFT(BH235,4),Final_modified_Intermediate[Burmese_Consonants],0)),LEFT(BH235,4),
IF(ISNUMBER(MATCH(LEFT(BH235,3),Final_modified_Intermediate[Burmese_Consonants],0)),LEFT(BH235,3),
IF(ISNUMBER(MATCH(LEFT(BH235,2),Final_modified_Intermediate[Burmese_Consonants],0)),LEFT(BH235,2),
IF(ISNUMBER(MATCH(LEFT(BH235,1),Final_modified_Intermediate[Burmese_Consonants],0)),LEFT(BH235,1),
IF(ISNUMBER(MATCH(LEFT(BH235,7),Final_Intermediate[Burmese_Consonants],0)),LEFT(BH235,7),
IF(ISNUMBER(MATCH(LEFT(BH235,6),Final_Intermediate[Burmese_Consonants],0)),LEFT(BH235,6),
IF(ISNUMBER(MATCH(LEFT(BH235,5),Final_Intermediate[Burmese_Consonants],0)),LEFT(BH235,5),
IF(ISNUMBER(MATCH(LEFT(BH235,4),Final_Intermediate[Burmese_Consonants],0)),LEFT(BH235,4),
IF(ISNUMBER(MATCH(LEFT(BH235,3),Final_Intermediate[Burmese_Consonants],0)),LEFT(BH235,3),
IF(ISNUMBER(MATCH(LEFT(BH235,2),Final_Intermediate[Burmese_Consonants],0)),LEFT(BH235,2),
IF(ISNUMBER(MATCH(LEFT(BH235,1),Final_Intermediate[Burmese_Consonants],0)),LEFT(BH235,1),
"")))))))))))))))</f>
        <v>#VALUE!</v>
      </c>
      <c r="AK235" t="e">
        <f>IF(AND(OR(BI235="။",BI235="၊"),LEN(BI235)=1),BI235,
IF(ISNUMBER(MATCH(LEFT(BI235,7),Final_modified_Intermediate[Burmese_Consonants],0)),LEFT(BI235,7),
IF(ISNUMBER(MATCH(LEFT(BI235,6),Final_modified_Intermediate[Burmese_Consonants],0)),LEFT(BI235,6),
IF(ISNUMBER(MATCH(LEFT(BI235,5),Final_modified_Intermediate[Burmese_Consonants],0)),LEFT(BI235,5),
IF(ISNUMBER(MATCH(LEFT(BI235,4),Final_modified_Intermediate[Burmese_Consonants],0)),LEFT(BI235,4),
IF(ISNUMBER(MATCH(LEFT(BI235,3),Final_modified_Intermediate[Burmese_Consonants],0)),LEFT(BI235,3),
IF(ISNUMBER(MATCH(LEFT(BI235,2),Final_modified_Intermediate[Burmese_Consonants],0)),LEFT(BI235,2),
IF(ISNUMBER(MATCH(LEFT(BI235,1),Final_modified_Intermediate[Burmese_Consonants],0)),LEFT(BI235,1),
IF(ISNUMBER(MATCH(LEFT(BI235,7),Final_Intermediate[Burmese_Consonants],0)),LEFT(BI235,7),
IF(ISNUMBER(MATCH(LEFT(BI235,6),Final_Intermediate[Burmese_Consonants],0)),LEFT(BI235,6),
IF(ISNUMBER(MATCH(LEFT(BI235,5),Final_Intermediate[Burmese_Consonants],0)),LEFT(BI235,5),
IF(ISNUMBER(MATCH(LEFT(BI235,4),Final_Intermediate[Burmese_Consonants],0)),LEFT(BI235,4),
IF(ISNUMBER(MATCH(LEFT(BI235,3),Final_Intermediate[Burmese_Consonants],0)),LEFT(BI235,3),
IF(ISNUMBER(MATCH(LEFT(BI235,2),Final_Intermediate[Burmese_Consonants],0)),LEFT(BI235,2),
IF(ISNUMBER(MATCH(LEFT(BI235,1),Final_Intermediate[Burmese_Consonants],0)),LEFT(BI235,1),
"")))))))))))))))</f>
        <v>#VALUE!</v>
      </c>
      <c r="AL235" t="e">
        <f>IF(AND(OR(BJ235="။",BJ235="၊"),LEN(BJ235)=1),BJ235,
IF(ISNUMBER(MATCH(LEFT(BJ235,7),Final_modified_Intermediate[Burmese_Consonants],0)),LEFT(BJ235,7),
IF(ISNUMBER(MATCH(LEFT(BJ235,6),Final_modified_Intermediate[Burmese_Consonants],0)),LEFT(BJ235,6),
IF(ISNUMBER(MATCH(LEFT(BJ235,5),Final_modified_Intermediate[Burmese_Consonants],0)),LEFT(BJ235,5),
IF(ISNUMBER(MATCH(LEFT(BJ235,4),Final_modified_Intermediate[Burmese_Consonants],0)),LEFT(BJ235,4),
IF(ISNUMBER(MATCH(LEFT(BJ235,3),Final_modified_Intermediate[Burmese_Consonants],0)),LEFT(BJ235,3),
IF(ISNUMBER(MATCH(LEFT(BJ235,2),Final_modified_Intermediate[Burmese_Consonants],0)),LEFT(BJ235,2),
IF(ISNUMBER(MATCH(LEFT(BJ235,1),Final_modified_Intermediate[Burmese_Consonants],0)),LEFT(BJ235,1),
IF(ISNUMBER(MATCH(LEFT(BJ235,7),Final_Intermediate[Burmese_Consonants],0)),LEFT(BJ235,7),
IF(ISNUMBER(MATCH(LEFT(BJ235,6),Final_Intermediate[Burmese_Consonants],0)),LEFT(BJ235,6),
IF(ISNUMBER(MATCH(LEFT(BJ235,5),Final_Intermediate[Burmese_Consonants],0)),LEFT(BJ235,5),
IF(ISNUMBER(MATCH(LEFT(BJ235,4),Final_Intermediate[Burmese_Consonants],0)),LEFT(BJ235,4),
IF(ISNUMBER(MATCH(LEFT(BJ235,3),Final_Intermediate[Burmese_Consonants],0)),LEFT(BJ235,3),
IF(ISNUMBER(MATCH(LEFT(BJ235,2),Final_Intermediate[Burmese_Consonants],0)),LEFT(BJ235,2),
IF(ISNUMBER(MATCH(LEFT(BJ235,1),Final_Intermediate[Burmese_Consonants],0)),LEFT(BJ235,1),
"")))))))))))))))</f>
        <v>#VALUE!</v>
      </c>
      <c r="AN235" t="e">
        <f>Compiler_Burmese[[#This Row],[Sr. No.]]</f>
        <v>#REF!</v>
      </c>
      <c r="AO23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5" t="e">
        <f>[2]!Vocabulary_Burmese[[#This Row],[Sr. No.]]</f>
        <v>#REF!</v>
      </c>
      <c r="BA235" t="e">
        <f>IF(Raw_data_N2_Kanji[[#This Row],[Categorie]]&lt;&gt;"","",
IF(ISNUMBER(MATCH(V,Special_list[Burmese word],0)),"",
SUBSTITUTE(Raw_data_N2_Kanji[[#This Row],[Raw]]," ","")))</f>
        <v>#VALUE!</v>
      </c>
      <c r="BB235" t="e">
        <f>RIGHT(Segregate18[[#This Row],[UPGRADE]],LEN(Segregate18[[#This Row],[UPGRADE]])-LEN(Compiler_Burmese[[#This Row],[1]]))</f>
        <v>#VALUE!</v>
      </c>
      <c r="BC235" t="e">
        <f>RIGHT(Segregate18[[#This Row],[11]],LEN(Segregate18[[#This Row],[11]])-LEN(Compiler_Burmese[[#This Row],[2]]))</f>
        <v>#VALUE!</v>
      </c>
      <c r="BD235" t="e">
        <f>RIGHT(Segregate18[[#This Row],[21]],LEN(Segregate18[[#This Row],[21]])-LEN(Compiler_Burmese[[#This Row],[3]]))</f>
        <v>#VALUE!</v>
      </c>
      <c r="BE235" t="e">
        <f>RIGHT(Segregate18[[#This Row],[31]],LEN(Segregate18[[#This Row],[31]])-LEN(Compiler_Burmese[[#This Row],[4]]))</f>
        <v>#VALUE!</v>
      </c>
      <c r="BF235" t="e">
        <f>RIGHT(Segregate18[[#This Row],[41]],LEN(Segregate18[[#This Row],[41]])-LEN(Compiler_Burmese[[#This Row],[5]]))</f>
        <v>#VALUE!</v>
      </c>
      <c r="BG235" t="e">
        <f>RIGHT(Segregate18[[#This Row],[51]],LEN(Segregate18[[#This Row],[51]])-LEN(Compiler_Burmese[[#This Row],[6]]))</f>
        <v>#VALUE!</v>
      </c>
      <c r="BH235" t="e">
        <f>RIGHT(Segregate18[[#This Row],[61]],LEN(Segregate18[[#This Row],[61]])-LEN(Compiler_Burmese[[#This Row],[7]]))</f>
        <v>#VALUE!</v>
      </c>
      <c r="BI235" t="e">
        <f>RIGHT(Segregate18[[#This Row],[71]],LEN(Segregate18[[#This Row],[71]])-LEN(Compiler_Burmese[[#This Row],[8]]))</f>
        <v>#VALUE!</v>
      </c>
      <c r="BJ235" t="e">
        <f>RIGHT(Segregate18[[#This Row],[81]],LEN(Segregate18[[#This Row],[81]])-LEN(Compiler_Burmese[[#This Row],[9]]))</f>
        <v>#VALUE!</v>
      </c>
    </row>
    <row r="236" spans="25:62" ht="15" customHeight="1" x14ac:dyDescent="0.3">
      <c r="Y236" t="e">
        <f>Segregate18[[#This Row],[Sr. No.]]</f>
        <v>#REF!</v>
      </c>
      <c r="Z236" t="e">
        <f>IF(AND(OR(BA236="။",BA236="၊"),LEN(BA236)=1),BA236,
IF(ISNUMBER(MATCH(LEFT(BA236,7),Final_modified_Intermediate[Burmese_Consonants],0)),LEFT(BA236,7),
IF(ISNUMBER(MATCH(LEFT(BA236,6),Final_modified_Intermediate[Burmese_Consonants],0)),LEFT(BA236,6),
IF(ISNUMBER(MATCH(LEFT(BA236,5),Final_modified_Intermediate[Burmese_Consonants],0)),LEFT(BA236,5),
IF(ISNUMBER(MATCH(LEFT(BA236,4),Final_modified_Intermediate[Burmese_Consonants],0)),LEFT(BA236,4),
IF(ISNUMBER(MATCH(LEFT(BA236,3),Final_modified_Intermediate[Burmese_Consonants],0)),LEFT(BA236,3),
IF(ISNUMBER(MATCH(LEFT(BA236,2),Final_modified_Intermediate[Burmese_Consonants],0)),LEFT(BA236,2),
IF(ISNUMBER(MATCH(LEFT(BA236,1),Final_modified_Intermediate[Burmese_Consonants],0)),LEFT(BA236,1),
IF(ISNUMBER(MATCH(LEFT(BA236,7),Final_Intermediate[Burmese_Consonants],0)),LEFT(BA236,7),
IF(ISNUMBER(MATCH(LEFT(BA236,6),Final_Intermediate[Burmese_Consonants],0)),LEFT(BA236,6),
IF(ISNUMBER(MATCH(LEFT(BA236,5),Final_Intermediate[Burmese_Consonants],0)),LEFT(BA236,5),
IF(ISNUMBER(MATCH(LEFT(BA236,4),Final_Intermediate[Burmese_Consonants],0)),LEFT(BA236,4),
IF(ISNUMBER(MATCH(LEFT(BA236,3),Final_Intermediate[Burmese_Consonants],0)),LEFT(BA236,3),
IF(ISNUMBER(MATCH(LEFT(BA236,2),Final_Intermediate[Burmese_Consonants],0)),LEFT(BA236,2),
IF(ISNUMBER(MATCH(LEFT(BA236,1),Final_Intermediate[Burmese_Consonants],0)),LEFT(BA236,1),
"")))))))))))))))</f>
        <v>#VALUE!</v>
      </c>
      <c r="AA23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6" t="e">
        <f>IF(AND(OR(BB236="။",BB236="၊"),LEN(BB236)=1),BB236,
IF(ISNUMBER(MATCH(LEFT(BB236,7),Final_modified_Intermediate[Burmese_Consonants],0)),LEFT(BB236,7),
IF(ISNUMBER(MATCH(LEFT(BB236,6),Final_modified_Intermediate[Burmese_Consonants],0)),LEFT(BB236,6),
IF(ISNUMBER(MATCH(LEFT(BB236,5),Final_modified_Intermediate[Burmese_Consonants],0)),LEFT(BB236,5),
IF(ISNUMBER(MATCH(LEFT(BB236,4),Final_modified_Intermediate[Burmese_Consonants],0)),LEFT(BB236,4),
IF(ISNUMBER(MATCH(LEFT(BB236,3),Final_modified_Intermediate[Burmese_Consonants],0)),LEFT(BB236,3),
IF(ISNUMBER(MATCH(LEFT(BB236,2),Final_modified_Intermediate[Burmese_Consonants],0)),LEFT(BB236,2),
IF(ISNUMBER(MATCH(LEFT(BB236,1),Final_modified_Intermediate[Burmese_Consonants],0)),LEFT(BB236,1),
IF(ISNUMBER(MATCH(LEFT(BB236,7),Final_Intermediate[Burmese_Consonants],0)),LEFT(BB236,7),
IF(ISNUMBER(MATCH(LEFT(BB236,6),Final_Intermediate[Burmese_Consonants],0)),LEFT(BB236,6),
IF(ISNUMBER(MATCH(LEFT(BB236,5),Final_Intermediate[Burmese_Consonants],0)),LEFT(BB236,5),
IF(ISNUMBER(MATCH(LEFT(BB236,4),Final_Intermediate[Burmese_Consonants],0)),LEFT(BB236,4),
IF(ISNUMBER(MATCH(LEFT(BB236,3),Final_Intermediate[Burmese_Consonants],0)),LEFT(BB236,3),
IF(ISNUMBER(MATCH(LEFT(BB236,2),Final_Intermediate[Burmese_Consonants],0)),LEFT(BB236,2),
IF(ISNUMBER(MATCH(LEFT(BB236,1),Final_Intermediate[Burmese_Consonants],0)),LEFT(BB236,1),
"")))))))))))))))</f>
        <v>#VALUE!</v>
      </c>
      <c r="AC23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6" t="e">
        <f>IF(AND(OR(BC236="။",BC236="၊"),LEN(BC236)=1),BC236,
IF(ISNUMBER(MATCH(LEFT(BC236,7),Final_modified_Intermediate[Burmese_Consonants],0)),LEFT(BC236,7),
IF(ISNUMBER(MATCH(LEFT(BC236,6),Final_modified_Intermediate[Burmese_Consonants],0)),LEFT(BC236,6),
IF(ISNUMBER(MATCH(LEFT(BC236,5),Final_modified_Intermediate[Burmese_Consonants],0)),LEFT(BC236,5),
IF(ISNUMBER(MATCH(LEFT(BC236,4),Final_modified_Intermediate[Burmese_Consonants],0)),LEFT(BC236,4),
IF(ISNUMBER(MATCH(LEFT(BC236,3),Final_modified_Intermediate[Burmese_Consonants],0)),LEFT(BC236,3),
IF(ISNUMBER(MATCH(LEFT(BC236,2),Final_modified_Intermediate[Burmese_Consonants],0)),LEFT(BC236,2),
IF(ISNUMBER(MATCH(LEFT(BC236,1),Final_modified_Intermediate[Burmese_Consonants],0)),LEFT(BC236,1),
IF(ISNUMBER(MATCH(LEFT(BC236,7),Final_Intermediate[Burmese_Consonants],0)),LEFT(BC236,7),
IF(ISNUMBER(MATCH(LEFT(BC236,6),Final_Intermediate[Burmese_Consonants],0)),LEFT(BC236,6),
IF(ISNUMBER(MATCH(LEFT(BC236,5),Final_Intermediate[Burmese_Consonants],0)),LEFT(BC236,5),
IF(ISNUMBER(MATCH(LEFT(BC236,4),Final_Intermediate[Burmese_Consonants],0)),LEFT(BC236,4),
IF(ISNUMBER(MATCH(LEFT(BC236,3),Final_Intermediate[Burmese_Consonants],0)),LEFT(BC236,3),
IF(ISNUMBER(MATCH(LEFT(BC236,2),Final_Intermediate[Burmese_Consonants],0)),LEFT(BC236,2),
IF(ISNUMBER(MATCH(LEFT(BC236,1),Final_Intermediate[Burmese_Consonants],0)),LEFT(BC236,1),
"")))))))))))))))</f>
        <v>#VALUE!</v>
      </c>
      <c r="AE23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6" t="e">
        <f>IF(AND(OR(BD236="။",BD236="၊"),LEN(BD236)=1),BD236,
IF(ISNUMBER(MATCH(LEFT(BD236,7),Final_modified_Intermediate[Burmese_Consonants],0)),LEFT(BD236,7),
IF(ISNUMBER(MATCH(LEFT(BD236,6),Final_modified_Intermediate[Burmese_Consonants],0)),LEFT(BD236,6),
IF(ISNUMBER(MATCH(LEFT(BD236,5),Final_modified_Intermediate[Burmese_Consonants],0)),LEFT(BD236,5),
IF(ISNUMBER(MATCH(LEFT(BD236,4),Final_modified_Intermediate[Burmese_Consonants],0)),LEFT(BD236,4),
IF(ISNUMBER(MATCH(LEFT(BD236,3),Final_modified_Intermediate[Burmese_Consonants],0)),LEFT(BD236,3),
IF(ISNUMBER(MATCH(LEFT(BD236,2),Final_modified_Intermediate[Burmese_Consonants],0)),LEFT(BD236,2),
IF(ISNUMBER(MATCH(LEFT(BD236,1),Final_modified_Intermediate[Burmese_Consonants],0)),LEFT(BD236,1),
IF(ISNUMBER(MATCH(LEFT(BD236,7),Final_Intermediate[Burmese_Consonants],0)),LEFT(BD236,7),
IF(ISNUMBER(MATCH(LEFT(BD236,6),Final_Intermediate[Burmese_Consonants],0)),LEFT(BD236,6),
IF(ISNUMBER(MATCH(LEFT(BD236,5),Final_Intermediate[Burmese_Consonants],0)),LEFT(BD236,5),
IF(ISNUMBER(MATCH(LEFT(BD236,4),Final_Intermediate[Burmese_Consonants],0)),LEFT(BD236,4),
IF(ISNUMBER(MATCH(LEFT(BD236,3),Final_Intermediate[Burmese_Consonants],0)),LEFT(BD236,3),
IF(ISNUMBER(MATCH(LEFT(BD236,2),Final_Intermediate[Burmese_Consonants],0)),LEFT(BD236,2),
IF(ISNUMBER(MATCH(LEFT(BD236,1),Final_Intermediate[Burmese_Consonants],0)),LEFT(BD236,1),
"")))))))))))))))</f>
        <v>#VALUE!</v>
      </c>
      <c r="AG236" t="e">
        <f>IF(AND(OR(BE236="။",BE236="၊"),LEN(BE236)=1),BE236,
IF(ISNUMBER(MATCH(LEFT(BE236,7),Final_modified_Intermediate[Burmese_Consonants],0)),LEFT(BE236,7),
IF(ISNUMBER(MATCH(LEFT(BE236,6),Final_modified_Intermediate[Burmese_Consonants],0)),LEFT(BE236,6),
IF(ISNUMBER(MATCH(LEFT(BE236,5),Final_modified_Intermediate[Burmese_Consonants],0)),LEFT(BE236,5),
IF(ISNUMBER(MATCH(LEFT(BE236,4),Final_modified_Intermediate[Burmese_Consonants],0)),LEFT(BE236,4),
IF(ISNUMBER(MATCH(LEFT(BE236,3),Final_modified_Intermediate[Burmese_Consonants],0)),LEFT(BE236,3),
IF(ISNUMBER(MATCH(LEFT(BE236,2),Final_modified_Intermediate[Burmese_Consonants],0)),LEFT(BE236,2),
IF(ISNUMBER(MATCH(LEFT(BE236,1),Final_modified_Intermediate[Burmese_Consonants],0)),LEFT(BE236,1),
IF(ISNUMBER(MATCH(LEFT(BE236,7),Final_Intermediate[Burmese_Consonants],0)),LEFT(BE236,7),
IF(ISNUMBER(MATCH(LEFT(BE236,6),Final_Intermediate[Burmese_Consonants],0)),LEFT(BE236,6),
IF(ISNUMBER(MATCH(LEFT(BE236,5),Final_Intermediate[Burmese_Consonants],0)),LEFT(BE236,5),
IF(ISNUMBER(MATCH(LEFT(BE236,4),Final_Intermediate[Burmese_Consonants],0)),LEFT(BE236,4),
IF(ISNUMBER(MATCH(LEFT(BE236,3),Final_Intermediate[Burmese_Consonants],0)),LEFT(BE236,3),
IF(ISNUMBER(MATCH(LEFT(BE236,2),Final_Intermediate[Burmese_Consonants],0)),LEFT(BE236,2),
IF(ISNUMBER(MATCH(LEFT(BE236,1),Final_Intermediate[Burmese_Consonants],0)),LEFT(BE236,1),
"")))))))))))))))</f>
        <v>#VALUE!</v>
      </c>
      <c r="AH236" t="e">
        <f>IF(AND(OR(BF236="။",BF236="၊"),LEN(BF236)=1),BF236,
IF(ISNUMBER(MATCH(LEFT(BF236,7),Final_modified_Intermediate[Burmese_Consonants],0)),LEFT(BF236,7),
IF(ISNUMBER(MATCH(LEFT(BF236,6),Final_modified_Intermediate[Burmese_Consonants],0)),LEFT(BF236,6),
IF(ISNUMBER(MATCH(LEFT(BF236,5),Final_modified_Intermediate[Burmese_Consonants],0)),LEFT(BF236,5),
IF(ISNUMBER(MATCH(LEFT(BF236,4),Final_modified_Intermediate[Burmese_Consonants],0)),LEFT(BF236,4),
IF(ISNUMBER(MATCH(LEFT(BF236,3),Final_modified_Intermediate[Burmese_Consonants],0)),LEFT(BF236,3),
IF(ISNUMBER(MATCH(LEFT(BF236,2),Final_modified_Intermediate[Burmese_Consonants],0)),LEFT(BF236,2),
IF(ISNUMBER(MATCH(LEFT(BF236,1),Final_modified_Intermediate[Burmese_Consonants],0)),LEFT(BF236,1),
IF(ISNUMBER(MATCH(LEFT(BF236,7),Final_Intermediate[Burmese_Consonants],0)),LEFT(BF236,7),
IF(ISNUMBER(MATCH(LEFT(BF236,6),Final_Intermediate[Burmese_Consonants],0)),LEFT(BF236,6),
IF(ISNUMBER(MATCH(LEFT(BF236,5),Final_Intermediate[Burmese_Consonants],0)),LEFT(BF236,5),
IF(ISNUMBER(MATCH(LEFT(BF236,4),Final_Intermediate[Burmese_Consonants],0)),LEFT(BF236,4),
IF(ISNUMBER(MATCH(LEFT(BF236,3),Final_Intermediate[Burmese_Consonants],0)),LEFT(BF236,3),
IF(ISNUMBER(MATCH(LEFT(BF236,2),Final_Intermediate[Burmese_Consonants],0)),LEFT(BF236,2),
IF(ISNUMBER(MATCH(LEFT(BF236,1),Final_Intermediate[Burmese_Consonants],0)),LEFT(BF236,1),
"")))))))))))))))</f>
        <v>#VALUE!</v>
      </c>
      <c r="AI236" t="e">
        <f>IF(AND(OR(BG236="။",BG236="၊"),LEN(BG236)=1),BG236,
IF(ISNUMBER(MATCH(LEFT(BG236,7),Final_modified_Intermediate[Burmese_Consonants],0)),LEFT(BG236,7),
IF(ISNUMBER(MATCH(LEFT(BG236,6),Final_modified_Intermediate[Burmese_Consonants],0)),LEFT(BG236,6),
IF(ISNUMBER(MATCH(LEFT(BG236,5),Final_modified_Intermediate[Burmese_Consonants],0)),LEFT(BG236,5),
IF(ISNUMBER(MATCH(LEFT(BG236,4),Final_modified_Intermediate[Burmese_Consonants],0)),LEFT(BG236,4),
IF(ISNUMBER(MATCH(LEFT(BG236,3),Final_modified_Intermediate[Burmese_Consonants],0)),LEFT(BG236,3),
IF(ISNUMBER(MATCH(LEFT(BG236,2),Final_modified_Intermediate[Burmese_Consonants],0)),LEFT(BG236,2),
IF(ISNUMBER(MATCH(LEFT(BG236,1),Final_modified_Intermediate[Burmese_Consonants],0)),LEFT(BG236,1),
IF(ISNUMBER(MATCH(LEFT(BG236,7),Final_Intermediate[Burmese_Consonants],0)),LEFT(BG236,7),
IF(ISNUMBER(MATCH(LEFT(BG236,6),Final_Intermediate[Burmese_Consonants],0)),LEFT(BG236,6),
IF(ISNUMBER(MATCH(LEFT(BG236,5),Final_Intermediate[Burmese_Consonants],0)),LEFT(BG236,5),
IF(ISNUMBER(MATCH(LEFT(BG236,4),Final_Intermediate[Burmese_Consonants],0)),LEFT(BG236,4),
IF(ISNUMBER(MATCH(LEFT(BG236,3),Final_Intermediate[Burmese_Consonants],0)),LEFT(BG236,3),
IF(ISNUMBER(MATCH(LEFT(BG236,2),Final_Intermediate[Burmese_Consonants],0)),LEFT(BG236,2),
IF(ISNUMBER(MATCH(LEFT(BG236,1),Final_Intermediate[Burmese_Consonants],0)),LEFT(BG236,1),
"")))))))))))))))</f>
        <v>#VALUE!</v>
      </c>
      <c r="AJ236" t="e">
        <f>IF(AND(OR(BH236="။",BH236="၊"),LEN(BH236)=1),BH236,
IF(ISNUMBER(MATCH(LEFT(BH236,7),Final_modified_Intermediate[Burmese_Consonants],0)),LEFT(BH236,7),
IF(ISNUMBER(MATCH(LEFT(BH236,6),Final_modified_Intermediate[Burmese_Consonants],0)),LEFT(BH236,6),
IF(ISNUMBER(MATCH(LEFT(BH236,5),Final_modified_Intermediate[Burmese_Consonants],0)),LEFT(BH236,5),
IF(ISNUMBER(MATCH(LEFT(BH236,4),Final_modified_Intermediate[Burmese_Consonants],0)),LEFT(BH236,4),
IF(ISNUMBER(MATCH(LEFT(BH236,3),Final_modified_Intermediate[Burmese_Consonants],0)),LEFT(BH236,3),
IF(ISNUMBER(MATCH(LEFT(BH236,2),Final_modified_Intermediate[Burmese_Consonants],0)),LEFT(BH236,2),
IF(ISNUMBER(MATCH(LEFT(BH236,1),Final_modified_Intermediate[Burmese_Consonants],0)),LEFT(BH236,1),
IF(ISNUMBER(MATCH(LEFT(BH236,7),Final_Intermediate[Burmese_Consonants],0)),LEFT(BH236,7),
IF(ISNUMBER(MATCH(LEFT(BH236,6),Final_Intermediate[Burmese_Consonants],0)),LEFT(BH236,6),
IF(ISNUMBER(MATCH(LEFT(BH236,5),Final_Intermediate[Burmese_Consonants],0)),LEFT(BH236,5),
IF(ISNUMBER(MATCH(LEFT(BH236,4),Final_Intermediate[Burmese_Consonants],0)),LEFT(BH236,4),
IF(ISNUMBER(MATCH(LEFT(BH236,3),Final_Intermediate[Burmese_Consonants],0)),LEFT(BH236,3),
IF(ISNUMBER(MATCH(LEFT(BH236,2),Final_Intermediate[Burmese_Consonants],0)),LEFT(BH236,2),
IF(ISNUMBER(MATCH(LEFT(BH236,1),Final_Intermediate[Burmese_Consonants],0)),LEFT(BH236,1),
"")))))))))))))))</f>
        <v>#VALUE!</v>
      </c>
      <c r="AK236" t="e">
        <f>IF(AND(OR(BI236="။",BI236="၊"),LEN(BI236)=1),BI236,
IF(ISNUMBER(MATCH(LEFT(BI236,7),Final_modified_Intermediate[Burmese_Consonants],0)),LEFT(BI236,7),
IF(ISNUMBER(MATCH(LEFT(BI236,6),Final_modified_Intermediate[Burmese_Consonants],0)),LEFT(BI236,6),
IF(ISNUMBER(MATCH(LEFT(BI236,5),Final_modified_Intermediate[Burmese_Consonants],0)),LEFT(BI236,5),
IF(ISNUMBER(MATCH(LEFT(BI236,4),Final_modified_Intermediate[Burmese_Consonants],0)),LEFT(BI236,4),
IF(ISNUMBER(MATCH(LEFT(BI236,3),Final_modified_Intermediate[Burmese_Consonants],0)),LEFT(BI236,3),
IF(ISNUMBER(MATCH(LEFT(BI236,2),Final_modified_Intermediate[Burmese_Consonants],0)),LEFT(BI236,2),
IF(ISNUMBER(MATCH(LEFT(BI236,1),Final_modified_Intermediate[Burmese_Consonants],0)),LEFT(BI236,1),
IF(ISNUMBER(MATCH(LEFT(BI236,7),Final_Intermediate[Burmese_Consonants],0)),LEFT(BI236,7),
IF(ISNUMBER(MATCH(LEFT(BI236,6),Final_Intermediate[Burmese_Consonants],0)),LEFT(BI236,6),
IF(ISNUMBER(MATCH(LEFT(BI236,5),Final_Intermediate[Burmese_Consonants],0)),LEFT(BI236,5),
IF(ISNUMBER(MATCH(LEFT(BI236,4),Final_Intermediate[Burmese_Consonants],0)),LEFT(BI236,4),
IF(ISNUMBER(MATCH(LEFT(BI236,3),Final_Intermediate[Burmese_Consonants],0)),LEFT(BI236,3),
IF(ISNUMBER(MATCH(LEFT(BI236,2),Final_Intermediate[Burmese_Consonants],0)),LEFT(BI236,2),
IF(ISNUMBER(MATCH(LEFT(BI236,1),Final_Intermediate[Burmese_Consonants],0)),LEFT(BI236,1),
"")))))))))))))))</f>
        <v>#VALUE!</v>
      </c>
      <c r="AL236" t="e">
        <f>IF(AND(OR(BJ236="။",BJ236="၊"),LEN(BJ236)=1),BJ236,
IF(ISNUMBER(MATCH(LEFT(BJ236,7),Final_modified_Intermediate[Burmese_Consonants],0)),LEFT(BJ236,7),
IF(ISNUMBER(MATCH(LEFT(BJ236,6),Final_modified_Intermediate[Burmese_Consonants],0)),LEFT(BJ236,6),
IF(ISNUMBER(MATCH(LEFT(BJ236,5),Final_modified_Intermediate[Burmese_Consonants],0)),LEFT(BJ236,5),
IF(ISNUMBER(MATCH(LEFT(BJ236,4),Final_modified_Intermediate[Burmese_Consonants],0)),LEFT(BJ236,4),
IF(ISNUMBER(MATCH(LEFT(BJ236,3),Final_modified_Intermediate[Burmese_Consonants],0)),LEFT(BJ236,3),
IF(ISNUMBER(MATCH(LEFT(BJ236,2),Final_modified_Intermediate[Burmese_Consonants],0)),LEFT(BJ236,2),
IF(ISNUMBER(MATCH(LEFT(BJ236,1),Final_modified_Intermediate[Burmese_Consonants],0)),LEFT(BJ236,1),
IF(ISNUMBER(MATCH(LEFT(BJ236,7),Final_Intermediate[Burmese_Consonants],0)),LEFT(BJ236,7),
IF(ISNUMBER(MATCH(LEFT(BJ236,6),Final_Intermediate[Burmese_Consonants],0)),LEFT(BJ236,6),
IF(ISNUMBER(MATCH(LEFT(BJ236,5),Final_Intermediate[Burmese_Consonants],0)),LEFT(BJ236,5),
IF(ISNUMBER(MATCH(LEFT(BJ236,4),Final_Intermediate[Burmese_Consonants],0)),LEFT(BJ236,4),
IF(ISNUMBER(MATCH(LEFT(BJ236,3),Final_Intermediate[Burmese_Consonants],0)),LEFT(BJ236,3),
IF(ISNUMBER(MATCH(LEFT(BJ236,2),Final_Intermediate[Burmese_Consonants],0)),LEFT(BJ236,2),
IF(ISNUMBER(MATCH(LEFT(BJ236,1),Final_Intermediate[Burmese_Consonants],0)),LEFT(BJ236,1),
"")))))))))))))))</f>
        <v>#VALUE!</v>
      </c>
      <c r="AN236" t="e">
        <f>Compiler_Burmese[[#This Row],[Sr. No.]]</f>
        <v>#REF!</v>
      </c>
      <c r="AO23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6" t="e">
        <f>[2]!Vocabulary_Burmese[[#This Row],[Sr. No.]]</f>
        <v>#REF!</v>
      </c>
      <c r="BA236" t="e">
        <f>IF(Raw_data_N2_Kanji[[#This Row],[Categorie]]&lt;&gt;"","",
IF(ISNUMBER(MATCH(V,Special_list[Burmese word],0)),"",
SUBSTITUTE(Raw_data_N2_Kanji[[#This Row],[Raw]]," ","")))</f>
        <v>#VALUE!</v>
      </c>
      <c r="BB236" t="e">
        <f>RIGHT(Segregate18[[#This Row],[UPGRADE]],LEN(Segregate18[[#This Row],[UPGRADE]])-LEN(Compiler_Burmese[[#This Row],[1]]))</f>
        <v>#VALUE!</v>
      </c>
      <c r="BC236" t="e">
        <f>RIGHT(Segregate18[[#This Row],[11]],LEN(Segregate18[[#This Row],[11]])-LEN(Compiler_Burmese[[#This Row],[2]]))</f>
        <v>#VALUE!</v>
      </c>
      <c r="BD236" t="e">
        <f>RIGHT(Segregate18[[#This Row],[21]],LEN(Segregate18[[#This Row],[21]])-LEN(Compiler_Burmese[[#This Row],[3]]))</f>
        <v>#VALUE!</v>
      </c>
      <c r="BE236" t="e">
        <f>RIGHT(Segregate18[[#This Row],[31]],LEN(Segregate18[[#This Row],[31]])-LEN(Compiler_Burmese[[#This Row],[4]]))</f>
        <v>#VALUE!</v>
      </c>
      <c r="BF236" t="e">
        <f>RIGHT(Segregate18[[#This Row],[41]],LEN(Segregate18[[#This Row],[41]])-LEN(Compiler_Burmese[[#This Row],[5]]))</f>
        <v>#VALUE!</v>
      </c>
      <c r="BG236" t="e">
        <f>RIGHT(Segregate18[[#This Row],[51]],LEN(Segregate18[[#This Row],[51]])-LEN(Compiler_Burmese[[#This Row],[6]]))</f>
        <v>#VALUE!</v>
      </c>
      <c r="BH236" t="e">
        <f>RIGHT(Segregate18[[#This Row],[61]],LEN(Segregate18[[#This Row],[61]])-LEN(Compiler_Burmese[[#This Row],[7]]))</f>
        <v>#VALUE!</v>
      </c>
      <c r="BI236" t="e">
        <f>RIGHT(Segregate18[[#This Row],[71]],LEN(Segregate18[[#This Row],[71]])-LEN(Compiler_Burmese[[#This Row],[8]]))</f>
        <v>#VALUE!</v>
      </c>
      <c r="BJ236" t="e">
        <f>RIGHT(Segregate18[[#This Row],[81]],LEN(Segregate18[[#This Row],[81]])-LEN(Compiler_Burmese[[#This Row],[9]]))</f>
        <v>#VALUE!</v>
      </c>
    </row>
    <row r="237" spans="25:62" ht="15" customHeight="1" x14ac:dyDescent="0.3">
      <c r="Y237" t="e">
        <f>Segregate18[[#This Row],[Sr. No.]]</f>
        <v>#REF!</v>
      </c>
      <c r="Z237" t="e">
        <f>IF(AND(OR(BA237="။",BA237="၊"),LEN(BA237)=1),BA237,
IF(ISNUMBER(MATCH(LEFT(BA237,7),Final_modified_Intermediate[Burmese_Consonants],0)),LEFT(BA237,7),
IF(ISNUMBER(MATCH(LEFT(BA237,6),Final_modified_Intermediate[Burmese_Consonants],0)),LEFT(BA237,6),
IF(ISNUMBER(MATCH(LEFT(BA237,5),Final_modified_Intermediate[Burmese_Consonants],0)),LEFT(BA237,5),
IF(ISNUMBER(MATCH(LEFT(BA237,4),Final_modified_Intermediate[Burmese_Consonants],0)),LEFT(BA237,4),
IF(ISNUMBER(MATCH(LEFT(BA237,3),Final_modified_Intermediate[Burmese_Consonants],0)),LEFT(BA237,3),
IF(ISNUMBER(MATCH(LEFT(BA237,2),Final_modified_Intermediate[Burmese_Consonants],0)),LEFT(BA237,2),
IF(ISNUMBER(MATCH(LEFT(BA237,1),Final_modified_Intermediate[Burmese_Consonants],0)),LEFT(BA237,1),
IF(ISNUMBER(MATCH(LEFT(BA237,7),Final_Intermediate[Burmese_Consonants],0)),LEFT(BA237,7),
IF(ISNUMBER(MATCH(LEFT(BA237,6),Final_Intermediate[Burmese_Consonants],0)),LEFT(BA237,6),
IF(ISNUMBER(MATCH(LEFT(BA237,5),Final_Intermediate[Burmese_Consonants],0)),LEFT(BA237,5),
IF(ISNUMBER(MATCH(LEFT(BA237,4),Final_Intermediate[Burmese_Consonants],0)),LEFT(BA237,4),
IF(ISNUMBER(MATCH(LEFT(BA237,3),Final_Intermediate[Burmese_Consonants],0)),LEFT(BA237,3),
IF(ISNUMBER(MATCH(LEFT(BA237,2),Final_Intermediate[Burmese_Consonants],0)),LEFT(BA237,2),
IF(ISNUMBER(MATCH(LEFT(BA237,1),Final_Intermediate[Burmese_Consonants],0)),LEFT(BA237,1),
"")))))))))))))))</f>
        <v>#VALUE!</v>
      </c>
      <c r="AA23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7" t="e">
        <f>IF(AND(OR(BB237="။",BB237="၊"),LEN(BB237)=1),BB237,
IF(ISNUMBER(MATCH(LEFT(BB237,7),Final_modified_Intermediate[Burmese_Consonants],0)),LEFT(BB237,7),
IF(ISNUMBER(MATCH(LEFT(BB237,6),Final_modified_Intermediate[Burmese_Consonants],0)),LEFT(BB237,6),
IF(ISNUMBER(MATCH(LEFT(BB237,5),Final_modified_Intermediate[Burmese_Consonants],0)),LEFT(BB237,5),
IF(ISNUMBER(MATCH(LEFT(BB237,4),Final_modified_Intermediate[Burmese_Consonants],0)),LEFT(BB237,4),
IF(ISNUMBER(MATCH(LEFT(BB237,3),Final_modified_Intermediate[Burmese_Consonants],0)),LEFT(BB237,3),
IF(ISNUMBER(MATCH(LEFT(BB237,2),Final_modified_Intermediate[Burmese_Consonants],0)),LEFT(BB237,2),
IF(ISNUMBER(MATCH(LEFT(BB237,1),Final_modified_Intermediate[Burmese_Consonants],0)),LEFT(BB237,1),
IF(ISNUMBER(MATCH(LEFT(BB237,7),Final_Intermediate[Burmese_Consonants],0)),LEFT(BB237,7),
IF(ISNUMBER(MATCH(LEFT(BB237,6),Final_Intermediate[Burmese_Consonants],0)),LEFT(BB237,6),
IF(ISNUMBER(MATCH(LEFT(BB237,5),Final_Intermediate[Burmese_Consonants],0)),LEFT(BB237,5),
IF(ISNUMBER(MATCH(LEFT(BB237,4),Final_Intermediate[Burmese_Consonants],0)),LEFT(BB237,4),
IF(ISNUMBER(MATCH(LEFT(BB237,3),Final_Intermediate[Burmese_Consonants],0)),LEFT(BB237,3),
IF(ISNUMBER(MATCH(LEFT(BB237,2),Final_Intermediate[Burmese_Consonants],0)),LEFT(BB237,2),
IF(ISNUMBER(MATCH(LEFT(BB237,1),Final_Intermediate[Burmese_Consonants],0)),LEFT(BB237,1),
"")))))))))))))))</f>
        <v>#VALUE!</v>
      </c>
      <c r="AC23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7" t="e">
        <f>IF(AND(OR(BC237="။",BC237="၊"),LEN(BC237)=1),BC237,
IF(ISNUMBER(MATCH(LEFT(BC237,7),Final_modified_Intermediate[Burmese_Consonants],0)),LEFT(BC237,7),
IF(ISNUMBER(MATCH(LEFT(BC237,6),Final_modified_Intermediate[Burmese_Consonants],0)),LEFT(BC237,6),
IF(ISNUMBER(MATCH(LEFT(BC237,5),Final_modified_Intermediate[Burmese_Consonants],0)),LEFT(BC237,5),
IF(ISNUMBER(MATCH(LEFT(BC237,4),Final_modified_Intermediate[Burmese_Consonants],0)),LEFT(BC237,4),
IF(ISNUMBER(MATCH(LEFT(BC237,3),Final_modified_Intermediate[Burmese_Consonants],0)),LEFT(BC237,3),
IF(ISNUMBER(MATCH(LEFT(BC237,2),Final_modified_Intermediate[Burmese_Consonants],0)),LEFT(BC237,2),
IF(ISNUMBER(MATCH(LEFT(BC237,1),Final_modified_Intermediate[Burmese_Consonants],0)),LEFT(BC237,1),
IF(ISNUMBER(MATCH(LEFT(BC237,7),Final_Intermediate[Burmese_Consonants],0)),LEFT(BC237,7),
IF(ISNUMBER(MATCH(LEFT(BC237,6),Final_Intermediate[Burmese_Consonants],0)),LEFT(BC237,6),
IF(ISNUMBER(MATCH(LEFT(BC237,5),Final_Intermediate[Burmese_Consonants],0)),LEFT(BC237,5),
IF(ISNUMBER(MATCH(LEFT(BC237,4),Final_Intermediate[Burmese_Consonants],0)),LEFT(BC237,4),
IF(ISNUMBER(MATCH(LEFT(BC237,3),Final_Intermediate[Burmese_Consonants],0)),LEFT(BC237,3),
IF(ISNUMBER(MATCH(LEFT(BC237,2),Final_Intermediate[Burmese_Consonants],0)),LEFT(BC237,2),
IF(ISNUMBER(MATCH(LEFT(BC237,1),Final_Intermediate[Burmese_Consonants],0)),LEFT(BC237,1),
"")))))))))))))))</f>
        <v>#VALUE!</v>
      </c>
      <c r="AE23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7" t="e">
        <f>IF(AND(OR(BD237="။",BD237="၊"),LEN(BD237)=1),BD237,
IF(ISNUMBER(MATCH(LEFT(BD237,7),Final_modified_Intermediate[Burmese_Consonants],0)),LEFT(BD237,7),
IF(ISNUMBER(MATCH(LEFT(BD237,6),Final_modified_Intermediate[Burmese_Consonants],0)),LEFT(BD237,6),
IF(ISNUMBER(MATCH(LEFT(BD237,5),Final_modified_Intermediate[Burmese_Consonants],0)),LEFT(BD237,5),
IF(ISNUMBER(MATCH(LEFT(BD237,4),Final_modified_Intermediate[Burmese_Consonants],0)),LEFT(BD237,4),
IF(ISNUMBER(MATCH(LEFT(BD237,3),Final_modified_Intermediate[Burmese_Consonants],0)),LEFT(BD237,3),
IF(ISNUMBER(MATCH(LEFT(BD237,2),Final_modified_Intermediate[Burmese_Consonants],0)),LEFT(BD237,2),
IF(ISNUMBER(MATCH(LEFT(BD237,1),Final_modified_Intermediate[Burmese_Consonants],0)),LEFT(BD237,1),
IF(ISNUMBER(MATCH(LEFT(BD237,7),Final_Intermediate[Burmese_Consonants],0)),LEFT(BD237,7),
IF(ISNUMBER(MATCH(LEFT(BD237,6),Final_Intermediate[Burmese_Consonants],0)),LEFT(BD237,6),
IF(ISNUMBER(MATCH(LEFT(BD237,5),Final_Intermediate[Burmese_Consonants],0)),LEFT(BD237,5),
IF(ISNUMBER(MATCH(LEFT(BD237,4),Final_Intermediate[Burmese_Consonants],0)),LEFT(BD237,4),
IF(ISNUMBER(MATCH(LEFT(BD237,3),Final_Intermediate[Burmese_Consonants],0)),LEFT(BD237,3),
IF(ISNUMBER(MATCH(LEFT(BD237,2),Final_Intermediate[Burmese_Consonants],0)),LEFT(BD237,2),
IF(ISNUMBER(MATCH(LEFT(BD237,1),Final_Intermediate[Burmese_Consonants],0)),LEFT(BD237,1),
"")))))))))))))))</f>
        <v>#VALUE!</v>
      </c>
      <c r="AG237" t="e">
        <f>IF(AND(OR(BE237="။",BE237="၊"),LEN(BE237)=1),BE237,
IF(ISNUMBER(MATCH(LEFT(BE237,7),Final_modified_Intermediate[Burmese_Consonants],0)),LEFT(BE237,7),
IF(ISNUMBER(MATCH(LEFT(BE237,6),Final_modified_Intermediate[Burmese_Consonants],0)),LEFT(BE237,6),
IF(ISNUMBER(MATCH(LEFT(BE237,5),Final_modified_Intermediate[Burmese_Consonants],0)),LEFT(BE237,5),
IF(ISNUMBER(MATCH(LEFT(BE237,4),Final_modified_Intermediate[Burmese_Consonants],0)),LEFT(BE237,4),
IF(ISNUMBER(MATCH(LEFT(BE237,3),Final_modified_Intermediate[Burmese_Consonants],0)),LEFT(BE237,3),
IF(ISNUMBER(MATCH(LEFT(BE237,2),Final_modified_Intermediate[Burmese_Consonants],0)),LEFT(BE237,2),
IF(ISNUMBER(MATCH(LEFT(BE237,1),Final_modified_Intermediate[Burmese_Consonants],0)),LEFT(BE237,1),
IF(ISNUMBER(MATCH(LEFT(BE237,7),Final_Intermediate[Burmese_Consonants],0)),LEFT(BE237,7),
IF(ISNUMBER(MATCH(LEFT(BE237,6),Final_Intermediate[Burmese_Consonants],0)),LEFT(BE237,6),
IF(ISNUMBER(MATCH(LEFT(BE237,5),Final_Intermediate[Burmese_Consonants],0)),LEFT(BE237,5),
IF(ISNUMBER(MATCH(LEFT(BE237,4),Final_Intermediate[Burmese_Consonants],0)),LEFT(BE237,4),
IF(ISNUMBER(MATCH(LEFT(BE237,3),Final_Intermediate[Burmese_Consonants],0)),LEFT(BE237,3),
IF(ISNUMBER(MATCH(LEFT(BE237,2),Final_Intermediate[Burmese_Consonants],0)),LEFT(BE237,2),
IF(ISNUMBER(MATCH(LEFT(BE237,1),Final_Intermediate[Burmese_Consonants],0)),LEFT(BE237,1),
"")))))))))))))))</f>
        <v>#VALUE!</v>
      </c>
      <c r="AH237" t="e">
        <f>IF(AND(OR(BF237="။",BF237="၊"),LEN(BF237)=1),BF237,
IF(ISNUMBER(MATCH(LEFT(BF237,7),Final_modified_Intermediate[Burmese_Consonants],0)),LEFT(BF237,7),
IF(ISNUMBER(MATCH(LEFT(BF237,6),Final_modified_Intermediate[Burmese_Consonants],0)),LEFT(BF237,6),
IF(ISNUMBER(MATCH(LEFT(BF237,5),Final_modified_Intermediate[Burmese_Consonants],0)),LEFT(BF237,5),
IF(ISNUMBER(MATCH(LEFT(BF237,4),Final_modified_Intermediate[Burmese_Consonants],0)),LEFT(BF237,4),
IF(ISNUMBER(MATCH(LEFT(BF237,3),Final_modified_Intermediate[Burmese_Consonants],0)),LEFT(BF237,3),
IF(ISNUMBER(MATCH(LEFT(BF237,2),Final_modified_Intermediate[Burmese_Consonants],0)),LEFT(BF237,2),
IF(ISNUMBER(MATCH(LEFT(BF237,1),Final_modified_Intermediate[Burmese_Consonants],0)),LEFT(BF237,1),
IF(ISNUMBER(MATCH(LEFT(BF237,7),Final_Intermediate[Burmese_Consonants],0)),LEFT(BF237,7),
IF(ISNUMBER(MATCH(LEFT(BF237,6),Final_Intermediate[Burmese_Consonants],0)),LEFT(BF237,6),
IF(ISNUMBER(MATCH(LEFT(BF237,5),Final_Intermediate[Burmese_Consonants],0)),LEFT(BF237,5),
IF(ISNUMBER(MATCH(LEFT(BF237,4),Final_Intermediate[Burmese_Consonants],0)),LEFT(BF237,4),
IF(ISNUMBER(MATCH(LEFT(BF237,3),Final_Intermediate[Burmese_Consonants],0)),LEFT(BF237,3),
IF(ISNUMBER(MATCH(LEFT(BF237,2),Final_Intermediate[Burmese_Consonants],0)),LEFT(BF237,2),
IF(ISNUMBER(MATCH(LEFT(BF237,1),Final_Intermediate[Burmese_Consonants],0)),LEFT(BF237,1),
"")))))))))))))))</f>
        <v>#VALUE!</v>
      </c>
      <c r="AI237" t="e">
        <f>IF(AND(OR(BG237="။",BG237="၊"),LEN(BG237)=1),BG237,
IF(ISNUMBER(MATCH(LEFT(BG237,7),Final_modified_Intermediate[Burmese_Consonants],0)),LEFT(BG237,7),
IF(ISNUMBER(MATCH(LEFT(BG237,6),Final_modified_Intermediate[Burmese_Consonants],0)),LEFT(BG237,6),
IF(ISNUMBER(MATCH(LEFT(BG237,5),Final_modified_Intermediate[Burmese_Consonants],0)),LEFT(BG237,5),
IF(ISNUMBER(MATCH(LEFT(BG237,4),Final_modified_Intermediate[Burmese_Consonants],0)),LEFT(BG237,4),
IF(ISNUMBER(MATCH(LEFT(BG237,3),Final_modified_Intermediate[Burmese_Consonants],0)),LEFT(BG237,3),
IF(ISNUMBER(MATCH(LEFT(BG237,2),Final_modified_Intermediate[Burmese_Consonants],0)),LEFT(BG237,2),
IF(ISNUMBER(MATCH(LEFT(BG237,1),Final_modified_Intermediate[Burmese_Consonants],0)),LEFT(BG237,1),
IF(ISNUMBER(MATCH(LEFT(BG237,7),Final_Intermediate[Burmese_Consonants],0)),LEFT(BG237,7),
IF(ISNUMBER(MATCH(LEFT(BG237,6),Final_Intermediate[Burmese_Consonants],0)),LEFT(BG237,6),
IF(ISNUMBER(MATCH(LEFT(BG237,5),Final_Intermediate[Burmese_Consonants],0)),LEFT(BG237,5),
IF(ISNUMBER(MATCH(LEFT(BG237,4),Final_Intermediate[Burmese_Consonants],0)),LEFT(BG237,4),
IF(ISNUMBER(MATCH(LEFT(BG237,3),Final_Intermediate[Burmese_Consonants],0)),LEFT(BG237,3),
IF(ISNUMBER(MATCH(LEFT(BG237,2),Final_Intermediate[Burmese_Consonants],0)),LEFT(BG237,2),
IF(ISNUMBER(MATCH(LEFT(BG237,1),Final_Intermediate[Burmese_Consonants],0)),LEFT(BG237,1),
"")))))))))))))))</f>
        <v>#VALUE!</v>
      </c>
      <c r="AJ237" t="e">
        <f>IF(AND(OR(BH237="။",BH237="၊"),LEN(BH237)=1),BH237,
IF(ISNUMBER(MATCH(LEFT(BH237,7),Final_modified_Intermediate[Burmese_Consonants],0)),LEFT(BH237,7),
IF(ISNUMBER(MATCH(LEFT(BH237,6),Final_modified_Intermediate[Burmese_Consonants],0)),LEFT(BH237,6),
IF(ISNUMBER(MATCH(LEFT(BH237,5),Final_modified_Intermediate[Burmese_Consonants],0)),LEFT(BH237,5),
IF(ISNUMBER(MATCH(LEFT(BH237,4),Final_modified_Intermediate[Burmese_Consonants],0)),LEFT(BH237,4),
IF(ISNUMBER(MATCH(LEFT(BH237,3),Final_modified_Intermediate[Burmese_Consonants],0)),LEFT(BH237,3),
IF(ISNUMBER(MATCH(LEFT(BH237,2),Final_modified_Intermediate[Burmese_Consonants],0)),LEFT(BH237,2),
IF(ISNUMBER(MATCH(LEFT(BH237,1),Final_modified_Intermediate[Burmese_Consonants],0)),LEFT(BH237,1),
IF(ISNUMBER(MATCH(LEFT(BH237,7),Final_Intermediate[Burmese_Consonants],0)),LEFT(BH237,7),
IF(ISNUMBER(MATCH(LEFT(BH237,6),Final_Intermediate[Burmese_Consonants],0)),LEFT(BH237,6),
IF(ISNUMBER(MATCH(LEFT(BH237,5),Final_Intermediate[Burmese_Consonants],0)),LEFT(BH237,5),
IF(ISNUMBER(MATCH(LEFT(BH237,4),Final_Intermediate[Burmese_Consonants],0)),LEFT(BH237,4),
IF(ISNUMBER(MATCH(LEFT(BH237,3),Final_Intermediate[Burmese_Consonants],0)),LEFT(BH237,3),
IF(ISNUMBER(MATCH(LEFT(BH237,2),Final_Intermediate[Burmese_Consonants],0)),LEFT(BH237,2),
IF(ISNUMBER(MATCH(LEFT(BH237,1),Final_Intermediate[Burmese_Consonants],0)),LEFT(BH237,1),
"")))))))))))))))</f>
        <v>#VALUE!</v>
      </c>
      <c r="AK237" t="e">
        <f>IF(AND(OR(BI237="။",BI237="၊"),LEN(BI237)=1),BI237,
IF(ISNUMBER(MATCH(LEFT(BI237,7),Final_modified_Intermediate[Burmese_Consonants],0)),LEFT(BI237,7),
IF(ISNUMBER(MATCH(LEFT(BI237,6),Final_modified_Intermediate[Burmese_Consonants],0)),LEFT(BI237,6),
IF(ISNUMBER(MATCH(LEFT(BI237,5),Final_modified_Intermediate[Burmese_Consonants],0)),LEFT(BI237,5),
IF(ISNUMBER(MATCH(LEFT(BI237,4),Final_modified_Intermediate[Burmese_Consonants],0)),LEFT(BI237,4),
IF(ISNUMBER(MATCH(LEFT(BI237,3),Final_modified_Intermediate[Burmese_Consonants],0)),LEFT(BI237,3),
IF(ISNUMBER(MATCH(LEFT(BI237,2),Final_modified_Intermediate[Burmese_Consonants],0)),LEFT(BI237,2),
IF(ISNUMBER(MATCH(LEFT(BI237,1),Final_modified_Intermediate[Burmese_Consonants],0)),LEFT(BI237,1),
IF(ISNUMBER(MATCH(LEFT(BI237,7),Final_Intermediate[Burmese_Consonants],0)),LEFT(BI237,7),
IF(ISNUMBER(MATCH(LEFT(BI237,6),Final_Intermediate[Burmese_Consonants],0)),LEFT(BI237,6),
IF(ISNUMBER(MATCH(LEFT(BI237,5),Final_Intermediate[Burmese_Consonants],0)),LEFT(BI237,5),
IF(ISNUMBER(MATCH(LEFT(BI237,4),Final_Intermediate[Burmese_Consonants],0)),LEFT(BI237,4),
IF(ISNUMBER(MATCH(LEFT(BI237,3),Final_Intermediate[Burmese_Consonants],0)),LEFT(BI237,3),
IF(ISNUMBER(MATCH(LEFT(BI237,2),Final_Intermediate[Burmese_Consonants],0)),LEFT(BI237,2),
IF(ISNUMBER(MATCH(LEFT(BI237,1),Final_Intermediate[Burmese_Consonants],0)),LEFT(BI237,1),
"")))))))))))))))</f>
        <v>#VALUE!</v>
      </c>
      <c r="AL237" t="e">
        <f>IF(AND(OR(BJ237="။",BJ237="၊"),LEN(BJ237)=1),BJ237,
IF(ISNUMBER(MATCH(LEFT(BJ237,7),Final_modified_Intermediate[Burmese_Consonants],0)),LEFT(BJ237,7),
IF(ISNUMBER(MATCH(LEFT(BJ237,6),Final_modified_Intermediate[Burmese_Consonants],0)),LEFT(BJ237,6),
IF(ISNUMBER(MATCH(LEFT(BJ237,5),Final_modified_Intermediate[Burmese_Consonants],0)),LEFT(BJ237,5),
IF(ISNUMBER(MATCH(LEFT(BJ237,4),Final_modified_Intermediate[Burmese_Consonants],0)),LEFT(BJ237,4),
IF(ISNUMBER(MATCH(LEFT(BJ237,3),Final_modified_Intermediate[Burmese_Consonants],0)),LEFT(BJ237,3),
IF(ISNUMBER(MATCH(LEFT(BJ237,2),Final_modified_Intermediate[Burmese_Consonants],0)),LEFT(BJ237,2),
IF(ISNUMBER(MATCH(LEFT(BJ237,1),Final_modified_Intermediate[Burmese_Consonants],0)),LEFT(BJ237,1),
IF(ISNUMBER(MATCH(LEFT(BJ237,7),Final_Intermediate[Burmese_Consonants],0)),LEFT(BJ237,7),
IF(ISNUMBER(MATCH(LEFT(BJ237,6),Final_Intermediate[Burmese_Consonants],0)),LEFT(BJ237,6),
IF(ISNUMBER(MATCH(LEFT(BJ237,5),Final_Intermediate[Burmese_Consonants],0)),LEFT(BJ237,5),
IF(ISNUMBER(MATCH(LEFT(BJ237,4),Final_Intermediate[Burmese_Consonants],0)),LEFT(BJ237,4),
IF(ISNUMBER(MATCH(LEFT(BJ237,3),Final_Intermediate[Burmese_Consonants],0)),LEFT(BJ237,3),
IF(ISNUMBER(MATCH(LEFT(BJ237,2),Final_Intermediate[Burmese_Consonants],0)),LEFT(BJ237,2),
IF(ISNUMBER(MATCH(LEFT(BJ237,1),Final_Intermediate[Burmese_Consonants],0)),LEFT(BJ237,1),
"")))))))))))))))</f>
        <v>#VALUE!</v>
      </c>
      <c r="AN237" t="e">
        <f>Compiler_Burmese[[#This Row],[Sr. No.]]</f>
        <v>#REF!</v>
      </c>
      <c r="AO23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7" t="e">
        <f>[2]!Vocabulary_Burmese[[#This Row],[Sr. No.]]</f>
        <v>#REF!</v>
      </c>
      <c r="BA237" t="e">
        <f>IF(Raw_data_N2_Kanji[[#This Row],[Categorie]]&lt;&gt;"","",
IF(ISNUMBER(MATCH(V,Special_list[Burmese word],0)),"",
SUBSTITUTE(Raw_data_N2_Kanji[[#This Row],[Raw]]," ","")))</f>
        <v>#VALUE!</v>
      </c>
      <c r="BB237" t="e">
        <f>RIGHT(Segregate18[[#This Row],[UPGRADE]],LEN(Segregate18[[#This Row],[UPGRADE]])-LEN(Compiler_Burmese[[#This Row],[1]]))</f>
        <v>#VALUE!</v>
      </c>
      <c r="BC237" t="e">
        <f>RIGHT(Segregate18[[#This Row],[11]],LEN(Segregate18[[#This Row],[11]])-LEN(Compiler_Burmese[[#This Row],[2]]))</f>
        <v>#VALUE!</v>
      </c>
      <c r="BD237" t="e">
        <f>RIGHT(Segregate18[[#This Row],[21]],LEN(Segregate18[[#This Row],[21]])-LEN(Compiler_Burmese[[#This Row],[3]]))</f>
        <v>#VALUE!</v>
      </c>
      <c r="BE237" t="e">
        <f>RIGHT(Segregate18[[#This Row],[31]],LEN(Segregate18[[#This Row],[31]])-LEN(Compiler_Burmese[[#This Row],[4]]))</f>
        <v>#VALUE!</v>
      </c>
      <c r="BF237" t="e">
        <f>RIGHT(Segregate18[[#This Row],[41]],LEN(Segregate18[[#This Row],[41]])-LEN(Compiler_Burmese[[#This Row],[5]]))</f>
        <v>#VALUE!</v>
      </c>
      <c r="BG237" t="e">
        <f>RIGHT(Segregate18[[#This Row],[51]],LEN(Segregate18[[#This Row],[51]])-LEN(Compiler_Burmese[[#This Row],[6]]))</f>
        <v>#VALUE!</v>
      </c>
      <c r="BH237" t="e">
        <f>RIGHT(Segregate18[[#This Row],[61]],LEN(Segregate18[[#This Row],[61]])-LEN(Compiler_Burmese[[#This Row],[7]]))</f>
        <v>#VALUE!</v>
      </c>
      <c r="BI237" t="e">
        <f>RIGHT(Segregate18[[#This Row],[71]],LEN(Segregate18[[#This Row],[71]])-LEN(Compiler_Burmese[[#This Row],[8]]))</f>
        <v>#VALUE!</v>
      </c>
      <c r="BJ237" t="e">
        <f>RIGHT(Segregate18[[#This Row],[81]],LEN(Segregate18[[#This Row],[81]])-LEN(Compiler_Burmese[[#This Row],[9]]))</f>
        <v>#VALUE!</v>
      </c>
    </row>
    <row r="238" spans="25:62" ht="15" customHeight="1" x14ac:dyDescent="0.3">
      <c r="Y238" t="e">
        <f>Segregate18[[#This Row],[Sr. No.]]</f>
        <v>#REF!</v>
      </c>
      <c r="Z238" t="e">
        <f>IF(AND(OR(BA238="။",BA238="၊"),LEN(BA238)=1),BA238,
IF(ISNUMBER(MATCH(LEFT(BA238,7),Final_modified_Intermediate[Burmese_Consonants],0)),LEFT(BA238,7),
IF(ISNUMBER(MATCH(LEFT(BA238,6),Final_modified_Intermediate[Burmese_Consonants],0)),LEFT(BA238,6),
IF(ISNUMBER(MATCH(LEFT(BA238,5),Final_modified_Intermediate[Burmese_Consonants],0)),LEFT(BA238,5),
IF(ISNUMBER(MATCH(LEFT(BA238,4),Final_modified_Intermediate[Burmese_Consonants],0)),LEFT(BA238,4),
IF(ISNUMBER(MATCH(LEFT(BA238,3),Final_modified_Intermediate[Burmese_Consonants],0)),LEFT(BA238,3),
IF(ISNUMBER(MATCH(LEFT(BA238,2),Final_modified_Intermediate[Burmese_Consonants],0)),LEFT(BA238,2),
IF(ISNUMBER(MATCH(LEFT(BA238,1),Final_modified_Intermediate[Burmese_Consonants],0)),LEFT(BA238,1),
IF(ISNUMBER(MATCH(LEFT(BA238,7),Final_Intermediate[Burmese_Consonants],0)),LEFT(BA238,7),
IF(ISNUMBER(MATCH(LEFT(BA238,6),Final_Intermediate[Burmese_Consonants],0)),LEFT(BA238,6),
IF(ISNUMBER(MATCH(LEFT(BA238,5),Final_Intermediate[Burmese_Consonants],0)),LEFT(BA238,5),
IF(ISNUMBER(MATCH(LEFT(BA238,4),Final_Intermediate[Burmese_Consonants],0)),LEFT(BA238,4),
IF(ISNUMBER(MATCH(LEFT(BA238,3),Final_Intermediate[Burmese_Consonants],0)),LEFT(BA238,3),
IF(ISNUMBER(MATCH(LEFT(BA238,2),Final_Intermediate[Burmese_Consonants],0)),LEFT(BA238,2),
IF(ISNUMBER(MATCH(LEFT(BA238,1),Final_Intermediate[Burmese_Consonants],0)),LEFT(BA238,1),
"")))))))))))))))</f>
        <v>#VALUE!</v>
      </c>
      <c r="AA23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8" t="e">
        <f>IF(AND(OR(BB238="။",BB238="၊"),LEN(BB238)=1),BB238,
IF(ISNUMBER(MATCH(LEFT(BB238,7),Final_modified_Intermediate[Burmese_Consonants],0)),LEFT(BB238,7),
IF(ISNUMBER(MATCH(LEFT(BB238,6),Final_modified_Intermediate[Burmese_Consonants],0)),LEFT(BB238,6),
IF(ISNUMBER(MATCH(LEFT(BB238,5),Final_modified_Intermediate[Burmese_Consonants],0)),LEFT(BB238,5),
IF(ISNUMBER(MATCH(LEFT(BB238,4),Final_modified_Intermediate[Burmese_Consonants],0)),LEFT(BB238,4),
IF(ISNUMBER(MATCH(LEFT(BB238,3),Final_modified_Intermediate[Burmese_Consonants],0)),LEFT(BB238,3),
IF(ISNUMBER(MATCH(LEFT(BB238,2),Final_modified_Intermediate[Burmese_Consonants],0)),LEFT(BB238,2),
IF(ISNUMBER(MATCH(LEFT(BB238,1),Final_modified_Intermediate[Burmese_Consonants],0)),LEFT(BB238,1),
IF(ISNUMBER(MATCH(LEFT(BB238,7),Final_Intermediate[Burmese_Consonants],0)),LEFT(BB238,7),
IF(ISNUMBER(MATCH(LEFT(BB238,6),Final_Intermediate[Burmese_Consonants],0)),LEFT(BB238,6),
IF(ISNUMBER(MATCH(LEFT(BB238,5),Final_Intermediate[Burmese_Consonants],0)),LEFT(BB238,5),
IF(ISNUMBER(MATCH(LEFT(BB238,4),Final_Intermediate[Burmese_Consonants],0)),LEFT(BB238,4),
IF(ISNUMBER(MATCH(LEFT(BB238,3),Final_Intermediate[Burmese_Consonants],0)),LEFT(BB238,3),
IF(ISNUMBER(MATCH(LEFT(BB238,2),Final_Intermediate[Burmese_Consonants],0)),LEFT(BB238,2),
IF(ISNUMBER(MATCH(LEFT(BB238,1),Final_Intermediate[Burmese_Consonants],0)),LEFT(BB238,1),
"")))))))))))))))</f>
        <v>#VALUE!</v>
      </c>
      <c r="AC23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8" t="e">
        <f>IF(AND(OR(BC238="။",BC238="၊"),LEN(BC238)=1),BC238,
IF(ISNUMBER(MATCH(LEFT(BC238,7),Final_modified_Intermediate[Burmese_Consonants],0)),LEFT(BC238,7),
IF(ISNUMBER(MATCH(LEFT(BC238,6),Final_modified_Intermediate[Burmese_Consonants],0)),LEFT(BC238,6),
IF(ISNUMBER(MATCH(LEFT(BC238,5),Final_modified_Intermediate[Burmese_Consonants],0)),LEFT(BC238,5),
IF(ISNUMBER(MATCH(LEFT(BC238,4),Final_modified_Intermediate[Burmese_Consonants],0)),LEFT(BC238,4),
IF(ISNUMBER(MATCH(LEFT(BC238,3),Final_modified_Intermediate[Burmese_Consonants],0)),LEFT(BC238,3),
IF(ISNUMBER(MATCH(LEFT(BC238,2),Final_modified_Intermediate[Burmese_Consonants],0)),LEFT(BC238,2),
IF(ISNUMBER(MATCH(LEFT(BC238,1),Final_modified_Intermediate[Burmese_Consonants],0)),LEFT(BC238,1),
IF(ISNUMBER(MATCH(LEFT(BC238,7),Final_Intermediate[Burmese_Consonants],0)),LEFT(BC238,7),
IF(ISNUMBER(MATCH(LEFT(BC238,6),Final_Intermediate[Burmese_Consonants],0)),LEFT(BC238,6),
IF(ISNUMBER(MATCH(LEFT(BC238,5),Final_Intermediate[Burmese_Consonants],0)),LEFT(BC238,5),
IF(ISNUMBER(MATCH(LEFT(BC238,4),Final_Intermediate[Burmese_Consonants],0)),LEFT(BC238,4),
IF(ISNUMBER(MATCH(LEFT(BC238,3),Final_Intermediate[Burmese_Consonants],0)),LEFT(BC238,3),
IF(ISNUMBER(MATCH(LEFT(BC238,2),Final_Intermediate[Burmese_Consonants],0)),LEFT(BC238,2),
IF(ISNUMBER(MATCH(LEFT(BC238,1),Final_Intermediate[Burmese_Consonants],0)),LEFT(BC238,1),
"")))))))))))))))</f>
        <v>#VALUE!</v>
      </c>
      <c r="AE23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8" t="e">
        <f>IF(AND(OR(BD238="။",BD238="၊"),LEN(BD238)=1),BD238,
IF(ISNUMBER(MATCH(LEFT(BD238,7),Final_modified_Intermediate[Burmese_Consonants],0)),LEFT(BD238,7),
IF(ISNUMBER(MATCH(LEFT(BD238,6),Final_modified_Intermediate[Burmese_Consonants],0)),LEFT(BD238,6),
IF(ISNUMBER(MATCH(LEFT(BD238,5),Final_modified_Intermediate[Burmese_Consonants],0)),LEFT(BD238,5),
IF(ISNUMBER(MATCH(LEFT(BD238,4),Final_modified_Intermediate[Burmese_Consonants],0)),LEFT(BD238,4),
IF(ISNUMBER(MATCH(LEFT(BD238,3),Final_modified_Intermediate[Burmese_Consonants],0)),LEFT(BD238,3),
IF(ISNUMBER(MATCH(LEFT(BD238,2),Final_modified_Intermediate[Burmese_Consonants],0)),LEFT(BD238,2),
IF(ISNUMBER(MATCH(LEFT(BD238,1),Final_modified_Intermediate[Burmese_Consonants],0)),LEFT(BD238,1),
IF(ISNUMBER(MATCH(LEFT(BD238,7),Final_Intermediate[Burmese_Consonants],0)),LEFT(BD238,7),
IF(ISNUMBER(MATCH(LEFT(BD238,6),Final_Intermediate[Burmese_Consonants],0)),LEFT(BD238,6),
IF(ISNUMBER(MATCH(LEFT(BD238,5),Final_Intermediate[Burmese_Consonants],0)),LEFT(BD238,5),
IF(ISNUMBER(MATCH(LEFT(BD238,4),Final_Intermediate[Burmese_Consonants],0)),LEFT(BD238,4),
IF(ISNUMBER(MATCH(LEFT(BD238,3),Final_Intermediate[Burmese_Consonants],0)),LEFT(BD238,3),
IF(ISNUMBER(MATCH(LEFT(BD238,2),Final_Intermediate[Burmese_Consonants],0)),LEFT(BD238,2),
IF(ISNUMBER(MATCH(LEFT(BD238,1),Final_Intermediate[Burmese_Consonants],0)),LEFT(BD238,1),
"")))))))))))))))</f>
        <v>#VALUE!</v>
      </c>
      <c r="AG238" t="e">
        <f>IF(AND(OR(BE238="။",BE238="၊"),LEN(BE238)=1),BE238,
IF(ISNUMBER(MATCH(LEFT(BE238,7),Final_modified_Intermediate[Burmese_Consonants],0)),LEFT(BE238,7),
IF(ISNUMBER(MATCH(LEFT(BE238,6),Final_modified_Intermediate[Burmese_Consonants],0)),LEFT(BE238,6),
IF(ISNUMBER(MATCH(LEFT(BE238,5),Final_modified_Intermediate[Burmese_Consonants],0)),LEFT(BE238,5),
IF(ISNUMBER(MATCH(LEFT(BE238,4),Final_modified_Intermediate[Burmese_Consonants],0)),LEFT(BE238,4),
IF(ISNUMBER(MATCH(LEFT(BE238,3),Final_modified_Intermediate[Burmese_Consonants],0)),LEFT(BE238,3),
IF(ISNUMBER(MATCH(LEFT(BE238,2),Final_modified_Intermediate[Burmese_Consonants],0)),LEFT(BE238,2),
IF(ISNUMBER(MATCH(LEFT(BE238,1),Final_modified_Intermediate[Burmese_Consonants],0)),LEFT(BE238,1),
IF(ISNUMBER(MATCH(LEFT(BE238,7),Final_Intermediate[Burmese_Consonants],0)),LEFT(BE238,7),
IF(ISNUMBER(MATCH(LEFT(BE238,6),Final_Intermediate[Burmese_Consonants],0)),LEFT(BE238,6),
IF(ISNUMBER(MATCH(LEFT(BE238,5),Final_Intermediate[Burmese_Consonants],0)),LEFT(BE238,5),
IF(ISNUMBER(MATCH(LEFT(BE238,4),Final_Intermediate[Burmese_Consonants],0)),LEFT(BE238,4),
IF(ISNUMBER(MATCH(LEFT(BE238,3),Final_Intermediate[Burmese_Consonants],0)),LEFT(BE238,3),
IF(ISNUMBER(MATCH(LEFT(BE238,2),Final_Intermediate[Burmese_Consonants],0)),LEFT(BE238,2),
IF(ISNUMBER(MATCH(LEFT(BE238,1),Final_Intermediate[Burmese_Consonants],0)),LEFT(BE238,1),
"")))))))))))))))</f>
        <v>#VALUE!</v>
      </c>
      <c r="AH238" t="e">
        <f>IF(AND(OR(BF238="။",BF238="၊"),LEN(BF238)=1),BF238,
IF(ISNUMBER(MATCH(LEFT(BF238,7),Final_modified_Intermediate[Burmese_Consonants],0)),LEFT(BF238,7),
IF(ISNUMBER(MATCH(LEFT(BF238,6),Final_modified_Intermediate[Burmese_Consonants],0)),LEFT(BF238,6),
IF(ISNUMBER(MATCH(LEFT(BF238,5),Final_modified_Intermediate[Burmese_Consonants],0)),LEFT(BF238,5),
IF(ISNUMBER(MATCH(LEFT(BF238,4),Final_modified_Intermediate[Burmese_Consonants],0)),LEFT(BF238,4),
IF(ISNUMBER(MATCH(LEFT(BF238,3),Final_modified_Intermediate[Burmese_Consonants],0)),LEFT(BF238,3),
IF(ISNUMBER(MATCH(LEFT(BF238,2),Final_modified_Intermediate[Burmese_Consonants],0)),LEFT(BF238,2),
IF(ISNUMBER(MATCH(LEFT(BF238,1),Final_modified_Intermediate[Burmese_Consonants],0)),LEFT(BF238,1),
IF(ISNUMBER(MATCH(LEFT(BF238,7),Final_Intermediate[Burmese_Consonants],0)),LEFT(BF238,7),
IF(ISNUMBER(MATCH(LEFT(BF238,6),Final_Intermediate[Burmese_Consonants],0)),LEFT(BF238,6),
IF(ISNUMBER(MATCH(LEFT(BF238,5),Final_Intermediate[Burmese_Consonants],0)),LEFT(BF238,5),
IF(ISNUMBER(MATCH(LEFT(BF238,4),Final_Intermediate[Burmese_Consonants],0)),LEFT(BF238,4),
IF(ISNUMBER(MATCH(LEFT(BF238,3),Final_Intermediate[Burmese_Consonants],0)),LEFT(BF238,3),
IF(ISNUMBER(MATCH(LEFT(BF238,2),Final_Intermediate[Burmese_Consonants],0)),LEFT(BF238,2),
IF(ISNUMBER(MATCH(LEFT(BF238,1),Final_Intermediate[Burmese_Consonants],0)),LEFT(BF238,1),
"")))))))))))))))</f>
        <v>#VALUE!</v>
      </c>
      <c r="AI238" t="e">
        <f>IF(AND(OR(BG238="။",BG238="၊"),LEN(BG238)=1),BG238,
IF(ISNUMBER(MATCH(LEFT(BG238,7),Final_modified_Intermediate[Burmese_Consonants],0)),LEFT(BG238,7),
IF(ISNUMBER(MATCH(LEFT(BG238,6),Final_modified_Intermediate[Burmese_Consonants],0)),LEFT(BG238,6),
IF(ISNUMBER(MATCH(LEFT(BG238,5),Final_modified_Intermediate[Burmese_Consonants],0)),LEFT(BG238,5),
IF(ISNUMBER(MATCH(LEFT(BG238,4),Final_modified_Intermediate[Burmese_Consonants],0)),LEFT(BG238,4),
IF(ISNUMBER(MATCH(LEFT(BG238,3),Final_modified_Intermediate[Burmese_Consonants],0)),LEFT(BG238,3),
IF(ISNUMBER(MATCH(LEFT(BG238,2),Final_modified_Intermediate[Burmese_Consonants],0)),LEFT(BG238,2),
IF(ISNUMBER(MATCH(LEFT(BG238,1),Final_modified_Intermediate[Burmese_Consonants],0)),LEFT(BG238,1),
IF(ISNUMBER(MATCH(LEFT(BG238,7),Final_Intermediate[Burmese_Consonants],0)),LEFT(BG238,7),
IF(ISNUMBER(MATCH(LEFT(BG238,6),Final_Intermediate[Burmese_Consonants],0)),LEFT(BG238,6),
IF(ISNUMBER(MATCH(LEFT(BG238,5),Final_Intermediate[Burmese_Consonants],0)),LEFT(BG238,5),
IF(ISNUMBER(MATCH(LEFT(BG238,4),Final_Intermediate[Burmese_Consonants],0)),LEFT(BG238,4),
IF(ISNUMBER(MATCH(LEFT(BG238,3),Final_Intermediate[Burmese_Consonants],0)),LEFT(BG238,3),
IF(ISNUMBER(MATCH(LEFT(BG238,2),Final_Intermediate[Burmese_Consonants],0)),LEFT(BG238,2),
IF(ISNUMBER(MATCH(LEFT(BG238,1),Final_Intermediate[Burmese_Consonants],0)),LEFT(BG238,1),
"")))))))))))))))</f>
        <v>#VALUE!</v>
      </c>
      <c r="AJ238" t="e">
        <f>IF(AND(OR(BH238="။",BH238="၊"),LEN(BH238)=1),BH238,
IF(ISNUMBER(MATCH(LEFT(BH238,7),Final_modified_Intermediate[Burmese_Consonants],0)),LEFT(BH238,7),
IF(ISNUMBER(MATCH(LEFT(BH238,6),Final_modified_Intermediate[Burmese_Consonants],0)),LEFT(BH238,6),
IF(ISNUMBER(MATCH(LEFT(BH238,5),Final_modified_Intermediate[Burmese_Consonants],0)),LEFT(BH238,5),
IF(ISNUMBER(MATCH(LEFT(BH238,4),Final_modified_Intermediate[Burmese_Consonants],0)),LEFT(BH238,4),
IF(ISNUMBER(MATCH(LEFT(BH238,3),Final_modified_Intermediate[Burmese_Consonants],0)),LEFT(BH238,3),
IF(ISNUMBER(MATCH(LEFT(BH238,2),Final_modified_Intermediate[Burmese_Consonants],0)),LEFT(BH238,2),
IF(ISNUMBER(MATCH(LEFT(BH238,1),Final_modified_Intermediate[Burmese_Consonants],0)),LEFT(BH238,1),
IF(ISNUMBER(MATCH(LEFT(BH238,7),Final_Intermediate[Burmese_Consonants],0)),LEFT(BH238,7),
IF(ISNUMBER(MATCH(LEFT(BH238,6),Final_Intermediate[Burmese_Consonants],0)),LEFT(BH238,6),
IF(ISNUMBER(MATCH(LEFT(BH238,5),Final_Intermediate[Burmese_Consonants],0)),LEFT(BH238,5),
IF(ISNUMBER(MATCH(LEFT(BH238,4),Final_Intermediate[Burmese_Consonants],0)),LEFT(BH238,4),
IF(ISNUMBER(MATCH(LEFT(BH238,3),Final_Intermediate[Burmese_Consonants],0)),LEFT(BH238,3),
IF(ISNUMBER(MATCH(LEFT(BH238,2),Final_Intermediate[Burmese_Consonants],0)),LEFT(BH238,2),
IF(ISNUMBER(MATCH(LEFT(BH238,1),Final_Intermediate[Burmese_Consonants],0)),LEFT(BH238,1),
"")))))))))))))))</f>
        <v>#VALUE!</v>
      </c>
      <c r="AK238" t="e">
        <f>IF(AND(OR(BI238="။",BI238="၊"),LEN(BI238)=1),BI238,
IF(ISNUMBER(MATCH(LEFT(BI238,7),Final_modified_Intermediate[Burmese_Consonants],0)),LEFT(BI238,7),
IF(ISNUMBER(MATCH(LEFT(BI238,6),Final_modified_Intermediate[Burmese_Consonants],0)),LEFT(BI238,6),
IF(ISNUMBER(MATCH(LEFT(BI238,5),Final_modified_Intermediate[Burmese_Consonants],0)),LEFT(BI238,5),
IF(ISNUMBER(MATCH(LEFT(BI238,4),Final_modified_Intermediate[Burmese_Consonants],0)),LEFT(BI238,4),
IF(ISNUMBER(MATCH(LEFT(BI238,3),Final_modified_Intermediate[Burmese_Consonants],0)),LEFT(BI238,3),
IF(ISNUMBER(MATCH(LEFT(BI238,2),Final_modified_Intermediate[Burmese_Consonants],0)),LEFT(BI238,2),
IF(ISNUMBER(MATCH(LEFT(BI238,1),Final_modified_Intermediate[Burmese_Consonants],0)),LEFT(BI238,1),
IF(ISNUMBER(MATCH(LEFT(BI238,7),Final_Intermediate[Burmese_Consonants],0)),LEFT(BI238,7),
IF(ISNUMBER(MATCH(LEFT(BI238,6),Final_Intermediate[Burmese_Consonants],0)),LEFT(BI238,6),
IF(ISNUMBER(MATCH(LEFT(BI238,5),Final_Intermediate[Burmese_Consonants],0)),LEFT(BI238,5),
IF(ISNUMBER(MATCH(LEFT(BI238,4),Final_Intermediate[Burmese_Consonants],0)),LEFT(BI238,4),
IF(ISNUMBER(MATCH(LEFT(BI238,3),Final_Intermediate[Burmese_Consonants],0)),LEFT(BI238,3),
IF(ISNUMBER(MATCH(LEFT(BI238,2),Final_Intermediate[Burmese_Consonants],0)),LEFT(BI238,2),
IF(ISNUMBER(MATCH(LEFT(BI238,1),Final_Intermediate[Burmese_Consonants],0)),LEFT(BI238,1),
"")))))))))))))))</f>
        <v>#VALUE!</v>
      </c>
      <c r="AL238" t="e">
        <f>IF(AND(OR(BJ238="။",BJ238="၊"),LEN(BJ238)=1),BJ238,
IF(ISNUMBER(MATCH(LEFT(BJ238,7),Final_modified_Intermediate[Burmese_Consonants],0)),LEFT(BJ238,7),
IF(ISNUMBER(MATCH(LEFT(BJ238,6),Final_modified_Intermediate[Burmese_Consonants],0)),LEFT(BJ238,6),
IF(ISNUMBER(MATCH(LEFT(BJ238,5),Final_modified_Intermediate[Burmese_Consonants],0)),LEFT(BJ238,5),
IF(ISNUMBER(MATCH(LEFT(BJ238,4),Final_modified_Intermediate[Burmese_Consonants],0)),LEFT(BJ238,4),
IF(ISNUMBER(MATCH(LEFT(BJ238,3),Final_modified_Intermediate[Burmese_Consonants],0)),LEFT(BJ238,3),
IF(ISNUMBER(MATCH(LEFT(BJ238,2),Final_modified_Intermediate[Burmese_Consonants],0)),LEFT(BJ238,2),
IF(ISNUMBER(MATCH(LEFT(BJ238,1),Final_modified_Intermediate[Burmese_Consonants],0)),LEFT(BJ238,1),
IF(ISNUMBER(MATCH(LEFT(BJ238,7),Final_Intermediate[Burmese_Consonants],0)),LEFT(BJ238,7),
IF(ISNUMBER(MATCH(LEFT(BJ238,6),Final_Intermediate[Burmese_Consonants],0)),LEFT(BJ238,6),
IF(ISNUMBER(MATCH(LEFT(BJ238,5),Final_Intermediate[Burmese_Consonants],0)),LEFT(BJ238,5),
IF(ISNUMBER(MATCH(LEFT(BJ238,4),Final_Intermediate[Burmese_Consonants],0)),LEFT(BJ238,4),
IF(ISNUMBER(MATCH(LEFT(BJ238,3),Final_Intermediate[Burmese_Consonants],0)),LEFT(BJ238,3),
IF(ISNUMBER(MATCH(LEFT(BJ238,2),Final_Intermediate[Burmese_Consonants],0)),LEFT(BJ238,2),
IF(ISNUMBER(MATCH(LEFT(BJ238,1),Final_Intermediate[Burmese_Consonants],0)),LEFT(BJ238,1),
"")))))))))))))))</f>
        <v>#VALUE!</v>
      </c>
      <c r="AN238" t="e">
        <f>Compiler_Burmese[[#This Row],[Sr. No.]]</f>
        <v>#REF!</v>
      </c>
      <c r="AO23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8" t="e">
        <f>[2]!Vocabulary_Burmese[[#This Row],[Sr. No.]]</f>
        <v>#REF!</v>
      </c>
      <c r="BA238" t="e">
        <f>IF(Raw_data_N2_Kanji[[#This Row],[Categorie]]&lt;&gt;"","",
IF(ISNUMBER(MATCH(V,Special_list[Burmese word],0)),"",
SUBSTITUTE(Raw_data_N2_Kanji[[#This Row],[Raw]]," ","")))</f>
        <v>#VALUE!</v>
      </c>
      <c r="BB238" t="e">
        <f>RIGHT(Segregate18[[#This Row],[UPGRADE]],LEN(Segregate18[[#This Row],[UPGRADE]])-LEN(Compiler_Burmese[[#This Row],[1]]))</f>
        <v>#VALUE!</v>
      </c>
      <c r="BC238" t="e">
        <f>RIGHT(Segregate18[[#This Row],[11]],LEN(Segregate18[[#This Row],[11]])-LEN(Compiler_Burmese[[#This Row],[2]]))</f>
        <v>#VALUE!</v>
      </c>
      <c r="BD238" t="e">
        <f>RIGHT(Segregate18[[#This Row],[21]],LEN(Segregate18[[#This Row],[21]])-LEN(Compiler_Burmese[[#This Row],[3]]))</f>
        <v>#VALUE!</v>
      </c>
      <c r="BE238" t="e">
        <f>RIGHT(Segregate18[[#This Row],[31]],LEN(Segregate18[[#This Row],[31]])-LEN(Compiler_Burmese[[#This Row],[4]]))</f>
        <v>#VALUE!</v>
      </c>
      <c r="BF238" t="e">
        <f>RIGHT(Segregate18[[#This Row],[41]],LEN(Segregate18[[#This Row],[41]])-LEN(Compiler_Burmese[[#This Row],[5]]))</f>
        <v>#VALUE!</v>
      </c>
      <c r="BG238" t="e">
        <f>RIGHT(Segregate18[[#This Row],[51]],LEN(Segregate18[[#This Row],[51]])-LEN(Compiler_Burmese[[#This Row],[6]]))</f>
        <v>#VALUE!</v>
      </c>
      <c r="BH238" t="e">
        <f>RIGHT(Segregate18[[#This Row],[61]],LEN(Segregate18[[#This Row],[61]])-LEN(Compiler_Burmese[[#This Row],[7]]))</f>
        <v>#VALUE!</v>
      </c>
      <c r="BI238" t="e">
        <f>RIGHT(Segregate18[[#This Row],[71]],LEN(Segregate18[[#This Row],[71]])-LEN(Compiler_Burmese[[#This Row],[8]]))</f>
        <v>#VALUE!</v>
      </c>
      <c r="BJ238" t="e">
        <f>RIGHT(Segregate18[[#This Row],[81]],LEN(Segregate18[[#This Row],[81]])-LEN(Compiler_Burmese[[#This Row],[9]]))</f>
        <v>#VALUE!</v>
      </c>
    </row>
    <row r="239" spans="25:62" ht="15" customHeight="1" x14ac:dyDescent="0.3">
      <c r="Y239" t="e">
        <f>Segregate18[[#This Row],[Sr. No.]]</f>
        <v>#REF!</v>
      </c>
      <c r="Z239" t="e">
        <f>IF(AND(OR(BA239="။",BA239="၊"),LEN(BA239)=1),BA239,
IF(ISNUMBER(MATCH(LEFT(BA239,7),Final_modified_Intermediate[Burmese_Consonants],0)),LEFT(BA239,7),
IF(ISNUMBER(MATCH(LEFT(BA239,6),Final_modified_Intermediate[Burmese_Consonants],0)),LEFT(BA239,6),
IF(ISNUMBER(MATCH(LEFT(BA239,5),Final_modified_Intermediate[Burmese_Consonants],0)),LEFT(BA239,5),
IF(ISNUMBER(MATCH(LEFT(BA239,4),Final_modified_Intermediate[Burmese_Consonants],0)),LEFT(BA239,4),
IF(ISNUMBER(MATCH(LEFT(BA239,3),Final_modified_Intermediate[Burmese_Consonants],0)),LEFT(BA239,3),
IF(ISNUMBER(MATCH(LEFT(BA239,2),Final_modified_Intermediate[Burmese_Consonants],0)),LEFT(BA239,2),
IF(ISNUMBER(MATCH(LEFT(BA239,1),Final_modified_Intermediate[Burmese_Consonants],0)),LEFT(BA239,1),
IF(ISNUMBER(MATCH(LEFT(BA239,7),Final_Intermediate[Burmese_Consonants],0)),LEFT(BA239,7),
IF(ISNUMBER(MATCH(LEFT(BA239,6),Final_Intermediate[Burmese_Consonants],0)),LEFT(BA239,6),
IF(ISNUMBER(MATCH(LEFT(BA239,5),Final_Intermediate[Burmese_Consonants],0)),LEFT(BA239,5),
IF(ISNUMBER(MATCH(LEFT(BA239,4),Final_Intermediate[Burmese_Consonants],0)),LEFT(BA239,4),
IF(ISNUMBER(MATCH(LEFT(BA239,3),Final_Intermediate[Burmese_Consonants],0)),LEFT(BA239,3),
IF(ISNUMBER(MATCH(LEFT(BA239,2),Final_Intermediate[Burmese_Consonants],0)),LEFT(BA239,2),
IF(ISNUMBER(MATCH(LEFT(BA239,1),Final_Intermediate[Burmese_Consonants],0)),LEFT(BA239,1),
"")))))))))))))))</f>
        <v>#VALUE!</v>
      </c>
      <c r="AA23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39" t="e">
        <f>IF(AND(OR(BB239="။",BB239="၊"),LEN(BB239)=1),BB239,
IF(ISNUMBER(MATCH(LEFT(BB239,7),Final_modified_Intermediate[Burmese_Consonants],0)),LEFT(BB239,7),
IF(ISNUMBER(MATCH(LEFT(BB239,6),Final_modified_Intermediate[Burmese_Consonants],0)),LEFT(BB239,6),
IF(ISNUMBER(MATCH(LEFT(BB239,5),Final_modified_Intermediate[Burmese_Consonants],0)),LEFT(BB239,5),
IF(ISNUMBER(MATCH(LEFT(BB239,4),Final_modified_Intermediate[Burmese_Consonants],0)),LEFT(BB239,4),
IF(ISNUMBER(MATCH(LEFT(BB239,3),Final_modified_Intermediate[Burmese_Consonants],0)),LEFT(BB239,3),
IF(ISNUMBER(MATCH(LEFT(BB239,2),Final_modified_Intermediate[Burmese_Consonants],0)),LEFT(BB239,2),
IF(ISNUMBER(MATCH(LEFT(BB239,1),Final_modified_Intermediate[Burmese_Consonants],0)),LEFT(BB239,1),
IF(ISNUMBER(MATCH(LEFT(BB239,7),Final_Intermediate[Burmese_Consonants],0)),LEFT(BB239,7),
IF(ISNUMBER(MATCH(LEFT(BB239,6),Final_Intermediate[Burmese_Consonants],0)),LEFT(BB239,6),
IF(ISNUMBER(MATCH(LEFT(BB239,5),Final_Intermediate[Burmese_Consonants],0)),LEFT(BB239,5),
IF(ISNUMBER(MATCH(LEFT(BB239,4),Final_Intermediate[Burmese_Consonants],0)),LEFT(BB239,4),
IF(ISNUMBER(MATCH(LEFT(BB239,3),Final_Intermediate[Burmese_Consonants],0)),LEFT(BB239,3),
IF(ISNUMBER(MATCH(LEFT(BB239,2),Final_Intermediate[Burmese_Consonants],0)),LEFT(BB239,2),
IF(ISNUMBER(MATCH(LEFT(BB239,1),Final_Intermediate[Burmese_Consonants],0)),LEFT(BB239,1),
"")))))))))))))))</f>
        <v>#VALUE!</v>
      </c>
      <c r="AC23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39" t="e">
        <f>IF(AND(OR(BC239="။",BC239="၊"),LEN(BC239)=1),BC239,
IF(ISNUMBER(MATCH(LEFT(BC239,7),Final_modified_Intermediate[Burmese_Consonants],0)),LEFT(BC239,7),
IF(ISNUMBER(MATCH(LEFT(BC239,6),Final_modified_Intermediate[Burmese_Consonants],0)),LEFT(BC239,6),
IF(ISNUMBER(MATCH(LEFT(BC239,5),Final_modified_Intermediate[Burmese_Consonants],0)),LEFT(BC239,5),
IF(ISNUMBER(MATCH(LEFT(BC239,4),Final_modified_Intermediate[Burmese_Consonants],0)),LEFT(BC239,4),
IF(ISNUMBER(MATCH(LEFT(BC239,3),Final_modified_Intermediate[Burmese_Consonants],0)),LEFT(BC239,3),
IF(ISNUMBER(MATCH(LEFT(BC239,2),Final_modified_Intermediate[Burmese_Consonants],0)),LEFT(BC239,2),
IF(ISNUMBER(MATCH(LEFT(BC239,1),Final_modified_Intermediate[Burmese_Consonants],0)),LEFT(BC239,1),
IF(ISNUMBER(MATCH(LEFT(BC239,7),Final_Intermediate[Burmese_Consonants],0)),LEFT(BC239,7),
IF(ISNUMBER(MATCH(LEFT(BC239,6),Final_Intermediate[Burmese_Consonants],0)),LEFT(BC239,6),
IF(ISNUMBER(MATCH(LEFT(BC239,5),Final_Intermediate[Burmese_Consonants],0)),LEFT(BC239,5),
IF(ISNUMBER(MATCH(LEFT(BC239,4),Final_Intermediate[Burmese_Consonants],0)),LEFT(BC239,4),
IF(ISNUMBER(MATCH(LEFT(BC239,3),Final_Intermediate[Burmese_Consonants],0)),LEFT(BC239,3),
IF(ISNUMBER(MATCH(LEFT(BC239,2),Final_Intermediate[Burmese_Consonants],0)),LEFT(BC239,2),
IF(ISNUMBER(MATCH(LEFT(BC239,1),Final_Intermediate[Burmese_Consonants],0)),LEFT(BC239,1),
"")))))))))))))))</f>
        <v>#VALUE!</v>
      </c>
      <c r="AE23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39" t="e">
        <f>IF(AND(OR(BD239="။",BD239="၊"),LEN(BD239)=1),BD239,
IF(ISNUMBER(MATCH(LEFT(BD239,7),Final_modified_Intermediate[Burmese_Consonants],0)),LEFT(BD239,7),
IF(ISNUMBER(MATCH(LEFT(BD239,6),Final_modified_Intermediate[Burmese_Consonants],0)),LEFT(BD239,6),
IF(ISNUMBER(MATCH(LEFT(BD239,5),Final_modified_Intermediate[Burmese_Consonants],0)),LEFT(BD239,5),
IF(ISNUMBER(MATCH(LEFT(BD239,4),Final_modified_Intermediate[Burmese_Consonants],0)),LEFT(BD239,4),
IF(ISNUMBER(MATCH(LEFT(BD239,3),Final_modified_Intermediate[Burmese_Consonants],0)),LEFT(BD239,3),
IF(ISNUMBER(MATCH(LEFT(BD239,2),Final_modified_Intermediate[Burmese_Consonants],0)),LEFT(BD239,2),
IF(ISNUMBER(MATCH(LEFT(BD239,1),Final_modified_Intermediate[Burmese_Consonants],0)),LEFT(BD239,1),
IF(ISNUMBER(MATCH(LEFT(BD239,7),Final_Intermediate[Burmese_Consonants],0)),LEFT(BD239,7),
IF(ISNUMBER(MATCH(LEFT(BD239,6),Final_Intermediate[Burmese_Consonants],0)),LEFT(BD239,6),
IF(ISNUMBER(MATCH(LEFT(BD239,5),Final_Intermediate[Burmese_Consonants],0)),LEFT(BD239,5),
IF(ISNUMBER(MATCH(LEFT(BD239,4),Final_Intermediate[Burmese_Consonants],0)),LEFT(BD239,4),
IF(ISNUMBER(MATCH(LEFT(BD239,3),Final_Intermediate[Burmese_Consonants],0)),LEFT(BD239,3),
IF(ISNUMBER(MATCH(LEFT(BD239,2),Final_Intermediate[Burmese_Consonants],0)),LEFT(BD239,2),
IF(ISNUMBER(MATCH(LEFT(BD239,1),Final_Intermediate[Burmese_Consonants],0)),LEFT(BD239,1),
"")))))))))))))))</f>
        <v>#VALUE!</v>
      </c>
      <c r="AG239" t="e">
        <f>IF(AND(OR(BE239="။",BE239="၊"),LEN(BE239)=1),BE239,
IF(ISNUMBER(MATCH(LEFT(BE239,7),Final_modified_Intermediate[Burmese_Consonants],0)),LEFT(BE239,7),
IF(ISNUMBER(MATCH(LEFT(BE239,6),Final_modified_Intermediate[Burmese_Consonants],0)),LEFT(BE239,6),
IF(ISNUMBER(MATCH(LEFT(BE239,5),Final_modified_Intermediate[Burmese_Consonants],0)),LEFT(BE239,5),
IF(ISNUMBER(MATCH(LEFT(BE239,4),Final_modified_Intermediate[Burmese_Consonants],0)),LEFT(BE239,4),
IF(ISNUMBER(MATCH(LEFT(BE239,3),Final_modified_Intermediate[Burmese_Consonants],0)),LEFT(BE239,3),
IF(ISNUMBER(MATCH(LEFT(BE239,2),Final_modified_Intermediate[Burmese_Consonants],0)),LEFT(BE239,2),
IF(ISNUMBER(MATCH(LEFT(BE239,1),Final_modified_Intermediate[Burmese_Consonants],0)),LEFT(BE239,1),
IF(ISNUMBER(MATCH(LEFT(BE239,7),Final_Intermediate[Burmese_Consonants],0)),LEFT(BE239,7),
IF(ISNUMBER(MATCH(LEFT(BE239,6),Final_Intermediate[Burmese_Consonants],0)),LEFT(BE239,6),
IF(ISNUMBER(MATCH(LEFT(BE239,5),Final_Intermediate[Burmese_Consonants],0)),LEFT(BE239,5),
IF(ISNUMBER(MATCH(LEFT(BE239,4),Final_Intermediate[Burmese_Consonants],0)),LEFT(BE239,4),
IF(ISNUMBER(MATCH(LEFT(BE239,3),Final_Intermediate[Burmese_Consonants],0)),LEFT(BE239,3),
IF(ISNUMBER(MATCH(LEFT(BE239,2),Final_Intermediate[Burmese_Consonants],0)),LEFT(BE239,2),
IF(ISNUMBER(MATCH(LEFT(BE239,1),Final_Intermediate[Burmese_Consonants],0)),LEFT(BE239,1),
"")))))))))))))))</f>
        <v>#VALUE!</v>
      </c>
      <c r="AH239" t="e">
        <f>IF(AND(OR(BF239="။",BF239="၊"),LEN(BF239)=1),BF239,
IF(ISNUMBER(MATCH(LEFT(BF239,7),Final_modified_Intermediate[Burmese_Consonants],0)),LEFT(BF239,7),
IF(ISNUMBER(MATCH(LEFT(BF239,6),Final_modified_Intermediate[Burmese_Consonants],0)),LEFT(BF239,6),
IF(ISNUMBER(MATCH(LEFT(BF239,5),Final_modified_Intermediate[Burmese_Consonants],0)),LEFT(BF239,5),
IF(ISNUMBER(MATCH(LEFT(BF239,4),Final_modified_Intermediate[Burmese_Consonants],0)),LEFT(BF239,4),
IF(ISNUMBER(MATCH(LEFT(BF239,3),Final_modified_Intermediate[Burmese_Consonants],0)),LEFT(BF239,3),
IF(ISNUMBER(MATCH(LEFT(BF239,2),Final_modified_Intermediate[Burmese_Consonants],0)),LEFT(BF239,2),
IF(ISNUMBER(MATCH(LEFT(BF239,1),Final_modified_Intermediate[Burmese_Consonants],0)),LEFT(BF239,1),
IF(ISNUMBER(MATCH(LEFT(BF239,7),Final_Intermediate[Burmese_Consonants],0)),LEFT(BF239,7),
IF(ISNUMBER(MATCH(LEFT(BF239,6),Final_Intermediate[Burmese_Consonants],0)),LEFT(BF239,6),
IF(ISNUMBER(MATCH(LEFT(BF239,5),Final_Intermediate[Burmese_Consonants],0)),LEFT(BF239,5),
IF(ISNUMBER(MATCH(LEFT(BF239,4),Final_Intermediate[Burmese_Consonants],0)),LEFT(BF239,4),
IF(ISNUMBER(MATCH(LEFT(BF239,3),Final_Intermediate[Burmese_Consonants],0)),LEFT(BF239,3),
IF(ISNUMBER(MATCH(LEFT(BF239,2),Final_Intermediate[Burmese_Consonants],0)),LEFT(BF239,2),
IF(ISNUMBER(MATCH(LEFT(BF239,1),Final_Intermediate[Burmese_Consonants],0)),LEFT(BF239,1),
"")))))))))))))))</f>
        <v>#VALUE!</v>
      </c>
      <c r="AI239" t="e">
        <f>IF(AND(OR(BG239="။",BG239="၊"),LEN(BG239)=1),BG239,
IF(ISNUMBER(MATCH(LEFT(BG239,7),Final_modified_Intermediate[Burmese_Consonants],0)),LEFT(BG239,7),
IF(ISNUMBER(MATCH(LEFT(BG239,6),Final_modified_Intermediate[Burmese_Consonants],0)),LEFT(BG239,6),
IF(ISNUMBER(MATCH(LEFT(BG239,5),Final_modified_Intermediate[Burmese_Consonants],0)),LEFT(BG239,5),
IF(ISNUMBER(MATCH(LEFT(BG239,4),Final_modified_Intermediate[Burmese_Consonants],0)),LEFT(BG239,4),
IF(ISNUMBER(MATCH(LEFT(BG239,3),Final_modified_Intermediate[Burmese_Consonants],0)),LEFT(BG239,3),
IF(ISNUMBER(MATCH(LEFT(BG239,2),Final_modified_Intermediate[Burmese_Consonants],0)),LEFT(BG239,2),
IF(ISNUMBER(MATCH(LEFT(BG239,1),Final_modified_Intermediate[Burmese_Consonants],0)),LEFT(BG239,1),
IF(ISNUMBER(MATCH(LEFT(BG239,7),Final_Intermediate[Burmese_Consonants],0)),LEFT(BG239,7),
IF(ISNUMBER(MATCH(LEFT(BG239,6),Final_Intermediate[Burmese_Consonants],0)),LEFT(BG239,6),
IF(ISNUMBER(MATCH(LEFT(BG239,5),Final_Intermediate[Burmese_Consonants],0)),LEFT(BG239,5),
IF(ISNUMBER(MATCH(LEFT(BG239,4),Final_Intermediate[Burmese_Consonants],0)),LEFT(BG239,4),
IF(ISNUMBER(MATCH(LEFT(BG239,3),Final_Intermediate[Burmese_Consonants],0)),LEFT(BG239,3),
IF(ISNUMBER(MATCH(LEFT(BG239,2),Final_Intermediate[Burmese_Consonants],0)),LEFT(BG239,2),
IF(ISNUMBER(MATCH(LEFT(BG239,1),Final_Intermediate[Burmese_Consonants],0)),LEFT(BG239,1),
"")))))))))))))))</f>
        <v>#VALUE!</v>
      </c>
      <c r="AJ239" t="e">
        <f>IF(AND(OR(BH239="။",BH239="၊"),LEN(BH239)=1),BH239,
IF(ISNUMBER(MATCH(LEFT(BH239,7),Final_modified_Intermediate[Burmese_Consonants],0)),LEFT(BH239,7),
IF(ISNUMBER(MATCH(LEFT(BH239,6),Final_modified_Intermediate[Burmese_Consonants],0)),LEFT(BH239,6),
IF(ISNUMBER(MATCH(LEFT(BH239,5),Final_modified_Intermediate[Burmese_Consonants],0)),LEFT(BH239,5),
IF(ISNUMBER(MATCH(LEFT(BH239,4),Final_modified_Intermediate[Burmese_Consonants],0)),LEFT(BH239,4),
IF(ISNUMBER(MATCH(LEFT(BH239,3),Final_modified_Intermediate[Burmese_Consonants],0)),LEFT(BH239,3),
IF(ISNUMBER(MATCH(LEFT(BH239,2),Final_modified_Intermediate[Burmese_Consonants],0)),LEFT(BH239,2),
IF(ISNUMBER(MATCH(LEFT(BH239,1),Final_modified_Intermediate[Burmese_Consonants],0)),LEFT(BH239,1),
IF(ISNUMBER(MATCH(LEFT(BH239,7),Final_Intermediate[Burmese_Consonants],0)),LEFT(BH239,7),
IF(ISNUMBER(MATCH(LEFT(BH239,6),Final_Intermediate[Burmese_Consonants],0)),LEFT(BH239,6),
IF(ISNUMBER(MATCH(LEFT(BH239,5),Final_Intermediate[Burmese_Consonants],0)),LEFT(BH239,5),
IF(ISNUMBER(MATCH(LEFT(BH239,4),Final_Intermediate[Burmese_Consonants],0)),LEFT(BH239,4),
IF(ISNUMBER(MATCH(LEFT(BH239,3),Final_Intermediate[Burmese_Consonants],0)),LEFT(BH239,3),
IF(ISNUMBER(MATCH(LEFT(BH239,2),Final_Intermediate[Burmese_Consonants],0)),LEFT(BH239,2),
IF(ISNUMBER(MATCH(LEFT(BH239,1),Final_Intermediate[Burmese_Consonants],0)),LEFT(BH239,1),
"")))))))))))))))</f>
        <v>#VALUE!</v>
      </c>
      <c r="AK239" t="e">
        <f>IF(AND(OR(BI239="။",BI239="၊"),LEN(BI239)=1),BI239,
IF(ISNUMBER(MATCH(LEFT(BI239,7),Final_modified_Intermediate[Burmese_Consonants],0)),LEFT(BI239,7),
IF(ISNUMBER(MATCH(LEFT(BI239,6),Final_modified_Intermediate[Burmese_Consonants],0)),LEFT(BI239,6),
IF(ISNUMBER(MATCH(LEFT(BI239,5),Final_modified_Intermediate[Burmese_Consonants],0)),LEFT(BI239,5),
IF(ISNUMBER(MATCH(LEFT(BI239,4),Final_modified_Intermediate[Burmese_Consonants],0)),LEFT(BI239,4),
IF(ISNUMBER(MATCH(LEFT(BI239,3),Final_modified_Intermediate[Burmese_Consonants],0)),LEFT(BI239,3),
IF(ISNUMBER(MATCH(LEFT(BI239,2),Final_modified_Intermediate[Burmese_Consonants],0)),LEFT(BI239,2),
IF(ISNUMBER(MATCH(LEFT(BI239,1),Final_modified_Intermediate[Burmese_Consonants],0)),LEFT(BI239,1),
IF(ISNUMBER(MATCH(LEFT(BI239,7),Final_Intermediate[Burmese_Consonants],0)),LEFT(BI239,7),
IF(ISNUMBER(MATCH(LEFT(BI239,6),Final_Intermediate[Burmese_Consonants],0)),LEFT(BI239,6),
IF(ISNUMBER(MATCH(LEFT(BI239,5),Final_Intermediate[Burmese_Consonants],0)),LEFT(BI239,5),
IF(ISNUMBER(MATCH(LEFT(BI239,4),Final_Intermediate[Burmese_Consonants],0)),LEFT(BI239,4),
IF(ISNUMBER(MATCH(LEFT(BI239,3),Final_Intermediate[Burmese_Consonants],0)),LEFT(BI239,3),
IF(ISNUMBER(MATCH(LEFT(BI239,2),Final_Intermediate[Burmese_Consonants],0)),LEFT(BI239,2),
IF(ISNUMBER(MATCH(LEFT(BI239,1),Final_Intermediate[Burmese_Consonants],0)),LEFT(BI239,1),
"")))))))))))))))</f>
        <v>#VALUE!</v>
      </c>
      <c r="AL239" t="e">
        <f>IF(AND(OR(BJ239="။",BJ239="၊"),LEN(BJ239)=1),BJ239,
IF(ISNUMBER(MATCH(LEFT(BJ239,7),Final_modified_Intermediate[Burmese_Consonants],0)),LEFT(BJ239,7),
IF(ISNUMBER(MATCH(LEFT(BJ239,6),Final_modified_Intermediate[Burmese_Consonants],0)),LEFT(BJ239,6),
IF(ISNUMBER(MATCH(LEFT(BJ239,5),Final_modified_Intermediate[Burmese_Consonants],0)),LEFT(BJ239,5),
IF(ISNUMBER(MATCH(LEFT(BJ239,4),Final_modified_Intermediate[Burmese_Consonants],0)),LEFT(BJ239,4),
IF(ISNUMBER(MATCH(LEFT(BJ239,3),Final_modified_Intermediate[Burmese_Consonants],0)),LEFT(BJ239,3),
IF(ISNUMBER(MATCH(LEFT(BJ239,2),Final_modified_Intermediate[Burmese_Consonants],0)),LEFT(BJ239,2),
IF(ISNUMBER(MATCH(LEFT(BJ239,1),Final_modified_Intermediate[Burmese_Consonants],0)),LEFT(BJ239,1),
IF(ISNUMBER(MATCH(LEFT(BJ239,7),Final_Intermediate[Burmese_Consonants],0)),LEFT(BJ239,7),
IF(ISNUMBER(MATCH(LEFT(BJ239,6),Final_Intermediate[Burmese_Consonants],0)),LEFT(BJ239,6),
IF(ISNUMBER(MATCH(LEFT(BJ239,5),Final_Intermediate[Burmese_Consonants],0)),LEFT(BJ239,5),
IF(ISNUMBER(MATCH(LEFT(BJ239,4),Final_Intermediate[Burmese_Consonants],0)),LEFT(BJ239,4),
IF(ISNUMBER(MATCH(LEFT(BJ239,3),Final_Intermediate[Burmese_Consonants],0)),LEFT(BJ239,3),
IF(ISNUMBER(MATCH(LEFT(BJ239,2),Final_Intermediate[Burmese_Consonants],0)),LEFT(BJ239,2),
IF(ISNUMBER(MATCH(LEFT(BJ239,1),Final_Intermediate[Burmese_Consonants],0)),LEFT(BJ239,1),
"")))))))))))))))</f>
        <v>#VALUE!</v>
      </c>
      <c r="AN239" t="e">
        <f>Compiler_Burmese[[#This Row],[Sr. No.]]</f>
        <v>#REF!</v>
      </c>
      <c r="AO23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3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3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3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3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3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3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3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3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3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39" t="e">
        <f>[2]!Vocabulary_Burmese[[#This Row],[Sr. No.]]</f>
        <v>#REF!</v>
      </c>
      <c r="BA239" t="e">
        <f>IF(Raw_data_N2_Kanji[[#This Row],[Categorie]]&lt;&gt;"","",
IF(ISNUMBER(MATCH(V,Special_list[Burmese word],0)),"",
SUBSTITUTE(Raw_data_N2_Kanji[[#This Row],[Raw]]," ","")))</f>
        <v>#VALUE!</v>
      </c>
      <c r="BB239" t="e">
        <f>RIGHT(Segregate18[[#This Row],[UPGRADE]],LEN(Segregate18[[#This Row],[UPGRADE]])-LEN(Compiler_Burmese[[#This Row],[1]]))</f>
        <v>#VALUE!</v>
      </c>
      <c r="BC239" t="e">
        <f>RIGHT(Segregate18[[#This Row],[11]],LEN(Segregate18[[#This Row],[11]])-LEN(Compiler_Burmese[[#This Row],[2]]))</f>
        <v>#VALUE!</v>
      </c>
      <c r="BD239" t="e">
        <f>RIGHT(Segregate18[[#This Row],[21]],LEN(Segregate18[[#This Row],[21]])-LEN(Compiler_Burmese[[#This Row],[3]]))</f>
        <v>#VALUE!</v>
      </c>
      <c r="BE239" t="e">
        <f>RIGHT(Segregate18[[#This Row],[31]],LEN(Segregate18[[#This Row],[31]])-LEN(Compiler_Burmese[[#This Row],[4]]))</f>
        <v>#VALUE!</v>
      </c>
      <c r="BF239" t="e">
        <f>RIGHT(Segregate18[[#This Row],[41]],LEN(Segregate18[[#This Row],[41]])-LEN(Compiler_Burmese[[#This Row],[5]]))</f>
        <v>#VALUE!</v>
      </c>
      <c r="BG239" t="e">
        <f>RIGHT(Segregate18[[#This Row],[51]],LEN(Segregate18[[#This Row],[51]])-LEN(Compiler_Burmese[[#This Row],[6]]))</f>
        <v>#VALUE!</v>
      </c>
      <c r="BH239" t="e">
        <f>RIGHT(Segregate18[[#This Row],[61]],LEN(Segregate18[[#This Row],[61]])-LEN(Compiler_Burmese[[#This Row],[7]]))</f>
        <v>#VALUE!</v>
      </c>
      <c r="BI239" t="e">
        <f>RIGHT(Segregate18[[#This Row],[71]],LEN(Segregate18[[#This Row],[71]])-LEN(Compiler_Burmese[[#This Row],[8]]))</f>
        <v>#VALUE!</v>
      </c>
      <c r="BJ239" t="e">
        <f>RIGHT(Segregate18[[#This Row],[81]],LEN(Segregate18[[#This Row],[81]])-LEN(Compiler_Burmese[[#This Row],[9]]))</f>
        <v>#VALUE!</v>
      </c>
    </row>
    <row r="240" spans="25:62" ht="15" customHeight="1" x14ac:dyDescent="0.3">
      <c r="Y240" t="e">
        <f>Segregate18[[#This Row],[Sr. No.]]</f>
        <v>#REF!</v>
      </c>
      <c r="Z240" t="e">
        <f>IF(AND(OR(BA240="။",BA240="၊"),LEN(BA240)=1),BA240,
IF(ISNUMBER(MATCH(LEFT(BA240,7),Final_modified_Intermediate[Burmese_Consonants],0)),LEFT(BA240,7),
IF(ISNUMBER(MATCH(LEFT(BA240,6),Final_modified_Intermediate[Burmese_Consonants],0)),LEFT(BA240,6),
IF(ISNUMBER(MATCH(LEFT(BA240,5),Final_modified_Intermediate[Burmese_Consonants],0)),LEFT(BA240,5),
IF(ISNUMBER(MATCH(LEFT(BA240,4),Final_modified_Intermediate[Burmese_Consonants],0)),LEFT(BA240,4),
IF(ISNUMBER(MATCH(LEFT(BA240,3),Final_modified_Intermediate[Burmese_Consonants],0)),LEFT(BA240,3),
IF(ISNUMBER(MATCH(LEFT(BA240,2),Final_modified_Intermediate[Burmese_Consonants],0)),LEFT(BA240,2),
IF(ISNUMBER(MATCH(LEFT(BA240,1),Final_modified_Intermediate[Burmese_Consonants],0)),LEFT(BA240,1),
IF(ISNUMBER(MATCH(LEFT(BA240,7),Final_Intermediate[Burmese_Consonants],0)),LEFT(BA240,7),
IF(ISNUMBER(MATCH(LEFT(BA240,6),Final_Intermediate[Burmese_Consonants],0)),LEFT(BA240,6),
IF(ISNUMBER(MATCH(LEFT(BA240,5),Final_Intermediate[Burmese_Consonants],0)),LEFT(BA240,5),
IF(ISNUMBER(MATCH(LEFT(BA240,4),Final_Intermediate[Burmese_Consonants],0)),LEFT(BA240,4),
IF(ISNUMBER(MATCH(LEFT(BA240,3),Final_Intermediate[Burmese_Consonants],0)),LEFT(BA240,3),
IF(ISNUMBER(MATCH(LEFT(BA240,2),Final_Intermediate[Burmese_Consonants],0)),LEFT(BA240,2),
IF(ISNUMBER(MATCH(LEFT(BA240,1),Final_Intermediate[Burmese_Consonants],0)),LEFT(BA240,1),
"")))))))))))))))</f>
        <v>#VALUE!</v>
      </c>
      <c r="AA24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0" t="e">
        <f>IF(AND(OR(BB240="။",BB240="၊"),LEN(BB240)=1),BB240,
IF(ISNUMBER(MATCH(LEFT(BB240,7),Final_modified_Intermediate[Burmese_Consonants],0)),LEFT(BB240,7),
IF(ISNUMBER(MATCH(LEFT(BB240,6),Final_modified_Intermediate[Burmese_Consonants],0)),LEFT(BB240,6),
IF(ISNUMBER(MATCH(LEFT(BB240,5),Final_modified_Intermediate[Burmese_Consonants],0)),LEFT(BB240,5),
IF(ISNUMBER(MATCH(LEFT(BB240,4),Final_modified_Intermediate[Burmese_Consonants],0)),LEFT(BB240,4),
IF(ISNUMBER(MATCH(LEFT(BB240,3),Final_modified_Intermediate[Burmese_Consonants],0)),LEFT(BB240,3),
IF(ISNUMBER(MATCH(LEFT(BB240,2),Final_modified_Intermediate[Burmese_Consonants],0)),LEFT(BB240,2),
IF(ISNUMBER(MATCH(LEFT(BB240,1),Final_modified_Intermediate[Burmese_Consonants],0)),LEFT(BB240,1),
IF(ISNUMBER(MATCH(LEFT(BB240,7),Final_Intermediate[Burmese_Consonants],0)),LEFT(BB240,7),
IF(ISNUMBER(MATCH(LEFT(BB240,6),Final_Intermediate[Burmese_Consonants],0)),LEFT(BB240,6),
IF(ISNUMBER(MATCH(LEFT(BB240,5),Final_Intermediate[Burmese_Consonants],0)),LEFT(BB240,5),
IF(ISNUMBER(MATCH(LEFT(BB240,4),Final_Intermediate[Burmese_Consonants],0)),LEFT(BB240,4),
IF(ISNUMBER(MATCH(LEFT(BB240,3),Final_Intermediate[Burmese_Consonants],0)),LEFT(BB240,3),
IF(ISNUMBER(MATCH(LEFT(BB240,2),Final_Intermediate[Burmese_Consonants],0)),LEFT(BB240,2),
IF(ISNUMBER(MATCH(LEFT(BB240,1),Final_Intermediate[Burmese_Consonants],0)),LEFT(BB240,1),
"")))))))))))))))</f>
        <v>#VALUE!</v>
      </c>
      <c r="AC24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0" t="e">
        <f>IF(AND(OR(BC240="။",BC240="၊"),LEN(BC240)=1),BC240,
IF(ISNUMBER(MATCH(LEFT(BC240,7),Final_modified_Intermediate[Burmese_Consonants],0)),LEFT(BC240,7),
IF(ISNUMBER(MATCH(LEFT(BC240,6),Final_modified_Intermediate[Burmese_Consonants],0)),LEFT(BC240,6),
IF(ISNUMBER(MATCH(LEFT(BC240,5),Final_modified_Intermediate[Burmese_Consonants],0)),LEFT(BC240,5),
IF(ISNUMBER(MATCH(LEFT(BC240,4),Final_modified_Intermediate[Burmese_Consonants],0)),LEFT(BC240,4),
IF(ISNUMBER(MATCH(LEFT(BC240,3),Final_modified_Intermediate[Burmese_Consonants],0)),LEFT(BC240,3),
IF(ISNUMBER(MATCH(LEFT(BC240,2),Final_modified_Intermediate[Burmese_Consonants],0)),LEFT(BC240,2),
IF(ISNUMBER(MATCH(LEFT(BC240,1),Final_modified_Intermediate[Burmese_Consonants],0)),LEFT(BC240,1),
IF(ISNUMBER(MATCH(LEFT(BC240,7),Final_Intermediate[Burmese_Consonants],0)),LEFT(BC240,7),
IF(ISNUMBER(MATCH(LEFT(BC240,6),Final_Intermediate[Burmese_Consonants],0)),LEFT(BC240,6),
IF(ISNUMBER(MATCH(LEFT(BC240,5),Final_Intermediate[Burmese_Consonants],0)),LEFT(BC240,5),
IF(ISNUMBER(MATCH(LEFT(BC240,4),Final_Intermediate[Burmese_Consonants],0)),LEFT(BC240,4),
IF(ISNUMBER(MATCH(LEFT(BC240,3),Final_Intermediate[Burmese_Consonants],0)),LEFT(BC240,3),
IF(ISNUMBER(MATCH(LEFT(BC240,2),Final_Intermediate[Burmese_Consonants],0)),LEFT(BC240,2),
IF(ISNUMBER(MATCH(LEFT(BC240,1),Final_Intermediate[Burmese_Consonants],0)),LEFT(BC240,1),
"")))))))))))))))</f>
        <v>#VALUE!</v>
      </c>
      <c r="AE24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0" t="e">
        <f>IF(AND(OR(BD240="။",BD240="၊"),LEN(BD240)=1),BD240,
IF(ISNUMBER(MATCH(LEFT(BD240,7),Final_modified_Intermediate[Burmese_Consonants],0)),LEFT(BD240,7),
IF(ISNUMBER(MATCH(LEFT(BD240,6),Final_modified_Intermediate[Burmese_Consonants],0)),LEFT(BD240,6),
IF(ISNUMBER(MATCH(LEFT(BD240,5),Final_modified_Intermediate[Burmese_Consonants],0)),LEFT(BD240,5),
IF(ISNUMBER(MATCH(LEFT(BD240,4),Final_modified_Intermediate[Burmese_Consonants],0)),LEFT(BD240,4),
IF(ISNUMBER(MATCH(LEFT(BD240,3),Final_modified_Intermediate[Burmese_Consonants],0)),LEFT(BD240,3),
IF(ISNUMBER(MATCH(LEFT(BD240,2),Final_modified_Intermediate[Burmese_Consonants],0)),LEFT(BD240,2),
IF(ISNUMBER(MATCH(LEFT(BD240,1),Final_modified_Intermediate[Burmese_Consonants],0)),LEFT(BD240,1),
IF(ISNUMBER(MATCH(LEFT(BD240,7),Final_Intermediate[Burmese_Consonants],0)),LEFT(BD240,7),
IF(ISNUMBER(MATCH(LEFT(BD240,6),Final_Intermediate[Burmese_Consonants],0)),LEFT(BD240,6),
IF(ISNUMBER(MATCH(LEFT(BD240,5),Final_Intermediate[Burmese_Consonants],0)),LEFT(BD240,5),
IF(ISNUMBER(MATCH(LEFT(BD240,4),Final_Intermediate[Burmese_Consonants],0)),LEFT(BD240,4),
IF(ISNUMBER(MATCH(LEFT(BD240,3),Final_Intermediate[Burmese_Consonants],0)),LEFT(BD240,3),
IF(ISNUMBER(MATCH(LEFT(BD240,2),Final_Intermediate[Burmese_Consonants],0)),LEFT(BD240,2),
IF(ISNUMBER(MATCH(LEFT(BD240,1),Final_Intermediate[Burmese_Consonants],0)),LEFT(BD240,1),
"")))))))))))))))</f>
        <v>#VALUE!</v>
      </c>
      <c r="AG240" t="e">
        <f>IF(AND(OR(BE240="။",BE240="၊"),LEN(BE240)=1),BE240,
IF(ISNUMBER(MATCH(LEFT(BE240,7),Final_modified_Intermediate[Burmese_Consonants],0)),LEFT(BE240,7),
IF(ISNUMBER(MATCH(LEFT(BE240,6),Final_modified_Intermediate[Burmese_Consonants],0)),LEFT(BE240,6),
IF(ISNUMBER(MATCH(LEFT(BE240,5),Final_modified_Intermediate[Burmese_Consonants],0)),LEFT(BE240,5),
IF(ISNUMBER(MATCH(LEFT(BE240,4),Final_modified_Intermediate[Burmese_Consonants],0)),LEFT(BE240,4),
IF(ISNUMBER(MATCH(LEFT(BE240,3),Final_modified_Intermediate[Burmese_Consonants],0)),LEFT(BE240,3),
IF(ISNUMBER(MATCH(LEFT(BE240,2),Final_modified_Intermediate[Burmese_Consonants],0)),LEFT(BE240,2),
IF(ISNUMBER(MATCH(LEFT(BE240,1),Final_modified_Intermediate[Burmese_Consonants],0)),LEFT(BE240,1),
IF(ISNUMBER(MATCH(LEFT(BE240,7),Final_Intermediate[Burmese_Consonants],0)),LEFT(BE240,7),
IF(ISNUMBER(MATCH(LEFT(BE240,6),Final_Intermediate[Burmese_Consonants],0)),LEFT(BE240,6),
IF(ISNUMBER(MATCH(LEFT(BE240,5),Final_Intermediate[Burmese_Consonants],0)),LEFT(BE240,5),
IF(ISNUMBER(MATCH(LEFT(BE240,4),Final_Intermediate[Burmese_Consonants],0)),LEFT(BE240,4),
IF(ISNUMBER(MATCH(LEFT(BE240,3),Final_Intermediate[Burmese_Consonants],0)),LEFT(BE240,3),
IF(ISNUMBER(MATCH(LEFT(BE240,2),Final_Intermediate[Burmese_Consonants],0)),LEFT(BE240,2),
IF(ISNUMBER(MATCH(LEFT(BE240,1),Final_Intermediate[Burmese_Consonants],0)),LEFT(BE240,1),
"")))))))))))))))</f>
        <v>#VALUE!</v>
      </c>
      <c r="AH240" t="e">
        <f>IF(AND(OR(BF240="။",BF240="၊"),LEN(BF240)=1),BF240,
IF(ISNUMBER(MATCH(LEFT(BF240,7),Final_modified_Intermediate[Burmese_Consonants],0)),LEFT(BF240,7),
IF(ISNUMBER(MATCH(LEFT(BF240,6),Final_modified_Intermediate[Burmese_Consonants],0)),LEFT(BF240,6),
IF(ISNUMBER(MATCH(LEFT(BF240,5),Final_modified_Intermediate[Burmese_Consonants],0)),LEFT(BF240,5),
IF(ISNUMBER(MATCH(LEFT(BF240,4),Final_modified_Intermediate[Burmese_Consonants],0)),LEFT(BF240,4),
IF(ISNUMBER(MATCH(LEFT(BF240,3),Final_modified_Intermediate[Burmese_Consonants],0)),LEFT(BF240,3),
IF(ISNUMBER(MATCH(LEFT(BF240,2),Final_modified_Intermediate[Burmese_Consonants],0)),LEFT(BF240,2),
IF(ISNUMBER(MATCH(LEFT(BF240,1),Final_modified_Intermediate[Burmese_Consonants],0)),LEFT(BF240,1),
IF(ISNUMBER(MATCH(LEFT(BF240,7),Final_Intermediate[Burmese_Consonants],0)),LEFT(BF240,7),
IF(ISNUMBER(MATCH(LEFT(BF240,6),Final_Intermediate[Burmese_Consonants],0)),LEFT(BF240,6),
IF(ISNUMBER(MATCH(LEFT(BF240,5),Final_Intermediate[Burmese_Consonants],0)),LEFT(BF240,5),
IF(ISNUMBER(MATCH(LEFT(BF240,4),Final_Intermediate[Burmese_Consonants],0)),LEFT(BF240,4),
IF(ISNUMBER(MATCH(LEFT(BF240,3),Final_Intermediate[Burmese_Consonants],0)),LEFT(BF240,3),
IF(ISNUMBER(MATCH(LEFT(BF240,2),Final_Intermediate[Burmese_Consonants],0)),LEFT(BF240,2),
IF(ISNUMBER(MATCH(LEFT(BF240,1),Final_Intermediate[Burmese_Consonants],0)),LEFT(BF240,1),
"")))))))))))))))</f>
        <v>#VALUE!</v>
      </c>
      <c r="AI240" t="e">
        <f>IF(AND(OR(BG240="။",BG240="၊"),LEN(BG240)=1),BG240,
IF(ISNUMBER(MATCH(LEFT(BG240,7),Final_modified_Intermediate[Burmese_Consonants],0)),LEFT(BG240,7),
IF(ISNUMBER(MATCH(LEFT(BG240,6),Final_modified_Intermediate[Burmese_Consonants],0)),LEFT(BG240,6),
IF(ISNUMBER(MATCH(LEFT(BG240,5),Final_modified_Intermediate[Burmese_Consonants],0)),LEFT(BG240,5),
IF(ISNUMBER(MATCH(LEFT(BG240,4),Final_modified_Intermediate[Burmese_Consonants],0)),LEFT(BG240,4),
IF(ISNUMBER(MATCH(LEFT(BG240,3),Final_modified_Intermediate[Burmese_Consonants],0)),LEFT(BG240,3),
IF(ISNUMBER(MATCH(LEFT(BG240,2),Final_modified_Intermediate[Burmese_Consonants],0)),LEFT(BG240,2),
IF(ISNUMBER(MATCH(LEFT(BG240,1),Final_modified_Intermediate[Burmese_Consonants],0)),LEFT(BG240,1),
IF(ISNUMBER(MATCH(LEFT(BG240,7),Final_Intermediate[Burmese_Consonants],0)),LEFT(BG240,7),
IF(ISNUMBER(MATCH(LEFT(BG240,6),Final_Intermediate[Burmese_Consonants],0)),LEFT(BG240,6),
IF(ISNUMBER(MATCH(LEFT(BG240,5),Final_Intermediate[Burmese_Consonants],0)),LEFT(BG240,5),
IF(ISNUMBER(MATCH(LEFT(BG240,4),Final_Intermediate[Burmese_Consonants],0)),LEFT(BG240,4),
IF(ISNUMBER(MATCH(LEFT(BG240,3),Final_Intermediate[Burmese_Consonants],0)),LEFT(BG240,3),
IF(ISNUMBER(MATCH(LEFT(BG240,2),Final_Intermediate[Burmese_Consonants],0)),LEFT(BG240,2),
IF(ISNUMBER(MATCH(LEFT(BG240,1),Final_Intermediate[Burmese_Consonants],0)),LEFT(BG240,1),
"")))))))))))))))</f>
        <v>#VALUE!</v>
      </c>
      <c r="AJ240" t="e">
        <f>IF(AND(OR(BH240="။",BH240="၊"),LEN(BH240)=1),BH240,
IF(ISNUMBER(MATCH(LEFT(BH240,7),Final_modified_Intermediate[Burmese_Consonants],0)),LEFT(BH240,7),
IF(ISNUMBER(MATCH(LEFT(BH240,6),Final_modified_Intermediate[Burmese_Consonants],0)),LEFT(BH240,6),
IF(ISNUMBER(MATCH(LEFT(BH240,5),Final_modified_Intermediate[Burmese_Consonants],0)),LEFT(BH240,5),
IF(ISNUMBER(MATCH(LEFT(BH240,4),Final_modified_Intermediate[Burmese_Consonants],0)),LEFT(BH240,4),
IF(ISNUMBER(MATCH(LEFT(BH240,3),Final_modified_Intermediate[Burmese_Consonants],0)),LEFT(BH240,3),
IF(ISNUMBER(MATCH(LEFT(BH240,2),Final_modified_Intermediate[Burmese_Consonants],0)),LEFT(BH240,2),
IF(ISNUMBER(MATCH(LEFT(BH240,1),Final_modified_Intermediate[Burmese_Consonants],0)),LEFT(BH240,1),
IF(ISNUMBER(MATCH(LEFT(BH240,7),Final_Intermediate[Burmese_Consonants],0)),LEFT(BH240,7),
IF(ISNUMBER(MATCH(LEFT(BH240,6),Final_Intermediate[Burmese_Consonants],0)),LEFT(BH240,6),
IF(ISNUMBER(MATCH(LEFT(BH240,5),Final_Intermediate[Burmese_Consonants],0)),LEFT(BH240,5),
IF(ISNUMBER(MATCH(LEFT(BH240,4),Final_Intermediate[Burmese_Consonants],0)),LEFT(BH240,4),
IF(ISNUMBER(MATCH(LEFT(BH240,3),Final_Intermediate[Burmese_Consonants],0)),LEFT(BH240,3),
IF(ISNUMBER(MATCH(LEFT(BH240,2),Final_Intermediate[Burmese_Consonants],0)),LEFT(BH240,2),
IF(ISNUMBER(MATCH(LEFT(BH240,1),Final_Intermediate[Burmese_Consonants],0)),LEFT(BH240,1),
"")))))))))))))))</f>
        <v>#VALUE!</v>
      </c>
      <c r="AK240" t="e">
        <f>IF(AND(OR(BI240="။",BI240="၊"),LEN(BI240)=1),BI240,
IF(ISNUMBER(MATCH(LEFT(BI240,7),Final_modified_Intermediate[Burmese_Consonants],0)),LEFT(BI240,7),
IF(ISNUMBER(MATCH(LEFT(BI240,6),Final_modified_Intermediate[Burmese_Consonants],0)),LEFT(BI240,6),
IF(ISNUMBER(MATCH(LEFT(BI240,5),Final_modified_Intermediate[Burmese_Consonants],0)),LEFT(BI240,5),
IF(ISNUMBER(MATCH(LEFT(BI240,4),Final_modified_Intermediate[Burmese_Consonants],0)),LEFT(BI240,4),
IF(ISNUMBER(MATCH(LEFT(BI240,3),Final_modified_Intermediate[Burmese_Consonants],0)),LEFT(BI240,3),
IF(ISNUMBER(MATCH(LEFT(BI240,2),Final_modified_Intermediate[Burmese_Consonants],0)),LEFT(BI240,2),
IF(ISNUMBER(MATCH(LEFT(BI240,1),Final_modified_Intermediate[Burmese_Consonants],0)),LEFT(BI240,1),
IF(ISNUMBER(MATCH(LEFT(BI240,7),Final_Intermediate[Burmese_Consonants],0)),LEFT(BI240,7),
IF(ISNUMBER(MATCH(LEFT(BI240,6),Final_Intermediate[Burmese_Consonants],0)),LEFT(BI240,6),
IF(ISNUMBER(MATCH(LEFT(BI240,5),Final_Intermediate[Burmese_Consonants],0)),LEFT(BI240,5),
IF(ISNUMBER(MATCH(LEFT(BI240,4),Final_Intermediate[Burmese_Consonants],0)),LEFT(BI240,4),
IF(ISNUMBER(MATCH(LEFT(BI240,3),Final_Intermediate[Burmese_Consonants],0)),LEFT(BI240,3),
IF(ISNUMBER(MATCH(LEFT(BI240,2),Final_Intermediate[Burmese_Consonants],0)),LEFT(BI240,2),
IF(ISNUMBER(MATCH(LEFT(BI240,1),Final_Intermediate[Burmese_Consonants],0)),LEFT(BI240,1),
"")))))))))))))))</f>
        <v>#VALUE!</v>
      </c>
      <c r="AL240" t="e">
        <f>IF(AND(OR(BJ240="။",BJ240="၊"),LEN(BJ240)=1),BJ240,
IF(ISNUMBER(MATCH(LEFT(BJ240,7),Final_modified_Intermediate[Burmese_Consonants],0)),LEFT(BJ240,7),
IF(ISNUMBER(MATCH(LEFT(BJ240,6),Final_modified_Intermediate[Burmese_Consonants],0)),LEFT(BJ240,6),
IF(ISNUMBER(MATCH(LEFT(BJ240,5),Final_modified_Intermediate[Burmese_Consonants],0)),LEFT(BJ240,5),
IF(ISNUMBER(MATCH(LEFT(BJ240,4),Final_modified_Intermediate[Burmese_Consonants],0)),LEFT(BJ240,4),
IF(ISNUMBER(MATCH(LEFT(BJ240,3),Final_modified_Intermediate[Burmese_Consonants],0)),LEFT(BJ240,3),
IF(ISNUMBER(MATCH(LEFT(BJ240,2),Final_modified_Intermediate[Burmese_Consonants],0)),LEFT(BJ240,2),
IF(ISNUMBER(MATCH(LEFT(BJ240,1),Final_modified_Intermediate[Burmese_Consonants],0)),LEFT(BJ240,1),
IF(ISNUMBER(MATCH(LEFT(BJ240,7),Final_Intermediate[Burmese_Consonants],0)),LEFT(BJ240,7),
IF(ISNUMBER(MATCH(LEFT(BJ240,6),Final_Intermediate[Burmese_Consonants],0)),LEFT(BJ240,6),
IF(ISNUMBER(MATCH(LEFT(BJ240,5),Final_Intermediate[Burmese_Consonants],0)),LEFT(BJ240,5),
IF(ISNUMBER(MATCH(LEFT(BJ240,4),Final_Intermediate[Burmese_Consonants],0)),LEFT(BJ240,4),
IF(ISNUMBER(MATCH(LEFT(BJ240,3),Final_Intermediate[Burmese_Consonants],0)),LEFT(BJ240,3),
IF(ISNUMBER(MATCH(LEFT(BJ240,2),Final_Intermediate[Burmese_Consonants],0)),LEFT(BJ240,2),
IF(ISNUMBER(MATCH(LEFT(BJ240,1),Final_Intermediate[Burmese_Consonants],0)),LEFT(BJ240,1),
"")))))))))))))))</f>
        <v>#VALUE!</v>
      </c>
      <c r="AN240" t="e">
        <f>Compiler_Burmese[[#This Row],[Sr. No.]]</f>
        <v>#REF!</v>
      </c>
      <c r="AO24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0" t="e">
        <f>[2]!Vocabulary_Burmese[[#This Row],[Sr. No.]]</f>
        <v>#REF!</v>
      </c>
      <c r="BA240" t="e">
        <f>IF(Raw_data_N2_Kanji[[#This Row],[Categorie]]&lt;&gt;"","",
IF(ISNUMBER(MATCH(V,Special_list[Burmese word],0)),"",
SUBSTITUTE(Raw_data_N2_Kanji[[#This Row],[Raw]]," ","")))</f>
        <v>#VALUE!</v>
      </c>
      <c r="BB240" t="e">
        <f>RIGHT(Segregate18[[#This Row],[UPGRADE]],LEN(Segregate18[[#This Row],[UPGRADE]])-LEN(Compiler_Burmese[[#This Row],[1]]))</f>
        <v>#VALUE!</v>
      </c>
      <c r="BC240" t="e">
        <f>RIGHT(Segregate18[[#This Row],[11]],LEN(Segregate18[[#This Row],[11]])-LEN(Compiler_Burmese[[#This Row],[2]]))</f>
        <v>#VALUE!</v>
      </c>
      <c r="BD240" t="e">
        <f>RIGHT(Segregate18[[#This Row],[21]],LEN(Segregate18[[#This Row],[21]])-LEN(Compiler_Burmese[[#This Row],[3]]))</f>
        <v>#VALUE!</v>
      </c>
      <c r="BE240" t="e">
        <f>RIGHT(Segregate18[[#This Row],[31]],LEN(Segregate18[[#This Row],[31]])-LEN(Compiler_Burmese[[#This Row],[4]]))</f>
        <v>#VALUE!</v>
      </c>
      <c r="BF240" t="e">
        <f>RIGHT(Segregate18[[#This Row],[41]],LEN(Segregate18[[#This Row],[41]])-LEN(Compiler_Burmese[[#This Row],[5]]))</f>
        <v>#VALUE!</v>
      </c>
      <c r="BG240" t="e">
        <f>RIGHT(Segregate18[[#This Row],[51]],LEN(Segregate18[[#This Row],[51]])-LEN(Compiler_Burmese[[#This Row],[6]]))</f>
        <v>#VALUE!</v>
      </c>
      <c r="BH240" t="e">
        <f>RIGHT(Segregate18[[#This Row],[61]],LEN(Segregate18[[#This Row],[61]])-LEN(Compiler_Burmese[[#This Row],[7]]))</f>
        <v>#VALUE!</v>
      </c>
      <c r="BI240" t="e">
        <f>RIGHT(Segregate18[[#This Row],[71]],LEN(Segregate18[[#This Row],[71]])-LEN(Compiler_Burmese[[#This Row],[8]]))</f>
        <v>#VALUE!</v>
      </c>
      <c r="BJ240" t="e">
        <f>RIGHT(Segregate18[[#This Row],[81]],LEN(Segregate18[[#This Row],[81]])-LEN(Compiler_Burmese[[#This Row],[9]]))</f>
        <v>#VALUE!</v>
      </c>
    </row>
    <row r="241" spans="25:62" ht="15" customHeight="1" x14ac:dyDescent="0.3">
      <c r="Y241" t="e">
        <f>Segregate18[[#This Row],[Sr. No.]]</f>
        <v>#REF!</v>
      </c>
      <c r="Z241" t="e">
        <f>IF(AND(OR(BA241="။",BA241="၊"),LEN(BA241)=1),BA241,
IF(ISNUMBER(MATCH(LEFT(BA241,7),Final_modified_Intermediate[Burmese_Consonants],0)),LEFT(BA241,7),
IF(ISNUMBER(MATCH(LEFT(BA241,6),Final_modified_Intermediate[Burmese_Consonants],0)),LEFT(BA241,6),
IF(ISNUMBER(MATCH(LEFT(BA241,5),Final_modified_Intermediate[Burmese_Consonants],0)),LEFT(BA241,5),
IF(ISNUMBER(MATCH(LEFT(BA241,4),Final_modified_Intermediate[Burmese_Consonants],0)),LEFT(BA241,4),
IF(ISNUMBER(MATCH(LEFT(BA241,3),Final_modified_Intermediate[Burmese_Consonants],0)),LEFT(BA241,3),
IF(ISNUMBER(MATCH(LEFT(BA241,2),Final_modified_Intermediate[Burmese_Consonants],0)),LEFT(BA241,2),
IF(ISNUMBER(MATCH(LEFT(BA241,1),Final_modified_Intermediate[Burmese_Consonants],0)),LEFT(BA241,1),
IF(ISNUMBER(MATCH(LEFT(BA241,7),Final_Intermediate[Burmese_Consonants],0)),LEFT(BA241,7),
IF(ISNUMBER(MATCH(LEFT(BA241,6),Final_Intermediate[Burmese_Consonants],0)),LEFT(BA241,6),
IF(ISNUMBER(MATCH(LEFT(BA241,5),Final_Intermediate[Burmese_Consonants],0)),LEFT(BA241,5),
IF(ISNUMBER(MATCH(LEFT(BA241,4),Final_Intermediate[Burmese_Consonants],0)),LEFT(BA241,4),
IF(ISNUMBER(MATCH(LEFT(BA241,3),Final_Intermediate[Burmese_Consonants],0)),LEFT(BA241,3),
IF(ISNUMBER(MATCH(LEFT(BA241,2),Final_Intermediate[Burmese_Consonants],0)),LEFT(BA241,2),
IF(ISNUMBER(MATCH(LEFT(BA241,1),Final_Intermediate[Burmese_Consonants],0)),LEFT(BA241,1),
"")))))))))))))))</f>
        <v>#VALUE!</v>
      </c>
      <c r="AA24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1" t="e">
        <f>IF(AND(OR(BB241="။",BB241="၊"),LEN(BB241)=1),BB241,
IF(ISNUMBER(MATCH(LEFT(BB241,7),Final_modified_Intermediate[Burmese_Consonants],0)),LEFT(BB241,7),
IF(ISNUMBER(MATCH(LEFT(BB241,6),Final_modified_Intermediate[Burmese_Consonants],0)),LEFT(BB241,6),
IF(ISNUMBER(MATCH(LEFT(BB241,5),Final_modified_Intermediate[Burmese_Consonants],0)),LEFT(BB241,5),
IF(ISNUMBER(MATCH(LEFT(BB241,4),Final_modified_Intermediate[Burmese_Consonants],0)),LEFT(BB241,4),
IF(ISNUMBER(MATCH(LEFT(BB241,3),Final_modified_Intermediate[Burmese_Consonants],0)),LEFT(BB241,3),
IF(ISNUMBER(MATCH(LEFT(BB241,2),Final_modified_Intermediate[Burmese_Consonants],0)),LEFT(BB241,2),
IF(ISNUMBER(MATCH(LEFT(BB241,1),Final_modified_Intermediate[Burmese_Consonants],0)),LEFT(BB241,1),
IF(ISNUMBER(MATCH(LEFT(BB241,7),Final_Intermediate[Burmese_Consonants],0)),LEFT(BB241,7),
IF(ISNUMBER(MATCH(LEFT(BB241,6),Final_Intermediate[Burmese_Consonants],0)),LEFT(BB241,6),
IF(ISNUMBER(MATCH(LEFT(BB241,5),Final_Intermediate[Burmese_Consonants],0)),LEFT(BB241,5),
IF(ISNUMBER(MATCH(LEFT(BB241,4),Final_Intermediate[Burmese_Consonants],0)),LEFT(BB241,4),
IF(ISNUMBER(MATCH(LEFT(BB241,3),Final_Intermediate[Burmese_Consonants],0)),LEFT(BB241,3),
IF(ISNUMBER(MATCH(LEFT(BB241,2),Final_Intermediate[Burmese_Consonants],0)),LEFT(BB241,2),
IF(ISNUMBER(MATCH(LEFT(BB241,1),Final_Intermediate[Burmese_Consonants],0)),LEFT(BB241,1),
"")))))))))))))))</f>
        <v>#VALUE!</v>
      </c>
      <c r="AC24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1" t="e">
        <f>IF(AND(OR(BC241="။",BC241="၊"),LEN(BC241)=1),BC241,
IF(ISNUMBER(MATCH(LEFT(BC241,7),Final_modified_Intermediate[Burmese_Consonants],0)),LEFT(BC241,7),
IF(ISNUMBER(MATCH(LEFT(BC241,6),Final_modified_Intermediate[Burmese_Consonants],0)),LEFT(BC241,6),
IF(ISNUMBER(MATCH(LEFT(BC241,5),Final_modified_Intermediate[Burmese_Consonants],0)),LEFT(BC241,5),
IF(ISNUMBER(MATCH(LEFT(BC241,4),Final_modified_Intermediate[Burmese_Consonants],0)),LEFT(BC241,4),
IF(ISNUMBER(MATCH(LEFT(BC241,3),Final_modified_Intermediate[Burmese_Consonants],0)),LEFT(BC241,3),
IF(ISNUMBER(MATCH(LEFT(BC241,2),Final_modified_Intermediate[Burmese_Consonants],0)),LEFT(BC241,2),
IF(ISNUMBER(MATCH(LEFT(BC241,1),Final_modified_Intermediate[Burmese_Consonants],0)),LEFT(BC241,1),
IF(ISNUMBER(MATCH(LEFT(BC241,7),Final_Intermediate[Burmese_Consonants],0)),LEFT(BC241,7),
IF(ISNUMBER(MATCH(LEFT(BC241,6),Final_Intermediate[Burmese_Consonants],0)),LEFT(BC241,6),
IF(ISNUMBER(MATCH(LEFT(BC241,5),Final_Intermediate[Burmese_Consonants],0)),LEFT(BC241,5),
IF(ISNUMBER(MATCH(LEFT(BC241,4),Final_Intermediate[Burmese_Consonants],0)),LEFT(BC241,4),
IF(ISNUMBER(MATCH(LEFT(BC241,3),Final_Intermediate[Burmese_Consonants],0)),LEFT(BC241,3),
IF(ISNUMBER(MATCH(LEFT(BC241,2),Final_Intermediate[Burmese_Consonants],0)),LEFT(BC241,2),
IF(ISNUMBER(MATCH(LEFT(BC241,1),Final_Intermediate[Burmese_Consonants],0)),LEFT(BC241,1),
"")))))))))))))))</f>
        <v>#VALUE!</v>
      </c>
      <c r="AE24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1" t="e">
        <f>IF(AND(OR(BD241="။",BD241="၊"),LEN(BD241)=1),BD241,
IF(ISNUMBER(MATCH(LEFT(BD241,7),Final_modified_Intermediate[Burmese_Consonants],0)),LEFT(BD241,7),
IF(ISNUMBER(MATCH(LEFT(BD241,6),Final_modified_Intermediate[Burmese_Consonants],0)),LEFT(BD241,6),
IF(ISNUMBER(MATCH(LEFT(BD241,5),Final_modified_Intermediate[Burmese_Consonants],0)),LEFT(BD241,5),
IF(ISNUMBER(MATCH(LEFT(BD241,4),Final_modified_Intermediate[Burmese_Consonants],0)),LEFT(BD241,4),
IF(ISNUMBER(MATCH(LEFT(BD241,3),Final_modified_Intermediate[Burmese_Consonants],0)),LEFT(BD241,3),
IF(ISNUMBER(MATCH(LEFT(BD241,2),Final_modified_Intermediate[Burmese_Consonants],0)),LEFT(BD241,2),
IF(ISNUMBER(MATCH(LEFT(BD241,1),Final_modified_Intermediate[Burmese_Consonants],0)),LEFT(BD241,1),
IF(ISNUMBER(MATCH(LEFT(BD241,7),Final_Intermediate[Burmese_Consonants],0)),LEFT(BD241,7),
IF(ISNUMBER(MATCH(LEFT(BD241,6),Final_Intermediate[Burmese_Consonants],0)),LEFT(BD241,6),
IF(ISNUMBER(MATCH(LEFT(BD241,5),Final_Intermediate[Burmese_Consonants],0)),LEFT(BD241,5),
IF(ISNUMBER(MATCH(LEFT(BD241,4),Final_Intermediate[Burmese_Consonants],0)),LEFT(BD241,4),
IF(ISNUMBER(MATCH(LEFT(BD241,3),Final_Intermediate[Burmese_Consonants],0)),LEFT(BD241,3),
IF(ISNUMBER(MATCH(LEFT(BD241,2),Final_Intermediate[Burmese_Consonants],0)),LEFT(BD241,2),
IF(ISNUMBER(MATCH(LEFT(BD241,1),Final_Intermediate[Burmese_Consonants],0)),LEFT(BD241,1),
"")))))))))))))))</f>
        <v>#VALUE!</v>
      </c>
      <c r="AG241" t="e">
        <f>IF(AND(OR(BE241="။",BE241="၊"),LEN(BE241)=1),BE241,
IF(ISNUMBER(MATCH(LEFT(BE241,7),Final_modified_Intermediate[Burmese_Consonants],0)),LEFT(BE241,7),
IF(ISNUMBER(MATCH(LEFT(BE241,6),Final_modified_Intermediate[Burmese_Consonants],0)),LEFT(BE241,6),
IF(ISNUMBER(MATCH(LEFT(BE241,5),Final_modified_Intermediate[Burmese_Consonants],0)),LEFT(BE241,5),
IF(ISNUMBER(MATCH(LEFT(BE241,4),Final_modified_Intermediate[Burmese_Consonants],0)),LEFT(BE241,4),
IF(ISNUMBER(MATCH(LEFT(BE241,3),Final_modified_Intermediate[Burmese_Consonants],0)),LEFT(BE241,3),
IF(ISNUMBER(MATCH(LEFT(BE241,2),Final_modified_Intermediate[Burmese_Consonants],0)),LEFT(BE241,2),
IF(ISNUMBER(MATCH(LEFT(BE241,1),Final_modified_Intermediate[Burmese_Consonants],0)),LEFT(BE241,1),
IF(ISNUMBER(MATCH(LEFT(BE241,7),Final_Intermediate[Burmese_Consonants],0)),LEFT(BE241,7),
IF(ISNUMBER(MATCH(LEFT(BE241,6),Final_Intermediate[Burmese_Consonants],0)),LEFT(BE241,6),
IF(ISNUMBER(MATCH(LEFT(BE241,5),Final_Intermediate[Burmese_Consonants],0)),LEFT(BE241,5),
IF(ISNUMBER(MATCH(LEFT(BE241,4),Final_Intermediate[Burmese_Consonants],0)),LEFT(BE241,4),
IF(ISNUMBER(MATCH(LEFT(BE241,3),Final_Intermediate[Burmese_Consonants],0)),LEFT(BE241,3),
IF(ISNUMBER(MATCH(LEFT(BE241,2),Final_Intermediate[Burmese_Consonants],0)),LEFT(BE241,2),
IF(ISNUMBER(MATCH(LEFT(BE241,1),Final_Intermediate[Burmese_Consonants],0)),LEFT(BE241,1),
"")))))))))))))))</f>
        <v>#VALUE!</v>
      </c>
      <c r="AH241" t="e">
        <f>IF(AND(OR(BF241="။",BF241="၊"),LEN(BF241)=1),BF241,
IF(ISNUMBER(MATCH(LEFT(BF241,7),Final_modified_Intermediate[Burmese_Consonants],0)),LEFT(BF241,7),
IF(ISNUMBER(MATCH(LEFT(BF241,6),Final_modified_Intermediate[Burmese_Consonants],0)),LEFT(BF241,6),
IF(ISNUMBER(MATCH(LEFT(BF241,5),Final_modified_Intermediate[Burmese_Consonants],0)),LEFT(BF241,5),
IF(ISNUMBER(MATCH(LEFT(BF241,4),Final_modified_Intermediate[Burmese_Consonants],0)),LEFT(BF241,4),
IF(ISNUMBER(MATCH(LEFT(BF241,3),Final_modified_Intermediate[Burmese_Consonants],0)),LEFT(BF241,3),
IF(ISNUMBER(MATCH(LEFT(BF241,2),Final_modified_Intermediate[Burmese_Consonants],0)),LEFT(BF241,2),
IF(ISNUMBER(MATCH(LEFT(BF241,1),Final_modified_Intermediate[Burmese_Consonants],0)),LEFT(BF241,1),
IF(ISNUMBER(MATCH(LEFT(BF241,7),Final_Intermediate[Burmese_Consonants],0)),LEFT(BF241,7),
IF(ISNUMBER(MATCH(LEFT(BF241,6),Final_Intermediate[Burmese_Consonants],0)),LEFT(BF241,6),
IF(ISNUMBER(MATCH(LEFT(BF241,5),Final_Intermediate[Burmese_Consonants],0)),LEFT(BF241,5),
IF(ISNUMBER(MATCH(LEFT(BF241,4),Final_Intermediate[Burmese_Consonants],0)),LEFT(BF241,4),
IF(ISNUMBER(MATCH(LEFT(BF241,3),Final_Intermediate[Burmese_Consonants],0)),LEFT(BF241,3),
IF(ISNUMBER(MATCH(LEFT(BF241,2),Final_Intermediate[Burmese_Consonants],0)),LEFT(BF241,2),
IF(ISNUMBER(MATCH(LEFT(BF241,1),Final_Intermediate[Burmese_Consonants],0)),LEFT(BF241,1),
"")))))))))))))))</f>
        <v>#VALUE!</v>
      </c>
      <c r="AI241" t="e">
        <f>IF(AND(OR(BG241="။",BG241="၊"),LEN(BG241)=1),BG241,
IF(ISNUMBER(MATCH(LEFT(BG241,7),Final_modified_Intermediate[Burmese_Consonants],0)),LEFT(BG241,7),
IF(ISNUMBER(MATCH(LEFT(BG241,6),Final_modified_Intermediate[Burmese_Consonants],0)),LEFT(BG241,6),
IF(ISNUMBER(MATCH(LEFT(BG241,5),Final_modified_Intermediate[Burmese_Consonants],0)),LEFT(BG241,5),
IF(ISNUMBER(MATCH(LEFT(BG241,4),Final_modified_Intermediate[Burmese_Consonants],0)),LEFT(BG241,4),
IF(ISNUMBER(MATCH(LEFT(BG241,3),Final_modified_Intermediate[Burmese_Consonants],0)),LEFT(BG241,3),
IF(ISNUMBER(MATCH(LEFT(BG241,2),Final_modified_Intermediate[Burmese_Consonants],0)),LEFT(BG241,2),
IF(ISNUMBER(MATCH(LEFT(BG241,1),Final_modified_Intermediate[Burmese_Consonants],0)),LEFT(BG241,1),
IF(ISNUMBER(MATCH(LEFT(BG241,7),Final_Intermediate[Burmese_Consonants],0)),LEFT(BG241,7),
IF(ISNUMBER(MATCH(LEFT(BG241,6),Final_Intermediate[Burmese_Consonants],0)),LEFT(BG241,6),
IF(ISNUMBER(MATCH(LEFT(BG241,5),Final_Intermediate[Burmese_Consonants],0)),LEFT(BG241,5),
IF(ISNUMBER(MATCH(LEFT(BG241,4),Final_Intermediate[Burmese_Consonants],0)),LEFT(BG241,4),
IF(ISNUMBER(MATCH(LEFT(BG241,3),Final_Intermediate[Burmese_Consonants],0)),LEFT(BG241,3),
IF(ISNUMBER(MATCH(LEFT(BG241,2),Final_Intermediate[Burmese_Consonants],0)),LEFT(BG241,2),
IF(ISNUMBER(MATCH(LEFT(BG241,1),Final_Intermediate[Burmese_Consonants],0)),LEFT(BG241,1),
"")))))))))))))))</f>
        <v>#VALUE!</v>
      </c>
      <c r="AJ241" t="e">
        <f>IF(AND(OR(BH241="။",BH241="၊"),LEN(BH241)=1),BH241,
IF(ISNUMBER(MATCH(LEFT(BH241,7),Final_modified_Intermediate[Burmese_Consonants],0)),LEFT(BH241,7),
IF(ISNUMBER(MATCH(LEFT(BH241,6),Final_modified_Intermediate[Burmese_Consonants],0)),LEFT(BH241,6),
IF(ISNUMBER(MATCH(LEFT(BH241,5),Final_modified_Intermediate[Burmese_Consonants],0)),LEFT(BH241,5),
IF(ISNUMBER(MATCH(LEFT(BH241,4),Final_modified_Intermediate[Burmese_Consonants],0)),LEFT(BH241,4),
IF(ISNUMBER(MATCH(LEFT(BH241,3),Final_modified_Intermediate[Burmese_Consonants],0)),LEFT(BH241,3),
IF(ISNUMBER(MATCH(LEFT(BH241,2),Final_modified_Intermediate[Burmese_Consonants],0)),LEFT(BH241,2),
IF(ISNUMBER(MATCH(LEFT(BH241,1),Final_modified_Intermediate[Burmese_Consonants],0)),LEFT(BH241,1),
IF(ISNUMBER(MATCH(LEFT(BH241,7),Final_Intermediate[Burmese_Consonants],0)),LEFT(BH241,7),
IF(ISNUMBER(MATCH(LEFT(BH241,6),Final_Intermediate[Burmese_Consonants],0)),LEFT(BH241,6),
IF(ISNUMBER(MATCH(LEFT(BH241,5),Final_Intermediate[Burmese_Consonants],0)),LEFT(BH241,5),
IF(ISNUMBER(MATCH(LEFT(BH241,4),Final_Intermediate[Burmese_Consonants],0)),LEFT(BH241,4),
IF(ISNUMBER(MATCH(LEFT(BH241,3),Final_Intermediate[Burmese_Consonants],0)),LEFT(BH241,3),
IF(ISNUMBER(MATCH(LEFT(BH241,2),Final_Intermediate[Burmese_Consonants],0)),LEFT(BH241,2),
IF(ISNUMBER(MATCH(LEFT(BH241,1),Final_Intermediate[Burmese_Consonants],0)),LEFT(BH241,1),
"")))))))))))))))</f>
        <v>#VALUE!</v>
      </c>
      <c r="AK241" t="e">
        <f>IF(AND(OR(BI241="။",BI241="၊"),LEN(BI241)=1),BI241,
IF(ISNUMBER(MATCH(LEFT(BI241,7),Final_modified_Intermediate[Burmese_Consonants],0)),LEFT(BI241,7),
IF(ISNUMBER(MATCH(LEFT(BI241,6),Final_modified_Intermediate[Burmese_Consonants],0)),LEFT(BI241,6),
IF(ISNUMBER(MATCH(LEFT(BI241,5),Final_modified_Intermediate[Burmese_Consonants],0)),LEFT(BI241,5),
IF(ISNUMBER(MATCH(LEFT(BI241,4),Final_modified_Intermediate[Burmese_Consonants],0)),LEFT(BI241,4),
IF(ISNUMBER(MATCH(LEFT(BI241,3),Final_modified_Intermediate[Burmese_Consonants],0)),LEFT(BI241,3),
IF(ISNUMBER(MATCH(LEFT(BI241,2),Final_modified_Intermediate[Burmese_Consonants],0)),LEFT(BI241,2),
IF(ISNUMBER(MATCH(LEFT(BI241,1),Final_modified_Intermediate[Burmese_Consonants],0)),LEFT(BI241,1),
IF(ISNUMBER(MATCH(LEFT(BI241,7),Final_Intermediate[Burmese_Consonants],0)),LEFT(BI241,7),
IF(ISNUMBER(MATCH(LEFT(BI241,6),Final_Intermediate[Burmese_Consonants],0)),LEFT(BI241,6),
IF(ISNUMBER(MATCH(LEFT(BI241,5),Final_Intermediate[Burmese_Consonants],0)),LEFT(BI241,5),
IF(ISNUMBER(MATCH(LEFT(BI241,4),Final_Intermediate[Burmese_Consonants],0)),LEFT(BI241,4),
IF(ISNUMBER(MATCH(LEFT(BI241,3),Final_Intermediate[Burmese_Consonants],0)),LEFT(BI241,3),
IF(ISNUMBER(MATCH(LEFT(BI241,2),Final_Intermediate[Burmese_Consonants],0)),LEFT(BI241,2),
IF(ISNUMBER(MATCH(LEFT(BI241,1),Final_Intermediate[Burmese_Consonants],0)),LEFT(BI241,1),
"")))))))))))))))</f>
        <v>#VALUE!</v>
      </c>
      <c r="AL241" t="e">
        <f>IF(AND(OR(BJ241="။",BJ241="၊"),LEN(BJ241)=1),BJ241,
IF(ISNUMBER(MATCH(LEFT(BJ241,7),Final_modified_Intermediate[Burmese_Consonants],0)),LEFT(BJ241,7),
IF(ISNUMBER(MATCH(LEFT(BJ241,6),Final_modified_Intermediate[Burmese_Consonants],0)),LEFT(BJ241,6),
IF(ISNUMBER(MATCH(LEFT(BJ241,5),Final_modified_Intermediate[Burmese_Consonants],0)),LEFT(BJ241,5),
IF(ISNUMBER(MATCH(LEFT(BJ241,4),Final_modified_Intermediate[Burmese_Consonants],0)),LEFT(BJ241,4),
IF(ISNUMBER(MATCH(LEFT(BJ241,3),Final_modified_Intermediate[Burmese_Consonants],0)),LEFT(BJ241,3),
IF(ISNUMBER(MATCH(LEFT(BJ241,2),Final_modified_Intermediate[Burmese_Consonants],0)),LEFT(BJ241,2),
IF(ISNUMBER(MATCH(LEFT(BJ241,1),Final_modified_Intermediate[Burmese_Consonants],0)),LEFT(BJ241,1),
IF(ISNUMBER(MATCH(LEFT(BJ241,7),Final_Intermediate[Burmese_Consonants],0)),LEFT(BJ241,7),
IF(ISNUMBER(MATCH(LEFT(BJ241,6),Final_Intermediate[Burmese_Consonants],0)),LEFT(BJ241,6),
IF(ISNUMBER(MATCH(LEFT(BJ241,5),Final_Intermediate[Burmese_Consonants],0)),LEFT(BJ241,5),
IF(ISNUMBER(MATCH(LEFT(BJ241,4),Final_Intermediate[Burmese_Consonants],0)),LEFT(BJ241,4),
IF(ISNUMBER(MATCH(LEFT(BJ241,3),Final_Intermediate[Burmese_Consonants],0)),LEFT(BJ241,3),
IF(ISNUMBER(MATCH(LEFT(BJ241,2),Final_Intermediate[Burmese_Consonants],0)),LEFT(BJ241,2),
IF(ISNUMBER(MATCH(LEFT(BJ241,1),Final_Intermediate[Burmese_Consonants],0)),LEFT(BJ241,1),
"")))))))))))))))</f>
        <v>#VALUE!</v>
      </c>
      <c r="AN241" t="e">
        <f>Compiler_Burmese[[#This Row],[Sr. No.]]</f>
        <v>#REF!</v>
      </c>
      <c r="AO24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1" t="e">
        <f>[2]!Vocabulary_Burmese[[#This Row],[Sr. No.]]</f>
        <v>#REF!</v>
      </c>
      <c r="BA241" t="e">
        <f>IF(Raw_data_N2_Kanji[[#This Row],[Categorie]]&lt;&gt;"","",
IF(ISNUMBER(MATCH(V,Special_list[Burmese word],0)),"",
SUBSTITUTE(Raw_data_N2_Kanji[[#This Row],[Raw]]," ","")))</f>
        <v>#VALUE!</v>
      </c>
      <c r="BB241" t="e">
        <f>RIGHT(Segregate18[[#This Row],[UPGRADE]],LEN(Segregate18[[#This Row],[UPGRADE]])-LEN(Compiler_Burmese[[#This Row],[1]]))</f>
        <v>#VALUE!</v>
      </c>
      <c r="BC241" t="e">
        <f>RIGHT(Segregate18[[#This Row],[11]],LEN(Segregate18[[#This Row],[11]])-LEN(Compiler_Burmese[[#This Row],[2]]))</f>
        <v>#VALUE!</v>
      </c>
      <c r="BD241" t="e">
        <f>RIGHT(Segregate18[[#This Row],[21]],LEN(Segregate18[[#This Row],[21]])-LEN(Compiler_Burmese[[#This Row],[3]]))</f>
        <v>#VALUE!</v>
      </c>
      <c r="BE241" t="e">
        <f>RIGHT(Segregate18[[#This Row],[31]],LEN(Segregate18[[#This Row],[31]])-LEN(Compiler_Burmese[[#This Row],[4]]))</f>
        <v>#VALUE!</v>
      </c>
      <c r="BF241" t="e">
        <f>RIGHT(Segregate18[[#This Row],[41]],LEN(Segregate18[[#This Row],[41]])-LEN(Compiler_Burmese[[#This Row],[5]]))</f>
        <v>#VALUE!</v>
      </c>
      <c r="BG241" t="e">
        <f>RIGHT(Segregate18[[#This Row],[51]],LEN(Segregate18[[#This Row],[51]])-LEN(Compiler_Burmese[[#This Row],[6]]))</f>
        <v>#VALUE!</v>
      </c>
      <c r="BH241" t="e">
        <f>RIGHT(Segregate18[[#This Row],[61]],LEN(Segregate18[[#This Row],[61]])-LEN(Compiler_Burmese[[#This Row],[7]]))</f>
        <v>#VALUE!</v>
      </c>
      <c r="BI241" t="e">
        <f>RIGHT(Segregate18[[#This Row],[71]],LEN(Segregate18[[#This Row],[71]])-LEN(Compiler_Burmese[[#This Row],[8]]))</f>
        <v>#VALUE!</v>
      </c>
      <c r="BJ241" t="e">
        <f>RIGHT(Segregate18[[#This Row],[81]],LEN(Segregate18[[#This Row],[81]])-LEN(Compiler_Burmese[[#This Row],[9]]))</f>
        <v>#VALUE!</v>
      </c>
    </row>
    <row r="242" spans="25:62" ht="15" customHeight="1" x14ac:dyDescent="0.3">
      <c r="Y242" t="e">
        <f>Segregate18[[#This Row],[Sr. No.]]</f>
        <v>#REF!</v>
      </c>
      <c r="Z242" t="e">
        <f>IF(AND(OR(BA242="။",BA242="၊"),LEN(BA242)=1),BA242,
IF(ISNUMBER(MATCH(LEFT(BA242,7),Final_modified_Intermediate[Burmese_Consonants],0)),LEFT(BA242,7),
IF(ISNUMBER(MATCH(LEFT(BA242,6),Final_modified_Intermediate[Burmese_Consonants],0)),LEFT(BA242,6),
IF(ISNUMBER(MATCH(LEFT(BA242,5),Final_modified_Intermediate[Burmese_Consonants],0)),LEFT(BA242,5),
IF(ISNUMBER(MATCH(LEFT(BA242,4),Final_modified_Intermediate[Burmese_Consonants],0)),LEFT(BA242,4),
IF(ISNUMBER(MATCH(LEFT(BA242,3),Final_modified_Intermediate[Burmese_Consonants],0)),LEFT(BA242,3),
IF(ISNUMBER(MATCH(LEFT(BA242,2),Final_modified_Intermediate[Burmese_Consonants],0)),LEFT(BA242,2),
IF(ISNUMBER(MATCH(LEFT(BA242,1),Final_modified_Intermediate[Burmese_Consonants],0)),LEFT(BA242,1),
IF(ISNUMBER(MATCH(LEFT(BA242,7),Final_Intermediate[Burmese_Consonants],0)),LEFT(BA242,7),
IF(ISNUMBER(MATCH(LEFT(BA242,6),Final_Intermediate[Burmese_Consonants],0)),LEFT(BA242,6),
IF(ISNUMBER(MATCH(LEFT(BA242,5),Final_Intermediate[Burmese_Consonants],0)),LEFT(BA242,5),
IF(ISNUMBER(MATCH(LEFT(BA242,4),Final_Intermediate[Burmese_Consonants],0)),LEFT(BA242,4),
IF(ISNUMBER(MATCH(LEFT(BA242,3),Final_Intermediate[Burmese_Consonants],0)),LEFT(BA242,3),
IF(ISNUMBER(MATCH(LEFT(BA242,2),Final_Intermediate[Burmese_Consonants],0)),LEFT(BA242,2),
IF(ISNUMBER(MATCH(LEFT(BA242,1),Final_Intermediate[Burmese_Consonants],0)),LEFT(BA242,1),
"")))))))))))))))</f>
        <v>#VALUE!</v>
      </c>
      <c r="AA24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2" t="e">
        <f>IF(AND(OR(BB242="။",BB242="၊"),LEN(BB242)=1),BB242,
IF(ISNUMBER(MATCH(LEFT(BB242,7),Final_modified_Intermediate[Burmese_Consonants],0)),LEFT(BB242,7),
IF(ISNUMBER(MATCH(LEFT(BB242,6),Final_modified_Intermediate[Burmese_Consonants],0)),LEFT(BB242,6),
IF(ISNUMBER(MATCH(LEFT(BB242,5),Final_modified_Intermediate[Burmese_Consonants],0)),LEFT(BB242,5),
IF(ISNUMBER(MATCH(LEFT(BB242,4),Final_modified_Intermediate[Burmese_Consonants],0)),LEFT(BB242,4),
IF(ISNUMBER(MATCH(LEFT(BB242,3),Final_modified_Intermediate[Burmese_Consonants],0)),LEFT(BB242,3),
IF(ISNUMBER(MATCH(LEFT(BB242,2),Final_modified_Intermediate[Burmese_Consonants],0)),LEFT(BB242,2),
IF(ISNUMBER(MATCH(LEFT(BB242,1),Final_modified_Intermediate[Burmese_Consonants],0)),LEFT(BB242,1),
IF(ISNUMBER(MATCH(LEFT(BB242,7),Final_Intermediate[Burmese_Consonants],0)),LEFT(BB242,7),
IF(ISNUMBER(MATCH(LEFT(BB242,6),Final_Intermediate[Burmese_Consonants],0)),LEFT(BB242,6),
IF(ISNUMBER(MATCH(LEFT(BB242,5),Final_Intermediate[Burmese_Consonants],0)),LEFT(BB242,5),
IF(ISNUMBER(MATCH(LEFT(BB242,4),Final_Intermediate[Burmese_Consonants],0)),LEFT(BB242,4),
IF(ISNUMBER(MATCH(LEFT(BB242,3),Final_Intermediate[Burmese_Consonants],0)),LEFT(BB242,3),
IF(ISNUMBER(MATCH(LEFT(BB242,2),Final_Intermediate[Burmese_Consonants],0)),LEFT(BB242,2),
IF(ISNUMBER(MATCH(LEFT(BB242,1),Final_Intermediate[Burmese_Consonants],0)),LEFT(BB242,1),
"")))))))))))))))</f>
        <v>#VALUE!</v>
      </c>
      <c r="AC24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2" t="e">
        <f>IF(AND(OR(BC242="။",BC242="၊"),LEN(BC242)=1),BC242,
IF(ISNUMBER(MATCH(LEFT(BC242,7),Final_modified_Intermediate[Burmese_Consonants],0)),LEFT(BC242,7),
IF(ISNUMBER(MATCH(LEFT(BC242,6),Final_modified_Intermediate[Burmese_Consonants],0)),LEFT(BC242,6),
IF(ISNUMBER(MATCH(LEFT(BC242,5),Final_modified_Intermediate[Burmese_Consonants],0)),LEFT(BC242,5),
IF(ISNUMBER(MATCH(LEFT(BC242,4),Final_modified_Intermediate[Burmese_Consonants],0)),LEFT(BC242,4),
IF(ISNUMBER(MATCH(LEFT(BC242,3),Final_modified_Intermediate[Burmese_Consonants],0)),LEFT(BC242,3),
IF(ISNUMBER(MATCH(LEFT(BC242,2),Final_modified_Intermediate[Burmese_Consonants],0)),LEFT(BC242,2),
IF(ISNUMBER(MATCH(LEFT(BC242,1),Final_modified_Intermediate[Burmese_Consonants],0)),LEFT(BC242,1),
IF(ISNUMBER(MATCH(LEFT(BC242,7),Final_Intermediate[Burmese_Consonants],0)),LEFT(BC242,7),
IF(ISNUMBER(MATCH(LEFT(BC242,6),Final_Intermediate[Burmese_Consonants],0)),LEFT(BC242,6),
IF(ISNUMBER(MATCH(LEFT(BC242,5),Final_Intermediate[Burmese_Consonants],0)),LEFT(BC242,5),
IF(ISNUMBER(MATCH(LEFT(BC242,4),Final_Intermediate[Burmese_Consonants],0)),LEFT(BC242,4),
IF(ISNUMBER(MATCH(LEFT(BC242,3),Final_Intermediate[Burmese_Consonants],0)),LEFT(BC242,3),
IF(ISNUMBER(MATCH(LEFT(BC242,2),Final_Intermediate[Burmese_Consonants],0)),LEFT(BC242,2),
IF(ISNUMBER(MATCH(LEFT(BC242,1),Final_Intermediate[Burmese_Consonants],0)),LEFT(BC242,1),
"")))))))))))))))</f>
        <v>#VALUE!</v>
      </c>
      <c r="AE24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2" t="e">
        <f>IF(AND(OR(BD242="။",BD242="၊"),LEN(BD242)=1),BD242,
IF(ISNUMBER(MATCH(LEFT(BD242,7),Final_modified_Intermediate[Burmese_Consonants],0)),LEFT(BD242,7),
IF(ISNUMBER(MATCH(LEFT(BD242,6),Final_modified_Intermediate[Burmese_Consonants],0)),LEFT(BD242,6),
IF(ISNUMBER(MATCH(LEFT(BD242,5),Final_modified_Intermediate[Burmese_Consonants],0)),LEFT(BD242,5),
IF(ISNUMBER(MATCH(LEFT(BD242,4),Final_modified_Intermediate[Burmese_Consonants],0)),LEFT(BD242,4),
IF(ISNUMBER(MATCH(LEFT(BD242,3),Final_modified_Intermediate[Burmese_Consonants],0)),LEFT(BD242,3),
IF(ISNUMBER(MATCH(LEFT(BD242,2),Final_modified_Intermediate[Burmese_Consonants],0)),LEFT(BD242,2),
IF(ISNUMBER(MATCH(LEFT(BD242,1),Final_modified_Intermediate[Burmese_Consonants],0)),LEFT(BD242,1),
IF(ISNUMBER(MATCH(LEFT(BD242,7),Final_Intermediate[Burmese_Consonants],0)),LEFT(BD242,7),
IF(ISNUMBER(MATCH(LEFT(BD242,6),Final_Intermediate[Burmese_Consonants],0)),LEFT(BD242,6),
IF(ISNUMBER(MATCH(LEFT(BD242,5),Final_Intermediate[Burmese_Consonants],0)),LEFT(BD242,5),
IF(ISNUMBER(MATCH(LEFT(BD242,4),Final_Intermediate[Burmese_Consonants],0)),LEFT(BD242,4),
IF(ISNUMBER(MATCH(LEFT(BD242,3),Final_Intermediate[Burmese_Consonants],0)),LEFT(BD242,3),
IF(ISNUMBER(MATCH(LEFT(BD242,2),Final_Intermediate[Burmese_Consonants],0)),LEFT(BD242,2),
IF(ISNUMBER(MATCH(LEFT(BD242,1),Final_Intermediate[Burmese_Consonants],0)),LEFT(BD242,1),
"")))))))))))))))</f>
        <v>#VALUE!</v>
      </c>
      <c r="AG242" t="e">
        <f>IF(AND(OR(BE242="။",BE242="၊"),LEN(BE242)=1),BE242,
IF(ISNUMBER(MATCH(LEFT(BE242,7),Final_modified_Intermediate[Burmese_Consonants],0)),LEFT(BE242,7),
IF(ISNUMBER(MATCH(LEFT(BE242,6),Final_modified_Intermediate[Burmese_Consonants],0)),LEFT(BE242,6),
IF(ISNUMBER(MATCH(LEFT(BE242,5),Final_modified_Intermediate[Burmese_Consonants],0)),LEFT(BE242,5),
IF(ISNUMBER(MATCH(LEFT(BE242,4),Final_modified_Intermediate[Burmese_Consonants],0)),LEFT(BE242,4),
IF(ISNUMBER(MATCH(LEFT(BE242,3),Final_modified_Intermediate[Burmese_Consonants],0)),LEFT(BE242,3),
IF(ISNUMBER(MATCH(LEFT(BE242,2),Final_modified_Intermediate[Burmese_Consonants],0)),LEFT(BE242,2),
IF(ISNUMBER(MATCH(LEFT(BE242,1),Final_modified_Intermediate[Burmese_Consonants],0)),LEFT(BE242,1),
IF(ISNUMBER(MATCH(LEFT(BE242,7),Final_Intermediate[Burmese_Consonants],0)),LEFT(BE242,7),
IF(ISNUMBER(MATCH(LEFT(BE242,6),Final_Intermediate[Burmese_Consonants],0)),LEFT(BE242,6),
IF(ISNUMBER(MATCH(LEFT(BE242,5),Final_Intermediate[Burmese_Consonants],0)),LEFT(BE242,5),
IF(ISNUMBER(MATCH(LEFT(BE242,4),Final_Intermediate[Burmese_Consonants],0)),LEFT(BE242,4),
IF(ISNUMBER(MATCH(LEFT(BE242,3),Final_Intermediate[Burmese_Consonants],0)),LEFT(BE242,3),
IF(ISNUMBER(MATCH(LEFT(BE242,2),Final_Intermediate[Burmese_Consonants],0)),LEFT(BE242,2),
IF(ISNUMBER(MATCH(LEFT(BE242,1),Final_Intermediate[Burmese_Consonants],0)),LEFT(BE242,1),
"")))))))))))))))</f>
        <v>#VALUE!</v>
      </c>
      <c r="AH242" t="e">
        <f>IF(AND(OR(BF242="။",BF242="၊"),LEN(BF242)=1),BF242,
IF(ISNUMBER(MATCH(LEFT(BF242,7),Final_modified_Intermediate[Burmese_Consonants],0)),LEFT(BF242,7),
IF(ISNUMBER(MATCH(LEFT(BF242,6),Final_modified_Intermediate[Burmese_Consonants],0)),LEFT(BF242,6),
IF(ISNUMBER(MATCH(LEFT(BF242,5),Final_modified_Intermediate[Burmese_Consonants],0)),LEFT(BF242,5),
IF(ISNUMBER(MATCH(LEFT(BF242,4),Final_modified_Intermediate[Burmese_Consonants],0)),LEFT(BF242,4),
IF(ISNUMBER(MATCH(LEFT(BF242,3),Final_modified_Intermediate[Burmese_Consonants],0)),LEFT(BF242,3),
IF(ISNUMBER(MATCH(LEFT(BF242,2),Final_modified_Intermediate[Burmese_Consonants],0)),LEFT(BF242,2),
IF(ISNUMBER(MATCH(LEFT(BF242,1),Final_modified_Intermediate[Burmese_Consonants],0)),LEFT(BF242,1),
IF(ISNUMBER(MATCH(LEFT(BF242,7),Final_Intermediate[Burmese_Consonants],0)),LEFT(BF242,7),
IF(ISNUMBER(MATCH(LEFT(BF242,6),Final_Intermediate[Burmese_Consonants],0)),LEFT(BF242,6),
IF(ISNUMBER(MATCH(LEFT(BF242,5),Final_Intermediate[Burmese_Consonants],0)),LEFT(BF242,5),
IF(ISNUMBER(MATCH(LEFT(BF242,4),Final_Intermediate[Burmese_Consonants],0)),LEFT(BF242,4),
IF(ISNUMBER(MATCH(LEFT(BF242,3),Final_Intermediate[Burmese_Consonants],0)),LEFT(BF242,3),
IF(ISNUMBER(MATCH(LEFT(BF242,2),Final_Intermediate[Burmese_Consonants],0)),LEFT(BF242,2),
IF(ISNUMBER(MATCH(LEFT(BF242,1),Final_Intermediate[Burmese_Consonants],0)),LEFT(BF242,1),
"")))))))))))))))</f>
        <v>#VALUE!</v>
      </c>
      <c r="AI242" t="e">
        <f>IF(AND(OR(BG242="။",BG242="၊"),LEN(BG242)=1),BG242,
IF(ISNUMBER(MATCH(LEFT(BG242,7),Final_modified_Intermediate[Burmese_Consonants],0)),LEFT(BG242,7),
IF(ISNUMBER(MATCH(LEFT(BG242,6),Final_modified_Intermediate[Burmese_Consonants],0)),LEFT(BG242,6),
IF(ISNUMBER(MATCH(LEFT(BG242,5),Final_modified_Intermediate[Burmese_Consonants],0)),LEFT(BG242,5),
IF(ISNUMBER(MATCH(LEFT(BG242,4),Final_modified_Intermediate[Burmese_Consonants],0)),LEFT(BG242,4),
IF(ISNUMBER(MATCH(LEFT(BG242,3),Final_modified_Intermediate[Burmese_Consonants],0)),LEFT(BG242,3),
IF(ISNUMBER(MATCH(LEFT(BG242,2),Final_modified_Intermediate[Burmese_Consonants],0)),LEFT(BG242,2),
IF(ISNUMBER(MATCH(LEFT(BG242,1),Final_modified_Intermediate[Burmese_Consonants],0)),LEFT(BG242,1),
IF(ISNUMBER(MATCH(LEFT(BG242,7),Final_Intermediate[Burmese_Consonants],0)),LEFT(BG242,7),
IF(ISNUMBER(MATCH(LEFT(BG242,6),Final_Intermediate[Burmese_Consonants],0)),LEFT(BG242,6),
IF(ISNUMBER(MATCH(LEFT(BG242,5),Final_Intermediate[Burmese_Consonants],0)),LEFT(BG242,5),
IF(ISNUMBER(MATCH(LEFT(BG242,4),Final_Intermediate[Burmese_Consonants],0)),LEFT(BG242,4),
IF(ISNUMBER(MATCH(LEFT(BG242,3),Final_Intermediate[Burmese_Consonants],0)),LEFT(BG242,3),
IF(ISNUMBER(MATCH(LEFT(BG242,2),Final_Intermediate[Burmese_Consonants],0)),LEFT(BG242,2),
IF(ISNUMBER(MATCH(LEFT(BG242,1),Final_Intermediate[Burmese_Consonants],0)),LEFT(BG242,1),
"")))))))))))))))</f>
        <v>#VALUE!</v>
      </c>
      <c r="AJ242" t="e">
        <f>IF(AND(OR(BH242="။",BH242="၊"),LEN(BH242)=1),BH242,
IF(ISNUMBER(MATCH(LEFT(BH242,7),Final_modified_Intermediate[Burmese_Consonants],0)),LEFT(BH242,7),
IF(ISNUMBER(MATCH(LEFT(BH242,6),Final_modified_Intermediate[Burmese_Consonants],0)),LEFT(BH242,6),
IF(ISNUMBER(MATCH(LEFT(BH242,5),Final_modified_Intermediate[Burmese_Consonants],0)),LEFT(BH242,5),
IF(ISNUMBER(MATCH(LEFT(BH242,4),Final_modified_Intermediate[Burmese_Consonants],0)),LEFT(BH242,4),
IF(ISNUMBER(MATCH(LEFT(BH242,3),Final_modified_Intermediate[Burmese_Consonants],0)),LEFT(BH242,3),
IF(ISNUMBER(MATCH(LEFT(BH242,2),Final_modified_Intermediate[Burmese_Consonants],0)),LEFT(BH242,2),
IF(ISNUMBER(MATCH(LEFT(BH242,1),Final_modified_Intermediate[Burmese_Consonants],0)),LEFT(BH242,1),
IF(ISNUMBER(MATCH(LEFT(BH242,7),Final_Intermediate[Burmese_Consonants],0)),LEFT(BH242,7),
IF(ISNUMBER(MATCH(LEFT(BH242,6),Final_Intermediate[Burmese_Consonants],0)),LEFT(BH242,6),
IF(ISNUMBER(MATCH(LEFT(BH242,5),Final_Intermediate[Burmese_Consonants],0)),LEFT(BH242,5),
IF(ISNUMBER(MATCH(LEFT(BH242,4),Final_Intermediate[Burmese_Consonants],0)),LEFT(BH242,4),
IF(ISNUMBER(MATCH(LEFT(BH242,3),Final_Intermediate[Burmese_Consonants],0)),LEFT(BH242,3),
IF(ISNUMBER(MATCH(LEFT(BH242,2),Final_Intermediate[Burmese_Consonants],0)),LEFT(BH242,2),
IF(ISNUMBER(MATCH(LEFT(BH242,1),Final_Intermediate[Burmese_Consonants],0)),LEFT(BH242,1),
"")))))))))))))))</f>
        <v>#VALUE!</v>
      </c>
      <c r="AK242" t="e">
        <f>IF(AND(OR(BI242="။",BI242="၊"),LEN(BI242)=1),BI242,
IF(ISNUMBER(MATCH(LEFT(BI242,7),Final_modified_Intermediate[Burmese_Consonants],0)),LEFT(BI242,7),
IF(ISNUMBER(MATCH(LEFT(BI242,6),Final_modified_Intermediate[Burmese_Consonants],0)),LEFT(BI242,6),
IF(ISNUMBER(MATCH(LEFT(BI242,5),Final_modified_Intermediate[Burmese_Consonants],0)),LEFT(BI242,5),
IF(ISNUMBER(MATCH(LEFT(BI242,4),Final_modified_Intermediate[Burmese_Consonants],0)),LEFT(BI242,4),
IF(ISNUMBER(MATCH(LEFT(BI242,3),Final_modified_Intermediate[Burmese_Consonants],0)),LEFT(BI242,3),
IF(ISNUMBER(MATCH(LEFT(BI242,2),Final_modified_Intermediate[Burmese_Consonants],0)),LEFT(BI242,2),
IF(ISNUMBER(MATCH(LEFT(BI242,1),Final_modified_Intermediate[Burmese_Consonants],0)),LEFT(BI242,1),
IF(ISNUMBER(MATCH(LEFT(BI242,7),Final_Intermediate[Burmese_Consonants],0)),LEFT(BI242,7),
IF(ISNUMBER(MATCH(LEFT(BI242,6),Final_Intermediate[Burmese_Consonants],0)),LEFT(BI242,6),
IF(ISNUMBER(MATCH(LEFT(BI242,5),Final_Intermediate[Burmese_Consonants],0)),LEFT(BI242,5),
IF(ISNUMBER(MATCH(LEFT(BI242,4),Final_Intermediate[Burmese_Consonants],0)),LEFT(BI242,4),
IF(ISNUMBER(MATCH(LEFT(BI242,3),Final_Intermediate[Burmese_Consonants],0)),LEFT(BI242,3),
IF(ISNUMBER(MATCH(LEFT(BI242,2),Final_Intermediate[Burmese_Consonants],0)),LEFT(BI242,2),
IF(ISNUMBER(MATCH(LEFT(BI242,1),Final_Intermediate[Burmese_Consonants],0)),LEFT(BI242,1),
"")))))))))))))))</f>
        <v>#VALUE!</v>
      </c>
      <c r="AL242" t="e">
        <f>IF(AND(OR(BJ242="။",BJ242="၊"),LEN(BJ242)=1),BJ242,
IF(ISNUMBER(MATCH(LEFT(BJ242,7),Final_modified_Intermediate[Burmese_Consonants],0)),LEFT(BJ242,7),
IF(ISNUMBER(MATCH(LEFT(BJ242,6),Final_modified_Intermediate[Burmese_Consonants],0)),LEFT(BJ242,6),
IF(ISNUMBER(MATCH(LEFT(BJ242,5),Final_modified_Intermediate[Burmese_Consonants],0)),LEFT(BJ242,5),
IF(ISNUMBER(MATCH(LEFT(BJ242,4),Final_modified_Intermediate[Burmese_Consonants],0)),LEFT(BJ242,4),
IF(ISNUMBER(MATCH(LEFT(BJ242,3),Final_modified_Intermediate[Burmese_Consonants],0)),LEFT(BJ242,3),
IF(ISNUMBER(MATCH(LEFT(BJ242,2),Final_modified_Intermediate[Burmese_Consonants],0)),LEFT(BJ242,2),
IF(ISNUMBER(MATCH(LEFT(BJ242,1),Final_modified_Intermediate[Burmese_Consonants],0)),LEFT(BJ242,1),
IF(ISNUMBER(MATCH(LEFT(BJ242,7),Final_Intermediate[Burmese_Consonants],0)),LEFT(BJ242,7),
IF(ISNUMBER(MATCH(LEFT(BJ242,6),Final_Intermediate[Burmese_Consonants],0)),LEFT(BJ242,6),
IF(ISNUMBER(MATCH(LEFT(BJ242,5),Final_Intermediate[Burmese_Consonants],0)),LEFT(BJ242,5),
IF(ISNUMBER(MATCH(LEFT(BJ242,4),Final_Intermediate[Burmese_Consonants],0)),LEFT(BJ242,4),
IF(ISNUMBER(MATCH(LEFT(BJ242,3),Final_Intermediate[Burmese_Consonants],0)),LEFT(BJ242,3),
IF(ISNUMBER(MATCH(LEFT(BJ242,2),Final_Intermediate[Burmese_Consonants],0)),LEFT(BJ242,2),
IF(ISNUMBER(MATCH(LEFT(BJ242,1),Final_Intermediate[Burmese_Consonants],0)),LEFT(BJ242,1),
"")))))))))))))))</f>
        <v>#VALUE!</v>
      </c>
      <c r="AN242" t="e">
        <f>Compiler_Burmese[[#This Row],[Sr. No.]]</f>
        <v>#REF!</v>
      </c>
      <c r="AO24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2" t="e">
        <f>[2]!Vocabulary_Burmese[[#This Row],[Sr. No.]]</f>
        <v>#REF!</v>
      </c>
      <c r="BA242" t="e">
        <f>IF(Raw_data_N2_Kanji[[#This Row],[Categorie]]&lt;&gt;"","",
IF(ISNUMBER(MATCH(V,Special_list[Burmese word],0)),"",
SUBSTITUTE(Raw_data_N2_Kanji[[#This Row],[Raw]]," ","")))</f>
        <v>#VALUE!</v>
      </c>
      <c r="BB242" t="e">
        <f>RIGHT(Segregate18[[#This Row],[UPGRADE]],LEN(Segregate18[[#This Row],[UPGRADE]])-LEN(Compiler_Burmese[[#This Row],[1]]))</f>
        <v>#VALUE!</v>
      </c>
      <c r="BC242" t="e">
        <f>RIGHT(Segregate18[[#This Row],[11]],LEN(Segregate18[[#This Row],[11]])-LEN(Compiler_Burmese[[#This Row],[2]]))</f>
        <v>#VALUE!</v>
      </c>
      <c r="BD242" t="e">
        <f>RIGHT(Segregate18[[#This Row],[21]],LEN(Segregate18[[#This Row],[21]])-LEN(Compiler_Burmese[[#This Row],[3]]))</f>
        <v>#VALUE!</v>
      </c>
      <c r="BE242" t="e">
        <f>RIGHT(Segregate18[[#This Row],[31]],LEN(Segregate18[[#This Row],[31]])-LEN(Compiler_Burmese[[#This Row],[4]]))</f>
        <v>#VALUE!</v>
      </c>
      <c r="BF242" t="e">
        <f>RIGHT(Segregate18[[#This Row],[41]],LEN(Segregate18[[#This Row],[41]])-LEN(Compiler_Burmese[[#This Row],[5]]))</f>
        <v>#VALUE!</v>
      </c>
      <c r="BG242" t="e">
        <f>RIGHT(Segregate18[[#This Row],[51]],LEN(Segregate18[[#This Row],[51]])-LEN(Compiler_Burmese[[#This Row],[6]]))</f>
        <v>#VALUE!</v>
      </c>
      <c r="BH242" t="e">
        <f>RIGHT(Segregate18[[#This Row],[61]],LEN(Segregate18[[#This Row],[61]])-LEN(Compiler_Burmese[[#This Row],[7]]))</f>
        <v>#VALUE!</v>
      </c>
      <c r="BI242" t="e">
        <f>RIGHT(Segregate18[[#This Row],[71]],LEN(Segregate18[[#This Row],[71]])-LEN(Compiler_Burmese[[#This Row],[8]]))</f>
        <v>#VALUE!</v>
      </c>
      <c r="BJ242" t="e">
        <f>RIGHT(Segregate18[[#This Row],[81]],LEN(Segregate18[[#This Row],[81]])-LEN(Compiler_Burmese[[#This Row],[9]]))</f>
        <v>#VALUE!</v>
      </c>
    </row>
    <row r="243" spans="25:62" ht="15" customHeight="1" x14ac:dyDescent="0.3">
      <c r="Y243" t="e">
        <f>Segregate18[[#This Row],[Sr. No.]]</f>
        <v>#REF!</v>
      </c>
      <c r="Z243" t="e">
        <f>IF(AND(OR(BA243="။",BA243="၊"),LEN(BA243)=1),BA243,
IF(ISNUMBER(MATCH(LEFT(BA243,7),Final_modified_Intermediate[Burmese_Consonants],0)),LEFT(BA243,7),
IF(ISNUMBER(MATCH(LEFT(BA243,6),Final_modified_Intermediate[Burmese_Consonants],0)),LEFT(BA243,6),
IF(ISNUMBER(MATCH(LEFT(BA243,5),Final_modified_Intermediate[Burmese_Consonants],0)),LEFT(BA243,5),
IF(ISNUMBER(MATCH(LEFT(BA243,4),Final_modified_Intermediate[Burmese_Consonants],0)),LEFT(BA243,4),
IF(ISNUMBER(MATCH(LEFT(BA243,3),Final_modified_Intermediate[Burmese_Consonants],0)),LEFT(BA243,3),
IF(ISNUMBER(MATCH(LEFT(BA243,2),Final_modified_Intermediate[Burmese_Consonants],0)),LEFT(BA243,2),
IF(ISNUMBER(MATCH(LEFT(BA243,1),Final_modified_Intermediate[Burmese_Consonants],0)),LEFT(BA243,1),
IF(ISNUMBER(MATCH(LEFT(BA243,7),Final_Intermediate[Burmese_Consonants],0)),LEFT(BA243,7),
IF(ISNUMBER(MATCH(LEFT(BA243,6),Final_Intermediate[Burmese_Consonants],0)),LEFT(BA243,6),
IF(ISNUMBER(MATCH(LEFT(BA243,5),Final_Intermediate[Burmese_Consonants],0)),LEFT(BA243,5),
IF(ISNUMBER(MATCH(LEFT(BA243,4),Final_Intermediate[Burmese_Consonants],0)),LEFT(BA243,4),
IF(ISNUMBER(MATCH(LEFT(BA243,3),Final_Intermediate[Burmese_Consonants],0)),LEFT(BA243,3),
IF(ISNUMBER(MATCH(LEFT(BA243,2),Final_Intermediate[Burmese_Consonants],0)),LEFT(BA243,2),
IF(ISNUMBER(MATCH(LEFT(BA243,1),Final_Intermediate[Burmese_Consonants],0)),LEFT(BA243,1),
"")))))))))))))))</f>
        <v>#VALUE!</v>
      </c>
      <c r="AA24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3" t="e">
        <f>IF(AND(OR(BB243="။",BB243="၊"),LEN(BB243)=1),BB243,
IF(ISNUMBER(MATCH(LEFT(BB243,7),Final_modified_Intermediate[Burmese_Consonants],0)),LEFT(BB243,7),
IF(ISNUMBER(MATCH(LEFT(BB243,6),Final_modified_Intermediate[Burmese_Consonants],0)),LEFT(BB243,6),
IF(ISNUMBER(MATCH(LEFT(BB243,5),Final_modified_Intermediate[Burmese_Consonants],0)),LEFT(BB243,5),
IF(ISNUMBER(MATCH(LEFT(BB243,4),Final_modified_Intermediate[Burmese_Consonants],0)),LEFT(BB243,4),
IF(ISNUMBER(MATCH(LEFT(BB243,3),Final_modified_Intermediate[Burmese_Consonants],0)),LEFT(BB243,3),
IF(ISNUMBER(MATCH(LEFT(BB243,2),Final_modified_Intermediate[Burmese_Consonants],0)),LEFT(BB243,2),
IF(ISNUMBER(MATCH(LEFT(BB243,1),Final_modified_Intermediate[Burmese_Consonants],0)),LEFT(BB243,1),
IF(ISNUMBER(MATCH(LEFT(BB243,7),Final_Intermediate[Burmese_Consonants],0)),LEFT(BB243,7),
IF(ISNUMBER(MATCH(LEFT(BB243,6),Final_Intermediate[Burmese_Consonants],0)),LEFT(BB243,6),
IF(ISNUMBER(MATCH(LEFT(BB243,5),Final_Intermediate[Burmese_Consonants],0)),LEFT(BB243,5),
IF(ISNUMBER(MATCH(LEFT(BB243,4),Final_Intermediate[Burmese_Consonants],0)),LEFT(BB243,4),
IF(ISNUMBER(MATCH(LEFT(BB243,3),Final_Intermediate[Burmese_Consonants],0)),LEFT(BB243,3),
IF(ISNUMBER(MATCH(LEFT(BB243,2),Final_Intermediate[Burmese_Consonants],0)),LEFT(BB243,2),
IF(ISNUMBER(MATCH(LEFT(BB243,1),Final_Intermediate[Burmese_Consonants],0)),LEFT(BB243,1),
"")))))))))))))))</f>
        <v>#VALUE!</v>
      </c>
      <c r="AC24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3" t="e">
        <f>IF(AND(OR(BC243="။",BC243="၊"),LEN(BC243)=1),BC243,
IF(ISNUMBER(MATCH(LEFT(BC243,7),Final_modified_Intermediate[Burmese_Consonants],0)),LEFT(BC243,7),
IF(ISNUMBER(MATCH(LEFT(BC243,6),Final_modified_Intermediate[Burmese_Consonants],0)),LEFT(BC243,6),
IF(ISNUMBER(MATCH(LEFT(BC243,5),Final_modified_Intermediate[Burmese_Consonants],0)),LEFT(BC243,5),
IF(ISNUMBER(MATCH(LEFT(BC243,4),Final_modified_Intermediate[Burmese_Consonants],0)),LEFT(BC243,4),
IF(ISNUMBER(MATCH(LEFT(BC243,3),Final_modified_Intermediate[Burmese_Consonants],0)),LEFT(BC243,3),
IF(ISNUMBER(MATCH(LEFT(BC243,2),Final_modified_Intermediate[Burmese_Consonants],0)),LEFT(BC243,2),
IF(ISNUMBER(MATCH(LEFT(BC243,1),Final_modified_Intermediate[Burmese_Consonants],0)),LEFT(BC243,1),
IF(ISNUMBER(MATCH(LEFT(BC243,7),Final_Intermediate[Burmese_Consonants],0)),LEFT(BC243,7),
IF(ISNUMBER(MATCH(LEFT(BC243,6),Final_Intermediate[Burmese_Consonants],0)),LEFT(BC243,6),
IF(ISNUMBER(MATCH(LEFT(BC243,5),Final_Intermediate[Burmese_Consonants],0)),LEFT(BC243,5),
IF(ISNUMBER(MATCH(LEFT(BC243,4),Final_Intermediate[Burmese_Consonants],0)),LEFT(BC243,4),
IF(ISNUMBER(MATCH(LEFT(BC243,3),Final_Intermediate[Burmese_Consonants],0)),LEFT(BC243,3),
IF(ISNUMBER(MATCH(LEFT(BC243,2),Final_Intermediate[Burmese_Consonants],0)),LEFT(BC243,2),
IF(ISNUMBER(MATCH(LEFT(BC243,1),Final_Intermediate[Burmese_Consonants],0)),LEFT(BC243,1),
"")))))))))))))))</f>
        <v>#VALUE!</v>
      </c>
      <c r="AE24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3" t="e">
        <f>IF(AND(OR(BD243="။",BD243="၊"),LEN(BD243)=1),BD243,
IF(ISNUMBER(MATCH(LEFT(BD243,7),Final_modified_Intermediate[Burmese_Consonants],0)),LEFT(BD243,7),
IF(ISNUMBER(MATCH(LEFT(BD243,6),Final_modified_Intermediate[Burmese_Consonants],0)),LEFT(BD243,6),
IF(ISNUMBER(MATCH(LEFT(BD243,5),Final_modified_Intermediate[Burmese_Consonants],0)),LEFT(BD243,5),
IF(ISNUMBER(MATCH(LEFT(BD243,4),Final_modified_Intermediate[Burmese_Consonants],0)),LEFT(BD243,4),
IF(ISNUMBER(MATCH(LEFT(BD243,3),Final_modified_Intermediate[Burmese_Consonants],0)),LEFT(BD243,3),
IF(ISNUMBER(MATCH(LEFT(BD243,2),Final_modified_Intermediate[Burmese_Consonants],0)),LEFT(BD243,2),
IF(ISNUMBER(MATCH(LEFT(BD243,1),Final_modified_Intermediate[Burmese_Consonants],0)),LEFT(BD243,1),
IF(ISNUMBER(MATCH(LEFT(BD243,7),Final_Intermediate[Burmese_Consonants],0)),LEFT(BD243,7),
IF(ISNUMBER(MATCH(LEFT(BD243,6),Final_Intermediate[Burmese_Consonants],0)),LEFT(BD243,6),
IF(ISNUMBER(MATCH(LEFT(BD243,5),Final_Intermediate[Burmese_Consonants],0)),LEFT(BD243,5),
IF(ISNUMBER(MATCH(LEFT(BD243,4),Final_Intermediate[Burmese_Consonants],0)),LEFT(BD243,4),
IF(ISNUMBER(MATCH(LEFT(BD243,3),Final_Intermediate[Burmese_Consonants],0)),LEFT(BD243,3),
IF(ISNUMBER(MATCH(LEFT(BD243,2),Final_Intermediate[Burmese_Consonants],0)),LEFT(BD243,2),
IF(ISNUMBER(MATCH(LEFT(BD243,1),Final_Intermediate[Burmese_Consonants],0)),LEFT(BD243,1),
"")))))))))))))))</f>
        <v>#VALUE!</v>
      </c>
      <c r="AG243" t="e">
        <f>IF(AND(OR(BE243="။",BE243="၊"),LEN(BE243)=1),BE243,
IF(ISNUMBER(MATCH(LEFT(BE243,7),Final_modified_Intermediate[Burmese_Consonants],0)),LEFT(BE243,7),
IF(ISNUMBER(MATCH(LEFT(BE243,6),Final_modified_Intermediate[Burmese_Consonants],0)),LEFT(BE243,6),
IF(ISNUMBER(MATCH(LEFT(BE243,5),Final_modified_Intermediate[Burmese_Consonants],0)),LEFT(BE243,5),
IF(ISNUMBER(MATCH(LEFT(BE243,4),Final_modified_Intermediate[Burmese_Consonants],0)),LEFT(BE243,4),
IF(ISNUMBER(MATCH(LEFT(BE243,3),Final_modified_Intermediate[Burmese_Consonants],0)),LEFT(BE243,3),
IF(ISNUMBER(MATCH(LEFT(BE243,2),Final_modified_Intermediate[Burmese_Consonants],0)),LEFT(BE243,2),
IF(ISNUMBER(MATCH(LEFT(BE243,1),Final_modified_Intermediate[Burmese_Consonants],0)),LEFT(BE243,1),
IF(ISNUMBER(MATCH(LEFT(BE243,7),Final_Intermediate[Burmese_Consonants],0)),LEFT(BE243,7),
IF(ISNUMBER(MATCH(LEFT(BE243,6),Final_Intermediate[Burmese_Consonants],0)),LEFT(BE243,6),
IF(ISNUMBER(MATCH(LEFT(BE243,5),Final_Intermediate[Burmese_Consonants],0)),LEFT(BE243,5),
IF(ISNUMBER(MATCH(LEFT(BE243,4),Final_Intermediate[Burmese_Consonants],0)),LEFT(BE243,4),
IF(ISNUMBER(MATCH(LEFT(BE243,3),Final_Intermediate[Burmese_Consonants],0)),LEFT(BE243,3),
IF(ISNUMBER(MATCH(LEFT(BE243,2),Final_Intermediate[Burmese_Consonants],0)),LEFT(BE243,2),
IF(ISNUMBER(MATCH(LEFT(BE243,1),Final_Intermediate[Burmese_Consonants],0)),LEFT(BE243,1),
"")))))))))))))))</f>
        <v>#VALUE!</v>
      </c>
      <c r="AH243" t="e">
        <f>IF(AND(OR(BF243="။",BF243="၊"),LEN(BF243)=1),BF243,
IF(ISNUMBER(MATCH(LEFT(BF243,7),Final_modified_Intermediate[Burmese_Consonants],0)),LEFT(BF243,7),
IF(ISNUMBER(MATCH(LEFT(BF243,6),Final_modified_Intermediate[Burmese_Consonants],0)),LEFT(BF243,6),
IF(ISNUMBER(MATCH(LEFT(BF243,5),Final_modified_Intermediate[Burmese_Consonants],0)),LEFT(BF243,5),
IF(ISNUMBER(MATCH(LEFT(BF243,4),Final_modified_Intermediate[Burmese_Consonants],0)),LEFT(BF243,4),
IF(ISNUMBER(MATCH(LEFT(BF243,3),Final_modified_Intermediate[Burmese_Consonants],0)),LEFT(BF243,3),
IF(ISNUMBER(MATCH(LEFT(BF243,2),Final_modified_Intermediate[Burmese_Consonants],0)),LEFT(BF243,2),
IF(ISNUMBER(MATCH(LEFT(BF243,1),Final_modified_Intermediate[Burmese_Consonants],0)),LEFT(BF243,1),
IF(ISNUMBER(MATCH(LEFT(BF243,7),Final_Intermediate[Burmese_Consonants],0)),LEFT(BF243,7),
IF(ISNUMBER(MATCH(LEFT(BF243,6),Final_Intermediate[Burmese_Consonants],0)),LEFT(BF243,6),
IF(ISNUMBER(MATCH(LEFT(BF243,5),Final_Intermediate[Burmese_Consonants],0)),LEFT(BF243,5),
IF(ISNUMBER(MATCH(LEFT(BF243,4),Final_Intermediate[Burmese_Consonants],0)),LEFT(BF243,4),
IF(ISNUMBER(MATCH(LEFT(BF243,3),Final_Intermediate[Burmese_Consonants],0)),LEFT(BF243,3),
IF(ISNUMBER(MATCH(LEFT(BF243,2),Final_Intermediate[Burmese_Consonants],0)),LEFT(BF243,2),
IF(ISNUMBER(MATCH(LEFT(BF243,1),Final_Intermediate[Burmese_Consonants],0)),LEFT(BF243,1),
"")))))))))))))))</f>
        <v>#VALUE!</v>
      </c>
      <c r="AI243" t="e">
        <f>IF(AND(OR(BG243="။",BG243="၊"),LEN(BG243)=1),BG243,
IF(ISNUMBER(MATCH(LEFT(BG243,7),Final_modified_Intermediate[Burmese_Consonants],0)),LEFT(BG243,7),
IF(ISNUMBER(MATCH(LEFT(BG243,6),Final_modified_Intermediate[Burmese_Consonants],0)),LEFT(BG243,6),
IF(ISNUMBER(MATCH(LEFT(BG243,5),Final_modified_Intermediate[Burmese_Consonants],0)),LEFT(BG243,5),
IF(ISNUMBER(MATCH(LEFT(BG243,4),Final_modified_Intermediate[Burmese_Consonants],0)),LEFT(BG243,4),
IF(ISNUMBER(MATCH(LEFT(BG243,3),Final_modified_Intermediate[Burmese_Consonants],0)),LEFT(BG243,3),
IF(ISNUMBER(MATCH(LEFT(BG243,2),Final_modified_Intermediate[Burmese_Consonants],0)),LEFT(BG243,2),
IF(ISNUMBER(MATCH(LEFT(BG243,1),Final_modified_Intermediate[Burmese_Consonants],0)),LEFT(BG243,1),
IF(ISNUMBER(MATCH(LEFT(BG243,7),Final_Intermediate[Burmese_Consonants],0)),LEFT(BG243,7),
IF(ISNUMBER(MATCH(LEFT(BG243,6),Final_Intermediate[Burmese_Consonants],0)),LEFT(BG243,6),
IF(ISNUMBER(MATCH(LEFT(BG243,5),Final_Intermediate[Burmese_Consonants],0)),LEFT(BG243,5),
IF(ISNUMBER(MATCH(LEFT(BG243,4),Final_Intermediate[Burmese_Consonants],0)),LEFT(BG243,4),
IF(ISNUMBER(MATCH(LEFT(BG243,3),Final_Intermediate[Burmese_Consonants],0)),LEFT(BG243,3),
IF(ISNUMBER(MATCH(LEFT(BG243,2),Final_Intermediate[Burmese_Consonants],0)),LEFT(BG243,2),
IF(ISNUMBER(MATCH(LEFT(BG243,1),Final_Intermediate[Burmese_Consonants],0)),LEFT(BG243,1),
"")))))))))))))))</f>
        <v>#VALUE!</v>
      </c>
      <c r="AJ243" t="e">
        <f>IF(AND(OR(BH243="။",BH243="၊"),LEN(BH243)=1),BH243,
IF(ISNUMBER(MATCH(LEFT(BH243,7),Final_modified_Intermediate[Burmese_Consonants],0)),LEFT(BH243,7),
IF(ISNUMBER(MATCH(LEFT(BH243,6),Final_modified_Intermediate[Burmese_Consonants],0)),LEFT(BH243,6),
IF(ISNUMBER(MATCH(LEFT(BH243,5),Final_modified_Intermediate[Burmese_Consonants],0)),LEFT(BH243,5),
IF(ISNUMBER(MATCH(LEFT(BH243,4),Final_modified_Intermediate[Burmese_Consonants],0)),LEFT(BH243,4),
IF(ISNUMBER(MATCH(LEFT(BH243,3),Final_modified_Intermediate[Burmese_Consonants],0)),LEFT(BH243,3),
IF(ISNUMBER(MATCH(LEFT(BH243,2),Final_modified_Intermediate[Burmese_Consonants],0)),LEFT(BH243,2),
IF(ISNUMBER(MATCH(LEFT(BH243,1),Final_modified_Intermediate[Burmese_Consonants],0)),LEFT(BH243,1),
IF(ISNUMBER(MATCH(LEFT(BH243,7),Final_Intermediate[Burmese_Consonants],0)),LEFT(BH243,7),
IF(ISNUMBER(MATCH(LEFT(BH243,6),Final_Intermediate[Burmese_Consonants],0)),LEFT(BH243,6),
IF(ISNUMBER(MATCH(LEFT(BH243,5),Final_Intermediate[Burmese_Consonants],0)),LEFT(BH243,5),
IF(ISNUMBER(MATCH(LEFT(BH243,4),Final_Intermediate[Burmese_Consonants],0)),LEFT(BH243,4),
IF(ISNUMBER(MATCH(LEFT(BH243,3),Final_Intermediate[Burmese_Consonants],0)),LEFT(BH243,3),
IF(ISNUMBER(MATCH(LEFT(BH243,2),Final_Intermediate[Burmese_Consonants],0)),LEFT(BH243,2),
IF(ISNUMBER(MATCH(LEFT(BH243,1),Final_Intermediate[Burmese_Consonants],0)),LEFT(BH243,1),
"")))))))))))))))</f>
        <v>#VALUE!</v>
      </c>
      <c r="AK243" t="e">
        <f>IF(AND(OR(BI243="။",BI243="၊"),LEN(BI243)=1),BI243,
IF(ISNUMBER(MATCH(LEFT(BI243,7),Final_modified_Intermediate[Burmese_Consonants],0)),LEFT(BI243,7),
IF(ISNUMBER(MATCH(LEFT(BI243,6),Final_modified_Intermediate[Burmese_Consonants],0)),LEFT(BI243,6),
IF(ISNUMBER(MATCH(LEFT(BI243,5),Final_modified_Intermediate[Burmese_Consonants],0)),LEFT(BI243,5),
IF(ISNUMBER(MATCH(LEFT(BI243,4),Final_modified_Intermediate[Burmese_Consonants],0)),LEFT(BI243,4),
IF(ISNUMBER(MATCH(LEFT(BI243,3),Final_modified_Intermediate[Burmese_Consonants],0)),LEFT(BI243,3),
IF(ISNUMBER(MATCH(LEFT(BI243,2),Final_modified_Intermediate[Burmese_Consonants],0)),LEFT(BI243,2),
IF(ISNUMBER(MATCH(LEFT(BI243,1),Final_modified_Intermediate[Burmese_Consonants],0)),LEFT(BI243,1),
IF(ISNUMBER(MATCH(LEFT(BI243,7),Final_Intermediate[Burmese_Consonants],0)),LEFT(BI243,7),
IF(ISNUMBER(MATCH(LEFT(BI243,6),Final_Intermediate[Burmese_Consonants],0)),LEFT(BI243,6),
IF(ISNUMBER(MATCH(LEFT(BI243,5),Final_Intermediate[Burmese_Consonants],0)),LEFT(BI243,5),
IF(ISNUMBER(MATCH(LEFT(BI243,4),Final_Intermediate[Burmese_Consonants],0)),LEFT(BI243,4),
IF(ISNUMBER(MATCH(LEFT(BI243,3),Final_Intermediate[Burmese_Consonants],0)),LEFT(BI243,3),
IF(ISNUMBER(MATCH(LEFT(BI243,2),Final_Intermediate[Burmese_Consonants],0)),LEFT(BI243,2),
IF(ISNUMBER(MATCH(LEFT(BI243,1),Final_Intermediate[Burmese_Consonants],0)),LEFT(BI243,1),
"")))))))))))))))</f>
        <v>#VALUE!</v>
      </c>
      <c r="AL243" t="e">
        <f>IF(AND(OR(BJ243="။",BJ243="၊"),LEN(BJ243)=1),BJ243,
IF(ISNUMBER(MATCH(LEFT(BJ243,7),Final_modified_Intermediate[Burmese_Consonants],0)),LEFT(BJ243,7),
IF(ISNUMBER(MATCH(LEFT(BJ243,6),Final_modified_Intermediate[Burmese_Consonants],0)),LEFT(BJ243,6),
IF(ISNUMBER(MATCH(LEFT(BJ243,5),Final_modified_Intermediate[Burmese_Consonants],0)),LEFT(BJ243,5),
IF(ISNUMBER(MATCH(LEFT(BJ243,4),Final_modified_Intermediate[Burmese_Consonants],0)),LEFT(BJ243,4),
IF(ISNUMBER(MATCH(LEFT(BJ243,3),Final_modified_Intermediate[Burmese_Consonants],0)),LEFT(BJ243,3),
IF(ISNUMBER(MATCH(LEFT(BJ243,2),Final_modified_Intermediate[Burmese_Consonants],0)),LEFT(BJ243,2),
IF(ISNUMBER(MATCH(LEFT(BJ243,1),Final_modified_Intermediate[Burmese_Consonants],0)),LEFT(BJ243,1),
IF(ISNUMBER(MATCH(LEFT(BJ243,7),Final_Intermediate[Burmese_Consonants],0)),LEFT(BJ243,7),
IF(ISNUMBER(MATCH(LEFT(BJ243,6),Final_Intermediate[Burmese_Consonants],0)),LEFT(BJ243,6),
IF(ISNUMBER(MATCH(LEFT(BJ243,5),Final_Intermediate[Burmese_Consonants],0)),LEFT(BJ243,5),
IF(ISNUMBER(MATCH(LEFT(BJ243,4),Final_Intermediate[Burmese_Consonants],0)),LEFT(BJ243,4),
IF(ISNUMBER(MATCH(LEFT(BJ243,3),Final_Intermediate[Burmese_Consonants],0)),LEFT(BJ243,3),
IF(ISNUMBER(MATCH(LEFT(BJ243,2),Final_Intermediate[Burmese_Consonants],0)),LEFT(BJ243,2),
IF(ISNUMBER(MATCH(LEFT(BJ243,1),Final_Intermediate[Burmese_Consonants],0)),LEFT(BJ243,1),
"")))))))))))))))</f>
        <v>#VALUE!</v>
      </c>
      <c r="AN243" t="e">
        <f>Compiler_Burmese[[#This Row],[Sr. No.]]</f>
        <v>#REF!</v>
      </c>
      <c r="AO24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3" t="e">
        <f>[2]!Vocabulary_Burmese[[#This Row],[Sr. No.]]</f>
        <v>#REF!</v>
      </c>
      <c r="BA243" t="e">
        <f>IF(Raw_data_N2_Kanji[[#This Row],[Categorie]]&lt;&gt;"","",
IF(ISNUMBER(MATCH(V,Special_list[Burmese word],0)),"",
SUBSTITUTE(Raw_data_N2_Kanji[[#This Row],[Raw]]," ","")))</f>
        <v>#VALUE!</v>
      </c>
      <c r="BB243" t="e">
        <f>RIGHT(Segregate18[[#This Row],[UPGRADE]],LEN(Segregate18[[#This Row],[UPGRADE]])-LEN(Compiler_Burmese[[#This Row],[1]]))</f>
        <v>#VALUE!</v>
      </c>
      <c r="BC243" t="e">
        <f>RIGHT(Segregate18[[#This Row],[11]],LEN(Segregate18[[#This Row],[11]])-LEN(Compiler_Burmese[[#This Row],[2]]))</f>
        <v>#VALUE!</v>
      </c>
      <c r="BD243" t="e">
        <f>RIGHT(Segregate18[[#This Row],[21]],LEN(Segregate18[[#This Row],[21]])-LEN(Compiler_Burmese[[#This Row],[3]]))</f>
        <v>#VALUE!</v>
      </c>
      <c r="BE243" t="e">
        <f>RIGHT(Segregate18[[#This Row],[31]],LEN(Segregate18[[#This Row],[31]])-LEN(Compiler_Burmese[[#This Row],[4]]))</f>
        <v>#VALUE!</v>
      </c>
      <c r="BF243" t="e">
        <f>RIGHT(Segregate18[[#This Row],[41]],LEN(Segregate18[[#This Row],[41]])-LEN(Compiler_Burmese[[#This Row],[5]]))</f>
        <v>#VALUE!</v>
      </c>
      <c r="BG243" t="e">
        <f>RIGHT(Segregate18[[#This Row],[51]],LEN(Segregate18[[#This Row],[51]])-LEN(Compiler_Burmese[[#This Row],[6]]))</f>
        <v>#VALUE!</v>
      </c>
      <c r="BH243" t="e">
        <f>RIGHT(Segregate18[[#This Row],[61]],LEN(Segregate18[[#This Row],[61]])-LEN(Compiler_Burmese[[#This Row],[7]]))</f>
        <v>#VALUE!</v>
      </c>
      <c r="BI243" t="e">
        <f>RIGHT(Segregate18[[#This Row],[71]],LEN(Segregate18[[#This Row],[71]])-LEN(Compiler_Burmese[[#This Row],[8]]))</f>
        <v>#VALUE!</v>
      </c>
      <c r="BJ243" t="e">
        <f>RIGHT(Segregate18[[#This Row],[81]],LEN(Segregate18[[#This Row],[81]])-LEN(Compiler_Burmese[[#This Row],[9]]))</f>
        <v>#VALUE!</v>
      </c>
    </row>
    <row r="244" spans="25:62" ht="15" customHeight="1" x14ac:dyDescent="0.3">
      <c r="Y244" t="e">
        <f>Segregate18[[#This Row],[Sr. No.]]</f>
        <v>#REF!</v>
      </c>
      <c r="Z244" t="e">
        <f>IF(AND(OR(BA244="။",BA244="၊"),LEN(BA244)=1),BA244,
IF(ISNUMBER(MATCH(LEFT(BA244,7),Final_modified_Intermediate[Burmese_Consonants],0)),LEFT(BA244,7),
IF(ISNUMBER(MATCH(LEFT(BA244,6),Final_modified_Intermediate[Burmese_Consonants],0)),LEFT(BA244,6),
IF(ISNUMBER(MATCH(LEFT(BA244,5),Final_modified_Intermediate[Burmese_Consonants],0)),LEFT(BA244,5),
IF(ISNUMBER(MATCH(LEFT(BA244,4),Final_modified_Intermediate[Burmese_Consonants],0)),LEFT(BA244,4),
IF(ISNUMBER(MATCH(LEFT(BA244,3),Final_modified_Intermediate[Burmese_Consonants],0)),LEFT(BA244,3),
IF(ISNUMBER(MATCH(LEFT(BA244,2),Final_modified_Intermediate[Burmese_Consonants],0)),LEFT(BA244,2),
IF(ISNUMBER(MATCH(LEFT(BA244,1),Final_modified_Intermediate[Burmese_Consonants],0)),LEFT(BA244,1),
IF(ISNUMBER(MATCH(LEFT(BA244,7),Final_Intermediate[Burmese_Consonants],0)),LEFT(BA244,7),
IF(ISNUMBER(MATCH(LEFT(BA244,6),Final_Intermediate[Burmese_Consonants],0)),LEFT(BA244,6),
IF(ISNUMBER(MATCH(LEFT(BA244,5),Final_Intermediate[Burmese_Consonants],0)),LEFT(BA244,5),
IF(ISNUMBER(MATCH(LEFT(BA244,4),Final_Intermediate[Burmese_Consonants],0)),LEFT(BA244,4),
IF(ISNUMBER(MATCH(LEFT(BA244,3),Final_Intermediate[Burmese_Consonants],0)),LEFT(BA244,3),
IF(ISNUMBER(MATCH(LEFT(BA244,2),Final_Intermediate[Burmese_Consonants],0)),LEFT(BA244,2),
IF(ISNUMBER(MATCH(LEFT(BA244,1),Final_Intermediate[Burmese_Consonants],0)),LEFT(BA244,1),
"")))))))))))))))</f>
        <v>#VALUE!</v>
      </c>
      <c r="AA24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4" t="e">
        <f>IF(AND(OR(BB244="။",BB244="၊"),LEN(BB244)=1),BB244,
IF(ISNUMBER(MATCH(LEFT(BB244,7),Final_modified_Intermediate[Burmese_Consonants],0)),LEFT(BB244,7),
IF(ISNUMBER(MATCH(LEFT(BB244,6),Final_modified_Intermediate[Burmese_Consonants],0)),LEFT(BB244,6),
IF(ISNUMBER(MATCH(LEFT(BB244,5),Final_modified_Intermediate[Burmese_Consonants],0)),LEFT(BB244,5),
IF(ISNUMBER(MATCH(LEFT(BB244,4),Final_modified_Intermediate[Burmese_Consonants],0)),LEFT(BB244,4),
IF(ISNUMBER(MATCH(LEFT(BB244,3),Final_modified_Intermediate[Burmese_Consonants],0)),LEFT(BB244,3),
IF(ISNUMBER(MATCH(LEFT(BB244,2),Final_modified_Intermediate[Burmese_Consonants],0)),LEFT(BB244,2),
IF(ISNUMBER(MATCH(LEFT(BB244,1),Final_modified_Intermediate[Burmese_Consonants],0)),LEFT(BB244,1),
IF(ISNUMBER(MATCH(LEFT(BB244,7),Final_Intermediate[Burmese_Consonants],0)),LEFT(BB244,7),
IF(ISNUMBER(MATCH(LEFT(BB244,6),Final_Intermediate[Burmese_Consonants],0)),LEFT(BB244,6),
IF(ISNUMBER(MATCH(LEFT(BB244,5),Final_Intermediate[Burmese_Consonants],0)),LEFT(BB244,5),
IF(ISNUMBER(MATCH(LEFT(BB244,4),Final_Intermediate[Burmese_Consonants],0)),LEFT(BB244,4),
IF(ISNUMBER(MATCH(LEFT(BB244,3),Final_Intermediate[Burmese_Consonants],0)),LEFT(BB244,3),
IF(ISNUMBER(MATCH(LEFT(BB244,2),Final_Intermediate[Burmese_Consonants],0)),LEFT(BB244,2),
IF(ISNUMBER(MATCH(LEFT(BB244,1),Final_Intermediate[Burmese_Consonants],0)),LEFT(BB244,1),
"")))))))))))))))</f>
        <v>#VALUE!</v>
      </c>
      <c r="AC24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4" t="e">
        <f>IF(AND(OR(BC244="။",BC244="၊"),LEN(BC244)=1),BC244,
IF(ISNUMBER(MATCH(LEFT(BC244,7),Final_modified_Intermediate[Burmese_Consonants],0)),LEFT(BC244,7),
IF(ISNUMBER(MATCH(LEFT(BC244,6),Final_modified_Intermediate[Burmese_Consonants],0)),LEFT(BC244,6),
IF(ISNUMBER(MATCH(LEFT(BC244,5),Final_modified_Intermediate[Burmese_Consonants],0)),LEFT(BC244,5),
IF(ISNUMBER(MATCH(LEFT(BC244,4),Final_modified_Intermediate[Burmese_Consonants],0)),LEFT(BC244,4),
IF(ISNUMBER(MATCH(LEFT(BC244,3),Final_modified_Intermediate[Burmese_Consonants],0)),LEFT(BC244,3),
IF(ISNUMBER(MATCH(LEFT(BC244,2),Final_modified_Intermediate[Burmese_Consonants],0)),LEFT(BC244,2),
IF(ISNUMBER(MATCH(LEFT(BC244,1),Final_modified_Intermediate[Burmese_Consonants],0)),LEFT(BC244,1),
IF(ISNUMBER(MATCH(LEFT(BC244,7),Final_Intermediate[Burmese_Consonants],0)),LEFT(BC244,7),
IF(ISNUMBER(MATCH(LEFT(BC244,6),Final_Intermediate[Burmese_Consonants],0)),LEFT(BC244,6),
IF(ISNUMBER(MATCH(LEFT(BC244,5),Final_Intermediate[Burmese_Consonants],0)),LEFT(BC244,5),
IF(ISNUMBER(MATCH(LEFT(BC244,4),Final_Intermediate[Burmese_Consonants],0)),LEFT(BC244,4),
IF(ISNUMBER(MATCH(LEFT(BC244,3),Final_Intermediate[Burmese_Consonants],0)),LEFT(BC244,3),
IF(ISNUMBER(MATCH(LEFT(BC244,2),Final_Intermediate[Burmese_Consonants],0)),LEFT(BC244,2),
IF(ISNUMBER(MATCH(LEFT(BC244,1),Final_Intermediate[Burmese_Consonants],0)),LEFT(BC244,1),
"")))))))))))))))</f>
        <v>#VALUE!</v>
      </c>
      <c r="AE24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4" t="e">
        <f>IF(AND(OR(BD244="။",BD244="၊"),LEN(BD244)=1),BD244,
IF(ISNUMBER(MATCH(LEFT(BD244,7),Final_modified_Intermediate[Burmese_Consonants],0)),LEFT(BD244,7),
IF(ISNUMBER(MATCH(LEFT(BD244,6),Final_modified_Intermediate[Burmese_Consonants],0)),LEFT(BD244,6),
IF(ISNUMBER(MATCH(LEFT(BD244,5),Final_modified_Intermediate[Burmese_Consonants],0)),LEFT(BD244,5),
IF(ISNUMBER(MATCH(LEFT(BD244,4),Final_modified_Intermediate[Burmese_Consonants],0)),LEFT(BD244,4),
IF(ISNUMBER(MATCH(LEFT(BD244,3),Final_modified_Intermediate[Burmese_Consonants],0)),LEFT(BD244,3),
IF(ISNUMBER(MATCH(LEFT(BD244,2),Final_modified_Intermediate[Burmese_Consonants],0)),LEFT(BD244,2),
IF(ISNUMBER(MATCH(LEFT(BD244,1),Final_modified_Intermediate[Burmese_Consonants],0)),LEFT(BD244,1),
IF(ISNUMBER(MATCH(LEFT(BD244,7),Final_Intermediate[Burmese_Consonants],0)),LEFT(BD244,7),
IF(ISNUMBER(MATCH(LEFT(BD244,6),Final_Intermediate[Burmese_Consonants],0)),LEFT(BD244,6),
IF(ISNUMBER(MATCH(LEFT(BD244,5),Final_Intermediate[Burmese_Consonants],0)),LEFT(BD244,5),
IF(ISNUMBER(MATCH(LEFT(BD244,4),Final_Intermediate[Burmese_Consonants],0)),LEFT(BD244,4),
IF(ISNUMBER(MATCH(LEFT(BD244,3),Final_Intermediate[Burmese_Consonants],0)),LEFT(BD244,3),
IF(ISNUMBER(MATCH(LEFT(BD244,2),Final_Intermediate[Burmese_Consonants],0)),LEFT(BD244,2),
IF(ISNUMBER(MATCH(LEFT(BD244,1),Final_Intermediate[Burmese_Consonants],0)),LEFT(BD244,1),
"")))))))))))))))</f>
        <v>#VALUE!</v>
      </c>
      <c r="AG244" t="e">
        <f>IF(AND(OR(BE244="။",BE244="၊"),LEN(BE244)=1),BE244,
IF(ISNUMBER(MATCH(LEFT(BE244,7),Final_modified_Intermediate[Burmese_Consonants],0)),LEFT(BE244,7),
IF(ISNUMBER(MATCH(LEFT(BE244,6),Final_modified_Intermediate[Burmese_Consonants],0)),LEFT(BE244,6),
IF(ISNUMBER(MATCH(LEFT(BE244,5),Final_modified_Intermediate[Burmese_Consonants],0)),LEFT(BE244,5),
IF(ISNUMBER(MATCH(LEFT(BE244,4),Final_modified_Intermediate[Burmese_Consonants],0)),LEFT(BE244,4),
IF(ISNUMBER(MATCH(LEFT(BE244,3),Final_modified_Intermediate[Burmese_Consonants],0)),LEFT(BE244,3),
IF(ISNUMBER(MATCH(LEFT(BE244,2),Final_modified_Intermediate[Burmese_Consonants],0)),LEFT(BE244,2),
IF(ISNUMBER(MATCH(LEFT(BE244,1),Final_modified_Intermediate[Burmese_Consonants],0)),LEFT(BE244,1),
IF(ISNUMBER(MATCH(LEFT(BE244,7),Final_Intermediate[Burmese_Consonants],0)),LEFT(BE244,7),
IF(ISNUMBER(MATCH(LEFT(BE244,6),Final_Intermediate[Burmese_Consonants],0)),LEFT(BE244,6),
IF(ISNUMBER(MATCH(LEFT(BE244,5),Final_Intermediate[Burmese_Consonants],0)),LEFT(BE244,5),
IF(ISNUMBER(MATCH(LEFT(BE244,4),Final_Intermediate[Burmese_Consonants],0)),LEFT(BE244,4),
IF(ISNUMBER(MATCH(LEFT(BE244,3),Final_Intermediate[Burmese_Consonants],0)),LEFT(BE244,3),
IF(ISNUMBER(MATCH(LEFT(BE244,2),Final_Intermediate[Burmese_Consonants],0)),LEFT(BE244,2),
IF(ISNUMBER(MATCH(LEFT(BE244,1),Final_Intermediate[Burmese_Consonants],0)),LEFT(BE244,1),
"")))))))))))))))</f>
        <v>#VALUE!</v>
      </c>
      <c r="AH244" t="e">
        <f>IF(AND(OR(BF244="။",BF244="၊"),LEN(BF244)=1),BF244,
IF(ISNUMBER(MATCH(LEFT(BF244,7),Final_modified_Intermediate[Burmese_Consonants],0)),LEFT(BF244,7),
IF(ISNUMBER(MATCH(LEFT(BF244,6),Final_modified_Intermediate[Burmese_Consonants],0)),LEFT(BF244,6),
IF(ISNUMBER(MATCH(LEFT(BF244,5),Final_modified_Intermediate[Burmese_Consonants],0)),LEFT(BF244,5),
IF(ISNUMBER(MATCH(LEFT(BF244,4),Final_modified_Intermediate[Burmese_Consonants],0)),LEFT(BF244,4),
IF(ISNUMBER(MATCH(LEFT(BF244,3),Final_modified_Intermediate[Burmese_Consonants],0)),LEFT(BF244,3),
IF(ISNUMBER(MATCH(LEFT(BF244,2),Final_modified_Intermediate[Burmese_Consonants],0)),LEFT(BF244,2),
IF(ISNUMBER(MATCH(LEFT(BF244,1),Final_modified_Intermediate[Burmese_Consonants],0)),LEFT(BF244,1),
IF(ISNUMBER(MATCH(LEFT(BF244,7),Final_Intermediate[Burmese_Consonants],0)),LEFT(BF244,7),
IF(ISNUMBER(MATCH(LEFT(BF244,6),Final_Intermediate[Burmese_Consonants],0)),LEFT(BF244,6),
IF(ISNUMBER(MATCH(LEFT(BF244,5),Final_Intermediate[Burmese_Consonants],0)),LEFT(BF244,5),
IF(ISNUMBER(MATCH(LEFT(BF244,4),Final_Intermediate[Burmese_Consonants],0)),LEFT(BF244,4),
IF(ISNUMBER(MATCH(LEFT(BF244,3),Final_Intermediate[Burmese_Consonants],0)),LEFT(BF244,3),
IF(ISNUMBER(MATCH(LEFT(BF244,2),Final_Intermediate[Burmese_Consonants],0)),LEFT(BF244,2),
IF(ISNUMBER(MATCH(LEFT(BF244,1),Final_Intermediate[Burmese_Consonants],0)),LEFT(BF244,1),
"")))))))))))))))</f>
        <v>#VALUE!</v>
      </c>
      <c r="AI244" t="e">
        <f>IF(AND(OR(BG244="။",BG244="၊"),LEN(BG244)=1),BG244,
IF(ISNUMBER(MATCH(LEFT(BG244,7),Final_modified_Intermediate[Burmese_Consonants],0)),LEFT(BG244,7),
IF(ISNUMBER(MATCH(LEFT(BG244,6),Final_modified_Intermediate[Burmese_Consonants],0)),LEFT(BG244,6),
IF(ISNUMBER(MATCH(LEFT(BG244,5),Final_modified_Intermediate[Burmese_Consonants],0)),LEFT(BG244,5),
IF(ISNUMBER(MATCH(LEFT(BG244,4),Final_modified_Intermediate[Burmese_Consonants],0)),LEFT(BG244,4),
IF(ISNUMBER(MATCH(LEFT(BG244,3),Final_modified_Intermediate[Burmese_Consonants],0)),LEFT(BG244,3),
IF(ISNUMBER(MATCH(LEFT(BG244,2),Final_modified_Intermediate[Burmese_Consonants],0)),LEFT(BG244,2),
IF(ISNUMBER(MATCH(LEFT(BG244,1),Final_modified_Intermediate[Burmese_Consonants],0)),LEFT(BG244,1),
IF(ISNUMBER(MATCH(LEFT(BG244,7),Final_Intermediate[Burmese_Consonants],0)),LEFT(BG244,7),
IF(ISNUMBER(MATCH(LEFT(BG244,6),Final_Intermediate[Burmese_Consonants],0)),LEFT(BG244,6),
IF(ISNUMBER(MATCH(LEFT(BG244,5),Final_Intermediate[Burmese_Consonants],0)),LEFT(BG244,5),
IF(ISNUMBER(MATCH(LEFT(BG244,4),Final_Intermediate[Burmese_Consonants],0)),LEFT(BG244,4),
IF(ISNUMBER(MATCH(LEFT(BG244,3),Final_Intermediate[Burmese_Consonants],0)),LEFT(BG244,3),
IF(ISNUMBER(MATCH(LEFT(BG244,2),Final_Intermediate[Burmese_Consonants],0)),LEFT(BG244,2),
IF(ISNUMBER(MATCH(LEFT(BG244,1),Final_Intermediate[Burmese_Consonants],0)),LEFT(BG244,1),
"")))))))))))))))</f>
        <v>#VALUE!</v>
      </c>
      <c r="AJ244" t="e">
        <f>IF(AND(OR(BH244="။",BH244="၊"),LEN(BH244)=1),BH244,
IF(ISNUMBER(MATCH(LEFT(BH244,7),Final_modified_Intermediate[Burmese_Consonants],0)),LEFT(BH244,7),
IF(ISNUMBER(MATCH(LEFT(BH244,6),Final_modified_Intermediate[Burmese_Consonants],0)),LEFT(BH244,6),
IF(ISNUMBER(MATCH(LEFT(BH244,5),Final_modified_Intermediate[Burmese_Consonants],0)),LEFT(BH244,5),
IF(ISNUMBER(MATCH(LEFT(BH244,4),Final_modified_Intermediate[Burmese_Consonants],0)),LEFT(BH244,4),
IF(ISNUMBER(MATCH(LEFT(BH244,3),Final_modified_Intermediate[Burmese_Consonants],0)),LEFT(BH244,3),
IF(ISNUMBER(MATCH(LEFT(BH244,2),Final_modified_Intermediate[Burmese_Consonants],0)),LEFT(BH244,2),
IF(ISNUMBER(MATCH(LEFT(BH244,1),Final_modified_Intermediate[Burmese_Consonants],0)),LEFT(BH244,1),
IF(ISNUMBER(MATCH(LEFT(BH244,7),Final_Intermediate[Burmese_Consonants],0)),LEFT(BH244,7),
IF(ISNUMBER(MATCH(LEFT(BH244,6),Final_Intermediate[Burmese_Consonants],0)),LEFT(BH244,6),
IF(ISNUMBER(MATCH(LEFT(BH244,5),Final_Intermediate[Burmese_Consonants],0)),LEFT(BH244,5),
IF(ISNUMBER(MATCH(LEFT(BH244,4),Final_Intermediate[Burmese_Consonants],0)),LEFT(BH244,4),
IF(ISNUMBER(MATCH(LEFT(BH244,3),Final_Intermediate[Burmese_Consonants],0)),LEFT(BH244,3),
IF(ISNUMBER(MATCH(LEFT(BH244,2),Final_Intermediate[Burmese_Consonants],0)),LEFT(BH244,2),
IF(ISNUMBER(MATCH(LEFT(BH244,1),Final_Intermediate[Burmese_Consonants],0)),LEFT(BH244,1),
"")))))))))))))))</f>
        <v>#VALUE!</v>
      </c>
      <c r="AK244" t="e">
        <f>IF(AND(OR(BI244="။",BI244="၊"),LEN(BI244)=1),BI244,
IF(ISNUMBER(MATCH(LEFT(BI244,7),Final_modified_Intermediate[Burmese_Consonants],0)),LEFT(BI244,7),
IF(ISNUMBER(MATCH(LEFT(BI244,6),Final_modified_Intermediate[Burmese_Consonants],0)),LEFT(BI244,6),
IF(ISNUMBER(MATCH(LEFT(BI244,5),Final_modified_Intermediate[Burmese_Consonants],0)),LEFT(BI244,5),
IF(ISNUMBER(MATCH(LEFT(BI244,4),Final_modified_Intermediate[Burmese_Consonants],0)),LEFT(BI244,4),
IF(ISNUMBER(MATCH(LEFT(BI244,3),Final_modified_Intermediate[Burmese_Consonants],0)),LEFT(BI244,3),
IF(ISNUMBER(MATCH(LEFT(BI244,2),Final_modified_Intermediate[Burmese_Consonants],0)),LEFT(BI244,2),
IF(ISNUMBER(MATCH(LEFT(BI244,1),Final_modified_Intermediate[Burmese_Consonants],0)),LEFT(BI244,1),
IF(ISNUMBER(MATCH(LEFT(BI244,7),Final_Intermediate[Burmese_Consonants],0)),LEFT(BI244,7),
IF(ISNUMBER(MATCH(LEFT(BI244,6),Final_Intermediate[Burmese_Consonants],0)),LEFT(BI244,6),
IF(ISNUMBER(MATCH(LEFT(BI244,5),Final_Intermediate[Burmese_Consonants],0)),LEFT(BI244,5),
IF(ISNUMBER(MATCH(LEFT(BI244,4),Final_Intermediate[Burmese_Consonants],0)),LEFT(BI244,4),
IF(ISNUMBER(MATCH(LEFT(BI244,3),Final_Intermediate[Burmese_Consonants],0)),LEFT(BI244,3),
IF(ISNUMBER(MATCH(LEFT(BI244,2),Final_Intermediate[Burmese_Consonants],0)),LEFT(BI244,2),
IF(ISNUMBER(MATCH(LEFT(BI244,1),Final_Intermediate[Burmese_Consonants],0)),LEFT(BI244,1),
"")))))))))))))))</f>
        <v>#VALUE!</v>
      </c>
      <c r="AL244" t="e">
        <f>IF(AND(OR(BJ244="။",BJ244="၊"),LEN(BJ244)=1),BJ244,
IF(ISNUMBER(MATCH(LEFT(BJ244,7),Final_modified_Intermediate[Burmese_Consonants],0)),LEFT(BJ244,7),
IF(ISNUMBER(MATCH(LEFT(BJ244,6),Final_modified_Intermediate[Burmese_Consonants],0)),LEFT(BJ244,6),
IF(ISNUMBER(MATCH(LEFT(BJ244,5),Final_modified_Intermediate[Burmese_Consonants],0)),LEFT(BJ244,5),
IF(ISNUMBER(MATCH(LEFT(BJ244,4),Final_modified_Intermediate[Burmese_Consonants],0)),LEFT(BJ244,4),
IF(ISNUMBER(MATCH(LEFT(BJ244,3),Final_modified_Intermediate[Burmese_Consonants],0)),LEFT(BJ244,3),
IF(ISNUMBER(MATCH(LEFT(BJ244,2),Final_modified_Intermediate[Burmese_Consonants],0)),LEFT(BJ244,2),
IF(ISNUMBER(MATCH(LEFT(BJ244,1),Final_modified_Intermediate[Burmese_Consonants],0)),LEFT(BJ244,1),
IF(ISNUMBER(MATCH(LEFT(BJ244,7),Final_Intermediate[Burmese_Consonants],0)),LEFT(BJ244,7),
IF(ISNUMBER(MATCH(LEFT(BJ244,6),Final_Intermediate[Burmese_Consonants],0)),LEFT(BJ244,6),
IF(ISNUMBER(MATCH(LEFT(BJ244,5),Final_Intermediate[Burmese_Consonants],0)),LEFT(BJ244,5),
IF(ISNUMBER(MATCH(LEFT(BJ244,4),Final_Intermediate[Burmese_Consonants],0)),LEFT(BJ244,4),
IF(ISNUMBER(MATCH(LEFT(BJ244,3),Final_Intermediate[Burmese_Consonants],0)),LEFT(BJ244,3),
IF(ISNUMBER(MATCH(LEFT(BJ244,2),Final_Intermediate[Burmese_Consonants],0)),LEFT(BJ244,2),
IF(ISNUMBER(MATCH(LEFT(BJ244,1),Final_Intermediate[Burmese_Consonants],0)),LEFT(BJ244,1),
"")))))))))))))))</f>
        <v>#VALUE!</v>
      </c>
      <c r="AN244" t="e">
        <f>Compiler_Burmese[[#This Row],[Sr. No.]]</f>
        <v>#REF!</v>
      </c>
      <c r="AO24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4" t="e">
        <f>[2]!Vocabulary_Burmese[[#This Row],[Sr. No.]]</f>
        <v>#REF!</v>
      </c>
      <c r="BA244" t="e">
        <f>IF(Raw_data_N2_Kanji[[#This Row],[Categorie]]&lt;&gt;"","",
IF(ISNUMBER(MATCH(V,Special_list[Burmese word],0)),"",
SUBSTITUTE(Raw_data_N2_Kanji[[#This Row],[Raw]]," ","")))</f>
        <v>#VALUE!</v>
      </c>
      <c r="BB244" t="e">
        <f>RIGHT(Segregate18[[#This Row],[UPGRADE]],LEN(Segregate18[[#This Row],[UPGRADE]])-LEN(Compiler_Burmese[[#This Row],[1]]))</f>
        <v>#VALUE!</v>
      </c>
      <c r="BC244" t="e">
        <f>RIGHT(Segregate18[[#This Row],[11]],LEN(Segregate18[[#This Row],[11]])-LEN(Compiler_Burmese[[#This Row],[2]]))</f>
        <v>#VALUE!</v>
      </c>
      <c r="BD244" t="e">
        <f>RIGHT(Segregate18[[#This Row],[21]],LEN(Segregate18[[#This Row],[21]])-LEN(Compiler_Burmese[[#This Row],[3]]))</f>
        <v>#VALUE!</v>
      </c>
      <c r="BE244" t="e">
        <f>RIGHT(Segregate18[[#This Row],[31]],LEN(Segregate18[[#This Row],[31]])-LEN(Compiler_Burmese[[#This Row],[4]]))</f>
        <v>#VALUE!</v>
      </c>
      <c r="BF244" t="e">
        <f>RIGHT(Segregate18[[#This Row],[41]],LEN(Segregate18[[#This Row],[41]])-LEN(Compiler_Burmese[[#This Row],[5]]))</f>
        <v>#VALUE!</v>
      </c>
      <c r="BG244" t="e">
        <f>RIGHT(Segregate18[[#This Row],[51]],LEN(Segregate18[[#This Row],[51]])-LEN(Compiler_Burmese[[#This Row],[6]]))</f>
        <v>#VALUE!</v>
      </c>
      <c r="BH244" t="e">
        <f>RIGHT(Segregate18[[#This Row],[61]],LEN(Segregate18[[#This Row],[61]])-LEN(Compiler_Burmese[[#This Row],[7]]))</f>
        <v>#VALUE!</v>
      </c>
      <c r="BI244" t="e">
        <f>RIGHT(Segregate18[[#This Row],[71]],LEN(Segregate18[[#This Row],[71]])-LEN(Compiler_Burmese[[#This Row],[8]]))</f>
        <v>#VALUE!</v>
      </c>
      <c r="BJ244" t="e">
        <f>RIGHT(Segregate18[[#This Row],[81]],LEN(Segregate18[[#This Row],[81]])-LEN(Compiler_Burmese[[#This Row],[9]]))</f>
        <v>#VALUE!</v>
      </c>
    </row>
    <row r="245" spans="25:62" ht="15" customHeight="1" x14ac:dyDescent="0.3">
      <c r="Y245" t="e">
        <f>Segregate18[[#This Row],[Sr. No.]]</f>
        <v>#REF!</v>
      </c>
      <c r="Z245" t="e">
        <f>IF(AND(OR(BA245="။",BA245="၊"),LEN(BA245)=1),BA245,
IF(ISNUMBER(MATCH(LEFT(BA245,7),Final_modified_Intermediate[Burmese_Consonants],0)),LEFT(BA245,7),
IF(ISNUMBER(MATCH(LEFT(BA245,6),Final_modified_Intermediate[Burmese_Consonants],0)),LEFT(BA245,6),
IF(ISNUMBER(MATCH(LEFT(BA245,5),Final_modified_Intermediate[Burmese_Consonants],0)),LEFT(BA245,5),
IF(ISNUMBER(MATCH(LEFT(BA245,4),Final_modified_Intermediate[Burmese_Consonants],0)),LEFT(BA245,4),
IF(ISNUMBER(MATCH(LEFT(BA245,3),Final_modified_Intermediate[Burmese_Consonants],0)),LEFT(BA245,3),
IF(ISNUMBER(MATCH(LEFT(BA245,2),Final_modified_Intermediate[Burmese_Consonants],0)),LEFT(BA245,2),
IF(ISNUMBER(MATCH(LEFT(BA245,1),Final_modified_Intermediate[Burmese_Consonants],0)),LEFT(BA245,1),
IF(ISNUMBER(MATCH(LEFT(BA245,7),Final_Intermediate[Burmese_Consonants],0)),LEFT(BA245,7),
IF(ISNUMBER(MATCH(LEFT(BA245,6),Final_Intermediate[Burmese_Consonants],0)),LEFT(BA245,6),
IF(ISNUMBER(MATCH(LEFT(BA245,5),Final_Intermediate[Burmese_Consonants],0)),LEFT(BA245,5),
IF(ISNUMBER(MATCH(LEFT(BA245,4),Final_Intermediate[Burmese_Consonants],0)),LEFT(BA245,4),
IF(ISNUMBER(MATCH(LEFT(BA245,3),Final_Intermediate[Burmese_Consonants],0)),LEFT(BA245,3),
IF(ISNUMBER(MATCH(LEFT(BA245,2),Final_Intermediate[Burmese_Consonants],0)),LEFT(BA245,2),
IF(ISNUMBER(MATCH(LEFT(BA245,1),Final_Intermediate[Burmese_Consonants],0)),LEFT(BA245,1),
"")))))))))))))))</f>
        <v>#VALUE!</v>
      </c>
      <c r="AA24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5" t="e">
        <f>IF(AND(OR(BB245="။",BB245="၊"),LEN(BB245)=1),BB245,
IF(ISNUMBER(MATCH(LEFT(BB245,7),Final_modified_Intermediate[Burmese_Consonants],0)),LEFT(BB245,7),
IF(ISNUMBER(MATCH(LEFT(BB245,6),Final_modified_Intermediate[Burmese_Consonants],0)),LEFT(BB245,6),
IF(ISNUMBER(MATCH(LEFT(BB245,5),Final_modified_Intermediate[Burmese_Consonants],0)),LEFT(BB245,5),
IF(ISNUMBER(MATCH(LEFT(BB245,4),Final_modified_Intermediate[Burmese_Consonants],0)),LEFT(BB245,4),
IF(ISNUMBER(MATCH(LEFT(BB245,3),Final_modified_Intermediate[Burmese_Consonants],0)),LEFT(BB245,3),
IF(ISNUMBER(MATCH(LEFT(BB245,2),Final_modified_Intermediate[Burmese_Consonants],0)),LEFT(BB245,2),
IF(ISNUMBER(MATCH(LEFT(BB245,1),Final_modified_Intermediate[Burmese_Consonants],0)),LEFT(BB245,1),
IF(ISNUMBER(MATCH(LEFT(BB245,7),Final_Intermediate[Burmese_Consonants],0)),LEFT(BB245,7),
IF(ISNUMBER(MATCH(LEFT(BB245,6),Final_Intermediate[Burmese_Consonants],0)),LEFT(BB245,6),
IF(ISNUMBER(MATCH(LEFT(BB245,5),Final_Intermediate[Burmese_Consonants],0)),LEFT(BB245,5),
IF(ISNUMBER(MATCH(LEFT(BB245,4),Final_Intermediate[Burmese_Consonants],0)),LEFT(BB245,4),
IF(ISNUMBER(MATCH(LEFT(BB245,3),Final_Intermediate[Burmese_Consonants],0)),LEFT(BB245,3),
IF(ISNUMBER(MATCH(LEFT(BB245,2),Final_Intermediate[Burmese_Consonants],0)),LEFT(BB245,2),
IF(ISNUMBER(MATCH(LEFT(BB245,1),Final_Intermediate[Burmese_Consonants],0)),LEFT(BB245,1),
"")))))))))))))))</f>
        <v>#VALUE!</v>
      </c>
      <c r="AC24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5" t="e">
        <f>IF(AND(OR(BC245="။",BC245="၊"),LEN(BC245)=1),BC245,
IF(ISNUMBER(MATCH(LEFT(BC245,7),Final_modified_Intermediate[Burmese_Consonants],0)),LEFT(BC245,7),
IF(ISNUMBER(MATCH(LEFT(BC245,6),Final_modified_Intermediate[Burmese_Consonants],0)),LEFT(BC245,6),
IF(ISNUMBER(MATCH(LEFT(BC245,5),Final_modified_Intermediate[Burmese_Consonants],0)),LEFT(BC245,5),
IF(ISNUMBER(MATCH(LEFT(BC245,4),Final_modified_Intermediate[Burmese_Consonants],0)),LEFT(BC245,4),
IF(ISNUMBER(MATCH(LEFT(BC245,3),Final_modified_Intermediate[Burmese_Consonants],0)),LEFT(BC245,3),
IF(ISNUMBER(MATCH(LEFT(BC245,2),Final_modified_Intermediate[Burmese_Consonants],0)),LEFT(BC245,2),
IF(ISNUMBER(MATCH(LEFT(BC245,1),Final_modified_Intermediate[Burmese_Consonants],0)),LEFT(BC245,1),
IF(ISNUMBER(MATCH(LEFT(BC245,7),Final_Intermediate[Burmese_Consonants],0)),LEFT(BC245,7),
IF(ISNUMBER(MATCH(LEFT(BC245,6),Final_Intermediate[Burmese_Consonants],0)),LEFT(BC245,6),
IF(ISNUMBER(MATCH(LEFT(BC245,5),Final_Intermediate[Burmese_Consonants],0)),LEFT(BC245,5),
IF(ISNUMBER(MATCH(LEFT(BC245,4),Final_Intermediate[Burmese_Consonants],0)),LEFT(BC245,4),
IF(ISNUMBER(MATCH(LEFT(BC245,3),Final_Intermediate[Burmese_Consonants],0)),LEFT(BC245,3),
IF(ISNUMBER(MATCH(LEFT(BC245,2),Final_Intermediate[Burmese_Consonants],0)),LEFT(BC245,2),
IF(ISNUMBER(MATCH(LEFT(BC245,1),Final_Intermediate[Burmese_Consonants],0)),LEFT(BC245,1),
"")))))))))))))))</f>
        <v>#VALUE!</v>
      </c>
      <c r="AE24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5" t="e">
        <f>IF(AND(OR(BD245="။",BD245="၊"),LEN(BD245)=1),BD245,
IF(ISNUMBER(MATCH(LEFT(BD245,7),Final_modified_Intermediate[Burmese_Consonants],0)),LEFT(BD245,7),
IF(ISNUMBER(MATCH(LEFT(BD245,6),Final_modified_Intermediate[Burmese_Consonants],0)),LEFT(BD245,6),
IF(ISNUMBER(MATCH(LEFT(BD245,5),Final_modified_Intermediate[Burmese_Consonants],0)),LEFT(BD245,5),
IF(ISNUMBER(MATCH(LEFT(BD245,4),Final_modified_Intermediate[Burmese_Consonants],0)),LEFT(BD245,4),
IF(ISNUMBER(MATCH(LEFT(BD245,3),Final_modified_Intermediate[Burmese_Consonants],0)),LEFT(BD245,3),
IF(ISNUMBER(MATCH(LEFT(BD245,2),Final_modified_Intermediate[Burmese_Consonants],0)),LEFT(BD245,2),
IF(ISNUMBER(MATCH(LEFT(BD245,1),Final_modified_Intermediate[Burmese_Consonants],0)),LEFT(BD245,1),
IF(ISNUMBER(MATCH(LEFT(BD245,7),Final_Intermediate[Burmese_Consonants],0)),LEFT(BD245,7),
IF(ISNUMBER(MATCH(LEFT(BD245,6),Final_Intermediate[Burmese_Consonants],0)),LEFT(BD245,6),
IF(ISNUMBER(MATCH(LEFT(BD245,5),Final_Intermediate[Burmese_Consonants],0)),LEFT(BD245,5),
IF(ISNUMBER(MATCH(LEFT(BD245,4),Final_Intermediate[Burmese_Consonants],0)),LEFT(BD245,4),
IF(ISNUMBER(MATCH(LEFT(BD245,3),Final_Intermediate[Burmese_Consonants],0)),LEFT(BD245,3),
IF(ISNUMBER(MATCH(LEFT(BD245,2),Final_Intermediate[Burmese_Consonants],0)),LEFT(BD245,2),
IF(ISNUMBER(MATCH(LEFT(BD245,1),Final_Intermediate[Burmese_Consonants],0)),LEFT(BD245,1),
"")))))))))))))))</f>
        <v>#VALUE!</v>
      </c>
      <c r="AG245" t="e">
        <f>IF(AND(OR(BE245="။",BE245="၊"),LEN(BE245)=1),BE245,
IF(ISNUMBER(MATCH(LEFT(BE245,7),Final_modified_Intermediate[Burmese_Consonants],0)),LEFT(BE245,7),
IF(ISNUMBER(MATCH(LEFT(BE245,6),Final_modified_Intermediate[Burmese_Consonants],0)),LEFT(BE245,6),
IF(ISNUMBER(MATCH(LEFT(BE245,5),Final_modified_Intermediate[Burmese_Consonants],0)),LEFT(BE245,5),
IF(ISNUMBER(MATCH(LEFT(BE245,4),Final_modified_Intermediate[Burmese_Consonants],0)),LEFT(BE245,4),
IF(ISNUMBER(MATCH(LEFT(BE245,3),Final_modified_Intermediate[Burmese_Consonants],0)),LEFT(BE245,3),
IF(ISNUMBER(MATCH(LEFT(BE245,2),Final_modified_Intermediate[Burmese_Consonants],0)),LEFT(BE245,2),
IF(ISNUMBER(MATCH(LEFT(BE245,1),Final_modified_Intermediate[Burmese_Consonants],0)),LEFT(BE245,1),
IF(ISNUMBER(MATCH(LEFT(BE245,7),Final_Intermediate[Burmese_Consonants],0)),LEFT(BE245,7),
IF(ISNUMBER(MATCH(LEFT(BE245,6),Final_Intermediate[Burmese_Consonants],0)),LEFT(BE245,6),
IF(ISNUMBER(MATCH(LEFT(BE245,5),Final_Intermediate[Burmese_Consonants],0)),LEFT(BE245,5),
IF(ISNUMBER(MATCH(LEFT(BE245,4),Final_Intermediate[Burmese_Consonants],0)),LEFT(BE245,4),
IF(ISNUMBER(MATCH(LEFT(BE245,3),Final_Intermediate[Burmese_Consonants],0)),LEFT(BE245,3),
IF(ISNUMBER(MATCH(LEFT(BE245,2),Final_Intermediate[Burmese_Consonants],0)),LEFT(BE245,2),
IF(ISNUMBER(MATCH(LEFT(BE245,1),Final_Intermediate[Burmese_Consonants],0)),LEFT(BE245,1),
"")))))))))))))))</f>
        <v>#VALUE!</v>
      </c>
      <c r="AH245" t="e">
        <f>IF(AND(OR(BF245="။",BF245="၊"),LEN(BF245)=1),BF245,
IF(ISNUMBER(MATCH(LEFT(BF245,7),Final_modified_Intermediate[Burmese_Consonants],0)),LEFT(BF245,7),
IF(ISNUMBER(MATCH(LEFT(BF245,6),Final_modified_Intermediate[Burmese_Consonants],0)),LEFT(BF245,6),
IF(ISNUMBER(MATCH(LEFT(BF245,5),Final_modified_Intermediate[Burmese_Consonants],0)),LEFT(BF245,5),
IF(ISNUMBER(MATCH(LEFT(BF245,4),Final_modified_Intermediate[Burmese_Consonants],0)),LEFT(BF245,4),
IF(ISNUMBER(MATCH(LEFT(BF245,3),Final_modified_Intermediate[Burmese_Consonants],0)),LEFT(BF245,3),
IF(ISNUMBER(MATCH(LEFT(BF245,2),Final_modified_Intermediate[Burmese_Consonants],0)),LEFT(BF245,2),
IF(ISNUMBER(MATCH(LEFT(BF245,1),Final_modified_Intermediate[Burmese_Consonants],0)),LEFT(BF245,1),
IF(ISNUMBER(MATCH(LEFT(BF245,7),Final_Intermediate[Burmese_Consonants],0)),LEFT(BF245,7),
IF(ISNUMBER(MATCH(LEFT(BF245,6),Final_Intermediate[Burmese_Consonants],0)),LEFT(BF245,6),
IF(ISNUMBER(MATCH(LEFT(BF245,5),Final_Intermediate[Burmese_Consonants],0)),LEFT(BF245,5),
IF(ISNUMBER(MATCH(LEFT(BF245,4),Final_Intermediate[Burmese_Consonants],0)),LEFT(BF245,4),
IF(ISNUMBER(MATCH(LEFT(BF245,3),Final_Intermediate[Burmese_Consonants],0)),LEFT(BF245,3),
IF(ISNUMBER(MATCH(LEFT(BF245,2),Final_Intermediate[Burmese_Consonants],0)),LEFT(BF245,2),
IF(ISNUMBER(MATCH(LEFT(BF245,1),Final_Intermediate[Burmese_Consonants],0)),LEFT(BF245,1),
"")))))))))))))))</f>
        <v>#VALUE!</v>
      </c>
      <c r="AI245" t="e">
        <f>IF(AND(OR(BG245="။",BG245="၊"),LEN(BG245)=1),BG245,
IF(ISNUMBER(MATCH(LEFT(BG245,7),Final_modified_Intermediate[Burmese_Consonants],0)),LEFT(BG245,7),
IF(ISNUMBER(MATCH(LEFT(BG245,6),Final_modified_Intermediate[Burmese_Consonants],0)),LEFT(BG245,6),
IF(ISNUMBER(MATCH(LEFT(BG245,5),Final_modified_Intermediate[Burmese_Consonants],0)),LEFT(BG245,5),
IF(ISNUMBER(MATCH(LEFT(BG245,4),Final_modified_Intermediate[Burmese_Consonants],0)),LEFT(BG245,4),
IF(ISNUMBER(MATCH(LEFT(BG245,3),Final_modified_Intermediate[Burmese_Consonants],0)),LEFT(BG245,3),
IF(ISNUMBER(MATCH(LEFT(BG245,2),Final_modified_Intermediate[Burmese_Consonants],0)),LEFT(BG245,2),
IF(ISNUMBER(MATCH(LEFT(BG245,1),Final_modified_Intermediate[Burmese_Consonants],0)),LEFT(BG245,1),
IF(ISNUMBER(MATCH(LEFT(BG245,7),Final_Intermediate[Burmese_Consonants],0)),LEFT(BG245,7),
IF(ISNUMBER(MATCH(LEFT(BG245,6),Final_Intermediate[Burmese_Consonants],0)),LEFT(BG245,6),
IF(ISNUMBER(MATCH(LEFT(BG245,5),Final_Intermediate[Burmese_Consonants],0)),LEFT(BG245,5),
IF(ISNUMBER(MATCH(LEFT(BG245,4),Final_Intermediate[Burmese_Consonants],0)),LEFT(BG245,4),
IF(ISNUMBER(MATCH(LEFT(BG245,3),Final_Intermediate[Burmese_Consonants],0)),LEFT(BG245,3),
IF(ISNUMBER(MATCH(LEFT(BG245,2),Final_Intermediate[Burmese_Consonants],0)),LEFT(BG245,2),
IF(ISNUMBER(MATCH(LEFT(BG245,1),Final_Intermediate[Burmese_Consonants],0)),LEFT(BG245,1),
"")))))))))))))))</f>
        <v>#VALUE!</v>
      </c>
      <c r="AJ245" t="e">
        <f>IF(AND(OR(BH245="။",BH245="၊"),LEN(BH245)=1),BH245,
IF(ISNUMBER(MATCH(LEFT(BH245,7),Final_modified_Intermediate[Burmese_Consonants],0)),LEFT(BH245,7),
IF(ISNUMBER(MATCH(LEFT(BH245,6),Final_modified_Intermediate[Burmese_Consonants],0)),LEFT(BH245,6),
IF(ISNUMBER(MATCH(LEFT(BH245,5),Final_modified_Intermediate[Burmese_Consonants],0)),LEFT(BH245,5),
IF(ISNUMBER(MATCH(LEFT(BH245,4),Final_modified_Intermediate[Burmese_Consonants],0)),LEFT(BH245,4),
IF(ISNUMBER(MATCH(LEFT(BH245,3),Final_modified_Intermediate[Burmese_Consonants],0)),LEFT(BH245,3),
IF(ISNUMBER(MATCH(LEFT(BH245,2),Final_modified_Intermediate[Burmese_Consonants],0)),LEFT(BH245,2),
IF(ISNUMBER(MATCH(LEFT(BH245,1),Final_modified_Intermediate[Burmese_Consonants],0)),LEFT(BH245,1),
IF(ISNUMBER(MATCH(LEFT(BH245,7),Final_Intermediate[Burmese_Consonants],0)),LEFT(BH245,7),
IF(ISNUMBER(MATCH(LEFT(BH245,6),Final_Intermediate[Burmese_Consonants],0)),LEFT(BH245,6),
IF(ISNUMBER(MATCH(LEFT(BH245,5),Final_Intermediate[Burmese_Consonants],0)),LEFT(BH245,5),
IF(ISNUMBER(MATCH(LEFT(BH245,4),Final_Intermediate[Burmese_Consonants],0)),LEFT(BH245,4),
IF(ISNUMBER(MATCH(LEFT(BH245,3),Final_Intermediate[Burmese_Consonants],0)),LEFT(BH245,3),
IF(ISNUMBER(MATCH(LEFT(BH245,2),Final_Intermediate[Burmese_Consonants],0)),LEFT(BH245,2),
IF(ISNUMBER(MATCH(LEFT(BH245,1),Final_Intermediate[Burmese_Consonants],0)),LEFT(BH245,1),
"")))))))))))))))</f>
        <v>#VALUE!</v>
      </c>
      <c r="AK245" t="e">
        <f>IF(AND(OR(BI245="။",BI245="၊"),LEN(BI245)=1),BI245,
IF(ISNUMBER(MATCH(LEFT(BI245,7),Final_modified_Intermediate[Burmese_Consonants],0)),LEFT(BI245,7),
IF(ISNUMBER(MATCH(LEFT(BI245,6),Final_modified_Intermediate[Burmese_Consonants],0)),LEFT(BI245,6),
IF(ISNUMBER(MATCH(LEFT(BI245,5),Final_modified_Intermediate[Burmese_Consonants],0)),LEFT(BI245,5),
IF(ISNUMBER(MATCH(LEFT(BI245,4),Final_modified_Intermediate[Burmese_Consonants],0)),LEFT(BI245,4),
IF(ISNUMBER(MATCH(LEFT(BI245,3),Final_modified_Intermediate[Burmese_Consonants],0)),LEFT(BI245,3),
IF(ISNUMBER(MATCH(LEFT(BI245,2),Final_modified_Intermediate[Burmese_Consonants],0)),LEFT(BI245,2),
IF(ISNUMBER(MATCH(LEFT(BI245,1),Final_modified_Intermediate[Burmese_Consonants],0)),LEFT(BI245,1),
IF(ISNUMBER(MATCH(LEFT(BI245,7),Final_Intermediate[Burmese_Consonants],0)),LEFT(BI245,7),
IF(ISNUMBER(MATCH(LEFT(BI245,6),Final_Intermediate[Burmese_Consonants],0)),LEFT(BI245,6),
IF(ISNUMBER(MATCH(LEFT(BI245,5),Final_Intermediate[Burmese_Consonants],0)),LEFT(BI245,5),
IF(ISNUMBER(MATCH(LEFT(BI245,4),Final_Intermediate[Burmese_Consonants],0)),LEFT(BI245,4),
IF(ISNUMBER(MATCH(LEFT(BI245,3),Final_Intermediate[Burmese_Consonants],0)),LEFT(BI245,3),
IF(ISNUMBER(MATCH(LEFT(BI245,2),Final_Intermediate[Burmese_Consonants],0)),LEFT(BI245,2),
IF(ISNUMBER(MATCH(LEFT(BI245,1),Final_Intermediate[Burmese_Consonants],0)),LEFT(BI245,1),
"")))))))))))))))</f>
        <v>#VALUE!</v>
      </c>
      <c r="AL245" t="e">
        <f>IF(AND(OR(BJ245="။",BJ245="၊"),LEN(BJ245)=1),BJ245,
IF(ISNUMBER(MATCH(LEFT(BJ245,7),Final_modified_Intermediate[Burmese_Consonants],0)),LEFT(BJ245,7),
IF(ISNUMBER(MATCH(LEFT(BJ245,6),Final_modified_Intermediate[Burmese_Consonants],0)),LEFT(BJ245,6),
IF(ISNUMBER(MATCH(LEFT(BJ245,5),Final_modified_Intermediate[Burmese_Consonants],0)),LEFT(BJ245,5),
IF(ISNUMBER(MATCH(LEFT(BJ245,4),Final_modified_Intermediate[Burmese_Consonants],0)),LEFT(BJ245,4),
IF(ISNUMBER(MATCH(LEFT(BJ245,3),Final_modified_Intermediate[Burmese_Consonants],0)),LEFT(BJ245,3),
IF(ISNUMBER(MATCH(LEFT(BJ245,2),Final_modified_Intermediate[Burmese_Consonants],0)),LEFT(BJ245,2),
IF(ISNUMBER(MATCH(LEFT(BJ245,1),Final_modified_Intermediate[Burmese_Consonants],0)),LEFT(BJ245,1),
IF(ISNUMBER(MATCH(LEFT(BJ245,7),Final_Intermediate[Burmese_Consonants],0)),LEFT(BJ245,7),
IF(ISNUMBER(MATCH(LEFT(BJ245,6),Final_Intermediate[Burmese_Consonants],0)),LEFT(BJ245,6),
IF(ISNUMBER(MATCH(LEFT(BJ245,5),Final_Intermediate[Burmese_Consonants],0)),LEFT(BJ245,5),
IF(ISNUMBER(MATCH(LEFT(BJ245,4),Final_Intermediate[Burmese_Consonants],0)),LEFT(BJ245,4),
IF(ISNUMBER(MATCH(LEFT(BJ245,3),Final_Intermediate[Burmese_Consonants],0)),LEFT(BJ245,3),
IF(ISNUMBER(MATCH(LEFT(BJ245,2),Final_Intermediate[Burmese_Consonants],0)),LEFT(BJ245,2),
IF(ISNUMBER(MATCH(LEFT(BJ245,1),Final_Intermediate[Burmese_Consonants],0)),LEFT(BJ245,1),
"")))))))))))))))</f>
        <v>#VALUE!</v>
      </c>
      <c r="AN245" t="e">
        <f>Compiler_Burmese[[#This Row],[Sr. No.]]</f>
        <v>#REF!</v>
      </c>
      <c r="AO24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5" t="e">
        <f>[2]!Vocabulary_Burmese[[#This Row],[Sr. No.]]</f>
        <v>#REF!</v>
      </c>
      <c r="BA245" t="e">
        <f>IF(Raw_data_N2_Kanji[[#This Row],[Categorie]]&lt;&gt;"","",
IF(ISNUMBER(MATCH(V,Special_list[Burmese word],0)),"",
SUBSTITUTE(Raw_data_N2_Kanji[[#This Row],[Raw]]," ","")))</f>
        <v>#VALUE!</v>
      </c>
      <c r="BB245" t="e">
        <f>RIGHT(Segregate18[[#This Row],[UPGRADE]],LEN(Segregate18[[#This Row],[UPGRADE]])-LEN(Compiler_Burmese[[#This Row],[1]]))</f>
        <v>#VALUE!</v>
      </c>
      <c r="BC245" t="e">
        <f>RIGHT(Segregate18[[#This Row],[11]],LEN(Segregate18[[#This Row],[11]])-LEN(Compiler_Burmese[[#This Row],[2]]))</f>
        <v>#VALUE!</v>
      </c>
      <c r="BD245" t="e">
        <f>RIGHT(Segregate18[[#This Row],[21]],LEN(Segregate18[[#This Row],[21]])-LEN(Compiler_Burmese[[#This Row],[3]]))</f>
        <v>#VALUE!</v>
      </c>
      <c r="BE245" t="e">
        <f>RIGHT(Segregate18[[#This Row],[31]],LEN(Segregate18[[#This Row],[31]])-LEN(Compiler_Burmese[[#This Row],[4]]))</f>
        <v>#VALUE!</v>
      </c>
      <c r="BF245" t="e">
        <f>RIGHT(Segregate18[[#This Row],[41]],LEN(Segregate18[[#This Row],[41]])-LEN(Compiler_Burmese[[#This Row],[5]]))</f>
        <v>#VALUE!</v>
      </c>
      <c r="BG245" t="e">
        <f>RIGHT(Segregate18[[#This Row],[51]],LEN(Segregate18[[#This Row],[51]])-LEN(Compiler_Burmese[[#This Row],[6]]))</f>
        <v>#VALUE!</v>
      </c>
      <c r="BH245" t="e">
        <f>RIGHT(Segregate18[[#This Row],[61]],LEN(Segregate18[[#This Row],[61]])-LEN(Compiler_Burmese[[#This Row],[7]]))</f>
        <v>#VALUE!</v>
      </c>
      <c r="BI245" t="e">
        <f>RIGHT(Segregate18[[#This Row],[71]],LEN(Segregate18[[#This Row],[71]])-LEN(Compiler_Burmese[[#This Row],[8]]))</f>
        <v>#VALUE!</v>
      </c>
      <c r="BJ245" t="e">
        <f>RIGHT(Segregate18[[#This Row],[81]],LEN(Segregate18[[#This Row],[81]])-LEN(Compiler_Burmese[[#This Row],[9]]))</f>
        <v>#VALUE!</v>
      </c>
    </row>
    <row r="246" spans="25:62" ht="15" customHeight="1" x14ac:dyDescent="0.3">
      <c r="Y246" t="e">
        <f>Segregate18[[#This Row],[Sr. No.]]</f>
        <v>#REF!</v>
      </c>
      <c r="Z246" t="e">
        <f>IF(AND(OR(BA246="။",BA246="၊"),LEN(BA246)=1),BA246,
IF(ISNUMBER(MATCH(LEFT(BA246,7),Final_modified_Intermediate[Burmese_Consonants],0)),LEFT(BA246,7),
IF(ISNUMBER(MATCH(LEFT(BA246,6),Final_modified_Intermediate[Burmese_Consonants],0)),LEFT(BA246,6),
IF(ISNUMBER(MATCH(LEFT(BA246,5),Final_modified_Intermediate[Burmese_Consonants],0)),LEFT(BA246,5),
IF(ISNUMBER(MATCH(LEFT(BA246,4),Final_modified_Intermediate[Burmese_Consonants],0)),LEFT(BA246,4),
IF(ISNUMBER(MATCH(LEFT(BA246,3),Final_modified_Intermediate[Burmese_Consonants],0)),LEFT(BA246,3),
IF(ISNUMBER(MATCH(LEFT(BA246,2),Final_modified_Intermediate[Burmese_Consonants],0)),LEFT(BA246,2),
IF(ISNUMBER(MATCH(LEFT(BA246,1),Final_modified_Intermediate[Burmese_Consonants],0)),LEFT(BA246,1),
IF(ISNUMBER(MATCH(LEFT(BA246,7),Final_Intermediate[Burmese_Consonants],0)),LEFT(BA246,7),
IF(ISNUMBER(MATCH(LEFT(BA246,6),Final_Intermediate[Burmese_Consonants],0)),LEFT(BA246,6),
IF(ISNUMBER(MATCH(LEFT(BA246,5),Final_Intermediate[Burmese_Consonants],0)),LEFT(BA246,5),
IF(ISNUMBER(MATCH(LEFT(BA246,4),Final_Intermediate[Burmese_Consonants],0)),LEFT(BA246,4),
IF(ISNUMBER(MATCH(LEFT(BA246,3),Final_Intermediate[Burmese_Consonants],0)),LEFT(BA246,3),
IF(ISNUMBER(MATCH(LEFT(BA246,2),Final_Intermediate[Burmese_Consonants],0)),LEFT(BA246,2),
IF(ISNUMBER(MATCH(LEFT(BA246,1),Final_Intermediate[Burmese_Consonants],0)),LEFT(BA246,1),
"")))))))))))))))</f>
        <v>#VALUE!</v>
      </c>
      <c r="AA24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6" t="e">
        <f>IF(AND(OR(BB246="။",BB246="၊"),LEN(BB246)=1),BB246,
IF(ISNUMBER(MATCH(LEFT(BB246,7),Final_modified_Intermediate[Burmese_Consonants],0)),LEFT(BB246,7),
IF(ISNUMBER(MATCH(LEFT(BB246,6),Final_modified_Intermediate[Burmese_Consonants],0)),LEFT(BB246,6),
IF(ISNUMBER(MATCH(LEFT(BB246,5),Final_modified_Intermediate[Burmese_Consonants],0)),LEFT(BB246,5),
IF(ISNUMBER(MATCH(LEFT(BB246,4),Final_modified_Intermediate[Burmese_Consonants],0)),LEFT(BB246,4),
IF(ISNUMBER(MATCH(LEFT(BB246,3),Final_modified_Intermediate[Burmese_Consonants],0)),LEFT(BB246,3),
IF(ISNUMBER(MATCH(LEFT(BB246,2),Final_modified_Intermediate[Burmese_Consonants],0)),LEFT(BB246,2),
IF(ISNUMBER(MATCH(LEFT(BB246,1),Final_modified_Intermediate[Burmese_Consonants],0)),LEFT(BB246,1),
IF(ISNUMBER(MATCH(LEFT(BB246,7),Final_Intermediate[Burmese_Consonants],0)),LEFT(BB246,7),
IF(ISNUMBER(MATCH(LEFT(BB246,6),Final_Intermediate[Burmese_Consonants],0)),LEFT(BB246,6),
IF(ISNUMBER(MATCH(LEFT(BB246,5),Final_Intermediate[Burmese_Consonants],0)),LEFT(BB246,5),
IF(ISNUMBER(MATCH(LEFT(BB246,4),Final_Intermediate[Burmese_Consonants],0)),LEFT(BB246,4),
IF(ISNUMBER(MATCH(LEFT(BB246,3),Final_Intermediate[Burmese_Consonants],0)),LEFT(BB246,3),
IF(ISNUMBER(MATCH(LEFT(BB246,2),Final_Intermediate[Burmese_Consonants],0)),LEFT(BB246,2),
IF(ISNUMBER(MATCH(LEFT(BB246,1),Final_Intermediate[Burmese_Consonants],0)),LEFT(BB246,1),
"")))))))))))))))</f>
        <v>#VALUE!</v>
      </c>
      <c r="AC24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6" t="e">
        <f>IF(AND(OR(BC246="။",BC246="၊"),LEN(BC246)=1),BC246,
IF(ISNUMBER(MATCH(LEFT(BC246,7),Final_modified_Intermediate[Burmese_Consonants],0)),LEFT(BC246,7),
IF(ISNUMBER(MATCH(LEFT(BC246,6),Final_modified_Intermediate[Burmese_Consonants],0)),LEFT(BC246,6),
IF(ISNUMBER(MATCH(LEFT(BC246,5),Final_modified_Intermediate[Burmese_Consonants],0)),LEFT(BC246,5),
IF(ISNUMBER(MATCH(LEFT(BC246,4),Final_modified_Intermediate[Burmese_Consonants],0)),LEFT(BC246,4),
IF(ISNUMBER(MATCH(LEFT(BC246,3),Final_modified_Intermediate[Burmese_Consonants],0)),LEFT(BC246,3),
IF(ISNUMBER(MATCH(LEFT(BC246,2),Final_modified_Intermediate[Burmese_Consonants],0)),LEFT(BC246,2),
IF(ISNUMBER(MATCH(LEFT(BC246,1),Final_modified_Intermediate[Burmese_Consonants],0)),LEFT(BC246,1),
IF(ISNUMBER(MATCH(LEFT(BC246,7),Final_Intermediate[Burmese_Consonants],0)),LEFT(BC246,7),
IF(ISNUMBER(MATCH(LEFT(BC246,6),Final_Intermediate[Burmese_Consonants],0)),LEFT(BC246,6),
IF(ISNUMBER(MATCH(LEFT(BC246,5),Final_Intermediate[Burmese_Consonants],0)),LEFT(BC246,5),
IF(ISNUMBER(MATCH(LEFT(BC246,4),Final_Intermediate[Burmese_Consonants],0)),LEFT(BC246,4),
IF(ISNUMBER(MATCH(LEFT(BC246,3),Final_Intermediate[Burmese_Consonants],0)),LEFT(BC246,3),
IF(ISNUMBER(MATCH(LEFT(BC246,2),Final_Intermediate[Burmese_Consonants],0)),LEFT(BC246,2),
IF(ISNUMBER(MATCH(LEFT(BC246,1),Final_Intermediate[Burmese_Consonants],0)),LEFT(BC246,1),
"")))))))))))))))</f>
        <v>#VALUE!</v>
      </c>
      <c r="AE24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6" t="e">
        <f>IF(AND(OR(BD246="။",BD246="၊"),LEN(BD246)=1),BD246,
IF(ISNUMBER(MATCH(LEFT(BD246,7),Final_modified_Intermediate[Burmese_Consonants],0)),LEFT(BD246,7),
IF(ISNUMBER(MATCH(LEFT(BD246,6),Final_modified_Intermediate[Burmese_Consonants],0)),LEFT(BD246,6),
IF(ISNUMBER(MATCH(LEFT(BD246,5),Final_modified_Intermediate[Burmese_Consonants],0)),LEFT(BD246,5),
IF(ISNUMBER(MATCH(LEFT(BD246,4),Final_modified_Intermediate[Burmese_Consonants],0)),LEFT(BD246,4),
IF(ISNUMBER(MATCH(LEFT(BD246,3),Final_modified_Intermediate[Burmese_Consonants],0)),LEFT(BD246,3),
IF(ISNUMBER(MATCH(LEFT(BD246,2),Final_modified_Intermediate[Burmese_Consonants],0)),LEFT(BD246,2),
IF(ISNUMBER(MATCH(LEFT(BD246,1),Final_modified_Intermediate[Burmese_Consonants],0)),LEFT(BD246,1),
IF(ISNUMBER(MATCH(LEFT(BD246,7),Final_Intermediate[Burmese_Consonants],0)),LEFT(BD246,7),
IF(ISNUMBER(MATCH(LEFT(BD246,6),Final_Intermediate[Burmese_Consonants],0)),LEFT(BD246,6),
IF(ISNUMBER(MATCH(LEFT(BD246,5),Final_Intermediate[Burmese_Consonants],0)),LEFT(BD246,5),
IF(ISNUMBER(MATCH(LEFT(BD246,4),Final_Intermediate[Burmese_Consonants],0)),LEFT(BD246,4),
IF(ISNUMBER(MATCH(LEFT(BD246,3),Final_Intermediate[Burmese_Consonants],0)),LEFT(BD246,3),
IF(ISNUMBER(MATCH(LEFT(BD246,2),Final_Intermediate[Burmese_Consonants],0)),LEFT(BD246,2),
IF(ISNUMBER(MATCH(LEFT(BD246,1),Final_Intermediate[Burmese_Consonants],0)),LEFT(BD246,1),
"")))))))))))))))</f>
        <v>#VALUE!</v>
      </c>
      <c r="AG246" t="e">
        <f>IF(AND(OR(BE246="။",BE246="၊"),LEN(BE246)=1),BE246,
IF(ISNUMBER(MATCH(LEFT(BE246,7),Final_modified_Intermediate[Burmese_Consonants],0)),LEFT(BE246,7),
IF(ISNUMBER(MATCH(LEFT(BE246,6),Final_modified_Intermediate[Burmese_Consonants],0)),LEFT(BE246,6),
IF(ISNUMBER(MATCH(LEFT(BE246,5),Final_modified_Intermediate[Burmese_Consonants],0)),LEFT(BE246,5),
IF(ISNUMBER(MATCH(LEFT(BE246,4),Final_modified_Intermediate[Burmese_Consonants],0)),LEFT(BE246,4),
IF(ISNUMBER(MATCH(LEFT(BE246,3),Final_modified_Intermediate[Burmese_Consonants],0)),LEFT(BE246,3),
IF(ISNUMBER(MATCH(LEFT(BE246,2),Final_modified_Intermediate[Burmese_Consonants],0)),LEFT(BE246,2),
IF(ISNUMBER(MATCH(LEFT(BE246,1),Final_modified_Intermediate[Burmese_Consonants],0)),LEFT(BE246,1),
IF(ISNUMBER(MATCH(LEFT(BE246,7),Final_Intermediate[Burmese_Consonants],0)),LEFT(BE246,7),
IF(ISNUMBER(MATCH(LEFT(BE246,6),Final_Intermediate[Burmese_Consonants],0)),LEFT(BE246,6),
IF(ISNUMBER(MATCH(LEFT(BE246,5),Final_Intermediate[Burmese_Consonants],0)),LEFT(BE246,5),
IF(ISNUMBER(MATCH(LEFT(BE246,4),Final_Intermediate[Burmese_Consonants],0)),LEFT(BE246,4),
IF(ISNUMBER(MATCH(LEFT(BE246,3),Final_Intermediate[Burmese_Consonants],0)),LEFT(BE246,3),
IF(ISNUMBER(MATCH(LEFT(BE246,2),Final_Intermediate[Burmese_Consonants],0)),LEFT(BE246,2),
IF(ISNUMBER(MATCH(LEFT(BE246,1),Final_Intermediate[Burmese_Consonants],0)),LEFT(BE246,1),
"")))))))))))))))</f>
        <v>#VALUE!</v>
      </c>
      <c r="AH246" t="e">
        <f>IF(AND(OR(BF246="။",BF246="၊"),LEN(BF246)=1),BF246,
IF(ISNUMBER(MATCH(LEFT(BF246,7),Final_modified_Intermediate[Burmese_Consonants],0)),LEFT(BF246,7),
IF(ISNUMBER(MATCH(LEFT(BF246,6),Final_modified_Intermediate[Burmese_Consonants],0)),LEFT(BF246,6),
IF(ISNUMBER(MATCH(LEFT(BF246,5),Final_modified_Intermediate[Burmese_Consonants],0)),LEFT(BF246,5),
IF(ISNUMBER(MATCH(LEFT(BF246,4),Final_modified_Intermediate[Burmese_Consonants],0)),LEFT(BF246,4),
IF(ISNUMBER(MATCH(LEFT(BF246,3),Final_modified_Intermediate[Burmese_Consonants],0)),LEFT(BF246,3),
IF(ISNUMBER(MATCH(LEFT(BF246,2),Final_modified_Intermediate[Burmese_Consonants],0)),LEFT(BF246,2),
IF(ISNUMBER(MATCH(LEFT(BF246,1),Final_modified_Intermediate[Burmese_Consonants],0)),LEFT(BF246,1),
IF(ISNUMBER(MATCH(LEFT(BF246,7),Final_Intermediate[Burmese_Consonants],0)),LEFT(BF246,7),
IF(ISNUMBER(MATCH(LEFT(BF246,6),Final_Intermediate[Burmese_Consonants],0)),LEFT(BF246,6),
IF(ISNUMBER(MATCH(LEFT(BF246,5),Final_Intermediate[Burmese_Consonants],0)),LEFT(BF246,5),
IF(ISNUMBER(MATCH(LEFT(BF246,4),Final_Intermediate[Burmese_Consonants],0)),LEFT(BF246,4),
IF(ISNUMBER(MATCH(LEFT(BF246,3),Final_Intermediate[Burmese_Consonants],0)),LEFT(BF246,3),
IF(ISNUMBER(MATCH(LEFT(BF246,2),Final_Intermediate[Burmese_Consonants],0)),LEFT(BF246,2),
IF(ISNUMBER(MATCH(LEFT(BF246,1),Final_Intermediate[Burmese_Consonants],0)),LEFT(BF246,1),
"")))))))))))))))</f>
        <v>#VALUE!</v>
      </c>
      <c r="AI246" t="e">
        <f>IF(AND(OR(BG246="။",BG246="၊"),LEN(BG246)=1),BG246,
IF(ISNUMBER(MATCH(LEFT(BG246,7),Final_modified_Intermediate[Burmese_Consonants],0)),LEFT(BG246,7),
IF(ISNUMBER(MATCH(LEFT(BG246,6),Final_modified_Intermediate[Burmese_Consonants],0)),LEFT(BG246,6),
IF(ISNUMBER(MATCH(LEFT(BG246,5),Final_modified_Intermediate[Burmese_Consonants],0)),LEFT(BG246,5),
IF(ISNUMBER(MATCH(LEFT(BG246,4),Final_modified_Intermediate[Burmese_Consonants],0)),LEFT(BG246,4),
IF(ISNUMBER(MATCH(LEFT(BG246,3),Final_modified_Intermediate[Burmese_Consonants],0)),LEFT(BG246,3),
IF(ISNUMBER(MATCH(LEFT(BG246,2),Final_modified_Intermediate[Burmese_Consonants],0)),LEFT(BG246,2),
IF(ISNUMBER(MATCH(LEFT(BG246,1),Final_modified_Intermediate[Burmese_Consonants],0)),LEFT(BG246,1),
IF(ISNUMBER(MATCH(LEFT(BG246,7),Final_Intermediate[Burmese_Consonants],0)),LEFT(BG246,7),
IF(ISNUMBER(MATCH(LEFT(BG246,6),Final_Intermediate[Burmese_Consonants],0)),LEFT(BG246,6),
IF(ISNUMBER(MATCH(LEFT(BG246,5),Final_Intermediate[Burmese_Consonants],0)),LEFT(BG246,5),
IF(ISNUMBER(MATCH(LEFT(BG246,4),Final_Intermediate[Burmese_Consonants],0)),LEFT(BG246,4),
IF(ISNUMBER(MATCH(LEFT(BG246,3),Final_Intermediate[Burmese_Consonants],0)),LEFT(BG246,3),
IF(ISNUMBER(MATCH(LEFT(BG246,2),Final_Intermediate[Burmese_Consonants],0)),LEFT(BG246,2),
IF(ISNUMBER(MATCH(LEFT(BG246,1),Final_Intermediate[Burmese_Consonants],0)),LEFT(BG246,1),
"")))))))))))))))</f>
        <v>#VALUE!</v>
      </c>
      <c r="AJ246" t="e">
        <f>IF(AND(OR(BH246="။",BH246="၊"),LEN(BH246)=1),BH246,
IF(ISNUMBER(MATCH(LEFT(BH246,7),Final_modified_Intermediate[Burmese_Consonants],0)),LEFT(BH246,7),
IF(ISNUMBER(MATCH(LEFT(BH246,6),Final_modified_Intermediate[Burmese_Consonants],0)),LEFT(BH246,6),
IF(ISNUMBER(MATCH(LEFT(BH246,5),Final_modified_Intermediate[Burmese_Consonants],0)),LEFT(BH246,5),
IF(ISNUMBER(MATCH(LEFT(BH246,4),Final_modified_Intermediate[Burmese_Consonants],0)),LEFT(BH246,4),
IF(ISNUMBER(MATCH(LEFT(BH246,3),Final_modified_Intermediate[Burmese_Consonants],0)),LEFT(BH246,3),
IF(ISNUMBER(MATCH(LEFT(BH246,2),Final_modified_Intermediate[Burmese_Consonants],0)),LEFT(BH246,2),
IF(ISNUMBER(MATCH(LEFT(BH246,1),Final_modified_Intermediate[Burmese_Consonants],0)),LEFT(BH246,1),
IF(ISNUMBER(MATCH(LEFT(BH246,7),Final_Intermediate[Burmese_Consonants],0)),LEFT(BH246,7),
IF(ISNUMBER(MATCH(LEFT(BH246,6),Final_Intermediate[Burmese_Consonants],0)),LEFT(BH246,6),
IF(ISNUMBER(MATCH(LEFT(BH246,5),Final_Intermediate[Burmese_Consonants],0)),LEFT(BH246,5),
IF(ISNUMBER(MATCH(LEFT(BH246,4),Final_Intermediate[Burmese_Consonants],0)),LEFT(BH246,4),
IF(ISNUMBER(MATCH(LEFT(BH246,3),Final_Intermediate[Burmese_Consonants],0)),LEFT(BH246,3),
IF(ISNUMBER(MATCH(LEFT(BH246,2),Final_Intermediate[Burmese_Consonants],0)),LEFT(BH246,2),
IF(ISNUMBER(MATCH(LEFT(BH246,1),Final_Intermediate[Burmese_Consonants],0)),LEFT(BH246,1),
"")))))))))))))))</f>
        <v>#VALUE!</v>
      </c>
      <c r="AK246" t="e">
        <f>IF(AND(OR(BI246="။",BI246="၊"),LEN(BI246)=1),BI246,
IF(ISNUMBER(MATCH(LEFT(BI246,7),Final_modified_Intermediate[Burmese_Consonants],0)),LEFT(BI246,7),
IF(ISNUMBER(MATCH(LEFT(BI246,6),Final_modified_Intermediate[Burmese_Consonants],0)),LEFT(BI246,6),
IF(ISNUMBER(MATCH(LEFT(BI246,5),Final_modified_Intermediate[Burmese_Consonants],0)),LEFT(BI246,5),
IF(ISNUMBER(MATCH(LEFT(BI246,4),Final_modified_Intermediate[Burmese_Consonants],0)),LEFT(BI246,4),
IF(ISNUMBER(MATCH(LEFT(BI246,3),Final_modified_Intermediate[Burmese_Consonants],0)),LEFT(BI246,3),
IF(ISNUMBER(MATCH(LEFT(BI246,2),Final_modified_Intermediate[Burmese_Consonants],0)),LEFT(BI246,2),
IF(ISNUMBER(MATCH(LEFT(BI246,1),Final_modified_Intermediate[Burmese_Consonants],0)),LEFT(BI246,1),
IF(ISNUMBER(MATCH(LEFT(BI246,7),Final_Intermediate[Burmese_Consonants],0)),LEFT(BI246,7),
IF(ISNUMBER(MATCH(LEFT(BI246,6),Final_Intermediate[Burmese_Consonants],0)),LEFT(BI246,6),
IF(ISNUMBER(MATCH(LEFT(BI246,5),Final_Intermediate[Burmese_Consonants],0)),LEFT(BI246,5),
IF(ISNUMBER(MATCH(LEFT(BI246,4),Final_Intermediate[Burmese_Consonants],0)),LEFT(BI246,4),
IF(ISNUMBER(MATCH(LEFT(BI246,3),Final_Intermediate[Burmese_Consonants],0)),LEFT(BI246,3),
IF(ISNUMBER(MATCH(LEFT(BI246,2),Final_Intermediate[Burmese_Consonants],0)),LEFT(BI246,2),
IF(ISNUMBER(MATCH(LEFT(BI246,1),Final_Intermediate[Burmese_Consonants],0)),LEFT(BI246,1),
"")))))))))))))))</f>
        <v>#VALUE!</v>
      </c>
      <c r="AL246" t="e">
        <f>IF(AND(OR(BJ246="။",BJ246="၊"),LEN(BJ246)=1),BJ246,
IF(ISNUMBER(MATCH(LEFT(BJ246,7),Final_modified_Intermediate[Burmese_Consonants],0)),LEFT(BJ246,7),
IF(ISNUMBER(MATCH(LEFT(BJ246,6),Final_modified_Intermediate[Burmese_Consonants],0)),LEFT(BJ246,6),
IF(ISNUMBER(MATCH(LEFT(BJ246,5),Final_modified_Intermediate[Burmese_Consonants],0)),LEFT(BJ246,5),
IF(ISNUMBER(MATCH(LEFT(BJ246,4),Final_modified_Intermediate[Burmese_Consonants],0)),LEFT(BJ246,4),
IF(ISNUMBER(MATCH(LEFT(BJ246,3),Final_modified_Intermediate[Burmese_Consonants],0)),LEFT(BJ246,3),
IF(ISNUMBER(MATCH(LEFT(BJ246,2),Final_modified_Intermediate[Burmese_Consonants],0)),LEFT(BJ246,2),
IF(ISNUMBER(MATCH(LEFT(BJ246,1),Final_modified_Intermediate[Burmese_Consonants],0)),LEFT(BJ246,1),
IF(ISNUMBER(MATCH(LEFT(BJ246,7),Final_Intermediate[Burmese_Consonants],0)),LEFT(BJ246,7),
IF(ISNUMBER(MATCH(LEFT(BJ246,6),Final_Intermediate[Burmese_Consonants],0)),LEFT(BJ246,6),
IF(ISNUMBER(MATCH(LEFT(BJ246,5),Final_Intermediate[Burmese_Consonants],0)),LEFT(BJ246,5),
IF(ISNUMBER(MATCH(LEFT(BJ246,4),Final_Intermediate[Burmese_Consonants],0)),LEFT(BJ246,4),
IF(ISNUMBER(MATCH(LEFT(BJ246,3),Final_Intermediate[Burmese_Consonants],0)),LEFT(BJ246,3),
IF(ISNUMBER(MATCH(LEFT(BJ246,2),Final_Intermediate[Burmese_Consonants],0)),LEFT(BJ246,2),
IF(ISNUMBER(MATCH(LEFT(BJ246,1),Final_Intermediate[Burmese_Consonants],0)),LEFT(BJ246,1),
"")))))))))))))))</f>
        <v>#VALUE!</v>
      </c>
      <c r="AN246" t="e">
        <f>Compiler_Burmese[[#This Row],[Sr. No.]]</f>
        <v>#REF!</v>
      </c>
      <c r="AO24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6" t="e">
        <f>[2]!Vocabulary_Burmese[[#This Row],[Sr. No.]]</f>
        <v>#REF!</v>
      </c>
      <c r="BA246" t="e">
        <f>IF(Raw_data_N2_Kanji[[#This Row],[Categorie]]&lt;&gt;"","",
IF(ISNUMBER(MATCH(V,Special_list[Burmese word],0)),"",
SUBSTITUTE(Raw_data_N2_Kanji[[#This Row],[Raw]]," ","")))</f>
        <v>#VALUE!</v>
      </c>
      <c r="BB246" t="e">
        <f>RIGHT(Segregate18[[#This Row],[UPGRADE]],LEN(Segregate18[[#This Row],[UPGRADE]])-LEN(Compiler_Burmese[[#This Row],[1]]))</f>
        <v>#VALUE!</v>
      </c>
      <c r="BC246" t="e">
        <f>RIGHT(Segregate18[[#This Row],[11]],LEN(Segregate18[[#This Row],[11]])-LEN(Compiler_Burmese[[#This Row],[2]]))</f>
        <v>#VALUE!</v>
      </c>
      <c r="BD246" t="e">
        <f>RIGHT(Segregate18[[#This Row],[21]],LEN(Segregate18[[#This Row],[21]])-LEN(Compiler_Burmese[[#This Row],[3]]))</f>
        <v>#VALUE!</v>
      </c>
      <c r="BE246" t="e">
        <f>RIGHT(Segregate18[[#This Row],[31]],LEN(Segregate18[[#This Row],[31]])-LEN(Compiler_Burmese[[#This Row],[4]]))</f>
        <v>#VALUE!</v>
      </c>
      <c r="BF246" t="e">
        <f>RIGHT(Segregate18[[#This Row],[41]],LEN(Segregate18[[#This Row],[41]])-LEN(Compiler_Burmese[[#This Row],[5]]))</f>
        <v>#VALUE!</v>
      </c>
      <c r="BG246" t="e">
        <f>RIGHT(Segregate18[[#This Row],[51]],LEN(Segregate18[[#This Row],[51]])-LEN(Compiler_Burmese[[#This Row],[6]]))</f>
        <v>#VALUE!</v>
      </c>
      <c r="BH246" t="e">
        <f>RIGHT(Segregate18[[#This Row],[61]],LEN(Segregate18[[#This Row],[61]])-LEN(Compiler_Burmese[[#This Row],[7]]))</f>
        <v>#VALUE!</v>
      </c>
      <c r="BI246" t="e">
        <f>RIGHT(Segregate18[[#This Row],[71]],LEN(Segregate18[[#This Row],[71]])-LEN(Compiler_Burmese[[#This Row],[8]]))</f>
        <v>#VALUE!</v>
      </c>
      <c r="BJ246" t="e">
        <f>RIGHT(Segregate18[[#This Row],[81]],LEN(Segregate18[[#This Row],[81]])-LEN(Compiler_Burmese[[#This Row],[9]]))</f>
        <v>#VALUE!</v>
      </c>
    </row>
    <row r="247" spans="25:62" ht="15" customHeight="1" x14ac:dyDescent="0.3">
      <c r="Y247" t="e">
        <f>Segregate18[[#This Row],[Sr. No.]]</f>
        <v>#REF!</v>
      </c>
      <c r="Z247" t="e">
        <f>IF(AND(OR(BA247="။",BA247="၊"),LEN(BA247)=1),BA247,
IF(ISNUMBER(MATCH(LEFT(BA247,7),Final_modified_Intermediate[Burmese_Consonants],0)),LEFT(BA247,7),
IF(ISNUMBER(MATCH(LEFT(BA247,6),Final_modified_Intermediate[Burmese_Consonants],0)),LEFT(BA247,6),
IF(ISNUMBER(MATCH(LEFT(BA247,5),Final_modified_Intermediate[Burmese_Consonants],0)),LEFT(BA247,5),
IF(ISNUMBER(MATCH(LEFT(BA247,4),Final_modified_Intermediate[Burmese_Consonants],0)),LEFT(BA247,4),
IF(ISNUMBER(MATCH(LEFT(BA247,3),Final_modified_Intermediate[Burmese_Consonants],0)),LEFT(BA247,3),
IF(ISNUMBER(MATCH(LEFT(BA247,2),Final_modified_Intermediate[Burmese_Consonants],0)),LEFT(BA247,2),
IF(ISNUMBER(MATCH(LEFT(BA247,1),Final_modified_Intermediate[Burmese_Consonants],0)),LEFT(BA247,1),
IF(ISNUMBER(MATCH(LEFT(BA247,7),Final_Intermediate[Burmese_Consonants],0)),LEFT(BA247,7),
IF(ISNUMBER(MATCH(LEFT(BA247,6),Final_Intermediate[Burmese_Consonants],0)),LEFT(BA247,6),
IF(ISNUMBER(MATCH(LEFT(BA247,5),Final_Intermediate[Burmese_Consonants],0)),LEFT(BA247,5),
IF(ISNUMBER(MATCH(LEFT(BA247,4),Final_Intermediate[Burmese_Consonants],0)),LEFT(BA247,4),
IF(ISNUMBER(MATCH(LEFT(BA247,3),Final_Intermediate[Burmese_Consonants],0)),LEFT(BA247,3),
IF(ISNUMBER(MATCH(LEFT(BA247,2),Final_Intermediate[Burmese_Consonants],0)),LEFT(BA247,2),
IF(ISNUMBER(MATCH(LEFT(BA247,1),Final_Intermediate[Burmese_Consonants],0)),LEFT(BA247,1),
"")))))))))))))))</f>
        <v>#VALUE!</v>
      </c>
      <c r="AA24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7" t="e">
        <f>IF(AND(OR(BB247="။",BB247="၊"),LEN(BB247)=1),BB247,
IF(ISNUMBER(MATCH(LEFT(BB247,7),Final_modified_Intermediate[Burmese_Consonants],0)),LEFT(BB247,7),
IF(ISNUMBER(MATCH(LEFT(BB247,6),Final_modified_Intermediate[Burmese_Consonants],0)),LEFT(BB247,6),
IF(ISNUMBER(MATCH(LEFT(BB247,5),Final_modified_Intermediate[Burmese_Consonants],0)),LEFT(BB247,5),
IF(ISNUMBER(MATCH(LEFT(BB247,4),Final_modified_Intermediate[Burmese_Consonants],0)),LEFT(BB247,4),
IF(ISNUMBER(MATCH(LEFT(BB247,3),Final_modified_Intermediate[Burmese_Consonants],0)),LEFT(BB247,3),
IF(ISNUMBER(MATCH(LEFT(BB247,2),Final_modified_Intermediate[Burmese_Consonants],0)),LEFT(BB247,2),
IF(ISNUMBER(MATCH(LEFT(BB247,1),Final_modified_Intermediate[Burmese_Consonants],0)),LEFT(BB247,1),
IF(ISNUMBER(MATCH(LEFT(BB247,7),Final_Intermediate[Burmese_Consonants],0)),LEFT(BB247,7),
IF(ISNUMBER(MATCH(LEFT(BB247,6),Final_Intermediate[Burmese_Consonants],0)),LEFT(BB247,6),
IF(ISNUMBER(MATCH(LEFT(BB247,5),Final_Intermediate[Burmese_Consonants],0)),LEFT(BB247,5),
IF(ISNUMBER(MATCH(LEFT(BB247,4),Final_Intermediate[Burmese_Consonants],0)),LEFT(BB247,4),
IF(ISNUMBER(MATCH(LEFT(BB247,3),Final_Intermediate[Burmese_Consonants],0)),LEFT(BB247,3),
IF(ISNUMBER(MATCH(LEFT(BB247,2),Final_Intermediate[Burmese_Consonants],0)),LEFT(BB247,2),
IF(ISNUMBER(MATCH(LEFT(BB247,1),Final_Intermediate[Burmese_Consonants],0)),LEFT(BB247,1),
"")))))))))))))))</f>
        <v>#VALUE!</v>
      </c>
      <c r="AC24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7" t="e">
        <f>IF(AND(OR(BC247="။",BC247="၊"),LEN(BC247)=1),BC247,
IF(ISNUMBER(MATCH(LEFT(BC247,7),Final_modified_Intermediate[Burmese_Consonants],0)),LEFT(BC247,7),
IF(ISNUMBER(MATCH(LEFT(BC247,6),Final_modified_Intermediate[Burmese_Consonants],0)),LEFT(BC247,6),
IF(ISNUMBER(MATCH(LEFT(BC247,5),Final_modified_Intermediate[Burmese_Consonants],0)),LEFT(BC247,5),
IF(ISNUMBER(MATCH(LEFT(BC247,4),Final_modified_Intermediate[Burmese_Consonants],0)),LEFT(BC247,4),
IF(ISNUMBER(MATCH(LEFT(BC247,3),Final_modified_Intermediate[Burmese_Consonants],0)),LEFT(BC247,3),
IF(ISNUMBER(MATCH(LEFT(BC247,2),Final_modified_Intermediate[Burmese_Consonants],0)),LEFT(BC247,2),
IF(ISNUMBER(MATCH(LEFT(BC247,1),Final_modified_Intermediate[Burmese_Consonants],0)),LEFT(BC247,1),
IF(ISNUMBER(MATCH(LEFT(BC247,7),Final_Intermediate[Burmese_Consonants],0)),LEFT(BC247,7),
IF(ISNUMBER(MATCH(LEFT(BC247,6),Final_Intermediate[Burmese_Consonants],0)),LEFT(BC247,6),
IF(ISNUMBER(MATCH(LEFT(BC247,5),Final_Intermediate[Burmese_Consonants],0)),LEFT(BC247,5),
IF(ISNUMBER(MATCH(LEFT(BC247,4),Final_Intermediate[Burmese_Consonants],0)),LEFT(BC247,4),
IF(ISNUMBER(MATCH(LEFT(BC247,3),Final_Intermediate[Burmese_Consonants],0)),LEFT(BC247,3),
IF(ISNUMBER(MATCH(LEFT(BC247,2),Final_Intermediate[Burmese_Consonants],0)),LEFT(BC247,2),
IF(ISNUMBER(MATCH(LEFT(BC247,1),Final_Intermediate[Burmese_Consonants],0)),LEFT(BC247,1),
"")))))))))))))))</f>
        <v>#VALUE!</v>
      </c>
      <c r="AE24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7" t="e">
        <f>IF(AND(OR(BD247="။",BD247="၊"),LEN(BD247)=1),BD247,
IF(ISNUMBER(MATCH(LEFT(BD247,7),Final_modified_Intermediate[Burmese_Consonants],0)),LEFT(BD247,7),
IF(ISNUMBER(MATCH(LEFT(BD247,6),Final_modified_Intermediate[Burmese_Consonants],0)),LEFT(BD247,6),
IF(ISNUMBER(MATCH(LEFT(BD247,5),Final_modified_Intermediate[Burmese_Consonants],0)),LEFT(BD247,5),
IF(ISNUMBER(MATCH(LEFT(BD247,4),Final_modified_Intermediate[Burmese_Consonants],0)),LEFT(BD247,4),
IF(ISNUMBER(MATCH(LEFT(BD247,3),Final_modified_Intermediate[Burmese_Consonants],0)),LEFT(BD247,3),
IF(ISNUMBER(MATCH(LEFT(BD247,2),Final_modified_Intermediate[Burmese_Consonants],0)),LEFT(BD247,2),
IF(ISNUMBER(MATCH(LEFT(BD247,1),Final_modified_Intermediate[Burmese_Consonants],0)),LEFT(BD247,1),
IF(ISNUMBER(MATCH(LEFT(BD247,7),Final_Intermediate[Burmese_Consonants],0)),LEFT(BD247,7),
IF(ISNUMBER(MATCH(LEFT(BD247,6),Final_Intermediate[Burmese_Consonants],0)),LEFT(BD247,6),
IF(ISNUMBER(MATCH(LEFT(BD247,5),Final_Intermediate[Burmese_Consonants],0)),LEFT(BD247,5),
IF(ISNUMBER(MATCH(LEFT(BD247,4),Final_Intermediate[Burmese_Consonants],0)),LEFT(BD247,4),
IF(ISNUMBER(MATCH(LEFT(BD247,3),Final_Intermediate[Burmese_Consonants],0)),LEFT(BD247,3),
IF(ISNUMBER(MATCH(LEFT(BD247,2),Final_Intermediate[Burmese_Consonants],0)),LEFT(BD247,2),
IF(ISNUMBER(MATCH(LEFT(BD247,1),Final_Intermediate[Burmese_Consonants],0)),LEFT(BD247,1),
"")))))))))))))))</f>
        <v>#VALUE!</v>
      </c>
      <c r="AG247" t="e">
        <f>IF(AND(OR(BE247="။",BE247="၊"),LEN(BE247)=1),BE247,
IF(ISNUMBER(MATCH(LEFT(BE247,7),Final_modified_Intermediate[Burmese_Consonants],0)),LEFT(BE247,7),
IF(ISNUMBER(MATCH(LEFT(BE247,6),Final_modified_Intermediate[Burmese_Consonants],0)),LEFT(BE247,6),
IF(ISNUMBER(MATCH(LEFT(BE247,5),Final_modified_Intermediate[Burmese_Consonants],0)),LEFT(BE247,5),
IF(ISNUMBER(MATCH(LEFT(BE247,4),Final_modified_Intermediate[Burmese_Consonants],0)),LEFT(BE247,4),
IF(ISNUMBER(MATCH(LEFT(BE247,3),Final_modified_Intermediate[Burmese_Consonants],0)),LEFT(BE247,3),
IF(ISNUMBER(MATCH(LEFT(BE247,2),Final_modified_Intermediate[Burmese_Consonants],0)),LEFT(BE247,2),
IF(ISNUMBER(MATCH(LEFT(BE247,1),Final_modified_Intermediate[Burmese_Consonants],0)),LEFT(BE247,1),
IF(ISNUMBER(MATCH(LEFT(BE247,7),Final_Intermediate[Burmese_Consonants],0)),LEFT(BE247,7),
IF(ISNUMBER(MATCH(LEFT(BE247,6),Final_Intermediate[Burmese_Consonants],0)),LEFT(BE247,6),
IF(ISNUMBER(MATCH(LEFT(BE247,5),Final_Intermediate[Burmese_Consonants],0)),LEFT(BE247,5),
IF(ISNUMBER(MATCH(LEFT(BE247,4),Final_Intermediate[Burmese_Consonants],0)),LEFT(BE247,4),
IF(ISNUMBER(MATCH(LEFT(BE247,3),Final_Intermediate[Burmese_Consonants],0)),LEFT(BE247,3),
IF(ISNUMBER(MATCH(LEFT(BE247,2),Final_Intermediate[Burmese_Consonants],0)),LEFT(BE247,2),
IF(ISNUMBER(MATCH(LEFT(BE247,1),Final_Intermediate[Burmese_Consonants],0)),LEFT(BE247,1),
"")))))))))))))))</f>
        <v>#VALUE!</v>
      </c>
      <c r="AH247" t="e">
        <f>IF(AND(OR(BF247="။",BF247="၊"),LEN(BF247)=1),BF247,
IF(ISNUMBER(MATCH(LEFT(BF247,7),Final_modified_Intermediate[Burmese_Consonants],0)),LEFT(BF247,7),
IF(ISNUMBER(MATCH(LEFT(BF247,6),Final_modified_Intermediate[Burmese_Consonants],0)),LEFT(BF247,6),
IF(ISNUMBER(MATCH(LEFT(BF247,5),Final_modified_Intermediate[Burmese_Consonants],0)),LEFT(BF247,5),
IF(ISNUMBER(MATCH(LEFT(BF247,4),Final_modified_Intermediate[Burmese_Consonants],0)),LEFT(BF247,4),
IF(ISNUMBER(MATCH(LEFT(BF247,3),Final_modified_Intermediate[Burmese_Consonants],0)),LEFT(BF247,3),
IF(ISNUMBER(MATCH(LEFT(BF247,2),Final_modified_Intermediate[Burmese_Consonants],0)),LEFT(BF247,2),
IF(ISNUMBER(MATCH(LEFT(BF247,1),Final_modified_Intermediate[Burmese_Consonants],0)),LEFT(BF247,1),
IF(ISNUMBER(MATCH(LEFT(BF247,7),Final_Intermediate[Burmese_Consonants],0)),LEFT(BF247,7),
IF(ISNUMBER(MATCH(LEFT(BF247,6),Final_Intermediate[Burmese_Consonants],0)),LEFT(BF247,6),
IF(ISNUMBER(MATCH(LEFT(BF247,5),Final_Intermediate[Burmese_Consonants],0)),LEFT(BF247,5),
IF(ISNUMBER(MATCH(LEFT(BF247,4),Final_Intermediate[Burmese_Consonants],0)),LEFT(BF247,4),
IF(ISNUMBER(MATCH(LEFT(BF247,3),Final_Intermediate[Burmese_Consonants],0)),LEFT(BF247,3),
IF(ISNUMBER(MATCH(LEFT(BF247,2),Final_Intermediate[Burmese_Consonants],0)),LEFT(BF247,2),
IF(ISNUMBER(MATCH(LEFT(BF247,1),Final_Intermediate[Burmese_Consonants],0)),LEFT(BF247,1),
"")))))))))))))))</f>
        <v>#VALUE!</v>
      </c>
      <c r="AI247" t="e">
        <f>IF(AND(OR(BG247="။",BG247="၊"),LEN(BG247)=1),BG247,
IF(ISNUMBER(MATCH(LEFT(BG247,7),Final_modified_Intermediate[Burmese_Consonants],0)),LEFT(BG247,7),
IF(ISNUMBER(MATCH(LEFT(BG247,6),Final_modified_Intermediate[Burmese_Consonants],0)),LEFT(BG247,6),
IF(ISNUMBER(MATCH(LEFT(BG247,5),Final_modified_Intermediate[Burmese_Consonants],0)),LEFT(BG247,5),
IF(ISNUMBER(MATCH(LEFT(BG247,4),Final_modified_Intermediate[Burmese_Consonants],0)),LEFT(BG247,4),
IF(ISNUMBER(MATCH(LEFT(BG247,3),Final_modified_Intermediate[Burmese_Consonants],0)),LEFT(BG247,3),
IF(ISNUMBER(MATCH(LEFT(BG247,2),Final_modified_Intermediate[Burmese_Consonants],0)),LEFT(BG247,2),
IF(ISNUMBER(MATCH(LEFT(BG247,1),Final_modified_Intermediate[Burmese_Consonants],0)),LEFT(BG247,1),
IF(ISNUMBER(MATCH(LEFT(BG247,7),Final_Intermediate[Burmese_Consonants],0)),LEFT(BG247,7),
IF(ISNUMBER(MATCH(LEFT(BG247,6),Final_Intermediate[Burmese_Consonants],0)),LEFT(BG247,6),
IF(ISNUMBER(MATCH(LEFT(BG247,5),Final_Intermediate[Burmese_Consonants],0)),LEFT(BG247,5),
IF(ISNUMBER(MATCH(LEFT(BG247,4),Final_Intermediate[Burmese_Consonants],0)),LEFT(BG247,4),
IF(ISNUMBER(MATCH(LEFT(BG247,3),Final_Intermediate[Burmese_Consonants],0)),LEFT(BG247,3),
IF(ISNUMBER(MATCH(LEFT(BG247,2),Final_Intermediate[Burmese_Consonants],0)),LEFT(BG247,2),
IF(ISNUMBER(MATCH(LEFT(BG247,1),Final_Intermediate[Burmese_Consonants],0)),LEFT(BG247,1),
"")))))))))))))))</f>
        <v>#VALUE!</v>
      </c>
      <c r="AJ247" t="e">
        <f>IF(AND(OR(BH247="။",BH247="၊"),LEN(BH247)=1),BH247,
IF(ISNUMBER(MATCH(LEFT(BH247,7),Final_modified_Intermediate[Burmese_Consonants],0)),LEFT(BH247,7),
IF(ISNUMBER(MATCH(LEFT(BH247,6),Final_modified_Intermediate[Burmese_Consonants],0)),LEFT(BH247,6),
IF(ISNUMBER(MATCH(LEFT(BH247,5),Final_modified_Intermediate[Burmese_Consonants],0)),LEFT(BH247,5),
IF(ISNUMBER(MATCH(LEFT(BH247,4),Final_modified_Intermediate[Burmese_Consonants],0)),LEFT(BH247,4),
IF(ISNUMBER(MATCH(LEFT(BH247,3),Final_modified_Intermediate[Burmese_Consonants],0)),LEFT(BH247,3),
IF(ISNUMBER(MATCH(LEFT(BH247,2),Final_modified_Intermediate[Burmese_Consonants],0)),LEFT(BH247,2),
IF(ISNUMBER(MATCH(LEFT(BH247,1),Final_modified_Intermediate[Burmese_Consonants],0)),LEFT(BH247,1),
IF(ISNUMBER(MATCH(LEFT(BH247,7),Final_Intermediate[Burmese_Consonants],0)),LEFT(BH247,7),
IF(ISNUMBER(MATCH(LEFT(BH247,6),Final_Intermediate[Burmese_Consonants],0)),LEFT(BH247,6),
IF(ISNUMBER(MATCH(LEFT(BH247,5),Final_Intermediate[Burmese_Consonants],0)),LEFT(BH247,5),
IF(ISNUMBER(MATCH(LEFT(BH247,4),Final_Intermediate[Burmese_Consonants],0)),LEFT(BH247,4),
IF(ISNUMBER(MATCH(LEFT(BH247,3),Final_Intermediate[Burmese_Consonants],0)),LEFT(BH247,3),
IF(ISNUMBER(MATCH(LEFT(BH247,2),Final_Intermediate[Burmese_Consonants],0)),LEFT(BH247,2),
IF(ISNUMBER(MATCH(LEFT(BH247,1),Final_Intermediate[Burmese_Consonants],0)),LEFT(BH247,1),
"")))))))))))))))</f>
        <v>#VALUE!</v>
      </c>
      <c r="AK247" t="e">
        <f>IF(AND(OR(BI247="။",BI247="၊"),LEN(BI247)=1),BI247,
IF(ISNUMBER(MATCH(LEFT(BI247,7),Final_modified_Intermediate[Burmese_Consonants],0)),LEFT(BI247,7),
IF(ISNUMBER(MATCH(LEFT(BI247,6),Final_modified_Intermediate[Burmese_Consonants],0)),LEFT(BI247,6),
IF(ISNUMBER(MATCH(LEFT(BI247,5),Final_modified_Intermediate[Burmese_Consonants],0)),LEFT(BI247,5),
IF(ISNUMBER(MATCH(LEFT(BI247,4),Final_modified_Intermediate[Burmese_Consonants],0)),LEFT(BI247,4),
IF(ISNUMBER(MATCH(LEFT(BI247,3),Final_modified_Intermediate[Burmese_Consonants],0)),LEFT(BI247,3),
IF(ISNUMBER(MATCH(LEFT(BI247,2),Final_modified_Intermediate[Burmese_Consonants],0)),LEFT(BI247,2),
IF(ISNUMBER(MATCH(LEFT(BI247,1),Final_modified_Intermediate[Burmese_Consonants],0)),LEFT(BI247,1),
IF(ISNUMBER(MATCH(LEFT(BI247,7),Final_Intermediate[Burmese_Consonants],0)),LEFT(BI247,7),
IF(ISNUMBER(MATCH(LEFT(BI247,6),Final_Intermediate[Burmese_Consonants],0)),LEFT(BI247,6),
IF(ISNUMBER(MATCH(LEFT(BI247,5),Final_Intermediate[Burmese_Consonants],0)),LEFT(BI247,5),
IF(ISNUMBER(MATCH(LEFT(BI247,4),Final_Intermediate[Burmese_Consonants],0)),LEFT(BI247,4),
IF(ISNUMBER(MATCH(LEFT(BI247,3),Final_Intermediate[Burmese_Consonants],0)),LEFT(BI247,3),
IF(ISNUMBER(MATCH(LEFT(BI247,2),Final_Intermediate[Burmese_Consonants],0)),LEFT(BI247,2),
IF(ISNUMBER(MATCH(LEFT(BI247,1),Final_Intermediate[Burmese_Consonants],0)),LEFT(BI247,1),
"")))))))))))))))</f>
        <v>#VALUE!</v>
      </c>
      <c r="AL247" t="e">
        <f>IF(AND(OR(BJ247="။",BJ247="၊"),LEN(BJ247)=1),BJ247,
IF(ISNUMBER(MATCH(LEFT(BJ247,7),Final_modified_Intermediate[Burmese_Consonants],0)),LEFT(BJ247,7),
IF(ISNUMBER(MATCH(LEFT(BJ247,6),Final_modified_Intermediate[Burmese_Consonants],0)),LEFT(BJ247,6),
IF(ISNUMBER(MATCH(LEFT(BJ247,5),Final_modified_Intermediate[Burmese_Consonants],0)),LEFT(BJ247,5),
IF(ISNUMBER(MATCH(LEFT(BJ247,4),Final_modified_Intermediate[Burmese_Consonants],0)),LEFT(BJ247,4),
IF(ISNUMBER(MATCH(LEFT(BJ247,3),Final_modified_Intermediate[Burmese_Consonants],0)),LEFT(BJ247,3),
IF(ISNUMBER(MATCH(LEFT(BJ247,2),Final_modified_Intermediate[Burmese_Consonants],0)),LEFT(BJ247,2),
IF(ISNUMBER(MATCH(LEFT(BJ247,1),Final_modified_Intermediate[Burmese_Consonants],0)),LEFT(BJ247,1),
IF(ISNUMBER(MATCH(LEFT(BJ247,7),Final_Intermediate[Burmese_Consonants],0)),LEFT(BJ247,7),
IF(ISNUMBER(MATCH(LEFT(BJ247,6),Final_Intermediate[Burmese_Consonants],0)),LEFT(BJ247,6),
IF(ISNUMBER(MATCH(LEFT(BJ247,5),Final_Intermediate[Burmese_Consonants],0)),LEFT(BJ247,5),
IF(ISNUMBER(MATCH(LEFT(BJ247,4),Final_Intermediate[Burmese_Consonants],0)),LEFT(BJ247,4),
IF(ISNUMBER(MATCH(LEFT(BJ247,3),Final_Intermediate[Burmese_Consonants],0)),LEFT(BJ247,3),
IF(ISNUMBER(MATCH(LEFT(BJ247,2),Final_Intermediate[Burmese_Consonants],0)),LEFT(BJ247,2),
IF(ISNUMBER(MATCH(LEFT(BJ247,1),Final_Intermediate[Burmese_Consonants],0)),LEFT(BJ247,1),
"")))))))))))))))</f>
        <v>#VALUE!</v>
      </c>
      <c r="AN247" t="e">
        <f>Compiler_Burmese[[#This Row],[Sr. No.]]</f>
        <v>#REF!</v>
      </c>
      <c r="AO24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7" t="e">
        <f>[2]!Vocabulary_Burmese[[#This Row],[Sr. No.]]</f>
        <v>#REF!</v>
      </c>
      <c r="BA247" t="e">
        <f>IF(Raw_data_N2_Kanji[[#This Row],[Categorie]]&lt;&gt;"","",
IF(ISNUMBER(MATCH(V,Special_list[Burmese word],0)),"",
SUBSTITUTE(Raw_data_N2_Kanji[[#This Row],[Raw]]," ","")))</f>
        <v>#VALUE!</v>
      </c>
      <c r="BB247" t="e">
        <f>RIGHT(Segregate18[[#This Row],[UPGRADE]],LEN(Segregate18[[#This Row],[UPGRADE]])-LEN(Compiler_Burmese[[#This Row],[1]]))</f>
        <v>#VALUE!</v>
      </c>
      <c r="BC247" t="e">
        <f>RIGHT(Segregate18[[#This Row],[11]],LEN(Segregate18[[#This Row],[11]])-LEN(Compiler_Burmese[[#This Row],[2]]))</f>
        <v>#VALUE!</v>
      </c>
      <c r="BD247" t="e">
        <f>RIGHT(Segregate18[[#This Row],[21]],LEN(Segregate18[[#This Row],[21]])-LEN(Compiler_Burmese[[#This Row],[3]]))</f>
        <v>#VALUE!</v>
      </c>
      <c r="BE247" t="e">
        <f>RIGHT(Segregate18[[#This Row],[31]],LEN(Segregate18[[#This Row],[31]])-LEN(Compiler_Burmese[[#This Row],[4]]))</f>
        <v>#VALUE!</v>
      </c>
      <c r="BF247" t="e">
        <f>RIGHT(Segregate18[[#This Row],[41]],LEN(Segregate18[[#This Row],[41]])-LEN(Compiler_Burmese[[#This Row],[5]]))</f>
        <v>#VALUE!</v>
      </c>
      <c r="BG247" t="e">
        <f>RIGHT(Segregate18[[#This Row],[51]],LEN(Segregate18[[#This Row],[51]])-LEN(Compiler_Burmese[[#This Row],[6]]))</f>
        <v>#VALUE!</v>
      </c>
      <c r="BH247" t="e">
        <f>RIGHT(Segregate18[[#This Row],[61]],LEN(Segregate18[[#This Row],[61]])-LEN(Compiler_Burmese[[#This Row],[7]]))</f>
        <v>#VALUE!</v>
      </c>
      <c r="BI247" t="e">
        <f>RIGHT(Segregate18[[#This Row],[71]],LEN(Segregate18[[#This Row],[71]])-LEN(Compiler_Burmese[[#This Row],[8]]))</f>
        <v>#VALUE!</v>
      </c>
      <c r="BJ247" t="e">
        <f>RIGHT(Segregate18[[#This Row],[81]],LEN(Segregate18[[#This Row],[81]])-LEN(Compiler_Burmese[[#This Row],[9]]))</f>
        <v>#VALUE!</v>
      </c>
    </row>
    <row r="248" spans="25:62" ht="15" customHeight="1" x14ac:dyDescent="0.3">
      <c r="Y248" t="e">
        <f>Segregate18[[#This Row],[Sr. No.]]</f>
        <v>#REF!</v>
      </c>
      <c r="Z248" t="e">
        <f>IF(AND(OR(BA248="။",BA248="၊"),LEN(BA248)=1),BA248,
IF(ISNUMBER(MATCH(LEFT(BA248,7),Final_modified_Intermediate[Burmese_Consonants],0)),LEFT(BA248,7),
IF(ISNUMBER(MATCH(LEFT(BA248,6),Final_modified_Intermediate[Burmese_Consonants],0)),LEFT(BA248,6),
IF(ISNUMBER(MATCH(LEFT(BA248,5),Final_modified_Intermediate[Burmese_Consonants],0)),LEFT(BA248,5),
IF(ISNUMBER(MATCH(LEFT(BA248,4),Final_modified_Intermediate[Burmese_Consonants],0)),LEFT(BA248,4),
IF(ISNUMBER(MATCH(LEFT(BA248,3),Final_modified_Intermediate[Burmese_Consonants],0)),LEFT(BA248,3),
IF(ISNUMBER(MATCH(LEFT(BA248,2),Final_modified_Intermediate[Burmese_Consonants],0)),LEFT(BA248,2),
IF(ISNUMBER(MATCH(LEFT(BA248,1),Final_modified_Intermediate[Burmese_Consonants],0)),LEFT(BA248,1),
IF(ISNUMBER(MATCH(LEFT(BA248,7),Final_Intermediate[Burmese_Consonants],0)),LEFT(BA248,7),
IF(ISNUMBER(MATCH(LEFT(BA248,6),Final_Intermediate[Burmese_Consonants],0)),LEFT(BA248,6),
IF(ISNUMBER(MATCH(LEFT(BA248,5),Final_Intermediate[Burmese_Consonants],0)),LEFT(BA248,5),
IF(ISNUMBER(MATCH(LEFT(BA248,4),Final_Intermediate[Burmese_Consonants],0)),LEFT(BA248,4),
IF(ISNUMBER(MATCH(LEFT(BA248,3),Final_Intermediate[Burmese_Consonants],0)),LEFT(BA248,3),
IF(ISNUMBER(MATCH(LEFT(BA248,2),Final_Intermediate[Burmese_Consonants],0)),LEFT(BA248,2),
IF(ISNUMBER(MATCH(LEFT(BA248,1),Final_Intermediate[Burmese_Consonants],0)),LEFT(BA248,1),
"")))))))))))))))</f>
        <v>#VALUE!</v>
      </c>
      <c r="AA24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8" t="e">
        <f>IF(AND(OR(BB248="။",BB248="၊"),LEN(BB248)=1),BB248,
IF(ISNUMBER(MATCH(LEFT(BB248,7),Final_modified_Intermediate[Burmese_Consonants],0)),LEFT(BB248,7),
IF(ISNUMBER(MATCH(LEFT(BB248,6),Final_modified_Intermediate[Burmese_Consonants],0)),LEFT(BB248,6),
IF(ISNUMBER(MATCH(LEFT(BB248,5),Final_modified_Intermediate[Burmese_Consonants],0)),LEFT(BB248,5),
IF(ISNUMBER(MATCH(LEFT(BB248,4),Final_modified_Intermediate[Burmese_Consonants],0)),LEFT(BB248,4),
IF(ISNUMBER(MATCH(LEFT(BB248,3),Final_modified_Intermediate[Burmese_Consonants],0)),LEFT(BB248,3),
IF(ISNUMBER(MATCH(LEFT(BB248,2),Final_modified_Intermediate[Burmese_Consonants],0)),LEFT(BB248,2),
IF(ISNUMBER(MATCH(LEFT(BB248,1),Final_modified_Intermediate[Burmese_Consonants],0)),LEFT(BB248,1),
IF(ISNUMBER(MATCH(LEFT(BB248,7),Final_Intermediate[Burmese_Consonants],0)),LEFT(BB248,7),
IF(ISNUMBER(MATCH(LEFT(BB248,6),Final_Intermediate[Burmese_Consonants],0)),LEFT(BB248,6),
IF(ISNUMBER(MATCH(LEFT(BB248,5),Final_Intermediate[Burmese_Consonants],0)),LEFT(BB248,5),
IF(ISNUMBER(MATCH(LEFT(BB248,4),Final_Intermediate[Burmese_Consonants],0)),LEFT(BB248,4),
IF(ISNUMBER(MATCH(LEFT(BB248,3),Final_Intermediate[Burmese_Consonants],0)),LEFT(BB248,3),
IF(ISNUMBER(MATCH(LEFT(BB248,2),Final_Intermediate[Burmese_Consonants],0)),LEFT(BB248,2),
IF(ISNUMBER(MATCH(LEFT(BB248,1),Final_Intermediate[Burmese_Consonants],0)),LEFT(BB248,1),
"")))))))))))))))</f>
        <v>#VALUE!</v>
      </c>
      <c r="AC24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8" t="e">
        <f>IF(AND(OR(BC248="။",BC248="၊"),LEN(BC248)=1),BC248,
IF(ISNUMBER(MATCH(LEFT(BC248,7),Final_modified_Intermediate[Burmese_Consonants],0)),LEFT(BC248,7),
IF(ISNUMBER(MATCH(LEFT(BC248,6),Final_modified_Intermediate[Burmese_Consonants],0)),LEFT(BC248,6),
IF(ISNUMBER(MATCH(LEFT(BC248,5),Final_modified_Intermediate[Burmese_Consonants],0)),LEFT(BC248,5),
IF(ISNUMBER(MATCH(LEFT(BC248,4),Final_modified_Intermediate[Burmese_Consonants],0)),LEFT(BC248,4),
IF(ISNUMBER(MATCH(LEFT(BC248,3),Final_modified_Intermediate[Burmese_Consonants],0)),LEFT(BC248,3),
IF(ISNUMBER(MATCH(LEFT(BC248,2),Final_modified_Intermediate[Burmese_Consonants],0)),LEFT(BC248,2),
IF(ISNUMBER(MATCH(LEFT(BC248,1),Final_modified_Intermediate[Burmese_Consonants],0)),LEFT(BC248,1),
IF(ISNUMBER(MATCH(LEFT(BC248,7),Final_Intermediate[Burmese_Consonants],0)),LEFT(BC248,7),
IF(ISNUMBER(MATCH(LEFT(BC248,6),Final_Intermediate[Burmese_Consonants],0)),LEFT(BC248,6),
IF(ISNUMBER(MATCH(LEFT(BC248,5),Final_Intermediate[Burmese_Consonants],0)),LEFT(BC248,5),
IF(ISNUMBER(MATCH(LEFT(BC248,4),Final_Intermediate[Burmese_Consonants],0)),LEFT(BC248,4),
IF(ISNUMBER(MATCH(LEFT(BC248,3),Final_Intermediate[Burmese_Consonants],0)),LEFT(BC248,3),
IF(ISNUMBER(MATCH(LEFT(BC248,2),Final_Intermediate[Burmese_Consonants],0)),LEFT(BC248,2),
IF(ISNUMBER(MATCH(LEFT(BC248,1),Final_Intermediate[Burmese_Consonants],0)),LEFT(BC248,1),
"")))))))))))))))</f>
        <v>#VALUE!</v>
      </c>
      <c r="AE24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8" t="e">
        <f>IF(AND(OR(BD248="။",BD248="၊"),LEN(BD248)=1),BD248,
IF(ISNUMBER(MATCH(LEFT(BD248,7),Final_modified_Intermediate[Burmese_Consonants],0)),LEFT(BD248,7),
IF(ISNUMBER(MATCH(LEFT(BD248,6),Final_modified_Intermediate[Burmese_Consonants],0)),LEFT(BD248,6),
IF(ISNUMBER(MATCH(LEFT(BD248,5),Final_modified_Intermediate[Burmese_Consonants],0)),LEFT(BD248,5),
IF(ISNUMBER(MATCH(LEFT(BD248,4),Final_modified_Intermediate[Burmese_Consonants],0)),LEFT(BD248,4),
IF(ISNUMBER(MATCH(LEFT(BD248,3),Final_modified_Intermediate[Burmese_Consonants],0)),LEFT(BD248,3),
IF(ISNUMBER(MATCH(LEFT(BD248,2),Final_modified_Intermediate[Burmese_Consonants],0)),LEFT(BD248,2),
IF(ISNUMBER(MATCH(LEFT(BD248,1),Final_modified_Intermediate[Burmese_Consonants],0)),LEFT(BD248,1),
IF(ISNUMBER(MATCH(LEFT(BD248,7),Final_Intermediate[Burmese_Consonants],0)),LEFT(BD248,7),
IF(ISNUMBER(MATCH(LEFT(BD248,6),Final_Intermediate[Burmese_Consonants],0)),LEFT(BD248,6),
IF(ISNUMBER(MATCH(LEFT(BD248,5),Final_Intermediate[Burmese_Consonants],0)),LEFT(BD248,5),
IF(ISNUMBER(MATCH(LEFT(BD248,4),Final_Intermediate[Burmese_Consonants],0)),LEFT(BD248,4),
IF(ISNUMBER(MATCH(LEFT(BD248,3),Final_Intermediate[Burmese_Consonants],0)),LEFT(BD248,3),
IF(ISNUMBER(MATCH(LEFT(BD248,2),Final_Intermediate[Burmese_Consonants],0)),LEFT(BD248,2),
IF(ISNUMBER(MATCH(LEFT(BD248,1),Final_Intermediate[Burmese_Consonants],0)),LEFT(BD248,1),
"")))))))))))))))</f>
        <v>#VALUE!</v>
      </c>
      <c r="AG248" t="e">
        <f>IF(AND(OR(BE248="။",BE248="၊"),LEN(BE248)=1),BE248,
IF(ISNUMBER(MATCH(LEFT(BE248,7),Final_modified_Intermediate[Burmese_Consonants],0)),LEFT(BE248,7),
IF(ISNUMBER(MATCH(LEFT(BE248,6),Final_modified_Intermediate[Burmese_Consonants],0)),LEFT(BE248,6),
IF(ISNUMBER(MATCH(LEFT(BE248,5),Final_modified_Intermediate[Burmese_Consonants],0)),LEFT(BE248,5),
IF(ISNUMBER(MATCH(LEFT(BE248,4),Final_modified_Intermediate[Burmese_Consonants],0)),LEFT(BE248,4),
IF(ISNUMBER(MATCH(LEFT(BE248,3),Final_modified_Intermediate[Burmese_Consonants],0)),LEFT(BE248,3),
IF(ISNUMBER(MATCH(LEFT(BE248,2),Final_modified_Intermediate[Burmese_Consonants],0)),LEFT(BE248,2),
IF(ISNUMBER(MATCH(LEFT(BE248,1),Final_modified_Intermediate[Burmese_Consonants],0)),LEFT(BE248,1),
IF(ISNUMBER(MATCH(LEFT(BE248,7),Final_Intermediate[Burmese_Consonants],0)),LEFT(BE248,7),
IF(ISNUMBER(MATCH(LEFT(BE248,6),Final_Intermediate[Burmese_Consonants],0)),LEFT(BE248,6),
IF(ISNUMBER(MATCH(LEFT(BE248,5),Final_Intermediate[Burmese_Consonants],0)),LEFT(BE248,5),
IF(ISNUMBER(MATCH(LEFT(BE248,4),Final_Intermediate[Burmese_Consonants],0)),LEFT(BE248,4),
IF(ISNUMBER(MATCH(LEFT(BE248,3),Final_Intermediate[Burmese_Consonants],0)),LEFT(BE248,3),
IF(ISNUMBER(MATCH(LEFT(BE248,2),Final_Intermediate[Burmese_Consonants],0)),LEFT(BE248,2),
IF(ISNUMBER(MATCH(LEFT(BE248,1),Final_Intermediate[Burmese_Consonants],0)),LEFT(BE248,1),
"")))))))))))))))</f>
        <v>#VALUE!</v>
      </c>
      <c r="AH248" t="e">
        <f>IF(AND(OR(BF248="။",BF248="၊"),LEN(BF248)=1),BF248,
IF(ISNUMBER(MATCH(LEFT(BF248,7),Final_modified_Intermediate[Burmese_Consonants],0)),LEFT(BF248,7),
IF(ISNUMBER(MATCH(LEFT(BF248,6),Final_modified_Intermediate[Burmese_Consonants],0)),LEFT(BF248,6),
IF(ISNUMBER(MATCH(LEFT(BF248,5),Final_modified_Intermediate[Burmese_Consonants],0)),LEFT(BF248,5),
IF(ISNUMBER(MATCH(LEFT(BF248,4),Final_modified_Intermediate[Burmese_Consonants],0)),LEFT(BF248,4),
IF(ISNUMBER(MATCH(LEFT(BF248,3),Final_modified_Intermediate[Burmese_Consonants],0)),LEFT(BF248,3),
IF(ISNUMBER(MATCH(LEFT(BF248,2),Final_modified_Intermediate[Burmese_Consonants],0)),LEFT(BF248,2),
IF(ISNUMBER(MATCH(LEFT(BF248,1),Final_modified_Intermediate[Burmese_Consonants],0)),LEFT(BF248,1),
IF(ISNUMBER(MATCH(LEFT(BF248,7),Final_Intermediate[Burmese_Consonants],0)),LEFT(BF248,7),
IF(ISNUMBER(MATCH(LEFT(BF248,6),Final_Intermediate[Burmese_Consonants],0)),LEFT(BF248,6),
IF(ISNUMBER(MATCH(LEFT(BF248,5),Final_Intermediate[Burmese_Consonants],0)),LEFT(BF248,5),
IF(ISNUMBER(MATCH(LEFT(BF248,4),Final_Intermediate[Burmese_Consonants],0)),LEFT(BF248,4),
IF(ISNUMBER(MATCH(LEFT(BF248,3),Final_Intermediate[Burmese_Consonants],0)),LEFT(BF248,3),
IF(ISNUMBER(MATCH(LEFT(BF248,2),Final_Intermediate[Burmese_Consonants],0)),LEFT(BF248,2),
IF(ISNUMBER(MATCH(LEFT(BF248,1),Final_Intermediate[Burmese_Consonants],0)),LEFT(BF248,1),
"")))))))))))))))</f>
        <v>#VALUE!</v>
      </c>
      <c r="AI248" t="e">
        <f>IF(AND(OR(BG248="။",BG248="၊"),LEN(BG248)=1),BG248,
IF(ISNUMBER(MATCH(LEFT(BG248,7),Final_modified_Intermediate[Burmese_Consonants],0)),LEFT(BG248,7),
IF(ISNUMBER(MATCH(LEFT(BG248,6),Final_modified_Intermediate[Burmese_Consonants],0)),LEFT(BG248,6),
IF(ISNUMBER(MATCH(LEFT(BG248,5),Final_modified_Intermediate[Burmese_Consonants],0)),LEFT(BG248,5),
IF(ISNUMBER(MATCH(LEFT(BG248,4),Final_modified_Intermediate[Burmese_Consonants],0)),LEFT(BG248,4),
IF(ISNUMBER(MATCH(LEFT(BG248,3),Final_modified_Intermediate[Burmese_Consonants],0)),LEFT(BG248,3),
IF(ISNUMBER(MATCH(LEFT(BG248,2),Final_modified_Intermediate[Burmese_Consonants],0)),LEFT(BG248,2),
IF(ISNUMBER(MATCH(LEFT(BG248,1),Final_modified_Intermediate[Burmese_Consonants],0)),LEFT(BG248,1),
IF(ISNUMBER(MATCH(LEFT(BG248,7),Final_Intermediate[Burmese_Consonants],0)),LEFT(BG248,7),
IF(ISNUMBER(MATCH(LEFT(BG248,6),Final_Intermediate[Burmese_Consonants],0)),LEFT(BG248,6),
IF(ISNUMBER(MATCH(LEFT(BG248,5),Final_Intermediate[Burmese_Consonants],0)),LEFT(BG248,5),
IF(ISNUMBER(MATCH(LEFT(BG248,4),Final_Intermediate[Burmese_Consonants],0)),LEFT(BG248,4),
IF(ISNUMBER(MATCH(LEFT(BG248,3),Final_Intermediate[Burmese_Consonants],0)),LEFT(BG248,3),
IF(ISNUMBER(MATCH(LEFT(BG248,2),Final_Intermediate[Burmese_Consonants],0)),LEFT(BG248,2),
IF(ISNUMBER(MATCH(LEFT(BG248,1),Final_Intermediate[Burmese_Consonants],0)),LEFT(BG248,1),
"")))))))))))))))</f>
        <v>#VALUE!</v>
      </c>
      <c r="AJ248" t="e">
        <f>IF(AND(OR(BH248="။",BH248="၊"),LEN(BH248)=1),BH248,
IF(ISNUMBER(MATCH(LEFT(BH248,7),Final_modified_Intermediate[Burmese_Consonants],0)),LEFT(BH248,7),
IF(ISNUMBER(MATCH(LEFT(BH248,6),Final_modified_Intermediate[Burmese_Consonants],0)),LEFT(BH248,6),
IF(ISNUMBER(MATCH(LEFT(BH248,5),Final_modified_Intermediate[Burmese_Consonants],0)),LEFT(BH248,5),
IF(ISNUMBER(MATCH(LEFT(BH248,4),Final_modified_Intermediate[Burmese_Consonants],0)),LEFT(BH248,4),
IF(ISNUMBER(MATCH(LEFT(BH248,3),Final_modified_Intermediate[Burmese_Consonants],0)),LEFT(BH248,3),
IF(ISNUMBER(MATCH(LEFT(BH248,2),Final_modified_Intermediate[Burmese_Consonants],0)),LEFT(BH248,2),
IF(ISNUMBER(MATCH(LEFT(BH248,1),Final_modified_Intermediate[Burmese_Consonants],0)),LEFT(BH248,1),
IF(ISNUMBER(MATCH(LEFT(BH248,7),Final_Intermediate[Burmese_Consonants],0)),LEFT(BH248,7),
IF(ISNUMBER(MATCH(LEFT(BH248,6),Final_Intermediate[Burmese_Consonants],0)),LEFT(BH248,6),
IF(ISNUMBER(MATCH(LEFT(BH248,5),Final_Intermediate[Burmese_Consonants],0)),LEFT(BH248,5),
IF(ISNUMBER(MATCH(LEFT(BH248,4),Final_Intermediate[Burmese_Consonants],0)),LEFT(BH248,4),
IF(ISNUMBER(MATCH(LEFT(BH248,3),Final_Intermediate[Burmese_Consonants],0)),LEFT(BH248,3),
IF(ISNUMBER(MATCH(LEFT(BH248,2),Final_Intermediate[Burmese_Consonants],0)),LEFT(BH248,2),
IF(ISNUMBER(MATCH(LEFT(BH248,1),Final_Intermediate[Burmese_Consonants],0)),LEFT(BH248,1),
"")))))))))))))))</f>
        <v>#VALUE!</v>
      </c>
      <c r="AK248" t="e">
        <f>IF(AND(OR(BI248="။",BI248="၊"),LEN(BI248)=1),BI248,
IF(ISNUMBER(MATCH(LEFT(BI248,7),Final_modified_Intermediate[Burmese_Consonants],0)),LEFT(BI248,7),
IF(ISNUMBER(MATCH(LEFT(BI248,6),Final_modified_Intermediate[Burmese_Consonants],0)),LEFT(BI248,6),
IF(ISNUMBER(MATCH(LEFT(BI248,5),Final_modified_Intermediate[Burmese_Consonants],0)),LEFT(BI248,5),
IF(ISNUMBER(MATCH(LEFT(BI248,4),Final_modified_Intermediate[Burmese_Consonants],0)),LEFT(BI248,4),
IF(ISNUMBER(MATCH(LEFT(BI248,3),Final_modified_Intermediate[Burmese_Consonants],0)),LEFT(BI248,3),
IF(ISNUMBER(MATCH(LEFT(BI248,2),Final_modified_Intermediate[Burmese_Consonants],0)),LEFT(BI248,2),
IF(ISNUMBER(MATCH(LEFT(BI248,1),Final_modified_Intermediate[Burmese_Consonants],0)),LEFT(BI248,1),
IF(ISNUMBER(MATCH(LEFT(BI248,7),Final_Intermediate[Burmese_Consonants],0)),LEFT(BI248,7),
IF(ISNUMBER(MATCH(LEFT(BI248,6),Final_Intermediate[Burmese_Consonants],0)),LEFT(BI248,6),
IF(ISNUMBER(MATCH(LEFT(BI248,5),Final_Intermediate[Burmese_Consonants],0)),LEFT(BI248,5),
IF(ISNUMBER(MATCH(LEFT(BI248,4),Final_Intermediate[Burmese_Consonants],0)),LEFT(BI248,4),
IF(ISNUMBER(MATCH(LEFT(BI248,3),Final_Intermediate[Burmese_Consonants],0)),LEFT(BI248,3),
IF(ISNUMBER(MATCH(LEFT(BI248,2),Final_Intermediate[Burmese_Consonants],0)),LEFT(BI248,2),
IF(ISNUMBER(MATCH(LEFT(BI248,1),Final_Intermediate[Burmese_Consonants],0)),LEFT(BI248,1),
"")))))))))))))))</f>
        <v>#VALUE!</v>
      </c>
      <c r="AL248" t="e">
        <f>IF(AND(OR(BJ248="။",BJ248="၊"),LEN(BJ248)=1),BJ248,
IF(ISNUMBER(MATCH(LEFT(BJ248,7),Final_modified_Intermediate[Burmese_Consonants],0)),LEFT(BJ248,7),
IF(ISNUMBER(MATCH(LEFT(BJ248,6),Final_modified_Intermediate[Burmese_Consonants],0)),LEFT(BJ248,6),
IF(ISNUMBER(MATCH(LEFT(BJ248,5),Final_modified_Intermediate[Burmese_Consonants],0)),LEFT(BJ248,5),
IF(ISNUMBER(MATCH(LEFT(BJ248,4),Final_modified_Intermediate[Burmese_Consonants],0)),LEFT(BJ248,4),
IF(ISNUMBER(MATCH(LEFT(BJ248,3),Final_modified_Intermediate[Burmese_Consonants],0)),LEFT(BJ248,3),
IF(ISNUMBER(MATCH(LEFT(BJ248,2),Final_modified_Intermediate[Burmese_Consonants],0)),LEFT(BJ248,2),
IF(ISNUMBER(MATCH(LEFT(BJ248,1),Final_modified_Intermediate[Burmese_Consonants],0)),LEFT(BJ248,1),
IF(ISNUMBER(MATCH(LEFT(BJ248,7),Final_Intermediate[Burmese_Consonants],0)),LEFT(BJ248,7),
IF(ISNUMBER(MATCH(LEFT(BJ248,6),Final_Intermediate[Burmese_Consonants],0)),LEFT(BJ248,6),
IF(ISNUMBER(MATCH(LEFT(BJ248,5),Final_Intermediate[Burmese_Consonants],0)),LEFT(BJ248,5),
IF(ISNUMBER(MATCH(LEFT(BJ248,4),Final_Intermediate[Burmese_Consonants],0)),LEFT(BJ248,4),
IF(ISNUMBER(MATCH(LEFT(BJ248,3),Final_Intermediate[Burmese_Consonants],0)),LEFT(BJ248,3),
IF(ISNUMBER(MATCH(LEFT(BJ248,2),Final_Intermediate[Burmese_Consonants],0)),LEFT(BJ248,2),
IF(ISNUMBER(MATCH(LEFT(BJ248,1),Final_Intermediate[Burmese_Consonants],0)),LEFT(BJ248,1),
"")))))))))))))))</f>
        <v>#VALUE!</v>
      </c>
      <c r="AN248" t="e">
        <f>Compiler_Burmese[[#This Row],[Sr. No.]]</f>
        <v>#REF!</v>
      </c>
      <c r="AO24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8" t="e">
        <f>[2]!Vocabulary_Burmese[[#This Row],[Sr. No.]]</f>
        <v>#REF!</v>
      </c>
      <c r="BA248" t="e">
        <f>IF(Raw_data_N2_Kanji[[#This Row],[Categorie]]&lt;&gt;"","",
IF(ISNUMBER(MATCH(V,Special_list[Burmese word],0)),"",
SUBSTITUTE(Raw_data_N2_Kanji[[#This Row],[Raw]]," ","")))</f>
        <v>#VALUE!</v>
      </c>
      <c r="BB248" t="e">
        <f>RIGHT(Segregate18[[#This Row],[UPGRADE]],LEN(Segregate18[[#This Row],[UPGRADE]])-LEN(Compiler_Burmese[[#This Row],[1]]))</f>
        <v>#VALUE!</v>
      </c>
      <c r="BC248" t="e">
        <f>RIGHT(Segregate18[[#This Row],[11]],LEN(Segregate18[[#This Row],[11]])-LEN(Compiler_Burmese[[#This Row],[2]]))</f>
        <v>#VALUE!</v>
      </c>
      <c r="BD248" t="e">
        <f>RIGHT(Segregate18[[#This Row],[21]],LEN(Segregate18[[#This Row],[21]])-LEN(Compiler_Burmese[[#This Row],[3]]))</f>
        <v>#VALUE!</v>
      </c>
      <c r="BE248" t="e">
        <f>RIGHT(Segregate18[[#This Row],[31]],LEN(Segregate18[[#This Row],[31]])-LEN(Compiler_Burmese[[#This Row],[4]]))</f>
        <v>#VALUE!</v>
      </c>
      <c r="BF248" t="e">
        <f>RIGHT(Segregate18[[#This Row],[41]],LEN(Segregate18[[#This Row],[41]])-LEN(Compiler_Burmese[[#This Row],[5]]))</f>
        <v>#VALUE!</v>
      </c>
      <c r="BG248" t="e">
        <f>RIGHT(Segregate18[[#This Row],[51]],LEN(Segregate18[[#This Row],[51]])-LEN(Compiler_Burmese[[#This Row],[6]]))</f>
        <v>#VALUE!</v>
      </c>
      <c r="BH248" t="e">
        <f>RIGHT(Segregate18[[#This Row],[61]],LEN(Segregate18[[#This Row],[61]])-LEN(Compiler_Burmese[[#This Row],[7]]))</f>
        <v>#VALUE!</v>
      </c>
      <c r="BI248" t="e">
        <f>RIGHT(Segregate18[[#This Row],[71]],LEN(Segregate18[[#This Row],[71]])-LEN(Compiler_Burmese[[#This Row],[8]]))</f>
        <v>#VALUE!</v>
      </c>
      <c r="BJ248" t="e">
        <f>RIGHT(Segregate18[[#This Row],[81]],LEN(Segregate18[[#This Row],[81]])-LEN(Compiler_Burmese[[#This Row],[9]]))</f>
        <v>#VALUE!</v>
      </c>
    </row>
    <row r="249" spans="25:62" ht="15" customHeight="1" x14ac:dyDescent="0.3">
      <c r="Y249" t="e">
        <f>Segregate18[[#This Row],[Sr. No.]]</f>
        <v>#REF!</v>
      </c>
      <c r="Z249" t="e">
        <f>IF(AND(OR(BA249="။",BA249="၊"),LEN(BA249)=1),BA249,
IF(ISNUMBER(MATCH(LEFT(BA249,7),Final_modified_Intermediate[Burmese_Consonants],0)),LEFT(BA249,7),
IF(ISNUMBER(MATCH(LEFT(BA249,6),Final_modified_Intermediate[Burmese_Consonants],0)),LEFT(BA249,6),
IF(ISNUMBER(MATCH(LEFT(BA249,5),Final_modified_Intermediate[Burmese_Consonants],0)),LEFT(BA249,5),
IF(ISNUMBER(MATCH(LEFT(BA249,4),Final_modified_Intermediate[Burmese_Consonants],0)),LEFT(BA249,4),
IF(ISNUMBER(MATCH(LEFT(BA249,3),Final_modified_Intermediate[Burmese_Consonants],0)),LEFT(BA249,3),
IF(ISNUMBER(MATCH(LEFT(BA249,2),Final_modified_Intermediate[Burmese_Consonants],0)),LEFT(BA249,2),
IF(ISNUMBER(MATCH(LEFT(BA249,1),Final_modified_Intermediate[Burmese_Consonants],0)),LEFT(BA249,1),
IF(ISNUMBER(MATCH(LEFT(BA249,7),Final_Intermediate[Burmese_Consonants],0)),LEFT(BA249,7),
IF(ISNUMBER(MATCH(LEFT(BA249,6),Final_Intermediate[Burmese_Consonants],0)),LEFT(BA249,6),
IF(ISNUMBER(MATCH(LEFT(BA249,5),Final_Intermediate[Burmese_Consonants],0)),LEFT(BA249,5),
IF(ISNUMBER(MATCH(LEFT(BA249,4),Final_Intermediate[Burmese_Consonants],0)),LEFT(BA249,4),
IF(ISNUMBER(MATCH(LEFT(BA249,3),Final_Intermediate[Burmese_Consonants],0)),LEFT(BA249,3),
IF(ISNUMBER(MATCH(LEFT(BA249,2),Final_Intermediate[Burmese_Consonants],0)),LEFT(BA249,2),
IF(ISNUMBER(MATCH(LEFT(BA249,1),Final_Intermediate[Burmese_Consonants],0)),LEFT(BA249,1),
"")))))))))))))))</f>
        <v>#VALUE!</v>
      </c>
      <c r="AA24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49" t="e">
        <f>IF(AND(OR(BB249="။",BB249="၊"),LEN(BB249)=1),BB249,
IF(ISNUMBER(MATCH(LEFT(BB249,7),Final_modified_Intermediate[Burmese_Consonants],0)),LEFT(BB249,7),
IF(ISNUMBER(MATCH(LEFT(BB249,6),Final_modified_Intermediate[Burmese_Consonants],0)),LEFT(BB249,6),
IF(ISNUMBER(MATCH(LEFT(BB249,5),Final_modified_Intermediate[Burmese_Consonants],0)),LEFT(BB249,5),
IF(ISNUMBER(MATCH(LEFT(BB249,4),Final_modified_Intermediate[Burmese_Consonants],0)),LEFT(BB249,4),
IF(ISNUMBER(MATCH(LEFT(BB249,3),Final_modified_Intermediate[Burmese_Consonants],0)),LEFT(BB249,3),
IF(ISNUMBER(MATCH(LEFT(BB249,2),Final_modified_Intermediate[Burmese_Consonants],0)),LEFT(BB249,2),
IF(ISNUMBER(MATCH(LEFT(BB249,1),Final_modified_Intermediate[Burmese_Consonants],0)),LEFT(BB249,1),
IF(ISNUMBER(MATCH(LEFT(BB249,7),Final_Intermediate[Burmese_Consonants],0)),LEFT(BB249,7),
IF(ISNUMBER(MATCH(LEFT(BB249,6),Final_Intermediate[Burmese_Consonants],0)),LEFT(BB249,6),
IF(ISNUMBER(MATCH(LEFT(BB249,5),Final_Intermediate[Burmese_Consonants],0)),LEFT(BB249,5),
IF(ISNUMBER(MATCH(LEFT(BB249,4),Final_Intermediate[Burmese_Consonants],0)),LEFT(BB249,4),
IF(ISNUMBER(MATCH(LEFT(BB249,3),Final_Intermediate[Burmese_Consonants],0)),LEFT(BB249,3),
IF(ISNUMBER(MATCH(LEFT(BB249,2),Final_Intermediate[Burmese_Consonants],0)),LEFT(BB249,2),
IF(ISNUMBER(MATCH(LEFT(BB249,1),Final_Intermediate[Burmese_Consonants],0)),LEFT(BB249,1),
"")))))))))))))))</f>
        <v>#VALUE!</v>
      </c>
      <c r="AC24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49" t="e">
        <f>IF(AND(OR(BC249="။",BC249="၊"),LEN(BC249)=1),BC249,
IF(ISNUMBER(MATCH(LEFT(BC249,7),Final_modified_Intermediate[Burmese_Consonants],0)),LEFT(BC249,7),
IF(ISNUMBER(MATCH(LEFT(BC249,6),Final_modified_Intermediate[Burmese_Consonants],0)),LEFT(BC249,6),
IF(ISNUMBER(MATCH(LEFT(BC249,5),Final_modified_Intermediate[Burmese_Consonants],0)),LEFT(BC249,5),
IF(ISNUMBER(MATCH(LEFT(BC249,4),Final_modified_Intermediate[Burmese_Consonants],0)),LEFT(BC249,4),
IF(ISNUMBER(MATCH(LEFT(BC249,3),Final_modified_Intermediate[Burmese_Consonants],0)),LEFT(BC249,3),
IF(ISNUMBER(MATCH(LEFT(BC249,2),Final_modified_Intermediate[Burmese_Consonants],0)),LEFT(BC249,2),
IF(ISNUMBER(MATCH(LEFT(BC249,1),Final_modified_Intermediate[Burmese_Consonants],0)),LEFT(BC249,1),
IF(ISNUMBER(MATCH(LEFT(BC249,7),Final_Intermediate[Burmese_Consonants],0)),LEFT(BC249,7),
IF(ISNUMBER(MATCH(LEFT(BC249,6),Final_Intermediate[Burmese_Consonants],0)),LEFT(BC249,6),
IF(ISNUMBER(MATCH(LEFT(BC249,5),Final_Intermediate[Burmese_Consonants],0)),LEFT(BC249,5),
IF(ISNUMBER(MATCH(LEFT(BC249,4),Final_Intermediate[Burmese_Consonants],0)),LEFT(BC249,4),
IF(ISNUMBER(MATCH(LEFT(BC249,3),Final_Intermediate[Burmese_Consonants],0)),LEFT(BC249,3),
IF(ISNUMBER(MATCH(LEFT(BC249,2),Final_Intermediate[Burmese_Consonants],0)),LEFT(BC249,2),
IF(ISNUMBER(MATCH(LEFT(BC249,1),Final_Intermediate[Burmese_Consonants],0)),LEFT(BC249,1),
"")))))))))))))))</f>
        <v>#VALUE!</v>
      </c>
      <c r="AE24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49" t="e">
        <f>IF(AND(OR(BD249="။",BD249="၊"),LEN(BD249)=1),BD249,
IF(ISNUMBER(MATCH(LEFT(BD249,7),Final_modified_Intermediate[Burmese_Consonants],0)),LEFT(BD249,7),
IF(ISNUMBER(MATCH(LEFT(BD249,6),Final_modified_Intermediate[Burmese_Consonants],0)),LEFT(BD249,6),
IF(ISNUMBER(MATCH(LEFT(BD249,5),Final_modified_Intermediate[Burmese_Consonants],0)),LEFT(BD249,5),
IF(ISNUMBER(MATCH(LEFT(BD249,4),Final_modified_Intermediate[Burmese_Consonants],0)),LEFT(BD249,4),
IF(ISNUMBER(MATCH(LEFT(BD249,3),Final_modified_Intermediate[Burmese_Consonants],0)),LEFT(BD249,3),
IF(ISNUMBER(MATCH(LEFT(BD249,2),Final_modified_Intermediate[Burmese_Consonants],0)),LEFT(BD249,2),
IF(ISNUMBER(MATCH(LEFT(BD249,1),Final_modified_Intermediate[Burmese_Consonants],0)),LEFT(BD249,1),
IF(ISNUMBER(MATCH(LEFT(BD249,7),Final_Intermediate[Burmese_Consonants],0)),LEFT(BD249,7),
IF(ISNUMBER(MATCH(LEFT(BD249,6),Final_Intermediate[Burmese_Consonants],0)),LEFT(BD249,6),
IF(ISNUMBER(MATCH(LEFT(BD249,5),Final_Intermediate[Burmese_Consonants],0)),LEFT(BD249,5),
IF(ISNUMBER(MATCH(LEFT(BD249,4),Final_Intermediate[Burmese_Consonants],0)),LEFT(BD249,4),
IF(ISNUMBER(MATCH(LEFT(BD249,3),Final_Intermediate[Burmese_Consonants],0)),LEFT(BD249,3),
IF(ISNUMBER(MATCH(LEFT(BD249,2),Final_Intermediate[Burmese_Consonants],0)),LEFT(BD249,2),
IF(ISNUMBER(MATCH(LEFT(BD249,1),Final_Intermediate[Burmese_Consonants],0)),LEFT(BD249,1),
"")))))))))))))))</f>
        <v>#VALUE!</v>
      </c>
      <c r="AG249" t="e">
        <f>IF(AND(OR(BE249="။",BE249="၊"),LEN(BE249)=1),BE249,
IF(ISNUMBER(MATCH(LEFT(BE249,7),Final_modified_Intermediate[Burmese_Consonants],0)),LEFT(BE249,7),
IF(ISNUMBER(MATCH(LEFT(BE249,6),Final_modified_Intermediate[Burmese_Consonants],0)),LEFT(BE249,6),
IF(ISNUMBER(MATCH(LEFT(BE249,5),Final_modified_Intermediate[Burmese_Consonants],0)),LEFT(BE249,5),
IF(ISNUMBER(MATCH(LEFT(BE249,4),Final_modified_Intermediate[Burmese_Consonants],0)),LEFT(BE249,4),
IF(ISNUMBER(MATCH(LEFT(BE249,3),Final_modified_Intermediate[Burmese_Consonants],0)),LEFT(BE249,3),
IF(ISNUMBER(MATCH(LEFT(BE249,2),Final_modified_Intermediate[Burmese_Consonants],0)),LEFT(BE249,2),
IF(ISNUMBER(MATCH(LEFT(BE249,1),Final_modified_Intermediate[Burmese_Consonants],0)),LEFT(BE249,1),
IF(ISNUMBER(MATCH(LEFT(BE249,7),Final_Intermediate[Burmese_Consonants],0)),LEFT(BE249,7),
IF(ISNUMBER(MATCH(LEFT(BE249,6),Final_Intermediate[Burmese_Consonants],0)),LEFT(BE249,6),
IF(ISNUMBER(MATCH(LEFT(BE249,5),Final_Intermediate[Burmese_Consonants],0)),LEFT(BE249,5),
IF(ISNUMBER(MATCH(LEFT(BE249,4),Final_Intermediate[Burmese_Consonants],0)),LEFT(BE249,4),
IF(ISNUMBER(MATCH(LEFT(BE249,3),Final_Intermediate[Burmese_Consonants],0)),LEFT(BE249,3),
IF(ISNUMBER(MATCH(LEFT(BE249,2),Final_Intermediate[Burmese_Consonants],0)),LEFT(BE249,2),
IF(ISNUMBER(MATCH(LEFT(BE249,1),Final_Intermediate[Burmese_Consonants],0)),LEFT(BE249,1),
"")))))))))))))))</f>
        <v>#VALUE!</v>
      </c>
      <c r="AH249" t="e">
        <f>IF(AND(OR(BF249="။",BF249="၊"),LEN(BF249)=1),BF249,
IF(ISNUMBER(MATCH(LEFT(BF249,7),Final_modified_Intermediate[Burmese_Consonants],0)),LEFT(BF249,7),
IF(ISNUMBER(MATCH(LEFT(BF249,6),Final_modified_Intermediate[Burmese_Consonants],0)),LEFT(BF249,6),
IF(ISNUMBER(MATCH(LEFT(BF249,5),Final_modified_Intermediate[Burmese_Consonants],0)),LEFT(BF249,5),
IF(ISNUMBER(MATCH(LEFT(BF249,4),Final_modified_Intermediate[Burmese_Consonants],0)),LEFT(BF249,4),
IF(ISNUMBER(MATCH(LEFT(BF249,3),Final_modified_Intermediate[Burmese_Consonants],0)),LEFT(BF249,3),
IF(ISNUMBER(MATCH(LEFT(BF249,2),Final_modified_Intermediate[Burmese_Consonants],0)),LEFT(BF249,2),
IF(ISNUMBER(MATCH(LEFT(BF249,1),Final_modified_Intermediate[Burmese_Consonants],0)),LEFT(BF249,1),
IF(ISNUMBER(MATCH(LEFT(BF249,7),Final_Intermediate[Burmese_Consonants],0)),LEFT(BF249,7),
IF(ISNUMBER(MATCH(LEFT(BF249,6),Final_Intermediate[Burmese_Consonants],0)),LEFT(BF249,6),
IF(ISNUMBER(MATCH(LEFT(BF249,5),Final_Intermediate[Burmese_Consonants],0)),LEFT(BF249,5),
IF(ISNUMBER(MATCH(LEFT(BF249,4),Final_Intermediate[Burmese_Consonants],0)),LEFT(BF249,4),
IF(ISNUMBER(MATCH(LEFT(BF249,3),Final_Intermediate[Burmese_Consonants],0)),LEFT(BF249,3),
IF(ISNUMBER(MATCH(LEFT(BF249,2),Final_Intermediate[Burmese_Consonants],0)),LEFT(BF249,2),
IF(ISNUMBER(MATCH(LEFT(BF249,1),Final_Intermediate[Burmese_Consonants],0)),LEFT(BF249,1),
"")))))))))))))))</f>
        <v>#VALUE!</v>
      </c>
      <c r="AI249" t="e">
        <f>IF(AND(OR(BG249="။",BG249="၊"),LEN(BG249)=1),BG249,
IF(ISNUMBER(MATCH(LEFT(BG249,7),Final_modified_Intermediate[Burmese_Consonants],0)),LEFT(BG249,7),
IF(ISNUMBER(MATCH(LEFT(BG249,6),Final_modified_Intermediate[Burmese_Consonants],0)),LEFT(BG249,6),
IF(ISNUMBER(MATCH(LEFT(BG249,5),Final_modified_Intermediate[Burmese_Consonants],0)),LEFT(BG249,5),
IF(ISNUMBER(MATCH(LEFT(BG249,4),Final_modified_Intermediate[Burmese_Consonants],0)),LEFT(BG249,4),
IF(ISNUMBER(MATCH(LEFT(BG249,3),Final_modified_Intermediate[Burmese_Consonants],0)),LEFT(BG249,3),
IF(ISNUMBER(MATCH(LEFT(BG249,2),Final_modified_Intermediate[Burmese_Consonants],0)),LEFT(BG249,2),
IF(ISNUMBER(MATCH(LEFT(BG249,1),Final_modified_Intermediate[Burmese_Consonants],0)),LEFT(BG249,1),
IF(ISNUMBER(MATCH(LEFT(BG249,7),Final_Intermediate[Burmese_Consonants],0)),LEFT(BG249,7),
IF(ISNUMBER(MATCH(LEFT(BG249,6),Final_Intermediate[Burmese_Consonants],0)),LEFT(BG249,6),
IF(ISNUMBER(MATCH(LEFT(BG249,5),Final_Intermediate[Burmese_Consonants],0)),LEFT(BG249,5),
IF(ISNUMBER(MATCH(LEFT(BG249,4),Final_Intermediate[Burmese_Consonants],0)),LEFT(BG249,4),
IF(ISNUMBER(MATCH(LEFT(BG249,3),Final_Intermediate[Burmese_Consonants],0)),LEFT(BG249,3),
IF(ISNUMBER(MATCH(LEFT(BG249,2),Final_Intermediate[Burmese_Consonants],0)),LEFT(BG249,2),
IF(ISNUMBER(MATCH(LEFT(BG249,1),Final_Intermediate[Burmese_Consonants],0)),LEFT(BG249,1),
"")))))))))))))))</f>
        <v>#VALUE!</v>
      </c>
      <c r="AJ249" t="e">
        <f>IF(AND(OR(BH249="။",BH249="၊"),LEN(BH249)=1),BH249,
IF(ISNUMBER(MATCH(LEFT(BH249,7),Final_modified_Intermediate[Burmese_Consonants],0)),LEFT(BH249,7),
IF(ISNUMBER(MATCH(LEFT(BH249,6),Final_modified_Intermediate[Burmese_Consonants],0)),LEFT(BH249,6),
IF(ISNUMBER(MATCH(LEFT(BH249,5),Final_modified_Intermediate[Burmese_Consonants],0)),LEFT(BH249,5),
IF(ISNUMBER(MATCH(LEFT(BH249,4),Final_modified_Intermediate[Burmese_Consonants],0)),LEFT(BH249,4),
IF(ISNUMBER(MATCH(LEFT(BH249,3),Final_modified_Intermediate[Burmese_Consonants],0)),LEFT(BH249,3),
IF(ISNUMBER(MATCH(LEFT(BH249,2),Final_modified_Intermediate[Burmese_Consonants],0)),LEFT(BH249,2),
IF(ISNUMBER(MATCH(LEFT(BH249,1),Final_modified_Intermediate[Burmese_Consonants],0)),LEFT(BH249,1),
IF(ISNUMBER(MATCH(LEFT(BH249,7),Final_Intermediate[Burmese_Consonants],0)),LEFT(BH249,7),
IF(ISNUMBER(MATCH(LEFT(BH249,6),Final_Intermediate[Burmese_Consonants],0)),LEFT(BH249,6),
IF(ISNUMBER(MATCH(LEFT(BH249,5),Final_Intermediate[Burmese_Consonants],0)),LEFT(BH249,5),
IF(ISNUMBER(MATCH(LEFT(BH249,4),Final_Intermediate[Burmese_Consonants],0)),LEFT(BH249,4),
IF(ISNUMBER(MATCH(LEFT(BH249,3),Final_Intermediate[Burmese_Consonants],0)),LEFT(BH249,3),
IF(ISNUMBER(MATCH(LEFT(BH249,2),Final_Intermediate[Burmese_Consonants],0)),LEFT(BH249,2),
IF(ISNUMBER(MATCH(LEFT(BH249,1),Final_Intermediate[Burmese_Consonants],0)),LEFT(BH249,1),
"")))))))))))))))</f>
        <v>#VALUE!</v>
      </c>
      <c r="AK249" t="e">
        <f>IF(AND(OR(BI249="။",BI249="၊"),LEN(BI249)=1),BI249,
IF(ISNUMBER(MATCH(LEFT(BI249,7),Final_modified_Intermediate[Burmese_Consonants],0)),LEFT(BI249,7),
IF(ISNUMBER(MATCH(LEFT(BI249,6),Final_modified_Intermediate[Burmese_Consonants],0)),LEFT(BI249,6),
IF(ISNUMBER(MATCH(LEFT(BI249,5),Final_modified_Intermediate[Burmese_Consonants],0)),LEFT(BI249,5),
IF(ISNUMBER(MATCH(LEFT(BI249,4),Final_modified_Intermediate[Burmese_Consonants],0)),LEFT(BI249,4),
IF(ISNUMBER(MATCH(LEFT(BI249,3),Final_modified_Intermediate[Burmese_Consonants],0)),LEFT(BI249,3),
IF(ISNUMBER(MATCH(LEFT(BI249,2),Final_modified_Intermediate[Burmese_Consonants],0)),LEFT(BI249,2),
IF(ISNUMBER(MATCH(LEFT(BI249,1),Final_modified_Intermediate[Burmese_Consonants],0)),LEFT(BI249,1),
IF(ISNUMBER(MATCH(LEFT(BI249,7),Final_Intermediate[Burmese_Consonants],0)),LEFT(BI249,7),
IF(ISNUMBER(MATCH(LEFT(BI249,6),Final_Intermediate[Burmese_Consonants],0)),LEFT(BI249,6),
IF(ISNUMBER(MATCH(LEFT(BI249,5),Final_Intermediate[Burmese_Consonants],0)),LEFT(BI249,5),
IF(ISNUMBER(MATCH(LEFT(BI249,4),Final_Intermediate[Burmese_Consonants],0)),LEFT(BI249,4),
IF(ISNUMBER(MATCH(LEFT(BI249,3),Final_Intermediate[Burmese_Consonants],0)),LEFT(BI249,3),
IF(ISNUMBER(MATCH(LEFT(BI249,2),Final_Intermediate[Burmese_Consonants],0)),LEFT(BI249,2),
IF(ISNUMBER(MATCH(LEFT(BI249,1),Final_Intermediate[Burmese_Consonants],0)),LEFT(BI249,1),
"")))))))))))))))</f>
        <v>#VALUE!</v>
      </c>
      <c r="AL249" t="e">
        <f>IF(AND(OR(BJ249="။",BJ249="၊"),LEN(BJ249)=1),BJ249,
IF(ISNUMBER(MATCH(LEFT(BJ249,7),Final_modified_Intermediate[Burmese_Consonants],0)),LEFT(BJ249,7),
IF(ISNUMBER(MATCH(LEFT(BJ249,6),Final_modified_Intermediate[Burmese_Consonants],0)),LEFT(BJ249,6),
IF(ISNUMBER(MATCH(LEFT(BJ249,5),Final_modified_Intermediate[Burmese_Consonants],0)),LEFT(BJ249,5),
IF(ISNUMBER(MATCH(LEFT(BJ249,4),Final_modified_Intermediate[Burmese_Consonants],0)),LEFT(BJ249,4),
IF(ISNUMBER(MATCH(LEFT(BJ249,3),Final_modified_Intermediate[Burmese_Consonants],0)),LEFT(BJ249,3),
IF(ISNUMBER(MATCH(LEFT(BJ249,2),Final_modified_Intermediate[Burmese_Consonants],0)),LEFT(BJ249,2),
IF(ISNUMBER(MATCH(LEFT(BJ249,1),Final_modified_Intermediate[Burmese_Consonants],0)),LEFT(BJ249,1),
IF(ISNUMBER(MATCH(LEFT(BJ249,7),Final_Intermediate[Burmese_Consonants],0)),LEFT(BJ249,7),
IF(ISNUMBER(MATCH(LEFT(BJ249,6),Final_Intermediate[Burmese_Consonants],0)),LEFT(BJ249,6),
IF(ISNUMBER(MATCH(LEFT(BJ249,5),Final_Intermediate[Burmese_Consonants],0)),LEFT(BJ249,5),
IF(ISNUMBER(MATCH(LEFT(BJ249,4),Final_Intermediate[Burmese_Consonants],0)),LEFT(BJ249,4),
IF(ISNUMBER(MATCH(LEFT(BJ249,3),Final_Intermediate[Burmese_Consonants],0)),LEFT(BJ249,3),
IF(ISNUMBER(MATCH(LEFT(BJ249,2),Final_Intermediate[Burmese_Consonants],0)),LEFT(BJ249,2),
IF(ISNUMBER(MATCH(LEFT(BJ249,1),Final_Intermediate[Burmese_Consonants],0)),LEFT(BJ249,1),
"")))))))))))))))</f>
        <v>#VALUE!</v>
      </c>
      <c r="AN249" t="e">
        <f>Compiler_Burmese[[#This Row],[Sr. No.]]</f>
        <v>#REF!</v>
      </c>
      <c r="AO24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4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4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4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4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4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4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4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4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4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49" t="e">
        <f>[2]!Vocabulary_Burmese[[#This Row],[Sr. No.]]</f>
        <v>#REF!</v>
      </c>
      <c r="BA249" t="e">
        <f>IF(Raw_data_N2_Kanji[[#This Row],[Categorie]]&lt;&gt;"","",
IF(ISNUMBER(MATCH(V,Special_list[Burmese word],0)),"",
SUBSTITUTE(Raw_data_N2_Kanji[[#This Row],[Raw]]," ","")))</f>
        <v>#VALUE!</v>
      </c>
      <c r="BB249" t="e">
        <f>RIGHT(Segregate18[[#This Row],[UPGRADE]],LEN(Segregate18[[#This Row],[UPGRADE]])-LEN(Compiler_Burmese[[#This Row],[1]]))</f>
        <v>#VALUE!</v>
      </c>
      <c r="BC249" t="e">
        <f>RIGHT(Segregate18[[#This Row],[11]],LEN(Segregate18[[#This Row],[11]])-LEN(Compiler_Burmese[[#This Row],[2]]))</f>
        <v>#VALUE!</v>
      </c>
      <c r="BD249" t="e">
        <f>RIGHT(Segregate18[[#This Row],[21]],LEN(Segregate18[[#This Row],[21]])-LEN(Compiler_Burmese[[#This Row],[3]]))</f>
        <v>#VALUE!</v>
      </c>
      <c r="BE249" t="e">
        <f>RIGHT(Segregate18[[#This Row],[31]],LEN(Segregate18[[#This Row],[31]])-LEN(Compiler_Burmese[[#This Row],[4]]))</f>
        <v>#VALUE!</v>
      </c>
      <c r="BF249" t="e">
        <f>RIGHT(Segregate18[[#This Row],[41]],LEN(Segregate18[[#This Row],[41]])-LEN(Compiler_Burmese[[#This Row],[5]]))</f>
        <v>#VALUE!</v>
      </c>
      <c r="BG249" t="e">
        <f>RIGHT(Segregate18[[#This Row],[51]],LEN(Segregate18[[#This Row],[51]])-LEN(Compiler_Burmese[[#This Row],[6]]))</f>
        <v>#VALUE!</v>
      </c>
      <c r="BH249" t="e">
        <f>RIGHT(Segregate18[[#This Row],[61]],LEN(Segregate18[[#This Row],[61]])-LEN(Compiler_Burmese[[#This Row],[7]]))</f>
        <v>#VALUE!</v>
      </c>
      <c r="BI249" t="e">
        <f>RIGHT(Segregate18[[#This Row],[71]],LEN(Segregate18[[#This Row],[71]])-LEN(Compiler_Burmese[[#This Row],[8]]))</f>
        <v>#VALUE!</v>
      </c>
      <c r="BJ249" t="e">
        <f>RIGHT(Segregate18[[#This Row],[81]],LEN(Segregate18[[#This Row],[81]])-LEN(Compiler_Burmese[[#This Row],[9]]))</f>
        <v>#VALUE!</v>
      </c>
    </row>
    <row r="250" spans="25:62" ht="15" customHeight="1" x14ac:dyDescent="0.3">
      <c r="Y250" t="e">
        <f>Segregate18[[#This Row],[Sr. No.]]</f>
        <v>#REF!</v>
      </c>
      <c r="Z250" t="e">
        <f>IF(AND(OR(BA250="။",BA250="၊"),LEN(BA250)=1),BA250,
IF(ISNUMBER(MATCH(LEFT(BA250,7),Final_modified_Intermediate[Burmese_Consonants],0)),LEFT(BA250,7),
IF(ISNUMBER(MATCH(LEFT(BA250,6),Final_modified_Intermediate[Burmese_Consonants],0)),LEFT(BA250,6),
IF(ISNUMBER(MATCH(LEFT(BA250,5),Final_modified_Intermediate[Burmese_Consonants],0)),LEFT(BA250,5),
IF(ISNUMBER(MATCH(LEFT(BA250,4),Final_modified_Intermediate[Burmese_Consonants],0)),LEFT(BA250,4),
IF(ISNUMBER(MATCH(LEFT(BA250,3),Final_modified_Intermediate[Burmese_Consonants],0)),LEFT(BA250,3),
IF(ISNUMBER(MATCH(LEFT(BA250,2),Final_modified_Intermediate[Burmese_Consonants],0)),LEFT(BA250,2),
IF(ISNUMBER(MATCH(LEFT(BA250,1),Final_modified_Intermediate[Burmese_Consonants],0)),LEFT(BA250,1),
IF(ISNUMBER(MATCH(LEFT(BA250,7),Final_Intermediate[Burmese_Consonants],0)),LEFT(BA250,7),
IF(ISNUMBER(MATCH(LEFT(BA250,6),Final_Intermediate[Burmese_Consonants],0)),LEFT(BA250,6),
IF(ISNUMBER(MATCH(LEFT(BA250,5),Final_Intermediate[Burmese_Consonants],0)),LEFT(BA250,5),
IF(ISNUMBER(MATCH(LEFT(BA250,4),Final_Intermediate[Burmese_Consonants],0)),LEFT(BA250,4),
IF(ISNUMBER(MATCH(LEFT(BA250,3),Final_Intermediate[Burmese_Consonants],0)),LEFT(BA250,3),
IF(ISNUMBER(MATCH(LEFT(BA250,2),Final_Intermediate[Burmese_Consonants],0)),LEFT(BA250,2),
IF(ISNUMBER(MATCH(LEFT(BA250,1),Final_Intermediate[Burmese_Consonants],0)),LEFT(BA250,1),
"")))))))))))))))</f>
        <v>#VALUE!</v>
      </c>
      <c r="AA25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0" t="e">
        <f>IF(AND(OR(BB250="။",BB250="၊"),LEN(BB250)=1),BB250,
IF(ISNUMBER(MATCH(LEFT(BB250,7),Final_modified_Intermediate[Burmese_Consonants],0)),LEFT(BB250,7),
IF(ISNUMBER(MATCH(LEFT(BB250,6),Final_modified_Intermediate[Burmese_Consonants],0)),LEFT(BB250,6),
IF(ISNUMBER(MATCH(LEFT(BB250,5),Final_modified_Intermediate[Burmese_Consonants],0)),LEFT(BB250,5),
IF(ISNUMBER(MATCH(LEFT(BB250,4),Final_modified_Intermediate[Burmese_Consonants],0)),LEFT(BB250,4),
IF(ISNUMBER(MATCH(LEFT(BB250,3),Final_modified_Intermediate[Burmese_Consonants],0)),LEFT(BB250,3),
IF(ISNUMBER(MATCH(LEFT(BB250,2),Final_modified_Intermediate[Burmese_Consonants],0)),LEFT(BB250,2),
IF(ISNUMBER(MATCH(LEFT(BB250,1),Final_modified_Intermediate[Burmese_Consonants],0)),LEFT(BB250,1),
IF(ISNUMBER(MATCH(LEFT(BB250,7),Final_Intermediate[Burmese_Consonants],0)),LEFT(BB250,7),
IF(ISNUMBER(MATCH(LEFT(BB250,6),Final_Intermediate[Burmese_Consonants],0)),LEFT(BB250,6),
IF(ISNUMBER(MATCH(LEFT(BB250,5),Final_Intermediate[Burmese_Consonants],0)),LEFT(BB250,5),
IF(ISNUMBER(MATCH(LEFT(BB250,4),Final_Intermediate[Burmese_Consonants],0)),LEFT(BB250,4),
IF(ISNUMBER(MATCH(LEFT(BB250,3),Final_Intermediate[Burmese_Consonants],0)),LEFT(BB250,3),
IF(ISNUMBER(MATCH(LEFT(BB250,2),Final_Intermediate[Burmese_Consonants],0)),LEFT(BB250,2),
IF(ISNUMBER(MATCH(LEFT(BB250,1),Final_Intermediate[Burmese_Consonants],0)),LEFT(BB250,1),
"")))))))))))))))</f>
        <v>#VALUE!</v>
      </c>
      <c r="AC25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0" t="e">
        <f>IF(AND(OR(BC250="။",BC250="၊"),LEN(BC250)=1),BC250,
IF(ISNUMBER(MATCH(LEFT(BC250,7),Final_modified_Intermediate[Burmese_Consonants],0)),LEFT(BC250,7),
IF(ISNUMBER(MATCH(LEFT(BC250,6),Final_modified_Intermediate[Burmese_Consonants],0)),LEFT(BC250,6),
IF(ISNUMBER(MATCH(LEFT(BC250,5),Final_modified_Intermediate[Burmese_Consonants],0)),LEFT(BC250,5),
IF(ISNUMBER(MATCH(LEFT(BC250,4),Final_modified_Intermediate[Burmese_Consonants],0)),LEFT(BC250,4),
IF(ISNUMBER(MATCH(LEFT(BC250,3),Final_modified_Intermediate[Burmese_Consonants],0)),LEFT(BC250,3),
IF(ISNUMBER(MATCH(LEFT(BC250,2),Final_modified_Intermediate[Burmese_Consonants],0)),LEFT(BC250,2),
IF(ISNUMBER(MATCH(LEFT(BC250,1),Final_modified_Intermediate[Burmese_Consonants],0)),LEFT(BC250,1),
IF(ISNUMBER(MATCH(LEFT(BC250,7),Final_Intermediate[Burmese_Consonants],0)),LEFT(BC250,7),
IF(ISNUMBER(MATCH(LEFT(BC250,6),Final_Intermediate[Burmese_Consonants],0)),LEFT(BC250,6),
IF(ISNUMBER(MATCH(LEFT(BC250,5),Final_Intermediate[Burmese_Consonants],0)),LEFT(BC250,5),
IF(ISNUMBER(MATCH(LEFT(BC250,4),Final_Intermediate[Burmese_Consonants],0)),LEFT(BC250,4),
IF(ISNUMBER(MATCH(LEFT(BC250,3),Final_Intermediate[Burmese_Consonants],0)),LEFT(BC250,3),
IF(ISNUMBER(MATCH(LEFT(BC250,2),Final_Intermediate[Burmese_Consonants],0)),LEFT(BC250,2),
IF(ISNUMBER(MATCH(LEFT(BC250,1),Final_Intermediate[Burmese_Consonants],0)),LEFT(BC250,1),
"")))))))))))))))</f>
        <v>#VALUE!</v>
      </c>
      <c r="AE25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0" t="e">
        <f>IF(AND(OR(BD250="။",BD250="၊"),LEN(BD250)=1),BD250,
IF(ISNUMBER(MATCH(LEFT(BD250,7),Final_modified_Intermediate[Burmese_Consonants],0)),LEFT(BD250,7),
IF(ISNUMBER(MATCH(LEFT(BD250,6),Final_modified_Intermediate[Burmese_Consonants],0)),LEFT(BD250,6),
IF(ISNUMBER(MATCH(LEFT(BD250,5),Final_modified_Intermediate[Burmese_Consonants],0)),LEFT(BD250,5),
IF(ISNUMBER(MATCH(LEFT(BD250,4),Final_modified_Intermediate[Burmese_Consonants],0)),LEFT(BD250,4),
IF(ISNUMBER(MATCH(LEFT(BD250,3),Final_modified_Intermediate[Burmese_Consonants],0)),LEFT(BD250,3),
IF(ISNUMBER(MATCH(LEFT(BD250,2),Final_modified_Intermediate[Burmese_Consonants],0)),LEFT(BD250,2),
IF(ISNUMBER(MATCH(LEFT(BD250,1),Final_modified_Intermediate[Burmese_Consonants],0)),LEFT(BD250,1),
IF(ISNUMBER(MATCH(LEFT(BD250,7),Final_Intermediate[Burmese_Consonants],0)),LEFT(BD250,7),
IF(ISNUMBER(MATCH(LEFT(BD250,6),Final_Intermediate[Burmese_Consonants],0)),LEFT(BD250,6),
IF(ISNUMBER(MATCH(LEFT(BD250,5),Final_Intermediate[Burmese_Consonants],0)),LEFT(BD250,5),
IF(ISNUMBER(MATCH(LEFT(BD250,4),Final_Intermediate[Burmese_Consonants],0)),LEFT(BD250,4),
IF(ISNUMBER(MATCH(LEFT(BD250,3),Final_Intermediate[Burmese_Consonants],0)),LEFT(BD250,3),
IF(ISNUMBER(MATCH(LEFT(BD250,2),Final_Intermediate[Burmese_Consonants],0)),LEFT(BD250,2),
IF(ISNUMBER(MATCH(LEFT(BD250,1),Final_Intermediate[Burmese_Consonants],0)),LEFT(BD250,1),
"")))))))))))))))</f>
        <v>#VALUE!</v>
      </c>
      <c r="AG250" t="e">
        <f>IF(AND(OR(BE250="။",BE250="၊"),LEN(BE250)=1),BE250,
IF(ISNUMBER(MATCH(LEFT(BE250,7),Final_modified_Intermediate[Burmese_Consonants],0)),LEFT(BE250,7),
IF(ISNUMBER(MATCH(LEFT(BE250,6),Final_modified_Intermediate[Burmese_Consonants],0)),LEFT(BE250,6),
IF(ISNUMBER(MATCH(LEFT(BE250,5),Final_modified_Intermediate[Burmese_Consonants],0)),LEFT(BE250,5),
IF(ISNUMBER(MATCH(LEFT(BE250,4),Final_modified_Intermediate[Burmese_Consonants],0)),LEFT(BE250,4),
IF(ISNUMBER(MATCH(LEFT(BE250,3),Final_modified_Intermediate[Burmese_Consonants],0)),LEFT(BE250,3),
IF(ISNUMBER(MATCH(LEFT(BE250,2),Final_modified_Intermediate[Burmese_Consonants],0)),LEFT(BE250,2),
IF(ISNUMBER(MATCH(LEFT(BE250,1),Final_modified_Intermediate[Burmese_Consonants],0)),LEFT(BE250,1),
IF(ISNUMBER(MATCH(LEFT(BE250,7),Final_Intermediate[Burmese_Consonants],0)),LEFT(BE250,7),
IF(ISNUMBER(MATCH(LEFT(BE250,6),Final_Intermediate[Burmese_Consonants],0)),LEFT(BE250,6),
IF(ISNUMBER(MATCH(LEFT(BE250,5),Final_Intermediate[Burmese_Consonants],0)),LEFT(BE250,5),
IF(ISNUMBER(MATCH(LEFT(BE250,4),Final_Intermediate[Burmese_Consonants],0)),LEFT(BE250,4),
IF(ISNUMBER(MATCH(LEFT(BE250,3),Final_Intermediate[Burmese_Consonants],0)),LEFT(BE250,3),
IF(ISNUMBER(MATCH(LEFT(BE250,2),Final_Intermediate[Burmese_Consonants],0)),LEFT(BE250,2),
IF(ISNUMBER(MATCH(LEFT(BE250,1),Final_Intermediate[Burmese_Consonants],0)),LEFT(BE250,1),
"")))))))))))))))</f>
        <v>#VALUE!</v>
      </c>
      <c r="AH250" t="e">
        <f>IF(AND(OR(BF250="။",BF250="၊"),LEN(BF250)=1),BF250,
IF(ISNUMBER(MATCH(LEFT(BF250,7),Final_modified_Intermediate[Burmese_Consonants],0)),LEFT(BF250,7),
IF(ISNUMBER(MATCH(LEFT(BF250,6),Final_modified_Intermediate[Burmese_Consonants],0)),LEFT(BF250,6),
IF(ISNUMBER(MATCH(LEFT(BF250,5),Final_modified_Intermediate[Burmese_Consonants],0)),LEFT(BF250,5),
IF(ISNUMBER(MATCH(LEFT(BF250,4),Final_modified_Intermediate[Burmese_Consonants],0)),LEFT(BF250,4),
IF(ISNUMBER(MATCH(LEFT(BF250,3),Final_modified_Intermediate[Burmese_Consonants],0)),LEFT(BF250,3),
IF(ISNUMBER(MATCH(LEFT(BF250,2),Final_modified_Intermediate[Burmese_Consonants],0)),LEFT(BF250,2),
IF(ISNUMBER(MATCH(LEFT(BF250,1),Final_modified_Intermediate[Burmese_Consonants],0)),LEFT(BF250,1),
IF(ISNUMBER(MATCH(LEFT(BF250,7),Final_Intermediate[Burmese_Consonants],0)),LEFT(BF250,7),
IF(ISNUMBER(MATCH(LEFT(BF250,6),Final_Intermediate[Burmese_Consonants],0)),LEFT(BF250,6),
IF(ISNUMBER(MATCH(LEFT(BF250,5),Final_Intermediate[Burmese_Consonants],0)),LEFT(BF250,5),
IF(ISNUMBER(MATCH(LEFT(BF250,4),Final_Intermediate[Burmese_Consonants],0)),LEFT(BF250,4),
IF(ISNUMBER(MATCH(LEFT(BF250,3),Final_Intermediate[Burmese_Consonants],0)),LEFT(BF250,3),
IF(ISNUMBER(MATCH(LEFT(BF250,2),Final_Intermediate[Burmese_Consonants],0)),LEFT(BF250,2),
IF(ISNUMBER(MATCH(LEFT(BF250,1),Final_Intermediate[Burmese_Consonants],0)),LEFT(BF250,1),
"")))))))))))))))</f>
        <v>#VALUE!</v>
      </c>
      <c r="AI250" t="e">
        <f>IF(AND(OR(BG250="။",BG250="၊"),LEN(BG250)=1),BG250,
IF(ISNUMBER(MATCH(LEFT(BG250,7),Final_modified_Intermediate[Burmese_Consonants],0)),LEFT(BG250,7),
IF(ISNUMBER(MATCH(LEFT(BG250,6),Final_modified_Intermediate[Burmese_Consonants],0)),LEFT(BG250,6),
IF(ISNUMBER(MATCH(LEFT(BG250,5),Final_modified_Intermediate[Burmese_Consonants],0)),LEFT(BG250,5),
IF(ISNUMBER(MATCH(LEFT(BG250,4),Final_modified_Intermediate[Burmese_Consonants],0)),LEFT(BG250,4),
IF(ISNUMBER(MATCH(LEFT(BG250,3),Final_modified_Intermediate[Burmese_Consonants],0)),LEFT(BG250,3),
IF(ISNUMBER(MATCH(LEFT(BG250,2),Final_modified_Intermediate[Burmese_Consonants],0)),LEFT(BG250,2),
IF(ISNUMBER(MATCH(LEFT(BG250,1),Final_modified_Intermediate[Burmese_Consonants],0)),LEFT(BG250,1),
IF(ISNUMBER(MATCH(LEFT(BG250,7),Final_Intermediate[Burmese_Consonants],0)),LEFT(BG250,7),
IF(ISNUMBER(MATCH(LEFT(BG250,6),Final_Intermediate[Burmese_Consonants],0)),LEFT(BG250,6),
IF(ISNUMBER(MATCH(LEFT(BG250,5),Final_Intermediate[Burmese_Consonants],0)),LEFT(BG250,5),
IF(ISNUMBER(MATCH(LEFT(BG250,4),Final_Intermediate[Burmese_Consonants],0)),LEFT(BG250,4),
IF(ISNUMBER(MATCH(LEFT(BG250,3),Final_Intermediate[Burmese_Consonants],0)),LEFT(BG250,3),
IF(ISNUMBER(MATCH(LEFT(BG250,2),Final_Intermediate[Burmese_Consonants],0)),LEFT(BG250,2),
IF(ISNUMBER(MATCH(LEFT(BG250,1),Final_Intermediate[Burmese_Consonants],0)),LEFT(BG250,1),
"")))))))))))))))</f>
        <v>#VALUE!</v>
      </c>
      <c r="AJ250" t="e">
        <f>IF(AND(OR(BH250="။",BH250="၊"),LEN(BH250)=1),BH250,
IF(ISNUMBER(MATCH(LEFT(BH250,7),Final_modified_Intermediate[Burmese_Consonants],0)),LEFT(BH250,7),
IF(ISNUMBER(MATCH(LEFT(BH250,6),Final_modified_Intermediate[Burmese_Consonants],0)),LEFT(BH250,6),
IF(ISNUMBER(MATCH(LEFT(BH250,5),Final_modified_Intermediate[Burmese_Consonants],0)),LEFT(BH250,5),
IF(ISNUMBER(MATCH(LEFT(BH250,4),Final_modified_Intermediate[Burmese_Consonants],0)),LEFT(BH250,4),
IF(ISNUMBER(MATCH(LEFT(BH250,3),Final_modified_Intermediate[Burmese_Consonants],0)),LEFT(BH250,3),
IF(ISNUMBER(MATCH(LEFT(BH250,2),Final_modified_Intermediate[Burmese_Consonants],0)),LEFT(BH250,2),
IF(ISNUMBER(MATCH(LEFT(BH250,1),Final_modified_Intermediate[Burmese_Consonants],0)),LEFT(BH250,1),
IF(ISNUMBER(MATCH(LEFT(BH250,7),Final_Intermediate[Burmese_Consonants],0)),LEFT(BH250,7),
IF(ISNUMBER(MATCH(LEFT(BH250,6),Final_Intermediate[Burmese_Consonants],0)),LEFT(BH250,6),
IF(ISNUMBER(MATCH(LEFT(BH250,5),Final_Intermediate[Burmese_Consonants],0)),LEFT(BH250,5),
IF(ISNUMBER(MATCH(LEFT(BH250,4),Final_Intermediate[Burmese_Consonants],0)),LEFT(BH250,4),
IF(ISNUMBER(MATCH(LEFT(BH250,3),Final_Intermediate[Burmese_Consonants],0)),LEFT(BH250,3),
IF(ISNUMBER(MATCH(LEFT(BH250,2),Final_Intermediate[Burmese_Consonants],0)),LEFT(BH250,2),
IF(ISNUMBER(MATCH(LEFT(BH250,1),Final_Intermediate[Burmese_Consonants],0)),LEFT(BH250,1),
"")))))))))))))))</f>
        <v>#VALUE!</v>
      </c>
      <c r="AK250" t="e">
        <f>IF(AND(OR(BI250="။",BI250="၊"),LEN(BI250)=1),BI250,
IF(ISNUMBER(MATCH(LEFT(BI250,7),Final_modified_Intermediate[Burmese_Consonants],0)),LEFT(BI250,7),
IF(ISNUMBER(MATCH(LEFT(BI250,6),Final_modified_Intermediate[Burmese_Consonants],0)),LEFT(BI250,6),
IF(ISNUMBER(MATCH(LEFT(BI250,5),Final_modified_Intermediate[Burmese_Consonants],0)),LEFT(BI250,5),
IF(ISNUMBER(MATCH(LEFT(BI250,4),Final_modified_Intermediate[Burmese_Consonants],0)),LEFT(BI250,4),
IF(ISNUMBER(MATCH(LEFT(BI250,3),Final_modified_Intermediate[Burmese_Consonants],0)),LEFT(BI250,3),
IF(ISNUMBER(MATCH(LEFT(BI250,2),Final_modified_Intermediate[Burmese_Consonants],0)),LEFT(BI250,2),
IF(ISNUMBER(MATCH(LEFT(BI250,1),Final_modified_Intermediate[Burmese_Consonants],0)),LEFT(BI250,1),
IF(ISNUMBER(MATCH(LEFT(BI250,7),Final_Intermediate[Burmese_Consonants],0)),LEFT(BI250,7),
IF(ISNUMBER(MATCH(LEFT(BI250,6),Final_Intermediate[Burmese_Consonants],0)),LEFT(BI250,6),
IF(ISNUMBER(MATCH(LEFT(BI250,5),Final_Intermediate[Burmese_Consonants],0)),LEFT(BI250,5),
IF(ISNUMBER(MATCH(LEFT(BI250,4),Final_Intermediate[Burmese_Consonants],0)),LEFT(BI250,4),
IF(ISNUMBER(MATCH(LEFT(BI250,3),Final_Intermediate[Burmese_Consonants],0)),LEFT(BI250,3),
IF(ISNUMBER(MATCH(LEFT(BI250,2),Final_Intermediate[Burmese_Consonants],0)),LEFT(BI250,2),
IF(ISNUMBER(MATCH(LEFT(BI250,1),Final_Intermediate[Burmese_Consonants],0)),LEFT(BI250,1),
"")))))))))))))))</f>
        <v>#VALUE!</v>
      </c>
      <c r="AL250" t="e">
        <f>IF(AND(OR(BJ250="။",BJ250="၊"),LEN(BJ250)=1),BJ250,
IF(ISNUMBER(MATCH(LEFT(BJ250,7),Final_modified_Intermediate[Burmese_Consonants],0)),LEFT(BJ250,7),
IF(ISNUMBER(MATCH(LEFT(BJ250,6),Final_modified_Intermediate[Burmese_Consonants],0)),LEFT(BJ250,6),
IF(ISNUMBER(MATCH(LEFT(BJ250,5),Final_modified_Intermediate[Burmese_Consonants],0)),LEFT(BJ250,5),
IF(ISNUMBER(MATCH(LEFT(BJ250,4),Final_modified_Intermediate[Burmese_Consonants],0)),LEFT(BJ250,4),
IF(ISNUMBER(MATCH(LEFT(BJ250,3),Final_modified_Intermediate[Burmese_Consonants],0)),LEFT(BJ250,3),
IF(ISNUMBER(MATCH(LEFT(BJ250,2),Final_modified_Intermediate[Burmese_Consonants],0)),LEFT(BJ250,2),
IF(ISNUMBER(MATCH(LEFT(BJ250,1),Final_modified_Intermediate[Burmese_Consonants],0)),LEFT(BJ250,1),
IF(ISNUMBER(MATCH(LEFT(BJ250,7),Final_Intermediate[Burmese_Consonants],0)),LEFT(BJ250,7),
IF(ISNUMBER(MATCH(LEFT(BJ250,6),Final_Intermediate[Burmese_Consonants],0)),LEFT(BJ250,6),
IF(ISNUMBER(MATCH(LEFT(BJ250,5),Final_Intermediate[Burmese_Consonants],0)),LEFT(BJ250,5),
IF(ISNUMBER(MATCH(LEFT(BJ250,4),Final_Intermediate[Burmese_Consonants],0)),LEFT(BJ250,4),
IF(ISNUMBER(MATCH(LEFT(BJ250,3),Final_Intermediate[Burmese_Consonants],0)),LEFT(BJ250,3),
IF(ISNUMBER(MATCH(LEFT(BJ250,2),Final_Intermediate[Burmese_Consonants],0)),LEFT(BJ250,2),
IF(ISNUMBER(MATCH(LEFT(BJ250,1),Final_Intermediate[Burmese_Consonants],0)),LEFT(BJ250,1),
"")))))))))))))))</f>
        <v>#VALUE!</v>
      </c>
      <c r="AN250" t="e">
        <f>Compiler_Burmese[[#This Row],[Sr. No.]]</f>
        <v>#REF!</v>
      </c>
      <c r="AO25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0" t="e">
        <f>[2]!Vocabulary_Burmese[[#This Row],[Sr. No.]]</f>
        <v>#REF!</v>
      </c>
      <c r="BA250" t="e">
        <f>IF(Raw_data_N2_Kanji[[#This Row],[Categorie]]&lt;&gt;"","",
IF(ISNUMBER(MATCH(V,Special_list[Burmese word],0)),"",
SUBSTITUTE(Raw_data_N2_Kanji[[#This Row],[Raw]]," ","")))</f>
        <v>#VALUE!</v>
      </c>
      <c r="BB250" t="e">
        <f>RIGHT(Segregate18[[#This Row],[UPGRADE]],LEN(Segregate18[[#This Row],[UPGRADE]])-LEN(Compiler_Burmese[[#This Row],[1]]))</f>
        <v>#VALUE!</v>
      </c>
      <c r="BC250" t="e">
        <f>RIGHT(Segregate18[[#This Row],[11]],LEN(Segregate18[[#This Row],[11]])-LEN(Compiler_Burmese[[#This Row],[2]]))</f>
        <v>#VALUE!</v>
      </c>
      <c r="BD250" t="e">
        <f>RIGHT(Segregate18[[#This Row],[21]],LEN(Segregate18[[#This Row],[21]])-LEN(Compiler_Burmese[[#This Row],[3]]))</f>
        <v>#VALUE!</v>
      </c>
      <c r="BE250" t="e">
        <f>RIGHT(Segregate18[[#This Row],[31]],LEN(Segregate18[[#This Row],[31]])-LEN(Compiler_Burmese[[#This Row],[4]]))</f>
        <v>#VALUE!</v>
      </c>
      <c r="BF250" t="e">
        <f>RIGHT(Segregate18[[#This Row],[41]],LEN(Segregate18[[#This Row],[41]])-LEN(Compiler_Burmese[[#This Row],[5]]))</f>
        <v>#VALUE!</v>
      </c>
      <c r="BG250" t="e">
        <f>RIGHT(Segregate18[[#This Row],[51]],LEN(Segregate18[[#This Row],[51]])-LEN(Compiler_Burmese[[#This Row],[6]]))</f>
        <v>#VALUE!</v>
      </c>
      <c r="BH250" t="e">
        <f>RIGHT(Segregate18[[#This Row],[61]],LEN(Segregate18[[#This Row],[61]])-LEN(Compiler_Burmese[[#This Row],[7]]))</f>
        <v>#VALUE!</v>
      </c>
      <c r="BI250" t="e">
        <f>RIGHT(Segregate18[[#This Row],[71]],LEN(Segregate18[[#This Row],[71]])-LEN(Compiler_Burmese[[#This Row],[8]]))</f>
        <v>#VALUE!</v>
      </c>
      <c r="BJ250" t="e">
        <f>RIGHT(Segregate18[[#This Row],[81]],LEN(Segregate18[[#This Row],[81]])-LEN(Compiler_Burmese[[#This Row],[9]]))</f>
        <v>#VALUE!</v>
      </c>
    </row>
    <row r="251" spans="25:62" ht="15" customHeight="1" x14ac:dyDescent="0.3">
      <c r="Y251" t="e">
        <f>Segregate18[[#This Row],[Sr. No.]]</f>
        <v>#REF!</v>
      </c>
      <c r="Z251" t="e">
        <f>IF(AND(OR(BA251="။",BA251="၊"),LEN(BA251)=1),BA251,
IF(ISNUMBER(MATCH(LEFT(BA251,7),Final_modified_Intermediate[Burmese_Consonants],0)),LEFT(BA251,7),
IF(ISNUMBER(MATCH(LEFT(BA251,6),Final_modified_Intermediate[Burmese_Consonants],0)),LEFT(BA251,6),
IF(ISNUMBER(MATCH(LEFT(BA251,5),Final_modified_Intermediate[Burmese_Consonants],0)),LEFT(BA251,5),
IF(ISNUMBER(MATCH(LEFT(BA251,4),Final_modified_Intermediate[Burmese_Consonants],0)),LEFT(BA251,4),
IF(ISNUMBER(MATCH(LEFT(BA251,3),Final_modified_Intermediate[Burmese_Consonants],0)),LEFT(BA251,3),
IF(ISNUMBER(MATCH(LEFT(BA251,2),Final_modified_Intermediate[Burmese_Consonants],0)),LEFT(BA251,2),
IF(ISNUMBER(MATCH(LEFT(BA251,1),Final_modified_Intermediate[Burmese_Consonants],0)),LEFT(BA251,1),
IF(ISNUMBER(MATCH(LEFT(BA251,7),Final_Intermediate[Burmese_Consonants],0)),LEFT(BA251,7),
IF(ISNUMBER(MATCH(LEFT(BA251,6),Final_Intermediate[Burmese_Consonants],0)),LEFT(BA251,6),
IF(ISNUMBER(MATCH(LEFT(BA251,5),Final_Intermediate[Burmese_Consonants],0)),LEFT(BA251,5),
IF(ISNUMBER(MATCH(LEFT(BA251,4),Final_Intermediate[Burmese_Consonants],0)),LEFT(BA251,4),
IF(ISNUMBER(MATCH(LEFT(BA251,3),Final_Intermediate[Burmese_Consonants],0)),LEFT(BA251,3),
IF(ISNUMBER(MATCH(LEFT(BA251,2),Final_Intermediate[Burmese_Consonants],0)),LEFT(BA251,2),
IF(ISNUMBER(MATCH(LEFT(BA251,1),Final_Intermediate[Burmese_Consonants],0)),LEFT(BA251,1),
"")))))))))))))))</f>
        <v>#VALUE!</v>
      </c>
      <c r="AA25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1" t="e">
        <f>IF(AND(OR(BB251="။",BB251="၊"),LEN(BB251)=1),BB251,
IF(ISNUMBER(MATCH(LEFT(BB251,7),Final_modified_Intermediate[Burmese_Consonants],0)),LEFT(BB251,7),
IF(ISNUMBER(MATCH(LEFT(BB251,6),Final_modified_Intermediate[Burmese_Consonants],0)),LEFT(BB251,6),
IF(ISNUMBER(MATCH(LEFT(BB251,5),Final_modified_Intermediate[Burmese_Consonants],0)),LEFT(BB251,5),
IF(ISNUMBER(MATCH(LEFT(BB251,4),Final_modified_Intermediate[Burmese_Consonants],0)),LEFT(BB251,4),
IF(ISNUMBER(MATCH(LEFT(BB251,3),Final_modified_Intermediate[Burmese_Consonants],0)),LEFT(BB251,3),
IF(ISNUMBER(MATCH(LEFT(BB251,2),Final_modified_Intermediate[Burmese_Consonants],0)),LEFT(BB251,2),
IF(ISNUMBER(MATCH(LEFT(BB251,1),Final_modified_Intermediate[Burmese_Consonants],0)),LEFT(BB251,1),
IF(ISNUMBER(MATCH(LEFT(BB251,7),Final_Intermediate[Burmese_Consonants],0)),LEFT(BB251,7),
IF(ISNUMBER(MATCH(LEFT(BB251,6),Final_Intermediate[Burmese_Consonants],0)),LEFT(BB251,6),
IF(ISNUMBER(MATCH(LEFT(BB251,5),Final_Intermediate[Burmese_Consonants],0)),LEFT(BB251,5),
IF(ISNUMBER(MATCH(LEFT(BB251,4),Final_Intermediate[Burmese_Consonants],0)),LEFT(BB251,4),
IF(ISNUMBER(MATCH(LEFT(BB251,3),Final_Intermediate[Burmese_Consonants],0)),LEFT(BB251,3),
IF(ISNUMBER(MATCH(LEFT(BB251,2),Final_Intermediate[Burmese_Consonants],0)),LEFT(BB251,2),
IF(ISNUMBER(MATCH(LEFT(BB251,1),Final_Intermediate[Burmese_Consonants],0)),LEFT(BB251,1),
"")))))))))))))))</f>
        <v>#VALUE!</v>
      </c>
      <c r="AC25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1" t="e">
        <f>IF(AND(OR(BC251="။",BC251="၊"),LEN(BC251)=1),BC251,
IF(ISNUMBER(MATCH(LEFT(BC251,7),Final_modified_Intermediate[Burmese_Consonants],0)),LEFT(BC251,7),
IF(ISNUMBER(MATCH(LEFT(BC251,6),Final_modified_Intermediate[Burmese_Consonants],0)),LEFT(BC251,6),
IF(ISNUMBER(MATCH(LEFT(BC251,5),Final_modified_Intermediate[Burmese_Consonants],0)),LEFT(BC251,5),
IF(ISNUMBER(MATCH(LEFT(BC251,4),Final_modified_Intermediate[Burmese_Consonants],0)),LEFT(BC251,4),
IF(ISNUMBER(MATCH(LEFT(BC251,3),Final_modified_Intermediate[Burmese_Consonants],0)),LEFT(BC251,3),
IF(ISNUMBER(MATCH(LEFT(BC251,2),Final_modified_Intermediate[Burmese_Consonants],0)),LEFT(BC251,2),
IF(ISNUMBER(MATCH(LEFT(BC251,1),Final_modified_Intermediate[Burmese_Consonants],0)),LEFT(BC251,1),
IF(ISNUMBER(MATCH(LEFT(BC251,7),Final_Intermediate[Burmese_Consonants],0)),LEFT(BC251,7),
IF(ISNUMBER(MATCH(LEFT(BC251,6),Final_Intermediate[Burmese_Consonants],0)),LEFT(BC251,6),
IF(ISNUMBER(MATCH(LEFT(BC251,5),Final_Intermediate[Burmese_Consonants],0)),LEFT(BC251,5),
IF(ISNUMBER(MATCH(LEFT(BC251,4),Final_Intermediate[Burmese_Consonants],0)),LEFT(BC251,4),
IF(ISNUMBER(MATCH(LEFT(BC251,3),Final_Intermediate[Burmese_Consonants],0)),LEFT(BC251,3),
IF(ISNUMBER(MATCH(LEFT(BC251,2),Final_Intermediate[Burmese_Consonants],0)),LEFT(BC251,2),
IF(ISNUMBER(MATCH(LEFT(BC251,1),Final_Intermediate[Burmese_Consonants],0)),LEFT(BC251,1),
"")))))))))))))))</f>
        <v>#VALUE!</v>
      </c>
      <c r="AE25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1" t="e">
        <f>IF(AND(OR(BD251="။",BD251="၊"),LEN(BD251)=1),BD251,
IF(ISNUMBER(MATCH(LEFT(BD251,7),Final_modified_Intermediate[Burmese_Consonants],0)),LEFT(BD251,7),
IF(ISNUMBER(MATCH(LEFT(BD251,6),Final_modified_Intermediate[Burmese_Consonants],0)),LEFT(BD251,6),
IF(ISNUMBER(MATCH(LEFT(BD251,5),Final_modified_Intermediate[Burmese_Consonants],0)),LEFT(BD251,5),
IF(ISNUMBER(MATCH(LEFT(BD251,4),Final_modified_Intermediate[Burmese_Consonants],0)),LEFT(BD251,4),
IF(ISNUMBER(MATCH(LEFT(BD251,3),Final_modified_Intermediate[Burmese_Consonants],0)),LEFT(BD251,3),
IF(ISNUMBER(MATCH(LEFT(BD251,2),Final_modified_Intermediate[Burmese_Consonants],0)),LEFT(BD251,2),
IF(ISNUMBER(MATCH(LEFT(BD251,1),Final_modified_Intermediate[Burmese_Consonants],0)),LEFT(BD251,1),
IF(ISNUMBER(MATCH(LEFT(BD251,7),Final_Intermediate[Burmese_Consonants],0)),LEFT(BD251,7),
IF(ISNUMBER(MATCH(LEFT(BD251,6),Final_Intermediate[Burmese_Consonants],0)),LEFT(BD251,6),
IF(ISNUMBER(MATCH(LEFT(BD251,5),Final_Intermediate[Burmese_Consonants],0)),LEFT(BD251,5),
IF(ISNUMBER(MATCH(LEFT(BD251,4),Final_Intermediate[Burmese_Consonants],0)),LEFT(BD251,4),
IF(ISNUMBER(MATCH(LEFT(BD251,3),Final_Intermediate[Burmese_Consonants],0)),LEFT(BD251,3),
IF(ISNUMBER(MATCH(LEFT(BD251,2),Final_Intermediate[Burmese_Consonants],0)),LEFT(BD251,2),
IF(ISNUMBER(MATCH(LEFT(BD251,1),Final_Intermediate[Burmese_Consonants],0)),LEFT(BD251,1),
"")))))))))))))))</f>
        <v>#VALUE!</v>
      </c>
      <c r="AG251" t="e">
        <f>IF(AND(OR(BE251="။",BE251="၊"),LEN(BE251)=1),BE251,
IF(ISNUMBER(MATCH(LEFT(BE251,7),Final_modified_Intermediate[Burmese_Consonants],0)),LEFT(BE251,7),
IF(ISNUMBER(MATCH(LEFT(BE251,6),Final_modified_Intermediate[Burmese_Consonants],0)),LEFT(BE251,6),
IF(ISNUMBER(MATCH(LEFT(BE251,5),Final_modified_Intermediate[Burmese_Consonants],0)),LEFT(BE251,5),
IF(ISNUMBER(MATCH(LEFT(BE251,4),Final_modified_Intermediate[Burmese_Consonants],0)),LEFT(BE251,4),
IF(ISNUMBER(MATCH(LEFT(BE251,3),Final_modified_Intermediate[Burmese_Consonants],0)),LEFT(BE251,3),
IF(ISNUMBER(MATCH(LEFT(BE251,2),Final_modified_Intermediate[Burmese_Consonants],0)),LEFT(BE251,2),
IF(ISNUMBER(MATCH(LEFT(BE251,1),Final_modified_Intermediate[Burmese_Consonants],0)),LEFT(BE251,1),
IF(ISNUMBER(MATCH(LEFT(BE251,7),Final_Intermediate[Burmese_Consonants],0)),LEFT(BE251,7),
IF(ISNUMBER(MATCH(LEFT(BE251,6),Final_Intermediate[Burmese_Consonants],0)),LEFT(BE251,6),
IF(ISNUMBER(MATCH(LEFT(BE251,5),Final_Intermediate[Burmese_Consonants],0)),LEFT(BE251,5),
IF(ISNUMBER(MATCH(LEFT(BE251,4),Final_Intermediate[Burmese_Consonants],0)),LEFT(BE251,4),
IF(ISNUMBER(MATCH(LEFT(BE251,3),Final_Intermediate[Burmese_Consonants],0)),LEFT(BE251,3),
IF(ISNUMBER(MATCH(LEFT(BE251,2),Final_Intermediate[Burmese_Consonants],0)),LEFT(BE251,2),
IF(ISNUMBER(MATCH(LEFT(BE251,1),Final_Intermediate[Burmese_Consonants],0)),LEFT(BE251,1),
"")))))))))))))))</f>
        <v>#VALUE!</v>
      </c>
      <c r="AH251" t="e">
        <f>IF(AND(OR(BF251="။",BF251="၊"),LEN(BF251)=1),BF251,
IF(ISNUMBER(MATCH(LEFT(BF251,7),Final_modified_Intermediate[Burmese_Consonants],0)),LEFT(BF251,7),
IF(ISNUMBER(MATCH(LEFT(BF251,6),Final_modified_Intermediate[Burmese_Consonants],0)),LEFT(BF251,6),
IF(ISNUMBER(MATCH(LEFT(BF251,5),Final_modified_Intermediate[Burmese_Consonants],0)),LEFT(BF251,5),
IF(ISNUMBER(MATCH(LEFT(BF251,4),Final_modified_Intermediate[Burmese_Consonants],0)),LEFT(BF251,4),
IF(ISNUMBER(MATCH(LEFT(BF251,3),Final_modified_Intermediate[Burmese_Consonants],0)),LEFT(BF251,3),
IF(ISNUMBER(MATCH(LEFT(BF251,2),Final_modified_Intermediate[Burmese_Consonants],0)),LEFT(BF251,2),
IF(ISNUMBER(MATCH(LEFT(BF251,1),Final_modified_Intermediate[Burmese_Consonants],0)),LEFT(BF251,1),
IF(ISNUMBER(MATCH(LEFT(BF251,7),Final_Intermediate[Burmese_Consonants],0)),LEFT(BF251,7),
IF(ISNUMBER(MATCH(LEFT(BF251,6),Final_Intermediate[Burmese_Consonants],0)),LEFT(BF251,6),
IF(ISNUMBER(MATCH(LEFT(BF251,5),Final_Intermediate[Burmese_Consonants],0)),LEFT(BF251,5),
IF(ISNUMBER(MATCH(LEFT(BF251,4),Final_Intermediate[Burmese_Consonants],0)),LEFT(BF251,4),
IF(ISNUMBER(MATCH(LEFT(BF251,3),Final_Intermediate[Burmese_Consonants],0)),LEFT(BF251,3),
IF(ISNUMBER(MATCH(LEFT(BF251,2),Final_Intermediate[Burmese_Consonants],0)),LEFT(BF251,2),
IF(ISNUMBER(MATCH(LEFT(BF251,1),Final_Intermediate[Burmese_Consonants],0)),LEFT(BF251,1),
"")))))))))))))))</f>
        <v>#VALUE!</v>
      </c>
      <c r="AI251" t="e">
        <f>IF(AND(OR(BG251="။",BG251="၊"),LEN(BG251)=1),BG251,
IF(ISNUMBER(MATCH(LEFT(BG251,7),Final_modified_Intermediate[Burmese_Consonants],0)),LEFT(BG251,7),
IF(ISNUMBER(MATCH(LEFT(BG251,6),Final_modified_Intermediate[Burmese_Consonants],0)),LEFT(BG251,6),
IF(ISNUMBER(MATCH(LEFT(BG251,5),Final_modified_Intermediate[Burmese_Consonants],0)),LEFT(BG251,5),
IF(ISNUMBER(MATCH(LEFT(BG251,4),Final_modified_Intermediate[Burmese_Consonants],0)),LEFT(BG251,4),
IF(ISNUMBER(MATCH(LEFT(BG251,3),Final_modified_Intermediate[Burmese_Consonants],0)),LEFT(BG251,3),
IF(ISNUMBER(MATCH(LEFT(BG251,2),Final_modified_Intermediate[Burmese_Consonants],0)),LEFT(BG251,2),
IF(ISNUMBER(MATCH(LEFT(BG251,1),Final_modified_Intermediate[Burmese_Consonants],0)),LEFT(BG251,1),
IF(ISNUMBER(MATCH(LEFT(BG251,7),Final_Intermediate[Burmese_Consonants],0)),LEFT(BG251,7),
IF(ISNUMBER(MATCH(LEFT(BG251,6),Final_Intermediate[Burmese_Consonants],0)),LEFT(BG251,6),
IF(ISNUMBER(MATCH(LEFT(BG251,5),Final_Intermediate[Burmese_Consonants],0)),LEFT(BG251,5),
IF(ISNUMBER(MATCH(LEFT(BG251,4),Final_Intermediate[Burmese_Consonants],0)),LEFT(BG251,4),
IF(ISNUMBER(MATCH(LEFT(BG251,3),Final_Intermediate[Burmese_Consonants],0)),LEFT(BG251,3),
IF(ISNUMBER(MATCH(LEFT(BG251,2),Final_Intermediate[Burmese_Consonants],0)),LEFT(BG251,2),
IF(ISNUMBER(MATCH(LEFT(BG251,1),Final_Intermediate[Burmese_Consonants],0)),LEFT(BG251,1),
"")))))))))))))))</f>
        <v>#VALUE!</v>
      </c>
      <c r="AJ251" t="e">
        <f>IF(AND(OR(BH251="။",BH251="၊"),LEN(BH251)=1),BH251,
IF(ISNUMBER(MATCH(LEFT(BH251,7),Final_modified_Intermediate[Burmese_Consonants],0)),LEFT(BH251,7),
IF(ISNUMBER(MATCH(LEFT(BH251,6),Final_modified_Intermediate[Burmese_Consonants],0)),LEFT(BH251,6),
IF(ISNUMBER(MATCH(LEFT(BH251,5),Final_modified_Intermediate[Burmese_Consonants],0)),LEFT(BH251,5),
IF(ISNUMBER(MATCH(LEFT(BH251,4),Final_modified_Intermediate[Burmese_Consonants],0)),LEFT(BH251,4),
IF(ISNUMBER(MATCH(LEFT(BH251,3),Final_modified_Intermediate[Burmese_Consonants],0)),LEFT(BH251,3),
IF(ISNUMBER(MATCH(LEFT(BH251,2),Final_modified_Intermediate[Burmese_Consonants],0)),LEFT(BH251,2),
IF(ISNUMBER(MATCH(LEFT(BH251,1),Final_modified_Intermediate[Burmese_Consonants],0)),LEFT(BH251,1),
IF(ISNUMBER(MATCH(LEFT(BH251,7),Final_Intermediate[Burmese_Consonants],0)),LEFT(BH251,7),
IF(ISNUMBER(MATCH(LEFT(BH251,6),Final_Intermediate[Burmese_Consonants],0)),LEFT(BH251,6),
IF(ISNUMBER(MATCH(LEFT(BH251,5),Final_Intermediate[Burmese_Consonants],0)),LEFT(BH251,5),
IF(ISNUMBER(MATCH(LEFT(BH251,4),Final_Intermediate[Burmese_Consonants],0)),LEFT(BH251,4),
IF(ISNUMBER(MATCH(LEFT(BH251,3),Final_Intermediate[Burmese_Consonants],0)),LEFT(BH251,3),
IF(ISNUMBER(MATCH(LEFT(BH251,2),Final_Intermediate[Burmese_Consonants],0)),LEFT(BH251,2),
IF(ISNUMBER(MATCH(LEFT(BH251,1),Final_Intermediate[Burmese_Consonants],0)),LEFT(BH251,1),
"")))))))))))))))</f>
        <v>#VALUE!</v>
      </c>
      <c r="AK251" t="e">
        <f>IF(AND(OR(BI251="။",BI251="၊"),LEN(BI251)=1),BI251,
IF(ISNUMBER(MATCH(LEFT(BI251,7),Final_modified_Intermediate[Burmese_Consonants],0)),LEFT(BI251,7),
IF(ISNUMBER(MATCH(LEFT(BI251,6),Final_modified_Intermediate[Burmese_Consonants],0)),LEFT(BI251,6),
IF(ISNUMBER(MATCH(LEFT(BI251,5),Final_modified_Intermediate[Burmese_Consonants],0)),LEFT(BI251,5),
IF(ISNUMBER(MATCH(LEFT(BI251,4),Final_modified_Intermediate[Burmese_Consonants],0)),LEFT(BI251,4),
IF(ISNUMBER(MATCH(LEFT(BI251,3),Final_modified_Intermediate[Burmese_Consonants],0)),LEFT(BI251,3),
IF(ISNUMBER(MATCH(LEFT(BI251,2),Final_modified_Intermediate[Burmese_Consonants],0)),LEFT(BI251,2),
IF(ISNUMBER(MATCH(LEFT(BI251,1),Final_modified_Intermediate[Burmese_Consonants],0)),LEFT(BI251,1),
IF(ISNUMBER(MATCH(LEFT(BI251,7),Final_Intermediate[Burmese_Consonants],0)),LEFT(BI251,7),
IF(ISNUMBER(MATCH(LEFT(BI251,6),Final_Intermediate[Burmese_Consonants],0)),LEFT(BI251,6),
IF(ISNUMBER(MATCH(LEFT(BI251,5),Final_Intermediate[Burmese_Consonants],0)),LEFT(BI251,5),
IF(ISNUMBER(MATCH(LEFT(BI251,4),Final_Intermediate[Burmese_Consonants],0)),LEFT(BI251,4),
IF(ISNUMBER(MATCH(LEFT(BI251,3),Final_Intermediate[Burmese_Consonants],0)),LEFT(BI251,3),
IF(ISNUMBER(MATCH(LEFT(BI251,2),Final_Intermediate[Burmese_Consonants],0)),LEFT(BI251,2),
IF(ISNUMBER(MATCH(LEFT(BI251,1),Final_Intermediate[Burmese_Consonants],0)),LEFT(BI251,1),
"")))))))))))))))</f>
        <v>#VALUE!</v>
      </c>
      <c r="AL251" t="e">
        <f>IF(AND(OR(BJ251="။",BJ251="၊"),LEN(BJ251)=1),BJ251,
IF(ISNUMBER(MATCH(LEFT(BJ251,7),Final_modified_Intermediate[Burmese_Consonants],0)),LEFT(BJ251,7),
IF(ISNUMBER(MATCH(LEFT(BJ251,6),Final_modified_Intermediate[Burmese_Consonants],0)),LEFT(BJ251,6),
IF(ISNUMBER(MATCH(LEFT(BJ251,5),Final_modified_Intermediate[Burmese_Consonants],0)),LEFT(BJ251,5),
IF(ISNUMBER(MATCH(LEFT(BJ251,4),Final_modified_Intermediate[Burmese_Consonants],0)),LEFT(BJ251,4),
IF(ISNUMBER(MATCH(LEFT(BJ251,3),Final_modified_Intermediate[Burmese_Consonants],0)),LEFT(BJ251,3),
IF(ISNUMBER(MATCH(LEFT(BJ251,2),Final_modified_Intermediate[Burmese_Consonants],0)),LEFT(BJ251,2),
IF(ISNUMBER(MATCH(LEFT(BJ251,1),Final_modified_Intermediate[Burmese_Consonants],0)),LEFT(BJ251,1),
IF(ISNUMBER(MATCH(LEFT(BJ251,7),Final_Intermediate[Burmese_Consonants],0)),LEFT(BJ251,7),
IF(ISNUMBER(MATCH(LEFT(BJ251,6),Final_Intermediate[Burmese_Consonants],0)),LEFT(BJ251,6),
IF(ISNUMBER(MATCH(LEFT(BJ251,5),Final_Intermediate[Burmese_Consonants],0)),LEFT(BJ251,5),
IF(ISNUMBER(MATCH(LEFT(BJ251,4),Final_Intermediate[Burmese_Consonants],0)),LEFT(BJ251,4),
IF(ISNUMBER(MATCH(LEFT(BJ251,3),Final_Intermediate[Burmese_Consonants],0)),LEFT(BJ251,3),
IF(ISNUMBER(MATCH(LEFT(BJ251,2),Final_Intermediate[Burmese_Consonants],0)),LEFT(BJ251,2),
IF(ISNUMBER(MATCH(LEFT(BJ251,1),Final_Intermediate[Burmese_Consonants],0)),LEFT(BJ251,1),
"")))))))))))))))</f>
        <v>#VALUE!</v>
      </c>
      <c r="AN251" t="e">
        <f>Compiler_Burmese[[#This Row],[Sr. No.]]</f>
        <v>#REF!</v>
      </c>
      <c r="AO25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1" t="e">
        <f>[2]!Vocabulary_Burmese[[#This Row],[Sr. No.]]</f>
        <v>#REF!</v>
      </c>
      <c r="BA251" t="e">
        <f>IF(Raw_data_N2_Kanji[[#This Row],[Categorie]]&lt;&gt;"","",
IF(ISNUMBER(MATCH(V,Special_list[Burmese word],0)),"",
SUBSTITUTE(Raw_data_N2_Kanji[[#This Row],[Raw]]," ","")))</f>
        <v>#VALUE!</v>
      </c>
      <c r="BB251" t="e">
        <f>RIGHT(Segregate18[[#This Row],[UPGRADE]],LEN(Segregate18[[#This Row],[UPGRADE]])-LEN(Compiler_Burmese[[#This Row],[1]]))</f>
        <v>#VALUE!</v>
      </c>
      <c r="BC251" t="e">
        <f>RIGHT(Segregate18[[#This Row],[11]],LEN(Segregate18[[#This Row],[11]])-LEN(Compiler_Burmese[[#This Row],[2]]))</f>
        <v>#VALUE!</v>
      </c>
      <c r="BD251" t="e">
        <f>RIGHT(Segregate18[[#This Row],[21]],LEN(Segregate18[[#This Row],[21]])-LEN(Compiler_Burmese[[#This Row],[3]]))</f>
        <v>#VALUE!</v>
      </c>
      <c r="BE251" t="e">
        <f>RIGHT(Segregate18[[#This Row],[31]],LEN(Segregate18[[#This Row],[31]])-LEN(Compiler_Burmese[[#This Row],[4]]))</f>
        <v>#VALUE!</v>
      </c>
      <c r="BF251" t="e">
        <f>RIGHT(Segregate18[[#This Row],[41]],LEN(Segregate18[[#This Row],[41]])-LEN(Compiler_Burmese[[#This Row],[5]]))</f>
        <v>#VALUE!</v>
      </c>
      <c r="BG251" t="e">
        <f>RIGHT(Segregate18[[#This Row],[51]],LEN(Segregate18[[#This Row],[51]])-LEN(Compiler_Burmese[[#This Row],[6]]))</f>
        <v>#VALUE!</v>
      </c>
      <c r="BH251" t="e">
        <f>RIGHT(Segregate18[[#This Row],[61]],LEN(Segregate18[[#This Row],[61]])-LEN(Compiler_Burmese[[#This Row],[7]]))</f>
        <v>#VALUE!</v>
      </c>
      <c r="BI251" t="e">
        <f>RIGHT(Segregate18[[#This Row],[71]],LEN(Segregate18[[#This Row],[71]])-LEN(Compiler_Burmese[[#This Row],[8]]))</f>
        <v>#VALUE!</v>
      </c>
      <c r="BJ251" t="e">
        <f>RIGHT(Segregate18[[#This Row],[81]],LEN(Segregate18[[#This Row],[81]])-LEN(Compiler_Burmese[[#This Row],[9]]))</f>
        <v>#VALUE!</v>
      </c>
    </row>
    <row r="252" spans="25:62" ht="15" customHeight="1" x14ac:dyDescent="0.3">
      <c r="Y252" t="e">
        <f>Segregate18[[#This Row],[Sr. No.]]</f>
        <v>#REF!</v>
      </c>
      <c r="Z252" t="e">
        <f>IF(AND(OR(BA252="။",BA252="၊"),LEN(BA252)=1),BA252,
IF(ISNUMBER(MATCH(LEFT(BA252,7),Final_modified_Intermediate[Burmese_Consonants],0)),LEFT(BA252,7),
IF(ISNUMBER(MATCH(LEFT(BA252,6),Final_modified_Intermediate[Burmese_Consonants],0)),LEFT(BA252,6),
IF(ISNUMBER(MATCH(LEFT(BA252,5),Final_modified_Intermediate[Burmese_Consonants],0)),LEFT(BA252,5),
IF(ISNUMBER(MATCH(LEFT(BA252,4),Final_modified_Intermediate[Burmese_Consonants],0)),LEFT(BA252,4),
IF(ISNUMBER(MATCH(LEFT(BA252,3),Final_modified_Intermediate[Burmese_Consonants],0)),LEFT(BA252,3),
IF(ISNUMBER(MATCH(LEFT(BA252,2),Final_modified_Intermediate[Burmese_Consonants],0)),LEFT(BA252,2),
IF(ISNUMBER(MATCH(LEFT(BA252,1),Final_modified_Intermediate[Burmese_Consonants],0)),LEFT(BA252,1),
IF(ISNUMBER(MATCH(LEFT(BA252,7),Final_Intermediate[Burmese_Consonants],0)),LEFT(BA252,7),
IF(ISNUMBER(MATCH(LEFT(BA252,6),Final_Intermediate[Burmese_Consonants],0)),LEFT(BA252,6),
IF(ISNUMBER(MATCH(LEFT(BA252,5),Final_Intermediate[Burmese_Consonants],0)),LEFT(BA252,5),
IF(ISNUMBER(MATCH(LEFT(BA252,4),Final_Intermediate[Burmese_Consonants],0)),LEFT(BA252,4),
IF(ISNUMBER(MATCH(LEFT(BA252,3),Final_Intermediate[Burmese_Consonants],0)),LEFT(BA252,3),
IF(ISNUMBER(MATCH(LEFT(BA252,2),Final_Intermediate[Burmese_Consonants],0)),LEFT(BA252,2),
IF(ISNUMBER(MATCH(LEFT(BA252,1),Final_Intermediate[Burmese_Consonants],0)),LEFT(BA252,1),
"")))))))))))))))</f>
        <v>#VALUE!</v>
      </c>
      <c r="AA25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2" t="e">
        <f>IF(AND(OR(BB252="။",BB252="၊"),LEN(BB252)=1),BB252,
IF(ISNUMBER(MATCH(LEFT(BB252,7),Final_modified_Intermediate[Burmese_Consonants],0)),LEFT(BB252,7),
IF(ISNUMBER(MATCH(LEFT(BB252,6),Final_modified_Intermediate[Burmese_Consonants],0)),LEFT(BB252,6),
IF(ISNUMBER(MATCH(LEFT(BB252,5),Final_modified_Intermediate[Burmese_Consonants],0)),LEFT(BB252,5),
IF(ISNUMBER(MATCH(LEFT(BB252,4),Final_modified_Intermediate[Burmese_Consonants],0)),LEFT(BB252,4),
IF(ISNUMBER(MATCH(LEFT(BB252,3),Final_modified_Intermediate[Burmese_Consonants],0)),LEFT(BB252,3),
IF(ISNUMBER(MATCH(LEFT(BB252,2),Final_modified_Intermediate[Burmese_Consonants],0)),LEFT(BB252,2),
IF(ISNUMBER(MATCH(LEFT(BB252,1),Final_modified_Intermediate[Burmese_Consonants],0)),LEFT(BB252,1),
IF(ISNUMBER(MATCH(LEFT(BB252,7),Final_Intermediate[Burmese_Consonants],0)),LEFT(BB252,7),
IF(ISNUMBER(MATCH(LEFT(BB252,6),Final_Intermediate[Burmese_Consonants],0)),LEFT(BB252,6),
IF(ISNUMBER(MATCH(LEFT(BB252,5),Final_Intermediate[Burmese_Consonants],0)),LEFT(BB252,5),
IF(ISNUMBER(MATCH(LEFT(BB252,4),Final_Intermediate[Burmese_Consonants],0)),LEFT(BB252,4),
IF(ISNUMBER(MATCH(LEFT(BB252,3),Final_Intermediate[Burmese_Consonants],0)),LEFT(BB252,3),
IF(ISNUMBER(MATCH(LEFT(BB252,2),Final_Intermediate[Burmese_Consonants],0)),LEFT(BB252,2),
IF(ISNUMBER(MATCH(LEFT(BB252,1),Final_Intermediate[Burmese_Consonants],0)),LEFT(BB252,1),
"")))))))))))))))</f>
        <v>#VALUE!</v>
      </c>
      <c r="AC25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2" t="e">
        <f>IF(AND(OR(BC252="။",BC252="၊"),LEN(BC252)=1),BC252,
IF(ISNUMBER(MATCH(LEFT(BC252,7),Final_modified_Intermediate[Burmese_Consonants],0)),LEFT(BC252,7),
IF(ISNUMBER(MATCH(LEFT(BC252,6),Final_modified_Intermediate[Burmese_Consonants],0)),LEFT(BC252,6),
IF(ISNUMBER(MATCH(LEFT(BC252,5),Final_modified_Intermediate[Burmese_Consonants],0)),LEFT(BC252,5),
IF(ISNUMBER(MATCH(LEFT(BC252,4),Final_modified_Intermediate[Burmese_Consonants],0)),LEFT(BC252,4),
IF(ISNUMBER(MATCH(LEFT(BC252,3),Final_modified_Intermediate[Burmese_Consonants],0)),LEFT(BC252,3),
IF(ISNUMBER(MATCH(LEFT(BC252,2),Final_modified_Intermediate[Burmese_Consonants],0)),LEFT(BC252,2),
IF(ISNUMBER(MATCH(LEFT(BC252,1),Final_modified_Intermediate[Burmese_Consonants],0)),LEFT(BC252,1),
IF(ISNUMBER(MATCH(LEFT(BC252,7),Final_Intermediate[Burmese_Consonants],0)),LEFT(BC252,7),
IF(ISNUMBER(MATCH(LEFT(BC252,6),Final_Intermediate[Burmese_Consonants],0)),LEFT(BC252,6),
IF(ISNUMBER(MATCH(LEFT(BC252,5),Final_Intermediate[Burmese_Consonants],0)),LEFT(BC252,5),
IF(ISNUMBER(MATCH(LEFT(BC252,4),Final_Intermediate[Burmese_Consonants],0)),LEFT(BC252,4),
IF(ISNUMBER(MATCH(LEFT(BC252,3),Final_Intermediate[Burmese_Consonants],0)),LEFT(BC252,3),
IF(ISNUMBER(MATCH(LEFT(BC252,2),Final_Intermediate[Burmese_Consonants],0)),LEFT(BC252,2),
IF(ISNUMBER(MATCH(LEFT(BC252,1),Final_Intermediate[Burmese_Consonants],0)),LEFT(BC252,1),
"")))))))))))))))</f>
        <v>#VALUE!</v>
      </c>
      <c r="AE25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2" t="e">
        <f>IF(AND(OR(BD252="။",BD252="၊"),LEN(BD252)=1),BD252,
IF(ISNUMBER(MATCH(LEFT(BD252,7),Final_modified_Intermediate[Burmese_Consonants],0)),LEFT(BD252,7),
IF(ISNUMBER(MATCH(LEFT(BD252,6),Final_modified_Intermediate[Burmese_Consonants],0)),LEFT(BD252,6),
IF(ISNUMBER(MATCH(LEFT(BD252,5),Final_modified_Intermediate[Burmese_Consonants],0)),LEFT(BD252,5),
IF(ISNUMBER(MATCH(LEFT(BD252,4),Final_modified_Intermediate[Burmese_Consonants],0)),LEFT(BD252,4),
IF(ISNUMBER(MATCH(LEFT(BD252,3),Final_modified_Intermediate[Burmese_Consonants],0)),LEFT(BD252,3),
IF(ISNUMBER(MATCH(LEFT(BD252,2),Final_modified_Intermediate[Burmese_Consonants],0)),LEFT(BD252,2),
IF(ISNUMBER(MATCH(LEFT(BD252,1),Final_modified_Intermediate[Burmese_Consonants],0)),LEFT(BD252,1),
IF(ISNUMBER(MATCH(LEFT(BD252,7),Final_Intermediate[Burmese_Consonants],0)),LEFT(BD252,7),
IF(ISNUMBER(MATCH(LEFT(BD252,6),Final_Intermediate[Burmese_Consonants],0)),LEFT(BD252,6),
IF(ISNUMBER(MATCH(LEFT(BD252,5),Final_Intermediate[Burmese_Consonants],0)),LEFT(BD252,5),
IF(ISNUMBER(MATCH(LEFT(BD252,4),Final_Intermediate[Burmese_Consonants],0)),LEFT(BD252,4),
IF(ISNUMBER(MATCH(LEFT(BD252,3),Final_Intermediate[Burmese_Consonants],0)),LEFT(BD252,3),
IF(ISNUMBER(MATCH(LEFT(BD252,2),Final_Intermediate[Burmese_Consonants],0)),LEFT(BD252,2),
IF(ISNUMBER(MATCH(LEFT(BD252,1),Final_Intermediate[Burmese_Consonants],0)),LEFT(BD252,1),
"")))))))))))))))</f>
        <v>#VALUE!</v>
      </c>
      <c r="AG252" t="e">
        <f>IF(AND(OR(BE252="။",BE252="၊"),LEN(BE252)=1),BE252,
IF(ISNUMBER(MATCH(LEFT(BE252,7),Final_modified_Intermediate[Burmese_Consonants],0)),LEFT(BE252,7),
IF(ISNUMBER(MATCH(LEFT(BE252,6),Final_modified_Intermediate[Burmese_Consonants],0)),LEFT(BE252,6),
IF(ISNUMBER(MATCH(LEFT(BE252,5),Final_modified_Intermediate[Burmese_Consonants],0)),LEFT(BE252,5),
IF(ISNUMBER(MATCH(LEFT(BE252,4),Final_modified_Intermediate[Burmese_Consonants],0)),LEFT(BE252,4),
IF(ISNUMBER(MATCH(LEFT(BE252,3),Final_modified_Intermediate[Burmese_Consonants],0)),LEFT(BE252,3),
IF(ISNUMBER(MATCH(LEFT(BE252,2),Final_modified_Intermediate[Burmese_Consonants],0)),LEFT(BE252,2),
IF(ISNUMBER(MATCH(LEFT(BE252,1),Final_modified_Intermediate[Burmese_Consonants],0)),LEFT(BE252,1),
IF(ISNUMBER(MATCH(LEFT(BE252,7),Final_Intermediate[Burmese_Consonants],0)),LEFT(BE252,7),
IF(ISNUMBER(MATCH(LEFT(BE252,6),Final_Intermediate[Burmese_Consonants],0)),LEFT(BE252,6),
IF(ISNUMBER(MATCH(LEFT(BE252,5),Final_Intermediate[Burmese_Consonants],0)),LEFT(BE252,5),
IF(ISNUMBER(MATCH(LEFT(BE252,4),Final_Intermediate[Burmese_Consonants],0)),LEFT(BE252,4),
IF(ISNUMBER(MATCH(LEFT(BE252,3),Final_Intermediate[Burmese_Consonants],0)),LEFT(BE252,3),
IF(ISNUMBER(MATCH(LEFT(BE252,2),Final_Intermediate[Burmese_Consonants],0)),LEFT(BE252,2),
IF(ISNUMBER(MATCH(LEFT(BE252,1),Final_Intermediate[Burmese_Consonants],0)),LEFT(BE252,1),
"")))))))))))))))</f>
        <v>#VALUE!</v>
      </c>
      <c r="AH252" t="e">
        <f>IF(AND(OR(BF252="။",BF252="၊"),LEN(BF252)=1),BF252,
IF(ISNUMBER(MATCH(LEFT(BF252,7),Final_modified_Intermediate[Burmese_Consonants],0)),LEFT(BF252,7),
IF(ISNUMBER(MATCH(LEFT(BF252,6),Final_modified_Intermediate[Burmese_Consonants],0)),LEFT(BF252,6),
IF(ISNUMBER(MATCH(LEFT(BF252,5),Final_modified_Intermediate[Burmese_Consonants],0)),LEFT(BF252,5),
IF(ISNUMBER(MATCH(LEFT(BF252,4),Final_modified_Intermediate[Burmese_Consonants],0)),LEFT(BF252,4),
IF(ISNUMBER(MATCH(LEFT(BF252,3),Final_modified_Intermediate[Burmese_Consonants],0)),LEFT(BF252,3),
IF(ISNUMBER(MATCH(LEFT(BF252,2),Final_modified_Intermediate[Burmese_Consonants],0)),LEFT(BF252,2),
IF(ISNUMBER(MATCH(LEFT(BF252,1),Final_modified_Intermediate[Burmese_Consonants],0)),LEFT(BF252,1),
IF(ISNUMBER(MATCH(LEFT(BF252,7),Final_Intermediate[Burmese_Consonants],0)),LEFT(BF252,7),
IF(ISNUMBER(MATCH(LEFT(BF252,6),Final_Intermediate[Burmese_Consonants],0)),LEFT(BF252,6),
IF(ISNUMBER(MATCH(LEFT(BF252,5),Final_Intermediate[Burmese_Consonants],0)),LEFT(BF252,5),
IF(ISNUMBER(MATCH(LEFT(BF252,4),Final_Intermediate[Burmese_Consonants],0)),LEFT(BF252,4),
IF(ISNUMBER(MATCH(LEFT(BF252,3),Final_Intermediate[Burmese_Consonants],0)),LEFT(BF252,3),
IF(ISNUMBER(MATCH(LEFT(BF252,2),Final_Intermediate[Burmese_Consonants],0)),LEFT(BF252,2),
IF(ISNUMBER(MATCH(LEFT(BF252,1),Final_Intermediate[Burmese_Consonants],0)),LEFT(BF252,1),
"")))))))))))))))</f>
        <v>#VALUE!</v>
      </c>
      <c r="AI252" t="e">
        <f>IF(AND(OR(BG252="။",BG252="၊"),LEN(BG252)=1),BG252,
IF(ISNUMBER(MATCH(LEFT(BG252,7),Final_modified_Intermediate[Burmese_Consonants],0)),LEFT(BG252,7),
IF(ISNUMBER(MATCH(LEFT(BG252,6),Final_modified_Intermediate[Burmese_Consonants],0)),LEFT(BG252,6),
IF(ISNUMBER(MATCH(LEFT(BG252,5),Final_modified_Intermediate[Burmese_Consonants],0)),LEFT(BG252,5),
IF(ISNUMBER(MATCH(LEFT(BG252,4),Final_modified_Intermediate[Burmese_Consonants],0)),LEFT(BG252,4),
IF(ISNUMBER(MATCH(LEFT(BG252,3),Final_modified_Intermediate[Burmese_Consonants],0)),LEFT(BG252,3),
IF(ISNUMBER(MATCH(LEFT(BG252,2),Final_modified_Intermediate[Burmese_Consonants],0)),LEFT(BG252,2),
IF(ISNUMBER(MATCH(LEFT(BG252,1),Final_modified_Intermediate[Burmese_Consonants],0)),LEFT(BG252,1),
IF(ISNUMBER(MATCH(LEFT(BG252,7),Final_Intermediate[Burmese_Consonants],0)),LEFT(BG252,7),
IF(ISNUMBER(MATCH(LEFT(BG252,6),Final_Intermediate[Burmese_Consonants],0)),LEFT(BG252,6),
IF(ISNUMBER(MATCH(LEFT(BG252,5),Final_Intermediate[Burmese_Consonants],0)),LEFT(BG252,5),
IF(ISNUMBER(MATCH(LEFT(BG252,4),Final_Intermediate[Burmese_Consonants],0)),LEFT(BG252,4),
IF(ISNUMBER(MATCH(LEFT(BG252,3),Final_Intermediate[Burmese_Consonants],0)),LEFT(BG252,3),
IF(ISNUMBER(MATCH(LEFT(BG252,2),Final_Intermediate[Burmese_Consonants],0)),LEFT(BG252,2),
IF(ISNUMBER(MATCH(LEFT(BG252,1),Final_Intermediate[Burmese_Consonants],0)),LEFT(BG252,1),
"")))))))))))))))</f>
        <v>#VALUE!</v>
      </c>
      <c r="AJ252" t="e">
        <f>IF(AND(OR(BH252="။",BH252="၊"),LEN(BH252)=1),BH252,
IF(ISNUMBER(MATCH(LEFT(BH252,7),Final_modified_Intermediate[Burmese_Consonants],0)),LEFT(BH252,7),
IF(ISNUMBER(MATCH(LEFT(BH252,6),Final_modified_Intermediate[Burmese_Consonants],0)),LEFT(BH252,6),
IF(ISNUMBER(MATCH(LEFT(BH252,5),Final_modified_Intermediate[Burmese_Consonants],0)),LEFT(BH252,5),
IF(ISNUMBER(MATCH(LEFT(BH252,4),Final_modified_Intermediate[Burmese_Consonants],0)),LEFT(BH252,4),
IF(ISNUMBER(MATCH(LEFT(BH252,3),Final_modified_Intermediate[Burmese_Consonants],0)),LEFT(BH252,3),
IF(ISNUMBER(MATCH(LEFT(BH252,2),Final_modified_Intermediate[Burmese_Consonants],0)),LEFT(BH252,2),
IF(ISNUMBER(MATCH(LEFT(BH252,1),Final_modified_Intermediate[Burmese_Consonants],0)),LEFT(BH252,1),
IF(ISNUMBER(MATCH(LEFT(BH252,7),Final_Intermediate[Burmese_Consonants],0)),LEFT(BH252,7),
IF(ISNUMBER(MATCH(LEFT(BH252,6),Final_Intermediate[Burmese_Consonants],0)),LEFT(BH252,6),
IF(ISNUMBER(MATCH(LEFT(BH252,5),Final_Intermediate[Burmese_Consonants],0)),LEFT(BH252,5),
IF(ISNUMBER(MATCH(LEFT(BH252,4),Final_Intermediate[Burmese_Consonants],0)),LEFT(BH252,4),
IF(ISNUMBER(MATCH(LEFT(BH252,3),Final_Intermediate[Burmese_Consonants],0)),LEFT(BH252,3),
IF(ISNUMBER(MATCH(LEFT(BH252,2),Final_Intermediate[Burmese_Consonants],0)),LEFT(BH252,2),
IF(ISNUMBER(MATCH(LEFT(BH252,1),Final_Intermediate[Burmese_Consonants],0)),LEFT(BH252,1),
"")))))))))))))))</f>
        <v>#VALUE!</v>
      </c>
      <c r="AK252" t="e">
        <f>IF(AND(OR(BI252="။",BI252="၊"),LEN(BI252)=1),BI252,
IF(ISNUMBER(MATCH(LEFT(BI252,7),Final_modified_Intermediate[Burmese_Consonants],0)),LEFT(BI252,7),
IF(ISNUMBER(MATCH(LEFT(BI252,6),Final_modified_Intermediate[Burmese_Consonants],0)),LEFT(BI252,6),
IF(ISNUMBER(MATCH(LEFT(BI252,5),Final_modified_Intermediate[Burmese_Consonants],0)),LEFT(BI252,5),
IF(ISNUMBER(MATCH(LEFT(BI252,4),Final_modified_Intermediate[Burmese_Consonants],0)),LEFT(BI252,4),
IF(ISNUMBER(MATCH(LEFT(BI252,3),Final_modified_Intermediate[Burmese_Consonants],0)),LEFT(BI252,3),
IF(ISNUMBER(MATCH(LEFT(BI252,2),Final_modified_Intermediate[Burmese_Consonants],0)),LEFT(BI252,2),
IF(ISNUMBER(MATCH(LEFT(BI252,1),Final_modified_Intermediate[Burmese_Consonants],0)),LEFT(BI252,1),
IF(ISNUMBER(MATCH(LEFT(BI252,7),Final_Intermediate[Burmese_Consonants],0)),LEFT(BI252,7),
IF(ISNUMBER(MATCH(LEFT(BI252,6),Final_Intermediate[Burmese_Consonants],0)),LEFT(BI252,6),
IF(ISNUMBER(MATCH(LEFT(BI252,5),Final_Intermediate[Burmese_Consonants],0)),LEFT(BI252,5),
IF(ISNUMBER(MATCH(LEFT(BI252,4),Final_Intermediate[Burmese_Consonants],0)),LEFT(BI252,4),
IF(ISNUMBER(MATCH(LEFT(BI252,3),Final_Intermediate[Burmese_Consonants],0)),LEFT(BI252,3),
IF(ISNUMBER(MATCH(LEFT(BI252,2),Final_Intermediate[Burmese_Consonants],0)),LEFT(BI252,2),
IF(ISNUMBER(MATCH(LEFT(BI252,1),Final_Intermediate[Burmese_Consonants],0)),LEFT(BI252,1),
"")))))))))))))))</f>
        <v>#VALUE!</v>
      </c>
      <c r="AL252" t="e">
        <f>IF(AND(OR(BJ252="။",BJ252="၊"),LEN(BJ252)=1),BJ252,
IF(ISNUMBER(MATCH(LEFT(BJ252,7),Final_modified_Intermediate[Burmese_Consonants],0)),LEFT(BJ252,7),
IF(ISNUMBER(MATCH(LEFT(BJ252,6),Final_modified_Intermediate[Burmese_Consonants],0)),LEFT(BJ252,6),
IF(ISNUMBER(MATCH(LEFT(BJ252,5),Final_modified_Intermediate[Burmese_Consonants],0)),LEFT(BJ252,5),
IF(ISNUMBER(MATCH(LEFT(BJ252,4),Final_modified_Intermediate[Burmese_Consonants],0)),LEFT(BJ252,4),
IF(ISNUMBER(MATCH(LEFT(BJ252,3),Final_modified_Intermediate[Burmese_Consonants],0)),LEFT(BJ252,3),
IF(ISNUMBER(MATCH(LEFT(BJ252,2),Final_modified_Intermediate[Burmese_Consonants],0)),LEFT(BJ252,2),
IF(ISNUMBER(MATCH(LEFT(BJ252,1),Final_modified_Intermediate[Burmese_Consonants],0)),LEFT(BJ252,1),
IF(ISNUMBER(MATCH(LEFT(BJ252,7),Final_Intermediate[Burmese_Consonants],0)),LEFT(BJ252,7),
IF(ISNUMBER(MATCH(LEFT(BJ252,6),Final_Intermediate[Burmese_Consonants],0)),LEFT(BJ252,6),
IF(ISNUMBER(MATCH(LEFT(BJ252,5),Final_Intermediate[Burmese_Consonants],0)),LEFT(BJ252,5),
IF(ISNUMBER(MATCH(LEFT(BJ252,4),Final_Intermediate[Burmese_Consonants],0)),LEFT(BJ252,4),
IF(ISNUMBER(MATCH(LEFT(BJ252,3),Final_Intermediate[Burmese_Consonants],0)),LEFT(BJ252,3),
IF(ISNUMBER(MATCH(LEFT(BJ252,2),Final_Intermediate[Burmese_Consonants],0)),LEFT(BJ252,2),
IF(ISNUMBER(MATCH(LEFT(BJ252,1),Final_Intermediate[Burmese_Consonants],0)),LEFT(BJ252,1),
"")))))))))))))))</f>
        <v>#VALUE!</v>
      </c>
      <c r="AN252" t="e">
        <f>Compiler_Burmese[[#This Row],[Sr. No.]]</f>
        <v>#REF!</v>
      </c>
      <c r="AO25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2" t="e">
        <f>[2]!Vocabulary_Burmese[[#This Row],[Sr. No.]]</f>
        <v>#REF!</v>
      </c>
      <c r="BA252" t="e">
        <f>IF(Raw_data_N2_Kanji[[#This Row],[Categorie]]&lt;&gt;"","",
IF(ISNUMBER(MATCH(V,Special_list[Burmese word],0)),"",
SUBSTITUTE(Raw_data_N2_Kanji[[#This Row],[Raw]]," ","")))</f>
        <v>#VALUE!</v>
      </c>
      <c r="BB252" t="e">
        <f>RIGHT(Segregate18[[#This Row],[UPGRADE]],LEN(Segregate18[[#This Row],[UPGRADE]])-LEN(Compiler_Burmese[[#This Row],[1]]))</f>
        <v>#VALUE!</v>
      </c>
      <c r="BC252" t="e">
        <f>RIGHT(Segregate18[[#This Row],[11]],LEN(Segregate18[[#This Row],[11]])-LEN(Compiler_Burmese[[#This Row],[2]]))</f>
        <v>#VALUE!</v>
      </c>
      <c r="BD252" t="e">
        <f>RIGHT(Segregate18[[#This Row],[21]],LEN(Segregate18[[#This Row],[21]])-LEN(Compiler_Burmese[[#This Row],[3]]))</f>
        <v>#VALUE!</v>
      </c>
      <c r="BE252" t="e">
        <f>RIGHT(Segregate18[[#This Row],[31]],LEN(Segregate18[[#This Row],[31]])-LEN(Compiler_Burmese[[#This Row],[4]]))</f>
        <v>#VALUE!</v>
      </c>
      <c r="BF252" t="e">
        <f>RIGHT(Segregate18[[#This Row],[41]],LEN(Segregate18[[#This Row],[41]])-LEN(Compiler_Burmese[[#This Row],[5]]))</f>
        <v>#VALUE!</v>
      </c>
      <c r="BG252" t="e">
        <f>RIGHT(Segregate18[[#This Row],[51]],LEN(Segregate18[[#This Row],[51]])-LEN(Compiler_Burmese[[#This Row],[6]]))</f>
        <v>#VALUE!</v>
      </c>
      <c r="BH252" t="e">
        <f>RIGHT(Segregate18[[#This Row],[61]],LEN(Segregate18[[#This Row],[61]])-LEN(Compiler_Burmese[[#This Row],[7]]))</f>
        <v>#VALUE!</v>
      </c>
      <c r="BI252" t="e">
        <f>RIGHT(Segregate18[[#This Row],[71]],LEN(Segregate18[[#This Row],[71]])-LEN(Compiler_Burmese[[#This Row],[8]]))</f>
        <v>#VALUE!</v>
      </c>
      <c r="BJ252" t="e">
        <f>RIGHT(Segregate18[[#This Row],[81]],LEN(Segregate18[[#This Row],[81]])-LEN(Compiler_Burmese[[#This Row],[9]]))</f>
        <v>#VALUE!</v>
      </c>
    </row>
    <row r="253" spans="25:62" ht="15" customHeight="1" x14ac:dyDescent="0.3">
      <c r="Y253" t="e">
        <f>Segregate18[[#This Row],[Sr. No.]]</f>
        <v>#REF!</v>
      </c>
      <c r="Z253" t="e">
        <f>IF(AND(OR(BA253="။",BA253="၊"),LEN(BA253)=1),BA253,
IF(ISNUMBER(MATCH(LEFT(BA253,7),Final_modified_Intermediate[Burmese_Consonants],0)),LEFT(BA253,7),
IF(ISNUMBER(MATCH(LEFT(BA253,6),Final_modified_Intermediate[Burmese_Consonants],0)),LEFT(BA253,6),
IF(ISNUMBER(MATCH(LEFT(BA253,5),Final_modified_Intermediate[Burmese_Consonants],0)),LEFT(BA253,5),
IF(ISNUMBER(MATCH(LEFT(BA253,4),Final_modified_Intermediate[Burmese_Consonants],0)),LEFT(BA253,4),
IF(ISNUMBER(MATCH(LEFT(BA253,3),Final_modified_Intermediate[Burmese_Consonants],0)),LEFT(BA253,3),
IF(ISNUMBER(MATCH(LEFT(BA253,2),Final_modified_Intermediate[Burmese_Consonants],0)),LEFT(BA253,2),
IF(ISNUMBER(MATCH(LEFT(BA253,1),Final_modified_Intermediate[Burmese_Consonants],0)),LEFT(BA253,1),
IF(ISNUMBER(MATCH(LEFT(BA253,7),Final_Intermediate[Burmese_Consonants],0)),LEFT(BA253,7),
IF(ISNUMBER(MATCH(LEFT(BA253,6),Final_Intermediate[Burmese_Consonants],0)),LEFT(BA253,6),
IF(ISNUMBER(MATCH(LEFT(BA253,5),Final_Intermediate[Burmese_Consonants],0)),LEFT(BA253,5),
IF(ISNUMBER(MATCH(LEFT(BA253,4),Final_Intermediate[Burmese_Consonants],0)),LEFT(BA253,4),
IF(ISNUMBER(MATCH(LEFT(BA253,3),Final_Intermediate[Burmese_Consonants],0)),LEFT(BA253,3),
IF(ISNUMBER(MATCH(LEFT(BA253,2),Final_Intermediate[Burmese_Consonants],0)),LEFT(BA253,2),
IF(ISNUMBER(MATCH(LEFT(BA253,1),Final_Intermediate[Burmese_Consonants],0)),LEFT(BA253,1),
"")))))))))))))))</f>
        <v>#VALUE!</v>
      </c>
      <c r="AA25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3" t="e">
        <f>IF(AND(OR(BB253="။",BB253="၊"),LEN(BB253)=1),BB253,
IF(ISNUMBER(MATCH(LEFT(BB253,7),Final_modified_Intermediate[Burmese_Consonants],0)),LEFT(BB253,7),
IF(ISNUMBER(MATCH(LEFT(BB253,6),Final_modified_Intermediate[Burmese_Consonants],0)),LEFT(BB253,6),
IF(ISNUMBER(MATCH(LEFT(BB253,5),Final_modified_Intermediate[Burmese_Consonants],0)),LEFT(BB253,5),
IF(ISNUMBER(MATCH(LEFT(BB253,4),Final_modified_Intermediate[Burmese_Consonants],0)),LEFT(BB253,4),
IF(ISNUMBER(MATCH(LEFT(BB253,3),Final_modified_Intermediate[Burmese_Consonants],0)),LEFT(BB253,3),
IF(ISNUMBER(MATCH(LEFT(BB253,2),Final_modified_Intermediate[Burmese_Consonants],0)),LEFT(BB253,2),
IF(ISNUMBER(MATCH(LEFT(BB253,1),Final_modified_Intermediate[Burmese_Consonants],0)),LEFT(BB253,1),
IF(ISNUMBER(MATCH(LEFT(BB253,7),Final_Intermediate[Burmese_Consonants],0)),LEFT(BB253,7),
IF(ISNUMBER(MATCH(LEFT(BB253,6),Final_Intermediate[Burmese_Consonants],0)),LEFT(BB253,6),
IF(ISNUMBER(MATCH(LEFT(BB253,5),Final_Intermediate[Burmese_Consonants],0)),LEFT(BB253,5),
IF(ISNUMBER(MATCH(LEFT(BB253,4),Final_Intermediate[Burmese_Consonants],0)),LEFT(BB253,4),
IF(ISNUMBER(MATCH(LEFT(BB253,3),Final_Intermediate[Burmese_Consonants],0)),LEFT(BB253,3),
IF(ISNUMBER(MATCH(LEFT(BB253,2),Final_Intermediate[Burmese_Consonants],0)),LEFT(BB253,2),
IF(ISNUMBER(MATCH(LEFT(BB253,1),Final_Intermediate[Burmese_Consonants],0)),LEFT(BB253,1),
"")))))))))))))))</f>
        <v>#VALUE!</v>
      </c>
      <c r="AC25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3" t="e">
        <f>IF(AND(OR(BC253="။",BC253="၊"),LEN(BC253)=1),BC253,
IF(ISNUMBER(MATCH(LEFT(BC253,7),Final_modified_Intermediate[Burmese_Consonants],0)),LEFT(BC253,7),
IF(ISNUMBER(MATCH(LEFT(BC253,6),Final_modified_Intermediate[Burmese_Consonants],0)),LEFT(BC253,6),
IF(ISNUMBER(MATCH(LEFT(BC253,5),Final_modified_Intermediate[Burmese_Consonants],0)),LEFT(BC253,5),
IF(ISNUMBER(MATCH(LEFT(BC253,4),Final_modified_Intermediate[Burmese_Consonants],0)),LEFT(BC253,4),
IF(ISNUMBER(MATCH(LEFT(BC253,3),Final_modified_Intermediate[Burmese_Consonants],0)),LEFT(BC253,3),
IF(ISNUMBER(MATCH(LEFT(BC253,2),Final_modified_Intermediate[Burmese_Consonants],0)),LEFT(BC253,2),
IF(ISNUMBER(MATCH(LEFT(BC253,1),Final_modified_Intermediate[Burmese_Consonants],0)),LEFT(BC253,1),
IF(ISNUMBER(MATCH(LEFT(BC253,7),Final_Intermediate[Burmese_Consonants],0)),LEFT(BC253,7),
IF(ISNUMBER(MATCH(LEFT(BC253,6),Final_Intermediate[Burmese_Consonants],0)),LEFT(BC253,6),
IF(ISNUMBER(MATCH(LEFT(BC253,5),Final_Intermediate[Burmese_Consonants],0)),LEFT(BC253,5),
IF(ISNUMBER(MATCH(LEFT(BC253,4),Final_Intermediate[Burmese_Consonants],0)),LEFT(BC253,4),
IF(ISNUMBER(MATCH(LEFT(BC253,3),Final_Intermediate[Burmese_Consonants],0)),LEFT(BC253,3),
IF(ISNUMBER(MATCH(LEFT(BC253,2),Final_Intermediate[Burmese_Consonants],0)),LEFT(BC253,2),
IF(ISNUMBER(MATCH(LEFT(BC253,1),Final_Intermediate[Burmese_Consonants],0)),LEFT(BC253,1),
"")))))))))))))))</f>
        <v>#VALUE!</v>
      </c>
      <c r="AE25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3" t="e">
        <f>IF(AND(OR(BD253="။",BD253="၊"),LEN(BD253)=1),BD253,
IF(ISNUMBER(MATCH(LEFT(BD253,7),Final_modified_Intermediate[Burmese_Consonants],0)),LEFT(BD253,7),
IF(ISNUMBER(MATCH(LEFT(BD253,6),Final_modified_Intermediate[Burmese_Consonants],0)),LEFT(BD253,6),
IF(ISNUMBER(MATCH(LEFT(BD253,5),Final_modified_Intermediate[Burmese_Consonants],0)),LEFT(BD253,5),
IF(ISNUMBER(MATCH(LEFT(BD253,4),Final_modified_Intermediate[Burmese_Consonants],0)),LEFT(BD253,4),
IF(ISNUMBER(MATCH(LEFT(BD253,3),Final_modified_Intermediate[Burmese_Consonants],0)),LEFT(BD253,3),
IF(ISNUMBER(MATCH(LEFT(BD253,2),Final_modified_Intermediate[Burmese_Consonants],0)),LEFT(BD253,2),
IF(ISNUMBER(MATCH(LEFT(BD253,1),Final_modified_Intermediate[Burmese_Consonants],0)),LEFT(BD253,1),
IF(ISNUMBER(MATCH(LEFT(BD253,7),Final_Intermediate[Burmese_Consonants],0)),LEFT(BD253,7),
IF(ISNUMBER(MATCH(LEFT(BD253,6),Final_Intermediate[Burmese_Consonants],0)),LEFT(BD253,6),
IF(ISNUMBER(MATCH(LEFT(BD253,5),Final_Intermediate[Burmese_Consonants],0)),LEFT(BD253,5),
IF(ISNUMBER(MATCH(LEFT(BD253,4),Final_Intermediate[Burmese_Consonants],0)),LEFT(BD253,4),
IF(ISNUMBER(MATCH(LEFT(BD253,3),Final_Intermediate[Burmese_Consonants],0)),LEFT(BD253,3),
IF(ISNUMBER(MATCH(LEFT(BD253,2),Final_Intermediate[Burmese_Consonants],0)),LEFT(BD253,2),
IF(ISNUMBER(MATCH(LEFT(BD253,1),Final_Intermediate[Burmese_Consonants],0)),LEFT(BD253,1),
"")))))))))))))))</f>
        <v>#VALUE!</v>
      </c>
      <c r="AG253" t="e">
        <f>IF(AND(OR(BE253="။",BE253="၊"),LEN(BE253)=1),BE253,
IF(ISNUMBER(MATCH(LEFT(BE253,7),Final_modified_Intermediate[Burmese_Consonants],0)),LEFT(BE253,7),
IF(ISNUMBER(MATCH(LEFT(BE253,6),Final_modified_Intermediate[Burmese_Consonants],0)),LEFT(BE253,6),
IF(ISNUMBER(MATCH(LEFT(BE253,5),Final_modified_Intermediate[Burmese_Consonants],0)),LEFT(BE253,5),
IF(ISNUMBER(MATCH(LEFT(BE253,4),Final_modified_Intermediate[Burmese_Consonants],0)),LEFT(BE253,4),
IF(ISNUMBER(MATCH(LEFT(BE253,3),Final_modified_Intermediate[Burmese_Consonants],0)),LEFT(BE253,3),
IF(ISNUMBER(MATCH(LEFT(BE253,2),Final_modified_Intermediate[Burmese_Consonants],0)),LEFT(BE253,2),
IF(ISNUMBER(MATCH(LEFT(BE253,1),Final_modified_Intermediate[Burmese_Consonants],0)),LEFT(BE253,1),
IF(ISNUMBER(MATCH(LEFT(BE253,7),Final_Intermediate[Burmese_Consonants],0)),LEFT(BE253,7),
IF(ISNUMBER(MATCH(LEFT(BE253,6),Final_Intermediate[Burmese_Consonants],0)),LEFT(BE253,6),
IF(ISNUMBER(MATCH(LEFT(BE253,5),Final_Intermediate[Burmese_Consonants],0)),LEFT(BE253,5),
IF(ISNUMBER(MATCH(LEFT(BE253,4),Final_Intermediate[Burmese_Consonants],0)),LEFT(BE253,4),
IF(ISNUMBER(MATCH(LEFT(BE253,3),Final_Intermediate[Burmese_Consonants],0)),LEFT(BE253,3),
IF(ISNUMBER(MATCH(LEFT(BE253,2),Final_Intermediate[Burmese_Consonants],0)),LEFT(BE253,2),
IF(ISNUMBER(MATCH(LEFT(BE253,1),Final_Intermediate[Burmese_Consonants],0)),LEFT(BE253,1),
"")))))))))))))))</f>
        <v>#VALUE!</v>
      </c>
      <c r="AH253" t="e">
        <f>IF(AND(OR(BF253="။",BF253="၊"),LEN(BF253)=1),BF253,
IF(ISNUMBER(MATCH(LEFT(BF253,7),Final_modified_Intermediate[Burmese_Consonants],0)),LEFT(BF253,7),
IF(ISNUMBER(MATCH(LEFT(BF253,6),Final_modified_Intermediate[Burmese_Consonants],0)),LEFT(BF253,6),
IF(ISNUMBER(MATCH(LEFT(BF253,5),Final_modified_Intermediate[Burmese_Consonants],0)),LEFT(BF253,5),
IF(ISNUMBER(MATCH(LEFT(BF253,4),Final_modified_Intermediate[Burmese_Consonants],0)),LEFT(BF253,4),
IF(ISNUMBER(MATCH(LEFT(BF253,3),Final_modified_Intermediate[Burmese_Consonants],0)),LEFT(BF253,3),
IF(ISNUMBER(MATCH(LEFT(BF253,2),Final_modified_Intermediate[Burmese_Consonants],0)),LEFT(BF253,2),
IF(ISNUMBER(MATCH(LEFT(BF253,1),Final_modified_Intermediate[Burmese_Consonants],0)),LEFT(BF253,1),
IF(ISNUMBER(MATCH(LEFT(BF253,7),Final_Intermediate[Burmese_Consonants],0)),LEFT(BF253,7),
IF(ISNUMBER(MATCH(LEFT(BF253,6),Final_Intermediate[Burmese_Consonants],0)),LEFT(BF253,6),
IF(ISNUMBER(MATCH(LEFT(BF253,5),Final_Intermediate[Burmese_Consonants],0)),LEFT(BF253,5),
IF(ISNUMBER(MATCH(LEFT(BF253,4),Final_Intermediate[Burmese_Consonants],0)),LEFT(BF253,4),
IF(ISNUMBER(MATCH(LEFT(BF253,3),Final_Intermediate[Burmese_Consonants],0)),LEFT(BF253,3),
IF(ISNUMBER(MATCH(LEFT(BF253,2),Final_Intermediate[Burmese_Consonants],0)),LEFT(BF253,2),
IF(ISNUMBER(MATCH(LEFT(BF253,1),Final_Intermediate[Burmese_Consonants],0)),LEFT(BF253,1),
"")))))))))))))))</f>
        <v>#VALUE!</v>
      </c>
      <c r="AI253" t="e">
        <f>IF(AND(OR(BG253="။",BG253="၊"),LEN(BG253)=1),BG253,
IF(ISNUMBER(MATCH(LEFT(BG253,7),Final_modified_Intermediate[Burmese_Consonants],0)),LEFT(BG253,7),
IF(ISNUMBER(MATCH(LEFT(BG253,6),Final_modified_Intermediate[Burmese_Consonants],0)),LEFT(BG253,6),
IF(ISNUMBER(MATCH(LEFT(BG253,5),Final_modified_Intermediate[Burmese_Consonants],0)),LEFT(BG253,5),
IF(ISNUMBER(MATCH(LEFT(BG253,4),Final_modified_Intermediate[Burmese_Consonants],0)),LEFT(BG253,4),
IF(ISNUMBER(MATCH(LEFT(BG253,3),Final_modified_Intermediate[Burmese_Consonants],0)),LEFT(BG253,3),
IF(ISNUMBER(MATCH(LEFT(BG253,2),Final_modified_Intermediate[Burmese_Consonants],0)),LEFT(BG253,2),
IF(ISNUMBER(MATCH(LEFT(BG253,1),Final_modified_Intermediate[Burmese_Consonants],0)),LEFT(BG253,1),
IF(ISNUMBER(MATCH(LEFT(BG253,7),Final_Intermediate[Burmese_Consonants],0)),LEFT(BG253,7),
IF(ISNUMBER(MATCH(LEFT(BG253,6),Final_Intermediate[Burmese_Consonants],0)),LEFT(BG253,6),
IF(ISNUMBER(MATCH(LEFT(BG253,5),Final_Intermediate[Burmese_Consonants],0)),LEFT(BG253,5),
IF(ISNUMBER(MATCH(LEFT(BG253,4),Final_Intermediate[Burmese_Consonants],0)),LEFT(BG253,4),
IF(ISNUMBER(MATCH(LEFT(BG253,3),Final_Intermediate[Burmese_Consonants],0)),LEFT(BG253,3),
IF(ISNUMBER(MATCH(LEFT(BG253,2),Final_Intermediate[Burmese_Consonants],0)),LEFT(BG253,2),
IF(ISNUMBER(MATCH(LEFT(BG253,1),Final_Intermediate[Burmese_Consonants],0)),LEFT(BG253,1),
"")))))))))))))))</f>
        <v>#VALUE!</v>
      </c>
      <c r="AJ253" t="e">
        <f>IF(AND(OR(BH253="။",BH253="၊"),LEN(BH253)=1),BH253,
IF(ISNUMBER(MATCH(LEFT(BH253,7),Final_modified_Intermediate[Burmese_Consonants],0)),LEFT(BH253,7),
IF(ISNUMBER(MATCH(LEFT(BH253,6),Final_modified_Intermediate[Burmese_Consonants],0)),LEFT(BH253,6),
IF(ISNUMBER(MATCH(LEFT(BH253,5),Final_modified_Intermediate[Burmese_Consonants],0)),LEFT(BH253,5),
IF(ISNUMBER(MATCH(LEFT(BH253,4),Final_modified_Intermediate[Burmese_Consonants],0)),LEFT(BH253,4),
IF(ISNUMBER(MATCH(LEFT(BH253,3),Final_modified_Intermediate[Burmese_Consonants],0)),LEFT(BH253,3),
IF(ISNUMBER(MATCH(LEFT(BH253,2),Final_modified_Intermediate[Burmese_Consonants],0)),LEFT(BH253,2),
IF(ISNUMBER(MATCH(LEFT(BH253,1),Final_modified_Intermediate[Burmese_Consonants],0)),LEFT(BH253,1),
IF(ISNUMBER(MATCH(LEFT(BH253,7),Final_Intermediate[Burmese_Consonants],0)),LEFT(BH253,7),
IF(ISNUMBER(MATCH(LEFT(BH253,6),Final_Intermediate[Burmese_Consonants],0)),LEFT(BH253,6),
IF(ISNUMBER(MATCH(LEFT(BH253,5),Final_Intermediate[Burmese_Consonants],0)),LEFT(BH253,5),
IF(ISNUMBER(MATCH(LEFT(BH253,4),Final_Intermediate[Burmese_Consonants],0)),LEFT(BH253,4),
IF(ISNUMBER(MATCH(LEFT(BH253,3),Final_Intermediate[Burmese_Consonants],0)),LEFT(BH253,3),
IF(ISNUMBER(MATCH(LEFT(BH253,2),Final_Intermediate[Burmese_Consonants],0)),LEFT(BH253,2),
IF(ISNUMBER(MATCH(LEFT(BH253,1),Final_Intermediate[Burmese_Consonants],0)),LEFT(BH253,1),
"")))))))))))))))</f>
        <v>#VALUE!</v>
      </c>
      <c r="AK253" t="e">
        <f>IF(AND(OR(BI253="။",BI253="၊"),LEN(BI253)=1),BI253,
IF(ISNUMBER(MATCH(LEFT(BI253,7),Final_modified_Intermediate[Burmese_Consonants],0)),LEFT(BI253,7),
IF(ISNUMBER(MATCH(LEFT(BI253,6),Final_modified_Intermediate[Burmese_Consonants],0)),LEFT(BI253,6),
IF(ISNUMBER(MATCH(LEFT(BI253,5),Final_modified_Intermediate[Burmese_Consonants],0)),LEFT(BI253,5),
IF(ISNUMBER(MATCH(LEFT(BI253,4),Final_modified_Intermediate[Burmese_Consonants],0)),LEFT(BI253,4),
IF(ISNUMBER(MATCH(LEFT(BI253,3),Final_modified_Intermediate[Burmese_Consonants],0)),LEFT(BI253,3),
IF(ISNUMBER(MATCH(LEFT(BI253,2),Final_modified_Intermediate[Burmese_Consonants],0)),LEFT(BI253,2),
IF(ISNUMBER(MATCH(LEFT(BI253,1),Final_modified_Intermediate[Burmese_Consonants],0)),LEFT(BI253,1),
IF(ISNUMBER(MATCH(LEFT(BI253,7),Final_Intermediate[Burmese_Consonants],0)),LEFT(BI253,7),
IF(ISNUMBER(MATCH(LEFT(BI253,6),Final_Intermediate[Burmese_Consonants],0)),LEFT(BI253,6),
IF(ISNUMBER(MATCH(LEFT(BI253,5),Final_Intermediate[Burmese_Consonants],0)),LEFT(BI253,5),
IF(ISNUMBER(MATCH(LEFT(BI253,4),Final_Intermediate[Burmese_Consonants],0)),LEFT(BI253,4),
IF(ISNUMBER(MATCH(LEFT(BI253,3),Final_Intermediate[Burmese_Consonants],0)),LEFT(BI253,3),
IF(ISNUMBER(MATCH(LEFT(BI253,2),Final_Intermediate[Burmese_Consonants],0)),LEFT(BI253,2),
IF(ISNUMBER(MATCH(LEFT(BI253,1),Final_Intermediate[Burmese_Consonants],0)),LEFT(BI253,1),
"")))))))))))))))</f>
        <v>#VALUE!</v>
      </c>
      <c r="AL253" t="e">
        <f>IF(AND(OR(BJ253="။",BJ253="၊"),LEN(BJ253)=1),BJ253,
IF(ISNUMBER(MATCH(LEFT(BJ253,7),Final_modified_Intermediate[Burmese_Consonants],0)),LEFT(BJ253,7),
IF(ISNUMBER(MATCH(LEFT(BJ253,6),Final_modified_Intermediate[Burmese_Consonants],0)),LEFT(BJ253,6),
IF(ISNUMBER(MATCH(LEFT(BJ253,5),Final_modified_Intermediate[Burmese_Consonants],0)),LEFT(BJ253,5),
IF(ISNUMBER(MATCH(LEFT(BJ253,4),Final_modified_Intermediate[Burmese_Consonants],0)),LEFT(BJ253,4),
IF(ISNUMBER(MATCH(LEFT(BJ253,3),Final_modified_Intermediate[Burmese_Consonants],0)),LEFT(BJ253,3),
IF(ISNUMBER(MATCH(LEFT(BJ253,2),Final_modified_Intermediate[Burmese_Consonants],0)),LEFT(BJ253,2),
IF(ISNUMBER(MATCH(LEFT(BJ253,1),Final_modified_Intermediate[Burmese_Consonants],0)),LEFT(BJ253,1),
IF(ISNUMBER(MATCH(LEFT(BJ253,7),Final_Intermediate[Burmese_Consonants],0)),LEFT(BJ253,7),
IF(ISNUMBER(MATCH(LEFT(BJ253,6),Final_Intermediate[Burmese_Consonants],0)),LEFT(BJ253,6),
IF(ISNUMBER(MATCH(LEFT(BJ253,5),Final_Intermediate[Burmese_Consonants],0)),LEFT(BJ253,5),
IF(ISNUMBER(MATCH(LEFT(BJ253,4),Final_Intermediate[Burmese_Consonants],0)),LEFT(BJ253,4),
IF(ISNUMBER(MATCH(LEFT(BJ253,3),Final_Intermediate[Burmese_Consonants],0)),LEFT(BJ253,3),
IF(ISNUMBER(MATCH(LEFT(BJ253,2),Final_Intermediate[Burmese_Consonants],0)),LEFT(BJ253,2),
IF(ISNUMBER(MATCH(LEFT(BJ253,1),Final_Intermediate[Burmese_Consonants],0)),LEFT(BJ253,1),
"")))))))))))))))</f>
        <v>#VALUE!</v>
      </c>
      <c r="AN253" t="e">
        <f>Compiler_Burmese[[#This Row],[Sr. No.]]</f>
        <v>#REF!</v>
      </c>
      <c r="AO25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3" t="e">
        <f>[2]!Vocabulary_Burmese[[#This Row],[Sr. No.]]</f>
        <v>#REF!</v>
      </c>
      <c r="BA253" t="e">
        <f>IF(Raw_data_N2_Kanji[[#This Row],[Categorie]]&lt;&gt;"","",
IF(ISNUMBER(MATCH(V,Special_list[Burmese word],0)),"",
SUBSTITUTE(Raw_data_N2_Kanji[[#This Row],[Raw]]," ","")))</f>
        <v>#VALUE!</v>
      </c>
      <c r="BB253" t="e">
        <f>RIGHT(Segregate18[[#This Row],[UPGRADE]],LEN(Segregate18[[#This Row],[UPGRADE]])-LEN(Compiler_Burmese[[#This Row],[1]]))</f>
        <v>#VALUE!</v>
      </c>
      <c r="BC253" t="e">
        <f>RIGHT(Segregate18[[#This Row],[11]],LEN(Segregate18[[#This Row],[11]])-LEN(Compiler_Burmese[[#This Row],[2]]))</f>
        <v>#VALUE!</v>
      </c>
      <c r="BD253" t="e">
        <f>RIGHT(Segregate18[[#This Row],[21]],LEN(Segregate18[[#This Row],[21]])-LEN(Compiler_Burmese[[#This Row],[3]]))</f>
        <v>#VALUE!</v>
      </c>
      <c r="BE253" t="e">
        <f>RIGHT(Segregate18[[#This Row],[31]],LEN(Segregate18[[#This Row],[31]])-LEN(Compiler_Burmese[[#This Row],[4]]))</f>
        <v>#VALUE!</v>
      </c>
      <c r="BF253" t="e">
        <f>RIGHT(Segregate18[[#This Row],[41]],LEN(Segregate18[[#This Row],[41]])-LEN(Compiler_Burmese[[#This Row],[5]]))</f>
        <v>#VALUE!</v>
      </c>
      <c r="BG253" t="e">
        <f>RIGHT(Segregate18[[#This Row],[51]],LEN(Segregate18[[#This Row],[51]])-LEN(Compiler_Burmese[[#This Row],[6]]))</f>
        <v>#VALUE!</v>
      </c>
      <c r="BH253" t="e">
        <f>RIGHT(Segregate18[[#This Row],[61]],LEN(Segregate18[[#This Row],[61]])-LEN(Compiler_Burmese[[#This Row],[7]]))</f>
        <v>#VALUE!</v>
      </c>
      <c r="BI253" t="e">
        <f>RIGHT(Segregate18[[#This Row],[71]],LEN(Segregate18[[#This Row],[71]])-LEN(Compiler_Burmese[[#This Row],[8]]))</f>
        <v>#VALUE!</v>
      </c>
      <c r="BJ253" t="e">
        <f>RIGHT(Segregate18[[#This Row],[81]],LEN(Segregate18[[#This Row],[81]])-LEN(Compiler_Burmese[[#This Row],[9]]))</f>
        <v>#VALUE!</v>
      </c>
    </row>
    <row r="254" spans="25:62" ht="15" customHeight="1" x14ac:dyDescent="0.3">
      <c r="Y254" t="e">
        <f>Segregate18[[#This Row],[Sr. No.]]</f>
        <v>#REF!</v>
      </c>
      <c r="Z254" t="e">
        <f>IF(AND(OR(BA254="။",BA254="၊"),LEN(BA254)=1),BA254,
IF(ISNUMBER(MATCH(LEFT(BA254,7),Final_modified_Intermediate[Burmese_Consonants],0)),LEFT(BA254,7),
IF(ISNUMBER(MATCH(LEFT(BA254,6),Final_modified_Intermediate[Burmese_Consonants],0)),LEFT(BA254,6),
IF(ISNUMBER(MATCH(LEFT(BA254,5),Final_modified_Intermediate[Burmese_Consonants],0)),LEFT(BA254,5),
IF(ISNUMBER(MATCH(LEFT(BA254,4),Final_modified_Intermediate[Burmese_Consonants],0)),LEFT(BA254,4),
IF(ISNUMBER(MATCH(LEFT(BA254,3),Final_modified_Intermediate[Burmese_Consonants],0)),LEFT(BA254,3),
IF(ISNUMBER(MATCH(LEFT(BA254,2),Final_modified_Intermediate[Burmese_Consonants],0)),LEFT(BA254,2),
IF(ISNUMBER(MATCH(LEFT(BA254,1),Final_modified_Intermediate[Burmese_Consonants],0)),LEFT(BA254,1),
IF(ISNUMBER(MATCH(LEFT(BA254,7),Final_Intermediate[Burmese_Consonants],0)),LEFT(BA254,7),
IF(ISNUMBER(MATCH(LEFT(BA254,6),Final_Intermediate[Burmese_Consonants],0)),LEFT(BA254,6),
IF(ISNUMBER(MATCH(LEFT(BA254,5),Final_Intermediate[Burmese_Consonants],0)),LEFT(BA254,5),
IF(ISNUMBER(MATCH(LEFT(BA254,4),Final_Intermediate[Burmese_Consonants],0)),LEFT(BA254,4),
IF(ISNUMBER(MATCH(LEFT(BA254,3),Final_Intermediate[Burmese_Consonants],0)),LEFT(BA254,3),
IF(ISNUMBER(MATCH(LEFT(BA254,2),Final_Intermediate[Burmese_Consonants],0)),LEFT(BA254,2),
IF(ISNUMBER(MATCH(LEFT(BA254,1),Final_Intermediate[Burmese_Consonants],0)),LEFT(BA254,1),
"")))))))))))))))</f>
        <v>#VALUE!</v>
      </c>
      <c r="AA25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4" t="e">
        <f>IF(AND(OR(BB254="။",BB254="၊"),LEN(BB254)=1),BB254,
IF(ISNUMBER(MATCH(LEFT(BB254,7),Final_modified_Intermediate[Burmese_Consonants],0)),LEFT(BB254,7),
IF(ISNUMBER(MATCH(LEFT(BB254,6),Final_modified_Intermediate[Burmese_Consonants],0)),LEFT(BB254,6),
IF(ISNUMBER(MATCH(LEFT(BB254,5),Final_modified_Intermediate[Burmese_Consonants],0)),LEFT(BB254,5),
IF(ISNUMBER(MATCH(LEFT(BB254,4),Final_modified_Intermediate[Burmese_Consonants],0)),LEFT(BB254,4),
IF(ISNUMBER(MATCH(LEFT(BB254,3),Final_modified_Intermediate[Burmese_Consonants],0)),LEFT(BB254,3),
IF(ISNUMBER(MATCH(LEFT(BB254,2),Final_modified_Intermediate[Burmese_Consonants],0)),LEFT(BB254,2),
IF(ISNUMBER(MATCH(LEFT(BB254,1),Final_modified_Intermediate[Burmese_Consonants],0)),LEFT(BB254,1),
IF(ISNUMBER(MATCH(LEFT(BB254,7),Final_Intermediate[Burmese_Consonants],0)),LEFT(BB254,7),
IF(ISNUMBER(MATCH(LEFT(BB254,6),Final_Intermediate[Burmese_Consonants],0)),LEFT(BB254,6),
IF(ISNUMBER(MATCH(LEFT(BB254,5),Final_Intermediate[Burmese_Consonants],0)),LEFT(BB254,5),
IF(ISNUMBER(MATCH(LEFT(BB254,4),Final_Intermediate[Burmese_Consonants],0)),LEFT(BB254,4),
IF(ISNUMBER(MATCH(LEFT(BB254,3),Final_Intermediate[Burmese_Consonants],0)),LEFT(BB254,3),
IF(ISNUMBER(MATCH(LEFT(BB254,2),Final_Intermediate[Burmese_Consonants],0)),LEFT(BB254,2),
IF(ISNUMBER(MATCH(LEFT(BB254,1),Final_Intermediate[Burmese_Consonants],0)),LEFT(BB254,1),
"")))))))))))))))</f>
        <v>#VALUE!</v>
      </c>
      <c r="AC25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4" t="e">
        <f>IF(AND(OR(BC254="။",BC254="၊"),LEN(BC254)=1),BC254,
IF(ISNUMBER(MATCH(LEFT(BC254,7),Final_modified_Intermediate[Burmese_Consonants],0)),LEFT(BC254,7),
IF(ISNUMBER(MATCH(LEFT(BC254,6),Final_modified_Intermediate[Burmese_Consonants],0)),LEFT(BC254,6),
IF(ISNUMBER(MATCH(LEFT(BC254,5),Final_modified_Intermediate[Burmese_Consonants],0)),LEFT(BC254,5),
IF(ISNUMBER(MATCH(LEFT(BC254,4),Final_modified_Intermediate[Burmese_Consonants],0)),LEFT(BC254,4),
IF(ISNUMBER(MATCH(LEFT(BC254,3),Final_modified_Intermediate[Burmese_Consonants],0)),LEFT(BC254,3),
IF(ISNUMBER(MATCH(LEFT(BC254,2),Final_modified_Intermediate[Burmese_Consonants],0)),LEFT(BC254,2),
IF(ISNUMBER(MATCH(LEFT(BC254,1),Final_modified_Intermediate[Burmese_Consonants],0)),LEFT(BC254,1),
IF(ISNUMBER(MATCH(LEFT(BC254,7),Final_Intermediate[Burmese_Consonants],0)),LEFT(BC254,7),
IF(ISNUMBER(MATCH(LEFT(BC254,6),Final_Intermediate[Burmese_Consonants],0)),LEFT(BC254,6),
IF(ISNUMBER(MATCH(LEFT(BC254,5),Final_Intermediate[Burmese_Consonants],0)),LEFT(BC254,5),
IF(ISNUMBER(MATCH(LEFT(BC254,4),Final_Intermediate[Burmese_Consonants],0)),LEFT(BC254,4),
IF(ISNUMBER(MATCH(LEFT(BC254,3),Final_Intermediate[Burmese_Consonants],0)),LEFT(BC254,3),
IF(ISNUMBER(MATCH(LEFT(BC254,2),Final_Intermediate[Burmese_Consonants],0)),LEFT(BC254,2),
IF(ISNUMBER(MATCH(LEFT(BC254,1),Final_Intermediate[Burmese_Consonants],0)),LEFT(BC254,1),
"")))))))))))))))</f>
        <v>#VALUE!</v>
      </c>
      <c r="AE25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4" t="e">
        <f>IF(AND(OR(BD254="။",BD254="၊"),LEN(BD254)=1),BD254,
IF(ISNUMBER(MATCH(LEFT(BD254,7),Final_modified_Intermediate[Burmese_Consonants],0)),LEFT(BD254,7),
IF(ISNUMBER(MATCH(LEFT(BD254,6),Final_modified_Intermediate[Burmese_Consonants],0)),LEFT(BD254,6),
IF(ISNUMBER(MATCH(LEFT(BD254,5),Final_modified_Intermediate[Burmese_Consonants],0)),LEFT(BD254,5),
IF(ISNUMBER(MATCH(LEFT(BD254,4),Final_modified_Intermediate[Burmese_Consonants],0)),LEFT(BD254,4),
IF(ISNUMBER(MATCH(LEFT(BD254,3),Final_modified_Intermediate[Burmese_Consonants],0)),LEFT(BD254,3),
IF(ISNUMBER(MATCH(LEFT(BD254,2),Final_modified_Intermediate[Burmese_Consonants],0)),LEFT(BD254,2),
IF(ISNUMBER(MATCH(LEFT(BD254,1),Final_modified_Intermediate[Burmese_Consonants],0)),LEFT(BD254,1),
IF(ISNUMBER(MATCH(LEFT(BD254,7),Final_Intermediate[Burmese_Consonants],0)),LEFT(BD254,7),
IF(ISNUMBER(MATCH(LEFT(BD254,6),Final_Intermediate[Burmese_Consonants],0)),LEFT(BD254,6),
IF(ISNUMBER(MATCH(LEFT(BD254,5),Final_Intermediate[Burmese_Consonants],0)),LEFT(BD254,5),
IF(ISNUMBER(MATCH(LEFT(BD254,4),Final_Intermediate[Burmese_Consonants],0)),LEFT(BD254,4),
IF(ISNUMBER(MATCH(LEFT(BD254,3),Final_Intermediate[Burmese_Consonants],0)),LEFT(BD254,3),
IF(ISNUMBER(MATCH(LEFT(BD254,2),Final_Intermediate[Burmese_Consonants],0)),LEFT(BD254,2),
IF(ISNUMBER(MATCH(LEFT(BD254,1),Final_Intermediate[Burmese_Consonants],0)),LEFT(BD254,1),
"")))))))))))))))</f>
        <v>#VALUE!</v>
      </c>
      <c r="AG254" t="e">
        <f>IF(AND(OR(BE254="။",BE254="၊"),LEN(BE254)=1),BE254,
IF(ISNUMBER(MATCH(LEFT(BE254,7),Final_modified_Intermediate[Burmese_Consonants],0)),LEFT(BE254,7),
IF(ISNUMBER(MATCH(LEFT(BE254,6),Final_modified_Intermediate[Burmese_Consonants],0)),LEFT(BE254,6),
IF(ISNUMBER(MATCH(LEFT(BE254,5),Final_modified_Intermediate[Burmese_Consonants],0)),LEFT(BE254,5),
IF(ISNUMBER(MATCH(LEFT(BE254,4),Final_modified_Intermediate[Burmese_Consonants],0)),LEFT(BE254,4),
IF(ISNUMBER(MATCH(LEFT(BE254,3),Final_modified_Intermediate[Burmese_Consonants],0)),LEFT(BE254,3),
IF(ISNUMBER(MATCH(LEFT(BE254,2),Final_modified_Intermediate[Burmese_Consonants],0)),LEFT(BE254,2),
IF(ISNUMBER(MATCH(LEFT(BE254,1),Final_modified_Intermediate[Burmese_Consonants],0)),LEFT(BE254,1),
IF(ISNUMBER(MATCH(LEFT(BE254,7),Final_Intermediate[Burmese_Consonants],0)),LEFT(BE254,7),
IF(ISNUMBER(MATCH(LEFT(BE254,6),Final_Intermediate[Burmese_Consonants],0)),LEFT(BE254,6),
IF(ISNUMBER(MATCH(LEFT(BE254,5),Final_Intermediate[Burmese_Consonants],0)),LEFT(BE254,5),
IF(ISNUMBER(MATCH(LEFT(BE254,4),Final_Intermediate[Burmese_Consonants],0)),LEFT(BE254,4),
IF(ISNUMBER(MATCH(LEFT(BE254,3),Final_Intermediate[Burmese_Consonants],0)),LEFT(BE254,3),
IF(ISNUMBER(MATCH(LEFT(BE254,2),Final_Intermediate[Burmese_Consonants],0)),LEFT(BE254,2),
IF(ISNUMBER(MATCH(LEFT(BE254,1),Final_Intermediate[Burmese_Consonants],0)),LEFT(BE254,1),
"")))))))))))))))</f>
        <v>#VALUE!</v>
      </c>
      <c r="AH254" t="e">
        <f>IF(AND(OR(BF254="။",BF254="၊"),LEN(BF254)=1),BF254,
IF(ISNUMBER(MATCH(LEFT(BF254,7),Final_modified_Intermediate[Burmese_Consonants],0)),LEFT(BF254,7),
IF(ISNUMBER(MATCH(LEFT(BF254,6),Final_modified_Intermediate[Burmese_Consonants],0)),LEFT(BF254,6),
IF(ISNUMBER(MATCH(LEFT(BF254,5),Final_modified_Intermediate[Burmese_Consonants],0)),LEFT(BF254,5),
IF(ISNUMBER(MATCH(LEFT(BF254,4),Final_modified_Intermediate[Burmese_Consonants],0)),LEFT(BF254,4),
IF(ISNUMBER(MATCH(LEFT(BF254,3),Final_modified_Intermediate[Burmese_Consonants],0)),LEFT(BF254,3),
IF(ISNUMBER(MATCH(LEFT(BF254,2),Final_modified_Intermediate[Burmese_Consonants],0)),LEFT(BF254,2),
IF(ISNUMBER(MATCH(LEFT(BF254,1),Final_modified_Intermediate[Burmese_Consonants],0)),LEFT(BF254,1),
IF(ISNUMBER(MATCH(LEFT(BF254,7),Final_Intermediate[Burmese_Consonants],0)),LEFT(BF254,7),
IF(ISNUMBER(MATCH(LEFT(BF254,6),Final_Intermediate[Burmese_Consonants],0)),LEFT(BF254,6),
IF(ISNUMBER(MATCH(LEFT(BF254,5),Final_Intermediate[Burmese_Consonants],0)),LEFT(BF254,5),
IF(ISNUMBER(MATCH(LEFT(BF254,4),Final_Intermediate[Burmese_Consonants],0)),LEFT(BF254,4),
IF(ISNUMBER(MATCH(LEFT(BF254,3),Final_Intermediate[Burmese_Consonants],0)),LEFT(BF254,3),
IF(ISNUMBER(MATCH(LEFT(BF254,2),Final_Intermediate[Burmese_Consonants],0)),LEFT(BF254,2),
IF(ISNUMBER(MATCH(LEFT(BF254,1),Final_Intermediate[Burmese_Consonants],0)),LEFT(BF254,1),
"")))))))))))))))</f>
        <v>#VALUE!</v>
      </c>
      <c r="AI254" t="e">
        <f>IF(AND(OR(BG254="။",BG254="၊"),LEN(BG254)=1),BG254,
IF(ISNUMBER(MATCH(LEFT(BG254,7),Final_modified_Intermediate[Burmese_Consonants],0)),LEFT(BG254,7),
IF(ISNUMBER(MATCH(LEFT(BG254,6),Final_modified_Intermediate[Burmese_Consonants],0)),LEFT(BG254,6),
IF(ISNUMBER(MATCH(LEFT(BG254,5),Final_modified_Intermediate[Burmese_Consonants],0)),LEFT(BG254,5),
IF(ISNUMBER(MATCH(LEFT(BG254,4),Final_modified_Intermediate[Burmese_Consonants],0)),LEFT(BG254,4),
IF(ISNUMBER(MATCH(LEFT(BG254,3),Final_modified_Intermediate[Burmese_Consonants],0)),LEFT(BG254,3),
IF(ISNUMBER(MATCH(LEFT(BG254,2),Final_modified_Intermediate[Burmese_Consonants],0)),LEFT(BG254,2),
IF(ISNUMBER(MATCH(LEFT(BG254,1),Final_modified_Intermediate[Burmese_Consonants],0)),LEFT(BG254,1),
IF(ISNUMBER(MATCH(LEFT(BG254,7),Final_Intermediate[Burmese_Consonants],0)),LEFT(BG254,7),
IF(ISNUMBER(MATCH(LEFT(BG254,6),Final_Intermediate[Burmese_Consonants],0)),LEFT(BG254,6),
IF(ISNUMBER(MATCH(LEFT(BG254,5),Final_Intermediate[Burmese_Consonants],0)),LEFT(BG254,5),
IF(ISNUMBER(MATCH(LEFT(BG254,4),Final_Intermediate[Burmese_Consonants],0)),LEFT(BG254,4),
IF(ISNUMBER(MATCH(LEFT(BG254,3),Final_Intermediate[Burmese_Consonants],0)),LEFT(BG254,3),
IF(ISNUMBER(MATCH(LEFT(BG254,2),Final_Intermediate[Burmese_Consonants],0)),LEFT(BG254,2),
IF(ISNUMBER(MATCH(LEFT(BG254,1),Final_Intermediate[Burmese_Consonants],0)),LEFT(BG254,1),
"")))))))))))))))</f>
        <v>#VALUE!</v>
      </c>
      <c r="AJ254" t="e">
        <f>IF(AND(OR(BH254="။",BH254="၊"),LEN(BH254)=1),BH254,
IF(ISNUMBER(MATCH(LEFT(BH254,7),Final_modified_Intermediate[Burmese_Consonants],0)),LEFT(BH254,7),
IF(ISNUMBER(MATCH(LEFT(BH254,6),Final_modified_Intermediate[Burmese_Consonants],0)),LEFT(BH254,6),
IF(ISNUMBER(MATCH(LEFT(BH254,5),Final_modified_Intermediate[Burmese_Consonants],0)),LEFT(BH254,5),
IF(ISNUMBER(MATCH(LEFT(BH254,4),Final_modified_Intermediate[Burmese_Consonants],0)),LEFT(BH254,4),
IF(ISNUMBER(MATCH(LEFT(BH254,3),Final_modified_Intermediate[Burmese_Consonants],0)),LEFT(BH254,3),
IF(ISNUMBER(MATCH(LEFT(BH254,2),Final_modified_Intermediate[Burmese_Consonants],0)),LEFT(BH254,2),
IF(ISNUMBER(MATCH(LEFT(BH254,1),Final_modified_Intermediate[Burmese_Consonants],0)),LEFT(BH254,1),
IF(ISNUMBER(MATCH(LEFT(BH254,7),Final_Intermediate[Burmese_Consonants],0)),LEFT(BH254,7),
IF(ISNUMBER(MATCH(LEFT(BH254,6),Final_Intermediate[Burmese_Consonants],0)),LEFT(BH254,6),
IF(ISNUMBER(MATCH(LEFT(BH254,5),Final_Intermediate[Burmese_Consonants],0)),LEFT(BH254,5),
IF(ISNUMBER(MATCH(LEFT(BH254,4),Final_Intermediate[Burmese_Consonants],0)),LEFT(BH254,4),
IF(ISNUMBER(MATCH(LEFT(BH254,3),Final_Intermediate[Burmese_Consonants],0)),LEFT(BH254,3),
IF(ISNUMBER(MATCH(LEFT(BH254,2),Final_Intermediate[Burmese_Consonants],0)),LEFT(BH254,2),
IF(ISNUMBER(MATCH(LEFT(BH254,1),Final_Intermediate[Burmese_Consonants],0)),LEFT(BH254,1),
"")))))))))))))))</f>
        <v>#VALUE!</v>
      </c>
      <c r="AK254" t="e">
        <f>IF(AND(OR(BI254="။",BI254="၊"),LEN(BI254)=1),BI254,
IF(ISNUMBER(MATCH(LEFT(BI254,7),Final_modified_Intermediate[Burmese_Consonants],0)),LEFT(BI254,7),
IF(ISNUMBER(MATCH(LEFT(BI254,6),Final_modified_Intermediate[Burmese_Consonants],0)),LEFT(BI254,6),
IF(ISNUMBER(MATCH(LEFT(BI254,5),Final_modified_Intermediate[Burmese_Consonants],0)),LEFT(BI254,5),
IF(ISNUMBER(MATCH(LEFT(BI254,4),Final_modified_Intermediate[Burmese_Consonants],0)),LEFT(BI254,4),
IF(ISNUMBER(MATCH(LEFT(BI254,3),Final_modified_Intermediate[Burmese_Consonants],0)),LEFT(BI254,3),
IF(ISNUMBER(MATCH(LEFT(BI254,2),Final_modified_Intermediate[Burmese_Consonants],0)),LEFT(BI254,2),
IF(ISNUMBER(MATCH(LEFT(BI254,1),Final_modified_Intermediate[Burmese_Consonants],0)),LEFT(BI254,1),
IF(ISNUMBER(MATCH(LEFT(BI254,7),Final_Intermediate[Burmese_Consonants],0)),LEFT(BI254,7),
IF(ISNUMBER(MATCH(LEFT(BI254,6),Final_Intermediate[Burmese_Consonants],0)),LEFT(BI254,6),
IF(ISNUMBER(MATCH(LEFT(BI254,5),Final_Intermediate[Burmese_Consonants],0)),LEFT(BI254,5),
IF(ISNUMBER(MATCH(LEFT(BI254,4),Final_Intermediate[Burmese_Consonants],0)),LEFT(BI254,4),
IF(ISNUMBER(MATCH(LEFT(BI254,3),Final_Intermediate[Burmese_Consonants],0)),LEFT(BI254,3),
IF(ISNUMBER(MATCH(LEFT(BI254,2),Final_Intermediate[Burmese_Consonants],0)),LEFT(BI254,2),
IF(ISNUMBER(MATCH(LEFT(BI254,1),Final_Intermediate[Burmese_Consonants],0)),LEFT(BI254,1),
"")))))))))))))))</f>
        <v>#VALUE!</v>
      </c>
      <c r="AL254" t="e">
        <f>IF(AND(OR(BJ254="။",BJ254="၊"),LEN(BJ254)=1),BJ254,
IF(ISNUMBER(MATCH(LEFT(BJ254,7),Final_modified_Intermediate[Burmese_Consonants],0)),LEFT(BJ254,7),
IF(ISNUMBER(MATCH(LEFT(BJ254,6),Final_modified_Intermediate[Burmese_Consonants],0)),LEFT(BJ254,6),
IF(ISNUMBER(MATCH(LEFT(BJ254,5),Final_modified_Intermediate[Burmese_Consonants],0)),LEFT(BJ254,5),
IF(ISNUMBER(MATCH(LEFT(BJ254,4),Final_modified_Intermediate[Burmese_Consonants],0)),LEFT(BJ254,4),
IF(ISNUMBER(MATCH(LEFT(BJ254,3),Final_modified_Intermediate[Burmese_Consonants],0)),LEFT(BJ254,3),
IF(ISNUMBER(MATCH(LEFT(BJ254,2),Final_modified_Intermediate[Burmese_Consonants],0)),LEFT(BJ254,2),
IF(ISNUMBER(MATCH(LEFT(BJ254,1),Final_modified_Intermediate[Burmese_Consonants],0)),LEFT(BJ254,1),
IF(ISNUMBER(MATCH(LEFT(BJ254,7),Final_Intermediate[Burmese_Consonants],0)),LEFT(BJ254,7),
IF(ISNUMBER(MATCH(LEFT(BJ254,6),Final_Intermediate[Burmese_Consonants],0)),LEFT(BJ254,6),
IF(ISNUMBER(MATCH(LEFT(BJ254,5),Final_Intermediate[Burmese_Consonants],0)),LEFT(BJ254,5),
IF(ISNUMBER(MATCH(LEFT(BJ254,4),Final_Intermediate[Burmese_Consonants],0)),LEFT(BJ254,4),
IF(ISNUMBER(MATCH(LEFT(BJ254,3),Final_Intermediate[Burmese_Consonants],0)),LEFT(BJ254,3),
IF(ISNUMBER(MATCH(LEFT(BJ254,2),Final_Intermediate[Burmese_Consonants],0)),LEFT(BJ254,2),
IF(ISNUMBER(MATCH(LEFT(BJ254,1),Final_Intermediate[Burmese_Consonants],0)),LEFT(BJ254,1),
"")))))))))))))))</f>
        <v>#VALUE!</v>
      </c>
      <c r="AN254" t="e">
        <f>Compiler_Burmese[[#This Row],[Sr. No.]]</f>
        <v>#REF!</v>
      </c>
      <c r="AO25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4" t="e">
        <f>[2]!Vocabulary_Burmese[[#This Row],[Sr. No.]]</f>
        <v>#REF!</v>
      </c>
      <c r="BA254" t="e">
        <f>IF(Raw_data_N2_Kanji[[#This Row],[Categorie]]&lt;&gt;"","",
IF(ISNUMBER(MATCH(V,Special_list[Burmese word],0)),"",
SUBSTITUTE(Raw_data_N2_Kanji[[#This Row],[Raw]]," ","")))</f>
        <v>#VALUE!</v>
      </c>
      <c r="BB254" t="e">
        <f>RIGHT(Segregate18[[#This Row],[UPGRADE]],LEN(Segregate18[[#This Row],[UPGRADE]])-LEN(Compiler_Burmese[[#This Row],[1]]))</f>
        <v>#VALUE!</v>
      </c>
      <c r="BC254" t="e">
        <f>RIGHT(Segregate18[[#This Row],[11]],LEN(Segregate18[[#This Row],[11]])-LEN(Compiler_Burmese[[#This Row],[2]]))</f>
        <v>#VALUE!</v>
      </c>
      <c r="BD254" t="e">
        <f>RIGHT(Segregate18[[#This Row],[21]],LEN(Segregate18[[#This Row],[21]])-LEN(Compiler_Burmese[[#This Row],[3]]))</f>
        <v>#VALUE!</v>
      </c>
      <c r="BE254" t="e">
        <f>RIGHT(Segregate18[[#This Row],[31]],LEN(Segregate18[[#This Row],[31]])-LEN(Compiler_Burmese[[#This Row],[4]]))</f>
        <v>#VALUE!</v>
      </c>
      <c r="BF254" t="e">
        <f>RIGHT(Segregate18[[#This Row],[41]],LEN(Segregate18[[#This Row],[41]])-LEN(Compiler_Burmese[[#This Row],[5]]))</f>
        <v>#VALUE!</v>
      </c>
      <c r="BG254" t="e">
        <f>RIGHT(Segregate18[[#This Row],[51]],LEN(Segregate18[[#This Row],[51]])-LEN(Compiler_Burmese[[#This Row],[6]]))</f>
        <v>#VALUE!</v>
      </c>
      <c r="BH254" t="e">
        <f>RIGHT(Segregate18[[#This Row],[61]],LEN(Segregate18[[#This Row],[61]])-LEN(Compiler_Burmese[[#This Row],[7]]))</f>
        <v>#VALUE!</v>
      </c>
      <c r="BI254" t="e">
        <f>RIGHT(Segregate18[[#This Row],[71]],LEN(Segregate18[[#This Row],[71]])-LEN(Compiler_Burmese[[#This Row],[8]]))</f>
        <v>#VALUE!</v>
      </c>
      <c r="BJ254" t="e">
        <f>RIGHT(Segregate18[[#This Row],[81]],LEN(Segregate18[[#This Row],[81]])-LEN(Compiler_Burmese[[#This Row],[9]]))</f>
        <v>#VALUE!</v>
      </c>
    </row>
    <row r="255" spans="25:62" ht="15" customHeight="1" x14ac:dyDescent="0.3">
      <c r="Y255" t="e">
        <f>Segregate18[[#This Row],[Sr. No.]]</f>
        <v>#REF!</v>
      </c>
      <c r="Z255" t="e">
        <f>IF(AND(OR(BA255="။",BA255="၊"),LEN(BA255)=1),BA255,
IF(ISNUMBER(MATCH(LEFT(BA255,7),Final_modified_Intermediate[Burmese_Consonants],0)),LEFT(BA255,7),
IF(ISNUMBER(MATCH(LEFT(BA255,6),Final_modified_Intermediate[Burmese_Consonants],0)),LEFT(BA255,6),
IF(ISNUMBER(MATCH(LEFT(BA255,5),Final_modified_Intermediate[Burmese_Consonants],0)),LEFT(BA255,5),
IF(ISNUMBER(MATCH(LEFT(BA255,4),Final_modified_Intermediate[Burmese_Consonants],0)),LEFT(BA255,4),
IF(ISNUMBER(MATCH(LEFT(BA255,3),Final_modified_Intermediate[Burmese_Consonants],0)),LEFT(BA255,3),
IF(ISNUMBER(MATCH(LEFT(BA255,2),Final_modified_Intermediate[Burmese_Consonants],0)),LEFT(BA255,2),
IF(ISNUMBER(MATCH(LEFT(BA255,1),Final_modified_Intermediate[Burmese_Consonants],0)),LEFT(BA255,1),
IF(ISNUMBER(MATCH(LEFT(BA255,7),Final_Intermediate[Burmese_Consonants],0)),LEFT(BA255,7),
IF(ISNUMBER(MATCH(LEFT(BA255,6),Final_Intermediate[Burmese_Consonants],0)),LEFT(BA255,6),
IF(ISNUMBER(MATCH(LEFT(BA255,5),Final_Intermediate[Burmese_Consonants],0)),LEFT(BA255,5),
IF(ISNUMBER(MATCH(LEFT(BA255,4),Final_Intermediate[Burmese_Consonants],0)),LEFT(BA255,4),
IF(ISNUMBER(MATCH(LEFT(BA255,3),Final_Intermediate[Burmese_Consonants],0)),LEFT(BA255,3),
IF(ISNUMBER(MATCH(LEFT(BA255,2),Final_Intermediate[Burmese_Consonants],0)),LEFT(BA255,2),
IF(ISNUMBER(MATCH(LEFT(BA255,1),Final_Intermediate[Burmese_Consonants],0)),LEFT(BA255,1),
"")))))))))))))))</f>
        <v>#VALUE!</v>
      </c>
      <c r="AA25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5" t="e">
        <f>IF(AND(OR(BB255="။",BB255="၊"),LEN(BB255)=1),BB255,
IF(ISNUMBER(MATCH(LEFT(BB255,7),Final_modified_Intermediate[Burmese_Consonants],0)),LEFT(BB255,7),
IF(ISNUMBER(MATCH(LEFT(BB255,6),Final_modified_Intermediate[Burmese_Consonants],0)),LEFT(BB255,6),
IF(ISNUMBER(MATCH(LEFT(BB255,5),Final_modified_Intermediate[Burmese_Consonants],0)),LEFT(BB255,5),
IF(ISNUMBER(MATCH(LEFT(BB255,4),Final_modified_Intermediate[Burmese_Consonants],0)),LEFT(BB255,4),
IF(ISNUMBER(MATCH(LEFT(BB255,3),Final_modified_Intermediate[Burmese_Consonants],0)),LEFT(BB255,3),
IF(ISNUMBER(MATCH(LEFT(BB255,2),Final_modified_Intermediate[Burmese_Consonants],0)),LEFT(BB255,2),
IF(ISNUMBER(MATCH(LEFT(BB255,1),Final_modified_Intermediate[Burmese_Consonants],0)),LEFT(BB255,1),
IF(ISNUMBER(MATCH(LEFT(BB255,7),Final_Intermediate[Burmese_Consonants],0)),LEFT(BB255,7),
IF(ISNUMBER(MATCH(LEFT(BB255,6),Final_Intermediate[Burmese_Consonants],0)),LEFT(BB255,6),
IF(ISNUMBER(MATCH(LEFT(BB255,5),Final_Intermediate[Burmese_Consonants],0)),LEFT(BB255,5),
IF(ISNUMBER(MATCH(LEFT(BB255,4),Final_Intermediate[Burmese_Consonants],0)),LEFT(BB255,4),
IF(ISNUMBER(MATCH(LEFT(BB255,3),Final_Intermediate[Burmese_Consonants],0)),LEFT(BB255,3),
IF(ISNUMBER(MATCH(LEFT(BB255,2),Final_Intermediate[Burmese_Consonants],0)),LEFT(BB255,2),
IF(ISNUMBER(MATCH(LEFT(BB255,1),Final_Intermediate[Burmese_Consonants],0)),LEFT(BB255,1),
"")))))))))))))))</f>
        <v>#VALUE!</v>
      </c>
      <c r="AC25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5" t="e">
        <f>IF(AND(OR(BC255="။",BC255="၊"),LEN(BC255)=1),BC255,
IF(ISNUMBER(MATCH(LEFT(BC255,7),Final_modified_Intermediate[Burmese_Consonants],0)),LEFT(BC255,7),
IF(ISNUMBER(MATCH(LEFT(BC255,6),Final_modified_Intermediate[Burmese_Consonants],0)),LEFT(BC255,6),
IF(ISNUMBER(MATCH(LEFT(BC255,5),Final_modified_Intermediate[Burmese_Consonants],0)),LEFT(BC255,5),
IF(ISNUMBER(MATCH(LEFT(BC255,4),Final_modified_Intermediate[Burmese_Consonants],0)),LEFT(BC255,4),
IF(ISNUMBER(MATCH(LEFT(BC255,3),Final_modified_Intermediate[Burmese_Consonants],0)),LEFT(BC255,3),
IF(ISNUMBER(MATCH(LEFT(BC255,2),Final_modified_Intermediate[Burmese_Consonants],0)),LEFT(BC255,2),
IF(ISNUMBER(MATCH(LEFT(BC255,1),Final_modified_Intermediate[Burmese_Consonants],0)),LEFT(BC255,1),
IF(ISNUMBER(MATCH(LEFT(BC255,7),Final_Intermediate[Burmese_Consonants],0)),LEFT(BC255,7),
IF(ISNUMBER(MATCH(LEFT(BC255,6),Final_Intermediate[Burmese_Consonants],0)),LEFT(BC255,6),
IF(ISNUMBER(MATCH(LEFT(BC255,5),Final_Intermediate[Burmese_Consonants],0)),LEFT(BC255,5),
IF(ISNUMBER(MATCH(LEFT(BC255,4),Final_Intermediate[Burmese_Consonants],0)),LEFT(BC255,4),
IF(ISNUMBER(MATCH(LEFT(BC255,3),Final_Intermediate[Burmese_Consonants],0)),LEFT(BC255,3),
IF(ISNUMBER(MATCH(LEFT(BC255,2),Final_Intermediate[Burmese_Consonants],0)),LEFT(BC255,2),
IF(ISNUMBER(MATCH(LEFT(BC255,1),Final_Intermediate[Burmese_Consonants],0)),LEFT(BC255,1),
"")))))))))))))))</f>
        <v>#VALUE!</v>
      </c>
      <c r="AE25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5" t="e">
        <f>IF(AND(OR(BD255="။",BD255="၊"),LEN(BD255)=1),BD255,
IF(ISNUMBER(MATCH(LEFT(BD255,7),Final_modified_Intermediate[Burmese_Consonants],0)),LEFT(BD255,7),
IF(ISNUMBER(MATCH(LEFT(BD255,6),Final_modified_Intermediate[Burmese_Consonants],0)),LEFT(BD255,6),
IF(ISNUMBER(MATCH(LEFT(BD255,5),Final_modified_Intermediate[Burmese_Consonants],0)),LEFT(BD255,5),
IF(ISNUMBER(MATCH(LEFT(BD255,4),Final_modified_Intermediate[Burmese_Consonants],0)),LEFT(BD255,4),
IF(ISNUMBER(MATCH(LEFT(BD255,3),Final_modified_Intermediate[Burmese_Consonants],0)),LEFT(BD255,3),
IF(ISNUMBER(MATCH(LEFT(BD255,2),Final_modified_Intermediate[Burmese_Consonants],0)),LEFT(BD255,2),
IF(ISNUMBER(MATCH(LEFT(BD255,1),Final_modified_Intermediate[Burmese_Consonants],0)),LEFT(BD255,1),
IF(ISNUMBER(MATCH(LEFT(BD255,7),Final_Intermediate[Burmese_Consonants],0)),LEFT(BD255,7),
IF(ISNUMBER(MATCH(LEFT(BD255,6),Final_Intermediate[Burmese_Consonants],0)),LEFT(BD255,6),
IF(ISNUMBER(MATCH(LEFT(BD255,5),Final_Intermediate[Burmese_Consonants],0)),LEFT(BD255,5),
IF(ISNUMBER(MATCH(LEFT(BD255,4),Final_Intermediate[Burmese_Consonants],0)),LEFT(BD255,4),
IF(ISNUMBER(MATCH(LEFT(BD255,3),Final_Intermediate[Burmese_Consonants],0)),LEFT(BD255,3),
IF(ISNUMBER(MATCH(LEFT(BD255,2),Final_Intermediate[Burmese_Consonants],0)),LEFT(BD255,2),
IF(ISNUMBER(MATCH(LEFT(BD255,1),Final_Intermediate[Burmese_Consonants],0)),LEFT(BD255,1),
"")))))))))))))))</f>
        <v>#VALUE!</v>
      </c>
      <c r="AG255" t="e">
        <f>IF(AND(OR(BE255="။",BE255="၊"),LEN(BE255)=1),BE255,
IF(ISNUMBER(MATCH(LEFT(BE255,7),Final_modified_Intermediate[Burmese_Consonants],0)),LEFT(BE255,7),
IF(ISNUMBER(MATCH(LEFT(BE255,6),Final_modified_Intermediate[Burmese_Consonants],0)),LEFT(BE255,6),
IF(ISNUMBER(MATCH(LEFT(BE255,5),Final_modified_Intermediate[Burmese_Consonants],0)),LEFT(BE255,5),
IF(ISNUMBER(MATCH(LEFT(BE255,4),Final_modified_Intermediate[Burmese_Consonants],0)),LEFT(BE255,4),
IF(ISNUMBER(MATCH(LEFT(BE255,3),Final_modified_Intermediate[Burmese_Consonants],0)),LEFT(BE255,3),
IF(ISNUMBER(MATCH(LEFT(BE255,2),Final_modified_Intermediate[Burmese_Consonants],0)),LEFT(BE255,2),
IF(ISNUMBER(MATCH(LEFT(BE255,1),Final_modified_Intermediate[Burmese_Consonants],0)),LEFT(BE255,1),
IF(ISNUMBER(MATCH(LEFT(BE255,7),Final_Intermediate[Burmese_Consonants],0)),LEFT(BE255,7),
IF(ISNUMBER(MATCH(LEFT(BE255,6),Final_Intermediate[Burmese_Consonants],0)),LEFT(BE255,6),
IF(ISNUMBER(MATCH(LEFT(BE255,5),Final_Intermediate[Burmese_Consonants],0)),LEFT(BE255,5),
IF(ISNUMBER(MATCH(LEFT(BE255,4),Final_Intermediate[Burmese_Consonants],0)),LEFT(BE255,4),
IF(ISNUMBER(MATCH(LEFT(BE255,3),Final_Intermediate[Burmese_Consonants],0)),LEFT(BE255,3),
IF(ISNUMBER(MATCH(LEFT(BE255,2),Final_Intermediate[Burmese_Consonants],0)),LEFT(BE255,2),
IF(ISNUMBER(MATCH(LEFT(BE255,1),Final_Intermediate[Burmese_Consonants],0)),LEFT(BE255,1),
"")))))))))))))))</f>
        <v>#VALUE!</v>
      </c>
      <c r="AH255" t="e">
        <f>IF(AND(OR(BF255="။",BF255="၊"),LEN(BF255)=1),BF255,
IF(ISNUMBER(MATCH(LEFT(BF255,7),Final_modified_Intermediate[Burmese_Consonants],0)),LEFT(BF255,7),
IF(ISNUMBER(MATCH(LEFT(BF255,6),Final_modified_Intermediate[Burmese_Consonants],0)),LEFT(BF255,6),
IF(ISNUMBER(MATCH(LEFT(BF255,5),Final_modified_Intermediate[Burmese_Consonants],0)),LEFT(BF255,5),
IF(ISNUMBER(MATCH(LEFT(BF255,4),Final_modified_Intermediate[Burmese_Consonants],0)),LEFT(BF255,4),
IF(ISNUMBER(MATCH(LEFT(BF255,3),Final_modified_Intermediate[Burmese_Consonants],0)),LEFT(BF255,3),
IF(ISNUMBER(MATCH(LEFT(BF255,2),Final_modified_Intermediate[Burmese_Consonants],0)),LEFT(BF255,2),
IF(ISNUMBER(MATCH(LEFT(BF255,1),Final_modified_Intermediate[Burmese_Consonants],0)),LEFT(BF255,1),
IF(ISNUMBER(MATCH(LEFT(BF255,7),Final_Intermediate[Burmese_Consonants],0)),LEFT(BF255,7),
IF(ISNUMBER(MATCH(LEFT(BF255,6),Final_Intermediate[Burmese_Consonants],0)),LEFT(BF255,6),
IF(ISNUMBER(MATCH(LEFT(BF255,5),Final_Intermediate[Burmese_Consonants],0)),LEFT(BF255,5),
IF(ISNUMBER(MATCH(LEFT(BF255,4),Final_Intermediate[Burmese_Consonants],0)),LEFT(BF255,4),
IF(ISNUMBER(MATCH(LEFT(BF255,3),Final_Intermediate[Burmese_Consonants],0)),LEFT(BF255,3),
IF(ISNUMBER(MATCH(LEFT(BF255,2),Final_Intermediate[Burmese_Consonants],0)),LEFT(BF255,2),
IF(ISNUMBER(MATCH(LEFT(BF255,1),Final_Intermediate[Burmese_Consonants],0)),LEFT(BF255,1),
"")))))))))))))))</f>
        <v>#VALUE!</v>
      </c>
      <c r="AI255" t="e">
        <f>IF(AND(OR(BG255="။",BG255="၊"),LEN(BG255)=1),BG255,
IF(ISNUMBER(MATCH(LEFT(BG255,7),Final_modified_Intermediate[Burmese_Consonants],0)),LEFT(BG255,7),
IF(ISNUMBER(MATCH(LEFT(BG255,6),Final_modified_Intermediate[Burmese_Consonants],0)),LEFT(BG255,6),
IF(ISNUMBER(MATCH(LEFT(BG255,5),Final_modified_Intermediate[Burmese_Consonants],0)),LEFT(BG255,5),
IF(ISNUMBER(MATCH(LEFT(BG255,4),Final_modified_Intermediate[Burmese_Consonants],0)),LEFT(BG255,4),
IF(ISNUMBER(MATCH(LEFT(BG255,3),Final_modified_Intermediate[Burmese_Consonants],0)),LEFT(BG255,3),
IF(ISNUMBER(MATCH(LEFT(BG255,2),Final_modified_Intermediate[Burmese_Consonants],0)),LEFT(BG255,2),
IF(ISNUMBER(MATCH(LEFT(BG255,1),Final_modified_Intermediate[Burmese_Consonants],0)),LEFT(BG255,1),
IF(ISNUMBER(MATCH(LEFT(BG255,7),Final_Intermediate[Burmese_Consonants],0)),LEFT(BG255,7),
IF(ISNUMBER(MATCH(LEFT(BG255,6),Final_Intermediate[Burmese_Consonants],0)),LEFT(BG255,6),
IF(ISNUMBER(MATCH(LEFT(BG255,5),Final_Intermediate[Burmese_Consonants],0)),LEFT(BG255,5),
IF(ISNUMBER(MATCH(LEFT(BG255,4),Final_Intermediate[Burmese_Consonants],0)),LEFT(BG255,4),
IF(ISNUMBER(MATCH(LEFT(BG255,3),Final_Intermediate[Burmese_Consonants],0)),LEFT(BG255,3),
IF(ISNUMBER(MATCH(LEFT(BG255,2),Final_Intermediate[Burmese_Consonants],0)),LEFT(BG255,2),
IF(ISNUMBER(MATCH(LEFT(BG255,1),Final_Intermediate[Burmese_Consonants],0)),LEFT(BG255,1),
"")))))))))))))))</f>
        <v>#VALUE!</v>
      </c>
      <c r="AJ255" t="e">
        <f>IF(AND(OR(BH255="။",BH255="၊"),LEN(BH255)=1),BH255,
IF(ISNUMBER(MATCH(LEFT(BH255,7),Final_modified_Intermediate[Burmese_Consonants],0)),LEFT(BH255,7),
IF(ISNUMBER(MATCH(LEFT(BH255,6),Final_modified_Intermediate[Burmese_Consonants],0)),LEFT(BH255,6),
IF(ISNUMBER(MATCH(LEFT(BH255,5),Final_modified_Intermediate[Burmese_Consonants],0)),LEFT(BH255,5),
IF(ISNUMBER(MATCH(LEFT(BH255,4),Final_modified_Intermediate[Burmese_Consonants],0)),LEFT(BH255,4),
IF(ISNUMBER(MATCH(LEFT(BH255,3),Final_modified_Intermediate[Burmese_Consonants],0)),LEFT(BH255,3),
IF(ISNUMBER(MATCH(LEFT(BH255,2),Final_modified_Intermediate[Burmese_Consonants],0)),LEFT(BH255,2),
IF(ISNUMBER(MATCH(LEFT(BH255,1),Final_modified_Intermediate[Burmese_Consonants],0)),LEFT(BH255,1),
IF(ISNUMBER(MATCH(LEFT(BH255,7),Final_Intermediate[Burmese_Consonants],0)),LEFT(BH255,7),
IF(ISNUMBER(MATCH(LEFT(BH255,6),Final_Intermediate[Burmese_Consonants],0)),LEFT(BH255,6),
IF(ISNUMBER(MATCH(LEFT(BH255,5),Final_Intermediate[Burmese_Consonants],0)),LEFT(BH255,5),
IF(ISNUMBER(MATCH(LEFT(BH255,4),Final_Intermediate[Burmese_Consonants],0)),LEFT(BH255,4),
IF(ISNUMBER(MATCH(LEFT(BH255,3),Final_Intermediate[Burmese_Consonants],0)),LEFT(BH255,3),
IF(ISNUMBER(MATCH(LEFT(BH255,2),Final_Intermediate[Burmese_Consonants],0)),LEFT(BH255,2),
IF(ISNUMBER(MATCH(LEFT(BH255,1),Final_Intermediate[Burmese_Consonants],0)),LEFT(BH255,1),
"")))))))))))))))</f>
        <v>#VALUE!</v>
      </c>
      <c r="AK255" t="e">
        <f>IF(AND(OR(BI255="။",BI255="၊"),LEN(BI255)=1),BI255,
IF(ISNUMBER(MATCH(LEFT(BI255,7),Final_modified_Intermediate[Burmese_Consonants],0)),LEFT(BI255,7),
IF(ISNUMBER(MATCH(LEFT(BI255,6),Final_modified_Intermediate[Burmese_Consonants],0)),LEFT(BI255,6),
IF(ISNUMBER(MATCH(LEFT(BI255,5),Final_modified_Intermediate[Burmese_Consonants],0)),LEFT(BI255,5),
IF(ISNUMBER(MATCH(LEFT(BI255,4),Final_modified_Intermediate[Burmese_Consonants],0)),LEFT(BI255,4),
IF(ISNUMBER(MATCH(LEFT(BI255,3),Final_modified_Intermediate[Burmese_Consonants],0)),LEFT(BI255,3),
IF(ISNUMBER(MATCH(LEFT(BI255,2),Final_modified_Intermediate[Burmese_Consonants],0)),LEFT(BI255,2),
IF(ISNUMBER(MATCH(LEFT(BI255,1),Final_modified_Intermediate[Burmese_Consonants],0)),LEFT(BI255,1),
IF(ISNUMBER(MATCH(LEFT(BI255,7),Final_Intermediate[Burmese_Consonants],0)),LEFT(BI255,7),
IF(ISNUMBER(MATCH(LEFT(BI255,6),Final_Intermediate[Burmese_Consonants],0)),LEFT(BI255,6),
IF(ISNUMBER(MATCH(LEFT(BI255,5),Final_Intermediate[Burmese_Consonants],0)),LEFT(BI255,5),
IF(ISNUMBER(MATCH(LEFT(BI255,4),Final_Intermediate[Burmese_Consonants],0)),LEFT(BI255,4),
IF(ISNUMBER(MATCH(LEFT(BI255,3),Final_Intermediate[Burmese_Consonants],0)),LEFT(BI255,3),
IF(ISNUMBER(MATCH(LEFT(BI255,2),Final_Intermediate[Burmese_Consonants],0)),LEFT(BI255,2),
IF(ISNUMBER(MATCH(LEFT(BI255,1),Final_Intermediate[Burmese_Consonants],0)),LEFT(BI255,1),
"")))))))))))))))</f>
        <v>#VALUE!</v>
      </c>
      <c r="AL255" t="e">
        <f>IF(AND(OR(BJ255="။",BJ255="၊"),LEN(BJ255)=1),BJ255,
IF(ISNUMBER(MATCH(LEFT(BJ255,7),Final_modified_Intermediate[Burmese_Consonants],0)),LEFT(BJ255,7),
IF(ISNUMBER(MATCH(LEFT(BJ255,6),Final_modified_Intermediate[Burmese_Consonants],0)),LEFT(BJ255,6),
IF(ISNUMBER(MATCH(LEFT(BJ255,5),Final_modified_Intermediate[Burmese_Consonants],0)),LEFT(BJ255,5),
IF(ISNUMBER(MATCH(LEFT(BJ255,4),Final_modified_Intermediate[Burmese_Consonants],0)),LEFT(BJ255,4),
IF(ISNUMBER(MATCH(LEFT(BJ255,3),Final_modified_Intermediate[Burmese_Consonants],0)),LEFT(BJ255,3),
IF(ISNUMBER(MATCH(LEFT(BJ255,2),Final_modified_Intermediate[Burmese_Consonants],0)),LEFT(BJ255,2),
IF(ISNUMBER(MATCH(LEFT(BJ255,1),Final_modified_Intermediate[Burmese_Consonants],0)),LEFT(BJ255,1),
IF(ISNUMBER(MATCH(LEFT(BJ255,7),Final_Intermediate[Burmese_Consonants],0)),LEFT(BJ255,7),
IF(ISNUMBER(MATCH(LEFT(BJ255,6),Final_Intermediate[Burmese_Consonants],0)),LEFT(BJ255,6),
IF(ISNUMBER(MATCH(LEFT(BJ255,5),Final_Intermediate[Burmese_Consonants],0)),LEFT(BJ255,5),
IF(ISNUMBER(MATCH(LEFT(BJ255,4),Final_Intermediate[Burmese_Consonants],0)),LEFT(BJ255,4),
IF(ISNUMBER(MATCH(LEFT(BJ255,3),Final_Intermediate[Burmese_Consonants],0)),LEFT(BJ255,3),
IF(ISNUMBER(MATCH(LEFT(BJ255,2),Final_Intermediate[Burmese_Consonants],0)),LEFT(BJ255,2),
IF(ISNUMBER(MATCH(LEFT(BJ255,1),Final_Intermediate[Burmese_Consonants],0)),LEFT(BJ255,1),
"")))))))))))))))</f>
        <v>#VALUE!</v>
      </c>
      <c r="AN255" t="e">
        <f>Compiler_Burmese[[#This Row],[Sr. No.]]</f>
        <v>#REF!</v>
      </c>
      <c r="AO25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5" t="e">
        <f>[2]!Vocabulary_Burmese[[#This Row],[Sr. No.]]</f>
        <v>#REF!</v>
      </c>
      <c r="BA255" t="e">
        <f>IF(Raw_data_N2_Kanji[[#This Row],[Categorie]]&lt;&gt;"","",
IF(ISNUMBER(MATCH(V,Special_list[Burmese word],0)),"",
SUBSTITUTE(Raw_data_N2_Kanji[[#This Row],[Raw]]," ","")))</f>
        <v>#VALUE!</v>
      </c>
      <c r="BB255" t="e">
        <f>RIGHT(Segregate18[[#This Row],[UPGRADE]],LEN(Segregate18[[#This Row],[UPGRADE]])-LEN(Compiler_Burmese[[#This Row],[1]]))</f>
        <v>#VALUE!</v>
      </c>
      <c r="BC255" t="e">
        <f>RIGHT(Segregate18[[#This Row],[11]],LEN(Segregate18[[#This Row],[11]])-LEN(Compiler_Burmese[[#This Row],[2]]))</f>
        <v>#VALUE!</v>
      </c>
      <c r="BD255" t="e">
        <f>RIGHT(Segregate18[[#This Row],[21]],LEN(Segregate18[[#This Row],[21]])-LEN(Compiler_Burmese[[#This Row],[3]]))</f>
        <v>#VALUE!</v>
      </c>
      <c r="BE255" t="e">
        <f>RIGHT(Segregate18[[#This Row],[31]],LEN(Segregate18[[#This Row],[31]])-LEN(Compiler_Burmese[[#This Row],[4]]))</f>
        <v>#VALUE!</v>
      </c>
      <c r="BF255" t="e">
        <f>RIGHT(Segregate18[[#This Row],[41]],LEN(Segregate18[[#This Row],[41]])-LEN(Compiler_Burmese[[#This Row],[5]]))</f>
        <v>#VALUE!</v>
      </c>
      <c r="BG255" t="e">
        <f>RIGHT(Segregate18[[#This Row],[51]],LEN(Segregate18[[#This Row],[51]])-LEN(Compiler_Burmese[[#This Row],[6]]))</f>
        <v>#VALUE!</v>
      </c>
      <c r="BH255" t="e">
        <f>RIGHT(Segregate18[[#This Row],[61]],LEN(Segregate18[[#This Row],[61]])-LEN(Compiler_Burmese[[#This Row],[7]]))</f>
        <v>#VALUE!</v>
      </c>
      <c r="BI255" t="e">
        <f>RIGHT(Segregate18[[#This Row],[71]],LEN(Segregate18[[#This Row],[71]])-LEN(Compiler_Burmese[[#This Row],[8]]))</f>
        <v>#VALUE!</v>
      </c>
      <c r="BJ255" t="e">
        <f>RIGHT(Segregate18[[#This Row],[81]],LEN(Segregate18[[#This Row],[81]])-LEN(Compiler_Burmese[[#This Row],[9]]))</f>
        <v>#VALUE!</v>
      </c>
    </row>
    <row r="256" spans="25:62" ht="15" customHeight="1" x14ac:dyDescent="0.3">
      <c r="Y256" t="e">
        <f>Segregate18[[#This Row],[Sr. No.]]</f>
        <v>#REF!</v>
      </c>
      <c r="Z256" t="e">
        <f>IF(AND(OR(BA256="။",BA256="၊"),LEN(BA256)=1),BA256,
IF(ISNUMBER(MATCH(LEFT(BA256,7),Final_modified_Intermediate[Burmese_Consonants],0)),LEFT(BA256,7),
IF(ISNUMBER(MATCH(LEFT(BA256,6),Final_modified_Intermediate[Burmese_Consonants],0)),LEFT(BA256,6),
IF(ISNUMBER(MATCH(LEFT(BA256,5),Final_modified_Intermediate[Burmese_Consonants],0)),LEFT(BA256,5),
IF(ISNUMBER(MATCH(LEFT(BA256,4),Final_modified_Intermediate[Burmese_Consonants],0)),LEFT(BA256,4),
IF(ISNUMBER(MATCH(LEFT(BA256,3),Final_modified_Intermediate[Burmese_Consonants],0)),LEFT(BA256,3),
IF(ISNUMBER(MATCH(LEFT(BA256,2),Final_modified_Intermediate[Burmese_Consonants],0)),LEFT(BA256,2),
IF(ISNUMBER(MATCH(LEFT(BA256,1),Final_modified_Intermediate[Burmese_Consonants],0)),LEFT(BA256,1),
IF(ISNUMBER(MATCH(LEFT(BA256,7),Final_Intermediate[Burmese_Consonants],0)),LEFT(BA256,7),
IF(ISNUMBER(MATCH(LEFT(BA256,6),Final_Intermediate[Burmese_Consonants],0)),LEFT(BA256,6),
IF(ISNUMBER(MATCH(LEFT(BA256,5),Final_Intermediate[Burmese_Consonants],0)),LEFT(BA256,5),
IF(ISNUMBER(MATCH(LEFT(BA256,4),Final_Intermediate[Burmese_Consonants],0)),LEFT(BA256,4),
IF(ISNUMBER(MATCH(LEFT(BA256,3),Final_Intermediate[Burmese_Consonants],0)),LEFT(BA256,3),
IF(ISNUMBER(MATCH(LEFT(BA256,2),Final_Intermediate[Burmese_Consonants],0)),LEFT(BA256,2),
IF(ISNUMBER(MATCH(LEFT(BA256,1),Final_Intermediate[Burmese_Consonants],0)),LEFT(BA256,1),
"")))))))))))))))</f>
        <v>#VALUE!</v>
      </c>
      <c r="AA25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6" t="e">
        <f>IF(AND(OR(BB256="။",BB256="၊"),LEN(BB256)=1),BB256,
IF(ISNUMBER(MATCH(LEFT(BB256,7),Final_modified_Intermediate[Burmese_Consonants],0)),LEFT(BB256,7),
IF(ISNUMBER(MATCH(LEFT(BB256,6),Final_modified_Intermediate[Burmese_Consonants],0)),LEFT(BB256,6),
IF(ISNUMBER(MATCH(LEFT(BB256,5),Final_modified_Intermediate[Burmese_Consonants],0)),LEFT(BB256,5),
IF(ISNUMBER(MATCH(LEFT(BB256,4),Final_modified_Intermediate[Burmese_Consonants],0)),LEFT(BB256,4),
IF(ISNUMBER(MATCH(LEFT(BB256,3),Final_modified_Intermediate[Burmese_Consonants],0)),LEFT(BB256,3),
IF(ISNUMBER(MATCH(LEFT(BB256,2),Final_modified_Intermediate[Burmese_Consonants],0)),LEFT(BB256,2),
IF(ISNUMBER(MATCH(LEFT(BB256,1),Final_modified_Intermediate[Burmese_Consonants],0)),LEFT(BB256,1),
IF(ISNUMBER(MATCH(LEFT(BB256,7),Final_Intermediate[Burmese_Consonants],0)),LEFT(BB256,7),
IF(ISNUMBER(MATCH(LEFT(BB256,6),Final_Intermediate[Burmese_Consonants],0)),LEFT(BB256,6),
IF(ISNUMBER(MATCH(LEFT(BB256,5),Final_Intermediate[Burmese_Consonants],0)),LEFT(BB256,5),
IF(ISNUMBER(MATCH(LEFT(BB256,4),Final_Intermediate[Burmese_Consonants],0)),LEFT(BB256,4),
IF(ISNUMBER(MATCH(LEFT(BB256,3),Final_Intermediate[Burmese_Consonants],0)),LEFT(BB256,3),
IF(ISNUMBER(MATCH(LEFT(BB256,2),Final_Intermediate[Burmese_Consonants],0)),LEFT(BB256,2),
IF(ISNUMBER(MATCH(LEFT(BB256,1),Final_Intermediate[Burmese_Consonants],0)),LEFT(BB256,1),
"")))))))))))))))</f>
        <v>#VALUE!</v>
      </c>
      <c r="AC25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6" t="e">
        <f>IF(AND(OR(BC256="။",BC256="၊"),LEN(BC256)=1),BC256,
IF(ISNUMBER(MATCH(LEFT(BC256,7),Final_modified_Intermediate[Burmese_Consonants],0)),LEFT(BC256,7),
IF(ISNUMBER(MATCH(LEFT(BC256,6),Final_modified_Intermediate[Burmese_Consonants],0)),LEFT(BC256,6),
IF(ISNUMBER(MATCH(LEFT(BC256,5),Final_modified_Intermediate[Burmese_Consonants],0)),LEFT(BC256,5),
IF(ISNUMBER(MATCH(LEFT(BC256,4),Final_modified_Intermediate[Burmese_Consonants],0)),LEFT(BC256,4),
IF(ISNUMBER(MATCH(LEFT(BC256,3),Final_modified_Intermediate[Burmese_Consonants],0)),LEFT(BC256,3),
IF(ISNUMBER(MATCH(LEFT(BC256,2),Final_modified_Intermediate[Burmese_Consonants],0)),LEFT(BC256,2),
IF(ISNUMBER(MATCH(LEFT(BC256,1),Final_modified_Intermediate[Burmese_Consonants],0)),LEFT(BC256,1),
IF(ISNUMBER(MATCH(LEFT(BC256,7),Final_Intermediate[Burmese_Consonants],0)),LEFT(BC256,7),
IF(ISNUMBER(MATCH(LEFT(BC256,6),Final_Intermediate[Burmese_Consonants],0)),LEFT(BC256,6),
IF(ISNUMBER(MATCH(LEFT(BC256,5),Final_Intermediate[Burmese_Consonants],0)),LEFT(BC256,5),
IF(ISNUMBER(MATCH(LEFT(BC256,4),Final_Intermediate[Burmese_Consonants],0)),LEFT(BC256,4),
IF(ISNUMBER(MATCH(LEFT(BC256,3),Final_Intermediate[Burmese_Consonants],0)),LEFT(BC256,3),
IF(ISNUMBER(MATCH(LEFT(BC256,2),Final_Intermediate[Burmese_Consonants],0)),LEFT(BC256,2),
IF(ISNUMBER(MATCH(LEFT(BC256,1),Final_Intermediate[Burmese_Consonants],0)),LEFT(BC256,1),
"")))))))))))))))</f>
        <v>#VALUE!</v>
      </c>
      <c r="AE25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6" t="e">
        <f>IF(AND(OR(BD256="။",BD256="၊"),LEN(BD256)=1),BD256,
IF(ISNUMBER(MATCH(LEFT(BD256,7),Final_modified_Intermediate[Burmese_Consonants],0)),LEFT(BD256,7),
IF(ISNUMBER(MATCH(LEFT(BD256,6),Final_modified_Intermediate[Burmese_Consonants],0)),LEFT(BD256,6),
IF(ISNUMBER(MATCH(LEFT(BD256,5),Final_modified_Intermediate[Burmese_Consonants],0)),LEFT(BD256,5),
IF(ISNUMBER(MATCH(LEFT(BD256,4),Final_modified_Intermediate[Burmese_Consonants],0)),LEFT(BD256,4),
IF(ISNUMBER(MATCH(LEFT(BD256,3),Final_modified_Intermediate[Burmese_Consonants],0)),LEFT(BD256,3),
IF(ISNUMBER(MATCH(LEFT(BD256,2),Final_modified_Intermediate[Burmese_Consonants],0)),LEFT(BD256,2),
IF(ISNUMBER(MATCH(LEFT(BD256,1),Final_modified_Intermediate[Burmese_Consonants],0)),LEFT(BD256,1),
IF(ISNUMBER(MATCH(LEFT(BD256,7),Final_Intermediate[Burmese_Consonants],0)),LEFT(BD256,7),
IF(ISNUMBER(MATCH(LEFT(BD256,6),Final_Intermediate[Burmese_Consonants],0)),LEFT(BD256,6),
IF(ISNUMBER(MATCH(LEFT(BD256,5),Final_Intermediate[Burmese_Consonants],0)),LEFT(BD256,5),
IF(ISNUMBER(MATCH(LEFT(BD256,4),Final_Intermediate[Burmese_Consonants],0)),LEFT(BD256,4),
IF(ISNUMBER(MATCH(LEFT(BD256,3),Final_Intermediate[Burmese_Consonants],0)),LEFT(BD256,3),
IF(ISNUMBER(MATCH(LEFT(BD256,2),Final_Intermediate[Burmese_Consonants],0)),LEFT(BD256,2),
IF(ISNUMBER(MATCH(LEFT(BD256,1),Final_Intermediate[Burmese_Consonants],0)),LEFT(BD256,1),
"")))))))))))))))</f>
        <v>#VALUE!</v>
      </c>
      <c r="AG256" t="e">
        <f>IF(AND(OR(BE256="။",BE256="၊"),LEN(BE256)=1),BE256,
IF(ISNUMBER(MATCH(LEFT(BE256,7),Final_modified_Intermediate[Burmese_Consonants],0)),LEFT(BE256,7),
IF(ISNUMBER(MATCH(LEFT(BE256,6),Final_modified_Intermediate[Burmese_Consonants],0)),LEFT(BE256,6),
IF(ISNUMBER(MATCH(LEFT(BE256,5),Final_modified_Intermediate[Burmese_Consonants],0)),LEFT(BE256,5),
IF(ISNUMBER(MATCH(LEFT(BE256,4),Final_modified_Intermediate[Burmese_Consonants],0)),LEFT(BE256,4),
IF(ISNUMBER(MATCH(LEFT(BE256,3),Final_modified_Intermediate[Burmese_Consonants],0)),LEFT(BE256,3),
IF(ISNUMBER(MATCH(LEFT(BE256,2),Final_modified_Intermediate[Burmese_Consonants],0)),LEFT(BE256,2),
IF(ISNUMBER(MATCH(LEFT(BE256,1),Final_modified_Intermediate[Burmese_Consonants],0)),LEFT(BE256,1),
IF(ISNUMBER(MATCH(LEFT(BE256,7),Final_Intermediate[Burmese_Consonants],0)),LEFT(BE256,7),
IF(ISNUMBER(MATCH(LEFT(BE256,6),Final_Intermediate[Burmese_Consonants],0)),LEFT(BE256,6),
IF(ISNUMBER(MATCH(LEFT(BE256,5),Final_Intermediate[Burmese_Consonants],0)),LEFT(BE256,5),
IF(ISNUMBER(MATCH(LEFT(BE256,4),Final_Intermediate[Burmese_Consonants],0)),LEFT(BE256,4),
IF(ISNUMBER(MATCH(LEFT(BE256,3),Final_Intermediate[Burmese_Consonants],0)),LEFT(BE256,3),
IF(ISNUMBER(MATCH(LEFT(BE256,2),Final_Intermediate[Burmese_Consonants],0)),LEFT(BE256,2),
IF(ISNUMBER(MATCH(LEFT(BE256,1),Final_Intermediate[Burmese_Consonants],0)),LEFT(BE256,1),
"")))))))))))))))</f>
        <v>#VALUE!</v>
      </c>
      <c r="AH256" t="e">
        <f>IF(AND(OR(BF256="။",BF256="၊"),LEN(BF256)=1),BF256,
IF(ISNUMBER(MATCH(LEFT(BF256,7),Final_modified_Intermediate[Burmese_Consonants],0)),LEFT(BF256,7),
IF(ISNUMBER(MATCH(LEFT(BF256,6),Final_modified_Intermediate[Burmese_Consonants],0)),LEFT(BF256,6),
IF(ISNUMBER(MATCH(LEFT(BF256,5),Final_modified_Intermediate[Burmese_Consonants],0)),LEFT(BF256,5),
IF(ISNUMBER(MATCH(LEFT(BF256,4),Final_modified_Intermediate[Burmese_Consonants],0)),LEFT(BF256,4),
IF(ISNUMBER(MATCH(LEFT(BF256,3),Final_modified_Intermediate[Burmese_Consonants],0)),LEFT(BF256,3),
IF(ISNUMBER(MATCH(LEFT(BF256,2),Final_modified_Intermediate[Burmese_Consonants],0)),LEFT(BF256,2),
IF(ISNUMBER(MATCH(LEFT(BF256,1),Final_modified_Intermediate[Burmese_Consonants],0)),LEFT(BF256,1),
IF(ISNUMBER(MATCH(LEFT(BF256,7),Final_Intermediate[Burmese_Consonants],0)),LEFT(BF256,7),
IF(ISNUMBER(MATCH(LEFT(BF256,6),Final_Intermediate[Burmese_Consonants],0)),LEFT(BF256,6),
IF(ISNUMBER(MATCH(LEFT(BF256,5),Final_Intermediate[Burmese_Consonants],0)),LEFT(BF256,5),
IF(ISNUMBER(MATCH(LEFT(BF256,4),Final_Intermediate[Burmese_Consonants],0)),LEFT(BF256,4),
IF(ISNUMBER(MATCH(LEFT(BF256,3),Final_Intermediate[Burmese_Consonants],0)),LEFT(BF256,3),
IF(ISNUMBER(MATCH(LEFT(BF256,2),Final_Intermediate[Burmese_Consonants],0)),LEFT(BF256,2),
IF(ISNUMBER(MATCH(LEFT(BF256,1),Final_Intermediate[Burmese_Consonants],0)),LEFT(BF256,1),
"")))))))))))))))</f>
        <v>#VALUE!</v>
      </c>
      <c r="AI256" t="e">
        <f>IF(AND(OR(BG256="။",BG256="၊"),LEN(BG256)=1),BG256,
IF(ISNUMBER(MATCH(LEFT(BG256,7),Final_modified_Intermediate[Burmese_Consonants],0)),LEFT(BG256,7),
IF(ISNUMBER(MATCH(LEFT(BG256,6),Final_modified_Intermediate[Burmese_Consonants],0)),LEFT(BG256,6),
IF(ISNUMBER(MATCH(LEFT(BG256,5),Final_modified_Intermediate[Burmese_Consonants],0)),LEFT(BG256,5),
IF(ISNUMBER(MATCH(LEFT(BG256,4),Final_modified_Intermediate[Burmese_Consonants],0)),LEFT(BG256,4),
IF(ISNUMBER(MATCH(LEFT(BG256,3),Final_modified_Intermediate[Burmese_Consonants],0)),LEFT(BG256,3),
IF(ISNUMBER(MATCH(LEFT(BG256,2),Final_modified_Intermediate[Burmese_Consonants],0)),LEFT(BG256,2),
IF(ISNUMBER(MATCH(LEFT(BG256,1),Final_modified_Intermediate[Burmese_Consonants],0)),LEFT(BG256,1),
IF(ISNUMBER(MATCH(LEFT(BG256,7),Final_Intermediate[Burmese_Consonants],0)),LEFT(BG256,7),
IF(ISNUMBER(MATCH(LEFT(BG256,6),Final_Intermediate[Burmese_Consonants],0)),LEFT(BG256,6),
IF(ISNUMBER(MATCH(LEFT(BG256,5),Final_Intermediate[Burmese_Consonants],0)),LEFT(BG256,5),
IF(ISNUMBER(MATCH(LEFT(BG256,4),Final_Intermediate[Burmese_Consonants],0)),LEFT(BG256,4),
IF(ISNUMBER(MATCH(LEFT(BG256,3),Final_Intermediate[Burmese_Consonants],0)),LEFT(BG256,3),
IF(ISNUMBER(MATCH(LEFT(BG256,2),Final_Intermediate[Burmese_Consonants],0)),LEFT(BG256,2),
IF(ISNUMBER(MATCH(LEFT(BG256,1),Final_Intermediate[Burmese_Consonants],0)),LEFT(BG256,1),
"")))))))))))))))</f>
        <v>#VALUE!</v>
      </c>
      <c r="AJ256" t="e">
        <f>IF(AND(OR(BH256="။",BH256="၊"),LEN(BH256)=1),BH256,
IF(ISNUMBER(MATCH(LEFT(BH256,7),Final_modified_Intermediate[Burmese_Consonants],0)),LEFT(BH256,7),
IF(ISNUMBER(MATCH(LEFT(BH256,6),Final_modified_Intermediate[Burmese_Consonants],0)),LEFT(BH256,6),
IF(ISNUMBER(MATCH(LEFT(BH256,5),Final_modified_Intermediate[Burmese_Consonants],0)),LEFT(BH256,5),
IF(ISNUMBER(MATCH(LEFT(BH256,4),Final_modified_Intermediate[Burmese_Consonants],0)),LEFT(BH256,4),
IF(ISNUMBER(MATCH(LEFT(BH256,3),Final_modified_Intermediate[Burmese_Consonants],0)),LEFT(BH256,3),
IF(ISNUMBER(MATCH(LEFT(BH256,2),Final_modified_Intermediate[Burmese_Consonants],0)),LEFT(BH256,2),
IF(ISNUMBER(MATCH(LEFT(BH256,1),Final_modified_Intermediate[Burmese_Consonants],0)),LEFT(BH256,1),
IF(ISNUMBER(MATCH(LEFT(BH256,7),Final_Intermediate[Burmese_Consonants],0)),LEFT(BH256,7),
IF(ISNUMBER(MATCH(LEFT(BH256,6),Final_Intermediate[Burmese_Consonants],0)),LEFT(BH256,6),
IF(ISNUMBER(MATCH(LEFT(BH256,5),Final_Intermediate[Burmese_Consonants],0)),LEFT(BH256,5),
IF(ISNUMBER(MATCH(LEFT(BH256,4),Final_Intermediate[Burmese_Consonants],0)),LEFT(BH256,4),
IF(ISNUMBER(MATCH(LEFT(BH256,3),Final_Intermediate[Burmese_Consonants],0)),LEFT(BH256,3),
IF(ISNUMBER(MATCH(LEFT(BH256,2),Final_Intermediate[Burmese_Consonants],0)),LEFT(BH256,2),
IF(ISNUMBER(MATCH(LEFT(BH256,1),Final_Intermediate[Burmese_Consonants],0)),LEFT(BH256,1),
"")))))))))))))))</f>
        <v>#VALUE!</v>
      </c>
      <c r="AK256" t="e">
        <f>IF(AND(OR(BI256="။",BI256="၊"),LEN(BI256)=1),BI256,
IF(ISNUMBER(MATCH(LEFT(BI256,7),Final_modified_Intermediate[Burmese_Consonants],0)),LEFT(BI256,7),
IF(ISNUMBER(MATCH(LEFT(BI256,6),Final_modified_Intermediate[Burmese_Consonants],0)),LEFT(BI256,6),
IF(ISNUMBER(MATCH(LEFT(BI256,5),Final_modified_Intermediate[Burmese_Consonants],0)),LEFT(BI256,5),
IF(ISNUMBER(MATCH(LEFT(BI256,4),Final_modified_Intermediate[Burmese_Consonants],0)),LEFT(BI256,4),
IF(ISNUMBER(MATCH(LEFT(BI256,3),Final_modified_Intermediate[Burmese_Consonants],0)),LEFT(BI256,3),
IF(ISNUMBER(MATCH(LEFT(BI256,2),Final_modified_Intermediate[Burmese_Consonants],0)),LEFT(BI256,2),
IF(ISNUMBER(MATCH(LEFT(BI256,1),Final_modified_Intermediate[Burmese_Consonants],0)),LEFT(BI256,1),
IF(ISNUMBER(MATCH(LEFT(BI256,7),Final_Intermediate[Burmese_Consonants],0)),LEFT(BI256,7),
IF(ISNUMBER(MATCH(LEFT(BI256,6),Final_Intermediate[Burmese_Consonants],0)),LEFT(BI256,6),
IF(ISNUMBER(MATCH(LEFT(BI256,5),Final_Intermediate[Burmese_Consonants],0)),LEFT(BI256,5),
IF(ISNUMBER(MATCH(LEFT(BI256,4),Final_Intermediate[Burmese_Consonants],0)),LEFT(BI256,4),
IF(ISNUMBER(MATCH(LEFT(BI256,3),Final_Intermediate[Burmese_Consonants],0)),LEFT(BI256,3),
IF(ISNUMBER(MATCH(LEFT(BI256,2),Final_Intermediate[Burmese_Consonants],0)),LEFT(BI256,2),
IF(ISNUMBER(MATCH(LEFT(BI256,1),Final_Intermediate[Burmese_Consonants],0)),LEFT(BI256,1),
"")))))))))))))))</f>
        <v>#VALUE!</v>
      </c>
      <c r="AL256" t="e">
        <f>IF(AND(OR(BJ256="။",BJ256="၊"),LEN(BJ256)=1),BJ256,
IF(ISNUMBER(MATCH(LEFT(BJ256,7),Final_modified_Intermediate[Burmese_Consonants],0)),LEFT(BJ256,7),
IF(ISNUMBER(MATCH(LEFT(BJ256,6),Final_modified_Intermediate[Burmese_Consonants],0)),LEFT(BJ256,6),
IF(ISNUMBER(MATCH(LEFT(BJ256,5),Final_modified_Intermediate[Burmese_Consonants],0)),LEFT(BJ256,5),
IF(ISNUMBER(MATCH(LEFT(BJ256,4),Final_modified_Intermediate[Burmese_Consonants],0)),LEFT(BJ256,4),
IF(ISNUMBER(MATCH(LEFT(BJ256,3),Final_modified_Intermediate[Burmese_Consonants],0)),LEFT(BJ256,3),
IF(ISNUMBER(MATCH(LEFT(BJ256,2),Final_modified_Intermediate[Burmese_Consonants],0)),LEFT(BJ256,2),
IF(ISNUMBER(MATCH(LEFT(BJ256,1),Final_modified_Intermediate[Burmese_Consonants],0)),LEFT(BJ256,1),
IF(ISNUMBER(MATCH(LEFT(BJ256,7),Final_Intermediate[Burmese_Consonants],0)),LEFT(BJ256,7),
IF(ISNUMBER(MATCH(LEFT(BJ256,6),Final_Intermediate[Burmese_Consonants],0)),LEFT(BJ256,6),
IF(ISNUMBER(MATCH(LEFT(BJ256,5),Final_Intermediate[Burmese_Consonants],0)),LEFT(BJ256,5),
IF(ISNUMBER(MATCH(LEFT(BJ256,4),Final_Intermediate[Burmese_Consonants],0)),LEFT(BJ256,4),
IF(ISNUMBER(MATCH(LEFT(BJ256,3),Final_Intermediate[Burmese_Consonants],0)),LEFT(BJ256,3),
IF(ISNUMBER(MATCH(LEFT(BJ256,2),Final_Intermediate[Burmese_Consonants],0)),LEFT(BJ256,2),
IF(ISNUMBER(MATCH(LEFT(BJ256,1),Final_Intermediate[Burmese_Consonants],0)),LEFT(BJ256,1),
"")))))))))))))))</f>
        <v>#VALUE!</v>
      </c>
      <c r="AN256" t="e">
        <f>Compiler_Burmese[[#This Row],[Sr. No.]]</f>
        <v>#REF!</v>
      </c>
      <c r="AO25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6" t="e">
        <f>[2]!Vocabulary_Burmese[[#This Row],[Sr. No.]]</f>
        <v>#REF!</v>
      </c>
      <c r="BA256" t="e">
        <f>IF(Raw_data_N2_Kanji[[#This Row],[Categorie]]&lt;&gt;"","",
IF(ISNUMBER(MATCH(V,Special_list[Burmese word],0)),"",
SUBSTITUTE(Raw_data_N2_Kanji[[#This Row],[Raw]]," ","")))</f>
        <v>#VALUE!</v>
      </c>
      <c r="BB256" t="e">
        <f>RIGHT(Segregate18[[#This Row],[UPGRADE]],LEN(Segregate18[[#This Row],[UPGRADE]])-LEN(Compiler_Burmese[[#This Row],[1]]))</f>
        <v>#VALUE!</v>
      </c>
      <c r="BC256" t="e">
        <f>RIGHT(Segregate18[[#This Row],[11]],LEN(Segregate18[[#This Row],[11]])-LEN(Compiler_Burmese[[#This Row],[2]]))</f>
        <v>#VALUE!</v>
      </c>
      <c r="BD256" t="e">
        <f>RIGHT(Segregate18[[#This Row],[21]],LEN(Segregate18[[#This Row],[21]])-LEN(Compiler_Burmese[[#This Row],[3]]))</f>
        <v>#VALUE!</v>
      </c>
      <c r="BE256" t="e">
        <f>RIGHT(Segregate18[[#This Row],[31]],LEN(Segregate18[[#This Row],[31]])-LEN(Compiler_Burmese[[#This Row],[4]]))</f>
        <v>#VALUE!</v>
      </c>
      <c r="BF256" t="e">
        <f>RIGHT(Segregate18[[#This Row],[41]],LEN(Segregate18[[#This Row],[41]])-LEN(Compiler_Burmese[[#This Row],[5]]))</f>
        <v>#VALUE!</v>
      </c>
      <c r="BG256" t="e">
        <f>RIGHT(Segregate18[[#This Row],[51]],LEN(Segregate18[[#This Row],[51]])-LEN(Compiler_Burmese[[#This Row],[6]]))</f>
        <v>#VALUE!</v>
      </c>
      <c r="BH256" t="e">
        <f>RIGHT(Segregate18[[#This Row],[61]],LEN(Segregate18[[#This Row],[61]])-LEN(Compiler_Burmese[[#This Row],[7]]))</f>
        <v>#VALUE!</v>
      </c>
      <c r="BI256" t="e">
        <f>RIGHT(Segregate18[[#This Row],[71]],LEN(Segregate18[[#This Row],[71]])-LEN(Compiler_Burmese[[#This Row],[8]]))</f>
        <v>#VALUE!</v>
      </c>
      <c r="BJ256" t="e">
        <f>RIGHT(Segregate18[[#This Row],[81]],LEN(Segregate18[[#This Row],[81]])-LEN(Compiler_Burmese[[#This Row],[9]]))</f>
        <v>#VALUE!</v>
      </c>
    </row>
    <row r="257" spans="25:62" ht="15" customHeight="1" x14ac:dyDescent="0.3">
      <c r="Y257" t="e">
        <f>Segregate18[[#This Row],[Sr. No.]]</f>
        <v>#REF!</v>
      </c>
      <c r="Z257" t="e">
        <f>IF(AND(OR(BA257="။",BA257="၊"),LEN(BA257)=1),BA257,
IF(ISNUMBER(MATCH(LEFT(BA257,7),Final_modified_Intermediate[Burmese_Consonants],0)),LEFT(BA257,7),
IF(ISNUMBER(MATCH(LEFT(BA257,6),Final_modified_Intermediate[Burmese_Consonants],0)),LEFT(BA257,6),
IF(ISNUMBER(MATCH(LEFT(BA257,5),Final_modified_Intermediate[Burmese_Consonants],0)),LEFT(BA257,5),
IF(ISNUMBER(MATCH(LEFT(BA257,4),Final_modified_Intermediate[Burmese_Consonants],0)),LEFT(BA257,4),
IF(ISNUMBER(MATCH(LEFT(BA257,3),Final_modified_Intermediate[Burmese_Consonants],0)),LEFT(BA257,3),
IF(ISNUMBER(MATCH(LEFT(BA257,2),Final_modified_Intermediate[Burmese_Consonants],0)),LEFT(BA257,2),
IF(ISNUMBER(MATCH(LEFT(BA257,1),Final_modified_Intermediate[Burmese_Consonants],0)),LEFT(BA257,1),
IF(ISNUMBER(MATCH(LEFT(BA257,7),Final_Intermediate[Burmese_Consonants],0)),LEFT(BA257,7),
IF(ISNUMBER(MATCH(LEFT(BA257,6),Final_Intermediate[Burmese_Consonants],0)),LEFT(BA257,6),
IF(ISNUMBER(MATCH(LEFT(BA257,5),Final_Intermediate[Burmese_Consonants],0)),LEFT(BA257,5),
IF(ISNUMBER(MATCH(LEFT(BA257,4),Final_Intermediate[Burmese_Consonants],0)),LEFT(BA257,4),
IF(ISNUMBER(MATCH(LEFT(BA257,3),Final_Intermediate[Burmese_Consonants],0)),LEFT(BA257,3),
IF(ISNUMBER(MATCH(LEFT(BA257,2),Final_Intermediate[Burmese_Consonants],0)),LEFT(BA257,2),
IF(ISNUMBER(MATCH(LEFT(BA257,1),Final_Intermediate[Burmese_Consonants],0)),LEFT(BA257,1),
"")))))))))))))))</f>
        <v>#VALUE!</v>
      </c>
      <c r="AA25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7" t="e">
        <f>IF(AND(OR(BB257="။",BB257="၊"),LEN(BB257)=1),BB257,
IF(ISNUMBER(MATCH(LEFT(BB257,7),Final_modified_Intermediate[Burmese_Consonants],0)),LEFT(BB257,7),
IF(ISNUMBER(MATCH(LEFT(BB257,6),Final_modified_Intermediate[Burmese_Consonants],0)),LEFT(BB257,6),
IF(ISNUMBER(MATCH(LEFT(BB257,5),Final_modified_Intermediate[Burmese_Consonants],0)),LEFT(BB257,5),
IF(ISNUMBER(MATCH(LEFT(BB257,4),Final_modified_Intermediate[Burmese_Consonants],0)),LEFT(BB257,4),
IF(ISNUMBER(MATCH(LEFT(BB257,3),Final_modified_Intermediate[Burmese_Consonants],0)),LEFT(BB257,3),
IF(ISNUMBER(MATCH(LEFT(BB257,2),Final_modified_Intermediate[Burmese_Consonants],0)),LEFT(BB257,2),
IF(ISNUMBER(MATCH(LEFT(BB257,1),Final_modified_Intermediate[Burmese_Consonants],0)),LEFT(BB257,1),
IF(ISNUMBER(MATCH(LEFT(BB257,7),Final_Intermediate[Burmese_Consonants],0)),LEFT(BB257,7),
IF(ISNUMBER(MATCH(LEFT(BB257,6),Final_Intermediate[Burmese_Consonants],0)),LEFT(BB257,6),
IF(ISNUMBER(MATCH(LEFT(BB257,5),Final_Intermediate[Burmese_Consonants],0)),LEFT(BB257,5),
IF(ISNUMBER(MATCH(LEFT(BB257,4),Final_Intermediate[Burmese_Consonants],0)),LEFT(BB257,4),
IF(ISNUMBER(MATCH(LEFT(BB257,3),Final_Intermediate[Burmese_Consonants],0)),LEFT(BB257,3),
IF(ISNUMBER(MATCH(LEFT(BB257,2),Final_Intermediate[Burmese_Consonants],0)),LEFT(BB257,2),
IF(ISNUMBER(MATCH(LEFT(BB257,1),Final_Intermediate[Burmese_Consonants],0)),LEFT(BB257,1),
"")))))))))))))))</f>
        <v>#VALUE!</v>
      </c>
      <c r="AC25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7" t="e">
        <f>IF(AND(OR(BC257="။",BC257="၊"),LEN(BC257)=1),BC257,
IF(ISNUMBER(MATCH(LEFT(BC257,7),Final_modified_Intermediate[Burmese_Consonants],0)),LEFT(BC257,7),
IF(ISNUMBER(MATCH(LEFT(BC257,6),Final_modified_Intermediate[Burmese_Consonants],0)),LEFT(BC257,6),
IF(ISNUMBER(MATCH(LEFT(BC257,5),Final_modified_Intermediate[Burmese_Consonants],0)),LEFT(BC257,5),
IF(ISNUMBER(MATCH(LEFT(BC257,4),Final_modified_Intermediate[Burmese_Consonants],0)),LEFT(BC257,4),
IF(ISNUMBER(MATCH(LEFT(BC257,3),Final_modified_Intermediate[Burmese_Consonants],0)),LEFT(BC257,3),
IF(ISNUMBER(MATCH(LEFT(BC257,2),Final_modified_Intermediate[Burmese_Consonants],0)),LEFT(BC257,2),
IF(ISNUMBER(MATCH(LEFT(BC257,1),Final_modified_Intermediate[Burmese_Consonants],0)),LEFT(BC257,1),
IF(ISNUMBER(MATCH(LEFT(BC257,7),Final_Intermediate[Burmese_Consonants],0)),LEFT(BC257,7),
IF(ISNUMBER(MATCH(LEFT(BC257,6),Final_Intermediate[Burmese_Consonants],0)),LEFT(BC257,6),
IF(ISNUMBER(MATCH(LEFT(BC257,5),Final_Intermediate[Burmese_Consonants],0)),LEFT(BC257,5),
IF(ISNUMBER(MATCH(LEFT(BC257,4),Final_Intermediate[Burmese_Consonants],0)),LEFT(BC257,4),
IF(ISNUMBER(MATCH(LEFT(BC257,3),Final_Intermediate[Burmese_Consonants],0)),LEFT(BC257,3),
IF(ISNUMBER(MATCH(LEFT(BC257,2),Final_Intermediate[Burmese_Consonants],0)),LEFT(BC257,2),
IF(ISNUMBER(MATCH(LEFT(BC257,1),Final_Intermediate[Burmese_Consonants],0)),LEFT(BC257,1),
"")))))))))))))))</f>
        <v>#VALUE!</v>
      </c>
      <c r="AE25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7" t="e">
        <f>IF(AND(OR(BD257="။",BD257="၊"),LEN(BD257)=1),BD257,
IF(ISNUMBER(MATCH(LEFT(BD257,7),Final_modified_Intermediate[Burmese_Consonants],0)),LEFT(BD257,7),
IF(ISNUMBER(MATCH(LEFT(BD257,6),Final_modified_Intermediate[Burmese_Consonants],0)),LEFT(BD257,6),
IF(ISNUMBER(MATCH(LEFT(BD257,5),Final_modified_Intermediate[Burmese_Consonants],0)),LEFT(BD257,5),
IF(ISNUMBER(MATCH(LEFT(BD257,4),Final_modified_Intermediate[Burmese_Consonants],0)),LEFT(BD257,4),
IF(ISNUMBER(MATCH(LEFT(BD257,3),Final_modified_Intermediate[Burmese_Consonants],0)),LEFT(BD257,3),
IF(ISNUMBER(MATCH(LEFT(BD257,2),Final_modified_Intermediate[Burmese_Consonants],0)),LEFT(BD257,2),
IF(ISNUMBER(MATCH(LEFT(BD257,1),Final_modified_Intermediate[Burmese_Consonants],0)),LEFT(BD257,1),
IF(ISNUMBER(MATCH(LEFT(BD257,7),Final_Intermediate[Burmese_Consonants],0)),LEFT(BD257,7),
IF(ISNUMBER(MATCH(LEFT(BD257,6),Final_Intermediate[Burmese_Consonants],0)),LEFT(BD257,6),
IF(ISNUMBER(MATCH(LEFT(BD257,5),Final_Intermediate[Burmese_Consonants],0)),LEFT(BD257,5),
IF(ISNUMBER(MATCH(LEFT(BD257,4),Final_Intermediate[Burmese_Consonants],0)),LEFT(BD257,4),
IF(ISNUMBER(MATCH(LEFT(BD257,3),Final_Intermediate[Burmese_Consonants],0)),LEFT(BD257,3),
IF(ISNUMBER(MATCH(LEFT(BD257,2),Final_Intermediate[Burmese_Consonants],0)),LEFT(BD257,2),
IF(ISNUMBER(MATCH(LEFT(BD257,1),Final_Intermediate[Burmese_Consonants],0)),LEFT(BD257,1),
"")))))))))))))))</f>
        <v>#VALUE!</v>
      </c>
      <c r="AG257" t="e">
        <f>IF(AND(OR(BE257="။",BE257="၊"),LEN(BE257)=1),BE257,
IF(ISNUMBER(MATCH(LEFT(BE257,7),Final_modified_Intermediate[Burmese_Consonants],0)),LEFT(BE257,7),
IF(ISNUMBER(MATCH(LEFT(BE257,6),Final_modified_Intermediate[Burmese_Consonants],0)),LEFT(BE257,6),
IF(ISNUMBER(MATCH(LEFT(BE257,5),Final_modified_Intermediate[Burmese_Consonants],0)),LEFT(BE257,5),
IF(ISNUMBER(MATCH(LEFT(BE257,4),Final_modified_Intermediate[Burmese_Consonants],0)),LEFT(BE257,4),
IF(ISNUMBER(MATCH(LEFT(BE257,3),Final_modified_Intermediate[Burmese_Consonants],0)),LEFT(BE257,3),
IF(ISNUMBER(MATCH(LEFT(BE257,2),Final_modified_Intermediate[Burmese_Consonants],0)),LEFT(BE257,2),
IF(ISNUMBER(MATCH(LEFT(BE257,1),Final_modified_Intermediate[Burmese_Consonants],0)),LEFT(BE257,1),
IF(ISNUMBER(MATCH(LEFT(BE257,7),Final_Intermediate[Burmese_Consonants],0)),LEFT(BE257,7),
IF(ISNUMBER(MATCH(LEFT(BE257,6),Final_Intermediate[Burmese_Consonants],0)),LEFT(BE257,6),
IF(ISNUMBER(MATCH(LEFT(BE257,5),Final_Intermediate[Burmese_Consonants],0)),LEFT(BE257,5),
IF(ISNUMBER(MATCH(LEFT(BE257,4),Final_Intermediate[Burmese_Consonants],0)),LEFT(BE257,4),
IF(ISNUMBER(MATCH(LEFT(BE257,3),Final_Intermediate[Burmese_Consonants],0)),LEFT(BE257,3),
IF(ISNUMBER(MATCH(LEFT(BE257,2),Final_Intermediate[Burmese_Consonants],0)),LEFT(BE257,2),
IF(ISNUMBER(MATCH(LEFT(BE257,1),Final_Intermediate[Burmese_Consonants],0)),LEFT(BE257,1),
"")))))))))))))))</f>
        <v>#VALUE!</v>
      </c>
      <c r="AH257" t="e">
        <f>IF(AND(OR(BF257="။",BF257="၊"),LEN(BF257)=1),BF257,
IF(ISNUMBER(MATCH(LEFT(BF257,7),Final_modified_Intermediate[Burmese_Consonants],0)),LEFT(BF257,7),
IF(ISNUMBER(MATCH(LEFT(BF257,6),Final_modified_Intermediate[Burmese_Consonants],0)),LEFT(BF257,6),
IF(ISNUMBER(MATCH(LEFT(BF257,5),Final_modified_Intermediate[Burmese_Consonants],0)),LEFT(BF257,5),
IF(ISNUMBER(MATCH(LEFT(BF257,4),Final_modified_Intermediate[Burmese_Consonants],0)),LEFT(BF257,4),
IF(ISNUMBER(MATCH(LEFT(BF257,3),Final_modified_Intermediate[Burmese_Consonants],0)),LEFT(BF257,3),
IF(ISNUMBER(MATCH(LEFT(BF257,2),Final_modified_Intermediate[Burmese_Consonants],0)),LEFT(BF257,2),
IF(ISNUMBER(MATCH(LEFT(BF257,1),Final_modified_Intermediate[Burmese_Consonants],0)),LEFT(BF257,1),
IF(ISNUMBER(MATCH(LEFT(BF257,7),Final_Intermediate[Burmese_Consonants],0)),LEFT(BF257,7),
IF(ISNUMBER(MATCH(LEFT(BF257,6),Final_Intermediate[Burmese_Consonants],0)),LEFT(BF257,6),
IF(ISNUMBER(MATCH(LEFT(BF257,5),Final_Intermediate[Burmese_Consonants],0)),LEFT(BF257,5),
IF(ISNUMBER(MATCH(LEFT(BF257,4),Final_Intermediate[Burmese_Consonants],0)),LEFT(BF257,4),
IF(ISNUMBER(MATCH(LEFT(BF257,3),Final_Intermediate[Burmese_Consonants],0)),LEFT(BF257,3),
IF(ISNUMBER(MATCH(LEFT(BF257,2),Final_Intermediate[Burmese_Consonants],0)),LEFT(BF257,2),
IF(ISNUMBER(MATCH(LEFT(BF257,1),Final_Intermediate[Burmese_Consonants],0)),LEFT(BF257,1),
"")))))))))))))))</f>
        <v>#VALUE!</v>
      </c>
      <c r="AI257" t="e">
        <f>IF(AND(OR(BG257="။",BG257="၊"),LEN(BG257)=1),BG257,
IF(ISNUMBER(MATCH(LEFT(BG257,7),Final_modified_Intermediate[Burmese_Consonants],0)),LEFT(BG257,7),
IF(ISNUMBER(MATCH(LEFT(BG257,6),Final_modified_Intermediate[Burmese_Consonants],0)),LEFT(BG257,6),
IF(ISNUMBER(MATCH(LEFT(BG257,5),Final_modified_Intermediate[Burmese_Consonants],0)),LEFT(BG257,5),
IF(ISNUMBER(MATCH(LEFT(BG257,4),Final_modified_Intermediate[Burmese_Consonants],0)),LEFT(BG257,4),
IF(ISNUMBER(MATCH(LEFT(BG257,3),Final_modified_Intermediate[Burmese_Consonants],0)),LEFT(BG257,3),
IF(ISNUMBER(MATCH(LEFT(BG257,2),Final_modified_Intermediate[Burmese_Consonants],0)),LEFT(BG257,2),
IF(ISNUMBER(MATCH(LEFT(BG257,1),Final_modified_Intermediate[Burmese_Consonants],0)),LEFT(BG257,1),
IF(ISNUMBER(MATCH(LEFT(BG257,7),Final_Intermediate[Burmese_Consonants],0)),LEFT(BG257,7),
IF(ISNUMBER(MATCH(LEFT(BG257,6),Final_Intermediate[Burmese_Consonants],0)),LEFT(BG257,6),
IF(ISNUMBER(MATCH(LEFT(BG257,5),Final_Intermediate[Burmese_Consonants],0)),LEFT(BG257,5),
IF(ISNUMBER(MATCH(LEFT(BG257,4),Final_Intermediate[Burmese_Consonants],0)),LEFT(BG257,4),
IF(ISNUMBER(MATCH(LEFT(BG257,3),Final_Intermediate[Burmese_Consonants],0)),LEFT(BG257,3),
IF(ISNUMBER(MATCH(LEFT(BG257,2),Final_Intermediate[Burmese_Consonants],0)),LEFT(BG257,2),
IF(ISNUMBER(MATCH(LEFT(BG257,1),Final_Intermediate[Burmese_Consonants],0)),LEFT(BG257,1),
"")))))))))))))))</f>
        <v>#VALUE!</v>
      </c>
      <c r="AJ257" t="e">
        <f>IF(AND(OR(BH257="။",BH257="၊"),LEN(BH257)=1),BH257,
IF(ISNUMBER(MATCH(LEFT(BH257,7),Final_modified_Intermediate[Burmese_Consonants],0)),LEFT(BH257,7),
IF(ISNUMBER(MATCH(LEFT(BH257,6),Final_modified_Intermediate[Burmese_Consonants],0)),LEFT(BH257,6),
IF(ISNUMBER(MATCH(LEFT(BH257,5),Final_modified_Intermediate[Burmese_Consonants],0)),LEFT(BH257,5),
IF(ISNUMBER(MATCH(LEFT(BH257,4),Final_modified_Intermediate[Burmese_Consonants],0)),LEFT(BH257,4),
IF(ISNUMBER(MATCH(LEFT(BH257,3),Final_modified_Intermediate[Burmese_Consonants],0)),LEFT(BH257,3),
IF(ISNUMBER(MATCH(LEFT(BH257,2),Final_modified_Intermediate[Burmese_Consonants],0)),LEFT(BH257,2),
IF(ISNUMBER(MATCH(LEFT(BH257,1),Final_modified_Intermediate[Burmese_Consonants],0)),LEFT(BH257,1),
IF(ISNUMBER(MATCH(LEFT(BH257,7),Final_Intermediate[Burmese_Consonants],0)),LEFT(BH257,7),
IF(ISNUMBER(MATCH(LEFT(BH257,6),Final_Intermediate[Burmese_Consonants],0)),LEFT(BH257,6),
IF(ISNUMBER(MATCH(LEFT(BH257,5),Final_Intermediate[Burmese_Consonants],0)),LEFT(BH257,5),
IF(ISNUMBER(MATCH(LEFT(BH257,4),Final_Intermediate[Burmese_Consonants],0)),LEFT(BH257,4),
IF(ISNUMBER(MATCH(LEFT(BH257,3),Final_Intermediate[Burmese_Consonants],0)),LEFT(BH257,3),
IF(ISNUMBER(MATCH(LEFT(BH257,2),Final_Intermediate[Burmese_Consonants],0)),LEFT(BH257,2),
IF(ISNUMBER(MATCH(LEFT(BH257,1),Final_Intermediate[Burmese_Consonants],0)),LEFT(BH257,1),
"")))))))))))))))</f>
        <v>#VALUE!</v>
      </c>
      <c r="AK257" t="e">
        <f>IF(AND(OR(BI257="။",BI257="၊"),LEN(BI257)=1),BI257,
IF(ISNUMBER(MATCH(LEFT(BI257,7),Final_modified_Intermediate[Burmese_Consonants],0)),LEFT(BI257,7),
IF(ISNUMBER(MATCH(LEFT(BI257,6),Final_modified_Intermediate[Burmese_Consonants],0)),LEFT(BI257,6),
IF(ISNUMBER(MATCH(LEFT(BI257,5),Final_modified_Intermediate[Burmese_Consonants],0)),LEFT(BI257,5),
IF(ISNUMBER(MATCH(LEFT(BI257,4),Final_modified_Intermediate[Burmese_Consonants],0)),LEFT(BI257,4),
IF(ISNUMBER(MATCH(LEFT(BI257,3),Final_modified_Intermediate[Burmese_Consonants],0)),LEFT(BI257,3),
IF(ISNUMBER(MATCH(LEFT(BI257,2),Final_modified_Intermediate[Burmese_Consonants],0)),LEFT(BI257,2),
IF(ISNUMBER(MATCH(LEFT(BI257,1),Final_modified_Intermediate[Burmese_Consonants],0)),LEFT(BI257,1),
IF(ISNUMBER(MATCH(LEFT(BI257,7),Final_Intermediate[Burmese_Consonants],0)),LEFT(BI257,7),
IF(ISNUMBER(MATCH(LEFT(BI257,6),Final_Intermediate[Burmese_Consonants],0)),LEFT(BI257,6),
IF(ISNUMBER(MATCH(LEFT(BI257,5),Final_Intermediate[Burmese_Consonants],0)),LEFT(BI257,5),
IF(ISNUMBER(MATCH(LEFT(BI257,4),Final_Intermediate[Burmese_Consonants],0)),LEFT(BI257,4),
IF(ISNUMBER(MATCH(LEFT(BI257,3),Final_Intermediate[Burmese_Consonants],0)),LEFT(BI257,3),
IF(ISNUMBER(MATCH(LEFT(BI257,2),Final_Intermediate[Burmese_Consonants],0)),LEFT(BI257,2),
IF(ISNUMBER(MATCH(LEFT(BI257,1),Final_Intermediate[Burmese_Consonants],0)),LEFT(BI257,1),
"")))))))))))))))</f>
        <v>#VALUE!</v>
      </c>
      <c r="AL257" t="e">
        <f>IF(AND(OR(BJ257="။",BJ257="၊"),LEN(BJ257)=1),BJ257,
IF(ISNUMBER(MATCH(LEFT(BJ257,7),Final_modified_Intermediate[Burmese_Consonants],0)),LEFT(BJ257,7),
IF(ISNUMBER(MATCH(LEFT(BJ257,6),Final_modified_Intermediate[Burmese_Consonants],0)),LEFT(BJ257,6),
IF(ISNUMBER(MATCH(LEFT(BJ257,5),Final_modified_Intermediate[Burmese_Consonants],0)),LEFT(BJ257,5),
IF(ISNUMBER(MATCH(LEFT(BJ257,4),Final_modified_Intermediate[Burmese_Consonants],0)),LEFT(BJ257,4),
IF(ISNUMBER(MATCH(LEFT(BJ257,3),Final_modified_Intermediate[Burmese_Consonants],0)),LEFT(BJ257,3),
IF(ISNUMBER(MATCH(LEFT(BJ257,2),Final_modified_Intermediate[Burmese_Consonants],0)),LEFT(BJ257,2),
IF(ISNUMBER(MATCH(LEFT(BJ257,1),Final_modified_Intermediate[Burmese_Consonants],0)),LEFT(BJ257,1),
IF(ISNUMBER(MATCH(LEFT(BJ257,7),Final_Intermediate[Burmese_Consonants],0)),LEFT(BJ257,7),
IF(ISNUMBER(MATCH(LEFT(BJ257,6),Final_Intermediate[Burmese_Consonants],0)),LEFT(BJ257,6),
IF(ISNUMBER(MATCH(LEFT(BJ257,5),Final_Intermediate[Burmese_Consonants],0)),LEFT(BJ257,5),
IF(ISNUMBER(MATCH(LEFT(BJ257,4),Final_Intermediate[Burmese_Consonants],0)),LEFT(BJ257,4),
IF(ISNUMBER(MATCH(LEFT(BJ257,3),Final_Intermediate[Burmese_Consonants],0)),LEFT(BJ257,3),
IF(ISNUMBER(MATCH(LEFT(BJ257,2),Final_Intermediate[Burmese_Consonants],0)),LEFT(BJ257,2),
IF(ISNUMBER(MATCH(LEFT(BJ257,1),Final_Intermediate[Burmese_Consonants],0)),LEFT(BJ257,1),
"")))))))))))))))</f>
        <v>#VALUE!</v>
      </c>
      <c r="AN257" t="e">
        <f>Compiler_Burmese[[#This Row],[Sr. No.]]</f>
        <v>#REF!</v>
      </c>
      <c r="AO25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7" t="e">
        <f>[2]!Vocabulary_Burmese[[#This Row],[Sr. No.]]</f>
        <v>#REF!</v>
      </c>
      <c r="BA257" t="e">
        <f>IF(Raw_data_N2_Kanji[[#This Row],[Categorie]]&lt;&gt;"","",
IF(ISNUMBER(MATCH(V,Special_list[Burmese word],0)),"",
SUBSTITUTE(Raw_data_N2_Kanji[[#This Row],[Raw]]," ","")))</f>
        <v>#VALUE!</v>
      </c>
      <c r="BB257" t="e">
        <f>RIGHT(Segregate18[[#This Row],[UPGRADE]],LEN(Segregate18[[#This Row],[UPGRADE]])-LEN(Compiler_Burmese[[#This Row],[1]]))</f>
        <v>#VALUE!</v>
      </c>
      <c r="BC257" t="e">
        <f>RIGHT(Segregate18[[#This Row],[11]],LEN(Segregate18[[#This Row],[11]])-LEN(Compiler_Burmese[[#This Row],[2]]))</f>
        <v>#VALUE!</v>
      </c>
      <c r="BD257" t="e">
        <f>RIGHT(Segregate18[[#This Row],[21]],LEN(Segregate18[[#This Row],[21]])-LEN(Compiler_Burmese[[#This Row],[3]]))</f>
        <v>#VALUE!</v>
      </c>
      <c r="BE257" t="e">
        <f>RIGHT(Segregate18[[#This Row],[31]],LEN(Segregate18[[#This Row],[31]])-LEN(Compiler_Burmese[[#This Row],[4]]))</f>
        <v>#VALUE!</v>
      </c>
      <c r="BF257" t="e">
        <f>RIGHT(Segregate18[[#This Row],[41]],LEN(Segregate18[[#This Row],[41]])-LEN(Compiler_Burmese[[#This Row],[5]]))</f>
        <v>#VALUE!</v>
      </c>
      <c r="BG257" t="e">
        <f>RIGHT(Segregate18[[#This Row],[51]],LEN(Segregate18[[#This Row],[51]])-LEN(Compiler_Burmese[[#This Row],[6]]))</f>
        <v>#VALUE!</v>
      </c>
      <c r="BH257" t="e">
        <f>RIGHT(Segregate18[[#This Row],[61]],LEN(Segregate18[[#This Row],[61]])-LEN(Compiler_Burmese[[#This Row],[7]]))</f>
        <v>#VALUE!</v>
      </c>
      <c r="BI257" t="e">
        <f>RIGHT(Segregate18[[#This Row],[71]],LEN(Segregate18[[#This Row],[71]])-LEN(Compiler_Burmese[[#This Row],[8]]))</f>
        <v>#VALUE!</v>
      </c>
      <c r="BJ257" t="e">
        <f>RIGHT(Segregate18[[#This Row],[81]],LEN(Segregate18[[#This Row],[81]])-LEN(Compiler_Burmese[[#This Row],[9]]))</f>
        <v>#VALUE!</v>
      </c>
    </row>
    <row r="258" spans="25:62" ht="15" customHeight="1" x14ac:dyDescent="0.3">
      <c r="Y258" t="e">
        <f>Segregate18[[#This Row],[Sr. No.]]</f>
        <v>#REF!</v>
      </c>
      <c r="Z258" t="e">
        <f>IF(AND(OR(BA258="။",BA258="၊"),LEN(BA258)=1),BA258,
IF(ISNUMBER(MATCH(LEFT(BA258,7),Final_modified_Intermediate[Burmese_Consonants],0)),LEFT(BA258,7),
IF(ISNUMBER(MATCH(LEFT(BA258,6),Final_modified_Intermediate[Burmese_Consonants],0)),LEFT(BA258,6),
IF(ISNUMBER(MATCH(LEFT(BA258,5),Final_modified_Intermediate[Burmese_Consonants],0)),LEFT(BA258,5),
IF(ISNUMBER(MATCH(LEFT(BA258,4),Final_modified_Intermediate[Burmese_Consonants],0)),LEFT(BA258,4),
IF(ISNUMBER(MATCH(LEFT(BA258,3),Final_modified_Intermediate[Burmese_Consonants],0)),LEFT(BA258,3),
IF(ISNUMBER(MATCH(LEFT(BA258,2),Final_modified_Intermediate[Burmese_Consonants],0)),LEFT(BA258,2),
IF(ISNUMBER(MATCH(LEFT(BA258,1),Final_modified_Intermediate[Burmese_Consonants],0)),LEFT(BA258,1),
IF(ISNUMBER(MATCH(LEFT(BA258,7),Final_Intermediate[Burmese_Consonants],0)),LEFT(BA258,7),
IF(ISNUMBER(MATCH(LEFT(BA258,6),Final_Intermediate[Burmese_Consonants],0)),LEFT(BA258,6),
IF(ISNUMBER(MATCH(LEFT(BA258,5),Final_Intermediate[Burmese_Consonants],0)),LEFT(BA258,5),
IF(ISNUMBER(MATCH(LEFT(BA258,4),Final_Intermediate[Burmese_Consonants],0)),LEFT(BA258,4),
IF(ISNUMBER(MATCH(LEFT(BA258,3),Final_Intermediate[Burmese_Consonants],0)),LEFT(BA258,3),
IF(ISNUMBER(MATCH(LEFT(BA258,2),Final_Intermediate[Burmese_Consonants],0)),LEFT(BA258,2),
IF(ISNUMBER(MATCH(LEFT(BA258,1),Final_Intermediate[Burmese_Consonants],0)),LEFT(BA258,1),
"")))))))))))))))</f>
        <v>#VALUE!</v>
      </c>
      <c r="AA25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8" t="e">
        <f>IF(AND(OR(BB258="။",BB258="၊"),LEN(BB258)=1),BB258,
IF(ISNUMBER(MATCH(LEFT(BB258,7),Final_modified_Intermediate[Burmese_Consonants],0)),LEFT(BB258,7),
IF(ISNUMBER(MATCH(LEFT(BB258,6),Final_modified_Intermediate[Burmese_Consonants],0)),LEFT(BB258,6),
IF(ISNUMBER(MATCH(LEFT(BB258,5),Final_modified_Intermediate[Burmese_Consonants],0)),LEFT(BB258,5),
IF(ISNUMBER(MATCH(LEFT(BB258,4),Final_modified_Intermediate[Burmese_Consonants],0)),LEFT(BB258,4),
IF(ISNUMBER(MATCH(LEFT(BB258,3),Final_modified_Intermediate[Burmese_Consonants],0)),LEFT(BB258,3),
IF(ISNUMBER(MATCH(LEFT(BB258,2),Final_modified_Intermediate[Burmese_Consonants],0)),LEFT(BB258,2),
IF(ISNUMBER(MATCH(LEFT(BB258,1),Final_modified_Intermediate[Burmese_Consonants],0)),LEFT(BB258,1),
IF(ISNUMBER(MATCH(LEFT(BB258,7),Final_Intermediate[Burmese_Consonants],0)),LEFT(BB258,7),
IF(ISNUMBER(MATCH(LEFT(BB258,6),Final_Intermediate[Burmese_Consonants],0)),LEFT(BB258,6),
IF(ISNUMBER(MATCH(LEFT(BB258,5),Final_Intermediate[Burmese_Consonants],0)),LEFT(BB258,5),
IF(ISNUMBER(MATCH(LEFT(BB258,4),Final_Intermediate[Burmese_Consonants],0)),LEFT(BB258,4),
IF(ISNUMBER(MATCH(LEFT(BB258,3),Final_Intermediate[Burmese_Consonants],0)),LEFT(BB258,3),
IF(ISNUMBER(MATCH(LEFT(BB258,2),Final_Intermediate[Burmese_Consonants],0)),LEFT(BB258,2),
IF(ISNUMBER(MATCH(LEFT(BB258,1),Final_Intermediate[Burmese_Consonants],0)),LEFT(BB258,1),
"")))))))))))))))</f>
        <v>#VALUE!</v>
      </c>
      <c r="AC25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8" t="e">
        <f>IF(AND(OR(BC258="။",BC258="၊"),LEN(BC258)=1),BC258,
IF(ISNUMBER(MATCH(LEFT(BC258,7),Final_modified_Intermediate[Burmese_Consonants],0)),LEFT(BC258,7),
IF(ISNUMBER(MATCH(LEFT(BC258,6),Final_modified_Intermediate[Burmese_Consonants],0)),LEFT(BC258,6),
IF(ISNUMBER(MATCH(LEFT(BC258,5),Final_modified_Intermediate[Burmese_Consonants],0)),LEFT(BC258,5),
IF(ISNUMBER(MATCH(LEFT(BC258,4),Final_modified_Intermediate[Burmese_Consonants],0)),LEFT(BC258,4),
IF(ISNUMBER(MATCH(LEFT(BC258,3),Final_modified_Intermediate[Burmese_Consonants],0)),LEFT(BC258,3),
IF(ISNUMBER(MATCH(LEFT(BC258,2),Final_modified_Intermediate[Burmese_Consonants],0)),LEFT(BC258,2),
IF(ISNUMBER(MATCH(LEFT(BC258,1),Final_modified_Intermediate[Burmese_Consonants],0)),LEFT(BC258,1),
IF(ISNUMBER(MATCH(LEFT(BC258,7),Final_Intermediate[Burmese_Consonants],0)),LEFT(BC258,7),
IF(ISNUMBER(MATCH(LEFT(BC258,6),Final_Intermediate[Burmese_Consonants],0)),LEFT(BC258,6),
IF(ISNUMBER(MATCH(LEFT(BC258,5),Final_Intermediate[Burmese_Consonants],0)),LEFT(BC258,5),
IF(ISNUMBER(MATCH(LEFT(BC258,4),Final_Intermediate[Burmese_Consonants],0)),LEFT(BC258,4),
IF(ISNUMBER(MATCH(LEFT(BC258,3),Final_Intermediate[Burmese_Consonants],0)),LEFT(BC258,3),
IF(ISNUMBER(MATCH(LEFT(BC258,2),Final_Intermediate[Burmese_Consonants],0)),LEFT(BC258,2),
IF(ISNUMBER(MATCH(LEFT(BC258,1),Final_Intermediate[Burmese_Consonants],0)),LEFT(BC258,1),
"")))))))))))))))</f>
        <v>#VALUE!</v>
      </c>
      <c r="AE25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8" t="e">
        <f>IF(AND(OR(BD258="။",BD258="၊"),LEN(BD258)=1),BD258,
IF(ISNUMBER(MATCH(LEFT(BD258,7),Final_modified_Intermediate[Burmese_Consonants],0)),LEFT(BD258,7),
IF(ISNUMBER(MATCH(LEFT(BD258,6),Final_modified_Intermediate[Burmese_Consonants],0)),LEFT(BD258,6),
IF(ISNUMBER(MATCH(LEFT(BD258,5),Final_modified_Intermediate[Burmese_Consonants],0)),LEFT(BD258,5),
IF(ISNUMBER(MATCH(LEFT(BD258,4),Final_modified_Intermediate[Burmese_Consonants],0)),LEFT(BD258,4),
IF(ISNUMBER(MATCH(LEFT(BD258,3),Final_modified_Intermediate[Burmese_Consonants],0)),LEFT(BD258,3),
IF(ISNUMBER(MATCH(LEFT(BD258,2),Final_modified_Intermediate[Burmese_Consonants],0)),LEFT(BD258,2),
IF(ISNUMBER(MATCH(LEFT(BD258,1),Final_modified_Intermediate[Burmese_Consonants],0)),LEFT(BD258,1),
IF(ISNUMBER(MATCH(LEFT(BD258,7),Final_Intermediate[Burmese_Consonants],0)),LEFT(BD258,7),
IF(ISNUMBER(MATCH(LEFT(BD258,6),Final_Intermediate[Burmese_Consonants],0)),LEFT(BD258,6),
IF(ISNUMBER(MATCH(LEFT(BD258,5),Final_Intermediate[Burmese_Consonants],0)),LEFT(BD258,5),
IF(ISNUMBER(MATCH(LEFT(BD258,4),Final_Intermediate[Burmese_Consonants],0)),LEFT(BD258,4),
IF(ISNUMBER(MATCH(LEFT(BD258,3),Final_Intermediate[Burmese_Consonants],0)),LEFT(BD258,3),
IF(ISNUMBER(MATCH(LEFT(BD258,2),Final_Intermediate[Burmese_Consonants],0)),LEFT(BD258,2),
IF(ISNUMBER(MATCH(LEFT(BD258,1),Final_Intermediate[Burmese_Consonants],0)),LEFT(BD258,1),
"")))))))))))))))</f>
        <v>#VALUE!</v>
      </c>
      <c r="AG258" t="e">
        <f>IF(AND(OR(BE258="။",BE258="၊"),LEN(BE258)=1),BE258,
IF(ISNUMBER(MATCH(LEFT(BE258,7),Final_modified_Intermediate[Burmese_Consonants],0)),LEFT(BE258,7),
IF(ISNUMBER(MATCH(LEFT(BE258,6),Final_modified_Intermediate[Burmese_Consonants],0)),LEFT(BE258,6),
IF(ISNUMBER(MATCH(LEFT(BE258,5),Final_modified_Intermediate[Burmese_Consonants],0)),LEFT(BE258,5),
IF(ISNUMBER(MATCH(LEFT(BE258,4),Final_modified_Intermediate[Burmese_Consonants],0)),LEFT(BE258,4),
IF(ISNUMBER(MATCH(LEFT(BE258,3),Final_modified_Intermediate[Burmese_Consonants],0)),LEFT(BE258,3),
IF(ISNUMBER(MATCH(LEFT(BE258,2),Final_modified_Intermediate[Burmese_Consonants],0)),LEFT(BE258,2),
IF(ISNUMBER(MATCH(LEFT(BE258,1),Final_modified_Intermediate[Burmese_Consonants],0)),LEFT(BE258,1),
IF(ISNUMBER(MATCH(LEFT(BE258,7),Final_Intermediate[Burmese_Consonants],0)),LEFT(BE258,7),
IF(ISNUMBER(MATCH(LEFT(BE258,6),Final_Intermediate[Burmese_Consonants],0)),LEFT(BE258,6),
IF(ISNUMBER(MATCH(LEFT(BE258,5),Final_Intermediate[Burmese_Consonants],0)),LEFT(BE258,5),
IF(ISNUMBER(MATCH(LEFT(BE258,4),Final_Intermediate[Burmese_Consonants],0)),LEFT(BE258,4),
IF(ISNUMBER(MATCH(LEFT(BE258,3),Final_Intermediate[Burmese_Consonants],0)),LEFT(BE258,3),
IF(ISNUMBER(MATCH(LEFT(BE258,2),Final_Intermediate[Burmese_Consonants],0)),LEFT(BE258,2),
IF(ISNUMBER(MATCH(LEFT(BE258,1),Final_Intermediate[Burmese_Consonants],0)),LEFT(BE258,1),
"")))))))))))))))</f>
        <v>#VALUE!</v>
      </c>
      <c r="AH258" t="e">
        <f>IF(AND(OR(BF258="။",BF258="၊"),LEN(BF258)=1),BF258,
IF(ISNUMBER(MATCH(LEFT(BF258,7),Final_modified_Intermediate[Burmese_Consonants],0)),LEFT(BF258,7),
IF(ISNUMBER(MATCH(LEFT(BF258,6),Final_modified_Intermediate[Burmese_Consonants],0)),LEFT(BF258,6),
IF(ISNUMBER(MATCH(LEFT(BF258,5),Final_modified_Intermediate[Burmese_Consonants],0)),LEFT(BF258,5),
IF(ISNUMBER(MATCH(LEFT(BF258,4),Final_modified_Intermediate[Burmese_Consonants],0)),LEFT(BF258,4),
IF(ISNUMBER(MATCH(LEFT(BF258,3),Final_modified_Intermediate[Burmese_Consonants],0)),LEFT(BF258,3),
IF(ISNUMBER(MATCH(LEFT(BF258,2),Final_modified_Intermediate[Burmese_Consonants],0)),LEFT(BF258,2),
IF(ISNUMBER(MATCH(LEFT(BF258,1),Final_modified_Intermediate[Burmese_Consonants],0)),LEFT(BF258,1),
IF(ISNUMBER(MATCH(LEFT(BF258,7),Final_Intermediate[Burmese_Consonants],0)),LEFT(BF258,7),
IF(ISNUMBER(MATCH(LEFT(BF258,6),Final_Intermediate[Burmese_Consonants],0)),LEFT(BF258,6),
IF(ISNUMBER(MATCH(LEFT(BF258,5),Final_Intermediate[Burmese_Consonants],0)),LEFT(BF258,5),
IF(ISNUMBER(MATCH(LEFT(BF258,4),Final_Intermediate[Burmese_Consonants],0)),LEFT(BF258,4),
IF(ISNUMBER(MATCH(LEFT(BF258,3),Final_Intermediate[Burmese_Consonants],0)),LEFT(BF258,3),
IF(ISNUMBER(MATCH(LEFT(BF258,2),Final_Intermediate[Burmese_Consonants],0)),LEFT(BF258,2),
IF(ISNUMBER(MATCH(LEFT(BF258,1),Final_Intermediate[Burmese_Consonants],0)),LEFT(BF258,1),
"")))))))))))))))</f>
        <v>#VALUE!</v>
      </c>
      <c r="AI258" t="e">
        <f>IF(AND(OR(BG258="။",BG258="၊"),LEN(BG258)=1),BG258,
IF(ISNUMBER(MATCH(LEFT(BG258,7),Final_modified_Intermediate[Burmese_Consonants],0)),LEFT(BG258,7),
IF(ISNUMBER(MATCH(LEFT(BG258,6),Final_modified_Intermediate[Burmese_Consonants],0)),LEFT(BG258,6),
IF(ISNUMBER(MATCH(LEFT(BG258,5),Final_modified_Intermediate[Burmese_Consonants],0)),LEFT(BG258,5),
IF(ISNUMBER(MATCH(LEFT(BG258,4),Final_modified_Intermediate[Burmese_Consonants],0)),LEFT(BG258,4),
IF(ISNUMBER(MATCH(LEFT(BG258,3),Final_modified_Intermediate[Burmese_Consonants],0)),LEFT(BG258,3),
IF(ISNUMBER(MATCH(LEFT(BG258,2),Final_modified_Intermediate[Burmese_Consonants],0)),LEFT(BG258,2),
IF(ISNUMBER(MATCH(LEFT(BG258,1),Final_modified_Intermediate[Burmese_Consonants],0)),LEFT(BG258,1),
IF(ISNUMBER(MATCH(LEFT(BG258,7),Final_Intermediate[Burmese_Consonants],0)),LEFT(BG258,7),
IF(ISNUMBER(MATCH(LEFT(BG258,6),Final_Intermediate[Burmese_Consonants],0)),LEFT(BG258,6),
IF(ISNUMBER(MATCH(LEFT(BG258,5),Final_Intermediate[Burmese_Consonants],0)),LEFT(BG258,5),
IF(ISNUMBER(MATCH(LEFT(BG258,4),Final_Intermediate[Burmese_Consonants],0)),LEFT(BG258,4),
IF(ISNUMBER(MATCH(LEFT(BG258,3),Final_Intermediate[Burmese_Consonants],0)),LEFT(BG258,3),
IF(ISNUMBER(MATCH(LEFT(BG258,2),Final_Intermediate[Burmese_Consonants],0)),LEFT(BG258,2),
IF(ISNUMBER(MATCH(LEFT(BG258,1),Final_Intermediate[Burmese_Consonants],0)),LEFT(BG258,1),
"")))))))))))))))</f>
        <v>#VALUE!</v>
      </c>
      <c r="AJ258" t="e">
        <f>IF(AND(OR(BH258="။",BH258="၊"),LEN(BH258)=1),BH258,
IF(ISNUMBER(MATCH(LEFT(BH258,7),Final_modified_Intermediate[Burmese_Consonants],0)),LEFT(BH258,7),
IF(ISNUMBER(MATCH(LEFT(BH258,6),Final_modified_Intermediate[Burmese_Consonants],0)),LEFT(BH258,6),
IF(ISNUMBER(MATCH(LEFT(BH258,5),Final_modified_Intermediate[Burmese_Consonants],0)),LEFT(BH258,5),
IF(ISNUMBER(MATCH(LEFT(BH258,4),Final_modified_Intermediate[Burmese_Consonants],0)),LEFT(BH258,4),
IF(ISNUMBER(MATCH(LEFT(BH258,3),Final_modified_Intermediate[Burmese_Consonants],0)),LEFT(BH258,3),
IF(ISNUMBER(MATCH(LEFT(BH258,2),Final_modified_Intermediate[Burmese_Consonants],0)),LEFT(BH258,2),
IF(ISNUMBER(MATCH(LEFT(BH258,1),Final_modified_Intermediate[Burmese_Consonants],0)),LEFT(BH258,1),
IF(ISNUMBER(MATCH(LEFT(BH258,7),Final_Intermediate[Burmese_Consonants],0)),LEFT(BH258,7),
IF(ISNUMBER(MATCH(LEFT(BH258,6),Final_Intermediate[Burmese_Consonants],0)),LEFT(BH258,6),
IF(ISNUMBER(MATCH(LEFT(BH258,5),Final_Intermediate[Burmese_Consonants],0)),LEFT(BH258,5),
IF(ISNUMBER(MATCH(LEFT(BH258,4),Final_Intermediate[Burmese_Consonants],0)),LEFT(BH258,4),
IF(ISNUMBER(MATCH(LEFT(BH258,3),Final_Intermediate[Burmese_Consonants],0)),LEFT(BH258,3),
IF(ISNUMBER(MATCH(LEFT(BH258,2),Final_Intermediate[Burmese_Consonants],0)),LEFT(BH258,2),
IF(ISNUMBER(MATCH(LEFT(BH258,1),Final_Intermediate[Burmese_Consonants],0)),LEFT(BH258,1),
"")))))))))))))))</f>
        <v>#VALUE!</v>
      </c>
      <c r="AK258" t="e">
        <f>IF(AND(OR(BI258="။",BI258="၊"),LEN(BI258)=1),BI258,
IF(ISNUMBER(MATCH(LEFT(BI258,7),Final_modified_Intermediate[Burmese_Consonants],0)),LEFT(BI258,7),
IF(ISNUMBER(MATCH(LEFT(BI258,6),Final_modified_Intermediate[Burmese_Consonants],0)),LEFT(BI258,6),
IF(ISNUMBER(MATCH(LEFT(BI258,5),Final_modified_Intermediate[Burmese_Consonants],0)),LEFT(BI258,5),
IF(ISNUMBER(MATCH(LEFT(BI258,4),Final_modified_Intermediate[Burmese_Consonants],0)),LEFT(BI258,4),
IF(ISNUMBER(MATCH(LEFT(BI258,3),Final_modified_Intermediate[Burmese_Consonants],0)),LEFT(BI258,3),
IF(ISNUMBER(MATCH(LEFT(BI258,2),Final_modified_Intermediate[Burmese_Consonants],0)),LEFT(BI258,2),
IF(ISNUMBER(MATCH(LEFT(BI258,1),Final_modified_Intermediate[Burmese_Consonants],0)),LEFT(BI258,1),
IF(ISNUMBER(MATCH(LEFT(BI258,7),Final_Intermediate[Burmese_Consonants],0)),LEFT(BI258,7),
IF(ISNUMBER(MATCH(LEFT(BI258,6),Final_Intermediate[Burmese_Consonants],0)),LEFT(BI258,6),
IF(ISNUMBER(MATCH(LEFT(BI258,5),Final_Intermediate[Burmese_Consonants],0)),LEFT(BI258,5),
IF(ISNUMBER(MATCH(LEFT(BI258,4),Final_Intermediate[Burmese_Consonants],0)),LEFT(BI258,4),
IF(ISNUMBER(MATCH(LEFT(BI258,3),Final_Intermediate[Burmese_Consonants],0)),LEFT(BI258,3),
IF(ISNUMBER(MATCH(LEFT(BI258,2),Final_Intermediate[Burmese_Consonants],0)),LEFT(BI258,2),
IF(ISNUMBER(MATCH(LEFT(BI258,1),Final_Intermediate[Burmese_Consonants],0)),LEFT(BI258,1),
"")))))))))))))))</f>
        <v>#VALUE!</v>
      </c>
      <c r="AL258" t="e">
        <f>IF(AND(OR(BJ258="။",BJ258="၊"),LEN(BJ258)=1),BJ258,
IF(ISNUMBER(MATCH(LEFT(BJ258,7),Final_modified_Intermediate[Burmese_Consonants],0)),LEFT(BJ258,7),
IF(ISNUMBER(MATCH(LEFT(BJ258,6),Final_modified_Intermediate[Burmese_Consonants],0)),LEFT(BJ258,6),
IF(ISNUMBER(MATCH(LEFT(BJ258,5),Final_modified_Intermediate[Burmese_Consonants],0)),LEFT(BJ258,5),
IF(ISNUMBER(MATCH(LEFT(BJ258,4),Final_modified_Intermediate[Burmese_Consonants],0)),LEFT(BJ258,4),
IF(ISNUMBER(MATCH(LEFT(BJ258,3),Final_modified_Intermediate[Burmese_Consonants],0)),LEFT(BJ258,3),
IF(ISNUMBER(MATCH(LEFT(BJ258,2),Final_modified_Intermediate[Burmese_Consonants],0)),LEFT(BJ258,2),
IF(ISNUMBER(MATCH(LEFT(BJ258,1),Final_modified_Intermediate[Burmese_Consonants],0)),LEFT(BJ258,1),
IF(ISNUMBER(MATCH(LEFT(BJ258,7),Final_Intermediate[Burmese_Consonants],0)),LEFT(BJ258,7),
IF(ISNUMBER(MATCH(LEFT(BJ258,6),Final_Intermediate[Burmese_Consonants],0)),LEFT(BJ258,6),
IF(ISNUMBER(MATCH(LEFT(BJ258,5),Final_Intermediate[Burmese_Consonants],0)),LEFT(BJ258,5),
IF(ISNUMBER(MATCH(LEFT(BJ258,4),Final_Intermediate[Burmese_Consonants],0)),LEFT(BJ258,4),
IF(ISNUMBER(MATCH(LEFT(BJ258,3),Final_Intermediate[Burmese_Consonants],0)),LEFT(BJ258,3),
IF(ISNUMBER(MATCH(LEFT(BJ258,2),Final_Intermediate[Burmese_Consonants],0)),LEFT(BJ258,2),
IF(ISNUMBER(MATCH(LEFT(BJ258,1),Final_Intermediate[Burmese_Consonants],0)),LEFT(BJ258,1),
"")))))))))))))))</f>
        <v>#VALUE!</v>
      </c>
      <c r="AN258" t="e">
        <f>Compiler_Burmese[[#This Row],[Sr. No.]]</f>
        <v>#REF!</v>
      </c>
      <c r="AO25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8" t="e">
        <f>[2]!Vocabulary_Burmese[[#This Row],[Sr. No.]]</f>
        <v>#REF!</v>
      </c>
      <c r="BA258" t="e">
        <f>IF(Raw_data_N2_Kanji[[#This Row],[Categorie]]&lt;&gt;"","",
IF(ISNUMBER(MATCH(V,Special_list[Burmese word],0)),"",
SUBSTITUTE(Raw_data_N2_Kanji[[#This Row],[Raw]]," ","")))</f>
        <v>#VALUE!</v>
      </c>
      <c r="BB258" t="e">
        <f>RIGHT(Segregate18[[#This Row],[UPGRADE]],LEN(Segregate18[[#This Row],[UPGRADE]])-LEN(Compiler_Burmese[[#This Row],[1]]))</f>
        <v>#VALUE!</v>
      </c>
      <c r="BC258" t="e">
        <f>RIGHT(Segregate18[[#This Row],[11]],LEN(Segregate18[[#This Row],[11]])-LEN(Compiler_Burmese[[#This Row],[2]]))</f>
        <v>#VALUE!</v>
      </c>
      <c r="BD258" t="e">
        <f>RIGHT(Segregate18[[#This Row],[21]],LEN(Segregate18[[#This Row],[21]])-LEN(Compiler_Burmese[[#This Row],[3]]))</f>
        <v>#VALUE!</v>
      </c>
      <c r="BE258" t="e">
        <f>RIGHT(Segregate18[[#This Row],[31]],LEN(Segregate18[[#This Row],[31]])-LEN(Compiler_Burmese[[#This Row],[4]]))</f>
        <v>#VALUE!</v>
      </c>
      <c r="BF258" t="e">
        <f>RIGHT(Segregate18[[#This Row],[41]],LEN(Segregate18[[#This Row],[41]])-LEN(Compiler_Burmese[[#This Row],[5]]))</f>
        <v>#VALUE!</v>
      </c>
      <c r="BG258" t="e">
        <f>RIGHT(Segregate18[[#This Row],[51]],LEN(Segregate18[[#This Row],[51]])-LEN(Compiler_Burmese[[#This Row],[6]]))</f>
        <v>#VALUE!</v>
      </c>
      <c r="BH258" t="e">
        <f>RIGHT(Segregate18[[#This Row],[61]],LEN(Segregate18[[#This Row],[61]])-LEN(Compiler_Burmese[[#This Row],[7]]))</f>
        <v>#VALUE!</v>
      </c>
      <c r="BI258" t="e">
        <f>RIGHT(Segregate18[[#This Row],[71]],LEN(Segregate18[[#This Row],[71]])-LEN(Compiler_Burmese[[#This Row],[8]]))</f>
        <v>#VALUE!</v>
      </c>
      <c r="BJ258" t="e">
        <f>RIGHT(Segregate18[[#This Row],[81]],LEN(Segregate18[[#This Row],[81]])-LEN(Compiler_Burmese[[#This Row],[9]]))</f>
        <v>#VALUE!</v>
      </c>
    </row>
    <row r="259" spans="25:62" ht="15" customHeight="1" x14ac:dyDescent="0.3">
      <c r="Y259" t="e">
        <f>Segregate18[[#This Row],[Sr. No.]]</f>
        <v>#REF!</v>
      </c>
      <c r="Z259" t="e">
        <f>IF(AND(OR(BA259="။",BA259="၊"),LEN(BA259)=1),BA259,
IF(ISNUMBER(MATCH(LEFT(BA259,7),Final_modified_Intermediate[Burmese_Consonants],0)),LEFT(BA259,7),
IF(ISNUMBER(MATCH(LEFT(BA259,6),Final_modified_Intermediate[Burmese_Consonants],0)),LEFT(BA259,6),
IF(ISNUMBER(MATCH(LEFT(BA259,5),Final_modified_Intermediate[Burmese_Consonants],0)),LEFT(BA259,5),
IF(ISNUMBER(MATCH(LEFT(BA259,4),Final_modified_Intermediate[Burmese_Consonants],0)),LEFT(BA259,4),
IF(ISNUMBER(MATCH(LEFT(BA259,3),Final_modified_Intermediate[Burmese_Consonants],0)),LEFT(BA259,3),
IF(ISNUMBER(MATCH(LEFT(BA259,2),Final_modified_Intermediate[Burmese_Consonants],0)),LEFT(BA259,2),
IF(ISNUMBER(MATCH(LEFT(BA259,1),Final_modified_Intermediate[Burmese_Consonants],0)),LEFT(BA259,1),
IF(ISNUMBER(MATCH(LEFT(BA259,7),Final_Intermediate[Burmese_Consonants],0)),LEFT(BA259,7),
IF(ISNUMBER(MATCH(LEFT(BA259,6),Final_Intermediate[Burmese_Consonants],0)),LEFT(BA259,6),
IF(ISNUMBER(MATCH(LEFT(BA259,5),Final_Intermediate[Burmese_Consonants],0)),LEFT(BA259,5),
IF(ISNUMBER(MATCH(LEFT(BA259,4),Final_Intermediate[Burmese_Consonants],0)),LEFT(BA259,4),
IF(ISNUMBER(MATCH(LEFT(BA259,3),Final_Intermediate[Burmese_Consonants],0)),LEFT(BA259,3),
IF(ISNUMBER(MATCH(LEFT(BA259,2),Final_Intermediate[Burmese_Consonants],0)),LEFT(BA259,2),
IF(ISNUMBER(MATCH(LEFT(BA259,1),Final_Intermediate[Burmese_Consonants],0)),LEFT(BA259,1),
"")))))))))))))))</f>
        <v>#VALUE!</v>
      </c>
      <c r="AA25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59" t="e">
        <f>IF(AND(OR(BB259="။",BB259="၊"),LEN(BB259)=1),BB259,
IF(ISNUMBER(MATCH(LEFT(BB259,7),Final_modified_Intermediate[Burmese_Consonants],0)),LEFT(BB259,7),
IF(ISNUMBER(MATCH(LEFT(BB259,6),Final_modified_Intermediate[Burmese_Consonants],0)),LEFT(BB259,6),
IF(ISNUMBER(MATCH(LEFT(BB259,5),Final_modified_Intermediate[Burmese_Consonants],0)),LEFT(BB259,5),
IF(ISNUMBER(MATCH(LEFT(BB259,4),Final_modified_Intermediate[Burmese_Consonants],0)),LEFT(BB259,4),
IF(ISNUMBER(MATCH(LEFT(BB259,3),Final_modified_Intermediate[Burmese_Consonants],0)),LEFT(BB259,3),
IF(ISNUMBER(MATCH(LEFT(BB259,2),Final_modified_Intermediate[Burmese_Consonants],0)),LEFT(BB259,2),
IF(ISNUMBER(MATCH(LEFT(BB259,1),Final_modified_Intermediate[Burmese_Consonants],0)),LEFT(BB259,1),
IF(ISNUMBER(MATCH(LEFT(BB259,7),Final_Intermediate[Burmese_Consonants],0)),LEFT(BB259,7),
IF(ISNUMBER(MATCH(LEFT(BB259,6),Final_Intermediate[Burmese_Consonants],0)),LEFT(BB259,6),
IF(ISNUMBER(MATCH(LEFT(BB259,5),Final_Intermediate[Burmese_Consonants],0)),LEFT(BB259,5),
IF(ISNUMBER(MATCH(LEFT(BB259,4),Final_Intermediate[Burmese_Consonants],0)),LEFT(BB259,4),
IF(ISNUMBER(MATCH(LEFT(BB259,3),Final_Intermediate[Burmese_Consonants],0)),LEFT(BB259,3),
IF(ISNUMBER(MATCH(LEFT(BB259,2),Final_Intermediate[Burmese_Consonants],0)),LEFT(BB259,2),
IF(ISNUMBER(MATCH(LEFT(BB259,1),Final_Intermediate[Burmese_Consonants],0)),LEFT(BB259,1),
"")))))))))))))))</f>
        <v>#VALUE!</v>
      </c>
      <c r="AC25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59" t="e">
        <f>IF(AND(OR(BC259="။",BC259="၊"),LEN(BC259)=1),BC259,
IF(ISNUMBER(MATCH(LEFT(BC259,7),Final_modified_Intermediate[Burmese_Consonants],0)),LEFT(BC259,7),
IF(ISNUMBER(MATCH(LEFT(BC259,6),Final_modified_Intermediate[Burmese_Consonants],0)),LEFT(BC259,6),
IF(ISNUMBER(MATCH(LEFT(BC259,5),Final_modified_Intermediate[Burmese_Consonants],0)),LEFT(BC259,5),
IF(ISNUMBER(MATCH(LEFT(BC259,4),Final_modified_Intermediate[Burmese_Consonants],0)),LEFT(BC259,4),
IF(ISNUMBER(MATCH(LEFT(BC259,3),Final_modified_Intermediate[Burmese_Consonants],0)),LEFT(BC259,3),
IF(ISNUMBER(MATCH(LEFT(BC259,2),Final_modified_Intermediate[Burmese_Consonants],0)),LEFT(BC259,2),
IF(ISNUMBER(MATCH(LEFT(BC259,1),Final_modified_Intermediate[Burmese_Consonants],0)),LEFT(BC259,1),
IF(ISNUMBER(MATCH(LEFT(BC259,7),Final_Intermediate[Burmese_Consonants],0)),LEFT(BC259,7),
IF(ISNUMBER(MATCH(LEFT(BC259,6),Final_Intermediate[Burmese_Consonants],0)),LEFT(BC259,6),
IF(ISNUMBER(MATCH(LEFT(BC259,5),Final_Intermediate[Burmese_Consonants],0)),LEFT(BC259,5),
IF(ISNUMBER(MATCH(LEFT(BC259,4),Final_Intermediate[Burmese_Consonants],0)),LEFT(BC259,4),
IF(ISNUMBER(MATCH(LEFT(BC259,3),Final_Intermediate[Burmese_Consonants],0)),LEFT(BC259,3),
IF(ISNUMBER(MATCH(LEFT(BC259,2),Final_Intermediate[Burmese_Consonants],0)),LEFT(BC259,2),
IF(ISNUMBER(MATCH(LEFT(BC259,1),Final_Intermediate[Burmese_Consonants],0)),LEFT(BC259,1),
"")))))))))))))))</f>
        <v>#VALUE!</v>
      </c>
      <c r="AE25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59" t="e">
        <f>IF(AND(OR(BD259="။",BD259="၊"),LEN(BD259)=1),BD259,
IF(ISNUMBER(MATCH(LEFT(BD259,7),Final_modified_Intermediate[Burmese_Consonants],0)),LEFT(BD259,7),
IF(ISNUMBER(MATCH(LEFT(BD259,6),Final_modified_Intermediate[Burmese_Consonants],0)),LEFT(BD259,6),
IF(ISNUMBER(MATCH(LEFT(BD259,5),Final_modified_Intermediate[Burmese_Consonants],0)),LEFT(BD259,5),
IF(ISNUMBER(MATCH(LEFT(BD259,4),Final_modified_Intermediate[Burmese_Consonants],0)),LEFT(BD259,4),
IF(ISNUMBER(MATCH(LEFT(BD259,3),Final_modified_Intermediate[Burmese_Consonants],0)),LEFT(BD259,3),
IF(ISNUMBER(MATCH(LEFT(BD259,2),Final_modified_Intermediate[Burmese_Consonants],0)),LEFT(BD259,2),
IF(ISNUMBER(MATCH(LEFT(BD259,1),Final_modified_Intermediate[Burmese_Consonants],0)),LEFT(BD259,1),
IF(ISNUMBER(MATCH(LEFT(BD259,7),Final_Intermediate[Burmese_Consonants],0)),LEFT(BD259,7),
IF(ISNUMBER(MATCH(LEFT(BD259,6),Final_Intermediate[Burmese_Consonants],0)),LEFT(BD259,6),
IF(ISNUMBER(MATCH(LEFT(BD259,5),Final_Intermediate[Burmese_Consonants],0)),LEFT(BD259,5),
IF(ISNUMBER(MATCH(LEFT(BD259,4),Final_Intermediate[Burmese_Consonants],0)),LEFT(BD259,4),
IF(ISNUMBER(MATCH(LEFT(BD259,3),Final_Intermediate[Burmese_Consonants],0)),LEFT(BD259,3),
IF(ISNUMBER(MATCH(LEFT(BD259,2),Final_Intermediate[Burmese_Consonants],0)),LEFT(BD259,2),
IF(ISNUMBER(MATCH(LEFT(BD259,1),Final_Intermediate[Burmese_Consonants],0)),LEFT(BD259,1),
"")))))))))))))))</f>
        <v>#VALUE!</v>
      </c>
      <c r="AG259" t="e">
        <f>IF(AND(OR(BE259="။",BE259="၊"),LEN(BE259)=1),BE259,
IF(ISNUMBER(MATCH(LEFT(BE259,7),Final_modified_Intermediate[Burmese_Consonants],0)),LEFT(BE259,7),
IF(ISNUMBER(MATCH(LEFT(BE259,6),Final_modified_Intermediate[Burmese_Consonants],0)),LEFT(BE259,6),
IF(ISNUMBER(MATCH(LEFT(BE259,5),Final_modified_Intermediate[Burmese_Consonants],0)),LEFT(BE259,5),
IF(ISNUMBER(MATCH(LEFT(BE259,4),Final_modified_Intermediate[Burmese_Consonants],0)),LEFT(BE259,4),
IF(ISNUMBER(MATCH(LEFT(BE259,3),Final_modified_Intermediate[Burmese_Consonants],0)),LEFT(BE259,3),
IF(ISNUMBER(MATCH(LEFT(BE259,2),Final_modified_Intermediate[Burmese_Consonants],0)),LEFT(BE259,2),
IF(ISNUMBER(MATCH(LEFT(BE259,1),Final_modified_Intermediate[Burmese_Consonants],0)),LEFT(BE259,1),
IF(ISNUMBER(MATCH(LEFT(BE259,7),Final_Intermediate[Burmese_Consonants],0)),LEFT(BE259,7),
IF(ISNUMBER(MATCH(LEFT(BE259,6),Final_Intermediate[Burmese_Consonants],0)),LEFT(BE259,6),
IF(ISNUMBER(MATCH(LEFT(BE259,5),Final_Intermediate[Burmese_Consonants],0)),LEFT(BE259,5),
IF(ISNUMBER(MATCH(LEFT(BE259,4),Final_Intermediate[Burmese_Consonants],0)),LEFT(BE259,4),
IF(ISNUMBER(MATCH(LEFT(BE259,3),Final_Intermediate[Burmese_Consonants],0)),LEFT(BE259,3),
IF(ISNUMBER(MATCH(LEFT(BE259,2),Final_Intermediate[Burmese_Consonants],0)),LEFT(BE259,2),
IF(ISNUMBER(MATCH(LEFT(BE259,1),Final_Intermediate[Burmese_Consonants],0)),LEFT(BE259,1),
"")))))))))))))))</f>
        <v>#VALUE!</v>
      </c>
      <c r="AH259" t="e">
        <f>IF(AND(OR(BF259="။",BF259="၊"),LEN(BF259)=1),BF259,
IF(ISNUMBER(MATCH(LEFT(BF259,7),Final_modified_Intermediate[Burmese_Consonants],0)),LEFT(BF259,7),
IF(ISNUMBER(MATCH(LEFT(BF259,6),Final_modified_Intermediate[Burmese_Consonants],0)),LEFT(BF259,6),
IF(ISNUMBER(MATCH(LEFT(BF259,5),Final_modified_Intermediate[Burmese_Consonants],0)),LEFT(BF259,5),
IF(ISNUMBER(MATCH(LEFT(BF259,4),Final_modified_Intermediate[Burmese_Consonants],0)),LEFT(BF259,4),
IF(ISNUMBER(MATCH(LEFT(BF259,3),Final_modified_Intermediate[Burmese_Consonants],0)),LEFT(BF259,3),
IF(ISNUMBER(MATCH(LEFT(BF259,2),Final_modified_Intermediate[Burmese_Consonants],0)),LEFT(BF259,2),
IF(ISNUMBER(MATCH(LEFT(BF259,1),Final_modified_Intermediate[Burmese_Consonants],0)),LEFT(BF259,1),
IF(ISNUMBER(MATCH(LEFT(BF259,7),Final_Intermediate[Burmese_Consonants],0)),LEFT(BF259,7),
IF(ISNUMBER(MATCH(LEFT(BF259,6),Final_Intermediate[Burmese_Consonants],0)),LEFT(BF259,6),
IF(ISNUMBER(MATCH(LEFT(BF259,5),Final_Intermediate[Burmese_Consonants],0)),LEFT(BF259,5),
IF(ISNUMBER(MATCH(LEFT(BF259,4),Final_Intermediate[Burmese_Consonants],0)),LEFT(BF259,4),
IF(ISNUMBER(MATCH(LEFT(BF259,3),Final_Intermediate[Burmese_Consonants],0)),LEFT(BF259,3),
IF(ISNUMBER(MATCH(LEFT(BF259,2),Final_Intermediate[Burmese_Consonants],0)),LEFT(BF259,2),
IF(ISNUMBER(MATCH(LEFT(BF259,1),Final_Intermediate[Burmese_Consonants],0)),LEFT(BF259,1),
"")))))))))))))))</f>
        <v>#VALUE!</v>
      </c>
      <c r="AI259" t="e">
        <f>IF(AND(OR(BG259="။",BG259="၊"),LEN(BG259)=1),BG259,
IF(ISNUMBER(MATCH(LEFT(BG259,7),Final_modified_Intermediate[Burmese_Consonants],0)),LEFT(BG259,7),
IF(ISNUMBER(MATCH(LEFT(BG259,6),Final_modified_Intermediate[Burmese_Consonants],0)),LEFT(BG259,6),
IF(ISNUMBER(MATCH(LEFT(BG259,5),Final_modified_Intermediate[Burmese_Consonants],0)),LEFT(BG259,5),
IF(ISNUMBER(MATCH(LEFT(BG259,4),Final_modified_Intermediate[Burmese_Consonants],0)),LEFT(BG259,4),
IF(ISNUMBER(MATCH(LEFT(BG259,3),Final_modified_Intermediate[Burmese_Consonants],0)),LEFT(BG259,3),
IF(ISNUMBER(MATCH(LEFT(BG259,2),Final_modified_Intermediate[Burmese_Consonants],0)),LEFT(BG259,2),
IF(ISNUMBER(MATCH(LEFT(BG259,1),Final_modified_Intermediate[Burmese_Consonants],0)),LEFT(BG259,1),
IF(ISNUMBER(MATCH(LEFT(BG259,7),Final_Intermediate[Burmese_Consonants],0)),LEFT(BG259,7),
IF(ISNUMBER(MATCH(LEFT(BG259,6),Final_Intermediate[Burmese_Consonants],0)),LEFT(BG259,6),
IF(ISNUMBER(MATCH(LEFT(BG259,5),Final_Intermediate[Burmese_Consonants],0)),LEFT(BG259,5),
IF(ISNUMBER(MATCH(LEFT(BG259,4),Final_Intermediate[Burmese_Consonants],0)),LEFT(BG259,4),
IF(ISNUMBER(MATCH(LEFT(BG259,3),Final_Intermediate[Burmese_Consonants],0)),LEFT(BG259,3),
IF(ISNUMBER(MATCH(LEFT(BG259,2),Final_Intermediate[Burmese_Consonants],0)),LEFT(BG259,2),
IF(ISNUMBER(MATCH(LEFT(BG259,1),Final_Intermediate[Burmese_Consonants],0)),LEFT(BG259,1),
"")))))))))))))))</f>
        <v>#VALUE!</v>
      </c>
      <c r="AJ259" t="e">
        <f>IF(AND(OR(BH259="။",BH259="၊"),LEN(BH259)=1),BH259,
IF(ISNUMBER(MATCH(LEFT(BH259,7),Final_modified_Intermediate[Burmese_Consonants],0)),LEFT(BH259,7),
IF(ISNUMBER(MATCH(LEFT(BH259,6),Final_modified_Intermediate[Burmese_Consonants],0)),LEFT(BH259,6),
IF(ISNUMBER(MATCH(LEFT(BH259,5),Final_modified_Intermediate[Burmese_Consonants],0)),LEFT(BH259,5),
IF(ISNUMBER(MATCH(LEFT(BH259,4),Final_modified_Intermediate[Burmese_Consonants],0)),LEFT(BH259,4),
IF(ISNUMBER(MATCH(LEFT(BH259,3),Final_modified_Intermediate[Burmese_Consonants],0)),LEFT(BH259,3),
IF(ISNUMBER(MATCH(LEFT(BH259,2),Final_modified_Intermediate[Burmese_Consonants],0)),LEFT(BH259,2),
IF(ISNUMBER(MATCH(LEFT(BH259,1),Final_modified_Intermediate[Burmese_Consonants],0)),LEFT(BH259,1),
IF(ISNUMBER(MATCH(LEFT(BH259,7),Final_Intermediate[Burmese_Consonants],0)),LEFT(BH259,7),
IF(ISNUMBER(MATCH(LEFT(BH259,6),Final_Intermediate[Burmese_Consonants],0)),LEFT(BH259,6),
IF(ISNUMBER(MATCH(LEFT(BH259,5),Final_Intermediate[Burmese_Consonants],0)),LEFT(BH259,5),
IF(ISNUMBER(MATCH(LEFT(BH259,4),Final_Intermediate[Burmese_Consonants],0)),LEFT(BH259,4),
IF(ISNUMBER(MATCH(LEFT(BH259,3),Final_Intermediate[Burmese_Consonants],0)),LEFT(BH259,3),
IF(ISNUMBER(MATCH(LEFT(BH259,2),Final_Intermediate[Burmese_Consonants],0)),LEFT(BH259,2),
IF(ISNUMBER(MATCH(LEFT(BH259,1),Final_Intermediate[Burmese_Consonants],0)),LEFT(BH259,1),
"")))))))))))))))</f>
        <v>#VALUE!</v>
      </c>
      <c r="AK259" t="e">
        <f>IF(AND(OR(BI259="။",BI259="၊"),LEN(BI259)=1),BI259,
IF(ISNUMBER(MATCH(LEFT(BI259,7),Final_modified_Intermediate[Burmese_Consonants],0)),LEFT(BI259,7),
IF(ISNUMBER(MATCH(LEFT(BI259,6),Final_modified_Intermediate[Burmese_Consonants],0)),LEFT(BI259,6),
IF(ISNUMBER(MATCH(LEFT(BI259,5),Final_modified_Intermediate[Burmese_Consonants],0)),LEFT(BI259,5),
IF(ISNUMBER(MATCH(LEFT(BI259,4),Final_modified_Intermediate[Burmese_Consonants],0)),LEFT(BI259,4),
IF(ISNUMBER(MATCH(LEFT(BI259,3),Final_modified_Intermediate[Burmese_Consonants],0)),LEFT(BI259,3),
IF(ISNUMBER(MATCH(LEFT(BI259,2),Final_modified_Intermediate[Burmese_Consonants],0)),LEFT(BI259,2),
IF(ISNUMBER(MATCH(LEFT(BI259,1),Final_modified_Intermediate[Burmese_Consonants],0)),LEFT(BI259,1),
IF(ISNUMBER(MATCH(LEFT(BI259,7),Final_Intermediate[Burmese_Consonants],0)),LEFT(BI259,7),
IF(ISNUMBER(MATCH(LEFT(BI259,6),Final_Intermediate[Burmese_Consonants],0)),LEFT(BI259,6),
IF(ISNUMBER(MATCH(LEFT(BI259,5),Final_Intermediate[Burmese_Consonants],0)),LEFT(BI259,5),
IF(ISNUMBER(MATCH(LEFT(BI259,4),Final_Intermediate[Burmese_Consonants],0)),LEFT(BI259,4),
IF(ISNUMBER(MATCH(LEFT(BI259,3),Final_Intermediate[Burmese_Consonants],0)),LEFT(BI259,3),
IF(ISNUMBER(MATCH(LEFT(BI259,2),Final_Intermediate[Burmese_Consonants],0)),LEFT(BI259,2),
IF(ISNUMBER(MATCH(LEFT(BI259,1),Final_Intermediate[Burmese_Consonants],0)),LEFT(BI259,1),
"")))))))))))))))</f>
        <v>#VALUE!</v>
      </c>
      <c r="AL259" t="e">
        <f>IF(AND(OR(BJ259="။",BJ259="၊"),LEN(BJ259)=1),BJ259,
IF(ISNUMBER(MATCH(LEFT(BJ259,7),Final_modified_Intermediate[Burmese_Consonants],0)),LEFT(BJ259,7),
IF(ISNUMBER(MATCH(LEFT(BJ259,6),Final_modified_Intermediate[Burmese_Consonants],0)),LEFT(BJ259,6),
IF(ISNUMBER(MATCH(LEFT(BJ259,5),Final_modified_Intermediate[Burmese_Consonants],0)),LEFT(BJ259,5),
IF(ISNUMBER(MATCH(LEFT(BJ259,4),Final_modified_Intermediate[Burmese_Consonants],0)),LEFT(BJ259,4),
IF(ISNUMBER(MATCH(LEFT(BJ259,3),Final_modified_Intermediate[Burmese_Consonants],0)),LEFT(BJ259,3),
IF(ISNUMBER(MATCH(LEFT(BJ259,2),Final_modified_Intermediate[Burmese_Consonants],0)),LEFT(BJ259,2),
IF(ISNUMBER(MATCH(LEFT(BJ259,1),Final_modified_Intermediate[Burmese_Consonants],0)),LEFT(BJ259,1),
IF(ISNUMBER(MATCH(LEFT(BJ259,7),Final_Intermediate[Burmese_Consonants],0)),LEFT(BJ259,7),
IF(ISNUMBER(MATCH(LEFT(BJ259,6),Final_Intermediate[Burmese_Consonants],0)),LEFT(BJ259,6),
IF(ISNUMBER(MATCH(LEFT(BJ259,5),Final_Intermediate[Burmese_Consonants],0)),LEFT(BJ259,5),
IF(ISNUMBER(MATCH(LEFT(BJ259,4),Final_Intermediate[Burmese_Consonants],0)),LEFT(BJ259,4),
IF(ISNUMBER(MATCH(LEFT(BJ259,3),Final_Intermediate[Burmese_Consonants],0)),LEFT(BJ259,3),
IF(ISNUMBER(MATCH(LEFT(BJ259,2),Final_Intermediate[Burmese_Consonants],0)),LEFT(BJ259,2),
IF(ISNUMBER(MATCH(LEFT(BJ259,1),Final_Intermediate[Burmese_Consonants],0)),LEFT(BJ259,1),
"")))))))))))))))</f>
        <v>#VALUE!</v>
      </c>
      <c r="AN259" t="e">
        <f>Compiler_Burmese[[#This Row],[Sr. No.]]</f>
        <v>#REF!</v>
      </c>
      <c r="AO25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5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5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5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5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5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5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5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5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5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59" t="e">
        <f>[2]!Vocabulary_Burmese[[#This Row],[Sr. No.]]</f>
        <v>#REF!</v>
      </c>
      <c r="BA259" t="e">
        <f>IF(Raw_data_N2_Kanji[[#This Row],[Categorie]]&lt;&gt;"","",
IF(ISNUMBER(MATCH(V,Special_list[Burmese word],0)),"",
SUBSTITUTE(Raw_data_N2_Kanji[[#This Row],[Raw]]," ","")))</f>
        <v>#VALUE!</v>
      </c>
      <c r="BB259" t="e">
        <f>RIGHT(Segregate18[[#This Row],[UPGRADE]],LEN(Segregate18[[#This Row],[UPGRADE]])-LEN(Compiler_Burmese[[#This Row],[1]]))</f>
        <v>#VALUE!</v>
      </c>
      <c r="BC259" t="e">
        <f>RIGHT(Segregate18[[#This Row],[11]],LEN(Segregate18[[#This Row],[11]])-LEN(Compiler_Burmese[[#This Row],[2]]))</f>
        <v>#VALUE!</v>
      </c>
      <c r="BD259" t="e">
        <f>RIGHT(Segregate18[[#This Row],[21]],LEN(Segregate18[[#This Row],[21]])-LEN(Compiler_Burmese[[#This Row],[3]]))</f>
        <v>#VALUE!</v>
      </c>
      <c r="BE259" t="e">
        <f>RIGHT(Segregate18[[#This Row],[31]],LEN(Segregate18[[#This Row],[31]])-LEN(Compiler_Burmese[[#This Row],[4]]))</f>
        <v>#VALUE!</v>
      </c>
      <c r="BF259" t="e">
        <f>RIGHT(Segregate18[[#This Row],[41]],LEN(Segregate18[[#This Row],[41]])-LEN(Compiler_Burmese[[#This Row],[5]]))</f>
        <v>#VALUE!</v>
      </c>
      <c r="BG259" t="e">
        <f>RIGHT(Segregate18[[#This Row],[51]],LEN(Segregate18[[#This Row],[51]])-LEN(Compiler_Burmese[[#This Row],[6]]))</f>
        <v>#VALUE!</v>
      </c>
      <c r="BH259" t="e">
        <f>RIGHT(Segregate18[[#This Row],[61]],LEN(Segregate18[[#This Row],[61]])-LEN(Compiler_Burmese[[#This Row],[7]]))</f>
        <v>#VALUE!</v>
      </c>
      <c r="BI259" t="e">
        <f>RIGHT(Segregate18[[#This Row],[71]],LEN(Segregate18[[#This Row],[71]])-LEN(Compiler_Burmese[[#This Row],[8]]))</f>
        <v>#VALUE!</v>
      </c>
      <c r="BJ259" t="e">
        <f>RIGHT(Segregate18[[#This Row],[81]],LEN(Segregate18[[#This Row],[81]])-LEN(Compiler_Burmese[[#This Row],[9]]))</f>
        <v>#VALUE!</v>
      </c>
    </row>
    <row r="260" spans="25:62" ht="15" customHeight="1" x14ac:dyDescent="0.3">
      <c r="Y260" t="e">
        <f>Segregate18[[#This Row],[Sr. No.]]</f>
        <v>#REF!</v>
      </c>
      <c r="Z260" t="e">
        <f>IF(AND(OR(BA260="။",BA260="၊"),LEN(BA260)=1),BA260,
IF(ISNUMBER(MATCH(LEFT(BA260,7),Final_modified_Intermediate[Burmese_Consonants],0)),LEFT(BA260,7),
IF(ISNUMBER(MATCH(LEFT(BA260,6),Final_modified_Intermediate[Burmese_Consonants],0)),LEFT(BA260,6),
IF(ISNUMBER(MATCH(LEFT(BA260,5),Final_modified_Intermediate[Burmese_Consonants],0)),LEFT(BA260,5),
IF(ISNUMBER(MATCH(LEFT(BA260,4),Final_modified_Intermediate[Burmese_Consonants],0)),LEFT(BA260,4),
IF(ISNUMBER(MATCH(LEFT(BA260,3),Final_modified_Intermediate[Burmese_Consonants],0)),LEFT(BA260,3),
IF(ISNUMBER(MATCH(LEFT(BA260,2),Final_modified_Intermediate[Burmese_Consonants],0)),LEFT(BA260,2),
IF(ISNUMBER(MATCH(LEFT(BA260,1),Final_modified_Intermediate[Burmese_Consonants],0)),LEFT(BA260,1),
IF(ISNUMBER(MATCH(LEFT(BA260,7),Final_Intermediate[Burmese_Consonants],0)),LEFT(BA260,7),
IF(ISNUMBER(MATCH(LEFT(BA260,6),Final_Intermediate[Burmese_Consonants],0)),LEFT(BA260,6),
IF(ISNUMBER(MATCH(LEFT(BA260,5),Final_Intermediate[Burmese_Consonants],0)),LEFT(BA260,5),
IF(ISNUMBER(MATCH(LEFT(BA260,4),Final_Intermediate[Burmese_Consonants],0)),LEFT(BA260,4),
IF(ISNUMBER(MATCH(LEFT(BA260,3),Final_Intermediate[Burmese_Consonants],0)),LEFT(BA260,3),
IF(ISNUMBER(MATCH(LEFT(BA260,2),Final_Intermediate[Burmese_Consonants],0)),LEFT(BA260,2),
IF(ISNUMBER(MATCH(LEFT(BA260,1),Final_Intermediate[Burmese_Consonants],0)),LEFT(BA260,1),
"")))))))))))))))</f>
        <v>#VALUE!</v>
      </c>
      <c r="AA26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0" t="e">
        <f>IF(AND(OR(BB260="။",BB260="၊"),LEN(BB260)=1),BB260,
IF(ISNUMBER(MATCH(LEFT(BB260,7),Final_modified_Intermediate[Burmese_Consonants],0)),LEFT(BB260,7),
IF(ISNUMBER(MATCH(LEFT(BB260,6),Final_modified_Intermediate[Burmese_Consonants],0)),LEFT(BB260,6),
IF(ISNUMBER(MATCH(LEFT(BB260,5),Final_modified_Intermediate[Burmese_Consonants],0)),LEFT(BB260,5),
IF(ISNUMBER(MATCH(LEFT(BB260,4),Final_modified_Intermediate[Burmese_Consonants],0)),LEFT(BB260,4),
IF(ISNUMBER(MATCH(LEFT(BB260,3),Final_modified_Intermediate[Burmese_Consonants],0)),LEFT(BB260,3),
IF(ISNUMBER(MATCH(LEFT(BB260,2),Final_modified_Intermediate[Burmese_Consonants],0)),LEFT(BB260,2),
IF(ISNUMBER(MATCH(LEFT(BB260,1),Final_modified_Intermediate[Burmese_Consonants],0)),LEFT(BB260,1),
IF(ISNUMBER(MATCH(LEFT(BB260,7),Final_Intermediate[Burmese_Consonants],0)),LEFT(BB260,7),
IF(ISNUMBER(MATCH(LEFT(BB260,6),Final_Intermediate[Burmese_Consonants],0)),LEFT(BB260,6),
IF(ISNUMBER(MATCH(LEFT(BB260,5),Final_Intermediate[Burmese_Consonants],0)),LEFT(BB260,5),
IF(ISNUMBER(MATCH(LEFT(BB260,4),Final_Intermediate[Burmese_Consonants],0)),LEFT(BB260,4),
IF(ISNUMBER(MATCH(LEFT(BB260,3),Final_Intermediate[Burmese_Consonants],0)),LEFT(BB260,3),
IF(ISNUMBER(MATCH(LEFT(BB260,2),Final_Intermediate[Burmese_Consonants],0)),LEFT(BB260,2),
IF(ISNUMBER(MATCH(LEFT(BB260,1),Final_Intermediate[Burmese_Consonants],0)),LEFT(BB260,1),
"")))))))))))))))</f>
        <v>#VALUE!</v>
      </c>
      <c r="AC26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0" t="e">
        <f>IF(AND(OR(BC260="။",BC260="၊"),LEN(BC260)=1),BC260,
IF(ISNUMBER(MATCH(LEFT(BC260,7),Final_modified_Intermediate[Burmese_Consonants],0)),LEFT(BC260,7),
IF(ISNUMBER(MATCH(LEFT(BC260,6),Final_modified_Intermediate[Burmese_Consonants],0)),LEFT(BC260,6),
IF(ISNUMBER(MATCH(LEFT(BC260,5),Final_modified_Intermediate[Burmese_Consonants],0)),LEFT(BC260,5),
IF(ISNUMBER(MATCH(LEFT(BC260,4),Final_modified_Intermediate[Burmese_Consonants],0)),LEFT(BC260,4),
IF(ISNUMBER(MATCH(LEFT(BC260,3),Final_modified_Intermediate[Burmese_Consonants],0)),LEFT(BC260,3),
IF(ISNUMBER(MATCH(LEFT(BC260,2),Final_modified_Intermediate[Burmese_Consonants],0)),LEFT(BC260,2),
IF(ISNUMBER(MATCH(LEFT(BC260,1),Final_modified_Intermediate[Burmese_Consonants],0)),LEFT(BC260,1),
IF(ISNUMBER(MATCH(LEFT(BC260,7),Final_Intermediate[Burmese_Consonants],0)),LEFT(BC260,7),
IF(ISNUMBER(MATCH(LEFT(BC260,6),Final_Intermediate[Burmese_Consonants],0)),LEFT(BC260,6),
IF(ISNUMBER(MATCH(LEFT(BC260,5),Final_Intermediate[Burmese_Consonants],0)),LEFT(BC260,5),
IF(ISNUMBER(MATCH(LEFT(BC260,4),Final_Intermediate[Burmese_Consonants],0)),LEFT(BC260,4),
IF(ISNUMBER(MATCH(LEFT(BC260,3),Final_Intermediate[Burmese_Consonants],0)),LEFT(BC260,3),
IF(ISNUMBER(MATCH(LEFT(BC260,2),Final_Intermediate[Burmese_Consonants],0)),LEFT(BC260,2),
IF(ISNUMBER(MATCH(LEFT(BC260,1),Final_Intermediate[Burmese_Consonants],0)),LEFT(BC260,1),
"")))))))))))))))</f>
        <v>#VALUE!</v>
      </c>
      <c r="AE26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0" t="e">
        <f>IF(AND(OR(BD260="။",BD260="၊"),LEN(BD260)=1),BD260,
IF(ISNUMBER(MATCH(LEFT(BD260,7),Final_modified_Intermediate[Burmese_Consonants],0)),LEFT(BD260,7),
IF(ISNUMBER(MATCH(LEFT(BD260,6),Final_modified_Intermediate[Burmese_Consonants],0)),LEFT(BD260,6),
IF(ISNUMBER(MATCH(LEFT(BD260,5),Final_modified_Intermediate[Burmese_Consonants],0)),LEFT(BD260,5),
IF(ISNUMBER(MATCH(LEFT(BD260,4),Final_modified_Intermediate[Burmese_Consonants],0)),LEFT(BD260,4),
IF(ISNUMBER(MATCH(LEFT(BD260,3),Final_modified_Intermediate[Burmese_Consonants],0)),LEFT(BD260,3),
IF(ISNUMBER(MATCH(LEFT(BD260,2),Final_modified_Intermediate[Burmese_Consonants],0)),LEFT(BD260,2),
IF(ISNUMBER(MATCH(LEFT(BD260,1),Final_modified_Intermediate[Burmese_Consonants],0)),LEFT(BD260,1),
IF(ISNUMBER(MATCH(LEFT(BD260,7),Final_Intermediate[Burmese_Consonants],0)),LEFT(BD260,7),
IF(ISNUMBER(MATCH(LEFT(BD260,6),Final_Intermediate[Burmese_Consonants],0)),LEFT(BD260,6),
IF(ISNUMBER(MATCH(LEFT(BD260,5),Final_Intermediate[Burmese_Consonants],0)),LEFT(BD260,5),
IF(ISNUMBER(MATCH(LEFT(BD260,4),Final_Intermediate[Burmese_Consonants],0)),LEFT(BD260,4),
IF(ISNUMBER(MATCH(LEFT(BD260,3),Final_Intermediate[Burmese_Consonants],0)),LEFT(BD260,3),
IF(ISNUMBER(MATCH(LEFT(BD260,2),Final_Intermediate[Burmese_Consonants],0)),LEFT(BD260,2),
IF(ISNUMBER(MATCH(LEFT(BD260,1),Final_Intermediate[Burmese_Consonants],0)),LEFT(BD260,1),
"")))))))))))))))</f>
        <v>#VALUE!</v>
      </c>
      <c r="AG260" t="e">
        <f>IF(AND(OR(BE260="။",BE260="၊"),LEN(BE260)=1),BE260,
IF(ISNUMBER(MATCH(LEFT(BE260,7),Final_modified_Intermediate[Burmese_Consonants],0)),LEFT(BE260,7),
IF(ISNUMBER(MATCH(LEFT(BE260,6),Final_modified_Intermediate[Burmese_Consonants],0)),LEFT(BE260,6),
IF(ISNUMBER(MATCH(LEFT(BE260,5),Final_modified_Intermediate[Burmese_Consonants],0)),LEFT(BE260,5),
IF(ISNUMBER(MATCH(LEFT(BE260,4),Final_modified_Intermediate[Burmese_Consonants],0)),LEFT(BE260,4),
IF(ISNUMBER(MATCH(LEFT(BE260,3),Final_modified_Intermediate[Burmese_Consonants],0)),LEFT(BE260,3),
IF(ISNUMBER(MATCH(LEFT(BE260,2),Final_modified_Intermediate[Burmese_Consonants],0)),LEFT(BE260,2),
IF(ISNUMBER(MATCH(LEFT(BE260,1),Final_modified_Intermediate[Burmese_Consonants],0)),LEFT(BE260,1),
IF(ISNUMBER(MATCH(LEFT(BE260,7),Final_Intermediate[Burmese_Consonants],0)),LEFT(BE260,7),
IF(ISNUMBER(MATCH(LEFT(BE260,6),Final_Intermediate[Burmese_Consonants],0)),LEFT(BE260,6),
IF(ISNUMBER(MATCH(LEFT(BE260,5),Final_Intermediate[Burmese_Consonants],0)),LEFT(BE260,5),
IF(ISNUMBER(MATCH(LEFT(BE260,4),Final_Intermediate[Burmese_Consonants],0)),LEFT(BE260,4),
IF(ISNUMBER(MATCH(LEFT(BE260,3),Final_Intermediate[Burmese_Consonants],0)),LEFT(BE260,3),
IF(ISNUMBER(MATCH(LEFT(BE260,2),Final_Intermediate[Burmese_Consonants],0)),LEFT(BE260,2),
IF(ISNUMBER(MATCH(LEFT(BE260,1),Final_Intermediate[Burmese_Consonants],0)),LEFT(BE260,1),
"")))))))))))))))</f>
        <v>#VALUE!</v>
      </c>
      <c r="AH260" t="e">
        <f>IF(AND(OR(BF260="။",BF260="၊"),LEN(BF260)=1),BF260,
IF(ISNUMBER(MATCH(LEFT(BF260,7),Final_modified_Intermediate[Burmese_Consonants],0)),LEFT(BF260,7),
IF(ISNUMBER(MATCH(LEFT(BF260,6),Final_modified_Intermediate[Burmese_Consonants],0)),LEFT(BF260,6),
IF(ISNUMBER(MATCH(LEFT(BF260,5),Final_modified_Intermediate[Burmese_Consonants],0)),LEFT(BF260,5),
IF(ISNUMBER(MATCH(LEFT(BF260,4),Final_modified_Intermediate[Burmese_Consonants],0)),LEFT(BF260,4),
IF(ISNUMBER(MATCH(LEFT(BF260,3),Final_modified_Intermediate[Burmese_Consonants],0)),LEFT(BF260,3),
IF(ISNUMBER(MATCH(LEFT(BF260,2),Final_modified_Intermediate[Burmese_Consonants],0)),LEFT(BF260,2),
IF(ISNUMBER(MATCH(LEFT(BF260,1),Final_modified_Intermediate[Burmese_Consonants],0)),LEFT(BF260,1),
IF(ISNUMBER(MATCH(LEFT(BF260,7),Final_Intermediate[Burmese_Consonants],0)),LEFT(BF260,7),
IF(ISNUMBER(MATCH(LEFT(BF260,6),Final_Intermediate[Burmese_Consonants],0)),LEFT(BF260,6),
IF(ISNUMBER(MATCH(LEFT(BF260,5),Final_Intermediate[Burmese_Consonants],0)),LEFT(BF260,5),
IF(ISNUMBER(MATCH(LEFT(BF260,4),Final_Intermediate[Burmese_Consonants],0)),LEFT(BF260,4),
IF(ISNUMBER(MATCH(LEFT(BF260,3),Final_Intermediate[Burmese_Consonants],0)),LEFT(BF260,3),
IF(ISNUMBER(MATCH(LEFT(BF260,2),Final_Intermediate[Burmese_Consonants],0)),LEFT(BF260,2),
IF(ISNUMBER(MATCH(LEFT(BF260,1),Final_Intermediate[Burmese_Consonants],0)),LEFT(BF260,1),
"")))))))))))))))</f>
        <v>#VALUE!</v>
      </c>
      <c r="AI260" t="e">
        <f>IF(AND(OR(BG260="။",BG260="၊"),LEN(BG260)=1),BG260,
IF(ISNUMBER(MATCH(LEFT(BG260,7),Final_modified_Intermediate[Burmese_Consonants],0)),LEFT(BG260,7),
IF(ISNUMBER(MATCH(LEFT(BG260,6),Final_modified_Intermediate[Burmese_Consonants],0)),LEFT(BG260,6),
IF(ISNUMBER(MATCH(LEFT(BG260,5),Final_modified_Intermediate[Burmese_Consonants],0)),LEFT(BG260,5),
IF(ISNUMBER(MATCH(LEFT(BG260,4),Final_modified_Intermediate[Burmese_Consonants],0)),LEFT(BG260,4),
IF(ISNUMBER(MATCH(LEFT(BG260,3),Final_modified_Intermediate[Burmese_Consonants],0)),LEFT(BG260,3),
IF(ISNUMBER(MATCH(LEFT(BG260,2),Final_modified_Intermediate[Burmese_Consonants],0)),LEFT(BG260,2),
IF(ISNUMBER(MATCH(LEFT(BG260,1),Final_modified_Intermediate[Burmese_Consonants],0)),LEFT(BG260,1),
IF(ISNUMBER(MATCH(LEFT(BG260,7),Final_Intermediate[Burmese_Consonants],0)),LEFT(BG260,7),
IF(ISNUMBER(MATCH(LEFT(BG260,6),Final_Intermediate[Burmese_Consonants],0)),LEFT(BG260,6),
IF(ISNUMBER(MATCH(LEFT(BG260,5),Final_Intermediate[Burmese_Consonants],0)),LEFT(BG260,5),
IF(ISNUMBER(MATCH(LEFT(BG260,4),Final_Intermediate[Burmese_Consonants],0)),LEFT(BG260,4),
IF(ISNUMBER(MATCH(LEFT(BG260,3),Final_Intermediate[Burmese_Consonants],0)),LEFT(BG260,3),
IF(ISNUMBER(MATCH(LEFT(BG260,2),Final_Intermediate[Burmese_Consonants],0)),LEFT(BG260,2),
IF(ISNUMBER(MATCH(LEFT(BG260,1),Final_Intermediate[Burmese_Consonants],0)),LEFT(BG260,1),
"")))))))))))))))</f>
        <v>#VALUE!</v>
      </c>
      <c r="AJ260" t="e">
        <f>IF(AND(OR(BH260="။",BH260="၊"),LEN(BH260)=1),BH260,
IF(ISNUMBER(MATCH(LEFT(BH260,7),Final_modified_Intermediate[Burmese_Consonants],0)),LEFT(BH260,7),
IF(ISNUMBER(MATCH(LEFT(BH260,6),Final_modified_Intermediate[Burmese_Consonants],0)),LEFT(BH260,6),
IF(ISNUMBER(MATCH(LEFT(BH260,5),Final_modified_Intermediate[Burmese_Consonants],0)),LEFT(BH260,5),
IF(ISNUMBER(MATCH(LEFT(BH260,4),Final_modified_Intermediate[Burmese_Consonants],0)),LEFT(BH260,4),
IF(ISNUMBER(MATCH(LEFT(BH260,3),Final_modified_Intermediate[Burmese_Consonants],0)),LEFT(BH260,3),
IF(ISNUMBER(MATCH(LEFT(BH260,2),Final_modified_Intermediate[Burmese_Consonants],0)),LEFT(BH260,2),
IF(ISNUMBER(MATCH(LEFT(BH260,1),Final_modified_Intermediate[Burmese_Consonants],0)),LEFT(BH260,1),
IF(ISNUMBER(MATCH(LEFT(BH260,7),Final_Intermediate[Burmese_Consonants],0)),LEFT(BH260,7),
IF(ISNUMBER(MATCH(LEFT(BH260,6),Final_Intermediate[Burmese_Consonants],0)),LEFT(BH260,6),
IF(ISNUMBER(MATCH(LEFT(BH260,5),Final_Intermediate[Burmese_Consonants],0)),LEFT(BH260,5),
IF(ISNUMBER(MATCH(LEFT(BH260,4),Final_Intermediate[Burmese_Consonants],0)),LEFT(BH260,4),
IF(ISNUMBER(MATCH(LEFT(BH260,3),Final_Intermediate[Burmese_Consonants],0)),LEFT(BH260,3),
IF(ISNUMBER(MATCH(LEFT(BH260,2),Final_Intermediate[Burmese_Consonants],0)),LEFT(BH260,2),
IF(ISNUMBER(MATCH(LEFT(BH260,1),Final_Intermediate[Burmese_Consonants],0)),LEFT(BH260,1),
"")))))))))))))))</f>
        <v>#VALUE!</v>
      </c>
      <c r="AK260" t="e">
        <f>IF(AND(OR(BI260="။",BI260="၊"),LEN(BI260)=1),BI260,
IF(ISNUMBER(MATCH(LEFT(BI260,7),Final_modified_Intermediate[Burmese_Consonants],0)),LEFT(BI260,7),
IF(ISNUMBER(MATCH(LEFT(BI260,6),Final_modified_Intermediate[Burmese_Consonants],0)),LEFT(BI260,6),
IF(ISNUMBER(MATCH(LEFT(BI260,5),Final_modified_Intermediate[Burmese_Consonants],0)),LEFT(BI260,5),
IF(ISNUMBER(MATCH(LEFT(BI260,4),Final_modified_Intermediate[Burmese_Consonants],0)),LEFT(BI260,4),
IF(ISNUMBER(MATCH(LEFT(BI260,3),Final_modified_Intermediate[Burmese_Consonants],0)),LEFT(BI260,3),
IF(ISNUMBER(MATCH(LEFT(BI260,2),Final_modified_Intermediate[Burmese_Consonants],0)),LEFT(BI260,2),
IF(ISNUMBER(MATCH(LEFT(BI260,1),Final_modified_Intermediate[Burmese_Consonants],0)),LEFT(BI260,1),
IF(ISNUMBER(MATCH(LEFT(BI260,7),Final_Intermediate[Burmese_Consonants],0)),LEFT(BI260,7),
IF(ISNUMBER(MATCH(LEFT(BI260,6),Final_Intermediate[Burmese_Consonants],0)),LEFT(BI260,6),
IF(ISNUMBER(MATCH(LEFT(BI260,5),Final_Intermediate[Burmese_Consonants],0)),LEFT(BI260,5),
IF(ISNUMBER(MATCH(LEFT(BI260,4),Final_Intermediate[Burmese_Consonants],0)),LEFT(BI260,4),
IF(ISNUMBER(MATCH(LEFT(BI260,3),Final_Intermediate[Burmese_Consonants],0)),LEFT(BI260,3),
IF(ISNUMBER(MATCH(LEFT(BI260,2),Final_Intermediate[Burmese_Consonants],0)),LEFT(BI260,2),
IF(ISNUMBER(MATCH(LEFT(BI260,1),Final_Intermediate[Burmese_Consonants],0)),LEFT(BI260,1),
"")))))))))))))))</f>
        <v>#VALUE!</v>
      </c>
      <c r="AL260" t="e">
        <f>IF(AND(OR(BJ260="။",BJ260="၊"),LEN(BJ260)=1),BJ260,
IF(ISNUMBER(MATCH(LEFT(BJ260,7),Final_modified_Intermediate[Burmese_Consonants],0)),LEFT(BJ260,7),
IF(ISNUMBER(MATCH(LEFT(BJ260,6),Final_modified_Intermediate[Burmese_Consonants],0)),LEFT(BJ260,6),
IF(ISNUMBER(MATCH(LEFT(BJ260,5),Final_modified_Intermediate[Burmese_Consonants],0)),LEFT(BJ260,5),
IF(ISNUMBER(MATCH(LEFT(BJ260,4),Final_modified_Intermediate[Burmese_Consonants],0)),LEFT(BJ260,4),
IF(ISNUMBER(MATCH(LEFT(BJ260,3),Final_modified_Intermediate[Burmese_Consonants],0)),LEFT(BJ260,3),
IF(ISNUMBER(MATCH(LEFT(BJ260,2),Final_modified_Intermediate[Burmese_Consonants],0)),LEFT(BJ260,2),
IF(ISNUMBER(MATCH(LEFT(BJ260,1),Final_modified_Intermediate[Burmese_Consonants],0)),LEFT(BJ260,1),
IF(ISNUMBER(MATCH(LEFT(BJ260,7),Final_Intermediate[Burmese_Consonants],0)),LEFT(BJ260,7),
IF(ISNUMBER(MATCH(LEFT(BJ260,6),Final_Intermediate[Burmese_Consonants],0)),LEFT(BJ260,6),
IF(ISNUMBER(MATCH(LEFT(BJ260,5),Final_Intermediate[Burmese_Consonants],0)),LEFT(BJ260,5),
IF(ISNUMBER(MATCH(LEFT(BJ260,4),Final_Intermediate[Burmese_Consonants],0)),LEFT(BJ260,4),
IF(ISNUMBER(MATCH(LEFT(BJ260,3),Final_Intermediate[Burmese_Consonants],0)),LEFT(BJ260,3),
IF(ISNUMBER(MATCH(LEFT(BJ260,2),Final_Intermediate[Burmese_Consonants],0)),LEFT(BJ260,2),
IF(ISNUMBER(MATCH(LEFT(BJ260,1),Final_Intermediate[Burmese_Consonants],0)),LEFT(BJ260,1),
"")))))))))))))))</f>
        <v>#VALUE!</v>
      </c>
      <c r="AN260" t="e">
        <f>Compiler_Burmese[[#This Row],[Sr. No.]]</f>
        <v>#REF!</v>
      </c>
      <c r="AO26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0" t="e">
        <f>[2]!Vocabulary_Burmese[[#This Row],[Sr. No.]]</f>
        <v>#REF!</v>
      </c>
      <c r="BA260" t="e">
        <f>IF(Raw_data_N2_Kanji[[#This Row],[Categorie]]&lt;&gt;"","",
IF(ISNUMBER(MATCH(V,Special_list[Burmese word],0)),"",
SUBSTITUTE(Raw_data_N2_Kanji[[#This Row],[Raw]]," ","")))</f>
        <v>#VALUE!</v>
      </c>
      <c r="BB260" t="e">
        <f>RIGHT(Segregate18[[#This Row],[UPGRADE]],LEN(Segregate18[[#This Row],[UPGRADE]])-LEN(Compiler_Burmese[[#This Row],[1]]))</f>
        <v>#VALUE!</v>
      </c>
      <c r="BC260" t="e">
        <f>RIGHT(Segregate18[[#This Row],[11]],LEN(Segregate18[[#This Row],[11]])-LEN(Compiler_Burmese[[#This Row],[2]]))</f>
        <v>#VALUE!</v>
      </c>
      <c r="BD260" t="e">
        <f>RIGHT(Segregate18[[#This Row],[21]],LEN(Segregate18[[#This Row],[21]])-LEN(Compiler_Burmese[[#This Row],[3]]))</f>
        <v>#VALUE!</v>
      </c>
      <c r="BE260" t="e">
        <f>RIGHT(Segregate18[[#This Row],[31]],LEN(Segregate18[[#This Row],[31]])-LEN(Compiler_Burmese[[#This Row],[4]]))</f>
        <v>#VALUE!</v>
      </c>
      <c r="BF260" t="e">
        <f>RIGHT(Segregate18[[#This Row],[41]],LEN(Segregate18[[#This Row],[41]])-LEN(Compiler_Burmese[[#This Row],[5]]))</f>
        <v>#VALUE!</v>
      </c>
      <c r="BG260" t="e">
        <f>RIGHT(Segregate18[[#This Row],[51]],LEN(Segregate18[[#This Row],[51]])-LEN(Compiler_Burmese[[#This Row],[6]]))</f>
        <v>#VALUE!</v>
      </c>
      <c r="BH260" t="e">
        <f>RIGHT(Segregate18[[#This Row],[61]],LEN(Segregate18[[#This Row],[61]])-LEN(Compiler_Burmese[[#This Row],[7]]))</f>
        <v>#VALUE!</v>
      </c>
      <c r="BI260" t="e">
        <f>RIGHT(Segregate18[[#This Row],[71]],LEN(Segregate18[[#This Row],[71]])-LEN(Compiler_Burmese[[#This Row],[8]]))</f>
        <v>#VALUE!</v>
      </c>
      <c r="BJ260" t="e">
        <f>RIGHT(Segregate18[[#This Row],[81]],LEN(Segregate18[[#This Row],[81]])-LEN(Compiler_Burmese[[#This Row],[9]]))</f>
        <v>#VALUE!</v>
      </c>
    </row>
    <row r="261" spans="25:62" ht="15" customHeight="1" x14ac:dyDescent="0.3">
      <c r="Y261" t="e">
        <f>Segregate18[[#This Row],[Sr. No.]]</f>
        <v>#REF!</v>
      </c>
      <c r="Z261" t="e">
        <f>IF(AND(OR(BA261="။",BA261="၊"),LEN(BA261)=1),BA261,
IF(ISNUMBER(MATCH(LEFT(BA261,7),Final_modified_Intermediate[Burmese_Consonants],0)),LEFT(BA261,7),
IF(ISNUMBER(MATCH(LEFT(BA261,6),Final_modified_Intermediate[Burmese_Consonants],0)),LEFT(BA261,6),
IF(ISNUMBER(MATCH(LEFT(BA261,5),Final_modified_Intermediate[Burmese_Consonants],0)),LEFT(BA261,5),
IF(ISNUMBER(MATCH(LEFT(BA261,4),Final_modified_Intermediate[Burmese_Consonants],0)),LEFT(BA261,4),
IF(ISNUMBER(MATCH(LEFT(BA261,3),Final_modified_Intermediate[Burmese_Consonants],0)),LEFT(BA261,3),
IF(ISNUMBER(MATCH(LEFT(BA261,2),Final_modified_Intermediate[Burmese_Consonants],0)),LEFT(BA261,2),
IF(ISNUMBER(MATCH(LEFT(BA261,1),Final_modified_Intermediate[Burmese_Consonants],0)),LEFT(BA261,1),
IF(ISNUMBER(MATCH(LEFT(BA261,7),Final_Intermediate[Burmese_Consonants],0)),LEFT(BA261,7),
IF(ISNUMBER(MATCH(LEFT(BA261,6),Final_Intermediate[Burmese_Consonants],0)),LEFT(BA261,6),
IF(ISNUMBER(MATCH(LEFT(BA261,5),Final_Intermediate[Burmese_Consonants],0)),LEFT(BA261,5),
IF(ISNUMBER(MATCH(LEFT(BA261,4),Final_Intermediate[Burmese_Consonants],0)),LEFT(BA261,4),
IF(ISNUMBER(MATCH(LEFT(BA261,3),Final_Intermediate[Burmese_Consonants],0)),LEFT(BA261,3),
IF(ISNUMBER(MATCH(LEFT(BA261,2),Final_Intermediate[Burmese_Consonants],0)),LEFT(BA261,2),
IF(ISNUMBER(MATCH(LEFT(BA261,1),Final_Intermediate[Burmese_Consonants],0)),LEFT(BA261,1),
"")))))))))))))))</f>
        <v>#VALUE!</v>
      </c>
      <c r="AA26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1" t="e">
        <f>IF(AND(OR(BB261="။",BB261="၊"),LEN(BB261)=1),BB261,
IF(ISNUMBER(MATCH(LEFT(BB261,7),Final_modified_Intermediate[Burmese_Consonants],0)),LEFT(BB261,7),
IF(ISNUMBER(MATCH(LEFT(BB261,6),Final_modified_Intermediate[Burmese_Consonants],0)),LEFT(BB261,6),
IF(ISNUMBER(MATCH(LEFT(BB261,5),Final_modified_Intermediate[Burmese_Consonants],0)),LEFT(BB261,5),
IF(ISNUMBER(MATCH(LEFT(BB261,4),Final_modified_Intermediate[Burmese_Consonants],0)),LEFT(BB261,4),
IF(ISNUMBER(MATCH(LEFT(BB261,3),Final_modified_Intermediate[Burmese_Consonants],0)),LEFT(BB261,3),
IF(ISNUMBER(MATCH(LEFT(BB261,2),Final_modified_Intermediate[Burmese_Consonants],0)),LEFT(BB261,2),
IF(ISNUMBER(MATCH(LEFT(BB261,1),Final_modified_Intermediate[Burmese_Consonants],0)),LEFT(BB261,1),
IF(ISNUMBER(MATCH(LEFT(BB261,7),Final_Intermediate[Burmese_Consonants],0)),LEFT(BB261,7),
IF(ISNUMBER(MATCH(LEFT(BB261,6),Final_Intermediate[Burmese_Consonants],0)),LEFT(BB261,6),
IF(ISNUMBER(MATCH(LEFT(BB261,5),Final_Intermediate[Burmese_Consonants],0)),LEFT(BB261,5),
IF(ISNUMBER(MATCH(LEFT(BB261,4),Final_Intermediate[Burmese_Consonants],0)),LEFT(BB261,4),
IF(ISNUMBER(MATCH(LEFT(BB261,3),Final_Intermediate[Burmese_Consonants],0)),LEFT(BB261,3),
IF(ISNUMBER(MATCH(LEFT(BB261,2),Final_Intermediate[Burmese_Consonants],0)),LEFT(BB261,2),
IF(ISNUMBER(MATCH(LEFT(BB261,1),Final_Intermediate[Burmese_Consonants],0)),LEFT(BB261,1),
"")))))))))))))))</f>
        <v>#VALUE!</v>
      </c>
      <c r="AC26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1" t="e">
        <f>IF(AND(OR(BC261="။",BC261="၊"),LEN(BC261)=1),BC261,
IF(ISNUMBER(MATCH(LEFT(BC261,7),Final_modified_Intermediate[Burmese_Consonants],0)),LEFT(BC261,7),
IF(ISNUMBER(MATCH(LEFT(BC261,6),Final_modified_Intermediate[Burmese_Consonants],0)),LEFT(BC261,6),
IF(ISNUMBER(MATCH(LEFT(BC261,5),Final_modified_Intermediate[Burmese_Consonants],0)),LEFT(BC261,5),
IF(ISNUMBER(MATCH(LEFT(BC261,4),Final_modified_Intermediate[Burmese_Consonants],0)),LEFT(BC261,4),
IF(ISNUMBER(MATCH(LEFT(BC261,3),Final_modified_Intermediate[Burmese_Consonants],0)),LEFT(BC261,3),
IF(ISNUMBER(MATCH(LEFT(BC261,2),Final_modified_Intermediate[Burmese_Consonants],0)),LEFT(BC261,2),
IF(ISNUMBER(MATCH(LEFT(BC261,1),Final_modified_Intermediate[Burmese_Consonants],0)),LEFT(BC261,1),
IF(ISNUMBER(MATCH(LEFT(BC261,7),Final_Intermediate[Burmese_Consonants],0)),LEFT(BC261,7),
IF(ISNUMBER(MATCH(LEFT(BC261,6),Final_Intermediate[Burmese_Consonants],0)),LEFT(BC261,6),
IF(ISNUMBER(MATCH(LEFT(BC261,5),Final_Intermediate[Burmese_Consonants],0)),LEFT(BC261,5),
IF(ISNUMBER(MATCH(LEFT(BC261,4),Final_Intermediate[Burmese_Consonants],0)),LEFT(BC261,4),
IF(ISNUMBER(MATCH(LEFT(BC261,3),Final_Intermediate[Burmese_Consonants],0)),LEFT(BC261,3),
IF(ISNUMBER(MATCH(LEFT(BC261,2),Final_Intermediate[Burmese_Consonants],0)),LEFT(BC261,2),
IF(ISNUMBER(MATCH(LEFT(BC261,1),Final_Intermediate[Burmese_Consonants],0)),LEFT(BC261,1),
"")))))))))))))))</f>
        <v>#VALUE!</v>
      </c>
      <c r="AE26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1" t="e">
        <f>IF(AND(OR(BD261="။",BD261="၊"),LEN(BD261)=1),BD261,
IF(ISNUMBER(MATCH(LEFT(BD261,7),Final_modified_Intermediate[Burmese_Consonants],0)),LEFT(BD261,7),
IF(ISNUMBER(MATCH(LEFT(BD261,6),Final_modified_Intermediate[Burmese_Consonants],0)),LEFT(BD261,6),
IF(ISNUMBER(MATCH(LEFT(BD261,5),Final_modified_Intermediate[Burmese_Consonants],0)),LEFT(BD261,5),
IF(ISNUMBER(MATCH(LEFT(BD261,4),Final_modified_Intermediate[Burmese_Consonants],0)),LEFT(BD261,4),
IF(ISNUMBER(MATCH(LEFT(BD261,3),Final_modified_Intermediate[Burmese_Consonants],0)),LEFT(BD261,3),
IF(ISNUMBER(MATCH(LEFT(BD261,2),Final_modified_Intermediate[Burmese_Consonants],0)),LEFT(BD261,2),
IF(ISNUMBER(MATCH(LEFT(BD261,1),Final_modified_Intermediate[Burmese_Consonants],0)),LEFT(BD261,1),
IF(ISNUMBER(MATCH(LEFT(BD261,7),Final_Intermediate[Burmese_Consonants],0)),LEFT(BD261,7),
IF(ISNUMBER(MATCH(LEFT(BD261,6),Final_Intermediate[Burmese_Consonants],0)),LEFT(BD261,6),
IF(ISNUMBER(MATCH(LEFT(BD261,5),Final_Intermediate[Burmese_Consonants],0)),LEFT(BD261,5),
IF(ISNUMBER(MATCH(LEFT(BD261,4),Final_Intermediate[Burmese_Consonants],0)),LEFT(BD261,4),
IF(ISNUMBER(MATCH(LEFT(BD261,3),Final_Intermediate[Burmese_Consonants],0)),LEFT(BD261,3),
IF(ISNUMBER(MATCH(LEFT(BD261,2),Final_Intermediate[Burmese_Consonants],0)),LEFT(BD261,2),
IF(ISNUMBER(MATCH(LEFT(BD261,1),Final_Intermediate[Burmese_Consonants],0)),LEFT(BD261,1),
"")))))))))))))))</f>
        <v>#VALUE!</v>
      </c>
      <c r="AG261" t="e">
        <f>IF(AND(OR(BE261="။",BE261="၊"),LEN(BE261)=1),BE261,
IF(ISNUMBER(MATCH(LEFT(BE261,7),Final_modified_Intermediate[Burmese_Consonants],0)),LEFT(BE261,7),
IF(ISNUMBER(MATCH(LEFT(BE261,6),Final_modified_Intermediate[Burmese_Consonants],0)),LEFT(BE261,6),
IF(ISNUMBER(MATCH(LEFT(BE261,5),Final_modified_Intermediate[Burmese_Consonants],0)),LEFT(BE261,5),
IF(ISNUMBER(MATCH(LEFT(BE261,4),Final_modified_Intermediate[Burmese_Consonants],0)),LEFT(BE261,4),
IF(ISNUMBER(MATCH(LEFT(BE261,3),Final_modified_Intermediate[Burmese_Consonants],0)),LEFT(BE261,3),
IF(ISNUMBER(MATCH(LEFT(BE261,2),Final_modified_Intermediate[Burmese_Consonants],0)),LEFT(BE261,2),
IF(ISNUMBER(MATCH(LEFT(BE261,1),Final_modified_Intermediate[Burmese_Consonants],0)),LEFT(BE261,1),
IF(ISNUMBER(MATCH(LEFT(BE261,7),Final_Intermediate[Burmese_Consonants],0)),LEFT(BE261,7),
IF(ISNUMBER(MATCH(LEFT(BE261,6),Final_Intermediate[Burmese_Consonants],0)),LEFT(BE261,6),
IF(ISNUMBER(MATCH(LEFT(BE261,5),Final_Intermediate[Burmese_Consonants],0)),LEFT(BE261,5),
IF(ISNUMBER(MATCH(LEFT(BE261,4),Final_Intermediate[Burmese_Consonants],0)),LEFT(BE261,4),
IF(ISNUMBER(MATCH(LEFT(BE261,3),Final_Intermediate[Burmese_Consonants],0)),LEFT(BE261,3),
IF(ISNUMBER(MATCH(LEFT(BE261,2),Final_Intermediate[Burmese_Consonants],0)),LEFT(BE261,2),
IF(ISNUMBER(MATCH(LEFT(BE261,1),Final_Intermediate[Burmese_Consonants],0)),LEFT(BE261,1),
"")))))))))))))))</f>
        <v>#VALUE!</v>
      </c>
      <c r="AH261" t="e">
        <f>IF(AND(OR(BF261="။",BF261="၊"),LEN(BF261)=1),BF261,
IF(ISNUMBER(MATCH(LEFT(BF261,7),Final_modified_Intermediate[Burmese_Consonants],0)),LEFT(BF261,7),
IF(ISNUMBER(MATCH(LEFT(BF261,6),Final_modified_Intermediate[Burmese_Consonants],0)),LEFT(BF261,6),
IF(ISNUMBER(MATCH(LEFT(BF261,5),Final_modified_Intermediate[Burmese_Consonants],0)),LEFT(BF261,5),
IF(ISNUMBER(MATCH(LEFT(BF261,4),Final_modified_Intermediate[Burmese_Consonants],0)),LEFT(BF261,4),
IF(ISNUMBER(MATCH(LEFT(BF261,3),Final_modified_Intermediate[Burmese_Consonants],0)),LEFT(BF261,3),
IF(ISNUMBER(MATCH(LEFT(BF261,2),Final_modified_Intermediate[Burmese_Consonants],0)),LEFT(BF261,2),
IF(ISNUMBER(MATCH(LEFT(BF261,1),Final_modified_Intermediate[Burmese_Consonants],0)),LEFT(BF261,1),
IF(ISNUMBER(MATCH(LEFT(BF261,7),Final_Intermediate[Burmese_Consonants],0)),LEFT(BF261,7),
IF(ISNUMBER(MATCH(LEFT(BF261,6),Final_Intermediate[Burmese_Consonants],0)),LEFT(BF261,6),
IF(ISNUMBER(MATCH(LEFT(BF261,5),Final_Intermediate[Burmese_Consonants],0)),LEFT(BF261,5),
IF(ISNUMBER(MATCH(LEFT(BF261,4),Final_Intermediate[Burmese_Consonants],0)),LEFT(BF261,4),
IF(ISNUMBER(MATCH(LEFT(BF261,3),Final_Intermediate[Burmese_Consonants],0)),LEFT(BF261,3),
IF(ISNUMBER(MATCH(LEFT(BF261,2),Final_Intermediate[Burmese_Consonants],0)),LEFT(BF261,2),
IF(ISNUMBER(MATCH(LEFT(BF261,1),Final_Intermediate[Burmese_Consonants],0)),LEFT(BF261,1),
"")))))))))))))))</f>
        <v>#VALUE!</v>
      </c>
      <c r="AI261" t="e">
        <f>IF(AND(OR(BG261="။",BG261="၊"),LEN(BG261)=1),BG261,
IF(ISNUMBER(MATCH(LEFT(BG261,7),Final_modified_Intermediate[Burmese_Consonants],0)),LEFT(BG261,7),
IF(ISNUMBER(MATCH(LEFT(BG261,6),Final_modified_Intermediate[Burmese_Consonants],0)),LEFT(BG261,6),
IF(ISNUMBER(MATCH(LEFT(BG261,5),Final_modified_Intermediate[Burmese_Consonants],0)),LEFT(BG261,5),
IF(ISNUMBER(MATCH(LEFT(BG261,4),Final_modified_Intermediate[Burmese_Consonants],0)),LEFT(BG261,4),
IF(ISNUMBER(MATCH(LEFT(BG261,3),Final_modified_Intermediate[Burmese_Consonants],0)),LEFT(BG261,3),
IF(ISNUMBER(MATCH(LEFT(BG261,2),Final_modified_Intermediate[Burmese_Consonants],0)),LEFT(BG261,2),
IF(ISNUMBER(MATCH(LEFT(BG261,1),Final_modified_Intermediate[Burmese_Consonants],0)),LEFT(BG261,1),
IF(ISNUMBER(MATCH(LEFT(BG261,7),Final_Intermediate[Burmese_Consonants],0)),LEFT(BG261,7),
IF(ISNUMBER(MATCH(LEFT(BG261,6),Final_Intermediate[Burmese_Consonants],0)),LEFT(BG261,6),
IF(ISNUMBER(MATCH(LEFT(BG261,5),Final_Intermediate[Burmese_Consonants],0)),LEFT(BG261,5),
IF(ISNUMBER(MATCH(LEFT(BG261,4),Final_Intermediate[Burmese_Consonants],0)),LEFT(BG261,4),
IF(ISNUMBER(MATCH(LEFT(BG261,3),Final_Intermediate[Burmese_Consonants],0)),LEFT(BG261,3),
IF(ISNUMBER(MATCH(LEFT(BG261,2),Final_Intermediate[Burmese_Consonants],0)),LEFT(BG261,2),
IF(ISNUMBER(MATCH(LEFT(BG261,1),Final_Intermediate[Burmese_Consonants],0)),LEFT(BG261,1),
"")))))))))))))))</f>
        <v>#VALUE!</v>
      </c>
      <c r="AJ261" t="e">
        <f>IF(AND(OR(BH261="။",BH261="၊"),LEN(BH261)=1),BH261,
IF(ISNUMBER(MATCH(LEFT(BH261,7),Final_modified_Intermediate[Burmese_Consonants],0)),LEFT(BH261,7),
IF(ISNUMBER(MATCH(LEFT(BH261,6),Final_modified_Intermediate[Burmese_Consonants],0)),LEFT(BH261,6),
IF(ISNUMBER(MATCH(LEFT(BH261,5),Final_modified_Intermediate[Burmese_Consonants],0)),LEFT(BH261,5),
IF(ISNUMBER(MATCH(LEFT(BH261,4),Final_modified_Intermediate[Burmese_Consonants],0)),LEFT(BH261,4),
IF(ISNUMBER(MATCH(LEFT(BH261,3),Final_modified_Intermediate[Burmese_Consonants],0)),LEFT(BH261,3),
IF(ISNUMBER(MATCH(LEFT(BH261,2),Final_modified_Intermediate[Burmese_Consonants],0)),LEFT(BH261,2),
IF(ISNUMBER(MATCH(LEFT(BH261,1),Final_modified_Intermediate[Burmese_Consonants],0)),LEFT(BH261,1),
IF(ISNUMBER(MATCH(LEFT(BH261,7),Final_Intermediate[Burmese_Consonants],0)),LEFT(BH261,7),
IF(ISNUMBER(MATCH(LEFT(BH261,6),Final_Intermediate[Burmese_Consonants],0)),LEFT(BH261,6),
IF(ISNUMBER(MATCH(LEFT(BH261,5),Final_Intermediate[Burmese_Consonants],0)),LEFT(BH261,5),
IF(ISNUMBER(MATCH(LEFT(BH261,4),Final_Intermediate[Burmese_Consonants],0)),LEFT(BH261,4),
IF(ISNUMBER(MATCH(LEFT(BH261,3),Final_Intermediate[Burmese_Consonants],0)),LEFT(BH261,3),
IF(ISNUMBER(MATCH(LEFT(BH261,2),Final_Intermediate[Burmese_Consonants],0)),LEFT(BH261,2),
IF(ISNUMBER(MATCH(LEFT(BH261,1),Final_Intermediate[Burmese_Consonants],0)),LEFT(BH261,1),
"")))))))))))))))</f>
        <v>#VALUE!</v>
      </c>
      <c r="AK261" t="e">
        <f>IF(AND(OR(BI261="။",BI261="၊"),LEN(BI261)=1),BI261,
IF(ISNUMBER(MATCH(LEFT(BI261,7),Final_modified_Intermediate[Burmese_Consonants],0)),LEFT(BI261,7),
IF(ISNUMBER(MATCH(LEFT(BI261,6),Final_modified_Intermediate[Burmese_Consonants],0)),LEFT(BI261,6),
IF(ISNUMBER(MATCH(LEFT(BI261,5),Final_modified_Intermediate[Burmese_Consonants],0)),LEFT(BI261,5),
IF(ISNUMBER(MATCH(LEFT(BI261,4),Final_modified_Intermediate[Burmese_Consonants],0)),LEFT(BI261,4),
IF(ISNUMBER(MATCH(LEFT(BI261,3),Final_modified_Intermediate[Burmese_Consonants],0)),LEFT(BI261,3),
IF(ISNUMBER(MATCH(LEFT(BI261,2),Final_modified_Intermediate[Burmese_Consonants],0)),LEFT(BI261,2),
IF(ISNUMBER(MATCH(LEFT(BI261,1),Final_modified_Intermediate[Burmese_Consonants],0)),LEFT(BI261,1),
IF(ISNUMBER(MATCH(LEFT(BI261,7),Final_Intermediate[Burmese_Consonants],0)),LEFT(BI261,7),
IF(ISNUMBER(MATCH(LEFT(BI261,6),Final_Intermediate[Burmese_Consonants],0)),LEFT(BI261,6),
IF(ISNUMBER(MATCH(LEFT(BI261,5),Final_Intermediate[Burmese_Consonants],0)),LEFT(BI261,5),
IF(ISNUMBER(MATCH(LEFT(BI261,4),Final_Intermediate[Burmese_Consonants],0)),LEFT(BI261,4),
IF(ISNUMBER(MATCH(LEFT(BI261,3),Final_Intermediate[Burmese_Consonants],0)),LEFT(BI261,3),
IF(ISNUMBER(MATCH(LEFT(BI261,2),Final_Intermediate[Burmese_Consonants],0)),LEFT(BI261,2),
IF(ISNUMBER(MATCH(LEFT(BI261,1),Final_Intermediate[Burmese_Consonants],0)),LEFT(BI261,1),
"")))))))))))))))</f>
        <v>#VALUE!</v>
      </c>
      <c r="AL261" t="e">
        <f>IF(AND(OR(BJ261="။",BJ261="၊"),LEN(BJ261)=1),BJ261,
IF(ISNUMBER(MATCH(LEFT(BJ261,7),Final_modified_Intermediate[Burmese_Consonants],0)),LEFT(BJ261,7),
IF(ISNUMBER(MATCH(LEFT(BJ261,6),Final_modified_Intermediate[Burmese_Consonants],0)),LEFT(BJ261,6),
IF(ISNUMBER(MATCH(LEFT(BJ261,5),Final_modified_Intermediate[Burmese_Consonants],0)),LEFT(BJ261,5),
IF(ISNUMBER(MATCH(LEFT(BJ261,4),Final_modified_Intermediate[Burmese_Consonants],0)),LEFT(BJ261,4),
IF(ISNUMBER(MATCH(LEFT(BJ261,3),Final_modified_Intermediate[Burmese_Consonants],0)),LEFT(BJ261,3),
IF(ISNUMBER(MATCH(LEFT(BJ261,2),Final_modified_Intermediate[Burmese_Consonants],0)),LEFT(BJ261,2),
IF(ISNUMBER(MATCH(LEFT(BJ261,1),Final_modified_Intermediate[Burmese_Consonants],0)),LEFT(BJ261,1),
IF(ISNUMBER(MATCH(LEFT(BJ261,7),Final_Intermediate[Burmese_Consonants],0)),LEFT(BJ261,7),
IF(ISNUMBER(MATCH(LEFT(BJ261,6),Final_Intermediate[Burmese_Consonants],0)),LEFT(BJ261,6),
IF(ISNUMBER(MATCH(LEFT(BJ261,5),Final_Intermediate[Burmese_Consonants],0)),LEFT(BJ261,5),
IF(ISNUMBER(MATCH(LEFT(BJ261,4),Final_Intermediate[Burmese_Consonants],0)),LEFT(BJ261,4),
IF(ISNUMBER(MATCH(LEFT(BJ261,3),Final_Intermediate[Burmese_Consonants],0)),LEFT(BJ261,3),
IF(ISNUMBER(MATCH(LEFT(BJ261,2),Final_Intermediate[Burmese_Consonants],0)),LEFT(BJ261,2),
IF(ISNUMBER(MATCH(LEFT(BJ261,1),Final_Intermediate[Burmese_Consonants],0)),LEFT(BJ261,1),
"")))))))))))))))</f>
        <v>#VALUE!</v>
      </c>
      <c r="AN261" t="e">
        <f>Compiler_Burmese[[#This Row],[Sr. No.]]</f>
        <v>#REF!</v>
      </c>
      <c r="AO26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1" t="e">
        <f>[2]!Vocabulary_Burmese[[#This Row],[Sr. No.]]</f>
        <v>#REF!</v>
      </c>
      <c r="BA261" t="e">
        <f>IF(Raw_data_N2_Kanji[[#This Row],[Categorie]]&lt;&gt;"","",
IF(ISNUMBER(MATCH(V,Special_list[Burmese word],0)),"",
SUBSTITUTE(Raw_data_N2_Kanji[[#This Row],[Raw]]," ","")))</f>
        <v>#VALUE!</v>
      </c>
      <c r="BB261" t="e">
        <f>RIGHT(Segregate18[[#This Row],[UPGRADE]],LEN(Segregate18[[#This Row],[UPGRADE]])-LEN(Compiler_Burmese[[#This Row],[1]]))</f>
        <v>#VALUE!</v>
      </c>
      <c r="BC261" t="e">
        <f>RIGHT(Segregate18[[#This Row],[11]],LEN(Segregate18[[#This Row],[11]])-LEN(Compiler_Burmese[[#This Row],[2]]))</f>
        <v>#VALUE!</v>
      </c>
      <c r="BD261" t="e">
        <f>RIGHT(Segregate18[[#This Row],[21]],LEN(Segregate18[[#This Row],[21]])-LEN(Compiler_Burmese[[#This Row],[3]]))</f>
        <v>#VALUE!</v>
      </c>
      <c r="BE261" t="e">
        <f>RIGHT(Segregate18[[#This Row],[31]],LEN(Segregate18[[#This Row],[31]])-LEN(Compiler_Burmese[[#This Row],[4]]))</f>
        <v>#VALUE!</v>
      </c>
      <c r="BF261" t="e">
        <f>RIGHT(Segregate18[[#This Row],[41]],LEN(Segregate18[[#This Row],[41]])-LEN(Compiler_Burmese[[#This Row],[5]]))</f>
        <v>#VALUE!</v>
      </c>
      <c r="BG261" t="e">
        <f>RIGHT(Segregate18[[#This Row],[51]],LEN(Segregate18[[#This Row],[51]])-LEN(Compiler_Burmese[[#This Row],[6]]))</f>
        <v>#VALUE!</v>
      </c>
      <c r="BH261" t="e">
        <f>RIGHT(Segregate18[[#This Row],[61]],LEN(Segregate18[[#This Row],[61]])-LEN(Compiler_Burmese[[#This Row],[7]]))</f>
        <v>#VALUE!</v>
      </c>
      <c r="BI261" t="e">
        <f>RIGHT(Segregate18[[#This Row],[71]],LEN(Segregate18[[#This Row],[71]])-LEN(Compiler_Burmese[[#This Row],[8]]))</f>
        <v>#VALUE!</v>
      </c>
      <c r="BJ261" t="e">
        <f>RIGHT(Segregate18[[#This Row],[81]],LEN(Segregate18[[#This Row],[81]])-LEN(Compiler_Burmese[[#This Row],[9]]))</f>
        <v>#VALUE!</v>
      </c>
    </row>
    <row r="262" spans="25:62" ht="15" customHeight="1" x14ac:dyDescent="0.3">
      <c r="Y262" t="e">
        <f>Segregate18[[#This Row],[Sr. No.]]</f>
        <v>#REF!</v>
      </c>
      <c r="Z262" t="e">
        <f>IF(AND(OR(BA262="။",BA262="၊"),LEN(BA262)=1),BA262,
IF(ISNUMBER(MATCH(LEFT(BA262,7),Final_modified_Intermediate[Burmese_Consonants],0)),LEFT(BA262,7),
IF(ISNUMBER(MATCH(LEFT(BA262,6),Final_modified_Intermediate[Burmese_Consonants],0)),LEFT(BA262,6),
IF(ISNUMBER(MATCH(LEFT(BA262,5),Final_modified_Intermediate[Burmese_Consonants],0)),LEFT(BA262,5),
IF(ISNUMBER(MATCH(LEFT(BA262,4),Final_modified_Intermediate[Burmese_Consonants],0)),LEFT(BA262,4),
IF(ISNUMBER(MATCH(LEFT(BA262,3),Final_modified_Intermediate[Burmese_Consonants],0)),LEFT(BA262,3),
IF(ISNUMBER(MATCH(LEFT(BA262,2),Final_modified_Intermediate[Burmese_Consonants],0)),LEFT(BA262,2),
IF(ISNUMBER(MATCH(LEFT(BA262,1),Final_modified_Intermediate[Burmese_Consonants],0)),LEFT(BA262,1),
IF(ISNUMBER(MATCH(LEFT(BA262,7),Final_Intermediate[Burmese_Consonants],0)),LEFT(BA262,7),
IF(ISNUMBER(MATCH(LEFT(BA262,6),Final_Intermediate[Burmese_Consonants],0)),LEFT(BA262,6),
IF(ISNUMBER(MATCH(LEFT(BA262,5),Final_Intermediate[Burmese_Consonants],0)),LEFT(BA262,5),
IF(ISNUMBER(MATCH(LEFT(BA262,4),Final_Intermediate[Burmese_Consonants],0)),LEFT(BA262,4),
IF(ISNUMBER(MATCH(LEFT(BA262,3),Final_Intermediate[Burmese_Consonants],0)),LEFT(BA262,3),
IF(ISNUMBER(MATCH(LEFT(BA262,2),Final_Intermediate[Burmese_Consonants],0)),LEFT(BA262,2),
IF(ISNUMBER(MATCH(LEFT(BA262,1),Final_Intermediate[Burmese_Consonants],0)),LEFT(BA262,1),
"")))))))))))))))</f>
        <v>#VALUE!</v>
      </c>
      <c r="AA26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2" t="e">
        <f>IF(AND(OR(BB262="။",BB262="၊"),LEN(BB262)=1),BB262,
IF(ISNUMBER(MATCH(LEFT(BB262,7),Final_modified_Intermediate[Burmese_Consonants],0)),LEFT(BB262,7),
IF(ISNUMBER(MATCH(LEFT(BB262,6),Final_modified_Intermediate[Burmese_Consonants],0)),LEFT(BB262,6),
IF(ISNUMBER(MATCH(LEFT(BB262,5),Final_modified_Intermediate[Burmese_Consonants],0)),LEFT(BB262,5),
IF(ISNUMBER(MATCH(LEFT(BB262,4),Final_modified_Intermediate[Burmese_Consonants],0)),LEFT(BB262,4),
IF(ISNUMBER(MATCH(LEFT(BB262,3),Final_modified_Intermediate[Burmese_Consonants],0)),LEFT(BB262,3),
IF(ISNUMBER(MATCH(LEFT(BB262,2),Final_modified_Intermediate[Burmese_Consonants],0)),LEFT(BB262,2),
IF(ISNUMBER(MATCH(LEFT(BB262,1),Final_modified_Intermediate[Burmese_Consonants],0)),LEFT(BB262,1),
IF(ISNUMBER(MATCH(LEFT(BB262,7),Final_Intermediate[Burmese_Consonants],0)),LEFT(BB262,7),
IF(ISNUMBER(MATCH(LEFT(BB262,6),Final_Intermediate[Burmese_Consonants],0)),LEFT(BB262,6),
IF(ISNUMBER(MATCH(LEFT(BB262,5),Final_Intermediate[Burmese_Consonants],0)),LEFT(BB262,5),
IF(ISNUMBER(MATCH(LEFT(BB262,4),Final_Intermediate[Burmese_Consonants],0)),LEFT(BB262,4),
IF(ISNUMBER(MATCH(LEFT(BB262,3),Final_Intermediate[Burmese_Consonants],0)),LEFT(BB262,3),
IF(ISNUMBER(MATCH(LEFT(BB262,2),Final_Intermediate[Burmese_Consonants],0)),LEFT(BB262,2),
IF(ISNUMBER(MATCH(LEFT(BB262,1),Final_Intermediate[Burmese_Consonants],0)),LEFT(BB262,1),
"")))))))))))))))</f>
        <v>#VALUE!</v>
      </c>
      <c r="AC26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2" t="e">
        <f>IF(AND(OR(BC262="။",BC262="၊"),LEN(BC262)=1),BC262,
IF(ISNUMBER(MATCH(LEFT(BC262,7),Final_modified_Intermediate[Burmese_Consonants],0)),LEFT(BC262,7),
IF(ISNUMBER(MATCH(LEFT(BC262,6),Final_modified_Intermediate[Burmese_Consonants],0)),LEFT(BC262,6),
IF(ISNUMBER(MATCH(LEFT(BC262,5),Final_modified_Intermediate[Burmese_Consonants],0)),LEFT(BC262,5),
IF(ISNUMBER(MATCH(LEFT(BC262,4),Final_modified_Intermediate[Burmese_Consonants],0)),LEFT(BC262,4),
IF(ISNUMBER(MATCH(LEFT(BC262,3),Final_modified_Intermediate[Burmese_Consonants],0)),LEFT(BC262,3),
IF(ISNUMBER(MATCH(LEFT(BC262,2),Final_modified_Intermediate[Burmese_Consonants],0)),LEFT(BC262,2),
IF(ISNUMBER(MATCH(LEFT(BC262,1),Final_modified_Intermediate[Burmese_Consonants],0)),LEFT(BC262,1),
IF(ISNUMBER(MATCH(LEFT(BC262,7),Final_Intermediate[Burmese_Consonants],0)),LEFT(BC262,7),
IF(ISNUMBER(MATCH(LEFT(BC262,6),Final_Intermediate[Burmese_Consonants],0)),LEFT(BC262,6),
IF(ISNUMBER(MATCH(LEFT(BC262,5),Final_Intermediate[Burmese_Consonants],0)),LEFT(BC262,5),
IF(ISNUMBER(MATCH(LEFT(BC262,4),Final_Intermediate[Burmese_Consonants],0)),LEFT(BC262,4),
IF(ISNUMBER(MATCH(LEFT(BC262,3),Final_Intermediate[Burmese_Consonants],0)),LEFT(BC262,3),
IF(ISNUMBER(MATCH(LEFT(BC262,2),Final_Intermediate[Burmese_Consonants],0)),LEFT(BC262,2),
IF(ISNUMBER(MATCH(LEFT(BC262,1),Final_Intermediate[Burmese_Consonants],0)),LEFT(BC262,1),
"")))))))))))))))</f>
        <v>#VALUE!</v>
      </c>
      <c r="AE26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2" t="e">
        <f>IF(AND(OR(BD262="။",BD262="၊"),LEN(BD262)=1),BD262,
IF(ISNUMBER(MATCH(LEFT(BD262,7),Final_modified_Intermediate[Burmese_Consonants],0)),LEFT(BD262,7),
IF(ISNUMBER(MATCH(LEFT(BD262,6),Final_modified_Intermediate[Burmese_Consonants],0)),LEFT(BD262,6),
IF(ISNUMBER(MATCH(LEFT(BD262,5),Final_modified_Intermediate[Burmese_Consonants],0)),LEFT(BD262,5),
IF(ISNUMBER(MATCH(LEFT(BD262,4),Final_modified_Intermediate[Burmese_Consonants],0)),LEFT(BD262,4),
IF(ISNUMBER(MATCH(LEFT(BD262,3),Final_modified_Intermediate[Burmese_Consonants],0)),LEFT(BD262,3),
IF(ISNUMBER(MATCH(LEFT(BD262,2),Final_modified_Intermediate[Burmese_Consonants],0)),LEFT(BD262,2),
IF(ISNUMBER(MATCH(LEFT(BD262,1),Final_modified_Intermediate[Burmese_Consonants],0)),LEFT(BD262,1),
IF(ISNUMBER(MATCH(LEFT(BD262,7),Final_Intermediate[Burmese_Consonants],0)),LEFT(BD262,7),
IF(ISNUMBER(MATCH(LEFT(BD262,6),Final_Intermediate[Burmese_Consonants],0)),LEFT(BD262,6),
IF(ISNUMBER(MATCH(LEFT(BD262,5),Final_Intermediate[Burmese_Consonants],0)),LEFT(BD262,5),
IF(ISNUMBER(MATCH(LEFT(BD262,4),Final_Intermediate[Burmese_Consonants],0)),LEFT(BD262,4),
IF(ISNUMBER(MATCH(LEFT(BD262,3),Final_Intermediate[Burmese_Consonants],0)),LEFT(BD262,3),
IF(ISNUMBER(MATCH(LEFT(BD262,2),Final_Intermediate[Burmese_Consonants],0)),LEFT(BD262,2),
IF(ISNUMBER(MATCH(LEFT(BD262,1),Final_Intermediate[Burmese_Consonants],0)),LEFT(BD262,1),
"")))))))))))))))</f>
        <v>#VALUE!</v>
      </c>
      <c r="AG262" t="e">
        <f>IF(AND(OR(BE262="။",BE262="၊"),LEN(BE262)=1),BE262,
IF(ISNUMBER(MATCH(LEFT(BE262,7),Final_modified_Intermediate[Burmese_Consonants],0)),LEFT(BE262,7),
IF(ISNUMBER(MATCH(LEFT(BE262,6),Final_modified_Intermediate[Burmese_Consonants],0)),LEFT(BE262,6),
IF(ISNUMBER(MATCH(LEFT(BE262,5),Final_modified_Intermediate[Burmese_Consonants],0)),LEFT(BE262,5),
IF(ISNUMBER(MATCH(LEFT(BE262,4),Final_modified_Intermediate[Burmese_Consonants],0)),LEFT(BE262,4),
IF(ISNUMBER(MATCH(LEFT(BE262,3),Final_modified_Intermediate[Burmese_Consonants],0)),LEFT(BE262,3),
IF(ISNUMBER(MATCH(LEFT(BE262,2),Final_modified_Intermediate[Burmese_Consonants],0)),LEFT(BE262,2),
IF(ISNUMBER(MATCH(LEFT(BE262,1),Final_modified_Intermediate[Burmese_Consonants],0)),LEFT(BE262,1),
IF(ISNUMBER(MATCH(LEFT(BE262,7),Final_Intermediate[Burmese_Consonants],0)),LEFT(BE262,7),
IF(ISNUMBER(MATCH(LEFT(BE262,6),Final_Intermediate[Burmese_Consonants],0)),LEFT(BE262,6),
IF(ISNUMBER(MATCH(LEFT(BE262,5),Final_Intermediate[Burmese_Consonants],0)),LEFT(BE262,5),
IF(ISNUMBER(MATCH(LEFT(BE262,4),Final_Intermediate[Burmese_Consonants],0)),LEFT(BE262,4),
IF(ISNUMBER(MATCH(LEFT(BE262,3),Final_Intermediate[Burmese_Consonants],0)),LEFT(BE262,3),
IF(ISNUMBER(MATCH(LEFT(BE262,2),Final_Intermediate[Burmese_Consonants],0)),LEFT(BE262,2),
IF(ISNUMBER(MATCH(LEFT(BE262,1),Final_Intermediate[Burmese_Consonants],0)),LEFT(BE262,1),
"")))))))))))))))</f>
        <v>#VALUE!</v>
      </c>
      <c r="AH262" t="e">
        <f>IF(AND(OR(BF262="။",BF262="၊"),LEN(BF262)=1),BF262,
IF(ISNUMBER(MATCH(LEFT(BF262,7),Final_modified_Intermediate[Burmese_Consonants],0)),LEFT(BF262,7),
IF(ISNUMBER(MATCH(LEFT(BF262,6),Final_modified_Intermediate[Burmese_Consonants],0)),LEFT(BF262,6),
IF(ISNUMBER(MATCH(LEFT(BF262,5),Final_modified_Intermediate[Burmese_Consonants],0)),LEFT(BF262,5),
IF(ISNUMBER(MATCH(LEFT(BF262,4),Final_modified_Intermediate[Burmese_Consonants],0)),LEFT(BF262,4),
IF(ISNUMBER(MATCH(LEFT(BF262,3),Final_modified_Intermediate[Burmese_Consonants],0)),LEFT(BF262,3),
IF(ISNUMBER(MATCH(LEFT(BF262,2),Final_modified_Intermediate[Burmese_Consonants],0)),LEFT(BF262,2),
IF(ISNUMBER(MATCH(LEFT(BF262,1),Final_modified_Intermediate[Burmese_Consonants],0)),LEFT(BF262,1),
IF(ISNUMBER(MATCH(LEFT(BF262,7),Final_Intermediate[Burmese_Consonants],0)),LEFT(BF262,7),
IF(ISNUMBER(MATCH(LEFT(BF262,6),Final_Intermediate[Burmese_Consonants],0)),LEFT(BF262,6),
IF(ISNUMBER(MATCH(LEFT(BF262,5),Final_Intermediate[Burmese_Consonants],0)),LEFT(BF262,5),
IF(ISNUMBER(MATCH(LEFT(BF262,4),Final_Intermediate[Burmese_Consonants],0)),LEFT(BF262,4),
IF(ISNUMBER(MATCH(LEFT(BF262,3),Final_Intermediate[Burmese_Consonants],0)),LEFT(BF262,3),
IF(ISNUMBER(MATCH(LEFT(BF262,2),Final_Intermediate[Burmese_Consonants],0)),LEFT(BF262,2),
IF(ISNUMBER(MATCH(LEFT(BF262,1),Final_Intermediate[Burmese_Consonants],0)),LEFT(BF262,1),
"")))))))))))))))</f>
        <v>#VALUE!</v>
      </c>
      <c r="AI262" t="e">
        <f>IF(AND(OR(BG262="။",BG262="၊"),LEN(BG262)=1),BG262,
IF(ISNUMBER(MATCH(LEFT(BG262,7),Final_modified_Intermediate[Burmese_Consonants],0)),LEFT(BG262,7),
IF(ISNUMBER(MATCH(LEFT(BG262,6),Final_modified_Intermediate[Burmese_Consonants],0)),LEFT(BG262,6),
IF(ISNUMBER(MATCH(LEFT(BG262,5),Final_modified_Intermediate[Burmese_Consonants],0)),LEFT(BG262,5),
IF(ISNUMBER(MATCH(LEFT(BG262,4),Final_modified_Intermediate[Burmese_Consonants],0)),LEFT(BG262,4),
IF(ISNUMBER(MATCH(LEFT(BG262,3),Final_modified_Intermediate[Burmese_Consonants],0)),LEFT(BG262,3),
IF(ISNUMBER(MATCH(LEFT(BG262,2),Final_modified_Intermediate[Burmese_Consonants],0)),LEFT(BG262,2),
IF(ISNUMBER(MATCH(LEFT(BG262,1),Final_modified_Intermediate[Burmese_Consonants],0)),LEFT(BG262,1),
IF(ISNUMBER(MATCH(LEFT(BG262,7),Final_Intermediate[Burmese_Consonants],0)),LEFT(BG262,7),
IF(ISNUMBER(MATCH(LEFT(BG262,6),Final_Intermediate[Burmese_Consonants],0)),LEFT(BG262,6),
IF(ISNUMBER(MATCH(LEFT(BG262,5),Final_Intermediate[Burmese_Consonants],0)),LEFT(BG262,5),
IF(ISNUMBER(MATCH(LEFT(BG262,4),Final_Intermediate[Burmese_Consonants],0)),LEFT(BG262,4),
IF(ISNUMBER(MATCH(LEFT(BG262,3),Final_Intermediate[Burmese_Consonants],0)),LEFT(BG262,3),
IF(ISNUMBER(MATCH(LEFT(BG262,2),Final_Intermediate[Burmese_Consonants],0)),LEFT(BG262,2),
IF(ISNUMBER(MATCH(LEFT(BG262,1),Final_Intermediate[Burmese_Consonants],0)),LEFT(BG262,1),
"")))))))))))))))</f>
        <v>#VALUE!</v>
      </c>
      <c r="AJ262" t="e">
        <f>IF(AND(OR(BH262="။",BH262="၊"),LEN(BH262)=1),BH262,
IF(ISNUMBER(MATCH(LEFT(BH262,7),Final_modified_Intermediate[Burmese_Consonants],0)),LEFT(BH262,7),
IF(ISNUMBER(MATCH(LEFT(BH262,6),Final_modified_Intermediate[Burmese_Consonants],0)),LEFT(BH262,6),
IF(ISNUMBER(MATCH(LEFT(BH262,5),Final_modified_Intermediate[Burmese_Consonants],0)),LEFT(BH262,5),
IF(ISNUMBER(MATCH(LEFT(BH262,4),Final_modified_Intermediate[Burmese_Consonants],0)),LEFT(BH262,4),
IF(ISNUMBER(MATCH(LEFT(BH262,3),Final_modified_Intermediate[Burmese_Consonants],0)),LEFT(BH262,3),
IF(ISNUMBER(MATCH(LEFT(BH262,2),Final_modified_Intermediate[Burmese_Consonants],0)),LEFT(BH262,2),
IF(ISNUMBER(MATCH(LEFT(BH262,1),Final_modified_Intermediate[Burmese_Consonants],0)),LEFT(BH262,1),
IF(ISNUMBER(MATCH(LEFT(BH262,7),Final_Intermediate[Burmese_Consonants],0)),LEFT(BH262,7),
IF(ISNUMBER(MATCH(LEFT(BH262,6),Final_Intermediate[Burmese_Consonants],0)),LEFT(BH262,6),
IF(ISNUMBER(MATCH(LEFT(BH262,5),Final_Intermediate[Burmese_Consonants],0)),LEFT(BH262,5),
IF(ISNUMBER(MATCH(LEFT(BH262,4),Final_Intermediate[Burmese_Consonants],0)),LEFT(BH262,4),
IF(ISNUMBER(MATCH(LEFT(BH262,3),Final_Intermediate[Burmese_Consonants],0)),LEFT(BH262,3),
IF(ISNUMBER(MATCH(LEFT(BH262,2),Final_Intermediate[Burmese_Consonants],0)),LEFT(BH262,2),
IF(ISNUMBER(MATCH(LEFT(BH262,1),Final_Intermediate[Burmese_Consonants],0)),LEFT(BH262,1),
"")))))))))))))))</f>
        <v>#VALUE!</v>
      </c>
      <c r="AK262" t="e">
        <f>IF(AND(OR(BI262="။",BI262="၊"),LEN(BI262)=1),BI262,
IF(ISNUMBER(MATCH(LEFT(BI262,7),Final_modified_Intermediate[Burmese_Consonants],0)),LEFT(BI262,7),
IF(ISNUMBER(MATCH(LEFT(BI262,6),Final_modified_Intermediate[Burmese_Consonants],0)),LEFT(BI262,6),
IF(ISNUMBER(MATCH(LEFT(BI262,5),Final_modified_Intermediate[Burmese_Consonants],0)),LEFT(BI262,5),
IF(ISNUMBER(MATCH(LEFT(BI262,4),Final_modified_Intermediate[Burmese_Consonants],0)),LEFT(BI262,4),
IF(ISNUMBER(MATCH(LEFT(BI262,3),Final_modified_Intermediate[Burmese_Consonants],0)),LEFT(BI262,3),
IF(ISNUMBER(MATCH(LEFT(BI262,2),Final_modified_Intermediate[Burmese_Consonants],0)),LEFT(BI262,2),
IF(ISNUMBER(MATCH(LEFT(BI262,1),Final_modified_Intermediate[Burmese_Consonants],0)),LEFT(BI262,1),
IF(ISNUMBER(MATCH(LEFT(BI262,7),Final_Intermediate[Burmese_Consonants],0)),LEFT(BI262,7),
IF(ISNUMBER(MATCH(LEFT(BI262,6),Final_Intermediate[Burmese_Consonants],0)),LEFT(BI262,6),
IF(ISNUMBER(MATCH(LEFT(BI262,5),Final_Intermediate[Burmese_Consonants],0)),LEFT(BI262,5),
IF(ISNUMBER(MATCH(LEFT(BI262,4),Final_Intermediate[Burmese_Consonants],0)),LEFT(BI262,4),
IF(ISNUMBER(MATCH(LEFT(BI262,3),Final_Intermediate[Burmese_Consonants],0)),LEFT(BI262,3),
IF(ISNUMBER(MATCH(LEFT(BI262,2),Final_Intermediate[Burmese_Consonants],0)),LEFT(BI262,2),
IF(ISNUMBER(MATCH(LEFT(BI262,1),Final_Intermediate[Burmese_Consonants],0)),LEFT(BI262,1),
"")))))))))))))))</f>
        <v>#VALUE!</v>
      </c>
      <c r="AL262" t="e">
        <f>IF(AND(OR(BJ262="။",BJ262="၊"),LEN(BJ262)=1),BJ262,
IF(ISNUMBER(MATCH(LEFT(BJ262,7),Final_modified_Intermediate[Burmese_Consonants],0)),LEFT(BJ262,7),
IF(ISNUMBER(MATCH(LEFT(BJ262,6),Final_modified_Intermediate[Burmese_Consonants],0)),LEFT(BJ262,6),
IF(ISNUMBER(MATCH(LEFT(BJ262,5),Final_modified_Intermediate[Burmese_Consonants],0)),LEFT(BJ262,5),
IF(ISNUMBER(MATCH(LEFT(BJ262,4),Final_modified_Intermediate[Burmese_Consonants],0)),LEFT(BJ262,4),
IF(ISNUMBER(MATCH(LEFT(BJ262,3),Final_modified_Intermediate[Burmese_Consonants],0)),LEFT(BJ262,3),
IF(ISNUMBER(MATCH(LEFT(BJ262,2),Final_modified_Intermediate[Burmese_Consonants],0)),LEFT(BJ262,2),
IF(ISNUMBER(MATCH(LEFT(BJ262,1),Final_modified_Intermediate[Burmese_Consonants],0)),LEFT(BJ262,1),
IF(ISNUMBER(MATCH(LEFT(BJ262,7),Final_Intermediate[Burmese_Consonants],0)),LEFT(BJ262,7),
IF(ISNUMBER(MATCH(LEFT(BJ262,6),Final_Intermediate[Burmese_Consonants],0)),LEFT(BJ262,6),
IF(ISNUMBER(MATCH(LEFT(BJ262,5),Final_Intermediate[Burmese_Consonants],0)),LEFT(BJ262,5),
IF(ISNUMBER(MATCH(LEFT(BJ262,4),Final_Intermediate[Burmese_Consonants],0)),LEFT(BJ262,4),
IF(ISNUMBER(MATCH(LEFT(BJ262,3),Final_Intermediate[Burmese_Consonants],0)),LEFT(BJ262,3),
IF(ISNUMBER(MATCH(LEFT(BJ262,2),Final_Intermediate[Burmese_Consonants],0)),LEFT(BJ262,2),
IF(ISNUMBER(MATCH(LEFT(BJ262,1),Final_Intermediate[Burmese_Consonants],0)),LEFT(BJ262,1),
"")))))))))))))))</f>
        <v>#VALUE!</v>
      </c>
      <c r="AN262" t="e">
        <f>Compiler_Burmese[[#This Row],[Sr. No.]]</f>
        <v>#REF!</v>
      </c>
      <c r="AO26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2" t="e">
        <f>[2]!Vocabulary_Burmese[[#This Row],[Sr. No.]]</f>
        <v>#REF!</v>
      </c>
      <c r="BA262" t="e">
        <f>IF(Raw_data_N2_Kanji[[#This Row],[Categorie]]&lt;&gt;"","",
IF(ISNUMBER(MATCH(V,Special_list[Burmese word],0)),"",
SUBSTITUTE(Raw_data_N2_Kanji[[#This Row],[Raw]]," ","")))</f>
        <v>#VALUE!</v>
      </c>
      <c r="BB262" t="e">
        <f>RIGHT(Segregate18[[#This Row],[UPGRADE]],LEN(Segregate18[[#This Row],[UPGRADE]])-LEN(Compiler_Burmese[[#This Row],[1]]))</f>
        <v>#VALUE!</v>
      </c>
      <c r="BC262" t="e">
        <f>RIGHT(Segregate18[[#This Row],[11]],LEN(Segregate18[[#This Row],[11]])-LEN(Compiler_Burmese[[#This Row],[2]]))</f>
        <v>#VALUE!</v>
      </c>
      <c r="BD262" t="e">
        <f>RIGHT(Segregate18[[#This Row],[21]],LEN(Segregate18[[#This Row],[21]])-LEN(Compiler_Burmese[[#This Row],[3]]))</f>
        <v>#VALUE!</v>
      </c>
      <c r="BE262" t="e">
        <f>RIGHT(Segregate18[[#This Row],[31]],LEN(Segregate18[[#This Row],[31]])-LEN(Compiler_Burmese[[#This Row],[4]]))</f>
        <v>#VALUE!</v>
      </c>
      <c r="BF262" t="e">
        <f>RIGHT(Segregate18[[#This Row],[41]],LEN(Segregate18[[#This Row],[41]])-LEN(Compiler_Burmese[[#This Row],[5]]))</f>
        <v>#VALUE!</v>
      </c>
      <c r="BG262" t="e">
        <f>RIGHT(Segregate18[[#This Row],[51]],LEN(Segregate18[[#This Row],[51]])-LEN(Compiler_Burmese[[#This Row],[6]]))</f>
        <v>#VALUE!</v>
      </c>
      <c r="BH262" t="e">
        <f>RIGHT(Segregate18[[#This Row],[61]],LEN(Segregate18[[#This Row],[61]])-LEN(Compiler_Burmese[[#This Row],[7]]))</f>
        <v>#VALUE!</v>
      </c>
      <c r="BI262" t="e">
        <f>RIGHT(Segregate18[[#This Row],[71]],LEN(Segregate18[[#This Row],[71]])-LEN(Compiler_Burmese[[#This Row],[8]]))</f>
        <v>#VALUE!</v>
      </c>
      <c r="BJ262" t="e">
        <f>RIGHT(Segregate18[[#This Row],[81]],LEN(Segregate18[[#This Row],[81]])-LEN(Compiler_Burmese[[#This Row],[9]]))</f>
        <v>#VALUE!</v>
      </c>
    </row>
    <row r="263" spans="25:62" ht="15" customHeight="1" x14ac:dyDescent="0.3">
      <c r="Y263" t="e">
        <f>Segregate18[[#This Row],[Sr. No.]]</f>
        <v>#REF!</v>
      </c>
      <c r="Z263" t="e">
        <f>IF(AND(OR(BA263="။",BA263="၊"),LEN(BA263)=1),BA263,
IF(ISNUMBER(MATCH(LEFT(BA263,7),Final_modified_Intermediate[Burmese_Consonants],0)),LEFT(BA263,7),
IF(ISNUMBER(MATCH(LEFT(BA263,6),Final_modified_Intermediate[Burmese_Consonants],0)),LEFT(BA263,6),
IF(ISNUMBER(MATCH(LEFT(BA263,5),Final_modified_Intermediate[Burmese_Consonants],0)),LEFT(BA263,5),
IF(ISNUMBER(MATCH(LEFT(BA263,4),Final_modified_Intermediate[Burmese_Consonants],0)),LEFT(BA263,4),
IF(ISNUMBER(MATCH(LEFT(BA263,3),Final_modified_Intermediate[Burmese_Consonants],0)),LEFT(BA263,3),
IF(ISNUMBER(MATCH(LEFT(BA263,2),Final_modified_Intermediate[Burmese_Consonants],0)),LEFT(BA263,2),
IF(ISNUMBER(MATCH(LEFT(BA263,1),Final_modified_Intermediate[Burmese_Consonants],0)),LEFT(BA263,1),
IF(ISNUMBER(MATCH(LEFT(BA263,7),Final_Intermediate[Burmese_Consonants],0)),LEFT(BA263,7),
IF(ISNUMBER(MATCH(LEFT(BA263,6),Final_Intermediate[Burmese_Consonants],0)),LEFT(BA263,6),
IF(ISNUMBER(MATCH(LEFT(BA263,5),Final_Intermediate[Burmese_Consonants],0)),LEFT(BA263,5),
IF(ISNUMBER(MATCH(LEFT(BA263,4),Final_Intermediate[Burmese_Consonants],0)),LEFT(BA263,4),
IF(ISNUMBER(MATCH(LEFT(BA263,3),Final_Intermediate[Burmese_Consonants],0)),LEFT(BA263,3),
IF(ISNUMBER(MATCH(LEFT(BA263,2),Final_Intermediate[Burmese_Consonants],0)),LEFT(BA263,2),
IF(ISNUMBER(MATCH(LEFT(BA263,1),Final_Intermediate[Burmese_Consonants],0)),LEFT(BA263,1),
"")))))))))))))))</f>
        <v>#VALUE!</v>
      </c>
      <c r="AA26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3" t="e">
        <f>IF(AND(OR(BB263="။",BB263="၊"),LEN(BB263)=1),BB263,
IF(ISNUMBER(MATCH(LEFT(BB263,7),Final_modified_Intermediate[Burmese_Consonants],0)),LEFT(BB263,7),
IF(ISNUMBER(MATCH(LEFT(BB263,6),Final_modified_Intermediate[Burmese_Consonants],0)),LEFT(BB263,6),
IF(ISNUMBER(MATCH(LEFT(BB263,5),Final_modified_Intermediate[Burmese_Consonants],0)),LEFT(BB263,5),
IF(ISNUMBER(MATCH(LEFT(BB263,4),Final_modified_Intermediate[Burmese_Consonants],0)),LEFT(BB263,4),
IF(ISNUMBER(MATCH(LEFT(BB263,3),Final_modified_Intermediate[Burmese_Consonants],0)),LEFT(BB263,3),
IF(ISNUMBER(MATCH(LEFT(BB263,2),Final_modified_Intermediate[Burmese_Consonants],0)),LEFT(BB263,2),
IF(ISNUMBER(MATCH(LEFT(BB263,1),Final_modified_Intermediate[Burmese_Consonants],0)),LEFT(BB263,1),
IF(ISNUMBER(MATCH(LEFT(BB263,7),Final_Intermediate[Burmese_Consonants],0)),LEFT(BB263,7),
IF(ISNUMBER(MATCH(LEFT(BB263,6),Final_Intermediate[Burmese_Consonants],0)),LEFT(BB263,6),
IF(ISNUMBER(MATCH(LEFT(BB263,5),Final_Intermediate[Burmese_Consonants],0)),LEFT(BB263,5),
IF(ISNUMBER(MATCH(LEFT(BB263,4),Final_Intermediate[Burmese_Consonants],0)),LEFT(BB263,4),
IF(ISNUMBER(MATCH(LEFT(BB263,3),Final_Intermediate[Burmese_Consonants],0)),LEFT(BB263,3),
IF(ISNUMBER(MATCH(LEFT(BB263,2),Final_Intermediate[Burmese_Consonants],0)),LEFT(BB263,2),
IF(ISNUMBER(MATCH(LEFT(BB263,1),Final_Intermediate[Burmese_Consonants],0)),LEFT(BB263,1),
"")))))))))))))))</f>
        <v>#VALUE!</v>
      </c>
      <c r="AC26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3" t="e">
        <f>IF(AND(OR(BC263="။",BC263="၊"),LEN(BC263)=1),BC263,
IF(ISNUMBER(MATCH(LEFT(BC263,7),Final_modified_Intermediate[Burmese_Consonants],0)),LEFT(BC263,7),
IF(ISNUMBER(MATCH(LEFT(BC263,6),Final_modified_Intermediate[Burmese_Consonants],0)),LEFT(BC263,6),
IF(ISNUMBER(MATCH(LEFT(BC263,5),Final_modified_Intermediate[Burmese_Consonants],0)),LEFT(BC263,5),
IF(ISNUMBER(MATCH(LEFT(BC263,4),Final_modified_Intermediate[Burmese_Consonants],0)),LEFT(BC263,4),
IF(ISNUMBER(MATCH(LEFT(BC263,3),Final_modified_Intermediate[Burmese_Consonants],0)),LEFT(BC263,3),
IF(ISNUMBER(MATCH(LEFT(BC263,2),Final_modified_Intermediate[Burmese_Consonants],0)),LEFT(BC263,2),
IF(ISNUMBER(MATCH(LEFT(BC263,1),Final_modified_Intermediate[Burmese_Consonants],0)),LEFT(BC263,1),
IF(ISNUMBER(MATCH(LEFT(BC263,7),Final_Intermediate[Burmese_Consonants],0)),LEFT(BC263,7),
IF(ISNUMBER(MATCH(LEFT(BC263,6),Final_Intermediate[Burmese_Consonants],0)),LEFT(BC263,6),
IF(ISNUMBER(MATCH(LEFT(BC263,5),Final_Intermediate[Burmese_Consonants],0)),LEFT(BC263,5),
IF(ISNUMBER(MATCH(LEFT(BC263,4),Final_Intermediate[Burmese_Consonants],0)),LEFT(BC263,4),
IF(ISNUMBER(MATCH(LEFT(BC263,3),Final_Intermediate[Burmese_Consonants],0)),LEFT(BC263,3),
IF(ISNUMBER(MATCH(LEFT(BC263,2),Final_Intermediate[Burmese_Consonants],0)),LEFT(BC263,2),
IF(ISNUMBER(MATCH(LEFT(BC263,1),Final_Intermediate[Burmese_Consonants],0)),LEFT(BC263,1),
"")))))))))))))))</f>
        <v>#VALUE!</v>
      </c>
      <c r="AE26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3" t="e">
        <f>IF(AND(OR(BD263="။",BD263="၊"),LEN(BD263)=1),BD263,
IF(ISNUMBER(MATCH(LEFT(BD263,7),Final_modified_Intermediate[Burmese_Consonants],0)),LEFT(BD263,7),
IF(ISNUMBER(MATCH(LEFT(BD263,6),Final_modified_Intermediate[Burmese_Consonants],0)),LEFT(BD263,6),
IF(ISNUMBER(MATCH(LEFT(BD263,5),Final_modified_Intermediate[Burmese_Consonants],0)),LEFT(BD263,5),
IF(ISNUMBER(MATCH(LEFT(BD263,4),Final_modified_Intermediate[Burmese_Consonants],0)),LEFT(BD263,4),
IF(ISNUMBER(MATCH(LEFT(BD263,3),Final_modified_Intermediate[Burmese_Consonants],0)),LEFT(BD263,3),
IF(ISNUMBER(MATCH(LEFT(BD263,2),Final_modified_Intermediate[Burmese_Consonants],0)),LEFT(BD263,2),
IF(ISNUMBER(MATCH(LEFT(BD263,1),Final_modified_Intermediate[Burmese_Consonants],0)),LEFT(BD263,1),
IF(ISNUMBER(MATCH(LEFT(BD263,7),Final_Intermediate[Burmese_Consonants],0)),LEFT(BD263,7),
IF(ISNUMBER(MATCH(LEFT(BD263,6),Final_Intermediate[Burmese_Consonants],0)),LEFT(BD263,6),
IF(ISNUMBER(MATCH(LEFT(BD263,5),Final_Intermediate[Burmese_Consonants],0)),LEFT(BD263,5),
IF(ISNUMBER(MATCH(LEFT(BD263,4),Final_Intermediate[Burmese_Consonants],0)),LEFT(BD263,4),
IF(ISNUMBER(MATCH(LEFT(BD263,3),Final_Intermediate[Burmese_Consonants],0)),LEFT(BD263,3),
IF(ISNUMBER(MATCH(LEFT(BD263,2),Final_Intermediate[Burmese_Consonants],0)),LEFT(BD263,2),
IF(ISNUMBER(MATCH(LEFT(BD263,1),Final_Intermediate[Burmese_Consonants],0)),LEFT(BD263,1),
"")))))))))))))))</f>
        <v>#VALUE!</v>
      </c>
      <c r="AG263" t="e">
        <f>IF(AND(OR(BE263="။",BE263="၊"),LEN(BE263)=1),BE263,
IF(ISNUMBER(MATCH(LEFT(BE263,7),Final_modified_Intermediate[Burmese_Consonants],0)),LEFT(BE263,7),
IF(ISNUMBER(MATCH(LEFT(BE263,6),Final_modified_Intermediate[Burmese_Consonants],0)),LEFT(BE263,6),
IF(ISNUMBER(MATCH(LEFT(BE263,5),Final_modified_Intermediate[Burmese_Consonants],0)),LEFT(BE263,5),
IF(ISNUMBER(MATCH(LEFT(BE263,4),Final_modified_Intermediate[Burmese_Consonants],0)),LEFT(BE263,4),
IF(ISNUMBER(MATCH(LEFT(BE263,3),Final_modified_Intermediate[Burmese_Consonants],0)),LEFT(BE263,3),
IF(ISNUMBER(MATCH(LEFT(BE263,2),Final_modified_Intermediate[Burmese_Consonants],0)),LEFT(BE263,2),
IF(ISNUMBER(MATCH(LEFT(BE263,1),Final_modified_Intermediate[Burmese_Consonants],0)),LEFT(BE263,1),
IF(ISNUMBER(MATCH(LEFT(BE263,7),Final_Intermediate[Burmese_Consonants],0)),LEFT(BE263,7),
IF(ISNUMBER(MATCH(LEFT(BE263,6),Final_Intermediate[Burmese_Consonants],0)),LEFT(BE263,6),
IF(ISNUMBER(MATCH(LEFT(BE263,5),Final_Intermediate[Burmese_Consonants],0)),LEFT(BE263,5),
IF(ISNUMBER(MATCH(LEFT(BE263,4),Final_Intermediate[Burmese_Consonants],0)),LEFT(BE263,4),
IF(ISNUMBER(MATCH(LEFT(BE263,3),Final_Intermediate[Burmese_Consonants],0)),LEFT(BE263,3),
IF(ISNUMBER(MATCH(LEFT(BE263,2),Final_Intermediate[Burmese_Consonants],0)),LEFT(BE263,2),
IF(ISNUMBER(MATCH(LEFT(BE263,1),Final_Intermediate[Burmese_Consonants],0)),LEFT(BE263,1),
"")))))))))))))))</f>
        <v>#VALUE!</v>
      </c>
      <c r="AH263" t="e">
        <f>IF(AND(OR(BF263="။",BF263="၊"),LEN(BF263)=1),BF263,
IF(ISNUMBER(MATCH(LEFT(BF263,7),Final_modified_Intermediate[Burmese_Consonants],0)),LEFT(BF263,7),
IF(ISNUMBER(MATCH(LEFT(BF263,6),Final_modified_Intermediate[Burmese_Consonants],0)),LEFT(BF263,6),
IF(ISNUMBER(MATCH(LEFT(BF263,5),Final_modified_Intermediate[Burmese_Consonants],0)),LEFT(BF263,5),
IF(ISNUMBER(MATCH(LEFT(BF263,4),Final_modified_Intermediate[Burmese_Consonants],0)),LEFT(BF263,4),
IF(ISNUMBER(MATCH(LEFT(BF263,3),Final_modified_Intermediate[Burmese_Consonants],0)),LEFT(BF263,3),
IF(ISNUMBER(MATCH(LEFT(BF263,2),Final_modified_Intermediate[Burmese_Consonants],0)),LEFT(BF263,2),
IF(ISNUMBER(MATCH(LEFT(BF263,1),Final_modified_Intermediate[Burmese_Consonants],0)),LEFT(BF263,1),
IF(ISNUMBER(MATCH(LEFT(BF263,7),Final_Intermediate[Burmese_Consonants],0)),LEFT(BF263,7),
IF(ISNUMBER(MATCH(LEFT(BF263,6),Final_Intermediate[Burmese_Consonants],0)),LEFT(BF263,6),
IF(ISNUMBER(MATCH(LEFT(BF263,5),Final_Intermediate[Burmese_Consonants],0)),LEFT(BF263,5),
IF(ISNUMBER(MATCH(LEFT(BF263,4),Final_Intermediate[Burmese_Consonants],0)),LEFT(BF263,4),
IF(ISNUMBER(MATCH(LEFT(BF263,3),Final_Intermediate[Burmese_Consonants],0)),LEFT(BF263,3),
IF(ISNUMBER(MATCH(LEFT(BF263,2),Final_Intermediate[Burmese_Consonants],0)),LEFT(BF263,2),
IF(ISNUMBER(MATCH(LEFT(BF263,1),Final_Intermediate[Burmese_Consonants],0)),LEFT(BF263,1),
"")))))))))))))))</f>
        <v>#VALUE!</v>
      </c>
      <c r="AI263" t="e">
        <f>IF(AND(OR(BG263="။",BG263="၊"),LEN(BG263)=1),BG263,
IF(ISNUMBER(MATCH(LEFT(BG263,7),Final_modified_Intermediate[Burmese_Consonants],0)),LEFT(BG263,7),
IF(ISNUMBER(MATCH(LEFT(BG263,6),Final_modified_Intermediate[Burmese_Consonants],0)),LEFT(BG263,6),
IF(ISNUMBER(MATCH(LEFT(BG263,5),Final_modified_Intermediate[Burmese_Consonants],0)),LEFT(BG263,5),
IF(ISNUMBER(MATCH(LEFT(BG263,4),Final_modified_Intermediate[Burmese_Consonants],0)),LEFT(BG263,4),
IF(ISNUMBER(MATCH(LEFT(BG263,3),Final_modified_Intermediate[Burmese_Consonants],0)),LEFT(BG263,3),
IF(ISNUMBER(MATCH(LEFT(BG263,2),Final_modified_Intermediate[Burmese_Consonants],0)),LEFT(BG263,2),
IF(ISNUMBER(MATCH(LEFT(BG263,1),Final_modified_Intermediate[Burmese_Consonants],0)),LEFT(BG263,1),
IF(ISNUMBER(MATCH(LEFT(BG263,7),Final_Intermediate[Burmese_Consonants],0)),LEFT(BG263,7),
IF(ISNUMBER(MATCH(LEFT(BG263,6),Final_Intermediate[Burmese_Consonants],0)),LEFT(BG263,6),
IF(ISNUMBER(MATCH(LEFT(BG263,5),Final_Intermediate[Burmese_Consonants],0)),LEFT(BG263,5),
IF(ISNUMBER(MATCH(LEFT(BG263,4),Final_Intermediate[Burmese_Consonants],0)),LEFT(BG263,4),
IF(ISNUMBER(MATCH(LEFT(BG263,3),Final_Intermediate[Burmese_Consonants],0)),LEFT(BG263,3),
IF(ISNUMBER(MATCH(LEFT(BG263,2),Final_Intermediate[Burmese_Consonants],0)),LEFT(BG263,2),
IF(ISNUMBER(MATCH(LEFT(BG263,1),Final_Intermediate[Burmese_Consonants],0)),LEFT(BG263,1),
"")))))))))))))))</f>
        <v>#VALUE!</v>
      </c>
      <c r="AJ263" t="e">
        <f>IF(AND(OR(BH263="။",BH263="၊"),LEN(BH263)=1),BH263,
IF(ISNUMBER(MATCH(LEFT(BH263,7),Final_modified_Intermediate[Burmese_Consonants],0)),LEFT(BH263,7),
IF(ISNUMBER(MATCH(LEFT(BH263,6),Final_modified_Intermediate[Burmese_Consonants],0)),LEFT(BH263,6),
IF(ISNUMBER(MATCH(LEFT(BH263,5),Final_modified_Intermediate[Burmese_Consonants],0)),LEFT(BH263,5),
IF(ISNUMBER(MATCH(LEFT(BH263,4),Final_modified_Intermediate[Burmese_Consonants],0)),LEFT(BH263,4),
IF(ISNUMBER(MATCH(LEFT(BH263,3),Final_modified_Intermediate[Burmese_Consonants],0)),LEFT(BH263,3),
IF(ISNUMBER(MATCH(LEFT(BH263,2),Final_modified_Intermediate[Burmese_Consonants],0)),LEFT(BH263,2),
IF(ISNUMBER(MATCH(LEFT(BH263,1),Final_modified_Intermediate[Burmese_Consonants],0)),LEFT(BH263,1),
IF(ISNUMBER(MATCH(LEFT(BH263,7),Final_Intermediate[Burmese_Consonants],0)),LEFT(BH263,7),
IF(ISNUMBER(MATCH(LEFT(BH263,6),Final_Intermediate[Burmese_Consonants],0)),LEFT(BH263,6),
IF(ISNUMBER(MATCH(LEFT(BH263,5),Final_Intermediate[Burmese_Consonants],0)),LEFT(BH263,5),
IF(ISNUMBER(MATCH(LEFT(BH263,4),Final_Intermediate[Burmese_Consonants],0)),LEFT(BH263,4),
IF(ISNUMBER(MATCH(LEFT(BH263,3),Final_Intermediate[Burmese_Consonants],0)),LEFT(BH263,3),
IF(ISNUMBER(MATCH(LEFT(BH263,2),Final_Intermediate[Burmese_Consonants],0)),LEFT(BH263,2),
IF(ISNUMBER(MATCH(LEFT(BH263,1),Final_Intermediate[Burmese_Consonants],0)),LEFT(BH263,1),
"")))))))))))))))</f>
        <v>#VALUE!</v>
      </c>
      <c r="AK263" t="e">
        <f>IF(AND(OR(BI263="။",BI263="၊"),LEN(BI263)=1),BI263,
IF(ISNUMBER(MATCH(LEFT(BI263,7),Final_modified_Intermediate[Burmese_Consonants],0)),LEFT(BI263,7),
IF(ISNUMBER(MATCH(LEFT(BI263,6),Final_modified_Intermediate[Burmese_Consonants],0)),LEFT(BI263,6),
IF(ISNUMBER(MATCH(LEFT(BI263,5),Final_modified_Intermediate[Burmese_Consonants],0)),LEFT(BI263,5),
IF(ISNUMBER(MATCH(LEFT(BI263,4),Final_modified_Intermediate[Burmese_Consonants],0)),LEFT(BI263,4),
IF(ISNUMBER(MATCH(LEFT(BI263,3),Final_modified_Intermediate[Burmese_Consonants],0)),LEFT(BI263,3),
IF(ISNUMBER(MATCH(LEFT(BI263,2),Final_modified_Intermediate[Burmese_Consonants],0)),LEFT(BI263,2),
IF(ISNUMBER(MATCH(LEFT(BI263,1),Final_modified_Intermediate[Burmese_Consonants],0)),LEFT(BI263,1),
IF(ISNUMBER(MATCH(LEFT(BI263,7),Final_Intermediate[Burmese_Consonants],0)),LEFT(BI263,7),
IF(ISNUMBER(MATCH(LEFT(BI263,6),Final_Intermediate[Burmese_Consonants],0)),LEFT(BI263,6),
IF(ISNUMBER(MATCH(LEFT(BI263,5),Final_Intermediate[Burmese_Consonants],0)),LEFT(BI263,5),
IF(ISNUMBER(MATCH(LEFT(BI263,4),Final_Intermediate[Burmese_Consonants],0)),LEFT(BI263,4),
IF(ISNUMBER(MATCH(LEFT(BI263,3),Final_Intermediate[Burmese_Consonants],0)),LEFT(BI263,3),
IF(ISNUMBER(MATCH(LEFT(BI263,2),Final_Intermediate[Burmese_Consonants],0)),LEFT(BI263,2),
IF(ISNUMBER(MATCH(LEFT(BI263,1),Final_Intermediate[Burmese_Consonants],0)),LEFT(BI263,1),
"")))))))))))))))</f>
        <v>#VALUE!</v>
      </c>
      <c r="AL263" t="e">
        <f>IF(AND(OR(BJ263="။",BJ263="၊"),LEN(BJ263)=1),BJ263,
IF(ISNUMBER(MATCH(LEFT(BJ263,7),Final_modified_Intermediate[Burmese_Consonants],0)),LEFT(BJ263,7),
IF(ISNUMBER(MATCH(LEFT(BJ263,6),Final_modified_Intermediate[Burmese_Consonants],0)),LEFT(BJ263,6),
IF(ISNUMBER(MATCH(LEFT(BJ263,5),Final_modified_Intermediate[Burmese_Consonants],0)),LEFT(BJ263,5),
IF(ISNUMBER(MATCH(LEFT(BJ263,4),Final_modified_Intermediate[Burmese_Consonants],0)),LEFT(BJ263,4),
IF(ISNUMBER(MATCH(LEFT(BJ263,3),Final_modified_Intermediate[Burmese_Consonants],0)),LEFT(BJ263,3),
IF(ISNUMBER(MATCH(LEFT(BJ263,2),Final_modified_Intermediate[Burmese_Consonants],0)),LEFT(BJ263,2),
IF(ISNUMBER(MATCH(LEFT(BJ263,1),Final_modified_Intermediate[Burmese_Consonants],0)),LEFT(BJ263,1),
IF(ISNUMBER(MATCH(LEFT(BJ263,7),Final_Intermediate[Burmese_Consonants],0)),LEFT(BJ263,7),
IF(ISNUMBER(MATCH(LEFT(BJ263,6),Final_Intermediate[Burmese_Consonants],0)),LEFT(BJ263,6),
IF(ISNUMBER(MATCH(LEFT(BJ263,5),Final_Intermediate[Burmese_Consonants],0)),LEFT(BJ263,5),
IF(ISNUMBER(MATCH(LEFT(BJ263,4),Final_Intermediate[Burmese_Consonants],0)),LEFT(BJ263,4),
IF(ISNUMBER(MATCH(LEFT(BJ263,3),Final_Intermediate[Burmese_Consonants],0)),LEFT(BJ263,3),
IF(ISNUMBER(MATCH(LEFT(BJ263,2),Final_Intermediate[Burmese_Consonants],0)),LEFT(BJ263,2),
IF(ISNUMBER(MATCH(LEFT(BJ263,1),Final_Intermediate[Burmese_Consonants],0)),LEFT(BJ263,1),
"")))))))))))))))</f>
        <v>#VALUE!</v>
      </c>
      <c r="AN263" t="e">
        <f>Compiler_Burmese[[#This Row],[Sr. No.]]</f>
        <v>#REF!</v>
      </c>
      <c r="AO26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3" t="e">
        <f>[2]!Vocabulary_Burmese[[#This Row],[Sr. No.]]</f>
        <v>#REF!</v>
      </c>
      <c r="BA263" t="e">
        <f>IF(Raw_data_N2_Kanji[[#This Row],[Categorie]]&lt;&gt;"","",
IF(ISNUMBER(MATCH(V,Special_list[Burmese word],0)),"",
SUBSTITUTE(Raw_data_N2_Kanji[[#This Row],[Raw]]," ","")))</f>
        <v>#VALUE!</v>
      </c>
      <c r="BB263" t="e">
        <f>RIGHT(Segregate18[[#This Row],[UPGRADE]],LEN(Segregate18[[#This Row],[UPGRADE]])-LEN(Compiler_Burmese[[#This Row],[1]]))</f>
        <v>#VALUE!</v>
      </c>
      <c r="BC263" t="e">
        <f>RIGHT(Segregate18[[#This Row],[11]],LEN(Segregate18[[#This Row],[11]])-LEN(Compiler_Burmese[[#This Row],[2]]))</f>
        <v>#VALUE!</v>
      </c>
      <c r="BD263" t="e">
        <f>RIGHT(Segregate18[[#This Row],[21]],LEN(Segregate18[[#This Row],[21]])-LEN(Compiler_Burmese[[#This Row],[3]]))</f>
        <v>#VALUE!</v>
      </c>
      <c r="BE263" t="e">
        <f>RIGHT(Segregate18[[#This Row],[31]],LEN(Segregate18[[#This Row],[31]])-LEN(Compiler_Burmese[[#This Row],[4]]))</f>
        <v>#VALUE!</v>
      </c>
      <c r="BF263" t="e">
        <f>RIGHT(Segregate18[[#This Row],[41]],LEN(Segregate18[[#This Row],[41]])-LEN(Compiler_Burmese[[#This Row],[5]]))</f>
        <v>#VALUE!</v>
      </c>
      <c r="BG263" t="e">
        <f>RIGHT(Segregate18[[#This Row],[51]],LEN(Segregate18[[#This Row],[51]])-LEN(Compiler_Burmese[[#This Row],[6]]))</f>
        <v>#VALUE!</v>
      </c>
      <c r="BH263" t="e">
        <f>RIGHT(Segregate18[[#This Row],[61]],LEN(Segregate18[[#This Row],[61]])-LEN(Compiler_Burmese[[#This Row],[7]]))</f>
        <v>#VALUE!</v>
      </c>
      <c r="BI263" t="e">
        <f>RIGHT(Segregate18[[#This Row],[71]],LEN(Segregate18[[#This Row],[71]])-LEN(Compiler_Burmese[[#This Row],[8]]))</f>
        <v>#VALUE!</v>
      </c>
      <c r="BJ263" t="e">
        <f>RIGHT(Segregate18[[#This Row],[81]],LEN(Segregate18[[#This Row],[81]])-LEN(Compiler_Burmese[[#This Row],[9]]))</f>
        <v>#VALUE!</v>
      </c>
    </row>
    <row r="264" spans="25:62" ht="15" customHeight="1" x14ac:dyDescent="0.3">
      <c r="Y264" t="e">
        <f>Segregate18[[#This Row],[Sr. No.]]</f>
        <v>#REF!</v>
      </c>
      <c r="Z264" t="e">
        <f>IF(AND(OR(BA264="။",BA264="၊"),LEN(BA264)=1),BA264,
IF(ISNUMBER(MATCH(LEFT(BA264,7),Final_modified_Intermediate[Burmese_Consonants],0)),LEFT(BA264,7),
IF(ISNUMBER(MATCH(LEFT(BA264,6),Final_modified_Intermediate[Burmese_Consonants],0)),LEFT(BA264,6),
IF(ISNUMBER(MATCH(LEFT(BA264,5),Final_modified_Intermediate[Burmese_Consonants],0)),LEFT(BA264,5),
IF(ISNUMBER(MATCH(LEFT(BA264,4),Final_modified_Intermediate[Burmese_Consonants],0)),LEFT(BA264,4),
IF(ISNUMBER(MATCH(LEFT(BA264,3),Final_modified_Intermediate[Burmese_Consonants],0)),LEFT(BA264,3),
IF(ISNUMBER(MATCH(LEFT(BA264,2),Final_modified_Intermediate[Burmese_Consonants],0)),LEFT(BA264,2),
IF(ISNUMBER(MATCH(LEFT(BA264,1),Final_modified_Intermediate[Burmese_Consonants],0)),LEFT(BA264,1),
IF(ISNUMBER(MATCH(LEFT(BA264,7),Final_Intermediate[Burmese_Consonants],0)),LEFT(BA264,7),
IF(ISNUMBER(MATCH(LEFT(BA264,6),Final_Intermediate[Burmese_Consonants],0)),LEFT(BA264,6),
IF(ISNUMBER(MATCH(LEFT(BA264,5),Final_Intermediate[Burmese_Consonants],0)),LEFT(BA264,5),
IF(ISNUMBER(MATCH(LEFT(BA264,4),Final_Intermediate[Burmese_Consonants],0)),LEFT(BA264,4),
IF(ISNUMBER(MATCH(LEFT(BA264,3),Final_Intermediate[Burmese_Consonants],0)),LEFT(BA264,3),
IF(ISNUMBER(MATCH(LEFT(BA264,2),Final_Intermediate[Burmese_Consonants],0)),LEFT(BA264,2),
IF(ISNUMBER(MATCH(LEFT(BA264,1),Final_Intermediate[Burmese_Consonants],0)),LEFT(BA264,1),
"")))))))))))))))</f>
        <v>#VALUE!</v>
      </c>
      <c r="AA26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4" t="e">
        <f>IF(AND(OR(BB264="။",BB264="၊"),LEN(BB264)=1),BB264,
IF(ISNUMBER(MATCH(LEFT(BB264,7),Final_modified_Intermediate[Burmese_Consonants],0)),LEFT(BB264,7),
IF(ISNUMBER(MATCH(LEFT(BB264,6),Final_modified_Intermediate[Burmese_Consonants],0)),LEFT(BB264,6),
IF(ISNUMBER(MATCH(LEFT(BB264,5),Final_modified_Intermediate[Burmese_Consonants],0)),LEFT(BB264,5),
IF(ISNUMBER(MATCH(LEFT(BB264,4),Final_modified_Intermediate[Burmese_Consonants],0)),LEFT(BB264,4),
IF(ISNUMBER(MATCH(LEFT(BB264,3),Final_modified_Intermediate[Burmese_Consonants],0)),LEFT(BB264,3),
IF(ISNUMBER(MATCH(LEFT(BB264,2),Final_modified_Intermediate[Burmese_Consonants],0)),LEFT(BB264,2),
IF(ISNUMBER(MATCH(LEFT(BB264,1),Final_modified_Intermediate[Burmese_Consonants],0)),LEFT(BB264,1),
IF(ISNUMBER(MATCH(LEFT(BB264,7),Final_Intermediate[Burmese_Consonants],0)),LEFT(BB264,7),
IF(ISNUMBER(MATCH(LEFT(BB264,6),Final_Intermediate[Burmese_Consonants],0)),LEFT(BB264,6),
IF(ISNUMBER(MATCH(LEFT(BB264,5),Final_Intermediate[Burmese_Consonants],0)),LEFT(BB264,5),
IF(ISNUMBER(MATCH(LEFT(BB264,4),Final_Intermediate[Burmese_Consonants],0)),LEFT(BB264,4),
IF(ISNUMBER(MATCH(LEFT(BB264,3),Final_Intermediate[Burmese_Consonants],0)),LEFT(BB264,3),
IF(ISNUMBER(MATCH(LEFT(BB264,2),Final_Intermediate[Burmese_Consonants],0)),LEFT(BB264,2),
IF(ISNUMBER(MATCH(LEFT(BB264,1),Final_Intermediate[Burmese_Consonants],0)),LEFT(BB264,1),
"")))))))))))))))</f>
        <v>#VALUE!</v>
      </c>
      <c r="AC26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4" t="e">
        <f>IF(AND(OR(BC264="။",BC264="၊"),LEN(BC264)=1),BC264,
IF(ISNUMBER(MATCH(LEFT(BC264,7),Final_modified_Intermediate[Burmese_Consonants],0)),LEFT(BC264,7),
IF(ISNUMBER(MATCH(LEFT(BC264,6),Final_modified_Intermediate[Burmese_Consonants],0)),LEFT(BC264,6),
IF(ISNUMBER(MATCH(LEFT(BC264,5),Final_modified_Intermediate[Burmese_Consonants],0)),LEFT(BC264,5),
IF(ISNUMBER(MATCH(LEFT(BC264,4),Final_modified_Intermediate[Burmese_Consonants],0)),LEFT(BC264,4),
IF(ISNUMBER(MATCH(LEFT(BC264,3),Final_modified_Intermediate[Burmese_Consonants],0)),LEFT(BC264,3),
IF(ISNUMBER(MATCH(LEFT(BC264,2),Final_modified_Intermediate[Burmese_Consonants],0)),LEFT(BC264,2),
IF(ISNUMBER(MATCH(LEFT(BC264,1),Final_modified_Intermediate[Burmese_Consonants],0)),LEFT(BC264,1),
IF(ISNUMBER(MATCH(LEFT(BC264,7),Final_Intermediate[Burmese_Consonants],0)),LEFT(BC264,7),
IF(ISNUMBER(MATCH(LEFT(BC264,6),Final_Intermediate[Burmese_Consonants],0)),LEFT(BC264,6),
IF(ISNUMBER(MATCH(LEFT(BC264,5),Final_Intermediate[Burmese_Consonants],0)),LEFT(BC264,5),
IF(ISNUMBER(MATCH(LEFT(BC264,4),Final_Intermediate[Burmese_Consonants],0)),LEFT(BC264,4),
IF(ISNUMBER(MATCH(LEFT(BC264,3),Final_Intermediate[Burmese_Consonants],0)),LEFT(BC264,3),
IF(ISNUMBER(MATCH(LEFT(BC264,2),Final_Intermediate[Burmese_Consonants],0)),LEFT(BC264,2),
IF(ISNUMBER(MATCH(LEFT(BC264,1),Final_Intermediate[Burmese_Consonants],0)),LEFT(BC264,1),
"")))))))))))))))</f>
        <v>#VALUE!</v>
      </c>
      <c r="AE26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4" t="e">
        <f>IF(AND(OR(BD264="။",BD264="၊"),LEN(BD264)=1),BD264,
IF(ISNUMBER(MATCH(LEFT(BD264,7),Final_modified_Intermediate[Burmese_Consonants],0)),LEFT(BD264,7),
IF(ISNUMBER(MATCH(LEFT(BD264,6),Final_modified_Intermediate[Burmese_Consonants],0)),LEFT(BD264,6),
IF(ISNUMBER(MATCH(LEFT(BD264,5),Final_modified_Intermediate[Burmese_Consonants],0)),LEFT(BD264,5),
IF(ISNUMBER(MATCH(LEFT(BD264,4),Final_modified_Intermediate[Burmese_Consonants],0)),LEFT(BD264,4),
IF(ISNUMBER(MATCH(LEFT(BD264,3),Final_modified_Intermediate[Burmese_Consonants],0)),LEFT(BD264,3),
IF(ISNUMBER(MATCH(LEFT(BD264,2),Final_modified_Intermediate[Burmese_Consonants],0)),LEFT(BD264,2),
IF(ISNUMBER(MATCH(LEFT(BD264,1),Final_modified_Intermediate[Burmese_Consonants],0)),LEFT(BD264,1),
IF(ISNUMBER(MATCH(LEFT(BD264,7),Final_Intermediate[Burmese_Consonants],0)),LEFT(BD264,7),
IF(ISNUMBER(MATCH(LEFT(BD264,6),Final_Intermediate[Burmese_Consonants],0)),LEFT(BD264,6),
IF(ISNUMBER(MATCH(LEFT(BD264,5),Final_Intermediate[Burmese_Consonants],0)),LEFT(BD264,5),
IF(ISNUMBER(MATCH(LEFT(BD264,4),Final_Intermediate[Burmese_Consonants],0)),LEFT(BD264,4),
IF(ISNUMBER(MATCH(LEFT(BD264,3),Final_Intermediate[Burmese_Consonants],0)),LEFT(BD264,3),
IF(ISNUMBER(MATCH(LEFT(BD264,2),Final_Intermediate[Burmese_Consonants],0)),LEFT(BD264,2),
IF(ISNUMBER(MATCH(LEFT(BD264,1),Final_Intermediate[Burmese_Consonants],0)),LEFT(BD264,1),
"")))))))))))))))</f>
        <v>#VALUE!</v>
      </c>
      <c r="AG264" t="e">
        <f>IF(AND(OR(BE264="။",BE264="၊"),LEN(BE264)=1),BE264,
IF(ISNUMBER(MATCH(LEFT(BE264,7),Final_modified_Intermediate[Burmese_Consonants],0)),LEFT(BE264,7),
IF(ISNUMBER(MATCH(LEFT(BE264,6),Final_modified_Intermediate[Burmese_Consonants],0)),LEFT(BE264,6),
IF(ISNUMBER(MATCH(LEFT(BE264,5),Final_modified_Intermediate[Burmese_Consonants],0)),LEFT(BE264,5),
IF(ISNUMBER(MATCH(LEFT(BE264,4),Final_modified_Intermediate[Burmese_Consonants],0)),LEFT(BE264,4),
IF(ISNUMBER(MATCH(LEFT(BE264,3),Final_modified_Intermediate[Burmese_Consonants],0)),LEFT(BE264,3),
IF(ISNUMBER(MATCH(LEFT(BE264,2),Final_modified_Intermediate[Burmese_Consonants],0)),LEFT(BE264,2),
IF(ISNUMBER(MATCH(LEFT(BE264,1),Final_modified_Intermediate[Burmese_Consonants],0)),LEFT(BE264,1),
IF(ISNUMBER(MATCH(LEFT(BE264,7),Final_Intermediate[Burmese_Consonants],0)),LEFT(BE264,7),
IF(ISNUMBER(MATCH(LEFT(BE264,6),Final_Intermediate[Burmese_Consonants],0)),LEFT(BE264,6),
IF(ISNUMBER(MATCH(LEFT(BE264,5),Final_Intermediate[Burmese_Consonants],0)),LEFT(BE264,5),
IF(ISNUMBER(MATCH(LEFT(BE264,4),Final_Intermediate[Burmese_Consonants],0)),LEFT(BE264,4),
IF(ISNUMBER(MATCH(LEFT(BE264,3),Final_Intermediate[Burmese_Consonants],0)),LEFT(BE264,3),
IF(ISNUMBER(MATCH(LEFT(BE264,2),Final_Intermediate[Burmese_Consonants],0)),LEFT(BE264,2),
IF(ISNUMBER(MATCH(LEFT(BE264,1),Final_Intermediate[Burmese_Consonants],0)),LEFT(BE264,1),
"")))))))))))))))</f>
        <v>#VALUE!</v>
      </c>
      <c r="AH264" t="e">
        <f>IF(AND(OR(BF264="။",BF264="၊"),LEN(BF264)=1),BF264,
IF(ISNUMBER(MATCH(LEFT(BF264,7),Final_modified_Intermediate[Burmese_Consonants],0)),LEFT(BF264,7),
IF(ISNUMBER(MATCH(LEFT(BF264,6),Final_modified_Intermediate[Burmese_Consonants],0)),LEFT(BF264,6),
IF(ISNUMBER(MATCH(LEFT(BF264,5),Final_modified_Intermediate[Burmese_Consonants],0)),LEFT(BF264,5),
IF(ISNUMBER(MATCH(LEFT(BF264,4),Final_modified_Intermediate[Burmese_Consonants],0)),LEFT(BF264,4),
IF(ISNUMBER(MATCH(LEFT(BF264,3),Final_modified_Intermediate[Burmese_Consonants],0)),LEFT(BF264,3),
IF(ISNUMBER(MATCH(LEFT(BF264,2),Final_modified_Intermediate[Burmese_Consonants],0)),LEFT(BF264,2),
IF(ISNUMBER(MATCH(LEFT(BF264,1),Final_modified_Intermediate[Burmese_Consonants],0)),LEFT(BF264,1),
IF(ISNUMBER(MATCH(LEFT(BF264,7),Final_Intermediate[Burmese_Consonants],0)),LEFT(BF264,7),
IF(ISNUMBER(MATCH(LEFT(BF264,6),Final_Intermediate[Burmese_Consonants],0)),LEFT(BF264,6),
IF(ISNUMBER(MATCH(LEFT(BF264,5),Final_Intermediate[Burmese_Consonants],0)),LEFT(BF264,5),
IF(ISNUMBER(MATCH(LEFT(BF264,4),Final_Intermediate[Burmese_Consonants],0)),LEFT(BF264,4),
IF(ISNUMBER(MATCH(LEFT(BF264,3),Final_Intermediate[Burmese_Consonants],0)),LEFT(BF264,3),
IF(ISNUMBER(MATCH(LEFT(BF264,2),Final_Intermediate[Burmese_Consonants],0)),LEFT(BF264,2),
IF(ISNUMBER(MATCH(LEFT(BF264,1),Final_Intermediate[Burmese_Consonants],0)),LEFT(BF264,1),
"")))))))))))))))</f>
        <v>#VALUE!</v>
      </c>
      <c r="AI264" t="e">
        <f>IF(AND(OR(BG264="။",BG264="၊"),LEN(BG264)=1),BG264,
IF(ISNUMBER(MATCH(LEFT(BG264,7),Final_modified_Intermediate[Burmese_Consonants],0)),LEFT(BG264,7),
IF(ISNUMBER(MATCH(LEFT(BG264,6),Final_modified_Intermediate[Burmese_Consonants],0)),LEFT(BG264,6),
IF(ISNUMBER(MATCH(LEFT(BG264,5),Final_modified_Intermediate[Burmese_Consonants],0)),LEFT(BG264,5),
IF(ISNUMBER(MATCH(LEFT(BG264,4),Final_modified_Intermediate[Burmese_Consonants],0)),LEFT(BG264,4),
IF(ISNUMBER(MATCH(LEFT(BG264,3),Final_modified_Intermediate[Burmese_Consonants],0)),LEFT(BG264,3),
IF(ISNUMBER(MATCH(LEFT(BG264,2),Final_modified_Intermediate[Burmese_Consonants],0)),LEFT(BG264,2),
IF(ISNUMBER(MATCH(LEFT(BG264,1),Final_modified_Intermediate[Burmese_Consonants],0)),LEFT(BG264,1),
IF(ISNUMBER(MATCH(LEFT(BG264,7),Final_Intermediate[Burmese_Consonants],0)),LEFT(BG264,7),
IF(ISNUMBER(MATCH(LEFT(BG264,6),Final_Intermediate[Burmese_Consonants],0)),LEFT(BG264,6),
IF(ISNUMBER(MATCH(LEFT(BG264,5),Final_Intermediate[Burmese_Consonants],0)),LEFT(BG264,5),
IF(ISNUMBER(MATCH(LEFT(BG264,4),Final_Intermediate[Burmese_Consonants],0)),LEFT(BG264,4),
IF(ISNUMBER(MATCH(LEFT(BG264,3),Final_Intermediate[Burmese_Consonants],0)),LEFT(BG264,3),
IF(ISNUMBER(MATCH(LEFT(BG264,2),Final_Intermediate[Burmese_Consonants],0)),LEFT(BG264,2),
IF(ISNUMBER(MATCH(LEFT(BG264,1),Final_Intermediate[Burmese_Consonants],0)),LEFT(BG264,1),
"")))))))))))))))</f>
        <v>#VALUE!</v>
      </c>
      <c r="AJ264" t="e">
        <f>IF(AND(OR(BH264="။",BH264="၊"),LEN(BH264)=1),BH264,
IF(ISNUMBER(MATCH(LEFT(BH264,7),Final_modified_Intermediate[Burmese_Consonants],0)),LEFT(BH264,7),
IF(ISNUMBER(MATCH(LEFT(BH264,6),Final_modified_Intermediate[Burmese_Consonants],0)),LEFT(BH264,6),
IF(ISNUMBER(MATCH(LEFT(BH264,5),Final_modified_Intermediate[Burmese_Consonants],0)),LEFT(BH264,5),
IF(ISNUMBER(MATCH(LEFT(BH264,4),Final_modified_Intermediate[Burmese_Consonants],0)),LEFT(BH264,4),
IF(ISNUMBER(MATCH(LEFT(BH264,3),Final_modified_Intermediate[Burmese_Consonants],0)),LEFT(BH264,3),
IF(ISNUMBER(MATCH(LEFT(BH264,2),Final_modified_Intermediate[Burmese_Consonants],0)),LEFT(BH264,2),
IF(ISNUMBER(MATCH(LEFT(BH264,1),Final_modified_Intermediate[Burmese_Consonants],0)),LEFT(BH264,1),
IF(ISNUMBER(MATCH(LEFT(BH264,7),Final_Intermediate[Burmese_Consonants],0)),LEFT(BH264,7),
IF(ISNUMBER(MATCH(LEFT(BH264,6),Final_Intermediate[Burmese_Consonants],0)),LEFT(BH264,6),
IF(ISNUMBER(MATCH(LEFT(BH264,5),Final_Intermediate[Burmese_Consonants],0)),LEFT(BH264,5),
IF(ISNUMBER(MATCH(LEFT(BH264,4),Final_Intermediate[Burmese_Consonants],0)),LEFT(BH264,4),
IF(ISNUMBER(MATCH(LEFT(BH264,3),Final_Intermediate[Burmese_Consonants],0)),LEFT(BH264,3),
IF(ISNUMBER(MATCH(LEFT(BH264,2),Final_Intermediate[Burmese_Consonants],0)),LEFT(BH264,2),
IF(ISNUMBER(MATCH(LEFT(BH264,1),Final_Intermediate[Burmese_Consonants],0)),LEFT(BH264,1),
"")))))))))))))))</f>
        <v>#VALUE!</v>
      </c>
      <c r="AK264" t="e">
        <f>IF(AND(OR(BI264="။",BI264="၊"),LEN(BI264)=1),BI264,
IF(ISNUMBER(MATCH(LEFT(BI264,7),Final_modified_Intermediate[Burmese_Consonants],0)),LEFT(BI264,7),
IF(ISNUMBER(MATCH(LEFT(BI264,6),Final_modified_Intermediate[Burmese_Consonants],0)),LEFT(BI264,6),
IF(ISNUMBER(MATCH(LEFT(BI264,5),Final_modified_Intermediate[Burmese_Consonants],0)),LEFT(BI264,5),
IF(ISNUMBER(MATCH(LEFT(BI264,4),Final_modified_Intermediate[Burmese_Consonants],0)),LEFT(BI264,4),
IF(ISNUMBER(MATCH(LEFT(BI264,3),Final_modified_Intermediate[Burmese_Consonants],0)),LEFT(BI264,3),
IF(ISNUMBER(MATCH(LEFT(BI264,2),Final_modified_Intermediate[Burmese_Consonants],0)),LEFT(BI264,2),
IF(ISNUMBER(MATCH(LEFT(BI264,1),Final_modified_Intermediate[Burmese_Consonants],0)),LEFT(BI264,1),
IF(ISNUMBER(MATCH(LEFT(BI264,7),Final_Intermediate[Burmese_Consonants],0)),LEFT(BI264,7),
IF(ISNUMBER(MATCH(LEFT(BI264,6),Final_Intermediate[Burmese_Consonants],0)),LEFT(BI264,6),
IF(ISNUMBER(MATCH(LEFT(BI264,5),Final_Intermediate[Burmese_Consonants],0)),LEFT(BI264,5),
IF(ISNUMBER(MATCH(LEFT(BI264,4),Final_Intermediate[Burmese_Consonants],0)),LEFT(BI264,4),
IF(ISNUMBER(MATCH(LEFT(BI264,3),Final_Intermediate[Burmese_Consonants],0)),LEFT(BI264,3),
IF(ISNUMBER(MATCH(LEFT(BI264,2),Final_Intermediate[Burmese_Consonants],0)),LEFT(BI264,2),
IF(ISNUMBER(MATCH(LEFT(BI264,1),Final_Intermediate[Burmese_Consonants],0)),LEFT(BI264,1),
"")))))))))))))))</f>
        <v>#VALUE!</v>
      </c>
      <c r="AL264" t="e">
        <f>IF(AND(OR(BJ264="။",BJ264="၊"),LEN(BJ264)=1),BJ264,
IF(ISNUMBER(MATCH(LEFT(BJ264,7),Final_modified_Intermediate[Burmese_Consonants],0)),LEFT(BJ264,7),
IF(ISNUMBER(MATCH(LEFT(BJ264,6),Final_modified_Intermediate[Burmese_Consonants],0)),LEFT(BJ264,6),
IF(ISNUMBER(MATCH(LEFT(BJ264,5),Final_modified_Intermediate[Burmese_Consonants],0)),LEFT(BJ264,5),
IF(ISNUMBER(MATCH(LEFT(BJ264,4),Final_modified_Intermediate[Burmese_Consonants],0)),LEFT(BJ264,4),
IF(ISNUMBER(MATCH(LEFT(BJ264,3),Final_modified_Intermediate[Burmese_Consonants],0)),LEFT(BJ264,3),
IF(ISNUMBER(MATCH(LEFT(BJ264,2),Final_modified_Intermediate[Burmese_Consonants],0)),LEFT(BJ264,2),
IF(ISNUMBER(MATCH(LEFT(BJ264,1),Final_modified_Intermediate[Burmese_Consonants],0)),LEFT(BJ264,1),
IF(ISNUMBER(MATCH(LEFT(BJ264,7),Final_Intermediate[Burmese_Consonants],0)),LEFT(BJ264,7),
IF(ISNUMBER(MATCH(LEFT(BJ264,6),Final_Intermediate[Burmese_Consonants],0)),LEFT(BJ264,6),
IF(ISNUMBER(MATCH(LEFT(BJ264,5),Final_Intermediate[Burmese_Consonants],0)),LEFT(BJ264,5),
IF(ISNUMBER(MATCH(LEFT(BJ264,4),Final_Intermediate[Burmese_Consonants],0)),LEFT(BJ264,4),
IF(ISNUMBER(MATCH(LEFT(BJ264,3),Final_Intermediate[Burmese_Consonants],0)),LEFT(BJ264,3),
IF(ISNUMBER(MATCH(LEFT(BJ264,2),Final_Intermediate[Burmese_Consonants],0)),LEFT(BJ264,2),
IF(ISNUMBER(MATCH(LEFT(BJ264,1),Final_Intermediate[Burmese_Consonants],0)),LEFT(BJ264,1),
"")))))))))))))))</f>
        <v>#VALUE!</v>
      </c>
      <c r="AN264" t="e">
        <f>Compiler_Burmese[[#This Row],[Sr. No.]]</f>
        <v>#REF!</v>
      </c>
      <c r="AO26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4" t="e">
        <f>[2]!Vocabulary_Burmese[[#This Row],[Sr. No.]]</f>
        <v>#REF!</v>
      </c>
      <c r="BA264" t="e">
        <f>IF(Raw_data_N2_Kanji[[#This Row],[Categorie]]&lt;&gt;"","",
IF(ISNUMBER(MATCH(V,Special_list[Burmese word],0)),"",
SUBSTITUTE(Raw_data_N2_Kanji[[#This Row],[Raw]]," ","")))</f>
        <v>#VALUE!</v>
      </c>
      <c r="BB264" t="e">
        <f>RIGHT(Segregate18[[#This Row],[UPGRADE]],LEN(Segregate18[[#This Row],[UPGRADE]])-LEN(Compiler_Burmese[[#This Row],[1]]))</f>
        <v>#VALUE!</v>
      </c>
      <c r="BC264" t="e">
        <f>RIGHT(Segregate18[[#This Row],[11]],LEN(Segregate18[[#This Row],[11]])-LEN(Compiler_Burmese[[#This Row],[2]]))</f>
        <v>#VALUE!</v>
      </c>
      <c r="BD264" t="e">
        <f>RIGHT(Segregate18[[#This Row],[21]],LEN(Segregate18[[#This Row],[21]])-LEN(Compiler_Burmese[[#This Row],[3]]))</f>
        <v>#VALUE!</v>
      </c>
      <c r="BE264" t="e">
        <f>RIGHT(Segregate18[[#This Row],[31]],LEN(Segregate18[[#This Row],[31]])-LEN(Compiler_Burmese[[#This Row],[4]]))</f>
        <v>#VALUE!</v>
      </c>
      <c r="BF264" t="e">
        <f>RIGHT(Segregate18[[#This Row],[41]],LEN(Segregate18[[#This Row],[41]])-LEN(Compiler_Burmese[[#This Row],[5]]))</f>
        <v>#VALUE!</v>
      </c>
      <c r="BG264" t="e">
        <f>RIGHT(Segregate18[[#This Row],[51]],LEN(Segregate18[[#This Row],[51]])-LEN(Compiler_Burmese[[#This Row],[6]]))</f>
        <v>#VALUE!</v>
      </c>
      <c r="BH264" t="e">
        <f>RIGHT(Segregate18[[#This Row],[61]],LEN(Segregate18[[#This Row],[61]])-LEN(Compiler_Burmese[[#This Row],[7]]))</f>
        <v>#VALUE!</v>
      </c>
      <c r="BI264" t="e">
        <f>RIGHT(Segregate18[[#This Row],[71]],LEN(Segregate18[[#This Row],[71]])-LEN(Compiler_Burmese[[#This Row],[8]]))</f>
        <v>#VALUE!</v>
      </c>
      <c r="BJ264" t="e">
        <f>RIGHT(Segregate18[[#This Row],[81]],LEN(Segregate18[[#This Row],[81]])-LEN(Compiler_Burmese[[#This Row],[9]]))</f>
        <v>#VALUE!</v>
      </c>
    </row>
    <row r="265" spans="25:62" ht="15" customHeight="1" x14ac:dyDescent="0.3">
      <c r="Y265" t="e">
        <f>Segregate18[[#This Row],[Sr. No.]]</f>
        <v>#REF!</v>
      </c>
      <c r="Z265" t="e">
        <f>IF(AND(OR(BA265="။",BA265="၊"),LEN(BA265)=1),BA265,
IF(ISNUMBER(MATCH(LEFT(BA265,7),Final_modified_Intermediate[Burmese_Consonants],0)),LEFT(BA265,7),
IF(ISNUMBER(MATCH(LEFT(BA265,6),Final_modified_Intermediate[Burmese_Consonants],0)),LEFT(BA265,6),
IF(ISNUMBER(MATCH(LEFT(BA265,5),Final_modified_Intermediate[Burmese_Consonants],0)),LEFT(BA265,5),
IF(ISNUMBER(MATCH(LEFT(BA265,4),Final_modified_Intermediate[Burmese_Consonants],0)),LEFT(BA265,4),
IF(ISNUMBER(MATCH(LEFT(BA265,3),Final_modified_Intermediate[Burmese_Consonants],0)),LEFT(BA265,3),
IF(ISNUMBER(MATCH(LEFT(BA265,2),Final_modified_Intermediate[Burmese_Consonants],0)),LEFT(BA265,2),
IF(ISNUMBER(MATCH(LEFT(BA265,1),Final_modified_Intermediate[Burmese_Consonants],0)),LEFT(BA265,1),
IF(ISNUMBER(MATCH(LEFT(BA265,7),Final_Intermediate[Burmese_Consonants],0)),LEFT(BA265,7),
IF(ISNUMBER(MATCH(LEFT(BA265,6),Final_Intermediate[Burmese_Consonants],0)),LEFT(BA265,6),
IF(ISNUMBER(MATCH(LEFT(BA265,5),Final_Intermediate[Burmese_Consonants],0)),LEFT(BA265,5),
IF(ISNUMBER(MATCH(LEFT(BA265,4),Final_Intermediate[Burmese_Consonants],0)),LEFT(BA265,4),
IF(ISNUMBER(MATCH(LEFT(BA265,3),Final_Intermediate[Burmese_Consonants],0)),LEFT(BA265,3),
IF(ISNUMBER(MATCH(LEFT(BA265,2),Final_Intermediate[Burmese_Consonants],0)),LEFT(BA265,2),
IF(ISNUMBER(MATCH(LEFT(BA265,1),Final_Intermediate[Burmese_Consonants],0)),LEFT(BA265,1),
"")))))))))))))))</f>
        <v>#VALUE!</v>
      </c>
      <c r="AA26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5" t="e">
        <f>IF(AND(OR(BB265="။",BB265="၊"),LEN(BB265)=1),BB265,
IF(ISNUMBER(MATCH(LEFT(BB265,7),Final_modified_Intermediate[Burmese_Consonants],0)),LEFT(BB265,7),
IF(ISNUMBER(MATCH(LEFT(BB265,6),Final_modified_Intermediate[Burmese_Consonants],0)),LEFT(BB265,6),
IF(ISNUMBER(MATCH(LEFT(BB265,5),Final_modified_Intermediate[Burmese_Consonants],0)),LEFT(BB265,5),
IF(ISNUMBER(MATCH(LEFT(BB265,4),Final_modified_Intermediate[Burmese_Consonants],0)),LEFT(BB265,4),
IF(ISNUMBER(MATCH(LEFT(BB265,3),Final_modified_Intermediate[Burmese_Consonants],0)),LEFT(BB265,3),
IF(ISNUMBER(MATCH(LEFT(BB265,2),Final_modified_Intermediate[Burmese_Consonants],0)),LEFT(BB265,2),
IF(ISNUMBER(MATCH(LEFT(BB265,1),Final_modified_Intermediate[Burmese_Consonants],0)),LEFT(BB265,1),
IF(ISNUMBER(MATCH(LEFT(BB265,7),Final_Intermediate[Burmese_Consonants],0)),LEFT(BB265,7),
IF(ISNUMBER(MATCH(LEFT(BB265,6),Final_Intermediate[Burmese_Consonants],0)),LEFT(BB265,6),
IF(ISNUMBER(MATCH(LEFT(BB265,5),Final_Intermediate[Burmese_Consonants],0)),LEFT(BB265,5),
IF(ISNUMBER(MATCH(LEFT(BB265,4),Final_Intermediate[Burmese_Consonants],0)),LEFT(BB265,4),
IF(ISNUMBER(MATCH(LEFT(BB265,3),Final_Intermediate[Burmese_Consonants],0)),LEFT(BB265,3),
IF(ISNUMBER(MATCH(LEFT(BB265,2),Final_Intermediate[Burmese_Consonants],0)),LEFT(BB265,2),
IF(ISNUMBER(MATCH(LEFT(BB265,1),Final_Intermediate[Burmese_Consonants],0)),LEFT(BB265,1),
"")))))))))))))))</f>
        <v>#VALUE!</v>
      </c>
      <c r="AC26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5" t="e">
        <f>IF(AND(OR(BC265="။",BC265="၊"),LEN(BC265)=1),BC265,
IF(ISNUMBER(MATCH(LEFT(BC265,7),Final_modified_Intermediate[Burmese_Consonants],0)),LEFT(BC265,7),
IF(ISNUMBER(MATCH(LEFT(BC265,6),Final_modified_Intermediate[Burmese_Consonants],0)),LEFT(BC265,6),
IF(ISNUMBER(MATCH(LEFT(BC265,5),Final_modified_Intermediate[Burmese_Consonants],0)),LEFT(BC265,5),
IF(ISNUMBER(MATCH(LEFT(BC265,4),Final_modified_Intermediate[Burmese_Consonants],0)),LEFT(BC265,4),
IF(ISNUMBER(MATCH(LEFT(BC265,3),Final_modified_Intermediate[Burmese_Consonants],0)),LEFT(BC265,3),
IF(ISNUMBER(MATCH(LEFT(BC265,2),Final_modified_Intermediate[Burmese_Consonants],0)),LEFT(BC265,2),
IF(ISNUMBER(MATCH(LEFT(BC265,1),Final_modified_Intermediate[Burmese_Consonants],0)),LEFT(BC265,1),
IF(ISNUMBER(MATCH(LEFT(BC265,7),Final_Intermediate[Burmese_Consonants],0)),LEFT(BC265,7),
IF(ISNUMBER(MATCH(LEFT(BC265,6),Final_Intermediate[Burmese_Consonants],0)),LEFT(BC265,6),
IF(ISNUMBER(MATCH(LEFT(BC265,5),Final_Intermediate[Burmese_Consonants],0)),LEFT(BC265,5),
IF(ISNUMBER(MATCH(LEFT(BC265,4),Final_Intermediate[Burmese_Consonants],0)),LEFT(BC265,4),
IF(ISNUMBER(MATCH(LEFT(BC265,3),Final_Intermediate[Burmese_Consonants],0)),LEFT(BC265,3),
IF(ISNUMBER(MATCH(LEFT(BC265,2),Final_Intermediate[Burmese_Consonants],0)),LEFT(BC265,2),
IF(ISNUMBER(MATCH(LEFT(BC265,1),Final_Intermediate[Burmese_Consonants],0)),LEFT(BC265,1),
"")))))))))))))))</f>
        <v>#VALUE!</v>
      </c>
      <c r="AE26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5" t="e">
        <f>IF(AND(OR(BD265="။",BD265="၊"),LEN(BD265)=1),BD265,
IF(ISNUMBER(MATCH(LEFT(BD265,7),Final_modified_Intermediate[Burmese_Consonants],0)),LEFT(BD265,7),
IF(ISNUMBER(MATCH(LEFT(BD265,6),Final_modified_Intermediate[Burmese_Consonants],0)),LEFT(BD265,6),
IF(ISNUMBER(MATCH(LEFT(BD265,5),Final_modified_Intermediate[Burmese_Consonants],0)),LEFT(BD265,5),
IF(ISNUMBER(MATCH(LEFT(BD265,4),Final_modified_Intermediate[Burmese_Consonants],0)),LEFT(BD265,4),
IF(ISNUMBER(MATCH(LEFT(BD265,3),Final_modified_Intermediate[Burmese_Consonants],0)),LEFT(BD265,3),
IF(ISNUMBER(MATCH(LEFT(BD265,2),Final_modified_Intermediate[Burmese_Consonants],0)),LEFT(BD265,2),
IF(ISNUMBER(MATCH(LEFT(BD265,1),Final_modified_Intermediate[Burmese_Consonants],0)),LEFT(BD265,1),
IF(ISNUMBER(MATCH(LEFT(BD265,7),Final_Intermediate[Burmese_Consonants],0)),LEFT(BD265,7),
IF(ISNUMBER(MATCH(LEFT(BD265,6),Final_Intermediate[Burmese_Consonants],0)),LEFT(BD265,6),
IF(ISNUMBER(MATCH(LEFT(BD265,5),Final_Intermediate[Burmese_Consonants],0)),LEFT(BD265,5),
IF(ISNUMBER(MATCH(LEFT(BD265,4),Final_Intermediate[Burmese_Consonants],0)),LEFT(BD265,4),
IF(ISNUMBER(MATCH(LEFT(BD265,3),Final_Intermediate[Burmese_Consonants],0)),LEFT(BD265,3),
IF(ISNUMBER(MATCH(LEFT(BD265,2),Final_Intermediate[Burmese_Consonants],0)),LEFT(BD265,2),
IF(ISNUMBER(MATCH(LEFT(BD265,1),Final_Intermediate[Burmese_Consonants],0)),LEFT(BD265,1),
"")))))))))))))))</f>
        <v>#VALUE!</v>
      </c>
      <c r="AG265" t="e">
        <f>IF(AND(OR(BE265="။",BE265="၊"),LEN(BE265)=1),BE265,
IF(ISNUMBER(MATCH(LEFT(BE265,7),Final_modified_Intermediate[Burmese_Consonants],0)),LEFT(BE265,7),
IF(ISNUMBER(MATCH(LEFT(BE265,6),Final_modified_Intermediate[Burmese_Consonants],0)),LEFT(BE265,6),
IF(ISNUMBER(MATCH(LEFT(BE265,5),Final_modified_Intermediate[Burmese_Consonants],0)),LEFT(BE265,5),
IF(ISNUMBER(MATCH(LEFT(BE265,4),Final_modified_Intermediate[Burmese_Consonants],0)),LEFT(BE265,4),
IF(ISNUMBER(MATCH(LEFT(BE265,3),Final_modified_Intermediate[Burmese_Consonants],0)),LEFT(BE265,3),
IF(ISNUMBER(MATCH(LEFT(BE265,2),Final_modified_Intermediate[Burmese_Consonants],0)),LEFT(BE265,2),
IF(ISNUMBER(MATCH(LEFT(BE265,1),Final_modified_Intermediate[Burmese_Consonants],0)),LEFT(BE265,1),
IF(ISNUMBER(MATCH(LEFT(BE265,7),Final_Intermediate[Burmese_Consonants],0)),LEFT(BE265,7),
IF(ISNUMBER(MATCH(LEFT(BE265,6),Final_Intermediate[Burmese_Consonants],0)),LEFT(BE265,6),
IF(ISNUMBER(MATCH(LEFT(BE265,5),Final_Intermediate[Burmese_Consonants],0)),LEFT(BE265,5),
IF(ISNUMBER(MATCH(LEFT(BE265,4),Final_Intermediate[Burmese_Consonants],0)),LEFT(BE265,4),
IF(ISNUMBER(MATCH(LEFT(BE265,3),Final_Intermediate[Burmese_Consonants],0)),LEFT(BE265,3),
IF(ISNUMBER(MATCH(LEFT(BE265,2),Final_Intermediate[Burmese_Consonants],0)),LEFT(BE265,2),
IF(ISNUMBER(MATCH(LEFT(BE265,1),Final_Intermediate[Burmese_Consonants],0)),LEFT(BE265,1),
"")))))))))))))))</f>
        <v>#VALUE!</v>
      </c>
      <c r="AH265" t="e">
        <f>IF(AND(OR(BF265="။",BF265="၊"),LEN(BF265)=1),BF265,
IF(ISNUMBER(MATCH(LEFT(BF265,7),Final_modified_Intermediate[Burmese_Consonants],0)),LEFT(BF265,7),
IF(ISNUMBER(MATCH(LEFT(BF265,6),Final_modified_Intermediate[Burmese_Consonants],0)),LEFT(BF265,6),
IF(ISNUMBER(MATCH(LEFT(BF265,5),Final_modified_Intermediate[Burmese_Consonants],0)),LEFT(BF265,5),
IF(ISNUMBER(MATCH(LEFT(BF265,4),Final_modified_Intermediate[Burmese_Consonants],0)),LEFT(BF265,4),
IF(ISNUMBER(MATCH(LEFT(BF265,3),Final_modified_Intermediate[Burmese_Consonants],0)),LEFT(BF265,3),
IF(ISNUMBER(MATCH(LEFT(BF265,2),Final_modified_Intermediate[Burmese_Consonants],0)),LEFT(BF265,2),
IF(ISNUMBER(MATCH(LEFT(BF265,1),Final_modified_Intermediate[Burmese_Consonants],0)),LEFT(BF265,1),
IF(ISNUMBER(MATCH(LEFT(BF265,7),Final_Intermediate[Burmese_Consonants],0)),LEFT(BF265,7),
IF(ISNUMBER(MATCH(LEFT(BF265,6),Final_Intermediate[Burmese_Consonants],0)),LEFT(BF265,6),
IF(ISNUMBER(MATCH(LEFT(BF265,5),Final_Intermediate[Burmese_Consonants],0)),LEFT(BF265,5),
IF(ISNUMBER(MATCH(LEFT(BF265,4),Final_Intermediate[Burmese_Consonants],0)),LEFT(BF265,4),
IF(ISNUMBER(MATCH(LEFT(BF265,3),Final_Intermediate[Burmese_Consonants],0)),LEFT(BF265,3),
IF(ISNUMBER(MATCH(LEFT(BF265,2),Final_Intermediate[Burmese_Consonants],0)),LEFT(BF265,2),
IF(ISNUMBER(MATCH(LEFT(BF265,1),Final_Intermediate[Burmese_Consonants],0)),LEFT(BF265,1),
"")))))))))))))))</f>
        <v>#VALUE!</v>
      </c>
      <c r="AI265" t="e">
        <f>IF(AND(OR(BG265="။",BG265="၊"),LEN(BG265)=1),BG265,
IF(ISNUMBER(MATCH(LEFT(BG265,7),Final_modified_Intermediate[Burmese_Consonants],0)),LEFT(BG265,7),
IF(ISNUMBER(MATCH(LEFT(BG265,6),Final_modified_Intermediate[Burmese_Consonants],0)),LEFT(BG265,6),
IF(ISNUMBER(MATCH(LEFT(BG265,5),Final_modified_Intermediate[Burmese_Consonants],0)),LEFT(BG265,5),
IF(ISNUMBER(MATCH(LEFT(BG265,4),Final_modified_Intermediate[Burmese_Consonants],0)),LEFT(BG265,4),
IF(ISNUMBER(MATCH(LEFT(BG265,3),Final_modified_Intermediate[Burmese_Consonants],0)),LEFT(BG265,3),
IF(ISNUMBER(MATCH(LEFT(BG265,2),Final_modified_Intermediate[Burmese_Consonants],0)),LEFT(BG265,2),
IF(ISNUMBER(MATCH(LEFT(BG265,1),Final_modified_Intermediate[Burmese_Consonants],0)),LEFT(BG265,1),
IF(ISNUMBER(MATCH(LEFT(BG265,7),Final_Intermediate[Burmese_Consonants],0)),LEFT(BG265,7),
IF(ISNUMBER(MATCH(LEFT(BG265,6),Final_Intermediate[Burmese_Consonants],0)),LEFT(BG265,6),
IF(ISNUMBER(MATCH(LEFT(BG265,5),Final_Intermediate[Burmese_Consonants],0)),LEFT(BG265,5),
IF(ISNUMBER(MATCH(LEFT(BG265,4),Final_Intermediate[Burmese_Consonants],0)),LEFT(BG265,4),
IF(ISNUMBER(MATCH(LEFT(BG265,3),Final_Intermediate[Burmese_Consonants],0)),LEFT(BG265,3),
IF(ISNUMBER(MATCH(LEFT(BG265,2),Final_Intermediate[Burmese_Consonants],0)),LEFT(BG265,2),
IF(ISNUMBER(MATCH(LEFT(BG265,1),Final_Intermediate[Burmese_Consonants],0)),LEFT(BG265,1),
"")))))))))))))))</f>
        <v>#VALUE!</v>
      </c>
      <c r="AJ265" t="e">
        <f>IF(AND(OR(BH265="။",BH265="၊"),LEN(BH265)=1),BH265,
IF(ISNUMBER(MATCH(LEFT(BH265,7),Final_modified_Intermediate[Burmese_Consonants],0)),LEFT(BH265,7),
IF(ISNUMBER(MATCH(LEFT(BH265,6),Final_modified_Intermediate[Burmese_Consonants],0)),LEFT(BH265,6),
IF(ISNUMBER(MATCH(LEFT(BH265,5),Final_modified_Intermediate[Burmese_Consonants],0)),LEFT(BH265,5),
IF(ISNUMBER(MATCH(LEFT(BH265,4),Final_modified_Intermediate[Burmese_Consonants],0)),LEFT(BH265,4),
IF(ISNUMBER(MATCH(LEFT(BH265,3),Final_modified_Intermediate[Burmese_Consonants],0)),LEFT(BH265,3),
IF(ISNUMBER(MATCH(LEFT(BH265,2),Final_modified_Intermediate[Burmese_Consonants],0)),LEFT(BH265,2),
IF(ISNUMBER(MATCH(LEFT(BH265,1),Final_modified_Intermediate[Burmese_Consonants],0)),LEFT(BH265,1),
IF(ISNUMBER(MATCH(LEFT(BH265,7),Final_Intermediate[Burmese_Consonants],0)),LEFT(BH265,7),
IF(ISNUMBER(MATCH(LEFT(BH265,6),Final_Intermediate[Burmese_Consonants],0)),LEFT(BH265,6),
IF(ISNUMBER(MATCH(LEFT(BH265,5),Final_Intermediate[Burmese_Consonants],0)),LEFT(BH265,5),
IF(ISNUMBER(MATCH(LEFT(BH265,4),Final_Intermediate[Burmese_Consonants],0)),LEFT(BH265,4),
IF(ISNUMBER(MATCH(LEFT(BH265,3),Final_Intermediate[Burmese_Consonants],0)),LEFT(BH265,3),
IF(ISNUMBER(MATCH(LEFT(BH265,2),Final_Intermediate[Burmese_Consonants],0)),LEFT(BH265,2),
IF(ISNUMBER(MATCH(LEFT(BH265,1),Final_Intermediate[Burmese_Consonants],0)),LEFT(BH265,1),
"")))))))))))))))</f>
        <v>#VALUE!</v>
      </c>
      <c r="AK265" t="e">
        <f>IF(AND(OR(BI265="။",BI265="၊"),LEN(BI265)=1),BI265,
IF(ISNUMBER(MATCH(LEFT(BI265,7),Final_modified_Intermediate[Burmese_Consonants],0)),LEFT(BI265,7),
IF(ISNUMBER(MATCH(LEFT(BI265,6),Final_modified_Intermediate[Burmese_Consonants],0)),LEFT(BI265,6),
IF(ISNUMBER(MATCH(LEFT(BI265,5),Final_modified_Intermediate[Burmese_Consonants],0)),LEFT(BI265,5),
IF(ISNUMBER(MATCH(LEFT(BI265,4),Final_modified_Intermediate[Burmese_Consonants],0)),LEFT(BI265,4),
IF(ISNUMBER(MATCH(LEFT(BI265,3),Final_modified_Intermediate[Burmese_Consonants],0)),LEFT(BI265,3),
IF(ISNUMBER(MATCH(LEFT(BI265,2),Final_modified_Intermediate[Burmese_Consonants],0)),LEFT(BI265,2),
IF(ISNUMBER(MATCH(LEFT(BI265,1),Final_modified_Intermediate[Burmese_Consonants],0)),LEFT(BI265,1),
IF(ISNUMBER(MATCH(LEFT(BI265,7),Final_Intermediate[Burmese_Consonants],0)),LEFT(BI265,7),
IF(ISNUMBER(MATCH(LEFT(BI265,6),Final_Intermediate[Burmese_Consonants],0)),LEFT(BI265,6),
IF(ISNUMBER(MATCH(LEFT(BI265,5),Final_Intermediate[Burmese_Consonants],0)),LEFT(BI265,5),
IF(ISNUMBER(MATCH(LEFT(BI265,4),Final_Intermediate[Burmese_Consonants],0)),LEFT(BI265,4),
IF(ISNUMBER(MATCH(LEFT(BI265,3),Final_Intermediate[Burmese_Consonants],0)),LEFT(BI265,3),
IF(ISNUMBER(MATCH(LEFT(BI265,2),Final_Intermediate[Burmese_Consonants],0)),LEFT(BI265,2),
IF(ISNUMBER(MATCH(LEFT(BI265,1),Final_Intermediate[Burmese_Consonants],0)),LEFT(BI265,1),
"")))))))))))))))</f>
        <v>#VALUE!</v>
      </c>
      <c r="AL265" t="e">
        <f>IF(AND(OR(BJ265="။",BJ265="၊"),LEN(BJ265)=1),BJ265,
IF(ISNUMBER(MATCH(LEFT(BJ265,7),Final_modified_Intermediate[Burmese_Consonants],0)),LEFT(BJ265,7),
IF(ISNUMBER(MATCH(LEFT(BJ265,6),Final_modified_Intermediate[Burmese_Consonants],0)),LEFT(BJ265,6),
IF(ISNUMBER(MATCH(LEFT(BJ265,5),Final_modified_Intermediate[Burmese_Consonants],0)),LEFT(BJ265,5),
IF(ISNUMBER(MATCH(LEFT(BJ265,4),Final_modified_Intermediate[Burmese_Consonants],0)),LEFT(BJ265,4),
IF(ISNUMBER(MATCH(LEFT(BJ265,3),Final_modified_Intermediate[Burmese_Consonants],0)),LEFT(BJ265,3),
IF(ISNUMBER(MATCH(LEFT(BJ265,2),Final_modified_Intermediate[Burmese_Consonants],0)),LEFT(BJ265,2),
IF(ISNUMBER(MATCH(LEFT(BJ265,1),Final_modified_Intermediate[Burmese_Consonants],0)),LEFT(BJ265,1),
IF(ISNUMBER(MATCH(LEFT(BJ265,7),Final_Intermediate[Burmese_Consonants],0)),LEFT(BJ265,7),
IF(ISNUMBER(MATCH(LEFT(BJ265,6),Final_Intermediate[Burmese_Consonants],0)),LEFT(BJ265,6),
IF(ISNUMBER(MATCH(LEFT(BJ265,5),Final_Intermediate[Burmese_Consonants],0)),LEFT(BJ265,5),
IF(ISNUMBER(MATCH(LEFT(BJ265,4),Final_Intermediate[Burmese_Consonants],0)),LEFT(BJ265,4),
IF(ISNUMBER(MATCH(LEFT(BJ265,3),Final_Intermediate[Burmese_Consonants],0)),LEFT(BJ265,3),
IF(ISNUMBER(MATCH(LEFT(BJ265,2),Final_Intermediate[Burmese_Consonants],0)),LEFT(BJ265,2),
IF(ISNUMBER(MATCH(LEFT(BJ265,1),Final_Intermediate[Burmese_Consonants],0)),LEFT(BJ265,1),
"")))))))))))))))</f>
        <v>#VALUE!</v>
      </c>
      <c r="AN265" t="e">
        <f>Compiler_Burmese[[#This Row],[Sr. No.]]</f>
        <v>#REF!</v>
      </c>
      <c r="AO26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5" t="e">
        <f>[2]!Vocabulary_Burmese[[#This Row],[Sr. No.]]</f>
        <v>#REF!</v>
      </c>
      <c r="BA265" t="e">
        <f>IF(Raw_data_N2_Kanji[[#This Row],[Categorie]]&lt;&gt;"","",
IF(ISNUMBER(MATCH(V,Special_list[Burmese word],0)),"",
SUBSTITUTE(Raw_data_N2_Kanji[[#This Row],[Raw]]," ","")))</f>
        <v>#VALUE!</v>
      </c>
      <c r="BB265" t="e">
        <f>RIGHT(Segregate18[[#This Row],[UPGRADE]],LEN(Segregate18[[#This Row],[UPGRADE]])-LEN(Compiler_Burmese[[#This Row],[1]]))</f>
        <v>#VALUE!</v>
      </c>
      <c r="BC265" t="e">
        <f>RIGHT(Segregate18[[#This Row],[11]],LEN(Segregate18[[#This Row],[11]])-LEN(Compiler_Burmese[[#This Row],[2]]))</f>
        <v>#VALUE!</v>
      </c>
      <c r="BD265" t="e">
        <f>RIGHT(Segregate18[[#This Row],[21]],LEN(Segregate18[[#This Row],[21]])-LEN(Compiler_Burmese[[#This Row],[3]]))</f>
        <v>#VALUE!</v>
      </c>
      <c r="BE265" t="e">
        <f>RIGHT(Segregate18[[#This Row],[31]],LEN(Segregate18[[#This Row],[31]])-LEN(Compiler_Burmese[[#This Row],[4]]))</f>
        <v>#VALUE!</v>
      </c>
      <c r="BF265" t="e">
        <f>RIGHT(Segregate18[[#This Row],[41]],LEN(Segregate18[[#This Row],[41]])-LEN(Compiler_Burmese[[#This Row],[5]]))</f>
        <v>#VALUE!</v>
      </c>
      <c r="BG265" t="e">
        <f>RIGHT(Segregate18[[#This Row],[51]],LEN(Segregate18[[#This Row],[51]])-LEN(Compiler_Burmese[[#This Row],[6]]))</f>
        <v>#VALUE!</v>
      </c>
      <c r="BH265" t="e">
        <f>RIGHT(Segregate18[[#This Row],[61]],LEN(Segregate18[[#This Row],[61]])-LEN(Compiler_Burmese[[#This Row],[7]]))</f>
        <v>#VALUE!</v>
      </c>
      <c r="BI265" t="e">
        <f>RIGHT(Segregate18[[#This Row],[71]],LEN(Segregate18[[#This Row],[71]])-LEN(Compiler_Burmese[[#This Row],[8]]))</f>
        <v>#VALUE!</v>
      </c>
      <c r="BJ265" t="e">
        <f>RIGHT(Segregate18[[#This Row],[81]],LEN(Segregate18[[#This Row],[81]])-LEN(Compiler_Burmese[[#This Row],[9]]))</f>
        <v>#VALUE!</v>
      </c>
    </row>
    <row r="266" spans="25:62" ht="15" customHeight="1" x14ac:dyDescent="0.3">
      <c r="Y266" t="e">
        <f>Segregate18[[#This Row],[Sr. No.]]</f>
        <v>#REF!</v>
      </c>
      <c r="Z266" t="e">
        <f>IF(AND(OR(BA266="။",BA266="၊"),LEN(BA266)=1),BA266,
IF(ISNUMBER(MATCH(LEFT(BA266,7),Final_modified_Intermediate[Burmese_Consonants],0)),LEFT(BA266,7),
IF(ISNUMBER(MATCH(LEFT(BA266,6),Final_modified_Intermediate[Burmese_Consonants],0)),LEFT(BA266,6),
IF(ISNUMBER(MATCH(LEFT(BA266,5),Final_modified_Intermediate[Burmese_Consonants],0)),LEFT(BA266,5),
IF(ISNUMBER(MATCH(LEFT(BA266,4),Final_modified_Intermediate[Burmese_Consonants],0)),LEFT(BA266,4),
IF(ISNUMBER(MATCH(LEFT(BA266,3),Final_modified_Intermediate[Burmese_Consonants],0)),LEFT(BA266,3),
IF(ISNUMBER(MATCH(LEFT(BA266,2),Final_modified_Intermediate[Burmese_Consonants],0)),LEFT(BA266,2),
IF(ISNUMBER(MATCH(LEFT(BA266,1),Final_modified_Intermediate[Burmese_Consonants],0)),LEFT(BA266,1),
IF(ISNUMBER(MATCH(LEFT(BA266,7),Final_Intermediate[Burmese_Consonants],0)),LEFT(BA266,7),
IF(ISNUMBER(MATCH(LEFT(BA266,6),Final_Intermediate[Burmese_Consonants],0)),LEFT(BA266,6),
IF(ISNUMBER(MATCH(LEFT(BA266,5),Final_Intermediate[Burmese_Consonants],0)),LEFT(BA266,5),
IF(ISNUMBER(MATCH(LEFT(BA266,4),Final_Intermediate[Burmese_Consonants],0)),LEFT(BA266,4),
IF(ISNUMBER(MATCH(LEFT(BA266,3),Final_Intermediate[Burmese_Consonants],0)),LEFT(BA266,3),
IF(ISNUMBER(MATCH(LEFT(BA266,2),Final_Intermediate[Burmese_Consonants],0)),LEFT(BA266,2),
IF(ISNUMBER(MATCH(LEFT(BA266,1),Final_Intermediate[Burmese_Consonants],0)),LEFT(BA266,1),
"")))))))))))))))</f>
        <v>#VALUE!</v>
      </c>
      <c r="AA26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6" t="e">
        <f>IF(AND(OR(BB266="။",BB266="၊"),LEN(BB266)=1),BB266,
IF(ISNUMBER(MATCH(LEFT(BB266,7),Final_modified_Intermediate[Burmese_Consonants],0)),LEFT(BB266,7),
IF(ISNUMBER(MATCH(LEFT(BB266,6),Final_modified_Intermediate[Burmese_Consonants],0)),LEFT(BB266,6),
IF(ISNUMBER(MATCH(LEFT(BB266,5),Final_modified_Intermediate[Burmese_Consonants],0)),LEFT(BB266,5),
IF(ISNUMBER(MATCH(LEFT(BB266,4),Final_modified_Intermediate[Burmese_Consonants],0)),LEFT(BB266,4),
IF(ISNUMBER(MATCH(LEFT(BB266,3),Final_modified_Intermediate[Burmese_Consonants],0)),LEFT(BB266,3),
IF(ISNUMBER(MATCH(LEFT(BB266,2),Final_modified_Intermediate[Burmese_Consonants],0)),LEFT(BB266,2),
IF(ISNUMBER(MATCH(LEFT(BB266,1),Final_modified_Intermediate[Burmese_Consonants],0)),LEFT(BB266,1),
IF(ISNUMBER(MATCH(LEFT(BB266,7),Final_Intermediate[Burmese_Consonants],0)),LEFT(BB266,7),
IF(ISNUMBER(MATCH(LEFT(BB266,6),Final_Intermediate[Burmese_Consonants],0)),LEFT(BB266,6),
IF(ISNUMBER(MATCH(LEFT(BB266,5),Final_Intermediate[Burmese_Consonants],0)),LEFT(BB266,5),
IF(ISNUMBER(MATCH(LEFT(BB266,4),Final_Intermediate[Burmese_Consonants],0)),LEFT(BB266,4),
IF(ISNUMBER(MATCH(LEFT(BB266,3),Final_Intermediate[Burmese_Consonants],0)),LEFT(BB266,3),
IF(ISNUMBER(MATCH(LEFT(BB266,2),Final_Intermediate[Burmese_Consonants],0)),LEFT(BB266,2),
IF(ISNUMBER(MATCH(LEFT(BB266,1),Final_Intermediate[Burmese_Consonants],0)),LEFT(BB266,1),
"")))))))))))))))</f>
        <v>#VALUE!</v>
      </c>
      <c r="AC26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6" t="e">
        <f>IF(AND(OR(BC266="။",BC266="၊"),LEN(BC266)=1),BC266,
IF(ISNUMBER(MATCH(LEFT(BC266,7),Final_modified_Intermediate[Burmese_Consonants],0)),LEFT(BC266,7),
IF(ISNUMBER(MATCH(LEFT(BC266,6),Final_modified_Intermediate[Burmese_Consonants],0)),LEFT(BC266,6),
IF(ISNUMBER(MATCH(LEFT(BC266,5),Final_modified_Intermediate[Burmese_Consonants],0)),LEFT(BC266,5),
IF(ISNUMBER(MATCH(LEFT(BC266,4),Final_modified_Intermediate[Burmese_Consonants],0)),LEFT(BC266,4),
IF(ISNUMBER(MATCH(LEFT(BC266,3),Final_modified_Intermediate[Burmese_Consonants],0)),LEFT(BC266,3),
IF(ISNUMBER(MATCH(LEFT(BC266,2),Final_modified_Intermediate[Burmese_Consonants],0)),LEFT(BC266,2),
IF(ISNUMBER(MATCH(LEFT(BC266,1),Final_modified_Intermediate[Burmese_Consonants],0)),LEFT(BC266,1),
IF(ISNUMBER(MATCH(LEFT(BC266,7),Final_Intermediate[Burmese_Consonants],0)),LEFT(BC266,7),
IF(ISNUMBER(MATCH(LEFT(BC266,6),Final_Intermediate[Burmese_Consonants],0)),LEFT(BC266,6),
IF(ISNUMBER(MATCH(LEFT(BC266,5),Final_Intermediate[Burmese_Consonants],0)),LEFT(BC266,5),
IF(ISNUMBER(MATCH(LEFT(BC266,4),Final_Intermediate[Burmese_Consonants],0)),LEFT(BC266,4),
IF(ISNUMBER(MATCH(LEFT(BC266,3),Final_Intermediate[Burmese_Consonants],0)),LEFT(BC266,3),
IF(ISNUMBER(MATCH(LEFT(BC266,2),Final_Intermediate[Burmese_Consonants],0)),LEFT(BC266,2),
IF(ISNUMBER(MATCH(LEFT(BC266,1),Final_Intermediate[Burmese_Consonants],0)),LEFT(BC266,1),
"")))))))))))))))</f>
        <v>#VALUE!</v>
      </c>
      <c r="AE26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6" t="e">
        <f>IF(AND(OR(BD266="။",BD266="၊"),LEN(BD266)=1),BD266,
IF(ISNUMBER(MATCH(LEFT(BD266,7),Final_modified_Intermediate[Burmese_Consonants],0)),LEFT(BD266,7),
IF(ISNUMBER(MATCH(LEFT(BD266,6),Final_modified_Intermediate[Burmese_Consonants],0)),LEFT(BD266,6),
IF(ISNUMBER(MATCH(LEFT(BD266,5),Final_modified_Intermediate[Burmese_Consonants],0)),LEFT(BD266,5),
IF(ISNUMBER(MATCH(LEFT(BD266,4),Final_modified_Intermediate[Burmese_Consonants],0)),LEFT(BD266,4),
IF(ISNUMBER(MATCH(LEFT(BD266,3),Final_modified_Intermediate[Burmese_Consonants],0)),LEFT(BD266,3),
IF(ISNUMBER(MATCH(LEFT(BD266,2),Final_modified_Intermediate[Burmese_Consonants],0)),LEFT(BD266,2),
IF(ISNUMBER(MATCH(LEFT(BD266,1),Final_modified_Intermediate[Burmese_Consonants],0)),LEFT(BD266,1),
IF(ISNUMBER(MATCH(LEFT(BD266,7),Final_Intermediate[Burmese_Consonants],0)),LEFT(BD266,7),
IF(ISNUMBER(MATCH(LEFT(BD266,6),Final_Intermediate[Burmese_Consonants],0)),LEFT(BD266,6),
IF(ISNUMBER(MATCH(LEFT(BD266,5),Final_Intermediate[Burmese_Consonants],0)),LEFT(BD266,5),
IF(ISNUMBER(MATCH(LEFT(BD266,4),Final_Intermediate[Burmese_Consonants],0)),LEFT(BD266,4),
IF(ISNUMBER(MATCH(LEFT(BD266,3),Final_Intermediate[Burmese_Consonants],0)),LEFT(BD266,3),
IF(ISNUMBER(MATCH(LEFT(BD266,2),Final_Intermediate[Burmese_Consonants],0)),LEFT(BD266,2),
IF(ISNUMBER(MATCH(LEFT(BD266,1),Final_Intermediate[Burmese_Consonants],0)),LEFT(BD266,1),
"")))))))))))))))</f>
        <v>#VALUE!</v>
      </c>
      <c r="AG266" t="e">
        <f>IF(AND(OR(BE266="။",BE266="၊"),LEN(BE266)=1),BE266,
IF(ISNUMBER(MATCH(LEFT(BE266,7),Final_modified_Intermediate[Burmese_Consonants],0)),LEFT(BE266,7),
IF(ISNUMBER(MATCH(LEFT(BE266,6),Final_modified_Intermediate[Burmese_Consonants],0)),LEFT(BE266,6),
IF(ISNUMBER(MATCH(LEFT(BE266,5),Final_modified_Intermediate[Burmese_Consonants],0)),LEFT(BE266,5),
IF(ISNUMBER(MATCH(LEFT(BE266,4),Final_modified_Intermediate[Burmese_Consonants],0)),LEFT(BE266,4),
IF(ISNUMBER(MATCH(LEFT(BE266,3),Final_modified_Intermediate[Burmese_Consonants],0)),LEFT(BE266,3),
IF(ISNUMBER(MATCH(LEFT(BE266,2),Final_modified_Intermediate[Burmese_Consonants],0)),LEFT(BE266,2),
IF(ISNUMBER(MATCH(LEFT(BE266,1),Final_modified_Intermediate[Burmese_Consonants],0)),LEFT(BE266,1),
IF(ISNUMBER(MATCH(LEFT(BE266,7),Final_Intermediate[Burmese_Consonants],0)),LEFT(BE266,7),
IF(ISNUMBER(MATCH(LEFT(BE266,6),Final_Intermediate[Burmese_Consonants],0)),LEFT(BE266,6),
IF(ISNUMBER(MATCH(LEFT(BE266,5),Final_Intermediate[Burmese_Consonants],0)),LEFT(BE266,5),
IF(ISNUMBER(MATCH(LEFT(BE266,4),Final_Intermediate[Burmese_Consonants],0)),LEFT(BE266,4),
IF(ISNUMBER(MATCH(LEFT(BE266,3),Final_Intermediate[Burmese_Consonants],0)),LEFT(BE266,3),
IF(ISNUMBER(MATCH(LEFT(BE266,2),Final_Intermediate[Burmese_Consonants],0)),LEFT(BE266,2),
IF(ISNUMBER(MATCH(LEFT(BE266,1),Final_Intermediate[Burmese_Consonants],0)),LEFT(BE266,1),
"")))))))))))))))</f>
        <v>#VALUE!</v>
      </c>
      <c r="AH266" t="e">
        <f>IF(AND(OR(BF266="။",BF266="၊"),LEN(BF266)=1),BF266,
IF(ISNUMBER(MATCH(LEFT(BF266,7),Final_modified_Intermediate[Burmese_Consonants],0)),LEFT(BF266,7),
IF(ISNUMBER(MATCH(LEFT(BF266,6),Final_modified_Intermediate[Burmese_Consonants],0)),LEFT(BF266,6),
IF(ISNUMBER(MATCH(LEFT(BF266,5),Final_modified_Intermediate[Burmese_Consonants],0)),LEFT(BF266,5),
IF(ISNUMBER(MATCH(LEFT(BF266,4),Final_modified_Intermediate[Burmese_Consonants],0)),LEFT(BF266,4),
IF(ISNUMBER(MATCH(LEFT(BF266,3),Final_modified_Intermediate[Burmese_Consonants],0)),LEFT(BF266,3),
IF(ISNUMBER(MATCH(LEFT(BF266,2),Final_modified_Intermediate[Burmese_Consonants],0)),LEFT(BF266,2),
IF(ISNUMBER(MATCH(LEFT(BF266,1),Final_modified_Intermediate[Burmese_Consonants],0)),LEFT(BF266,1),
IF(ISNUMBER(MATCH(LEFT(BF266,7),Final_Intermediate[Burmese_Consonants],0)),LEFT(BF266,7),
IF(ISNUMBER(MATCH(LEFT(BF266,6),Final_Intermediate[Burmese_Consonants],0)),LEFT(BF266,6),
IF(ISNUMBER(MATCH(LEFT(BF266,5),Final_Intermediate[Burmese_Consonants],0)),LEFT(BF266,5),
IF(ISNUMBER(MATCH(LEFT(BF266,4),Final_Intermediate[Burmese_Consonants],0)),LEFT(BF266,4),
IF(ISNUMBER(MATCH(LEFT(BF266,3),Final_Intermediate[Burmese_Consonants],0)),LEFT(BF266,3),
IF(ISNUMBER(MATCH(LEFT(BF266,2),Final_Intermediate[Burmese_Consonants],0)),LEFT(BF266,2),
IF(ISNUMBER(MATCH(LEFT(BF266,1),Final_Intermediate[Burmese_Consonants],0)),LEFT(BF266,1),
"")))))))))))))))</f>
        <v>#VALUE!</v>
      </c>
      <c r="AI266" t="e">
        <f>IF(AND(OR(BG266="။",BG266="၊"),LEN(BG266)=1),BG266,
IF(ISNUMBER(MATCH(LEFT(BG266,7),Final_modified_Intermediate[Burmese_Consonants],0)),LEFT(BG266,7),
IF(ISNUMBER(MATCH(LEFT(BG266,6),Final_modified_Intermediate[Burmese_Consonants],0)),LEFT(BG266,6),
IF(ISNUMBER(MATCH(LEFT(BG266,5),Final_modified_Intermediate[Burmese_Consonants],0)),LEFT(BG266,5),
IF(ISNUMBER(MATCH(LEFT(BG266,4),Final_modified_Intermediate[Burmese_Consonants],0)),LEFT(BG266,4),
IF(ISNUMBER(MATCH(LEFT(BG266,3),Final_modified_Intermediate[Burmese_Consonants],0)),LEFT(BG266,3),
IF(ISNUMBER(MATCH(LEFT(BG266,2),Final_modified_Intermediate[Burmese_Consonants],0)),LEFT(BG266,2),
IF(ISNUMBER(MATCH(LEFT(BG266,1),Final_modified_Intermediate[Burmese_Consonants],0)),LEFT(BG266,1),
IF(ISNUMBER(MATCH(LEFT(BG266,7),Final_Intermediate[Burmese_Consonants],0)),LEFT(BG266,7),
IF(ISNUMBER(MATCH(LEFT(BG266,6),Final_Intermediate[Burmese_Consonants],0)),LEFT(BG266,6),
IF(ISNUMBER(MATCH(LEFT(BG266,5),Final_Intermediate[Burmese_Consonants],0)),LEFT(BG266,5),
IF(ISNUMBER(MATCH(LEFT(BG266,4),Final_Intermediate[Burmese_Consonants],0)),LEFT(BG266,4),
IF(ISNUMBER(MATCH(LEFT(BG266,3),Final_Intermediate[Burmese_Consonants],0)),LEFT(BG266,3),
IF(ISNUMBER(MATCH(LEFT(BG266,2),Final_Intermediate[Burmese_Consonants],0)),LEFT(BG266,2),
IF(ISNUMBER(MATCH(LEFT(BG266,1),Final_Intermediate[Burmese_Consonants],0)),LEFT(BG266,1),
"")))))))))))))))</f>
        <v>#VALUE!</v>
      </c>
      <c r="AJ266" t="e">
        <f>IF(AND(OR(BH266="။",BH266="၊"),LEN(BH266)=1),BH266,
IF(ISNUMBER(MATCH(LEFT(BH266,7),Final_modified_Intermediate[Burmese_Consonants],0)),LEFT(BH266,7),
IF(ISNUMBER(MATCH(LEFT(BH266,6),Final_modified_Intermediate[Burmese_Consonants],0)),LEFT(BH266,6),
IF(ISNUMBER(MATCH(LEFT(BH266,5),Final_modified_Intermediate[Burmese_Consonants],0)),LEFT(BH266,5),
IF(ISNUMBER(MATCH(LEFT(BH266,4),Final_modified_Intermediate[Burmese_Consonants],0)),LEFT(BH266,4),
IF(ISNUMBER(MATCH(LEFT(BH266,3),Final_modified_Intermediate[Burmese_Consonants],0)),LEFT(BH266,3),
IF(ISNUMBER(MATCH(LEFT(BH266,2),Final_modified_Intermediate[Burmese_Consonants],0)),LEFT(BH266,2),
IF(ISNUMBER(MATCH(LEFT(BH266,1),Final_modified_Intermediate[Burmese_Consonants],0)),LEFT(BH266,1),
IF(ISNUMBER(MATCH(LEFT(BH266,7),Final_Intermediate[Burmese_Consonants],0)),LEFT(BH266,7),
IF(ISNUMBER(MATCH(LEFT(BH266,6),Final_Intermediate[Burmese_Consonants],0)),LEFT(BH266,6),
IF(ISNUMBER(MATCH(LEFT(BH266,5),Final_Intermediate[Burmese_Consonants],0)),LEFT(BH266,5),
IF(ISNUMBER(MATCH(LEFT(BH266,4),Final_Intermediate[Burmese_Consonants],0)),LEFT(BH266,4),
IF(ISNUMBER(MATCH(LEFT(BH266,3),Final_Intermediate[Burmese_Consonants],0)),LEFT(BH266,3),
IF(ISNUMBER(MATCH(LEFT(BH266,2),Final_Intermediate[Burmese_Consonants],0)),LEFT(BH266,2),
IF(ISNUMBER(MATCH(LEFT(BH266,1),Final_Intermediate[Burmese_Consonants],0)),LEFT(BH266,1),
"")))))))))))))))</f>
        <v>#VALUE!</v>
      </c>
      <c r="AK266" t="e">
        <f>IF(AND(OR(BI266="။",BI266="၊"),LEN(BI266)=1),BI266,
IF(ISNUMBER(MATCH(LEFT(BI266,7),Final_modified_Intermediate[Burmese_Consonants],0)),LEFT(BI266,7),
IF(ISNUMBER(MATCH(LEFT(BI266,6),Final_modified_Intermediate[Burmese_Consonants],0)),LEFT(BI266,6),
IF(ISNUMBER(MATCH(LEFT(BI266,5),Final_modified_Intermediate[Burmese_Consonants],0)),LEFT(BI266,5),
IF(ISNUMBER(MATCH(LEFT(BI266,4),Final_modified_Intermediate[Burmese_Consonants],0)),LEFT(BI266,4),
IF(ISNUMBER(MATCH(LEFT(BI266,3),Final_modified_Intermediate[Burmese_Consonants],0)),LEFT(BI266,3),
IF(ISNUMBER(MATCH(LEFT(BI266,2),Final_modified_Intermediate[Burmese_Consonants],0)),LEFT(BI266,2),
IF(ISNUMBER(MATCH(LEFT(BI266,1),Final_modified_Intermediate[Burmese_Consonants],0)),LEFT(BI266,1),
IF(ISNUMBER(MATCH(LEFT(BI266,7),Final_Intermediate[Burmese_Consonants],0)),LEFT(BI266,7),
IF(ISNUMBER(MATCH(LEFT(BI266,6),Final_Intermediate[Burmese_Consonants],0)),LEFT(BI266,6),
IF(ISNUMBER(MATCH(LEFT(BI266,5),Final_Intermediate[Burmese_Consonants],0)),LEFT(BI266,5),
IF(ISNUMBER(MATCH(LEFT(BI266,4),Final_Intermediate[Burmese_Consonants],0)),LEFT(BI266,4),
IF(ISNUMBER(MATCH(LEFT(BI266,3),Final_Intermediate[Burmese_Consonants],0)),LEFT(BI266,3),
IF(ISNUMBER(MATCH(LEFT(BI266,2),Final_Intermediate[Burmese_Consonants],0)),LEFT(BI266,2),
IF(ISNUMBER(MATCH(LEFT(BI266,1),Final_Intermediate[Burmese_Consonants],0)),LEFT(BI266,1),
"")))))))))))))))</f>
        <v>#VALUE!</v>
      </c>
      <c r="AL266" t="e">
        <f>IF(AND(OR(BJ266="။",BJ266="၊"),LEN(BJ266)=1),BJ266,
IF(ISNUMBER(MATCH(LEFT(BJ266,7),Final_modified_Intermediate[Burmese_Consonants],0)),LEFT(BJ266,7),
IF(ISNUMBER(MATCH(LEFT(BJ266,6),Final_modified_Intermediate[Burmese_Consonants],0)),LEFT(BJ266,6),
IF(ISNUMBER(MATCH(LEFT(BJ266,5),Final_modified_Intermediate[Burmese_Consonants],0)),LEFT(BJ266,5),
IF(ISNUMBER(MATCH(LEFT(BJ266,4),Final_modified_Intermediate[Burmese_Consonants],0)),LEFT(BJ266,4),
IF(ISNUMBER(MATCH(LEFT(BJ266,3),Final_modified_Intermediate[Burmese_Consonants],0)),LEFT(BJ266,3),
IF(ISNUMBER(MATCH(LEFT(BJ266,2),Final_modified_Intermediate[Burmese_Consonants],0)),LEFT(BJ266,2),
IF(ISNUMBER(MATCH(LEFT(BJ266,1),Final_modified_Intermediate[Burmese_Consonants],0)),LEFT(BJ266,1),
IF(ISNUMBER(MATCH(LEFT(BJ266,7),Final_Intermediate[Burmese_Consonants],0)),LEFT(BJ266,7),
IF(ISNUMBER(MATCH(LEFT(BJ266,6),Final_Intermediate[Burmese_Consonants],0)),LEFT(BJ266,6),
IF(ISNUMBER(MATCH(LEFT(BJ266,5),Final_Intermediate[Burmese_Consonants],0)),LEFT(BJ266,5),
IF(ISNUMBER(MATCH(LEFT(BJ266,4),Final_Intermediate[Burmese_Consonants],0)),LEFT(BJ266,4),
IF(ISNUMBER(MATCH(LEFT(BJ266,3),Final_Intermediate[Burmese_Consonants],0)),LEFT(BJ266,3),
IF(ISNUMBER(MATCH(LEFT(BJ266,2),Final_Intermediate[Burmese_Consonants],0)),LEFT(BJ266,2),
IF(ISNUMBER(MATCH(LEFT(BJ266,1),Final_Intermediate[Burmese_Consonants],0)),LEFT(BJ266,1),
"")))))))))))))))</f>
        <v>#VALUE!</v>
      </c>
      <c r="AN266" t="e">
        <f>Compiler_Burmese[[#This Row],[Sr. No.]]</f>
        <v>#REF!</v>
      </c>
      <c r="AO26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6" t="e">
        <f>[2]!Vocabulary_Burmese[[#This Row],[Sr. No.]]</f>
        <v>#REF!</v>
      </c>
      <c r="BA266" t="e">
        <f>IF(Raw_data_N2_Kanji[[#This Row],[Categorie]]&lt;&gt;"","",
IF(ISNUMBER(MATCH(V,Special_list[Burmese word],0)),"",
SUBSTITUTE(Raw_data_N2_Kanji[[#This Row],[Raw]]," ","")))</f>
        <v>#VALUE!</v>
      </c>
      <c r="BB266" t="e">
        <f>RIGHT(Segregate18[[#This Row],[UPGRADE]],LEN(Segregate18[[#This Row],[UPGRADE]])-LEN(Compiler_Burmese[[#This Row],[1]]))</f>
        <v>#VALUE!</v>
      </c>
      <c r="BC266" t="e">
        <f>RIGHT(Segregate18[[#This Row],[11]],LEN(Segregate18[[#This Row],[11]])-LEN(Compiler_Burmese[[#This Row],[2]]))</f>
        <v>#VALUE!</v>
      </c>
      <c r="BD266" t="e">
        <f>RIGHT(Segregate18[[#This Row],[21]],LEN(Segregate18[[#This Row],[21]])-LEN(Compiler_Burmese[[#This Row],[3]]))</f>
        <v>#VALUE!</v>
      </c>
      <c r="BE266" t="e">
        <f>RIGHT(Segregate18[[#This Row],[31]],LEN(Segregate18[[#This Row],[31]])-LEN(Compiler_Burmese[[#This Row],[4]]))</f>
        <v>#VALUE!</v>
      </c>
      <c r="BF266" t="e">
        <f>RIGHT(Segregate18[[#This Row],[41]],LEN(Segregate18[[#This Row],[41]])-LEN(Compiler_Burmese[[#This Row],[5]]))</f>
        <v>#VALUE!</v>
      </c>
      <c r="BG266" t="e">
        <f>RIGHT(Segregate18[[#This Row],[51]],LEN(Segregate18[[#This Row],[51]])-LEN(Compiler_Burmese[[#This Row],[6]]))</f>
        <v>#VALUE!</v>
      </c>
      <c r="BH266" t="e">
        <f>RIGHT(Segregate18[[#This Row],[61]],LEN(Segregate18[[#This Row],[61]])-LEN(Compiler_Burmese[[#This Row],[7]]))</f>
        <v>#VALUE!</v>
      </c>
      <c r="BI266" t="e">
        <f>RIGHT(Segregate18[[#This Row],[71]],LEN(Segregate18[[#This Row],[71]])-LEN(Compiler_Burmese[[#This Row],[8]]))</f>
        <v>#VALUE!</v>
      </c>
      <c r="BJ266" t="e">
        <f>RIGHT(Segregate18[[#This Row],[81]],LEN(Segregate18[[#This Row],[81]])-LEN(Compiler_Burmese[[#This Row],[9]]))</f>
        <v>#VALUE!</v>
      </c>
    </row>
    <row r="267" spans="25:62" ht="15" customHeight="1" x14ac:dyDescent="0.3">
      <c r="Y267" t="e">
        <f>Segregate18[[#This Row],[Sr. No.]]</f>
        <v>#REF!</v>
      </c>
      <c r="Z267" t="e">
        <f>IF(AND(OR(BA267="။",BA267="၊"),LEN(BA267)=1),BA267,
IF(ISNUMBER(MATCH(LEFT(BA267,7),Final_modified_Intermediate[Burmese_Consonants],0)),LEFT(BA267,7),
IF(ISNUMBER(MATCH(LEFT(BA267,6),Final_modified_Intermediate[Burmese_Consonants],0)),LEFT(BA267,6),
IF(ISNUMBER(MATCH(LEFT(BA267,5),Final_modified_Intermediate[Burmese_Consonants],0)),LEFT(BA267,5),
IF(ISNUMBER(MATCH(LEFT(BA267,4),Final_modified_Intermediate[Burmese_Consonants],0)),LEFT(BA267,4),
IF(ISNUMBER(MATCH(LEFT(BA267,3),Final_modified_Intermediate[Burmese_Consonants],0)),LEFT(BA267,3),
IF(ISNUMBER(MATCH(LEFT(BA267,2),Final_modified_Intermediate[Burmese_Consonants],0)),LEFT(BA267,2),
IF(ISNUMBER(MATCH(LEFT(BA267,1),Final_modified_Intermediate[Burmese_Consonants],0)),LEFT(BA267,1),
IF(ISNUMBER(MATCH(LEFT(BA267,7),Final_Intermediate[Burmese_Consonants],0)),LEFT(BA267,7),
IF(ISNUMBER(MATCH(LEFT(BA267,6),Final_Intermediate[Burmese_Consonants],0)),LEFT(BA267,6),
IF(ISNUMBER(MATCH(LEFT(BA267,5),Final_Intermediate[Burmese_Consonants],0)),LEFT(BA267,5),
IF(ISNUMBER(MATCH(LEFT(BA267,4),Final_Intermediate[Burmese_Consonants],0)),LEFT(BA267,4),
IF(ISNUMBER(MATCH(LEFT(BA267,3),Final_Intermediate[Burmese_Consonants],0)),LEFT(BA267,3),
IF(ISNUMBER(MATCH(LEFT(BA267,2),Final_Intermediate[Burmese_Consonants],0)),LEFT(BA267,2),
IF(ISNUMBER(MATCH(LEFT(BA267,1),Final_Intermediate[Burmese_Consonants],0)),LEFT(BA267,1),
"")))))))))))))))</f>
        <v>#VALUE!</v>
      </c>
      <c r="AA26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7" t="e">
        <f>IF(AND(OR(BB267="။",BB267="၊"),LEN(BB267)=1),BB267,
IF(ISNUMBER(MATCH(LEFT(BB267,7),Final_modified_Intermediate[Burmese_Consonants],0)),LEFT(BB267,7),
IF(ISNUMBER(MATCH(LEFT(BB267,6),Final_modified_Intermediate[Burmese_Consonants],0)),LEFT(BB267,6),
IF(ISNUMBER(MATCH(LEFT(BB267,5),Final_modified_Intermediate[Burmese_Consonants],0)),LEFT(BB267,5),
IF(ISNUMBER(MATCH(LEFT(BB267,4),Final_modified_Intermediate[Burmese_Consonants],0)),LEFT(BB267,4),
IF(ISNUMBER(MATCH(LEFT(BB267,3),Final_modified_Intermediate[Burmese_Consonants],0)),LEFT(BB267,3),
IF(ISNUMBER(MATCH(LEFT(BB267,2),Final_modified_Intermediate[Burmese_Consonants],0)),LEFT(BB267,2),
IF(ISNUMBER(MATCH(LEFT(BB267,1),Final_modified_Intermediate[Burmese_Consonants],0)),LEFT(BB267,1),
IF(ISNUMBER(MATCH(LEFT(BB267,7),Final_Intermediate[Burmese_Consonants],0)),LEFT(BB267,7),
IF(ISNUMBER(MATCH(LEFT(BB267,6),Final_Intermediate[Burmese_Consonants],0)),LEFT(BB267,6),
IF(ISNUMBER(MATCH(LEFT(BB267,5),Final_Intermediate[Burmese_Consonants],0)),LEFT(BB267,5),
IF(ISNUMBER(MATCH(LEFT(BB267,4),Final_Intermediate[Burmese_Consonants],0)),LEFT(BB267,4),
IF(ISNUMBER(MATCH(LEFT(BB267,3),Final_Intermediate[Burmese_Consonants],0)),LEFT(BB267,3),
IF(ISNUMBER(MATCH(LEFT(BB267,2),Final_Intermediate[Burmese_Consonants],0)),LEFT(BB267,2),
IF(ISNUMBER(MATCH(LEFT(BB267,1),Final_Intermediate[Burmese_Consonants],0)),LEFT(BB267,1),
"")))))))))))))))</f>
        <v>#VALUE!</v>
      </c>
      <c r="AC26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7" t="e">
        <f>IF(AND(OR(BC267="။",BC267="၊"),LEN(BC267)=1),BC267,
IF(ISNUMBER(MATCH(LEFT(BC267,7),Final_modified_Intermediate[Burmese_Consonants],0)),LEFT(BC267,7),
IF(ISNUMBER(MATCH(LEFT(BC267,6),Final_modified_Intermediate[Burmese_Consonants],0)),LEFT(BC267,6),
IF(ISNUMBER(MATCH(LEFT(BC267,5),Final_modified_Intermediate[Burmese_Consonants],0)),LEFT(BC267,5),
IF(ISNUMBER(MATCH(LEFT(BC267,4),Final_modified_Intermediate[Burmese_Consonants],0)),LEFT(BC267,4),
IF(ISNUMBER(MATCH(LEFT(BC267,3),Final_modified_Intermediate[Burmese_Consonants],0)),LEFT(BC267,3),
IF(ISNUMBER(MATCH(LEFT(BC267,2),Final_modified_Intermediate[Burmese_Consonants],0)),LEFT(BC267,2),
IF(ISNUMBER(MATCH(LEFT(BC267,1),Final_modified_Intermediate[Burmese_Consonants],0)),LEFT(BC267,1),
IF(ISNUMBER(MATCH(LEFT(BC267,7),Final_Intermediate[Burmese_Consonants],0)),LEFT(BC267,7),
IF(ISNUMBER(MATCH(LEFT(BC267,6),Final_Intermediate[Burmese_Consonants],0)),LEFT(BC267,6),
IF(ISNUMBER(MATCH(LEFT(BC267,5),Final_Intermediate[Burmese_Consonants],0)),LEFT(BC267,5),
IF(ISNUMBER(MATCH(LEFT(BC267,4),Final_Intermediate[Burmese_Consonants],0)),LEFT(BC267,4),
IF(ISNUMBER(MATCH(LEFT(BC267,3),Final_Intermediate[Burmese_Consonants],0)),LEFT(BC267,3),
IF(ISNUMBER(MATCH(LEFT(BC267,2),Final_Intermediate[Burmese_Consonants],0)),LEFT(BC267,2),
IF(ISNUMBER(MATCH(LEFT(BC267,1),Final_Intermediate[Burmese_Consonants],0)),LEFT(BC267,1),
"")))))))))))))))</f>
        <v>#VALUE!</v>
      </c>
      <c r="AE26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7" t="e">
        <f>IF(AND(OR(BD267="။",BD267="၊"),LEN(BD267)=1),BD267,
IF(ISNUMBER(MATCH(LEFT(BD267,7),Final_modified_Intermediate[Burmese_Consonants],0)),LEFT(BD267,7),
IF(ISNUMBER(MATCH(LEFT(BD267,6),Final_modified_Intermediate[Burmese_Consonants],0)),LEFT(BD267,6),
IF(ISNUMBER(MATCH(LEFT(BD267,5),Final_modified_Intermediate[Burmese_Consonants],0)),LEFT(BD267,5),
IF(ISNUMBER(MATCH(LEFT(BD267,4),Final_modified_Intermediate[Burmese_Consonants],0)),LEFT(BD267,4),
IF(ISNUMBER(MATCH(LEFT(BD267,3),Final_modified_Intermediate[Burmese_Consonants],0)),LEFT(BD267,3),
IF(ISNUMBER(MATCH(LEFT(BD267,2),Final_modified_Intermediate[Burmese_Consonants],0)),LEFT(BD267,2),
IF(ISNUMBER(MATCH(LEFT(BD267,1),Final_modified_Intermediate[Burmese_Consonants],0)),LEFT(BD267,1),
IF(ISNUMBER(MATCH(LEFT(BD267,7),Final_Intermediate[Burmese_Consonants],0)),LEFT(BD267,7),
IF(ISNUMBER(MATCH(LEFT(BD267,6),Final_Intermediate[Burmese_Consonants],0)),LEFT(BD267,6),
IF(ISNUMBER(MATCH(LEFT(BD267,5),Final_Intermediate[Burmese_Consonants],0)),LEFT(BD267,5),
IF(ISNUMBER(MATCH(LEFT(BD267,4),Final_Intermediate[Burmese_Consonants],0)),LEFT(BD267,4),
IF(ISNUMBER(MATCH(LEFT(BD267,3),Final_Intermediate[Burmese_Consonants],0)),LEFT(BD267,3),
IF(ISNUMBER(MATCH(LEFT(BD267,2),Final_Intermediate[Burmese_Consonants],0)),LEFT(BD267,2),
IF(ISNUMBER(MATCH(LEFT(BD267,1),Final_Intermediate[Burmese_Consonants],0)),LEFT(BD267,1),
"")))))))))))))))</f>
        <v>#VALUE!</v>
      </c>
      <c r="AG267" t="e">
        <f>IF(AND(OR(BE267="။",BE267="၊"),LEN(BE267)=1),BE267,
IF(ISNUMBER(MATCH(LEFT(BE267,7),Final_modified_Intermediate[Burmese_Consonants],0)),LEFT(BE267,7),
IF(ISNUMBER(MATCH(LEFT(BE267,6),Final_modified_Intermediate[Burmese_Consonants],0)),LEFT(BE267,6),
IF(ISNUMBER(MATCH(LEFT(BE267,5),Final_modified_Intermediate[Burmese_Consonants],0)),LEFT(BE267,5),
IF(ISNUMBER(MATCH(LEFT(BE267,4),Final_modified_Intermediate[Burmese_Consonants],0)),LEFT(BE267,4),
IF(ISNUMBER(MATCH(LEFT(BE267,3),Final_modified_Intermediate[Burmese_Consonants],0)),LEFT(BE267,3),
IF(ISNUMBER(MATCH(LEFT(BE267,2),Final_modified_Intermediate[Burmese_Consonants],0)),LEFT(BE267,2),
IF(ISNUMBER(MATCH(LEFT(BE267,1),Final_modified_Intermediate[Burmese_Consonants],0)),LEFT(BE267,1),
IF(ISNUMBER(MATCH(LEFT(BE267,7),Final_Intermediate[Burmese_Consonants],0)),LEFT(BE267,7),
IF(ISNUMBER(MATCH(LEFT(BE267,6),Final_Intermediate[Burmese_Consonants],0)),LEFT(BE267,6),
IF(ISNUMBER(MATCH(LEFT(BE267,5),Final_Intermediate[Burmese_Consonants],0)),LEFT(BE267,5),
IF(ISNUMBER(MATCH(LEFT(BE267,4),Final_Intermediate[Burmese_Consonants],0)),LEFT(BE267,4),
IF(ISNUMBER(MATCH(LEFT(BE267,3),Final_Intermediate[Burmese_Consonants],0)),LEFT(BE267,3),
IF(ISNUMBER(MATCH(LEFT(BE267,2),Final_Intermediate[Burmese_Consonants],0)),LEFT(BE267,2),
IF(ISNUMBER(MATCH(LEFT(BE267,1),Final_Intermediate[Burmese_Consonants],0)),LEFT(BE267,1),
"")))))))))))))))</f>
        <v>#VALUE!</v>
      </c>
      <c r="AH267" t="e">
        <f>IF(AND(OR(BF267="။",BF267="၊"),LEN(BF267)=1),BF267,
IF(ISNUMBER(MATCH(LEFT(BF267,7),Final_modified_Intermediate[Burmese_Consonants],0)),LEFT(BF267,7),
IF(ISNUMBER(MATCH(LEFT(BF267,6),Final_modified_Intermediate[Burmese_Consonants],0)),LEFT(BF267,6),
IF(ISNUMBER(MATCH(LEFT(BF267,5),Final_modified_Intermediate[Burmese_Consonants],0)),LEFT(BF267,5),
IF(ISNUMBER(MATCH(LEFT(BF267,4),Final_modified_Intermediate[Burmese_Consonants],0)),LEFT(BF267,4),
IF(ISNUMBER(MATCH(LEFT(BF267,3),Final_modified_Intermediate[Burmese_Consonants],0)),LEFT(BF267,3),
IF(ISNUMBER(MATCH(LEFT(BF267,2),Final_modified_Intermediate[Burmese_Consonants],0)),LEFT(BF267,2),
IF(ISNUMBER(MATCH(LEFT(BF267,1),Final_modified_Intermediate[Burmese_Consonants],0)),LEFT(BF267,1),
IF(ISNUMBER(MATCH(LEFT(BF267,7),Final_Intermediate[Burmese_Consonants],0)),LEFT(BF267,7),
IF(ISNUMBER(MATCH(LEFT(BF267,6),Final_Intermediate[Burmese_Consonants],0)),LEFT(BF267,6),
IF(ISNUMBER(MATCH(LEFT(BF267,5),Final_Intermediate[Burmese_Consonants],0)),LEFT(BF267,5),
IF(ISNUMBER(MATCH(LEFT(BF267,4),Final_Intermediate[Burmese_Consonants],0)),LEFT(BF267,4),
IF(ISNUMBER(MATCH(LEFT(BF267,3),Final_Intermediate[Burmese_Consonants],0)),LEFT(BF267,3),
IF(ISNUMBER(MATCH(LEFT(BF267,2),Final_Intermediate[Burmese_Consonants],0)),LEFT(BF267,2),
IF(ISNUMBER(MATCH(LEFT(BF267,1),Final_Intermediate[Burmese_Consonants],0)),LEFT(BF267,1),
"")))))))))))))))</f>
        <v>#VALUE!</v>
      </c>
      <c r="AI267" t="e">
        <f>IF(AND(OR(BG267="။",BG267="၊"),LEN(BG267)=1),BG267,
IF(ISNUMBER(MATCH(LEFT(BG267,7),Final_modified_Intermediate[Burmese_Consonants],0)),LEFT(BG267,7),
IF(ISNUMBER(MATCH(LEFT(BG267,6),Final_modified_Intermediate[Burmese_Consonants],0)),LEFT(BG267,6),
IF(ISNUMBER(MATCH(LEFT(BG267,5),Final_modified_Intermediate[Burmese_Consonants],0)),LEFT(BG267,5),
IF(ISNUMBER(MATCH(LEFT(BG267,4),Final_modified_Intermediate[Burmese_Consonants],0)),LEFT(BG267,4),
IF(ISNUMBER(MATCH(LEFT(BG267,3),Final_modified_Intermediate[Burmese_Consonants],0)),LEFT(BG267,3),
IF(ISNUMBER(MATCH(LEFT(BG267,2),Final_modified_Intermediate[Burmese_Consonants],0)),LEFT(BG267,2),
IF(ISNUMBER(MATCH(LEFT(BG267,1),Final_modified_Intermediate[Burmese_Consonants],0)),LEFT(BG267,1),
IF(ISNUMBER(MATCH(LEFT(BG267,7),Final_Intermediate[Burmese_Consonants],0)),LEFT(BG267,7),
IF(ISNUMBER(MATCH(LEFT(BG267,6),Final_Intermediate[Burmese_Consonants],0)),LEFT(BG267,6),
IF(ISNUMBER(MATCH(LEFT(BG267,5),Final_Intermediate[Burmese_Consonants],0)),LEFT(BG267,5),
IF(ISNUMBER(MATCH(LEFT(BG267,4),Final_Intermediate[Burmese_Consonants],0)),LEFT(BG267,4),
IF(ISNUMBER(MATCH(LEFT(BG267,3),Final_Intermediate[Burmese_Consonants],0)),LEFT(BG267,3),
IF(ISNUMBER(MATCH(LEFT(BG267,2),Final_Intermediate[Burmese_Consonants],0)),LEFT(BG267,2),
IF(ISNUMBER(MATCH(LEFT(BG267,1),Final_Intermediate[Burmese_Consonants],0)),LEFT(BG267,1),
"")))))))))))))))</f>
        <v>#VALUE!</v>
      </c>
      <c r="AJ267" t="e">
        <f>IF(AND(OR(BH267="။",BH267="၊"),LEN(BH267)=1),BH267,
IF(ISNUMBER(MATCH(LEFT(BH267,7),Final_modified_Intermediate[Burmese_Consonants],0)),LEFT(BH267,7),
IF(ISNUMBER(MATCH(LEFT(BH267,6),Final_modified_Intermediate[Burmese_Consonants],0)),LEFT(BH267,6),
IF(ISNUMBER(MATCH(LEFT(BH267,5),Final_modified_Intermediate[Burmese_Consonants],0)),LEFT(BH267,5),
IF(ISNUMBER(MATCH(LEFT(BH267,4),Final_modified_Intermediate[Burmese_Consonants],0)),LEFT(BH267,4),
IF(ISNUMBER(MATCH(LEFT(BH267,3),Final_modified_Intermediate[Burmese_Consonants],0)),LEFT(BH267,3),
IF(ISNUMBER(MATCH(LEFT(BH267,2),Final_modified_Intermediate[Burmese_Consonants],0)),LEFT(BH267,2),
IF(ISNUMBER(MATCH(LEFT(BH267,1),Final_modified_Intermediate[Burmese_Consonants],0)),LEFT(BH267,1),
IF(ISNUMBER(MATCH(LEFT(BH267,7),Final_Intermediate[Burmese_Consonants],0)),LEFT(BH267,7),
IF(ISNUMBER(MATCH(LEFT(BH267,6),Final_Intermediate[Burmese_Consonants],0)),LEFT(BH267,6),
IF(ISNUMBER(MATCH(LEFT(BH267,5),Final_Intermediate[Burmese_Consonants],0)),LEFT(BH267,5),
IF(ISNUMBER(MATCH(LEFT(BH267,4),Final_Intermediate[Burmese_Consonants],0)),LEFT(BH267,4),
IF(ISNUMBER(MATCH(LEFT(BH267,3),Final_Intermediate[Burmese_Consonants],0)),LEFT(BH267,3),
IF(ISNUMBER(MATCH(LEFT(BH267,2),Final_Intermediate[Burmese_Consonants],0)),LEFT(BH267,2),
IF(ISNUMBER(MATCH(LEFT(BH267,1),Final_Intermediate[Burmese_Consonants],0)),LEFT(BH267,1),
"")))))))))))))))</f>
        <v>#VALUE!</v>
      </c>
      <c r="AK267" t="e">
        <f>IF(AND(OR(BI267="။",BI267="၊"),LEN(BI267)=1),BI267,
IF(ISNUMBER(MATCH(LEFT(BI267,7),Final_modified_Intermediate[Burmese_Consonants],0)),LEFT(BI267,7),
IF(ISNUMBER(MATCH(LEFT(BI267,6),Final_modified_Intermediate[Burmese_Consonants],0)),LEFT(BI267,6),
IF(ISNUMBER(MATCH(LEFT(BI267,5),Final_modified_Intermediate[Burmese_Consonants],0)),LEFT(BI267,5),
IF(ISNUMBER(MATCH(LEFT(BI267,4),Final_modified_Intermediate[Burmese_Consonants],0)),LEFT(BI267,4),
IF(ISNUMBER(MATCH(LEFT(BI267,3),Final_modified_Intermediate[Burmese_Consonants],0)),LEFT(BI267,3),
IF(ISNUMBER(MATCH(LEFT(BI267,2),Final_modified_Intermediate[Burmese_Consonants],0)),LEFT(BI267,2),
IF(ISNUMBER(MATCH(LEFT(BI267,1),Final_modified_Intermediate[Burmese_Consonants],0)),LEFT(BI267,1),
IF(ISNUMBER(MATCH(LEFT(BI267,7),Final_Intermediate[Burmese_Consonants],0)),LEFT(BI267,7),
IF(ISNUMBER(MATCH(LEFT(BI267,6),Final_Intermediate[Burmese_Consonants],0)),LEFT(BI267,6),
IF(ISNUMBER(MATCH(LEFT(BI267,5),Final_Intermediate[Burmese_Consonants],0)),LEFT(BI267,5),
IF(ISNUMBER(MATCH(LEFT(BI267,4),Final_Intermediate[Burmese_Consonants],0)),LEFT(BI267,4),
IF(ISNUMBER(MATCH(LEFT(BI267,3),Final_Intermediate[Burmese_Consonants],0)),LEFT(BI267,3),
IF(ISNUMBER(MATCH(LEFT(BI267,2),Final_Intermediate[Burmese_Consonants],0)),LEFT(BI267,2),
IF(ISNUMBER(MATCH(LEFT(BI267,1),Final_Intermediate[Burmese_Consonants],0)),LEFT(BI267,1),
"")))))))))))))))</f>
        <v>#VALUE!</v>
      </c>
      <c r="AL267" t="e">
        <f>IF(AND(OR(BJ267="။",BJ267="၊"),LEN(BJ267)=1),BJ267,
IF(ISNUMBER(MATCH(LEFT(BJ267,7),Final_modified_Intermediate[Burmese_Consonants],0)),LEFT(BJ267,7),
IF(ISNUMBER(MATCH(LEFT(BJ267,6),Final_modified_Intermediate[Burmese_Consonants],0)),LEFT(BJ267,6),
IF(ISNUMBER(MATCH(LEFT(BJ267,5),Final_modified_Intermediate[Burmese_Consonants],0)),LEFT(BJ267,5),
IF(ISNUMBER(MATCH(LEFT(BJ267,4),Final_modified_Intermediate[Burmese_Consonants],0)),LEFT(BJ267,4),
IF(ISNUMBER(MATCH(LEFT(BJ267,3),Final_modified_Intermediate[Burmese_Consonants],0)),LEFT(BJ267,3),
IF(ISNUMBER(MATCH(LEFT(BJ267,2),Final_modified_Intermediate[Burmese_Consonants],0)),LEFT(BJ267,2),
IF(ISNUMBER(MATCH(LEFT(BJ267,1),Final_modified_Intermediate[Burmese_Consonants],0)),LEFT(BJ267,1),
IF(ISNUMBER(MATCH(LEFT(BJ267,7),Final_Intermediate[Burmese_Consonants],0)),LEFT(BJ267,7),
IF(ISNUMBER(MATCH(LEFT(BJ267,6),Final_Intermediate[Burmese_Consonants],0)),LEFT(BJ267,6),
IF(ISNUMBER(MATCH(LEFT(BJ267,5),Final_Intermediate[Burmese_Consonants],0)),LEFT(BJ267,5),
IF(ISNUMBER(MATCH(LEFT(BJ267,4),Final_Intermediate[Burmese_Consonants],0)),LEFT(BJ267,4),
IF(ISNUMBER(MATCH(LEFT(BJ267,3),Final_Intermediate[Burmese_Consonants],0)),LEFT(BJ267,3),
IF(ISNUMBER(MATCH(LEFT(BJ267,2),Final_Intermediate[Burmese_Consonants],0)),LEFT(BJ267,2),
IF(ISNUMBER(MATCH(LEFT(BJ267,1),Final_Intermediate[Burmese_Consonants],0)),LEFT(BJ267,1),
"")))))))))))))))</f>
        <v>#VALUE!</v>
      </c>
      <c r="AN267" t="e">
        <f>Compiler_Burmese[[#This Row],[Sr. No.]]</f>
        <v>#REF!</v>
      </c>
      <c r="AO26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7" t="e">
        <f>[2]!Vocabulary_Burmese[[#This Row],[Sr. No.]]</f>
        <v>#REF!</v>
      </c>
      <c r="BA267" t="e">
        <f>IF(Raw_data_N2_Kanji[[#This Row],[Categorie]]&lt;&gt;"","",
IF(ISNUMBER(MATCH(V,Special_list[Burmese word],0)),"",
SUBSTITUTE(Raw_data_N2_Kanji[[#This Row],[Raw]]," ","")))</f>
        <v>#VALUE!</v>
      </c>
      <c r="BB267" t="e">
        <f>RIGHT(Segregate18[[#This Row],[UPGRADE]],LEN(Segregate18[[#This Row],[UPGRADE]])-LEN(Compiler_Burmese[[#This Row],[1]]))</f>
        <v>#VALUE!</v>
      </c>
      <c r="BC267" t="e">
        <f>RIGHT(Segregate18[[#This Row],[11]],LEN(Segregate18[[#This Row],[11]])-LEN(Compiler_Burmese[[#This Row],[2]]))</f>
        <v>#VALUE!</v>
      </c>
      <c r="BD267" t="e">
        <f>RIGHT(Segregate18[[#This Row],[21]],LEN(Segregate18[[#This Row],[21]])-LEN(Compiler_Burmese[[#This Row],[3]]))</f>
        <v>#VALUE!</v>
      </c>
      <c r="BE267" t="e">
        <f>RIGHT(Segregate18[[#This Row],[31]],LEN(Segregate18[[#This Row],[31]])-LEN(Compiler_Burmese[[#This Row],[4]]))</f>
        <v>#VALUE!</v>
      </c>
      <c r="BF267" t="e">
        <f>RIGHT(Segregate18[[#This Row],[41]],LEN(Segregate18[[#This Row],[41]])-LEN(Compiler_Burmese[[#This Row],[5]]))</f>
        <v>#VALUE!</v>
      </c>
      <c r="BG267" t="e">
        <f>RIGHT(Segregate18[[#This Row],[51]],LEN(Segregate18[[#This Row],[51]])-LEN(Compiler_Burmese[[#This Row],[6]]))</f>
        <v>#VALUE!</v>
      </c>
      <c r="BH267" t="e">
        <f>RIGHT(Segregate18[[#This Row],[61]],LEN(Segregate18[[#This Row],[61]])-LEN(Compiler_Burmese[[#This Row],[7]]))</f>
        <v>#VALUE!</v>
      </c>
      <c r="BI267" t="e">
        <f>RIGHT(Segregate18[[#This Row],[71]],LEN(Segregate18[[#This Row],[71]])-LEN(Compiler_Burmese[[#This Row],[8]]))</f>
        <v>#VALUE!</v>
      </c>
      <c r="BJ267" t="e">
        <f>RIGHT(Segregate18[[#This Row],[81]],LEN(Segregate18[[#This Row],[81]])-LEN(Compiler_Burmese[[#This Row],[9]]))</f>
        <v>#VALUE!</v>
      </c>
    </row>
    <row r="268" spans="25:62" ht="15" customHeight="1" x14ac:dyDescent="0.3">
      <c r="Y268" t="e">
        <f>Segregate18[[#This Row],[Sr. No.]]</f>
        <v>#REF!</v>
      </c>
      <c r="Z268" t="e">
        <f>IF(AND(OR(BA268="။",BA268="၊"),LEN(BA268)=1),BA268,
IF(ISNUMBER(MATCH(LEFT(BA268,7),Final_modified_Intermediate[Burmese_Consonants],0)),LEFT(BA268,7),
IF(ISNUMBER(MATCH(LEFT(BA268,6),Final_modified_Intermediate[Burmese_Consonants],0)),LEFT(BA268,6),
IF(ISNUMBER(MATCH(LEFT(BA268,5),Final_modified_Intermediate[Burmese_Consonants],0)),LEFT(BA268,5),
IF(ISNUMBER(MATCH(LEFT(BA268,4),Final_modified_Intermediate[Burmese_Consonants],0)),LEFT(BA268,4),
IF(ISNUMBER(MATCH(LEFT(BA268,3),Final_modified_Intermediate[Burmese_Consonants],0)),LEFT(BA268,3),
IF(ISNUMBER(MATCH(LEFT(BA268,2),Final_modified_Intermediate[Burmese_Consonants],0)),LEFT(BA268,2),
IF(ISNUMBER(MATCH(LEFT(BA268,1),Final_modified_Intermediate[Burmese_Consonants],0)),LEFT(BA268,1),
IF(ISNUMBER(MATCH(LEFT(BA268,7),Final_Intermediate[Burmese_Consonants],0)),LEFT(BA268,7),
IF(ISNUMBER(MATCH(LEFT(BA268,6),Final_Intermediate[Burmese_Consonants],0)),LEFT(BA268,6),
IF(ISNUMBER(MATCH(LEFT(BA268,5),Final_Intermediate[Burmese_Consonants],0)),LEFT(BA268,5),
IF(ISNUMBER(MATCH(LEFT(BA268,4),Final_Intermediate[Burmese_Consonants],0)),LEFT(BA268,4),
IF(ISNUMBER(MATCH(LEFT(BA268,3),Final_Intermediate[Burmese_Consonants],0)),LEFT(BA268,3),
IF(ISNUMBER(MATCH(LEFT(BA268,2),Final_Intermediate[Burmese_Consonants],0)),LEFT(BA268,2),
IF(ISNUMBER(MATCH(LEFT(BA268,1),Final_Intermediate[Burmese_Consonants],0)),LEFT(BA268,1),
"")))))))))))))))</f>
        <v>#VALUE!</v>
      </c>
      <c r="AA26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8" t="e">
        <f>IF(AND(OR(BB268="။",BB268="၊"),LEN(BB268)=1),BB268,
IF(ISNUMBER(MATCH(LEFT(BB268,7),Final_modified_Intermediate[Burmese_Consonants],0)),LEFT(BB268,7),
IF(ISNUMBER(MATCH(LEFT(BB268,6),Final_modified_Intermediate[Burmese_Consonants],0)),LEFT(BB268,6),
IF(ISNUMBER(MATCH(LEFT(BB268,5),Final_modified_Intermediate[Burmese_Consonants],0)),LEFT(BB268,5),
IF(ISNUMBER(MATCH(LEFT(BB268,4),Final_modified_Intermediate[Burmese_Consonants],0)),LEFT(BB268,4),
IF(ISNUMBER(MATCH(LEFT(BB268,3),Final_modified_Intermediate[Burmese_Consonants],0)),LEFT(BB268,3),
IF(ISNUMBER(MATCH(LEFT(BB268,2),Final_modified_Intermediate[Burmese_Consonants],0)),LEFT(BB268,2),
IF(ISNUMBER(MATCH(LEFT(BB268,1),Final_modified_Intermediate[Burmese_Consonants],0)),LEFT(BB268,1),
IF(ISNUMBER(MATCH(LEFT(BB268,7),Final_Intermediate[Burmese_Consonants],0)),LEFT(BB268,7),
IF(ISNUMBER(MATCH(LEFT(BB268,6),Final_Intermediate[Burmese_Consonants],0)),LEFT(BB268,6),
IF(ISNUMBER(MATCH(LEFT(BB268,5),Final_Intermediate[Burmese_Consonants],0)),LEFT(BB268,5),
IF(ISNUMBER(MATCH(LEFT(BB268,4),Final_Intermediate[Burmese_Consonants],0)),LEFT(BB268,4),
IF(ISNUMBER(MATCH(LEFT(BB268,3),Final_Intermediate[Burmese_Consonants],0)),LEFT(BB268,3),
IF(ISNUMBER(MATCH(LEFT(BB268,2),Final_Intermediate[Burmese_Consonants],0)),LEFT(BB268,2),
IF(ISNUMBER(MATCH(LEFT(BB268,1),Final_Intermediate[Burmese_Consonants],0)),LEFT(BB268,1),
"")))))))))))))))</f>
        <v>#VALUE!</v>
      </c>
      <c r="AC26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8" t="e">
        <f>IF(AND(OR(BC268="။",BC268="၊"),LEN(BC268)=1),BC268,
IF(ISNUMBER(MATCH(LEFT(BC268,7),Final_modified_Intermediate[Burmese_Consonants],0)),LEFT(BC268,7),
IF(ISNUMBER(MATCH(LEFT(BC268,6),Final_modified_Intermediate[Burmese_Consonants],0)),LEFT(BC268,6),
IF(ISNUMBER(MATCH(LEFT(BC268,5),Final_modified_Intermediate[Burmese_Consonants],0)),LEFT(BC268,5),
IF(ISNUMBER(MATCH(LEFT(BC268,4),Final_modified_Intermediate[Burmese_Consonants],0)),LEFT(BC268,4),
IF(ISNUMBER(MATCH(LEFT(BC268,3),Final_modified_Intermediate[Burmese_Consonants],0)),LEFT(BC268,3),
IF(ISNUMBER(MATCH(LEFT(BC268,2),Final_modified_Intermediate[Burmese_Consonants],0)),LEFT(BC268,2),
IF(ISNUMBER(MATCH(LEFT(BC268,1),Final_modified_Intermediate[Burmese_Consonants],0)),LEFT(BC268,1),
IF(ISNUMBER(MATCH(LEFT(BC268,7),Final_Intermediate[Burmese_Consonants],0)),LEFT(BC268,7),
IF(ISNUMBER(MATCH(LEFT(BC268,6),Final_Intermediate[Burmese_Consonants],0)),LEFT(BC268,6),
IF(ISNUMBER(MATCH(LEFT(BC268,5),Final_Intermediate[Burmese_Consonants],0)),LEFT(BC268,5),
IF(ISNUMBER(MATCH(LEFT(BC268,4),Final_Intermediate[Burmese_Consonants],0)),LEFT(BC268,4),
IF(ISNUMBER(MATCH(LEFT(BC268,3),Final_Intermediate[Burmese_Consonants],0)),LEFT(BC268,3),
IF(ISNUMBER(MATCH(LEFT(BC268,2),Final_Intermediate[Burmese_Consonants],0)),LEFT(BC268,2),
IF(ISNUMBER(MATCH(LEFT(BC268,1),Final_Intermediate[Burmese_Consonants],0)),LEFT(BC268,1),
"")))))))))))))))</f>
        <v>#VALUE!</v>
      </c>
      <c r="AE26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8" t="e">
        <f>IF(AND(OR(BD268="။",BD268="၊"),LEN(BD268)=1),BD268,
IF(ISNUMBER(MATCH(LEFT(BD268,7),Final_modified_Intermediate[Burmese_Consonants],0)),LEFT(BD268,7),
IF(ISNUMBER(MATCH(LEFT(BD268,6),Final_modified_Intermediate[Burmese_Consonants],0)),LEFT(BD268,6),
IF(ISNUMBER(MATCH(LEFT(BD268,5),Final_modified_Intermediate[Burmese_Consonants],0)),LEFT(BD268,5),
IF(ISNUMBER(MATCH(LEFT(BD268,4),Final_modified_Intermediate[Burmese_Consonants],0)),LEFT(BD268,4),
IF(ISNUMBER(MATCH(LEFT(BD268,3),Final_modified_Intermediate[Burmese_Consonants],0)),LEFT(BD268,3),
IF(ISNUMBER(MATCH(LEFT(BD268,2),Final_modified_Intermediate[Burmese_Consonants],0)),LEFT(BD268,2),
IF(ISNUMBER(MATCH(LEFT(BD268,1),Final_modified_Intermediate[Burmese_Consonants],0)),LEFT(BD268,1),
IF(ISNUMBER(MATCH(LEFT(BD268,7),Final_Intermediate[Burmese_Consonants],0)),LEFT(BD268,7),
IF(ISNUMBER(MATCH(LEFT(BD268,6),Final_Intermediate[Burmese_Consonants],0)),LEFT(BD268,6),
IF(ISNUMBER(MATCH(LEFT(BD268,5),Final_Intermediate[Burmese_Consonants],0)),LEFT(BD268,5),
IF(ISNUMBER(MATCH(LEFT(BD268,4),Final_Intermediate[Burmese_Consonants],0)),LEFT(BD268,4),
IF(ISNUMBER(MATCH(LEFT(BD268,3),Final_Intermediate[Burmese_Consonants],0)),LEFT(BD268,3),
IF(ISNUMBER(MATCH(LEFT(BD268,2),Final_Intermediate[Burmese_Consonants],0)),LEFT(BD268,2),
IF(ISNUMBER(MATCH(LEFT(BD268,1),Final_Intermediate[Burmese_Consonants],0)),LEFT(BD268,1),
"")))))))))))))))</f>
        <v>#VALUE!</v>
      </c>
      <c r="AG268" t="e">
        <f>IF(AND(OR(BE268="။",BE268="၊"),LEN(BE268)=1),BE268,
IF(ISNUMBER(MATCH(LEFT(BE268,7),Final_modified_Intermediate[Burmese_Consonants],0)),LEFT(BE268,7),
IF(ISNUMBER(MATCH(LEFT(BE268,6),Final_modified_Intermediate[Burmese_Consonants],0)),LEFT(BE268,6),
IF(ISNUMBER(MATCH(LEFT(BE268,5),Final_modified_Intermediate[Burmese_Consonants],0)),LEFT(BE268,5),
IF(ISNUMBER(MATCH(LEFT(BE268,4),Final_modified_Intermediate[Burmese_Consonants],0)),LEFT(BE268,4),
IF(ISNUMBER(MATCH(LEFT(BE268,3),Final_modified_Intermediate[Burmese_Consonants],0)),LEFT(BE268,3),
IF(ISNUMBER(MATCH(LEFT(BE268,2),Final_modified_Intermediate[Burmese_Consonants],0)),LEFT(BE268,2),
IF(ISNUMBER(MATCH(LEFT(BE268,1),Final_modified_Intermediate[Burmese_Consonants],0)),LEFT(BE268,1),
IF(ISNUMBER(MATCH(LEFT(BE268,7),Final_Intermediate[Burmese_Consonants],0)),LEFT(BE268,7),
IF(ISNUMBER(MATCH(LEFT(BE268,6),Final_Intermediate[Burmese_Consonants],0)),LEFT(BE268,6),
IF(ISNUMBER(MATCH(LEFT(BE268,5),Final_Intermediate[Burmese_Consonants],0)),LEFT(BE268,5),
IF(ISNUMBER(MATCH(LEFT(BE268,4),Final_Intermediate[Burmese_Consonants],0)),LEFT(BE268,4),
IF(ISNUMBER(MATCH(LEFT(BE268,3),Final_Intermediate[Burmese_Consonants],0)),LEFT(BE268,3),
IF(ISNUMBER(MATCH(LEFT(BE268,2),Final_Intermediate[Burmese_Consonants],0)),LEFT(BE268,2),
IF(ISNUMBER(MATCH(LEFT(BE268,1),Final_Intermediate[Burmese_Consonants],0)),LEFT(BE268,1),
"")))))))))))))))</f>
        <v>#VALUE!</v>
      </c>
      <c r="AH268" t="e">
        <f>IF(AND(OR(BF268="။",BF268="၊"),LEN(BF268)=1),BF268,
IF(ISNUMBER(MATCH(LEFT(BF268,7),Final_modified_Intermediate[Burmese_Consonants],0)),LEFT(BF268,7),
IF(ISNUMBER(MATCH(LEFT(BF268,6),Final_modified_Intermediate[Burmese_Consonants],0)),LEFT(BF268,6),
IF(ISNUMBER(MATCH(LEFT(BF268,5),Final_modified_Intermediate[Burmese_Consonants],0)),LEFT(BF268,5),
IF(ISNUMBER(MATCH(LEFT(BF268,4),Final_modified_Intermediate[Burmese_Consonants],0)),LEFT(BF268,4),
IF(ISNUMBER(MATCH(LEFT(BF268,3),Final_modified_Intermediate[Burmese_Consonants],0)),LEFT(BF268,3),
IF(ISNUMBER(MATCH(LEFT(BF268,2),Final_modified_Intermediate[Burmese_Consonants],0)),LEFT(BF268,2),
IF(ISNUMBER(MATCH(LEFT(BF268,1),Final_modified_Intermediate[Burmese_Consonants],0)),LEFT(BF268,1),
IF(ISNUMBER(MATCH(LEFT(BF268,7),Final_Intermediate[Burmese_Consonants],0)),LEFT(BF268,7),
IF(ISNUMBER(MATCH(LEFT(BF268,6),Final_Intermediate[Burmese_Consonants],0)),LEFT(BF268,6),
IF(ISNUMBER(MATCH(LEFT(BF268,5),Final_Intermediate[Burmese_Consonants],0)),LEFT(BF268,5),
IF(ISNUMBER(MATCH(LEFT(BF268,4),Final_Intermediate[Burmese_Consonants],0)),LEFT(BF268,4),
IF(ISNUMBER(MATCH(LEFT(BF268,3),Final_Intermediate[Burmese_Consonants],0)),LEFT(BF268,3),
IF(ISNUMBER(MATCH(LEFT(BF268,2),Final_Intermediate[Burmese_Consonants],0)),LEFT(BF268,2),
IF(ISNUMBER(MATCH(LEFT(BF268,1),Final_Intermediate[Burmese_Consonants],0)),LEFT(BF268,1),
"")))))))))))))))</f>
        <v>#VALUE!</v>
      </c>
      <c r="AI268" t="e">
        <f>IF(AND(OR(BG268="။",BG268="၊"),LEN(BG268)=1),BG268,
IF(ISNUMBER(MATCH(LEFT(BG268,7),Final_modified_Intermediate[Burmese_Consonants],0)),LEFT(BG268,7),
IF(ISNUMBER(MATCH(LEFT(BG268,6),Final_modified_Intermediate[Burmese_Consonants],0)),LEFT(BG268,6),
IF(ISNUMBER(MATCH(LEFT(BG268,5),Final_modified_Intermediate[Burmese_Consonants],0)),LEFT(BG268,5),
IF(ISNUMBER(MATCH(LEFT(BG268,4),Final_modified_Intermediate[Burmese_Consonants],0)),LEFT(BG268,4),
IF(ISNUMBER(MATCH(LEFT(BG268,3),Final_modified_Intermediate[Burmese_Consonants],0)),LEFT(BG268,3),
IF(ISNUMBER(MATCH(LEFT(BG268,2),Final_modified_Intermediate[Burmese_Consonants],0)),LEFT(BG268,2),
IF(ISNUMBER(MATCH(LEFT(BG268,1),Final_modified_Intermediate[Burmese_Consonants],0)),LEFT(BG268,1),
IF(ISNUMBER(MATCH(LEFT(BG268,7),Final_Intermediate[Burmese_Consonants],0)),LEFT(BG268,7),
IF(ISNUMBER(MATCH(LEFT(BG268,6),Final_Intermediate[Burmese_Consonants],0)),LEFT(BG268,6),
IF(ISNUMBER(MATCH(LEFT(BG268,5),Final_Intermediate[Burmese_Consonants],0)),LEFT(BG268,5),
IF(ISNUMBER(MATCH(LEFT(BG268,4),Final_Intermediate[Burmese_Consonants],0)),LEFT(BG268,4),
IF(ISNUMBER(MATCH(LEFT(BG268,3),Final_Intermediate[Burmese_Consonants],0)),LEFT(BG268,3),
IF(ISNUMBER(MATCH(LEFT(BG268,2),Final_Intermediate[Burmese_Consonants],0)),LEFT(BG268,2),
IF(ISNUMBER(MATCH(LEFT(BG268,1),Final_Intermediate[Burmese_Consonants],0)),LEFT(BG268,1),
"")))))))))))))))</f>
        <v>#VALUE!</v>
      </c>
      <c r="AJ268" t="e">
        <f>IF(AND(OR(BH268="။",BH268="၊"),LEN(BH268)=1),BH268,
IF(ISNUMBER(MATCH(LEFT(BH268,7),Final_modified_Intermediate[Burmese_Consonants],0)),LEFT(BH268,7),
IF(ISNUMBER(MATCH(LEFT(BH268,6),Final_modified_Intermediate[Burmese_Consonants],0)),LEFT(BH268,6),
IF(ISNUMBER(MATCH(LEFT(BH268,5),Final_modified_Intermediate[Burmese_Consonants],0)),LEFT(BH268,5),
IF(ISNUMBER(MATCH(LEFT(BH268,4),Final_modified_Intermediate[Burmese_Consonants],0)),LEFT(BH268,4),
IF(ISNUMBER(MATCH(LEFT(BH268,3),Final_modified_Intermediate[Burmese_Consonants],0)),LEFT(BH268,3),
IF(ISNUMBER(MATCH(LEFT(BH268,2),Final_modified_Intermediate[Burmese_Consonants],0)),LEFT(BH268,2),
IF(ISNUMBER(MATCH(LEFT(BH268,1),Final_modified_Intermediate[Burmese_Consonants],0)),LEFT(BH268,1),
IF(ISNUMBER(MATCH(LEFT(BH268,7),Final_Intermediate[Burmese_Consonants],0)),LEFT(BH268,7),
IF(ISNUMBER(MATCH(LEFT(BH268,6),Final_Intermediate[Burmese_Consonants],0)),LEFT(BH268,6),
IF(ISNUMBER(MATCH(LEFT(BH268,5),Final_Intermediate[Burmese_Consonants],0)),LEFT(BH268,5),
IF(ISNUMBER(MATCH(LEFT(BH268,4),Final_Intermediate[Burmese_Consonants],0)),LEFT(BH268,4),
IF(ISNUMBER(MATCH(LEFT(BH268,3),Final_Intermediate[Burmese_Consonants],0)),LEFT(BH268,3),
IF(ISNUMBER(MATCH(LEFT(BH268,2),Final_Intermediate[Burmese_Consonants],0)),LEFT(BH268,2),
IF(ISNUMBER(MATCH(LEFT(BH268,1),Final_Intermediate[Burmese_Consonants],0)),LEFT(BH268,1),
"")))))))))))))))</f>
        <v>#VALUE!</v>
      </c>
      <c r="AK268" t="e">
        <f>IF(AND(OR(BI268="။",BI268="၊"),LEN(BI268)=1),BI268,
IF(ISNUMBER(MATCH(LEFT(BI268,7),Final_modified_Intermediate[Burmese_Consonants],0)),LEFT(BI268,7),
IF(ISNUMBER(MATCH(LEFT(BI268,6),Final_modified_Intermediate[Burmese_Consonants],0)),LEFT(BI268,6),
IF(ISNUMBER(MATCH(LEFT(BI268,5),Final_modified_Intermediate[Burmese_Consonants],0)),LEFT(BI268,5),
IF(ISNUMBER(MATCH(LEFT(BI268,4),Final_modified_Intermediate[Burmese_Consonants],0)),LEFT(BI268,4),
IF(ISNUMBER(MATCH(LEFT(BI268,3),Final_modified_Intermediate[Burmese_Consonants],0)),LEFT(BI268,3),
IF(ISNUMBER(MATCH(LEFT(BI268,2),Final_modified_Intermediate[Burmese_Consonants],0)),LEFT(BI268,2),
IF(ISNUMBER(MATCH(LEFT(BI268,1),Final_modified_Intermediate[Burmese_Consonants],0)),LEFT(BI268,1),
IF(ISNUMBER(MATCH(LEFT(BI268,7),Final_Intermediate[Burmese_Consonants],0)),LEFT(BI268,7),
IF(ISNUMBER(MATCH(LEFT(BI268,6),Final_Intermediate[Burmese_Consonants],0)),LEFT(BI268,6),
IF(ISNUMBER(MATCH(LEFT(BI268,5),Final_Intermediate[Burmese_Consonants],0)),LEFT(BI268,5),
IF(ISNUMBER(MATCH(LEFT(BI268,4),Final_Intermediate[Burmese_Consonants],0)),LEFT(BI268,4),
IF(ISNUMBER(MATCH(LEFT(BI268,3),Final_Intermediate[Burmese_Consonants],0)),LEFT(BI268,3),
IF(ISNUMBER(MATCH(LEFT(BI268,2),Final_Intermediate[Burmese_Consonants],0)),LEFT(BI268,2),
IF(ISNUMBER(MATCH(LEFT(BI268,1),Final_Intermediate[Burmese_Consonants],0)),LEFT(BI268,1),
"")))))))))))))))</f>
        <v>#VALUE!</v>
      </c>
      <c r="AL268" t="e">
        <f>IF(AND(OR(BJ268="။",BJ268="၊"),LEN(BJ268)=1),BJ268,
IF(ISNUMBER(MATCH(LEFT(BJ268,7),Final_modified_Intermediate[Burmese_Consonants],0)),LEFT(BJ268,7),
IF(ISNUMBER(MATCH(LEFT(BJ268,6),Final_modified_Intermediate[Burmese_Consonants],0)),LEFT(BJ268,6),
IF(ISNUMBER(MATCH(LEFT(BJ268,5),Final_modified_Intermediate[Burmese_Consonants],0)),LEFT(BJ268,5),
IF(ISNUMBER(MATCH(LEFT(BJ268,4),Final_modified_Intermediate[Burmese_Consonants],0)),LEFT(BJ268,4),
IF(ISNUMBER(MATCH(LEFT(BJ268,3),Final_modified_Intermediate[Burmese_Consonants],0)),LEFT(BJ268,3),
IF(ISNUMBER(MATCH(LEFT(BJ268,2),Final_modified_Intermediate[Burmese_Consonants],0)),LEFT(BJ268,2),
IF(ISNUMBER(MATCH(LEFT(BJ268,1),Final_modified_Intermediate[Burmese_Consonants],0)),LEFT(BJ268,1),
IF(ISNUMBER(MATCH(LEFT(BJ268,7),Final_Intermediate[Burmese_Consonants],0)),LEFT(BJ268,7),
IF(ISNUMBER(MATCH(LEFT(BJ268,6),Final_Intermediate[Burmese_Consonants],0)),LEFT(BJ268,6),
IF(ISNUMBER(MATCH(LEFT(BJ268,5),Final_Intermediate[Burmese_Consonants],0)),LEFT(BJ268,5),
IF(ISNUMBER(MATCH(LEFT(BJ268,4),Final_Intermediate[Burmese_Consonants],0)),LEFT(BJ268,4),
IF(ISNUMBER(MATCH(LEFT(BJ268,3),Final_Intermediate[Burmese_Consonants],0)),LEFT(BJ268,3),
IF(ISNUMBER(MATCH(LEFT(BJ268,2),Final_Intermediate[Burmese_Consonants],0)),LEFT(BJ268,2),
IF(ISNUMBER(MATCH(LEFT(BJ268,1),Final_Intermediate[Burmese_Consonants],0)),LEFT(BJ268,1),
"")))))))))))))))</f>
        <v>#VALUE!</v>
      </c>
      <c r="AN268" t="e">
        <f>Compiler_Burmese[[#This Row],[Sr. No.]]</f>
        <v>#REF!</v>
      </c>
      <c r="AO26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8" t="e">
        <f>[2]!Vocabulary_Burmese[[#This Row],[Sr. No.]]</f>
        <v>#REF!</v>
      </c>
      <c r="BA268" t="e">
        <f>IF(Raw_data_N2_Kanji[[#This Row],[Categorie]]&lt;&gt;"","",
IF(ISNUMBER(MATCH(V,Special_list[Burmese word],0)),"",
SUBSTITUTE(Raw_data_N2_Kanji[[#This Row],[Raw]]," ","")))</f>
        <v>#VALUE!</v>
      </c>
      <c r="BB268" t="e">
        <f>RIGHT(Segregate18[[#This Row],[UPGRADE]],LEN(Segregate18[[#This Row],[UPGRADE]])-LEN(Compiler_Burmese[[#This Row],[1]]))</f>
        <v>#VALUE!</v>
      </c>
      <c r="BC268" t="e">
        <f>RIGHT(Segregate18[[#This Row],[11]],LEN(Segregate18[[#This Row],[11]])-LEN(Compiler_Burmese[[#This Row],[2]]))</f>
        <v>#VALUE!</v>
      </c>
      <c r="BD268" t="e">
        <f>RIGHT(Segregate18[[#This Row],[21]],LEN(Segregate18[[#This Row],[21]])-LEN(Compiler_Burmese[[#This Row],[3]]))</f>
        <v>#VALUE!</v>
      </c>
      <c r="BE268" t="e">
        <f>RIGHT(Segregate18[[#This Row],[31]],LEN(Segregate18[[#This Row],[31]])-LEN(Compiler_Burmese[[#This Row],[4]]))</f>
        <v>#VALUE!</v>
      </c>
      <c r="BF268" t="e">
        <f>RIGHT(Segregate18[[#This Row],[41]],LEN(Segregate18[[#This Row],[41]])-LEN(Compiler_Burmese[[#This Row],[5]]))</f>
        <v>#VALUE!</v>
      </c>
      <c r="BG268" t="e">
        <f>RIGHT(Segregate18[[#This Row],[51]],LEN(Segregate18[[#This Row],[51]])-LEN(Compiler_Burmese[[#This Row],[6]]))</f>
        <v>#VALUE!</v>
      </c>
      <c r="BH268" t="e">
        <f>RIGHT(Segregate18[[#This Row],[61]],LEN(Segregate18[[#This Row],[61]])-LEN(Compiler_Burmese[[#This Row],[7]]))</f>
        <v>#VALUE!</v>
      </c>
      <c r="BI268" t="e">
        <f>RIGHT(Segregate18[[#This Row],[71]],LEN(Segregate18[[#This Row],[71]])-LEN(Compiler_Burmese[[#This Row],[8]]))</f>
        <v>#VALUE!</v>
      </c>
      <c r="BJ268" t="e">
        <f>RIGHT(Segregate18[[#This Row],[81]],LEN(Segregate18[[#This Row],[81]])-LEN(Compiler_Burmese[[#This Row],[9]]))</f>
        <v>#VALUE!</v>
      </c>
    </row>
    <row r="269" spans="25:62" ht="15" customHeight="1" x14ac:dyDescent="0.3">
      <c r="Y269" t="e">
        <f>Segregate18[[#This Row],[Sr. No.]]</f>
        <v>#REF!</v>
      </c>
      <c r="Z269" t="e">
        <f>IF(AND(OR(BA269="။",BA269="၊"),LEN(BA269)=1),BA269,
IF(ISNUMBER(MATCH(LEFT(BA269,7),Final_modified_Intermediate[Burmese_Consonants],0)),LEFT(BA269,7),
IF(ISNUMBER(MATCH(LEFT(BA269,6),Final_modified_Intermediate[Burmese_Consonants],0)),LEFT(BA269,6),
IF(ISNUMBER(MATCH(LEFT(BA269,5),Final_modified_Intermediate[Burmese_Consonants],0)),LEFT(BA269,5),
IF(ISNUMBER(MATCH(LEFT(BA269,4),Final_modified_Intermediate[Burmese_Consonants],0)),LEFT(BA269,4),
IF(ISNUMBER(MATCH(LEFT(BA269,3),Final_modified_Intermediate[Burmese_Consonants],0)),LEFT(BA269,3),
IF(ISNUMBER(MATCH(LEFT(BA269,2),Final_modified_Intermediate[Burmese_Consonants],0)),LEFT(BA269,2),
IF(ISNUMBER(MATCH(LEFT(BA269,1),Final_modified_Intermediate[Burmese_Consonants],0)),LEFT(BA269,1),
IF(ISNUMBER(MATCH(LEFT(BA269,7),Final_Intermediate[Burmese_Consonants],0)),LEFT(BA269,7),
IF(ISNUMBER(MATCH(LEFT(BA269,6),Final_Intermediate[Burmese_Consonants],0)),LEFT(BA269,6),
IF(ISNUMBER(MATCH(LEFT(BA269,5),Final_Intermediate[Burmese_Consonants],0)),LEFT(BA269,5),
IF(ISNUMBER(MATCH(LEFT(BA269,4),Final_Intermediate[Burmese_Consonants],0)),LEFT(BA269,4),
IF(ISNUMBER(MATCH(LEFT(BA269,3),Final_Intermediate[Burmese_Consonants],0)),LEFT(BA269,3),
IF(ISNUMBER(MATCH(LEFT(BA269,2),Final_Intermediate[Burmese_Consonants],0)),LEFT(BA269,2),
IF(ISNUMBER(MATCH(LEFT(BA269,1),Final_Intermediate[Burmese_Consonants],0)),LEFT(BA269,1),
"")))))))))))))))</f>
        <v>#VALUE!</v>
      </c>
      <c r="AA26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69" t="e">
        <f>IF(AND(OR(BB269="။",BB269="၊"),LEN(BB269)=1),BB269,
IF(ISNUMBER(MATCH(LEFT(BB269,7),Final_modified_Intermediate[Burmese_Consonants],0)),LEFT(BB269,7),
IF(ISNUMBER(MATCH(LEFT(BB269,6),Final_modified_Intermediate[Burmese_Consonants],0)),LEFT(BB269,6),
IF(ISNUMBER(MATCH(LEFT(BB269,5),Final_modified_Intermediate[Burmese_Consonants],0)),LEFT(BB269,5),
IF(ISNUMBER(MATCH(LEFT(BB269,4),Final_modified_Intermediate[Burmese_Consonants],0)),LEFT(BB269,4),
IF(ISNUMBER(MATCH(LEFT(BB269,3),Final_modified_Intermediate[Burmese_Consonants],0)),LEFT(BB269,3),
IF(ISNUMBER(MATCH(LEFT(BB269,2),Final_modified_Intermediate[Burmese_Consonants],0)),LEFT(BB269,2),
IF(ISNUMBER(MATCH(LEFT(BB269,1),Final_modified_Intermediate[Burmese_Consonants],0)),LEFT(BB269,1),
IF(ISNUMBER(MATCH(LEFT(BB269,7),Final_Intermediate[Burmese_Consonants],0)),LEFT(BB269,7),
IF(ISNUMBER(MATCH(LEFT(BB269,6),Final_Intermediate[Burmese_Consonants],0)),LEFT(BB269,6),
IF(ISNUMBER(MATCH(LEFT(BB269,5),Final_Intermediate[Burmese_Consonants],0)),LEFT(BB269,5),
IF(ISNUMBER(MATCH(LEFT(BB269,4),Final_Intermediate[Burmese_Consonants],0)),LEFT(BB269,4),
IF(ISNUMBER(MATCH(LEFT(BB269,3),Final_Intermediate[Burmese_Consonants],0)),LEFT(BB269,3),
IF(ISNUMBER(MATCH(LEFT(BB269,2),Final_Intermediate[Burmese_Consonants],0)),LEFT(BB269,2),
IF(ISNUMBER(MATCH(LEFT(BB269,1),Final_Intermediate[Burmese_Consonants],0)),LEFT(BB269,1),
"")))))))))))))))</f>
        <v>#VALUE!</v>
      </c>
      <c r="AC26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69" t="e">
        <f>IF(AND(OR(BC269="။",BC269="၊"),LEN(BC269)=1),BC269,
IF(ISNUMBER(MATCH(LEFT(BC269,7),Final_modified_Intermediate[Burmese_Consonants],0)),LEFT(BC269,7),
IF(ISNUMBER(MATCH(LEFT(BC269,6),Final_modified_Intermediate[Burmese_Consonants],0)),LEFT(BC269,6),
IF(ISNUMBER(MATCH(LEFT(BC269,5),Final_modified_Intermediate[Burmese_Consonants],0)),LEFT(BC269,5),
IF(ISNUMBER(MATCH(LEFT(BC269,4),Final_modified_Intermediate[Burmese_Consonants],0)),LEFT(BC269,4),
IF(ISNUMBER(MATCH(LEFT(BC269,3),Final_modified_Intermediate[Burmese_Consonants],0)),LEFT(BC269,3),
IF(ISNUMBER(MATCH(LEFT(BC269,2),Final_modified_Intermediate[Burmese_Consonants],0)),LEFT(BC269,2),
IF(ISNUMBER(MATCH(LEFT(BC269,1),Final_modified_Intermediate[Burmese_Consonants],0)),LEFT(BC269,1),
IF(ISNUMBER(MATCH(LEFT(BC269,7),Final_Intermediate[Burmese_Consonants],0)),LEFT(BC269,7),
IF(ISNUMBER(MATCH(LEFT(BC269,6),Final_Intermediate[Burmese_Consonants],0)),LEFT(BC269,6),
IF(ISNUMBER(MATCH(LEFT(BC269,5),Final_Intermediate[Burmese_Consonants],0)),LEFT(BC269,5),
IF(ISNUMBER(MATCH(LEFT(BC269,4),Final_Intermediate[Burmese_Consonants],0)),LEFT(BC269,4),
IF(ISNUMBER(MATCH(LEFT(BC269,3),Final_Intermediate[Burmese_Consonants],0)),LEFT(BC269,3),
IF(ISNUMBER(MATCH(LEFT(BC269,2),Final_Intermediate[Burmese_Consonants],0)),LEFT(BC269,2),
IF(ISNUMBER(MATCH(LEFT(BC269,1),Final_Intermediate[Burmese_Consonants],0)),LEFT(BC269,1),
"")))))))))))))))</f>
        <v>#VALUE!</v>
      </c>
      <c r="AE26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69" t="e">
        <f>IF(AND(OR(BD269="။",BD269="၊"),LEN(BD269)=1),BD269,
IF(ISNUMBER(MATCH(LEFT(BD269,7),Final_modified_Intermediate[Burmese_Consonants],0)),LEFT(BD269,7),
IF(ISNUMBER(MATCH(LEFT(BD269,6),Final_modified_Intermediate[Burmese_Consonants],0)),LEFT(BD269,6),
IF(ISNUMBER(MATCH(LEFT(BD269,5),Final_modified_Intermediate[Burmese_Consonants],0)),LEFT(BD269,5),
IF(ISNUMBER(MATCH(LEFT(BD269,4),Final_modified_Intermediate[Burmese_Consonants],0)),LEFT(BD269,4),
IF(ISNUMBER(MATCH(LEFT(BD269,3),Final_modified_Intermediate[Burmese_Consonants],0)),LEFT(BD269,3),
IF(ISNUMBER(MATCH(LEFT(BD269,2),Final_modified_Intermediate[Burmese_Consonants],0)),LEFT(BD269,2),
IF(ISNUMBER(MATCH(LEFT(BD269,1),Final_modified_Intermediate[Burmese_Consonants],0)),LEFT(BD269,1),
IF(ISNUMBER(MATCH(LEFT(BD269,7),Final_Intermediate[Burmese_Consonants],0)),LEFT(BD269,7),
IF(ISNUMBER(MATCH(LEFT(BD269,6),Final_Intermediate[Burmese_Consonants],0)),LEFT(BD269,6),
IF(ISNUMBER(MATCH(LEFT(BD269,5),Final_Intermediate[Burmese_Consonants],0)),LEFT(BD269,5),
IF(ISNUMBER(MATCH(LEFT(BD269,4),Final_Intermediate[Burmese_Consonants],0)),LEFT(BD269,4),
IF(ISNUMBER(MATCH(LEFT(BD269,3),Final_Intermediate[Burmese_Consonants],0)),LEFT(BD269,3),
IF(ISNUMBER(MATCH(LEFT(BD269,2),Final_Intermediate[Burmese_Consonants],0)),LEFT(BD269,2),
IF(ISNUMBER(MATCH(LEFT(BD269,1),Final_Intermediate[Burmese_Consonants],0)),LEFT(BD269,1),
"")))))))))))))))</f>
        <v>#VALUE!</v>
      </c>
      <c r="AG269" t="e">
        <f>IF(AND(OR(BE269="။",BE269="၊"),LEN(BE269)=1),BE269,
IF(ISNUMBER(MATCH(LEFT(BE269,7),Final_modified_Intermediate[Burmese_Consonants],0)),LEFT(BE269,7),
IF(ISNUMBER(MATCH(LEFT(BE269,6),Final_modified_Intermediate[Burmese_Consonants],0)),LEFT(BE269,6),
IF(ISNUMBER(MATCH(LEFT(BE269,5),Final_modified_Intermediate[Burmese_Consonants],0)),LEFT(BE269,5),
IF(ISNUMBER(MATCH(LEFT(BE269,4),Final_modified_Intermediate[Burmese_Consonants],0)),LEFT(BE269,4),
IF(ISNUMBER(MATCH(LEFT(BE269,3),Final_modified_Intermediate[Burmese_Consonants],0)),LEFT(BE269,3),
IF(ISNUMBER(MATCH(LEFT(BE269,2),Final_modified_Intermediate[Burmese_Consonants],0)),LEFT(BE269,2),
IF(ISNUMBER(MATCH(LEFT(BE269,1),Final_modified_Intermediate[Burmese_Consonants],0)),LEFT(BE269,1),
IF(ISNUMBER(MATCH(LEFT(BE269,7),Final_Intermediate[Burmese_Consonants],0)),LEFT(BE269,7),
IF(ISNUMBER(MATCH(LEFT(BE269,6),Final_Intermediate[Burmese_Consonants],0)),LEFT(BE269,6),
IF(ISNUMBER(MATCH(LEFT(BE269,5),Final_Intermediate[Burmese_Consonants],0)),LEFT(BE269,5),
IF(ISNUMBER(MATCH(LEFT(BE269,4),Final_Intermediate[Burmese_Consonants],0)),LEFT(BE269,4),
IF(ISNUMBER(MATCH(LEFT(BE269,3),Final_Intermediate[Burmese_Consonants],0)),LEFT(BE269,3),
IF(ISNUMBER(MATCH(LEFT(BE269,2),Final_Intermediate[Burmese_Consonants],0)),LEFT(BE269,2),
IF(ISNUMBER(MATCH(LEFT(BE269,1),Final_Intermediate[Burmese_Consonants],0)),LEFT(BE269,1),
"")))))))))))))))</f>
        <v>#VALUE!</v>
      </c>
      <c r="AH269" t="e">
        <f>IF(AND(OR(BF269="။",BF269="၊"),LEN(BF269)=1),BF269,
IF(ISNUMBER(MATCH(LEFT(BF269,7),Final_modified_Intermediate[Burmese_Consonants],0)),LEFT(BF269,7),
IF(ISNUMBER(MATCH(LEFT(BF269,6),Final_modified_Intermediate[Burmese_Consonants],0)),LEFT(BF269,6),
IF(ISNUMBER(MATCH(LEFT(BF269,5),Final_modified_Intermediate[Burmese_Consonants],0)),LEFT(BF269,5),
IF(ISNUMBER(MATCH(LEFT(BF269,4),Final_modified_Intermediate[Burmese_Consonants],0)),LEFT(BF269,4),
IF(ISNUMBER(MATCH(LEFT(BF269,3),Final_modified_Intermediate[Burmese_Consonants],0)),LEFT(BF269,3),
IF(ISNUMBER(MATCH(LEFT(BF269,2),Final_modified_Intermediate[Burmese_Consonants],0)),LEFT(BF269,2),
IF(ISNUMBER(MATCH(LEFT(BF269,1),Final_modified_Intermediate[Burmese_Consonants],0)),LEFT(BF269,1),
IF(ISNUMBER(MATCH(LEFT(BF269,7),Final_Intermediate[Burmese_Consonants],0)),LEFT(BF269,7),
IF(ISNUMBER(MATCH(LEFT(BF269,6),Final_Intermediate[Burmese_Consonants],0)),LEFT(BF269,6),
IF(ISNUMBER(MATCH(LEFT(BF269,5),Final_Intermediate[Burmese_Consonants],0)),LEFT(BF269,5),
IF(ISNUMBER(MATCH(LEFT(BF269,4),Final_Intermediate[Burmese_Consonants],0)),LEFT(BF269,4),
IF(ISNUMBER(MATCH(LEFT(BF269,3),Final_Intermediate[Burmese_Consonants],0)),LEFT(BF269,3),
IF(ISNUMBER(MATCH(LEFT(BF269,2),Final_Intermediate[Burmese_Consonants],0)),LEFT(BF269,2),
IF(ISNUMBER(MATCH(LEFT(BF269,1),Final_Intermediate[Burmese_Consonants],0)),LEFT(BF269,1),
"")))))))))))))))</f>
        <v>#VALUE!</v>
      </c>
      <c r="AI269" t="e">
        <f>IF(AND(OR(BG269="။",BG269="၊"),LEN(BG269)=1),BG269,
IF(ISNUMBER(MATCH(LEFT(BG269,7),Final_modified_Intermediate[Burmese_Consonants],0)),LEFT(BG269,7),
IF(ISNUMBER(MATCH(LEFT(BG269,6),Final_modified_Intermediate[Burmese_Consonants],0)),LEFT(BG269,6),
IF(ISNUMBER(MATCH(LEFT(BG269,5),Final_modified_Intermediate[Burmese_Consonants],0)),LEFT(BG269,5),
IF(ISNUMBER(MATCH(LEFT(BG269,4),Final_modified_Intermediate[Burmese_Consonants],0)),LEFT(BG269,4),
IF(ISNUMBER(MATCH(LEFT(BG269,3),Final_modified_Intermediate[Burmese_Consonants],0)),LEFT(BG269,3),
IF(ISNUMBER(MATCH(LEFT(BG269,2),Final_modified_Intermediate[Burmese_Consonants],0)),LEFT(BG269,2),
IF(ISNUMBER(MATCH(LEFT(BG269,1),Final_modified_Intermediate[Burmese_Consonants],0)),LEFT(BG269,1),
IF(ISNUMBER(MATCH(LEFT(BG269,7),Final_Intermediate[Burmese_Consonants],0)),LEFT(BG269,7),
IF(ISNUMBER(MATCH(LEFT(BG269,6),Final_Intermediate[Burmese_Consonants],0)),LEFT(BG269,6),
IF(ISNUMBER(MATCH(LEFT(BG269,5),Final_Intermediate[Burmese_Consonants],0)),LEFT(BG269,5),
IF(ISNUMBER(MATCH(LEFT(BG269,4),Final_Intermediate[Burmese_Consonants],0)),LEFT(BG269,4),
IF(ISNUMBER(MATCH(LEFT(BG269,3),Final_Intermediate[Burmese_Consonants],0)),LEFT(BG269,3),
IF(ISNUMBER(MATCH(LEFT(BG269,2),Final_Intermediate[Burmese_Consonants],0)),LEFT(BG269,2),
IF(ISNUMBER(MATCH(LEFT(BG269,1),Final_Intermediate[Burmese_Consonants],0)),LEFT(BG269,1),
"")))))))))))))))</f>
        <v>#VALUE!</v>
      </c>
      <c r="AJ269" t="e">
        <f>IF(AND(OR(BH269="။",BH269="၊"),LEN(BH269)=1),BH269,
IF(ISNUMBER(MATCH(LEFT(BH269,7),Final_modified_Intermediate[Burmese_Consonants],0)),LEFT(BH269,7),
IF(ISNUMBER(MATCH(LEFT(BH269,6),Final_modified_Intermediate[Burmese_Consonants],0)),LEFT(BH269,6),
IF(ISNUMBER(MATCH(LEFT(BH269,5),Final_modified_Intermediate[Burmese_Consonants],0)),LEFT(BH269,5),
IF(ISNUMBER(MATCH(LEFT(BH269,4),Final_modified_Intermediate[Burmese_Consonants],0)),LEFT(BH269,4),
IF(ISNUMBER(MATCH(LEFT(BH269,3),Final_modified_Intermediate[Burmese_Consonants],0)),LEFT(BH269,3),
IF(ISNUMBER(MATCH(LEFT(BH269,2),Final_modified_Intermediate[Burmese_Consonants],0)),LEFT(BH269,2),
IF(ISNUMBER(MATCH(LEFT(BH269,1),Final_modified_Intermediate[Burmese_Consonants],0)),LEFT(BH269,1),
IF(ISNUMBER(MATCH(LEFT(BH269,7),Final_Intermediate[Burmese_Consonants],0)),LEFT(BH269,7),
IF(ISNUMBER(MATCH(LEFT(BH269,6),Final_Intermediate[Burmese_Consonants],0)),LEFT(BH269,6),
IF(ISNUMBER(MATCH(LEFT(BH269,5),Final_Intermediate[Burmese_Consonants],0)),LEFT(BH269,5),
IF(ISNUMBER(MATCH(LEFT(BH269,4),Final_Intermediate[Burmese_Consonants],0)),LEFT(BH269,4),
IF(ISNUMBER(MATCH(LEFT(BH269,3),Final_Intermediate[Burmese_Consonants],0)),LEFT(BH269,3),
IF(ISNUMBER(MATCH(LEFT(BH269,2),Final_Intermediate[Burmese_Consonants],0)),LEFT(BH269,2),
IF(ISNUMBER(MATCH(LEFT(BH269,1),Final_Intermediate[Burmese_Consonants],0)),LEFT(BH269,1),
"")))))))))))))))</f>
        <v>#VALUE!</v>
      </c>
      <c r="AK269" t="e">
        <f>IF(AND(OR(BI269="။",BI269="၊"),LEN(BI269)=1),BI269,
IF(ISNUMBER(MATCH(LEFT(BI269,7),Final_modified_Intermediate[Burmese_Consonants],0)),LEFT(BI269,7),
IF(ISNUMBER(MATCH(LEFT(BI269,6),Final_modified_Intermediate[Burmese_Consonants],0)),LEFT(BI269,6),
IF(ISNUMBER(MATCH(LEFT(BI269,5),Final_modified_Intermediate[Burmese_Consonants],0)),LEFT(BI269,5),
IF(ISNUMBER(MATCH(LEFT(BI269,4),Final_modified_Intermediate[Burmese_Consonants],0)),LEFT(BI269,4),
IF(ISNUMBER(MATCH(LEFT(BI269,3),Final_modified_Intermediate[Burmese_Consonants],0)),LEFT(BI269,3),
IF(ISNUMBER(MATCH(LEFT(BI269,2),Final_modified_Intermediate[Burmese_Consonants],0)),LEFT(BI269,2),
IF(ISNUMBER(MATCH(LEFT(BI269,1),Final_modified_Intermediate[Burmese_Consonants],0)),LEFT(BI269,1),
IF(ISNUMBER(MATCH(LEFT(BI269,7),Final_Intermediate[Burmese_Consonants],0)),LEFT(BI269,7),
IF(ISNUMBER(MATCH(LEFT(BI269,6),Final_Intermediate[Burmese_Consonants],0)),LEFT(BI269,6),
IF(ISNUMBER(MATCH(LEFT(BI269,5),Final_Intermediate[Burmese_Consonants],0)),LEFT(BI269,5),
IF(ISNUMBER(MATCH(LEFT(BI269,4),Final_Intermediate[Burmese_Consonants],0)),LEFT(BI269,4),
IF(ISNUMBER(MATCH(LEFT(BI269,3),Final_Intermediate[Burmese_Consonants],0)),LEFT(BI269,3),
IF(ISNUMBER(MATCH(LEFT(BI269,2),Final_Intermediate[Burmese_Consonants],0)),LEFT(BI269,2),
IF(ISNUMBER(MATCH(LEFT(BI269,1),Final_Intermediate[Burmese_Consonants],0)),LEFT(BI269,1),
"")))))))))))))))</f>
        <v>#VALUE!</v>
      </c>
      <c r="AL269" t="e">
        <f>IF(AND(OR(BJ269="။",BJ269="၊"),LEN(BJ269)=1),BJ269,
IF(ISNUMBER(MATCH(LEFT(BJ269,7),Final_modified_Intermediate[Burmese_Consonants],0)),LEFT(BJ269,7),
IF(ISNUMBER(MATCH(LEFT(BJ269,6),Final_modified_Intermediate[Burmese_Consonants],0)),LEFT(BJ269,6),
IF(ISNUMBER(MATCH(LEFT(BJ269,5),Final_modified_Intermediate[Burmese_Consonants],0)),LEFT(BJ269,5),
IF(ISNUMBER(MATCH(LEFT(BJ269,4),Final_modified_Intermediate[Burmese_Consonants],0)),LEFT(BJ269,4),
IF(ISNUMBER(MATCH(LEFT(BJ269,3),Final_modified_Intermediate[Burmese_Consonants],0)),LEFT(BJ269,3),
IF(ISNUMBER(MATCH(LEFT(BJ269,2),Final_modified_Intermediate[Burmese_Consonants],0)),LEFT(BJ269,2),
IF(ISNUMBER(MATCH(LEFT(BJ269,1),Final_modified_Intermediate[Burmese_Consonants],0)),LEFT(BJ269,1),
IF(ISNUMBER(MATCH(LEFT(BJ269,7),Final_Intermediate[Burmese_Consonants],0)),LEFT(BJ269,7),
IF(ISNUMBER(MATCH(LEFT(BJ269,6),Final_Intermediate[Burmese_Consonants],0)),LEFT(BJ269,6),
IF(ISNUMBER(MATCH(LEFT(BJ269,5),Final_Intermediate[Burmese_Consonants],0)),LEFT(BJ269,5),
IF(ISNUMBER(MATCH(LEFT(BJ269,4),Final_Intermediate[Burmese_Consonants],0)),LEFT(BJ269,4),
IF(ISNUMBER(MATCH(LEFT(BJ269,3),Final_Intermediate[Burmese_Consonants],0)),LEFT(BJ269,3),
IF(ISNUMBER(MATCH(LEFT(BJ269,2),Final_Intermediate[Burmese_Consonants],0)),LEFT(BJ269,2),
IF(ISNUMBER(MATCH(LEFT(BJ269,1),Final_Intermediate[Burmese_Consonants],0)),LEFT(BJ269,1),
"")))))))))))))))</f>
        <v>#VALUE!</v>
      </c>
      <c r="AN269" t="e">
        <f>Compiler_Burmese[[#This Row],[Sr. No.]]</f>
        <v>#REF!</v>
      </c>
      <c r="AO26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6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6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6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6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6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6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6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6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6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69" t="e">
        <f>[2]!Vocabulary_Burmese[[#This Row],[Sr. No.]]</f>
        <v>#REF!</v>
      </c>
      <c r="BA269" t="e">
        <f>IF(Raw_data_N2_Kanji[[#This Row],[Categorie]]&lt;&gt;"","",
IF(ISNUMBER(MATCH(V,Special_list[Burmese word],0)),"",
SUBSTITUTE(Raw_data_N2_Kanji[[#This Row],[Raw]]," ","")))</f>
        <v>#VALUE!</v>
      </c>
      <c r="BB269" t="e">
        <f>RIGHT(Segregate18[[#This Row],[UPGRADE]],LEN(Segregate18[[#This Row],[UPGRADE]])-LEN(Compiler_Burmese[[#This Row],[1]]))</f>
        <v>#VALUE!</v>
      </c>
      <c r="BC269" t="e">
        <f>RIGHT(Segregate18[[#This Row],[11]],LEN(Segregate18[[#This Row],[11]])-LEN(Compiler_Burmese[[#This Row],[2]]))</f>
        <v>#VALUE!</v>
      </c>
      <c r="BD269" t="e">
        <f>RIGHT(Segregate18[[#This Row],[21]],LEN(Segregate18[[#This Row],[21]])-LEN(Compiler_Burmese[[#This Row],[3]]))</f>
        <v>#VALUE!</v>
      </c>
      <c r="BE269" t="e">
        <f>RIGHT(Segregate18[[#This Row],[31]],LEN(Segregate18[[#This Row],[31]])-LEN(Compiler_Burmese[[#This Row],[4]]))</f>
        <v>#VALUE!</v>
      </c>
      <c r="BF269" t="e">
        <f>RIGHT(Segregate18[[#This Row],[41]],LEN(Segregate18[[#This Row],[41]])-LEN(Compiler_Burmese[[#This Row],[5]]))</f>
        <v>#VALUE!</v>
      </c>
      <c r="BG269" t="e">
        <f>RIGHT(Segregate18[[#This Row],[51]],LEN(Segregate18[[#This Row],[51]])-LEN(Compiler_Burmese[[#This Row],[6]]))</f>
        <v>#VALUE!</v>
      </c>
      <c r="BH269" t="e">
        <f>RIGHT(Segregate18[[#This Row],[61]],LEN(Segregate18[[#This Row],[61]])-LEN(Compiler_Burmese[[#This Row],[7]]))</f>
        <v>#VALUE!</v>
      </c>
      <c r="BI269" t="e">
        <f>RIGHT(Segregate18[[#This Row],[71]],LEN(Segregate18[[#This Row],[71]])-LEN(Compiler_Burmese[[#This Row],[8]]))</f>
        <v>#VALUE!</v>
      </c>
      <c r="BJ269" t="e">
        <f>RIGHT(Segregate18[[#This Row],[81]],LEN(Segregate18[[#This Row],[81]])-LEN(Compiler_Burmese[[#This Row],[9]]))</f>
        <v>#VALUE!</v>
      </c>
    </row>
    <row r="270" spans="25:62" ht="15" customHeight="1" x14ac:dyDescent="0.3">
      <c r="Y270" t="e">
        <f>Segregate18[[#This Row],[Sr. No.]]</f>
        <v>#REF!</v>
      </c>
      <c r="Z270" t="e">
        <f>IF(AND(OR(BA270="။",BA270="၊"),LEN(BA270)=1),BA270,
IF(ISNUMBER(MATCH(LEFT(BA270,7),Final_modified_Intermediate[Burmese_Consonants],0)),LEFT(BA270,7),
IF(ISNUMBER(MATCH(LEFT(BA270,6),Final_modified_Intermediate[Burmese_Consonants],0)),LEFT(BA270,6),
IF(ISNUMBER(MATCH(LEFT(BA270,5),Final_modified_Intermediate[Burmese_Consonants],0)),LEFT(BA270,5),
IF(ISNUMBER(MATCH(LEFT(BA270,4),Final_modified_Intermediate[Burmese_Consonants],0)),LEFT(BA270,4),
IF(ISNUMBER(MATCH(LEFT(BA270,3),Final_modified_Intermediate[Burmese_Consonants],0)),LEFT(BA270,3),
IF(ISNUMBER(MATCH(LEFT(BA270,2),Final_modified_Intermediate[Burmese_Consonants],0)),LEFT(BA270,2),
IF(ISNUMBER(MATCH(LEFT(BA270,1),Final_modified_Intermediate[Burmese_Consonants],0)),LEFT(BA270,1),
IF(ISNUMBER(MATCH(LEFT(BA270,7),Final_Intermediate[Burmese_Consonants],0)),LEFT(BA270,7),
IF(ISNUMBER(MATCH(LEFT(BA270,6),Final_Intermediate[Burmese_Consonants],0)),LEFT(BA270,6),
IF(ISNUMBER(MATCH(LEFT(BA270,5),Final_Intermediate[Burmese_Consonants],0)),LEFT(BA270,5),
IF(ISNUMBER(MATCH(LEFT(BA270,4),Final_Intermediate[Burmese_Consonants],0)),LEFT(BA270,4),
IF(ISNUMBER(MATCH(LEFT(BA270,3),Final_Intermediate[Burmese_Consonants],0)),LEFT(BA270,3),
IF(ISNUMBER(MATCH(LEFT(BA270,2),Final_Intermediate[Burmese_Consonants],0)),LEFT(BA270,2),
IF(ISNUMBER(MATCH(LEFT(BA270,1),Final_Intermediate[Burmese_Consonants],0)),LEFT(BA270,1),
"")))))))))))))))</f>
        <v>#VALUE!</v>
      </c>
      <c r="AA27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0" t="e">
        <f>IF(AND(OR(BB270="။",BB270="၊"),LEN(BB270)=1),BB270,
IF(ISNUMBER(MATCH(LEFT(BB270,7),Final_modified_Intermediate[Burmese_Consonants],0)),LEFT(BB270,7),
IF(ISNUMBER(MATCH(LEFT(BB270,6),Final_modified_Intermediate[Burmese_Consonants],0)),LEFT(BB270,6),
IF(ISNUMBER(MATCH(LEFT(BB270,5),Final_modified_Intermediate[Burmese_Consonants],0)),LEFT(BB270,5),
IF(ISNUMBER(MATCH(LEFT(BB270,4),Final_modified_Intermediate[Burmese_Consonants],0)),LEFT(BB270,4),
IF(ISNUMBER(MATCH(LEFT(BB270,3),Final_modified_Intermediate[Burmese_Consonants],0)),LEFT(BB270,3),
IF(ISNUMBER(MATCH(LEFT(BB270,2),Final_modified_Intermediate[Burmese_Consonants],0)),LEFT(BB270,2),
IF(ISNUMBER(MATCH(LEFT(BB270,1),Final_modified_Intermediate[Burmese_Consonants],0)),LEFT(BB270,1),
IF(ISNUMBER(MATCH(LEFT(BB270,7),Final_Intermediate[Burmese_Consonants],0)),LEFT(BB270,7),
IF(ISNUMBER(MATCH(LEFT(BB270,6),Final_Intermediate[Burmese_Consonants],0)),LEFT(BB270,6),
IF(ISNUMBER(MATCH(LEFT(BB270,5),Final_Intermediate[Burmese_Consonants],0)),LEFT(BB270,5),
IF(ISNUMBER(MATCH(LEFT(BB270,4),Final_Intermediate[Burmese_Consonants],0)),LEFT(BB270,4),
IF(ISNUMBER(MATCH(LEFT(BB270,3),Final_Intermediate[Burmese_Consonants],0)),LEFT(BB270,3),
IF(ISNUMBER(MATCH(LEFT(BB270,2),Final_Intermediate[Burmese_Consonants],0)),LEFT(BB270,2),
IF(ISNUMBER(MATCH(LEFT(BB270,1),Final_Intermediate[Burmese_Consonants],0)),LEFT(BB270,1),
"")))))))))))))))</f>
        <v>#VALUE!</v>
      </c>
      <c r="AC27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0" t="e">
        <f>IF(AND(OR(BC270="။",BC270="၊"),LEN(BC270)=1),BC270,
IF(ISNUMBER(MATCH(LEFT(BC270,7),Final_modified_Intermediate[Burmese_Consonants],0)),LEFT(BC270,7),
IF(ISNUMBER(MATCH(LEFT(BC270,6),Final_modified_Intermediate[Burmese_Consonants],0)),LEFT(BC270,6),
IF(ISNUMBER(MATCH(LEFT(BC270,5),Final_modified_Intermediate[Burmese_Consonants],0)),LEFT(BC270,5),
IF(ISNUMBER(MATCH(LEFT(BC270,4),Final_modified_Intermediate[Burmese_Consonants],0)),LEFT(BC270,4),
IF(ISNUMBER(MATCH(LEFT(BC270,3),Final_modified_Intermediate[Burmese_Consonants],0)),LEFT(BC270,3),
IF(ISNUMBER(MATCH(LEFT(BC270,2),Final_modified_Intermediate[Burmese_Consonants],0)),LEFT(BC270,2),
IF(ISNUMBER(MATCH(LEFT(BC270,1),Final_modified_Intermediate[Burmese_Consonants],0)),LEFT(BC270,1),
IF(ISNUMBER(MATCH(LEFT(BC270,7),Final_Intermediate[Burmese_Consonants],0)),LEFT(BC270,7),
IF(ISNUMBER(MATCH(LEFT(BC270,6),Final_Intermediate[Burmese_Consonants],0)),LEFT(BC270,6),
IF(ISNUMBER(MATCH(LEFT(BC270,5),Final_Intermediate[Burmese_Consonants],0)),LEFT(BC270,5),
IF(ISNUMBER(MATCH(LEFT(BC270,4),Final_Intermediate[Burmese_Consonants],0)),LEFT(BC270,4),
IF(ISNUMBER(MATCH(LEFT(BC270,3),Final_Intermediate[Burmese_Consonants],0)),LEFT(BC270,3),
IF(ISNUMBER(MATCH(LEFT(BC270,2),Final_Intermediate[Burmese_Consonants],0)),LEFT(BC270,2),
IF(ISNUMBER(MATCH(LEFT(BC270,1),Final_Intermediate[Burmese_Consonants],0)),LEFT(BC270,1),
"")))))))))))))))</f>
        <v>#VALUE!</v>
      </c>
      <c r="AE27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0" t="e">
        <f>IF(AND(OR(BD270="။",BD270="၊"),LEN(BD270)=1),BD270,
IF(ISNUMBER(MATCH(LEFT(BD270,7),Final_modified_Intermediate[Burmese_Consonants],0)),LEFT(BD270,7),
IF(ISNUMBER(MATCH(LEFT(BD270,6),Final_modified_Intermediate[Burmese_Consonants],0)),LEFT(BD270,6),
IF(ISNUMBER(MATCH(LEFT(BD270,5),Final_modified_Intermediate[Burmese_Consonants],0)),LEFT(BD270,5),
IF(ISNUMBER(MATCH(LEFT(BD270,4),Final_modified_Intermediate[Burmese_Consonants],0)),LEFT(BD270,4),
IF(ISNUMBER(MATCH(LEFT(BD270,3),Final_modified_Intermediate[Burmese_Consonants],0)),LEFT(BD270,3),
IF(ISNUMBER(MATCH(LEFT(BD270,2),Final_modified_Intermediate[Burmese_Consonants],0)),LEFT(BD270,2),
IF(ISNUMBER(MATCH(LEFT(BD270,1),Final_modified_Intermediate[Burmese_Consonants],0)),LEFT(BD270,1),
IF(ISNUMBER(MATCH(LEFT(BD270,7),Final_Intermediate[Burmese_Consonants],0)),LEFT(BD270,7),
IF(ISNUMBER(MATCH(LEFT(BD270,6),Final_Intermediate[Burmese_Consonants],0)),LEFT(BD270,6),
IF(ISNUMBER(MATCH(LEFT(BD270,5),Final_Intermediate[Burmese_Consonants],0)),LEFT(BD270,5),
IF(ISNUMBER(MATCH(LEFT(BD270,4),Final_Intermediate[Burmese_Consonants],0)),LEFT(BD270,4),
IF(ISNUMBER(MATCH(LEFT(BD270,3),Final_Intermediate[Burmese_Consonants],0)),LEFT(BD270,3),
IF(ISNUMBER(MATCH(LEFT(BD270,2),Final_Intermediate[Burmese_Consonants],0)),LEFT(BD270,2),
IF(ISNUMBER(MATCH(LEFT(BD270,1),Final_Intermediate[Burmese_Consonants],0)),LEFT(BD270,1),
"")))))))))))))))</f>
        <v>#VALUE!</v>
      </c>
      <c r="AG270" t="e">
        <f>IF(AND(OR(BE270="။",BE270="၊"),LEN(BE270)=1),BE270,
IF(ISNUMBER(MATCH(LEFT(BE270,7),Final_modified_Intermediate[Burmese_Consonants],0)),LEFT(BE270,7),
IF(ISNUMBER(MATCH(LEFT(BE270,6),Final_modified_Intermediate[Burmese_Consonants],0)),LEFT(BE270,6),
IF(ISNUMBER(MATCH(LEFT(BE270,5),Final_modified_Intermediate[Burmese_Consonants],0)),LEFT(BE270,5),
IF(ISNUMBER(MATCH(LEFT(BE270,4),Final_modified_Intermediate[Burmese_Consonants],0)),LEFT(BE270,4),
IF(ISNUMBER(MATCH(LEFT(BE270,3),Final_modified_Intermediate[Burmese_Consonants],0)),LEFT(BE270,3),
IF(ISNUMBER(MATCH(LEFT(BE270,2),Final_modified_Intermediate[Burmese_Consonants],0)),LEFT(BE270,2),
IF(ISNUMBER(MATCH(LEFT(BE270,1),Final_modified_Intermediate[Burmese_Consonants],0)),LEFT(BE270,1),
IF(ISNUMBER(MATCH(LEFT(BE270,7),Final_Intermediate[Burmese_Consonants],0)),LEFT(BE270,7),
IF(ISNUMBER(MATCH(LEFT(BE270,6),Final_Intermediate[Burmese_Consonants],0)),LEFT(BE270,6),
IF(ISNUMBER(MATCH(LEFT(BE270,5),Final_Intermediate[Burmese_Consonants],0)),LEFT(BE270,5),
IF(ISNUMBER(MATCH(LEFT(BE270,4),Final_Intermediate[Burmese_Consonants],0)),LEFT(BE270,4),
IF(ISNUMBER(MATCH(LEFT(BE270,3),Final_Intermediate[Burmese_Consonants],0)),LEFT(BE270,3),
IF(ISNUMBER(MATCH(LEFT(BE270,2),Final_Intermediate[Burmese_Consonants],0)),LEFT(BE270,2),
IF(ISNUMBER(MATCH(LEFT(BE270,1),Final_Intermediate[Burmese_Consonants],0)),LEFT(BE270,1),
"")))))))))))))))</f>
        <v>#VALUE!</v>
      </c>
      <c r="AH270" t="e">
        <f>IF(AND(OR(BF270="။",BF270="၊"),LEN(BF270)=1),BF270,
IF(ISNUMBER(MATCH(LEFT(BF270,7),Final_modified_Intermediate[Burmese_Consonants],0)),LEFT(BF270,7),
IF(ISNUMBER(MATCH(LEFT(BF270,6),Final_modified_Intermediate[Burmese_Consonants],0)),LEFT(BF270,6),
IF(ISNUMBER(MATCH(LEFT(BF270,5),Final_modified_Intermediate[Burmese_Consonants],0)),LEFT(BF270,5),
IF(ISNUMBER(MATCH(LEFT(BF270,4),Final_modified_Intermediate[Burmese_Consonants],0)),LEFT(BF270,4),
IF(ISNUMBER(MATCH(LEFT(BF270,3),Final_modified_Intermediate[Burmese_Consonants],0)),LEFT(BF270,3),
IF(ISNUMBER(MATCH(LEFT(BF270,2),Final_modified_Intermediate[Burmese_Consonants],0)),LEFT(BF270,2),
IF(ISNUMBER(MATCH(LEFT(BF270,1),Final_modified_Intermediate[Burmese_Consonants],0)),LEFT(BF270,1),
IF(ISNUMBER(MATCH(LEFT(BF270,7),Final_Intermediate[Burmese_Consonants],0)),LEFT(BF270,7),
IF(ISNUMBER(MATCH(LEFT(BF270,6),Final_Intermediate[Burmese_Consonants],0)),LEFT(BF270,6),
IF(ISNUMBER(MATCH(LEFT(BF270,5),Final_Intermediate[Burmese_Consonants],0)),LEFT(BF270,5),
IF(ISNUMBER(MATCH(LEFT(BF270,4),Final_Intermediate[Burmese_Consonants],0)),LEFT(BF270,4),
IF(ISNUMBER(MATCH(LEFT(BF270,3),Final_Intermediate[Burmese_Consonants],0)),LEFT(BF270,3),
IF(ISNUMBER(MATCH(LEFT(BF270,2),Final_Intermediate[Burmese_Consonants],0)),LEFT(BF270,2),
IF(ISNUMBER(MATCH(LEFT(BF270,1),Final_Intermediate[Burmese_Consonants],0)),LEFT(BF270,1),
"")))))))))))))))</f>
        <v>#VALUE!</v>
      </c>
      <c r="AI270" t="e">
        <f>IF(AND(OR(BG270="။",BG270="၊"),LEN(BG270)=1),BG270,
IF(ISNUMBER(MATCH(LEFT(BG270,7),Final_modified_Intermediate[Burmese_Consonants],0)),LEFT(BG270,7),
IF(ISNUMBER(MATCH(LEFT(BG270,6),Final_modified_Intermediate[Burmese_Consonants],0)),LEFT(BG270,6),
IF(ISNUMBER(MATCH(LEFT(BG270,5),Final_modified_Intermediate[Burmese_Consonants],0)),LEFT(BG270,5),
IF(ISNUMBER(MATCH(LEFT(BG270,4),Final_modified_Intermediate[Burmese_Consonants],0)),LEFT(BG270,4),
IF(ISNUMBER(MATCH(LEFT(BG270,3),Final_modified_Intermediate[Burmese_Consonants],0)),LEFT(BG270,3),
IF(ISNUMBER(MATCH(LEFT(BG270,2),Final_modified_Intermediate[Burmese_Consonants],0)),LEFT(BG270,2),
IF(ISNUMBER(MATCH(LEFT(BG270,1),Final_modified_Intermediate[Burmese_Consonants],0)),LEFT(BG270,1),
IF(ISNUMBER(MATCH(LEFT(BG270,7),Final_Intermediate[Burmese_Consonants],0)),LEFT(BG270,7),
IF(ISNUMBER(MATCH(LEFT(BG270,6),Final_Intermediate[Burmese_Consonants],0)),LEFT(BG270,6),
IF(ISNUMBER(MATCH(LEFT(BG270,5),Final_Intermediate[Burmese_Consonants],0)),LEFT(BG270,5),
IF(ISNUMBER(MATCH(LEFT(BG270,4),Final_Intermediate[Burmese_Consonants],0)),LEFT(BG270,4),
IF(ISNUMBER(MATCH(LEFT(BG270,3),Final_Intermediate[Burmese_Consonants],0)),LEFT(BG270,3),
IF(ISNUMBER(MATCH(LEFT(BG270,2),Final_Intermediate[Burmese_Consonants],0)),LEFT(BG270,2),
IF(ISNUMBER(MATCH(LEFT(BG270,1),Final_Intermediate[Burmese_Consonants],0)),LEFT(BG270,1),
"")))))))))))))))</f>
        <v>#VALUE!</v>
      </c>
      <c r="AJ270" t="e">
        <f>IF(AND(OR(BH270="။",BH270="၊"),LEN(BH270)=1),BH270,
IF(ISNUMBER(MATCH(LEFT(BH270,7),Final_modified_Intermediate[Burmese_Consonants],0)),LEFT(BH270,7),
IF(ISNUMBER(MATCH(LEFT(BH270,6),Final_modified_Intermediate[Burmese_Consonants],0)),LEFT(BH270,6),
IF(ISNUMBER(MATCH(LEFT(BH270,5),Final_modified_Intermediate[Burmese_Consonants],0)),LEFT(BH270,5),
IF(ISNUMBER(MATCH(LEFT(BH270,4),Final_modified_Intermediate[Burmese_Consonants],0)),LEFT(BH270,4),
IF(ISNUMBER(MATCH(LEFT(BH270,3),Final_modified_Intermediate[Burmese_Consonants],0)),LEFT(BH270,3),
IF(ISNUMBER(MATCH(LEFT(BH270,2),Final_modified_Intermediate[Burmese_Consonants],0)),LEFT(BH270,2),
IF(ISNUMBER(MATCH(LEFT(BH270,1),Final_modified_Intermediate[Burmese_Consonants],0)),LEFT(BH270,1),
IF(ISNUMBER(MATCH(LEFT(BH270,7),Final_Intermediate[Burmese_Consonants],0)),LEFT(BH270,7),
IF(ISNUMBER(MATCH(LEFT(BH270,6),Final_Intermediate[Burmese_Consonants],0)),LEFT(BH270,6),
IF(ISNUMBER(MATCH(LEFT(BH270,5),Final_Intermediate[Burmese_Consonants],0)),LEFT(BH270,5),
IF(ISNUMBER(MATCH(LEFT(BH270,4),Final_Intermediate[Burmese_Consonants],0)),LEFT(BH270,4),
IF(ISNUMBER(MATCH(LEFT(BH270,3),Final_Intermediate[Burmese_Consonants],0)),LEFT(BH270,3),
IF(ISNUMBER(MATCH(LEFT(BH270,2),Final_Intermediate[Burmese_Consonants],0)),LEFT(BH270,2),
IF(ISNUMBER(MATCH(LEFT(BH270,1),Final_Intermediate[Burmese_Consonants],0)),LEFT(BH270,1),
"")))))))))))))))</f>
        <v>#VALUE!</v>
      </c>
      <c r="AK270" t="e">
        <f>IF(AND(OR(BI270="။",BI270="၊"),LEN(BI270)=1),BI270,
IF(ISNUMBER(MATCH(LEFT(BI270,7),Final_modified_Intermediate[Burmese_Consonants],0)),LEFT(BI270,7),
IF(ISNUMBER(MATCH(LEFT(BI270,6),Final_modified_Intermediate[Burmese_Consonants],0)),LEFT(BI270,6),
IF(ISNUMBER(MATCH(LEFT(BI270,5),Final_modified_Intermediate[Burmese_Consonants],0)),LEFT(BI270,5),
IF(ISNUMBER(MATCH(LEFT(BI270,4),Final_modified_Intermediate[Burmese_Consonants],0)),LEFT(BI270,4),
IF(ISNUMBER(MATCH(LEFT(BI270,3),Final_modified_Intermediate[Burmese_Consonants],0)),LEFT(BI270,3),
IF(ISNUMBER(MATCH(LEFT(BI270,2),Final_modified_Intermediate[Burmese_Consonants],0)),LEFT(BI270,2),
IF(ISNUMBER(MATCH(LEFT(BI270,1),Final_modified_Intermediate[Burmese_Consonants],0)),LEFT(BI270,1),
IF(ISNUMBER(MATCH(LEFT(BI270,7),Final_Intermediate[Burmese_Consonants],0)),LEFT(BI270,7),
IF(ISNUMBER(MATCH(LEFT(BI270,6),Final_Intermediate[Burmese_Consonants],0)),LEFT(BI270,6),
IF(ISNUMBER(MATCH(LEFT(BI270,5),Final_Intermediate[Burmese_Consonants],0)),LEFT(BI270,5),
IF(ISNUMBER(MATCH(LEFT(BI270,4),Final_Intermediate[Burmese_Consonants],0)),LEFT(BI270,4),
IF(ISNUMBER(MATCH(LEFT(BI270,3),Final_Intermediate[Burmese_Consonants],0)),LEFT(BI270,3),
IF(ISNUMBER(MATCH(LEFT(BI270,2),Final_Intermediate[Burmese_Consonants],0)),LEFT(BI270,2),
IF(ISNUMBER(MATCH(LEFT(BI270,1),Final_Intermediate[Burmese_Consonants],0)),LEFT(BI270,1),
"")))))))))))))))</f>
        <v>#VALUE!</v>
      </c>
      <c r="AL270" t="e">
        <f>IF(AND(OR(BJ270="။",BJ270="၊"),LEN(BJ270)=1),BJ270,
IF(ISNUMBER(MATCH(LEFT(BJ270,7),Final_modified_Intermediate[Burmese_Consonants],0)),LEFT(BJ270,7),
IF(ISNUMBER(MATCH(LEFT(BJ270,6),Final_modified_Intermediate[Burmese_Consonants],0)),LEFT(BJ270,6),
IF(ISNUMBER(MATCH(LEFT(BJ270,5),Final_modified_Intermediate[Burmese_Consonants],0)),LEFT(BJ270,5),
IF(ISNUMBER(MATCH(LEFT(BJ270,4),Final_modified_Intermediate[Burmese_Consonants],0)),LEFT(BJ270,4),
IF(ISNUMBER(MATCH(LEFT(BJ270,3),Final_modified_Intermediate[Burmese_Consonants],0)),LEFT(BJ270,3),
IF(ISNUMBER(MATCH(LEFT(BJ270,2),Final_modified_Intermediate[Burmese_Consonants],0)),LEFT(BJ270,2),
IF(ISNUMBER(MATCH(LEFT(BJ270,1),Final_modified_Intermediate[Burmese_Consonants],0)),LEFT(BJ270,1),
IF(ISNUMBER(MATCH(LEFT(BJ270,7),Final_Intermediate[Burmese_Consonants],0)),LEFT(BJ270,7),
IF(ISNUMBER(MATCH(LEFT(BJ270,6),Final_Intermediate[Burmese_Consonants],0)),LEFT(BJ270,6),
IF(ISNUMBER(MATCH(LEFT(BJ270,5),Final_Intermediate[Burmese_Consonants],0)),LEFT(BJ270,5),
IF(ISNUMBER(MATCH(LEFT(BJ270,4),Final_Intermediate[Burmese_Consonants],0)),LEFT(BJ270,4),
IF(ISNUMBER(MATCH(LEFT(BJ270,3),Final_Intermediate[Burmese_Consonants],0)),LEFT(BJ270,3),
IF(ISNUMBER(MATCH(LEFT(BJ270,2),Final_Intermediate[Burmese_Consonants],0)),LEFT(BJ270,2),
IF(ISNUMBER(MATCH(LEFT(BJ270,1),Final_Intermediate[Burmese_Consonants],0)),LEFT(BJ270,1),
"")))))))))))))))</f>
        <v>#VALUE!</v>
      </c>
      <c r="AN270" t="e">
        <f>Compiler_Burmese[[#This Row],[Sr. No.]]</f>
        <v>#REF!</v>
      </c>
      <c r="AO27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0" t="e">
        <f>[2]!Vocabulary_Burmese[[#This Row],[Sr. No.]]</f>
        <v>#REF!</v>
      </c>
      <c r="BA270" t="e">
        <f>IF(Raw_data_N2_Kanji[[#This Row],[Categorie]]&lt;&gt;"","",
IF(ISNUMBER(MATCH(V,Special_list[Burmese word],0)),"",
SUBSTITUTE(Raw_data_N2_Kanji[[#This Row],[Raw]]," ","")))</f>
        <v>#VALUE!</v>
      </c>
      <c r="BB270" t="e">
        <f>RIGHT(Segregate18[[#This Row],[UPGRADE]],LEN(Segregate18[[#This Row],[UPGRADE]])-LEN(Compiler_Burmese[[#This Row],[1]]))</f>
        <v>#VALUE!</v>
      </c>
      <c r="BC270" t="e">
        <f>RIGHT(Segregate18[[#This Row],[11]],LEN(Segregate18[[#This Row],[11]])-LEN(Compiler_Burmese[[#This Row],[2]]))</f>
        <v>#VALUE!</v>
      </c>
      <c r="BD270" t="e">
        <f>RIGHT(Segregate18[[#This Row],[21]],LEN(Segregate18[[#This Row],[21]])-LEN(Compiler_Burmese[[#This Row],[3]]))</f>
        <v>#VALUE!</v>
      </c>
      <c r="BE270" t="e">
        <f>RIGHT(Segregate18[[#This Row],[31]],LEN(Segregate18[[#This Row],[31]])-LEN(Compiler_Burmese[[#This Row],[4]]))</f>
        <v>#VALUE!</v>
      </c>
      <c r="BF270" t="e">
        <f>RIGHT(Segregate18[[#This Row],[41]],LEN(Segregate18[[#This Row],[41]])-LEN(Compiler_Burmese[[#This Row],[5]]))</f>
        <v>#VALUE!</v>
      </c>
      <c r="BG270" t="e">
        <f>RIGHT(Segregate18[[#This Row],[51]],LEN(Segregate18[[#This Row],[51]])-LEN(Compiler_Burmese[[#This Row],[6]]))</f>
        <v>#VALUE!</v>
      </c>
      <c r="BH270" t="e">
        <f>RIGHT(Segregate18[[#This Row],[61]],LEN(Segregate18[[#This Row],[61]])-LEN(Compiler_Burmese[[#This Row],[7]]))</f>
        <v>#VALUE!</v>
      </c>
      <c r="BI270" t="e">
        <f>RIGHT(Segregate18[[#This Row],[71]],LEN(Segregate18[[#This Row],[71]])-LEN(Compiler_Burmese[[#This Row],[8]]))</f>
        <v>#VALUE!</v>
      </c>
      <c r="BJ270" t="e">
        <f>RIGHT(Segregate18[[#This Row],[81]],LEN(Segregate18[[#This Row],[81]])-LEN(Compiler_Burmese[[#This Row],[9]]))</f>
        <v>#VALUE!</v>
      </c>
    </row>
    <row r="271" spans="25:62" ht="15" customHeight="1" x14ac:dyDescent="0.3">
      <c r="Y271" t="e">
        <f>Segregate18[[#This Row],[Sr. No.]]</f>
        <v>#REF!</v>
      </c>
      <c r="Z271" t="e">
        <f>IF(AND(OR(BA271="။",BA271="၊"),LEN(BA271)=1),BA271,
IF(ISNUMBER(MATCH(LEFT(BA271,7),Final_modified_Intermediate[Burmese_Consonants],0)),LEFT(BA271,7),
IF(ISNUMBER(MATCH(LEFT(BA271,6),Final_modified_Intermediate[Burmese_Consonants],0)),LEFT(BA271,6),
IF(ISNUMBER(MATCH(LEFT(BA271,5),Final_modified_Intermediate[Burmese_Consonants],0)),LEFT(BA271,5),
IF(ISNUMBER(MATCH(LEFT(BA271,4),Final_modified_Intermediate[Burmese_Consonants],0)),LEFT(BA271,4),
IF(ISNUMBER(MATCH(LEFT(BA271,3),Final_modified_Intermediate[Burmese_Consonants],0)),LEFT(BA271,3),
IF(ISNUMBER(MATCH(LEFT(BA271,2),Final_modified_Intermediate[Burmese_Consonants],0)),LEFT(BA271,2),
IF(ISNUMBER(MATCH(LEFT(BA271,1),Final_modified_Intermediate[Burmese_Consonants],0)),LEFT(BA271,1),
IF(ISNUMBER(MATCH(LEFT(BA271,7),Final_Intermediate[Burmese_Consonants],0)),LEFT(BA271,7),
IF(ISNUMBER(MATCH(LEFT(BA271,6),Final_Intermediate[Burmese_Consonants],0)),LEFT(BA271,6),
IF(ISNUMBER(MATCH(LEFT(BA271,5),Final_Intermediate[Burmese_Consonants],0)),LEFT(BA271,5),
IF(ISNUMBER(MATCH(LEFT(BA271,4),Final_Intermediate[Burmese_Consonants],0)),LEFT(BA271,4),
IF(ISNUMBER(MATCH(LEFT(BA271,3),Final_Intermediate[Burmese_Consonants],0)),LEFT(BA271,3),
IF(ISNUMBER(MATCH(LEFT(BA271,2),Final_Intermediate[Burmese_Consonants],0)),LEFT(BA271,2),
IF(ISNUMBER(MATCH(LEFT(BA271,1),Final_Intermediate[Burmese_Consonants],0)),LEFT(BA271,1),
"")))))))))))))))</f>
        <v>#VALUE!</v>
      </c>
      <c r="AA27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1" t="e">
        <f>IF(AND(OR(BB271="။",BB271="၊"),LEN(BB271)=1),BB271,
IF(ISNUMBER(MATCH(LEFT(BB271,7),Final_modified_Intermediate[Burmese_Consonants],0)),LEFT(BB271,7),
IF(ISNUMBER(MATCH(LEFT(BB271,6),Final_modified_Intermediate[Burmese_Consonants],0)),LEFT(BB271,6),
IF(ISNUMBER(MATCH(LEFT(BB271,5),Final_modified_Intermediate[Burmese_Consonants],0)),LEFT(BB271,5),
IF(ISNUMBER(MATCH(LEFT(BB271,4),Final_modified_Intermediate[Burmese_Consonants],0)),LEFT(BB271,4),
IF(ISNUMBER(MATCH(LEFT(BB271,3),Final_modified_Intermediate[Burmese_Consonants],0)),LEFT(BB271,3),
IF(ISNUMBER(MATCH(LEFT(BB271,2),Final_modified_Intermediate[Burmese_Consonants],0)),LEFT(BB271,2),
IF(ISNUMBER(MATCH(LEFT(BB271,1),Final_modified_Intermediate[Burmese_Consonants],0)),LEFT(BB271,1),
IF(ISNUMBER(MATCH(LEFT(BB271,7),Final_Intermediate[Burmese_Consonants],0)),LEFT(BB271,7),
IF(ISNUMBER(MATCH(LEFT(BB271,6),Final_Intermediate[Burmese_Consonants],0)),LEFT(BB271,6),
IF(ISNUMBER(MATCH(LEFT(BB271,5),Final_Intermediate[Burmese_Consonants],0)),LEFT(BB271,5),
IF(ISNUMBER(MATCH(LEFT(BB271,4),Final_Intermediate[Burmese_Consonants],0)),LEFT(BB271,4),
IF(ISNUMBER(MATCH(LEFT(BB271,3),Final_Intermediate[Burmese_Consonants],0)),LEFT(BB271,3),
IF(ISNUMBER(MATCH(LEFT(BB271,2),Final_Intermediate[Burmese_Consonants],0)),LEFT(BB271,2),
IF(ISNUMBER(MATCH(LEFT(BB271,1),Final_Intermediate[Burmese_Consonants],0)),LEFT(BB271,1),
"")))))))))))))))</f>
        <v>#VALUE!</v>
      </c>
      <c r="AC27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1" t="e">
        <f>IF(AND(OR(BC271="။",BC271="၊"),LEN(BC271)=1),BC271,
IF(ISNUMBER(MATCH(LEFT(BC271,7),Final_modified_Intermediate[Burmese_Consonants],0)),LEFT(BC271,7),
IF(ISNUMBER(MATCH(LEFT(BC271,6),Final_modified_Intermediate[Burmese_Consonants],0)),LEFT(BC271,6),
IF(ISNUMBER(MATCH(LEFT(BC271,5),Final_modified_Intermediate[Burmese_Consonants],0)),LEFT(BC271,5),
IF(ISNUMBER(MATCH(LEFT(BC271,4),Final_modified_Intermediate[Burmese_Consonants],0)),LEFT(BC271,4),
IF(ISNUMBER(MATCH(LEFT(BC271,3),Final_modified_Intermediate[Burmese_Consonants],0)),LEFT(BC271,3),
IF(ISNUMBER(MATCH(LEFT(BC271,2),Final_modified_Intermediate[Burmese_Consonants],0)),LEFT(BC271,2),
IF(ISNUMBER(MATCH(LEFT(BC271,1),Final_modified_Intermediate[Burmese_Consonants],0)),LEFT(BC271,1),
IF(ISNUMBER(MATCH(LEFT(BC271,7),Final_Intermediate[Burmese_Consonants],0)),LEFT(BC271,7),
IF(ISNUMBER(MATCH(LEFT(BC271,6),Final_Intermediate[Burmese_Consonants],0)),LEFT(BC271,6),
IF(ISNUMBER(MATCH(LEFT(BC271,5),Final_Intermediate[Burmese_Consonants],0)),LEFT(BC271,5),
IF(ISNUMBER(MATCH(LEFT(BC271,4),Final_Intermediate[Burmese_Consonants],0)),LEFT(BC271,4),
IF(ISNUMBER(MATCH(LEFT(BC271,3),Final_Intermediate[Burmese_Consonants],0)),LEFT(BC271,3),
IF(ISNUMBER(MATCH(LEFT(BC271,2),Final_Intermediate[Burmese_Consonants],0)),LEFT(BC271,2),
IF(ISNUMBER(MATCH(LEFT(BC271,1),Final_Intermediate[Burmese_Consonants],0)),LEFT(BC271,1),
"")))))))))))))))</f>
        <v>#VALUE!</v>
      </c>
      <c r="AE27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1" t="e">
        <f>IF(AND(OR(BD271="။",BD271="၊"),LEN(BD271)=1),BD271,
IF(ISNUMBER(MATCH(LEFT(BD271,7),Final_modified_Intermediate[Burmese_Consonants],0)),LEFT(BD271,7),
IF(ISNUMBER(MATCH(LEFT(BD271,6),Final_modified_Intermediate[Burmese_Consonants],0)),LEFT(BD271,6),
IF(ISNUMBER(MATCH(LEFT(BD271,5),Final_modified_Intermediate[Burmese_Consonants],0)),LEFT(BD271,5),
IF(ISNUMBER(MATCH(LEFT(BD271,4),Final_modified_Intermediate[Burmese_Consonants],0)),LEFT(BD271,4),
IF(ISNUMBER(MATCH(LEFT(BD271,3),Final_modified_Intermediate[Burmese_Consonants],0)),LEFT(BD271,3),
IF(ISNUMBER(MATCH(LEFT(BD271,2),Final_modified_Intermediate[Burmese_Consonants],0)),LEFT(BD271,2),
IF(ISNUMBER(MATCH(LEFT(BD271,1),Final_modified_Intermediate[Burmese_Consonants],0)),LEFT(BD271,1),
IF(ISNUMBER(MATCH(LEFT(BD271,7),Final_Intermediate[Burmese_Consonants],0)),LEFT(BD271,7),
IF(ISNUMBER(MATCH(LEFT(BD271,6),Final_Intermediate[Burmese_Consonants],0)),LEFT(BD271,6),
IF(ISNUMBER(MATCH(LEFT(BD271,5),Final_Intermediate[Burmese_Consonants],0)),LEFT(BD271,5),
IF(ISNUMBER(MATCH(LEFT(BD271,4),Final_Intermediate[Burmese_Consonants],0)),LEFT(BD271,4),
IF(ISNUMBER(MATCH(LEFT(BD271,3),Final_Intermediate[Burmese_Consonants],0)),LEFT(BD271,3),
IF(ISNUMBER(MATCH(LEFT(BD271,2),Final_Intermediate[Burmese_Consonants],0)),LEFT(BD271,2),
IF(ISNUMBER(MATCH(LEFT(BD271,1),Final_Intermediate[Burmese_Consonants],0)),LEFT(BD271,1),
"")))))))))))))))</f>
        <v>#VALUE!</v>
      </c>
      <c r="AG271" t="e">
        <f>IF(AND(OR(BE271="။",BE271="၊"),LEN(BE271)=1),BE271,
IF(ISNUMBER(MATCH(LEFT(BE271,7),Final_modified_Intermediate[Burmese_Consonants],0)),LEFT(BE271,7),
IF(ISNUMBER(MATCH(LEFT(BE271,6),Final_modified_Intermediate[Burmese_Consonants],0)),LEFT(BE271,6),
IF(ISNUMBER(MATCH(LEFT(BE271,5),Final_modified_Intermediate[Burmese_Consonants],0)),LEFT(BE271,5),
IF(ISNUMBER(MATCH(LEFT(BE271,4),Final_modified_Intermediate[Burmese_Consonants],0)),LEFT(BE271,4),
IF(ISNUMBER(MATCH(LEFT(BE271,3),Final_modified_Intermediate[Burmese_Consonants],0)),LEFT(BE271,3),
IF(ISNUMBER(MATCH(LEFT(BE271,2),Final_modified_Intermediate[Burmese_Consonants],0)),LEFT(BE271,2),
IF(ISNUMBER(MATCH(LEFT(BE271,1),Final_modified_Intermediate[Burmese_Consonants],0)),LEFT(BE271,1),
IF(ISNUMBER(MATCH(LEFT(BE271,7),Final_Intermediate[Burmese_Consonants],0)),LEFT(BE271,7),
IF(ISNUMBER(MATCH(LEFT(BE271,6),Final_Intermediate[Burmese_Consonants],0)),LEFT(BE271,6),
IF(ISNUMBER(MATCH(LEFT(BE271,5),Final_Intermediate[Burmese_Consonants],0)),LEFT(BE271,5),
IF(ISNUMBER(MATCH(LEFT(BE271,4),Final_Intermediate[Burmese_Consonants],0)),LEFT(BE271,4),
IF(ISNUMBER(MATCH(LEFT(BE271,3),Final_Intermediate[Burmese_Consonants],0)),LEFT(BE271,3),
IF(ISNUMBER(MATCH(LEFT(BE271,2),Final_Intermediate[Burmese_Consonants],0)),LEFT(BE271,2),
IF(ISNUMBER(MATCH(LEFT(BE271,1),Final_Intermediate[Burmese_Consonants],0)),LEFT(BE271,1),
"")))))))))))))))</f>
        <v>#VALUE!</v>
      </c>
      <c r="AH271" t="e">
        <f>IF(AND(OR(BF271="။",BF271="၊"),LEN(BF271)=1),BF271,
IF(ISNUMBER(MATCH(LEFT(BF271,7),Final_modified_Intermediate[Burmese_Consonants],0)),LEFT(BF271,7),
IF(ISNUMBER(MATCH(LEFT(BF271,6),Final_modified_Intermediate[Burmese_Consonants],0)),LEFT(BF271,6),
IF(ISNUMBER(MATCH(LEFT(BF271,5),Final_modified_Intermediate[Burmese_Consonants],0)),LEFT(BF271,5),
IF(ISNUMBER(MATCH(LEFT(BF271,4),Final_modified_Intermediate[Burmese_Consonants],0)),LEFT(BF271,4),
IF(ISNUMBER(MATCH(LEFT(BF271,3),Final_modified_Intermediate[Burmese_Consonants],0)),LEFT(BF271,3),
IF(ISNUMBER(MATCH(LEFT(BF271,2),Final_modified_Intermediate[Burmese_Consonants],0)),LEFT(BF271,2),
IF(ISNUMBER(MATCH(LEFT(BF271,1),Final_modified_Intermediate[Burmese_Consonants],0)),LEFT(BF271,1),
IF(ISNUMBER(MATCH(LEFT(BF271,7),Final_Intermediate[Burmese_Consonants],0)),LEFT(BF271,7),
IF(ISNUMBER(MATCH(LEFT(BF271,6),Final_Intermediate[Burmese_Consonants],0)),LEFT(BF271,6),
IF(ISNUMBER(MATCH(LEFT(BF271,5),Final_Intermediate[Burmese_Consonants],0)),LEFT(BF271,5),
IF(ISNUMBER(MATCH(LEFT(BF271,4),Final_Intermediate[Burmese_Consonants],0)),LEFT(BF271,4),
IF(ISNUMBER(MATCH(LEFT(BF271,3),Final_Intermediate[Burmese_Consonants],0)),LEFT(BF271,3),
IF(ISNUMBER(MATCH(LEFT(BF271,2),Final_Intermediate[Burmese_Consonants],0)),LEFT(BF271,2),
IF(ISNUMBER(MATCH(LEFT(BF271,1),Final_Intermediate[Burmese_Consonants],0)),LEFT(BF271,1),
"")))))))))))))))</f>
        <v>#VALUE!</v>
      </c>
      <c r="AI271" t="e">
        <f>IF(AND(OR(BG271="။",BG271="၊"),LEN(BG271)=1),BG271,
IF(ISNUMBER(MATCH(LEFT(BG271,7),Final_modified_Intermediate[Burmese_Consonants],0)),LEFT(BG271,7),
IF(ISNUMBER(MATCH(LEFT(BG271,6),Final_modified_Intermediate[Burmese_Consonants],0)),LEFT(BG271,6),
IF(ISNUMBER(MATCH(LEFT(BG271,5),Final_modified_Intermediate[Burmese_Consonants],0)),LEFT(BG271,5),
IF(ISNUMBER(MATCH(LEFT(BG271,4),Final_modified_Intermediate[Burmese_Consonants],0)),LEFT(BG271,4),
IF(ISNUMBER(MATCH(LEFT(BG271,3),Final_modified_Intermediate[Burmese_Consonants],0)),LEFT(BG271,3),
IF(ISNUMBER(MATCH(LEFT(BG271,2),Final_modified_Intermediate[Burmese_Consonants],0)),LEFT(BG271,2),
IF(ISNUMBER(MATCH(LEFT(BG271,1),Final_modified_Intermediate[Burmese_Consonants],0)),LEFT(BG271,1),
IF(ISNUMBER(MATCH(LEFT(BG271,7),Final_Intermediate[Burmese_Consonants],0)),LEFT(BG271,7),
IF(ISNUMBER(MATCH(LEFT(BG271,6),Final_Intermediate[Burmese_Consonants],0)),LEFT(BG271,6),
IF(ISNUMBER(MATCH(LEFT(BG271,5),Final_Intermediate[Burmese_Consonants],0)),LEFT(BG271,5),
IF(ISNUMBER(MATCH(LEFT(BG271,4),Final_Intermediate[Burmese_Consonants],0)),LEFT(BG271,4),
IF(ISNUMBER(MATCH(LEFT(BG271,3),Final_Intermediate[Burmese_Consonants],0)),LEFT(BG271,3),
IF(ISNUMBER(MATCH(LEFT(BG271,2),Final_Intermediate[Burmese_Consonants],0)),LEFT(BG271,2),
IF(ISNUMBER(MATCH(LEFT(BG271,1),Final_Intermediate[Burmese_Consonants],0)),LEFT(BG271,1),
"")))))))))))))))</f>
        <v>#VALUE!</v>
      </c>
      <c r="AJ271" t="e">
        <f>IF(AND(OR(BH271="။",BH271="၊"),LEN(BH271)=1),BH271,
IF(ISNUMBER(MATCH(LEFT(BH271,7),Final_modified_Intermediate[Burmese_Consonants],0)),LEFT(BH271,7),
IF(ISNUMBER(MATCH(LEFT(BH271,6),Final_modified_Intermediate[Burmese_Consonants],0)),LEFT(BH271,6),
IF(ISNUMBER(MATCH(LEFT(BH271,5),Final_modified_Intermediate[Burmese_Consonants],0)),LEFT(BH271,5),
IF(ISNUMBER(MATCH(LEFT(BH271,4),Final_modified_Intermediate[Burmese_Consonants],0)),LEFT(BH271,4),
IF(ISNUMBER(MATCH(LEFT(BH271,3),Final_modified_Intermediate[Burmese_Consonants],0)),LEFT(BH271,3),
IF(ISNUMBER(MATCH(LEFT(BH271,2),Final_modified_Intermediate[Burmese_Consonants],0)),LEFT(BH271,2),
IF(ISNUMBER(MATCH(LEFT(BH271,1),Final_modified_Intermediate[Burmese_Consonants],0)),LEFT(BH271,1),
IF(ISNUMBER(MATCH(LEFT(BH271,7),Final_Intermediate[Burmese_Consonants],0)),LEFT(BH271,7),
IF(ISNUMBER(MATCH(LEFT(BH271,6),Final_Intermediate[Burmese_Consonants],0)),LEFT(BH271,6),
IF(ISNUMBER(MATCH(LEFT(BH271,5),Final_Intermediate[Burmese_Consonants],0)),LEFT(BH271,5),
IF(ISNUMBER(MATCH(LEFT(BH271,4),Final_Intermediate[Burmese_Consonants],0)),LEFT(BH271,4),
IF(ISNUMBER(MATCH(LEFT(BH271,3),Final_Intermediate[Burmese_Consonants],0)),LEFT(BH271,3),
IF(ISNUMBER(MATCH(LEFT(BH271,2),Final_Intermediate[Burmese_Consonants],0)),LEFT(BH271,2),
IF(ISNUMBER(MATCH(LEFT(BH271,1),Final_Intermediate[Burmese_Consonants],0)),LEFT(BH271,1),
"")))))))))))))))</f>
        <v>#VALUE!</v>
      </c>
      <c r="AK271" t="e">
        <f>IF(AND(OR(BI271="။",BI271="၊"),LEN(BI271)=1),BI271,
IF(ISNUMBER(MATCH(LEFT(BI271,7),Final_modified_Intermediate[Burmese_Consonants],0)),LEFT(BI271,7),
IF(ISNUMBER(MATCH(LEFT(BI271,6),Final_modified_Intermediate[Burmese_Consonants],0)),LEFT(BI271,6),
IF(ISNUMBER(MATCH(LEFT(BI271,5),Final_modified_Intermediate[Burmese_Consonants],0)),LEFT(BI271,5),
IF(ISNUMBER(MATCH(LEFT(BI271,4),Final_modified_Intermediate[Burmese_Consonants],0)),LEFT(BI271,4),
IF(ISNUMBER(MATCH(LEFT(BI271,3),Final_modified_Intermediate[Burmese_Consonants],0)),LEFT(BI271,3),
IF(ISNUMBER(MATCH(LEFT(BI271,2),Final_modified_Intermediate[Burmese_Consonants],0)),LEFT(BI271,2),
IF(ISNUMBER(MATCH(LEFT(BI271,1),Final_modified_Intermediate[Burmese_Consonants],0)),LEFT(BI271,1),
IF(ISNUMBER(MATCH(LEFT(BI271,7),Final_Intermediate[Burmese_Consonants],0)),LEFT(BI271,7),
IF(ISNUMBER(MATCH(LEFT(BI271,6),Final_Intermediate[Burmese_Consonants],0)),LEFT(BI271,6),
IF(ISNUMBER(MATCH(LEFT(BI271,5),Final_Intermediate[Burmese_Consonants],0)),LEFT(BI271,5),
IF(ISNUMBER(MATCH(LEFT(BI271,4),Final_Intermediate[Burmese_Consonants],0)),LEFT(BI271,4),
IF(ISNUMBER(MATCH(LEFT(BI271,3),Final_Intermediate[Burmese_Consonants],0)),LEFT(BI271,3),
IF(ISNUMBER(MATCH(LEFT(BI271,2),Final_Intermediate[Burmese_Consonants],0)),LEFT(BI271,2),
IF(ISNUMBER(MATCH(LEFT(BI271,1),Final_Intermediate[Burmese_Consonants],0)),LEFT(BI271,1),
"")))))))))))))))</f>
        <v>#VALUE!</v>
      </c>
      <c r="AL271" t="e">
        <f>IF(AND(OR(BJ271="။",BJ271="၊"),LEN(BJ271)=1),BJ271,
IF(ISNUMBER(MATCH(LEFT(BJ271,7),Final_modified_Intermediate[Burmese_Consonants],0)),LEFT(BJ271,7),
IF(ISNUMBER(MATCH(LEFT(BJ271,6),Final_modified_Intermediate[Burmese_Consonants],0)),LEFT(BJ271,6),
IF(ISNUMBER(MATCH(LEFT(BJ271,5),Final_modified_Intermediate[Burmese_Consonants],0)),LEFT(BJ271,5),
IF(ISNUMBER(MATCH(LEFT(BJ271,4),Final_modified_Intermediate[Burmese_Consonants],0)),LEFT(BJ271,4),
IF(ISNUMBER(MATCH(LEFT(BJ271,3),Final_modified_Intermediate[Burmese_Consonants],0)),LEFT(BJ271,3),
IF(ISNUMBER(MATCH(LEFT(BJ271,2),Final_modified_Intermediate[Burmese_Consonants],0)),LEFT(BJ271,2),
IF(ISNUMBER(MATCH(LEFT(BJ271,1),Final_modified_Intermediate[Burmese_Consonants],0)),LEFT(BJ271,1),
IF(ISNUMBER(MATCH(LEFT(BJ271,7),Final_Intermediate[Burmese_Consonants],0)),LEFT(BJ271,7),
IF(ISNUMBER(MATCH(LEFT(BJ271,6),Final_Intermediate[Burmese_Consonants],0)),LEFT(BJ271,6),
IF(ISNUMBER(MATCH(LEFT(BJ271,5),Final_Intermediate[Burmese_Consonants],0)),LEFT(BJ271,5),
IF(ISNUMBER(MATCH(LEFT(BJ271,4),Final_Intermediate[Burmese_Consonants],0)),LEFT(BJ271,4),
IF(ISNUMBER(MATCH(LEFT(BJ271,3),Final_Intermediate[Burmese_Consonants],0)),LEFT(BJ271,3),
IF(ISNUMBER(MATCH(LEFT(BJ271,2),Final_Intermediate[Burmese_Consonants],0)),LEFT(BJ271,2),
IF(ISNUMBER(MATCH(LEFT(BJ271,1),Final_Intermediate[Burmese_Consonants],0)),LEFT(BJ271,1),
"")))))))))))))))</f>
        <v>#VALUE!</v>
      </c>
      <c r="AN271" t="e">
        <f>Compiler_Burmese[[#This Row],[Sr. No.]]</f>
        <v>#REF!</v>
      </c>
      <c r="AO27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1" t="e">
        <f>[2]!Vocabulary_Burmese[[#This Row],[Sr. No.]]</f>
        <v>#REF!</v>
      </c>
      <c r="BA271" t="e">
        <f>IF(Raw_data_N2_Kanji[[#This Row],[Categorie]]&lt;&gt;"","",
IF(ISNUMBER(MATCH(V,Special_list[Burmese word],0)),"",
SUBSTITUTE(Raw_data_N2_Kanji[[#This Row],[Raw]]," ","")))</f>
        <v>#VALUE!</v>
      </c>
      <c r="BB271" t="e">
        <f>RIGHT(Segregate18[[#This Row],[UPGRADE]],LEN(Segregate18[[#This Row],[UPGRADE]])-LEN(Compiler_Burmese[[#This Row],[1]]))</f>
        <v>#VALUE!</v>
      </c>
      <c r="BC271" t="e">
        <f>RIGHT(Segregate18[[#This Row],[11]],LEN(Segregate18[[#This Row],[11]])-LEN(Compiler_Burmese[[#This Row],[2]]))</f>
        <v>#VALUE!</v>
      </c>
      <c r="BD271" t="e">
        <f>RIGHT(Segregate18[[#This Row],[21]],LEN(Segregate18[[#This Row],[21]])-LEN(Compiler_Burmese[[#This Row],[3]]))</f>
        <v>#VALUE!</v>
      </c>
      <c r="BE271" t="e">
        <f>RIGHT(Segregate18[[#This Row],[31]],LEN(Segregate18[[#This Row],[31]])-LEN(Compiler_Burmese[[#This Row],[4]]))</f>
        <v>#VALUE!</v>
      </c>
      <c r="BF271" t="e">
        <f>RIGHT(Segregate18[[#This Row],[41]],LEN(Segregate18[[#This Row],[41]])-LEN(Compiler_Burmese[[#This Row],[5]]))</f>
        <v>#VALUE!</v>
      </c>
      <c r="BG271" t="e">
        <f>RIGHT(Segregate18[[#This Row],[51]],LEN(Segregate18[[#This Row],[51]])-LEN(Compiler_Burmese[[#This Row],[6]]))</f>
        <v>#VALUE!</v>
      </c>
      <c r="BH271" t="e">
        <f>RIGHT(Segregate18[[#This Row],[61]],LEN(Segregate18[[#This Row],[61]])-LEN(Compiler_Burmese[[#This Row],[7]]))</f>
        <v>#VALUE!</v>
      </c>
      <c r="BI271" t="e">
        <f>RIGHT(Segregate18[[#This Row],[71]],LEN(Segregate18[[#This Row],[71]])-LEN(Compiler_Burmese[[#This Row],[8]]))</f>
        <v>#VALUE!</v>
      </c>
      <c r="BJ271" t="e">
        <f>RIGHT(Segregate18[[#This Row],[81]],LEN(Segregate18[[#This Row],[81]])-LEN(Compiler_Burmese[[#This Row],[9]]))</f>
        <v>#VALUE!</v>
      </c>
    </row>
    <row r="272" spans="25:62" ht="15" customHeight="1" x14ac:dyDescent="0.3">
      <c r="Y272" t="e">
        <f>Segregate18[[#This Row],[Sr. No.]]</f>
        <v>#REF!</v>
      </c>
      <c r="Z272" t="e">
        <f>IF(AND(OR(BA272="။",BA272="၊"),LEN(BA272)=1),BA272,
IF(ISNUMBER(MATCH(LEFT(BA272,7),Final_modified_Intermediate[Burmese_Consonants],0)),LEFT(BA272,7),
IF(ISNUMBER(MATCH(LEFT(BA272,6),Final_modified_Intermediate[Burmese_Consonants],0)),LEFT(BA272,6),
IF(ISNUMBER(MATCH(LEFT(BA272,5),Final_modified_Intermediate[Burmese_Consonants],0)),LEFT(BA272,5),
IF(ISNUMBER(MATCH(LEFT(BA272,4),Final_modified_Intermediate[Burmese_Consonants],0)),LEFT(BA272,4),
IF(ISNUMBER(MATCH(LEFT(BA272,3),Final_modified_Intermediate[Burmese_Consonants],0)),LEFT(BA272,3),
IF(ISNUMBER(MATCH(LEFT(BA272,2),Final_modified_Intermediate[Burmese_Consonants],0)),LEFT(BA272,2),
IF(ISNUMBER(MATCH(LEFT(BA272,1),Final_modified_Intermediate[Burmese_Consonants],0)),LEFT(BA272,1),
IF(ISNUMBER(MATCH(LEFT(BA272,7),Final_Intermediate[Burmese_Consonants],0)),LEFT(BA272,7),
IF(ISNUMBER(MATCH(LEFT(BA272,6),Final_Intermediate[Burmese_Consonants],0)),LEFT(BA272,6),
IF(ISNUMBER(MATCH(LEFT(BA272,5),Final_Intermediate[Burmese_Consonants],0)),LEFT(BA272,5),
IF(ISNUMBER(MATCH(LEFT(BA272,4),Final_Intermediate[Burmese_Consonants],0)),LEFT(BA272,4),
IF(ISNUMBER(MATCH(LEFT(BA272,3),Final_Intermediate[Burmese_Consonants],0)),LEFT(BA272,3),
IF(ISNUMBER(MATCH(LEFT(BA272,2),Final_Intermediate[Burmese_Consonants],0)),LEFT(BA272,2),
IF(ISNUMBER(MATCH(LEFT(BA272,1),Final_Intermediate[Burmese_Consonants],0)),LEFT(BA272,1),
"")))))))))))))))</f>
        <v>#VALUE!</v>
      </c>
      <c r="AA27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2" t="e">
        <f>IF(AND(OR(BB272="။",BB272="၊"),LEN(BB272)=1),BB272,
IF(ISNUMBER(MATCH(LEFT(BB272,7),Final_modified_Intermediate[Burmese_Consonants],0)),LEFT(BB272,7),
IF(ISNUMBER(MATCH(LEFT(BB272,6),Final_modified_Intermediate[Burmese_Consonants],0)),LEFT(BB272,6),
IF(ISNUMBER(MATCH(LEFT(BB272,5),Final_modified_Intermediate[Burmese_Consonants],0)),LEFT(BB272,5),
IF(ISNUMBER(MATCH(LEFT(BB272,4),Final_modified_Intermediate[Burmese_Consonants],0)),LEFT(BB272,4),
IF(ISNUMBER(MATCH(LEFT(BB272,3),Final_modified_Intermediate[Burmese_Consonants],0)),LEFT(BB272,3),
IF(ISNUMBER(MATCH(LEFT(BB272,2),Final_modified_Intermediate[Burmese_Consonants],0)),LEFT(BB272,2),
IF(ISNUMBER(MATCH(LEFT(BB272,1),Final_modified_Intermediate[Burmese_Consonants],0)),LEFT(BB272,1),
IF(ISNUMBER(MATCH(LEFT(BB272,7),Final_Intermediate[Burmese_Consonants],0)),LEFT(BB272,7),
IF(ISNUMBER(MATCH(LEFT(BB272,6),Final_Intermediate[Burmese_Consonants],0)),LEFT(BB272,6),
IF(ISNUMBER(MATCH(LEFT(BB272,5),Final_Intermediate[Burmese_Consonants],0)),LEFT(BB272,5),
IF(ISNUMBER(MATCH(LEFT(BB272,4),Final_Intermediate[Burmese_Consonants],0)),LEFT(BB272,4),
IF(ISNUMBER(MATCH(LEFT(BB272,3),Final_Intermediate[Burmese_Consonants],0)),LEFT(BB272,3),
IF(ISNUMBER(MATCH(LEFT(BB272,2),Final_Intermediate[Burmese_Consonants],0)),LEFT(BB272,2),
IF(ISNUMBER(MATCH(LEFT(BB272,1),Final_Intermediate[Burmese_Consonants],0)),LEFT(BB272,1),
"")))))))))))))))</f>
        <v>#VALUE!</v>
      </c>
      <c r="AC27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2" t="e">
        <f>IF(AND(OR(BC272="။",BC272="၊"),LEN(BC272)=1),BC272,
IF(ISNUMBER(MATCH(LEFT(BC272,7),Final_modified_Intermediate[Burmese_Consonants],0)),LEFT(BC272,7),
IF(ISNUMBER(MATCH(LEFT(BC272,6),Final_modified_Intermediate[Burmese_Consonants],0)),LEFT(BC272,6),
IF(ISNUMBER(MATCH(LEFT(BC272,5),Final_modified_Intermediate[Burmese_Consonants],0)),LEFT(BC272,5),
IF(ISNUMBER(MATCH(LEFT(BC272,4),Final_modified_Intermediate[Burmese_Consonants],0)),LEFT(BC272,4),
IF(ISNUMBER(MATCH(LEFT(BC272,3),Final_modified_Intermediate[Burmese_Consonants],0)),LEFT(BC272,3),
IF(ISNUMBER(MATCH(LEFT(BC272,2),Final_modified_Intermediate[Burmese_Consonants],0)),LEFT(BC272,2),
IF(ISNUMBER(MATCH(LEFT(BC272,1),Final_modified_Intermediate[Burmese_Consonants],0)),LEFT(BC272,1),
IF(ISNUMBER(MATCH(LEFT(BC272,7),Final_Intermediate[Burmese_Consonants],0)),LEFT(BC272,7),
IF(ISNUMBER(MATCH(LEFT(BC272,6),Final_Intermediate[Burmese_Consonants],0)),LEFT(BC272,6),
IF(ISNUMBER(MATCH(LEFT(BC272,5),Final_Intermediate[Burmese_Consonants],0)),LEFT(BC272,5),
IF(ISNUMBER(MATCH(LEFT(BC272,4),Final_Intermediate[Burmese_Consonants],0)),LEFT(BC272,4),
IF(ISNUMBER(MATCH(LEFT(BC272,3),Final_Intermediate[Burmese_Consonants],0)),LEFT(BC272,3),
IF(ISNUMBER(MATCH(LEFT(BC272,2),Final_Intermediate[Burmese_Consonants],0)),LEFT(BC272,2),
IF(ISNUMBER(MATCH(LEFT(BC272,1),Final_Intermediate[Burmese_Consonants],0)),LEFT(BC272,1),
"")))))))))))))))</f>
        <v>#VALUE!</v>
      </c>
      <c r="AE27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2" t="e">
        <f>IF(AND(OR(BD272="။",BD272="၊"),LEN(BD272)=1),BD272,
IF(ISNUMBER(MATCH(LEFT(BD272,7),Final_modified_Intermediate[Burmese_Consonants],0)),LEFT(BD272,7),
IF(ISNUMBER(MATCH(LEFT(BD272,6),Final_modified_Intermediate[Burmese_Consonants],0)),LEFT(BD272,6),
IF(ISNUMBER(MATCH(LEFT(BD272,5),Final_modified_Intermediate[Burmese_Consonants],0)),LEFT(BD272,5),
IF(ISNUMBER(MATCH(LEFT(BD272,4),Final_modified_Intermediate[Burmese_Consonants],0)),LEFT(BD272,4),
IF(ISNUMBER(MATCH(LEFT(BD272,3),Final_modified_Intermediate[Burmese_Consonants],0)),LEFT(BD272,3),
IF(ISNUMBER(MATCH(LEFT(BD272,2),Final_modified_Intermediate[Burmese_Consonants],0)),LEFT(BD272,2),
IF(ISNUMBER(MATCH(LEFT(BD272,1),Final_modified_Intermediate[Burmese_Consonants],0)),LEFT(BD272,1),
IF(ISNUMBER(MATCH(LEFT(BD272,7),Final_Intermediate[Burmese_Consonants],0)),LEFT(BD272,7),
IF(ISNUMBER(MATCH(LEFT(BD272,6),Final_Intermediate[Burmese_Consonants],0)),LEFT(BD272,6),
IF(ISNUMBER(MATCH(LEFT(BD272,5),Final_Intermediate[Burmese_Consonants],0)),LEFT(BD272,5),
IF(ISNUMBER(MATCH(LEFT(BD272,4),Final_Intermediate[Burmese_Consonants],0)),LEFT(BD272,4),
IF(ISNUMBER(MATCH(LEFT(BD272,3),Final_Intermediate[Burmese_Consonants],0)),LEFT(BD272,3),
IF(ISNUMBER(MATCH(LEFT(BD272,2),Final_Intermediate[Burmese_Consonants],0)),LEFT(BD272,2),
IF(ISNUMBER(MATCH(LEFT(BD272,1),Final_Intermediate[Burmese_Consonants],0)),LEFT(BD272,1),
"")))))))))))))))</f>
        <v>#VALUE!</v>
      </c>
      <c r="AG272" t="e">
        <f>IF(AND(OR(BE272="။",BE272="၊"),LEN(BE272)=1),BE272,
IF(ISNUMBER(MATCH(LEFT(BE272,7),Final_modified_Intermediate[Burmese_Consonants],0)),LEFT(BE272,7),
IF(ISNUMBER(MATCH(LEFT(BE272,6),Final_modified_Intermediate[Burmese_Consonants],0)),LEFT(BE272,6),
IF(ISNUMBER(MATCH(LEFT(BE272,5),Final_modified_Intermediate[Burmese_Consonants],0)),LEFT(BE272,5),
IF(ISNUMBER(MATCH(LEFT(BE272,4),Final_modified_Intermediate[Burmese_Consonants],0)),LEFT(BE272,4),
IF(ISNUMBER(MATCH(LEFT(BE272,3),Final_modified_Intermediate[Burmese_Consonants],0)),LEFT(BE272,3),
IF(ISNUMBER(MATCH(LEFT(BE272,2),Final_modified_Intermediate[Burmese_Consonants],0)),LEFT(BE272,2),
IF(ISNUMBER(MATCH(LEFT(BE272,1),Final_modified_Intermediate[Burmese_Consonants],0)),LEFT(BE272,1),
IF(ISNUMBER(MATCH(LEFT(BE272,7),Final_Intermediate[Burmese_Consonants],0)),LEFT(BE272,7),
IF(ISNUMBER(MATCH(LEFT(BE272,6),Final_Intermediate[Burmese_Consonants],0)),LEFT(BE272,6),
IF(ISNUMBER(MATCH(LEFT(BE272,5),Final_Intermediate[Burmese_Consonants],0)),LEFT(BE272,5),
IF(ISNUMBER(MATCH(LEFT(BE272,4),Final_Intermediate[Burmese_Consonants],0)),LEFT(BE272,4),
IF(ISNUMBER(MATCH(LEFT(BE272,3),Final_Intermediate[Burmese_Consonants],0)),LEFT(BE272,3),
IF(ISNUMBER(MATCH(LEFT(BE272,2),Final_Intermediate[Burmese_Consonants],0)),LEFT(BE272,2),
IF(ISNUMBER(MATCH(LEFT(BE272,1),Final_Intermediate[Burmese_Consonants],0)),LEFT(BE272,1),
"")))))))))))))))</f>
        <v>#VALUE!</v>
      </c>
      <c r="AH272" t="e">
        <f>IF(AND(OR(BF272="။",BF272="၊"),LEN(BF272)=1),BF272,
IF(ISNUMBER(MATCH(LEFT(BF272,7),Final_modified_Intermediate[Burmese_Consonants],0)),LEFT(BF272,7),
IF(ISNUMBER(MATCH(LEFT(BF272,6),Final_modified_Intermediate[Burmese_Consonants],0)),LEFT(BF272,6),
IF(ISNUMBER(MATCH(LEFT(BF272,5),Final_modified_Intermediate[Burmese_Consonants],0)),LEFT(BF272,5),
IF(ISNUMBER(MATCH(LEFT(BF272,4),Final_modified_Intermediate[Burmese_Consonants],0)),LEFT(BF272,4),
IF(ISNUMBER(MATCH(LEFT(BF272,3),Final_modified_Intermediate[Burmese_Consonants],0)),LEFT(BF272,3),
IF(ISNUMBER(MATCH(LEFT(BF272,2),Final_modified_Intermediate[Burmese_Consonants],0)),LEFT(BF272,2),
IF(ISNUMBER(MATCH(LEFT(BF272,1),Final_modified_Intermediate[Burmese_Consonants],0)),LEFT(BF272,1),
IF(ISNUMBER(MATCH(LEFT(BF272,7),Final_Intermediate[Burmese_Consonants],0)),LEFT(BF272,7),
IF(ISNUMBER(MATCH(LEFT(BF272,6),Final_Intermediate[Burmese_Consonants],0)),LEFT(BF272,6),
IF(ISNUMBER(MATCH(LEFT(BF272,5),Final_Intermediate[Burmese_Consonants],0)),LEFT(BF272,5),
IF(ISNUMBER(MATCH(LEFT(BF272,4),Final_Intermediate[Burmese_Consonants],0)),LEFT(BF272,4),
IF(ISNUMBER(MATCH(LEFT(BF272,3),Final_Intermediate[Burmese_Consonants],0)),LEFT(BF272,3),
IF(ISNUMBER(MATCH(LEFT(BF272,2),Final_Intermediate[Burmese_Consonants],0)),LEFT(BF272,2),
IF(ISNUMBER(MATCH(LEFT(BF272,1),Final_Intermediate[Burmese_Consonants],0)),LEFT(BF272,1),
"")))))))))))))))</f>
        <v>#VALUE!</v>
      </c>
      <c r="AI272" t="e">
        <f>IF(AND(OR(BG272="။",BG272="၊"),LEN(BG272)=1),BG272,
IF(ISNUMBER(MATCH(LEFT(BG272,7),Final_modified_Intermediate[Burmese_Consonants],0)),LEFT(BG272,7),
IF(ISNUMBER(MATCH(LEFT(BG272,6),Final_modified_Intermediate[Burmese_Consonants],0)),LEFT(BG272,6),
IF(ISNUMBER(MATCH(LEFT(BG272,5),Final_modified_Intermediate[Burmese_Consonants],0)),LEFT(BG272,5),
IF(ISNUMBER(MATCH(LEFT(BG272,4),Final_modified_Intermediate[Burmese_Consonants],0)),LEFT(BG272,4),
IF(ISNUMBER(MATCH(LEFT(BG272,3),Final_modified_Intermediate[Burmese_Consonants],0)),LEFT(BG272,3),
IF(ISNUMBER(MATCH(LEFT(BG272,2),Final_modified_Intermediate[Burmese_Consonants],0)),LEFT(BG272,2),
IF(ISNUMBER(MATCH(LEFT(BG272,1),Final_modified_Intermediate[Burmese_Consonants],0)),LEFT(BG272,1),
IF(ISNUMBER(MATCH(LEFT(BG272,7),Final_Intermediate[Burmese_Consonants],0)),LEFT(BG272,7),
IF(ISNUMBER(MATCH(LEFT(BG272,6),Final_Intermediate[Burmese_Consonants],0)),LEFT(BG272,6),
IF(ISNUMBER(MATCH(LEFT(BG272,5),Final_Intermediate[Burmese_Consonants],0)),LEFT(BG272,5),
IF(ISNUMBER(MATCH(LEFT(BG272,4),Final_Intermediate[Burmese_Consonants],0)),LEFT(BG272,4),
IF(ISNUMBER(MATCH(LEFT(BG272,3),Final_Intermediate[Burmese_Consonants],0)),LEFT(BG272,3),
IF(ISNUMBER(MATCH(LEFT(BG272,2),Final_Intermediate[Burmese_Consonants],0)),LEFT(BG272,2),
IF(ISNUMBER(MATCH(LEFT(BG272,1),Final_Intermediate[Burmese_Consonants],0)),LEFT(BG272,1),
"")))))))))))))))</f>
        <v>#VALUE!</v>
      </c>
      <c r="AJ272" t="e">
        <f>IF(AND(OR(BH272="။",BH272="၊"),LEN(BH272)=1),BH272,
IF(ISNUMBER(MATCH(LEFT(BH272,7),Final_modified_Intermediate[Burmese_Consonants],0)),LEFT(BH272,7),
IF(ISNUMBER(MATCH(LEFT(BH272,6),Final_modified_Intermediate[Burmese_Consonants],0)),LEFT(BH272,6),
IF(ISNUMBER(MATCH(LEFT(BH272,5),Final_modified_Intermediate[Burmese_Consonants],0)),LEFT(BH272,5),
IF(ISNUMBER(MATCH(LEFT(BH272,4),Final_modified_Intermediate[Burmese_Consonants],0)),LEFT(BH272,4),
IF(ISNUMBER(MATCH(LEFT(BH272,3),Final_modified_Intermediate[Burmese_Consonants],0)),LEFT(BH272,3),
IF(ISNUMBER(MATCH(LEFT(BH272,2),Final_modified_Intermediate[Burmese_Consonants],0)),LEFT(BH272,2),
IF(ISNUMBER(MATCH(LEFT(BH272,1),Final_modified_Intermediate[Burmese_Consonants],0)),LEFT(BH272,1),
IF(ISNUMBER(MATCH(LEFT(BH272,7),Final_Intermediate[Burmese_Consonants],0)),LEFT(BH272,7),
IF(ISNUMBER(MATCH(LEFT(BH272,6),Final_Intermediate[Burmese_Consonants],0)),LEFT(BH272,6),
IF(ISNUMBER(MATCH(LEFT(BH272,5),Final_Intermediate[Burmese_Consonants],0)),LEFT(BH272,5),
IF(ISNUMBER(MATCH(LEFT(BH272,4),Final_Intermediate[Burmese_Consonants],0)),LEFT(BH272,4),
IF(ISNUMBER(MATCH(LEFT(BH272,3),Final_Intermediate[Burmese_Consonants],0)),LEFT(BH272,3),
IF(ISNUMBER(MATCH(LEFT(BH272,2),Final_Intermediate[Burmese_Consonants],0)),LEFT(BH272,2),
IF(ISNUMBER(MATCH(LEFT(BH272,1),Final_Intermediate[Burmese_Consonants],0)),LEFT(BH272,1),
"")))))))))))))))</f>
        <v>#VALUE!</v>
      </c>
      <c r="AK272" t="e">
        <f>IF(AND(OR(BI272="။",BI272="၊"),LEN(BI272)=1),BI272,
IF(ISNUMBER(MATCH(LEFT(BI272,7),Final_modified_Intermediate[Burmese_Consonants],0)),LEFT(BI272,7),
IF(ISNUMBER(MATCH(LEFT(BI272,6),Final_modified_Intermediate[Burmese_Consonants],0)),LEFT(BI272,6),
IF(ISNUMBER(MATCH(LEFT(BI272,5),Final_modified_Intermediate[Burmese_Consonants],0)),LEFT(BI272,5),
IF(ISNUMBER(MATCH(LEFT(BI272,4),Final_modified_Intermediate[Burmese_Consonants],0)),LEFT(BI272,4),
IF(ISNUMBER(MATCH(LEFT(BI272,3),Final_modified_Intermediate[Burmese_Consonants],0)),LEFT(BI272,3),
IF(ISNUMBER(MATCH(LEFT(BI272,2),Final_modified_Intermediate[Burmese_Consonants],0)),LEFT(BI272,2),
IF(ISNUMBER(MATCH(LEFT(BI272,1),Final_modified_Intermediate[Burmese_Consonants],0)),LEFT(BI272,1),
IF(ISNUMBER(MATCH(LEFT(BI272,7),Final_Intermediate[Burmese_Consonants],0)),LEFT(BI272,7),
IF(ISNUMBER(MATCH(LEFT(BI272,6),Final_Intermediate[Burmese_Consonants],0)),LEFT(BI272,6),
IF(ISNUMBER(MATCH(LEFT(BI272,5),Final_Intermediate[Burmese_Consonants],0)),LEFT(BI272,5),
IF(ISNUMBER(MATCH(LEFT(BI272,4),Final_Intermediate[Burmese_Consonants],0)),LEFT(BI272,4),
IF(ISNUMBER(MATCH(LEFT(BI272,3),Final_Intermediate[Burmese_Consonants],0)),LEFT(BI272,3),
IF(ISNUMBER(MATCH(LEFT(BI272,2),Final_Intermediate[Burmese_Consonants],0)),LEFT(BI272,2),
IF(ISNUMBER(MATCH(LEFT(BI272,1),Final_Intermediate[Burmese_Consonants],0)),LEFT(BI272,1),
"")))))))))))))))</f>
        <v>#VALUE!</v>
      </c>
      <c r="AL272" t="e">
        <f>IF(AND(OR(BJ272="။",BJ272="၊"),LEN(BJ272)=1),BJ272,
IF(ISNUMBER(MATCH(LEFT(BJ272,7),Final_modified_Intermediate[Burmese_Consonants],0)),LEFT(BJ272,7),
IF(ISNUMBER(MATCH(LEFT(BJ272,6),Final_modified_Intermediate[Burmese_Consonants],0)),LEFT(BJ272,6),
IF(ISNUMBER(MATCH(LEFT(BJ272,5),Final_modified_Intermediate[Burmese_Consonants],0)),LEFT(BJ272,5),
IF(ISNUMBER(MATCH(LEFT(BJ272,4),Final_modified_Intermediate[Burmese_Consonants],0)),LEFT(BJ272,4),
IF(ISNUMBER(MATCH(LEFT(BJ272,3),Final_modified_Intermediate[Burmese_Consonants],0)),LEFT(BJ272,3),
IF(ISNUMBER(MATCH(LEFT(BJ272,2),Final_modified_Intermediate[Burmese_Consonants],0)),LEFT(BJ272,2),
IF(ISNUMBER(MATCH(LEFT(BJ272,1),Final_modified_Intermediate[Burmese_Consonants],0)),LEFT(BJ272,1),
IF(ISNUMBER(MATCH(LEFT(BJ272,7),Final_Intermediate[Burmese_Consonants],0)),LEFT(BJ272,7),
IF(ISNUMBER(MATCH(LEFT(BJ272,6),Final_Intermediate[Burmese_Consonants],0)),LEFT(BJ272,6),
IF(ISNUMBER(MATCH(LEFT(BJ272,5),Final_Intermediate[Burmese_Consonants],0)),LEFT(BJ272,5),
IF(ISNUMBER(MATCH(LEFT(BJ272,4),Final_Intermediate[Burmese_Consonants],0)),LEFT(BJ272,4),
IF(ISNUMBER(MATCH(LEFT(BJ272,3),Final_Intermediate[Burmese_Consonants],0)),LEFT(BJ272,3),
IF(ISNUMBER(MATCH(LEFT(BJ272,2),Final_Intermediate[Burmese_Consonants],0)),LEFT(BJ272,2),
IF(ISNUMBER(MATCH(LEFT(BJ272,1),Final_Intermediate[Burmese_Consonants],0)),LEFT(BJ272,1),
"")))))))))))))))</f>
        <v>#VALUE!</v>
      </c>
      <c r="AN272" t="e">
        <f>Compiler_Burmese[[#This Row],[Sr. No.]]</f>
        <v>#REF!</v>
      </c>
      <c r="AO27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2" t="e">
        <f>[2]!Vocabulary_Burmese[[#This Row],[Sr. No.]]</f>
        <v>#REF!</v>
      </c>
      <c r="BA272" t="e">
        <f>IF(Raw_data_N2_Kanji[[#This Row],[Categorie]]&lt;&gt;"","",
IF(ISNUMBER(MATCH(V,Special_list[Burmese word],0)),"",
SUBSTITUTE(Raw_data_N2_Kanji[[#This Row],[Raw]]," ","")))</f>
        <v>#VALUE!</v>
      </c>
      <c r="BB272" t="e">
        <f>RIGHT(Segregate18[[#This Row],[UPGRADE]],LEN(Segregate18[[#This Row],[UPGRADE]])-LEN(Compiler_Burmese[[#This Row],[1]]))</f>
        <v>#VALUE!</v>
      </c>
      <c r="BC272" t="e">
        <f>RIGHT(Segregate18[[#This Row],[11]],LEN(Segregate18[[#This Row],[11]])-LEN(Compiler_Burmese[[#This Row],[2]]))</f>
        <v>#VALUE!</v>
      </c>
      <c r="BD272" t="e">
        <f>RIGHT(Segregate18[[#This Row],[21]],LEN(Segregate18[[#This Row],[21]])-LEN(Compiler_Burmese[[#This Row],[3]]))</f>
        <v>#VALUE!</v>
      </c>
      <c r="BE272" t="e">
        <f>RIGHT(Segregate18[[#This Row],[31]],LEN(Segregate18[[#This Row],[31]])-LEN(Compiler_Burmese[[#This Row],[4]]))</f>
        <v>#VALUE!</v>
      </c>
      <c r="BF272" t="e">
        <f>RIGHT(Segregate18[[#This Row],[41]],LEN(Segregate18[[#This Row],[41]])-LEN(Compiler_Burmese[[#This Row],[5]]))</f>
        <v>#VALUE!</v>
      </c>
      <c r="BG272" t="e">
        <f>RIGHT(Segregate18[[#This Row],[51]],LEN(Segregate18[[#This Row],[51]])-LEN(Compiler_Burmese[[#This Row],[6]]))</f>
        <v>#VALUE!</v>
      </c>
      <c r="BH272" t="e">
        <f>RIGHT(Segregate18[[#This Row],[61]],LEN(Segregate18[[#This Row],[61]])-LEN(Compiler_Burmese[[#This Row],[7]]))</f>
        <v>#VALUE!</v>
      </c>
      <c r="BI272" t="e">
        <f>RIGHT(Segregate18[[#This Row],[71]],LEN(Segregate18[[#This Row],[71]])-LEN(Compiler_Burmese[[#This Row],[8]]))</f>
        <v>#VALUE!</v>
      </c>
      <c r="BJ272" t="e">
        <f>RIGHT(Segregate18[[#This Row],[81]],LEN(Segregate18[[#This Row],[81]])-LEN(Compiler_Burmese[[#This Row],[9]]))</f>
        <v>#VALUE!</v>
      </c>
    </row>
    <row r="273" spans="25:62" ht="15" customHeight="1" x14ac:dyDescent="0.3">
      <c r="Y273" t="e">
        <f>Segregate18[[#This Row],[Sr. No.]]</f>
        <v>#REF!</v>
      </c>
      <c r="Z273" t="e">
        <f>IF(AND(OR(BA273="။",BA273="၊"),LEN(BA273)=1),BA273,
IF(ISNUMBER(MATCH(LEFT(BA273,7),Final_modified_Intermediate[Burmese_Consonants],0)),LEFT(BA273,7),
IF(ISNUMBER(MATCH(LEFT(BA273,6),Final_modified_Intermediate[Burmese_Consonants],0)),LEFT(BA273,6),
IF(ISNUMBER(MATCH(LEFT(BA273,5),Final_modified_Intermediate[Burmese_Consonants],0)),LEFT(BA273,5),
IF(ISNUMBER(MATCH(LEFT(BA273,4),Final_modified_Intermediate[Burmese_Consonants],0)),LEFT(BA273,4),
IF(ISNUMBER(MATCH(LEFT(BA273,3),Final_modified_Intermediate[Burmese_Consonants],0)),LEFT(BA273,3),
IF(ISNUMBER(MATCH(LEFT(BA273,2),Final_modified_Intermediate[Burmese_Consonants],0)),LEFT(BA273,2),
IF(ISNUMBER(MATCH(LEFT(BA273,1),Final_modified_Intermediate[Burmese_Consonants],0)),LEFT(BA273,1),
IF(ISNUMBER(MATCH(LEFT(BA273,7),Final_Intermediate[Burmese_Consonants],0)),LEFT(BA273,7),
IF(ISNUMBER(MATCH(LEFT(BA273,6),Final_Intermediate[Burmese_Consonants],0)),LEFT(BA273,6),
IF(ISNUMBER(MATCH(LEFT(BA273,5),Final_Intermediate[Burmese_Consonants],0)),LEFT(BA273,5),
IF(ISNUMBER(MATCH(LEFT(BA273,4),Final_Intermediate[Burmese_Consonants],0)),LEFT(BA273,4),
IF(ISNUMBER(MATCH(LEFT(BA273,3),Final_Intermediate[Burmese_Consonants],0)),LEFT(BA273,3),
IF(ISNUMBER(MATCH(LEFT(BA273,2),Final_Intermediate[Burmese_Consonants],0)),LEFT(BA273,2),
IF(ISNUMBER(MATCH(LEFT(BA273,1),Final_Intermediate[Burmese_Consonants],0)),LEFT(BA273,1),
"")))))))))))))))</f>
        <v>#VALUE!</v>
      </c>
      <c r="AA27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3" t="e">
        <f>IF(AND(OR(BB273="။",BB273="၊"),LEN(BB273)=1),BB273,
IF(ISNUMBER(MATCH(LEFT(BB273,7),Final_modified_Intermediate[Burmese_Consonants],0)),LEFT(BB273,7),
IF(ISNUMBER(MATCH(LEFT(BB273,6),Final_modified_Intermediate[Burmese_Consonants],0)),LEFT(BB273,6),
IF(ISNUMBER(MATCH(LEFT(BB273,5),Final_modified_Intermediate[Burmese_Consonants],0)),LEFT(BB273,5),
IF(ISNUMBER(MATCH(LEFT(BB273,4),Final_modified_Intermediate[Burmese_Consonants],0)),LEFT(BB273,4),
IF(ISNUMBER(MATCH(LEFT(BB273,3),Final_modified_Intermediate[Burmese_Consonants],0)),LEFT(BB273,3),
IF(ISNUMBER(MATCH(LEFT(BB273,2),Final_modified_Intermediate[Burmese_Consonants],0)),LEFT(BB273,2),
IF(ISNUMBER(MATCH(LEFT(BB273,1),Final_modified_Intermediate[Burmese_Consonants],0)),LEFT(BB273,1),
IF(ISNUMBER(MATCH(LEFT(BB273,7),Final_Intermediate[Burmese_Consonants],0)),LEFT(BB273,7),
IF(ISNUMBER(MATCH(LEFT(BB273,6),Final_Intermediate[Burmese_Consonants],0)),LEFT(BB273,6),
IF(ISNUMBER(MATCH(LEFT(BB273,5),Final_Intermediate[Burmese_Consonants],0)),LEFT(BB273,5),
IF(ISNUMBER(MATCH(LEFT(BB273,4),Final_Intermediate[Burmese_Consonants],0)),LEFT(BB273,4),
IF(ISNUMBER(MATCH(LEFT(BB273,3),Final_Intermediate[Burmese_Consonants],0)),LEFT(BB273,3),
IF(ISNUMBER(MATCH(LEFT(BB273,2),Final_Intermediate[Burmese_Consonants],0)),LEFT(BB273,2),
IF(ISNUMBER(MATCH(LEFT(BB273,1),Final_Intermediate[Burmese_Consonants],0)),LEFT(BB273,1),
"")))))))))))))))</f>
        <v>#VALUE!</v>
      </c>
      <c r="AC27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3" t="e">
        <f>IF(AND(OR(BC273="။",BC273="၊"),LEN(BC273)=1),BC273,
IF(ISNUMBER(MATCH(LEFT(BC273,7),Final_modified_Intermediate[Burmese_Consonants],0)),LEFT(BC273,7),
IF(ISNUMBER(MATCH(LEFT(BC273,6),Final_modified_Intermediate[Burmese_Consonants],0)),LEFT(BC273,6),
IF(ISNUMBER(MATCH(LEFT(BC273,5),Final_modified_Intermediate[Burmese_Consonants],0)),LEFT(BC273,5),
IF(ISNUMBER(MATCH(LEFT(BC273,4),Final_modified_Intermediate[Burmese_Consonants],0)),LEFT(BC273,4),
IF(ISNUMBER(MATCH(LEFT(BC273,3),Final_modified_Intermediate[Burmese_Consonants],0)),LEFT(BC273,3),
IF(ISNUMBER(MATCH(LEFT(BC273,2),Final_modified_Intermediate[Burmese_Consonants],0)),LEFT(BC273,2),
IF(ISNUMBER(MATCH(LEFT(BC273,1),Final_modified_Intermediate[Burmese_Consonants],0)),LEFT(BC273,1),
IF(ISNUMBER(MATCH(LEFT(BC273,7),Final_Intermediate[Burmese_Consonants],0)),LEFT(BC273,7),
IF(ISNUMBER(MATCH(LEFT(BC273,6),Final_Intermediate[Burmese_Consonants],0)),LEFT(BC273,6),
IF(ISNUMBER(MATCH(LEFT(BC273,5),Final_Intermediate[Burmese_Consonants],0)),LEFT(BC273,5),
IF(ISNUMBER(MATCH(LEFT(BC273,4),Final_Intermediate[Burmese_Consonants],0)),LEFT(BC273,4),
IF(ISNUMBER(MATCH(LEFT(BC273,3),Final_Intermediate[Burmese_Consonants],0)),LEFT(BC273,3),
IF(ISNUMBER(MATCH(LEFT(BC273,2),Final_Intermediate[Burmese_Consonants],0)),LEFT(BC273,2),
IF(ISNUMBER(MATCH(LEFT(BC273,1),Final_Intermediate[Burmese_Consonants],0)),LEFT(BC273,1),
"")))))))))))))))</f>
        <v>#VALUE!</v>
      </c>
      <c r="AE27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3" t="e">
        <f>IF(AND(OR(BD273="။",BD273="၊"),LEN(BD273)=1),BD273,
IF(ISNUMBER(MATCH(LEFT(BD273,7),Final_modified_Intermediate[Burmese_Consonants],0)),LEFT(BD273,7),
IF(ISNUMBER(MATCH(LEFT(BD273,6),Final_modified_Intermediate[Burmese_Consonants],0)),LEFT(BD273,6),
IF(ISNUMBER(MATCH(LEFT(BD273,5),Final_modified_Intermediate[Burmese_Consonants],0)),LEFT(BD273,5),
IF(ISNUMBER(MATCH(LEFT(BD273,4),Final_modified_Intermediate[Burmese_Consonants],0)),LEFT(BD273,4),
IF(ISNUMBER(MATCH(LEFT(BD273,3),Final_modified_Intermediate[Burmese_Consonants],0)),LEFT(BD273,3),
IF(ISNUMBER(MATCH(LEFT(BD273,2),Final_modified_Intermediate[Burmese_Consonants],0)),LEFT(BD273,2),
IF(ISNUMBER(MATCH(LEFT(BD273,1),Final_modified_Intermediate[Burmese_Consonants],0)),LEFT(BD273,1),
IF(ISNUMBER(MATCH(LEFT(BD273,7),Final_Intermediate[Burmese_Consonants],0)),LEFT(BD273,7),
IF(ISNUMBER(MATCH(LEFT(BD273,6),Final_Intermediate[Burmese_Consonants],0)),LEFT(BD273,6),
IF(ISNUMBER(MATCH(LEFT(BD273,5),Final_Intermediate[Burmese_Consonants],0)),LEFT(BD273,5),
IF(ISNUMBER(MATCH(LEFT(BD273,4),Final_Intermediate[Burmese_Consonants],0)),LEFT(BD273,4),
IF(ISNUMBER(MATCH(LEFT(BD273,3),Final_Intermediate[Burmese_Consonants],0)),LEFT(BD273,3),
IF(ISNUMBER(MATCH(LEFT(BD273,2),Final_Intermediate[Burmese_Consonants],0)),LEFT(BD273,2),
IF(ISNUMBER(MATCH(LEFT(BD273,1),Final_Intermediate[Burmese_Consonants],0)),LEFT(BD273,1),
"")))))))))))))))</f>
        <v>#VALUE!</v>
      </c>
      <c r="AG273" t="e">
        <f>IF(AND(OR(BE273="။",BE273="၊"),LEN(BE273)=1),BE273,
IF(ISNUMBER(MATCH(LEFT(BE273,7),Final_modified_Intermediate[Burmese_Consonants],0)),LEFT(BE273,7),
IF(ISNUMBER(MATCH(LEFT(BE273,6),Final_modified_Intermediate[Burmese_Consonants],0)),LEFT(BE273,6),
IF(ISNUMBER(MATCH(LEFT(BE273,5),Final_modified_Intermediate[Burmese_Consonants],0)),LEFT(BE273,5),
IF(ISNUMBER(MATCH(LEFT(BE273,4),Final_modified_Intermediate[Burmese_Consonants],0)),LEFT(BE273,4),
IF(ISNUMBER(MATCH(LEFT(BE273,3),Final_modified_Intermediate[Burmese_Consonants],0)),LEFT(BE273,3),
IF(ISNUMBER(MATCH(LEFT(BE273,2),Final_modified_Intermediate[Burmese_Consonants],0)),LEFT(BE273,2),
IF(ISNUMBER(MATCH(LEFT(BE273,1),Final_modified_Intermediate[Burmese_Consonants],0)),LEFT(BE273,1),
IF(ISNUMBER(MATCH(LEFT(BE273,7),Final_Intermediate[Burmese_Consonants],0)),LEFT(BE273,7),
IF(ISNUMBER(MATCH(LEFT(BE273,6),Final_Intermediate[Burmese_Consonants],0)),LEFT(BE273,6),
IF(ISNUMBER(MATCH(LEFT(BE273,5),Final_Intermediate[Burmese_Consonants],0)),LEFT(BE273,5),
IF(ISNUMBER(MATCH(LEFT(BE273,4),Final_Intermediate[Burmese_Consonants],0)),LEFT(BE273,4),
IF(ISNUMBER(MATCH(LEFT(BE273,3),Final_Intermediate[Burmese_Consonants],0)),LEFT(BE273,3),
IF(ISNUMBER(MATCH(LEFT(BE273,2),Final_Intermediate[Burmese_Consonants],0)),LEFT(BE273,2),
IF(ISNUMBER(MATCH(LEFT(BE273,1),Final_Intermediate[Burmese_Consonants],0)),LEFT(BE273,1),
"")))))))))))))))</f>
        <v>#VALUE!</v>
      </c>
      <c r="AH273" t="e">
        <f>IF(AND(OR(BF273="။",BF273="၊"),LEN(BF273)=1),BF273,
IF(ISNUMBER(MATCH(LEFT(BF273,7),Final_modified_Intermediate[Burmese_Consonants],0)),LEFT(BF273,7),
IF(ISNUMBER(MATCH(LEFT(BF273,6),Final_modified_Intermediate[Burmese_Consonants],0)),LEFT(BF273,6),
IF(ISNUMBER(MATCH(LEFT(BF273,5),Final_modified_Intermediate[Burmese_Consonants],0)),LEFT(BF273,5),
IF(ISNUMBER(MATCH(LEFT(BF273,4),Final_modified_Intermediate[Burmese_Consonants],0)),LEFT(BF273,4),
IF(ISNUMBER(MATCH(LEFT(BF273,3),Final_modified_Intermediate[Burmese_Consonants],0)),LEFT(BF273,3),
IF(ISNUMBER(MATCH(LEFT(BF273,2),Final_modified_Intermediate[Burmese_Consonants],0)),LEFT(BF273,2),
IF(ISNUMBER(MATCH(LEFT(BF273,1),Final_modified_Intermediate[Burmese_Consonants],0)),LEFT(BF273,1),
IF(ISNUMBER(MATCH(LEFT(BF273,7),Final_Intermediate[Burmese_Consonants],0)),LEFT(BF273,7),
IF(ISNUMBER(MATCH(LEFT(BF273,6),Final_Intermediate[Burmese_Consonants],0)),LEFT(BF273,6),
IF(ISNUMBER(MATCH(LEFT(BF273,5),Final_Intermediate[Burmese_Consonants],0)),LEFT(BF273,5),
IF(ISNUMBER(MATCH(LEFT(BF273,4),Final_Intermediate[Burmese_Consonants],0)),LEFT(BF273,4),
IF(ISNUMBER(MATCH(LEFT(BF273,3),Final_Intermediate[Burmese_Consonants],0)),LEFT(BF273,3),
IF(ISNUMBER(MATCH(LEFT(BF273,2),Final_Intermediate[Burmese_Consonants],0)),LEFT(BF273,2),
IF(ISNUMBER(MATCH(LEFT(BF273,1),Final_Intermediate[Burmese_Consonants],0)),LEFT(BF273,1),
"")))))))))))))))</f>
        <v>#VALUE!</v>
      </c>
      <c r="AI273" t="e">
        <f>IF(AND(OR(BG273="။",BG273="၊"),LEN(BG273)=1),BG273,
IF(ISNUMBER(MATCH(LEFT(BG273,7),Final_modified_Intermediate[Burmese_Consonants],0)),LEFT(BG273,7),
IF(ISNUMBER(MATCH(LEFT(BG273,6),Final_modified_Intermediate[Burmese_Consonants],0)),LEFT(BG273,6),
IF(ISNUMBER(MATCH(LEFT(BG273,5),Final_modified_Intermediate[Burmese_Consonants],0)),LEFT(BG273,5),
IF(ISNUMBER(MATCH(LEFT(BG273,4),Final_modified_Intermediate[Burmese_Consonants],0)),LEFT(BG273,4),
IF(ISNUMBER(MATCH(LEFT(BG273,3),Final_modified_Intermediate[Burmese_Consonants],0)),LEFT(BG273,3),
IF(ISNUMBER(MATCH(LEFT(BG273,2),Final_modified_Intermediate[Burmese_Consonants],0)),LEFT(BG273,2),
IF(ISNUMBER(MATCH(LEFT(BG273,1),Final_modified_Intermediate[Burmese_Consonants],0)),LEFT(BG273,1),
IF(ISNUMBER(MATCH(LEFT(BG273,7),Final_Intermediate[Burmese_Consonants],0)),LEFT(BG273,7),
IF(ISNUMBER(MATCH(LEFT(BG273,6),Final_Intermediate[Burmese_Consonants],0)),LEFT(BG273,6),
IF(ISNUMBER(MATCH(LEFT(BG273,5),Final_Intermediate[Burmese_Consonants],0)),LEFT(BG273,5),
IF(ISNUMBER(MATCH(LEFT(BG273,4),Final_Intermediate[Burmese_Consonants],0)),LEFT(BG273,4),
IF(ISNUMBER(MATCH(LEFT(BG273,3),Final_Intermediate[Burmese_Consonants],0)),LEFT(BG273,3),
IF(ISNUMBER(MATCH(LEFT(BG273,2),Final_Intermediate[Burmese_Consonants],0)),LEFT(BG273,2),
IF(ISNUMBER(MATCH(LEFT(BG273,1),Final_Intermediate[Burmese_Consonants],0)),LEFT(BG273,1),
"")))))))))))))))</f>
        <v>#VALUE!</v>
      </c>
      <c r="AJ273" t="e">
        <f>IF(AND(OR(BH273="။",BH273="၊"),LEN(BH273)=1),BH273,
IF(ISNUMBER(MATCH(LEFT(BH273,7),Final_modified_Intermediate[Burmese_Consonants],0)),LEFT(BH273,7),
IF(ISNUMBER(MATCH(LEFT(BH273,6),Final_modified_Intermediate[Burmese_Consonants],0)),LEFT(BH273,6),
IF(ISNUMBER(MATCH(LEFT(BH273,5),Final_modified_Intermediate[Burmese_Consonants],0)),LEFT(BH273,5),
IF(ISNUMBER(MATCH(LEFT(BH273,4),Final_modified_Intermediate[Burmese_Consonants],0)),LEFT(BH273,4),
IF(ISNUMBER(MATCH(LEFT(BH273,3),Final_modified_Intermediate[Burmese_Consonants],0)),LEFT(BH273,3),
IF(ISNUMBER(MATCH(LEFT(BH273,2),Final_modified_Intermediate[Burmese_Consonants],0)),LEFT(BH273,2),
IF(ISNUMBER(MATCH(LEFT(BH273,1),Final_modified_Intermediate[Burmese_Consonants],0)),LEFT(BH273,1),
IF(ISNUMBER(MATCH(LEFT(BH273,7),Final_Intermediate[Burmese_Consonants],0)),LEFT(BH273,7),
IF(ISNUMBER(MATCH(LEFT(BH273,6),Final_Intermediate[Burmese_Consonants],0)),LEFT(BH273,6),
IF(ISNUMBER(MATCH(LEFT(BH273,5),Final_Intermediate[Burmese_Consonants],0)),LEFT(BH273,5),
IF(ISNUMBER(MATCH(LEFT(BH273,4),Final_Intermediate[Burmese_Consonants],0)),LEFT(BH273,4),
IF(ISNUMBER(MATCH(LEFT(BH273,3),Final_Intermediate[Burmese_Consonants],0)),LEFT(BH273,3),
IF(ISNUMBER(MATCH(LEFT(BH273,2),Final_Intermediate[Burmese_Consonants],0)),LEFT(BH273,2),
IF(ISNUMBER(MATCH(LEFT(BH273,1),Final_Intermediate[Burmese_Consonants],0)),LEFT(BH273,1),
"")))))))))))))))</f>
        <v>#VALUE!</v>
      </c>
      <c r="AK273" t="e">
        <f>IF(AND(OR(BI273="။",BI273="၊"),LEN(BI273)=1),BI273,
IF(ISNUMBER(MATCH(LEFT(BI273,7),Final_modified_Intermediate[Burmese_Consonants],0)),LEFT(BI273,7),
IF(ISNUMBER(MATCH(LEFT(BI273,6),Final_modified_Intermediate[Burmese_Consonants],0)),LEFT(BI273,6),
IF(ISNUMBER(MATCH(LEFT(BI273,5),Final_modified_Intermediate[Burmese_Consonants],0)),LEFT(BI273,5),
IF(ISNUMBER(MATCH(LEFT(BI273,4),Final_modified_Intermediate[Burmese_Consonants],0)),LEFT(BI273,4),
IF(ISNUMBER(MATCH(LEFT(BI273,3),Final_modified_Intermediate[Burmese_Consonants],0)),LEFT(BI273,3),
IF(ISNUMBER(MATCH(LEFT(BI273,2),Final_modified_Intermediate[Burmese_Consonants],0)),LEFT(BI273,2),
IF(ISNUMBER(MATCH(LEFT(BI273,1),Final_modified_Intermediate[Burmese_Consonants],0)),LEFT(BI273,1),
IF(ISNUMBER(MATCH(LEFT(BI273,7),Final_Intermediate[Burmese_Consonants],0)),LEFT(BI273,7),
IF(ISNUMBER(MATCH(LEFT(BI273,6),Final_Intermediate[Burmese_Consonants],0)),LEFT(BI273,6),
IF(ISNUMBER(MATCH(LEFT(BI273,5),Final_Intermediate[Burmese_Consonants],0)),LEFT(BI273,5),
IF(ISNUMBER(MATCH(LEFT(BI273,4),Final_Intermediate[Burmese_Consonants],0)),LEFT(BI273,4),
IF(ISNUMBER(MATCH(LEFT(BI273,3),Final_Intermediate[Burmese_Consonants],0)),LEFT(BI273,3),
IF(ISNUMBER(MATCH(LEFT(BI273,2),Final_Intermediate[Burmese_Consonants],0)),LEFT(BI273,2),
IF(ISNUMBER(MATCH(LEFT(BI273,1),Final_Intermediate[Burmese_Consonants],0)),LEFT(BI273,1),
"")))))))))))))))</f>
        <v>#VALUE!</v>
      </c>
      <c r="AL273" t="e">
        <f>IF(AND(OR(BJ273="။",BJ273="၊"),LEN(BJ273)=1),BJ273,
IF(ISNUMBER(MATCH(LEFT(BJ273,7),Final_modified_Intermediate[Burmese_Consonants],0)),LEFT(BJ273,7),
IF(ISNUMBER(MATCH(LEFT(BJ273,6),Final_modified_Intermediate[Burmese_Consonants],0)),LEFT(BJ273,6),
IF(ISNUMBER(MATCH(LEFT(BJ273,5),Final_modified_Intermediate[Burmese_Consonants],0)),LEFT(BJ273,5),
IF(ISNUMBER(MATCH(LEFT(BJ273,4),Final_modified_Intermediate[Burmese_Consonants],0)),LEFT(BJ273,4),
IF(ISNUMBER(MATCH(LEFT(BJ273,3),Final_modified_Intermediate[Burmese_Consonants],0)),LEFT(BJ273,3),
IF(ISNUMBER(MATCH(LEFT(BJ273,2),Final_modified_Intermediate[Burmese_Consonants],0)),LEFT(BJ273,2),
IF(ISNUMBER(MATCH(LEFT(BJ273,1),Final_modified_Intermediate[Burmese_Consonants],0)),LEFT(BJ273,1),
IF(ISNUMBER(MATCH(LEFT(BJ273,7),Final_Intermediate[Burmese_Consonants],0)),LEFT(BJ273,7),
IF(ISNUMBER(MATCH(LEFT(BJ273,6),Final_Intermediate[Burmese_Consonants],0)),LEFT(BJ273,6),
IF(ISNUMBER(MATCH(LEFT(BJ273,5),Final_Intermediate[Burmese_Consonants],0)),LEFT(BJ273,5),
IF(ISNUMBER(MATCH(LEFT(BJ273,4),Final_Intermediate[Burmese_Consonants],0)),LEFT(BJ273,4),
IF(ISNUMBER(MATCH(LEFT(BJ273,3),Final_Intermediate[Burmese_Consonants],0)),LEFT(BJ273,3),
IF(ISNUMBER(MATCH(LEFT(BJ273,2),Final_Intermediate[Burmese_Consonants],0)),LEFT(BJ273,2),
IF(ISNUMBER(MATCH(LEFT(BJ273,1),Final_Intermediate[Burmese_Consonants],0)),LEFT(BJ273,1),
"")))))))))))))))</f>
        <v>#VALUE!</v>
      </c>
      <c r="AN273" t="e">
        <f>Compiler_Burmese[[#This Row],[Sr. No.]]</f>
        <v>#REF!</v>
      </c>
      <c r="AO27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3" t="e">
        <f>[2]!Vocabulary_Burmese[[#This Row],[Sr. No.]]</f>
        <v>#REF!</v>
      </c>
      <c r="BA273" t="e">
        <f>IF(Raw_data_N2_Kanji[[#This Row],[Categorie]]&lt;&gt;"","",
IF(ISNUMBER(MATCH(V,Special_list[Burmese word],0)),"",
SUBSTITUTE(Raw_data_N2_Kanji[[#This Row],[Raw]]," ","")))</f>
        <v>#VALUE!</v>
      </c>
      <c r="BB273" t="e">
        <f>RIGHT(Segregate18[[#This Row],[UPGRADE]],LEN(Segregate18[[#This Row],[UPGRADE]])-LEN(Compiler_Burmese[[#This Row],[1]]))</f>
        <v>#VALUE!</v>
      </c>
      <c r="BC273" t="e">
        <f>RIGHT(Segregate18[[#This Row],[11]],LEN(Segregate18[[#This Row],[11]])-LEN(Compiler_Burmese[[#This Row],[2]]))</f>
        <v>#VALUE!</v>
      </c>
      <c r="BD273" t="e">
        <f>RIGHT(Segregate18[[#This Row],[21]],LEN(Segregate18[[#This Row],[21]])-LEN(Compiler_Burmese[[#This Row],[3]]))</f>
        <v>#VALUE!</v>
      </c>
      <c r="BE273" t="e">
        <f>RIGHT(Segregate18[[#This Row],[31]],LEN(Segregate18[[#This Row],[31]])-LEN(Compiler_Burmese[[#This Row],[4]]))</f>
        <v>#VALUE!</v>
      </c>
      <c r="BF273" t="e">
        <f>RIGHT(Segregate18[[#This Row],[41]],LEN(Segregate18[[#This Row],[41]])-LEN(Compiler_Burmese[[#This Row],[5]]))</f>
        <v>#VALUE!</v>
      </c>
      <c r="BG273" t="e">
        <f>RIGHT(Segregate18[[#This Row],[51]],LEN(Segregate18[[#This Row],[51]])-LEN(Compiler_Burmese[[#This Row],[6]]))</f>
        <v>#VALUE!</v>
      </c>
      <c r="BH273" t="e">
        <f>RIGHT(Segregate18[[#This Row],[61]],LEN(Segregate18[[#This Row],[61]])-LEN(Compiler_Burmese[[#This Row],[7]]))</f>
        <v>#VALUE!</v>
      </c>
      <c r="BI273" t="e">
        <f>RIGHT(Segregate18[[#This Row],[71]],LEN(Segregate18[[#This Row],[71]])-LEN(Compiler_Burmese[[#This Row],[8]]))</f>
        <v>#VALUE!</v>
      </c>
      <c r="BJ273" t="e">
        <f>RIGHT(Segregate18[[#This Row],[81]],LEN(Segregate18[[#This Row],[81]])-LEN(Compiler_Burmese[[#This Row],[9]]))</f>
        <v>#VALUE!</v>
      </c>
    </row>
    <row r="274" spans="25:62" ht="15" customHeight="1" x14ac:dyDescent="0.3">
      <c r="Y274" t="e">
        <f>Segregate18[[#This Row],[Sr. No.]]</f>
        <v>#REF!</v>
      </c>
      <c r="Z274" t="e">
        <f>IF(AND(OR(BA274="။",BA274="၊"),LEN(BA274)=1),BA274,
IF(ISNUMBER(MATCH(LEFT(BA274,7),Final_modified_Intermediate[Burmese_Consonants],0)),LEFT(BA274,7),
IF(ISNUMBER(MATCH(LEFT(BA274,6),Final_modified_Intermediate[Burmese_Consonants],0)),LEFT(BA274,6),
IF(ISNUMBER(MATCH(LEFT(BA274,5),Final_modified_Intermediate[Burmese_Consonants],0)),LEFT(BA274,5),
IF(ISNUMBER(MATCH(LEFT(BA274,4),Final_modified_Intermediate[Burmese_Consonants],0)),LEFT(BA274,4),
IF(ISNUMBER(MATCH(LEFT(BA274,3),Final_modified_Intermediate[Burmese_Consonants],0)),LEFT(BA274,3),
IF(ISNUMBER(MATCH(LEFT(BA274,2),Final_modified_Intermediate[Burmese_Consonants],0)),LEFT(BA274,2),
IF(ISNUMBER(MATCH(LEFT(BA274,1),Final_modified_Intermediate[Burmese_Consonants],0)),LEFT(BA274,1),
IF(ISNUMBER(MATCH(LEFT(BA274,7),Final_Intermediate[Burmese_Consonants],0)),LEFT(BA274,7),
IF(ISNUMBER(MATCH(LEFT(BA274,6),Final_Intermediate[Burmese_Consonants],0)),LEFT(BA274,6),
IF(ISNUMBER(MATCH(LEFT(BA274,5),Final_Intermediate[Burmese_Consonants],0)),LEFT(BA274,5),
IF(ISNUMBER(MATCH(LEFT(BA274,4),Final_Intermediate[Burmese_Consonants],0)),LEFT(BA274,4),
IF(ISNUMBER(MATCH(LEFT(BA274,3),Final_Intermediate[Burmese_Consonants],0)),LEFT(BA274,3),
IF(ISNUMBER(MATCH(LEFT(BA274,2),Final_Intermediate[Burmese_Consonants],0)),LEFT(BA274,2),
IF(ISNUMBER(MATCH(LEFT(BA274,1),Final_Intermediate[Burmese_Consonants],0)),LEFT(BA274,1),
"")))))))))))))))</f>
        <v>#VALUE!</v>
      </c>
      <c r="AA27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4" t="e">
        <f>IF(AND(OR(BB274="။",BB274="၊"),LEN(BB274)=1),BB274,
IF(ISNUMBER(MATCH(LEFT(BB274,7),Final_modified_Intermediate[Burmese_Consonants],0)),LEFT(BB274,7),
IF(ISNUMBER(MATCH(LEFT(BB274,6),Final_modified_Intermediate[Burmese_Consonants],0)),LEFT(BB274,6),
IF(ISNUMBER(MATCH(LEFT(BB274,5),Final_modified_Intermediate[Burmese_Consonants],0)),LEFT(BB274,5),
IF(ISNUMBER(MATCH(LEFT(BB274,4),Final_modified_Intermediate[Burmese_Consonants],0)),LEFT(BB274,4),
IF(ISNUMBER(MATCH(LEFT(BB274,3),Final_modified_Intermediate[Burmese_Consonants],0)),LEFT(BB274,3),
IF(ISNUMBER(MATCH(LEFT(BB274,2),Final_modified_Intermediate[Burmese_Consonants],0)),LEFT(BB274,2),
IF(ISNUMBER(MATCH(LEFT(BB274,1),Final_modified_Intermediate[Burmese_Consonants],0)),LEFT(BB274,1),
IF(ISNUMBER(MATCH(LEFT(BB274,7),Final_Intermediate[Burmese_Consonants],0)),LEFT(BB274,7),
IF(ISNUMBER(MATCH(LEFT(BB274,6),Final_Intermediate[Burmese_Consonants],0)),LEFT(BB274,6),
IF(ISNUMBER(MATCH(LEFT(BB274,5),Final_Intermediate[Burmese_Consonants],0)),LEFT(BB274,5),
IF(ISNUMBER(MATCH(LEFT(BB274,4),Final_Intermediate[Burmese_Consonants],0)),LEFT(BB274,4),
IF(ISNUMBER(MATCH(LEFT(BB274,3),Final_Intermediate[Burmese_Consonants],0)),LEFT(BB274,3),
IF(ISNUMBER(MATCH(LEFT(BB274,2),Final_Intermediate[Burmese_Consonants],0)),LEFT(BB274,2),
IF(ISNUMBER(MATCH(LEFT(BB274,1),Final_Intermediate[Burmese_Consonants],0)),LEFT(BB274,1),
"")))))))))))))))</f>
        <v>#VALUE!</v>
      </c>
      <c r="AC27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4" t="e">
        <f>IF(AND(OR(BC274="။",BC274="၊"),LEN(BC274)=1),BC274,
IF(ISNUMBER(MATCH(LEFT(BC274,7),Final_modified_Intermediate[Burmese_Consonants],0)),LEFT(BC274,7),
IF(ISNUMBER(MATCH(LEFT(BC274,6),Final_modified_Intermediate[Burmese_Consonants],0)),LEFT(BC274,6),
IF(ISNUMBER(MATCH(LEFT(BC274,5),Final_modified_Intermediate[Burmese_Consonants],0)),LEFT(BC274,5),
IF(ISNUMBER(MATCH(LEFT(BC274,4),Final_modified_Intermediate[Burmese_Consonants],0)),LEFT(BC274,4),
IF(ISNUMBER(MATCH(LEFT(BC274,3),Final_modified_Intermediate[Burmese_Consonants],0)),LEFT(BC274,3),
IF(ISNUMBER(MATCH(LEFT(BC274,2),Final_modified_Intermediate[Burmese_Consonants],0)),LEFT(BC274,2),
IF(ISNUMBER(MATCH(LEFT(BC274,1),Final_modified_Intermediate[Burmese_Consonants],0)),LEFT(BC274,1),
IF(ISNUMBER(MATCH(LEFT(BC274,7),Final_Intermediate[Burmese_Consonants],0)),LEFT(BC274,7),
IF(ISNUMBER(MATCH(LEFT(BC274,6),Final_Intermediate[Burmese_Consonants],0)),LEFT(BC274,6),
IF(ISNUMBER(MATCH(LEFT(BC274,5),Final_Intermediate[Burmese_Consonants],0)),LEFT(BC274,5),
IF(ISNUMBER(MATCH(LEFT(BC274,4),Final_Intermediate[Burmese_Consonants],0)),LEFT(BC274,4),
IF(ISNUMBER(MATCH(LEFT(BC274,3),Final_Intermediate[Burmese_Consonants],0)),LEFT(BC274,3),
IF(ISNUMBER(MATCH(LEFT(BC274,2),Final_Intermediate[Burmese_Consonants],0)),LEFT(BC274,2),
IF(ISNUMBER(MATCH(LEFT(BC274,1),Final_Intermediate[Burmese_Consonants],0)),LEFT(BC274,1),
"")))))))))))))))</f>
        <v>#VALUE!</v>
      </c>
      <c r="AE27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4" t="e">
        <f>IF(AND(OR(BD274="။",BD274="၊"),LEN(BD274)=1),BD274,
IF(ISNUMBER(MATCH(LEFT(BD274,7),Final_modified_Intermediate[Burmese_Consonants],0)),LEFT(BD274,7),
IF(ISNUMBER(MATCH(LEFT(BD274,6),Final_modified_Intermediate[Burmese_Consonants],0)),LEFT(BD274,6),
IF(ISNUMBER(MATCH(LEFT(BD274,5),Final_modified_Intermediate[Burmese_Consonants],0)),LEFT(BD274,5),
IF(ISNUMBER(MATCH(LEFT(BD274,4),Final_modified_Intermediate[Burmese_Consonants],0)),LEFT(BD274,4),
IF(ISNUMBER(MATCH(LEFT(BD274,3),Final_modified_Intermediate[Burmese_Consonants],0)),LEFT(BD274,3),
IF(ISNUMBER(MATCH(LEFT(BD274,2),Final_modified_Intermediate[Burmese_Consonants],0)),LEFT(BD274,2),
IF(ISNUMBER(MATCH(LEFT(BD274,1),Final_modified_Intermediate[Burmese_Consonants],0)),LEFT(BD274,1),
IF(ISNUMBER(MATCH(LEFT(BD274,7),Final_Intermediate[Burmese_Consonants],0)),LEFT(BD274,7),
IF(ISNUMBER(MATCH(LEFT(BD274,6),Final_Intermediate[Burmese_Consonants],0)),LEFT(BD274,6),
IF(ISNUMBER(MATCH(LEFT(BD274,5),Final_Intermediate[Burmese_Consonants],0)),LEFT(BD274,5),
IF(ISNUMBER(MATCH(LEFT(BD274,4),Final_Intermediate[Burmese_Consonants],0)),LEFT(BD274,4),
IF(ISNUMBER(MATCH(LEFT(BD274,3),Final_Intermediate[Burmese_Consonants],0)),LEFT(BD274,3),
IF(ISNUMBER(MATCH(LEFT(BD274,2),Final_Intermediate[Burmese_Consonants],0)),LEFT(BD274,2),
IF(ISNUMBER(MATCH(LEFT(BD274,1),Final_Intermediate[Burmese_Consonants],0)),LEFT(BD274,1),
"")))))))))))))))</f>
        <v>#VALUE!</v>
      </c>
      <c r="AG274" t="e">
        <f>IF(AND(OR(BE274="။",BE274="၊"),LEN(BE274)=1),BE274,
IF(ISNUMBER(MATCH(LEFT(BE274,7),Final_modified_Intermediate[Burmese_Consonants],0)),LEFT(BE274,7),
IF(ISNUMBER(MATCH(LEFT(BE274,6),Final_modified_Intermediate[Burmese_Consonants],0)),LEFT(BE274,6),
IF(ISNUMBER(MATCH(LEFT(BE274,5),Final_modified_Intermediate[Burmese_Consonants],0)),LEFT(BE274,5),
IF(ISNUMBER(MATCH(LEFT(BE274,4),Final_modified_Intermediate[Burmese_Consonants],0)),LEFT(BE274,4),
IF(ISNUMBER(MATCH(LEFT(BE274,3),Final_modified_Intermediate[Burmese_Consonants],0)),LEFT(BE274,3),
IF(ISNUMBER(MATCH(LEFT(BE274,2),Final_modified_Intermediate[Burmese_Consonants],0)),LEFT(BE274,2),
IF(ISNUMBER(MATCH(LEFT(BE274,1),Final_modified_Intermediate[Burmese_Consonants],0)),LEFT(BE274,1),
IF(ISNUMBER(MATCH(LEFT(BE274,7),Final_Intermediate[Burmese_Consonants],0)),LEFT(BE274,7),
IF(ISNUMBER(MATCH(LEFT(BE274,6),Final_Intermediate[Burmese_Consonants],0)),LEFT(BE274,6),
IF(ISNUMBER(MATCH(LEFT(BE274,5),Final_Intermediate[Burmese_Consonants],0)),LEFT(BE274,5),
IF(ISNUMBER(MATCH(LEFT(BE274,4),Final_Intermediate[Burmese_Consonants],0)),LEFT(BE274,4),
IF(ISNUMBER(MATCH(LEFT(BE274,3),Final_Intermediate[Burmese_Consonants],0)),LEFT(BE274,3),
IF(ISNUMBER(MATCH(LEFT(BE274,2),Final_Intermediate[Burmese_Consonants],0)),LEFT(BE274,2),
IF(ISNUMBER(MATCH(LEFT(BE274,1),Final_Intermediate[Burmese_Consonants],0)),LEFT(BE274,1),
"")))))))))))))))</f>
        <v>#VALUE!</v>
      </c>
      <c r="AH274" t="e">
        <f>IF(AND(OR(BF274="။",BF274="၊"),LEN(BF274)=1),BF274,
IF(ISNUMBER(MATCH(LEFT(BF274,7),Final_modified_Intermediate[Burmese_Consonants],0)),LEFT(BF274,7),
IF(ISNUMBER(MATCH(LEFT(BF274,6),Final_modified_Intermediate[Burmese_Consonants],0)),LEFT(BF274,6),
IF(ISNUMBER(MATCH(LEFT(BF274,5),Final_modified_Intermediate[Burmese_Consonants],0)),LEFT(BF274,5),
IF(ISNUMBER(MATCH(LEFT(BF274,4),Final_modified_Intermediate[Burmese_Consonants],0)),LEFT(BF274,4),
IF(ISNUMBER(MATCH(LEFT(BF274,3),Final_modified_Intermediate[Burmese_Consonants],0)),LEFT(BF274,3),
IF(ISNUMBER(MATCH(LEFT(BF274,2),Final_modified_Intermediate[Burmese_Consonants],0)),LEFT(BF274,2),
IF(ISNUMBER(MATCH(LEFT(BF274,1),Final_modified_Intermediate[Burmese_Consonants],0)),LEFT(BF274,1),
IF(ISNUMBER(MATCH(LEFT(BF274,7),Final_Intermediate[Burmese_Consonants],0)),LEFT(BF274,7),
IF(ISNUMBER(MATCH(LEFT(BF274,6),Final_Intermediate[Burmese_Consonants],0)),LEFT(BF274,6),
IF(ISNUMBER(MATCH(LEFT(BF274,5),Final_Intermediate[Burmese_Consonants],0)),LEFT(BF274,5),
IF(ISNUMBER(MATCH(LEFT(BF274,4),Final_Intermediate[Burmese_Consonants],0)),LEFT(BF274,4),
IF(ISNUMBER(MATCH(LEFT(BF274,3),Final_Intermediate[Burmese_Consonants],0)),LEFT(BF274,3),
IF(ISNUMBER(MATCH(LEFT(BF274,2),Final_Intermediate[Burmese_Consonants],0)),LEFT(BF274,2),
IF(ISNUMBER(MATCH(LEFT(BF274,1),Final_Intermediate[Burmese_Consonants],0)),LEFT(BF274,1),
"")))))))))))))))</f>
        <v>#VALUE!</v>
      </c>
      <c r="AI274" t="e">
        <f>IF(AND(OR(BG274="။",BG274="၊"),LEN(BG274)=1),BG274,
IF(ISNUMBER(MATCH(LEFT(BG274,7),Final_modified_Intermediate[Burmese_Consonants],0)),LEFT(BG274,7),
IF(ISNUMBER(MATCH(LEFT(BG274,6),Final_modified_Intermediate[Burmese_Consonants],0)),LEFT(BG274,6),
IF(ISNUMBER(MATCH(LEFT(BG274,5),Final_modified_Intermediate[Burmese_Consonants],0)),LEFT(BG274,5),
IF(ISNUMBER(MATCH(LEFT(BG274,4),Final_modified_Intermediate[Burmese_Consonants],0)),LEFT(BG274,4),
IF(ISNUMBER(MATCH(LEFT(BG274,3),Final_modified_Intermediate[Burmese_Consonants],0)),LEFT(BG274,3),
IF(ISNUMBER(MATCH(LEFT(BG274,2),Final_modified_Intermediate[Burmese_Consonants],0)),LEFT(BG274,2),
IF(ISNUMBER(MATCH(LEFT(BG274,1),Final_modified_Intermediate[Burmese_Consonants],0)),LEFT(BG274,1),
IF(ISNUMBER(MATCH(LEFT(BG274,7),Final_Intermediate[Burmese_Consonants],0)),LEFT(BG274,7),
IF(ISNUMBER(MATCH(LEFT(BG274,6),Final_Intermediate[Burmese_Consonants],0)),LEFT(BG274,6),
IF(ISNUMBER(MATCH(LEFT(BG274,5),Final_Intermediate[Burmese_Consonants],0)),LEFT(BG274,5),
IF(ISNUMBER(MATCH(LEFT(BG274,4),Final_Intermediate[Burmese_Consonants],0)),LEFT(BG274,4),
IF(ISNUMBER(MATCH(LEFT(BG274,3),Final_Intermediate[Burmese_Consonants],0)),LEFT(BG274,3),
IF(ISNUMBER(MATCH(LEFT(BG274,2),Final_Intermediate[Burmese_Consonants],0)),LEFT(BG274,2),
IF(ISNUMBER(MATCH(LEFT(BG274,1),Final_Intermediate[Burmese_Consonants],0)),LEFT(BG274,1),
"")))))))))))))))</f>
        <v>#VALUE!</v>
      </c>
      <c r="AJ274" t="e">
        <f>IF(AND(OR(BH274="။",BH274="၊"),LEN(BH274)=1),BH274,
IF(ISNUMBER(MATCH(LEFT(BH274,7),Final_modified_Intermediate[Burmese_Consonants],0)),LEFT(BH274,7),
IF(ISNUMBER(MATCH(LEFT(BH274,6),Final_modified_Intermediate[Burmese_Consonants],0)),LEFT(BH274,6),
IF(ISNUMBER(MATCH(LEFT(BH274,5),Final_modified_Intermediate[Burmese_Consonants],0)),LEFT(BH274,5),
IF(ISNUMBER(MATCH(LEFT(BH274,4),Final_modified_Intermediate[Burmese_Consonants],0)),LEFT(BH274,4),
IF(ISNUMBER(MATCH(LEFT(BH274,3),Final_modified_Intermediate[Burmese_Consonants],0)),LEFT(BH274,3),
IF(ISNUMBER(MATCH(LEFT(BH274,2),Final_modified_Intermediate[Burmese_Consonants],0)),LEFT(BH274,2),
IF(ISNUMBER(MATCH(LEFT(BH274,1),Final_modified_Intermediate[Burmese_Consonants],0)),LEFT(BH274,1),
IF(ISNUMBER(MATCH(LEFT(BH274,7),Final_Intermediate[Burmese_Consonants],0)),LEFT(BH274,7),
IF(ISNUMBER(MATCH(LEFT(BH274,6),Final_Intermediate[Burmese_Consonants],0)),LEFT(BH274,6),
IF(ISNUMBER(MATCH(LEFT(BH274,5),Final_Intermediate[Burmese_Consonants],0)),LEFT(BH274,5),
IF(ISNUMBER(MATCH(LEFT(BH274,4),Final_Intermediate[Burmese_Consonants],0)),LEFT(BH274,4),
IF(ISNUMBER(MATCH(LEFT(BH274,3),Final_Intermediate[Burmese_Consonants],0)),LEFT(BH274,3),
IF(ISNUMBER(MATCH(LEFT(BH274,2),Final_Intermediate[Burmese_Consonants],0)),LEFT(BH274,2),
IF(ISNUMBER(MATCH(LEFT(BH274,1),Final_Intermediate[Burmese_Consonants],0)),LEFT(BH274,1),
"")))))))))))))))</f>
        <v>#VALUE!</v>
      </c>
      <c r="AK274" t="e">
        <f>IF(AND(OR(BI274="။",BI274="၊"),LEN(BI274)=1),BI274,
IF(ISNUMBER(MATCH(LEFT(BI274,7),Final_modified_Intermediate[Burmese_Consonants],0)),LEFT(BI274,7),
IF(ISNUMBER(MATCH(LEFT(BI274,6),Final_modified_Intermediate[Burmese_Consonants],0)),LEFT(BI274,6),
IF(ISNUMBER(MATCH(LEFT(BI274,5),Final_modified_Intermediate[Burmese_Consonants],0)),LEFT(BI274,5),
IF(ISNUMBER(MATCH(LEFT(BI274,4),Final_modified_Intermediate[Burmese_Consonants],0)),LEFT(BI274,4),
IF(ISNUMBER(MATCH(LEFT(BI274,3),Final_modified_Intermediate[Burmese_Consonants],0)),LEFT(BI274,3),
IF(ISNUMBER(MATCH(LEFT(BI274,2),Final_modified_Intermediate[Burmese_Consonants],0)),LEFT(BI274,2),
IF(ISNUMBER(MATCH(LEFT(BI274,1),Final_modified_Intermediate[Burmese_Consonants],0)),LEFT(BI274,1),
IF(ISNUMBER(MATCH(LEFT(BI274,7),Final_Intermediate[Burmese_Consonants],0)),LEFT(BI274,7),
IF(ISNUMBER(MATCH(LEFT(BI274,6),Final_Intermediate[Burmese_Consonants],0)),LEFT(BI274,6),
IF(ISNUMBER(MATCH(LEFT(BI274,5),Final_Intermediate[Burmese_Consonants],0)),LEFT(BI274,5),
IF(ISNUMBER(MATCH(LEFT(BI274,4),Final_Intermediate[Burmese_Consonants],0)),LEFT(BI274,4),
IF(ISNUMBER(MATCH(LEFT(BI274,3),Final_Intermediate[Burmese_Consonants],0)),LEFT(BI274,3),
IF(ISNUMBER(MATCH(LEFT(BI274,2),Final_Intermediate[Burmese_Consonants],0)),LEFT(BI274,2),
IF(ISNUMBER(MATCH(LEFT(BI274,1),Final_Intermediate[Burmese_Consonants],0)),LEFT(BI274,1),
"")))))))))))))))</f>
        <v>#VALUE!</v>
      </c>
      <c r="AL274" t="e">
        <f>IF(AND(OR(BJ274="။",BJ274="၊"),LEN(BJ274)=1),BJ274,
IF(ISNUMBER(MATCH(LEFT(BJ274,7),Final_modified_Intermediate[Burmese_Consonants],0)),LEFT(BJ274,7),
IF(ISNUMBER(MATCH(LEFT(BJ274,6),Final_modified_Intermediate[Burmese_Consonants],0)),LEFT(BJ274,6),
IF(ISNUMBER(MATCH(LEFT(BJ274,5),Final_modified_Intermediate[Burmese_Consonants],0)),LEFT(BJ274,5),
IF(ISNUMBER(MATCH(LEFT(BJ274,4),Final_modified_Intermediate[Burmese_Consonants],0)),LEFT(BJ274,4),
IF(ISNUMBER(MATCH(LEFT(BJ274,3),Final_modified_Intermediate[Burmese_Consonants],0)),LEFT(BJ274,3),
IF(ISNUMBER(MATCH(LEFT(BJ274,2),Final_modified_Intermediate[Burmese_Consonants],0)),LEFT(BJ274,2),
IF(ISNUMBER(MATCH(LEFT(BJ274,1),Final_modified_Intermediate[Burmese_Consonants],0)),LEFT(BJ274,1),
IF(ISNUMBER(MATCH(LEFT(BJ274,7),Final_Intermediate[Burmese_Consonants],0)),LEFT(BJ274,7),
IF(ISNUMBER(MATCH(LEFT(BJ274,6),Final_Intermediate[Burmese_Consonants],0)),LEFT(BJ274,6),
IF(ISNUMBER(MATCH(LEFT(BJ274,5),Final_Intermediate[Burmese_Consonants],0)),LEFT(BJ274,5),
IF(ISNUMBER(MATCH(LEFT(BJ274,4),Final_Intermediate[Burmese_Consonants],0)),LEFT(BJ274,4),
IF(ISNUMBER(MATCH(LEFT(BJ274,3),Final_Intermediate[Burmese_Consonants],0)),LEFT(BJ274,3),
IF(ISNUMBER(MATCH(LEFT(BJ274,2),Final_Intermediate[Burmese_Consonants],0)),LEFT(BJ274,2),
IF(ISNUMBER(MATCH(LEFT(BJ274,1),Final_Intermediate[Burmese_Consonants],0)),LEFT(BJ274,1),
"")))))))))))))))</f>
        <v>#VALUE!</v>
      </c>
      <c r="AN274" t="e">
        <f>Compiler_Burmese[[#This Row],[Sr. No.]]</f>
        <v>#REF!</v>
      </c>
      <c r="AO27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4" t="e">
        <f>[2]!Vocabulary_Burmese[[#This Row],[Sr. No.]]</f>
        <v>#REF!</v>
      </c>
      <c r="BA274" t="e">
        <f>IF(Raw_data_N2_Kanji[[#This Row],[Categorie]]&lt;&gt;"","",
IF(ISNUMBER(MATCH(V,Special_list[Burmese word],0)),"",
SUBSTITUTE(Raw_data_N2_Kanji[[#This Row],[Raw]]," ","")))</f>
        <v>#VALUE!</v>
      </c>
      <c r="BB274" t="e">
        <f>RIGHT(Segregate18[[#This Row],[UPGRADE]],LEN(Segregate18[[#This Row],[UPGRADE]])-LEN(Compiler_Burmese[[#This Row],[1]]))</f>
        <v>#VALUE!</v>
      </c>
      <c r="BC274" t="e">
        <f>RIGHT(Segregate18[[#This Row],[11]],LEN(Segregate18[[#This Row],[11]])-LEN(Compiler_Burmese[[#This Row],[2]]))</f>
        <v>#VALUE!</v>
      </c>
      <c r="BD274" t="e">
        <f>RIGHT(Segregate18[[#This Row],[21]],LEN(Segregate18[[#This Row],[21]])-LEN(Compiler_Burmese[[#This Row],[3]]))</f>
        <v>#VALUE!</v>
      </c>
      <c r="BE274" t="e">
        <f>RIGHT(Segregate18[[#This Row],[31]],LEN(Segregate18[[#This Row],[31]])-LEN(Compiler_Burmese[[#This Row],[4]]))</f>
        <v>#VALUE!</v>
      </c>
      <c r="BF274" t="e">
        <f>RIGHT(Segregate18[[#This Row],[41]],LEN(Segregate18[[#This Row],[41]])-LEN(Compiler_Burmese[[#This Row],[5]]))</f>
        <v>#VALUE!</v>
      </c>
      <c r="BG274" t="e">
        <f>RIGHT(Segregate18[[#This Row],[51]],LEN(Segregate18[[#This Row],[51]])-LEN(Compiler_Burmese[[#This Row],[6]]))</f>
        <v>#VALUE!</v>
      </c>
      <c r="BH274" t="e">
        <f>RIGHT(Segregate18[[#This Row],[61]],LEN(Segregate18[[#This Row],[61]])-LEN(Compiler_Burmese[[#This Row],[7]]))</f>
        <v>#VALUE!</v>
      </c>
      <c r="BI274" t="e">
        <f>RIGHT(Segregate18[[#This Row],[71]],LEN(Segregate18[[#This Row],[71]])-LEN(Compiler_Burmese[[#This Row],[8]]))</f>
        <v>#VALUE!</v>
      </c>
      <c r="BJ274" t="e">
        <f>RIGHT(Segregate18[[#This Row],[81]],LEN(Segregate18[[#This Row],[81]])-LEN(Compiler_Burmese[[#This Row],[9]]))</f>
        <v>#VALUE!</v>
      </c>
    </row>
    <row r="275" spans="25:62" ht="15" customHeight="1" x14ac:dyDescent="0.3">
      <c r="Y275" t="e">
        <f>Segregate18[[#This Row],[Sr. No.]]</f>
        <v>#REF!</v>
      </c>
      <c r="Z275" t="e">
        <f>IF(AND(OR(BA275="။",BA275="၊"),LEN(BA275)=1),BA275,
IF(ISNUMBER(MATCH(LEFT(BA275,7),Final_modified_Intermediate[Burmese_Consonants],0)),LEFT(BA275,7),
IF(ISNUMBER(MATCH(LEFT(BA275,6),Final_modified_Intermediate[Burmese_Consonants],0)),LEFT(BA275,6),
IF(ISNUMBER(MATCH(LEFT(BA275,5),Final_modified_Intermediate[Burmese_Consonants],0)),LEFT(BA275,5),
IF(ISNUMBER(MATCH(LEFT(BA275,4),Final_modified_Intermediate[Burmese_Consonants],0)),LEFT(BA275,4),
IF(ISNUMBER(MATCH(LEFT(BA275,3),Final_modified_Intermediate[Burmese_Consonants],0)),LEFT(BA275,3),
IF(ISNUMBER(MATCH(LEFT(BA275,2),Final_modified_Intermediate[Burmese_Consonants],0)),LEFT(BA275,2),
IF(ISNUMBER(MATCH(LEFT(BA275,1),Final_modified_Intermediate[Burmese_Consonants],0)),LEFT(BA275,1),
IF(ISNUMBER(MATCH(LEFT(BA275,7),Final_Intermediate[Burmese_Consonants],0)),LEFT(BA275,7),
IF(ISNUMBER(MATCH(LEFT(BA275,6),Final_Intermediate[Burmese_Consonants],0)),LEFT(BA275,6),
IF(ISNUMBER(MATCH(LEFT(BA275,5),Final_Intermediate[Burmese_Consonants],0)),LEFT(BA275,5),
IF(ISNUMBER(MATCH(LEFT(BA275,4),Final_Intermediate[Burmese_Consonants],0)),LEFT(BA275,4),
IF(ISNUMBER(MATCH(LEFT(BA275,3),Final_Intermediate[Burmese_Consonants],0)),LEFT(BA275,3),
IF(ISNUMBER(MATCH(LEFT(BA275,2),Final_Intermediate[Burmese_Consonants],0)),LEFT(BA275,2),
IF(ISNUMBER(MATCH(LEFT(BA275,1),Final_Intermediate[Burmese_Consonants],0)),LEFT(BA275,1),
"")))))))))))))))</f>
        <v>#VALUE!</v>
      </c>
      <c r="AA27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5" t="e">
        <f>IF(AND(OR(BB275="။",BB275="၊"),LEN(BB275)=1),BB275,
IF(ISNUMBER(MATCH(LEFT(BB275,7),Final_modified_Intermediate[Burmese_Consonants],0)),LEFT(BB275,7),
IF(ISNUMBER(MATCH(LEFT(BB275,6),Final_modified_Intermediate[Burmese_Consonants],0)),LEFT(BB275,6),
IF(ISNUMBER(MATCH(LEFT(BB275,5),Final_modified_Intermediate[Burmese_Consonants],0)),LEFT(BB275,5),
IF(ISNUMBER(MATCH(LEFT(BB275,4),Final_modified_Intermediate[Burmese_Consonants],0)),LEFT(BB275,4),
IF(ISNUMBER(MATCH(LEFT(BB275,3),Final_modified_Intermediate[Burmese_Consonants],0)),LEFT(BB275,3),
IF(ISNUMBER(MATCH(LEFT(BB275,2),Final_modified_Intermediate[Burmese_Consonants],0)),LEFT(BB275,2),
IF(ISNUMBER(MATCH(LEFT(BB275,1),Final_modified_Intermediate[Burmese_Consonants],0)),LEFT(BB275,1),
IF(ISNUMBER(MATCH(LEFT(BB275,7),Final_Intermediate[Burmese_Consonants],0)),LEFT(BB275,7),
IF(ISNUMBER(MATCH(LEFT(BB275,6),Final_Intermediate[Burmese_Consonants],0)),LEFT(BB275,6),
IF(ISNUMBER(MATCH(LEFT(BB275,5),Final_Intermediate[Burmese_Consonants],0)),LEFT(BB275,5),
IF(ISNUMBER(MATCH(LEFT(BB275,4),Final_Intermediate[Burmese_Consonants],0)),LEFT(BB275,4),
IF(ISNUMBER(MATCH(LEFT(BB275,3),Final_Intermediate[Burmese_Consonants],0)),LEFT(BB275,3),
IF(ISNUMBER(MATCH(LEFT(BB275,2),Final_Intermediate[Burmese_Consonants],0)),LEFT(BB275,2),
IF(ISNUMBER(MATCH(LEFT(BB275,1),Final_Intermediate[Burmese_Consonants],0)),LEFT(BB275,1),
"")))))))))))))))</f>
        <v>#VALUE!</v>
      </c>
      <c r="AC27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5" t="e">
        <f>IF(AND(OR(BC275="။",BC275="၊"),LEN(BC275)=1),BC275,
IF(ISNUMBER(MATCH(LEFT(BC275,7),Final_modified_Intermediate[Burmese_Consonants],0)),LEFT(BC275,7),
IF(ISNUMBER(MATCH(LEFT(BC275,6),Final_modified_Intermediate[Burmese_Consonants],0)),LEFT(BC275,6),
IF(ISNUMBER(MATCH(LEFT(BC275,5),Final_modified_Intermediate[Burmese_Consonants],0)),LEFT(BC275,5),
IF(ISNUMBER(MATCH(LEFT(BC275,4),Final_modified_Intermediate[Burmese_Consonants],0)),LEFT(BC275,4),
IF(ISNUMBER(MATCH(LEFT(BC275,3),Final_modified_Intermediate[Burmese_Consonants],0)),LEFT(BC275,3),
IF(ISNUMBER(MATCH(LEFT(BC275,2),Final_modified_Intermediate[Burmese_Consonants],0)),LEFT(BC275,2),
IF(ISNUMBER(MATCH(LEFT(BC275,1),Final_modified_Intermediate[Burmese_Consonants],0)),LEFT(BC275,1),
IF(ISNUMBER(MATCH(LEFT(BC275,7),Final_Intermediate[Burmese_Consonants],0)),LEFT(BC275,7),
IF(ISNUMBER(MATCH(LEFT(BC275,6),Final_Intermediate[Burmese_Consonants],0)),LEFT(BC275,6),
IF(ISNUMBER(MATCH(LEFT(BC275,5),Final_Intermediate[Burmese_Consonants],0)),LEFT(BC275,5),
IF(ISNUMBER(MATCH(LEFT(BC275,4),Final_Intermediate[Burmese_Consonants],0)),LEFT(BC275,4),
IF(ISNUMBER(MATCH(LEFT(BC275,3),Final_Intermediate[Burmese_Consonants],0)),LEFT(BC275,3),
IF(ISNUMBER(MATCH(LEFT(BC275,2),Final_Intermediate[Burmese_Consonants],0)),LEFT(BC275,2),
IF(ISNUMBER(MATCH(LEFT(BC275,1),Final_Intermediate[Burmese_Consonants],0)),LEFT(BC275,1),
"")))))))))))))))</f>
        <v>#VALUE!</v>
      </c>
      <c r="AE27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5" t="e">
        <f>IF(AND(OR(BD275="။",BD275="၊"),LEN(BD275)=1),BD275,
IF(ISNUMBER(MATCH(LEFT(BD275,7),Final_modified_Intermediate[Burmese_Consonants],0)),LEFT(BD275,7),
IF(ISNUMBER(MATCH(LEFT(BD275,6),Final_modified_Intermediate[Burmese_Consonants],0)),LEFT(BD275,6),
IF(ISNUMBER(MATCH(LEFT(BD275,5),Final_modified_Intermediate[Burmese_Consonants],0)),LEFT(BD275,5),
IF(ISNUMBER(MATCH(LEFT(BD275,4),Final_modified_Intermediate[Burmese_Consonants],0)),LEFT(BD275,4),
IF(ISNUMBER(MATCH(LEFT(BD275,3),Final_modified_Intermediate[Burmese_Consonants],0)),LEFT(BD275,3),
IF(ISNUMBER(MATCH(LEFT(BD275,2),Final_modified_Intermediate[Burmese_Consonants],0)),LEFT(BD275,2),
IF(ISNUMBER(MATCH(LEFT(BD275,1),Final_modified_Intermediate[Burmese_Consonants],0)),LEFT(BD275,1),
IF(ISNUMBER(MATCH(LEFT(BD275,7),Final_Intermediate[Burmese_Consonants],0)),LEFT(BD275,7),
IF(ISNUMBER(MATCH(LEFT(BD275,6),Final_Intermediate[Burmese_Consonants],0)),LEFT(BD275,6),
IF(ISNUMBER(MATCH(LEFT(BD275,5),Final_Intermediate[Burmese_Consonants],0)),LEFT(BD275,5),
IF(ISNUMBER(MATCH(LEFT(BD275,4),Final_Intermediate[Burmese_Consonants],0)),LEFT(BD275,4),
IF(ISNUMBER(MATCH(LEFT(BD275,3),Final_Intermediate[Burmese_Consonants],0)),LEFT(BD275,3),
IF(ISNUMBER(MATCH(LEFT(BD275,2),Final_Intermediate[Burmese_Consonants],0)),LEFT(BD275,2),
IF(ISNUMBER(MATCH(LEFT(BD275,1),Final_Intermediate[Burmese_Consonants],0)),LEFT(BD275,1),
"")))))))))))))))</f>
        <v>#VALUE!</v>
      </c>
      <c r="AG275" t="e">
        <f>IF(AND(OR(BE275="။",BE275="၊"),LEN(BE275)=1),BE275,
IF(ISNUMBER(MATCH(LEFT(BE275,7),Final_modified_Intermediate[Burmese_Consonants],0)),LEFT(BE275,7),
IF(ISNUMBER(MATCH(LEFT(BE275,6),Final_modified_Intermediate[Burmese_Consonants],0)),LEFT(BE275,6),
IF(ISNUMBER(MATCH(LEFT(BE275,5),Final_modified_Intermediate[Burmese_Consonants],0)),LEFT(BE275,5),
IF(ISNUMBER(MATCH(LEFT(BE275,4),Final_modified_Intermediate[Burmese_Consonants],0)),LEFT(BE275,4),
IF(ISNUMBER(MATCH(LEFT(BE275,3),Final_modified_Intermediate[Burmese_Consonants],0)),LEFT(BE275,3),
IF(ISNUMBER(MATCH(LEFT(BE275,2),Final_modified_Intermediate[Burmese_Consonants],0)),LEFT(BE275,2),
IF(ISNUMBER(MATCH(LEFT(BE275,1),Final_modified_Intermediate[Burmese_Consonants],0)),LEFT(BE275,1),
IF(ISNUMBER(MATCH(LEFT(BE275,7),Final_Intermediate[Burmese_Consonants],0)),LEFT(BE275,7),
IF(ISNUMBER(MATCH(LEFT(BE275,6),Final_Intermediate[Burmese_Consonants],0)),LEFT(BE275,6),
IF(ISNUMBER(MATCH(LEFT(BE275,5),Final_Intermediate[Burmese_Consonants],0)),LEFT(BE275,5),
IF(ISNUMBER(MATCH(LEFT(BE275,4),Final_Intermediate[Burmese_Consonants],0)),LEFT(BE275,4),
IF(ISNUMBER(MATCH(LEFT(BE275,3),Final_Intermediate[Burmese_Consonants],0)),LEFT(BE275,3),
IF(ISNUMBER(MATCH(LEFT(BE275,2),Final_Intermediate[Burmese_Consonants],0)),LEFT(BE275,2),
IF(ISNUMBER(MATCH(LEFT(BE275,1),Final_Intermediate[Burmese_Consonants],0)),LEFT(BE275,1),
"")))))))))))))))</f>
        <v>#VALUE!</v>
      </c>
      <c r="AH275" t="e">
        <f>IF(AND(OR(BF275="။",BF275="၊"),LEN(BF275)=1),BF275,
IF(ISNUMBER(MATCH(LEFT(BF275,7),Final_modified_Intermediate[Burmese_Consonants],0)),LEFT(BF275,7),
IF(ISNUMBER(MATCH(LEFT(BF275,6),Final_modified_Intermediate[Burmese_Consonants],0)),LEFT(BF275,6),
IF(ISNUMBER(MATCH(LEFT(BF275,5),Final_modified_Intermediate[Burmese_Consonants],0)),LEFT(BF275,5),
IF(ISNUMBER(MATCH(LEFT(BF275,4),Final_modified_Intermediate[Burmese_Consonants],0)),LEFT(BF275,4),
IF(ISNUMBER(MATCH(LEFT(BF275,3),Final_modified_Intermediate[Burmese_Consonants],0)),LEFT(BF275,3),
IF(ISNUMBER(MATCH(LEFT(BF275,2),Final_modified_Intermediate[Burmese_Consonants],0)),LEFT(BF275,2),
IF(ISNUMBER(MATCH(LEFT(BF275,1),Final_modified_Intermediate[Burmese_Consonants],0)),LEFT(BF275,1),
IF(ISNUMBER(MATCH(LEFT(BF275,7),Final_Intermediate[Burmese_Consonants],0)),LEFT(BF275,7),
IF(ISNUMBER(MATCH(LEFT(BF275,6),Final_Intermediate[Burmese_Consonants],0)),LEFT(BF275,6),
IF(ISNUMBER(MATCH(LEFT(BF275,5),Final_Intermediate[Burmese_Consonants],0)),LEFT(BF275,5),
IF(ISNUMBER(MATCH(LEFT(BF275,4),Final_Intermediate[Burmese_Consonants],0)),LEFT(BF275,4),
IF(ISNUMBER(MATCH(LEFT(BF275,3),Final_Intermediate[Burmese_Consonants],0)),LEFT(BF275,3),
IF(ISNUMBER(MATCH(LEFT(BF275,2),Final_Intermediate[Burmese_Consonants],0)),LEFT(BF275,2),
IF(ISNUMBER(MATCH(LEFT(BF275,1),Final_Intermediate[Burmese_Consonants],0)),LEFT(BF275,1),
"")))))))))))))))</f>
        <v>#VALUE!</v>
      </c>
      <c r="AI275" t="e">
        <f>IF(AND(OR(BG275="။",BG275="၊"),LEN(BG275)=1),BG275,
IF(ISNUMBER(MATCH(LEFT(BG275,7),Final_modified_Intermediate[Burmese_Consonants],0)),LEFT(BG275,7),
IF(ISNUMBER(MATCH(LEFT(BG275,6),Final_modified_Intermediate[Burmese_Consonants],0)),LEFT(BG275,6),
IF(ISNUMBER(MATCH(LEFT(BG275,5),Final_modified_Intermediate[Burmese_Consonants],0)),LEFT(BG275,5),
IF(ISNUMBER(MATCH(LEFT(BG275,4),Final_modified_Intermediate[Burmese_Consonants],0)),LEFT(BG275,4),
IF(ISNUMBER(MATCH(LEFT(BG275,3),Final_modified_Intermediate[Burmese_Consonants],0)),LEFT(BG275,3),
IF(ISNUMBER(MATCH(LEFT(BG275,2),Final_modified_Intermediate[Burmese_Consonants],0)),LEFT(BG275,2),
IF(ISNUMBER(MATCH(LEFT(BG275,1),Final_modified_Intermediate[Burmese_Consonants],0)),LEFT(BG275,1),
IF(ISNUMBER(MATCH(LEFT(BG275,7),Final_Intermediate[Burmese_Consonants],0)),LEFT(BG275,7),
IF(ISNUMBER(MATCH(LEFT(BG275,6),Final_Intermediate[Burmese_Consonants],0)),LEFT(BG275,6),
IF(ISNUMBER(MATCH(LEFT(BG275,5),Final_Intermediate[Burmese_Consonants],0)),LEFT(BG275,5),
IF(ISNUMBER(MATCH(LEFT(BG275,4),Final_Intermediate[Burmese_Consonants],0)),LEFT(BG275,4),
IF(ISNUMBER(MATCH(LEFT(BG275,3),Final_Intermediate[Burmese_Consonants],0)),LEFT(BG275,3),
IF(ISNUMBER(MATCH(LEFT(BG275,2),Final_Intermediate[Burmese_Consonants],0)),LEFT(BG275,2),
IF(ISNUMBER(MATCH(LEFT(BG275,1),Final_Intermediate[Burmese_Consonants],0)),LEFT(BG275,1),
"")))))))))))))))</f>
        <v>#VALUE!</v>
      </c>
      <c r="AJ275" t="e">
        <f>IF(AND(OR(BH275="။",BH275="၊"),LEN(BH275)=1),BH275,
IF(ISNUMBER(MATCH(LEFT(BH275,7),Final_modified_Intermediate[Burmese_Consonants],0)),LEFT(BH275,7),
IF(ISNUMBER(MATCH(LEFT(BH275,6),Final_modified_Intermediate[Burmese_Consonants],0)),LEFT(BH275,6),
IF(ISNUMBER(MATCH(LEFT(BH275,5),Final_modified_Intermediate[Burmese_Consonants],0)),LEFT(BH275,5),
IF(ISNUMBER(MATCH(LEFT(BH275,4),Final_modified_Intermediate[Burmese_Consonants],0)),LEFT(BH275,4),
IF(ISNUMBER(MATCH(LEFT(BH275,3),Final_modified_Intermediate[Burmese_Consonants],0)),LEFT(BH275,3),
IF(ISNUMBER(MATCH(LEFT(BH275,2),Final_modified_Intermediate[Burmese_Consonants],0)),LEFT(BH275,2),
IF(ISNUMBER(MATCH(LEFT(BH275,1),Final_modified_Intermediate[Burmese_Consonants],0)),LEFT(BH275,1),
IF(ISNUMBER(MATCH(LEFT(BH275,7),Final_Intermediate[Burmese_Consonants],0)),LEFT(BH275,7),
IF(ISNUMBER(MATCH(LEFT(BH275,6),Final_Intermediate[Burmese_Consonants],0)),LEFT(BH275,6),
IF(ISNUMBER(MATCH(LEFT(BH275,5),Final_Intermediate[Burmese_Consonants],0)),LEFT(BH275,5),
IF(ISNUMBER(MATCH(LEFT(BH275,4),Final_Intermediate[Burmese_Consonants],0)),LEFT(BH275,4),
IF(ISNUMBER(MATCH(LEFT(BH275,3),Final_Intermediate[Burmese_Consonants],0)),LEFT(BH275,3),
IF(ISNUMBER(MATCH(LEFT(BH275,2),Final_Intermediate[Burmese_Consonants],0)),LEFT(BH275,2),
IF(ISNUMBER(MATCH(LEFT(BH275,1),Final_Intermediate[Burmese_Consonants],0)),LEFT(BH275,1),
"")))))))))))))))</f>
        <v>#VALUE!</v>
      </c>
      <c r="AK275" t="e">
        <f>IF(AND(OR(BI275="။",BI275="၊"),LEN(BI275)=1),BI275,
IF(ISNUMBER(MATCH(LEFT(BI275,7),Final_modified_Intermediate[Burmese_Consonants],0)),LEFT(BI275,7),
IF(ISNUMBER(MATCH(LEFT(BI275,6),Final_modified_Intermediate[Burmese_Consonants],0)),LEFT(BI275,6),
IF(ISNUMBER(MATCH(LEFT(BI275,5),Final_modified_Intermediate[Burmese_Consonants],0)),LEFT(BI275,5),
IF(ISNUMBER(MATCH(LEFT(BI275,4),Final_modified_Intermediate[Burmese_Consonants],0)),LEFT(BI275,4),
IF(ISNUMBER(MATCH(LEFT(BI275,3),Final_modified_Intermediate[Burmese_Consonants],0)),LEFT(BI275,3),
IF(ISNUMBER(MATCH(LEFT(BI275,2),Final_modified_Intermediate[Burmese_Consonants],0)),LEFT(BI275,2),
IF(ISNUMBER(MATCH(LEFT(BI275,1),Final_modified_Intermediate[Burmese_Consonants],0)),LEFT(BI275,1),
IF(ISNUMBER(MATCH(LEFT(BI275,7),Final_Intermediate[Burmese_Consonants],0)),LEFT(BI275,7),
IF(ISNUMBER(MATCH(LEFT(BI275,6),Final_Intermediate[Burmese_Consonants],0)),LEFT(BI275,6),
IF(ISNUMBER(MATCH(LEFT(BI275,5),Final_Intermediate[Burmese_Consonants],0)),LEFT(BI275,5),
IF(ISNUMBER(MATCH(LEFT(BI275,4),Final_Intermediate[Burmese_Consonants],0)),LEFT(BI275,4),
IF(ISNUMBER(MATCH(LEFT(BI275,3),Final_Intermediate[Burmese_Consonants],0)),LEFT(BI275,3),
IF(ISNUMBER(MATCH(LEFT(BI275,2),Final_Intermediate[Burmese_Consonants],0)),LEFT(BI275,2),
IF(ISNUMBER(MATCH(LEFT(BI275,1),Final_Intermediate[Burmese_Consonants],0)),LEFT(BI275,1),
"")))))))))))))))</f>
        <v>#VALUE!</v>
      </c>
      <c r="AL275" t="e">
        <f>IF(AND(OR(BJ275="။",BJ275="၊"),LEN(BJ275)=1),BJ275,
IF(ISNUMBER(MATCH(LEFT(BJ275,7),Final_modified_Intermediate[Burmese_Consonants],0)),LEFT(BJ275,7),
IF(ISNUMBER(MATCH(LEFT(BJ275,6),Final_modified_Intermediate[Burmese_Consonants],0)),LEFT(BJ275,6),
IF(ISNUMBER(MATCH(LEFT(BJ275,5),Final_modified_Intermediate[Burmese_Consonants],0)),LEFT(BJ275,5),
IF(ISNUMBER(MATCH(LEFT(BJ275,4),Final_modified_Intermediate[Burmese_Consonants],0)),LEFT(BJ275,4),
IF(ISNUMBER(MATCH(LEFT(BJ275,3),Final_modified_Intermediate[Burmese_Consonants],0)),LEFT(BJ275,3),
IF(ISNUMBER(MATCH(LEFT(BJ275,2),Final_modified_Intermediate[Burmese_Consonants],0)),LEFT(BJ275,2),
IF(ISNUMBER(MATCH(LEFT(BJ275,1),Final_modified_Intermediate[Burmese_Consonants],0)),LEFT(BJ275,1),
IF(ISNUMBER(MATCH(LEFT(BJ275,7),Final_Intermediate[Burmese_Consonants],0)),LEFT(BJ275,7),
IF(ISNUMBER(MATCH(LEFT(BJ275,6),Final_Intermediate[Burmese_Consonants],0)),LEFT(BJ275,6),
IF(ISNUMBER(MATCH(LEFT(BJ275,5),Final_Intermediate[Burmese_Consonants],0)),LEFT(BJ275,5),
IF(ISNUMBER(MATCH(LEFT(BJ275,4),Final_Intermediate[Burmese_Consonants],0)),LEFT(BJ275,4),
IF(ISNUMBER(MATCH(LEFT(BJ275,3),Final_Intermediate[Burmese_Consonants],0)),LEFT(BJ275,3),
IF(ISNUMBER(MATCH(LEFT(BJ275,2),Final_Intermediate[Burmese_Consonants],0)),LEFT(BJ275,2),
IF(ISNUMBER(MATCH(LEFT(BJ275,1),Final_Intermediate[Burmese_Consonants],0)),LEFT(BJ275,1),
"")))))))))))))))</f>
        <v>#VALUE!</v>
      </c>
      <c r="AN275" t="e">
        <f>Compiler_Burmese[[#This Row],[Sr. No.]]</f>
        <v>#REF!</v>
      </c>
      <c r="AO27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5" t="e">
        <f>[2]!Vocabulary_Burmese[[#This Row],[Sr. No.]]</f>
        <v>#REF!</v>
      </c>
      <c r="BA275" t="e">
        <f>IF(Raw_data_N2_Kanji[[#This Row],[Categorie]]&lt;&gt;"","",
IF(ISNUMBER(MATCH(V,Special_list[Burmese word],0)),"",
SUBSTITUTE(Raw_data_N2_Kanji[[#This Row],[Raw]]," ","")))</f>
        <v>#VALUE!</v>
      </c>
      <c r="BB275" t="e">
        <f>RIGHT(Segregate18[[#This Row],[UPGRADE]],LEN(Segregate18[[#This Row],[UPGRADE]])-LEN(Compiler_Burmese[[#This Row],[1]]))</f>
        <v>#VALUE!</v>
      </c>
      <c r="BC275" t="e">
        <f>RIGHT(Segregate18[[#This Row],[11]],LEN(Segregate18[[#This Row],[11]])-LEN(Compiler_Burmese[[#This Row],[2]]))</f>
        <v>#VALUE!</v>
      </c>
      <c r="BD275" t="e">
        <f>RIGHT(Segregate18[[#This Row],[21]],LEN(Segregate18[[#This Row],[21]])-LEN(Compiler_Burmese[[#This Row],[3]]))</f>
        <v>#VALUE!</v>
      </c>
      <c r="BE275" t="e">
        <f>RIGHT(Segregate18[[#This Row],[31]],LEN(Segregate18[[#This Row],[31]])-LEN(Compiler_Burmese[[#This Row],[4]]))</f>
        <v>#VALUE!</v>
      </c>
      <c r="BF275" t="e">
        <f>RIGHT(Segregate18[[#This Row],[41]],LEN(Segregate18[[#This Row],[41]])-LEN(Compiler_Burmese[[#This Row],[5]]))</f>
        <v>#VALUE!</v>
      </c>
      <c r="BG275" t="e">
        <f>RIGHT(Segregate18[[#This Row],[51]],LEN(Segregate18[[#This Row],[51]])-LEN(Compiler_Burmese[[#This Row],[6]]))</f>
        <v>#VALUE!</v>
      </c>
      <c r="BH275" t="e">
        <f>RIGHT(Segregate18[[#This Row],[61]],LEN(Segregate18[[#This Row],[61]])-LEN(Compiler_Burmese[[#This Row],[7]]))</f>
        <v>#VALUE!</v>
      </c>
      <c r="BI275" t="e">
        <f>RIGHT(Segregate18[[#This Row],[71]],LEN(Segregate18[[#This Row],[71]])-LEN(Compiler_Burmese[[#This Row],[8]]))</f>
        <v>#VALUE!</v>
      </c>
      <c r="BJ275" t="e">
        <f>RIGHT(Segregate18[[#This Row],[81]],LEN(Segregate18[[#This Row],[81]])-LEN(Compiler_Burmese[[#This Row],[9]]))</f>
        <v>#VALUE!</v>
      </c>
    </row>
    <row r="276" spans="25:62" ht="15" customHeight="1" x14ac:dyDescent="0.3">
      <c r="Y276" t="e">
        <f>Segregate18[[#This Row],[Sr. No.]]</f>
        <v>#REF!</v>
      </c>
      <c r="Z276" t="e">
        <f>IF(AND(OR(BA276="။",BA276="၊"),LEN(BA276)=1),BA276,
IF(ISNUMBER(MATCH(LEFT(BA276,7),Final_modified_Intermediate[Burmese_Consonants],0)),LEFT(BA276,7),
IF(ISNUMBER(MATCH(LEFT(BA276,6),Final_modified_Intermediate[Burmese_Consonants],0)),LEFT(BA276,6),
IF(ISNUMBER(MATCH(LEFT(BA276,5),Final_modified_Intermediate[Burmese_Consonants],0)),LEFT(BA276,5),
IF(ISNUMBER(MATCH(LEFT(BA276,4),Final_modified_Intermediate[Burmese_Consonants],0)),LEFT(BA276,4),
IF(ISNUMBER(MATCH(LEFT(BA276,3),Final_modified_Intermediate[Burmese_Consonants],0)),LEFT(BA276,3),
IF(ISNUMBER(MATCH(LEFT(BA276,2),Final_modified_Intermediate[Burmese_Consonants],0)),LEFT(BA276,2),
IF(ISNUMBER(MATCH(LEFT(BA276,1),Final_modified_Intermediate[Burmese_Consonants],0)),LEFT(BA276,1),
IF(ISNUMBER(MATCH(LEFT(BA276,7),Final_Intermediate[Burmese_Consonants],0)),LEFT(BA276,7),
IF(ISNUMBER(MATCH(LEFT(BA276,6),Final_Intermediate[Burmese_Consonants],0)),LEFT(BA276,6),
IF(ISNUMBER(MATCH(LEFT(BA276,5),Final_Intermediate[Burmese_Consonants],0)),LEFT(BA276,5),
IF(ISNUMBER(MATCH(LEFT(BA276,4),Final_Intermediate[Burmese_Consonants],0)),LEFT(BA276,4),
IF(ISNUMBER(MATCH(LEFT(BA276,3),Final_Intermediate[Burmese_Consonants],0)),LEFT(BA276,3),
IF(ISNUMBER(MATCH(LEFT(BA276,2),Final_Intermediate[Burmese_Consonants],0)),LEFT(BA276,2),
IF(ISNUMBER(MATCH(LEFT(BA276,1),Final_Intermediate[Burmese_Consonants],0)),LEFT(BA276,1),
"")))))))))))))))</f>
        <v>#VALUE!</v>
      </c>
      <c r="AA27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6" t="e">
        <f>IF(AND(OR(BB276="။",BB276="၊"),LEN(BB276)=1),BB276,
IF(ISNUMBER(MATCH(LEFT(BB276,7),Final_modified_Intermediate[Burmese_Consonants],0)),LEFT(BB276,7),
IF(ISNUMBER(MATCH(LEFT(BB276,6),Final_modified_Intermediate[Burmese_Consonants],0)),LEFT(BB276,6),
IF(ISNUMBER(MATCH(LEFT(BB276,5),Final_modified_Intermediate[Burmese_Consonants],0)),LEFT(BB276,5),
IF(ISNUMBER(MATCH(LEFT(BB276,4),Final_modified_Intermediate[Burmese_Consonants],0)),LEFT(BB276,4),
IF(ISNUMBER(MATCH(LEFT(BB276,3),Final_modified_Intermediate[Burmese_Consonants],0)),LEFT(BB276,3),
IF(ISNUMBER(MATCH(LEFT(BB276,2),Final_modified_Intermediate[Burmese_Consonants],0)),LEFT(BB276,2),
IF(ISNUMBER(MATCH(LEFT(BB276,1),Final_modified_Intermediate[Burmese_Consonants],0)),LEFT(BB276,1),
IF(ISNUMBER(MATCH(LEFT(BB276,7),Final_Intermediate[Burmese_Consonants],0)),LEFT(BB276,7),
IF(ISNUMBER(MATCH(LEFT(BB276,6),Final_Intermediate[Burmese_Consonants],0)),LEFT(BB276,6),
IF(ISNUMBER(MATCH(LEFT(BB276,5),Final_Intermediate[Burmese_Consonants],0)),LEFT(BB276,5),
IF(ISNUMBER(MATCH(LEFT(BB276,4),Final_Intermediate[Burmese_Consonants],0)),LEFT(BB276,4),
IF(ISNUMBER(MATCH(LEFT(BB276,3),Final_Intermediate[Burmese_Consonants],0)),LEFT(BB276,3),
IF(ISNUMBER(MATCH(LEFT(BB276,2),Final_Intermediate[Burmese_Consonants],0)),LEFT(BB276,2),
IF(ISNUMBER(MATCH(LEFT(BB276,1),Final_Intermediate[Burmese_Consonants],0)),LEFT(BB276,1),
"")))))))))))))))</f>
        <v>#VALUE!</v>
      </c>
      <c r="AC27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6" t="e">
        <f>IF(AND(OR(BC276="။",BC276="၊"),LEN(BC276)=1),BC276,
IF(ISNUMBER(MATCH(LEFT(BC276,7),Final_modified_Intermediate[Burmese_Consonants],0)),LEFT(BC276,7),
IF(ISNUMBER(MATCH(LEFT(BC276,6),Final_modified_Intermediate[Burmese_Consonants],0)),LEFT(BC276,6),
IF(ISNUMBER(MATCH(LEFT(BC276,5),Final_modified_Intermediate[Burmese_Consonants],0)),LEFT(BC276,5),
IF(ISNUMBER(MATCH(LEFT(BC276,4),Final_modified_Intermediate[Burmese_Consonants],0)),LEFT(BC276,4),
IF(ISNUMBER(MATCH(LEFT(BC276,3),Final_modified_Intermediate[Burmese_Consonants],0)),LEFT(BC276,3),
IF(ISNUMBER(MATCH(LEFT(BC276,2),Final_modified_Intermediate[Burmese_Consonants],0)),LEFT(BC276,2),
IF(ISNUMBER(MATCH(LEFT(BC276,1),Final_modified_Intermediate[Burmese_Consonants],0)),LEFT(BC276,1),
IF(ISNUMBER(MATCH(LEFT(BC276,7),Final_Intermediate[Burmese_Consonants],0)),LEFT(BC276,7),
IF(ISNUMBER(MATCH(LEFT(BC276,6),Final_Intermediate[Burmese_Consonants],0)),LEFT(BC276,6),
IF(ISNUMBER(MATCH(LEFT(BC276,5),Final_Intermediate[Burmese_Consonants],0)),LEFT(BC276,5),
IF(ISNUMBER(MATCH(LEFT(BC276,4),Final_Intermediate[Burmese_Consonants],0)),LEFT(BC276,4),
IF(ISNUMBER(MATCH(LEFT(BC276,3),Final_Intermediate[Burmese_Consonants],0)),LEFT(BC276,3),
IF(ISNUMBER(MATCH(LEFT(BC276,2),Final_Intermediate[Burmese_Consonants],0)),LEFT(BC276,2),
IF(ISNUMBER(MATCH(LEFT(BC276,1),Final_Intermediate[Burmese_Consonants],0)),LEFT(BC276,1),
"")))))))))))))))</f>
        <v>#VALUE!</v>
      </c>
      <c r="AE27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6" t="e">
        <f>IF(AND(OR(BD276="။",BD276="၊"),LEN(BD276)=1),BD276,
IF(ISNUMBER(MATCH(LEFT(BD276,7),Final_modified_Intermediate[Burmese_Consonants],0)),LEFT(BD276,7),
IF(ISNUMBER(MATCH(LEFT(BD276,6),Final_modified_Intermediate[Burmese_Consonants],0)),LEFT(BD276,6),
IF(ISNUMBER(MATCH(LEFT(BD276,5),Final_modified_Intermediate[Burmese_Consonants],0)),LEFT(BD276,5),
IF(ISNUMBER(MATCH(LEFT(BD276,4),Final_modified_Intermediate[Burmese_Consonants],0)),LEFT(BD276,4),
IF(ISNUMBER(MATCH(LEFT(BD276,3),Final_modified_Intermediate[Burmese_Consonants],0)),LEFT(BD276,3),
IF(ISNUMBER(MATCH(LEFT(BD276,2),Final_modified_Intermediate[Burmese_Consonants],0)),LEFT(BD276,2),
IF(ISNUMBER(MATCH(LEFT(BD276,1),Final_modified_Intermediate[Burmese_Consonants],0)),LEFT(BD276,1),
IF(ISNUMBER(MATCH(LEFT(BD276,7),Final_Intermediate[Burmese_Consonants],0)),LEFT(BD276,7),
IF(ISNUMBER(MATCH(LEFT(BD276,6),Final_Intermediate[Burmese_Consonants],0)),LEFT(BD276,6),
IF(ISNUMBER(MATCH(LEFT(BD276,5),Final_Intermediate[Burmese_Consonants],0)),LEFT(BD276,5),
IF(ISNUMBER(MATCH(LEFT(BD276,4),Final_Intermediate[Burmese_Consonants],0)),LEFT(BD276,4),
IF(ISNUMBER(MATCH(LEFT(BD276,3),Final_Intermediate[Burmese_Consonants],0)),LEFT(BD276,3),
IF(ISNUMBER(MATCH(LEFT(BD276,2),Final_Intermediate[Burmese_Consonants],0)),LEFT(BD276,2),
IF(ISNUMBER(MATCH(LEFT(BD276,1),Final_Intermediate[Burmese_Consonants],0)),LEFT(BD276,1),
"")))))))))))))))</f>
        <v>#VALUE!</v>
      </c>
      <c r="AG276" t="e">
        <f>IF(AND(OR(BE276="။",BE276="၊"),LEN(BE276)=1),BE276,
IF(ISNUMBER(MATCH(LEFT(BE276,7),Final_modified_Intermediate[Burmese_Consonants],0)),LEFT(BE276,7),
IF(ISNUMBER(MATCH(LEFT(BE276,6),Final_modified_Intermediate[Burmese_Consonants],0)),LEFT(BE276,6),
IF(ISNUMBER(MATCH(LEFT(BE276,5),Final_modified_Intermediate[Burmese_Consonants],0)),LEFT(BE276,5),
IF(ISNUMBER(MATCH(LEFT(BE276,4),Final_modified_Intermediate[Burmese_Consonants],0)),LEFT(BE276,4),
IF(ISNUMBER(MATCH(LEFT(BE276,3),Final_modified_Intermediate[Burmese_Consonants],0)),LEFT(BE276,3),
IF(ISNUMBER(MATCH(LEFT(BE276,2),Final_modified_Intermediate[Burmese_Consonants],0)),LEFT(BE276,2),
IF(ISNUMBER(MATCH(LEFT(BE276,1),Final_modified_Intermediate[Burmese_Consonants],0)),LEFT(BE276,1),
IF(ISNUMBER(MATCH(LEFT(BE276,7),Final_Intermediate[Burmese_Consonants],0)),LEFT(BE276,7),
IF(ISNUMBER(MATCH(LEFT(BE276,6),Final_Intermediate[Burmese_Consonants],0)),LEFT(BE276,6),
IF(ISNUMBER(MATCH(LEFT(BE276,5),Final_Intermediate[Burmese_Consonants],0)),LEFT(BE276,5),
IF(ISNUMBER(MATCH(LEFT(BE276,4),Final_Intermediate[Burmese_Consonants],0)),LEFT(BE276,4),
IF(ISNUMBER(MATCH(LEFT(BE276,3),Final_Intermediate[Burmese_Consonants],0)),LEFT(BE276,3),
IF(ISNUMBER(MATCH(LEFT(BE276,2),Final_Intermediate[Burmese_Consonants],0)),LEFT(BE276,2),
IF(ISNUMBER(MATCH(LEFT(BE276,1),Final_Intermediate[Burmese_Consonants],0)),LEFT(BE276,1),
"")))))))))))))))</f>
        <v>#VALUE!</v>
      </c>
      <c r="AH276" t="e">
        <f>IF(AND(OR(BF276="။",BF276="၊"),LEN(BF276)=1),BF276,
IF(ISNUMBER(MATCH(LEFT(BF276,7),Final_modified_Intermediate[Burmese_Consonants],0)),LEFT(BF276,7),
IF(ISNUMBER(MATCH(LEFT(BF276,6),Final_modified_Intermediate[Burmese_Consonants],0)),LEFT(BF276,6),
IF(ISNUMBER(MATCH(LEFT(BF276,5),Final_modified_Intermediate[Burmese_Consonants],0)),LEFT(BF276,5),
IF(ISNUMBER(MATCH(LEFT(BF276,4),Final_modified_Intermediate[Burmese_Consonants],0)),LEFT(BF276,4),
IF(ISNUMBER(MATCH(LEFT(BF276,3),Final_modified_Intermediate[Burmese_Consonants],0)),LEFT(BF276,3),
IF(ISNUMBER(MATCH(LEFT(BF276,2),Final_modified_Intermediate[Burmese_Consonants],0)),LEFT(BF276,2),
IF(ISNUMBER(MATCH(LEFT(BF276,1),Final_modified_Intermediate[Burmese_Consonants],0)),LEFT(BF276,1),
IF(ISNUMBER(MATCH(LEFT(BF276,7),Final_Intermediate[Burmese_Consonants],0)),LEFT(BF276,7),
IF(ISNUMBER(MATCH(LEFT(BF276,6),Final_Intermediate[Burmese_Consonants],0)),LEFT(BF276,6),
IF(ISNUMBER(MATCH(LEFT(BF276,5),Final_Intermediate[Burmese_Consonants],0)),LEFT(BF276,5),
IF(ISNUMBER(MATCH(LEFT(BF276,4),Final_Intermediate[Burmese_Consonants],0)),LEFT(BF276,4),
IF(ISNUMBER(MATCH(LEFT(BF276,3),Final_Intermediate[Burmese_Consonants],0)),LEFT(BF276,3),
IF(ISNUMBER(MATCH(LEFT(BF276,2),Final_Intermediate[Burmese_Consonants],0)),LEFT(BF276,2),
IF(ISNUMBER(MATCH(LEFT(BF276,1),Final_Intermediate[Burmese_Consonants],0)),LEFT(BF276,1),
"")))))))))))))))</f>
        <v>#VALUE!</v>
      </c>
      <c r="AI276" t="e">
        <f>IF(AND(OR(BG276="။",BG276="၊"),LEN(BG276)=1),BG276,
IF(ISNUMBER(MATCH(LEFT(BG276,7),Final_modified_Intermediate[Burmese_Consonants],0)),LEFT(BG276,7),
IF(ISNUMBER(MATCH(LEFT(BG276,6),Final_modified_Intermediate[Burmese_Consonants],0)),LEFT(BG276,6),
IF(ISNUMBER(MATCH(LEFT(BG276,5),Final_modified_Intermediate[Burmese_Consonants],0)),LEFT(BG276,5),
IF(ISNUMBER(MATCH(LEFT(BG276,4),Final_modified_Intermediate[Burmese_Consonants],0)),LEFT(BG276,4),
IF(ISNUMBER(MATCH(LEFT(BG276,3),Final_modified_Intermediate[Burmese_Consonants],0)),LEFT(BG276,3),
IF(ISNUMBER(MATCH(LEFT(BG276,2),Final_modified_Intermediate[Burmese_Consonants],0)),LEFT(BG276,2),
IF(ISNUMBER(MATCH(LEFT(BG276,1),Final_modified_Intermediate[Burmese_Consonants],0)),LEFT(BG276,1),
IF(ISNUMBER(MATCH(LEFT(BG276,7),Final_Intermediate[Burmese_Consonants],0)),LEFT(BG276,7),
IF(ISNUMBER(MATCH(LEFT(BG276,6),Final_Intermediate[Burmese_Consonants],0)),LEFT(BG276,6),
IF(ISNUMBER(MATCH(LEFT(BG276,5),Final_Intermediate[Burmese_Consonants],0)),LEFT(BG276,5),
IF(ISNUMBER(MATCH(LEFT(BG276,4),Final_Intermediate[Burmese_Consonants],0)),LEFT(BG276,4),
IF(ISNUMBER(MATCH(LEFT(BG276,3),Final_Intermediate[Burmese_Consonants],0)),LEFT(BG276,3),
IF(ISNUMBER(MATCH(LEFT(BG276,2),Final_Intermediate[Burmese_Consonants],0)),LEFT(BG276,2),
IF(ISNUMBER(MATCH(LEFT(BG276,1),Final_Intermediate[Burmese_Consonants],0)),LEFT(BG276,1),
"")))))))))))))))</f>
        <v>#VALUE!</v>
      </c>
      <c r="AJ276" t="e">
        <f>IF(AND(OR(BH276="။",BH276="၊"),LEN(BH276)=1),BH276,
IF(ISNUMBER(MATCH(LEFT(BH276,7),Final_modified_Intermediate[Burmese_Consonants],0)),LEFT(BH276,7),
IF(ISNUMBER(MATCH(LEFT(BH276,6),Final_modified_Intermediate[Burmese_Consonants],0)),LEFT(BH276,6),
IF(ISNUMBER(MATCH(LEFT(BH276,5),Final_modified_Intermediate[Burmese_Consonants],0)),LEFT(BH276,5),
IF(ISNUMBER(MATCH(LEFT(BH276,4),Final_modified_Intermediate[Burmese_Consonants],0)),LEFT(BH276,4),
IF(ISNUMBER(MATCH(LEFT(BH276,3),Final_modified_Intermediate[Burmese_Consonants],0)),LEFT(BH276,3),
IF(ISNUMBER(MATCH(LEFT(BH276,2),Final_modified_Intermediate[Burmese_Consonants],0)),LEFT(BH276,2),
IF(ISNUMBER(MATCH(LEFT(BH276,1),Final_modified_Intermediate[Burmese_Consonants],0)),LEFT(BH276,1),
IF(ISNUMBER(MATCH(LEFT(BH276,7),Final_Intermediate[Burmese_Consonants],0)),LEFT(BH276,7),
IF(ISNUMBER(MATCH(LEFT(BH276,6),Final_Intermediate[Burmese_Consonants],0)),LEFT(BH276,6),
IF(ISNUMBER(MATCH(LEFT(BH276,5),Final_Intermediate[Burmese_Consonants],0)),LEFT(BH276,5),
IF(ISNUMBER(MATCH(LEFT(BH276,4),Final_Intermediate[Burmese_Consonants],0)),LEFT(BH276,4),
IF(ISNUMBER(MATCH(LEFT(BH276,3),Final_Intermediate[Burmese_Consonants],0)),LEFT(BH276,3),
IF(ISNUMBER(MATCH(LEFT(BH276,2),Final_Intermediate[Burmese_Consonants],0)),LEFT(BH276,2),
IF(ISNUMBER(MATCH(LEFT(BH276,1),Final_Intermediate[Burmese_Consonants],0)),LEFT(BH276,1),
"")))))))))))))))</f>
        <v>#VALUE!</v>
      </c>
      <c r="AK276" t="e">
        <f>IF(AND(OR(BI276="။",BI276="၊"),LEN(BI276)=1),BI276,
IF(ISNUMBER(MATCH(LEFT(BI276,7),Final_modified_Intermediate[Burmese_Consonants],0)),LEFT(BI276,7),
IF(ISNUMBER(MATCH(LEFT(BI276,6),Final_modified_Intermediate[Burmese_Consonants],0)),LEFT(BI276,6),
IF(ISNUMBER(MATCH(LEFT(BI276,5),Final_modified_Intermediate[Burmese_Consonants],0)),LEFT(BI276,5),
IF(ISNUMBER(MATCH(LEFT(BI276,4),Final_modified_Intermediate[Burmese_Consonants],0)),LEFT(BI276,4),
IF(ISNUMBER(MATCH(LEFT(BI276,3),Final_modified_Intermediate[Burmese_Consonants],0)),LEFT(BI276,3),
IF(ISNUMBER(MATCH(LEFT(BI276,2),Final_modified_Intermediate[Burmese_Consonants],0)),LEFT(BI276,2),
IF(ISNUMBER(MATCH(LEFT(BI276,1),Final_modified_Intermediate[Burmese_Consonants],0)),LEFT(BI276,1),
IF(ISNUMBER(MATCH(LEFT(BI276,7),Final_Intermediate[Burmese_Consonants],0)),LEFT(BI276,7),
IF(ISNUMBER(MATCH(LEFT(BI276,6),Final_Intermediate[Burmese_Consonants],0)),LEFT(BI276,6),
IF(ISNUMBER(MATCH(LEFT(BI276,5),Final_Intermediate[Burmese_Consonants],0)),LEFT(BI276,5),
IF(ISNUMBER(MATCH(LEFT(BI276,4),Final_Intermediate[Burmese_Consonants],0)),LEFT(BI276,4),
IF(ISNUMBER(MATCH(LEFT(BI276,3),Final_Intermediate[Burmese_Consonants],0)),LEFT(BI276,3),
IF(ISNUMBER(MATCH(LEFT(BI276,2),Final_Intermediate[Burmese_Consonants],0)),LEFT(BI276,2),
IF(ISNUMBER(MATCH(LEFT(BI276,1),Final_Intermediate[Burmese_Consonants],0)),LEFT(BI276,1),
"")))))))))))))))</f>
        <v>#VALUE!</v>
      </c>
      <c r="AL276" t="e">
        <f>IF(AND(OR(BJ276="။",BJ276="၊"),LEN(BJ276)=1),BJ276,
IF(ISNUMBER(MATCH(LEFT(BJ276,7),Final_modified_Intermediate[Burmese_Consonants],0)),LEFT(BJ276,7),
IF(ISNUMBER(MATCH(LEFT(BJ276,6),Final_modified_Intermediate[Burmese_Consonants],0)),LEFT(BJ276,6),
IF(ISNUMBER(MATCH(LEFT(BJ276,5),Final_modified_Intermediate[Burmese_Consonants],0)),LEFT(BJ276,5),
IF(ISNUMBER(MATCH(LEFT(BJ276,4),Final_modified_Intermediate[Burmese_Consonants],0)),LEFT(BJ276,4),
IF(ISNUMBER(MATCH(LEFT(BJ276,3),Final_modified_Intermediate[Burmese_Consonants],0)),LEFT(BJ276,3),
IF(ISNUMBER(MATCH(LEFT(BJ276,2),Final_modified_Intermediate[Burmese_Consonants],0)),LEFT(BJ276,2),
IF(ISNUMBER(MATCH(LEFT(BJ276,1),Final_modified_Intermediate[Burmese_Consonants],0)),LEFT(BJ276,1),
IF(ISNUMBER(MATCH(LEFT(BJ276,7),Final_Intermediate[Burmese_Consonants],0)),LEFT(BJ276,7),
IF(ISNUMBER(MATCH(LEFT(BJ276,6),Final_Intermediate[Burmese_Consonants],0)),LEFT(BJ276,6),
IF(ISNUMBER(MATCH(LEFT(BJ276,5),Final_Intermediate[Burmese_Consonants],0)),LEFT(BJ276,5),
IF(ISNUMBER(MATCH(LEFT(BJ276,4),Final_Intermediate[Burmese_Consonants],0)),LEFT(BJ276,4),
IF(ISNUMBER(MATCH(LEFT(BJ276,3),Final_Intermediate[Burmese_Consonants],0)),LEFT(BJ276,3),
IF(ISNUMBER(MATCH(LEFT(BJ276,2),Final_Intermediate[Burmese_Consonants],0)),LEFT(BJ276,2),
IF(ISNUMBER(MATCH(LEFT(BJ276,1),Final_Intermediate[Burmese_Consonants],0)),LEFT(BJ276,1),
"")))))))))))))))</f>
        <v>#VALUE!</v>
      </c>
      <c r="AN276" t="e">
        <f>Compiler_Burmese[[#This Row],[Sr. No.]]</f>
        <v>#REF!</v>
      </c>
      <c r="AO27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6" t="e">
        <f>[2]!Vocabulary_Burmese[[#This Row],[Sr. No.]]</f>
        <v>#REF!</v>
      </c>
      <c r="BA276" t="e">
        <f>IF(Raw_data_N2_Kanji[[#This Row],[Categorie]]&lt;&gt;"","",
IF(ISNUMBER(MATCH(V,Special_list[Burmese word],0)),"",
SUBSTITUTE(Raw_data_N2_Kanji[[#This Row],[Raw]]," ","")))</f>
        <v>#VALUE!</v>
      </c>
      <c r="BB276" t="e">
        <f>RIGHT(Segregate18[[#This Row],[UPGRADE]],LEN(Segregate18[[#This Row],[UPGRADE]])-LEN(Compiler_Burmese[[#This Row],[1]]))</f>
        <v>#VALUE!</v>
      </c>
      <c r="BC276" t="e">
        <f>RIGHT(Segregate18[[#This Row],[11]],LEN(Segregate18[[#This Row],[11]])-LEN(Compiler_Burmese[[#This Row],[2]]))</f>
        <v>#VALUE!</v>
      </c>
      <c r="BD276" t="e">
        <f>RIGHT(Segregate18[[#This Row],[21]],LEN(Segregate18[[#This Row],[21]])-LEN(Compiler_Burmese[[#This Row],[3]]))</f>
        <v>#VALUE!</v>
      </c>
      <c r="BE276" t="e">
        <f>RIGHT(Segregate18[[#This Row],[31]],LEN(Segregate18[[#This Row],[31]])-LEN(Compiler_Burmese[[#This Row],[4]]))</f>
        <v>#VALUE!</v>
      </c>
      <c r="BF276" t="e">
        <f>RIGHT(Segregate18[[#This Row],[41]],LEN(Segregate18[[#This Row],[41]])-LEN(Compiler_Burmese[[#This Row],[5]]))</f>
        <v>#VALUE!</v>
      </c>
      <c r="BG276" t="e">
        <f>RIGHT(Segregate18[[#This Row],[51]],LEN(Segregate18[[#This Row],[51]])-LEN(Compiler_Burmese[[#This Row],[6]]))</f>
        <v>#VALUE!</v>
      </c>
      <c r="BH276" t="e">
        <f>RIGHT(Segregate18[[#This Row],[61]],LEN(Segregate18[[#This Row],[61]])-LEN(Compiler_Burmese[[#This Row],[7]]))</f>
        <v>#VALUE!</v>
      </c>
      <c r="BI276" t="e">
        <f>RIGHT(Segregate18[[#This Row],[71]],LEN(Segregate18[[#This Row],[71]])-LEN(Compiler_Burmese[[#This Row],[8]]))</f>
        <v>#VALUE!</v>
      </c>
      <c r="BJ276" t="e">
        <f>RIGHT(Segregate18[[#This Row],[81]],LEN(Segregate18[[#This Row],[81]])-LEN(Compiler_Burmese[[#This Row],[9]]))</f>
        <v>#VALUE!</v>
      </c>
    </row>
    <row r="277" spans="25:62" ht="15" customHeight="1" x14ac:dyDescent="0.3">
      <c r="Y277" t="e">
        <f>Segregate18[[#This Row],[Sr. No.]]</f>
        <v>#REF!</v>
      </c>
      <c r="Z277" t="e">
        <f>IF(AND(OR(BA277="။",BA277="၊"),LEN(BA277)=1),BA277,
IF(ISNUMBER(MATCH(LEFT(BA277,7),Final_modified_Intermediate[Burmese_Consonants],0)),LEFT(BA277,7),
IF(ISNUMBER(MATCH(LEFT(BA277,6),Final_modified_Intermediate[Burmese_Consonants],0)),LEFT(BA277,6),
IF(ISNUMBER(MATCH(LEFT(BA277,5),Final_modified_Intermediate[Burmese_Consonants],0)),LEFT(BA277,5),
IF(ISNUMBER(MATCH(LEFT(BA277,4),Final_modified_Intermediate[Burmese_Consonants],0)),LEFT(BA277,4),
IF(ISNUMBER(MATCH(LEFT(BA277,3),Final_modified_Intermediate[Burmese_Consonants],0)),LEFT(BA277,3),
IF(ISNUMBER(MATCH(LEFT(BA277,2),Final_modified_Intermediate[Burmese_Consonants],0)),LEFT(BA277,2),
IF(ISNUMBER(MATCH(LEFT(BA277,1),Final_modified_Intermediate[Burmese_Consonants],0)),LEFT(BA277,1),
IF(ISNUMBER(MATCH(LEFT(BA277,7),Final_Intermediate[Burmese_Consonants],0)),LEFT(BA277,7),
IF(ISNUMBER(MATCH(LEFT(BA277,6),Final_Intermediate[Burmese_Consonants],0)),LEFT(BA277,6),
IF(ISNUMBER(MATCH(LEFT(BA277,5),Final_Intermediate[Burmese_Consonants],0)),LEFT(BA277,5),
IF(ISNUMBER(MATCH(LEFT(BA277,4),Final_Intermediate[Burmese_Consonants],0)),LEFT(BA277,4),
IF(ISNUMBER(MATCH(LEFT(BA277,3),Final_Intermediate[Burmese_Consonants],0)),LEFT(BA277,3),
IF(ISNUMBER(MATCH(LEFT(BA277,2),Final_Intermediate[Burmese_Consonants],0)),LEFT(BA277,2),
IF(ISNUMBER(MATCH(LEFT(BA277,1),Final_Intermediate[Burmese_Consonants],0)),LEFT(BA277,1),
"")))))))))))))))</f>
        <v>#VALUE!</v>
      </c>
      <c r="AA27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7" t="e">
        <f>IF(AND(OR(BB277="။",BB277="၊"),LEN(BB277)=1),BB277,
IF(ISNUMBER(MATCH(LEFT(BB277,7),Final_modified_Intermediate[Burmese_Consonants],0)),LEFT(BB277,7),
IF(ISNUMBER(MATCH(LEFT(BB277,6),Final_modified_Intermediate[Burmese_Consonants],0)),LEFT(BB277,6),
IF(ISNUMBER(MATCH(LEFT(BB277,5),Final_modified_Intermediate[Burmese_Consonants],0)),LEFT(BB277,5),
IF(ISNUMBER(MATCH(LEFT(BB277,4),Final_modified_Intermediate[Burmese_Consonants],0)),LEFT(BB277,4),
IF(ISNUMBER(MATCH(LEFT(BB277,3),Final_modified_Intermediate[Burmese_Consonants],0)),LEFT(BB277,3),
IF(ISNUMBER(MATCH(LEFT(BB277,2),Final_modified_Intermediate[Burmese_Consonants],0)),LEFT(BB277,2),
IF(ISNUMBER(MATCH(LEFT(BB277,1),Final_modified_Intermediate[Burmese_Consonants],0)),LEFT(BB277,1),
IF(ISNUMBER(MATCH(LEFT(BB277,7),Final_Intermediate[Burmese_Consonants],0)),LEFT(BB277,7),
IF(ISNUMBER(MATCH(LEFT(BB277,6),Final_Intermediate[Burmese_Consonants],0)),LEFT(BB277,6),
IF(ISNUMBER(MATCH(LEFT(BB277,5),Final_Intermediate[Burmese_Consonants],0)),LEFT(BB277,5),
IF(ISNUMBER(MATCH(LEFT(BB277,4),Final_Intermediate[Burmese_Consonants],0)),LEFT(BB277,4),
IF(ISNUMBER(MATCH(LEFT(BB277,3),Final_Intermediate[Burmese_Consonants],0)),LEFT(BB277,3),
IF(ISNUMBER(MATCH(LEFT(BB277,2),Final_Intermediate[Burmese_Consonants],0)),LEFT(BB277,2),
IF(ISNUMBER(MATCH(LEFT(BB277,1),Final_Intermediate[Burmese_Consonants],0)),LEFT(BB277,1),
"")))))))))))))))</f>
        <v>#VALUE!</v>
      </c>
      <c r="AC27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7" t="e">
        <f>IF(AND(OR(BC277="။",BC277="၊"),LEN(BC277)=1),BC277,
IF(ISNUMBER(MATCH(LEFT(BC277,7),Final_modified_Intermediate[Burmese_Consonants],0)),LEFT(BC277,7),
IF(ISNUMBER(MATCH(LEFT(BC277,6),Final_modified_Intermediate[Burmese_Consonants],0)),LEFT(BC277,6),
IF(ISNUMBER(MATCH(LEFT(BC277,5),Final_modified_Intermediate[Burmese_Consonants],0)),LEFT(BC277,5),
IF(ISNUMBER(MATCH(LEFT(BC277,4),Final_modified_Intermediate[Burmese_Consonants],0)),LEFT(BC277,4),
IF(ISNUMBER(MATCH(LEFT(BC277,3),Final_modified_Intermediate[Burmese_Consonants],0)),LEFT(BC277,3),
IF(ISNUMBER(MATCH(LEFT(BC277,2),Final_modified_Intermediate[Burmese_Consonants],0)),LEFT(BC277,2),
IF(ISNUMBER(MATCH(LEFT(BC277,1),Final_modified_Intermediate[Burmese_Consonants],0)),LEFT(BC277,1),
IF(ISNUMBER(MATCH(LEFT(BC277,7),Final_Intermediate[Burmese_Consonants],0)),LEFT(BC277,7),
IF(ISNUMBER(MATCH(LEFT(BC277,6),Final_Intermediate[Burmese_Consonants],0)),LEFT(BC277,6),
IF(ISNUMBER(MATCH(LEFT(BC277,5),Final_Intermediate[Burmese_Consonants],0)),LEFT(BC277,5),
IF(ISNUMBER(MATCH(LEFT(BC277,4),Final_Intermediate[Burmese_Consonants],0)),LEFT(BC277,4),
IF(ISNUMBER(MATCH(LEFT(BC277,3),Final_Intermediate[Burmese_Consonants],0)),LEFT(BC277,3),
IF(ISNUMBER(MATCH(LEFT(BC277,2),Final_Intermediate[Burmese_Consonants],0)),LEFT(BC277,2),
IF(ISNUMBER(MATCH(LEFT(BC277,1),Final_Intermediate[Burmese_Consonants],0)),LEFT(BC277,1),
"")))))))))))))))</f>
        <v>#VALUE!</v>
      </c>
      <c r="AE27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7" t="e">
        <f>IF(AND(OR(BD277="။",BD277="၊"),LEN(BD277)=1),BD277,
IF(ISNUMBER(MATCH(LEFT(BD277,7),Final_modified_Intermediate[Burmese_Consonants],0)),LEFT(BD277,7),
IF(ISNUMBER(MATCH(LEFT(BD277,6),Final_modified_Intermediate[Burmese_Consonants],0)),LEFT(BD277,6),
IF(ISNUMBER(MATCH(LEFT(BD277,5),Final_modified_Intermediate[Burmese_Consonants],0)),LEFT(BD277,5),
IF(ISNUMBER(MATCH(LEFT(BD277,4),Final_modified_Intermediate[Burmese_Consonants],0)),LEFT(BD277,4),
IF(ISNUMBER(MATCH(LEFT(BD277,3),Final_modified_Intermediate[Burmese_Consonants],0)),LEFT(BD277,3),
IF(ISNUMBER(MATCH(LEFT(BD277,2),Final_modified_Intermediate[Burmese_Consonants],0)),LEFT(BD277,2),
IF(ISNUMBER(MATCH(LEFT(BD277,1),Final_modified_Intermediate[Burmese_Consonants],0)),LEFT(BD277,1),
IF(ISNUMBER(MATCH(LEFT(BD277,7),Final_Intermediate[Burmese_Consonants],0)),LEFT(BD277,7),
IF(ISNUMBER(MATCH(LEFT(BD277,6),Final_Intermediate[Burmese_Consonants],0)),LEFT(BD277,6),
IF(ISNUMBER(MATCH(LEFT(BD277,5),Final_Intermediate[Burmese_Consonants],0)),LEFT(BD277,5),
IF(ISNUMBER(MATCH(LEFT(BD277,4),Final_Intermediate[Burmese_Consonants],0)),LEFT(BD277,4),
IF(ISNUMBER(MATCH(LEFT(BD277,3),Final_Intermediate[Burmese_Consonants],0)),LEFT(BD277,3),
IF(ISNUMBER(MATCH(LEFT(BD277,2),Final_Intermediate[Burmese_Consonants],0)),LEFT(BD277,2),
IF(ISNUMBER(MATCH(LEFT(BD277,1),Final_Intermediate[Burmese_Consonants],0)),LEFT(BD277,1),
"")))))))))))))))</f>
        <v>#VALUE!</v>
      </c>
      <c r="AG277" t="e">
        <f>IF(AND(OR(BE277="။",BE277="၊"),LEN(BE277)=1),BE277,
IF(ISNUMBER(MATCH(LEFT(BE277,7),Final_modified_Intermediate[Burmese_Consonants],0)),LEFT(BE277,7),
IF(ISNUMBER(MATCH(LEFT(BE277,6),Final_modified_Intermediate[Burmese_Consonants],0)),LEFT(BE277,6),
IF(ISNUMBER(MATCH(LEFT(BE277,5),Final_modified_Intermediate[Burmese_Consonants],0)),LEFT(BE277,5),
IF(ISNUMBER(MATCH(LEFT(BE277,4),Final_modified_Intermediate[Burmese_Consonants],0)),LEFT(BE277,4),
IF(ISNUMBER(MATCH(LEFT(BE277,3),Final_modified_Intermediate[Burmese_Consonants],0)),LEFT(BE277,3),
IF(ISNUMBER(MATCH(LEFT(BE277,2),Final_modified_Intermediate[Burmese_Consonants],0)),LEFT(BE277,2),
IF(ISNUMBER(MATCH(LEFT(BE277,1),Final_modified_Intermediate[Burmese_Consonants],0)),LEFT(BE277,1),
IF(ISNUMBER(MATCH(LEFT(BE277,7),Final_Intermediate[Burmese_Consonants],0)),LEFT(BE277,7),
IF(ISNUMBER(MATCH(LEFT(BE277,6),Final_Intermediate[Burmese_Consonants],0)),LEFT(BE277,6),
IF(ISNUMBER(MATCH(LEFT(BE277,5),Final_Intermediate[Burmese_Consonants],0)),LEFT(BE277,5),
IF(ISNUMBER(MATCH(LEFT(BE277,4),Final_Intermediate[Burmese_Consonants],0)),LEFT(BE277,4),
IF(ISNUMBER(MATCH(LEFT(BE277,3),Final_Intermediate[Burmese_Consonants],0)),LEFT(BE277,3),
IF(ISNUMBER(MATCH(LEFT(BE277,2),Final_Intermediate[Burmese_Consonants],0)),LEFT(BE277,2),
IF(ISNUMBER(MATCH(LEFT(BE277,1),Final_Intermediate[Burmese_Consonants],0)),LEFT(BE277,1),
"")))))))))))))))</f>
        <v>#VALUE!</v>
      </c>
      <c r="AH277" t="e">
        <f>IF(AND(OR(BF277="။",BF277="၊"),LEN(BF277)=1),BF277,
IF(ISNUMBER(MATCH(LEFT(BF277,7),Final_modified_Intermediate[Burmese_Consonants],0)),LEFT(BF277,7),
IF(ISNUMBER(MATCH(LEFT(BF277,6),Final_modified_Intermediate[Burmese_Consonants],0)),LEFT(BF277,6),
IF(ISNUMBER(MATCH(LEFT(BF277,5),Final_modified_Intermediate[Burmese_Consonants],0)),LEFT(BF277,5),
IF(ISNUMBER(MATCH(LEFT(BF277,4),Final_modified_Intermediate[Burmese_Consonants],0)),LEFT(BF277,4),
IF(ISNUMBER(MATCH(LEFT(BF277,3),Final_modified_Intermediate[Burmese_Consonants],0)),LEFT(BF277,3),
IF(ISNUMBER(MATCH(LEFT(BF277,2),Final_modified_Intermediate[Burmese_Consonants],0)),LEFT(BF277,2),
IF(ISNUMBER(MATCH(LEFT(BF277,1),Final_modified_Intermediate[Burmese_Consonants],0)),LEFT(BF277,1),
IF(ISNUMBER(MATCH(LEFT(BF277,7),Final_Intermediate[Burmese_Consonants],0)),LEFT(BF277,7),
IF(ISNUMBER(MATCH(LEFT(BF277,6),Final_Intermediate[Burmese_Consonants],0)),LEFT(BF277,6),
IF(ISNUMBER(MATCH(LEFT(BF277,5),Final_Intermediate[Burmese_Consonants],0)),LEFT(BF277,5),
IF(ISNUMBER(MATCH(LEFT(BF277,4),Final_Intermediate[Burmese_Consonants],0)),LEFT(BF277,4),
IF(ISNUMBER(MATCH(LEFT(BF277,3),Final_Intermediate[Burmese_Consonants],0)),LEFT(BF277,3),
IF(ISNUMBER(MATCH(LEFT(BF277,2),Final_Intermediate[Burmese_Consonants],0)),LEFT(BF277,2),
IF(ISNUMBER(MATCH(LEFT(BF277,1),Final_Intermediate[Burmese_Consonants],0)),LEFT(BF277,1),
"")))))))))))))))</f>
        <v>#VALUE!</v>
      </c>
      <c r="AI277" t="e">
        <f>IF(AND(OR(BG277="။",BG277="၊"),LEN(BG277)=1),BG277,
IF(ISNUMBER(MATCH(LEFT(BG277,7),Final_modified_Intermediate[Burmese_Consonants],0)),LEFT(BG277,7),
IF(ISNUMBER(MATCH(LEFT(BG277,6),Final_modified_Intermediate[Burmese_Consonants],0)),LEFT(BG277,6),
IF(ISNUMBER(MATCH(LEFT(BG277,5),Final_modified_Intermediate[Burmese_Consonants],0)),LEFT(BG277,5),
IF(ISNUMBER(MATCH(LEFT(BG277,4),Final_modified_Intermediate[Burmese_Consonants],0)),LEFT(BG277,4),
IF(ISNUMBER(MATCH(LEFT(BG277,3),Final_modified_Intermediate[Burmese_Consonants],0)),LEFT(BG277,3),
IF(ISNUMBER(MATCH(LEFT(BG277,2),Final_modified_Intermediate[Burmese_Consonants],0)),LEFT(BG277,2),
IF(ISNUMBER(MATCH(LEFT(BG277,1),Final_modified_Intermediate[Burmese_Consonants],0)),LEFT(BG277,1),
IF(ISNUMBER(MATCH(LEFT(BG277,7),Final_Intermediate[Burmese_Consonants],0)),LEFT(BG277,7),
IF(ISNUMBER(MATCH(LEFT(BG277,6),Final_Intermediate[Burmese_Consonants],0)),LEFT(BG277,6),
IF(ISNUMBER(MATCH(LEFT(BG277,5),Final_Intermediate[Burmese_Consonants],0)),LEFT(BG277,5),
IF(ISNUMBER(MATCH(LEFT(BG277,4),Final_Intermediate[Burmese_Consonants],0)),LEFT(BG277,4),
IF(ISNUMBER(MATCH(LEFT(BG277,3),Final_Intermediate[Burmese_Consonants],0)),LEFT(BG277,3),
IF(ISNUMBER(MATCH(LEFT(BG277,2),Final_Intermediate[Burmese_Consonants],0)),LEFT(BG277,2),
IF(ISNUMBER(MATCH(LEFT(BG277,1),Final_Intermediate[Burmese_Consonants],0)),LEFT(BG277,1),
"")))))))))))))))</f>
        <v>#VALUE!</v>
      </c>
      <c r="AJ277" t="e">
        <f>IF(AND(OR(BH277="။",BH277="၊"),LEN(BH277)=1),BH277,
IF(ISNUMBER(MATCH(LEFT(BH277,7),Final_modified_Intermediate[Burmese_Consonants],0)),LEFT(BH277,7),
IF(ISNUMBER(MATCH(LEFT(BH277,6),Final_modified_Intermediate[Burmese_Consonants],0)),LEFT(BH277,6),
IF(ISNUMBER(MATCH(LEFT(BH277,5),Final_modified_Intermediate[Burmese_Consonants],0)),LEFT(BH277,5),
IF(ISNUMBER(MATCH(LEFT(BH277,4),Final_modified_Intermediate[Burmese_Consonants],0)),LEFT(BH277,4),
IF(ISNUMBER(MATCH(LEFT(BH277,3),Final_modified_Intermediate[Burmese_Consonants],0)),LEFT(BH277,3),
IF(ISNUMBER(MATCH(LEFT(BH277,2),Final_modified_Intermediate[Burmese_Consonants],0)),LEFT(BH277,2),
IF(ISNUMBER(MATCH(LEFT(BH277,1),Final_modified_Intermediate[Burmese_Consonants],0)),LEFT(BH277,1),
IF(ISNUMBER(MATCH(LEFT(BH277,7),Final_Intermediate[Burmese_Consonants],0)),LEFT(BH277,7),
IF(ISNUMBER(MATCH(LEFT(BH277,6),Final_Intermediate[Burmese_Consonants],0)),LEFT(BH277,6),
IF(ISNUMBER(MATCH(LEFT(BH277,5),Final_Intermediate[Burmese_Consonants],0)),LEFT(BH277,5),
IF(ISNUMBER(MATCH(LEFT(BH277,4),Final_Intermediate[Burmese_Consonants],0)),LEFT(BH277,4),
IF(ISNUMBER(MATCH(LEFT(BH277,3),Final_Intermediate[Burmese_Consonants],0)),LEFT(BH277,3),
IF(ISNUMBER(MATCH(LEFT(BH277,2),Final_Intermediate[Burmese_Consonants],0)),LEFT(BH277,2),
IF(ISNUMBER(MATCH(LEFT(BH277,1),Final_Intermediate[Burmese_Consonants],0)),LEFT(BH277,1),
"")))))))))))))))</f>
        <v>#VALUE!</v>
      </c>
      <c r="AK277" t="e">
        <f>IF(AND(OR(BI277="။",BI277="၊"),LEN(BI277)=1),BI277,
IF(ISNUMBER(MATCH(LEFT(BI277,7),Final_modified_Intermediate[Burmese_Consonants],0)),LEFT(BI277,7),
IF(ISNUMBER(MATCH(LEFT(BI277,6),Final_modified_Intermediate[Burmese_Consonants],0)),LEFT(BI277,6),
IF(ISNUMBER(MATCH(LEFT(BI277,5),Final_modified_Intermediate[Burmese_Consonants],0)),LEFT(BI277,5),
IF(ISNUMBER(MATCH(LEFT(BI277,4),Final_modified_Intermediate[Burmese_Consonants],0)),LEFT(BI277,4),
IF(ISNUMBER(MATCH(LEFT(BI277,3),Final_modified_Intermediate[Burmese_Consonants],0)),LEFT(BI277,3),
IF(ISNUMBER(MATCH(LEFT(BI277,2),Final_modified_Intermediate[Burmese_Consonants],0)),LEFT(BI277,2),
IF(ISNUMBER(MATCH(LEFT(BI277,1),Final_modified_Intermediate[Burmese_Consonants],0)),LEFT(BI277,1),
IF(ISNUMBER(MATCH(LEFT(BI277,7),Final_Intermediate[Burmese_Consonants],0)),LEFT(BI277,7),
IF(ISNUMBER(MATCH(LEFT(BI277,6),Final_Intermediate[Burmese_Consonants],0)),LEFT(BI277,6),
IF(ISNUMBER(MATCH(LEFT(BI277,5),Final_Intermediate[Burmese_Consonants],0)),LEFT(BI277,5),
IF(ISNUMBER(MATCH(LEFT(BI277,4),Final_Intermediate[Burmese_Consonants],0)),LEFT(BI277,4),
IF(ISNUMBER(MATCH(LEFT(BI277,3),Final_Intermediate[Burmese_Consonants],0)),LEFT(BI277,3),
IF(ISNUMBER(MATCH(LEFT(BI277,2),Final_Intermediate[Burmese_Consonants],0)),LEFT(BI277,2),
IF(ISNUMBER(MATCH(LEFT(BI277,1),Final_Intermediate[Burmese_Consonants],0)),LEFT(BI277,1),
"")))))))))))))))</f>
        <v>#VALUE!</v>
      </c>
      <c r="AL277" t="e">
        <f>IF(AND(OR(BJ277="။",BJ277="၊"),LEN(BJ277)=1),BJ277,
IF(ISNUMBER(MATCH(LEFT(BJ277,7),Final_modified_Intermediate[Burmese_Consonants],0)),LEFT(BJ277,7),
IF(ISNUMBER(MATCH(LEFT(BJ277,6),Final_modified_Intermediate[Burmese_Consonants],0)),LEFT(BJ277,6),
IF(ISNUMBER(MATCH(LEFT(BJ277,5),Final_modified_Intermediate[Burmese_Consonants],0)),LEFT(BJ277,5),
IF(ISNUMBER(MATCH(LEFT(BJ277,4),Final_modified_Intermediate[Burmese_Consonants],0)),LEFT(BJ277,4),
IF(ISNUMBER(MATCH(LEFT(BJ277,3),Final_modified_Intermediate[Burmese_Consonants],0)),LEFT(BJ277,3),
IF(ISNUMBER(MATCH(LEFT(BJ277,2),Final_modified_Intermediate[Burmese_Consonants],0)),LEFT(BJ277,2),
IF(ISNUMBER(MATCH(LEFT(BJ277,1),Final_modified_Intermediate[Burmese_Consonants],0)),LEFT(BJ277,1),
IF(ISNUMBER(MATCH(LEFT(BJ277,7),Final_Intermediate[Burmese_Consonants],0)),LEFT(BJ277,7),
IF(ISNUMBER(MATCH(LEFT(BJ277,6),Final_Intermediate[Burmese_Consonants],0)),LEFT(BJ277,6),
IF(ISNUMBER(MATCH(LEFT(BJ277,5),Final_Intermediate[Burmese_Consonants],0)),LEFT(BJ277,5),
IF(ISNUMBER(MATCH(LEFT(BJ277,4),Final_Intermediate[Burmese_Consonants],0)),LEFT(BJ277,4),
IF(ISNUMBER(MATCH(LEFT(BJ277,3),Final_Intermediate[Burmese_Consonants],0)),LEFT(BJ277,3),
IF(ISNUMBER(MATCH(LEFT(BJ277,2),Final_Intermediate[Burmese_Consonants],0)),LEFT(BJ277,2),
IF(ISNUMBER(MATCH(LEFT(BJ277,1),Final_Intermediate[Burmese_Consonants],0)),LEFT(BJ277,1),
"")))))))))))))))</f>
        <v>#VALUE!</v>
      </c>
      <c r="AN277" t="e">
        <f>Compiler_Burmese[[#This Row],[Sr. No.]]</f>
        <v>#REF!</v>
      </c>
      <c r="AO27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7" t="e">
        <f>[2]!Vocabulary_Burmese[[#This Row],[Sr. No.]]</f>
        <v>#REF!</v>
      </c>
      <c r="BA277" t="e">
        <f>IF(Raw_data_N2_Kanji[[#This Row],[Categorie]]&lt;&gt;"","",
IF(ISNUMBER(MATCH(V,Special_list[Burmese word],0)),"",
SUBSTITUTE(Raw_data_N2_Kanji[[#This Row],[Raw]]," ","")))</f>
        <v>#VALUE!</v>
      </c>
      <c r="BB277" t="e">
        <f>RIGHT(Segregate18[[#This Row],[UPGRADE]],LEN(Segregate18[[#This Row],[UPGRADE]])-LEN(Compiler_Burmese[[#This Row],[1]]))</f>
        <v>#VALUE!</v>
      </c>
      <c r="BC277" t="e">
        <f>RIGHT(Segregate18[[#This Row],[11]],LEN(Segregate18[[#This Row],[11]])-LEN(Compiler_Burmese[[#This Row],[2]]))</f>
        <v>#VALUE!</v>
      </c>
      <c r="BD277" t="e">
        <f>RIGHT(Segregate18[[#This Row],[21]],LEN(Segregate18[[#This Row],[21]])-LEN(Compiler_Burmese[[#This Row],[3]]))</f>
        <v>#VALUE!</v>
      </c>
      <c r="BE277" t="e">
        <f>RIGHT(Segregate18[[#This Row],[31]],LEN(Segregate18[[#This Row],[31]])-LEN(Compiler_Burmese[[#This Row],[4]]))</f>
        <v>#VALUE!</v>
      </c>
      <c r="BF277" t="e">
        <f>RIGHT(Segregate18[[#This Row],[41]],LEN(Segregate18[[#This Row],[41]])-LEN(Compiler_Burmese[[#This Row],[5]]))</f>
        <v>#VALUE!</v>
      </c>
      <c r="BG277" t="e">
        <f>RIGHT(Segregate18[[#This Row],[51]],LEN(Segregate18[[#This Row],[51]])-LEN(Compiler_Burmese[[#This Row],[6]]))</f>
        <v>#VALUE!</v>
      </c>
      <c r="BH277" t="e">
        <f>RIGHT(Segregate18[[#This Row],[61]],LEN(Segregate18[[#This Row],[61]])-LEN(Compiler_Burmese[[#This Row],[7]]))</f>
        <v>#VALUE!</v>
      </c>
      <c r="BI277" t="e">
        <f>RIGHT(Segregate18[[#This Row],[71]],LEN(Segregate18[[#This Row],[71]])-LEN(Compiler_Burmese[[#This Row],[8]]))</f>
        <v>#VALUE!</v>
      </c>
      <c r="BJ277" t="e">
        <f>RIGHT(Segregate18[[#This Row],[81]],LEN(Segregate18[[#This Row],[81]])-LEN(Compiler_Burmese[[#This Row],[9]]))</f>
        <v>#VALUE!</v>
      </c>
    </row>
    <row r="278" spans="25:62" ht="15" customHeight="1" x14ac:dyDescent="0.3">
      <c r="Y278" t="e">
        <f>Segregate18[[#This Row],[Sr. No.]]</f>
        <v>#REF!</v>
      </c>
      <c r="Z278" t="e">
        <f>IF(AND(OR(BA278="။",BA278="၊"),LEN(BA278)=1),BA278,
IF(ISNUMBER(MATCH(LEFT(BA278,7),Final_modified_Intermediate[Burmese_Consonants],0)),LEFT(BA278,7),
IF(ISNUMBER(MATCH(LEFT(BA278,6),Final_modified_Intermediate[Burmese_Consonants],0)),LEFT(BA278,6),
IF(ISNUMBER(MATCH(LEFT(BA278,5),Final_modified_Intermediate[Burmese_Consonants],0)),LEFT(BA278,5),
IF(ISNUMBER(MATCH(LEFT(BA278,4),Final_modified_Intermediate[Burmese_Consonants],0)),LEFT(BA278,4),
IF(ISNUMBER(MATCH(LEFT(BA278,3),Final_modified_Intermediate[Burmese_Consonants],0)),LEFT(BA278,3),
IF(ISNUMBER(MATCH(LEFT(BA278,2),Final_modified_Intermediate[Burmese_Consonants],0)),LEFT(BA278,2),
IF(ISNUMBER(MATCH(LEFT(BA278,1),Final_modified_Intermediate[Burmese_Consonants],0)),LEFT(BA278,1),
IF(ISNUMBER(MATCH(LEFT(BA278,7),Final_Intermediate[Burmese_Consonants],0)),LEFT(BA278,7),
IF(ISNUMBER(MATCH(LEFT(BA278,6),Final_Intermediate[Burmese_Consonants],0)),LEFT(BA278,6),
IF(ISNUMBER(MATCH(LEFT(BA278,5),Final_Intermediate[Burmese_Consonants],0)),LEFT(BA278,5),
IF(ISNUMBER(MATCH(LEFT(BA278,4),Final_Intermediate[Burmese_Consonants],0)),LEFT(BA278,4),
IF(ISNUMBER(MATCH(LEFT(BA278,3),Final_Intermediate[Burmese_Consonants],0)),LEFT(BA278,3),
IF(ISNUMBER(MATCH(LEFT(BA278,2),Final_Intermediate[Burmese_Consonants],0)),LEFT(BA278,2),
IF(ISNUMBER(MATCH(LEFT(BA278,1),Final_Intermediate[Burmese_Consonants],0)),LEFT(BA278,1),
"")))))))))))))))</f>
        <v>#VALUE!</v>
      </c>
      <c r="AA27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8" t="e">
        <f>IF(AND(OR(BB278="။",BB278="၊"),LEN(BB278)=1),BB278,
IF(ISNUMBER(MATCH(LEFT(BB278,7),Final_modified_Intermediate[Burmese_Consonants],0)),LEFT(BB278,7),
IF(ISNUMBER(MATCH(LEFT(BB278,6),Final_modified_Intermediate[Burmese_Consonants],0)),LEFT(BB278,6),
IF(ISNUMBER(MATCH(LEFT(BB278,5),Final_modified_Intermediate[Burmese_Consonants],0)),LEFT(BB278,5),
IF(ISNUMBER(MATCH(LEFT(BB278,4),Final_modified_Intermediate[Burmese_Consonants],0)),LEFT(BB278,4),
IF(ISNUMBER(MATCH(LEFT(BB278,3),Final_modified_Intermediate[Burmese_Consonants],0)),LEFT(BB278,3),
IF(ISNUMBER(MATCH(LEFT(BB278,2),Final_modified_Intermediate[Burmese_Consonants],0)),LEFT(BB278,2),
IF(ISNUMBER(MATCH(LEFT(BB278,1),Final_modified_Intermediate[Burmese_Consonants],0)),LEFT(BB278,1),
IF(ISNUMBER(MATCH(LEFT(BB278,7),Final_Intermediate[Burmese_Consonants],0)),LEFT(BB278,7),
IF(ISNUMBER(MATCH(LEFT(BB278,6),Final_Intermediate[Burmese_Consonants],0)),LEFT(BB278,6),
IF(ISNUMBER(MATCH(LEFT(BB278,5),Final_Intermediate[Burmese_Consonants],0)),LEFT(BB278,5),
IF(ISNUMBER(MATCH(LEFT(BB278,4),Final_Intermediate[Burmese_Consonants],0)),LEFT(BB278,4),
IF(ISNUMBER(MATCH(LEFT(BB278,3),Final_Intermediate[Burmese_Consonants],0)),LEFT(BB278,3),
IF(ISNUMBER(MATCH(LEFT(BB278,2),Final_Intermediate[Burmese_Consonants],0)),LEFT(BB278,2),
IF(ISNUMBER(MATCH(LEFT(BB278,1),Final_Intermediate[Burmese_Consonants],0)),LEFT(BB278,1),
"")))))))))))))))</f>
        <v>#VALUE!</v>
      </c>
      <c r="AC27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8" t="e">
        <f>IF(AND(OR(BC278="။",BC278="၊"),LEN(BC278)=1),BC278,
IF(ISNUMBER(MATCH(LEFT(BC278,7),Final_modified_Intermediate[Burmese_Consonants],0)),LEFT(BC278,7),
IF(ISNUMBER(MATCH(LEFT(BC278,6),Final_modified_Intermediate[Burmese_Consonants],0)),LEFT(BC278,6),
IF(ISNUMBER(MATCH(LEFT(BC278,5),Final_modified_Intermediate[Burmese_Consonants],0)),LEFT(BC278,5),
IF(ISNUMBER(MATCH(LEFT(BC278,4),Final_modified_Intermediate[Burmese_Consonants],0)),LEFT(BC278,4),
IF(ISNUMBER(MATCH(LEFT(BC278,3),Final_modified_Intermediate[Burmese_Consonants],0)),LEFT(BC278,3),
IF(ISNUMBER(MATCH(LEFT(BC278,2),Final_modified_Intermediate[Burmese_Consonants],0)),LEFT(BC278,2),
IF(ISNUMBER(MATCH(LEFT(BC278,1),Final_modified_Intermediate[Burmese_Consonants],0)),LEFT(BC278,1),
IF(ISNUMBER(MATCH(LEFT(BC278,7),Final_Intermediate[Burmese_Consonants],0)),LEFT(BC278,7),
IF(ISNUMBER(MATCH(LEFT(BC278,6),Final_Intermediate[Burmese_Consonants],0)),LEFT(BC278,6),
IF(ISNUMBER(MATCH(LEFT(BC278,5),Final_Intermediate[Burmese_Consonants],0)),LEFT(BC278,5),
IF(ISNUMBER(MATCH(LEFT(BC278,4),Final_Intermediate[Burmese_Consonants],0)),LEFT(BC278,4),
IF(ISNUMBER(MATCH(LEFT(BC278,3),Final_Intermediate[Burmese_Consonants],0)),LEFT(BC278,3),
IF(ISNUMBER(MATCH(LEFT(BC278,2),Final_Intermediate[Burmese_Consonants],0)),LEFT(BC278,2),
IF(ISNUMBER(MATCH(LEFT(BC278,1),Final_Intermediate[Burmese_Consonants],0)),LEFT(BC278,1),
"")))))))))))))))</f>
        <v>#VALUE!</v>
      </c>
      <c r="AE27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8" t="e">
        <f>IF(AND(OR(BD278="။",BD278="၊"),LEN(BD278)=1),BD278,
IF(ISNUMBER(MATCH(LEFT(BD278,7),Final_modified_Intermediate[Burmese_Consonants],0)),LEFT(BD278,7),
IF(ISNUMBER(MATCH(LEFT(BD278,6),Final_modified_Intermediate[Burmese_Consonants],0)),LEFT(BD278,6),
IF(ISNUMBER(MATCH(LEFT(BD278,5),Final_modified_Intermediate[Burmese_Consonants],0)),LEFT(BD278,5),
IF(ISNUMBER(MATCH(LEFT(BD278,4),Final_modified_Intermediate[Burmese_Consonants],0)),LEFT(BD278,4),
IF(ISNUMBER(MATCH(LEFT(BD278,3),Final_modified_Intermediate[Burmese_Consonants],0)),LEFT(BD278,3),
IF(ISNUMBER(MATCH(LEFT(BD278,2),Final_modified_Intermediate[Burmese_Consonants],0)),LEFT(BD278,2),
IF(ISNUMBER(MATCH(LEFT(BD278,1),Final_modified_Intermediate[Burmese_Consonants],0)),LEFT(BD278,1),
IF(ISNUMBER(MATCH(LEFT(BD278,7),Final_Intermediate[Burmese_Consonants],0)),LEFT(BD278,7),
IF(ISNUMBER(MATCH(LEFT(BD278,6),Final_Intermediate[Burmese_Consonants],0)),LEFT(BD278,6),
IF(ISNUMBER(MATCH(LEFT(BD278,5),Final_Intermediate[Burmese_Consonants],0)),LEFT(BD278,5),
IF(ISNUMBER(MATCH(LEFT(BD278,4),Final_Intermediate[Burmese_Consonants],0)),LEFT(BD278,4),
IF(ISNUMBER(MATCH(LEFT(BD278,3),Final_Intermediate[Burmese_Consonants],0)),LEFT(BD278,3),
IF(ISNUMBER(MATCH(LEFT(BD278,2),Final_Intermediate[Burmese_Consonants],0)),LEFT(BD278,2),
IF(ISNUMBER(MATCH(LEFT(BD278,1),Final_Intermediate[Burmese_Consonants],0)),LEFT(BD278,1),
"")))))))))))))))</f>
        <v>#VALUE!</v>
      </c>
      <c r="AG278" t="e">
        <f>IF(AND(OR(BE278="။",BE278="၊"),LEN(BE278)=1),BE278,
IF(ISNUMBER(MATCH(LEFT(BE278,7),Final_modified_Intermediate[Burmese_Consonants],0)),LEFT(BE278,7),
IF(ISNUMBER(MATCH(LEFT(BE278,6),Final_modified_Intermediate[Burmese_Consonants],0)),LEFT(BE278,6),
IF(ISNUMBER(MATCH(LEFT(BE278,5),Final_modified_Intermediate[Burmese_Consonants],0)),LEFT(BE278,5),
IF(ISNUMBER(MATCH(LEFT(BE278,4),Final_modified_Intermediate[Burmese_Consonants],0)),LEFT(BE278,4),
IF(ISNUMBER(MATCH(LEFT(BE278,3),Final_modified_Intermediate[Burmese_Consonants],0)),LEFT(BE278,3),
IF(ISNUMBER(MATCH(LEFT(BE278,2),Final_modified_Intermediate[Burmese_Consonants],0)),LEFT(BE278,2),
IF(ISNUMBER(MATCH(LEFT(BE278,1),Final_modified_Intermediate[Burmese_Consonants],0)),LEFT(BE278,1),
IF(ISNUMBER(MATCH(LEFT(BE278,7),Final_Intermediate[Burmese_Consonants],0)),LEFT(BE278,7),
IF(ISNUMBER(MATCH(LEFT(BE278,6),Final_Intermediate[Burmese_Consonants],0)),LEFT(BE278,6),
IF(ISNUMBER(MATCH(LEFT(BE278,5),Final_Intermediate[Burmese_Consonants],0)),LEFT(BE278,5),
IF(ISNUMBER(MATCH(LEFT(BE278,4),Final_Intermediate[Burmese_Consonants],0)),LEFT(BE278,4),
IF(ISNUMBER(MATCH(LEFT(BE278,3),Final_Intermediate[Burmese_Consonants],0)),LEFT(BE278,3),
IF(ISNUMBER(MATCH(LEFT(BE278,2),Final_Intermediate[Burmese_Consonants],0)),LEFT(BE278,2),
IF(ISNUMBER(MATCH(LEFT(BE278,1),Final_Intermediate[Burmese_Consonants],0)),LEFT(BE278,1),
"")))))))))))))))</f>
        <v>#VALUE!</v>
      </c>
      <c r="AH278" t="e">
        <f>IF(AND(OR(BF278="။",BF278="၊"),LEN(BF278)=1),BF278,
IF(ISNUMBER(MATCH(LEFT(BF278,7),Final_modified_Intermediate[Burmese_Consonants],0)),LEFT(BF278,7),
IF(ISNUMBER(MATCH(LEFT(BF278,6),Final_modified_Intermediate[Burmese_Consonants],0)),LEFT(BF278,6),
IF(ISNUMBER(MATCH(LEFT(BF278,5),Final_modified_Intermediate[Burmese_Consonants],0)),LEFT(BF278,5),
IF(ISNUMBER(MATCH(LEFT(BF278,4),Final_modified_Intermediate[Burmese_Consonants],0)),LEFT(BF278,4),
IF(ISNUMBER(MATCH(LEFT(BF278,3),Final_modified_Intermediate[Burmese_Consonants],0)),LEFT(BF278,3),
IF(ISNUMBER(MATCH(LEFT(BF278,2),Final_modified_Intermediate[Burmese_Consonants],0)),LEFT(BF278,2),
IF(ISNUMBER(MATCH(LEFT(BF278,1),Final_modified_Intermediate[Burmese_Consonants],0)),LEFT(BF278,1),
IF(ISNUMBER(MATCH(LEFT(BF278,7),Final_Intermediate[Burmese_Consonants],0)),LEFT(BF278,7),
IF(ISNUMBER(MATCH(LEFT(BF278,6),Final_Intermediate[Burmese_Consonants],0)),LEFT(BF278,6),
IF(ISNUMBER(MATCH(LEFT(BF278,5),Final_Intermediate[Burmese_Consonants],0)),LEFT(BF278,5),
IF(ISNUMBER(MATCH(LEFT(BF278,4),Final_Intermediate[Burmese_Consonants],0)),LEFT(BF278,4),
IF(ISNUMBER(MATCH(LEFT(BF278,3),Final_Intermediate[Burmese_Consonants],0)),LEFT(BF278,3),
IF(ISNUMBER(MATCH(LEFT(BF278,2),Final_Intermediate[Burmese_Consonants],0)),LEFT(BF278,2),
IF(ISNUMBER(MATCH(LEFT(BF278,1),Final_Intermediate[Burmese_Consonants],0)),LEFT(BF278,1),
"")))))))))))))))</f>
        <v>#VALUE!</v>
      </c>
      <c r="AI278" t="e">
        <f>IF(AND(OR(BG278="။",BG278="၊"),LEN(BG278)=1),BG278,
IF(ISNUMBER(MATCH(LEFT(BG278,7),Final_modified_Intermediate[Burmese_Consonants],0)),LEFT(BG278,7),
IF(ISNUMBER(MATCH(LEFT(BG278,6),Final_modified_Intermediate[Burmese_Consonants],0)),LEFT(BG278,6),
IF(ISNUMBER(MATCH(LEFT(BG278,5),Final_modified_Intermediate[Burmese_Consonants],0)),LEFT(BG278,5),
IF(ISNUMBER(MATCH(LEFT(BG278,4),Final_modified_Intermediate[Burmese_Consonants],0)),LEFT(BG278,4),
IF(ISNUMBER(MATCH(LEFT(BG278,3),Final_modified_Intermediate[Burmese_Consonants],0)),LEFT(BG278,3),
IF(ISNUMBER(MATCH(LEFT(BG278,2),Final_modified_Intermediate[Burmese_Consonants],0)),LEFT(BG278,2),
IF(ISNUMBER(MATCH(LEFT(BG278,1),Final_modified_Intermediate[Burmese_Consonants],0)),LEFT(BG278,1),
IF(ISNUMBER(MATCH(LEFT(BG278,7),Final_Intermediate[Burmese_Consonants],0)),LEFT(BG278,7),
IF(ISNUMBER(MATCH(LEFT(BG278,6),Final_Intermediate[Burmese_Consonants],0)),LEFT(BG278,6),
IF(ISNUMBER(MATCH(LEFT(BG278,5),Final_Intermediate[Burmese_Consonants],0)),LEFT(BG278,5),
IF(ISNUMBER(MATCH(LEFT(BG278,4),Final_Intermediate[Burmese_Consonants],0)),LEFT(BG278,4),
IF(ISNUMBER(MATCH(LEFT(BG278,3),Final_Intermediate[Burmese_Consonants],0)),LEFT(BG278,3),
IF(ISNUMBER(MATCH(LEFT(BG278,2),Final_Intermediate[Burmese_Consonants],0)),LEFT(BG278,2),
IF(ISNUMBER(MATCH(LEFT(BG278,1),Final_Intermediate[Burmese_Consonants],0)),LEFT(BG278,1),
"")))))))))))))))</f>
        <v>#VALUE!</v>
      </c>
      <c r="AJ278" t="e">
        <f>IF(AND(OR(BH278="။",BH278="၊"),LEN(BH278)=1),BH278,
IF(ISNUMBER(MATCH(LEFT(BH278,7),Final_modified_Intermediate[Burmese_Consonants],0)),LEFT(BH278,7),
IF(ISNUMBER(MATCH(LEFT(BH278,6),Final_modified_Intermediate[Burmese_Consonants],0)),LEFT(BH278,6),
IF(ISNUMBER(MATCH(LEFT(BH278,5),Final_modified_Intermediate[Burmese_Consonants],0)),LEFT(BH278,5),
IF(ISNUMBER(MATCH(LEFT(BH278,4),Final_modified_Intermediate[Burmese_Consonants],0)),LEFT(BH278,4),
IF(ISNUMBER(MATCH(LEFT(BH278,3),Final_modified_Intermediate[Burmese_Consonants],0)),LEFT(BH278,3),
IF(ISNUMBER(MATCH(LEFT(BH278,2),Final_modified_Intermediate[Burmese_Consonants],0)),LEFT(BH278,2),
IF(ISNUMBER(MATCH(LEFT(BH278,1),Final_modified_Intermediate[Burmese_Consonants],0)),LEFT(BH278,1),
IF(ISNUMBER(MATCH(LEFT(BH278,7),Final_Intermediate[Burmese_Consonants],0)),LEFT(BH278,7),
IF(ISNUMBER(MATCH(LEFT(BH278,6),Final_Intermediate[Burmese_Consonants],0)),LEFT(BH278,6),
IF(ISNUMBER(MATCH(LEFT(BH278,5),Final_Intermediate[Burmese_Consonants],0)),LEFT(BH278,5),
IF(ISNUMBER(MATCH(LEFT(BH278,4),Final_Intermediate[Burmese_Consonants],0)),LEFT(BH278,4),
IF(ISNUMBER(MATCH(LEFT(BH278,3),Final_Intermediate[Burmese_Consonants],0)),LEFT(BH278,3),
IF(ISNUMBER(MATCH(LEFT(BH278,2),Final_Intermediate[Burmese_Consonants],0)),LEFT(BH278,2),
IF(ISNUMBER(MATCH(LEFT(BH278,1),Final_Intermediate[Burmese_Consonants],0)),LEFT(BH278,1),
"")))))))))))))))</f>
        <v>#VALUE!</v>
      </c>
      <c r="AK278" t="e">
        <f>IF(AND(OR(BI278="။",BI278="၊"),LEN(BI278)=1),BI278,
IF(ISNUMBER(MATCH(LEFT(BI278,7),Final_modified_Intermediate[Burmese_Consonants],0)),LEFT(BI278,7),
IF(ISNUMBER(MATCH(LEFT(BI278,6),Final_modified_Intermediate[Burmese_Consonants],0)),LEFT(BI278,6),
IF(ISNUMBER(MATCH(LEFT(BI278,5),Final_modified_Intermediate[Burmese_Consonants],0)),LEFT(BI278,5),
IF(ISNUMBER(MATCH(LEFT(BI278,4),Final_modified_Intermediate[Burmese_Consonants],0)),LEFT(BI278,4),
IF(ISNUMBER(MATCH(LEFT(BI278,3),Final_modified_Intermediate[Burmese_Consonants],0)),LEFT(BI278,3),
IF(ISNUMBER(MATCH(LEFT(BI278,2),Final_modified_Intermediate[Burmese_Consonants],0)),LEFT(BI278,2),
IF(ISNUMBER(MATCH(LEFT(BI278,1),Final_modified_Intermediate[Burmese_Consonants],0)),LEFT(BI278,1),
IF(ISNUMBER(MATCH(LEFT(BI278,7),Final_Intermediate[Burmese_Consonants],0)),LEFT(BI278,7),
IF(ISNUMBER(MATCH(LEFT(BI278,6),Final_Intermediate[Burmese_Consonants],0)),LEFT(BI278,6),
IF(ISNUMBER(MATCH(LEFT(BI278,5),Final_Intermediate[Burmese_Consonants],0)),LEFT(BI278,5),
IF(ISNUMBER(MATCH(LEFT(BI278,4),Final_Intermediate[Burmese_Consonants],0)),LEFT(BI278,4),
IF(ISNUMBER(MATCH(LEFT(BI278,3),Final_Intermediate[Burmese_Consonants],0)),LEFT(BI278,3),
IF(ISNUMBER(MATCH(LEFT(BI278,2),Final_Intermediate[Burmese_Consonants],0)),LEFT(BI278,2),
IF(ISNUMBER(MATCH(LEFT(BI278,1),Final_Intermediate[Burmese_Consonants],0)),LEFT(BI278,1),
"")))))))))))))))</f>
        <v>#VALUE!</v>
      </c>
      <c r="AL278" t="e">
        <f>IF(AND(OR(BJ278="။",BJ278="၊"),LEN(BJ278)=1),BJ278,
IF(ISNUMBER(MATCH(LEFT(BJ278,7),Final_modified_Intermediate[Burmese_Consonants],0)),LEFT(BJ278,7),
IF(ISNUMBER(MATCH(LEFT(BJ278,6),Final_modified_Intermediate[Burmese_Consonants],0)),LEFT(BJ278,6),
IF(ISNUMBER(MATCH(LEFT(BJ278,5),Final_modified_Intermediate[Burmese_Consonants],0)),LEFT(BJ278,5),
IF(ISNUMBER(MATCH(LEFT(BJ278,4),Final_modified_Intermediate[Burmese_Consonants],0)),LEFT(BJ278,4),
IF(ISNUMBER(MATCH(LEFT(BJ278,3),Final_modified_Intermediate[Burmese_Consonants],0)),LEFT(BJ278,3),
IF(ISNUMBER(MATCH(LEFT(BJ278,2),Final_modified_Intermediate[Burmese_Consonants],0)),LEFT(BJ278,2),
IF(ISNUMBER(MATCH(LEFT(BJ278,1),Final_modified_Intermediate[Burmese_Consonants],0)),LEFT(BJ278,1),
IF(ISNUMBER(MATCH(LEFT(BJ278,7),Final_Intermediate[Burmese_Consonants],0)),LEFT(BJ278,7),
IF(ISNUMBER(MATCH(LEFT(BJ278,6),Final_Intermediate[Burmese_Consonants],0)),LEFT(BJ278,6),
IF(ISNUMBER(MATCH(LEFT(BJ278,5),Final_Intermediate[Burmese_Consonants],0)),LEFT(BJ278,5),
IF(ISNUMBER(MATCH(LEFT(BJ278,4),Final_Intermediate[Burmese_Consonants],0)),LEFT(BJ278,4),
IF(ISNUMBER(MATCH(LEFT(BJ278,3),Final_Intermediate[Burmese_Consonants],0)),LEFT(BJ278,3),
IF(ISNUMBER(MATCH(LEFT(BJ278,2),Final_Intermediate[Burmese_Consonants],0)),LEFT(BJ278,2),
IF(ISNUMBER(MATCH(LEFT(BJ278,1),Final_Intermediate[Burmese_Consonants],0)),LEFT(BJ278,1),
"")))))))))))))))</f>
        <v>#VALUE!</v>
      </c>
      <c r="AN278" t="e">
        <f>Compiler_Burmese[[#This Row],[Sr. No.]]</f>
        <v>#REF!</v>
      </c>
      <c r="AO27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8" t="e">
        <f>[2]!Vocabulary_Burmese[[#This Row],[Sr. No.]]</f>
        <v>#REF!</v>
      </c>
      <c r="BA278" t="e">
        <f>IF(Raw_data_N2_Kanji[[#This Row],[Categorie]]&lt;&gt;"","",
IF(ISNUMBER(MATCH(V,Special_list[Burmese word],0)),"",
SUBSTITUTE(Raw_data_N2_Kanji[[#This Row],[Raw]]," ","")))</f>
        <v>#VALUE!</v>
      </c>
      <c r="BB278" t="e">
        <f>RIGHT(Segregate18[[#This Row],[UPGRADE]],LEN(Segregate18[[#This Row],[UPGRADE]])-LEN(Compiler_Burmese[[#This Row],[1]]))</f>
        <v>#VALUE!</v>
      </c>
      <c r="BC278" t="e">
        <f>RIGHT(Segregate18[[#This Row],[11]],LEN(Segregate18[[#This Row],[11]])-LEN(Compiler_Burmese[[#This Row],[2]]))</f>
        <v>#VALUE!</v>
      </c>
      <c r="BD278" t="e">
        <f>RIGHT(Segregate18[[#This Row],[21]],LEN(Segregate18[[#This Row],[21]])-LEN(Compiler_Burmese[[#This Row],[3]]))</f>
        <v>#VALUE!</v>
      </c>
      <c r="BE278" t="e">
        <f>RIGHT(Segregate18[[#This Row],[31]],LEN(Segregate18[[#This Row],[31]])-LEN(Compiler_Burmese[[#This Row],[4]]))</f>
        <v>#VALUE!</v>
      </c>
      <c r="BF278" t="e">
        <f>RIGHT(Segregate18[[#This Row],[41]],LEN(Segregate18[[#This Row],[41]])-LEN(Compiler_Burmese[[#This Row],[5]]))</f>
        <v>#VALUE!</v>
      </c>
      <c r="BG278" t="e">
        <f>RIGHT(Segregate18[[#This Row],[51]],LEN(Segregate18[[#This Row],[51]])-LEN(Compiler_Burmese[[#This Row],[6]]))</f>
        <v>#VALUE!</v>
      </c>
      <c r="BH278" t="e">
        <f>RIGHT(Segregate18[[#This Row],[61]],LEN(Segregate18[[#This Row],[61]])-LEN(Compiler_Burmese[[#This Row],[7]]))</f>
        <v>#VALUE!</v>
      </c>
      <c r="BI278" t="e">
        <f>RIGHT(Segregate18[[#This Row],[71]],LEN(Segregate18[[#This Row],[71]])-LEN(Compiler_Burmese[[#This Row],[8]]))</f>
        <v>#VALUE!</v>
      </c>
      <c r="BJ278" t="e">
        <f>RIGHT(Segregate18[[#This Row],[81]],LEN(Segregate18[[#This Row],[81]])-LEN(Compiler_Burmese[[#This Row],[9]]))</f>
        <v>#VALUE!</v>
      </c>
    </row>
    <row r="279" spans="25:62" ht="15" customHeight="1" x14ac:dyDescent="0.3">
      <c r="Y279" t="e">
        <f>Segregate18[[#This Row],[Sr. No.]]</f>
        <v>#REF!</v>
      </c>
      <c r="Z279" t="e">
        <f>IF(AND(OR(BA279="။",BA279="၊"),LEN(BA279)=1),BA279,
IF(ISNUMBER(MATCH(LEFT(BA279,7),Final_modified_Intermediate[Burmese_Consonants],0)),LEFT(BA279,7),
IF(ISNUMBER(MATCH(LEFT(BA279,6),Final_modified_Intermediate[Burmese_Consonants],0)),LEFT(BA279,6),
IF(ISNUMBER(MATCH(LEFT(BA279,5),Final_modified_Intermediate[Burmese_Consonants],0)),LEFT(BA279,5),
IF(ISNUMBER(MATCH(LEFT(BA279,4),Final_modified_Intermediate[Burmese_Consonants],0)),LEFT(BA279,4),
IF(ISNUMBER(MATCH(LEFT(BA279,3),Final_modified_Intermediate[Burmese_Consonants],0)),LEFT(BA279,3),
IF(ISNUMBER(MATCH(LEFT(BA279,2),Final_modified_Intermediate[Burmese_Consonants],0)),LEFT(BA279,2),
IF(ISNUMBER(MATCH(LEFT(BA279,1),Final_modified_Intermediate[Burmese_Consonants],0)),LEFT(BA279,1),
IF(ISNUMBER(MATCH(LEFT(BA279,7),Final_Intermediate[Burmese_Consonants],0)),LEFT(BA279,7),
IF(ISNUMBER(MATCH(LEFT(BA279,6),Final_Intermediate[Burmese_Consonants],0)),LEFT(BA279,6),
IF(ISNUMBER(MATCH(LEFT(BA279,5),Final_Intermediate[Burmese_Consonants],0)),LEFT(BA279,5),
IF(ISNUMBER(MATCH(LEFT(BA279,4),Final_Intermediate[Burmese_Consonants],0)),LEFT(BA279,4),
IF(ISNUMBER(MATCH(LEFT(BA279,3),Final_Intermediate[Burmese_Consonants],0)),LEFT(BA279,3),
IF(ISNUMBER(MATCH(LEFT(BA279,2),Final_Intermediate[Burmese_Consonants],0)),LEFT(BA279,2),
IF(ISNUMBER(MATCH(LEFT(BA279,1),Final_Intermediate[Burmese_Consonants],0)),LEFT(BA279,1),
"")))))))))))))))</f>
        <v>#VALUE!</v>
      </c>
      <c r="AA27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79" t="e">
        <f>IF(AND(OR(BB279="။",BB279="၊"),LEN(BB279)=1),BB279,
IF(ISNUMBER(MATCH(LEFT(BB279,7),Final_modified_Intermediate[Burmese_Consonants],0)),LEFT(BB279,7),
IF(ISNUMBER(MATCH(LEFT(BB279,6),Final_modified_Intermediate[Burmese_Consonants],0)),LEFT(BB279,6),
IF(ISNUMBER(MATCH(LEFT(BB279,5),Final_modified_Intermediate[Burmese_Consonants],0)),LEFT(BB279,5),
IF(ISNUMBER(MATCH(LEFT(BB279,4),Final_modified_Intermediate[Burmese_Consonants],0)),LEFT(BB279,4),
IF(ISNUMBER(MATCH(LEFT(BB279,3),Final_modified_Intermediate[Burmese_Consonants],0)),LEFT(BB279,3),
IF(ISNUMBER(MATCH(LEFT(BB279,2),Final_modified_Intermediate[Burmese_Consonants],0)),LEFT(BB279,2),
IF(ISNUMBER(MATCH(LEFT(BB279,1),Final_modified_Intermediate[Burmese_Consonants],0)),LEFT(BB279,1),
IF(ISNUMBER(MATCH(LEFT(BB279,7),Final_Intermediate[Burmese_Consonants],0)),LEFT(BB279,7),
IF(ISNUMBER(MATCH(LEFT(BB279,6),Final_Intermediate[Burmese_Consonants],0)),LEFT(BB279,6),
IF(ISNUMBER(MATCH(LEFT(BB279,5),Final_Intermediate[Burmese_Consonants],0)),LEFT(BB279,5),
IF(ISNUMBER(MATCH(LEFT(BB279,4),Final_Intermediate[Burmese_Consonants],0)),LEFT(BB279,4),
IF(ISNUMBER(MATCH(LEFT(BB279,3),Final_Intermediate[Burmese_Consonants],0)),LEFT(BB279,3),
IF(ISNUMBER(MATCH(LEFT(BB279,2),Final_Intermediate[Burmese_Consonants],0)),LEFT(BB279,2),
IF(ISNUMBER(MATCH(LEFT(BB279,1),Final_Intermediate[Burmese_Consonants],0)),LEFT(BB279,1),
"")))))))))))))))</f>
        <v>#VALUE!</v>
      </c>
      <c r="AC27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79" t="e">
        <f>IF(AND(OR(BC279="။",BC279="၊"),LEN(BC279)=1),BC279,
IF(ISNUMBER(MATCH(LEFT(BC279,7),Final_modified_Intermediate[Burmese_Consonants],0)),LEFT(BC279,7),
IF(ISNUMBER(MATCH(LEFT(BC279,6),Final_modified_Intermediate[Burmese_Consonants],0)),LEFT(BC279,6),
IF(ISNUMBER(MATCH(LEFT(BC279,5),Final_modified_Intermediate[Burmese_Consonants],0)),LEFT(BC279,5),
IF(ISNUMBER(MATCH(LEFT(BC279,4),Final_modified_Intermediate[Burmese_Consonants],0)),LEFT(BC279,4),
IF(ISNUMBER(MATCH(LEFT(BC279,3),Final_modified_Intermediate[Burmese_Consonants],0)),LEFT(BC279,3),
IF(ISNUMBER(MATCH(LEFT(BC279,2),Final_modified_Intermediate[Burmese_Consonants],0)),LEFT(BC279,2),
IF(ISNUMBER(MATCH(LEFT(BC279,1),Final_modified_Intermediate[Burmese_Consonants],0)),LEFT(BC279,1),
IF(ISNUMBER(MATCH(LEFT(BC279,7),Final_Intermediate[Burmese_Consonants],0)),LEFT(BC279,7),
IF(ISNUMBER(MATCH(LEFT(BC279,6),Final_Intermediate[Burmese_Consonants],0)),LEFT(BC279,6),
IF(ISNUMBER(MATCH(LEFT(BC279,5),Final_Intermediate[Burmese_Consonants],0)),LEFT(BC279,5),
IF(ISNUMBER(MATCH(LEFT(BC279,4),Final_Intermediate[Burmese_Consonants],0)),LEFT(BC279,4),
IF(ISNUMBER(MATCH(LEFT(BC279,3),Final_Intermediate[Burmese_Consonants],0)),LEFT(BC279,3),
IF(ISNUMBER(MATCH(LEFT(BC279,2),Final_Intermediate[Burmese_Consonants],0)),LEFT(BC279,2),
IF(ISNUMBER(MATCH(LEFT(BC279,1),Final_Intermediate[Burmese_Consonants],0)),LEFT(BC279,1),
"")))))))))))))))</f>
        <v>#VALUE!</v>
      </c>
      <c r="AE27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79" t="e">
        <f>IF(AND(OR(BD279="။",BD279="၊"),LEN(BD279)=1),BD279,
IF(ISNUMBER(MATCH(LEFT(BD279,7),Final_modified_Intermediate[Burmese_Consonants],0)),LEFT(BD279,7),
IF(ISNUMBER(MATCH(LEFT(BD279,6),Final_modified_Intermediate[Burmese_Consonants],0)),LEFT(BD279,6),
IF(ISNUMBER(MATCH(LEFT(BD279,5),Final_modified_Intermediate[Burmese_Consonants],0)),LEFT(BD279,5),
IF(ISNUMBER(MATCH(LEFT(BD279,4),Final_modified_Intermediate[Burmese_Consonants],0)),LEFT(BD279,4),
IF(ISNUMBER(MATCH(LEFT(BD279,3),Final_modified_Intermediate[Burmese_Consonants],0)),LEFT(BD279,3),
IF(ISNUMBER(MATCH(LEFT(BD279,2),Final_modified_Intermediate[Burmese_Consonants],0)),LEFT(BD279,2),
IF(ISNUMBER(MATCH(LEFT(BD279,1),Final_modified_Intermediate[Burmese_Consonants],0)),LEFT(BD279,1),
IF(ISNUMBER(MATCH(LEFT(BD279,7),Final_Intermediate[Burmese_Consonants],0)),LEFT(BD279,7),
IF(ISNUMBER(MATCH(LEFT(BD279,6),Final_Intermediate[Burmese_Consonants],0)),LEFT(BD279,6),
IF(ISNUMBER(MATCH(LEFT(BD279,5),Final_Intermediate[Burmese_Consonants],0)),LEFT(BD279,5),
IF(ISNUMBER(MATCH(LEFT(BD279,4),Final_Intermediate[Burmese_Consonants],0)),LEFT(BD279,4),
IF(ISNUMBER(MATCH(LEFT(BD279,3),Final_Intermediate[Burmese_Consonants],0)),LEFT(BD279,3),
IF(ISNUMBER(MATCH(LEFT(BD279,2),Final_Intermediate[Burmese_Consonants],0)),LEFT(BD279,2),
IF(ISNUMBER(MATCH(LEFT(BD279,1),Final_Intermediate[Burmese_Consonants],0)),LEFT(BD279,1),
"")))))))))))))))</f>
        <v>#VALUE!</v>
      </c>
      <c r="AG279" t="e">
        <f>IF(AND(OR(BE279="။",BE279="၊"),LEN(BE279)=1),BE279,
IF(ISNUMBER(MATCH(LEFT(BE279,7),Final_modified_Intermediate[Burmese_Consonants],0)),LEFT(BE279,7),
IF(ISNUMBER(MATCH(LEFT(BE279,6),Final_modified_Intermediate[Burmese_Consonants],0)),LEFT(BE279,6),
IF(ISNUMBER(MATCH(LEFT(BE279,5),Final_modified_Intermediate[Burmese_Consonants],0)),LEFT(BE279,5),
IF(ISNUMBER(MATCH(LEFT(BE279,4),Final_modified_Intermediate[Burmese_Consonants],0)),LEFT(BE279,4),
IF(ISNUMBER(MATCH(LEFT(BE279,3),Final_modified_Intermediate[Burmese_Consonants],0)),LEFT(BE279,3),
IF(ISNUMBER(MATCH(LEFT(BE279,2),Final_modified_Intermediate[Burmese_Consonants],0)),LEFT(BE279,2),
IF(ISNUMBER(MATCH(LEFT(BE279,1),Final_modified_Intermediate[Burmese_Consonants],0)),LEFT(BE279,1),
IF(ISNUMBER(MATCH(LEFT(BE279,7),Final_Intermediate[Burmese_Consonants],0)),LEFT(BE279,7),
IF(ISNUMBER(MATCH(LEFT(BE279,6),Final_Intermediate[Burmese_Consonants],0)),LEFT(BE279,6),
IF(ISNUMBER(MATCH(LEFT(BE279,5),Final_Intermediate[Burmese_Consonants],0)),LEFT(BE279,5),
IF(ISNUMBER(MATCH(LEFT(BE279,4),Final_Intermediate[Burmese_Consonants],0)),LEFT(BE279,4),
IF(ISNUMBER(MATCH(LEFT(BE279,3),Final_Intermediate[Burmese_Consonants],0)),LEFT(BE279,3),
IF(ISNUMBER(MATCH(LEFT(BE279,2),Final_Intermediate[Burmese_Consonants],0)),LEFT(BE279,2),
IF(ISNUMBER(MATCH(LEFT(BE279,1),Final_Intermediate[Burmese_Consonants],0)),LEFT(BE279,1),
"")))))))))))))))</f>
        <v>#VALUE!</v>
      </c>
      <c r="AH279" t="e">
        <f>IF(AND(OR(BF279="။",BF279="၊"),LEN(BF279)=1),BF279,
IF(ISNUMBER(MATCH(LEFT(BF279,7),Final_modified_Intermediate[Burmese_Consonants],0)),LEFT(BF279,7),
IF(ISNUMBER(MATCH(LEFT(BF279,6),Final_modified_Intermediate[Burmese_Consonants],0)),LEFT(BF279,6),
IF(ISNUMBER(MATCH(LEFT(BF279,5),Final_modified_Intermediate[Burmese_Consonants],0)),LEFT(BF279,5),
IF(ISNUMBER(MATCH(LEFT(BF279,4),Final_modified_Intermediate[Burmese_Consonants],0)),LEFT(BF279,4),
IF(ISNUMBER(MATCH(LEFT(BF279,3),Final_modified_Intermediate[Burmese_Consonants],0)),LEFT(BF279,3),
IF(ISNUMBER(MATCH(LEFT(BF279,2),Final_modified_Intermediate[Burmese_Consonants],0)),LEFT(BF279,2),
IF(ISNUMBER(MATCH(LEFT(BF279,1),Final_modified_Intermediate[Burmese_Consonants],0)),LEFT(BF279,1),
IF(ISNUMBER(MATCH(LEFT(BF279,7),Final_Intermediate[Burmese_Consonants],0)),LEFT(BF279,7),
IF(ISNUMBER(MATCH(LEFT(BF279,6),Final_Intermediate[Burmese_Consonants],0)),LEFT(BF279,6),
IF(ISNUMBER(MATCH(LEFT(BF279,5),Final_Intermediate[Burmese_Consonants],0)),LEFT(BF279,5),
IF(ISNUMBER(MATCH(LEFT(BF279,4),Final_Intermediate[Burmese_Consonants],0)),LEFT(BF279,4),
IF(ISNUMBER(MATCH(LEFT(BF279,3),Final_Intermediate[Burmese_Consonants],0)),LEFT(BF279,3),
IF(ISNUMBER(MATCH(LEFT(BF279,2),Final_Intermediate[Burmese_Consonants],0)),LEFT(BF279,2),
IF(ISNUMBER(MATCH(LEFT(BF279,1),Final_Intermediate[Burmese_Consonants],0)),LEFT(BF279,1),
"")))))))))))))))</f>
        <v>#VALUE!</v>
      </c>
      <c r="AI279" t="e">
        <f>IF(AND(OR(BG279="။",BG279="၊"),LEN(BG279)=1),BG279,
IF(ISNUMBER(MATCH(LEFT(BG279,7),Final_modified_Intermediate[Burmese_Consonants],0)),LEFT(BG279,7),
IF(ISNUMBER(MATCH(LEFT(BG279,6),Final_modified_Intermediate[Burmese_Consonants],0)),LEFT(BG279,6),
IF(ISNUMBER(MATCH(LEFT(BG279,5),Final_modified_Intermediate[Burmese_Consonants],0)),LEFT(BG279,5),
IF(ISNUMBER(MATCH(LEFT(BG279,4),Final_modified_Intermediate[Burmese_Consonants],0)),LEFT(BG279,4),
IF(ISNUMBER(MATCH(LEFT(BG279,3),Final_modified_Intermediate[Burmese_Consonants],0)),LEFT(BG279,3),
IF(ISNUMBER(MATCH(LEFT(BG279,2),Final_modified_Intermediate[Burmese_Consonants],0)),LEFT(BG279,2),
IF(ISNUMBER(MATCH(LEFT(BG279,1),Final_modified_Intermediate[Burmese_Consonants],0)),LEFT(BG279,1),
IF(ISNUMBER(MATCH(LEFT(BG279,7),Final_Intermediate[Burmese_Consonants],0)),LEFT(BG279,7),
IF(ISNUMBER(MATCH(LEFT(BG279,6),Final_Intermediate[Burmese_Consonants],0)),LEFT(BG279,6),
IF(ISNUMBER(MATCH(LEFT(BG279,5),Final_Intermediate[Burmese_Consonants],0)),LEFT(BG279,5),
IF(ISNUMBER(MATCH(LEFT(BG279,4),Final_Intermediate[Burmese_Consonants],0)),LEFT(BG279,4),
IF(ISNUMBER(MATCH(LEFT(BG279,3),Final_Intermediate[Burmese_Consonants],0)),LEFT(BG279,3),
IF(ISNUMBER(MATCH(LEFT(BG279,2),Final_Intermediate[Burmese_Consonants],0)),LEFT(BG279,2),
IF(ISNUMBER(MATCH(LEFT(BG279,1),Final_Intermediate[Burmese_Consonants],0)),LEFT(BG279,1),
"")))))))))))))))</f>
        <v>#VALUE!</v>
      </c>
      <c r="AJ279" t="e">
        <f>IF(AND(OR(BH279="။",BH279="၊"),LEN(BH279)=1),BH279,
IF(ISNUMBER(MATCH(LEFT(BH279,7),Final_modified_Intermediate[Burmese_Consonants],0)),LEFT(BH279,7),
IF(ISNUMBER(MATCH(LEFT(BH279,6),Final_modified_Intermediate[Burmese_Consonants],0)),LEFT(BH279,6),
IF(ISNUMBER(MATCH(LEFT(BH279,5),Final_modified_Intermediate[Burmese_Consonants],0)),LEFT(BH279,5),
IF(ISNUMBER(MATCH(LEFT(BH279,4),Final_modified_Intermediate[Burmese_Consonants],0)),LEFT(BH279,4),
IF(ISNUMBER(MATCH(LEFT(BH279,3),Final_modified_Intermediate[Burmese_Consonants],0)),LEFT(BH279,3),
IF(ISNUMBER(MATCH(LEFT(BH279,2),Final_modified_Intermediate[Burmese_Consonants],0)),LEFT(BH279,2),
IF(ISNUMBER(MATCH(LEFT(BH279,1),Final_modified_Intermediate[Burmese_Consonants],0)),LEFT(BH279,1),
IF(ISNUMBER(MATCH(LEFT(BH279,7),Final_Intermediate[Burmese_Consonants],0)),LEFT(BH279,7),
IF(ISNUMBER(MATCH(LEFT(BH279,6),Final_Intermediate[Burmese_Consonants],0)),LEFT(BH279,6),
IF(ISNUMBER(MATCH(LEFT(BH279,5),Final_Intermediate[Burmese_Consonants],0)),LEFT(BH279,5),
IF(ISNUMBER(MATCH(LEFT(BH279,4),Final_Intermediate[Burmese_Consonants],0)),LEFT(BH279,4),
IF(ISNUMBER(MATCH(LEFT(BH279,3),Final_Intermediate[Burmese_Consonants],0)),LEFT(BH279,3),
IF(ISNUMBER(MATCH(LEFT(BH279,2),Final_Intermediate[Burmese_Consonants],0)),LEFT(BH279,2),
IF(ISNUMBER(MATCH(LEFT(BH279,1),Final_Intermediate[Burmese_Consonants],0)),LEFT(BH279,1),
"")))))))))))))))</f>
        <v>#VALUE!</v>
      </c>
      <c r="AK279" t="e">
        <f>IF(AND(OR(BI279="။",BI279="၊"),LEN(BI279)=1),BI279,
IF(ISNUMBER(MATCH(LEFT(BI279,7),Final_modified_Intermediate[Burmese_Consonants],0)),LEFT(BI279,7),
IF(ISNUMBER(MATCH(LEFT(BI279,6),Final_modified_Intermediate[Burmese_Consonants],0)),LEFT(BI279,6),
IF(ISNUMBER(MATCH(LEFT(BI279,5),Final_modified_Intermediate[Burmese_Consonants],0)),LEFT(BI279,5),
IF(ISNUMBER(MATCH(LEFT(BI279,4),Final_modified_Intermediate[Burmese_Consonants],0)),LEFT(BI279,4),
IF(ISNUMBER(MATCH(LEFT(BI279,3),Final_modified_Intermediate[Burmese_Consonants],0)),LEFT(BI279,3),
IF(ISNUMBER(MATCH(LEFT(BI279,2),Final_modified_Intermediate[Burmese_Consonants],0)),LEFT(BI279,2),
IF(ISNUMBER(MATCH(LEFT(BI279,1),Final_modified_Intermediate[Burmese_Consonants],0)),LEFT(BI279,1),
IF(ISNUMBER(MATCH(LEFT(BI279,7),Final_Intermediate[Burmese_Consonants],0)),LEFT(BI279,7),
IF(ISNUMBER(MATCH(LEFT(BI279,6),Final_Intermediate[Burmese_Consonants],0)),LEFT(BI279,6),
IF(ISNUMBER(MATCH(LEFT(BI279,5),Final_Intermediate[Burmese_Consonants],0)),LEFT(BI279,5),
IF(ISNUMBER(MATCH(LEFT(BI279,4),Final_Intermediate[Burmese_Consonants],0)),LEFT(BI279,4),
IF(ISNUMBER(MATCH(LEFT(BI279,3),Final_Intermediate[Burmese_Consonants],0)),LEFT(BI279,3),
IF(ISNUMBER(MATCH(LEFT(BI279,2),Final_Intermediate[Burmese_Consonants],0)),LEFT(BI279,2),
IF(ISNUMBER(MATCH(LEFT(BI279,1),Final_Intermediate[Burmese_Consonants],0)),LEFT(BI279,1),
"")))))))))))))))</f>
        <v>#VALUE!</v>
      </c>
      <c r="AL279" t="e">
        <f>IF(AND(OR(BJ279="။",BJ279="၊"),LEN(BJ279)=1),BJ279,
IF(ISNUMBER(MATCH(LEFT(BJ279,7),Final_modified_Intermediate[Burmese_Consonants],0)),LEFT(BJ279,7),
IF(ISNUMBER(MATCH(LEFT(BJ279,6),Final_modified_Intermediate[Burmese_Consonants],0)),LEFT(BJ279,6),
IF(ISNUMBER(MATCH(LEFT(BJ279,5),Final_modified_Intermediate[Burmese_Consonants],0)),LEFT(BJ279,5),
IF(ISNUMBER(MATCH(LEFT(BJ279,4),Final_modified_Intermediate[Burmese_Consonants],0)),LEFT(BJ279,4),
IF(ISNUMBER(MATCH(LEFT(BJ279,3),Final_modified_Intermediate[Burmese_Consonants],0)),LEFT(BJ279,3),
IF(ISNUMBER(MATCH(LEFT(BJ279,2),Final_modified_Intermediate[Burmese_Consonants],0)),LEFT(BJ279,2),
IF(ISNUMBER(MATCH(LEFT(BJ279,1),Final_modified_Intermediate[Burmese_Consonants],0)),LEFT(BJ279,1),
IF(ISNUMBER(MATCH(LEFT(BJ279,7),Final_Intermediate[Burmese_Consonants],0)),LEFT(BJ279,7),
IF(ISNUMBER(MATCH(LEFT(BJ279,6),Final_Intermediate[Burmese_Consonants],0)),LEFT(BJ279,6),
IF(ISNUMBER(MATCH(LEFT(BJ279,5),Final_Intermediate[Burmese_Consonants],0)),LEFT(BJ279,5),
IF(ISNUMBER(MATCH(LEFT(BJ279,4),Final_Intermediate[Burmese_Consonants],0)),LEFT(BJ279,4),
IF(ISNUMBER(MATCH(LEFT(BJ279,3),Final_Intermediate[Burmese_Consonants],0)),LEFT(BJ279,3),
IF(ISNUMBER(MATCH(LEFT(BJ279,2),Final_Intermediate[Burmese_Consonants],0)),LEFT(BJ279,2),
IF(ISNUMBER(MATCH(LEFT(BJ279,1),Final_Intermediate[Burmese_Consonants],0)),LEFT(BJ279,1),
"")))))))))))))))</f>
        <v>#VALUE!</v>
      </c>
      <c r="AN279" t="e">
        <f>Compiler_Burmese[[#This Row],[Sr. No.]]</f>
        <v>#REF!</v>
      </c>
      <c r="AO27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7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7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7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7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7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7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7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7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7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79" t="e">
        <f>[2]!Vocabulary_Burmese[[#This Row],[Sr. No.]]</f>
        <v>#REF!</v>
      </c>
      <c r="BA279" t="e">
        <f>IF(Raw_data_N2_Kanji[[#This Row],[Categorie]]&lt;&gt;"","",
IF(ISNUMBER(MATCH(V,Special_list[Burmese word],0)),"",
SUBSTITUTE(Raw_data_N2_Kanji[[#This Row],[Raw]]," ","")))</f>
        <v>#VALUE!</v>
      </c>
      <c r="BB279" t="e">
        <f>RIGHT(Segregate18[[#This Row],[UPGRADE]],LEN(Segregate18[[#This Row],[UPGRADE]])-LEN(Compiler_Burmese[[#This Row],[1]]))</f>
        <v>#VALUE!</v>
      </c>
      <c r="BC279" t="e">
        <f>RIGHT(Segregate18[[#This Row],[11]],LEN(Segregate18[[#This Row],[11]])-LEN(Compiler_Burmese[[#This Row],[2]]))</f>
        <v>#VALUE!</v>
      </c>
      <c r="BD279" t="e">
        <f>RIGHT(Segregate18[[#This Row],[21]],LEN(Segregate18[[#This Row],[21]])-LEN(Compiler_Burmese[[#This Row],[3]]))</f>
        <v>#VALUE!</v>
      </c>
      <c r="BE279" t="e">
        <f>RIGHT(Segregate18[[#This Row],[31]],LEN(Segregate18[[#This Row],[31]])-LEN(Compiler_Burmese[[#This Row],[4]]))</f>
        <v>#VALUE!</v>
      </c>
      <c r="BF279" t="e">
        <f>RIGHT(Segregate18[[#This Row],[41]],LEN(Segregate18[[#This Row],[41]])-LEN(Compiler_Burmese[[#This Row],[5]]))</f>
        <v>#VALUE!</v>
      </c>
      <c r="BG279" t="e">
        <f>RIGHT(Segregate18[[#This Row],[51]],LEN(Segregate18[[#This Row],[51]])-LEN(Compiler_Burmese[[#This Row],[6]]))</f>
        <v>#VALUE!</v>
      </c>
      <c r="BH279" t="e">
        <f>RIGHT(Segregate18[[#This Row],[61]],LEN(Segregate18[[#This Row],[61]])-LEN(Compiler_Burmese[[#This Row],[7]]))</f>
        <v>#VALUE!</v>
      </c>
      <c r="BI279" t="e">
        <f>RIGHT(Segregate18[[#This Row],[71]],LEN(Segregate18[[#This Row],[71]])-LEN(Compiler_Burmese[[#This Row],[8]]))</f>
        <v>#VALUE!</v>
      </c>
      <c r="BJ279" t="e">
        <f>RIGHT(Segregate18[[#This Row],[81]],LEN(Segregate18[[#This Row],[81]])-LEN(Compiler_Burmese[[#This Row],[9]]))</f>
        <v>#VALUE!</v>
      </c>
    </row>
    <row r="280" spans="25:62" ht="15" customHeight="1" x14ac:dyDescent="0.3">
      <c r="Y280" t="e">
        <f>Segregate18[[#This Row],[Sr. No.]]</f>
        <v>#REF!</v>
      </c>
      <c r="Z280" t="e">
        <f>IF(AND(OR(BA280="။",BA280="၊"),LEN(BA280)=1),BA280,
IF(ISNUMBER(MATCH(LEFT(BA280,7),Final_modified_Intermediate[Burmese_Consonants],0)),LEFT(BA280,7),
IF(ISNUMBER(MATCH(LEFT(BA280,6),Final_modified_Intermediate[Burmese_Consonants],0)),LEFT(BA280,6),
IF(ISNUMBER(MATCH(LEFT(BA280,5),Final_modified_Intermediate[Burmese_Consonants],0)),LEFT(BA280,5),
IF(ISNUMBER(MATCH(LEFT(BA280,4),Final_modified_Intermediate[Burmese_Consonants],0)),LEFT(BA280,4),
IF(ISNUMBER(MATCH(LEFT(BA280,3),Final_modified_Intermediate[Burmese_Consonants],0)),LEFT(BA280,3),
IF(ISNUMBER(MATCH(LEFT(BA280,2),Final_modified_Intermediate[Burmese_Consonants],0)),LEFT(BA280,2),
IF(ISNUMBER(MATCH(LEFT(BA280,1),Final_modified_Intermediate[Burmese_Consonants],0)),LEFT(BA280,1),
IF(ISNUMBER(MATCH(LEFT(BA280,7),Final_Intermediate[Burmese_Consonants],0)),LEFT(BA280,7),
IF(ISNUMBER(MATCH(LEFT(BA280,6),Final_Intermediate[Burmese_Consonants],0)),LEFT(BA280,6),
IF(ISNUMBER(MATCH(LEFT(BA280,5),Final_Intermediate[Burmese_Consonants],0)),LEFT(BA280,5),
IF(ISNUMBER(MATCH(LEFT(BA280,4),Final_Intermediate[Burmese_Consonants],0)),LEFT(BA280,4),
IF(ISNUMBER(MATCH(LEFT(BA280,3),Final_Intermediate[Burmese_Consonants],0)),LEFT(BA280,3),
IF(ISNUMBER(MATCH(LEFT(BA280,2),Final_Intermediate[Burmese_Consonants],0)),LEFT(BA280,2),
IF(ISNUMBER(MATCH(LEFT(BA280,1),Final_Intermediate[Burmese_Consonants],0)),LEFT(BA280,1),
"")))))))))))))))</f>
        <v>#VALUE!</v>
      </c>
      <c r="AA28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0" t="e">
        <f>IF(AND(OR(BB280="။",BB280="၊"),LEN(BB280)=1),BB280,
IF(ISNUMBER(MATCH(LEFT(BB280,7),Final_modified_Intermediate[Burmese_Consonants],0)),LEFT(BB280,7),
IF(ISNUMBER(MATCH(LEFT(BB280,6),Final_modified_Intermediate[Burmese_Consonants],0)),LEFT(BB280,6),
IF(ISNUMBER(MATCH(LEFT(BB280,5),Final_modified_Intermediate[Burmese_Consonants],0)),LEFT(BB280,5),
IF(ISNUMBER(MATCH(LEFT(BB280,4),Final_modified_Intermediate[Burmese_Consonants],0)),LEFT(BB280,4),
IF(ISNUMBER(MATCH(LEFT(BB280,3),Final_modified_Intermediate[Burmese_Consonants],0)),LEFT(BB280,3),
IF(ISNUMBER(MATCH(LEFT(BB280,2),Final_modified_Intermediate[Burmese_Consonants],0)),LEFT(BB280,2),
IF(ISNUMBER(MATCH(LEFT(BB280,1),Final_modified_Intermediate[Burmese_Consonants],0)),LEFT(BB280,1),
IF(ISNUMBER(MATCH(LEFT(BB280,7),Final_Intermediate[Burmese_Consonants],0)),LEFT(BB280,7),
IF(ISNUMBER(MATCH(LEFT(BB280,6),Final_Intermediate[Burmese_Consonants],0)),LEFT(BB280,6),
IF(ISNUMBER(MATCH(LEFT(BB280,5),Final_Intermediate[Burmese_Consonants],0)),LEFT(BB280,5),
IF(ISNUMBER(MATCH(LEFT(BB280,4),Final_Intermediate[Burmese_Consonants],0)),LEFT(BB280,4),
IF(ISNUMBER(MATCH(LEFT(BB280,3),Final_Intermediate[Burmese_Consonants],0)),LEFT(BB280,3),
IF(ISNUMBER(MATCH(LEFT(BB280,2),Final_Intermediate[Burmese_Consonants],0)),LEFT(BB280,2),
IF(ISNUMBER(MATCH(LEFT(BB280,1),Final_Intermediate[Burmese_Consonants],0)),LEFT(BB280,1),
"")))))))))))))))</f>
        <v>#VALUE!</v>
      </c>
      <c r="AC28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0" t="e">
        <f>IF(AND(OR(BC280="။",BC280="၊"),LEN(BC280)=1),BC280,
IF(ISNUMBER(MATCH(LEFT(BC280,7),Final_modified_Intermediate[Burmese_Consonants],0)),LEFT(BC280,7),
IF(ISNUMBER(MATCH(LEFT(BC280,6),Final_modified_Intermediate[Burmese_Consonants],0)),LEFT(BC280,6),
IF(ISNUMBER(MATCH(LEFT(BC280,5),Final_modified_Intermediate[Burmese_Consonants],0)),LEFT(BC280,5),
IF(ISNUMBER(MATCH(LEFT(BC280,4),Final_modified_Intermediate[Burmese_Consonants],0)),LEFT(BC280,4),
IF(ISNUMBER(MATCH(LEFT(BC280,3),Final_modified_Intermediate[Burmese_Consonants],0)),LEFT(BC280,3),
IF(ISNUMBER(MATCH(LEFT(BC280,2),Final_modified_Intermediate[Burmese_Consonants],0)),LEFT(BC280,2),
IF(ISNUMBER(MATCH(LEFT(BC280,1),Final_modified_Intermediate[Burmese_Consonants],0)),LEFT(BC280,1),
IF(ISNUMBER(MATCH(LEFT(BC280,7),Final_Intermediate[Burmese_Consonants],0)),LEFT(BC280,7),
IF(ISNUMBER(MATCH(LEFT(BC280,6),Final_Intermediate[Burmese_Consonants],0)),LEFT(BC280,6),
IF(ISNUMBER(MATCH(LEFT(BC280,5),Final_Intermediate[Burmese_Consonants],0)),LEFT(BC280,5),
IF(ISNUMBER(MATCH(LEFT(BC280,4),Final_Intermediate[Burmese_Consonants],0)),LEFT(BC280,4),
IF(ISNUMBER(MATCH(LEFT(BC280,3),Final_Intermediate[Burmese_Consonants],0)),LEFT(BC280,3),
IF(ISNUMBER(MATCH(LEFT(BC280,2),Final_Intermediate[Burmese_Consonants],0)),LEFT(BC280,2),
IF(ISNUMBER(MATCH(LEFT(BC280,1),Final_Intermediate[Burmese_Consonants],0)),LEFT(BC280,1),
"")))))))))))))))</f>
        <v>#VALUE!</v>
      </c>
      <c r="AE28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0" t="e">
        <f>IF(AND(OR(BD280="။",BD280="၊"),LEN(BD280)=1),BD280,
IF(ISNUMBER(MATCH(LEFT(BD280,7),Final_modified_Intermediate[Burmese_Consonants],0)),LEFT(BD280,7),
IF(ISNUMBER(MATCH(LEFT(BD280,6),Final_modified_Intermediate[Burmese_Consonants],0)),LEFT(BD280,6),
IF(ISNUMBER(MATCH(LEFT(BD280,5),Final_modified_Intermediate[Burmese_Consonants],0)),LEFT(BD280,5),
IF(ISNUMBER(MATCH(LEFT(BD280,4),Final_modified_Intermediate[Burmese_Consonants],0)),LEFT(BD280,4),
IF(ISNUMBER(MATCH(LEFT(BD280,3),Final_modified_Intermediate[Burmese_Consonants],0)),LEFT(BD280,3),
IF(ISNUMBER(MATCH(LEFT(BD280,2),Final_modified_Intermediate[Burmese_Consonants],0)),LEFT(BD280,2),
IF(ISNUMBER(MATCH(LEFT(BD280,1),Final_modified_Intermediate[Burmese_Consonants],0)),LEFT(BD280,1),
IF(ISNUMBER(MATCH(LEFT(BD280,7),Final_Intermediate[Burmese_Consonants],0)),LEFT(BD280,7),
IF(ISNUMBER(MATCH(LEFT(BD280,6),Final_Intermediate[Burmese_Consonants],0)),LEFT(BD280,6),
IF(ISNUMBER(MATCH(LEFT(BD280,5),Final_Intermediate[Burmese_Consonants],0)),LEFT(BD280,5),
IF(ISNUMBER(MATCH(LEFT(BD280,4),Final_Intermediate[Burmese_Consonants],0)),LEFT(BD280,4),
IF(ISNUMBER(MATCH(LEFT(BD280,3),Final_Intermediate[Burmese_Consonants],0)),LEFT(BD280,3),
IF(ISNUMBER(MATCH(LEFT(BD280,2),Final_Intermediate[Burmese_Consonants],0)),LEFT(BD280,2),
IF(ISNUMBER(MATCH(LEFT(BD280,1),Final_Intermediate[Burmese_Consonants],0)),LEFT(BD280,1),
"")))))))))))))))</f>
        <v>#VALUE!</v>
      </c>
      <c r="AG280" t="e">
        <f>IF(AND(OR(BE280="။",BE280="၊"),LEN(BE280)=1),BE280,
IF(ISNUMBER(MATCH(LEFT(BE280,7),Final_modified_Intermediate[Burmese_Consonants],0)),LEFT(BE280,7),
IF(ISNUMBER(MATCH(LEFT(BE280,6),Final_modified_Intermediate[Burmese_Consonants],0)),LEFT(BE280,6),
IF(ISNUMBER(MATCH(LEFT(BE280,5),Final_modified_Intermediate[Burmese_Consonants],0)),LEFT(BE280,5),
IF(ISNUMBER(MATCH(LEFT(BE280,4),Final_modified_Intermediate[Burmese_Consonants],0)),LEFT(BE280,4),
IF(ISNUMBER(MATCH(LEFT(BE280,3),Final_modified_Intermediate[Burmese_Consonants],0)),LEFT(BE280,3),
IF(ISNUMBER(MATCH(LEFT(BE280,2),Final_modified_Intermediate[Burmese_Consonants],0)),LEFT(BE280,2),
IF(ISNUMBER(MATCH(LEFT(BE280,1),Final_modified_Intermediate[Burmese_Consonants],0)),LEFT(BE280,1),
IF(ISNUMBER(MATCH(LEFT(BE280,7),Final_Intermediate[Burmese_Consonants],0)),LEFT(BE280,7),
IF(ISNUMBER(MATCH(LEFT(BE280,6),Final_Intermediate[Burmese_Consonants],0)),LEFT(BE280,6),
IF(ISNUMBER(MATCH(LEFT(BE280,5),Final_Intermediate[Burmese_Consonants],0)),LEFT(BE280,5),
IF(ISNUMBER(MATCH(LEFT(BE280,4),Final_Intermediate[Burmese_Consonants],0)),LEFT(BE280,4),
IF(ISNUMBER(MATCH(LEFT(BE280,3),Final_Intermediate[Burmese_Consonants],0)),LEFT(BE280,3),
IF(ISNUMBER(MATCH(LEFT(BE280,2),Final_Intermediate[Burmese_Consonants],0)),LEFT(BE280,2),
IF(ISNUMBER(MATCH(LEFT(BE280,1),Final_Intermediate[Burmese_Consonants],0)),LEFT(BE280,1),
"")))))))))))))))</f>
        <v>#VALUE!</v>
      </c>
      <c r="AH280" t="e">
        <f>IF(AND(OR(BF280="။",BF280="၊"),LEN(BF280)=1),BF280,
IF(ISNUMBER(MATCH(LEFT(BF280,7),Final_modified_Intermediate[Burmese_Consonants],0)),LEFT(BF280,7),
IF(ISNUMBER(MATCH(LEFT(BF280,6),Final_modified_Intermediate[Burmese_Consonants],0)),LEFT(BF280,6),
IF(ISNUMBER(MATCH(LEFT(BF280,5),Final_modified_Intermediate[Burmese_Consonants],0)),LEFT(BF280,5),
IF(ISNUMBER(MATCH(LEFT(BF280,4),Final_modified_Intermediate[Burmese_Consonants],0)),LEFT(BF280,4),
IF(ISNUMBER(MATCH(LEFT(BF280,3),Final_modified_Intermediate[Burmese_Consonants],0)),LEFT(BF280,3),
IF(ISNUMBER(MATCH(LEFT(BF280,2),Final_modified_Intermediate[Burmese_Consonants],0)),LEFT(BF280,2),
IF(ISNUMBER(MATCH(LEFT(BF280,1),Final_modified_Intermediate[Burmese_Consonants],0)),LEFT(BF280,1),
IF(ISNUMBER(MATCH(LEFT(BF280,7),Final_Intermediate[Burmese_Consonants],0)),LEFT(BF280,7),
IF(ISNUMBER(MATCH(LEFT(BF280,6),Final_Intermediate[Burmese_Consonants],0)),LEFT(BF280,6),
IF(ISNUMBER(MATCH(LEFT(BF280,5),Final_Intermediate[Burmese_Consonants],0)),LEFT(BF280,5),
IF(ISNUMBER(MATCH(LEFT(BF280,4),Final_Intermediate[Burmese_Consonants],0)),LEFT(BF280,4),
IF(ISNUMBER(MATCH(LEFT(BF280,3),Final_Intermediate[Burmese_Consonants],0)),LEFT(BF280,3),
IF(ISNUMBER(MATCH(LEFT(BF280,2),Final_Intermediate[Burmese_Consonants],0)),LEFT(BF280,2),
IF(ISNUMBER(MATCH(LEFT(BF280,1),Final_Intermediate[Burmese_Consonants],0)),LEFT(BF280,1),
"")))))))))))))))</f>
        <v>#VALUE!</v>
      </c>
      <c r="AI280" t="e">
        <f>IF(AND(OR(BG280="။",BG280="၊"),LEN(BG280)=1),BG280,
IF(ISNUMBER(MATCH(LEFT(BG280,7),Final_modified_Intermediate[Burmese_Consonants],0)),LEFT(BG280,7),
IF(ISNUMBER(MATCH(LEFT(BG280,6),Final_modified_Intermediate[Burmese_Consonants],0)),LEFT(BG280,6),
IF(ISNUMBER(MATCH(LEFT(BG280,5),Final_modified_Intermediate[Burmese_Consonants],0)),LEFT(BG280,5),
IF(ISNUMBER(MATCH(LEFT(BG280,4),Final_modified_Intermediate[Burmese_Consonants],0)),LEFT(BG280,4),
IF(ISNUMBER(MATCH(LEFT(BG280,3),Final_modified_Intermediate[Burmese_Consonants],0)),LEFT(BG280,3),
IF(ISNUMBER(MATCH(LEFT(BG280,2),Final_modified_Intermediate[Burmese_Consonants],0)),LEFT(BG280,2),
IF(ISNUMBER(MATCH(LEFT(BG280,1),Final_modified_Intermediate[Burmese_Consonants],0)),LEFT(BG280,1),
IF(ISNUMBER(MATCH(LEFT(BG280,7),Final_Intermediate[Burmese_Consonants],0)),LEFT(BG280,7),
IF(ISNUMBER(MATCH(LEFT(BG280,6),Final_Intermediate[Burmese_Consonants],0)),LEFT(BG280,6),
IF(ISNUMBER(MATCH(LEFT(BG280,5),Final_Intermediate[Burmese_Consonants],0)),LEFT(BG280,5),
IF(ISNUMBER(MATCH(LEFT(BG280,4),Final_Intermediate[Burmese_Consonants],0)),LEFT(BG280,4),
IF(ISNUMBER(MATCH(LEFT(BG280,3),Final_Intermediate[Burmese_Consonants],0)),LEFT(BG280,3),
IF(ISNUMBER(MATCH(LEFT(BG280,2),Final_Intermediate[Burmese_Consonants],0)),LEFT(BG280,2),
IF(ISNUMBER(MATCH(LEFT(BG280,1),Final_Intermediate[Burmese_Consonants],0)),LEFT(BG280,1),
"")))))))))))))))</f>
        <v>#VALUE!</v>
      </c>
      <c r="AJ280" t="e">
        <f>IF(AND(OR(BH280="။",BH280="၊"),LEN(BH280)=1),BH280,
IF(ISNUMBER(MATCH(LEFT(BH280,7),Final_modified_Intermediate[Burmese_Consonants],0)),LEFT(BH280,7),
IF(ISNUMBER(MATCH(LEFT(BH280,6),Final_modified_Intermediate[Burmese_Consonants],0)),LEFT(BH280,6),
IF(ISNUMBER(MATCH(LEFT(BH280,5),Final_modified_Intermediate[Burmese_Consonants],0)),LEFT(BH280,5),
IF(ISNUMBER(MATCH(LEFT(BH280,4),Final_modified_Intermediate[Burmese_Consonants],0)),LEFT(BH280,4),
IF(ISNUMBER(MATCH(LEFT(BH280,3),Final_modified_Intermediate[Burmese_Consonants],0)),LEFT(BH280,3),
IF(ISNUMBER(MATCH(LEFT(BH280,2),Final_modified_Intermediate[Burmese_Consonants],0)),LEFT(BH280,2),
IF(ISNUMBER(MATCH(LEFT(BH280,1),Final_modified_Intermediate[Burmese_Consonants],0)),LEFT(BH280,1),
IF(ISNUMBER(MATCH(LEFT(BH280,7),Final_Intermediate[Burmese_Consonants],0)),LEFT(BH280,7),
IF(ISNUMBER(MATCH(LEFT(BH280,6),Final_Intermediate[Burmese_Consonants],0)),LEFT(BH280,6),
IF(ISNUMBER(MATCH(LEFT(BH280,5),Final_Intermediate[Burmese_Consonants],0)),LEFT(BH280,5),
IF(ISNUMBER(MATCH(LEFT(BH280,4),Final_Intermediate[Burmese_Consonants],0)),LEFT(BH280,4),
IF(ISNUMBER(MATCH(LEFT(BH280,3),Final_Intermediate[Burmese_Consonants],0)),LEFT(BH280,3),
IF(ISNUMBER(MATCH(LEFT(BH280,2),Final_Intermediate[Burmese_Consonants],0)),LEFT(BH280,2),
IF(ISNUMBER(MATCH(LEFT(BH280,1),Final_Intermediate[Burmese_Consonants],0)),LEFT(BH280,1),
"")))))))))))))))</f>
        <v>#VALUE!</v>
      </c>
      <c r="AK280" t="e">
        <f>IF(AND(OR(BI280="။",BI280="၊"),LEN(BI280)=1),BI280,
IF(ISNUMBER(MATCH(LEFT(BI280,7),Final_modified_Intermediate[Burmese_Consonants],0)),LEFT(BI280,7),
IF(ISNUMBER(MATCH(LEFT(BI280,6),Final_modified_Intermediate[Burmese_Consonants],0)),LEFT(BI280,6),
IF(ISNUMBER(MATCH(LEFT(BI280,5),Final_modified_Intermediate[Burmese_Consonants],0)),LEFT(BI280,5),
IF(ISNUMBER(MATCH(LEFT(BI280,4),Final_modified_Intermediate[Burmese_Consonants],0)),LEFT(BI280,4),
IF(ISNUMBER(MATCH(LEFT(BI280,3),Final_modified_Intermediate[Burmese_Consonants],0)),LEFT(BI280,3),
IF(ISNUMBER(MATCH(LEFT(BI280,2),Final_modified_Intermediate[Burmese_Consonants],0)),LEFT(BI280,2),
IF(ISNUMBER(MATCH(LEFT(BI280,1),Final_modified_Intermediate[Burmese_Consonants],0)),LEFT(BI280,1),
IF(ISNUMBER(MATCH(LEFT(BI280,7),Final_Intermediate[Burmese_Consonants],0)),LEFT(BI280,7),
IF(ISNUMBER(MATCH(LEFT(BI280,6),Final_Intermediate[Burmese_Consonants],0)),LEFT(BI280,6),
IF(ISNUMBER(MATCH(LEFT(BI280,5),Final_Intermediate[Burmese_Consonants],0)),LEFT(BI280,5),
IF(ISNUMBER(MATCH(LEFT(BI280,4),Final_Intermediate[Burmese_Consonants],0)),LEFT(BI280,4),
IF(ISNUMBER(MATCH(LEFT(BI280,3),Final_Intermediate[Burmese_Consonants],0)),LEFT(BI280,3),
IF(ISNUMBER(MATCH(LEFT(BI280,2),Final_Intermediate[Burmese_Consonants],0)),LEFT(BI280,2),
IF(ISNUMBER(MATCH(LEFT(BI280,1),Final_Intermediate[Burmese_Consonants],0)),LEFT(BI280,1),
"")))))))))))))))</f>
        <v>#VALUE!</v>
      </c>
      <c r="AL280" t="e">
        <f>IF(AND(OR(BJ280="။",BJ280="၊"),LEN(BJ280)=1),BJ280,
IF(ISNUMBER(MATCH(LEFT(BJ280,7),Final_modified_Intermediate[Burmese_Consonants],0)),LEFT(BJ280,7),
IF(ISNUMBER(MATCH(LEFT(BJ280,6),Final_modified_Intermediate[Burmese_Consonants],0)),LEFT(BJ280,6),
IF(ISNUMBER(MATCH(LEFT(BJ280,5),Final_modified_Intermediate[Burmese_Consonants],0)),LEFT(BJ280,5),
IF(ISNUMBER(MATCH(LEFT(BJ280,4),Final_modified_Intermediate[Burmese_Consonants],0)),LEFT(BJ280,4),
IF(ISNUMBER(MATCH(LEFT(BJ280,3),Final_modified_Intermediate[Burmese_Consonants],0)),LEFT(BJ280,3),
IF(ISNUMBER(MATCH(LEFT(BJ280,2),Final_modified_Intermediate[Burmese_Consonants],0)),LEFT(BJ280,2),
IF(ISNUMBER(MATCH(LEFT(BJ280,1),Final_modified_Intermediate[Burmese_Consonants],0)),LEFT(BJ280,1),
IF(ISNUMBER(MATCH(LEFT(BJ280,7),Final_Intermediate[Burmese_Consonants],0)),LEFT(BJ280,7),
IF(ISNUMBER(MATCH(LEFT(BJ280,6),Final_Intermediate[Burmese_Consonants],0)),LEFT(BJ280,6),
IF(ISNUMBER(MATCH(LEFT(BJ280,5),Final_Intermediate[Burmese_Consonants],0)),LEFT(BJ280,5),
IF(ISNUMBER(MATCH(LEFT(BJ280,4),Final_Intermediate[Burmese_Consonants],0)),LEFT(BJ280,4),
IF(ISNUMBER(MATCH(LEFT(BJ280,3),Final_Intermediate[Burmese_Consonants],0)),LEFT(BJ280,3),
IF(ISNUMBER(MATCH(LEFT(BJ280,2),Final_Intermediate[Burmese_Consonants],0)),LEFT(BJ280,2),
IF(ISNUMBER(MATCH(LEFT(BJ280,1),Final_Intermediate[Burmese_Consonants],0)),LEFT(BJ280,1),
"")))))))))))))))</f>
        <v>#VALUE!</v>
      </c>
      <c r="AN280" t="e">
        <f>Compiler_Burmese[[#This Row],[Sr. No.]]</f>
        <v>#REF!</v>
      </c>
      <c r="AO28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0" t="e">
        <f>[2]!Vocabulary_Burmese[[#This Row],[Sr. No.]]</f>
        <v>#REF!</v>
      </c>
      <c r="BA280" t="e">
        <f>IF(Raw_data_N2_Kanji[[#This Row],[Categorie]]&lt;&gt;"","",
IF(ISNUMBER(MATCH(V,Special_list[Burmese word],0)),"",
SUBSTITUTE(Raw_data_N2_Kanji[[#This Row],[Raw]]," ","")))</f>
        <v>#VALUE!</v>
      </c>
      <c r="BB280" t="e">
        <f>RIGHT(Segregate18[[#This Row],[UPGRADE]],LEN(Segregate18[[#This Row],[UPGRADE]])-LEN(Compiler_Burmese[[#This Row],[1]]))</f>
        <v>#VALUE!</v>
      </c>
      <c r="BC280" t="e">
        <f>RIGHT(Segregate18[[#This Row],[11]],LEN(Segregate18[[#This Row],[11]])-LEN(Compiler_Burmese[[#This Row],[2]]))</f>
        <v>#VALUE!</v>
      </c>
      <c r="BD280" t="e">
        <f>RIGHT(Segregate18[[#This Row],[21]],LEN(Segregate18[[#This Row],[21]])-LEN(Compiler_Burmese[[#This Row],[3]]))</f>
        <v>#VALUE!</v>
      </c>
      <c r="BE280" t="e">
        <f>RIGHT(Segregate18[[#This Row],[31]],LEN(Segregate18[[#This Row],[31]])-LEN(Compiler_Burmese[[#This Row],[4]]))</f>
        <v>#VALUE!</v>
      </c>
      <c r="BF280" t="e">
        <f>RIGHT(Segregate18[[#This Row],[41]],LEN(Segregate18[[#This Row],[41]])-LEN(Compiler_Burmese[[#This Row],[5]]))</f>
        <v>#VALUE!</v>
      </c>
      <c r="BG280" t="e">
        <f>RIGHT(Segregate18[[#This Row],[51]],LEN(Segregate18[[#This Row],[51]])-LEN(Compiler_Burmese[[#This Row],[6]]))</f>
        <v>#VALUE!</v>
      </c>
      <c r="BH280" t="e">
        <f>RIGHT(Segregate18[[#This Row],[61]],LEN(Segregate18[[#This Row],[61]])-LEN(Compiler_Burmese[[#This Row],[7]]))</f>
        <v>#VALUE!</v>
      </c>
      <c r="BI280" t="e">
        <f>RIGHT(Segregate18[[#This Row],[71]],LEN(Segregate18[[#This Row],[71]])-LEN(Compiler_Burmese[[#This Row],[8]]))</f>
        <v>#VALUE!</v>
      </c>
      <c r="BJ280" t="e">
        <f>RIGHT(Segregate18[[#This Row],[81]],LEN(Segregate18[[#This Row],[81]])-LEN(Compiler_Burmese[[#This Row],[9]]))</f>
        <v>#VALUE!</v>
      </c>
    </row>
    <row r="281" spans="25:62" ht="15" customHeight="1" x14ac:dyDescent="0.3">
      <c r="Y281" t="e">
        <f>Segregate18[[#This Row],[Sr. No.]]</f>
        <v>#REF!</v>
      </c>
      <c r="Z281" t="e">
        <f>IF(AND(OR(BA281="။",BA281="၊"),LEN(BA281)=1),BA281,
IF(ISNUMBER(MATCH(LEFT(BA281,7),Final_modified_Intermediate[Burmese_Consonants],0)),LEFT(BA281,7),
IF(ISNUMBER(MATCH(LEFT(BA281,6),Final_modified_Intermediate[Burmese_Consonants],0)),LEFT(BA281,6),
IF(ISNUMBER(MATCH(LEFT(BA281,5),Final_modified_Intermediate[Burmese_Consonants],0)),LEFT(BA281,5),
IF(ISNUMBER(MATCH(LEFT(BA281,4),Final_modified_Intermediate[Burmese_Consonants],0)),LEFT(BA281,4),
IF(ISNUMBER(MATCH(LEFT(BA281,3),Final_modified_Intermediate[Burmese_Consonants],0)),LEFT(BA281,3),
IF(ISNUMBER(MATCH(LEFT(BA281,2),Final_modified_Intermediate[Burmese_Consonants],0)),LEFT(BA281,2),
IF(ISNUMBER(MATCH(LEFT(BA281,1),Final_modified_Intermediate[Burmese_Consonants],0)),LEFT(BA281,1),
IF(ISNUMBER(MATCH(LEFT(BA281,7),Final_Intermediate[Burmese_Consonants],0)),LEFT(BA281,7),
IF(ISNUMBER(MATCH(LEFT(BA281,6),Final_Intermediate[Burmese_Consonants],0)),LEFT(BA281,6),
IF(ISNUMBER(MATCH(LEFT(BA281,5),Final_Intermediate[Burmese_Consonants],0)),LEFT(BA281,5),
IF(ISNUMBER(MATCH(LEFT(BA281,4),Final_Intermediate[Burmese_Consonants],0)),LEFT(BA281,4),
IF(ISNUMBER(MATCH(LEFT(BA281,3),Final_Intermediate[Burmese_Consonants],0)),LEFT(BA281,3),
IF(ISNUMBER(MATCH(LEFT(BA281,2),Final_Intermediate[Burmese_Consonants],0)),LEFT(BA281,2),
IF(ISNUMBER(MATCH(LEFT(BA281,1),Final_Intermediate[Burmese_Consonants],0)),LEFT(BA281,1),
"")))))))))))))))</f>
        <v>#VALUE!</v>
      </c>
      <c r="AA28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1" t="e">
        <f>IF(AND(OR(BB281="။",BB281="၊"),LEN(BB281)=1),BB281,
IF(ISNUMBER(MATCH(LEFT(BB281,7),Final_modified_Intermediate[Burmese_Consonants],0)),LEFT(BB281,7),
IF(ISNUMBER(MATCH(LEFT(BB281,6),Final_modified_Intermediate[Burmese_Consonants],0)),LEFT(BB281,6),
IF(ISNUMBER(MATCH(LEFT(BB281,5),Final_modified_Intermediate[Burmese_Consonants],0)),LEFT(BB281,5),
IF(ISNUMBER(MATCH(LEFT(BB281,4),Final_modified_Intermediate[Burmese_Consonants],0)),LEFT(BB281,4),
IF(ISNUMBER(MATCH(LEFT(BB281,3),Final_modified_Intermediate[Burmese_Consonants],0)),LEFT(BB281,3),
IF(ISNUMBER(MATCH(LEFT(BB281,2),Final_modified_Intermediate[Burmese_Consonants],0)),LEFT(BB281,2),
IF(ISNUMBER(MATCH(LEFT(BB281,1),Final_modified_Intermediate[Burmese_Consonants],0)),LEFT(BB281,1),
IF(ISNUMBER(MATCH(LEFT(BB281,7),Final_Intermediate[Burmese_Consonants],0)),LEFT(BB281,7),
IF(ISNUMBER(MATCH(LEFT(BB281,6),Final_Intermediate[Burmese_Consonants],0)),LEFT(BB281,6),
IF(ISNUMBER(MATCH(LEFT(BB281,5),Final_Intermediate[Burmese_Consonants],0)),LEFT(BB281,5),
IF(ISNUMBER(MATCH(LEFT(BB281,4),Final_Intermediate[Burmese_Consonants],0)),LEFT(BB281,4),
IF(ISNUMBER(MATCH(LEFT(BB281,3),Final_Intermediate[Burmese_Consonants],0)),LEFT(BB281,3),
IF(ISNUMBER(MATCH(LEFT(BB281,2),Final_Intermediate[Burmese_Consonants],0)),LEFT(BB281,2),
IF(ISNUMBER(MATCH(LEFT(BB281,1),Final_Intermediate[Burmese_Consonants],0)),LEFT(BB281,1),
"")))))))))))))))</f>
        <v>#VALUE!</v>
      </c>
      <c r="AC28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1" t="e">
        <f>IF(AND(OR(BC281="။",BC281="၊"),LEN(BC281)=1),BC281,
IF(ISNUMBER(MATCH(LEFT(BC281,7),Final_modified_Intermediate[Burmese_Consonants],0)),LEFT(BC281,7),
IF(ISNUMBER(MATCH(LEFT(BC281,6),Final_modified_Intermediate[Burmese_Consonants],0)),LEFT(BC281,6),
IF(ISNUMBER(MATCH(LEFT(BC281,5),Final_modified_Intermediate[Burmese_Consonants],0)),LEFT(BC281,5),
IF(ISNUMBER(MATCH(LEFT(BC281,4),Final_modified_Intermediate[Burmese_Consonants],0)),LEFT(BC281,4),
IF(ISNUMBER(MATCH(LEFT(BC281,3),Final_modified_Intermediate[Burmese_Consonants],0)),LEFT(BC281,3),
IF(ISNUMBER(MATCH(LEFT(BC281,2),Final_modified_Intermediate[Burmese_Consonants],0)),LEFT(BC281,2),
IF(ISNUMBER(MATCH(LEFT(BC281,1),Final_modified_Intermediate[Burmese_Consonants],0)),LEFT(BC281,1),
IF(ISNUMBER(MATCH(LEFT(BC281,7),Final_Intermediate[Burmese_Consonants],0)),LEFT(BC281,7),
IF(ISNUMBER(MATCH(LEFT(BC281,6),Final_Intermediate[Burmese_Consonants],0)),LEFT(BC281,6),
IF(ISNUMBER(MATCH(LEFT(BC281,5),Final_Intermediate[Burmese_Consonants],0)),LEFT(BC281,5),
IF(ISNUMBER(MATCH(LEFT(BC281,4),Final_Intermediate[Burmese_Consonants],0)),LEFT(BC281,4),
IF(ISNUMBER(MATCH(LEFT(BC281,3),Final_Intermediate[Burmese_Consonants],0)),LEFT(BC281,3),
IF(ISNUMBER(MATCH(LEFT(BC281,2),Final_Intermediate[Burmese_Consonants],0)),LEFT(BC281,2),
IF(ISNUMBER(MATCH(LEFT(BC281,1),Final_Intermediate[Burmese_Consonants],0)),LEFT(BC281,1),
"")))))))))))))))</f>
        <v>#VALUE!</v>
      </c>
      <c r="AE28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1" t="e">
        <f>IF(AND(OR(BD281="။",BD281="၊"),LEN(BD281)=1),BD281,
IF(ISNUMBER(MATCH(LEFT(BD281,7),Final_modified_Intermediate[Burmese_Consonants],0)),LEFT(BD281,7),
IF(ISNUMBER(MATCH(LEFT(BD281,6),Final_modified_Intermediate[Burmese_Consonants],0)),LEFT(BD281,6),
IF(ISNUMBER(MATCH(LEFT(BD281,5),Final_modified_Intermediate[Burmese_Consonants],0)),LEFT(BD281,5),
IF(ISNUMBER(MATCH(LEFT(BD281,4),Final_modified_Intermediate[Burmese_Consonants],0)),LEFT(BD281,4),
IF(ISNUMBER(MATCH(LEFT(BD281,3),Final_modified_Intermediate[Burmese_Consonants],0)),LEFT(BD281,3),
IF(ISNUMBER(MATCH(LEFT(BD281,2),Final_modified_Intermediate[Burmese_Consonants],0)),LEFT(BD281,2),
IF(ISNUMBER(MATCH(LEFT(BD281,1),Final_modified_Intermediate[Burmese_Consonants],0)),LEFT(BD281,1),
IF(ISNUMBER(MATCH(LEFT(BD281,7),Final_Intermediate[Burmese_Consonants],0)),LEFT(BD281,7),
IF(ISNUMBER(MATCH(LEFT(BD281,6),Final_Intermediate[Burmese_Consonants],0)),LEFT(BD281,6),
IF(ISNUMBER(MATCH(LEFT(BD281,5),Final_Intermediate[Burmese_Consonants],0)),LEFT(BD281,5),
IF(ISNUMBER(MATCH(LEFT(BD281,4),Final_Intermediate[Burmese_Consonants],0)),LEFT(BD281,4),
IF(ISNUMBER(MATCH(LEFT(BD281,3),Final_Intermediate[Burmese_Consonants],0)),LEFT(BD281,3),
IF(ISNUMBER(MATCH(LEFT(BD281,2),Final_Intermediate[Burmese_Consonants],0)),LEFT(BD281,2),
IF(ISNUMBER(MATCH(LEFT(BD281,1),Final_Intermediate[Burmese_Consonants],0)),LEFT(BD281,1),
"")))))))))))))))</f>
        <v>#VALUE!</v>
      </c>
      <c r="AG281" t="e">
        <f>IF(AND(OR(BE281="။",BE281="၊"),LEN(BE281)=1),BE281,
IF(ISNUMBER(MATCH(LEFT(BE281,7),Final_modified_Intermediate[Burmese_Consonants],0)),LEFT(BE281,7),
IF(ISNUMBER(MATCH(LEFT(BE281,6),Final_modified_Intermediate[Burmese_Consonants],0)),LEFT(BE281,6),
IF(ISNUMBER(MATCH(LEFT(BE281,5),Final_modified_Intermediate[Burmese_Consonants],0)),LEFT(BE281,5),
IF(ISNUMBER(MATCH(LEFT(BE281,4),Final_modified_Intermediate[Burmese_Consonants],0)),LEFT(BE281,4),
IF(ISNUMBER(MATCH(LEFT(BE281,3),Final_modified_Intermediate[Burmese_Consonants],0)),LEFT(BE281,3),
IF(ISNUMBER(MATCH(LEFT(BE281,2),Final_modified_Intermediate[Burmese_Consonants],0)),LEFT(BE281,2),
IF(ISNUMBER(MATCH(LEFT(BE281,1),Final_modified_Intermediate[Burmese_Consonants],0)),LEFT(BE281,1),
IF(ISNUMBER(MATCH(LEFT(BE281,7),Final_Intermediate[Burmese_Consonants],0)),LEFT(BE281,7),
IF(ISNUMBER(MATCH(LEFT(BE281,6),Final_Intermediate[Burmese_Consonants],0)),LEFT(BE281,6),
IF(ISNUMBER(MATCH(LEFT(BE281,5),Final_Intermediate[Burmese_Consonants],0)),LEFT(BE281,5),
IF(ISNUMBER(MATCH(LEFT(BE281,4),Final_Intermediate[Burmese_Consonants],0)),LEFT(BE281,4),
IF(ISNUMBER(MATCH(LEFT(BE281,3),Final_Intermediate[Burmese_Consonants],0)),LEFT(BE281,3),
IF(ISNUMBER(MATCH(LEFT(BE281,2),Final_Intermediate[Burmese_Consonants],0)),LEFT(BE281,2),
IF(ISNUMBER(MATCH(LEFT(BE281,1),Final_Intermediate[Burmese_Consonants],0)),LEFT(BE281,1),
"")))))))))))))))</f>
        <v>#VALUE!</v>
      </c>
      <c r="AH281" t="e">
        <f>IF(AND(OR(BF281="။",BF281="၊"),LEN(BF281)=1),BF281,
IF(ISNUMBER(MATCH(LEFT(BF281,7),Final_modified_Intermediate[Burmese_Consonants],0)),LEFT(BF281,7),
IF(ISNUMBER(MATCH(LEFT(BF281,6),Final_modified_Intermediate[Burmese_Consonants],0)),LEFT(BF281,6),
IF(ISNUMBER(MATCH(LEFT(BF281,5),Final_modified_Intermediate[Burmese_Consonants],0)),LEFT(BF281,5),
IF(ISNUMBER(MATCH(LEFT(BF281,4),Final_modified_Intermediate[Burmese_Consonants],0)),LEFT(BF281,4),
IF(ISNUMBER(MATCH(LEFT(BF281,3),Final_modified_Intermediate[Burmese_Consonants],0)),LEFT(BF281,3),
IF(ISNUMBER(MATCH(LEFT(BF281,2),Final_modified_Intermediate[Burmese_Consonants],0)),LEFT(BF281,2),
IF(ISNUMBER(MATCH(LEFT(BF281,1),Final_modified_Intermediate[Burmese_Consonants],0)),LEFT(BF281,1),
IF(ISNUMBER(MATCH(LEFT(BF281,7),Final_Intermediate[Burmese_Consonants],0)),LEFT(BF281,7),
IF(ISNUMBER(MATCH(LEFT(BF281,6),Final_Intermediate[Burmese_Consonants],0)),LEFT(BF281,6),
IF(ISNUMBER(MATCH(LEFT(BF281,5),Final_Intermediate[Burmese_Consonants],0)),LEFT(BF281,5),
IF(ISNUMBER(MATCH(LEFT(BF281,4),Final_Intermediate[Burmese_Consonants],0)),LEFT(BF281,4),
IF(ISNUMBER(MATCH(LEFT(BF281,3),Final_Intermediate[Burmese_Consonants],0)),LEFT(BF281,3),
IF(ISNUMBER(MATCH(LEFT(BF281,2),Final_Intermediate[Burmese_Consonants],0)),LEFT(BF281,2),
IF(ISNUMBER(MATCH(LEFT(BF281,1),Final_Intermediate[Burmese_Consonants],0)),LEFT(BF281,1),
"")))))))))))))))</f>
        <v>#VALUE!</v>
      </c>
      <c r="AI281" t="e">
        <f>IF(AND(OR(BG281="။",BG281="၊"),LEN(BG281)=1),BG281,
IF(ISNUMBER(MATCH(LEFT(BG281,7),Final_modified_Intermediate[Burmese_Consonants],0)),LEFT(BG281,7),
IF(ISNUMBER(MATCH(LEFT(BG281,6),Final_modified_Intermediate[Burmese_Consonants],0)),LEFT(BG281,6),
IF(ISNUMBER(MATCH(LEFT(BG281,5),Final_modified_Intermediate[Burmese_Consonants],0)),LEFT(BG281,5),
IF(ISNUMBER(MATCH(LEFT(BG281,4),Final_modified_Intermediate[Burmese_Consonants],0)),LEFT(BG281,4),
IF(ISNUMBER(MATCH(LEFT(BG281,3),Final_modified_Intermediate[Burmese_Consonants],0)),LEFT(BG281,3),
IF(ISNUMBER(MATCH(LEFT(BG281,2),Final_modified_Intermediate[Burmese_Consonants],0)),LEFT(BG281,2),
IF(ISNUMBER(MATCH(LEFT(BG281,1),Final_modified_Intermediate[Burmese_Consonants],0)),LEFT(BG281,1),
IF(ISNUMBER(MATCH(LEFT(BG281,7),Final_Intermediate[Burmese_Consonants],0)),LEFT(BG281,7),
IF(ISNUMBER(MATCH(LEFT(BG281,6),Final_Intermediate[Burmese_Consonants],0)),LEFT(BG281,6),
IF(ISNUMBER(MATCH(LEFT(BG281,5),Final_Intermediate[Burmese_Consonants],0)),LEFT(BG281,5),
IF(ISNUMBER(MATCH(LEFT(BG281,4),Final_Intermediate[Burmese_Consonants],0)),LEFT(BG281,4),
IF(ISNUMBER(MATCH(LEFT(BG281,3),Final_Intermediate[Burmese_Consonants],0)),LEFT(BG281,3),
IF(ISNUMBER(MATCH(LEFT(BG281,2),Final_Intermediate[Burmese_Consonants],0)),LEFT(BG281,2),
IF(ISNUMBER(MATCH(LEFT(BG281,1),Final_Intermediate[Burmese_Consonants],0)),LEFT(BG281,1),
"")))))))))))))))</f>
        <v>#VALUE!</v>
      </c>
      <c r="AJ281" t="e">
        <f>IF(AND(OR(BH281="။",BH281="၊"),LEN(BH281)=1),BH281,
IF(ISNUMBER(MATCH(LEFT(BH281,7),Final_modified_Intermediate[Burmese_Consonants],0)),LEFT(BH281,7),
IF(ISNUMBER(MATCH(LEFT(BH281,6),Final_modified_Intermediate[Burmese_Consonants],0)),LEFT(BH281,6),
IF(ISNUMBER(MATCH(LEFT(BH281,5),Final_modified_Intermediate[Burmese_Consonants],0)),LEFT(BH281,5),
IF(ISNUMBER(MATCH(LEFT(BH281,4),Final_modified_Intermediate[Burmese_Consonants],0)),LEFT(BH281,4),
IF(ISNUMBER(MATCH(LEFT(BH281,3),Final_modified_Intermediate[Burmese_Consonants],0)),LEFT(BH281,3),
IF(ISNUMBER(MATCH(LEFT(BH281,2),Final_modified_Intermediate[Burmese_Consonants],0)),LEFT(BH281,2),
IF(ISNUMBER(MATCH(LEFT(BH281,1),Final_modified_Intermediate[Burmese_Consonants],0)),LEFT(BH281,1),
IF(ISNUMBER(MATCH(LEFT(BH281,7),Final_Intermediate[Burmese_Consonants],0)),LEFT(BH281,7),
IF(ISNUMBER(MATCH(LEFT(BH281,6),Final_Intermediate[Burmese_Consonants],0)),LEFT(BH281,6),
IF(ISNUMBER(MATCH(LEFT(BH281,5),Final_Intermediate[Burmese_Consonants],0)),LEFT(BH281,5),
IF(ISNUMBER(MATCH(LEFT(BH281,4),Final_Intermediate[Burmese_Consonants],0)),LEFT(BH281,4),
IF(ISNUMBER(MATCH(LEFT(BH281,3),Final_Intermediate[Burmese_Consonants],0)),LEFT(BH281,3),
IF(ISNUMBER(MATCH(LEFT(BH281,2),Final_Intermediate[Burmese_Consonants],0)),LEFT(BH281,2),
IF(ISNUMBER(MATCH(LEFT(BH281,1),Final_Intermediate[Burmese_Consonants],0)),LEFT(BH281,1),
"")))))))))))))))</f>
        <v>#VALUE!</v>
      </c>
      <c r="AK281" t="e">
        <f>IF(AND(OR(BI281="။",BI281="၊"),LEN(BI281)=1),BI281,
IF(ISNUMBER(MATCH(LEFT(BI281,7),Final_modified_Intermediate[Burmese_Consonants],0)),LEFT(BI281,7),
IF(ISNUMBER(MATCH(LEFT(BI281,6),Final_modified_Intermediate[Burmese_Consonants],0)),LEFT(BI281,6),
IF(ISNUMBER(MATCH(LEFT(BI281,5),Final_modified_Intermediate[Burmese_Consonants],0)),LEFT(BI281,5),
IF(ISNUMBER(MATCH(LEFT(BI281,4),Final_modified_Intermediate[Burmese_Consonants],0)),LEFT(BI281,4),
IF(ISNUMBER(MATCH(LEFT(BI281,3),Final_modified_Intermediate[Burmese_Consonants],0)),LEFT(BI281,3),
IF(ISNUMBER(MATCH(LEFT(BI281,2),Final_modified_Intermediate[Burmese_Consonants],0)),LEFT(BI281,2),
IF(ISNUMBER(MATCH(LEFT(BI281,1),Final_modified_Intermediate[Burmese_Consonants],0)),LEFT(BI281,1),
IF(ISNUMBER(MATCH(LEFT(BI281,7),Final_Intermediate[Burmese_Consonants],0)),LEFT(BI281,7),
IF(ISNUMBER(MATCH(LEFT(BI281,6),Final_Intermediate[Burmese_Consonants],0)),LEFT(BI281,6),
IF(ISNUMBER(MATCH(LEFT(BI281,5),Final_Intermediate[Burmese_Consonants],0)),LEFT(BI281,5),
IF(ISNUMBER(MATCH(LEFT(BI281,4),Final_Intermediate[Burmese_Consonants],0)),LEFT(BI281,4),
IF(ISNUMBER(MATCH(LEFT(BI281,3),Final_Intermediate[Burmese_Consonants],0)),LEFT(BI281,3),
IF(ISNUMBER(MATCH(LEFT(BI281,2),Final_Intermediate[Burmese_Consonants],0)),LEFT(BI281,2),
IF(ISNUMBER(MATCH(LEFT(BI281,1),Final_Intermediate[Burmese_Consonants],0)),LEFT(BI281,1),
"")))))))))))))))</f>
        <v>#VALUE!</v>
      </c>
      <c r="AL281" t="e">
        <f>IF(AND(OR(BJ281="။",BJ281="၊"),LEN(BJ281)=1),BJ281,
IF(ISNUMBER(MATCH(LEFT(BJ281,7),Final_modified_Intermediate[Burmese_Consonants],0)),LEFT(BJ281,7),
IF(ISNUMBER(MATCH(LEFT(BJ281,6),Final_modified_Intermediate[Burmese_Consonants],0)),LEFT(BJ281,6),
IF(ISNUMBER(MATCH(LEFT(BJ281,5),Final_modified_Intermediate[Burmese_Consonants],0)),LEFT(BJ281,5),
IF(ISNUMBER(MATCH(LEFT(BJ281,4),Final_modified_Intermediate[Burmese_Consonants],0)),LEFT(BJ281,4),
IF(ISNUMBER(MATCH(LEFT(BJ281,3),Final_modified_Intermediate[Burmese_Consonants],0)),LEFT(BJ281,3),
IF(ISNUMBER(MATCH(LEFT(BJ281,2),Final_modified_Intermediate[Burmese_Consonants],0)),LEFT(BJ281,2),
IF(ISNUMBER(MATCH(LEFT(BJ281,1),Final_modified_Intermediate[Burmese_Consonants],0)),LEFT(BJ281,1),
IF(ISNUMBER(MATCH(LEFT(BJ281,7),Final_Intermediate[Burmese_Consonants],0)),LEFT(BJ281,7),
IF(ISNUMBER(MATCH(LEFT(BJ281,6),Final_Intermediate[Burmese_Consonants],0)),LEFT(BJ281,6),
IF(ISNUMBER(MATCH(LEFT(BJ281,5),Final_Intermediate[Burmese_Consonants],0)),LEFT(BJ281,5),
IF(ISNUMBER(MATCH(LEFT(BJ281,4),Final_Intermediate[Burmese_Consonants],0)),LEFT(BJ281,4),
IF(ISNUMBER(MATCH(LEFT(BJ281,3),Final_Intermediate[Burmese_Consonants],0)),LEFT(BJ281,3),
IF(ISNUMBER(MATCH(LEFT(BJ281,2),Final_Intermediate[Burmese_Consonants],0)),LEFT(BJ281,2),
IF(ISNUMBER(MATCH(LEFT(BJ281,1),Final_Intermediate[Burmese_Consonants],0)),LEFT(BJ281,1),
"")))))))))))))))</f>
        <v>#VALUE!</v>
      </c>
      <c r="AN281" t="e">
        <f>Compiler_Burmese[[#This Row],[Sr. No.]]</f>
        <v>#REF!</v>
      </c>
      <c r="AO28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1" t="e">
        <f>[2]!Vocabulary_Burmese[[#This Row],[Sr. No.]]</f>
        <v>#REF!</v>
      </c>
      <c r="BA281" t="e">
        <f>IF(Raw_data_N2_Kanji[[#This Row],[Categorie]]&lt;&gt;"","",
IF(ISNUMBER(MATCH(V,Special_list[Burmese word],0)),"",
SUBSTITUTE(Raw_data_N2_Kanji[[#This Row],[Raw]]," ","")))</f>
        <v>#VALUE!</v>
      </c>
      <c r="BB281" t="e">
        <f>RIGHT(Segregate18[[#This Row],[UPGRADE]],LEN(Segregate18[[#This Row],[UPGRADE]])-LEN(Compiler_Burmese[[#This Row],[1]]))</f>
        <v>#VALUE!</v>
      </c>
      <c r="BC281" t="e">
        <f>RIGHT(Segregate18[[#This Row],[11]],LEN(Segregate18[[#This Row],[11]])-LEN(Compiler_Burmese[[#This Row],[2]]))</f>
        <v>#VALUE!</v>
      </c>
      <c r="BD281" t="e">
        <f>RIGHT(Segregate18[[#This Row],[21]],LEN(Segregate18[[#This Row],[21]])-LEN(Compiler_Burmese[[#This Row],[3]]))</f>
        <v>#VALUE!</v>
      </c>
      <c r="BE281" t="e">
        <f>RIGHT(Segregate18[[#This Row],[31]],LEN(Segregate18[[#This Row],[31]])-LEN(Compiler_Burmese[[#This Row],[4]]))</f>
        <v>#VALUE!</v>
      </c>
      <c r="BF281" t="e">
        <f>RIGHT(Segregate18[[#This Row],[41]],LEN(Segregate18[[#This Row],[41]])-LEN(Compiler_Burmese[[#This Row],[5]]))</f>
        <v>#VALUE!</v>
      </c>
      <c r="BG281" t="e">
        <f>RIGHT(Segregate18[[#This Row],[51]],LEN(Segregate18[[#This Row],[51]])-LEN(Compiler_Burmese[[#This Row],[6]]))</f>
        <v>#VALUE!</v>
      </c>
      <c r="BH281" t="e">
        <f>RIGHT(Segregate18[[#This Row],[61]],LEN(Segregate18[[#This Row],[61]])-LEN(Compiler_Burmese[[#This Row],[7]]))</f>
        <v>#VALUE!</v>
      </c>
      <c r="BI281" t="e">
        <f>RIGHT(Segregate18[[#This Row],[71]],LEN(Segregate18[[#This Row],[71]])-LEN(Compiler_Burmese[[#This Row],[8]]))</f>
        <v>#VALUE!</v>
      </c>
      <c r="BJ281" t="e">
        <f>RIGHT(Segregate18[[#This Row],[81]],LEN(Segregate18[[#This Row],[81]])-LEN(Compiler_Burmese[[#This Row],[9]]))</f>
        <v>#VALUE!</v>
      </c>
    </row>
    <row r="282" spans="25:62" ht="15" customHeight="1" x14ac:dyDescent="0.3">
      <c r="Y282" t="e">
        <f>Segregate18[[#This Row],[Sr. No.]]</f>
        <v>#REF!</v>
      </c>
      <c r="Z282" t="e">
        <f>IF(AND(OR(BA282="။",BA282="၊"),LEN(BA282)=1),BA282,
IF(ISNUMBER(MATCH(LEFT(BA282,7),Final_modified_Intermediate[Burmese_Consonants],0)),LEFT(BA282,7),
IF(ISNUMBER(MATCH(LEFT(BA282,6),Final_modified_Intermediate[Burmese_Consonants],0)),LEFT(BA282,6),
IF(ISNUMBER(MATCH(LEFT(BA282,5),Final_modified_Intermediate[Burmese_Consonants],0)),LEFT(BA282,5),
IF(ISNUMBER(MATCH(LEFT(BA282,4),Final_modified_Intermediate[Burmese_Consonants],0)),LEFT(BA282,4),
IF(ISNUMBER(MATCH(LEFT(BA282,3),Final_modified_Intermediate[Burmese_Consonants],0)),LEFT(BA282,3),
IF(ISNUMBER(MATCH(LEFT(BA282,2),Final_modified_Intermediate[Burmese_Consonants],0)),LEFT(BA282,2),
IF(ISNUMBER(MATCH(LEFT(BA282,1),Final_modified_Intermediate[Burmese_Consonants],0)),LEFT(BA282,1),
IF(ISNUMBER(MATCH(LEFT(BA282,7),Final_Intermediate[Burmese_Consonants],0)),LEFT(BA282,7),
IF(ISNUMBER(MATCH(LEFT(BA282,6),Final_Intermediate[Burmese_Consonants],0)),LEFT(BA282,6),
IF(ISNUMBER(MATCH(LEFT(BA282,5),Final_Intermediate[Burmese_Consonants],0)),LEFT(BA282,5),
IF(ISNUMBER(MATCH(LEFT(BA282,4),Final_Intermediate[Burmese_Consonants],0)),LEFT(BA282,4),
IF(ISNUMBER(MATCH(LEFT(BA282,3),Final_Intermediate[Burmese_Consonants],0)),LEFT(BA282,3),
IF(ISNUMBER(MATCH(LEFT(BA282,2),Final_Intermediate[Burmese_Consonants],0)),LEFT(BA282,2),
IF(ISNUMBER(MATCH(LEFT(BA282,1),Final_Intermediate[Burmese_Consonants],0)),LEFT(BA282,1),
"")))))))))))))))</f>
        <v>#VALUE!</v>
      </c>
      <c r="AA28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2" t="e">
        <f>IF(AND(OR(BB282="။",BB282="၊"),LEN(BB282)=1),BB282,
IF(ISNUMBER(MATCH(LEFT(BB282,7),Final_modified_Intermediate[Burmese_Consonants],0)),LEFT(BB282,7),
IF(ISNUMBER(MATCH(LEFT(BB282,6),Final_modified_Intermediate[Burmese_Consonants],0)),LEFT(BB282,6),
IF(ISNUMBER(MATCH(LEFT(BB282,5),Final_modified_Intermediate[Burmese_Consonants],0)),LEFT(BB282,5),
IF(ISNUMBER(MATCH(LEFT(BB282,4),Final_modified_Intermediate[Burmese_Consonants],0)),LEFT(BB282,4),
IF(ISNUMBER(MATCH(LEFT(BB282,3),Final_modified_Intermediate[Burmese_Consonants],0)),LEFT(BB282,3),
IF(ISNUMBER(MATCH(LEFT(BB282,2),Final_modified_Intermediate[Burmese_Consonants],0)),LEFT(BB282,2),
IF(ISNUMBER(MATCH(LEFT(BB282,1),Final_modified_Intermediate[Burmese_Consonants],0)),LEFT(BB282,1),
IF(ISNUMBER(MATCH(LEFT(BB282,7),Final_Intermediate[Burmese_Consonants],0)),LEFT(BB282,7),
IF(ISNUMBER(MATCH(LEFT(BB282,6),Final_Intermediate[Burmese_Consonants],0)),LEFT(BB282,6),
IF(ISNUMBER(MATCH(LEFT(BB282,5),Final_Intermediate[Burmese_Consonants],0)),LEFT(BB282,5),
IF(ISNUMBER(MATCH(LEFT(BB282,4),Final_Intermediate[Burmese_Consonants],0)),LEFT(BB282,4),
IF(ISNUMBER(MATCH(LEFT(BB282,3),Final_Intermediate[Burmese_Consonants],0)),LEFT(BB282,3),
IF(ISNUMBER(MATCH(LEFT(BB282,2),Final_Intermediate[Burmese_Consonants],0)),LEFT(BB282,2),
IF(ISNUMBER(MATCH(LEFT(BB282,1),Final_Intermediate[Burmese_Consonants],0)),LEFT(BB282,1),
"")))))))))))))))</f>
        <v>#VALUE!</v>
      </c>
      <c r="AC28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2" t="e">
        <f>IF(AND(OR(BC282="။",BC282="၊"),LEN(BC282)=1),BC282,
IF(ISNUMBER(MATCH(LEFT(BC282,7),Final_modified_Intermediate[Burmese_Consonants],0)),LEFT(BC282,7),
IF(ISNUMBER(MATCH(LEFT(BC282,6),Final_modified_Intermediate[Burmese_Consonants],0)),LEFT(BC282,6),
IF(ISNUMBER(MATCH(LEFT(BC282,5),Final_modified_Intermediate[Burmese_Consonants],0)),LEFT(BC282,5),
IF(ISNUMBER(MATCH(LEFT(BC282,4),Final_modified_Intermediate[Burmese_Consonants],0)),LEFT(BC282,4),
IF(ISNUMBER(MATCH(LEFT(BC282,3),Final_modified_Intermediate[Burmese_Consonants],0)),LEFT(BC282,3),
IF(ISNUMBER(MATCH(LEFT(BC282,2),Final_modified_Intermediate[Burmese_Consonants],0)),LEFT(BC282,2),
IF(ISNUMBER(MATCH(LEFT(BC282,1),Final_modified_Intermediate[Burmese_Consonants],0)),LEFT(BC282,1),
IF(ISNUMBER(MATCH(LEFT(BC282,7),Final_Intermediate[Burmese_Consonants],0)),LEFT(BC282,7),
IF(ISNUMBER(MATCH(LEFT(BC282,6),Final_Intermediate[Burmese_Consonants],0)),LEFT(BC282,6),
IF(ISNUMBER(MATCH(LEFT(BC282,5),Final_Intermediate[Burmese_Consonants],0)),LEFT(BC282,5),
IF(ISNUMBER(MATCH(LEFT(BC282,4),Final_Intermediate[Burmese_Consonants],0)),LEFT(BC282,4),
IF(ISNUMBER(MATCH(LEFT(BC282,3),Final_Intermediate[Burmese_Consonants],0)),LEFT(BC282,3),
IF(ISNUMBER(MATCH(LEFT(BC282,2),Final_Intermediate[Burmese_Consonants],0)),LEFT(BC282,2),
IF(ISNUMBER(MATCH(LEFT(BC282,1),Final_Intermediate[Burmese_Consonants],0)),LEFT(BC282,1),
"")))))))))))))))</f>
        <v>#VALUE!</v>
      </c>
      <c r="AE28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2" t="e">
        <f>IF(AND(OR(BD282="။",BD282="၊"),LEN(BD282)=1),BD282,
IF(ISNUMBER(MATCH(LEFT(BD282,7),Final_modified_Intermediate[Burmese_Consonants],0)),LEFT(BD282,7),
IF(ISNUMBER(MATCH(LEFT(BD282,6),Final_modified_Intermediate[Burmese_Consonants],0)),LEFT(BD282,6),
IF(ISNUMBER(MATCH(LEFT(BD282,5),Final_modified_Intermediate[Burmese_Consonants],0)),LEFT(BD282,5),
IF(ISNUMBER(MATCH(LEFT(BD282,4),Final_modified_Intermediate[Burmese_Consonants],0)),LEFT(BD282,4),
IF(ISNUMBER(MATCH(LEFT(BD282,3),Final_modified_Intermediate[Burmese_Consonants],0)),LEFT(BD282,3),
IF(ISNUMBER(MATCH(LEFT(BD282,2),Final_modified_Intermediate[Burmese_Consonants],0)),LEFT(BD282,2),
IF(ISNUMBER(MATCH(LEFT(BD282,1),Final_modified_Intermediate[Burmese_Consonants],0)),LEFT(BD282,1),
IF(ISNUMBER(MATCH(LEFT(BD282,7),Final_Intermediate[Burmese_Consonants],0)),LEFT(BD282,7),
IF(ISNUMBER(MATCH(LEFT(BD282,6),Final_Intermediate[Burmese_Consonants],0)),LEFT(BD282,6),
IF(ISNUMBER(MATCH(LEFT(BD282,5),Final_Intermediate[Burmese_Consonants],0)),LEFT(BD282,5),
IF(ISNUMBER(MATCH(LEFT(BD282,4),Final_Intermediate[Burmese_Consonants],0)),LEFT(BD282,4),
IF(ISNUMBER(MATCH(LEFT(BD282,3),Final_Intermediate[Burmese_Consonants],0)),LEFT(BD282,3),
IF(ISNUMBER(MATCH(LEFT(BD282,2),Final_Intermediate[Burmese_Consonants],0)),LEFT(BD282,2),
IF(ISNUMBER(MATCH(LEFT(BD282,1),Final_Intermediate[Burmese_Consonants],0)),LEFT(BD282,1),
"")))))))))))))))</f>
        <v>#VALUE!</v>
      </c>
      <c r="AG282" t="e">
        <f>IF(AND(OR(BE282="။",BE282="၊"),LEN(BE282)=1),BE282,
IF(ISNUMBER(MATCH(LEFT(BE282,7),Final_modified_Intermediate[Burmese_Consonants],0)),LEFT(BE282,7),
IF(ISNUMBER(MATCH(LEFT(BE282,6),Final_modified_Intermediate[Burmese_Consonants],0)),LEFT(BE282,6),
IF(ISNUMBER(MATCH(LEFT(BE282,5),Final_modified_Intermediate[Burmese_Consonants],0)),LEFT(BE282,5),
IF(ISNUMBER(MATCH(LEFT(BE282,4),Final_modified_Intermediate[Burmese_Consonants],0)),LEFT(BE282,4),
IF(ISNUMBER(MATCH(LEFT(BE282,3),Final_modified_Intermediate[Burmese_Consonants],0)),LEFT(BE282,3),
IF(ISNUMBER(MATCH(LEFT(BE282,2),Final_modified_Intermediate[Burmese_Consonants],0)),LEFT(BE282,2),
IF(ISNUMBER(MATCH(LEFT(BE282,1),Final_modified_Intermediate[Burmese_Consonants],0)),LEFT(BE282,1),
IF(ISNUMBER(MATCH(LEFT(BE282,7),Final_Intermediate[Burmese_Consonants],0)),LEFT(BE282,7),
IF(ISNUMBER(MATCH(LEFT(BE282,6),Final_Intermediate[Burmese_Consonants],0)),LEFT(BE282,6),
IF(ISNUMBER(MATCH(LEFT(BE282,5),Final_Intermediate[Burmese_Consonants],0)),LEFT(BE282,5),
IF(ISNUMBER(MATCH(LEFT(BE282,4),Final_Intermediate[Burmese_Consonants],0)),LEFT(BE282,4),
IF(ISNUMBER(MATCH(LEFT(BE282,3),Final_Intermediate[Burmese_Consonants],0)),LEFT(BE282,3),
IF(ISNUMBER(MATCH(LEFT(BE282,2),Final_Intermediate[Burmese_Consonants],0)),LEFT(BE282,2),
IF(ISNUMBER(MATCH(LEFT(BE282,1),Final_Intermediate[Burmese_Consonants],0)),LEFT(BE282,1),
"")))))))))))))))</f>
        <v>#VALUE!</v>
      </c>
      <c r="AH282" t="e">
        <f>IF(AND(OR(BF282="။",BF282="၊"),LEN(BF282)=1),BF282,
IF(ISNUMBER(MATCH(LEFT(BF282,7),Final_modified_Intermediate[Burmese_Consonants],0)),LEFT(BF282,7),
IF(ISNUMBER(MATCH(LEFT(BF282,6),Final_modified_Intermediate[Burmese_Consonants],0)),LEFT(BF282,6),
IF(ISNUMBER(MATCH(LEFT(BF282,5),Final_modified_Intermediate[Burmese_Consonants],0)),LEFT(BF282,5),
IF(ISNUMBER(MATCH(LEFT(BF282,4),Final_modified_Intermediate[Burmese_Consonants],0)),LEFT(BF282,4),
IF(ISNUMBER(MATCH(LEFT(BF282,3),Final_modified_Intermediate[Burmese_Consonants],0)),LEFT(BF282,3),
IF(ISNUMBER(MATCH(LEFT(BF282,2),Final_modified_Intermediate[Burmese_Consonants],0)),LEFT(BF282,2),
IF(ISNUMBER(MATCH(LEFT(BF282,1),Final_modified_Intermediate[Burmese_Consonants],0)),LEFT(BF282,1),
IF(ISNUMBER(MATCH(LEFT(BF282,7),Final_Intermediate[Burmese_Consonants],0)),LEFT(BF282,7),
IF(ISNUMBER(MATCH(LEFT(BF282,6),Final_Intermediate[Burmese_Consonants],0)),LEFT(BF282,6),
IF(ISNUMBER(MATCH(LEFT(BF282,5),Final_Intermediate[Burmese_Consonants],0)),LEFT(BF282,5),
IF(ISNUMBER(MATCH(LEFT(BF282,4),Final_Intermediate[Burmese_Consonants],0)),LEFT(BF282,4),
IF(ISNUMBER(MATCH(LEFT(BF282,3),Final_Intermediate[Burmese_Consonants],0)),LEFT(BF282,3),
IF(ISNUMBER(MATCH(LEFT(BF282,2),Final_Intermediate[Burmese_Consonants],0)),LEFT(BF282,2),
IF(ISNUMBER(MATCH(LEFT(BF282,1),Final_Intermediate[Burmese_Consonants],0)),LEFT(BF282,1),
"")))))))))))))))</f>
        <v>#VALUE!</v>
      </c>
      <c r="AI282" t="e">
        <f>IF(AND(OR(BG282="။",BG282="၊"),LEN(BG282)=1),BG282,
IF(ISNUMBER(MATCH(LEFT(BG282,7),Final_modified_Intermediate[Burmese_Consonants],0)),LEFT(BG282,7),
IF(ISNUMBER(MATCH(LEFT(BG282,6),Final_modified_Intermediate[Burmese_Consonants],0)),LEFT(BG282,6),
IF(ISNUMBER(MATCH(LEFT(BG282,5),Final_modified_Intermediate[Burmese_Consonants],0)),LEFT(BG282,5),
IF(ISNUMBER(MATCH(LEFT(BG282,4),Final_modified_Intermediate[Burmese_Consonants],0)),LEFT(BG282,4),
IF(ISNUMBER(MATCH(LEFT(BG282,3),Final_modified_Intermediate[Burmese_Consonants],0)),LEFT(BG282,3),
IF(ISNUMBER(MATCH(LEFT(BG282,2),Final_modified_Intermediate[Burmese_Consonants],0)),LEFT(BG282,2),
IF(ISNUMBER(MATCH(LEFT(BG282,1),Final_modified_Intermediate[Burmese_Consonants],0)),LEFT(BG282,1),
IF(ISNUMBER(MATCH(LEFT(BG282,7),Final_Intermediate[Burmese_Consonants],0)),LEFT(BG282,7),
IF(ISNUMBER(MATCH(LEFT(BG282,6),Final_Intermediate[Burmese_Consonants],0)),LEFT(BG282,6),
IF(ISNUMBER(MATCH(LEFT(BG282,5),Final_Intermediate[Burmese_Consonants],0)),LEFT(BG282,5),
IF(ISNUMBER(MATCH(LEFT(BG282,4),Final_Intermediate[Burmese_Consonants],0)),LEFT(BG282,4),
IF(ISNUMBER(MATCH(LEFT(BG282,3),Final_Intermediate[Burmese_Consonants],0)),LEFT(BG282,3),
IF(ISNUMBER(MATCH(LEFT(BG282,2),Final_Intermediate[Burmese_Consonants],0)),LEFT(BG282,2),
IF(ISNUMBER(MATCH(LEFT(BG282,1),Final_Intermediate[Burmese_Consonants],0)),LEFT(BG282,1),
"")))))))))))))))</f>
        <v>#VALUE!</v>
      </c>
      <c r="AJ282" t="e">
        <f>IF(AND(OR(BH282="။",BH282="၊"),LEN(BH282)=1),BH282,
IF(ISNUMBER(MATCH(LEFT(BH282,7),Final_modified_Intermediate[Burmese_Consonants],0)),LEFT(BH282,7),
IF(ISNUMBER(MATCH(LEFT(BH282,6),Final_modified_Intermediate[Burmese_Consonants],0)),LEFT(BH282,6),
IF(ISNUMBER(MATCH(LEFT(BH282,5),Final_modified_Intermediate[Burmese_Consonants],0)),LEFT(BH282,5),
IF(ISNUMBER(MATCH(LEFT(BH282,4),Final_modified_Intermediate[Burmese_Consonants],0)),LEFT(BH282,4),
IF(ISNUMBER(MATCH(LEFT(BH282,3),Final_modified_Intermediate[Burmese_Consonants],0)),LEFT(BH282,3),
IF(ISNUMBER(MATCH(LEFT(BH282,2),Final_modified_Intermediate[Burmese_Consonants],0)),LEFT(BH282,2),
IF(ISNUMBER(MATCH(LEFT(BH282,1),Final_modified_Intermediate[Burmese_Consonants],0)),LEFT(BH282,1),
IF(ISNUMBER(MATCH(LEFT(BH282,7),Final_Intermediate[Burmese_Consonants],0)),LEFT(BH282,7),
IF(ISNUMBER(MATCH(LEFT(BH282,6),Final_Intermediate[Burmese_Consonants],0)),LEFT(BH282,6),
IF(ISNUMBER(MATCH(LEFT(BH282,5),Final_Intermediate[Burmese_Consonants],0)),LEFT(BH282,5),
IF(ISNUMBER(MATCH(LEFT(BH282,4),Final_Intermediate[Burmese_Consonants],0)),LEFT(BH282,4),
IF(ISNUMBER(MATCH(LEFT(BH282,3),Final_Intermediate[Burmese_Consonants],0)),LEFT(BH282,3),
IF(ISNUMBER(MATCH(LEFT(BH282,2),Final_Intermediate[Burmese_Consonants],0)),LEFT(BH282,2),
IF(ISNUMBER(MATCH(LEFT(BH282,1),Final_Intermediate[Burmese_Consonants],0)),LEFT(BH282,1),
"")))))))))))))))</f>
        <v>#VALUE!</v>
      </c>
      <c r="AK282" t="e">
        <f>IF(AND(OR(BI282="။",BI282="၊"),LEN(BI282)=1),BI282,
IF(ISNUMBER(MATCH(LEFT(BI282,7),Final_modified_Intermediate[Burmese_Consonants],0)),LEFT(BI282,7),
IF(ISNUMBER(MATCH(LEFT(BI282,6),Final_modified_Intermediate[Burmese_Consonants],0)),LEFT(BI282,6),
IF(ISNUMBER(MATCH(LEFT(BI282,5),Final_modified_Intermediate[Burmese_Consonants],0)),LEFT(BI282,5),
IF(ISNUMBER(MATCH(LEFT(BI282,4),Final_modified_Intermediate[Burmese_Consonants],0)),LEFT(BI282,4),
IF(ISNUMBER(MATCH(LEFT(BI282,3),Final_modified_Intermediate[Burmese_Consonants],0)),LEFT(BI282,3),
IF(ISNUMBER(MATCH(LEFT(BI282,2),Final_modified_Intermediate[Burmese_Consonants],0)),LEFT(BI282,2),
IF(ISNUMBER(MATCH(LEFT(BI282,1),Final_modified_Intermediate[Burmese_Consonants],0)),LEFT(BI282,1),
IF(ISNUMBER(MATCH(LEFT(BI282,7),Final_Intermediate[Burmese_Consonants],0)),LEFT(BI282,7),
IF(ISNUMBER(MATCH(LEFT(BI282,6),Final_Intermediate[Burmese_Consonants],0)),LEFT(BI282,6),
IF(ISNUMBER(MATCH(LEFT(BI282,5),Final_Intermediate[Burmese_Consonants],0)),LEFT(BI282,5),
IF(ISNUMBER(MATCH(LEFT(BI282,4),Final_Intermediate[Burmese_Consonants],0)),LEFT(BI282,4),
IF(ISNUMBER(MATCH(LEFT(BI282,3),Final_Intermediate[Burmese_Consonants],0)),LEFT(BI282,3),
IF(ISNUMBER(MATCH(LEFT(BI282,2),Final_Intermediate[Burmese_Consonants],0)),LEFT(BI282,2),
IF(ISNUMBER(MATCH(LEFT(BI282,1),Final_Intermediate[Burmese_Consonants],0)),LEFT(BI282,1),
"")))))))))))))))</f>
        <v>#VALUE!</v>
      </c>
      <c r="AL282" t="e">
        <f>IF(AND(OR(BJ282="။",BJ282="၊"),LEN(BJ282)=1),BJ282,
IF(ISNUMBER(MATCH(LEFT(BJ282,7),Final_modified_Intermediate[Burmese_Consonants],0)),LEFT(BJ282,7),
IF(ISNUMBER(MATCH(LEFT(BJ282,6),Final_modified_Intermediate[Burmese_Consonants],0)),LEFT(BJ282,6),
IF(ISNUMBER(MATCH(LEFT(BJ282,5),Final_modified_Intermediate[Burmese_Consonants],0)),LEFT(BJ282,5),
IF(ISNUMBER(MATCH(LEFT(BJ282,4),Final_modified_Intermediate[Burmese_Consonants],0)),LEFT(BJ282,4),
IF(ISNUMBER(MATCH(LEFT(BJ282,3),Final_modified_Intermediate[Burmese_Consonants],0)),LEFT(BJ282,3),
IF(ISNUMBER(MATCH(LEFT(BJ282,2),Final_modified_Intermediate[Burmese_Consonants],0)),LEFT(BJ282,2),
IF(ISNUMBER(MATCH(LEFT(BJ282,1),Final_modified_Intermediate[Burmese_Consonants],0)),LEFT(BJ282,1),
IF(ISNUMBER(MATCH(LEFT(BJ282,7),Final_Intermediate[Burmese_Consonants],0)),LEFT(BJ282,7),
IF(ISNUMBER(MATCH(LEFT(BJ282,6),Final_Intermediate[Burmese_Consonants],0)),LEFT(BJ282,6),
IF(ISNUMBER(MATCH(LEFT(BJ282,5),Final_Intermediate[Burmese_Consonants],0)),LEFT(BJ282,5),
IF(ISNUMBER(MATCH(LEFT(BJ282,4),Final_Intermediate[Burmese_Consonants],0)),LEFT(BJ282,4),
IF(ISNUMBER(MATCH(LEFT(BJ282,3),Final_Intermediate[Burmese_Consonants],0)),LEFT(BJ282,3),
IF(ISNUMBER(MATCH(LEFT(BJ282,2),Final_Intermediate[Burmese_Consonants],0)),LEFT(BJ282,2),
IF(ISNUMBER(MATCH(LEFT(BJ282,1),Final_Intermediate[Burmese_Consonants],0)),LEFT(BJ282,1),
"")))))))))))))))</f>
        <v>#VALUE!</v>
      </c>
      <c r="AN282" t="e">
        <f>Compiler_Burmese[[#This Row],[Sr. No.]]</f>
        <v>#REF!</v>
      </c>
      <c r="AO28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2" t="e">
        <f>[2]!Vocabulary_Burmese[[#This Row],[Sr. No.]]</f>
        <v>#REF!</v>
      </c>
      <c r="BA282" t="e">
        <f>IF(Raw_data_N2_Kanji[[#This Row],[Categorie]]&lt;&gt;"","",
IF(ISNUMBER(MATCH(V,Special_list[Burmese word],0)),"",
SUBSTITUTE(Raw_data_N2_Kanji[[#This Row],[Raw]]," ","")))</f>
        <v>#VALUE!</v>
      </c>
      <c r="BB282" t="e">
        <f>RIGHT(Segregate18[[#This Row],[UPGRADE]],LEN(Segregate18[[#This Row],[UPGRADE]])-LEN(Compiler_Burmese[[#This Row],[1]]))</f>
        <v>#VALUE!</v>
      </c>
      <c r="BC282" t="e">
        <f>RIGHT(Segregate18[[#This Row],[11]],LEN(Segregate18[[#This Row],[11]])-LEN(Compiler_Burmese[[#This Row],[2]]))</f>
        <v>#VALUE!</v>
      </c>
      <c r="BD282" t="e">
        <f>RIGHT(Segregate18[[#This Row],[21]],LEN(Segregate18[[#This Row],[21]])-LEN(Compiler_Burmese[[#This Row],[3]]))</f>
        <v>#VALUE!</v>
      </c>
      <c r="BE282" t="e">
        <f>RIGHT(Segregate18[[#This Row],[31]],LEN(Segregate18[[#This Row],[31]])-LEN(Compiler_Burmese[[#This Row],[4]]))</f>
        <v>#VALUE!</v>
      </c>
      <c r="BF282" t="e">
        <f>RIGHT(Segregate18[[#This Row],[41]],LEN(Segregate18[[#This Row],[41]])-LEN(Compiler_Burmese[[#This Row],[5]]))</f>
        <v>#VALUE!</v>
      </c>
      <c r="BG282" t="e">
        <f>RIGHT(Segregate18[[#This Row],[51]],LEN(Segregate18[[#This Row],[51]])-LEN(Compiler_Burmese[[#This Row],[6]]))</f>
        <v>#VALUE!</v>
      </c>
      <c r="BH282" t="e">
        <f>RIGHT(Segregate18[[#This Row],[61]],LEN(Segregate18[[#This Row],[61]])-LEN(Compiler_Burmese[[#This Row],[7]]))</f>
        <v>#VALUE!</v>
      </c>
      <c r="BI282" t="e">
        <f>RIGHT(Segregate18[[#This Row],[71]],LEN(Segregate18[[#This Row],[71]])-LEN(Compiler_Burmese[[#This Row],[8]]))</f>
        <v>#VALUE!</v>
      </c>
      <c r="BJ282" t="e">
        <f>RIGHT(Segregate18[[#This Row],[81]],LEN(Segregate18[[#This Row],[81]])-LEN(Compiler_Burmese[[#This Row],[9]]))</f>
        <v>#VALUE!</v>
      </c>
    </row>
    <row r="283" spans="25:62" ht="15" customHeight="1" x14ac:dyDescent="0.3">
      <c r="Y283" t="e">
        <f>Segregate18[[#This Row],[Sr. No.]]</f>
        <v>#REF!</v>
      </c>
      <c r="Z283" t="e">
        <f>IF(AND(OR(BA283="။",BA283="၊"),LEN(BA283)=1),BA283,
IF(ISNUMBER(MATCH(LEFT(BA283,7),Final_modified_Intermediate[Burmese_Consonants],0)),LEFT(BA283,7),
IF(ISNUMBER(MATCH(LEFT(BA283,6),Final_modified_Intermediate[Burmese_Consonants],0)),LEFT(BA283,6),
IF(ISNUMBER(MATCH(LEFT(BA283,5),Final_modified_Intermediate[Burmese_Consonants],0)),LEFT(BA283,5),
IF(ISNUMBER(MATCH(LEFT(BA283,4),Final_modified_Intermediate[Burmese_Consonants],0)),LEFT(BA283,4),
IF(ISNUMBER(MATCH(LEFT(BA283,3),Final_modified_Intermediate[Burmese_Consonants],0)),LEFT(BA283,3),
IF(ISNUMBER(MATCH(LEFT(BA283,2),Final_modified_Intermediate[Burmese_Consonants],0)),LEFT(BA283,2),
IF(ISNUMBER(MATCH(LEFT(BA283,1),Final_modified_Intermediate[Burmese_Consonants],0)),LEFT(BA283,1),
IF(ISNUMBER(MATCH(LEFT(BA283,7),Final_Intermediate[Burmese_Consonants],0)),LEFT(BA283,7),
IF(ISNUMBER(MATCH(LEFT(BA283,6),Final_Intermediate[Burmese_Consonants],0)),LEFT(BA283,6),
IF(ISNUMBER(MATCH(LEFT(BA283,5),Final_Intermediate[Burmese_Consonants],0)),LEFT(BA283,5),
IF(ISNUMBER(MATCH(LEFT(BA283,4),Final_Intermediate[Burmese_Consonants],0)),LEFT(BA283,4),
IF(ISNUMBER(MATCH(LEFT(BA283,3),Final_Intermediate[Burmese_Consonants],0)),LEFT(BA283,3),
IF(ISNUMBER(MATCH(LEFT(BA283,2),Final_Intermediate[Burmese_Consonants],0)),LEFT(BA283,2),
IF(ISNUMBER(MATCH(LEFT(BA283,1),Final_Intermediate[Burmese_Consonants],0)),LEFT(BA283,1),
"")))))))))))))))</f>
        <v>#VALUE!</v>
      </c>
      <c r="AA28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3" t="e">
        <f>IF(AND(OR(BB283="။",BB283="၊"),LEN(BB283)=1),BB283,
IF(ISNUMBER(MATCH(LEFT(BB283,7),Final_modified_Intermediate[Burmese_Consonants],0)),LEFT(BB283,7),
IF(ISNUMBER(MATCH(LEFT(BB283,6),Final_modified_Intermediate[Burmese_Consonants],0)),LEFT(BB283,6),
IF(ISNUMBER(MATCH(LEFT(BB283,5),Final_modified_Intermediate[Burmese_Consonants],0)),LEFT(BB283,5),
IF(ISNUMBER(MATCH(LEFT(BB283,4),Final_modified_Intermediate[Burmese_Consonants],0)),LEFT(BB283,4),
IF(ISNUMBER(MATCH(LEFT(BB283,3),Final_modified_Intermediate[Burmese_Consonants],0)),LEFT(BB283,3),
IF(ISNUMBER(MATCH(LEFT(BB283,2),Final_modified_Intermediate[Burmese_Consonants],0)),LEFT(BB283,2),
IF(ISNUMBER(MATCH(LEFT(BB283,1),Final_modified_Intermediate[Burmese_Consonants],0)),LEFT(BB283,1),
IF(ISNUMBER(MATCH(LEFT(BB283,7),Final_Intermediate[Burmese_Consonants],0)),LEFT(BB283,7),
IF(ISNUMBER(MATCH(LEFT(BB283,6),Final_Intermediate[Burmese_Consonants],0)),LEFT(BB283,6),
IF(ISNUMBER(MATCH(LEFT(BB283,5),Final_Intermediate[Burmese_Consonants],0)),LEFT(BB283,5),
IF(ISNUMBER(MATCH(LEFT(BB283,4),Final_Intermediate[Burmese_Consonants],0)),LEFT(BB283,4),
IF(ISNUMBER(MATCH(LEFT(BB283,3),Final_Intermediate[Burmese_Consonants],0)),LEFT(BB283,3),
IF(ISNUMBER(MATCH(LEFT(BB283,2),Final_Intermediate[Burmese_Consonants],0)),LEFT(BB283,2),
IF(ISNUMBER(MATCH(LEFT(BB283,1),Final_Intermediate[Burmese_Consonants],0)),LEFT(BB283,1),
"")))))))))))))))</f>
        <v>#VALUE!</v>
      </c>
      <c r="AC28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3" t="e">
        <f>IF(AND(OR(BC283="။",BC283="၊"),LEN(BC283)=1),BC283,
IF(ISNUMBER(MATCH(LEFT(BC283,7),Final_modified_Intermediate[Burmese_Consonants],0)),LEFT(BC283,7),
IF(ISNUMBER(MATCH(LEFT(BC283,6),Final_modified_Intermediate[Burmese_Consonants],0)),LEFT(BC283,6),
IF(ISNUMBER(MATCH(LEFT(BC283,5),Final_modified_Intermediate[Burmese_Consonants],0)),LEFT(BC283,5),
IF(ISNUMBER(MATCH(LEFT(BC283,4),Final_modified_Intermediate[Burmese_Consonants],0)),LEFT(BC283,4),
IF(ISNUMBER(MATCH(LEFT(BC283,3),Final_modified_Intermediate[Burmese_Consonants],0)),LEFT(BC283,3),
IF(ISNUMBER(MATCH(LEFT(BC283,2),Final_modified_Intermediate[Burmese_Consonants],0)),LEFT(BC283,2),
IF(ISNUMBER(MATCH(LEFT(BC283,1),Final_modified_Intermediate[Burmese_Consonants],0)),LEFT(BC283,1),
IF(ISNUMBER(MATCH(LEFT(BC283,7),Final_Intermediate[Burmese_Consonants],0)),LEFT(BC283,7),
IF(ISNUMBER(MATCH(LEFT(BC283,6),Final_Intermediate[Burmese_Consonants],0)),LEFT(BC283,6),
IF(ISNUMBER(MATCH(LEFT(BC283,5),Final_Intermediate[Burmese_Consonants],0)),LEFT(BC283,5),
IF(ISNUMBER(MATCH(LEFT(BC283,4),Final_Intermediate[Burmese_Consonants],0)),LEFT(BC283,4),
IF(ISNUMBER(MATCH(LEFT(BC283,3),Final_Intermediate[Burmese_Consonants],0)),LEFT(BC283,3),
IF(ISNUMBER(MATCH(LEFT(BC283,2),Final_Intermediate[Burmese_Consonants],0)),LEFT(BC283,2),
IF(ISNUMBER(MATCH(LEFT(BC283,1),Final_Intermediate[Burmese_Consonants],0)),LEFT(BC283,1),
"")))))))))))))))</f>
        <v>#VALUE!</v>
      </c>
      <c r="AE28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3" t="e">
        <f>IF(AND(OR(BD283="။",BD283="၊"),LEN(BD283)=1),BD283,
IF(ISNUMBER(MATCH(LEFT(BD283,7),Final_modified_Intermediate[Burmese_Consonants],0)),LEFT(BD283,7),
IF(ISNUMBER(MATCH(LEFT(BD283,6),Final_modified_Intermediate[Burmese_Consonants],0)),LEFT(BD283,6),
IF(ISNUMBER(MATCH(LEFT(BD283,5),Final_modified_Intermediate[Burmese_Consonants],0)),LEFT(BD283,5),
IF(ISNUMBER(MATCH(LEFT(BD283,4),Final_modified_Intermediate[Burmese_Consonants],0)),LEFT(BD283,4),
IF(ISNUMBER(MATCH(LEFT(BD283,3),Final_modified_Intermediate[Burmese_Consonants],0)),LEFT(BD283,3),
IF(ISNUMBER(MATCH(LEFT(BD283,2),Final_modified_Intermediate[Burmese_Consonants],0)),LEFT(BD283,2),
IF(ISNUMBER(MATCH(LEFT(BD283,1),Final_modified_Intermediate[Burmese_Consonants],0)),LEFT(BD283,1),
IF(ISNUMBER(MATCH(LEFT(BD283,7),Final_Intermediate[Burmese_Consonants],0)),LEFT(BD283,7),
IF(ISNUMBER(MATCH(LEFT(BD283,6),Final_Intermediate[Burmese_Consonants],0)),LEFT(BD283,6),
IF(ISNUMBER(MATCH(LEFT(BD283,5),Final_Intermediate[Burmese_Consonants],0)),LEFT(BD283,5),
IF(ISNUMBER(MATCH(LEFT(BD283,4),Final_Intermediate[Burmese_Consonants],0)),LEFT(BD283,4),
IF(ISNUMBER(MATCH(LEFT(BD283,3),Final_Intermediate[Burmese_Consonants],0)),LEFT(BD283,3),
IF(ISNUMBER(MATCH(LEFT(BD283,2),Final_Intermediate[Burmese_Consonants],0)),LEFT(BD283,2),
IF(ISNUMBER(MATCH(LEFT(BD283,1),Final_Intermediate[Burmese_Consonants],0)),LEFT(BD283,1),
"")))))))))))))))</f>
        <v>#VALUE!</v>
      </c>
      <c r="AG283" t="e">
        <f>IF(AND(OR(BE283="။",BE283="၊"),LEN(BE283)=1),BE283,
IF(ISNUMBER(MATCH(LEFT(BE283,7),Final_modified_Intermediate[Burmese_Consonants],0)),LEFT(BE283,7),
IF(ISNUMBER(MATCH(LEFT(BE283,6),Final_modified_Intermediate[Burmese_Consonants],0)),LEFT(BE283,6),
IF(ISNUMBER(MATCH(LEFT(BE283,5),Final_modified_Intermediate[Burmese_Consonants],0)),LEFT(BE283,5),
IF(ISNUMBER(MATCH(LEFT(BE283,4),Final_modified_Intermediate[Burmese_Consonants],0)),LEFT(BE283,4),
IF(ISNUMBER(MATCH(LEFT(BE283,3),Final_modified_Intermediate[Burmese_Consonants],0)),LEFT(BE283,3),
IF(ISNUMBER(MATCH(LEFT(BE283,2),Final_modified_Intermediate[Burmese_Consonants],0)),LEFT(BE283,2),
IF(ISNUMBER(MATCH(LEFT(BE283,1),Final_modified_Intermediate[Burmese_Consonants],0)),LEFT(BE283,1),
IF(ISNUMBER(MATCH(LEFT(BE283,7),Final_Intermediate[Burmese_Consonants],0)),LEFT(BE283,7),
IF(ISNUMBER(MATCH(LEFT(BE283,6),Final_Intermediate[Burmese_Consonants],0)),LEFT(BE283,6),
IF(ISNUMBER(MATCH(LEFT(BE283,5),Final_Intermediate[Burmese_Consonants],0)),LEFT(BE283,5),
IF(ISNUMBER(MATCH(LEFT(BE283,4),Final_Intermediate[Burmese_Consonants],0)),LEFT(BE283,4),
IF(ISNUMBER(MATCH(LEFT(BE283,3),Final_Intermediate[Burmese_Consonants],0)),LEFT(BE283,3),
IF(ISNUMBER(MATCH(LEFT(BE283,2),Final_Intermediate[Burmese_Consonants],0)),LEFT(BE283,2),
IF(ISNUMBER(MATCH(LEFT(BE283,1),Final_Intermediate[Burmese_Consonants],0)),LEFT(BE283,1),
"")))))))))))))))</f>
        <v>#VALUE!</v>
      </c>
      <c r="AH283" t="e">
        <f>IF(AND(OR(BF283="။",BF283="၊"),LEN(BF283)=1),BF283,
IF(ISNUMBER(MATCH(LEFT(BF283,7),Final_modified_Intermediate[Burmese_Consonants],0)),LEFT(BF283,7),
IF(ISNUMBER(MATCH(LEFT(BF283,6),Final_modified_Intermediate[Burmese_Consonants],0)),LEFT(BF283,6),
IF(ISNUMBER(MATCH(LEFT(BF283,5),Final_modified_Intermediate[Burmese_Consonants],0)),LEFT(BF283,5),
IF(ISNUMBER(MATCH(LEFT(BF283,4),Final_modified_Intermediate[Burmese_Consonants],0)),LEFT(BF283,4),
IF(ISNUMBER(MATCH(LEFT(BF283,3),Final_modified_Intermediate[Burmese_Consonants],0)),LEFT(BF283,3),
IF(ISNUMBER(MATCH(LEFT(BF283,2),Final_modified_Intermediate[Burmese_Consonants],0)),LEFT(BF283,2),
IF(ISNUMBER(MATCH(LEFT(BF283,1),Final_modified_Intermediate[Burmese_Consonants],0)),LEFT(BF283,1),
IF(ISNUMBER(MATCH(LEFT(BF283,7),Final_Intermediate[Burmese_Consonants],0)),LEFT(BF283,7),
IF(ISNUMBER(MATCH(LEFT(BF283,6),Final_Intermediate[Burmese_Consonants],0)),LEFT(BF283,6),
IF(ISNUMBER(MATCH(LEFT(BF283,5),Final_Intermediate[Burmese_Consonants],0)),LEFT(BF283,5),
IF(ISNUMBER(MATCH(LEFT(BF283,4),Final_Intermediate[Burmese_Consonants],0)),LEFT(BF283,4),
IF(ISNUMBER(MATCH(LEFT(BF283,3),Final_Intermediate[Burmese_Consonants],0)),LEFT(BF283,3),
IF(ISNUMBER(MATCH(LEFT(BF283,2),Final_Intermediate[Burmese_Consonants],0)),LEFT(BF283,2),
IF(ISNUMBER(MATCH(LEFT(BF283,1),Final_Intermediate[Burmese_Consonants],0)),LEFT(BF283,1),
"")))))))))))))))</f>
        <v>#VALUE!</v>
      </c>
      <c r="AI283" t="e">
        <f>IF(AND(OR(BG283="။",BG283="၊"),LEN(BG283)=1),BG283,
IF(ISNUMBER(MATCH(LEFT(BG283,7),Final_modified_Intermediate[Burmese_Consonants],0)),LEFT(BG283,7),
IF(ISNUMBER(MATCH(LEFT(BG283,6),Final_modified_Intermediate[Burmese_Consonants],0)),LEFT(BG283,6),
IF(ISNUMBER(MATCH(LEFT(BG283,5),Final_modified_Intermediate[Burmese_Consonants],0)),LEFT(BG283,5),
IF(ISNUMBER(MATCH(LEFT(BG283,4),Final_modified_Intermediate[Burmese_Consonants],0)),LEFT(BG283,4),
IF(ISNUMBER(MATCH(LEFT(BG283,3),Final_modified_Intermediate[Burmese_Consonants],0)),LEFT(BG283,3),
IF(ISNUMBER(MATCH(LEFT(BG283,2),Final_modified_Intermediate[Burmese_Consonants],0)),LEFT(BG283,2),
IF(ISNUMBER(MATCH(LEFT(BG283,1),Final_modified_Intermediate[Burmese_Consonants],0)),LEFT(BG283,1),
IF(ISNUMBER(MATCH(LEFT(BG283,7),Final_Intermediate[Burmese_Consonants],0)),LEFT(BG283,7),
IF(ISNUMBER(MATCH(LEFT(BG283,6),Final_Intermediate[Burmese_Consonants],0)),LEFT(BG283,6),
IF(ISNUMBER(MATCH(LEFT(BG283,5),Final_Intermediate[Burmese_Consonants],0)),LEFT(BG283,5),
IF(ISNUMBER(MATCH(LEFT(BG283,4),Final_Intermediate[Burmese_Consonants],0)),LEFT(BG283,4),
IF(ISNUMBER(MATCH(LEFT(BG283,3),Final_Intermediate[Burmese_Consonants],0)),LEFT(BG283,3),
IF(ISNUMBER(MATCH(LEFT(BG283,2),Final_Intermediate[Burmese_Consonants],0)),LEFT(BG283,2),
IF(ISNUMBER(MATCH(LEFT(BG283,1),Final_Intermediate[Burmese_Consonants],0)),LEFT(BG283,1),
"")))))))))))))))</f>
        <v>#VALUE!</v>
      </c>
      <c r="AJ283" t="e">
        <f>IF(AND(OR(BH283="။",BH283="၊"),LEN(BH283)=1),BH283,
IF(ISNUMBER(MATCH(LEFT(BH283,7),Final_modified_Intermediate[Burmese_Consonants],0)),LEFT(BH283,7),
IF(ISNUMBER(MATCH(LEFT(BH283,6),Final_modified_Intermediate[Burmese_Consonants],0)),LEFT(BH283,6),
IF(ISNUMBER(MATCH(LEFT(BH283,5),Final_modified_Intermediate[Burmese_Consonants],0)),LEFT(BH283,5),
IF(ISNUMBER(MATCH(LEFT(BH283,4),Final_modified_Intermediate[Burmese_Consonants],0)),LEFT(BH283,4),
IF(ISNUMBER(MATCH(LEFT(BH283,3),Final_modified_Intermediate[Burmese_Consonants],0)),LEFT(BH283,3),
IF(ISNUMBER(MATCH(LEFT(BH283,2),Final_modified_Intermediate[Burmese_Consonants],0)),LEFT(BH283,2),
IF(ISNUMBER(MATCH(LEFT(BH283,1),Final_modified_Intermediate[Burmese_Consonants],0)),LEFT(BH283,1),
IF(ISNUMBER(MATCH(LEFT(BH283,7),Final_Intermediate[Burmese_Consonants],0)),LEFT(BH283,7),
IF(ISNUMBER(MATCH(LEFT(BH283,6),Final_Intermediate[Burmese_Consonants],0)),LEFT(BH283,6),
IF(ISNUMBER(MATCH(LEFT(BH283,5),Final_Intermediate[Burmese_Consonants],0)),LEFT(BH283,5),
IF(ISNUMBER(MATCH(LEFT(BH283,4),Final_Intermediate[Burmese_Consonants],0)),LEFT(BH283,4),
IF(ISNUMBER(MATCH(LEFT(BH283,3),Final_Intermediate[Burmese_Consonants],0)),LEFT(BH283,3),
IF(ISNUMBER(MATCH(LEFT(BH283,2),Final_Intermediate[Burmese_Consonants],0)),LEFT(BH283,2),
IF(ISNUMBER(MATCH(LEFT(BH283,1),Final_Intermediate[Burmese_Consonants],0)),LEFT(BH283,1),
"")))))))))))))))</f>
        <v>#VALUE!</v>
      </c>
      <c r="AK283" t="e">
        <f>IF(AND(OR(BI283="။",BI283="၊"),LEN(BI283)=1),BI283,
IF(ISNUMBER(MATCH(LEFT(BI283,7),Final_modified_Intermediate[Burmese_Consonants],0)),LEFT(BI283,7),
IF(ISNUMBER(MATCH(LEFT(BI283,6),Final_modified_Intermediate[Burmese_Consonants],0)),LEFT(BI283,6),
IF(ISNUMBER(MATCH(LEFT(BI283,5),Final_modified_Intermediate[Burmese_Consonants],0)),LEFT(BI283,5),
IF(ISNUMBER(MATCH(LEFT(BI283,4),Final_modified_Intermediate[Burmese_Consonants],0)),LEFT(BI283,4),
IF(ISNUMBER(MATCH(LEFT(BI283,3),Final_modified_Intermediate[Burmese_Consonants],0)),LEFT(BI283,3),
IF(ISNUMBER(MATCH(LEFT(BI283,2),Final_modified_Intermediate[Burmese_Consonants],0)),LEFT(BI283,2),
IF(ISNUMBER(MATCH(LEFT(BI283,1),Final_modified_Intermediate[Burmese_Consonants],0)),LEFT(BI283,1),
IF(ISNUMBER(MATCH(LEFT(BI283,7),Final_Intermediate[Burmese_Consonants],0)),LEFT(BI283,7),
IF(ISNUMBER(MATCH(LEFT(BI283,6),Final_Intermediate[Burmese_Consonants],0)),LEFT(BI283,6),
IF(ISNUMBER(MATCH(LEFT(BI283,5),Final_Intermediate[Burmese_Consonants],0)),LEFT(BI283,5),
IF(ISNUMBER(MATCH(LEFT(BI283,4),Final_Intermediate[Burmese_Consonants],0)),LEFT(BI283,4),
IF(ISNUMBER(MATCH(LEFT(BI283,3),Final_Intermediate[Burmese_Consonants],0)),LEFT(BI283,3),
IF(ISNUMBER(MATCH(LEFT(BI283,2),Final_Intermediate[Burmese_Consonants],0)),LEFT(BI283,2),
IF(ISNUMBER(MATCH(LEFT(BI283,1),Final_Intermediate[Burmese_Consonants],0)),LEFT(BI283,1),
"")))))))))))))))</f>
        <v>#VALUE!</v>
      </c>
      <c r="AL283" t="e">
        <f>IF(AND(OR(BJ283="။",BJ283="၊"),LEN(BJ283)=1),BJ283,
IF(ISNUMBER(MATCH(LEFT(BJ283,7),Final_modified_Intermediate[Burmese_Consonants],0)),LEFT(BJ283,7),
IF(ISNUMBER(MATCH(LEFT(BJ283,6),Final_modified_Intermediate[Burmese_Consonants],0)),LEFT(BJ283,6),
IF(ISNUMBER(MATCH(LEFT(BJ283,5),Final_modified_Intermediate[Burmese_Consonants],0)),LEFT(BJ283,5),
IF(ISNUMBER(MATCH(LEFT(BJ283,4),Final_modified_Intermediate[Burmese_Consonants],0)),LEFT(BJ283,4),
IF(ISNUMBER(MATCH(LEFT(BJ283,3),Final_modified_Intermediate[Burmese_Consonants],0)),LEFT(BJ283,3),
IF(ISNUMBER(MATCH(LEFT(BJ283,2),Final_modified_Intermediate[Burmese_Consonants],0)),LEFT(BJ283,2),
IF(ISNUMBER(MATCH(LEFT(BJ283,1),Final_modified_Intermediate[Burmese_Consonants],0)),LEFT(BJ283,1),
IF(ISNUMBER(MATCH(LEFT(BJ283,7),Final_Intermediate[Burmese_Consonants],0)),LEFT(BJ283,7),
IF(ISNUMBER(MATCH(LEFT(BJ283,6),Final_Intermediate[Burmese_Consonants],0)),LEFT(BJ283,6),
IF(ISNUMBER(MATCH(LEFT(BJ283,5),Final_Intermediate[Burmese_Consonants],0)),LEFT(BJ283,5),
IF(ISNUMBER(MATCH(LEFT(BJ283,4),Final_Intermediate[Burmese_Consonants],0)),LEFT(BJ283,4),
IF(ISNUMBER(MATCH(LEFT(BJ283,3),Final_Intermediate[Burmese_Consonants],0)),LEFT(BJ283,3),
IF(ISNUMBER(MATCH(LEFT(BJ283,2),Final_Intermediate[Burmese_Consonants],0)),LEFT(BJ283,2),
IF(ISNUMBER(MATCH(LEFT(BJ283,1),Final_Intermediate[Burmese_Consonants],0)),LEFT(BJ283,1),
"")))))))))))))))</f>
        <v>#VALUE!</v>
      </c>
      <c r="AN283" t="e">
        <f>Compiler_Burmese[[#This Row],[Sr. No.]]</f>
        <v>#REF!</v>
      </c>
      <c r="AO28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3" t="e">
        <f>[2]!Vocabulary_Burmese[[#This Row],[Sr. No.]]</f>
        <v>#REF!</v>
      </c>
      <c r="BA283" t="e">
        <f>IF(Raw_data_N2_Kanji[[#This Row],[Categorie]]&lt;&gt;"","",
IF(ISNUMBER(MATCH(V,Special_list[Burmese word],0)),"",
SUBSTITUTE(Raw_data_N2_Kanji[[#This Row],[Raw]]," ","")))</f>
        <v>#VALUE!</v>
      </c>
      <c r="BB283" t="e">
        <f>RIGHT(Segregate18[[#This Row],[UPGRADE]],LEN(Segregate18[[#This Row],[UPGRADE]])-LEN(Compiler_Burmese[[#This Row],[1]]))</f>
        <v>#VALUE!</v>
      </c>
      <c r="BC283" t="e">
        <f>RIGHT(Segregate18[[#This Row],[11]],LEN(Segregate18[[#This Row],[11]])-LEN(Compiler_Burmese[[#This Row],[2]]))</f>
        <v>#VALUE!</v>
      </c>
      <c r="BD283" t="e">
        <f>RIGHT(Segregate18[[#This Row],[21]],LEN(Segregate18[[#This Row],[21]])-LEN(Compiler_Burmese[[#This Row],[3]]))</f>
        <v>#VALUE!</v>
      </c>
      <c r="BE283" t="e">
        <f>RIGHT(Segregate18[[#This Row],[31]],LEN(Segregate18[[#This Row],[31]])-LEN(Compiler_Burmese[[#This Row],[4]]))</f>
        <v>#VALUE!</v>
      </c>
      <c r="BF283" t="e">
        <f>RIGHT(Segregate18[[#This Row],[41]],LEN(Segregate18[[#This Row],[41]])-LEN(Compiler_Burmese[[#This Row],[5]]))</f>
        <v>#VALUE!</v>
      </c>
      <c r="BG283" t="e">
        <f>RIGHT(Segregate18[[#This Row],[51]],LEN(Segregate18[[#This Row],[51]])-LEN(Compiler_Burmese[[#This Row],[6]]))</f>
        <v>#VALUE!</v>
      </c>
      <c r="BH283" t="e">
        <f>RIGHT(Segregate18[[#This Row],[61]],LEN(Segregate18[[#This Row],[61]])-LEN(Compiler_Burmese[[#This Row],[7]]))</f>
        <v>#VALUE!</v>
      </c>
      <c r="BI283" t="e">
        <f>RIGHT(Segregate18[[#This Row],[71]],LEN(Segregate18[[#This Row],[71]])-LEN(Compiler_Burmese[[#This Row],[8]]))</f>
        <v>#VALUE!</v>
      </c>
      <c r="BJ283" t="e">
        <f>RIGHT(Segregate18[[#This Row],[81]],LEN(Segregate18[[#This Row],[81]])-LEN(Compiler_Burmese[[#This Row],[9]]))</f>
        <v>#VALUE!</v>
      </c>
    </row>
    <row r="284" spans="25:62" ht="15" customHeight="1" x14ac:dyDescent="0.3">
      <c r="Y284" t="e">
        <f>Segregate18[[#This Row],[Sr. No.]]</f>
        <v>#REF!</v>
      </c>
      <c r="Z284" t="e">
        <f>IF(AND(OR(BA284="။",BA284="၊"),LEN(BA284)=1),BA284,
IF(ISNUMBER(MATCH(LEFT(BA284,7),Final_modified_Intermediate[Burmese_Consonants],0)),LEFT(BA284,7),
IF(ISNUMBER(MATCH(LEFT(BA284,6),Final_modified_Intermediate[Burmese_Consonants],0)),LEFT(BA284,6),
IF(ISNUMBER(MATCH(LEFT(BA284,5),Final_modified_Intermediate[Burmese_Consonants],0)),LEFT(BA284,5),
IF(ISNUMBER(MATCH(LEFT(BA284,4),Final_modified_Intermediate[Burmese_Consonants],0)),LEFT(BA284,4),
IF(ISNUMBER(MATCH(LEFT(BA284,3),Final_modified_Intermediate[Burmese_Consonants],0)),LEFT(BA284,3),
IF(ISNUMBER(MATCH(LEFT(BA284,2),Final_modified_Intermediate[Burmese_Consonants],0)),LEFT(BA284,2),
IF(ISNUMBER(MATCH(LEFT(BA284,1),Final_modified_Intermediate[Burmese_Consonants],0)),LEFT(BA284,1),
IF(ISNUMBER(MATCH(LEFT(BA284,7),Final_Intermediate[Burmese_Consonants],0)),LEFT(BA284,7),
IF(ISNUMBER(MATCH(LEFT(BA284,6),Final_Intermediate[Burmese_Consonants],0)),LEFT(BA284,6),
IF(ISNUMBER(MATCH(LEFT(BA284,5),Final_Intermediate[Burmese_Consonants],0)),LEFT(BA284,5),
IF(ISNUMBER(MATCH(LEFT(BA284,4),Final_Intermediate[Burmese_Consonants],0)),LEFT(BA284,4),
IF(ISNUMBER(MATCH(LEFT(BA284,3),Final_Intermediate[Burmese_Consonants],0)),LEFT(BA284,3),
IF(ISNUMBER(MATCH(LEFT(BA284,2),Final_Intermediate[Burmese_Consonants],0)),LEFT(BA284,2),
IF(ISNUMBER(MATCH(LEFT(BA284,1),Final_Intermediate[Burmese_Consonants],0)),LEFT(BA284,1),
"")))))))))))))))</f>
        <v>#VALUE!</v>
      </c>
      <c r="AA28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4" t="e">
        <f>IF(AND(OR(BB284="။",BB284="၊"),LEN(BB284)=1),BB284,
IF(ISNUMBER(MATCH(LEFT(BB284,7),Final_modified_Intermediate[Burmese_Consonants],0)),LEFT(BB284,7),
IF(ISNUMBER(MATCH(LEFT(BB284,6),Final_modified_Intermediate[Burmese_Consonants],0)),LEFT(BB284,6),
IF(ISNUMBER(MATCH(LEFT(BB284,5),Final_modified_Intermediate[Burmese_Consonants],0)),LEFT(BB284,5),
IF(ISNUMBER(MATCH(LEFT(BB284,4),Final_modified_Intermediate[Burmese_Consonants],0)),LEFT(BB284,4),
IF(ISNUMBER(MATCH(LEFT(BB284,3),Final_modified_Intermediate[Burmese_Consonants],0)),LEFT(BB284,3),
IF(ISNUMBER(MATCH(LEFT(BB284,2),Final_modified_Intermediate[Burmese_Consonants],0)),LEFT(BB284,2),
IF(ISNUMBER(MATCH(LEFT(BB284,1),Final_modified_Intermediate[Burmese_Consonants],0)),LEFT(BB284,1),
IF(ISNUMBER(MATCH(LEFT(BB284,7),Final_Intermediate[Burmese_Consonants],0)),LEFT(BB284,7),
IF(ISNUMBER(MATCH(LEFT(BB284,6),Final_Intermediate[Burmese_Consonants],0)),LEFT(BB284,6),
IF(ISNUMBER(MATCH(LEFT(BB284,5),Final_Intermediate[Burmese_Consonants],0)),LEFT(BB284,5),
IF(ISNUMBER(MATCH(LEFT(BB284,4),Final_Intermediate[Burmese_Consonants],0)),LEFT(BB284,4),
IF(ISNUMBER(MATCH(LEFT(BB284,3),Final_Intermediate[Burmese_Consonants],0)),LEFT(BB284,3),
IF(ISNUMBER(MATCH(LEFT(BB284,2),Final_Intermediate[Burmese_Consonants],0)),LEFT(BB284,2),
IF(ISNUMBER(MATCH(LEFT(BB284,1),Final_Intermediate[Burmese_Consonants],0)),LEFT(BB284,1),
"")))))))))))))))</f>
        <v>#VALUE!</v>
      </c>
      <c r="AC28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4" t="e">
        <f>IF(AND(OR(BC284="။",BC284="၊"),LEN(BC284)=1),BC284,
IF(ISNUMBER(MATCH(LEFT(BC284,7),Final_modified_Intermediate[Burmese_Consonants],0)),LEFT(BC284,7),
IF(ISNUMBER(MATCH(LEFT(BC284,6),Final_modified_Intermediate[Burmese_Consonants],0)),LEFT(BC284,6),
IF(ISNUMBER(MATCH(LEFT(BC284,5),Final_modified_Intermediate[Burmese_Consonants],0)),LEFT(BC284,5),
IF(ISNUMBER(MATCH(LEFT(BC284,4),Final_modified_Intermediate[Burmese_Consonants],0)),LEFT(BC284,4),
IF(ISNUMBER(MATCH(LEFT(BC284,3),Final_modified_Intermediate[Burmese_Consonants],0)),LEFT(BC284,3),
IF(ISNUMBER(MATCH(LEFT(BC284,2),Final_modified_Intermediate[Burmese_Consonants],0)),LEFT(BC284,2),
IF(ISNUMBER(MATCH(LEFT(BC284,1),Final_modified_Intermediate[Burmese_Consonants],0)),LEFT(BC284,1),
IF(ISNUMBER(MATCH(LEFT(BC284,7),Final_Intermediate[Burmese_Consonants],0)),LEFT(BC284,7),
IF(ISNUMBER(MATCH(LEFT(BC284,6),Final_Intermediate[Burmese_Consonants],0)),LEFT(BC284,6),
IF(ISNUMBER(MATCH(LEFT(BC284,5),Final_Intermediate[Burmese_Consonants],0)),LEFT(BC284,5),
IF(ISNUMBER(MATCH(LEFT(BC284,4),Final_Intermediate[Burmese_Consonants],0)),LEFT(BC284,4),
IF(ISNUMBER(MATCH(LEFT(BC284,3),Final_Intermediate[Burmese_Consonants],0)),LEFT(BC284,3),
IF(ISNUMBER(MATCH(LEFT(BC284,2),Final_Intermediate[Burmese_Consonants],0)),LEFT(BC284,2),
IF(ISNUMBER(MATCH(LEFT(BC284,1),Final_Intermediate[Burmese_Consonants],0)),LEFT(BC284,1),
"")))))))))))))))</f>
        <v>#VALUE!</v>
      </c>
      <c r="AE28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4" t="e">
        <f>IF(AND(OR(BD284="။",BD284="၊"),LEN(BD284)=1),BD284,
IF(ISNUMBER(MATCH(LEFT(BD284,7),Final_modified_Intermediate[Burmese_Consonants],0)),LEFT(BD284,7),
IF(ISNUMBER(MATCH(LEFT(BD284,6),Final_modified_Intermediate[Burmese_Consonants],0)),LEFT(BD284,6),
IF(ISNUMBER(MATCH(LEFT(BD284,5),Final_modified_Intermediate[Burmese_Consonants],0)),LEFT(BD284,5),
IF(ISNUMBER(MATCH(LEFT(BD284,4),Final_modified_Intermediate[Burmese_Consonants],0)),LEFT(BD284,4),
IF(ISNUMBER(MATCH(LEFT(BD284,3),Final_modified_Intermediate[Burmese_Consonants],0)),LEFT(BD284,3),
IF(ISNUMBER(MATCH(LEFT(BD284,2),Final_modified_Intermediate[Burmese_Consonants],0)),LEFT(BD284,2),
IF(ISNUMBER(MATCH(LEFT(BD284,1),Final_modified_Intermediate[Burmese_Consonants],0)),LEFT(BD284,1),
IF(ISNUMBER(MATCH(LEFT(BD284,7),Final_Intermediate[Burmese_Consonants],0)),LEFT(BD284,7),
IF(ISNUMBER(MATCH(LEFT(BD284,6),Final_Intermediate[Burmese_Consonants],0)),LEFT(BD284,6),
IF(ISNUMBER(MATCH(LEFT(BD284,5),Final_Intermediate[Burmese_Consonants],0)),LEFT(BD284,5),
IF(ISNUMBER(MATCH(LEFT(BD284,4),Final_Intermediate[Burmese_Consonants],0)),LEFT(BD284,4),
IF(ISNUMBER(MATCH(LEFT(BD284,3),Final_Intermediate[Burmese_Consonants],0)),LEFT(BD284,3),
IF(ISNUMBER(MATCH(LEFT(BD284,2),Final_Intermediate[Burmese_Consonants],0)),LEFT(BD284,2),
IF(ISNUMBER(MATCH(LEFT(BD284,1),Final_Intermediate[Burmese_Consonants],0)),LEFT(BD284,1),
"")))))))))))))))</f>
        <v>#VALUE!</v>
      </c>
      <c r="AG284" t="e">
        <f>IF(AND(OR(BE284="။",BE284="၊"),LEN(BE284)=1),BE284,
IF(ISNUMBER(MATCH(LEFT(BE284,7),Final_modified_Intermediate[Burmese_Consonants],0)),LEFT(BE284,7),
IF(ISNUMBER(MATCH(LEFT(BE284,6),Final_modified_Intermediate[Burmese_Consonants],0)),LEFT(BE284,6),
IF(ISNUMBER(MATCH(LEFT(BE284,5),Final_modified_Intermediate[Burmese_Consonants],0)),LEFT(BE284,5),
IF(ISNUMBER(MATCH(LEFT(BE284,4),Final_modified_Intermediate[Burmese_Consonants],0)),LEFT(BE284,4),
IF(ISNUMBER(MATCH(LEFT(BE284,3),Final_modified_Intermediate[Burmese_Consonants],0)),LEFT(BE284,3),
IF(ISNUMBER(MATCH(LEFT(BE284,2),Final_modified_Intermediate[Burmese_Consonants],0)),LEFT(BE284,2),
IF(ISNUMBER(MATCH(LEFT(BE284,1),Final_modified_Intermediate[Burmese_Consonants],0)),LEFT(BE284,1),
IF(ISNUMBER(MATCH(LEFT(BE284,7),Final_Intermediate[Burmese_Consonants],0)),LEFT(BE284,7),
IF(ISNUMBER(MATCH(LEFT(BE284,6),Final_Intermediate[Burmese_Consonants],0)),LEFT(BE284,6),
IF(ISNUMBER(MATCH(LEFT(BE284,5),Final_Intermediate[Burmese_Consonants],0)),LEFT(BE284,5),
IF(ISNUMBER(MATCH(LEFT(BE284,4),Final_Intermediate[Burmese_Consonants],0)),LEFT(BE284,4),
IF(ISNUMBER(MATCH(LEFT(BE284,3),Final_Intermediate[Burmese_Consonants],0)),LEFT(BE284,3),
IF(ISNUMBER(MATCH(LEFT(BE284,2),Final_Intermediate[Burmese_Consonants],0)),LEFT(BE284,2),
IF(ISNUMBER(MATCH(LEFT(BE284,1),Final_Intermediate[Burmese_Consonants],0)),LEFT(BE284,1),
"")))))))))))))))</f>
        <v>#VALUE!</v>
      </c>
      <c r="AH284" t="e">
        <f>IF(AND(OR(BF284="။",BF284="၊"),LEN(BF284)=1),BF284,
IF(ISNUMBER(MATCH(LEFT(BF284,7),Final_modified_Intermediate[Burmese_Consonants],0)),LEFT(BF284,7),
IF(ISNUMBER(MATCH(LEFT(BF284,6),Final_modified_Intermediate[Burmese_Consonants],0)),LEFT(BF284,6),
IF(ISNUMBER(MATCH(LEFT(BF284,5),Final_modified_Intermediate[Burmese_Consonants],0)),LEFT(BF284,5),
IF(ISNUMBER(MATCH(LEFT(BF284,4),Final_modified_Intermediate[Burmese_Consonants],0)),LEFT(BF284,4),
IF(ISNUMBER(MATCH(LEFT(BF284,3),Final_modified_Intermediate[Burmese_Consonants],0)),LEFT(BF284,3),
IF(ISNUMBER(MATCH(LEFT(BF284,2),Final_modified_Intermediate[Burmese_Consonants],0)),LEFT(BF284,2),
IF(ISNUMBER(MATCH(LEFT(BF284,1),Final_modified_Intermediate[Burmese_Consonants],0)),LEFT(BF284,1),
IF(ISNUMBER(MATCH(LEFT(BF284,7),Final_Intermediate[Burmese_Consonants],0)),LEFT(BF284,7),
IF(ISNUMBER(MATCH(LEFT(BF284,6),Final_Intermediate[Burmese_Consonants],0)),LEFT(BF284,6),
IF(ISNUMBER(MATCH(LEFT(BF284,5),Final_Intermediate[Burmese_Consonants],0)),LEFT(BF284,5),
IF(ISNUMBER(MATCH(LEFT(BF284,4),Final_Intermediate[Burmese_Consonants],0)),LEFT(BF284,4),
IF(ISNUMBER(MATCH(LEFT(BF284,3),Final_Intermediate[Burmese_Consonants],0)),LEFT(BF284,3),
IF(ISNUMBER(MATCH(LEFT(BF284,2),Final_Intermediate[Burmese_Consonants],0)),LEFT(BF284,2),
IF(ISNUMBER(MATCH(LEFT(BF284,1),Final_Intermediate[Burmese_Consonants],0)),LEFT(BF284,1),
"")))))))))))))))</f>
        <v>#VALUE!</v>
      </c>
      <c r="AI284" t="e">
        <f>IF(AND(OR(BG284="။",BG284="၊"),LEN(BG284)=1),BG284,
IF(ISNUMBER(MATCH(LEFT(BG284,7),Final_modified_Intermediate[Burmese_Consonants],0)),LEFT(BG284,7),
IF(ISNUMBER(MATCH(LEFT(BG284,6),Final_modified_Intermediate[Burmese_Consonants],0)),LEFT(BG284,6),
IF(ISNUMBER(MATCH(LEFT(BG284,5),Final_modified_Intermediate[Burmese_Consonants],0)),LEFT(BG284,5),
IF(ISNUMBER(MATCH(LEFT(BG284,4),Final_modified_Intermediate[Burmese_Consonants],0)),LEFT(BG284,4),
IF(ISNUMBER(MATCH(LEFT(BG284,3),Final_modified_Intermediate[Burmese_Consonants],0)),LEFT(BG284,3),
IF(ISNUMBER(MATCH(LEFT(BG284,2),Final_modified_Intermediate[Burmese_Consonants],0)),LEFT(BG284,2),
IF(ISNUMBER(MATCH(LEFT(BG284,1),Final_modified_Intermediate[Burmese_Consonants],0)),LEFT(BG284,1),
IF(ISNUMBER(MATCH(LEFT(BG284,7),Final_Intermediate[Burmese_Consonants],0)),LEFT(BG284,7),
IF(ISNUMBER(MATCH(LEFT(BG284,6),Final_Intermediate[Burmese_Consonants],0)),LEFT(BG284,6),
IF(ISNUMBER(MATCH(LEFT(BG284,5),Final_Intermediate[Burmese_Consonants],0)),LEFT(BG284,5),
IF(ISNUMBER(MATCH(LEFT(BG284,4),Final_Intermediate[Burmese_Consonants],0)),LEFT(BG284,4),
IF(ISNUMBER(MATCH(LEFT(BG284,3),Final_Intermediate[Burmese_Consonants],0)),LEFT(BG284,3),
IF(ISNUMBER(MATCH(LEFT(BG284,2),Final_Intermediate[Burmese_Consonants],0)),LEFT(BG284,2),
IF(ISNUMBER(MATCH(LEFT(BG284,1),Final_Intermediate[Burmese_Consonants],0)),LEFT(BG284,1),
"")))))))))))))))</f>
        <v>#VALUE!</v>
      </c>
      <c r="AJ284" t="e">
        <f>IF(AND(OR(BH284="။",BH284="၊"),LEN(BH284)=1),BH284,
IF(ISNUMBER(MATCH(LEFT(BH284,7),Final_modified_Intermediate[Burmese_Consonants],0)),LEFT(BH284,7),
IF(ISNUMBER(MATCH(LEFT(BH284,6),Final_modified_Intermediate[Burmese_Consonants],0)),LEFT(BH284,6),
IF(ISNUMBER(MATCH(LEFT(BH284,5),Final_modified_Intermediate[Burmese_Consonants],0)),LEFT(BH284,5),
IF(ISNUMBER(MATCH(LEFT(BH284,4),Final_modified_Intermediate[Burmese_Consonants],0)),LEFT(BH284,4),
IF(ISNUMBER(MATCH(LEFT(BH284,3),Final_modified_Intermediate[Burmese_Consonants],0)),LEFT(BH284,3),
IF(ISNUMBER(MATCH(LEFT(BH284,2),Final_modified_Intermediate[Burmese_Consonants],0)),LEFT(BH284,2),
IF(ISNUMBER(MATCH(LEFT(BH284,1),Final_modified_Intermediate[Burmese_Consonants],0)),LEFT(BH284,1),
IF(ISNUMBER(MATCH(LEFT(BH284,7),Final_Intermediate[Burmese_Consonants],0)),LEFT(BH284,7),
IF(ISNUMBER(MATCH(LEFT(BH284,6),Final_Intermediate[Burmese_Consonants],0)),LEFT(BH284,6),
IF(ISNUMBER(MATCH(LEFT(BH284,5),Final_Intermediate[Burmese_Consonants],0)),LEFT(BH284,5),
IF(ISNUMBER(MATCH(LEFT(BH284,4),Final_Intermediate[Burmese_Consonants],0)),LEFT(BH284,4),
IF(ISNUMBER(MATCH(LEFT(BH284,3),Final_Intermediate[Burmese_Consonants],0)),LEFT(BH284,3),
IF(ISNUMBER(MATCH(LEFT(BH284,2),Final_Intermediate[Burmese_Consonants],0)),LEFT(BH284,2),
IF(ISNUMBER(MATCH(LEFT(BH284,1),Final_Intermediate[Burmese_Consonants],0)),LEFT(BH284,1),
"")))))))))))))))</f>
        <v>#VALUE!</v>
      </c>
      <c r="AK284" t="e">
        <f>IF(AND(OR(BI284="။",BI284="၊"),LEN(BI284)=1),BI284,
IF(ISNUMBER(MATCH(LEFT(BI284,7),Final_modified_Intermediate[Burmese_Consonants],0)),LEFT(BI284,7),
IF(ISNUMBER(MATCH(LEFT(BI284,6),Final_modified_Intermediate[Burmese_Consonants],0)),LEFT(BI284,6),
IF(ISNUMBER(MATCH(LEFT(BI284,5),Final_modified_Intermediate[Burmese_Consonants],0)),LEFT(BI284,5),
IF(ISNUMBER(MATCH(LEFT(BI284,4),Final_modified_Intermediate[Burmese_Consonants],0)),LEFT(BI284,4),
IF(ISNUMBER(MATCH(LEFT(BI284,3),Final_modified_Intermediate[Burmese_Consonants],0)),LEFT(BI284,3),
IF(ISNUMBER(MATCH(LEFT(BI284,2),Final_modified_Intermediate[Burmese_Consonants],0)),LEFT(BI284,2),
IF(ISNUMBER(MATCH(LEFT(BI284,1),Final_modified_Intermediate[Burmese_Consonants],0)),LEFT(BI284,1),
IF(ISNUMBER(MATCH(LEFT(BI284,7),Final_Intermediate[Burmese_Consonants],0)),LEFT(BI284,7),
IF(ISNUMBER(MATCH(LEFT(BI284,6),Final_Intermediate[Burmese_Consonants],0)),LEFT(BI284,6),
IF(ISNUMBER(MATCH(LEFT(BI284,5),Final_Intermediate[Burmese_Consonants],0)),LEFT(BI284,5),
IF(ISNUMBER(MATCH(LEFT(BI284,4),Final_Intermediate[Burmese_Consonants],0)),LEFT(BI284,4),
IF(ISNUMBER(MATCH(LEFT(BI284,3),Final_Intermediate[Burmese_Consonants],0)),LEFT(BI284,3),
IF(ISNUMBER(MATCH(LEFT(BI284,2),Final_Intermediate[Burmese_Consonants],0)),LEFT(BI284,2),
IF(ISNUMBER(MATCH(LEFT(BI284,1),Final_Intermediate[Burmese_Consonants],0)),LEFT(BI284,1),
"")))))))))))))))</f>
        <v>#VALUE!</v>
      </c>
      <c r="AL284" t="e">
        <f>IF(AND(OR(BJ284="။",BJ284="၊"),LEN(BJ284)=1),BJ284,
IF(ISNUMBER(MATCH(LEFT(BJ284,7),Final_modified_Intermediate[Burmese_Consonants],0)),LEFT(BJ284,7),
IF(ISNUMBER(MATCH(LEFT(BJ284,6),Final_modified_Intermediate[Burmese_Consonants],0)),LEFT(BJ284,6),
IF(ISNUMBER(MATCH(LEFT(BJ284,5),Final_modified_Intermediate[Burmese_Consonants],0)),LEFT(BJ284,5),
IF(ISNUMBER(MATCH(LEFT(BJ284,4),Final_modified_Intermediate[Burmese_Consonants],0)),LEFT(BJ284,4),
IF(ISNUMBER(MATCH(LEFT(BJ284,3),Final_modified_Intermediate[Burmese_Consonants],0)),LEFT(BJ284,3),
IF(ISNUMBER(MATCH(LEFT(BJ284,2),Final_modified_Intermediate[Burmese_Consonants],0)),LEFT(BJ284,2),
IF(ISNUMBER(MATCH(LEFT(BJ284,1),Final_modified_Intermediate[Burmese_Consonants],0)),LEFT(BJ284,1),
IF(ISNUMBER(MATCH(LEFT(BJ284,7),Final_Intermediate[Burmese_Consonants],0)),LEFT(BJ284,7),
IF(ISNUMBER(MATCH(LEFT(BJ284,6),Final_Intermediate[Burmese_Consonants],0)),LEFT(BJ284,6),
IF(ISNUMBER(MATCH(LEFT(BJ284,5),Final_Intermediate[Burmese_Consonants],0)),LEFT(BJ284,5),
IF(ISNUMBER(MATCH(LEFT(BJ284,4),Final_Intermediate[Burmese_Consonants],0)),LEFT(BJ284,4),
IF(ISNUMBER(MATCH(LEFT(BJ284,3),Final_Intermediate[Burmese_Consonants],0)),LEFT(BJ284,3),
IF(ISNUMBER(MATCH(LEFT(BJ284,2),Final_Intermediate[Burmese_Consonants],0)),LEFT(BJ284,2),
IF(ISNUMBER(MATCH(LEFT(BJ284,1),Final_Intermediate[Burmese_Consonants],0)),LEFT(BJ284,1),
"")))))))))))))))</f>
        <v>#VALUE!</v>
      </c>
      <c r="AN284" t="e">
        <f>Compiler_Burmese[[#This Row],[Sr. No.]]</f>
        <v>#REF!</v>
      </c>
      <c r="AO28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4" t="e">
        <f>[2]!Vocabulary_Burmese[[#This Row],[Sr. No.]]</f>
        <v>#REF!</v>
      </c>
      <c r="BA284" t="e">
        <f>IF(Raw_data_N2_Kanji[[#This Row],[Categorie]]&lt;&gt;"","",
IF(ISNUMBER(MATCH(V,Special_list[Burmese word],0)),"",
SUBSTITUTE(Raw_data_N2_Kanji[[#This Row],[Raw]]," ","")))</f>
        <v>#VALUE!</v>
      </c>
      <c r="BB284" t="e">
        <f>RIGHT(Segregate18[[#This Row],[UPGRADE]],LEN(Segregate18[[#This Row],[UPGRADE]])-LEN(Compiler_Burmese[[#This Row],[1]]))</f>
        <v>#VALUE!</v>
      </c>
      <c r="BC284" t="e">
        <f>RIGHT(Segregate18[[#This Row],[11]],LEN(Segregate18[[#This Row],[11]])-LEN(Compiler_Burmese[[#This Row],[2]]))</f>
        <v>#VALUE!</v>
      </c>
      <c r="BD284" t="e">
        <f>RIGHT(Segregate18[[#This Row],[21]],LEN(Segregate18[[#This Row],[21]])-LEN(Compiler_Burmese[[#This Row],[3]]))</f>
        <v>#VALUE!</v>
      </c>
      <c r="BE284" t="e">
        <f>RIGHT(Segregate18[[#This Row],[31]],LEN(Segregate18[[#This Row],[31]])-LEN(Compiler_Burmese[[#This Row],[4]]))</f>
        <v>#VALUE!</v>
      </c>
      <c r="BF284" t="e">
        <f>RIGHT(Segregate18[[#This Row],[41]],LEN(Segregate18[[#This Row],[41]])-LEN(Compiler_Burmese[[#This Row],[5]]))</f>
        <v>#VALUE!</v>
      </c>
      <c r="BG284" t="e">
        <f>RIGHT(Segregate18[[#This Row],[51]],LEN(Segregate18[[#This Row],[51]])-LEN(Compiler_Burmese[[#This Row],[6]]))</f>
        <v>#VALUE!</v>
      </c>
      <c r="BH284" t="e">
        <f>RIGHT(Segregate18[[#This Row],[61]],LEN(Segregate18[[#This Row],[61]])-LEN(Compiler_Burmese[[#This Row],[7]]))</f>
        <v>#VALUE!</v>
      </c>
      <c r="BI284" t="e">
        <f>RIGHT(Segregate18[[#This Row],[71]],LEN(Segregate18[[#This Row],[71]])-LEN(Compiler_Burmese[[#This Row],[8]]))</f>
        <v>#VALUE!</v>
      </c>
      <c r="BJ284" t="e">
        <f>RIGHT(Segregate18[[#This Row],[81]],LEN(Segregate18[[#This Row],[81]])-LEN(Compiler_Burmese[[#This Row],[9]]))</f>
        <v>#VALUE!</v>
      </c>
    </row>
    <row r="285" spans="25:62" ht="15" customHeight="1" x14ac:dyDescent="0.3">
      <c r="Y285" t="e">
        <f>Segregate18[[#This Row],[Sr. No.]]</f>
        <v>#REF!</v>
      </c>
      <c r="Z285" t="e">
        <f>IF(AND(OR(BA285="။",BA285="၊"),LEN(BA285)=1),BA285,
IF(ISNUMBER(MATCH(LEFT(BA285,7),Final_modified_Intermediate[Burmese_Consonants],0)),LEFT(BA285,7),
IF(ISNUMBER(MATCH(LEFT(BA285,6),Final_modified_Intermediate[Burmese_Consonants],0)),LEFT(BA285,6),
IF(ISNUMBER(MATCH(LEFT(BA285,5),Final_modified_Intermediate[Burmese_Consonants],0)),LEFT(BA285,5),
IF(ISNUMBER(MATCH(LEFT(BA285,4),Final_modified_Intermediate[Burmese_Consonants],0)),LEFT(BA285,4),
IF(ISNUMBER(MATCH(LEFT(BA285,3),Final_modified_Intermediate[Burmese_Consonants],0)),LEFT(BA285,3),
IF(ISNUMBER(MATCH(LEFT(BA285,2),Final_modified_Intermediate[Burmese_Consonants],0)),LEFT(BA285,2),
IF(ISNUMBER(MATCH(LEFT(BA285,1),Final_modified_Intermediate[Burmese_Consonants],0)),LEFT(BA285,1),
IF(ISNUMBER(MATCH(LEFT(BA285,7),Final_Intermediate[Burmese_Consonants],0)),LEFT(BA285,7),
IF(ISNUMBER(MATCH(LEFT(BA285,6),Final_Intermediate[Burmese_Consonants],0)),LEFT(BA285,6),
IF(ISNUMBER(MATCH(LEFT(BA285,5),Final_Intermediate[Burmese_Consonants],0)),LEFT(BA285,5),
IF(ISNUMBER(MATCH(LEFT(BA285,4),Final_Intermediate[Burmese_Consonants],0)),LEFT(BA285,4),
IF(ISNUMBER(MATCH(LEFT(BA285,3),Final_Intermediate[Burmese_Consonants],0)),LEFT(BA285,3),
IF(ISNUMBER(MATCH(LEFT(BA285,2),Final_Intermediate[Burmese_Consonants],0)),LEFT(BA285,2),
IF(ISNUMBER(MATCH(LEFT(BA285,1),Final_Intermediate[Burmese_Consonants],0)),LEFT(BA285,1),
"")))))))))))))))</f>
        <v>#VALUE!</v>
      </c>
      <c r="AA28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5" t="e">
        <f>IF(AND(OR(BB285="။",BB285="၊"),LEN(BB285)=1),BB285,
IF(ISNUMBER(MATCH(LEFT(BB285,7),Final_modified_Intermediate[Burmese_Consonants],0)),LEFT(BB285,7),
IF(ISNUMBER(MATCH(LEFT(BB285,6),Final_modified_Intermediate[Burmese_Consonants],0)),LEFT(BB285,6),
IF(ISNUMBER(MATCH(LEFT(BB285,5),Final_modified_Intermediate[Burmese_Consonants],0)),LEFT(BB285,5),
IF(ISNUMBER(MATCH(LEFT(BB285,4),Final_modified_Intermediate[Burmese_Consonants],0)),LEFT(BB285,4),
IF(ISNUMBER(MATCH(LEFT(BB285,3),Final_modified_Intermediate[Burmese_Consonants],0)),LEFT(BB285,3),
IF(ISNUMBER(MATCH(LEFT(BB285,2),Final_modified_Intermediate[Burmese_Consonants],0)),LEFT(BB285,2),
IF(ISNUMBER(MATCH(LEFT(BB285,1),Final_modified_Intermediate[Burmese_Consonants],0)),LEFT(BB285,1),
IF(ISNUMBER(MATCH(LEFT(BB285,7),Final_Intermediate[Burmese_Consonants],0)),LEFT(BB285,7),
IF(ISNUMBER(MATCH(LEFT(BB285,6),Final_Intermediate[Burmese_Consonants],0)),LEFT(BB285,6),
IF(ISNUMBER(MATCH(LEFT(BB285,5),Final_Intermediate[Burmese_Consonants],0)),LEFT(BB285,5),
IF(ISNUMBER(MATCH(LEFT(BB285,4),Final_Intermediate[Burmese_Consonants],0)),LEFT(BB285,4),
IF(ISNUMBER(MATCH(LEFT(BB285,3),Final_Intermediate[Burmese_Consonants],0)),LEFT(BB285,3),
IF(ISNUMBER(MATCH(LEFT(BB285,2),Final_Intermediate[Burmese_Consonants],0)),LEFT(BB285,2),
IF(ISNUMBER(MATCH(LEFT(BB285,1),Final_Intermediate[Burmese_Consonants],0)),LEFT(BB285,1),
"")))))))))))))))</f>
        <v>#VALUE!</v>
      </c>
      <c r="AC28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5" t="e">
        <f>IF(AND(OR(BC285="။",BC285="၊"),LEN(BC285)=1),BC285,
IF(ISNUMBER(MATCH(LEFT(BC285,7),Final_modified_Intermediate[Burmese_Consonants],0)),LEFT(BC285,7),
IF(ISNUMBER(MATCH(LEFT(BC285,6),Final_modified_Intermediate[Burmese_Consonants],0)),LEFT(BC285,6),
IF(ISNUMBER(MATCH(LEFT(BC285,5),Final_modified_Intermediate[Burmese_Consonants],0)),LEFT(BC285,5),
IF(ISNUMBER(MATCH(LEFT(BC285,4),Final_modified_Intermediate[Burmese_Consonants],0)),LEFT(BC285,4),
IF(ISNUMBER(MATCH(LEFT(BC285,3),Final_modified_Intermediate[Burmese_Consonants],0)),LEFT(BC285,3),
IF(ISNUMBER(MATCH(LEFT(BC285,2),Final_modified_Intermediate[Burmese_Consonants],0)),LEFT(BC285,2),
IF(ISNUMBER(MATCH(LEFT(BC285,1),Final_modified_Intermediate[Burmese_Consonants],0)),LEFT(BC285,1),
IF(ISNUMBER(MATCH(LEFT(BC285,7),Final_Intermediate[Burmese_Consonants],0)),LEFT(BC285,7),
IF(ISNUMBER(MATCH(LEFT(BC285,6),Final_Intermediate[Burmese_Consonants],0)),LEFT(BC285,6),
IF(ISNUMBER(MATCH(LEFT(BC285,5),Final_Intermediate[Burmese_Consonants],0)),LEFT(BC285,5),
IF(ISNUMBER(MATCH(LEFT(BC285,4),Final_Intermediate[Burmese_Consonants],0)),LEFT(BC285,4),
IF(ISNUMBER(MATCH(LEFT(BC285,3),Final_Intermediate[Burmese_Consonants],0)),LEFT(BC285,3),
IF(ISNUMBER(MATCH(LEFT(BC285,2),Final_Intermediate[Burmese_Consonants],0)),LEFT(BC285,2),
IF(ISNUMBER(MATCH(LEFT(BC285,1),Final_Intermediate[Burmese_Consonants],0)),LEFT(BC285,1),
"")))))))))))))))</f>
        <v>#VALUE!</v>
      </c>
      <c r="AE28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5" t="e">
        <f>IF(AND(OR(BD285="။",BD285="၊"),LEN(BD285)=1),BD285,
IF(ISNUMBER(MATCH(LEFT(BD285,7),Final_modified_Intermediate[Burmese_Consonants],0)),LEFT(BD285,7),
IF(ISNUMBER(MATCH(LEFT(BD285,6),Final_modified_Intermediate[Burmese_Consonants],0)),LEFT(BD285,6),
IF(ISNUMBER(MATCH(LEFT(BD285,5),Final_modified_Intermediate[Burmese_Consonants],0)),LEFT(BD285,5),
IF(ISNUMBER(MATCH(LEFT(BD285,4),Final_modified_Intermediate[Burmese_Consonants],0)),LEFT(BD285,4),
IF(ISNUMBER(MATCH(LEFT(BD285,3),Final_modified_Intermediate[Burmese_Consonants],0)),LEFT(BD285,3),
IF(ISNUMBER(MATCH(LEFT(BD285,2),Final_modified_Intermediate[Burmese_Consonants],0)),LEFT(BD285,2),
IF(ISNUMBER(MATCH(LEFT(BD285,1),Final_modified_Intermediate[Burmese_Consonants],0)),LEFT(BD285,1),
IF(ISNUMBER(MATCH(LEFT(BD285,7),Final_Intermediate[Burmese_Consonants],0)),LEFT(BD285,7),
IF(ISNUMBER(MATCH(LEFT(BD285,6),Final_Intermediate[Burmese_Consonants],0)),LEFT(BD285,6),
IF(ISNUMBER(MATCH(LEFT(BD285,5),Final_Intermediate[Burmese_Consonants],0)),LEFT(BD285,5),
IF(ISNUMBER(MATCH(LEFT(BD285,4),Final_Intermediate[Burmese_Consonants],0)),LEFT(BD285,4),
IF(ISNUMBER(MATCH(LEFT(BD285,3),Final_Intermediate[Burmese_Consonants],0)),LEFT(BD285,3),
IF(ISNUMBER(MATCH(LEFT(BD285,2),Final_Intermediate[Burmese_Consonants],0)),LEFT(BD285,2),
IF(ISNUMBER(MATCH(LEFT(BD285,1),Final_Intermediate[Burmese_Consonants],0)),LEFT(BD285,1),
"")))))))))))))))</f>
        <v>#VALUE!</v>
      </c>
      <c r="AG285" t="e">
        <f>IF(AND(OR(BE285="။",BE285="၊"),LEN(BE285)=1),BE285,
IF(ISNUMBER(MATCH(LEFT(BE285,7),Final_modified_Intermediate[Burmese_Consonants],0)),LEFT(BE285,7),
IF(ISNUMBER(MATCH(LEFT(BE285,6),Final_modified_Intermediate[Burmese_Consonants],0)),LEFT(BE285,6),
IF(ISNUMBER(MATCH(LEFT(BE285,5),Final_modified_Intermediate[Burmese_Consonants],0)),LEFT(BE285,5),
IF(ISNUMBER(MATCH(LEFT(BE285,4),Final_modified_Intermediate[Burmese_Consonants],0)),LEFT(BE285,4),
IF(ISNUMBER(MATCH(LEFT(BE285,3),Final_modified_Intermediate[Burmese_Consonants],0)),LEFT(BE285,3),
IF(ISNUMBER(MATCH(LEFT(BE285,2),Final_modified_Intermediate[Burmese_Consonants],0)),LEFT(BE285,2),
IF(ISNUMBER(MATCH(LEFT(BE285,1),Final_modified_Intermediate[Burmese_Consonants],0)),LEFT(BE285,1),
IF(ISNUMBER(MATCH(LEFT(BE285,7),Final_Intermediate[Burmese_Consonants],0)),LEFT(BE285,7),
IF(ISNUMBER(MATCH(LEFT(BE285,6),Final_Intermediate[Burmese_Consonants],0)),LEFT(BE285,6),
IF(ISNUMBER(MATCH(LEFT(BE285,5),Final_Intermediate[Burmese_Consonants],0)),LEFT(BE285,5),
IF(ISNUMBER(MATCH(LEFT(BE285,4),Final_Intermediate[Burmese_Consonants],0)),LEFT(BE285,4),
IF(ISNUMBER(MATCH(LEFT(BE285,3),Final_Intermediate[Burmese_Consonants],0)),LEFT(BE285,3),
IF(ISNUMBER(MATCH(LEFT(BE285,2),Final_Intermediate[Burmese_Consonants],0)),LEFT(BE285,2),
IF(ISNUMBER(MATCH(LEFT(BE285,1),Final_Intermediate[Burmese_Consonants],0)),LEFT(BE285,1),
"")))))))))))))))</f>
        <v>#VALUE!</v>
      </c>
      <c r="AH285" t="e">
        <f>IF(AND(OR(BF285="။",BF285="၊"),LEN(BF285)=1),BF285,
IF(ISNUMBER(MATCH(LEFT(BF285,7),Final_modified_Intermediate[Burmese_Consonants],0)),LEFT(BF285,7),
IF(ISNUMBER(MATCH(LEFT(BF285,6),Final_modified_Intermediate[Burmese_Consonants],0)),LEFT(BF285,6),
IF(ISNUMBER(MATCH(LEFT(BF285,5),Final_modified_Intermediate[Burmese_Consonants],0)),LEFT(BF285,5),
IF(ISNUMBER(MATCH(LEFT(BF285,4),Final_modified_Intermediate[Burmese_Consonants],0)),LEFT(BF285,4),
IF(ISNUMBER(MATCH(LEFT(BF285,3),Final_modified_Intermediate[Burmese_Consonants],0)),LEFT(BF285,3),
IF(ISNUMBER(MATCH(LEFT(BF285,2),Final_modified_Intermediate[Burmese_Consonants],0)),LEFT(BF285,2),
IF(ISNUMBER(MATCH(LEFT(BF285,1),Final_modified_Intermediate[Burmese_Consonants],0)),LEFT(BF285,1),
IF(ISNUMBER(MATCH(LEFT(BF285,7),Final_Intermediate[Burmese_Consonants],0)),LEFT(BF285,7),
IF(ISNUMBER(MATCH(LEFT(BF285,6),Final_Intermediate[Burmese_Consonants],0)),LEFT(BF285,6),
IF(ISNUMBER(MATCH(LEFT(BF285,5),Final_Intermediate[Burmese_Consonants],0)),LEFT(BF285,5),
IF(ISNUMBER(MATCH(LEFT(BF285,4),Final_Intermediate[Burmese_Consonants],0)),LEFT(BF285,4),
IF(ISNUMBER(MATCH(LEFT(BF285,3),Final_Intermediate[Burmese_Consonants],0)),LEFT(BF285,3),
IF(ISNUMBER(MATCH(LEFT(BF285,2),Final_Intermediate[Burmese_Consonants],0)),LEFT(BF285,2),
IF(ISNUMBER(MATCH(LEFT(BF285,1),Final_Intermediate[Burmese_Consonants],0)),LEFT(BF285,1),
"")))))))))))))))</f>
        <v>#VALUE!</v>
      </c>
      <c r="AI285" t="e">
        <f>IF(AND(OR(BG285="။",BG285="၊"),LEN(BG285)=1),BG285,
IF(ISNUMBER(MATCH(LEFT(BG285,7),Final_modified_Intermediate[Burmese_Consonants],0)),LEFT(BG285,7),
IF(ISNUMBER(MATCH(LEFT(BG285,6),Final_modified_Intermediate[Burmese_Consonants],0)),LEFT(BG285,6),
IF(ISNUMBER(MATCH(LEFT(BG285,5),Final_modified_Intermediate[Burmese_Consonants],0)),LEFT(BG285,5),
IF(ISNUMBER(MATCH(LEFT(BG285,4),Final_modified_Intermediate[Burmese_Consonants],0)),LEFT(BG285,4),
IF(ISNUMBER(MATCH(LEFT(BG285,3),Final_modified_Intermediate[Burmese_Consonants],0)),LEFT(BG285,3),
IF(ISNUMBER(MATCH(LEFT(BG285,2),Final_modified_Intermediate[Burmese_Consonants],0)),LEFT(BG285,2),
IF(ISNUMBER(MATCH(LEFT(BG285,1),Final_modified_Intermediate[Burmese_Consonants],0)),LEFT(BG285,1),
IF(ISNUMBER(MATCH(LEFT(BG285,7),Final_Intermediate[Burmese_Consonants],0)),LEFT(BG285,7),
IF(ISNUMBER(MATCH(LEFT(BG285,6),Final_Intermediate[Burmese_Consonants],0)),LEFT(BG285,6),
IF(ISNUMBER(MATCH(LEFT(BG285,5),Final_Intermediate[Burmese_Consonants],0)),LEFT(BG285,5),
IF(ISNUMBER(MATCH(LEFT(BG285,4),Final_Intermediate[Burmese_Consonants],0)),LEFT(BG285,4),
IF(ISNUMBER(MATCH(LEFT(BG285,3),Final_Intermediate[Burmese_Consonants],0)),LEFT(BG285,3),
IF(ISNUMBER(MATCH(LEFT(BG285,2),Final_Intermediate[Burmese_Consonants],0)),LEFT(BG285,2),
IF(ISNUMBER(MATCH(LEFT(BG285,1),Final_Intermediate[Burmese_Consonants],0)),LEFT(BG285,1),
"")))))))))))))))</f>
        <v>#VALUE!</v>
      </c>
      <c r="AJ285" t="e">
        <f>IF(AND(OR(BH285="။",BH285="၊"),LEN(BH285)=1),BH285,
IF(ISNUMBER(MATCH(LEFT(BH285,7),Final_modified_Intermediate[Burmese_Consonants],0)),LEFT(BH285,7),
IF(ISNUMBER(MATCH(LEFT(BH285,6),Final_modified_Intermediate[Burmese_Consonants],0)),LEFT(BH285,6),
IF(ISNUMBER(MATCH(LEFT(BH285,5),Final_modified_Intermediate[Burmese_Consonants],0)),LEFT(BH285,5),
IF(ISNUMBER(MATCH(LEFT(BH285,4),Final_modified_Intermediate[Burmese_Consonants],0)),LEFT(BH285,4),
IF(ISNUMBER(MATCH(LEFT(BH285,3),Final_modified_Intermediate[Burmese_Consonants],0)),LEFT(BH285,3),
IF(ISNUMBER(MATCH(LEFT(BH285,2),Final_modified_Intermediate[Burmese_Consonants],0)),LEFT(BH285,2),
IF(ISNUMBER(MATCH(LEFT(BH285,1),Final_modified_Intermediate[Burmese_Consonants],0)),LEFT(BH285,1),
IF(ISNUMBER(MATCH(LEFT(BH285,7),Final_Intermediate[Burmese_Consonants],0)),LEFT(BH285,7),
IF(ISNUMBER(MATCH(LEFT(BH285,6),Final_Intermediate[Burmese_Consonants],0)),LEFT(BH285,6),
IF(ISNUMBER(MATCH(LEFT(BH285,5),Final_Intermediate[Burmese_Consonants],0)),LEFT(BH285,5),
IF(ISNUMBER(MATCH(LEFT(BH285,4),Final_Intermediate[Burmese_Consonants],0)),LEFT(BH285,4),
IF(ISNUMBER(MATCH(LEFT(BH285,3),Final_Intermediate[Burmese_Consonants],0)),LEFT(BH285,3),
IF(ISNUMBER(MATCH(LEFT(BH285,2),Final_Intermediate[Burmese_Consonants],0)),LEFT(BH285,2),
IF(ISNUMBER(MATCH(LEFT(BH285,1),Final_Intermediate[Burmese_Consonants],0)),LEFT(BH285,1),
"")))))))))))))))</f>
        <v>#VALUE!</v>
      </c>
      <c r="AK285" t="e">
        <f>IF(AND(OR(BI285="။",BI285="၊"),LEN(BI285)=1),BI285,
IF(ISNUMBER(MATCH(LEFT(BI285,7),Final_modified_Intermediate[Burmese_Consonants],0)),LEFT(BI285,7),
IF(ISNUMBER(MATCH(LEFT(BI285,6),Final_modified_Intermediate[Burmese_Consonants],0)),LEFT(BI285,6),
IF(ISNUMBER(MATCH(LEFT(BI285,5),Final_modified_Intermediate[Burmese_Consonants],0)),LEFT(BI285,5),
IF(ISNUMBER(MATCH(LEFT(BI285,4),Final_modified_Intermediate[Burmese_Consonants],0)),LEFT(BI285,4),
IF(ISNUMBER(MATCH(LEFT(BI285,3),Final_modified_Intermediate[Burmese_Consonants],0)),LEFT(BI285,3),
IF(ISNUMBER(MATCH(LEFT(BI285,2),Final_modified_Intermediate[Burmese_Consonants],0)),LEFT(BI285,2),
IF(ISNUMBER(MATCH(LEFT(BI285,1),Final_modified_Intermediate[Burmese_Consonants],0)),LEFT(BI285,1),
IF(ISNUMBER(MATCH(LEFT(BI285,7),Final_Intermediate[Burmese_Consonants],0)),LEFT(BI285,7),
IF(ISNUMBER(MATCH(LEFT(BI285,6),Final_Intermediate[Burmese_Consonants],0)),LEFT(BI285,6),
IF(ISNUMBER(MATCH(LEFT(BI285,5),Final_Intermediate[Burmese_Consonants],0)),LEFT(BI285,5),
IF(ISNUMBER(MATCH(LEFT(BI285,4),Final_Intermediate[Burmese_Consonants],0)),LEFT(BI285,4),
IF(ISNUMBER(MATCH(LEFT(BI285,3),Final_Intermediate[Burmese_Consonants],0)),LEFT(BI285,3),
IF(ISNUMBER(MATCH(LEFT(BI285,2),Final_Intermediate[Burmese_Consonants],0)),LEFT(BI285,2),
IF(ISNUMBER(MATCH(LEFT(BI285,1),Final_Intermediate[Burmese_Consonants],0)),LEFT(BI285,1),
"")))))))))))))))</f>
        <v>#VALUE!</v>
      </c>
      <c r="AL285" t="e">
        <f>IF(AND(OR(BJ285="။",BJ285="၊"),LEN(BJ285)=1),BJ285,
IF(ISNUMBER(MATCH(LEFT(BJ285,7),Final_modified_Intermediate[Burmese_Consonants],0)),LEFT(BJ285,7),
IF(ISNUMBER(MATCH(LEFT(BJ285,6),Final_modified_Intermediate[Burmese_Consonants],0)),LEFT(BJ285,6),
IF(ISNUMBER(MATCH(LEFT(BJ285,5),Final_modified_Intermediate[Burmese_Consonants],0)),LEFT(BJ285,5),
IF(ISNUMBER(MATCH(LEFT(BJ285,4),Final_modified_Intermediate[Burmese_Consonants],0)),LEFT(BJ285,4),
IF(ISNUMBER(MATCH(LEFT(BJ285,3),Final_modified_Intermediate[Burmese_Consonants],0)),LEFT(BJ285,3),
IF(ISNUMBER(MATCH(LEFT(BJ285,2),Final_modified_Intermediate[Burmese_Consonants],0)),LEFT(BJ285,2),
IF(ISNUMBER(MATCH(LEFT(BJ285,1),Final_modified_Intermediate[Burmese_Consonants],0)),LEFT(BJ285,1),
IF(ISNUMBER(MATCH(LEFT(BJ285,7),Final_Intermediate[Burmese_Consonants],0)),LEFT(BJ285,7),
IF(ISNUMBER(MATCH(LEFT(BJ285,6),Final_Intermediate[Burmese_Consonants],0)),LEFT(BJ285,6),
IF(ISNUMBER(MATCH(LEFT(BJ285,5),Final_Intermediate[Burmese_Consonants],0)),LEFT(BJ285,5),
IF(ISNUMBER(MATCH(LEFT(BJ285,4),Final_Intermediate[Burmese_Consonants],0)),LEFT(BJ285,4),
IF(ISNUMBER(MATCH(LEFT(BJ285,3),Final_Intermediate[Burmese_Consonants],0)),LEFT(BJ285,3),
IF(ISNUMBER(MATCH(LEFT(BJ285,2),Final_Intermediate[Burmese_Consonants],0)),LEFT(BJ285,2),
IF(ISNUMBER(MATCH(LEFT(BJ285,1),Final_Intermediate[Burmese_Consonants],0)),LEFT(BJ285,1),
"")))))))))))))))</f>
        <v>#VALUE!</v>
      </c>
      <c r="AN285" t="e">
        <f>Compiler_Burmese[[#This Row],[Sr. No.]]</f>
        <v>#REF!</v>
      </c>
      <c r="AO28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5" t="e">
        <f>[2]!Vocabulary_Burmese[[#This Row],[Sr. No.]]</f>
        <v>#REF!</v>
      </c>
      <c r="BA285" t="e">
        <f>IF(Raw_data_N2_Kanji[[#This Row],[Categorie]]&lt;&gt;"","",
IF(ISNUMBER(MATCH(V,Special_list[Burmese word],0)),"",
SUBSTITUTE(Raw_data_N2_Kanji[[#This Row],[Raw]]," ","")))</f>
        <v>#VALUE!</v>
      </c>
      <c r="BB285" t="e">
        <f>RIGHT(Segregate18[[#This Row],[UPGRADE]],LEN(Segregate18[[#This Row],[UPGRADE]])-LEN(Compiler_Burmese[[#This Row],[1]]))</f>
        <v>#VALUE!</v>
      </c>
      <c r="BC285" t="e">
        <f>RIGHT(Segregate18[[#This Row],[11]],LEN(Segregate18[[#This Row],[11]])-LEN(Compiler_Burmese[[#This Row],[2]]))</f>
        <v>#VALUE!</v>
      </c>
      <c r="BD285" t="e">
        <f>RIGHT(Segregate18[[#This Row],[21]],LEN(Segregate18[[#This Row],[21]])-LEN(Compiler_Burmese[[#This Row],[3]]))</f>
        <v>#VALUE!</v>
      </c>
      <c r="BE285" t="e">
        <f>RIGHT(Segregate18[[#This Row],[31]],LEN(Segregate18[[#This Row],[31]])-LEN(Compiler_Burmese[[#This Row],[4]]))</f>
        <v>#VALUE!</v>
      </c>
      <c r="BF285" t="e">
        <f>RIGHT(Segregate18[[#This Row],[41]],LEN(Segregate18[[#This Row],[41]])-LEN(Compiler_Burmese[[#This Row],[5]]))</f>
        <v>#VALUE!</v>
      </c>
      <c r="BG285" t="e">
        <f>RIGHT(Segregate18[[#This Row],[51]],LEN(Segregate18[[#This Row],[51]])-LEN(Compiler_Burmese[[#This Row],[6]]))</f>
        <v>#VALUE!</v>
      </c>
      <c r="BH285" t="e">
        <f>RIGHT(Segregate18[[#This Row],[61]],LEN(Segregate18[[#This Row],[61]])-LEN(Compiler_Burmese[[#This Row],[7]]))</f>
        <v>#VALUE!</v>
      </c>
      <c r="BI285" t="e">
        <f>RIGHT(Segregate18[[#This Row],[71]],LEN(Segregate18[[#This Row],[71]])-LEN(Compiler_Burmese[[#This Row],[8]]))</f>
        <v>#VALUE!</v>
      </c>
      <c r="BJ285" t="e">
        <f>RIGHT(Segregate18[[#This Row],[81]],LEN(Segregate18[[#This Row],[81]])-LEN(Compiler_Burmese[[#This Row],[9]]))</f>
        <v>#VALUE!</v>
      </c>
    </row>
    <row r="286" spans="25:62" ht="15" customHeight="1" x14ac:dyDescent="0.3">
      <c r="Y286" t="e">
        <f>Segregate18[[#This Row],[Sr. No.]]</f>
        <v>#REF!</v>
      </c>
      <c r="Z286" t="e">
        <f>IF(AND(OR(BA286="။",BA286="၊"),LEN(BA286)=1),BA286,
IF(ISNUMBER(MATCH(LEFT(BA286,7),Final_modified_Intermediate[Burmese_Consonants],0)),LEFT(BA286,7),
IF(ISNUMBER(MATCH(LEFT(BA286,6),Final_modified_Intermediate[Burmese_Consonants],0)),LEFT(BA286,6),
IF(ISNUMBER(MATCH(LEFT(BA286,5),Final_modified_Intermediate[Burmese_Consonants],0)),LEFT(BA286,5),
IF(ISNUMBER(MATCH(LEFT(BA286,4),Final_modified_Intermediate[Burmese_Consonants],0)),LEFT(BA286,4),
IF(ISNUMBER(MATCH(LEFT(BA286,3),Final_modified_Intermediate[Burmese_Consonants],0)),LEFT(BA286,3),
IF(ISNUMBER(MATCH(LEFT(BA286,2),Final_modified_Intermediate[Burmese_Consonants],0)),LEFT(BA286,2),
IF(ISNUMBER(MATCH(LEFT(BA286,1),Final_modified_Intermediate[Burmese_Consonants],0)),LEFT(BA286,1),
IF(ISNUMBER(MATCH(LEFT(BA286,7),Final_Intermediate[Burmese_Consonants],0)),LEFT(BA286,7),
IF(ISNUMBER(MATCH(LEFT(BA286,6),Final_Intermediate[Burmese_Consonants],0)),LEFT(BA286,6),
IF(ISNUMBER(MATCH(LEFT(BA286,5),Final_Intermediate[Burmese_Consonants],0)),LEFT(BA286,5),
IF(ISNUMBER(MATCH(LEFT(BA286,4),Final_Intermediate[Burmese_Consonants],0)),LEFT(BA286,4),
IF(ISNUMBER(MATCH(LEFT(BA286,3),Final_Intermediate[Burmese_Consonants],0)),LEFT(BA286,3),
IF(ISNUMBER(MATCH(LEFT(BA286,2),Final_Intermediate[Burmese_Consonants],0)),LEFT(BA286,2),
IF(ISNUMBER(MATCH(LEFT(BA286,1),Final_Intermediate[Burmese_Consonants],0)),LEFT(BA286,1),
"")))))))))))))))</f>
        <v>#VALUE!</v>
      </c>
      <c r="AA28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6" t="e">
        <f>IF(AND(OR(BB286="။",BB286="၊"),LEN(BB286)=1),BB286,
IF(ISNUMBER(MATCH(LEFT(BB286,7),Final_modified_Intermediate[Burmese_Consonants],0)),LEFT(BB286,7),
IF(ISNUMBER(MATCH(LEFT(BB286,6),Final_modified_Intermediate[Burmese_Consonants],0)),LEFT(BB286,6),
IF(ISNUMBER(MATCH(LEFT(BB286,5),Final_modified_Intermediate[Burmese_Consonants],0)),LEFT(BB286,5),
IF(ISNUMBER(MATCH(LEFT(BB286,4),Final_modified_Intermediate[Burmese_Consonants],0)),LEFT(BB286,4),
IF(ISNUMBER(MATCH(LEFT(BB286,3),Final_modified_Intermediate[Burmese_Consonants],0)),LEFT(BB286,3),
IF(ISNUMBER(MATCH(LEFT(BB286,2),Final_modified_Intermediate[Burmese_Consonants],0)),LEFT(BB286,2),
IF(ISNUMBER(MATCH(LEFT(BB286,1),Final_modified_Intermediate[Burmese_Consonants],0)),LEFT(BB286,1),
IF(ISNUMBER(MATCH(LEFT(BB286,7),Final_Intermediate[Burmese_Consonants],0)),LEFT(BB286,7),
IF(ISNUMBER(MATCH(LEFT(BB286,6),Final_Intermediate[Burmese_Consonants],0)),LEFT(BB286,6),
IF(ISNUMBER(MATCH(LEFT(BB286,5),Final_Intermediate[Burmese_Consonants],0)),LEFT(BB286,5),
IF(ISNUMBER(MATCH(LEFT(BB286,4),Final_Intermediate[Burmese_Consonants],0)),LEFT(BB286,4),
IF(ISNUMBER(MATCH(LEFT(BB286,3),Final_Intermediate[Burmese_Consonants],0)),LEFT(BB286,3),
IF(ISNUMBER(MATCH(LEFT(BB286,2),Final_Intermediate[Burmese_Consonants],0)),LEFT(BB286,2),
IF(ISNUMBER(MATCH(LEFT(BB286,1),Final_Intermediate[Burmese_Consonants],0)),LEFT(BB286,1),
"")))))))))))))))</f>
        <v>#VALUE!</v>
      </c>
      <c r="AC28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6" t="e">
        <f>IF(AND(OR(BC286="။",BC286="၊"),LEN(BC286)=1),BC286,
IF(ISNUMBER(MATCH(LEFT(BC286,7),Final_modified_Intermediate[Burmese_Consonants],0)),LEFT(BC286,7),
IF(ISNUMBER(MATCH(LEFT(BC286,6),Final_modified_Intermediate[Burmese_Consonants],0)),LEFT(BC286,6),
IF(ISNUMBER(MATCH(LEFT(BC286,5),Final_modified_Intermediate[Burmese_Consonants],0)),LEFT(BC286,5),
IF(ISNUMBER(MATCH(LEFT(BC286,4),Final_modified_Intermediate[Burmese_Consonants],0)),LEFT(BC286,4),
IF(ISNUMBER(MATCH(LEFT(BC286,3),Final_modified_Intermediate[Burmese_Consonants],0)),LEFT(BC286,3),
IF(ISNUMBER(MATCH(LEFT(BC286,2),Final_modified_Intermediate[Burmese_Consonants],0)),LEFT(BC286,2),
IF(ISNUMBER(MATCH(LEFT(BC286,1),Final_modified_Intermediate[Burmese_Consonants],0)),LEFT(BC286,1),
IF(ISNUMBER(MATCH(LEFT(BC286,7),Final_Intermediate[Burmese_Consonants],0)),LEFT(BC286,7),
IF(ISNUMBER(MATCH(LEFT(BC286,6),Final_Intermediate[Burmese_Consonants],0)),LEFT(BC286,6),
IF(ISNUMBER(MATCH(LEFT(BC286,5),Final_Intermediate[Burmese_Consonants],0)),LEFT(BC286,5),
IF(ISNUMBER(MATCH(LEFT(BC286,4),Final_Intermediate[Burmese_Consonants],0)),LEFT(BC286,4),
IF(ISNUMBER(MATCH(LEFT(BC286,3),Final_Intermediate[Burmese_Consonants],0)),LEFT(BC286,3),
IF(ISNUMBER(MATCH(LEFT(BC286,2),Final_Intermediate[Burmese_Consonants],0)),LEFT(BC286,2),
IF(ISNUMBER(MATCH(LEFT(BC286,1),Final_Intermediate[Burmese_Consonants],0)),LEFT(BC286,1),
"")))))))))))))))</f>
        <v>#VALUE!</v>
      </c>
      <c r="AE28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6" t="e">
        <f>IF(AND(OR(BD286="။",BD286="၊"),LEN(BD286)=1),BD286,
IF(ISNUMBER(MATCH(LEFT(BD286,7),Final_modified_Intermediate[Burmese_Consonants],0)),LEFT(BD286,7),
IF(ISNUMBER(MATCH(LEFT(BD286,6),Final_modified_Intermediate[Burmese_Consonants],0)),LEFT(BD286,6),
IF(ISNUMBER(MATCH(LEFT(BD286,5),Final_modified_Intermediate[Burmese_Consonants],0)),LEFT(BD286,5),
IF(ISNUMBER(MATCH(LEFT(BD286,4),Final_modified_Intermediate[Burmese_Consonants],0)),LEFT(BD286,4),
IF(ISNUMBER(MATCH(LEFT(BD286,3),Final_modified_Intermediate[Burmese_Consonants],0)),LEFT(BD286,3),
IF(ISNUMBER(MATCH(LEFT(BD286,2),Final_modified_Intermediate[Burmese_Consonants],0)),LEFT(BD286,2),
IF(ISNUMBER(MATCH(LEFT(BD286,1),Final_modified_Intermediate[Burmese_Consonants],0)),LEFT(BD286,1),
IF(ISNUMBER(MATCH(LEFT(BD286,7),Final_Intermediate[Burmese_Consonants],0)),LEFT(BD286,7),
IF(ISNUMBER(MATCH(LEFT(BD286,6),Final_Intermediate[Burmese_Consonants],0)),LEFT(BD286,6),
IF(ISNUMBER(MATCH(LEFT(BD286,5),Final_Intermediate[Burmese_Consonants],0)),LEFT(BD286,5),
IF(ISNUMBER(MATCH(LEFT(BD286,4),Final_Intermediate[Burmese_Consonants],0)),LEFT(BD286,4),
IF(ISNUMBER(MATCH(LEFT(BD286,3),Final_Intermediate[Burmese_Consonants],0)),LEFT(BD286,3),
IF(ISNUMBER(MATCH(LEFT(BD286,2),Final_Intermediate[Burmese_Consonants],0)),LEFT(BD286,2),
IF(ISNUMBER(MATCH(LEFT(BD286,1),Final_Intermediate[Burmese_Consonants],0)),LEFT(BD286,1),
"")))))))))))))))</f>
        <v>#VALUE!</v>
      </c>
      <c r="AG286" t="e">
        <f>IF(AND(OR(BE286="။",BE286="၊"),LEN(BE286)=1),BE286,
IF(ISNUMBER(MATCH(LEFT(BE286,7),Final_modified_Intermediate[Burmese_Consonants],0)),LEFT(BE286,7),
IF(ISNUMBER(MATCH(LEFT(BE286,6),Final_modified_Intermediate[Burmese_Consonants],0)),LEFT(BE286,6),
IF(ISNUMBER(MATCH(LEFT(BE286,5),Final_modified_Intermediate[Burmese_Consonants],0)),LEFT(BE286,5),
IF(ISNUMBER(MATCH(LEFT(BE286,4),Final_modified_Intermediate[Burmese_Consonants],0)),LEFT(BE286,4),
IF(ISNUMBER(MATCH(LEFT(BE286,3),Final_modified_Intermediate[Burmese_Consonants],0)),LEFT(BE286,3),
IF(ISNUMBER(MATCH(LEFT(BE286,2),Final_modified_Intermediate[Burmese_Consonants],0)),LEFT(BE286,2),
IF(ISNUMBER(MATCH(LEFT(BE286,1),Final_modified_Intermediate[Burmese_Consonants],0)),LEFT(BE286,1),
IF(ISNUMBER(MATCH(LEFT(BE286,7),Final_Intermediate[Burmese_Consonants],0)),LEFT(BE286,7),
IF(ISNUMBER(MATCH(LEFT(BE286,6),Final_Intermediate[Burmese_Consonants],0)),LEFT(BE286,6),
IF(ISNUMBER(MATCH(LEFT(BE286,5),Final_Intermediate[Burmese_Consonants],0)),LEFT(BE286,5),
IF(ISNUMBER(MATCH(LEFT(BE286,4),Final_Intermediate[Burmese_Consonants],0)),LEFT(BE286,4),
IF(ISNUMBER(MATCH(LEFT(BE286,3),Final_Intermediate[Burmese_Consonants],0)),LEFT(BE286,3),
IF(ISNUMBER(MATCH(LEFT(BE286,2),Final_Intermediate[Burmese_Consonants],0)),LEFT(BE286,2),
IF(ISNUMBER(MATCH(LEFT(BE286,1),Final_Intermediate[Burmese_Consonants],0)),LEFT(BE286,1),
"")))))))))))))))</f>
        <v>#VALUE!</v>
      </c>
      <c r="AH286" t="e">
        <f>IF(AND(OR(BF286="။",BF286="၊"),LEN(BF286)=1),BF286,
IF(ISNUMBER(MATCH(LEFT(BF286,7),Final_modified_Intermediate[Burmese_Consonants],0)),LEFT(BF286,7),
IF(ISNUMBER(MATCH(LEFT(BF286,6),Final_modified_Intermediate[Burmese_Consonants],0)),LEFT(BF286,6),
IF(ISNUMBER(MATCH(LEFT(BF286,5),Final_modified_Intermediate[Burmese_Consonants],0)),LEFT(BF286,5),
IF(ISNUMBER(MATCH(LEFT(BF286,4),Final_modified_Intermediate[Burmese_Consonants],0)),LEFT(BF286,4),
IF(ISNUMBER(MATCH(LEFT(BF286,3),Final_modified_Intermediate[Burmese_Consonants],0)),LEFT(BF286,3),
IF(ISNUMBER(MATCH(LEFT(BF286,2),Final_modified_Intermediate[Burmese_Consonants],0)),LEFT(BF286,2),
IF(ISNUMBER(MATCH(LEFT(BF286,1),Final_modified_Intermediate[Burmese_Consonants],0)),LEFT(BF286,1),
IF(ISNUMBER(MATCH(LEFT(BF286,7),Final_Intermediate[Burmese_Consonants],0)),LEFT(BF286,7),
IF(ISNUMBER(MATCH(LEFT(BF286,6),Final_Intermediate[Burmese_Consonants],0)),LEFT(BF286,6),
IF(ISNUMBER(MATCH(LEFT(BF286,5),Final_Intermediate[Burmese_Consonants],0)),LEFT(BF286,5),
IF(ISNUMBER(MATCH(LEFT(BF286,4),Final_Intermediate[Burmese_Consonants],0)),LEFT(BF286,4),
IF(ISNUMBER(MATCH(LEFT(BF286,3),Final_Intermediate[Burmese_Consonants],0)),LEFT(BF286,3),
IF(ISNUMBER(MATCH(LEFT(BF286,2),Final_Intermediate[Burmese_Consonants],0)),LEFT(BF286,2),
IF(ISNUMBER(MATCH(LEFT(BF286,1),Final_Intermediate[Burmese_Consonants],0)),LEFT(BF286,1),
"")))))))))))))))</f>
        <v>#VALUE!</v>
      </c>
      <c r="AI286" t="e">
        <f>IF(AND(OR(BG286="။",BG286="၊"),LEN(BG286)=1),BG286,
IF(ISNUMBER(MATCH(LEFT(BG286,7),Final_modified_Intermediate[Burmese_Consonants],0)),LEFT(BG286,7),
IF(ISNUMBER(MATCH(LEFT(BG286,6),Final_modified_Intermediate[Burmese_Consonants],0)),LEFT(BG286,6),
IF(ISNUMBER(MATCH(LEFT(BG286,5),Final_modified_Intermediate[Burmese_Consonants],0)),LEFT(BG286,5),
IF(ISNUMBER(MATCH(LEFT(BG286,4),Final_modified_Intermediate[Burmese_Consonants],0)),LEFT(BG286,4),
IF(ISNUMBER(MATCH(LEFT(BG286,3),Final_modified_Intermediate[Burmese_Consonants],0)),LEFT(BG286,3),
IF(ISNUMBER(MATCH(LEFT(BG286,2),Final_modified_Intermediate[Burmese_Consonants],0)),LEFT(BG286,2),
IF(ISNUMBER(MATCH(LEFT(BG286,1),Final_modified_Intermediate[Burmese_Consonants],0)),LEFT(BG286,1),
IF(ISNUMBER(MATCH(LEFT(BG286,7),Final_Intermediate[Burmese_Consonants],0)),LEFT(BG286,7),
IF(ISNUMBER(MATCH(LEFT(BG286,6),Final_Intermediate[Burmese_Consonants],0)),LEFT(BG286,6),
IF(ISNUMBER(MATCH(LEFT(BG286,5),Final_Intermediate[Burmese_Consonants],0)),LEFT(BG286,5),
IF(ISNUMBER(MATCH(LEFT(BG286,4),Final_Intermediate[Burmese_Consonants],0)),LEFT(BG286,4),
IF(ISNUMBER(MATCH(LEFT(BG286,3),Final_Intermediate[Burmese_Consonants],0)),LEFT(BG286,3),
IF(ISNUMBER(MATCH(LEFT(BG286,2),Final_Intermediate[Burmese_Consonants],0)),LEFT(BG286,2),
IF(ISNUMBER(MATCH(LEFT(BG286,1),Final_Intermediate[Burmese_Consonants],0)),LEFT(BG286,1),
"")))))))))))))))</f>
        <v>#VALUE!</v>
      </c>
      <c r="AJ286" t="e">
        <f>IF(AND(OR(BH286="။",BH286="၊"),LEN(BH286)=1),BH286,
IF(ISNUMBER(MATCH(LEFT(BH286,7),Final_modified_Intermediate[Burmese_Consonants],0)),LEFT(BH286,7),
IF(ISNUMBER(MATCH(LEFT(BH286,6),Final_modified_Intermediate[Burmese_Consonants],0)),LEFT(BH286,6),
IF(ISNUMBER(MATCH(LEFT(BH286,5),Final_modified_Intermediate[Burmese_Consonants],0)),LEFT(BH286,5),
IF(ISNUMBER(MATCH(LEFT(BH286,4),Final_modified_Intermediate[Burmese_Consonants],0)),LEFT(BH286,4),
IF(ISNUMBER(MATCH(LEFT(BH286,3),Final_modified_Intermediate[Burmese_Consonants],0)),LEFT(BH286,3),
IF(ISNUMBER(MATCH(LEFT(BH286,2),Final_modified_Intermediate[Burmese_Consonants],0)),LEFT(BH286,2),
IF(ISNUMBER(MATCH(LEFT(BH286,1),Final_modified_Intermediate[Burmese_Consonants],0)),LEFT(BH286,1),
IF(ISNUMBER(MATCH(LEFT(BH286,7),Final_Intermediate[Burmese_Consonants],0)),LEFT(BH286,7),
IF(ISNUMBER(MATCH(LEFT(BH286,6),Final_Intermediate[Burmese_Consonants],0)),LEFT(BH286,6),
IF(ISNUMBER(MATCH(LEFT(BH286,5),Final_Intermediate[Burmese_Consonants],0)),LEFT(BH286,5),
IF(ISNUMBER(MATCH(LEFT(BH286,4),Final_Intermediate[Burmese_Consonants],0)),LEFT(BH286,4),
IF(ISNUMBER(MATCH(LEFT(BH286,3),Final_Intermediate[Burmese_Consonants],0)),LEFT(BH286,3),
IF(ISNUMBER(MATCH(LEFT(BH286,2),Final_Intermediate[Burmese_Consonants],0)),LEFT(BH286,2),
IF(ISNUMBER(MATCH(LEFT(BH286,1),Final_Intermediate[Burmese_Consonants],0)),LEFT(BH286,1),
"")))))))))))))))</f>
        <v>#VALUE!</v>
      </c>
      <c r="AK286" t="e">
        <f>IF(AND(OR(BI286="။",BI286="၊"),LEN(BI286)=1),BI286,
IF(ISNUMBER(MATCH(LEFT(BI286,7),Final_modified_Intermediate[Burmese_Consonants],0)),LEFT(BI286,7),
IF(ISNUMBER(MATCH(LEFT(BI286,6),Final_modified_Intermediate[Burmese_Consonants],0)),LEFT(BI286,6),
IF(ISNUMBER(MATCH(LEFT(BI286,5),Final_modified_Intermediate[Burmese_Consonants],0)),LEFT(BI286,5),
IF(ISNUMBER(MATCH(LEFT(BI286,4),Final_modified_Intermediate[Burmese_Consonants],0)),LEFT(BI286,4),
IF(ISNUMBER(MATCH(LEFT(BI286,3),Final_modified_Intermediate[Burmese_Consonants],0)),LEFT(BI286,3),
IF(ISNUMBER(MATCH(LEFT(BI286,2),Final_modified_Intermediate[Burmese_Consonants],0)),LEFT(BI286,2),
IF(ISNUMBER(MATCH(LEFT(BI286,1),Final_modified_Intermediate[Burmese_Consonants],0)),LEFT(BI286,1),
IF(ISNUMBER(MATCH(LEFT(BI286,7),Final_Intermediate[Burmese_Consonants],0)),LEFT(BI286,7),
IF(ISNUMBER(MATCH(LEFT(BI286,6),Final_Intermediate[Burmese_Consonants],0)),LEFT(BI286,6),
IF(ISNUMBER(MATCH(LEFT(BI286,5),Final_Intermediate[Burmese_Consonants],0)),LEFT(BI286,5),
IF(ISNUMBER(MATCH(LEFT(BI286,4),Final_Intermediate[Burmese_Consonants],0)),LEFT(BI286,4),
IF(ISNUMBER(MATCH(LEFT(BI286,3),Final_Intermediate[Burmese_Consonants],0)),LEFT(BI286,3),
IF(ISNUMBER(MATCH(LEFT(BI286,2),Final_Intermediate[Burmese_Consonants],0)),LEFT(BI286,2),
IF(ISNUMBER(MATCH(LEFT(BI286,1),Final_Intermediate[Burmese_Consonants],0)),LEFT(BI286,1),
"")))))))))))))))</f>
        <v>#VALUE!</v>
      </c>
      <c r="AL286" t="e">
        <f>IF(AND(OR(BJ286="။",BJ286="၊"),LEN(BJ286)=1),BJ286,
IF(ISNUMBER(MATCH(LEFT(BJ286,7),Final_modified_Intermediate[Burmese_Consonants],0)),LEFT(BJ286,7),
IF(ISNUMBER(MATCH(LEFT(BJ286,6),Final_modified_Intermediate[Burmese_Consonants],0)),LEFT(BJ286,6),
IF(ISNUMBER(MATCH(LEFT(BJ286,5),Final_modified_Intermediate[Burmese_Consonants],0)),LEFT(BJ286,5),
IF(ISNUMBER(MATCH(LEFT(BJ286,4),Final_modified_Intermediate[Burmese_Consonants],0)),LEFT(BJ286,4),
IF(ISNUMBER(MATCH(LEFT(BJ286,3),Final_modified_Intermediate[Burmese_Consonants],0)),LEFT(BJ286,3),
IF(ISNUMBER(MATCH(LEFT(BJ286,2),Final_modified_Intermediate[Burmese_Consonants],0)),LEFT(BJ286,2),
IF(ISNUMBER(MATCH(LEFT(BJ286,1),Final_modified_Intermediate[Burmese_Consonants],0)),LEFT(BJ286,1),
IF(ISNUMBER(MATCH(LEFT(BJ286,7),Final_Intermediate[Burmese_Consonants],0)),LEFT(BJ286,7),
IF(ISNUMBER(MATCH(LEFT(BJ286,6),Final_Intermediate[Burmese_Consonants],0)),LEFT(BJ286,6),
IF(ISNUMBER(MATCH(LEFT(BJ286,5),Final_Intermediate[Burmese_Consonants],0)),LEFT(BJ286,5),
IF(ISNUMBER(MATCH(LEFT(BJ286,4),Final_Intermediate[Burmese_Consonants],0)),LEFT(BJ286,4),
IF(ISNUMBER(MATCH(LEFT(BJ286,3),Final_Intermediate[Burmese_Consonants],0)),LEFT(BJ286,3),
IF(ISNUMBER(MATCH(LEFT(BJ286,2),Final_Intermediate[Burmese_Consonants],0)),LEFT(BJ286,2),
IF(ISNUMBER(MATCH(LEFT(BJ286,1),Final_Intermediate[Burmese_Consonants],0)),LEFT(BJ286,1),
"")))))))))))))))</f>
        <v>#VALUE!</v>
      </c>
      <c r="AN286" t="e">
        <f>Compiler_Burmese[[#This Row],[Sr. No.]]</f>
        <v>#REF!</v>
      </c>
      <c r="AO28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6" t="e">
        <f>[2]!Vocabulary_Burmese[[#This Row],[Sr. No.]]</f>
        <v>#REF!</v>
      </c>
      <c r="BA286" t="e">
        <f>IF(Raw_data_N2_Kanji[[#This Row],[Categorie]]&lt;&gt;"","",
IF(ISNUMBER(MATCH(V,Special_list[Burmese word],0)),"",
SUBSTITUTE(Raw_data_N2_Kanji[[#This Row],[Raw]]," ","")))</f>
        <v>#VALUE!</v>
      </c>
      <c r="BB286" t="e">
        <f>RIGHT(Segregate18[[#This Row],[UPGRADE]],LEN(Segregate18[[#This Row],[UPGRADE]])-LEN(Compiler_Burmese[[#This Row],[1]]))</f>
        <v>#VALUE!</v>
      </c>
      <c r="BC286" t="e">
        <f>RIGHT(Segregate18[[#This Row],[11]],LEN(Segregate18[[#This Row],[11]])-LEN(Compiler_Burmese[[#This Row],[2]]))</f>
        <v>#VALUE!</v>
      </c>
      <c r="BD286" t="e">
        <f>RIGHT(Segregate18[[#This Row],[21]],LEN(Segregate18[[#This Row],[21]])-LEN(Compiler_Burmese[[#This Row],[3]]))</f>
        <v>#VALUE!</v>
      </c>
      <c r="BE286" t="e">
        <f>RIGHT(Segregate18[[#This Row],[31]],LEN(Segregate18[[#This Row],[31]])-LEN(Compiler_Burmese[[#This Row],[4]]))</f>
        <v>#VALUE!</v>
      </c>
      <c r="BF286" t="e">
        <f>RIGHT(Segregate18[[#This Row],[41]],LEN(Segregate18[[#This Row],[41]])-LEN(Compiler_Burmese[[#This Row],[5]]))</f>
        <v>#VALUE!</v>
      </c>
      <c r="BG286" t="e">
        <f>RIGHT(Segregate18[[#This Row],[51]],LEN(Segregate18[[#This Row],[51]])-LEN(Compiler_Burmese[[#This Row],[6]]))</f>
        <v>#VALUE!</v>
      </c>
      <c r="BH286" t="e">
        <f>RIGHT(Segregate18[[#This Row],[61]],LEN(Segregate18[[#This Row],[61]])-LEN(Compiler_Burmese[[#This Row],[7]]))</f>
        <v>#VALUE!</v>
      </c>
      <c r="BI286" t="e">
        <f>RIGHT(Segregate18[[#This Row],[71]],LEN(Segregate18[[#This Row],[71]])-LEN(Compiler_Burmese[[#This Row],[8]]))</f>
        <v>#VALUE!</v>
      </c>
      <c r="BJ286" t="e">
        <f>RIGHT(Segregate18[[#This Row],[81]],LEN(Segregate18[[#This Row],[81]])-LEN(Compiler_Burmese[[#This Row],[9]]))</f>
        <v>#VALUE!</v>
      </c>
    </row>
    <row r="287" spans="25:62" ht="15" customHeight="1" x14ac:dyDescent="0.3">
      <c r="Y287" t="e">
        <f>Segregate18[[#This Row],[Sr. No.]]</f>
        <v>#REF!</v>
      </c>
      <c r="Z287" t="e">
        <f>IF(AND(OR(BA287="။",BA287="၊"),LEN(BA287)=1),BA287,
IF(ISNUMBER(MATCH(LEFT(BA287,7),Final_modified_Intermediate[Burmese_Consonants],0)),LEFT(BA287,7),
IF(ISNUMBER(MATCH(LEFT(BA287,6),Final_modified_Intermediate[Burmese_Consonants],0)),LEFT(BA287,6),
IF(ISNUMBER(MATCH(LEFT(BA287,5),Final_modified_Intermediate[Burmese_Consonants],0)),LEFT(BA287,5),
IF(ISNUMBER(MATCH(LEFT(BA287,4),Final_modified_Intermediate[Burmese_Consonants],0)),LEFT(BA287,4),
IF(ISNUMBER(MATCH(LEFT(BA287,3),Final_modified_Intermediate[Burmese_Consonants],0)),LEFT(BA287,3),
IF(ISNUMBER(MATCH(LEFT(BA287,2),Final_modified_Intermediate[Burmese_Consonants],0)),LEFT(BA287,2),
IF(ISNUMBER(MATCH(LEFT(BA287,1),Final_modified_Intermediate[Burmese_Consonants],0)),LEFT(BA287,1),
IF(ISNUMBER(MATCH(LEFT(BA287,7),Final_Intermediate[Burmese_Consonants],0)),LEFT(BA287,7),
IF(ISNUMBER(MATCH(LEFT(BA287,6),Final_Intermediate[Burmese_Consonants],0)),LEFT(BA287,6),
IF(ISNUMBER(MATCH(LEFT(BA287,5),Final_Intermediate[Burmese_Consonants],0)),LEFT(BA287,5),
IF(ISNUMBER(MATCH(LEFT(BA287,4),Final_Intermediate[Burmese_Consonants],0)),LEFT(BA287,4),
IF(ISNUMBER(MATCH(LEFT(BA287,3),Final_Intermediate[Burmese_Consonants],0)),LEFT(BA287,3),
IF(ISNUMBER(MATCH(LEFT(BA287,2),Final_Intermediate[Burmese_Consonants],0)),LEFT(BA287,2),
IF(ISNUMBER(MATCH(LEFT(BA287,1),Final_Intermediate[Burmese_Consonants],0)),LEFT(BA287,1),
"")))))))))))))))</f>
        <v>#VALUE!</v>
      </c>
      <c r="AA28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7" t="e">
        <f>IF(AND(OR(BB287="။",BB287="၊"),LEN(BB287)=1),BB287,
IF(ISNUMBER(MATCH(LEFT(BB287,7),Final_modified_Intermediate[Burmese_Consonants],0)),LEFT(BB287,7),
IF(ISNUMBER(MATCH(LEFT(BB287,6),Final_modified_Intermediate[Burmese_Consonants],0)),LEFT(BB287,6),
IF(ISNUMBER(MATCH(LEFT(BB287,5),Final_modified_Intermediate[Burmese_Consonants],0)),LEFT(BB287,5),
IF(ISNUMBER(MATCH(LEFT(BB287,4),Final_modified_Intermediate[Burmese_Consonants],0)),LEFT(BB287,4),
IF(ISNUMBER(MATCH(LEFT(BB287,3),Final_modified_Intermediate[Burmese_Consonants],0)),LEFT(BB287,3),
IF(ISNUMBER(MATCH(LEFT(BB287,2),Final_modified_Intermediate[Burmese_Consonants],0)),LEFT(BB287,2),
IF(ISNUMBER(MATCH(LEFT(BB287,1),Final_modified_Intermediate[Burmese_Consonants],0)),LEFT(BB287,1),
IF(ISNUMBER(MATCH(LEFT(BB287,7),Final_Intermediate[Burmese_Consonants],0)),LEFT(BB287,7),
IF(ISNUMBER(MATCH(LEFT(BB287,6),Final_Intermediate[Burmese_Consonants],0)),LEFT(BB287,6),
IF(ISNUMBER(MATCH(LEFT(BB287,5),Final_Intermediate[Burmese_Consonants],0)),LEFT(BB287,5),
IF(ISNUMBER(MATCH(LEFT(BB287,4),Final_Intermediate[Burmese_Consonants],0)),LEFT(BB287,4),
IF(ISNUMBER(MATCH(LEFT(BB287,3),Final_Intermediate[Burmese_Consonants],0)),LEFT(BB287,3),
IF(ISNUMBER(MATCH(LEFT(BB287,2),Final_Intermediate[Burmese_Consonants],0)),LEFT(BB287,2),
IF(ISNUMBER(MATCH(LEFT(BB287,1),Final_Intermediate[Burmese_Consonants],0)),LEFT(BB287,1),
"")))))))))))))))</f>
        <v>#VALUE!</v>
      </c>
      <c r="AC28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7" t="e">
        <f>IF(AND(OR(BC287="။",BC287="၊"),LEN(BC287)=1),BC287,
IF(ISNUMBER(MATCH(LEFT(BC287,7),Final_modified_Intermediate[Burmese_Consonants],0)),LEFT(BC287,7),
IF(ISNUMBER(MATCH(LEFT(BC287,6),Final_modified_Intermediate[Burmese_Consonants],0)),LEFT(BC287,6),
IF(ISNUMBER(MATCH(LEFT(BC287,5),Final_modified_Intermediate[Burmese_Consonants],0)),LEFT(BC287,5),
IF(ISNUMBER(MATCH(LEFT(BC287,4),Final_modified_Intermediate[Burmese_Consonants],0)),LEFT(BC287,4),
IF(ISNUMBER(MATCH(LEFT(BC287,3),Final_modified_Intermediate[Burmese_Consonants],0)),LEFT(BC287,3),
IF(ISNUMBER(MATCH(LEFT(BC287,2),Final_modified_Intermediate[Burmese_Consonants],0)),LEFT(BC287,2),
IF(ISNUMBER(MATCH(LEFT(BC287,1),Final_modified_Intermediate[Burmese_Consonants],0)),LEFT(BC287,1),
IF(ISNUMBER(MATCH(LEFT(BC287,7),Final_Intermediate[Burmese_Consonants],0)),LEFT(BC287,7),
IF(ISNUMBER(MATCH(LEFT(BC287,6),Final_Intermediate[Burmese_Consonants],0)),LEFT(BC287,6),
IF(ISNUMBER(MATCH(LEFT(BC287,5),Final_Intermediate[Burmese_Consonants],0)),LEFT(BC287,5),
IF(ISNUMBER(MATCH(LEFT(BC287,4),Final_Intermediate[Burmese_Consonants],0)),LEFT(BC287,4),
IF(ISNUMBER(MATCH(LEFT(BC287,3),Final_Intermediate[Burmese_Consonants],0)),LEFT(BC287,3),
IF(ISNUMBER(MATCH(LEFT(BC287,2),Final_Intermediate[Burmese_Consonants],0)),LEFT(BC287,2),
IF(ISNUMBER(MATCH(LEFT(BC287,1),Final_Intermediate[Burmese_Consonants],0)),LEFT(BC287,1),
"")))))))))))))))</f>
        <v>#VALUE!</v>
      </c>
      <c r="AE28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7" t="e">
        <f>IF(AND(OR(BD287="။",BD287="၊"),LEN(BD287)=1),BD287,
IF(ISNUMBER(MATCH(LEFT(BD287,7),Final_modified_Intermediate[Burmese_Consonants],0)),LEFT(BD287,7),
IF(ISNUMBER(MATCH(LEFT(BD287,6),Final_modified_Intermediate[Burmese_Consonants],0)),LEFT(BD287,6),
IF(ISNUMBER(MATCH(LEFT(BD287,5),Final_modified_Intermediate[Burmese_Consonants],0)),LEFT(BD287,5),
IF(ISNUMBER(MATCH(LEFT(BD287,4),Final_modified_Intermediate[Burmese_Consonants],0)),LEFT(BD287,4),
IF(ISNUMBER(MATCH(LEFT(BD287,3),Final_modified_Intermediate[Burmese_Consonants],0)),LEFT(BD287,3),
IF(ISNUMBER(MATCH(LEFT(BD287,2),Final_modified_Intermediate[Burmese_Consonants],0)),LEFT(BD287,2),
IF(ISNUMBER(MATCH(LEFT(BD287,1),Final_modified_Intermediate[Burmese_Consonants],0)),LEFT(BD287,1),
IF(ISNUMBER(MATCH(LEFT(BD287,7),Final_Intermediate[Burmese_Consonants],0)),LEFT(BD287,7),
IF(ISNUMBER(MATCH(LEFT(BD287,6),Final_Intermediate[Burmese_Consonants],0)),LEFT(BD287,6),
IF(ISNUMBER(MATCH(LEFT(BD287,5),Final_Intermediate[Burmese_Consonants],0)),LEFT(BD287,5),
IF(ISNUMBER(MATCH(LEFT(BD287,4),Final_Intermediate[Burmese_Consonants],0)),LEFT(BD287,4),
IF(ISNUMBER(MATCH(LEFT(BD287,3),Final_Intermediate[Burmese_Consonants],0)),LEFT(BD287,3),
IF(ISNUMBER(MATCH(LEFT(BD287,2),Final_Intermediate[Burmese_Consonants],0)),LEFT(BD287,2),
IF(ISNUMBER(MATCH(LEFT(BD287,1),Final_Intermediate[Burmese_Consonants],0)),LEFT(BD287,1),
"")))))))))))))))</f>
        <v>#VALUE!</v>
      </c>
      <c r="AG287" t="e">
        <f>IF(AND(OR(BE287="။",BE287="၊"),LEN(BE287)=1),BE287,
IF(ISNUMBER(MATCH(LEFT(BE287,7),Final_modified_Intermediate[Burmese_Consonants],0)),LEFT(BE287,7),
IF(ISNUMBER(MATCH(LEFT(BE287,6),Final_modified_Intermediate[Burmese_Consonants],0)),LEFT(BE287,6),
IF(ISNUMBER(MATCH(LEFT(BE287,5),Final_modified_Intermediate[Burmese_Consonants],0)),LEFT(BE287,5),
IF(ISNUMBER(MATCH(LEFT(BE287,4),Final_modified_Intermediate[Burmese_Consonants],0)),LEFT(BE287,4),
IF(ISNUMBER(MATCH(LEFT(BE287,3),Final_modified_Intermediate[Burmese_Consonants],0)),LEFT(BE287,3),
IF(ISNUMBER(MATCH(LEFT(BE287,2),Final_modified_Intermediate[Burmese_Consonants],0)),LEFT(BE287,2),
IF(ISNUMBER(MATCH(LEFT(BE287,1),Final_modified_Intermediate[Burmese_Consonants],0)),LEFT(BE287,1),
IF(ISNUMBER(MATCH(LEFT(BE287,7),Final_Intermediate[Burmese_Consonants],0)),LEFT(BE287,7),
IF(ISNUMBER(MATCH(LEFT(BE287,6),Final_Intermediate[Burmese_Consonants],0)),LEFT(BE287,6),
IF(ISNUMBER(MATCH(LEFT(BE287,5),Final_Intermediate[Burmese_Consonants],0)),LEFT(BE287,5),
IF(ISNUMBER(MATCH(LEFT(BE287,4),Final_Intermediate[Burmese_Consonants],0)),LEFT(BE287,4),
IF(ISNUMBER(MATCH(LEFT(BE287,3),Final_Intermediate[Burmese_Consonants],0)),LEFT(BE287,3),
IF(ISNUMBER(MATCH(LEFT(BE287,2),Final_Intermediate[Burmese_Consonants],0)),LEFT(BE287,2),
IF(ISNUMBER(MATCH(LEFT(BE287,1),Final_Intermediate[Burmese_Consonants],0)),LEFT(BE287,1),
"")))))))))))))))</f>
        <v>#VALUE!</v>
      </c>
      <c r="AH287" t="e">
        <f>IF(AND(OR(BF287="။",BF287="၊"),LEN(BF287)=1),BF287,
IF(ISNUMBER(MATCH(LEFT(BF287,7),Final_modified_Intermediate[Burmese_Consonants],0)),LEFT(BF287,7),
IF(ISNUMBER(MATCH(LEFT(BF287,6),Final_modified_Intermediate[Burmese_Consonants],0)),LEFT(BF287,6),
IF(ISNUMBER(MATCH(LEFT(BF287,5),Final_modified_Intermediate[Burmese_Consonants],0)),LEFT(BF287,5),
IF(ISNUMBER(MATCH(LEFT(BF287,4),Final_modified_Intermediate[Burmese_Consonants],0)),LEFT(BF287,4),
IF(ISNUMBER(MATCH(LEFT(BF287,3),Final_modified_Intermediate[Burmese_Consonants],0)),LEFT(BF287,3),
IF(ISNUMBER(MATCH(LEFT(BF287,2),Final_modified_Intermediate[Burmese_Consonants],0)),LEFT(BF287,2),
IF(ISNUMBER(MATCH(LEFT(BF287,1),Final_modified_Intermediate[Burmese_Consonants],0)),LEFT(BF287,1),
IF(ISNUMBER(MATCH(LEFT(BF287,7),Final_Intermediate[Burmese_Consonants],0)),LEFT(BF287,7),
IF(ISNUMBER(MATCH(LEFT(BF287,6),Final_Intermediate[Burmese_Consonants],0)),LEFT(BF287,6),
IF(ISNUMBER(MATCH(LEFT(BF287,5),Final_Intermediate[Burmese_Consonants],0)),LEFT(BF287,5),
IF(ISNUMBER(MATCH(LEFT(BF287,4),Final_Intermediate[Burmese_Consonants],0)),LEFT(BF287,4),
IF(ISNUMBER(MATCH(LEFT(BF287,3),Final_Intermediate[Burmese_Consonants],0)),LEFT(BF287,3),
IF(ISNUMBER(MATCH(LEFT(BF287,2),Final_Intermediate[Burmese_Consonants],0)),LEFT(BF287,2),
IF(ISNUMBER(MATCH(LEFT(BF287,1),Final_Intermediate[Burmese_Consonants],0)),LEFT(BF287,1),
"")))))))))))))))</f>
        <v>#VALUE!</v>
      </c>
      <c r="AI287" t="e">
        <f>IF(AND(OR(BG287="။",BG287="၊"),LEN(BG287)=1),BG287,
IF(ISNUMBER(MATCH(LEFT(BG287,7),Final_modified_Intermediate[Burmese_Consonants],0)),LEFT(BG287,7),
IF(ISNUMBER(MATCH(LEFT(BG287,6),Final_modified_Intermediate[Burmese_Consonants],0)),LEFT(BG287,6),
IF(ISNUMBER(MATCH(LEFT(BG287,5),Final_modified_Intermediate[Burmese_Consonants],0)),LEFT(BG287,5),
IF(ISNUMBER(MATCH(LEFT(BG287,4),Final_modified_Intermediate[Burmese_Consonants],0)),LEFT(BG287,4),
IF(ISNUMBER(MATCH(LEFT(BG287,3),Final_modified_Intermediate[Burmese_Consonants],0)),LEFT(BG287,3),
IF(ISNUMBER(MATCH(LEFT(BG287,2),Final_modified_Intermediate[Burmese_Consonants],0)),LEFT(BG287,2),
IF(ISNUMBER(MATCH(LEFT(BG287,1),Final_modified_Intermediate[Burmese_Consonants],0)),LEFT(BG287,1),
IF(ISNUMBER(MATCH(LEFT(BG287,7),Final_Intermediate[Burmese_Consonants],0)),LEFT(BG287,7),
IF(ISNUMBER(MATCH(LEFT(BG287,6),Final_Intermediate[Burmese_Consonants],0)),LEFT(BG287,6),
IF(ISNUMBER(MATCH(LEFT(BG287,5),Final_Intermediate[Burmese_Consonants],0)),LEFT(BG287,5),
IF(ISNUMBER(MATCH(LEFT(BG287,4),Final_Intermediate[Burmese_Consonants],0)),LEFT(BG287,4),
IF(ISNUMBER(MATCH(LEFT(BG287,3),Final_Intermediate[Burmese_Consonants],0)),LEFT(BG287,3),
IF(ISNUMBER(MATCH(LEFT(BG287,2),Final_Intermediate[Burmese_Consonants],0)),LEFT(BG287,2),
IF(ISNUMBER(MATCH(LEFT(BG287,1),Final_Intermediate[Burmese_Consonants],0)),LEFT(BG287,1),
"")))))))))))))))</f>
        <v>#VALUE!</v>
      </c>
      <c r="AJ287" t="e">
        <f>IF(AND(OR(BH287="။",BH287="၊"),LEN(BH287)=1),BH287,
IF(ISNUMBER(MATCH(LEFT(BH287,7),Final_modified_Intermediate[Burmese_Consonants],0)),LEFT(BH287,7),
IF(ISNUMBER(MATCH(LEFT(BH287,6),Final_modified_Intermediate[Burmese_Consonants],0)),LEFT(BH287,6),
IF(ISNUMBER(MATCH(LEFT(BH287,5),Final_modified_Intermediate[Burmese_Consonants],0)),LEFT(BH287,5),
IF(ISNUMBER(MATCH(LEFT(BH287,4),Final_modified_Intermediate[Burmese_Consonants],0)),LEFT(BH287,4),
IF(ISNUMBER(MATCH(LEFT(BH287,3),Final_modified_Intermediate[Burmese_Consonants],0)),LEFT(BH287,3),
IF(ISNUMBER(MATCH(LEFT(BH287,2),Final_modified_Intermediate[Burmese_Consonants],0)),LEFT(BH287,2),
IF(ISNUMBER(MATCH(LEFT(BH287,1),Final_modified_Intermediate[Burmese_Consonants],0)),LEFT(BH287,1),
IF(ISNUMBER(MATCH(LEFT(BH287,7),Final_Intermediate[Burmese_Consonants],0)),LEFT(BH287,7),
IF(ISNUMBER(MATCH(LEFT(BH287,6),Final_Intermediate[Burmese_Consonants],0)),LEFT(BH287,6),
IF(ISNUMBER(MATCH(LEFT(BH287,5),Final_Intermediate[Burmese_Consonants],0)),LEFT(BH287,5),
IF(ISNUMBER(MATCH(LEFT(BH287,4),Final_Intermediate[Burmese_Consonants],0)),LEFT(BH287,4),
IF(ISNUMBER(MATCH(LEFT(BH287,3),Final_Intermediate[Burmese_Consonants],0)),LEFT(BH287,3),
IF(ISNUMBER(MATCH(LEFT(BH287,2),Final_Intermediate[Burmese_Consonants],0)),LEFT(BH287,2),
IF(ISNUMBER(MATCH(LEFT(BH287,1),Final_Intermediate[Burmese_Consonants],0)),LEFT(BH287,1),
"")))))))))))))))</f>
        <v>#VALUE!</v>
      </c>
      <c r="AK287" t="e">
        <f>IF(AND(OR(BI287="။",BI287="၊"),LEN(BI287)=1),BI287,
IF(ISNUMBER(MATCH(LEFT(BI287,7),Final_modified_Intermediate[Burmese_Consonants],0)),LEFT(BI287,7),
IF(ISNUMBER(MATCH(LEFT(BI287,6),Final_modified_Intermediate[Burmese_Consonants],0)),LEFT(BI287,6),
IF(ISNUMBER(MATCH(LEFT(BI287,5),Final_modified_Intermediate[Burmese_Consonants],0)),LEFT(BI287,5),
IF(ISNUMBER(MATCH(LEFT(BI287,4),Final_modified_Intermediate[Burmese_Consonants],0)),LEFT(BI287,4),
IF(ISNUMBER(MATCH(LEFT(BI287,3),Final_modified_Intermediate[Burmese_Consonants],0)),LEFT(BI287,3),
IF(ISNUMBER(MATCH(LEFT(BI287,2),Final_modified_Intermediate[Burmese_Consonants],0)),LEFT(BI287,2),
IF(ISNUMBER(MATCH(LEFT(BI287,1),Final_modified_Intermediate[Burmese_Consonants],0)),LEFT(BI287,1),
IF(ISNUMBER(MATCH(LEFT(BI287,7),Final_Intermediate[Burmese_Consonants],0)),LEFT(BI287,7),
IF(ISNUMBER(MATCH(LEFT(BI287,6),Final_Intermediate[Burmese_Consonants],0)),LEFT(BI287,6),
IF(ISNUMBER(MATCH(LEFT(BI287,5),Final_Intermediate[Burmese_Consonants],0)),LEFT(BI287,5),
IF(ISNUMBER(MATCH(LEFT(BI287,4),Final_Intermediate[Burmese_Consonants],0)),LEFT(BI287,4),
IF(ISNUMBER(MATCH(LEFT(BI287,3),Final_Intermediate[Burmese_Consonants],0)),LEFT(BI287,3),
IF(ISNUMBER(MATCH(LEFT(BI287,2),Final_Intermediate[Burmese_Consonants],0)),LEFT(BI287,2),
IF(ISNUMBER(MATCH(LEFT(BI287,1),Final_Intermediate[Burmese_Consonants],0)),LEFT(BI287,1),
"")))))))))))))))</f>
        <v>#VALUE!</v>
      </c>
      <c r="AL287" t="e">
        <f>IF(AND(OR(BJ287="။",BJ287="၊"),LEN(BJ287)=1),BJ287,
IF(ISNUMBER(MATCH(LEFT(BJ287,7),Final_modified_Intermediate[Burmese_Consonants],0)),LEFT(BJ287,7),
IF(ISNUMBER(MATCH(LEFT(BJ287,6),Final_modified_Intermediate[Burmese_Consonants],0)),LEFT(BJ287,6),
IF(ISNUMBER(MATCH(LEFT(BJ287,5),Final_modified_Intermediate[Burmese_Consonants],0)),LEFT(BJ287,5),
IF(ISNUMBER(MATCH(LEFT(BJ287,4),Final_modified_Intermediate[Burmese_Consonants],0)),LEFT(BJ287,4),
IF(ISNUMBER(MATCH(LEFT(BJ287,3),Final_modified_Intermediate[Burmese_Consonants],0)),LEFT(BJ287,3),
IF(ISNUMBER(MATCH(LEFT(BJ287,2),Final_modified_Intermediate[Burmese_Consonants],0)),LEFT(BJ287,2),
IF(ISNUMBER(MATCH(LEFT(BJ287,1),Final_modified_Intermediate[Burmese_Consonants],0)),LEFT(BJ287,1),
IF(ISNUMBER(MATCH(LEFT(BJ287,7),Final_Intermediate[Burmese_Consonants],0)),LEFT(BJ287,7),
IF(ISNUMBER(MATCH(LEFT(BJ287,6),Final_Intermediate[Burmese_Consonants],0)),LEFT(BJ287,6),
IF(ISNUMBER(MATCH(LEFT(BJ287,5),Final_Intermediate[Burmese_Consonants],0)),LEFT(BJ287,5),
IF(ISNUMBER(MATCH(LEFT(BJ287,4),Final_Intermediate[Burmese_Consonants],0)),LEFT(BJ287,4),
IF(ISNUMBER(MATCH(LEFT(BJ287,3),Final_Intermediate[Burmese_Consonants],0)),LEFT(BJ287,3),
IF(ISNUMBER(MATCH(LEFT(BJ287,2),Final_Intermediate[Burmese_Consonants],0)),LEFT(BJ287,2),
IF(ISNUMBER(MATCH(LEFT(BJ287,1),Final_Intermediate[Burmese_Consonants],0)),LEFT(BJ287,1),
"")))))))))))))))</f>
        <v>#VALUE!</v>
      </c>
      <c r="AN287" t="e">
        <f>Compiler_Burmese[[#This Row],[Sr. No.]]</f>
        <v>#REF!</v>
      </c>
      <c r="AO28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7" t="e">
        <f>[2]!Vocabulary_Burmese[[#This Row],[Sr. No.]]</f>
        <v>#REF!</v>
      </c>
      <c r="BA287" t="e">
        <f>IF(Raw_data_N2_Kanji[[#This Row],[Categorie]]&lt;&gt;"","",
IF(ISNUMBER(MATCH(V,Special_list[Burmese word],0)),"",
SUBSTITUTE(Raw_data_N2_Kanji[[#This Row],[Raw]]," ","")))</f>
        <v>#VALUE!</v>
      </c>
      <c r="BB287" t="e">
        <f>RIGHT(Segregate18[[#This Row],[UPGRADE]],LEN(Segregate18[[#This Row],[UPGRADE]])-LEN(Compiler_Burmese[[#This Row],[1]]))</f>
        <v>#VALUE!</v>
      </c>
      <c r="BC287" t="e">
        <f>RIGHT(Segregate18[[#This Row],[11]],LEN(Segregate18[[#This Row],[11]])-LEN(Compiler_Burmese[[#This Row],[2]]))</f>
        <v>#VALUE!</v>
      </c>
      <c r="BD287" t="e">
        <f>RIGHT(Segregate18[[#This Row],[21]],LEN(Segregate18[[#This Row],[21]])-LEN(Compiler_Burmese[[#This Row],[3]]))</f>
        <v>#VALUE!</v>
      </c>
      <c r="BE287" t="e">
        <f>RIGHT(Segregate18[[#This Row],[31]],LEN(Segregate18[[#This Row],[31]])-LEN(Compiler_Burmese[[#This Row],[4]]))</f>
        <v>#VALUE!</v>
      </c>
      <c r="BF287" t="e">
        <f>RIGHT(Segregate18[[#This Row],[41]],LEN(Segregate18[[#This Row],[41]])-LEN(Compiler_Burmese[[#This Row],[5]]))</f>
        <v>#VALUE!</v>
      </c>
      <c r="BG287" t="e">
        <f>RIGHT(Segregate18[[#This Row],[51]],LEN(Segregate18[[#This Row],[51]])-LEN(Compiler_Burmese[[#This Row],[6]]))</f>
        <v>#VALUE!</v>
      </c>
      <c r="BH287" t="e">
        <f>RIGHT(Segregate18[[#This Row],[61]],LEN(Segregate18[[#This Row],[61]])-LEN(Compiler_Burmese[[#This Row],[7]]))</f>
        <v>#VALUE!</v>
      </c>
      <c r="BI287" t="e">
        <f>RIGHT(Segregate18[[#This Row],[71]],LEN(Segregate18[[#This Row],[71]])-LEN(Compiler_Burmese[[#This Row],[8]]))</f>
        <v>#VALUE!</v>
      </c>
      <c r="BJ287" t="e">
        <f>RIGHT(Segregate18[[#This Row],[81]],LEN(Segregate18[[#This Row],[81]])-LEN(Compiler_Burmese[[#This Row],[9]]))</f>
        <v>#VALUE!</v>
      </c>
    </row>
    <row r="288" spans="25:62" ht="15" customHeight="1" x14ac:dyDescent="0.3">
      <c r="Y288" t="e">
        <f>Segregate18[[#This Row],[Sr. No.]]</f>
        <v>#REF!</v>
      </c>
      <c r="Z288" t="e">
        <f>IF(AND(OR(BA288="။",BA288="၊"),LEN(BA288)=1),BA288,
IF(ISNUMBER(MATCH(LEFT(BA288,7),Final_modified_Intermediate[Burmese_Consonants],0)),LEFT(BA288,7),
IF(ISNUMBER(MATCH(LEFT(BA288,6),Final_modified_Intermediate[Burmese_Consonants],0)),LEFT(BA288,6),
IF(ISNUMBER(MATCH(LEFT(BA288,5),Final_modified_Intermediate[Burmese_Consonants],0)),LEFT(BA288,5),
IF(ISNUMBER(MATCH(LEFT(BA288,4),Final_modified_Intermediate[Burmese_Consonants],0)),LEFT(BA288,4),
IF(ISNUMBER(MATCH(LEFT(BA288,3),Final_modified_Intermediate[Burmese_Consonants],0)),LEFT(BA288,3),
IF(ISNUMBER(MATCH(LEFT(BA288,2),Final_modified_Intermediate[Burmese_Consonants],0)),LEFT(BA288,2),
IF(ISNUMBER(MATCH(LEFT(BA288,1),Final_modified_Intermediate[Burmese_Consonants],0)),LEFT(BA288,1),
IF(ISNUMBER(MATCH(LEFT(BA288,7),Final_Intermediate[Burmese_Consonants],0)),LEFT(BA288,7),
IF(ISNUMBER(MATCH(LEFT(BA288,6),Final_Intermediate[Burmese_Consonants],0)),LEFT(BA288,6),
IF(ISNUMBER(MATCH(LEFT(BA288,5),Final_Intermediate[Burmese_Consonants],0)),LEFT(BA288,5),
IF(ISNUMBER(MATCH(LEFT(BA288,4),Final_Intermediate[Burmese_Consonants],0)),LEFT(BA288,4),
IF(ISNUMBER(MATCH(LEFT(BA288,3),Final_Intermediate[Burmese_Consonants],0)),LEFT(BA288,3),
IF(ISNUMBER(MATCH(LEFT(BA288,2),Final_Intermediate[Burmese_Consonants],0)),LEFT(BA288,2),
IF(ISNUMBER(MATCH(LEFT(BA288,1),Final_Intermediate[Burmese_Consonants],0)),LEFT(BA288,1),
"")))))))))))))))</f>
        <v>#VALUE!</v>
      </c>
      <c r="AA28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8" t="e">
        <f>IF(AND(OR(BB288="။",BB288="၊"),LEN(BB288)=1),BB288,
IF(ISNUMBER(MATCH(LEFT(BB288,7),Final_modified_Intermediate[Burmese_Consonants],0)),LEFT(BB288,7),
IF(ISNUMBER(MATCH(LEFT(BB288,6),Final_modified_Intermediate[Burmese_Consonants],0)),LEFT(BB288,6),
IF(ISNUMBER(MATCH(LEFT(BB288,5),Final_modified_Intermediate[Burmese_Consonants],0)),LEFT(BB288,5),
IF(ISNUMBER(MATCH(LEFT(BB288,4),Final_modified_Intermediate[Burmese_Consonants],0)),LEFT(BB288,4),
IF(ISNUMBER(MATCH(LEFT(BB288,3),Final_modified_Intermediate[Burmese_Consonants],0)),LEFT(BB288,3),
IF(ISNUMBER(MATCH(LEFT(BB288,2),Final_modified_Intermediate[Burmese_Consonants],0)),LEFT(BB288,2),
IF(ISNUMBER(MATCH(LEFT(BB288,1),Final_modified_Intermediate[Burmese_Consonants],0)),LEFT(BB288,1),
IF(ISNUMBER(MATCH(LEFT(BB288,7),Final_Intermediate[Burmese_Consonants],0)),LEFT(BB288,7),
IF(ISNUMBER(MATCH(LEFT(BB288,6),Final_Intermediate[Burmese_Consonants],0)),LEFT(BB288,6),
IF(ISNUMBER(MATCH(LEFT(BB288,5),Final_Intermediate[Burmese_Consonants],0)),LEFT(BB288,5),
IF(ISNUMBER(MATCH(LEFT(BB288,4),Final_Intermediate[Burmese_Consonants],0)),LEFT(BB288,4),
IF(ISNUMBER(MATCH(LEFT(BB288,3),Final_Intermediate[Burmese_Consonants],0)),LEFT(BB288,3),
IF(ISNUMBER(MATCH(LEFT(BB288,2),Final_Intermediate[Burmese_Consonants],0)),LEFT(BB288,2),
IF(ISNUMBER(MATCH(LEFT(BB288,1),Final_Intermediate[Burmese_Consonants],0)),LEFT(BB288,1),
"")))))))))))))))</f>
        <v>#VALUE!</v>
      </c>
      <c r="AC28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8" t="e">
        <f>IF(AND(OR(BC288="။",BC288="၊"),LEN(BC288)=1),BC288,
IF(ISNUMBER(MATCH(LEFT(BC288,7),Final_modified_Intermediate[Burmese_Consonants],0)),LEFT(BC288,7),
IF(ISNUMBER(MATCH(LEFT(BC288,6),Final_modified_Intermediate[Burmese_Consonants],0)),LEFT(BC288,6),
IF(ISNUMBER(MATCH(LEFT(BC288,5),Final_modified_Intermediate[Burmese_Consonants],0)),LEFT(BC288,5),
IF(ISNUMBER(MATCH(LEFT(BC288,4),Final_modified_Intermediate[Burmese_Consonants],0)),LEFT(BC288,4),
IF(ISNUMBER(MATCH(LEFT(BC288,3),Final_modified_Intermediate[Burmese_Consonants],0)),LEFT(BC288,3),
IF(ISNUMBER(MATCH(LEFT(BC288,2),Final_modified_Intermediate[Burmese_Consonants],0)),LEFT(BC288,2),
IF(ISNUMBER(MATCH(LEFT(BC288,1),Final_modified_Intermediate[Burmese_Consonants],0)),LEFT(BC288,1),
IF(ISNUMBER(MATCH(LEFT(BC288,7),Final_Intermediate[Burmese_Consonants],0)),LEFT(BC288,7),
IF(ISNUMBER(MATCH(LEFT(BC288,6),Final_Intermediate[Burmese_Consonants],0)),LEFT(BC288,6),
IF(ISNUMBER(MATCH(LEFT(BC288,5),Final_Intermediate[Burmese_Consonants],0)),LEFT(BC288,5),
IF(ISNUMBER(MATCH(LEFT(BC288,4),Final_Intermediate[Burmese_Consonants],0)),LEFT(BC288,4),
IF(ISNUMBER(MATCH(LEFT(BC288,3),Final_Intermediate[Burmese_Consonants],0)),LEFT(BC288,3),
IF(ISNUMBER(MATCH(LEFT(BC288,2),Final_Intermediate[Burmese_Consonants],0)),LEFT(BC288,2),
IF(ISNUMBER(MATCH(LEFT(BC288,1),Final_Intermediate[Burmese_Consonants],0)),LEFT(BC288,1),
"")))))))))))))))</f>
        <v>#VALUE!</v>
      </c>
      <c r="AE28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8" t="e">
        <f>IF(AND(OR(BD288="။",BD288="၊"),LEN(BD288)=1),BD288,
IF(ISNUMBER(MATCH(LEFT(BD288,7),Final_modified_Intermediate[Burmese_Consonants],0)),LEFT(BD288,7),
IF(ISNUMBER(MATCH(LEFT(BD288,6),Final_modified_Intermediate[Burmese_Consonants],0)),LEFT(BD288,6),
IF(ISNUMBER(MATCH(LEFT(BD288,5),Final_modified_Intermediate[Burmese_Consonants],0)),LEFT(BD288,5),
IF(ISNUMBER(MATCH(LEFT(BD288,4),Final_modified_Intermediate[Burmese_Consonants],0)),LEFT(BD288,4),
IF(ISNUMBER(MATCH(LEFT(BD288,3),Final_modified_Intermediate[Burmese_Consonants],0)),LEFT(BD288,3),
IF(ISNUMBER(MATCH(LEFT(BD288,2),Final_modified_Intermediate[Burmese_Consonants],0)),LEFT(BD288,2),
IF(ISNUMBER(MATCH(LEFT(BD288,1),Final_modified_Intermediate[Burmese_Consonants],0)),LEFT(BD288,1),
IF(ISNUMBER(MATCH(LEFT(BD288,7),Final_Intermediate[Burmese_Consonants],0)),LEFT(BD288,7),
IF(ISNUMBER(MATCH(LEFT(BD288,6),Final_Intermediate[Burmese_Consonants],0)),LEFT(BD288,6),
IF(ISNUMBER(MATCH(LEFT(BD288,5),Final_Intermediate[Burmese_Consonants],0)),LEFT(BD288,5),
IF(ISNUMBER(MATCH(LEFT(BD288,4),Final_Intermediate[Burmese_Consonants],0)),LEFT(BD288,4),
IF(ISNUMBER(MATCH(LEFT(BD288,3),Final_Intermediate[Burmese_Consonants],0)),LEFT(BD288,3),
IF(ISNUMBER(MATCH(LEFT(BD288,2),Final_Intermediate[Burmese_Consonants],0)),LEFT(BD288,2),
IF(ISNUMBER(MATCH(LEFT(BD288,1),Final_Intermediate[Burmese_Consonants],0)),LEFT(BD288,1),
"")))))))))))))))</f>
        <v>#VALUE!</v>
      </c>
      <c r="AG288" t="e">
        <f>IF(AND(OR(BE288="။",BE288="၊"),LEN(BE288)=1),BE288,
IF(ISNUMBER(MATCH(LEFT(BE288,7),Final_modified_Intermediate[Burmese_Consonants],0)),LEFT(BE288,7),
IF(ISNUMBER(MATCH(LEFT(BE288,6),Final_modified_Intermediate[Burmese_Consonants],0)),LEFT(BE288,6),
IF(ISNUMBER(MATCH(LEFT(BE288,5),Final_modified_Intermediate[Burmese_Consonants],0)),LEFT(BE288,5),
IF(ISNUMBER(MATCH(LEFT(BE288,4),Final_modified_Intermediate[Burmese_Consonants],0)),LEFT(BE288,4),
IF(ISNUMBER(MATCH(LEFT(BE288,3),Final_modified_Intermediate[Burmese_Consonants],0)),LEFT(BE288,3),
IF(ISNUMBER(MATCH(LEFT(BE288,2),Final_modified_Intermediate[Burmese_Consonants],0)),LEFT(BE288,2),
IF(ISNUMBER(MATCH(LEFT(BE288,1),Final_modified_Intermediate[Burmese_Consonants],0)),LEFT(BE288,1),
IF(ISNUMBER(MATCH(LEFT(BE288,7),Final_Intermediate[Burmese_Consonants],0)),LEFT(BE288,7),
IF(ISNUMBER(MATCH(LEFT(BE288,6),Final_Intermediate[Burmese_Consonants],0)),LEFT(BE288,6),
IF(ISNUMBER(MATCH(LEFT(BE288,5),Final_Intermediate[Burmese_Consonants],0)),LEFT(BE288,5),
IF(ISNUMBER(MATCH(LEFT(BE288,4),Final_Intermediate[Burmese_Consonants],0)),LEFT(BE288,4),
IF(ISNUMBER(MATCH(LEFT(BE288,3),Final_Intermediate[Burmese_Consonants],0)),LEFT(BE288,3),
IF(ISNUMBER(MATCH(LEFT(BE288,2),Final_Intermediate[Burmese_Consonants],0)),LEFT(BE288,2),
IF(ISNUMBER(MATCH(LEFT(BE288,1),Final_Intermediate[Burmese_Consonants],0)),LEFT(BE288,1),
"")))))))))))))))</f>
        <v>#VALUE!</v>
      </c>
      <c r="AH288" t="e">
        <f>IF(AND(OR(BF288="။",BF288="၊"),LEN(BF288)=1),BF288,
IF(ISNUMBER(MATCH(LEFT(BF288,7),Final_modified_Intermediate[Burmese_Consonants],0)),LEFT(BF288,7),
IF(ISNUMBER(MATCH(LEFT(BF288,6),Final_modified_Intermediate[Burmese_Consonants],0)),LEFT(BF288,6),
IF(ISNUMBER(MATCH(LEFT(BF288,5),Final_modified_Intermediate[Burmese_Consonants],0)),LEFT(BF288,5),
IF(ISNUMBER(MATCH(LEFT(BF288,4),Final_modified_Intermediate[Burmese_Consonants],0)),LEFT(BF288,4),
IF(ISNUMBER(MATCH(LEFT(BF288,3),Final_modified_Intermediate[Burmese_Consonants],0)),LEFT(BF288,3),
IF(ISNUMBER(MATCH(LEFT(BF288,2),Final_modified_Intermediate[Burmese_Consonants],0)),LEFT(BF288,2),
IF(ISNUMBER(MATCH(LEFT(BF288,1),Final_modified_Intermediate[Burmese_Consonants],0)),LEFT(BF288,1),
IF(ISNUMBER(MATCH(LEFT(BF288,7),Final_Intermediate[Burmese_Consonants],0)),LEFT(BF288,7),
IF(ISNUMBER(MATCH(LEFT(BF288,6),Final_Intermediate[Burmese_Consonants],0)),LEFT(BF288,6),
IF(ISNUMBER(MATCH(LEFT(BF288,5),Final_Intermediate[Burmese_Consonants],0)),LEFT(BF288,5),
IF(ISNUMBER(MATCH(LEFT(BF288,4),Final_Intermediate[Burmese_Consonants],0)),LEFT(BF288,4),
IF(ISNUMBER(MATCH(LEFT(BF288,3),Final_Intermediate[Burmese_Consonants],0)),LEFT(BF288,3),
IF(ISNUMBER(MATCH(LEFT(BF288,2),Final_Intermediate[Burmese_Consonants],0)),LEFT(BF288,2),
IF(ISNUMBER(MATCH(LEFT(BF288,1),Final_Intermediate[Burmese_Consonants],0)),LEFT(BF288,1),
"")))))))))))))))</f>
        <v>#VALUE!</v>
      </c>
      <c r="AI288" t="e">
        <f>IF(AND(OR(BG288="။",BG288="၊"),LEN(BG288)=1),BG288,
IF(ISNUMBER(MATCH(LEFT(BG288,7),Final_modified_Intermediate[Burmese_Consonants],0)),LEFT(BG288,7),
IF(ISNUMBER(MATCH(LEFT(BG288,6),Final_modified_Intermediate[Burmese_Consonants],0)),LEFT(BG288,6),
IF(ISNUMBER(MATCH(LEFT(BG288,5),Final_modified_Intermediate[Burmese_Consonants],0)),LEFT(BG288,5),
IF(ISNUMBER(MATCH(LEFT(BG288,4),Final_modified_Intermediate[Burmese_Consonants],0)),LEFT(BG288,4),
IF(ISNUMBER(MATCH(LEFT(BG288,3),Final_modified_Intermediate[Burmese_Consonants],0)),LEFT(BG288,3),
IF(ISNUMBER(MATCH(LEFT(BG288,2),Final_modified_Intermediate[Burmese_Consonants],0)),LEFT(BG288,2),
IF(ISNUMBER(MATCH(LEFT(BG288,1),Final_modified_Intermediate[Burmese_Consonants],0)),LEFT(BG288,1),
IF(ISNUMBER(MATCH(LEFT(BG288,7),Final_Intermediate[Burmese_Consonants],0)),LEFT(BG288,7),
IF(ISNUMBER(MATCH(LEFT(BG288,6),Final_Intermediate[Burmese_Consonants],0)),LEFT(BG288,6),
IF(ISNUMBER(MATCH(LEFT(BG288,5),Final_Intermediate[Burmese_Consonants],0)),LEFT(BG288,5),
IF(ISNUMBER(MATCH(LEFT(BG288,4),Final_Intermediate[Burmese_Consonants],0)),LEFT(BG288,4),
IF(ISNUMBER(MATCH(LEFT(BG288,3),Final_Intermediate[Burmese_Consonants],0)),LEFT(BG288,3),
IF(ISNUMBER(MATCH(LEFT(BG288,2),Final_Intermediate[Burmese_Consonants],0)),LEFT(BG288,2),
IF(ISNUMBER(MATCH(LEFT(BG288,1),Final_Intermediate[Burmese_Consonants],0)),LEFT(BG288,1),
"")))))))))))))))</f>
        <v>#VALUE!</v>
      </c>
      <c r="AJ288" t="e">
        <f>IF(AND(OR(BH288="။",BH288="၊"),LEN(BH288)=1),BH288,
IF(ISNUMBER(MATCH(LEFT(BH288,7),Final_modified_Intermediate[Burmese_Consonants],0)),LEFT(BH288,7),
IF(ISNUMBER(MATCH(LEFT(BH288,6),Final_modified_Intermediate[Burmese_Consonants],0)),LEFT(BH288,6),
IF(ISNUMBER(MATCH(LEFT(BH288,5),Final_modified_Intermediate[Burmese_Consonants],0)),LEFT(BH288,5),
IF(ISNUMBER(MATCH(LEFT(BH288,4),Final_modified_Intermediate[Burmese_Consonants],0)),LEFT(BH288,4),
IF(ISNUMBER(MATCH(LEFT(BH288,3),Final_modified_Intermediate[Burmese_Consonants],0)),LEFT(BH288,3),
IF(ISNUMBER(MATCH(LEFT(BH288,2),Final_modified_Intermediate[Burmese_Consonants],0)),LEFT(BH288,2),
IF(ISNUMBER(MATCH(LEFT(BH288,1),Final_modified_Intermediate[Burmese_Consonants],0)),LEFT(BH288,1),
IF(ISNUMBER(MATCH(LEFT(BH288,7),Final_Intermediate[Burmese_Consonants],0)),LEFT(BH288,7),
IF(ISNUMBER(MATCH(LEFT(BH288,6),Final_Intermediate[Burmese_Consonants],0)),LEFT(BH288,6),
IF(ISNUMBER(MATCH(LEFT(BH288,5),Final_Intermediate[Burmese_Consonants],0)),LEFT(BH288,5),
IF(ISNUMBER(MATCH(LEFT(BH288,4),Final_Intermediate[Burmese_Consonants],0)),LEFT(BH288,4),
IF(ISNUMBER(MATCH(LEFT(BH288,3),Final_Intermediate[Burmese_Consonants],0)),LEFT(BH288,3),
IF(ISNUMBER(MATCH(LEFT(BH288,2),Final_Intermediate[Burmese_Consonants],0)),LEFT(BH288,2),
IF(ISNUMBER(MATCH(LEFT(BH288,1),Final_Intermediate[Burmese_Consonants],0)),LEFT(BH288,1),
"")))))))))))))))</f>
        <v>#VALUE!</v>
      </c>
      <c r="AK288" t="e">
        <f>IF(AND(OR(BI288="။",BI288="၊"),LEN(BI288)=1),BI288,
IF(ISNUMBER(MATCH(LEFT(BI288,7),Final_modified_Intermediate[Burmese_Consonants],0)),LEFT(BI288,7),
IF(ISNUMBER(MATCH(LEFT(BI288,6),Final_modified_Intermediate[Burmese_Consonants],0)),LEFT(BI288,6),
IF(ISNUMBER(MATCH(LEFT(BI288,5),Final_modified_Intermediate[Burmese_Consonants],0)),LEFT(BI288,5),
IF(ISNUMBER(MATCH(LEFT(BI288,4),Final_modified_Intermediate[Burmese_Consonants],0)),LEFT(BI288,4),
IF(ISNUMBER(MATCH(LEFT(BI288,3),Final_modified_Intermediate[Burmese_Consonants],0)),LEFT(BI288,3),
IF(ISNUMBER(MATCH(LEFT(BI288,2),Final_modified_Intermediate[Burmese_Consonants],0)),LEFT(BI288,2),
IF(ISNUMBER(MATCH(LEFT(BI288,1),Final_modified_Intermediate[Burmese_Consonants],0)),LEFT(BI288,1),
IF(ISNUMBER(MATCH(LEFT(BI288,7),Final_Intermediate[Burmese_Consonants],0)),LEFT(BI288,7),
IF(ISNUMBER(MATCH(LEFT(BI288,6),Final_Intermediate[Burmese_Consonants],0)),LEFT(BI288,6),
IF(ISNUMBER(MATCH(LEFT(BI288,5),Final_Intermediate[Burmese_Consonants],0)),LEFT(BI288,5),
IF(ISNUMBER(MATCH(LEFT(BI288,4),Final_Intermediate[Burmese_Consonants],0)),LEFT(BI288,4),
IF(ISNUMBER(MATCH(LEFT(BI288,3),Final_Intermediate[Burmese_Consonants],0)),LEFT(BI288,3),
IF(ISNUMBER(MATCH(LEFT(BI288,2),Final_Intermediate[Burmese_Consonants],0)),LEFT(BI288,2),
IF(ISNUMBER(MATCH(LEFT(BI288,1),Final_Intermediate[Burmese_Consonants],0)),LEFT(BI288,1),
"")))))))))))))))</f>
        <v>#VALUE!</v>
      </c>
      <c r="AL288" t="e">
        <f>IF(AND(OR(BJ288="။",BJ288="၊"),LEN(BJ288)=1),BJ288,
IF(ISNUMBER(MATCH(LEFT(BJ288,7),Final_modified_Intermediate[Burmese_Consonants],0)),LEFT(BJ288,7),
IF(ISNUMBER(MATCH(LEFT(BJ288,6),Final_modified_Intermediate[Burmese_Consonants],0)),LEFT(BJ288,6),
IF(ISNUMBER(MATCH(LEFT(BJ288,5),Final_modified_Intermediate[Burmese_Consonants],0)),LEFT(BJ288,5),
IF(ISNUMBER(MATCH(LEFT(BJ288,4),Final_modified_Intermediate[Burmese_Consonants],0)),LEFT(BJ288,4),
IF(ISNUMBER(MATCH(LEFT(BJ288,3),Final_modified_Intermediate[Burmese_Consonants],0)),LEFT(BJ288,3),
IF(ISNUMBER(MATCH(LEFT(BJ288,2),Final_modified_Intermediate[Burmese_Consonants],0)),LEFT(BJ288,2),
IF(ISNUMBER(MATCH(LEFT(BJ288,1),Final_modified_Intermediate[Burmese_Consonants],0)),LEFT(BJ288,1),
IF(ISNUMBER(MATCH(LEFT(BJ288,7),Final_Intermediate[Burmese_Consonants],0)),LEFT(BJ288,7),
IF(ISNUMBER(MATCH(LEFT(BJ288,6),Final_Intermediate[Burmese_Consonants],0)),LEFT(BJ288,6),
IF(ISNUMBER(MATCH(LEFT(BJ288,5),Final_Intermediate[Burmese_Consonants],0)),LEFT(BJ288,5),
IF(ISNUMBER(MATCH(LEFT(BJ288,4),Final_Intermediate[Burmese_Consonants],0)),LEFT(BJ288,4),
IF(ISNUMBER(MATCH(LEFT(BJ288,3),Final_Intermediate[Burmese_Consonants],0)),LEFT(BJ288,3),
IF(ISNUMBER(MATCH(LEFT(BJ288,2),Final_Intermediate[Burmese_Consonants],0)),LEFT(BJ288,2),
IF(ISNUMBER(MATCH(LEFT(BJ288,1),Final_Intermediate[Burmese_Consonants],0)),LEFT(BJ288,1),
"")))))))))))))))</f>
        <v>#VALUE!</v>
      </c>
      <c r="AN288" t="e">
        <f>Compiler_Burmese[[#This Row],[Sr. No.]]</f>
        <v>#REF!</v>
      </c>
      <c r="AO28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8" t="e">
        <f>[2]!Vocabulary_Burmese[[#This Row],[Sr. No.]]</f>
        <v>#REF!</v>
      </c>
      <c r="BA288" t="e">
        <f>IF(Raw_data_N2_Kanji[[#This Row],[Categorie]]&lt;&gt;"","",
IF(ISNUMBER(MATCH(V,Special_list[Burmese word],0)),"",
SUBSTITUTE(Raw_data_N2_Kanji[[#This Row],[Raw]]," ","")))</f>
        <v>#VALUE!</v>
      </c>
      <c r="BB288" t="e">
        <f>RIGHT(Segregate18[[#This Row],[UPGRADE]],LEN(Segregate18[[#This Row],[UPGRADE]])-LEN(Compiler_Burmese[[#This Row],[1]]))</f>
        <v>#VALUE!</v>
      </c>
      <c r="BC288" t="e">
        <f>RIGHT(Segregate18[[#This Row],[11]],LEN(Segregate18[[#This Row],[11]])-LEN(Compiler_Burmese[[#This Row],[2]]))</f>
        <v>#VALUE!</v>
      </c>
      <c r="BD288" t="e">
        <f>RIGHT(Segregate18[[#This Row],[21]],LEN(Segregate18[[#This Row],[21]])-LEN(Compiler_Burmese[[#This Row],[3]]))</f>
        <v>#VALUE!</v>
      </c>
      <c r="BE288" t="e">
        <f>RIGHT(Segregate18[[#This Row],[31]],LEN(Segregate18[[#This Row],[31]])-LEN(Compiler_Burmese[[#This Row],[4]]))</f>
        <v>#VALUE!</v>
      </c>
      <c r="BF288" t="e">
        <f>RIGHT(Segregate18[[#This Row],[41]],LEN(Segregate18[[#This Row],[41]])-LEN(Compiler_Burmese[[#This Row],[5]]))</f>
        <v>#VALUE!</v>
      </c>
      <c r="BG288" t="e">
        <f>RIGHT(Segregate18[[#This Row],[51]],LEN(Segregate18[[#This Row],[51]])-LEN(Compiler_Burmese[[#This Row],[6]]))</f>
        <v>#VALUE!</v>
      </c>
      <c r="BH288" t="e">
        <f>RIGHT(Segregate18[[#This Row],[61]],LEN(Segregate18[[#This Row],[61]])-LEN(Compiler_Burmese[[#This Row],[7]]))</f>
        <v>#VALUE!</v>
      </c>
      <c r="BI288" t="e">
        <f>RIGHT(Segregate18[[#This Row],[71]],LEN(Segregate18[[#This Row],[71]])-LEN(Compiler_Burmese[[#This Row],[8]]))</f>
        <v>#VALUE!</v>
      </c>
      <c r="BJ288" t="e">
        <f>RIGHT(Segregate18[[#This Row],[81]],LEN(Segregate18[[#This Row],[81]])-LEN(Compiler_Burmese[[#This Row],[9]]))</f>
        <v>#VALUE!</v>
      </c>
    </row>
    <row r="289" spans="25:62" ht="15" customHeight="1" x14ac:dyDescent="0.3">
      <c r="Y289" t="e">
        <f>Segregate18[[#This Row],[Sr. No.]]</f>
        <v>#REF!</v>
      </c>
      <c r="Z289" t="e">
        <f>IF(AND(OR(BA289="။",BA289="၊"),LEN(BA289)=1),BA289,
IF(ISNUMBER(MATCH(LEFT(BA289,7),Final_modified_Intermediate[Burmese_Consonants],0)),LEFT(BA289,7),
IF(ISNUMBER(MATCH(LEFT(BA289,6),Final_modified_Intermediate[Burmese_Consonants],0)),LEFT(BA289,6),
IF(ISNUMBER(MATCH(LEFT(BA289,5),Final_modified_Intermediate[Burmese_Consonants],0)),LEFT(BA289,5),
IF(ISNUMBER(MATCH(LEFT(BA289,4),Final_modified_Intermediate[Burmese_Consonants],0)),LEFT(BA289,4),
IF(ISNUMBER(MATCH(LEFT(BA289,3),Final_modified_Intermediate[Burmese_Consonants],0)),LEFT(BA289,3),
IF(ISNUMBER(MATCH(LEFT(BA289,2),Final_modified_Intermediate[Burmese_Consonants],0)),LEFT(BA289,2),
IF(ISNUMBER(MATCH(LEFT(BA289,1),Final_modified_Intermediate[Burmese_Consonants],0)),LEFT(BA289,1),
IF(ISNUMBER(MATCH(LEFT(BA289,7),Final_Intermediate[Burmese_Consonants],0)),LEFT(BA289,7),
IF(ISNUMBER(MATCH(LEFT(BA289,6),Final_Intermediate[Burmese_Consonants],0)),LEFT(BA289,6),
IF(ISNUMBER(MATCH(LEFT(BA289,5),Final_Intermediate[Burmese_Consonants],0)),LEFT(BA289,5),
IF(ISNUMBER(MATCH(LEFT(BA289,4),Final_Intermediate[Burmese_Consonants],0)),LEFT(BA289,4),
IF(ISNUMBER(MATCH(LEFT(BA289,3),Final_Intermediate[Burmese_Consonants],0)),LEFT(BA289,3),
IF(ISNUMBER(MATCH(LEFT(BA289,2),Final_Intermediate[Burmese_Consonants],0)),LEFT(BA289,2),
IF(ISNUMBER(MATCH(LEFT(BA289,1),Final_Intermediate[Burmese_Consonants],0)),LEFT(BA289,1),
"")))))))))))))))</f>
        <v>#VALUE!</v>
      </c>
      <c r="AA28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89" t="e">
        <f>IF(AND(OR(BB289="။",BB289="၊"),LEN(BB289)=1),BB289,
IF(ISNUMBER(MATCH(LEFT(BB289,7),Final_modified_Intermediate[Burmese_Consonants],0)),LEFT(BB289,7),
IF(ISNUMBER(MATCH(LEFT(BB289,6),Final_modified_Intermediate[Burmese_Consonants],0)),LEFT(BB289,6),
IF(ISNUMBER(MATCH(LEFT(BB289,5),Final_modified_Intermediate[Burmese_Consonants],0)),LEFT(BB289,5),
IF(ISNUMBER(MATCH(LEFT(BB289,4),Final_modified_Intermediate[Burmese_Consonants],0)),LEFT(BB289,4),
IF(ISNUMBER(MATCH(LEFT(BB289,3),Final_modified_Intermediate[Burmese_Consonants],0)),LEFT(BB289,3),
IF(ISNUMBER(MATCH(LEFT(BB289,2),Final_modified_Intermediate[Burmese_Consonants],0)),LEFT(BB289,2),
IF(ISNUMBER(MATCH(LEFT(BB289,1),Final_modified_Intermediate[Burmese_Consonants],0)),LEFT(BB289,1),
IF(ISNUMBER(MATCH(LEFT(BB289,7),Final_Intermediate[Burmese_Consonants],0)),LEFT(BB289,7),
IF(ISNUMBER(MATCH(LEFT(BB289,6),Final_Intermediate[Burmese_Consonants],0)),LEFT(BB289,6),
IF(ISNUMBER(MATCH(LEFT(BB289,5),Final_Intermediate[Burmese_Consonants],0)),LEFT(BB289,5),
IF(ISNUMBER(MATCH(LEFT(BB289,4),Final_Intermediate[Burmese_Consonants],0)),LEFT(BB289,4),
IF(ISNUMBER(MATCH(LEFT(BB289,3),Final_Intermediate[Burmese_Consonants],0)),LEFT(BB289,3),
IF(ISNUMBER(MATCH(LEFT(BB289,2),Final_Intermediate[Burmese_Consonants],0)),LEFT(BB289,2),
IF(ISNUMBER(MATCH(LEFT(BB289,1),Final_Intermediate[Burmese_Consonants],0)),LEFT(BB289,1),
"")))))))))))))))</f>
        <v>#VALUE!</v>
      </c>
      <c r="AC28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89" t="e">
        <f>IF(AND(OR(BC289="။",BC289="၊"),LEN(BC289)=1),BC289,
IF(ISNUMBER(MATCH(LEFT(BC289,7),Final_modified_Intermediate[Burmese_Consonants],0)),LEFT(BC289,7),
IF(ISNUMBER(MATCH(LEFT(BC289,6),Final_modified_Intermediate[Burmese_Consonants],0)),LEFT(BC289,6),
IF(ISNUMBER(MATCH(LEFT(BC289,5),Final_modified_Intermediate[Burmese_Consonants],0)),LEFT(BC289,5),
IF(ISNUMBER(MATCH(LEFT(BC289,4),Final_modified_Intermediate[Burmese_Consonants],0)),LEFT(BC289,4),
IF(ISNUMBER(MATCH(LEFT(BC289,3),Final_modified_Intermediate[Burmese_Consonants],0)),LEFT(BC289,3),
IF(ISNUMBER(MATCH(LEFT(BC289,2),Final_modified_Intermediate[Burmese_Consonants],0)),LEFT(BC289,2),
IF(ISNUMBER(MATCH(LEFT(BC289,1),Final_modified_Intermediate[Burmese_Consonants],0)),LEFT(BC289,1),
IF(ISNUMBER(MATCH(LEFT(BC289,7),Final_Intermediate[Burmese_Consonants],0)),LEFT(BC289,7),
IF(ISNUMBER(MATCH(LEFT(BC289,6),Final_Intermediate[Burmese_Consonants],0)),LEFT(BC289,6),
IF(ISNUMBER(MATCH(LEFT(BC289,5),Final_Intermediate[Burmese_Consonants],0)),LEFT(BC289,5),
IF(ISNUMBER(MATCH(LEFT(BC289,4),Final_Intermediate[Burmese_Consonants],0)),LEFT(BC289,4),
IF(ISNUMBER(MATCH(LEFT(BC289,3),Final_Intermediate[Burmese_Consonants],0)),LEFT(BC289,3),
IF(ISNUMBER(MATCH(LEFT(BC289,2),Final_Intermediate[Burmese_Consonants],0)),LEFT(BC289,2),
IF(ISNUMBER(MATCH(LEFT(BC289,1),Final_Intermediate[Burmese_Consonants],0)),LEFT(BC289,1),
"")))))))))))))))</f>
        <v>#VALUE!</v>
      </c>
      <c r="AE28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89" t="e">
        <f>IF(AND(OR(BD289="။",BD289="၊"),LEN(BD289)=1),BD289,
IF(ISNUMBER(MATCH(LEFT(BD289,7),Final_modified_Intermediate[Burmese_Consonants],0)),LEFT(BD289,7),
IF(ISNUMBER(MATCH(LEFT(BD289,6),Final_modified_Intermediate[Burmese_Consonants],0)),LEFT(BD289,6),
IF(ISNUMBER(MATCH(LEFT(BD289,5),Final_modified_Intermediate[Burmese_Consonants],0)),LEFT(BD289,5),
IF(ISNUMBER(MATCH(LEFT(BD289,4),Final_modified_Intermediate[Burmese_Consonants],0)),LEFT(BD289,4),
IF(ISNUMBER(MATCH(LEFT(BD289,3),Final_modified_Intermediate[Burmese_Consonants],0)),LEFT(BD289,3),
IF(ISNUMBER(MATCH(LEFT(BD289,2),Final_modified_Intermediate[Burmese_Consonants],0)),LEFT(BD289,2),
IF(ISNUMBER(MATCH(LEFT(BD289,1),Final_modified_Intermediate[Burmese_Consonants],0)),LEFT(BD289,1),
IF(ISNUMBER(MATCH(LEFT(BD289,7),Final_Intermediate[Burmese_Consonants],0)),LEFT(BD289,7),
IF(ISNUMBER(MATCH(LEFT(BD289,6),Final_Intermediate[Burmese_Consonants],0)),LEFT(BD289,6),
IF(ISNUMBER(MATCH(LEFT(BD289,5),Final_Intermediate[Burmese_Consonants],0)),LEFT(BD289,5),
IF(ISNUMBER(MATCH(LEFT(BD289,4),Final_Intermediate[Burmese_Consonants],0)),LEFT(BD289,4),
IF(ISNUMBER(MATCH(LEFT(BD289,3),Final_Intermediate[Burmese_Consonants],0)),LEFT(BD289,3),
IF(ISNUMBER(MATCH(LEFT(BD289,2),Final_Intermediate[Burmese_Consonants],0)),LEFT(BD289,2),
IF(ISNUMBER(MATCH(LEFT(BD289,1),Final_Intermediate[Burmese_Consonants],0)),LEFT(BD289,1),
"")))))))))))))))</f>
        <v>#VALUE!</v>
      </c>
      <c r="AG289" t="e">
        <f>IF(AND(OR(BE289="။",BE289="၊"),LEN(BE289)=1),BE289,
IF(ISNUMBER(MATCH(LEFT(BE289,7),Final_modified_Intermediate[Burmese_Consonants],0)),LEFT(BE289,7),
IF(ISNUMBER(MATCH(LEFT(BE289,6),Final_modified_Intermediate[Burmese_Consonants],0)),LEFT(BE289,6),
IF(ISNUMBER(MATCH(LEFT(BE289,5),Final_modified_Intermediate[Burmese_Consonants],0)),LEFT(BE289,5),
IF(ISNUMBER(MATCH(LEFT(BE289,4),Final_modified_Intermediate[Burmese_Consonants],0)),LEFT(BE289,4),
IF(ISNUMBER(MATCH(LEFT(BE289,3),Final_modified_Intermediate[Burmese_Consonants],0)),LEFT(BE289,3),
IF(ISNUMBER(MATCH(LEFT(BE289,2),Final_modified_Intermediate[Burmese_Consonants],0)),LEFT(BE289,2),
IF(ISNUMBER(MATCH(LEFT(BE289,1),Final_modified_Intermediate[Burmese_Consonants],0)),LEFT(BE289,1),
IF(ISNUMBER(MATCH(LEFT(BE289,7),Final_Intermediate[Burmese_Consonants],0)),LEFT(BE289,7),
IF(ISNUMBER(MATCH(LEFT(BE289,6),Final_Intermediate[Burmese_Consonants],0)),LEFT(BE289,6),
IF(ISNUMBER(MATCH(LEFT(BE289,5),Final_Intermediate[Burmese_Consonants],0)),LEFT(BE289,5),
IF(ISNUMBER(MATCH(LEFT(BE289,4),Final_Intermediate[Burmese_Consonants],0)),LEFT(BE289,4),
IF(ISNUMBER(MATCH(LEFT(BE289,3),Final_Intermediate[Burmese_Consonants],0)),LEFT(BE289,3),
IF(ISNUMBER(MATCH(LEFT(BE289,2),Final_Intermediate[Burmese_Consonants],0)),LEFT(BE289,2),
IF(ISNUMBER(MATCH(LEFT(BE289,1),Final_Intermediate[Burmese_Consonants],0)),LEFT(BE289,1),
"")))))))))))))))</f>
        <v>#VALUE!</v>
      </c>
      <c r="AH289" t="e">
        <f>IF(AND(OR(BF289="။",BF289="၊"),LEN(BF289)=1),BF289,
IF(ISNUMBER(MATCH(LEFT(BF289,7),Final_modified_Intermediate[Burmese_Consonants],0)),LEFT(BF289,7),
IF(ISNUMBER(MATCH(LEFT(BF289,6),Final_modified_Intermediate[Burmese_Consonants],0)),LEFT(BF289,6),
IF(ISNUMBER(MATCH(LEFT(BF289,5),Final_modified_Intermediate[Burmese_Consonants],0)),LEFT(BF289,5),
IF(ISNUMBER(MATCH(LEFT(BF289,4),Final_modified_Intermediate[Burmese_Consonants],0)),LEFT(BF289,4),
IF(ISNUMBER(MATCH(LEFT(BF289,3),Final_modified_Intermediate[Burmese_Consonants],0)),LEFT(BF289,3),
IF(ISNUMBER(MATCH(LEFT(BF289,2),Final_modified_Intermediate[Burmese_Consonants],0)),LEFT(BF289,2),
IF(ISNUMBER(MATCH(LEFT(BF289,1),Final_modified_Intermediate[Burmese_Consonants],0)),LEFT(BF289,1),
IF(ISNUMBER(MATCH(LEFT(BF289,7),Final_Intermediate[Burmese_Consonants],0)),LEFT(BF289,7),
IF(ISNUMBER(MATCH(LEFT(BF289,6),Final_Intermediate[Burmese_Consonants],0)),LEFT(BF289,6),
IF(ISNUMBER(MATCH(LEFT(BF289,5),Final_Intermediate[Burmese_Consonants],0)),LEFT(BF289,5),
IF(ISNUMBER(MATCH(LEFT(BF289,4),Final_Intermediate[Burmese_Consonants],0)),LEFT(BF289,4),
IF(ISNUMBER(MATCH(LEFT(BF289,3),Final_Intermediate[Burmese_Consonants],0)),LEFT(BF289,3),
IF(ISNUMBER(MATCH(LEFT(BF289,2),Final_Intermediate[Burmese_Consonants],0)),LEFT(BF289,2),
IF(ISNUMBER(MATCH(LEFT(BF289,1),Final_Intermediate[Burmese_Consonants],0)),LEFT(BF289,1),
"")))))))))))))))</f>
        <v>#VALUE!</v>
      </c>
      <c r="AI289" t="e">
        <f>IF(AND(OR(BG289="။",BG289="၊"),LEN(BG289)=1),BG289,
IF(ISNUMBER(MATCH(LEFT(BG289,7),Final_modified_Intermediate[Burmese_Consonants],0)),LEFT(BG289,7),
IF(ISNUMBER(MATCH(LEFT(BG289,6),Final_modified_Intermediate[Burmese_Consonants],0)),LEFT(BG289,6),
IF(ISNUMBER(MATCH(LEFT(BG289,5),Final_modified_Intermediate[Burmese_Consonants],0)),LEFT(BG289,5),
IF(ISNUMBER(MATCH(LEFT(BG289,4),Final_modified_Intermediate[Burmese_Consonants],0)),LEFT(BG289,4),
IF(ISNUMBER(MATCH(LEFT(BG289,3),Final_modified_Intermediate[Burmese_Consonants],0)),LEFT(BG289,3),
IF(ISNUMBER(MATCH(LEFT(BG289,2),Final_modified_Intermediate[Burmese_Consonants],0)),LEFT(BG289,2),
IF(ISNUMBER(MATCH(LEFT(BG289,1),Final_modified_Intermediate[Burmese_Consonants],0)),LEFT(BG289,1),
IF(ISNUMBER(MATCH(LEFT(BG289,7),Final_Intermediate[Burmese_Consonants],0)),LEFT(BG289,7),
IF(ISNUMBER(MATCH(LEFT(BG289,6),Final_Intermediate[Burmese_Consonants],0)),LEFT(BG289,6),
IF(ISNUMBER(MATCH(LEFT(BG289,5),Final_Intermediate[Burmese_Consonants],0)),LEFT(BG289,5),
IF(ISNUMBER(MATCH(LEFT(BG289,4),Final_Intermediate[Burmese_Consonants],0)),LEFT(BG289,4),
IF(ISNUMBER(MATCH(LEFT(BG289,3),Final_Intermediate[Burmese_Consonants],0)),LEFT(BG289,3),
IF(ISNUMBER(MATCH(LEFT(BG289,2),Final_Intermediate[Burmese_Consonants],0)),LEFT(BG289,2),
IF(ISNUMBER(MATCH(LEFT(BG289,1),Final_Intermediate[Burmese_Consonants],0)),LEFT(BG289,1),
"")))))))))))))))</f>
        <v>#VALUE!</v>
      </c>
      <c r="AJ289" t="e">
        <f>IF(AND(OR(BH289="။",BH289="၊"),LEN(BH289)=1),BH289,
IF(ISNUMBER(MATCH(LEFT(BH289,7),Final_modified_Intermediate[Burmese_Consonants],0)),LEFT(BH289,7),
IF(ISNUMBER(MATCH(LEFT(BH289,6),Final_modified_Intermediate[Burmese_Consonants],0)),LEFT(BH289,6),
IF(ISNUMBER(MATCH(LEFT(BH289,5),Final_modified_Intermediate[Burmese_Consonants],0)),LEFT(BH289,5),
IF(ISNUMBER(MATCH(LEFT(BH289,4),Final_modified_Intermediate[Burmese_Consonants],0)),LEFT(BH289,4),
IF(ISNUMBER(MATCH(LEFT(BH289,3),Final_modified_Intermediate[Burmese_Consonants],0)),LEFT(BH289,3),
IF(ISNUMBER(MATCH(LEFT(BH289,2),Final_modified_Intermediate[Burmese_Consonants],0)),LEFT(BH289,2),
IF(ISNUMBER(MATCH(LEFT(BH289,1),Final_modified_Intermediate[Burmese_Consonants],0)),LEFT(BH289,1),
IF(ISNUMBER(MATCH(LEFT(BH289,7),Final_Intermediate[Burmese_Consonants],0)),LEFT(BH289,7),
IF(ISNUMBER(MATCH(LEFT(BH289,6),Final_Intermediate[Burmese_Consonants],0)),LEFT(BH289,6),
IF(ISNUMBER(MATCH(LEFT(BH289,5),Final_Intermediate[Burmese_Consonants],0)),LEFT(BH289,5),
IF(ISNUMBER(MATCH(LEFT(BH289,4),Final_Intermediate[Burmese_Consonants],0)),LEFT(BH289,4),
IF(ISNUMBER(MATCH(LEFT(BH289,3),Final_Intermediate[Burmese_Consonants],0)),LEFT(BH289,3),
IF(ISNUMBER(MATCH(LEFT(BH289,2),Final_Intermediate[Burmese_Consonants],0)),LEFT(BH289,2),
IF(ISNUMBER(MATCH(LEFT(BH289,1),Final_Intermediate[Burmese_Consonants],0)),LEFT(BH289,1),
"")))))))))))))))</f>
        <v>#VALUE!</v>
      </c>
      <c r="AK289" t="e">
        <f>IF(AND(OR(BI289="။",BI289="၊"),LEN(BI289)=1),BI289,
IF(ISNUMBER(MATCH(LEFT(BI289,7),Final_modified_Intermediate[Burmese_Consonants],0)),LEFT(BI289,7),
IF(ISNUMBER(MATCH(LEFT(BI289,6),Final_modified_Intermediate[Burmese_Consonants],0)),LEFT(BI289,6),
IF(ISNUMBER(MATCH(LEFT(BI289,5),Final_modified_Intermediate[Burmese_Consonants],0)),LEFT(BI289,5),
IF(ISNUMBER(MATCH(LEFT(BI289,4),Final_modified_Intermediate[Burmese_Consonants],0)),LEFT(BI289,4),
IF(ISNUMBER(MATCH(LEFT(BI289,3),Final_modified_Intermediate[Burmese_Consonants],0)),LEFT(BI289,3),
IF(ISNUMBER(MATCH(LEFT(BI289,2),Final_modified_Intermediate[Burmese_Consonants],0)),LEFT(BI289,2),
IF(ISNUMBER(MATCH(LEFT(BI289,1),Final_modified_Intermediate[Burmese_Consonants],0)),LEFT(BI289,1),
IF(ISNUMBER(MATCH(LEFT(BI289,7),Final_Intermediate[Burmese_Consonants],0)),LEFT(BI289,7),
IF(ISNUMBER(MATCH(LEFT(BI289,6),Final_Intermediate[Burmese_Consonants],0)),LEFT(BI289,6),
IF(ISNUMBER(MATCH(LEFT(BI289,5),Final_Intermediate[Burmese_Consonants],0)),LEFT(BI289,5),
IF(ISNUMBER(MATCH(LEFT(BI289,4),Final_Intermediate[Burmese_Consonants],0)),LEFT(BI289,4),
IF(ISNUMBER(MATCH(LEFT(BI289,3),Final_Intermediate[Burmese_Consonants],0)),LEFT(BI289,3),
IF(ISNUMBER(MATCH(LEFT(BI289,2),Final_Intermediate[Burmese_Consonants],0)),LEFT(BI289,2),
IF(ISNUMBER(MATCH(LEFT(BI289,1),Final_Intermediate[Burmese_Consonants],0)),LEFT(BI289,1),
"")))))))))))))))</f>
        <v>#VALUE!</v>
      </c>
      <c r="AL289" t="e">
        <f>IF(AND(OR(BJ289="။",BJ289="၊"),LEN(BJ289)=1),BJ289,
IF(ISNUMBER(MATCH(LEFT(BJ289,7),Final_modified_Intermediate[Burmese_Consonants],0)),LEFT(BJ289,7),
IF(ISNUMBER(MATCH(LEFT(BJ289,6),Final_modified_Intermediate[Burmese_Consonants],0)),LEFT(BJ289,6),
IF(ISNUMBER(MATCH(LEFT(BJ289,5),Final_modified_Intermediate[Burmese_Consonants],0)),LEFT(BJ289,5),
IF(ISNUMBER(MATCH(LEFT(BJ289,4),Final_modified_Intermediate[Burmese_Consonants],0)),LEFT(BJ289,4),
IF(ISNUMBER(MATCH(LEFT(BJ289,3),Final_modified_Intermediate[Burmese_Consonants],0)),LEFT(BJ289,3),
IF(ISNUMBER(MATCH(LEFT(BJ289,2),Final_modified_Intermediate[Burmese_Consonants],0)),LEFT(BJ289,2),
IF(ISNUMBER(MATCH(LEFT(BJ289,1),Final_modified_Intermediate[Burmese_Consonants],0)),LEFT(BJ289,1),
IF(ISNUMBER(MATCH(LEFT(BJ289,7),Final_Intermediate[Burmese_Consonants],0)),LEFT(BJ289,7),
IF(ISNUMBER(MATCH(LEFT(BJ289,6),Final_Intermediate[Burmese_Consonants],0)),LEFT(BJ289,6),
IF(ISNUMBER(MATCH(LEFT(BJ289,5),Final_Intermediate[Burmese_Consonants],0)),LEFT(BJ289,5),
IF(ISNUMBER(MATCH(LEFT(BJ289,4),Final_Intermediate[Burmese_Consonants],0)),LEFT(BJ289,4),
IF(ISNUMBER(MATCH(LEFT(BJ289,3),Final_Intermediate[Burmese_Consonants],0)),LEFT(BJ289,3),
IF(ISNUMBER(MATCH(LEFT(BJ289,2),Final_Intermediate[Burmese_Consonants],0)),LEFT(BJ289,2),
IF(ISNUMBER(MATCH(LEFT(BJ289,1),Final_Intermediate[Burmese_Consonants],0)),LEFT(BJ289,1),
"")))))))))))))))</f>
        <v>#VALUE!</v>
      </c>
      <c r="AN289" t="e">
        <f>Compiler_Burmese[[#This Row],[Sr. No.]]</f>
        <v>#REF!</v>
      </c>
      <c r="AO28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8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8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8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8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8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8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8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8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8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89" t="e">
        <f>[2]!Vocabulary_Burmese[[#This Row],[Sr. No.]]</f>
        <v>#REF!</v>
      </c>
      <c r="BA289" t="e">
        <f>IF(Raw_data_N2_Kanji[[#This Row],[Categorie]]&lt;&gt;"","",
IF(ISNUMBER(MATCH(V,Special_list[Burmese word],0)),"",
SUBSTITUTE(Raw_data_N2_Kanji[[#This Row],[Raw]]," ","")))</f>
        <v>#VALUE!</v>
      </c>
      <c r="BB289" t="e">
        <f>RIGHT(Segregate18[[#This Row],[UPGRADE]],LEN(Segregate18[[#This Row],[UPGRADE]])-LEN(Compiler_Burmese[[#This Row],[1]]))</f>
        <v>#VALUE!</v>
      </c>
      <c r="BC289" t="e">
        <f>RIGHT(Segregate18[[#This Row],[11]],LEN(Segregate18[[#This Row],[11]])-LEN(Compiler_Burmese[[#This Row],[2]]))</f>
        <v>#VALUE!</v>
      </c>
      <c r="BD289" t="e">
        <f>RIGHT(Segregate18[[#This Row],[21]],LEN(Segregate18[[#This Row],[21]])-LEN(Compiler_Burmese[[#This Row],[3]]))</f>
        <v>#VALUE!</v>
      </c>
      <c r="BE289" t="e">
        <f>RIGHT(Segregate18[[#This Row],[31]],LEN(Segregate18[[#This Row],[31]])-LEN(Compiler_Burmese[[#This Row],[4]]))</f>
        <v>#VALUE!</v>
      </c>
      <c r="BF289" t="e">
        <f>RIGHT(Segregate18[[#This Row],[41]],LEN(Segregate18[[#This Row],[41]])-LEN(Compiler_Burmese[[#This Row],[5]]))</f>
        <v>#VALUE!</v>
      </c>
      <c r="BG289" t="e">
        <f>RIGHT(Segregate18[[#This Row],[51]],LEN(Segregate18[[#This Row],[51]])-LEN(Compiler_Burmese[[#This Row],[6]]))</f>
        <v>#VALUE!</v>
      </c>
      <c r="BH289" t="e">
        <f>RIGHT(Segregate18[[#This Row],[61]],LEN(Segregate18[[#This Row],[61]])-LEN(Compiler_Burmese[[#This Row],[7]]))</f>
        <v>#VALUE!</v>
      </c>
      <c r="BI289" t="e">
        <f>RIGHT(Segregate18[[#This Row],[71]],LEN(Segregate18[[#This Row],[71]])-LEN(Compiler_Burmese[[#This Row],[8]]))</f>
        <v>#VALUE!</v>
      </c>
      <c r="BJ289" t="e">
        <f>RIGHT(Segregate18[[#This Row],[81]],LEN(Segregate18[[#This Row],[81]])-LEN(Compiler_Burmese[[#This Row],[9]]))</f>
        <v>#VALUE!</v>
      </c>
    </row>
    <row r="290" spans="25:62" ht="15" customHeight="1" x14ac:dyDescent="0.3">
      <c r="Y290" t="e">
        <f>Segregate18[[#This Row],[Sr. No.]]</f>
        <v>#REF!</v>
      </c>
      <c r="Z290" t="e">
        <f>IF(AND(OR(BA290="။",BA290="၊"),LEN(BA290)=1),BA290,
IF(ISNUMBER(MATCH(LEFT(BA290,7),Final_modified_Intermediate[Burmese_Consonants],0)),LEFT(BA290,7),
IF(ISNUMBER(MATCH(LEFT(BA290,6),Final_modified_Intermediate[Burmese_Consonants],0)),LEFT(BA290,6),
IF(ISNUMBER(MATCH(LEFT(BA290,5),Final_modified_Intermediate[Burmese_Consonants],0)),LEFT(BA290,5),
IF(ISNUMBER(MATCH(LEFT(BA290,4),Final_modified_Intermediate[Burmese_Consonants],0)),LEFT(BA290,4),
IF(ISNUMBER(MATCH(LEFT(BA290,3),Final_modified_Intermediate[Burmese_Consonants],0)),LEFT(BA290,3),
IF(ISNUMBER(MATCH(LEFT(BA290,2),Final_modified_Intermediate[Burmese_Consonants],0)),LEFT(BA290,2),
IF(ISNUMBER(MATCH(LEFT(BA290,1),Final_modified_Intermediate[Burmese_Consonants],0)),LEFT(BA290,1),
IF(ISNUMBER(MATCH(LEFT(BA290,7),Final_Intermediate[Burmese_Consonants],0)),LEFT(BA290,7),
IF(ISNUMBER(MATCH(LEFT(BA290,6),Final_Intermediate[Burmese_Consonants],0)),LEFT(BA290,6),
IF(ISNUMBER(MATCH(LEFT(BA290,5),Final_Intermediate[Burmese_Consonants],0)),LEFT(BA290,5),
IF(ISNUMBER(MATCH(LEFT(BA290,4),Final_Intermediate[Burmese_Consonants],0)),LEFT(BA290,4),
IF(ISNUMBER(MATCH(LEFT(BA290,3),Final_Intermediate[Burmese_Consonants],0)),LEFT(BA290,3),
IF(ISNUMBER(MATCH(LEFT(BA290,2),Final_Intermediate[Burmese_Consonants],0)),LEFT(BA290,2),
IF(ISNUMBER(MATCH(LEFT(BA290,1),Final_Intermediate[Burmese_Consonants],0)),LEFT(BA290,1),
"")))))))))))))))</f>
        <v>#VALUE!</v>
      </c>
      <c r="AA29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0" t="e">
        <f>IF(AND(OR(BB290="။",BB290="၊"),LEN(BB290)=1),BB290,
IF(ISNUMBER(MATCH(LEFT(BB290,7),Final_modified_Intermediate[Burmese_Consonants],0)),LEFT(BB290,7),
IF(ISNUMBER(MATCH(LEFT(BB290,6),Final_modified_Intermediate[Burmese_Consonants],0)),LEFT(BB290,6),
IF(ISNUMBER(MATCH(LEFT(BB290,5),Final_modified_Intermediate[Burmese_Consonants],0)),LEFT(BB290,5),
IF(ISNUMBER(MATCH(LEFT(BB290,4),Final_modified_Intermediate[Burmese_Consonants],0)),LEFT(BB290,4),
IF(ISNUMBER(MATCH(LEFT(BB290,3),Final_modified_Intermediate[Burmese_Consonants],0)),LEFT(BB290,3),
IF(ISNUMBER(MATCH(LEFT(BB290,2),Final_modified_Intermediate[Burmese_Consonants],0)),LEFT(BB290,2),
IF(ISNUMBER(MATCH(LEFT(BB290,1),Final_modified_Intermediate[Burmese_Consonants],0)),LEFT(BB290,1),
IF(ISNUMBER(MATCH(LEFT(BB290,7),Final_Intermediate[Burmese_Consonants],0)),LEFT(BB290,7),
IF(ISNUMBER(MATCH(LEFT(BB290,6),Final_Intermediate[Burmese_Consonants],0)),LEFT(BB290,6),
IF(ISNUMBER(MATCH(LEFT(BB290,5),Final_Intermediate[Burmese_Consonants],0)),LEFT(BB290,5),
IF(ISNUMBER(MATCH(LEFT(BB290,4),Final_Intermediate[Burmese_Consonants],0)),LEFT(BB290,4),
IF(ISNUMBER(MATCH(LEFT(BB290,3),Final_Intermediate[Burmese_Consonants],0)),LEFT(BB290,3),
IF(ISNUMBER(MATCH(LEFT(BB290,2),Final_Intermediate[Burmese_Consonants],0)),LEFT(BB290,2),
IF(ISNUMBER(MATCH(LEFT(BB290,1),Final_Intermediate[Burmese_Consonants],0)),LEFT(BB290,1),
"")))))))))))))))</f>
        <v>#VALUE!</v>
      </c>
      <c r="AC29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0" t="e">
        <f>IF(AND(OR(BC290="။",BC290="၊"),LEN(BC290)=1),BC290,
IF(ISNUMBER(MATCH(LEFT(BC290,7),Final_modified_Intermediate[Burmese_Consonants],0)),LEFT(BC290,7),
IF(ISNUMBER(MATCH(LEFT(BC290,6),Final_modified_Intermediate[Burmese_Consonants],0)),LEFT(BC290,6),
IF(ISNUMBER(MATCH(LEFT(BC290,5),Final_modified_Intermediate[Burmese_Consonants],0)),LEFT(BC290,5),
IF(ISNUMBER(MATCH(LEFT(BC290,4),Final_modified_Intermediate[Burmese_Consonants],0)),LEFT(BC290,4),
IF(ISNUMBER(MATCH(LEFT(BC290,3),Final_modified_Intermediate[Burmese_Consonants],0)),LEFT(BC290,3),
IF(ISNUMBER(MATCH(LEFT(BC290,2),Final_modified_Intermediate[Burmese_Consonants],0)),LEFT(BC290,2),
IF(ISNUMBER(MATCH(LEFT(BC290,1),Final_modified_Intermediate[Burmese_Consonants],0)),LEFT(BC290,1),
IF(ISNUMBER(MATCH(LEFT(BC290,7),Final_Intermediate[Burmese_Consonants],0)),LEFT(BC290,7),
IF(ISNUMBER(MATCH(LEFT(BC290,6),Final_Intermediate[Burmese_Consonants],0)),LEFT(BC290,6),
IF(ISNUMBER(MATCH(LEFT(BC290,5),Final_Intermediate[Burmese_Consonants],0)),LEFT(BC290,5),
IF(ISNUMBER(MATCH(LEFT(BC290,4),Final_Intermediate[Burmese_Consonants],0)),LEFT(BC290,4),
IF(ISNUMBER(MATCH(LEFT(BC290,3),Final_Intermediate[Burmese_Consonants],0)),LEFT(BC290,3),
IF(ISNUMBER(MATCH(LEFT(BC290,2),Final_Intermediate[Burmese_Consonants],0)),LEFT(BC290,2),
IF(ISNUMBER(MATCH(LEFT(BC290,1),Final_Intermediate[Burmese_Consonants],0)),LEFT(BC290,1),
"")))))))))))))))</f>
        <v>#VALUE!</v>
      </c>
      <c r="AE29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0" t="e">
        <f>IF(AND(OR(BD290="။",BD290="၊"),LEN(BD290)=1),BD290,
IF(ISNUMBER(MATCH(LEFT(BD290,7),Final_modified_Intermediate[Burmese_Consonants],0)),LEFT(BD290,7),
IF(ISNUMBER(MATCH(LEFT(BD290,6),Final_modified_Intermediate[Burmese_Consonants],0)),LEFT(BD290,6),
IF(ISNUMBER(MATCH(LEFT(BD290,5),Final_modified_Intermediate[Burmese_Consonants],0)),LEFT(BD290,5),
IF(ISNUMBER(MATCH(LEFT(BD290,4),Final_modified_Intermediate[Burmese_Consonants],0)),LEFT(BD290,4),
IF(ISNUMBER(MATCH(LEFT(BD290,3),Final_modified_Intermediate[Burmese_Consonants],0)),LEFT(BD290,3),
IF(ISNUMBER(MATCH(LEFT(BD290,2),Final_modified_Intermediate[Burmese_Consonants],0)),LEFT(BD290,2),
IF(ISNUMBER(MATCH(LEFT(BD290,1),Final_modified_Intermediate[Burmese_Consonants],0)),LEFT(BD290,1),
IF(ISNUMBER(MATCH(LEFT(BD290,7),Final_Intermediate[Burmese_Consonants],0)),LEFT(BD290,7),
IF(ISNUMBER(MATCH(LEFT(BD290,6),Final_Intermediate[Burmese_Consonants],0)),LEFT(BD290,6),
IF(ISNUMBER(MATCH(LEFT(BD290,5),Final_Intermediate[Burmese_Consonants],0)),LEFT(BD290,5),
IF(ISNUMBER(MATCH(LEFT(BD290,4),Final_Intermediate[Burmese_Consonants],0)),LEFT(BD290,4),
IF(ISNUMBER(MATCH(LEFT(BD290,3),Final_Intermediate[Burmese_Consonants],0)),LEFT(BD290,3),
IF(ISNUMBER(MATCH(LEFT(BD290,2),Final_Intermediate[Burmese_Consonants],0)),LEFT(BD290,2),
IF(ISNUMBER(MATCH(LEFT(BD290,1),Final_Intermediate[Burmese_Consonants],0)),LEFT(BD290,1),
"")))))))))))))))</f>
        <v>#VALUE!</v>
      </c>
      <c r="AG290" t="e">
        <f>IF(AND(OR(BE290="။",BE290="၊"),LEN(BE290)=1),BE290,
IF(ISNUMBER(MATCH(LEFT(BE290,7),Final_modified_Intermediate[Burmese_Consonants],0)),LEFT(BE290,7),
IF(ISNUMBER(MATCH(LEFT(BE290,6),Final_modified_Intermediate[Burmese_Consonants],0)),LEFT(BE290,6),
IF(ISNUMBER(MATCH(LEFT(BE290,5),Final_modified_Intermediate[Burmese_Consonants],0)),LEFT(BE290,5),
IF(ISNUMBER(MATCH(LEFT(BE290,4),Final_modified_Intermediate[Burmese_Consonants],0)),LEFT(BE290,4),
IF(ISNUMBER(MATCH(LEFT(BE290,3),Final_modified_Intermediate[Burmese_Consonants],0)),LEFT(BE290,3),
IF(ISNUMBER(MATCH(LEFT(BE290,2),Final_modified_Intermediate[Burmese_Consonants],0)),LEFT(BE290,2),
IF(ISNUMBER(MATCH(LEFT(BE290,1),Final_modified_Intermediate[Burmese_Consonants],0)),LEFT(BE290,1),
IF(ISNUMBER(MATCH(LEFT(BE290,7),Final_Intermediate[Burmese_Consonants],0)),LEFT(BE290,7),
IF(ISNUMBER(MATCH(LEFT(BE290,6),Final_Intermediate[Burmese_Consonants],0)),LEFT(BE290,6),
IF(ISNUMBER(MATCH(LEFT(BE290,5),Final_Intermediate[Burmese_Consonants],0)),LEFT(BE290,5),
IF(ISNUMBER(MATCH(LEFT(BE290,4),Final_Intermediate[Burmese_Consonants],0)),LEFT(BE290,4),
IF(ISNUMBER(MATCH(LEFT(BE290,3),Final_Intermediate[Burmese_Consonants],0)),LEFT(BE290,3),
IF(ISNUMBER(MATCH(LEFT(BE290,2),Final_Intermediate[Burmese_Consonants],0)),LEFT(BE290,2),
IF(ISNUMBER(MATCH(LEFT(BE290,1),Final_Intermediate[Burmese_Consonants],0)),LEFT(BE290,1),
"")))))))))))))))</f>
        <v>#VALUE!</v>
      </c>
      <c r="AH290" t="e">
        <f>IF(AND(OR(BF290="။",BF290="၊"),LEN(BF290)=1),BF290,
IF(ISNUMBER(MATCH(LEFT(BF290,7),Final_modified_Intermediate[Burmese_Consonants],0)),LEFT(BF290,7),
IF(ISNUMBER(MATCH(LEFT(BF290,6),Final_modified_Intermediate[Burmese_Consonants],0)),LEFT(BF290,6),
IF(ISNUMBER(MATCH(LEFT(BF290,5),Final_modified_Intermediate[Burmese_Consonants],0)),LEFT(BF290,5),
IF(ISNUMBER(MATCH(LEFT(BF290,4),Final_modified_Intermediate[Burmese_Consonants],0)),LEFT(BF290,4),
IF(ISNUMBER(MATCH(LEFT(BF290,3),Final_modified_Intermediate[Burmese_Consonants],0)),LEFT(BF290,3),
IF(ISNUMBER(MATCH(LEFT(BF290,2),Final_modified_Intermediate[Burmese_Consonants],0)),LEFT(BF290,2),
IF(ISNUMBER(MATCH(LEFT(BF290,1),Final_modified_Intermediate[Burmese_Consonants],0)),LEFT(BF290,1),
IF(ISNUMBER(MATCH(LEFT(BF290,7),Final_Intermediate[Burmese_Consonants],0)),LEFT(BF290,7),
IF(ISNUMBER(MATCH(LEFT(BF290,6),Final_Intermediate[Burmese_Consonants],0)),LEFT(BF290,6),
IF(ISNUMBER(MATCH(LEFT(BF290,5),Final_Intermediate[Burmese_Consonants],0)),LEFT(BF290,5),
IF(ISNUMBER(MATCH(LEFT(BF290,4),Final_Intermediate[Burmese_Consonants],0)),LEFT(BF290,4),
IF(ISNUMBER(MATCH(LEFT(BF290,3),Final_Intermediate[Burmese_Consonants],0)),LEFT(BF290,3),
IF(ISNUMBER(MATCH(LEFT(BF290,2),Final_Intermediate[Burmese_Consonants],0)),LEFT(BF290,2),
IF(ISNUMBER(MATCH(LEFT(BF290,1),Final_Intermediate[Burmese_Consonants],0)),LEFT(BF290,1),
"")))))))))))))))</f>
        <v>#VALUE!</v>
      </c>
      <c r="AI290" t="e">
        <f>IF(AND(OR(BG290="။",BG290="၊"),LEN(BG290)=1),BG290,
IF(ISNUMBER(MATCH(LEFT(BG290,7),Final_modified_Intermediate[Burmese_Consonants],0)),LEFT(BG290,7),
IF(ISNUMBER(MATCH(LEFT(BG290,6),Final_modified_Intermediate[Burmese_Consonants],0)),LEFT(BG290,6),
IF(ISNUMBER(MATCH(LEFT(BG290,5),Final_modified_Intermediate[Burmese_Consonants],0)),LEFT(BG290,5),
IF(ISNUMBER(MATCH(LEFT(BG290,4),Final_modified_Intermediate[Burmese_Consonants],0)),LEFT(BG290,4),
IF(ISNUMBER(MATCH(LEFT(BG290,3),Final_modified_Intermediate[Burmese_Consonants],0)),LEFT(BG290,3),
IF(ISNUMBER(MATCH(LEFT(BG290,2),Final_modified_Intermediate[Burmese_Consonants],0)),LEFT(BG290,2),
IF(ISNUMBER(MATCH(LEFT(BG290,1),Final_modified_Intermediate[Burmese_Consonants],0)),LEFT(BG290,1),
IF(ISNUMBER(MATCH(LEFT(BG290,7),Final_Intermediate[Burmese_Consonants],0)),LEFT(BG290,7),
IF(ISNUMBER(MATCH(LEFT(BG290,6),Final_Intermediate[Burmese_Consonants],0)),LEFT(BG290,6),
IF(ISNUMBER(MATCH(LEFT(BG290,5),Final_Intermediate[Burmese_Consonants],0)),LEFT(BG290,5),
IF(ISNUMBER(MATCH(LEFT(BG290,4),Final_Intermediate[Burmese_Consonants],0)),LEFT(BG290,4),
IF(ISNUMBER(MATCH(LEFT(BG290,3),Final_Intermediate[Burmese_Consonants],0)),LEFT(BG290,3),
IF(ISNUMBER(MATCH(LEFT(BG290,2),Final_Intermediate[Burmese_Consonants],0)),LEFT(BG290,2),
IF(ISNUMBER(MATCH(LEFT(BG290,1),Final_Intermediate[Burmese_Consonants],0)),LEFT(BG290,1),
"")))))))))))))))</f>
        <v>#VALUE!</v>
      </c>
      <c r="AJ290" t="e">
        <f>IF(AND(OR(BH290="။",BH290="၊"),LEN(BH290)=1),BH290,
IF(ISNUMBER(MATCH(LEFT(BH290,7),Final_modified_Intermediate[Burmese_Consonants],0)),LEFT(BH290,7),
IF(ISNUMBER(MATCH(LEFT(BH290,6),Final_modified_Intermediate[Burmese_Consonants],0)),LEFT(BH290,6),
IF(ISNUMBER(MATCH(LEFT(BH290,5),Final_modified_Intermediate[Burmese_Consonants],0)),LEFT(BH290,5),
IF(ISNUMBER(MATCH(LEFT(BH290,4),Final_modified_Intermediate[Burmese_Consonants],0)),LEFT(BH290,4),
IF(ISNUMBER(MATCH(LEFT(BH290,3),Final_modified_Intermediate[Burmese_Consonants],0)),LEFT(BH290,3),
IF(ISNUMBER(MATCH(LEFT(BH290,2),Final_modified_Intermediate[Burmese_Consonants],0)),LEFT(BH290,2),
IF(ISNUMBER(MATCH(LEFT(BH290,1),Final_modified_Intermediate[Burmese_Consonants],0)),LEFT(BH290,1),
IF(ISNUMBER(MATCH(LEFT(BH290,7),Final_Intermediate[Burmese_Consonants],0)),LEFT(BH290,7),
IF(ISNUMBER(MATCH(LEFT(BH290,6),Final_Intermediate[Burmese_Consonants],0)),LEFT(BH290,6),
IF(ISNUMBER(MATCH(LEFT(BH290,5),Final_Intermediate[Burmese_Consonants],0)),LEFT(BH290,5),
IF(ISNUMBER(MATCH(LEFT(BH290,4),Final_Intermediate[Burmese_Consonants],0)),LEFT(BH290,4),
IF(ISNUMBER(MATCH(LEFT(BH290,3),Final_Intermediate[Burmese_Consonants],0)),LEFT(BH290,3),
IF(ISNUMBER(MATCH(LEFT(BH290,2),Final_Intermediate[Burmese_Consonants],0)),LEFT(BH290,2),
IF(ISNUMBER(MATCH(LEFT(BH290,1),Final_Intermediate[Burmese_Consonants],0)),LEFT(BH290,1),
"")))))))))))))))</f>
        <v>#VALUE!</v>
      </c>
      <c r="AK290" t="e">
        <f>IF(AND(OR(BI290="။",BI290="၊"),LEN(BI290)=1),BI290,
IF(ISNUMBER(MATCH(LEFT(BI290,7),Final_modified_Intermediate[Burmese_Consonants],0)),LEFT(BI290,7),
IF(ISNUMBER(MATCH(LEFT(BI290,6),Final_modified_Intermediate[Burmese_Consonants],0)),LEFT(BI290,6),
IF(ISNUMBER(MATCH(LEFT(BI290,5),Final_modified_Intermediate[Burmese_Consonants],0)),LEFT(BI290,5),
IF(ISNUMBER(MATCH(LEFT(BI290,4),Final_modified_Intermediate[Burmese_Consonants],0)),LEFT(BI290,4),
IF(ISNUMBER(MATCH(LEFT(BI290,3),Final_modified_Intermediate[Burmese_Consonants],0)),LEFT(BI290,3),
IF(ISNUMBER(MATCH(LEFT(BI290,2),Final_modified_Intermediate[Burmese_Consonants],0)),LEFT(BI290,2),
IF(ISNUMBER(MATCH(LEFT(BI290,1),Final_modified_Intermediate[Burmese_Consonants],0)),LEFT(BI290,1),
IF(ISNUMBER(MATCH(LEFT(BI290,7),Final_Intermediate[Burmese_Consonants],0)),LEFT(BI290,7),
IF(ISNUMBER(MATCH(LEFT(BI290,6),Final_Intermediate[Burmese_Consonants],0)),LEFT(BI290,6),
IF(ISNUMBER(MATCH(LEFT(BI290,5),Final_Intermediate[Burmese_Consonants],0)),LEFT(BI290,5),
IF(ISNUMBER(MATCH(LEFT(BI290,4),Final_Intermediate[Burmese_Consonants],0)),LEFT(BI290,4),
IF(ISNUMBER(MATCH(LEFT(BI290,3),Final_Intermediate[Burmese_Consonants],0)),LEFT(BI290,3),
IF(ISNUMBER(MATCH(LEFT(BI290,2),Final_Intermediate[Burmese_Consonants],0)),LEFT(BI290,2),
IF(ISNUMBER(MATCH(LEFT(BI290,1),Final_Intermediate[Burmese_Consonants],0)),LEFT(BI290,1),
"")))))))))))))))</f>
        <v>#VALUE!</v>
      </c>
      <c r="AL290" t="e">
        <f>IF(AND(OR(BJ290="။",BJ290="၊"),LEN(BJ290)=1),BJ290,
IF(ISNUMBER(MATCH(LEFT(BJ290,7),Final_modified_Intermediate[Burmese_Consonants],0)),LEFT(BJ290,7),
IF(ISNUMBER(MATCH(LEFT(BJ290,6),Final_modified_Intermediate[Burmese_Consonants],0)),LEFT(BJ290,6),
IF(ISNUMBER(MATCH(LEFT(BJ290,5),Final_modified_Intermediate[Burmese_Consonants],0)),LEFT(BJ290,5),
IF(ISNUMBER(MATCH(LEFT(BJ290,4),Final_modified_Intermediate[Burmese_Consonants],0)),LEFT(BJ290,4),
IF(ISNUMBER(MATCH(LEFT(BJ290,3),Final_modified_Intermediate[Burmese_Consonants],0)),LEFT(BJ290,3),
IF(ISNUMBER(MATCH(LEFT(BJ290,2),Final_modified_Intermediate[Burmese_Consonants],0)),LEFT(BJ290,2),
IF(ISNUMBER(MATCH(LEFT(BJ290,1),Final_modified_Intermediate[Burmese_Consonants],0)),LEFT(BJ290,1),
IF(ISNUMBER(MATCH(LEFT(BJ290,7),Final_Intermediate[Burmese_Consonants],0)),LEFT(BJ290,7),
IF(ISNUMBER(MATCH(LEFT(BJ290,6),Final_Intermediate[Burmese_Consonants],0)),LEFT(BJ290,6),
IF(ISNUMBER(MATCH(LEFT(BJ290,5),Final_Intermediate[Burmese_Consonants],0)),LEFT(BJ290,5),
IF(ISNUMBER(MATCH(LEFT(BJ290,4),Final_Intermediate[Burmese_Consonants],0)),LEFT(BJ290,4),
IF(ISNUMBER(MATCH(LEFT(BJ290,3),Final_Intermediate[Burmese_Consonants],0)),LEFT(BJ290,3),
IF(ISNUMBER(MATCH(LEFT(BJ290,2),Final_Intermediate[Burmese_Consonants],0)),LEFT(BJ290,2),
IF(ISNUMBER(MATCH(LEFT(BJ290,1),Final_Intermediate[Burmese_Consonants],0)),LEFT(BJ290,1),
"")))))))))))))))</f>
        <v>#VALUE!</v>
      </c>
      <c r="AN290" t="e">
        <f>Compiler_Burmese[[#This Row],[Sr. No.]]</f>
        <v>#REF!</v>
      </c>
      <c r="AO29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0" t="e">
        <f>[2]!Vocabulary_Burmese[[#This Row],[Sr. No.]]</f>
        <v>#REF!</v>
      </c>
      <c r="BA290" t="e">
        <f>IF(Raw_data_N2_Kanji[[#This Row],[Categorie]]&lt;&gt;"","",
IF(ISNUMBER(MATCH(V,Special_list[Burmese word],0)),"",
SUBSTITUTE(Raw_data_N2_Kanji[[#This Row],[Raw]]," ","")))</f>
        <v>#VALUE!</v>
      </c>
      <c r="BB290" t="e">
        <f>RIGHT(Segregate18[[#This Row],[UPGRADE]],LEN(Segregate18[[#This Row],[UPGRADE]])-LEN(Compiler_Burmese[[#This Row],[1]]))</f>
        <v>#VALUE!</v>
      </c>
      <c r="BC290" t="e">
        <f>RIGHT(Segregate18[[#This Row],[11]],LEN(Segregate18[[#This Row],[11]])-LEN(Compiler_Burmese[[#This Row],[2]]))</f>
        <v>#VALUE!</v>
      </c>
      <c r="BD290" t="e">
        <f>RIGHT(Segregate18[[#This Row],[21]],LEN(Segregate18[[#This Row],[21]])-LEN(Compiler_Burmese[[#This Row],[3]]))</f>
        <v>#VALUE!</v>
      </c>
      <c r="BE290" t="e">
        <f>RIGHT(Segregate18[[#This Row],[31]],LEN(Segregate18[[#This Row],[31]])-LEN(Compiler_Burmese[[#This Row],[4]]))</f>
        <v>#VALUE!</v>
      </c>
      <c r="BF290" t="e">
        <f>RIGHT(Segregate18[[#This Row],[41]],LEN(Segregate18[[#This Row],[41]])-LEN(Compiler_Burmese[[#This Row],[5]]))</f>
        <v>#VALUE!</v>
      </c>
      <c r="BG290" t="e">
        <f>RIGHT(Segregate18[[#This Row],[51]],LEN(Segregate18[[#This Row],[51]])-LEN(Compiler_Burmese[[#This Row],[6]]))</f>
        <v>#VALUE!</v>
      </c>
      <c r="BH290" t="e">
        <f>RIGHT(Segregate18[[#This Row],[61]],LEN(Segregate18[[#This Row],[61]])-LEN(Compiler_Burmese[[#This Row],[7]]))</f>
        <v>#VALUE!</v>
      </c>
      <c r="BI290" t="e">
        <f>RIGHT(Segregate18[[#This Row],[71]],LEN(Segregate18[[#This Row],[71]])-LEN(Compiler_Burmese[[#This Row],[8]]))</f>
        <v>#VALUE!</v>
      </c>
      <c r="BJ290" t="e">
        <f>RIGHT(Segregate18[[#This Row],[81]],LEN(Segregate18[[#This Row],[81]])-LEN(Compiler_Burmese[[#This Row],[9]]))</f>
        <v>#VALUE!</v>
      </c>
    </row>
    <row r="291" spans="25:62" ht="15" customHeight="1" x14ac:dyDescent="0.3">
      <c r="Y291" t="e">
        <f>Segregate18[[#This Row],[Sr. No.]]</f>
        <v>#REF!</v>
      </c>
      <c r="Z291" t="e">
        <f>IF(AND(OR(BA291="။",BA291="၊"),LEN(BA291)=1),BA291,
IF(ISNUMBER(MATCH(LEFT(BA291,7),Final_modified_Intermediate[Burmese_Consonants],0)),LEFT(BA291,7),
IF(ISNUMBER(MATCH(LEFT(BA291,6),Final_modified_Intermediate[Burmese_Consonants],0)),LEFT(BA291,6),
IF(ISNUMBER(MATCH(LEFT(BA291,5),Final_modified_Intermediate[Burmese_Consonants],0)),LEFT(BA291,5),
IF(ISNUMBER(MATCH(LEFT(BA291,4),Final_modified_Intermediate[Burmese_Consonants],0)),LEFT(BA291,4),
IF(ISNUMBER(MATCH(LEFT(BA291,3),Final_modified_Intermediate[Burmese_Consonants],0)),LEFT(BA291,3),
IF(ISNUMBER(MATCH(LEFT(BA291,2),Final_modified_Intermediate[Burmese_Consonants],0)),LEFT(BA291,2),
IF(ISNUMBER(MATCH(LEFT(BA291,1),Final_modified_Intermediate[Burmese_Consonants],0)),LEFT(BA291,1),
IF(ISNUMBER(MATCH(LEFT(BA291,7),Final_Intermediate[Burmese_Consonants],0)),LEFT(BA291,7),
IF(ISNUMBER(MATCH(LEFT(BA291,6),Final_Intermediate[Burmese_Consonants],0)),LEFT(BA291,6),
IF(ISNUMBER(MATCH(LEFT(BA291,5),Final_Intermediate[Burmese_Consonants],0)),LEFT(BA291,5),
IF(ISNUMBER(MATCH(LEFT(BA291,4),Final_Intermediate[Burmese_Consonants],0)),LEFT(BA291,4),
IF(ISNUMBER(MATCH(LEFT(BA291,3),Final_Intermediate[Burmese_Consonants],0)),LEFT(BA291,3),
IF(ISNUMBER(MATCH(LEFT(BA291,2),Final_Intermediate[Burmese_Consonants],0)),LEFT(BA291,2),
IF(ISNUMBER(MATCH(LEFT(BA291,1),Final_Intermediate[Burmese_Consonants],0)),LEFT(BA291,1),
"")))))))))))))))</f>
        <v>#VALUE!</v>
      </c>
      <c r="AA29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1" t="e">
        <f>IF(AND(OR(BB291="။",BB291="၊"),LEN(BB291)=1),BB291,
IF(ISNUMBER(MATCH(LEFT(BB291,7),Final_modified_Intermediate[Burmese_Consonants],0)),LEFT(BB291,7),
IF(ISNUMBER(MATCH(LEFT(BB291,6),Final_modified_Intermediate[Burmese_Consonants],0)),LEFT(BB291,6),
IF(ISNUMBER(MATCH(LEFT(BB291,5),Final_modified_Intermediate[Burmese_Consonants],0)),LEFT(BB291,5),
IF(ISNUMBER(MATCH(LEFT(BB291,4),Final_modified_Intermediate[Burmese_Consonants],0)),LEFT(BB291,4),
IF(ISNUMBER(MATCH(LEFT(BB291,3),Final_modified_Intermediate[Burmese_Consonants],0)),LEFT(BB291,3),
IF(ISNUMBER(MATCH(LEFT(BB291,2),Final_modified_Intermediate[Burmese_Consonants],0)),LEFT(BB291,2),
IF(ISNUMBER(MATCH(LEFT(BB291,1),Final_modified_Intermediate[Burmese_Consonants],0)),LEFT(BB291,1),
IF(ISNUMBER(MATCH(LEFT(BB291,7),Final_Intermediate[Burmese_Consonants],0)),LEFT(BB291,7),
IF(ISNUMBER(MATCH(LEFT(BB291,6),Final_Intermediate[Burmese_Consonants],0)),LEFT(BB291,6),
IF(ISNUMBER(MATCH(LEFT(BB291,5),Final_Intermediate[Burmese_Consonants],0)),LEFT(BB291,5),
IF(ISNUMBER(MATCH(LEFT(BB291,4),Final_Intermediate[Burmese_Consonants],0)),LEFT(BB291,4),
IF(ISNUMBER(MATCH(LEFT(BB291,3),Final_Intermediate[Burmese_Consonants],0)),LEFT(BB291,3),
IF(ISNUMBER(MATCH(LEFT(BB291,2),Final_Intermediate[Burmese_Consonants],0)),LEFT(BB291,2),
IF(ISNUMBER(MATCH(LEFT(BB291,1),Final_Intermediate[Burmese_Consonants],0)),LEFT(BB291,1),
"")))))))))))))))</f>
        <v>#VALUE!</v>
      </c>
      <c r="AC29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1" t="e">
        <f>IF(AND(OR(BC291="။",BC291="၊"),LEN(BC291)=1),BC291,
IF(ISNUMBER(MATCH(LEFT(BC291,7),Final_modified_Intermediate[Burmese_Consonants],0)),LEFT(BC291,7),
IF(ISNUMBER(MATCH(LEFT(BC291,6),Final_modified_Intermediate[Burmese_Consonants],0)),LEFT(BC291,6),
IF(ISNUMBER(MATCH(LEFT(BC291,5),Final_modified_Intermediate[Burmese_Consonants],0)),LEFT(BC291,5),
IF(ISNUMBER(MATCH(LEFT(BC291,4),Final_modified_Intermediate[Burmese_Consonants],0)),LEFT(BC291,4),
IF(ISNUMBER(MATCH(LEFT(BC291,3),Final_modified_Intermediate[Burmese_Consonants],0)),LEFT(BC291,3),
IF(ISNUMBER(MATCH(LEFT(BC291,2),Final_modified_Intermediate[Burmese_Consonants],0)),LEFT(BC291,2),
IF(ISNUMBER(MATCH(LEFT(BC291,1),Final_modified_Intermediate[Burmese_Consonants],0)),LEFT(BC291,1),
IF(ISNUMBER(MATCH(LEFT(BC291,7),Final_Intermediate[Burmese_Consonants],0)),LEFT(BC291,7),
IF(ISNUMBER(MATCH(LEFT(BC291,6),Final_Intermediate[Burmese_Consonants],0)),LEFT(BC291,6),
IF(ISNUMBER(MATCH(LEFT(BC291,5),Final_Intermediate[Burmese_Consonants],0)),LEFT(BC291,5),
IF(ISNUMBER(MATCH(LEFT(BC291,4),Final_Intermediate[Burmese_Consonants],0)),LEFT(BC291,4),
IF(ISNUMBER(MATCH(LEFT(BC291,3),Final_Intermediate[Burmese_Consonants],0)),LEFT(BC291,3),
IF(ISNUMBER(MATCH(LEFT(BC291,2),Final_Intermediate[Burmese_Consonants],0)),LEFT(BC291,2),
IF(ISNUMBER(MATCH(LEFT(BC291,1),Final_Intermediate[Burmese_Consonants],0)),LEFT(BC291,1),
"")))))))))))))))</f>
        <v>#VALUE!</v>
      </c>
      <c r="AE29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1" t="e">
        <f>IF(AND(OR(BD291="။",BD291="၊"),LEN(BD291)=1),BD291,
IF(ISNUMBER(MATCH(LEFT(BD291,7),Final_modified_Intermediate[Burmese_Consonants],0)),LEFT(BD291,7),
IF(ISNUMBER(MATCH(LEFT(BD291,6),Final_modified_Intermediate[Burmese_Consonants],0)),LEFT(BD291,6),
IF(ISNUMBER(MATCH(LEFT(BD291,5),Final_modified_Intermediate[Burmese_Consonants],0)),LEFT(BD291,5),
IF(ISNUMBER(MATCH(LEFT(BD291,4),Final_modified_Intermediate[Burmese_Consonants],0)),LEFT(BD291,4),
IF(ISNUMBER(MATCH(LEFT(BD291,3),Final_modified_Intermediate[Burmese_Consonants],0)),LEFT(BD291,3),
IF(ISNUMBER(MATCH(LEFT(BD291,2),Final_modified_Intermediate[Burmese_Consonants],0)),LEFT(BD291,2),
IF(ISNUMBER(MATCH(LEFT(BD291,1),Final_modified_Intermediate[Burmese_Consonants],0)),LEFT(BD291,1),
IF(ISNUMBER(MATCH(LEFT(BD291,7),Final_Intermediate[Burmese_Consonants],0)),LEFT(BD291,7),
IF(ISNUMBER(MATCH(LEFT(BD291,6),Final_Intermediate[Burmese_Consonants],0)),LEFT(BD291,6),
IF(ISNUMBER(MATCH(LEFT(BD291,5),Final_Intermediate[Burmese_Consonants],0)),LEFT(BD291,5),
IF(ISNUMBER(MATCH(LEFT(BD291,4),Final_Intermediate[Burmese_Consonants],0)),LEFT(BD291,4),
IF(ISNUMBER(MATCH(LEFT(BD291,3),Final_Intermediate[Burmese_Consonants],0)),LEFT(BD291,3),
IF(ISNUMBER(MATCH(LEFT(BD291,2),Final_Intermediate[Burmese_Consonants],0)),LEFT(BD291,2),
IF(ISNUMBER(MATCH(LEFT(BD291,1),Final_Intermediate[Burmese_Consonants],0)),LEFT(BD291,1),
"")))))))))))))))</f>
        <v>#VALUE!</v>
      </c>
      <c r="AG291" t="e">
        <f>IF(AND(OR(BE291="။",BE291="၊"),LEN(BE291)=1),BE291,
IF(ISNUMBER(MATCH(LEFT(BE291,7),Final_modified_Intermediate[Burmese_Consonants],0)),LEFT(BE291,7),
IF(ISNUMBER(MATCH(LEFT(BE291,6),Final_modified_Intermediate[Burmese_Consonants],0)),LEFT(BE291,6),
IF(ISNUMBER(MATCH(LEFT(BE291,5),Final_modified_Intermediate[Burmese_Consonants],0)),LEFT(BE291,5),
IF(ISNUMBER(MATCH(LEFT(BE291,4),Final_modified_Intermediate[Burmese_Consonants],0)),LEFT(BE291,4),
IF(ISNUMBER(MATCH(LEFT(BE291,3),Final_modified_Intermediate[Burmese_Consonants],0)),LEFT(BE291,3),
IF(ISNUMBER(MATCH(LEFT(BE291,2),Final_modified_Intermediate[Burmese_Consonants],0)),LEFT(BE291,2),
IF(ISNUMBER(MATCH(LEFT(BE291,1),Final_modified_Intermediate[Burmese_Consonants],0)),LEFT(BE291,1),
IF(ISNUMBER(MATCH(LEFT(BE291,7),Final_Intermediate[Burmese_Consonants],0)),LEFT(BE291,7),
IF(ISNUMBER(MATCH(LEFT(BE291,6),Final_Intermediate[Burmese_Consonants],0)),LEFT(BE291,6),
IF(ISNUMBER(MATCH(LEFT(BE291,5),Final_Intermediate[Burmese_Consonants],0)),LEFT(BE291,5),
IF(ISNUMBER(MATCH(LEFT(BE291,4),Final_Intermediate[Burmese_Consonants],0)),LEFT(BE291,4),
IF(ISNUMBER(MATCH(LEFT(BE291,3),Final_Intermediate[Burmese_Consonants],0)),LEFT(BE291,3),
IF(ISNUMBER(MATCH(LEFT(BE291,2),Final_Intermediate[Burmese_Consonants],0)),LEFT(BE291,2),
IF(ISNUMBER(MATCH(LEFT(BE291,1),Final_Intermediate[Burmese_Consonants],0)),LEFT(BE291,1),
"")))))))))))))))</f>
        <v>#VALUE!</v>
      </c>
      <c r="AH291" t="e">
        <f>IF(AND(OR(BF291="။",BF291="၊"),LEN(BF291)=1),BF291,
IF(ISNUMBER(MATCH(LEFT(BF291,7),Final_modified_Intermediate[Burmese_Consonants],0)),LEFT(BF291,7),
IF(ISNUMBER(MATCH(LEFT(BF291,6),Final_modified_Intermediate[Burmese_Consonants],0)),LEFT(BF291,6),
IF(ISNUMBER(MATCH(LEFT(BF291,5),Final_modified_Intermediate[Burmese_Consonants],0)),LEFT(BF291,5),
IF(ISNUMBER(MATCH(LEFT(BF291,4),Final_modified_Intermediate[Burmese_Consonants],0)),LEFT(BF291,4),
IF(ISNUMBER(MATCH(LEFT(BF291,3),Final_modified_Intermediate[Burmese_Consonants],0)),LEFT(BF291,3),
IF(ISNUMBER(MATCH(LEFT(BF291,2),Final_modified_Intermediate[Burmese_Consonants],0)),LEFT(BF291,2),
IF(ISNUMBER(MATCH(LEFT(BF291,1),Final_modified_Intermediate[Burmese_Consonants],0)),LEFT(BF291,1),
IF(ISNUMBER(MATCH(LEFT(BF291,7),Final_Intermediate[Burmese_Consonants],0)),LEFT(BF291,7),
IF(ISNUMBER(MATCH(LEFT(BF291,6),Final_Intermediate[Burmese_Consonants],0)),LEFT(BF291,6),
IF(ISNUMBER(MATCH(LEFT(BF291,5),Final_Intermediate[Burmese_Consonants],0)),LEFT(BF291,5),
IF(ISNUMBER(MATCH(LEFT(BF291,4),Final_Intermediate[Burmese_Consonants],0)),LEFT(BF291,4),
IF(ISNUMBER(MATCH(LEFT(BF291,3),Final_Intermediate[Burmese_Consonants],0)),LEFT(BF291,3),
IF(ISNUMBER(MATCH(LEFT(BF291,2),Final_Intermediate[Burmese_Consonants],0)),LEFT(BF291,2),
IF(ISNUMBER(MATCH(LEFT(BF291,1),Final_Intermediate[Burmese_Consonants],0)),LEFT(BF291,1),
"")))))))))))))))</f>
        <v>#VALUE!</v>
      </c>
      <c r="AI291" t="e">
        <f>IF(AND(OR(BG291="။",BG291="၊"),LEN(BG291)=1),BG291,
IF(ISNUMBER(MATCH(LEFT(BG291,7),Final_modified_Intermediate[Burmese_Consonants],0)),LEFT(BG291,7),
IF(ISNUMBER(MATCH(LEFT(BG291,6),Final_modified_Intermediate[Burmese_Consonants],0)),LEFT(BG291,6),
IF(ISNUMBER(MATCH(LEFT(BG291,5),Final_modified_Intermediate[Burmese_Consonants],0)),LEFT(BG291,5),
IF(ISNUMBER(MATCH(LEFT(BG291,4),Final_modified_Intermediate[Burmese_Consonants],0)),LEFT(BG291,4),
IF(ISNUMBER(MATCH(LEFT(BG291,3),Final_modified_Intermediate[Burmese_Consonants],0)),LEFT(BG291,3),
IF(ISNUMBER(MATCH(LEFT(BG291,2),Final_modified_Intermediate[Burmese_Consonants],0)),LEFT(BG291,2),
IF(ISNUMBER(MATCH(LEFT(BG291,1),Final_modified_Intermediate[Burmese_Consonants],0)),LEFT(BG291,1),
IF(ISNUMBER(MATCH(LEFT(BG291,7),Final_Intermediate[Burmese_Consonants],0)),LEFT(BG291,7),
IF(ISNUMBER(MATCH(LEFT(BG291,6),Final_Intermediate[Burmese_Consonants],0)),LEFT(BG291,6),
IF(ISNUMBER(MATCH(LEFT(BG291,5),Final_Intermediate[Burmese_Consonants],0)),LEFT(BG291,5),
IF(ISNUMBER(MATCH(LEFT(BG291,4),Final_Intermediate[Burmese_Consonants],0)),LEFT(BG291,4),
IF(ISNUMBER(MATCH(LEFT(BG291,3),Final_Intermediate[Burmese_Consonants],0)),LEFT(BG291,3),
IF(ISNUMBER(MATCH(LEFT(BG291,2),Final_Intermediate[Burmese_Consonants],0)),LEFT(BG291,2),
IF(ISNUMBER(MATCH(LEFT(BG291,1),Final_Intermediate[Burmese_Consonants],0)),LEFT(BG291,1),
"")))))))))))))))</f>
        <v>#VALUE!</v>
      </c>
      <c r="AJ291" t="e">
        <f>IF(AND(OR(BH291="။",BH291="၊"),LEN(BH291)=1),BH291,
IF(ISNUMBER(MATCH(LEFT(BH291,7),Final_modified_Intermediate[Burmese_Consonants],0)),LEFT(BH291,7),
IF(ISNUMBER(MATCH(LEFT(BH291,6),Final_modified_Intermediate[Burmese_Consonants],0)),LEFT(BH291,6),
IF(ISNUMBER(MATCH(LEFT(BH291,5),Final_modified_Intermediate[Burmese_Consonants],0)),LEFT(BH291,5),
IF(ISNUMBER(MATCH(LEFT(BH291,4),Final_modified_Intermediate[Burmese_Consonants],0)),LEFT(BH291,4),
IF(ISNUMBER(MATCH(LEFT(BH291,3),Final_modified_Intermediate[Burmese_Consonants],0)),LEFT(BH291,3),
IF(ISNUMBER(MATCH(LEFT(BH291,2),Final_modified_Intermediate[Burmese_Consonants],0)),LEFT(BH291,2),
IF(ISNUMBER(MATCH(LEFT(BH291,1),Final_modified_Intermediate[Burmese_Consonants],0)),LEFT(BH291,1),
IF(ISNUMBER(MATCH(LEFT(BH291,7),Final_Intermediate[Burmese_Consonants],0)),LEFT(BH291,7),
IF(ISNUMBER(MATCH(LEFT(BH291,6),Final_Intermediate[Burmese_Consonants],0)),LEFT(BH291,6),
IF(ISNUMBER(MATCH(LEFT(BH291,5),Final_Intermediate[Burmese_Consonants],0)),LEFT(BH291,5),
IF(ISNUMBER(MATCH(LEFT(BH291,4),Final_Intermediate[Burmese_Consonants],0)),LEFT(BH291,4),
IF(ISNUMBER(MATCH(LEFT(BH291,3),Final_Intermediate[Burmese_Consonants],0)),LEFT(BH291,3),
IF(ISNUMBER(MATCH(LEFT(BH291,2),Final_Intermediate[Burmese_Consonants],0)),LEFT(BH291,2),
IF(ISNUMBER(MATCH(LEFT(BH291,1),Final_Intermediate[Burmese_Consonants],0)),LEFT(BH291,1),
"")))))))))))))))</f>
        <v>#VALUE!</v>
      </c>
      <c r="AK291" t="e">
        <f>IF(AND(OR(BI291="။",BI291="၊"),LEN(BI291)=1),BI291,
IF(ISNUMBER(MATCH(LEFT(BI291,7),Final_modified_Intermediate[Burmese_Consonants],0)),LEFT(BI291,7),
IF(ISNUMBER(MATCH(LEFT(BI291,6),Final_modified_Intermediate[Burmese_Consonants],0)),LEFT(BI291,6),
IF(ISNUMBER(MATCH(LEFT(BI291,5),Final_modified_Intermediate[Burmese_Consonants],0)),LEFT(BI291,5),
IF(ISNUMBER(MATCH(LEFT(BI291,4),Final_modified_Intermediate[Burmese_Consonants],0)),LEFT(BI291,4),
IF(ISNUMBER(MATCH(LEFT(BI291,3),Final_modified_Intermediate[Burmese_Consonants],0)),LEFT(BI291,3),
IF(ISNUMBER(MATCH(LEFT(BI291,2),Final_modified_Intermediate[Burmese_Consonants],0)),LEFT(BI291,2),
IF(ISNUMBER(MATCH(LEFT(BI291,1),Final_modified_Intermediate[Burmese_Consonants],0)),LEFT(BI291,1),
IF(ISNUMBER(MATCH(LEFT(BI291,7),Final_Intermediate[Burmese_Consonants],0)),LEFT(BI291,7),
IF(ISNUMBER(MATCH(LEFT(BI291,6),Final_Intermediate[Burmese_Consonants],0)),LEFT(BI291,6),
IF(ISNUMBER(MATCH(LEFT(BI291,5),Final_Intermediate[Burmese_Consonants],0)),LEFT(BI291,5),
IF(ISNUMBER(MATCH(LEFT(BI291,4),Final_Intermediate[Burmese_Consonants],0)),LEFT(BI291,4),
IF(ISNUMBER(MATCH(LEFT(BI291,3),Final_Intermediate[Burmese_Consonants],0)),LEFT(BI291,3),
IF(ISNUMBER(MATCH(LEFT(BI291,2),Final_Intermediate[Burmese_Consonants],0)),LEFT(BI291,2),
IF(ISNUMBER(MATCH(LEFT(BI291,1),Final_Intermediate[Burmese_Consonants],0)),LEFT(BI291,1),
"")))))))))))))))</f>
        <v>#VALUE!</v>
      </c>
      <c r="AL291" t="e">
        <f>IF(AND(OR(BJ291="။",BJ291="၊"),LEN(BJ291)=1),BJ291,
IF(ISNUMBER(MATCH(LEFT(BJ291,7),Final_modified_Intermediate[Burmese_Consonants],0)),LEFT(BJ291,7),
IF(ISNUMBER(MATCH(LEFT(BJ291,6),Final_modified_Intermediate[Burmese_Consonants],0)),LEFT(BJ291,6),
IF(ISNUMBER(MATCH(LEFT(BJ291,5),Final_modified_Intermediate[Burmese_Consonants],0)),LEFT(BJ291,5),
IF(ISNUMBER(MATCH(LEFT(BJ291,4),Final_modified_Intermediate[Burmese_Consonants],0)),LEFT(BJ291,4),
IF(ISNUMBER(MATCH(LEFT(BJ291,3),Final_modified_Intermediate[Burmese_Consonants],0)),LEFT(BJ291,3),
IF(ISNUMBER(MATCH(LEFT(BJ291,2),Final_modified_Intermediate[Burmese_Consonants],0)),LEFT(BJ291,2),
IF(ISNUMBER(MATCH(LEFT(BJ291,1),Final_modified_Intermediate[Burmese_Consonants],0)),LEFT(BJ291,1),
IF(ISNUMBER(MATCH(LEFT(BJ291,7),Final_Intermediate[Burmese_Consonants],0)),LEFT(BJ291,7),
IF(ISNUMBER(MATCH(LEFT(BJ291,6),Final_Intermediate[Burmese_Consonants],0)),LEFT(BJ291,6),
IF(ISNUMBER(MATCH(LEFT(BJ291,5),Final_Intermediate[Burmese_Consonants],0)),LEFT(BJ291,5),
IF(ISNUMBER(MATCH(LEFT(BJ291,4),Final_Intermediate[Burmese_Consonants],0)),LEFT(BJ291,4),
IF(ISNUMBER(MATCH(LEFT(BJ291,3),Final_Intermediate[Burmese_Consonants],0)),LEFT(BJ291,3),
IF(ISNUMBER(MATCH(LEFT(BJ291,2),Final_Intermediate[Burmese_Consonants],0)),LEFT(BJ291,2),
IF(ISNUMBER(MATCH(LEFT(BJ291,1),Final_Intermediate[Burmese_Consonants],0)),LEFT(BJ291,1),
"")))))))))))))))</f>
        <v>#VALUE!</v>
      </c>
      <c r="AN291" t="e">
        <f>Compiler_Burmese[[#This Row],[Sr. No.]]</f>
        <v>#REF!</v>
      </c>
      <c r="AO29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1" t="e">
        <f>[2]!Vocabulary_Burmese[[#This Row],[Sr. No.]]</f>
        <v>#REF!</v>
      </c>
      <c r="BA291" t="e">
        <f>IF(Raw_data_N2_Kanji[[#This Row],[Categorie]]&lt;&gt;"","",
IF(ISNUMBER(MATCH(V,Special_list[Burmese word],0)),"",
SUBSTITUTE(Raw_data_N2_Kanji[[#This Row],[Raw]]," ","")))</f>
        <v>#VALUE!</v>
      </c>
      <c r="BB291" t="e">
        <f>RIGHT(Segregate18[[#This Row],[UPGRADE]],LEN(Segregate18[[#This Row],[UPGRADE]])-LEN(Compiler_Burmese[[#This Row],[1]]))</f>
        <v>#VALUE!</v>
      </c>
      <c r="BC291" t="e">
        <f>RIGHT(Segregate18[[#This Row],[11]],LEN(Segregate18[[#This Row],[11]])-LEN(Compiler_Burmese[[#This Row],[2]]))</f>
        <v>#VALUE!</v>
      </c>
      <c r="BD291" t="e">
        <f>RIGHT(Segregate18[[#This Row],[21]],LEN(Segregate18[[#This Row],[21]])-LEN(Compiler_Burmese[[#This Row],[3]]))</f>
        <v>#VALUE!</v>
      </c>
      <c r="BE291" t="e">
        <f>RIGHT(Segregate18[[#This Row],[31]],LEN(Segregate18[[#This Row],[31]])-LEN(Compiler_Burmese[[#This Row],[4]]))</f>
        <v>#VALUE!</v>
      </c>
      <c r="BF291" t="e">
        <f>RIGHT(Segregate18[[#This Row],[41]],LEN(Segregate18[[#This Row],[41]])-LEN(Compiler_Burmese[[#This Row],[5]]))</f>
        <v>#VALUE!</v>
      </c>
      <c r="BG291" t="e">
        <f>RIGHT(Segregate18[[#This Row],[51]],LEN(Segregate18[[#This Row],[51]])-LEN(Compiler_Burmese[[#This Row],[6]]))</f>
        <v>#VALUE!</v>
      </c>
      <c r="BH291" t="e">
        <f>RIGHT(Segregate18[[#This Row],[61]],LEN(Segregate18[[#This Row],[61]])-LEN(Compiler_Burmese[[#This Row],[7]]))</f>
        <v>#VALUE!</v>
      </c>
      <c r="BI291" t="e">
        <f>RIGHT(Segregate18[[#This Row],[71]],LEN(Segregate18[[#This Row],[71]])-LEN(Compiler_Burmese[[#This Row],[8]]))</f>
        <v>#VALUE!</v>
      </c>
      <c r="BJ291" t="e">
        <f>RIGHT(Segregate18[[#This Row],[81]],LEN(Segregate18[[#This Row],[81]])-LEN(Compiler_Burmese[[#This Row],[9]]))</f>
        <v>#VALUE!</v>
      </c>
    </row>
    <row r="292" spans="25:62" ht="15" customHeight="1" x14ac:dyDescent="0.3">
      <c r="Y292" t="e">
        <f>Segregate18[[#This Row],[Sr. No.]]</f>
        <v>#REF!</v>
      </c>
      <c r="Z292" t="e">
        <f>IF(AND(OR(BA292="။",BA292="၊"),LEN(BA292)=1),BA292,
IF(ISNUMBER(MATCH(LEFT(BA292,7),Final_modified_Intermediate[Burmese_Consonants],0)),LEFT(BA292,7),
IF(ISNUMBER(MATCH(LEFT(BA292,6),Final_modified_Intermediate[Burmese_Consonants],0)),LEFT(BA292,6),
IF(ISNUMBER(MATCH(LEFT(BA292,5),Final_modified_Intermediate[Burmese_Consonants],0)),LEFT(BA292,5),
IF(ISNUMBER(MATCH(LEFT(BA292,4),Final_modified_Intermediate[Burmese_Consonants],0)),LEFT(BA292,4),
IF(ISNUMBER(MATCH(LEFT(BA292,3),Final_modified_Intermediate[Burmese_Consonants],0)),LEFT(BA292,3),
IF(ISNUMBER(MATCH(LEFT(BA292,2),Final_modified_Intermediate[Burmese_Consonants],0)),LEFT(BA292,2),
IF(ISNUMBER(MATCH(LEFT(BA292,1),Final_modified_Intermediate[Burmese_Consonants],0)),LEFT(BA292,1),
IF(ISNUMBER(MATCH(LEFT(BA292,7),Final_Intermediate[Burmese_Consonants],0)),LEFT(BA292,7),
IF(ISNUMBER(MATCH(LEFT(BA292,6),Final_Intermediate[Burmese_Consonants],0)),LEFT(BA292,6),
IF(ISNUMBER(MATCH(LEFT(BA292,5),Final_Intermediate[Burmese_Consonants],0)),LEFT(BA292,5),
IF(ISNUMBER(MATCH(LEFT(BA292,4),Final_Intermediate[Burmese_Consonants],0)),LEFT(BA292,4),
IF(ISNUMBER(MATCH(LEFT(BA292,3),Final_Intermediate[Burmese_Consonants],0)),LEFT(BA292,3),
IF(ISNUMBER(MATCH(LEFT(BA292,2),Final_Intermediate[Burmese_Consonants],0)),LEFT(BA292,2),
IF(ISNUMBER(MATCH(LEFT(BA292,1),Final_Intermediate[Burmese_Consonants],0)),LEFT(BA292,1),
"")))))))))))))))</f>
        <v>#VALUE!</v>
      </c>
      <c r="AA29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2" t="e">
        <f>IF(AND(OR(BB292="။",BB292="၊"),LEN(BB292)=1),BB292,
IF(ISNUMBER(MATCH(LEFT(BB292,7),Final_modified_Intermediate[Burmese_Consonants],0)),LEFT(BB292,7),
IF(ISNUMBER(MATCH(LEFT(BB292,6),Final_modified_Intermediate[Burmese_Consonants],0)),LEFT(BB292,6),
IF(ISNUMBER(MATCH(LEFT(BB292,5),Final_modified_Intermediate[Burmese_Consonants],0)),LEFT(BB292,5),
IF(ISNUMBER(MATCH(LEFT(BB292,4),Final_modified_Intermediate[Burmese_Consonants],0)),LEFT(BB292,4),
IF(ISNUMBER(MATCH(LEFT(BB292,3),Final_modified_Intermediate[Burmese_Consonants],0)),LEFT(BB292,3),
IF(ISNUMBER(MATCH(LEFT(BB292,2),Final_modified_Intermediate[Burmese_Consonants],0)),LEFT(BB292,2),
IF(ISNUMBER(MATCH(LEFT(BB292,1),Final_modified_Intermediate[Burmese_Consonants],0)),LEFT(BB292,1),
IF(ISNUMBER(MATCH(LEFT(BB292,7),Final_Intermediate[Burmese_Consonants],0)),LEFT(BB292,7),
IF(ISNUMBER(MATCH(LEFT(BB292,6),Final_Intermediate[Burmese_Consonants],0)),LEFT(BB292,6),
IF(ISNUMBER(MATCH(LEFT(BB292,5),Final_Intermediate[Burmese_Consonants],0)),LEFT(BB292,5),
IF(ISNUMBER(MATCH(LEFT(BB292,4),Final_Intermediate[Burmese_Consonants],0)),LEFT(BB292,4),
IF(ISNUMBER(MATCH(LEFT(BB292,3),Final_Intermediate[Burmese_Consonants],0)),LEFT(BB292,3),
IF(ISNUMBER(MATCH(LEFT(BB292,2),Final_Intermediate[Burmese_Consonants],0)),LEFT(BB292,2),
IF(ISNUMBER(MATCH(LEFT(BB292,1),Final_Intermediate[Burmese_Consonants],0)),LEFT(BB292,1),
"")))))))))))))))</f>
        <v>#VALUE!</v>
      </c>
      <c r="AC29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2" t="e">
        <f>IF(AND(OR(BC292="။",BC292="၊"),LEN(BC292)=1),BC292,
IF(ISNUMBER(MATCH(LEFT(BC292,7),Final_modified_Intermediate[Burmese_Consonants],0)),LEFT(BC292,7),
IF(ISNUMBER(MATCH(LEFT(BC292,6),Final_modified_Intermediate[Burmese_Consonants],0)),LEFT(BC292,6),
IF(ISNUMBER(MATCH(LEFT(BC292,5),Final_modified_Intermediate[Burmese_Consonants],0)),LEFT(BC292,5),
IF(ISNUMBER(MATCH(LEFT(BC292,4),Final_modified_Intermediate[Burmese_Consonants],0)),LEFT(BC292,4),
IF(ISNUMBER(MATCH(LEFT(BC292,3),Final_modified_Intermediate[Burmese_Consonants],0)),LEFT(BC292,3),
IF(ISNUMBER(MATCH(LEFT(BC292,2),Final_modified_Intermediate[Burmese_Consonants],0)),LEFT(BC292,2),
IF(ISNUMBER(MATCH(LEFT(BC292,1),Final_modified_Intermediate[Burmese_Consonants],0)),LEFT(BC292,1),
IF(ISNUMBER(MATCH(LEFT(BC292,7),Final_Intermediate[Burmese_Consonants],0)),LEFT(BC292,7),
IF(ISNUMBER(MATCH(LEFT(BC292,6),Final_Intermediate[Burmese_Consonants],0)),LEFT(BC292,6),
IF(ISNUMBER(MATCH(LEFT(BC292,5),Final_Intermediate[Burmese_Consonants],0)),LEFT(BC292,5),
IF(ISNUMBER(MATCH(LEFT(BC292,4),Final_Intermediate[Burmese_Consonants],0)),LEFT(BC292,4),
IF(ISNUMBER(MATCH(LEFT(BC292,3),Final_Intermediate[Burmese_Consonants],0)),LEFT(BC292,3),
IF(ISNUMBER(MATCH(LEFT(BC292,2),Final_Intermediate[Burmese_Consonants],0)),LEFT(BC292,2),
IF(ISNUMBER(MATCH(LEFT(BC292,1),Final_Intermediate[Burmese_Consonants],0)),LEFT(BC292,1),
"")))))))))))))))</f>
        <v>#VALUE!</v>
      </c>
      <c r="AE29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2" t="e">
        <f>IF(AND(OR(BD292="။",BD292="၊"),LEN(BD292)=1),BD292,
IF(ISNUMBER(MATCH(LEFT(BD292,7),Final_modified_Intermediate[Burmese_Consonants],0)),LEFT(BD292,7),
IF(ISNUMBER(MATCH(LEFT(BD292,6),Final_modified_Intermediate[Burmese_Consonants],0)),LEFT(BD292,6),
IF(ISNUMBER(MATCH(LEFT(BD292,5),Final_modified_Intermediate[Burmese_Consonants],0)),LEFT(BD292,5),
IF(ISNUMBER(MATCH(LEFT(BD292,4),Final_modified_Intermediate[Burmese_Consonants],0)),LEFT(BD292,4),
IF(ISNUMBER(MATCH(LEFT(BD292,3),Final_modified_Intermediate[Burmese_Consonants],0)),LEFT(BD292,3),
IF(ISNUMBER(MATCH(LEFT(BD292,2),Final_modified_Intermediate[Burmese_Consonants],0)),LEFT(BD292,2),
IF(ISNUMBER(MATCH(LEFT(BD292,1),Final_modified_Intermediate[Burmese_Consonants],0)),LEFT(BD292,1),
IF(ISNUMBER(MATCH(LEFT(BD292,7),Final_Intermediate[Burmese_Consonants],0)),LEFT(BD292,7),
IF(ISNUMBER(MATCH(LEFT(BD292,6),Final_Intermediate[Burmese_Consonants],0)),LEFT(BD292,6),
IF(ISNUMBER(MATCH(LEFT(BD292,5),Final_Intermediate[Burmese_Consonants],0)),LEFT(BD292,5),
IF(ISNUMBER(MATCH(LEFT(BD292,4),Final_Intermediate[Burmese_Consonants],0)),LEFT(BD292,4),
IF(ISNUMBER(MATCH(LEFT(BD292,3),Final_Intermediate[Burmese_Consonants],0)),LEFT(BD292,3),
IF(ISNUMBER(MATCH(LEFT(BD292,2),Final_Intermediate[Burmese_Consonants],0)),LEFT(BD292,2),
IF(ISNUMBER(MATCH(LEFT(BD292,1),Final_Intermediate[Burmese_Consonants],0)),LEFT(BD292,1),
"")))))))))))))))</f>
        <v>#VALUE!</v>
      </c>
      <c r="AG292" t="e">
        <f>IF(AND(OR(BE292="။",BE292="၊"),LEN(BE292)=1),BE292,
IF(ISNUMBER(MATCH(LEFT(BE292,7),Final_modified_Intermediate[Burmese_Consonants],0)),LEFT(BE292,7),
IF(ISNUMBER(MATCH(LEFT(BE292,6),Final_modified_Intermediate[Burmese_Consonants],0)),LEFT(BE292,6),
IF(ISNUMBER(MATCH(LEFT(BE292,5),Final_modified_Intermediate[Burmese_Consonants],0)),LEFT(BE292,5),
IF(ISNUMBER(MATCH(LEFT(BE292,4),Final_modified_Intermediate[Burmese_Consonants],0)),LEFT(BE292,4),
IF(ISNUMBER(MATCH(LEFT(BE292,3),Final_modified_Intermediate[Burmese_Consonants],0)),LEFT(BE292,3),
IF(ISNUMBER(MATCH(LEFT(BE292,2),Final_modified_Intermediate[Burmese_Consonants],0)),LEFT(BE292,2),
IF(ISNUMBER(MATCH(LEFT(BE292,1),Final_modified_Intermediate[Burmese_Consonants],0)),LEFT(BE292,1),
IF(ISNUMBER(MATCH(LEFT(BE292,7),Final_Intermediate[Burmese_Consonants],0)),LEFT(BE292,7),
IF(ISNUMBER(MATCH(LEFT(BE292,6),Final_Intermediate[Burmese_Consonants],0)),LEFT(BE292,6),
IF(ISNUMBER(MATCH(LEFT(BE292,5),Final_Intermediate[Burmese_Consonants],0)),LEFT(BE292,5),
IF(ISNUMBER(MATCH(LEFT(BE292,4),Final_Intermediate[Burmese_Consonants],0)),LEFT(BE292,4),
IF(ISNUMBER(MATCH(LEFT(BE292,3),Final_Intermediate[Burmese_Consonants],0)),LEFT(BE292,3),
IF(ISNUMBER(MATCH(LEFT(BE292,2),Final_Intermediate[Burmese_Consonants],0)),LEFT(BE292,2),
IF(ISNUMBER(MATCH(LEFT(BE292,1),Final_Intermediate[Burmese_Consonants],0)),LEFT(BE292,1),
"")))))))))))))))</f>
        <v>#VALUE!</v>
      </c>
      <c r="AH292" t="e">
        <f>IF(AND(OR(BF292="။",BF292="၊"),LEN(BF292)=1),BF292,
IF(ISNUMBER(MATCH(LEFT(BF292,7),Final_modified_Intermediate[Burmese_Consonants],0)),LEFT(BF292,7),
IF(ISNUMBER(MATCH(LEFT(BF292,6),Final_modified_Intermediate[Burmese_Consonants],0)),LEFT(BF292,6),
IF(ISNUMBER(MATCH(LEFT(BF292,5),Final_modified_Intermediate[Burmese_Consonants],0)),LEFT(BF292,5),
IF(ISNUMBER(MATCH(LEFT(BF292,4),Final_modified_Intermediate[Burmese_Consonants],0)),LEFT(BF292,4),
IF(ISNUMBER(MATCH(LEFT(BF292,3),Final_modified_Intermediate[Burmese_Consonants],0)),LEFT(BF292,3),
IF(ISNUMBER(MATCH(LEFT(BF292,2),Final_modified_Intermediate[Burmese_Consonants],0)),LEFT(BF292,2),
IF(ISNUMBER(MATCH(LEFT(BF292,1),Final_modified_Intermediate[Burmese_Consonants],0)),LEFT(BF292,1),
IF(ISNUMBER(MATCH(LEFT(BF292,7),Final_Intermediate[Burmese_Consonants],0)),LEFT(BF292,7),
IF(ISNUMBER(MATCH(LEFT(BF292,6),Final_Intermediate[Burmese_Consonants],0)),LEFT(BF292,6),
IF(ISNUMBER(MATCH(LEFT(BF292,5),Final_Intermediate[Burmese_Consonants],0)),LEFT(BF292,5),
IF(ISNUMBER(MATCH(LEFT(BF292,4),Final_Intermediate[Burmese_Consonants],0)),LEFT(BF292,4),
IF(ISNUMBER(MATCH(LEFT(BF292,3),Final_Intermediate[Burmese_Consonants],0)),LEFT(BF292,3),
IF(ISNUMBER(MATCH(LEFT(BF292,2),Final_Intermediate[Burmese_Consonants],0)),LEFT(BF292,2),
IF(ISNUMBER(MATCH(LEFT(BF292,1),Final_Intermediate[Burmese_Consonants],0)),LEFT(BF292,1),
"")))))))))))))))</f>
        <v>#VALUE!</v>
      </c>
      <c r="AI292" t="e">
        <f>IF(AND(OR(BG292="။",BG292="၊"),LEN(BG292)=1),BG292,
IF(ISNUMBER(MATCH(LEFT(BG292,7),Final_modified_Intermediate[Burmese_Consonants],0)),LEFT(BG292,7),
IF(ISNUMBER(MATCH(LEFT(BG292,6),Final_modified_Intermediate[Burmese_Consonants],0)),LEFT(BG292,6),
IF(ISNUMBER(MATCH(LEFT(BG292,5),Final_modified_Intermediate[Burmese_Consonants],0)),LEFT(BG292,5),
IF(ISNUMBER(MATCH(LEFT(BG292,4),Final_modified_Intermediate[Burmese_Consonants],0)),LEFT(BG292,4),
IF(ISNUMBER(MATCH(LEFT(BG292,3),Final_modified_Intermediate[Burmese_Consonants],0)),LEFT(BG292,3),
IF(ISNUMBER(MATCH(LEFT(BG292,2),Final_modified_Intermediate[Burmese_Consonants],0)),LEFT(BG292,2),
IF(ISNUMBER(MATCH(LEFT(BG292,1),Final_modified_Intermediate[Burmese_Consonants],0)),LEFT(BG292,1),
IF(ISNUMBER(MATCH(LEFT(BG292,7),Final_Intermediate[Burmese_Consonants],0)),LEFT(BG292,7),
IF(ISNUMBER(MATCH(LEFT(BG292,6),Final_Intermediate[Burmese_Consonants],0)),LEFT(BG292,6),
IF(ISNUMBER(MATCH(LEFT(BG292,5),Final_Intermediate[Burmese_Consonants],0)),LEFT(BG292,5),
IF(ISNUMBER(MATCH(LEFT(BG292,4),Final_Intermediate[Burmese_Consonants],0)),LEFT(BG292,4),
IF(ISNUMBER(MATCH(LEFT(BG292,3),Final_Intermediate[Burmese_Consonants],0)),LEFT(BG292,3),
IF(ISNUMBER(MATCH(LEFT(BG292,2),Final_Intermediate[Burmese_Consonants],0)),LEFT(BG292,2),
IF(ISNUMBER(MATCH(LEFT(BG292,1),Final_Intermediate[Burmese_Consonants],0)),LEFT(BG292,1),
"")))))))))))))))</f>
        <v>#VALUE!</v>
      </c>
      <c r="AJ292" t="e">
        <f>IF(AND(OR(BH292="။",BH292="၊"),LEN(BH292)=1),BH292,
IF(ISNUMBER(MATCH(LEFT(BH292,7),Final_modified_Intermediate[Burmese_Consonants],0)),LEFT(BH292,7),
IF(ISNUMBER(MATCH(LEFT(BH292,6),Final_modified_Intermediate[Burmese_Consonants],0)),LEFT(BH292,6),
IF(ISNUMBER(MATCH(LEFT(BH292,5),Final_modified_Intermediate[Burmese_Consonants],0)),LEFT(BH292,5),
IF(ISNUMBER(MATCH(LEFT(BH292,4),Final_modified_Intermediate[Burmese_Consonants],0)),LEFT(BH292,4),
IF(ISNUMBER(MATCH(LEFT(BH292,3),Final_modified_Intermediate[Burmese_Consonants],0)),LEFT(BH292,3),
IF(ISNUMBER(MATCH(LEFT(BH292,2),Final_modified_Intermediate[Burmese_Consonants],0)),LEFT(BH292,2),
IF(ISNUMBER(MATCH(LEFT(BH292,1),Final_modified_Intermediate[Burmese_Consonants],0)),LEFT(BH292,1),
IF(ISNUMBER(MATCH(LEFT(BH292,7),Final_Intermediate[Burmese_Consonants],0)),LEFT(BH292,7),
IF(ISNUMBER(MATCH(LEFT(BH292,6),Final_Intermediate[Burmese_Consonants],0)),LEFT(BH292,6),
IF(ISNUMBER(MATCH(LEFT(BH292,5),Final_Intermediate[Burmese_Consonants],0)),LEFT(BH292,5),
IF(ISNUMBER(MATCH(LEFT(BH292,4),Final_Intermediate[Burmese_Consonants],0)),LEFT(BH292,4),
IF(ISNUMBER(MATCH(LEFT(BH292,3),Final_Intermediate[Burmese_Consonants],0)),LEFT(BH292,3),
IF(ISNUMBER(MATCH(LEFT(BH292,2),Final_Intermediate[Burmese_Consonants],0)),LEFT(BH292,2),
IF(ISNUMBER(MATCH(LEFT(BH292,1),Final_Intermediate[Burmese_Consonants],0)),LEFT(BH292,1),
"")))))))))))))))</f>
        <v>#VALUE!</v>
      </c>
      <c r="AK292" t="e">
        <f>IF(AND(OR(BI292="။",BI292="၊"),LEN(BI292)=1),BI292,
IF(ISNUMBER(MATCH(LEFT(BI292,7),Final_modified_Intermediate[Burmese_Consonants],0)),LEFT(BI292,7),
IF(ISNUMBER(MATCH(LEFT(BI292,6),Final_modified_Intermediate[Burmese_Consonants],0)),LEFT(BI292,6),
IF(ISNUMBER(MATCH(LEFT(BI292,5),Final_modified_Intermediate[Burmese_Consonants],0)),LEFT(BI292,5),
IF(ISNUMBER(MATCH(LEFT(BI292,4),Final_modified_Intermediate[Burmese_Consonants],0)),LEFT(BI292,4),
IF(ISNUMBER(MATCH(LEFT(BI292,3),Final_modified_Intermediate[Burmese_Consonants],0)),LEFT(BI292,3),
IF(ISNUMBER(MATCH(LEFT(BI292,2),Final_modified_Intermediate[Burmese_Consonants],0)),LEFT(BI292,2),
IF(ISNUMBER(MATCH(LEFT(BI292,1),Final_modified_Intermediate[Burmese_Consonants],0)),LEFT(BI292,1),
IF(ISNUMBER(MATCH(LEFT(BI292,7),Final_Intermediate[Burmese_Consonants],0)),LEFT(BI292,7),
IF(ISNUMBER(MATCH(LEFT(BI292,6),Final_Intermediate[Burmese_Consonants],0)),LEFT(BI292,6),
IF(ISNUMBER(MATCH(LEFT(BI292,5),Final_Intermediate[Burmese_Consonants],0)),LEFT(BI292,5),
IF(ISNUMBER(MATCH(LEFT(BI292,4),Final_Intermediate[Burmese_Consonants],0)),LEFT(BI292,4),
IF(ISNUMBER(MATCH(LEFT(BI292,3),Final_Intermediate[Burmese_Consonants],0)),LEFT(BI292,3),
IF(ISNUMBER(MATCH(LEFT(BI292,2),Final_Intermediate[Burmese_Consonants],0)),LEFT(BI292,2),
IF(ISNUMBER(MATCH(LEFT(BI292,1),Final_Intermediate[Burmese_Consonants],0)),LEFT(BI292,1),
"")))))))))))))))</f>
        <v>#VALUE!</v>
      </c>
      <c r="AL292" t="e">
        <f>IF(AND(OR(BJ292="။",BJ292="၊"),LEN(BJ292)=1),BJ292,
IF(ISNUMBER(MATCH(LEFT(BJ292,7),Final_modified_Intermediate[Burmese_Consonants],0)),LEFT(BJ292,7),
IF(ISNUMBER(MATCH(LEFT(BJ292,6),Final_modified_Intermediate[Burmese_Consonants],0)),LEFT(BJ292,6),
IF(ISNUMBER(MATCH(LEFT(BJ292,5),Final_modified_Intermediate[Burmese_Consonants],0)),LEFT(BJ292,5),
IF(ISNUMBER(MATCH(LEFT(BJ292,4),Final_modified_Intermediate[Burmese_Consonants],0)),LEFT(BJ292,4),
IF(ISNUMBER(MATCH(LEFT(BJ292,3),Final_modified_Intermediate[Burmese_Consonants],0)),LEFT(BJ292,3),
IF(ISNUMBER(MATCH(LEFT(BJ292,2),Final_modified_Intermediate[Burmese_Consonants],0)),LEFT(BJ292,2),
IF(ISNUMBER(MATCH(LEFT(BJ292,1),Final_modified_Intermediate[Burmese_Consonants],0)),LEFT(BJ292,1),
IF(ISNUMBER(MATCH(LEFT(BJ292,7),Final_Intermediate[Burmese_Consonants],0)),LEFT(BJ292,7),
IF(ISNUMBER(MATCH(LEFT(BJ292,6),Final_Intermediate[Burmese_Consonants],0)),LEFT(BJ292,6),
IF(ISNUMBER(MATCH(LEFT(BJ292,5),Final_Intermediate[Burmese_Consonants],0)),LEFT(BJ292,5),
IF(ISNUMBER(MATCH(LEFT(BJ292,4),Final_Intermediate[Burmese_Consonants],0)),LEFT(BJ292,4),
IF(ISNUMBER(MATCH(LEFT(BJ292,3),Final_Intermediate[Burmese_Consonants],0)),LEFT(BJ292,3),
IF(ISNUMBER(MATCH(LEFT(BJ292,2),Final_Intermediate[Burmese_Consonants],0)),LEFT(BJ292,2),
IF(ISNUMBER(MATCH(LEFT(BJ292,1),Final_Intermediate[Burmese_Consonants],0)),LEFT(BJ292,1),
"")))))))))))))))</f>
        <v>#VALUE!</v>
      </c>
      <c r="AN292" t="e">
        <f>Compiler_Burmese[[#This Row],[Sr. No.]]</f>
        <v>#REF!</v>
      </c>
      <c r="AO29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2" t="e">
        <f>[2]!Vocabulary_Burmese[[#This Row],[Sr. No.]]</f>
        <v>#REF!</v>
      </c>
      <c r="BA292" t="e">
        <f>IF(Raw_data_N2_Kanji[[#This Row],[Categorie]]&lt;&gt;"","",
IF(ISNUMBER(MATCH(V,Special_list[Burmese word],0)),"",
SUBSTITUTE(Raw_data_N2_Kanji[[#This Row],[Raw]]," ","")))</f>
        <v>#VALUE!</v>
      </c>
      <c r="BB292" t="e">
        <f>RIGHT(Segregate18[[#This Row],[UPGRADE]],LEN(Segregate18[[#This Row],[UPGRADE]])-LEN(Compiler_Burmese[[#This Row],[1]]))</f>
        <v>#VALUE!</v>
      </c>
      <c r="BC292" t="e">
        <f>RIGHT(Segregate18[[#This Row],[11]],LEN(Segregate18[[#This Row],[11]])-LEN(Compiler_Burmese[[#This Row],[2]]))</f>
        <v>#VALUE!</v>
      </c>
      <c r="BD292" t="e">
        <f>RIGHT(Segregate18[[#This Row],[21]],LEN(Segregate18[[#This Row],[21]])-LEN(Compiler_Burmese[[#This Row],[3]]))</f>
        <v>#VALUE!</v>
      </c>
      <c r="BE292" t="e">
        <f>RIGHT(Segregate18[[#This Row],[31]],LEN(Segregate18[[#This Row],[31]])-LEN(Compiler_Burmese[[#This Row],[4]]))</f>
        <v>#VALUE!</v>
      </c>
      <c r="BF292" t="e">
        <f>RIGHT(Segregate18[[#This Row],[41]],LEN(Segregate18[[#This Row],[41]])-LEN(Compiler_Burmese[[#This Row],[5]]))</f>
        <v>#VALUE!</v>
      </c>
      <c r="BG292" t="e">
        <f>RIGHT(Segregate18[[#This Row],[51]],LEN(Segregate18[[#This Row],[51]])-LEN(Compiler_Burmese[[#This Row],[6]]))</f>
        <v>#VALUE!</v>
      </c>
      <c r="BH292" t="e">
        <f>RIGHT(Segregate18[[#This Row],[61]],LEN(Segregate18[[#This Row],[61]])-LEN(Compiler_Burmese[[#This Row],[7]]))</f>
        <v>#VALUE!</v>
      </c>
      <c r="BI292" t="e">
        <f>RIGHT(Segregate18[[#This Row],[71]],LEN(Segregate18[[#This Row],[71]])-LEN(Compiler_Burmese[[#This Row],[8]]))</f>
        <v>#VALUE!</v>
      </c>
      <c r="BJ292" t="e">
        <f>RIGHT(Segregate18[[#This Row],[81]],LEN(Segregate18[[#This Row],[81]])-LEN(Compiler_Burmese[[#This Row],[9]]))</f>
        <v>#VALUE!</v>
      </c>
    </row>
    <row r="293" spans="25:62" ht="15" customHeight="1" x14ac:dyDescent="0.3">
      <c r="Y293" t="e">
        <f>Segregate18[[#This Row],[Sr. No.]]</f>
        <v>#REF!</v>
      </c>
      <c r="Z293" t="e">
        <f>IF(AND(OR(BA293="။",BA293="၊"),LEN(BA293)=1),BA293,
IF(ISNUMBER(MATCH(LEFT(BA293,7),Final_modified_Intermediate[Burmese_Consonants],0)),LEFT(BA293,7),
IF(ISNUMBER(MATCH(LEFT(BA293,6),Final_modified_Intermediate[Burmese_Consonants],0)),LEFT(BA293,6),
IF(ISNUMBER(MATCH(LEFT(BA293,5),Final_modified_Intermediate[Burmese_Consonants],0)),LEFT(BA293,5),
IF(ISNUMBER(MATCH(LEFT(BA293,4),Final_modified_Intermediate[Burmese_Consonants],0)),LEFT(BA293,4),
IF(ISNUMBER(MATCH(LEFT(BA293,3),Final_modified_Intermediate[Burmese_Consonants],0)),LEFT(BA293,3),
IF(ISNUMBER(MATCH(LEFT(BA293,2),Final_modified_Intermediate[Burmese_Consonants],0)),LEFT(BA293,2),
IF(ISNUMBER(MATCH(LEFT(BA293,1),Final_modified_Intermediate[Burmese_Consonants],0)),LEFT(BA293,1),
IF(ISNUMBER(MATCH(LEFT(BA293,7),Final_Intermediate[Burmese_Consonants],0)),LEFT(BA293,7),
IF(ISNUMBER(MATCH(LEFT(BA293,6),Final_Intermediate[Burmese_Consonants],0)),LEFT(BA293,6),
IF(ISNUMBER(MATCH(LEFT(BA293,5),Final_Intermediate[Burmese_Consonants],0)),LEFT(BA293,5),
IF(ISNUMBER(MATCH(LEFT(BA293,4),Final_Intermediate[Burmese_Consonants],0)),LEFT(BA293,4),
IF(ISNUMBER(MATCH(LEFT(BA293,3),Final_Intermediate[Burmese_Consonants],0)),LEFT(BA293,3),
IF(ISNUMBER(MATCH(LEFT(BA293,2),Final_Intermediate[Burmese_Consonants],0)),LEFT(BA293,2),
IF(ISNUMBER(MATCH(LEFT(BA293,1),Final_Intermediate[Burmese_Consonants],0)),LEFT(BA293,1),
"")))))))))))))))</f>
        <v>#VALUE!</v>
      </c>
      <c r="AA29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3" t="e">
        <f>IF(AND(OR(BB293="။",BB293="၊"),LEN(BB293)=1),BB293,
IF(ISNUMBER(MATCH(LEFT(BB293,7),Final_modified_Intermediate[Burmese_Consonants],0)),LEFT(BB293,7),
IF(ISNUMBER(MATCH(LEFT(BB293,6),Final_modified_Intermediate[Burmese_Consonants],0)),LEFT(BB293,6),
IF(ISNUMBER(MATCH(LEFT(BB293,5),Final_modified_Intermediate[Burmese_Consonants],0)),LEFT(BB293,5),
IF(ISNUMBER(MATCH(LEFT(BB293,4),Final_modified_Intermediate[Burmese_Consonants],0)),LEFT(BB293,4),
IF(ISNUMBER(MATCH(LEFT(BB293,3),Final_modified_Intermediate[Burmese_Consonants],0)),LEFT(BB293,3),
IF(ISNUMBER(MATCH(LEFT(BB293,2),Final_modified_Intermediate[Burmese_Consonants],0)),LEFT(BB293,2),
IF(ISNUMBER(MATCH(LEFT(BB293,1),Final_modified_Intermediate[Burmese_Consonants],0)),LEFT(BB293,1),
IF(ISNUMBER(MATCH(LEFT(BB293,7),Final_Intermediate[Burmese_Consonants],0)),LEFT(BB293,7),
IF(ISNUMBER(MATCH(LEFT(BB293,6),Final_Intermediate[Burmese_Consonants],0)),LEFT(BB293,6),
IF(ISNUMBER(MATCH(LEFT(BB293,5),Final_Intermediate[Burmese_Consonants],0)),LEFT(BB293,5),
IF(ISNUMBER(MATCH(LEFT(BB293,4),Final_Intermediate[Burmese_Consonants],0)),LEFT(BB293,4),
IF(ISNUMBER(MATCH(LEFT(BB293,3),Final_Intermediate[Burmese_Consonants],0)),LEFT(BB293,3),
IF(ISNUMBER(MATCH(LEFT(BB293,2),Final_Intermediate[Burmese_Consonants],0)),LEFT(BB293,2),
IF(ISNUMBER(MATCH(LEFT(BB293,1),Final_Intermediate[Burmese_Consonants],0)),LEFT(BB293,1),
"")))))))))))))))</f>
        <v>#VALUE!</v>
      </c>
      <c r="AC29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3" t="e">
        <f>IF(AND(OR(BC293="။",BC293="၊"),LEN(BC293)=1),BC293,
IF(ISNUMBER(MATCH(LEFT(BC293,7),Final_modified_Intermediate[Burmese_Consonants],0)),LEFT(BC293,7),
IF(ISNUMBER(MATCH(LEFT(BC293,6),Final_modified_Intermediate[Burmese_Consonants],0)),LEFT(BC293,6),
IF(ISNUMBER(MATCH(LEFT(BC293,5),Final_modified_Intermediate[Burmese_Consonants],0)),LEFT(BC293,5),
IF(ISNUMBER(MATCH(LEFT(BC293,4),Final_modified_Intermediate[Burmese_Consonants],0)),LEFT(BC293,4),
IF(ISNUMBER(MATCH(LEFT(BC293,3),Final_modified_Intermediate[Burmese_Consonants],0)),LEFT(BC293,3),
IF(ISNUMBER(MATCH(LEFT(BC293,2),Final_modified_Intermediate[Burmese_Consonants],0)),LEFT(BC293,2),
IF(ISNUMBER(MATCH(LEFT(BC293,1),Final_modified_Intermediate[Burmese_Consonants],0)),LEFT(BC293,1),
IF(ISNUMBER(MATCH(LEFT(BC293,7),Final_Intermediate[Burmese_Consonants],0)),LEFT(BC293,7),
IF(ISNUMBER(MATCH(LEFT(BC293,6),Final_Intermediate[Burmese_Consonants],0)),LEFT(BC293,6),
IF(ISNUMBER(MATCH(LEFT(BC293,5),Final_Intermediate[Burmese_Consonants],0)),LEFT(BC293,5),
IF(ISNUMBER(MATCH(LEFT(BC293,4),Final_Intermediate[Burmese_Consonants],0)),LEFT(BC293,4),
IF(ISNUMBER(MATCH(LEFT(BC293,3),Final_Intermediate[Burmese_Consonants],0)),LEFT(BC293,3),
IF(ISNUMBER(MATCH(LEFT(BC293,2),Final_Intermediate[Burmese_Consonants],0)),LEFT(BC293,2),
IF(ISNUMBER(MATCH(LEFT(BC293,1),Final_Intermediate[Burmese_Consonants],0)),LEFT(BC293,1),
"")))))))))))))))</f>
        <v>#VALUE!</v>
      </c>
      <c r="AE29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3" t="e">
        <f>IF(AND(OR(BD293="။",BD293="၊"),LEN(BD293)=1),BD293,
IF(ISNUMBER(MATCH(LEFT(BD293,7),Final_modified_Intermediate[Burmese_Consonants],0)),LEFT(BD293,7),
IF(ISNUMBER(MATCH(LEFT(BD293,6),Final_modified_Intermediate[Burmese_Consonants],0)),LEFT(BD293,6),
IF(ISNUMBER(MATCH(LEFT(BD293,5),Final_modified_Intermediate[Burmese_Consonants],0)),LEFT(BD293,5),
IF(ISNUMBER(MATCH(LEFT(BD293,4),Final_modified_Intermediate[Burmese_Consonants],0)),LEFT(BD293,4),
IF(ISNUMBER(MATCH(LEFT(BD293,3),Final_modified_Intermediate[Burmese_Consonants],0)),LEFT(BD293,3),
IF(ISNUMBER(MATCH(LEFT(BD293,2),Final_modified_Intermediate[Burmese_Consonants],0)),LEFT(BD293,2),
IF(ISNUMBER(MATCH(LEFT(BD293,1),Final_modified_Intermediate[Burmese_Consonants],0)),LEFT(BD293,1),
IF(ISNUMBER(MATCH(LEFT(BD293,7),Final_Intermediate[Burmese_Consonants],0)),LEFT(BD293,7),
IF(ISNUMBER(MATCH(LEFT(BD293,6),Final_Intermediate[Burmese_Consonants],0)),LEFT(BD293,6),
IF(ISNUMBER(MATCH(LEFT(BD293,5),Final_Intermediate[Burmese_Consonants],0)),LEFT(BD293,5),
IF(ISNUMBER(MATCH(LEFT(BD293,4),Final_Intermediate[Burmese_Consonants],0)),LEFT(BD293,4),
IF(ISNUMBER(MATCH(LEFT(BD293,3),Final_Intermediate[Burmese_Consonants],0)),LEFT(BD293,3),
IF(ISNUMBER(MATCH(LEFT(BD293,2),Final_Intermediate[Burmese_Consonants],0)),LEFT(BD293,2),
IF(ISNUMBER(MATCH(LEFT(BD293,1),Final_Intermediate[Burmese_Consonants],0)),LEFT(BD293,1),
"")))))))))))))))</f>
        <v>#VALUE!</v>
      </c>
      <c r="AG293" t="e">
        <f>IF(AND(OR(BE293="။",BE293="၊"),LEN(BE293)=1),BE293,
IF(ISNUMBER(MATCH(LEFT(BE293,7),Final_modified_Intermediate[Burmese_Consonants],0)),LEFT(BE293,7),
IF(ISNUMBER(MATCH(LEFT(BE293,6),Final_modified_Intermediate[Burmese_Consonants],0)),LEFT(BE293,6),
IF(ISNUMBER(MATCH(LEFT(BE293,5),Final_modified_Intermediate[Burmese_Consonants],0)),LEFT(BE293,5),
IF(ISNUMBER(MATCH(LEFT(BE293,4),Final_modified_Intermediate[Burmese_Consonants],0)),LEFT(BE293,4),
IF(ISNUMBER(MATCH(LEFT(BE293,3),Final_modified_Intermediate[Burmese_Consonants],0)),LEFT(BE293,3),
IF(ISNUMBER(MATCH(LEFT(BE293,2),Final_modified_Intermediate[Burmese_Consonants],0)),LEFT(BE293,2),
IF(ISNUMBER(MATCH(LEFT(BE293,1),Final_modified_Intermediate[Burmese_Consonants],0)),LEFT(BE293,1),
IF(ISNUMBER(MATCH(LEFT(BE293,7),Final_Intermediate[Burmese_Consonants],0)),LEFT(BE293,7),
IF(ISNUMBER(MATCH(LEFT(BE293,6),Final_Intermediate[Burmese_Consonants],0)),LEFT(BE293,6),
IF(ISNUMBER(MATCH(LEFT(BE293,5),Final_Intermediate[Burmese_Consonants],0)),LEFT(BE293,5),
IF(ISNUMBER(MATCH(LEFT(BE293,4),Final_Intermediate[Burmese_Consonants],0)),LEFT(BE293,4),
IF(ISNUMBER(MATCH(LEFT(BE293,3),Final_Intermediate[Burmese_Consonants],0)),LEFT(BE293,3),
IF(ISNUMBER(MATCH(LEFT(BE293,2),Final_Intermediate[Burmese_Consonants],0)),LEFT(BE293,2),
IF(ISNUMBER(MATCH(LEFT(BE293,1),Final_Intermediate[Burmese_Consonants],0)),LEFT(BE293,1),
"")))))))))))))))</f>
        <v>#VALUE!</v>
      </c>
      <c r="AH293" t="e">
        <f>IF(AND(OR(BF293="။",BF293="၊"),LEN(BF293)=1),BF293,
IF(ISNUMBER(MATCH(LEFT(BF293,7),Final_modified_Intermediate[Burmese_Consonants],0)),LEFT(BF293,7),
IF(ISNUMBER(MATCH(LEFT(BF293,6),Final_modified_Intermediate[Burmese_Consonants],0)),LEFT(BF293,6),
IF(ISNUMBER(MATCH(LEFT(BF293,5),Final_modified_Intermediate[Burmese_Consonants],0)),LEFT(BF293,5),
IF(ISNUMBER(MATCH(LEFT(BF293,4),Final_modified_Intermediate[Burmese_Consonants],0)),LEFT(BF293,4),
IF(ISNUMBER(MATCH(LEFT(BF293,3),Final_modified_Intermediate[Burmese_Consonants],0)),LEFT(BF293,3),
IF(ISNUMBER(MATCH(LEFT(BF293,2),Final_modified_Intermediate[Burmese_Consonants],0)),LEFT(BF293,2),
IF(ISNUMBER(MATCH(LEFT(BF293,1),Final_modified_Intermediate[Burmese_Consonants],0)),LEFT(BF293,1),
IF(ISNUMBER(MATCH(LEFT(BF293,7),Final_Intermediate[Burmese_Consonants],0)),LEFT(BF293,7),
IF(ISNUMBER(MATCH(LEFT(BF293,6),Final_Intermediate[Burmese_Consonants],0)),LEFT(BF293,6),
IF(ISNUMBER(MATCH(LEFT(BF293,5),Final_Intermediate[Burmese_Consonants],0)),LEFT(BF293,5),
IF(ISNUMBER(MATCH(LEFT(BF293,4),Final_Intermediate[Burmese_Consonants],0)),LEFT(BF293,4),
IF(ISNUMBER(MATCH(LEFT(BF293,3),Final_Intermediate[Burmese_Consonants],0)),LEFT(BF293,3),
IF(ISNUMBER(MATCH(LEFT(BF293,2),Final_Intermediate[Burmese_Consonants],0)),LEFT(BF293,2),
IF(ISNUMBER(MATCH(LEFT(BF293,1),Final_Intermediate[Burmese_Consonants],0)),LEFT(BF293,1),
"")))))))))))))))</f>
        <v>#VALUE!</v>
      </c>
      <c r="AI293" t="e">
        <f>IF(AND(OR(BG293="။",BG293="၊"),LEN(BG293)=1),BG293,
IF(ISNUMBER(MATCH(LEFT(BG293,7),Final_modified_Intermediate[Burmese_Consonants],0)),LEFT(BG293,7),
IF(ISNUMBER(MATCH(LEFT(BG293,6),Final_modified_Intermediate[Burmese_Consonants],0)),LEFT(BG293,6),
IF(ISNUMBER(MATCH(LEFT(BG293,5),Final_modified_Intermediate[Burmese_Consonants],0)),LEFT(BG293,5),
IF(ISNUMBER(MATCH(LEFT(BG293,4),Final_modified_Intermediate[Burmese_Consonants],0)),LEFT(BG293,4),
IF(ISNUMBER(MATCH(LEFT(BG293,3),Final_modified_Intermediate[Burmese_Consonants],0)),LEFT(BG293,3),
IF(ISNUMBER(MATCH(LEFT(BG293,2),Final_modified_Intermediate[Burmese_Consonants],0)),LEFT(BG293,2),
IF(ISNUMBER(MATCH(LEFT(BG293,1),Final_modified_Intermediate[Burmese_Consonants],0)),LEFT(BG293,1),
IF(ISNUMBER(MATCH(LEFT(BG293,7),Final_Intermediate[Burmese_Consonants],0)),LEFT(BG293,7),
IF(ISNUMBER(MATCH(LEFT(BG293,6),Final_Intermediate[Burmese_Consonants],0)),LEFT(BG293,6),
IF(ISNUMBER(MATCH(LEFT(BG293,5),Final_Intermediate[Burmese_Consonants],0)),LEFT(BG293,5),
IF(ISNUMBER(MATCH(LEFT(BG293,4),Final_Intermediate[Burmese_Consonants],0)),LEFT(BG293,4),
IF(ISNUMBER(MATCH(LEFT(BG293,3),Final_Intermediate[Burmese_Consonants],0)),LEFT(BG293,3),
IF(ISNUMBER(MATCH(LEFT(BG293,2),Final_Intermediate[Burmese_Consonants],0)),LEFT(BG293,2),
IF(ISNUMBER(MATCH(LEFT(BG293,1),Final_Intermediate[Burmese_Consonants],0)),LEFT(BG293,1),
"")))))))))))))))</f>
        <v>#VALUE!</v>
      </c>
      <c r="AJ293" t="e">
        <f>IF(AND(OR(BH293="။",BH293="၊"),LEN(BH293)=1),BH293,
IF(ISNUMBER(MATCH(LEFT(BH293,7),Final_modified_Intermediate[Burmese_Consonants],0)),LEFT(BH293,7),
IF(ISNUMBER(MATCH(LEFT(BH293,6),Final_modified_Intermediate[Burmese_Consonants],0)),LEFT(BH293,6),
IF(ISNUMBER(MATCH(LEFT(BH293,5),Final_modified_Intermediate[Burmese_Consonants],0)),LEFT(BH293,5),
IF(ISNUMBER(MATCH(LEFT(BH293,4),Final_modified_Intermediate[Burmese_Consonants],0)),LEFT(BH293,4),
IF(ISNUMBER(MATCH(LEFT(BH293,3),Final_modified_Intermediate[Burmese_Consonants],0)),LEFT(BH293,3),
IF(ISNUMBER(MATCH(LEFT(BH293,2),Final_modified_Intermediate[Burmese_Consonants],0)),LEFT(BH293,2),
IF(ISNUMBER(MATCH(LEFT(BH293,1),Final_modified_Intermediate[Burmese_Consonants],0)),LEFT(BH293,1),
IF(ISNUMBER(MATCH(LEFT(BH293,7),Final_Intermediate[Burmese_Consonants],0)),LEFT(BH293,7),
IF(ISNUMBER(MATCH(LEFT(BH293,6),Final_Intermediate[Burmese_Consonants],0)),LEFT(BH293,6),
IF(ISNUMBER(MATCH(LEFT(BH293,5),Final_Intermediate[Burmese_Consonants],0)),LEFT(BH293,5),
IF(ISNUMBER(MATCH(LEFT(BH293,4),Final_Intermediate[Burmese_Consonants],0)),LEFT(BH293,4),
IF(ISNUMBER(MATCH(LEFT(BH293,3),Final_Intermediate[Burmese_Consonants],0)),LEFT(BH293,3),
IF(ISNUMBER(MATCH(LEFT(BH293,2),Final_Intermediate[Burmese_Consonants],0)),LEFT(BH293,2),
IF(ISNUMBER(MATCH(LEFT(BH293,1),Final_Intermediate[Burmese_Consonants],0)),LEFT(BH293,1),
"")))))))))))))))</f>
        <v>#VALUE!</v>
      </c>
      <c r="AK293" t="e">
        <f>IF(AND(OR(BI293="။",BI293="၊"),LEN(BI293)=1),BI293,
IF(ISNUMBER(MATCH(LEFT(BI293,7),Final_modified_Intermediate[Burmese_Consonants],0)),LEFT(BI293,7),
IF(ISNUMBER(MATCH(LEFT(BI293,6),Final_modified_Intermediate[Burmese_Consonants],0)),LEFT(BI293,6),
IF(ISNUMBER(MATCH(LEFT(BI293,5),Final_modified_Intermediate[Burmese_Consonants],0)),LEFT(BI293,5),
IF(ISNUMBER(MATCH(LEFT(BI293,4),Final_modified_Intermediate[Burmese_Consonants],0)),LEFT(BI293,4),
IF(ISNUMBER(MATCH(LEFT(BI293,3),Final_modified_Intermediate[Burmese_Consonants],0)),LEFT(BI293,3),
IF(ISNUMBER(MATCH(LEFT(BI293,2),Final_modified_Intermediate[Burmese_Consonants],0)),LEFT(BI293,2),
IF(ISNUMBER(MATCH(LEFT(BI293,1),Final_modified_Intermediate[Burmese_Consonants],0)),LEFT(BI293,1),
IF(ISNUMBER(MATCH(LEFT(BI293,7),Final_Intermediate[Burmese_Consonants],0)),LEFT(BI293,7),
IF(ISNUMBER(MATCH(LEFT(BI293,6),Final_Intermediate[Burmese_Consonants],0)),LEFT(BI293,6),
IF(ISNUMBER(MATCH(LEFT(BI293,5),Final_Intermediate[Burmese_Consonants],0)),LEFT(BI293,5),
IF(ISNUMBER(MATCH(LEFT(BI293,4),Final_Intermediate[Burmese_Consonants],0)),LEFT(BI293,4),
IF(ISNUMBER(MATCH(LEFT(BI293,3),Final_Intermediate[Burmese_Consonants],0)),LEFT(BI293,3),
IF(ISNUMBER(MATCH(LEFT(BI293,2),Final_Intermediate[Burmese_Consonants],0)),LEFT(BI293,2),
IF(ISNUMBER(MATCH(LEFT(BI293,1),Final_Intermediate[Burmese_Consonants],0)),LEFT(BI293,1),
"")))))))))))))))</f>
        <v>#VALUE!</v>
      </c>
      <c r="AL293" t="e">
        <f>IF(AND(OR(BJ293="။",BJ293="၊"),LEN(BJ293)=1),BJ293,
IF(ISNUMBER(MATCH(LEFT(BJ293,7),Final_modified_Intermediate[Burmese_Consonants],0)),LEFT(BJ293,7),
IF(ISNUMBER(MATCH(LEFT(BJ293,6),Final_modified_Intermediate[Burmese_Consonants],0)),LEFT(BJ293,6),
IF(ISNUMBER(MATCH(LEFT(BJ293,5),Final_modified_Intermediate[Burmese_Consonants],0)),LEFT(BJ293,5),
IF(ISNUMBER(MATCH(LEFT(BJ293,4),Final_modified_Intermediate[Burmese_Consonants],0)),LEFT(BJ293,4),
IF(ISNUMBER(MATCH(LEFT(BJ293,3),Final_modified_Intermediate[Burmese_Consonants],0)),LEFT(BJ293,3),
IF(ISNUMBER(MATCH(LEFT(BJ293,2),Final_modified_Intermediate[Burmese_Consonants],0)),LEFT(BJ293,2),
IF(ISNUMBER(MATCH(LEFT(BJ293,1),Final_modified_Intermediate[Burmese_Consonants],0)),LEFT(BJ293,1),
IF(ISNUMBER(MATCH(LEFT(BJ293,7),Final_Intermediate[Burmese_Consonants],0)),LEFT(BJ293,7),
IF(ISNUMBER(MATCH(LEFT(BJ293,6),Final_Intermediate[Burmese_Consonants],0)),LEFT(BJ293,6),
IF(ISNUMBER(MATCH(LEFT(BJ293,5),Final_Intermediate[Burmese_Consonants],0)),LEFT(BJ293,5),
IF(ISNUMBER(MATCH(LEFT(BJ293,4),Final_Intermediate[Burmese_Consonants],0)),LEFT(BJ293,4),
IF(ISNUMBER(MATCH(LEFT(BJ293,3),Final_Intermediate[Burmese_Consonants],0)),LEFT(BJ293,3),
IF(ISNUMBER(MATCH(LEFT(BJ293,2),Final_Intermediate[Burmese_Consonants],0)),LEFT(BJ293,2),
IF(ISNUMBER(MATCH(LEFT(BJ293,1),Final_Intermediate[Burmese_Consonants],0)),LEFT(BJ293,1),
"")))))))))))))))</f>
        <v>#VALUE!</v>
      </c>
      <c r="AN293" t="e">
        <f>Compiler_Burmese[[#This Row],[Sr. No.]]</f>
        <v>#REF!</v>
      </c>
      <c r="AO29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3" t="e">
        <f>[2]!Vocabulary_Burmese[[#This Row],[Sr. No.]]</f>
        <v>#REF!</v>
      </c>
      <c r="BA293" t="e">
        <f>IF(Raw_data_N2_Kanji[[#This Row],[Categorie]]&lt;&gt;"","",
IF(ISNUMBER(MATCH(V,Special_list[Burmese word],0)),"",
SUBSTITUTE(Raw_data_N2_Kanji[[#This Row],[Raw]]," ","")))</f>
        <v>#VALUE!</v>
      </c>
      <c r="BB293" t="e">
        <f>RIGHT(Segregate18[[#This Row],[UPGRADE]],LEN(Segregate18[[#This Row],[UPGRADE]])-LEN(Compiler_Burmese[[#This Row],[1]]))</f>
        <v>#VALUE!</v>
      </c>
      <c r="BC293" t="e">
        <f>RIGHT(Segregate18[[#This Row],[11]],LEN(Segregate18[[#This Row],[11]])-LEN(Compiler_Burmese[[#This Row],[2]]))</f>
        <v>#VALUE!</v>
      </c>
      <c r="BD293" t="e">
        <f>RIGHT(Segregate18[[#This Row],[21]],LEN(Segregate18[[#This Row],[21]])-LEN(Compiler_Burmese[[#This Row],[3]]))</f>
        <v>#VALUE!</v>
      </c>
      <c r="BE293" t="e">
        <f>RIGHT(Segregate18[[#This Row],[31]],LEN(Segregate18[[#This Row],[31]])-LEN(Compiler_Burmese[[#This Row],[4]]))</f>
        <v>#VALUE!</v>
      </c>
      <c r="BF293" t="e">
        <f>RIGHT(Segregate18[[#This Row],[41]],LEN(Segregate18[[#This Row],[41]])-LEN(Compiler_Burmese[[#This Row],[5]]))</f>
        <v>#VALUE!</v>
      </c>
      <c r="BG293" t="e">
        <f>RIGHT(Segregate18[[#This Row],[51]],LEN(Segregate18[[#This Row],[51]])-LEN(Compiler_Burmese[[#This Row],[6]]))</f>
        <v>#VALUE!</v>
      </c>
      <c r="BH293" t="e">
        <f>RIGHT(Segregate18[[#This Row],[61]],LEN(Segregate18[[#This Row],[61]])-LEN(Compiler_Burmese[[#This Row],[7]]))</f>
        <v>#VALUE!</v>
      </c>
      <c r="BI293" t="e">
        <f>RIGHT(Segregate18[[#This Row],[71]],LEN(Segregate18[[#This Row],[71]])-LEN(Compiler_Burmese[[#This Row],[8]]))</f>
        <v>#VALUE!</v>
      </c>
      <c r="BJ293" t="e">
        <f>RIGHT(Segregate18[[#This Row],[81]],LEN(Segregate18[[#This Row],[81]])-LEN(Compiler_Burmese[[#This Row],[9]]))</f>
        <v>#VALUE!</v>
      </c>
    </row>
    <row r="294" spans="25:62" ht="15" customHeight="1" x14ac:dyDescent="0.3">
      <c r="Y294" t="e">
        <f>Segregate18[[#This Row],[Sr. No.]]</f>
        <v>#REF!</v>
      </c>
      <c r="Z294" t="e">
        <f>IF(AND(OR(BA294="။",BA294="၊"),LEN(BA294)=1),BA294,
IF(ISNUMBER(MATCH(LEFT(BA294,7),Final_modified_Intermediate[Burmese_Consonants],0)),LEFT(BA294,7),
IF(ISNUMBER(MATCH(LEFT(BA294,6),Final_modified_Intermediate[Burmese_Consonants],0)),LEFT(BA294,6),
IF(ISNUMBER(MATCH(LEFT(BA294,5),Final_modified_Intermediate[Burmese_Consonants],0)),LEFT(BA294,5),
IF(ISNUMBER(MATCH(LEFT(BA294,4),Final_modified_Intermediate[Burmese_Consonants],0)),LEFT(BA294,4),
IF(ISNUMBER(MATCH(LEFT(BA294,3),Final_modified_Intermediate[Burmese_Consonants],0)),LEFT(BA294,3),
IF(ISNUMBER(MATCH(LEFT(BA294,2),Final_modified_Intermediate[Burmese_Consonants],0)),LEFT(BA294,2),
IF(ISNUMBER(MATCH(LEFT(BA294,1),Final_modified_Intermediate[Burmese_Consonants],0)),LEFT(BA294,1),
IF(ISNUMBER(MATCH(LEFT(BA294,7),Final_Intermediate[Burmese_Consonants],0)),LEFT(BA294,7),
IF(ISNUMBER(MATCH(LEFT(BA294,6),Final_Intermediate[Burmese_Consonants],0)),LEFT(BA294,6),
IF(ISNUMBER(MATCH(LEFT(BA294,5),Final_Intermediate[Burmese_Consonants],0)),LEFT(BA294,5),
IF(ISNUMBER(MATCH(LEFT(BA294,4),Final_Intermediate[Burmese_Consonants],0)),LEFT(BA294,4),
IF(ISNUMBER(MATCH(LEFT(BA294,3),Final_Intermediate[Burmese_Consonants],0)),LEFT(BA294,3),
IF(ISNUMBER(MATCH(LEFT(BA294,2),Final_Intermediate[Burmese_Consonants],0)),LEFT(BA294,2),
IF(ISNUMBER(MATCH(LEFT(BA294,1),Final_Intermediate[Burmese_Consonants],0)),LEFT(BA294,1),
"")))))))))))))))</f>
        <v>#VALUE!</v>
      </c>
      <c r="AA29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4" t="e">
        <f>IF(AND(OR(BB294="။",BB294="၊"),LEN(BB294)=1),BB294,
IF(ISNUMBER(MATCH(LEFT(BB294,7),Final_modified_Intermediate[Burmese_Consonants],0)),LEFT(BB294,7),
IF(ISNUMBER(MATCH(LEFT(BB294,6),Final_modified_Intermediate[Burmese_Consonants],0)),LEFT(BB294,6),
IF(ISNUMBER(MATCH(LEFT(BB294,5),Final_modified_Intermediate[Burmese_Consonants],0)),LEFT(BB294,5),
IF(ISNUMBER(MATCH(LEFT(BB294,4),Final_modified_Intermediate[Burmese_Consonants],0)),LEFT(BB294,4),
IF(ISNUMBER(MATCH(LEFT(BB294,3),Final_modified_Intermediate[Burmese_Consonants],0)),LEFT(BB294,3),
IF(ISNUMBER(MATCH(LEFT(BB294,2),Final_modified_Intermediate[Burmese_Consonants],0)),LEFT(BB294,2),
IF(ISNUMBER(MATCH(LEFT(BB294,1),Final_modified_Intermediate[Burmese_Consonants],0)),LEFT(BB294,1),
IF(ISNUMBER(MATCH(LEFT(BB294,7),Final_Intermediate[Burmese_Consonants],0)),LEFT(BB294,7),
IF(ISNUMBER(MATCH(LEFT(BB294,6),Final_Intermediate[Burmese_Consonants],0)),LEFT(BB294,6),
IF(ISNUMBER(MATCH(LEFT(BB294,5),Final_Intermediate[Burmese_Consonants],0)),LEFT(BB294,5),
IF(ISNUMBER(MATCH(LEFT(BB294,4),Final_Intermediate[Burmese_Consonants],0)),LEFT(BB294,4),
IF(ISNUMBER(MATCH(LEFT(BB294,3),Final_Intermediate[Burmese_Consonants],0)),LEFT(BB294,3),
IF(ISNUMBER(MATCH(LEFT(BB294,2),Final_Intermediate[Burmese_Consonants],0)),LEFT(BB294,2),
IF(ISNUMBER(MATCH(LEFT(BB294,1),Final_Intermediate[Burmese_Consonants],0)),LEFT(BB294,1),
"")))))))))))))))</f>
        <v>#VALUE!</v>
      </c>
      <c r="AC29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4" t="e">
        <f>IF(AND(OR(BC294="။",BC294="၊"),LEN(BC294)=1),BC294,
IF(ISNUMBER(MATCH(LEFT(BC294,7),Final_modified_Intermediate[Burmese_Consonants],0)),LEFT(BC294,7),
IF(ISNUMBER(MATCH(LEFT(BC294,6),Final_modified_Intermediate[Burmese_Consonants],0)),LEFT(BC294,6),
IF(ISNUMBER(MATCH(LEFT(BC294,5),Final_modified_Intermediate[Burmese_Consonants],0)),LEFT(BC294,5),
IF(ISNUMBER(MATCH(LEFT(BC294,4),Final_modified_Intermediate[Burmese_Consonants],0)),LEFT(BC294,4),
IF(ISNUMBER(MATCH(LEFT(BC294,3),Final_modified_Intermediate[Burmese_Consonants],0)),LEFT(BC294,3),
IF(ISNUMBER(MATCH(LEFT(BC294,2),Final_modified_Intermediate[Burmese_Consonants],0)),LEFT(BC294,2),
IF(ISNUMBER(MATCH(LEFT(BC294,1),Final_modified_Intermediate[Burmese_Consonants],0)),LEFT(BC294,1),
IF(ISNUMBER(MATCH(LEFT(BC294,7),Final_Intermediate[Burmese_Consonants],0)),LEFT(BC294,7),
IF(ISNUMBER(MATCH(LEFT(BC294,6),Final_Intermediate[Burmese_Consonants],0)),LEFT(BC294,6),
IF(ISNUMBER(MATCH(LEFT(BC294,5),Final_Intermediate[Burmese_Consonants],0)),LEFT(BC294,5),
IF(ISNUMBER(MATCH(LEFT(BC294,4),Final_Intermediate[Burmese_Consonants],0)),LEFT(BC294,4),
IF(ISNUMBER(MATCH(LEFT(BC294,3),Final_Intermediate[Burmese_Consonants],0)),LEFT(BC294,3),
IF(ISNUMBER(MATCH(LEFT(BC294,2),Final_Intermediate[Burmese_Consonants],0)),LEFT(BC294,2),
IF(ISNUMBER(MATCH(LEFT(BC294,1),Final_Intermediate[Burmese_Consonants],0)),LEFT(BC294,1),
"")))))))))))))))</f>
        <v>#VALUE!</v>
      </c>
      <c r="AE29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4" t="e">
        <f>IF(AND(OR(BD294="။",BD294="၊"),LEN(BD294)=1),BD294,
IF(ISNUMBER(MATCH(LEFT(BD294,7),Final_modified_Intermediate[Burmese_Consonants],0)),LEFT(BD294,7),
IF(ISNUMBER(MATCH(LEFT(BD294,6),Final_modified_Intermediate[Burmese_Consonants],0)),LEFT(BD294,6),
IF(ISNUMBER(MATCH(LEFT(BD294,5),Final_modified_Intermediate[Burmese_Consonants],0)),LEFT(BD294,5),
IF(ISNUMBER(MATCH(LEFT(BD294,4),Final_modified_Intermediate[Burmese_Consonants],0)),LEFT(BD294,4),
IF(ISNUMBER(MATCH(LEFT(BD294,3),Final_modified_Intermediate[Burmese_Consonants],0)),LEFT(BD294,3),
IF(ISNUMBER(MATCH(LEFT(BD294,2),Final_modified_Intermediate[Burmese_Consonants],0)),LEFT(BD294,2),
IF(ISNUMBER(MATCH(LEFT(BD294,1),Final_modified_Intermediate[Burmese_Consonants],0)),LEFT(BD294,1),
IF(ISNUMBER(MATCH(LEFT(BD294,7),Final_Intermediate[Burmese_Consonants],0)),LEFT(BD294,7),
IF(ISNUMBER(MATCH(LEFT(BD294,6),Final_Intermediate[Burmese_Consonants],0)),LEFT(BD294,6),
IF(ISNUMBER(MATCH(LEFT(BD294,5),Final_Intermediate[Burmese_Consonants],0)),LEFT(BD294,5),
IF(ISNUMBER(MATCH(LEFT(BD294,4),Final_Intermediate[Burmese_Consonants],0)),LEFT(BD294,4),
IF(ISNUMBER(MATCH(LEFT(BD294,3),Final_Intermediate[Burmese_Consonants],0)),LEFT(BD294,3),
IF(ISNUMBER(MATCH(LEFT(BD294,2),Final_Intermediate[Burmese_Consonants],0)),LEFT(BD294,2),
IF(ISNUMBER(MATCH(LEFT(BD294,1),Final_Intermediate[Burmese_Consonants],0)),LEFT(BD294,1),
"")))))))))))))))</f>
        <v>#VALUE!</v>
      </c>
      <c r="AG294" t="e">
        <f>IF(AND(OR(BE294="။",BE294="၊"),LEN(BE294)=1),BE294,
IF(ISNUMBER(MATCH(LEFT(BE294,7),Final_modified_Intermediate[Burmese_Consonants],0)),LEFT(BE294,7),
IF(ISNUMBER(MATCH(LEFT(BE294,6),Final_modified_Intermediate[Burmese_Consonants],0)),LEFT(BE294,6),
IF(ISNUMBER(MATCH(LEFT(BE294,5),Final_modified_Intermediate[Burmese_Consonants],0)),LEFT(BE294,5),
IF(ISNUMBER(MATCH(LEFT(BE294,4),Final_modified_Intermediate[Burmese_Consonants],0)),LEFT(BE294,4),
IF(ISNUMBER(MATCH(LEFT(BE294,3),Final_modified_Intermediate[Burmese_Consonants],0)),LEFT(BE294,3),
IF(ISNUMBER(MATCH(LEFT(BE294,2),Final_modified_Intermediate[Burmese_Consonants],0)),LEFT(BE294,2),
IF(ISNUMBER(MATCH(LEFT(BE294,1),Final_modified_Intermediate[Burmese_Consonants],0)),LEFT(BE294,1),
IF(ISNUMBER(MATCH(LEFT(BE294,7),Final_Intermediate[Burmese_Consonants],0)),LEFT(BE294,7),
IF(ISNUMBER(MATCH(LEFT(BE294,6),Final_Intermediate[Burmese_Consonants],0)),LEFT(BE294,6),
IF(ISNUMBER(MATCH(LEFT(BE294,5),Final_Intermediate[Burmese_Consonants],0)),LEFT(BE294,5),
IF(ISNUMBER(MATCH(LEFT(BE294,4),Final_Intermediate[Burmese_Consonants],0)),LEFT(BE294,4),
IF(ISNUMBER(MATCH(LEFT(BE294,3),Final_Intermediate[Burmese_Consonants],0)),LEFT(BE294,3),
IF(ISNUMBER(MATCH(LEFT(BE294,2),Final_Intermediate[Burmese_Consonants],0)),LEFT(BE294,2),
IF(ISNUMBER(MATCH(LEFT(BE294,1),Final_Intermediate[Burmese_Consonants],0)),LEFT(BE294,1),
"")))))))))))))))</f>
        <v>#VALUE!</v>
      </c>
      <c r="AH294" t="e">
        <f>IF(AND(OR(BF294="။",BF294="၊"),LEN(BF294)=1),BF294,
IF(ISNUMBER(MATCH(LEFT(BF294,7),Final_modified_Intermediate[Burmese_Consonants],0)),LEFT(BF294,7),
IF(ISNUMBER(MATCH(LEFT(BF294,6),Final_modified_Intermediate[Burmese_Consonants],0)),LEFT(BF294,6),
IF(ISNUMBER(MATCH(LEFT(BF294,5),Final_modified_Intermediate[Burmese_Consonants],0)),LEFT(BF294,5),
IF(ISNUMBER(MATCH(LEFT(BF294,4),Final_modified_Intermediate[Burmese_Consonants],0)),LEFT(BF294,4),
IF(ISNUMBER(MATCH(LEFT(BF294,3),Final_modified_Intermediate[Burmese_Consonants],0)),LEFT(BF294,3),
IF(ISNUMBER(MATCH(LEFT(BF294,2),Final_modified_Intermediate[Burmese_Consonants],0)),LEFT(BF294,2),
IF(ISNUMBER(MATCH(LEFT(BF294,1),Final_modified_Intermediate[Burmese_Consonants],0)),LEFT(BF294,1),
IF(ISNUMBER(MATCH(LEFT(BF294,7),Final_Intermediate[Burmese_Consonants],0)),LEFT(BF294,7),
IF(ISNUMBER(MATCH(LEFT(BF294,6),Final_Intermediate[Burmese_Consonants],0)),LEFT(BF294,6),
IF(ISNUMBER(MATCH(LEFT(BF294,5),Final_Intermediate[Burmese_Consonants],0)),LEFT(BF294,5),
IF(ISNUMBER(MATCH(LEFT(BF294,4),Final_Intermediate[Burmese_Consonants],0)),LEFT(BF294,4),
IF(ISNUMBER(MATCH(LEFT(BF294,3),Final_Intermediate[Burmese_Consonants],0)),LEFT(BF294,3),
IF(ISNUMBER(MATCH(LEFT(BF294,2),Final_Intermediate[Burmese_Consonants],0)),LEFT(BF294,2),
IF(ISNUMBER(MATCH(LEFT(BF294,1),Final_Intermediate[Burmese_Consonants],0)),LEFT(BF294,1),
"")))))))))))))))</f>
        <v>#VALUE!</v>
      </c>
      <c r="AI294" t="e">
        <f>IF(AND(OR(BG294="။",BG294="၊"),LEN(BG294)=1),BG294,
IF(ISNUMBER(MATCH(LEFT(BG294,7),Final_modified_Intermediate[Burmese_Consonants],0)),LEFT(BG294,7),
IF(ISNUMBER(MATCH(LEFT(BG294,6),Final_modified_Intermediate[Burmese_Consonants],0)),LEFT(BG294,6),
IF(ISNUMBER(MATCH(LEFT(BG294,5),Final_modified_Intermediate[Burmese_Consonants],0)),LEFT(BG294,5),
IF(ISNUMBER(MATCH(LEFT(BG294,4),Final_modified_Intermediate[Burmese_Consonants],0)),LEFT(BG294,4),
IF(ISNUMBER(MATCH(LEFT(BG294,3),Final_modified_Intermediate[Burmese_Consonants],0)),LEFT(BG294,3),
IF(ISNUMBER(MATCH(LEFT(BG294,2),Final_modified_Intermediate[Burmese_Consonants],0)),LEFT(BG294,2),
IF(ISNUMBER(MATCH(LEFT(BG294,1),Final_modified_Intermediate[Burmese_Consonants],0)),LEFT(BG294,1),
IF(ISNUMBER(MATCH(LEFT(BG294,7),Final_Intermediate[Burmese_Consonants],0)),LEFT(BG294,7),
IF(ISNUMBER(MATCH(LEFT(BG294,6),Final_Intermediate[Burmese_Consonants],0)),LEFT(BG294,6),
IF(ISNUMBER(MATCH(LEFT(BG294,5),Final_Intermediate[Burmese_Consonants],0)),LEFT(BG294,5),
IF(ISNUMBER(MATCH(LEFT(BG294,4),Final_Intermediate[Burmese_Consonants],0)),LEFT(BG294,4),
IF(ISNUMBER(MATCH(LEFT(BG294,3),Final_Intermediate[Burmese_Consonants],0)),LEFT(BG294,3),
IF(ISNUMBER(MATCH(LEFT(BG294,2),Final_Intermediate[Burmese_Consonants],0)),LEFT(BG294,2),
IF(ISNUMBER(MATCH(LEFT(BG294,1),Final_Intermediate[Burmese_Consonants],0)),LEFT(BG294,1),
"")))))))))))))))</f>
        <v>#VALUE!</v>
      </c>
      <c r="AJ294" t="e">
        <f>IF(AND(OR(BH294="။",BH294="၊"),LEN(BH294)=1),BH294,
IF(ISNUMBER(MATCH(LEFT(BH294,7),Final_modified_Intermediate[Burmese_Consonants],0)),LEFT(BH294,7),
IF(ISNUMBER(MATCH(LEFT(BH294,6),Final_modified_Intermediate[Burmese_Consonants],0)),LEFT(BH294,6),
IF(ISNUMBER(MATCH(LEFT(BH294,5),Final_modified_Intermediate[Burmese_Consonants],0)),LEFT(BH294,5),
IF(ISNUMBER(MATCH(LEFT(BH294,4),Final_modified_Intermediate[Burmese_Consonants],0)),LEFT(BH294,4),
IF(ISNUMBER(MATCH(LEFT(BH294,3),Final_modified_Intermediate[Burmese_Consonants],0)),LEFT(BH294,3),
IF(ISNUMBER(MATCH(LEFT(BH294,2),Final_modified_Intermediate[Burmese_Consonants],0)),LEFT(BH294,2),
IF(ISNUMBER(MATCH(LEFT(BH294,1),Final_modified_Intermediate[Burmese_Consonants],0)),LEFT(BH294,1),
IF(ISNUMBER(MATCH(LEFT(BH294,7),Final_Intermediate[Burmese_Consonants],0)),LEFT(BH294,7),
IF(ISNUMBER(MATCH(LEFT(BH294,6),Final_Intermediate[Burmese_Consonants],0)),LEFT(BH294,6),
IF(ISNUMBER(MATCH(LEFT(BH294,5),Final_Intermediate[Burmese_Consonants],0)),LEFT(BH294,5),
IF(ISNUMBER(MATCH(LEFT(BH294,4),Final_Intermediate[Burmese_Consonants],0)),LEFT(BH294,4),
IF(ISNUMBER(MATCH(LEFT(BH294,3),Final_Intermediate[Burmese_Consonants],0)),LEFT(BH294,3),
IF(ISNUMBER(MATCH(LEFT(BH294,2),Final_Intermediate[Burmese_Consonants],0)),LEFT(BH294,2),
IF(ISNUMBER(MATCH(LEFT(BH294,1),Final_Intermediate[Burmese_Consonants],0)),LEFT(BH294,1),
"")))))))))))))))</f>
        <v>#VALUE!</v>
      </c>
      <c r="AK294" t="e">
        <f>IF(AND(OR(BI294="။",BI294="၊"),LEN(BI294)=1),BI294,
IF(ISNUMBER(MATCH(LEFT(BI294,7),Final_modified_Intermediate[Burmese_Consonants],0)),LEFT(BI294,7),
IF(ISNUMBER(MATCH(LEFT(BI294,6),Final_modified_Intermediate[Burmese_Consonants],0)),LEFT(BI294,6),
IF(ISNUMBER(MATCH(LEFT(BI294,5),Final_modified_Intermediate[Burmese_Consonants],0)),LEFT(BI294,5),
IF(ISNUMBER(MATCH(LEFT(BI294,4),Final_modified_Intermediate[Burmese_Consonants],0)),LEFT(BI294,4),
IF(ISNUMBER(MATCH(LEFT(BI294,3),Final_modified_Intermediate[Burmese_Consonants],0)),LEFT(BI294,3),
IF(ISNUMBER(MATCH(LEFT(BI294,2),Final_modified_Intermediate[Burmese_Consonants],0)),LEFT(BI294,2),
IF(ISNUMBER(MATCH(LEFT(BI294,1),Final_modified_Intermediate[Burmese_Consonants],0)),LEFT(BI294,1),
IF(ISNUMBER(MATCH(LEFT(BI294,7),Final_Intermediate[Burmese_Consonants],0)),LEFT(BI294,7),
IF(ISNUMBER(MATCH(LEFT(BI294,6),Final_Intermediate[Burmese_Consonants],0)),LEFT(BI294,6),
IF(ISNUMBER(MATCH(LEFT(BI294,5),Final_Intermediate[Burmese_Consonants],0)),LEFT(BI294,5),
IF(ISNUMBER(MATCH(LEFT(BI294,4),Final_Intermediate[Burmese_Consonants],0)),LEFT(BI294,4),
IF(ISNUMBER(MATCH(LEFT(BI294,3),Final_Intermediate[Burmese_Consonants],0)),LEFT(BI294,3),
IF(ISNUMBER(MATCH(LEFT(BI294,2),Final_Intermediate[Burmese_Consonants],0)),LEFT(BI294,2),
IF(ISNUMBER(MATCH(LEFT(BI294,1),Final_Intermediate[Burmese_Consonants],0)),LEFT(BI294,1),
"")))))))))))))))</f>
        <v>#VALUE!</v>
      </c>
      <c r="AL294" t="e">
        <f>IF(AND(OR(BJ294="။",BJ294="၊"),LEN(BJ294)=1),BJ294,
IF(ISNUMBER(MATCH(LEFT(BJ294,7),Final_modified_Intermediate[Burmese_Consonants],0)),LEFT(BJ294,7),
IF(ISNUMBER(MATCH(LEFT(BJ294,6),Final_modified_Intermediate[Burmese_Consonants],0)),LEFT(BJ294,6),
IF(ISNUMBER(MATCH(LEFT(BJ294,5),Final_modified_Intermediate[Burmese_Consonants],0)),LEFT(BJ294,5),
IF(ISNUMBER(MATCH(LEFT(BJ294,4),Final_modified_Intermediate[Burmese_Consonants],0)),LEFT(BJ294,4),
IF(ISNUMBER(MATCH(LEFT(BJ294,3),Final_modified_Intermediate[Burmese_Consonants],0)),LEFT(BJ294,3),
IF(ISNUMBER(MATCH(LEFT(BJ294,2),Final_modified_Intermediate[Burmese_Consonants],0)),LEFT(BJ294,2),
IF(ISNUMBER(MATCH(LEFT(BJ294,1),Final_modified_Intermediate[Burmese_Consonants],0)),LEFT(BJ294,1),
IF(ISNUMBER(MATCH(LEFT(BJ294,7),Final_Intermediate[Burmese_Consonants],0)),LEFT(BJ294,7),
IF(ISNUMBER(MATCH(LEFT(BJ294,6),Final_Intermediate[Burmese_Consonants],0)),LEFT(BJ294,6),
IF(ISNUMBER(MATCH(LEFT(BJ294,5),Final_Intermediate[Burmese_Consonants],0)),LEFT(BJ294,5),
IF(ISNUMBER(MATCH(LEFT(BJ294,4),Final_Intermediate[Burmese_Consonants],0)),LEFT(BJ294,4),
IF(ISNUMBER(MATCH(LEFT(BJ294,3),Final_Intermediate[Burmese_Consonants],0)),LEFT(BJ294,3),
IF(ISNUMBER(MATCH(LEFT(BJ294,2),Final_Intermediate[Burmese_Consonants],0)),LEFT(BJ294,2),
IF(ISNUMBER(MATCH(LEFT(BJ294,1),Final_Intermediate[Burmese_Consonants],0)),LEFT(BJ294,1),
"")))))))))))))))</f>
        <v>#VALUE!</v>
      </c>
      <c r="AN294" t="e">
        <f>Compiler_Burmese[[#This Row],[Sr. No.]]</f>
        <v>#REF!</v>
      </c>
      <c r="AO29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4" t="e">
        <f>[2]!Vocabulary_Burmese[[#This Row],[Sr. No.]]</f>
        <v>#REF!</v>
      </c>
      <c r="BA294" t="e">
        <f>IF(Raw_data_N2_Kanji[[#This Row],[Categorie]]&lt;&gt;"","",
IF(ISNUMBER(MATCH(V,Special_list[Burmese word],0)),"",
SUBSTITUTE(Raw_data_N2_Kanji[[#This Row],[Raw]]," ","")))</f>
        <v>#VALUE!</v>
      </c>
      <c r="BB294" t="e">
        <f>RIGHT(Segregate18[[#This Row],[UPGRADE]],LEN(Segregate18[[#This Row],[UPGRADE]])-LEN(Compiler_Burmese[[#This Row],[1]]))</f>
        <v>#VALUE!</v>
      </c>
      <c r="BC294" t="e">
        <f>RIGHT(Segregate18[[#This Row],[11]],LEN(Segregate18[[#This Row],[11]])-LEN(Compiler_Burmese[[#This Row],[2]]))</f>
        <v>#VALUE!</v>
      </c>
      <c r="BD294" t="e">
        <f>RIGHT(Segregate18[[#This Row],[21]],LEN(Segregate18[[#This Row],[21]])-LEN(Compiler_Burmese[[#This Row],[3]]))</f>
        <v>#VALUE!</v>
      </c>
      <c r="BE294" t="e">
        <f>RIGHT(Segregate18[[#This Row],[31]],LEN(Segregate18[[#This Row],[31]])-LEN(Compiler_Burmese[[#This Row],[4]]))</f>
        <v>#VALUE!</v>
      </c>
      <c r="BF294" t="e">
        <f>RIGHT(Segregate18[[#This Row],[41]],LEN(Segregate18[[#This Row],[41]])-LEN(Compiler_Burmese[[#This Row],[5]]))</f>
        <v>#VALUE!</v>
      </c>
      <c r="BG294" t="e">
        <f>RIGHT(Segregate18[[#This Row],[51]],LEN(Segregate18[[#This Row],[51]])-LEN(Compiler_Burmese[[#This Row],[6]]))</f>
        <v>#VALUE!</v>
      </c>
      <c r="BH294" t="e">
        <f>RIGHT(Segregate18[[#This Row],[61]],LEN(Segregate18[[#This Row],[61]])-LEN(Compiler_Burmese[[#This Row],[7]]))</f>
        <v>#VALUE!</v>
      </c>
      <c r="BI294" t="e">
        <f>RIGHT(Segregate18[[#This Row],[71]],LEN(Segregate18[[#This Row],[71]])-LEN(Compiler_Burmese[[#This Row],[8]]))</f>
        <v>#VALUE!</v>
      </c>
      <c r="BJ294" t="e">
        <f>RIGHT(Segregate18[[#This Row],[81]],LEN(Segregate18[[#This Row],[81]])-LEN(Compiler_Burmese[[#This Row],[9]]))</f>
        <v>#VALUE!</v>
      </c>
    </row>
    <row r="295" spans="25:62" ht="15" customHeight="1" x14ac:dyDescent="0.3">
      <c r="Y295" t="e">
        <f>Segregate18[[#This Row],[Sr. No.]]</f>
        <v>#REF!</v>
      </c>
      <c r="Z295" t="e">
        <f>IF(AND(OR(BA295="။",BA295="၊"),LEN(BA295)=1),BA295,
IF(ISNUMBER(MATCH(LEFT(BA295,7),Final_modified_Intermediate[Burmese_Consonants],0)),LEFT(BA295,7),
IF(ISNUMBER(MATCH(LEFT(BA295,6),Final_modified_Intermediate[Burmese_Consonants],0)),LEFT(BA295,6),
IF(ISNUMBER(MATCH(LEFT(BA295,5),Final_modified_Intermediate[Burmese_Consonants],0)),LEFT(BA295,5),
IF(ISNUMBER(MATCH(LEFT(BA295,4),Final_modified_Intermediate[Burmese_Consonants],0)),LEFT(BA295,4),
IF(ISNUMBER(MATCH(LEFT(BA295,3),Final_modified_Intermediate[Burmese_Consonants],0)),LEFT(BA295,3),
IF(ISNUMBER(MATCH(LEFT(BA295,2),Final_modified_Intermediate[Burmese_Consonants],0)),LEFT(BA295,2),
IF(ISNUMBER(MATCH(LEFT(BA295,1),Final_modified_Intermediate[Burmese_Consonants],0)),LEFT(BA295,1),
IF(ISNUMBER(MATCH(LEFT(BA295,7),Final_Intermediate[Burmese_Consonants],0)),LEFT(BA295,7),
IF(ISNUMBER(MATCH(LEFT(BA295,6),Final_Intermediate[Burmese_Consonants],0)),LEFT(BA295,6),
IF(ISNUMBER(MATCH(LEFT(BA295,5),Final_Intermediate[Burmese_Consonants],0)),LEFT(BA295,5),
IF(ISNUMBER(MATCH(LEFT(BA295,4),Final_Intermediate[Burmese_Consonants],0)),LEFT(BA295,4),
IF(ISNUMBER(MATCH(LEFT(BA295,3),Final_Intermediate[Burmese_Consonants],0)),LEFT(BA295,3),
IF(ISNUMBER(MATCH(LEFT(BA295,2),Final_Intermediate[Burmese_Consonants],0)),LEFT(BA295,2),
IF(ISNUMBER(MATCH(LEFT(BA295,1),Final_Intermediate[Burmese_Consonants],0)),LEFT(BA295,1),
"")))))))))))))))</f>
        <v>#VALUE!</v>
      </c>
      <c r="AA29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5" t="e">
        <f>IF(AND(OR(BB295="။",BB295="၊"),LEN(BB295)=1),BB295,
IF(ISNUMBER(MATCH(LEFT(BB295,7),Final_modified_Intermediate[Burmese_Consonants],0)),LEFT(BB295,7),
IF(ISNUMBER(MATCH(LEFT(BB295,6),Final_modified_Intermediate[Burmese_Consonants],0)),LEFT(BB295,6),
IF(ISNUMBER(MATCH(LEFT(BB295,5),Final_modified_Intermediate[Burmese_Consonants],0)),LEFT(BB295,5),
IF(ISNUMBER(MATCH(LEFT(BB295,4),Final_modified_Intermediate[Burmese_Consonants],0)),LEFT(BB295,4),
IF(ISNUMBER(MATCH(LEFT(BB295,3),Final_modified_Intermediate[Burmese_Consonants],0)),LEFT(BB295,3),
IF(ISNUMBER(MATCH(LEFT(BB295,2),Final_modified_Intermediate[Burmese_Consonants],0)),LEFT(BB295,2),
IF(ISNUMBER(MATCH(LEFT(BB295,1),Final_modified_Intermediate[Burmese_Consonants],0)),LEFT(BB295,1),
IF(ISNUMBER(MATCH(LEFT(BB295,7),Final_Intermediate[Burmese_Consonants],0)),LEFT(BB295,7),
IF(ISNUMBER(MATCH(LEFT(BB295,6),Final_Intermediate[Burmese_Consonants],0)),LEFT(BB295,6),
IF(ISNUMBER(MATCH(LEFT(BB295,5),Final_Intermediate[Burmese_Consonants],0)),LEFT(BB295,5),
IF(ISNUMBER(MATCH(LEFT(BB295,4),Final_Intermediate[Burmese_Consonants],0)),LEFT(BB295,4),
IF(ISNUMBER(MATCH(LEFT(BB295,3),Final_Intermediate[Burmese_Consonants],0)),LEFT(BB295,3),
IF(ISNUMBER(MATCH(LEFT(BB295,2),Final_Intermediate[Burmese_Consonants],0)),LEFT(BB295,2),
IF(ISNUMBER(MATCH(LEFT(BB295,1),Final_Intermediate[Burmese_Consonants],0)),LEFT(BB295,1),
"")))))))))))))))</f>
        <v>#VALUE!</v>
      </c>
      <c r="AC29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5" t="e">
        <f>IF(AND(OR(BC295="။",BC295="၊"),LEN(BC295)=1),BC295,
IF(ISNUMBER(MATCH(LEFT(BC295,7),Final_modified_Intermediate[Burmese_Consonants],0)),LEFT(BC295,7),
IF(ISNUMBER(MATCH(LEFT(BC295,6),Final_modified_Intermediate[Burmese_Consonants],0)),LEFT(BC295,6),
IF(ISNUMBER(MATCH(LEFT(BC295,5),Final_modified_Intermediate[Burmese_Consonants],0)),LEFT(BC295,5),
IF(ISNUMBER(MATCH(LEFT(BC295,4),Final_modified_Intermediate[Burmese_Consonants],0)),LEFT(BC295,4),
IF(ISNUMBER(MATCH(LEFT(BC295,3),Final_modified_Intermediate[Burmese_Consonants],0)),LEFT(BC295,3),
IF(ISNUMBER(MATCH(LEFT(BC295,2),Final_modified_Intermediate[Burmese_Consonants],0)),LEFT(BC295,2),
IF(ISNUMBER(MATCH(LEFT(BC295,1),Final_modified_Intermediate[Burmese_Consonants],0)),LEFT(BC295,1),
IF(ISNUMBER(MATCH(LEFT(BC295,7),Final_Intermediate[Burmese_Consonants],0)),LEFT(BC295,7),
IF(ISNUMBER(MATCH(LEFT(BC295,6),Final_Intermediate[Burmese_Consonants],0)),LEFT(BC295,6),
IF(ISNUMBER(MATCH(LEFT(BC295,5),Final_Intermediate[Burmese_Consonants],0)),LEFT(BC295,5),
IF(ISNUMBER(MATCH(LEFT(BC295,4),Final_Intermediate[Burmese_Consonants],0)),LEFT(BC295,4),
IF(ISNUMBER(MATCH(LEFT(BC295,3),Final_Intermediate[Burmese_Consonants],0)),LEFT(BC295,3),
IF(ISNUMBER(MATCH(LEFT(BC295,2),Final_Intermediate[Burmese_Consonants],0)),LEFT(BC295,2),
IF(ISNUMBER(MATCH(LEFT(BC295,1),Final_Intermediate[Burmese_Consonants],0)),LEFT(BC295,1),
"")))))))))))))))</f>
        <v>#VALUE!</v>
      </c>
      <c r="AE29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5" t="e">
        <f>IF(AND(OR(BD295="။",BD295="၊"),LEN(BD295)=1),BD295,
IF(ISNUMBER(MATCH(LEFT(BD295,7),Final_modified_Intermediate[Burmese_Consonants],0)),LEFT(BD295,7),
IF(ISNUMBER(MATCH(LEFT(BD295,6),Final_modified_Intermediate[Burmese_Consonants],0)),LEFT(BD295,6),
IF(ISNUMBER(MATCH(LEFT(BD295,5),Final_modified_Intermediate[Burmese_Consonants],0)),LEFT(BD295,5),
IF(ISNUMBER(MATCH(LEFT(BD295,4),Final_modified_Intermediate[Burmese_Consonants],0)),LEFT(BD295,4),
IF(ISNUMBER(MATCH(LEFT(BD295,3),Final_modified_Intermediate[Burmese_Consonants],0)),LEFT(BD295,3),
IF(ISNUMBER(MATCH(LEFT(BD295,2),Final_modified_Intermediate[Burmese_Consonants],0)),LEFT(BD295,2),
IF(ISNUMBER(MATCH(LEFT(BD295,1),Final_modified_Intermediate[Burmese_Consonants],0)),LEFT(BD295,1),
IF(ISNUMBER(MATCH(LEFT(BD295,7),Final_Intermediate[Burmese_Consonants],0)),LEFT(BD295,7),
IF(ISNUMBER(MATCH(LEFT(BD295,6),Final_Intermediate[Burmese_Consonants],0)),LEFT(BD295,6),
IF(ISNUMBER(MATCH(LEFT(BD295,5),Final_Intermediate[Burmese_Consonants],0)),LEFT(BD295,5),
IF(ISNUMBER(MATCH(LEFT(BD295,4),Final_Intermediate[Burmese_Consonants],0)),LEFT(BD295,4),
IF(ISNUMBER(MATCH(LEFT(BD295,3),Final_Intermediate[Burmese_Consonants],0)),LEFT(BD295,3),
IF(ISNUMBER(MATCH(LEFT(BD295,2),Final_Intermediate[Burmese_Consonants],0)),LEFT(BD295,2),
IF(ISNUMBER(MATCH(LEFT(BD295,1),Final_Intermediate[Burmese_Consonants],0)),LEFT(BD295,1),
"")))))))))))))))</f>
        <v>#VALUE!</v>
      </c>
      <c r="AG295" t="e">
        <f>IF(AND(OR(BE295="။",BE295="၊"),LEN(BE295)=1),BE295,
IF(ISNUMBER(MATCH(LEFT(BE295,7),Final_modified_Intermediate[Burmese_Consonants],0)),LEFT(BE295,7),
IF(ISNUMBER(MATCH(LEFT(BE295,6),Final_modified_Intermediate[Burmese_Consonants],0)),LEFT(BE295,6),
IF(ISNUMBER(MATCH(LEFT(BE295,5),Final_modified_Intermediate[Burmese_Consonants],0)),LEFT(BE295,5),
IF(ISNUMBER(MATCH(LEFT(BE295,4),Final_modified_Intermediate[Burmese_Consonants],0)),LEFT(BE295,4),
IF(ISNUMBER(MATCH(LEFT(BE295,3),Final_modified_Intermediate[Burmese_Consonants],0)),LEFT(BE295,3),
IF(ISNUMBER(MATCH(LEFT(BE295,2),Final_modified_Intermediate[Burmese_Consonants],0)),LEFT(BE295,2),
IF(ISNUMBER(MATCH(LEFT(BE295,1),Final_modified_Intermediate[Burmese_Consonants],0)),LEFT(BE295,1),
IF(ISNUMBER(MATCH(LEFT(BE295,7),Final_Intermediate[Burmese_Consonants],0)),LEFT(BE295,7),
IF(ISNUMBER(MATCH(LEFT(BE295,6),Final_Intermediate[Burmese_Consonants],0)),LEFT(BE295,6),
IF(ISNUMBER(MATCH(LEFT(BE295,5),Final_Intermediate[Burmese_Consonants],0)),LEFT(BE295,5),
IF(ISNUMBER(MATCH(LEFT(BE295,4),Final_Intermediate[Burmese_Consonants],0)),LEFT(BE295,4),
IF(ISNUMBER(MATCH(LEFT(BE295,3),Final_Intermediate[Burmese_Consonants],0)),LEFT(BE295,3),
IF(ISNUMBER(MATCH(LEFT(BE295,2),Final_Intermediate[Burmese_Consonants],0)),LEFT(BE295,2),
IF(ISNUMBER(MATCH(LEFT(BE295,1),Final_Intermediate[Burmese_Consonants],0)),LEFT(BE295,1),
"")))))))))))))))</f>
        <v>#VALUE!</v>
      </c>
      <c r="AH295" t="e">
        <f>IF(AND(OR(BF295="။",BF295="၊"),LEN(BF295)=1),BF295,
IF(ISNUMBER(MATCH(LEFT(BF295,7),Final_modified_Intermediate[Burmese_Consonants],0)),LEFT(BF295,7),
IF(ISNUMBER(MATCH(LEFT(BF295,6),Final_modified_Intermediate[Burmese_Consonants],0)),LEFT(BF295,6),
IF(ISNUMBER(MATCH(LEFT(BF295,5),Final_modified_Intermediate[Burmese_Consonants],0)),LEFT(BF295,5),
IF(ISNUMBER(MATCH(LEFT(BF295,4),Final_modified_Intermediate[Burmese_Consonants],0)),LEFT(BF295,4),
IF(ISNUMBER(MATCH(LEFT(BF295,3),Final_modified_Intermediate[Burmese_Consonants],0)),LEFT(BF295,3),
IF(ISNUMBER(MATCH(LEFT(BF295,2),Final_modified_Intermediate[Burmese_Consonants],0)),LEFT(BF295,2),
IF(ISNUMBER(MATCH(LEFT(BF295,1),Final_modified_Intermediate[Burmese_Consonants],0)),LEFT(BF295,1),
IF(ISNUMBER(MATCH(LEFT(BF295,7),Final_Intermediate[Burmese_Consonants],0)),LEFT(BF295,7),
IF(ISNUMBER(MATCH(LEFT(BF295,6),Final_Intermediate[Burmese_Consonants],0)),LEFT(BF295,6),
IF(ISNUMBER(MATCH(LEFT(BF295,5),Final_Intermediate[Burmese_Consonants],0)),LEFT(BF295,5),
IF(ISNUMBER(MATCH(LEFT(BF295,4),Final_Intermediate[Burmese_Consonants],0)),LEFT(BF295,4),
IF(ISNUMBER(MATCH(LEFT(BF295,3),Final_Intermediate[Burmese_Consonants],0)),LEFT(BF295,3),
IF(ISNUMBER(MATCH(LEFT(BF295,2),Final_Intermediate[Burmese_Consonants],0)),LEFT(BF295,2),
IF(ISNUMBER(MATCH(LEFT(BF295,1),Final_Intermediate[Burmese_Consonants],0)),LEFT(BF295,1),
"")))))))))))))))</f>
        <v>#VALUE!</v>
      </c>
      <c r="AI295" t="e">
        <f>IF(AND(OR(BG295="။",BG295="၊"),LEN(BG295)=1),BG295,
IF(ISNUMBER(MATCH(LEFT(BG295,7),Final_modified_Intermediate[Burmese_Consonants],0)),LEFT(BG295,7),
IF(ISNUMBER(MATCH(LEFT(BG295,6),Final_modified_Intermediate[Burmese_Consonants],0)),LEFT(BG295,6),
IF(ISNUMBER(MATCH(LEFT(BG295,5),Final_modified_Intermediate[Burmese_Consonants],0)),LEFT(BG295,5),
IF(ISNUMBER(MATCH(LEFT(BG295,4),Final_modified_Intermediate[Burmese_Consonants],0)),LEFT(BG295,4),
IF(ISNUMBER(MATCH(LEFT(BG295,3),Final_modified_Intermediate[Burmese_Consonants],0)),LEFT(BG295,3),
IF(ISNUMBER(MATCH(LEFT(BG295,2),Final_modified_Intermediate[Burmese_Consonants],0)),LEFT(BG295,2),
IF(ISNUMBER(MATCH(LEFT(BG295,1),Final_modified_Intermediate[Burmese_Consonants],0)),LEFT(BG295,1),
IF(ISNUMBER(MATCH(LEFT(BG295,7),Final_Intermediate[Burmese_Consonants],0)),LEFT(BG295,7),
IF(ISNUMBER(MATCH(LEFT(BG295,6),Final_Intermediate[Burmese_Consonants],0)),LEFT(BG295,6),
IF(ISNUMBER(MATCH(LEFT(BG295,5),Final_Intermediate[Burmese_Consonants],0)),LEFT(BG295,5),
IF(ISNUMBER(MATCH(LEFT(BG295,4),Final_Intermediate[Burmese_Consonants],0)),LEFT(BG295,4),
IF(ISNUMBER(MATCH(LEFT(BG295,3),Final_Intermediate[Burmese_Consonants],0)),LEFT(BG295,3),
IF(ISNUMBER(MATCH(LEFT(BG295,2),Final_Intermediate[Burmese_Consonants],0)),LEFT(BG295,2),
IF(ISNUMBER(MATCH(LEFT(BG295,1),Final_Intermediate[Burmese_Consonants],0)),LEFT(BG295,1),
"")))))))))))))))</f>
        <v>#VALUE!</v>
      </c>
      <c r="AJ295" t="e">
        <f>IF(AND(OR(BH295="။",BH295="၊"),LEN(BH295)=1),BH295,
IF(ISNUMBER(MATCH(LEFT(BH295,7),Final_modified_Intermediate[Burmese_Consonants],0)),LEFT(BH295,7),
IF(ISNUMBER(MATCH(LEFT(BH295,6),Final_modified_Intermediate[Burmese_Consonants],0)),LEFT(BH295,6),
IF(ISNUMBER(MATCH(LEFT(BH295,5),Final_modified_Intermediate[Burmese_Consonants],0)),LEFT(BH295,5),
IF(ISNUMBER(MATCH(LEFT(BH295,4),Final_modified_Intermediate[Burmese_Consonants],0)),LEFT(BH295,4),
IF(ISNUMBER(MATCH(LEFT(BH295,3),Final_modified_Intermediate[Burmese_Consonants],0)),LEFT(BH295,3),
IF(ISNUMBER(MATCH(LEFT(BH295,2),Final_modified_Intermediate[Burmese_Consonants],0)),LEFT(BH295,2),
IF(ISNUMBER(MATCH(LEFT(BH295,1),Final_modified_Intermediate[Burmese_Consonants],0)),LEFT(BH295,1),
IF(ISNUMBER(MATCH(LEFT(BH295,7),Final_Intermediate[Burmese_Consonants],0)),LEFT(BH295,7),
IF(ISNUMBER(MATCH(LEFT(BH295,6),Final_Intermediate[Burmese_Consonants],0)),LEFT(BH295,6),
IF(ISNUMBER(MATCH(LEFT(BH295,5),Final_Intermediate[Burmese_Consonants],0)),LEFT(BH295,5),
IF(ISNUMBER(MATCH(LEFT(BH295,4),Final_Intermediate[Burmese_Consonants],0)),LEFT(BH295,4),
IF(ISNUMBER(MATCH(LEFT(BH295,3),Final_Intermediate[Burmese_Consonants],0)),LEFT(BH295,3),
IF(ISNUMBER(MATCH(LEFT(BH295,2),Final_Intermediate[Burmese_Consonants],0)),LEFT(BH295,2),
IF(ISNUMBER(MATCH(LEFT(BH295,1),Final_Intermediate[Burmese_Consonants],0)),LEFT(BH295,1),
"")))))))))))))))</f>
        <v>#VALUE!</v>
      </c>
      <c r="AK295" t="e">
        <f>IF(AND(OR(BI295="။",BI295="၊"),LEN(BI295)=1),BI295,
IF(ISNUMBER(MATCH(LEFT(BI295,7),Final_modified_Intermediate[Burmese_Consonants],0)),LEFT(BI295,7),
IF(ISNUMBER(MATCH(LEFT(BI295,6),Final_modified_Intermediate[Burmese_Consonants],0)),LEFT(BI295,6),
IF(ISNUMBER(MATCH(LEFT(BI295,5),Final_modified_Intermediate[Burmese_Consonants],0)),LEFT(BI295,5),
IF(ISNUMBER(MATCH(LEFT(BI295,4),Final_modified_Intermediate[Burmese_Consonants],0)),LEFT(BI295,4),
IF(ISNUMBER(MATCH(LEFT(BI295,3),Final_modified_Intermediate[Burmese_Consonants],0)),LEFT(BI295,3),
IF(ISNUMBER(MATCH(LEFT(BI295,2),Final_modified_Intermediate[Burmese_Consonants],0)),LEFT(BI295,2),
IF(ISNUMBER(MATCH(LEFT(BI295,1),Final_modified_Intermediate[Burmese_Consonants],0)),LEFT(BI295,1),
IF(ISNUMBER(MATCH(LEFT(BI295,7),Final_Intermediate[Burmese_Consonants],0)),LEFT(BI295,7),
IF(ISNUMBER(MATCH(LEFT(BI295,6),Final_Intermediate[Burmese_Consonants],0)),LEFT(BI295,6),
IF(ISNUMBER(MATCH(LEFT(BI295,5),Final_Intermediate[Burmese_Consonants],0)),LEFT(BI295,5),
IF(ISNUMBER(MATCH(LEFT(BI295,4),Final_Intermediate[Burmese_Consonants],0)),LEFT(BI295,4),
IF(ISNUMBER(MATCH(LEFT(BI295,3),Final_Intermediate[Burmese_Consonants],0)),LEFT(BI295,3),
IF(ISNUMBER(MATCH(LEFT(BI295,2),Final_Intermediate[Burmese_Consonants],0)),LEFT(BI295,2),
IF(ISNUMBER(MATCH(LEFT(BI295,1),Final_Intermediate[Burmese_Consonants],0)),LEFT(BI295,1),
"")))))))))))))))</f>
        <v>#VALUE!</v>
      </c>
      <c r="AL295" t="e">
        <f>IF(AND(OR(BJ295="။",BJ295="၊"),LEN(BJ295)=1),BJ295,
IF(ISNUMBER(MATCH(LEFT(BJ295,7),Final_modified_Intermediate[Burmese_Consonants],0)),LEFT(BJ295,7),
IF(ISNUMBER(MATCH(LEFT(BJ295,6),Final_modified_Intermediate[Burmese_Consonants],0)),LEFT(BJ295,6),
IF(ISNUMBER(MATCH(LEFT(BJ295,5),Final_modified_Intermediate[Burmese_Consonants],0)),LEFT(BJ295,5),
IF(ISNUMBER(MATCH(LEFT(BJ295,4),Final_modified_Intermediate[Burmese_Consonants],0)),LEFT(BJ295,4),
IF(ISNUMBER(MATCH(LEFT(BJ295,3),Final_modified_Intermediate[Burmese_Consonants],0)),LEFT(BJ295,3),
IF(ISNUMBER(MATCH(LEFT(BJ295,2),Final_modified_Intermediate[Burmese_Consonants],0)),LEFT(BJ295,2),
IF(ISNUMBER(MATCH(LEFT(BJ295,1),Final_modified_Intermediate[Burmese_Consonants],0)),LEFT(BJ295,1),
IF(ISNUMBER(MATCH(LEFT(BJ295,7),Final_Intermediate[Burmese_Consonants],0)),LEFT(BJ295,7),
IF(ISNUMBER(MATCH(LEFT(BJ295,6),Final_Intermediate[Burmese_Consonants],0)),LEFT(BJ295,6),
IF(ISNUMBER(MATCH(LEFT(BJ295,5),Final_Intermediate[Burmese_Consonants],0)),LEFT(BJ295,5),
IF(ISNUMBER(MATCH(LEFT(BJ295,4),Final_Intermediate[Burmese_Consonants],0)),LEFT(BJ295,4),
IF(ISNUMBER(MATCH(LEFT(BJ295,3),Final_Intermediate[Burmese_Consonants],0)),LEFT(BJ295,3),
IF(ISNUMBER(MATCH(LEFT(BJ295,2),Final_Intermediate[Burmese_Consonants],0)),LEFT(BJ295,2),
IF(ISNUMBER(MATCH(LEFT(BJ295,1),Final_Intermediate[Burmese_Consonants],0)),LEFT(BJ295,1),
"")))))))))))))))</f>
        <v>#VALUE!</v>
      </c>
      <c r="AN295" t="e">
        <f>Compiler_Burmese[[#This Row],[Sr. No.]]</f>
        <v>#REF!</v>
      </c>
      <c r="AO29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5" t="e">
        <f>[2]!Vocabulary_Burmese[[#This Row],[Sr. No.]]</f>
        <v>#REF!</v>
      </c>
      <c r="BA295" t="e">
        <f>IF(Raw_data_N2_Kanji[[#This Row],[Categorie]]&lt;&gt;"","",
IF(ISNUMBER(MATCH(V,Special_list[Burmese word],0)),"",
SUBSTITUTE(Raw_data_N2_Kanji[[#This Row],[Raw]]," ","")))</f>
        <v>#VALUE!</v>
      </c>
      <c r="BB295" t="e">
        <f>RIGHT(Segregate18[[#This Row],[UPGRADE]],LEN(Segregate18[[#This Row],[UPGRADE]])-LEN(Compiler_Burmese[[#This Row],[1]]))</f>
        <v>#VALUE!</v>
      </c>
      <c r="BC295" t="e">
        <f>RIGHT(Segregate18[[#This Row],[11]],LEN(Segregate18[[#This Row],[11]])-LEN(Compiler_Burmese[[#This Row],[2]]))</f>
        <v>#VALUE!</v>
      </c>
      <c r="BD295" t="e">
        <f>RIGHT(Segregate18[[#This Row],[21]],LEN(Segregate18[[#This Row],[21]])-LEN(Compiler_Burmese[[#This Row],[3]]))</f>
        <v>#VALUE!</v>
      </c>
      <c r="BE295" t="e">
        <f>RIGHT(Segregate18[[#This Row],[31]],LEN(Segregate18[[#This Row],[31]])-LEN(Compiler_Burmese[[#This Row],[4]]))</f>
        <v>#VALUE!</v>
      </c>
      <c r="BF295" t="e">
        <f>RIGHT(Segregate18[[#This Row],[41]],LEN(Segregate18[[#This Row],[41]])-LEN(Compiler_Burmese[[#This Row],[5]]))</f>
        <v>#VALUE!</v>
      </c>
      <c r="BG295" t="e">
        <f>RIGHT(Segregate18[[#This Row],[51]],LEN(Segregate18[[#This Row],[51]])-LEN(Compiler_Burmese[[#This Row],[6]]))</f>
        <v>#VALUE!</v>
      </c>
      <c r="BH295" t="e">
        <f>RIGHT(Segregate18[[#This Row],[61]],LEN(Segregate18[[#This Row],[61]])-LEN(Compiler_Burmese[[#This Row],[7]]))</f>
        <v>#VALUE!</v>
      </c>
      <c r="BI295" t="e">
        <f>RIGHT(Segregate18[[#This Row],[71]],LEN(Segregate18[[#This Row],[71]])-LEN(Compiler_Burmese[[#This Row],[8]]))</f>
        <v>#VALUE!</v>
      </c>
      <c r="BJ295" t="e">
        <f>RIGHT(Segregate18[[#This Row],[81]],LEN(Segregate18[[#This Row],[81]])-LEN(Compiler_Burmese[[#This Row],[9]]))</f>
        <v>#VALUE!</v>
      </c>
    </row>
    <row r="296" spans="25:62" ht="15" customHeight="1" x14ac:dyDescent="0.3">
      <c r="Y296" t="e">
        <f>Segregate18[[#This Row],[Sr. No.]]</f>
        <v>#REF!</v>
      </c>
      <c r="Z296" t="e">
        <f>IF(AND(OR(BA296="။",BA296="၊"),LEN(BA296)=1),BA296,
IF(ISNUMBER(MATCH(LEFT(BA296,7),Final_modified_Intermediate[Burmese_Consonants],0)),LEFT(BA296,7),
IF(ISNUMBER(MATCH(LEFT(BA296,6),Final_modified_Intermediate[Burmese_Consonants],0)),LEFT(BA296,6),
IF(ISNUMBER(MATCH(LEFT(BA296,5),Final_modified_Intermediate[Burmese_Consonants],0)),LEFT(BA296,5),
IF(ISNUMBER(MATCH(LEFT(BA296,4),Final_modified_Intermediate[Burmese_Consonants],0)),LEFT(BA296,4),
IF(ISNUMBER(MATCH(LEFT(BA296,3),Final_modified_Intermediate[Burmese_Consonants],0)),LEFT(BA296,3),
IF(ISNUMBER(MATCH(LEFT(BA296,2),Final_modified_Intermediate[Burmese_Consonants],0)),LEFT(BA296,2),
IF(ISNUMBER(MATCH(LEFT(BA296,1),Final_modified_Intermediate[Burmese_Consonants],0)),LEFT(BA296,1),
IF(ISNUMBER(MATCH(LEFT(BA296,7),Final_Intermediate[Burmese_Consonants],0)),LEFT(BA296,7),
IF(ISNUMBER(MATCH(LEFT(BA296,6),Final_Intermediate[Burmese_Consonants],0)),LEFT(BA296,6),
IF(ISNUMBER(MATCH(LEFT(BA296,5),Final_Intermediate[Burmese_Consonants],0)),LEFT(BA296,5),
IF(ISNUMBER(MATCH(LEFT(BA296,4),Final_Intermediate[Burmese_Consonants],0)),LEFT(BA296,4),
IF(ISNUMBER(MATCH(LEFT(BA296,3),Final_Intermediate[Burmese_Consonants],0)),LEFT(BA296,3),
IF(ISNUMBER(MATCH(LEFT(BA296,2),Final_Intermediate[Burmese_Consonants],0)),LEFT(BA296,2),
IF(ISNUMBER(MATCH(LEFT(BA296,1),Final_Intermediate[Burmese_Consonants],0)),LEFT(BA296,1),
"")))))))))))))))</f>
        <v>#VALUE!</v>
      </c>
      <c r="AA29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6" t="e">
        <f>IF(AND(OR(BB296="။",BB296="၊"),LEN(BB296)=1),BB296,
IF(ISNUMBER(MATCH(LEFT(BB296,7),Final_modified_Intermediate[Burmese_Consonants],0)),LEFT(BB296,7),
IF(ISNUMBER(MATCH(LEFT(BB296,6),Final_modified_Intermediate[Burmese_Consonants],0)),LEFT(BB296,6),
IF(ISNUMBER(MATCH(LEFT(BB296,5),Final_modified_Intermediate[Burmese_Consonants],0)),LEFT(BB296,5),
IF(ISNUMBER(MATCH(LEFT(BB296,4),Final_modified_Intermediate[Burmese_Consonants],0)),LEFT(BB296,4),
IF(ISNUMBER(MATCH(LEFT(BB296,3),Final_modified_Intermediate[Burmese_Consonants],0)),LEFT(BB296,3),
IF(ISNUMBER(MATCH(LEFT(BB296,2),Final_modified_Intermediate[Burmese_Consonants],0)),LEFT(BB296,2),
IF(ISNUMBER(MATCH(LEFT(BB296,1),Final_modified_Intermediate[Burmese_Consonants],0)),LEFT(BB296,1),
IF(ISNUMBER(MATCH(LEFT(BB296,7),Final_Intermediate[Burmese_Consonants],0)),LEFT(BB296,7),
IF(ISNUMBER(MATCH(LEFT(BB296,6),Final_Intermediate[Burmese_Consonants],0)),LEFT(BB296,6),
IF(ISNUMBER(MATCH(LEFT(BB296,5),Final_Intermediate[Burmese_Consonants],0)),LEFT(BB296,5),
IF(ISNUMBER(MATCH(LEFT(BB296,4),Final_Intermediate[Burmese_Consonants],0)),LEFT(BB296,4),
IF(ISNUMBER(MATCH(LEFT(BB296,3),Final_Intermediate[Burmese_Consonants],0)),LEFT(BB296,3),
IF(ISNUMBER(MATCH(LEFT(BB296,2),Final_Intermediate[Burmese_Consonants],0)),LEFT(BB296,2),
IF(ISNUMBER(MATCH(LEFT(BB296,1),Final_Intermediate[Burmese_Consonants],0)),LEFT(BB296,1),
"")))))))))))))))</f>
        <v>#VALUE!</v>
      </c>
      <c r="AC29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6" t="e">
        <f>IF(AND(OR(BC296="။",BC296="၊"),LEN(BC296)=1),BC296,
IF(ISNUMBER(MATCH(LEFT(BC296,7),Final_modified_Intermediate[Burmese_Consonants],0)),LEFT(BC296,7),
IF(ISNUMBER(MATCH(LEFT(BC296,6),Final_modified_Intermediate[Burmese_Consonants],0)),LEFT(BC296,6),
IF(ISNUMBER(MATCH(LEFT(BC296,5),Final_modified_Intermediate[Burmese_Consonants],0)),LEFT(BC296,5),
IF(ISNUMBER(MATCH(LEFT(BC296,4),Final_modified_Intermediate[Burmese_Consonants],0)),LEFT(BC296,4),
IF(ISNUMBER(MATCH(LEFT(BC296,3),Final_modified_Intermediate[Burmese_Consonants],0)),LEFT(BC296,3),
IF(ISNUMBER(MATCH(LEFT(BC296,2),Final_modified_Intermediate[Burmese_Consonants],0)),LEFT(BC296,2),
IF(ISNUMBER(MATCH(LEFT(BC296,1),Final_modified_Intermediate[Burmese_Consonants],0)),LEFT(BC296,1),
IF(ISNUMBER(MATCH(LEFT(BC296,7),Final_Intermediate[Burmese_Consonants],0)),LEFT(BC296,7),
IF(ISNUMBER(MATCH(LEFT(BC296,6),Final_Intermediate[Burmese_Consonants],0)),LEFT(BC296,6),
IF(ISNUMBER(MATCH(LEFT(BC296,5),Final_Intermediate[Burmese_Consonants],0)),LEFT(BC296,5),
IF(ISNUMBER(MATCH(LEFT(BC296,4),Final_Intermediate[Burmese_Consonants],0)),LEFT(BC296,4),
IF(ISNUMBER(MATCH(LEFT(BC296,3),Final_Intermediate[Burmese_Consonants],0)),LEFT(BC296,3),
IF(ISNUMBER(MATCH(LEFT(BC296,2),Final_Intermediate[Burmese_Consonants],0)),LEFT(BC296,2),
IF(ISNUMBER(MATCH(LEFT(BC296,1),Final_Intermediate[Burmese_Consonants],0)),LEFT(BC296,1),
"")))))))))))))))</f>
        <v>#VALUE!</v>
      </c>
      <c r="AE29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6" t="e">
        <f>IF(AND(OR(BD296="။",BD296="၊"),LEN(BD296)=1),BD296,
IF(ISNUMBER(MATCH(LEFT(BD296,7),Final_modified_Intermediate[Burmese_Consonants],0)),LEFT(BD296,7),
IF(ISNUMBER(MATCH(LEFT(BD296,6),Final_modified_Intermediate[Burmese_Consonants],0)),LEFT(BD296,6),
IF(ISNUMBER(MATCH(LEFT(BD296,5),Final_modified_Intermediate[Burmese_Consonants],0)),LEFT(BD296,5),
IF(ISNUMBER(MATCH(LEFT(BD296,4),Final_modified_Intermediate[Burmese_Consonants],0)),LEFT(BD296,4),
IF(ISNUMBER(MATCH(LEFT(BD296,3),Final_modified_Intermediate[Burmese_Consonants],0)),LEFT(BD296,3),
IF(ISNUMBER(MATCH(LEFT(BD296,2),Final_modified_Intermediate[Burmese_Consonants],0)),LEFT(BD296,2),
IF(ISNUMBER(MATCH(LEFT(BD296,1),Final_modified_Intermediate[Burmese_Consonants],0)),LEFT(BD296,1),
IF(ISNUMBER(MATCH(LEFT(BD296,7),Final_Intermediate[Burmese_Consonants],0)),LEFT(BD296,7),
IF(ISNUMBER(MATCH(LEFT(BD296,6),Final_Intermediate[Burmese_Consonants],0)),LEFT(BD296,6),
IF(ISNUMBER(MATCH(LEFT(BD296,5),Final_Intermediate[Burmese_Consonants],0)),LEFT(BD296,5),
IF(ISNUMBER(MATCH(LEFT(BD296,4),Final_Intermediate[Burmese_Consonants],0)),LEFT(BD296,4),
IF(ISNUMBER(MATCH(LEFT(BD296,3),Final_Intermediate[Burmese_Consonants],0)),LEFT(BD296,3),
IF(ISNUMBER(MATCH(LEFT(BD296,2),Final_Intermediate[Burmese_Consonants],0)),LEFT(BD296,2),
IF(ISNUMBER(MATCH(LEFT(BD296,1),Final_Intermediate[Burmese_Consonants],0)),LEFT(BD296,1),
"")))))))))))))))</f>
        <v>#VALUE!</v>
      </c>
      <c r="AG296" t="e">
        <f>IF(AND(OR(BE296="။",BE296="၊"),LEN(BE296)=1),BE296,
IF(ISNUMBER(MATCH(LEFT(BE296,7),Final_modified_Intermediate[Burmese_Consonants],0)),LEFT(BE296,7),
IF(ISNUMBER(MATCH(LEFT(BE296,6),Final_modified_Intermediate[Burmese_Consonants],0)),LEFT(BE296,6),
IF(ISNUMBER(MATCH(LEFT(BE296,5),Final_modified_Intermediate[Burmese_Consonants],0)),LEFT(BE296,5),
IF(ISNUMBER(MATCH(LEFT(BE296,4),Final_modified_Intermediate[Burmese_Consonants],0)),LEFT(BE296,4),
IF(ISNUMBER(MATCH(LEFT(BE296,3),Final_modified_Intermediate[Burmese_Consonants],0)),LEFT(BE296,3),
IF(ISNUMBER(MATCH(LEFT(BE296,2),Final_modified_Intermediate[Burmese_Consonants],0)),LEFT(BE296,2),
IF(ISNUMBER(MATCH(LEFT(BE296,1),Final_modified_Intermediate[Burmese_Consonants],0)),LEFT(BE296,1),
IF(ISNUMBER(MATCH(LEFT(BE296,7),Final_Intermediate[Burmese_Consonants],0)),LEFT(BE296,7),
IF(ISNUMBER(MATCH(LEFT(BE296,6),Final_Intermediate[Burmese_Consonants],0)),LEFT(BE296,6),
IF(ISNUMBER(MATCH(LEFT(BE296,5),Final_Intermediate[Burmese_Consonants],0)),LEFT(BE296,5),
IF(ISNUMBER(MATCH(LEFT(BE296,4),Final_Intermediate[Burmese_Consonants],0)),LEFT(BE296,4),
IF(ISNUMBER(MATCH(LEFT(BE296,3),Final_Intermediate[Burmese_Consonants],0)),LEFT(BE296,3),
IF(ISNUMBER(MATCH(LEFT(BE296,2),Final_Intermediate[Burmese_Consonants],0)),LEFT(BE296,2),
IF(ISNUMBER(MATCH(LEFT(BE296,1),Final_Intermediate[Burmese_Consonants],0)),LEFT(BE296,1),
"")))))))))))))))</f>
        <v>#VALUE!</v>
      </c>
      <c r="AH296" t="e">
        <f>IF(AND(OR(BF296="။",BF296="၊"),LEN(BF296)=1),BF296,
IF(ISNUMBER(MATCH(LEFT(BF296,7),Final_modified_Intermediate[Burmese_Consonants],0)),LEFT(BF296,7),
IF(ISNUMBER(MATCH(LEFT(BF296,6),Final_modified_Intermediate[Burmese_Consonants],0)),LEFT(BF296,6),
IF(ISNUMBER(MATCH(LEFT(BF296,5),Final_modified_Intermediate[Burmese_Consonants],0)),LEFT(BF296,5),
IF(ISNUMBER(MATCH(LEFT(BF296,4),Final_modified_Intermediate[Burmese_Consonants],0)),LEFT(BF296,4),
IF(ISNUMBER(MATCH(LEFT(BF296,3),Final_modified_Intermediate[Burmese_Consonants],0)),LEFT(BF296,3),
IF(ISNUMBER(MATCH(LEFT(BF296,2),Final_modified_Intermediate[Burmese_Consonants],0)),LEFT(BF296,2),
IF(ISNUMBER(MATCH(LEFT(BF296,1),Final_modified_Intermediate[Burmese_Consonants],0)),LEFT(BF296,1),
IF(ISNUMBER(MATCH(LEFT(BF296,7),Final_Intermediate[Burmese_Consonants],0)),LEFT(BF296,7),
IF(ISNUMBER(MATCH(LEFT(BF296,6),Final_Intermediate[Burmese_Consonants],0)),LEFT(BF296,6),
IF(ISNUMBER(MATCH(LEFT(BF296,5),Final_Intermediate[Burmese_Consonants],0)),LEFT(BF296,5),
IF(ISNUMBER(MATCH(LEFT(BF296,4),Final_Intermediate[Burmese_Consonants],0)),LEFT(BF296,4),
IF(ISNUMBER(MATCH(LEFT(BF296,3),Final_Intermediate[Burmese_Consonants],0)),LEFT(BF296,3),
IF(ISNUMBER(MATCH(LEFT(BF296,2),Final_Intermediate[Burmese_Consonants],0)),LEFT(BF296,2),
IF(ISNUMBER(MATCH(LEFT(BF296,1),Final_Intermediate[Burmese_Consonants],0)),LEFT(BF296,1),
"")))))))))))))))</f>
        <v>#VALUE!</v>
      </c>
      <c r="AI296" t="e">
        <f>IF(AND(OR(BG296="။",BG296="၊"),LEN(BG296)=1),BG296,
IF(ISNUMBER(MATCH(LEFT(BG296,7),Final_modified_Intermediate[Burmese_Consonants],0)),LEFT(BG296,7),
IF(ISNUMBER(MATCH(LEFT(BG296,6),Final_modified_Intermediate[Burmese_Consonants],0)),LEFT(BG296,6),
IF(ISNUMBER(MATCH(LEFT(BG296,5),Final_modified_Intermediate[Burmese_Consonants],0)),LEFT(BG296,5),
IF(ISNUMBER(MATCH(LEFT(BG296,4),Final_modified_Intermediate[Burmese_Consonants],0)),LEFT(BG296,4),
IF(ISNUMBER(MATCH(LEFT(BG296,3),Final_modified_Intermediate[Burmese_Consonants],0)),LEFT(BG296,3),
IF(ISNUMBER(MATCH(LEFT(BG296,2),Final_modified_Intermediate[Burmese_Consonants],0)),LEFT(BG296,2),
IF(ISNUMBER(MATCH(LEFT(BG296,1),Final_modified_Intermediate[Burmese_Consonants],0)),LEFT(BG296,1),
IF(ISNUMBER(MATCH(LEFT(BG296,7),Final_Intermediate[Burmese_Consonants],0)),LEFT(BG296,7),
IF(ISNUMBER(MATCH(LEFT(BG296,6),Final_Intermediate[Burmese_Consonants],0)),LEFT(BG296,6),
IF(ISNUMBER(MATCH(LEFT(BG296,5),Final_Intermediate[Burmese_Consonants],0)),LEFT(BG296,5),
IF(ISNUMBER(MATCH(LEFT(BG296,4),Final_Intermediate[Burmese_Consonants],0)),LEFT(BG296,4),
IF(ISNUMBER(MATCH(LEFT(BG296,3),Final_Intermediate[Burmese_Consonants],0)),LEFT(BG296,3),
IF(ISNUMBER(MATCH(LEFT(BG296,2),Final_Intermediate[Burmese_Consonants],0)),LEFT(BG296,2),
IF(ISNUMBER(MATCH(LEFT(BG296,1),Final_Intermediate[Burmese_Consonants],0)),LEFT(BG296,1),
"")))))))))))))))</f>
        <v>#VALUE!</v>
      </c>
      <c r="AJ296" t="e">
        <f>IF(AND(OR(BH296="။",BH296="၊"),LEN(BH296)=1),BH296,
IF(ISNUMBER(MATCH(LEFT(BH296,7),Final_modified_Intermediate[Burmese_Consonants],0)),LEFT(BH296,7),
IF(ISNUMBER(MATCH(LEFT(BH296,6),Final_modified_Intermediate[Burmese_Consonants],0)),LEFT(BH296,6),
IF(ISNUMBER(MATCH(LEFT(BH296,5),Final_modified_Intermediate[Burmese_Consonants],0)),LEFT(BH296,5),
IF(ISNUMBER(MATCH(LEFT(BH296,4),Final_modified_Intermediate[Burmese_Consonants],0)),LEFT(BH296,4),
IF(ISNUMBER(MATCH(LEFT(BH296,3),Final_modified_Intermediate[Burmese_Consonants],0)),LEFT(BH296,3),
IF(ISNUMBER(MATCH(LEFT(BH296,2),Final_modified_Intermediate[Burmese_Consonants],0)),LEFT(BH296,2),
IF(ISNUMBER(MATCH(LEFT(BH296,1),Final_modified_Intermediate[Burmese_Consonants],0)),LEFT(BH296,1),
IF(ISNUMBER(MATCH(LEFT(BH296,7),Final_Intermediate[Burmese_Consonants],0)),LEFT(BH296,7),
IF(ISNUMBER(MATCH(LEFT(BH296,6),Final_Intermediate[Burmese_Consonants],0)),LEFT(BH296,6),
IF(ISNUMBER(MATCH(LEFT(BH296,5),Final_Intermediate[Burmese_Consonants],0)),LEFT(BH296,5),
IF(ISNUMBER(MATCH(LEFT(BH296,4),Final_Intermediate[Burmese_Consonants],0)),LEFT(BH296,4),
IF(ISNUMBER(MATCH(LEFT(BH296,3),Final_Intermediate[Burmese_Consonants],0)),LEFT(BH296,3),
IF(ISNUMBER(MATCH(LEFT(BH296,2),Final_Intermediate[Burmese_Consonants],0)),LEFT(BH296,2),
IF(ISNUMBER(MATCH(LEFT(BH296,1),Final_Intermediate[Burmese_Consonants],0)),LEFT(BH296,1),
"")))))))))))))))</f>
        <v>#VALUE!</v>
      </c>
      <c r="AK296" t="e">
        <f>IF(AND(OR(BI296="။",BI296="၊"),LEN(BI296)=1),BI296,
IF(ISNUMBER(MATCH(LEFT(BI296,7),Final_modified_Intermediate[Burmese_Consonants],0)),LEFT(BI296,7),
IF(ISNUMBER(MATCH(LEFT(BI296,6),Final_modified_Intermediate[Burmese_Consonants],0)),LEFT(BI296,6),
IF(ISNUMBER(MATCH(LEFT(BI296,5),Final_modified_Intermediate[Burmese_Consonants],0)),LEFT(BI296,5),
IF(ISNUMBER(MATCH(LEFT(BI296,4),Final_modified_Intermediate[Burmese_Consonants],0)),LEFT(BI296,4),
IF(ISNUMBER(MATCH(LEFT(BI296,3),Final_modified_Intermediate[Burmese_Consonants],0)),LEFT(BI296,3),
IF(ISNUMBER(MATCH(LEFT(BI296,2),Final_modified_Intermediate[Burmese_Consonants],0)),LEFT(BI296,2),
IF(ISNUMBER(MATCH(LEFT(BI296,1),Final_modified_Intermediate[Burmese_Consonants],0)),LEFT(BI296,1),
IF(ISNUMBER(MATCH(LEFT(BI296,7),Final_Intermediate[Burmese_Consonants],0)),LEFT(BI296,7),
IF(ISNUMBER(MATCH(LEFT(BI296,6),Final_Intermediate[Burmese_Consonants],0)),LEFT(BI296,6),
IF(ISNUMBER(MATCH(LEFT(BI296,5),Final_Intermediate[Burmese_Consonants],0)),LEFT(BI296,5),
IF(ISNUMBER(MATCH(LEFT(BI296,4),Final_Intermediate[Burmese_Consonants],0)),LEFT(BI296,4),
IF(ISNUMBER(MATCH(LEFT(BI296,3),Final_Intermediate[Burmese_Consonants],0)),LEFT(BI296,3),
IF(ISNUMBER(MATCH(LEFT(BI296,2),Final_Intermediate[Burmese_Consonants],0)),LEFT(BI296,2),
IF(ISNUMBER(MATCH(LEFT(BI296,1),Final_Intermediate[Burmese_Consonants],0)),LEFT(BI296,1),
"")))))))))))))))</f>
        <v>#VALUE!</v>
      </c>
      <c r="AL296" t="e">
        <f>IF(AND(OR(BJ296="။",BJ296="၊"),LEN(BJ296)=1),BJ296,
IF(ISNUMBER(MATCH(LEFT(BJ296,7),Final_modified_Intermediate[Burmese_Consonants],0)),LEFT(BJ296,7),
IF(ISNUMBER(MATCH(LEFT(BJ296,6),Final_modified_Intermediate[Burmese_Consonants],0)),LEFT(BJ296,6),
IF(ISNUMBER(MATCH(LEFT(BJ296,5),Final_modified_Intermediate[Burmese_Consonants],0)),LEFT(BJ296,5),
IF(ISNUMBER(MATCH(LEFT(BJ296,4),Final_modified_Intermediate[Burmese_Consonants],0)),LEFT(BJ296,4),
IF(ISNUMBER(MATCH(LEFT(BJ296,3),Final_modified_Intermediate[Burmese_Consonants],0)),LEFT(BJ296,3),
IF(ISNUMBER(MATCH(LEFT(BJ296,2),Final_modified_Intermediate[Burmese_Consonants],0)),LEFT(BJ296,2),
IF(ISNUMBER(MATCH(LEFT(BJ296,1),Final_modified_Intermediate[Burmese_Consonants],0)),LEFT(BJ296,1),
IF(ISNUMBER(MATCH(LEFT(BJ296,7),Final_Intermediate[Burmese_Consonants],0)),LEFT(BJ296,7),
IF(ISNUMBER(MATCH(LEFT(BJ296,6),Final_Intermediate[Burmese_Consonants],0)),LEFT(BJ296,6),
IF(ISNUMBER(MATCH(LEFT(BJ296,5),Final_Intermediate[Burmese_Consonants],0)),LEFT(BJ296,5),
IF(ISNUMBER(MATCH(LEFT(BJ296,4),Final_Intermediate[Burmese_Consonants],0)),LEFT(BJ296,4),
IF(ISNUMBER(MATCH(LEFT(BJ296,3),Final_Intermediate[Burmese_Consonants],0)),LEFT(BJ296,3),
IF(ISNUMBER(MATCH(LEFT(BJ296,2),Final_Intermediate[Burmese_Consonants],0)),LEFT(BJ296,2),
IF(ISNUMBER(MATCH(LEFT(BJ296,1),Final_Intermediate[Burmese_Consonants],0)),LEFT(BJ296,1),
"")))))))))))))))</f>
        <v>#VALUE!</v>
      </c>
      <c r="AN296" t="e">
        <f>Compiler_Burmese[[#This Row],[Sr. No.]]</f>
        <v>#REF!</v>
      </c>
      <c r="AO29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6" t="e">
        <f>[2]!Vocabulary_Burmese[[#This Row],[Sr. No.]]</f>
        <v>#REF!</v>
      </c>
      <c r="BA296" t="e">
        <f>IF(Raw_data_N2_Kanji[[#This Row],[Categorie]]&lt;&gt;"","",
IF(ISNUMBER(MATCH(V,Special_list[Burmese word],0)),"",
SUBSTITUTE(Raw_data_N2_Kanji[[#This Row],[Raw]]," ","")))</f>
        <v>#VALUE!</v>
      </c>
      <c r="BB296" t="e">
        <f>RIGHT(Segregate18[[#This Row],[UPGRADE]],LEN(Segregate18[[#This Row],[UPGRADE]])-LEN(Compiler_Burmese[[#This Row],[1]]))</f>
        <v>#VALUE!</v>
      </c>
      <c r="BC296" t="e">
        <f>RIGHT(Segregate18[[#This Row],[11]],LEN(Segregate18[[#This Row],[11]])-LEN(Compiler_Burmese[[#This Row],[2]]))</f>
        <v>#VALUE!</v>
      </c>
      <c r="BD296" t="e">
        <f>RIGHT(Segregate18[[#This Row],[21]],LEN(Segregate18[[#This Row],[21]])-LEN(Compiler_Burmese[[#This Row],[3]]))</f>
        <v>#VALUE!</v>
      </c>
      <c r="BE296" t="e">
        <f>RIGHT(Segregate18[[#This Row],[31]],LEN(Segregate18[[#This Row],[31]])-LEN(Compiler_Burmese[[#This Row],[4]]))</f>
        <v>#VALUE!</v>
      </c>
      <c r="BF296" t="e">
        <f>RIGHT(Segregate18[[#This Row],[41]],LEN(Segregate18[[#This Row],[41]])-LEN(Compiler_Burmese[[#This Row],[5]]))</f>
        <v>#VALUE!</v>
      </c>
      <c r="BG296" t="e">
        <f>RIGHT(Segregate18[[#This Row],[51]],LEN(Segregate18[[#This Row],[51]])-LEN(Compiler_Burmese[[#This Row],[6]]))</f>
        <v>#VALUE!</v>
      </c>
      <c r="BH296" t="e">
        <f>RIGHT(Segregate18[[#This Row],[61]],LEN(Segregate18[[#This Row],[61]])-LEN(Compiler_Burmese[[#This Row],[7]]))</f>
        <v>#VALUE!</v>
      </c>
      <c r="BI296" t="e">
        <f>RIGHT(Segregate18[[#This Row],[71]],LEN(Segregate18[[#This Row],[71]])-LEN(Compiler_Burmese[[#This Row],[8]]))</f>
        <v>#VALUE!</v>
      </c>
      <c r="BJ296" t="e">
        <f>RIGHT(Segregate18[[#This Row],[81]],LEN(Segregate18[[#This Row],[81]])-LEN(Compiler_Burmese[[#This Row],[9]]))</f>
        <v>#VALUE!</v>
      </c>
    </row>
    <row r="297" spans="25:62" ht="15" customHeight="1" x14ac:dyDescent="0.3">
      <c r="Y297" t="e">
        <f>Segregate18[[#This Row],[Sr. No.]]</f>
        <v>#REF!</v>
      </c>
      <c r="Z297" t="e">
        <f>IF(AND(OR(BA297="။",BA297="၊"),LEN(BA297)=1),BA297,
IF(ISNUMBER(MATCH(LEFT(BA297,7),Final_modified_Intermediate[Burmese_Consonants],0)),LEFT(BA297,7),
IF(ISNUMBER(MATCH(LEFT(BA297,6),Final_modified_Intermediate[Burmese_Consonants],0)),LEFT(BA297,6),
IF(ISNUMBER(MATCH(LEFT(BA297,5),Final_modified_Intermediate[Burmese_Consonants],0)),LEFT(BA297,5),
IF(ISNUMBER(MATCH(LEFT(BA297,4),Final_modified_Intermediate[Burmese_Consonants],0)),LEFT(BA297,4),
IF(ISNUMBER(MATCH(LEFT(BA297,3),Final_modified_Intermediate[Burmese_Consonants],0)),LEFT(BA297,3),
IF(ISNUMBER(MATCH(LEFT(BA297,2),Final_modified_Intermediate[Burmese_Consonants],0)),LEFT(BA297,2),
IF(ISNUMBER(MATCH(LEFT(BA297,1),Final_modified_Intermediate[Burmese_Consonants],0)),LEFT(BA297,1),
IF(ISNUMBER(MATCH(LEFT(BA297,7),Final_Intermediate[Burmese_Consonants],0)),LEFT(BA297,7),
IF(ISNUMBER(MATCH(LEFT(BA297,6),Final_Intermediate[Burmese_Consonants],0)),LEFT(BA297,6),
IF(ISNUMBER(MATCH(LEFT(BA297,5),Final_Intermediate[Burmese_Consonants],0)),LEFT(BA297,5),
IF(ISNUMBER(MATCH(LEFT(BA297,4),Final_Intermediate[Burmese_Consonants],0)),LEFT(BA297,4),
IF(ISNUMBER(MATCH(LEFT(BA297,3),Final_Intermediate[Burmese_Consonants],0)),LEFT(BA297,3),
IF(ISNUMBER(MATCH(LEFT(BA297,2),Final_Intermediate[Burmese_Consonants],0)),LEFT(BA297,2),
IF(ISNUMBER(MATCH(LEFT(BA297,1),Final_Intermediate[Burmese_Consonants],0)),LEFT(BA297,1),
"")))))))))))))))</f>
        <v>#VALUE!</v>
      </c>
      <c r="AA29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7" t="e">
        <f>IF(AND(OR(BB297="။",BB297="၊"),LEN(BB297)=1),BB297,
IF(ISNUMBER(MATCH(LEFT(BB297,7),Final_modified_Intermediate[Burmese_Consonants],0)),LEFT(BB297,7),
IF(ISNUMBER(MATCH(LEFT(BB297,6),Final_modified_Intermediate[Burmese_Consonants],0)),LEFT(BB297,6),
IF(ISNUMBER(MATCH(LEFT(BB297,5),Final_modified_Intermediate[Burmese_Consonants],0)),LEFT(BB297,5),
IF(ISNUMBER(MATCH(LEFT(BB297,4),Final_modified_Intermediate[Burmese_Consonants],0)),LEFT(BB297,4),
IF(ISNUMBER(MATCH(LEFT(BB297,3),Final_modified_Intermediate[Burmese_Consonants],0)),LEFT(BB297,3),
IF(ISNUMBER(MATCH(LEFT(BB297,2),Final_modified_Intermediate[Burmese_Consonants],0)),LEFT(BB297,2),
IF(ISNUMBER(MATCH(LEFT(BB297,1),Final_modified_Intermediate[Burmese_Consonants],0)),LEFT(BB297,1),
IF(ISNUMBER(MATCH(LEFT(BB297,7),Final_Intermediate[Burmese_Consonants],0)),LEFT(BB297,7),
IF(ISNUMBER(MATCH(LEFT(BB297,6),Final_Intermediate[Burmese_Consonants],0)),LEFT(BB297,6),
IF(ISNUMBER(MATCH(LEFT(BB297,5),Final_Intermediate[Burmese_Consonants],0)),LEFT(BB297,5),
IF(ISNUMBER(MATCH(LEFT(BB297,4),Final_Intermediate[Burmese_Consonants],0)),LEFT(BB297,4),
IF(ISNUMBER(MATCH(LEFT(BB297,3),Final_Intermediate[Burmese_Consonants],0)),LEFT(BB297,3),
IF(ISNUMBER(MATCH(LEFT(BB297,2),Final_Intermediate[Burmese_Consonants],0)),LEFT(BB297,2),
IF(ISNUMBER(MATCH(LEFT(BB297,1),Final_Intermediate[Burmese_Consonants],0)),LEFT(BB297,1),
"")))))))))))))))</f>
        <v>#VALUE!</v>
      </c>
      <c r="AC29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7" t="e">
        <f>IF(AND(OR(BC297="။",BC297="၊"),LEN(BC297)=1),BC297,
IF(ISNUMBER(MATCH(LEFT(BC297,7),Final_modified_Intermediate[Burmese_Consonants],0)),LEFT(BC297,7),
IF(ISNUMBER(MATCH(LEFT(BC297,6),Final_modified_Intermediate[Burmese_Consonants],0)),LEFT(BC297,6),
IF(ISNUMBER(MATCH(LEFT(BC297,5),Final_modified_Intermediate[Burmese_Consonants],0)),LEFT(BC297,5),
IF(ISNUMBER(MATCH(LEFT(BC297,4),Final_modified_Intermediate[Burmese_Consonants],0)),LEFT(BC297,4),
IF(ISNUMBER(MATCH(LEFT(BC297,3),Final_modified_Intermediate[Burmese_Consonants],0)),LEFT(BC297,3),
IF(ISNUMBER(MATCH(LEFT(BC297,2),Final_modified_Intermediate[Burmese_Consonants],0)),LEFT(BC297,2),
IF(ISNUMBER(MATCH(LEFT(BC297,1),Final_modified_Intermediate[Burmese_Consonants],0)),LEFT(BC297,1),
IF(ISNUMBER(MATCH(LEFT(BC297,7),Final_Intermediate[Burmese_Consonants],0)),LEFT(BC297,7),
IF(ISNUMBER(MATCH(LEFT(BC297,6),Final_Intermediate[Burmese_Consonants],0)),LEFT(BC297,6),
IF(ISNUMBER(MATCH(LEFT(BC297,5),Final_Intermediate[Burmese_Consonants],0)),LEFT(BC297,5),
IF(ISNUMBER(MATCH(LEFT(BC297,4),Final_Intermediate[Burmese_Consonants],0)),LEFT(BC297,4),
IF(ISNUMBER(MATCH(LEFT(BC297,3),Final_Intermediate[Burmese_Consonants],0)),LEFT(BC297,3),
IF(ISNUMBER(MATCH(LEFT(BC297,2),Final_Intermediate[Burmese_Consonants],0)),LEFT(BC297,2),
IF(ISNUMBER(MATCH(LEFT(BC297,1),Final_Intermediate[Burmese_Consonants],0)),LEFT(BC297,1),
"")))))))))))))))</f>
        <v>#VALUE!</v>
      </c>
      <c r="AE29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7" t="e">
        <f>IF(AND(OR(BD297="။",BD297="၊"),LEN(BD297)=1),BD297,
IF(ISNUMBER(MATCH(LEFT(BD297,7),Final_modified_Intermediate[Burmese_Consonants],0)),LEFT(BD297,7),
IF(ISNUMBER(MATCH(LEFT(BD297,6),Final_modified_Intermediate[Burmese_Consonants],0)),LEFT(BD297,6),
IF(ISNUMBER(MATCH(LEFT(BD297,5),Final_modified_Intermediate[Burmese_Consonants],0)),LEFT(BD297,5),
IF(ISNUMBER(MATCH(LEFT(BD297,4),Final_modified_Intermediate[Burmese_Consonants],0)),LEFT(BD297,4),
IF(ISNUMBER(MATCH(LEFT(BD297,3),Final_modified_Intermediate[Burmese_Consonants],0)),LEFT(BD297,3),
IF(ISNUMBER(MATCH(LEFT(BD297,2),Final_modified_Intermediate[Burmese_Consonants],0)),LEFT(BD297,2),
IF(ISNUMBER(MATCH(LEFT(BD297,1),Final_modified_Intermediate[Burmese_Consonants],0)),LEFT(BD297,1),
IF(ISNUMBER(MATCH(LEFT(BD297,7),Final_Intermediate[Burmese_Consonants],0)),LEFT(BD297,7),
IF(ISNUMBER(MATCH(LEFT(BD297,6),Final_Intermediate[Burmese_Consonants],0)),LEFT(BD297,6),
IF(ISNUMBER(MATCH(LEFT(BD297,5),Final_Intermediate[Burmese_Consonants],0)),LEFT(BD297,5),
IF(ISNUMBER(MATCH(LEFT(BD297,4),Final_Intermediate[Burmese_Consonants],0)),LEFT(BD297,4),
IF(ISNUMBER(MATCH(LEFT(BD297,3),Final_Intermediate[Burmese_Consonants],0)),LEFT(BD297,3),
IF(ISNUMBER(MATCH(LEFT(BD297,2),Final_Intermediate[Burmese_Consonants],0)),LEFT(BD297,2),
IF(ISNUMBER(MATCH(LEFT(BD297,1),Final_Intermediate[Burmese_Consonants],0)),LEFT(BD297,1),
"")))))))))))))))</f>
        <v>#VALUE!</v>
      </c>
      <c r="AG297" t="e">
        <f>IF(AND(OR(BE297="။",BE297="၊"),LEN(BE297)=1),BE297,
IF(ISNUMBER(MATCH(LEFT(BE297,7),Final_modified_Intermediate[Burmese_Consonants],0)),LEFT(BE297,7),
IF(ISNUMBER(MATCH(LEFT(BE297,6),Final_modified_Intermediate[Burmese_Consonants],0)),LEFT(BE297,6),
IF(ISNUMBER(MATCH(LEFT(BE297,5),Final_modified_Intermediate[Burmese_Consonants],0)),LEFT(BE297,5),
IF(ISNUMBER(MATCH(LEFT(BE297,4),Final_modified_Intermediate[Burmese_Consonants],0)),LEFT(BE297,4),
IF(ISNUMBER(MATCH(LEFT(BE297,3),Final_modified_Intermediate[Burmese_Consonants],0)),LEFT(BE297,3),
IF(ISNUMBER(MATCH(LEFT(BE297,2),Final_modified_Intermediate[Burmese_Consonants],0)),LEFT(BE297,2),
IF(ISNUMBER(MATCH(LEFT(BE297,1),Final_modified_Intermediate[Burmese_Consonants],0)),LEFT(BE297,1),
IF(ISNUMBER(MATCH(LEFT(BE297,7),Final_Intermediate[Burmese_Consonants],0)),LEFT(BE297,7),
IF(ISNUMBER(MATCH(LEFT(BE297,6),Final_Intermediate[Burmese_Consonants],0)),LEFT(BE297,6),
IF(ISNUMBER(MATCH(LEFT(BE297,5),Final_Intermediate[Burmese_Consonants],0)),LEFT(BE297,5),
IF(ISNUMBER(MATCH(LEFT(BE297,4),Final_Intermediate[Burmese_Consonants],0)),LEFT(BE297,4),
IF(ISNUMBER(MATCH(LEFT(BE297,3),Final_Intermediate[Burmese_Consonants],0)),LEFT(BE297,3),
IF(ISNUMBER(MATCH(LEFT(BE297,2),Final_Intermediate[Burmese_Consonants],0)),LEFT(BE297,2),
IF(ISNUMBER(MATCH(LEFT(BE297,1),Final_Intermediate[Burmese_Consonants],0)),LEFT(BE297,1),
"")))))))))))))))</f>
        <v>#VALUE!</v>
      </c>
      <c r="AH297" t="e">
        <f>IF(AND(OR(BF297="။",BF297="၊"),LEN(BF297)=1),BF297,
IF(ISNUMBER(MATCH(LEFT(BF297,7),Final_modified_Intermediate[Burmese_Consonants],0)),LEFT(BF297,7),
IF(ISNUMBER(MATCH(LEFT(BF297,6),Final_modified_Intermediate[Burmese_Consonants],0)),LEFT(BF297,6),
IF(ISNUMBER(MATCH(LEFT(BF297,5),Final_modified_Intermediate[Burmese_Consonants],0)),LEFT(BF297,5),
IF(ISNUMBER(MATCH(LEFT(BF297,4),Final_modified_Intermediate[Burmese_Consonants],0)),LEFT(BF297,4),
IF(ISNUMBER(MATCH(LEFT(BF297,3),Final_modified_Intermediate[Burmese_Consonants],0)),LEFT(BF297,3),
IF(ISNUMBER(MATCH(LEFT(BF297,2),Final_modified_Intermediate[Burmese_Consonants],0)),LEFT(BF297,2),
IF(ISNUMBER(MATCH(LEFT(BF297,1),Final_modified_Intermediate[Burmese_Consonants],0)),LEFT(BF297,1),
IF(ISNUMBER(MATCH(LEFT(BF297,7),Final_Intermediate[Burmese_Consonants],0)),LEFT(BF297,7),
IF(ISNUMBER(MATCH(LEFT(BF297,6),Final_Intermediate[Burmese_Consonants],0)),LEFT(BF297,6),
IF(ISNUMBER(MATCH(LEFT(BF297,5),Final_Intermediate[Burmese_Consonants],0)),LEFT(BF297,5),
IF(ISNUMBER(MATCH(LEFT(BF297,4),Final_Intermediate[Burmese_Consonants],0)),LEFT(BF297,4),
IF(ISNUMBER(MATCH(LEFT(BF297,3),Final_Intermediate[Burmese_Consonants],0)),LEFT(BF297,3),
IF(ISNUMBER(MATCH(LEFT(BF297,2),Final_Intermediate[Burmese_Consonants],0)),LEFT(BF297,2),
IF(ISNUMBER(MATCH(LEFT(BF297,1),Final_Intermediate[Burmese_Consonants],0)),LEFT(BF297,1),
"")))))))))))))))</f>
        <v>#VALUE!</v>
      </c>
      <c r="AI297" t="e">
        <f>IF(AND(OR(BG297="။",BG297="၊"),LEN(BG297)=1),BG297,
IF(ISNUMBER(MATCH(LEFT(BG297,7),Final_modified_Intermediate[Burmese_Consonants],0)),LEFT(BG297,7),
IF(ISNUMBER(MATCH(LEFT(BG297,6),Final_modified_Intermediate[Burmese_Consonants],0)),LEFT(BG297,6),
IF(ISNUMBER(MATCH(LEFT(BG297,5),Final_modified_Intermediate[Burmese_Consonants],0)),LEFT(BG297,5),
IF(ISNUMBER(MATCH(LEFT(BG297,4),Final_modified_Intermediate[Burmese_Consonants],0)),LEFT(BG297,4),
IF(ISNUMBER(MATCH(LEFT(BG297,3),Final_modified_Intermediate[Burmese_Consonants],0)),LEFT(BG297,3),
IF(ISNUMBER(MATCH(LEFT(BG297,2),Final_modified_Intermediate[Burmese_Consonants],0)),LEFT(BG297,2),
IF(ISNUMBER(MATCH(LEFT(BG297,1),Final_modified_Intermediate[Burmese_Consonants],0)),LEFT(BG297,1),
IF(ISNUMBER(MATCH(LEFT(BG297,7),Final_Intermediate[Burmese_Consonants],0)),LEFT(BG297,7),
IF(ISNUMBER(MATCH(LEFT(BG297,6),Final_Intermediate[Burmese_Consonants],0)),LEFT(BG297,6),
IF(ISNUMBER(MATCH(LEFT(BG297,5),Final_Intermediate[Burmese_Consonants],0)),LEFT(BG297,5),
IF(ISNUMBER(MATCH(LEFT(BG297,4),Final_Intermediate[Burmese_Consonants],0)),LEFT(BG297,4),
IF(ISNUMBER(MATCH(LEFT(BG297,3),Final_Intermediate[Burmese_Consonants],0)),LEFT(BG297,3),
IF(ISNUMBER(MATCH(LEFT(BG297,2),Final_Intermediate[Burmese_Consonants],0)),LEFT(BG297,2),
IF(ISNUMBER(MATCH(LEFT(BG297,1),Final_Intermediate[Burmese_Consonants],0)),LEFT(BG297,1),
"")))))))))))))))</f>
        <v>#VALUE!</v>
      </c>
      <c r="AJ297" t="e">
        <f>IF(AND(OR(BH297="။",BH297="၊"),LEN(BH297)=1),BH297,
IF(ISNUMBER(MATCH(LEFT(BH297,7),Final_modified_Intermediate[Burmese_Consonants],0)),LEFT(BH297,7),
IF(ISNUMBER(MATCH(LEFT(BH297,6),Final_modified_Intermediate[Burmese_Consonants],0)),LEFT(BH297,6),
IF(ISNUMBER(MATCH(LEFT(BH297,5),Final_modified_Intermediate[Burmese_Consonants],0)),LEFT(BH297,5),
IF(ISNUMBER(MATCH(LEFT(BH297,4),Final_modified_Intermediate[Burmese_Consonants],0)),LEFT(BH297,4),
IF(ISNUMBER(MATCH(LEFT(BH297,3),Final_modified_Intermediate[Burmese_Consonants],0)),LEFT(BH297,3),
IF(ISNUMBER(MATCH(LEFT(BH297,2),Final_modified_Intermediate[Burmese_Consonants],0)),LEFT(BH297,2),
IF(ISNUMBER(MATCH(LEFT(BH297,1),Final_modified_Intermediate[Burmese_Consonants],0)),LEFT(BH297,1),
IF(ISNUMBER(MATCH(LEFT(BH297,7),Final_Intermediate[Burmese_Consonants],0)),LEFT(BH297,7),
IF(ISNUMBER(MATCH(LEFT(BH297,6),Final_Intermediate[Burmese_Consonants],0)),LEFT(BH297,6),
IF(ISNUMBER(MATCH(LEFT(BH297,5),Final_Intermediate[Burmese_Consonants],0)),LEFT(BH297,5),
IF(ISNUMBER(MATCH(LEFT(BH297,4),Final_Intermediate[Burmese_Consonants],0)),LEFT(BH297,4),
IF(ISNUMBER(MATCH(LEFT(BH297,3),Final_Intermediate[Burmese_Consonants],0)),LEFT(BH297,3),
IF(ISNUMBER(MATCH(LEFT(BH297,2),Final_Intermediate[Burmese_Consonants],0)),LEFT(BH297,2),
IF(ISNUMBER(MATCH(LEFT(BH297,1),Final_Intermediate[Burmese_Consonants],0)),LEFT(BH297,1),
"")))))))))))))))</f>
        <v>#VALUE!</v>
      </c>
      <c r="AK297" t="e">
        <f>IF(AND(OR(BI297="။",BI297="၊"),LEN(BI297)=1),BI297,
IF(ISNUMBER(MATCH(LEFT(BI297,7),Final_modified_Intermediate[Burmese_Consonants],0)),LEFT(BI297,7),
IF(ISNUMBER(MATCH(LEFT(BI297,6),Final_modified_Intermediate[Burmese_Consonants],0)),LEFT(BI297,6),
IF(ISNUMBER(MATCH(LEFT(BI297,5),Final_modified_Intermediate[Burmese_Consonants],0)),LEFT(BI297,5),
IF(ISNUMBER(MATCH(LEFT(BI297,4),Final_modified_Intermediate[Burmese_Consonants],0)),LEFT(BI297,4),
IF(ISNUMBER(MATCH(LEFT(BI297,3),Final_modified_Intermediate[Burmese_Consonants],0)),LEFT(BI297,3),
IF(ISNUMBER(MATCH(LEFT(BI297,2),Final_modified_Intermediate[Burmese_Consonants],0)),LEFT(BI297,2),
IF(ISNUMBER(MATCH(LEFT(BI297,1),Final_modified_Intermediate[Burmese_Consonants],0)),LEFT(BI297,1),
IF(ISNUMBER(MATCH(LEFT(BI297,7),Final_Intermediate[Burmese_Consonants],0)),LEFT(BI297,7),
IF(ISNUMBER(MATCH(LEFT(BI297,6),Final_Intermediate[Burmese_Consonants],0)),LEFT(BI297,6),
IF(ISNUMBER(MATCH(LEFT(BI297,5),Final_Intermediate[Burmese_Consonants],0)),LEFT(BI297,5),
IF(ISNUMBER(MATCH(LEFT(BI297,4),Final_Intermediate[Burmese_Consonants],0)),LEFT(BI297,4),
IF(ISNUMBER(MATCH(LEFT(BI297,3),Final_Intermediate[Burmese_Consonants],0)),LEFT(BI297,3),
IF(ISNUMBER(MATCH(LEFT(BI297,2),Final_Intermediate[Burmese_Consonants],0)),LEFT(BI297,2),
IF(ISNUMBER(MATCH(LEFT(BI297,1),Final_Intermediate[Burmese_Consonants],0)),LEFT(BI297,1),
"")))))))))))))))</f>
        <v>#VALUE!</v>
      </c>
      <c r="AL297" t="e">
        <f>IF(AND(OR(BJ297="။",BJ297="၊"),LEN(BJ297)=1),BJ297,
IF(ISNUMBER(MATCH(LEFT(BJ297,7),Final_modified_Intermediate[Burmese_Consonants],0)),LEFT(BJ297,7),
IF(ISNUMBER(MATCH(LEFT(BJ297,6),Final_modified_Intermediate[Burmese_Consonants],0)),LEFT(BJ297,6),
IF(ISNUMBER(MATCH(LEFT(BJ297,5),Final_modified_Intermediate[Burmese_Consonants],0)),LEFT(BJ297,5),
IF(ISNUMBER(MATCH(LEFT(BJ297,4),Final_modified_Intermediate[Burmese_Consonants],0)),LEFT(BJ297,4),
IF(ISNUMBER(MATCH(LEFT(BJ297,3),Final_modified_Intermediate[Burmese_Consonants],0)),LEFT(BJ297,3),
IF(ISNUMBER(MATCH(LEFT(BJ297,2),Final_modified_Intermediate[Burmese_Consonants],0)),LEFT(BJ297,2),
IF(ISNUMBER(MATCH(LEFT(BJ297,1),Final_modified_Intermediate[Burmese_Consonants],0)),LEFT(BJ297,1),
IF(ISNUMBER(MATCH(LEFT(BJ297,7),Final_Intermediate[Burmese_Consonants],0)),LEFT(BJ297,7),
IF(ISNUMBER(MATCH(LEFT(BJ297,6),Final_Intermediate[Burmese_Consonants],0)),LEFT(BJ297,6),
IF(ISNUMBER(MATCH(LEFT(BJ297,5),Final_Intermediate[Burmese_Consonants],0)),LEFT(BJ297,5),
IF(ISNUMBER(MATCH(LEFT(BJ297,4),Final_Intermediate[Burmese_Consonants],0)),LEFT(BJ297,4),
IF(ISNUMBER(MATCH(LEFT(BJ297,3),Final_Intermediate[Burmese_Consonants],0)),LEFT(BJ297,3),
IF(ISNUMBER(MATCH(LEFT(BJ297,2),Final_Intermediate[Burmese_Consonants],0)),LEFT(BJ297,2),
IF(ISNUMBER(MATCH(LEFT(BJ297,1),Final_Intermediate[Burmese_Consonants],0)),LEFT(BJ297,1),
"")))))))))))))))</f>
        <v>#VALUE!</v>
      </c>
      <c r="AN297" t="e">
        <f>Compiler_Burmese[[#This Row],[Sr. No.]]</f>
        <v>#REF!</v>
      </c>
      <c r="AO29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7" t="e">
        <f>[2]!Vocabulary_Burmese[[#This Row],[Sr. No.]]</f>
        <v>#REF!</v>
      </c>
      <c r="BA297" t="e">
        <f>IF(Raw_data_N2_Kanji[[#This Row],[Categorie]]&lt;&gt;"","",
IF(ISNUMBER(MATCH(V,Special_list[Burmese word],0)),"",
SUBSTITUTE(Raw_data_N2_Kanji[[#This Row],[Raw]]," ","")))</f>
        <v>#VALUE!</v>
      </c>
      <c r="BB297" t="e">
        <f>RIGHT(Segregate18[[#This Row],[UPGRADE]],LEN(Segregate18[[#This Row],[UPGRADE]])-LEN(Compiler_Burmese[[#This Row],[1]]))</f>
        <v>#VALUE!</v>
      </c>
      <c r="BC297" t="e">
        <f>RIGHT(Segregate18[[#This Row],[11]],LEN(Segregate18[[#This Row],[11]])-LEN(Compiler_Burmese[[#This Row],[2]]))</f>
        <v>#VALUE!</v>
      </c>
      <c r="BD297" t="e">
        <f>RIGHT(Segregate18[[#This Row],[21]],LEN(Segregate18[[#This Row],[21]])-LEN(Compiler_Burmese[[#This Row],[3]]))</f>
        <v>#VALUE!</v>
      </c>
      <c r="BE297" t="e">
        <f>RIGHT(Segregate18[[#This Row],[31]],LEN(Segregate18[[#This Row],[31]])-LEN(Compiler_Burmese[[#This Row],[4]]))</f>
        <v>#VALUE!</v>
      </c>
      <c r="BF297" t="e">
        <f>RIGHT(Segregate18[[#This Row],[41]],LEN(Segregate18[[#This Row],[41]])-LEN(Compiler_Burmese[[#This Row],[5]]))</f>
        <v>#VALUE!</v>
      </c>
      <c r="BG297" t="e">
        <f>RIGHT(Segregate18[[#This Row],[51]],LEN(Segregate18[[#This Row],[51]])-LEN(Compiler_Burmese[[#This Row],[6]]))</f>
        <v>#VALUE!</v>
      </c>
      <c r="BH297" t="e">
        <f>RIGHT(Segregate18[[#This Row],[61]],LEN(Segregate18[[#This Row],[61]])-LEN(Compiler_Burmese[[#This Row],[7]]))</f>
        <v>#VALUE!</v>
      </c>
      <c r="BI297" t="e">
        <f>RIGHT(Segregate18[[#This Row],[71]],LEN(Segregate18[[#This Row],[71]])-LEN(Compiler_Burmese[[#This Row],[8]]))</f>
        <v>#VALUE!</v>
      </c>
      <c r="BJ297" t="e">
        <f>RIGHT(Segregate18[[#This Row],[81]],LEN(Segregate18[[#This Row],[81]])-LEN(Compiler_Burmese[[#This Row],[9]]))</f>
        <v>#VALUE!</v>
      </c>
    </row>
    <row r="298" spans="25:62" ht="15" customHeight="1" x14ac:dyDescent="0.3">
      <c r="Y298" t="e">
        <f>Segregate18[[#This Row],[Sr. No.]]</f>
        <v>#REF!</v>
      </c>
      <c r="Z298" t="e">
        <f>IF(AND(OR(BA298="။",BA298="၊"),LEN(BA298)=1),BA298,
IF(ISNUMBER(MATCH(LEFT(BA298,7),Final_modified_Intermediate[Burmese_Consonants],0)),LEFT(BA298,7),
IF(ISNUMBER(MATCH(LEFT(BA298,6),Final_modified_Intermediate[Burmese_Consonants],0)),LEFT(BA298,6),
IF(ISNUMBER(MATCH(LEFT(BA298,5),Final_modified_Intermediate[Burmese_Consonants],0)),LEFT(BA298,5),
IF(ISNUMBER(MATCH(LEFT(BA298,4),Final_modified_Intermediate[Burmese_Consonants],0)),LEFT(BA298,4),
IF(ISNUMBER(MATCH(LEFT(BA298,3),Final_modified_Intermediate[Burmese_Consonants],0)),LEFT(BA298,3),
IF(ISNUMBER(MATCH(LEFT(BA298,2),Final_modified_Intermediate[Burmese_Consonants],0)),LEFT(BA298,2),
IF(ISNUMBER(MATCH(LEFT(BA298,1),Final_modified_Intermediate[Burmese_Consonants],0)),LEFT(BA298,1),
IF(ISNUMBER(MATCH(LEFT(BA298,7),Final_Intermediate[Burmese_Consonants],0)),LEFT(BA298,7),
IF(ISNUMBER(MATCH(LEFT(BA298,6),Final_Intermediate[Burmese_Consonants],0)),LEFT(BA298,6),
IF(ISNUMBER(MATCH(LEFT(BA298,5),Final_Intermediate[Burmese_Consonants],0)),LEFT(BA298,5),
IF(ISNUMBER(MATCH(LEFT(BA298,4),Final_Intermediate[Burmese_Consonants],0)),LEFT(BA298,4),
IF(ISNUMBER(MATCH(LEFT(BA298,3),Final_Intermediate[Burmese_Consonants],0)),LEFT(BA298,3),
IF(ISNUMBER(MATCH(LEFT(BA298,2),Final_Intermediate[Burmese_Consonants],0)),LEFT(BA298,2),
IF(ISNUMBER(MATCH(LEFT(BA298,1),Final_Intermediate[Burmese_Consonants],0)),LEFT(BA298,1),
"")))))))))))))))</f>
        <v>#VALUE!</v>
      </c>
      <c r="AA29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8" t="e">
        <f>IF(AND(OR(BB298="။",BB298="၊"),LEN(BB298)=1),BB298,
IF(ISNUMBER(MATCH(LEFT(BB298,7),Final_modified_Intermediate[Burmese_Consonants],0)),LEFT(BB298,7),
IF(ISNUMBER(MATCH(LEFT(BB298,6),Final_modified_Intermediate[Burmese_Consonants],0)),LEFT(BB298,6),
IF(ISNUMBER(MATCH(LEFT(BB298,5),Final_modified_Intermediate[Burmese_Consonants],0)),LEFT(BB298,5),
IF(ISNUMBER(MATCH(LEFT(BB298,4),Final_modified_Intermediate[Burmese_Consonants],0)),LEFT(BB298,4),
IF(ISNUMBER(MATCH(LEFT(BB298,3),Final_modified_Intermediate[Burmese_Consonants],0)),LEFT(BB298,3),
IF(ISNUMBER(MATCH(LEFT(BB298,2),Final_modified_Intermediate[Burmese_Consonants],0)),LEFT(BB298,2),
IF(ISNUMBER(MATCH(LEFT(BB298,1),Final_modified_Intermediate[Burmese_Consonants],0)),LEFT(BB298,1),
IF(ISNUMBER(MATCH(LEFT(BB298,7),Final_Intermediate[Burmese_Consonants],0)),LEFT(BB298,7),
IF(ISNUMBER(MATCH(LEFT(BB298,6),Final_Intermediate[Burmese_Consonants],0)),LEFT(BB298,6),
IF(ISNUMBER(MATCH(LEFT(BB298,5),Final_Intermediate[Burmese_Consonants],0)),LEFT(BB298,5),
IF(ISNUMBER(MATCH(LEFT(BB298,4),Final_Intermediate[Burmese_Consonants],0)),LEFT(BB298,4),
IF(ISNUMBER(MATCH(LEFT(BB298,3),Final_Intermediate[Burmese_Consonants],0)),LEFT(BB298,3),
IF(ISNUMBER(MATCH(LEFT(BB298,2),Final_Intermediate[Burmese_Consonants],0)),LEFT(BB298,2),
IF(ISNUMBER(MATCH(LEFT(BB298,1),Final_Intermediate[Burmese_Consonants],0)),LEFT(BB298,1),
"")))))))))))))))</f>
        <v>#VALUE!</v>
      </c>
      <c r="AC29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8" t="e">
        <f>IF(AND(OR(BC298="။",BC298="၊"),LEN(BC298)=1),BC298,
IF(ISNUMBER(MATCH(LEFT(BC298,7),Final_modified_Intermediate[Burmese_Consonants],0)),LEFT(BC298,7),
IF(ISNUMBER(MATCH(LEFT(BC298,6),Final_modified_Intermediate[Burmese_Consonants],0)),LEFT(BC298,6),
IF(ISNUMBER(MATCH(LEFT(BC298,5),Final_modified_Intermediate[Burmese_Consonants],0)),LEFT(BC298,5),
IF(ISNUMBER(MATCH(LEFT(BC298,4),Final_modified_Intermediate[Burmese_Consonants],0)),LEFT(BC298,4),
IF(ISNUMBER(MATCH(LEFT(BC298,3),Final_modified_Intermediate[Burmese_Consonants],0)),LEFT(BC298,3),
IF(ISNUMBER(MATCH(LEFT(BC298,2),Final_modified_Intermediate[Burmese_Consonants],0)),LEFT(BC298,2),
IF(ISNUMBER(MATCH(LEFT(BC298,1),Final_modified_Intermediate[Burmese_Consonants],0)),LEFT(BC298,1),
IF(ISNUMBER(MATCH(LEFT(BC298,7),Final_Intermediate[Burmese_Consonants],0)),LEFT(BC298,7),
IF(ISNUMBER(MATCH(LEFT(BC298,6),Final_Intermediate[Burmese_Consonants],0)),LEFT(BC298,6),
IF(ISNUMBER(MATCH(LEFT(BC298,5),Final_Intermediate[Burmese_Consonants],0)),LEFT(BC298,5),
IF(ISNUMBER(MATCH(LEFT(BC298,4),Final_Intermediate[Burmese_Consonants],0)),LEFT(BC298,4),
IF(ISNUMBER(MATCH(LEFT(BC298,3),Final_Intermediate[Burmese_Consonants],0)),LEFT(BC298,3),
IF(ISNUMBER(MATCH(LEFT(BC298,2),Final_Intermediate[Burmese_Consonants],0)),LEFT(BC298,2),
IF(ISNUMBER(MATCH(LEFT(BC298,1),Final_Intermediate[Burmese_Consonants],0)),LEFT(BC298,1),
"")))))))))))))))</f>
        <v>#VALUE!</v>
      </c>
      <c r="AE29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8" t="e">
        <f>IF(AND(OR(BD298="။",BD298="၊"),LEN(BD298)=1),BD298,
IF(ISNUMBER(MATCH(LEFT(BD298,7),Final_modified_Intermediate[Burmese_Consonants],0)),LEFT(BD298,7),
IF(ISNUMBER(MATCH(LEFT(BD298,6),Final_modified_Intermediate[Burmese_Consonants],0)),LEFT(BD298,6),
IF(ISNUMBER(MATCH(LEFT(BD298,5),Final_modified_Intermediate[Burmese_Consonants],0)),LEFT(BD298,5),
IF(ISNUMBER(MATCH(LEFT(BD298,4),Final_modified_Intermediate[Burmese_Consonants],0)),LEFT(BD298,4),
IF(ISNUMBER(MATCH(LEFT(BD298,3),Final_modified_Intermediate[Burmese_Consonants],0)),LEFT(BD298,3),
IF(ISNUMBER(MATCH(LEFT(BD298,2),Final_modified_Intermediate[Burmese_Consonants],0)),LEFT(BD298,2),
IF(ISNUMBER(MATCH(LEFT(BD298,1),Final_modified_Intermediate[Burmese_Consonants],0)),LEFT(BD298,1),
IF(ISNUMBER(MATCH(LEFT(BD298,7),Final_Intermediate[Burmese_Consonants],0)),LEFT(BD298,7),
IF(ISNUMBER(MATCH(LEFT(BD298,6),Final_Intermediate[Burmese_Consonants],0)),LEFT(BD298,6),
IF(ISNUMBER(MATCH(LEFT(BD298,5),Final_Intermediate[Burmese_Consonants],0)),LEFT(BD298,5),
IF(ISNUMBER(MATCH(LEFT(BD298,4),Final_Intermediate[Burmese_Consonants],0)),LEFT(BD298,4),
IF(ISNUMBER(MATCH(LEFT(BD298,3),Final_Intermediate[Burmese_Consonants],0)),LEFT(BD298,3),
IF(ISNUMBER(MATCH(LEFT(BD298,2),Final_Intermediate[Burmese_Consonants],0)),LEFT(BD298,2),
IF(ISNUMBER(MATCH(LEFT(BD298,1),Final_Intermediate[Burmese_Consonants],0)),LEFT(BD298,1),
"")))))))))))))))</f>
        <v>#VALUE!</v>
      </c>
      <c r="AG298" t="e">
        <f>IF(AND(OR(BE298="။",BE298="၊"),LEN(BE298)=1),BE298,
IF(ISNUMBER(MATCH(LEFT(BE298,7),Final_modified_Intermediate[Burmese_Consonants],0)),LEFT(BE298,7),
IF(ISNUMBER(MATCH(LEFT(BE298,6),Final_modified_Intermediate[Burmese_Consonants],0)),LEFT(BE298,6),
IF(ISNUMBER(MATCH(LEFT(BE298,5),Final_modified_Intermediate[Burmese_Consonants],0)),LEFT(BE298,5),
IF(ISNUMBER(MATCH(LEFT(BE298,4),Final_modified_Intermediate[Burmese_Consonants],0)),LEFT(BE298,4),
IF(ISNUMBER(MATCH(LEFT(BE298,3),Final_modified_Intermediate[Burmese_Consonants],0)),LEFT(BE298,3),
IF(ISNUMBER(MATCH(LEFT(BE298,2),Final_modified_Intermediate[Burmese_Consonants],0)),LEFT(BE298,2),
IF(ISNUMBER(MATCH(LEFT(BE298,1),Final_modified_Intermediate[Burmese_Consonants],0)),LEFT(BE298,1),
IF(ISNUMBER(MATCH(LEFT(BE298,7),Final_Intermediate[Burmese_Consonants],0)),LEFT(BE298,7),
IF(ISNUMBER(MATCH(LEFT(BE298,6),Final_Intermediate[Burmese_Consonants],0)),LEFT(BE298,6),
IF(ISNUMBER(MATCH(LEFT(BE298,5),Final_Intermediate[Burmese_Consonants],0)),LEFT(BE298,5),
IF(ISNUMBER(MATCH(LEFT(BE298,4),Final_Intermediate[Burmese_Consonants],0)),LEFT(BE298,4),
IF(ISNUMBER(MATCH(LEFT(BE298,3),Final_Intermediate[Burmese_Consonants],0)),LEFT(BE298,3),
IF(ISNUMBER(MATCH(LEFT(BE298,2),Final_Intermediate[Burmese_Consonants],0)),LEFT(BE298,2),
IF(ISNUMBER(MATCH(LEFT(BE298,1),Final_Intermediate[Burmese_Consonants],0)),LEFT(BE298,1),
"")))))))))))))))</f>
        <v>#VALUE!</v>
      </c>
      <c r="AH298" t="e">
        <f>IF(AND(OR(BF298="။",BF298="၊"),LEN(BF298)=1),BF298,
IF(ISNUMBER(MATCH(LEFT(BF298,7),Final_modified_Intermediate[Burmese_Consonants],0)),LEFT(BF298,7),
IF(ISNUMBER(MATCH(LEFT(BF298,6),Final_modified_Intermediate[Burmese_Consonants],0)),LEFT(BF298,6),
IF(ISNUMBER(MATCH(LEFT(BF298,5),Final_modified_Intermediate[Burmese_Consonants],0)),LEFT(BF298,5),
IF(ISNUMBER(MATCH(LEFT(BF298,4),Final_modified_Intermediate[Burmese_Consonants],0)),LEFT(BF298,4),
IF(ISNUMBER(MATCH(LEFT(BF298,3),Final_modified_Intermediate[Burmese_Consonants],0)),LEFT(BF298,3),
IF(ISNUMBER(MATCH(LEFT(BF298,2),Final_modified_Intermediate[Burmese_Consonants],0)),LEFT(BF298,2),
IF(ISNUMBER(MATCH(LEFT(BF298,1),Final_modified_Intermediate[Burmese_Consonants],0)),LEFT(BF298,1),
IF(ISNUMBER(MATCH(LEFT(BF298,7),Final_Intermediate[Burmese_Consonants],0)),LEFT(BF298,7),
IF(ISNUMBER(MATCH(LEFT(BF298,6),Final_Intermediate[Burmese_Consonants],0)),LEFT(BF298,6),
IF(ISNUMBER(MATCH(LEFT(BF298,5),Final_Intermediate[Burmese_Consonants],0)),LEFT(BF298,5),
IF(ISNUMBER(MATCH(LEFT(BF298,4),Final_Intermediate[Burmese_Consonants],0)),LEFT(BF298,4),
IF(ISNUMBER(MATCH(LEFT(BF298,3),Final_Intermediate[Burmese_Consonants],0)),LEFT(BF298,3),
IF(ISNUMBER(MATCH(LEFT(BF298,2),Final_Intermediate[Burmese_Consonants],0)),LEFT(BF298,2),
IF(ISNUMBER(MATCH(LEFT(BF298,1),Final_Intermediate[Burmese_Consonants],0)),LEFT(BF298,1),
"")))))))))))))))</f>
        <v>#VALUE!</v>
      </c>
      <c r="AI298" t="e">
        <f>IF(AND(OR(BG298="။",BG298="၊"),LEN(BG298)=1),BG298,
IF(ISNUMBER(MATCH(LEFT(BG298,7),Final_modified_Intermediate[Burmese_Consonants],0)),LEFT(BG298,7),
IF(ISNUMBER(MATCH(LEFT(BG298,6),Final_modified_Intermediate[Burmese_Consonants],0)),LEFT(BG298,6),
IF(ISNUMBER(MATCH(LEFT(BG298,5),Final_modified_Intermediate[Burmese_Consonants],0)),LEFT(BG298,5),
IF(ISNUMBER(MATCH(LEFT(BG298,4),Final_modified_Intermediate[Burmese_Consonants],0)),LEFT(BG298,4),
IF(ISNUMBER(MATCH(LEFT(BG298,3),Final_modified_Intermediate[Burmese_Consonants],0)),LEFT(BG298,3),
IF(ISNUMBER(MATCH(LEFT(BG298,2),Final_modified_Intermediate[Burmese_Consonants],0)),LEFT(BG298,2),
IF(ISNUMBER(MATCH(LEFT(BG298,1),Final_modified_Intermediate[Burmese_Consonants],0)),LEFT(BG298,1),
IF(ISNUMBER(MATCH(LEFT(BG298,7),Final_Intermediate[Burmese_Consonants],0)),LEFT(BG298,7),
IF(ISNUMBER(MATCH(LEFT(BG298,6),Final_Intermediate[Burmese_Consonants],0)),LEFT(BG298,6),
IF(ISNUMBER(MATCH(LEFT(BG298,5),Final_Intermediate[Burmese_Consonants],0)),LEFT(BG298,5),
IF(ISNUMBER(MATCH(LEFT(BG298,4),Final_Intermediate[Burmese_Consonants],0)),LEFT(BG298,4),
IF(ISNUMBER(MATCH(LEFT(BG298,3),Final_Intermediate[Burmese_Consonants],0)),LEFT(BG298,3),
IF(ISNUMBER(MATCH(LEFT(BG298,2),Final_Intermediate[Burmese_Consonants],0)),LEFT(BG298,2),
IF(ISNUMBER(MATCH(LEFT(BG298,1),Final_Intermediate[Burmese_Consonants],0)),LEFT(BG298,1),
"")))))))))))))))</f>
        <v>#VALUE!</v>
      </c>
      <c r="AJ298" t="e">
        <f>IF(AND(OR(BH298="။",BH298="၊"),LEN(BH298)=1),BH298,
IF(ISNUMBER(MATCH(LEFT(BH298,7),Final_modified_Intermediate[Burmese_Consonants],0)),LEFT(BH298,7),
IF(ISNUMBER(MATCH(LEFT(BH298,6),Final_modified_Intermediate[Burmese_Consonants],0)),LEFT(BH298,6),
IF(ISNUMBER(MATCH(LEFT(BH298,5),Final_modified_Intermediate[Burmese_Consonants],0)),LEFT(BH298,5),
IF(ISNUMBER(MATCH(LEFT(BH298,4),Final_modified_Intermediate[Burmese_Consonants],0)),LEFT(BH298,4),
IF(ISNUMBER(MATCH(LEFT(BH298,3),Final_modified_Intermediate[Burmese_Consonants],0)),LEFT(BH298,3),
IF(ISNUMBER(MATCH(LEFT(BH298,2),Final_modified_Intermediate[Burmese_Consonants],0)),LEFT(BH298,2),
IF(ISNUMBER(MATCH(LEFT(BH298,1),Final_modified_Intermediate[Burmese_Consonants],0)),LEFT(BH298,1),
IF(ISNUMBER(MATCH(LEFT(BH298,7),Final_Intermediate[Burmese_Consonants],0)),LEFT(BH298,7),
IF(ISNUMBER(MATCH(LEFT(BH298,6),Final_Intermediate[Burmese_Consonants],0)),LEFT(BH298,6),
IF(ISNUMBER(MATCH(LEFT(BH298,5),Final_Intermediate[Burmese_Consonants],0)),LEFT(BH298,5),
IF(ISNUMBER(MATCH(LEFT(BH298,4),Final_Intermediate[Burmese_Consonants],0)),LEFT(BH298,4),
IF(ISNUMBER(MATCH(LEFT(BH298,3),Final_Intermediate[Burmese_Consonants],0)),LEFT(BH298,3),
IF(ISNUMBER(MATCH(LEFT(BH298,2),Final_Intermediate[Burmese_Consonants],0)),LEFT(BH298,2),
IF(ISNUMBER(MATCH(LEFT(BH298,1),Final_Intermediate[Burmese_Consonants],0)),LEFT(BH298,1),
"")))))))))))))))</f>
        <v>#VALUE!</v>
      </c>
      <c r="AK298" t="e">
        <f>IF(AND(OR(BI298="။",BI298="၊"),LEN(BI298)=1),BI298,
IF(ISNUMBER(MATCH(LEFT(BI298,7),Final_modified_Intermediate[Burmese_Consonants],0)),LEFT(BI298,7),
IF(ISNUMBER(MATCH(LEFT(BI298,6),Final_modified_Intermediate[Burmese_Consonants],0)),LEFT(BI298,6),
IF(ISNUMBER(MATCH(LEFT(BI298,5),Final_modified_Intermediate[Burmese_Consonants],0)),LEFT(BI298,5),
IF(ISNUMBER(MATCH(LEFT(BI298,4),Final_modified_Intermediate[Burmese_Consonants],0)),LEFT(BI298,4),
IF(ISNUMBER(MATCH(LEFT(BI298,3),Final_modified_Intermediate[Burmese_Consonants],0)),LEFT(BI298,3),
IF(ISNUMBER(MATCH(LEFT(BI298,2),Final_modified_Intermediate[Burmese_Consonants],0)),LEFT(BI298,2),
IF(ISNUMBER(MATCH(LEFT(BI298,1),Final_modified_Intermediate[Burmese_Consonants],0)),LEFT(BI298,1),
IF(ISNUMBER(MATCH(LEFT(BI298,7),Final_Intermediate[Burmese_Consonants],0)),LEFT(BI298,7),
IF(ISNUMBER(MATCH(LEFT(BI298,6),Final_Intermediate[Burmese_Consonants],0)),LEFT(BI298,6),
IF(ISNUMBER(MATCH(LEFT(BI298,5),Final_Intermediate[Burmese_Consonants],0)),LEFT(BI298,5),
IF(ISNUMBER(MATCH(LEFT(BI298,4),Final_Intermediate[Burmese_Consonants],0)),LEFT(BI298,4),
IF(ISNUMBER(MATCH(LEFT(BI298,3),Final_Intermediate[Burmese_Consonants],0)),LEFT(BI298,3),
IF(ISNUMBER(MATCH(LEFT(BI298,2),Final_Intermediate[Burmese_Consonants],0)),LEFT(BI298,2),
IF(ISNUMBER(MATCH(LEFT(BI298,1),Final_Intermediate[Burmese_Consonants],0)),LEFT(BI298,1),
"")))))))))))))))</f>
        <v>#VALUE!</v>
      </c>
      <c r="AL298" t="e">
        <f>IF(AND(OR(BJ298="။",BJ298="၊"),LEN(BJ298)=1),BJ298,
IF(ISNUMBER(MATCH(LEFT(BJ298,7),Final_modified_Intermediate[Burmese_Consonants],0)),LEFT(BJ298,7),
IF(ISNUMBER(MATCH(LEFT(BJ298,6),Final_modified_Intermediate[Burmese_Consonants],0)),LEFT(BJ298,6),
IF(ISNUMBER(MATCH(LEFT(BJ298,5),Final_modified_Intermediate[Burmese_Consonants],0)),LEFT(BJ298,5),
IF(ISNUMBER(MATCH(LEFT(BJ298,4),Final_modified_Intermediate[Burmese_Consonants],0)),LEFT(BJ298,4),
IF(ISNUMBER(MATCH(LEFT(BJ298,3),Final_modified_Intermediate[Burmese_Consonants],0)),LEFT(BJ298,3),
IF(ISNUMBER(MATCH(LEFT(BJ298,2),Final_modified_Intermediate[Burmese_Consonants],0)),LEFT(BJ298,2),
IF(ISNUMBER(MATCH(LEFT(BJ298,1),Final_modified_Intermediate[Burmese_Consonants],0)),LEFT(BJ298,1),
IF(ISNUMBER(MATCH(LEFT(BJ298,7),Final_Intermediate[Burmese_Consonants],0)),LEFT(BJ298,7),
IF(ISNUMBER(MATCH(LEFT(BJ298,6),Final_Intermediate[Burmese_Consonants],0)),LEFT(BJ298,6),
IF(ISNUMBER(MATCH(LEFT(BJ298,5),Final_Intermediate[Burmese_Consonants],0)),LEFT(BJ298,5),
IF(ISNUMBER(MATCH(LEFT(BJ298,4),Final_Intermediate[Burmese_Consonants],0)),LEFT(BJ298,4),
IF(ISNUMBER(MATCH(LEFT(BJ298,3),Final_Intermediate[Burmese_Consonants],0)),LEFT(BJ298,3),
IF(ISNUMBER(MATCH(LEFT(BJ298,2),Final_Intermediate[Burmese_Consonants],0)),LEFT(BJ298,2),
IF(ISNUMBER(MATCH(LEFT(BJ298,1),Final_Intermediate[Burmese_Consonants],0)),LEFT(BJ298,1),
"")))))))))))))))</f>
        <v>#VALUE!</v>
      </c>
      <c r="AN298" t="e">
        <f>Compiler_Burmese[[#This Row],[Sr. No.]]</f>
        <v>#REF!</v>
      </c>
      <c r="AO29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8" t="e">
        <f>[2]!Vocabulary_Burmese[[#This Row],[Sr. No.]]</f>
        <v>#REF!</v>
      </c>
      <c r="BA298" t="e">
        <f>IF(Raw_data_N2_Kanji[[#This Row],[Categorie]]&lt;&gt;"","",
IF(ISNUMBER(MATCH(V,Special_list[Burmese word],0)),"",
SUBSTITUTE(Raw_data_N2_Kanji[[#This Row],[Raw]]," ","")))</f>
        <v>#VALUE!</v>
      </c>
      <c r="BB298" t="e">
        <f>RIGHT(Segregate18[[#This Row],[UPGRADE]],LEN(Segregate18[[#This Row],[UPGRADE]])-LEN(Compiler_Burmese[[#This Row],[1]]))</f>
        <v>#VALUE!</v>
      </c>
      <c r="BC298" t="e">
        <f>RIGHT(Segregate18[[#This Row],[11]],LEN(Segregate18[[#This Row],[11]])-LEN(Compiler_Burmese[[#This Row],[2]]))</f>
        <v>#VALUE!</v>
      </c>
      <c r="BD298" t="e">
        <f>RIGHT(Segregate18[[#This Row],[21]],LEN(Segregate18[[#This Row],[21]])-LEN(Compiler_Burmese[[#This Row],[3]]))</f>
        <v>#VALUE!</v>
      </c>
      <c r="BE298" t="e">
        <f>RIGHT(Segregate18[[#This Row],[31]],LEN(Segregate18[[#This Row],[31]])-LEN(Compiler_Burmese[[#This Row],[4]]))</f>
        <v>#VALUE!</v>
      </c>
      <c r="BF298" t="e">
        <f>RIGHT(Segregate18[[#This Row],[41]],LEN(Segregate18[[#This Row],[41]])-LEN(Compiler_Burmese[[#This Row],[5]]))</f>
        <v>#VALUE!</v>
      </c>
      <c r="BG298" t="e">
        <f>RIGHT(Segregate18[[#This Row],[51]],LEN(Segregate18[[#This Row],[51]])-LEN(Compiler_Burmese[[#This Row],[6]]))</f>
        <v>#VALUE!</v>
      </c>
      <c r="BH298" t="e">
        <f>RIGHT(Segregate18[[#This Row],[61]],LEN(Segregate18[[#This Row],[61]])-LEN(Compiler_Burmese[[#This Row],[7]]))</f>
        <v>#VALUE!</v>
      </c>
      <c r="BI298" t="e">
        <f>RIGHT(Segregate18[[#This Row],[71]],LEN(Segregate18[[#This Row],[71]])-LEN(Compiler_Burmese[[#This Row],[8]]))</f>
        <v>#VALUE!</v>
      </c>
      <c r="BJ298" t="e">
        <f>RIGHT(Segregate18[[#This Row],[81]],LEN(Segregate18[[#This Row],[81]])-LEN(Compiler_Burmese[[#This Row],[9]]))</f>
        <v>#VALUE!</v>
      </c>
    </row>
    <row r="299" spans="25:62" ht="15" customHeight="1" x14ac:dyDescent="0.3">
      <c r="Y299" t="e">
        <f>Segregate18[[#This Row],[Sr. No.]]</f>
        <v>#REF!</v>
      </c>
      <c r="Z299" t="e">
        <f>IF(AND(OR(BA299="။",BA299="၊"),LEN(BA299)=1),BA299,
IF(ISNUMBER(MATCH(LEFT(BA299,7),Final_modified_Intermediate[Burmese_Consonants],0)),LEFT(BA299,7),
IF(ISNUMBER(MATCH(LEFT(BA299,6),Final_modified_Intermediate[Burmese_Consonants],0)),LEFT(BA299,6),
IF(ISNUMBER(MATCH(LEFT(BA299,5),Final_modified_Intermediate[Burmese_Consonants],0)),LEFT(BA299,5),
IF(ISNUMBER(MATCH(LEFT(BA299,4),Final_modified_Intermediate[Burmese_Consonants],0)),LEFT(BA299,4),
IF(ISNUMBER(MATCH(LEFT(BA299,3),Final_modified_Intermediate[Burmese_Consonants],0)),LEFT(BA299,3),
IF(ISNUMBER(MATCH(LEFT(BA299,2),Final_modified_Intermediate[Burmese_Consonants],0)),LEFT(BA299,2),
IF(ISNUMBER(MATCH(LEFT(BA299,1),Final_modified_Intermediate[Burmese_Consonants],0)),LEFT(BA299,1),
IF(ISNUMBER(MATCH(LEFT(BA299,7),Final_Intermediate[Burmese_Consonants],0)),LEFT(BA299,7),
IF(ISNUMBER(MATCH(LEFT(BA299,6),Final_Intermediate[Burmese_Consonants],0)),LEFT(BA299,6),
IF(ISNUMBER(MATCH(LEFT(BA299,5),Final_Intermediate[Burmese_Consonants],0)),LEFT(BA299,5),
IF(ISNUMBER(MATCH(LEFT(BA299,4),Final_Intermediate[Burmese_Consonants],0)),LEFT(BA299,4),
IF(ISNUMBER(MATCH(LEFT(BA299,3),Final_Intermediate[Burmese_Consonants],0)),LEFT(BA299,3),
IF(ISNUMBER(MATCH(LEFT(BA299,2),Final_Intermediate[Burmese_Consonants],0)),LEFT(BA299,2),
IF(ISNUMBER(MATCH(LEFT(BA299,1),Final_Intermediate[Burmese_Consonants],0)),LEFT(BA299,1),
"")))))))))))))))</f>
        <v>#VALUE!</v>
      </c>
      <c r="AA29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299" t="e">
        <f>IF(AND(OR(BB299="။",BB299="၊"),LEN(BB299)=1),BB299,
IF(ISNUMBER(MATCH(LEFT(BB299,7),Final_modified_Intermediate[Burmese_Consonants],0)),LEFT(BB299,7),
IF(ISNUMBER(MATCH(LEFT(BB299,6),Final_modified_Intermediate[Burmese_Consonants],0)),LEFT(BB299,6),
IF(ISNUMBER(MATCH(LEFT(BB299,5),Final_modified_Intermediate[Burmese_Consonants],0)),LEFT(BB299,5),
IF(ISNUMBER(MATCH(LEFT(BB299,4),Final_modified_Intermediate[Burmese_Consonants],0)),LEFT(BB299,4),
IF(ISNUMBER(MATCH(LEFT(BB299,3),Final_modified_Intermediate[Burmese_Consonants],0)),LEFT(BB299,3),
IF(ISNUMBER(MATCH(LEFT(BB299,2),Final_modified_Intermediate[Burmese_Consonants],0)),LEFT(BB299,2),
IF(ISNUMBER(MATCH(LEFT(BB299,1),Final_modified_Intermediate[Burmese_Consonants],0)),LEFT(BB299,1),
IF(ISNUMBER(MATCH(LEFT(BB299,7),Final_Intermediate[Burmese_Consonants],0)),LEFT(BB299,7),
IF(ISNUMBER(MATCH(LEFT(BB299,6),Final_Intermediate[Burmese_Consonants],0)),LEFT(BB299,6),
IF(ISNUMBER(MATCH(LEFT(BB299,5),Final_Intermediate[Burmese_Consonants],0)),LEFT(BB299,5),
IF(ISNUMBER(MATCH(LEFT(BB299,4),Final_Intermediate[Burmese_Consonants],0)),LEFT(BB299,4),
IF(ISNUMBER(MATCH(LEFT(BB299,3),Final_Intermediate[Burmese_Consonants],0)),LEFT(BB299,3),
IF(ISNUMBER(MATCH(LEFT(BB299,2),Final_Intermediate[Burmese_Consonants],0)),LEFT(BB299,2),
IF(ISNUMBER(MATCH(LEFT(BB299,1),Final_Intermediate[Burmese_Consonants],0)),LEFT(BB299,1),
"")))))))))))))))</f>
        <v>#VALUE!</v>
      </c>
      <c r="AC29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299" t="e">
        <f>IF(AND(OR(BC299="။",BC299="၊"),LEN(BC299)=1),BC299,
IF(ISNUMBER(MATCH(LEFT(BC299,7),Final_modified_Intermediate[Burmese_Consonants],0)),LEFT(BC299,7),
IF(ISNUMBER(MATCH(LEFT(BC299,6),Final_modified_Intermediate[Burmese_Consonants],0)),LEFT(BC299,6),
IF(ISNUMBER(MATCH(LEFT(BC299,5),Final_modified_Intermediate[Burmese_Consonants],0)),LEFT(BC299,5),
IF(ISNUMBER(MATCH(LEFT(BC299,4),Final_modified_Intermediate[Burmese_Consonants],0)),LEFT(BC299,4),
IF(ISNUMBER(MATCH(LEFT(BC299,3),Final_modified_Intermediate[Burmese_Consonants],0)),LEFT(BC299,3),
IF(ISNUMBER(MATCH(LEFT(BC299,2),Final_modified_Intermediate[Burmese_Consonants],0)),LEFT(BC299,2),
IF(ISNUMBER(MATCH(LEFT(BC299,1),Final_modified_Intermediate[Burmese_Consonants],0)),LEFT(BC299,1),
IF(ISNUMBER(MATCH(LEFT(BC299,7),Final_Intermediate[Burmese_Consonants],0)),LEFT(BC299,7),
IF(ISNUMBER(MATCH(LEFT(BC299,6),Final_Intermediate[Burmese_Consonants],0)),LEFT(BC299,6),
IF(ISNUMBER(MATCH(LEFT(BC299,5),Final_Intermediate[Burmese_Consonants],0)),LEFT(BC299,5),
IF(ISNUMBER(MATCH(LEFT(BC299,4),Final_Intermediate[Burmese_Consonants],0)),LEFT(BC299,4),
IF(ISNUMBER(MATCH(LEFT(BC299,3),Final_Intermediate[Burmese_Consonants],0)),LEFT(BC299,3),
IF(ISNUMBER(MATCH(LEFT(BC299,2),Final_Intermediate[Burmese_Consonants],0)),LEFT(BC299,2),
IF(ISNUMBER(MATCH(LEFT(BC299,1),Final_Intermediate[Burmese_Consonants],0)),LEFT(BC299,1),
"")))))))))))))))</f>
        <v>#VALUE!</v>
      </c>
      <c r="AE29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299" t="e">
        <f>IF(AND(OR(BD299="။",BD299="၊"),LEN(BD299)=1),BD299,
IF(ISNUMBER(MATCH(LEFT(BD299,7),Final_modified_Intermediate[Burmese_Consonants],0)),LEFT(BD299,7),
IF(ISNUMBER(MATCH(LEFT(BD299,6),Final_modified_Intermediate[Burmese_Consonants],0)),LEFT(BD299,6),
IF(ISNUMBER(MATCH(LEFT(BD299,5),Final_modified_Intermediate[Burmese_Consonants],0)),LEFT(BD299,5),
IF(ISNUMBER(MATCH(LEFT(BD299,4),Final_modified_Intermediate[Burmese_Consonants],0)),LEFT(BD299,4),
IF(ISNUMBER(MATCH(LEFT(BD299,3),Final_modified_Intermediate[Burmese_Consonants],0)),LEFT(BD299,3),
IF(ISNUMBER(MATCH(LEFT(BD299,2),Final_modified_Intermediate[Burmese_Consonants],0)),LEFT(BD299,2),
IF(ISNUMBER(MATCH(LEFT(BD299,1),Final_modified_Intermediate[Burmese_Consonants],0)),LEFT(BD299,1),
IF(ISNUMBER(MATCH(LEFT(BD299,7),Final_Intermediate[Burmese_Consonants],0)),LEFT(BD299,7),
IF(ISNUMBER(MATCH(LEFT(BD299,6),Final_Intermediate[Burmese_Consonants],0)),LEFT(BD299,6),
IF(ISNUMBER(MATCH(LEFT(BD299,5),Final_Intermediate[Burmese_Consonants],0)),LEFT(BD299,5),
IF(ISNUMBER(MATCH(LEFT(BD299,4),Final_Intermediate[Burmese_Consonants],0)),LEFT(BD299,4),
IF(ISNUMBER(MATCH(LEFT(BD299,3),Final_Intermediate[Burmese_Consonants],0)),LEFT(BD299,3),
IF(ISNUMBER(MATCH(LEFT(BD299,2),Final_Intermediate[Burmese_Consonants],0)),LEFT(BD299,2),
IF(ISNUMBER(MATCH(LEFT(BD299,1),Final_Intermediate[Burmese_Consonants],0)),LEFT(BD299,1),
"")))))))))))))))</f>
        <v>#VALUE!</v>
      </c>
      <c r="AG299" t="e">
        <f>IF(AND(OR(BE299="။",BE299="၊"),LEN(BE299)=1),BE299,
IF(ISNUMBER(MATCH(LEFT(BE299,7),Final_modified_Intermediate[Burmese_Consonants],0)),LEFT(BE299,7),
IF(ISNUMBER(MATCH(LEFT(BE299,6),Final_modified_Intermediate[Burmese_Consonants],0)),LEFT(BE299,6),
IF(ISNUMBER(MATCH(LEFT(BE299,5),Final_modified_Intermediate[Burmese_Consonants],0)),LEFT(BE299,5),
IF(ISNUMBER(MATCH(LEFT(BE299,4),Final_modified_Intermediate[Burmese_Consonants],0)),LEFT(BE299,4),
IF(ISNUMBER(MATCH(LEFT(BE299,3),Final_modified_Intermediate[Burmese_Consonants],0)),LEFT(BE299,3),
IF(ISNUMBER(MATCH(LEFT(BE299,2),Final_modified_Intermediate[Burmese_Consonants],0)),LEFT(BE299,2),
IF(ISNUMBER(MATCH(LEFT(BE299,1),Final_modified_Intermediate[Burmese_Consonants],0)),LEFT(BE299,1),
IF(ISNUMBER(MATCH(LEFT(BE299,7),Final_Intermediate[Burmese_Consonants],0)),LEFT(BE299,7),
IF(ISNUMBER(MATCH(LEFT(BE299,6),Final_Intermediate[Burmese_Consonants],0)),LEFT(BE299,6),
IF(ISNUMBER(MATCH(LEFT(BE299,5),Final_Intermediate[Burmese_Consonants],0)),LEFT(BE299,5),
IF(ISNUMBER(MATCH(LEFT(BE299,4),Final_Intermediate[Burmese_Consonants],0)),LEFT(BE299,4),
IF(ISNUMBER(MATCH(LEFT(BE299,3),Final_Intermediate[Burmese_Consonants],0)),LEFT(BE299,3),
IF(ISNUMBER(MATCH(LEFT(BE299,2),Final_Intermediate[Burmese_Consonants],0)),LEFT(BE299,2),
IF(ISNUMBER(MATCH(LEFT(BE299,1),Final_Intermediate[Burmese_Consonants],0)),LEFT(BE299,1),
"")))))))))))))))</f>
        <v>#VALUE!</v>
      </c>
      <c r="AH299" t="e">
        <f>IF(AND(OR(BF299="။",BF299="၊"),LEN(BF299)=1),BF299,
IF(ISNUMBER(MATCH(LEFT(BF299,7),Final_modified_Intermediate[Burmese_Consonants],0)),LEFT(BF299,7),
IF(ISNUMBER(MATCH(LEFT(BF299,6),Final_modified_Intermediate[Burmese_Consonants],0)),LEFT(BF299,6),
IF(ISNUMBER(MATCH(LEFT(BF299,5),Final_modified_Intermediate[Burmese_Consonants],0)),LEFT(BF299,5),
IF(ISNUMBER(MATCH(LEFT(BF299,4),Final_modified_Intermediate[Burmese_Consonants],0)),LEFT(BF299,4),
IF(ISNUMBER(MATCH(LEFT(BF299,3),Final_modified_Intermediate[Burmese_Consonants],0)),LEFT(BF299,3),
IF(ISNUMBER(MATCH(LEFT(BF299,2),Final_modified_Intermediate[Burmese_Consonants],0)),LEFT(BF299,2),
IF(ISNUMBER(MATCH(LEFT(BF299,1),Final_modified_Intermediate[Burmese_Consonants],0)),LEFT(BF299,1),
IF(ISNUMBER(MATCH(LEFT(BF299,7),Final_Intermediate[Burmese_Consonants],0)),LEFT(BF299,7),
IF(ISNUMBER(MATCH(LEFT(BF299,6),Final_Intermediate[Burmese_Consonants],0)),LEFT(BF299,6),
IF(ISNUMBER(MATCH(LEFT(BF299,5),Final_Intermediate[Burmese_Consonants],0)),LEFT(BF299,5),
IF(ISNUMBER(MATCH(LEFT(BF299,4),Final_Intermediate[Burmese_Consonants],0)),LEFT(BF299,4),
IF(ISNUMBER(MATCH(LEFT(BF299,3),Final_Intermediate[Burmese_Consonants],0)),LEFT(BF299,3),
IF(ISNUMBER(MATCH(LEFT(BF299,2),Final_Intermediate[Burmese_Consonants],0)),LEFT(BF299,2),
IF(ISNUMBER(MATCH(LEFT(BF299,1),Final_Intermediate[Burmese_Consonants],0)),LEFT(BF299,1),
"")))))))))))))))</f>
        <v>#VALUE!</v>
      </c>
      <c r="AI299" t="e">
        <f>IF(AND(OR(BG299="။",BG299="၊"),LEN(BG299)=1),BG299,
IF(ISNUMBER(MATCH(LEFT(BG299,7),Final_modified_Intermediate[Burmese_Consonants],0)),LEFT(BG299,7),
IF(ISNUMBER(MATCH(LEFT(BG299,6),Final_modified_Intermediate[Burmese_Consonants],0)),LEFT(BG299,6),
IF(ISNUMBER(MATCH(LEFT(BG299,5),Final_modified_Intermediate[Burmese_Consonants],0)),LEFT(BG299,5),
IF(ISNUMBER(MATCH(LEFT(BG299,4),Final_modified_Intermediate[Burmese_Consonants],0)),LEFT(BG299,4),
IF(ISNUMBER(MATCH(LEFT(BG299,3),Final_modified_Intermediate[Burmese_Consonants],0)),LEFT(BG299,3),
IF(ISNUMBER(MATCH(LEFT(BG299,2),Final_modified_Intermediate[Burmese_Consonants],0)),LEFT(BG299,2),
IF(ISNUMBER(MATCH(LEFT(BG299,1),Final_modified_Intermediate[Burmese_Consonants],0)),LEFT(BG299,1),
IF(ISNUMBER(MATCH(LEFT(BG299,7),Final_Intermediate[Burmese_Consonants],0)),LEFT(BG299,7),
IF(ISNUMBER(MATCH(LEFT(BG299,6),Final_Intermediate[Burmese_Consonants],0)),LEFT(BG299,6),
IF(ISNUMBER(MATCH(LEFT(BG299,5),Final_Intermediate[Burmese_Consonants],0)),LEFT(BG299,5),
IF(ISNUMBER(MATCH(LEFT(BG299,4),Final_Intermediate[Burmese_Consonants],0)),LEFT(BG299,4),
IF(ISNUMBER(MATCH(LEFT(BG299,3),Final_Intermediate[Burmese_Consonants],0)),LEFT(BG299,3),
IF(ISNUMBER(MATCH(LEFT(BG299,2),Final_Intermediate[Burmese_Consonants],0)),LEFT(BG299,2),
IF(ISNUMBER(MATCH(LEFT(BG299,1),Final_Intermediate[Burmese_Consonants],0)),LEFT(BG299,1),
"")))))))))))))))</f>
        <v>#VALUE!</v>
      </c>
      <c r="AJ299" t="e">
        <f>IF(AND(OR(BH299="။",BH299="၊"),LEN(BH299)=1),BH299,
IF(ISNUMBER(MATCH(LEFT(BH299,7),Final_modified_Intermediate[Burmese_Consonants],0)),LEFT(BH299,7),
IF(ISNUMBER(MATCH(LEFT(BH299,6),Final_modified_Intermediate[Burmese_Consonants],0)),LEFT(BH299,6),
IF(ISNUMBER(MATCH(LEFT(BH299,5),Final_modified_Intermediate[Burmese_Consonants],0)),LEFT(BH299,5),
IF(ISNUMBER(MATCH(LEFT(BH299,4),Final_modified_Intermediate[Burmese_Consonants],0)),LEFT(BH299,4),
IF(ISNUMBER(MATCH(LEFT(BH299,3),Final_modified_Intermediate[Burmese_Consonants],0)),LEFT(BH299,3),
IF(ISNUMBER(MATCH(LEFT(BH299,2),Final_modified_Intermediate[Burmese_Consonants],0)),LEFT(BH299,2),
IF(ISNUMBER(MATCH(LEFT(BH299,1),Final_modified_Intermediate[Burmese_Consonants],0)),LEFT(BH299,1),
IF(ISNUMBER(MATCH(LEFT(BH299,7),Final_Intermediate[Burmese_Consonants],0)),LEFT(BH299,7),
IF(ISNUMBER(MATCH(LEFT(BH299,6),Final_Intermediate[Burmese_Consonants],0)),LEFT(BH299,6),
IF(ISNUMBER(MATCH(LEFT(BH299,5),Final_Intermediate[Burmese_Consonants],0)),LEFT(BH299,5),
IF(ISNUMBER(MATCH(LEFT(BH299,4),Final_Intermediate[Burmese_Consonants],0)),LEFT(BH299,4),
IF(ISNUMBER(MATCH(LEFT(BH299,3),Final_Intermediate[Burmese_Consonants],0)),LEFT(BH299,3),
IF(ISNUMBER(MATCH(LEFT(BH299,2),Final_Intermediate[Burmese_Consonants],0)),LEFT(BH299,2),
IF(ISNUMBER(MATCH(LEFT(BH299,1),Final_Intermediate[Burmese_Consonants],0)),LEFT(BH299,1),
"")))))))))))))))</f>
        <v>#VALUE!</v>
      </c>
      <c r="AK299" t="e">
        <f>IF(AND(OR(BI299="။",BI299="၊"),LEN(BI299)=1),BI299,
IF(ISNUMBER(MATCH(LEFT(BI299,7),Final_modified_Intermediate[Burmese_Consonants],0)),LEFT(BI299,7),
IF(ISNUMBER(MATCH(LEFT(BI299,6),Final_modified_Intermediate[Burmese_Consonants],0)),LEFT(BI299,6),
IF(ISNUMBER(MATCH(LEFT(BI299,5),Final_modified_Intermediate[Burmese_Consonants],0)),LEFT(BI299,5),
IF(ISNUMBER(MATCH(LEFT(BI299,4),Final_modified_Intermediate[Burmese_Consonants],0)),LEFT(BI299,4),
IF(ISNUMBER(MATCH(LEFT(BI299,3),Final_modified_Intermediate[Burmese_Consonants],0)),LEFT(BI299,3),
IF(ISNUMBER(MATCH(LEFT(BI299,2),Final_modified_Intermediate[Burmese_Consonants],0)),LEFT(BI299,2),
IF(ISNUMBER(MATCH(LEFT(BI299,1),Final_modified_Intermediate[Burmese_Consonants],0)),LEFT(BI299,1),
IF(ISNUMBER(MATCH(LEFT(BI299,7),Final_Intermediate[Burmese_Consonants],0)),LEFT(BI299,7),
IF(ISNUMBER(MATCH(LEFT(BI299,6),Final_Intermediate[Burmese_Consonants],0)),LEFT(BI299,6),
IF(ISNUMBER(MATCH(LEFT(BI299,5),Final_Intermediate[Burmese_Consonants],0)),LEFT(BI299,5),
IF(ISNUMBER(MATCH(LEFT(BI299,4),Final_Intermediate[Burmese_Consonants],0)),LEFT(BI299,4),
IF(ISNUMBER(MATCH(LEFT(BI299,3),Final_Intermediate[Burmese_Consonants],0)),LEFT(BI299,3),
IF(ISNUMBER(MATCH(LEFT(BI299,2),Final_Intermediate[Burmese_Consonants],0)),LEFT(BI299,2),
IF(ISNUMBER(MATCH(LEFT(BI299,1),Final_Intermediate[Burmese_Consonants],0)),LEFT(BI299,1),
"")))))))))))))))</f>
        <v>#VALUE!</v>
      </c>
      <c r="AL299" t="e">
        <f>IF(AND(OR(BJ299="။",BJ299="၊"),LEN(BJ299)=1),BJ299,
IF(ISNUMBER(MATCH(LEFT(BJ299,7),Final_modified_Intermediate[Burmese_Consonants],0)),LEFT(BJ299,7),
IF(ISNUMBER(MATCH(LEFT(BJ299,6),Final_modified_Intermediate[Burmese_Consonants],0)),LEFT(BJ299,6),
IF(ISNUMBER(MATCH(LEFT(BJ299,5),Final_modified_Intermediate[Burmese_Consonants],0)),LEFT(BJ299,5),
IF(ISNUMBER(MATCH(LEFT(BJ299,4),Final_modified_Intermediate[Burmese_Consonants],0)),LEFT(BJ299,4),
IF(ISNUMBER(MATCH(LEFT(BJ299,3),Final_modified_Intermediate[Burmese_Consonants],0)),LEFT(BJ299,3),
IF(ISNUMBER(MATCH(LEFT(BJ299,2),Final_modified_Intermediate[Burmese_Consonants],0)),LEFT(BJ299,2),
IF(ISNUMBER(MATCH(LEFT(BJ299,1),Final_modified_Intermediate[Burmese_Consonants],0)),LEFT(BJ299,1),
IF(ISNUMBER(MATCH(LEFT(BJ299,7),Final_Intermediate[Burmese_Consonants],0)),LEFT(BJ299,7),
IF(ISNUMBER(MATCH(LEFT(BJ299,6),Final_Intermediate[Burmese_Consonants],0)),LEFT(BJ299,6),
IF(ISNUMBER(MATCH(LEFT(BJ299,5),Final_Intermediate[Burmese_Consonants],0)),LEFT(BJ299,5),
IF(ISNUMBER(MATCH(LEFT(BJ299,4),Final_Intermediate[Burmese_Consonants],0)),LEFT(BJ299,4),
IF(ISNUMBER(MATCH(LEFT(BJ299,3),Final_Intermediate[Burmese_Consonants],0)),LEFT(BJ299,3),
IF(ISNUMBER(MATCH(LEFT(BJ299,2),Final_Intermediate[Burmese_Consonants],0)),LEFT(BJ299,2),
IF(ISNUMBER(MATCH(LEFT(BJ299,1),Final_Intermediate[Burmese_Consonants],0)),LEFT(BJ299,1),
"")))))))))))))))</f>
        <v>#VALUE!</v>
      </c>
      <c r="AN299" t="e">
        <f>Compiler_Burmese[[#This Row],[Sr. No.]]</f>
        <v>#REF!</v>
      </c>
      <c r="AO29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29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29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29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29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29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29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29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29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29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299" t="e">
        <f>[2]!Vocabulary_Burmese[[#This Row],[Sr. No.]]</f>
        <v>#REF!</v>
      </c>
      <c r="BA299" t="e">
        <f>IF(Raw_data_N2_Kanji[[#This Row],[Categorie]]&lt;&gt;"","",
IF(ISNUMBER(MATCH(V,Special_list[Burmese word],0)),"",
SUBSTITUTE(Raw_data_N2_Kanji[[#This Row],[Raw]]," ","")))</f>
        <v>#VALUE!</v>
      </c>
      <c r="BB299" t="e">
        <f>RIGHT(Segregate18[[#This Row],[UPGRADE]],LEN(Segregate18[[#This Row],[UPGRADE]])-LEN(Compiler_Burmese[[#This Row],[1]]))</f>
        <v>#VALUE!</v>
      </c>
      <c r="BC299" t="e">
        <f>RIGHT(Segregate18[[#This Row],[11]],LEN(Segregate18[[#This Row],[11]])-LEN(Compiler_Burmese[[#This Row],[2]]))</f>
        <v>#VALUE!</v>
      </c>
      <c r="BD299" t="e">
        <f>RIGHT(Segregate18[[#This Row],[21]],LEN(Segregate18[[#This Row],[21]])-LEN(Compiler_Burmese[[#This Row],[3]]))</f>
        <v>#VALUE!</v>
      </c>
      <c r="BE299" t="e">
        <f>RIGHT(Segregate18[[#This Row],[31]],LEN(Segregate18[[#This Row],[31]])-LEN(Compiler_Burmese[[#This Row],[4]]))</f>
        <v>#VALUE!</v>
      </c>
      <c r="BF299" t="e">
        <f>RIGHT(Segregate18[[#This Row],[41]],LEN(Segregate18[[#This Row],[41]])-LEN(Compiler_Burmese[[#This Row],[5]]))</f>
        <v>#VALUE!</v>
      </c>
      <c r="BG299" t="e">
        <f>RIGHT(Segregate18[[#This Row],[51]],LEN(Segregate18[[#This Row],[51]])-LEN(Compiler_Burmese[[#This Row],[6]]))</f>
        <v>#VALUE!</v>
      </c>
      <c r="BH299" t="e">
        <f>RIGHT(Segregate18[[#This Row],[61]],LEN(Segregate18[[#This Row],[61]])-LEN(Compiler_Burmese[[#This Row],[7]]))</f>
        <v>#VALUE!</v>
      </c>
      <c r="BI299" t="e">
        <f>RIGHT(Segregate18[[#This Row],[71]],LEN(Segregate18[[#This Row],[71]])-LEN(Compiler_Burmese[[#This Row],[8]]))</f>
        <v>#VALUE!</v>
      </c>
      <c r="BJ299" t="e">
        <f>RIGHT(Segregate18[[#This Row],[81]],LEN(Segregate18[[#This Row],[81]])-LEN(Compiler_Burmese[[#This Row],[9]]))</f>
        <v>#VALUE!</v>
      </c>
    </row>
    <row r="300" spans="25:62" ht="15" customHeight="1" x14ac:dyDescent="0.3">
      <c r="Y300" t="e">
        <f>Segregate18[[#This Row],[Sr. No.]]</f>
        <v>#REF!</v>
      </c>
      <c r="Z300" t="e">
        <f>IF(AND(OR(BA300="။",BA300="၊"),LEN(BA300)=1),BA300,
IF(ISNUMBER(MATCH(LEFT(BA300,7),Final_modified_Intermediate[Burmese_Consonants],0)),LEFT(BA300,7),
IF(ISNUMBER(MATCH(LEFT(BA300,6),Final_modified_Intermediate[Burmese_Consonants],0)),LEFT(BA300,6),
IF(ISNUMBER(MATCH(LEFT(BA300,5),Final_modified_Intermediate[Burmese_Consonants],0)),LEFT(BA300,5),
IF(ISNUMBER(MATCH(LEFT(BA300,4),Final_modified_Intermediate[Burmese_Consonants],0)),LEFT(BA300,4),
IF(ISNUMBER(MATCH(LEFT(BA300,3),Final_modified_Intermediate[Burmese_Consonants],0)),LEFT(BA300,3),
IF(ISNUMBER(MATCH(LEFT(BA300,2),Final_modified_Intermediate[Burmese_Consonants],0)),LEFT(BA300,2),
IF(ISNUMBER(MATCH(LEFT(BA300,1),Final_modified_Intermediate[Burmese_Consonants],0)),LEFT(BA300,1),
IF(ISNUMBER(MATCH(LEFT(BA300,7),Final_Intermediate[Burmese_Consonants],0)),LEFT(BA300,7),
IF(ISNUMBER(MATCH(LEFT(BA300,6),Final_Intermediate[Burmese_Consonants],0)),LEFT(BA300,6),
IF(ISNUMBER(MATCH(LEFT(BA300,5),Final_Intermediate[Burmese_Consonants],0)),LEFT(BA300,5),
IF(ISNUMBER(MATCH(LEFT(BA300,4),Final_Intermediate[Burmese_Consonants],0)),LEFT(BA300,4),
IF(ISNUMBER(MATCH(LEFT(BA300,3),Final_Intermediate[Burmese_Consonants],0)),LEFT(BA300,3),
IF(ISNUMBER(MATCH(LEFT(BA300,2),Final_Intermediate[Burmese_Consonants],0)),LEFT(BA300,2),
IF(ISNUMBER(MATCH(LEFT(BA300,1),Final_Intermediate[Burmese_Consonants],0)),LEFT(BA300,1),
"")))))))))))))))</f>
        <v>#VALUE!</v>
      </c>
      <c r="AA30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0" t="e">
        <f>IF(AND(OR(BB300="။",BB300="၊"),LEN(BB300)=1),BB300,
IF(ISNUMBER(MATCH(LEFT(BB300,7),Final_modified_Intermediate[Burmese_Consonants],0)),LEFT(BB300,7),
IF(ISNUMBER(MATCH(LEFT(BB300,6),Final_modified_Intermediate[Burmese_Consonants],0)),LEFT(BB300,6),
IF(ISNUMBER(MATCH(LEFT(BB300,5),Final_modified_Intermediate[Burmese_Consonants],0)),LEFT(BB300,5),
IF(ISNUMBER(MATCH(LEFT(BB300,4),Final_modified_Intermediate[Burmese_Consonants],0)),LEFT(BB300,4),
IF(ISNUMBER(MATCH(LEFT(BB300,3),Final_modified_Intermediate[Burmese_Consonants],0)),LEFT(BB300,3),
IF(ISNUMBER(MATCH(LEFT(BB300,2),Final_modified_Intermediate[Burmese_Consonants],0)),LEFT(BB300,2),
IF(ISNUMBER(MATCH(LEFT(BB300,1),Final_modified_Intermediate[Burmese_Consonants],0)),LEFT(BB300,1),
IF(ISNUMBER(MATCH(LEFT(BB300,7),Final_Intermediate[Burmese_Consonants],0)),LEFT(BB300,7),
IF(ISNUMBER(MATCH(LEFT(BB300,6),Final_Intermediate[Burmese_Consonants],0)),LEFT(BB300,6),
IF(ISNUMBER(MATCH(LEFT(BB300,5),Final_Intermediate[Burmese_Consonants],0)),LEFT(BB300,5),
IF(ISNUMBER(MATCH(LEFT(BB300,4),Final_Intermediate[Burmese_Consonants],0)),LEFT(BB300,4),
IF(ISNUMBER(MATCH(LEFT(BB300,3),Final_Intermediate[Burmese_Consonants],0)),LEFT(BB300,3),
IF(ISNUMBER(MATCH(LEFT(BB300,2),Final_Intermediate[Burmese_Consonants],0)),LEFT(BB300,2),
IF(ISNUMBER(MATCH(LEFT(BB300,1),Final_Intermediate[Burmese_Consonants],0)),LEFT(BB300,1),
"")))))))))))))))</f>
        <v>#VALUE!</v>
      </c>
      <c r="AC30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0" t="e">
        <f>IF(AND(OR(BC300="။",BC300="၊"),LEN(BC300)=1),BC300,
IF(ISNUMBER(MATCH(LEFT(BC300,7),Final_modified_Intermediate[Burmese_Consonants],0)),LEFT(BC300,7),
IF(ISNUMBER(MATCH(LEFT(BC300,6),Final_modified_Intermediate[Burmese_Consonants],0)),LEFT(BC300,6),
IF(ISNUMBER(MATCH(LEFT(BC300,5),Final_modified_Intermediate[Burmese_Consonants],0)),LEFT(BC300,5),
IF(ISNUMBER(MATCH(LEFT(BC300,4),Final_modified_Intermediate[Burmese_Consonants],0)),LEFT(BC300,4),
IF(ISNUMBER(MATCH(LEFT(BC300,3),Final_modified_Intermediate[Burmese_Consonants],0)),LEFT(BC300,3),
IF(ISNUMBER(MATCH(LEFT(BC300,2),Final_modified_Intermediate[Burmese_Consonants],0)),LEFT(BC300,2),
IF(ISNUMBER(MATCH(LEFT(BC300,1),Final_modified_Intermediate[Burmese_Consonants],0)),LEFT(BC300,1),
IF(ISNUMBER(MATCH(LEFT(BC300,7),Final_Intermediate[Burmese_Consonants],0)),LEFT(BC300,7),
IF(ISNUMBER(MATCH(LEFT(BC300,6),Final_Intermediate[Burmese_Consonants],0)),LEFT(BC300,6),
IF(ISNUMBER(MATCH(LEFT(BC300,5),Final_Intermediate[Burmese_Consonants],0)),LEFT(BC300,5),
IF(ISNUMBER(MATCH(LEFT(BC300,4),Final_Intermediate[Burmese_Consonants],0)),LEFT(BC300,4),
IF(ISNUMBER(MATCH(LEFT(BC300,3),Final_Intermediate[Burmese_Consonants],0)),LEFT(BC300,3),
IF(ISNUMBER(MATCH(LEFT(BC300,2),Final_Intermediate[Burmese_Consonants],0)),LEFT(BC300,2),
IF(ISNUMBER(MATCH(LEFT(BC300,1),Final_Intermediate[Burmese_Consonants],0)),LEFT(BC300,1),
"")))))))))))))))</f>
        <v>#VALUE!</v>
      </c>
      <c r="AE30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0" t="e">
        <f>IF(AND(OR(BD300="။",BD300="၊"),LEN(BD300)=1),BD300,
IF(ISNUMBER(MATCH(LEFT(BD300,7),Final_modified_Intermediate[Burmese_Consonants],0)),LEFT(BD300,7),
IF(ISNUMBER(MATCH(LEFT(BD300,6),Final_modified_Intermediate[Burmese_Consonants],0)),LEFT(BD300,6),
IF(ISNUMBER(MATCH(LEFT(BD300,5),Final_modified_Intermediate[Burmese_Consonants],0)),LEFT(BD300,5),
IF(ISNUMBER(MATCH(LEFT(BD300,4),Final_modified_Intermediate[Burmese_Consonants],0)),LEFT(BD300,4),
IF(ISNUMBER(MATCH(LEFT(BD300,3),Final_modified_Intermediate[Burmese_Consonants],0)),LEFT(BD300,3),
IF(ISNUMBER(MATCH(LEFT(BD300,2),Final_modified_Intermediate[Burmese_Consonants],0)),LEFT(BD300,2),
IF(ISNUMBER(MATCH(LEFT(BD300,1),Final_modified_Intermediate[Burmese_Consonants],0)),LEFT(BD300,1),
IF(ISNUMBER(MATCH(LEFT(BD300,7),Final_Intermediate[Burmese_Consonants],0)),LEFT(BD300,7),
IF(ISNUMBER(MATCH(LEFT(BD300,6),Final_Intermediate[Burmese_Consonants],0)),LEFT(BD300,6),
IF(ISNUMBER(MATCH(LEFT(BD300,5),Final_Intermediate[Burmese_Consonants],0)),LEFT(BD300,5),
IF(ISNUMBER(MATCH(LEFT(BD300,4),Final_Intermediate[Burmese_Consonants],0)),LEFT(BD300,4),
IF(ISNUMBER(MATCH(LEFT(BD300,3),Final_Intermediate[Burmese_Consonants],0)),LEFT(BD300,3),
IF(ISNUMBER(MATCH(LEFT(BD300,2),Final_Intermediate[Burmese_Consonants],0)),LEFT(BD300,2),
IF(ISNUMBER(MATCH(LEFT(BD300,1),Final_Intermediate[Burmese_Consonants],0)),LEFT(BD300,1),
"")))))))))))))))</f>
        <v>#VALUE!</v>
      </c>
      <c r="AG300" t="e">
        <f>IF(AND(OR(BE300="။",BE300="၊"),LEN(BE300)=1),BE300,
IF(ISNUMBER(MATCH(LEFT(BE300,7),Final_modified_Intermediate[Burmese_Consonants],0)),LEFT(BE300,7),
IF(ISNUMBER(MATCH(LEFT(BE300,6),Final_modified_Intermediate[Burmese_Consonants],0)),LEFT(BE300,6),
IF(ISNUMBER(MATCH(LEFT(BE300,5),Final_modified_Intermediate[Burmese_Consonants],0)),LEFT(BE300,5),
IF(ISNUMBER(MATCH(LEFT(BE300,4),Final_modified_Intermediate[Burmese_Consonants],0)),LEFT(BE300,4),
IF(ISNUMBER(MATCH(LEFT(BE300,3),Final_modified_Intermediate[Burmese_Consonants],0)),LEFT(BE300,3),
IF(ISNUMBER(MATCH(LEFT(BE300,2),Final_modified_Intermediate[Burmese_Consonants],0)),LEFT(BE300,2),
IF(ISNUMBER(MATCH(LEFT(BE300,1),Final_modified_Intermediate[Burmese_Consonants],0)),LEFT(BE300,1),
IF(ISNUMBER(MATCH(LEFT(BE300,7),Final_Intermediate[Burmese_Consonants],0)),LEFT(BE300,7),
IF(ISNUMBER(MATCH(LEFT(BE300,6),Final_Intermediate[Burmese_Consonants],0)),LEFT(BE300,6),
IF(ISNUMBER(MATCH(LEFT(BE300,5),Final_Intermediate[Burmese_Consonants],0)),LEFT(BE300,5),
IF(ISNUMBER(MATCH(LEFT(BE300,4),Final_Intermediate[Burmese_Consonants],0)),LEFT(BE300,4),
IF(ISNUMBER(MATCH(LEFT(BE300,3),Final_Intermediate[Burmese_Consonants],0)),LEFT(BE300,3),
IF(ISNUMBER(MATCH(LEFT(BE300,2),Final_Intermediate[Burmese_Consonants],0)),LEFT(BE300,2),
IF(ISNUMBER(MATCH(LEFT(BE300,1),Final_Intermediate[Burmese_Consonants],0)),LEFT(BE300,1),
"")))))))))))))))</f>
        <v>#VALUE!</v>
      </c>
      <c r="AH300" t="e">
        <f>IF(AND(OR(BF300="။",BF300="၊"),LEN(BF300)=1),BF300,
IF(ISNUMBER(MATCH(LEFT(BF300,7),Final_modified_Intermediate[Burmese_Consonants],0)),LEFT(BF300,7),
IF(ISNUMBER(MATCH(LEFT(BF300,6),Final_modified_Intermediate[Burmese_Consonants],0)),LEFT(BF300,6),
IF(ISNUMBER(MATCH(LEFT(BF300,5),Final_modified_Intermediate[Burmese_Consonants],0)),LEFT(BF300,5),
IF(ISNUMBER(MATCH(LEFT(BF300,4),Final_modified_Intermediate[Burmese_Consonants],0)),LEFT(BF300,4),
IF(ISNUMBER(MATCH(LEFT(BF300,3),Final_modified_Intermediate[Burmese_Consonants],0)),LEFT(BF300,3),
IF(ISNUMBER(MATCH(LEFT(BF300,2),Final_modified_Intermediate[Burmese_Consonants],0)),LEFT(BF300,2),
IF(ISNUMBER(MATCH(LEFT(BF300,1),Final_modified_Intermediate[Burmese_Consonants],0)),LEFT(BF300,1),
IF(ISNUMBER(MATCH(LEFT(BF300,7),Final_Intermediate[Burmese_Consonants],0)),LEFT(BF300,7),
IF(ISNUMBER(MATCH(LEFT(BF300,6),Final_Intermediate[Burmese_Consonants],0)),LEFT(BF300,6),
IF(ISNUMBER(MATCH(LEFT(BF300,5),Final_Intermediate[Burmese_Consonants],0)),LEFT(BF300,5),
IF(ISNUMBER(MATCH(LEFT(BF300,4),Final_Intermediate[Burmese_Consonants],0)),LEFT(BF300,4),
IF(ISNUMBER(MATCH(LEFT(BF300,3),Final_Intermediate[Burmese_Consonants],0)),LEFT(BF300,3),
IF(ISNUMBER(MATCH(LEFT(BF300,2),Final_Intermediate[Burmese_Consonants],0)),LEFT(BF300,2),
IF(ISNUMBER(MATCH(LEFT(BF300,1),Final_Intermediate[Burmese_Consonants],0)),LEFT(BF300,1),
"")))))))))))))))</f>
        <v>#VALUE!</v>
      </c>
      <c r="AI300" t="e">
        <f>IF(AND(OR(BG300="။",BG300="၊"),LEN(BG300)=1),BG300,
IF(ISNUMBER(MATCH(LEFT(BG300,7),Final_modified_Intermediate[Burmese_Consonants],0)),LEFT(BG300,7),
IF(ISNUMBER(MATCH(LEFT(BG300,6),Final_modified_Intermediate[Burmese_Consonants],0)),LEFT(BG300,6),
IF(ISNUMBER(MATCH(LEFT(BG300,5),Final_modified_Intermediate[Burmese_Consonants],0)),LEFT(BG300,5),
IF(ISNUMBER(MATCH(LEFT(BG300,4),Final_modified_Intermediate[Burmese_Consonants],0)),LEFT(BG300,4),
IF(ISNUMBER(MATCH(LEFT(BG300,3),Final_modified_Intermediate[Burmese_Consonants],0)),LEFT(BG300,3),
IF(ISNUMBER(MATCH(LEFT(BG300,2),Final_modified_Intermediate[Burmese_Consonants],0)),LEFT(BG300,2),
IF(ISNUMBER(MATCH(LEFT(BG300,1),Final_modified_Intermediate[Burmese_Consonants],0)),LEFT(BG300,1),
IF(ISNUMBER(MATCH(LEFT(BG300,7),Final_Intermediate[Burmese_Consonants],0)),LEFT(BG300,7),
IF(ISNUMBER(MATCH(LEFT(BG300,6),Final_Intermediate[Burmese_Consonants],0)),LEFT(BG300,6),
IF(ISNUMBER(MATCH(LEFT(BG300,5),Final_Intermediate[Burmese_Consonants],0)),LEFT(BG300,5),
IF(ISNUMBER(MATCH(LEFT(BG300,4),Final_Intermediate[Burmese_Consonants],0)),LEFT(BG300,4),
IF(ISNUMBER(MATCH(LEFT(BG300,3),Final_Intermediate[Burmese_Consonants],0)),LEFT(BG300,3),
IF(ISNUMBER(MATCH(LEFT(BG300,2),Final_Intermediate[Burmese_Consonants],0)),LEFT(BG300,2),
IF(ISNUMBER(MATCH(LEFT(BG300,1),Final_Intermediate[Burmese_Consonants],0)),LEFT(BG300,1),
"")))))))))))))))</f>
        <v>#VALUE!</v>
      </c>
      <c r="AJ300" t="e">
        <f>IF(AND(OR(BH300="။",BH300="၊"),LEN(BH300)=1),BH300,
IF(ISNUMBER(MATCH(LEFT(BH300,7),Final_modified_Intermediate[Burmese_Consonants],0)),LEFT(BH300,7),
IF(ISNUMBER(MATCH(LEFT(BH300,6),Final_modified_Intermediate[Burmese_Consonants],0)),LEFT(BH300,6),
IF(ISNUMBER(MATCH(LEFT(BH300,5),Final_modified_Intermediate[Burmese_Consonants],0)),LEFT(BH300,5),
IF(ISNUMBER(MATCH(LEFT(BH300,4),Final_modified_Intermediate[Burmese_Consonants],0)),LEFT(BH300,4),
IF(ISNUMBER(MATCH(LEFT(BH300,3),Final_modified_Intermediate[Burmese_Consonants],0)),LEFT(BH300,3),
IF(ISNUMBER(MATCH(LEFT(BH300,2),Final_modified_Intermediate[Burmese_Consonants],0)),LEFT(BH300,2),
IF(ISNUMBER(MATCH(LEFT(BH300,1),Final_modified_Intermediate[Burmese_Consonants],0)),LEFT(BH300,1),
IF(ISNUMBER(MATCH(LEFT(BH300,7),Final_Intermediate[Burmese_Consonants],0)),LEFT(BH300,7),
IF(ISNUMBER(MATCH(LEFT(BH300,6),Final_Intermediate[Burmese_Consonants],0)),LEFT(BH300,6),
IF(ISNUMBER(MATCH(LEFT(BH300,5),Final_Intermediate[Burmese_Consonants],0)),LEFT(BH300,5),
IF(ISNUMBER(MATCH(LEFT(BH300,4),Final_Intermediate[Burmese_Consonants],0)),LEFT(BH300,4),
IF(ISNUMBER(MATCH(LEFT(BH300,3),Final_Intermediate[Burmese_Consonants],0)),LEFT(BH300,3),
IF(ISNUMBER(MATCH(LEFT(BH300,2),Final_Intermediate[Burmese_Consonants],0)),LEFT(BH300,2),
IF(ISNUMBER(MATCH(LEFT(BH300,1),Final_Intermediate[Burmese_Consonants],0)),LEFT(BH300,1),
"")))))))))))))))</f>
        <v>#VALUE!</v>
      </c>
      <c r="AK300" t="e">
        <f>IF(AND(OR(BI300="။",BI300="၊"),LEN(BI300)=1),BI300,
IF(ISNUMBER(MATCH(LEFT(BI300,7),Final_modified_Intermediate[Burmese_Consonants],0)),LEFT(BI300,7),
IF(ISNUMBER(MATCH(LEFT(BI300,6),Final_modified_Intermediate[Burmese_Consonants],0)),LEFT(BI300,6),
IF(ISNUMBER(MATCH(LEFT(BI300,5),Final_modified_Intermediate[Burmese_Consonants],0)),LEFT(BI300,5),
IF(ISNUMBER(MATCH(LEFT(BI300,4),Final_modified_Intermediate[Burmese_Consonants],0)),LEFT(BI300,4),
IF(ISNUMBER(MATCH(LEFT(BI300,3),Final_modified_Intermediate[Burmese_Consonants],0)),LEFT(BI300,3),
IF(ISNUMBER(MATCH(LEFT(BI300,2),Final_modified_Intermediate[Burmese_Consonants],0)),LEFT(BI300,2),
IF(ISNUMBER(MATCH(LEFT(BI300,1),Final_modified_Intermediate[Burmese_Consonants],0)),LEFT(BI300,1),
IF(ISNUMBER(MATCH(LEFT(BI300,7),Final_Intermediate[Burmese_Consonants],0)),LEFT(BI300,7),
IF(ISNUMBER(MATCH(LEFT(BI300,6),Final_Intermediate[Burmese_Consonants],0)),LEFT(BI300,6),
IF(ISNUMBER(MATCH(LEFT(BI300,5),Final_Intermediate[Burmese_Consonants],0)),LEFT(BI300,5),
IF(ISNUMBER(MATCH(LEFT(BI300,4),Final_Intermediate[Burmese_Consonants],0)),LEFT(BI300,4),
IF(ISNUMBER(MATCH(LEFT(BI300,3),Final_Intermediate[Burmese_Consonants],0)),LEFT(BI300,3),
IF(ISNUMBER(MATCH(LEFT(BI300,2),Final_Intermediate[Burmese_Consonants],0)),LEFT(BI300,2),
IF(ISNUMBER(MATCH(LEFT(BI300,1),Final_Intermediate[Burmese_Consonants],0)),LEFT(BI300,1),
"")))))))))))))))</f>
        <v>#VALUE!</v>
      </c>
      <c r="AL300" t="e">
        <f>IF(AND(OR(BJ300="။",BJ300="၊"),LEN(BJ300)=1),BJ300,
IF(ISNUMBER(MATCH(LEFT(BJ300,7),Final_modified_Intermediate[Burmese_Consonants],0)),LEFT(BJ300,7),
IF(ISNUMBER(MATCH(LEFT(BJ300,6),Final_modified_Intermediate[Burmese_Consonants],0)),LEFT(BJ300,6),
IF(ISNUMBER(MATCH(LEFT(BJ300,5),Final_modified_Intermediate[Burmese_Consonants],0)),LEFT(BJ300,5),
IF(ISNUMBER(MATCH(LEFT(BJ300,4),Final_modified_Intermediate[Burmese_Consonants],0)),LEFT(BJ300,4),
IF(ISNUMBER(MATCH(LEFT(BJ300,3),Final_modified_Intermediate[Burmese_Consonants],0)),LEFT(BJ300,3),
IF(ISNUMBER(MATCH(LEFT(BJ300,2),Final_modified_Intermediate[Burmese_Consonants],0)),LEFT(BJ300,2),
IF(ISNUMBER(MATCH(LEFT(BJ300,1),Final_modified_Intermediate[Burmese_Consonants],0)),LEFT(BJ300,1),
IF(ISNUMBER(MATCH(LEFT(BJ300,7),Final_Intermediate[Burmese_Consonants],0)),LEFT(BJ300,7),
IF(ISNUMBER(MATCH(LEFT(BJ300,6),Final_Intermediate[Burmese_Consonants],0)),LEFT(BJ300,6),
IF(ISNUMBER(MATCH(LEFT(BJ300,5),Final_Intermediate[Burmese_Consonants],0)),LEFT(BJ300,5),
IF(ISNUMBER(MATCH(LEFT(BJ300,4),Final_Intermediate[Burmese_Consonants],0)),LEFT(BJ300,4),
IF(ISNUMBER(MATCH(LEFT(BJ300,3),Final_Intermediate[Burmese_Consonants],0)),LEFT(BJ300,3),
IF(ISNUMBER(MATCH(LEFT(BJ300,2),Final_Intermediate[Burmese_Consonants],0)),LEFT(BJ300,2),
IF(ISNUMBER(MATCH(LEFT(BJ300,1),Final_Intermediate[Burmese_Consonants],0)),LEFT(BJ300,1),
"")))))))))))))))</f>
        <v>#VALUE!</v>
      </c>
      <c r="AN300" t="e">
        <f>Compiler_Burmese[[#This Row],[Sr. No.]]</f>
        <v>#REF!</v>
      </c>
      <c r="AO30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0" t="e">
        <f>[2]!Vocabulary_Burmese[[#This Row],[Sr. No.]]</f>
        <v>#REF!</v>
      </c>
      <c r="BA300" t="e">
        <f>IF(Raw_data_N2_Kanji[[#This Row],[Categorie]]&lt;&gt;"","",
IF(ISNUMBER(MATCH(V,Special_list[Burmese word],0)),"",
SUBSTITUTE(Raw_data_N2_Kanji[[#This Row],[Raw]]," ","")))</f>
        <v>#VALUE!</v>
      </c>
      <c r="BB300" t="e">
        <f>RIGHT(Segregate18[[#This Row],[UPGRADE]],LEN(Segregate18[[#This Row],[UPGRADE]])-LEN(Compiler_Burmese[[#This Row],[1]]))</f>
        <v>#VALUE!</v>
      </c>
      <c r="BC300" t="e">
        <f>RIGHT(Segregate18[[#This Row],[11]],LEN(Segregate18[[#This Row],[11]])-LEN(Compiler_Burmese[[#This Row],[2]]))</f>
        <v>#VALUE!</v>
      </c>
      <c r="BD300" t="e">
        <f>RIGHT(Segregate18[[#This Row],[21]],LEN(Segregate18[[#This Row],[21]])-LEN(Compiler_Burmese[[#This Row],[3]]))</f>
        <v>#VALUE!</v>
      </c>
      <c r="BE300" t="e">
        <f>RIGHT(Segregate18[[#This Row],[31]],LEN(Segregate18[[#This Row],[31]])-LEN(Compiler_Burmese[[#This Row],[4]]))</f>
        <v>#VALUE!</v>
      </c>
      <c r="BF300" t="e">
        <f>RIGHT(Segregate18[[#This Row],[41]],LEN(Segregate18[[#This Row],[41]])-LEN(Compiler_Burmese[[#This Row],[5]]))</f>
        <v>#VALUE!</v>
      </c>
      <c r="BG300" t="e">
        <f>RIGHT(Segregate18[[#This Row],[51]],LEN(Segregate18[[#This Row],[51]])-LEN(Compiler_Burmese[[#This Row],[6]]))</f>
        <v>#VALUE!</v>
      </c>
      <c r="BH300" t="e">
        <f>RIGHT(Segregate18[[#This Row],[61]],LEN(Segregate18[[#This Row],[61]])-LEN(Compiler_Burmese[[#This Row],[7]]))</f>
        <v>#VALUE!</v>
      </c>
      <c r="BI300" t="e">
        <f>RIGHT(Segregate18[[#This Row],[71]],LEN(Segregate18[[#This Row],[71]])-LEN(Compiler_Burmese[[#This Row],[8]]))</f>
        <v>#VALUE!</v>
      </c>
      <c r="BJ300" t="e">
        <f>RIGHT(Segregate18[[#This Row],[81]],LEN(Segregate18[[#This Row],[81]])-LEN(Compiler_Burmese[[#This Row],[9]]))</f>
        <v>#VALUE!</v>
      </c>
    </row>
    <row r="301" spans="25:62" ht="15" customHeight="1" x14ac:dyDescent="0.3">
      <c r="Y301" t="e">
        <f>Segregate18[[#This Row],[Sr. No.]]</f>
        <v>#REF!</v>
      </c>
      <c r="Z301" t="e">
        <f>IF(AND(OR(BA301="။",BA301="၊"),LEN(BA301)=1),BA301,
IF(ISNUMBER(MATCH(LEFT(BA301,7),Final_modified_Intermediate[Burmese_Consonants],0)),LEFT(BA301,7),
IF(ISNUMBER(MATCH(LEFT(BA301,6),Final_modified_Intermediate[Burmese_Consonants],0)),LEFT(BA301,6),
IF(ISNUMBER(MATCH(LEFT(BA301,5),Final_modified_Intermediate[Burmese_Consonants],0)),LEFT(BA301,5),
IF(ISNUMBER(MATCH(LEFT(BA301,4),Final_modified_Intermediate[Burmese_Consonants],0)),LEFT(BA301,4),
IF(ISNUMBER(MATCH(LEFT(BA301,3),Final_modified_Intermediate[Burmese_Consonants],0)),LEFT(BA301,3),
IF(ISNUMBER(MATCH(LEFT(BA301,2),Final_modified_Intermediate[Burmese_Consonants],0)),LEFT(BA301,2),
IF(ISNUMBER(MATCH(LEFT(BA301,1),Final_modified_Intermediate[Burmese_Consonants],0)),LEFT(BA301,1),
IF(ISNUMBER(MATCH(LEFT(BA301,7),Final_Intermediate[Burmese_Consonants],0)),LEFT(BA301,7),
IF(ISNUMBER(MATCH(LEFT(BA301,6),Final_Intermediate[Burmese_Consonants],0)),LEFT(BA301,6),
IF(ISNUMBER(MATCH(LEFT(BA301,5),Final_Intermediate[Burmese_Consonants],0)),LEFT(BA301,5),
IF(ISNUMBER(MATCH(LEFT(BA301,4),Final_Intermediate[Burmese_Consonants],0)),LEFT(BA301,4),
IF(ISNUMBER(MATCH(LEFT(BA301,3),Final_Intermediate[Burmese_Consonants],0)),LEFT(BA301,3),
IF(ISNUMBER(MATCH(LEFT(BA301,2),Final_Intermediate[Burmese_Consonants],0)),LEFT(BA301,2),
IF(ISNUMBER(MATCH(LEFT(BA301,1),Final_Intermediate[Burmese_Consonants],0)),LEFT(BA301,1),
"")))))))))))))))</f>
        <v>#VALUE!</v>
      </c>
      <c r="AA30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1" t="e">
        <f>IF(AND(OR(BB301="။",BB301="၊"),LEN(BB301)=1),BB301,
IF(ISNUMBER(MATCH(LEFT(BB301,7),Final_modified_Intermediate[Burmese_Consonants],0)),LEFT(BB301,7),
IF(ISNUMBER(MATCH(LEFT(BB301,6),Final_modified_Intermediate[Burmese_Consonants],0)),LEFT(BB301,6),
IF(ISNUMBER(MATCH(LEFT(BB301,5),Final_modified_Intermediate[Burmese_Consonants],0)),LEFT(BB301,5),
IF(ISNUMBER(MATCH(LEFT(BB301,4),Final_modified_Intermediate[Burmese_Consonants],0)),LEFT(BB301,4),
IF(ISNUMBER(MATCH(LEFT(BB301,3),Final_modified_Intermediate[Burmese_Consonants],0)),LEFT(BB301,3),
IF(ISNUMBER(MATCH(LEFT(BB301,2),Final_modified_Intermediate[Burmese_Consonants],0)),LEFT(BB301,2),
IF(ISNUMBER(MATCH(LEFT(BB301,1),Final_modified_Intermediate[Burmese_Consonants],0)),LEFT(BB301,1),
IF(ISNUMBER(MATCH(LEFT(BB301,7),Final_Intermediate[Burmese_Consonants],0)),LEFT(BB301,7),
IF(ISNUMBER(MATCH(LEFT(BB301,6),Final_Intermediate[Burmese_Consonants],0)),LEFT(BB301,6),
IF(ISNUMBER(MATCH(LEFT(BB301,5),Final_Intermediate[Burmese_Consonants],0)),LEFT(BB301,5),
IF(ISNUMBER(MATCH(LEFT(BB301,4),Final_Intermediate[Burmese_Consonants],0)),LEFT(BB301,4),
IF(ISNUMBER(MATCH(LEFT(BB301,3),Final_Intermediate[Burmese_Consonants],0)),LEFT(BB301,3),
IF(ISNUMBER(MATCH(LEFT(BB301,2),Final_Intermediate[Burmese_Consonants],0)),LEFT(BB301,2),
IF(ISNUMBER(MATCH(LEFT(BB301,1),Final_Intermediate[Burmese_Consonants],0)),LEFT(BB301,1),
"")))))))))))))))</f>
        <v>#VALUE!</v>
      </c>
      <c r="AC30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1" t="e">
        <f>IF(AND(OR(BC301="။",BC301="၊"),LEN(BC301)=1),BC301,
IF(ISNUMBER(MATCH(LEFT(BC301,7),Final_modified_Intermediate[Burmese_Consonants],0)),LEFT(BC301,7),
IF(ISNUMBER(MATCH(LEFT(BC301,6),Final_modified_Intermediate[Burmese_Consonants],0)),LEFT(BC301,6),
IF(ISNUMBER(MATCH(LEFT(BC301,5),Final_modified_Intermediate[Burmese_Consonants],0)),LEFT(BC301,5),
IF(ISNUMBER(MATCH(LEFT(BC301,4),Final_modified_Intermediate[Burmese_Consonants],0)),LEFT(BC301,4),
IF(ISNUMBER(MATCH(LEFT(BC301,3),Final_modified_Intermediate[Burmese_Consonants],0)),LEFT(BC301,3),
IF(ISNUMBER(MATCH(LEFT(BC301,2),Final_modified_Intermediate[Burmese_Consonants],0)),LEFT(BC301,2),
IF(ISNUMBER(MATCH(LEFT(BC301,1),Final_modified_Intermediate[Burmese_Consonants],0)),LEFT(BC301,1),
IF(ISNUMBER(MATCH(LEFT(BC301,7),Final_Intermediate[Burmese_Consonants],0)),LEFT(BC301,7),
IF(ISNUMBER(MATCH(LEFT(BC301,6),Final_Intermediate[Burmese_Consonants],0)),LEFT(BC301,6),
IF(ISNUMBER(MATCH(LEFT(BC301,5),Final_Intermediate[Burmese_Consonants],0)),LEFT(BC301,5),
IF(ISNUMBER(MATCH(LEFT(BC301,4),Final_Intermediate[Burmese_Consonants],0)),LEFT(BC301,4),
IF(ISNUMBER(MATCH(LEFT(BC301,3),Final_Intermediate[Burmese_Consonants],0)),LEFT(BC301,3),
IF(ISNUMBER(MATCH(LEFT(BC301,2),Final_Intermediate[Burmese_Consonants],0)),LEFT(BC301,2),
IF(ISNUMBER(MATCH(LEFT(BC301,1),Final_Intermediate[Burmese_Consonants],0)),LEFT(BC301,1),
"")))))))))))))))</f>
        <v>#VALUE!</v>
      </c>
      <c r="AE30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1" t="e">
        <f>IF(AND(OR(BD301="။",BD301="၊"),LEN(BD301)=1),BD301,
IF(ISNUMBER(MATCH(LEFT(BD301,7),Final_modified_Intermediate[Burmese_Consonants],0)),LEFT(BD301,7),
IF(ISNUMBER(MATCH(LEFT(BD301,6),Final_modified_Intermediate[Burmese_Consonants],0)),LEFT(BD301,6),
IF(ISNUMBER(MATCH(LEFT(BD301,5),Final_modified_Intermediate[Burmese_Consonants],0)),LEFT(BD301,5),
IF(ISNUMBER(MATCH(LEFT(BD301,4),Final_modified_Intermediate[Burmese_Consonants],0)),LEFT(BD301,4),
IF(ISNUMBER(MATCH(LEFT(BD301,3),Final_modified_Intermediate[Burmese_Consonants],0)),LEFT(BD301,3),
IF(ISNUMBER(MATCH(LEFT(BD301,2),Final_modified_Intermediate[Burmese_Consonants],0)),LEFT(BD301,2),
IF(ISNUMBER(MATCH(LEFT(BD301,1),Final_modified_Intermediate[Burmese_Consonants],0)),LEFT(BD301,1),
IF(ISNUMBER(MATCH(LEFT(BD301,7),Final_Intermediate[Burmese_Consonants],0)),LEFT(BD301,7),
IF(ISNUMBER(MATCH(LEFT(BD301,6),Final_Intermediate[Burmese_Consonants],0)),LEFT(BD301,6),
IF(ISNUMBER(MATCH(LEFT(BD301,5),Final_Intermediate[Burmese_Consonants],0)),LEFT(BD301,5),
IF(ISNUMBER(MATCH(LEFT(BD301,4),Final_Intermediate[Burmese_Consonants],0)),LEFT(BD301,4),
IF(ISNUMBER(MATCH(LEFT(BD301,3),Final_Intermediate[Burmese_Consonants],0)),LEFT(BD301,3),
IF(ISNUMBER(MATCH(LEFT(BD301,2),Final_Intermediate[Burmese_Consonants],0)),LEFT(BD301,2),
IF(ISNUMBER(MATCH(LEFT(BD301,1),Final_Intermediate[Burmese_Consonants],0)),LEFT(BD301,1),
"")))))))))))))))</f>
        <v>#VALUE!</v>
      </c>
      <c r="AG301" t="e">
        <f>IF(AND(OR(BE301="။",BE301="၊"),LEN(BE301)=1),BE301,
IF(ISNUMBER(MATCH(LEFT(BE301,7),Final_modified_Intermediate[Burmese_Consonants],0)),LEFT(BE301,7),
IF(ISNUMBER(MATCH(LEFT(BE301,6),Final_modified_Intermediate[Burmese_Consonants],0)),LEFT(BE301,6),
IF(ISNUMBER(MATCH(LEFT(BE301,5),Final_modified_Intermediate[Burmese_Consonants],0)),LEFT(BE301,5),
IF(ISNUMBER(MATCH(LEFT(BE301,4),Final_modified_Intermediate[Burmese_Consonants],0)),LEFT(BE301,4),
IF(ISNUMBER(MATCH(LEFT(BE301,3),Final_modified_Intermediate[Burmese_Consonants],0)),LEFT(BE301,3),
IF(ISNUMBER(MATCH(LEFT(BE301,2),Final_modified_Intermediate[Burmese_Consonants],0)),LEFT(BE301,2),
IF(ISNUMBER(MATCH(LEFT(BE301,1),Final_modified_Intermediate[Burmese_Consonants],0)),LEFT(BE301,1),
IF(ISNUMBER(MATCH(LEFT(BE301,7),Final_Intermediate[Burmese_Consonants],0)),LEFT(BE301,7),
IF(ISNUMBER(MATCH(LEFT(BE301,6),Final_Intermediate[Burmese_Consonants],0)),LEFT(BE301,6),
IF(ISNUMBER(MATCH(LEFT(BE301,5),Final_Intermediate[Burmese_Consonants],0)),LEFT(BE301,5),
IF(ISNUMBER(MATCH(LEFT(BE301,4),Final_Intermediate[Burmese_Consonants],0)),LEFT(BE301,4),
IF(ISNUMBER(MATCH(LEFT(BE301,3),Final_Intermediate[Burmese_Consonants],0)),LEFT(BE301,3),
IF(ISNUMBER(MATCH(LEFT(BE301,2),Final_Intermediate[Burmese_Consonants],0)),LEFT(BE301,2),
IF(ISNUMBER(MATCH(LEFT(BE301,1),Final_Intermediate[Burmese_Consonants],0)),LEFT(BE301,1),
"")))))))))))))))</f>
        <v>#VALUE!</v>
      </c>
      <c r="AH301" t="e">
        <f>IF(AND(OR(BF301="။",BF301="၊"),LEN(BF301)=1),BF301,
IF(ISNUMBER(MATCH(LEFT(BF301,7),Final_modified_Intermediate[Burmese_Consonants],0)),LEFT(BF301,7),
IF(ISNUMBER(MATCH(LEFT(BF301,6),Final_modified_Intermediate[Burmese_Consonants],0)),LEFT(BF301,6),
IF(ISNUMBER(MATCH(LEFT(BF301,5),Final_modified_Intermediate[Burmese_Consonants],0)),LEFT(BF301,5),
IF(ISNUMBER(MATCH(LEFT(BF301,4),Final_modified_Intermediate[Burmese_Consonants],0)),LEFT(BF301,4),
IF(ISNUMBER(MATCH(LEFT(BF301,3),Final_modified_Intermediate[Burmese_Consonants],0)),LEFT(BF301,3),
IF(ISNUMBER(MATCH(LEFT(BF301,2),Final_modified_Intermediate[Burmese_Consonants],0)),LEFT(BF301,2),
IF(ISNUMBER(MATCH(LEFT(BF301,1),Final_modified_Intermediate[Burmese_Consonants],0)),LEFT(BF301,1),
IF(ISNUMBER(MATCH(LEFT(BF301,7),Final_Intermediate[Burmese_Consonants],0)),LEFT(BF301,7),
IF(ISNUMBER(MATCH(LEFT(BF301,6),Final_Intermediate[Burmese_Consonants],0)),LEFT(BF301,6),
IF(ISNUMBER(MATCH(LEFT(BF301,5),Final_Intermediate[Burmese_Consonants],0)),LEFT(BF301,5),
IF(ISNUMBER(MATCH(LEFT(BF301,4),Final_Intermediate[Burmese_Consonants],0)),LEFT(BF301,4),
IF(ISNUMBER(MATCH(LEFT(BF301,3),Final_Intermediate[Burmese_Consonants],0)),LEFT(BF301,3),
IF(ISNUMBER(MATCH(LEFT(BF301,2),Final_Intermediate[Burmese_Consonants],0)),LEFT(BF301,2),
IF(ISNUMBER(MATCH(LEFT(BF301,1),Final_Intermediate[Burmese_Consonants],0)),LEFT(BF301,1),
"")))))))))))))))</f>
        <v>#VALUE!</v>
      </c>
      <c r="AI301" t="e">
        <f>IF(AND(OR(BG301="။",BG301="၊"),LEN(BG301)=1),BG301,
IF(ISNUMBER(MATCH(LEFT(BG301,7),Final_modified_Intermediate[Burmese_Consonants],0)),LEFT(BG301,7),
IF(ISNUMBER(MATCH(LEFT(BG301,6),Final_modified_Intermediate[Burmese_Consonants],0)),LEFT(BG301,6),
IF(ISNUMBER(MATCH(LEFT(BG301,5),Final_modified_Intermediate[Burmese_Consonants],0)),LEFT(BG301,5),
IF(ISNUMBER(MATCH(LEFT(BG301,4),Final_modified_Intermediate[Burmese_Consonants],0)),LEFT(BG301,4),
IF(ISNUMBER(MATCH(LEFT(BG301,3),Final_modified_Intermediate[Burmese_Consonants],0)),LEFT(BG301,3),
IF(ISNUMBER(MATCH(LEFT(BG301,2),Final_modified_Intermediate[Burmese_Consonants],0)),LEFT(BG301,2),
IF(ISNUMBER(MATCH(LEFT(BG301,1),Final_modified_Intermediate[Burmese_Consonants],0)),LEFT(BG301,1),
IF(ISNUMBER(MATCH(LEFT(BG301,7),Final_Intermediate[Burmese_Consonants],0)),LEFT(BG301,7),
IF(ISNUMBER(MATCH(LEFT(BG301,6),Final_Intermediate[Burmese_Consonants],0)),LEFT(BG301,6),
IF(ISNUMBER(MATCH(LEFT(BG301,5),Final_Intermediate[Burmese_Consonants],0)),LEFT(BG301,5),
IF(ISNUMBER(MATCH(LEFT(BG301,4),Final_Intermediate[Burmese_Consonants],0)),LEFT(BG301,4),
IF(ISNUMBER(MATCH(LEFT(BG301,3),Final_Intermediate[Burmese_Consonants],0)),LEFT(BG301,3),
IF(ISNUMBER(MATCH(LEFT(BG301,2),Final_Intermediate[Burmese_Consonants],0)),LEFT(BG301,2),
IF(ISNUMBER(MATCH(LEFT(BG301,1),Final_Intermediate[Burmese_Consonants],0)),LEFT(BG301,1),
"")))))))))))))))</f>
        <v>#VALUE!</v>
      </c>
      <c r="AJ301" t="e">
        <f>IF(AND(OR(BH301="။",BH301="၊"),LEN(BH301)=1),BH301,
IF(ISNUMBER(MATCH(LEFT(BH301,7),Final_modified_Intermediate[Burmese_Consonants],0)),LEFT(BH301,7),
IF(ISNUMBER(MATCH(LEFT(BH301,6),Final_modified_Intermediate[Burmese_Consonants],0)),LEFT(BH301,6),
IF(ISNUMBER(MATCH(LEFT(BH301,5),Final_modified_Intermediate[Burmese_Consonants],0)),LEFT(BH301,5),
IF(ISNUMBER(MATCH(LEFT(BH301,4),Final_modified_Intermediate[Burmese_Consonants],0)),LEFT(BH301,4),
IF(ISNUMBER(MATCH(LEFT(BH301,3),Final_modified_Intermediate[Burmese_Consonants],0)),LEFT(BH301,3),
IF(ISNUMBER(MATCH(LEFT(BH301,2),Final_modified_Intermediate[Burmese_Consonants],0)),LEFT(BH301,2),
IF(ISNUMBER(MATCH(LEFT(BH301,1),Final_modified_Intermediate[Burmese_Consonants],0)),LEFT(BH301,1),
IF(ISNUMBER(MATCH(LEFT(BH301,7),Final_Intermediate[Burmese_Consonants],0)),LEFT(BH301,7),
IF(ISNUMBER(MATCH(LEFT(BH301,6),Final_Intermediate[Burmese_Consonants],0)),LEFT(BH301,6),
IF(ISNUMBER(MATCH(LEFT(BH301,5),Final_Intermediate[Burmese_Consonants],0)),LEFT(BH301,5),
IF(ISNUMBER(MATCH(LEFT(BH301,4),Final_Intermediate[Burmese_Consonants],0)),LEFT(BH301,4),
IF(ISNUMBER(MATCH(LEFT(BH301,3),Final_Intermediate[Burmese_Consonants],0)),LEFT(BH301,3),
IF(ISNUMBER(MATCH(LEFT(BH301,2),Final_Intermediate[Burmese_Consonants],0)),LEFT(BH301,2),
IF(ISNUMBER(MATCH(LEFT(BH301,1),Final_Intermediate[Burmese_Consonants],0)),LEFT(BH301,1),
"")))))))))))))))</f>
        <v>#VALUE!</v>
      </c>
      <c r="AK301" t="e">
        <f>IF(AND(OR(BI301="။",BI301="၊"),LEN(BI301)=1),BI301,
IF(ISNUMBER(MATCH(LEFT(BI301,7),Final_modified_Intermediate[Burmese_Consonants],0)),LEFT(BI301,7),
IF(ISNUMBER(MATCH(LEFT(BI301,6),Final_modified_Intermediate[Burmese_Consonants],0)),LEFT(BI301,6),
IF(ISNUMBER(MATCH(LEFT(BI301,5),Final_modified_Intermediate[Burmese_Consonants],0)),LEFT(BI301,5),
IF(ISNUMBER(MATCH(LEFT(BI301,4),Final_modified_Intermediate[Burmese_Consonants],0)),LEFT(BI301,4),
IF(ISNUMBER(MATCH(LEFT(BI301,3),Final_modified_Intermediate[Burmese_Consonants],0)),LEFT(BI301,3),
IF(ISNUMBER(MATCH(LEFT(BI301,2),Final_modified_Intermediate[Burmese_Consonants],0)),LEFT(BI301,2),
IF(ISNUMBER(MATCH(LEFT(BI301,1),Final_modified_Intermediate[Burmese_Consonants],0)),LEFT(BI301,1),
IF(ISNUMBER(MATCH(LEFT(BI301,7),Final_Intermediate[Burmese_Consonants],0)),LEFT(BI301,7),
IF(ISNUMBER(MATCH(LEFT(BI301,6),Final_Intermediate[Burmese_Consonants],0)),LEFT(BI301,6),
IF(ISNUMBER(MATCH(LEFT(BI301,5),Final_Intermediate[Burmese_Consonants],0)),LEFT(BI301,5),
IF(ISNUMBER(MATCH(LEFT(BI301,4),Final_Intermediate[Burmese_Consonants],0)),LEFT(BI301,4),
IF(ISNUMBER(MATCH(LEFT(BI301,3),Final_Intermediate[Burmese_Consonants],0)),LEFT(BI301,3),
IF(ISNUMBER(MATCH(LEFT(BI301,2),Final_Intermediate[Burmese_Consonants],0)),LEFT(BI301,2),
IF(ISNUMBER(MATCH(LEFT(BI301,1),Final_Intermediate[Burmese_Consonants],0)),LEFT(BI301,1),
"")))))))))))))))</f>
        <v>#VALUE!</v>
      </c>
      <c r="AL301" t="e">
        <f>IF(AND(OR(BJ301="။",BJ301="၊"),LEN(BJ301)=1),BJ301,
IF(ISNUMBER(MATCH(LEFT(BJ301,7),Final_modified_Intermediate[Burmese_Consonants],0)),LEFT(BJ301,7),
IF(ISNUMBER(MATCH(LEFT(BJ301,6),Final_modified_Intermediate[Burmese_Consonants],0)),LEFT(BJ301,6),
IF(ISNUMBER(MATCH(LEFT(BJ301,5),Final_modified_Intermediate[Burmese_Consonants],0)),LEFT(BJ301,5),
IF(ISNUMBER(MATCH(LEFT(BJ301,4),Final_modified_Intermediate[Burmese_Consonants],0)),LEFT(BJ301,4),
IF(ISNUMBER(MATCH(LEFT(BJ301,3),Final_modified_Intermediate[Burmese_Consonants],0)),LEFT(BJ301,3),
IF(ISNUMBER(MATCH(LEFT(BJ301,2),Final_modified_Intermediate[Burmese_Consonants],0)),LEFT(BJ301,2),
IF(ISNUMBER(MATCH(LEFT(BJ301,1),Final_modified_Intermediate[Burmese_Consonants],0)),LEFT(BJ301,1),
IF(ISNUMBER(MATCH(LEFT(BJ301,7),Final_Intermediate[Burmese_Consonants],0)),LEFT(BJ301,7),
IF(ISNUMBER(MATCH(LEFT(BJ301,6),Final_Intermediate[Burmese_Consonants],0)),LEFT(BJ301,6),
IF(ISNUMBER(MATCH(LEFT(BJ301,5),Final_Intermediate[Burmese_Consonants],0)),LEFT(BJ301,5),
IF(ISNUMBER(MATCH(LEFT(BJ301,4),Final_Intermediate[Burmese_Consonants],0)),LEFT(BJ301,4),
IF(ISNUMBER(MATCH(LEFT(BJ301,3),Final_Intermediate[Burmese_Consonants],0)),LEFT(BJ301,3),
IF(ISNUMBER(MATCH(LEFT(BJ301,2),Final_Intermediate[Burmese_Consonants],0)),LEFT(BJ301,2),
IF(ISNUMBER(MATCH(LEFT(BJ301,1),Final_Intermediate[Burmese_Consonants],0)),LEFT(BJ301,1),
"")))))))))))))))</f>
        <v>#VALUE!</v>
      </c>
      <c r="AN301" t="e">
        <f>Compiler_Burmese[[#This Row],[Sr. No.]]</f>
        <v>#REF!</v>
      </c>
      <c r="AO30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1" t="e">
        <f>[2]!Vocabulary_Burmese[[#This Row],[Sr. No.]]</f>
        <v>#REF!</v>
      </c>
      <c r="BA301" t="e">
        <f>IF(Raw_data_N2_Kanji[[#This Row],[Categorie]]&lt;&gt;"","",
IF(ISNUMBER(MATCH(V,Special_list[Burmese word],0)),"",
SUBSTITUTE(Raw_data_N2_Kanji[[#This Row],[Raw]]," ","")))</f>
        <v>#VALUE!</v>
      </c>
      <c r="BB301" t="e">
        <f>RIGHT(Segregate18[[#This Row],[UPGRADE]],LEN(Segregate18[[#This Row],[UPGRADE]])-LEN(Compiler_Burmese[[#This Row],[1]]))</f>
        <v>#VALUE!</v>
      </c>
      <c r="BC301" t="e">
        <f>RIGHT(Segregate18[[#This Row],[11]],LEN(Segregate18[[#This Row],[11]])-LEN(Compiler_Burmese[[#This Row],[2]]))</f>
        <v>#VALUE!</v>
      </c>
      <c r="BD301" t="e">
        <f>RIGHT(Segregate18[[#This Row],[21]],LEN(Segregate18[[#This Row],[21]])-LEN(Compiler_Burmese[[#This Row],[3]]))</f>
        <v>#VALUE!</v>
      </c>
      <c r="BE301" t="e">
        <f>RIGHT(Segregate18[[#This Row],[31]],LEN(Segregate18[[#This Row],[31]])-LEN(Compiler_Burmese[[#This Row],[4]]))</f>
        <v>#VALUE!</v>
      </c>
      <c r="BF301" t="e">
        <f>RIGHT(Segregate18[[#This Row],[41]],LEN(Segregate18[[#This Row],[41]])-LEN(Compiler_Burmese[[#This Row],[5]]))</f>
        <v>#VALUE!</v>
      </c>
      <c r="BG301" t="e">
        <f>RIGHT(Segregate18[[#This Row],[51]],LEN(Segregate18[[#This Row],[51]])-LEN(Compiler_Burmese[[#This Row],[6]]))</f>
        <v>#VALUE!</v>
      </c>
      <c r="BH301" t="e">
        <f>RIGHT(Segregate18[[#This Row],[61]],LEN(Segregate18[[#This Row],[61]])-LEN(Compiler_Burmese[[#This Row],[7]]))</f>
        <v>#VALUE!</v>
      </c>
      <c r="BI301" t="e">
        <f>RIGHT(Segregate18[[#This Row],[71]],LEN(Segregate18[[#This Row],[71]])-LEN(Compiler_Burmese[[#This Row],[8]]))</f>
        <v>#VALUE!</v>
      </c>
      <c r="BJ301" t="e">
        <f>RIGHT(Segregate18[[#This Row],[81]],LEN(Segregate18[[#This Row],[81]])-LEN(Compiler_Burmese[[#This Row],[9]]))</f>
        <v>#VALUE!</v>
      </c>
    </row>
    <row r="302" spans="25:62" ht="15" customHeight="1" x14ac:dyDescent="0.3">
      <c r="Y302" t="e">
        <f>Segregate18[[#This Row],[Sr. No.]]</f>
        <v>#REF!</v>
      </c>
      <c r="Z302" t="e">
        <f>IF(AND(OR(BA302="။",BA302="၊"),LEN(BA302)=1),BA302,
IF(ISNUMBER(MATCH(LEFT(BA302,7),Final_modified_Intermediate[Burmese_Consonants],0)),LEFT(BA302,7),
IF(ISNUMBER(MATCH(LEFT(BA302,6),Final_modified_Intermediate[Burmese_Consonants],0)),LEFT(BA302,6),
IF(ISNUMBER(MATCH(LEFT(BA302,5),Final_modified_Intermediate[Burmese_Consonants],0)),LEFT(BA302,5),
IF(ISNUMBER(MATCH(LEFT(BA302,4),Final_modified_Intermediate[Burmese_Consonants],0)),LEFT(BA302,4),
IF(ISNUMBER(MATCH(LEFT(BA302,3),Final_modified_Intermediate[Burmese_Consonants],0)),LEFT(BA302,3),
IF(ISNUMBER(MATCH(LEFT(BA302,2),Final_modified_Intermediate[Burmese_Consonants],0)),LEFT(BA302,2),
IF(ISNUMBER(MATCH(LEFT(BA302,1),Final_modified_Intermediate[Burmese_Consonants],0)),LEFT(BA302,1),
IF(ISNUMBER(MATCH(LEFT(BA302,7),Final_Intermediate[Burmese_Consonants],0)),LEFT(BA302,7),
IF(ISNUMBER(MATCH(LEFT(BA302,6),Final_Intermediate[Burmese_Consonants],0)),LEFT(BA302,6),
IF(ISNUMBER(MATCH(LEFT(BA302,5),Final_Intermediate[Burmese_Consonants],0)),LEFT(BA302,5),
IF(ISNUMBER(MATCH(LEFT(BA302,4),Final_Intermediate[Burmese_Consonants],0)),LEFT(BA302,4),
IF(ISNUMBER(MATCH(LEFT(BA302,3),Final_Intermediate[Burmese_Consonants],0)),LEFT(BA302,3),
IF(ISNUMBER(MATCH(LEFT(BA302,2),Final_Intermediate[Burmese_Consonants],0)),LEFT(BA302,2),
IF(ISNUMBER(MATCH(LEFT(BA302,1),Final_Intermediate[Burmese_Consonants],0)),LEFT(BA302,1),
"")))))))))))))))</f>
        <v>#VALUE!</v>
      </c>
      <c r="AA30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2" t="e">
        <f>IF(AND(OR(BB302="။",BB302="၊"),LEN(BB302)=1),BB302,
IF(ISNUMBER(MATCH(LEFT(BB302,7),Final_modified_Intermediate[Burmese_Consonants],0)),LEFT(BB302,7),
IF(ISNUMBER(MATCH(LEFT(BB302,6),Final_modified_Intermediate[Burmese_Consonants],0)),LEFT(BB302,6),
IF(ISNUMBER(MATCH(LEFT(BB302,5),Final_modified_Intermediate[Burmese_Consonants],0)),LEFT(BB302,5),
IF(ISNUMBER(MATCH(LEFT(BB302,4),Final_modified_Intermediate[Burmese_Consonants],0)),LEFT(BB302,4),
IF(ISNUMBER(MATCH(LEFT(BB302,3),Final_modified_Intermediate[Burmese_Consonants],0)),LEFT(BB302,3),
IF(ISNUMBER(MATCH(LEFT(BB302,2),Final_modified_Intermediate[Burmese_Consonants],0)),LEFT(BB302,2),
IF(ISNUMBER(MATCH(LEFT(BB302,1),Final_modified_Intermediate[Burmese_Consonants],0)),LEFT(BB302,1),
IF(ISNUMBER(MATCH(LEFT(BB302,7),Final_Intermediate[Burmese_Consonants],0)),LEFT(BB302,7),
IF(ISNUMBER(MATCH(LEFT(BB302,6),Final_Intermediate[Burmese_Consonants],0)),LEFT(BB302,6),
IF(ISNUMBER(MATCH(LEFT(BB302,5),Final_Intermediate[Burmese_Consonants],0)),LEFT(BB302,5),
IF(ISNUMBER(MATCH(LEFT(BB302,4),Final_Intermediate[Burmese_Consonants],0)),LEFT(BB302,4),
IF(ISNUMBER(MATCH(LEFT(BB302,3),Final_Intermediate[Burmese_Consonants],0)),LEFT(BB302,3),
IF(ISNUMBER(MATCH(LEFT(BB302,2),Final_Intermediate[Burmese_Consonants],0)),LEFT(BB302,2),
IF(ISNUMBER(MATCH(LEFT(BB302,1),Final_Intermediate[Burmese_Consonants],0)),LEFT(BB302,1),
"")))))))))))))))</f>
        <v>#VALUE!</v>
      </c>
      <c r="AC30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2" t="e">
        <f>IF(AND(OR(BC302="။",BC302="၊"),LEN(BC302)=1),BC302,
IF(ISNUMBER(MATCH(LEFT(BC302,7),Final_modified_Intermediate[Burmese_Consonants],0)),LEFT(BC302,7),
IF(ISNUMBER(MATCH(LEFT(BC302,6),Final_modified_Intermediate[Burmese_Consonants],0)),LEFT(BC302,6),
IF(ISNUMBER(MATCH(LEFT(BC302,5),Final_modified_Intermediate[Burmese_Consonants],0)),LEFT(BC302,5),
IF(ISNUMBER(MATCH(LEFT(BC302,4),Final_modified_Intermediate[Burmese_Consonants],0)),LEFT(BC302,4),
IF(ISNUMBER(MATCH(LEFT(BC302,3),Final_modified_Intermediate[Burmese_Consonants],0)),LEFT(BC302,3),
IF(ISNUMBER(MATCH(LEFT(BC302,2),Final_modified_Intermediate[Burmese_Consonants],0)),LEFT(BC302,2),
IF(ISNUMBER(MATCH(LEFT(BC302,1),Final_modified_Intermediate[Burmese_Consonants],0)),LEFT(BC302,1),
IF(ISNUMBER(MATCH(LEFT(BC302,7),Final_Intermediate[Burmese_Consonants],0)),LEFT(BC302,7),
IF(ISNUMBER(MATCH(LEFT(BC302,6),Final_Intermediate[Burmese_Consonants],0)),LEFT(BC302,6),
IF(ISNUMBER(MATCH(LEFT(BC302,5),Final_Intermediate[Burmese_Consonants],0)),LEFT(BC302,5),
IF(ISNUMBER(MATCH(LEFT(BC302,4),Final_Intermediate[Burmese_Consonants],0)),LEFT(BC302,4),
IF(ISNUMBER(MATCH(LEFT(BC302,3),Final_Intermediate[Burmese_Consonants],0)),LEFT(BC302,3),
IF(ISNUMBER(MATCH(LEFT(BC302,2),Final_Intermediate[Burmese_Consonants],0)),LEFT(BC302,2),
IF(ISNUMBER(MATCH(LEFT(BC302,1),Final_Intermediate[Burmese_Consonants],0)),LEFT(BC302,1),
"")))))))))))))))</f>
        <v>#VALUE!</v>
      </c>
      <c r="AE30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2" t="e">
        <f>IF(AND(OR(BD302="။",BD302="၊"),LEN(BD302)=1),BD302,
IF(ISNUMBER(MATCH(LEFT(BD302,7),Final_modified_Intermediate[Burmese_Consonants],0)),LEFT(BD302,7),
IF(ISNUMBER(MATCH(LEFT(BD302,6),Final_modified_Intermediate[Burmese_Consonants],0)),LEFT(BD302,6),
IF(ISNUMBER(MATCH(LEFT(BD302,5),Final_modified_Intermediate[Burmese_Consonants],0)),LEFT(BD302,5),
IF(ISNUMBER(MATCH(LEFT(BD302,4),Final_modified_Intermediate[Burmese_Consonants],0)),LEFT(BD302,4),
IF(ISNUMBER(MATCH(LEFT(BD302,3),Final_modified_Intermediate[Burmese_Consonants],0)),LEFT(BD302,3),
IF(ISNUMBER(MATCH(LEFT(BD302,2),Final_modified_Intermediate[Burmese_Consonants],0)),LEFT(BD302,2),
IF(ISNUMBER(MATCH(LEFT(BD302,1),Final_modified_Intermediate[Burmese_Consonants],0)),LEFT(BD302,1),
IF(ISNUMBER(MATCH(LEFT(BD302,7),Final_Intermediate[Burmese_Consonants],0)),LEFT(BD302,7),
IF(ISNUMBER(MATCH(LEFT(BD302,6),Final_Intermediate[Burmese_Consonants],0)),LEFT(BD302,6),
IF(ISNUMBER(MATCH(LEFT(BD302,5),Final_Intermediate[Burmese_Consonants],0)),LEFT(BD302,5),
IF(ISNUMBER(MATCH(LEFT(BD302,4),Final_Intermediate[Burmese_Consonants],0)),LEFT(BD302,4),
IF(ISNUMBER(MATCH(LEFT(BD302,3),Final_Intermediate[Burmese_Consonants],0)),LEFT(BD302,3),
IF(ISNUMBER(MATCH(LEFT(BD302,2),Final_Intermediate[Burmese_Consonants],0)),LEFT(BD302,2),
IF(ISNUMBER(MATCH(LEFT(BD302,1),Final_Intermediate[Burmese_Consonants],0)),LEFT(BD302,1),
"")))))))))))))))</f>
        <v>#VALUE!</v>
      </c>
      <c r="AG302" t="e">
        <f>IF(AND(OR(BE302="။",BE302="၊"),LEN(BE302)=1),BE302,
IF(ISNUMBER(MATCH(LEFT(BE302,7),Final_modified_Intermediate[Burmese_Consonants],0)),LEFT(BE302,7),
IF(ISNUMBER(MATCH(LEFT(BE302,6),Final_modified_Intermediate[Burmese_Consonants],0)),LEFT(BE302,6),
IF(ISNUMBER(MATCH(LEFT(BE302,5),Final_modified_Intermediate[Burmese_Consonants],0)),LEFT(BE302,5),
IF(ISNUMBER(MATCH(LEFT(BE302,4),Final_modified_Intermediate[Burmese_Consonants],0)),LEFT(BE302,4),
IF(ISNUMBER(MATCH(LEFT(BE302,3),Final_modified_Intermediate[Burmese_Consonants],0)),LEFT(BE302,3),
IF(ISNUMBER(MATCH(LEFT(BE302,2),Final_modified_Intermediate[Burmese_Consonants],0)),LEFT(BE302,2),
IF(ISNUMBER(MATCH(LEFT(BE302,1),Final_modified_Intermediate[Burmese_Consonants],0)),LEFT(BE302,1),
IF(ISNUMBER(MATCH(LEFT(BE302,7),Final_Intermediate[Burmese_Consonants],0)),LEFT(BE302,7),
IF(ISNUMBER(MATCH(LEFT(BE302,6),Final_Intermediate[Burmese_Consonants],0)),LEFT(BE302,6),
IF(ISNUMBER(MATCH(LEFT(BE302,5),Final_Intermediate[Burmese_Consonants],0)),LEFT(BE302,5),
IF(ISNUMBER(MATCH(LEFT(BE302,4),Final_Intermediate[Burmese_Consonants],0)),LEFT(BE302,4),
IF(ISNUMBER(MATCH(LEFT(BE302,3),Final_Intermediate[Burmese_Consonants],0)),LEFT(BE302,3),
IF(ISNUMBER(MATCH(LEFT(BE302,2),Final_Intermediate[Burmese_Consonants],0)),LEFT(BE302,2),
IF(ISNUMBER(MATCH(LEFT(BE302,1),Final_Intermediate[Burmese_Consonants],0)),LEFT(BE302,1),
"")))))))))))))))</f>
        <v>#VALUE!</v>
      </c>
      <c r="AH302" t="e">
        <f>IF(AND(OR(BF302="။",BF302="၊"),LEN(BF302)=1),BF302,
IF(ISNUMBER(MATCH(LEFT(BF302,7),Final_modified_Intermediate[Burmese_Consonants],0)),LEFT(BF302,7),
IF(ISNUMBER(MATCH(LEFT(BF302,6),Final_modified_Intermediate[Burmese_Consonants],0)),LEFT(BF302,6),
IF(ISNUMBER(MATCH(LEFT(BF302,5),Final_modified_Intermediate[Burmese_Consonants],0)),LEFT(BF302,5),
IF(ISNUMBER(MATCH(LEFT(BF302,4),Final_modified_Intermediate[Burmese_Consonants],0)),LEFT(BF302,4),
IF(ISNUMBER(MATCH(LEFT(BF302,3),Final_modified_Intermediate[Burmese_Consonants],0)),LEFT(BF302,3),
IF(ISNUMBER(MATCH(LEFT(BF302,2),Final_modified_Intermediate[Burmese_Consonants],0)),LEFT(BF302,2),
IF(ISNUMBER(MATCH(LEFT(BF302,1),Final_modified_Intermediate[Burmese_Consonants],0)),LEFT(BF302,1),
IF(ISNUMBER(MATCH(LEFT(BF302,7),Final_Intermediate[Burmese_Consonants],0)),LEFT(BF302,7),
IF(ISNUMBER(MATCH(LEFT(BF302,6),Final_Intermediate[Burmese_Consonants],0)),LEFT(BF302,6),
IF(ISNUMBER(MATCH(LEFT(BF302,5),Final_Intermediate[Burmese_Consonants],0)),LEFT(BF302,5),
IF(ISNUMBER(MATCH(LEFT(BF302,4),Final_Intermediate[Burmese_Consonants],0)),LEFT(BF302,4),
IF(ISNUMBER(MATCH(LEFT(BF302,3),Final_Intermediate[Burmese_Consonants],0)),LEFT(BF302,3),
IF(ISNUMBER(MATCH(LEFT(BF302,2),Final_Intermediate[Burmese_Consonants],0)),LEFT(BF302,2),
IF(ISNUMBER(MATCH(LEFT(BF302,1),Final_Intermediate[Burmese_Consonants],0)),LEFT(BF302,1),
"")))))))))))))))</f>
        <v>#VALUE!</v>
      </c>
      <c r="AI302" t="e">
        <f>IF(AND(OR(BG302="။",BG302="၊"),LEN(BG302)=1),BG302,
IF(ISNUMBER(MATCH(LEFT(BG302,7),Final_modified_Intermediate[Burmese_Consonants],0)),LEFT(BG302,7),
IF(ISNUMBER(MATCH(LEFT(BG302,6),Final_modified_Intermediate[Burmese_Consonants],0)),LEFT(BG302,6),
IF(ISNUMBER(MATCH(LEFT(BG302,5),Final_modified_Intermediate[Burmese_Consonants],0)),LEFT(BG302,5),
IF(ISNUMBER(MATCH(LEFT(BG302,4),Final_modified_Intermediate[Burmese_Consonants],0)),LEFT(BG302,4),
IF(ISNUMBER(MATCH(LEFT(BG302,3),Final_modified_Intermediate[Burmese_Consonants],0)),LEFT(BG302,3),
IF(ISNUMBER(MATCH(LEFT(BG302,2),Final_modified_Intermediate[Burmese_Consonants],0)),LEFT(BG302,2),
IF(ISNUMBER(MATCH(LEFT(BG302,1),Final_modified_Intermediate[Burmese_Consonants],0)),LEFT(BG302,1),
IF(ISNUMBER(MATCH(LEFT(BG302,7),Final_Intermediate[Burmese_Consonants],0)),LEFT(BG302,7),
IF(ISNUMBER(MATCH(LEFT(BG302,6),Final_Intermediate[Burmese_Consonants],0)),LEFT(BG302,6),
IF(ISNUMBER(MATCH(LEFT(BG302,5),Final_Intermediate[Burmese_Consonants],0)),LEFT(BG302,5),
IF(ISNUMBER(MATCH(LEFT(BG302,4),Final_Intermediate[Burmese_Consonants],0)),LEFT(BG302,4),
IF(ISNUMBER(MATCH(LEFT(BG302,3),Final_Intermediate[Burmese_Consonants],0)),LEFT(BG302,3),
IF(ISNUMBER(MATCH(LEFT(BG302,2),Final_Intermediate[Burmese_Consonants],0)),LEFT(BG302,2),
IF(ISNUMBER(MATCH(LEFT(BG302,1),Final_Intermediate[Burmese_Consonants],0)),LEFT(BG302,1),
"")))))))))))))))</f>
        <v>#VALUE!</v>
      </c>
      <c r="AJ302" t="e">
        <f>IF(AND(OR(BH302="။",BH302="၊"),LEN(BH302)=1),BH302,
IF(ISNUMBER(MATCH(LEFT(BH302,7),Final_modified_Intermediate[Burmese_Consonants],0)),LEFT(BH302,7),
IF(ISNUMBER(MATCH(LEFT(BH302,6),Final_modified_Intermediate[Burmese_Consonants],0)),LEFT(BH302,6),
IF(ISNUMBER(MATCH(LEFT(BH302,5),Final_modified_Intermediate[Burmese_Consonants],0)),LEFT(BH302,5),
IF(ISNUMBER(MATCH(LEFT(BH302,4),Final_modified_Intermediate[Burmese_Consonants],0)),LEFT(BH302,4),
IF(ISNUMBER(MATCH(LEFT(BH302,3),Final_modified_Intermediate[Burmese_Consonants],0)),LEFT(BH302,3),
IF(ISNUMBER(MATCH(LEFT(BH302,2),Final_modified_Intermediate[Burmese_Consonants],0)),LEFT(BH302,2),
IF(ISNUMBER(MATCH(LEFT(BH302,1),Final_modified_Intermediate[Burmese_Consonants],0)),LEFT(BH302,1),
IF(ISNUMBER(MATCH(LEFT(BH302,7),Final_Intermediate[Burmese_Consonants],0)),LEFT(BH302,7),
IF(ISNUMBER(MATCH(LEFT(BH302,6),Final_Intermediate[Burmese_Consonants],0)),LEFT(BH302,6),
IF(ISNUMBER(MATCH(LEFT(BH302,5),Final_Intermediate[Burmese_Consonants],0)),LEFT(BH302,5),
IF(ISNUMBER(MATCH(LEFT(BH302,4),Final_Intermediate[Burmese_Consonants],0)),LEFT(BH302,4),
IF(ISNUMBER(MATCH(LEFT(BH302,3),Final_Intermediate[Burmese_Consonants],0)),LEFT(BH302,3),
IF(ISNUMBER(MATCH(LEFT(BH302,2),Final_Intermediate[Burmese_Consonants],0)),LEFT(BH302,2),
IF(ISNUMBER(MATCH(LEFT(BH302,1),Final_Intermediate[Burmese_Consonants],0)),LEFT(BH302,1),
"")))))))))))))))</f>
        <v>#VALUE!</v>
      </c>
      <c r="AK302" t="e">
        <f>IF(AND(OR(BI302="။",BI302="၊"),LEN(BI302)=1),BI302,
IF(ISNUMBER(MATCH(LEFT(BI302,7),Final_modified_Intermediate[Burmese_Consonants],0)),LEFT(BI302,7),
IF(ISNUMBER(MATCH(LEFT(BI302,6),Final_modified_Intermediate[Burmese_Consonants],0)),LEFT(BI302,6),
IF(ISNUMBER(MATCH(LEFT(BI302,5),Final_modified_Intermediate[Burmese_Consonants],0)),LEFT(BI302,5),
IF(ISNUMBER(MATCH(LEFT(BI302,4),Final_modified_Intermediate[Burmese_Consonants],0)),LEFT(BI302,4),
IF(ISNUMBER(MATCH(LEFT(BI302,3),Final_modified_Intermediate[Burmese_Consonants],0)),LEFT(BI302,3),
IF(ISNUMBER(MATCH(LEFT(BI302,2),Final_modified_Intermediate[Burmese_Consonants],0)),LEFT(BI302,2),
IF(ISNUMBER(MATCH(LEFT(BI302,1),Final_modified_Intermediate[Burmese_Consonants],0)),LEFT(BI302,1),
IF(ISNUMBER(MATCH(LEFT(BI302,7),Final_Intermediate[Burmese_Consonants],0)),LEFT(BI302,7),
IF(ISNUMBER(MATCH(LEFT(BI302,6),Final_Intermediate[Burmese_Consonants],0)),LEFT(BI302,6),
IF(ISNUMBER(MATCH(LEFT(BI302,5),Final_Intermediate[Burmese_Consonants],0)),LEFT(BI302,5),
IF(ISNUMBER(MATCH(LEFT(BI302,4),Final_Intermediate[Burmese_Consonants],0)),LEFT(BI302,4),
IF(ISNUMBER(MATCH(LEFT(BI302,3),Final_Intermediate[Burmese_Consonants],0)),LEFT(BI302,3),
IF(ISNUMBER(MATCH(LEFT(BI302,2),Final_Intermediate[Burmese_Consonants],0)),LEFT(BI302,2),
IF(ISNUMBER(MATCH(LEFT(BI302,1),Final_Intermediate[Burmese_Consonants],0)),LEFT(BI302,1),
"")))))))))))))))</f>
        <v>#VALUE!</v>
      </c>
      <c r="AL302" t="e">
        <f>IF(AND(OR(BJ302="။",BJ302="၊"),LEN(BJ302)=1),BJ302,
IF(ISNUMBER(MATCH(LEFT(BJ302,7),Final_modified_Intermediate[Burmese_Consonants],0)),LEFT(BJ302,7),
IF(ISNUMBER(MATCH(LEFT(BJ302,6),Final_modified_Intermediate[Burmese_Consonants],0)),LEFT(BJ302,6),
IF(ISNUMBER(MATCH(LEFT(BJ302,5),Final_modified_Intermediate[Burmese_Consonants],0)),LEFT(BJ302,5),
IF(ISNUMBER(MATCH(LEFT(BJ302,4),Final_modified_Intermediate[Burmese_Consonants],0)),LEFT(BJ302,4),
IF(ISNUMBER(MATCH(LEFT(BJ302,3),Final_modified_Intermediate[Burmese_Consonants],0)),LEFT(BJ302,3),
IF(ISNUMBER(MATCH(LEFT(BJ302,2),Final_modified_Intermediate[Burmese_Consonants],0)),LEFT(BJ302,2),
IF(ISNUMBER(MATCH(LEFT(BJ302,1),Final_modified_Intermediate[Burmese_Consonants],0)),LEFT(BJ302,1),
IF(ISNUMBER(MATCH(LEFT(BJ302,7),Final_Intermediate[Burmese_Consonants],0)),LEFT(BJ302,7),
IF(ISNUMBER(MATCH(LEFT(BJ302,6),Final_Intermediate[Burmese_Consonants],0)),LEFT(BJ302,6),
IF(ISNUMBER(MATCH(LEFT(BJ302,5),Final_Intermediate[Burmese_Consonants],0)),LEFT(BJ302,5),
IF(ISNUMBER(MATCH(LEFT(BJ302,4),Final_Intermediate[Burmese_Consonants],0)),LEFT(BJ302,4),
IF(ISNUMBER(MATCH(LEFT(BJ302,3),Final_Intermediate[Burmese_Consonants],0)),LEFT(BJ302,3),
IF(ISNUMBER(MATCH(LEFT(BJ302,2),Final_Intermediate[Burmese_Consonants],0)),LEFT(BJ302,2),
IF(ISNUMBER(MATCH(LEFT(BJ302,1),Final_Intermediate[Burmese_Consonants],0)),LEFT(BJ302,1),
"")))))))))))))))</f>
        <v>#VALUE!</v>
      </c>
      <c r="AN302" t="e">
        <f>Compiler_Burmese[[#This Row],[Sr. No.]]</f>
        <v>#REF!</v>
      </c>
      <c r="AO30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2" t="e">
        <f>[2]!Vocabulary_Burmese[[#This Row],[Sr. No.]]</f>
        <v>#REF!</v>
      </c>
      <c r="BA302" t="e">
        <f>IF(Raw_data_N2_Kanji[[#This Row],[Categorie]]&lt;&gt;"","",
IF(ISNUMBER(MATCH(V,Special_list[Burmese word],0)),"",
SUBSTITUTE(Raw_data_N2_Kanji[[#This Row],[Raw]]," ","")))</f>
        <v>#VALUE!</v>
      </c>
      <c r="BB302" t="e">
        <f>RIGHT(Segregate18[[#This Row],[UPGRADE]],LEN(Segregate18[[#This Row],[UPGRADE]])-LEN(Compiler_Burmese[[#This Row],[1]]))</f>
        <v>#VALUE!</v>
      </c>
      <c r="BC302" t="e">
        <f>RIGHT(Segregate18[[#This Row],[11]],LEN(Segregate18[[#This Row],[11]])-LEN(Compiler_Burmese[[#This Row],[2]]))</f>
        <v>#VALUE!</v>
      </c>
      <c r="BD302" t="e">
        <f>RIGHT(Segregate18[[#This Row],[21]],LEN(Segregate18[[#This Row],[21]])-LEN(Compiler_Burmese[[#This Row],[3]]))</f>
        <v>#VALUE!</v>
      </c>
      <c r="BE302" t="e">
        <f>RIGHT(Segregate18[[#This Row],[31]],LEN(Segregate18[[#This Row],[31]])-LEN(Compiler_Burmese[[#This Row],[4]]))</f>
        <v>#VALUE!</v>
      </c>
      <c r="BF302" t="e">
        <f>RIGHT(Segregate18[[#This Row],[41]],LEN(Segregate18[[#This Row],[41]])-LEN(Compiler_Burmese[[#This Row],[5]]))</f>
        <v>#VALUE!</v>
      </c>
      <c r="BG302" t="e">
        <f>RIGHT(Segregate18[[#This Row],[51]],LEN(Segregate18[[#This Row],[51]])-LEN(Compiler_Burmese[[#This Row],[6]]))</f>
        <v>#VALUE!</v>
      </c>
      <c r="BH302" t="e">
        <f>RIGHT(Segregate18[[#This Row],[61]],LEN(Segregate18[[#This Row],[61]])-LEN(Compiler_Burmese[[#This Row],[7]]))</f>
        <v>#VALUE!</v>
      </c>
      <c r="BI302" t="e">
        <f>RIGHT(Segregate18[[#This Row],[71]],LEN(Segregate18[[#This Row],[71]])-LEN(Compiler_Burmese[[#This Row],[8]]))</f>
        <v>#VALUE!</v>
      </c>
      <c r="BJ302" t="e">
        <f>RIGHT(Segregate18[[#This Row],[81]],LEN(Segregate18[[#This Row],[81]])-LEN(Compiler_Burmese[[#This Row],[9]]))</f>
        <v>#VALUE!</v>
      </c>
    </row>
    <row r="303" spans="25:62" ht="15" customHeight="1" x14ac:dyDescent="0.3">
      <c r="Y303" t="e">
        <f>Segregate18[[#This Row],[Sr. No.]]</f>
        <v>#REF!</v>
      </c>
      <c r="Z303" t="e">
        <f>IF(AND(OR(BA303="။",BA303="၊"),LEN(BA303)=1),BA303,
IF(ISNUMBER(MATCH(LEFT(BA303,7),Final_modified_Intermediate[Burmese_Consonants],0)),LEFT(BA303,7),
IF(ISNUMBER(MATCH(LEFT(BA303,6),Final_modified_Intermediate[Burmese_Consonants],0)),LEFT(BA303,6),
IF(ISNUMBER(MATCH(LEFT(BA303,5),Final_modified_Intermediate[Burmese_Consonants],0)),LEFT(BA303,5),
IF(ISNUMBER(MATCH(LEFT(BA303,4),Final_modified_Intermediate[Burmese_Consonants],0)),LEFT(BA303,4),
IF(ISNUMBER(MATCH(LEFT(BA303,3),Final_modified_Intermediate[Burmese_Consonants],0)),LEFT(BA303,3),
IF(ISNUMBER(MATCH(LEFT(BA303,2),Final_modified_Intermediate[Burmese_Consonants],0)),LEFT(BA303,2),
IF(ISNUMBER(MATCH(LEFT(BA303,1),Final_modified_Intermediate[Burmese_Consonants],0)),LEFT(BA303,1),
IF(ISNUMBER(MATCH(LEFT(BA303,7),Final_Intermediate[Burmese_Consonants],0)),LEFT(BA303,7),
IF(ISNUMBER(MATCH(LEFT(BA303,6),Final_Intermediate[Burmese_Consonants],0)),LEFT(BA303,6),
IF(ISNUMBER(MATCH(LEFT(BA303,5),Final_Intermediate[Burmese_Consonants],0)),LEFT(BA303,5),
IF(ISNUMBER(MATCH(LEFT(BA303,4),Final_Intermediate[Burmese_Consonants],0)),LEFT(BA303,4),
IF(ISNUMBER(MATCH(LEFT(BA303,3),Final_Intermediate[Burmese_Consonants],0)),LEFT(BA303,3),
IF(ISNUMBER(MATCH(LEFT(BA303,2),Final_Intermediate[Burmese_Consonants],0)),LEFT(BA303,2),
IF(ISNUMBER(MATCH(LEFT(BA303,1),Final_Intermediate[Burmese_Consonants],0)),LEFT(BA303,1),
"")))))))))))))))</f>
        <v>#VALUE!</v>
      </c>
      <c r="AA30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3" t="e">
        <f>IF(AND(OR(BB303="။",BB303="၊"),LEN(BB303)=1),BB303,
IF(ISNUMBER(MATCH(LEFT(BB303,7),Final_modified_Intermediate[Burmese_Consonants],0)),LEFT(BB303,7),
IF(ISNUMBER(MATCH(LEFT(BB303,6),Final_modified_Intermediate[Burmese_Consonants],0)),LEFT(BB303,6),
IF(ISNUMBER(MATCH(LEFT(BB303,5),Final_modified_Intermediate[Burmese_Consonants],0)),LEFT(BB303,5),
IF(ISNUMBER(MATCH(LEFT(BB303,4),Final_modified_Intermediate[Burmese_Consonants],0)),LEFT(BB303,4),
IF(ISNUMBER(MATCH(LEFT(BB303,3),Final_modified_Intermediate[Burmese_Consonants],0)),LEFT(BB303,3),
IF(ISNUMBER(MATCH(LEFT(BB303,2),Final_modified_Intermediate[Burmese_Consonants],0)),LEFT(BB303,2),
IF(ISNUMBER(MATCH(LEFT(BB303,1),Final_modified_Intermediate[Burmese_Consonants],0)),LEFT(BB303,1),
IF(ISNUMBER(MATCH(LEFT(BB303,7),Final_Intermediate[Burmese_Consonants],0)),LEFT(BB303,7),
IF(ISNUMBER(MATCH(LEFT(BB303,6),Final_Intermediate[Burmese_Consonants],0)),LEFT(BB303,6),
IF(ISNUMBER(MATCH(LEFT(BB303,5),Final_Intermediate[Burmese_Consonants],0)),LEFT(BB303,5),
IF(ISNUMBER(MATCH(LEFT(BB303,4),Final_Intermediate[Burmese_Consonants],0)),LEFT(BB303,4),
IF(ISNUMBER(MATCH(LEFT(BB303,3),Final_Intermediate[Burmese_Consonants],0)),LEFT(BB303,3),
IF(ISNUMBER(MATCH(LEFT(BB303,2),Final_Intermediate[Burmese_Consonants],0)),LEFT(BB303,2),
IF(ISNUMBER(MATCH(LEFT(BB303,1),Final_Intermediate[Burmese_Consonants],0)),LEFT(BB303,1),
"")))))))))))))))</f>
        <v>#VALUE!</v>
      </c>
      <c r="AC30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3" t="e">
        <f>IF(AND(OR(BC303="။",BC303="၊"),LEN(BC303)=1),BC303,
IF(ISNUMBER(MATCH(LEFT(BC303,7),Final_modified_Intermediate[Burmese_Consonants],0)),LEFT(BC303,7),
IF(ISNUMBER(MATCH(LEFT(BC303,6),Final_modified_Intermediate[Burmese_Consonants],0)),LEFT(BC303,6),
IF(ISNUMBER(MATCH(LEFT(BC303,5),Final_modified_Intermediate[Burmese_Consonants],0)),LEFT(BC303,5),
IF(ISNUMBER(MATCH(LEFT(BC303,4),Final_modified_Intermediate[Burmese_Consonants],0)),LEFT(BC303,4),
IF(ISNUMBER(MATCH(LEFT(BC303,3),Final_modified_Intermediate[Burmese_Consonants],0)),LEFT(BC303,3),
IF(ISNUMBER(MATCH(LEFT(BC303,2),Final_modified_Intermediate[Burmese_Consonants],0)),LEFT(BC303,2),
IF(ISNUMBER(MATCH(LEFT(BC303,1),Final_modified_Intermediate[Burmese_Consonants],0)),LEFT(BC303,1),
IF(ISNUMBER(MATCH(LEFT(BC303,7),Final_Intermediate[Burmese_Consonants],0)),LEFT(BC303,7),
IF(ISNUMBER(MATCH(LEFT(BC303,6),Final_Intermediate[Burmese_Consonants],0)),LEFT(BC303,6),
IF(ISNUMBER(MATCH(LEFT(BC303,5),Final_Intermediate[Burmese_Consonants],0)),LEFT(BC303,5),
IF(ISNUMBER(MATCH(LEFT(BC303,4),Final_Intermediate[Burmese_Consonants],0)),LEFT(BC303,4),
IF(ISNUMBER(MATCH(LEFT(BC303,3),Final_Intermediate[Burmese_Consonants],0)),LEFT(BC303,3),
IF(ISNUMBER(MATCH(LEFT(BC303,2),Final_Intermediate[Burmese_Consonants],0)),LEFT(BC303,2),
IF(ISNUMBER(MATCH(LEFT(BC303,1),Final_Intermediate[Burmese_Consonants],0)),LEFT(BC303,1),
"")))))))))))))))</f>
        <v>#VALUE!</v>
      </c>
      <c r="AE30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3" t="e">
        <f>IF(AND(OR(BD303="။",BD303="၊"),LEN(BD303)=1),BD303,
IF(ISNUMBER(MATCH(LEFT(BD303,7),Final_modified_Intermediate[Burmese_Consonants],0)),LEFT(BD303,7),
IF(ISNUMBER(MATCH(LEFT(BD303,6),Final_modified_Intermediate[Burmese_Consonants],0)),LEFT(BD303,6),
IF(ISNUMBER(MATCH(LEFT(BD303,5),Final_modified_Intermediate[Burmese_Consonants],0)),LEFT(BD303,5),
IF(ISNUMBER(MATCH(LEFT(BD303,4),Final_modified_Intermediate[Burmese_Consonants],0)),LEFT(BD303,4),
IF(ISNUMBER(MATCH(LEFT(BD303,3),Final_modified_Intermediate[Burmese_Consonants],0)),LEFT(BD303,3),
IF(ISNUMBER(MATCH(LEFT(BD303,2),Final_modified_Intermediate[Burmese_Consonants],0)),LEFT(BD303,2),
IF(ISNUMBER(MATCH(LEFT(BD303,1),Final_modified_Intermediate[Burmese_Consonants],0)),LEFT(BD303,1),
IF(ISNUMBER(MATCH(LEFT(BD303,7),Final_Intermediate[Burmese_Consonants],0)),LEFT(BD303,7),
IF(ISNUMBER(MATCH(LEFT(BD303,6),Final_Intermediate[Burmese_Consonants],0)),LEFT(BD303,6),
IF(ISNUMBER(MATCH(LEFT(BD303,5),Final_Intermediate[Burmese_Consonants],0)),LEFT(BD303,5),
IF(ISNUMBER(MATCH(LEFT(BD303,4),Final_Intermediate[Burmese_Consonants],0)),LEFT(BD303,4),
IF(ISNUMBER(MATCH(LEFT(BD303,3),Final_Intermediate[Burmese_Consonants],0)),LEFT(BD303,3),
IF(ISNUMBER(MATCH(LEFT(BD303,2),Final_Intermediate[Burmese_Consonants],0)),LEFT(BD303,2),
IF(ISNUMBER(MATCH(LEFT(BD303,1),Final_Intermediate[Burmese_Consonants],0)),LEFT(BD303,1),
"")))))))))))))))</f>
        <v>#VALUE!</v>
      </c>
      <c r="AG303" t="e">
        <f>IF(AND(OR(BE303="။",BE303="၊"),LEN(BE303)=1),BE303,
IF(ISNUMBER(MATCH(LEFT(BE303,7),Final_modified_Intermediate[Burmese_Consonants],0)),LEFT(BE303,7),
IF(ISNUMBER(MATCH(LEFT(BE303,6),Final_modified_Intermediate[Burmese_Consonants],0)),LEFT(BE303,6),
IF(ISNUMBER(MATCH(LEFT(BE303,5),Final_modified_Intermediate[Burmese_Consonants],0)),LEFT(BE303,5),
IF(ISNUMBER(MATCH(LEFT(BE303,4),Final_modified_Intermediate[Burmese_Consonants],0)),LEFT(BE303,4),
IF(ISNUMBER(MATCH(LEFT(BE303,3),Final_modified_Intermediate[Burmese_Consonants],0)),LEFT(BE303,3),
IF(ISNUMBER(MATCH(LEFT(BE303,2),Final_modified_Intermediate[Burmese_Consonants],0)),LEFT(BE303,2),
IF(ISNUMBER(MATCH(LEFT(BE303,1),Final_modified_Intermediate[Burmese_Consonants],0)),LEFT(BE303,1),
IF(ISNUMBER(MATCH(LEFT(BE303,7),Final_Intermediate[Burmese_Consonants],0)),LEFT(BE303,7),
IF(ISNUMBER(MATCH(LEFT(BE303,6),Final_Intermediate[Burmese_Consonants],0)),LEFT(BE303,6),
IF(ISNUMBER(MATCH(LEFT(BE303,5),Final_Intermediate[Burmese_Consonants],0)),LEFT(BE303,5),
IF(ISNUMBER(MATCH(LEFT(BE303,4),Final_Intermediate[Burmese_Consonants],0)),LEFT(BE303,4),
IF(ISNUMBER(MATCH(LEFT(BE303,3),Final_Intermediate[Burmese_Consonants],0)),LEFT(BE303,3),
IF(ISNUMBER(MATCH(LEFT(BE303,2),Final_Intermediate[Burmese_Consonants],0)),LEFT(BE303,2),
IF(ISNUMBER(MATCH(LEFT(BE303,1),Final_Intermediate[Burmese_Consonants],0)),LEFT(BE303,1),
"")))))))))))))))</f>
        <v>#VALUE!</v>
      </c>
      <c r="AH303" t="e">
        <f>IF(AND(OR(BF303="။",BF303="၊"),LEN(BF303)=1),BF303,
IF(ISNUMBER(MATCH(LEFT(BF303,7),Final_modified_Intermediate[Burmese_Consonants],0)),LEFT(BF303,7),
IF(ISNUMBER(MATCH(LEFT(BF303,6),Final_modified_Intermediate[Burmese_Consonants],0)),LEFT(BF303,6),
IF(ISNUMBER(MATCH(LEFT(BF303,5),Final_modified_Intermediate[Burmese_Consonants],0)),LEFT(BF303,5),
IF(ISNUMBER(MATCH(LEFT(BF303,4),Final_modified_Intermediate[Burmese_Consonants],0)),LEFT(BF303,4),
IF(ISNUMBER(MATCH(LEFT(BF303,3),Final_modified_Intermediate[Burmese_Consonants],0)),LEFT(BF303,3),
IF(ISNUMBER(MATCH(LEFT(BF303,2),Final_modified_Intermediate[Burmese_Consonants],0)),LEFT(BF303,2),
IF(ISNUMBER(MATCH(LEFT(BF303,1),Final_modified_Intermediate[Burmese_Consonants],0)),LEFT(BF303,1),
IF(ISNUMBER(MATCH(LEFT(BF303,7),Final_Intermediate[Burmese_Consonants],0)),LEFT(BF303,7),
IF(ISNUMBER(MATCH(LEFT(BF303,6),Final_Intermediate[Burmese_Consonants],0)),LEFT(BF303,6),
IF(ISNUMBER(MATCH(LEFT(BF303,5),Final_Intermediate[Burmese_Consonants],0)),LEFT(BF303,5),
IF(ISNUMBER(MATCH(LEFT(BF303,4),Final_Intermediate[Burmese_Consonants],0)),LEFT(BF303,4),
IF(ISNUMBER(MATCH(LEFT(BF303,3),Final_Intermediate[Burmese_Consonants],0)),LEFT(BF303,3),
IF(ISNUMBER(MATCH(LEFT(BF303,2),Final_Intermediate[Burmese_Consonants],0)),LEFT(BF303,2),
IF(ISNUMBER(MATCH(LEFT(BF303,1),Final_Intermediate[Burmese_Consonants],0)),LEFT(BF303,1),
"")))))))))))))))</f>
        <v>#VALUE!</v>
      </c>
      <c r="AI303" t="e">
        <f>IF(AND(OR(BG303="။",BG303="၊"),LEN(BG303)=1),BG303,
IF(ISNUMBER(MATCH(LEFT(BG303,7),Final_modified_Intermediate[Burmese_Consonants],0)),LEFT(BG303,7),
IF(ISNUMBER(MATCH(LEFT(BG303,6),Final_modified_Intermediate[Burmese_Consonants],0)),LEFT(BG303,6),
IF(ISNUMBER(MATCH(LEFT(BG303,5),Final_modified_Intermediate[Burmese_Consonants],0)),LEFT(BG303,5),
IF(ISNUMBER(MATCH(LEFT(BG303,4),Final_modified_Intermediate[Burmese_Consonants],0)),LEFT(BG303,4),
IF(ISNUMBER(MATCH(LEFT(BG303,3),Final_modified_Intermediate[Burmese_Consonants],0)),LEFT(BG303,3),
IF(ISNUMBER(MATCH(LEFT(BG303,2),Final_modified_Intermediate[Burmese_Consonants],0)),LEFT(BG303,2),
IF(ISNUMBER(MATCH(LEFT(BG303,1),Final_modified_Intermediate[Burmese_Consonants],0)),LEFT(BG303,1),
IF(ISNUMBER(MATCH(LEFT(BG303,7),Final_Intermediate[Burmese_Consonants],0)),LEFT(BG303,7),
IF(ISNUMBER(MATCH(LEFT(BG303,6),Final_Intermediate[Burmese_Consonants],0)),LEFT(BG303,6),
IF(ISNUMBER(MATCH(LEFT(BG303,5),Final_Intermediate[Burmese_Consonants],0)),LEFT(BG303,5),
IF(ISNUMBER(MATCH(LEFT(BG303,4),Final_Intermediate[Burmese_Consonants],0)),LEFT(BG303,4),
IF(ISNUMBER(MATCH(LEFT(BG303,3),Final_Intermediate[Burmese_Consonants],0)),LEFT(BG303,3),
IF(ISNUMBER(MATCH(LEFT(BG303,2),Final_Intermediate[Burmese_Consonants],0)),LEFT(BG303,2),
IF(ISNUMBER(MATCH(LEFT(BG303,1),Final_Intermediate[Burmese_Consonants],0)),LEFT(BG303,1),
"")))))))))))))))</f>
        <v>#VALUE!</v>
      </c>
      <c r="AJ303" t="e">
        <f>IF(AND(OR(BH303="။",BH303="၊"),LEN(BH303)=1),BH303,
IF(ISNUMBER(MATCH(LEFT(BH303,7),Final_modified_Intermediate[Burmese_Consonants],0)),LEFT(BH303,7),
IF(ISNUMBER(MATCH(LEFT(BH303,6),Final_modified_Intermediate[Burmese_Consonants],0)),LEFT(BH303,6),
IF(ISNUMBER(MATCH(LEFT(BH303,5),Final_modified_Intermediate[Burmese_Consonants],0)),LEFT(BH303,5),
IF(ISNUMBER(MATCH(LEFT(BH303,4),Final_modified_Intermediate[Burmese_Consonants],0)),LEFT(BH303,4),
IF(ISNUMBER(MATCH(LEFT(BH303,3),Final_modified_Intermediate[Burmese_Consonants],0)),LEFT(BH303,3),
IF(ISNUMBER(MATCH(LEFT(BH303,2),Final_modified_Intermediate[Burmese_Consonants],0)),LEFT(BH303,2),
IF(ISNUMBER(MATCH(LEFT(BH303,1),Final_modified_Intermediate[Burmese_Consonants],0)),LEFT(BH303,1),
IF(ISNUMBER(MATCH(LEFT(BH303,7),Final_Intermediate[Burmese_Consonants],0)),LEFT(BH303,7),
IF(ISNUMBER(MATCH(LEFT(BH303,6),Final_Intermediate[Burmese_Consonants],0)),LEFT(BH303,6),
IF(ISNUMBER(MATCH(LEFT(BH303,5),Final_Intermediate[Burmese_Consonants],0)),LEFT(BH303,5),
IF(ISNUMBER(MATCH(LEFT(BH303,4),Final_Intermediate[Burmese_Consonants],0)),LEFT(BH303,4),
IF(ISNUMBER(MATCH(LEFT(BH303,3),Final_Intermediate[Burmese_Consonants],0)),LEFT(BH303,3),
IF(ISNUMBER(MATCH(LEFT(BH303,2),Final_Intermediate[Burmese_Consonants],0)),LEFT(BH303,2),
IF(ISNUMBER(MATCH(LEFT(BH303,1),Final_Intermediate[Burmese_Consonants],0)),LEFT(BH303,1),
"")))))))))))))))</f>
        <v>#VALUE!</v>
      </c>
      <c r="AK303" t="e">
        <f>IF(AND(OR(BI303="။",BI303="၊"),LEN(BI303)=1),BI303,
IF(ISNUMBER(MATCH(LEFT(BI303,7),Final_modified_Intermediate[Burmese_Consonants],0)),LEFT(BI303,7),
IF(ISNUMBER(MATCH(LEFT(BI303,6),Final_modified_Intermediate[Burmese_Consonants],0)),LEFT(BI303,6),
IF(ISNUMBER(MATCH(LEFT(BI303,5),Final_modified_Intermediate[Burmese_Consonants],0)),LEFT(BI303,5),
IF(ISNUMBER(MATCH(LEFT(BI303,4),Final_modified_Intermediate[Burmese_Consonants],0)),LEFT(BI303,4),
IF(ISNUMBER(MATCH(LEFT(BI303,3),Final_modified_Intermediate[Burmese_Consonants],0)),LEFT(BI303,3),
IF(ISNUMBER(MATCH(LEFT(BI303,2),Final_modified_Intermediate[Burmese_Consonants],0)),LEFT(BI303,2),
IF(ISNUMBER(MATCH(LEFT(BI303,1),Final_modified_Intermediate[Burmese_Consonants],0)),LEFT(BI303,1),
IF(ISNUMBER(MATCH(LEFT(BI303,7),Final_Intermediate[Burmese_Consonants],0)),LEFT(BI303,7),
IF(ISNUMBER(MATCH(LEFT(BI303,6),Final_Intermediate[Burmese_Consonants],0)),LEFT(BI303,6),
IF(ISNUMBER(MATCH(LEFT(BI303,5),Final_Intermediate[Burmese_Consonants],0)),LEFT(BI303,5),
IF(ISNUMBER(MATCH(LEFT(BI303,4),Final_Intermediate[Burmese_Consonants],0)),LEFT(BI303,4),
IF(ISNUMBER(MATCH(LEFT(BI303,3),Final_Intermediate[Burmese_Consonants],0)),LEFT(BI303,3),
IF(ISNUMBER(MATCH(LEFT(BI303,2),Final_Intermediate[Burmese_Consonants],0)),LEFT(BI303,2),
IF(ISNUMBER(MATCH(LEFT(BI303,1),Final_Intermediate[Burmese_Consonants],0)),LEFT(BI303,1),
"")))))))))))))))</f>
        <v>#VALUE!</v>
      </c>
      <c r="AL303" t="e">
        <f>IF(AND(OR(BJ303="။",BJ303="၊"),LEN(BJ303)=1),BJ303,
IF(ISNUMBER(MATCH(LEFT(BJ303,7),Final_modified_Intermediate[Burmese_Consonants],0)),LEFT(BJ303,7),
IF(ISNUMBER(MATCH(LEFT(BJ303,6),Final_modified_Intermediate[Burmese_Consonants],0)),LEFT(BJ303,6),
IF(ISNUMBER(MATCH(LEFT(BJ303,5),Final_modified_Intermediate[Burmese_Consonants],0)),LEFT(BJ303,5),
IF(ISNUMBER(MATCH(LEFT(BJ303,4),Final_modified_Intermediate[Burmese_Consonants],0)),LEFT(BJ303,4),
IF(ISNUMBER(MATCH(LEFT(BJ303,3),Final_modified_Intermediate[Burmese_Consonants],0)),LEFT(BJ303,3),
IF(ISNUMBER(MATCH(LEFT(BJ303,2),Final_modified_Intermediate[Burmese_Consonants],0)),LEFT(BJ303,2),
IF(ISNUMBER(MATCH(LEFT(BJ303,1),Final_modified_Intermediate[Burmese_Consonants],0)),LEFT(BJ303,1),
IF(ISNUMBER(MATCH(LEFT(BJ303,7),Final_Intermediate[Burmese_Consonants],0)),LEFT(BJ303,7),
IF(ISNUMBER(MATCH(LEFT(BJ303,6),Final_Intermediate[Burmese_Consonants],0)),LEFT(BJ303,6),
IF(ISNUMBER(MATCH(LEFT(BJ303,5),Final_Intermediate[Burmese_Consonants],0)),LEFT(BJ303,5),
IF(ISNUMBER(MATCH(LEFT(BJ303,4),Final_Intermediate[Burmese_Consonants],0)),LEFT(BJ303,4),
IF(ISNUMBER(MATCH(LEFT(BJ303,3),Final_Intermediate[Burmese_Consonants],0)),LEFT(BJ303,3),
IF(ISNUMBER(MATCH(LEFT(BJ303,2),Final_Intermediate[Burmese_Consonants],0)),LEFT(BJ303,2),
IF(ISNUMBER(MATCH(LEFT(BJ303,1),Final_Intermediate[Burmese_Consonants],0)),LEFT(BJ303,1),
"")))))))))))))))</f>
        <v>#VALUE!</v>
      </c>
      <c r="AN303" t="e">
        <f>Compiler_Burmese[[#This Row],[Sr. No.]]</f>
        <v>#REF!</v>
      </c>
      <c r="AO30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3" t="e">
        <f>[2]!Vocabulary_Burmese[[#This Row],[Sr. No.]]</f>
        <v>#REF!</v>
      </c>
      <c r="BA303" t="e">
        <f>IF(Raw_data_N2_Kanji[[#This Row],[Categorie]]&lt;&gt;"","",
IF(ISNUMBER(MATCH(V,Special_list[Burmese word],0)),"",
SUBSTITUTE(Raw_data_N2_Kanji[[#This Row],[Raw]]," ","")))</f>
        <v>#VALUE!</v>
      </c>
      <c r="BB303" t="e">
        <f>RIGHT(Segregate18[[#This Row],[UPGRADE]],LEN(Segregate18[[#This Row],[UPGRADE]])-LEN(Compiler_Burmese[[#This Row],[1]]))</f>
        <v>#VALUE!</v>
      </c>
      <c r="BC303" t="e">
        <f>RIGHT(Segregate18[[#This Row],[11]],LEN(Segregate18[[#This Row],[11]])-LEN(Compiler_Burmese[[#This Row],[2]]))</f>
        <v>#VALUE!</v>
      </c>
      <c r="BD303" t="e">
        <f>RIGHT(Segregate18[[#This Row],[21]],LEN(Segregate18[[#This Row],[21]])-LEN(Compiler_Burmese[[#This Row],[3]]))</f>
        <v>#VALUE!</v>
      </c>
      <c r="BE303" t="e">
        <f>RIGHT(Segregate18[[#This Row],[31]],LEN(Segregate18[[#This Row],[31]])-LEN(Compiler_Burmese[[#This Row],[4]]))</f>
        <v>#VALUE!</v>
      </c>
      <c r="BF303" t="e">
        <f>RIGHT(Segregate18[[#This Row],[41]],LEN(Segregate18[[#This Row],[41]])-LEN(Compiler_Burmese[[#This Row],[5]]))</f>
        <v>#VALUE!</v>
      </c>
      <c r="BG303" t="e">
        <f>RIGHT(Segregate18[[#This Row],[51]],LEN(Segregate18[[#This Row],[51]])-LEN(Compiler_Burmese[[#This Row],[6]]))</f>
        <v>#VALUE!</v>
      </c>
      <c r="BH303" t="e">
        <f>RIGHT(Segregate18[[#This Row],[61]],LEN(Segregate18[[#This Row],[61]])-LEN(Compiler_Burmese[[#This Row],[7]]))</f>
        <v>#VALUE!</v>
      </c>
      <c r="BI303" t="e">
        <f>RIGHT(Segregate18[[#This Row],[71]],LEN(Segregate18[[#This Row],[71]])-LEN(Compiler_Burmese[[#This Row],[8]]))</f>
        <v>#VALUE!</v>
      </c>
      <c r="BJ303" t="e">
        <f>RIGHT(Segregate18[[#This Row],[81]],LEN(Segregate18[[#This Row],[81]])-LEN(Compiler_Burmese[[#This Row],[9]]))</f>
        <v>#VALUE!</v>
      </c>
    </row>
    <row r="304" spans="25:62" ht="15" customHeight="1" x14ac:dyDescent="0.3">
      <c r="Y304" t="e">
        <f>Segregate18[[#This Row],[Sr. No.]]</f>
        <v>#REF!</v>
      </c>
      <c r="Z304" t="e">
        <f>IF(AND(OR(BA304="။",BA304="၊"),LEN(BA304)=1),BA304,
IF(ISNUMBER(MATCH(LEFT(BA304,7),Final_modified_Intermediate[Burmese_Consonants],0)),LEFT(BA304,7),
IF(ISNUMBER(MATCH(LEFT(BA304,6),Final_modified_Intermediate[Burmese_Consonants],0)),LEFT(BA304,6),
IF(ISNUMBER(MATCH(LEFT(BA304,5),Final_modified_Intermediate[Burmese_Consonants],0)),LEFT(BA304,5),
IF(ISNUMBER(MATCH(LEFT(BA304,4),Final_modified_Intermediate[Burmese_Consonants],0)),LEFT(BA304,4),
IF(ISNUMBER(MATCH(LEFT(BA304,3),Final_modified_Intermediate[Burmese_Consonants],0)),LEFT(BA304,3),
IF(ISNUMBER(MATCH(LEFT(BA304,2),Final_modified_Intermediate[Burmese_Consonants],0)),LEFT(BA304,2),
IF(ISNUMBER(MATCH(LEFT(BA304,1),Final_modified_Intermediate[Burmese_Consonants],0)),LEFT(BA304,1),
IF(ISNUMBER(MATCH(LEFT(BA304,7),Final_Intermediate[Burmese_Consonants],0)),LEFT(BA304,7),
IF(ISNUMBER(MATCH(LEFT(BA304,6),Final_Intermediate[Burmese_Consonants],0)),LEFT(BA304,6),
IF(ISNUMBER(MATCH(LEFT(BA304,5),Final_Intermediate[Burmese_Consonants],0)),LEFT(BA304,5),
IF(ISNUMBER(MATCH(LEFT(BA304,4),Final_Intermediate[Burmese_Consonants],0)),LEFT(BA304,4),
IF(ISNUMBER(MATCH(LEFT(BA304,3),Final_Intermediate[Burmese_Consonants],0)),LEFT(BA304,3),
IF(ISNUMBER(MATCH(LEFT(BA304,2),Final_Intermediate[Burmese_Consonants],0)),LEFT(BA304,2),
IF(ISNUMBER(MATCH(LEFT(BA304,1),Final_Intermediate[Burmese_Consonants],0)),LEFT(BA304,1),
"")))))))))))))))</f>
        <v>#VALUE!</v>
      </c>
      <c r="AA30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4" t="e">
        <f>IF(AND(OR(BB304="။",BB304="၊"),LEN(BB304)=1),BB304,
IF(ISNUMBER(MATCH(LEFT(BB304,7),Final_modified_Intermediate[Burmese_Consonants],0)),LEFT(BB304,7),
IF(ISNUMBER(MATCH(LEFT(BB304,6),Final_modified_Intermediate[Burmese_Consonants],0)),LEFT(BB304,6),
IF(ISNUMBER(MATCH(LEFT(BB304,5),Final_modified_Intermediate[Burmese_Consonants],0)),LEFT(BB304,5),
IF(ISNUMBER(MATCH(LEFT(BB304,4),Final_modified_Intermediate[Burmese_Consonants],0)),LEFT(BB304,4),
IF(ISNUMBER(MATCH(LEFT(BB304,3),Final_modified_Intermediate[Burmese_Consonants],0)),LEFT(BB304,3),
IF(ISNUMBER(MATCH(LEFT(BB304,2),Final_modified_Intermediate[Burmese_Consonants],0)),LEFT(BB304,2),
IF(ISNUMBER(MATCH(LEFT(BB304,1),Final_modified_Intermediate[Burmese_Consonants],0)),LEFT(BB304,1),
IF(ISNUMBER(MATCH(LEFT(BB304,7),Final_Intermediate[Burmese_Consonants],0)),LEFT(BB304,7),
IF(ISNUMBER(MATCH(LEFT(BB304,6),Final_Intermediate[Burmese_Consonants],0)),LEFT(BB304,6),
IF(ISNUMBER(MATCH(LEFT(BB304,5),Final_Intermediate[Burmese_Consonants],0)),LEFT(BB304,5),
IF(ISNUMBER(MATCH(LEFT(BB304,4),Final_Intermediate[Burmese_Consonants],0)),LEFT(BB304,4),
IF(ISNUMBER(MATCH(LEFT(BB304,3),Final_Intermediate[Burmese_Consonants],0)),LEFT(BB304,3),
IF(ISNUMBER(MATCH(LEFT(BB304,2),Final_Intermediate[Burmese_Consonants],0)),LEFT(BB304,2),
IF(ISNUMBER(MATCH(LEFT(BB304,1),Final_Intermediate[Burmese_Consonants],0)),LEFT(BB304,1),
"")))))))))))))))</f>
        <v>#VALUE!</v>
      </c>
      <c r="AC30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4" t="e">
        <f>IF(AND(OR(BC304="။",BC304="၊"),LEN(BC304)=1),BC304,
IF(ISNUMBER(MATCH(LEFT(BC304,7),Final_modified_Intermediate[Burmese_Consonants],0)),LEFT(BC304,7),
IF(ISNUMBER(MATCH(LEFT(BC304,6),Final_modified_Intermediate[Burmese_Consonants],0)),LEFT(BC304,6),
IF(ISNUMBER(MATCH(LEFT(BC304,5),Final_modified_Intermediate[Burmese_Consonants],0)),LEFT(BC304,5),
IF(ISNUMBER(MATCH(LEFT(BC304,4),Final_modified_Intermediate[Burmese_Consonants],0)),LEFT(BC304,4),
IF(ISNUMBER(MATCH(LEFT(BC304,3),Final_modified_Intermediate[Burmese_Consonants],0)),LEFT(BC304,3),
IF(ISNUMBER(MATCH(LEFT(BC304,2),Final_modified_Intermediate[Burmese_Consonants],0)),LEFT(BC304,2),
IF(ISNUMBER(MATCH(LEFT(BC304,1),Final_modified_Intermediate[Burmese_Consonants],0)),LEFT(BC304,1),
IF(ISNUMBER(MATCH(LEFT(BC304,7),Final_Intermediate[Burmese_Consonants],0)),LEFT(BC304,7),
IF(ISNUMBER(MATCH(LEFT(BC304,6),Final_Intermediate[Burmese_Consonants],0)),LEFT(BC304,6),
IF(ISNUMBER(MATCH(LEFT(BC304,5),Final_Intermediate[Burmese_Consonants],0)),LEFT(BC304,5),
IF(ISNUMBER(MATCH(LEFT(BC304,4),Final_Intermediate[Burmese_Consonants],0)),LEFT(BC304,4),
IF(ISNUMBER(MATCH(LEFT(BC304,3),Final_Intermediate[Burmese_Consonants],0)),LEFT(BC304,3),
IF(ISNUMBER(MATCH(LEFT(BC304,2),Final_Intermediate[Burmese_Consonants],0)),LEFT(BC304,2),
IF(ISNUMBER(MATCH(LEFT(BC304,1),Final_Intermediate[Burmese_Consonants],0)),LEFT(BC304,1),
"")))))))))))))))</f>
        <v>#VALUE!</v>
      </c>
      <c r="AE30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4" t="e">
        <f>IF(AND(OR(BD304="။",BD304="၊"),LEN(BD304)=1),BD304,
IF(ISNUMBER(MATCH(LEFT(BD304,7),Final_modified_Intermediate[Burmese_Consonants],0)),LEFT(BD304,7),
IF(ISNUMBER(MATCH(LEFT(BD304,6),Final_modified_Intermediate[Burmese_Consonants],0)),LEFT(BD304,6),
IF(ISNUMBER(MATCH(LEFT(BD304,5),Final_modified_Intermediate[Burmese_Consonants],0)),LEFT(BD304,5),
IF(ISNUMBER(MATCH(LEFT(BD304,4),Final_modified_Intermediate[Burmese_Consonants],0)),LEFT(BD304,4),
IF(ISNUMBER(MATCH(LEFT(BD304,3),Final_modified_Intermediate[Burmese_Consonants],0)),LEFT(BD304,3),
IF(ISNUMBER(MATCH(LEFT(BD304,2),Final_modified_Intermediate[Burmese_Consonants],0)),LEFT(BD304,2),
IF(ISNUMBER(MATCH(LEFT(BD304,1),Final_modified_Intermediate[Burmese_Consonants],0)),LEFT(BD304,1),
IF(ISNUMBER(MATCH(LEFT(BD304,7),Final_Intermediate[Burmese_Consonants],0)),LEFT(BD304,7),
IF(ISNUMBER(MATCH(LEFT(BD304,6),Final_Intermediate[Burmese_Consonants],0)),LEFT(BD304,6),
IF(ISNUMBER(MATCH(LEFT(BD304,5),Final_Intermediate[Burmese_Consonants],0)),LEFT(BD304,5),
IF(ISNUMBER(MATCH(LEFT(BD304,4),Final_Intermediate[Burmese_Consonants],0)),LEFT(BD304,4),
IF(ISNUMBER(MATCH(LEFT(BD304,3),Final_Intermediate[Burmese_Consonants],0)),LEFT(BD304,3),
IF(ISNUMBER(MATCH(LEFT(BD304,2),Final_Intermediate[Burmese_Consonants],0)),LEFT(BD304,2),
IF(ISNUMBER(MATCH(LEFT(BD304,1),Final_Intermediate[Burmese_Consonants],0)),LEFT(BD304,1),
"")))))))))))))))</f>
        <v>#VALUE!</v>
      </c>
      <c r="AG304" t="e">
        <f>IF(AND(OR(BE304="။",BE304="၊"),LEN(BE304)=1),BE304,
IF(ISNUMBER(MATCH(LEFT(BE304,7),Final_modified_Intermediate[Burmese_Consonants],0)),LEFT(BE304,7),
IF(ISNUMBER(MATCH(LEFT(BE304,6),Final_modified_Intermediate[Burmese_Consonants],0)),LEFT(BE304,6),
IF(ISNUMBER(MATCH(LEFT(BE304,5),Final_modified_Intermediate[Burmese_Consonants],0)),LEFT(BE304,5),
IF(ISNUMBER(MATCH(LEFT(BE304,4),Final_modified_Intermediate[Burmese_Consonants],0)),LEFT(BE304,4),
IF(ISNUMBER(MATCH(LEFT(BE304,3),Final_modified_Intermediate[Burmese_Consonants],0)),LEFT(BE304,3),
IF(ISNUMBER(MATCH(LEFT(BE304,2),Final_modified_Intermediate[Burmese_Consonants],0)),LEFT(BE304,2),
IF(ISNUMBER(MATCH(LEFT(BE304,1),Final_modified_Intermediate[Burmese_Consonants],0)),LEFT(BE304,1),
IF(ISNUMBER(MATCH(LEFT(BE304,7),Final_Intermediate[Burmese_Consonants],0)),LEFT(BE304,7),
IF(ISNUMBER(MATCH(LEFT(BE304,6),Final_Intermediate[Burmese_Consonants],0)),LEFT(BE304,6),
IF(ISNUMBER(MATCH(LEFT(BE304,5),Final_Intermediate[Burmese_Consonants],0)),LEFT(BE304,5),
IF(ISNUMBER(MATCH(LEFT(BE304,4),Final_Intermediate[Burmese_Consonants],0)),LEFT(BE304,4),
IF(ISNUMBER(MATCH(LEFT(BE304,3),Final_Intermediate[Burmese_Consonants],0)),LEFT(BE304,3),
IF(ISNUMBER(MATCH(LEFT(BE304,2),Final_Intermediate[Burmese_Consonants],0)),LEFT(BE304,2),
IF(ISNUMBER(MATCH(LEFT(BE304,1),Final_Intermediate[Burmese_Consonants],0)),LEFT(BE304,1),
"")))))))))))))))</f>
        <v>#VALUE!</v>
      </c>
      <c r="AH304" t="e">
        <f>IF(AND(OR(BF304="။",BF304="၊"),LEN(BF304)=1),BF304,
IF(ISNUMBER(MATCH(LEFT(BF304,7),Final_modified_Intermediate[Burmese_Consonants],0)),LEFT(BF304,7),
IF(ISNUMBER(MATCH(LEFT(BF304,6),Final_modified_Intermediate[Burmese_Consonants],0)),LEFT(BF304,6),
IF(ISNUMBER(MATCH(LEFT(BF304,5),Final_modified_Intermediate[Burmese_Consonants],0)),LEFT(BF304,5),
IF(ISNUMBER(MATCH(LEFT(BF304,4),Final_modified_Intermediate[Burmese_Consonants],0)),LEFT(BF304,4),
IF(ISNUMBER(MATCH(LEFT(BF304,3),Final_modified_Intermediate[Burmese_Consonants],0)),LEFT(BF304,3),
IF(ISNUMBER(MATCH(LEFT(BF304,2),Final_modified_Intermediate[Burmese_Consonants],0)),LEFT(BF304,2),
IF(ISNUMBER(MATCH(LEFT(BF304,1),Final_modified_Intermediate[Burmese_Consonants],0)),LEFT(BF304,1),
IF(ISNUMBER(MATCH(LEFT(BF304,7),Final_Intermediate[Burmese_Consonants],0)),LEFT(BF304,7),
IF(ISNUMBER(MATCH(LEFT(BF304,6),Final_Intermediate[Burmese_Consonants],0)),LEFT(BF304,6),
IF(ISNUMBER(MATCH(LEFT(BF304,5),Final_Intermediate[Burmese_Consonants],0)),LEFT(BF304,5),
IF(ISNUMBER(MATCH(LEFT(BF304,4),Final_Intermediate[Burmese_Consonants],0)),LEFT(BF304,4),
IF(ISNUMBER(MATCH(LEFT(BF304,3),Final_Intermediate[Burmese_Consonants],0)),LEFT(BF304,3),
IF(ISNUMBER(MATCH(LEFT(BF304,2),Final_Intermediate[Burmese_Consonants],0)),LEFT(BF304,2),
IF(ISNUMBER(MATCH(LEFT(BF304,1),Final_Intermediate[Burmese_Consonants],0)),LEFT(BF304,1),
"")))))))))))))))</f>
        <v>#VALUE!</v>
      </c>
      <c r="AI304" t="e">
        <f>IF(AND(OR(BG304="။",BG304="၊"),LEN(BG304)=1),BG304,
IF(ISNUMBER(MATCH(LEFT(BG304,7),Final_modified_Intermediate[Burmese_Consonants],0)),LEFT(BG304,7),
IF(ISNUMBER(MATCH(LEFT(BG304,6),Final_modified_Intermediate[Burmese_Consonants],0)),LEFT(BG304,6),
IF(ISNUMBER(MATCH(LEFT(BG304,5),Final_modified_Intermediate[Burmese_Consonants],0)),LEFT(BG304,5),
IF(ISNUMBER(MATCH(LEFT(BG304,4),Final_modified_Intermediate[Burmese_Consonants],0)),LEFT(BG304,4),
IF(ISNUMBER(MATCH(LEFT(BG304,3),Final_modified_Intermediate[Burmese_Consonants],0)),LEFT(BG304,3),
IF(ISNUMBER(MATCH(LEFT(BG304,2),Final_modified_Intermediate[Burmese_Consonants],0)),LEFT(BG304,2),
IF(ISNUMBER(MATCH(LEFT(BG304,1),Final_modified_Intermediate[Burmese_Consonants],0)),LEFT(BG304,1),
IF(ISNUMBER(MATCH(LEFT(BG304,7),Final_Intermediate[Burmese_Consonants],0)),LEFT(BG304,7),
IF(ISNUMBER(MATCH(LEFT(BG304,6),Final_Intermediate[Burmese_Consonants],0)),LEFT(BG304,6),
IF(ISNUMBER(MATCH(LEFT(BG304,5),Final_Intermediate[Burmese_Consonants],0)),LEFT(BG304,5),
IF(ISNUMBER(MATCH(LEFT(BG304,4),Final_Intermediate[Burmese_Consonants],0)),LEFT(BG304,4),
IF(ISNUMBER(MATCH(LEFT(BG304,3),Final_Intermediate[Burmese_Consonants],0)),LEFT(BG304,3),
IF(ISNUMBER(MATCH(LEFT(BG304,2),Final_Intermediate[Burmese_Consonants],0)),LEFT(BG304,2),
IF(ISNUMBER(MATCH(LEFT(BG304,1),Final_Intermediate[Burmese_Consonants],0)),LEFT(BG304,1),
"")))))))))))))))</f>
        <v>#VALUE!</v>
      </c>
      <c r="AJ304" t="e">
        <f>IF(AND(OR(BH304="။",BH304="၊"),LEN(BH304)=1),BH304,
IF(ISNUMBER(MATCH(LEFT(BH304,7),Final_modified_Intermediate[Burmese_Consonants],0)),LEFT(BH304,7),
IF(ISNUMBER(MATCH(LEFT(BH304,6),Final_modified_Intermediate[Burmese_Consonants],0)),LEFT(BH304,6),
IF(ISNUMBER(MATCH(LEFT(BH304,5),Final_modified_Intermediate[Burmese_Consonants],0)),LEFT(BH304,5),
IF(ISNUMBER(MATCH(LEFT(BH304,4),Final_modified_Intermediate[Burmese_Consonants],0)),LEFT(BH304,4),
IF(ISNUMBER(MATCH(LEFT(BH304,3),Final_modified_Intermediate[Burmese_Consonants],0)),LEFT(BH304,3),
IF(ISNUMBER(MATCH(LEFT(BH304,2),Final_modified_Intermediate[Burmese_Consonants],0)),LEFT(BH304,2),
IF(ISNUMBER(MATCH(LEFT(BH304,1),Final_modified_Intermediate[Burmese_Consonants],0)),LEFT(BH304,1),
IF(ISNUMBER(MATCH(LEFT(BH304,7),Final_Intermediate[Burmese_Consonants],0)),LEFT(BH304,7),
IF(ISNUMBER(MATCH(LEFT(BH304,6),Final_Intermediate[Burmese_Consonants],0)),LEFT(BH304,6),
IF(ISNUMBER(MATCH(LEFT(BH304,5),Final_Intermediate[Burmese_Consonants],0)),LEFT(BH304,5),
IF(ISNUMBER(MATCH(LEFT(BH304,4),Final_Intermediate[Burmese_Consonants],0)),LEFT(BH304,4),
IF(ISNUMBER(MATCH(LEFT(BH304,3),Final_Intermediate[Burmese_Consonants],0)),LEFT(BH304,3),
IF(ISNUMBER(MATCH(LEFT(BH304,2),Final_Intermediate[Burmese_Consonants],0)),LEFT(BH304,2),
IF(ISNUMBER(MATCH(LEFT(BH304,1),Final_Intermediate[Burmese_Consonants],0)),LEFT(BH304,1),
"")))))))))))))))</f>
        <v>#VALUE!</v>
      </c>
      <c r="AK304" t="e">
        <f>IF(AND(OR(BI304="။",BI304="၊"),LEN(BI304)=1),BI304,
IF(ISNUMBER(MATCH(LEFT(BI304,7),Final_modified_Intermediate[Burmese_Consonants],0)),LEFT(BI304,7),
IF(ISNUMBER(MATCH(LEFT(BI304,6),Final_modified_Intermediate[Burmese_Consonants],0)),LEFT(BI304,6),
IF(ISNUMBER(MATCH(LEFT(BI304,5),Final_modified_Intermediate[Burmese_Consonants],0)),LEFT(BI304,5),
IF(ISNUMBER(MATCH(LEFT(BI304,4),Final_modified_Intermediate[Burmese_Consonants],0)),LEFT(BI304,4),
IF(ISNUMBER(MATCH(LEFT(BI304,3),Final_modified_Intermediate[Burmese_Consonants],0)),LEFT(BI304,3),
IF(ISNUMBER(MATCH(LEFT(BI304,2),Final_modified_Intermediate[Burmese_Consonants],0)),LEFT(BI304,2),
IF(ISNUMBER(MATCH(LEFT(BI304,1),Final_modified_Intermediate[Burmese_Consonants],0)),LEFT(BI304,1),
IF(ISNUMBER(MATCH(LEFT(BI304,7),Final_Intermediate[Burmese_Consonants],0)),LEFT(BI304,7),
IF(ISNUMBER(MATCH(LEFT(BI304,6),Final_Intermediate[Burmese_Consonants],0)),LEFT(BI304,6),
IF(ISNUMBER(MATCH(LEFT(BI304,5),Final_Intermediate[Burmese_Consonants],0)),LEFT(BI304,5),
IF(ISNUMBER(MATCH(LEFT(BI304,4),Final_Intermediate[Burmese_Consonants],0)),LEFT(BI304,4),
IF(ISNUMBER(MATCH(LEFT(BI304,3),Final_Intermediate[Burmese_Consonants],0)),LEFT(BI304,3),
IF(ISNUMBER(MATCH(LEFT(BI304,2),Final_Intermediate[Burmese_Consonants],0)),LEFT(BI304,2),
IF(ISNUMBER(MATCH(LEFT(BI304,1),Final_Intermediate[Burmese_Consonants],0)),LEFT(BI304,1),
"")))))))))))))))</f>
        <v>#VALUE!</v>
      </c>
      <c r="AL304" t="e">
        <f>IF(AND(OR(BJ304="။",BJ304="၊"),LEN(BJ304)=1),BJ304,
IF(ISNUMBER(MATCH(LEFT(BJ304,7),Final_modified_Intermediate[Burmese_Consonants],0)),LEFT(BJ304,7),
IF(ISNUMBER(MATCH(LEFT(BJ304,6),Final_modified_Intermediate[Burmese_Consonants],0)),LEFT(BJ304,6),
IF(ISNUMBER(MATCH(LEFT(BJ304,5),Final_modified_Intermediate[Burmese_Consonants],0)),LEFT(BJ304,5),
IF(ISNUMBER(MATCH(LEFT(BJ304,4),Final_modified_Intermediate[Burmese_Consonants],0)),LEFT(BJ304,4),
IF(ISNUMBER(MATCH(LEFT(BJ304,3),Final_modified_Intermediate[Burmese_Consonants],0)),LEFT(BJ304,3),
IF(ISNUMBER(MATCH(LEFT(BJ304,2),Final_modified_Intermediate[Burmese_Consonants],0)),LEFT(BJ304,2),
IF(ISNUMBER(MATCH(LEFT(BJ304,1),Final_modified_Intermediate[Burmese_Consonants],0)),LEFT(BJ304,1),
IF(ISNUMBER(MATCH(LEFT(BJ304,7),Final_Intermediate[Burmese_Consonants],0)),LEFT(BJ304,7),
IF(ISNUMBER(MATCH(LEFT(BJ304,6),Final_Intermediate[Burmese_Consonants],0)),LEFT(BJ304,6),
IF(ISNUMBER(MATCH(LEFT(BJ304,5),Final_Intermediate[Burmese_Consonants],0)),LEFT(BJ304,5),
IF(ISNUMBER(MATCH(LEFT(BJ304,4),Final_Intermediate[Burmese_Consonants],0)),LEFT(BJ304,4),
IF(ISNUMBER(MATCH(LEFT(BJ304,3),Final_Intermediate[Burmese_Consonants],0)),LEFT(BJ304,3),
IF(ISNUMBER(MATCH(LEFT(BJ304,2),Final_Intermediate[Burmese_Consonants],0)),LEFT(BJ304,2),
IF(ISNUMBER(MATCH(LEFT(BJ304,1),Final_Intermediate[Burmese_Consonants],0)),LEFT(BJ304,1),
"")))))))))))))))</f>
        <v>#VALUE!</v>
      </c>
      <c r="AN304" t="e">
        <f>Compiler_Burmese[[#This Row],[Sr. No.]]</f>
        <v>#REF!</v>
      </c>
      <c r="AO30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4" t="e">
        <f>[2]!Vocabulary_Burmese[[#This Row],[Sr. No.]]</f>
        <v>#REF!</v>
      </c>
      <c r="BA304" t="e">
        <f>IF(Raw_data_N2_Kanji[[#This Row],[Categorie]]&lt;&gt;"","",
IF(ISNUMBER(MATCH(V,Special_list[Burmese word],0)),"",
SUBSTITUTE(Raw_data_N2_Kanji[[#This Row],[Raw]]," ","")))</f>
        <v>#VALUE!</v>
      </c>
      <c r="BB304" t="e">
        <f>RIGHT(Segregate18[[#This Row],[UPGRADE]],LEN(Segregate18[[#This Row],[UPGRADE]])-LEN(Compiler_Burmese[[#This Row],[1]]))</f>
        <v>#VALUE!</v>
      </c>
      <c r="BC304" t="e">
        <f>RIGHT(Segregate18[[#This Row],[11]],LEN(Segregate18[[#This Row],[11]])-LEN(Compiler_Burmese[[#This Row],[2]]))</f>
        <v>#VALUE!</v>
      </c>
      <c r="BD304" t="e">
        <f>RIGHT(Segregate18[[#This Row],[21]],LEN(Segregate18[[#This Row],[21]])-LEN(Compiler_Burmese[[#This Row],[3]]))</f>
        <v>#VALUE!</v>
      </c>
      <c r="BE304" t="e">
        <f>RIGHT(Segregate18[[#This Row],[31]],LEN(Segregate18[[#This Row],[31]])-LEN(Compiler_Burmese[[#This Row],[4]]))</f>
        <v>#VALUE!</v>
      </c>
      <c r="BF304" t="e">
        <f>RIGHT(Segregate18[[#This Row],[41]],LEN(Segregate18[[#This Row],[41]])-LEN(Compiler_Burmese[[#This Row],[5]]))</f>
        <v>#VALUE!</v>
      </c>
      <c r="BG304" t="e">
        <f>RIGHT(Segregate18[[#This Row],[51]],LEN(Segregate18[[#This Row],[51]])-LEN(Compiler_Burmese[[#This Row],[6]]))</f>
        <v>#VALUE!</v>
      </c>
      <c r="BH304" t="e">
        <f>RIGHT(Segregate18[[#This Row],[61]],LEN(Segregate18[[#This Row],[61]])-LEN(Compiler_Burmese[[#This Row],[7]]))</f>
        <v>#VALUE!</v>
      </c>
      <c r="BI304" t="e">
        <f>RIGHT(Segregate18[[#This Row],[71]],LEN(Segregate18[[#This Row],[71]])-LEN(Compiler_Burmese[[#This Row],[8]]))</f>
        <v>#VALUE!</v>
      </c>
      <c r="BJ304" t="e">
        <f>RIGHT(Segregate18[[#This Row],[81]],LEN(Segregate18[[#This Row],[81]])-LEN(Compiler_Burmese[[#This Row],[9]]))</f>
        <v>#VALUE!</v>
      </c>
    </row>
    <row r="305" spans="25:62" ht="15" customHeight="1" x14ac:dyDescent="0.3">
      <c r="Y305" t="e">
        <f>Segregate18[[#This Row],[Sr. No.]]</f>
        <v>#REF!</v>
      </c>
      <c r="Z305" t="e">
        <f>IF(AND(OR(BA305="။",BA305="၊"),LEN(BA305)=1),BA305,
IF(ISNUMBER(MATCH(LEFT(BA305,7),Final_modified_Intermediate[Burmese_Consonants],0)),LEFT(BA305,7),
IF(ISNUMBER(MATCH(LEFT(BA305,6),Final_modified_Intermediate[Burmese_Consonants],0)),LEFT(BA305,6),
IF(ISNUMBER(MATCH(LEFT(BA305,5),Final_modified_Intermediate[Burmese_Consonants],0)),LEFT(BA305,5),
IF(ISNUMBER(MATCH(LEFT(BA305,4),Final_modified_Intermediate[Burmese_Consonants],0)),LEFT(BA305,4),
IF(ISNUMBER(MATCH(LEFT(BA305,3),Final_modified_Intermediate[Burmese_Consonants],0)),LEFT(BA305,3),
IF(ISNUMBER(MATCH(LEFT(BA305,2),Final_modified_Intermediate[Burmese_Consonants],0)),LEFT(BA305,2),
IF(ISNUMBER(MATCH(LEFT(BA305,1),Final_modified_Intermediate[Burmese_Consonants],0)),LEFT(BA305,1),
IF(ISNUMBER(MATCH(LEFT(BA305,7),Final_Intermediate[Burmese_Consonants],0)),LEFT(BA305,7),
IF(ISNUMBER(MATCH(LEFT(BA305,6),Final_Intermediate[Burmese_Consonants],0)),LEFT(BA305,6),
IF(ISNUMBER(MATCH(LEFT(BA305,5),Final_Intermediate[Burmese_Consonants],0)),LEFT(BA305,5),
IF(ISNUMBER(MATCH(LEFT(BA305,4),Final_Intermediate[Burmese_Consonants],0)),LEFT(BA305,4),
IF(ISNUMBER(MATCH(LEFT(BA305,3),Final_Intermediate[Burmese_Consonants],0)),LEFT(BA305,3),
IF(ISNUMBER(MATCH(LEFT(BA305,2),Final_Intermediate[Burmese_Consonants],0)),LEFT(BA305,2),
IF(ISNUMBER(MATCH(LEFT(BA305,1),Final_Intermediate[Burmese_Consonants],0)),LEFT(BA305,1),
"")))))))))))))))</f>
        <v>#VALUE!</v>
      </c>
      <c r="AA30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5" t="e">
        <f>IF(AND(OR(BB305="။",BB305="၊"),LEN(BB305)=1),BB305,
IF(ISNUMBER(MATCH(LEFT(BB305,7),Final_modified_Intermediate[Burmese_Consonants],0)),LEFT(BB305,7),
IF(ISNUMBER(MATCH(LEFT(BB305,6),Final_modified_Intermediate[Burmese_Consonants],0)),LEFT(BB305,6),
IF(ISNUMBER(MATCH(LEFT(BB305,5),Final_modified_Intermediate[Burmese_Consonants],0)),LEFT(BB305,5),
IF(ISNUMBER(MATCH(LEFT(BB305,4),Final_modified_Intermediate[Burmese_Consonants],0)),LEFT(BB305,4),
IF(ISNUMBER(MATCH(LEFT(BB305,3),Final_modified_Intermediate[Burmese_Consonants],0)),LEFT(BB305,3),
IF(ISNUMBER(MATCH(LEFT(BB305,2),Final_modified_Intermediate[Burmese_Consonants],0)),LEFT(BB305,2),
IF(ISNUMBER(MATCH(LEFT(BB305,1),Final_modified_Intermediate[Burmese_Consonants],0)),LEFT(BB305,1),
IF(ISNUMBER(MATCH(LEFT(BB305,7),Final_Intermediate[Burmese_Consonants],0)),LEFT(BB305,7),
IF(ISNUMBER(MATCH(LEFT(BB305,6),Final_Intermediate[Burmese_Consonants],0)),LEFT(BB305,6),
IF(ISNUMBER(MATCH(LEFT(BB305,5),Final_Intermediate[Burmese_Consonants],0)),LEFT(BB305,5),
IF(ISNUMBER(MATCH(LEFT(BB305,4),Final_Intermediate[Burmese_Consonants],0)),LEFT(BB305,4),
IF(ISNUMBER(MATCH(LEFT(BB305,3),Final_Intermediate[Burmese_Consonants],0)),LEFT(BB305,3),
IF(ISNUMBER(MATCH(LEFT(BB305,2),Final_Intermediate[Burmese_Consonants],0)),LEFT(BB305,2),
IF(ISNUMBER(MATCH(LEFT(BB305,1),Final_Intermediate[Burmese_Consonants],0)),LEFT(BB305,1),
"")))))))))))))))</f>
        <v>#VALUE!</v>
      </c>
      <c r="AC30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5" t="e">
        <f>IF(AND(OR(BC305="။",BC305="၊"),LEN(BC305)=1),BC305,
IF(ISNUMBER(MATCH(LEFT(BC305,7),Final_modified_Intermediate[Burmese_Consonants],0)),LEFT(BC305,7),
IF(ISNUMBER(MATCH(LEFT(BC305,6),Final_modified_Intermediate[Burmese_Consonants],0)),LEFT(BC305,6),
IF(ISNUMBER(MATCH(LEFT(BC305,5),Final_modified_Intermediate[Burmese_Consonants],0)),LEFT(BC305,5),
IF(ISNUMBER(MATCH(LEFT(BC305,4),Final_modified_Intermediate[Burmese_Consonants],0)),LEFT(BC305,4),
IF(ISNUMBER(MATCH(LEFT(BC305,3),Final_modified_Intermediate[Burmese_Consonants],0)),LEFT(BC305,3),
IF(ISNUMBER(MATCH(LEFT(BC305,2),Final_modified_Intermediate[Burmese_Consonants],0)),LEFT(BC305,2),
IF(ISNUMBER(MATCH(LEFT(BC305,1),Final_modified_Intermediate[Burmese_Consonants],0)),LEFT(BC305,1),
IF(ISNUMBER(MATCH(LEFT(BC305,7),Final_Intermediate[Burmese_Consonants],0)),LEFT(BC305,7),
IF(ISNUMBER(MATCH(LEFT(BC305,6),Final_Intermediate[Burmese_Consonants],0)),LEFT(BC305,6),
IF(ISNUMBER(MATCH(LEFT(BC305,5),Final_Intermediate[Burmese_Consonants],0)),LEFT(BC305,5),
IF(ISNUMBER(MATCH(LEFT(BC305,4),Final_Intermediate[Burmese_Consonants],0)),LEFT(BC305,4),
IF(ISNUMBER(MATCH(LEFT(BC305,3),Final_Intermediate[Burmese_Consonants],0)),LEFT(BC305,3),
IF(ISNUMBER(MATCH(LEFT(BC305,2),Final_Intermediate[Burmese_Consonants],0)),LEFT(BC305,2),
IF(ISNUMBER(MATCH(LEFT(BC305,1),Final_Intermediate[Burmese_Consonants],0)),LEFT(BC305,1),
"")))))))))))))))</f>
        <v>#VALUE!</v>
      </c>
      <c r="AE30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5" t="e">
        <f>IF(AND(OR(BD305="။",BD305="၊"),LEN(BD305)=1),BD305,
IF(ISNUMBER(MATCH(LEFT(BD305,7),Final_modified_Intermediate[Burmese_Consonants],0)),LEFT(BD305,7),
IF(ISNUMBER(MATCH(LEFT(BD305,6),Final_modified_Intermediate[Burmese_Consonants],0)),LEFT(BD305,6),
IF(ISNUMBER(MATCH(LEFT(BD305,5),Final_modified_Intermediate[Burmese_Consonants],0)),LEFT(BD305,5),
IF(ISNUMBER(MATCH(LEFT(BD305,4),Final_modified_Intermediate[Burmese_Consonants],0)),LEFT(BD305,4),
IF(ISNUMBER(MATCH(LEFT(BD305,3),Final_modified_Intermediate[Burmese_Consonants],0)),LEFT(BD305,3),
IF(ISNUMBER(MATCH(LEFT(BD305,2),Final_modified_Intermediate[Burmese_Consonants],0)),LEFT(BD305,2),
IF(ISNUMBER(MATCH(LEFT(BD305,1),Final_modified_Intermediate[Burmese_Consonants],0)),LEFT(BD305,1),
IF(ISNUMBER(MATCH(LEFT(BD305,7),Final_Intermediate[Burmese_Consonants],0)),LEFT(BD305,7),
IF(ISNUMBER(MATCH(LEFT(BD305,6),Final_Intermediate[Burmese_Consonants],0)),LEFT(BD305,6),
IF(ISNUMBER(MATCH(LEFT(BD305,5),Final_Intermediate[Burmese_Consonants],0)),LEFT(BD305,5),
IF(ISNUMBER(MATCH(LEFT(BD305,4),Final_Intermediate[Burmese_Consonants],0)),LEFT(BD305,4),
IF(ISNUMBER(MATCH(LEFT(BD305,3),Final_Intermediate[Burmese_Consonants],0)),LEFT(BD305,3),
IF(ISNUMBER(MATCH(LEFT(BD305,2),Final_Intermediate[Burmese_Consonants],0)),LEFT(BD305,2),
IF(ISNUMBER(MATCH(LEFT(BD305,1),Final_Intermediate[Burmese_Consonants],0)),LEFT(BD305,1),
"")))))))))))))))</f>
        <v>#VALUE!</v>
      </c>
      <c r="AG305" t="e">
        <f>IF(AND(OR(BE305="။",BE305="၊"),LEN(BE305)=1),BE305,
IF(ISNUMBER(MATCH(LEFT(BE305,7),Final_modified_Intermediate[Burmese_Consonants],0)),LEFT(BE305,7),
IF(ISNUMBER(MATCH(LEFT(BE305,6),Final_modified_Intermediate[Burmese_Consonants],0)),LEFT(BE305,6),
IF(ISNUMBER(MATCH(LEFT(BE305,5),Final_modified_Intermediate[Burmese_Consonants],0)),LEFT(BE305,5),
IF(ISNUMBER(MATCH(LEFT(BE305,4),Final_modified_Intermediate[Burmese_Consonants],0)),LEFT(BE305,4),
IF(ISNUMBER(MATCH(LEFT(BE305,3),Final_modified_Intermediate[Burmese_Consonants],0)),LEFT(BE305,3),
IF(ISNUMBER(MATCH(LEFT(BE305,2),Final_modified_Intermediate[Burmese_Consonants],0)),LEFT(BE305,2),
IF(ISNUMBER(MATCH(LEFT(BE305,1),Final_modified_Intermediate[Burmese_Consonants],0)),LEFT(BE305,1),
IF(ISNUMBER(MATCH(LEFT(BE305,7),Final_Intermediate[Burmese_Consonants],0)),LEFT(BE305,7),
IF(ISNUMBER(MATCH(LEFT(BE305,6),Final_Intermediate[Burmese_Consonants],0)),LEFT(BE305,6),
IF(ISNUMBER(MATCH(LEFT(BE305,5),Final_Intermediate[Burmese_Consonants],0)),LEFT(BE305,5),
IF(ISNUMBER(MATCH(LEFT(BE305,4),Final_Intermediate[Burmese_Consonants],0)),LEFT(BE305,4),
IF(ISNUMBER(MATCH(LEFT(BE305,3),Final_Intermediate[Burmese_Consonants],0)),LEFT(BE305,3),
IF(ISNUMBER(MATCH(LEFT(BE305,2),Final_Intermediate[Burmese_Consonants],0)),LEFT(BE305,2),
IF(ISNUMBER(MATCH(LEFT(BE305,1),Final_Intermediate[Burmese_Consonants],0)),LEFT(BE305,1),
"")))))))))))))))</f>
        <v>#VALUE!</v>
      </c>
      <c r="AH305" t="e">
        <f>IF(AND(OR(BF305="။",BF305="၊"),LEN(BF305)=1),BF305,
IF(ISNUMBER(MATCH(LEFT(BF305,7),Final_modified_Intermediate[Burmese_Consonants],0)),LEFT(BF305,7),
IF(ISNUMBER(MATCH(LEFT(BF305,6),Final_modified_Intermediate[Burmese_Consonants],0)),LEFT(BF305,6),
IF(ISNUMBER(MATCH(LEFT(BF305,5),Final_modified_Intermediate[Burmese_Consonants],0)),LEFT(BF305,5),
IF(ISNUMBER(MATCH(LEFT(BF305,4),Final_modified_Intermediate[Burmese_Consonants],0)),LEFT(BF305,4),
IF(ISNUMBER(MATCH(LEFT(BF305,3),Final_modified_Intermediate[Burmese_Consonants],0)),LEFT(BF305,3),
IF(ISNUMBER(MATCH(LEFT(BF305,2),Final_modified_Intermediate[Burmese_Consonants],0)),LEFT(BF305,2),
IF(ISNUMBER(MATCH(LEFT(BF305,1),Final_modified_Intermediate[Burmese_Consonants],0)),LEFT(BF305,1),
IF(ISNUMBER(MATCH(LEFT(BF305,7),Final_Intermediate[Burmese_Consonants],0)),LEFT(BF305,7),
IF(ISNUMBER(MATCH(LEFT(BF305,6),Final_Intermediate[Burmese_Consonants],0)),LEFT(BF305,6),
IF(ISNUMBER(MATCH(LEFT(BF305,5),Final_Intermediate[Burmese_Consonants],0)),LEFT(BF305,5),
IF(ISNUMBER(MATCH(LEFT(BF305,4),Final_Intermediate[Burmese_Consonants],0)),LEFT(BF305,4),
IF(ISNUMBER(MATCH(LEFT(BF305,3),Final_Intermediate[Burmese_Consonants],0)),LEFT(BF305,3),
IF(ISNUMBER(MATCH(LEFT(BF305,2),Final_Intermediate[Burmese_Consonants],0)),LEFT(BF305,2),
IF(ISNUMBER(MATCH(LEFT(BF305,1),Final_Intermediate[Burmese_Consonants],0)),LEFT(BF305,1),
"")))))))))))))))</f>
        <v>#VALUE!</v>
      </c>
      <c r="AI305" t="e">
        <f>IF(AND(OR(BG305="။",BG305="၊"),LEN(BG305)=1),BG305,
IF(ISNUMBER(MATCH(LEFT(BG305,7),Final_modified_Intermediate[Burmese_Consonants],0)),LEFT(BG305,7),
IF(ISNUMBER(MATCH(LEFT(BG305,6),Final_modified_Intermediate[Burmese_Consonants],0)),LEFT(BG305,6),
IF(ISNUMBER(MATCH(LEFT(BG305,5),Final_modified_Intermediate[Burmese_Consonants],0)),LEFT(BG305,5),
IF(ISNUMBER(MATCH(LEFT(BG305,4),Final_modified_Intermediate[Burmese_Consonants],0)),LEFT(BG305,4),
IF(ISNUMBER(MATCH(LEFT(BG305,3),Final_modified_Intermediate[Burmese_Consonants],0)),LEFT(BG305,3),
IF(ISNUMBER(MATCH(LEFT(BG305,2),Final_modified_Intermediate[Burmese_Consonants],0)),LEFT(BG305,2),
IF(ISNUMBER(MATCH(LEFT(BG305,1),Final_modified_Intermediate[Burmese_Consonants],0)),LEFT(BG305,1),
IF(ISNUMBER(MATCH(LEFT(BG305,7),Final_Intermediate[Burmese_Consonants],0)),LEFT(BG305,7),
IF(ISNUMBER(MATCH(LEFT(BG305,6),Final_Intermediate[Burmese_Consonants],0)),LEFT(BG305,6),
IF(ISNUMBER(MATCH(LEFT(BG305,5),Final_Intermediate[Burmese_Consonants],0)),LEFT(BG305,5),
IF(ISNUMBER(MATCH(LEFT(BG305,4),Final_Intermediate[Burmese_Consonants],0)),LEFT(BG305,4),
IF(ISNUMBER(MATCH(LEFT(BG305,3),Final_Intermediate[Burmese_Consonants],0)),LEFT(BG305,3),
IF(ISNUMBER(MATCH(LEFT(BG305,2),Final_Intermediate[Burmese_Consonants],0)),LEFT(BG305,2),
IF(ISNUMBER(MATCH(LEFT(BG305,1),Final_Intermediate[Burmese_Consonants],0)),LEFT(BG305,1),
"")))))))))))))))</f>
        <v>#VALUE!</v>
      </c>
      <c r="AJ305" t="e">
        <f>IF(AND(OR(BH305="။",BH305="၊"),LEN(BH305)=1),BH305,
IF(ISNUMBER(MATCH(LEFT(BH305,7),Final_modified_Intermediate[Burmese_Consonants],0)),LEFT(BH305,7),
IF(ISNUMBER(MATCH(LEFT(BH305,6),Final_modified_Intermediate[Burmese_Consonants],0)),LEFT(BH305,6),
IF(ISNUMBER(MATCH(LEFT(BH305,5),Final_modified_Intermediate[Burmese_Consonants],0)),LEFT(BH305,5),
IF(ISNUMBER(MATCH(LEFT(BH305,4),Final_modified_Intermediate[Burmese_Consonants],0)),LEFT(BH305,4),
IF(ISNUMBER(MATCH(LEFT(BH305,3),Final_modified_Intermediate[Burmese_Consonants],0)),LEFT(BH305,3),
IF(ISNUMBER(MATCH(LEFT(BH305,2),Final_modified_Intermediate[Burmese_Consonants],0)),LEFT(BH305,2),
IF(ISNUMBER(MATCH(LEFT(BH305,1),Final_modified_Intermediate[Burmese_Consonants],0)),LEFT(BH305,1),
IF(ISNUMBER(MATCH(LEFT(BH305,7),Final_Intermediate[Burmese_Consonants],0)),LEFT(BH305,7),
IF(ISNUMBER(MATCH(LEFT(BH305,6),Final_Intermediate[Burmese_Consonants],0)),LEFT(BH305,6),
IF(ISNUMBER(MATCH(LEFT(BH305,5),Final_Intermediate[Burmese_Consonants],0)),LEFT(BH305,5),
IF(ISNUMBER(MATCH(LEFT(BH305,4),Final_Intermediate[Burmese_Consonants],0)),LEFT(BH305,4),
IF(ISNUMBER(MATCH(LEFT(BH305,3),Final_Intermediate[Burmese_Consonants],0)),LEFT(BH305,3),
IF(ISNUMBER(MATCH(LEFT(BH305,2),Final_Intermediate[Burmese_Consonants],0)),LEFT(BH305,2),
IF(ISNUMBER(MATCH(LEFT(BH305,1),Final_Intermediate[Burmese_Consonants],0)),LEFT(BH305,1),
"")))))))))))))))</f>
        <v>#VALUE!</v>
      </c>
      <c r="AK305" t="e">
        <f>IF(AND(OR(BI305="။",BI305="၊"),LEN(BI305)=1),BI305,
IF(ISNUMBER(MATCH(LEFT(BI305,7),Final_modified_Intermediate[Burmese_Consonants],0)),LEFT(BI305,7),
IF(ISNUMBER(MATCH(LEFT(BI305,6),Final_modified_Intermediate[Burmese_Consonants],0)),LEFT(BI305,6),
IF(ISNUMBER(MATCH(LEFT(BI305,5),Final_modified_Intermediate[Burmese_Consonants],0)),LEFT(BI305,5),
IF(ISNUMBER(MATCH(LEFT(BI305,4),Final_modified_Intermediate[Burmese_Consonants],0)),LEFT(BI305,4),
IF(ISNUMBER(MATCH(LEFT(BI305,3),Final_modified_Intermediate[Burmese_Consonants],0)),LEFT(BI305,3),
IF(ISNUMBER(MATCH(LEFT(BI305,2),Final_modified_Intermediate[Burmese_Consonants],0)),LEFT(BI305,2),
IF(ISNUMBER(MATCH(LEFT(BI305,1),Final_modified_Intermediate[Burmese_Consonants],0)),LEFT(BI305,1),
IF(ISNUMBER(MATCH(LEFT(BI305,7),Final_Intermediate[Burmese_Consonants],0)),LEFT(BI305,7),
IF(ISNUMBER(MATCH(LEFT(BI305,6),Final_Intermediate[Burmese_Consonants],0)),LEFT(BI305,6),
IF(ISNUMBER(MATCH(LEFT(BI305,5),Final_Intermediate[Burmese_Consonants],0)),LEFT(BI305,5),
IF(ISNUMBER(MATCH(LEFT(BI305,4),Final_Intermediate[Burmese_Consonants],0)),LEFT(BI305,4),
IF(ISNUMBER(MATCH(LEFT(BI305,3),Final_Intermediate[Burmese_Consonants],0)),LEFT(BI305,3),
IF(ISNUMBER(MATCH(LEFT(BI305,2),Final_Intermediate[Burmese_Consonants],0)),LEFT(BI305,2),
IF(ISNUMBER(MATCH(LEFT(BI305,1),Final_Intermediate[Burmese_Consonants],0)),LEFT(BI305,1),
"")))))))))))))))</f>
        <v>#VALUE!</v>
      </c>
      <c r="AL305" t="e">
        <f>IF(AND(OR(BJ305="။",BJ305="၊"),LEN(BJ305)=1),BJ305,
IF(ISNUMBER(MATCH(LEFT(BJ305,7),Final_modified_Intermediate[Burmese_Consonants],0)),LEFT(BJ305,7),
IF(ISNUMBER(MATCH(LEFT(BJ305,6),Final_modified_Intermediate[Burmese_Consonants],0)),LEFT(BJ305,6),
IF(ISNUMBER(MATCH(LEFT(BJ305,5),Final_modified_Intermediate[Burmese_Consonants],0)),LEFT(BJ305,5),
IF(ISNUMBER(MATCH(LEFT(BJ305,4),Final_modified_Intermediate[Burmese_Consonants],0)),LEFT(BJ305,4),
IF(ISNUMBER(MATCH(LEFT(BJ305,3),Final_modified_Intermediate[Burmese_Consonants],0)),LEFT(BJ305,3),
IF(ISNUMBER(MATCH(LEFT(BJ305,2),Final_modified_Intermediate[Burmese_Consonants],0)),LEFT(BJ305,2),
IF(ISNUMBER(MATCH(LEFT(BJ305,1),Final_modified_Intermediate[Burmese_Consonants],0)),LEFT(BJ305,1),
IF(ISNUMBER(MATCH(LEFT(BJ305,7),Final_Intermediate[Burmese_Consonants],0)),LEFT(BJ305,7),
IF(ISNUMBER(MATCH(LEFT(BJ305,6),Final_Intermediate[Burmese_Consonants],0)),LEFT(BJ305,6),
IF(ISNUMBER(MATCH(LEFT(BJ305,5),Final_Intermediate[Burmese_Consonants],0)),LEFT(BJ305,5),
IF(ISNUMBER(MATCH(LEFT(BJ305,4),Final_Intermediate[Burmese_Consonants],0)),LEFT(BJ305,4),
IF(ISNUMBER(MATCH(LEFT(BJ305,3),Final_Intermediate[Burmese_Consonants],0)),LEFT(BJ305,3),
IF(ISNUMBER(MATCH(LEFT(BJ305,2),Final_Intermediate[Burmese_Consonants],0)),LEFT(BJ305,2),
IF(ISNUMBER(MATCH(LEFT(BJ305,1),Final_Intermediate[Burmese_Consonants],0)),LEFT(BJ305,1),
"")))))))))))))))</f>
        <v>#VALUE!</v>
      </c>
      <c r="AN305" t="e">
        <f>Compiler_Burmese[[#This Row],[Sr. No.]]</f>
        <v>#REF!</v>
      </c>
      <c r="AO30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5" t="e">
        <f>[2]!Vocabulary_Burmese[[#This Row],[Sr. No.]]</f>
        <v>#REF!</v>
      </c>
      <c r="BA305" t="e">
        <f>IF(Raw_data_N2_Kanji[[#This Row],[Categorie]]&lt;&gt;"","",
IF(ISNUMBER(MATCH(V,Special_list[Burmese word],0)),"",
SUBSTITUTE(Raw_data_N2_Kanji[[#This Row],[Raw]]," ","")))</f>
        <v>#VALUE!</v>
      </c>
      <c r="BB305" t="e">
        <f>RIGHT(Segregate18[[#This Row],[UPGRADE]],LEN(Segregate18[[#This Row],[UPGRADE]])-LEN(Compiler_Burmese[[#This Row],[1]]))</f>
        <v>#VALUE!</v>
      </c>
      <c r="BC305" t="e">
        <f>RIGHT(Segregate18[[#This Row],[11]],LEN(Segregate18[[#This Row],[11]])-LEN(Compiler_Burmese[[#This Row],[2]]))</f>
        <v>#VALUE!</v>
      </c>
      <c r="BD305" t="e">
        <f>RIGHT(Segregate18[[#This Row],[21]],LEN(Segregate18[[#This Row],[21]])-LEN(Compiler_Burmese[[#This Row],[3]]))</f>
        <v>#VALUE!</v>
      </c>
      <c r="BE305" t="e">
        <f>RIGHT(Segregate18[[#This Row],[31]],LEN(Segregate18[[#This Row],[31]])-LEN(Compiler_Burmese[[#This Row],[4]]))</f>
        <v>#VALUE!</v>
      </c>
      <c r="BF305" t="e">
        <f>RIGHT(Segregate18[[#This Row],[41]],LEN(Segregate18[[#This Row],[41]])-LEN(Compiler_Burmese[[#This Row],[5]]))</f>
        <v>#VALUE!</v>
      </c>
      <c r="BG305" t="e">
        <f>RIGHT(Segregate18[[#This Row],[51]],LEN(Segregate18[[#This Row],[51]])-LEN(Compiler_Burmese[[#This Row],[6]]))</f>
        <v>#VALUE!</v>
      </c>
      <c r="BH305" t="e">
        <f>RIGHT(Segregate18[[#This Row],[61]],LEN(Segregate18[[#This Row],[61]])-LEN(Compiler_Burmese[[#This Row],[7]]))</f>
        <v>#VALUE!</v>
      </c>
      <c r="BI305" t="e">
        <f>RIGHT(Segregate18[[#This Row],[71]],LEN(Segregate18[[#This Row],[71]])-LEN(Compiler_Burmese[[#This Row],[8]]))</f>
        <v>#VALUE!</v>
      </c>
      <c r="BJ305" t="e">
        <f>RIGHT(Segregate18[[#This Row],[81]],LEN(Segregate18[[#This Row],[81]])-LEN(Compiler_Burmese[[#This Row],[9]]))</f>
        <v>#VALUE!</v>
      </c>
    </row>
    <row r="306" spans="25:62" ht="15" customHeight="1" x14ac:dyDescent="0.3">
      <c r="Y306" t="e">
        <f>Segregate18[[#This Row],[Sr. No.]]</f>
        <v>#REF!</v>
      </c>
      <c r="Z306" t="e">
        <f>IF(AND(OR(BA306="။",BA306="၊"),LEN(BA306)=1),BA306,
IF(ISNUMBER(MATCH(LEFT(BA306,7),Final_modified_Intermediate[Burmese_Consonants],0)),LEFT(BA306,7),
IF(ISNUMBER(MATCH(LEFT(BA306,6),Final_modified_Intermediate[Burmese_Consonants],0)),LEFT(BA306,6),
IF(ISNUMBER(MATCH(LEFT(BA306,5),Final_modified_Intermediate[Burmese_Consonants],0)),LEFT(BA306,5),
IF(ISNUMBER(MATCH(LEFT(BA306,4),Final_modified_Intermediate[Burmese_Consonants],0)),LEFT(BA306,4),
IF(ISNUMBER(MATCH(LEFT(BA306,3),Final_modified_Intermediate[Burmese_Consonants],0)),LEFT(BA306,3),
IF(ISNUMBER(MATCH(LEFT(BA306,2),Final_modified_Intermediate[Burmese_Consonants],0)),LEFT(BA306,2),
IF(ISNUMBER(MATCH(LEFT(BA306,1),Final_modified_Intermediate[Burmese_Consonants],0)),LEFT(BA306,1),
IF(ISNUMBER(MATCH(LEFT(BA306,7),Final_Intermediate[Burmese_Consonants],0)),LEFT(BA306,7),
IF(ISNUMBER(MATCH(LEFT(BA306,6),Final_Intermediate[Burmese_Consonants],0)),LEFT(BA306,6),
IF(ISNUMBER(MATCH(LEFT(BA306,5),Final_Intermediate[Burmese_Consonants],0)),LEFT(BA306,5),
IF(ISNUMBER(MATCH(LEFT(BA306,4),Final_Intermediate[Burmese_Consonants],0)),LEFT(BA306,4),
IF(ISNUMBER(MATCH(LEFT(BA306,3),Final_Intermediate[Burmese_Consonants],0)),LEFT(BA306,3),
IF(ISNUMBER(MATCH(LEFT(BA306,2),Final_Intermediate[Burmese_Consonants],0)),LEFT(BA306,2),
IF(ISNUMBER(MATCH(LEFT(BA306,1),Final_Intermediate[Burmese_Consonants],0)),LEFT(BA306,1),
"")))))))))))))))</f>
        <v>#VALUE!</v>
      </c>
      <c r="AA30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6" t="e">
        <f>IF(AND(OR(BB306="။",BB306="၊"),LEN(BB306)=1),BB306,
IF(ISNUMBER(MATCH(LEFT(BB306,7),Final_modified_Intermediate[Burmese_Consonants],0)),LEFT(BB306,7),
IF(ISNUMBER(MATCH(LEFT(BB306,6),Final_modified_Intermediate[Burmese_Consonants],0)),LEFT(BB306,6),
IF(ISNUMBER(MATCH(LEFT(BB306,5),Final_modified_Intermediate[Burmese_Consonants],0)),LEFT(BB306,5),
IF(ISNUMBER(MATCH(LEFT(BB306,4),Final_modified_Intermediate[Burmese_Consonants],0)),LEFT(BB306,4),
IF(ISNUMBER(MATCH(LEFT(BB306,3),Final_modified_Intermediate[Burmese_Consonants],0)),LEFT(BB306,3),
IF(ISNUMBER(MATCH(LEFT(BB306,2),Final_modified_Intermediate[Burmese_Consonants],0)),LEFT(BB306,2),
IF(ISNUMBER(MATCH(LEFT(BB306,1),Final_modified_Intermediate[Burmese_Consonants],0)),LEFT(BB306,1),
IF(ISNUMBER(MATCH(LEFT(BB306,7),Final_Intermediate[Burmese_Consonants],0)),LEFT(BB306,7),
IF(ISNUMBER(MATCH(LEFT(BB306,6),Final_Intermediate[Burmese_Consonants],0)),LEFT(BB306,6),
IF(ISNUMBER(MATCH(LEFT(BB306,5),Final_Intermediate[Burmese_Consonants],0)),LEFT(BB306,5),
IF(ISNUMBER(MATCH(LEFT(BB306,4),Final_Intermediate[Burmese_Consonants],0)),LEFT(BB306,4),
IF(ISNUMBER(MATCH(LEFT(BB306,3),Final_Intermediate[Burmese_Consonants],0)),LEFT(BB306,3),
IF(ISNUMBER(MATCH(LEFT(BB306,2),Final_Intermediate[Burmese_Consonants],0)),LEFT(BB306,2),
IF(ISNUMBER(MATCH(LEFT(BB306,1),Final_Intermediate[Burmese_Consonants],0)),LEFT(BB306,1),
"")))))))))))))))</f>
        <v>#VALUE!</v>
      </c>
      <c r="AC30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6" t="e">
        <f>IF(AND(OR(BC306="။",BC306="၊"),LEN(BC306)=1),BC306,
IF(ISNUMBER(MATCH(LEFT(BC306,7),Final_modified_Intermediate[Burmese_Consonants],0)),LEFT(BC306,7),
IF(ISNUMBER(MATCH(LEFT(BC306,6),Final_modified_Intermediate[Burmese_Consonants],0)),LEFT(BC306,6),
IF(ISNUMBER(MATCH(LEFT(BC306,5),Final_modified_Intermediate[Burmese_Consonants],0)),LEFT(BC306,5),
IF(ISNUMBER(MATCH(LEFT(BC306,4),Final_modified_Intermediate[Burmese_Consonants],0)),LEFT(BC306,4),
IF(ISNUMBER(MATCH(LEFT(BC306,3),Final_modified_Intermediate[Burmese_Consonants],0)),LEFT(BC306,3),
IF(ISNUMBER(MATCH(LEFT(BC306,2),Final_modified_Intermediate[Burmese_Consonants],0)),LEFT(BC306,2),
IF(ISNUMBER(MATCH(LEFT(BC306,1),Final_modified_Intermediate[Burmese_Consonants],0)),LEFT(BC306,1),
IF(ISNUMBER(MATCH(LEFT(BC306,7),Final_Intermediate[Burmese_Consonants],0)),LEFT(BC306,7),
IF(ISNUMBER(MATCH(LEFT(BC306,6),Final_Intermediate[Burmese_Consonants],0)),LEFT(BC306,6),
IF(ISNUMBER(MATCH(LEFT(BC306,5),Final_Intermediate[Burmese_Consonants],0)),LEFT(BC306,5),
IF(ISNUMBER(MATCH(LEFT(BC306,4),Final_Intermediate[Burmese_Consonants],0)),LEFT(BC306,4),
IF(ISNUMBER(MATCH(LEFT(BC306,3),Final_Intermediate[Burmese_Consonants],0)),LEFT(BC306,3),
IF(ISNUMBER(MATCH(LEFT(BC306,2),Final_Intermediate[Burmese_Consonants],0)),LEFT(BC306,2),
IF(ISNUMBER(MATCH(LEFT(BC306,1),Final_Intermediate[Burmese_Consonants],0)),LEFT(BC306,1),
"")))))))))))))))</f>
        <v>#VALUE!</v>
      </c>
      <c r="AE30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6" t="e">
        <f>IF(AND(OR(BD306="။",BD306="၊"),LEN(BD306)=1),BD306,
IF(ISNUMBER(MATCH(LEFT(BD306,7),Final_modified_Intermediate[Burmese_Consonants],0)),LEFT(BD306,7),
IF(ISNUMBER(MATCH(LEFT(BD306,6),Final_modified_Intermediate[Burmese_Consonants],0)),LEFT(BD306,6),
IF(ISNUMBER(MATCH(LEFT(BD306,5),Final_modified_Intermediate[Burmese_Consonants],0)),LEFT(BD306,5),
IF(ISNUMBER(MATCH(LEFT(BD306,4),Final_modified_Intermediate[Burmese_Consonants],0)),LEFT(BD306,4),
IF(ISNUMBER(MATCH(LEFT(BD306,3),Final_modified_Intermediate[Burmese_Consonants],0)),LEFT(BD306,3),
IF(ISNUMBER(MATCH(LEFT(BD306,2),Final_modified_Intermediate[Burmese_Consonants],0)),LEFT(BD306,2),
IF(ISNUMBER(MATCH(LEFT(BD306,1),Final_modified_Intermediate[Burmese_Consonants],0)),LEFT(BD306,1),
IF(ISNUMBER(MATCH(LEFT(BD306,7),Final_Intermediate[Burmese_Consonants],0)),LEFT(BD306,7),
IF(ISNUMBER(MATCH(LEFT(BD306,6),Final_Intermediate[Burmese_Consonants],0)),LEFT(BD306,6),
IF(ISNUMBER(MATCH(LEFT(BD306,5),Final_Intermediate[Burmese_Consonants],0)),LEFT(BD306,5),
IF(ISNUMBER(MATCH(LEFT(BD306,4),Final_Intermediate[Burmese_Consonants],0)),LEFT(BD306,4),
IF(ISNUMBER(MATCH(LEFT(BD306,3),Final_Intermediate[Burmese_Consonants],0)),LEFT(BD306,3),
IF(ISNUMBER(MATCH(LEFT(BD306,2),Final_Intermediate[Burmese_Consonants],0)),LEFT(BD306,2),
IF(ISNUMBER(MATCH(LEFT(BD306,1),Final_Intermediate[Burmese_Consonants],0)),LEFT(BD306,1),
"")))))))))))))))</f>
        <v>#VALUE!</v>
      </c>
      <c r="AG306" t="e">
        <f>IF(AND(OR(BE306="။",BE306="၊"),LEN(BE306)=1),BE306,
IF(ISNUMBER(MATCH(LEFT(BE306,7),Final_modified_Intermediate[Burmese_Consonants],0)),LEFT(BE306,7),
IF(ISNUMBER(MATCH(LEFT(BE306,6),Final_modified_Intermediate[Burmese_Consonants],0)),LEFT(BE306,6),
IF(ISNUMBER(MATCH(LEFT(BE306,5),Final_modified_Intermediate[Burmese_Consonants],0)),LEFT(BE306,5),
IF(ISNUMBER(MATCH(LEFT(BE306,4),Final_modified_Intermediate[Burmese_Consonants],0)),LEFT(BE306,4),
IF(ISNUMBER(MATCH(LEFT(BE306,3),Final_modified_Intermediate[Burmese_Consonants],0)),LEFT(BE306,3),
IF(ISNUMBER(MATCH(LEFT(BE306,2),Final_modified_Intermediate[Burmese_Consonants],0)),LEFT(BE306,2),
IF(ISNUMBER(MATCH(LEFT(BE306,1),Final_modified_Intermediate[Burmese_Consonants],0)),LEFT(BE306,1),
IF(ISNUMBER(MATCH(LEFT(BE306,7),Final_Intermediate[Burmese_Consonants],0)),LEFT(BE306,7),
IF(ISNUMBER(MATCH(LEFT(BE306,6),Final_Intermediate[Burmese_Consonants],0)),LEFT(BE306,6),
IF(ISNUMBER(MATCH(LEFT(BE306,5),Final_Intermediate[Burmese_Consonants],0)),LEFT(BE306,5),
IF(ISNUMBER(MATCH(LEFT(BE306,4),Final_Intermediate[Burmese_Consonants],0)),LEFT(BE306,4),
IF(ISNUMBER(MATCH(LEFT(BE306,3),Final_Intermediate[Burmese_Consonants],0)),LEFT(BE306,3),
IF(ISNUMBER(MATCH(LEFT(BE306,2),Final_Intermediate[Burmese_Consonants],0)),LEFT(BE306,2),
IF(ISNUMBER(MATCH(LEFT(BE306,1),Final_Intermediate[Burmese_Consonants],0)),LEFT(BE306,1),
"")))))))))))))))</f>
        <v>#VALUE!</v>
      </c>
      <c r="AH306" t="e">
        <f>IF(AND(OR(BF306="။",BF306="၊"),LEN(BF306)=1),BF306,
IF(ISNUMBER(MATCH(LEFT(BF306,7),Final_modified_Intermediate[Burmese_Consonants],0)),LEFT(BF306,7),
IF(ISNUMBER(MATCH(LEFT(BF306,6),Final_modified_Intermediate[Burmese_Consonants],0)),LEFT(BF306,6),
IF(ISNUMBER(MATCH(LEFT(BF306,5),Final_modified_Intermediate[Burmese_Consonants],0)),LEFT(BF306,5),
IF(ISNUMBER(MATCH(LEFT(BF306,4),Final_modified_Intermediate[Burmese_Consonants],0)),LEFT(BF306,4),
IF(ISNUMBER(MATCH(LEFT(BF306,3),Final_modified_Intermediate[Burmese_Consonants],0)),LEFT(BF306,3),
IF(ISNUMBER(MATCH(LEFT(BF306,2),Final_modified_Intermediate[Burmese_Consonants],0)),LEFT(BF306,2),
IF(ISNUMBER(MATCH(LEFT(BF306,1),Final_modified_Intermediate[Burmese_Consonants],0)),LEFT(BF306,1),
IF(ISNUMBER(MATCH(LEFT(BF306,7),Final_Intermediate[Burmese_Consonants],0)),LEFT(BF306,7),
IF(ISNUMBER(MATCH(LEFT(BF306,6),Final_Intermediate[Burmese_Consonants],0)),LEFT(BF306,6),
IF(ISNUMBER(MATCH(LEFT(BF306,5),Final_Intermediate[Burmese_Consonants],0)),LEFT(BF306,5),
IF(ISNUMBER(MATCH(LEFT(BF306,4),Final_Intermediate[Burmese_Consonants],0)),LEFT(BF306,4),
IF(ISNUMBER(MATCH(LEFT(BF306,3),Final_Intermediate[Burmese_Consonants],0)),LEFT(BF306,3),
IF(ISNUMBER(MATCH(LEFT(BF306,2),Final_Intermediate[Burmese_Consonants],0)),LEFT(BF306,2),
IF(ISNUMBER(MATCH(LEFT(BF306,1),Final_Intermediate[Burmese_Consonants],0)),LEFT(BF306,1),
"")))))))))))))))</f>
        <v>#VALUE!</v>
      </c>
      <c r="AI306" t="e">
        <f>IF(AND(OR(BG306="။",BG306="၊"),LEN(BG306)=1),BG306,
IF(ISNUMBER(MATCH(LEFT(BG306,7),Final_modified_Intermediate[Burmese_Consonants],0)),LEFT(BG306,7),
IF(ISNUMBER(MATCH(LEFT(BG306,6),Final_modified_Intermediate[Burmese_Consonants],0)),LEFT(BG306,6),
IF(ISNUMBER(MATCH(LEFT(BG306,5),Final_modified_Intermediate[Burmese_Consonants],0)),LEFT(BG306,5),
IF(ISNUMBER(MATCH(LEFT(BG306,4),Final_modified_Intermediate[Burmese_Consonants],0)),LEFT(BG306,4),
IF(ISNUMBER(MATCH(LEFT(BG306,3),Final_modified_Intermediate[Burmese_Consonants],0)),LEFT(BG306,3),
IF(ISNUMBER(MATCH(LEFT(BG306,2),Final_modified_Intermediate[Burmese_Consonants],0)),LEFT(BG306,2),
IF(ISNUMBER(MATCH(LEFT(BG306,1),Final_modified_Intermediate[Burmese_Consonants],0)),LEFT(BG306,1),
IF(ISNUMBER(MATCH(LEFT(BG306,7),Final_Intermediate[Burmese_Consonants],0)),LEFT(BG306,7),
IF(ISNUMBER(MATCH(LEFT(BG306,6),Final_Intermediate[Burmese_Consonants],0)),LEFT(BG306,6),
IF(ISNUMBER(MATCH(LEFT(BG306,5),Final_Intermediate[Burmese_Consonants],0)),LEFT(BG306,5),
IF(ISNUMBER(MATCH(LEFT(BG306,4),Final_Intermediate[Burmese_Consonants],0)),LEFT(BG306,4),
IF(ISNUMBER(MATCH(LEFT(BG306,3),Final_Intermediate[Burmese_Consonants],0)),LEFT(BG306,3),
IF(ISNUMBER(MATCH(LEFT(BG306,2),Final_Intermediate[Burmese_Consonants],0)),LEFT(BG306,2),
IF(ISNUMBER(MATCH(LEFT(BG306,1),Final_Intermediate[Burmese_Consonants],0)),LEFT(BG306,1),
"")))))))))))))))</f>
        <v>#VALUE!</v>
      </c>
      <c r="AJ306" t="e">
        <f>IF(AND(OR(BH306="။",BH306="၊"),LEN(BH306)=1),BH306,
IF(ISNUMBER(MATCH(LEFT(BH306,7),Final_modified_Intermediate[Burmese_Consonants],0)),LEFT(BH306,7),
IF(ISNUMBER(MATCH(LEFT(BH306,6),Final_modified_Intermediate[Burmese_Consonants],0)),LEFT(BH306,6),
IF(ISNUMBER(MATCH(LEFT(BH306,5),Final_modified_Intermediate[Burmese_Consonants],0)),LEFT(BH306,5),
IF(ISNUMBER(MATCH(LEFT(BH306,4),Final_modified_Intermediate[Burmese_Consonants],0)),LEFT(BH306,4),
IF(ISNUMBER(MATCH(LEFT(BH306,3),Final_modified_Intermediate[Burmese_Consonants],0)),LEFT(BH306,3),
IF(ISNUMBER(MATCH(LEFT(BH306,2),Final_modified_Intermediate[Burmese_Consonants],0)),LEFT(BH306,2),
IF(ISNUMBER(MATCH(LEFT(BH306,1),Final_modified_Intermediate[Burmese_Consonants],0)),LEFT(BH306,1),
IF(ISNUMBER(MATCH(LEFT(BH306,7),Final_Intermediate[Burmese_Consonants],0)),LEFT(BH306,7),
IF(ISNUMBER(MATCH(LEFT(BH306,6),Final_Intermediate[Burmese_Consonants],0)),LEFT(BH306,6),
IF(ISNUMBER(MATCH(LEFT(BH306,5),Final_Intermediate[Burmese_Consonants],0)),LEFT(BH306,5),
IF(ISNUMBER(MATCH(LEFT(BH306,4),Final_Intermediate[Burmese_Consonants],0)),LEFT(BH306,4),
IF(ISNUMBER(MATCH(LEFT(BH306,3),Final_Intermediate[Burmese_Consonants],0)),LEFT(BH306,3),
IF(ISNUMBER(MATCH(LEFT(BH306,2),Final_Intermediate[Burmese_Consonants],0)),LEFT(BH306,2),
IF(ISNUMBER(MATCH(LEFT(BH306,1),Final_Intermediate[Burmese_Consonants],0)),LEFT(BH306,1),
"")))))))))))))))</f>
        <v>#VALUE!</v>
      </c>
      <c r="AK306" t="e">
        <f>IF(AND(OR(BI306="။",BI306="၊"),LEN(BI306)=1),BI306,
IF(ISNUMBER(MATCH(LEFT(BI306,7),Final_modified_Intermediate[Burmese_Consonants],0)),LEFT(BI306,7),
IF(ISNUMBER(MATCH(LEFT(BI306,6),Final_modified_Intermediate[Burmese_Consonants],0)),LEFT(BI306,6),
IF(ISNUMBER(MATCH(LEFT(BI306,5),Final_modified_Intermediate[Burmese_Consonants],0)),LEFT(BI306,5),
IF(ISNUMBER(MATCH(LEFT(BI306,4),Final_modified_Intermediate[Burmese_Consonants],0)),LEFT(BI306,4),
IF(ISNUMBER(MATCH(LEFT(BI306,3),Final_modified_Intermediate[Burmese_Consonants],0)),LEFT(BI306,3),
IF(ISNUMBER(MATCH(LEFT(BI306,2),Final_modified_Intermediate[Burmese_Consonants],0)),LEFT(BI306,2),
IF(ISNUMBER(MATCH(LEFT(BI306,1),Final_modified_Intermediate[Burmese_Consonants],0)),LEFT(BI306,1),
IF(ISNUMBER(MATCH(LEFT(BI306,7),Final_Intermediate[Burmese_Consonants],0)),LEFT(BI306,7),
IF(ISNUMBER(MATCH(LEFT(BI306,6),Final_Intermediate[Burmese_Consonants],0)),LEFT(BI306,6),
IF(ISNUMBER(MATCH(LEFT(BI306,5),Final_Intermediate[Burmese_Consonants],0)),LEFT(BI306,5),
IF(ISNUMBER(MATCH(LEFT(BI306,4),Final_Intermediate[Burmese_Consonants],0)),LEFT(BI306,4),
IF(ISNUMBER(MATCH(LEFT(BI306,3),Final_Intermediate[Burmese_Consonants],0)),LEFT(BI306,3),
IF(ISNUMBER(MATCH(LEFT(BI306,2),Final_Intermediate[Burmese_Consonants],0)),LEFT(BI306,2),
IF(ISNUMBER(MATCH(LEFT(BI306,1),Final_Intermediate[Burmese_Consonants],0)),LEFT(BI306,1),
"")))))))))))))))</f>
        <v>#VALUE!</v>
      </c>
      <c r="AL306" t="e">
        <f>IF(AND(OR(BJ306="။",BJ306="၊"),LEN(BJ306)=1),BJ306,
IF(ISNUMBER(MATCH(LEFT(BJ306,7),Final_modified_Intermediate[Burmese_Consonants],0)),LEFT(BJ306,7),
IF(ISNUMBER(MATCH(LEFT(BJ306,6),Final_modified_Intermediate[Burmese_Consonants],0)),LEFT(BJ306,6),
IF(ISNUMBER(MATCH(LEFT(BJ306,5),Final_modified_Intermediate[Burmese_Consonants],0)),LEFT(BJ306,5),
IF(ISNUMBER(MATCH(LEFT(BJ306,4),Final_modified_Intermediate[Burmese_Consonants],0)),LEFT(BJ306,4),
IF(ISNUMBER(MATCH(LEFT(BJ306,3),Final_modified_Intermediate[Burmese_Consonants],0)),LEFT(BJ306,3),
IF(ISNUMBER(MATCH(LEFT(BJ306,2),Final_modified_Intermediate[Burmese_Consonants],0)),LEFT(BJ306,2),
IF(ISNUMBER(MATCH(LEFT(BJ306,1),Final_modified_Intermediate[Burmese_Consonants],0)),LEFT(BJ306,1),
IF(ISNUMBER(MATCH(LEFT(BJ306,7),Final_Intermediate[Burmese_Consonants],0)),LEFT(BJ306,7),
IF(ISNUMBER(MATCH(LEFT(BJ306,6),Final_Intermediate[Burmese_Consonants],0)),LEFT(BJ306,6),
IF(ISNUMBER(MATCH(LEFT(BJ306,5),Final_Intermediate[Burmese_Consonants],0)),LEFT(BJ306,5),
IF(ISNUMBER(MATCH(LEFT(BJ306,4),Final_Intermediate[Burmese_Consonants],0)),LEFT(BJ306,4),
IF(ISNUMBER(MATCH(LEFT(BJ306,3),Final_Intermediate[Burmese_Consonants],0)),LEFT(BJ306,3),
IF(ISNUMBER(MATCH(LEFT(BJ306,2),Final_Intermediate[Burmese_Consonants],0)),LEFT(BJ306,2),
IF(ISNUMBER(MATCH(LEFT(BJ306,1),Final_Intermediate[Burmese_Consonants],0)),LEFT(BJ306,1),
"")))))))))))))))</f>
        <v>#VALUE!</v>
      </c>
      <c r="AN306" t="e">
        <f>Compiler_Burmese[[#This Row],[Sr. No.]]</f>
        <v>#REF!</v>
      </c>
      <c r="AO30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6" t="e">
        <f>[2]!Vocabulary_Burmese[[#This Row],[Sr. No.]]</f>
        <v>#REF!</v>
      </c>
      <c r="BA306" t="e">
        <f>IF(Raw_data_N2_Kanji[[#This Row],[Categorie]]&lt;&gt;"","",
IF(ISNUMBER(MATCH(V,Special_list[Burmese word],0)),"",
SUBSTITUTE(Raw_data_N2_Kanji[[#This Row],[Raw]]," ","")))</f>
        <v>#VALUE!</v>
      </c>
      <c r="BB306" t="e">
        <f>RIGHT(Segregate18[[#This Row],[UPGRADE]],LEN(Segregate18[[#This Row],[UPGRADE]])-LEN(Compiler_Burmese[[#This Row],[1]]))</f>
        <v>#VALUE!</v>
      </c>
      <c r="BC306" t="e">
        <f>RIGHT(Segregate18[[#This Row],[11]],LEN(Segregate18[[#This Row],[11]])-LEN(Compiler_Burmese[[#This Row],[2]]))</f>
        <v>#VALUE!</v>
      </c>
      <c r="BD306" t="e">
        <f>RIGHT(Segregate18[[#This Row],[21]],LEN(Segregate18[[#This Row],[21]])-LEN(Compiler_Burmese[[#This Row],[3]]))</f>
        <v>#VALUE!</v>
      </c>
      <c r="BE306" t="e">
        <f>RIGHT(Segregate18[[#This Row],[31]],LEN(Segregate18[[#This Row],[31]])-LEN(Compiler_Burmese[[#This Row],[4]]))</f>
        <v>#VALUE!</v>
      </c>
      <c r="BF306" t="e">
        <f>RIGHT(Segregate18[[#This Row],[41]],LEN(Segregate18[[#This Row],[41]])-LEN(Compiler_Burmese[[#This Row],[5]]))</f>
        <v>#VALUE!</v>
      </c>
      <c r="BG306" t="e">
        <f>RIGHT(Segregate18[[#This Row],[51]],LEN(Segregate18[[#This Row],[51]])-LEN(Compiler_Burmese[[#This Row],[6]]))</f>
        <v>#VALUE!</v>
      </c>
      <c r="BH306" t="e">
        <f>RIGHT(Segregate18[[#This Row],[61]],LEN(Segregate18[[#This Row],[61]])-LEN(Compiler_Burmese[[#This Row],[7]]))</f>
        <v>#VALUE!</v>
      </c>
      <c r="BI306" t="e">
        <f>RIGHT(Segregate18[[#This Row],[71]],LEN(Segregate18[[#This Row],[71]])-LEN(Compiler_Burmese[[#This Row],[8]]))</f>
        <v>#VALUE!</v>
      </c>
      <c r="BJ306" t="e">
        <f>RIGHT(Segregate18[[#This Row],[81]],LEN(Segregate18[[#This Row],[81]])-LEN(Compiler_Burmese[[#This Row],[9]]))</f>
        <v>#VALUE!</v>
      </c>
    </row>
    <row r="307" spans="25:62" ht="15" customHeight="1" x14ac:dyDescent="0.3">
      <c r="Y307" t="e">
        <f>Segregate18[[#This Row],[Sr. No.]]</f>
        <v>#REF!</v>
      </c>
      <c r="Z307" t="e">
        <f>IF(AND(OR(BA307="။",BA307="၊"),LEN(BA307)=1),BA307,
IF(ISNUMBER(MATCH(LEFT(BA307,7),Final_modified_Intermediate[Burmese_Consonants],0)),LEFT(BA307,7),
IF(ISNUMBER(MATCH(LEFT(BA307,6),Final_modified_Intermediate[Burmese_Consonants],0)),LEFT(BA307,6),
IF(ISNUMBER(MATCH(LEFT(BA307,5),Final_modified_Intermediate[Burmese_Consonants],0)),LEFT(BA307,5),
IF(ISNUMBER(MATCH(LEFT(BA307,4),Final_modified_Intermediate[Burmese_Consonants],0)),LEFT(BA307,4),
IF(ISNUMBER(MATCH(LEFT(BA307,3),Final_modified_Intermediate[Burmese_Consonants],0)),LEFT(BA307,3),
IF(ISNUMBER(MATCH(LEFT(BA307,2),Final_modified_Intermediate[Burmese_Consonants],0)),LEFT(BA307,2),
IF(ISNUMBER(MATCH(LEFT(BA307,1),Final_modified_Intermediate[Burmese_Consonants],0)),LEFT(BA307,1),
IF(ISNUMBER(MATCH(LEFT(BA307,7),Final_Intermediate[Burmese_Consonants],0)),LEFT(BA307,7),
IF(ISNUMBER(MATCH(LEFT(BA307,6),Final_Intermediate[Burmese_Consonants],0)),LEFT(BA307,6),
IF(ISNUMBER(MATCH(LEFT(BA307,5),Final_Intermediate[Burmese_Consonants],0)),LEFT(BA307,5),
IF(ISNUMBER(MATCH(LEFT(BA307,4),Final_Intermediate[Burmese_Consonants],0)),LEFT(BA307,4),
IF(ISNUMBER(MATCH(LEFT(BA307,3),Final_Intermediate[Burmese_Consonants],0)),LEFT(BA307,3),
IF(ISNUMBER(MATCH(LEFT(BA307,2),Final_Intermediate[Burmese_Consonants],0)),LEFT(BA307,2),
IF(ISNUMBER(MATCH(LEFT(BA307,1),Final_Intermediate[Burmese_Consonants],0)),LEFT(BA307,1),
"")))))))))))))))</f>
        <v>#VALUE!</v>
      </c>
      <c r="AA30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7" t="e">
        <f>IF(AND(OR(BB307="။",BB307="၊"),LEN(BB307)=1),BB307,
IF(ISNUMBER(MATCH(LEFT(BB307,7),Final_modified_Intermediate[Burmese_Consonants],0)),LEFT(BB307,7),
IF(ISNUMBER(MATCH(LEFT(BB307,6),Final_modified_Intermediate[Burmese_Consonants],0)),LEFT(BB307,6),
IF(ISNUMBER(MATCH(LEFT(BB307,5),Final_modified_Intermediate[Burmese_Consonants],0)),LEFT(BB307,5),
IF(ISNUMBER(MATCH(LEFT(BB307,4),Final_modified_Intermediate[Burmese_Consonants],0)),LEFT(BB307,4),
IF(ISNUMBER(MATCH(LEFT(BB307,3),Final_modified_Intermediate[Burmese_Consonants],0)),LEFT(BB307,3),
IF(ISNUMBER(MATCH(LEFT(BB307,2),Final_modified_Intermediate[Burmese_Consonants],0)),LEFT(BB307,2),
IF(ISNUMBER(MATCH(LEFT(BB307,1),Final_modified_Intermediate[Burmese_Consonants],0)),LEFT(BB307,1),
IF(ISNUMBER(MATCH(LEFT(BB307,7),Final_Intermediate[Burmese_Consonants],0)),LEFT(BB307,7),
IF(ISNUMBER(MATCH(LEFT(BB307,6),Final_Intermediate[Burmese_Consonants],0)),LEFT(BB307,6),
IF(ISNUMBER(MATCH(LEFT(BB307,5),Final_Intermediate[Burmese_Consonants],0)),LEFT(BB307,5),
IF(ISNUMBER(MATCH(LEFT(BB307,4),Final_Intermediate[Burmese_Consonants],0)),LEFT(BB307,4),
IF(ISNUMBER(MATCH(LEFT(BB307,3),Final_Intermediate[Burmese_Consonants],0)),LEFT(BB307,3),
IF(ISNUMBER(MATCH(LEFT(BB307,2),Final_Intermediate[Burmese_Consonants],0)),LEFT(BB307,2),
IF(ISNUMBER(MATCH(LEFT(BB307,1),Final_Intermediate[Burmese_Consonants],0)),LEFT(BB307,1),
"")))))))))))))))</f>
        <v>#VALUE!</v>
      </c>
      <c r="AC30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7" t="e">
        <f>IF(AND(OR(BC307="။",BC307="၊"),LEN(BC307)=1),BC307,
IF(ISNUMBER(MATCH(LEFT(BC307,7),Final_modified_Intermediate[Burmese_Consonants],0)),LEFT(BC307,7),
IF(ISNUMBER(MATCH(LEFT(BC307,6),Final_modified_Intermediate[Burmese_Consonants],0)),LEFT(BC307,6),
IF(ISNUMBER(MATCH(LEFT(BC307,5),Final_modified_Intermediate[Burmese_Consonants],0)),LEFT(BC307,5),
IF(ISNUMBER(MATCH(LEFT(BC307,4),Final_modified_Intermediate[Burmese_Consonants],0)),LEFT(BC307,4),
IF(ISNUMBER(MATCH(LEFT(BC307,3),Final_modified_Intermediate[Burmese_Consonants],0)),LEFT(BC307,3),
IF(ISNUMBER(MATCH(LEFT(BC307,2),Final_modified_Intermediate[Burmese_Consonants],0)),LEFT(BC307,2),
IF(ISNUMBER(MATCH(LEFT(BC307,1),Final_modified_Intermediate[Burmese_Consonants],0)),LEFT(BC307,1),
IF(ISNUMBER(MATCH(LEFT(BC307,7),Final_Intermediate[Burmese_Consonants],0)),LEFT(BC307,7),
IF(ISNUMBER(MATCH(LEFT(BC307,6),Final_Intermediate[Burmese_Consonants],0)),LEFT(BC307,6),
IF(ISNUMBER(MATCH(LEFT(BC307,5),Final_Intermediate[Burmese_Consonants],0)),LEFT(BC307,5),
IF(ISNUMBER(MATCH(LEFT(BC307,4),Final_Intermediate[Burmese_Consonants],0)),LEFT(BC307,4),
IF(ISNUMBER(MATCH(LEFT(BC307,3),Final_Intermediate[Burmese_Consonants],0)),LEFT(BC307,3),
IF(ISNUMBER(MATCH(LEFT(BC307,2),Final_Intermediate[Burmese_Consonants],0)),LEFT(BC307,2),
IF(ISNUMBER(MATCH(LEFT(BC307,1),Final_Intermediate[Burmese_Consonants],0)),LEFT(BC307,1),
"")))))))))))))))</f>
        <v>#VALUE!</v>
      </c>
      <c r="AE30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7" t="e">
        <f>IF(AND(OR(BD307="။",BD307="၊"),LEN(BD307)=1),BD307,
IF(ISNUMBER(MATCH(LEFT(BD307,7),Final_modified_Intermediate[Burmese_Consonants],0)),LEFT(BD307,7),
IF(ISNUMBER(MATCH(LEFT(BD307,6),Final_modified_Intermediate[Burmese_Consonants],0)),LEFT(BD307,6),
IF(ISNUMBER(MATCH(LEFT(BD307,5),Final_modified_Intermediate[Burmese_Consonants],0)),LEFT(BD307,5),
IF(ISNUMBER(MATCH(LEFT(BD307,4),Final_modified_Intermediate[Burmese_Consonants],0)),LEFT(BD307,4),
IF(ISNUMBER(MATCH(LEFT(BD307,3),Final_modified_Intermediate[Burmese_Consonants],0)),LEFT(BD307,3),
IF(ISNUMBER(MATCH(LEFT(BD307,2),Final_modified_Intermediate[Burmese_Consonants],0)),LEFT(BD307,2),
IF(ISNUMBER(MATCH(LEFT(BD307,1),Final_modified_Intermediate[Burmese_Consonants],0)),LEFT(BD307,1),
IF(ISNUMBER(MATCH(LEFT(BD307,7),Final_Intermediate[Burmese_Consonants],0)),LEFT(BD307,7),
IF(ISNUMBER(MATCH(LEFT(BD307,6),Final_Intermediate[Burmese_Consonants],0)),LEFT(BD307,6),
IF(ISNUMBER(MATCH(LEFT(BD307,5),Final_Intermediate[Burmese_Consonants],0)),LEFT(BD307,5),
IF(ISNUMBER(MATCH(LEFT(BD307,4),Final_Intermediate[Burmese_Consonants],0)),LEFT(BD307,4),
IF(ISNUMBER(MATCH(LEFT(BD307,3),Final_Intermediate[Burmese_Consonants],0)),LEFT(BD307,3),
IF(ISNUMBER(MATCH(LEFT(BD307,2),Final_Intermediate[Burmese_Consonants],0)),LEFT(BD307,2),
IF(ISNUMBER(MATCH(LEFT(BD307,1),Final_Intermediate[Burmese_Consonants],0)),LEFT(BD307,1),
"")))))))))))))))</f>
        <v>#VALUE!</v>
      </c>
      <c r="AG307" t="e">
        <f>IF(AND(OR(BE307="။",BE307="၊"),LEN(BE307)=1),BE307,
IF(ISNUMBER(MATCH(LEFT(BE307,7),Final_modified_Intermediate[Burmese_Consonants],0)),LEFT(BE307,7),
IF(ISNUMBER(MATCH(LEFT(BE307,6),Final_modified_Intermediate[Burmese_Consonants],0)),LEFT(BE307,6),
IF(ISNUMBER(MATCH(LEFT(BE307,5),Final_modified_Intermediate[Burmese_Consonants],0)),LEFT(BE307,5),
IF(ISNUMBER(MATCH(LEFT(BE307,4),Final_modified_Intermediate[Burmese_Consonants],0)),LEFT(BE307,4),
IF(ISNUMBER(MATCH(LEFT(BE307,3),Final_modified_Intermediate[Burmese_Consonants],0)),LEFT(BE307,3),
IF(ISNUMBER(MATCH(LEFT(BE307,2),Final_modified_Intermediate[Burmese_Consonants],0)),LEFT(BE307,2),
IF(ISNUMBER(MATCH(LEFT(BE307,1),Final_modified_Intermediate[Burmese_Consonants],0)),LEFT(BE307,1),
IF(ISNUMBER(MATCH(LEFT(BE307,7),Final_Intermediate[Burmese_Consonants],0)),LEFT(BE307,7),
IF(ISNUMBER(MATCH(LEFT(BE307,6),Final_Intermediate[Burmese_Consonants],0)),LEFT(BE307,6),
IF(ISNUMBER(MATCH(LEFT(BE307,5),Final_Intermediate[Burmese_Consonants],0)),LEFT(BE307,5),
IF(ISNUMBER(MATCH(LEFT(BE307,4),Final_Intermediate[Burmese_Consonants],0)),LEFT(BE307,4),
IF(ISNUMBER(MATCH(LEFT(BE307,3),Final_Intermediate[Burmese_Consonants],0)),LEFT(BE307,3),
IF(ISNUMBER(MATCH(LEFT(BE307,2),Final_Intermediate[Burmese_Consonants],0)),LEFT(BE307,2),
IF(ISNUMBER(MATCH(LEFT(BE307,1),Final_Intermediate[Burmese_Consonants],0)),LEFT(BE307,1),
"")))))))))))))))</f>
        <v>#VALUE!</v>
      </c>
      <c r="AH307" t="e">
        <f>IF(AND(OR(BF307="။",BF307="၊"),LEN(BF307)=1),BF307,
IF(ISNUMBER(MATCH(LEFT(BF307,7),Final_modified_Intermediate[Burmese_Consonants],0)),LEFT(BF307,7),
IF(ISNUMBER(MATCH(LEFT(BF307,6),Final_modified_Intermediate[Burmese_Consonants],0)),LEFT(BF307,6),
IF(ISNUMBER(MATCH(LEFT(BF307,5),Final_modified_Intermediate[Burmese_Consonants],0)),LEFT(BF307,5),
IF(ISNUMBER(MATCH(LEFT(BF307,4),Final_modified_Intermediate[Burmese_Consonants],0)),LEFT(BF307,4),
IF(ISNUMBER(MATCH(LEFT(BF307,3),Final_modified_Intermediate[Burmese_Consonants],0)),LEFT(BF307,3),
IF(ISNUMBER(MATCH(LEFT(BF307,2),Final_modified_Intermediate[Burmese_Consonants],0)),LEFT(BF307,2),
IF(ISNUMBER(MATCH(LEFT(BF307,1),Final_modified_Intermediate[Burmese_Consonants],0)),LEFT(BF307,1),
IF(ISNUMBER(MATCH(LEFT(BF307,7),Final_Intermediate[Burmese_Consonants],0)),LEFT(BF307,7),
IF(ISNUMBER(MATCH(LEFT(BF307,6),Final_Intermediate[Burmese_Consonants],0)),LEFT(BF307,6),
IF(ISNUMBER(MATCH(LEFT(BF307,5),Final_Intermediate[Burmese_Consonants],0)),LEFT(BF307,5),
IF(ISNUMBER(MATCH(LEFT(BF307,4),Final_Intermediate[Burmese_Consonants],0)),LEFT(BF307,4),
IF(ISNUMBER(MATCH(LEFT(BF307,3),Final_Intermediate[Burmese_Consonants],0)),LEFT(BF307,3),
IF(ISNUMBER(MATCH(LEFT(BF307,2),Final_Intermediate[Burmese_Consonants],0)),LEFT(BF307,2),
IF(ISNUMBER(MATCH(LEFT(BF307,1),Final_Intermediate[Burmese_Consonants],0)),LEFT(BF307,1),
"")))))))))))))))</f>
        <v>#VALUE!</v>
      </c>
      <c r="AI307" t="e">
        <f>IF(AND(OR(BG307="။",BG307="၊"),LEN(BG307)=1),BG307,
IF(ISNUMBER(MATCH(LEFT(BG307,7),Final_modified_Intermediate[Burmese_Consonants],0)),LEFT(BG307,7),
IF(ISNUMBER(MATCH(LEFT(BG307,6),Final_modified_Intermediate[Burmese_Consonants],0)),LEFT(BG307,6),
IF(ISNUMBER(MATCH(LEFT(BG307,5),Final_modified_Intermediate[Burmese_Consonants],0)),LEFT(BG307,5),
IF(ISNUMBER(MATCH(LEFT(BG307,4),Final_modified_Intermediate[Burmese_Consonants],0)),LEFT(BG307,4),
IF(ISNUMBER(MATCH(LEFT(BG307,3),Final_modified_Intermediate[Burmese_Consonants],0)),LEFT(BG307,3),
IF(ISNUMBER(MATCH(LEFT(BG307,2),Final_modified_Intermediate[Burmese_Consonants],0)),LEFT(BG307,2),
IF(ISNUMBER(MATCH(LEFT(BG307,1),Final_modified_Intermediate[Burmese_Consonants],0)),LEFT(BG307,1),
IF(ISNUMBER(MATCH(LEFT(BG307,7),Final_Intermediate[Burmese_Consonants],0)),LEFT(BG307,7),
IF(ISNUMBER(MATCH(LEFT(BG307,6),Final_Intermediate[Burmese_Consonants],0)),LEFT(BG307,6),
IF(ISNUMBER(MATCH(LEFT(BG307,5),Final_Intermediate[Burmese_Consonants],0)),LEFT(BG307,5),
IF(ISNUMBER(MATCH(LEFT(BG307,4),Final_Intermediate[Burmese_Consonants],0)),LEFT(BG307,4),
IF(ISNUMBER(MATCH(LEFT(BG307,3),Final_Intermediate[Burmese_Consonants],0)),LEFT(BG307,3),
IF(ISNUMBER(MATCH(LEFT(BG307,2),Final_Intermediate[Burmese_Consonants],0)),LEFT(BG307,2),
IF(ISNUMBER(MATCH(LEFT(BG307,1),Final_Intermediate[Burmese_Consonants],0)),LEFT(BG307,1),
"")))))))))))))))</f>
        <v>#VALUE!</v>
      </c>
      <c r="AJ307" t="e">
        <f>IF(AND(OR(BH307="။",BH307="၊"),LEN(BH307)=1),BH307,
IF(ISNUMBER(MATCH(LEFT(BH307,7),Final_modified_Intermediate[Burmese_Consonants],0)),LEFT(BH307,7),
IF(ISNUMBER(MATCH(LEFT(BH307,6),Final_modified_Intermediate[Burmese_Consonants],0)),LEFT(BH307,6),
IF(ISNUMBER(MATCH(LEFT(BH307,5),Final_modified_Intermediate[Burmese_Consonants],0)),LEFT(BH307,5),
IF(ISNUMBER(MATCH(LEFT(BH307,4),Final_modified_Intermediate[Burmese_Consonants],0)),LEFT(BH307,4),
IF(ISNUMBER(MATCH(LEFT(BH307,3),Final_modified_Intermediate[Burmese_Consonants],0)),LEFT(BH307,3),
IF(ISNUMBER(MATCH(LEFT(BH307,2),Final_modified_Intermediate[Burmese_Consonants],0)),LEFT(BH307,2),
IF(ISNUMBER(MATCH(LEFT(BH307,1),Final_modified_Intermediate[Burmese_Consonants],0)),LEFT(BH307,1),
IF(ISNUMBER(MATCH(LEFT(BH307,7),Final_Intermediate[Burmese_Consonants],0)),LEFT(BH307,7),
IF(ISNUMBER(MATCH(LEFT(BH307,6),Final_Intermediate[Burmese_Consonants],0)),LEFT(BH307,6),
IF(ISNUMBER(MATCH(LEFT(BH307,5),Final_Intermediate[Burmese_Consonants],0)),LEFT(BH307,5),
IF(ISNUMBER(MATCH(LEFT(BH307,4),Final_Intermediate[Burmese_Consonants],0)),LEFT(BH307,4),
IF(ISNUMBER(MATCH(LEFT(BH307,3),Final_Intermediate[Burmese_Consonants],0)),LEFT(BH307,3),
IF(ISNUMBER(MATCH(LEFT(BH307,2),Final_Intermediate[Burmese_Consonants],0)),LEFT(BH307,2),
IF(ISNUMBER(MATCH(LEFT(BH307,1),Final_Intermediate[Burmese_Consonants],0)),LEFT(BH307,1),
"")))))))))))))))</f>
        <v>#VALUE!</v>
      </c>
      <c r="AK307" t="e">
        <f>IF(AND(OR(BI307="။",BI307="၊"),LEN(BI307)=1),BI307,
IF(ISNUMBER(MATCH(LEFT(BI307,7),Final_modified_Intermediate[Burmese_Consonants],0)),LEFT(BI307,7),
IF(ISNUMBER(MATCH(LEFT(BI307,6),Final_modified_Intermediate[Burmese_Consonants],0)),LEFT(BI307,6),
IF(ISNUMBER(MATCH(LEFT(BI307,5),Final_modified_Intermediate[Burmese_Consonants],0)),LEFT(BI307,5),
IF(ISNUMBER(MATCH(LEFT(BI307,4),Final_modified_Intermediate[Burmese_Consonants],0)),LEFT(BI307,4),
IF(ISNUMBER(MATCH(LEFT(BI307,3),Final_modified_Intermediate[Burmese_Consonants],0)),LEFT(BI307,3),
IF(ISNUMBER(MATCH(LEFT(BI307,2),Final_modified_Intermediate[Burmese_Consonants],0)),LEFT(BI307,2),
IF(ISNUMBER(MATCH(LEFT(BI307,1),Final_modified_Intermediate[Burmese_Consonants],0)),LEFT(BI307,1),
IF(ISNUMBER(MATCH(LEFT(BI307,7),Final_Intermediate[Burmese_Consonants],0)),LEFT(BI307,7),
IF(ISNUMBER(MATCH(LEFT(BI307,6),Final_Intermediate[Burmese_Consonants],0)),LEFT(BI307,6),
IF(ISNUMBER(MATCH(LEFT(BI307,5),Final_Intermediate[Burmese_Consonants],0)),LEFT(BI307,5),
IF(ISNUMBER(MATCH(LEFT(BI307,4),Final_Intermediate[Burmese_Consonants],0)),LEFT(BI307,4),
IF(ISNUMBER(MATCH(LEFT(BI307,3),Final_Intermediate[Burmese_Consonants],0)),LEFT(BI307,3),
IF(ISNUMBER(MATCH(LEFT(BI307,2),Final_Intermediate[Burmese_Consonants],0)),LEFT(BI307,2),
IF(ISNUMBER(MATCH(LEFT(BI307,1),Final_Intermediate[Burmese_Consonants],0)),LEFT(BI307,1),
"")))))))))))))))</f>
        <v>#VALUE!</v>
      </c>
      <c r="AL307" t="e">
        <f>IF(AND(OR(BJ307="။",BJ307="၊"),LEN(BJ307)=1),BJ307,
IF(ISNUMBER(MATCH(LEFT(BJ307,7),Final_modified_Intermediate[Burmese_Consonants],0)),LEFT(BJ307,7),
IF(ISNUMBER(MATCH(LEFT(BJ307,6),Final_modified_Intermediate[Burmese_Consonants],0)),LEFT(BJ307,6),
IF(ISNUMBER(MATCH(LEFT(BJ307,5),Final_modified_Intermediate[Burmese_Consonants],0)),LEFT(BJ307,5),
IF(ISNUMBER(MATCH(LEFT(BJ307,4),Final_modified_Intermediate[Burmese_Consonants],0)),LEFT(BJ307,4),
IF(ISNUMBER(MATCH(LEFT(BJ307,3),Final_modified_Intermediate[Burmese_Consonants],0)),LEFT(BJ307,3),
IF(ISNUMBER(MATCH(LEFT(BJ307,2),Final_modified_Intermediate[Burmese_Consonants],0)),LEFT(BJ307,2),
IF(ISNUMBER(MATCH(LEFT(BJ307,1),Final_modified_Intermediate[Burmese_Consonants],0)),LEFT(BJ307,1),
IF(ISNUMBER(MATCH(LEFT(BJ307,7),Final_Intermediate[Burmese_Consonants],0)),LEFT(BJ307,7),
IF(ISNUMBER(MATCH(LEFT(BJ307,6),Final_Intermediate[Burmese_Consonants],0)),LEFT(BJ307,6),
IF(ISNUMBER(MATCH(LEFT(BJ307,5),Final_Intermediate[Burmese_Consonants],0)),LEFT(BJ307,5),
IF(ISNUMBER(MATCH(LEFT(BJ307,4),Final_Intermediate[Burmese_Consonants],0)),LEFT(BJ307,4),
IF(ISNUMBER(MATCH(LEFT(BJ307,3),Final_Intermediate[Burmese_Consonants],0)),LEFT(BJ307,3),
IF(ISNUMBER(MATCH(LEFT(BJ307,2),Final_Intermediate[Burmese_Consonants],0)),LEFT(BJ307,2),
IF(ISNUMBER(MATCH(LEFT(BJ307,1),Final_Intermediate[Burmese_Consonants],0)),LEFT(BJ307,1),
"")))))))))))))))</f>
        <v>#VALUE!</v>
      </c>
      <c r="AN307" t="e">
        <f>Compiler_Burmese[[#This Row],[Sr. No.]]</f>
        <v>#REF!</v>
      </c>
      <c r="AO30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7" t="e">
        <f>[2]!Vocabulary_Burmese[[#This Row],[Sr. No.]]</f>
        <v>#REF!</v>
      </c>
      <c r="BA307" t="e">
        <f>IF(Raw_data_N2_Kanji[[#This Row],[Categorie]]&lt;&gt;"","",
IF(ISNUMBER(MATCH(V,Special_list[Burmese word],0)),"",
SUBSTITUTE(Raw_data_N2_Kanji[[#This Row],[Raw]]," ","")))</f>
        <v>#VALUE!</v>
      </c>
      <c r="BB307" t="e">
        <f>RIGHT(Segregate18[[#This Row],[UPGRADE]],LEN(Segregate18[[#This Row],[UPGRADE]])-LEN(Compiler_Burmese[[#This Row],[1]]))</f>
        <v>#VALUE!</v>
      </c>
      <c r="BC307" t="e">
        <f>RIGHT(Segregate18[[#This Row],[11]],LEN(Segregate18[[#This Row],[11]])-LEN(Compiler_Burmese[[#This Row],[2]]))</f>
        <v>#VALUE!</v>
      </c>
      <c r="BD307" t="e">
        <f>RIGHT(Segregate18[[#This Row],[21]],LEN(Segregate18[[#This Row],[21]])-LEN(Compiler_Burmese[[#This Row],[3]]))</f>
        <v>#VALUE!</v>
      </c>
      <c r="BE307" t="e">
        <f>RIGHT(Segregate18[[#This Row],[31]],LEN(Segregate18[[#This Row],[31]])-LEN(Compiler_Burmese[[#This Row],[4]]))</f>
        <v>#VALUE!</v>
      </c>
      <c r="BF307" t="e">
        <f>RIGHT(Segregate18[[#This Row],[41]],LEN(Segregate18[[#This Row],[41]])-LEN(Compiler_Burmese[[#This Row],[5]]))</f>
        <v>#VALUE!</v>
      </c>
      <c r="BG307" t="e">
        <f>RIGHT(Segregate18[[#This Row],[51]],LEN(Segregate18[[#This Row],[51]])-LEN(Compiler_Burmese[[#This Row],[6]]))</f>
        <v>#VALUE!</v>
      </c>
      <c r="BH307" t="e">
        <f>RIGHT(Segregate18[[#This Row],[61]],LEN(Segregate18[[#This Row],[61]])-LEN(Compiler_Burmese[[#This Row],[7]]))</f>
        <v>#VALUE!</v>
      </c>
      <c r="BI307" t="e">
        <f>RIGHT(Segregate18[[#This Row],[71]],LEN(Segregate18[[#This Row],[71]])-LEN(Compiler_Burmese[[#This Row],[8]]))</f>
        <v>#VALUE!</v>
      </c>
      <c r="BJ307" t="e">
        <f>RIGHT(Segregate18[[#This Row],[81]],LEN(Segregate18[[#This Row],[81]])-LEN(Compiler_Burmese[[#This Row],[9]]))</f>
        <v>#VALUE!</v>
      </c>
    </row>
    <row r="308" spans="25:62" ht="15" customHeight="1" x14ac:dyDescent="0.3">
      <c r="Y308" t="e">
        <f>Segregate18[[#This Row],[Sr. No.]]</f>
        <v>#REF!</v>
      </c>
      <c r="Z308" t="e">
        <f>IF(AND(OR(BA308="။",BA308="၊"),LEN(BA308)=1),BA308,
IF(ISNUMBER(MATCH(LEFT(BA308,7),Final_modified_Intermediate[Burmese_Consonants],0)),LEFT(BA308,7),
IF(ISNUMBER(MATCH(LEFT(BA308,6),Final_modified_Intermediate[Burmese_Consonants],0)),LEFT(BA308,6),
IF(ISNUMBER(MATCH(LEFT(BA308,5),Final_modified_Intermediate[Burmese_Consonants],0)),LEFT(BA308,5),
IF(ISNUMBER(MATCH(LEFT(BA308,4),Final_modified_Intermediate[Burmese_Consonants],0)),LEFT(BA308,4),
IF(ISNUMBER(MATCH(LEFT(BA308,3),Final_modified_Intermediate[Burmese_Consonants],0)),LEFT(BA308,3),
IF(ISNUMBER(MATCH(LEFT(BA308,2),Final_modified_Intermediate[Burmese_Consonants],0)),LEFT(BA308,2),
IF(ISNUMBER(MATCH(LEFT(BA308,1),Final_modified_Intermediate[Burmese_Consonants],0)),LEFT(BA308,1),
IF(ISNUMBER(MATCH(LEFT(BA308,7),Final_Intermediate[Burmese_Consonants],0)),LEFT(BA308,7),
IF(ISNUMBER(MATCH(LEFT(BA308,6),Final_Intermediate[Burmese_Consonants],0)),LEFT(BA308,6),
IF(ISNUMBER(MATCH(LEFT(BA308,5),Final_Intermediate[Burmese_Consonants],0)),LEFT(BA308,5),
IF(ISNUMBER(MATCH(LEFT(BA308,4),Final_Intermediate[Burmese_Consonants],0)),LEFT(BA308,4),
IF(ISNUMBER(MATCH(LEFT(BA308,3),Final_Intermediate[Burmese_Consonants],0)),LEFT(BA308,3),
IF(ISNUMBER(MATCH(LEFT(BA308,2),Final_Intermediate[Burmese_Consonants],0)),LEFT(BA308,2),
IF(ISNUMBER(MATCH(LEFT(BA308,1),Final_Intermediate[Burmese_Consonants],0)),LEFT(BA308,1),
"")))))))))))))))</f>
        <v>#VALUE!</v>
      </c>
      <c r="AA30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8" t="e">
        <f>IF(AND(OR(BB308="။",BB308="၊"),LEN(BB308)=1),BB308,
IF(ISNUMBER(MATCH(LEFT(BB308,7),Final_modified_Intermediate[Burmese_Consonants],0)),LEFT(BB308,7),
IF(ISNUMBER(MATCH(LEFT(BB308,6),Final_modified_Intermediate[Burmese_Consonants],0)),LEFT(BB308,6),
IF(ISNUMBER(MATCH(LEFT(BB308,5),Final_modified_Intermediate[Burmese_Consonants],0)),LEFT(BB308,5),
IF(ISNUMBER(MATCH(LEFT(BB308,4),Final_modified_Intermediate[Burmese_Consonants],0)),LEFT(BB308,4),
IF(ISNUMBER(MATCH(LEFT(BB308,3),Final_modified_Intermediate[Burmese_Consonants],0)),LEFT(BB308,3),
IF(ISNUMBER(MATCH(LEFT(BB308,2),Final_modified_Intermediate[Burmese_Consonants],0)),LEFT(BB308,2),
IF(ISNUMBER(MATCH(LEFT(BB308,1),Final_modified_Intermediate[Burmese_Consonants],0)),LEFT(BB308,1),
IF(ISNUMBER(MATCH(LEFT(BB308,7),Final_Intermediate[Burmese_Consonants],0)),LEFT(BB308,7),
IF(ISNUMBER(MATCH(LEFT(BB308,6),Final_Intermediate[Burmese_Consonants],0)),LEFT(BB308,6),
IF(ISNUMBER(MATCH(LEFT(BB308,5),Final_Intermediate[Burmese_Consonants],0)),LEFT(BB308,5),
IF(ISNUMBER(MATCH(LEFT(BB308,4),Final_Intermediate[Burmese_Consonants],0)),LEFT(BB308,4),
IF(ISNUMBER(MATCH(LEFT(BB308,3),Final_Intermediate[Burmese_Consonants],0)),LEFT(BB308,3),
IF(ISNUMBER(MATCH(LEFT(BB308,2),Final_Intermediate[Burmese_Consonants],0)),LEFT(BB308,2),
IF(ISNUMBER(MATCH(LEFT(BB308,1),Final_Intermediate[Burmese_Consonants],0)),LEFT(BB308,1),
"")))))))))))))))</f>
        <v>#VALUE!</v>
      </c>
      <c r="AC30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8" t="e">
        <f>IF(AND(OR(BC308="။",BC308="၊"),LEN(BC308)=1),BC308,
IF(ISNUMBER(MATCH(LEFT(BC308,7),Final_modified_Intermediate[Burmese_Consonants],0)),LEFT(BC308,7),
IF(ISNUMBER(MATCH(LEFT(BC308,6),Final_modified_Intermediate[Burmese_Consonants],0)),LEFT(BC308,6),
IF(ISNUMBER(MATCH(LEFT(BC308,5),Final_modified_Intermediate[Burmese_Consonants],0)),LEFT(BC308,5),
IF(ISNUMBER(MATCH(LEFT(BC308,4),Final_modified_Intermediate[Burmese_Consonants],0)),LEFT(BC308,4),
IF(ISNUMBER(MATCH(LEFT(BC308,3),Final_modified_Intermediate[Burmese_Consonants],0)),LEFT(BC308,3),
IF(ISNUMBER(MATCH(LEFT(BC308,2),Final_modified_Intermediate[Burmese_Consonants],0)),LEFT(BC308,2),
IF(ISNUMBER(MATCH(LEFT(BC308,1),Final_modified_Intermediate[Burmese_Consonants],0)),LEFT(BC308,1),
IF(ISNUMBER(MATCH(LEFT(BC308,7),Final_Intermediate[Burmese_Consonants],0)),LEFT(BC308,7),
IF(ISNUMBER(MATCH(LEFT(BC308,6),Final_Intermediate[Burmese_Consonants],0)),LEFT(BC308,6),
IF(ISNUMBER(MATCH(LEFT(BC308,5),Final_Intermediate[Burmese_Consonants],0)),LEFT(BC308,5),
IF(ISNUMBER(MATCH(LEFT(BC308,4),Final_Intermediate[Burmese_Consonants],0)),LEFT(BC308,4),
IF(ISNUMBER(MATCH(LEFT(BC308,3),Final_Intermediate[Burmese_Consonants],0)),LEFT(BC308,3),
IF(ISNUMBER(MATCH(LEFT(BC308,2),Final_Intermediate[Burmese_Consonants],0)),LEFT(BC308,2),
IF(ISNUMBER(MATCH(LEFT(BC308,1),Final_Intermediate[Burmese_Consonants],0)),LEFT(BC308,1),
"")))))))))))))))</f>
        <v>#VALUE!</v>
      </c>
      <c r="AE30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8" t="e">
        <f>IF(AND(OR(BD308="။",BD308="၊"),LEN(BD308)=1),BD308,
IF(ISNUMBER(MATCH(LEFT(BD308,7),Final_modified_Intermediate[Burmese_Consonants],0)),LEFT(BD308,7),
IF(ISNUMBER(MATCH(LEFT(BD308,6),Final_modified_Intermediate[Burmese_Consonants],0)),LEFT(BD308,6),
IF(ISNUMBER(MATCH(LEFT(BD308,5),Final_modified_Intermediate[Burmese_Consonants],0)),LEFT(BD308,5),
IF(ISNUMBER(MATCH(LEFT(BD308,4),Final_modified_Intermediate[Burmese_Consonants],0)),LEFT(BD308,4),
IF(ISNUMBER(MATCH(LEFT(BD308,3),Final_modified_Intermediate[Burmese_Consonants],0)),LEFT(BD308,3),
IF(ISNUMBER(MATCH(LEFT(BD308,2),Final_modified_Intermediate[Burmese_Consonants],0)),LEFT(BD308,2),
IF(ISNUMBER(MATCH(LEFT(BD308,1),Final_modified_Intermediate[Burmese_Consonants],0)),LEFT(BD308,1),
IF(ISNUMBER(MATCH(LEFT(BD308,7),Final_Intermediate[Burmese_Consonants],0)),LEFT(BD308,7),
IF(ISNUMBER(MATCH(LEFT(BD308,6),Final_Intermediate[Burmese_Consonants],0)),LEFT(BD308,6),
IF(ISNUMBER(MATCH(LEFT(BD308,5),Final_Intermediate[Burmese_Consonants],0)),LEFT(BD308,5),
IF(ISNUMBER(MATCH(LEFT(BD308,4),Final_Intermediate[Burmese_Consonants],0)),LEFT(BD308,4),
IF(ISNUMBER(MATCH(LEFT(BD308,3),Final_Intermediate[Burmese_Consonants],0)),LEFT(BD308,3),
IF(ISNUMBER(MATCH(LEFT(BD308,2),Final_Intermediate[Burmese_Consonants],0)),LEFT(BD308,2),
IF(ISNUMBER(MATCH(LEFT(BD308,1),Final_Intermediate[Burmese_Consonants],0)),LEFT(BD308,1),
"")))))))))))))))</f>
        <v>#VALUE!</v>
      </c>
      <c r="AG308" t="e">
        <f>IF(AND(OR(BE308="။",BE308="၊"),LEN(BE308)=1),BE308,
IF(ISNUMBER(MATCH(LEFT(BE308,7),Final_modified_Intermediate[Burmese_Consonants],0)),LEFT(BE308,7),
IF(ISNUMBER(MATCH(LEFT(BE308,6),Final_modified_Intermediate[Burmese_Consonants],0)),LEFT(BE308,6),
IF(ISNUMBER(MATCH(LEFT(BE308,5),Final_modified_Intermediate[Burmese_Consonants],0)),LEFT(BE308,5),
IF(ISNUMBER(MATCH(LEFT(BE308,4),Final_modified_Intermediate[Burmese_Consonants],0)),LEFT(BE308,4),
IF(ISNUMBER(MATCH(LEFT(BE308,3),Final_modified_Intermediate[Burmese_Consonants],0)),LEFT(BE308,3),
IF(ISNUMBER(MATCH(LEFT(BE308,2),Final_modified_Intermediate[Burmese_Consonants],0)),LEFT(BE308,2),
IF(ISNUMBER(MATCH(LEFT(BE308,1),Final_modified_Intermediate[Burmese_Consonants],0)),LEFT(BE308,1),
IF(ISNUMBER(MATCH(LEFT(BE308,7),Final_Intermediate[Burmese_Consonants],0)),LEFT(BE308,7),
IF(ISNUMBER(MATCH(LEFT(BE308,6),Final_Intermediate[Burmese_Consonants],0)),LEFT(BE308,6),
IF(ISNUMBER(MATCH(LEFT(BE308,5),Final_Intermediate[Burmese_Consonants],0)),LEFT(BE308,5),
IF(ISNUMBER(MATCH(LEFT(BE308,4),Final_Intermediate[Burmese_Consonants],0)),LEFT(BE308,4),
IF(ISNUMBER(MATCH(LEFT(BE308,3),Final_Intermediate[Burmese_Consonants],0)),LEFT(BE308,3),
IF(ISNUMBER(MATCH(LEFT(BE308,2),Final_Intermediate[Burmese_Consonants],0)),LEFT(BE308,2),
IF(ISNUMBER(MATCH(LEFT(BE308,1),Final_Intermediate[Burmese_Consonants],0)),LEFT(BE308,1),
"")))))))))))))))</f>
        <v>#VALUE!</v>
      </c>
      <c r="AH308" t="e">
        <f>IF(AND(OR(BF308="။",BF308="၊"),LEN(BF308)=1),BF308,
IF(ISNUMBER(MATCH(LEFT(BF308,7),Final_modified_Intermediate[Burmese_Consonants],0)),LEFT(BF308,7),
IF(ISNUMBER(MATCH(LEFT(BF308,6),Final_modified_Intermediate[Burmese_Consonants],0)),LEFT(BF308,6),
IF(ISNUMBER(MATCH(LEFT(BF308,5),Final_modified_Intermediate[Burmese_Consonants],0)),LEFT(BF308,5),
IF(ISNUMBER(MATCH(LEFT(BF308,4),Final_modified_Intermediate[Burmese_Consonants],0)),LEFT(BF308,4),
IF(ISNUMBER(MATCH(LEFT(BF308,3),Final_modified_Intermediate[Burmese_Consonants],0)),LEFT(BF308,3),
IF(ISNUMBER(MATCH(LEFT(BF308,2),Final_modified_Intermediate[Burmese_Consonants],0)),LEFT(BF308,2),
IF(ISNUMBER(MATCH(LEFT(BF308,1),Final_modified_Intermediate[Burmese_Consonants],0)),LEFT(BF308,1),
IF(ISNUMBER(MATCH(LEFT(BF308,7),Final_Intermediate[Burmese_Consonants],0)),LEFT(BF308,7),
IF(ISNUMBER(MATCH(LEFT(BF308,6),Final_Intermediate[Burmese_Consonants],0)),LEFT(BF308,6),
IF(ISNUMBER(MATCH(LEFT(BF308,5),Final_Intermediate[Burmese_Consonants],0)),LEFT(BF308,5),
IF(ISNUMBER(MATCH(LEFT(BF308,4),Final_Intermediate[Burmese_Consonants],0)),LEFT(BF308,4),
IF(ISNUMBER(MATCH(LEFT(BF308,3),Final_Intermediate[Burmese_Consonants],0)),LEFT(BF308,3),
IF(ISNUMBER(MATCH(LEFT(BF308,2),Final_Intermediate[Burmese_Consonants],0)),LEFT(BF308,2),
IF(ISNUMBER(MATCH(LEFT(BF308,1),Final_Intermediate[Burmese_Consonants],0)),LEFT(BF308,1),
"")))))))))))))))</f>
        <v>#VALUE!</v>
      </c>
      <c r="AI308" t="e">
        <f>IF(AND(OR(BG308="။",BG308="၊"),LEN(BG308)=1),BG308,
IF(ISNUMBER(MATCH(LEFT(BG308,7),Final_modified_Intermediate[Burmese_Consonants],0)),LEFT(BG308,7),
IF(ISNUMBER(MATCH(LEFT(BG308,6),Final_modified_Intermediate[Burmese_Consonants],0)),LEFT(BG308,6),
IF(ISNUMBER(MATCH(LEFT(BG308,5),Final_modified_Intermediate[Burmese_Consonants],0)),LEFT(BG308,5),
IF(ISNUMBER(MATCH(LEFT(BG308,4),Final_modified_Intermediate[Burmese_Consonants],0)),LEFT(BG308,4),
IF(ISNUMBER(MATCH(LEFT(BG308,3),Final_modified_Intermediate[Burmese_Consonants],0)),LEFT(BG308,3),
IF(ISNUMBER(MATCH(LEFT(BG308,2),Final_modified_Intermediate[Burmese_Consonants],0)),LEFT(BG308,2),
IF(ISNUMBER(MATCH(LEFT(BG308,1),Final_modified_Intermediate[Burmese_Consonants],0)),LEFT(BG308,1),
IF(ISNUMBER(MATCH(LEFT(BG308,7),Final_Intermediate[Burmese_Consonants],0)),LEFT(BG308,7),
IF(ISNUMBER(MATCH(LEFT(BG308,6),Final_Intermediate[Burmese_Consonants],0)),LEFT(BG308,6),
IF(ISNUMBER(MATCH(LEFT(BG308,5),Final_Intermediate[Burmese_Consonants],0)),LEFT(BG308,5),
IF(ISNUMBER(MATCH(LEFT(BG308,4),Final_Intermediate[Burmese_Consonants],0)),LEFT(BG308,4),
IF(ISNUMBER(MATCH(LEFT(BG308,3),Final_Intermediate[Burmese_Consonants],0)),LEFT(BG308,3),
IF(ISNUMBER(MATCH(LEFT(BG308,2),Final_Intermediate[Burmese_Consonants],0)),LEFT(BG308,2),
IF(ISNUMBER(MATCH(LEFT(BG308,1),Final_Intermediate[Burmese_Consonants],0)),LEFT(BG308,1),
"")))))))))))))))</f>
        <v>#VALUE!</v>
      </c>
      <c r="AJ308" t="e">
        <f>IF(AND(OR(BH308="။",BH308="၊"),LEN(BH308)=1),BH308,
IF(ISNUMBER(MATCH(LEFT(BH308,7),Final_modified_Intermediate[Burmese_Consonants],0)),LEFT(BH308,7),
IF(ISNUMBER(MATCH(LEFT(BH308,6),Final_modified_Intermediate[Burmese_Consonants],0)),LEFT(BH308,6),
IF(ISNUMBER(MATCH(LEFT(BH308,5),Final_modified_Intermediate[Burmese_Consonants],0)),LEFT(BH308,5),
IF(ISNUMBER(MATCH(LEFT(BH308,4),Final_modified_Intermediate[Burmese_Consonants],0)),LEFT(BH308,4),
IF(ISNUMBER(MATCH(LEFT(BH308,3),Final_modified_Intermediate[Burmese_Consonants],0)),LEFT(BH308,3),
IF(ISNUMBER(MATCH(LEFT(BH308,2),Final_modified_Intermediate[Burmese_Consonants],0)),LEFT(BH308,2),
IF(ISNUMBER(MATCH(LEFT(BH308,1),Final_modified_Intermediate[Burmese_Consonants],0)),LEFT(BH308,1),
IF(ISNUMBER(MATCH(LEFT(BH308,7),Final_Intermediate[Burmese_Consonants],0)),LEFT(BH308,7),
IF(ISNUMBER(MATCH(LEFT(BH308,6),Final_Intermediate[Burmese_Consonants],0)),LEFT(BH308,6),
IF(ISNUMBER(MATCH(LEFT(BH308,5),Final_Intermediate[Burmese_Consonants],0)),LEFT(BH308,5),
IF(ISNUMBER(MATCH(LEFT(BH308,4),Final_Intermediate[Burmese_Consonants],0)),LEFT(BH308,4),
IF(ISNUMBER(MATCH(LEFT(BH308,3),Final_Intermediate[Burmese_Consonants],0)),LEFT(BH308,3),
IF(ISNUMBER(MATCH(LEFT(BH308,2),Final_Intermediate[Burmese_Consonants],0)),LEFT(BH308,2),
IF(ISNUMBER(MATCH(LEFT(BH308,1),Final_Intermediate[Burmese_Consonants],0)),LEFT(BH308,1),
"")))))))))))))))</f>
        <v>#VALUE!</v>
      </c>
      <c r="AK308" t="e">
        <f>IF(AND(OR(BI308="။",BI308="၊"),LEN(BI308)=1),BI308,
IF(ISNUMBER(MATCH(LEFT(BI308,7),Final_modified_Intermediate[Burmese_Consonants],0)),LEFT(BI308,7),
IF(ISNUMBER(MATCH(LEFT(BI308,6),Final_modified_Intermediate[Burmese_Consonants],0)),LEFT(BI308,6),
IF(ISNUMBER(MATCH(LEFT(BI308,5),Final_modified_Intermediate[Burmese_Consonants],0)),LEFT(BI308,5),
IF(ISNUMBER(MATCH(LEFT(BI308,4),Final_modified_Intermediate[Burmese_Consonants],0)),LEFT(BI308,4),
IF(ISNUMBER(MATCH(LEFT(BI308,3),Final_modified_Intermediate[Burmese_Consonants],0)),LEFT(BI308,3),
IF(ISNUMBER(MATCH(LEFT(BI308,2),Final_modified_Intermediate[Burmese_Consonants],0)),LEFT(BI308,2),
IF(ISNUMBER(MATCH(LEFT(BI308,1),Final_modified_Intermediate[Burmese_Consonants],0)),LEFT(BI308,1),
IF(ISNUMBER(MATCH(LEFT(BI308,7),Final_Intermediate[Burmese_Consonants],0)),LEFT(BI308,7),
IF(ISNUMBER(MATCH(LEFT(BI308,6),Final_Intermediate[Burmese_Consonants],0)),LEFT(BI308,6),
IF(ISNUMBER(MATCH(LEFT(BI308,5),Final_Intermediate[Burmese_Consonants],0)),LEFT(BI308,5),
IF(ISNUMBER(MATCH(LEFT(BI308,4),Final_Intermediate[Burmese_Consonants],0)),LEFT(BI308,4),
IF(ISNUMBER(MATCH(LEFT(BI308,3),Final_Intermediate[Burmese_Consonants],0)),LEFT(BI308,3),
IF(ISNUMBER(MATCH(LEFT(BI308,2),Final_Intermediate[Burmese_Consonants],0)),LEFT(BI308,2),
IF(ISNUMBER(MATCH(LEFT(BI308,1),Final_Intermediate[Burmese_Consonants],0)),LEFT(BI308,1),
"")))))))))))))))</f>
        <v>#VALUE!</v>
      </c>
      <c r="AL308" t="e">
        <f>IF(AND(OR(BJ308="။",BJ308="၊"),LEN(BJ308)=1),BJ308,
IF(ISNUMBER(MATCH(LEFT(BJ308,7),Final_modified_Intermediate[Burmese_Consonants],0)),LEFT(BJ308,7),
IF(ISNUMBER(MATCH(LEFT(BJ308,6),Final_modified_Intermediate[Burmese_Consonants],0)),LEFT(BJ308,6),
IF(ISNUMBER(MATCH(LEFT(BJ308,5),Final_modified_Intermediate[Burmese_Consonants],0)),LEFT(BJ308,5),
IF(ISNUMBER(MATCH(LEFT(BJ308,4),Final_modified_Intermediate[Burmese_Consonants],0)),LEFT(BJ308,4),
IF(ISNUMBER(MATCH(LEFT(BJ308,3),Final_modified_Intermediate[Burmese_Consonants],0)),LEFT(BJ308,3),
IF(ISNUMBER(MATCH(LEFT(BJ308,2),Final_modified_Intermediate[Burmese_Consonants],0)),LEFT(BJ308,2),
IF(ISNUMBER(MATCH(LEFT(BJ308,1),Final_modified_Intermediate[Burmese_Consonants],0)),LEFT(BJ308,1),
IF(ISNUMBER(MATCH(LEFT(BJ308,7),Final_Intermediate[Burmese_Consonants],0)),LEFT(BJ308,7),
IF(ISNUMBER(MATCH(LEFT(BJ308,6),Final_Intermediate[Burmese_Consonants],0)),LEFT(BJ308,6),
IF(ISNUMBER(MATCH(LEFT(BJ308,5),Final_Intermediate[Burmese_Consonants],0)),LEFT(BJ308,5),
IF(ISNUMBER(MATCH(LEFT(BJ308,4),Final_Intermediate[Burmese_Consonants],0)),LEFT(BJ308,4),
IF(ISNUMBER(MATCH(LEFT(BJ308,3),Final_Intermediate[Burmese_Consonants],0)),LEFT(BJ308,3),
IF(ISNUMBER(MATCH(LEFT(BJ308,2),Final_Intermediate[Burmese_Consonants],0)),LEFT(BJ308,2),
IF(ISNUMBER(MATCH(LEFT(BJ308,1),Final_Intermediate[Burmese_Consonants],0)),LEFT(BJ308,1),
"")))))))))))))))</f>
        <v>#VALUE!</v>
      </c>
      <c r="AN308" t="e">
        <f>Compiler_Burmese[[#This Row],[Sr. No.]]</f>
        <v>#REF!</v>
      </c>
      <c r="AO30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8" t="e">
        <f>[2]!Vocabulary_Burmese[[#This Row],[Sr. No.]]</f>
        <v>#REF!</v>
      </c>
      <c r="BA308" t="e">
        <f>IF(Raw_data_N2_Kanji[[#This Row],[Categorie]]&lt;&gt;"","",
IF(ISNUMBER(MATCH(V,Special_list[Burmese word],0)),"",
SUBSTITUTE(Raw_data_N2_Kanji[[#This Row],[Raw]]," ","")))</f>
        <v>#VALUE!</v>
      </c>
      <c r="BB308" t="e">
        <f>RIGHT(Segregate18[[#This Row],[UPGRADE]],LEN(Segregate18[[#This Row],[UPGRADE]])-LEN(Compiler_Burmese[[#This Row],[1]]))</f>
        <v>#VALUE!</v>
      </c>
      <c r="BC308" t="e">
        <f>RIGHT(Segregate18[[#This Row],[11]],LEN(Segregate18[[#This Row],[11]])-LEN(Compiler_Burmese[[#This Row],[2]]))</f>
        <v>#VALUE!</v>
      </c>
      <c r="BD308" t="e">
        <f>RIGHT(Segregate18[[#This Row],[21]],LEN(Segregate18[[#This Row],[21]])-LEN(Compiler_Burmese[[#This Row],[3]]))</f>
        <v>#VALUE!</v>
      </c>
      <c r="BE308" t="e">
        <f>RIGHT(Segregate18[[#This Row],[31]],LEN(Segregate18[[#This Row],[31]])-LEN(Compiler_Burmese[[#This Row],[4]]))</f>
        <v>#VALUE!</v>
      </c>
      <c r="BF308" t="e">
        <f>RIGHT(Segregate18[[#This Row],[41]],LEN(Segregate18[[#This Row],[41]])-LEN(Compiler_Burmese[[#This Row],[5]]))</f>
        <v>#VALUE!</v>
      </c>
      <c r="BG308" t="e">
        <f>RIGHT(Segregate18[[#This Row],[51]],LEN(Segregate18[[#This Row],[51]])-LEN(Compiler_Burmese[[#This Row],[6]]))</f>
        <v>#VALUE!</v>
      </c>
      <c r="BH308" t="e">
        <f>RIGHT(Segregate18[[#This Row],[61]],LEN(Segregate18[[#This Row],[61]])-LEN(Compiler_Burmese[[#This Row],[7]]))</f>
        <v>#VALUE!</v>
      </c>
      <c r="BI308" t="e">
        <f>RIGHT(Segregate18[[#This Row],[71]],LEN(Segregate18[[#This Row],[71]])-LEN(Compiler_Burmese[[#This Row],[8]]))</f>
        <v>#VALUE!</v>
      </c>
      <c r="BJ308" t="e">
        <f>RIGHT(Segregate18[[#This Row],[81]],LEN(Segregate18[[#This Row],[81]])-LEN(Compiler_Burmese[[#This Row],[9]]))</f>
        <v>#VALUE!</v>
      </c>
    </row>
    <row r="309" spans="25:62" ht="15" customHeight="1" x14ac:dyDescent="0.3">
      <c r="Y309" t="e">
        <f>Segregate18[[#This Row],[Sr. No.]]</f>
        <v>#REF!</v>
      </c>
      <c r="Z309" t="e">
        <f>IF(AND(OR(BA309="။",BA309="၊"),LEN(BA309)=1),BA309,
IF(ISNUMBER(MATCH(LEFT(BA309,7),Final_modified_Intermediate[Burmese_Consonants],0)),LEFT(BA309,7),
IF(ISNUMBER(MATCH(LEFT(BA309,6),Final_modified_Intermediate[Burmese_Consonants],0)),LEFT(BA309,6),
IF(ISNUMBER(MATCH(LEFT(BA309,5),Final_modified_Intermediate[Burmese_Consonants],0)),LEFT(BA309,5),
IF(ISNUMBER(MATCH(LEFT(BA309,4),Final_modified_Intermediate[Burmese_Consonants],0)),LEFT(BA309,4),
IF(ISNUMBER(MATCH(LEFT(BA309,3),Final_modified_Intermediate[Burmese_Consonants],0)),LEFT(BA309,3),
IF(ISNUMBER(MATCH(LEFT(BA309,2),Final_modified_Intermediate[Burmese_Consonants],0)),LEFT(BA309,2),
IF(ISNUMBER(MATCH(LEFT(BA309,1),Final_modified_Intermediate[Burmese_Consonants],0)),LEFT(BA309,1),
IF(ISNUMBER(MATCH(LEFT(BA309,7),Final_Intermediate[Burmese_Consonants],0)),LEFT(BA309,7),
IF(ISNUMBER(MATCH(LEFT(BA309,6),Final_Intermediate[Burmese_Consonants],0)),LEFT(BA309,6),
IF(ISNUMBER(MATCH(LEFT(BA309,5),Final_Intermediate[Burmese_Consonants],0)),LEFT(BA309,5),
IF(ISNUMBER(MATCH(LEFT(BA309,4),Final_Intermediate[Burmese_Consonants],0)),LEFT(BA309,4),
IF(ISNUMBER(MATCH(LEFT(BA309,3),Final_Intermediate[Burmese_Consonants],0)),LEFT(BA309,3),
IF(ISNUMBER(MATCH(LEFT(BA309,2),Final_Intermediate[Burmese_Consonants],0)),LEFT(BA309,2),
IF(ISNUMBER(MATCH(LEFT(BA309,1),Final_Intermediate[Burmese_Consonants],0)),LEFT(BA309,1),
"")))))))))))))))</f>
        <v>#VALUE!</v>
      </c>
      <c r="AA30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09" t="e">
        <f>IF(AND(OR(BB309="။",BB309="၊"),LEN(BB309)=1),BB309,
IF(ISNUMBER(MATCH(LEFT(BB309,7),Final_modified_Intermediate[Burmese_Consonants],0)),LEFT(BB309,7),
IF(ISNUMBER(MATCH(LEFT(BB309,6),Final_modified_Intermediate[Burmese_Consonants],0)),LEFT(BB309,6),
IF(ISNUMBER(MATCH(LEFT(BB309,5),Final_modified_Intermediate[Burmese_Consonants],0)),LEFT(BB309,5),
IF(ISNUMBER(MATCH(LEFT(BB309,4),Final_modified_Intermediate[Burmese_Consonants],0)),LEFT(BB309,4),
IF(ISNUMBER(MATCH(LEFT(BB309,3),Final_modified_Intermediate[Burmese_Consonants],0)),LEFT(BB309,3),
IF(ISNUMBER(MATCH(LEFT(BB309,2),Final_modified_Intermediate[Burmese_Consonants],0)),LEFT(BB309,2),
IF(ISNUMBER(MATCH(LEFT(BB309,1),Final_modified_Intermediate[Burmese_Consonants],0)),LEFT(BB309,1),
IF(ISNUMBER(MATCH(LEFT(BB309,7),Final_Intermediate[Burmese_Consonants],0)),LEFT(BB309,7),
IF(ISNUMBER(MATCH(LEFT(BB309,6),Final_Intermediate[Burmese_Consonants],0)),LEFT(BB309,6),
IF(ISNUMBER(MATCH(LEFT(BB309,5),Final_Intermediate[Burmese_Consonants],0)),LEFT(BB309,5),
IF(ISNUMBER(MATCH(LEFT(BB309,4),Final_Intermediate[Burmese_Consonants],0)),LEFT(BB309,4),
IF(ISNUMBER(MATCH(LEFT(BB309,3),Final_Intermediate[Burmese_Consonants],0)),LEFT(BB309,3),
IF(ISNUMBER(MATCH(LEFT(BB309,2),Final_Intermediate[Burmese_Consonants],0)),LEFT(BB309,2),
IF(ISNUMBER(MATCH(LEFT(BB309,1),Final_Intermediate[Burmese_Consonants],0)),LEFT(BB309,1),
"")))))))))))))))</f>
        <v>#VALUE!</v>
      </c>
      <c r="AC30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09" t="e">
        <f>IF(AND(OR(BC309="။",BC309="၊"),LEN(BC309)=1),BC309,
IF(ISNUMBER(MATCH(LEFT(BC309,7),Final_modified_Intermediate[Burmese_Consonants],0)),LEFT(BC309,7),
IF(ISNUMBER(MATCH(LEFT(BC309,6),Final_modified_Intermediate[Burmese_Consonants],0)),LEFT(BC309,6),
IF(ISNUMBER(MATCH(LEFT(BC309,5),Final_modified_Intermediate[Burmese_Consonants],0)),LEFT(BC309,5),
IF(ISNUMBER(MATCH(LEFT(BC309,4),Final_modified_Intermediate[Burmese_Consonants],0)),LEFT(BC309,4),
IF(ISNUMBER(MATCH(LEFT(BC309,3),Final_modified_Intermediate[Burmese_Consonants],0)),LEFT(BC309,3),
IF(ISNUMBER(MATCH(LEFT(BC309,2),Final_modified_Intermediate[Burmese_Consonants],0)),LEFT(BC309,2),
IF(ISNUMBER(MATCH(LEFT(BC309,1),Final_modified_Intermediate[Burmese_Consonants],0)),LEFT(BC309,1),
IF(ISNUMBER(MATCH(LEFT(BC309,7),Final_Intermediate[Burmese_Consonants],0)),LEFT(BC309,7),
IF(ISNUMBER(MATCH(LEFT(BC309,6),Final_Intermediate[Burmese_Consonants],0)),LEFT(BC309,6),
IF(ISNUMBER(MATCH(LEFT(BC309,5),Final_Intermediate[Burmese_Consonants],0)),LEFT(BC309,5),
IF(ISNUMBER(MATCH(LEFT(BC309,4),Final_Intermediate[Burmese_Consonants],0)),LEFT(BC309,4),
IF(ISNUMBER(MATCH(LEFT(BC309,3),Final_Intermediate[Burmese_Consonants],0)),LEFT(BC309,3),
IF(ISNUMBER(MATCH(LEFT(BC309,2),Final_Intermediate[Burmese_Consonants],0)),LEFT(BC309,2),
IF(ISNUMBER(MATCH(LEFT(BC309,1),Final_Intermediate[Burmese_Consonants],0)),LEFT(BC309,1),
"")))))))))))))))</f>
        <v>#VALUE!</v>
      </c>
      <c r="AE30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09" t="e">
        <f>IF(AND(OR(BD309="။",BD309="၊"),LEN(BD309)=1),BD309,
IF(ISNUMBER(MATCH(LEFT(BD309,7),Final_modified_Intermediate[Burmese_Consonants],0)),LEFT(BD309,7),
IF(ISNUMBER(MATCH(LEFT(BD309,6),Final_modified_Intermediate[Burmese_Consonants],0)),LEFT(BD309,6),
IF(ISNUMBER(MATCH(LEFT(BD309,5),Final_modified_Intermediate[Burmese_Consonants],0)),LEFT(BD309,5),
IF(ISNUMBER(MATCH(LEFT(BD309,4),Final_modified_Intermediate[Burmese_Consonants],0)),LEFT(BD309,4),
IF(ISNUMBER(MATCH(LEFT(BD309,3),Final_modified_Intermediate[Burmese_Consonants],0)),LEFT(BD309,3),
IF(ISNUMBER(MATCH(LEFT(BD309,2),Final_modified_Intermediate[Burmese_Consonants],0)),LEFT(BD309,2),
IF(ISNUMBER(MATCH(LEFT(BD309,1),Final_modified_Intermediate[Burmese_Consonants],0)),LEFT(BD309,1),
IF(ISNUMBER(MATCH(LEFT(BD309,7),Final_Intermediate[Burmese_Consonants],0)),LEFT(BD309,7),
IF(ISNUMBER(MATCH(LEFT(BD309,6),Final_Intermediate[Burmese_Consonants],0)),LEFT(BD309,6),
IF(ISNUMBER(MATCH(LEFT(BD309,5),Final_Intermediate[Burmese_Consonants],0)),LEFT(BD309,5),
IF(ISNUMBER(MATCH(LEFT(BD309,4),Final_Intermediate[Burmese_Consonants],0)),LEFT(BD309,4),
IF(ISNUMBER(MATCH(LEFT(BD309,3),Final_Intermediate[Burmese_Consonants],0)),LEFT(BD309,3),
IF(ISNUMBER(MATCH(LEFT(BD309,2),Final_Intermediate[Burmese_Consonants],0)),LEFT(BD309,2),
IF(ISNUMBER(MATCH(LEFT(BD309,1),Final_Intermediate[Burmese_Consonants],0)),LEFT(BD309,1),
"")))))))))))))))</f>
        <v>#VALUE!</v>
      </c>
      <c r="AG309" t="e">
        <f>IF(AND(OR(BE309="။",BE309="၊"),LEN(BE309)=1),BE309,
IF(ISNUMBER(MATCH(LEFT(BE309,7),Final_modified_Intermediate[Burmese_Consonants],0)),LEFT(BE309,7),
IF(ISNUMBER(MATCH(LEFT(BE309,6),Final_modified_Intermediate[Burmese_Consonants],0)),LEFT(BE309,6),
IF(ISNUMBER(MATCH(LEFT(BE309,5),Final_modified_Intermediate[Burmese_Consonants],0)),LEFT(BE309,5),
IF(ISNUMBER(MATCH(LEFT(BE309,4),Final_modified_Intermediate[Burmese_Consonants],0)),LEFT(BE309,4),
IF(ISNUMBER(MATCH(LEFT(BE309,3),Final_modified_Intermediate[Burmese_Consonants],0)),LEFT(BE309,3),
IF(ISNUMBER(MATCH(LEFT(BE309,2),Final_modified_Intermediate[Burmese_Consonants],0)),LEFT(BE309,2),
IF(ISNUMBER(MATCH(LEFT(BE309,1),Final_modified_Intermediate[Burmese_Consonants],0)),LEFT(BE309,1),
IF(ISNUMBER(MATCH(LEFT(BE309,7),Final_Intermediate[Burmese_Consonants],0)),LEFT(BE309,7),
IF(ISNUMBER(MATCH(LEFT(BE309,6),Final_Intermediate[Burmese_Consonants],0)),LEFT(BE309,6),
IF(ISNUMBER(MATCH(LEFT(BE309,5),Final_Intermediate[Burmese_Consonants],0)),LEFT(BE309,5),
IF(ISNUMBER(MATCH(LEFT(BE309,4),Final_Intermediate[Burmese_Consonants],0)),LEFT(BE309,4),
IF(ISNUMBER(MATCH(LEFT(BE309,3),Final_Intermediate[Burmese_Consonants],0)),LEFT(BE309,3),
IF(ISNUMBER(MATCH(LEFT(BE309,2),Final_Intermediate[Burmese_Consonants],0)),LEFT(BE309,2),
IF(ISNUMBER(MATCH(LEFT(BE309,1),Final_Intermediate[Burmese_Consonants],0)),LEFT(BE309,1),
"")))))))))))))))</f>
        <v>#VALUE!</v>
      </c>
      <c r="AH309" t="e">
        <f>IF(AND(OR(BF309="။",BF309="၊"),LEN(BF309)=1),BF309,
IF(ISNUMBER(MATCH(LEFT(BF309,7),Final_modified_Intermediate[Burmese_Consonants],0)),LEFT(BF309,7),
IF(ISNUMBER(MATCH(LEFT(BF309,6),Final_modified_Intermediate[Burmese_Consonants],0)),LEFT(BF309,6),
IF(ISNUMBER(MATCH(LEFT(BF309,5),Final_modified_Intermediate[Burmese_Consonants],0)),LEFT(BF309,5),
IF(ISNUMBER(MATCH(LEFT(BF309,4),Final_modified_Intermediate[Burmese_Consonants],0)),LEFT(BF309,4),
IF(ISNUMBER(MATCH(LEFT(BF309,3),Final_modified_Intermediate[Burmese_Consonants],0)),LEFT(BF309,3),
IF(ISNUMBER(MATCH(LEFT(BF309,2),Final_modified_Intermediate[Burmese_Consonants],0)),LEFT(BF309,2),
IF(ISNUMBER(MATCH(LEFT(BF309,1),Final_modified_Intermediate[Burmese_Consonants],0)),LEFT(BF309,1),
IF(ISNUMBER(MATCH(LEFT(BF309,7),Final_Intermediate[Burmese_Consonants],0)),LEFT(BF309,7),
IF(ISNUMBER(MATCH(LEFT(BF309,6),Final_Intermediate[Burmese_Consonants],0)),LEFT(BF309,6),
IF(ISNUMBER(MATCH(LEFT(BF309,5),Final_Intermediate[Burmese_Consonants],0)),LEFT(BF309,5),
IF(ISNUMBER(MATCH(LEFT(BF309,4),Final_Intermediate[Burmese_Consonants],0)),LEFT(BF309,4),
IF(ISNUMBER(MATCH(LEFT(BF309,3),Final_Intermediate[Burmese_Consonants],0)),LEFT(BF309,3),
IF(ISNUMBER(MATCH(LEFT(BF309,2),Final_Intermediate[Burmese_Consonants],0)),LEFT(BF309,2),
IF(ISNUMBER(MATCH(LEFT(BF309,1),Final_Intermediate[Burmese_Consonants],0)),LEFT(BF309,1),
"")))))))))))))))</f>
        <v>#VALUE!</v>
      </c>
      <c r="AI309" t="e">
        <f>IF(AND(OR(BG309="။",BG309="၊"),LEN(BG309)=1),BG309,
IF(ISNUMBER(MATCH(LEFT(BG309,7),Final_modified_Intermediate[Burmese_Consonants],0)),LEFT(BG309,7),
IF(ISNUMBER(MATCH(LEFT(BG309,6),Final_modified_Intermediate[Burmese_Consonants],0)),LEFT(BG309,6),
IF(ISNUMBER(MATCH(LEFT(BG309,5),Final_modified_Intermediate[Burmese_Consonants],0)),LEFT(BG309,5),
IF(ISNUMBER(MATCH(LEFT(BG309,4),Final_modified_Intermediate[Burmese_Consonants],0)),LEFT(BG309,4),
IF(ISNUMBER(MATCH(LEFT(BG309,3),Final_modified_Intermediate[Burmese_Consonants],0)),LEFT(BG309,3),
IF(ISNUMBER(MATCH(LEFT(BG309,2),Final_modified_Intermediate[Burmese_Consonants],0)),LEFT(BG309,2),
IF(ISNUMBER(MATCH(LEFT(BG309,1),Final_modified_Intermediate[Burmese_Consonants],0)),LEFT(BG309,1),
IF(ISNUMBER(MATCH(LEFT(BG309,7),Final_Intermediate[Burmese_Consonants],0)),LEFT(BG309,7),
IF(ISNUMBER(MATCH(LEFT(BG309,6),Final_Intermediate[Burmese_Consonants],0)),LEFT(BG309,6),
IF(ISNUMBER(MATCH(LEFT(BG309,5),Final_Intermediate[Burmese_Consonants],0)),LEFT(BG309,5),
IF(ISNUMBER(MATCH(LEFT(BG309,4),Final_Intermediate[Burmese_Consonants],0)),LEFT(BG309,4),
IF(ISNUMBER(MATCH(LEFT(BG309,3),Final_Intermediate[Burmese_Consonants],0)),LEFT(BG309,3),
IF(ISNUMBER(MATCH(LEFT(BG309,2),Final_Intermediate[Burmese_Consonants],0)),LEFT(BG309,2),
IF(ISNUMBER(MATCH(LEFT(BG309,1),Final_Intermediate[Burmese_Consonants],0)),LEFT(BG309,1),
"")))))))))))))))</f>
        <v>#VALUE!</v>
      </c>
      <c r="AJ309" t="e">
        <f>IF(AND(OR(BH309="။",BH309="၊"),LEN(BH309)=1),BH309,
IF(ISNUMBER(MATCH(LEFT(BH309,7),Final_modified_Intermediate[Burmese_Consonants],0)),LEFT(BH309,7),
IF(ISNUMBER(MATCH(LEFT(BH309,6),Final_modified_Intermediate[Burmese_Consonants],0)),LEFT(BH309,6),
IF(ISNUMBER(MATCH(LEFT(BH309,5),Final_modified_Intermediate[Burmese_Consonants],0)),LEFT(BH309,5),
IF(ISNUMBER(MATCH(LEFT(BH309,4),Final_modified_Intermediate[Burmese_Consonants],0)),LEFT(BH309,4),
IF(ISNUMBER(MATCH(LEFT(BH309,3),Final_modified_Intermediate[Burmese_Consonants],0)),LEFT(BH309,3),
IF(ISNUMBER(MATCH(LEFT(BH309,2),Final_modified_Intermediate[Burmese_Consonants],0)),LEFT(BH309,2),
IF(ISNUMBER(MATCH(LEFT(BH309,1),Final_modified_Intermediate[Burmese_Consonants],0)),LEFT(BH309,1),
IF(ISNUMBER(MATCH(LEFT(BH309,7),Final_Intermediate[Burmese_Consonants],0)),LEFT(BH309,7),
IF(ISNUMBER(MATCH(LEFT(BH309,6),Final_Intermediate[Burmese_Consonants],0)),LEFT(BH309,6),
IF(ISNUMBER(MATCH(LEFT(BH309,5),Final_Intermediate[Burmese_Consonants],0)),LEFT(BH309,5),
IF(ISNUMBER(MATCH(LEFT(BH309,4),Final_Intermediate[Burmese_Consonants],0)),LEFT(BH309,4),
IF(ISNUMBER(MATCH(LEFT(BH309,3),Final_Intermediate[Burmese_Consonants],0)),LEFT(BH309,3),
IF(ISNUMBER(MATCH(LEFT(BH309,2),Final_Intermediate[Burmese_Consonants],0)),LEFT(BH309,2),
IF(ISNUMBER(MATCH(LEFT(BH309,1),Final_Intermediate[Burmese_Consonants],0)),LEFT(BH309,1),
"")))))))))))))))</f>
        <v>#VALUE!</v>
      </c>
      <c r="AK309" t="e">
        <f>IF(AND(OR(BI309="။",BI309="၊"),LEN(BI309)=1),BI309,
IF(ISNUMBER(MATCH(LEFT(BI309,7),Final_modified_Intermediate[Burmese_Consonants],0)),LEFT(BI309,7),
IF(ISNUMBER(MATCH(LEFT(BI309,6),Final_modified_Intermediate[Burmese_Consonants],0)),LEFT(BI309,6),
IF(ISNUMBER(MATCH(LEFT(BI309,5),Final_modified_Intermediate[Burmese_Consonants],0)),LEFT(BI309,5),
IF(ISNUMBER(MATCH(LEFT(BI309,4),Final_modified_Intermediate[Burmese_Consonants],0)),LEFT(BI309,4),
IF(ISNUMBER(MATCH(LEFT(BI309,3),Final_modified_Intermediate[Burmese_Consonants],0)),LEFT(BI309,3),
IF(ISNUMBER(MATCH(LEFT(BI309,2),Final_modified_Intermediate[Burmese_Consonants],0)),LEFT(BI309,2),
IF(ISNUMBER(MATCH(LEFT(BI309,1),Final_modified_Intermediate[Burmese_Consonants],0)),LEFT(BI309,1),
IF(ISNUMBER(MATCH(LEFT(BI309,7),Final_Intermediate[Burmese_Consonants],0)),LEFT(BI309,7),
IF(ISNUMBER(MATCH(LEFT(BI309,6),Final_Intermediate[Burmese_Consonants],0)),LEFT(BI309,6),
IF(ISNUMBER(MATCH(LEFT(BI309,5),Final_Intermediate[Burmese_Consonants],0)),LEFT(BI309,5),
IF(ISNUMBER(MATCH(LEFT(BI309,4),Final_Intermediate[Burmese_Consonants],0)),LEFT(BI309,4),
IF(ISNUMBER(MATCH(LEFT(BI309,3),Final_Intermediate[Burmese_Consonants],0)),LEFT(BI309,3),
IF(ISNUMBER(MATCH(LEFT(BI309,2),Final_Intermediate[Burmese_Consonants],0)),LEFT(BI309,2),
IF(ISNUMBER(MATCH(LEFT(BI309,1),Final_Intermediate[Burmese_Consonants],0)),LEFT(BI309,1),
"")))))))))))))))</f>
        <v>#VALUE!</v>
      </c>
      <c r="AL309" t="e">
        <f>IF(AND(OR(BJ309="။",BJ309="၊"),LEN(BJ309)=1),BJ309,
IF(ISNUMBER(MATCH(LEFT(BJ309,7),Final_modified_Intermediate[Burmese_Consonants],0)),LEFT(BJ309,7),
IF(ISNUMBER(MATCH(LEFT(BJ309,6),Final_modified_Intermediate[Burmese_Consonants],0)),LEFT(BJ309,6),
IF(ISNUMBER(MATCH(LEFT(BJ309,5),Final_modified_Intermediate[Burmese_Consonants],0)),LEFT(BJ309,5),
IF(ISNUMBER(MATCH(LEFT(BJ309,4),Final_modified_Intermediate[Burmese_Consonants],0)),LEFT(BJ309,4),
IF(ISNUMBER(MATCH(LEFT(BJ309,3),Final_modified_Intermediate[Burmese_Consonants],0)),LEFT(BJ309,3),
IF(ISNUMBER(MATCH(LEFT(BJ309,2),Final_modified_Intermediate[Burmese_Consonants],0)),LEFT(BJ309,2),
IF(ISNUMBER(MATCH(LEFT(BJ309,1),Final_modified_Intermediate[Burmese_Consonants],0)),LEFT(BJ309,1),
IF(ISNUMBER(MATCH(LEFT(BJ309,7),Final_Intermediate[Burmese_Consonants],0)),LEFT(BJ309,7),
IF(ISNUMBER(MATCH(LEFT(BJ309,6),Final_Intermediate[Burmese_Consonants],0)),LEFT(BJ309,6),
IF(ISNUMBER(MATCH(LEFT(BJ309,5),Final_Intermediate[Burmese_Consonants],0)),LEFT(BJ309,5),
IF(ISNUMBER(MATCH(LEFT(BJ309,4),Final_Intermediate[Burmese_Consonants],0)),LEFT(BJ309,4),
IF(ISNUMBER(MATCH(LEFT(BJ309,3),Final_Intermediate[Burmese_Consonants],0)),LEFT(BJ309,3),
IF(ISNUMBER(MATCH(LEFT(BJ309,2),Final_Intermediate[Burmese_Consonants],0)),LEFT(BJ309,2),
IF(ISNUMBER(MATCH(LEFT(BJ309,1),Final_Intermediate[Burmese_Consonants],0)),LEFT(BJ309,1),
"")))))))))))))))</f>
        <v>#VALUE!</v>
      </c>
      <c r="AN309" t="e">
        <f>Compiler_Burmese[[#This Row],[Sr. No.]]</f>
        <v>#REF!</v>
      </c>
      <c r="AO30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0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0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0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0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0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0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0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0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0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09" t="e">
        <f>[2]!Vocabulary_Burmese[[#This Row],[Sr. No.]]</f>
        <v>#REF!</v>
      </c>
      <c r="BA309" t="e">
        <f>IF(Raw_data_N2_Kanji[[#This Row],[Categorie]]&lt;&gt;"","",
IF(ISNUMBER(MATCH(V,Special_list[Burmese word],0)),"",
SUBSTITUTE(Raw_data_N2_Kanji[[#This Row],[Raw]]," ","")))</f>
        <v>#VALUE!</v>
      </c>
      <c r="BB309" t="e">
        <f>RIGHT(Segregate18[[#This Row],[UPGRADE]],LEN(Segregate18[[#This Row],[UPGRADE]])-LEN(Compiler_Burmese[[#This Row],[1]]))</f>
        <v>#VALUE!</v>
      </c>
      <c r="BC309" t="e">
        <f>RIGHT(Segregate18[[#This Row],[11]],LEN(Segregate18[[#This Row],[11]])-LEN(Compiler_Burmese[[#This Row],[2]]))</f>
        <v>#VALUE!</v>
      </c>
      <c r="BD309" t="e">
        <f>RIGHT(Segregate18[[#This Row],[21]],LEN(Segregate18[[#This Row],[21]])-LEN(Compiler_Burmese[[#This Row],[3]]))</f>
        <v>#VALUE!</v>
      </c>
      <c r="BE309" t="e">
        <f>RIGHT(Segregate18[[#This Row],[31]],LEN(Segregate18[[#This Row],[31]])-LEN(Compiler_Burmese[[#This Row],[4]]))</f>
        <v>#VALUE!</v>
      </c>
      <c r="BF309" t="e">
        <f>RIGHT(Segregate18[[#This Row],[41]],LEN(Segregate18[[#This Row],[41]])-LEN(Compiler_Burmese[[#This Row],[5]]))</f>
        <v>#VALUE!</v>
      </c>
      <c r="BG309" t="e">
        <f>RIGHT(Segregate18[[#This Row],[51]],LEN(Segregate18[[#This Row],[51]])-LEN(Compiler_Burmese[[#This Row],[6]]))</f>
        <v>#VALUE!</v>
      </c>
      <c r="BH309" t="e">
        <f>RIGHT(Segregate18[[#This Row],[61]],LEN(Segregate18[[#This Row],[61]])-LEN(Compiler_Burmese[[#This Row],[7]]))</f>
        <v>#VALUE!</v>
      </c>
      <c r="BI309" t="e">
        <f>RIGHT(Segregate18[[#This Row],[71]],LEN(Segregate18[[#This Row],[71]])-LEN(Compiler_Burmese[[#This Row],[8]]))</f>
        <v>#VALUE!</v>
      </c>
      <c r="BJ309" t="e">
        <f>RIGHT(Segregate18[[#This Row],[81]],LEN(Segregate18[[#This Row],[81]])-LEN(Compiler_Burmese[[#This Row],[9]]))</f>
        <v>#VALUE!</v>
      </c>
    </row>
    <row r="310" spans="25:62" ht="15" customHeight="1" x14ac:dyDescent="0.3">
      <c r="Y310" t="e">
        <f>Segregate18[[#This Row],[Sr. No.]]</f>
        <v>#REF!</v>
      </c>
      <c r="Z310" t="e">
        <f>IF(AND(OR(BA310="။",BA310="၊"),LEN(BA310)=1),BA310,
IF(ISNUMBER(MATCH(LEFT(BA310,7),Final_modified_Intermediate[Burmese_Consonants],0)),LEFT(BA310,7),
IF(ISNUMBER(MATCH(LEFT(BA310,6),Final_modified_Intermediate[Burmese_Consonants],0)),LEFT(BA310,6),
IF(ISNUMBER(MATCH(LEFT(BA310,5),Final_modified_Intermediate[Burmese_Consonants],0)),LEFT(BA310,5),
IF(ISNUMBER(MATCH(LEFT(BA310,4),Final_modified_Intermediate[Burmese_Consonants],0)),LEFT(BA310,4),
IF(ISNUMBER(MATCH(LEFT(BA310,3),Final_modified_Intermediate[Burmese_Consonants],0)),LEFT(BA310,3),
IF(ISNUMBER(MATCH(LEFT(BA310,2),Final_modified_Intermediate[Burmese_Consonants],0)),LEFT(BA310,2),
IF(ISNUMBER(MATCH(LEFT(BA310,1),Final_modified_Intermediate[Burmese_Consonants],0)),LEFT(BA310,1),
IF(ISNUMBER(MATCH(LEFT(BA310,7),Final_Intermediate[Burmese_Consonants],0)),LEFT(BA310,7),
IF(ISNUMBER(MATCH(LEFT(BA310,6),Final_Intermediate[Burmese_Consonants],0)),LEFT(BA310,6),
IF(ISNUMBER(MATCH(LEFT(BA310,5),Final_Intermediate[Burmese_Consonants],0)),LEFT(BA310,5),
IF(ISNUMBER(MATCH(LEFT(BA310,4),Final_Intermediate[Burmese_Consonants],0)),LEFT(BA310,4),
IF(ISNUMBER(MATCH(LEFT(BA310,3),Final_Intermediate[Burmese_Consonants],0)),LEFT(BA310,3),
IF(ISNUMBER(MATCH(LEFT(BA310,2),Final_Intermediate[Burmese_Consonants],0)),LEFT(BA310,2),
IF(ISNUMBER(MATCH(LEFT(BA310,1),Final_Intermediate[Burmese_Consonants],0)),LEFT(BA310,1),
"")))))))))))))))</f>
        <v>#VALUE!</v>
      </c>
      <c r="AA31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0" t="e">
        <f>IF(AND(OR(BB310="။",BB310="၊"),LEN(BB310)=1),BB310,
IF(ISNUMBER(MATCH(LEFT(BB310,7),Final_modified_Intermediate[Burmese_Consonants],0)),LEFT(BB310,7),
IF(ISNUMBER(MATCH(LEFT(BB310,6),Final_modified_Intermediate[Burmese_Consonants],0)),LEFT(BB310,6),
IF(ISNUMBER(MATCH(LEFT(BB310,5),Final_modified_Intermediate[Burmese_Consonants],0)),LEFT(BB310,5),
IF(ISNUMBER(MATCH(LEFT(BB310,4),Final_modified_Intermediate[Burmese_Consonants],0)),LEFT(BB310,4),
IF(ISNUMBER(MATCH(LEFT(BB310,3),Final_modified_Intermediate[Burmese_Consonants],0)),LEFT(BB310,3),
IF(ISNUMBER(MATCH(LEFT(BB310,2),Final_modified_Intermediate[Burmese_Consonants],0)),LEFT(BB310,2),
IF(ISNUMBER(MATCH(LEFT(BB310,1),Final_modified_Intermediate[Burmese_Consonants],0)),LEFT(BB310,1),
IF(ISNUMBER(MATCH(LEFT(BB310,7),Final_Intermediate[Burmese_Consonants],0)),LEFT(BB310,7),
IF(ISNUMBER(MATCH(LEFT(BB310,6),Final_Intermediate[Burmese_Consonants],0)),LEFT(BB310,6),
IF(ISNUMBER(MATCH(LEFT(BB310,5),Final_Intermediate[Burmese_Consonants],0)),LEFT(BB310,5),
IF(ISNUMBER(MATCH(LEFT(BB310,4),Final_Intermediate[Burmese_Consonants],0)),LEFT(BB310,4),
IF(ISNUMBER(MATCH(LEFT(BB310,3),Final_Intermediate[Burmese_Consonants],0)),LEFT(BB310,3),
IF(ISNUMBER(MATCH(LEFT(BB310,2),Final_Intermediate[Burmese_Consonants],0)),LEFT(BB310,2),
IF(ISNUMBER(MATCH(LEFT(BB310,1),Final_Intermediate[Burmese_Consonants],0)),LEFT(BB310,1),
"")))))))))))))))</f>
        <v>#VALUE!</v>
      </c>
      <c r="AC31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0" t="e">
        <f>IF(AND(OR(BC310="။",BC310="၊"),LEN(BC310)=1),BC310,
IF(ISNUMBER(MATCH(LEFT(BC310,7),Final_modified_Intermediate[Burmese_Consonants],0)),LEFT(BC310,7),
IF(ISNUMBER(MATCH(LEFT(BC310,6),Final_modified_Intermediate[Burmese_Consonants],0)),LEFT(BC310,6),
IF(ISNUMBER(MATCH(LEFT(BC310,5),Final_modified_Intermediate[Burmese_Consonants],0)),LEFT(BC310,5),
IF(ISNUMBER(MATCH(LEFT(BC310,4),Final_modified_Intermediate[Burmese_Consonants],0)),LEFT(BC310,4),
IF(ISNUMBER(MATCH(LEFT(BC310,3),Final_modified_Intermediate[Burmese_Consonants],0)),LEFT(BC310,3),
IF(ISNUMBER(MATCH(LEFT(BC310,2),Final_modified_Intermediate[Burmese_Consonants],0)),LEFT(BC310,2),
IF(ISNUMBER(MATCH(LEFT(BC310,1),Final_modified_Intermediate[Burmese_Consonants],0)),LEFT(BC310,1),
IF(ISNUMBER(MATCH(LEFT(BC310,7),Final_Intermediate[Burmese_Consonants],0)),LEFT(BC310,7),
IF(ISNUMBER(MATCH(LEFT(BC310,6),Final_Intermediate[Burmese_Consonants],0)),LEFT(BC310,6),
IF(ISNUMBER(MATCH(LEFT(BC310,5),Final_Intermediate[Burmese_Consonants],0)),LEFT(BC310,5),
IF(ISNUMBER(MATCH(LEFT(BC310,4),Final_Intermediate[Burmese_Consonants],0)),LEFT(BC310,4),
IF(ISNUMBER(MATCH(LEFT(BC310,3),Final_Intermediate[Burmese_Consonants],0)),LEFT(BC310,3),
IF(ISNUMBER(MATCH(LEFT(BC310,2),Final_Intermediate[Burmese_Consonants],0)),LEFT(BC310,2),
IF(ISNUMBER(MATCH(LEFT(BC310,1),Final_Intermediate[Burmese_Consonants],0)),LEFT(BC310,1),
"")))))))))))))))</f>
        <v>#VALUE!</v>
      </c>
      <c r="AE31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0" t="e">
        <f>IF(AND(OR(BD310="။",BD310="၊"),LEN(BD310)=1),BD310,
IF(ISNUMBER(MATCH(LEFT(BD310,7),Final_modified_Intermediate[Burmese_Consonants],0)),LEFT(BD310,7),
IF(ISNUMBER(MATCH(LEFT(BD310,6),Final_modified_Intermediate[Burmese_Consonants],0)),LEFT(BD310,6),
IF(ISNUMBER(MATCH(LEFT(BD310,5),Final_modified_Intermediate[Burmese_Consonants],0)),LEFT(BD310,5),
IF(ISNUMBER(MATCH(LEFT(BD310,4),Final_modified_Intermediate[Burmese_Consonants],0)),LEFT(BD310,4),
IF(ISNUMBER(MATCH(LEFT(BD310,3),Final_modified_Intermediate[Burmese_Consonants],0)),LEFT(BD310,3),
IF(ISNUMBER(MATCH(LEFT(BD310,2),Final_modified_Intermediate[Burmese_Consonants],0)),LEFT(BD310,2),
IF(ISNUMBER(MATCH(LEFT(BD310,1),Final_modified_Intermediate[Burmese_Consonants],0)),LEFT(BD310,1),
IF(ISNUMBER(MATCH(LEFT(BD310,7),Final_Intermediate[Burmese_Consonants],0)),LEFT(BD310,7),
IF(ISNUMBER(MATCH(LEFT(BD310,6),Final_Intermediate[Burmese_Consonants],0)),LEFT(BD310,6),
IF(ISNUMBER(MATCH(LEFT(BD310,5),Final_Intermediate[Burmese_Consonants],0)),LEFT(BD310,5),
IF(ISNUMBER(MATCH(LEFT(BD310,4),Final_Intermediate[Burmese_Consonants],0)),LEFT(BD310,4),
IF(ISNUMBER(MATCH(LEFT(BD310,3),Final_Intermediate[Burmese_Consonants],0)),LEFT(BD310,3),
IF(ISNUMBER(MATCH(LEFT(BD310,2),Final_Intermediate[Burmese_Consonants],0)),LEFT(BD310,2),
IF(ISNUMBER(MATCH(LEFT(BD310,1),Final_Intermediate[Burmese_Consonants],0)),LEFT(BD310,1),
"")))))))))))))))</f>
        <v>#VALUE!</v>
      </c>
      <c r="AG310" t="e">
        <f>IF(AND(OR(BE310="။",BE310="၊"),LEN(BE310)=1),BE310,
IF(ISNUMBER(MATCH(LEFT(BE310,7),Final_modified_Intermediate[Burmese_Consonants],0)),LEFT(BE310,7),
IF(ISNUMBER(MATCH(LEFT(BE310,6),Final_modified_Intermediate[Burmese_Consonants],0)),LEFT(BE310,6),
IF(ISNUMBER(MATCH(LEFT(BE310,5),Final_modified_Intermediate[Burmese_Consonants],0)),LEFT(BE310,5),
IF(ISNUMBER(MATCH(LEFT(BE310,4),Final_modified_Intermediate[Burmese_Consonants],0)),LEFT(BE310,4),
IF(ISNUMBER(MATCH(LEFT(BE310,3),Final_modified_Intermediate[Burmese_Consonants],0)),LEFT(BE310,3),
IF(ISNUMBER(MATCH(LEFT(BE310,2),Final_modified_Intermediate[Burmese_Consonants],0)),LEFT(BE310,2),
IF(ISNUMBER(MATCH(LEFT(BE310,1),Final_modified_Intermediate[Burmese_Consonants],0)),LEFT(BE310,1),
IF(ISNUMBER(MATCH(LEFT(BE310,7),Final_Intermediate[Burmese_Consonants],0)),LEFT(BE310,7),
IF(ISNUMBER(MATCH(LEFT(BE310,6),Final_Intermediate[Burmese_Consonants],0)),LEFT(BE310,6),
IF(ISNUMBER(MATCH(LEFT(BE310,5),Final_Intermediate[Burmese_Consonants],0)),LEFT(BE310,5),
IF(ISNUMBER(MATCH(LEFT(BE310,4),Final_Intermediate[Burmese_Consonants],0)),LEFT(BE310,4),
IF(ISNUMBER(MATCH(LEFT(BE310,3),Final_Intermediate[Burmese_Consonants],0)),LEFT(BE310,3),
IF(ISNUMBER(MATCH(LEFT(BE310,2),Final_Intermediate[Burmese_Consonants],0)),LEFT(BE310,2),
IF(ISNUMBER(MATCH(LEFT(BE310,1),Final_Intermediate[Burmese_Consonants],0)),LEFT(BE310,1),
"")))))))))))))))</f>
        <v>#VALUE!</v>
      </c>
      <c r="AH310" t="e">
        <f>IF(AND(OR(BF310="။",BF310="၊"),LEN(BF310)=1),BF310,
IF(ISNUMBER(MATCH(LEFT(BF310,7),Final_modified_Intermediate[Burmese_Consonants],0)),LEFT(BF310,7),
IF(ISNUMBER(MATCH(LEFT(BF310,6),Final_modified_Intermediate[Burmese_Consonants],0)),LEFT(BF310,6),
IF(ISNUMBER(MATCH(LEFT(BF310,5),Final_modified_Intermediate[Burmese_Consonants],0)),LEFT(BF310,5),
IF(ISNUMBER(MATCH(LEFT(BF310,4),Final_modified_Intermediate[Burmese_Consonants],0)),LEFT(BF310,4),
IF(ISNUMBER(MATCH(LEFT(BF310,3),Final_modified_Intermediate[Burmese_Consonants],0)),LEFT(BF310,3),
IF(ISNUMBER(MATCH(LEFT(BF310,2),Final_modified_Intermediate[Burmese_Consonants],0)),LEFT(BF310,2),
IF(ISNUMBER(MATCH(LEFT(BF310,1),Final_modified_Intermediate[Burmese_Consonants],0)),LEFT(BF310,1),
IF(ISNUMBER(MATCH(LEFT(BF310,7),Final_Intermediate[Burmese_Consonants],0)),LEFT(BF310,7),
IF(ISNUMBER(MATCH(LEFT(BF310,6),Final_Intermediate[Burmese_Consonants],0)),LEFT(BF310,6),
IF(ISNUMBER(MATCH(LEFT(BF310,5),Final_Intermediate[Burmese_Consonants],0)),LEFT(BF310,5),
IF(ISNUMBER(MATCH(LEFT(BF310,4),Final_Intermediate[Burmese_Consonants],0)),LEFT(BF310,4),
IF(ISNUMBER(MATCH(LEFT(BF310,3),Final_Intermediate[Burmese_Consonants],0)),LEFT(BF310,3),
IF(ISNUMBER(MATCH(LEFT(BF310,2),Final_Intermediate[Burmese_Consonants],0)),LEFT(BF310,2),
IF(ISNUMBER(MATCH(LEFT(BF310,1),Final_Intermediate[Burmese_Consonants],0)),LEFT(BF310,1),
"")))))))))))))))</f>
        <v>#VALUE!</v>
      </c>
      <c r="AI310" t="e">
        <f>IF(AND(OR(BG310="။",BG310="၊"),LEN(BG310)=1),BG310,
IF(ISNUMBER(MATCH(LEFT(BG310,7),Final_modified_Intermediate[Burmese_Consonants],0)),LEFT(BG310,7),
IF(ISNUMBER(MATCH(LEFT(BG310,6),Final_modified_Intermediate[Burmese_Consonants],0)),LEFT(BG310,6),
IF(ISNUMBER(MATCH(LEFT(BG310,5),Final_modified_Intermediate[Burmese_Consonants],0)),LEFT(BG310,5),
IF(ISNUMBER(MATCH(LEFT(BG310,4),Final_modified_Intermediate[Burmese_Consonants],0)),LEFT(BG310,4),
IF(ISNUMBER(MATCH(LEFT(BG310,3),Final_modified_Intermediate[Burmese_Consonants],0)),LEFT(BG310,3),
IF(ISNUMBER(MATCH(LEFT(BG310,2),Final_modified_Intermediate[Burmese_Consonants],0)),LEFT(BG310,2),
IF(ISNUMBER(MATCH(LEFT(BG310,1),Final_modified_Intermediate[Burmese_Consonants],0)),LEFT(BG310,1),
IF(ISNUMBER(MATCH(LEFT(BG310,7),Final_Intermediate[Burmese_Consonants],0)),LEFT(BG310,7),
IF(ISNUMBER(MATCH(LEFT(BG310,6),Final_Intermediate[Burmese_Consonants],0)),LEFT(BG310,6),
IF(ISNUMBER(MATCH(LEFT(BG310,5),Final_Intermediate[Burmese_Consonants],0)),LEFT(BG310,5),
IF(ISNUMBER(MATCH(LEFT(BG310,4),Final_Intermediate[Burmese_Consonants],0)),LEFT(BG310,4),
IF(ISNUMBER(MATCH(LEFT(BG310,3),Final_Intermediate[Burmese_Consonants],0)),LEFT(BG310,3),
IF(ISNUMBER(MATCH(LEFT(BG310,2),Final_Intermediate[Burmese_Consonants],0)),LEFT(BG310,2),
IF(ISNUMBER(MATCH(LEFT(BG310,1),Final_Intermediate[Burmese_Consonants],0)),LEFT(BG310,1),
"")))))))))))))))</f>
        <v>#VALUE!</v>
      </c>
      <c r="AJ310" t="e">
        <f>IF(AND(OR(BH310="။",BH310="၊"),LEN(BH310)=1),BH310,
IF(ISNUMBER(MATCH(LEFT(BH310,7),Final_modified_Intermediate[Burmese_Consonants],0)),LEFT(BH310,7),
IF(ISNUMBER(MATCH(LEFT(BH310,6),Final_modified_Intermediate[Burmese_Consonants],0)),LEFT(BH310,6),
IF(ISNUMBER(MATCH(LEFT(BH310,5),Final_modified_Intermediate[Burmese_Consonants],0)),LEFT(BH310,5),
IF(ISNUMBER(MATCH(LEFT(BH310,4),Final_modified_Intermediate[Burmese_Consonants],0)),LEFT(BH310,4),
IF(ISNUMBER(MATCH(LEFT(BH310,3),Final_modified_Intermediate[Burmese_Consonants],0)),LEFT(BH310,3),
IF(ISNUMBER(MATCH(LEFT(BH310,2),Final_modified_Intermediate[Burmese_Consonants],0)),LEFT(BH310,2),
IF(ISNUMBER(MATCH(LEFT(BH310,1),Final_modified_Intermediate[Burmese_Consonants],0)),LEFT(BH310,1),
IF(ISNUMBER(MATCH(LEFT(BH310,7),Final_Intermediate[Burmese_Consonants],0)),LEFT(BH310,7),
IF(ISNUMBER(MATCH(LEFT(BH310,6),Final_Intermediate[Burmese_Consonants],0)),LEFT(BH310,6),
IF(ISNUMBER(MATCH(LEFT(BH310,5),Final_Intermediate[Burmese_Consonants],0)),LEFT(BH310,5),
IF(ISNUMBER(MATCH(LEFT(BH310,4),Final_Intermediate[Burmese_Consonants],0)),LEFT(BH310,4),
IF(ISNUMBER(MATCH(LEFT(BH310,3),Final_Intermediate[Burmese_Consonants],0)),LEFT(BH310,3),
IF(ISNUMBER(MATCH(LEFT(BH310,2),Final_Intermediate[Burmese_Consonants],0)),LEFT(BH310,2),
IF(ISNUMBER(MATCH(LEFT(BH310,1),Final_Intermediate[Burmese_Consonants],0)),LEFT(BH310,1),
"")))))))))))))))</f>
        <v>#VALUE!</v>
      </c>
      <c r="AK310" t="e">
        <f>IF(AND(OR(BI310="။",BI310="၊"),LEN(BI310)=1),BI310,
IF(ISNUMBER(MATCH(LEFT(BI310,7),Final_modified_Intermediate[Burmese_Consonants],0)),LEFT(BI310,7),
IF(ISNUMBER(MATCH(LEFT(BI310,6),Final_modified_Intermediate[Burmese_Consonants],0)),LEFT(BI310,6),
IF(ISNUMBER(MATCH(LEFT(BI310,5),Final_modified_Intermediate[Burmese_Consonants],0)),LEFT(BI310,5),
IF(ISNUMBER(MATCH(LEFT(BI310,4),Final_modified_Intermediate[Burmese_Consonants],0)),LEFT(BI310,4),
IF(ISNUMBER(MATCH(LEFT(BI310,3),Final_modified_Intermediate[Burmese_Consonants],0)),LEFT(BI310,3),
IF(ISNUMBER(MATCH(LEFT(BI310,2),Final_modified_Intermediate[Burmese_Consonants],0)),LEFT(BI310,2),
IF(ISNUMBER(MATCH(LEFT(BI310,1),Final_modified_Intermediate[Burmese_Consonants],0)),LEFT(BI310,1),
IF(ISNUMBER(MATCH(LEFT(BI310,7),Final_Intermediate[Burmese_Consonants],0)),LEFT(BI310,7),
IF(ISNUMBER(MATCH(LEFT(BI310,6),Final_Intermediate[Burmese_Consonants],0)),LEFT(BI310,6),
IF(ISNUMBER(MATCH(LEFT(BI310,5),Final_Intermediate[Burmese_Consonants],0)),LEFT(BI310,5),
IF(ISNUMBER(MATCH(LEFT(BI310,4),Final_Intermediate[Burmese_Consonants],0)),LEFT(BI310,4),
IF(ISNUMBER(MATCH(LEFT(BI310,3),Final_Intermediate[Burmese_Consonants],0)),LEFT(BI310,3),
IF(ISNUMBER(MATCH(LEFT(BI310,2),Final_Intermediate[Burmese_Consonants],0)),LEFT(BI310,2),
IF(ISNUMBER(MATCH(LEFT(BI310,1),Final_Intermediate[Burmese_Consonants],0)),LEFT(BI310,1),
"")))))))))))))))</f>
        <v>#VALUE!</v>
      </c>
      <c r="AL310" t="e">
        <f>IF(AND(OR(BJ310="။",BJ310="၊"),LEN(BJ310)=1),BJ310,
IF(ISNUMBER(MATCH(LEFT(BJ310,7),Final_modified_Intermediate[Burmese_Consonants],0)),LEFT(BJ310,7),
IF(ISNUMBER(MATCH(LEFT(BJ310,6),Final_modified_Intermediate[Burmese_Consonants],0)),LEFT(BJ310,6),
IF(ISNUMBER(MATCH(LEFT(BJ310,5),Final_modified_Intermediate[Burmese_Consonants],0)),LEFT(BJ310,5),
IF(ISNUMBER(MATCH(LEFT(BJ310,4),Final_modified_Intermediate[Burmese_Consonants],0)),LEFT(BJ310,4),
IF(ISNUMBER(MATCH(LEFT(BJ310,3),Final_modified_Intermediate[Burmese_Consonants],0)),LEFT(BJ310,3),
IF(ISNUMBER(MATCH(LEFT(BJ310,2),Final_modified_Intermediate[Burmese_Consonants],0)),LEFT(BJ310,2),
IF(ISNUMBER(MATCH(LEFT(BJ310,1),Final_modified_Intermediate[Burmese_Consonants],0)),LEFT(BJ310,1),
IF(ISNUMBER(MATCH(LEFT(BJ310,7),Final_Intermediate[Burmese_Consonants],0)),LEFT(BJ310,7),
IF(ISNUMBER(MATCH(LEFT(BJ310,6),Final_Intermediate[Burmese_Consonants],0)),LEFT(BJ310,6),
IF(ISNUMBER(MATCH(LEFT(BJ310,5),Final_Intermediate[Burmese_Consonants],0)),LEFT(BJ310,5),
IF(ISNUMBER(MATCH(LEFT(BJ310,4),Final_Intermediate[Burmese_Consonants],0)),LEFT(BJ310,4),
IF(ISNUMBER(MATCH(LEFT(BJ310,3),Final_Intermediate[Burmese_Consonants],0)),LEFT(BJ310,3),
IF(ISNUMBER(MATCH(LEFT(BJ310,2),Final_Intermediate[Burmese_Consonants],0)),LEFT(BJ310,2),
IF(ISNUMBER(MATCH(LEFT(BJ310,1),Final_Intermediate[Burmese_Consonants],0)),LEFT(BJ310,1),
"")))))))))))))))</f>
        <v>#VALUE!</v>
      </c>
      <c r="AN310" t="e">
        <f>Compiler_Burmese[[#This Row],[Sr. No.]]</f>
        <v>#REF!</v>
      </c>
      <c r="AO31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0" t="e">
        <f>[2]!Vocabulary_Burmese[[#This Row],[Sr. No.]]</f>
        <v>#REF!</v>
      </c>
      <c r="BA310" t="e">
        <f>IF(Raw_data_N2_Kanji[[#This Row],[Categorie]]&lt;&gt;"","",
IF(ISNUMBER(MATCH(V,Special_list[Burmese word],0)),"",
SUBSTITUTE(Raw_data_N2_Kanji[[#This Row],[Raw]]," ","")))</f>
        <v>#VALUE!</v>
      </c>
      <c r="BB310" t="e">
        <f>RIGHT(Segregate18[[#This Row],[UPGRADE]],LEN(Segregate18[[#This Row],[UPGRADE]])-LEN(Compiler_Burmese[[#This Row],[1]]))</f>
        <v>#VALUE!</v>
      </c>
      <c r="BC310" t="e">
        <f>RIGHT(Segregate18[[#This Row],[11]],LEN(Segregate18[[#This Row],[11]])-LEN(Compiler_Burmese[[#This Row],[2]]))</f>
        <v>#VALUE!</v>
      </c>
      <c r="BD310" t="e">
        <f>RIGHT(Segregate18[[#This Row],[21]],LEN(Segregate18[[#This Row],[21]])-LEN(Compiler_Burmese[[#This Row],[3]]))</f>
        <v>#VALUE!</v>
      </c>
      <c r="BE310" t="e">
        <f>RIGHT(Segregate18[[#This Row],[31]],LEN(Segregate18[[#This Row],[31]])-LEN(Compiler_Burmese[[#This Row],[4]]))</f>
        <v>#VALUE!</v>
      </c>
      <c r="BF310" t="e">
        <f>RIGHT(Segregate18[[#This Row],[41]],LEN(Segregate18[[#This Row],[41]])-LEN(Compiler_Burmese[[#This Row],[5]]))</f>
        <v>#VALUE!</v>
      </c>
      <c r="BG310" t="e">
        <f>RIGHT(Segregate18[[#This Row],[51]],LEN(Segregate18[[#This Row],[51]])-LEN(Compiler_Burmese[[#This Row],[6]]))</f>
        <v>#VALUE!</v>
      </c>
      <c r="BH310" t="e">
        <f>RIGHT(Segregate18[[#This Row],[61]],LEN(Segregate18[[#This Row],[61]])-LEN(Compiler_Burmese[[#This Row],[7]]))</f>
        <v>#VALUE!</v>
      </c>
      <c r="BI310" t="e">
        <f>RIGHT(Segregate18[[#This Row],[71]],LEN(Segregate18[[#This Row],[71]])-LEN(Compiler_Burmese[[#This Row],[8]]))</f>
        <v>#VALUE!</v>
      </c>
      <c r="BJ310" t="e">
        <f>RIGHT(Segregate18[[#This Row],[81]],LEN(Segregate18[[#This Row],[81]])-LEN(Compiler_Burmese[[#This Row],[9]]))</f>
        <v>#VALUE!</v>
      </c>
    </row>
    <row r="311" spans="25:62" ht="15" customHeight="1" x14ac:dyDescent="0.3">
      <c r="Y311" t="e">
        <f>Segregate18[[#This Row],[Sr. No.]]</f>
        <v>#REF!</v>
      </c>
      <c r="Z311" t="e">
        <f>IF(AND(OR(BA311="။",BA311="၊"),LEN(BA311)=1),BA311,
IF(ISNUMBER(MATCH(LEFT(BA311,7),Final_modified_Intermediate[Burmese_Consonants],0)),LEFT(BA311,7),
IF(ISNUMBER(MATCH(LEFT(BA311,6),Final_modified_Intermediate[Burmese_Consonants],0)),LEFT(BA311,6),
IF(ISNUMBER(MATCH(LEFT(BA311,5),Final_modified_Intermediate[Burmese_Consonants],0)),LEFT(BA311,5),
IF(ISNUMBER(MATCH(LEFT(BA311,4),Final_modified_Intermediate[Burmese_Consonants],0)),LEFT(BA311,4),
IF(ISNUMBER(MATCH(LEFT(BA311,3),Final_modified_Intermediate[Burmese_Consonants],0)),LEFT(BA311,3),
IF(ISNUMBER(MATCH(LEFT(BA311,2),Final_modified_Intermediate[Burmese_Consonants],0)),LEFT(BA311,2),
IF(ISNUMBER(MATCH(LEFT(BA311,1),Final_modified_Intermediate[Burmese_Consonants],0)),LEFT(BA311,1),
IF(ISNUMBER(MATCH(LEFT(BA311,7),Final_Intermediate[Burmese_Consonants],0)),LEFT(BA311,7),
IF(ISNUMBER(MATCH(LEFT(BA311,6),Final_Intermediate[Burmese_Consonants],0)),LEFT(BA311,6),
IF(ISNUMBER(MATCH(LEFT(BA311,5),Final_Intermediate[Burmese_Consonants],0)),LEFT(BA311,5),
IF(ISNUMBER(MATCH(LEFT(BA311,4),Final_Intermediate[Burmese_Consonants],0)),LEFT(BA311,4),
IF(ISNUMBER(MATCH(LEFT(BA311,3),Final_Intermediate[Burmese_Consonants],0)),LEFT(BA311,3),
IF(ISNUMBER(MATCH(LEFT(BA311,2),Final_Intermediate[Burmese_Consonants],0)),LEFT(BA311,2),
IF(ISNUMBER(MATCH(LEFT(BA311,1),Final_Intermediate[Burmese_Consonants],0)),LEFT(BA311,1),
"")))))))))))))))</f>
        <v>#VALUE!</v>
      </c>
      <c r="AA31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1" t="e">
        <f>IF(AND(OR(BB311="။",BB311="၊"),LEN(BB311)=1),BB311,
IF(ISNUMBER(MATCH(LEFT(BB311,7),Final_modified_Intermediate[Burmese_Consonants],0)),LEFT(BB311,7),
IF(ISNUMBER(MATCH(LEFT(BB311,6),Final_modified_Intermediate[Burmese_Consonants],0)),LEFT(BB311,6),
IF(ISNUMBER(MATCH(LEFT(BB311,5),Final_modified_Intermediate[Burmese_Consonants],0)),LEFT(BB311,5),
IF(ISNUMBER(MATCH(LEFT(BB311,4),Final_modified_Intermediate[Burmese_Consonants],0)),LEFT(BB311,4),
IF(ISNUMBER(MATCH(LEFT(BB311,3),Final_modified_Intermediate[Burmese_Consonants],0)),LEFT(BB311,3),
IF(ISNUMBER(MATCH(LEFT(BB311,2),Final_modified_Intermediate[Burmese_Consonants],0)),LEFT(BB311,2),
IF(ISNUMBER(MATCH(LEFT(BB311,1),Final_modified_Intermediate[Burmese_Consonants],0)),LEFT(BB311,1),
IF(ISNUMBER(MATCH(LEFT(BB311,7),Final_Intermediate[Burmese_Consonants],0)),LEFT(BB311,7),
IF(ISNUMBER(MATCH(LEFT(BB311,6),Final_Intermediate[Burmese_Consonants],0)),LEFT(BB311,6),
IF(ISNUMBER(MATCH(LEFT(BB311,5),Final_Intermediate[Burmese_Consonants],0)),LEFT(BB311,5),
IF(ISNUMBER(MATCH(LEFT(BB311,4),Final_Intermediate[Burmese_Consonants],0)),LEFT(BB311,4),
IF(ISNUMBER(MATCH(LEFT(BB311,3),Final_Intermediate[Burmese_Consonants],0)),LEFT(BB311,3),
IF(ISNUMBER(MATCH(LEFT(BB311,2),Final_Intermediate[Burmese_Consonants],0)),LEFT(BB311,2),
IF(ISNUMBER(MATCH(LEFT(BB311,1),Final_Intermediate[Burmese_Consonants],0)),LEFT(BB311,1),
"")))))))))))))))</f>
        <v>#VALUE!</v>
      </c>
      <c r="AC31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1" t="e">
        <f>IF(AND(OR(BC311="။",BC311="၊"),LEN(BC311)=1),BC311,
IF(ISNUMBER(MATCH(LEFT(BC311,7),Final_modified_Intermediate[Burmese_Consonants],0)),LEFT(BC311,7),
IF(ISNUMBER(MATCH(LEFT(BC311,6),Final_modified_Intermediate[Burmese_Consonants],0)),LEFT(BC311,6),
IF(ISNUMBER(MATCH(LEFT(BC311,5),Final_modified_Intermediate[Burmese_Consonants],0)),LEFT(BC311,5),
IF(ISNUMBER(MATCH(LEFT(BC311,4),Final_modified_Intermediate[Burmese_Consonants],0)),LEFT(BC311,4),
IF(ISNUMBER(MATCH(LEFT(BC311,3),Final_modified_Intermediate[Burmese_Consonants],0)),LEFT(BC311,3),
IF(ISNUMBER(MATCH(LEFT(BC311,2),Final_modified_Intermediate[Burmese_Consonants],0)),LEFT(BC311,2),
IF(ISNUMBER(MATCH(LEFT(BC311,1),Final_modified_Intermediate[Burmese_Consonants],0)),LEFT(BC311,1),
IF(ISNUMBER(MATCH(LEFT(BC311,7),Final_Intermediate[Burmese_Consonants],0)),LEFT(BC311,7),
IF(ISNUMBER(MATCH(LEFT(BC311,6),Final_Intermediate[Burmese_Consonants],0)),LEFT(BC311,6),
IF(ISNUMBER(MATCH(LEFT(BC311,5),Final_Intermediate[Burmese_Consonants],0)),LEFT(BC311,5),
IF(ISNUMBER(MATCH(LEFT(BC311,4),Final_Intermediate[Burmese_Consonants],0)),LEFT(BC311,4),
IF(ISNUMBER(MATCH(LEFT(BC311,3),Final_Intermediate[Burmese_Consonants],0)),LEFT(BC311,3),
IF(ISNUMBER(MATCH(LEFT(BC311,2),Final_Intermediate[Burmese_Consonants],0)),LEFT(BC311,2),
IF(ISNUMBER(MATCH(LEFT(BC311,1),Final_Intermediate[Burmese_Consonants],0)),LEFT(BC311,1),
"")))))))))))))))</f>
        <v>#VALUE!</v>
      </c>
      <c r="AE31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1" t="e">
        <f>IF(AND(OR(BD311="။",BD311="၊"),LEN(BD311)=1),BD311,
IF(ISNUMBER(MATCH(LEFT(BD311,7),Final_modified_Intermediate[Burmese_Consonants],0)),LEFT(BD311,7),
IF(ISNUMBER(MATCH(LEFT(BD311,6),Final_modified_Intermediate[Burmese_Consonants],0)),LEFT(BD311,6),
IF(ISNUMBER(MATCH(LEFT(BD311,5),Final_modified_Intermediate[Burmese_Consonants],0)),LEFT(BD311,5),
IF(ISNUMBER(MATCH(LEFT(BD311,4),Final_modified_Intermediate[Burmese_Consonants],0)),LEFT(BD311,4),
IF(ISNUMBER(MATCH(LEFT(BD311,3),Final_modified_Intermediate[Burmese_Consonants],0)),LEFT(BD311,3),
IF(ISNUMBER(MATCH(LEFT(BD311,2),Final_modified_Intermediate[Burmese_Consonants],0)),LEFT(BD311,2),
IF(ISNUMBER(MATCH(LEFT(BD311,1),Final_modified_Intermediate[Burmese_Consonants],0)),LEFT(BD311,1),
IF(ISNUMBER(MATCH(LEFT(BD311,7),Final_Intermediate[Burmese_Consonants],0)),LEFT(BD311,7),
IF(ISNUMBER(MATCH(LEFT(BD311,6),Final_Intermediate[Burmese_Consonants],0)),LEFT(BD311,6),
IF(ISNUMBER(MATCH(LEFT(BD311,5),Final_Intermediate[Burmese_Consonants],0)),LEFT(BD311,5),
IF(ISNUMBER(MATCH(LEFT(BD311,4),Final_Intermediate[Burmese_Consonants],0)),LEFT(BD311,4),
IF(ISNUMBER(MATCH(LEFT(BD311,3),Final_Intermediate[Burmese_Consonants],0)),LEFT(BD311,3),
IF(ISNUMBER(MATCH(LEFT(BD311,2),Final_Intermediate[Burmese_Consonants],0)),LEFT(BD311,2),
IF(ISNUMBER(MATCH(LEFT(BD311,1),Final_Intermediate[Burmese_Consonants],0)),LEFT(BD311,1),
"")))))))))))))))</f>
        <v>#VALUE!</v>
      </c>
      <c r="AG311" t="e">
        <f>IF(AND(OR(BE311="။",BE311="၊"),LEN(BE311)=1),BE311,
IF(ISNUMBER(MATCH(LEFT(BE311,7),Final_modified_Intermediate[Burmese_Consonants],0)),LEFT(BE311,7),
IF(ISNUMBER(MATCH(LEFT(BE311,6),Final_modified_Intermediate[Burmese_Consonants],0)),LEFT(BE311,6),
IF(ISNUMBER(MATCH(LEFT(BE311,5),Final_modified_Intermediate[Burmese_Consonants],0)),LEFT(BE311,5),
IF(ISNUMBER(MATCH(LEFT(BE311,4),Final_modified_Intermediate[Burmese_Consonants],0)),LEFT(BE311,4),
IF(ISNUMBER(MATCH(LEFT(BE311,3),Final_modified_Intermediate[Burmese_Consonants],0)),LEFT(BE311,3),
IF(ISNUMBER(MATCH(LEFT(BE311,2),Final_modified_Intermediate[Burmese_Consonants],0)),LEFT(BE311,2),
IF(ISNUMBER(MATCH(LEFT(BE311,1),Final_modified_Intermediate[Burmese_Consonants],0)),LEFT(BE311,1),
IF(ISNUMBER(MATCH(LEFT(BE311,7),Final_Intermediate[Burmese_Consonants],0)),LEFT(BE311,7),
IF(ISNUMBER(MATCH(LEFT(BE311,6),Final_Intermediate[Burmese_Consonants],0)),LEFT(BE311,6),
IF(ISNUMBER(MATCH(LEFT(BE311,5),Final_Intermediate[Burmese_Consonants],0)),LEFT(BE311,5),
IF(ISNUMBER(MATCH(LEFT(BE311,4),Final_Intermediate[Burmese_Consonants],0)),LEFT(BE311,4),
IF(ISNUMBER(MATCH(LEFT(BE311,3),Final_Intermediate[Burmese_Consonants],0)),LEFT(BE311,3),
IF(ISNUMBER(MATCH(LEFT(BE311,2),Final_Intermediate[Burmese_Consonants],0)),LEFT(BE311,2),
IF(ISNUMBER(MATCH(LEFT(BE311,1),Final_Intermediate[Burmese_Consonants],0)),LEFT(BE311,1),
"")))))))))))))))</f>
        <v>#VALUE!</v>
      </c>
      <c r="AH311" t="e">
        <f>IF(AND(OR(BF311="။",BF311="၊"),LEN(BF311)=1),BF311,
IF(ISNUMBER(MATCH(LEFT(BF311,7),Final_modified_Intermediate[Burmese_Consonants],0)),LEFT(BF311,7),
IF(ISNUMBER(MATCH(LEFT(BF311,6),Final_modified_Intermediate[Burmese_Consonants],0)),LEFT(BF311,6),
IF(ISNUMBER(MATCH(LEFT(BF311,5),Final_modified_Intermediate[Burmese_Consonants],0)),LEFT(BF311,5),
IF(ISNUMBER(MATCH(LEFT(BF311,4),Final_modified_Intermediate[Burmese_Consonants],0)),LEFT(BF311,4),
IF(ISNUMBER(MATCH(LEFT(BF311,3),Final_modified_Intermediate[Burmese_Consonants],0)),LEFT(BF311,3),
IF(ISNUMBER(MATCH(LEFT(BF311,2),Final_modified_Intermediate[Burmese_Consonants],0)),LEFT(BF311,2),
IF(ISNUMBER(MATCH(LEFT(BF311,1),Final_modified_Intermediate[Burmese_Consonants],0)),LEFT(BF311,1),
IF(ISNUMBER(MATCH(LEFT(BF311,7),Final_Intermediate[Burmese_Consonants],0)),LEFT(BF311,7),
IF(ISNUMBER(MATCH(LEFT(BF311,6),Final_Intermediate[Burmese_Consonants],0)),LEFT(BF311,6),
IF(ISNUMBER(MATCH(LEFT(BF311,5),Final_Intermediate[Burmese_Consonants],0)),LEFT(BF311,5),
IF(ISNUMBER(MATCH(LEFT(BF311,4),Final_Intermediate[Burmese_Consonants],0)),LEFT(BF311,4),
IF(ISNUMBER(MATCH(LEFT(BF311,3),Final_Intermediate[Burmese_Consonants],0)),LEFT(BF311,3),
IF(ISNUMBER(MATCH(LEFT(BF311,2),Final_Intermediate[Burmese_Consonants],0)),LEFT(BF311,2),
IF(ISNUMBER(MATCH(LEFT(BF311,1),Final_Intermediate[Burmese_Consonants],0)),LEFT(BF311,1),
"")))))))))))))))</f>
        <v>#VALUE!</v>
      </c>
      <c r="AI311" t="e">
        <f>IF(AND(OR(BG311="။",BG311="၊"),LEN(BG311)=1),BG311,
IF(ISNUMBER(MATCH(LEFT(BG311,7),Final_modified_Intermediate[Burmese_Consonants],0)),LEFT(BG311,7),
IF(ISNUMBER(MATCH(LEFT(BG311,6),Final_modified_Intermediate[Burmese_Consonants],0)),LEFT(BG311,6),
IF(ISNUMBER(MATCH(LEFT(BG311,5),Final_modified_Intermediate[Burmese_Consonants],0)),LEFT(BG311,5),
IF(ISNUMBER(MATCH(LEFT(BG311,4),Final_modified_Intermediate[Burmese_Consonants],0)),LEFT(BG311,4),
IF(ISNUMBER(MATCH(LEFT(BG311,3),Final_modified_Intermediate[Burmese_Consonants],0)),LEFT(BG311,3),
IF(ISNUMBER(MATCH(LEFT(BG311,2),Final_modified_Intermediate[Burmese_Consonants],0)),LEFT(BG311,2),
IF(ISNUMBER(MATCH(LEFT(BG311,1),Final_modified_Intermediate[Burmese_Consonants],0)),LEFT(BG311,1),
IF(ISNUMBER(MATCH(LEFT(BG311,7),Final_Intermediate[Burmese_Consonants],0)),LEFT(BG311,7),
IF(ISNUMBER(MATCH(LEFT(BG311,6),Final_Intermediate[Burmese_Consonants],0)),LEFT(BG311,6),
IF(ISNUMBER(MATCH(LEFT(BG311,5),Final_Intermediate[Burmese_Consonants],0)),LEFT(BG311,5),
IF(ISNUMBER(MATCH(LEFT(BG311,4),Final_Intermediate[Burmese_Consonants],0)),LEFT(BG311,4),
IF(ISNUMBER(MATCH(LEFT(BG311,3),Final_Intermediate[Burmese_Consonants],0)),LEFT(BG311,3),
IF(ISNUMBER(MATCH(LEFT(BG311,2),Final_Intermediate[Burmese_Consonants],0)),LEFT(BG311,2),
IF(ISNUMBER(MATCH(LEFT(BG311,1),Final_Intermediate[Burmese_Consonants],0)),LEFT(BG311,1),
"")))))))))))))))</f>
        <v>#VALUE!</v>
      </c>
      <c r="AJ311" t="e">
        <f>IF(AND(OR(BH311="။",BH311="၊"),LEN(BH311)=1),BH311,
IF(ISNUMBER(MATCH(LEFT(BH311,7),Final_modified_Intermediate[Burmese_Consonants],0)),LEFT(BH311,7),
IF(ISNUMBER(MATCH(LEFT(BH311,6),Final_modified_Intermediate[Burmese_Consonants],0)),LEFT(BH311,6),
IF(ISNUMBER(MATCH(LEFT(BH311,5),Final_modified_Intermediate[Burmese_Consonants],0)),LEFT(BH311,5),
IF(ISNUMBER(MATCH(LEFT(BH311,4),Final_modified_Intermediate[Burmese_Consonants],0)),LEFT(BH311,4),
IF(ISNUMBER(MATCH(LEFT(BH311,3),Final_modified_Intermediate[Burmese_Consonants],0)),LEFT(BH311,3),
IF(ISNUMBER(MATCH(LEFT(BH311,2),Final_modified_Intermediate[Burmese_Consonants],0)),LEFT(BH311,2),
IF(ISNUMBER(MATCH(LEFT(BH311,1),Final_modified_Intermediate[Burmese_Consonants],0)),LEFT(BH311,1),
IF(ISNUMBER(MATCH(LEFT(BH311,7),Final_Intermediate[Burmese_Consonants],0)),LEFT(BH311,7),
IF(ISNUMBER(MATCH(LEFT(BH311,6),Final_Intermediate[Burmese_Consonants],0)),LEFT(BH311,6),
IF(ISNUMBER(MATCH(LEFT(BH311,5),Final_Intermediate[Burmese_Consonants],0)),LEFT(BH311,5),
IF(ISNUMBER(MATCH(LEFT(BH311,4),Final_Intermediate[Burmese_Consonants],0)),LEFT(BH311,4),
IF(ISNUMBER(MATCH(LEFT(BH311,3),Final_Intermediate[Burmese_Consonants],0)),LEFT(BH311,3),
IF(ISNUMBER(MATCH(LEFT(BH311,2),Final_Intermediate[Burmese_Consonants],0)),LEFT(BH311,2),
IF(ISNUMBER(MATCH(LEFT(BH311,1),Final_Intermediate[Burmese_Consonants],0)),LEFT(BH311,1),
"")))))))))))))))</f>
        <v>#VALUE!</v>
      </c>
      <c r="AK311" t="e">
        <f>IF(AND(OR(BI311="။",BI311="၊"),LEN(BI311)=1),BI311,
IF(ISNUMBER(MATCH(LEFT(BI311,7),Final_modified_Intermediate[Burmese_Consonants],0)),LEFT(BI311,7),
IF(ISNUMBER(MATCH(LEFT(BI311,6),Final_modified_Intermediate[Burmese_Consonants],0)),LEFT(BI311,6),
IF(ISNUMBER(MATCH(LEFT(BI311,5),Final_modified_Intermediate[Burmese_Consonants],0)),LEFT(BI311,5),
IF(ISNUMBER(MATCH(LEFT(BI311,4),Final_modified_Intermediate[Burmese_Consonants],0)),LEFT(BI311,4),
IF(ISNUMBER(MATCH(LEFT(BI311,3),Final_modified_Intermediate[Burmese_Consonants],0)),LEFT(BI311,3),
IF(ISNUMBER(MATCH(LEFT(BI311,2),Final_modified_Intermediate[Burmese_Consonants],0)),LEFT(BI311,2),
IF(ISNUMBER(MATCH(LEFT(BI311,1),Final_modified_Intermediate[Burmese_Consonants],0)),LEFT(BI311,1),
IF(ISNUMBER(MATCH(LEFT(BI311,7),Final_Intermediate[Burmese_Consonants],0)),LEFT(BI311,7),
IF(ISNUMBER(MATCH(LEFT(BI311,6),Final_Intermediate[Burmese_Consonants],0)),LEFT(BI311,6),
IF(ISNUMBER(MATCH(LEFT(BI311,5),Final_Intermediate[Burmese_Consonants],0)),LEFT(BI311,5),
IF(ISNUMBER(MATCH(LEFT(BI311,4),Final_Intermediate[Burmese_Consonants],0)),LEFT(BI311,4),
IF(ISNUMBER(MATCH(LEFT(BI311,3),Final_Intermediate[Burmese_Consonants],0)),LEFT(BI311,3),
IF(ISNUMBER(MATCH(LEFT(BI311,2),Final_Intermediate[Burmese_Consonants],0)),LEFT(BI311,2),
IF(ISNUMBER(MATCH(LEFT(BI311,1),Final_Intermediate[Burmese_Consonants],0)),LEFT(BI311,1),
"")))))))))))))))</f>
        <v>#VALUE!</v>
      </c>
      <c r="AL311" t="e">
        <f>IF(AND(OR(BJ311="။",BJ311="၊"),LEN(BJ311)=1),BJ311,
IF(ISNUMBER(MATCH(LEFT(BJ311,7),Final_modified_Intermediate[Burmese_Consonants],0)),LEFT(BJ311,7),
IF(ISNUMBER(MATCH(LEFT(BJ311,6),Final_modified_Intermediate[Burmese_Consonants],0)),LEFT(BJ311,6),
IF(ISNUMBER(MATCH(LEFT(BJ311,5),Final_modified_Intermediate[Burmese_Consonants],0)),LEFT(BJ311,5),
IF(ISNUMBER(MATCH(LEFT(BJ311,4),Final_modified_Intermediate[Burmese_Consonants],0)),LEFT(BJ311,4),
IF(ISNUMBER(MATCH(LEFT(BJ311,3),Final_modified_Intermediate[Burmese_Consonants],0)),LEFT(BJ311,3),
IF(ISNUMBER(MATCH(LEFT(BJ311,2),Final_modified_Intermediate[Burmese_Consonants],0)),LEFT(BJ311,2),
IF(ISNUMBER(MATCH(LEFT(BJ311,1),Final_modified_Intermediate[Burmese_Consonants],0)),LEFT(BJ311,1),
IF(ISNUMBER(MATCH(LEFT(BJ311,7),Final_Intermediate[Burmese_Consonants],0)),LEFT(BJ311,7),
IF(ISNUMBER(MATCH(LEFT(BJ311,6),Final_Intermediate[Burmese_Consonants],0)),LEFT(BJ311,6),
IF(ISNUMBER(MATCH(LEFT(BJ311,5),Final_Intermediate[Burmese_Consonants],0)),LEFT(BJ311,5),
IF(ISNUMBER(MATCH(LEFT(BJ311,4),Final_Intermediate[Burmese_Consonants],0)),LEFT(BJ311,4),
IF(ISNUMBER(MATCH(LEFT(BJ311,3),Final_Intermediate[Burmese_Consonants],0)),LEFT(BJ311,3),
IF(ISNUMBER(MATCH(LEFT(BJ311,2),Final_Intermediate[Burmese_Consonants],0)),LEFT(BJ311,2),
IF(ISNUMBER(MATCH(LEFT(BJ311,1),Final_Intermediate[Burmese_Consonants],0)),LEFT(BJ311,1),
"")))))))))))))))</f>
        <v>#VALUE!</v>
      </c>
      <c r="AN311" t="e">
        <f>Compiler_Burmese[[#This Row],[Sr. No.]]</f>
        <v>#REF!</v>
      </c>
      <c r="AO31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1" t="e">
        <f>[2]!Vocabulary_Burmese[[#This Row],[Sr. No.]]</f>
        <v>#REF!</v>
      </c>
      <c r="BA311" t="e">
        <f>IF(Raw_data_N2_Kanji[[#This Row],[Categorie]]&lt;&gt;"","",
IF(ISNUMBER(MATCH(V,Special_list[Burmese word],0)),"",
SUBSTITUTE(Raw_data_N2_Kanji[[#This Row],[Raw]]," ","")))</f>
        <v>#VALUE!</v>
      </c>
      <c r="BB311" t="e">
        <f>RIGHT(Segregate18[[#This Row],[UPGRADE]],LEN(Segregate18[[#This Row],[UPGRADE]])-LEN(Compiler_Burmese[[#This Row],[1]]))</f>
        <v>#VALUE!</v>
      </c>
      <c r="BC311" t="e">
        <f>RIGHT(Segregate18[[#This Row],[11]],LEN(Segregate18[[#This Row],[11]])-LEN(Compiler_Burmese[[#This Row],[2]]))</f>
        <v>#VALUE!</v>
      </c>
      <c r="BD311" t="e">
        <f>RIGHT(Segregate18[[#This Row],[21]],LEN(Segregate18[[#This Row],[21]])-LEN(Compiler_Burmese[[#This Row],[3]]))</f>
        <v>#VALUE!</v>
      </c>
      <c r="BE311" t="e">
        <f>RIGHT(Segregate18[[#This Row],[31]],LEN(Segregate18[[#This Row],[31]])-LEN(Compiler_Burmese[[#This Row],[4]]))</f>
        <v>#VALUE!</v>
      </c>
      <c r="BF311" t="e">
        <f>RIGHT(Segregate18[[#This Row],[41]],LEN(Segregate18[[#This Row],[41]])-LEN(Compiler_Burmese[[#This Row],[5]]))</f>
        <v>#VALUE!</v>
      </c>
      <c r="BG311" t="e">
        <f>RIGHT(Segregate18[[#This Row],[51]],LEN(Segregate18[[#This Row],[51]])-LEN(Compiler_Burmese[[#This Row],[6]]))</f>
        <v>#VALUE!</v>
      </c>
      <c r="BH311" t="e">
        <f>RIGHT(Segregate18[[#This Row],[61]],LEN(Segregate18[[#This Row],[61]])-LEN(Compiler_Burmese[[#This Row],[7]]))</f>
        <v>#VALUE!</v>
      </c>
      <c r="BI311" t="e">
        <f>RIGHT(Segregate18[[#This Row],[71]],LEN(Segregate18[[#This Row],[71]])-LEN(Compiler_Burmese[[#This Row],[8]]))</f>
        <v>#VALUE!</v>
      </c>
      <c r="BJ311" t="e">
        <f>RIGHT(Segregate18[[#This Row],[81]],LEN(Segregate18[[#This Row],[81]])-LEN(Compiler_Burmese[[#This Row],[9]]))</f>
        <v>#VALUE!</v>
      </c>
    </row>
    <row r="312" spans="25:62" ht="15" customHeight="1" x14ac:dyDescent="0.3">
      <c r="Y312" t="e">
        <f>Segregate18[[#This Row],[Sr. No.]]</f>
        <v>#REF!</v>
      </c>
      <c r="Z312" t="e">
        <f>IF(AND(OR(BA312="။",BA312="၊"),LEN(BA312)=1),BA312,
IF(ISNUMBER(MATCH(LEFT(BA312,7),Final_modified_Intermediate[Burmese_Consonants],0)),LEFT(BA312,7),
IF(ISNUMBER(MATCH(LEFT(BA312,6),Final_modified_Intermediate[Burmese_Consonants],0)),LEFT(BA312,6),
IF(ISNUMBER(MATCH(LEFT(BA312,5),Final_modified_Intermediate[Burmese_Consonants],0)),LEFT(BA312,5),
IF(ISNUMBER(MATCH(LEFT(BA312,4),Final_modified_Intermediate[Burmese_Consonants],0)),LEFT(BA312,4),
IF(ISNUMBER(MATCH(LEFT(BA312,3),Final_modified_Intermediate[Burmese_Consonants],0)),LEFT(BA312,3),
IF(ISNUMBER(MATCH(LEFT(BA312,2),Final_modified_Intermediate[Burmese_Consonants],0)),LEFT(BA312,2),
IF(ISNUMBER(MATCH(LEFT(BA312,1),Final_modified_Intermediate[Burmese_Consonants],0)),LEFT(BA312,1),
IF(ISNUMBER(MATCH(LEFT(BA312,7),Final_Intermediate[Burmese_Consonants],0)),LEFT(BA312,7),
IF(ISNUMBER(MATCH(LEFT(BA312,6),Final_Intermediate[Burmese_Consonants],0)),LEFT(BA312,6),
IF(ISNUMBER(MATCH(LEFT(BA312,5),Final_Intermediate[Burmese_Consonants],0)),LEFT(BA312,5),
IF(ISNUMBER(MATCH(LEFT(BA312,4),Final_Intermediate[Burmese_Consonants],0)),LEFT(BA312,4),
IF(ISNUMBER(MATCH(LEFT(BA312,3),Final_Intermediate[Burmese_Consonants],0)),LEFT(BA312,3),
IF(ISNUMBER(MATCH(LEFT(BA312,2),Final_Intermediate[Burmese_Consonants],0)),LEFT(BA312,2),
IF(ISNUMBER(MATCH(LEFT(BA312,1),Final_Intermediate[Burmese_Consonants],0)),LEFT(BA312,1),
"")))))))))))))))</f>
        <v>#VALUE!</v>
      </c>
      <c r="AA31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2" t="e">
        <f>IF(AND(OR(BB312="။",BB312="၊"),LEN(BB312)=1),BB312,
IF(ISNUMBER(MATCH(LEFT(BB312,7),Final_modified_Intermediate[Burmese_Consonants],0)),LEFT(BB312,7),
IF(ISNUMBER(MATCH(LEFT(BB312,6),Final_modified_Intermediate[Burmese_Consonants],0)),LEFT(BB312,6),
IF(ISNUMBER(MATCH(LEFT(BB312,5),Final_modified_Intermediate[Burmese_Consonants],0)),LEFT(BB312,5),
IF(ISNUMBER(MATCH(LEFT(BB312,4),Final_modified_Intermediate[Burmese_Consonants],0)),LEFT(BB312,4),
IF(ISNUMBER(MATCH(LEFT(BB312,3),Final_modified_Intermediate[Burmese_Consonants],0)),LEFT(BB312,3),
IF(ISNUMBER(MATCH(LEFT(BB312,2),Final_modified_Intermediate[Burmese_Consonants],0)),LEFT(BB312,2),
IF(ISNUMBER(MATCH(LEFT(BB312,1),Final_modified_Intermediate[Burmese_Consonants],0)),LEFT(BB312,1),
IF(ISNUMBER(MATCH(LEFT(BB312,7),Final_Intermediate[Burmese_Consonants],0)),LEFT(BB312,7),
IF(ISNUMBER(MATCH(LEFT(BB312,6),Final_Intermediate[Burmese_Consonants],0)),LEFT(BB312,6),
IF(ISNUMBER(MATCH(LEFT(BB312,5),Final_Intermediate[Burmese_Consonants],0)),LEFT(BB312,5),
IF(ISNUMBER(MATCH(LEFT(BB312,4),Final_Intermediate[Burmese_Consonants],0)),LEFT(BB312,4),
IF(ISNUMBER(MATCH(LEFT(BB312,3),Final_Intermediate[Burmese_Consonants],0)),LEFT(BB312,3),
IF(ISNUMBER(MATCH(LEFT(BB312,2),Final_Intermediate[Burmese_Consonants],0)),LEFT(BB312,2),
IF(ISNUMBER(MATCH(LEFT(BB312,1),Final_Intermediate[Burmese_Consonants],0)),LEFT(BB312,1),
"")))))))))))))))</f>
        <v>#VALUE!</v>
      </c>
      <c r="AC31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2" t="e">
        <f>IF(AND(OR(BC312="။",BC312="၊"),LEN(BC312)=1),BC312,
IF(ISNUMBER(MATCH(LEFT(BC312,7),Final_modified_Intermediate[Burmese_Consonants],0)),LEFT(BC312,7),
IF(ISNUMBER(MATCH(LEFT(BC312,6),Final_modified_Intermediate[Burmese_Consonants],0)),LEFT(BC312,6),
IF(ISNUMBER(MATCH(LEFT(BC312,5),Final_modified_Intermediate[Burmese_Consonants],0)),LEFT(BC312,5),
IF(ISNUMBER(MATCH(LEFT(BC312,4),Final_modified_Intermediate[Burmese_Consonants],0)),LEFT(BC312,4),
IF(ISNUMBER(MATCH(LEFT(BC312,3),Final_modified_Intermediate[Burmese_Consonants],0)),LEFT(BC312,3),
IF(ISNUMBER(MATCH(LEFT(BC312,2),Final_modified_Intermediate[Burmese_Consonants],0)),LEFT(BC312,2),
IF(ISNUMBER(MATCH(LEFT(BC312,1),Final_modified_Intermediate[Burmese_Consonants],0)),LEFT(BC312,1),
IF(ISNUMBER(MATCH(LEFT(BC312,7),Final_Intermediate[Burmese_Consonants],0)),LEFT(BC312,7),
IF(ISNUMBER(MATCH(LEFT(BC312,6),Final_Intermediate[Burmese_Consonants],0)),LEFT(BC312,6),
IF(ISNUMBER(MATCH(LEFT(BC312,5),Final_Intermediate[Burmese_Consonants],0)),LEFT(BC312,5),
IF(ISNUMBER(MATCH(LEFT(BC312,4),Final_Intermediate[Burmese_Consonants],0)),LEFT(BC312,4),
IF(ISNUMBER(MATCH(LEFT(BC312,3),Final_Intermediate[Burmese_Consonants],0)),LEFT(BC312,3),
IF(ISNUMBER(MATCH(LEFT(BC312,2),Final_Intermediate[Burmese_Consonants],0)),LEFT(BC312,2),
IF(ISNUMBER(MATCH(LEFT(BC312,1),Final_Intermediate[Burmese_Consonants],0)),LEFT(BC312,1),
"")))))))))))))))</f>
        <v>#VALUE!</v>
      </c>
      <c r="AE31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2" t="e">
        <f>IF(AND(OR(BD312="။",BD312="၊"),LEN(BD312)=1),BD312,
IF(ISNUMBER(MATCH(LEFT(BD312,7),Final_modified_Intermediate[Burmese_Consonants],0)),LEFT(BD312,7),
IF(ISNUMBER(MATCH(LEFT(BD312,6),Final_modified_Intermediate[Burmese_Consonants],0)),LEFT(BD312,6),
IF(ISNUMBER(MATCH(LEFT(BD312,5),Final_modified_Intermediate[Burmese_Consonants],0)),LEFT(BD312,5),
IF(ISNUMBER(MATCH(LEFT(BD312,4),Final_modified_Intermediate[Burmese_Consonants],0)),LEFT(BD312,4),
IF(ISNUMBER(MATCH(LEFT(BD312,3),Final_modified_Intermediate[Burmese_Consonants],0)),LEFT(BD312,3),
IF(ISNUMBER(MATCH(LEFT(BD312,2),Final_modified_Intermediate[Burmese_Consonants],0)),LEFT(BD312,2),
IF(ISNUMBER(MATCH(LEFT(BD312,1),Final_modified_Intermediate[Burmese_Consonants],0)),LEFT(BD312,1),
IF(ISNUMBER(MATCH(LEFT(BD312,7),Final_Intermediate[Burmese_Consonants],0)),LEFT(BD312,7),
IF(ISNUMBER(MATCH(LEFT(BD312,6),Final_Intermediate[Burmese_Consonants],0)),LEFT(BD312,6),
IF(ISNUMBER(MATCH(LEFT(BD312,5),Final_Intermediate[Burmese_Consonants],0)),LEFT(BD312,5),
IF(ISNUMBER(MATCH(LEFT(BD312,4),Final_Intermediate[Burmese_Consonants],0)),LEFT(BD312,4),
IF(ISNUMBER(MATCH(LEFT(BD312,3),Final_Intermediate[Burmese_Consonants],0)),LEFT(BD312,3),
IF(ISNUMBER(MATCH(LEFT(BD312,2),Final_Intermediate[Burmese_Consonants],0)),LEFT(BD312,2),
IF(ISNUMBER(MATCH(LEFT(BD312,1),Final_Intermediate[Burmese_Consonants],0)),LEFT(BD312,1),
"")))))))))))))))</f>
        <v>#VALUE!</v>
      </c>
      <c r="AG312" t="e">
        <f>IF(AND(OR(BE312="။",BE312="၊"),LEN(BE312)=1),BE312,
IF(ISNUMBER(MATCH(LEFT(BE312,7),Final_modified_Intermediate[Burmese_Consonants],0)),LEFT(BE312,7),
IF(ISNUMBER(MATCH(LEFT(BE312,6),Final_modified_Intermediate[Burmese_Consonants],0)),LEFT(BE312,6),
IF(ISNUMBER(MATCH(LEFT(BE312,5),Final_modified_Intermediate[Burmese_Consonants],0)),LEFT(BE312,5),
IF(ISNUMBER(MATCH(LEFT(BE312,4),Final_modified_Intermediate[Burmese_Consonants],0)),LEFT(BE312,4),
IF(ISNUMBER(MATCH(LEFT(BE312,3),Final_modified_Intermediate[Burmese_Consonants],0)),LEFT(BE312,3),
IF(ISNUMBER(MATCH(LEFT(BE312,2),Final_modified_Intermediate[Burmese_Consonants],0)),LEFT(BE312,2),
IF(ISNUMBER(MATCH(LEFT(BE312,1),Final_modified_Intermediate[Burmese_Consonants],0)),LEFT(BE312,1),
IF(ISNUMBER(MATCH(LEFT(BE312,7),Final_Intermediate[Burmese_Consonants],0)),LEFT(BE312,7),
IF(ISNUMBER(MATCH(LEFT(BE312,6),Final_Intermediate[Burmese_Consonants],0)),LEFT(BE312,6),
IF(ISNUMBER(MATCH(LEFT(BE312,5),Final_Intermediate[Burmese_Consonants],0)),LEFT(BE312,5),
IF(ISNUMBER(MATCH(LEFT(BE312,4),Final_Intermediate[Burmese_Consonants],0)),LEFT(BE312,4),
IF(ISNUMBER(MATCH(LEFT(BE312,3),Final_Intermediate[Burmese_Consonants],0)),LEFT(BE312,3),
IF(ISNUMBER(MATCH(LEFT(BE312,2),Final_Intermediate[Burmese_Consonants],0)),LEFT(BE312,2),
IF(ISNUMBER(MATCH(LEFT(BE312,1),Final_Intermediate[Burmese_Consonants],0)),LEFT(BE312,1),
"")))))))))))))))</f>
        <v>#VALUE!</v>
      </c>
      <c r="AH312" t="e">
        <f>IF(AND(OR(BF312="။",BF312="၊"),LEN(BF312)=1),BF312,
IF(ISNUMBER(MATCH(LEFT(BF312,7),Final_modified_Intermediate[Burmese_Consonants],0)),LEFT(BF312,7),
IF(ISNUMBER(MATCH(LEFT(BF312,6),Final_modified_Intermediate[Burmese_Consonants],0)),LEFT(BF312,6),
IF(ISNUMBER(MATCH(LEFT(BF312,5),Final_modified_Intermediate[Burmese_Consonants],0)),LEFT(BF312,5),
IF(ISNUMBER(MATCH(LEFT(BF312,4),Final_modified_Intermediate[Burmese_Consonants],0)),LEFT(BF312,4),
IF(ISNUMBER(MATCH(LEFT(BF312,3),Final_modified_Intermediate[Burmese_Consonants],0)),LEFT(BF312,3),
IF(ISNUMBER(MATCH(LEFT(BF312,2),Final_modified_Intermediate[Burmese_Consonants],0)),LEFT(BF312,2),
IF(ISNUMBER(MATCH(LEFT(BF312,1),Final_modified_Intermediate[Burmese_Consonants],0)),LEFT(BF312,1),
IF(ISNUMBER(MATCH(LEFT(BF312,7),Final_Intermediate[Burmese_Consonants],0)),LEFT(BF312,7),
IF(ISNUMBER(MATCH(LEFT(BF312,6),Final_Intermediate[Burmese_Consonants],0)),LEFT(BF312,6),
IF(ISNUMBER(MATCH(LEFT(BF312,5),Final_Intermediate[Burmese_Consonants],0)),LEFT(BF312,5),
IF(ISNUMBER(MATCH(LEFT(BF312,4),Final_Intermediate[Burmese_Consonants],0)),LEFT(BF312,4),
IF(ISNUMBER(MATCH(LEFT(BF312,3),Final_Intermediate[Burmese_Consonants],0)),LEFT(BF312,3),
IF(ISNUMBER(MATCH(LEFT(BF312,2),Final_Intermediate[Burmese_Consonants],0)),LEFT(BF312,2),
IF(ISNUMBER(MATCH(LEFT(BF312,1),Final_Intermediate[Burmese_Consonants],0)),LEFT(BF312,1),
"")))))))))))))))</f>
        <v>#VALUE!</v>
      </c>
      <c r="AI312" t="e">
        <f>IF(AND(OR(BG312="။",BG312="၊"),LEN(BG312)=1),BG312,
IF(ISNUMBER(MATCH(LEFT(BG312,7),Final_modified_Intermediate[Burmese_Consonants],0)),LEFT(BG312,7),
IF(ISNUMBER(MATCH(LEFT(BG312,6),Final_modified_Intermediate[Burmese_Consonants],0)),LEFT(BG312,6),
IF(ISNUMBER(MATCH(LEFT(BG312,5),Final_modified_Intermediate[Burmese_Consonants],0)),LEFT(BG312,5),
IF(ISNUMBER(MATCH(LEFT(BG312,4),Final_modified_Intermediate[Burmese_Consonants],0)),LEFT(BG312,4),
IF(ISNUMBER(MATCH(LEFT(BG312,3),Final_modified_Intermediate[Burmese_Consonants],0)),LEFT(BG312,3),
IF(ISNUMBER(MATCH(LEFT(BG312,2),Final_modified_Intermediate[Burmese_Consonants],0)),LEFT(BG312,2),
IF(ISNUMBER(MATCH(LEFT(BG312,1),Final_modified_Intermediate[Burmese_Consonants],0)),LEFT(BG312,1),
IF(ISNUMBER(MATCH(LEFT(BG312,7),Final_Intermediate[Burmese_Consonants],0)),LEFT(BG312,7),
IF(ISNUMBER(MATCH(LEFT(BG312,6),Final_Intermediate[Burmese_Consonants],0)),LEFT(BG312,6),
IF(ISNUMBER(MATCH(LEFT(BG312,5),Final_Intermediate[Burmese_Consonants],0)),LEFT(BG312,5),
IF(ISNUMBER(MATCH(LEFT(BG312,4),Final_Intermediate[Burmese_Consonants],0)),LEFT(BG312,4),
IF(ISNUMBER(MATCH(LEFT(BG312,3),Final_Intermediate[Burmese_Consonants],0)),LEFT(BG312,3),
IF(ISNUMBER(MATCH(LEFT(BG312,2),Final_Intermediate[Burmese_Consonants],0)),LEFT(BG312,2),
IF(ISNUMBER(MATCH(LEFT(BG312,1),Final_Intermediate[Burmese_Consonants],0)),LEFT(BG312,1),
"")))))))))))))))</f>
        <v>#VALUE!</v>
      </c>
      <c r="AJ312" t="e">
        <f>IF(AND(OR(BH312="။",BH312="၊"),LEN(BH312)=1),BH312,
IF(ISNUMBER(MATCH(LEFT(BH312,7),Final_modified_Intermediate[Burmese_Consonants],0)),LEFT(BH312,7),
IF(ISNUMBER(MATCH(LEFT(BH312,6),Final_modified_Intermediate[Burmese_Consonants],0)),LEFT(BH312,6),
IF(ISNUMBER(MATCH(LEFT(BH312,5),Final_modified_Intermediate[Burmese_Consonants],0)),LEFT(BH312,5),
IF(ISNUMBER(MATCH(LEFT(BH312,4),Final_modified_Intermediate[Burmese_Consonants],0)),LEFT(BH312,4),
IF(ISNUMBER(MATCH(LEFT(BH312,3),Final_modified_Intermediate[Burmese_Consonants],0)),LEFT(BH312,3),
IF(ISNUMBER(MATCH(LEFT(BH312,2),Final_modified_Intermediate[Burmese_Consonants],0)),LEFT(BH312,2),
IF(ISNUMBER(MATCH(LEFT(BH312,1),Final_modified_Intermediate[Burmese_Consonants],0)),LEFT(BH312,1),
IF(ISNUMBER(MATCH(LEFT(BH312,7),Final_Intermediate[Burmese_Consonants],0)),LEFT(BH312,7),
IF(ISNUMBER(MATCH(LEFT(BH312,6),Final_Intermediate[Burmese_Consonants],0)),LEFT(BH312,6),
IF(ISNUMBER(MATCH(LEFT(BH312,5),Final_Intermediate[Burmese_Consonants],0)),LEFT(BH312,5),
IF(ISNUMBER(MATCH(LEFT(BH312,4),Final_Intermediate[Burmese_Consonants],0)),LEFT(BH312,4),
IF(ISNUMBER(MATCH(LEFT(BH312,3),Final_Intermediate[Burmese_Consonants],0)),LEFT(BH312,3),
IF(ISNUMBER(MATCH(LEFT(BH312,2),Final_Intermediate[Burmese_Consonants],0)),LEFT(BH312,2),
IF(ISNUMBER(MATCH(LEFT(BH312,1),Final_Intermediate[Burmese_Consonants],0)),LEFT(BH312,1),
"")))))))))))))))</f>
        <v>#VALUE!</v>
      </c>
      <c r="AK312" t="e">
        <f>IF(AND(OR(BI312="။",BI312="၊"),LEN(BI312)=1),BI312,
IF(ISNUMBER(MATCH(LEFT(BI312,7),Final_modified_Intermediate[Burmese_Consonants],0)),LEFT(BI312,7),
IF(ISNUMBER(MATCH(LEFT(BI312,6),Final_modified_Intermediate[Burmese_Consonants],0)),LEFT(BI312,6),
IF(ISNUMBER(MATCH(LEFT(BI312,5),Final_modified_Intermediate[Burmese_Consonants],0)),LEFT(BI312,5),
IF(ISNUMBER(MATCH(LEFT(BI312,4),Final_modified_Intermediate[Burmese_Consonants],0)),LEFT(BI312,4),
IF(ISNUMBER(MATCH(LEFT(BI312,3),Final_modified_Intermediate[Burmese_Consonants],0)),LEFT(BI312,3),
IF(ISNUMBER(MATCH(LEFT(BI312,2),Final_modified_Intermediate[Burmese_Consonants],0)),LEFT(BI312,2),
IF(ISNUMBER(MATCH(LEFT(BI312,1),Final_modified_Intermediate[Burmese_Consonants],0)),LEFT(BI312,1),
IF(ISNUMBER(MATCH(LEFT(BI312,7),Final_Intermediate[Burmese_Consonants],0)),LEFT(BI312,7),
IF(ISNUMBER(MATCH(LEFT(BI312,6),Final_Intermediate[Burmese_Consonants],0)),LEFT(BI312,6),
IF(ISNUMBER(MATCH(LEFT(BI312,5),Final_Intermediate[Burmese_Consonants],0)),LEFT(BI312,5),
IF(ISNUMBER(MATCH(LEFT(BI312,4),Final_Intermediate[Burmese_Consonants],0)),LEFT(BI312,4),
IF(ISNUMBER(MATCH(LEFT(BI312,3),Final_Intermediate[Burmese_Consonants],0)),LEFT(BI312,3),
IF(ISNUMBER(MATCH(LEFT(BI312,2),Final_Intermediate[Burmese_Consonants],0)),LEFT(BI312,2),
IF(ISNUMBER(MATCH(LEFT(BI312,1),Final_Intermediate[Burmese_Consonants],0)),LEFT(BI312,1),
"")))))))))))))))</f>
        <v>#VALUE!</v>
      </c>
      <c r="AL312" t="e">
        <f>IF(AND(OR(BJ312="။",BJ312="၊"),LEN(BJ312)=1),BJ312,
IF(ISNUMBER(MATCH(LEFT(BJ312,7),Final_modified_Intermediate[Burmese_Consonants],0)),LEFT(BJ312,7),
IF(ISNUMBER(MATCH(LEFT(BJ312,6),Final_modified_Intermediate[Burmese_Consonants],0)),LEFT(BJ312,6),
IF(ISNUMBER(MATCH(LEFT(BJ312,5),Final_modified_Intermediate[Burmese_Consonants],0)),LEFT(BJ312,5),
IF(ISNUMBER(MATCH(LEFT(BJ312,4),Final_modified_Intermediate[Burmese_Consonants],0)),LEFT(BJ312,4),
IF(ISNUMBER(MATCH(LEFT(BJ312,3),Final_modified_Intermediate[Burmese_Consonants],0)),LEFT(BJ312,3),
IF(ISNUMBER(MATCH(LEFT(BJ312,2),Final_modified_Intermediate[Burmese_Consonants],0)),LEFT(BJ312,2),
IF(ISNUMBER(MATCH(LEFT(BJ312,1),Final_modified_Intermediate[Burmese_Consonants],0)),LEFT(BJ312,1),
IF(ISNUMBER(MATCH(LEFT(BJ312,7),Final_Intermediate[Burmese_Consonants],0)),LEFT(BJ312,7),
IF(ISNUMBER(MATCH(LEFT(BJ312,6),Final_Intermediate[Burmese_Consonants],0)),LEFT(BJ312,6),
IF(ISNUMBER(MATCH(LEFT(BJ312,5),Final_Intermediate[Burmese_Consonants],0)),LEFT(BJ312,5),
IF(ISNUMBER(MATCH(LEFT(BJ312,4),Final_Intermediate[Burmese_Consonants],0)),LEFT(BJ312,4),
IF(ISNUMBER(MATCH(LEFT(BJ312,3),Final_Intermediate[Burmese_Consonants],0)),LEFT(BJ312,3),
IF(ISNUMBER(MATCH(LEFT(BJ312,2),Final_Intermediate[Burmese_Consonants],0)),LEFT(BJ312,2),
IF(ISNUMBER(MATCH(LEFT(BJ312,1),Final_Intermediate[Burmese_Consonants],0)),LEFT(BJ312,1),
"")))))))))))))))</f>
        <v>#VALUE!</v>
      </c>
      <c r="AN312" t="e">
        <f>Compiler_Burmese[[#This Row],[Sr. No.]]</f>
        <v>#REF!</v>
      </c>
      <c r="AO31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2" t="e">
        <f>[2]!Vocabulary_Burmese[[#This Row],[Sr. No.]]</f>
        <v>#REF!</v>
      </c>
      <c r="BA312" t="e">
        <f>IF(Raw_data_N2_Kanji[[#This Row],[Categorie]]&lt;&gt;"","",
IF(ISNUMBER(MATCH(V,Special_list[Burmese word],0)),"",
SUBSTITUTE(Raw_data_N2_Kanji[[#This Row],[Raw]]," ","")))</f>
        <v>#VALUE!</v>
      </c>
      <c r="BB312" t="e">
        <f>RIGHT(Segregate18[[#This Row],[UPGRADE]],LEN(Segregate18[[#This Row],[UPGRADE]])-LEN(Compiler_Burmese[[#This Row],[1]]))</f>
        <v>#VALUE!</v>
      </c>
      <c r="BC312" t="e">
        <f>RIGHT(Segregate18[[#This Row],[11]],LEN(Segregate18[[#This Row],[11]])-LEN(Compiler_Burmese[[#This Row],[2]]))</f>
        <v>#VALUE!</v>
      </c>
      <c r="BD312" t="e">
        <f>RIGHT(Segregate18[[#This Row],[21]],LEN(Segregate18[[#This Row],[21]])-LEN(Compiler_Burmese[[#This Row],[3]]))</f>
        <v>#VALUE!</v>
      </c>
      <c r="BE312" t="e">
        <f>RIGHT(Segregate18[[#This Row],[31]],LEN(Segregate18[[#This Row],[31]])-LEN(Compiler_Burmese[[#This Row],[4]]))</f>
        <v>#VALUE!</v>
      </c>
      <c r="BF312" t="e">
        <f>RIGHT(Segregate18[[#This Row],[41]],LEN(Segregate18[[#This Row],[41]])-LEN(Compiler_Burmese[[#This Row],[5]]))</f>
        <v>#VALUE!</v>
      </c>
      <c r="BG312" t="e">
        <f>RIGHT(Segregate18[[#This Row],[51]],LEN(Segregate18[[#This Row],[51]])-LEN(Compiler_Burmese[[#This Row],[6]]))</f>
        <v>#VALUE!</v>
      </c>
      <c r="BH312" t="e">
        <f>RIGHT(Segregate18[[#This Row],[61]],LEN(Segregate18[[#This Row],[61]])-LEN(Compiler_Burmese[[#This Row],[7]]))</f>
        <v>#VALUE!</v>
      </c>
      <c r="BI312" t="e">
        <f>RIGHT(Segregate18[[#This Row],[71]],LEN(Segregate18[[#This Row],[71]])-LEN(Compiler_Burmese[[#This Row],[8]]))</f>
        <v>#VALUE!</v>
      </c>
      <c r="BJ312" t="e">
        <f>RIGHT(Segregate18[[#This Row],[81]],LEN(Segregate18[[#This Row],[81]])-LEN(Compiler_Burmese[[#This Row],[9]]))</f>
        <v>#VALUE!</v>
      </c>
    </row>
    <row r="313" spans="25:62" ht="15" customHeight="1" x14ac:dyDescent="0.3">
      <c r="Y313" t="e">
        <f>Segregate18[[#This Row],[Sr. No.]]</f>
        <v>#REF!</v>
      </c>
      <c r="Z313" t="e">
        <f>IF(AND(OR(BA313="။",BA313="၊"),LEN(BA313)=1),BA313,
IF(ISNUMBER(MATCH(LEFT(BA313,7),Final_modified_Intermediate[Burmese_Consonants],0)),LEFT(BA313,7),
IF(ISNUMBER(MATCH(LEFT(BA313,6),Final_modified_Intermediate[Burmese_Consonants],0)),LEFT(BA313,6),
IF(ISNUMBER(MATCH(LEFT(BA313,5),Final_modified_Intermediate[Burmese_Consonants],0)),LEFT(BA313,5),
IF(ISNUMBER(MATCH(LEFT(BA313,4),Final_modified_Intermediate[Burmese_Consonants],0)),LEFT(BA313,4),
IF(ISNUMBER(MATCH(LEFT(BA313,3),Final_modified_Intermediate[Burmese_Consonants],0)),LEFT(BA313,3),
IF(ISNUMBER(MATCH(LEFT(BA313,2),Final_modified_Intermediate[Burmese_Consonants],0)),LEFT(BA313,2),
IF(ISNUMBER(MATCH(LEFT(BA313,1),Final_modified_Intermediate[Burmese_Consonants],0)),LEFT(BA313,1),
IF(ISNUMBER(MATCH(LEFT(BA313,7),Final_Intermediate[Burmese_Consonants],0)),LEFT(BA313,7),
IF(ISNUMBER(MATCH(LEFT(BA313,6),Final_Intermediate[Burmese_Consonants],0)),LEFT(BA313,6),
IF(ISNUMBER(MATCH(LEFT(BA313,5),Final_Intermediate[Burmese_Consonants],0)),LEFT(BA313,5),
IF(ISNUMBER(MATCH(LEFT(BA313,4),Final_Intermediate[Burmese_Consonants],0)),LEFT(BA313,4),
IF(ISNUMBER(MATCH(LEFT(BA313,3),Final_Intermediate[Burmese_Consonants],0)),LEFT(BA313,3),
IF(ISNUMBER(MATCH(LEFT(BA313,2),Final_Intermediate[Burmese_Consonants],0)),LEFT(BA313,2),
IF(ISNUMBER(MATCH(LEFT(BA313,1),Final_Intermediate[Burmese_Consonants],0)),LEFT(BA313,1),
"")))))))))))))))</f>
        <v>#VALUE!</v>
      </c>
      <c r="AA31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3" t="e">
        <f>IF(AND(OR(BB313="။",BB313="၊"),LEN(BB313)=1),BB313,
IF(ISNUMBER(MATCH(LEFT(BB313,7),Final_modified_Intermediate[Burmese_Consonants],0)),LEFT(BB313,7),
IF(ISNUMBER(MATCH(LEFT(BB313,6),Final_modified_Intermediate[Burmese_Consonants],0)),LEFT(BB313,6),
IF(ISNUMBER(MATCH(LEFT(BB313,5),Final_modified_Intermediate[Burmese_Consonants],0)),LEFT(BB313,5),
IF(ISNUMBER(MATCH(LEFT(BB313,4),Final_modified_Intermediate[Burmese_Consonants],0)),LEFT(BB313,4),
IF(ISNUMBER(MATCH(LEFT(BB313,3),Final_modified_Intermediate[Burmese_Consonants],0)),LEFT(BB313,3),
IF(ISNUMBER(MATCH(LEFT(BB313,2),Final_modified_Intermediate[Burmese_Consonants],0)),LEFT(BB313,2),
IF(ISNUMBER(MATCH(LEFT(BB313,1),Final_modified_Intermediate[Burmese_Consonants],0)),LEFT(BB313,1),
IF(ISNUMBER(MATCH(LEFT(BB313,7),Final_Intermediate[Burmese_Consonants],0)),LEFT(BB313,7),
IF(ISNUMBER(MATCH(LEFT(BB313,6),Final_Intermediate[Burmese_Consonants],0)),LEFT(BB313,6),
IF(ISNUMBER(MATCH(LEFT(BB313,5),Final_Intermediate[Burmese_Consonants],0)),LEFT(BB313,5),
IF(ISNUMBER(MATCH(LEFT(BB313,4),Final_Intermediate[Burmese_Consonants],0)),LEFT(BB313,4),
IF(ISNUMBER(MATCH(LEFT(BB313,3),Final_Intermediate[Burmese_Consonants],0)),LEFT(BB313,3),
IF(ISNUMBER(MATCH(LEFT(BB313,2),Final_Intermediate[Burmese_Consonants],0)),LEFT(BB313,2),
IF(ISNUMBER(MATCH(LEFT(BB313,1),Final_Intermediate[Burmese_Consonants],0)),LEFT(BB313,1),
"")))))))))))))))</f>
        <v>#VALUE!</v>
      </c>
      <c r="AC31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3" t="e">
        <f>IF(AND(OR(BC313="။",BC313="၊"),LEN(BC313)=1),BC313,
IF(ISNUMBER(MATCH(LEFT(BC313,7),Final_modified_Intermediate[Burmese_Consonants],0)),LEFT(BC313,7),
IF(ISNUMBER(MATCH(LEFT(BC313,6),Final_modified_Intermediate[Burmese_Consonants],0)),LEFT(BC313,6),
IF(ISNUMBER(MATCH(LEFT(BC313,5),Final_modified_Intermediate[Burmese_Consonants],0)),LEFT(BC313,5),
IF(ISNUMBER(MATCH(LEFT(BC313,4),Final_modified_Intermediate[Burmese_Consonants],0)),LEFT(BC313,4),
IF(ISNUMBER(MATCH(LEFT(BC313,3),Final_modified_Intermediate[Burmese_Consonants],0)),LEFT(BC313,3),
IF(ISNUMBER(MATCH(LEFT(BC313,2),Final_modified_Intermediate[Burmese_Consonants],0)),LEFT(BC313,2),
IF(ISNUMBER(MATCH(LEFT(BC313,1),Final_modified_Intermediate[Burmese_Consonants],0)),LEFT(BC313,1),
IF(ISNUMBER(MATCH(LEFT(BC313,7),Final_Intermediate[Burmese_Consonants],0)),LEFT(BC313,7),
IF(ISNUMBER(MATCH(LEFT(BC313,6),Final_Intermediate[Burmese_Consonants],0)),LEFT(BC313,6),
IF(ISNUMBER(MATCH(LEFT(BC313,5),Final_Intermediate[Burmese_Consonants],0)),LEFT(BC313,5),
IF(ISNUMBER(MATCH(LEFT(BC313,4),Final_Intermediate[Burmese_Consonants],0)),LEFT(BC313,4),
IF(ISNUMBER(MATCH(LEFT(BC313,3),Final_Intermediate[Burmese_Consonants],0)),LEFT(BC313,3),
IF(ISNUMBER(MATCH(LEFT(BC313,2),Final_Intermediate[Burmese_Consonants],0)),LEFT(BC313,2),
IF(ISNUMBER(MATCH(LEFT(BC313,1),Final_Intermediate[Burmese_Consonants],0)),LEFT(BC313,1),
"")))))))))))))))</f>
        <v>#VALUE!</v>
      </c>
      <c r="AE31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3" t="e">
        <f>IF(AND(OR(BD313="။",BD313="၊"),LEN(BD313)=1),BD313,
IF(ISNUMBER(MATCH(LEFT(BD313,7),Final_modified_Intermediate[Burmese_Consonants],0)),LEFT(BD313,7),
IF(ISNUMBER(MATCH(LEFT(BD313,6),Final_modified_Intermediate[Burmese_Consonants],0)),LEFT(BD313,6),
IF(ISNUMBER(MATCH(LEFT(BD313,5),Final_modified_Intermediate[Burmese_Consonants],0)),LEFT(BD313,5),
IF(ISNUMBER(MATCH(LEFT(BD313,4),Final_modified_Intermediate[Burmese_Consonants],0)),LEFT(BD313,4),
IF(ISNUMBER(MATCH(LEFT(BD313,3),Final_modified_Intermediate[Burmese_Consonants],0)),LEFT(BD313,3),
IF(ISNUMBER(MATCH(LEFT(BD313,2),Final_modified_Intermediate[Burmese_Consonants],0)),LEFT(BD313,2),
IF(ISNUMBER(MATCH(LEFT(BD313,1),Final_modified_Intermediate[Burmese_Consonants],0)),LEFT(BD313,1),
IF(ISNUMBER(MATCH(LEFT(BD313,7),Final_Intermediate[Burmese_Consonants],0)),LEFT(BD313,7),
IF(ISNUMBER(MATCH(LEFT(BD313,6),Final_Intermediate[Burmese_Consonants],0)),LEFT(BD313,6),
IF(ISNUMBER(MATCH(LEFT(BD313,5),Final_Intermediate[Burmese_Consonants],0)),LEFT(BD313,5),
IF(ISNUMBER(MATCH(LEFT(BD313,4),Final_Intermediate[Burmese_Consonants],0)),LEFT(BD313,4),
IF(ISNUMBER(MATCH(LEFT(BD313,3),Final_Intermediate[Burmese_Consonants],0)),LEFT(BD313,3),
IF(ISNUMBER(MATCH(LEFT(BD313,2),Final_Intermediate[Burmese_Consonants],0)),LEFT(BD313,2),
IF(ISNUMBER(MATCH(LEFT(BD313,1),Final_Intermediate[Burmese_Consonants],0)),LEFT(BD313,1),
"")))))))))))))))</f>
        <v>#VALUE!</v>
      </c>
      <c r="AG313" t="e">
        <f>IF(AND(OR(BE313="။",BE313="၊"),LEN(BE313)=1),BE313,
IF(ISNUMBER(MATCH(LEFT(BE313,7),Final_modified_Intermediate[Burmese_Consonants],0)),LEFT(BE313,7),
IF(ISNUMBER(MATCH(LEFT(BE313,6),Final_modified_Intermediate[Burmese_Consonants],0)),LEFT(BE313,6),
IF(ISNUMBER(MATCH(LEFT(BE313,5),Final_modified_Intermediate[Burmese_Consonants],0)),LEFT(BE313,5),
IF(ISNUMBER(MATCH(LEFT(BE313,4),Final_modified_Intermediate[Burmese_Consonants],0)),LEFT(BE313,4),
IF(ISNUMBER(MATCH(LEFT(BE313,3),Final_modified_Intermediate[Burmese_Consonants],0)),LEFT(BE313,3),
IF(ISNUMBER(MATCH(LEFT(BE313,2),Final_modified_Intermediate[Burmese_Consonants],0)),LEFT(BE313,2),
IF(ISNUMBER(MATCH(LEFT(BE313,1),Final_modified_Intermediate[Burmese_Consonants],0)),LEFT(BE313,1),
IF(ISNUMBER(MATCH(LEFT(BE313,7),Final_Intermediate[Burmese_Consonants],0)),LEFT(BE313,7),
IF(ISNUMBER(MATCH(LEFT(BE313,6),Final_Intermediate[Burmese_Consonants],0)),LEFT(BE313,6),
IF(ISNUMBER(MATCH(LEFT(BE313,5),Final_Intermediate[Burmese_Consonants],0)),LEFT(BE313,5),
IF(ISNUMBER(MATCH(LEFT(BE313,4),Final_Intermediate[Burmese_Consonants],0)),LEFT(BE313,4),
IF(ISNUMBER(MATCH(LEFT(BE313,3),Final_Intermediate[Burmese_Consonants],0)),LEFT(BE313,3),
IF(ISNUMBER(MATCH(LEFT(BE313,2),Final_Intermediate[Burmese_Consonants],0)),LEFT(BE313,2),
IF(ISNUMBER(MATCH(LEFT(BE313,1),Final_Intermediate[Burmese_Consonants],0)),LEFT(BE313,1),
"")))))))))))))))</f>
        <v>#VALUE!</v>
      </c>
      <c r="AH313" t="e">
        <f>IF(AND(OR(BF313="။",BF313="၊"),LEN(BF313)=1),BF313,
IF(ISNUMBER(MATCH(LEFT(BF313,7),Final_modified_Intermediate[Burmese_Consonants],0)),LEFT(BF313,7),
IF(ISNUMBER(MATCH(LEFT(BF313,6),Final_modified_Intermediate[Burmese_Consonants],0)),LEFT(BF313,6),
IF(ISNUMBER(MATCH(LEFT(BF313,5),Final_modified_Intermediate[Burmese_Consonants],0)),LEFT(BF313,5),
IF(ISNUMBER(MATCH(LEFT(BF313,4),Final_modified_Intermediate[Burmese_Consonants],0)),LEFT(BF313,4),
IF(ISNUMBER(MATCH(LEFT(BF313,3),Final_modified_Intermediate[Burmese_Consonants],0)),LEFT(BF313,3),
IF(ISNUMBER(MATCH(LEFT(BF313,2),Final_modified_Intermediate[Burmese_Consonants],0)),LEFT(BF313,2),
IF(ISNUMBER(MATCH(LEFT(BF313,1),Final_modified_Intermediate[Burmese_Consonants],0)),LEFT(BF313,1),
IF(ISNUMBER(MATCH(LEFT(BF313,7),Final_Intermediate[Burmese_Consonants],0)),LEFT(BF313,7),
IF(ISNUMBER(MATCH(LEFT(BF313,6),Final_Intermediate[Burmese_Consonants],0)),LEFT(BF313,6),
IF(ISNUMBER(MATCH(LEFT(BF313,5),Final_Intermediate[Burmese_Consonants],0)),LEFT(BF313,5),
IF(ISNUMBER(MATCH(LEFT(BF313,4),Final_Intermediate[Burmese_Consonants],0)),LEFT(BF313,4),
IF(ISNUMBER(MATCH(LEFT(BF313,3),Final_Intermediate[Burmese_Consonants],0)),LEFT(BF313,3),
IF(ISNUMBER(MATCH(LEFT(BF313,2),Final_Intermediate[Burmese_Consonants],0)),LEFT(BF313,2),
IF(ISNUMBER(MATCH(LEFT(BF313,1),Final_Intermediate[Burmese_Consonants],0)),LEFT(BF313,1),
"")))))))))))))))</f>
        <v>#VALUE!</v>
      </c>
      <c r="AI313" t="e">
        <f>IF(AND(OR(BG313="။",BG313="၊"),LEN(BG313)=1),BG313,
IF(ISNUMBER(MATCH(LEFT(BG313,7),Final_modified_Intermediate[Burmese_Consonants],0)),LEFT(BG313,7),
IF(ISNUMBER(MATCH(LEFT(BG313,6),Final_modified_Intermediate[Burmese_Consonants],0)),LEFT(BG313,6),
IF(ISNUMBER(MATCH(LEFT(BG313,5),Final_modified_Intermediate[Burmese_Consonants],0)),LEFT(BG313,5),
IF(ISNUMBER(MATCH(LEFT(BG313,4),Final_modified_Intermediate[Burmese_Consonants],0)),LEFT(BG313,4),
IF(ISNUMBER(MATCH(LEFT(BG313,3),Final_modified_Intermediate[Burmese_Consonants],0)),LEFT(BG313,3),
IF(ISNUMBER(MATCH(LEFT(BG313,2),Final_modified_Intermediate[Burmese_Consonants],0)),LEFT(BG313,2),
IF(ISNUMBER(MATCH(LEFT(BG313,1),Final_modified_Intermediate[Burmese_Consonants],0)),LEFT(BG313,1),
IF(ISNUMBER(MATCH(LEFT(BG313,7),Final_Intermediate[Burmese_Consonants],0)),LEFT(BG313,7),
IF(ISNUMBER(MATCH(LEFT(BG313,6),Final_Intermediate[Burmese_Consonants],0)),LEFT(BG313,6),
IF(ISNUMBER(MATCH(LEFT(BG313,5),Final_Intermediate[Burmese_Consonants],0)),LEFT(BG313,5),
IF(ISNUMBER(MATCH(LEFT(BG313,4),Final_Intermediate[Burmese_Consonants],0)),LEFT(BG313,4),
IF(ISNUMBER(MATCH(LEFT(BG313,3),Final_Intermediate[Burmese_Consonants],0)),LEFT(BG313,3),
IF(ISNUMBER(MATCH(LEFT(BG313,2),Final_Intermediate[Burmese_Consonants],0)),LEFT(BG313,2),
IF(ISNUMBER(MATCH(LEFT(BG313,1),Final_Intermediate[Burmese_Consonants],0)),LEFT(BG313,1),
"")))))))))))))))</f>
        <v>#VALUE!</v>
      </c>
      <c r="AJ313" t="e">
        <f>IF(AND(OR(BH313="။",BH313="၊"),LEN(BH313)=1),BH313,
IF(ISNUMBER(MATCH(LEFT(BH313,7),Final_modified_Intermediate[Burmese_Consonants],0)),LEFT(BH313,7),
IF(ISNUMBER(MATCH(LEFT(BH313,6),Final_modified_Intermediate[Burmese_Consonants],0)),LEFT(BH313,6),
IF(ISNUMBER(MATCH(LEFT(BH313,5),Final_modified_Intermediate[Burmese_Consonants],0)),LEFT(BH313,5),
IF(ISNUMBER(MATCH(LEFT(BH313,4),Final_modified_Intermediate[Burmese_Consonants],0)),LEFT(BH313,4),
IF(ISNUMBER(MATCH(LEFT(BH313,3),Final_modified_Intermediate[Burmese_Consonants],0)),LEFT(BH313,3),
IF(ISNUMBER(MATCH(LEFT(BH313,2),Final_modified_Intermediate[Burmese_Consonants],0)),LEFT(BH313,2),
IF(ISNUMBER(MATCH(LEFT(BH313,1),Final_modified_Intermediate[Burmese_Consonants],0)),LEFT(BH313,1),
IF(ISNUMBER(MATCH(LEFT(BH313,7),Final_Intermediate[Burmese_Consonants],0)),LEFT(BH313,7),
IF(ISNUMBER(MATCH(LEFT(BH313,6),Final_Intermediate[Burmese_Consonants],0)),LEFT(BH313,6),
IF(ISNUMBER(MATCH(LEFT(BH313,5),Final_Intermediate[Burmese_Consonants],0)),LEFT(BH313,5),
IF(ISNUMBER(MATCH(LEFT(BH313,4),Final_Intermediate[Burmese_Consonants],0)),LEFT(BH313,4),
IF(ISNUMBER(MATCH(LEFT(BH313,3),Final_Intermediate[Burmese_Consonants],0)),LEFT(BH313,3),
IF(ISNUMBER(MATCH(LEFT(BH313,2),Final_Intermediate[Burmese_Consonants],0)),LEFT(BH313,2),
IF(ISNUMBER(MATCH(LEFT(BH313,1),Final_Intermediate[Burmese_Consonants],0)),LEFT(BH313,1),
"")))))))))))))))</f>
        <v>#VALUE!</v>
      </c>
      <c r="AK313" t="e">
        <f>IF(AND(OR(BI313="။",BI313="၊"),LEN(BI313)=1),BI313,
IF(ISNUMBER(MATCH(LEFT(BI313,7),Final_modified_Intermediate[Burmese_Consonants],0)),LEFT(BI313,7),
IF(ISNUMBER(MATCH(LEFT(BI313,6),Final_modified_Intermediate[Burmese_Consonants],0)),LEFT(BI313,6),
IF(ISNUMBER(MATCH(LEFT(BI313,5),Final_modified_Intermediate[Burmese_Consonants],0)),LEFT(BI313,5),
IF(ISNUMBER(MATCH(LEFT(BI313,4),Final_modified_Intermediate[Burmese_Consonants],0)),LEFT(BI313,4),
IF(ISNUMBER(MATCH(LEFT(BI313,3),Final_modified_Intermediate[Burmese_Consonants],0)),LEFT(BI313,3),
IF(ISNUMBER(MATCH(LEFT(BI313,2),Final_modified_Intermediate[Burmese_Consonants],0)),LEFT(BI313,2),
IF(ISNUMBER(MATCH(LEFT(BI313,1),Final_modified_Intermediate[Burmese_Consonants],0)),LEFT(BI313,1),
IF(ISNUMBER(MATCH(LEFT(BI313,7),Final_Intermediate[Burmese_Consonants],0)),LEFT(BI313,7),
IF(ISNUMBER(MATCH(LEFT(BI313,6),Final_Intermediate[Burmese_Consonants],0)),LEFT(BI313,6),
IF(ISNUMBER(MATCH(LEFT(BI313,5),Final_Intermediate[Burmese_Consonants],0)),LEFT(BI313,5),
IF(ISNUMBER(MATCH(LEFT(BI313,4),Final_Intermediate[Burmese_Consonants],0)),LEFT(BI313,4),
IF(ISNUMBER(MATCH(LEFT(BI313,3),Final_Intermediate[Burmese_Consonants],0)),LEFT(BI313,3),
IF(ISNUMBER(MATCH(LEFT(BI313,2),Final_Intermediate[Burmese_Consonants],0)),LEFT(BI313,2),
IF(ISNUMBER(MATCH(LEFT(BI313,1),Final_Intermediate[Burmese_Consonants],0)),LEFT(BI313,1),
"")))))))))))))))</f>
        <v>#VALUE!</v>
      </c>
      <c r="AL313" t="e">
        <f>IF(AND(OR(BJ313="။",BJ313="၊"),LEN(BJ313)=1),BJ313,
IF(ISNUMBER(MATCH(LEFT(BJ313,7),Final_modified_Intermediate[Burmese_Consonants],0)),LEFT(BJ313,7),
IF(ISNUMBER(MATCH(LEFT(BJ313,6),Final_modified_Intermediate[Burmese_Consonants],0)),LEFT(BJ313,6),
IF(ISNUMBER(MATCH(LEFT(BJ313,5),Final_modified_Intermediate[Burmese_Consonants],0)),LEFT(BJ313,5),
IF(ISNUMBER(MATCH(LEFT(BJ313,4),Final_modified_Intermediate[Burmese_Consonants],0)),LEFT(BJ313,4),
IF(ISNUMBER(MATCH(LEFT(BJ313,3),Final_modified_Intermediate[Burmese_Consonants],0)),LEFT(BJ313,3),
IF(ISNUMBER(MATCH(LEFT(BJ313,2),Final_modified_Intermediate[Burmese_Consonants],0)),LEFT(BJ313,2),
IF(ISNUMBER(MATCH(LEFT(BJ313,1),Final_modified_Intermediate[Burmese_Consonants],0)),LEFT(BJ313,1),
IF(ISNUMBER(MATCH(LEFT(BJ313,7),Final_Intermediate[Burmese_Consonants],0)),LEFT(BJ313,7),
IF(ISNUMBER(MATCH(LEFT(BJ313,6),Final_Intermediate[Burmese_Consonants],0)),LEFT(BJ313,6),
IF(ISNUMBER(MATCH(LEFT(BJ313,5),Final_Intermediate[Burmese_Consonants],0)),LEFT(BJ313,5),
IF(ISNUMBER(MATCH(LEFT(BJ313,4),Final_Intermediate[Burmese_Consonants],0)),LEFT(BJ313,4),
IF(ISNUMBER(MATCH(LEFT(BJ313,3),Final_Intermediate[Burmese_Consonants],0)),LEFT(BJ313,3),
IF(ISNUMBER(MATCH(LEFT(BJ313,2),Final_Intermediate[Burmese_Consonants],0)),LEFT(BJ313,2),
IF(ISNUMBER(MATCH(LEFT(BJ313,1),Final_Intermediate[Burmese_Consonants],0)),LEFT(BJ313,1),
"")))))))))))))))</f>
        <v>#VALUE!</v>
      </c>
      <c r="AN313" t="e">
        <f>Compiler_Burmese[[#This Row],[Sr. No.]]</f>
        <v>#REF!</v>
      </c>
      <c r="AO31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3" t="e">
        <f>[2]!Vocabulary_Burmese[[#This Row],[Sr. No.]]</f>
        <v>#REF!</v>
      </c>
      <c r="BA313" t="e">
        <f>IF(Raw_data_N2_Kanji[[#This Row],[Categorie]]&lt;&gt;"","",
IF(ISNUMBER(MATCH(V,Special_list[Burmese word],0)),"",
SUBSTITUTE(Raw_data_N2_Kanji[[#This Row],[Raw]]," ","")))</f>
        <v>#VALUE!</v>
      </c>
      <c r="BB313" t="e">
        <f>RIGHT(Segregate18[[#This Row],[UPGRADE]],LEN(Segregate18[[#This Row],[UPGRADE]])-LEN(Compiler_Burmese[[#This Row],[1]]))</f>
        <v>#VALUE!</v>
      </c>
      <c r="BC313" t="e">
        <f>RIGHT(Segregate18[[#This Row],[11]],LEN(Segregate18[[#This Row],[11]])-LEN(Compiler_Burmese[[#This Row],[2]]))</f>
        <v>#VALUE!</v>
      </c>
      <c r="BD313" t="e">
        <f>RIGHT(Segregate18[[#This Row],[21]],LEN(Segregate18[[#This Row],[21]])-LEN(Compiler_Burmese[[#This Row],[3]]))</f>
        <v>#VALUE!</v>
      </c>
      <c r="BE313" t="e">
        <f>RIGHT(Segregate18[[#This Row],[31]],LEN(Segregate18[[#This Row],[31]])-LEN(Compiler_Burmese[[#This Row],[4]]))</f>
        <v>#VALUE!</v>
      </c>
      <c r="BF313" t="e">
        <f>RIGHT(Segregate18[[#This Row],[41]],LEN(Segregate18[[#This Row],[41]])-LEN(Compiler_Burmese[[#This Row],[5]]))</f>
        <v>#VALUE!</v>
      </c>
      <c r="BG313" t="e">
        <f>RIGHT(Segregate18[[#This Row],[51]],LEN(Segregate18[[#This Row],[51]])-LEN(Compiler_Burmese[[#This Row],[6]]))</f>
        <v>#VALUE!</v>
      </c>
      <c r="BH313" t="e">
        <f>RIGHT(Segregate18[[#This Row],[61]],LEN(Segregate18[[#This Row],[61]])-LEN(Compiler_Burmese[[#This Row],[7]]))</f>
        <v>#VALUE!</v>
      </c>
      <c r="BI313" t="e">
        <f>RIGHT(Segregate18[[#This Row],[71]],LEN(Segregate18[[#This Row],[71]])-LEN(Compiler_Burmese[[#This Row],[8]]))</f>
        <v>#VALUE!</v>
      </c>
      <c r="BJ313" t="e">
        <f>RIGHT(Segregate18[[#This Row],[81]],LEN(Segregate18[[#This Row],[81]])-LEN(Compiler_Burmese[[#This Row],[9]]))</f>
        <v>#VALUE!</v>
      </c>
    </row>
    <row r="314" spans="25:62" ht="15" customHeight="1" x14ac:dyDescent="0.3">
      <c r="Y314" t="e">
        <f>Segregate18[[#This Row],[Sr. No.]]</f>
        <v>#REF!</v>
      </c>
      <c r="Z314" t="e">
        <f>IF(AND(OR(BA314="။",BA314="၊"),LEN(BA314)=1),BA314,
IF(ISNUMBER(MATCH(LEFT(BA314,7),Final_modified_Intermediate[Burmese_Consonants],0)),LEFT(BA314,7),
IF(ISNUMBER(MATCH(LEFT(BA314,6),Final_modified_Intermediate[Burmese_Consonants],0)),LEFT(BA314,6),
IF(ISNUMBER(MATCH(LEFT(BA314,5),Final_modified_Intermediate[Burmese_Consonants],0)),LEFT(BA314,5),
IF(ISNUMBER(MATCH(LEFT(BA314,4),Final_modified_Intermediate[Burmese_Consonants],0)),LEFT(BA314,4),
IF(ISNUMBER(MATCH(LEFT(BA314,3),Final_modified_Intermediate[Burmese_Consonants],0)),LEFT(BA314,3),
IF(ISNUMBER(MATCH(LEFT(BA314,2),Final_modified_Intermediate[Burmese_Consonants],0)),LEFT(BA314,2),
IF(ISNUMBER(MATCH(LEFT(BA314,1),Final_modified_Intermediate[Burmese_Consonants],0)),LEFT(BA314,1),
IF(ISNUMBER(MATCH(LEFT(BA314,7),Final_Intermediate[Burmese_Consonants],0)),LEFT(BA314,7),
IF(ISNUMBER(MATCH(LEFT(BA314,6),Final_Intermediate[Burmese_Consonants],0)),LEFT(BA314,6),
IF(ISNUMBER(MATCH(LEFT(BA314,5),Final_Intermediate[Burmese_Consonants],0)),LEFT(BA314,5),
IF(ISNUMBER(MATCH(LEFT(BA314,4),Final_Intermediate[Burmese_Consonants],0)),LEFT(BA314,4),
IF(ISNUMBER(MATCH(LEFT(BA314,3),Final_Intermediate[Burmese_Consonants],0)),LEFT(BA314,3),
IF(ISNUMBER(MATCH(LEFT(BA314,2),Final_Intermediate[Burmese_Consonants],0)),LEFT(BA314,2),
IF(ISNUMBER(MATCH(LEFT(BA314,1),Final_Intermediate[Burmese_Consonants],0)),LEFT(BA314,1),
"")))))))))))))))</f>
        <v>#VALUE!</v>
      </c>
      <c r="AA31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4" t="e">
        <f>IF(AND(OR(BB314="။",BB314="၊"),LEN(BB314)=1),BB314,
IF(ISNUMBER(MATCH(LEFT(BB314,7),Final_modified_Intermediate[Burmese_Consonants],0)),LEFT(BB314,7),
IF(ISNUMBER(MATCH(LEFT(BB314,6),Final_modified_Intermediate[Burmese_Consonants],0)),LEFT(BB314,6),
IF(ISNUMBER(MATCH(LEFT(BB314,5),Final_modified_Intermediate[Burmese_Consonants],0)),LEFT(BB314,5),
IF(ISNUMBER(MATCH(LEFT(BB314,4),Final_modified_Intermediate[Burmese_Consonants],0)),LEFT(BB314,4),
IF(ISNUMBER(MATCH(LEFT(BB314,3),Final_modified_Intermediate[Burmese_Consonants],0)),LEFT(BB314,3),
IF(ISNUMBER(MATCH(LEFT(BB314,2),Final_modified_Intermediate[Burmese_Consonants],0)),LEFT(BB314,2),
IF(ISNUMBER(MATCH(LEFT(BB314,1),Final_modified_Intermediate[Burmese_Consonants],0)),LEFT(BB314,1),
IF(ISNUMBER(MATCH(LEFT(BB314,7),Final_Intermediate[Burmese_Consonants],0)),LEFT(BB314,7),
IF(ISNUMBER(MATCH(LEFT(BB314,6),Final_Intermediate[Burmese_Consonants],0)),LEFT(BB314,6),
IF(ISNUMBER(MATCH(LEFT(BB314,5),Final_Intermediate[Burmese_Consonants],0)),LEFT(BB314,5),
IF(ISNUMBER(MATCH(LEFT(BB314,4),Final_Intermediate[Burmese_Consonants],0)),LEFT(BB314,4),
IF(ISNUMBER(MATCH(LEFT(BB314,3),Final_Intermediate[Burmese_Consonants],0)),LEFT(BB314,3),
IF(ISNUMBER(MATCH(LEFT(BB314,2),Final_Intermediate[Burmese_Consonants],0)),LEFT(BB314,2),
IF(ISNUMBER(MATCH(LEFT(BB314,1),Final_Intermediate[Burmese_Consonants],0)),LEFT(BB314,1),
"")))))))))))))))</f>
        <v>#VALUE!</v>
      </c>
      <c r="AC31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4" t="e">
        <f>IF(AND(OR(BC314="။",BC314="၊"),LEN(BC314)=1),BC314,
IF(ISNUMBER(MATCH(LEFT(BC314,7),Final_modified_Intermediate[Burmese_Consonants],0)),LEFT(BC314,7),
IF(ISNUMBER(MATCH(LEFT(BC314,6),Final_modified_Intermediate[Burmese_Consonants],0)),LEFT(BC314,6),
IF(ISNUMBER(MATCH(LEFT(BC314,5),Final_modified_Intermediate[Burmese_Consonants],0)),LEFT(BC314,5),
IF(ISNUMBER(MATCH(LEFT(BC314,4),Final_modified_Intermediate[Burmese_Consonants],0)),LEFT(BC314,4),
IF(ISNUMBER(MATCH(LEFT(BC314,3),Final_modified_Intermediate[Burmese_Consonants],0)),LEFT(BC314,3),
IF(ISNUMBER(MATCH(LEFT(BC314,2),Final_modified_Intermediate[Burmese_Consonants],0)),LEFT(BC314,2),
IF(ISNUMBER(MATCH(LEFT(BC314,1),Final_modified_Intermediate[Burmese_Consonants],0)),LEFT(BC314,1),
IF(ISNUMBER(MATCH(LEFT(BC314,7),Final_Intermediate[Burmese_Consonants],0)),LEFT(BC314,7),
IF(ISNUMBER(MATCH(LEFT(BC314,6),Final_Intermediate[Burmese_Consonants],0)),LEFT(BC314,6),
IF(ISNUMBER(MATCH(LEFT(BC314,5),Final_Intermediate[Burmese_Consonants],0)),LEFT(BC314,5),
IF(ISNUMBER(MATCH(LEFT(BC314,4),Final_Intermediate[Burmese_Consonants],0)),LEFT(BC314,4),
IF(ISNUMBER(MATCH(LEFT(BC314,3),Final_Intermediate[Burmese_Consonants],0)),LEFT(BC314,3),
IF(ISNUMBER(MATCH(LEFT(BC314,2),Final_Intermediate[Burmese_Consonants],0)),LEFT(BC314,2),
IF(ISNUMBER(MATCH(LEFT(BC314,1),Final_Intermediate[Burmese_Consonants],0)),LEFT(BC314,1),
"")))))))))))))))</f>
        <v>#VALUE!</v>
      </c>
      <c r="AE31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4" t="e">
        <f>IF(AND(OR(BD314="။",BD314="၊"),LEN(BD314)=1),BD314,
IF(ISNUMBER(MATCH(LEFT(BD314,7),Final_modified_Intermediate[Burmese_Consonants],0)),LEFT(BD314,7),
IF(ISNUMBER(MATCH(LEFT(BD314,6),Final_modified_Intermediate[Burmese_Consonants],0)),LEFT(BD314,6),
IF(ISNUMBER(MATCH(LEFT(BD314,5),Final_modified_Intermediate[Burmese_Consonants],0)),LEFT(BD314,5),
IF(ISNUMBER(MATCH(LEFT(BD314,4),Final_modified_Intermediate[Burmese_Consonants],0)),LEFT(BD314,4),
IF(ISNUMBER(MATCH(LEFT(BD314,3),Final_modified_Intermediate[Burmese_Consonants],0)),LEFT(BD314,3),
IF(ISNUMBER(MATCH(LEFT(BD314,2),Final_modified_Intermediate[Burmese_Consonants],0)),LEFT(BD314,2),
IF(ISNUMBER(MATCH(LEFT(BD314,1),Final_modified_Intermediate[Burmese_Consonants],0)),LEFT(BD314,1),
IF(ISNUMBER(MATCH(LEFT(BD314,7),Final_Intermediate[Burmese_Consonants],0)),LEFT(BD314,7),
IF(ISNUMBER(MATCH(LEFT(BD314,6),Final_Intermediate[Burmese_Consonants],0)),LEFT(BD314,6),
IF(ISNUMBER(MATCH(LEFT(BD314,5),Final_Intermediate[Burmese_Consonants],0)),LEFT(BD314,5),
IF(ISNUMBER(MATCH(LEFT(BD314,4),Final_Intermediate[Burmese_Consonants],0)),LEFT(BD314,4),
IF(ISNUMBER(MATCH(LEFT(BD314,3),Final_Intermediate[Burmese_Consonants],0)),LEFT(BD314,3),
IF(ISNUMBER(MATCH(LEFT(BD314,2),Final_Intermediate[Burmese_Consonants],0)),LEFT(BD314,2),
IF(ISNUMBER(MATCH(LEFT(BD314,1),Final_Intermediate[Burmese_Consonants],0)),LEFT(BD314,1),
"")))))))))))))))</f>
        <v>#VALUE!</v>
      </c>
      <c r="AG314" t="e">
        <f>IF(AND(OR(BE314="။",BE314="၊"),LEN(BE314)=1),BE314,
IF(ISNUMBER(MATCH(LEFT(BE314,7),Final_modified_Intermediate[Burmese_Consonants],0)),LEFT(BE314,7),
IF(ISNUMBER(MATCH(LEFT(BE314,6),Final_modified_Intermediate[Burmese_Consonants],0)),LEFT(BE314,6),
IF(ISNUMBER(MATCH(LEFT(BE314,5),Final_modified_Intermediate[Burmese_Consonants],0)),LEFT(BE314,5),
IF(ISNUMBER(MATCH(LEFT(BE314,4),Final_modified_Intermediate[Burmese_Consonants],0)),LEFT(BE314,4),
IF(ISNUMBER(MATCH(LEFT(BE314,3),Final_modified_Intermediate[Burmese_Consonants],0)),LEFT(BE314,3),
IF(ISNUMBER(MATCH(LEFT(BE314,2),Final_modified_Intermediate[Burmese_Consonants],0)),LEFT(BE314,2),
IF(ISNUMBER(MATCH(LEFT(BE314,1),Final_modified_Intermediate[Burmese_Consonants],0)),LEFT(BE314,1),
IF(ISNUMBER(MATCH(LEFT(BE314,7),Final_Intermediate[Burmese_Consonants],0)),LEFT(BE314,7),
IF(ISNUMBER(MATCH(LEFT(BE314,6),Final_Intermediate[Burmese_Consonants],0)),LEFT(BE314,6),
IF(ISNUMBER(MATCH(LEFT(BE314,5),Final_Intermediate[Burmese_Consonants],0)),LEFT(BE314,5),
IF(ISNUMBER(MATCH(LEFT(BE314,4),Final_Intermediate[Burmese_Consonants],0)),LEFT(BE314,4),
IF(ISNUMBER(MATCH(LEFT(BE314,3),Final_Intermediate[Burmese_Consonants],0)),LEFT(BE314,3),
IF(ISNUMBER(MATCH(LEFT(BE314,2),Final_Intermediate[Burmese_Consonants],0)),LEFT(BE314,2),
IF(ISNUMBER(MATCH(LEFT(BE314,1),Final_Intermediate[Burmese_Consonants],0)),LEFT(BE314,1),
"")))))))))))))))</f>
        <v>#VALUE!</v>
      </c>
      <c r="AH314" t="e">
        <f>IF(AND(OR(BF314="။",BF314="၊"),LEN(BF314)=1),BF314,
IF(ISNUMBER(MATCH(LEFT(BF314,7),Final_modified_Intermediate[Burmese_Consonants],0)),LEFT(BF314,7),
IF(ISNUMBER(MATCH(LEFT(BF314,6),Final_modified_Intermediate[Burmese_Consonants],0)),LEFT(BF314,6),
IF(ISNUMBER(MATCH(LEFT(BF314,5),Final_modified_Intermediate[Burmese_Consonants],0)),LEFT(BF314,5),
IF(ISNUMBER(MATCH(LEFT(BF314,4),Final_modified_Intermediate[Burmese_Consonants],0)),LEFT(BF314,4),
IF(ISNUMBER(MATCH(LEFT(BF314,3),Final_modified_Intermediate[Burmese_Consonants],0)),LEFT(BF314,3),
IF(ISNUMBER(MATCH(LEFT(BF314,2),Final_modified_Intermediate[Burmese_Consonants],0)),LEFT(BF314,2),
IF(ISNUMBER(MATCH(LEFT(BF314,1),Final_modified_Intermediate[Burmese_Consonants],0)),LEFT(BF314,1),
IF(ISNUMBER(MATCH(LEFT(BF314,7),Final_Intermediate[Burmese_Consonants],0)),LEFT(BF314,7),
IF(ISNUMBER(MATCH(LEFT(BF314,6),Final_Intermediate[Burmese_Consonants],0)),LEFT(BF314,6),
IF(ISNUMBER(MATCH(LEFT(BF314,5),Final_Intermediate[Burmese_Consonants],0)),LEFT(BF314,5),
IF(ISNUMBER(MATCH(LEFT(BF314,4),Final_Intermediate[Burmese_Consonants],0)),LEFT(BF314,4),
IF(ISNUMBER(MATCH(LEFT(BF314,3),Final_Intermediate[Burmese_Consonants],0)),LEFT(BF314,3),
IF(ISNUMBER(MATCH(LEFT(BF314,2),Final_Intermediate[Burmese_Consonants],0)),LEFT(BF314,2),
IF(ISNUMBER(MATCH(LEFT(BF314,1),Final_Intermediate[Burmese_Consonants],0)),LEFT(BF314,1),
"")))))))))))))))</f>
        <v>#VALUE!</v>
      </c>
      <c r="AI314" t="e">
        <f>IF(AND(OR(BG314="။",BG314="၊"),LEN(BG314)=1),BG314,
IF(ISNUMBER(MATCH(LEFT(BG314,7),Final_modified_Intermediate[Burmese_Consonants],0)),LEFT(BG314,7),
IF(ISNUMBER(MATCH(LEFT(BG314,6),Final_modified_Intermediate[Burmese_Consonants],0)),LEFT(BG314,6),
IF(ISNUMBER(MATCH(LEFT(BG314,5),Final_modified_Intermediate[Burmese_Consonants],0)),LEFT(BG314,5),
IF(ISNUMBER(MATCH(LEFT(BG314,4),Final_modified_Intermediate[Burmese_Consonants],0)),LEFT(BG314,4),
IF(ISNUMBER(MATCH(LEFT(BG314,3),Final_modified_Intermediate[Burmese_Consonants],0)),LEFT(BG314,3),
IF(ISNUMBER(MATCH(LEFT(BG314,2),Final_modified_Intermediate[Burmese_Consonants],0)),LEFT(BG314,2),
IF(ISNUMBER(MATCH(LEFT(BG314,1),Final_modified_Intermediate[Burmese_Consonants],0)),LEFT(BG314,1),
IF(ISNUMBER(MATCH(LEFT(BG314,7),Final_Intermediate[Burmese_Consonants],0)),LEFT(BG314,7),
IF(ISNUMBER(MATCH(LEFT(BG314,6),Final_Intermediate[Burmese_Consonants],0)),LEFT(BG314,6),
IF(ISNUMBER(MATCH(LEFT(BG314,5),Final_Intermediate[Burmese_Consonants],0)),LEFT(BG314,5),
IF(ISNUMBER(MATCH(LEFT(BG314,4),Final_Intermediate[Burmese_Consonants],0)),LEFT(BG314,4),
IF(ISNUMBER(MATCH(LEFT(BG314,3),Final_Intermediate[Burmese_Consonants],0)),LEFT(BG314,3),
IF(ISNUMBER(MATCH(LEFT(BG314,2),Final_Intermediate[Burmese_Consonants],0)),LEFT(BG314,2),
IF(ISNUMBER(MATCH(LEFT(BG314,1),Final_Intermediate[Burmese_Consonants],0)),LEFT(BG314,1),
"")))))))))))))))</f>
        <v>#VALUE!</v>
      </c>
      <c r="AJ314" t="e">
        <f>IF(AND(OR(BH314="။",BH314="၊"),LEN(BH314)=1),BH314,
IF(ISNUMBER(MATCH(LEFT(BH314,7),Final_modified_Intermediate[Burmese_Consonants],0)),LEFT(BH314,7),
IF(ISNUMBER(MATCH(LEFT(BH314,6),Final_modified_Intermediate[Burmese_Consonants],0)),LEFT(BH314,6),
IF(ISNUMBER(MATCH(LEFT(BH314,5),Final_modified_Intermediate[Burmese_Consonants],0)),LEFT(BH314,5),
IF(ISNUMBER(MATCH(LEFT(BH314,4),Final_modified_Intermediate[Burmese_Consonants],0)),LEFT(BH314,4),
IF(ISNUMBER(MATCH(LEFT(BH314,3),Final_modified_Intermediate[Burmese_Consonants],0)),LEFT(BH314,3),
IF(ISNUMBER(MATCH(LEFT(BH314,2),Final_modified_Intermediate[Burmese_Consonants],0)),LEFT(BH314,2),
IF(ISNUMBER(MATCH(LEFT(BH314,1),Final_modified_Intermediate[Burmese_Consonants],0)),LEFT(BH314,1),
IF(ISNUMBER(MATCH(LEFT(BH314,7),Final_Intermediate[Burmese_Consonants],0)),LEFT(BH314,7),
IF(ISNUMBER(MATCH(LEFT(BH314,6),Final_Intermediate[Burmese_Consonants],0)),LEFT(BH314,6),
IF(ISNUMBER(MATCH(LEFT(BH314,5),Final_Intermediate[Burmese_Consonants],0)),LEFT(BH314,5),
IF(ISNUMBER(MATCH(LEFT(BH314,4),Final_Intermediate[Burmese_Consonants],0)),LEFT(BH314,4),
IF(ISNUMBER(MATCH(LEFT(BH314,3),Final_Intermediate[Burmese_Consonants],0)),LEFT(BH314,3),
IF(ISNUMBER(MATCH(LEFT(BH314,2),Final_Intermediate[Burmese_Consonants],0)),LEFT(BH314,2),
IF(ISNUMBER(MATCH(LEFT(BH314,1),Final_Intermediate[Burmese_Consonants],0)),LEFT(BH314,1),
"")))))))))))))))</f>
        <v>#VALUE!</v>
      </c>
      <c r="AK314" t="e">
        <f>IF(AND(OR(BI314="။",BI314="၊"),LEN(BI314)=1),BI314,
IF(ISNUMBER(MATCH(LEFT(BI314,7),Final_modified_Intermediate[Burmese_Consonants],0)),LEFT(BI314,7),
IF(ISNUMBER(MATCH(LEFT(BI314,6),Final_modified_Intermediate[Burmese_Consonants],0)),LEFT(BI314,6),
IF(ISNUMBER(MATCH(LEFT(BI314,5),Final_modified_Intermediate[Burmese_Consonants],0)),LEFT(BI314,5),
IF(ISNUMBER(MATCH(LEFT(BI314,4),Final_modified_Intermediate[Burmese_Consonants],0)),LEFT(BI314,4),
IF(ISNUMBER(MATCH(LEFT(BI314,3),Final_modified_Intermediate[Burmese_Consonants],0)),LEFT(BI314,3),
IF(ISNUMBER(MATCH(LEFT(BI314,2),Final_modified_Intermediate[Burmese_Consonants],0)),LEFT(BI314,2),
IF(ISNUMBER(MATCH(LEFT(BI314,1),Final_modified_Intermediate[Burmese_Consonants],0)),LEFT(BI314,1),
IF(ISNUMBER(MATCH(LEFT(BI314,7),Final_Intermediate[Burmese_Consonants],0)),LEFT(BI314,7),
IF(ISNUMBER(MATCH(LEFT(BI314,6),Final_Intermediate[Burmese_Consonants],0)),LEFT(BI314,6),
IF(ISNUMBER(MATCH(LEFT(BI314,5),Final_Intermediate[Burmese_Consonants],0)),LEFT(BI314,5),
IF(ISNUMBER(MATCH(LEFT(BI314,4),Final_Intermediate[Burmese_Consonants],0)),LEFT(BI314,4),
IF(ISNUMBER(MATCH(LEFT(BI314,3),Final_Intermediate[Burmese_Consonants],0)),LEFT(BI314,3),
IF(ISNUMBER(MATCH(LEFT(BI314,2),Final_Intermediate[Burmese_Consonants],0)),LEFT(BI314,2),
IF(ISNUMBER(MATCH(LEFT(BI314,1),Final_Intermediate[Burmese_Consonants],0)),LEFT(BI314,1),
"")))))))))))))))</f>
        <v>#VALUE!</v>
      </c>
      <c r="AL314" t="e">
        <f>IF(AND(OR(BJ314="။",BJ314="၊"),LEN(BJ314)=1),BJ314,
IF(ISNUMBER(MATCH(LEFT(BJ314,7),Final_modified_Intermediate[Burmese_Consonants],0)),LEFT(BJ314,7),
IF(ISNUMBER(MATCH(LEFT(BJ314,6),Final_modified_Intermediate[Burmese_Consonants],0)),LEFT(BJ314,6),
IF(ISNUMBER(MATCH(LEFT(BJ314,5),Final_modified_Intermediate[Burmese_Consonants],0)),LEFT(BJ314,5),
IF(ISNUMBER(MATCH(LEFT(BJ314,4),Final_modified_Intermediate[Burmese_Consonants],0)),LEFT(BJ314,4),
IF(ISNUMBER(MATCH(LEFT(BJ314,3),Final_modified_Intermediate[Burmese_Consonants],0)),LEFT(BJ314,3),
IF(ISNUMBER(MATCH(LEFT(BJ314,2),Final_modified_Intermediate[Burmese_Consonants],0)),LEFT(BJ314,2),
IF(ISNUMBER(MATCH(LEFT(BJ314,1),Final_modified_Intermediate[Burmese_Consonants],0)),LEFT(BJ314,1),
IF(ISNUMBER(MATCH(LEFT(BJ314,7),Final_Intermediate[Burmese_Consonants],0)),LEFT(BJ314,7),
IF(ISNUMBER(MATCH(LEFT(BJ314,6),Final_Intermediate[Burmese_Consonants],0)),LEFT(BJ314,6),
IF(ISNUMBER(MATCH(LEFT(BJ314,5),Final_Intermediate[Burmese_Consonants],0)),LEFT(BJ314,5),
IF(ISNUMBER(MATCH(LEFT(BJ314,4),Final_Intermediate[Burmese_Consonants],0)),LEFT(BJ314,4),
IF(ISNUMBER(MATCH(LEFT(BJ314,3),Final_Intermediate[Burmese_Consonants],0)),LEFT(BJ314,3),
IF(ISNUMBER(MATCH(LEFT(BJ314,2),Final_Intermediate[Burmese_Consonants],0)),LEFT(BJ314,2),
IF(ISNUMBER(MATCH(LEFT(BJ314,1),Final_Intermediate[Burmese_Consonants],0)),LEFT(BJ314,1),
"")))))))))))))))</f>
        <v>#VALUE!</v>
      </c>
      <c r="AN314" t="e">
        <f>Compiler_Burmese[[#This Row],[Sr. No.]]</f>
        <v>#REF!</v>
      </c>
      <c r="AO31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4" t="e">
        <f>[2]!Vocabulary_Burmese[[#This Row],[Sr. No.]]</f>
        <v>#REF!</v>
      </c>
      <c r="BA314" t="e">
        <f>IF(Raw_data_N2_Kanji[[#This Row],[Categorie]]&lt;&gt;"","",
IF(ISNUMBER(MATCH(V,Special_list[Burmese word],0)),"",
SUBSTITUTE(Raw_data_N2_Kanji[[#This Row],[Raw]]," ","")))</f>
        <v>#VALUE!</v>
      </c>
      <c r="BB314" t="e">
        <f>RIGHT(Segregate18[[#This Row],[UPGRADE]],LEN(Segregate18[[#This Row],[UPGRADE]])-LEN(Compiler_Burmese[[#This Row],[1]]))</f>
        <v>#VALUE!</v>
      </c>
      <c r="BC314" t="e">
        <f>RIGHT(Segregate18[[#This Row],[11]],LEN(Segregate18[[#This Row],[11]])-LEN(Compiler_Burmese[[#This Row],[2]]))</f>
        <v>#VALUE!</v>
      </c>
      <c r="BD314" t="e">
        <f>RIGHT(Segregate18[[#This Row],[21]],LEN(Segregate18[[#This Row],[21]])-LEN(Compiler_Burmese[[#This Row],[3]]))</f>
        <v>#VALUE!</v>
      </c>
      <c r="BE314" t="e">
        <f>RIGHT(Segregate18[[#This Row],[31]],LEN(Segregate18[[#This Row],[31]])-LEN(Compiler_Burmese[[#This Row],[4]]))</f>
        <v>#VALUE!</v>
      </c>
      <c r="BF314" t="e">
        <f>RIGHT(Segregate18[[#This Row],[41]],LEN(Segregate18[[#This Row],[41]])-LEN(Compiler_Burmese[[#This Row],[5]]))</f>
        <v>#VALUE!</v>
      </c>
      <c r="BG314" t="e">
        <f>RIGHT(Segregate18[[#This Row],[51]],LEN(Segregate18[[#This Row],[51]])-LEN(Compiler_Burmese[[#This Row],[6]]))</f>
        <v>#VALUE!</v>
      </c>
      <c r="BH314" t="e">
        <f>RIGHT(Segregate18[[#This Row],[61]],LEN(Segregate18[[#This Row],[61]])-LEN(Compiler_Burmese[[#This Row],[7]]))</f>
        <v>#VALUE!</v>
      </c>
      <c r="BI314" t="e">
        <f>RIGHT(Segregate18[[#This Row],[71]],LEN(Segregate18[[#This Row],[71]])-LEN(Compiler_Burmese[[#This Row],[8]]))</f>
        <v>#VALUE!</v>
      </c>
      <c r="BJ314" t="e">
        <f>RIGHT(Segregate18[[#This Row],[81]],LEN(Segregate18[[#This Row],[81]])-LEN(Compiler_Burmese[[#This Row],[9]]))</f>
        <v>#VALUE!</v>
      </c>
    </row>
    <row r="315" spans="25:62" ht="15" customHeight="1" x14ac:dyDescent="0.3">
      <c r="Y315" t="e">
        <f>Segregate18[[#This Row],[Sr. No.]]</f>
        <v>#REF!</v>
      </c>
      <c r="Z315" t="e">
        <f>IF(AND(OR(BA315="။",BA315="၊"),LEN(BA315)=1),BA315,
IF(ISNUMBER(MATCH(LEFT(BA315,7),Final_modified_Intermediate[Burmese_Consonants],0)),LEFT(BA315,7),
IF(ISNUMBER(MATCH(LEFT(BA315,6),Final_modified_Intermediate[Burmese_Consonants],0)),LEFT(BA315,6),
IF(ISNUMBER(MATCH(LEFT(BA315,5),Final_modified_Intermediate[Burmese_Consonants],0)),LEFT(BA315,5),
IF(ISNUMBER(MATCH(LEFT(BA315,4),Final_modified_Intermediate[Burmese_Consonants],0)),LEFT(BA315,4),
IF(ISNUMBER(MATCH(LEFT(BA315,3),Final_modified_Intermediate[Burmese_Consonants],0)),LEFT(BA315,3),
IF(ISNUMBER(MATCH(LEFT(BA315,2),Final_modified_Intermediate[Burmese_Consonants],0)),LEFT(BA315,2),
IF(ISNUMBER(MATCH(LEFT(BA315,1),Final_modified_Intermediate[Burmese_Consonants],0)),LEFT(BA315,1),
IF(ISNUMBER(MATCH(LEFT(BA315,7),Final_Intermediate[Burmese_Consonants],0)),LEFT(BA315,7),
IF(ISNUMBER(MATCH(LEFT(BA315,6),Final_Intermediate[Burmese_Consonants],0)),LEFT(BA315,6),
IF(ISNUMBER(MATCH(LEFT(BA315,5),Final_Intermediate[Burmese_Consonants],0)),LEFT(BA315,5),
IF(ISNUMBER(MATCH(LEFT(BA315,4),Final_Intermediate[Burmese_Consonants],0)),LEFT(BA315,4),
IF(ISNUMBER(MATCH(LEFT(BA315,3),Final_Intermediate[Burmese_Consonants],0)),LEFT(BA315,3),
IF(ISNUMBER(MATCH(LEFT(BA315,2),Final_Intermediate[Burmese_Consonants],0)),LEFT(BA315,2),
IF(ISNUMBER(MATCH(LEFT(BA315,1),Final_Intermediate[Burmese_Consonants],0)),LEFT(BA315,1),
"")))))))))))))))</f>
        <v>#VALUE!</v>
      </c>
      <c r="AA31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5" t="e">
        <f>IF(AND(OR(BB315="။",BB315="၊"),LEN(BB315)=1),BB315,
IF(ISNUMBER(MATCH(LEFT(BB315,7),Final_modified_Intermediate[Burmese_Consonants],0)),LEFT(BB315,7),
IF(ISNUMBER(MATCH(LEFT(BB315,6),Final_modified_Intermediate[Burmese_Consonants],0)),LEFT(BB315,6),
IF(ISNUMBER(MATCH(LEFT(BB315,5),Final_modified_Intermediate[Burmese_Consonants],0)),LEFT(BB315,5),
IF(ISNUMBER(MATCH(LEFT(BB315,4),Final_modified_Intermediate[Burmese_Consonants],0)),LEFT(BB315,4),
IF(ISNUMBER(MATCH(LEFT(BB315,3),Final_modified_Intermediate[Burmese_Consonants],0)),LEFT(BB315,3),
IF(ISNUMBER(MATCH(LEFT(BB315,2),Final_modified_Intermediate[Burmese_Consonants],0)),LEFT(BB315,2),
IF(ISNUMBER(MATCH(LEFT(BB315,1),Final_modified_Intermediate[Burmese_Consonants],0)),LEFT(BB315,1),
IF(ISNUMBER(MATCH(LEFT(BB315,7),Final_Intermediate[Burmese_Consonants],0)),LEFT(BB315,7),
IF(ISNUMBER(MATCH(LEFT(BB315,6),Final_Intermediate[Burmese_Consonants],0)),LEFT(BB315,6),
IF(ISNUMBER(MATCH(LEFT(BB315,5),Final_Intermediate[Burmese_Consonants],0)),LEFT(BB315,5),
IF(ISNUMBER(MATCH(LEFT(BB315,4),Final_Intermediate[Burmese_Consonants],0)),LEFT(BB315,4),
IF(ISNUMBER(MATCH(LEFT(BB315,3),Final_Intermediate[Burmese_Consonants],0)),LEFT(BB315,3),
IF(ISNUMBER(MATCH(LEFT(BB315,2),Final_Intermediate[Burmese_Consonants],0)),LEFT(BB315,2),
IF(ISNUMBER(MATCH(LEFT(BB315,1),Final_Intermediate[Burmese_Consonants],0)),LEFT(BB315,1),
"")))))))))))))))</f>
        <v>#VALUE!</v>
      </c>
      <c r="AC31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5" t="e">
        <f>IF(AND(OR(BC315="။",BC315="၊"),LEN(BC315)=1),BC315,
IF(ISNUMBER(MATCH(LEFT(BC315,7),Final_modified_Intermediate[Burmese_Consonants],0)),LEFT(BC315,7),
IF(ISNUMBER(MATCH(LEFT(BC315,6),Final_modified_Intermediate[Burmese_Consonants],0)),LEFT(BC315,6),
IF(ISNUMBER(MATCH(LEFT(BC315,5),Final_modified_Intermediate[Burmese_Consonants],0)),LEFT(BC315,5),
IF(ISNUMBER(MATCH(LEFT(BC315,4),Final_modified_Intermediate[Burmese_Consonants],0)),LEFT(BC315,4),
IF(ISNUMBER(MATCH(LEFT(BC315,3),Final_modified_Intermediate[Burmese_Consonants],0)),LEFT(BC315,3),
IF(ISNUMBER(MATCH(LEFT(BC315,2),Final_modified_Intermediate[Burmese_Consonants],0)),LEFT(BC315,2),
IF(ISNUMBER(MATCH(LEFT(BC315,1),Final_modified_Intermediate[Burmese_Consonants],0)),LEFT(BC315,1),
IF(ISNUMBER(MATCH(LEFT(BC315,7),Final_Intermediate[Burmese_Consonants],0)),LEFT(BC315,7),
IF(ISNUMBER(MATCH(LEFT(BC315,6),Final_Intermediate[Burmese_Consonants],0)),LEFT(BC315,6),
IF(ISNUMBER(MATCH(LEFT(BC315,5),Final_Intermediate[Burmese_Consonants],0)),LEFT(BC315,5),
IF(ISNUMBER(MATCH(LEFT(BC315,4),Final_Intermediate[Burmese_Consonants],0)),LEFT(BC315,4),
IF(ISNUMBER(MATCH(LEFT(BC315,3),Final_Intermediate[Burmese_Consonants],0)),LEFT(BC315,3),
IF(ISNUMBER(MATCH(LEFT(BC315,2),Final_Intermediate[Burmese_Consonants],0)),LEFT(BC315,2),
IF(ISNUMBER(MATCH(LEFT(BC315,1),Final_Intermediate[Burmese_Consonants],0)),LEFT(BC315,1),
"")))))))))))))))</f>
        <v>#VALUE!</v>
      </c>
      <c r="AE31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5" t="e">
        <f>IF(AND(OR(BD315="။",BD315="၊"),LEN(BD315)=1),BD315,
IF(ISNUMBER(MATCH(LEFT(BD315,7),Final_modified_Intermediate[Burmese_Consonants],0)),LEFT(BD315,7),
IF(ISNUMBER(MATCH(LEFT(BD315,6),Final_modified_Intermediate[Burmese_Consonants],0)),LEFT(BD315,6),
IF(ISNUMBER(MATCH(LEFT(BD315,5),Final_modified_Intermediate[Burmese_Consonants],0)),LEFT(BD315,5),
IF(ISNUMBER(MATCH(LEFT(BD315,4),Final_modified_Intermediate[Burmese_Consonants],0)),LEFT(BD315,4),
IF(ISNUMBER(MATCH(LEFT(BD315,3),Final_modified_Intermediate[Burmese_Consonants],0)),LEFT(BD315,3),
IF(ISNUMBER(MATCH(LEFT(BD315,2),Final_modified_Intermediate[Burmese_Consonants],0)),LEFT(BD315,2),
IF(ISNUMBER(MATCH(LEFT(BD315,1),Final_modified_Intermediate[Burmese_Consonants],0)),LEFT(BD315,1),
IF(ISNUMBER(MATCH(LEFT(BD315,7),Final_Intermediate[Burmese_Consonants],0)),LEFT(BD315,7),
IF(ISNUMBER(MATCH(LEFT(BD315,6),Final_Intermediate[Burmese_Consonants],0)),LEFT(BD315,6),
IF(ISNUMBER(MATCH(LEFT(BD315,5),Final_Intermediate[Burmese_Consonants],0)),LEFT(BD315,5),
IF(ISNUMBER(MATCH(LEFT(BD315,4),Final_Intermediate[Burmese_Consonants],0)),LEFT(BD315,4),
IF(ISNUMBER(MATCH(LEFT(BD315,3),Final_Intermediate[Burmese_Consonants],0)),LEFT(BD315,3),
IF(ISNUMBER(MATCH(LEFT(BD315,2),Final_Intermediate[Burmese_Consonants],0)),LEFT(BD315,2),
IF(ISNUMBER(MATCH(LEFT(BD315,1),Final_Intermediate[Burmese_Consonants],0)),LEFT(BD315,1),
"")))))))))))))))</f>
        <v>#VALUE!</v>
      </c>
      <c r="AG315" t="e">
        <f>IF(AND(OR(BE315="။",BE315="၊"),LEN(BE315)=1),BE315,
IF(ISNUMBER(MATCH(LEFT(BE315,7),Final_modified_Intermediate[Burmese_Consonants],0)),LEFT(BE315,7),
IF(ISNUMBER(MATCH(LEFT(BE315,6),Final_modified_Intermediate[Burmese_Consonants],0)),LEFT(BE315,6),
IF(ISNUMBER(MATCH(LEFT(BE315,5),Final_modified_Intermediate[Burmese_Consonants],0)),LEFT(BE315,5),
IF(ISNUMBER(MATCH(LEFT(BE315,4),Final_modified_Intermediate[Burmese_Consonants],0)),LEFT(BE315,4),
IF(ISNUMBER(MATCH(LEFT(BE315,3),Final_modified_Intermediate[Burmese_Consonants],0)),LEFT(BE315,3),
IF(ISNUMBER(MATCH(LEFT(BE315,2),Final_modified_Intermediate[Burmese_Consonants],0)),LEFT(BE315,2),
IF(ISNUMBER(MATCH(LEFT(BE315,1),Final_modified_Intermediate[Burmese_Consonants],0)),LEFT(BE315,1),
IF(ISNUMBER(MATCH(LEFT(BE315,7),Final_Intermediate[Burmese_Consonants],0)),LEFT(BE315,7),
IF(ISNUMBER(MATCH(LEFT(BE315,6),Final_Intermediate[Burmese_Consonants],0)),LEFT(BE315,6),
IF(ISNUMBER(MATCH(LEFT(BE315,5),Final_Intermediate[Burmese_Consonants],0)),LEFT(BE315,5),
IF(ISNUMBER(MATCH(LEFT(BE315,4),Final_Intermediate[Burmese_Consonants],0)),LEFT(BE315,4),
IF(ISNUMBER(MATCH(LEFT(BE315,3),Final_Intermediate[Burmese_Consonants],0)),LEFT(BE315,3),
IF(ISNUMBER(MATCH(LEFT(BE315,2),Final_Intermediate[Burmese_Consonants],0)),LEFT(BE315,2),
IF(ISNUMBER(MATCH(LEFT(BE315,1),Final_Intermediate[Burmese_Consonants],0)),LEFT(BE315,1),
"")))))))))))))))</f>
        <v>#VALUE!</v>
      </c>
      <c r="AH315" t="e">
        <f>IF(AND(OR(BF315="။",BF315="၊"),LEN(BF315)=1),BF315,
IF(ISNUMBER(MATCH(LEFT(BF315,7),Final_modified_Intermediate[Burmese_Consonants],0)),LEFT(BF315,7),
IF(ISNUMBER(MATCH(LEFT(BF315,6),Final_modified_Intermediate[Burmese_Consonants],0)),LEFT(BF315,6),
IF(ISNUMBER(MATCH(LEFT(BF315,5),Final_modified_Intermediate[Burmese_Consonants],0)),LEFT(BF315,5),
IF(ISNUMBER(MATCH(LEFT(BF315,4),Final_modified_Intermediate[Burmese_Consonants],0)),LEFT(BF315,4),
IF(ISNUMBER(MATCH(LEFT(BF315,3),Final_modified_Intermediate[Burmese_Consonants],0)),LEFT(BF315,3),
IF(ISNUMBER(MATCH(LEFT(BF315,2),Final_modified_Intermediate[Burmese_Consonants],0)),LEFT(BF315,2),
IF(ISNUMBER(MATCH(LEFT(BF315,1),Final_modified_Intermediate[Burmese_Consonants],0)),LEFT(BF315,1),
IF(ISNUMBER(MATCH(LEFT(BF315,7),Final_Intermediate[Burmese_Consonants],0)),LEFT(BF315,7),
IF(ISNUMBER(MATCH(LEFT(BF315,6),Final_Intermediate[Burmese_Consonants],0)),LEFT(BF315,6),
IF(ISNUMBER(MATCH(LEFT(BF315,5),Final_Intermediate[Burmese_Consonants],0)),LEFT(BF315,5),
IF(ISNUMBER(MATCH(LEFT(BF315,4),Final_Intermediate[Burmese_Consonants],0)),LEFT(BF315,4),
IF(ISNUMBER(MATCH(LEFT(BF315,3),Final_Intermediate[Burmese_Consonants],0)),LEFT(BF315,3),
IF(ISNUMBER(MATCH(LEFT(BF315,2),Final_Intermediate[Burmese_Consonants],0)),LEFT(BF315,2),
IF(ISNUMBER(MATCH(LEFT(BF315,1),Final_Intermediate[Burmese_Consonants],0)),LEFT(BF315,1),
"")))))))))))))))</f>
        <v>#VALUE!</v>
      </c>
      <c r="AI315" t="e">
        <f>IF(AND(OR(BG315="။",BG315="၊"),LEN(BG315)=1),BG315,
IF(ISNUMBER(MATCH(LEFT(BG315,7),Final_modified_Intermediate[Burmese_Consonants],0)),LEFT(BG315,7),
IF(ISNUMBER(MATCH(LEFT(BG315,6),Final_modified_Intermediate[Burmese_Consonants],0)),LEFT(BG315,6),
IF(ISNUMBER(MATCH(LEFT(BG315,5),Final_modified_Intermediate[Burmese_Consonants],0)),LEFT(BG315,5),
IF(ISNUMBER(MATCH(LEFT(BG315,4),Final_modified_Intermediate[Burmese_Consonants],0)),LEFT(BG315,4),
IF(ISNUMBER(MATCH(LEFT(BG315,3),Final_modified_Intermediate[Burmese_Consonants],0)),LEFT(BG315,3),
IF(ISNUMBER(MATCH(LEFT(BG315,2),Final_modified_Intermediate[Burmese_Consonants],0)),LEFT(BG315,2),
IF(ISNUMBER(MATCH(LEFT(BG315,1),Final_modified_Intermediate[Burmese_Consonants],0)),LEFT(BG315,1),
IF(ISNUMBER(MATCH(LEFT(BG315,7),Final_Intermediate[Burmese_Consonants],0)),LEFT(BG315,7),
IF(ISNUMBER(MATCH(LEFT(BG315,6),Final_Intermediate[Burmese_Consonants],0)),LEFT(BG315,6),
IF(ISNUMBER(MATCH(LEFT(BG315,5),Final_Intermediate[Burmese_Consonants],0)),LEFT(BG315,5),
IF(ISNUMBER(MATCH(LEFT(BG315,4),Final_Intermediate[Burmese_Consonants],0)),LEFT(BG315,4),
IF(ISNUMBER(MATCH(LEFT(BG315,3),Final_Intermediate[Burmese_Consonants],0)),LEFT(BG315,3),
IF(ISNUMBER(MATCH(LEFT(BG315,2),Final_Intermediate[Burmese_Consonants],0)),LEFT(BG315,2),
IF(ISNUMBER(MATCH(LEFT(BG315,1),Final_Intermediate[Burmese_Consonants],0)),LEFT(BG315,1),
"")))))))))))))))</f>
        <v>#VALUE!</v>
      </c>
      <c r="AJ315" t="e">
        <f>IF(AND(OR(BH315="။",BH315="၊"),LEN(BH315)=1),BH315,
IF(ISNUMBER(MATCH(LEFT(BH315,7),Final_modified_Intermediate[Burmese_Consonants],0)),LEFT(BH315,7),
IF(ISNUMBER(MATCH(LEFT(BH315,6),Final_modified_Intermediate[Burmese_Consonants],0)),LEFT(BH315,6),
IF(ISNUMBER(MATCH(LEFT(BH315,5),Final_modified_Intermediate[Burmese_Consonants],0)),LEFT(BH315,5),
IF(ISNUMBER(MATCH(LEFT(BH315,4),Final_modified_Intermediate[Burmese_Consonants],0)),LEFT(BH315,4),
IF(ISNUMBER(MATCH(LEFT(BH315,3),Final_modified_Intermediate[Burmese_Consonants],0)),LEFT(BH315,3),
IF(ISNUMBER(MATCH(LEFT(BH315,2),Final_modified_Intermediate[Burmese_Consonants],0)),LEFT(BH315,2),
IF(ISNUMBER(MATCH(LEFT(BH315,1),Final_modified_Intermediate[Burmese_Consonants],0)),LEFT(BH315,1),
IF(ISNUMBER(MATCH(LEFT(BH315,7),Final_Intermediate[Burmese_Consonants],0)),LEFT(BH315,7),
IF(ISNUMBER(MATCH(LEFT(BH315,6),Final_Intermediate[Burmese_Consonants],0)),LEFT(BH315,6),
IF(ISNUMBER(MATCH(LEFT(BH315,5),Final_Intermediate[Burmese_Consonants],0)),LEFT(BH315,5),
IF(ISNUMBER(MATCH(LEFT(BH315,4),Final_Intermediate[Burmese_Consonants],0)),LEFT(BH315,4),
IF(ISNUMBER(MATCH(LEFT(BH315,3),Final_Intermediate[Burmese_Consonants],0)),LEFT(BH315,3),
IF(ISNUMBER(MATCH(LEFT(BH315,2),Final_Intermediate[Burmese_Consonants],0)),LEFT(BH315,2),
IF(ISNUMBER(MATCH(LEFT(BH315,1),Final_Intermediate[Burmese_Consonants],0)),LEFT(BH315,1),
"")))))))))))))))</f>
        <v>#VALUE!</v>
      </c>
      <c r="AK315" t="e">
        <f>IF(AND(OR(BI315="။",BI315="၊"),LEN(BI315)=1),BI315,
IF(ISNUMBER(MATCH(LEFT(BI315,7),Final_modified_Intermediate[Burmese_Consonants],0)),LEFT(BI315,7),
IF(ISNUMBER(MATCH(LEFT(BI315,6),Final_modified_Intermediate[Burmese_Consonants],0)),LEFT(BI315,6),
IF(ISNUMBER(MATCH(LEFT(BI315,5),Final_modified_Intermediate[Burmese_Consonants],0)),LEFT(BI315,5),
IF(ISNUMBER(MATCH(LEFT(BI315,4),Final_modified_Intermediate[Burmese_Consonants],0)),LEFT(BI315,4),
IF(ISNUMBER(MATCH(LEFT(BI315,3),Final_modified_Intermediate[Burmese_Consonants],0)),LEFT(BI315,3),
IF(ISNUMBER(MATCH(LEFT(BI315,2),Final_modified_Intermediate[Burmese_Consonants],0)),LEFT(BI315,2),
IF(ISNUMBER(MATCH(LEFT(BI315,1),Final_modified_Intermediate[Burmese_Consonants],0)),LEFT(BI315,1),
IF(ISNUMBER(MATCH(LEFT(BI315,7),Final_Intermediate[Burmese_Consonants],0)),LEFT(BI315,7),
IF(ISNUMBER(MATCH(LEFT(BI315,6),Final_Intermediate[Burmese_Consonants],0)),LEFT(BI315,6),
IF(ISNUMBER(MATCH(LEFT(BI315,5),Final_Intermediate[Burmese_Consonants],0)),LEFT(BI315,5),
IF(ISNUMBER(MATCH(LEFT(BI315,4),Final_Intermediate[Burmese_Consonants],0)),LEFT(BI315,4),
IF(ISNUMBER(MATCH(LEFT(BI315,3),Final_Intermediate[Burmese_Consonants],0)),LEFT(BI315,3),
IF(ISNUMBER(MATCH(LEFT(BI315,2),Final_Intermediate[Burmese_Consonants],0)),LEFT(BI315,2),
IF(ISNUMBER(MATCH(LEFT(BI315,1),Final_Intermediate[Burmese_Consonants],0)),LEFT(BI315,1),
"")))))))))))))))</f>
        <v>#VALUE!</v>
      </c>
      <c r="AL315" t="e">
        <f>IF(AND(OR(BJ315="။",BJ315="၊"),LEN(BJ315)=1),BJ315,
IF(ISNUMBER(MATCH(LEFT(BJ315,7),Final_modified_Intermediate[Burmese_Consonants],0)),LEFT(BJ315,7),
IF(ISNUMBER(MATCH(LEFT(BJ315,6),Final_modified_Intermediate[Burmese_Consonants],0)),LEFT(BJ315,6),
IF(ISNUMBER(MATCH(LEFT(BJ315,5),Final_modified_Intermediate[Burmese_Consonants],0)),LEFT(BJ315,5),
IF(ISNUMBER(MATCH(LEFT(BJ315,4),Final_modified_Intermediate[Burmese_Consonants],0)),LEFT(BJ315,4),
IF(ISNUMBER(MATCH(LEFT(BJ315,3),Final_modified_Intermediate[Burmese_Consonants],0)),LEFT(BJ315,3),
IF(ISNUMBER(MATCH(LEFT(BJ315,2),Final_modified_Intermediate[Burmese_Consonants],0)),LEFT(BJ315,2),
IF(ISNUMBER(MATCH(LEFT(BJ315,1),Final_modified_Intermediate[Burmese_Consonants],0)),LEFT(BJ315,1),
IF(ISNUMBER(MATCH(LEFT(BJ315,7),Final_Intermediate[Burmese_Consonants],0)),LEFT(BJ315,7),
IF(ISNUMBER(MATCH(LEFT(BJ315,6),Final_Intermediate[Burmese_Consonants],0)),LEFT(BJ315,6),
IF(ISNUMBER(MATCH(LEFT(BJ315,5),Final_Intermediate[Burmese_Consonants],0)),LEFT(BJ315,5),
IF(ISNUMBER(MATCH(LEFT(BJ315,4),Final_Intermediate[Burmese_Consonants],0)),LEFT(BJ315,4),
IF(ISNUMBER(MATCH(LEFT(BJ315,3),Final_Intermediate[Burmese_Consonants],0)),LEFT(BJ315,3),
IF(ISNUMBER(MATCH(LEFT(BJ315,2),Final_Intermediate[Burmese_Consonants],0)),LEFT(BJ315,2),
IF(ISNUMBER(MATCH(LEFT(BJ315,1),Final_Intermediate[Burmese_Consonants],0)),LEFT(BJ315,1),
"")))))))))))))))</f>
        <v>#VALUE!</v>
      </c>
      <c r="AN315" t="e">
        <f>Compiler_Burmese[[#This Row],[Sr. No.]]</f>
        <v>#REF!</v>
      </c>
      <c r="AO31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5" t="e">
        <f>[2]!Vocabulary_Burmese[[#This Row],[Sr. No.]]</f>
        <v>#REF!</v>
      </c>
      <c r="BA315" t="e">
        <f>IF(Raw_data_N2_Kanji[[#This Row],[Categorie]]&lt;&gt;"","",
IF(ISNUMBER(MATCH(V,Special_list[Burmese word],0)),"",
SUBSTITUTE(Raw_data_N2_Kanji[[#This Row],[Raw]]," ","")))</f>
        <v>#VALUE!</v>
      </c>
      <c r="BB315" t="e">
        <f>RIGHT(Segregate18[[#This Row],[UPGRADE]],LEN(Segregate18[[#This Row],[UPGRADE]])-LEN(Compiler_Burmese[[#This Row],[1]]))</f>
        <v>#VALUE!</v>
      </c>
      <c r="BC315" t="e">
        <f>RIGHT(Segregate18[[#This Row],[11]],LEN(Segregate18[[#This Row],[11]])-LEN(Compiler_Burmese[[#This Row],[2]]))</f>
        <v>#VALUE!</v>
      </c>
      <c r="BD315" t="e">
        <f>RIGHT(Segregate18[[#This Row],[21]],LEN(Segregate18[[#This Row],[21]])-LEN(Compiler_Burmese[[#This Row],[3]]))</f>
        <v>#VALUE!</v>
      </c>
      <c r="BE315" t="e">
        <f>RIGHT(Segregate18[[#This Row],[31]],LEN(Segregate18[[#This Row],[31]])-LEN(Compiler_Burmese[[#This Row],[4]]))</f>
        <v>#VALUE!</v>
      </c>
      <c r="BF315" t="e">
        <f>RIGHT(Segregate18[[#This Row],[41]],LEN(Segregate18[[#This Row],[41]])-LEN(Compiler_Burmese[[#This Row],[5]]))</f>
        <v>#VALUE!</v>
      </c>
      <c r="BG315" t="e">
        <f>RIGHT(Segregate18[[#This Row],[51]],LEN(Segregate18[[#This Row],[51]])-LEN(Compiler_Burmese[[#This Row],[6]]))</f>
        <v>#VALUE!</v>
      </c>
      <c r="BH315" t="e">
        <f>RIGHT(Segregate18[[#This Row],[61]],LEN(Segregate18[[#This Row],[61]])-LEN(Compiler_Burmese[[#This Row],[7]]))</f>
        <v>#VALUE!</v>
      </c>
      <c r="BI315" t="e">
        <f>RIGHT(Segregate18[[#This Row],[71]],LEN(Segregate18[[#This Row],[71]])-LEN(Compiler_Burmese[[#This Row],[8]]))</f>
        <v>#VALUE!</v>
      </c>
      <c r="BJ315" t="e">
        <f>RIGHT(Segregate18[[#This Row],[81]],LEN(Segregate18[[#This Row],[81]])-LEN(Compiler_Burmese[[#This Row],[9]]))</f>
        <v>#VALUE!</v>
      </c>
    </row>
    <row r="316" spans="25:62" ht="15" customHeight="1" x14ac:dyDescent="0.3">
      <c r="Y316" t="e">
        <f>Segregate18[[#This Row],[Sr. No.]]</f>
        <v>#REF!</v>
      </c>
      <c r="Z316" t="e">
        <f>IF(AND(OR(BA316="။",BA316="၊"),LEN(BA316)=1),BA316,
IF(ISNUMBER(MATCH(LEFT(BA316,7),Final_modified_Intermediate[Burmese_Consonants],0)),LEFT(BA316,7),
IF(ISNUMBER(MATCH(LEFT(BA316,6),Final_modified_Intermediate[Burmese_Consonants],0)),LEFT(BA316,6),
IF(ISNUMBER(MATCH(LEFT(BA316,5),Final_modified_Intermediate[Burmese_Consonants],0)),LEFT(BA316,5),
IF(ISNUMBER(MATCH(LEFT(BA316,4),Final_modified_Intermediate[Burmese_Consonants],0)),LEFT(BA316,4),
IF(ISNUMBER(MATCH(LEFT(BA316,3),Final_modified_Intermediate[Burmese_Consonants],0)),LEFT(BA316,3),
IF(ISNUMBER(MATCH(LEFT(BA316,2),Final_modified_Intermediate[Burmese_Consonants],0)),LEFT(BA316,2),
IF(ISNUMBER(MATCH(LEFT(BA316,1),Final_modified_Intermediate[Burmese_Consonants],0)),LEFT(BA316,1),
IF(ISNUMBER(MATCH(LEFT(BA316,7),Final_Intermediate[Burmese_Consonants],0)),LEFT(BA316,7),
IF(ISNUMBER(MATCH(LEFT(BA316,6),Final_Intermediate[Burmese_Consonants],0)),LEFT(BA316,6),
IF(ISNUMBER(MATCH(LEFT(BA316,5),Final_Intermediate[Burmese_Consonants],0)),LEFT(BA316,5),
IF(ISNUMBER(MATCH(LEFT(BA316,4),Final_Intermediate[Burmese_Consonants],0)),LEFT(BA316,4),
IF(ISNUMBER(MATCH(LEFT(BA316,3),Final_Intermediate[Burmese_Consonants],0)),LEFT(BA316,3),
IF(ISNUMBER(MATCH(LEFT(BA316,2),Final_Intermediate[Burmese_Consonants],0)),LEFT(BA316,2),
IF(ISNUMBER(MATCH(LEFT(BA316,1),Final_Intermediate[Burmese_Consonants],0)),LEFT(BA316,1),
"")))))))))))))))</f>
        <v>#VALUE!</v>
      </c>
      <c r="AA31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6" t="e">
        <f>IF(AND(OR(BB316="။",BB316="၊"),LEN(BB316)=1),BB316,
IF(ISNUMBER(MATCH(LEFT(BB316,7),Final_modified_Intermediate[Burmese_Consonants],0)),LEFT(BB316,7),
IF(ISNUMBER(MATCH(LEFT(BB316,6),Final_modified_Intermediate[Burmese_Consonants],0)),LEFT(BB316,6),
IF(ISNUMBER(MATCH(LEFT(BB316,5),Final_modified_Intermediate[Burmese_Consonants],0)),LEFT(BB316,5),
IF(ISNUMBER(MATCH(LEFT(BB316,4),Final_modified_Intermediate[Burmese_Consonants],0)),LEFT(BB316,4),
IF(ISNUMBER(MATCH(LEFT(BB316,3),Final_modified_Intermediate[Burmese_Consonants],0)),LEFT(BB316,3),
IF(ISNUMBER(MATCH(LEFT(BB316,2),Final_modified_Intermediate[Burmese_Consonants],0)),LEFT(BB316,2),
IF(ISNUMBER(MATCH(LEFT(BB316,1),Final_modified_Intermediate[Burmese_Consonants],0)),LEFT(BB316,1),
IF(ISNUMBER(MATCH(LEFT(BB316,7),Final_Intermediate[Burmese_Consonants],0)),LEFT(BB316,7),
IF(ISNUMBER(MATCH(LEFT(BB316,6),Final_Intermediate[Burmese_Consonants],0)),LEFT(BB316,6),
IF(ISNUMBER(MATCH(LEFT(BB316,5),Final_Intermediate[Burmese_Consonants],0)),LEFT(BB316,5),
IF(ISNUMBER(MATCH(LEFT(BB316,4),Final_Intermediate[Burmese_Consonants],0)),LEFT(BB316,4),
IF(ISNUMBER(MATCH(LEFT(BB316,3),Final_Intermediate[Burmese_Consonants],0)),LEFT(BB316,3),
IF(ISNUMBER(MATCH(LEFT(BB316,2),Final_Intermediate[Burmese_Consonants],0)),LEFT(BB316,2),
IF(ISNUMBER(MATCH(LEFT(BB316,1),Final_Intermediate[Burmese_Consonants],0)),LEFT(BB316,1),
"")))))))))))))))</f>
        <v>#VALUE!</v>
      </c>
      <c r="AC31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6" t="e">
        <f>IF(AND(OR(BC316="။",BC316="၊"),LEN(BC316)=1),BC316,
IF(ISNUMBER(MATCH(LEFT(BC316,7),Final_modified_Intermediate[Burmese_Consonants],0)),LEFT(BC316,7),
IF(ISNUMBER(MATCH(LEFT(BC316,6),Final_modified_Intermediate[Burmese_Consonants],0)),LEFT(BC316,6),
IF(ISNUMBER(MATCH(LEFT(BC316,5),Final_modified_Intermediate[Burmese_Consonants],0)),LEFT(BC316,5),
IF(ISNUMBER(MATCH(LEFT(BC316,4),Final_modified_Intermediate[Burmese_Consonants],0)),LEFT(BC316,4),
IF(ISNUMBER(MATCH(LEFT(BC316,3),Final_modified_Intermediate[Burmese_Consonants],0)),LEFT(BC316,3),
IF(ISNUMBER(MATCH(LEFT(BC316,2),Final_modified_Intermediate[Burmese_Consonants],0)),LEFT(BC316,2),
IF(ISNUMBER(MATCH(LEFT(BC316,1),Final_modified_Intermediate[Burmese_Consonants],0)),LEFT(BC316,1),
IF(ISNUMBER(MATCH(LEFT(BC316,7),Final_Intermediate[Burmese_Consonants],0)),LEFT(BC316,7),
IF(ISNUMBER(MATCH(LEFT(BC316,6),Final_Intermediate[Burmese_Consonants],0)),LEFT(BC316,6),
IF(ISNUMBER(MATCH(LEFT(BC316,5),Final_Intermediate[Burmese_Consonants],0)),LEFT(BC316,5),
IF(ISNUMBER(MATCH(LEFT(BC316,4),Final_Intermediate[Burmese_Consonants],0)),LEFT(BC316,4),
IF(ISNUMBER(MATCH(LEFT(BC316,3),Final_Intermediate[Burmese_Consonants],0)),LEFT(BC316,3),
IF(ISNUMBER(MATCH(LEFT(BC316,2),Final_Intermediate[Burmese_Consonants],0)),LEFT(BC316,2),
IF(ISNUMBER(MATCH(LEFT(BC316,1),Final_Intermediate[Burmese_Consonants],0)),LEFT(BC316,1),
"")))))))))))))))</f>
        <v>#VALUE!</v>
      </c>
      <c r="AE31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6" t="e">
        <f>IF(AND(OR(BD316="။",BD316="၊"),LEN(BD316)=1),BD316,
IF(ISNUMBER(MATCH(LEFT(BD316,7),Final_modified_Intermediate[Burmese_Consonants],0)),LEFT(BD316,7),
IF(ISNUMBER(MATCH(LEFT(BD316,6),Final_modified_Intermediate[Burmese_Consonants],0)),LEFT(BD316,6),
IF(ISNUMBER(MATCH(LEFT(BD316,5),Final_modified_Intermediate[Burmese_Consonants],0)),LEFT(BD316,5),
IF(ISNUMBER(MATCH(LEFT(BD316,4),Final_modified_Intermediate[Burmese_Consonants],0)),LEFT(BD316,4),
IF(ISNUMBER(MATCH(LEFT(BD316,3),Final_modified_Intermediate[Burmese_Consonants],0)),LEFT(BD316,3),
IF(ISNUMBER(MATCH(LEFT(BD316,2),Final_modified_Intermediate[Burmese_Consonants],0)),LEFT(BD316,2),
IF(ISNUMBER(MATCH(LEFT(BD316,1),Final_modified_Intermediate[Burmese_Consonants],0)),LEFT(BD316,1),
IF(ISNUMBER(MATCH(LEFT(BD316,7),Final_Intermediate[Burmese_Consonants],0)),LEFT(BD316,7),
IF(ISNUMBER(MATCH(LEFT(BD316,6),Final_Intermediate[Burmese_Consonants],0)),LEFT(BD316,6),
IF(ISNUMBER(MATCH(LEFT(BD316,5),Final_Intermediate[Burmese_Consonants],0)),LEFT(BD316,5),
IF(ISNUMBER(MATCH(LEFT(BD316,4),Final_Intermediate[Burmese_Consonants],0)),LEFT(BD316,4),
IF(ISNUMBER(MATCH(LEFT(BD316,3),Final_Intermediate[Burmese_Consonants],0)),LEFT(BD316,3),
IF(ISNUMBER(MATCH(LEFT(BD316,2),Final_Intermediate[Burmese_Consonants],0)),LEFT(BD316,2),
IF(ISNUMBER(MATCH(LEFT(BD316,1),Final_Intermediate[Burmese_Consonants],0)),LEFT(BD316,1),
"")))))))))))))))</f>
        <v>#VALUE!</v>
      </c>
      <c r="AG316" t="e">
        <f>IF(AND(OR(BE316="။",BE316="၊"),LEN(BE316)=1),BE316,
IF(ISNUMBER(MATCH(LEFT(BE316,7),Final_modified_Intermediate[Burmese_Consonants],0)),LEFT(BE316,7),
IF(ISNUMBER(MATCH(LEFT(BE316,6),Final_modified_Intermediate[Burmese_Consonants],0)),LEFT(BE316,6),
IF(ISNUMBER(MATCH(LEFT(BE316,5),Final_modified_Intermediate[Burmese_Consonants],0)),LEFT(BE316,5),
IF(ISNUMBER(MATCH(LEFT(BE316,4),Final_modified_Intermediate[Burmese_Consonants],0)),LEFT(BE316,4),
IF(ISNUMBER(MATCH(LEFT(BE316,3),Final_modified_Intermediate[Burmese_Consonants],0)),LEFT(BE316,3),
IF(ISNUMBER(MATCH(LEFT(BE316,2),Final_modified_Intermediate[Burmese_Consonants],0)),LEFT(BE316,2),
IF(ISNUMBER(MATCH(LEFT(BE316,1),Final_modified_Intermediate[Burmese_Consonants],0)),LEFT(BE316,1),
IF(ISNUMBER(MATCH(LEFT(BE316,7),Final_Intermediate[Burmese_Consonants],0)),LEFT(BE316,7),
IF(ISNUMBER(MATCH(LEFT(BE316,6),Final_Intermediate[Burmese_Consonants],0)),LEFT(BE316,6),
IF(ISNUMBER(MATCH(LEFT(BE316,5),Final_Intermediate[Burmese_Consonants],0)),LEFT(BE316,5),
IF(ISNUMBER(MATCH(LEFT(BE316,4),Final_Intermediate[Burmese_Consonants],0)),LEFT(BE316,4),
IF(ISNUMBER(MATCH(LEFT(BE316,3),Final_Intermediate[Burmese_Consonants],0)),LEFT(BE316,3),
IF(ISNUMBER(MATCH(LEFT(BE316,2),Final_Intermediate[Burmese_Consonants],0)),LEFT(BE316,2),
IF(ISNUMBER(MATCH(LEFT(BE316,1),Final_Intermediate[Burmese_Consonants],0)),LEFT(BE316,1),
"")))))))))))))))</f>
        <v>#VALUE!</v>
      </c>
      <c r="AH316" t="e">
        <f>IF(AND(OR(BF316="။",BF316="၊"),LEN(BF316)=1),BF316,
IF(ISNUMBER(MATCH(LEFT(BF316,7),Final_modified_Intermediate[Burmese_Consonants],0)),LEFT(BF316,7),
IF(ISNUMBER(MATCH(LEFT(BF316,6),Final_modified_Intermediate[Burmese_Consonants],0)),LEFT(BF316,6),
IF(ISNUMBER(MATCH(LEFT(BF316,5),Final_modified_Intermediate[Burmese_Consonants],0)),LEFT(BF316,5),
IF(ISNUMBER(MATCH(LEFT(BF316,4),Final_modified_Intermediate[Burmese_Consonants],0)),LEFT(BF316,4),
IF(ISNUMBER(MATCH(LEFT(BF316,3),Final_modified_Intermediate[Burmese_Consonants],0)),LEFT(BF316,3),
IF(ISNUMBER(MATCH(LEFT(BF316,2),Final_modified_Intermediate[Burmese_Consonants],0)),LEFT(BF316,2),
IF(ISNUMBER(MATCH(LEFT(BF316,1),Final_modified_Intermediate[Burmese_Consonants],0)),LEFT(BF316,1),
IF(ISNUMBER(MATCH(LEFT(BF316,7),Final_Intermediate[Burmese_Consonants],0)),LEFT(BF316,7),
IF(ISNUMBER(MATCH(LEFT(BF316,6),Final_Intermediate[Burmese_Consonants],0)),LEFT(BF316,6),
IF(ISNUMBER(MATCH(LEFT(BF316,5),Final_Intermediate[Burmese_Consonants],0)),LEFT(BF316,5),
IF(ISNUMBER(MATCH(LEFT(BF316,4),Final_Intermediate[Burmese_Consonants],0)),LEFT(BF316,4),
IF(ISNUMBER(MATCH(LEFT(BF316,3),Final_Intermediate[Burmese_Consonants],0)),LEFT(BF316,3),
IF(ISNUMBER(MATCH(LEFT(BF316,2),Final_Intermediate[Burmese_Consonants],0)),LEFT(BF316,2),
IF(ISNUMBER(MATCH(LEFT(BF316,1),Final_Intermediate[Burmese_Consonants],0)),LEFT(BF316,1),
"")))))))))))))))</f>
        <v>#VALUE!</v>
      </c>
      <c r="AI316" t="e">
        <f>IF(AND(OR(BG316="။",BG316="၊"),LEN(BG316)=1),BG316,
IF(ISNUMBER(MATCH(LEFT(BG316,7),Final_modified_Intermediate[Burmese_Consonants],0)),LEFT(BG316,7),
IF(ISNUMBER(MATCH(LEFT(BG316,6),Final_modified_Intermediate[Burmese_Consonants],0)),LEFT(BG316,6),
IF(ISNUMBER(MATCH(LEFT(BG316,5),Final_modified_Intermediate[Burmese_Consonants],0)),LEFT(BG316,5),
IF(ISNUMBER(MATCH(LEFT(BG316,4),Final_modified_Intermediate[Burmese_Consonants],0)),LEFT(BG316,4),
IF(ISNUMBER(MATCH(LEFT(BG316,3),Final_modified_Intermediate[Burmese_Consonants],0)),LEFT(BG316,3),
IF(ISNUMBER(MATCH(LEFT(BG316,2),Final_modified_Intermediate[Burmese_Consonants],0)),LEFT(BG316,2),
IF(ISNUMBER(MATCH(LEFT(BG316,1),Final_modified_Intermediate[Burmese_Consonants],0)),LEFT(BG316,1),
IF(ISNUMBER(MATCH(LEFT(BG316,7),Final_Intermediate[Burmese_Consonants],0)),LEFT(BG316,7),
IF(ISNUMBER(MATCH(LEFT(BG316,6),Final_Intermediate[Burmese_Consonants],0)),LEFT(BG316,6),
IF(ISNUMBER(MATCH(LEFT(BG316,5),Final_Intermediate[Burmese_Consonants],0)),LEFT(BG316,5),
IF(ISNUMBER(MATCH(LEFT(BG316,4),Final_Intermediate[Burmese_Consonants],0)),LEFT(BG316,4),
IF(ISNUMBER(MATCH(LEFT(BG316,3),Final_Intermediate[Burmese_Consonants],0)),LEFT(BG316,3),
IF(ISNUMBER(MATCH(LEFT(BG316,2),Final_Intermediate[Burmese_Consonants],0)),LEFT(BG316,2),
IF(ISNUMBER(MATCH(LEFT(BG316,1),Final_Intermediate[Burmese_Consonants],0)),LEFT(BG316,1),
"")))))))))))))))</f>
        <v>#VALUE!</v>
      </c>
      <c r="AJ316" t="e">
        <f>IF(AND(OR(BH316="။",BH316="၊"),LEN(BH316)=1),BH316,
IF(ISNUMBER(MATCH(LEFT(BH316,7),Final_modified_Intermediate[Burmese_Consonants],0)),LEFT(BH316,7),
IF(ISNUMBER(MATCH(LEFT(BH316,6),Final_modified_Intermediate[Burmese_Consonants],0)),LEFT(BH316,6),
IF(ISNUMBER(MATCH(LEFT(BH316,5),Final_modified_Intermediate[Burmese_Consonants],0)),LEFT(BH316,5),
IF(ISNUMBER(MATCH(LEFT(BH316,4),Final_modified_Intermediate[Burmese_Consonants],0)),LEFT(BH316,4),
IF(ISNUMBER(MATCH(LEFT(BH316,3),Final_modified_Intermediate[Burmese_Consonants],0)),LEFT(BH316,3),
IF(ISNUMBER(MATCH(LEFT(BH316,2),Final_modified_Intermediate[Burmese_Consonants],0)),LEFT(BH316,2),
IF(ISNUMBER(MATCH(LEFT(BH316,1),Final_modified_Intermediate[Burmese_Consonants],0)),LEFT(BH316,1),
IF(ISNUMBER(MATCH(LEFT(BH316,7),Final_Intermediate[Burmese_Consonants],0)),LEFT(BH316,7),
IF(ISNUMBER(MATCH(LEFT(BH316,6),Final_Intermediate[Burmese_Consonants],0)),LEFT(BH316,6),
IF(ISNUMBER(MATCH(LEFT(BH316,5),Final_Intermediate[Burmese_Consonants],0)),LEFT(BH316,5),
IF(ISNUMBER(MATCH(LEFT(BH316,4),Final_Intermediate[Burmese_Consonants],0)),LEFT(BH316,4),
IF(ISNUMBER(MATCH(LEFT(BH316,3),Final_Intermediate[Burmese_Consonants],0)),LEFT(BH316,3),
IF(ISNUMBER(MATCH(LEFT(BH316,2),Final_Intermediate[Burmese_Consonants],0)),LEFT(BH316,2),
IF(ISNUMBER(MATCH(LEFT(BH316,1),Final_Intermediate[Burmese_Consonants],0)),LEFT(BH316,1),
"")))))))))))))))</f>
        <v>#VALUE!</v>
      </c>
      <c r="AK316" t="e">
        <f>IF(AND(OR(BI316="။",BI316="၊"),LEN(BI316)=1),BI316,
IF(ISNUMBER(MATCH(LEFT(BI316,7),Final_modified_Intermediate[Burmese_Consonants],0)),LEFT(BI316,7),
IF(ISNUMBER(MATCH(LEFT(BI316,6),Final_modified_Intermediate[Burmese_Consonants],0)),LEFT(BI316,6),
IF(ISNUMBER(MATCH(LEFT(BI316,5),Final_modified_Intermediate[Burmese_Consonants],0)),LEFT(BI316,5),
IF(ISNUMBER(MATCH(LEFT(BI316,4),Final_modified_Intermediate[Burmese_Consonants],0)),LEFT(BI316,4),
IF(ISNUMBER(MATCH(LEFT(BI316,3),Final_modified_Intermediate[Burmese_Consonants],0)),LEFT(BI316,3),
IF(ISNUMBER(MATCH(LEFT(BI316,2),Final_modified_Intermediate[Burmese_Consonants],0)),LEFT(BI316,2),
IF(ISNUMBER(MATCH(LEFT(BI316,1),Final_modified_Intermediate[Burmese_Consonants],0)),LEFT(BI316,1),
IF(ISNUMBER(MATCH(LEFT(BI316,7),Final_Intermediate[Burmese_Consonants],0)),LEFT(BI316,7),
IF(ISNUMBER(MATCH(LEFT(BI316,6),Final_Intermediate[Burmese_Consonants],0)),LEFT(BI316,6),
IF(ISNUMBER(MATCH(LEFT(BI316,5),Final_Intermediate[Burmese_Consonants],0)),LEFT(BI316,5),
IF(ISNUMBER(MATCH(LEFT(BI316,4),Final_Intermediate[Burmese_Consonants],0)),LEFT(BI316,4),
IF(ISNUMBER(MATCH(LEFT(BI316,3),Final_Intermediate[Burmese_Consonants],0)),LEFT(BI316,3),
IF(ISNUMBER(MATCH(LEFT(BI316,2),Final_Intermediate[Burmese_Consonants],0)),LEFT(BI316,2),
IF(ISNUMBER(MATCH(LEFT(BI316,1),Final_Intermediate[Burmese_Consonants],0)),LEFT(BI316,1),
"")))))))))))))))</f>
        <v>#VALUE!</v>
      </c>
      <c r="AL316" t="e">
        <f>IF(AND(OR(BJ316="။",BJ316="၊"),LEN(BJ316)=1),BJ316,
IF(ISNUMBER(MATCH(LEFT(BJ316,7),Final_modified_Intermediate[Burmese_Consonants],0)),LEFT(BJ316,7),
IF(ISNUMBER(MATCH(LEFT(BJ316,6),Final_modified_Intermediate[Burmese_Consonants],0)),LEFT(BJ316,6),
IF(ISNUMBER(MATCH(LEFT(BJ316,5),Final_modified_Intermediate[Burmese_Consonants],0)),LEFT(BJ316,5),
IF(ISNUMBER(MATCH(LEFT(BJ316,4),Final_modified_Intermediate[Burmese_Consonants],0)),LEFT(BJ316,4),
IF(ISNUMBER(MATCH(LEFT(BJ316,3),Final_modified_Intermediate[Burmese_Consonants],0)),LEFT(BJ316,3),
IF(ISNUMBER(MATCH(LEFT(BJ316,2),Final_modified_Intermediate[Burmese_Consonants],0)),LEFT(BJ316,2),
IF(ISNUMBER(MATCH(LEFT(BJ316,1),Final_modified_Intermediate[Burmese_Consonants],0)),LEFT(BJ316,1),
IF(ISNUMBER(MATCH(LEFT(BJ316,7),Final_Intermediate[Burmese_Consonants],0)),LEFT(BJ316,7),
IF(ISNUMBER(MATCH(LEFT(BJ316,6),Final_Intermediate[Burmese_Consonants],0)),LEFT(BJ316,6),
IF(ISNUMBER(MATCH(LEFT(BJ316,5),Final_Intermediate[Burmese_Consonants],0)),LEFT(BJ316,5),
IF(ISNUMBER(MATCH(LEFT(BJ316,4),Final_Intermediate[Burmese_Consonants],0)),LEFT(BJ316,4),
IF(ISNUMBER(MATCH(LEFT(BJ316,3),Final_Intermediate[Burmese_Consonants],0)),LEFT(BJ316,3),
IF(ISNUMBER(MATCH(LEFT(BJ316,2),Final_Intermediate[Burmese_Consonants],0)),LEFT(BJ316,2),
IF(ISNUMBER(MATCH(LEFT(BJ316,1),Final_Intermediate[Burmese_Consonants],0)),LEFT(BJ316,1),
"")))))))))))))))</f>
        <v>#VALUE!</v>
      </c>
      <c r="AN316" t="e">
        <f>Compiler_Burmese[[#This Row],[Sr. No.]]</f>
        <v>#REF!</v>
      </c>
      <c r="AO31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6" t="e">
        <f>[2]!Vocabulary_Burmese[[#This Row],[Sr. No.]]</f>
        <v>#REF!</v>
      </c>
      <c r="BA316" t="e">
        <f>IF(Raw_data_N2_Kanji[[#This Row],[Categorie]]&lt;&gt;"","",
IF(ISNUMBER(MATCH(V,Special_list[Burmese word],0)),"",
SUBSTITUTE(Raw_data_N2_Kanji[[#This Row],[Raw]]," ","")))</f>
        <v>#VALUE!</v>
      </c>
      <c r="BB316" t="e">
        <f>RIGHT(Segregate18[[#This Row],[UPGRADE]],LEN(Segregate18[[#This Row],[UPGRADE]])-LEN(Compiler_Burmese[[#This Row],[1]]))</f>
        <v>#VALUE!</v>
      </c>
      <c r="BC316" t="e">
        <f>RIGHT(Segregate18[[#This Row],[11]],LEN(Segregate18[[#This Row],[11]])-LEN(Compiler_Burmese[[#This Row],[2]]))</f>
        <v>#VALUE!</v>
      </c>
      <c r="BD316" t="e">
        <f>RIGHT(Segregate18[[#This Row],[21]],LEN(Segregate18[[#This Row],[21]])-LEN(Compiler_Burmese[[#This Row],[3]]))</f>
        <v>#VALUE!</v>
      </c>
      <c r="BE316" t="e">
        <f>RIGHT(Segregate18[[#This Row],[31]],LEN(Segregate18[[#This Row],[31]])-LEN(Compiler_Burmese[[#This Row],[4]]))</f>
        <v>#VALUE!</v>
      </c>
      <c r="BF316" t="e">
        <f>RIGHT(Segregate18[[#This Row],[41]],LEN(Segregate18[[#This Row],[41]])-LEN(Compiler_Burmese[[#This Row],[5]]))</f>
        <v>#VALUE!</v>
      </c>
      <c r="BG316" t="e">
        <f>RIGHT(Segregate18[[#This Row],[51]],LEN(Segregate18[[#This Row],[51]])-LEN(Compiler_Burmese[[#This Row],[6]]))</f>
        <v>#VALUE!</v>
      </c>
      <c r="BH316" t="e">
        <f>RIGHT(Segregate18[[#This Row],[61]],LEN(Segregate18[[#This Row],[61]])-LEN(Compiler_Burmese[[#This Row],[7]]))</f>
        <v>#VALUE!</v>
      </c>
      <c r="BI316" t="e">
        <f>RIGHT(Segregate18[[#This Row],[71]],LEN(Segregate18[[#This Row],[71]])-LEN(Compiler_Burmese[[#This Row],[8]]))</f>
        <v>#VALUE!</v>
      </c>
      <c r="BJ316" t="e">
        <f>RIGHT(Segregate18[[#This Row],[81]],LEN(Segregate18[[#This Row],[81]])-LEN(Compiler_Burmese[[#This Row],[9]]))</f>
        <v>#VALUE!</v>
      </c>
    </row>
    <row r="317" spans="25:62" ht="15" customHeight="1" x14ac:dyDescent="0.3">
      <c r="Y317" t="e">
        <f>Segregate18[[#This Row],[Sr. No.]]</f>
        <v>#REF!</v>
      </c>
      <c r="Z317" t="e">
        <f>IF(AND(OR(BA317="။",BA317="၊"),LEN(BA317)=1),BA317,
IF(ISNUMBER(MATCH(LEFT(BA317,7),Final_modified_Intermediate[Burmese_Consonants],0)),LEFT(BA317,7),
IF(ISNUMBER(MATCH(LEFT(BA317,6),Final_modified_Intermediate[Burmese_Consonants],0)),LEFT(BA317,6),
IF(ISNUMBER(MATCH(LEFT(BA317,5),Final_modified_Intermediate[Burmese_Consonants],0)),LEFT(BA317,5),
IF(ISNUMBER(MATCH(LEFT(BA317,4),Final_modified_Intermediate[Burmese_Consonants],0)),LEFT(BA317,4),
IF(ISNUMBER(MATCH(LEFT(BA317,3),Final_modified_Intermediate[Burmese_Consonants],0)),LEFT(BA317,3),
IF(ISNUMBER(MATCH(LEFT(BA317,2),Final_modified_Intermediate[Burmese_Consonants],0)),LEFT(BA317,2),
IF(ISNUMBER(MATCH(LEFT(BA317,1),Final_modified_Intermediate[Burmese_Consonants],0)),LEFT(BA317,1),
IF(ISNUMBER(MATCH(LEFT(BA317,7),Final_Intermediate[Burmese_Consonants],0)),LEFT(BA317,7),
IF(ISNUMBER(MATCH(LEFT(BA317,6),Final_Intermediate[Burmese_Consonants],0)),LEFT(BA317,6),
IF(ISNUMBER(MATCH(LEFT(BA317,5),Final_Intermediate[Burmese_Consonants],0)),LEFT(BA317,5),
IF(ISNUMBER(MATCH(LEFT(BA317,4),Final_Intermediate[Burmese_Consonants],0)),LEFT(BA317,4),
IF(ISNUMBER(MATCH(LEFT(BA317,3),Final_Intermediate[Burmese_Consonants],0)),LEFT(BA317,3),
IF(ISNUMBER(MATCH(LEFT(BA317,2),Final_Intermediate[Burmese_Consonants],0)),LEFT(BA317,2),
IF(ISNUMBER(MATCH(LEFT(BA317,1),Final_Intermediate[Burmese_Consonants],0)),LEFT(BA317,1),
"")))))))))))))))</f>
        <v>#VALUE!</v>
      </c>
      <c r="AA31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7" t="e">
        <f>IF(AND(OR(BB317="။",BB317="၊"),LEN(BB317)=1),BB317,
IF(ISNUMBER(MATCH(LEFT(BB317,7),Final_modified_Intermediate[Burmese_Consonants],0)),LEFT(BB317,7),
IF(ISNUMBER(MATCH(LEFT(BB317,6),Final_modified_Intermediate[Burmese_Consonants],0)),LEFT(BB317,6),
IF(ISNUMBER(MATCH(LEFT(BB317,5),Final_modified_Intermediate[Burmese_Consonants],0)),LEFT(BB317,5),
IF(ISNUMBER(MATCH(LEFT(BB317,4),Final_modified_Intermediate[Burmese_Consonants],0)),LEFT(BB317,4),
IF(ISNUMBER(MATCH(LEFT(BB317,3),Final_modified_Intermediate[Burmese_Consonants],0)),LEFT(BB317,3),
IF(ISNUMBER(MATCH(LEFT(BB317,2),Final_modified_Intermediate[Burmese_Consonants],0)),LEFT(BB317,2),
IF(ISNUMBER(MATCH(LEFT(BB317,1),Final_modified_Intermediate[Burmese_Consonants],0)),LEFT(BB317,1),
IF(ISNUMBER(MATCH(LEFT(BB317,7),Final_Intermediate[Burmese_Consonants],0)),LEFT(BB317,7),
IF(ISNUMBER(MATCH(LEFT(BB317,6),Final_Intermediate[Burmese_Consonants],0)),LEFT(BB317,6),
IF(ISNUMBER(MATCH(LEFT(BB317,5),Final_Intermediate[Burmese_Consonants],0)),LEFT(BB317,5),
IF(ISNUMBER(MATCH(LEFT(BB317,4),Final_Intermediate[Burmese_Consonants],0)),LEFT(BB317,4),
IF(ISNUMBER(MATCH(LEFT(BB317,3),Final_Intermediate[Burmese_Consonants],0)),LEFT(BB317,3),
IF(ISNUMBER(MATCH(LEFT(BB317,2),Final_Intermediate[Burmese_Consonants],0)),LEFT(BB317,2),
IF(ISNUMBER(MATCH(LEFT(BB317,1),Final_Intermediate[Burmese_Consonants],0)),LEFT(BB317,1),
"")))))))))))))))</f>
        <v>#VALUE!</v>
      </c>
      <c r="AC31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7" t="e">
        <f>IF(AND(OR(BC317="။",BC317="၊"),LEN(BC317)=1),BC317,
IF(ISNUMBER(MATCH(LEFT(BC317,7),Final_modified_Intermediate[Burmese_Consonants],0)),LEFT(BC317,7),
IF(ISNUMBER(MATCH(LEFT(BC317,6),Final_modified_Intermediate[Burmese_Consonants],0)),LEFT(BC317,6),
IF(ISNUMBER(MATCH(LEFT(BC317,5),Final_modified_Intermediate[Burmese_Consonants],0)),LEFT(BC317,5),
IF(ISNUMBER(MATCH(LEFT(BC317,4),Final_modified_Intermediate[Burmese_Consonants],0)),LEFT(BC317,4),
IF(ISNUMBER(MATCH(LEFT(BC317,3),Final_modified_Intermediate[Burmese_Consonants],0)),LEFT(BC317,3),
IF(ISNUMBER(MATCH(LEFT(BC317,2),Final_modified_Intermediate[Burmese_Consonants],0)),LEFT(BC317,2),
IF(ISNUMBER(MATCH(LEFT(BC317,1),Final_modified_Intermediate[Burmese_Consonants],0)),LEFT(BC317,1),
IF(ISNUMBER(MATCH(LEFT(BC317,7),Final_Intermediate[Burmese_Consonants],0)),LEFT(BC317,7),
IF(ISNUMBER(MATCH(LEFT(BC317,6),Final_Intermediate[Burmese_Consonants],0)),LEFT(BC317,6),
IF(ISNUMBER(MATCH(LEFT(BC317,5),Final_Intermediate[Burmese_Consonants],0)),LEFT(BC317,5),
IF(ISNUMBER(MATCH(LEFT(BC317,4),Final_Intermediate[Burmese_Consonants],0)),LEFT(BC317,4),
IF(ISNUMBER(MATCH(LEFT(BC317,3),Final_Intermediate[Burmese_Consonants],0)),LEFT(BC317,3),
IF(ISNUMBER(MATCH(LEFT(BC317,2),Final_Intermediate[Burmese_Consonants],0)),LEFT(BC317,2),
IF(ISNUMBER(MATCH(LEFT(BC317,1),Final_Intermediate[Burmese_Consonants],0)),LEFT(BC317,1),
"")))))))))))))))</f>
        <v>#VALUE!</v>
      </c>
      <c r="AE31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7" t="e">
        <f>IF(AND(OR(BD317="။",BD317="၊"),LEN(BD317)=1),BD317,
IF(ISNUMBER(MATCH(LEFT(BD317,7),Final_modified_Intermediate[Burmese_Consonants],0)),LEFT(BD317,7),
IF(ISNUMBER(MATCH(LEFT(BD317,6),Final_modified_Intermediate[Burmese_Consonants],0)),LEFT(BD317,6),
IF(ISNUMBER(MATCH(LEFT(BD317,5),Final_modified_Intermediate[Burmese_Consonants],0)),LEFT(BD317,5),
IF(ISNUMBER(MATCH(LEFT(BD317,4),Final_modified_Intermediate[Burmese_Consonants],0)),LEFT(BD317,4),
IF(ISNUMBER(MATCH(LEFT(BD317,3),Final_modified_Intermediate[Burmese_Consonants],0)),LEFT(BD317,3),
IF(ISNUMBER(MATCH(LEFT(BD317,2),Final_modified_Intermediate[Burmese_Consonants],0)),LEFT(BD317,2),
IF(ISNUMBER(MATCH(LEFT(BD317,1),Final_modified_Intermediate[Burmese_Consonants],0)),LEFT(BD317,1),
IF(ISNUMBER(MATCH(LEFT(BD317,7),Final_Intermediate[Burmese_Consonants],0)),LEFT(BD317,7),
IF(ISNUMBER(MATCH(LEFT(BD317,6),Final_Intermediate[Burmese_Consonants],0)),LEFT(BD317,6),
IF(ISNUMBER(MATCH(LEFT(BD317,5),Final_Intermediate[Burmese_Consonants],0)),LEFT(BD317,5),
IF(ISNUMBER(MATCH(LEFT(BD317,4),Final_Intermediate[Burmese_Consonants],0)),LEFT(BD317,4),
IF(ISNUMBER(MATCH(LEFT(BD317,3),Final_Intermediate[Burmese_Consonants],0)),LEFT(BD317,3),
IF(ISNUMBER(MATCH(LEFT(BD317,2),Final_Intermediate[Burmese_Consonants],0)),LEFT(BD317,2),
IF(ISNUMBER(MATCH(LEFT(BD317,1),Final_Intermediate[Burmese_Consonants],0)),LEFT(BD317,1),
"")))))))))))))))</f>
        <v>#VALUE!</v>
      </c>
      <c r="AG317" t="e">
        <f>IF(AND(OR(BE317="။",BE317="၊"),LEN(BE317)=1),BE317,
IF(ISNUMBER(MATCH(LEFT(BE317,7),Final_modified_Intermediate[Burmese_Consonants],0)),LEFT(BE317,7),
IF(ISNUMBER(MATCH(LEFT(BE317,6),Final_modified_Intermediate[Burmese_Consonants],0)),LEFT(BE317,6),
IF(ISNUMBER(MATCH(LEFT(BE317,5),Final_modified_Intermediate[Burmese_Consonants],0)),LEFT(BE317,5),
IF(ISNUMBER(MATCH(LEFT(BE317,4),Final_modified_Intermediate[Burmese_Consonants],0)),LEFT(BE317,4),
IF(ISNUMBER(MATCH(LEFT(BE317,3),Final_modified_Intermediate[Burmese_Consonants],0)),LEFT(BE317,3),
IF(ISNUMBER(MATCH(LEFT(BE317,2),Final_modified_Intermediate[Burmese_Consonants],0)),LEFT(BE317,2),
IF(ISNUMBER(MATCH(LEFT(BE317,1),Final_modified_Intermediate[Burmese_Consonants],0)),LEFT(BE317,1),
IF(ISNUMBER(MATCH(LEFT(BE317,7),Final_Intermediate[Burmese_Consonants],0)),LEFT(BE317,7),
IF(ISNUMBER(MATCH(LEFT(BE317,6),Final_Intermediate[Burmese_Consonants],0)),LEFT(BE317,6),
IF(ISNUMBER(MATCH(LEFT(BE317,5),Final_Intermediate[Burmese_Consonants],0)),LEFT(BE317,5),
IF(ISNUMBER(MATCH(LEFT(BE317,4),Final_Intermediate[Burmese_Consonants],0)),LEFT(BE317,4),
IF(ISNUMBER(MATCH(LEFT(BE317,3),Final_Intermediate[Burmese_Consonants],0)),LEFT(BE317,3),
IF(ISNUMBER(MATCH(LEFT(BE317,2),Final_Intermediate[Burmese_Consonants],0)),LEFT(BE317,2),
IF(ISNUMBER(MATCH(LEFT(BE317,1),Final_Intermediate[Burmese_Consonants],0)),LEFT(BE317,1),
"")))))))))))))))</f>
        <v>#VALUE!</v>
      </c>
      <c r="AH317" t="e">
        <f>IF(AND(OR(BF317="။",BF317="၊"),LEN(BF317)=1),BF317,
IF(ISNUMBER(MATCH(LEFT(BF317,7),Final_modified_Intermediate[Burmese_Consonants],0)),LEFT(BF317,7),
IF(ISNUMBER(MATCH(LEFT(BF317,6),Final_modified_Intermediate[Burmese_Consonants],0)),LEFT(BF317,6),
IF(ISNUMBER(MATCH(LEFT(BF317,5),Final_modified_Intermediate[Burmese_Consonants],0)),LEFT(BF317,5),
IF(ISNUMBER(MATCH(LEFT(BF317,4),Final_modified_Intermediate[Burmese_Consonants],0)),LEFT(BF317,4),
IF(ISNUMBER(MATCH(LEFT(BF317,3),Final_modified_Intermediate[Burmese_Consonants],0)),LEFT(BF317,3),
IF(ISNUMBER(MATCH(LEFT(BF317,2),Final_modified_Intermediate[Burmese_Consonants],0)),LEFT(BF317,2),
IF(ISNUMBER(MATCH(LEFT(BF317,1),Final_modified_Intermediate[Burmese_Consonants],0)),LEFT(BF317,1),
IF(ISNUMBER(MATCH(LEFT(BF317,7),Final_Intermediate[Burmese_Consonants],0)),LEFT(BF317,7),
IF(ISNUMBER(MATCH(LEFT(BF317,6),Final_Intermediate[Burmese_Consonants],0)),LEFT(BF317,6),
IF(ISNUMBER(MATCH(LEFT(BF317,5),Final_Intermediate[Burmese_Consonants],0)),LEFT(BF317,5),
IF(ISNUMBER(MATCH(LEFT(BF317,4),Final_Intermediate[Burmese_Consonants],0)),LEFT(BF317,4),
IF(ISNUMBER(MATCH(LEFT(BF317,3),Final_Intermediate[Burmese_Consonants],0)),LEFT(BF317,3),
IF(ISNUMBER(MATCH(LEFT(BF317,2),Final_Intermediate[Burmese_Consonants],0)),LEFT(BF317,2),
IF(ISNUMBER(MATCH(LEFT(BF317,1),Final_Intermediate[Burmese_Consonants],0)),LEFT(BF317,1),
"")))))))))))))))</f>
        <v>#VALUE!</v>
      </c>
      <c r="AI317" t="e">
        <f>IF(AND(OR(BG317="။",BG317="၊"),LEN(BG317)=1),BG317,
IF(ISNUMBER(MATCH(LEFT(BG317,7),Final_modified_Intermediate[Burmese_Consonants],0)),LEFT(BG317,7),
IF(ISNUMBER(MATCH(LEFT(BG317,6),Final_modified_Intermediate[Burmese_Consonants],0)),LEFT(BG317,6),
IF(ISNUMBER(MATCH(LEFT(BG317,5),Final_modified_Intermediate[Burmese_Consonants],0)),LEFT(BG317,5),
IF(ISNUMBER(MATCH(LEFT(BG317,4),Final_modified_Intermediate[Burmese_Consonants],0)),LEFT(BG317,4),
IF(ISNUMBER(MATCH(LEFT(BG317,3),Final_modified_Intermediate[Burmese_Consonants],0)),LEFT(BG317,3),
IF(ISNUMBER(MATCH(LEFT(BG317,2),Final_modified_Intermediate[Burmese_Consonants],0)),LEFT(BG317,2),
IF(ISNUMBER(MATCH(LEFT(BG317,1),Final_modified_Intermediate[Burmese_Consonants],0)),LEFT(BG317,1),
IF(ISNUMBER(MATCH(LEFT(BG317,7),Final_Intermediate[Burmese_Consonants],0)),LEFT(BG317,7),
IF(ISNUMBER(MATCH(LEFT(BG317,6),Final_Intermediate[Burmese_Consonants],0)),LEFT(BG317,6),
IF(ISNUMBER(MATCH(LEFT(BG317,5),Final_Intermediate[Burmese_Consonants],0)),LEFT(BG317,5),
IF(ISNUMBER(MATCH(LEFT(BG317,4),Final_Intermediate[Burmese_Consonants],0)),LEFT(BG317,4),
IF(ISNUMBER(MATCH(LEFT(BG317,3),Final_Intermediate[Burmese_Consonants],0)),LEFT(BG317,3),
IF(ISNUMBER(MATCH(LEFT(BG317,2),Final_Intermediate[Burmese_Consonants],0)),LEFT(BG317,2),
IF(ISNUMBER(MATCH(LEFT(BG317,1),Final_Intermediate[Burmese_Consonants],0)),LEFT(BG317,1),
"")))))))))))))))</f>
        <v>#VALUE!</v>
      </c>
      <c r="AJ317" t="e">
        <f>IF(AND(OR(BH317="။",BH317="၊"),LEN(BH317)=1),BH317,
IF(ISNUMBER(MATCH(LEFT(BH317,7),Final_modified_Intermediate[Burmese_Consonants],0)),LEFT(BH317,7),
IF(ISNUMBER(MATCH(LEFT(BH317,6),Final_modified_Intermediate[Burmese_Consonants],0)),LEFT(BH317,6),
IF(ISNUMBER(MATCH(LEFT(BH317,5),Final_modified_Intermediate[Burmese_Consonants],0)),LEFT(BH317,5),
IF(ISNUMBER(MATCH(LEFT(BH317,4),Final_modified_Intermediate[Burmese_Consonants],0)),LEFT(BH317,4),
IF(ISNUMBER(MATCH(LEFT(BH317,3),Final_modified_Intermediate[Burmese_Consonants],0)),LEFT(BH317,3),
IF(ISNUMBER(MATCH(LEFT(BH317,2),Final_modified_Intermediate[Burmese_Consonants],0)),LEFT(BH317,2),
IF(ISNUMBER(MATCH(LEFT(BH317,1),Final_modified_Intermediate[Burmese_Consonants],0)),LEFT(BH317,1),
IF(ISNUMBER(MATCH(LEFT(BH317,7),Final_Intermediate[Burmese_Consonants],0)),LEFT(BH317,7),
IF(ISNUMBER(MATCH(LEFT(BH317,6),Final_Intermediate[Burmese_Consonants],0)),LEFT(BH317,6),
IF(ISNUMBER(MATCH(LEFT(BH317,5),Final_Intermediate[Burmese_Consonants],0)),LEFT(BH317,5),
IF(ISNUMBER(MATCH(LEFT(BH317,4),Final_Intermediate[Burmese_Consonants],0)),LEFT(BH317,4),
IF(ISNUMBER(MATCH(LEFT(BH317,3),Final_Intermediate[Burmese_Consonants],0)),LEFT(BH317,3),
IF(ISNUMBER(MATCH(LEFT(BH317,2),Final_Intermediate[Burmese_Consonants],0)),LEFT(BH317,2),
IF(ISNUMBER(MATCH(LEFT(BH317,1),Final_Intermediate[Burmese_Consonants],0)),LEFT(BH317,1),
"")))))))))))))))</f>
        <v>#VALUE!</v>
      </c>
      <c r="AK317" t="e">
        <f>IF(AND(OR(BI317="။",BI317="၊"),LEN(BI317)=1),BI317,
IF(ISNUMBER(MATCH(LEFT(BI317,7),Final_modified_Intermediate[Burmese_Consonants],0)),LEFT(BI317,7),
IF(ISNUMBER(MATCH(LEFT(BI317,6),Final_modified_Intermediate[Burmese_Consonants],0)),LEFT(BI317,6),
IF(ISNUMBER(MATCH(LEFT(BI317,5),Final_modified_Intermediate[Burmese_Consonants],0)),LEFT(BI317,5),
IF(ISNUMBER(MATCH(LEFT(BI317,4),Final_modified_Intermediate[Burmese_Consonants],0)),LEFT(BI317,4),
IF(ISNUMBER(MATCH(LEFT(BI317,3),Final_modified_Intermediate[Burmese_Consonants],0)),LEFT(BI317,3),
IF(ISNUMBER(MATCH(LEFT(BI317,2),Final_modified_Intermediate[Burmese_Consonants],0)),LEFT(BI317,2),
IF(ISNUMBER(MATCH(LEFT(BI317,1),Final_modified_Intermediate[Burmese_Consonants],0)),LEFT(BI317,1),
IF(ISNUMBER(MATCH(LEFT(BI317,7),Final_Intermediate[Burmese_Consonants],0)),LEFT(BI317,7),
IF(ISNUMBER(MATCH(LEFT(BI317,6),Final_Intermediate[Burmese_Consonants],0)),LEFT(BI317,6),
IF(ISNUMBER(MATCH(LEFT(BI317,5),Final_Intermediate[Burmese_Consonants],0)),LEFT(BI317,5),
IF(ISNUMBER(MATCH(LEFT(BI317,4),Final_Intermediate[Burmese_Consonants],0)),LEFT(BI317,4),
IF(ISNUMBER(MATCH(LEFT(BI317,3),Final_Intermediate[Burmese_Consonants],0)),LEFT(BI317,3),
IF(ISNUMBER(MATCH(LEFT(BI317,2),Final_Intermediate[Burmese_Consonants],0)),LEFT(BI317,2),
IF(ISNUMBER(MATCH(LEFT(BI317,1),Final_Intermediate[Burmese_Consonants],0)),LEFT(BI317,1),
"")))))))))))))))</f>
        <v>#VALUE!</v>
      </c>
      <c r="AL317" t="e">
        <f>IF(AND(OR(BJ317="။",BJ317="၊"),LEN(BJ317)=1),BJ317,
IF(ISNUMBER(MATCH(LEFT(BJ317,7),Final_modified_Intermediate[Burmese_Consonants],0)),LEFT(BJ317,7),
IF(ISNUMBER(MATCH(LEFT(BJ317,6),Final_modified_Intermediate[Burmese_Consonants],0)),LEFT(BJ317,6),
IF(ISNUMBER(MATCH(LEFT(BJ317,5),Final_modified_Intermediate[Burmese_Consonants],0)),LEFT(BJ317,5),
IF(ISNUMBER(MATCH(LEFT(BJ317,4),Final_modified_Intermediate[Burmese_Consonants],0)),LEFT(BJ317,4),
IF(ISNUMBER(MATCH(LEFT(BJ317,3),Final_modified_Intermediate[Burmese_Consonants],0)),LEFT(BJ317,3),
IF(ISNUMBER(MATCH(LEFT(BJ317,2),Final_modified_Intermediate[Burmese_Consonants],0)),LEFT(BJ317,2),
IF(ISNUMBER(MATCH(LEFT(BJ317,1),Final_modified_Intermediate[Burmese_Consonants],0)),LEFT(BJ317,1),
IF(ISNUMBER(MATCH(LEFT(BJ317,7),Final_Intermediate[Burmese_Consonants],0)),LEFT(BJ317,7),
IF(ISNUMBER(MATCH(LEFT(BJ317,6),Final_Intermediate[Burmese_Consonants],0)),LEFT(BJ317,6),
IF(ISNUMBER(MATCH(LEFT(BJ317,5),Final_Intermediate[Burmese_Consonants],0)),LEFT(BJ317,5),
IF(ISNUMBER(MATCH(LEFT(BJ317,4),Final_Intermediate[Burmese_Consonants],0)),LEFT(BJ317,4),
IF(ISNUMBER(MATCH(LEFT(BJ317,3),Final_Intermediate[Burmese_Consonants],0)),LEFT(BJ317,3),
IF(ISNUMBER(MATCH(LEFT(BJ317,2),Final_Intermediate[Burmese_Consonants],0)),LEFT(BJ317,2),
IF(ISNUMBER(MATCH(LEFT(BJ317,1),Final_Intermediate[Burmese_Consonants],0)),LEFT(BJ317,1),
"")))))))))))))))</f>
        <v>#VALUE!</v>
      </c>
      <c r="AN317" t="e">
        <f>Compiler_Burmese[[#This Row],[Sr. No.]]</f>
        <v>#REF!</v>
      </c>
      <c r="AO31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7" t="e">
        <f>[2]!Vocabulary_Burmese[[#This Row],[Sr. No.]]</f>
        <v>#REF!</v>
      </c>
      <c r="BA317" t="e">
        <f>IF(Raw_data_N2_Kanji[[#This Row],[Categorie]]&lt;&gt;"","",
IF(ISNUMBER(MATCH(V,Special_list[Burmese word],0)),"",
SUBSTITUTE(Raw_data_N2_Kanji[[#This Row],[Raw]]," ","")))</f>
        <v>#VALUE!</v>
      </c>
      <c r="BB317" t="e">
        <f>RIGHT(Segregate18[[#This Row],[UPGRADE]],LEN(Segregate18[[#This Row],[UPGRADE]])-LEN(Compiler_Burmese[[#This Row],[1]]))</f>
        <v>#VALUE!</v>
      </c>
      <c r="BC317" t="e">
        <f>RIGHT(Segregate18[[#This Row],[11]],LEN(Segregate18[[#This Row],[11]])-LEN(Compiler_Burmese[[#This Row],[2]]))</f>
        <v>#VALUE!</v>
      </c>
      <c r="BD317" t="e">
        <f>RIGHT(Segregate18[[#This Row],[21]],LEN(Segregate18[[#This Row],[21]])-LEN(Compiler_Burmese[[#This Row],[3]]))</f>
        <v>#VALUE!</v>
      </c>
      <c r="BE317" t="e">
        <f>RIGHT(Segregate18[[#This Row],[31]],LEN(Segregate18[[#This Row],[31]])-LEN(Compiler_Burmese[[#This Row],[4]]))</f>
        <v>#VALUE!</v>
      </c>
      <c r="BF317" t="e">
        <f>RIGHT(Segregate18[[#This Row],[41]],LEN(Segregate18[[#This Row],[41]])-LEN(Compiler_Burmese[[#This Row],[5]]))</f>
        <v>#VALUE!</v>
      </c>
      <c r="BG317" t="e">
        <f>RIGHT(Segregate18[[#This Row],[51]],LEN(Segregate18[[#This Row],[51]])-LEN(Compiler_Burmese[[#This Row],[6]]))</f>
        <v>#VALUE!</v>
      </c>
      <c r="BH317" t="e">
        <f>RIGHT(Segregate18[[#This Row],[61]],LEN(Segregate18[[#This Row],[61]])-LEN(Compiler_Burmese[[#This Row],[7]]))</f>
        <v>#VALUE!</v>
      </c>
      <c r="BI317" t="e">
        <f>RIGHT(Segregate18[[#This Row],[71]],LEN(Segregate18[[#This Row],[71]])-LEN(Compiler_Burmese[[#This Row],[8]]))</f>
        <v>#VALUE!</v>
      </c>
      <c r="BJ317" t="e">
        <f>RIGHT(Segregate18[[#This Row],[81]],LEN(Segregate18[[#This Row],[81]])-LEN(Compiler_Burmese[[#This Row],[9]]))</f>
        <v>#VALUE!</v>
      </c>
    </row>
    <row r="318" spans="25:62" ht="15" customHeight="1" x14ac:dyDescent="0.3">
      <c r="Y318" t="e">
        <f>Segregate18[[#This Row],[Sr. No.]]</f>
        <v>#REF!</v>
      </c>
      <c r="Z318" t="e">
        <f>IF(AND(OR(BA318="။",BA318="၊"),LEN(BA318)=1),BA318,
IF(ISNUMBER(MATCH(LEFT(BA318,7),Final_modified_Intermediate[Burmese_Consonants],0)),LEFT(BA318,7),
IF(ISNUMBER(MATCH(LEFT(BA318,6),Final_modified_Intermediate[Burmese_Consonants],0)),LEFT(BA318,6),
IF(ISNUMBER(MATCH(LEFT(BA318,5),Final_modified_Intermediate[Burmese_Consonants],0)),LEFT(BA318,5),
IF(ISNUMBER(MATCH(LEFT(BA318,4),Final_modified_Intermediate[Burmese_Consonants],0)),LEFT(BA318,4),
IF(ISNUMBER(MATCH(LEFT(BA318,3),Final_modified_Intermediate[Burmese_Consonants],0)),LEFT(BA318,3),
IF(ISNUMBER(MATCH(LEFT(BA318,2),Final_modified_Intermediate[Burmese_Consonants],0)),LEFT(BA318,2),
IF(ISNUMBER(MATCH(LEFT(BA318,1),Final_modified_Intermediate[Burmese_Consonants],0)),LEFT(BA318,1),
IF(ISNUMBER(MATCH(LEFT(BA318,7),Final_Intermediate[Burmese_Consonants],0)),LEFT(BA318,7),
IF(ISNUMBER(MATCH(LEFT(BA318,6),Final_Intermediate[Burmese_Consonants],0)),LEFT(BA318,6),
IF(ISNUMBER(MATCH(LEFT(BA318,5),Final_Intermediate[Burmese_Consonants],0)),LEFT(BA318,5),
IF(ISNUMBER(MATCH(LEFT(BA318,4),Final_Intermediate[Burmese_Consonants],0)),LEFT(BA318,4),
IF(ISNUMBER(MATCH(LEFT(BA318,3),Final_Intermediate[Burmese_Consonants],0)),LEFT(BA318,3),
IF(ISNUMBER(MATCH(LEFT(BA318,2),Final_Intermediate[Burmese_Consonants],0)),LEFT(BA318,2),
IF(ISNUMBER(MATCH(LEFT(BA318,1),Final_Intermediate[Burmese_Consonants],0)),LEFT(BA318,1),
"")))))))))))))))</f>
        <v>#VALUE!</v>
      </c>
      <c r="AA31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8" t="e">
        <f>IF(AND(OR(BB318="။",BB318="၊"),LEN(BB318)=1),BB318,
IF(ISNUMBER(MATCH(LEFT(BB318,7),Final_modified_Intermediate[Burmese_Consonants],0)),LEFT(BB318,7),
IF(ISNUMBER(MATCH(LEFT(BB318,6),Final_modified_Intermediate[Burmese_Consonants],0)),LEFT(BB318,6),
IF(ISNUMBER(MATCH(LEFT(BB318,5),Final_modified_Intermediate[Burmese_Consonants],0)),LEFT(BB318,5),
IF(ISNUMBER(MATCH(LEFT(BB318,4),Final_modified_Intermediate[Burmese_Consonants],0)),LEFT(BB318,4),
IF(ISNUMBER(MATCH(LEFT(BB318,3),Final_modified_Intermediate[Burmese_Consonants],0)),LEFT(BB318,3),
IF(ISNUMBER(MATCH(LEFT(BB318,2),Final_modified_Intermediate[Burmese_Consonants],0)),LEFT(BB318,2),
IF(ISNUMBER(MATCH(LEFT(BB318,1),Final_modified_Intermediate[Burmese_Consonants],0)),LEFT(BB318,1),
IF(ISNUMBER(MATCH(LEFT(BB318,7),Final_Intermediate[Burmese_Consonants],0)),LEFT(BB318,7),
IF(ISNUMBER(MATCH(LEFT(BB318,6),Final_Intermediate[Burmese_Consonants],0)),LEFT(BB318,6),
IF(ISNUMBER(MATCH(LEFT(BB318,5),Final_Intermediate[Burmese_Consonants],0)),LEFT(BB318,5),
IF(ISNUMBER(MATCH(LEFT(BB318,4),Final_Intermediate[Burmese_Consonants],0)),LEFT(BB318,4),
IF(ISNUMBER(MATCH(LEFT(BB318,3),Final_Intermediate[Burmese_Consonants],0)),LEFT(BB318,3),
IF(ISNUMBER(MATCH(LEFT(BB318,2),Final_Intermediate[Burmese_Consonants],0)),LEFT(BB318,2),
IF(ISNUMBER(MATCH(LEFT(BB318,1),Final_Intermediate[Burmese_Consonants],0)),LEFT(BB318,1),
"")))))))))))))))</f>
        <v>#VALUE!</v>
      </c>
      <c r="AC31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8" t="e">
        <f>IF(AND(OR(BC318="။",BC318="၊"),LEN(BC318)=1),BC318,
IF(ISNUMBER(MATCH(LEFT(BC318,7),Final_modified_Intermediate[Burmese_Consonants],0)),LEFT(BC318,7),
IF(ISNUMBER(MATCH(LEFT(BC318,6),Final_modified_Intermediate[Burmese_Consonants],0)),LEFT(BC318,6),
IF(ISNUMBER(MATCH(LEFT(BC318,5),Final_modified_Intermediate[Burmese_Consonants],0)),LEFT(BC318,5),
IF(ISNUMBER(MATCH(LEFT(BC318,4),Final_modified_Intermediate[Burmese_Consonants],0)),LEFT(BC318,4),
IF(ISNUMBER(MATCH(LEFT(BC318,3),Final_modified_Intermediate[Burmese_Consonants],0)),LEFT(BC318,3),
IF(ISNUMBER(MATCH(LEFT(BC318,2),Final_modified_Intermediate[Burmese_Consonants],0)),LEFT(BC318,2),
IF(ISNUMBER(MATCH(LEFT(BC318,1),Final_modified_Intermediate[Burmese_Consonants],0)),LEFT(BC318,1),
IF(ISNUMBER(MATCH(LEFT(BC318,7),Final_Intermediate[Burmese_Consonants],0)),LEFT(BC318,7),
IF(ISNUMBER(MATCH(LEFT(BC318,6),Final_Intermediate[Burmese_Consonants],0)),LEFT(BC318,6),
IF(ISNUMBER(MATCH(LEFT(BC318,5),Final_Intermediate[Burmese_Consonants],0)),LEFT(BC318,5),
IF(ISNUMBER(MATCH(LEFT(BC318,4),Final_Intermediate[Burmese_Consonants],0)),LEFT(BC318,4),
IF(ISNUMBER(MATCH(LEFT(BC318,3),Final_Intermediate[Burmese_Consonants],0)),LEFT(BC318,3),
IF(ISNUMBER(MATCH(LEFT(BC318,2),Final_Intermediate[Burmese_Consonants],0)),LEFT(BC318,2),
IF(ISNUMBER(MATCH(LEFT(BC318,1),Final_Intermediate[Burmese_Consonants],0)),LEFT(BC318,1),
"")))))))))))))))</f>
        <v>#VALUE!</v>
      </c>
      <c r="AE31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8" t="e">
        <f>IF(AND(OR(BD318="။",BD318="၊"),LEN(BD318)=1),BD318,
IF(ISNUMBER(MATCH(LEFT(BD318,7),Final_modified_Intermediate[Burmese_Consonants],0)),LEFT(BD318,7),
IF(ISNUMBER(MATCH(LEFT(BD318,6),Final_modified_Intermediate[Burmese_Consonants],0)),LEFT(BD318,6),
IF(ISNUMBER(MATCH(LEFT(BD318,5),Final_modified_Intermediate[Burmese_Consonants],0)),LEFT(BD318,5),
IF(ISNUMBER(MATCH(LEFT(BD318,4),Final_modified_Intermediate[Burmese_Consonants],0)),LEFT(BD318,4),
IF(ISNUMBER(MATCH(LEFT(BD318,3),Final_modified_Intermediate[Burmese_Consonants],0)),LEFT(BD318,3),
IF(ISNUMBER(MATCH(LEFT(BD318,2),Final_modified_Intermediate[Burmese_Consonants],0)),LEFT(BD318,2),
IF(ISNUMBER(MATCH(LEFT(BD318,1),Final_modified_Intermediate[Burmese_Consonants],0)),LEFT(BD318,1),
IF(ISNUMBER(MATCH(LEFT(BD318,7),Final_Intermediate[Burmese_Consonants],0)),LEFT(BD318,7),
IF(ISNUMBER(MATCH(LEFT(BD318,6),Final_Intermediate[Burmese_Consonants],0)),LEFT(BD318,6),
IF(ISNUMBER(MATCH(LEFT(BD318,5),Final_Intermediate[Burmese_Consonants],0)),LEFT(BD318,5),
IF(ISNUMBER(MATCH(LEFT(BD318,4),Final_Intermediate[Burmese_Consonants],0)),LEFT(BD318,4),
IF(ISNUMBER(MATCH(LEFT(BD318,3),Final_Intermediate[Burmese_Consonants],0)),LEFT(BD318,3),
IF(ISNUMBER(MATCH(LEFT(BD318,2),Final_Intermediate[Burmese_Consonants],0)),LEFT(BD318,2),
IF(ISNUMBER(MATCH(LEFT(BD318,1),Final_Intermediate[Burmese_Consonants],0)),LEFT(BD318,1),
"")))))))))))))))</f>
        <v>#VALUE!</v>
      </c>
      <c r="AG318" t="e">
        <f>IF(AND(OR(BE318="။",BE318="၊"),LEN(BE318)=1),BE318,
IF(ISNUMBER(MATCH(LEFT(BE318,7),Final_modified_Intermediate[Burmese_Consonants],0)),LEFT(BE318,7),
IF(ISNUMBER(MATCH(LEFT(BE318,6),Final_modified_Intermediate[Burmese_Consonants],0)),LEFT(BE318,6),
IF(ISNUMBER(MATCH(LEFT(BE318,5),Final_modified_Intermediate[Burmese_Consonants],0)),LEFT(BE318,5),
IF(ISNUMBER(MATCH(LEFT(BE318,4),Final_modified_Intermediate[Burmese_Consonants],0)),LEFT(BE318,4),
IF(ISNUMBER(MATCH(LEFT(BE318,3),Final_modified_Intermediate[Burmese_Consonants],0)),LEFT(BE318,3),
IF(ISNUMBER(MATCH(LEFT(BE318,2),Final_modified_Intermediate[Burmese_Consonants],0)),LEFT(BE318,2),
IF(ISNUMBER(MATCH(LEFT(BE318,1),Final_modified_Intermediate[Burmese_Consonants],0)),LEFT(BE318,1),
IF(ISNUMBER(MATCH(LEFT(BE318,7),Final_Intermediate[Burmese_Consonants],0)),LEFT(BE318,7),
IF(ISNUMBER(MATCH(LEFT(BE318,6),Final_Intermediate[Burmese_Consonants],0)),LEFT(BE318,6),
IF(ISNUMBER(MATCH(LEFT(BE318,5),Final_Intermediate[Burmese_Consonants],0)),LEFT(BE318,5),
IF(ISNUMBER(MATCH(LEFT(BE318,4),Final_Intermediate[Burmese_Consonants],0)),LEFT(BE318,4),
IF(ISNUMBER(MATCH(LEFT(BE318,3),Final_Intermediate[Burmese_Consonants],0)),LEFT(BE318,3),
IF(ISNUMBER(MATCH(LEFT(BE318,2),Final_Intermediate[Burmese_Consonants],0)),LEFT(BE318,2),
IF(ISNUMBER(MATCH(LEFT(BE318,1),Final_Intermediate[Burmese_Consonants],0)),LEFT(BE318,1),
"")))))))))))))))</f>
        <v>#VALUE!</v>
      </c>
      <c r="AH318" t="e">
        <f>IF(AND(OR(BF318="။",BF318="၊"),LEN(BF318)=1),BF318,
IF(ISNUMBER(MATCH(LEFT(BF318,7),Final_modified_Intermediate[Burmese_Consonants],0)),LEFT(BF318,7),
IF(ISNUMBER(MATCH(LEFT(BF318,6),Final_modified_Intermediate[Burmese_Consonants],0)),LEFT(BF318,6),
IF(ISNUMBER(MATCH(LEFT(BF318,5),Final_modified_Intermediate[Burmese_Consonants],0)),LEFT(BF318,5),
IF(ISNUMBER(MATCH(LEFT(BF318,4),Final_modified_Intermediate[Burmese_Consonants],0)),LEFT(BF318,4),
IF(ISNUMBER(MATCH(LEFT(BF318,3),Final_modified_Intermediate[Burmese_Consonants],0)),LEFT(BF318,3),
IF(ISNUMBER(MATCH(LEFT(BF318,2),Final_modified_Intermediate[Burmese_Consonants],0)),LEFT(BF318,2),
IF(ISNUMBER(MATCH(LEFT(BF318,1),Final_modified_Intermediate[Burmese_Consonants],0)),LEFT(BF318,1),
IF(ISNUMBER(MATCH(LEFT(BF318,7),Final_Intermediate[Burmese_Consonants],0)),LEFT(BF318,7),
IF(ISNUMBER(MATCH(LEFT(BF318,6),Final_Intermediate[Burmese_Consonants],0)),LEFT(BF318,6),
IF(ISNUMBER(MATCH(LEFT(BF318,5),Final_Intermediate[Burmese_Consonants],0)),LEFT(BF318,5),
IF(ISNUMBER(MATCH(LEFT(BF318,4),Final_Intermediate[Burmese_Consonants],0)),LEFT(BF318,4),
IF(ISNUMBER(MATCH(LEFT(BF318,3),Final_Intermediate[Burmese_Consonants],0)),LEFT(BF318,3),
IF(ISNUMBER(MATCH(LEFT(BF318,2),Final_Intermediate[Burmese_Consonants],0)),LEFT(BF318,2),
IF(ISNUMBER(MATCH(LEFT(BF318,1),Final_Intermediate[Burmese_Consonants],0)),LEFT(BF318,1),
"")))))))))))))))</f>
        <v>#VALUE!</v>
      </c>
      <c r="AI318" t="e">
        <f>IF(AND(OR(BG318="။",BG318="၊"),LEN(BG318)=1),BG318,
IF(ISNUMBER(MATCH(LEFT(BG318,7),Final_modified_Intermediate[Burmese_Consonants],0)),LEFT(BG318,7),
IF(ISNUMBER(MATCH(LEFT(BG318,6),Final_modified_Intermediate[Burmese_Consonants],0)),LEFT(BG318,6),
IF(ISNUMBER(MATCH(LEFT(BG318,5),Final_modified_Intermediate[Burmese_Consonants],0)),LEFT(BG318,5),
IF(ISNUMBER(MATCH(LEFT(BG318,4),Final_modified_Intermediate[Burmese_Consonants],0)),LEFT(BG318,4),
IF(ISNUMBER(MATCH(LEFT(BG318,3),Final_modified_Intermediate[Burmese_Consonants],0)),LEFT(BG318,3),
IF(ISNUMBER(MATCH(LEFT(BG318,2),Final_modified_Intermediate[Burmese_Consonants],0)),LEFT(BG318,2),
IF(ISNUMBER(MATCH(LEFT(BG318,1),Final_modified_Intermediate[Burmese_Consonants],0)),LEFT(BG318,1),
IF(ISNUMBER(MATCH(LEFT(BG318,7),Final_Intermediate[Burmese_Consonants],0)),LEFT(BG318,7),
IF(ISNUMBER(MATCH(LEFT(BG318,6),Final_Intermediate[Burmese_Consonants],0)),LEFT(BG318,6),
IF(ISNUMBER(MATCH(LEFT(BG318,5),Final_Intermediate[Burmese_Consonants],0)),LEFT(BG318,5),
IF(ISNUMBER(MATCH(LEFT(BG318,4),Final_Intermediate[Burmese_Consonants],0)),LEFT(BG318,4),
IF(ISNUMBER(MATCH(LEFT(BG318,3),Final_Intermediate[Burmese_Consonants],0)),LEFT(BG318,3),
IF(ISNUMBER(MATCH(LEFT(BG318,2),Final_Intermediate[Burmese_Consonants],0)),LEFT(BG318,2),
IF(ISNUMBER(MATCH(LEFT(BG318,1),Final_Intermediate[Burmese_Consonants],0)),LEFT(BG318,1),
"")))))))))))))))</f>
        <v>#VALUE!</v>
      </c>
      <c r="AJ318" t="e">
        <f>IF(AND(OR(BH318="။",BH318="၊"),LEN(BH318)=1),BH318,
IF(ISNUMBER(MATCH(LEFT(BH318,7),Final_modified_Intermediate[Burmese_Consonants],0)),LEFT(BH318,7),
IF(ISNUMBER(MATCH(LEFT(BH318,6),Final_modified_Intermediate[Burmese_Consonants],0)),LEFT(BH318,6),
IF(ISNUMBER(MATCH(LEFT(BH318,5),Final_modified_Intermediate[Burmese_Consonants],0)),LEFT(BH318,5),
IF(ISNUMBER(MATCH(LEFT(BH318,4),Final_modified_Intermediate[Burmese_Consonants],0)),LEFT(BH318,4),
IF(ISNUMBER(MATCH(LEFT(BH318,3),Final_modified_Intermediate[Burmese_Consonants],0)),LEFT(BH318,3),
IF(ISNUMBER(MATCH(LEFT(BH318,2),Final_modified_Intermediate[Burmese_Consonants],0)),LEFT(BH318,2),
IF(ISNUMBER(MATCH(LEFT(BH318,1),Final_modified_Intermediate[Burmese_Consonants],0)),LEFT(BH318,1),
IF(ISNUMBER(MATCH(LEFT(BH318,7),Final_Intermediate[Burmese_Consonants],0)),LEFT(BH318,7),
IF(ISNUMBER(MATCH(LEFT(BH318,6),Final_Intermediate[Burmese_Consonants],0)),LEFT(BH318,6),
IF(ISNUMBER(MATCH(LEFT(BH318,5),Final_Intermediate[Burmese_Consonants],0)),LEFT(BH318,5),
IF(ISNUMBER(MATCH(LEFT(BH318,4),Final_Intermediate[Burmese_Consonants],0)),LEFT(BH318,4),
IF(ISNUMBER(MATCH(LEFT(BH318,3),Final_Intermediate[Burmese_Consonants],0)),LEFT(BH318,3),
IF(ISNUMBER(MATCH(LEFT(BH318,2),Final_Intermediate[Burmese_Consonants],0)),LEFT(BH318,2),
IF(ISNUMBER(MATCH(LEFT(BH318,1),Final_Intermediate[Burmese_Consonants],0)),LEFT(BH318,1),
"")))))))))))))))</f>
        <v>#VALUE!</v>
      </c>
      <c r="AK318" t="e">
        <f>IF(AND(OR(BI318="။",BI318="၊"),LEN(BI318)=1),BI318,
IF(ISNUMBER(MATCH(LEFT(BI318,7),Final_modified_Intermediate[Burmese_Consonants],0)),LEFT(BI318,7),
IF(ISNUMBER(MATCH(LEFT(BI318,6),Final_modified_Intermediate[Burmese_Consonants],0)),LEFT(BI318,6),
IF(ISNUMBER(MATCH(LEFT(BI318,5),Final_modified_Intermediate[Burmese_Consonants],0)),LEFT(BI318,5),
IF(ISNUMBER(MATCH(LEFT(BI318,4),Final_modified_Intermediate[Burmese_Consonants],0)),LEFT(BI318,4),
IF(ISNUMBER(MATCH(LEFT(BI318,3),Final_modified_Intermediate[Burmese_Consonants],0)),LEFT(BI318,3),
IF(ISNUMBER(MATCH(LEFT(BI318,2),Final_modified_Intermediate[Burmese_Consonants],0)),LEFT(BI318,2),
IF(ISNUMBER(MATCH(LEFT(BI318,1),Final_modified_Intermediate[Burmese_Consonants],0)),LEFT(BI318,1),
IF(ISNUMBER(MATCH(LEFT(BI318,7),Final_Intermediate[Burmese_Consonants],0)),LEFT(BI318,7),
IF(ISNUMBER(MATCH(LEFT(BI318,6),Final_Intermediate[Burmese_Consonants],0)),LEFT(BI318,6),
IF(ISNUMBER(MATCH(LEFT(BI318,5),Final_Intermediate[Burmese_Consonants],0)),LEFT(BI318,5),
IF(ISNUMBER(MATCH(LEFT(BI318,4),Final_Intermediate[Burmese_Consonants],0)),LEFT(BI318,4),
IF(ISNUMBER(MATCH(LEFT(BI318,3),Final_Intermediate[Burmese_Consonants],0)),LEFT(BI318,3),
IF(ISNUMBER(MATCH(LEFT(BI318,2),Final_Intermediate[Burmese_Consonants],0)),LEFT(BI318,2),
IF(ISNUMBER(MATCH(LEFT(BI318,1),Final_Intermediate[Burmese_Consonants],0)),LEFT(BI318,1),
"")))))))))))))))</f>
        <v>#VALUE!</v>
      </c>
      <c r="AL318" t="e">
        <f>IF(AND(OR(BJ318="။",BJ318="၊"),LEN(BJ318)=1),BJ318,
IF(ISNUMBER(MATCH(LEFT(BJ318,7),Final_modified_Intermediate[Burmese_Consonants],0)),LEFT(BJ318,7),
IF(ISNUMBER(MATCH(LEFT(BJ318,6),Final_modified_Intermediate[Burmese_Consonants],0)),LEFT(BJ318,6),
IF(ISNUMBER(MATCH(LEFT(BJ318,5),Final_modified_Intermediate[Burmese_Consonants],0)),LEFT(BJ318,5),
IF(ISNUMBER(MATCH(LEFT(BJ318,4),Final_modified_Intermediate[Burmese_Consonants],0)),LEFT(BJ318,4),
IF(ISNUMBER(MATCH(LEFT(BJ318,3),Final_modified_Intermediate[Burmese_Consonants],0)),LEFT(BJ318,3),
IF(ISNUMBER(MATCH(LEFT(BJ318,2),Final_modified_Intermediate[Burmese_Consonants],0)),LEFT(BJ318,2),
IF(ISNUMBER(MATCH(LEFT(BJ318,1),Final_modified_Intermediate[Burmese_Consonants],0)),LEFT(BJ318,1),
IF(ISNUMBER(MATCH(LEFT(BJ318,7),Final_Intermediate[Burmese_Consonants],0)),LEFT(BJ318,7),
IF(ISNUMBER(MATCH(LEFT(BJ318,6),Final_Intermediate[Burmese_Consonants],0)),LEFT(BJ318,6),
IF(ISNUMBER(MATCH(LEFT(BJ318,5),Final_Intermediate[Burmese_Consonants],0)),LEFT(BJ318,5),
IF(ISNUMBER(MATCH(LEFT(BJ318,4),Final_Intermediate[Burmese_Consonants],0)),LEFT(BJ318,4),
IF(ISNUMBER(MATCH(LEFT(BJ318,3),Final_Intermediate[Burmese_Consonants],0)),LEFT(BJ318,3),
IF(ISNUMBER(MATCH(LEFT(BJ318,2),Final_Intermediate[Burmese_Consonants],0)),LEFT(BJ318,2),
IF(ISNUMBER(MATCH(LEFT(BJ318,1),Final_Intermediate[Burmese_Consonants],0)),LEFT(BJ318,1),
"")))))))))))))))</f>
        <v>#VALUE!</v>
      </c>
      <c r="AN318" t="e">
        <f>Compiler_Burmese[[#This Row],[Sr. No.]]</f>
        <v>#REF!</v>
      </c>
      <c r="AO31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8" t="e">
        <f>[2]!Vocabulary_Burmese[[#This Row],[Sr. No.]]</f>
        <v>#REF!</v>
      </c>
      <c r="BA318" t="e">
        <f>IF(Raw_data_N2_Kanji[[#This Row],[Categorie]]&lt;&gt;"","",
IF(ISNUMBER(MATCH(V,Special_list[Burmese word],0)),"",
SUBSTITUTE(Raw_data_N2_Kanji[[#This Row],[Raw]]," ","")))</f>
        <v>#VALUE!</v>
      </c>
      <c r="BB318" t="e">
        <f>RIGHT(Segregate18[[#This Row],[UPGRADE]],LEN(Segregate18[[#This Row],[UPGRADE]])-LEN(Compiler_Burmese[[#This Row],[1]]))</f>
        <v>#VALUE!</v>
      </c>
      <c r="BC318" t="e">
        <f>RIGHT(Segregate18[[#This Row],[11]],LEN(Segregate18[[#This Row],[11]])-LEN(Compiler_Burmese[[#This Row],[2]]))</f>
        <v>#VALUE!</v>
      </c>
      <c r="BD318" t="e">
        <f>RIGHT(Segregate18[[#This Row],[21]],LEN(Segregate18[[#This Row],[21]])-LEN(Compiler_Burmese[[#This Row],[3]]))</f>
        <v>#VALUE!</v>
      </c>
      <c r="BE318" t="e">
        <f>RIGHT(Segregate18[[#This Row],[31]],LEN(Segregate18[[#This Row],[31]])-LEN(Compiler_Burmese[[#This Row],[4]]))</f>
        <v>#VALUE!</v>
      </c>
      <c r="BF318" t="e">
        <f>RIGHT(Segregate18[[#This Row],[41]],LEN(Segregate18[[#This Row],[41]])-LEN(Compiler_Burmese[[#This Row],[5]]))</f>
        <v>#VALUE!</v>
      </c>
      <c r="BG318" t="e">
        <f>RIGHT(Segregate18[[#This Row],[51]],LEN(Segregate18[[#This Row],[51]])-LEN(Compiler_Burmese[[#This Row],[6]]))</f>
        <v>#VALUE!</v>
      </c>
      <c r="BH318" t="e">
        <f>RIGHT(Segregate18[[#This Row],[61]],LEN(Segregate18[[#This Row],[61]])-LEN(Compiler_Burmese[[#This Row],[7]]))</f>
        <v>#VALUE!</v>
      </c>
      <c r="BI318" t="e">
        <f>RIGHT(Segregate18[[#This Row],[71]],LEN(Segregate18[[#This Row],[71]])-LEN(Compiler_Burmese[[#This Row],[8]]))</f>
        <v>#VALUE!</v>
      </c>
      <c r="BJ318" t="e">
        <f>RIGHT(Segregate18[[#This Row],[81]],LEN(Segregate18[[#This Row],[81]])-LEN(Compiler_Burmese[[#This Row],[9]]))</f>
        <v>#VALUE!</v>
      </c>
    </row>
    <row r="319" spans="25:62" ht="15" customHeight="1" x14ac:dyDescent="0.3">
      <c r="Y319" t="e">
        <f>Segregate18[[#This Row],[Sr. No.]]</f>
        <v>#REF!</v>
      </c>
      <c r="Z319" t="e">
        <f>IF(AND(OR(BA319="။",BA319="၊"),LEN(BA319)=1),BA319,
IF(ISNUMBER(MATCH(LEFT(BA319,7),Final_modified_Intermediate[Burmese_Consonants],0)),LEFT(BA319,7),
IF(ISNUMBER(MATCH(LEFT(BA319,6),Final_modified_Intermediate[Burmese_Consonants],0)),LEFT(BA319,6),
IF(ISNUMBER(MATCH(LEFT(BA319,5),Final_modified_Intermediate[Burmese_Consonants],0)),LEFT(BA319,5),
IF(ISNUMBER(MATCH(LEFT(BA319,4),Final_modified_Intermediate[Burmese_Consonants],0)),LEFT(BA319,4),
IF(ISNUMBER(MATCH(LEFT(BA319,3),Final_modified_Intermediate[Burmese_Consonants],0)),LEFT(BA319,3),
IF(ISNUMBER(MATCH(LEFT(BA319,2),Final_modified_Intermediate[Burmese_Consonants],0)),LEFT(BA319,2),
IF(ISNUMBER(MATCH(LEFT(BA319,1),Final_modified_Intermediate[Burmese_Consonants],0)),LEFT(BA319,1),
IF(ISNUMBER(MATCH(LEFT(BA319,7),Final_Intermediate[Burmese_Consonants],0)),LEFT(BA319,7),
IF(ISNUMBER(MATCH(LEFT(BA319,6),Final_Intermediate[Burmese_Consonants],0)),LEFT(BA319,6),
IF(ISNUMBER(MATCH(LEFT(BA319,5),Final_Intermediate[Burmese_Consonants],0)),LEFT(BA319,5),
IF(ISNUMBER(MATCH(LEFT(BA319,4),Final_Intermediate[Burmese_Consonants],0)),LEFT(BA319,4),
IF(ISNUMBER(MATCH(LEFT(BA319,3),Final_Intermediate[Burmese_Consonants],0)),LEFT(BA319,3),
IF(ISNUMBER(MATCH(LEFT(BA319,2),Final_Intermediate[Burmese_Consonants],0)),LEFT(BA319,2),
IF(ISNUMBER(MATCH(LEFT(BA319,1),Final_Intermediate[Burmese_Consonants],0)),LEFT(BA319,1),
"")))))))))))))))</f>
        <v>#VALUE!</v>
      </c>
      <c r="AA31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19" t="e">
        <f>IF(AND(OR(BB319="။",BB319="၊"),LEN(BB319)=1),BB319,
IF(ISNUMBER(MATCH(LEFT(BB319,7),Final_modified_Intermediate[Burmese_Consonants],0)),LEFT(BB319,7),
IF(ISNUMBER(MATCH(LEFT(BB319,6),Final_modified_Intermediate[Burmese_Consonants],0)),LEFT(BB319,6),
IF(ISNUMBER(MATCH(LEFT(BB319,5),Final_modified_Intermediate[Burmese_Consonants],0)),LEFT(BB319,5),
IF(ISNUMBER(MATCH(LEFT(BB319,4),Final_modified_Intermediate[Burmese_Consonants],0)),LEFT(BB319,4),
IF(ISNUMBER(MATCH(LEFT(BB319,3),Final_modified_Intermediate[Burmese_Consonants],0)),LEFT(BB319,3),
IF(ISNUMBER(MATCH(LEFT(BB319,2),Final_modified_Intermediate[Burmese_Consonants],0)),LEFT(BB319,2),
IF(ISNUMBER(MATCH(LEFT(BB319,1),Final_modified_Intermediate[Burmese_Consonants],0)),LEFT(BB319,1),
IF(ISNUMBER(MATCH(LEFT(BB319,7),Final_Intermediate[Burmese_Consonants],0)),LEFT(BB319,7),
IF(ISNUMBER(MATCH(LEFT(BB319,6),Final_Intermediate[Burmese_Consonants],0)),LEFT(BB319,6),
IF(ISNUMBER(MATCH(LEFT(BB319,5),Final_Intermediate[Burmese_Consonants],0)),LEFT(BB319,5),
IF(ISNUMBER(MATCH(LEFT(BB319,4),Final_Intermediate[Burmese_Consonants],0)),LEFT(BB319,4),
IF(ISNUMBER(MATCH(LEFT(BB319,3),Final_Intermediate[Burmese_Consonants],0)),LEFT(BB319,3),
IF(ISNUMBER(MATCH(LEFT(BB319,2),Final_Intermediate[Burmese_Consonants],0)),LEFT(BB319,2),
IF(ISNUMBER(MATCH(LEFT(BB319,1),Final_Intermediate[Burmese_Consonants],0)),LEFT(BB319,1),
"")))))))))))))))</f>
        <v>#VALUE!</v>
      </c>
      <c r="AC31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19" t="e">
        <f>IF(AND(OR(BC319="။",BC319="၊"),LEN(BC319)=1),BC319,
IF(ISNUMBER(MATCH(LEFT(BC319,7),Final_modified_Intermediate[Burmese_Consonants],0)),LEFT(BC319,7),
IF(ISNUMBER(MATCH(LEFT(BC319,6),Final_modified_Intermediate[Burmese_Consonants],0)),LEFT(BC319,6),
IF(ISNUMBER(MATCH(LEFT(BC319,5),Final_modified_Intermediate[Burmese_Consonants],0)),LEFT(BC319,5),
IF(ISNUMBER(MATCH(LEFT(BC319,4),Final_modified_Intermediate[Burmese_Consonants],0)),LEFT(BC319,4),
IF(ISNUMBER(MATCH(LEFT(BC319,3),Final_modified_Intermediate[Burmese_Consonants],0)),LEFT(BC319,3),
IF(ISNUMBER(MATCH(LEFT(BC319,2),Final_modified_Intermediate[Burmese_Consonants],0)),LEFT(BC319,2),
IF(ISNUMBER(MATCH(LEFT(BC319,1),Final_modified_Intermediate[Burmese_Consonants],0)),LEFT(BC319,1),
IF(ISNUMBER(MATCH(LEFT(BC319,7),Final_Intermediate[Burmese_Consonants],0)),LEFT(BC319,7),
IF(ISNUMBER(MATCH(LEFT(BC319,6),Final_Intermediate[Burmese_Consonants],0)),LEFT(BC319,6),
IF(ISNUMBER(MATCH(LEFT(BC319,5),Final_Intermediate[Burmese_Consonants],0)),LEFT(BC319,5),
IF(ISNUMBER(MATCH(LEFT(BC319,4),Final_Intermediate[Burmese_Consonants],0)),LEFT(BC319,4),
IF(ISNUMBER(MATCH(LEFT(BC319,3),Final_Intermediate[Burmese_Consonants],0)),LEFT(BC319,3),
IF(ISNUMBER(MATCH(LEFT(BC319,2),Final_Intermediate[Burmese_Consonants],0)),LEFT(BC319,2),
IF(ISNUMBER(MATCH(LEFT(BC319,1),Final_Intermediate[Burmese_Consonants],0)),LEFT(BC319,1),
"")))))))))))))))</f>
        <v>#VALUE!</v>
      </c>
      <c r="AE31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19" t="e">
        <f>IF(AND(OR(BD319="။",BD319="၊"),LEN(BD319)=1),BD319,
IF(ISNUMBER(MATCH(LEFT(BD319,7),Final_modified_Intermediate[Burmese_Consonants],0)),LEFT(BD319,7),
IF(ISNUMBER(MATCH(LEFT(BD319,6),Final_modified_Intermediate[Burmese_Consonants],0)),LEFT(BD319,6),
IF(ISNUMBER(MATCH(LEFT(BD319,5),Final_modified_Intermediate[Burmese_Consonants],0)),LEFT(BD319,5),
IF(ISNUMBER(MATCH(LEFT(BD319,4),Final_modified_Intermediate[Burmese_Consonants],0)),LEFT(BD319,4),
IF(ISNUMBER(MATCH(LEFT(BD319,3),Final_modified_Intermediate[Burmese_Consonants],0)),LEFT(BD319,3),
IF(ISNUMBER(MATCH(LEFT(BD319,2),Final_modified_Intermediate[Burmese_Consonants],0)),LEFT(BD319,2),
IF(ISNUMBER(MATCH(LEFT(BD319,1),Final_modified_Intermediate[Burmese_Consonants],0)),LEFT(BD319,1),
IF(ISNUMBER(MATCH(LEFT(BD319,7),Final_Intermediate[Burmese_Consonants],0)),LEFT(BD319,7),
IF(ISNUMBER(MATCH(LEFT(BD319,6),Final_Intermediate[Burmese_Consonants],0)),LEFT(BD319,6),
IF(ISNUMBER(MATCH(LEFT(BD319,5),Final_Intermediate[Burmese_Consonants],0)),LEFT(BD319,5),
IF(ISNUMBER(MATCH(LEFT(BD319,4),Final_Intermediate[Burmese_Consonants],0)),LEFT(BD319,4),
IF(ISNUMBER(MATCH(LEFT(BD319,3),Final_Intermediate[Burmese_Consonants],0)),LEFT(BD319,3),
IF(ISNUMBER(MATCH(LEFT(BD319,2),Final_Intermediate[Burmese_Consonants],0)),LEFT(BD319,2),
IF(ISNUMBER(MATCH(LEFT(BD319,1),Final_Intermediate[Burmese_Consonants],0)),LEFT(BD319,1),
"")))))))))))))))</f>
        <v>#VALUE!</v>
      </c>
      <c r="AG319" t="e">
        <f>IF(AND(OR(BE319="။",BE319="၊"),LEN(BE319)=1),BE319,
IF(ISNUMBER(MATCH(LEFT(BE319,7),Final_modified_Intermediate[Burmese_Consonants],0)),LEFT(BE319,7),
IF(ISNUMBER(MATCH(LEFT(BE319,6),Final_modified_Intermediate[Burmese_Consonants],0)),LEFT(BE319,6),
IF(ISNUMBER(MATCH(LEFT(BE319,5),Final_modified_Intermediate[Burmese_Consonants],0)),LEFT(BE319,5),
IF(ISNUMBER(MATCH(LEFT(BE319,4),Final_modified_Intermediate[Burmese_Consonants],0)),LEFT(BE319,4),
IF(ISNUMBER(MATCH(LEFT(BE319,3),Final_modified_Intermediate[Burmese_Consonants],0)),LEFT(BE319,3),
IF(ISNUMBER(MATCH(LEFT(BE319,2),Final_modified_Intermediate[Burmese_Consonants],0)),LEFT(BE319,2),
IF(ISNUMBER(MATCH(LEFT(BE319,1),Final_modified_Intermediate[Burmese_Consonants],0)),LEFT(BE319,1),
IF(ISNUMBER(MATCH(LEFT(BE319,7),Final_Intermediate[Burmese_Consonants],0)),LEFT(BE319,7),
IF(ISNUMBER(MATCH(LEFT(BE319,6),Final_Intermediate[Burmese_Consonants],0)),LEFT(BE319,6),
IF(ISNUMBER(MATCH(LEFT(BE319,5),Final_Intermediate[Burmese_Consonants],0)),LEFT(BE319,5),
IF(ISNUMBER(MATCH(LEFT(BE319,4),Final_Intermediate[Burmese_Consonants],0)),LEFT(BE319,4),
IF(ISNUMBER(MATCH(LEFT(BE319,3),Final_Intermediate[Burmese_Consonants],0)),LEFT(BE319,3),
IF(ISNUMBER(MATCH(LEFT(BE319,2),Final_Intermediate[Burmese_Consonants],0)),LEFT(BE319,2),
IF(ISNUMBER(MATCH(LEFT(BE319,1),Final_Intermediate[Burmese_Consonants],0)),LEFT(BE319,1),
"")))))))))))))))</f>
        <v>#VALUE!</v>
      </c>
      <c r="AH319" t="e">
        <f>IF(AND(OR(BF319="။",BF319="၊"),LEN(BF319)=1),BF319,
IF(ISNUMBER(MATCH(LEFT(BF319,7),Final_modified_Intermediate[Burmese_Consonants],0)),LEFT(BF319,7),
IF(ISNUMBER(MATCH(LEFT(BF319,6),Final_modified_Intermediate[Burmese_Consonants],0)),LEFT(BF319,6),
IF(ISNUMBER(MATCH(LEFT(BF319,5),Final_modified_Intermediate[Burmese_Consonants],0)),LEFT(BF319,5),
IF(ISNUMBER(MATCH(LEFT(BF319,4),Final_modified_Intermediate[Burmese_Consonants],0)),LEFT(BF319,4),
IF(ISNUMBER(MATCH(LEFT(BF319,3),Final_modified_Intermediate[Burmese_Consonants],0)),LEFT(BF319,3),
IF(ISNUMBER(MATCH(LEFT(BF319,2),Final_modified_Intermediate[Burmese_Consonants],0)),LEFT(BF319,2),
IF(ISNUMBER(MATCH(LEFT(BF319,1),Final_modified_Intermediate[Burmese_Consonants],0)),LEFT(BF319,1),
IF(ISNUMBER(MATCH(LEFT(BF319,7),Final_Intermediate[Burmese_Consonants],0)),LEFT(BF319,7),
IF(ISNUMBER(MATCH(LEFT(BF319,6),Final_Intermediate[Burmese_Consonants],0)),LEFT(BF319,6),
IF(ISNUMBER(MATCH(LEFT(BF319,5),Final_Intermediate[Burmese_Consonants],0)),LEFT(BF319,5),
IF(ISNUMBER(MATCH(LEFT(BF319,4),Final_Intermediate[Burmese_Consonants],0)),LEFT(BF319,4),
IF(ISNUMBER(MATCH(LEFT(BF319,3),Final_Intermediate[Burmese_Consonants],0)),LEFT(BF319,3),
IF(ISNUMBER(MATCH(LEFT(BF319,2),Final_Intermediate[Burmese_Consonants],0)),LEFT(BF319,2),
IF(ISNUMBER(MATCH(LEFT(BF319,1),Final_Intermediate[Burmese_Consonants],0)),LEFT(BF319,1),
"")))))))))))))))</f>
        <v>#VALUE!</v>
      </c>
      <c r="AI319" t="e">
        <f>IF(AND(OR(BG319="။",BG319="၊"),LEN(BG319)=1),BG319,
IF(ISNUMBER(MATCH(LEFT(BG319,7),Final_modified_Intermediate[Burmese_Consonants],0)),LEFT(BG319,7),
IF(ISNUMBER(MATCH(LEFT(BG319,6),Final_modified_Intermediate[Burmese_Consonants],0)),LEFT(BG319,6),
IF(ISNUMBER(MATCH(LEFT(BG319,5),Final_modified_Intermediate[Burmese_Consonants],0)),LEFT(BG319,5),
IF(ISNUMBER(MATCH(LEFT(BG319,4),Final_modified_Intermediate[Burmese_Consonants],0)),LEFT(BG319,4),
IF(ISNUMBER(MATCH(LEFT(BG319,3),Final_modified_Intermediate[Burmese_Consonants],0)),LEFT(BG319,3),
IF(ISNUMBER(MATCH(LEFT(BG319,2),Final_modified_Intermediate[Burmese_Consonants],0)),LEFT(BG319,2),
IF(ISNUMBER(MATCH(LEFT(BG319,1),Final_modified_Intermediate[Burmese_Consonants],0)),LEFT(BG319,1),
IF(ISNUMBER(MATCH(LEFT(BG319,7),Final_Intermediate[Burmese_Consonants],0)),LEFT(BG319,7),
IF(ISNUMBER(MATCH(LEFT(BG319,6),Final_Intermediate[Burmese_Consonants],0)),LEFT(BG319,6),
IF(ISNUMBER(MATCH(LEFT(BG319,5),Final_Intermediate[Burmese_Consonants],0)),LEFT(BG319,5),
IF(ISNUMBER(MATCH(LEFT(BG319,4),Final_Intermediate[Burmese_Consonants],0)),LEFT(BG319,4),
IF(ISNUMBER(MATCH(LEFT(BG319,3),Final_Intermediate[Burmese_Consonants],0)),LEFT(BG319,3),
IF(ISNUMBER(MATCH(LEFT(BG319,2),Final_Intermediate[Burmese_Consonants],0)),LEFT(BG319,2),
IF(ISNUMBER(MATCH(LEFT(BG319,1),Final_Intermediate[Burmese_Consonants],0)),LEFT(BG319,1),
"")))))))))))))))</f>
        <v>#VALUE!</v>
      </c>
      <c r="AJ319" t="e">
        <f>IF(AND(OR(BH319="။",BH319="၊"),LEN(BH319)=1),BH319,
IF(ISNUMBER(MATCH(LEFT(BH319,7),Final_modified_Intermediate[Burmese_Consonants],0)),LEFT(BH319,7),
IF(ISNUMBER(MATCH(LEFT(BH319,6),Final_modified_Intermediate[Burmese_Consonants],0)),LEFT(BH319,6),
IF(ISNUMBER(MATCH(LEFT(BH319,5),Final_modified_Intermediate[Burmese_Consonants],0)),LEFT(BH319,5),
IF(ISNUMBER(MATCH(LEFT(BH319,4),Final_modified_Intermediate[Burmese_Consonants],0)),LEFT(BH319,4),
IF(ISNUMBER(MATCH(LEFT(BH319,3),Final_modified_Intermediate[Burmese_Consonants],0)),LEFT(BH319,3),
IF(ISNUMBER(MATCH(LEFT(BH319,2),Final_modified_Intermediate[Burmese_Consonants],0)),LEFT(BH319,2),
IF(ISNUMBER(MATCH(LEFT(BH319,1),Final_modified_Intermediate[Burmese_Consonants],0)),LEFT(BH319,1),
IF(ISNUMBER(MATCH(LEFT(BH319,7),Final_Intermediate[Burmese_Consonants],0)),LEFT(BH319,7),
IF(ISNUMBER(MATCH(LEFT(BH319,6),Final_Intermediate[Burmese_Consonants],0)),LEFT(BH319,6),
IF(ISNUMBER(MATCH(LEFT(BH319,5),Final_Intermediate[Burmese_Consonants],0)),LEFT(BH319,5),
IF(ISNUMBER(MATCH(LEFT(BH319,4),Final_Intermediate[Burmese_Consonants],0)),LEFT(BH319,4),
IF(ISNUMBER(MATCH(LEFT(BH319,3),Final_Intermediate[Burmese_Consonants],0)),LEFT(BH319,3),
IF(ISNUMBER(MATCH(LEFT(BH319,2),Final_Intermediate[Burmese_Consonants],0)),LEFT(BH319,2),
IF(ISNUMBER(MATCH(LEFT(BH319,1),Final_Intermediate[Burmese_Consonants],0)),LEFT(BH319,1),
"")))))))))))))))</f>
        <v>#VALUE!</v>
      </c>
      <c r="AK319" t="e">
        <f>IF(AND(OR(BI319="။",BI319="၊"),LEN(BI319)=1),BI319,
IF(ISNUMBER(MATCH(LEFT(BI319,7),Final_modified_Intermediate[Burmese_Consonants],0)),LEFT(BI319,7),
IF(ISNUMBER(MATCH(LEFT(BI319,6),Final_modified_Intermediate[Burmese_Consonants],0)),LEFT(BI319,6),
IF(ISNUMBER(MATCH(LEFT(BI319,5),Final_modified_Intermediate[Burmese_Consonants],0)),LEFT(BI319,5),
IF(ISNUMBER(MATCH(LEFT(BI319,4),Final_modified_Intermediate[Burmese_Consonants],0)),LEFT(BI319,4),
IF(ISNUMBER(MATCH(LEFT(BI319,3),Final_modified_Intermediate[Burmese_Consonants],0)),LEFT(BI319,3),
IF(ISNUMBER(MATCH(LEFT(BI319,2),Final_modified_Intermediate[Burmese_Consonants],0)),LEFT(BI319,2),
IF(ISNUMBER(MATCH(LEFT(BI319,1),Final_modified_Intermediate[Burmese_Consonants],0)),LEFT(BI319,1),
IF(ISNUMBER(MATCH(LEFT(BI319,7),Final_Intermediate[Burmese_Consonants],0)),LEFT(BI319,7),
IF(ISNUMBER(MATCH(LEFT(BI319,6),Final_Intermediate[Burmese_Consonants],0)),LEFT(BI319,6),
IF(ISNUMBER(MATCH(LEFT(BI319,5),Final_Intermediate[Burmese_Consonants],0)),LEFT(BI319,5),
IF(ISNUMBER(MATCH(LEFT(BI319,4),Final_Intermediate[Burmese_Consonants],0)),LEFT(BI319,4),
IF(ISNUMBER(MATCH(LEFT(BI319,3),Final_Intermediate[Burmese_Consonants],0)),LEFT(BI319,3),
IF(ISNUMBER(MATCH(LEFT(BI319,2),Final_Intermediate[Burmese_Consonants],0)),LEFT(BI319,2),
IF(ISNUMBER(MATCH(LEFT(BI319,1),Final_Intermediate[Burmese_Consonants],0)),LEFT(BI319,1),
"")))))))))))))))</f>
        <v>#VALUE!</v>
      </c>
      <c r="AL319" t="e">
        <f>IF(AND(OR(BJ319="။",BJ319="၊"),LEN(BJ319)=1),BJ319,
IF(ISNUMBER(MATCH(LEFT(BJ319,7),Final_modified_Intermediate[Burmese_Consonants],0)),LEFT(BJ319,7),
IF(ISNUMBER(MATCH(LEFT(BJ319,6),Final_modified_Intermediate[Burmese_Consonants],0)),LEFT(BJ319,6),
IF(ISNUMBER(MATCH(LEFT(BJ319,5),Final_modified_Intermediate[Burmese_Consonants],0)),LEFT(BJ319,5),
IF(ISNUMBER(MATCH(LEFT(BJ319,4),Final_modified_Intermediate[Burmese_Consonants],0)),LEFT(BJ319,4),
IF(ISNUMBER(MATCH(LEFT(BJ319,3),Final_modified_Intermediate[Burmese_Consonants],0)),LEFT(BJ319,3),
IF(ISNUMBER(MATCH(LEFT(BJ319,2),Final_modified_Intermediate[Burmese_Consonants],0)),LEFT(BJ319,2),
IF(ISNUMBER(MATCH(LEFT(BJ319,1),Final_modified_Intermediate[Burmese_Consonants],0)),LEFT(BJ319,1),
IF(ISNUMBER(MATCH(LEFT(BJ319,7),Final_Intermediate[Burmese_Consonants],0)),LEFT(BJ319,7),
IF(ISNUMBER(MATCH(LEFT(BJ319,6),Final_Intermediate[Burmese_Consonants],0)),LEFT(BJ319,6),
IF(ISNUMBER(MATCH(LEFT(BJ319,5),Final_Intermediate[Burmese_Consonants],0)),LEFT(BJ319,5),
IF(ISNUMBER(MATCH(LEFT(BJ319,4),Final_Intermediate[Burmese_Consonants],0)),LEFT(BJ319,4),
IF(ISNUMBER(MATCH(LEFT(BJ319,3),Final_Intermediate[Burmese_Consonants],0)),LEFT(BJ319,3),
IF(ISNUMBER(MATCH(LEFT(BJ319,2),Final_Intermediate[Burmese_Consonants],0)),LEFT(BJ319,2),
IF(ISNUMBER(MATCH(LEFT(BJ319,1),Final_Intermediate[Burmese_Consonants],0)),LEFT(BJ319,1),
"")))))))))))))))</f>
        <v>#VALUE!</v>
      </c>
      <c r="AN319" t="e">
        <f>Compiler_Burmese[[#This Row],[Sr. No.]]</f>
        <v>#REF!</v>
      </c>
      <c r="AO31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1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1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1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1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1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1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1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1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1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19" t="e">
        <f>[2]!Vocabulary_Burmese[[#This Row],[Sr. No.]]</f>
        <v>#REF!</v>
      </c>
      <c r="BA319" t="e">
        <f>IF(Raw_data_N2_Kanji[[#This Row],[Categorie]]&lt;&gt;"","",
IF(ISNUMBER(MATCH(V,Special_list[Burmese word],0)),"",
SUBSTITUTE(Raw_data_N2_Kanji[[#This Row],[Raw]]," ","")))</f>
        <v>#VALUE!</v>
      </c>
      <c r="BB319" t="e">
        <f>RIGHT(Segregate18[[#This Row],[UPGRADE]],LEN(Segregate18[[#This Row],[UPGRADE]])-LEN(Compiler_Burmese[[#This Row],[1]]))</f>
        <v>#VALUE!</v>
      </c>
      <c r="BC319" t="e">
        <f>RIGHT(Segregate18[[#This Row],[11]],LEN(Segregate18[[#This Row],[11]])-LEN(Compiler_Burmese[[#This Row],[2]]))</f>
        <v>#VALUE!</v>
      </c>
      <c r="BD319" t="e">
        <f>RIGHT(Segregate18[[#This Row],[21]],LEN(Segregate18[[#This Row],[21]])-LEN(Compiler_Burmese[[#This Row],[3]]))</f>
        <v>#VALUE!</v>
      </c>
      <c r="BE319" t="e">
        <f>RIGHT(Segregate18[[#This Row],[31]],LEN(Segregate18[[#This Row],[31]])-LEN(Compiler_Burmese[[#This Row],[4]]))</f>
        <v>#VALUE!</v>
      </c>
      <c r="BF319" t="e">
        <f>RIGHT(Segregate18[[#This Row],[41]],LEN(Segregate18[[#This Row],[41]])-LEN(Compiler_Burmese[[#This Row],[5]]))</f>
        <v>#VALUE!</v>
      </c>
      <c r="BG319" t="e">
        <f>RIGHT(Segregate18[[#This Row],[51]],LEN(Segregate18[[#This Row],[51]])-LEN(Compiler_Burmese[[#This Row],[6]]))</f>
        <v>#VALUE!</v>
      </c>
      <c r="BH319" t="e">
        <f>RIGHT(Segregate18[[#This Row],[61]],LEN(Segregate18[[#This Row],[61]])-LEN(Compiler_Burmese[[#This Row],[7]]))</f>
        <v>#VALUE!</v>
      </c>
      <c r="BI319" t="e">
        <f>RIGHT(Segregate18[[#This Row],[71]],LEN(Segregate18[[#This Row],[71]])-LEN(Compiler_Burmese[[#This Row],[8]]))</f>
        <v>#VALUE!</v>
      </c>
      <c r="BJ319" t="e">
        <f>RIGHT(Segregate18[[#This Row],[81]],LEN(Segregate18[[#This Row],[81]])-LEN(Compiler_Burmese[[#This Row],[9]]))</f>
        <v>#VALUE!</v>
      </c>
    </row>
    <row r="320" spans="25:62" ht="15" customHeight="1" x14ac:dyDescent="0.3">
      <c r="Y320" t="e">
        <f>Segregate18[[#This Row],[Sr. No.]]</f>
        <v>#REF!</v>
      </c>
      <c r="Z320" t="e">
        <f>IF(AND(OR(BA320="။",BA320="၊"),LEN(BA320)=1),BA320,
IF(ISNUMBER(MATCH(LEFT(BA320,7),Final_modified_Intermediate[Burmese_Consonants],0)),LEFT(BA320,7),
IF(ISNUMBER(MATCH(LEFT(BA320,6),Final_modified_Intermediate[Burmese_Consonants],0)),LEFT(BA320,6),
IF(ISNUMBER(MATCH(LEFT(BA320,5),Final_modified_Intermediate[Burmese_Consonants],0)),LEFT(BA320,5),
IF(ISNUMBER(MATCH(LEFT(BA320,4),Final_modified_Intermediate[Burmese_Consonants],0)),LEFT(BA320,4),
IF(ISNUMBER(MATCH(LEFT(BA320,3),Final_modified_Intermediate[Burmese_Consonants],0)),LEFT(BA320,3),
IF(ISNUMBER(MATCH(LEFT(BA320,2),Final_modified_Intermediate[Burmese_Consonants],0)),LEFT(BA320,2),
IF(ISNUMBER(MATCH(LEFT(BA320,1),Final_modified_Intermediate[Burmese_Consonants],0)),LEFT(BA320,1),
IF(ISNUMBER(MATCH(LEFT(BA320,7),Final_Intermediate[Burmese_Consonants],0)),LEFT(BA320,7),
IF(ISNUMBER(MATCH(LEFT(BA320,6),Final_Intermediate[Burmese_Consonants],0)),LEFT(BA320,6),
IF(ISNUMBER(MATCH(LEFT(BA320,5),Final_Intermediate[Burmese_Consonants],0)),LEFT(BA320,5),
IF(ISNUMBER(MATCH(LEFT(BA320,4),Final_Intermediate[Burmese_Consonants],0)),LEFT(BA320,4),
IF(ISNUMBER(MATCH(LEFT(BA320,3),Final_Intermediate[Burmese_Consonants],0)),LEFT(BA320,3),
IF(ISNUMBER(MATCH(LEFT(BA320,2),Final_Intermediate[Burmese_Consonants],0)),LEFT(BA320,2),
IF(ISNUMBER(MATCH(LEFT(BA320,1),Final_Intermediate[Burmese_Consonants],0)),LEFT(BA320,1),
"")))))))))))))))</f>
        <v>#VALUE!</v>
      </c>
      <c r="AA32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0" t="e">
        <f>IF(AND(OR(BB320="။",BB320="၊"),LEN(BB320)=1),BB320,
IF(ISNUMBER(MATCH(LEFT(BB320,7),Final_modified_Intermediate[Burmese_Consonants],0)),LEFT(BB320,7),
IF(ISNUMBER(MATCH(LEFT(BB320,6),Final_modified_Intermediate[Burmese_Consonants],0)),LEFT(BB320,6),
IF(ISNUMBER(MATCH(LEFT(BB320,5),Final_modified_Intermediate[Burmese_Consonants],0)),LEFT(BB320,5),
IF(ISNUMBER(MATCH(LEFT(BB320,4),Final_modified_Intermediate[Burmese_Consonants],0)),LEFT(BB320,4),
IF(ISNUMBER(MATCH(LEFT(BB320,3),Final_modified_Intermediate[Burmese_Consonants],0)),LEFT(BB320,3),
IF(ISNUMBER(MATCH(LEFT(BB320,2),Final_modified_Intermediate[Burmese_Consonants],0)),LEFT(BB320,2),
IF(ISNUMBER(MATCH(LEFT(BB320,1),Final_modified_Intermediate[Burmese_Consonants],0)),LEFT(BB320,1),
IF(ISNUMBER(MATCH(LEFT(BB320,7),Final_Intermediate[Burmese_Consonants],0)),LEFT(BB320,7),
IF(ISNUMBER(MATCH(LEFT(BB320,6),Final_Intermediate[Burmese_Consonants],0)),LEFT(BB320,6),
IF(ISNUMBER(MATCH(LEFT(BB320,5),Final_Intermediate[Burmese_Consonants],0)),LEFT(BB320,5),
IF(ISNUMBER(MATCH(LEFT(BB320,4),Final_Intermediate[Burmese_Consonants],0)),LEFT(BB320,4),
IF(ISNUMBER(MATCH(LEFT(BB320,3),Final_Intermediate[Burmese_Consonants],0)),LEFT(BB320,3),
IF(ISNUMBER(MATCH(LEFT(BB320,2),Final_Intermediate[Burmese_Consonants],0)),LEFT(BB320,2),
IF(ISNUMBER(MATCH(LEFT(BB320,1),Final_Intermediate[Burmese_Consonants],0)),LEFT(BB320,1),
"")))))))))))))))</f>
        <v>#VALUE!</v>
      </c>
      <c r="AC32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0" t="e">
        <f>IF(AND(OR(BC320="။",BC320="၊"),LEN(BC320)=1),BC320,
IF(ISNUMBER(MATCH(LEFT(BC320,7),Final_modified_Intermediate[Burmese_Consonants],0)),LEFT(BC320,7),
IF(ISNUMBER(MATCH(LEFT(BC320,6),Final_modified_Intermediate[Burmese_Consonants],0)),LEFT(BC320,6),
IF(ISNUMBER(MATCH(LEFT(BC320,5),Final_modified_Intermediate[Burmese_Consonants],0)),LEFT(BC320,5),
IF(ISNUMBER(MATCH(LEFT(BC320,4),Final_modified_Intermediate[Burmese_Consonants],0)),LEFT(BC320,4),
IF(ISNUMBER(MATCH(LEFT(BC320,3),Final_modified_Intermediate[Burmese_Consonants],0)),LEFT(BC320,3),
IF(ISNUMBER(MATCH(LEFT(BC320,2),Final_modified_Intermediate[Burmese_Consonants],0)),LEFT(BC320,2),
IF(ISNUMBER(MATCH(LEFT(BC320,1),Final_modified_Intermediate[Burmese_Consonants],0)),LEFT(BC320,1),
IF(ISNUMBER(MATCH(LEFT(BC320,7),Final_Intermediate[Burmese_Consonants],0)),LEFT(BC320,7),
IF(ISNUMBER(MATCH(LEFT(BC320,6),Final_Intermediate[Burmese_Consonants],0)),LEFT(BC320,6),
IF(ISNUMBER(MATCH(LEFT(BC320,5),Final_Intermediate[Burmese_Consonants],0)),LEFT(BC320,5),
IF(ISNUMBER(MATCH(LEFT(BC320,4),Final_Intermediate[Burmese_Consonants],0)),LEFT(BC320,4),
IF(ISNUMBER(MATCH(LEFT(BC320,3),Final_Intermediate[Burmese_Consonants],0)),LEFT(BC320,3),
IF(ISNUMBER(MATCH(LEFT(BC320,2),Final_Intermediate[Burmese_Consonants],0)),LEFT(BC320,2),
IF(ISNUMBER(MATCH(LEFT(BC320,1),Final_Intermediate[Burmese_Consonants],0)),LEFT(BC320,1),
"")))))))))))))))</f>
        <v>#VALUE!</v>
      </c>
      <c r="AE32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0" t="e">
        <f>IF(AND(OR(BD320="။",BD320="၊"),LEN(BD320)=1),BD320,
IF(ISNUMBER(MATCH(LEFT(BD320,7),Final_modified_Intermediate[Burmese_Consonants],0)),LEFT(BD320,7),
IF(ISNUMBER(MATCH(LEFT(BD320,6),Final_modified_Intermediate[Burmese_Consonants],0)),LEFT(BD320,6),
IF(ISNUMBER(MATCH(LEFT(BD320,5),Final_modified_Intermediate[Burmese_Consonants],0)),LEFT(BD320,5),
IF(ISNUMBER(MATCH(LEFT(BD320,4),Final_modified_Intermediate[Burmese_Consonants],0)),LEFT(BD320,4),
IF(ISNUMBER(MATCH(LEFT(BD320,3),Final_modified_Intermediate[Burmese_Consonants],0)),LEFT(BD320,3),
IF(ISNUMBER(MATCH(LEFT(BD320,2),Final_modified_Intermediate[Burmese_Consonants],0)),LEFT(BD320,2),
IF(ISNUMBER(MATCH(LEFT(BD320,1),Final_modified_Intermediate[Burmese_Consonants],0)),LEFT(BD320,1),
IF(ISNUMBER(MATCH(LEFT(BD320,7),Final_Intermediate[Burmese_Consonants],0)),LEFT(BD320,7),
IF(ISNUMBER(MATCH(LEFT(BD320,6),Final_Intermediate[Burmese_Consonants],0)),LEFT(BD320,6),
IF(ISNUMBER(MATCH(LEFT(BD320,5),Final_Intermediate[Burmese_Consonants],0)),LEFT(BD320,5),
IF(ISNUMBER(MATCH(LEFT(BD320,4),Final_Intermediate[Burmese_Consonants],0)),LEFT(BD320,4),
IF(ISNUMBER(MATCH(LEFT(BD320,3),Final_Intermediate[Burmese_Consonants],0)),LEFT(BD320,3),
IF(ISNUMBER(MATCH(LEFT(BD320,2),Final_Intermediate[Burmese_Consonants],0)),LEFT(BD320,2),
IF(ISNUMBER(MATCH(LEFT(BD320,1),Final_Intermediate[Burmese_Consonants],0)),LEFT(BD320,1),
"")))))))))))))))</f>
        <v>#VALUE!</v>
      </c>
      <c r="AG320" t="e">
        <f>IF(AND(OR(BE320="။",BE320="၊"),LEN(BE320)=1),BE320,
IF(ISNUMBER(MATCH(LEFT(BE320,7),Final_modified_Intermediate[Burmese_Consonants],0)),LEFT(BE320,7),
IF(ISNUMBER(MATCH(LEFT(BE320,6),Final_modified_Intermediate[Burmese_Consonants],0)),LEFT(BE320,6),
IF(ISNUMBER(MATCH(LEFT(BE320,5),Final_modified_Intermediate[Burmese_Consonants],0)),LEFT(BE320,5),
IF(ISNUMBER(MATCH(LEFT(BE320,4),Final_modified_Intermediate[Burmese_Consonants],0)),LEFT(BE320,4),
IF(ISNUMBER(MATCH(LEFT(BE320,3),Final_modified_Intermediate[Burmese_Consonants],0)),LEFT(BE320,3),
IF(ISNUMBER(MATCH(LEFT(BE320,2),Final_modified_Intermediate[Burmese_Consonants],0)),LEFT(BE320,2),
IF(ISNUMBER(MATCH(LEFT(BE320,1),Final_modified_Intermediate[Burmese_Consonants],0)),LEFT(BE320,1),
IF(ISNUMBER(MATCH(LEFT(BE320,7),Final_Intermediate[Burmese_Consonants],0)),LEFT(BE320,7),
IF(ISNUMBER(MATCH(LEFT(BE320,6),Final_Intermediate[Burmese_Consonants],0)),LEFT(BE320,6),
IF(ISNUMBER(MATCH(LEFT(BE320,5),Final_Intermediate[Burmese_Consonants],0)),LEFT(BE320,5),
IF(ISNUMBER(MATCH(LEFT(BE320,4),Final_Intermediate[Burmese_Consonants],0)),LEFT(BE320,4),
IF(ISNUMBER(MATCH(LEFT(BE320,3),Final_Intermediate[Burmese_Consonants],0)),LEFT(BE320,3),
IF(ISNUMBER(MATCH(LEFT(BE320,2),Final_Intermediate[Burmese_Consonants],0)),LEFT(BE320,2),
IF(ISNUMBER(MATCH(LEFT(BE320,1),Final_Intermediate[Burmese_Consonants],0)),LEFT(BE320,1),
"")))))))))))))))</f>
        <v>#VALUE!</v>
      </c>
      <c r="AH320" t="e">
        <f>IF(AND(OR(BF320="။",BF320="၊"),LEN(BF320)=1),BF320,
IF(ISNUMBER(MATCH(LEFT(BF320,7),Final_modified_Intermediate[Burmese_Consonants],0)),LEFT(BF320,7),
IF(ISNUMBER(MATCH(LEFT(BF320,6),Final_modified_Intermediate[Burmese_Consonants],0)),LEFT(BF320,6),
IF(ISNUMBER(MATCH(LEFT(BF320,5),Final_modified_Intermediate[Burmese_Consonants],0)),LEFT(BF320,5),
IF(ISNUMBER(MATCH(LEFT(BF320,4),Final_modified_Intermediate[Burmese_Consonants],0)),LEFT(BF320,4),
IF(ISNUMBER(MATCH(LEFT(BF320,3),Final_modified_Intermediate[Burmese_Consonants],0)),LEFT(BF320,3),
IF(ISNUMBER(MATCH(LEFT(BF320,2),Final_modified_Intermediate[Burmese_Consonants],0)),LEFT(BF320,2),
IF(ISNUMBER(MATCH(LEFT(BF320,1),Final_modified_Intermediate[Burmese_Consonants],0)),LEFT(BF320,1),
IF(ISNUMBER(MATCH(LEFT(BF320,7),Final_Intermediate[Burmese_Consonants],0)),LEFT(BF320,7),
IF(ISNUMBER(MATCH(LEFT(BF320,6),Final_Intermediate[Burmese_Consonants],0)),LEFT(BF320,6),
IF(ISNUMBER(MATCH(LEFT(BF320,5),Final_Intermediate[Burmese_Consonants],0)),LEFT(BF320,5),
IF(ISNUMBER(MATCH(LEFT(BF320,4),Final_Intermediate[Burmese_Consonants],0)),LEFT(BF320,4),
IF(ISNUMBER(MATCH(LEFT(BF320,3),Final_Intermediate[Burmese_Consonants],0)),LEFT(BF320,3),
IF(ISNUMBER(MATCH(LEFT(BF320,2),Final_Intermediate[Burmese_Consonants],0)),LEFT(BF320,2),
IF(ISNUMBER(MATCH(LEFT(BF320,1),Final_Intermediate[Burmese_Consonants],0)),LEFT(BF320,1),
"")))))))))))))))</f>
        <v>#VALUE!</v>
      </c>
      <c r="AI320" t="e">
        <f>IF(AND(OR(BG320="။",BG320="၊"),LEN(BG320)=1),BG320,
IF(ISNUMBER(MATCH(LEFT(BG320,7),Final_modified_Intermediate[Burmese_Consonants],0)),LEFT(BG320,7),
IF(ISNUMBER(MATCH(LEFT(BG320,6),Final_modified_Intermediate[Burmese_Consonants],0)),LEFT(BG320,6),
IF(ISNUMBER(MATCH(LEFT(BG320,5),Final_modified_Intermediate[Burmese_Consonants],0)),LEFT(BG320,5),
IF(ISNUMBER(MATCH(LEFT(BG320,4),Final_modified_Intermediate[Burmese_Consonants],0)),LEFT(BG320,4),
IF(ISNUMBER(MATCH(LEFT(BG320,3),Final_modified_Intermediate[Burmese_Consonants],0)),LEFT(BG320,3),
IF(ISNUMBER(MATCH(LEFT(BG320,2),Final_modified_Intermediate[Burmese_Consonants],0)),LEFT(BG320,2),
IF(ISNUMBER(MATCH(LEFT(BG320,1),Final_modified_Intermediate[Burmese_Consonants],0)),LEFT(BG320,1),
IF(ISNUMBER(MATCH(LEFT(BG320,7),Final_Intermediate[Burmese_Consonants],0)),LEFT(BG320,7),
IF(ISNUMBER(MATCH(LEFT(BG320,6),Final_Intermediate[Burmese_Consonants],0)),LEFT(BG320,6),
IF(ISNUMBER(MATCH(LEFT(BG320,5),Final_Intermediate[Burmese_Consonants],0)),LEFT(BG320,5),
IF(ISNUMBER(MATCH(LEFT(BG320,4),Final_Intermediate[Burmese_Consonants],0)),LEFT(BG320,4),
IF(ISNUMBER(MATCH(LEFT(BG320,3),Final_Intermediate[Burmese_Consonants],0)),LEFT(BG320,3),
IF(ISNUMBER(MATCH(LEFT(BG320,2),Final_Intermediate[Burmese_Consonants],0)),LEFT(BG320,2),
IF(ISNUMBER(MATCH(LEFT(BG320,1),Final_Intermediate[Burmese_Consonants],0)),LEFT(BG320,1),
"")))))))))))))))</f>
        <v>#VALUE!</v>
      </c>
      <c r="AJ320" t="e">
        <f>IF(AND(OR(BH320="။",BH320="၊"),LEN(BH320)=1),BH320,
IF(ISNUMBER(MATCH(LEFT(BH320,7),Final_modified_Intermediate[Burmese_Consonants],0)),LEFT(BH320,7),
IF(ISNUMBER(MATCH(LEFT(BH320,6),Final_modified_Intermediate[Burmese_Consonants],0)),LEFT(BH320,6),
IF(ISNUMBER(MATCH(LEFT(BH320,5),Final_modified_Intermediate[Burmese_Consonants],0)),LEFT(BH320,5),
IF(ISNUMBER(MATCH(LEFT(BH320,4),Final_modified_Intermediate[Burmese_Consonants],0)),LEFT(BH320,4),
IF(ISNUMBER(MATCH(LEFT(BH320,3),Final_modified_Intermediate[Burmese_Consonants],0)),LEFT(BH320,3),
IF(ISNUMBER(MATCH(LEFT(BH320,2),Final_modified_Intermediate[Burmese_Consonants],0)),LEFT(BH320,2),
IF(ISNUMBER(MATCH(LEFT(BH320,1),Final_modified_Intermediate[Burmese_Consonants],0)),LEFT(BH320,1),
IF(ISNUMBER(MATCH(LEFT(BH320,7),Final_Intermediate[Burmese_Consonants],0)),LEFT(BH320,7),
IF(ISNUMBER(MATCH(LEFT(BH320,6),Final_Intermediate[Burmese_Consonants],0)),LEFT(BH320,6),
IF(ISNUMBER(MATCH(LEFT(BH320,5),Final_Intermediate[Burmese_Consonants],0)),LEFT(BH320,5),
IF(ISNUMBER(MATCH(LEFT(BH320,4),Final_Intermediate[Burmese_Consonants],0)),LEFT(BH320,4),
IF(ISNUMBER(MATCH(LEFT(BH320,3),Final_Intermediate[Burmese_Consonants],0)),LEFT(BH320,3),
IF(ISNUMBER(MATCH(LEFT(BH320,2),Final_Intermediate[Burmese_Consonants],0)),LEFT(BH320,2),
IF(ISNUMBER(MATCH(LEFT(BH320,1),Final_Intermediate[Burmese_Consonants],0)),LEFT(BH320,1),
"")))))))))))))))</f>
        <v>#VALUE!</v>
      </c>
      <c r="AK320" t="e">
        <f>IF(AND(OR(BI320="။",BI320="၊"),LEN(BI320)=1),BI320,
IF(ISNUMBER(MATCH(LEFT(BI320,7),Final_modified_Intermediate[Burmese_Consonants],0)),LEFT(BI320,7),
IF(ISNUMBER(MATCH(LEFT(BI320,6),Final_modified_Intermediate[Burmese_Consonants],0)),LEFT(BI320,6),
IF(ISNUMBER(MATCH(LEFT(BI320,5),Final_modified_Intermediate[Burmese_Consonants],0)),LEFT(BI320,5),
IF(ISNUMBER(MATCH(LEFT(BI320,4),Final_modified_Intermediate[Burmese_Consonants],0)),LEFT(BI320,4),
IF(ISNUMBER(MATCH(LEFT(BI320,3),Final_modified_Intermediate[Burmese_Consonants],0)),LEFT(BI320,3),
IF(ISNUMBER(MATCH(LEFT(BI320,2),Final_modified_Intermediate[Burmese_Consonants],0)),LEFT(BI320,2),
IF(ISNUMBER(MATCH(LEFT(BI320,1),Final_modified_Intermediate[Burmese_Consonants],0)),LEFT(BI320,1),
IF(ISNUMBER(MATCH(LEFT(BI320,7),Final_Intermediate[Burmese_Consonants],0)),LEFT(BI320,7),
IF(ISNUMBER(MATCH(LEFT(BI320,6),Final_Intermediate[Burmese_Consonants],0)),LEFT(BI320,6),
IF(ISNUMBER(MATCH(LEFT(BI320,5),Final_Intermediate[Burmese_Consonants],0)),LEFT(BI320,5),
IF(ISNUMBER(MATCH(LEFT(BI320,4),Final_Intermediate[Burmese_Consonants],0)),LEFT(BI320,4),
IF(ISNUMBER(MATCH(LEFT(BI320,3),Final_Intermediate[Burmese_Consonants],0)),LEFT(BI320,3),
IF(ISNUMBER(MATCH(LEFT(BI320,2),Final_Intermediate[Burmese_Consonants],0)),LEFT(BI320,2),
IF(ISNUMBER(MATCH(LEFT(BI320,1),Final_Intermediate[Burmese_Consonants],0)),LEFT(BI320,1),
"")))))))))))))))</f>
        <v>#VALUE!</v>
      </c>
      <c r="AL320" t="e">
        <f>IF(AND(OR(BJ320="။",BJ320="၊"),LEN(BJ320)=1),BJ320,
IF(ISNUMBER(MATCH(LEFT(BJ320,7),Final_modified_Intermediate[Burmese_Consonants],0)),LEFT(BJ320,7),
IF(ISNUMBER(MATCH(LEFT(BJ320,6),Final_modified_Intermediate[Burmese_Consonants],0)),LEFT(BJ320,6),
IF(ISNUMBER(MATCH(LEFT(BJ320,5),Final_modified_Intermediate[Burmese_Consonants],0)),LEFT(BJ320,5),
IF(ISNUMBER(MATCH(LEFT(BJ320,4),Final_modified_Intermediate[Burmese_Consonants],0)),LEFT(BJ320,4),
IF(ISNUMBER(MATCH(LEFT(BJ320,3),Final_modified_Intermediate[Burmese_Consonants],0)),LEFT(BJ320,3),
IF(ISNUMBER(MATCH(LEFT(BJ320,2),Final_modified_Intermediate[Burmese_Consonants],0)),LEFT(BJ320,2),
IF(ISNUMBER(MATCH(LEFT(BJ320,1),Final_modified_Intermediate[Burmese_Consonants],0)),LEFT(BJ320,1),
IF(ISNUMBER(MATCH(LEFT(BJ320,7),Final_Intermediate[Burmese_Consonants],0)),LEFT(BJ320,7),
IF(ISNUMBER(MATCH(LEFT(BJ320,6),Final_Intermediate[Burmese_Consonants],0)),LEFT(BJ320,6),
IF(ISNUMBER(MATCH(LEFT(BJ320,5),Final_Intermediate[Burmese_Consonants],0)),LEFT(BJ320,5),
IF(ISNUMBER(MATCH(LEFT(BJ320,4),Final_Intermediate[Burmese_Consonants],0)),LEFT(BJ320,4),
IF(ISNUMBER(MATCH(LEFT(BJ320,3),Final_Intermediate[Burmese_Consonants],0)),LEFT(BJ320,3),
IF(ISNUMBER(MATCH(LEFT(BJ320,2),Final_Intermediate[Burmese_Consonants],0)),LEFT(BJ320,2),
IF(ISNUMBER(MATCH(LEFT(BJ320,1),Final_Intermediate[Burmese_Consonants],0)),LEFT(BJ320,1),
"")))))))))))))))</f>
        <v>#VALUE!</v>
      </c>
      <c r="AN320" t="e">
        <f>Compiler_Burmese[[#This Row],[Sr. No.]]</f>
        <v>#REF!</v>
      </c>
      <c r="AO32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0" t="e">
        <f>[2]!Vocabulary_Burmese[[#This Row],[Sr. No.]]</f>
        <v>#REF!</v>
      </c>
      <c r="BA320" t="e">
        <f>IF(Raw_data_N2_Kanji[[#This Row],[Categorie]]&lt;&gt;"","",
IF(ISNUMBER(MATCH(V,Special_list[Burmese word],0)),"",
SUBSTITUTE(Raw_data_N2_Kanji[[#This Row],[Raw]]," ","")))</f>
        <v>#VALUE!</v>
      </c>
      <c r="BB320" t="e">
        <f>RIGHT(Segregate18[[#This Row],[UPGRADE]],LEN(Segregate18[[#This Row],[UPGRADE]])-LEN(Compiler_Burmese[[#This Row],[1]]))</f>
        <v>#VALUE!</v>
      </c>
      <c r="BC320" t="e">
        <f>RIGHT(Segregate18[[#This Row],[11]],LEN(Segregate18[[#This Row],[11]])-LEN(Compiler_Burmese[[#This Row],[2]]))</f>
        <v>#VALUE!</v>
      </c>
      <c r="BD320" t="e">
        <f>RIGHT(Segregate18[[#This Row],[21]],LEN(Segregate18[[#This Row],[21]])-LEN(Compiler_Burmese[[#This Row],[3]]))</f>
        <v>#VALUE!</v>
      </c>
      <c r="BE320" t="e">
        <f>RIGHT(Segregate18[[#This Row],[31]],LEN(Segregate18[[#This Row],[31]])-LEN(Compiler_Burmese[[#This Row],[4]]))</f>
        <v>#VALUE!</v>
      </c>
      <c r="BF320" t="e">
        <f>RIGHT(Segregate18[[#This Row],[41]],LEN(Segregate18[[#This Row],[41]])-LEN(Compiler_Burmese[[#This Row],[5]]))</f>
        <v>#VALUE!</v>
      </c>
      <c r="BG320" t="e">
        <f>RIGHT(Segregate18[[#This Row],[51]],LEN(Segregate18[[#This Row],[51]])-LEN(Compiler_Burmese[[#This Row],[6]]))</f>
        <v>#VALUE!</v>
      </c>
      <c r="BH320" t="e">
        <f>RIGHT(Segregate18[[#This Row],[61]],LEN(Segregate18[[#This Row],[61]])-LEN(Compiler_Burmese[[#This Row],[7]]))</f>
        <v>#VALUE!</v>
      </c>
      <c r="BI320" t="e">
        <f>RIGHT(Segregate18[[#This Row],[71]],LEN(Segregate18[[#This Row],[71]])-LEN(Compiler_Burmese[[#This Row],[8]]))</f>
        <v>#VALUE!</v>
      </c>
      <c r="BJ320" t="e">
        <f>RIGHT(Segregate18[[#This Row],[81]],LEN(Segregate18[[#This Row],[81]])-LEN(Compiler_Burmese[[#This Row],[9]]))</f>
        <v>#VALUE!</v>
      </c>
    </row>
    <row r="321" spans="25:62" ht="15" customHeight="1" x14ac:dyDescent="0.3">
      <c r="Y321" t="e">
        <f>Segregate18[[#This Row],[Sr. No.]]</f>
        <v>#REF!</v>
      </c>
      <c r="Z321" t="e">
        <f>IF(AND(OR(BA321="။",BA321="၊"),LEN(BA321)=1),BA321,
IF(ISNUMBER(MATCH(LEFT(BA321,7),Final_modified_Intermediate[Burmese_Consonants],0)),LEFT(BA321,7),
IF(ISNUMBER(MATCH(LEFT(BA321,6),Final_modified_Intermediate[Burmese_Consonants],0)),LEFT(BA321,6),
IF(ISNUMBER(MATCH(LEFT(BA321,5),Final_modified_Intermediate[Burmese_Consonants],0)),LEFT(BA321,5),
IF(ISNUMBER(MATCH(LEFT(BA321,4),Final_modified_Intermediate[Burmese_Consonants],0)),LEFT(BA321,4),
IF(ISNUMBER(MATCH(LEFT(BA321,3),Final_modified_Intermediate[Burmese_Consonants],0)),LEFT(BA321,3),
IF(ISNUMBER(MATCH(LEFT(BA321,2),Final_modified_Intermediate[Burmese_Consonants],0)),LEFT(BA321,2),
IF(ISNUMBER(MATCH(LEFT(BA321,1),Final_modified_Intermediate[Burmese_Consonants],0)),LEFT(BA321,1),
IF(ISNUMBER(MATCH(LEFT(BA321,7),Final_Intermediate[Burmese_Consonants],0)),LEFT(BA321,7),
IF(ISNUMBER(MATCH(LEFT(BA321,6),Final_Intermediate[Burmese_Consonants],0)),LEFT(BA321,6),
IF(ISNUMBER(MATCH(LEFT(BA321,5),Final_Intermediate[Burmese_Consonants],0)),LEFT(BA321,5),
IF(ISNUMBER(MATCH(LEFT(BA321,4),Final_Intermediate[Burmese_Consonants],0)),LEFT(BA321,4),
IF(ISNUMBER(MATCH(LEFT(BA321,3),Final_Intermediate[Burmese_Consonants],0)),LEFT(BA321,3),
IF(ISNUMBER(MATCH(LEFT(BA321,2),Final_Intermediate[Burmese_Consonants],0)),LEFT(BA321,2),
IF(ISNUMBER(MATCH(LEFT(BA321,1),Final_Intermediate[Burmese_Consonants],0)),LEFT(BA321,1),
"")))))))))))))))</f>
        <v>#VALUE!</v>
      </c>
      <c r="AA32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1" t="e">
        <f>IF(AND(OR(BB321="။",BB321="၊"),LEN(BB321)=1),BB321,
IF(ISNUMBER(MATCH(LEFT(BB321,7),Final_modified_Intermediate[Burmese_Consonants],0)),LEFT(BB321,7),
IF(ISNUMBER(MATCH(LEFT(BB321,6),Final_modified_Intermediate[Burmese_Consonants],0)),LEFT(BB321,6),
IF(ISNUMBER(MATCH(LEFT(BB321,5),Final_modified_Intermediate[Burmese_Consonants],0)),LEFT(BB321,5),
IF(ISNUMBER(MATCH(LEFT(BB321,4),Final_modified_Intermediate[Burmese_Consonants],0)),LEFT(BB321,4),
IF(ISNUMBER(MATCH(LEFT(BB321,3),Final_modified_Intermediate[Burmese_Consonants],0)),LEFT(BB321,3),
IF(ISNUMBER(MATCH(LEFT(BB321,2),Final_modified_Intermediate[Burmese_Consonants],0)),LEFT(BB321,2),
IF(ISNUMBER(MATCH(LEFT(BB321,1),Final_modified_Intermediate[Burmese_Consonants],0)),LEFT(BB321,1),
IF(ISNUMBER(MATCH(LEFT(BB321,7),Final_Intermediate[Burmese_Consonants],0)),LEFT(BB321,7),
IF(ISNUMBER(MATCH(LEFT(BB321,6),Final_Intermediate[Burmese_Consonants],0)),LEFT(BB321,6),
IF(ISNUMBER(MATCH(LEFT(BB321,5),Final_Intermediate[Burmese_Consonants],0)),LEFT(BB321,5),
IF(ISNUMBER(MATCH(LEFT(BB321,4),Final_Intermediate[Burmese_Consonants],0)),LEFT(BB321,4),
IF(ISNUMBER(MATCH(LEFT(BB321,3),Final_Intermediate[Burmese_Consonants],0)),LEFT(BB321,3),
IF(ISNUMBER(MATCH(LEFT(BB321,2),Final_Intermediate[Burmese_Consonants],0)),LEFT(BB321,2),
IF(ISNUMBER(MATCH(LEFT(BB321,1),Final_Intermediate[Burmese_Consonants],0)),LEFT(BB321,1),
"")))))))))))))))</f>
        <v>#VALUE!</v>
      </c>
      <c r="AC32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1" t="e">
        <f>IF(AND(OR(BC321="။",BC321="၊"),LEN(BC321)=1),BC321,
IF(ISNUMBER(MATCH(LEFT(BC321,7),Final_modified_Intermediate[Burmese_Consonants],0)),LEFT(BC321,7),
IF(ISNUMBER(MATCH(LEFT(BC321,6),Final_modified_Intermediate[Burmese_Consonants],0)),LEFT(BC321,6),
IF(ISNUMBER(MATCH(LEFT(BC321,5),Final_modified_Intermediate[Burmese_Consonants],0)),LEFT(BC321,5),
IF(ISNUMBER(MATCH(LEFT(BC321,4),Final_modified_Intermediate[Burmese_Consonants],0)),LEFT(BC321,4),
IF(ISNUMBER(MATCH(LEFT(BC321,3),Final_modified_Intermediate[Burmese_Consonants],0)),LEFT(BC321,3),
IF(ISNUMBER(MATCH(LEFT(BC321,2),Final_modified_Intermediate[Burmese_Consonants],0)),LEFT(BC321,2),
IF(ISNUMBER(MATCH(LEFT(BC321,1),Final_modified_Intermediate[Burmese_Consonants],0)),LEFT(BC321,1),
IF(ISNUMBER(MATCH(LEFT(BC321,7),Final_Intermediate[Burmese_Consonants],0)),LEFT(BC321,7),
IF(ISNUMBER(MATCH(LEFT(BC321,6),Final_Intermediate[Burmese_Consonants],0)),LEFT(BC321,6),
IF(ISNUMBER(MATCH(LEFT(BC321,5),Final_Intermediate[Burmese_Consonants],0)),LEFT(BC321,5),
IF(ISNUMBER(MATCH(LEFT(BC321,4),Final_Intermediate[Burmese_Consonants],0)),LEFT(BC321,4),
IF(ISNUMBER(MATCH(LEFT(BC321,3),Final_Intermediate[Burmese_Consonants],0)),LEFT(BC321,3),
IF(ISNUMBER(MATCH(LEFT(BC321,2),Final_Intermediate[Burmese_Consonants],0)),LEFT(BC321,2),
IF(ISNUMBER(MATCH(LEFT(BC321,1),Final_Intermediate[Burmese_Consonants],0)),LEFT(BC321,1),
"")))))))))))))))</f>
        <v>#VALUE!</v>
      </c>
      <c r="AE32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1" t="e">
        <f>IF(AND(OR(BD321="။",BD321="၊"),LEN(BD321)=1),BD321,
IF(ISNUMBER(MATCH(LEFT(BD321,7),Final_modified_Intermediate[Burmese_Consonants],0)),LEFT(BD321,7),
IF(ISNUMBER(MATCH(LEFT(BD321,6),Final_modified_Intermediate[Burmese_Consonants],0)),LEFT(BD321,6),
IF(ISNUMBER(MATCH(LEFT(BD321,5),Final_modified_Intermediate[Burmese_Consonants],0)),LEFT(BD321,5),
IF(ISNUMBER(MATCH(LEFT(BD321,4),Final_modified_Intermediate[Burmese_Consonants],0)),LEFT(BD321,4),
IF(ISNUMBER(MATCH(LEFT(BD321,3),Final_modified_Intermediate[Burmese_Consonants],0)),LEFT(BD321,3),
IF(ISNUMBER(MATCH(LEFT(BD321,2),Final_modified_Intermediate[Burmese_Consonants],0)),LEFT(BD321,2),
IF(ISNUMBER(MATCH(LEFT(BD321,1),Final_modified_Intermediate[Burmese_Consonants],0)),LEFT(BD321,1),
IF(ISNUMBER(MATCH(LEFT(BD321,7),Final_Intermediate[Burmese_Consonants],0)),LEFT(BD321,7),
IF(ISNUMBER(MATCH(LEFT(BD321,6),Final_Intermediate[Burmese_Consonants],0)),LEFT(BD321,6),
IF(ISNUMBER(MATCH(LEFT(BD321,5),Final_Intermediate[Burmese_Consonants],0)),LEFT(BD321,5),
IF(ISNUMBER(MATCH(LEFT(BD321,4),Final_Intermediate[Burmese_Consonants],0)),LEFT(BD321,4),
IF(ISNUMBER(MATCH(LEFT(BD321,3),Final_Intermediate[Burmese_Consonants],0)),LEFT(BD321,3),
IF(ISNUMBER(MATCH(LEFT(BD321,2),Final_Intermediate[Burmese_Consonants],0)),LEFT(BD321,2),
IF(ISNUMBER(MATCH(LEFT(BD321,1),Final_Intermediate[Burmese_Consonants],0)),LEFT(BD321,1),
"")))))))))))))))</f>
        <v>#VALUE!</v>
      </c>
      <c r="AG321" t="e">
        <f>IF(AND(OR(BE321="။",BE321="၊"),LEN(BE321)=1),BE321,
IF(ISNUMBER(MATCH(LEFT(BE321,7),Final_modified_Intermediate[Burmese_Consonants],0)),LEFT(BE321,7),
IF(ISNUMBER(MATCH(LEFT(BE321,6),Final_modified_Intermediate[Burmese_Consonants],0)),LEFT(BE321,6),
IF(ISNUMBER(MATCH(LEFT(BE321,5),Final_modified_Intermediate[Burmese_Consonants],0)),LEFT(BE321,5),
IF(ISNUMBER(MATCH(LEFT(BE321,4),Final_modified_Intermediate[Burmese_Consonants],0)),LEFT(BE321,4),
IF(ISNUMBER(MATCH(LEFT(BE321,3),Final_modified_Intermediate[Burmese_Consonants],0)),LEFT(BE321,3),
IF(ISNUMBER(MATCH(LEFT(BE321,2),Final_modified_Intermediate[Burmese_Consonants],0)),LEFT(BE321,2),
IF(ISNUMBER(MATCH(LEFT(BE321,1),Final_modified_Intermediate[Burmese_Consonants],0)),LEFT(BE321,1),
IF(ISNUMBER(MATCH(LEFT(BE321,7),Final_Intermediate[Burmese_Consonants],0)),LEFT(BE321,7),
IF(ISNUMBER(MATCH(LEFT(BE321,6),Final_Intermediate[Burmese_Consonants],0)),LEFT(BE321,6),
IF(ISNUMBER(MATCH(LEFT(BE321,5),Final_Intermediate[Burmese_Consonants],0)),LEFT(BE321,5),
IF(ISNUMBER(MATCH(LEFT(BE321,4),Final_Intermediate[Burmese_Consonants],0)),LEFT(BE321,4),
IF(ISNUMBER(MATCH(LEFT(BE321,3),Final_Intermediate[Burmese_Consonants],0)),LEFT(BE321,3),
IF(ISNUMBER(MATCH(LEFT(BE321,2),Final_Intermediate[Burmese_Consonants],0)),LEFT(BE321,2),
IF(ISNUMBER(MATCH(LEFT(BE321,1),Final_Intermediate[Burmese_Consonants],0)),LEFT(BE321,1),
"")))))))))))))))</f>
        <v>#VALUE!</v>
      </c>
      <c r="AH321" t="e">
        <f>IF(AND(OR(BF321="။",BF321="၊"),LEN(BF321)=1),BF321,
IF(ISNUMBER(MATCH(LEFT(BF321,7),Final_modified_Intermediate[Burmese_Consonants],0)),LEFT(BF321,7),
IF(ISNUMBER(MATCH(LEFT(BF321,6),Final_modified_Intermediate[Burmese_Consonants],0)),LEFT(BF321,6),
IF(ISNUMBER(MATCH(LEFT(BF321,5),Final_modified_Intermediate[Burmese_Consonants],0)),LEFT(BF321,5),
IF(ISNUMBER(MATCH(LEFT(BF321,4),Final_modified_Intermediate[Burmese_Consonants],0)),LEFT(BF321,4),
IF(ISNUMBER(MATCH(LEFT(BF321,3),Final_modified_Intermediate[Burmese_Consonants],0)),LEFT(BF321,3),
IF(ISNUMBER(MATCH(LEFT(BF321,2),Final_modified_Intermediate[Burmese_Consonants],0)),LEFT(BF321,2),
IF(ISNUMBER(MATCH(LEFT(BF321,1),Final_modified_Intermediate[Burmese_Consonants],0)),LEFT(BF321,1),
IF(ISNUMBER(MATCH(LEFT(BF321,7),Final_Intermediate[Burmese_Consonants],0)),LEFT(BF321,7),
IF(ISNUMBER(MATCH(LEFT(BF321,6),Final_Intermediate[Burmese_Consonants],0)),LEFT(BF321,6),
IF(ISNUMBER(MATCH(LEFT(BF321,5),Final_Intermediate[Burmese_Consonants],0)),LEFT(BF321,5),
IF(ISNUMBER(MATCH(LEFT(BF321,4),Final_Intermediate[Burmese_Consonants],0)),LEFT(BF321,4),
IF(ISNUMBER(MATCH(LEFT(BF321,3),Final_Intermediate[Burmese_Consonants],0)),LEFT(BF321,3),
IF(ISNUMBER(MATCH(LEFT(BF321,2),Final_Intermediate[Burmese_Consonants],0)),LEFT(BF321,2),
IF(ISNUMBER(MATCH(LEFT(BF321,1),Final_Intermediate[Burmese_Consonants],0)),LEFT(BF321,1),
"")))))))))))))))</f>
        <v>#VALUE!</v>
      </c>
      <c r="AI321" t="e">
        <f>IF(AND(OR(BG321="။",BG321="၊"),LEN(BG321)=1),BG321,
IF(ISNUMBER(MATCH(LEFT(BG321,7),Final_modified_Intermediate[Burmese_Consonants],0)),LEFT(BG321,7),
IF(ISNUMBER(MATCH(LEFT(BG321,6),Final_modified_Intermediate[Burmese_Consonants],0)),LEFT(BG321,6),
IF(ISNUMBER(MATCH(LEFT(BG321,5),Final_modified_Intermediate[Burmese_Consonants],0)),LEFT(BG321,5),
IF(ISNUMBER(MATCH(LEFT(BG321,4),Final_modified_Intermediate[Burmese_Consonants],0)),LEFT(BG321,4),
IF(ISNUMBER(MATCH(LEFT(BG321,3),Final_modified_Intermediate[Burmese_Consonants],0)),LEFT(BG321,3),
IF(ISNUMBER(MATCH(LEFT(BG321,2),Final_modified_Intermediate[Burmese_Consonants],0)),LEFT(BG321,2),
IF(ISNUMBER(MATCH(LEFT(BG321,1),Final_modified_Intermediate[Burmese_Consonants],0)),LEFT(BG321,1),
IF(ISNUMBER(MATCH(LEFT(BG321,7),Final_Intermediate[Burmese_Consonants],0)),LEFT(BG321,7),
IF(ISNUMBER(MATCH(LEFT(BG321,6),Final_Intermediate[Burmese_Consonants],0)),LEFT(BG321,6),
IF(ISNUMBER(MATCH(LEFT(BG321,5),Final_Intermediate[Burmese_Consonants],0)),LEFT(BG321,5),
IF(ISNUMBER(MATCH(LEFT(BG321,4),Final_Intermediate[Burmese_Consonants],0)),LEFT(BG321,4),
IF(ISNUMBER(MATCH(LEFT(BG321,3),Final_Intermediate[Burmese_Consonants],0)),LEFT(BG321,3),
IF(ISNUMBER(MATCH(LEFT(BG321,2),Final_Intermediate[Burmese_Consonants],0)),LEFT(BG321,2),
IF(ISNUMBER(MATCH(LEFT(BG321,1),Final_Intermediate[Burmese_Consonants],0)),LEFT(BG321,1),
"")))))))))))))))</f>
        <v>#VALUE!</v>
      </c>
      <c r="AJ321" t="e">
        <f>IF(AND(OR(BH321="။",BH321="၊"),LEN(BH321)=1),BH321,
IF(ISNUMBER(MATCH(LEFT(BH321,7),Final_modified_Intermediate[Burmese_Consonants],0)),LEFT(BH321,7),
IF(ISNUMBER(MATCH(LEFT(BH321,6),Final_modified_Intermediate[Burmese_Consonants],0)),LEFT(BH321,6),
IF(ISNUMBER(MATCH(LEFT(BH321,5),Final_modified_Intermediate[Burmese_Consonants],0)),LEFT(BH321,5),
IF(ISNUMBER(MATCH(LEFT(BH321,4),Final_modified_Intermediate[Burmese_Consonants],0)),LEFT(BH321,4),
IF(ISNUMBER(MATCH(LEFT(BH321,3),Final_modified_Intermediate[Burmese_Consonants],0)),LEFT(BH321,3),
IF(ISNUMBER(MATCH(LEFT(BH321,2),Final_modified_Intermediate[Burmese_Consonants],0)),LEFT(BH321,2),
IF(ISNUMBER(MATCH(LEFT(BH321,1),Final_modified_Intermediate[Burmese_Consonants],0)),LEFT(BH321,1),
IF(ISNUMBER(MATCH(LEFT(BH321,7),Final_Intermediate[Burmese_Consonants],0)),LEFT(BH321,7),
IF(ISNUMBER(MATCH(LEFT(BH321,6),Final_Intermediate[Burmese_Consonants],0)),LEFT(BH321,6),
IF(ISNUMBER(MATCH(LEFT(BH321,5),Final_Intermediate[Burmese_Consonants],0)),LEFT(BH321,5),
IF(ISNUMBER(MATCH(LEFT(BH321,4),Final_Intermediate[Burmese_Consonants],0)),LEFT(BH321,4),
IF(ISNUMBER(MATCH(LEFT(BH321,3),Final_Intermediate[Burmese_Consonants],0)),LEFT(BH321,3),
IF(ISNUMBER(MATCH(LEFT(BH321,2),Final_Intermediate[Burmese_Consonants],0)),LEFT(BH321,2),
IF(ISNUMBER(MATCH(LEFT(BH321,1),Final_Intermediate[Burmese_Consonants],0)),LEFT(BH321,1),
"")))))))))))))))</f>
        <v>#VALUE!</v>
      </c>
      <c r="AK321" t="e">
        <f>IF(AND(OR(BI321="။",BI321="၊"),LEN(BI321)=1),BI321,
IF(ISNUMBER(MATCH(LEFT(BI321,7),Final_modified_Intermediate[Burmese_Consonants],0)),LEFT(BI321,7),
IF(ISNUMBER(MATCH(LEFT(BI321,6),Final_modified_Intermediate[Burmese_Consonants],0)),LEFT(BI321,6),
IF(ISNUMBER(MATCH(LEFT(BI321,5),Final_modified_Intermediate[Burmese_Consonants],0)),LEFT(BI321,5),
IF(ISNUMBER(MATCH(LEFT(BI321,4),Final_modified_Intermediate[Burmese_Consonants],0)),LEFT(BI321,4),
IF(ISNUMBER(MATCH(LEFT(BI321,3),Final_modified_Intermediate[Burmese_Consonants],0)),LEFT(BI321,3),
IF(ISNUMBER(MATCH(LEFT(BI321,2),Final_modified_Intermediate[Burmese_Consonants],0)),LEFT(BI321,2),
IF(ISNUMBER(MATCH(LEFT(BI321,1),Final_modified_Intermediate[Burmese_Consonants],0)),LEFT(BI321,1),
IF(ISNUMBER(MATCH(LEFT(BI321,7),Final_Intermediate[Burmese_Consonants],0)),LEFT(BI321,7),
IF(ISNUMBER(MATCH(LEFT(BI321,6),Final_Intermediate[Burmese_Consonants],0)),LEFT(BI321,6),
IF(ISNUMBER(MATCH(LEFT(BI321,5),Final_Intermediate[Burmese_Consonants],0)),LEFT(BI321,5),
IF(ISNUMBER(MATCH(LEFT(BI321,4),Final_Intermediate[Burmese_Consonants],0)),LEFT(BI321,4),
IF(ISNUMBER(MATCH(LEFT(BI321,3),Final_Intermediate[Burmese_Consonants],0)),LEFT(BI321,3),
IF(ISNUMBER(MATCH(LEFT(BI321,2),Final_Intermediate[Burmese_Consonants],0)),LEFT(BI321,2),
IF(ISNUMBER(MATCH(LEFT(BI321,1),Final_Intermediate[Burmese_Consonants],0)),LEFT(BI321,1),
"")))))))))))))))</f>
        <v>#VALUE!</v>
      </c>
      <c r="AL321" t="e">
        <f>IF(AND(OR(BJ321="။",BJ321="၊"),LEN(BJ321)=1),BJ321,
IF(ISNUMBER(MATCH(LEFT(BJ321,7),Final_modified_Intermediate[Burmese_Consonants],0)),LEFT(BJ321,7),
IF(ISNUMBER(MATCH(LEFT(BJ321,6),Final_modified_Intermediate[Burmese_Consonants],0)),LEFT(BJ321,6),
IF(ISNUMBER(MATCH(LEFT(BJ321,5),Final_modified_Intermediate[Burmese_Consonants],0)),LEFT(BJ321,5),
IF(ISNUMBER(MATCH(LEFT(BJ321,4),Final_modified_Intermediate[Burmese_Consonants],0)),LEFT(BJ321,4),
IF(ISNUMBER(MATCH(LEFT(BJ321,3),Final_modified_Intermediate[Burmese_Consonants],0)),LEFT(BJ321,3),
IF(ISNUMBER(MATCH(LEFT(BJ321,2),Final_modified_Intermediate[Burmese_Consonants],0)),LEFT(BJ321,2),
IF(ISNUMBER(MATCH(LEFT(BJ321,1),Final_modified_Intermediate[Burmese_Consonants],0)),LEFT(BJ321,1),
IF(ISNUMBER(MATCH(LEFT(BJ321,7),Final_Intermediate[Burmese_Consonants],0)),LEFT(BJ321,7),
IF(ISNUMBER(MATCH(LEFT(BJ321,6),Final_Intermediate[Burmese_Consonants],0)),LEFT(BJ321,6),
IF(ISNUMBER(MATCH(LEFT(BJ321,5),Final_Intermediate[Burmese_Consonants],0)),LEFT(BJ321,5),
IF(ISNUMBER(MATCH(LEFT(BJ321,4),Final_Intermediate[Burmese_Consonants],0)),LEFT(BJ321,4),
IF(ISNUMBER(MATCH(LEFT(BJ321,3),Final_Intermediate[Burmese_Consonants],0)),LEFT(BJ321,3),
IF(ISNUMBER(MATCH(LEFT(BJ321,2),Final_Intermediate[Burmese_Consonants],0)),LEFT(BJ321,2),
IF(ISNUMBER(MATCH(LEFT(BJ321,1),Final_Intermediate[Burmese_Consonants],0)),LEFT(BJ321,1),
"")))))))))))))))</f>
        <v>#VALUE!</v>
      </c>
      <c r="AN321" t="e">
        <f>Compiler_Burmese[[#This Row],[Sr. No.]]</f>
        <v>#REF!</v>
      </c>
      <c r="AO32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1" t="e">
        <f>[2]!Vocabulary_Burmese[[#This Row],[Sr. No.]]</f>
        <v>#REF!</v>
      </c>
      <c r="BA321" t="e">
        <f>IF(Raw_data_N2_Kanji[[#This Row],[Categorie]]&lt;&gt;"","",
IF(ISNUMBER(MATCH(V,Special_list[Burmese word],0)),"",
SUBSTITUTE(Raw_data_N2_Kanji[[#This Row],[Raw]]," ","")))</f>
        <v>#VALUE!</v>
      </c>
      <c r="BB321" t="e">
        <f>RIGHT(Segregate18[[#This Row],[UPGRADE]],LEN(Segregate18[[#This Row],[UPGRADE]])-LEN(Compiler_Burmese[[#This Row],[1]]))</f>
        <v>#VALUE!</v>
      </c>
      <c r="BC321" t="e">
        <f>RIGHT(Segregate18[[#This Row],[11]],LEN(Segregate18[[#This Row],[11]])-LEN(Compiler_Burmese[[#This Row],[2]]))</f>
        <v>#VALUE!</v>
      </c>
      <c r="BD321" t="e">
        <f>RIGHT(Segregate18[[#This Row],[21]],LEN(Segregate18[[#This Row],[21]])-LEN(Compiler_Burmese[[#This Row],[3]]))</f>
        <v>#VALUE!</v>
      </c>
      <c r="BE321" t="e">
        <f>RIGHT(Segregate18[[#This Row],[31]],LEN(Segregate18[[#This Row],[31]])-LEN(Compiler_Burmese[[#This Row],[4]]))</f>
        <v>#VALUE!</v>
      </c>
      <c r="BF321" t="e">
        <f>RIGHT(Segregate18[[#This Row],[41]],LEN(Segregate18[[#This Row],[41]])-LEN(Compiler_Burmese[[#This Row],[5]]))</f>
        <v>#VALUE!</v>
      </c>
      <c r="BG321" t="e">
        <f>RIGHT(Segregate18[[#This Row],[51]],LEN(Segregate18[[#This Row],[51]])-LEN(Compiler_Burmese[[#This Row],[6]]))</f>
        <v>#VALUE!</v>
      </c>
      <c r="BH321" t="e">
        <f>RIGHT(Segregate18[[#This Row],[61]],LEN(Segregate18[[#This Row],[61]])-LEN(Compiler_Burmese[[#This Row],[7]]))</f>
        <v>#VALUE!</v>
      </c>
      <c r="BI321" t="e">
        <f>RIGHT(Segregate18[[#This Row],[71]],LEN(Segregate18[[#This Row],[71]])-LEN(Compiler_Burmese[[#This Row],[8]]))</f>
        <v>#VALUE!</v>
      </c>
      <c r="BJ321" t="e">
        <f>RIGHT(Segregate18[[#This Row],[81]],LEN(Segregate18[[#This Row],[81]])-LEN(Compiler_Burmese[[#This Row],[9]]))</f>
        <v>#VALUE!</v>
      </c>
    </row>
    <row r="322" spans="25:62" ht="15" customHeight="1" x14ac:dyDescent="0.3">
      <c r="Y322" t="e">
        <f>Segregate18[[#This Row],[Sr. No.]]</f>
        <v>#REF!</v>
      </c>
      <c r="Z322" t="e">
        <f>IF(AND(OR(BA322="။",BA322="၊"),LEN(BA322)=1),BA322,
IF(ISNUMBER(MATCH(LEFT(BA322,7),Final_modified_Intermediate[Burmese_Consonants],0)),LEFT(BA322,7),
IF(ISNUMBER(MATCH(LEFT(BA322,6),Final_modified_Intermediate[Burmese_Consonants],0)),LEFT(BA322,6),
IF(ISNUMBER(MATCH(LEFT(BA322,5),Final_modified_Intermediate[Burmese_Consonants],0)),LEFT(BA322,5),
IF(ISNUMBER(MATCH(LEFT(BA322,4),Final_modified_Intermediate[Burmese_Consonants],0)),LEFT(BA322,4),
IF(ISNUMBER(MATCH(LEFT(BA322,3),Final_modified_Intermediate[Burmese_Consonants],0)),LEFT(BA322,3),
IF(ISNUMBER(MATCH(LEFT(BA322,2),Final_modified_Intermediate[Burmese_Consonants],0)),LEFT(BA322,2),
IF(ISNUMBER(MATCH(LEFT(BA322,1),Final_modified_Intermediate[Burmese_Consonants],0)),LEFT(BA322,1),
IF(ISNUMBER(MATCH(LEFT(BA322,7),Final_Intermediate[Burmese_Consonants],0)),LEFT(BA322,7),
IF(ISNUMBER(MATCH(LEFT(BA322,6),Final_Intermediate[Burmese_Consonants],0)),LEFT(BA322,6),
IF(ISNUMBER(MATCH(LEFT(BA322,5),Final_Intermediate[Burmese_Consonants],0)),LEFT(BA322,5),
IF(ISNUMBER(MATCH(LEFT(BA322,4),Final_Intermediate[Burmese_Consonants],0)),LEFT(BA322,4),
IF(ISNUMBER(MATCH(LEFT(BA322,3),Final_Intermediate[Burmese_Consonants],0)),LEFT(BA322,3),
IF(ISNUMBER(MATCH(LEFT(BA322,2),Final_Intermediate[Burmese_Consonants],0)),LEFT(BA322,2),
IF(ISNUMBER(MATCH(LEFT(BA322,1),Final_Intermediate[Burmese_Consonants],0)),LEFT(BA322,1),
"")))))))))))))))</f>
        <v>#VALUE!</v>
      </c>
      <c r="AA32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2" t="e">
        <f>IF(AND(OR(BB322="။",BB322="၊"),LEN(BB322)=1),BB322,
IF(ISNUMBER(MATCH(LEFT(BB322,7),Final_modified_Intermediate[Burmese_Consonants],0)),LEFT(BB322,7),
IF(ISNUMBER(MATCH(LEFT(BB322,6),Final_modified_Intermediate[Burmese_Consonants],0)),LEFT(BB322,6),
IF(ISNUMBER(MATCH(LEFT(BB322,5),Final_modified_Intermediate[Burmese_Consonants],0)),LEFT(BB322,5),
IF(ISNUMBER(MATCH(LEFT(BB322,4),Final_modified_Intermediate[Burmese_Consonants],0)),LEFT(BB322,4),
IF(ISNUMBER(MATCH(LEFT(BB322,3),Final_modified_Intermediate[Burmese_Consonants],0)),LEFT(BB322,3),
IF(ISNUMBER(MATCH(LEFT(BB322,2),Final_modified_Intermediate[Burmese_Consonants],0)),LEFT(BB322,2),
IF(ISNUMBER(MATCH(LEFT(BB322,1),Final_modified_Intermediate[Burmese_Consonants],0)),LEFT(BB322,1),
IF(ISNUMBER(MATCH(LEFT(BB322,7),Final_Intermediate[Burmese_Consonants],0)),LEFT(BB322,7),
IF(ISNUMBER(MATCH(LEFT(BB322,6),Final_Intermediate[Burmese_Consonants],0)),LEFT(BB322,6),
IF(ISNUMBER(MATCH(LEFT(BB322,5),Final_Intermediate[Burmese_Consonants],0)),LEFT(BB322,5),
IF(ISNUMBER(MATCH(LEFT(BB322,4),Final_Intermediate[Burmese_Consonants],0)),LEFT(BB322,4),
IF(ISNUMBER(MATCH(LEFT(BB322,3),Final_Intermediate[Burmese_Consonants],0)),LEFT(BB322,3),
IF(ISNUMBER(MATCH(LEFT(BB322,2),Final_Intermediate[Burmese_Consonants],0)),LEFT(BB322,2),
IF(ISNUMBER(MATCH(LEFT(BB322,1),Final_Intermediate[Burmese_Consonants],0)),LEFT(BB322,1),
"")))))))))))))))</f>
        <v>#VALUE!</v>
      </c>
      <c r="AC32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2" t="e">
        <f>IF(AND(OR(BC322="။",BC322="၊"),LEN(BC322)=1),BC322,
IF(ISNUMBER(MATCH(LEFT(BC322,7),Final_modified_Intermediate[Burmese_Consonants],0)),LEFT(BC322,7),
IF(ISNUMBER(MATCH(LEFT(BC322,6),Final_modified_Intermediate[Burmese_Consonants],0)),LEFT(BC322,6),
IF(ISNUMBER(MATCH(LEFT(BC322,5),Final_modified_Intermediate[Burmese_Consonants],0)),LEFT(BC322,5),
IF(ISNUMBER(MATCH(LEFT(BC322,4),Final_modified_Intermediate[Burmese_Consonants],0)),LEFT(BC322,4),
IF(ISNUMBER(MATCH(LEFT(BC322,3),Final_modified_Intermediate[Burmese_Consonants],0)),LEFT(BC322,3),
IF(ISNUMBER(MATCH(LEFT(BC322,2),Final_modified_Intermediate[Burmese_Consonants],0)),LEFT(BC322,2),
IF(ISNUMBER(MATCH(LEFT(BC322,1),Final_modified_Intermediate[Burmese_Consonants],0)),LEFT(BC322,1),
IF(ISNUMBER(MATCH(LEFT(BC322,7),Final_Intermediate[Burmese_Consonants],0)),LEFT(BC322,7),
IF(ISNUMBER(MATCH(LEFT(BC322,6),Final_Intermediate[Burmese_Consonants],0)),LEFT(BC322,6),
IF(ISNUMBER(MATCH(LEFT(BC322,5),Final_Intermediate[Burmese_Consonants],0)),LEFT(BC322,5),
IF(ISNUMBER(MATCH(LEFT(BC322,4),Final_Intermediate[Burmese_Consonants],0)),LEFT(BC322,4),
IF(ISNUMBER(MATCH(LEFT(BC322,3),Final_Intermediate[Burmese_Consonants],0)),LEFT(BC322,3),
IF(ISNUMBER(MATCH(LEFT(BC322,2),Final_Intermediate[Burmese_Consonants],0)),LEFT(BC322,2),
IF(ISNUMBER(MATCH(LEFT(BC322,1),Final_Intermediate[Burmese_Consonants],0)),LEFT(BC322,1),
"")))))))))))))))</f>
        <v>#VALUE!</v>
      </c>
      <c r="AE32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2" t="e">
        <f>IF(AND(OR(BD322="။",BD322="၊"),LEN(BD322)=1),BD322,
IF(ISNUMBER(MATCH(LEFT(BD322,7),Final_modified_Intermediate[Burmese_Consonants],0)),LEFT(BD322,7),
IF(ISNUMBER(MATCH(LEFT(BD322,6),Final_modified_Intermediate[Burmese_Consonants],0)),LEFT(BD322,6),
IF(ISNUMBER(MATCH(LEFT(BD322,5),Final_modified_Intermediate[Burmese_Consonants],0)),LEFT(BD322,5),
IF(ISNUMBER(MATCH(LEFT(BD322,4),Final_modified_Intermediate[Burmese_Consonants],0)),LEFT(BD322,4),
IF(ISNUMBER(MATCH(LEFT(BD322,3),Final_modified_Intermediate[Burmese_Consonants],0)),LEFT(BD322,3),
IF(ISNUMBER(MATCH(LEFT(BD322,2),Final_modified_Intermediate[Burmese_Consonants],0)),LEFT(BD322,2),
IF(ISNUMBER(MATCH(LEFT(BD322,1),Final_modified_Intermediate[Burmese_Consonants],0)),LEFT(BD322,1),
IF(ISNUMBER(MATCH(LEFT(BD322,7),Final_Intermediate[Burmese_Consonants],0)),LEFT(BD322,7),
IF(ISNUMBER(MATCH(LEFT(BD322,6),Final_Intermediate[Burmese_Consonants],0)),LEFT(BD322,6),
IF(ISNUMBER(MATCH(LEFT(BD322,5),Final_Intermediate[Burmese_Consonants],0)),LEFT(BD322,5),
IF(ISNUMBER(MATCH(LEFT(BD322,4),Final_Intermediate[Burmese_Consonants],0)),LEFT(BD322,4),
IF(ISNUMBER(MATCH(LEFT(BD322,3),Final_Intermediate[Burmese_Consonants],0)),LEFT(BD322,3),
IF(ISNUMBER(MATCH(LEFT(BD322,2),Final_Intermediate[Burmese_Consonants],0)),LEFT(BD322,2),
IF(ISNUMBER(MATCH(LEFT(BD322,1),Final_Intermediate[Burmese_Consonants],0)),LEFT(BD322,1),
"")))))))))))))))</f>
        <v>#VALUE!</v>
      </c>
      <c r="AG322" t="e">
        <f>IF(AND(OR(BE322="။",BE322="၊"),LEN(BE322)=1),BE322,
IF(ISNUMBER(MATCH(LEFT(BE322,7),Final_modified_Intermediate[Burmese_Consonants],0)),LEFT(BE322,7),
IF(ISNUMBER(MATCH(LEFT(BE322,6),Final_modified_Intermediate[Burmese_Consonants],0)),LEFT(BE322,6),
IF(ISNUMBER(MATCH(LEFT(BE322,5),Final_modified_Intermediate[Burmese_Consonants],0)),LEFT(BE322,5),
IF(ISNUMBER(MATCH(LEFT(BE322,4),Final_modified_Intermediate[Burmese_Consonants],0)),LEFT(BE322,4),
IF(ISNUMBER(MATCH(LEFT(BE322,3),Final_modified_Intermediate[Burmese_Consonants],0)),LEFT(BE322,3),
IF(ISNUMBER(MATCH(LEFT(BE322,2),Final_modified_Intermediate[Burmese_Consonants],0)),LEFT(BE322,2),
IF(ISNUMBER(MATCH(LEFT(BE322,1),Final_modified_Intermediate[Burmese_Consonants],0)),LEFT(BE322,1),
IF(ISNUMBER(MATCH(LEFT(BE322,7),Final_Intermediate[Burmese_Consonants],0)),LEFT(BE322,7),
IF(ISNUMBER(MATCH(LEFT(BE322,6),Final_Intermediate[Burmese_Consonants],0)),LEFT(BE322,6),
IF(ISNUMBER(MATCH(LEFT(BE322,5),Final_Intermediate[Burmese_Consonants],0)),LEFT(BE322,5),
IF(ISNUMBER(MATCH(LEFT(BE322,4),Final_Intermediate[Burmese_Consonants],0)),LEFT(BE322,4),
IF(ISNUMBER(MATCH(LEFT(BE322,3),Final_Intermediate[Burmese_Consonants],0)),LEFT(BE322,3),
IF(ISNUMBER(MATCH(LEFT(BE322,2),Final_Intermediate[Burmese_Consonants],0)),LEFT(BE322,2),
IF(ISNUMBER(MATCH(LEFT(BE322,1),Final_Intermediate[Burmese_Consonants],0)),LEFT(BE322,1),
"")))))))))))))))</f>
        <v>#VALUE!</v>
      </c>
      <c r="AH322" t="e">
        <f>IF(AND(OR(BF322="။",BF322="၊"),LEN(BF322)=1),BF322,
IF(ISNUMBER(MATCH(LEFT(BF322,7),Final_modified_Intermediate[Burmese_Consonants],0)),LEFT(BF322,7),
IF(ISNUMBER(MATCH(LEFT(BF322,6),Final_modified_Intermediate[Burmese_Consonants],0)),LEFT(BF322,6),
IF(ISNUMBER(MATCH(LEFT(BF322,5),Final_modified_Intermediate[Burmese_Consonants],0)),LEFT(BF322,5),
IF(ISNUMBER(MATCH(LEFT(BF322,4),Final_modified_Intermediate[Burmese_Consonants],0)),LEFT(BF322,4),
IF(ISNUMBER(MATCH(LEFT(BF322,3),Final_modified_Intermediate[Burmese_Consonants],0)),LEFT(BF322,3),
IF(ISNUMBER(MATCH(LEFT(BF322,2),Final_modified_Intermediate[Burmese_Consonants],0)),LEFT(BF322,2),
IF(ISNUMBER(MATCH(LEFT(BF322,1),Final_modified_Intermediate[Burmese_Consonants],0)),LEFT(BF322,1),
IF(ISNUMBER(MATCH(LEFT(BF322,7),Final_Intermediate[Burmese_Consonants],0)),LEFT(BF322,7),
IF(ISNUMBER(MATCH(LEFT(BF322,6),Final_Intermediate[Burmese_Consonants],0)),LEFT(BF322,6),
IF(ISNUMBER(MATCH(LEFT(BF322,5),Final_Intermediate[Burmese_Consonants],0)),LEFT(BF322,5),
IF(ISNUMBER(MATCH(LEFT(BF322,4),Final_Intermediate[Burmese_Consonants],0)),LEFT(BF322,4),
IF(ISNUMBER(MATCH(LEFT(BF322,3),Final_Intermediate[Burmese_Consonants],0)),LEFT(BF322,3),
IF(ISNUMBER(MATCH(LEFT(BF322,2),Final_Intermediate[Burmese_Consonants],0)),LEFT(BF322,2),
IF(ISNUMBER(MATCH(LEFT(BF322,1),Final_Intermediate[Burmese_Consonants],0)),LEFT(BF322,1),
"")))))))))))))))</f>
        <v>#VALUE!</v>
      </c>
      <c r="AI322" t="e">
        <f>IF(AND(OR(BG322="။",BG322="၊"),LEN(BG322)=1),BG322,
IF(ISNUMBER(MATCH(LEFT(BG322,7),Final_modified_Intermediate[Burmese_Consonants],0)),LEFT(BG322,7),
IF(ISNUMBER(MATCH(LEFT(BG322,6),Final_modified_Intermediate[Burmese_Consonants],0)),LEFT(BG322,6),
IF(ISNUMBER(MATCH(LEFT(BG322,5),Final_modified_Intermediate[Burmese_Consonants],0)),LEFT(BG322,5),
IF(ISNUMBER(MATCH(LEFT(BG322,4),Final_modified_Intermediate[Burmese_Consonants],0)),LEFT(BG322,4),
IF(ISNUMBER(MATCH(LEFT(BG322,3),Final_modified_Intermediate[Burmese_Consonants],0)),LEFT(BG322,3),
IF(ISNUMBER(MATCH(LEFT(BG322,2),Final_modified_Intermediate[Burmese_Consonants],0)),LEFT(BG322,2),
IF(ISNUMBER(MATCH(LEFT(BG322,1),Final_modified_Intermediate[Burmese_Consonants],0)),LEFT(BG322,1),
IF(ISNUMBER(MATCH(LEFT(BG322,7),Final_Intermediate[Burmese_Consonants],0)),LEFT(BG322,7),
IF(ISNUMBER(MATCH(LEFT(BG322,6),Final_Intermediate[Burmese_Consonants],0)),LEFT(BG322,6),
IF(ISNUMBER(MATCH(LEFT(BG322,5),Final_Intermediate[Burmese_Consonants],0)),LEFT(BG322,5),
IF(ISNUMBER(MATCH(LEFT(BG322,4),Final_Intermediate[Burmese_Consonants],0)),LEFT(BG322,4),
IF(ISNUMBER(MATCH(LEFT(BG322,3),Final_Intermediate[Burmese_Consonants],0)),LEFT(BG322,3),
IF(ISNUMBER(MATCH(LEFT(BG322,2),Final_Intermediate[Burmese_Consonants],0)),LEFT(BG322,2),
IF(ISNUMBER(MATCH(LEFT(BG322,1),Final_Intermediate[Burmese_Consonants],0)),LEFT(BG322,1),
"")))))))))))))))</f>
        <v>#VALUE!</v>
      </c>
      <c r="AJ322" t="e">
        <f>IF(AND(OR(BH322="။",BH322="၊"),LEN(BH322)=1),BH322,
IF(ISNUMBER(MATCH(LEFT(BH322,7),Final_modified_Intermediate[Burmese_Consonants],0)),LEFT(BH322,7),
IF(ISNUMBER(MATCH(LEFT(BH322,6),Final_modified_Intermediate[Burmese_Consonants],0)),LEFT(BH322,6),
IF(ISNUMBER(MATCH(LEFT(BH322,5),Final_modified_Intermediate[Burmese_Consonants],0)),LEFT(BH322,5),
IF(ISNUMBER(MATCH(LEFT(BH322,4),Final_modified_Intermediate[Burmese_Consonants],0)),LEFT(BH322,4),
IF(ISNUMBER(MATCH(LEFT(BH322,3),Final_modified_Intermediate[Burmese_Consonants],0)),LEFT(BH322,3),
IF(ISNUMBER(MATCH(LEFT(BH322,2),Final_modified_Intermediate[Burmese_Consonants],0)),LEFT(BH322,2),
IF(ISNUMBER(MATCH(LEFT(BH322,1),Final_modified_Intermediate[Burmese_Consonants],0)),LEFT(BH322,1),
IF(ISNUMBER(MATCH(LEFT(BH322,7),Final_Intermediate[Burmese_Consonants],0)),LEFT(BH322,7),
IF(ISNUMBER(MATCH(LEFT(BH322,6),Final_Intermediate[Burmese_Consonants],0)),LEFT(BH322,6),
IF(ISNUMBER(MATCH(LEFT(BH322,5),Final_Intermediate[Burmese_Consonants],0)),LEFT(BH322,5),
IF(ISNUMBER(MATCH(LEFT(BH322,4),Final_Intermediate[Burmese_Consonants],0)),LEFT(BH322,4),
IF(ISNUMBER(MATCH(LEFT(BH322,3),Final_Intermediate[Burmese_Consonants],0)),LEFT(BH322,3),
IF(ISNUMBER(MATCH(LEFT(BH322,2),Final_Intermediate[Burmese_Consonants],0)),LEFT(BH322,2),
IF(ISNUMBER(MATCH(LEFT(BH322,1),Final_Intermediate[Burmese_Consonants],0)),LEFT(BH322,1),
"")))))))))))))))</f>
        <v>#VALUE!</v>
      </c>
      <c r="AK322" t="e">
        <f>IF(AND(OR(BI322="။",BI322="၊"),LEN(BI322)=1),BI322,
IF(ISNUMBER(MATCH(LEFT(BI322,7),Final_modified_Intermediate[Burmese_Consonants],0)),LEFT(BI322,7),
IF(ISNUMBER(MATCH(LEFT(BI322,6),Final_modified_Intermediate[Burmese_Consonants],0)),LEFT(BI322,6),
IF(ISNUMBER(MATCH(LEFT(BI322,5),Final_modified_Intermediate[Burmese_Consonants],0)),LEFT(BI322,5),
IF(ISNUMBER(MATCH(LEFT(BI322,4),Final_modified_Intermediate[Burmese_Consonants],0)),LEFT(BI322,4),
IF(ISNUMBER(MATCH(LEFT(BI322,3),Final_modified_Intermediate[Burmese_Consonants],0)),LEFT(BI322,3),
IF(ISNUMBER(MATCH(LEFT(BI322,2),Final_modified_Intermediate[Burmese_Consonants],0)),LEFT(BI322,2),
IF(ISNUMBER(MATCH(LEFT(BI322,1),Final_modified_Intermediate[Burmese_Consonants],0)),LEFT(BI322,1),
IF(ISNUMBER(MATCH(LEFT(BI322,7),Final_Intermediate[Burmese_Consonants],0)),LEFT(BI322,7),
IF(ISNUMBER(MATCH(LEFT(BI322,6),Final_Intermediate[Burmese_Consonants],0)),LEFT(BI322,6),
IF(ISNUMBER(MATCH(LEFT(BI322,5),Final_Intermediate[Burmese_Consonants],0)),LEFT(BI322,5),
IF(ISNUMBER(MATCH(LEFT(BI322,4),Final_Intermediate[Burmese_Consonants],0)),LEFT(BI322,4),
IF(ISNUMBER(MATCH(LEFT(BI322,3),Final_Intermediate[Burmese_Consonants],0)),LEFT(BI322,3),
IF(ISNUMBER(MATCH(LEFT(BI322,2),Final_Intermediate[Burmese_Consonants],0)),LEFT(BI322,2),
IF(ISNUMBER(MATCH(LEFT(BI322,1),Final_Intermediate[Burmese_Consonants],0)),LEFT(BI322,1),
"")))))))))))))))</f>
        <v>#VALUE!</v>
      </c>
      <c r="AL322" t="e">
        <f>IF(AND(OR(BJ322="။",BJ322="၊"),LEN(BJ322)=1),BJ322,
IF(ISNUMBER(MATCH(LEFT(BJ322,7),Final_modified_Intermediate[Burmese_Consonants],0)),LEFT(BJ322,7),
IF(ISNUMBER(MATCH(LEFT(BJ322,6),Final_modified_Intermediate[Burmese_Consonants],0)),LEFT(BJ322,6),
IF(ISNUMBER(MATCH(LEFT(BJ322,5),Final_modified_Intermediate[Burmese_Consonants],0)),LEFT(BJ322,5),
IF(ISNUMBER(MATCH(LEFT(BJ322,4),Final_modified_Intermediate[Burmese_Consonants],0)),LEFT(BJ322,4),
IF(ISNUMBER(MATCH(LEFT(BJ322,3),Final_modified_Intermediate[Burmese_Consonants],0)),LEFT(BJ322,3),
IF(ISNUMBER(MATCH(LEFT(BJ322,2),Final_modified_Intermediate[Burmese_Consonants],0)),LEFT(BJ322,2),
IF(ISNUMBER(MATCH(LEFT(BJ322,1),Final_modified_Intermediate[Burmese_Consonants],0)),LEFT(BJ322,1),
IF(ISNUMBER(MATCH(LEFT(BJ322,7),Final_Intermediate[Burmese_Consonants],0)),LEFT(BJ322,7),
IF(ISNUMBER(MATCH(LEFT(BJ322,6),Final_Intermediate[Burmese_Consonants],0)),LEFT(BJ322,6),
IF(ISNUMBER(MATCH(LEFT(BJ322,5),Final_Intermediate[Burmese_Consonants],0)),LEFT(BJ322,5),
IF(ISNUMBER(MATCH(LEFT(BJ322,4),Final_Intermediate[Burmese_Consonants],0)),LEFT(BJ322,4),
IF(ISNUMBER(MATCH(LEFT(BJ322,3),Final_Intermediate[Burmese_Consonants],0)),LEFT(BJ322,3),
IF(ISNUMBER(MATCH(LEFT(BJ322,2),Final_Intermediate[Burmese_Consonants],0)),LEFT(BJ322,2),
IF(ISNUMBER(MATCH(LEFT(BJ322,1),Final_Intermediate[Burmese_Consonants],0)),LEFT(BJ322,1),
"")))))))))))))))</f>
        <v>#VALUE!</v>
      </c>
      <c r="AN322" t="e">
        <f>Compiler_Burmese[[#This Row],[Sr. No.]]</f>
        <v>#REF!</v>
      </c>
      <c r="AO32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2" t="e">
        <f>[2]!Vocabulary_Burmese[[#This Row],[Sr. No.]]</f>
        <v>#REF!</v>
      </c>
      <c r="BA322" t="e">
        <f>IF(Raw_data_N2_Kanji[[#This Row],[Categorie]]&lt;&gt;"","",
IF(ISNUMBER(MATCH(V,Special_list[Burmese word],0)),"",
SUBSTITUTE(Raw_data_N2_Kanji[[#This Row],[Raw]]," ","")))</f>
        <v>#VALUE!</v>
      </c>
      <c r="BB322" t="e">
        <f>RIGHT(Segregate18[[#This Row],[UPGRADE]],LEN(Segregate18[[#This Row],[UPGRADE]])-LEN(Compiler_Burmese[[#This Row],[1]]))</f>
        <v>#VALUE!</v>
      </c>
      <c r="BC322" t="e">
        <f>RIGHT(Segregate18[[#This Row],[11]],LEN(Segregate18[[#This Row],[11]])-LEN(Compiler_Burmese[[#This Row],[2]]))</f>
        <v>#VALUE!</v>
      </c>
      <c r="BD322" t="e">
        <f>RIGHT(Segregate18[[#This Row],[21]],LEN(Segregate18[[#This Row],[21]])-LEN(Compiler_Burmese[[#This Row],[3]]))</f>
        <v>#VALUE!</v>
      </c>
      <c r="BE322" t="e">
        <f>RIGHT(Segregate18[[#This Row],[31]],LEN(Segregate18[[#This Row],[31]])-LEN(Compiler_Burmese[[#This Row],[4]]))</f>
        <v>#VALUE!</v>
      </c>
      <c r="BF322" t="e">
        <f>RIGHT(Segregate18[[#This Row],[41]],LEN(Segregate18[[#This Row],[41]])-LEN(Compiler_Burmese[[#This Row],[5]]))</f>
        <v>#VALUE!</v>
      </c>
      <c r="BG322" t="e">
        <f>RIGHT(Segregate18[[#This Row],[51]],LEN(Segregate18[[#This Row],[51]])-LEN(Compiler_Burmese[[#This Row],[6]]))</f>
        <v>#VALUE!</v>
      </c>
      <c r="BH322" t="e">
        <f>RIGHT(Segregate18[[#This Row],[61]],LEN(Segregate18[[#This Row],[61]])-LEN(Compiler_Burmese[[#This Row],[7]]))</f>
        <v>#VALUE!</v>
      </c>
      <c r="BI322" t="e">
        <f>RIGHT(Segregate18[[#This Row],[71]],LEN(Segregate18[[#This Row],[71]])-LEN(Compiler_Burmese[[#This Row],[8]]))</f>
        <v>#VALUE!</v>
      </c>
      <c r="BJ322" t="e">
        <f>RIGHT(Segregate18[[#This Row],[81]],LEN(Segregate18[[#This Row],[81]])-LEN(Compiler_Burmese[[#This Row],[9]]))</f>
        <v>#VALUE!</v>
      </c>
    </row>
    <row r="323" spans="25:62" ht="15" customHeight="1" x14ac:dyDescent="0.3">
      <c r="Y323" t="e">
        <f>Segregate18[[#This Row],[Sr. No.]]</f>
        <v>#REF!</v>
      </c>
      <c r="Z323" t="e">
        <f>IF(AND(OR(BA323="။",BA323="၊"),LEN(BA323)=1),BA323,
IF(ISNUMBER(MATCH(LEFT(BA323,7),Final_modified_Intermediate[Burmese_Consonants],0)),LEFT(BA323,7),
IF(ISNUMBER(MATCH(LEFT(BA323,6),Final_modified_Intermediate[Burmese_Consonants],0)),LEFT(BA323,6),
IF(ISNUMBER(MATCH(LEFT(BA323,5),Final_modified_Intermediate[Burmese_Consonants],0)),LEFT(BA323,5),
IF(ISNUMBER(MATCH(LEFT(BA323,4),Final_modified_Intermediate[Burmese_Consonants],0)),LEFT(BA323,4),
IF(ISNUMBER(MATCH(LEFT(BA323,3),Final_modified_Intermediate[Burmese_Consonants],0)),LEFT(BA323,3),
IF(ISNUMBER(MATCH(LEFT(BA323,2),Final_modified_Intermediate[Burmese_Consonants],0)),LEFT(BA323,2),
IF(ISNUMBER(MATCH(LEFT(BA323,1),Final_modified_Intermediate[Burmese_Consonants],0)),LEFT(BA323,1),
IF(ISNUMBER(MATCH(LEFT(BA323,7),Final_Intermediate[Burmese_Consonants],0)),LEFT(BA323,7),
IF(ISNUMBER(MATCH(LEFT(BA323,6),Final_Intermediate[Burmese_Consonants],0)),LEFT(BA323,6),
IF(ISNUMBER(MATCH(LEFT(BA323,5),Final_Intermediate[Burmese_Consonants],0)),LEFT(BA323,5),
IF(ISNUMBER(MATCH(LEFT(BA323,4),Final_Intermediate[Burmese_Consonants],0)),LEFT(BA323,4),
IF(ISNUMBER(MATCH(LEFT(BA323,3),Final_Intermediate[Burmese_Consonants],0)),LEFT(BA323,3),
IF(ISNUMBER(MATCH(LEFT(BA323,2),Final_Intermediate[Burmese_Consonants],0)),LEFT(BA323,2),
IF(ISNUMBER(MATCH(LEFT(BA323,1),Final_Intermediate[Burmese_Consonants],0)),LEFT(BA323,1),
"")))))))))))))))</f>
        <v>#VALUE!</v>
      </c>
      <c r="AA32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3" t="e">
        <f>IF(AND(OR(BB323="။",BB323="၊"),LEN(BB323)=1),BB323,
IF(ISNUMBER(MATCH(LEFT(BB323,7),Final_modified_Intermediate[Burmese_Consonants],0)),LEFT(BB323,7),
IF(ISNUMBER(MATCH(LEFT(BB323,6),Final_modified_Intermediate[Burmese_Consonants],0)),LEFT(BB323,6),
IF(ISNUMBER(MATCH(LEFT(BB323,5),Final_modified_Intermediate[Burmese_Consonants],0)),LEFT(BB323,5),
IF(ISNUMBER(MATCH(LEFT(BB323,4),Final_modified_Intermediate[Burmese_Consonants],0)),LEFT(BB323,4),
IF(ISNUMBER(MATCH(LEFT(BB323,3),Final_modified_Intermediate[Burmese_Consonants],0)),LEFT(BB323,3),
IF(ISNUMBER(MATCH(LEFT(BB323,2),Final_modified_Intermediate[Burmese_Consonants],0)),LEFT(BB323,2),
IF(ISNUMBER(MATCH(LEFT(BB323,1),Final_modified_Intermediate[Burmese_Consonants],0)),LEFT(BB323,1),
IF(ISNUMBER(MATCH(LEFT(BB323,7),Final_Intermediate[Burmese_Consonants],0)),LEFT(BB323,7),
IF(ISNUMBER(MATCH(LEFT(BB323,6),Final_Intermediate[Burmese_Consonants],0)),LEFT(BB323,6),
IF(ISNUMBER(MATCH(LEFT(BB323,5),Final_Intermediate[Burmese_Consonants],0)),LEFT(BB323,5),
IF(ISNUMBER(MATCH(LEFT(BB323,4),Final_Intermediate[Burmese_Consonants],0)),LEFT(BB323,4),
IF(ISNUMBER(MATCH(LEFT(BB323,3),Final_Intermediate[Burmese_Consonants],0)),LEFT(BB323,3),
IF(ISNUMBER(MATCH(LEFT(BB323,2),Final_Intermediate[Burmese_Consonants],0)),LEFT(BB323,2),
IF(ISNUMBER(MATCH(LEFT(BB323,1),Final_Intermediate[Burmese_Consonants],0)),LEFT(BB323,1),
"")))))))))))))))</f>
        <v>#VALUE!</v>
      </c>
      <c r="AC32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3" t="e">
        <f>IF(AND(OR(BC323="။",BC323="၊"),LEN(BC323)=1),BC323,
IF(ISNUMBER(MATCH(LEFT(BC323,7),Final_modified_Intermediate[Burmese_Consonants],0)),LEFT(BC323,7),
IF(ISNUMBER(MATCH(LEFT(BC323,6),Final_modified_Intermediate[Burmese_Consonants],0)),LEFT(BC323,6),
IF(ISNUMBER(MATCH(LEFT(BC323,5),Final_modified_Intermediate[Burmese_Consonants],0)),LEFT(BC323,5),
IF(ISNUMBER(MATCH(LEFT(BC323,4),Final_modified_Intermediate[Burmese_Consonants],0)),LEFT(BC323,4),
IF(ISNUMBER(MATCH(LEFT(BC323,3),Final_modified_Intermediate[Burmese_Consonants],0)),LEFT(BC323,3),
IF(ISNUMBER(MATCH(LEFT(BC323,2),Final_modified_Intermediate[Burmese_Consonants],0)),LEFT(BC323,2),
IF(ISNUMBER(MATCH(LEFT(BC323,1),Final_modified_Intermediate[Burmese_Consonants],0)),LEFT(BC323,1),
IF(ISNUMBER(MATCH(LEFT(BC323,7),Final_Intermediate[Burmese_Consonants],0)),LEFT(BC323,7),
IF(ISNUMBER(MATCH(LEFT(BC323,6),Final_Intermediate[Burmese_Consonants],0)),LEFT(BC323,6),
IF(ISNUMBER(MATCH(LEFT(BC323,5),Final_Intermediate[Burmese_Consonants],0)),LEFT(BC323,5),
IF(ISNUMBER(MATCH(LEFT(BC323,4),Final_Intermediate[Burmese_Consonants],0)),LEFT(BC323,4),
IF(ISNUMBER(MATCH(LEFT(BC323,3),Final_Intermediate[Burmese_Consonants],0)),LEFT(BC323,3),
IF(ISNUMBER(MATCH(LEFT(BC323,2),Final_Intermediate[Burmese_Consonants],0)),LEFT(BC323,2),
IF(ISNUMBER(MATCH(LEFT(BC323,1),Final_Intermediate[Burmese_Consonants],0)),LEFT(BC323,1),
"")))))))))))))))</f>
        <v>#VALUE!</v>
      </c>
      <c r="AE32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3" t="e">
        <f>IF(AND(OR(BD323="။",BD323="၊"),LEN(BD323)=1),BD323,
IF(ISNUMBER(MATCH(LEFT(BD323,7),Final_modified_Intermediate[Burmese_Consonants],0)),LEFT(BD323,7),
IF(ISNUMBER(MATCH(LEFT(BD323,6),Final_modified_Intermediate[Burmese_Consonants],0)),LEFT(BD323,6),
IF(ISNUMBER(MATCH(LEFT(BD323,5),Final_modified_Intermediate[Burmese_Consonants],0)),LEFT(BD323,5),
IF(ISNUMBER(MATCH(LEFT(BD323,4),Final_modified_Intermediate[Burmese_Consonants],0)),LEFT(BD323,4),
IF(ISNUMBER(MATCH(LEFT(BD323,3),Final_modified_Intermediate[Burmese_Consonants],0)),LEFT(BD323,3),
IF(ISNUMBER(MATCH(LEFT(BD323,2),Final_modified_Intermediate[Burmese_Consonants],0)),LEFT(BD323,2),
IF(ISNUMBER(MATCH(LEFT(BD323,1),Final_modified_Intermediate[Burmese_Consonants],0)),LEFT(BD323,1),
IF(ISNUMBER(MATCH(LEFT(BD323,7),Final_Intermediate[Burmese_Consonants],0)),LEFT(BD323,7),
IF(ISNUMBER(MATCH(LEFT(BD323,6),Final_Intermediate[Burmese_Consonants],0)),LEFT(BD323,6),
IF(ISNUMBER(MATCH(LEFT(BD323,5),Final_Intermediate[Burmese_Consonants],0)),LEFT(BD323,5),
IF(ISNUMBER(MATCH(LEFT(BD323,4),Final_Intermediate[Burmese_Consonants],0)),LEFT(BD323,4),
IF(ISNUMBER(MATCH(LEFT(BD323,3),Final_Intermediate[Burmese_Consonants],0)),LEFT(BD323,3),
IF(ISNUMBER(MATCH(LEFT(BD323,2),Final_Intermediate[Burmese_Consonants],0)),LEFT(BD323,2),
IF(ISNUMBER(MATCH(LEFT(BD323,1),Final_Intermediate[Burmese_Consonants],0)),LEFT(BD323,1),
"")))))))))))))))</f>
        <v>#VALUE!</v>
      </c>
      <c r="AG323" t="e">
        <f>IF(AND(OR(BE323="။",BE323="၊"),LEN(BE323)=1),BE323,
IF(ISNUMBER(MATCH(LEFT(BE323,7),Final_modified_Intermediate[Burmese_Consonants],0)),LEFT(BE323,7),
IF(ISNUMBER(MATCH(LEFT(BE323,6),Final_modified_Intermediate[Burmese_Consonants],0)),LEFT(BE323,6),
IF(ISNUMBER(MATCH(LEFT(BE323,5),Final_modified_Intermediate[Burmese_Consonants],0)),LEFT(BE323,5),
IF(ISNUMBER(MATCH(LEFT(BE323,4),Final_modified_Intermediate[Burmese_Consonants],0)),LEFT(BE323,4),
IF(ISNUMBER(MATCH(LEFT(BE323,3),Final_modified_Intermediate[Burmese_Consonants],0)),LEFT(BE323,3),
IF(ISNUMBER(MATCH(LEFT(BE323,2),Final_modified_Intermediate[Burmese_Consonants],0)),LEFT(BE323,2),
IF(ISNUMBER(MATCH(LEFT(BE323,1),Final_modified_Intermediate[Burmese_Consonants],0)),LEFT(BE323,1),
IF(ISNUMBER(MATCH(LEFT(BE323,7),Final_Intermediate[Burmese_Consonants],0)),LEFT(BE323,7),
IF(ISNUMBER(MATCH(LEFT(BE323,6),Final_Intermediate[Burmese_Consonants],0)),LEFT(BE323,6),
IF(ISNUMBER(MATCH(LEFT(BE323,5),Final_Intermediate[Burmese_Consonants],0)),LEFT(BE323,5),
IF(ISNUMBER(MATCH(LEFT(BE323,4),Final_Intermediate[Burmese_Consonants],0)),LEFT(BE323,4),
IF(ISNUMBER(MATCH(LEFT(BE323,3),Final_Intermediate[Burmese_Consonants],0)),LEFT(BE323,3),
IF(ISNUMBER(MATCH(LEFT(BE323,2),Final_Intermediate[Burmese_Consonants],0)),LEFT(BE323,2),
IF(ISNUMBER(MATCH(LEFT(BE323,1),Final_Intermediate[Burmese_Consonants],0)),LEFT(BE323,1),
"")))))))))))))))</f>
        <v>#VALUE!</v>
      </c>
      <c r="AH323" t="e">
        <f>IF(AND(OR(BF323="။",BF323="၊"),LEN(BF323)=1),BF323,
IF(ISNUMBER(MATCH(LEFT(BF323,7),Final_modified_Intermediate[Burmese_Consonants],0)),LEFT(BF323,7),
IF(ISNUMBER(MATCH(LEFT(BF323,6),Final_modified_Intermediate[Burmese_Consonants],0)),LEFT(BF323,6),
IF(ISNUMBER(MATCH(LEFT(BF323,5),Final_modified_Intermediate[Burmese_Consonants],0)),LEFT(BF323,5),
IF(ISNUMBER(MATCH(LEFT(BF323,4),Final_modified_Intermediate[Burmese_Consonants],0)),LEFT(BF323,4),
IF(ISNUMBER(MATCH(LEFT(BF323,3),Final_modified_Intermediate[Burmese_Consonants],0)),LEFT(BF323,3),
IF(ISNUMBER(MATCH(LEFT(BF323,2),Final_modified_Intermediate[Burmese_Consonants],0)),LEFT(BF323,2),
IF(ISNUMBER(MATCH(LEFT(BF323,1),Final_modified_Intermediate[Burmese_Consonants],0)),LEFT(BF323,1),
IF(ISNUMBER(MATCH(LEFT(BF323,7),Final_Intermediate[Burmese_Consonants],0)),LEFT(BF323,7),
IF(ISNUMBER(MATCH(LEFT(BF323,6),Final_Intermediate[Burmese_Consonants],0)),LEFT(BF323,6),
IF(ISNUMBER(MATCH(LEFT(BF323,5),Final_Intermediate[Burmese_Consonants],0)),LEFT(BF323,5),
IF(ISNUMBER(MATCH(LEFT(BF323,4),Final_Intermediate[Burmese_Consonants],0)),LEFT(BF323,4),
IF(ISNUMBER(MATCH(LEFT(BF323,3),Final_Intermediate[Burmese_Consonants],0)),LEFT(BF323,3),
IF(ISNUMBER(MATCH(LEFT(BF323,2),Final_Intermediate[Burmese_Consonants],0)),LEFT(BF323,2),
IF(ISNUMBER(MATCH(LEFT(BF323,1),Final_Intermediate[Burmese_Consonants],0)),LEFT(BF323,1),
"")))))))))))))))</f>
        <v>#VALUE!</v>
      </c>
      <c r="AI323" t="e">
        <f>IF(AND(OR(BG323="။",BG323="၊"),LEN(BG323)=1),BG323,
IF(ISNUMBER(MATCH(LEFT(BG323,7),Final_modified_Intermediate[Burmese_Consonants],0)),LEFT(BG323,7),
IF(ISNUMBER(MATCH(LEFT(BG323,6),Final_modified_Intermediate[Burmese_Consonants],0)),LEFT(BG323,6),
IF(ISNUMBER(MATCH(LEFT(BG323,5),Final_modified_Intermediate[Burmese_Consonants],0)),LEFT(BG323,5),
IF(ISNUMBER(MATCH(LEFT(BG323,4),Final_modified_Intermediate[Burmese_Consonants],0)),LEFT(BG323,4),
IF(ISNUMBER(MATCH(LEFT(BG323,3),Final_modified_Intermediate[Burmese_Consonants],0)),LEFT(BG323,3),
IF(ISNUMBER(MATCH(LEFT(BG323,2),Final_modified_Intermediate[Burmese_Consonants],0)),LEFT(BG323,2),
IF(ISNUMBER(MATCH(LEFT(BG323,1),Final_modified_Intermediate[Burmese_Consonants],0)),LEFT(BG323,1),
IF(ISNUMBER(MATCH(LEFT(BG323,7),Final_Intermediate[Burmese_Consonants],0)),LEFT(BG323,7),
IF(ISNUMBER(MATCH(LEFT(BG323,6),Final_Intermediate[Burmese_Consonants],0)),LEFT(BG323,6),
IF(ISNUMBER(MATCH(LEFT(BG323,5),Final_Intermediate[Burmese_Consonants],0)),LEFT(BG323,5),
IF(ISNUMBER(MATCH(LEFT(BG323,4),Final_Intermediate[Burmese_Consonants],0)),LEFT(BG323,4),
IF(ISNUMBER(MATCH(LEFT(BG323,3),Final_Intermediate[Burmese_Consonants],0)),LEFT(BG323,3),
IF(ISNUMBER(MATCH(LEFT(BG323,2),Final_Intermediate[Burmese_Consonants],0)),LEFT(BG323,2),
IF(ISNUMBER(MATCH(LEFT(BG323,1),Final_Intermediate[Burmese_Consonants],0)),LEFT(BG323,1),
"")))))))))))))))</f>
        <v>#VALUE!</v>
      </c>
      <c r="AJ323" t="e">
        <f>IF(AND(OR(BH323="။",BH323="၊"),LEN(BH323)=1),BH323,
IF(ISNUMBER(MATCH(LEFT(BH323,7),Final_modified_Intermediate[Burmese_Consonants],0)),LEFT(BH323,7),
IF(ISNUMBER(MATCH(LEFT(BH323,6),Final_modified_Intermediate[Burmese_Consonants],0)),LEFT(BH323,6),
IF(ISNUMBER(MATCH(LEFT(BH323,5),Final_modified_Intermediate[Burmese_Consonants],0)),LEFT(BH323,5),
IF(ISNUMBER(MATCH(LEFT(BH323,4),Final_modified_Intermediate[Burmese_Consonants],0)),LEFT(BH323,4),
IF(ISNUMBER(MATCH(LEFT(BH323,3),Final_modified_Intermediate[Burmese_Consonants],0)),LEFT(BH323,3),
IF(ISNUMBER(MATCH(LEFT(BH323,2),Final_modified_Intermediate[Burmese_Consonants],0)),LEFT(BH323,2),
IF(ISNUMBER(MATCH(LEFT(BH323,1),Final_modified_Intermediate[Burmese_Consonants],0)),LEFT(BH323,1),
IF(ISNUMBER(MATCH(LEFT(BH323,7),Final_Intermediate[Burmese_Consonants],0)),LEFT(BH323,7),
IF(ISNUMBER(MATCH(LEFT(BH323,6),Final_Intermediate[Burmese_Consonants],0)),LEFT(BH323,6),
IF(ISNUMBER(MATCH(LEFT(BH323,5),Final_Intermediate[Burmese_Consonants],0)),LEFT(BH323,5),
IF(ISNUMBER(MATCH(LEFT(BH323,4),Final_Intermediate[Burmese_Consonants],0)),LEFT(BH323,4),
IF(ISNUMBER(MATCH(LEFT(BH323,3),Final_Intermediate[Burmese_Consonants],0)),LEFT(BH323,3),
IF(ISNUMBER(MATCH(LEFT(BH323,2),Final_Intermediate[Burmese_Consonants],0)),LEFT(BH323,2),
IF(ISNUMBER(MATCH(LEFT(BH323,1),Final_Intermediate[Burmese_Consonants],0)),LEFT(BH323,1),
"")))))))))))))))</f>
        <v>#VALUE!</v>
      </c>
      <c r="AK323" t="e">
        <f>IF(AND(OR(BI323="။",BI323="၊"),LEN(BI323)=1),BI323,
IF(ISNUMBER(MATCH(LEFT(BI323,7),Final_modified_Intermediate[Burmese_Consonants],0)),LEFT(BI323,7),
IF(ISNUMBER(MATCH(LEFT(BI323,6),Final_modified_Intermediate[Burmese_Consonants],0)),LEFT(BI323,6),
IF(ISNUMBER(MATCH(LEFT(BI323,5),Final_modified_Intermediate[Burmese_Consonants],0)),LEFT(BI323,5),
IF(ISNUMBER(MATCH(LEFT(BI323,4),Final_modified_Intermediate[Burmese_Consonants],0)),LEFT(BI323,4),
IF(ISNUMBER(MATCH(LEFT(BI323,3),Final_modified_Intermediate[Burmese_Consonants],0)),LEFT(BI323,3),
IF(ISNUMBER(MATCH(LEFT(BI323,2),Final_modified_Intermediate[Burmese_Consonants],0)),LEFT(BI323,2),
IF(ISNUMBER(MATCH(LEFT(BI323,1),Final_modified_Intermediate[Burmese_Consonants],0)),LEFT(BI323,1),
IF(ISNUMBER(MATCH(LEFT(BI323,7),Final_Intermediate[Burmese_Consonants],0)),LEFT(BI323,7),
IF(ISNUMBER(MATCH(LEFT(BI323,6),Final_Intermediate[Burmese_Consonants],0)),LEFT(BI323,6),
IF(ISNUMBER(MATCH(LEFT(BI323,5),Final_Intermediate[Burmese_Consonants],0)),LEFT(BI323,5),
IF(ISNUMBER(MATCH(LEFT(BI323,4),Final_Intermediate[Burmese_Consonants],0)),LEFT(BI323,4),
IF(ISNUMBER(MATCH(LEFT(BI323,3),Final_Intermediate[Burmese_Consonants],0)),LEFT(BI323,3),
IF(ISNUMBER(MATCH(LEFT(BI323,2),Final_Intermediate[Burmese_Consonants],0)),LEFT(BI323,2),
IF(ISNUMBER(MATCH(LEFT(BI323,1),Final_Intermediate[Burmese_Consonants],0)),LEFT(BI323,1),
"")))))))))))))))</f>
        <v>#VALUE!</v>
      </c>
      <c r="AL323" t="e">
        <f>IF(AND(OR(BJ323="။",BJ323="၊"),LEN(BJ323)=1),BJ323,
IF(ISNUMBER(MATCH(LEFT(BJ323,7),Final_modified_Intermediate[Burmese_Consonants],0)),LEFT(BJ323,7),
IF(ISNUMBER(MATCH(LEFT(BJ323,6),Final_modified_Intermediate[Burmese_Consonants],0)),LEFT(BJ323,6),
IF(ISNUMBER(MATCH(LEFT(BJ323,5),Final_modified_Intermediate[Burmese_Consonants],0)),LEFT(BJ323,5),
IF(ISNUMBER(MATCH(LEFT(BJ323,4),Final_modified_Intermediate[Burmese_Consonants],0)),LEFT(BJ323,4),
IF(ISNUMBER(MATCH(LEFT(BJ323,3),Final_modified_Intermediate[Burmese_Consonants],0)),LEFT(BJ323,3),
IF(ISNUMBER(MATCH(LEFT(BJ323,2),Final_modified_Intermediate[Burmese_Consonants],0)),LEFT(BJ323,2),
IF(ISNUMBER(MATCH(LEFT(BJ323,1),Final_modified_Intermediate[Burmese_Consonants],0)),LEFT(BJ323,1),
IF(ISNUMBER(MATCH(LEFT(BJ323,7),Final_Intermediate[Burmese_Consonants],0)),LEFT(BJ323,7),
IF(ISNUMBER(MATCH(LEFT(BJ323,6),Final_Intermediate[Burmese_Consonants],0)),LEFT(BJ323,6),
IF(ISNUMBER(MATCH(LEFT(BJ323,5),Final_Intermediate[Burmese_Consonants],0)),LEFT(BJ323,5),
IF(ISNUMBER(MATCH(LEFT(BJ323,4),Final_Intermediate[Burmese_Consonants],0)),LEFT(BJ323,4),
IF(ISNUMBER(MATCH(LEFT(BJ323,3),Final_Intermediate[Burmese_Consonants],0)),LEFT(BJ323,3),
IF(ISNUMBER(MATCH(LEFT(BJ323,2),Final_Intermediate[Burmese_Consonants],0)),LEFT(BJ323,2),
IF(ISNUMBER(MATCH(LEFT(BJ323,1),Final_Intermediate[Burmese_Consonants],0)),LEFT(BJ323,1),
"")))))))))))))))</f>
        <v>#VALUE!</v>
      </c>
      <c r="AN323" t="e">
        <f>Compiler_Burmese[[#This Row],[Sr. No.]]</f>
        <v>#REF!</v>
      </c>
      <c r="AO32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3" t="e">
        <f>[2]!Vocabulary_Burmese[[#This Row],[Sr. No.]]</f>
        <v>#REF!</v>
      </c>
      <c r="BA323" t="e">
        <f>IF(Raw_data_N2_Kanji[[#This Row],[Categorie]]&lt;&gt;"","",
IF(ISNUMBER(MATCH(V,Special_list[Burmese word],0)),"",
SUBSTITUTE(Raw_data_N2_Kanji[[#This Row],[Raw]]," ","")))</f>
        <v>#VALUE!</v>
      </c>
      <c r="BB323" t="e">
        <f>RIGHT(Segregate18[[#This Row],[UPGRADE]],LEN(Segregate18[[#This Row],[UPGRADE]])-LEN(Compiler_Burmese[[#This Row],[1]]))</f>
        <v>#VALUE!</v>
      </c>
      <c r="BC323" t="e">
        <f>RIGHT(Segregate18[[#This Row],[11]],LEN(Segregate18[[#This Row],[11]])-LEN(Compiler_Burmese[[#This Row],[2]]))</f>
        <v>#VALUE!</v>
      </c>
      <c r="BD323" t="e">
        <f>RIGHT(Segregate18[[#This Row],[21]],LEN(Segregate18[[#This Row],[21]])-LEN(Compiler_Burmese[[#This Row],[3]]))</f>
        <v>#VALUE!</v>
      </c>
      <c r="BE323" t="e">
        <f>RIGHT(Segregate18[[#This Row],[31]],LEN(Segregate18[[#This Row],[31]])-LEN(Compiler_Burmese[[#This Row],[4]]))</f>
        <v>#VALUE!</v>
      </c>
      <c r="BF323" t="e">
        <f>RIGHT(Segregate18[[#This Row],[41]],LEN(Segregate18[[#This Row],[41]])-LEN(Compiler_Burmese[[#This Row],[5]]))</f>
        <v>#VALUE!</v>
      </c>
      <c r="BG323" t="e">
        <f>RIGHT(Segregate18[[#This Row],[51]],LEN(Segregate18[[#This Row],[51]])-LEN(Compiler_Burmese[[#This Row],[6]]))</f>
        <v>#VALUE!</v>
      </c>
      <c r="BH323" t="e">
        <f>RIGHT(Segregate18[[#This Row],[61]],LEN(Segregate18[[#This Row],[61]])-LEN(Compiler_Burmese[[#This Row],[7]]))</f>
        <v>#VALUE!</v>
      </c>
      <c r="BI323" t="e">
        <f>RIGHT(Segregate18[[#This Row],[71]],LEN(Segregate18[[#This Row],[71]])-LEN(Compiler_Burmese[[#This Row],[8]]))</f>
        <v>#VALUE!</v>
      </c>
      <c r="BJ323" t="e">
        <f>RIGHT(Segregate18[[#This Row],[81]],LEN(Segregate18[[#This Row],[81]])-LEN(Compiler_Burmese[[#This Row],[9]]))</f>
        <v>#VALUE!</v>
      </c>
    </row>
    <row r="324" spans="25:62" ht="15" customHeight="1" x14ac:dyDescent="0.3">
      <c r="Y324" t="e">
        <f>Segregate18[[#This Row],[Sr. No.]]</f>
        <v>#REF!</v>
      </c>
      <c r="Z324" t="e">
        <f>IF(AND(OR(BA324="။",BA324="၊"),LEN(BA324)=1),BA324,
IF(ISNUMBER(MATCH(LEFT(BA324,7),Final_modified_Intermediate[Burmese_Consonants],0)),LEFT(BA324,7),
IF(ISNUMBER(MATCH(LEFT(BA324,6),Final_modified_Intermediate[Burmese_Consonants],0)),LEFT(BA324,6),
IF(ISNUMBER(MATCH(LEFT(BA324,5),Final_modified_Intermediate[Burmese_Consonants],0)),LEFT(BA324,5),
IF(ISNUMBER(MATCH(LEFT(BA324,4),Final_modified_Intermediate[Burmese_Consonants],0)),LEFT(BA324,4),
IF(ISNUMBER(MATCH(LEFT(BA324,3),Final_modified_Intermediate[Burmese_Consonants],0)),LEFT(BA324,3),
IF(ISNUMBER(MATCH(LEFT(BA324,2),Final_modified_Intermediate[Burmese_Consonants],0)),LEFT(BA324,2),
IF(ISNUMBER(MATCH(LEFT(BA324,1),Final_modified_Intermediate[Burmese_Consonants],0)),LEFT(BA324,1),
IF(ISNUMBER(MATCH(LEFT(BA324,7),Final_Intermediate[Burmese_Consonants],0)),LEFT(BA324,7),
IF(ISNUMBER(MATCH(LEFT(BA324,6),Final_Intermediate[Burmese_Consonants],0)),LEFT(BA324,6),
IF(ISNUMBER(MATCH(LEFT(BA324,5),Final_Intermediate[Burmese_Consonants],0)),LEFT(BA324,5),
IF(ISNUMBER(MATCH(LEFT(BA324,4),Final_Intermediate[Burmese_Consonants],0)),LEFT(BA324,4),
IF(ISNUMBER(MATCH(LEFT(BA324,3),Final_Intermediate[Burmese_Consonants],0)),LEFT(BA324,3),
IF(ISNUMBER(MATCH(LEFT(BA324,2),Final_Intermediate[Burmese_Consonants],0)),LEFT(BA324,2),
IF(ISNUMBER(MATCH(LEFT(BA324,1),Final_Intermediate[Burmese_Consonants],0)),LEFT(BA324,1),
"")))))))))))))))</f>
        <v>#VALUE!</v>
      </c>
      <c r="AA32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4" t="e">
        <f>IF(AND(OR(BB324="။",BB324="၊"),LEN(BB324)=1),BB324,
IF(ISNUMBER(MATCH(LEFT(BB324,7),Final_modified_Intermediate[Burmese_Consonants],0)),LEFT(BB324,7),
IF(ISNUMBER(MATCH(LEFT(BB324,6),Final_modified_Intermediate[Burmese_Consonants],0)),LEFT(BB324,6),
IF(ISNUMBER(MATCH(LEFT(BB324,5),Final_modified_Intermediate[Burmese_Consonants],0)),LEFT(BB324,5),
IF(ISNUMBER(MATCH(LEFT(BB324,4),Final_modified_Intermediate[Burmese_Consonants],0)),LEFT(BB324,4),
IF(ISNUMBER(MATCH(LEFT(BB324,3),Final_modified_Intermediate[Burmese_Consonants],0)),LEFT(BB324,3),
IF(ISNUMBER(MATCH(LEFT(BB324,2),Final_modified_Intermediate[Burmese_Consonants],0)),LEFT(BB324,2),
IF(ISNUMBER(MATCH(LEFT(BB324,1),Final_modified_Intermediate[Burmese_Consonants],0)),LEFT(BB324,1),
IF(ISNUMBER(MATCH(LEFT(BB324,7),Final_Intermediate[Burmese_Consonants],0)),LEFT(BB324,7),
IF(ISNUMBER(MATCH(LEFT(BB324,6),Final_Intermediate[Burmese_Consonants],0)),LEFT(BB324,6),
IF(ISNUMBER(MATCH(LEFT(BB324,5),Final_Intermediate[Burmese_Consonants],0)),LEFT(BB324,5),
IF(ISNUMBER(MATCH(LEFT(BB324,4),Final_Intermediate[Burmese_Consonants],0)),LEFT(BB324,4),
IF(ISNUMBER(MATCH(LEFT(BB324,3),Final_Intermediate[Burmese_Consonants],0)),LEFT(BB324,3),
IF(ISNUMBER(MATCH(LEFT(BB324,2),Final_Intermediate[Burmese_Consonants],0)),LEFT(BB324,2),
IF(ISNUMBER(MATCH(LEFT(BB324,1),Final_Intermediate[Burmese_Consonants],0)),LEFT(BB324,1),
"")))))))))))))))</f>
        <v>#VALUE!</v>
      </c>
      <c r="AC32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4" t="e">
        <f>IF(AND(OR(BC324="။",BC324="၊"),LEN(BC324)=1),BC324,
IF(ISNUMBER(MATCH(LEFT(BC324,7),Final_modified_Intermediate[Burmese_Consonants],0)),LEFT(BC324,7),
IF(ISNUMBER(MATCH(LEFT(BC324,6),Final_modified_Intermediate[Burmese_Consonants],0)),LEFT(BC324,6),
IF(ISNUMBER(MATCH(LEFT(BC324,5),Final_modified_Intermediate[Burmese_Consonants],0)),LEFT(BC324,5),
IF(ISNUMBER(MATCH(LEFT(BC324,4),Final_modified_Intermediate[Burmese_Consonants],0)),LEFT(BC324,4),
IF(ISNUMBER(MATCH(LEFT(BC324,3),Final_modified_Intermediate[Burmese_Consonants],0)),LEFT(BC324,3),
IF(ISNUMBER(MATCH(LEFT(BC324,2),Final_modified_Intermediate[Burmese_Consonants],0)),LEFT(BC324,2),
IF(ISNUMBER(MATCH(LEFT(BC324,1),Final_modified_Intermediate[Burmese_Consonants],0)),LEFT(BC324,1),
IF(ISNUMBER(MATCH(LEFT(BC324,7),Final_Intermediate[Burmese_Consonants],0)),LEFT(BC324,7),
IF(ISNUMBER(MATCH(LEFT(BC324,6),Final_Intermediate[Burmese_Consonants],0)),LEFT(BC324,6),
IF(ISNUMBER(MATCH(LEFT(BC324,5),Final_Intermediate[Burmese_Consonants],0)),LEFT(BC324,5),
IF(ISNUMBER(MATCH(LEFT(BC324,4),Final_Intermediate[Burmese_Consonants],0)),LEFT(BC324,4),
IF(ISNUMBER(MATCH(LEFT(BC324,3),Final_Intermediate[Burmese_Consonants],0)),LEFT(BC324,3),
IF(ISNUMBER(MATCH(LEFT(BC324,2),Final_Intermediate[Burmese_Consonants],0)),LEFT(BC324,2),
IF(ISNUMBER(MATCH(LEFT(BC324,1),Final_Intermediate[Burmese_Consonants],0)),LEFT(BC324,1),
"")))))))))))))))</f>
        <v>#VALUE!</v>
      </c>
      <c r="AE32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4" t="e">
        <f>IF(AND(OR(BD324="။",BD324="၊"),LEN(BD324)=1),BD324,
IF(ISNUMBER(MATCH(LEFT(BD324,7),Final_modified_Intermediate[Burmese_Consonants],0)),LEFT(BD324,7),
IF(ISNUMBER(MATCH(LEFT(BD324,6),Final_modified_Intermediate[Burmese_Consonants],0)),LEFT(BD324,6),
IF(ISNUMBER(MATCH(LEFT(BD324,5),Final_modified_Intermediate[Burmese_Consonants],0)),LEFT(BD324,5),
IF(ISNUMBER(MATCH(LEFT(BD324,4),Final_modified_Intermediate[Burmese_Consonants],0)),LEFT(BD324,4),
IF(ISNUMBER(MATCH(LEFT(BD324,3),Final_modified_Intermediate[Burmese_Consonants],0)),LEFT(BD324,3),
IF(ISNUMBER(MATCH(LEFT(BD324,2),Final_modified_Intermediate[Burmese_Consonants],0)),LEFT(BD324,2),
IF(ISNUMBER(MATCH(LEFT(BD324,1),Final_modified_Intermediate[Burmese_Consonants],0)),LEFT(BD324,1),
IF(ISNUMBER(MATCH(LEFT(BD324,7),Final_Intermediate[Burmese_Consonants],0)),LEFT(BD324,7),
IF(ISNUMBER(MATCH(LEFT(BD324,6),Final_Intermediate[Burmese_Consonants],0)),LEFT(BD324,6),
IF(ISNUMBER(MATCH(LEFT(BD324,5),Final_Intermediate[Burmese_Consonants],0)),LEFT(BD324,5),
IF(ISNUMBER(MATCH(LEFT(BD324,4),Final_Intermediate[Burmese_Consonants],0)),LEFT(BD324,4),
IF(ISNUMBER(MATCH(LEFT(BD324,3),Final_Intermediate[Burmese_Consonants],0)),LEFT(BD324,3),
IF(ISNUMBER(MATCH(LEFT(BD324,2),Final_Intermediate[Burmese_Consonants],0)),LEFT(BD324,2),
IF(ISNUMBER(MATCH(LEFT(BD324,1),Final_Intermediate[Burmese_Consonants],0)),LEFT(BD324,1),
"")))))))))))))))</f>
        <v>#VALUE!</v>
      </c>
      <c r="AG324" t="e">
        <f>IF(AND(OR(BE324="။",BE324="၊"),LEN(BE324)=1),BE324,
IF(ISNUMBER(MATCH(LEFT(BE324,7),Final_modified_Intermediate[Burmese_Consonants],0)),LEFT(BE324,7),
IF(ISNUMBER(MATCH(LEFT(BE324,6),Final_modified_Intermediate[Burmese_Consonants],0)),LEFT(BE324,6),
IF(ISNUMBER(MATCH(LEFT(BE324,5),Final_modified_Intermediate[Burmese_Consonants],0)),LEFT(BE324,5),
IF(ISNUMBER(MATCH(LEFT(BE324,4),Final_modified_Intermediate[Burmese_Consonants],0)),LEFT(BE324,4),
IF(ISNUMBER(MATCH(LEFT(BE324,3),Final_modified_Intermediate[Burmese_Consonants],0)),LEFT(BE324,3),
IF(ISNUMBER(MATCH(LEFT(BE324,2),Final_modified_Intermediate[Burmese_Consonants],0)),LEFT(BE324,2),
IF(ISNUMBER(MATCH(LEFT(BE324,1),Final_modified_Intermediate[Burmese_Consonants],0)),LEFT(BE324,1),
IF(ISNUMBER(MATCH(LEFT(BE324,7),Final_Intermediate[Burmese_Consonants],0)),LEFT(BE324,7),
IF(ISNUMBER(MATCH(LEFT(BE324,6),Final_Intermediate[Burmese_Consonants],0)),LEFT(BE324,6),
IF(ISNUMBER(MATCH(LEFT(BE324,5),Final_Intermediate[Burmese_Consonants],0)),LEFT(BE324,5),
IF(ISNUMBER(MATCH(LEFT(BE324,4),Final_Intermediate[Burmese_Consonants],0)),LEFT(BE324,4),
IF(ISNUMBER(MATCH(LEFT(BE324,3),Final_Intermediate[Burmese_Consonants],0)),LEFT(BE324,3),
IF(ISNUMBER(MATCH(LEFT(BE324,2),Final_Intermediate[Burmese_Consonants],0)),LEFT(BE324,2),
IF(ISNUMBER(MATCH(LEFT(BE324,1),Final_Intermediate[Burmese_Consonants],0)),LEFT(BE324,1),
"")))))))))))))))</f>
        <v>#VALUE!</v>
      </c>
      <c r="AH324" t="e">
        <f>IF(AND(OR(BF324="။",BF324="၊"),LEN(BF324)=1),BF324,
IF(ISNUMBER(MATCH(LEFT(BF324,7),Final_modified_Intermediate[Burmese_Consonants],0)),LEFT(BF324,7),
IF(ISNUMBER(MATCH(LEFT(BF324,6),Final_modified_Intermediate[Burmese_Consonants],0)),LEFT(BF324,6),
IF(ISNUMBER(MATCH(LEFT(BF324,5),Final_modified_Intermediate[Burmese_Consonants],0)),LEFT(BF324,5),
IF(ISNUMBER(MATCH(LEFT(BF324,4),Final_modified_Intermediate[Burmese_Consonants],0)),LEFT(BF324,4),
IF(ISNUMBER(MATCH(LEFT(BF324,3),Final_modified_Intermediate[Burmese_Consonants],0)),LEFT(BF324,3),
IF(ISNUMBER(MATCH(LEFT(BF324,2),Final_modified_Intermediate[Burmese_Consonants],0)),LEFT(BF324,2),
IF(ISNUMBER(MATCH(LEFT(BF324,1),Final_modified_Intermediate[Burmese_Consonants],0)),LEFT(BF324,1),
IF(ISNUMBER(MATCH(LEFT(BF324,7),Final_Intermediate[Burmese_Consonants],0)),LEFT(BF324,7),
IF(ISNUMBER(MATCH(LEFT(BF324,6),Final_Intermediate[Burmese_Consonants],0)),LEFT(BF324,6),
IF(ISNUMBER(MATCH(LEFT(BF324,5),Final_Intermediate[Burmese_Consonants],0)),LEFT(BF324,5),
IF(ISNUMBER(MATCH(LEFT(BF324,4),Final_Intermediate[Burmese_Consonants],0)),LEFT(BF324,4),
IF(ISNUMBER(MATCH(LEFT(BF324,3),Final_Intermediate[Burmese_Consonants],0)),LEFT(BF324,3),
IF(ISNUMBER(MATCH(LEFT(BF324,2),Final_Intermediate[Burmese_Consonants],0)),LEFT(BF324,2),
IF(ISNUMBER(MATCH(LEFT(BF324,1),Final_Intermediate[Burmese_Consonants],0)),LEFT(BF324,1),
"")))))))))))))))</f>
        <v>#VALUE!</v>
      </c>
      <c r="AI324" t="e">
        <f>IF(AND(OR(BG324="။",BG324="၊"),LEN(BG324)=1),BG324,
IF(ISNUMBER(MATCH(LEFT(BG324,7),Final_modified_Intermediate[Burmese_Consonants],0)),LEFT(BG324,7),
IF(ISNUMBER(MATCH(LEFT(BG324,6),Final_modified_Intermediate[Burmese_Consonants],0)),LEFT(BG324,6),
IF(ISNUMBER(MATCH(LEFT(BG324,5),Final_modified_Intermediate[Burmese_Consonants],0)),LEFT(BG324,5),
IF(ISNUMBER(MATCH(LEFT(BG324,4),Final_modified_Intermediate[Burmese_Consonants],0)),LEFT(BG324,4),
IF(ISNUMBER(MATCH(LEFT(BG324,3),Final_modified_Intermediate[Burmese_Consonants],0)),LEFT(BG324,3),
IF(ISNUMBER(MATCH(LEFT(BG324,2),Final_modified_Intermediate[Burmese_Consonants],0)),LEFT(BG324,2),
IF(ISNUMBER(MATCH(LEFT(BG324,1),Final_modified_Intermediate[Burmese_Consonants],0)),LEFT(BG324,1),
IF(ISNUMBER(MATCH(LEFT(BG324,7),Final_Intermediate[Burmese_Consonants],0)),LEFT(BG324,7),
IF(ISNUMBER(MATCH(LEFT(BG324,6),Final_Intermediate[Burmese_Consonants],0)),LEFT(BG324,6),
IF(ISNUMBER(MATCH(LEFT(BG324,5),Final_Intermediate[Burmese_Consonants],0)),LEFT(BG324,5),
IF(ISNUMBER(MATCH(LEFT(BG324,4),Final_Intermediate[Burmese_Consonants],0)),LEFT(BG324,4),
IF(ISNUMBER(MATCH(LEFT(BG324,3),Final_Intermediate[Burmese_Consonants],0)),LEFT(BG324,3),
IF(ISNUMBER(MATCH(LEFT(BG324,2),Final_Intermediate[Burmese_Consonants],0)),LEFT(BG324,2),
IF(ISNUMBER(MATCH(LEFT(BG324,1),Final_Intermediate[Burmese_Consonants],0)),LEFT(BG324,1),
"")))))))))))))))</f>
        <v>#VALUE!</v>
      </c>
      <c r="AJ324" t="e">
        <f>IF(AND(OR(BH324="။",BH324="၊"),LEN(BH324)=1),BH324,
IF(ISNUMBER(MATCH(LEFT(BH324,7),Final_modified_Intermediate[Burmese_Consonants],0)),LEFT(BH324,7),
IF(ISNUMBER(MATCH(LEFT(BH324,6),Final_modified_Intermediate[Burmese_Consonants],0)),LEFT(BH324,6),
IF(ISNUMBER(MATCH(LEFT(BH324,5),Final_modified_Intermediate[Burmese_Consonants],0)),LEFT(BH324,5),
IF(ISNUMBER(MATCH(LEFT(BH324,4),Final_modified_Intermediate[Burmese_Consonants],0)),LEFT(BH324,4),
IF(ISNUMBER(MATCH(LEFT(BH324,3),Final_modified_Intermediate[Burmese_Consonants],0)),LEFT(BH324,3),
IF(ISNUMBER(MATCH(LEFT(BH324,2),Final_modified_Intermediate[Burmese_Consonants],0)),LEFT(BH324,2),
IF(ISNUMBER(MATCH(LEFT(BH324,1),Final_modified_Intermediate[Burmese_Consonants],0)),LEFT(BH324,1),
IF(ISNUMBER(MATCH(LEFT(BH324,7),Final_Intermediate[Burmese_Consonants],0)),LEFT(BH324,7),
IF(ISNUMBER(MATCH(LEFT(BH324,6),Final_Intermediate[Burmese_Consonants],0)),LEFT(BH324,6),
IF(ISNUMBER(MATCH(LEFT(BH324,5),Final_Intermediate[Burmese_Consonants],0)),LEFT(BH324,5),
IF(ISNUMBER(MATCH(LEFT(BH324,4),Final_Intermediate[Burmese_Consonants],0)),LEFT(BH324,4),
IF(ISNUMBER(MATCH(LEFT(BH324,3),Final_Intermediate[Burmese_Consonants],0)),LEFT(BH324,3),
IF(ISNUMBER(MATCH(LEFT(BH324,2),Final_Intermediate[Burmese_Consonants],0)),LEFT(BH324,2),
IF(ISNUMBER(MATCH(LEFT(BH324,1),Final_Intermediate[Burmese_Consonants],0)),LEFT(BH324,1),
"")))))))))))))))</f>
        <v>#VALUE!</v>
      </c>
      <c r="AK324" t="e">
        <f>IF(AND(OR(BI324="။",BI324="၊"),LEN(BI324)=1),BI324,
IF(ISNUMBER(MATCH(LEFT(BI324,7),Final_modified_Intermediate[Burmese_Consonants],0)),LEFT(BI324,7),
IF(ISNUMBER(MATCH(LEFT(BI324,6),Final_modified_Intermediate[Burmese_Consonants],0)),LEFT(BI324,6),
IF(ISNUMBER(MATCH(LEFT(BI324,5),Final_modified_Intermediate[Burmese_Consonants],0)),LEFT(BI324,5),
IF(ISNUMBER(MATCH(LEFT(BI324,4),Final_modified_Intermediate[Burmese_Consonants],0)),LEFT(BI324,4),
IF(ISNUMBER(MATCH(LEFT(BI324,3),Final_modified_Intermediate[Burmese_Consonants],0)),LEFT(BI324,3),
IF(ISNUMBER(MATCH(LEFT(BI324,2),Final_modified_Intermediate[Burmese_Consonants],0)),LEFT(BI324,2),
IF(ISNUMBER(MATCH(LEFT(BI324,1),Final_modified_Intermediate[Burmese_Consonants],0)),LEFT(BI324,1),
IF(ISNUMBER(MATCH(LEFT(BI324,7),Final_Intermediate[Burmese_Consonants],0)),LEFT(BI324,7),
IF(ISNUMBER(MATCH(LEFT(BI324,6),Final_Intermediate[Burmese_Consonants],0)),LEFT(BI324,6),
IF(ISNUMBER(MATCH(LEFT(BI324,5),Final_Intermediate[Burmese_Consonants],0)),LEFT(BI324,5),
IF(ISNUMBER(MATCH(LEFT(BI324,4),Final_Intermediate[Burmese_Consonants],0)),LEFT(BI324,4),
IF(ISNUMBER(MATCH(LEFT(BI324,3),Final_Intermediate[Burmese_Consonants],0)),LEFT(BI324,3),
IF(ISNUMBER(MATCH(LEFT(BI324,2),Final_Intermediate[Burmese_Consonants],0)),LEFT(BI324,2),
IF(ISNUMBER(MATCH(LEFT(BI324,1),Final_Intermediate[Burmese_Consonants],0)),LEFT(BI324,1),
"")))))))))))))))</f>
        <v>#VALUE!</v>
      </c>
      <c r="AL324" t="e">
        <f>IF(AND(OR(BJ324="။",BJ324="၊"),LEN(BJ324)=1),BJ324,
IF(ISNUMBER(MATCH(LEFT(BJ324,7),Final_modified_Intermediate[Burmese_Consonants],0)),LEFT(BJ324,7),
IF(ISNUMBER(MATCH(LEFT(BJ324,6),Final_modified_Intermediate[Burmese_Consonants],0)),LEFT(BJ324,6),
IF(ISNUMBER(MATCH(LEFT(BJ324,5),Final_modified_Intermediate[Burmese_Consonants],0)),LEFT(BJ324,5),
IF(ISNUMBER(MATCH(LEFT(BJ324,4),Final_modified_Intermediate[Burmese_Consonants],0)),LEFT(BJ324,4),
IF(ISNUMBER(MATCH(LEFT(BJ324,3),Final_modified_Intermediate[Burmese_Consonants],0)),LEFT(BJ324,3),
IF(ISNUMBER(MATCH(LEFT(BJ324,2),Final_modified_Intermediate[Burmese_Consonants],0)),LEFT(BJ324,2),
IF(ISNUMBER(MATCH(LEFT(BJ324,1),Final_modified_Intermediate[Burmese_Consonants],0)),LEFT(BJ324,1),
IF(ISNUMBER(MATCH(LEFT(BJ324,7),Final_Intermediate[Burmese_Consonants],0)),LEFT(BJ324,7),
IF(ISNUMBER(MATCH(LEFT(BJ324,6),Final_Intermediate[Burmese_Consonants],0)),LEFT(BJ324,6),
IF(ISNUMBER(MATCH(LEFT(BJ324,5),Final_Intermediate[Burmese_Consonants],0)),LEFT(BJ324,5),
IF(ISNUMBER(MATCH(LEFT(BJ324,4),Final_Intermediate[Burmese_Consonants],0)),LEFT(BJ324,4),
IF(ISNUMBER(MATCH(LEFT(BJ324,3),Final_Intermediate[Burmese_Consonants],0)),LEFT(BJ324,3),
IF(ISNUMBER(MATCH(LEFT(BJ324,2),Final_Intermediate[Burmese_Consonants],0)),LEFT(BJ324,2),
IF(ISNUMBER(MATCH(LEFT(BJ324,1),Final_Intermediate[Burmese_Consonants],0)),LEFT(BJ324,1),
"")))))))))))))))</f>
        <v>#VALUE!</v>
      </c>
      <c r="AN324" t="e">
        <f>Compiler_Burmese[[#This Row],[Sr. No.]]</f>
        <v>#REF!</v>
      </c>
      <c r="AO32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4" t="e">
        <f>[2]!Vocabulary_Burmese[[#This Row],[Sr. No.]]</f>
        <v>#REF!</v>
      </c>
      <c r="BA324" t="e">
        <f>IF(Raw_data_N2_Kanji[[#This Row],[Categorie]]&lt;&gt;"","",
IF(ISNUMBER(MATCH(V,Special_list[Burmese word],0)),"",
SUBSTITUTE(Raw_data_N2_Kanji[[#This Row],[Raw]]," ","")))</f>
        <v>#VALUE!</v>
      </c>
      <c r="BB324" t="e">
        <f>RIGHT(Segregate18[[#This Row],[UPGRADE]],LEN(Segregate18[[#This Row],[UPGRADE]])-LEN(Compiler_Burmese[[#This Row],[1]]))</f>
        <v>#VALUE!</v>
      </c>
      <c r="BC324" t="e">
        <f>RIGHT(Segregate18[[#This Row],[11]],LEN(Segregate18[[#This Row],[11]])-LEN(Compiler_Burmese[[#This Row],[2]]))</f>
        <v>#VALUE!</v>
      </c>
      <c r="BD324" t="e">
        <f>RIGHT(Segregate18[[#This Row],[21]],LEN(Segregate18[[#This Row],[21]])-LEN(Compiler_Burmese[[#This Row],[3]]))</f>
        <v>#VALUE!</v>
      </c>
      <c r="BE324" t="e">
        <f>RIGHT(Segregate18[[#This Row],[31]],LEN(Segregate18[[#This Row],[31]])-LEN(Compiler_Burmese[[#This Row],[4]]))</f>
        <v>#VALUE!</v>
      </c>
      <c r="BF324" t="e">
        <f>RIGHT(Segregate18[[#This Row],[41]],LEN(Segregate18[[#This Row],[41]])-LEN(Compiler_Burmese[[#This Row],[5]]))</f>
        <v>#VALUE!</v>
      </c>
      <c r="BG324" t="e">
        <f>RIGHT(Segregate18[[#This Row],[51]],LEN(Segregate18[[#This Row],[51]])-LEN(Compiler_Burmese[[#This Row],[6]]))</f>
        <v>#VALUE!</v>
      </c>
      <c r="BH324" t="e">
        <f>RIGHT(Segregate18[[#This Row],[61]],LEN(Segregate18[[#This Row],[61]])-LEN(Compiler_Burmese[[#This Row],[7]]))</f>
        <v>#VALUE!</v>
      </c>
      <c r="BI324" t="e">
        <f>RIGHT(Segregate18[[#This Row],[71]],LEN(Segregate18[[#This Row],[71]])-LEN(Compiler_Burmese[[#This Row],[8]]))</f>
        <v>#VALUE!</v>
      </c>
      <c r="BJ324" t="e">
        <f>RIGHT(Segregate18[[#This Row],[81]],LEN(Segregate18[[#This Row],[81]])-LEN(Compiler_Burmese[[#This Row],[9]]))</f>
        <v>#VALUE!</v>
      </c>
    </row>
    <row r="325" spans="25:62" ht="15" customHeight="1" x14ac:dyDescent="0.3">
      <c r="Y325" t="e">
        <f>Segregate18[[#This Row],[Sr. No.]]</f>
        <v>#REF!</v>
      </c>
      <c r="Z325" t="e">
        <f>IF(AND(OR(BA325="။",BA325="၊"),LEN(BA325)=1),BA325,
IF(ISNUMBER(MATCH(LEFT(BA325,7),Final_modified_Intermediate[Burmese_Consonants],0)),LEFT(BA325,7),
IF(ISNUMBER(MATCH(LEFT(BA325,6),Final_modified_Intermediate[Burmese_Consonants],0)),LEFT(BA325,6),
IF(ISNUMBER(MATCH(LEFT(BA325,5),Final_modified_Intermediate[Burmese_Consonants],0)),LEFT(BA325,5),
IF(ISNUMBER(MATCH(LEFT(BA325,4),Final_modified_Intermediate[Burmese_Consonants],0)),LEFT(BA325,4),
IF(ISNUMBER(MATCH(LEFT(BA325,3),Final_modified_Intermediate[Burmese_Consonants],0)),LEFT(BA325,3),
IF(ISNUMBER(MATCH(LEFT(BA325,2),Final_modified_Intermediate[Burmese_Consonants],0)),LEFT(BA325,2),
IF(ISNUMBER(MATCH(LEFT(BA325,1),Final_modified_Intermediate[Burmese_Consonants],0)),LEFT(BA325,1),
IF(ISNUMBER(MATCH(LEFT(BA325,7),Final_Intermediate[Burmese_Consonants],0)),LEFT(BA325,7),
IF(ISNUMBER(MATCH(LEFT(BA325,6),Final_Intermediate[Burmese_Consonants],0)),LEFT(BA325,6),
IF(ISNUMBER(MATCH(LEFT(BA325,5),Final_Intermediate[Burmese_Consonants],0)),LEFT(BA325,5),
IF(ISNUMBER(MATCH(LEFT(BA325,4),Final_Intermediate[Burmese_Consonants],0)),LEFT(BA325,4),
IF(ISNUMBER(MATCH(LEFT(BA325,3),Final_Intermediate[Burmese_Consonants],0)),LEFT(BA325,3),
IF(ISNUMBER(MATCH(LEFT(BA325,2),Final_Intermediate[Burmese_Consonants],0)),LEFT(BA325,2),
IF(ISNUMBER(MATCH(LEFT(BA325,1),Final_Intermediate[Burmese_Consonants],0)),LEFT(BA325,1),
"")))))))))))))))</f>
        <v>#VALUE!</v>
      </c>
      <c r="AA32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5" t="e">
        <f>IF(AND(OR(BB325="။",BB325="၊"),LEN(BB325)=1),BB325,
IF(ISNUMBER(MATCH(LEFT(BB325,7),Final_modified_Intermediate[Burmese_Consonants],0)),LEFT(BB325,7),
IF(ISNUMBER(MATCH(LEFT(BB325,6),Final_modified_Intermediate[Burmese_Consonants],0)),LEFT(BB325,6),
IF(ISNUMBER(MATCH(LEFT(BB325,5),Final_modified_Intermediate[Burmese_Consonants],0)),LEFT(BB325,5),
IF(ISNUMBER(MATCH(LEFT(BB325,4),Final_modified_Intermediate[Burmese_Consonants],0)),LEFT(BB325,4),
IF(ISNUMBER(MATCH(LEFT(BB325,3),Final_modified_Intermediate[Burmese_Consonants],0)),LEFT(BB325,3),
IF(ISNUMBER(MATCH(LEFT(BB325,2),Final_modified_Intermediate[Burmese_Consonants],0)),LEFT(BB325,2),
IF(ISNUMBER(MATCH(LEFT(BB325,1),Final_modified_Intermediate[Burmese_Consonants],0)),LEFT(BB325,1),
IF(ISNUMBER(MATCH(LEFT(BB325,7),Final_Intermediate[Burmese_Consonants],0)),LEFT(BB325,7),
IF(ISNUMBER(MATCH(LEFT(BB325,6),Final_Intermediate[Burmese_Consonants],0)),LEFT(BB325,6),
IF(ISNUMBER(MATCH(LEFT(BB325,5),Final_Intermediate[Burmese_Consonants],0)),LEFT(BB325,5),
IF(ISNUMBER(MATCH(LEFT(BB325,4),Final_Intermediate[Burmese_Consonants],0)),LEFT(BB325,4),
IF(ISNUMBER(MATCH(LEFT(BB325,3),Final_Intermediate[Burmese_Consonants],0)),LEFT(BB325,3),
IF(ISNUMBER(MATCH(LEFT(BB325,2),Final_Intermediate[Burmese_Consonants],0)),LEFT(BB325,2),
IF(ISNUMBER(MATCH(LEFT(BB325,1),Final_Intermediate[Burmese_Consonants],0)),LEFT(BB325,1),
"")))))))))))))))</f>
        <v>#VALUE!</v>
      </c>
      <c r="AC32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5" t="e">
        <f>IF(AND(OR(BC325="။",BC325="၊"),LEN(BC325)=1),BC325,
IF(ISNUMBER(MATCH(LEFT(BC325,7),Final_modified_Intermediate[Burmese_Consonants],0)),LEFT(BC325,7),
IF(ISNUMBER(MATCH(LEFT(BC325,6),Final_modified_Intermediate[Burmese_Consonants],0)),LEFT(BC325,6),
IF(ISNUMBER(MATCH(LEFT(BC325,5),Final_modified_Intermediate[Burmese_Consonants],0)),LEFT(BC325,5),
IF(ISNUMBER(MATCH(LEFT(BC325,4),Final_modified_Intermediate[Burmese_Consonants],0)),LEFT(BC325,4),
IF(ISNUMBER(MATCH(LEFT(BC325,3),Final_modified_Intermediate[Burmese_Consonants],0)),LEFT(BC325,3),
IF(ISNUMBER(MATCH(LEFT(BC325,2),Final_modified_Intermediate[Burmese_Consonants],0)),LEFT(BC325,2),
IF(ISNUMBER(MATCH(LEFT(BC325,1),Final_modified_Intermediate[Burmese_Consonants],0)),LEFT(BC325,1),
IF(ISNUMBER(MATCH(LEFT(BC325,7),Final_Intermediate[Burmese_Consonants],0)),LEFT(BC325,7),
IF(ISNUMBER(MATCH(LEFT(BC325,6),Final_Intermediate[Burmese_Consonants],0)),LEFT(BC325,6),
IF(ISNUMBER(MATCH(LEFT(BC325,5),Final_Intermediate[Burmese_Consonants],0)),LEFT(BC325,5),
IF(ISNUMBER(MATCH(LEFT(BC325,4),Final_Intermediate[Burmese_Consonants],0)),LEFT(BC325,4),
IF(ISNUMBER(MATCH(LEFT(BC325,3),Final_Intermediate[Burmese_Consonants],0)),LEFT(BC325,3),
IF(ISNUMBER(MATCH(LEFT(BC325,2),Final_Intermediate[Burmese_Consonants],0)),LEFT(BC325,2),
IF(ISNUMBER(MATCH(LEFT(BC325,1),Final_Intermediate[Burmese_Consonants],0)),LEFT(BC325,1),
"")))))))))))))))</f>
        <v>#VALUE!</v>
      </c>
      <c r="AE32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5" t="e">
        <f>IF(AND(OR(BD325="။",BD325="၊"),LEN(BD325)=1),BD325,
IF(ISNUMBER(MATCH(LEFT(BD325,7),Final_modified_Intermediate[Burmese_Consonants],0)),LEFT(BD325,7),
IF(ISNUMBER(MATCH(LEFT(BD325,6),Final_modified_Intermediate[Burmese_Consonants],0)),LEFT(BD325,6),
IF(ISNUMBER(MATCH(LEFT(BD325,5),Final_modified_Intermediate[Burmese_Consonants],0)),LEFT(BD325,5),
IF(ISNUMBER(MATCH(LEFT(BD325,4),Final_modified_Intermediate[Burmese_Consonants],0)),LEFT(BD325,4),
IF(ISNUMBER(MATCH(LEFT(BD325,3),Final_modified_Intermediate[Burmese_Consonants],0)),LEFT(BD325,3),
IF(ISNUMBER(MATCH(LEFT(BD325,2),Final_modified_Intermediate[Burmese_Consonants],0)),LEFT(BD325,2),
IF(ISNUMBER(MATCH(LEFT(BD325,1),Final_modified_Intermediate[Burmese_Consonants],0)),LEFT(BD325,1),
IF(ISNUMBER(MATCH(LEFT(BD325,7),Final_Intermediate[Burmese_Consonants],0)),LEFT(BD325,7),
IF(ISNUMBER(MATCH(LEFT(BD325,6),Final_Intermediate[Burmese_Consonants],0)),LEFT(BD325,6),
IF(ISNUMBER(MATCH(LEFT(BD325,5),Final_Intermediate[Burmese_Consonants],0)),LEFT(BD325,5),
IF(ISNUMBER(MATCH(LEFT(BD325,4),Final_Intermediate[Burmese_Consonants],0)),LEFT(BD325,4),
IF(ISNUMBER(MATCH(LEFT(BD325,3),Final_Intermediate[Burmese_Consonants],0)),LEFT(BD325,3),
IF(ISNUMBER(MATCH(LEFT(BD325,2),Final_Intermediate[Burmese_Consonants],0)),LEFT(BD325,2),
IF(ISNUMBER(MATCH(LEFT(BD325,1),Final_Intermediate[Burmese_Consonants],0)),LEFT(BD325,1),
"")))))))))))))))</f>
        <v>#VALUE!</v>
      </c>
      <c r="AG325" t="e">
        <f>IF(AND(OR(BE325="။",BE325="၊"),LEN(BE325)=1),BE325,
IF(ISNUMBER(MATCH(LEFT(BE325,7),Final_modified_Intermediate[Burmese_Consonants],0)),LEFT(BE325,7),
IF(ISNUMBER(MATCH(LEFT(BE325,6),Final_modified_Intermediate[Burmese_Consonants],0)),LEFT(BE325,6),
IF(ISNUMBER(MATCH(LEFT(BE325,5),Final_modified_Intermediate[Burmese_Consonants],0)),LEFT(BE325,5),
IF(ISNUMBER(MATCH(LEFT(BE325,4),Final_modified_Intermediate[Burmese_Consonants],0)),LEFT(BE325,4),
IF(ISNUMBER(MATCH(LEFT(BE325,3),Final_modified_Intermediate[Burmese_Consonants],0)),LEFT(BE325,3),
IF(ISNUMBER(MATCH(LEFT(BE325,2),Final_modified_Intermediate[Burmese_Consonants],0)),LEFT(BE325,2),
IF(ISNUMBER(MATCH(LEFT(BE325,1),Final_modified_Intermediate[Burmese_Consonants],0)),LEFT(BE325,1),
IF(ISNUMBER(MATCH(LEFT(BE325,7),Final_Intermediate[Burmese_Consonants],0)),LEFT(BE325,7),
IF(ISNUMBER(MATCH(LEFT(BE325,6),Final_Intermediate[Burmese_Consonants],0)),LEFT(BE325,6),
IF(ISNUMBER(MATCH(LEFT(BE325,5),Final_Intermediate[Burmese_Consonants],0)),LEFT(BE325,5),
IF(ISNUMBER(MATCH(LEFT(BE325,4),Final_Intermediate[Burmese_Consonants],0)),LEFT(BE325,4),
IF(ISNUMBER(MATCH(LEFT(BE325,3),Final_Intermediate[Burmese_Consonants],0)),LEFT(BE325,3),
IF(ISNUMBER(MATCH(LEFT(BE325,2),Final_Intermediate[Burmese_Consonants],0)),LEFT(BE325,2),
IF(ISNUMBER(MATCH(LEFT(BE325,1),Final_Intermediate[Burmese_Consonants],0)),LEFT(BE325,1),
"")))))))))))))))</f>
        <v>#VALUE!</v>
      </c>
      <c r="AH325" t="e">
        <f>IF(AND(OR(BF325="။",BF325="၊"),LEN(BF325)=1),BF325,
IF(ISNUMBER(MATCH(LEFT(BF325,7),Final_modified_Intermediate[Burmese_Consonants],0)),LEFT(BF325,7),
IF(ISNUMBER(MATCH(LEFT(BF325,6),Final_modified_Intermediate[Burmese_Consonants],0)),LEFT(BF325,6),
IF(ISNUMBER(MATCH(LEFT(BF325,5),Final_modified_Intermediate[Burmese_Consonants],0)),LEFT(BF325,5),
IF(ISNUMBER(MATCH(LEFT(BF325,4),Final_modified_Intermediate[Burmese_Consonants],0)),LEFT(BF325,4),
IF(ISNUMBER(MATCH(LEFT(BF325,3),Final_modified_Intermediate[Burmese_Consonants],0)),LEFT(BF325,3),
IF(ISNUMBER(MATCH(LEFT(BF325,2),Final_modified_Intermediate[Burmese_Consonants],0)),LEFT(BF325,2),
IF(ISNUMBER(MATCH(LEFT(BF325,1),Final_modified_Intermediate[Burmese_Consonants],0)),LEFT(BF325,1),
IF(ISNUMBER(MATCH(LEFT(BF325,7),Final_Intermediate[Burmese_Consonants],0)),LEFT(BF325,7),
IF(ISNUMBER(MATCH(LEFT(BF325,6),Final_Intermediate[Burmese_Consonants],0)),LEFT(BF325,6),
IF(ISNUMBER(MATCH(LEFT(BF325,5),Final_Intermediate[Burmese_Consonants],0)),LEFT(BF325,5),
IF(ISNUMBER(MATCH(LEFT(BF325,4),Final_Intermediate[Burmese_Consonants],0)),LEFT(BF325,4),
IF(ISNUMBER(MATCH(LEFT(BF325,3),Final_Intermediate[Burmese_Consonants],0)),LEFT(BF325,3),
IF(ISNUMBER(MATCH(LEFT(BF325,2),Final_Intermediate[Burmese_Consonants],0)),LEFT(BF325,2),
IF(ISNUMBER(MATCH(LEFT(BF325,1),Final_Intermediate[Burmese_Consonants],0)),LEFT(BF325,1),
"")))))))))))))))</f>
        <v>#VALUE!</v>
      </c>
      <c r="AI325" t="e">
        <f>IF(AND(OR(BG325="။",BG325="၊"),LEN(BG325)=1),BG325,
IF(ISNUMBER(MATCH(LEFT(BG325,7),Final_modified_Intermediate[Burmese_Consonants],0)),LEFT(BG325,7),
IF(ISNUMBER(MATCH(LEFT(BG325,6),Final_modified_Intermediate[Burmese_Consonants],0)),LEFT(BG325,6),
IF(ISNUMBER(MATCH(LEFT(BG325,5),Final_modified_Intermediate[Burmese_Consonants],0)),LEFT(BG325,5),
IF(ISNUMBER(MATCH(LEFT(BG325,4),Final_modified_Intermediate[Burmese_Consonants],0)),LEFT(BG325,4),
IF(ISNUMBER(MATCH(LEFT(BG325,3),Final_modified_Intermediate[Burmese_Consonants],0)),LEFT(BG325,3),
IF(ISNUMBER(MATCH(LEFT(BG325,2),Final_modified_Intermediate[Burmese_Consonants],0)),LEFT(BG325,2),
IF(ISNUMBER(MATCH(LEFT(BG325,1),Final_modified_Intermediate[Burmese_Consonants],0)),LEFT(BG325,1),
IF(ISNUMBER(MATCH(LEFT(BG325,7),Final_Intermediate[Burmese_Consonants],0)),LEFT(BG325,7),
IF(ISNUMBER(MATCH(LEFT(BG325,6),Final_Intermediate[Burmese_Consonants],0)),LEFT(BG325,6),
IF(ISNUMBER(MATCH(LEFT(BG325,5),Final_Intermediate[Burmese_Consonants],0)),LEFT(BG325,5),
IF(ISNUMBER(MATCH(LEFT(BG325,4),Final_Intermediate[Burmese_Consonants],0)),LEFT(BG325,4),
IF(ISNUMBER(MATCH(LEFT(BG325,3),Final_Intermediate[Burmese_Consonants],0)),LEFT(BG325,3),
IF(ISNUMBER(MATCH(LEFT(BG325,2),Final_Intermediate[Burmese_Consonants],0)),LEFT(BG325,2),
IF(ISNUMBER(MATCH(LEFT(BG325,1),Final_Intermediate[Burmese_Consonants],0)),LEFT(BG325,1),
"")))))))))))))))</f>
        <v>#VALUE!</v>
      </c>
      <c r="AJ325" t="e">
        <f>IF(AND(OR(BH325="။",BH325="၊"),LEN(BH325)=1),BH325,
IF(ISNUMBER(MATCH(LEFT(BH325,7),Final_modified_Intermediate[Burmese_Consonants],0)),LEFT(BH325,7),
IF(ISNUMBER(MATCH(LEFT(BH325,6),Final_modified_Intermediate[Burmese_Consonants],0)),LEFT(BH325,6),
IF(ISNUMBER(MATCH(LEFT(BH325,5),Final_modified_Intermediate[Burmese_Consonants],0)),LEFT(BH325,5),
IF(ISNUMBER(MATCH(LEFT(BH325,4),Final_modified_Intermediate[Burmese_Consonants],0)),LEFT(BH325,4),
IF(ISNUMBER(MATCH(LEFT(BH325,3),Final_modified_Intermediate[Burmese_Consonants],0)),LEFT(BH325,3),
IF(ISNUMBER(MATCH(LEFT(BH325,2),Final_modified_Intermediate[Burmese_Consonants],0)),LEFT(BH325,2),
IF(ISNUMBER(MATCH(LEFT(BH325,1),Final_modified_Intermediate[Burmese_Consonants],0)),LEFT(BH325,1),
IF(ISNUMBER(MATCH(LEFT(BH325,7),Final_Intermediate[Burmese_Consonants],0)),LEFT(BH325,7),
IF(ISNUMBER(MATCH(LEFT(BH325,6),Final_Intermediate[Burmese_Consonants],0)),LEFT(BH325,6),
IF(ISNUMBER(MATCH(LEFT(BH325,5),Final_Intermediate[Burmese_Consonants],0)),LEFT(BH325,5),
IF(ISNUMBER(MATCH(LEFT(BH325,4),Final_Intermediate[Burmese_Consonants],0)),LEFT(BH325,4),
IF(ISNUMBER(MATCH(LEFT(BH325,3),Final_Intermediate[Burmese_Consonants],0)),LEFT(BH325,3),
IF(ISNUMBER(MATCH(LEFT(BH325,2),Final_Intermediate[Burmese_Consonants],0)),LEFT(BH325,2),
IF(ISNUMBER(MATCH(LEFT(BH325,1),Final_Intermediate[Burmese_Consonants],0)),LEFT(BH325,1),
"")))))))))))))))</f>
        <v>#VALUE!</v>
      </c>
      <c r="AK325" t="e">
        <f>IF(AND(OR(BI325="။",BI325="၊"),LEN(BI325)=1),BI325,
IF(ISNUMBER(MATCH(LEFT(BI325,7),Final_modified_Intermediate[Burmese_Consonants],0)),LEFT(BI325,7),
IF(ISNUMBER(MATCH(LEFT(BI325,6),Final_modified_Intermediate[Burmese_Consonants],0)),LEFT(BI325,6),
IF(ISNUMBER(MATCH(LEFT(BI325,5),Final_modified_Intermediate[Burmese_Consonants],0)),LEFT(BI325,5),
IF(ISNUMBER(MATCH(LEFT(BI325,4),Final_modified_Intermediate[Burmese_Consonants],0)),LEFT(BI325,4),
IF(ISNUMBER(MATCH(LEFT(BI325,3),Final_modified_Intermediate[Burmese_Consonants],0)),LEFT(BI325,3),
IF(ISNUMBER(MATCH(LEFT(BI325,2),Final_modified_Intermediate[Burmese_Consonants],0)),LEFT(BI325,2),
IF(ISNUMBER(MATCH(LEFT(BI325,1),Final_modified_Intermediate[Burmese_Consonants],0)),LEFT(BI325,1),
IF(ISNUMBER(MATCH(LEFT(BI325,7),Final_Intermediate[Burmese_Consonants],0)),LEFT(BI325,7),
IF(ISNUMBER(MATCH(LEFT(BI325,6),Final_Intermediate[Burmese_Consonants],0)),LEFT(BI325,6),
IF(ISNUMBER(MATCH(LEFT(BI325,5),Final_Intermediate[Burmese_Consonants],0)),LEFT(BI325,5),
IF(ISNUMBER(MATCH(LEFT(BI325,4),Final_Intermediate[Burmese_Consonants],0)),LEFT(BI325,4),
IF(ISNUMBER(MATCH(LEFT(BI325,3),Final_Intermediate[Burmese_Consonants],0)),LEFT(BI325,3),
IF(ISNUMBER(MATCH(LEFT(BI325,2),Final_Intermediate[Burmese_Consonants],0)),LEFT(BI325,2),
IF(ISNUMBER(MATCH(LEFT(BI325,1),Final_Intermediate[Burmese_Consonants],0)),LEFT(BI325,1),
"")))))))))))))))</f>
        <v>#VALUE!</v>
      </c>
      <c r="AL325" t="e">
        <f>IF(AND(OR(BJ325="။",BJ325="၊"),LEN(BJ325)=1),BJ325,
IF(ISNUMBER(MATCH(LEFT(BJ325,7),Final_modified_Intermediate[Burmese_Consonants],0)),LEFT(BJ325,7),
IF(ISNUMBER(MATCH(LEFT(BJ325,6),Final_modified_Intermediate[Burmese_Consonants],0)),LEFT(BJ325,6),
IF(ISNUMBER(MATCH(LEFT(BJ325,5),Final_modified_Intermediate[Burmese_Consonants],0)),LEFT(BJ325,5),
IF(ISNUMBER(MATCH(LEFT(BJ325,4),Final_modified_Intermediate[Burmese_Consonants],0)),LEFT(BJ325,4),
IF(ISNUMBER(MATCH(LEFT(BJ325,3),Final_modified_Intermediate[Burmese_Consonants],0)),LEFT(BJ325,3),
IF(ISNUMBER(MATCH(LEFT(BJ325,2),Final_modified_Intermediate[Burmese_Consonants],0)),LEFT(BJ325,2),
IF(ISNUMBER(MATCH(LEFT(BJ325,1),Final_modified_Intermediate[Burmese_Consonants],0)),LEFT(BJ325,1),
IF(ISNUMBER(MATCH(LEFT(BJ325,7),Final_Intermediate[Burmese_Consonants],0)),LEFT(BJ325,7),
IF(ISNUMBER(MATCH(LEFT(BJ325,6),Final_Intermediate[Burmese_Consonants],0)),LEFT(BJ325,6),
IF(ISNUMBER(MATCH(LEFT(BJ325,5),Final_Intermediate[Burmese_Consonants],0)),LEFT(BJ325,5),
IF(ISNUMBER(MATCH(LEFT(BJ325,4),Final_Intermediate[Burmese_Consonants],0)),LEFT(BJ325,4),
IF(ISNUMBER(MATCH(LEFT(BJ325,3),Final_Intermediate[Burmese_Consonants],0)),LEFT(BJ325,3),
IF(ISNUMBER(MATCH(LEFT(BJ325,2),Final_Intermediate[Burmese_Consonants],0)),LEFT(BJ325,2),
IF(ISNUMBER(MATCH(LEFT(BJ325,1),Final_Intermediate[Burmese_Consonants],0)),LEFT(BJ325,1),
"")))))))))))))))</f>
        <v>#VALUE!</v>
      </c>
      <c r="AN325" t="e">
        <f>Compiler_Burmese[[#This Row],[Sr. No.]]</f>
        <v>#REF!</v>
      </c>
      <c r="AO32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5" t="e">
        <f>[2]!Vocabulary_Burmese[[#This Row],[Sr. No.]]</f>
        <v>#REF!</v>
      </c>
      <c r="BA325" t="e">
        <f>IF(Raw_data_N2_Kanji[[#This Row],[Categorie]]&lt;&gt;"","",
IF(ISNUMBER(MATCH(V,Special_list[Burmese word],0)),"",
SUBSTITUTE(Raw_data_N2_Kanji[[#This Row],[Raw]]," ","")))</f>
        <v>#VALUE!</v>
      </c>
      <c r="BB325" t="e">
        <f>RIGHT(Segregate18[[#This Row],[UPGRADE]],LEN(Segregate18[[#This Row],[UPGRADE]])-LEN(Compiler_Burmese[[#This Row],[1]]))</f>
        <v>#VALUE!</v>
      </c>
      <c r="BC325" t="e">
        <f>RIGHT(Segregate18[[#This Row],[11]],LEN(Segregate18[[#This Row],[11]])-LEN(Compiler_Burmese[[#This Row],[2]]))</f>
        <v>#VALUE!</v>
      </c>
      <c r="BD325" t="e">
        <f>RIGHT(Segregate18[[#This Row],[21]],LEN(Segregate18[[#This Row],[21]])-LEN(Compiler_Burmese[[#This Row],[3]]))</f>
        <v>#VALUE!</v>
      </c>
      <c r="BE325" t="e">
        <f>RIGHT(Segregate18[[#This Row],[31]],LEN(Segregate18[[#This Row],[31]])-LEN(Compiler_Burmese[[#This Row],[4]]))</f>
        <v>#VALUE!</v>
      </c>
      <c r="BF325" t="e">
        <f>RIGHT(Segregate18[[#This Row],[41]],LEN(Segregate18[[#This Row],[41]])-LEN(Compiler_Burmese[[#This Row],[5]]))</f>
        <v>#VALUE!</v>
      </c>
      <c r="BG325" t="e">
        <f>RIGHT(Segregate18[[#This Row],[51]],LEN(Segregate18[[#This Row],[51]])-LEN(Compiler_Burmese[[#This Row],[6]]))</f>
        <v>#VALUE!</v>
      </c>
      <c r="BH325" t="e">
        <f>RIGHT(Segregate18[[#This Row],[61]],LEN(Segregate18[[#This Row],[61]])-LEN(Compiler_Burmese[[#This Row],[7]]))</f>
        <v>#VALUE!</v>
      </c>
      <c r="BI325" t="e">
        <f>RIGHT(Segregate18[[#This Row],[71]],LEN(Segregate18[[#This Row],[71]])-LEN(Compiler_Burmese[[#This Row],[8]]))</f>
        <v>#VALUE!</v>
      </c>
      <c r="BJ325" t="e">
        <f>RIGHT(Segregate18[[#This Row],[81]],LEN(Segregate18[[#This Row],[81]])-LEN(Compiler_Burmese[[#This Row],[9]]))</f>
        <v>#VALUE!</v>
      </c>
    </row>
    <row r="326" spans="25:62" ht="15" customHeight="1" x14ac:dyDescent="0.3">
      <c r="Y326" t="e">
        <f>Segregate18[[#This Row],[Sr. No.]]</f>
        <v>#REF!</v>
      </c>
      <c r="Z326" t="e">
        <f>IF(AND(OR(BA326="။",BA326="၊"),LEN(BA326)=1),BA326,
IF(ISNUMBER(MATCH(LEFT(BA326,7),Final_modified_Intermediate[Burmese_Consonants],0)),LEFT(BA326,7),
IF(ISNUMBER(MATCH(LEFT(BA326,6),Final_modified_Intermediate[Burmese_Consonants],0)),LEFT(BA326,6),
IF(ISNUMBER(MATCH(LEFT(BA326,5),Final_modified_Intermediate[Burmese_Consonants],0)),LEFT(BA326,5),
IF(ISNUMBER(MATCH(LEFT(BA326,4),Final_modified_Intermediate[Burmese_Consonants],0)),LEFT(BA326,4),
IF(ISNUMBER(MATCH(LEFT(BA326,3),Final_modified_Intermediate[Burmese_Consonants],0)),LEFT(BA326,3),
IF(ISNUMBER(MATCH(LEFT(BA326,2),Final_modified_Intermediate[Burmese_Consonants],0)),LEFT(BA326,2),
IF(ISNUMBER(MATCH(LEFT(BA326,1),Final_modified_Intermediate[Burmese_Consonants],0)),LEFT(BA326,1),
IF(ISNUMBER(MATCH(LEFT(BA326,7),Final_Intermediate[Burmese_Consonants],0)),LEFT(BA326,7),
IF(ISNUMBER(MATCH(LEFT(BA326,6),Final_Intermediate[Burmese_Consonants],0)),LEFT(BA326,6),
IF(ISNUMBER(MATCH(LEFT(BA326,5),Final_Intermediate[Burmese_Consonants],0)),LEFT(BA326,5),
IF(ISNUMBER(MATCH(LEFT(BA326,4),Final_Intermediate[Burmese_Consonants],0)),LEFT(BA326,4),
IF(ISNUMBER(MATCH(LEFT(BA326,3),Final_Intermediate[Burmese_Consonants],0)),LEFT(BA326,3),
IF(ISNUMBER(MATCH(LEFT(BA326,2),Final_Intermediate[Burmese_Consonants],0)),LEFT(BA326,2),
IF(ISNUMBER(MATCH(LEFT(BA326,1),Final_Intermediate[Burmese_Consonants],0)),LEFT(BA326,1),
"")))))))))))))))</f>
        <v>#VALUE!</v>
      </c>
      <c r="AA32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6" t="e">
        <f>IF(AND(OR(BB326="။",BB326="၊"),LEN(BB326)=1),BB326,
IF(ISNUMBER(MATCH(LEFT(BB326,7),Final_modified_Intermediate[Burmese_Consonants],0)),LEFT(BB326,7),
IF(ISNUMBER(MATCH(LEFT(BB326,6),Final_modified_Intermediate[Burmese_Consonants],0)),LEFT(BB326,6),
IF(ISNUMBER(MATCH(LEFT(BB326,5),Final_modified_Intermediate[Burmese_Consonants],0)),LEFT(BB326,5),
IF(ISNUMBER(MATCH(LEFT(BB326,4),Final_modified_Intermediate[Burmese_Consonants],0)),LEFT(BB326,4),
IF(ISNUMBER(MATCH(LEFT(BB326,3),Final_modified_Intermediate[Burmese_Consonants],0)),LEFT(BB326,3),
IF(ISNUMBER(MATCH(LEFT(BB326,2),Final_modified_Intermediate[Burmese_Consonants],0)),LEFT(BB326,2),
IF(ISNUMBER(MATCH(LEFT(BB326,1),Final_modified_Intermediate[Burmese_Consonants],0)),LEFT(BB326,1),
IF(ISNUMBER(MATCH(LEFT(BB326,7),Final_Intermediate[Burmese_Consonants],0)),LEFT(BB326,7),
IF(ISNUMBER(MATCH(LEFT(BB326,6),Final_Intermediate[Burmese_Consonants],0)),LEFT(BB326,6),
IF(ISNUMBER(MATCH(LEFT(BB326,5),Final_Intermediate[Burmese_Consonants],0)),LEFT(BB326,5),
IF(ISNUMBER(MATCH(LEFT(BB326,4),Final_Intermediate[Burmese_Consonants],0)),LEFT(BB326,4),
IF(ISNUMBER(MATCH(LEFT(BB326,3),Final_Intermediate[Burmese_Consonants],0)),LEFT(BB326,3),
IF(ISNUMBER(MATCH(LEFT(BB326,2),Final_Intermediate[Burmese_Consonants],0)),LEFT(BB326,2),
IF(ISNUMBER(MATCH(LEFT(BB326,1),Final_Intermediate[Burmese_Consonants],0)),LEFT(BB326,1),
"")))))))))))))))</f>
        <v>#VALUE!</v>
      </c>
      <c r="AC32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6" t="e">
        <f>IF(AND(OR(BC326="။",BC326="၊"),LEN(BC326)=1),BC326,
IF(ISNUMBER(MATCH(LEFT(BC326,7),Final_modified_Intermediate[Burmese_Consonants],0)),LEFT(BC326,7),
IF(ISNUMBER(MATCH(LEFT(BC326,6),Final_modified_Intermediate[Burmese_Consonants],0)),LEFT(BC326,6),
IF(ISNUMBER(MATCH(LEFT(BC326,5),Final_modified_Intermediate[Burmese_Consonants],0)),LEFT(BC326,5),
IF(ISNUMBER(MATCH(LEFT(BC326,4),Final_modified_Intermediate[Burmese_Consonants],0)),LEFT(BC326,4),
IF(ISNUMBER(MATCH(LEFT(BC326,3),Final_modified_Intermediate[Burmese_Consonants],0)),LEFT(BC326,3),
IF(ISNUMBER(MATCH(LEFT(BC326,2),Final_modified_Intermediate[Burmese_Consonants],0)),LEFT(BC326,2),
IF(ISNUMBER(MATCH(LEFT(BC326,1),Final_modified_Intermediate[Burmese_Consonants],0)),LEFT(BC326,1),
IF(ISNUMBER(MATCH(LEFT(BC326,7),Final_Intermediate[Burmese_Consonants],0)),LEFT(BC326,7),
IF(ISNUMBER(MATCH(LEFT(BC326,6),Final_Intermediate[Burmese_Consonants],0)),LEFT(BC326,6),
IF(ISNUMBER(MATCH(LEFT(BC326,5),Final_Intermediate[Burmese_Consonants],0)),LEFT(BC326,5),
IF(ISNUMBER(MATCH(LEFT(BC326,4),Final_Intermediate[Burmese_Consonants],0)),LEFT(BC326,4),
IF(ISNUMBER(MATCH(LEFT(BC326,3),Final_Intermediate[Burmese_Consonants],0)),LEFT(BC326,3),
IF(ISNUMBER(MATCH(LEFT(BC326,2),Final_Intermediate[Burmese_Consonants],0)),LEFT(BC326,2),
IF(ISNUMBER(MATCH(LEFT(BC326,1),Final_Intermediate[Burmese_Consonants],0)),LEFT(BC326,1),
"")))))))))))))))</f>
        <v>#VALUE!</v>
      </c>
      <c r="AE32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6" t="e">
        <f>IF(AND(OR(BD326="။",BD326="၊"),LEN(BD326)=1),BD326,
IF(ISNUMBER(MATCH(LEFT(BD326,7),Final_modified_Intermediate[Burmese_Consonants],0)),LEFT(BD326,7),
IF(ISNUMBER(MATCH(LEFT(BD326,6),Final_modified_Intermediate[Burmese_Consonants],0)),LEFT(BD326,6),
IF(ISNUMBER(MATCH(LEFT(BD326,5),Final_modified_Intermediate[Burmese_Consonants],0)),LEFT(BD326,5),
IF(ISNUMBER(MATCH(LEFT(BD326,4),Final_modified_Intermediate[Burmese_Consonants],0)),LEFT(BD326,4),
IF(ISNUMBER(MATCH(LEFT(BD326,3),Final_modified_Intermediate[Burmese_Consonants],0)),LEFT(BD326,3),
IF(ISNUMBER(MATCH(LEFT(BD326,2),Final_modified_Intermediate[Burmese_Consonants],0)),LEFT(BD326,2),
IF(ISNUMBER(MATCH(LEFT(BD326,1),Final_modified_Intermediate[Burmese_Consonants],0)),LEFT(BD326,1),
IF(ISNUMBER(MATCH(LEFT(BD326,7),Final_Intermediate[Burmese_Consonants],0)),LEFT(BD326,7),
IF(ISNUMBER(MATCH(LEFT(BD326,6),Final_Intermediate[Burmese_Consonants],0)),LEFT(BD326,6),
IF(ISNUMBER(MATCH(LEFT(BD326,5),Final_Intermediate[Burmese_Consonants],0)),LEFT(BD326,5),
IF(ISNUMBER(MATCH(LEFT(BD326,4),Final_Intermediate[Burmese_Consonants],0)),LEFT(BD326,4),
IF(ISNUMBER(MATCH(LEFT(BD326,3),Final_Intermediate[Burmese_Consonants],0)),LEFT(BD326,3),
IF(ISNUMBER(MATCH(LEFT(BD326,2),Final_Intermediate[Burmese_Consonants],0)),LEFT(BD326,2),
IF(ISNUMBER(MATCH(LEFT(BD326,1),Final_Intermediate[Burmese_Consonants],0)),LEFT(BD326,1),
"")))))))))))))))</f>
        <v>#VALUE!</v>
      </c>
      <c r="AG326" t="e">
        <f>IF(AND(OR(BE326="။",BE326="၊"),LEN(BE326)=1),BE326,
IF(ISNUMBER(MATCH(LEFT(BE326,7),Final_modified_Intermediate[Burmese_Consonants],0)),LEFT(BE326,7),
IF(ISNUMBER(MATCH(LEFT(BE326,6),Final_modified_Intermediate[Burmese_Consonants],0)),LEFT(BE326,6),
IF(ISNUMBER(MATCH(LEFT(BE326,5),Final_modified_Intermediate[Burmese_Consonants],0)),LEFT(BE326,5),
IF(ISNUMBER(MATCH(LEFT(BE326,4),Final_modified_Intermediate[Burmese_Consonants],0)),LEFT(BE326,4),
IF(ISNUMBER(MATCH(LEFT(BE326,3),Final_modified_Intermediate[Burmese_Consonants],0)),LEFT(BE326,3),
IF(ISNUMBER(MATCH(LEFT(BE326,2),Final_modified_Intermediate[Burmese_Consonants],0)),LEFT(BE326,2),
IF(ISNUMBER(MATCH(LEFT(BE326,1),Final_modified_Intermediate[Burmese_Consonants],0)),LEFT(BE326,1),
IF(ISNUMBER(MATCH(LEFT(BE326,7),Final_Intermediate[Burmese_Consonants],0)),LEFT(BE326,7),
IF(ISNUMBER(MATCH(LEFT(BE326,6),Final_Intermediate[Burmese_Consonants],0)),LEFT(BE326,6),
IF(ISNUMBER(MATCH(LEFT(BE326,5),Final_Intermediate[Burmese_Consonants],0)),LEFT(BE326,5),
IF(ISNUMBER(MATCH(LEFT(BE326,4),Final_Intermediate[Burmese_Consonants],0)),LEFT(BE326,4),
IF(ISNUMBER(MATCH(LEFT(BE326,3),Final_Intermediate[Burmese_Consonants],0)),LEFT(BE326,3),
IF(ISNUMBER(MATCH(LEFT(BE326,2),Final_Intermediate[Burmese_Consonants],0)),LEFT(BE326,2),
IF(ISNUMBER(MATCH(LEFT(BE326,1),Final_Intermediate[Burmese_Consonants],0)),LEFT(BE326,1),
"")))))))))))))))</f>
        <v>#VALUE!</v>
      </c>
      <c r="AH326" t="e">
        <f>IF(AND(OR(BF326="။",BF326="၊"),LEN(BF326)=1),BF326,
IF(ISNUMBER(MATCH(LEFT(BF326,7),Final_modified_Intermediate[Burmese_Consonants],0)),LEFT(BF326,7),
IF(ISNUMBER(MATCH(LEFT(BF326,6),Final_modified_Intermediate[Burmese_Consonants],0)),LEFT(BF326,6),
IF(ISNUMBER(MATCH(LEFT(BF326,5),Final_modified_Intermediate[Burmese_Consonants],0)),LEFT(BF326,5),
IF(ISNUMBER(MATCH(LEFT(BF326,4),Final_modified_Intermediate[Burmese_Consonants],0)),LEFT(BF326,4),
IF(ISNUMBER(MATCH(LEFT(BF326,3),Final_modified_Intermediate[Burmese_Consonants],0)),LEFT(BF326,3),
IF(ISNUMBER(MATCH(LEFT(BF326,2),Final_modified_Intermediate[Burmese_Consonants],0)),LEFT(BF326,2),
IF(ISNUMBER(MATCH(LEFT(BF326,1),Final_modified_Intermediate[Burmese_Consonants],0)),LEFT(BF326,1),
IF(ISNUMBER(MATCH(LEFT(BF326,7),Final_Intermediate[Burmese_Consonants],0)),LEFT(BF326,7),
IF(ISNUMBER(MATCH(LEFT(BF326,6),Final_Intermediate[Burmese_Consonants],0)),LEFT(BF326,6),
IF(ISNUMBER(MATCH(LEFT(BF326,5),Final_Intermediate[Burmese_Consonants],0)),LEFT(BF326,5),
IF(ISNUMBER(MATCH(LEFT(BF326,4),Final_Intermediate[Burmese_Consonants],0)),LEFT(BF326,4),
IF(ISNUMBER(MATCH(LEFT(BF326,3),Final_Intermediate[Burmese_Consonants],0)),LEFT(BF326,3),
IF(ISNUMBER(MATCH(LEFT(BF326,2),Final_Intermediate[Burmese_Consonants],0)),LEFT(BF326,2),
IF(ISNUMBER(MATCH(LEFT(BF326,1),Final_Intermediate[Burmese_Consonants],0)),LEFT(BF326,1),
"")))))))))))))))</f>
        <v>#VALUE!</v>
      </c>
      <c r="AI326" t="e">
        <f>IF(AND(OR(BG326="။",BG326="၊"),LEN(BG326)=1),BG326,
IF(ISNUMBER(MATCH(LEFT(BG326,7),Final_modified_Intermediate[Burmese_Consonants],0)),LEFT(BG326,7),
IF(ISNUMBER(MATCH(LEFT(BG326,6),Final_modified_Intermediate[Burmese_Consonants],0)),LEFT(BG326,6),
IF(ISNUMBER(MATCH(LEFT(BG326,5),Final_modified_Intermediate[Burmese_Consonants],0)),LEFT(BG326,5),
IF(ISNUMBER(MATCH(LEFT(BG326,4),Final_modified_Intermediate[Burmese_Consonants],0)),LEFT(BG326,4),
IF(ISNUMBER(MATCH(LEFT(BG326,3),Final_modified_Intermediate[Burmese_Consonants],0)),LEFT(BG326,3),
IF(ISNUMBER(MATCH(LEFT(BG326,2),Final_modified_Intermediate[Burmese_Consonants],0)),LEFT(BG326,2),
IF(ISNUMBER(MATCH(LEFT(BG326,1),Final_modified_Intermediate[Burmese_Consonants],0)),LEFT(BG326,1),
IF(ISNUMBER(MATCH(LEFT(BG326,7),Final_Intermediate[Burmese_Consonants],0)),LEFT(BG326,7),
IF(ISNUMBER(MATCH(LEFT(BG326,6),Final_Intermediate[Burmese_Consonants],0)),LEFT(BG326,6),
IF(ISNUMBER(MATCH(LEFT(BG326,5),Final_Intermediate[Burmese_Consonants],0)),LEFT(BG326,5),
IF(ISNUMBER(MATCH(LEFT(BG326,4),Final_Intermediate[Burmese_Consonants],0)),LEFT(BG326,4),
IF(ISNUMBER(MATCH(LEFT(BG326,3),Final_Intermediate[Burmese_Consonants],0)),LEFT(BG326,3),
IF(ISNUMBER(MATCH(LEFT(BG326,2),Final_Intermediate[Burmese_Consonants],0)),LEFT(BG326,2),
IF(ISNUMBER(MATCH(LEFT(BG326,1),Final_Intermediate[Burmese_Consonants],0)),LEFT(BG326,1),
"")))))))))))))))</f>
        <v>#VALUE!</v>
      </c>
      <c r="AJ326" t="e">
        <f>IF(AND(OR(BH326="။",BH326="၊"),LEN(BH326)=1),BH326,
IF(ISNUMBER(MATCH(LEFT(BH326,7),Final_modified_Intermediate[Burmese_Consonants],0)),LEFT(BH326,7),
IF(ISNUMBER(MATCH(LEFT(BH326,6),Final_modified_Intermediate[Burmese_Consonants],0)),LEFT(BH326,6),
IF(ISNUMBER(MATCH(LEFT(BH326,5),Final_modified_Intermediate[Burmese_Consonants],0)),LEFT(BH326,5),
IF(ISNUMBER(MATCH(LEFT(BH326,4),Final_modified_Intermediate[Burmese_Consonants],0)),LEFT(BH326,4),
IF(ISNUMBER(MATCH(LEFT(BH326,3),Final_modified_Intermediate[Burmese_Consonants],0)),LEFT(BH326,3),
IF(ISNUMBER(MATCH(LEFT(BH326,2),Final_modified_Intermediate[Burmese_Consonants],0)),LEFT(BH326,2),
IF(ISNUMBER(MATCH(LEFT(BH326,1),Final_modified_Intermediate[Burmese_Consonants],0)),LEFT(BH326,1),
IF(ISNUMBER(MATCH(LEFT(BH326,7),Final_Intermediate[Burmese_Consonants],0)),LEFT(BH326,7),
IF(ISNUMBER(MATCH(LEFT(BH326,6),Final_Intermediate[Burmese_Consonants],0)),LEFT(BH326,6),
IF(ISNUMBER(MATCH(LEFT(BH326,5),Final_Intermediate[Burmese_Consonants],0)),LEFT(BH326,5),
IF(ISNUMBER(MATCH(LEFT(BH326,4),Final_Intermediate[Burmese_Consonants],0)),LEFT(BH326,4),
IF(ISNUMBER(MATCH(LEFT(BH326,3),Final_Intermediate[Burmese_Consonants],0)),LEFT(BH326,3),
IF(ISNUMBER(MATCH(LEFT(BH326,2),Final_Intermediate[Burmese_Consonants],0)),LEFT(BH326,2),
IF(ISNUMBER(MATCH(LEFT(BH326,1),Final_Intermediate[Burmese_Consonants],0)),LEFT(BH326,1),
"")))))))))))))))</f>
        <v>#VALUE!</v>
      </c>
      <c r="AK326" t="e">
        <f>IF(AND(OR(BI326="။",BI326="၊"),LEN(BI326)=1),BI326,
IF(ISNUMBER(MATCH(LEFT(BI326,7),Final_modified_Intermediate[Burmese_Consonants],0)),LEFT(BI326,7),
IF(ISNUMBER(MATCH(LEFT(BI326,6),Final_modified_Intermediate[Burmese_Consonants],0)),LEFT(BI326,6),
IF(ISNUMBER(MATCH(LEFT(BI326,5),Final_modified_Intermediate[Burmese_Consonants],0)),LEFT(BI326,5),
IF(ISNUMBER(MATCH(LEFT(BI326,4),Final_modified_Intermediate[Burmese_Consonants],0)),LEFT(BI326,4),
IF(ISNUMBER(MATCH(LEFT(BI326,3),Final_modified_Intermediate[Burmese_Consonants],0)),LEFT(BI326,3),
IF(ISNUMBER(MATCH(LEFT(BI326,2),Final_modified_Intermediate[Burmese_Consonants],0)),LEFT(BI326,2),
IF(ISNUMBER(MATCH(LEFT(BI326,1),Final_modified_Intermediate[Burmese_Consonants],0)),LEFT(BI326,1),
IF(ISNUMBER(MATCH(LEFT(BI326,7),Final_Intermediate[Burmese_Consonants],0)),LEFT(BI326,7),
IF(ISNUMBER(MATCH(LEFT(BI326,6),Final_Intermediate[Burmese_Consonants],0)),LEFT(BI326,6),
IF(ISNUMBER(MATCH(LEFT(BI326,5),Final_Intermediate[Burmese_Consonants],0)),LEFT(BI326,5),
IF(ISNUMBER(MATCH(LEFT(BI326,4),Final_Intermediate[Burmese_Consonants],0)),LEFT(BI326,4),
IF(ISNUMBER(MATCH(LEFT(BI326,3),Final_Intermediate[Burmese_Consonants],0)),LEFT(BI326,3),
IF(ISNUMBER(MATCH(LEFT(BI326,2),Final_Intermediate[Burmese_Consonants],0)),LEFT(BI326,2),
IF(ISNUMBER(MATCH(LEFT(BI326,1),Final_Intermediate[Burmese_Consonants],0)),LEFT(BI326,1),
"")))))))))))))))</f>
        <v>#VALUE!</v>
      </c>
      <c r="AL326" t="e">
        <f>IF(AND(OR(BJ326="။",BJ326="၊"),LEN(BJ326)=1),BJ326,
IF(ISNUMBER(MATCH(LEFT(BJ326,7),Final_modified_Intermediate[Burmese_Consonants],0)),LEFT(BJ326,7),
IF(ISNUMBER(MATCH(LEFT(BJ326,6),Final_modified_Intermediate[Burmese_Consonants],0)),LEFT(BJ326,6),
IF(ISNUMBER(MATCH(LEFT(BJ326,5),Final_modified_Intermediate[Burmese_Consonants],0)),LEFT(BJ326,5),
IF(ISNUMBER(MATCH(LEFT(BJ326,4),Final_modified_Intermediate[Burmese_Consonants],0)),LEFT(BJ326,4),
IF(ISNUMBER(MATCH(LEFT(BJ326,3),Final_modified_Intermediate[Burmese_Consonants],0)),LEFT(BJ326,3),
IF(ISNUMBER(MATCH(LEFT(BJ326,2),Final_modified_Intermediate[Burmese_Consonants],0)),LEFT(BJ326,2),
IF(ISNUMBER(MATCH(LEFT(BJ326,1),Final_modified_Intermediate[Burmese_Consonants],0)),LEFT(BJ326,1),
IF(ISNUMBER(MATCH(LEFT(BJ326,7),Final_Intermediate[Burmese_Consonants],0)),LEFT(BJ326,7),
IF(ISNUMBER(MATCH(LEFT(BJ326,6),Final_Intermediate[Burmese_Consonants],0)),LEFT(BJ326,6),
IF(ISNUMBER(MATCH(LEFT(BJ326,5),Final_Intermediate[Burmese_Consonants],0)),LEFT(BJ326,5),
IF(ISNUMBER(MATCH(LEFT(BJ326,4),Final_Intermediate[Burmese_Consonants],0)),LEFT(BJ326,4),
IF(ISNUMBER(MATCH(LEFT(BJ326,3),Final_Intermediate[Burmese_Consonants],0)),LEFT(BJ326,3),
IF(ISNUMBER(MATCH(LEFT(BJ326,2),Final_Intermediate[Burmese_Consonants],0)),LEFT(BJ326,2),
IF(ISNUMBER(MATCH(LEFT(BJ326,1),Final_Intermediate[Burmese_Consonants],0)),LEFT(BJ326,1),
"")))))))))))))))</f>
        <v>#VALUE!</v>
      </c>
      <c r="AN326" t="e">
        <f>Compiler_Burmese[[#This Row],[Sr. No.]]</f>
        <v>#REF!</v>
      </c>
      <c r="AO32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6" t="e">
        <f>[2]!Vocabulary_Burmese[[#This Row],[Sr. No.]]</f>
        <v>#REF!</v>
      </c>
      <c r="BA326" t="e">
        <f>IF(Raw_data_N2_Kanji[[#This Row],[Categorie]]&lt;&gt;"","",
IF(ISNUMBER(MATCH(V,Special_list[Burmese word],0)),"",
SUBSTITUTE(Raw_data_N2_Kanji[[#This Row],[Raw]]," ","")))</f>
        <v>#VALUE!</v>
      </c>
      <c r="BB326" t="e">
        <f>RIGHT(Segregate18[[#This Row],[UPGRADE]],LEN(Segregate18[[#This Row],[UPGRADE]])-LEN(Compiler_Burmese[[#This Row],[1]]))</f>
        <v>#VALUE!</v>
      </c>
      <c r="BC326" t="e">
        <f>RIGHT(Segregate18[[#This Row],[11]],LEN(Segregate18[[#This Row],[11]])-LEN(Compiler_Burmese[[#This Row],[2]]))</f>
        <v>#VALUE!</v>
      </c>
      <c r="BD326" t="e">
        <f>RIGHT(Segregate18[[#This Row],[21]],LEN(Segregate18[[#This Row],[21]])-LEN(Compiler_Burmese[[#This Row],[3]]))</f>
        <v>#VALUE!</v>
      </c>
      <c r="BE326" t="e">
        <f>RIGHT(Segregate18[[#This Row],[31]],LEN(Segregate18[[#This Row],[31]])-LEN(Compiler_Burmese[[#This Row],[4]]))</f>
        <v>#VALUE!</v>
      </c>
      <c r="BF326" t="e">
        <f>RIGHT(Segregate18[[#This Row],[41]],LEN(Segregate18[[#This Row],[41]])-LEN(Compiler_Burmese[[#This Row],[5]]))</f>
        <v>#VALUE!</v>
      </c>
      <c r="BG326" t="e">
        <f>RIGHT(Segregate18[[#This Row],[51]],LEN(Segregate18[[#This Row],[51]])-LEN(Compiler_Burmese[[#This Row],[6]]))</f>
        <v>#VALUE!</v>
      </c>
      <c r="BH326" t="e">
        <f>RIGHT(Segregate18[[#This Row],[61]],LEN(Segregate18[[#This Row],[61]])-LEN(Compiler_Burmese[[#This Row],[7]]))</f>
        <v>#VALUE!</v>
      </c>
      <c r="BI326" t="e">
        <f>RIGHT(Segregate18[[#This Row],[71]],LEN(Segregate18[[#This Row],[71]])-LEN(Compiler_Burmese[[#This Row],[8]]))</f>
        <v>#VALUE!</v>
      </c>
      <c r="BJ326" t="e">
        <f>RIGHT(Segregate18[[#This Row],[81]],LEN(Segregate18[[#This Row],[81]])-LEN(Compiler_Burmese[[#This Row],[9]]))</f>
        <v>#VALUE!</v>
      </c>
    </row>
    <row r="327" spans="25:62" ht="15" customHeight="1" x14ac:dyDescent="0.3">
      <c r="Y327" t="e">
        <f>Segregate18[[#This Row],[Sr. No.]]</f>
        <v>#REF!</v>
      </c>
      <c r="Z327" t="e">
        <f>IF(AND(OR(BA327="။",BA327="၊"),LEN(BA327)=1),BA327,
IF(ISNUMBER(MATCH(LEFT(BA327,7),Final_modified_Intermediate[Burmese_Consonants],0)),LEFT(BA327,7),
IF(ISNUMBER(MATCH(LEFT(BA327,6),Final_modified_Intermediate[Burmese_Consonants],0)),LEFT(BA327,6),
IF(ISNUMBER(MATCH(LEFT(BA327,5),Final_modified_Intermediate[Burmese_Consonants],0)),LEFT(BA327,5),
IF(ISNUMBER(MATCH(LEFT(BA327,4),Final_modified_Intermediate[Burmese_Consonants],0)),LEFT(BA327,4),
IF(ISNUMBER(MATCH(LEFT(BA327,3),Final_modified_Intermediate[Burmese_Consonants],0)),LEFT(BA327,3),
IF(ISNUMBER(MATCH(LEFT(BA327,2),Final_modified_Intermediate[Burmese_Consonants],0)),LEFT(BA327,2),
IF(ISNUMBER(MATCH(LEFT(BA327,1),Final_modified_Intermediate[Burmese_Consonants],0)),LEFT(BA327,1),
IF(ISNUMBER(MATCH(LEFT(BA327,7),Final_Intermediate[Burmese_Consonants],0)),LEFT(BA327,7),
IF(ISNUMBER(MATCH(LEFT(BA327,6),Final_Intermediate[Burmese_Consonants],0)),LEFT(BA327,6),
IF(ISNUMBER(MATCH(LEFT(BA327,5),Final_Intermediate[Burmese_Consonants],0)),LEFT(BA327,5),
IF(ISNUMBER(MATCH(LEFT(BA327,4),Final_Intermediate[Burmese_Consonants],0)),LEFT(BA327,4),
IF(ISNUMBER(MATCH(LEFT(BA327,3),Final_Intermediate[Burmese_Consonants],0)),LEFT(BA327,3),
IF(ISNUMBER(MATCH(LEFT(BA327,2),Final_Intermediate[Burmese_Consonants],0)),LEFT(BA327,2),
IF(ISNUMBER(MATCH(LEFT(BA327,1),Final_Intermediate[Burmese_Consonants],0)),LEFT(BA327,1),
"")))))))))))))))</f>
        <v>#VALUE!</v>
      </c>
      <c r="AA32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7" t="e">
        <f>IF(AND(OR(BB327="။",BB327="၊"),LEN(BB327)=1),BB327,
IF(ISNUMBER(MATCH(LEFT(BB327,7),Final_modified_Intermediate[Burmese_Consonants],0)),LEFT(BB327,7),
IF(ISNUMBER(MATCH(LEFT(BB327,6),Final_modified_Intermediate[Burmese_Consonants],0)),LEFT(BB327,6),
IF(ISNUMBER(MATCH(LEFT(BB327,5),Final_modified_Intermediate[Burmese_Consonants],0)),LEFT(BB327,5),
IF(ISNUMBER(MATCH(LEFT(BB327,4),Final_modified_Intermediate[Burmese_Consonants],0)),LEFT(BB327,4),
IF(ISNUMBER(MATCH(LEFT(BB327,3),Final_modified_Intermediate[Burmese_Consonants],0)),LEFT(BB327,3),
IF(ISNUMBER(MATCH(LEFT(BB327,2),Final_modified_Intermediate[Burmese_Consonants],0)),LEFT(BB327,2),
IF(ISNUMBER(MATCH(LEFT(BB327,1),Final_modified_Intermediate[Burmese_Consonants],0)),LEFT(BB327,1),
IF(ISNUMBER(MATCH(LEFT(BB327,7),Final_Intermediate[Burmese_Consonants],0)),LEFT(BB327,7),
IF(ISNUMBER(MATCH(LEFT(BB327,6),Final_Intermediate[Burmese_Consonants],0)),LEFT(BB327,6),
IF(ISNUMBER(MATCH(LEFT(BB327,5),Final_Intermediate[Burmese_Consonants],0)),LEFT(BB327,5),
IF(ISNUMBER(MATCH(LEFT(BB327,4),Final_Intermediate[Burmese_Consonants],0)),LEFT(BB327,4),
IF(ISNUMBER(MATCH(LEFT(BB327,3),Final_Intermediate[Burmese_Consonants],0)),LEFT(BB327,3),
IF(ISNUMBER(MATCH(LEFT(BB327,2),Final_Intermediate[Burmese_Consonants],0)),LEFT(BB327,2),
IF(ISNUMBER(MATCH(LEFT(BB327,1),Final_Intermediate[Burmese_Consonants],0)),LEFT(BB327,1),
"")))))))))))))))</f>
        <v>#VALUE!</v>
      </c>
      <c r="AC32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7" t="e">
        <f>IF(AND(OR(BC327="။",BC327="၊"),LEN(BC327)=1),BC327,
IF(ISNUMBER(MATCH(LEFT(BC327,7),Final_modified_Intermediate[Burmese_Consonants],0)),LEFT(BC327,7),
IF(ISNUMBER(MATCH(LEFT(BC327,6),Final_modified_Intermediate[Burmese_Consonants],0)),LEFT(BC327,6),
IF(ISNUMBER(MATCH(LEFT(BC327,5),Final_modified_Intermediate[Burmese_Consonants],0)),LEFT(BC327,5),
IF(ISNUMBER(MATCH(LEFT(BC327,4),Final_modified_Intermediate[Burmese_Consonants],0)),LEFT(BC327,4),
IF(ISNUMBER(MATCH(LEFT(BC327,3),Final_modified_Intermediate[Burmese_Consonants],0)),LEFT(BC327,3),
IF(ISNUMBER(MATCH(LEFT(BC327,2),Final_modified_Intermediate[Burmese_Consonants],0)),LEFT(BC327,2),
IF(ISNUMBER(MATCH(LEFT(BC327,1),Final_modified_Intermediate[Burmese_Consonants],0)),LEFT(BC327,1),
IF(ISNUMBER(MATCH(LEFT(BC327,7),Final_Intermediate[Burmese_Consonants],0)),LEFT(BC327,7),
IF(ISNUMBER(MATCH(LEFT(BC327,6),Final_Intermediate[Burmese_Consonants],0)),LEFT(BC327,6),
IF(ISNUMBER(MATCH(LEFT(BC327,5),Final_Intermediate[Burmese_Consonants],0)),LEFT(BC327,5),
IF(ISNUMBER(MATCH(LEFT(BC327,4),Final_Intermediate[Burmese_Consonants],0)),LEFT(BC327,4),
IF(ISNUMBER(MATCH(LEFT(BC327,3),Final_Intermediate[Burmese_Consonants],0)),LEFT(BC327,3),
IF(ISNUMBER(MATCH(LEFT(BC327,2),Final_Intermediate[Burmese_Consonants],0)),LEFT(BC327,2),
IF(ISNUMBER(MATCH(LEFT(BC327,1),Final_Intermediate[Burmese_Consonants],0)),LEFT(BC327,1),
"")))))))))))))))</f>
        <v>#VALUE!</v>
      </c>
      <c r="AE32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7" t="e">
        <f>IF(AND(OR(BD327="။",BD327="၊"),LEN(BD327)=1),BD327,
IF(ISNUMBER(MATCH(LEFT(BD327,7),Final_modified_Intermediate[Burmese_Consonants],0)),LEFT(BD327,7),
IF(ISNUMBER(MATCH(LEFT(BD327,6),Final_modified_Intermediate[Burmese_Consonants],0)),LEFT(BD327,6),
IF(ISNUMBER(MATCH(LEFT(BD327,5),Final_modified_Intermediate[Burmese_Consonants],0)),LEFT(BD327,5),
IF(ISNUMBER(MATCH(LEFT(BD327,4),Final_modified_Intermediate[Burmese_Consonants],0)),LEFT(BD327,4),
IF(ISNUMBER(MATCH(LEFT(BD327,3),Final_modified_Intermediate[Burmese_Consonants],0)),LEFT(BD327,3),
IF(ISNUMBER(MATCH(LEFT(BD327,2),Final_modified_Intermediate[Burmese_Consonants],0)),LEFT(BD327,2),
IF(ISNUMBER(MATCH(LEFT(BD327,1),Final_modified_Intermediate[Burmese_Consonants],0)),LEFT(BD327,1),
IF(ISNUMBER(MATCH(LEFT(BD327,7),Final_Intermediate[Burmese_Consonants],0)),LEFT(BD327,7),
IF(ISNUMBER(MATCH(LEFT(BD327,6),Final_Intermediate[Burmese_Consonants],0)),LEFT(BD327,6),
IF(ISNUMBER(MATCH(LEFT(BD327,5),Final_Intermediate[Burmese_Consonants],0)),LEFT(BD327,5),
IF(ISNUMBER(MATCH(LEFT(BD327,4),Final_Intermediate[Burmese_Consonants],0)),LEFT(BD327,4),
IF(ISNUMBER(MATCH(LEFT(BD327,3),Final_Intermediate[Burmese_Consonants],0)),LEFT(BD327,3),
IF(ISNUMBER(MATCH(LEFT(BD327,2),Final_Intermediate[Burmese_Consonants],0)),LEFT(BD327,2),
IF(ISNUMBER(MATCH(LEFT(BD327,1),Final_Intermediate[Burmese_Consonants],0)),LEFT(BD327,1),
"")))))))))))))))</f>
        <v>#VALUE!</v>
      </c>
      <c r="AG327" t="e">
        <f>IF(AND(OR(BE327="။",BE327="၊"),LEN(BE327)=1),BE327,
IF(ISNUMBER(MATCH(LEFT(BE327,7),Final_modified_Intermediate[Burmese_Consonants],0)),LEFT(BE327,7),
IF(ISNUMBER(MATCH(LEFT(BE327,6),Final_modified_Intermediate[Burmese_Consonants],0)),LEFT(BE327,6),
IF(ISNUMBER(MATCH(LEFT(BE327,5),Final_modified_Intermediate[Burmese_Consonants],0)),LEFT(BE327,5),
IF(ISNUMBER(MATCH(LEFT(BE327,4),Final_modified_Intermediate[Burmese_Consonants],0)),LEFT(BE327,4),
IF(ISNUMBER(MATCH(LEFT(BE327,3),Final_modified_Intermediate[Burmese_Consonants],0)),LEFT(BE327,3),
IF(ISNUMBER(MATCH(LEFT(BE327,2),Final_modified_Intermediate[Burmese_Consonants],0)),LEFT(BE327,2),
IF(ISNUMBER(MATCH(LEFT(BE327,1),Final_modified_Intermediate[Burmese_Consonants],0)),LEFT(BE327,1),
IF(ISNUMBER(MATCH(LEFT(BE327,7),Final_Intermediate[Burmese_Consonants],0)),LEFT(BE327,7),
IF(ISNUMBER(MATCH(LEFT(BE327,6),Final_Intermediate[Burmese_Consonants],0)),LEFT(BE327,6),
IF(ISNUMBER(MATCH(LEFT(BE327,5),Final_Intermediate[Burmese_Consonants],0)),LEFT(BE327,5),
IF(ISNUMBER(MATCH(LEFT(BE327,4),Final_Intermediate[Burmese_Consonants],0)),LEFT(BE327,4),
IF(ISNUMBER(MATCH(LEFT(BE327,3),Final_Intermediate[Burmese_Consonants],0)),LEFT(BE327,3),
IF(ISNUMBER(MATCH(LEFT(BE327,2),Final_Intermediate[Burmese_Consonants],0)),LEFT(BE327,2),
IF(ISNUMBER(MATCH(LEFT(BE327,1),Final_Intermediate[Burmese_Consonants],0)),LEFT(BE327,1),
"")))))))))))))))</f>
        <v>#VALUE!</v>
      </c>
      <c r="AH327" t="e">
        <f>IF(AND(OR(BF327="။",BF327="၊"),LEN(BF327)=1),BF327,
IF(ISNUMBER(MATCH(LEFT(BF327,7),Final_modified_Intermediate[Burmese_Consonants],0)),LEFT(BF327,7),
IF(ISNUMBER(MATCH(LEFT(BF327,6),Final_modified_Intermediate[Burmese_Consonants],0)),LEFT(BF327,6),
IF(ISNUMBER(MATCH(LEFT(BF327,5),Final_modified_Intermediate[Burmese_Consonants],0)),LEFT(BF327,5),
IF(ISNUMBER(MATCH(LEFT(BF327,4),Final_modified_Intermediate[Burmese_Consonants],0)),LEFT(BF327,4),
IF(ISNUMBER(MATCH(LEFT(BF327,3),Final_modified_Intermediate[Burmese_Consonants],0)),LEFT(BF327,3),
IF(ISNUMBER(MATCH(LEFT(BF327,2),Final_modified_Intermediate[Burmese_Consonants],0)),LEFT(BF327,2),
IF(ISNUMBER(MATCH(LEFT(BF327,1),Final_modified_Intermediate[Burmese_Consonants],0)),LEFT(BF327,1),
IF(ISNUMBER(MATCH(LEFT(BF327,7),Final_Intermediate[Burmese_Consonants],0)),LEFT(BF327,7),
IF(ISNUMBER(MATCH(LEFT(BF327,6),Final_Intermediate[Burmese_Consonants],0)),LEFT(BF327,6),
IF(ISNUMBER(MATCH(LEFT(BF327,5),Final_Intermediate[Burmese_Consonants],0)),LEFT(BF327,5),
IF(ISNUMBER(MATCH(LEFT(BF327,4),Final_Intermediate[Burmese_Consonants],0)),LEFT(BF327,4),
IF(ISNUMBER(MATCH(LEFT(BF327,3),Final_Intermediate[Burmese_Consonants],0)),LEFT(BF327,3),
IF(ISNUMBER(MATCH(LEFT(BF327,2),Final_Intermediate[Burmese_Consonants],0)),LEFT(BF327,2),
IF(ISNUMBER(MATCH(LEFT(BF327,1),Final_Intermediate[Burmese_Consonants],0)),LEFT(BF327,1),
"")))))))))))))))</f>
        <v>#VALUE!</v>
      </c>
      <c r="AI327" t="e">
        <f>IF(AND(OR(BG327="။",BG327="၊"),LEN(BG327)=1),BG327,
IF(ISNUMBER(MATCH(LEFT(BG327,7),Final_modified_Intermediate[Burmese_Consonants],0)),LEFT(BG327,7),
IF(ISNUMBER(MATCH(LEFT(BG327,6),Final_modified_Intermediate[Burmese_Consonants],0)),LEFT(BG327,6),
IF(ISNUMBER(MATCH(LEFT(BG327,5),Final_modified_Intermediate[Burmese_Consonants],0)),LEFT(BG327,5),
IF(ISNUMBER(MATCH(LEFT(BG327,4),Final_modified_Intermediate[Burmese_Consonants],0)),LEFT(BG327,4),
IF(ISNUMBER(MATCH(LEFT(BG327,3),Final_modified_Intermediate[Burmese_Consonants],0)),LEFT(BG327,3),
IF(ISNUMBER(MATCH(LEFT(BG327,2),Final_modified_Intermediate[Burmese_Consonants],0)),LEFT(BG327,2),
IF(ISNUMBER(MATCH(LEFT(BG327,1),Final_modified_Intermediate[Burmese_Consonants],0)),LEFT(BG327,1),
IF(ISNUMBER(MATCH(LEFT(BG327,7),Final_Intermediate[Burmese_Consonants],0)),LEFT(BG327,7),
IF(ISNUMBER(MATCH(LEFT(BG327,6),Final_Intermediate[Burmese_Consonants],0)),LEFT(BG327,6),
IF(ISNUMBER(MATCH(LEFT(BG327,5),Final_Intermediate[Burmese_Consonants],0)),LEFT(BG327,5),
IF(ISNUMBER(MATCH(LEFT(BG327,4),Final_Intermediate[Burmese_Consonants],0)),LEFT(BG327,4),
IF(ISNUMBER(MATCH(LEFT(BG327,3),Final_Intermediate[Burmese_Consonants],0)),LEFT(BG327,3),
IF(ISNUMBER(MATCH(LEFT(BG327,2),Final_Intermediate[Burmese_Consonants],0)),LEFT(BG327,2),
IF(ISNUMBER(MATCH(LEFT(BG327,1),Final_Intermediate[Burmese_Consonants],0)),LEFT(BG327,1),
"")))))))))))))))</f>
        <v>#VALUE!</v>
      </c>
      <c r="AJ327" t="e">
        <f>IF(AND(OR(BH327="။",BH327="၊"),LEN(BH327)=1),BH327,
IF(ISNUMBER(MATCH(LEFT(BH327,7),Final_modified_Intermediate[Burmese_Consonants],0)),LEFT(BH327,7),
IF(ISNUMBER(MATCH(LEFT(BH327,6),Final_modified_Intermediate[Burmese_Consonants],0)),LEFT(BH327,6),
IF(ISNUMBER(MATCH(LEFT(BH327,5),Final_modified_Intermediate[Burmese_Consonants],0)),LEFT(BH327,5),
IF(ISNUMBER(MATCH(LEFT(BH327,4),Final_modified_Intermediate[Burmese_Consonants],0)),LEFT(BH327,4),
IF(ISNUMBER(MATCH(LEFT(BH327,3),Final_modified_Intermediate[Burmese_Consonants],0)),LEFT(BH327,3),
IF(ISNUMBER(MATCH(LEFT(BH327,2),Final_modified_Intermediate[Burmese_Consonants],0)),LEFT(BH327,2),
IF(ISNUMBER(MATCH(LEFT(BH327,1),Final_modified_Intermediate[Burmese_Consonants],0)),LEFT(BH327,1),
IF(ISNUMBER(MATCH(LEFT(BH327,7),Final_Intermediate[Burmese_Consonants],0)),LEFT(BH327,7),
IF(ISNUMBER(MATCH(LEFT(BH327,6),Final_Intermediate[Burmese_Consonants],0)),LEFT(BH327,6),
IF(ISNUMBER(MATCH(LEFT(BH327,5),Final_Intermediate[Burmese_Consonants],0)),LEFT(BH327,5),
IF(ISNUMBER(MATCH(LEFT(BH327,4),Final_Intermediate[Burmese_Consonants],0)),LEFT(BH327,4),
IF(ISNUMBER(MATCH(LEFT(BH327,3),Final_Intermediate[Burmese_Consonants],0)),LEFT(BH327,3),
IF(ISNUMBER(MATCH(LEFT(BH327,2),Final_Intermediate[Burmese_Consonants],0)),LEFT(BH327,2),
IF(ISNUMBER(MATCH(LEFT(BH327,1),Final_Intermediate[Burmese_Consonants],0)),LEFT(BH327,1),
"")))))))))))))))</f>
        <v>#VALUE!</v>
      </c>
      <c r="AK327" t="e">
        <f>IF(AND(OR(BI327="။",BI327="၊"),LEN(BI327)=1),BI327,
IF(ISNUMBER(MATCH(LEFT(BI327,7),Final_modified_Intermediate[Burmese_Consonants],0)),LEFT(BI327,7),
IF(ISNUMBER(MATCH(LEFT(BI327,6),Final_modified_Intermediate[Burmese_Consonants],0)),LEFT(BI327,6),
IF(ISNUMBER(MATCH(LEFT(BI327,5),Final_modified_Intermediate[Burmese_Consonants],0)),LEFT(BI327,5),
IF(ISNUMBER(MATCH(LEFT(BI327,4),Final_modified_Intermediate[Burmese_Consonants],0)),LEFT(BI327,4),
IF(ISNUMBER(MATCH(LEFT(BI327,3),Final_modified_Intermediate[Burmese_Consonants],0)),LEFT(BI327,3),
IF(ISNUMBER(MATCH(LEFT(BI327,2),Final_modified_Intermediate[Burmese_Consonants],0)),LEFT(BI327,2),
IF(ISNUMBER(MATCH(LEFT(BI327,1),Final_modified_Intermediate[Burmese_Consonants],0)),LEFT(BI327,1),
IF(ISNUMBER(MATCH(LEFT(BI327,7),Final_Intermediate[Burmese_Consonants],0)),LEFT(BI327,7),
IF(ISNUMBER(MATCH(LEFT(BI327,6),Final_Intermediate[Burmese_Consonants],0)),LEFT(BI327,6),
IF(ISNUMBER(MATCH(LEFT(BI327,5),Final_Intermediate[Burmese_Consonants],0)),LEFT(BI327,5),
IF(ISNUMBER(MATCH(LEFT(BI327,4),Final_Intermediate[Burmese_Consonants],0)),LEFT(BI327,4),
IF(ISNUMBER(MATCH(LEFT(BI327,3),Final_Intermediate[Burmese_Consonants],0)),LEFT(BI327,3),
IF(ISNUMBER(MATCH(LEFT(BI327,2),Final_Intermediate[Burmese_Consonants],0)),LEFT(BI327,2),
IF(ISNUMBER(MATCH(LEFT(BI327,1),Final_Intermediate[Burmese_Consonants],0)),LEFT(BI327,1),
"")))))))))))))))</f>
        <v>#VALUE!</v>
      </c>
      <c r="AL327" t="e">
        <f>IF(AND(OR(BJ327="။",BJ327="၊"),LEN(BJ327)=1),BJ327,
IF(ISNUMBER(MATCH(LEFT(BJ327,7),Final_modified_Intermediate[Burmese_Consonants],0)),LEFT(BJ327,7),
IF(ISNUMBER(MATCH(LEFT(BJ327,6),Final_modified_Intermediate[Burmese_Consonants],0)),LEFT(BJ327,6),
IF(ISNUMBER(MATCH(LEFT(BJ327,5),Final_modified_Intermediate[Burmese_Consonants],0)),LEFT(BJ327,5),
IF(ISNUMBER(MATCH(LEFT(BJ327,4),Final_modified_Intermediate[Burmese_Consonants],0)),LEFT(BJ327,4),
IF(ISNUMBER(MATCH(LEFT(BJ327,3),Final_modified_Intermediate[Burmese_Consonants],0)),LEFT(BJ327,3),
IF(ISNUMBER(MATCH(LEFT(BJ327,2),Final_modified_Intermediate[Burmese_Consonants],0)),LEFT(BJ327,2),
IF(ISNUMBER(MATCH(LEFT(BJ327,1),Final_modified_Intermediate[Burmese_Consonants],0)),LEFT(BJ327,1),
IF(ISNUMBER(MATCH(LEFT(BJ327,7),Final_Intermediate[Burmese_Consonants],0)),LEFT(BJ327,7),
IF(ISNUMBER(MATCH(LEFT(BJ327,6),Final_Intermediate[Burmese_Consonants],0)),LEFT(BJ327,6),
IF(ISNUMBER(MATCH(LEFT(BJ327,5),Final_Intermediate[Burmese_Consonants],0)),LEFT(BJ327,5),
IF(ISNUMBER(MATCH(LEFT(BJ327,4),Final_Intermediate[Burmese_Consonants],0)),LEFT(BJ327,4),
IF(ISNUMBER(MATCH(LEFT(BJ327,3),Final_Intermediate[Burmese_Consonants],0)),LEFT(BJ327,3),
IF(ISNUMBER(MATCH(LEFT(BJ327,2),Final_Intermediate[Burmese_Consonants],0)),LEFT(BJ327,2),
IF(ISNUMBER(MATCH(LEFT(BJ327,1),Final_Intermediate[Burmese_Consonants],0)),LEFT(BJ327,1),
"")))))))))))))))</f>
        <v>#VALUE!</v>
      </c>
      <c r="AN327" t="e">
        <f>Compiler_Burmese[[#This Row],[Sr. No.]]</f>
        <v>#REF!</v>
      </c>
      <c r="AO32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7" t="e">
        <f>[2]!Vocabulary_Burmese[[#This Row],[Sr. No.]]</f>
        <v>#REF!</v>
      </c>
      <c r="BA327" t="e">
        <f>IF(Raw_data_N2_Kanji[[#This Row],[Categorie]]&lt;&gt;"","",
IF(ISNUMBER(MATCH(V,Special_list[Burmese word],0)),"",
SUBSTITUTE(Raw_data_N2_Kanji[[#This Row],[Raw]]," ","")))</f>
        <v>#VALUE!</v>
      </c>
      <c r="BB327" t="e">
        <f>RIGHT(Segregate18[[#This Row],[UPGRADE]],LEN(Segregate18[[#This Row],[UPGRADE]])-LEN(Compiler_Burmese[[#This Row],[1]]))</f>
        <v>#VALUE!</v>
      </c>
      <c r="BC327" t="e">
        <f>RIGHT(Segregate18[[#This Row],[11]],LEN(Segregate18[[#This Row],[11]])-LEN(Compiler_Burmese[[#This Row],[2]]))</f>
        <v>#VALUE!</v>
      </c>
      <c r="BD327" t="e">
        <f>RIGHT(Segregate18[[#This Row],[21]],LEN(Segregate18[[#This Row],[21]])-LEN(Compiler_Burmese[[#This Row],[3]]))</f>
        <v>#VALUE!</v>
      </c>
      <c r="BE327" t="e">
        <f>RIGHT(Segregate18[[#This Row],[31]],LEN(Segregate18[[#This Row],[31]])-LEN(Compiler_Burmese[[#This Row],[4]]))</f>
        <v>#VALUE!</v>
      </c>
      <c r="BF327" t="e">
        <f>RIGHT(Segregate18[[#This Row],[41]],LEN(Segregate18[[#This Row],[41]])-LEN(Compiler_Burmese[[#This Row],[5]]))</f>
        <v>#VALUE!</v>
      </c>
      <c r="BG327" t="e">
        <f>RIGHT(Segregate18[[#This Row],[51]],LEN(Segregate18[[#This Row],[51]])-LEN(Compiler_Burmese[[#This Row],[6]]))</f>
        <v>#VALUE!</v>
      </c>
      <c r="BH327" t="e">
        <f>RIGHT(Segregate18[[#This Row],[61]],LEN(Segregate18[[#This Row],[61]])-LEN(Compiler_Burmese[[#This Row],[7]]))</f>
        <v>#VALUE!</v>
      </c>
      <c r="BI327" t="e">
        <f>RIGHT(Segregate18[[#This Row],[71]],LEN(Segregate18[[#This Row],[71]])-LEN(Compiler_Burmese[[#This Row],[8]]))</f>
        <v>#VALUE!</v>
      </c>
      <c r="BJ327" t="e">
        <f>RIGHT(Segregate18[[#This Row],[81]],LEN(Segregate18[[#This Row],[81]])-LEN(Compiler_Burmese[[#This Row],[9]]))</f>
        <v>#VALUE!</v>
      </c>
    </row>
    <row r="328" spans="25:62" ht="15" customHeight="1" x14ac:dyDescent="0.3">
      <c r="Y328" t="e">
        <f>Segregate18[[#This Row],[Sr. No.]]</f>
        <v>#REF!</v>
      </c>
      <c r="Z328" t="e">
        <f>IF(AND(OR(BA328="။",BA328="၊"),LEN(BA328)=1),BA328,
IF(ISNUMBER(MATCH(LEFT(BA328,7),Final_modified_Intermediate[Burmese_Consonants],0)),LEFT(BA328,7),
IF(ISNUMBER(MATCH(LEFT(BA328,6),Final_modified_Intermediate[Burmese_Consonants],0)),LEFT(BA328,6),
IF(ISNUMBER(MATCH(LEFT(BA328,5),Final_modified_Intermediate[Burmese_Consonants],0)),LEFT(BA328,5),
IF(ISNUMBER(MATCH(LEFT(BA328,4),Final_modified_Intermediate[Burmese_Consonants],0)),LEFT(BA328,4),
IF(ISNUMBER(MATCH(LEFT(BA328,3),Final_modified_Intermediate[Burmese_Consonants],0)),LEFT(BA328,3),
IF(ISNUMBER(MATCH(LEFT(BA328,2),Final_modified_Intermediate[Burmese_Consonants],0)),LEFT(BA328,2),
IF(ISNUMBER(MATCH(LEFT(BA328,1),Final_modified_Intermediate[Burmese_Consonants],0)),LEFT(BA328,1),
IF(ISNUMBER(MATCH(LEFT(BA328,7),Final_Intermediate[Burmese_Consonants],0)),LEFT(BA328,7),
IF(ISNUMBER(MATCH(LEFT(BA328,6),Final_Intermediate[Burmese_Consonants],0)),LEFT(BA328,6),
IF(ISNUMBER(MATCH(LEFT(BA328,5),Final_Intermediate[Burmese_Consonants],0)),LEFT(BA328,5),
IF(ISNUMBER(MATCH(LEFT(BA328,4),Final_Intermediate[Burmese_Consonants],0)),LEFT(BA328,4),
IF(ISNUMBER(MATCH(LEFT(BA328,3),Final_Intermediate[Burmese_Consonants],0)),LEFT(BA328,3),
IF(ISNUMBER(MATCH(LEFT(BA328,2),Final_Intermediate[Burmese_Consonants],0)),LEFT(BA328,2),
IF(ISNUMBER(MATCH(LEFT(BA328,1),Final_Intermediate[Burmese_Consonants],0)),LEFT(BA328,1),
"")))))))))))))))</f>
        <v>#VALUE!</v>
      </c>
      <c r="AA32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8" t="e">
        <f>IF(AND(OR(BB328="။",BB328="၊"),LEN(BB328)=1),BB328,
IF(ISNUMBER(MATCH(LEFT(BB328,7),Final_modified_Intermediate[Burmese_Consonants],0)),LEFT(BB328,7),
IF(ISNUMBER(MATCH(LEFT(BB328,6),Final_modified_Intermediate[Burmese_Consonants],0)),LEFT(BB328,6),
IF(ISNUMBER(MATCH(LEFT(BB328,5),Final_modified_Intermediate[Burmese_Consonants],0)),LEFT(BB328,5),
IF(ISNUMBER(MATCH(LEFT(BB328,4),Final_modified_Intermediate[Burmese_Consonants],0)),LEFT(BB328,4),
IF(ISNUMBER(MATCH(LEFT(BB328,3),Final_modified_Intermediate[Burmese_Consonants],0)),LEFT(BB328,3),
IF(ISNUMBER(MATCH(LEFT(BB328,2),Final_modified_Intermediate[Burmese_Consonants],0)),LEFT(BB328,2),
IF(ISNUMBER(MATCH(LEFT(BB328,1),Final_modified_Intermediate[Burmese_Consonants],0)),LEFT(BB328,1),
IF(ISNUMBER(MATCH(LEFT(BB328,7),Final_Intermediate[Burmese_Consonants],0)),LEFT(BB328,7),
IF(ISNUMBER(MATCH(LEFT(BB328,6),Final_Intermediate[Burmese_Consonants],0)),LEFT(BB328,6),
IF(ISNUMBER(MATCH(LEFT(BB328,5),Final_Intermediate[Burmese_Consonants],0)),LEFT(BB328,5),
IF(ISNUMBER(MATCH(LEFT(BB328,4),Final_Intermediate[Burmese_Consonants],0)),LEFT(BB328,4),
IF(ISNUMBER(MATCH(LEFT(BB328,3),Final_Intermediate[Burmese_Consonants],0)),LEFT(BB328,3),
IF(ISNUMBER(MATCH(LEFT(BB328,2),Final_Intermediate[Burmese_Consonants],0)),LEFT(BB328,2),
IF(ISNUMBER(MATCH(LEFT(BB328,1),Final_Intermediate[Burmese_Consonants],0)),LEFT(BB328,1),
"")))))))))))))))</f>
        <v>#VALUE!</v>
      </c>
      <c r="AC32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8" t="e">
        <f>IF(AND(OR(BC328="။",BC328="၊"),LEN(BC328)=1),BC328,
IF(ISNUMBER(MATCH(LEFT(BC328,7),Final_modified_Intermediate[Burmese_Consonants],0)),LEFT(BC328,7),
IF(ISNUMBER(MATCH(LEFT(BC328,6),Final_modified_Intermediate[Burmese_Consonants],0)),LEFT(BC328,6),
IF(ISNUMBER(MATCH(LEFT(BC328,5),Final_modified_Intermediate[Burmese_Consonants],0)),LEFT(BC328,5),
IF(ISNUMBER(MATCH(LEFT(BC328,4),Final_modified_Intermediate[Burmese_Consonants],0)),LEFT(BC328,4),
IF(ISNUMBER(MATCH(LEFT(BC328,3),Final_modified_Intermediate[Burmese_Consonants],0)),LEFT(BC328,3),
IF(ISNUMBER(MATCH(LEFT(BC328,2),Final_modified_Intermediate[Burmese_Consonants],0)),LEFT(BC328,2),
IF(ISNUMBER(MATCH(LEFT(BC328,1),Final_modified_Intermediate[Burmese_Consonants],0)),LEFT(BC328,1),
IF(ISNUMBER(MATCH(LEFT(BC328,7),Final_Intermediate[Burmese_Consonants],0)),LEFT(BC328,7),
IF(ISNUMBER(MATCH(LEFT(BC328,6),Final_Intermediate[Burmese_Consonants],0)),LEFT(BC328,6),
IF(ISNUMBER(MATCH(LEFT(BC328,5),Final_Intermediate[Burmese_Consonants],0)),LEFT(BC328,5),
IF(ISNUMBER(MATCH(LEFT(BC328,4),Final_Intermediate[Burmese_Consonants],0)),LEFT(BC328,4),
IF(ISNUMBER(MATCH(LEFT(BC328,3),Final_Intermediate[Burmese_Consonants],0)),LEFT(BC328,3),
IF(ISNUMBER(MATCH(LEFT(BC328,2),Final_Intermediate[Burmese_Consonants],0)),LEFT(BC328,2),
IF(ISNUMBER(MATCH(LEFT(BC328,1),Final_Intermediate[Burmese_Consonants],0)),LEFT(BC328,1),
"")))))))))))))))</f>
        <v>#VALUE!</v>
      </c>
      <c r="AE32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8" t="e">
        <f>IF(AND(OR(BD328="။",BD328="၊"),LEN(BD328)=1),BD328,
IF(ISNUMBER(MATCH(LEFT(BD328,7),Final_modified_Intermediate[Burmese_Consonants],0)),LEFT(BD328,7),
IF(ISNUMBER(MATCH(LEFT(BD328,6),Final_modified_Intermediate[Burmese_Consonants],0)),LEFT(BD328,6),
IF(ISNUMBER(MATCH(LEFT(BD328,5),Final_modified_Intermediate[Burmese_Consonants],0)),LEFT(BD328,5),
IF(ISNUMBER(MATCH(LEFT(BD328,4),Final_modified_Intermediate[Burmese_Consonants],0)),LEFT(BD328,4),
IF(ISNUMBER(MATCH(LEFT(BD328,3),Final_modified_Intermediate[Burmese_Consonants],0)),LEFT(BD328,3),
IF(ISNUMBER(MATCH(LEFT(BD328,2),Final_modified_Intermediate[Burmese_Consonants],0)),LEFT(BD328,2),
IF(ISNUMBER(MATCH(LEFT(BD328,1),Final_modified_Intermediate[Burmese_Consonants],0)),LEFT(BD328,1),
IF(ISNUMBER(MATCH(LEFT(BD328,7),Final_Intermediate[Burmese_Consonants],0)),LEFT(BD328,7),
IF(ISNUMBER(MATCH(LEFT(BD328,6),Final_Intermediate[Burmese_Consonants],0)),LEFT(BD328,6),
IF(ISNUMBER(MATCH(LEFT(BD328,5),Final_Intermediate[Burmese_Consonants],0)),LEFT(BD328,5),
IF(ISNUMBER(MATCH(LEFT(BD328,4),Final_Intermediate[Burmese_Consonants],0)),LEFT(BD328,4),
IF(ISNUMBER(MATCH(LEFT(BD328,3),Final_Intermediate[Burmese_Consonants],0)),LEFT(BD328,3),
IF(ISNUMBER(MATCH(LEFT(BD328,2),Final_Intermediate[Burmese_Consonants],0)),LEFT(BD328,2),
IF(ISNUMBER(MATCH(LEFT(BD328,1),Final_Intermediate[Burmese_Consonants],0)),LEFT(BD328,1),
"")))))))))))))))</f>
        <v>#VALUE!</v>
      </c>
      <c r="AG328" t="e">
        <f>IF(AND(OR(BE328="။",BE328="၊"),LEN(BE328)=1),BE328,
IF(ISNUMBER(MATCH(LEFT(BE328,7),Final_modified_Intermediate[Burmese_Consonants],0)),LEFT(BE328,7),
IF(ISNUMBER(MATCH(LEFT(BE328,6),Final_modified_Intermediate[Burmese_Consonants],0)),LEFT(BE328,6),
IF(ISNUMBER(MATCH(LEFT(BE328,5),Final_modified_Intermediate[Burmese_Consonants],0)),LEFT(BE328,5),
IF(ISNUMBER(MATCH(LEFT(BE328,4),Final_modified_Intermediate[Burmese_Consonants],0)),LEFT(BE328,4),
IF(ISNUMBER(MATCH(LEFT(BE328,3),Final_modified_Intermediate[Burmese_Consonants],0)),LEFT(BE328,3),
IF(ISNUMBER(MATCH(LEFT(BE328,2),Final_modified_Intermediate[Burmese_Consonants],0)),LEFT(BE328,2),
IF(ISNUMBER(MATCH(LEFT(BE328,1),Final_modified_Intermediate[Burmese_Consonants],0)),LEFT(BE328,1),
IF(ISNUMBER(MATCH(LEFT(BE328,7),Final_Intermediate[Burmese_Consonants],0)),LEFT(BE328,7),
IF(ISNUMBER(MATCH(LEFT(BE328,6),Final_Intermediate[Burmese_Consonants],0)),LEFT(BE328,6),
IF(ISNUMBER(MATCH(LEFT(BE328,5),Final_Intermediate[Burmese_Consonants],0)),LEFT(BE328,5),
IF(ISNUMBER(MATCH(LEFT(BE328,4),Final_Intermediate[Burmese_Consonants],0)),LEFT(BE328,4),
IF(ISNUMBER(MATCH(LEFT(BE328,3),Final_Intermediate[Burmese_Consonants],0)),LEFT(BE328,3),
IF(ISNUMBER(MATCH(LEFT(BE328,2),Final_Intermediate[Burmese_Consonants],0)),LEFT(BE328,2),
IF(ISNUMBER(MATCH(LEFT(BE328,1),Final_Intermediate[Burmese_Consonants],0)),LEFT(BE328,1),
"")))))))))))))))</f>
        <v>#VALUE!</v>
      </c>
      <c r="AH328" t="e">
        <f>IF(AND(OR(BF328="။",BF328="၊"),LEN(BF328)=1),BF328,
IF(ISNUMBER(MATCH(LEFT(BF328,7),Final_modified_Intermediate[Burmese_Consonants],0)),LEFT(BF328,7),
IF(ISNUMBER(MATCH(LEFT(BF328,6),Final_modified_Intermediate[Burmese_Consonants],0)),LEFT(BF328,6),
IF(ISNUMBER(MATCH(LEFT(BF328,5),Final_modified_Intermediate[Burmese_Consonants],0)),LEFT(BF328,5),
IF(ISNUMBER(MATCH(LEFT(BF328,4),Final_modified_Intermediate[Burmese_Consonants],0)),LEFT(BF328,4),
IF(ISNUMBER(MATCH(LEFT(BF328,3),Final_modified_Intermediate[Burmese_Consonants],0)),LEFT(BF328,3),
IF(ISNUMBER(MATCH(LEFT(BF328,2),Final_modified_Intermediate[Burmese_Consonants],0)),LEFT(BF328,2),
IF(ISNUMBER(MATCH(LEFT(BF328,1),Final_modified_Intermediate[Burmese_Consonants],0)),LEFT(BF328,1),
IF(ISNUMBER(MATCH(LEFT(BF328,7),Final_Intermediate[Burmese_Consonants],0)),LEFT(BF328,7),
IF(ISNUMBER(MATCH(LEFT(BF328,6),Final_Intermediate[Burmese_Consonants],0)),LEFT(BF328,6),
IF(ISNUMBER(MATCH(LEFT(BF328,5),Final_Intermediate[Burmese_Consonants],0)),LEFT(BF328,5),
IF(ISNUMBER(MATCH(LEFT(BF328,4),Final_Intermediate[Burmese_Consonants],0)),LEFT(BF328,4),
IF(ISNUMBER(MATCH(LEFT(BF328,3),Final_Intermediate[Burmese_Consonants],0)),LEFT(BF328,3),
IF(ISNUMBER(MATCH(LEFT(BF328,2),Final_Intermediate[Burmese_Consonants],0)),LEFT(BF328,2),
IF(ISNUMBER(MATCH(LEFT(BF328,1),Final_Intermediate[Burmese_Consonants],0)),LEFT(BF328,1),
"")))))))))))))))</f>
        <v>#VALUE!</v>
      </c>
      <c r="AI328" t="e">
        <f>IF(AND(OR(BG328="။",BG328="၊"),LEN(BG328)=1),BG328,
IF(ISNUMBER(MATCH(LEFT(BG328,7),Final_modified_Intermediate[Burmese_Consonants],0)),LEFT(BG328,7),
IF(ISNUMBER(MATCH(LEFT(BG328,6),Final_modified_Intermediate[Burmese_Consonants],0)),LEFT(BG328,6),
IF(ISNUMBER(MATCH(LEFT(BG328,5),Final_modified_Intermediate[Burmese_Consonants],0)),LEFT(BG328,5),
IF(ISNUMBER(MATCH(LEFT(BG328,4),Final_modified_Intermediate[Burmese_Consonants],0)),LEFT(BG328,4),
IF(ISNUMBER(MATCH(LEFT(BG328,3),Final_modified_Intermediate[Burmese_Consonants],0)),LEFT(BG328,3),
IF(ISNUMBER(MATCH(LEFT(BG328,2),Final_modified_Intermediate[Burmese_Consonants],0)),LEFT(BG328,2),
IF(ISNUMBER(MATCH(LEFT(BG328,1),Final_modified_Intermediate[Burmese_Consonants],0)),LEFT(BG328,1),
IF(ISNUMBER(MATCH(LEFT(BG328,7),Final_Intermediate[Burmese_Consonants],0)),LEFT(BG328,7),
IF(ISNUMBER(MATCH(LEFT(BG328,6),Final_Intermediate[Burmese_Consonants],0)),LEFT(BG328,6),
IF(ISNUMBER(MATCH(LEFT(BG328,5),Final_Intermediate[Burmese_Consonants],0)),LEFT(BG328,5),
IF(ISNUMBER(MATCH(LEFT(BG328,4),Final_Intermediate[Burmese_Consonants],0)),LEFT(BG328,4),
IF(ISNUMBER(MATCH(LEFT(BG328,3),Final_Intermediate[Burmese_Consonants],0)),LEFT(BG328,3),
IF(ISNUMBER(MATCH(LEFT(BG328,2),Final_Intermediate[Burmese_Consonants],0)),LEFT(BG328,2),
IF(ISNUMBER(MATCH(LEFT(BG328,1),Final_Intermediate[Burmese_Consonants],0)),LEFT(BG328,1),
"")))))))))))))))</f>
        <v>#VALUE!</v>
      </c>
      <c r="AJ328" t="e">
        <f>IF(AND(OR(BH328="။",BH328="၊"),LEN(BH328)=1),BH328,
IF(ISNUMBER(MATCH(LEFT(BH328,7),Final_modified_Intermediate[Burmese_Consonants],0)),LEFT(BH328,7),
IF(ISNUMBER(MATCH(LEFT(BH328,6),Final_modified_Intermediate[Burmese_Consonants],0)),LEFT(BH328,6),
IF(ISNUMBER(MATCH(LEFT(BH328,5),Final_modified_Intermediate[Burmese_Consonants],0)),LEFT(BH328,5),
IF(ISNUMBER(MATCH(LEFT(BH328,4),Final_modified_Intermediate[Burmese_Consonants],0)),LEFT(BH328,4),
IF(ISNUMBER(MATCH(LEFT(BH328,3),Final_modified_Intermediate[Burmese_Consonants],0)),LEFT(BH328,3),
IF(ISNUMBER(MATCH(LEFT(BH328,2),Final_modified_Intermediate[Burmese_Consonants],0)),LEFT(BH328,2),
IF(ISNUMBER(MATCH(LEFT(BH328,1),Final_modified_Intermediate[Burmese_Consonants],0)),LEFT(BH328,1),
IF(ISNUMBER(MATCH(LEFT(BH328,7),Final_Intermediate[Burmese_Consonants],0)),LEFT(BH328,7),
IF(ISNUMBER(MATCH(LEFT(BH328,6),Final_Intermediate[Burmese_Consonants],0)),LEFT(BH328,6),
IF(ISNUMBER(MATCH(LEFT(BH328,5),Final_Intermediate[Burmese_Consonants],0)),LEFT(BH328,5),
IF(ISNUMBER(MATCH(LEFT(BH328,4),Final_Intermediate[Burmese_Consonants],0)),LEFT(BH328,4),
IF(ISNUMBER(MATCH(LEFT(BH328,3),Final_Intermediate[Burmese_Consonants],0)),LEFT(BH328,3),
IF(ISNUMBER(MATCH(LEFT(BH328,2),Final_Intermediate[Burmese_Consonants],0)),LEFT(BH328,2),
IF(ISNUMBER(MATCH(LEFT(BH328,1),Final_Intermediate[Burmese_Consonants],0)),LEFT(BH328,1),
"")))))))))))))))</f>
        <v>#VALUE!</v>
      </c>
      <c r="AK328" t="e">
        <f>IF(AND(OR(BI328="။",BI328="၊"),LEN(BI328)=1),BI328,
IF(ISNUMBER(MATCH(LEFT(BI328,7),Final_modified_Intermediate[Burmese_Consonants],0)),LEFT(BI328,7),
IF(ISNUMBER(MATCH(LEFT(BI328,6),Final_modified_Intermediate[Burmese_Consonants],0)),LEFT(BI328,6),
IF(ISNUMBER(MATCH(LEFT(BI328,5),Final_modified_Intermediate[Burmese_Consonants],0)),LEFT(BI328,5),
IF(ISNUMBER(MATCH(LEFT(BI328,4),Final_modified_Intermediate[Burmese_Consonants],0)),LEFT(BI328,4),
IF(ISNUMBER(MATCH(LEFT(BI328,3),Final_modified_Intermediate[Burmese_Consonants],0)),LEFT(BI328,3),
IF(ISNUMBER(MATCH(LEFT(BI328,2),Final_modified_Intermediate[Burmese_Consonants],0)),LEFT(BI328,2),
IF(ISNUMBER(MATCH(LEFT(BI328,1),Final_modified_Intermediate[Burmese_Consonants],0)),LEFT(BI328,1),
IF(ISNUMBER(MATCH(LEFT(BI328,7),Final_Intermediate[Burmese_Consonants],0)),LEFT(BI328,7),
IF(ISNUMBER(MATCH(LEFT(BI328,6),Final_Intermediate[Burmese_Consonants],0)),LEFT(BI328,6),
IF(ISNUMBER(MATCH(LEFT(BI328,5),Final_Intermediate[Burmese_Consonants],0)),LEFT(BI328,5),
IF(ISNUMBER(MATCH(LEFT(BI328,4),Final_Intermediate[Burmese_Consonants],0)),LEFT(BI328,4),
IF(ISNUMBER(MATCH(LEFT(BI328,3),Final_Intermediate[Burmese_Consonants],0)),LEFT(BI328,3),
IF(ISNUMBER(MATCH(LEFT(BI328,2),Final_Intermediate[Burmese_Consonants],0)),LEFT(BI328,2),
IF(ISNUMBER(MATCH(LEFT(BI328,1),Final_Intermediate[Burmese_Consonants],0)),LEFT(BI328,1),
"")))))))))))))))</f>
        <v>#VALUE!</v>
      </c>
      <c r="AL328" t="e">
        <f>IF(AND(OR(BJ328="။",BJ328="၊"),LEN(BJ328)=1),BJ328,
IF(ISNUMBER(MATCH(LEFT(BJ328,7),Final_modified_Intermediate[Burmese_Consonants],0)),LEFT(BJ328,7),
IF(ISNUMBER(MATCH(LEFT(BJ328,6),Final_modified_Intermediate[Burmese_Consonants],0)),LEFT(BJ328,6),
IF(ISNUMBER(MATCH(LEFT(BJ328,5),Final_modified_Intermediate[Burmese_Consonants],0)),LEFT(BJ328,5),
IF(ISNUMBER(MATCH(LEFT(BJ328,4),Final_modified_Intermediate[Burmese_Consonants],0)),LEFT(BJ328,4),
IF(ISNUMBER(MATCH(LEFT(BJ328,3),Final_modified_Intermediate[Burmese_Consonants],0)),LEFT(BJ328,3),
IF(ISNUMBER(MATCH(LEFT(BJ328,2),Final_modified_Intermediate[Burmese_Consonants],0)),LEFT(BJ328,2),
IF(ISNUMBER(MATCH(LEFT(BJ328,1),Final_modified_Intermediate[Burmese_Consonants],0)),LEFT(BJ328,1),
IF(ISNUMBER(MATCH(LEFT(BJ328,7),Final_Intermediate[Burmese_Consonants],0)),LEFT(BJ328,7),
IF(ISNUMBER(MATCH(LEFT(BJ328,6),Final_Intermediate[Burmese_Consonants],0)),LEFT(BJ328,6),
IF(ISNUMBER(MATCH(LEFT(BJ328,5),Final_Intermediate[Burmese_Consonants],0)),LEFT(BJ328,5),
IF(ISNUMBER(MATCH(LEFT(BJ328,4),Final_Intermediate[Burmese_Consonants],0)),LEFT(BJ328,4),
IF(ISNUMBER(MATCH(LEFT(BJ328,3),Final_Intermediate[Burmese_Consonants],0)),LEFT(BJ328,3),
IF(ISNUMBER(MATCH(LEFT(BJ328,2),Final_Intermediate[Burmese_Consonants],0)),LEFT(BJ328,2),
IF(ISNUMBER(MATCH(LEFT(BJ328,1),Final_Intermediate[Burmese_Consonants],0)),LEFT(BJ328,1),
"")))))))))))))))</f>
        <v>#VALUE!</v>
      </c>
      <c r="AN328" t="e">
        <f>Compiler_Burmese[[#This Row],[Sr. No.]]</f>
        <v>#REF!</v>
      </c>
      <c r="AO32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8" t="e">
        <f>[2]!Vocabulary_Burmese[[#This Row],[Sr. No.]]</f>
        <v>#REF!</v>
      </c>
      <c r="BA328" t="e">
        <f>IF(Raw_data_N2_Kanji[[#This Row],[Categorie]]&lt;&gt;"","",
IF(ISNUMBER(MATCH(V,Special_list[Burmese word],0)),"",
SUBSTITUTE(Raw_data_N2_Kanji[[#This Row],[Raw]]," ","")))</f>
        <v>#VALUE!</v>
      </c>
      <c r="BB328" t="e">
        <f>RIGHT(Segregate18[[#This Row],[UPGRADE]],LEN(Segregate18[[#This Row],[UPGRADE]])-LEN(Compiler_Burmese[[#This Row],[1]]))</f>
        <v>#VALUE!</v>
      </c>
      <c r="BC328" t="e">
        <f>RIGHT(Segregate18[[#This Row],[11]],LEN(Segregate18[[#This Row],[11]])-LEN(Compiler_Burmese[[#This Row],[2]]))</f>
        <v>#VALUE!</v>
      </c>
      <c r="BD328" t="e">
        <f>RIGHT(Segregate18[[#This Row],[21]],LEN(Segregate18[[#This Row],[21]])-LEN(Compiler_Burmese[[#This Row],[3]]))</f>
        <v>#VALUE!</v>
      </c>
      <c r="BE328" t="e">
        <f>RIGHT(Segregate18[[#This Row],[31]],LEN(Segregate18[[#This Row],[31]])-LEN(Compiler_Burmese[[#This Row],[4]]))</f>
        <v>#VALUE!</v>
      </c>
      <c r="BF328" t="e">
        <f>RIGHT(Segregate18[[#This Row],[41]],LEN(Segregate18[[#This Row],[41]])-LEN(Compiler_Burmese[[#This Row],[5]]))</f>
        <v>#VALUE!</v>
      </c>
      <c r="BG328" t="e">
        <f>RIGHT(Segregate18[[#This Row],[51]],LEN(Segregate18[[#This Row],[51]])-LEN(Compiler_Burmese[[#This Row],[6]]))</f>
        <v>#VALUE!</v>
      </c>
      <c r="BH328" t="e">
        <f>RIGHT(Segregate18[[#This Row],[61]],LEN(Segregate18[[#This Row],[61]])-LEN(Compiler_Burmese[[#This Row],[7]]))</f>
        <v>#VALUE!</v>
      </c>
      <c r="BI328" t="e">
        <f>RIGHT(Segregate18[[#This Row],[71]],LEN(Segregate18[[#This Row],[71]])-LEN(Compiler_Burmese[[#This Row],[8]]))</f>
        <v>#VALUE!</v>
      </c>
      <c r="BJ328" t="e">
        <f>RIGHT(Segregate18[[#This Row],[81]],LEN(Segregate18[[#This Row],[81]])-LEN(Compiler_Burmese[[#This Row],[9]]))</f>
        <v>#VALUE!</v>
      </c>
    </row>
    <row r="329" spans="25:62" ht="15" customHeight="1" x14ac:dyDescent="0.3">
      <c r="Y329" t="e">
        <f>Segregate18[[#This Row],[Sr. No.]]</f>
        <v>#REF!</v>
      </c>
      <c r="Z329" t="e">
        <f>IF(AND(OR(BA329="။",BA329="၊"),LEN(BA329)=1),BA329,
IF(ISNUMBER(MATCH(LEFT(BA329,7),Final_modified_Intermediate[Burmese_Consonants],0)),LEFT(BA329,7),
IF(ISNUMBER(MATCH(LEFT(BA329,6),Final_modified_Intermediate[Burmese_Consonants],0)),LEFT(BA329,6),
IF(ISNUMBER(MATCH(LEFT(BA329,5),Final_modified_Intermediate[Burmese_Consonants],0)),LEFT(BA329,5),
IF(ISNUMBER(MATCH(LEFT(BA329,4),Final_modified_Intermediate[Burmese_Consonants],0)),LEFT(BA329,4),
IF(ISNUMBER(MATCH(LEFT(BA329,3),Final_modified_Intermediate[Burmese_Consonants],0)),LEFT(BA329,3),
IF(ISNUMBER(MATCH(LEFT(BA329,2),Final_modified_Intermediate[Burmese_Consonants],0)),LEFT(BA329,2),
IF(ISNUMBER(MATCH(LEFT(BA329,1),Final_modified_Intermediate[Burmese_Consonants],0)),LEFT(BA329,1),
IF(ISNUMBER(MATCH(LEFT(BA329,7),Final_Intermediate[Burmese_Consonants],0)),LEFT(BA329,7),
IF(ISNUMBER(MATCH(LEFT(BA329,6),Final_Intermediate[Burmese_Consonants],0)),LEFT(BA329,6),
IF(ISNUMBER(MATCH(LEFT(BA329,5),Final_Intermediate[Burmese_Consonants],0)),LEFT(BA329,5),
IF(ISNUMBER(MATCH(LEFT(BA329,4),Final_Intermediate[Burmese_Consonants],0)),LEFT(BA329,4),
IF(ISNUMBER(MATCH(LEFT(BA329,3),Final_Intermediate[Burmese_Consonants],0)),LEFT(BA329,3),
IF(ISNUMBER(MATCH(LEFT(BA329,2),Final_Intermediate[Burmese_Consonants],0)),LEFT(BA329,2),
IF(ISNUMBER(MATCH(LEFT(BA329,1),Final_Intermediate[Burmese_Consonants],0)),LEFT(BA329,1),
"")))))))))))))))</f>
        <v>#VALUE!</v>
      </c>
      <c r="AA32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29" t="e">
        <f>IF(AND(OR(BB329="။",BB329="၊"),LEN(BB329)=1),BB329,
IF(ISNUMBER(MATCH(LEFT(BB329,7),Final_modified_Intermediate[Burmese_Consonants],0)),LEFT(BB329,7),
IF(ISNUMBER(MATCH(LEFT(BB329,6),Final_modified_Intermediate[Burmese_Consonants],0)),LEFT(BB329,6),
IF(ISNUMBER(MATCH(LEFT(BB329,5),Final_modified_Intermediate[Burmese_Consonants],0)),LEFT(BB329,5),
IF(ISNUMBER(MATCH(LEFT(BB329,4),Final_modified_Intermediate[Burmese_Consonants],0)),LEFT(BB329,4),
IF(ISNUMBER(MATCH(LEFT(BB329,3),Final_modified_Intermediate[Burmese_Consonants],0)),LEFT(BB329,3),
IF(ISNUMBER(MATCH(LEFT(BB329,2),Final_modified_Intermediate[Burmese_Consonants],0)),LEFT(BB329,2),
IF(ISNUMBER(MATCH(LEFT(BB329,1),Final_modified_Intermediate[Burmese_Consonants],0)),LEFT(BB329,1),
IF(ISNUMBER(MATCH(LEFT(BB329,7),Final_Intermediate[Burmese_Consonants],0)),LEFT(BB329,7),
IF(ISNUMBER(MATCH(LEFT(BB329,6),Final_Intermediate[Burmese_Consonants],0)),LEFT(BB329,6),
IF(ISNUMBER(MATCH(LEFT(BB329,5),Final_Intermediate[Burmese_Consonants],0)),LEFT(BB329,5),
IF(ISNUMBER(MATCH(LEFT(BB329,4),Final_Intermediate[Burmese_Consonants],0)),LEFT(BB329,4),
IF(ISNUMBER(MATCH(LEFT(BB329,3),Final_Intermediate[Burmese_Consonants],0)),LEFT(BB329,3),
IF(ISNUMBER(MATCH(LEFT(BB329,2),Final_Intermediate[Burmese_Consonants],0)),LEFT(BB329,2),
IF(ISNUMBER(MATCH(LEFT(BB329,1),Final_Intermediate[Burmese_Consonants],0)),LEFT(BB329,1),
"")))))))))))))))</f>
        <v>#VALUE!</v>
      </c>
      <c r="AC32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29" t="e">
        <f>IF(AND(OR(BC329="။",BC329="၊"),LEN(BC329)=1),BC329,
IF(ISNUMBER(MATCH(LEFT(BC329,7),Final_modified_Intermediate[Burmese_Consonants],0)),LEFT(BC329,7),
IF(ISNUMBER(MATCH(LEFT(BC329,6),Final_modified_Intermediate[Burmese_Consonants],0)),LEFT(BC329,6),
IF(ISNUMBER(MATCH(LEFT(BC329,5),Final_modified_Intermediate[Burmese_Consonants],0)),LEFT(BC329,5),
IF(ISNUMBER(MATCH(LEFT(BC329,4),Final_modified_Intermediate[Burmese_Consonants],0)),LEFT(BC329,4),
IF(ISNUMBER(MATCH(LEFT(BC329,3),Final_modified_Intermediate[Burmese_Consonants],0)),LEFT(BC329,3),
IF(ISNUMBER(MATCH(LEFT(BC329,2),Final_modified_Intermediate[Burmese_Consonants],0)),LEFT(BC329,2),
IF(ISNUMBER(MATCH(LEFT(BC329,1),Final_modified_Intermediate[Burmese_Consonants],0)),LEFT(BC329,1),
IF(ISNUMBER(MATCH(LEFT(BC329,7),Final_Intermediate[Burmese_Consonants],0)),LEFT(BC329,7),
IF(ISNUMBER(MATCH(LEFT(BC329,6),Final_Intermediate[Burmese_Consonants],0)),LEFT(BC329,6),
IF(ISNUMBER(MATCH(LEFT(BC329,5),Final_Intermediate[Burmese_Consonants],0)),LEFT(BC329,5),
IF(ISNUMBER(MATCH(LEFT(BC329,4),Final_Intermediate[Burmese_Consonants],0)),LEFT(BC329,4),
IF(ISNUMBER(MATCH(LEFT(BC329,3),Final_Intermediate[Burmese_Consonants],0)),LEFT(BC329,3),
IF(ISNUMBER(MATCH(LEFT(BC329,2),Final_Intermediate[Burmese_Consonants],0)),LEFT(BC329,2),
IF(ISNUMBER(MATCH(LEFT(BC329,1),Final_Intermediate[Burmese_Consonants],0)),LEFT(BC329,1),
"")))))))))))))))</f>
        <v>#VALUE!</v>
      </c>
      <c r="AE32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29" t="e">
        <f>IF(AND(OR(BD329="။",BD329="၊"),LEN(BD329)=1),BD329,
IF(ISNUMBER(MATCH(LEFT(BD329,7),Final_modified_Intermediate[Burmese_Consonants],0)),LEFT(BD329,7),
IF(ISNUMBER(MATCH(LEFT(BD329,6),Final_modified_Intermediate[Burmese_Consonants],0)),LEFT(BD329,6),
IF(ISNUMBER(MATCH(LEFT(BD329,5),Final_modified_Intermediate[Burmese_Consonants],0)),LEFT(BD329,5),
IF(ISNUMBER(MATCH(LEFT(BD329,4),Final_modified_Intermediate[Burmese_Consonants],0)),LEFT(BD329,4),
IF(ISNUMBER(MATCH(LEFT(BD329,3),Final_modified_Intermediate[Burmese_Consonants],0)),LEFT(BD329,3),
IF(ISNUMBER(MATCH(LEFT(BD329,2),Final_modified_Intermediate[Burmese_Consonants],0)),LEFT(BD329,2),
IF(ISNUMBER(MATCH(LEFT(BD329,1),Final_modified_Intermediate[Burmese_Consonants],0)),LEFT(BD329,1),
IF(ISNUMBER(MATCH(LEFT(BD329,7),Final_Intermediate[Burmese_Consonants],0)),LEFT(BD329,7),
IF(ISNUMBER(MATCH(LEFT(BD329,6),Final_Intermediate[Burmese_Consonants],0)),LEFT(BD329,6),
IF(ISNUMBER(MATCH(LEFT(BD329,5),Final_Intermediate[Burmese_Consonants],0)),LEFT(BD329,5),
IF(ISNUMBER(MATCH(LEFT(BD329,4),Final_Intermediate[Burmese_Consonants],0)),LEFT(BD329,4),
IF(ISNUMBER(MATCH(LEFT(BD329,3),Final_Intermediate[Burmese_Consonants],0)),LEFT(BD329,3),
IF(ISNUMBER(MATCH(LEFT(BD329,2),Final_Intermediate[Burmese_Consonants],0)),LEFT(BD329,2),
IF(ISNUMBER(MATCH(LEFT(BD329,1),Final_Intermediate[Burmese_Consonants],0)),LEFT(BD329,1),
"")))))))))))))))</f>
        <v>#VALUE!</v>
      </c>
      <c r="AG329" t="e">
        <f>IF(AND(OR(BE329="။",BE329="၊"),LEN(BE329)=1),BE329,
IF(ISNUMBER(MATCH(LEFT(BE329,7),Final_modified_Intermediate[Burmese_Consonants],0)),LEFT(BE329,7),
IF(ISNUMBER(MATCH(LEFT(BE329,6),Final_modified_Intermediate[Burmese_Consonants],0)),LEFT(BE329,6),
IF(ISNUMBER(MATCH(LEFT(BE329,5),Final_modified_Intermediate[Burmese_Consonants],0)),LEFT(BE329,5),
IF(ISNUMBER(MATCH(LEFT(BE329,4),Final_modified_Intermediate[Burmese_Consonants],0)),LEFT(BE329,4),
IF(ISNUMBER(MATCH(LEFT(BE329,3),Final_modified_Intermediate[Burmese_Consonants],0)),LEFT(BE329,3),
IF(ISNUMBER(MATCH(LEFT(BE329,2),Final_modified_Intermediate[Burmese_Consonants],0)),LEFT(BE329,2),
IF(ISNUMBER(MATCH(LEFT(BE329,1),Final_modified_Intermediate[Burmese_Consonants],0)),LEFT(BE329,1),
IF(ISNUMBER(MATCH(LEFT(BE329,7),Final_Intermediate[Burmese_Consonants],0)),LEFT(BE329,7),
IF(ISNUMBER(MATCH(LEFT(BE329,6),Final_Intermediate[Burmese_Consonants],0)),LEFT(BE329,6),
IF(ISNUMBER(MATCH(LEFT(BE329,5),Final_Intermediate[Burmese_Consonants],0)),LEFT(BE329,5),
IF(ISNUMBER(MATCH(LEFT(BE329,4),Final_Intermediate[Burmese_Consonants],0)),LEFT(BE329,4),
IF(ISNUMBER(MATCH(LEFT(BE329,3),Final_Intermediate[Burmese_Consonants],0)),LEFT(BE329,3),
IF(ISNUMBER(MATCH(LEFT(BE329,2),Final_Intermediate[Burmese_Consonants],0)),LEFT(BE329,2),
IF(ISNUMBER(MATCH(LEFT(BE329,1),Final_Intermediate[Burmese_Consonants],0)),LEFT(BE329,1),
"")))))))))))))))</f>
        <v>#VALUE!</v>
      </c>
      <c r="AH329" t="e">
        <f>IF(AND(OR(BF329="။",BF329="၊"),LEN(BF329)=1),BF329,
IF(ISNUMBER(MATCH(LEFT(BF329,7),Final_modified_Intermediate[Burmese_Consonants],0)),LEFT(BF329,7),
IF(ISNUMBER(MATCH(LEFT(BF329,6),Final_modified_Intermediate[Burmese_Consonants],0)),LEFT(BF329,6),
IF(ISNUMBER(MATCH(LEFT(BF329,5),Final_modified_Intermediate[Burmese_Consonants],0)),LEFT(BF329,5),
IF(ISNUMBER(MATCH(LEFT(BF329,4),Final_modified_Intermediate[Burmese_Consonants],0)),LEFT(BF329,4),
IF(ISNUMBER(MATCH(LEFT(BF329,3),Final_modified_Intermediate[Burmese_Consonants],0)),LEFT(BF329,3),
IF(ISNUMBER(MATCH(LEFT(BF329,2),Final_modified_Intermediate[Burmese_Consonants],0)),LEFT(BF329,2),
IF(ISNUMBER(MATCH(LEFT(BF329,1),Final_modified_Intermediate[Burmese_Consonants],0)),LEFT(BF329,1),
IF(ISNUMBER(MATCH(LEFT(BF329,7),Final_Intermediate[Burmese_Consonants],0)),LEFT(BF329,7),
IF(ISNUMBER(MATCH(LEFT(BF329,6),Final_Intermediate[Burmese_Consonants],0)),LEFT(BF329,6),
IF(ISNUMBER(MATCH(LEFT(BF329,5),Final_Intermediate[Burmese_Consonants],0)),LEFT(BF329,5),
IF(ISNUMBER(MATCH(LEFT(BF329,4),Final_Intermediate[Burmese_Consonants],0)),LEFT(BF329,4),
IF(ISNUMBER(MATCH(LEFT(BF329,3),Final_Intermediate[Burmese_Consonants],0)),LEFT(BF329,3),
IF(ISNUMBER(MATCH(LEFT(BF329,2),Final_Intermediate[Burmese_Consonants],0)),LEFT(BF329,2),
IF(ISNUMBER(MATCH(LEFT(BF329,1),Final_Intermediate[Burmese_Consonants],0)),LEFT(BF329,1),
"")))))))))))))))</f>
        <v>#VALUE!</v>
      </c>
      <c r="AI329" t="e">
        <f>IF(AND(OR(BG329="။",BG329="၊"),LEN(BG329)=1),BG329,
IF(ISNUMBER(MATCH(LEFT(BG329,7),Final_modified_Intermediate[Burmese_Consonants],0)),LEFT(BG329,7),
IF(ISNUMBER(MATCH(LEFT(BG329,6),Final_modified_Intermediate[Burmese_Consonants],0)),LEFT(BG329,6),
IF(ISNUMBER(MATCH(LEFT(BG329,5),Final_modified_Intermediate[Burmese_Consonants],0)),LEFT(BG329,5),
IF(ISNUMBER(MATCH(LEFT(BG329,4),Final_modified_Intermediate[Burmese_Consonants],0)),LEFT(BG329,4),
IF(ISNUMBER(MATCH(LEFT(BG329,3),Final_modified_Intermediate[Burmese_Consonants],0)),LEFT(BG329,3),
IF(ISNUMBER(MATCH(LEFT(BG329,2),Final_modified_Intermediate[Burmese_Consonants],0)),LEFT(BG329,2),
IF(ISNUMBER(MATCH(LEFT(BG329,1),Final_modified_Intermediate[Burmese_Consonants],0)),LEFT(BG329,1),
IF(ISNUMBER(MATCH(LEFT(BG329,7),Final_Intermediate[Burmese_Consonants],0)),LEFT(BG329,7),
IF(ISNUMBER(MATCH(LEFT(BG329,6),Final_Intermediate[Burmese_Consonants],0)),LEFT(BG329,6),
IF(ISNUMBER(MATCH(LEFT(BG329,5),Final_Intermediate[Burmese_Consonants],0)),LEFT(BG329,5),
IF(ISNUMBER(MATCH(LEFT(BG329,4),Final_Intermediate[Burmese_Consonants],0)),LEFT(BG329,4),
IF(ISNUMBER(MATCH(LEFT(BG329,3),Final_Intermediate[Burmese_Consonants],0)),LEFT(BG329,3),
IF(ISNUMBER(MATCH(LEFT(BG329,2),Final_Intermediate[Burmese_Consonants],0)),LEFT(BG329,2),
IF(ISNUMBER(MATCH(LEFT(BG329,1),Final_Intermediate[Burmese_Consonants],0)),LEFT(BG329,1),
"")))))))))))))))</f>
        <v>#VALUE!</v>
      </c>
      <c r="AJ329" t="e">
        <f>IF(AND(OR(BH329="။",BH329="၊"),LEN(BH329)=1),BH329,
IF(ISNUMBER(MATCH(LEFT(BH329,7),Final_modified_Intermediate[Burmese_Consonants],0)),LEFT(BH329,7),
IF(ISNUMBER(MATCH(LEFT(BH329,6),Final_modified_Intermediate[Burmese_Consonants],0)),LEFT(BH329,6),
IF(ISNUMBER(MATCH(LEFT(BH329,5),Final_modified_Intermediate[Burmese_Consonants],0)),LEFT(BH329,5),
IF(ISNUMBER(MATCH(LEFT(BH329,4),Final_modified_Intermediate[Burmese_Consonants],0)),LEFT(BH329,4),
IF(ISNUMBER(MATCH(LEFT(BH329,3),Final_modified_Intermediate[Burmese_Consonants],0)),LEFT(BH329,3),
IF(ISNUMBER(MATCH(LEFT(BH329,2),Final_modified_Intermediate[Burmese_Consonants],0)),LEFT(BH329,2),
IF(ISNUMBER(MATCH(LEFT(BH329,1),Final_modified_Intermediate[Burmese_Consonants],0)),LEFT(BH329,1),
IF(ISNUMBER(MATCH(LEFT(BH329,7),Final_Intermediate[Burmese_Consonants],0)),LEFT(BH329,7),
IF(ISNUMBER(MATCH(LEFT(BH329,6),Final_Intermediate[Burmese_Consonants],0)),LEFT(BH329,6),
IF(ISNUMBER(MATCH(LEFT(BH329,5),Final_Intermediate[Burmese_Consonants],0)),LEFT(BH329,5),
IF(ISNUMBER(MATCH(LEFT(BH329,4),Final_Intermediate[Burmese_Consonants],0)),LEFT(BH329,4),
IF(ISNUMBER(MATCH(LEFT(BH329,3),Final_Intermediate[Burmese_Consonants],0)),LEFT(BH329,3),
IF(ISNUMBER(MATCH(LEFT(BH329,2),Final_Intermediate[Burmese_Consonants],0)),LEFT(BH329,2),
IF(ISNUMBER(MATCH(LEFT(BH329,1),Final_Intermediate[Burmese_Consonants],0)),LEFT(BH329,1),
"")))))))))))))))</f>
        <v>#VALUE!</v>
      </c>
      <c r="AK329" t="e">
        <f>IF(AND(OR(BI329="။",BI329="၊"),LEN(BI329)=1),BI329,
IF(ISNUMBER(MATCH(LEFT(BI329,7),Final_modified_Intermediate[Burmese_Consonants],0)),LEFT(BI329,7),
IF(ISNUMBER(MATCH(LEFT(BI329,6),Final_modified_Intermediate[Burmese_Consonants],0)),LEFT(BI329,6),
IF(ISNUMBER(MATCH(LEFT(BI329,5),Final_modified_Intermediate[Burmese_Consonants],0)),LEFT(BI329,5),
IF(ISNUMBER(MATCH(LEFT(BI329,4),Final_modified_Intermediate[Burmese_Consonants],0)),LEFT(BI329,4),
IF(ISNUMBER(MATCH(LEFT(BI329,3),Final_modified_Intermediate[Burmese_Consonants],0)),LEFT(BI329,3),
IF(ISNUMBER(MATCH(LEFT(BI329,2),Final_modified_Intermediate[Burmese_Consonants],0)),LEFT(BI329,2),
IF(ISNUMBER(MATCH(LEFT(BI329,1),Final_modified_Intermediate[Burmese_Consonants],0)),LEFT(BI329,1),
IF(ISNUMBER(MATCH(LEFT(BI329,7),Final_Intermediate[Burmese_Consonants],0)),LEFT(BI329,7),
IF(ISNUMBER(MATCH(LEFT(BI329,6),Final_Intermediate[Burmese_Consonants],0)),LEFT(BI329,6),
IF(ISNUMBER(MATCH(LEFT(BI329,5),Final_Intermediate[Burmese_Consonants],0)),LEFT(BI329,5),
IF(ISNUMBER(MATCH(LEFT(BI329,4),Final_Intermediate[Burmese_Consonants],0)),LEFT(BI329,4),
IF(ISNUMBER(MATCH(LEFT(BI329,3),Final_Intermediate[Burmese_Consonants],0)),LEFT(BI329,3),
IF(ISNUMBER(MATCH(LEFT(BI329,2),Final_Intermediate[Burmese_Consonants],0)),LEFT(BI329,2),
IF(ISNUMBER(MATCH(LEFT(BI329,1),Final_Intermediate[Burmese_Consonants],0)),LEFT(BI329,1),
"")))))))))))))))</f>
        <v>#VALUE!</v>
      </c>
      <c r="AL329" t="e">
        <f>IF(AND(OR(BJ329="။",BJ329="၊"),LEN(BJ329)=1),BJ329,
IF(ISNUMBER(MATCH(LEFT(BJ329,7),Final_modified_Intermediate[Burmese_Consonants],0)),LEFT(BJ329,7),
IF(ISNUMBER(MATCH(LEFT(BJ329,6),Final_modified_Intermediate[Burmese_Consonants],0)),LEFT(BJ329,6),
IF(ISNUMBER(MATCH(LEFT(BJ329,5),Final_modified_Intermediate[Burmese_Consonants],0)),LEFT(BJ329,5),
IF(ISNUMBER(MATCH(LEFT(BJ329,4),Final_modified_Intermediate[Burmese_Consonants],0)),LEFT(BJ329,4),
IF(ISNUMBER(MATCH(LEFT(BJ329,3),Final_modified_Intermediate[Burmese_Consonants],0)),LEFT(BJ329,3),
IF(ISNUMBER(MATCH(LEFT(BJ329,2),Final_modified_Intermediate[Burmese_Consonants],0)),LEFT(BJ329,2),
IF(ISNUMBER(MATCH(LEFT(BJ329,1),Final_modified_Intermediate[Burmese_Consonants],0)),LEFT(BJ329,1),
IF(ISNUMBER(MATCH(LEFT(BJ329,7),Final_Intermediate[Burmese_Consonants],0)),LEFT(BJ329,7),
IF(ISNUMBER(MATCH(LEFT(BJ329,6),Final_Intermediate[Burmese_Consonants],0)),LEFT(BJ329,6),
IF(ISNUMBER(MATCH(LEFT(BJ329,5),Final_Intermediate[Burmese_Consonants],0)),LEFT(BJ329,5),
IF(ISNUMBER(MATCH(LEFT(BJ329,4),Final_Intermediate[Burmese_Consonants],0)),LEFT(BJ329,4),
IF(ISNUMBER(MATCH(LEFT(BJ329,3),Final_Intermediate[Burmese_Consonants],0)),LEFT(BJ329,3),
IF(ISNUMBER(MATCH(LEFT(BJ329,2),Final_Intermediate[Burmese_Consonants],0)),LEFT(BJ329,2),
IF(ISNUMBER(MATCH(LEFT(BJ329,1),Final_Intermediate[Burmese_Consonants],0)),LEFT(BJ329,1),
"")))))))))))))))</f>
        <v>#VALUE!</v>
      </c>
      <c r="AN329" t="e">
        <f>Compiler_Burmese[[#This Row],[Sr. No.]]</f>
        <v>#REF!</v>
      </c>
      <c r="AO32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2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2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2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2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2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2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2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2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2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29" t="e">
        <f>[2]!Vocabulary_Burmese[[#This Row],[Sr. No.]]</f>
        <v>#REF!</v>
      </c>
      <c r="BA329" t="e">
        <f>IF(Raw_data_N2_Kanji[[#This Row],[Categorie]]&lt;&gt;"","",
IF(ISNUMBER(MATCH(V,Special_list[Burmese word],0)),"",
SUBSTITUTE(Raw_data_N2_Kanji[[#This Row],[Raw]]," ","")))</f>
        <v>#VALUE!</v>
      </c>
      <c r="BB329" t="e">
        <f>RIGHT(Segregate18[[#This Row],[UPGRADE]],LEN(Segregate18[[#This Row],[UPGRADE]])-LEN(Compiler_Burmese[[#This Row],[1]]))</f>
        <v>#VALUE!</v>
      </c>
      <c r="BC329" t="e">
        <f>RIGHT(Segregate18[[#This Row],[11]],LEN(Segregate18[[#This Row],[11]])-LEN(Compiler_Burmese[[#This Row],[2]]))</f>
        <v>#VALUE!</v>
      </c>
      <c r="BD329" t="e">
        <f>RIGHT(Segregate18[[#This Row],[21]],LEN(Segregate18[[#This Row],[21]])-LEN(Compiler_Burmese[[#This Row],[3]]))</f>
        <v>#VALUE!</v>
      </c>
      <c r="BE329" t="e">
        <f>RIGHT(Segregate18[[#This Row],[31]],LEN(Segregate18[[#This Row],[31]])-LEN(Compiler_Burmese[[#This Row],[4]]))</f>
        <v>#VALUE!</v>
      </c>
      <c r="BF329" t="e">
        <f>RIGHT(Segregate18[[#This Row],[41]],LEN(Segregate18[[#This Row],[41]])-LEN(Compiler_Burmese[[#This Row],[5]]))</f>
        <v>#VALUE!</v>
      </c>
      <c r="BG329" t="e">
        <f>RIGHT(Segregate18[[#This Row],[51]],LEN(Segregate18[[#This Row],[51]])-LEN(Compiler_Burmese[[#This Row],[6]]))</f>
        <v>#VALUE!</v>
      </c>
      <c r="BH329" t="e">
        <f>RIGHT(Segregate18[[#This Row],[61]],LEN(Segregate18[[#This Row],[61]])-LEN(Compiler_Burmese[[#This Row],[7]]))</f>
        <v>#VALUE!</v>
      </c>
      <c r="BI329" t="e">
        <f>RIGHT(Segregate18[[#This Row],[71]],LEN(Segregate18[[#This Row],[71]])-LEN(Compiler_Burmese[[#This Row],[8]]))</f>
        <v>#VALUE!</v>
      </c>
      <c r="BJ329" t="e">
        <f>RIGHT(Segregate18[[#This Row],[81]],LEN(Segregate18[[#This Row],[81]])-LEN(Compiler_Burmese[[#This Row],[9]]))</f>
        <v>#VALUE!</v>
      </c>
    </row>
    <row r="330" spans="25:62" ht="15" customHeight="1" x14ac:dyDescent="0.3">
      <c r="Y330" t="e">
        <f>Segregate18[[#This Row],[Sr. No.]]</f>
        <v>#REF!</v>
      </c>
      <c r="Z330" t="e">
        <f>IF(AND(OR(BA330="။",BA330="၊"),LEN(BA330)=1),BA330,
IF(ISNUMBER(MATCH(LEFT(BA330,7),Final_modified_Intermediate[Burmese_Consonants],0)),LEFT(BA330,7),
IF(ISNUMBER(MATCH(LEFT(BA330,6),Final_modified_Intermediate[Burmese_Consonants],0)),LEFT(BA330,6),
IF(ISNUMBER(MATCH(LEFT(BA330,5),Final_modified_Intermediate[Burmese_Consonants],0)),LEFT(BA330,5),
IF(ISNUMBER(MATCH(LEFT(BA330,4),Final_modified_Intermediate[Burmese_Consonants],0)),LEFT(BA330,4),
IF(ISNUMBER(MATCH(LEFT(BA330,3),Final_modified_Intermediate[Burmese_Consonants],0)),LEFT(BA330,3),
IF(ISNUMBER(MATCH(LEFT(BA330,2),Final_modified_Intermediate[Burmese_Consonants],0)),LEFT(BA330,2),
IF(ISNUMBER(MATCH(LEFT(BA330,1),Final_modified_Intermediate[Burmese_Consonants],0)),LEFT(BA330,1),
IF(ISNUMBER(MATCH(LEFT(BA330,7),Final_Intermediate[Burmese_Consonants],0)),LEFT(BA330,7),
IF(ISNUMBER(MATCH(LEFT(BA330,6),Final_Intermediate[Burmese_Consonants],0)),LEFT(BA330,6),
IF(ISNUMBER(MATCH(LEFT(BA330,5),Final_Intermediate[Burmese_Consonants],0)),LEFT(BA330,5),
IF(ISNUMBER(MATCH(LEFT(BA330,4),Final_Intermediate[Burmese_Consonants],0)),LEFT(BA330,4),
IF(ISNUMBER(MATCH(LEFT(BA330,3),Final_Intermediate[Burmese_Consonants],0)),LEFT(BA330,3),
IF(ISNUMBER(MATCH(LEFT(BA330,2),Final_Intermediate[Burmese_Consonants],0)),LEFT(BA330,2),
IF(ISNUMBER(MATCH(LEFT(BA330,1),Final_Intermediate[Burmese_Consonants],0)),LEFT(BA330,1),
"")))))))))))))))</f>
        <v>#VALUE!</v>
      </c>
      <c r="AA33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0" t="e">
        <f>IF(AND(OR(BB330="။",BB330="၊"),LEN(BB330)=1),BB330,
IF(ISNUMBER(MATCH(LEFT(BB330,7),Final_modified_Intermediate[Burmese_Consonants],0)),LEFT(BB330,7),
IF(ISNUMBER(MATCH(LEFT(BB330,6),Final_modified_Intermediate[Burmese_Consonants],0)),LEFT(BB330,6),
IF(ISNUMBER(MATCH(LEFT(BB330,5),Final_modified_Intermediate[Burmese_Consonants],0)),LEFT(BB330,5),
IF(ISNUMBER(MATCH(LEFT(BB330,4),Final_modified_Intermediate[Burmese_Consonants],0)),LEFT(BB330,4),
IF(ISNUMBER(MATCH(LEFT(BB330,3),Final_modified_Intermediate[Burmese_Consonants],0)),LEFT(BB330,3),
IF(ISNUMBER(MATCH(LEFT(BB330,2),Final_modified_Intermediate[Burmese_Consonants],0)),LEFT(BB330,2),
IF(ISNUMBER(MATCH(LEFT(BB330,1),Final_modified_Intermediate[Burmese_Consonants],0)),LEFT(BB330,1),
IF(ISNUMBER(MATCH(LEFT(BB330,7),Final_Intermediate[Burmese_Consonants],0)),LEFT(BB330,7),
IF(ISNUMBER(MATCH(LEFT(BB330,6),Final_Intermediate[Burmese_Consonants],0)),LEFT(BB330,6),
IF(ISNUMBER(MATCH(LEFT(BB330,5),Final_Intermediate[Burmese_Consonants],0)),LEFT(BB330,5),
IF(ISNUMBER(MATCH(LEFT(BB330,4),Final_Intermediate[Burmese_Consonants],0)),LEFT(BB330,4),
IF(ISNUMBER(MATCH(LEFT(BB330,3),Final_Intermediate[Burmese_Consonants],0)),LEFT(BB330,3),
IF(ISNUMBER(MATCH(LEFT(BB330,2),Final_Intermediate[Burmese_Consonants],0)),LEFT(BB330,2),
IF(ISNUMBER(MATCH(LEFT(BB330,1),Final_Intermediate[Burmese_Consonants],0)),LEFT(BB330,1),
"")))))))))))))))</f>
        <v>#VALUE!</v>
      </c>
      <c r="AC33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0" t="e">
        <f>IF(AND(OR(BC330="။",BC330="၊"),LEN(BC330)=1),BC330,
IF(ISNUMBER(MATCH(LEFT(BC330,7),Final_modified_Intermediate[Burmese_Consonants],0)),LEFT(BC330,7),
IF(ISNUMBER(MATCH(LEFT(BC330,6),Final_modified_Intermediate[Burmese_Consonants],0)),LEFT(BC330,6),
IF(ISNUMBER(MATCH(LEFT(BC330,5),Final_modified_Intermediate[Burmese_Consonants],0)),LEFT(BC330,5),
IF(ISNUMBER(MATCH(LEFT(BC330,4),Final_modified_Intermediate[Burmese_Consonants],0)),LEFT(BC330,4),
IF(ISNUMBER(MATCH(LEFT(BC330,3),Final_modified_Intermediate[Burmese_Consonants],0)),LEFT(BC330,3),
IF(ISNUMBER(MATCH(LEFT(BC330,2),Final_modified_Intermediate[Burmese_Consonants],0)),LEFT(BC330,2),
IF(ISNUMBER(MATCH(LEFT(BC330,1),Final_modified_Intermediate[Burmese_Consonants],0)),LEFT(BC330,1),
IF(ISNUMBER(MATCH(LEFT(BC330,7),Final_Intermediate[Burmese_Consonants],0)),LEFT(BC330,7),
IF(ISNUMBER(MATCH(LEFT(BC330,6),Final_Intermediate[Burmese_Consonants],0)),LEFT(BC330,6),
IF(ISNUMBER(MATCH(LEFT(BC330,5),Final_Intermediate[Burmese_Consonants],0)),LEFT(BC330,5),
IF(ISNUMBER(MATCH(LEFT(BC330,4),Final_Intermediate[Burmese_Consonants],0)),LEFT(BC330,4),
IF(ISNUMBER(MATCH(LEFT(BC330,3),Final_Intermediate[Burmese_Consonants],0)),LEFT(BC330,3),
IF(ISNUMBER(MATCH(LEFT(BC330,2),Final_Intermediate[Burmese_Consonants],0)),LEFT(BC330,2),
IF(ISNUMBER(MATCH(LEFT(BC330,1),Final_Intermediate[Burmese_Consonants],0)),LEFT(BC330,1),
"")))))))))))))))</f>
        <v>#VALUE!</v>
      </c>
      <c r="AE33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0" t="e">
        <f>IF(AND(OR(BD330="။",BD330="၊"),LEN(BD330)=1),BD330,
IF(ISNUMBER(MATCH(LEFT(BD330,7),Final_modified_Intermediate[Burmese_Consonants],0)),LEFT(BD330,7),
IF(ISNUMBER(MATCH(LEFT(BD330,6),Final_modified_Intermediate[Burmese_Consonants],0)),LEFT(BD330,6),
IF(ISNUMBER(MATCH(LEFT(BD330,5),Final_modified_Intermediate[Burmese_Consonants],0)),LEFT(BD330,5),
IF(ISNUMBER(MATCH(LEFT(BD330,4),Final_modified_Intermediate[Burmese_Consonants],0)),LEFT(BD330,4),
IF(ISNUMBER(MATCH(LEFT(BD330,3),Final_modified_Intermediate[Burmese_Consonants],0)),LEFT(BD330,3),
IF(ISNUMBER(MATCH(LEFT(BD330,2),Final_modified_Intermediate[Burmese_Consonants],0)),LEFT(BD330,2),
IF(ISNUMBER(MATCH(LEFT(BD330,1),Final_modified_Intermediate[Burmese_Consonants],0)),LEFT(BD330,1),
IF(ISNUMBER(MATCH(LEFT(BD330,7),Final_Intermediate[Burmese_Consonants],0)),LEFT(BD330,7),
IF(ISNUMBER(MATCH(LEFT(BD330,6),Final_Intermediate[Burmese_Consonants],0)),LEFT(BD330,6),
IF(ISNUMBER(MATCH(LEFT(BD330,5),Final_Intermediate[Burmese_Consonants],0)),LEFT(BD330,5),
IF(ISNUMBER(MATCH(LEFT(BD330,4),Final_Intermediate[Burmese_Consonants],0)),LEFT(BD330,4),
IF(ISNUMBER(MATCH(LEFT(BD330,3),Final_Intermediate[Burmese_Consonants],0)),LEFT(BD330,3),
IF(ISNUMBER(MATCH(LEFT(BD330,2),Final_Intermediate[Burmese_Consonants],0)),LEFT(BD330,2),
IF(ISNUMBER(MATCH(LEFT(BD330,1),Final_Intermediate[Burmese_Consonants],0)),LEFT(BD330,1),
"")))))))))))))))</f>
        <v>#VALUE!</v>
      </c>
      <c r="AG330" t="e">
        <f>IF(AND(OR(BE330="။",BE330="၊"),LEN(BE330)=1),BE330,
IF(ISNUMBER(MATCH(LEFT(BE330,7),Final_modified_Intermediate[Burmese_Consonants],0)),LEFT(BE330,7),
IF(ISNUMBER(MATCH(LEFT(BE330,6),Final_modified_Intermediate[Burmese_Consonants],0)),LEFT(BE330,6),
IF(ISNUMBER(MATCH(LEFT(BE330,5),Final_modified_Intermediate[Burmese_Consonants],0)),LEFT(BE330,5),
IF(ISNUMBER(MATCH(LEFT(BE330,4),Final_modified_Intermediate[Burmese_Consonants],0)),LEFT(BE330,4),
IF(ISNUMBER(MATCH(LEFT(BE330,3),Final_modified_Intermediate[Burmese_Consonants],0)),LEFT(BE330,3),
IF(ISNUMBER(MATCH(LEFT(BE330,2),Final_modified_Intermediate[Burmese_Consonants],0)),LEFT(BE330,2),
IF(ISNUMBER(MATCH(LEFT(BE330,1),Final_modified_Intermediate[Burmese_Consonants],0)),LEFT(BE330,1),
IF(ISNUMBER(MATCH(LEFT(BE330,7),Final_Intermediate[Burmese_Consonants],0)),LEFT(BE330,7),
IF(ISNUMBER(MATCH(LEFT(BE330,6),Final_Intermediate[Burmese_Consonants],0)),LEFT(BE330,6),
IF(ISNUMBER(MATCH(LEFT(BE330,5),Final_Intermediate[Burmese_Consonants],0)),LEFT(BE330,5),
IF(ISNUMBER(MATCH(LEFT(BE330,4),Final_Intermediate[Burmese_Consonants],0)),LEFT(BE330,4),
IF(ISNUMBER(MATCH(LEFT(BE330,3),Final_Intermediate[Burmese_Consonants],0)),LEFT(BE330,3),
IF(ISNUMBER(MATCH(LEFT(BE330,2),Final_Intermediate[Burmese_Consonants],0)),LEFT(BE330,2),
IF(ISNUMBER(MATCH(LEFT(BE330,1),Final_Intermediate[Burmese_Consonants],0)),LEFT(BE330,1),
"")))))))))))))))</f>
        <v>#VALUE!</v>
      </c>
      <c r="AH330" t="e">
        <f>IF(AND(OR(BF330="။",BF330="၊"),LEN(BF330)=1),BF330,
IF(ISNUMBER(MATCH(LEFT(BF330,7),Final_modified_Intermediate[Burmese_Consonants],0)),LEFT(BF330,7),
IF(ISNUMBER(MATCH(LEFT(BF330,6),Final_modified_Intermediate[Burmese_Consonants],0)),LEFT(BF330,6),
IF(ISNUMBER(MATCH(LEFT(BF330,5),Final_modified_Intermediate[Burmese_Consonants],0)),LEFT(BF330,5),
IF(ISNUMBER(MATCH(LEFT(BF330,4),Final_modified_Intermediate[Burmese_Consonants],0)),LEFT(BF330,4),
IF(ISNUMBER(MATCH(LEFT(BF330,3),Final_modified_Intermediate[Burmese_Consonants],0)),LEFT(BF330,3),
IF(ISNUMBER(MATCH(LEFT(BF330,2),Final_modified_Intermediate[Burmese_Consonants],0)),LEFT(BF330,2),
IF(ISNUMBER(MATCH(LEFT(BF330,1),Final_modified_Intermediate[Burmese_Consonants],0)),LEFT(BF330,1),
IF(ISNUMBER(MATCH(LEFT(BF330,7),Final_Intermediate[Burmese_Consonants],0)),LEFT(BF330,7),
IF(ISNUMBER(MATCH(LEFT(BF330,6),Final_Intermediate[Burmese_Consonants],0)),LEFT(BF330,6),
IF(ISNUMBER(MATCH(LEFT(BF330,5),Final_Intermediate[Burmese_Consonants],0)),LEFT(BF330,5),
IF(ISNUMBER(MATCH(LEFT(BF330,4),Final_Intermediate[Burmese_Consonants],0)),LEFT(BF330,4),
IF(ISNUMBER(MATCH(LEFT(BF330,3),Final_Intermediate[Burmese_Consonants],0)),LEFT(BF330,3),
IF(ISNUMBER(MATCH(LEFT(BF330,2),Final_Intermediate[Burmese_Consonants],0)),LEFT(BF330,2),
IF(ISNUMBER(MATCH(LEFT(BF330,1),Final_Intermediate[Burmese_Consonants],0)),LEFT(BF330,1),
"")))))))))))))))</f>
        <v>#VALUE!</v>
      </c>
      <c r="AI330" t="e">
        <f>IF(AND(OR(BG330="။",BG330="၊"),LEN(BG330)=1),BG330,
IF(ISNUMBER(MATCH(LEFT(BG330,7),Final_modified_Intermediate[Burmese_Consonants],0)),LEFT(BG330,7),
IF(ISNUMBER(MATCH(LEFT(BG330,6),Final_modified_Intermediate[Burmese_Consonants],0)),LEFT(BG330,6),
IF(ISNUMBER(MATCH(LEFT(BG330,5),Final_modified_Intermediate[Burmese_Consonants],0)),LEFT(BG330,5),
IF(ISNUMBER(MATCH(LEFT(BG330,4),Final_modified_Intermediate[Burmese_Consonants],0)),LEFT(BG330,4),
IF(ISNUMBER(MATCH(LEFT(BG330,3),Final_modified_Intermediate[Burmese_Consonants],0)),LEFT(BG330,3),
IF(ISNUMBER(MATCH(LEFT(BG330,2),Final_modified_Intermediate[Burmese_Consonants],0)),LEFT(BG330,2),
IF(ISNUMBER(MATCH(LEFT(BG330,1),Final_modified_Intermediate[Burmese_Consonants],0)),LEFT(BG330,1),
IF(ISNUMBER(MATCH(LEFT(BG330,7),Final_Intermediate[Burmese_Consonants],0)),LEFT(BG330,7),
IF(ISNUMBER(MATCH(LEFT(BG330,6),Final_Intermediate[Burmese_Consonants],0)),LEFT(BG330,6),
IF(ISNUMBER(MATCH(LEFT(BG330,5),Final_Intermediate[Burmese_Consonants],0)),LEFT(BG330,5),
IF(ISNUMBER(MATCH(LEFT(BG330,4),Final_Intermediate[Burmese_Consonants],0)),LEFT(BG330,4),
IF(ISNUMBER(MATCH(LEFT(BG330,3),Final_Intermediate[Burmese_Consonants],0)),LEFT(BG330,3),
IF(ISNUMBER(MATCH(LEFT(BG330,2),Final_Intermediate[Burmese_Consonants],0)),LEFT(BG330,2),
IF(ISNUMBER(MATCH(LEFT(BG330,1),Final_Intermediate[Burmese_Consonants],0)),LEFT(BG330,1),
"")))))))))))))))</f>
        <v>#VALUE!</v>
      </c>
      <c r="AJ330" t="e">
        <f>IF(AND(OR(BH330="။",BH330="၊"),LEN(BH330)=1),BH330,
IF(ISNUMBER(MATCH(LEFT(BH330,7),Final_modified_Intermediate[Burmese_Consonants],0)),LEFT(BH330,7),
IF(ISNUMBER(MATCH(LEFT(BH330,6),Final_modified_Intermediate[Burmese_Consonants],0)),LEFT(BH330,6),
IF(ISNUMBER(MATCH(LEFT(BH330,5),Final_modified_Intermediate[Burmese_Consonants],0)),LEFT(BH330,5),
IF(ISNUMBER(MATCH(LEFT(BH330,4),Final_modified_Intermediate[Burmese_Consonants],0)),LEFT(BH330,4),
IF(ISNUMBER(MATCH(LEFT(BH330,3),Final_modified_Intermediate[Burmese_Consonants],0)),LEFT(BH330,3),
IF(ISNUMBER(MATCH(LEFT(BH330,2),Final_modified_Intermediate[Burmese_Consonants],0)),LEFT(BH330,2),
IF(ISNUMBER(MATCH(LEFT(BH330,1),Final_modified_Intermediate[Burmese_Consonants],0)),LEFT(BH330,1),
IF(ISNUMBER(MATCH(LEFT(BH330,7),Final_Intermediate[Burmese_Consonants],0)),LEFT(BH330,7),
IF(ISNUMBER(MATCH(LEFT(BH330,6),Final_Intermediate[Burmese_Consonants],0)),LEFT(BH330,6),
IF(ISNUMBER(MATCH(LEFT(BH330,5),Final_Intermediate[Burmese_Consonants],0)),LEFT(BH330,5),
IF(ISNUMBER(MATCH(LEFT(BH330,4),Final_Intermediate[Burmese_Consonants],0)),LEFT(BH330,4),
IF(ISNUMBER(MATCH(LEFT(BH330,3),Final_Intermediate[Burmese_Consonants],0)),LEFT(BH330,3),
IF(ISNUMBER(MATCH(LEFT(BH330,2),Final_Intermediate[Burmese_Consonants],0)),LEFT(BH330,2),
IF(ISNUMBER(MATCH(LEFT(BH330,1),Final_Intermediate[Burmese_Consonants],0)),LEFT(BH330,1),
"")))))))))))))))</f>
        <v>#VALUE!</v>
      </c>
      <c r="AK330" t="e">
        <f>IF(AND(OR(BI330="။",BI330="၊"),LEN(BI330)=1),BI330,
IF(ISNUMBER(MATCH(LEFT(BI330,7),Final_modified_Intermediate[Burmese_Consonants],0)),LEFT(BI330,7),
IF(ISNUMBER(MATCH(LEFT(BI330,6),Final_modified_Intermediate[Burmese_Consonants],0)),LEFT(BI330,6),
IF(ISNUMBER(MATCH(LEFT(BI330,5),Final_modified_Intermediate[Burmese_Consonants],0)),LEFT(BI330,5),
IF(ISNUMBER(MATCH(LEFT(BI330,4),Final_modified_Intermediate[Burmese_Consonants],0)),LEFT(BI330,4),
IF(ISNUMBER(MATCH(LEFT(BI330,3),Final_modified_Intermediate[Burmese_Consonants],0)),LEFT(BI330,3),
IF(ISNUMBER(MATCH(LEFT(BI330,2),Final_modified_Intermediate[Burmese_Consonants],0)),LEFT(BI330,2),
IF(ISNUMBER(MATCH(LEFT(BI330,1),Final_modified_Intermediate[Burmese_Consonants],0)),LEFT(BI330,1),
IF(ISNUMBER(MATCH(LEFT(BI330,7),Final_Intermediate[Burmese_Consonants],0)),LEFT(BI330,7),
IF(ISNUMBER(MATCH(LEFT(BI330,6),Final_Intermediate[Burmese_Consonants],0)),LEFT(BI330,6),
IF(ISNUMBER(MATCH(LEFT(BI330,5),Final_Intermediate[Burmese_Consonants],0)),LEFT(BI330,5),
IF(ISNUMBER(MATCH(LEFT(BI330,4),Final_Intermediate[Burmese_Consonants],0)),LEFT(BI330,4),
IF(ISNUMBER(MATCH(LEFT(BI330,3),Final_Intermediate[Burmese_Consonants],0)),LEFT(BI330,3),
IF(ISNUMBER(MATCH(LEFT(BI330,2),Final_Intermediate[Burmese_Consonants],0)),LEFT(BI330,2),
IF(ISNUMBER(MATCH(LEFT(BI330,1),Final_Intermediate[Burmese_Consonants],0)),LEFT(BI330,1),
"")))))))))))))))</f>
        <v>#VALUE!</v>
      </c>
      <c r="AL330" t="e">
        <f>IF(AND(OR(BJ330="။",BJ330="၊"),LEN(BJ330)=1),BJ330,
IF(ISNUMBER(MATCH(LEFT(BJ330,7),Final_modified_Intermediate[Burmese_Consonants],0)),LEFT(BJ330,7),
IF(ISNUMBER(MATCH(LEFT(BJ330,6),Final_modified_Intermediate[Burmese_Consonants],0)),LEFT(BJ330,6),
IF(ISNUMBER(MATCH(LEFT(BJ330,5),Final_modified_Intermediate[Burmese_Consonants],0)),LEFT(BJ330,5),
IF(ISNUMBER(MATCH(LEFT(BJ330,4),Final_modified_Intermediate[Burmese_Consonants],0)),LEFT(BJ330,4),
IF(ISNUMBER(MATCH(LEFT(BJ330,3),Final_modified_Intermediate[Burmese_Consonants],0)),LEFT(BJ330,3),
IF(ISNUMBER(MATCH(LEFT(BJ330,2),Final_modified_Intermediate[Burmese_Consonants],0)),LEFT(BJ330,2),
IF(ISNUMBER(MATCH(LEFT(BJ330,1),Final_modified_Intermediate[Burmese_Consonants],0)),LEFT(BJ330,1),
IF(ISNUMBER(MATCH(LEFT(BJ330,7),Final_Intermediate[Burmese_Consonants],0)),LEFT(BJ330,7),
IF(ISNUMBER(MATCH(LEFT(BJ330,6),Final_Intermediate[Burmese_Consonants],0)),LEFT(BJ330,6),
IF(ISNUMBER(MATCH(LEFT(BJ330,5),Final_Intermediate[Burmese_Consonants],0)),LEFT(BJ330,5),
IF(ISNUMBER(MATCH(LEFT(BJ330,4),Final_Intermediate[Burmese_Consonants],0)),LEFT(BJ330,4),
IF(ISNUMBER(MATCH(LEFT(BJ330,3),Final_Intermediate[Burmese_Consonants],0)),LEFT(BJ330,3),
IF(ISNUMBER(MATCH(LEFT(BJ330,2),Final_Intermediate[Burmese_Consonants],0)),LEFT(BJ330,2),
IF(ISNUMBER(MATCH(LEFT(BJ330,1),Final_Intermediate[Burmese_Consonants],0)),LEFT(BJ330,1),
"")))))))))))))))</f>
        <v>#VALUE!</v>
      </c>
      <c r="AN330" t="e">
        <f>Compiler_Burmese[[#This Row],[Sr. No.]]</f>
        <v>#REF!</v>
      </c>
      <c r="AO33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0" t="e">
        <f>[2]!Vocabulary_Burmese[[#This Row],[Sr. No.]]</f>
        <v>#REF!</v>
      </c>
      <c r="BA330" t="e">
        <f>IF(Raw_data_N2_Kanji[[#This Row],[Categorie]]&lt;&gt;"","",
IF(ISNUMBER(MATCH(V,Special_list[Burmese word],0)),"",
SUBSTITUTE(Raw_data_N2_Kanji[[#This Row],[Raw]]," ","")))</f>
        <v>#VALUE!</v>
      </c>
      <c r="BB330" t="e">
        <f>RIGHT(Segregate18[[#This Row],[UPGRADE]],LEN(Segregate18[[#This Row],[UPGRADE]])-LEN(Compiler_Burmese[[#This Row],[1]]))</f>
        <v>#VALUE!</v>
      </c>
      <c r="BC330" t="e">
        <f>RIGHT(Segregate18[[#This Row],[11]],LEN(Segregate18[[#This Row],[11]])-LEN(Compiler_Burmese[[#This Row],[2]]))</f>
        <v>#VALUE!</v>
      </c>
      <c r="BD330" t="e">
        <f>RIGHT(Segregate18[[#This Row],[21]],LEN(Segregate18[[#This Row],[21]])-LEN(Compiler_Burmese[[#This Row],[3]]))</f>
        <v>#VALUE!</v>
      </c>
      <c r="BE330" t="e">
        <f>RIGHT(Segregate18[[#This Row],[31]],LEN(Segregate18[[#This Row],[31]])-LEN(Compiler_Burmese[[#This Row],[4]]))</f>
        <v>#VALUE!</v>
      </c>
      <c r="BF330" t="e">
        <f>RIGHT(Segregate18[[#This Row],[41]],LEN(Segregate18[[#This Row],[41]])-LEN(Compiler_Burmese[[#This Row],[5]]))</f>
        <v>#VALUE!</v>
      </c>
      <c r="BG330" t="e">
        <f>RIGHT(Segregate18[[#This Row],[51]],LEN(Segregate18[[#This Row],[51]])-LEN(Compiler_Burmese[[#This Row],[6]]))</f>
        <v>#VALUE!</v>
      </c>
      <c r="BH330" t="e">
        <f>RIGHT(Segregate18[[#This Row],[61]],LEN(Segregate18[[#This Row],[61]])-LEN(Compiler_Burmese[[#This Row],[7]]))</f>
        <v>#VALUE!</v>
      </c>
      <c r="BI330" t="e">
        <f>RIGHT(Segregate18[[#This Row],[71]],LEN(Segregate18[[#This Row],[71]])-LEN(Compiler_Burmese[[#This Row],[8]]))</f>
        <v>#VALUE!</v>
      </c>
      <c r="BJ330" t="e">
        <f>RIGHT(Segregate18[[#This Row],[81]],LEN(Segregate18[[#This Row],[81]])-LEN(Compiler_Burmese[[#This Row],[9]]))</f>
        <v>#VALUE!</v>
      </c>
    </row>
    <row r="331" spans="25:62" ht="15" customHeight="1" x14ac:dyDescent="0.3">
      <c r="Y331" t="e">
        <f>Segregate18[[#This Row],[Sr. No.]]</f>
        <v>#REF!</v>
      </c>
      <c r="Z331" t="e">
        <f>IF(AND(OR(BA331="။",BA331="၊"),LEN(BA331)=1),BA331,
IF(ISNUMBER(MATCH(LEFT(BA331,7),Final_modified_Intermediate[Burmese_Consonants],0)),LEFT(BA331,7),
IF(ISNUMBER(MATCH(LEFT(BA331,6),Final_modified_Intermediate[Burmese_Consonants],0)),LEFT(BA331,6),
IF(ISNUMBER(MATCH(LEFT(BA331,5),Final_modified_Intermediate[Burmese_Consonants],0)),LEFT(BA331,5),
IF(ISNUMBER(MATCH(LEFT(BA331,4),Final_modified_Intermediate[Burmese_Consonants],0)),LEFT(BA331,4),
IF(ISNUMBER(MATCH(LEFT(BA331,3),Final_modified_Intermediate[Burmese_Consonants],0)),LEFT(BA331,3),
IF(ISNUMBER(MATCH(LEFT(BA331,2),Final_modified_Intermediate[Burmese_Consonants],0)),LEFT(BA331,2),
IF(ISNUMBER(MATCH(LEFT(BA331,1),Final_modified_Intermediate[Burmese_Consonants],0)),LEFT(BA331,1),
IF(ISNUMBER(MATCH(LEFT(BA331,7),Final_Intermediate[Burmese_Consonants],0)),LEFT(BA331,7),
IF(ISNUMBER(MATCH(LEFT(BA331,6),Final_Intermediate[Burmese_Consonants],0)),LEFT(BA331,6),
IF(ISNUMBER(MATCH(LEFT(BA331,5),Final_Intermediate[Burmese_Consonants],0)),LEFT(BA331,5),
IF(ISNUMBER(MATCH(LEFT(BA331,4),Final_Intermediate[Burmese_Consonants],0)),LEFT(BA331,4),
IF(ISNUMBER(MATCH(LEFT(BA331,3),Final_Intermediate[Burmese_Consonants],0)),LEFT(BA331,3),
IF(ISNUMBER(MATCH(LEFT(BA331,2),Final_Intermediate[Burmese_Consonants],0)),LEFT(BA331,2),
IF(ISNUMBER(MATCH(LEFT(BA331,1),Final_Intermediate[Burmese_Consonants],0)),LEFT(BA331,1),
"")))))))))))))))</f>
        <v>#VALUE!</v>
      </c>
      <c r="AA33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1" t="e">
        <f>IF(AND(OR(BB331="။",BB331="၊"),LEN(BB331)=1),BB331,
IF(ISNUMBER(MATCH(LEFT(BB331,7),Final_modified_Intermediate[Burmese_Consonants],0)),LEFT(BB331,7),
IF(ISNUMBER(MATCH(LEFT(BB331,6),Final_modified_Intermediate[Burmese_Consonants],0)),LEFT(BB331,6),
IF(ISNUMBER(MATCH(LEFT(BB331,5),Final_modified_Intermediate[Burmese_Consonants],0)),LEFT(BB331,5),
IF(ISNUMBER(MATCH(LEFT(BB331,4),Final_modified_Intermediate[Burmese_Consonants],0)),LEFT(BB331,4),
IF(ISNUMBER(MATCH(LEFT(BB331,3),Final_modified_Intermediate[Burmese_Consonants],0)),LEFT(BB331,3),
IF(ISNUMBER(MATCH(LEFT(BB331,2),Final_modified_Intermediate[Burmese_Consonants],0)),LEFT(BB331,2),
IF(ISNUMBER(MATCH(LEFT(BB331,1),Final_modified_Intermediate[Burmese_Consonants],0)),LEFT(BB331,1),
IF(ISNUMBER(MATCH(LEFT(BB331,7),Final_Intermediate[Burmese_Consonants],0)),LEFT(BB331,7),
IF(ISNUMBER(MATCH(LEFT(BB331,6),Final_Intermediate[Burmese_Consonants],0)),LEFT(BB331,6),
IF(ISNUMBER(MATCH(LEFT(BB331,5),Final_Intermediate[Burmese_Consonants],0)),LEFT(BB331,5),
IF(ISNUMBER(MATCH(LEFT(BB331,4),Final_Intermediate[Burmese_Consonants],0)),LEFT(BB331,4),
IF(ISNUMBER(MATCH(LEFT(BB331,3),Final_Intermediate[Burmese_Consonants],0)),LEFT(BB331,3),
IF(ISNUMBER(MATCH(LEFT(BB331,2),Final_Intermediate[Burmese_Consonants],0)),LEFT(BB331,2),
IF(ISNUMBER(MATCH(LEFT(BB331,1),Final_Intermediate[Burmese_Consonants],0)),LEFT(BB331,1),
"")))))))))))))))</f>
        <v>#VALUE!</v>
      </c>
      <c r="AC33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1" t="e">
        <f>IF(AND(OR(BC331="။",BC331="၊"),LEN(BC331)=1),BC331,
IF(ISNUMBER(MATCH(LEFT(BC331,7),Final_modified_Intermediate[Burmese_Consonants],0)),LEFT(BC331,7),
IF(ISNUMBER(MATCH(LEFT(BC331,6),Final_modified_Intermediate[Burmese_Consonants],0)),LEFT(BC331,6),
IF(ISNUMBER(MATCH(LEFT(BC331,5),Final_modified_Intermediate[Burmese_Consonants],0)),LEFT(BC331,5),
IF(ISNUMBER(MATCH(LEFT(BC331,4),Final_modified_Intermediate[Burmese_Consonants],0)),LEFT(BC331,4),
IF(ISNUMBER(MATCH(LEFT(BC331,3),Final_modified_Intermediate[Burmese_Consonants],0)),LEFT(BC331,3),
IF(ISNUMBER(MATCH(LEFT(BC331,2),Final_modified_Intermediate[Burmese_Consonants],0)),LEFT(BC331,2),
IF(ISNUMBER(MATCH(LEFT(BC331,1),Final_modified_Intermediate[Burmese_Consonants],0)),LEFT(BC331,1),
IF(ISNUMBER(MATCH(LEFT(BC331,7),Final_Intermediate[Burmese_Consonants],0)),LEFT(BC331,7),
IF(ISNUMBER(MATCH(LEFT(BC331,6),Final_Intermediate[Burmese_Consonants],0)),LEFT(BC331,6),
IF(ISNUMBER(MATCH(LEFT(BC331,5),Final_Intermediate[Burmese_Consonants],0)),LEFT(BC331,5),
IF(ISNUMBER(MATCH(LEFT(BC331,4),Final_Intermediate[Burmese_Consonants],0)),LEFT(BC331,4),
IF(ISNUMBER(MATCH(LEFT(BC331,3),Final_Intermediate[Burmese_Consonants],0)),LEFT(BC331,3),
IF(ISNUMBER(MATCH(LEFT(BC331,2),Final_Intermediate[Burmese_Consonants],0)),LEFT(BC331,2),
IF(ISNUMBER(MATCH(LEFT(BC331,1),Final_Intermediate[Burmese_Consonants],0)),LEFT(BC331,1),
"")))))))))))))))</f>
        <v>#VALUE!</v>
      </c>
      <c r="AE33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1" t="e">
        <f>IF(AND(OR(BD331="။",BD331="၊"),LEN(BD331)=1),BD331,
IF(ISNUMBER(MATCH(LEFT(BD331,7),Final_modified_Intermediate[Burmese_Consonants],0)),LEFT(BD331,7),
IF(ISNUMBER(MATCH(LEFT(BD331,6),Final_modified_Intermediate[Burmese_Consonants],0)),LEFT(BD331,6),
IF(ISNUMBER(MATCH(LEFT(BD331,5),Final_modified_Intermediate[Burmese_Consonants],0)),LEFT(BD331,5),
IF(ISNUMBER(MATCH(LEFT(BD331,4),Final_modified_Intermediate[Burmese_Consonants],0)),LEFT(BD331,4),
IF(ISNUMBER(MATCH(LEFT(BD331,3),Final_modified_Intermediate[Burmese_Consonants],0)),LEFT(BD331,3),
IF(ISNUMBER(MATCH(LEFT(BD331,2),Final_modified_Intermediate[Burmese_Consonants],0)),LEFT(BD331,2),
IF(ISNUMBER(MATCH(LEFT(BD331,1),Final_modified_Intermediate[Burmese_Consonants],0)),LEFT(BD331,1),
IF(ISNUMBER(MATCH(LEFT(BD331,7),Final_Intermediate[Burmese_Consonants],0)),LEFT(BD331,7),
IF(ISNUMBER(MATCH(LEFT(BD331,6),Final_Intermediate[Burmese_Consonants],0)),LEFT(BD331,6),
IF(ISNUMBER(MATCH(LEFT(BD331,5),Final_Intermediate[Burmese_Consonants],0)),LEFT(BD331,5),
IF(ISNUMBER(MATCH(LEFT(BD331,4),Final_Intermediate[Burmese_Consonants],0)),LEFT(BD331,4),
IF(ISNUMBER(MATCH(LEFT(BD331,3),Final_Intermediate[Burmese_Consonants],0)),LEFT(BD331,3),
IF(ISNUMBER(MATCH(LEFT(BD331,2),Final_Intermediate[Burmese_Consonants],0)),LEFT(BD331,2),
IF(ISNUMBER(MATCH(LEFT(BD331,1),Final_Intermediate[Burmese_Consonants],0)),LEFT(BD331,1),
"")))))))))))))))</f>
        <v>#VALUE!</v>
      </c>
      <c r="AG331" t="e">
        <f>IF(AND(OR(BE331="။",BE331="၊"),LEN(BE331)=1),BE331,
IF(ISNUMBER(MATCH(LEFT(BE331,7),Final_modified_Intermediate[Burmese_Consonants],0)),LEFT(BE331,7),
IF(ISNUMBER(MATCH(LEFT(BE331,6),Final_modified_Intermediate[Burmese_Consonants],0)),LEFT(BE331,6),
IF(ISNUMBER(MATCH(LEFT(BE331,5),Final_modified_Intermediate[Burmese_Consonants],0)),LEFT(BE331,5),
IF(ISNUMBER(MATCH(LEFT(BE331,4),Final_modified_Intermediate[Burmese_Consonants],0)),LEFT(BE331,4),
IF(ISNUMBER(MATCH(LEFT(BE331,3),Final_modified_Intermediate[Burmese_Consonants],0)),LEFT(BE331,3),
IF(ISNUMBER(MATCH(LEFT(BE331,2),Final_modified_Intermediate[Burmese_Consonants],0)),LEFT(BE331,2),
IF(ISNUMBER(MATCH(LEFT(BE331,1),Final_modified_Intermediate[Burmese_Consonants],0)),LEFT(BE331,1),
IF(ISNUMBER(MATCH(LEFT(BE331,7),Final_Intermediate[Burmese_Consonants],0)),LEFT(BE331,7),
IF(ISNUMBER(MATCH(LEFT(BE331,6),Final_Intermediate[Burmese_Consonants],0)),LEFT(BE331,6),
IF(ISNUMBER(MATCH(LEFT(BE331,5),Final_Intermediate[Burmese_Consonants],0)),LEFT(BE331,5),
IF(ISNUMBER(MATCH(LEFT(BE331,4),Final_Intermediate[Burmese_Consonants],0)),LEFT(BE331,4),
IF(ISNUMBER(MATCH(LEFT(BE331,3),Final_Intermediate[Burmese_Consonants],0)),LEFT(BE331,3),
IF(ISNUMBER(MATCH(LEFT(BE331,2),Final_Intermediate[Burmese_Consonants],0)),LEFT(BE331,2),
IF(ISNUMBER(MATCH(LEFT(BE331,1),Final_Intermediate[Burmese_Consonants],0)),LEFT(BE331,1),
"")))))))))))))))</f>
        <v>#VALUE!</v>
      </c>
      <c r="AH331" t="e">
        <f>IF(AND(OR(BF331="။",BF331="၊"),LEN(BF331)=1),BF331,
IF(ISNUMBER(MATCH(LEFT(BF331,7),Final_modified_Intermediate[Burmese_Consonants],0)),LEFT(BF331,7),
IF(ISNUMBER(MATCH(LEFT(BF331,6),Final_modified_Intermediate[Burmese_Consonants],0)),LEFT(BF331,6),
IF(ISNUMBER(MATCH(LEFT(BF331,5),Final_modified_Intermediate[Burmese_Consonants],0)),LEFT(BF331,5),
IF(ISNUMBER(MATCH(LEFT(BF331,4),Final_modified_Intermediate[Burmese_Consonants],0)),LEFT(BF331,4),
IF(ISNUMBER(MATCH(LEFT(BF331,3),Final_modified_Intermediate[Burmese_Consonants],0)),LEFT(BF331,3),
IF(ISNUMBER(MATCH(LEFT(BF331,2),Final_modified_Intermediate[Burmese_Consonants],0)),LEFT(BF331,2),
IF(ISNUMBER(MATCH(LEFT(BF331,1),Final_modified_Intermediate[Burmese_Consonants],0)),LEFT(BF331,1),
IF(ISNUMBER(MATCH(LEFT(BF331,7),Final_Intermediate[Burmese_Consonants],0)),LEFT(BF331,7),
IF(ISNUMBER(MATCH(LEFT(BF331,6),Final_Intermediate[Burmese_Consonants],0)),LEFT(BF331,6),
IF(ISNUMBER(MATCH(LEFT(BF331,5),Final_Intermediate[Burmese_Consonants],0)),LEFT(BF331,5),
IF(ISNUMBER(MATCH(LEFT(BF331,4),Final_Intermediate[Burmese_Consonants],0)),LEFT(BF331,4),
IF(ISNUMBER(MATCH(LEFT(BF331,3),Final_Intermediate[Burmese_Consonants],0)),LEFT(BF331,3),
IF(ISNUMBER(MATCH(LEFT(BF331,2),Final_Intermediate[Burmese_Consonants],0)),LEFT(BF331,2),
IF(ISNUMBER(MATCH(LEFT(BF331,1),Final_Intermediate[Burmese_Consonants],0)),LEFT(BF331,1),
"")))))))))))))))</f>
        <v>#VALUE!</v>
      </c>
      <c r="AI331" t="e">
        <f>IF(AND(OR(BG331="။",BG331="၊"),LEN(BG331)=1),BG331,
IF(ISNUMBER(MATCH(LEFT(BG331,7),Final_modified_Intermediate[Burmese_Consonants],0)),LEFT(BG331,7),
IF(ISNUMBER(MATCH(LEFT(BG331,6),Final_modified_Intermediate[Burmese_Consonants],0)),LEFT(BG331,6),
IF(ISNUMBER(MATCH(LEFT(BG331,5),Final_modified_Intermediate[Burmese_Consonants],0)),LEFT(BG331,5),
IF(ISNUMBER(MATCH(LEFT(BG331,4),Final_modified_Intermediate[Burmese_Consonants],0)),LEFT(BG331,4),
IF(ISNUMBER(MATCH(LEFT(BG331,3),Final_modified_Intermediate[Burmese_Consonants],0)),LEFT(BG331,3),
IF(ISNUMBER(MATCH(LEFT(BG331,2),Final_modified_Intermediate[Burmese_Consonants],0)),LEFT(BG331,2),
IF(ISNUMBER(MATCH(LEFT(BG331,1),Final_modified_Intermediate[Burmese_Consonants],0)),LEFT(BG331,1),
IF(ISNUMBER(MATCH(LEFT(BG331,7),Final_Intermediate[Burmese_Consonants],0)),LEFT(BG331,7),
IF(ISNUMBER(MATCH(LEFT(BG331,6),Final_Intermediate[Burmese_Consonants],0)),LEFT(BG331,6),
IF(ISNUMBER(MATCH(LEFT(BG331,5),Final_Intermediate[Burmese_Consonants],0)),LEFT(BG331,5),
IF(ISNUMBER(MATCH(LEFT(BG331,4),Final_Intermediate[Burmese_Consonants],0)),LEFT(BG331,4),
IF(ISNUMBER(MATCH(LEFT(BG331,3),Final_Intermediate[Burmese_Consonants],0)),LEFT(BG331,3),
IF(ISNUMBER(MATCH(LEFT(BG331,2),Final_Intermediate[Burmese_Consonants],0)),LEFT(BG331,2),
IF(ISNUMBER(MATCH(LEFT(BG331,1),Final_Intermediate[Burmese_Consonants],0)),LEFT(BG331,1),
"")))))))))))))))</f>
        <v>#VALUE!</v>
      </c>
      <c r="AJ331" t="e">
        <f>IF(AND(OR(BH331="။",BH331="၊"),LEN(BH331)=1),BH331,
IF(ISNUMBER(MATCH(LEFT(BH331,7),Final_modified_Intermediate[Burmese_Consonants],0)),LEFT(BH331,7),
IF(ISNUMBER(MATCH(LEFT(BH331,6),Final_modified_Intermediate[Burmese_Consonants],0)),LEFT(BH331,6),
IF(ISNUMBER(MATCH(LEFT(BH331,5),Final_modified_Intermediate[Burmese_Consonants],0)),LEFT(BH331,5),
IF(ISNUMBER(MATCH(LEFT(BH331,4),Final_modified_Intermediate[Burmese_Consonants],0)),LEFT(BH331,4),
IF(ISNUMBER(MATCH(LEFT(BH331,3),Final_modified_Intermediate[Burmese_Consonants],0)),LEFT(BH331,3),
IF(ISNUMBER(MATCH(LEFT(BH331,2),Final_modified_Intermediate[Burmese_Consonants],0)),LEFT(BH331,2),
IF(ISNUMBER(MATCH(LEFT(BH331,1),Final_modified_Intermediate[Burmese_Consonants],0)),LEFT(BH331,1),
IF(ISNUMBER(MATCH(LEFT(BH331,7),Final_Intermediate[Burmese_Consonants],0)),LEFT(BH331,7),
IF(ISNUMBER(MATCH(LEFT(BH331,6),Final_Intermediate[Burmese_Consonants],0)),LEFT(BH331,6),
IF(ISNUMBER(MATCH(LEFT(BH331,5),Final_Intermediate[Burmese_Consonants],0)),LEFT(BH331,5),
IF(ISNUMBER(MATCH(LEFT(BH331,4),Final_Intermediate[Burmese_Consonants],0)),LEFT(BH331,4),
IF(ISNUMBER(MATCH(LEFT(BH331,3),Final_Intermediate[Burmese_Consonants],0)),LEFT(BH331,3),
IF(ISNUMBER(MATCH(LEFT(BH331,2),Final_Intermediate[Burmese_Consonants],0)),LEFT(BH331,2),
IF(ISNUMBER(MATCH(LEFT(BH331,1),Final_Intermediate[Burmese_Consonants],0)),LEFT(BH331,1),
"")))))))))))))))</f>
        <v>#VALUE!</v>
      </c>
      <c r="AK331" t="e">
        <f>IF(AND(OR(BI331="။",BI331="၊"),LEN(BI331)=1),BI331,
IF(ISNUMBER(MATCH(LEFT(BI331,7),Final_modified_Intermediate[Burmese_Consonants],0)),LEFT(BI331,7),
IF(ISNUMBER(MATCH(LEFT(BI331,6),Final_modified_Intermediate[Burmese_Consonants],0)),LEFT(BI331,6),
IF(ISNUMBER(MATCH(LEFT(BI331,5),Final_modified_Intermediate[Burmese_Consonants],0)),LEFT(BI331,5),
IF(ISNUMBER(MATCH(LEFT(BI331,4),Final_modified_Intermediate[Burmese_Consonants],0)),LEFT(BI331,4),
IF(ISNUMBER(MATCH(LEFT(BI331,3),Final_modified_Intermediate[Burmese_Consonants],0)),LEFT(BI331,3),
IF(ISNUMBER(MATCH(LEFT(BI331,2),Final_modified_Intermediate[Burmese_Consonants],0)),LEFT(BI331,2),
IF(ISNUMBER(MATCH(LEFT(BI331,1),Final_modified_Intermediate[Burmese_Consonants],0)),LEFT(BI331,1),
IF(ISNUMBER(MATCH(LEFT(BI331,7),Final_Intermediate[Burmese_Consonants],0)),LEFT(BI331,7),
IF(ISNUMBER(MATCH(LEFT(BI331,6),Final_Intermediate[Burmese_Consonants],0)),LEFT(BI331,6),
IF(ISNUMBER(MATCH(LEFT(BI331,5),Final_Intermediate[Burmese_Consonants],0)),LEFT(BI331,5),
IF(ISNUMBER(MATCH(LEFT(BI331,4),Final_Intermediate[Burmese_Consonants],0)),LEFT(BI331,4),
IF(ISNUMBER(MATCH(LEFT(BI331,3),Final_Intermediate[Burmese_Consonants],0)),LEFT(BI331,3),
IF(ISNUMBER(MATCH(LEFT(BI331,2),Final_Intermediate[Burmese_Consonants],0)),LEFT(BI331,2),
IF(ISNUMBER(MATCH(LEFT(BI331,1),Final_Intermediate[Burmese_Consonants],0)),LEFT(BI331,1),
"")))))))))))))))</f>
        <v>#VALUE!</v>
      </c>
      <c r="AL331" t="e">
        <f>IF(AND(OR(BJ331="။",BJ331="၊"),LEN(BJ331)=1),BJ331,
IF(ISNUMBER(MATCH(LEFT(BJ331,7),Final_modified_Intermediate[Burmese_Consonants],0)),LEFT(BJ331,7),
IF(ISNUMBER(MATCH(LEFT(BJ331,6),Final_modified_Intermediate[Burmese_Consonants],0)),LEFT(BJ331,6),
IF(ISNUMBER(MATCH(LEFT(BJ331,5),Final_modified_Intermediate[Burmese_Consonants],0)),LEFT(BJ331,5),
IF(ISNUMBER(MATCH(LEFT(BJ331,4),Final_modified_Intermediate[Burmese_Consonants],0)),LEFT(BJ331,4),
IF(ISNUMBER(MATCH(LEFT(BJ331,3),Final_modified_Intermediate[Burmese_Consonants],0)),LEFT(BJ331,3),
IF(ISNUMBER(MATCH(LEFT(BJ331,2),Final_modified_Intermediate[Burmese_Consonants],0)),LEFT(BJ331,2),
IF(ISNUMBER(MATCH(LEFT(BJ331,1),Final_modified_Intermediate[Burmese_Consonants],0)),LEFT(BJ331,1),
IF(ISNUMBER(MATCH(LEFT(BJ331,7),Final_Intermediate[Burmese_Consonants],0)),LEFT(BJ331,7),
IF(ISNUMBER(MATCH(LEFT(BJ331,6),Final_Intermediate[Burmese_Consonants],0)),LEFT(BJ331,6),
IF(ISNUMBER(MATCH(LEFT(BJ331,5),Final_Intermediate[Burmese_Consonants],0)),LEFT(BJ331,5),
IF(ISNUMBER(MATCH(LEFT(BJ331,4),Final_Intermediate[Burmese_Consonants],0)),LEFT(BJ331,4),
IF(ISNUMBER(MATCH(LEFT(BJ331,3),Final_Intermediate[Burmese_Consonants],0)),LEFT(BJ331,3),
IF(ISNUMBER(MATCH(LEFT(BJ331,2),Final_Intermediate[Burmese_Consonants],0)),LEFT(BJ331,2),
IF(ISNUMBER(MATCH(LEFT(BJ331,1),Final_Intermediate[Burmese_Consonants],0)),LEFT(BJ331,1),
"")))))))))))))))</f>
        <v>#VALUE!</v>
      </c>
      <c r="AN331" t="e">
        <f>Compiler_Burmese[[#This Row],[Sr. No.]]</f>
        <v>#REF!</v>
      </c>
      <c r="AO33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1" t="e">
        <f>[2]!Vocabulary_Burmese[[#This Row],[Sr. No.]]</f>
        <v>#REF!</v>
      </c>
      <c r="BA331" t="e">
        <f>IF(Raw_data_N2_Kanji[[#This Row],[Categorie]]&lt;&gt;"","",
IF(ISNUMBER(MATCH(V,Special_list[Burmese word],0)),"",
SUBSTITUTE(Raw_data_N2_Kanji[[#This Row],[Raw]]," ","")))</f>
        <v>#VALUE!</v>
      </c>
      <c r="BB331" t="e">
        <f>RIGHT(Segregate18[[#This Row],[UPGRADE]],LEN(Segregate18[[#This Row],[UPGRADE]])-LEN(Compiler_Burmese[[#This Row],[1]]))</f>
        <v>#VALUE!</v>
      </c>
      <c r="BC331" t="e">
        <f>RIGHT(Segregate18[[#This Row],[11]],LEN(Segregate18[[#This Row],[11]])-LEN(Compiler_Burmese[[#This Row],[2]]))</f>
        <v>#VALUE!</v>
      </c>
      <c r="BD331" t="e">
        <f>RIGHT(Segregate18[[#This Row],[21]],LEN(Segregate18[[#This Row],[21]])-LEN(Compiler_Burmese[[#This Row],[3]]))</f>
        <v>#VALUE!</v>
      </c>
      <c r="BE331" t="e">
        <f>RIGHT(Segregate18[[#This Row],[31]],LEN(Segregate18[[#This Row],[31]])-LEN(Compiler_Burmese[[#This Row],[4]]))</f>
        <v>#VALUE!</v>
      </c>
      <c r="BF331" t="e">
        <f>RIGHT(Segregate18[[#This Row],[41]],LEN(Segregate18[[#This Row],[41]])-LEN(Compiler_Burmese[[#This Row],[5]]))</f>
        <v>#VALUE!</v>
      </c>
      <c r="BG331" t="e">
        <f>RIGHT(Segregate18[[#This Row],[51]],LEN(Segregate18[[#This Row],[51]])-LEN(Compiler_Burmese[[#This Row],[6]]))</f>
        <v>#VALUE!</v>
      </c>
      <c r="BH331" t="e">
        <f>RIGHT(Segregate18[[#This Row],[61]],LEN(Segregate18[[#This Row],[61]])-LEN(Compiler_Burmese[[#This Row],[7]]))</f>
        <v>#VALUE!</v>
      </c>
      <c r="BI331" t="e">
        <f>RIGHT(Segregate18[[#This Row],[71]],LEN(Segregate18[[#This Row],[71]])-LEN(Compiler_Burmese[[#This Row],[8]]))</f>
        <v>#VALUE!</v>
      </c>
      <c r="BJ331" t="e">
        <f>RIGHT(Segregate18[[#This Row],[81]],LEN(Segregate18[[#This Row],[81]])-LEN(Compiler_Burmese[[#This Row],[9]]))</f>
        <v>#VALUE!</v>
      </c>
    </row>
    <row r="332" spans="25:62" ht="15" customHeight="1" x14ac:dyDescent="0.3">
      <c r="Y332" t="e">
        <f>Segregate18[[#This Row],[Sr. No.]]</f>
        <v>#REF!</v>
      </c>
      <c r="Z332" t="e">
        <f>IF(AND(OR(BA332="။",BA332="၊"),LEN(BA332)=1),BA332,
IF(ISNUMBER(MATCH(LEFT(BA332,7),Final_modified_Intermediate[Burmese_Consonants],0)),LEFT(BA332,7),
IF(ISNUMBER(MATCH(LEFT(BA332,6),Final_modified_Intermediate[Burmese_Consonants],0)),LEFT(BA332,6),
IF(ISNUMBER(MATCH(LEFT(BA332,5),Final_modified_Intermediate[Burmese_Consonants],0)),LEFT(BA332,5),
IF(ISNUMBER(MATCH(LEFT(BA332,4),Final_modified_Intermediate[Burmese_Consonants],0)),LEFT(BA332,4),
IF(ISNUMBER(MATCH(LEFT(BA332,3),Final_modified_Intermediate[Burmese_Consonants],0)),LEFT(BA332,3),
IF(ISNUMBER(MATCH(LEFT(BA332,2),Final_modified_Intermediate[Burmese_Consonants],0)),LEFT(BA332,2),
IF(ISNUMBER(MATCH(LEFT(BA332,1),Final_modified_Intermediate[Burmese_Consonants],0)),LEFT(BA332,1),
IF(ISNUMBER(MATCH(LEFT(BA332,7),Final_Intermediate[Burmese_Consonants],0)),LEFT(BA332,7),
IF(ISNUMBER(MATCH(LEFT(BA332,6),Final_Intermediate[Burmese_Consonants],0)),LEFT(BA332,6),
IF(ISNUMBER(MATCH(LEFT(BA332,5),Final_Intermediate[Burmese_Consonants],0)),LEFT(BA332,5),
IF(ISNUMBER(MATCH(LEFT(BA332,4),Final_Intermediate[Burmese_Consonants],0)),LEFT(BA332,4),
IF(ISNUMBER(MATCH(LEFT(BA332,3),Final_Intermediate[Burmese_Consonants],0)),LEFT(BA332,3),
IF(ISNUMBER(MATCH(LEFT(BA332,2),Final_Intermediate[Burmese_Consonants],0)),LEFT(BA332,2),
IF(ISNUMBER(MATCH(LEFT(BA332,1),Final_Intermediate[Burmese_Consonants],0)),LEFT(BA332,1),
"")))))))))))))))</f>
        <v>#VALUE!</v>
      </c>
      <c r="AA33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2" t="e">
        <f>IF(AND(OR(BB332="။",BB332="၊"),LEN(BB332)=1),BB332,
IF(ISNUMBER(MATCH(LEFT(BB332,7),Final_modified_Intermediate[Burmese_Consonants],0)),LEFT(BB332,7),
IF(ISNUMBER(MATCH(LEFT(BB332,6),Final_modified_Intermediate[Burmese_Consonants],0)),LEFT(BB332,6),
IF(ISNUMBER(MATCH(LEFT(BB332,5),Final_modified_Intermediate[Burmese_Consonants],0)),LEFT(BB332,5),
IF(ISNUMBER(MATCH(LEFT(BB332,4),Final_modified_Intermediate[Burmese_Consonants],0)),LEFT(BB332,4),
IF(ISNUMBER(MATCH(LEFT(BB332,3),Final_modified_Intermediate[Burmese_Consonants],0)),LEFT(BB332,3),
IF(ISNUMBER(MATCH(LEFT(BB332,2),Final_modified_Intermediate[Burmese_Consonants],0)),LEFT(BB332,2),
IF(ISNUMBER(MATCH(LEFT(BB332,1),Final_modified_Intermediate[Burmese_Consonants],0)),LEFT(BB332,1),
IF(ISNUMBER(MATCH(LEFT(BB332,7),Final_Intermediate[Burmese_Consonants],0)),LEFT(BB332,7),
IF(ISNUMBER(MATCH(LEFT(BB332,6),Final_Intermediate[Burmese_Consonants],0)),LEFT(BB332,6),
IF(ISNUMBER(MATCH(LEFT(BB332,5),Final_Intermediate[Burmese_Consonants],0)),LEFT(BB332,5),
IF(ISNUMBER(MATCH(LEFT(BB332,4),Final_Intermediate[Burmese_Consonants],0)),LEFT(BB332,4),
IF(ISNUMBER(MATCH(LEFT(BB332,3),Final_Intermediate[Burmese_Consonants],0)),LEFT(BB332,3),
IF(ISNUMBER(MATCH(LEFT(BB332,2),Final_Intermediate[Burmese_Consonants],0)),LEFT(BB332,2),
IF(ISNUMBER(MATCH(LEFT(BB332,1),Final_Intermediate[Burmese_Consonants],0)),LEFT(BB332,1),
"")))))))))))))))</f>
        <v>#VALUE!</v>
      </c>
      <c r="AC33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2" t="e">
        <f>IF(AND(OR(BC332="။",BC332="၊"),LEN(BC332)=1),BC332,
IF(ISNUMBER(MATCH(LEFT(BC332,7),Final_modified_Intermediate[Burmese_Consonants],0)),LEFT(BC332,7),
IF(ISNUMBER(MATCH(LEFT(BC332,6),Final_modified_Intermediate[Burmese_Consonants],0)),LEFT(BC332,6),
IF(ISNUMBER(MATCH(LEFT(BC332,5),Final_modified_Intermediate[Burmese_Consonants],0)),LEFT(BC332,5),
IF(ISNUMBER(MATCH(LEFT(BC332,4),Final_modified_Intermediate[Burmese_Consonants],0)),LEFT(BC332,4),
IF(ISNUMBER(MATCH(LEFT(BC332,3),Final_modified_Intermediate[Burmese_Consonants],0)),LEFT(BC332,3),
IF(ISNUMBER(MATCH(LEFT(BC332,2),Final_modified_Intermediate[Burmese_Consonants],0)),LEFT(BC332,2),
IF(ISNUMBER(MATCH(LEFT(BC332,1),Final_modified_Intermediate[Burmese_Consonants],0)),LEFT(BC332,1),
IF(ISNUMBER(MATCH(LEFT(BC332,7),Final_Intermediate[Burmese_Consonants],0)),LEFT(BC332,7),
IF(ISNUMBER(MATCH(LEFT(BC332,6),Final_Intermediate[Burmese_Consonants],0)),LEFT(BC332,6),
IF(ISNUMBER(MATCH(LEFT(BC332,5),Final_Intermediate[Burmese_Consonants],0)),LEFT(BC332,5),
IF(ISNUMBER(MATCH(LEFT(BC332,4),Final_Intermediate[Burmese_Consonants],0)),LEFT(BC332,4),
IF(ISNUMBER(MATCH(LEFT(BC332,3),Final_Intermediate[Burmese_Consonants],0)),LEFT(BC332,3),
IF(ISNUMBER(MATCH(LEFT(BC332,2),Final_Intermediate[Burmese_Consonants],0)),LEFT(BC332,2),
IF(ISNUMBER(MATCH(LEFT(BC332,1),Final_Intermediate[Burmese_Consonants],0)),LEFT(BC332,1),
"")))))))))))))))</f>
        <v>#VALUE!</v>
      </c>
      <c r="AE33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2" t="e">
        <f>IF(AND(OR(BD332="။",BD332="၊"),LEN(BD332)=1),BD332,
IF(ISNUMBER(MATCH(LEFT(BD332,7),Final_modified_Intermediate[Burmese_Consonants],0)),LEFT(BD332,7),
IF(ISNUMBER(MATCH(LEFT(BD332,6),Final_modified_Intermediate[Burmese_Consonants],0)),LEFT(BD332,6),
IF(ISNUMBER(MATCH(LEFT(BD332,5),Final_modified_Intermediate[Burmese_Consonants],0)),LEFT(BD332,5),
IF(ISNUMBER(MATCH(LEFT(BD332,4),Final_modified_Intermediate[Burmese_Consonants],0)),LEFT(BD332,4),
IF(ISNUMBER(MATCH(LEFT(BD332,3),Final_modified_Intermediate[Burmese_Consonants],0)),LEFT(BD332,3),
IF(ISNUMBER(MATCH(LEFT(BD332,2),Final_modified_Intermediate[Burmese_Consonants],0)),LEFT(BD332,2),
IF(ISNUMBER(MATCH(LEFT(BD332,1),Final_modified_Intermediate[Burmese_Consonants],0)),LEFT(BD332,1),
IF(ISNUMBER(MATCH(LEFT(BD332,7),Final_Intermediate[Burmese_Consonants],0)),LEFT(BD332,7),
IF(ISNUMBER(MATCH(LEFT(BD332,6),Final_Intermediate[Burmese_Consonants],0)),LEFT(BD332,6),
IF(ISNUMBER(MATCH(LEFT(BD332,5),Final_Intermediate[Burmese_Consonants],0)),LEFT(BD332,5),
IF(ISNUMBER(MATCH(LEFT(BD332,4),Final_Intermediate[Burmese_Consonants],0)),LEFT(BD332,4),
IF(ISNUMBER(MATCH(LEFT(BD332,3),Final_Intermediate[Burmese_Consonants],0)),LEFT(BD332,3),
IF(ISNUMBER(MATCH(LEFT(BD332,2),Final_Intermediate[Burmese_Consonants],0)),LEFT(BD332,2),
IF(ISNUMBER(MATCH(LEFT(BD332,1),Final_Intermediate[Burmese_Consonants],0)),LEFT(BD332,1),
"")))))))))))))))</f>
        <v>#VALUE!</v>
      </c>
      <c r="AG332" t="e">
        <f>IF(AND(OR(BE332="။",BE332="၊"),LEN(BE332)=1),BE332,
IF(ISNUMBER(MATCH(LEFT(BE332,7),Final_modified_Intermediate[Burmese_Consonants],0)),LEFT(BE332,7),
IF(ISNUMBER(MATCH(LEFT(BE332,6),Final_modified_Intermediate[Burmese_Consonants],0)),LEFT(BE332,6),
IF(ISNUMBER(MATCH(LEFT(BE332,5),Final_modified_Intermediate[Burmese_Consonants],0)),LEFT(BE332,5),
IF(ISNUMBER(MATCH(LEFT(BE332,4),Final_modified_Intermediate[Burmese_Consonants],0)),LEFT(BE332,4),
IF(ISNUMBER(MATCH(LEFT(BE332,3),Final_modified_Intermediate[Burmese_Consonants],0)),LEFT(BE332,3),
IF(ISNUMBER(MATCH(LEFT(BE332,2),Final_modified_Intermediate[Burmese_Consonants],0)),LEFT(BE332,2),
IF(ISNUMBER(MATCH(LEFT(BE332,1),Final_modified_Intermediate[Burmese_Consonants],0)),LEFT(BE332,1),
IF(ISNUMBER(MATCH(LEFT(BE332,7),Final_Intermediate[Burmese_Consonants],0)),LEFT(BE332,7),
IF(ISNUMBER(MATCH(LEFT(BE332,6),Final_Intermediate[Burmese_Consonants],0)),LEFT(BE332,6),
IF(ISNUMBER(MATCH(LEFT(BE332,5),Final_Intermediate[Burmese_Consonants],0)),LEFT(BE332,5),
IF(ISNUMBER(MATCH(LEFT(BE332,4),Final_Intermediate[Burmese_Consonants],0)),LEFT(BE332,4),
IF(ISNUMBER(MATCH(LEFT(BE332,3),Final_Intermediate[Burmese_Consonants],0)),LEFT(BE332,3),
IF(ISNUMBER(MATCH(LEFT(BE332,2),Final_Intermediate[Burmese_Consonants],0)),LEFT(BE332,2),
IF(ISNUMBER(MATCH(LEFT(BE332,1),Final_Intermediate[Burmese_Consonants],0)),LEFT(BE332,1),
"")))))))))))))))</f>
        <v>#VALUE!</v>
      </c>
      <c r="AH332" t="e">
        <f>IF(AND(OR(BF332="။",BF332="၊"),LEN(BF332)=1),BF332,
IF(ISNUMBER(MATCH(LEFT(BF332,7),Final_modified_Intermediate[Burmese_Consonants],0)),LEFT(BF332,7),
IF(ISNUMBER(MATCH(LEFT(BF332,6),Final_modified_Intermediate[Burmese_Consonants],0)),LEFT(BF332,6),
IF(ISNUMBER(MATCH(LEFT(BF332,5),Final_modified_Intermediate[Burmese_Consonants],0)),LEFT(BF332,5),
IF(ISNUMBER(MATCH(LEFT(BF332,4),Final_modified_Intermediate[Burmese_Consonants],0)),LEFT(BF332,4),
IF(ISNUMBER(MATCH(LEFT(BF332,3),Final_modified_Intermediate[Burmese_Consonants],0)),LEFT(BF332,3),
IF(ISNUMBER(MATCH(LEFT(BF332,2),Final_modified_Intermediate[Burmese_Consonants],0)),LEFT(BF332,2),
IF(ISNUMBER(MATCH(LEFT(BF332,1),Final_modified_Intermediate[Burmese_Consonants],0)),LEFT(BF332,1),
IF(ISNUMBER(MATCH(LEFT(BF332,7),Final_Intermediate[Burmese_Consonants],0)),LEFT(BF332,7),
IF(ISNUMBER(MATCH(LEFT(BF332,6),Final_Intermediate[Burmese_Consonants],0)),LEFT(BF332,6),
IF(ISNUMBER(MATCH(LEFT(BF332,5),Final_Intermediate[Burmese_Consonants],0)),LEFT(BF332,5),
IF(ISNUMBER(MATCH(LEFT(BF332,4),Final_Intermediate[Burmese_Consonants],0)),LEFT(BF332,4),
IF(ISNUMBER(MATCH(LEFT(BF332,3),Final_Intermediate[Burmese_Consonants],0)),LEFT(BF332,3),
IF(ISNUMBER(MATCH(LEFT(BF332,2),Final_Intermediate[Burmese_Consonants],0)),LEFT(BF332,2),
IF(ISNUMBER(MATCH(LEFT(BF332,1),Final_Intermediate[Burmese_Consonants],0)),LEFT(BF332,1),
"")))))))))))))))</f>
        <v>#VALUE!</v>
      </c>
      <c r="AI332" t="e">
        <f>IF(AND(OR(BG332="။",BG332="၊"),LEN(BG332)=1),BG332,
IF(ISNUMBER(MATCH(LEFT(BG332,7),Final_modified_Intermediate[Burmese_Consonants],0)),LEFT(BG332,7),
IF(ISNUMBER(MATCH(LEFT(BG332,6),Final_modified_Intermediate[Burmese_Consonants],0)),LEFT(BG332,6),
IF(ISNUMBER(MATCH(LEFT(BG332,5),Final_modified_Intermediate[Burmese_Consonants],0)),LEFT(BG332,5),
IF(ISNUMBER(MATCH(LEFT(BG332,4),Final_modified_Intermediate[Burmese_Consonants],0)),LEFT(BG332,4),
IF(ISNUMBER(MATCH(LEFT(BG332,3),Final_modified_Intermediate[Burmese_Consonants],0)),LEFT(BG332,3),
IF(ISNUMBER(MATCH(LEFT(BG332,2),Final_modified_Intermediate[Burmese_Consonants],0)),LEFT(BG332,2),
IF(ISNUMBER(MATCH(LEFT(BG332,1),Final_modified_Intermediate[Burmese_Consonants],0)),LEFT(BG332,1),
IF(ISNUMBER(MATCH(LEFT(BG332,7),Final_Intermediate[Burmese_Consonants],0)),LEFT(BG332,7),
IF(ISNUMBER(MATCH(LEFT(BG332,6),Final_Intermediate[Burmese_Consonants],0)),LEFT(BG332,6),
IF(ISNUMBER(MATCH(LEFT(BG332,5),Final_Intermediate[Burmese_Consonants],0)),LEFT(BG332,5),
IF(ISNUMBER(MATCH(LEFT(BG332,4),Final_Intermediate[Burmese_Consonants],0)),LEFT(BG332,4),
IF(ISNUMBER(MATCH(LEFT(BG332,3),Final_Intermediate[Burmese_Consonants],0)),LEFT(BG332,3),
IF(ISNUMBER(MATCH(LEFT(BG332,2),Final_Intermediate[Burmese_Consonants],0)),LEFT(BG332,2),
IF(ISNUMBER(MATCH(LEFT(BG332,1),Final_Intermediate[Burmese_Consonants],0)),LEFT(BG332,1),
"")))))))))))))))</f>
        <v>#VALUE!</v>
      </c>
      <c r="AJ332" t="e">
        <f>IF(AND(OR(BH332="။",BH332="၊"),LEN(BH332)=1),BH332,
IF(ISNUMBER(MATCH(LEFT(BH332,7),Final_modified_Intermediate[Burmese_Consonants],0)),LEFT(BH332,7),
IF(ISNUMBER(MATCH(LEFT(BH332,6),Final_modified_Intermediate[Burmese_Consonants],0)),LEFT(BH332,6),
IF(ISNUMBER(MATCH(LEFT(BH332,5),Final_modified_Intermediate[Burmese_Consonants],0)),LEFT(BH332,5),
IF(ISNUMBER(MATCH(LEFT(BH332,4),Final_modified_Intermediate[Burmese_Consonants],0)),LEFT(BH332,4),
IF(ISNUMBER(MATCH(LEFT(BH332,3),Final_modified_Intermediate[Burmese_Consonants],0)),LEFT(BH332,3),
IF(ISNUMBER(MATCH(LEFT(BH332,2),Final_modified_Intermediate[Burmese_Consonants],0)),LEFT(BH332,2),
IF(ISNUMBER(MATCH(LEFT(BH332,1),Final_modified_Intermediate[Burmese_Consonants],0)),LEFT(BH332,1),
IF(ISNUMBER(MATCH(LEFT(BH332,7),Final_Intermediate[Burmese_Consonants],0)),LEFT(BH332,7),
IF(ISNUMBER(MATCH(LEFT(BH332,6),Final_Intermediate[Burmese_Consonants],0)),LEFT(BH332,6),
IF(ISNUMBER(MATCH(LEFT(BH332,5),Final_Intermediate[Burmese_Consonants],0)),LEFT(BH332,5),
IF(ISNUMBER(MATCH(LEFT(BH332,4),Final_Intermediate[Burmese_Consonants],0)),LEFT(BH332,4),
IF(ISNUMBER(MATCH(LEFT(BH332,3),Final_Intermediate[Burmese_Consonants],0)),LEFT(BH332,3),
IF(ISNUMBER(MATCH(LEFT(BH332,2),Final_Intermediate[Burmese_Consonants],0)),LEFT(BH332,2),
IF(ISNUMBER(MATCH(LEFT(BH332,1),Final_Intermediate[Burmese_Consonants],0)),LEFT(BH332,1),
"")))))))))))))))</f>
        <v>#VALUE!</v>
      </c>
      <c r="AK332" t="e">
        <f>IF(AND(OR(BI332="။",BI332="၊"),LEN(BI332)=1),BI332,
IF(ISNUMBER(MATCH(LEFT(BI332,7),Final_modified_Intermediate[Burmese_Consonants],0)),LEFT(BI332,7),
IF(ISNUMBER(MATCH(LEFT(BI332,6),Final_modified_Intermediate[Burmese_Consonants],0)),LEFT(BI332,6),
IF(ISNUMBER(MATCH(LEFT(BI332,5),Final_modified_Intermediate[Burmese_Consonants],0)),LEFT(BI332,5),
IF(ISNUMBER(MATCH(LEFT(BI332,4),Final_modified_Intermediate[Burmese_Consonants],0)),LEFT(BI332,4),
IF(ISNUMBER(MATCH(LEFT(BI332,3),Final_modified_Intermediate[Burmese_Consonants],0)),LEFT(BI332,3),
IF(ISNUMBER(MATCH(LEFT(BI332,2),Final_modified_Intermediate[Burmese_Consonants],0)),LEFT(BI332,2),
IF(ISNUMBER(MATCH(LEFT(BI332,1),Final_modified_Intermediate[Burmese_Consonants],0)),LEFT(BI332,1),
IF(ISNUMBER(MATCH(LEFT(BI332,7),Final_Intermediate[Burmese_Consonants],0)),LEFT(BI332,7),
IF(ISNUMBER(MATCH(LEFT(BI332,6),Final_Intermediate[Burmese_Consonants],0)),LEFT(BI332,6),
IF(ISNUMBER(MATCH(LEFT(BI332,5),Final_Intermediate[Burmese_Consonants],0)),LEFT(BI332,5),
IF(ISNUMBER(MATCH(LEFT(BI332,4),Final_Intermediate[Burmese_Consonants],0)),LEFT(BI332,4),
IF(ISNUMBER(MATCH(LEFT(BI332,3),Final_Intermediate[Burmese_Consonants],0)),LEFT(BI332,3),
IF(ISNUMBER(MATCH(LEFT(BI332,2),Final_Intermediate[Burmese_Consonants],0)),LEFT(BI332,2),
IF(ISNUMBER(MATCH(LEFT(BI332,1),Final_Intermediate[Burmese_Consonants],0)),LEFT(BI332,1),
"")))))))))))))))</f>
        <v>#VALUE!</v>
      </c>
      <c r="AL332" t="e">
        <f>IF(AND(OR(BJ332="။",BJ332="၊"),LEN(BJ332)=1),BJ332,
IF(ISNUMBER(MATCH(LEFT(BJ332,7),Final_modified_Intermediate[Burmese_Consonants],0)),LEFT(BJ332,7),
IF(ISNUMBER(MATCH(LEFT(BJ332,6),Final_modified_Intermediate[Burmese_Consonants],0)),LEFT(BJ332,6),
IF(ISNUMBER(MATCH(LEFT(BJ332,5),Final_modified_Intermediate[Burmese_Consonants],0)),LEFT(BJ332,5),
IF(ISNUMBER(MATCH(LEFT(BJ332,4),Final_modified_Intermediate[Burmese_Consonants],0)),LEFT(BJ332,4),
IF(ISNUMBER(MATCH(LEFT(BJ332,3),Final_modified_Intermediate[Burmese_Consonants],0)),LEFT(BJ332,3),
IF(ISNUMBER(MATCH(LEFT(BJ332,2),Final_modified_Intermediate[Burmese_Consonants],0)),LEFT(BJ332,2),
IF(ISNUMBER(MATCH(LEFT(BJ332,1),Final_modified_Intermediate[Burmese_Consonants],0)),LEFT(BJ332,1),
IF(ISNUMBER(MATCH(LEFT(BJ332,7),Final_Intermediate[Burmese_Consonants],0)),LEFT(BJ332,7),
IF(ISNUMBER(MATCH(LEFT(BJ332,6),Final_Intermediate[Burmese_Consonants],0)),LEFT(BJ332,6),
IF(ISNUMBER(MATCH(LEFT(BJ332,5),Final_Intermediate[Burmese_Consonants],0)),LEFT(BJ332,5),
IF(ISNUMBER(MATCH(LEFT(BJ332,4),Final_Intermediate[Burmese_Consonants],0)),LEFT(BJ332,4),
IF(ISNUMBER(MATCH(LEFT(BJ332,3),Final_Intermediate[Burmese_Consonants],0)),LEFT(BJ332,3),
IF(ISNUMBER(MATCH(LEFT(BJ332,2),Final_Intermediate[Burmese_Consonants],0)),LEFT(BJ332,2),
IF(ISNUMBER(MATCH(LEFT(BJ332,1),Final_Intermediate[Burmese_Consonants],0)),LEFT(BJ332,1),
"")))))))))))))))</f>
        <v>#VALUE!</v>
      </c>
      <c r="AN332" t="e">
        <f>Compiler_Burmese[[#This Row],[Sr. No.]]</f>
        <v>#REF!</v>
      </c>
      <c r="AO33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2" t="e">
        <f>[2]!Vocabulary_Burmese[[#This Row],[Sr. No.]]</f>
        <v>#REF!</v>
      </c>
      <c r="BA332" t="e">
        <f>IF(Raw_data_N2_Kanji[[#This Row],[Categorie]]&lt;&gt;"","",
IF(ISNUMBER(MATCH(V,Special_list[Burmese word],0)),"",
SUBSTITUTE(Raw_data_N2_Kanji[[#This Row],[Raw]]," ","")))</f>
        <v>#VALUE!</v>
      </c>
      <c r="BB332" t="e">
        <f>RIGHT(Segregate18[[#This Row],[UPGRADE]],LEN(Segregate18[[#This Row],[UPGRADE]])-LEN(Compiler_Burmese[[#This Row],[1]]))</f>
        <v>#VALUE!</v>
      </c>
      <c r="BC332" t="e">
        <f>RIGHT(Segregate18[[#This Row],[11]],LEN(Segregate18[[#This Row],[11]])-LEN(Compiler_Burmese[[#This Row],[2]]))</f>
        <v>#VALUE!</v>
      </c>
      <c r="BD332" t="e">
        <f>RIGHT(Segregate18[[#This Row],[21]],LEN(Segregate18[[#This Row],[21]])-LEN(Compiler_Burmese[[#This Row],[3]]))</f>
        <v>#VALUE!</v>
      </c>
      <c r="BE332" t="e">
        <f>RIGHT(Segregate18[[#This Row],[31]],LEN(Segregate18[[#This Row],[31]])-LEN(Compiler_Burmese[[#This Row],[4]]))</f>
        <v>#VALUE!</v>
      </c>
      <c r="BF332" t="e">
        <f>RIGHT(Segregate18[[#This Row],[41]],LEN(Segregate18[[#This Row],[41]])-LEN(Compiler_Burmese[[#This Row],[5]]))</f>
        <v>#VALUE!</v>
      </c>
      <c r="BG332" t="e">
        <f>RIGHT(Segregate18[[#This Row],[51]],LEN(Segregate18[[#This Row],[51]])-LEN(Compiler_Burmese[[#This Row],[6]]))</f>
        <v>#VALUE!</v>
      </c>
      <c r="BH332" t="e">
        <f>RIGHT(Segregate18[[#This Row],[61]],LEN(Segregate18[[#This Row],[61]])-LEN(Compiler_Burmese[[#This Row],[7]]))</f>
        <v>#VALUE!</v>
      </c>
      <c r="BI332" t="e">
        <f>RIGHT(Segregate18[[#This Row],[71]],LEN(Segregate18[[#This Row],[71]])-LEN(Compiler_Burmese[[#This Row],[8]]))</f>
        <v>#VALUE!</v>
      </c>
      <c r="BJ332" t="e">
        <f>RIGHT(Segregate18[[#This Row],[81]],LEN(Segregate18[[#This Row],[81]])-LEN(Compiler_Burmese[[#This Row],[9]]))</f>
        <v>#VALUE!</v>
      </c>
    </row>
    <row r="333" spans="25:62" ht="15" customHeight="1" x14ac:dyDescent="0.3">
      <c r="Y333" t="e">
        <f>Segregate18[[#This Row],[Sr. No.]]</f>
        <v>#REF!</v>
      </c>
      <c r="Z333" t="e">
        <f>IF(AND(OR(BA333="။",BA333="၊"),LEN(BA333)=1),BA333,
IF(ISNUMBER(MATCH(LEFT(BA333,7),Final_modified_Intermediate[Burmese_Consonants],0)),LEFT(BA333,7),
IF(ISNUMBER(MATCH(LEFT(BA333,6),Final_modified_Intermediate[Burmese_Consonants],0)),LEFT(BA333,6),
IF(ISNUMBER(MATCH(LEFT(BA333,5),Final_modified_Intermediate[Burmese_Consonants],0)),LEFT(BA333,5),
IF(ISNUMBER(MATCH(LEFT(BA333,4),Final_modified_Intermediate[Burmese_Consonants],0)),LEFT(BA333,4),
IF(ISNUMBER(MATCH(LEFT(BA333,3),Final_modified_Intermediate[Burmese_Consonants],0)),LEFT(BA333,3),
IF(ISNUMBER(MATCH(LEFT(BA333,2),Final_modified_Intermediate[Burmese_Consonants],0)),LEFT(BA333,2),
IF(ISNUMBER(MATCH(LEFT(BA333,1),Final_modified_Intermediate[Burmese_Consonants],0)),LEFT(BA333,1),
IF(ISNUMBER(MATCH(LEFT(BA333,7),Final_Intermediate[Burmese_Consonants],0)),LEFT(BA333,7),
IF(ISNUMBER(MATCH(LEFT(BA333,6),Final_Intermediate[Burmese_Consonants],0)),LEFT(BA333,6),
IF(ISNUMBER(MATCH(LEFT(BA333,5),Final_Intermediate[Burmese_Consonants],0)),LEFT(BA333,5),
IF(ISNUMBER(MATCH(LEFT(BA333,4),Final_Intermediate[Burmese_Consonants],0)),LEFT(BA333,4),
IF(ISNUMBER(MATCH(LEFT(BA333,3),Final_Intermediate[Burmese_Consonants],0)),LEFT(BA333,3),
IF(ISNUMBER(MATCH(LEFT(BA333,2),Final_Intermediate[Burmese_Consonants],0)),LEFT(BA333,2),
IF(ISNUMBER(MATCH(LEFT(BA333,1),Final_Intermediate[Burmese_Consonants],0)),LEFT(BA333,1),
"")))))))))))))))</f>
        <v>#VALUE!</v>
      </c>
      <c r="AA33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3" t="e">
        <f>IF(AND(OR(BB333="။",BB333="၊"),LEN(BB333)=1),BB333,
IF(ISNUMBER(MATCH(LEFT(BB333,7),Final_modified_Intermediate[Burmese_Consonants],0)),LEFT(BB333,7),
IF(ISNUMBER(MATCH(LEFT(BB333,6),Final_modified_Intermediate[Burmese_Consonants],0)),LEFT(BB333,6),
IF(ISNUMBER(MATCH(LEFT(BB333,5),Final_modified_Intermediate[Burmese_Consonants],0)),LEFT(BB333,5),
IF(ISNUMBER(MATCH(LEFT(BB333,4),Final_modified_Intermediate[Burmese_Consonants],0)),LEFT(BB333,4),
IF(ISNUMBER(MATCH(LEFT(BB333,3),Final_modified_Intermediate[Burmese_Consonants],0)),LEFT(BB333,3),
IF(ISNUMBER(MATCH(LEFT(BB333,2),Final_modified_Intermediate[Burmese_Consonants],0)),LEFT(BB333,2),
IF(ISNUMBER(MATCH(LEFT(BB333,1),Final_modified_Intermediate[Burmese_Consonants],0)),LEFT(BB333,1),
IF(ISNUMBER(MATCH(LEFT(BB333,7),Final_Intermediate[Burmese_Consonants],0)),LEFT(BB333,7),
IF(ISNUMBER(MATCH(LEFT(BB333,6),Final_Intermediate[Burmese_Consonants],0)),LEFT(BB333,6),
IF(ISNUMBER(MATCH(LEFT(BB333,5),Final_Intermediate[Burmese_Consonants],0)),LEFT(BB333,5),
IF(ISNUMBER(MATCH(LEFT(BB333,4),Final_Intermediate[Burmese_Consonants],0)),LEFT(BB333,4),
IF(ISNUMBER(MATCH(LEFT(BB333,3),Final_Intermediate[Burmese_Consonants],0)),LEFT(BB333,3),
IF(ISNUMBER(MATCH(LEFT(BB333,2),Final_Intermediate[Burmese_Consonants],0)),LEFT(BB333,2),
IF(ISNUMBER(MATCH(LEFT(BB333,1),Final_Intermediate[Burmese_Consonants],0)),LEFT(BB333,1),
"")))))))))))))))</f>
        <v>#VALUE!</v>
      </c>
      <c r="AC33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3" t="e">
        <f>IF(AND(OR(BC333="။",BC333="၊"),LEN(BC333)=1),BC333,
IF(ISNUMBER(MATCH(LEFT(BC333,7),Final_modified_Intermediate[Burmese_Consonants],0)),LEFT(BC333,7),
IF(ISNUMBER(MATCH(LEFT(BC333,6),Final_modified_Intermediate[Burmese_Consonants],0)),LEFT(BC333,6),
IF(ISNUMBER(MATCH(LEFT(BC333,5),Final_modified_Intermediate[Burmese_Consonants],0)),LEFT(BC333,5),
IF(ISNUMBER(MATCH(LEFT(BC333,4),Final_modified_Intermediate[Burmese_Consonants],0)),LEFT(BC333,4),
IF(ISNUMBER(MATCH(LEFT(BC333,3),Final_modified_Intermediate[Burmese_Consonants],0)),LEFT(BC333,3),
IF(ISNUMBER(MATCH(LEFT(BC333,2),Final_modified_Intermediate[Burmese_Consonants],0)),LEFT(BC333,2),
IF(ISNUMBER(MATCH(LEFT(BC333,1),Final_modified_Intermediate[Burmese_Consonants],0)),LEFT(BC333,1),
IF(ISNUMBER(MATCH(LEFT(BC333,7),Final_Intermediate[Burmese_Consonants],0)),LEFT(BC333,7),
IF(ISNUMBER(MATCH(LEFT(BC333,6),Final_Intermediate[Burmese_Consonants],0)),LEFT(BC333,6),
IF(ISNUMBER(MATCH(LEFT(BC333,5),Final_Intermediate[Burmese_Consonants],0)),LEFT(BC333,5),
IF(ISNUMBER(MATCH(LEFT(BC333,4),Final_Intermediate[Burmese_Consonants],0)),LEFT(BC333,4),
IF(ISNUMBER(MATCH(LEFT(BC333,3),Final_Intermediate[Burmese_Consonants],0)),LEFT(BC333,3),
IF(ISNUMBER(MATCH(LEFT(BC333,2),Final_Intermediate[Burmese_Consonants],0)),LEFT(BC333,2),
IF(ISNUMBER(MATCH(LEFT(BC333,1),Final_Intermediate[Burmese_Consonants],0)),LEFT(BC333,1),
"")))))))))))))))</f>
        <v>#VALUE!</v>
      </c>
      <c r="AE33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3" t="e">
        <f>IF(AND(OR(BD333="။",BD333="၊"),LEN(BD333)=1),BD333,
IF(ISNUMBER(MATCH(LEFT(BD333,7),Final_modified_Intermediate[Burmese_Consonants],0)),LEFT(BD333,7),
IF(ISNUMBER(MATCH(LEFT(BD333,6),Final_modified_Intermediate[Burmese_Consonants],0)),LEFT(BD333,6),
IF(ISNUMBER(MATCH(LEFT(BD333,5),Final_modified_Intermediate[Burmese_Consonants],0)),LEFT(BD333,5),
IF(ISNUMBER(MATCH(LEFT(BD333,4),Final_modified_Intermediate[Burmese_Consonants],0)),LEFT(BD333,4),
IF(ISNUMBER(MATCH(LEFT(BD333,3),Final_modified_Intermediate[Burmese_Consonants],0)),LEFT(BD333,3),
IF(ISNUMBER(MATCH(LEFT(BD333,2),Final_modified_Intermediate[Burmese_Consonants],0)),LEFT(BD333,2),
IF(ISNUMBER(MATCH(LEFT(BD333,1),Final_modified_Intermediate[Burmese_Consonants],0)),LEFT(BD333,1),
IF(ISNUMBER(MATCH(LEFT(BD333,7),Final_Intermediate[Burmese_Consonants],0)),LEFT(BD333,7),
IF(ISNUMBER(MATCH(LEFT(BD333,6),Final_Intermediate[Burmese_Consonants],0)),LEFT(BD333,6),
IF(ISNUMBER(MATCH(LEFT(BD333,5),Final_Intermediate[Burmese_Consonants],0)),LEFT(BD333,5),
IF(ISNUMBER(MATCH(LEFT(BD333,4),Final_Intermediate[Burmese_Consonants],0)),LEFT(BD333,4),
IF(ISNUMBER(MATCH(LEFT(BD333,3),Final_Intermediate[Burmese_Consonants],0)),LEFT(BD333,3),
IF(ISNUMBER(MATCH(LEFT(BD333,2),Final_Intermediate[Burmese_Consonants],0)),LEFT(BD333,2),
IF(ISNUMBER(MATCH(LEFT(BD333,1),Final_Intermediate[Burmese_Consonants],0)),LEFT(BD333,1),
"")))))))))))))))</f>
        <v>#VALUE!</v>
      </c>
      <c r="AG333" t="e">
        <f>IF(AND(OR(BE333="။",BE333="၊"),LEN(BE333)=1),BE333,
IF(ISNUMBER(MATCH(LEFT(BE333,7),Final_modified_Intermediate[Burmese_Consonants],0)),LEFT(BE333,7),
IF(ISNUMBER(MATCH(LEFT(BE333,6),Final_modified_Intermediate[Burmese_Consonants],0)),LEFT(BE333,6),
IF(ISNUMBER(MATCH(LEFT(BE333,5),Final_modified_Intermediate[Burmese_Consonants],0)),LEFT(BE333,5),
IF(ISNUMBER(MATCH(LEFT(BE333,4),Final_modified_Intermediate[Burmese_Consonants],0)),LEFT(BE333,4),
IF(ISNUMBER(MATCH(LEFT(BE333,3),Final_modified_Intermediate[Burmese_Consonants],0)),LEFT(BE333,3),
IF(ISNUMBER(MATCH(LEFT(BE333,2),Final_modified_Intermediate[Burmese_Consonants],0)),LEFT(BE333,2),
IF(ISNUMBER(MATCH(LEFT(BE333,1),Final_modified_Intermediate[Burmese_Consonants],0)),LEFT(BE333,1),
IF(ISNUMBER(MATCH(LEFT(BE333,7),Final_Intermediate[Burmese_Consonants],0)),LEFT(BE333,7),
IF(ISNUMBER(MATCH(LEFT(BE333,6),Final_Intermediate[Burmese_Consonants],0)),LEFT(BE333,6),
IF(ISNUMBER(MATCH(LEFT(BE333,5),Final_Intermediate[Burmese_Consonants],0)),LEFT(BE333,5),
IF(ISNUMBER(MATCH(LEFT(BE333,4),Final_Intermediate[Burmese_Consonants],0)),LEFT(BE333,4),
IF(ISNUMBER(MATCH(LEFT(BE333,3),Final_Intermediate[Burmese_Consonants],0)),LEFT(BE333,3),
IF(ISNUMBER(MATCH(LEFT(BE333,2),Final_Intermediate[Burmese_Consonants],0)),LEFT(BE333,2),
IF(ISNUMBER(MATCH(LEFT(BE333,1),Final_Intermediate[Burmese_Consonants],0)),LEFT(BE333,1),
"")))))))))))))))</f>
        <v>#VALUE!</v>
      </c>
      <c r="AH333" t="e">
        <f>IF(AND(OR(BF333="။",BF333="၊"),LEN(BF333)=1),BF333,
IF(ISNUMBER(MATCH(LEFT(BF333,7),Final_modified_Intermediate[Burmese_Consonants],0)),LEFT(BF333,7),
IF(ISNUMBER(MATCH(LEFT(BF333,6),Final_modified_Intermediate[Burmese_Consonants],0)),LEFT(BF333,6),
IF(ISNUMBER(MATCH(LEFT(BF333,5),Final_modified_Intermediate[Burmese_Consonants],0)),LEFT(BF333,5),
IF(ISNUMBER(MATCH(LEFT(BF333,4),Final_modified_Intermediate[Burmese_Consonants],0)),LEFT(BF333,4),
IF(ISNUMBER(MATCH(LEFT(BF333,3),Final_modified_Intermediate[Burmese_Consonants],0)),LEFT(BF333,3),
IF(ISNUMBER(MATCH(LEFT(BF333,2),Final_modified_Intermediate[Burmese_Consonants],0)),LEFT(BF333,2),
IF(ISNUMBER(MATCH(LEFT(BF333,1),Final_modified_Intermediate[Burmese_Consonants],0)),LEFT(BF333,1),
IF(ISNUMBER(MATCH(LEFT(BF333,7),Final_Intermediate[Burmese_Consonants],0)),LEFT(BF333,7),
IF(ISNUMBER(MATCH(LEFT(BF333,6),Final_Intermediate[Burmese_Consonants],0)),LEFT(BF333,6),
IF(ISNUMBER(MATCH(LEFT(BF333,5),Final_Intermediate[Burmese_Consonants],0)),LEFT(BF333,5),
IF(ISNUMBER(MATCH(LEFT(BF333,4),Final_Intermediate[Burmese_Consonants],0)),LEFT(BF333,4),
IF(ISNUMBER(MATCH(LEFT(BF333,3),Final_Intermediate[Burmese_Consonants],0)),LEFT(BF333,3),
IF(ISNUMBER(MATCH(LEFT(BF333,2),Final_Intermediate[Burmese_Consonants],0)),LEFT(BF333,2),
IF(ISNUMBER(MATCH(LEFT(BF333,1),Final_Intermediate[Burmese_Consonants],0)),LEFT(BF333,1),
"")))))))))))))))</f>
        <v>#VALUE!</v>
      </c>
      <c r="AI333" t="e">
        <f>IF(AND(OR(BG333="။",BG333="၊"),LEN(BG333)=1),BG333,
IF(ISNUMBER(MATCH(LEFT(BG333,7),Final_modified_Intermediate[Burmese_Consonants],0)),LEFT(BG333,7),
IF(ISNUMBER(MATCH(LEFT(BG333,6),Final_modified_Intermediate[Burmese_Consonants],0)),LEFT(BG333,6),
IF(ISNUMBER(MATCH(LEFT(BG333,5),Final_modified_Intermediate[Burmese_Consonants],0)),LEFT(BG333,5),
IF(ISNUMBER(MATCH(LEFT(BG333,4),Final_modified_Intermediate[Burmese_Consonants],0)),LEFT(BG333,4),
IF(ISNUMBER(MATCH(LEFT(BG333,3),Final_modified_Intermediate[Burmese_Consonants],0)),LEFT(BG333,3),
IF(ISNUMBER(MATCH(LEFT(BG333,2),Final_modified_Intermediate[Burmese_Consonants],0)),LEFT(BG333,2),
IF(ISNUMBER(MATCH(LEFT(BG333,1),Final_modified_Intermediate[Burmese_Consonants],0)),LEFT(BG333,1),
IF(ISNUMBER(MATCH(LEFT(BG333,7),Final_Intermediate[Burmese_Consonants],0)),LEFT(BG333,7),
IF(ISNUMBER(MATCH(LEFT(BG333,6),Final_Intermediate[Burmese_Consonants],0)),LEFT(BG333,6),
IF(ISNUMBER(MATCH(LEFT(BG333,5),Final_Intermediate[Burmese_Consonants],0)),LEFT(BG333,5),
IF(ISNUMBER(MATCH(LEFT(BG333,4),Final_Intermediate[Burmese_Consonants],0)),LEFT(BG333,4),
IF(ISNUMBER(MATCH(LEFT(BG333,3),Final_Intermediate[Burmese_Consonants],0)),LEFT(BG333,3),
IF(ISNUMBER(MATCH(LEFT(BG333,2),Final_Intermediate[Burmese_Consonants],0)),LEFT(BG333,2),
IF(ISNUMBER(MATCH(LEFT(BG333,1),Final_Intermediate[Burmese_Consonants],0)),LEFT(BG333,1),
"")))))))))))))))</f>
        <v>#VALUE!</v>
      </c>
      <c r="AJ333" t="e">
        <f>IF(AND(OR(BH333="။",BH333="၊"),LEN(BH333)=1),BH333,
IF(ISNUMBER(MATCH(LEFT(BH333,7),Final_modified_Intermediate[Burmese_Consonants],0)),LEFT(BH333,7),
IF(ISNUMBER(MATCH(LEFT(BH333,6),Final_modified_Intermediate[Burmese_Consonants],0)),LEFT(BH333,6),
IF(ISNUMBER(MATCH(LEFT(BH333,5),Final_modified_Intermediate[Burmese_Consonants],0)),LEFT(BH333,5),
IF(ISNUMBER(MATCH(LEFT(BH333,4),Final_modified_Intermediate[Burmese_Consonants],0)),LEFT(BH333,4),
IF(ISNUMBER(MATCH(LEFT(BH333,3),Final_modified_Intermediate[Burmese_Consonants],0)),LEFT(BH333,3),
IF(ISNUMBER(MATCH(LEFT(BH333,2),Final_modified_Intermediate[Burmese_Consonants],0)),LEFT(BH333,2),
IF(ISNUMBER(MATCH(LEFT(BH333,1),Final_modified_Intermediate[Burmese_Consonants],0)),LEFT(BH333,1),
IF(ISNUMBER(MATCH(LEFT(BH333,7),Final_Intermediate[Burmese_Consonants],0)),LEFT(BH333,7),
IF(ISNUMBER(MATCH(LEFT(BH333,6),Final_Intermediate[Burmese_Consonants],0)),LEFT(BH333,6),
IF(ISNUMBER(MATCH(LEFT(BH333,5),Final_Intermediate[Burmese_Consonants],0)),LEFT(BH333,5),
IF(ISNUMBER(MATCH(LEFT(BH333,4),Final_Intermediate[Burmese_Consonants],0)),LEFT(BH333,4),
IF(ISNUMBER(MATCH(LEFT(BH333,3),Final_Intermediate[Burmese_Consonants],0)),LEFT(BH333,3),
IF(ISNUMBER(MATCH(LEFT(BH333,2),Final_Intermediate[Burmese_Consonants],0)),LEFT(BH333,2),
IF(ISNUMBER(MATCH(LEFT(BH333,1),Final_Intermediate[Burmese_Consonants],0)),LEFT(BH333,1),
"")))))))))))))))</f>
        <v>#VALUE!</v>
      </c>
      <c r="AK333" t="e">
        <f>IF(AND(OR(BI333="။",BI333="၊"),LEN(BI333)=1),BI333,
IF(ISNUMBER(MATCH(LEFT(BI333,7),Final_modified_Intermediate[Burmese_Consonants],0)),LEFT(BI333,7),
IF(ISNUMBER(MATCH(LEFT(BI333,6),Final_modified_Intermediate[Burmese_Consonants],0)),LEFT(BI333,6),
IF(ISNUMBER(MATCH(LEFT(BI333,5),Final_modified_Intermediate[Burmese_Consonants],0)),LEFT(BI333,5),
IF(ISNUMBER(MATCH(LEFT(BI333,4),Final_modified_Intermediate[Burmese_Consonants],0)),LEFT(BI333,4),
IF(ISNUMBER(MATCH(LEFT(BI333,3),Final_modified_Intermediate[Burmese_Consonants],0)),LEFT(BI333,3),
IF(ISNUMBER(MATCH(LEFT(BI333,2),Final_modified_Intermediate[Burmese_Consonants],0)),LEFT(BI333,2),
IF(ISNUMBER(MATCH(LEFT(BI333,1),Final_modified_Intermediate[Burmese_Consonants],0)),LEFT(BI333,1),
IF(ISNUMBER(MATCH(LEFT(BI333,7),Final_Intermediate[Burmese_Consonants],0)),LEFT(BI333,7),
IF(ISNUMBER(MATCH(LEFT(BI333,6),Final_Intermediate[Burmese_Consonants],0)),LEFT(BI333,6),
IF(ISNUMBER(MATCH(LEFT(BI333,5),Final_Intermediate[Burmese_Consonants],0)),LEFT(BI333,5),
IF(ISNUMBER(MATCH(LEFT(BI333,4),Final_Intermediate[Burmese_Consonants],0)),LEFT(BI333,4),
IF(ISNUMBER(MATCH(LEFT(BI333,3),Final_Intermediate[Burmese_Consonants],0)),LEFT(BI333,3),
IF(ISNUMBER(MATCH(LEFT(BI333,2),Final_Intermediate[Burmese_Consonants],0)),LEFT(BI333,2),
IF(ISNUMBER(MATCH(LEFT(BI333,1),Final_Intermediate[Burmese_Consonants],0)),LEFT(BI333,1),
"")))))))))))))))</f>
        <v>#VALUE!</v>
      </c>
      <c r="AL333" t="e">
        <f>IF(AND(OR(BJ333="။",BJ333="၊"),LEN(BJ333)=1),BJ333,
IF(ISNUMBER(MATCH(LEFT(BJ333,7),Final_modified_Intermediate[Burmese_Consonants],0)),LEFT(BJ333,7),
IF(ISNUMBER(MATCH(LEFT(BJ333,6),Final_modified_Intermediate[Burmese_Consonants],0)),LEFT(BJ333,6),
IF(ISNUMBER(MATCH(LEFT(BJ333,5),Final_modified_Intermediate[Burmese_Consonants],0)),LEFT(BJ333,5),
IF(ISNUMBER(MATCH(LEFT(BJ333,4),Final_modified_Intermediate[Burmese_Consonants],0)),LEFT(BJ333,4),
IF(ISNUMBER(MATCH(LEFT(BJ333,3),Final_modified_Intermediate[Burmese_Consonants],0)),LEFT(BJ333,3),
IF(ISNUMBER(MATCH(LEFT(BJ333,2),Final_modified_Intermediate[Burmese_Consonants],0)),LEFT(BJ333,2),
IF(ISNUMBER(MATCH(LEFT(BJ333,1),Final_modified_Intermediate[Burmese_Consonants],0)),LEFT(BJ333,1),
IF(ISNUMBER(MATCH(LEFT(BJ333,7),Final_Intermediate[Burmese_Consonants],0)),LEFT(BJ333,7),
IF(ISNUMBER(MATCH(LEFT(BJ333,6),Final_Intermediate[Burmese_Consonants],0)),LEFT(BJ333,6),
IF(ISNUMBER(MATCH(LEFT(BJ333,5),Final_Intermediate[Burmese_Consonants],0)),LEFT(BJ333,5),
IF(ISNUMBER(MATCH(LEFT(BJ333,4),Final_Intermediate[Burmese_Consonants],0)),LEFT(BJ333,4),
IF(ISNUMBER(MATCH(LEFT(BJ333,3),Final_Intermediate[Burmese_Consonants],0)),LEFT(BJ333,3),
IF(ISNUMBER(MATCH(LEFT(BJ333,2),Final_Intermediate[Burmese_Consonants],0)),LEFT(BJ333,2),
IF(ISNUMBER(MATCH(LEFT(BJ333,1),Final_Intermediate[Burmese_Consonants],0)),LEFT(BJ333,1),
"")))))))))))))))</f>
        <v>#VALUE!</v>
      </c>
      <c r="AN333" t="e">
        <f>Compiler_Burmese[[#This Row],[Sr. No.]]</f>
        <v>#REF!</v>
      </c>
      <c r="AO33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3" t="e">
        <f>[2]!Vocabulary_Burmese[[#This Row],[Sr. No.]]</f>
        <v>#REF!</v>
      </c>
      <c r="BA333" t="e">
        <f>IF(Raw_data_N2_Kanji[[#This Row],[Categorie]]&lt;&gt;"","",
IF(ISNUMBER(MATCH(V,Special_list[Burmese word],0)),"",
SUBSTITUTE(Raw_data_N2_Kanji[[#This Row],[Raw]]," ","")))</f>
        <v>#VALUE!</v>
      </c>
      <c r="BB333" t="e">
        <f>RIGHT(Segregate18[[#This Row],[UPGRADE]],LEN(Segregate18[[#This Row],[UPGRADE]])-LEN(Compiler_Burmese[[#This Row],[1]]))</f>
        <v>#VALUE!</v>
      </c>
      <c r="BC333" t="e">
        <f>RIGHT(Segregate18[[#This Row],[11]],LEN(Segregate18[[#This Row],[11]])-LEN(Compiler_Burmese[[#This Row],[2]]))</f>
        <v>#VALUE!</v>
      </c>
      <c r="BD333" t="e">
        <f>RIGHT(Segregate18[[#This Row],[21]],LEN(Segregate18[[#This Row],[21]])-LEN(Compiler_Burmese[[#This Row],[3]]))</f>
        <v>#VALUE!</v>
      </c>
      <c r="BE333" t="e">
        <f>RIGHT(Segregate18[[#This Row],[31]],LEN(Segregate18[[#This Row],[31]])-LEN(Compiler_Burmese[[#This Row],[4]]))</f>
        <v>#VALUE!</v>
      </c>
      <c r="BF333" t="e">
        <f>RIGHT(Segregate18[[#This Row],[41]],LEN(Segregate18[[#This Row],[41]])-LEN(Compiler_Burmese[[#This Row],[5]]))</f>
        <v>#VALUE!</v>
      </c>
      <c r="BG333" t="e">
        <f>RIGHT(Segregate18[[#This Row],[51]],LEN(Segregate18[[#This Row],[51]])-LEN(Compiler_Burmese[[#This Row],[6]]))</f>
        <v>#VALUE!</v>
      </c>
      <c r="BH333" t="e">
        <f>RIGHT(Segregate18[[#This Row],[61]],LEN(Segregate18[[#This Row],[61]])-LEN(Compiler_Burmese[[#This Row],[7]]))</f>
        <v>#VALUE!</v>
      </c>
      <c r="BI333" t="e">
        <f>RIGHT(Segregate18[[#This Row],[71]],LEN(Segregate18[[#This Row],[71]])-LEN(Compiler_Burmese[[#This Row],[8]]))</f>
        <v>#VALUE!</v>
      </c>
      <c r="BJ333" t="e">
        <f>RIGHT(Segregate18[[#This Row],[81]],LEN(Segregate18[[#This Row],[81]])-LEN(Compiler_Burmese[[#This Row],[9]]))</f>
        <v>#VALUE!</v>
      </c>
    </row>
    <row r="334" spans="25:62" ht="15" customHeight="1" x14ac:dyDescent="0.3">
      <c r="Y334" t="e">
        <f>Segregate18[[#This Row],[Sr. No.]]</f>
        <v>#REF!</v>
      </c>
      <c r="Z334" t="e">
        <f>IF(AND(OR(BA334="။",BA334="၊"),LEN(BA334)=1),BA334,
IF(ISNUMBER(MATCH(LEFT(BA334,7),Final_modified_Intermediate[Burmese_Consonants],0)),LEFT(BA334,7),
IF(ISNUMBER(MATCH(LEFT(BA334,6),Final_modified_Intermediate[Burmese_Consonants],0)),LEFT(BA334,6),
IF(ISNUMBER(MATCH(LEFT(BA334,5),Final_modified_Intermediate[Burmese_Consonants],0)),LEFT(BA334,5),
IF(ISNUMBER(MATCH(LEFT(BA334,4),Final_modified_Intermediate[Burmese_Consonants],0)),LEFT(BA334,4),
IF(ISNUMBER(MATCH(LEFT(BA334,3),Final_modified_Intermediate[Burmese_Consonants],0)),LEFT(BA334,3),
IF(ISNUMBER(MATCH(LEFT(BA334,2),Final_modified_Intermediate[Burmese_Consonants],0)),LEFT(BA334,2),
IF(ISNUMBER(MATCH(LEFT(BA334,1),Final_modified_Intermediate[Burmese_Consonants],0)),LEFT(BA334,1),
IF(ISNUMBER(MATCH(LEFT(BA334,7),Final_Intermediate[Burmese_Consonants],0)),LEFT(BA334,7),
IF(ISNUMBER(MATCH(LEFT(BA334,6),Final_Intermediate[Burmese_Consonants],0)),LEFT(BA334,6),
IF(ISNUMBER(MATCH(LEFT(BA334,5),Final_Intermediate[Burmese_Consonants],0)),LEFT(BA334,5),
IF(ISNUMBER(MATCH(LEFT(BA334,4),Final_Intermediate[Burmese_Consonants],0)),LEFT(BA334,4),
IF(ISNUMBER(MATCH(LEFT(BA334,3),Final_Intermediate[Burmese_Consonants],0)),LEFT(BA334,3),
IF(ISNUMBER(MATCH(LEFT(BA334,2),Final_Intermediate[Burmese_Consonants],0)),LEFT(BA334,2),
IF(ISNUMBER(MATCH(LEFT(BA334,1),Final_Intermediate[Burmese_Consonants],0)),LEFT(BA334,1),
"")))))))))))))))</f>
        <v>#VALUE!</v>
      </c>
      <c r="AA33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4" t="e">
        <f>IF(AND(OR(BB334="။",BB334="၊"),LEN(BB334)=1),BB334,
IF(ISNUMBER(MATCH(LEFT(BB334,7),Final_modified_Intermediate[Burmese_Consonants],0)),LEFT(BB334,7),
IF(ISNUMBER(MATCH(LEFT(BB334,6),Final_modified_Intermediate[Burmese_Consonants],0)),LEFT(BB334,6),
IF(ISNUMBER(MATCH(LEFT(BB334,5),Final_modified_Intermediate[Burmese_Consonants],0)),LEFT(BB334,5),
IF(ISNUMBER(MATCH(LEFT(BB334,4),Final_modified_Intermediate[Burmese_Consonants],0)),LEFT(BB334,4),
IF(ISNUMBER(MATCH(LEFT(BB334,3),Final_modified_Intermediate[Burmese_Consonants],0)),LEFT(BB334,3),
IF(ISNUMBER(MATCH(LEFT(BB334,2),Final_modified_Intermediate[Burmese_Consonants],0)),LEFT(BB334,2),
IF(ISNUMBER(MATCH(LEFT(BB334,1),Final_modified_Intermediate[Burmese_Consonants],0)),LEFT(BB334,1),
IF(ISNUMBER(MATCH(LEFT(BB334,7),Final_Intermediate[Burmese_Consonants],0)),LEFT(BB334,7),
IF(ISNUMBER(MATCH(LEFT(BB334,6),Final_Intermediate[Burmese_Consonants],0)),LEFT(BB334,6),
IF(ISNUMBER(MATCH(LEFT(BB334,5),Final_Intermediate[Burmese_Consonants],0)),LEFT(BB334,5),
IF(ISNUMBER(MATCH(LEFT(BB334,4),Final_Intermediate[Burmese_Consonants],0)),LEFT(BB334,4),
IF(ISNUMBER(MATCH(LEFT(BB334,3),Final_Intermediate[Burmese_Consonants],0)),LEFT(BB334,3),
IF(ISNUMBER(MATCH(LEFT(BB334,2),Final_Intermediate[Burmese_Consonants],0)),LEFT(BB334,2),
IF(ISNUMBER(MATCH(LEFT(BB334,1),Final_Intermediate[Burmese_Consonants],0)),LEFT(BB334,1),
"")))))))))))))))</f>
        <v>#VALUE!</v>
      </c>
      <c r="AC33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4" t="e">
        <f>IF(AND(OR(BC334="။",BC334="၊"),LEN(BC334)=1),BC334,
IF(ISNUMBER(MATCH(LEFT(BC334,7),Final_modified_Intermediate[Burmese_Consonants],0)),LEFT(BC334,7),
IF(ISNUMBER(MATCH(LEFT(BC334,6),Final_modified_Intermediate[Burmese_Consonants],0)),LEFT(BC334,6),
IF(ISNUMBER(MATCH(LEFT(BC334,5),Final_modified_Intermediate[Burmese_Consonants],0)),LEFT(BC334,5),
IF(ISNUMBER(MATCH(LEFT(BC334,4),Final_modified_Intermediate[Burmese_Consonants],0)),LEFT(BC334,4),
IF(ISNUMBER(MATCH(LEFT(BC334,3),Final_modified_Intermediate[Burmese_Consonants],0)),LEFT(BC334,3),
IF(ISNUMBER(MATCH(LEFT(BC334,2),Final_modified_Intermediate[Burmese_Consonants],0)),LEFT(BC334,2),
IF(ISNUMBER(MATCH(LEFT(BC334,1),Final_modified_Intermediate[Burmese_Consonants],0)),LEFT(BC334,1),
IF(ISNUMBER(MATCH(LEFT(BC334,7),Final_Intermediate[Burmese_Consonants],0)),LEFT(BC334,7),
IF(ISNUMBER(MATCH(LEFT(BC334,6),Final_Intermediate[Burmese_Consonants],0)),LEFT(BC334,6),
IF(ISNUMBER(MATCH(LEFT(BC334,5),Final_Intermediate[Burmese_Consonants],0)),LEFT(BC334,5),
IF(ISNUMBER(MATCH(LEFT(BC334,4),Final_Intermediate[Burmese_Consonants],0)),LEFT(BC334,4),
IF(ISNUMBER(MATCH(LEFT(BC334,3),Final_Intermediate[Burmese_Consonants],0)),LEFT(BC334,3),
IF(ISNUMBER(MATCH(LEFT(BC334,2),Final_Intermediate[Burmese_Consonants],0)),LEFT(BC334,2),
IF(ISNUMBER(MATCH(LEFT(BC334,1),Final_Intermediate[Burmese_Consonants],0)),LEFT(BC334,1),
"")))))))))))))))</f>
        <v>#VALUE!</v>
      </c>
      <c r="AE33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4" t="e">
        <f>IF(AND(OR(BD334="။",BD334="၊"),LEN(BD334)=1),BD334,
IF(ISNUMBER(MATCH(LEFT(BD334,7),Final_modified_Intermediate[Burmese_Consonants],0)),LEFT(BD334,7),
IF(ISNUMBER(MATCH(LEFT(BD334,6),Final_modified_Intermediate[Burmese_Consonants],0)),LEFT(BD334,6),
IF(ISNUMBER(MATCH(LEFT(BD334,5),Final_modified_Intermediate[Burmese_Consonants],0)),LEFT(BD334,5),
IF(ISNUMBER(MATCH(LEFT(BD334,4),Final_modified_Intermediate[Burmese_Consonants],0)),LEFT(BD334,4),
IF(ISNUMBER(MATCH(LEFT(BD334,3),Final_modified_Intermediate[Burmese_Consonants],0)),LEFT(BD334,3),
IF(ISNUMBER(MATCH(LEFT(BD334,2),Final_modified_Intermediate[Burmese_Consonants],0)),LEFT(BD334,2),
IF(ISNUMBER(MATCH(LEFT(BD334,1),Final_modified_Intermediate[Burmese_Consonants],0)),LEFT(BD334,1),
IF(ISNUMBER(MATCH(LEFT(BD334,7),Final_Intermediate[Burmese_Consonants],0)),LEFT(BD334,7),
IF(ISNUMBER(MATCH(LEFT(BD334,6),Final_Intermediate[Burmese_Consonants],0)),LEFT(BD334,6),
IF(ISNUMBER(MATCH(LEFT(BD334,5),Final_Intermediate[Burmese_Consonants],0)),LEFT(BD334,5),
IF(ISNUMBER(MATCH(LEFT(BD334,4),Final_Intermediate[Burmese_Consonants],0)),LEFT(BD334,4),
IF(ISNUMBER(MATCH(LEFT(BD334,3),Final_Intermediate[Burmese_Consonants],0)),LEFT(BD334,3),
IF(ISNUMBER(MATCH(LEFT(BD334,2),Final_Intermediate[Burmese_Consonants],0)),LEFT(BD334,2),
IF(ISNUMBER(MATCH(LEFT(BD334,1),Final_Intermediate[Burmese_Consonants],0)),LEFT(BD334,1),
"")))))))))))))))</f>
        <v>#VALUE!</v>
      </c>
      <c r="AG334" t="e">
        <f>IF(AND(OR(BE334="။",BE334="၊"),LEN(BE334)=1),BE334,
IF(ISNUMBER(MATCH(LEFT(BE334,7),Final_modified_Intermediate[Burmese_Consonants],0)),LEFT(BE334,7),
IF(ISNUMBER(MATCH(LEFT(BE334,6),Final_modified_Intermediate[Burmese_Consonants],0)),LEFT(BE334,6),
IF(ISNUMBER(MATCH(LEFT(BE334,5),Final_modified_Intermediate[Burmese_Consonants],0)),LEFT(BE334,5),
IF(ISNUMBER(MATCH(LEFT(BE334,4),Final_modified_Intermediate[Burmese_Consonants],0)),LEFT(BE334,4),
IF(ISNUMBER(MATCH(LEFT(BE334,3),Final_modified_Intermediate[Burmese_Consonants],0)),LEFT(BE334,3),
IF(ISNUMBER(MATCH(LEFT(BE334,2),Final_modified_Intermediate[Burmese_Consonants],0)),LEFT(BE334,2),
IF(ISNUMBER(MATCH(LEFT(BE334,1),Final_modified_Intermediate[Burmese_Consonants],0)),LEFT(BE334,1),
IF(ISNUMBER(MATCH(LEFT(BE334,7),Final_Intermediate[Burmese_Consonants],0)),LEFT(BE334,7),
IF(ISNUMBER(MATCH(LEFT(BE334,6),Final_Intermediate[Burmese_Consonants],0)),LEFT(BE334,6),
IF(ISNUMBER(MATCH(LEFT(BE334,5),Final_Intermediate[Burmese_Consonants],0)),LEFT(BE334,5),
IF(ISNUMBER(MATCH(LEFT(BE334,4),Final_Intermediate[Burmese_Consonants],0)),LEFT(BE334,4),
IF(ISNUMBER(MATCH(LEFT(BE334,3),Final_Intermediate[Burmese_Consonants],0)),LEFT(BE334,3),
IF(ISNUMBER(MATCH(LEFT(BE334,2),Final_Intermediate[Burmese_Consonants],0)),LEFT(BE334,2),
IF(ISNUMBER(MATCH(LEFT(BE334,1),Final_Intermediate[Burmese_Consonants],0)),LEFT(BE334,1),
"")))))))))))))))</f>
        <v>#VALUE!</v>
      </c>
      <c r="AH334" t="e">
        <f>IF(AND(OR(BF334="။",BF334="၊"),LEN(BF334)=1),BF334,
IF(ISNUMBER(MATCH(LEFT(BF334,7),Final_modified_Intermediate[Burmese_Consonants],0)),LEFT(BF334,7),
IF(ISNUMBER(MATCH(LEFT(BF334,6),Final_modified_Intermediate[Burmese_Consonants],0)),LEFT(BF334,6),
IF(ISNUMBER(MATCH(LEFT(BF334,5),Final_modified_Intermediate[Burmese_Consonants],0)),LEFT(BF334,5),
IF(ISNUMBER(MATCH(LEFT(BF334,4),Final_modified_Intermediate[Burmese_Consonants],0)),LEFT(BF334,4),
IF(ISNUMBER(MATCH(LEFT(BF334,3),Final_modified_Intermediate[Burmese_Consonants],0)),LEFT(BF334,3),
IF(ISNUMBER(MATCH(LEFT(BF334,2),Final_modified_Intermediate[Burmese_Consonants],0)),LEFT(BF334,2),
IF(ISNUMBER(MATCH(LEFT(BF334,1),Final_modified_Intermediate[Burmese_Consonants],0)),LEFT(BF334,1),
IF(ISNUMBER(MATCH(LEFT(BF334,7),Final_Intermediate[Burmese_Consonants],0)),LEFT(BF334,7),
IF(ISNUMBER(MATCH(LEFT(BF334,6),Final_Intermediate[Burmese_Consonants],0)),LEFT(BF334,6),
IF(ISNUMBER(MATCH(LEFT(BF334,5),Final_Intermediate[Burmese_Consonants],0)),LEFT(BF334,5),
IF(ISNUMBER(MATCH(LEFT(BF334,4),Final_Intermediate[Burmese_Consonants],0)),LEFT(BF334,4),
IF(ISNUMBER(MATCH(LEFT(BF334,3),Final_Intermediate[Burmese_Consonants],0)),LEFT(BF334,3),
IF(ISNUMBER(MATCH(LEFT(BF334,2),Final_Intermediate[Burmese_Consonants],0)),LEFT(BF334,2),
IF(ISNUMBER(MATCH(LEFT(BF334,1),Final_Intermediate[Burmese_Consonants],0)),LEFT(BF334,1),
"")))))))))))))))</f>
        <v>#VALUE!</v>
      </c>
      <c r="AI334" t="e">
        <f>IF(AND(OR(BG334="။",BG334="၊"),LEN(BG334)=1),BG334,
IF(ISNUMBER(MATCH(LEFT(BG334,7),Final_modified_Intermediate[Burmese_Consonants],0)),LEFT(BG334,7),
IF(ISNUMBER(MATCH(LEFT(BG334,6),Final_modified_Intermediate[Burmese_Consonants],0)),LEFT(BG334,6),
IF(ISNUMBER(MATCH(LEFT(BG334,5),Final_modified_Intermediate[Burmese_Consonants],0)),LEFT(BG334,5),
IF(ISNUMBER(MATCH(LEFT(BG334,4),Final_modified_Intermediate[Burmese_Consonants],0)),LEFT(BG334,4),
IF(ISNUMBER(MATCH(LEFT(BG334,3),Final_modified_Intermediate[Burmese_Consonants],0)),LEFT(BG334,3),
IF(ISNUMBER(MATCH(LEFT(BG334,2),Final_modified_Intermediate[Burmese_Consonants],0)),LEFT(BG334,2),
IF(ISNUMBER(MATCH(LEFT(BG334,1),Final_modified_Intermediate[Burmese_Consonants],0)),LEFT(BG334,1),
IF(ISNUMBER(MATCH(LEFT(BG334,7),Final_Intermediate[Burmese_Consonants],0)),LEFT(BG334,7),
IF(ISNUMBER(MATCH(LEFT(BG334,6),Final_Intermediate[Burmese_Consonants],0)),LEFT(BG334,6),
IF(ISNUMBER(MATCH(LEFT(BG334,5),Final_Intermediate[Burmese_Consonants],0)),LEFT(BG334,5),
IF(ISNUMBER(MATCH(LEFT(BG334,4),Final_Intermediate[Burmese_Consonants],0)),LEFT(BG334,4),
IF(ISNUMBER(MATCH(LEFT(BG334,3),Final_Intermediate[Burmese_Consonants],0)),LEFT(BG334,3),
IF(ISNUMBER(MATCH(LEFT(BG334,2),Final_Intermediate[Burmese_Consonants],0)),LEFT(BG334,2),
IF(ISNUMBER(MATCH(LEFT(BG334,1),Final_Intermediate[Burmese_Consonants],0)),LEFT(BG334,1),
"")))))))))))))))</f>
        <v>#VALUE!</v>
      </c>
      <c r="AJ334" t="e">
        <f>IF(AND(OR(BH334="။",BH334="၊"),LEN(BH334)=1),BH334,
IF(ISNUMBER(MATCH(LEFT(BH334,7),Final_modified_Intermediate[Burmese_Consonants],0)),LEFT(BH334,7),
IF(ISNUMBER(MATCH(LEFT(BH334,6),Final_modified_Intermediate[Burmese_Consonants],0)),LEFT(BH334,6),
IF(ISNUMBER(MATCH(LEFT(BH334,5),Final_modified_Intermediate[Burmese_Consonants],0)),LEFT(BH334,5),
IF(ISNUMBER(MATCH(LEFT(BH334,4),Final_modified_Intermediate[Burmese_Consonants],0)),LEFT(BH334,4),
IF(ISNUMBER(MATCH(LEFT(BH334,3),Final_modified_Intermediate[Burmese_Consonants],0)),LEFT(BH334,3),
IF(ISNUMBER(MATCH(LEFT(BH334,2),Final_modified_Intermediate[Burmese_Consonants],0)),LEFT(BH334,2),
IF(ISNUMBER(MATCH(LEFT(BH334,1),Final_modified_Intermediate[Burmese_Consonants],0)),LEFT(BH334,1),
IF(ISNUMBER(MATCH(LEFT(BH334,7),Final_Intermediate[Burmese_Consonants],0)),LEFT(BH334,7),
IF(ISNUMBER(MATCH(LEFT(BH334,6),Final_Intermediate[Burmese_Consonants],0)),LEFT(BH334,6),
IF(ISNUMBER(MATCH(LEFT(BH334,5),Final_Intermediate[Burmese_Consonants],0)),LEFT(BH334,5),
IF(ISNUMBER(MATCH(LEFT(BH334,4),Final_Intermediate[Burmese_Consonants],0)),LEFT(BH334,4),
IF(ISNUMBER(MATCH(LEFT(BH334,3),Final_Intermediate[Burmese_Consonants],0)),LEFT(BH334,3),
IF(ISNUMBER(MATCH(LEFT(BH334,2),Final_Intermediate[Burmese_Consonants],0)),LEFT(BH334,2),
IF(ISNUMBER(MATCH(LEFT(BH334,1),Final_Intermediate[Burmese_Consonants],0)),LEFT(BH334,1),
"")))))))))))))))</f>
        <v>#VALUE!</v>
      </c>
      <c r="AK334" t="e">
        <f>IF(AND(OR(BI334="။",BI334="၊"),LEN(BI334)=1),BI334,
IF(ISNUMBER(MATCH(LEFT(BI334,7),Final_modified_Intermediate[Burmese_Consonants],0)),LEFT(BI334,7),
IF(ISNUMBER(MATCH(LEFT(BI334,6),Final_modified_Intermediate[Burmese_Consonants],0)),LEFT(BI334,6),
IF(ISNUMBER(MATCH(LEFT(BI334,5),Final_modified_Intermediate[Burmese_Consonants],0)),LEFT(BI334,5),
IF(ISNUMBER(MATCH(LEFT(BI334,4),Final_modified_Intermediate[Burmese_Consonants],0)),LEFT(BI334,4),
IF(ISNUMBER(MATCH(LEFT(BI334,3),Final_modified_Intermediate[Burmese_Consonants],0)),LEFT(BI334,3),
IF(ISNUMBER(MATCH(LEFT(BI334,2),Final_modified_Intermediate[Burmese_Consonants],0)),LEFT(BI334,2),
IF(ISNUMBER(MATCH(LEFT(BI334,1),Final_modified_Intermediate[Burmese_Consonants],0)),LEFT(BI334,1),
IF(ISNUMBER(MATCH(LEFT(BI334,7),Final_Intermediate[Burmese_Consonants],0)),LEFT(BI334,7),
IF(ISNUMBER(MATCH(LEFT(BI334,6),Final_Intermediate[Burmese_Consonants],0)),LEFT(BI334,6),
IF(ISNUMBER(MATCH(LEFT(BI334,5),Final_Intermediate[Burmese_Consonants],0)),LEFT(BI334,5),
IF(ISNUMBER(MATCH(LEFT(BI334,4),Final_Intermediate[Burmese_Consonants],0)),LEFT(BI334,4),
IF(ISNUMBER(MATCH(LEFT(BI334,3),Final_Intermediate[Burmese_Consonants],0)),LEFT(BI334,3),
IF(ISNUMBER(MATCH(LEFT(BI334,2),Final_Intermediate[Burmese_Consonants],0)),LEFT(BI334,2),
IF(ISNUMBER(MATCH(LEFT(BI334,1),Final_Intermediate[Burmese_Consonants],0)),LEFT(BI334,1),
"")))))))))))))))</f>
        <v>#VALUE!</v>
      </c>
      <c r="AL334" t="e">
        <f>IF(AND(OR(BJ334="။",BJ334="၊"),LEN(BJ334)=1),BJ334,
IF(ISNUMBER(MATCH(LEFT(BJ334,7),Final_modified_Intermediate[Burmese_Consonants],0)),LEFT(BJ334,7),
IF(ISNUMBER(MATCH(LEFT(BJ334,6),Final_modified_Intermediate[Burmese_Consonants],0)),LEFT(BJ334,6),
IF(ISNUMBER(MATCH(LEFT(BJ334,5),Final_modified_Intermediate[Burmese_Consonants],0)),LEFT(BJ334,5),
IF(ISNUMBER(MATCH(LEFT(BJ334,4),Final_modified_Intermediate[Burmese_Consonants],0)),LEFT(BJ334,4),
IF(ISNUMBER(MATCH(LEFT(BJ334,3),Final_modified_Intermediate[Burmese_Consonants],0)),LEFT(BJ334,3),
IF(ISNUMBER(MATCH(LEFT(BJ334,2),Final_modified_Intermediate[Burmese_Consonants],0)),LEFT(BJ334,2),
IF(ISNUMBER(MATCH(LEFT(BJ334,1),Final_modified_Intermediate[Burmese_Consonants],0)),LEFT(BJ334,1),
IF(ISNUMBER(MATCH(LEFT(BJ334,7),Final_Intermediate[Burmese_Consonants],0)),LEFT(BJ334,7),
IF(ISNUMBER(MATCH(LEFT(BJ334,6),Final_Intermediate[Burmese_Consonants],0)),LEFT(BJ334,6),
IF(ISNUMBER(MATCH(LEFT(BJ334,5),Final_Intermediate[Burmese_Consonants],0)),LEFT(BJ334,5),
IF(ISNUMBER(MATCH(LEFT(BJ334,4),Final_Intermediate[Burmese_Consonants],0)),LEFT(BJ334,4),
IF(ISNUMBER(MATCH(LEFT(BJ334,3),Final_Intermediate[Burmese_Consonants],0)),LEFT(BJ334,3),
IF(ISNUMBER(MATCH(LEFT(BJ334,2),Final_Intermediate[Burmese_Consonants],0)),LEFT(BJ334,2),
IF(ISNUMBER(MATCH(LEFT(BJ334,1),Final_Intermediate[Burmese_Consonants],0)),LEFT(BJ334,1),
"")))))))))))))))</f>
        <v>#VALUE!</v>
      </c>
      <c r="AN334" t="e">
        <f>Compiler_Burmese[[#This Row],[Sr. No.]]</f>
        <v>#REF!</v>
      </c>
      <c r="AO33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4" t="e">
        <f>[2]!Vocabulary_Burmese[[#This Row],[Sr. No.]]</f>
        <v>#REF!</v>
      </c>
      <c r="BA334" t="e">
        <f>IF(Raw_data_N2_Kanji[[#This Row],[Categorie]]&lt;&gt;"","",
IF(ISNUMBER(MATCH(V,Special_list[Burmese word],0)),"",
SUBSTITUTE(Raw_data_N2_Kanji[[#This Row],[Raw]]," ","")))</f>
        <v>#VALUE!</v>
      </c>
      <c r="BB334" t="e">
        <f>RIGHT(Segregate18[[#This Row],[UPGRADE]],LEN(Segregate18[[#This Row],[UPGRADE]])-LEN(Compiler_Burmese[[#This Row],[1]]))</f>
        <v>#VALUE!</v>
      </c>
      <c r="BC334" t="e">
        <f>RIGHT(Segregate18[[#This Row],[11]],LEN(Segregate18[[#This Row],[11]])-LEN(Compiler_Burmese[[#This Row],[2]]))</f>
        <v>#VALUE!</v>
      </c>
      <c r="BD334" t="e">
        <f>RIGHT(Segregate18[[#This Row],[21]],LEN(Segregate18[[#This Row],[21]])-LEN(Compiler_Burmese[[#This Row],[3]]))</f>
        <v>#VALUE!</v>
      </c>
      <c r="BE334" t="e">
        <f>RIGHT(Segregate18[[#This Row],[31]],LEN(Segregate18[[#This Row],[31]])-LEN(Compiler_Burmese[[#This Row],[4]]))</f>
        <v>#VALUE!</v>
      </c>
      <c r="BF334" t="e">
        <f>RIGHT(Segregate18[[#This Row],[41]],LEN(Segregate18[[#This Row],[41]])-LEN(Compiler_Burmese[[#This Row],[5]]))</f>
        <v>#VALUE!</v>
      </c>
      <c r="BG334" t="e">
        <f>RIGHT(Segregate18[[#This Row],[51]],LEN(Segregate18[[#This Row],[51]])-LEN(Compiler_Burmese[[#This Row],[6]]))</f>
        <v>#VALUE!</v>
      </c>
      <c r="BH334" t="e">
        <f>RIGHT(Segregate18[[#This Row],[61]],LEN(Segregate18[[#This Row],[61]])-LEN(Compiler_Burmese[[#This Row],[7]]))</f>
        <v>#VALUE!</v>
      </c>
      <c r="BI334" t="e">
        <f>RIGHT(Segregate18[[#This Row],[71]],LEN(Segregate18[[#This Row],[71]])-LEN(Compiler_Burmese[[#This Row],[8]]))</f>
        <v>#VALUE!</v>
      </c>
      <c r="BJ334" t="e">
        <f>RIGHT(Segregate18[[#This Row],[81]],LEN(Segregate18[[#This Row],[81]])-LEN(Compiler_Burmese[[#This Row],[9]]))</f>
        <v>#VALUE!</v>
      </c>
    </row>
    <row r="335" spans="25:62" ht="15" customHeight="1" x14ac:dyDescent="0.3">
      <c r="Y335" t="e">
        <f>Segregate18[[#This Row],[Sr. No.]]</f>
        <v>#REF!</v>
      </c>
      <c r="Z335" t="e">
        <f>IF(AND(OR(BA335="။",BA335="၊"),LEN(BA335)=1),BA335,
IF(ISNUMBER(MATCH(LEFT(BA335,7),Final_modified_Intermediate[Burmese_Consonants],0)),LEFT(BA335,7),
IF(ISNUMBER(MATCH(LEFT(BA335,6),Final_modified_Intermediate[Burmese_Consonants],0)),LEFT(BA335,6),
IF(ISNUMBER(MATCH(LEFT(BA335,5),Final_modified_Intermediate[Burmese_Consonants],0)),LEFT(BA335,5),
IF(ISNUMBER(MATCH(LEFT(BA335,4),Final_modified_Intermediate[Burmese_Consonants],0)),LEFT(BA335,4),
IF(ISNUMBER(MATCH(LEFT(BA335,3),Final_modified_Intermediate[Burmese_Consonants],0)),LEFT(BA335,3),
IF(ISNUMBER(MATCH(LEFT(BA335,2),Final_modified_Intermediate[Burmese_Consonants],0)),LEFT(BA335,2),
IF(ISNUMBER(MATCH(LEFT(BA335,1),Final_modified_Intermediate[Burmese_Consonants],0)),LEFT(BA335,1),
IF(ISNUMBER(MATCH(LEFT(BA335,7),Final_Intermediate[Burmese_Consonants],0)),LEFT(BA335,7),
IF(ISNUMBER(MATCH(LEFT(BA335,6),Final_Intermediate[Burmese_Consonants],0)),LEFT(BA335,6),
IF(ISNUMBER(MATCH(LEFT(BA335,5),Final_Intermediate[Burmese_Consonants],0)),LEFT(BA335,5),
IF(ISNUMBER(MATCH(LEFT(BA335,4),Final_Intermediate[Burmese_Consonants],0)),LEFT(BA335,4),
IF(ISNUMBER(MATCH(LEFT(BA335,3),Final_Intermediate[Burmese_Consonants],0)),LEFT(BA335,3),
IF(ISNUMBER(MATCH(LEFT(BA335,2),Final_Intermediate[Burmese_Consonants],0)),LEFT(BA335,2),
IF(ISNUMBER(MATCH(LEFT(BA335,1),Final_Intermediate[Burmese_Consonants],0)),LEFT(BA335,1),
"")))))))))))))))</f>
        <v>#VALUE!</v>
      </c>
      <c r="AA33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5" t="e">
        <f>IF(AND(OR(BB335="။",BB335="၊"),LEN(BB335)=1),BB335,
IF(ISNUMBER(MATCH(LEFT(BB335,7),Final_modified_Intermediate[Burmese_Consonants],0)),LEFT(BB335,7),
IF(ISNUMBER(MATCH(LEFT(BB335,6),Final_modified_Intermediate[Burmese_Consonants],0)),LEFT(BB335,6),
IF(ISNUMBER(MATCH(LEFT(BB335,5),Final_modified_Intermediate[Burmese_Consonants],0)),LEFT(BB335,5),
IF(ISNUMBER(MATCH(LEFT(BB335,4),Final_modified_Intermediate[Burmese_Consonants],0)),LEFT(BB335,4),
IF(ISNUMBER(MATCH(LEFT(BB335,3),Final_modified_Intermediate[Burmese_Consonants],0)),LEFT(BB335,3),
IF(ISNUMBER(MATCH(LEFT(BB335,2),Final_modified_Intermediate[Burmese_Consonants],0)),LEFT(BB335,2),
IF(ISNUMBER(MATCH(LEFT(BB335,1),Final_modified_Intermediate[Burmese_Consonants],0)),LEFT(BB335,1),
IF(ISNUMBER(MATCH(LEFT(BB335,7),Final_Intermediate[Burmese_Consonants],0)),LEFT(BB335,7),
IF(ISNUMBER(MATCH(LEFT(BB335,6),Final_Intermediate[Burmese_Consonants],0)),LEFT(BB335,6),
IF(ISNUMBER(MATCH(LEFT(BB335,5),Final_Intermediate[Burmese_Consonants],0)),LEFT(BB335,5),
IF(ISNUMBER(MATCH(LEFT(BB335,4),Final_Intermediate[Burmese_Consonants],0)),LEFT(BB335,4),
IF(ISNUMBER(MATCH(LEFT(BB335,3),Final_Intermediate[Burmese_Consonants],0)),LEFT(BB335,3),
IF(ISNUMBER(MATCH(LEFT(BB335,2),Final_Intermediate[Burmese_Consonants],0)),LEFT(BB335,2),
IF(ISNUMBER(MATCH(LEFT(BB335,1),Final_Intermediate[Burmese_Consonants],0)),LEFT(BB335,1),
"")))))))))))))))</f>
        <v>#VALUE!</v>
      </c>
      <c r="AC33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5" t="e">
        <f>IF(AND(OR(BC335="။",BC335="၊"),LEN(BC335)=1),BC335,
IF(ISNUMBER(MATCH(LEFT(BC335,7),Final_modified_Intermediate[Burmese_Consonants],0)),LEFT(BC335,7),
IF(ISNUMBER(MATCH(LEFT(BC335,6),Final_modified_Intermediate[Burmese_Consonants],0)),LEFT(BC335,6),
IF(ISNUMBER(MATCH(LEFT(BC335,5),Final_modified_Intermediate[Burmese_Consonants],0)),LEFT(BC335,5),
IF(ISNUMBER(MATCH(LEFT(BC335,4),Final_modified_Intermediate[Burmese_Consonants],0)),LEFT(BC335,4),
IF(ISNUMBER(MATCH(LEFT(BC335,3),Final_modified_Intermediate[Burmese_Consonants],0)),LEFT(BC335,3),
IF(ISNUMBER(MATCH(LEFT(BC335,2),Final_modified_Intermediate[Burmese_Consonants],0)),LEFT(BC335,2),
IF(ISNUMBER(MATCH(LEFT(BC335,1),Final_modified_Intermediate[Burmese_Consonants],0)),LEFT(BC335,1),
IF(ISNUMBER(MATCH(LEFT(BC335,7),Final_Intermediate[Burmese_Consonants],0)),LEFT(BC335,7),
IF(ISNUMBER(MATCH(LEFT(BC335,6),Final_Intermediate[Burmese_Consonants],0)),LEFT(BC335,6),
IF(ISNUMBER(MATCH(LEFT(BC335,5),Final_Intermediate[Burmese_Consonants],0)),LEFT(BC335,5),
IF(ISNUMBER(MATCH(LEFT(BC335,4),Final_Intermediate[Burmese_Consonants],0)),LEFT(BC335,4),
IF(ISNUMBER(MATCH(LEFT(BC335,3),Final_Intermediate[Burmese_Consonants],0)),LEFT(BC335,3),
IF(ISNUMBER(MATCH(LEFT(BC335,2),Final_Intermediate[Burmese_Consonants],0)),LEFT(BC335,2),
IF(ISNUMBER(MATCH(LEFT(BC335,1),Final_Intermediate[Burmese_Consonants],0)),LEFT(BC335,1),
"")))))))))))))))</f>
        <v>#VALUE!</v>
      </c>
      <c r="AE33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5" t="e">
        <f>IF(AND(OR(BD335="။",BD335="၊"),LEN(BD335)=1),BD335,
IF(ISNUMBER(MATCH(LEFT(BD335,7),Final_modified_Intermediate[Burmese_Consonants],0)),LEFT(BD335,7),
IF(ISNUMBER(MATCH(LEFT(BD335,6),Final_modified_Intermediate[Burmese_Consonants],0)),LEFT(BD335,6),
IF(ISNUMBER(MATCH(LEFT(BD335,5),Final_modified_Intermediate[Burmese_Consonants],0)),LEFT(BD335,5),
IF(ISNUMBER(MATCH(LEFT(BD335,4),Final_modified_Intermediate[Burmese_Consonants],0)),LEFT(BD335,4),
IF(ISNUMBER(MATCH(LEFT(BD335,3),Final_modified_Intermediate[Burmese_Consonants],0)),LEFT(BD335,3),
IF(ISNUMBER(MATCH(LEFT(BD335,2),Final_modified_Intermediate[Burmese_Consonants],0)),LEFT(BD335,2),
IF(ISNUMBER(MATCH(LEFT(BD335,1),Final_modified_Intermediate[Burmese_Consonants],0)),LEFT(BD335,1),
IF(ISNUMBER(MATCH(LEFT(BD335,7),Final_Intermediate[Burmese_Consonants],0)),LEFT(BD335,7),
IF(ISNUMBER(MATCH(LEFT(BD335,6),Final_Intermediate[Burmese_Consonants],0)),LEFT(BD335,6),
IF(ISNUMBER(MATCH(LEFT(BD335,5),Final_Intermediate[Burmese_Consonants],0)),LEFT(BD335,5),
IF(ISNUMBER(MATCH(LEFT(BD335,4),Final_Intermediate[Burmese_Consonants],0)),LEFT(BD335,4),
IF(ISNUMBER(MATCH(LEFT(BD335,3),Final_Intermediate[Burmese_Consonants],0)),LEFT(BD335,3),
IF(ISNUMBER(MATCH(LEFT(BD335,2),Final_Intermediate[Burmese_Consonants],0)),LEFT(BD335,2),
IF(ISNUMBER(MATCH(LEFT(BD335,1),Final_Intermediate[Burmese_Consonants],0)),LEFT(BD335,1),
"")))))))))))))))</f>
        <v>#VALUE!</v>
      </c>
      <c r="AG335" t="e">
        <f>IF(AND(OR(BE335="။",BE335="၊"),LEN(BE335)=1),BE335,
IF(ISNUMBER(MATCH(LEFT(BE335,7),Final_modified_Intermediate[Burmese_Consonants],0)),LEFT(BE335,7),
IF(ISNUMBER(MATCH(LEFT(BE335,6),Final_modified_Intermediate[Burmese_Consonants],0)),LEFT(BE335,6),
IF(ISNUMBER(MATCH(LEFT(BE335,5),Final_modified_Intermediate[Burmese_Consonants],0)),LEFT(BE335,5),
IF(ISNUMBER(MATCH(LEFT(BE335,4),Final_modified_Intermediate[Burmese_Consonants],0)),LEFT(BE335,4),
IF(ISNUMBER(MATCH(LEFT(BE335,3),Final_modified_Intermediate[Burmese_Consonants],0)),LEFT(BE335,3),
IF(ISNUMBER(MATCH(LEFT(BE335,2),Final_modified_Intermediate[Burmese_Consonants],0)),LEFT(BE335,2),
IF(ISNUMBER(MATCH(LEFT(BE335,1),Final_modified_Intermediate[Burmese_Consonants],0)),LEFT(BE335,1),
IF(ISNUMBER(MATCH(LEFT(BE335,7),Final_Intermediate[Burmese_Consonants],0)),LEFT(BE335,7),
IF(ISNUMBER(MATCH(LEFT(BE335,6),Final_Intermediate[Burmese_Consonants],0)),LEFT(BE335,6),
IF(ISNUMBER(MATCH(LEFT(BE335,5),Final_Intermediate[Burmese_Consonants],0)),LEFT(BE335,5),
IF(ISNUMBER(MATCH(LEFT(BE335,4),Final_Intermediate[Burmese_Consonants],0)),LEFT(BE335,4),
IF(ISNUMBER(MATCH(LEFT(BE335,3),Final_Intermediate[Burmese_Consonants],0)),LEFT(BE335,3),
IF(ISNUMBER(MATCH(LEFT(BE335,2),Final_Intermediate[Burmese_Consonants],0)),LEFT(BE335,2),
IF(ISNUMBER(MATCH(LEFT(BE335,1),Final_Intermediate[Burmese_Consonants],0)),LEFT(BE335,1),
"")))))))))))))))</f>
        <v>#VALUE!</v>
      </c>
      <c r="AH335" t="e">
        <f>IF(AND(OR(BF335="။",BF335="၊"),LEN(BF335)=1),BF335,
IF(ISNUMBER(MATCH(LEFT(BF335,7),Final_modified_Intermediate[Burmese_Consonants],0)),LEFT(BF335,7),
IF(ISNUMBER(MATCH(LEFT(BF335,6),Final_modified_Intermediate[Burmese_Consonants],0)),LEFT(BF335,6),
IF(ISNUMBER(MATCH(LEFT(BF335,5),Final_modified_Intermediate[Burmese_Consonants],0)),LEFT(BF335,5),
IF(ISNUMBER(MATCH(LEFT(BF335,4),Final_modified_Intermediate[Burmese_Consonants],0)),LEFT(BF335,4),
IF(ISNUMBER(MATCH(LEFT(BF335,3),Final_modified_Intermediate[Burmese_Consonants],0)),LEFT(BF335,3),
IF(ISNUMBER(MATCH(LEFT(BF335,2),Final_modified_Intermediate[Burmese_Consonants],0)),LEFT(BF335,2),
IF(ISNUMBER(MATCH(LEFT(BF335,1),Final_modified_Intermediate[Burmese_Consonants],0)),LEFT(BF335,1),
IF(ISNUMBER(MATCH(LEFT(BF335,7),Final_Intermediate[Burmese_Consonants],0)),LEFT(BF335,7),
IF(ISNUMBER(MATCH(LEFT(BF335,6),Final_Intermediate[Burmese_Consonants],0)),LEFT(BF335,6),
IF(ISNUMBER(MATCH(LEFT(BF335,5),Final_Intermediate[Burmese_Consonants],0)),LEFT(BF335,5),
IF(ISNUMBER(MATCH(LEFT(BF335,4),Final_Intermediate[Burmese_Consonants],0)),LEFT(BF335,4),
IF(ISNUMBER(MATCH(LEFT(BF335,3),Final_Intermediate[Burmese_Consonants],0)),LEFT(BF335,3),
IF(ISNUMBER(MATCH(LEFT(BF335,2),Final_Intermediate[Burmese_Consonants],0)),LEFT(BF335,2),
IF(ISNUMBER(MATCH(LEFT(BF335,1),Final_Intermediate[Burmese_Consonants],0)),LEFT(BF335,1),
"")))))))))))))))</f>
        <v>#VALUE!</v>
      </c>
      <c r="AI335" t="e">
        <f>IF(AND(OR(BG335="။",BG335="၊"),LEN(BG335)=1),BG335,
IF(ISNUMBER(MATCH(LEFT(BG335,7),Final_modified_Intermediate[Burmese_Consonants],0)),LEFT(BG335,7),
IF(ISNUMBER(MATCH(LEFT(BG335,6),Final_modified_Intermediate[Burmese_Consonants],0)),LEFT(BG335,6),
IF(ISNUMBER(MATCH(LEFT(BG335,5),Final_modified_Intermediate[Burmese_Consonants],0)),LEFT(BG335,5),
IF(ISNUMBER(MATCH(LEFT(BG335,4),Final_modified_Intermediate[Burmese_Consonants],0)),LEFT(BG335,4),
IF(ISNUMBER(MATCH(LEFT(BG335,3),Final_modified_Intermediate[Burmese_Consonants],0)),LEFT(BG335,3),
IF(ISNUMBER(MATCH(LEFT(BG335,2),Final_modified_Intermediate[Burmese_Consonants],0)),LEFT(BG335,2),
IF(ISNUMBER(MATCH(LEFT(BG335,1),Final_modified_Intermediate[Burmese_Consonants],0)),LEFT(BG335,1),
IF(ISNUMBER(MATCH(LEFT(BG335,7),Final_Intermediate[Burmese_Consonants],0)),LEFT(BG335,7),
IF(ISNUMBER(MATCH(LEFT(BG335,6),Final_Intermediate[Burmese_Consonants],0)),LEFT(BG335,6),
IF(ISNUMBER(MATCH(LEFT(BG335,5),Final_Intermediate[Burmese_Consonants],0)),LEFT(BG335,5),
IF(ISNUMBER(MATCH(LEFT(BG335,4),Final_Intermediate[Burmese_Consonants],0)),LEFT(BG335,4),
IF(ISNUMBER(MATCH(LEFT(BG335,3),Final_Intermediate[Burmese_Consonants],0)),LEFT(BG335,3),
IF(ISNUMBER(MATCH(LEFT(BG335,2),Final_Intermediate[Burmese_Consonants],0)),LEFT(BG335,2),
IF(ISNUMBER(MATCH(LEFT(BG335,1),Final_Intermediate[Burmese_Consonants],0)),LEFT(BG335,1),
"")))))))))))))))</f>
        <v>#VALUE!</v>
      </c>
      <c r="AJ335" t="e">
        <f>IF(AND(OR(BH335="။",BH335="၊"),LEN(BH335)=1),BH335,
IF(ISNUMBER(MATCH(LEFT(BH335,7),Final_modified_Intermediate[Burmese_Consonants],0)),LEFT(BH335,7),
IF(ISNUMBER(MATCH(LEFT(BH335,6),Final_modified_Intermediate[Burmese_Consonants],0)),LEFT(BH335,6),
IF(ISNUMBER(MATCH(LEFT(BH335,5),Final_modified_Intermediate[Burmese_Consonants],0)),LEFT(BH335,5),
IF(ISNUMBER(MATCH(LEFT(BH335,4),Final_modified_Intermediate[Burmese_Consonants],0)),LEFT(BH335,4),
IF(ISNUMBER(MATCH(LEFT(BH335,3),Final_modified_Intermediate[Burmese_Consonants],0)),LEFT(BH335,3),
IF(ISNUMBER(MATCH(LEFT(BH335,2),Final_modified_Intermediate[Burmese_Consonants],0)),LEFT(BH335,2),
IF(ISNUMBER(MATCH(LEFT(BH335,1),Final_modified_Intermediate[Burmese_Consonants],0)),LEFT(BH335,1),
IF(ISNUMBER(MATCH(LEFT(BH335,7),Final_Intermediate[Burmese_Consonants],0)),LEFT(BH335,7),
IF(ISNUMBER(MATCH(LEFT(BH335,6),Final_Intermediate[Burmese_Consonants],0)),LEFT(BH335,6),
IF(ISNUMBER(MATCH(LEFT(BH335,5),Final_Intermediate[Burmese_Consonants],0)),LEFT(BH335,5),
IF(ISNUMBER(MATCH(LEFT(BH335,4),Final_Intermediate[Burmese_Consonants],0)),LEFT(BH335,4),
IF(ISNUMBER(MATCH(LEFT(BH335,3),Final_Intermediate[Burmese_Consonants],0)),LEFT(BH335,3),
IF(ISNUMBER(MATCH(LEFT(BH335,2),Final_Intermediate[Burmese_Consonants],0)),LEFT(BH335,2),
IF(ISNUMBER(MATCH(LEFT(BH335,1),Final_Intermediate[Burmese_Consonants],0)),LEFT(BH335,1),
"")))))))))))))))</f>
        <v>#VALUE!</v>
      </c>
      <c r="AK335" t="e">
        <f>IF(AND(OR(BI335="။",BI335="၊"),LEN(BI335)=1),BI335,
IF(ISNUMBER(MATCH(LEFT(BI335,7),Final_modified_Intermediate[Burmese_Consonants],0)),LEFT(BI335,7),
IF(ISNUMBER(MATCH(LEFT(BI335,6),Final_modified_Intermediate[Burmese_Consonants],0)),LEFT(BI335,6),
IF(ISNUMBER(MATCH(LEFT(BI335,5),Final_modified_Intermediate[Burmese_Consonants],0)),LEFT(BI335,5),
IF(ISNUMBER(MATCH(LEFT(BI335,4),Final_modified_Intermediate[Burmese_Consonants],0)),LEFT(BI335,4),
IF(ISNUMBER(MATCH(LEFT(BI335,3),Final_modified_Intermediate[Burmese_Consonants],0)),LEFT(BI335,3),
IF(ISNUMBER(MATCH(LEFT(BI335,2),Final_modified_Intermediate[Burmese_Consonants],0)),LEFT(BI335,2),
IF(ISNUMBER(MATCH(LEFT(BI335,1),Final_modified_Intermediate[Burmese_Consonants],0)),LEFT(BI335,1),
IF(ISNUMBER(MATCH(LEFT(BI335,7),Final_Intermediate[Burmese_Consonants],0)),LEFT(BI335,7),
IF(ISNUMBER(MATCH(LEFT(BI335,6),Final_Intermediate[Burmese_Consonants],0)),LEFT(BI335,6),
IF(ISNUMBER(MATCH(LEFT(BI335,5),Final_Intermediate[Burmese_Consonants],0)),LEFT(BI335,5),
IF(ISNUMBER(MATCH(LEFT(BI335,4),Final_Intermediate[Burmese_Consonants],0)),LEFT(BI335,4),
IF(ISNUMBER(MATCH(LEFT(BI335,3),Final_Intermediate[Burmese_Consonants],0)),LEFT(BI335,3),
IF(ISNUMBER(MATCH(LEFT(BI335,2),Final_Intermediate[Burmese_Consonants],0)),LEFT(BI335,2),
IF(ISNUMBER(MATCH(LEFT(BI335,1),Final_Intermediate[Burmese_Consonants],0)),LEFT(BI335,1),
"")))))))))))))))</f>
        <v>#VALUE!</v>
      </c>
      <c r="AL335" t="e">
        <f>IF(AND(OR(BJ335="။",BJ335="၊"),LEN(BJ335)=1),BJ335,
IF(ISNUMBER(MATCH(LEFT(BJ335,7),Final_modified_Intermediate[Burmese_Consonants],0)),LEFT(BJ335,7),
IF(ISNUMBER(MATCH(LEFT(BJ335,6),Final_modified_Intermediate[Burmese_Consonants],0)),LEFT(BJ335,6),
IF(ISNUMBER(MATCH(LEFT(BJ335,5),Final_modified_Intermediate[Burmese_Consonants],0)),LEFT(BJ335,5),
IF(ISNUMBER(MATCH(LEFT(BJ335,4),Final_modified_Intermediate[Burmese_Consonants],0)),LEFT(BJ335,4),
IF(ISNUMBER(MATCH(LEFT(BJ335,3),Final_modified_Intermediate[Burmese_Consonants],0)),LEFT(BJ335,3),
IF(ISNUMBER(MATCH(LEFT(BJ335,2),Final_modified_Intermediate[Burmese_Consonants],0)),LEFT(BJ335,2),
IF(ISNUMBER(MATCH(LEFT(BJ335,1),Final_modified_Intermediate[Burmese_Consonants],0)),LEFT(BJ335,1),
IF(ISNUMBER(MATCH(LEFT(BJ335,7),Final_Intermediate[Burmese_Consonants],0)),LEFT(BJ335,7),
IF(ISNUMBER(MATCH(LEFT(BJ335,6),Final_Intermediate[Burmese_Consonants],0)),LEFT(BJ335,6),
IF(ISNUMBER(MATCH(LEFT(BJ335,5),Final_Intermediate[Burmese_Consonants],0)),LEFT(BJ335,5),
IF(ISNUMBER(MATCH(LEFT(BJ335,4),Final_Intermediate[Burmese_Consonants],0)),LEFT(BJ335,4),
IF(ISNUMBER(MATCH(LEFT(BJ335,3),Final_Intermediate[Burmese_Consonants],0)),LEFT(BJ335,3),
IF(ISNUMBER(MATCH(LEFT(BJ335,2),Final_Intermediate[Burmese_Consonants],0)),LEFT(BJ335,2),
IF(ISNUMBER(MATCH(LEFT(BJ335,1),Final_Intermediate[Burmese_Consonants],0)),LEFT(BJ335,1),
"")))))))))))))))</f>
        <v>#VALUE!</v>
      </c>
      <c r="AN335" t="e">
        <f>Compiler_Burmese[[#This Row],[Sr. No.]]</f>
        <v>#REF!</v>
      </c>
      <c r="AO33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5" t="e">
        <f>[2]!Vocabulary_Burmese[[#This Row],[Sr. No.]]</f>
        <v>#REF!</v>
      </c>
      <c r="BA335" t="e">
        <f>IF(Raw_data_N2_Kanji[[#This Row],[Categorie]]&lt;&gt;"","",
IF(ISNUMBER(MATCH(V,Special_list[Burmese word],0)),"",
SUBSTITUTE(Raw_data_N2_Kanji[[#This Row],[Raw]]," ","")))</f>
        <v>#VALUE!</v>
      </c>
      <c r="BB335" t="e">
        <f>RIGHT(Segregate18[[#This Row],[UPGRADE]],LEN(Segregate18[[#This Row],[UPGRADE]])-LEN(Compiler_Burmese[[#This Row],[1]]))</f>
        <v>#VALUE!</v>
      </c>
      <c r="BC335" t="e">
        <f>RIGHT(Segregate18[[#This Row],[11]],LEN(Segregate18[[#This Row],[11]])-LEN(Compiler_Burmese[[#This Row],[2]]))</f>
        <v>#VALUE!</v>
      </c>
      <c r="BD335" t="e">
        <f>RIGHT(Segregate18[[#This Row],[21]],LEN(Segregate18[[#This Row],[21]])-LEN(Compiler_Burmese[[#This Row],[3]]))</f>
        <v>#VALUE!</v>
      </c>
      <c r="BE335" t="e">
        <f>RIGHT(Segregate18[[#This Row],[31]],LEN(Segregate18[[#This Row],[31]])-LEN(Compiler_Burmese[[#This Row],[4]]))</f>
        <v>#VALUE!</v>
      </c>
      <c r="BF335" t="e">
        <f>RIGHT(Segregate18[[#This Row],[41]],LEN(Segregate18[[#This Row],[41]])-LEN(Compiler_Burmese[[#This Row],[5]]))</f>
        <v>#VALUE!</v>
      </c>
      <c r="BG335" t="e">
        <f>RIGHT(Segregate18[[#This Row],[51]],LEN(Segregate18[[#This Row],[51]])-LEN(Compiler_Burmese[[#This Row],[6]]))</f>
        <v>#VALUE!</v>
      </c>
      <c r="BH335" t="e">
        <f>RIGHT(Segregate18[[#This Row],[61]],LEN(Segregate18[[#This Row],[61]])-LEN(Compiler_Burmese[[#This Row],[7]]))</f>
        <v>#VALUE!</v>
      </c>
      <c r="BI335" t="e">
        <f>RIGHT(Segregate18[[#This Row],[71]],LEN(Segregate18[[#This Row],[71]])-LEN(Compiler_Burmese[[#This Row],[8]]))</f>
        <v>#VALUE!</v>
      </c>
      <c r="BJ335" t="e">
        <f>RIGHT(Segregate18[[#This Row],[81]],LEN(Segregate18[[#This Row],[81]])-LEN(Compiler_Burmese[[#This Row],[9]]))</f>
        <v>#VALUE!</v>
      </c>
    </row>
    <row r="336" spans="25:62" ht="15" customHeight="1" x14ac:dyDescent="0.3">
      <c r="Y336" t="e">
        <f>Segregate18[[#This Row],[Sr. No.]]</f>
        <v>#REF!</v>
      </c>
      <c r="Z336" t="e">
        <f>IF(AND(OR(BA336="။",BA336="၊"),LEN(BA336)=1),BA336,
IF(ISNUMBER(MATCH(LEFT(BA336,7),Final_modified_Intermediate[Burmese_Consonants],0)),LEFT(BA336,7),
IF(ISNUMBER(MATCH(LEFT(BA336,6),Final_modified_Intermediate[Burmese_Consonants],0)),LEFT(BA336,6),
IF(ISNUMBER(MATCH(LEFT(BA336,5),Final_modified_Intermediate[Burmese_Consonants],0)),LEFT(BA336,5),
IF(ISNUMBER(MATCH(LEFT(BA336,4),Final_modified_Intermediate[Burmese_Consonants],0)),LEFT(BA336,4),
IF(ISNUMBER(MATCH(LEFT(BA336,3),Final_modified_Intermediate[Burmese_Consonants],0)),LEFT(BA336,3),
IF(ISNUMBER(MATCH(LEFT(BA336,2),Final_modified_Intermediate[Burmese_Consonants],0)),LEFT(BA336,2),
IF(ISNUMBER(MATCH(LEFT(BA336,1),Final_modified_Intermediate[Burmese_Consonants],0)),LEFT(BA336,1),
IF(ISNUMBER(MATCH(LEFT(BA336,7),Final_Intermediate[Burmese_Consonants],0)),LEFT(BA336,7),
IF(ISNUMBER(MATCH(LEFT(BA336,6),Final_Intermediate[Burmese_Consonants],0)),LEFT(BA336,6),
IF(ISNUMBER(MATCH(LEFT(BA336,5),Final_Intermediate[Burmese_Consonants],0)),LEFT(BA336,5),
IF(ISNUMBER(MATCH(LEFT(BA336,4),Final_Intermediate[Burmese_Consonants],0)),LEFT(BA336,4),
IF(ISNUMBER(MATCH(LEFT(BA336,3),Final_Intermediate[Burmese_Consonants],0)),LEFT(BA336,3),
IF(ISNUMBER(MATCH(LEFT(BA336,2),Final_Intermediate[Burmese_Consonants],0)),LEFT(BA336,2),
IF(ISNUMBER(MATCH(LEFT(BA336,1),Final_Intermediate[Burmese_Consonants],0)),LEFT(BA336,1),
"")))))))))))))))</f>
        <v>#VALUE!</v>
      </c>
      <c r="AA33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6" t="e">
        <f>IF(AND(OR(BB336="။",BB336="၊"),LEN(BB336)=1),BB336,
IF(ISNUMBER(MATCH(LEFT(BB336,7),Final_modified_Intermediate[Burmese_Consonants],0)),LEFT(BB336,7),
IF(ISNUMBER(MATCH(LEFT(BB336,6),Final_modified_Intermediate[Burmese_Consonants],0)),LEFT(BB336,6),
IF(ISNUMBER(MATCH(LEFT(BB336,5),Final_modified_Intermediate[Burmese_Consonants],0)),LEFT(BB336,5),
IF(ISNUMBER(MATCH(LEFT(BB336,4),Final_modified_Intermediate[Burmese_Consonants],0)),LEFT(BB336,4),
IF(ISNUMBER(MATCH(LEFT(BB336,3),Final_modified_Intermediate[Burmese_Consonants],0)),LEFT(BB336,3),
IF(ISNUMBER(MATCH(LEFT(BB336,2),Final_modified_Intermediate[Burmese_Consonants],0)),LEFT(BB336,2),
IF(ISNUMBER(MATCH(LEFT(BB336,1),Final_modified_Intermediate[Burmese_Consonants],0)),LEFT(BB336,1),
IF(ISNUMBER(MATCH(LEFT(BB336,7),Final_Intermediate[Burmese_Consonants],0)),LEFT(BB336,7),
IF(ISNUMBER(MATCH(LEFT(BB336,6),Final_Intermediate[Burmese_Consonants],0)),LEFT(BB336,6),
IF(ISNUMBER(MATCH(LEFT(BB336,5),Final_Intermediate[Burmese_Consonants],0)),LEFT(BB336,5),
IF(ISNUMBER(MATCH(LEFT(BB336,4),Final_Intermediate[Burmese_Consonants],0)),LEFT(BB336,4),
IF(ISNUMBER(MATCH(LEFT(BB336,3),Final_Intermediate[Burmese_Consonants],0)),LEFT(BB336,3),
IF(ISNUMBER(MATCH(LEFT(BB336,2),Final_Intermediate[Burmese_Consonants],0)),LEFT(BB336,2),
IF(ISNUMBER(MATCH(LEFT(BB336,1),Final_Intermediate[Burmese_Consonants],0)),LEFT(BB336,1),
"")))))))))))))))</f>
        <v>#VALUE!</v>
      </c>
      <c r="AC33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6" t="e">
        <f>IF(AND(OR(BC336="။",BC336="၊"),LEN(BC336)=1),BC336,
IF(ISNUMBER(MATCH(LEFT(BC336,7),Final_modified_Intermediate[Burmese_Consonants],0)),LEFT(BC336,7),
IF(ISNUMBER(MATCH(LEFT(BC336,6),Final_modified_Intermediate[Burmese_Consonants],0)),LEFT(BC336,6),
IF(ISNUMBER(MATCH(LEFT(BC336,5),Final_modified_Intermediate[Burmese_Consonants],0)),LEFT(BC336,5),
IF(ISNUMBER(MATCH(LEFT(BC336,4),Final_modified_Intermediate[Burmese_Consonants],0)),LEFT(BC336,4),
IF(ISNUMBER(MATCH(LEFT(BC336,3),Final_modified_Intermediate[Burmese_Consonants],0)),LEFT(BC336,3),
IF(ISNUMBER(MATCH(LEFT(BC336,2),Final_modified_Intermediate[Burmese_Consonants],0)),LEFT(BC336,2),
IF(ISNUMBER(MATCH(LEFT(BC336,1),Final_modified_Intermediate[Burmese_Consonants],0)),LEFT(BC336,1),
IF(ISNUMBER(MATCH(LEFT(BC336,7),Final_Intermediate[Burmese_Consonants],0)),LEFT(BC336,7),
IF(ISNUMBER(MATCH(LEFT(BC336,6),Final_Intermediate[Burmese_Consonants],0)),LEFT(BC336,6),
IF(ISNUMBER(MATCH(LEFT(BC336,5),Final_Intermediate[Burmese_Consonants],0)),LEFT(BC336,5),
IF(ISNUMBER(MATCH(LEFT(BC336,4),Final_Intermediate[Burmese_Consonants],0)),LEFT(BC336,4),
IF(ISNUMBER(MATCH(LEFT(BC336,3),Final_Intermediate[Burmese_Consonants],0)),LEFT(BC336,3),
IF(ISNUMBER(MATCH(LEFT(BC336,2),Final_Intermediate[Burmese_Consonants],0)),LEFT(BC336,2),
IF(ISNUMBER(MATCH(LEFT(BC336,1),Final_Intermediate[Burmese_Consonants],0)),LEFT(BC336,1),
"")))))))))))))))</f>
        <v>#VALUE!</v>
      </c>
      <c r="AE33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6" t="e">
        <f>IF(AND(OR(BD336="။",BD336="၊"),LEN(BD336)=1),BD336,
IF(ISNUMBER(MATCH(LEFT(BD336,7),Final_modified_Intermediate[Burmese_Consonants],0)),LEFT(BD336,7),
IF(ISNUMBER(MATCH(LEFT(BD336,6),Final_modified_Intermediate[Burmese_Consonants],0)),LEFT(BD336,6),
IF(ISNUMBER(MATCH(LEFT(BD336,5),Final_modified_Intermediate[Burmese_Consonants],0)),LEFT(BD336,5),
IF(ISNUMBER(MATCH(LEFT(BD336,4),Final_modified_Intermediate[Burmese_Consonants],0)),LEFT(BD336,4),
IF(ISNUMBER(MATCH(LEFT(BD336,3),Final_modified_Intermediate[Burmese_Consonants],0)),LEFT(BD336,3),
IF(ISNUMBER(MATCH(LEFT(BD336,2),Final_modified_Intermediate[Burmese_Consonants],0)),LEFT(BD336,2),
IF(ISNUMBER(MATCH(LEFT(BD336,1),Final_modified_Intermediate[Burmese_Consonants],0)),LEFT(BD336,1),
IF(ISNUMBER(MATCH(LEFT(BD336,7),Final_Intermediate[Burmese_Consonants],0)),LEFT(BD336,7),
IF(ISNUMBER(MATCH(LEFT(BD336,6),Final_Intermediate[Burmese_Consonants],0)),LEFT(BD336,6),
IF(ISNUMBER(MATCH(LEFT(BD336,5),Final_Intermediate[Burmese_Consonants],0)),LEFT(BD336,5),
IF(ISNUMBER(MATCH(LEFT(BD336,4),Final_Intermediate[Burmese_Consonants],0)),LEFT(BD336,4),
IF(ISNUMBER(MATCH(LEFT(BD336,3),Final_Intermediate[Burmese_Consonants],0)),LEFT(BD336,3),
IF(ISNUMBER(MATCH(LEFT(BD336,2),Final_Intermediate[Burmese_Consonants],0)),LEFT(BD336,2),
IF(ISNUMBER(MATCH(LEFT(BD336,1),Final_Intermediate[Burmese_Consonants],0)),LEFT(BD336,1),
"")))))))))))))))</f>
        <v>#VALUE!</v>
      </c>
      <c r="AG336" t="e">
        <f>IF(AND(OR(BE336="။",BE336="၊"),LEN(BE336)=1),BE336,
IF(ISNUMBER(MATCH(LEFT(BE336,7),Final_modified_Intermediate[Burmese_Consonants],0)),LEFT(BE336,7),
IF(ISNUMBER(MATCH(LEFT(BE336,6),Final_modified_Intermediate[Burmese_Consonants],0)),LEFT(BE336,6),
IF(ISNUMBER(MATCH(LEFT(BE336,5),Final_modified_Intermediate[Burmese_Consonants],0)),LEFT(BE336,5),
IF(ISNUMBER(MATCH(LEFT(BE336,4),Final_modified_Intermediate[Burmese_Consonants],0)),LEFT(BE336,4),
IF(ISNUMBER(MATCH(LEFT(BE336,3),Final_modified_Intermediate[Burmese_Consonants],0)),LEFT(BE336,3),
IF(ISNUMBER(MATCH(LEFT(BE336,2),Final_modified_Intermediate[Burmese_Consonants],0)),LEFT(BE336,2),
IF(ISNUMBER(MATCH(LEFT(BE336,1),Final_modified_Intermediate[Burmese_Consonants],0)),LEFT(BE336,1),
IF(ISNUMBER(MATCH(LEFT(BE336,7),Final_Intermediate[Burmese_Consonants],0)),LEFT(BE336,7),
IF(ISNUMBER(MATCH(LEFT(BE336,6),Final_Intermediate[Burmese_Consonants],0)),LEFT(BE336,6),
IF(ISNUMBER(MATCH(LEFT(BE336,5),Final_Intermediate[Burmese_Consonants],0)),LEFT(BE336,5),
IF(ISNUMBER(MATCH(LEFT(BE336,4),Final_Intermediate[Burmese_Consonants],0)),LEFT(BE336,4),
IF(ISNUMBER(MATCH(LEFT(BE336,3),Final_Intermediate[Burmese_Consonants],0)),LEFT(BE336,3),
IF(ISNUMBER(MATCH(LEFT(BE336,2),Final_Intermediate[Burmese_Consonants],0)),LEFT(BE336,2),
IF(ISNUMBER(MATCH(LEFT(BE336,1),Final_Intermediate[Burmese_Consonants],0)),LEFT(BE336,1),
"")))))))))))))))</f>
        <v>#VALUE!</v>
      </c>
      <c r="AH336" t="e">
        <f>IF(AND(OR(BF336="။",BF336="၊"),LEN(BF336)=1),BF336,
IF(ISNUMBER(MATCH(LEFT(BF336,7),Final_modified_Intermediate[Burmese_Consonants],0)),LEFT(BF336,7),
IF(ISNUMBER(MATCH(LEFT(BF336,6),Final_modified_Intermediate[Burmese_Consonants],0)),LEFT(BF336,6),
IF(ISNUMBER(MATCH(LEFT(BF336,5),Final_modified_Intermediate[Burmese_Consonants],0)),LEFT(BF336,5),
IF(ISNUMBER(MATCH(LEFT(BF336,4),Final_modified_Intermediate[Burmese_Consonants],0)),LEFT(BF336,4),
IF(ISNUMBER(MATCH(LEFT(BF336,3),Final_modified_Intermediate[Burmese_Consonants],0)),LEFT(BF336,3),
IF(ISNUMBER(MATCH(LEFT(BF336,2),Final_modified_Intermediate[Burmese_Consonants],0)),LEFT(BF336,2),
IF(ISNUMBER(MATCH(LEFT(BF336,1),Final_modified_Intermediate[Burmese_Consonants],0)),LEFT(BF336,1),
IF(ISNUMBER(MATCH(LEFT(BF336,7),Final_Intermediate[Burmese_Consonants],0)),LEFT(BF336,7),
IF(ISNUMBER(MATCH(LEFT(BF336,6),Final_Intermediate[Burmese_Consonants],0)),LEFT(BF336,6),
IF(ISNUMBER(MATCH(LEFT(BF336,5),Final_Intermediate[Burmese_Consonants],0)),LEFT(BF336,5),
IF(ISNUMBER(MATCH(LEFT(BF336,4),Final_Intermediate[Burmese_Consonants],0)),LEFT(BF336,4),
IF(ISNUMBER(MATCH(LEFT(BF336,3),Final_Intermediate[Burmese_Consonants],0)),LEFT(BF336,3),
IF(ISNUMBER(MATCH(LEFT(BF336,2),Final_Intermediate[Burmese_Consonants],0)),LEFT(BF336,2),
IF(ISNUMBER(MATCH(LEFT(BF336,1),Final_Intermediate[Burmese_Consonants],0)),LEFT(BF336,1),
"")))))))))))))))</f>
        <v>#VALUE!</v>
      </c>
      <c r="AI336" t="e">
        <f>IF(AND(OR(BG336="။",BG336="၊"),LEN(BG336)=1),BG336,
IF(ISNUMBER(MATCH(LEFT(BG336,7),Final_modified_Intermediate[Burmese_Consonants],0)),LEFT(BG336,7),
IF(ISNUMBER(MATCH(LEFT(BG336,6),Final_modified_Intermediate[Burmese_Consonants],0)),LEFT(BG336,6),
IF(ISNUMBER(MATCH(LEFT(BG336,5),Final_modified_Intermediate[Burmese_Consonants],0)),LEFT(BG336,5),
IF(ISNUMBER(MATCH(LEFT(BG336,4),Final_modified_Intermediate[Burmese_Consonants],0)),LEFT(BG336,4),
IF(ISNUMBER(MATCH(LEFT(BG336,3),Final_modified_Intermediate[Burmese_Consonants],0)),LEFT(BG336,3),
IF(ISNUMBER(MATCH(LEFT(BG336,2),Final_modified_Intermediate[Burmese_Consonants],0)),LEFT(BG336,2),
IF(ISNUMBER(MATCH(LEFT(BG336,1),Final_modified_Intermediate[Burmese_Consonants],0)),LEFT(BG336,1),
IF(ISNUMBER(MATCH(LEFT(BG336,7),Final_Intermediate[Burmese_Consonants],0)),LEFT(BG336,7),
IF(ISNUMBER(MATCH(LEFT(BG336,6),Final_Intermediate[Burmese_Consonants],0)),LEFT(BG336,6),
IF(ISNUMBER(MATCH(LEFT(BG336,5),Final_Intermediate[Burmese_Consonants],0)),LEFT(BG336,5),
IF(ISNUMBER(MATCH(LEFT(BG336,4),Final_Intermediate[Burmese_Consonants],0)),LEFT(BG336,4),
IF(ISNUMBER(MATCH(LEFT(BG336,3),Final_Intermediate[Burmese_Consonants],0)),LEFT(BG336,3),
IF(ISNUMBER(MATCH(LEFT(BG336,2),Final_Intermediate[Burmese_Consonants],0)),LEFT(BG336,2),
IF(ISNUMBER(MATCH(LEFT(BG336,1),Final_Intermediate[Burmese_Consonants],0)),LEFT(BG336,1),
"")))))))))))))))</f>
        <v>#VALUE!</v>
      </c>
      <c r="AJ336" t="e">
        <f>IF(AND(OR(BH336="။",BH336="၊"),LEN(BH336)=1),BH336,
IF(ISNUMBER(MATCH(LEFT(BH336,7),Final_modified_Intermediate[Burmese_Consonants],0)),LEFT(BH336,7),
IF(ISNUMBER(MATCH(LEFT(BH336,6),Final_modified_Intermediate[Burmese_Consonants],0)),LEFT(BH336,6),
IF(ISNUMBER(MATCH(LEFT(BH336,5),Final_modified_Intermediate[Burmese_Consonants],0)),LEFT(BH336,5),
IF(ISNUMBER(MATCH(LEFT(BH336,4),Final_modified_Intermediate[Burmese_Consonants],0)),LEFT(BH336,4),
IF(ISNUMBER(MATCH(LEFT(BH336,3),Final_modified_Intermediate[Burmese_Consonants],0)),LEFT(BH336,3),
IF(ISNUMBER(MATCH(LEFT(BH336,2),Final_modified_Intermediate[Burmese_Consonants],0)),LEFT(BH336,2),
IF(ISNUMBER(MATCH(LEFT(BH336,1),Final_modified_Intermediate[Burmese_Consonants],0)),LEFT(BH336,1),
IF(ISNUMBER(MATCH(LEFT(BH336,7),Final_Intermediate[Burmese_Consonants],0)),LEFT(BH336,7),
IF(ISNUMBER(MATCH(LEFT(BH336,6),Final_Intermediate[Burmese_Consonants],0)),LEFT(BH336,6),
IF(ISNUMBER(MATCH(LEFT(BH336,5),Final_Intermediate[Burmese_Consonants],0)),LEFT(BH336,5),
IF(ISNUMBER(MATCH(LEFT(BH336,4),Final_Intermediate[Burmese_Consonants],0)),LEFT(BH336,4),
IF(ISNUMBER(MATCH(LEFT(BH336,3),Final_Intermediate[Burmese_Consonants],0)),LEFT(BH336,3),
IF(ISNUMBER(MATCH(LEFT(BH336,2),Final_Intermediate[Burmese_Consonants],0)),LEFT(BH336,2),
IF(ISNUMBER(MATCH(LEFT(BH336,1),Final_Intermediate[Burmese_Consonants],0)),LEFT(BH336,1),
"")))))))))))))))</f>
        <v>#VALUE!</v>
      </c>
      <c r="AK336" t="e">
        <f>IF(AND(OR(BI336="။",BI336="၊"),LEN(BI336)=1),BI336,
IF(ISNUMBER(MATCH(LEFT(BI336,7),Final_modified_Intermediate[Burmese_Consonants],0)),LEFT(BI336,7),
IF(ISNUMBER(MATCH(LEFT(BI336,6),Final_modified_Intermediate[Burmese_Consonants],0)),LEFT(BI336,6),
IF(ISNUMBER(MATCH(LEFT(BI336,5),Final_modified_Intermediate[Burmese_Consonants],0)),LEFT(BI336,5),
IF(ISNUMBER(MATCH(LEFT(BI336,4),Final_modified_Intermediate[Burmese_Consonants],0)),LEFT(BI336,4),
IF(ISNUMBER(MATCH(LEFT(BI336,3),Final_modified_Intermediate[Burmese_Consonants],0)),LEFT(BI336,3),
IF(ISNUMBER(MATCH(LEFT(BI336,2),Final_modified_Intermediate[Burmese_Consonants],0)),LEFT(BI336,2),
IF(ISNUMBER(MATCH(LEFT(BI336,1),Final_modified_Intermediate[Burmese_Consonants],0)),LEFT(BI336,1),
IF(ISNUMBER(MATCH(LEFT(BI336,7),Final_Intermediate[Burmese_Consonants],0)),LEFT(BI336,7),
IF(ISNUMBER(MATCH(LEFT(BI336,6),Final_Intermediate[Burmese_Consonants],0)),LEFT(BI336,6),
IF(ISNUMBER(MATCH(LEFT(BI336,5),Final_Intermediate[Burmese_Consonants],0)),LEFT(BI336,5),
IF(ISNUMBER(MATCH(LEFT(BI336,4),Final_Intermediate[Burmese_Consonants],0)),LEFT(BI336,4),
IF(ISNUMBER(MATCH(LEFT(BI336,3),Final_Intermediate[Burmese_Consonants],0)),LEFT(BI336,3),
IF(ISNUMBER(MATCH(LEFT(BI336,2),Final_Intermediate[Burmese_Consonants],0)),LEFT(BI336,2),
IF(ISNUMBER(MATCH(LEFT(BI336,1),Final_Intermediate[Burmese_Consonants],0)),LEFT(BI336,1),
"")))))))))))))))</f>
        <v>#VALUE!</v>
      </c>
      <c r="AL336" t="e">
        <f>IF(AND(OR(BJ336="။",BJ336="၊"),LEN(BJ336)=1),BJ336,
IF(ISNUMBER(MATCH(LEFT(BJ336,7),Final_modified_Intermediate[Burmese_Consonants],0)),LEFT(BJ336,7),
IF(ISNUMBER(MATCH(LEFT(BJ336,6),Final_modified_Intermediate[Burmese_Consonants],0)),LEFT(BJ336,6),
IF(ISNUMBER(MATCH(LEFT(BJ336,5),Final_modified_Intermediate[Burmese_Consonants],0)),LEFT(BJ336,5),
IF(ISNUMBER(MATCH(LEFT(BJ336,4),Final_modified_Intermediate[Burmese_Consonants],0)),LEFT(BJ336,4),
IF(ISNUMBER(MATCH(LEFT(BJ336,3),Final_modified_Intermediate[Burmese_Consonants],0)),LEFT(BJ336,3),
IF(ISNUMBER(MATCH(LEFT(BJ336,2),Final_modified_Intermediate[Burmese_Consonants],0)),LEFT(BJ336,2),
IF(ISNUMBER(MATCH(LEFT(BJ336,1),Final_modified_Intermediate[Burmese_Consonants],0)),LEFT(BJ336,1),
IF(ISNUMBER(MATCH(LEFT(BJ336,7),Final_Intermediate[Burmese_Consonants],0)),LEFT(BJ336,7),
IF(ISNUMBER(MATCH(LEFT(BJ336,6),Final_Intermediate[Burmese_Consonants],0)),LEFT(BJ336,6),
IF(ISNUMBER(MATCH(LEFT(BJ336,5),Final_Intermediate[Burmese_Consonants],0)),LEFT(BJ336,5),
IF(ISNUMBER(MATCH(LEFT(BJ336,4),Final_Intermediate[Burmese_Consonants],0)),LEFT(BJ336,4),
IF(ISNUMBER(MATCH(LEFT(BJ336,3),Final_Intermediate[Burmese_Consonants],0)),LEFT(BJ336,3),
IF(ISNUMBER(MATCH(LEFT(BJ336,2),Final_Intermediate[Burmese_Consonants],0)),LEFT(BJ336,2),
IF(ISNUMBER(MATCH(LEFT(BJ336,1),Final_Intermediate[Burmese_Consonants],0)),LEFT(BJ336,1),
"")))))))))))))))</f>
        <v>#VALUE!</v>
      </c>
      <c r="AN336" t="e">
        <f>Compiler_Burmese[[#This Row],[Sr. No.]]</f>
        <v>#REF!</v>
      </c>
      <c r="AO33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6" t="e">
        <f>[2]!Vocabulary_Burmese[[#This Row],[Sr. No.]]</f>
        <v>#REF!</v>
      </c>
      <c r="BA336" t="e">
        <f>IF(Raw_data_N2_Kanji[[#This Row],[Categorie]]&lt;&gt;"","",
IF(ISNUMBER(MATCH(V,Special_list[Burmese word],0)),"",
SUBSTITUTE(Raw_data_N2_Kanji[[#This Row],[Raw]]," ","")))</f>
        <v>#VALUE!</v>
      </c>
      <c r="BB336" t="e">
        <f>RIGHT(Segregate18[[#This Row],[UPGRADE]],LEN(Segregate18[[#This Row],[UPGRADE]])-LEN(Compiler_Burmese[[#This Row],[1]]))</f>
        <v>#VALUE!</v>
      </c>
      <c r="BC336" t="e">
        <f>RIGHT(Segregate18[[#This Row],[11]],LEN(Segregate18[[#This Row],[11]])-LEN(Compiler_Burmese[[#This Row],[2]]))</f>
        <v>#VALUE!</v>
      </c>
      <c r="BD336" t="e">
        <f>RIGHT(Segregate18[[#This Row],[21]],LEN(Segregate18[[#This Row],[21]])-LEN(Compiler_Burmese[[#This Row],[3]]))</f>
        <v>#VALUE!</v>
      </c>
      <c r="BE336" t="e">
        <f>RIGHT(Segregate18[[#This Row],[31]],LEN(Segregate18[[#This Row],[31]])-LEN(Compiler_Burmese[[#This Row],[4]]))</f>
        <v>#VALUE!</v>
      </c>
      <c r="BF336" t="e">
        <f>RIGHT(Segregate18[[#This Row],[41]],LEN(Segregate18[[#This Row],[41]])-LEN(Compiler_Burmese[[#This Row],[5]]))</f>
        <v>#VALUE!</v>
      </c>
      <c r="BG336" t="e">
        <f>RIGHT(Segregate18[[#This Row],[51]],LEN(Segregate18[[#This Row],[51]])-LEN(Compiler_Burmese[[#This Row],[6]]))</f>
        <v>#VALUE!</v>
      </c>
      <c r="BH336" t="e">
        <f>RIGHT(Segregate18[[#This Row],[61]],LEN(Segregate18[[#This Row],[61]])-LEN(Compiler_Burmese[[#This Row],[7]]))</f>
        <v>#VALUE!</v>
      </c>
      <c r="BI336" t="e">
        <f>RIGHT(Segregate18[[#This Row],[71]],LEN(Segregate18[[#This Row],[71]])-LEN(Compiler_Burmese[[#This Row],[8]]))</f>
        <v>#VALUE!</v>
      </c>
      <c r="BJ336" t="e">
        <f>RIGHT(Segregate18[[#This Row],[81]],LEN(Segregate18[[#This Row],[81]])-LEN(Compiler_Burmese[[#This Row],[9]]))</f>
        <v>#VALUE!</v>
      </c>
    </row>
    <row r="337" spans="25:62" ht="15" customHeight="1" x14ac:dyDescent="0.3">
      <c r="Y337" t="e">
        <f>Segregate18[[#This Row],[Sr. No.]]</f>
        <v>#REF!</v>
      </c>
      <c r="Z337" t="e">
        <f>IF(AND(OR(BA337="။",BA337="၊"),LEN(BA337)=1),BA337,
IF(ISNUMBER(MATCH(LEFT(BA337,7),Final_modified_Intermediate[Burmese_Consonants],0)),LEFT(BA337,7),
IF(ISNUMBER(MATCH(LEFT(BA337,6),Final_modified_Intermediate[Burmese_Consonants],0)),LEFT(BA337,6),
IF(ISNUMBER(MATCH(LEFT(BA337,5),Final_modified_Intermediate[Burmese_Consonants],0)),LEFT(BA337,5),
IF(ISNUMBER(MATCH(LEFT(BA337,4),Final_modified_Intermediate[Burmese_Consonants],0)),LEFT(BA337,4),
IF(ISNUMBER(MATCH(LEFT(BA337,3),Final_modified_Intermediate[Burmese_Consonants],0)),LEFT(BA337,3),
IF(ISNUMBER(MATCH(LEFT(BA337,2),Final_modified_Intermediate[Burmese_Consonants],0)),LEFT(BA337,2),
IF(ISNUMBER(MATCH(LEFT(BA337,1),Final_modified_Intermediate[Burmese_Consonants],0)),LEFT(BA337,1),
IF(ISNUMBER(MATCH(LEFT(BA337,7),Final_Intermediate[Burmese_Consonants],0)),LEFT(BA337,7),
IF(ISNUMBER(MATCH(LEFT(BA337,6),Final_Intermediate[Burmese_Consonants],0)),LEFT(BA337,6),
IF(ISNUMBER(MATCH(LEFT(BA337,5),Final_Intermediate[Burmese_Consonants],0)),LEFT(BA337,5),
IF(ISNUMBER(MATCH(LEFT(BA337,4),Final_Intermediate[Burmese_Consonants],0)),LEFT(BA337,4),
IF(ISNUMBER(MATCH(LEFT(BA337,3),Final_Intermediate[Burmese_Consonants],0)),LEFT(BA337,3),
IF(ISNUMBER(MATCH(LEFT(BA337,2),Final_Intermediate[Burmese_Consonants],0)),LEFT(BA337,2),
IF(ISNUMBER(MATCH(LEFT(BA337,1),Final_Intermediate[Burmese_Consonants],0)),LEFT(BA337,1),
"")))))))))))))))</f>
        <v>#VALUE!</v>
      </c>
      <c r="AA33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7" t="e">
        <f>IF(AND(OR(BB337="။",BB337="၊"),LEN(BB337)=1),BB337,
IF(ISNUMBER(MATCH(LEFT(BB337,7),Final_modified_Intermediate[Burmese_Consonants],0)),LEFT(BB337,7),
IF(ISNUMBER(MATCH(LEFT(BB337,6),Final_modified_Intermediate[Burmese_Consonants],0)),LEFT(BB337,6),
IF(ISNUMBER(MATCH(LEFT(BB337,5),Final_modified_Intermediate[Burmese_Consonants],0)),LEFT(BB337,5),
IF(ISNUMBER(MATCH(LEFT(BB337,4),Final_modified_Intermediate[Burmese_Consonants],0)),LEFT(BB337,4),
IF(ISNUMBER(MATCH(LEFT(BB337,3),Final_modified_Intermediate[Burmese_Consonants],0)),LEFT(BB337,3),
IF(ISNUMBER(MATCH(LEFT(BB337,2),Final_modified_Intermediate[Burmese_Consonants],0)),LEFT(BB337,2),
IF(ISNUMBER(MATCH(LEFT(BB337,1),Final_modified_Intermediate[Burmese_Consonants],0)),LEFT(BB337,1),
IF(ISNUMBER(MATCH(LEFT(BB337,7),Final_Intermediate[Burmese_Consonants],0)),LEFT(BB337,7),
IF(ISNUMBER(MATCH(LEFT(BB337,6),Final_Intermediate[Burmese_Consonants],0)),LEFT(BB337,6),
IF(ISNUMBER(MATCH(LEFT(BB337,5),Final_Intermediate[Burmese_Consonants],0)),LEFT(BB337,5),
IF(ISNUMBER(MATCH(LEFT(BB337,4),Final_Intermediate[Burmese_Consonants],0)),LEFT(BB337,4),
IF(ISNUMBER(MATCH(LEFT(BB337,3),Final_Intermediate[Burmese_Consonants],0)),LEFT(BB337,3),
IF(ISNUMBER(MATCH(LEFT(BB337,2),Final_Intermediate[Burmese_Consonants],0)),LEFT(BB337,2),
IF(ISNUMBER(MATCH(LEFT(BB337,1),Final_Intermediate[Burmese_Consonants],0)),LEFT(BB337,1),
"")))))))))))))))</f>
        <v>#VALUE!</v>
      </c>
      <c r="AC33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7" t="e">
        <f>IF(AND(OR(BC337="။",BC337="၊"),LEN(BC337)=1),BC337,
IF(ISNUMBER(MATCH(LEFT(BC337,7),Final_modified_Intermediate[Burmese_Consonants],0)),LEFT(BC337,7),
IF(ISNUMBER(MATCH(LEFT(BC337,6),Final_modified_Intermediate[Burmese_Consonants],0)),LEFT(BC337,6),
IF(ISNUMBER(MATCH(LEFT(BC337,5),Final_modified_Intermediate[Burmese_Consonants],0)),LEFT(BC337,5),
IF(ISNUMBER(MATCH(LEFT(BC337,4),Final_modified_Intermediate[Burmese_Consonants],0)),LEFT(BC337,4),
IF(ISNUMBER(MATCH(LEFT(BC337,3),Final_modified_Intermediate[Burmese_Consonants],0)),LEFT(BC337,3),
IF(ISNUMBER(MATCH(LEFT(BC337,2),Final_modified_Intermediate[Burmese_Consonants],0)),LEFT(BC337,2),
IF(ISNUMBER(MATCH(LEFT(BC337,1),Final_modified_Intermediate[Burmese_Consonants],0)),LEFT(BC337,1),
IF(ISNUMBER(MATCH(LEFT(BC337,7),Final_Intermediate[Burmese_Consonants],0)),LEFT(BC337,7),
IF(ISNUMBER(MATCH(LEFT(BC337,6),Final_Intermediate[Burmese_Consonants],0)),LEFT(BC337,6),
IF(ISNUMBER(MATCH(LEFT(BC337,5),Final_Intermediate[Burmese_Consonants],0)),LEFT(BC337,5),
IF(ISNUMBER(MATCH(LEFT(BC337,4),Final_Intermediate[Burmese_Consonants],0)),LEFT(BC337,4),
IF(ISNUMBER(MATCH(LEFT(BC337,3),Final_Intermediate[Burmese_Consonants],0)),LEFT(BC337,3),
IF(ISNUMBER(MATCH(LEFT(BC337,2),Final_Intermediate[Burmese_Consonants],0)),LEFT(BC337,2),
IF(ISNUMBER(MATCH(LEFT(BC337,1),Final_Intermediate[Burmese_Consonants],0)),LEFT(BC337,1),
"")))))))))))))))</f>
        <v>#VALUE!</v>
      </c>
      <c r="AE33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7" t="e">
        <f>IF(AND(OR(BD337="။",BD337="၊"),LEN(BD337)=1),BD337,
IF(ISNUMBER(MATCH(LEFT(BD337,7),Final_modified_Intermediate[Burmese_Consonants],0)),LEFT(BD337,7),
IF(ISNUMBER(MATCH(LEFT(BD337,6),Final_modified_Intermediate[Burmese_Consonants],0)),LEFT(BD337,6),
IF(ISNUMBER(MATCH(LEFT(BD337,5),Final_modified_Intermediate[Burmese_Consonants],0)),LEFT(BD337,5),
IF(ISNUMBER(MATCH(LEFT(BD337,4),Final_modified_Intermediate[Burmese_Consonants],0)),LEFT(BD337,4),
IF(ISNUMBER(MATCH(LEFT(BD337,3),Final_modified_Intermediate[Burmese_Consonants],0)),LEFT(BD337,3),
IF(ISNUMBER(MATCH(LEFT(BD337,2),Final_modified_Intermediate[Burmese_Consonants],0)),LEFT(BD337,2),
IF(ISNUMBER(MATCH(LEFT(BD337,1),Final_modified_Intermediate[Burmese_Consonants],0)),LEFT(BD337,1),
IF(ISNUMBER(MATCH(LEFT(BD337,7),Final_Intermediate[Burmese_Consonants],0)),LEFT(BD337,7),
IF(ISNUMBER(MATCH(LEFT(BD337,6),Final_Intermediate[Burmese_Consonants],0)),LEFT(BD337,6),
IF(ISNUMBER(MATCH(LEFT(BD337,5),Final_Intermediate[Burmese_Consonants],0)),LEFT(BD337,5),
IF(ISNUMBER(MATCH(LEFT(BD337,4),Final_Intermediate[Burmese_Consonants],0)),LEFT(BD337,4),
IF(ISNUMBER(MATCH(LEFT(BD337,3),Final_Intermediate[Burmese_Consonants],0)),LEFT(BD337,3),
IF(ISNUMBER(MATCH(LEFT(BD337,2),Final_Intermediate[Burmese_Consonants],0)),LEFT(BD337,2),
IF(ISNUMBER(MATCH(LEFT(BD337,1),Final_Intermediate[Burmese_Consonants],0)),LEFT(BD337,1),
"")))))))))))))))</f>
        <v>#VALUE!</v>
      </c>
      <c r="AG337" t="e">
        <f>IF(AND(OR(BE337="။",BE337="၊"),LEN(BE337)=1),BE337,
IF(ISNUMBER(MATCH(LEFT(BE337,7),Final_modified_Intermediate[Burmese_Consonants],0)),LEFT(BE337,7),
IF(ISNUMBER(MATCH(LEFT(BE337,6),Final_modified_Intermediate[Burmese_Consonants],0)),LEFT(BE337,6),
IF(ISNUMBER(MATCH(LEFT(BE337,5),Final_modified_Intermediate[Burmese_Consonants],0)),LEFT(BE337,5),
IF(ISNUMBER(MATCH(LEFT(BE337,4),Final_modified_Intermediate[Burmese_Consonants],0)),LEFT(BE337,4),
IF(ISNUMBER(MATCH(LEFT(BE337,3),Final_modified_Intermediate[Burmese_Consonants],0)),LEFT(BE337,3),
IF(ISNUMBER(MATCH(LEFT(BE337,2),Final_modified_Intermediate[Burmese_Consonants],0)),LEFT(BE337,2),
IF(ISNUMBER(MATCH(LEFT(BE337,1),Final_modified_Intermediate[Burmese_Consonants],0)),LEFT(BE337,1),
IF(ISNUMBER(MATCH(LEFT(BE337,7),Final_Intermediate[Burmese_Consonants],0)),LEFT(BE337,7),
IF(ISNUMBER(MATCH(LEFT(BE337,6),Final_Intermediate[Burmese_Consonants],0)),LEFT(BE337,6),
IF(ISNUMBER(MATCH(LEFT(BE337,5),Final_Intermediate[Burmese_Consonants],0)),LEFT(BE337,5),
IF(ISNUMBER(MATCH(LEFT(BE337,4),Final_Intermediate[Burmese_Consonants],0)),LEFT(BE337,4),
IF(ISNUMBER(MATCH(LEFT(BE337,3),Final_Intermediate[Burmese_Consonants],0)),LEFT(BE337,3),
IF(ISNUMBER(MATCH(LEFT(BE337,2),Final_Intermediate[Burmese_Consonants],0)),LEFT(BE337,2),
IF(ISNUMBER(MATCH(LEFT(BE337,1),Final_Intermediate[Burmese_Consonants],0)),LEFT(BE337,1),
"")))))))))))))))</f>
        <v>#VALUE!</v>
      </c>
      <c r="AH337" t="e">
        <f>IF(AND(OR(BF337="။",BF337="၊"),LEN(BF337)=1),BF337,
IF(ISNUMBER(MATCH(LEFT(BF337,7),Final_modified_Intermediate[Burmese_Consonants],0)),LEFT(BF337,7),
IF(ISNUMBER(MATCH(LEFT(BF337,6),Final_modified_Intermediate[Burmese_Consonants],0)),LEFT(BF337,6),
IF(ISNUMBER(MATCH(LEFT(BF337,5),Final_modified_Intermediate[Burmese_Consonants],0)),LEFT(BF337,5),
IF(ISNUMBER(MATCH(LEFT(BF337,4),Final_modified_Intermediate[Burmese_Consonants],0)),LEFT(BF337,4),
IF(ISNUMBER(MATCH(LEFT(BF337,3),Final_modified_Intermediate[Burmese_Consonants],0)),LEFT(BF337,3),
IF(ISNUMBER(MATCH(LEFT(BF337,2),Final_modified_Intermediate[Burmese_Consonants],0)),LEFT(BF337,2),
IF(ISNUMBER(MATCH(LEFT(BF337,1),Final_modified_Intermediate[Burmese_Consonants],0)),LEFT(BF337,1),
IF(ISNUMBER(MATCH(LEFT(BF337,7),Final_Intermediate[Burmese_Consonants],0)),LEFT(BF337,7),
IF(ISNUMBER(MATCH(LEFT(BF337,6),Final_Intermediate[Burmese_Consonants],0)),LEFT(BF337,6),
IF(ISNUMBER(MATCH(LEFT(BF337,5),Final_Intermediate[Burmese_Consonants],0)),LEFT(BF337,5),
IF(ISNUMBER(MATCH(LEFT(BF337,4),Final_Intermediate[Burmese_Consonants],0)),LEFT(BF337,4),
IF(ISNUMBER(MATCH(LEFT(BF337,3),Final_Intermediate[Burmese_Consonants],0)),LEFT(BF337,3),
IF(ISNUMBER(MATCH(LEFT(BF337,2),Final_Intermediate[Burmese_Consonants],0)),LEFT(BF337,2),
IF(ISNUMBER(MATCH(LEFT(BF337,1),Final_Intermediate[Burmese_Consonants],0)),LEFT(BF337,1),
"")))))))))))))))</f>
        <v>#VALUE!</v>
      </c>
      <c r="AI337" t="e">
        <f>IF(AND(OR(BG337="။",BG337="၊"),LEN(BG337)=1),BG337,
IF(ISNUMBER(MATCH(LEFT(BG337,7),Final_modified_Intermediate[Burmese_Consonants],0)),LEFT(BG337,7),
IF(ISNUMBER(MATCH(LEFT(BG337,6),Final_modified_Intermediate[Burmese_Consonants],0)),LEFT(BG337,6),
IF(ISNUMBER(MATCH(LEFT(BG337,5),Final_modified_Intermediate[Burmese_Consonants],0)),LEFT(BG337,5),
IF(ISNUMBER(MATCH(LEFT(BG337,4),Final_modified_Intermediate[Burmese_Consonants],0)),LEFT(BG337,4),
IF(ISNUMBER(MATCH(LEFT(BG337,3),Final_modified_Intermediate[Burmese_Consonants],0)),LEFT(BG337,3),
IF(ISNUMBER(MATCH(LEFT(BG337,2),Final_modified_Intermediate[Burmese_Consonants],0)),LEFT(BG337,2),
IF(ISNUMBER(MATCH(LEFT(BG337,1),Final_modified_Intermediate[Burmese_Consonants],0)),LEFT(BG337,1),
IF(ISNUMBER(MATCH(LEFT(BG337,7),Final_Intermediate[Burmese_Consonants],0)),LEFT(BG337,7),
IF(ISNUMBER(MATCH(LEFT(BG337,6),Final_Intermediate[Burmese_Consonants],0)),LEFT(BG337,6),
IF(ISNUMBER(MATCH(LEFT(BG337,5),Final_Intermediate[Burmese_Consonants],0)),LEFT(BG337,5),
IF(ISNUMBER(MATCH(LEFT(BG337,4),Final_Intermediate[Burmese_Consonants],0)),LEFT(BG337,4),
IF(ISNUMBER(MATCH(LEFT(BG337,3),Final_Intermediate[Burmese_Consonants],0)),LEFT(BG337,3),
IF(ISNUMBER(MATCH(LEFT(BG337,2),Final_Intermediate[Burmese_Consonants],0)),LEFT(BG337,2),
IF(ISNUMBER(MATCH(LEFT(BG337,1),Final_Intermediate[Burmese_Consonants],0)),LEFT(BG337,1),
"")))))))))))))))</f>
        <v>#VALUE!</v>
      </c>
      <c r="AJ337" t="e">
        <f>IF(AND(OR(BH337="။",BH337="၊"),LEN(BH337)=1),BH337,
IF(ISNUMBER(MATCH(LEFT(BH337,7),Final_modified_Intermediate[Burmese_Consonants],0)),LEFT(BH337,7),
IF(ISNUMBER(MATCH(LEFT(BH337,6),Final_modified_Intermediate[Burmese_Consonants],0)),LEFT(BH337,6),
IF(ISNUMBER(MATCH(LEFT(BH337,5),Final_modified_Intermediate[Burmese_Consonants],0)),LEFT(BH337,5),
IF(ISNUMBER(MATCH(LEFT(BH337,4),Final_modified_Intermediate[Burmese_Consonants],0)),LEFT(BH337,4),
IF(ISNUMBER(MATCH(LEFT(BH337,3),Final_modified_Intermediate[Burmese_Consonants],0)),LEFT(BH337,3),
IF(ISNUMBER(MATCH(LEFT(BH337,2),Final_modified_Intermediate[Burmese_Consonants],0)),LEFT(BH337,2),
IF(ISNUMBER(MATCH(LEFT(BH337,1),Final_modified_Intermediate[Burmese_Consonants],0)),LEFT(BH337,1),
IF(ISNUMBER(MATCH(LEFT(BH337,7),Final_Intermediate[Burmese_Consonants],0)),LEFT(BH337,7),
IF(ISNUMBER(MATCH(LEFT(BH337,6),Final_Intermediate[Burmese_Consonants],0)),LEFT(BH337,6),
IF(ISNUMBER(MATCH(LEFT(BH337,5),Final_Intermediate[Burmese_Consonants],0)),LEFT(BH337,5),
IF(ISNUMBER(MATCH(LEFT(BH337,4),Final_Intermediate[Burmese_Consonants],0)),LEFT(BH337,4),
IF(ISNUMBER(MATCH(LEFT(BH337,3),Final_Intermediate[Burmese_Consonants],0)),LEFT(BH337,3),
IF(ISNUMBER(MATCH(LEFT(BH337,2),Final_Intermediate[Burmese_Consonants],0)),LEFT(BH337,2),
IF(ISNUMBER(MATCH(LEFT(BH337,1),Final_Intermediate[Burmese_Consonants],0)),LEFT(BH337,1),
"")))))))))))))))</f>
        <v>#VALUE!</v>
      </c>
      <c r="AK337" t="e">
        <f>IF(AND(OR(BI337="။",BI337="၊"),LEN(BI337)=1),BI337,
IF(ISNUMBER(MATCH(LEFT(BI337,7),Final_modified_Intermediate[Burmese_Consonants],0)),LEFT(BI337,7),
IF(ISNUMBER(MATCH(LEFT(BI337,6),Final_modified_Intermediate[Burmese_Consonants],0)),LEFT(BI337,6),
IF(ISNUMBER(MATCH(LEFT(BI337,5),Final_modified_Intermediate[Burmese_Consonants],0)),LEFT(BI337,5),
IF(ISNUMBER(MATCH(LEFT(BI337,4),Final_modified_Intermediate[Burmese_Consonants],0)),LEFT(BI337,4),
IF(ISNUMBER(MATCH(LEFT(BI337,3),Final_modified_Intermediate[Burmese_Consonants],0)),LEFT(BI337,3),
IF(ISNUMBER(MATCH(LEFT(BI337,2),Final_modified_Intermediate[Burmese_Consonants],0)),LEFT(BI337,2),
IF(ISNUMBER(MATCH(LEFT(BI337,1),Final_modified_Intermediate[Burmese_Consonants],0)),LEFT(BI337,1),
IF(ISNUMBER(MATCH(LEFT(BI337,7),Final_Intermediate[Burmese_Consonants],0)),LEFT(BI337,7),
IF(ISNUMBER(MATCH(LEFT(BI337,6),Final_Intermediate[Burmese_Consonants],0)),LEFT(BI337,6),
IF(ISNUMBER(MATCH(LEFT(BI337,5),Final_Intermediate[Burmese_Consonants],0)),LEFT(BI337,5),
IF(ISNUMBER(MATCH(LEFT(BI337,4),Final_Intermediate[Burmese_Consonants],0)),LEFT(BI337,4),
IF(ISNUMBER(MATCH(LEFT(BI337,3),Final_Intermediate[Burmese_Consonants],0)),LEFT(BI337,3),
IF(ISNUMBER(MATCH(LEFT(BI337,2),Final_Intermediate[Burmese_Consonants],0)),LEFT(BI337,2),
IF(ISNUMBER(MATCH(LEFT(BI337,1),Final_Intermediate[Burmese_Consonants],0)),LEFT(BI337,1),
"")))))))))))))))</f>
        <v>#VALUE!</v>
      </c>
      <c r="AL337" t="e">
        <f>IF(AND(OR(BJ337="။",BJ337="၊"),LEN(BJ337)=1),BJ337,
IF(ISNUMBER(MATCH(LEFT(BJ337,7),Final_modified_Intermediate[Burmese_Consonants],0)),LEFT(BJ337,7),
IF(ISNUMBER(MATCH(LEFT(BJ337,6),Final_modified_Intermediate[Burmese_Consonants],0)),LEFT(BJ337,6),
IF(ISNUMBER(MATCH(LEFT(BJ337,5),Final_modified_Intermediate[Burmese_Consonants],0)),LEFT(BJ337,5),
IF(ISNUMBER(MATCH(LEFT(BJ337,4),Final_modified_Intermediate[Burmese_Consonants],0)),LEFT(BJ337,4),
IF(ISNUMBER(MATCH(LEFT(BJ337,3),Final_modified_Intermediate[Burmese_Consonants],0)),LEFT(BJ337,3),
IF(ISNUMBER(MATCH(LEFT(BJ337,2),Final_modified_Intermediate[Burmese_Consonants],0)),LEFT(BJ337,2),
IF(ISNUMBER(MATCH(LEFT(BJ337,1),Final_modified_Intermediate[Burmese_Consonants],0)),LEFT(BJ337,1),
IF(ISNUMBER(MATCH(LEFT(BJ337,7),Final_Intermediate[Burmese_Consonants],0)),LEFT(BJ337,7),
IF(ISNUMBER(MATCH(LEFT(BJ337,6),Final_Intermediate[Burmese_Consonants],0)),LEFT(BJ337,6),
IF(ISNUMBER(MATCH(LEFT(BJ337,5),Final_Intermediate[Burmese_Consonants],0)),LEFT(BJ337,5),
IF(ISNUMBER(MATCH(LEFT(BJ337,4),Final_Intermediate[Burmese_Consonants],0)),LEFT(BJ337,4),
IF(ISNUMBER(MATCH(LEFT(BJ337,3),Final_Intermediate[Burmese_Consonants],0)),LEFT(BJ337,3),
IF(ISNUMBER(MATCH(LEFT(BJ337,2),Final_Intermediate[Burmese_Consonants],0)),LEFT(BJ337,2),
IF(ISNUMBER(MATCH(LEFT(BJ337,1),Final_Intermediate[Burmese_Consonants],0)),LEFT(BJ337,1),
"")))))))))))))))</f>
        <v>#VALUE!</v>
      </c>
      <c r="AN337" t="e">
        <f>Compiler_Burmese[[#This Row],[Sr. No.]]</f>
        <v>#REF!</v>
      </c>
      <c r="AO33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7" t="e">
        <f>[2]!Vocabulary_Burmese[[#This Row],[Sr. No.]]</f>
        <v>#REF!</v>
      </c>
      <c r="BA337" t="e">
        <f>IF(Raw_data_N2_Kanji[[#This Row],[Categorie]]&lt;&gt;"","",
IF(ISNUMBER(MATCH(V,Special_list[Burmese word],0)),"",
SUBSTITUTE(Raw_data_N2_Kanji[[#This Row],[Raw]]," ","")))</f>
        <v>#VALUE!</v>
      </c>
      <c r="BB337" t="e">
        <f>RIGHT(Segregate18[[#This Row],[UPGRADE]],LEN(Segregate18[[#This Row],[UPGRADE]])-LEN(Compiler_Burmese[[#This Row],[1]]))</f>
        <v>#VALUE!</v>
      </c>
      <c r="BC337" t="e">
        <f>RIGHT(Segregate18[[#This Row],[11]],LEN(Segregate18[[#This Row],[11]])-LEN(Compiler_Burmese[[#This Row],[2]]))</f>
        <v>#VALUE!</v>
      </c>
      <c r="BD337" t="e">
        <f>RIGHT(Segregate18[[#This Row],[21]],LEN(Segregate18[[#This Row],[21]])-LEN(Compiler_Burmese[[#This Row],[3]]))</f>
        <v>#VALUE!</v>
      </c>
      <c r="BE337" t="e">
        <f>RIGHT(Segregate18[[#This Row],[31]],LEN(Segregate18[[#This Row],[31]])-LEN(Compiler_Burmese[[#This Row],[4]]))</f>
        <v>#VALUE!</v>
      </c>
      <c r="BF337" t="e">
        <f>RIGHT(Segregate18[[#This Row],[41]],LEN(Segregate18[[#This Row],[41]])-LEN(Compiler_Burmese[[#This Row],[5]]))</f>
        <v>#VALUE!</v>
      </c>
      <c r="BG337" t="e">
        <f>RIGHT(Segregate18[[#This Row],[51]],LEN(Segregate18[[#This Row],[51]])-LEN(Compiler_Burmese[[#This Row],[6]]))</f>
        <v>#VALUE!</v>
      </c>
      <c r="BH337" t="e">
        <f>RIGHT(Segregate18[[#This Row],[61]],LEN(Segregate18[[#This Row],[61]])-LEN(Compiler_Burmese[[#This Row],[7]]))</f>
        <v>#VALUE!</v>
      </c>
      <c r="BI337" t="e">
        <f>RIGHT(Segregate18[[#This Row],[71]],LEN(Segregate18[[#This Row],[71]])-LEN(Compiler_Burmese[[#This Row],[8]]))</f>
        <v>#VALUE!</v>
      </c>
      <c r="BJ337" t="e">
        <f>RIGHT(Segregate18[[#This Row],[81]],LEN(Segregate18[[#This Row],[81]])-LEN(Compiler_Burmese[[#This Row],[9]]))</f>
        <v>#VALUE!</v>
      </c>
    </row>
    <row r="338" spans="25:62" ht="15" customHeight="1" x14ac:dyDescent="0.3">
      <c r="Y338" t="e">
        <f>Segregate18[[#This Row],[Sr. No.]]</f>
        <v>#REF!</v>
      </c>
      <c r="Z338" t="e">
        <f>IF(AND(OR(BA338="။",BA338="၊"),LEN(BA338)=1),BA338,
IF(ISNUMBER(MATCH(LEFT(BA338,7),Final_modified_Intermediate[Burmese_Consonants],0)),LEFT(BA338,7),
IF(ISNUMBER(MATCH(LEFT(BA338,6),Final_modified_Intermediate[Burmese_Consonants],0)),LEFT(BA338,6),
IF(ISNUMBER(MATCH(LEFT(BA338,5),Final_modified_Intermediate[Burmese_Consonants],0)),LEFT(BA338,5),
IF(ISNUMBER(MATCH(LEFT(BA338,4),Final_modified_Intermediate[Burmese_Consonants],0)),LEFT(BA338,4),
IF(ISNUMBER(MATCH(LEFT(BA338,3),Final_modified_Intermediate[Burmese_Consonants],0)),LEFT(BA338,3),
IF(ISNUMBER(MATCH(LEFT(BA338,2),Final_modified_Intermediate[Burmese_Consonants],0)),LEFT(BA338,2),
IF(ISNUMBER(MATCH(LEFT(BA338,1),Final_modified_Intermediate[Burmese_Consonants],0)),LEFT(BA338,1),
IF(ISNUMBER(MATCH(LEFT(BA338,7),Final_Intermediate[Burmese_Consonants],0)),LEFT(BA338,7),
IF(ISNUMBER(MATCH(LEFT(BA338,6),Final_Intermediate[Burmese_Consonants],0)),LEFT(BA338,6),
IF(ISNUMBER(MATCH(LEFT(BA338,5),Final_Intermediate[Burmese_Consonants],0)),LEFT(BA338,5),
IF(ISNUMBER(MATCH(LEFT(BA338,4),Final_Intermediate[Burmese_Consonants],0)),LEFT(BA338,4),
IF(ISNUMBER(MATCH(LEFT(BA338,3),Final_Intermediate[Burmese_Consonants],0)),LEFT(BA338,3),
IF(ISNUMBER(MATCH(LEFT(BA338,2),Final_Intermediate[Burmese_Consonants],0)),LEFT(BA338,2),
IF(ISNUMBER(MATCH(LEFT(BA338,1),Final_Intermediate[Burmese_Consonants],0)),LEFT(BA338,1),
"")))))))))))))))</f>
        <v>#VALUE!</v>
      </c>
      <c r="AA33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8" t="e">
        <f>IF(AND(OR(BB338="။",BB338="၊"),LEN(BB338)=1),BB338,
IF(ISNUMBER(MATCH(LEFT(BB338,7),Final_modified_Intermediate[Burmese_Consonants],0)),LEFT(BB338,7),
IF(ISNUMBER(MATCH(LEFT(BB338,6),Final_modified_Intermediate[Burmese_Consonants],0)),LEFT(BB338,6),
IF(ISNUMBER(MATCH(LEFT(BB338,5),Final_modified_Intermediate[Burmese_Consonants],0)),LEFT(BB338,5),
IF(ISNUMBER(MATCH(LEFT(BB338,4),Final_modified_Intermediate[Burmese_Consonants],0)),LEFT(BB338,4),
IF(ISNUMBER(MATCH(LEFT(BB338,3),Final_modified_Intermediate[Burmese_Consonants],0)),LEFT(BB338,3),
IF(ISNUMBER(MATCH(LEFT(BB338,2),Final_modified_Intermediate[Burmese_Consonants],0)),LEFT(BB338,2),
IF(ISNUMBER(MATCH(LEFT(BB338,1),Final_modified_Intermediate[Burmese_Consonants],0)),LEFT(BB338,1),
IF(ISNUMBER(MATCH(LEFT(BB338,7),Final_Intermediate[Burmese_Consonants],0)),LEFT(BB338,7),
IF(ISNUMBER(MATCH(LEFT(BB338,6),Final_Intermediate[Burmese_Consonants],0)),LEFT(BB338,6),
IF(ISNUMBER(MATCH(LEFT(BB338,5),Final_Intermediate[Burmese_Consonants],0)),LEFT(BB338,5),
IF(ISNUMBER(MATCH(LEFT(BB338,4),Final_Intermediate[Burmese_Consonants],0)),LEFT(BB338,4),
IF(ISNUMBER(MATCH(LEFT(BB338,3),Final_Intermediate[Burmese_Consonants],0)),LEFT(BB338,3),
IF(ISNUMBER(MATCH(LEFT(BB338,2),Final_Intermediate[Burmese_Consonants],0)),LEFT(BB338,2),
IF(ISNUMBER(MATCH(LEFT(BB338,1),Final_Intermediate[Burmese_Consonants],0)),LEFT(BB338,1),
"")))))))))))))))</f>
        <v>#VALUE!</v>
      </c>
      <c r="AC33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8" t="e">
        <f>IF(AND(OR(BC338="။",BC338="၊"),LEN(BC338)=1),BC338,
IF(ISNUMBER(MATCH(LEFT(BC338,7),Final_modified_Intermediate[Burmese_Consonants],0)),LEFT(BC338,7),
IF(ISNUMBER(MATCH(LEFT(BC338,6),Final_modified_Intermediate[Burmese_Consonants],0)),LEFT(BC338,6),
IF(ISNUMBER(MATCH(LEFT(BC338,5),Final_modified_Intermediate[Burmese_Consonants],0)),LEFT(BC338,5),
IF(ISNUMBER(MATCH(LEFT(BC338,4),Final_modified_Intermediate[Burmese_Consonants],0)),LEFT(BC338,4),
IF(ISNUMBER(MATCH(LEFT(BC338,3),Final_modified_Intermediate[Burmese_Consonants],0)),LEFT(BC338,3),
IF(ISNUMBER(MATCH(LEFT(BC338,2),Final_modified_Intermediate[Burmese_Consonants],0)),LEFT(BC338,2),
IF(ISNUMBER(MATCH(LEFT(BC338,1),Final_modified_Intermediate[Burmese_Consonants],0)),LEFT(BC338,1),
IF(ISNUMBER(MATCH(LEFT(BC338,7),Final_Intermediate[Burmese_Consonants],0)),LEFT(BC338,7),
IF(ISNUMBER(MATCH(LEFT(BC338,6),Final_Intermediate[Burmese_Consonants],0)),LEFT(BC338,6),
IF(ISNUMBER(MATCH(LEFT(BC338,5),Final_Intermediate[Burmese_Consonants],0)),LEFT(BC338,5),
IF(ISNUMBER(MATCH(LEFT(BC338,4),Final_Intermediate[Burmese_Consonants],0)),LEFT(BC338,4),
IF(ISNUMBER(MATCH(LEFT(BC338,3),Final_Intermediate[Burmese_Consonants],0)),LEFT(BC338,3),
IF(ISNUMBER(MATCH(LEFT(BC338,2),Final_Intermediate[Burmese_Consonants],0)),LEFT(BC338,2),
IF(ISNUMBER(MATCH(LEFT(BC338,1),Final_Intermediate[Burmese_Consonants],0)),LEFT(BC338,1),
"")))))))))))))))</f>
        <v>#VALUE!</v>
      </c>
      <c r="AE33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8" t="e">
        <f>IF(AND(OR(BD338="။",BD338="၊"),LEN(BD338)=1),BD338,
IF(ISNUMBER(MATCH(LEFT(BD338,7),Final_modified_Intermediate[Burmese_Consonants],0)),LEFT(BD338,7),
IF(ISNUMBER(MATCH(LEFT(BD338,6),Final_modified_Intermediate[Burmese_Consonants],0)),LEFT(BD338,6),
IF(ISNUMBER(MATCH(LEFT(BD338,5),Final_modified_Intermediate[Burmese_Consonants],0)),LEFT(BD338,5),
IF(ISNUMBER(MATCH(LEFT(BD338,4),Final_modified_Intermediate[Burmese_Consonants],0)),LEFT(BD338,4),
IF(ISNUMBER(MATCH(LEFT(BD338,3),Final_modified_Intermediate[Burmese_Consonants],0)),LEFT(BD338,3),
IF(ISNUMBER(MATCH(LEFT(BD338,2),Final_modified_Intermediate[Burmese_Consonants],0)),LEFT(BD338,2),
IF(ISNUMBER(MATCH(LEFT(BD338,1),Final_modified_Intermediate[Burmese_Consonants],0)),LEFT(BD338,1),
IF(ISNUMBER(MATCH(LEFT(BD338,7),Final_Intermediate[Burmese_Consonants],0)),LEFT(BD338,7),
IF(ISNUMBER(MATCH(LEFT(BD338,6),Final_Intermediate[Burmese_Consonants],0)),LEFT(BD338,6),
IF(ISNUMBER(MATCH(LEFT(BD338,5),Final_Intermediate[Burmese_Consonants],0)),LEFT(BD338,5),
IF(ISNUMBER(MATCH(LEFT(BD338,4),Final_Intermediate[Burmese_Consonants],0)),LEFT(BD338,4),
IF(ISNUMBER(MATCH(LEFT(BD338,3),Final_Intermediate[Burmese_Consonants],0)),LEFT(BD338,3),
IF(ISNUMBER(MATCH(LEFT(BD338,2),Final_Intermediate[Burmese_Consonants],0)),LEFT(BD338,2),
IF(ISNUMBER(MATCH(LEFT(BD338,1),Final_Intermediate[Burmese_Consonants],0)),LEFT(BD338,1),
"")))))))))))))))</f>
        <v>#VALUE!</v>
      </c>
      <c r="AG338" t="e">
        <f>IF(AND(OR(BE338="။",BE338="၊"),LEN(BE338)=1),BE338,
IF(ISNUMBER(MATCH(LEFT(BE338,7),Final_modified_Intermediate[Burmese_Consonants],0)),LEFT(BE338,7),
IF(ISNUMBER(MATCH(LEFT(BE338,6),Final_modified_Intermediate[Burmese_Consonants],0)),LEFT(BE338,6),
IF(ISNUMBER(MATCH(LEFT(BE338,5),Final_modified_Intermediate[Burmese_Consonants],0)),LEFT(BE338,5),
IF(ISNUMBER(MATCH(LEFT(BE338,4),Final_modified_Intermediate[Burmese_Consonants],0)),LEFT(BE338,4),
IF(ISNUMBER(MATCH(LEFT(BE338,3),Final_modified_Intermediate[Burmese_Consonants],0)),LEFT(BE338,3),
IF(ISNUMBER(MATCH(LEFT(BE338,2),Final_modified_Intermediate[Burmese_Consonants],0)),LEFT(BE338,2),
IF(ISNUMBER(MATCH(LEFT(BE338,1),Final_modified_Intermediate[Burmese_Consonants],0)),LEFT(BE338,1),
IF(ISNUMBER(MATCH(LEFT(BE338,7),Final_Intermediate[Burmese_Consonants],0)),LEFT(BE338,7),
IF(ISNUMBER(MATCH(LEFT(BE338,6),Final_Intermediate[Burmese_Consonants],0)),LEFT(BE338,6),
IF(ISNUMBER(MATCH(LEFT(BE338,5),Final_Intermediate[Burmese_Consonants],0)),LEFT(BE338,5),
IF(ISNUMBER(MATCH(LEFT(BE338,4),Final_Intermediate[Burmese_Consonants],0)),LEFT(BE338,4),
IF(ISNUMBER(MATCH(LEFT(BE338,3),Final_Intermediate[Burmese_Consonants],0)),LEFT(BE338,3),
IF(ISNUMBER(MATCH(LEFT(BE338,2),Final_Intermediate[Burmese_Consonants],0)),LEFT(BE338,2),
IF(ISNUMBER(MATCH(LEFT(BE338,1),Final_Intermediate[Burmese_Consonants],0)),LEFT(BE338,1),
"")))))))))))))))</f>
        <v>#VALUE!</v>
      </c>
      <c r="AH338" t="e">
        <f>IF(AND(OR(BF338="။",BF338="၊"),LEN(BF338)=1),BF338,
IF(ISNUMBER(MATCH(LEFT(BF338,7),Final_modified_Intermediate[Burmese_Consonants],0)),LEFT(BF338,7),
IF(ISNUMBER(MATCH(LEFT(BF338,6),Final_modified_Intermediate[Burmese_Consonants],0)),LEFT(BF338,6),
IF(ISNUMBER(MATCH(LEFT(BF338,5),Final_modified_Intermediate[Burmese_Consonants],0)),LEFT(BF338,5),
IF(ISNUMBER(MATCH(LEFT(BF338,4),Final_modified_Intermediate[Burmese_Consonants],0)),LEFT(BF338,4),
IF(ISNUMBER(MATCH(LEFT(BF338,3),Final_modified_Intermediate[Burmese_Consonants],0)),LEFT(BF338,3),
IF(ISNUMBER(MATCH(LEFT(BF338,2),Final_modified_Intermediate[Burmese_Consonants],0)),LEFT(BF338,2),
IF(ISNUMBER(MATCH(LEFT(BF338,1),Final_modified_Intermediate[Burmese_Consonants],0)),LEFT(BF338,1),
IF(ISNUMBER(MATCH(LEFT(BF338,7),Final_Intermediate[Burmese_Consonants],0)),LEFT(BF338,7),
IF(ISNUMBER(MATCH(LEFT(BF338,6),Final_Intermediate[Burmese_Consonants],0)),LEFT(BF338,6),
IF(ISNUMBER(MATCH(LEFT(BF338,5),Final_Intermediate[Burmese_Consonants],0)),LEFT(BF338,5),
IF(ISNUMBER(MATCH(LEFT(BF338,4),Final_Intermediate[Burmese_Consonants],0)),LEFT(BF338,4),
IF(ISNUMBER(MATCH(LEFT(BF338,3),Final_Intermediate[Burmese_Consonants],0)),LEFT(BF338,3),
IF(ISNUMBER(MATCH(LEFT(BF338,2),Final_Intermediate[Burmese_Consonants],0)),LEFT(BF338,2),
IF(ISNUMBER(MATCH(LEFT(BF338,1),Final_Intermediate[Burmese_Consonants],0)),LEFT(BF338,1),
"")))))))))))))))</f>
        <v>#VALUE!</v>
      </c>
      <c r="AI338" t="e">
        <f>IF(AND(OR(BG338="။",BG338="၊"),LEN(BG338)=1),BG338,
IF(ISNUMBER(MATCH(LEFT(BG338,7),Final_modified_Intermediate[Burmese_Consonants],0)),LEFT(BG338,7),
IF(ISNUMBER(MATCH(LEFT(BG338,6),Final_modified_Intermediate[Burmese_Consonants],0)),LEFT(BG338,6),
IF(ISNUMBER(MATCH(LEFT(BG338,5),Final_modified_Intermediate[Burmese_Consonants],0)),LEFT(BG338,5),
IF(ISNUMBER(MATCH(LEFT(BG338,4),Final_modified_Intermediate[Burmese_Consonants],0)),LEFT(BG338,4),
IF(ISNUMBER(MATCH(LEFT(BG338,3),Final_modified_Intermediate[Burmese_Consonants],0)),LEFT(BG338,3),
IF(ISNUMBER(MATCH(LEFT(BG338,2),Final_modified_Intermediate[Burmese_Consonants],0)),LEFT(BG338,2),
IF(ISNUMBER(MATCH(LEFT(BG338,1),Final_modified_Intermediate[Burmese_Consonants],0)),LEFT(BG338,1),
IF(ISNUMBER(MATCH(LEFT(BG338,7),Final_Intermediate[Burmese_Consonants],0)),LEFT(BG338,7),
IF(ISNUMBER(MATCH(LEFT(BG338,6),Final_Intermediate[Burmese_Consonants],0)),LEFT(BG338,6),
IF(ISNUMBER(MATCH(LEFT(BG338,5),Final_Intermediate[Burmese_Consonants],0)),LEFT(BG338,5),
IF(ISNUMBER(MATCH(LEFT(BG338,4),Final_Intermediate[Burmese_Consonants],0)),LEFT(BG338,4),
IF(ISNUMBER(MATCH(LEFT(BG338,3),Final_Intermediate[Burmese_Consonants],0)),LEFT(BG338,3),
IF(ISNUMBER(MATCH(LEFT(BG338,2),Final_Intermediate[Burmese_Consonants],0)),LEFT(BG338,2),
IF(ISNUMBER(MATCH(LEFT(BG338,1),Final_Intermediate[Burmese_Consonants],0)),LEFT(BG338,1),
"")))))))))))))))</f>
        <v>#VALUE!</v>
      </c>
      <c r="AJ338" t="e">
        <f>IF(AND(OR(BH338="။",BH338="၊"),LEN(BH338)=1),BH338,
IF(ISNUMBER(MATCH(LEFT(BH338,7),Final_modified_Intermediate[Burmese_Consonants],0)),LEFT(BH338,7),
IF(ISNUMBER(MATCH(LEFT(BH338,6),Final_modified_Intermediate[Burmese_Consonants],0)),LEFT(BH338,6),
IF(ISNUMBER(MATCH(LEFT(BH338,5),Final_modified_Intermediate[Burmese_Consonants],0)),LEFT(BH338,5),
IF(ISNUMBER(MATCH(LEFT(BH338,4),Final_modified_Intermediate[Burmese_Consonants],0)),LEFT(BH338,4),
IF(ISNUMBER(MATCH(LEFT(BH338,3),Final_modified_Intermediate[Burmese_Consonants],0)),LEFT(BH338,3),
IF(ISNUMBER(MATCH(LEFT(BH338,2),Final_modified_Intermediate[Burmese_Consonants],0)),LEFT(BH338,2),
IF(ISNUMBER(MATCH(LEFT(BH338,1),Final_modified_Intermediate[Burmese_Consonants],0)),LEFT(BH338,1),
IF(ISNUMBER(MATCH(LEFT(BH338,7),Final_Intermediate[Burmese_Consonants],0)),LEFT(BH338,7),
IF(ISNUMBER(MATCH(LEFT(BH338,6),Final_Intermediate[Burmese_Consonants],0)),LEFT(BH338,6),
IF(ISNUMBER(MATCH(LEFT(BH338,5),Final_Intermediate[Burmese_Consonants],0)),LEFT(BH338,5),
IF(ISNUMBER(MATCH(LEFT(BH338,4),Final_Intermediate[Burmese_Consonants],0)),LEFT(BH338,4),
IF(ISNUMBER(MATCH(LEFT(BH338,3),Final_Intermediate[Burmese_Consonants],0)),LEFT(BH338,3),
IF(ISNUMBER(MATCH(LEFT(BH338,2),Final_Intermediate[Burmese_Consonants],0)),LEFT(BH338,2),
IF(ISNUMBER(MATCH(LEFT(BH338,1),Final_Intermediate[Burmese_Consonants],0)),LEFT(BH338,1),
"")))))))))))))))</f>
        <v>#VALUE!</v>
      </c>
      <c r="AK338" t="e">
        <f>IF(AND(OR(BI338="။",BI338="၊"),LEN(BI338)=1),BI338,
IF(ISNUMBER(MATCH(LEFT(BI338,7),Final_modified_Intermediate[Burmese_Consonants],0)),LEFT(BI338,7),
IF(ISNUMBER(MATCH(LEFT(BI338,6),Final_modified_Intermediate[Burmese_Consonants],0)),LEFT(BI338,6),
IF(ISNUMBER(MATCH(LEFT(BI338,5),Final_modified_Intermediate[Burmese_Consonants],0)),LEFT(BI338,5),
IF(ISNUMBER(MATCH(LEFT(BI338,4),Final_modified_Intermediate[Burmese_Consonants],0)),LEFT(BI338,4),
IF(ISNUMBER(MATCH(LEFT(BI338,3),Final_modified_Intermediate[Burmese_Consonants],0)),LEFT(BI338,3),
IF(ISNUMBER(MATCH(LEFT(BI338,2),Final_modified_Intermediate[Burmese_Consonants],0)),LEFT(BI338,2),
IF(ISNUMBER(MATCH(LEFT(BI338,1),Final_modified_Intermediate[Burmese_Consonants],0)),LEFT(BI338,1),
IF(ISNUMBER(MATCH(LEFT(BI338,7),Final_Intermediate[Burmese_Consonants],0)),LEFT(BI338,7),
IF(ISNUMBER(MATCH(LEFT(BI338,6),Final_Intermediate[Burmese_Consonants],0)),LEFT(BI338,6),
IF(ISNUMBER(MATCH(LEFT(BI338,5),Final_Intermediate[Burmese_Consonants],0)),LEFT(BI338,5),
IF(ISNUMBER(MATCH(LEFT(BI338,4),Final_Intermediate[Burmese_Consonants],0)),LEFT(BI338,4),
IF(ISNUMBER(MATCH(LEFT(BI338,3),Final_Intermediate[Burmese_Consonants],0)),LEFT(BI338,3),
IF(ISNUMBER(MATCH(LEFT(BI338,2),Final_Intermediate[Burmese_Consonants],0)),LEFT(BI338,2),
IF(ISNUMBER(MATCH(LEFT(BI338,1),Final_Intermediate[Burmese_Consonants],0)),LEFT(BI338,1),
"")))))))))))))))</f>
        <v>#VALUE!</v>
      </c>
      <c r="AL338" t="e">
        <f>IF(AND(OR(BJ338="။",BJ338="၊"),LEN(BJ338)=1),BJ338,
IF(ISNUMBER(MATCH(LEFT(BJ338,7),Final_modified_Intermediate[Burmese_Consonants],0)),LEFT(BJ338,7),
IF(ISNUMBER(MATCH(LEFT(BJ338,6),Final_modified_Intermediate[Burmese_Consonants],0)),LEFT(BJ338,6),
IF(ISNUMBER(MATCH(LEFT(BJ338,5),Final_modified_Intermediate[Burmese_Consonants],0)),LEFT(BJ338,5),
IF(ISNUMBER(MATCH(LEFT(BJ338,4),Final_modified_Intermediate[Burmese_Consonants],0)),LEFT(BJ338,4),
IF(ISNUMBER(MATCH(LEFT(BJ338,3),Final_modified_Intermediate[Burmese_Consonants],0)),LEFT(BJ338,3),
IF(ISNUMBER(MATCH(LEFT(BJ338,2),Final_modified_Intermediate[Burmese_Consonants],0)),LEFT(BJ338,2),
IF(ISNUMBER(MATCH(LEFT(BJ338,1),Final_modified_Intermediate[Burmese_Consonants],0)),LEFT(BJ338,1),
IF(ISNUMBER(MATCH(LEFT(BJ338,7),Final_Intermediate[Burmese_Consonants],0)),LEFT(BJ338,7),
IF(ISNUMBER(MATCH(LEFT(BJ338,6),Final_Intermediate[Burmese_Consonants],0)),LEFT(BJ338,6),
IF(ISNUMBER(MATCH(LEFT(BJ338,5),Final_Intermediate[Burmese_Consonants],0)),LEFT(BJ338,5),
IF(ISNUMBER(MATCH(LEFT(BJ338,4),Final_Intermediate[Burmese_Consonants],0)),LEFT(BJ338,4),
IF(ISNUMBER(MATCH(LEFT(BJ338,3),Final_Intermediate[Burmese_Consonants],0)),LEFT(BJ338,3),
IF(ISNUMBER(MATCH(LEFT(BJ338,2),Final_Intermediate[Burmese_Consonants],0)),LEFT(BJ338,2),
IF(ISNUMBER(MATCH(LEFT(BJ338,1),Final_Intermediate[Burmese_Consonants],0)),LEFT(BJ338,1),
"")))))))))))))))</f>
        <v>#VALUE!</v>
      </c>
      <c r="AN338" t="e">
        <f>Compiler_Burmese[[#This Row],[Sr. No.]]</f>
        <v>#REF!</v>
      </c>
      <c r="AO33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8" t="e">
        <f>[2]!Vocabulary_Burmese[[#This Row],[Sr. No.]]</f>
        <v>#REF!</v>
      </c>
      <c r="BA338" t="e">
        <f>IF(Raw_data_N2_Kanji[[#This Row],[Categorie]]&lt;&gt;"","",
IF(ISNUMBER(MATCH(V,Special_list[Burmese word],0)),"",
SUBSTITUTE(Raw_data_N2_Kanji[[#This Row],[Raw]]," ","")))</f>
        <v>#VALUE!</v>
      </c>
      <c r="BB338" t="e">
        <f>RIGHT(Segregate18[[#This Row],[UPGRADE]],LEN(Segregate18[[#This Row],[UPGRADE]])-LEN(Compiler_Burmese[[#This Row],[1]]))</f>
        <v>#VALUE!</v>
      </c>
      <c r="BC338" t="e">
        <f>RIGHT(Segregate18[[#This Row],[11]],LEN(Segregate18[[#This Row],[11]])-LEN(Compiler_Burmese[[#This Row],[2]]))</f>
        <v>#VALUE!</v>
      </c>
      <c r="BD338" t="e">
        <f>RIGHT(Segregate18[[#This Row],[21]],LEN(Segregate18[[#This Row],[21]])-LEN(Compiler_Burmese[[#This Row],[3]]))</f>
        <v>#VALUE!</v>
      </c>
      <c r="BE338" t="e">
        <f>RIGHT(Segregate18[[#This Row],[31]],LEN(Segregate18[[#This Row],[31]])-LEN(Compiler_Burmese[[#This Row],[4]]))</f>
        <v>#VALUE!</v>
      </c>
      <c r="BF338" t="e">
        <f>RIGHT(Segregate18[[#This Row],[41]],LEN(Segregate18[[#This Row],[41]])-LEN(Compiler_Burmese[[#This Row],[5]]))</f>
        <v>#VALUE!</v>
      </c>
      <c r="BG338" t="e">
        <f>RIGHT(Segregate18[[#This Row],[51]],LEN(Segregate18[[#This Row],[51]])-LEN(Compiler_Burmese[[#This Row],[6]]))</f>
        <v>#VALUE!</v>
      </c>
      <c r="BH338" t="e">
        <f>RIGHT(Segregate18[[#This Row],[61]],LEN(Segregate18[[#This Row],[61]])-LEN(Compiler_Burmese[[#This Row],[7]]))</f>
        <v>#VALUE!</v>
      </c>
      <c r="BI338" t="e">
        <f>RIGHT(Segregate18[[#This Row],[71]],LEN(Segregate18[[#This Row],[71]])-LEN(Compiler_Burmese[[#This Row],[8]]))</f>
        <v>#VALUE!</v>
      </c>
      <c r="BJ338" t="e">
        <f>RIGHT(Segregate18[[#This Row],[81]],LEN(Segregate18[[#This Row],[81]])-LEN(Compiler_Burmese[[#This Row],[9]]))</f>
        <v>#VALUE!</v>
      </c>
    </row>
    <row r="339" spans="25:62" ht="15" customHeight="1" x14ac:dyDescent="0.3">
      <c r="Y339" t="e">
        <f>Segregate18[[#This Row],[Sr. No.]]</f>
        <v>#REF!</v>
      </c>
      <c r="Z339" t="e">
        <f>IF(AND(OR(BA339="။",BA339="၊"),LEN(BA339)=1),BA339,
IF(ISNUMBER(MATCH(LEFT(BA339,7),Final_modified_Intermediate[Burmese_Consonants],0)),LEFT(BA339,7),
IF(ISNUMBER(MATCH(LEFT(BA339,6),Final_modified_Intermediate[Burmese_Consonants],0)),LEFT(BA339,6),
IF(ISNUMBER(MATCH(LEFT(BA339,5),Final_modified_Intermediate[Burmese_Consonants],0)),LEFT(BA339,5),
IF(ISNUMBER(MATCH(LEFT(BA339,4),Final_modified_Intermediate[Burmese_Consonants],0)),LEFT(BA339,4),
IF(ISNUMBER(MATCH(LEFT(BA339,3),Final_modified_Intermediate[Burmese_Consonants],0)),LEFT(BA339,3),
IF(ISNUMBER(MATCH(LEFT(BA339,2),Final_modified_Intermediate[Burmese_Consonants],0)),LEFT(BA339,2),
IF(ISNUMBER(MATCH(LEFT(BA339,1),Final_modified_Intermediate[Burmese_Consonants],0)),LEFT(BA339,1),
IF(ISNUMBER(MATCH(LEFT(BA339,7),Final_Intermediate[Burmese_Consonants],0)),LEFT(BA339,7),
IF(ISNUMBER(MATCH(LEFT(BA339,6),Final_Intermediate[Burmese_Consonants],0)),LEFT(BA339,6),
IF(ISNUMBER(MATCH(LEFT(BA339,5),Final_Intermediate[Burmese_Consonants],0)),LEFT(BA339,5),
IF(ISNUMBER(MATCH(LEFT(BA339,4),Final_Intermediate[Burmese_Consonants],0)),LEFT(BA339,4),
IF(ISNUMBER(MATCH(LEFT(BA339,3),Final_Intermediate[Burmese_Consonants],0)),LEFT(BA339,3),
IF(ISNUMBER(MATCH(LEFT(BA339,2),Final_Intermediate[Burmese_Consonants],0)),LEFT(BA339,2),
IF(ISNUMBER(MATCH(LEFT(BA339,1),Final_Intermediate[Burmese_Consonants],0)),LEFT(BA339,1),
"")))))))))))))))</f>
        <v>#VALUE!</v>
      </c>
      <c r="AA33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39" t="e">
        <f>IF(AND(OR(BB339="။",BB339="၊"),LEN(BB339)=1),BB339,
IF(ISNUMBER(MATCH(LEFT(BB339,7),Final_modified_Intermediate[Burmese_Consonants],0)),LEFT(BB339,7),
IF(ISNUMBER(MATCH(LEFT(BB339,6),Final_modified_Intermediate[Burmese_Consonants],0)),LEFT(BB339,6),
IF(ISNUMBER(MATCH(LEFT(BB339,5),Final_modified_Intermediate[Burmese_Consonants],0)),LEFT(BB339,5),
IF(ISNUMBER(MATCH(LEFT(BB339,4),Final_modified_Intermediate[Burmese_Consonants],0)),LEFT(BB339,4),
IF(ISNUMBER(MATCH(LEFT(BB339,3),Final_modified_Intermediate[Burmese_Consonants],0)),LEFT(BB339,3),
IF(ISNUMBER(MATCH(LEFT(BB339,2),Final_modified_Intermediate[Burmese_Consonants],0)),LEFT(BB339,2),
IF(ISNUMBER(MATCH(LEFT(BB339,1),Final_modified_Intermediate[Burmese_Consonants],0)),LEFT(BB339,1),
IF(ISNUMBER(MATCH(LEFT(BB339,7),Final_Intermediate[Burmese_Consonants],0)),LEFT(BB339,7),
IF(ISNUMBER(MATCH(LEFT(BB339,6),Final_Intermediate[Burmese_Consonants],0)),LEFT(BB339,6),
IF(ISNUMBER(MATCH(LEFT(BB339,5),Final_Intermediate[Burmese_Consonants],0)),LEFT(BB339,5),
IF(ISNUMBER(MATCH(LEFT(BB339,4),Final_Intermediate[Burmese_Consonants],0)),LEFT(BB339,4),
IF(ISNUMBER(MATCH(LEFT(BB339,3),Final_Intermediate[Burmese_Consonants],0)),LEFT(BB339,3),
IF(ISNUMBER(MATCH(LEFT(BB339,2),Final_Intermediate[Burmese_Consonants],0)),LEFT(BB339,2),
IF(ISNUMBER(MATCH(LEFT(BB339,1),Final_Intermediate[Burmese_Consonants],0)),LEFT(BB339,1),
"")))))))))))))))</f>
        <v>#VALUE!</v>
      </c>
      <c r="AC33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39" t="e">
        <f>IF(AND(OR(BC339="။",BC339="၊"),LEN(BC339)=1),BC339,
IF(ISNUMBER(MATCH(LEFT(BC339,7),Final_modified_Intermediate[Burmese_Consonants],0)),LEFT(BC339,7),
IF(ISNUMBER(MATCH(LEFT(BC339,6),Final_modified_Intermediate[Burmese_Consonants],0)),LEFT(BC339,6),
IF(ISNUMBER(MATCH(LEFT(BC339,5),Final_modified_Intermediate[Burmese_Consonants],0)),LEFT(BC339,5),
IF(ISNUMBER(MATCH(LEFT(BC339,4),Final_modified_Intermediate[Burmese_Consonants],0)),LEFT(BC339,4),
IF(ISNUMBER(MATCH(LEFT(BC339,3),Final_modified_Intermediate[Burmese_Consonants],0)),LEFT(BC339,3),
IF(ISNUMBER(MATCH(LEFT(BC339,2),Final_modified_Intermediate[Burmese_Consonants],0)),LEFT(BC339,2),
IF(ISNUMBER(MATCH(LEFT(BC339,1),Final_modified_Intermediate[Burmese_Consonants],0)),LEFT(BC339,1),
IF(ISNUMBER(MATCH(LEFT(BC339,7),Final_Intermediate[Burmese_Consonants],0)),LEFT(BC339,7),
IF(ISNUMBER(MATCH(LEFT(BC339,6),Final_Intermediate[Burmese_Consonants],0)),LEFT(BC339,6),
IF(ISNUMBER(MATCH(LEFT(BC339,5),Final_Intermediate[Burmese_Consonants],0)),LEFT(BC339,5),
IF(ISNUMBER(MATCH(LEFT(BC339,4),Final_Intermediate[Burmese_Consonants],0)),LEFT(BC339,4),
IF(ISNUMBER(MATCH(LEFT(BC339,3),Final_Intermediate[Burmese_Consonants],0)),LEFT(BC339,3),
IF(ISNUMBER(MATCH(LEFT(BC339,2),Final_Intermediate[Burmese_Consonants],0)),LEFT(BC339,2),
IF(ISNUMBER(MATCH(LEFT(BC339,1),Final_Intermediate[Burmese_Consonants],0)),LEFT(BC339,1),
"")))))))))))))))</f>
        <v>#VALUE!</v>
      </c>
      <c r="AE33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39" t="e">
        <f>IF(AND(OR(BD339="။",BD339="၊"),LEN(BD339)=1),BD339,
IF(ISNUMBER(MATCH(LEFT(BD339,7),Final_modified_Intermediate[Burmese_Consonants],0)),LEFT(BD339,7),
IF(ISNUMBER(MATCH(LEFT(BD339,6),Final_modified_Intermediate[Burmese_Consonants],0)),LEFT(BD339,6),
IF(ISNUMBER(MATCH(LEFT(BD339,5),Final_modified_Intermediate[Burmese_Consonants],0)),LEFT(BD339,5),
IF(ISNUMBER(MATCH(LEFT(BD339,4),Final_modified_Intermediate[Burmese_Consonants],0)),LEFT(BD339,4),
IF(ISNUMBER(MATCH(LEFT(BD339,3),Final_modified_Intermediate[Burmese_Consonants],0)),LEFT(BD339,3),
IF(ISNUMBER(MATCH(LEFT(BD339,2),Final_modified_Intermediate[Burmese_Consonants],0)),LEFT(BD339,2),
IF(ISNUMBER(MATCH(LEFT(BD339,1),Final_modified_Intermediate[Burmese_Consonants],0)),LEFT(BD339,1),
IF(ISNUMBER(MATCH(LEFT(BD339,7),Final_Intermediate[Burmese_Consonants],0)),LEFT(BD339,7),
IF(ISNUMBER(MATCH(LEFT(BD339,6),Final_Intermediate[Burmese_Consonants],0)),LEFT(BD339,6),
IF(ISNUMBER(MATCH(LEFT(BD339,5),Final_Intermediate[Burmese_Consonants],0)),LEFT(BD339,5),
IF(ISNUMBER(MATCH(LEFT(BD339,4),Final_Intermediate[Burmese_Consonants],0)),LEFT(BD339,4),
IF(ISNUMBER(MATCH(LEFT(BD339,3),Final_Intermediate[Burmese_Consonants],0)),LEFT(BD339,3),
IF(ISNUMBER(MATCH(LEFT(BD339,2),Final_Intermediate[Burmese_Consonants],0)),LEFT(BD339,2),
IF(ISNUMBER(MATCH(LEFT(BD339,1),Final_Intermediate[Burmese_Consonants],0)),LEFT(BD339,1),
"")))))))))))))))</f>
        <v>#VALUE!</v>
      </c>
      <c r="AG339" t="e">
        <f>IF(AND(OR(BE339="။",BE339="၊"),LEN(BE339)=1),BE339,
IF(ISNUMBER(MATCH(LEFT(BE339,7),Final_modified_Intermediate[Burmese_Consonants],0)),LEFT(BE339,7),
IF(ISNUMBER(MATCH(LEFT(BE339,6),Final_modified_Intermediate[Burmese_Consonants],0)),LEFT(BE339,6),
IF(ISNUMBER(MATCH(LEFT(BE339,5),Final_modified_Intermediate[Burmese_Consonants],0)),LEFT(BE339,5),
IF(ISNUMBER(MATCH(LEFT(BE339,4),Final_modified_Intermediate[Burmese_Consonants],0)),LEFT(BE339,4),
IF(ISNUMBER(MATCH(LEFT(BE339,3),Final_modified_Intermediate[Burmese_Consonants],0)),LEFT(BE339,3),
IF(ISNUMBER(MATCH(LEFT(BE339,2),Final_modified_Intermediate[Burmese_Consonants],0)),LEFT(BE339,2),
IF(ISNUMBER(MATCH(LEFT(BE339,1),Final_modified_Intermediate[Burmese_Consonants],0)),LEFT(BE339,1),
IF(ISNUMBER(MATCH(LEFT(BE339,7),Final_Intermediate[Burmese_Consonants],0)),LEFT(BE339,7),
IF(ISNUMBER(MATCH(LEFT(BE339,6),Final_Intermediate[Burmese_Consonants],0)),LEFT(BE339,6),
IF(ISNUMBER(MATCH(LEFT(BE339,5),Final_Intermediate[Burmese_Consonants],0)),LEFT(BE339,5),
IF(ISNUMBER(MATCH(LEFT(BE339,4),Final_Intermediate[Burmese_Consonants],0)),LEFT(BE339,4),
IF(ISNUMBER(MATCH(LEFT(BE339,3),Final_Intermediate[Burmese_Consonants],0)),LEFT(BE339,3),
IF(ISNUMBER(MATCH(LEFT(BE339,2),Final_Intermediate[Burmese_Consonants],0)),LEFT(BE339,2),
IF(ISNUMBER(MATCH(LEFT(BE339,1),Final_Intermediate[Burmese_Consonants],0)),LEFT(BE339,1),
"")))))))))))))))</f>
        <v>#VALUE!</v>
      </c>
      <c r="AH339" t="e">
        <f>IF(AND(OR(BF339="။",BF339="၊"),LEN(BF339)=1),BF339,
IF(ISNUMBER(MATCH(LEFT(BF339,7),Final_modified_Intermediate[Burmese_Consonants],0)),LEFT(BF339,7),
IF(ISNUMBER(MATCH(LEFT(BF339,6),Final_modified_Intermediate[Burmese_Consonants],0)),LEFT(BF339,6),
IF(ISNUMBER(MATCH(LEFT(BF339,5),Final_modified_Intermediate[Burmese_Consonants],0)),LEFT(BF339,5),
IF(ISNUMBER(MATCH(LEFT(BF339,4),Final_modified_Intermediate[Burmese_Consonants],0)),LEFT(BF339,4),
IF(ISNUMBER(MATCH(LEFT(BF339,3),Final_modified_Intermediate[Burmese_Consonants],0)),LEFT(BF339,3),
IF(ISNUMBER(MATCH(LEFT(BF339,2),Final_modified_Intermediate[Burmese_Consonants],0)),LEFT(BF339,2),
IF(ISNUMBER(MATCH(LEFT(BF339,1),Final_modified_Intermediate[Burmese_Consonants],0)),LEFT(BF339,1),
IF(ISNUMBER(MATCH(LEFT(BF339,7),Final_Intermediate[Burmese_Consonants],0)),LEFT(BF339,7),
IF(ISNUMBER(MATCH(LEFT(BF339,6),Final_Intermediate[Burmese_Consonants],0)),LEFT(BF339,6),
IF(ISNUMBER(MATCH(LEFT(BF339,5),Final_Intermediate[Burmese_Consonants],0)),LEFT(BF339,5),
IF(ISNUMBER(MATCH(LEFT(BF339,4),Final_Intermediate[Burmese_Consonants],0)),LEFT(BF339,4),
IF(ISNUMBER(MATCH(LEFT(BF339,3),Final_Intermediate[Burmese_Consonants],0)),LEFT(BF339,3),
IF(ISNUMBER(MATCH(LEFT(BF339,2),Final_Intermediate[Burmese_Consonants],0)),LEFT(BF339,2),
IF(ISNUMBER(MATCH(LEFT(BF339,1),Final_Intermediate[Burmese_Consonants],0)),LEFT(BF339,1),
"")))))))))))))))</f>
        <v>#VALUE!</v>
      </c>
      <c r="AI339" t="e">
        <f>IF(AND(OR(BG339="။",BG339="၊"),LEN(BG339)=1),BG339,
IF(ISNUMBER(MATCH(LEFT(BG339,7),Final_modified_Intermediate[Burmese_Consonants],0)),LEFT(BG339,7),
IF(ISNUMBER(MATCH(LEFT(BG339,6),Final_modified_Intermediate[Burmese_Consonants],0)),LEFT(BG339,6),
IF(ISNUMBER(MATCH(LEFT(BG339,5),Final_modified_Intermediate[Burmese_Consonants],0)),LEFT(BG339,5),
IF(ISNUMBER(MATCH(LEFT(BG339,4),Final_modified_Intermediate[Burmese_Consonants],0)),LEFT(BG339,4),
IF(ISNUMBER(MATCH(LEFT(BG339,3),Final_modified_Intermediate[Burmese_Consonants],0)),LEFT(BG339,3),
IF(ISNUMBER(MATCH(LEFT(BG339,2),Final_modified_Intermediate[Burmese_Consonants],0)),LEFT(BG339,2),
IF(ISNUMBER(MATCH(LEFT(BG339,1),Final_modified_Intermediate[Burmese_Consonants],0)),LEFT(BG339,1),
IF(ISNUMBER(MATCH(LEFT(BG339,7),Final_Intermediate[Burmese_Consonants],0)),LEFT(BG339,7),
IF(ISNUMBER(MATCH(LEFT(BG339,6),Final_Intermediate[Burmese_Consonants],0)),LEFT(BG339,6),
IF(ISNUMBER(MATCH(LEFT(BG339,5),Final_Intermediate[Burmese_Consonants],0)),LEFT(BG339,5),
IF(ISNUMBER(MATCH(LEFT(BG339,4),Final_Intermediate[Burmese_Consonants],0)),LEFT(BG339,4),
IF(ISNUMBER(MATCH(LEFT(BG339,3),Final_Intermediate[Burmese_Consonants],0)),LEFT(BG339,3),
IF(ISNUMBER(MATCH(LEFT(BG339,2),Final_Intermediate[Burmese_Consonants],0)),LEFT(BG339,2),
IF(ISNUMBER(MATCH(LEFT(BG339,1),Final_Intermediate[Burmese_Consonants],0)),LEFT(BG339,1),
"")))))))))))))))</f>
        <v>#VALUE!</v>
      </c>
      <c r="AJ339" t="e">
        <f>IF(AND(OR(BH339="။",BH339="၊"),LEN(BH339)=1),BH339,
IF(ISNUMBER(MATCH(LEFT(BH339,7),Final_modified_Intermediate[Burmese_Consonants],0)),LEFT(BH339,7),
IF(ISNUMBER(MATCH(LEFT(BH339,6),Final_modified_Intermediate[Burmese_Consonants],0)),LEFT(BH339,6),
IF(ISNUMBER(MATCH(LEFT(BH339,5),Final_modified_Intermediate[Burmese_Consonants],0)),LEFT(BH339,5),
IF(ISNUMBER(MATCH(LEFT(BH339,4),Final_modified_Intermediate[Burmese_Consonants],0)),LEFT(BH339,4),
IF(ISNUMBER(MATCH(LEFT(BH339,3),Final_modified_Intermediate[Burmese_Consonants],0)),LEFT(BH339,3),
IF(ISNUMBER(MATCH(LEFT(BH339,2),Final_modified_Intermediate[Burmese_Consonants],0)),LEFT(BH339,2),
IF(ISNUMBER(MATCH(LEFT(BH339,1),Final_modified_Intermediate[Burmese_Consonants],0)),LEFT(BH339,1),
IF(ISNUMBER(MATCH(LEFT(BH339,7),Final_Intermediate[Burmese_Consonants],0)),LEFT(BH339,7),
IF(ISNUMBER(MATCH(LEFT(BH339,6),Final_Intermediate[Burmese_Consonants],0)),LEFT(BH339,6),
IF(ISNUMBER(MATCH(LEFT(BH339,5),Final_Intermediate[Burmese_Consonants],0)),LEFT(BH339,5),
IF(ISNUMBER(MATCH(LEFT(BH339,4),Final_Intermediate[Burmese_Consonants],0)),LEFT(BH339,4),
IF(ISNUMBER(MATCH(LEFT(BH339,3),Final_Intermediate[Burmese_Consonants],0)),LEFT(BH339,3),
IF(ISNUMBER(MATCH(LEFT(BH339,2),Final_Intermediate[Burmese_Consonants],0)),LEFT(BH339,2),
IF(ISNUMBER(MATCH(LEFT(BH339,1),Final_Intermediate[Burmese_Consonants],0)),LEFT(BH339,1),
"")))))))))))))))</f>
        <v>#VALUE!</v>
      </c>
      <c r="AK339" t="e">
        <f>IF(AND(OR(BI339="။",BI339="၊"),LEN(BI339)=1),BI339,
IF(ISNUMBER(MATCH(LEFT(BI339,7),Final_modified_Intermediate[Burmese_Consonants],0)),LEFT(BI339,7),
IF(ISNUMBER(MATCH(LEFT(BI339,6),Final_modified_Intermediate[Burmese_Consonants],0)),LEFT(BI339,6),
IF(ISNUMBER(MATCH(LEFT(BI339,5),Final_modified_Intermediate[Burmese_Consonants],0)),LEFT(BI339,5),
IF(ISNUMBER(MATCH(LEFT(BI339,4),Final_modified_Intermediate[Burmese_Consonants],0)),LEFT(BI339,4),
IF(ISNUMBER(MATCH(LEFT(BI339,3),Final_modified_Intermediate[Burmese_Consonants],0)),LEFT(BI339,3),
IF(ISNUMBER(MATCH(LEFT(BI339,2),Final_modified_Intermediate[Burmese_Consonants],0)),LEFT(BI339,2),
IF(ISNUMBER(MATCH(LEFT(BI339,1),Final_modified_Intermediate[Burmese_Consonants],0)),LEFT(BI339,1),
IF(ISNUMBER(MATCH(LEFT(BI339,7),Final_Intermediate[Burmese_Consonants],0)),LEFT(BI339,7),
IF(ISNUMBER(MATCH(LEFT(BI339,6),Final_Intermediate[Burmese_Consonants],0)),LEFT(BI339,6),
IF(ISNUMBER(MATCH(LEFT(BI339,5),Final_Intermediate[Burmese_Consonants],0)),LEFT(BI339,5),
IF(ISNUMBER(MATCH(LEFT(BI339,4),Final_Intermediate[Burmese_Consonants],0)),LEFT(BI339,4),
IF(ISNUMBER(MATCH(LEFT(BI339,3),Final_Intermediate[Burmese_Consonants],0)),LEFT(BI339,3),
IF(ISNUMBER(MATCH(LEFT(BI339,2),Final_Intermediate[Burmese_Consonants],0)),LEFT(BI339,2),
IF(ISNUMBER(MATCH(LEFT(BI339,1),Final_Intermediate[Burmese_Consonants],0)),LEFT(BI339,1),
"")))))))))))))))</f>
        <v>#VALUE!</v>
      </c>
      <c r="AL339" t="e">
        <f>IF(AND(OR(BJ339="။",BJ339="၊"),LEN(BJ339)=1),BJ339,
IF(ISNUMBER(MATCH(LEFT(BJ339,7),Final_modified_Intermediate[Burmese_Consonants],0)),LEFT(BJ339,7),
IF(ISNUMBER(MATCH(LEFT(BJ339,6),Final_modified_Intermediate[Burmese_Consonants],0)),LEFT(BJ339,6),
IF(ISNUMBER(MATCH(LEFT(BJ339,5),Final_modified_Intermediate[Burmese_Consonants],0)),LEFT(BJ339,5),
IF(ISNUMBER(MATCH(LEFT(BJ339,4),Final_modified_Intermediate[Burmese_Consonants],0)),LEFT(BJ339,4),
IF(ISNUMBER(MATCH(LEFT(BJ339,3),Final_modified_Intermediate[Burmese_Consonants],0)),LEFT(BJ339,3),
IF(ISNUMBER(MATCH(LEFT(BJ339,2),Final_modified_Intermediate[Burmese_Consonants],0)),LEFT(BJ339,2),
IF(ISNUMBER(MATCH(LEFT(BJ339,1),Final_modified_Intermediate[Burmese_Consonants],0)),LEFT(BJ339,1),
IF(ISNUMBER(MATCH(LEFT(BJ339,7),Final_Intermediate[Burmese_Consonants],0)),LEFT(BJ339,7),
IF(ISNUMBER(MATCH(LEFT(BJ339,6),Final_Intermediate[Burmese_Consonants],0)),LEFT(BJ339,6),
IF(ISNUMBER(MATCH(LEFT(BJ339,5),Final_Intermediate[Burmese_Consonants],0)),LEFT(BJ339,5),
IF(ISNUMBER(MATCH(LEFT(BJ339,4),Final_Intermediate[Burmese_Consonants],0)),LEFT(BJ339,4),
IF(ISNUMBER(MATCH(LEFT(BJ339,3),Final_Intermediate[Burmese_Consonants],0)),LEFT(BJ339,3),
IF(ISNUMBER(MATCH(LEFT(BJ339,2),Final_Intermediate[Burmese_Consonants],0)),LEFT(BJ339,2),
IF(ISNUMBER(MATCH(LEFT(BJ339,1),Final_Intermediate[Burmese_Consonants],0)),LEFT(BJ339,1),
"")))))))))))))))</f>
        <v>#VALUE!</v>
      </c>
      <c r="AN339" t="e">
        <f>Compiler_Burmese[[#This Row],[Sr. No.]]</f>
        <v>#REF!</v>
      </c>
      <c r="AO33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3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3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3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3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3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3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3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3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3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39" t="e">
        <f>[2]!Vocabulary_Burmese[[#This Row],[Sr. No.]]</f>
        <v>#REF!</v>
      </c>
      <c r="BA339" t="e">
        <f>IF(Raw_data_N2_Kanji[[#This Row],[Categorie]]&lt;&gt;"","",
IF(ISNUMBER(MATCH(V,Special_list[Burmese word],0)),"",
SUBSTITUTE(Raw_data_N2_Kanji[[#This Row],[Raw]]," ","")))</f>
        <v>#VALUE!</v>
      </c>
      <c r="BB339" t="e">
        <f>RIGHT(Segregate18[[#This Row],[UPGRADE]],LEN(Segregate18[[#This Row],[UPGRADE]])-LEN(Compiler_Burmese[[#This Row],[1]]))</f>
        <v>#VALUE!</v>
      </c>
      <c r="BC339" t="e">
        <f>RIGHT(Segregate18[[#This Row],[11]],LEN(Segregate18[[#This Row],[11]])-LEN(Compiler_Burmese[[#This Row],[2]]))</f>
        <v>#VALUE!</v>
      </c>
      <c r="BD339" t="e">
        <f>RIGHT(Segregate18[[#This Row],[21]],LEN(Segregate18[[#This Row],[21]])-LEN(Compiler_Burmese[[#This Row],[3]]))</f>
        <v>#VALUE!</v>
      </c>
      <c r="BE339" t="e">
        <f>RIGHT(Segregate18[[#This Row],[31]],LEN(Segregate18[[#This Row],[31]])-LEN(Compiler_Burmese[[#This Row],[4]]))</f>
        <v>#VALUE!</v>
      </c>
      <c r="BF339" t="e">
        <f>RIGHT(Segregate18[[#This Row],[41]],LEN(Segregate18[[#This Row],[41]])-LEN(Compiler_Burmese[[#This Row],[5]]))</f>
        <v>#VALUE!</v>
      </c>
      <c r="BG339" t="e">
        <f>RIGHT(Segregate18[[#This Row],[51]],LEN(Segregate18[[#This Row],[51]])-LEN(Compiler_Burmese[[#This Row],[6]]))</f>
        <v>#VALUE!</v>
      </c>
      <c r="BH339" t="e">
        <f>RIGHT(Segregate18[[#This Row],[61]],LEN(Segregate18[[#This Row],[61]])-LEN(Compiler_Burmese[[#This Row],[7]]))</f>
        <v>#VALUE!</v>
      </c>
      <c r="BI339" t="e">
        <f>RIGHT(Segregate18[[#This Row],[71]],LEN(Segregate18[[#This Row],[71]])-LEN(Compiler_Burmese[[#This Row],[8]]))</f>
        <v>#VALUE!</v>
      </c>
      <c r="BJ339" t="e">
        <f>RIGHT(Segregate18[[#This Row],[81]],LEN(Segregate18[[#This Row],[81]])-LEN(Compiler_Burmese[[#This Row],[9]]))</f>
        <v>#VALUE!</v>
      </c>
    </row>
    <row r="340" spans="25:62" ht="15" customHeight="1" x14ac:dyDescent="0.3">
      <c r="Y340" t="e">
        <f>Segregate18[[#This Row],[Sr. No.]]</f>
        <v>#REF!</v>
      </c>
      <c r="Z340" t="e">
        <f>IF(AND(OR(BA340="။",BA340="၊"),LEN(BA340)=1),BA340,
IF(ISNUMBER(MATCH(LEFT(BA340,7),Final_modified_Intermediate[Burmese_Consonants],0)),LEFT(BA340,7),
IF(ISNUMBER(MATCH(LEFT(BA340,6),Final_modified_Intermediate[Burmese_Consonants],0)),LEFT(BA340,6),
IF(ISNUMBER(MATCH(LEFT(BA340,5),Final_modified_Intermediate[Burmese_Consonants],0)),LEFT(BA340,5),
IF(ISNUMBER(MATCH(LEFT(BA340,4),Final_modified_Intermediate[Burmese_Consonants],0)),LEFT(BA340,4),
IF(ISNUMBER(MATCH(LEFT(BA340,3),Final_modified_Intermediate[Burmese_Consonants],0)),LEFT(BA340,3),
IF(ISNUMBER(MATCH(LEFT(BA340,2),Final_modified_Intermediate[Burmese_Consonants],0)),LEFT(BA340,2),
IF(ISNUMBER(MATCH(LEFT(BA340,1),Final_modified_Intermediate[Burmese_Consonants],0)),LEFT(BA340,1),
IF(ISNUMBER(MATCH(LEFT(BA340,7),Final_Intermediate[Burmese_Consonants],0)),LEFT(BA340,7),
IF(ISNUMBER(MATCH(LEFT(BA340,6),Final_Intermediate[Burmese_Consonants],0)),LEFT(BA340,6),
IF(ISNUMBER(MATCH(LEFT(BA340,5),Final_Intermediate[Burmese_Consonants],0)),LEFT(BA340,5),
IF(ISNUMBER(MATCH(LEFT(BA340,4),Final_Intermediate[Burmese_Consonants],0)),LEFT(BA340,4),
IF(ISNUMBER(MATCH(LEFT(BA340,3),Final_Intermediate[Burmese_Consonants],0)),LEFT(BA340,3),
IF(ISNUMBER(MATCH(LEFT(BA340,2),Final_Intermediate[Burmese_Consonants],0)),LEFT(BA340,2),
IF(ISNUMBER(MATCH(LEFT(BA340,1),Final_Intermediate[Burmese_Consonants],0)),LEFT(BA340,1),
"")))))))))))))))</f>
        <v>#VALUE!</v>
      </c>
      <c r="AA34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0" t="e">
        <f>IF(AND(OR(BB340="။",BB340="၊"),LEN(BB340)=1),BB340,
IF(ISNUMBER(MATCH(LEFT(BB340,7),Final_modified_Intermediate[Burmese_Consonants],0)),LEFT(BB340,7),
IF(ISNUMBER(MATCH(LEFT(BB340,6),Final_modified_Intermediate[Burmese_Consonants],0)),LEFT(BB340,6),
IF(ISNUMBER(MATCH(LEFT(BB340,5),Final_modified_Intermediate[Burmese_Consonants],0)),LEFT(BB340,5),
IF(ISNUMBER(MATCH(LEFT(BB340,4),Final_modified_Intermediate[Burmese_Consonants],0)),LEFT(BB340,4),
IF(ISNUMBER(MATCH(LEFT(BB340,3),Final_modified_Intermediate[Burmese_Consonants],0)),LEFT(BB340,3),
IF(ISNUMBER(MATCH(LEFT(BB340,2),Final_modified_Intermediate[Burmese_Consonants],0)),LEFT(BB340,2),
IF(ISNUMBER(MATCH(LEFT(BB340,1),Final_modified_Intermediate[Burmese_Consonants],0)),LEFT(BB340,1),
IF(ISNUMBER(MATCH(LEFT(BB340,7),Final_Intermediate[Burmese_Consonants],0)),LEFT(BB340,7),
IF(ISNUMBER(MATCH(LEFT(BB340,6),Final_Intermediate[Burmese_Consonants],0)),LEFT(BB340,6),
IF(ISNUMBER(MATCH(LEFT(BB340,5),Final_Intermediate[Burmese_Consonants],0)),LEFT(BB340,5),
IF(ISNUMBER(MATCH(LEFT(BB340,4),Final_Intermediate[Burmese_Consonants],0)),LEFT(BB340,4),
IF(ISNUMBER(MATCH(LEFT(BB340,3),Final_Intermediate[Burmese_Consonants],0)),LEFT(BB340,3),
IF(ISNUMBER(MATCH(LEFT(BB340,2),Final_Intermediate[Burmese_Consonants],0)),LEFT(BB340,2),
IF(ISNUMBER(MATCH(LEFT(BB340,1),Final_Intermediate[Burmese_Consonants],0)),LEFT(BB340,1),
"")))))))))))))))</f>
        <v>#VALUE!</v>
      </c>
      <c r="AC34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0" t="e">
        <f>IF(AND(OR(BC340="။",BC340="၊"),LEN(BC340)=1),BC340,
IF(ISNUMBER(MATCH(LEFT(BC340,7),Final_modified_Intermediate[Burmese_Consonants],0)),LEFT(BC340,7),
IF(ISNUMBER(MATCH(LEFT(BC340,6),Final_modified_Intermediate[Burmese_Consonants],0)),LEFT(BC340,6),
IF(ISNUMBER(MATCH(LEFT(BC340,5),Final_modified_Intermediate[Burmese_Consonants],0)),LEFT(BC340,5),
IF(ISNUMBER(MATCH(LEFT(BC340,4),Final_modified_Intermediate[Burmese_Consonants],0)),LEFT(BC340,4),
IF(ISNUMBER(MATCH(LEFT(BC340,3),Final_modified_Intermediate[Burmese_Consonants],0)),LEFT(BC340,3),
IF(ISNUMBER(MATCH(LEFT(BC340,2),Final_modified_Intermediate[Burmese_Consonants],0)),LEFT(BC340,2),
IF(ISNUMBER(MATCH(LEFT(BC340,1),Final_modified_Intermediate[Burmese_Consonants],0)),LEFT(BC340,1),
IF(ISNUMBER(MATCH(LEFT(BC340,7),Final_Intermediate[Burmese_Consonants],0)),LEFT(BC340,7),
IF(ISNUMBER(MATCH(LEFT(BC340,6),Final_Intermediate[Burmese_Consonants],0)),LEFT(BC340,6),
IF(ISNUMBER(MATCH(LEFT(BC340,5),Final_Intermediate[Burmese_Consonants],0)),LEFT(BC340,5),
IF(ISNUMBER(MATCH(LEFT(BC340,4),Final_Intermediate[Burmese_Consonants],0)),LEFT(BC340,4),
IF(ISNUMBER(MATCH(LEFT(BC340,3),Final_Intermediate[Burmese_Consonants],0)),LEFT(BC340,3),
IF(ISNUMBER(MATCH(LEFT(BC340,2),Final_Intermediate[Burmese_Consonants],0)),LEFT(BC340,2),
IF(ISNUMBER(MATCH(LEFT(BC340,1),Final_Intermediate[Burmese_Consonants],0)),LEFT(BC340,1),
"")))))))))))))))</f>
        <v>#VALUE!</v>
      </c>
      <c r="AE34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0" t="e">
        <f>IF(AND(OR(BD340="။",BD340="၊"),LEN(BD340)=1),BD340,
IF(ISNUMBER(MATCH(LEFT(BD340,7),Final_modified_Intermediate[Burmese_Consonants],0)),LEFT(BD340,7),
IF(ISNUMBER(MATCH(LEFT(BD340,6),Final_modified_Intermediate[Burmese_Consonants],0)),LEFT(BD340,6),
IF(ISNUMBER(MATCH(LEFT(BD340,5),Final_modified_Intermediate[Burmese_Consonants],0)),LEFT(BD340,5),
IF(ISNUMBER(MATCH(LEFT(BD340,4),Final_modified_Intermediate[Burmese_Consonants],0)),LEFT(BD340,4),
IF(ISNUMBER(MATCH(LEFT(BD340,3),Final_modified_Intermediate[Burmese_Consonants],0)),LEFT(BD340,3),
IF(ISNUMBER(MATCH(LEFT(BD340,2),Final_modified_Intermediate[Burmese_Consonants],0)),LEFT(BD340,2),
IF(ISNUMBER(MATCH(LEFT(BD340,1),Final_modified_Intermediate[Burmese_Consonants],0)),LEFT(BD340,1),
IF(ISNUMBER(MATCH(LEFT(BD340,7),Final_Intermediate[Burmese_Consonants],0)),LEFT(BD340,7),
IF(ISNUMBER(MATCH(LEFT(BD340,6),Final_Intermediate[Burmese_Consonants],0)),LEFT(BD340,6),
IF(ISNUMBER(MATCH(LEFT(BD340,5),Final_Intermediate[Burmese_Consonants],0)),LEFT(BD340,5),
IF(ISNUMBER(MATCH(LEFT(BD340,4),Final_Intermediate[Burmese_Consonants],0)),LEFT(BD340,4),
IF(ISNUMBER(MATCH(LEFT(BD340,3),Final_Intermediate[Burmese_Consonants],0)),LEFT(BD340,3),
IF(ISNUMBER(MATCH(LEFT(BD340,2),Final_Intermediate[Burmese_Consonants],0)),LEFT(BD340,2),
IF(ISNUMBER(MATCH(LEFT(BD340,1),Final_Intermediate[Burmese_Consonants],0)),LEFT(BD340,1),
"")))))))))))))))</f>
        <v>#VALUE!</v>
      </c>
      <c r="AG340" t="e">
        <f>IF(AND(OR(BE340="။",BE340="၊"),LEN(BE340)=1),BE340,
IF(ISNUMBER(MATCH(LEFT(BE340,7),Final_modified_Intermediate[Burmese_Consonants],0)),LEFT(BE340,7),
IF(ISNUMBER(MATCH(LEFT(BE340,6),Final_modified_Intermediate[Burmese_Consonants],0)),LEFT(BE340,6),
IF(ISNUMBER(MATCH(LEFT(BE340,5),Final_modified_Intermediate[Burmese_Consonants],0)),LEFT(BE340,5),
IF(ISNUMBER(MATCH(LEFT(BE340,4),Final_modified_Intermediate[Burmese_Consonants],0)),LEFT(BE340,4),
IF(ISNUMBER(MATCH(LEFT(BE340,3),Final_modified_Intermediate[Burmese_Consonants],0)),LEFT(BE340,3),
IF(ISNUMBER(MATCH(LEFT(BE340,2),Final_modified_Intermediate[Burmese_Consonants],0)),LEFT(BE340,2),
IF(ISNUMBER(MATCH(LEFT(BE340,1),Final_modified_Intermediate[Burmese_Consonants],0)),LEFT(BE340,1),
IF(ISNUMBER(MATCH(LEFT(BE340,7),Final_Intermediate[Burmese_Consonants],0)),LEFT(BE340,7),
IF(ISNUMBER(MATCH(LEFT(BE340,6),Final_Intermediate[Burmese_Consonants],0)),LEFT(BE340,6),
IF(ISNUMBER(MATCH(LEFT(BE340,5),Final_Intermediate[Burmese_Consonants],0)),LEFT(BE340,5),
IF(ISNUMBER(MATCH(LEFT(BE340,4),Final_Intermediate[Burmese_Consonants],0)),LEFT(BE340,4),
IF(ISNUMBER(MATCH(LEFT(BE340,3),Final_Intermediate[Burmese_Consonants],0)),LEFT(BE340,3),
IF(ISNUMBER(MATCH(LEFT(BE340,2),Final_Intermediate[Burmese_Consonants],0)),LEFT(BE340,2),
IF(ISNUMBER(MATCH(LEFT(BE340,1),Final_Intermediate[Burmese_Consonants],0)),LEFT(BE340,1),
"")))))))))))))))</f>
        <v>#VALUE!</v>
      </c>
      <c r="AH340" t="e">
        <f>IF(AND(OR(BF340="။",BF340="၊"),LEN(BF340)=1),BF340,
IF(ISNUMBER(MATCH(LEFT(BF340,7),Final_modified_Intermediate[Burmese_Consonants],0)),LEFT(BF340,7),
IF(ISNUMBER(MATCH(LEFT(BF340,6),Final_modified_Intermediate[Burmese_Consonants],0)),LEFT(BF340,6),
IF(ISNUMBER(MATCH(LEFT(BF340,5),Final_modified_Intermediate[Burmese_Consonants],0)),LEFT(BF340,5),
IF(ISNUMBER(MATCH(LEFT(BF340,4),Final_modified_Intermediate[Burmese_Consonants],0)),LEFT(BF340,4),
IF(ISNUMBER(MATCH(LEFT(BF340,3),Final_modified_Intermediate[Burmese_Consonants],0)),LEFT(BF340,3),
IF(ISNUMBER(MATCH(LEFT(BF340,2),Final_modified_Intermediate[Burmese_Consonants],0)),LEFT(BF340,2),
IF(ISNUMBER(MATCH(LEFT(BF340,1),Final_modified_Intermediate[Burmese_Consonants],0)),LEFT(BF340,1),
IF(ISNUMBER(MATCH(LEFT(BF340,7),Final_Intermediate[Burmese_Consonants],0)),LEFT(BF340,7),
IF(ISNUMBER(MATCH(LEFT(BF340,6),Final_Intermediate[Burmese_Consonants],0)),LEFT(BF340,6),
IF(ISNUMBER(MATCH(LEFT(BF340,5),Final_Intermediate[Burmese_Consonants],0)),LEFT(BF340,5),
IF(ISNUMBER(MATCH(LEFT(BF340,4),Final_Intermediate[Burmese_Consonants],0)),LEFT(BF340,4),
IF(ISNUMBER(MATCH(LEFT(BF340,3),Final_Intermediate[Burmese_Consonants],0)),LEFT(BF340,3),
IF(ISNUMBER(MATCH(LEFT(BF340,2),Final_Intermediate[Burmese_Consonants],0)),LEFT(BF340,2),
IF(ISNUMBER(MATCH(LEFT(BF340,1),Final_Intermediate[Burmese_Consonants],0)),LEFT(BF340,1),
"")))))))))))))))</f>
        <v>#VALUE!</v>
      </c>
      <c r="AI340" t="e">
        <f>IF(AND(OR(BG340="။",BG340="၊"),LEN(BG340)=1),BG340,
IF(ISNUMBER(MATCH(LEFT(BG340,7),Final_modified_Intermediate[Burmese_Consonants],0)),LEFT(BG340,7),
IF(ISNUMBER(MATCH(LEFT(BG340,6),Final_modified_Intermediate[Burmese_Consonants],0)),LEFT(BG340,6),
IF(ISNUMBER(MATCH(LEFT(BG340,5),Final_modified_Intermediate[Burmese_Consonants],0)),LEFT(BG340,5),
IF(ISNUMBER(MATCH(LEFT(BG340,4),Final_modified_Intermediate[Burmese_Consonants],0)),LEFT(BG340,4),
IF(ISNUMBER(MATCH(LEFT(BG340,3),Final_modified_Intermediate[Burmese_Consonants],0)),LEFT(BG340,3),
IF(ISNUMBER(MATCH(LEFT(BG340,2),Final_modified_Intermediate[Burmese_Consonants],0)),LEFT(BG340,2),
IF(ISNUMBER(MATCH(LEFT(BG340,1),Final_modified_Intermediate[Burmese_Consonants],0)),LEFT(BG340,1),
IF(ISNUMBER(MATCH(LEFT(BG340,7),Final_Intermediate[Burmese_Consonants],0)),LEFT(BG340,7),
IF(ISNUMBER(MATCH(LEFT(BG340,6),Final_Intermediate[Burmese_Consonants],0)),LEFT(BG340,6),
IF(ISNUMBER(MATCH(LEFT(BG340,5),Final_Intermediate[Burmese_Consonants],0)),LEFT(BG340,5),
IF(ISNUMBER(MATCH(LEFT(BG340,4),Final_Intermediate[Burmese_Consonants],0)),LEFT(BG340,4),
IF(ISNUMBER(MATCH(LEFT(BG340,3),Final_Intermediate[Burmese_Consonants],0)),LEFT(BG340,3),
IF(ISNUMBER(MATCH(LEFT(BG340,2),Final_Intermediate[Burmese_Consonants],0)),LEFT(BG340,2),
IF(ISNUMBER(MATCH(LEFT(BG340,1),Final_Intermediate[Burmese_Consonants],0)),LEFT(BG340,1),
"")))))))))))))))</f>
        <v>#VALUE!</v>
      </c>
      <c r="AJ340" t="e">
        <f>IF(AND(OR(BH340="။",BH340="၊"),LEN(BH340)=1),BH340,
IF(ISNUMBER(MATCH(LEFT(BH340,7),Final_modified_Intermediate[Burmese_Consonants],0)),LEFT(BH340,7),
IF(ISNUMBER(MATCH(LEFT(BH340,6),Final_modified_Intermediate[Burmese_Consonants],0)),LEFT(BH340,6),
IF(ISNUMBER(MATCH(LEFT(BH340,5),Final_modified_Intermediate[Burmese_Consonants],0)),LEFT(BH340,5),
IF(ISNUMBER(MATCH(LEFT(BH340,4),Final_modified_Intermediate[Burmese_Consonants],0)),LEFT(BH340,4),
IF(ISNUMBER(MATCH(LEFT(BH340,3),Final_modified_Intermediate[Burmese_Consonants],0)),LEFT(BH340,3),
IF(ISNUMBER(MATCH(LEFT(BH340,2),Final_modified_Intermediate[Burmese_Consonants],0)),LEFT(BH340,2),
IF(ISNUMBER(MATCH(LEFT(BH340,1),Final_modified_Intermediate[Burmese_Consonants],0)),LEFT(BH340,1),
IF(ISNUMBER(MATCH(LEFT(BH340,7),Final_Intermediate[Burmese_Consonants],0)),LEFT(BH340,7),
IF(ISNUMBER(MATCH(LEFT(BH340,6),Final_Intermediate[Burmese_Consonants],0)),LEFT(BH340,6),
IF(ISNUMBER(MATCH(LEFT(BH340,5),Final_Intermediate[Burmese_Consonants],0)),LEFT(BH340,5),
IF(ISNUMBER(MATCH(LEFT(BH340,4),Final_Intermediate[Burmese_Consonants],0)),LEFT(BH340,4),
IF(ISNUMBER(MATCH(LEFT(BH340,3),Final_Intermediate[Burmese_Consonants],0)),LEFT(BH340,3),
IF(ISNUMBER(MATCH(LEFT(BH340,2),Final_Intermediate[Burmese_Consonants],0)),LEFT(BH340,2),
IF(ISNUMBER(MATCH(LEFT(BH340,1),Final_Intermediate[Burmese_Consonants],0)),LEFT(BH340,1),
"")))))))))))))))</f>
        <v>#VALUE!</v>
      </c>
      <c r="AK340" t="e">
        <f>IF(AND(OR(BI340="။",BI340="၊"),LEN(BI340)=1),BI340,
IF(ISNUMBER(MATCH(LEFT(BI340,7),Final_modified_Intermediate[Burmese_Consonants],0)),LEFT(BI340,7),
IF(ISNUMBER(MATCH(LEFT(BI340,6),Final_modified_Intermediate[Burmese_Consonants],0)),LEFT(BI340,6),
IF(ISNUMBER(MATCH(LEFT(BI340,5),Final_modified_Intermediate[Burmese_Consonants],0)),LEFT(BI340,5),
IF(ISNUMBER(MATCH(LEFT(BI340,4),Final_modified_Intermediate[Burmese_Consonants],0)),LEFT(BI340,4),
IF(ISNUMBER(MATCH(LEFT(BI340,3),Final_modified_Intermediate[Burmese_Consonants],0)),LEFT(BI340,3),
IF(ISNUMBER(MATCH(LEFT(BI340,2),Final_modified_Intermediate[Burmese_Consonants],0)),LEFT(BI340,2),
IF(ISNUMBER(MATCH(LEFT(BI340,1),Final_modified_Intermediate[Burmese_Consonants],0)),LEFT(BI340,1),
IF(ISNUMBER(MATCH(LEFT(BI340,7),Final_Intermediate[Burmese_Consonants],0)),LEFT(BI340,7),
IF(ISNUMBER(MATCH(LEFT(BI340,6),Final_Intermediate[Burmese_Consonants],0)),LEFT(BI340,6),
IF(ISNUMBER(MATCH(LEFT(BI340,5),Final_Intermediate[Burmese_Consonants],0)),LEFT(BI340,5),
IF(ISNUMBER(MATCH(LEFT(BI340,4),Final_Intermediate[Burmese_Consonants],0)),LEFT(BI340,4),
IF(ISNUMBER(MATCH(LEFT(BI340,3),Final_Intermediate[Burmese_Consonants],0)),LEFT(BI340,3),
IF(ISNUMBER(MATCH(LEFT(BI340,2),Final_Intermediate[Burmese_Consonants],0)),LEFT(BI340,2),
IF(ISNUMBER(MATCH(LEFT(BI340,1),Final_Intermediate[Burmese_Consonants],0)),LEFT(BI340,1),
"")))))))))))))))</f>
        <v>#VALUE!</v>
      </c>
      <c r="AL340" t="e">
        <f>IF(AND(OR(BJ340="။",BJ340="၊"),LEN(BJ340)=1),BJ340,
IF(ISNUMBER(MATCH(LEFT(BJ340,7),Final_modified_Intermediate[Burmese_Consonants],0)),LEFT(BJ340,7),
IF(ISNUMBER(MATCH(LEFT(BJ340,6),Final_modified_Intermediate[Burmese_Consonants],0)),LEFT(BJ340,6),
IF(ISNUMBER(MATCH(LEFT(BJ340,5),Final_modified_Intermediate[Burmese_Consonants],0)),LEFT(BJ340,5),
IF(ISNUMBER(MATCH(LEFT(BJ340,4),Final_modified_Intermediate[Burmese_Consonants],0)),LEFT(BJ340,4),
IF(ISNUMBER(MATCH(LEFT(BJ340,3),Final_modified_Intermediate[Burmese_Consonants],0)),LEFT(BJ340,3),
IF(ISNUMBER(MATCH(LEFT(BJ340,2),Final_modified_Intermediate[Burmese_Consonants],0)),LEFT(BJ340,2),
IF(ISNUMBER(MATCH(LEFT(BJ340,1),Final_modified_Intermediate[Burmese_Consonants],0)),LEFT(BJ340,1),
IF(ISNUMBER(MATCH(LEFT(BJ340,7),Final_Intermediate[Burmese_Consonants],0)),LEFT(BJ340,7),
IF(ISNUMBER(MATCH(LEFT(BJ340,6),Final_Intermediate[Burmese_Consonants],0)),LEFT(BJ340,6),
IF(ISNUMBER(MATCH(LEFT(BJ340,5),Final_Intermediate[Burmese_Consonants],0)),LEFT(BJ340,5),
IF(ISNUMBER(MATCH(LEFT(BJ340,4),Final_Intermediate[Burmese_Consonants],0)),LEFT(BJ340,4),
IF(ISNUMBER(MATCH(LEFT(BJ340,3),Final_Intermediate[Burmese_Consonants],0)),LEFT(BJ340,3),
IF(ISNUMBER(MATCH(LEFT(BJ340,2),Final_Intermediate[Burmese_Consonants],0)),LEFT(BJ340,2),
IF(ISNUMBER(MATCH(LEFT(BJ340,1),Final_Intermediate[Burmese_Consonants],0)),LEFT(BJ340,1),
"")))))))))))))))</f>
        <v>#VALUE!</v>
      </c>
      <c r="AN340" t="e">
        <f>Compiler_Burmese[[#This Row],[Sr. No.]]</f>
        <v>#REF!</v>
      </c>
      <c r="AO34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0" t="e">
        <f>[2]!Vocabulary_Burmese[[#This Row],[Sr. No.]]</f>
        <v>#REF!</v>
      </c>
      <c r="BA340" t="e">
        <f>IF(Raw_data_N2_Kanji[[#This Row],[Categorie]]&lt;&gt;"","",
IF(ISNUMBER(MATCH(V,Special_list[Burmese word],0)),"",
SUBSTITUTE(Raw_data_N2_Kanji[[#This Row],[Raw]]," ","")))</f>
        <v>#VALUE!</v>
      </c>
      <c r="BB340" t="e">
        <f>RIGHT(Segregate18[[#This Row],[UPGRADE]],LEN(Segregate18[[#This Row],[UPGRADE]])-LEN(Compiler_Burmese[[#This Row],[1]]))</f>
        <v>#VALUE!</v>
      </c>
      <c r="BC340" t="e">
        <f>RIGHT(Segregate18[[#This Row],[11]],LEN(Segregate18[[#This Row],[11]])-LEN(Compiler_Burmese[[#This Row],[2]]))</f>
        <v>#VALUE!</v>
      </c>
      <c r="BD340" t="e">
        <f>RIGHT(Segregate18[[#This Row],[21]],LEN(Segregate18[[#This Row],[21]])-LEN(Compiler_Burmese[[#This Row],[3]]))</f>
        <v>#VALUE!</v>
      </c>
      <c r="BE340" t="e">
        <f>RIGHT(Segregate18[[#This Row],[31]],LEN(Segregate18[[#This Row],[31]])-LEN(Compiler_Burmese[[#This Row],[4]]))</f>
        <v>#VALUE!</v>
      </c>
      <c r="BF340" t="e">
        <f>RIGHT(Segregate18[[#This Row],[41]],LEN(Segregate18[[#This Row],[41]])-LEN(Compiler_Burmese[[#This Row],[5]]))</f>
        <v>#VALUE!</v>
      </c>
      <c r="BG340" t="e">
        <f>RIGHT(Segregate18[[#This Row],[51]],LEN(Segregate18[[#This Row],[51]])-LEN(Compiler_Burmese[[#This Row],[6]]))</f>
        <v>#VALUE!</v>
      </c>
      <c r="BH340" t="e">
        <f>RIGHT(Segregate18[[#This Row],[61]],LEN(Segregate18[[#This Row],[61]])-LEN(Compiler_Burmese[[#This Row],[7]]))</f>
        <v>#VALUE!</v>
      </c>
      <c r="BI340" t="e">
        <f>RIGHT(Segregate18[[#This Row],[71]],LEN(Segregate18[[#This Row],[71]])-LEN(Compiler_Burmese[[#This Row],[8]]))</f>
        <v>#VALUE!</v>
      </c>
      <c r="BJ340" t="e">
        <f>RIGHT(Segregate18[[#This Row],[81]],LEN(Segregate18[[#This Row],[81]])-LEN(Compiler_Burmese[[#This Row],[9]]))</f>
        <v>#VALUE!</v>
      </c>
    </row>
    <row r="341" spans="25:62" ht="15" customHeight="1" x14ac:dyDescent="0.3">
      <c r="Y341" t="e">
        <f>Segregate18[[#This Row],[Sr. No.]]</f>
        <v>#REF!</v>
      </c>
      <c r="Z341" t="e">
        <f>IF(AND(OR(BA341="။",BA341="၊"),LEN(BA341)=1),BA341,
IF(ISNUMBER(MATCH(LEFT(BA341,7),Final_modified_Intermediate[Burmese_Consonants],0)),LEFT(BA341,7),
IF(ISNUMBER(MATCH(LEFT(BA341,6),Final_modified_Intermediate[Burmese_Consonants],0)),LEFT(BA341,6),
IF(ISNUMBER(MATCH(LEFT(BA341,5),Final_modified_Intermediate[Burmese_Consonants],0)),LEFT(BA341,5),
IF(ISNUMBER(MATCH(LEFT(BA341,4),Final_modified_Intermediate[Burmese_Consonants],0)),LEFT(BA341,4),
IF(ISNUMBER(MATCH(LEFT(BA341,3),Final_modified_Intermediate[Burmese_Consonants],0)),LEFT(BA341,3),
IF(ISNUMBER(MATCH(LEFT(BA341,2),Final_modified_Intermediate[Burmese_Consonants],0)),LEFT(BA341,2),
IF(ISNUMBER(MATCH(LEFT(BA341,1),Final_modified_Intermediate[Burmese_Consonants],0)),LEFT(BA341,1),
IF(ISNUMBER(MATCH(LEFT(BA341,7),Final_Intermediate[Burmese_Consonants],0)),LEFT(BA341,7),
IF(ISNUMBER(MATCH(LEFT(BA341,6),Final_Intermediate[Burmese_Consonants],0)),LEFT(BA341,6),
IF(ISNUMBER(MATCH(LEFT(BA341,5),Final_Intermediate[Burmese_Consonants],0)),LEFT(BA341,5),
IF(ISNUMBER(MATCH(LEFT(BA341,4),Final_Intermediate[Burmese_Consonants],0)),LEFT(BA341,4),
IF(ISNUMBER(MATCH(LEFT(BA341,3),Final_Intermediate[Burmese_Consonants],0)),LEFT(BA341,3),
IF(ISNUMBER(MATCH(LEFT(BA341,2),Final_Intermediate[Burmese_Consonants],0)),LEFT(BA341,2),
IF(ISNUMBER(MATCH(LEFT(BA341,1),Final_Intermediate[Burmese_Consonants],0)),LEFT(BA341,1),
"")))))))))))))))</f>
        <v>#VALUE!</v>
      </c>
      <c r="AA34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1" t="e">
        <f>IF(AND(OR(BB341="။",BB341="၊"),LEN(BB341)=1),BB341,
IF(ISNUMBER(MATCH(LEFT(BB341,7),Final_modified_Intermediate[Burmese_Consonants],0)),LEFT(BB341,7),
IF(ISNUMBER(MATCH(LEFT(BB341,6),Final_modified_Intermediate[Burmese_Consonants],0)),LEFT(BB341,6),
IF(ISNUMBER(MATCH(LEFT(BB341,5),Final_modified_Intermediate[Burmese_Consonants],0)),LEFT(BB341,5),
IF(ISNUMBER(MATCH(LEFT(BB341,4),Final_modified_Intermediate[Burmese_Consonants],0)),LEFT(BB341,4),
IF(ISNUMBER(MATCH(LEFT(BB341,3),Final_modified_Intermediate[Burmese_Consonants],0)),LEFT(BB341,3),
IF(ISNUMBER(MATCH(LEFT(BB341,2),Final_modified_Intermediate[Burmese_Consonants],0)),LEFT(BB341,2),
IF(ISNUMBER(MATCH(LEFT(BB341,1),Final_modified_Intermediate[Burmese_Consonants],0)),LEFT(BB341,1),
IF(ISNUMBER(MATCH(LEFT(BB341,7),Final_Intermediate[Burmese_Consonants],0)),LEFT(BB341,7),
IF(ISNUMBER(MATCH(LEFT(BB341,6),Final_Intermediate[Burmese_Consonants],0)),LEFT(BB341,6),
IF(ISNUMBER(MATCH(LEFT(BB341,5),Final_Intermediate[Burmese_Consonants],0)),LEFT(BB341,5),
IF(ISNUMBER(MATCH(LEFT(BB341,4),Final_Intermediate[Burmese_Consonants],0)),LEFT(BB341,4),
IF(ISNUMBER(MATCH(LEFT(BB341,3),Final_Intermediate[Burmese_Consonants],0)),LEFT(BB341,3),
IF(ISNUMBER(MATCH(LEFT(BB341,2),Final_Intermediate[Burmese_Consonants],0)),LEFT(BB341,2),
IF(ISNUMBER(MATCH(LEFT(BB341,1),Final_Intermediate[Burmese_Consonants],0)),LEFT(BB341,1),
"")))))))))))))))</f>
        <v>#VALUE!</v>
      </c>
      <c r="AC34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1" t="e">
        <f>IF(AND(OR(BC341="။",BC341="၊"),LEN(BC341)=1),BC341,
IF(ISNUMBER(MATCH(LEFT(BC341,7),Final_modified_Intermediate[Burmese_Consonants],0)),LEFT(BC341,7),
IF(ISNUMBER(MATCH(LEFT(BC341,6),Final_modified_Intermediate[Burmese_Consonants],0)),LEFT(BC341,6),
IF(ISNUMBER(MATCH(LEFT(BC341,5),Final_modified_Intermediate[Burmese_Consonants],0)),LEFT(BC341,5),
IF(ISNUMBER(MATCH(LEFT(BC341,4),Final_modified_Intermediate[Burmese_Consonants],0)),LEFT(BC341,4),
IF(ISNUMBER(MATCH(LEFT(BC341,3),Final_modified_Intermediate[Burmese_Consonants],0)),LEFT(BC341,3),
IF(ISNUMBER(MATCH(LEFT(BC341,2),Final_modified_Intermediate[Burmese_Consonants],0)),LEFT(BC341,2),
IF(ISNUMBER(MATCH(LEFT(BC341,1),Final_modified_Intermediate[Burmese_Consonants],0)),LEFT(BC341,1),
IF(ISNUMBER(MATCH(LEFT(BC341,7),Final_Intermediate[Burmese_Consonants],0)),LEFT(BC341,7),
IF(ISNUMBER(MATCH(LEFT(BC341,6),Final_Intermediate[Burmese_Consonants],0)),LEFT(BC341,6),
IF(ISNUMBER(MATCH(LEFT(BC341,5),Final_Intermediate[Burmese_Consonants],0)),LEFT(BC341,5),
IF(ISNUMBER(MATCH(LEFT(BC341,4),Final_Intermediate[Burmese_Consonants],0)),LEFT(BC341,4),
IF(ISNUMBER(MATCH(LEFT(BC341,3),Final_Intermediate[Burmese_Consonants],0)),LEFT(BC341,3),
IF(ISNUMBER(MATCH(LEFT(BC341,2),Final_Intermediate[Burmese_Consonants],0)),LEFT(BC341,2),
IF(ISNUMBER(MATCH(LEFT(BC341,1),Final_Intermediate[Burmese_Consonants],0)),LEFT(BC341,1),
"")))))))))))))))</f>
        <v>#VALUE!</v>
      </c>
      <c r="AE34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1" t="e">
        <f>IF(AND(OR(BD341="။",BD341="၊"),LEN(BD341)=1),BD341,
IF(ISNUMBER(MATCH(LEFT(BD341,7),Final_modified_Intermediate[Burmese_Consonants],0)),LEFT(BD341,7),
IF(ISNUMBER(MATCH(LEFT(BD341,6),Final_modified_Intermediate[Burmese_Consonants],0)),LEFT(BD341,6),
IF(ISNUMBER(MATCH(LEFT(BD341,5),Final_modified_Intermediate[Burmese_Consonants],0)),LEFT(BD341,5),
IF(ISNUMBER(MATCH(LEFT(BD341,4),Final_modified_Intermediate[Burmese_Consonants],0)),LEFT(BD341,4),
IF(ISNUMBER(MATCH(LEFT(BD341,3),Final_modified_Intermediate[Burmese_Consonants],0)),LEFT(BD341,3),
IF(ISNUMBER(MATCH(LEFT(BD341,2),Final_modified_Intermediate[Burmese_Consonants],0)),LEFT(BD341,2),
IF(ISNUMBER(MATCH(LEFT(BD341,1),Final_modified_Intermediate[Burmese_Consonants],0)),LEFT(BD341,1),
IF(ISNUMBER(MATCH(LEFT(BD341,7),Final_Intermediate[Burmese_Consonants],0)),LEFT(BD341,7),
IF(ISNUMBER(MATCH(LEFT(BD341,6),Final_Intermediate[Burmese_Consonants],0)),LEFT(BD341,6),
IF(ISNUMBER(MATCH(LEFT(BD341,5),Final_Intermediate[Burmese_Consonants],0)),LEFT(BD341,5),
IF(ISNUMBER(MATCH(LEFT(BD341,4),Final_Intermediate[Burmese_Consonants],0)),LEFT(BD341,4),
IF(ISNUMBER(MATCH(LEFT(BD341,3),Final_Intermediate[Burmese_Consonants],0)),LEFT(BD341,3),
IF(ISNUMBER(MATCH(LEFT(BD341,2),Final_Intermediate[Burmese_Consonants],0)),LEFT(BD341,2),
IF(ISNUMBER(MATCH(LEFT(BD341,1),Final_Intermediate[Burmese_Consonants],0)),LEFT(BD341,1),
"")))))))))))))))</f>
        <v>#VALUE!</v>
      </c>
      <c r="AG341" t="e">
        <f>IF(AND(OR(BE341="။",BE341="၊"),LEN(BE341)=1),BE341,
IF(ISNUMBER(MATCH(LEFT(BE341,7),Final_modified_Intermediate[Burmese_Consonants],0)),LEFT(BE341,7),
IF(ISNUMBER(MATCH(LEFT(BE341,6),Final_modified_Intermediate[Burmese_Consonants],0)),LEFT(BE341,6),
IF(ISNUMBER(MATCH(LEFT(BE341,5),Final_modified_Intermediate[Burmese_Consonants],0)),LEFT(BE341,5),
IF(ISNUMBER(MATCH(LEFT(BE341,4),Final_modified_Intermediate[Burmese_Consonants],0)),LEFT(BE341,4),
IF(ISNUMBER(MATCH(LEFT(BE341,3),Final_modified_Intermediate[Burmese_Consonants],0)),LEFT(BE341,3),
IF(ISNUMBER(MATCH(LEFT(BE341,2),Final_modified_Intermediate[Burmese_Consonants],0)),LEFT(BE341,2),
IF(ISNUMBER(MATCH(LEFT(BE341,1),Final_modified_Intermediate[Burmese_Consonants],0)),LEFT(BE341,1),
IF(ISNUMBER(MATCH(LEFT(BE341,7),Final_Intermediate[Burmese_Consonants],0)),LEFT(BE341,7),
IF(ISNUMBER(MATCH(LEFT(BE341,6),Final_Intermediate[Burmese_Consonants],0)),LEFT(BE341,6),
IF(ISNUMBER(MATCH(LEFT(BE341,5),Final_Intermediate[Burmese_Consonants],0)),LEFT(BE341,5),
IF(ISNUMBER(MATCH(LEFT(BE341,4),Final_Intermediate[Burmese_Consonants],0)),LEFT(BE341,4),
IF(ISNUMBER(MATCH(LEFT(BE341,3),Final_Intermediate[Burmese_Consonants],0)),LEFT(BE341,3),
IF(ISNUMBER(MATCH(LEFT(BE341,2),Final_Intermediate[Burmese_Consonants],0)),LEFT(BE341,2),
IF(ISNUMBER(MATCH(LEFT(BE341,1),Final_Intermediate[Burmese_Consonants],0)),LEFT(BE341,1),
"")))))))))))))))</f>
        <v>#VALUE!</v>
      </c>
      <c r="AH341" t="e">
        <f>IF(AND(OR(BF341="။",BF341="၊"),LEN(BF341)=1),BF341,
IF(ISNUMBER(MATCH(LEFT(BF341,7),Final_modified_Intermediate[Burmese_Consonants],0)),LEFT(BF341,7),
IF(ISNUMBER(MATCH(LEFT(BF341,6),Final_modified_Intermediate[Burmese_Consonants],0)),LEFT(BF341,6),
IF(ISNUMBER(MATCH(LEFT(BF341,5),Final_modified_Intermediate[Burmese_Consonants],0)),LEFT(BF341,5),
IF(ISNUMBER(MATCH(LEFT(BF341,4),Final_modified_Intermediate[Burmese_Consonants],0)),LEFT(BF341,4),
IF(ISNUMBER(MATCH(LEFT(BF341,3),Final_modified_Intermediate[Burmese_Consonants],0)),LEFT(BF341,3),
IF(ISNUMBER(MATCH(LEFT(BF341,2),Final_modified_Intermediate[Burmese_Consonants],0)),LEFT(BF341,2),
IF(ISNUMBER(MATCH(LEFT(BF341,1),Final_modified_Intermediate[Burmese_Consonants],0)),LEFT(BF341,1),
IF(ISNUMBER(MATCH(LEFT(BF341,7),Final_Intermediate[Burmese_Consonants],0)),LEFT(BF341,7),
IF(ISNUMBER(MATCH(LEFT(BF341,6),Final_Intermediate[Burmese_Consonants],0)),LEFT(BF341,6),
IF(ISNUMBER(MATCH(LEFT(BF341,5),Final_Intermediate[Burmese_Consonants],0)),LEFT(BF341,5),
IF(ISNUMBER(MATCH(LEFT(BF341,4),Final_Intermediate[Burmese_Consonants],0)),LEFT(BF341,4),
IF(ISNUMBER(MATCH(LEFT(BF341,3),Final_Intermediate[Burmese_Consonants],0)),LEFT(BF341,3),
IF(ISNUMBER(MATCH(LEFT(BF341,2),Final_Intermediate[Burmese_Consonants],0)),LEFT(BF341,2),
IF(ISNUMBER(MATCH(LEFT(BF341,1),Final_Intermediate[Burmese_Consonants],0)),LEFT(BF341,1),
"")))))))))))))))</f>
        <v>#VALUE!</v>
      </c>
      <c r="AI341" t="e">
        <f>IF(AND(OR(BG341="။",BG341="၊"),LEN(BG341)=1),BG341,
IF(ISNUMBER(MATCH(LEFT(BG341,7),Final_modified_Intermediate[Burmese_Consonants],0)),LEFT(BG341,7),
IF(ISNUMBER(MATCH(LEFT(BG341,6),Final_modified_Intermediate[Burmese_Consonants],0)),LEFT(BG341,6),
IF(ISNUMBER(MATCH(LEFT(BG341,5),Final_modified_Intermediate[Burmese_Consonants],0)),LEFT(BG341,5),
IF(ISNUMBER(MATCH(LEFT(BG341,4),Final_modified_Intermediate[Burmese_Consonants],0)),LEFT(BG341,4),
IF(ISNUMBER(MATCH(LEFT(BG341,3),Final_modified_Intermediate[Burmese_Consonants],0)),LEFT(BG341,3),
IF(ISNUMBER(MATCH(LEFT(BG341,2),Final_modified_Intermediate[Burmese_Consonants],0)),LEFT(BG341,2),
IF(ISNUMBER(MATCH(LEFT(BG341,1),Final_modified_Intermediate[Burmese_Consonants],0)),LEFT(BG341,1),
IF(ISNUMBER(MATCH(LEFT(BG341,7),Final_Intermediate[Burmese_Consonants],0)),LEFT(BG341,7),
IF(ISNUMBER(MATCH(LEFT(BG341,6),Final_Intermediate[Burmese_Consonants],0)),LEFT(BG341,6),
IF(ISNUMBER(MATCH(LEFT(BG341,5),Final_Intermediate[Burmese_Consonants],0)),LEFT(BG341,5),
IF(ISNUMBER(MATCH(LEFT(BG341,4),Final_Intermediate[Burmese_Consonants],0)),LEFT(BG341,4),
IF(ISNUMBER(MATCH(LEFT(BG341,3),Final_Intermediate[Burmese_Consonants],0)),LEFT(BG341,3),
IF(ISNUMBER(MATCH(LEFT(BG341,2),Final_Intermediate[Burmese_Consonants],0)),LEFT(BG341,2),
IF(ISNUMBER(MATCH(LEFT(BG341,1),Final_Intermediate[Burmese_Consonants],0)),LEFT(BG341,1),
"")))))))))))))))</f>
        <v>#VALUE!</v>
      </c>
      <c r="AJ341" t="e">
        <f>IF(AND(OR(BH341="။",BH341="၊"),LEN(BH341)=1),BH341,
IF(ISNUMBER(MATCH(LEFT(BH341,7),Final_modified_Intermediate[Burmese_Consonants],0)),LEFT(BH341,7),
IF(ISNUMBER(MATCH(LEFT(BH341,6),Final_modified_Intermediate[Burmese_Consonants],0)),LEFT(BH341,6),
IF(ISNUMBER(MATCH(LEFT(BH341,5),Final_modified_Intermediate[Burmese_Consonants],0)),LEFT(BH341,5),
IF(ISNUMBER(MATCH(LEFT(BH341,4),Final_modified_Intermediate[Burmese_Consonants],0)),LEFT(BH341,4),
IF(ISNUMBER(MATCH(LEFT(BH341,3),Final_modified_Intermediate[Burmese_Consonants],0)),LEFT(BH341,3),
IF(ISNUMBER(MATCH(LEFT(BH341,2),Final_modified_Intermediate[Burmese_Consonants],0)),LEFT(BH341,2),
IF(ISNUMBER(MATCH(LEFT(BH341,1),Final_modified_Intermediate[Burmese_Consonants],0)),LEFT(BH341,1),
IF(ISNUMBER(MATCH(LEFT(BH341,7),Final_Intermediate[Burmese_Consonants],0)),LEFT(BH341,7),
IF(ISNUMBER(MATCH(LEFT(BH341,6),Final_Intermediate[Burmese_Consonants],0)),LEFT(BH341,6),
IF(ISNUMBER(MATCH(LEFT(BH341,5),Final_Intermediate[Burmese_Consonants],0)),LEFT(BH341,5),
IF(ISNUMBER(MATCH(LEFT(BH341,4),Final_Intermediate[Burmese_Consonants],0)),LEFT(BH341,4),
IF(ISNUMBER(MATCH(LEFT(BH341,3),Final_Intermediate[Burmese_Consonants],0)),LEFT(BH341,3),
IF(ISNUMBER(MATCH(LEFT(BH341,2),Final_Intermediate[Burmese_Consonants],0)),LEFT(BH341,2),
IF(ISNUMBER(MATCH(LEFT(BH341,1),Final_Intermediate[Burmese_Consonants],0)),LEFT(BH341,1),
"")))))))))))))))</f>
        <v>#VALUE!</v>
      </c>
      <c r="AK341" t="e">
        <f>IF(AND(OR(BI341="။",BI341="၊"),LEN(BI341)=1),BI341,
IF(ISNUMBER(MATCH(LEFT(BI341,7),Final_modified_Intermediate[Burmese_Consonants],0)),LEFT(BI341,7),
IF(ISNUMBER(MATCH(LEFT(BI341,6),Final_modified_Intermediate[Burmese_Consonants],0)),LEFT(BI341,6),
IF(ISNUMBER(MATCH(LEFT(BI341,5),Final_modified_Intermediate[Burmese_Consonants],0)),LEFT(BI341,5),
IF(ISNUMBER(MATCH(LEFT(BI341,4),Final_modified_Intermediate[Burmese_Consonants],0)),LEFT(BI341,4),
IF(ISNUMBER(MATCH(LEFT(BI341,3),Final_modified_Intermediate[Burmese_Consonants],0)),LEFT(BI341,3),
IF(ISNUMBER(MATCH(LEFT(BI341,2),Final_modified_Intermediate[Burmese_Consonants],0)),LEFT(BI341,2),
IF(ISNUMBER(MATCH(LEFT(BI341,1),Final_modified_Intermediate[Burmese_Consonants],0)),LEFT(BI341,1),
IF(ISNUMBER(MATCH(LEFT(BI341,7),Final_Intermediate[Burmese_Consonants],0)),LEFT(BI341,7),
IF(ISNUMBER(MATCH(LEFT(BI341,6),Final_Intermediate[Burmese_Consonants],0)),LEFT(BI341,6),
IF(ISNUMBER(MATCH(LEFT(BI341,5),Final_Intermediate[Burmese_Consonants],0)),LEFT(BI341,5),
IF(ISNUMBER(MATCH(LEFT(BI341,4),Final_Intermediate[Burmese_Consonants],0)),LEFT(BI341,4),
IF(ISNUMBER(MATCH(LEFT(BI341,3),Final_Intermediate[Burmese_Consonants],0)),LEFT(BI341,3),
IF(ISNUMBER(MATCH(LEFT(BI341,2),Final_Intermediate[Burmese_Consonants],0)),LEFT(BI341,2),
IF(ISNUMBER(MATCH(LEFT(BI341,1),Final_Intermediate[Burmese_Consonants],0)),LEFT(BI341,1),
"")))))))))))))))</f>
        <v>#VALUE!</v>
      </c>
      <c r="AL341" t="e">
        <f>IF(AND(OR(BJ341="။",BJ341="၊"),LEN(BJ341)=1),BJ341,
IF(ISNUMBER(MATCH(LEFT(BJ341,7),Final_modified_Intermediate[Burmese_Consonants],0)),LEFT(BJ341,7),
IF(ISNUMBER(MATCH(LEFT(BJ341,6),Final_modified_Intermediate[Burmese_Consonants],0)),LEFT(BJ341,6),
IF(ISNUMBER(MATCH(LEFT(BJ341,5),Final_modified_Intermediate[Burmese_Consonants],0)),LEFT(BJ341,5),
IF(ISNUMBER(MATCH(LEFT(BJ341,4),Final_modified_Intermediate[Burmese_Consonants],0)),LEFT(BJ341,4),
IF(ISNUMBER(MATCH(LEFT(BJ341,3),Final_modified_Intermediate[Burmese_Consonants],0)),LEFT(BJ341,3),
IF(ISNUMBER(MATCH(LEFT(BJ341,2),Final_modified_Intermediate[Burmese_Consonants],0)),LEFT(BJ341,2),
IF(ISNUMBER(MATCH(LEFT(BJ341,1),Final_modified_Intermediate[Burmese_Consonants],0)),LEFT(BJ341,1),
IF(ISNUMBER(MATCH(LEFT(BJ341,7),Final_Intermediate[Burmese_Consonants],0)),LEFT(BJ341,7),
IF(ISNUMBER(MATCH(LEFT(BJ341,6),Final_Intermediate[Burmese_Consonants],0)),LEFT(BJ341,6),
IF(ISNUMBER(MATCH(LEFT(BJ341,5),Final_Intermediate[Burmese_Consonants],0)),LEFT(BJ341,5),
IF(ISNUMBER(MATCH(LEFT(BJ341,4),Final_Intermediate[Burmese_Consonants],0)),LEFT(BJ341,4),
IF(ISNUMBER(MATCH(LEFT(BJ341,3),Final_Intermediate[Burmese_Consonants],0)),LEFT(BJ341,3),
IF(ISNUMBER(MATCH(LEFT(BJ341,2),Final_Intermediate[Burmese_Consonants],0)),LEFT(BJ341,2),
IF(ISNUMBER(MATCH(LEFT(BJ341,1),Final_Intermediate[Burmese_Consonants],0)),LEFT(BJ341,1),
"")))))))))))))))</f>
        <v>#VALUE!</v>
      </c>
      <c r="AN341" t="e">
        <f>Compiler_Burmese[[#This Row],[Sr. No.]]</f>
        <v>#REF!</v>
      </c>
      <c r="AO34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1" t="e">
        <f>[2]!Vocabulary_Burmese[[#This Row],[Sr. No.]]</f>
        <v>#REF!</v>
      </c>
      <c r="BA341" t="e">
        <f>IF(Raw_data_N2_Kanji[[#This Row],[Categorie]]&lt;&gt;"","",
IF(ISNUMBER(MATCH(V,Special_list[Burmese word],0)),"",
SUBSTITUTE(Raw_data_N2_Kanji[[#This Row],[Raw]]," ","")))</f>
        <v>#VALUE!</v>
      </c>
      <c r="BB341" t="e">
        <f>RIGHT(Segregate18[[#This Row],[UPGRADE]],LEN(Segregate18[[#This Row],[UPGRADE]])-LEN(Compiler_Burmese[[#This Row],[1]]))</f>
        <v>#VALUE!</v>
      </c>
      <c r="BC341" t="e">
        <f>RIGHT(Segregate18[[#This Row],[11]],LEN(Segregate18[[#This Row],[11]])-LEN(Compiler_Burmese[[#This Row],[2]]))</f>
        <v>#VALUE!</v>
      </c>
      <c r="BD341" t="e">
        <f>RIGHT(Segregate18[[#This Row],[21]],LEN(Segregate18[[#This Row],[21]])-LEN(Compiler_Burmese[[#This Row],[3]]))</f>
        <v>#VALUE!</v>
      </c>
      <c r="BE341" t="e">
        <f>RIGHT(Segregate18[[#This Row],[31]],LEN(Segregate18[[#This Row],[31]])-LEN(Compiler_Burmese[[#This Row],[4]]))</f>
        <v>#VALUE!</v>
      </c>
      <c r="BF341" t="e">
        <f>RIGHT(Segregate18[[#This Row],[41]],LEN(Segregate18[[#This Row],[41]])-LEN(Compiler_Burmese[[#This Row],[5]]))</f>
        <v>#VALUE!</v>
      </c>
      <c r="BG341" t="e">
        <f>RIGHT(Segregate18[[#This Row],[51]],LEN(Segregate18[[#This Row],[51]])-LEN(Compiler_Burmese[[#This Row],[6]]))</f>
        <v>#VALUE!</v>
      </c>
      <c r="BH341" t="e">
        <f>RIGHT(Segregate18[[#This Row],[61]],LEN(Segregate18[[#This Row],[61]])-LEN(Compiler_Burmese[[#This Row],[7]]))</f>
        <v>#VALUE!</v>
      </c>
      <c r="BI341" t="e">
        <f>RIGHT(Segregate18[[#This Row],[71]],LEN(Segregate18[[#This Row],[71]])-LEN(Compiler_Burmese[[#This Row],[8]]))</f>
        <v>#VALUE!</v>
      </c>
      <c r="BJ341" t="e">
        <f>RIGHT(Segregate18[[#This Row],[81]],LEN(Segregate18[[#This Row],[81]])-LEN(Compiler_Burmese[[#This Row],[9]]))</f>
        <v>#VALUE!</v>
      </c>
    </row>
    <row r="342" spans="25:62" ht="15" customHeight="1" x14ac:dyDescent="0.3">
      <c r="Y342" t="e">
        <f>Segregate18[[#This Row],[Sr. No.]]</f>
        <v>#REF!</v>
      </c>
      <c r="Z342" t="e">
        <f>IF(AND(OR(BA342="။",BA342="၊"),LEN(BA342)=1),BA342,
IF(ISNUMBER(MATCH(LEFT(BA342,7),Final_modified_Intermediate[Burmese_Consonants],0)),LEFT(BA342,7),
IF(ISNUMBER(MATCH(LEFT(BA342,6),Final_modified_Intermediate[Burmese_Consonants],0)),LEFT(BA342,6),
IF(ISNUMBER(MATCH(LEFT(BA342,5),Final_modified_Intermediate[Burmese_Consonants],0)),LEFT(BA342,5),
IF(ISNUMBER(MATCH(LEFT(BA342,4),Final_modified_Intermediate[Burmese_Consonants],0)),LEFT(BA342,4),
IF(ISNUMBER(MATCH(LEFT(BA342,3),Final_modified_Intermediate[Burmese_Consonants],0)),LEFT(BA342,3),
IF(ISNUMBER(MATCH(LEFT(BA342,2),Final_modified_Intermediate[Burmese_Consonants],0)),LEFT(BA342,2),
IF(ISNUMBER(MATCH(LEFT(BA342,1),Final_modified_Intermediate[Burmese_Consonants],0)),LEFT(BA342,1),
IF(ISNUMBER(MATCH(LEFT(BA342,7),Final_Intermediate[Burmese_Consonants],0)),LEFT(BA342,7),
IF(ISNUMBER(MATCH(LEFT(BA342,6),Final_Intermediate[Burmese_Consonants],0)),LEFT(BA342,6),
IF(ISNUMBER(MATCH(LEFT(BA342,5),Final_Intermediate[Burmese_Consonants],0)),LEFT(BA342,5),
IF(ISNUMBER(MATCH(LEFT(BA342,4),Final_Intermediate[Burmese_Consonants],0)),LEFT(BA342,4),
IF(ISNUMBER(MATCH(LEFT(BA342,3),Final_Intermediate[Burmese_Consonants],0)),LEFT(BA342,3),
IF(ISNUMBER(MATCH(LEFT(BA342,2),Final_Intermediate[Burmese_Consonants],0)),LEFT(BA342,2),
IF(ISNUMBER(MATCH(LEFT(BA342,1),Final_Intermediate[Burmese_Consonants],0)),LEFT(BA342,1),
"")))))))))))))))</f>
        <v>#VALUE!</v>
      </c>
      <c r="AA34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2" t="e">
        <f>IF(AND(OR(BB342="။",BB342="၊"),LEN(BB342)=1),BB342,
IF(ISNUMBER(MATCH(LEFT(BB342,7),Final_modified_Intermediate[Burmese_Consonants],0)),LEFT(BB342,7),
IF(ISNUMBER(MATCH(LEFT(BB342,6),Final_modified_Intermediate[Burmese_Consonants],0)),LEFT(BB342,6),
IF(ISNUMBER(MATCH(LEFT(BB342,5),Final_modified_Intermediate[Burmese_Consonants],0)),LEFT(BB342,5),
IF(ISNUMBER(MATCH(LEFT(BB342,4),Final_modified_Intermediate[Burmese_Consonants],0)),LEFT(BB342,4),
IF(ISNUMBER(MATCH(LEFT(BB342,3),Final_modified_Intermediate[Burmese_Consonants],0)),LEFT(BB342,3),
IF(ISNUMBER(MATCH(LEFT(BB342,2),Final_modified_Intermediate[Burmese_Consonants],0)),LEFT(BB342,2),
IF(ISNUMBER(MATCH(LEFT(BB342,1),Final_modified_Intermediate[Burmese_Consonants],0)),LEFT(BB342,1),
IF(ISNUMBER(MATCH(LEFT(BB342,7),Final_Intermediate[Burmese_Consonants],0)),LEFT(BB342,7),
IF(ISNUMBER(MATCH(LEFT(BB342,6),Final_Intermediate[Burmese_Consonants],0)),LEFT(BB342,6),
IF(ISNUMBER(MATCH(LEFT(BB342,5),Final_Intermediate[Burmese_Consonants],0)),LEFT(BB342,5),
IF(ISNUMBER(MATCH(LEFT(BB342,4),Final_Intermediate[Burmese_Consonants],0)),LEFT(BB342,4),
IF(ISNUMBER(MATCH(LEFT(BB342,3),Final_Intermediate[Burmese_Consonants],0)),LEFT(BB342,3),
IF(ISNUMBER(MATCH(LEFT(BB342,2),Final_Intermediate[Burmese_Consonants],0)),LEFT(BB342,2),
IF(ISNUMBER(MATCH(LEFT(BB342,1),Final_Intermediate[Burmese_Consonants],0)),LEFT(BB342,1),
"")))))))))))))))</f>
        <v>#VALUE!</v>
      </c>
      <c r="AC34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2" t="e">
        <f>IF(AND(OR(BC342="။",BC342="၊"),LEN(BC342)=1),BC342,
IF(ISNUMBER(MATCH(LEFT(BC342,7),Final_modified_Intermediate[Burmese_Consonants],0)),LEFT(BC342,7),
IF(ISNUMBER(MATCH(LEFT(BC342,6),Final_modified_Intermediate[Burmese_Consonants],0)),LEFT(BC342,6),
IF(ISNUMBER(MATCH(LEFT(BC342,5),Final_modified_Intermediate[Burmese_Consonants],0)),LEFT(BC342,5),
IF(ISNUMBER(MATCH(LEFT(BC342,4),Final_modified_Intermediate[Burmese_Consonants],0)),LEFT(BC342,4),
IF(ISNUMBER(MATCH(LEFT(BC342,3),Final_modified_Intermediate[Burmese_Consonants],0)),LEFT(BC342,3),
IF(ISNUMBER(MATCH(LEFT(BC342,2),Final_modified_Intermediate[Burmese_Consonants],0)),LEFT(BC342,2),
IF(ISNUMBER(MATCH(LEFT(BC342,1),Final_modified_Intermediate[Burmese_Consonants],0)),LEFT(BC342,1),
IF(ISNUMBER(MATCH(LEFT(BC342,7),Final_Intermediate[Burmese_Consonants],0)),LEFT(BC342,7),
IF(ISNUMBER(MATCH(LEFT(BC342,6),Final_Intermediate[Burmese_Consonants],0)),LEFT(BC342,6),
IF(ISNUMBER(MATCH(LEFT(BC342,5),Final_Intermediate[Burmese_Consonants],0)),LEFT(BC342,5),
IF(ISNUMBER(MATCH(LEFT(BC342,4),Final_Intermediate[Burmese_Consonants],0)),LEFT(BC342,4),
IF(ISNUMBER(MATCH(LEFT(BC342,3),Final_Intermediate[Burmese_Consonants],0)),LEFT(BC342,3),
IF(ISNUMBER(MATCH(LEFT(BC342,2),Final_Intermediate[Burmese_Consonants],0)),LEFT(BC342,2),
IF(ISNUMBER(MATCH(LEFT(BC342,1),Final_Intermediate[Burmese_Consonants],0)),LEFT(BC342,1),
"")))))))))))))))</f>
        <v>#VALUE!</v>
      </c>
      <c r="AE34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2" t="e">
        <f>IF(AND(OR(BD342="။",BD342="၊"),LEN(BD342)=1),BD342,
IF(ISNUMBER(MATCH(LEFT(BD342,7),Final_modified_Intermediate[Burmese_Consonants],0)),LEFT(BD342,7),
IF(ISNUMBER(MATCH(LEFT(BD342,6),Final_modified_Intermediate[Burmese_Consonants],0)),LEFT(BD342,6),
IF(ISNUMBER(MATCH(LEFT(BD342,5),Final_modified_Intermediate[Burmese_Consonants],0)),LEFT(BD342,5),
IF(ISNUMBER(MATCH(LEFT(BD342,4),Final_modified_Intermediate[Burmese_Consonants],0)),LEFT(BD342,4),
IF(ISNUMBER(MATCH(LEFT(BD342,3),Final_modified_Intermediate[Burmese_Consonants],0)),LEFT(BD342,3),
IF(ISNUMBER(MATCH(LEFT(BD342,2),Final_modified_Intermediate[Burmese_Consonants],0)),LEFT(BD342,2),
IF(ISNUMBER(MATCH(LEFT(BD342,1),Final_modified_Intermediate[Burmese_Consonants],0)),LEFT(BD342,1),
IF(ISNUMBER(MATCH(LEFT(BD342,7),Final_Intermediate[Burmese_Consonants],0)),LEFT(BD342,7),
IF(ISNUMBER(MATCH(LEFT(BD342,6),Final_Intermediate[Burmese_Consonants],0)),LEFT(BD342,6),
IF(ISNUMBER(MATCH(LEFT(BD342,5),Final_Intermediate[Burmese_Consonants],0)),LEFT(BD342,5),
IF(ISNUMBER(MATCH(LEFT(BD342,4),Final_Intermediate[Burmese_Consonants],0)),LEFT(BD342,4),
IF(ISNUMBER(MATCH(LEFT(BD342,3),Final_Intermediate[Burmese_Consonants],0)),LEFT(BD342,3),
IF(ISNUMBER(MATCH(LEFT(BD342,2),Final_Intermediate[Burmese_Consonants],0)),LEFT(BD342,2),
IF(ISNUMBER(MATCH(LEFT(BD342,1),Final_Intermediate[Burmese_Consonants],0)),LEFT(BD342,1),
"")))))))))))))))</f>
        <v>#VALUE!</v>
      </c>
      <c r="AG342" t="e">
        <f>IF(AND(OR(BE342="။",BE342="၊"),LEN(BE342)=1),BE342,
IF(ISNUMBER(MATCH(LEFT(BE342,7),Final_modified_Intermediate[Burmese_Consonants],0)),LEFT(BE342,7),
IF(ISNUMBER(MATCH(LEFT(BE342,6),Final_modified_Intermediate[Burmese_Consonants],0)),LEFT(BE342,6),
IF(ISNUMBER(MATCH(LEFT(BE342,5),Final_modified_Intermediate[Burmese_Consonants],0)),LEFT(BE342,5),
IF(ISNUMBER(MATCH(LEFT(BE342,4),Final_modified_Intermediate[Burmese_Consonants],0)),LEFT(BE342,4),
IF(ISNUMBER(MATCH(LEFT(BE342,3),Final_modified_Intermediate[Burmese_Consonants],0)),LEFT(BE342,3),
IF(ISNUMBER(MATCH(LEFT(BE342,2),Final_modified_Intermediate[Burmese_Consonants],0)),LEFT(BE342,2),
IF(ISNUMBER(MATCH(LEFT(BE342,1),Final_modified_Intermediate[Burmese_Consonants],0)),LEFT(BE342,1),
IF(ISNUMBER(MATCH(LEFT(BE342,7),Final_Intermediate[Burmese_Consonants],0)),LEFT(BE342,7),
IF(ISNUMBER(MATCH(LEFT(BE342,6),Final_Intermediate[Burmese_Consonants],0)),LEFT(BE342,6),
IF(ISNUMBER(MATCH(LEFT(BE342,5),Final_Intermediate[Burmese_Consonants],0)),LEFT(BE342,5),
IF(ISNUMBER(MATCH(LEFT(BE342,4),Final_Intermediate[Burmese_Consonants],0)),LEFT(BE342,4),
IF(ISNUMBER(MATCH(LEFT(BE342,3),Final_Intermediate[Burmese_Consonants],0)),LEFT(BE342,3),
IF(ISNUMBER(MATCH(LEFT(BE342,2),Final_Intermediate[Burmese_Consonants],0)),LEFT(BE342,2),
IF(ISNUMBER(MATCH(LEFT(BE342,1),Final_Intermediate[Burmese_Consonants],0)),LEFT(BE342,1),
"")))))))))))))))</f>
        <v>#VALUE!</v>
      </c>
      <c r="AH342" t="e">
        <f>IF(AND(OR(BF342="။",BF342="၊"),LEN(BF342)=1),BF342,
IF(ISNUMBER(MATCH(LEFT(BF342,7),Final_modified_Intermediate[Burmese_Consonants],0)),LEFT(BF342,7),
IF(ISNUMBER(MATCH(LEFT(BF342,6),Final_modified_Intermediate[Burmese_Consonants],0)),LEFT(BF342,6),
IF(ISNUMBER(MATCH(LEFT(BF342,5),Final_modified_Intermediate[Burmese_Consonants],0)),LEFT(BF342,5),
IF(ISNUMBER(MATCH(LEFT(BF342,4),Final_modified_Intermediate[Burmese_Consonants],0)),LEFT(BF342,4),
IF(ISNUMBER(MATCH(LEFT(BF342,3),Final_modified_Intermediate[Burmese_Consonants],0)),LEFT(BF342,3),
IF(ISNUMBER(MATCH(LEFT(BF342,2),Final_modified_Intermediate[Burmese_Consonants],0)),LEFT(BF342,2),
IF(ISNUMBER(MATCH(LEFT(BF342,1),Final_modified_Intermediate[Burmese_Consonants],0)),LEFT(BF342,1),
IF(ISNUMBER(MATCH(LEFT(BF342,7),Final_Intermediate[Burmese_Consonants],0)),LEFT(BF342,7),
IF(ISNUMBER(MATCH(LEFT(BF342,6),Final_Intermediate[Burmese_Consonants],0)),LEFT(BF342,6),
IF(ISNUMBER(MATCH(LEFT(BF342,5),Final_Intermediate[Burmese_Consonants],0)),LEFT(BF342,5),
IF(ISNUMBER(MATCH(LEFT(BF342,4),Final_Intermediate[Burmese_Consonants],0)),LEFT(BF342,4),
IF(ISNUMBER(MATCH(LEFT(BF342,3),Final_Intermediate[Burmese_Consonants],0)),LEFT(BF342,3),
IF(ISNUMBER(MATCH(LEFT(BF342,2),Final_Intermediate[Burmese_Consonants],0)),LEFT(BF342,2),
IF(ISNUMBER(MATCH(LEFT(BF342,1),Final_Intermediate[Burmese_Consonants],0)),LEFT(BF342,1),
"")))))))))))))))</f>
        <v>#VALUE!</v>
      </c>
      <c r="AI342" t="e">
        <f>IF(AND(OR(BG342="။",BG342="၊"),LEN(BG342)=1),BG342,
IF(ISNUMBER(MATCH(LEFT(BG342,7),Final_modified_Intermediate[Burmese_Consonants],0)),LEFT(BG342,7),
IF(ISNUMBER(MATCH(LEFT(BG342,6),Final_modified_Intermediate[Burmese_Consonants],0)),LEFT(BG342,6),
IF(ISNUMBER(MATCH(LEFT(BG342,5),Final_modified_Intermediate[Burmese_Consonants],0)),LEFT(BG342,5),
IF(ISNUMBER(MATCH(LEFT(BG342,4),Final_modified_Intermediate[Burmese_Consonants],0)),LEFT(BG342,4),
IF(ISNUMBER(MATCH(LEFT(BG342,3),Final_modified_Intermediate[Burmese_Consonants],0)),LEFT(BG342,3),
IF(ISNUMBER(MATCH(LEFT(BG342,2),Final_modified_Intermediate[Burmese_Consonants],0)),LEFT(BG342,2),
IF(ISNUMBER(MATCH(LEFT(BG342,1),Final_modified_Intermediate[Burmese_Consonants],0)),LEFT(BG342,1),
IF(ISNUMBER(MATCH(LEFT(BG342,7),Final_Intermediate[Burmese_Consonants],0)),LEFT(BG342,7),
IF(ISNUMBER(MATCH(LEFT(BG342,6),Final_Intermediate[Burmese_Consonants],0)),LEFT(BG342,6),
IF(ISNUMBER(MATCH(LEFT(BG342,5),Final_Intermediate[Burmese_Consonants],0)),LEFT(BG342,5),
IF(ISNUMBER(MATCH(LEFT(BG342,4),Final_Intermediate[Burmese_Consonants],0)),LEFT(BG342,4),
IF(ISNUMBER(MATCH(LEFT(BG342,3),Final_Intermediate[Burmese_Consonants],0)),LEFT(BG342,3),
IF(ISNUMBER(MATCH(LEFT(BG342,2),Final_Intermediate[Burmese_Consonants],0)),LEFT(BG342,2),
IF(ISNUMBER(MATCH(LEFT(BG342,1),Final_Intermediate[Burmese_Consonants],0)),LEFT(BG342,1),
"")))))))))))))))</f>
        <v>#VALUE!</v>
      </c>
      <c r="AJ342" t="e">
        <f>IF(AND(OR(BH342="။",BH342="၊"),LEN(BH342)=1),BH342,
IF(ISNUMBER(MATCH(LEFT(BH342,7),Final_modified_Intermediate[Burmese_Consonants],0)),LEFT(BH342,7),
IF(ISNUMBER(MATCH(LEFT(BH342,6),Final_modified_Intermediate[Burmese_Consonants],0)),LEFT(BH342,6),
IF(ISNUMBER(MATCH(LEFT(BH342,5),Final_modified_Intermediate[Burmese_Consonants],0)),LEFT(BH342,5),
IF(ISNUMBER(MATCH(LEFT(BH342,4),Final_modified_Intermediate[Burmese_Consonants],0)),LEFT(BH342,4),
IF(ISNUMBER(MATCH(LEFT(BH342,3),Final_modified_Intermediate[Burmese_Consonants],0)),LEFT(BH342,3),
IF(ISNUMBER(MATCH(LEFT(BH342,2),Final_modified_Intermediate[Burmese_Consonants],0)),LEFT(BH342,2),
IF(ISNUMBER(MATCH(LEFT(BH342,1),Final_modified_Intermediate[Burmese_Consonants],0)),LEFT(BH342,1),
IF(ISNUMBER(MATCH(LEFT(BH342,7),Final_Intermediate[Burmese_Consonants],0)),LEFT(BH342,7),
IF(ISNUMBER(MATCH(LEFT(BH342,6),Final_Intermediate[Burmese_Consonants],0)),LEFT(BH342,6),
IF(ISNUMBER(MATCH(LEFT(BH342,5),Final_Intermediate[Burmese_Consonants],0)),LEFT(BH342,5),
IF(ISNUMBER(MATCH(LEFT(BH342,4),Final_Intermediate[Burmese_Consonants],0)),LEFT(BH342,4),
IF(ISNUMBER(MATCH(LEFT(BH342,3),Final_Intermediate[Burmese_Consonants],0)),LEFT(BH342,3),
IF(ISNUMBER(MATCH(LEFT(BH342,2),Final_Intermediate[Burmese_Consonants],0)),LEFT(BH342,2),
IF(ISNUMBER(MATCH(LEFT(BH342,1),Final_Intermediate[Burmese_Consonants],0)),LEFT(BH342,1),
"")))))))))))))))</f>
        <v>#VALUE!</v>
      </c>
      <c r="AK342" t="e">
        <f>IF(AND(OR(BI342="။",BI342="၊"),LEN(BI342)=1),BI342,
IF(ISNUMBER(MATCH(LEFT(BI342,7),Final_modified_Intermediate[Burmese_Consonants],0)),LEFT(BI342,7),
IF(ISNUMBER(MATCH(LEFT(BI342,6),Final_modified_Intermediate[Burmese_Consonants],0)),LEFT(BI342,6),
IF(ISNUMBER(MATCH(LEFT(BI342,5),Final_modified_Intermediate[Burmese_Consonants],0)),LEFT(BI342,5),
IF(ISNUMBER(MATCH(LEFT(BI342,4),Final_modified_Intermediate[Burmese_Consonants],0)),LEFT(BI342,4),
IF(ISNUMBER(MATCH(LEFT(BI342,3),Final_modified_Intermediate[Burmese_Consonants],0)),LEFT(BI342,3),
IF(ISNUMBER(MATCH(LEFT(BI342,2),Final_modified_Intermediate[Burmese_Consonants],0)),LEFT(BI342,2),
IF(ISNUMBER(MATCH(LEFT(BI342,1),Final_modified_Intermediate[Burmese_Consonants],0)),LEFT(BI342,1),
IF(ISNUMBER(MATCH(LEFT(BI342,7),Final_Intermediate[Burmese_Consonants],0)),LEFT(BI342,7),
IF(ISNUMBER(MATCH(LEFT(BI342,6),Final_Intermediate[Burmese_Consonants],0)),LEFT(BI342,6),
IF(ISNUMBER(MATCH(LEFT(BI342,5),Final_Intermediate[Burmese_Consonants],0)),LEFT(BI342,5),
IF(ISNUMBER(MATCH(LEFT(BI342,4),Final_Intermediate[Burmese_Consonants],0)),LEFT(BI342,4),
IF(ISNUMBER(MATCH(LEFT(BI342,3),Final_Intermediate[Burmese_Consonants],0)),LEFT(BI342,3),
IF(ISNUMBER(MATCH(LEFT(BI342,2),Final_Intermediate[Burmese_Consonants],0)),LEFT(BI342,2),
IF(ISNUMBER(MATCH(LEFT(BI342,1),Final_Intermediate[Burmese_Consonants],0)),LEFT(BI342,1),
"")))))))))))))))</f>
        <v>#VALUE!</v>
      </c>
      <c r="AL342" t="e">
        <f>IF(AND(OR(BJ342="။",BJ342="၊"),LEN(BJ342)=1),BJ342,
IF(ISNUMBER(MATCH(LEFT(BJ342,7),Final_modified_Intermediate[Burmese_Consonants],0)),LEFT(BJ342,7),
IF(ISNUMBER(MATCH(LEFT(BJ342,6),Final_modified_Intermediate[Burmese_Consonants],0)),LEFT(BJ342,6),
IF(ISNUMBER(MATCH(LEFT(BJ342,5),Final_modified_Intermediate[Burmese_Consonants],0)),LEFT(BJ342,5),
IF(ISNUMBER(MATCH(LEFT(BJ342,4),Final_modified_Intermediate[Burmese_Consonants],0)),LEFT(BJ342,4),
IF(ISNUMBER(MATCH(LEFT(BJ342,3),Final_modified_Intermediate[Burmese_Consonants],0)),LEFT(BJ342,3),
IF(ISNUMBER(MATCH(LEFT(BJ342,2),Final_modified_Intermediate[Burmese_Consonants],0)),LEFT(BJ342,2),
IF(ISNUMBER(MATCH(LEFT(BJ342,1),Final_modified_Intermediate[Burmese_Consonants],0)),LEFT(BJ342,1),
IF(ISNUMBER(MATCH(LEFT(BJ342,7),Final_Intermediate[Burmese_Consonants],0)),LEFT(BJ342,7),
IF(ISNUMBER(MATCH(LEFT(BJ342,6),Final_Intermediate[Burmese_Consonants],0)),LEFT(BJ342,6),
IF(ISNUMBER(MATCH(LEFT(BJ342,5),Final_Intermediate[Burmese_Consonants],0)),LEFT(BJ342,5),
IF(ISNUMBER(MATCH(LEFT(BJ342,4),Final_Intermediate[Burmese_Consonants],0)),LEFT(BJ342,4),
IF(ISNUMBER(MATCH(LEFT(BJ342,3),Final_Intermediate[Burmese_Consonants],0)),LEFT(BJ342,3),
IF(ISNUMBER(MATCH(LEFT(BJ342,2),Final_Intermediate[Burmese_Consonants],0)),LEFT(BJ342,2),
IF(ISNUMBER(MATCH(LEFT(BJ342,1),Final_Intermediate[Burmese_Consonants],0)),LEFT(BJ342,1),
"")))))))))))))))</f>
        <v>#VALUE!</v>
      </c>
      <c r="AN342" t="e">
        <f>Compiler_Burmese[[#This Row],[Sr. No.]]</f>
        <v>#REF!</v>
      </c>
      <c r="AO34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2" t="e">
        <f>[2]!Vocabulary_Burmese[[#This Row],[Sr. No.]]</f>
        <v>#REF!</v>
      </c>
      <c r="BA342" t="e">
        <f>IF(Raw_data_N2_Kanji[[#This Row],[Categorie]]&lt;&gt;"","",
IF(ISNUMBER(MATCH(V,Special_list[Burmese word],0)),"",
SUBSTITUTE(Raw_data_N2_Kanji[[#This Row],[Raw]]," ","")))</f>
        <v>#VALUE!</v>
      </c>
      <c r="BB342" t="e">
        <f>RIGHT(Segregate18[[#This Row],[UPGRADE]],LEN(Segregate18[[#This Row],[UPGRADE]])-LEN(Compiler_Burmese[[#This Row],[1]]))</f>
        <v>#VALUE!</v>
      </c>
      <c r="BC342" t="e">
        <f>RIGHT(Segregate18[[#This Row],[11]],LEN(Segregate18[[#This Row],[11]])-LEN(Compiler_Burmese[[#This Row],[2]]))</f>
        <v>#VALUE!</v>
      </c>
      <c r="BD342" t="e">
        <f>RIGHT(Segregate18[[#This Row],[21]],LEN(Segregate18[[#This Row],[21]])-LEN(Compiler_Burmese[[#This Row],[3]]))</f>
        <v>#VALUE!</v>
      </c>
      <c r="BE342" t="e">
        <f>RIGHT(Segregate18[[#This Row],[31]],LEN(Segregate18[[#This Row],[31]])-LEN(Compiler_Burmese[[#This Row],[4]]))</f>
        <v>#VALUE!</v>
      </c>
      <c r="BF342" t="e">
        <f>RIGHT(Segregate18[[#This Row],[41]],LEN(Segregate18[[#This Row],[41]])-LEN(Compiler_Burmese[[#This Row],[5]]))</f>
        <v>#VALUE!</v>
      </c>
      <c r="BG342" t="e">
        <f>RIGHT(Segregate18[[#This Row],[51]],LEN(Segregate18[[#This Row],[51]])-LEN(Compiler_Burmese[[#This Row],[6]]))</f>
        <v>#VALUE!</v>
      </c>
      <c r="BH342" t="e">
        <f>RIGHT(Segregate18[[#This Row],[61]],LEN(Segregate18[[#This Row],[61]])-LEN(Compiler_Burmese[[#This Row],[7]]))</f>
        <v>#VALUE!</v>
      </c>
      <c r="BI342" t="e">
        <f>RIGHT(Segregate18[[#This Row],[71]],LEN(Segregate18[[#This Row],[71]])-LEN(Compiler_Burmese[[#This Row],[8]]))</f>
        <v>#VALUE!</v>
      </c>
      <c r="BJ342" t="e">
        <f>RIGHT(Segregate18[[#This Row],[81]],LEN(Segregate18[[#This Row],[81]])-LEN(Compiler_Burmese[[#This Row],[9]]))</f>
        <v>#VALUE!</v>
      </c>
    </row>
    <row r="343" spans="25:62" ht="15" customHeight="1" x14ac:dyDescent="0.3">
      <c r="Y343" t="e">
        <f>Segregate18[[#This Row],[Sr. No.]]</f>
        <v>#REF!</v>
      </c>
      <c r="Z343" t="e">
        <f>IF(AND(OR(BA343="။",BA343="၊"),LEN(BA343)=1),BA343,
IF(ISNUMBER(MATCH(LEFT(BA343,7),Final_modified_Intermediate[Burmese_Consonants],0)),LEFT(BA343,7),
IF(ISNUMBER(MATCH(LEFT(BA343,6),Final_modified_Intermediate[Burmese_Consonants],0)),LEFT(BA343,6),
IF(ISNUMBER(MATCH(LEFT(BA343,5),Final_modified_Intermediate[Burmese_Consonants],0)),LEFT(BA343,5),
IF(ISNUMBER(MATCH(LEFT(BA343,4),Final_modified_Intermediate[Burmese_Consonants],0)),LEFT(BA343,4),
IF(ISNUMBER(MATCH(LEFT(BA343,3),Final_modified_Intermediate[Burmese_Consonants],0)),LEFT(BA343,3),
IF(ISNUMBER(MATCH(LEFT(BA343,2),Final_modified_Intermediate[Burmese_Consonants],0)),LEFT(BA343,2),
IF(ISNUMBER(MATCH(LEFT(BA343,1),Final_modified_Intermediate[Burmese_Consonants],0)),LEFT(BA343,1),
IF(ISNUMBER(MATCH(LEFT(BA343,7),Final_Intermediate[Burmese_Consonants],0)),LEFT(BA343,7),
IF(ISNUMBER(MATCH(LEFT(BA343,6),Final_Intermediate[Burmese_Consonants],0)),LEFT(BA343,6),
IF(ISNUMBER(MATCH(LEFT(BA343,5),Final_Intermediate[Burmese_Consonants],0)),LEFT(BA343,5),
IF(ISNUMBER(MATCH(LEFT(BA343,4),Final_Intermediate[Burmese_Consonants],0)),LEFT(BA343,4),
IF(ISNUMBER(MATCH(LEFT(BA343,3),Final_Intermediate[Burmese_Consonants],0)),LEFT(BA343,3),
IF(ISNUMBER(MATCH(LEFT(BA343,2),Final_Intermediate[Burmese_Consonants],0)),LEFT(BA343,2),
IF(ISNUMBER(MATCH(LEFT(BA343,1),Final_Intermediate[Burmese_Consonants],0)),LEFT(BA343,1),
"")))))))))))))))</f>
        <v>#VALUE!</v>
      </c>
      <c r="AA34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3" t="e">
        <f>IF(AND(OR(BB343="။",BB343="၊"),LEN(BB343)=1),BB343,
IF(ISNUMBER(MATCH(LEFT(BB343,7),Final_modified_Intermediate[Burmese_Consonants],0)),LEFT(BB343,7),
IF(ISNUMBER(MATCH(LEFT(BB343,6),Final_modified_Intermediate[Burmese_Consonants],0)),LEFT(BB343,6),
IF(ISNUMBER(MATCH(LEFT(BB343,5),Final_modified_Intermediate[Burmese_Consonants],0)),LEFT(BB343,5),
IF(ISNUMBER(MATCH(LEFT(BB343,4),Final_modified_Intermediate[Burmese_Consonants],0)),LEFT(BB343,4),
IF(ISNUMBER(MATCH(LEFT(BB343,3),Final_modified_Intermediate[Burmese_Consonants],0)),LEFT(BB343,3),
IF(ISNUMBER(MATCH(LEFT(BB343,2),Final_modified_Intermediate[Burmese_Consonants],0)),LEFT(BB343,2),
IF(ISNUMBER(MATCH(LEFT(BB343,1),Final_modified_Intermediate[Burmese_Consonants],0)),LEFT(BB343,1),
IF(ISNUMBER(MATCH(LEFT(BB343,7),Final_Intermediate[Burmese_Consonants],0)),LEFT(BB343,7),
IF(ISNUMBER(MATCH(LEFT(BB343,6),Final_Intermediate[Burmese_Consonants],0)),LEFT(BB343,6),
IF(ISNUMBER(MATCH(LEFT(BB343,5),Final_Intermediate[Burmese_Consonants],0)),LEFT(BB343,5),
IF(ISNUMBER(MATCH(LEFT(BB343,4),Final_Intermediate[Burmese_Consonants],0)),LEFT(BB343,4),
IF(ISNUMBER(MATCH(LEFT(BB343,3),Final_Intermediate[Burmese_Consonants],0)),LEFT(BB343,3),
IF(ISNUMBER(MATCH(LEFT(BB343,2),Final_Intermediate[Burmese_Consonants],0)),LEFT(BB343,2),
IF(ISNUMBER(MATCH(LEFT(BB343,1),Final_Intermediate[Burmese_Consonants],0)),LEFT(BB343,1),
"")))))))))))))))</f>
        <v>#VALUE!</v>
      </c>
      <c r="AC34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3" t="e">
        <f>IF(AND(OR(BC343="။",BC343="၊"),LEN(BC343)=1),BC343,
IF(ISNUMBER(MATCH(LEFT(BC343,7),Final_modified_Intermediate[Burmese_Consonants],0)),LEFT(BC343,7),
IF(ISNUMBER(MATCH(LEFT(BC343,6),Final_modified_Intermediate[Burmese_Consonants],0)),LEFT(BC343,6),
IF(ISNUMBER(MATCH(LEFT(BC343,5),Final_modified_Intermediate[Burmese_Consonants],0)),LEFT(BC343,5),
IF(ISNUMBER(MATCH(LEFT(BC343,4),Final_modified_Intermediate[Burmese_Consonants],0)),LEFT(BC343,4),
IF(ISNUMBER(MATCH(LEFT(BC343,3),Final_modified_Intermediate[Burmese_Consonants],0)),LEFT(BC343,3),
IF(ISNUMBER(MATCH(LEFT(BC343,2),Final_modified_Intermediate[Burmese_Consonants],0)),LEFT(BC343,2),
IF(ISNUMBER(MATCH(LEFT(BC343,1),Final_modified_Intermediate[Burmese_Consonants],0)),LEFT(BC343,1),
IF(ISNUMBER(MATCH(LEFT(BC343,7),Final_Intermediate[Burmese_Consonants],0)),LEFT(BC343,7),
IF(ISNUMBER(MATCH(LEFT(BC343,6),Final_Intermediate[Burmese_Consonants],0)),LEFT(BC343,6),
IF(ISNUMBER(MATCH(LEFT(BC343,5),Final_Intermediate[Burmese_Consonants],0)),LEFT(BC343,5),
IF(ISNUMBER(MATCH(LEFT(BC343,4),Final_Intermediate[Burmese_Consonants],0)),LEFT(BC343,4),
IF(ISNUMBER(MATCH(LEFT(BC343,3),Final_Intermediate[Burmese_Consonants],0)),LEFT(BC343,3),
IF(ISNUMBER(MATCH(LEFT(BC343,2),Final_Intermediate[Burmese_Consonants],0)),LEFT(BC343,2),
IF(ISNUMBER(MATCH(LEFT(BC343,1),Final_Intermediate[Burmese_Consonants],0)),LEFT(BC343,1),
"")))))))))))))))</f>
        <v>#VALUE!</v>
      </c>
      <c r="AE34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3" t="e">
        <f>IF(AND(OR(BD343="။",BD343="၊"),LEN(BD343)=1),BD343,
IF(ISNUMBER(MATCH(LEFT(BD343,7),Final_modified_Intermediate[Burmese_Consonants],0)),LEFT(BD343,7),
IF(ISNUMBER(MATCH(LEFT(BD343,6),Final_modified_Intermediate[Burmese_Consonants],0)),LEFT(BD343,6),
IF(ISNUMBER(MATCH(LEFT(BD343,5),Final_modified_Intermediate[Burmese_Consonants],0)),LEFT(BD343,5),
IF(ISNUMBER(MATCH(LEFT(BD343,4),Final_modified_Intermediate[Burmese_Consonants],0)),LEFT(BD343,4),
IF(ISNUMBER(MATCH(LEFT(BD343,3),Final_modified_Intermediate[Burmese_Consonants],0)),LEFT(BD343,3),
IF(ISNUMBER(MATCH(LEFT(BD343,2),Final_modified_Intermediate[Burmese_Consonants],0)),LEFT(BD343,2),
IF(ISNUMBER(MATCH(LEFT(BD343,1),Final_modified_Intermediate[Burmese_Consonants],0)),LEFT(BD343,1),
IF(ISNUMBER(MATCH(LEFT(BD343,7),Final_Intermediate[Burmese_Consonants],0)),LEFT(BD343,7),
IF(ISNUMBER(MATCH(LEFT(BD343,6),Final_Intermediate[Burmese_Consonants],0)),LEFT(BD343,6),
IF(ISNUMBER(MATCH(LEFT(BD343,5),Final_Intermediate[Burmese_Consonants],0)),LEFT(BD343,5),
IF(ISNUMBER(MATCH(LEFT(BD343,4),Final_Intermediate[Burmese_Consonants],0)),LEFT(BD343,4),
IF(ISNUMBER(MATCH(LEFT(BD343,3),Final_Intermediate[Burmese_Consonants],0)),LEFT(BD343,3),
IF(ISNUMBER(MATCH(LEFT(BD343,2),Final_Intermediate[Burmese_Consonants],0)),LEFT(BD343,2),
IF(ISNUMBER(MATCH(LEFT(BD343,1),Final_Intermediate[Burmese_Consonants],0)),LEFT(BD343,1),
"")))))))))))))))</f>
        <v>#VALUE!</v>
      </c>
      <c r="AG343" t="e">
        <f>IF(AND(OR(BE343="။",BE343="၊"),LEN(BE343)=1),BE343,
IF(ISNUMBER(MATCH(LEFT(BE343,7),Final_modified_Intermediate[Burmese_Consonants],0)),LEFT(BE343,7),
IF(ISNUMBER(MATCH(LEFT(BE343,6),Final_modified_Intermediate[Burmese_Consonants],0)),LEFT(BE343,6),
IF(ISNUMBER(MATCH(LEFT(BE343,5),Final_modified_Intermediate[Burmese_Consonants],0)),LEFT(BE343,5),
IF(ISNUMBER(MATCH(LEFT(BE343,4),Final_modified_Intermediate[Burmese_Consonants],0)),LEFT(BE343,4),
IF(ISNUMBER(MATCH(LEFT(BE343,3),Final_modified_Intermediate[Burmese_Consonants],0)),LEFT(BE343,3),
IF(ISNUMBER(MATCH(LEFT(BE343,2),Final_modified_Intermediate[Burmese_Consonants],0)),LEFT(BE343,2),
IF(ISNUMBER(MATCH(LEFT(BE343,1),Final_modified_Intermediate[Burmese_Consonants],0)),LEFT(BE343,1),
IF(ISNUMBER(MATCH(LEFT(BE343,7),Final_Intermediate[Burmese_Consonants],0)),LEFT(BE343,7),
IF(ISNUMBER(MATCH(LEFT(BE343,6),Final_Intermediate[Burmese_Consonants],0)),LEFT(BE343,6),
IF(ISNUMBER(MATCH(LEFT(BE343,5),Final_Intermediate[Burmese_Consonants],0)),LEFT(BE343,5),
IF(ISNUMBER(MATCH(LEFT(BE343,4),Final_Intermediate[Burmese_Consonants],0)),LEFT(BE343,4),
IF(ISNUMBER(MATCH(LEFT(BE343,3),Final_Intermediate[Burmese_Consonants],0)),LEFT(BE343,3),
IF(ISNUMBER(MATCH(LEFT(BE343,2),Final_Intermediate[Burmese_Consonants],0)),LEFT(BE343,2),
IF(ISNUMBER(MATCH(LEFT(BE343,1),Final_Intermediate[Burmese_Consonants],0)),LEFT(BE343,1),
"")))))))))))))))</f>
        <v>#VALUE!</v>
      </c>
      <c r="AH343" t="e">
        <f>IF(AND(OR(BF343="။",BF343="၊"),LEN(BF343)=1),BF343,
IF(ISNUMBER(MATCH(LEFT(BF343,7),Final_modified_Intermediate[Burmese_Consonants],0)),LEFT(BF343,7),
IF(ISNUMBER(MATCH(LEFT(BF343,6),Final_modified_Intermediate[Burmese_Consonants],0)),LEFT(BF343,6),
IF(ISNUMBER(MATCH(LEFT(BF343,5),Final_modified_Intermediate[Burmese_Consonants],0)),LEFT(BF343,5),
IF(ISNUMBER(MATCH(LEFT(BF343,4),Final_modified_Intermediate[Burmese_Consonants],0)),LEFT(BF343,4),
IF(ISNUMBER(MATCH(LEFT(BF343,3),Final_modified_Intermediate[Burmese_Consonants],0)),LEFT(BF343,3),
IF(ISNUMBER(MATCH(LEFT(BF343,2),Final_modified_Intermediate[Burmese_Consonants],0)),LEFT(BF343,2),
IF(ISNUMBER(MATCH(LEFT(BF343,1),Final_modified_Intermediate[Burmese_Consonants],0)),LEFT(BF343,1),
IF(ISNUMBER(MATCH(LEFT(BF343,7),Final_Intermediate[Burmese_Consonants],0)),LEFT(BF343,7),
IF(ISNUMBER(MATCH(LEFT(BF343,6),Final_Intermediate[Burmese_Consonants],0)),LEFT(BF343,6),
IF(ISNUMBER(MATCH(LEFT(BF343,5),Final_Intermediate[Burmese_Consonants],0)),LEFT(BF343,5),
IF(ISNUMBER(MATCH(LEFT(BF343,4),Final_Intermediate[Burmese_Consonants],0)),LEFT(BF343,4),
IF(ISNUMBER(MATCH(LEFT(BF343,3),Final_Intermediate[Burmese_Consonants],0)),LEFT(BF343,3),
IF(ISNUMBER(MATCH(LEFT(BF343,2),Final_Intermediate[Burmese_Consonants],0)),LEFT(BF343,2),
IF(ISNUMBER(MATCH(LEFT(BF343,1),Final_Intermediate[Burmese_Consonants],0)),LEFT(BF343,1),
"")))))))))))))))</f>
        <v>#VALUE!</v>
      </c>
      <c r="AI343" t="e">
        <f>IF(AND(OR(BG343="။",BG343="၊"),LEN(BG343)=1),BG343,
IF(ISNUMBER(MATCH(LEFT(BG343,7),Final_modified_Intermediate[Burmese_Consonants],0)),LEFT(BG343,7),
IF(ISNUMBER(MATCH(LEFT(BG343,6),Final_modified_Intermediate[Burmese_Consonants],0)),LEFT(BG343,6),
IF(ISNUMBER(MATCH(LEFT(BG343,5),Final_modified_Intermediate[Burmese_Consonants],0)),LEFT(BG343,5),
IF(ISNUMBER(MATCH(LEFT(BG343,4),Final_modified_Intermediate[Burmese_Consonants],0)),LEFT(BG343,4),
IF(ISNUMBER(MATCH(LEFT(BG343,3),Final_modified_Intermediate[Burmese_Consonants],0)),LEFT(BG343,3),
IF(ISNUMBER(MATCH(LEFT(BG343,2),Final_modified_Intermediate[Burmese_Consonants],0)),LEFT(BG343,2),
IF(ISNUMBER(MATCH(LEFT(BG343,1),Final_modified_Intermediate[Burmese_Consonants],0)),LEFT(BG343,1),
IF(ISNUMBER(MATCH(LEFT(BG343,7),Final_Intermediate[Burmese_Consonants],0)),LEFT(BG343,7),
IF(ISNUMBER(MATCH(LEFT(BG343,6),Final_Intermediate[Burmese_Consonants],0)),LEFT(BG343,6),
IF(ISNUMBER(MATCH(LEFT(BG343,5),Final_Intermediate[Burmese_Consonants],0)),LEFT(BG343,5),
IF(ISNUMBER(MATCH(LEFT(BG343,4),Final_Intermediate[Burmese_Consonants],0)),LEFT(BG343,4),
IF(ISNUMBER(MATCH(LEFT(BG343,3),Final_Intermediate[Burmese_Consonants],0)),LEFT(BG343,3),
IF(ISNUMBER(MATCH(LEFT(BG343,2),Final_Intermediate[Burmese_Consonants],0)),LEFT(BG343,2),
IF(ISNUMBER(MATCH(LEFT(BG343,1),Final_Intermediate[Burmese_Consonants],0)),LEFT(BG343,1),
"")))))))))))))))</f>
        <v>#VALUE!</v>
      </c>
      <c r="AJ343" t="e">
        <f>IF(AND(OR(BH343="။",BH343="၊"),LEN(BH343)=1),BH343,
IF(ISNUMBER(MATCH(LEFT(BH343,7),Final_modified_Intermediate[Burmese_Consonants],0)),LEFT(BH343,7),
IF(ISNUMBER(MATCH(LEFT(BH343,6),Final_modified_Intermediate[Burmese_Consonants],0)),LEFT(BH343,6),
IF(ISNUMBER(MATCH(LEFT(BH343,5),Final_modified_Intermediate[Burmese_Consonants],0)),LEFT(BH343,5),
IF(ISNUMBER(MATCH(LEFT(BH343,4),Final_modified_Intermediate[Burmese_Consonants],0)),LEFT(BH343,4),
IF(ISNUMBER(MATCH(LEFT(BH343,3),Final_modified_Intermediate[Burmese_Consonants],0)),LEFT(BH343,3),
IF(ISNUMBER(MATCH(LEFT(BH343,2),Final_modified_Intermediate[Burmese_Consonants],0)),LEFT(BH343,2),
IF(ISNUMBER(MATCH(LEFT(BH343,1),Final_modified_Intermediate[Burmese_Consonants],0)),LEFT(BH343,1),
IF(ISNUMBER(MATCH(LEFT(BH343,7),Final_Intermediate[Burmese_Consonants],0)),LEFT(BH343,7),
IF(ISNUMBER(MATCH(LEFT(BH343,6),Final_Intermediate[Burmese_Consonants],0)),LEFT(BH343,6),
IF(ISNUMBER(MATCH(LEFT(BH343,5),Final_Intermediate[Burmese_Consonants],0)),LEFT(BH343,5),
IF(ISNUMBER(MATCH(LEFT(BH343,4),Final_Intermediate[Burmese_Consonants],0)),LEFT(BH343,4),
IF(ISNUMBER(MATCH(LEFT(BH343,3),Final_Intermediate[Burmese_Consonants],0)),LEFT(BH343,3),
IF(ISNUMBER(MATCH(LEFT(BH343,2),Final_Intermediate[Burmese_Consonants],0)),LEFT(BH343,2),
IF(ISNUMBER(MATCH(LEFT(BH343,1),Final_Intermediate[Burmese_Consonants],0)),LEFT(BH343,1),
"")))))))))))))))</f>
        <v>#VALUE!</v>
      </c>
      <c r="AK343" t="e">
        <f>IF(AND(OR(BI343="။",BI343="၊"),LEN(BI343)=1),BI343,
IF(ISNUMBER(MATCH(LEFT(BI343,7),Final_modified_Intermediate[Burmese_Consonants],0)),LEFT(BI343,7),
IF(ISNUMBER(MATCH(LEFT(BI343,6),Final_modified_Intermediate[Burmese_Consonants],0)),LEFT(BI343,6),
IF(ISNUMBER(MATCH(LEFT(BI343,5),Final_modified_Intermediate[Burmese_Consonants],0)),LEFT(BI343,5),
IF(ISNUMBER(MATCH(LEFT(BI343,4),Final_modified_Intermediate[Burmese_Consonants],0)),LEFT(BI343,4),
IF(ISNUMBER(MATCH(LEFT(BI343,3),Final_modified_Intermediate[Burmese_Consonants],0)),LEFT(BI343,3),
IF(ISNUMBER(MATCH(LEFT(BI343,2),Final_modified_Intermediate[Burmese_Consonants],0)),LEFT(BI343,2),
IF(ISNUMBER(MATCH(LEFT(BI343,1),Final_modified_Intermediate[Burmese_Consonants],0)),LEFT(BI343,1),
IF(ISNUMBER(MATCH(LEFT(BI343,7),Final_Intermediate[Burmese_Consonants],0)),LEFT(BI343,7),
IF(ISNUMBER(MATCH(LEFT(BI343,6),Final_Intermediate[Burmese_Consonants],0)),LEFT(BI343,6),
IF(ISNUMBER(MATCH(LEFT(BI343,5),Final_Intermediate[Burmese_Consonants],0)),LEFT(BI343,5),
IF(ISNUMBER(MATCH(LEFT(BI343,4),Final_Intermediate[Burmese_Consonants],0)),LEFT(BI343,4),
IF(ISNUMBER(MATCH(LEFT(BI343,3),Final_Intermediate[Burmese_Consonants],0)),LEFT(BI343,3),
IF(ISNUMBER(MATCH(LEFT(BI343,2),Final_Intermediate[Burmese_Consonants],0)),LEFT(BI343,2),
IF(ISNUMBER(MATCH(LEFT(BI343,1),Final_Intermediate[Burmese_Consonants],0)),LEFT(BI343,1),
"")))))))))))))))</f>
        <v>#VALUE!</v>
      </c>
      <c r="AL343" t="e">
        <f>IF(AND(OR(BJ343="။",BJ343="၊"),LEN(BJ343)=1),BJ343,
IF(ISNUMBER(MATCH(LEFT(BJ343,7),Final_modified_Intermediate[Burmese_Consonants],0)),LEFT(BJ343,7),
IF(ISNUMBER(MATCH(LEFT(BJ343,6),Final_modified_Intermediate[Burmese_Consonants],0)),LEFT(BJ343,6),
IF(ISNUMBER(MATCH(LEFT(BJ343,5),Final_modified_Intermediate[Burmese_Consonants],0)),LEFT(BJ343,5),
IF(ISNUMBER(MATCH(LEFT(BJ343,4),Final_modified_Intermediate[Burmese_Consonants],0)),LEFT(BJ343,4),
IF(ISNUMBER(MATCH(LEFT(BJ343,3),Final_modified_Intermediate[Burmese_Consonants],0)),LEFT(BJ343,3),
IF(ISNUMBER(MATCH(LEFT(BJ343,2),Final_modified_Intermediate[Burmese_Consonants],0)),LEFT(BJ343,2),
IF(ISNUMBER(MATCH(LEFT(BJ343,1),Final_modified_Intermediate[Burmese_Consonants],0)),LEFT(BJ343,1),
IF(ISNUMBER(MATCH(LEFT(BJ343,7),Final_Intermediate[Burmese_Consonants],0)),LEFT(BJ343,7),
IF(ISNUMBER(MATCH(LEFT(BJ343,6),Final_Intermediate[Burmese_Consonants],0)),LEFT(BJ343,6),
IF(ISNUMBER(MATCH(LEFT(BJ343,5),Final_Intermediate[Burmese_Consonants],0)),LEFT(BJ343,5),
IF(ISNUMBER(MATCH(LEFT(BJ343,4),Final_Intermediate[Burmese_Consonants],0)),LEFT(BJ343,4),
IF(ISNUMBER(MATCH(LEFT(BJ343,3),Final_Intermediate[Burmese_Consonants],0)),LEFT(BJ343,3),
IF(ISNUMBER(MATCH(LEFT(BJ343,2),Final_Intermediate[Burmese_Consonants],0)),LEFT(BJ343,2),
IF(ISNUMBER(MATCH(LEFT(BJ343,1),Final_Intermediate[Burmese_Consonants],0)),LEFT(BJ343,1),
"")))))))))))))))</f>
        <v>#VALUE!</v>
      </c>
      <c r="AN343" t="e">
        <f>Compiler_Burmese[[#This Row],[Sr. No.]]</f>
        <v>#REF!</v>
      </c>
      <c r="AO34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3" t="e">
        <f>[2]!Vocabulary_Burmese[[#This Row],[Sr. No.]]</f>
        <v>#REF!</v>
      </c>
      <c r="BA343" t="e">
        <f>IF(Raw_data_N2_Kanji[[#This Row],[Categorie]]&lt;&gt;"","",
IF(ISNUMBER(MATCH(V,Special_list[Burmese word],0)),"",
SUBSTITUTE(Raw_data_N2_Kanji[[#This Row],[Raw]]," ","")))</f>
        <v>#VALUE!</v>
      </c>
      <c r="BB343" t="e">
        <f>RIGHT(Segregate18[[#This Row],[UPGRADE]],LEN(Segregate18[[#This Row],[UPGRADE]])-LEN(Compiler_Burmese[[#This Row],[1]]))</f>
        <v>#VALUE!</v>
      </c>
      <c r="BC343" t="e">
        <f>RIGHT(Segregate18[[#This Row],[11]],LEN(Segregate18[[#This Row],[11]])-LEN(Compiler_Burmese[[#This Row],[2]]))</f>
        <v>#VALUE!</v>
      </c>
      <c r="BD343" t="e">
        <f>RIGHT(Segregate18[[#This Row],[21]],LEN(Segregate18[[#This Row],[21]])-LEN(Compiler_Burmese[[#This Row],[3]]))</f>
        <v>#VALUE!</v>
      </c>
      <c r="BE343" t="e">
        <f>RIGHT(Segregate18[[#This Row],[31]],LEN(Segregate18[[#This Row],[31]])-LEN(Compiler_Burmese[[#This Row],[4]]))</f>
        <v>#VALUE!</v>
      </c>
      <c r="BF343" t="e">
        <f>RIGHT(Segregate18[[#This Row],[41]],LEN(Segregate18[[#This Row],[41]])-LEN(Compiler_Burmese[[#This Row],[5]]))</f>
        <v>#VALUE!</v>
      </c>
      <c r="BG343" t="e">
        <f>RIGHT(Segregate18[[#This Row],[51]],LEN(Segregate18[[#This Row],[51]])-LEN(Compiler_Burmese[[#This Row],[6]]))</f>
        <v>#VALUE!</v>
      </c>
      <c r="BH343" t="e">
        <f>RIGHT(Segregate18[[#This Row],[61]],LEN(Segregate18[[#This Row],[61]])-LEN(Compiler_Burmese[[#This Row],[7]]))</f>
        <v>#VALUE!</v>
      </c>
      <c r="BI343" t="e">
        <f>RIGHT(Segregate18[[#This Row],[71]],LEN(Segregate18[[#This Row],[71]])-LEN(Compiler_Burmese[[#This Row],[8]]))</f>
        <v>#VALUE!</v>
      </c>
      <c r="BJ343" t="e">
        <f>RIGHT(Segregate18[[#This Row],[81]],LEN(Segregate18[[#This Row],[81]])-LEN(Compiler_Burmese[[#This Row],[9]]))</f>
        <v>#VALUE!</v>
      </c>
    </row>
    <row r="344" spans="25:62" ht="15" customHeight="1" x14ac:dyDescent="0.3">
      <c r="Y344" t="e">
        <f>Segregate18[[#This Row],[Sr. No.]]</f>
        <v>#REF!</v>
      </c>
      <c r="Z344" t="e">
        <f>IF(AND(OR(BA344="။",BA344="၊"),LEN(BA344)=1),BA344,
IF(ISNUMBER(MATCH(LEFT(BA344,7),Final_modified_Intermediate[Burmese_Consonants],0)),LEFT(BA344,7),
IF(ISNUMBER(MATCH(LEFT(BA344,6),Final_modified_Intermediate[Burmese_Consonants],0)),LEFT(BA344,6),
IF(ISNUMBER(MATCH(LEFT(BA344,5),Final_modified_Intermediate[Burmese_Consonants],0)),LEFT(BA344,5),
IF(ISNUMBER(MATCH(LEFT(BA344,4),Final_modified_Intermediate[Burmese_Consonants],0)),LEFT(BA344,4),
IF(ISNUMBER(MATCH(LEFT(BA344,3),Final_modified_Intermediate[Burmese_Consonants],0)),LEFT(BA344,3),
IF(ISNUMBER(MATCH(LEFT(BA344,2),Final_modified_Intermediate[Burmese_Consonants],0)),LEFT(BA344,2),
IF(ISNUMBER(MATCH(LEFT(BA344,1),Final_modified_Intermediate[Burmese_Consonants],0)),LEFT(BA344,1),
IF(ISNUMBER(MATCH(LEFT(BA344,7),Final_Intermediate[Burmese_Consonants],0)),LEFT(BA344,7),
IF(ISNUMBER(MATCH(LEFT(BA344,6),Final_Intermediate[Burmese_Consonants],0)),LEFT(BA344,6),
IF(ISNUMBER(MATCH(LEFT(BA344,5),Final_Intermediate[Burmese_Consonants],0)),LEFT(BA344,5),
IF(ISNUMBER(MATCH(LEFT(BA344,4),Final_Intermediate[Burmese_Consonants],0)),LEFT(BA344,4),
IF(ISNUMBER(MATCH(LEFT(BA344,3),Final_Intermediate[Burmese_Consonants],0)),LEFT(BA344,3),
IF(ISNUMBER(MATCH(LEFT(BA344,2),Final_Intermediate[Burmese_Consonants],0)),LEFT(BA344,2),
IF(ISNUMBER(MATCH(LEFT(BA344,1),Final_Intermediate[Burmese_Consonants],0)),LEFT(BA344,1),
"")))))))))))))))</f>
        <v>#VALUE!</v>
      </c>
      <c r="AA34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4" t="e">
        <f>IF(AND(OR(BB344="။",BB344="၊"),LEN(BB344)=1),BB344,
IF(ISNUMBER(MATCH(LEFT(BB344,7),Final_modified_Intermediate[Burmese_Consonants],0)),LEFT(BB344,7),
IF(ISNUMBER(MATCH(LEFT(BB344,6),Final_modified_Intermediate[Burmese_Consonants],0)),LEFT(BB344,6),
IF(ISNUMBER(MATCH(LEFT(BB344,5),Final_modified_Intermediate[Burmese_Consonants],0)),LEFT(BB344,5),
IF(ISNUMBER(MATCH(LEFT(BB344,4),Final_modified_Intermediate[Burmese_Consonants],0)),LEFT(BB344,4),
IF(ISNUMBER(MATCH(LEFT(BB344,3),Final_modified_Intermediate[Burmese_Consonants],0)),LEFT(BB344,3),
IF(ISNUMBER(MATCH(LEFT(BB344,2),Final_modified_Intermediate[Burmese_Consonants],0)),LEFT(BB344,2),
IF(ISNUMBER(MATCH(LEFT(BB344,1),Final_modified_Intermediate[Burmese_Consonants],0)),LEFT(BB344,1),
IF(ISNUMBER(MATCH(LEFT(BB344,7),Final_Intermediate[Burmese_Consonants],0)),LEFT(BB344,7),
IF(ISNUMBER(MATCH(LEFT(BB344,6),Final_Intermediate[Burmese_Consonants],0)),LEFT(BB344,6),
IF(ISNUMBER(MATCH(LEFT(BB344,5),Final_Intermediate[Burmese_Consonants],0)),LEFT(BB344,5),
IF(ISNUMBER(MATCH(LEFT(BB344,4),Final_Intermediate[Burmese_Consonants],0)),LEFT(BB344,4),
IF(ISNUMBER(MATCH(LEFT(BB344,3),Final_Intermediate[Burmese_Consonants],0)),LEFT(BB344,3),
IF(ISNUMBER(MATCH(LEFT(BB344,2),Final_Intermediate[Burmese_Consonants],0)),LEFT(BB344,2),
IF(ISNUMBER(MATCH(LEFT(BB344,1),Final_Intermediate[Burmese_Consonants],0)),LEFT(BB344,1),
"")))))))))))))))</f>
        <v>#VALUE!</v>
      </c>
      <c r="AC34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4" t="e">
        <f>IF(AND(OR(BC344="။",BC344="၊"),LEN(BC344)=1),BC344,
IF(ISNUMBER(MATCH(LEFT(BC344,7),Final_modified_Intermediate[Burmese_Consonants],0)),LEFT(BC344,7),
IF(ISNUMBER(MATCH(LEFT(BC344,6),Final_modified_Intermediate[Burmese_Consonants],0)),LEFT(BC344,6),
IF(ISNUMBER(MATCH(LEFT(BC344,5),Final_modified_Intermediate[Burmese_Consonants],0)),LEFT(BC344,5),
IF(ISNUMBER(MATCH(LEFT(BC344,4),Final_modified_Intermediate[Burmese_Consonants],0)),LEFT(BC344,4),
IF(ISNUMBER(MATCH(LEFT(BC344,3),Final_modified_Intermediate[Burmese_Consonants],0)),LEFT(BC344,3),
IF(ISNUMBER(MATCH(LEFT(BC344,2),Final_modified_Intermediate[Burmese_Consonants],0)),LEFT(BC344,2),
IF(ISNUMBER(MATCH(LEFT(BC344,1),Final_modified_Intermediate[Burmese_Consonants],0)),LEFT(BC344,1),
IF(ISNUMBER(MATCH(LEFT(BC344,7),Final_Intermediate[Burmese_Consonants],0)),LEFT(BC344,7),
IF(ISNUMBER(MATCH(LEFT(BC344,6),Final_Intermediate[Burmese_Consonants],0)),LEFT(BC344,6),
IF(ISNUMBER(MATCH(LEFT(BC344,5),Final_Intermediate[Burmese_Consonants],0)),LEFT(BC344,5),
IF(ISNUMBER(MATCH(LEFT(BC344,4),Final_Intermediate[Burmese_Consonants],0)),LEFT(BC344,4),
IF(ISNUMBER(MATCH(LEFT(BC344,3),Final_Intermediate[Burmese_Consonants],0)),LEFT(BC344,3),
IF(ISNUMBER(MATCH(LEFT(BC344,2),Final_Intermediate[Burmese_Consonants],0)),LEFT(BC344,2),
IF(ISNUMBER(MATCH(LEFT(BC344,1),Final_Intermediate[Burmese_Consonants],0)),LEFT(BC344,1),
"")))))))))))))))</f>
        <v>#VALUE!</v>
      </c>
      <c r="AE34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4" t="e">
        <f>IF(AND(OR(BD344="။",BD344="၊"),LEN(BD344)=1),BD344,
IF(ISNUMBER(MATCH(LEFT(BD344,7),Final_modified_Intermediate[Burmese_Consonants],0)),LEFT(BD344,7),
IF(ISNUMBER(MATCH(LEFT(BD344,6),Final_modified_Intermediate[Burmese_Consonants],0)),LEFT(BD344,6),
IF(ISNUMBER(MATCH(LEFT(BD344,5),Final_modified_Intermediate[Burmese_Consonants],0)),LEFT(BD344,5),
IF(ISNUMBER(MATCH(LEFT(BD344,4),Final_modified_Intermediate[Burmese_Consonants],0)),LEFT(BD344,4),
IF(ISNUMBER(MATCH(LEFT(BD344,3),Final_modified_Intermediate[Burmese_Consonants],0)),LEFT(BD344,3),
IF(ISNUMBER(MATCH(LEFT(BD344,2),Final_modified_Intermediate[Burmese_Consonants],0)),LEFT(BD344,2),
IF(ISNUMBER(MATCH(LEFT(BD344,1),Final_modified_Intermediate[Burmese_Consonants],0)),LEFT(BD344,1),
IF(ISNUMBER(MATCH(LEFT(BD344,7),Final_Intermediate[Burmese_Consonants],0)),LEFT(BD344,7),
IF(ISNUMBER(MATCH(LEFT(BD344,6),Final_Intermediate[Burmese_Consonants],0)),LEFT(BD344,6),
IF(ISNUMBER(MATCH(LEFT(BD344,5),Final_Intermediate[Burmese_Consonants],0)),LEFT(BD344,5),
IF(ISNUMBER(MATCH(LEFT(BD344,4),Final_Intermediate[Burmese_Consonants],0)),LEFT(BD344,4),
IF(ISNUMBER(MATCH(LEFT(BD344,3),Final_Intermediate[Burmese_Consonants],0)),LEFT(BD344,3),
IF(ISNUMBER(MATCH(LEFT(BD344,2),Final_Intermediate[Burmese_Consonants],0)),LEFT(BD344,2),
IF(ISNUMBER(MATCH(LEFT(BD344,1),Final_Intermediate[Burmese_Consonants],0)),LEFT(BD344,1),
"")))))))))))))))</f>
        <v>#VALUE!</v>
      </c>
      <c r="AG344" t="e">
        <f>IF(AND(OR(BE344="။",BE344="၊"),LEN(BE344)=1),BE344,
IF(ISNUMBER(MATCH(LEFT(BE344,7),Final_modified_Intermediate[Burmese_Consonants],0)),LEFT(BE344,7),
IF(ISNUMBER(MATCH(LEFT(BE344,6),Final_modified_Intermediate[Burmese_Consonants],0)),LEFT(BE344,6),
IF(ISNUMBER(MATCH(LEFT(BE344,5),Final_modified_Intermediate[Burmese_Consonants],0)),LEFT(BE344,5),
IF(ISNUMBER(MATCH(LEFT(BE344,4),Final_modified_Intermediate[Burmese_Consonants],0)),LEFT(BE344,4),
IF(ISNUMBER(MATCH(LEFT(BE344,3),Final_modified_Intermediate[Burmese_Consonants],0)),LEFT(BE344,3),
IF(ISNUMBER(MATCH(LEFT(BE344,2),Final_modified_Intermediate[Burmese_Consonants],0)),LEFT(BE344,2),
IF(ISNUMBER(MATCH(LEFT(BE344,1),Final_modified_Intermediate[Burmese_Consonants],0)),LEFT(BE344,1),
IF(ISNUMBER(MATCH(LEFT(BE344,7),Final_Intermediate[Burmese_Consonants],0)),LEFT(BE344,7),
IF(ISNUMBER(MATCH(LEFT(BE344,6),Final_Intermediate[Burmese_Consonants],0)),LEFT(BE344,6),
IF(ISNUMBER(MATCH(LEFT(BE344,5),Final_Intermediate[Burmese_Consonants],0)),LEFT(BE344,5),
IF(ISNUMBER(MATCH(LEFT(BE344,4),Final_Intermediate[Burmese_Consonants],0)),LEFT(BE344,4),
IF(ISNUMBER(MATCH(LEFT(BE344,3),Final_Intermediate[Burmese_Consonants],0)),LEFT(BE344,3),
IF(ISNUMBER(MATCH(LEFT(BE344,2),Final_Intermediate[Burmese_Consonants],0)),LEFT(BE344,2),
IF(ISNUMBER(MATCH(LEFT(BE344,1),Final_Intermediate[Burmese_Consonants],0)),LEFT(BE344,1),
"")))))))))))))))</f>
        <v>#VALUE!</v>
      </c>
      <c r="AH344" t="e">
        <f>IF(AND(OR(BF344="။",BF344="၊"),LEN(BF344)=1),BF344,
IF(ISNUMBER(MATCH(LEFT(BF344,7),Final_modified_Intermediate[Burmese_Consonants],0)),LEFT(BF344,7),
IF(ISNUMBER(MATCH(LEFT(BF344,6),Final_modified_Intermediate[Burmese_Consonants],0)),LEFT(BF344,6),
IF(ISNUMBER(MATCH(LEFT(BF344,5),Final_modified_Intermediate[Burmese_Consonants],0)),LEFT(BF344,5),
IF(ISNUMBER(MATCH(LEFT(BF344,4),Final_modified_Intermediate[Burmese_Consonants],0)),LEFT(BF344,4),
IF(ISNUMBER(MATCH(LEFT(BF344,3),Final_modified_Intermediate[Burmese_Consonants],0)),LEFT(BF344,3),
IF(ISNUMBER(MATCH(LEFT(BF344,2),Final_modified_Intermediate[Burmese_Consonants],0)),LEFT(BF344,2),
IF(ISNUMBER(MATCH(LEFT(BF344,1),Final_modified_Intermediate[Burmese_Consonants],0)),LEFT(BF344,1),
IF(ISNUMBER(MATCH(LEFT(BF344,7),Final_Intermediate[Burmese_Consonants],0)),LEFT(BF344,7),
IF(ISNUMBER(MATCH(LEFT(BF344,6),Final_Intermediate[Burmese_Consonants],0)),LEFT(BF344,6),
IF(ISNUMBER(MATCH(LEFT(BF344,5),Final_Intermediate[Burmese_Consonants],0)),LEFT(BF344,5),
IF(ISNUMBER(MATCH(LEFT(BF344,4),Final_Intermediate[Burmese_Consonants],0)),LEFT(BF344,4),
IF(ISNUMBER(MATCH(LEFT(BF344,3),Final_Intermediate[Burmese_Consonants],0)),LEFT(BF344,3),
IF(ISNUMBER(MATCH(LEFT(BF344,2),Final_Intermediate[Burmese_Consonants],0)),LEFT(BF344,2),
IF(ISNUMBER(MATCH(LEFT(BF344,1),Final_Intermediate[Burmese_Consonants],0)),LEFT(BF344,1),
"")))))))))))))))</f>
        <v>#VALUE!</v>
      </c>
      <c r="AI344" t="e">
        <f>IF(AND(OR(BG344="။",BG344="၊"),LEN(BG344)=1),BG344,
IF(ISNUMBER(MATCH(LEFT(BG344,7),Final_modified_Intermediate[Burmese_Consonants],0)),LEFT(BG344,7),
IF(ISNUMBER(MATCH(LEFT(BG344,6),Final_modified_Intermediate[Burmese_Consonants],0)),LEFT(BG344,6),
IF(ISNUMBER(MATCH(LEFT(BG344,5),Final_modified_Intermediate[Burmese_Consonants],0)),LEFT(BG344,5),
IF(ISNUMBER(MATCH(LEFT(BG344,4),Final_modified_Intermediate[Burmese_Consonants],0)),LEFT(BG344,4),
IF(ISNUMBER(MATCH(LEFT(BG344,3),Final_modified_Intermediate[Burmese_Consonants],0)),LEFT(BG344,3),
IF(ISNUMBER(MATCH(LEFT(BG344,2),Final_modified_Intermediate[Burmese_Consonants],0)),LEFT(BG344,2),
IF(ISNUMBER(MATCH(LEFT(BG344,1),Final_modified_Intermediate[Burmese_Consonants],0)),LEFT(BG344,1),
IF(ISNUMBER(MATCH(LEFT(BG344,7),Final_Intermediate[Burmese_Consonants],0)),LEFT(BG344,7),
IF(ISNUMBER(MATCH(LEFT(BG344,6),Final_Intermediate[Burmese_Consonants],0)),LEFT(BG344,6),
IF(ISNUMBER(MATCH(LEFT(BG344,5),Final_Intermediate[Burmese_Consonants],0)),LEFT(BG344,5),
IF(ISNUMBER(MATCH(LEFT(BG344,4),Final_Intermediate[Burmese_Consonants],0)),LEFT(BG344,4),
IF(ISNUMBER(MATCH(LEFT(BG344,3),Final_Intermediate[Burmese_Consonants],0)),LEFT(BG344,3),
IF(ISNUMBER(MATCH(LEFT(BG344,2),Final_Intermediate[Burmese_Consonants],0)),LEFT(BG344,2),
IF(ISNUMBER(MATCH(LEFT(BG344,1),Final_Intermediate[Burmese_Consonants],0)),LEFT(BG344,1),
"")))))))))))))))</f>
        <v>#VALUE!</v>
      </c>
      <c r="AJ344" t="e">
        <f>IF(AND(OR(BH344="။",BH344="၊"),LEN(BH344)=1),BH344,
IF(ISNUMBER(MATCH(LEFT(BH344,7),Final_modified_Intermediate[Burmese_Consonants],0)),LEFT(BH344,7),
IF(ISNUMBER(MATCH(LEFT(BH344,6),Final_modified_Intermediate[Burmese_Consonants],0)),LEFT(BH344,6),
IF(ISNUMBER(MATCH(LEFT(BH344,5),Final_modified_Intermediate[Burmese_Consonants],0)),LEFT(BH344,5),
IF(ISNUMBER(MATCH(LEFT(BH344,4),Final_modified_Intermediate[Burmese_Consonants],0)),LEFT(BH344,4),
IF(ISNUMBER(MATCH(LEFT(BH344,3),Final_modified_Intermediate[Burmese_Consonants],0)),LEFT(BH344,3),
IF(ISNUMBER(MATCH(LEFT(BH344,2),Final_modified_Intermediate[Burmese_Consonants],0)),LEFT(BH344,2),
IF(ISNUMBER(MATCH(LEFT(BH344,1),Final_modified_Intermediate[Burmese_Consonants],0)),LEFT(BH344,1),
IF(ISNUMBER(MATCH(LEFT(BH344,7),Final_Intermediate[Burmese_Consonants],0)),LEFT(BH344,7),
IF(ISNUMBER(MATCH(LEFT(BH344,6),Final_Intermediate[Burmese_Consonants],0)),LEFT(BH344,6),
IF(ISNUMBER(MATCH(LEFT(BH344,5),Final_Intermediate[Burmese_Consonants],0)),LEFT(BH344,5),
IF(ISNUMBER(MATCH(LEFT(BH344,4),Final_Intermediate[Burmese_Consonants],0)),LEFT(BH344,4),
IF(ISNUMBER(MATCH(LEFT(BH344,3),Final_Intermediate[Burmese_Consonants],0)),LEFT(BH344,3),
IF(ISNUMBER(MATCH(LEFT(BH344,2),Final_Intermediate[Burmese_Consonants],0)),LEFT(BH344,2),
IF(ISNUMBER(MATCH(LEFT(BH344,1),Final_Intermediate[Burmese_Consonants],0)),LEFT(BH344,1),
"")))))))))))))))</f>
        <v>#VALUE!</v>
      </c>
      <c r="AK344" t="e">
        <f>IF(AND(OR(BI344="။",BI344="၊"),LEN(BI344)=1),BI344,
IF(ISNUMBER(MATCH(LEFT(BI344,7),Final_modified_Intermediate[Burmese_Consonants],0)),LEFT(BI344,7),
IF(ISNUMBER(MATCH(LEFT(BI344,6),Final_modified_Intermediate[Burmese_Consonants],0)),LEFT(BI344,6),
IF(ISNUMBER(MATCH(LEFT(BI344,5),Final_modified_Intermediate[Burmese_Consonants],0)),LEFT(BI344,5),
IF(ISNUMBER(MATCH(LEFT(BI344,4),Final_modified_Intermediate[Burmese_Consonants],0)),LEFT(BI344,4),
IF(ISNUMBER(MATCH(LEFT(BI344,3),Final_modified_Intermediate[Burmese_Consonants],0)),LEFT(BI344,3),
IF(ISNUMBER(MATCH(LEFT(BI344,2),Final_modified_Intermediate[Burmese_Consonants],0)),LEFT(BI344,2),
IF(ISNUMBER(MATCH(LEFT(BI344,1),Final_modified_Intermediate[Burmese_Consonants],0)),LEFT(BI344,1),
IF(ISNUMBER(MATCH(LEFT(BI344,7),Final_Intermediate[Burmese_Consonants],0)),LEFT(BI344,7),
IF(ISNUMBER(MATCH(LEFT(BI344,6),Final_Intermediate[Burmese_Consonants],0)),LEFT(BI344,6),
IF(ISNUMBER(MATCH(LEFT(BI344,5),Final_Intermediate[Burmese_Consonants],0)),LEFT(BI344,5),
IF(ISNUMBER(MATCH(LEFT(BI344,4),Final_Intermediate[Burmese_Consonants],0)),LEFT(BI344,4),
IF(ISNUMBER(MATCH(LEFT(BI344,3),Final_Intermediate[Burmese_Consonants],0)),LEFT(BI344,3),
IF(ISNUMBER(MATCH(LEFT(BI344,2),Final_Intermediate[Burmese_Consonants],0)),LEFT(BI344,2),
IF(ISNUMBER(MATCH(LEFT(BI344,1),Final_Intermediate[Burmese_Consonants],0)),LEFT(BI344,1),
"")))))))))))))))</f>
        <v>#VALUE!</v>
      </c>
      <c r="AL344" t="e">
        <f>IF(AND(OR(BJ344="။",BJ344="၊"),LEN(BJ344)=1),BJ344,
IF(ISNUMBER(MATCH(LEFT(BJ344,7),Final_modified_Intermediate[Burmese_Consonants],0)),LEFT(BJ344,7),
IF(ISNUMBER(MATCH(LEFT(BJ344,6),Final_modified_Intermediate[Burmese_Consonants],0)),LEFT(BJ344,6),
IF(ISNUMBER(MATCH(LEFT(BJ344,5),Final_modified_Intermediate[Burmese_Consonants],0)),LEFT(BJ344,5),
IF(ISNUMBER(MATCH(LEFT(BJ344,4),Final_modified_Intermediate[Burmese_Consonants],0)),LEFT(BJ344,4),
IF(ISNUMBER(MATCH(LEFT(BJ344,3),Final_modified_Intermediate[Burmese_Consonants],0)),LEFT(BJ344,3),
IF(ISNUMBER(MATCH(LEFT(BJ344,2),Final_modified_Intermediate[Burmese_Consonants],0)),LEFT(BJ344,2),
IF(ISNUMBER(MATCH(LEFT(BJ344,1),Final_modified_Intermediate[Burmese_Consonants],0)),LEFT(BJ344,1),
IF(ISNUMBER(MATCH(LEFT(BJ344,7),Final_Intermediate[Burmese_Consonants],0)),LEFT(BJ344,7),
IF(ISNUMBER(MATCH(LEFT(BJ344,6),Final_Intermediate[Burmese_Consonants],0)),LEFT(BJ344,6),
IF(ISNUMBER(MATCH(LEFT(BJ344,5),Final_Intermediate[Burmese_Consonants],0)),LEFT(BJ344,5),
IF(ISNUMBER(MATCH(LEFT(BJ344,4),Final_Intermediate[Burmese_Consonants],0)),LEFT(BJ344,4),
IF(ISNUMBER(MATCH(LEFT(BJ344,3),Final_Intermediate[Burmese_Consonants],0)),LEFT(BJ344,3),
IF(ISNUMBER(MATCH(LEFT(BJ344,2),Final_Intermediate[Burmese_Consonants],0)),LEFT(BJ344,2),
IF(ISNUMBER(MATCH(LEFT(BJ344,1),Final_Intermediate[Burmese_Consonants],0)),LEFT(BJ344,1),
"")))))))))))))))</f>
        <v>#VALUE!</v>
      </c>
      <c r="AN344" t="e">
        <f>Compiler_Burmese[[#This Row],[Sr. No.]]</f>
        <v>#REF!</v>
      </c>
      <c r="AO34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4" t="e">
        <f>[2]!Vocabulary_Burmese[[#This Row],[Sr. No.]]</f>
        <v>#REF!</v>
      </c>
      <c r="BA344" t="e">
        <f>IF(Raw_data_N2_Kanji[[#This Row],[Categorie]]&lt;&gt;"","",
IF(ISNUMBER(MATCH(V,Special_list[Burmese word],0)),"",
SUBSTITUTE(Raw_data_N2_Kanji[[#This Row],[Raw]]," ","")))</f>
        <v>#VALUE!</v>
      </c>
      <c r="BB344" t="e">
        <f>RIGHT(Segregate18[[#This Row],[UPGRADE]],LEN(Segregate18[[#This Row],[UPGRADE]])-LEN(Compiler_Burmese[[#This Row],[1]]))</f>
        <v>#VALUE!</v>
      </c>
      <c r="BC344" t="e">
        <f>RIGHT(Segregate18[[#This Row],[11]],LEN(Segregate18[[#This Row],[11]])-LEN(Compiler_Burmese[[#This Row],[2]]))</f>
        <v>#VALUE!</v>
      </c>
      <c r="BD344" t="e">
        <f>RIGHT(Segregate18[[#This Row],[21]],LEN(Segregate18[[#This Row],[21]])-LEN(Compiler_Burmese[[#This Row],[3]]))</f>
        <v>#VALUE!</v>
      </c>
      <c r="BE344" t="e">
        <f>RIGHT(Segregate18[[#This Row],[31]],LEN(Segregate18[[#This Row],[31]])-LEN(Compiler_Burmese[[#This Row],[4]]))</f>
        <v>#VALUE!</v>
      </c>
      <c r="BF344" t="e">
        <f>RIGHT(Segregate18[[#This Row],[41]],LEN(Segregate18[[#This Row],[41]])-LEN(Compiler_Burmese[[#This Row],[5]]))</f>
        <v>#VALUE!</v>
      </c>
      <c r="BG344" t="e">
        <f>RIGHT(Segregate18[[#This Row],[51]],LEN(Segregate18[[#This Row],[51]])-LEN(Compiler_Burmese[[#This Row],[6]]))</f>
        <v>#VALUE!</v>
      </c>
      <c r="BH344" t="e">
        <f>RIGHT(Segregate18[[#This Row],[61]],LEN(Segregate18[[#This Row],[61]])-LEN(Compiler_Burmese[[#This Row],[7]]))</f>
        <v>#VALUE!</v>
      </c>
      <c r="BI344" t="e">
        <f>RIGHT(Segregate18[[#This Row],[71]],LEN(Segregate18[[#This Row],[71]])-LEN(Compiler_Burmese[[#This Row],[8]]))</f>
        <v>#VALUE!</v>
      </c>
      <c r="BJ344" t="e">
        <f>RIGHT(Segregate18[[#This Row],[81]],LEN(Segregate18[[#This Row],[81]])-LEN(Compiler_Burmese[[#This Row],[9]]))</f>
        <v>#VALUE!</v>
      </c>
    </row>
    <row r="345" spans="25:62" ht="15" customHeight="1" x14ac:dyDescent="0.3">
      <c r="Y345" t="e">
        <f>Segregate18[[#This Row],[Sr. No.]]</f>
        <v>#REF!</v>
      </c>
      <c r="Z345" t="e">
        <f>IF(AND(OR(BA345="။",BA345="၊"),LEN(BA345)=1),BA345,
IF(ISNUMBER(MATCH(LEFT(BA345,7),Final_modified_Intermediate[Burmese_Consonants],0)),LEFT(BA345,7),
IF(ISNUMBER(MATCH(LEFT(BA345,6),Final_modified_Intermediate[Burmese_Consonants],0)),LEFT(BA345,6),
IF(ISNUMBER(MATCH(LEFT(BA345,5),Final_modified_Intermediate[Burmese_Consonants],0)),LEFT(BA345,5),
IF(ISNUMBER(MATCH(LEFT(BA345,4),Final_modified_Intermediate[Burmese_Consonants],0)),LEFT(BA345,4),
IF(ISNUMBER(MATCH(LEFT(BA345,3),Final_modified_Intermediate[Burmese_Consonants],0)),LEFT(BA345,3),
IF(ISNUMBER(MATCH(LEFT(BA345,2),Final_modified_Intermediate[Burmese_Consonants],0)),LEFT(BA345,2),
IF(ISNUMBER(MATCH(LEFT(BA345,1),Final_modified_Intermediate[Burmese_Consonants],0)),LEFT(BA345,1),
IF(ISNUMBER(MATCH(LEFT(BA345,7),Final_Intermediate[Burmese_Consonants],0)),LEFT(BA345,7),
IF(ISNUMBER(MATCH(LEFT(BA345,6),Final_Intermediate[Burmese_Consonants],0)),LEFT(BA345,6),
IF(ISNUMBER(MATCH(LEFT(BA345,5),Final_Intermediate[Burmese_Consonants],0)),LEFT(BA345,5),
IF(ISNUMBER(MATCH(LEFT(BA345,4),Final_Intermediate[Burmese_Consonants],0)),LEFT(BA345,4),
IF(ISNUMBER(MATCH(LEFT(BA345,3),Final_Intermediate[Burmese_Consonants],0)),LEFT(BA345,3),
IF(ISNUMBER(MATCH(LEFT(BA345,2),Final_Intermediate[Burmese_Consonants],0)),LEFT(BA345,2),
IF(ISNUMBER(MATCH(LEFT(BA345,1),Final_Intermediate[Burmese_Consonants],0)),LEFT(BA345,1),
"")))))))))))))))</f>
        <v>#VALUE!</v>
      </c>
      <c r="AA34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5" t="e">
        <f>IF(AND(OR(BB345="။",BB345="၊"),LEN(BB345)=1),BB345,
IF(ISNUMBER(MATCH(LEFT(BB345,7),Final_modified_Intermediate[Burmese_Consonants],0)),LEFT(BB345,7),
IF(ISNUMBER(MATCH(LEFT(BB345,6),Final_modified_Intermediate[Burmese_Consonants],0)),LEFT(BB345,6),
IF(ISNUMBER(MATCH(LEFT(BB345,5),Final_modified_Intermediate[Burmese_Consonants],0)),LEFT(BB345,5),
IF(ISNUMBER(MATCH(LEFT(BB345,4),Final_modified_Intermediate[Burmese_Consonants],0)),LEFT(BB345,4),
IF(ISNUMBER(MATCH(LEFT(BB345,3),Final_modified_Intermediate[Burmese_Consonants],0)),LEFT(BB345,3),
IF(ISNUMBER(MATCH(LEFT(BB345,2),Final_modified_Intermediate[Burmese_Consonants],0)),LEFT(BB345,2),
IF(ISNUMBER(MATCH(LEFT(BB345,1),Final_modified_Intermediate[Burmese_Consonants],0)),LEFT(BB345,1),
IF(ISNUMBER(MATCH(LEFT(BB345,7),Final_Intermediate[Burmese_Consonants],0)),LEFT(BB345,7),
IF(ISNUMBER(MATCH(LEFT(BB345,6),Final_Intermediate[Burmese_Consonants],0)),LEFT(BB345,6),
IF(ISNUMBER(MATCH(LEFT(BB345,5),Final_Intermediate[Burmese_Consonants],0)),LEFT(BB345,5),
IF(ISNUMBER(MATCH(LEFT(BB345,4),Final_Intermediate[Burmese_Consonants],0)),LEFT(BB345,4),
IF(ISNUMBER(MATCH(LEFT(BB345,3),Final_Intermediate[Burmese_Consonants],0)),LEFT(BB345,3),
IF(ISNUMBER(MATCH(LEFT(BB345,2),Final_Intermediate[Burmese_Consonants],0)),LEFT(BB345,2),
IF(ISNUMBER(MATCH(LEFT(BB345,1),Final_Intermediate[Burmese_Consonants],0)),LEFT(BB345,1),
"")))))))))))))))</f>
        <v>#VALUE!</v>
      </c>
      <c r="AC34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5" t="e">
        <f>IF(AND(OR(BC345="။",BC345="၊"),LEN(BC345)=1),BC345,
IF(ISNUMBER(MATCH(LEFT(BC345,7),Final_modified_Intermediate[Burmese_Consonants],0)),LEFT(BC345,7),
IF(ISNUMBER(MATCH(LEFT(BC345,6),Final_modified_Intermediate[Burmese_Consonants],0)),LEFT(BC345,6),
IF(ISNUMBER(MATCH(LEFT(BC345,5),Final_modified_Intermediate[Burmese_Consonants],0)),LEFT(BC345,5),
IF(ISNUMBER(MATCH(LEFT(BC345,4),Final_modified_Intermediate[Burmese_Consonants],0)),LEFT(BC345,4),
IF(ISNUMBER(MATCH(LEFT(BC345,3),Final_modified_Intermediate[Burmese_Consonants],0)),LEFT(BC345,3),
IF(ISNUMBER(MATCH(LEFT(BC345,2),Final_modified_Intermediate[Burmese_Consonants],0)),LEFT(BC345,2),
IF(ISNUMBER(MATCH(LEFT(BC345,1),Final_modified_Intermediate[Burmese_Consonants],0)),LEFT(BC345,1),
IF(ISNUMBER(MATCH(LEFT(BC345,7),Final_Intermediate[Burmese_Consonants],0)),LEFT(BC345,7),
IF(ISNUMBER(MATCH(LEFT(BC345,6),Final_Intermediate[Burmese_Consonants],0)),LEFT(BC345,6),
IF(ISNUMBER(MATCH(LEFT(BC345,5),Final_Intermediate[Burmese_Consonants],0)),LEFT(BC345,5),
IF(ISNUMBER(MATCH(LEFT(BC345,4),Final_Intermediate[Burmese_Consonants],0)),LEFT(BC345,4),
IF(ISNUMBER(MATCH(LEFT(BC345,3),Final_Intermediate[Burmese_Consonants],0)),LEFT(BC345,3),
IF(ISNUMBER(MATCH(LEFT(BC345,2),Final_Intermediate[Burmese_Consonants],0)),LEFT(BC345,2),
IF(ISNUMBER(MATCH(LEFT(BC345,1),Final_Intermediate[Burmese_Consonants],0)),LEFT(BC345,1),
"")))))))))))))))</f>
        <v>#VALUE!</v>
      </c>
      <c r="AE34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5" t="e">
        <f>IF(AND(OR(BD345="။",BD345="၊"),LEN(BD345)=1),BD345,
IF(ISNUMBER(MATCH(LEFT(BD345,7),Final_modified_Intermediate[Burmese_Consonants],0)),LEFT(BD345,7),
IF(ISNUMBER(MATCH(LEFT(BD345,6),Final_modified_Intermediate[Burmese_Consonants],0)),LEFT(BD345,6),
IF(ISNUMBER(MATCH(LEFT(BD345,5),Final_modified_Intermediate[Burmese_Consonants],0)),LEFT(BD345,5),
IF(ISNUMBER(MATCH(LEFT(BD345,4),Final_modified_Intermediate[Burmese_Consonants],0)),LEFT(BD345,4),
IF(ISNUMBER(MATCH(LEFT(BD345,3),Final_modified_Intermediate[Burmese_Consonants],0)),LEFT(BD345,3),
IF(ISNUMBER(MATCH(LEFT(BD345,2),Final_modified_Intermediate[Burmese_Consonants],0)),LEFT(BD345,2),
IF(ISNUMBER(MATCH(LEFT(BD345,1),Final_modified_Intermediate[Burmese_Consonants],0)),LEFT(BD345,1),
IF(ISNUMBER(MATCH(LEFT(BD345,7),Final_Intermediate[Burmese_Consonants],0)),LEFT(BD345,7),
IF(ISNUMBER(MATCH(LEFT(BD345,6),Final_Intermediate[Burmese_Consonants],0)),LEFT(BD345,6),
IF(ISNUMBER(MATCH(LEFT(BD345,5),Final_Intermediate[Burmese_Consonants],0)),LEFT(BD345,5),
IF(ISNUMBER(MATCH(LEFT(BD345,4),Final_Intermediate[Burmese_Consonants],0)),LEFT(BD345,4),
IF(ISNUMBER(MATCH(LEFT(BD345,3),Final_Intermediate[Burmese_Consonants],0)),LEFT(BD345,3),
IF(ISNUMBER(MATCH(LEFT(BD345,2),Final_Intermediate[Burmese_Consonants],0)),LEFT(BD345,2),
IF(ISNUMBER(MATCH(LEFT(BD345,1),Final_Intermediate[Burmese_Consonants],0)),LEFT(BD345,1),
"")))))))))))))))</f>
        <v>#VALUE!</v>
      </c>
      <c r="AG345" t="e">
        <f>IF(AND(OR(BE345="။",BE345="၊"),LEN(BE345)=1),BE345,
IF(ISNUMBER(MATCH(LEFT(BE345,7),Final_modified_Intermediate[Burmese_Consonants],0)),LEFT(BE345,7),
IF(ISNUMBER(MATCH(LEFT(BE345,6),Final_modified_Intermediate[Burmese_Consonants],0)),LEFT(BE345,6),
IF(ISNUMBER(MATCH(LEFT(BE345,5),Final_modified_Intermediate[Burmese_Consonants],0)),LEFT(BE345,5),
IF(ISNUMBER(MATCH(LEFT(BE345,4),Final_modified_Intermediate[Burmese_Consonants],0)),LEFT(BE345,4),
IF(ISNUMBER(MATCH(LEFT(BE345,3),Final_modified_Intermediate[Burmese_Consonants],0)),LEFT(BE345,3),
IF(ISNUMBER(MATCH(LEFT(BE345,2),Final_modified_Intermediate[Burmese_Consonants],0)),LEFT(BE345,2),
IF(ISNUMBER(MATCH(LEFT(BE345,1),Final_modified_Intermediate[Burmese_Consonants],0)),LEFT(BE345,1),
IF(ISNUMBER(MATCH(LEFT(BE345,7),Final_Intermediate[Burmese_Consonants],0)),LEFT(BE345,7),
IF(ISNUMBER(MATCH(LEFT(BE345,6),Final_Intermediate[Burmese_Consonants],0)),LEFT(BE345,6),
IF(ISNUMBER(MATCH(LEFT(BE345,5),Final_Intermediate[Burmese_Consonants],0)),LEFT(BE345,5),
IF(ISNUMBER(MATCH(LEFT(BE345,4),Final_Intermediate[Burmese_Consonants],0)),LEFT(BE345,4),
IF(ISNUMBER(MATCH(LEFT(BE345,3),Final_Intermediate[Burmese_Consonants],0)),LEFT(BE345,3),
IF(ISNUMBER(MATCH(LEFT(BE345,2),Final_Intermediate[Burmese_Consonants],0)),LEFT(BE345,2),
IF(ISNUMBER(MATCH(LEFT(BE345,1),Final_Intermediate[Burmese_Consonants],0)),LEFT(BE345,1),
"")))))))))))))))</f>
        <v>#VALUE!</v>
      </c>
      <c r="AH345" t="e">
        <f>IF(AND(OR(BF345="။",BF345="၊"),LEN(BF345)=1),BF345,
IF(ISNUMBER(MATCH(LEFT(BF345,7),Final_modified_Intermediate[Burmese_Consonants],0)),LEFT(BF345,7),
IF(ISNUMBER(MATCH(LEFT(BF345,6),Final_modified_Intermediate[Burmese_Consonants],0)),LEFT(BF345,6),
IF(ISNUMBER(MATCH(LEFT(BF345,5),Final_modified_Intermediate[Burmese_Consonants],0)),LEFT(BF345,5),
IF(ISNUMBER(MATCH(LEFT(BF345,4),Final_modified_Intermediate[Burmese_Consonants],0)),LEFT(BF345,4),
IF(ISNUMBER(MATCH(LEFT(BF345,3),Final_modified_Intermediate[Burmese_Consonants],0)),LEFT(BF345,3),
IF(ISNUMBER(MATCH(LEFT(BF345,2),Final_modified_Intermediate[Burmese_Consonants],0)),LEFT(BF345,2),
IF(ISNUMBER(MATCH(LEFT(BF345,1),Final_modified_Intermediate[Burmese_Consonants],0)),LEFT(BF345,1),
IF(ISNUMBER(MATCH(LEFT(BF345,7),Final_Intermediate[Burmese_Consonants],0)),LEFT(BF345,7),
IF(ISNUMBER(MATCH(LEFT(BF345,6),Final_Intermediate[Burmese_Consonants],0)),LEFT(BF345,6),
IF(ISNUMBER(MATCH(LEFT(BF345,5),Final_Intermediate[Burmese_Consonants],0)),LEFT(BF345,5),
IF(ISNUMBER(MATCH(LEFT(BF345,4),Final_Intermediate[Burmese_Consonants],0)),LEFT(BF345,4),
IF(ISNUMBER(MATCH(LEFT(BF345,3),Final_Intermediate[Burmese_Consonants],0)),LEFT(BF345,3),
IF(ISNUMBER(MATCH(LEFT(BF345,2),Final_Intermediate[Burmese_Consonants],0)),LEFT(BF345,2),
IF(ISNUMBER(MATCH(LEFT(BF345,1),Final_Intermediate[Burmese_Consonants],0)),LEFT(BF345,1),
"")))))))))))))))</f>
        <v>#VALUE!</v>
      </c>
      <c r="AI345" t="e">
        <f>IF(AND(OR(BG345="။",BG345="၊"),LEN(BG345)=1),BG345,
IF(ISNUMBER(MATCH(LEFT(BG345,7),Final_modified_Intermediate[Burmese_Consonants],0)),LEFT(BG345,7),
IF(ISNUMBER(MATCH(LEFT(BG345,6),Final_modified_Intermediate[Burmese_Consonants],0)),LEFT(BG345,6),
IF(ISNUMBER(MATCH(LEFT(BG345,5),Final_modified_Intermediate[Burmese_Consonants],0)),LEFT(BG345,5),
IF(ISNUMBER(MATCH(LEFT(BG345,4),Final_modified_Intermediate[Burmese_Consonants],0)),LEFT(BG345,4),
IF(ISNUMBER(MATCH(LEFT(BG345,3),Final_modified_Intermediate[Burmese_Consonants],0)),LEFT(BG345,3),
IF(ISNUMBER(MATCH(LEFT(BG345,2),Final_modified_Intermediate[Burmese_Consonants],0)),LEFT(BG345,2),
IF(ISNUMBER(MATCH(LEFT(BG345,1),Final_modified_Intermediate[Burmese_Consonants],0)),LEFT(BG345,1),
IF(ISNUMBER(MATCH(LEFT(BG345,7),Final_Intermediate[Burmese_Consonants],0)),LEFT(BG345,7),
IF(ISNUMBER(MATCH(LEFT(BG345,6),Final_Intermediate[Burmese_Consonants],0)),LEFT(BG345,6),
IF(ISNUMBER(MATCH(LEFT(BG345,5),Final_Intermediate[Burmese_Consonants],0)),LEFT(BG345,5),
IF(ISNUMBER(MATCH(LEFT(BG345,4),Final_Intermediate[Burmese_Consonants],0)),LEFT(BG345,4),
IF(ISNUMBER(MATCH(LEFT(BG345,3),Final_Intermediate[Burmese_Consonants],0)),LEFT(BG345,3),
IF(ISNUMBER(MATCH(LEFT(BG345,2),Final_Intermediate[Burmese_Consonants],0)),LEFT(BG345,2),
IF(ISNUMBER(MATCH(LEFT(BG345,1),Final_Intermediate[Burmese_Consonants],0)),LEFT(BG345,1),
"")))))))))))))))</f>
        <v>#VALUE!</v>
      </c>
      <c r="AJ345" t="e">
        <f>IF(AND(OR(BH345="။",BH345="၊"),LEN(BH345)=1),BH345,
IF(ISNUMBER(MATCH(LEFT(BH345,7),Final_modified_Intermediate[Burmese_Consonants],0)),LEFT(BH345,7),
IF(ISNUMBER(MATCH(LEFT(BH345,6),Final_modified_Intermediate[Burmese_Consonants],0)),LEFT(BH345,6),
IF(ISNUMBER(MATCH(LEFT(BH345,5),Final_modified_Intermediate[Burmese_Consonants],0)),LEFT(BH345,5),
IF(ISNUMBER(MATCH(LEFT(BH345,4),Final_modified_Intermediate[Burmese_Consonants],0)),LEFT(BH345,4),
IF(ISNUMBER(MATCH(LEFT(BH345,3),Final_modified_Intermediate[Burmese_Consonants],0)),LEFT(BH345,3),
IF(ISNUMBER(MATCH(LEFT(BH345,2),Final_modified_Intermediate[Burmese_Consonants],0)),LEFT(BH345,2),
IF(ISNUMBER(MATCH(LEFT(BH345,1),Final_modified_Intermediate[Burmese_Consonants],0)),LEFT(BH345,1),
IF(ISNUMBER(MATCH(LEFT(BH345,7),Final_Intermediate[Burmese_Consonants],0)),LEFT(BH345,7),
IF(ISNUMBER(MATCH(LEFT(BH345,6),Final_Intermediate[Burmese_Consonants],0)),LEFT(BH345,6),
IF(ISNUMBER(MATCH(LEFT(BH345,5),Final_Intermediate[Burmese_Consonants],0)),LEFT(BH345,5),
IF(ISNUMBER(MATCH(LEFT(BH345,4),Final_Intermediate[Burmese_Consonants],0)),LEFT(BH345,4),
IF(ISNUMBER(MATCH(LEFT(BH345,3),Final_Intermediate[Burmese_Consonants],0)),LEFT(BH345,3),
IF(ISNUMBER(MATCH(LEFT(BH345,2),Final_Intermediate[Burmese_Consonants],0)),LEFT(BH345,2),
IF(ISNUMBER(MATCH(LEFT(BH345,1),Final_Intermediate[Burmese_Consonants],0)),LEFT(BH345,1),
"")))))))))))))))</f>
        <v>#VALUE!</v>
      </c>
      <c r="AK345" t="e">
        <f>IF(AND(OR(BI345="။",BI345="၊"),LEN(BI345)=1),BI345,
IF(ISNUMBER(MATCH(LEFT(BI345,7),Final_modified_Intermediate[Burmese_Consonants],0)),LEFT(BI345,7),
IF(ISNUMBER(MATCH(LEFT(BI345,6),Final_modified_Intermediate[Burmese_Consonants],0)),LEFT(BI345,6),
IF(ISNUMBER(MATCH(LEFT(BI345,5),Final_modified_Intermediate[Burmese_Consonants],0)),LEFT(BI345,5),
IF(ISNUMBER(MATCH(LEFT(BI345,4),Final_modified_Intermediate[Burmese_Consonants],0)),LEFT(BI345,4),
IF(ISNUMBER(MATCH(LEFT(BI345,3),Final_modified_Intermediate[Burmese_Consonants],0)),LEFT(BI345,3),
IF(ISNUMBER(MATCH(LEFT(BI345,2),Final_modified_Intermediate[Burmese_Consonants],0)),LEFT(BI345,2),
IF(ISNUMBER(MATCH(LEFT(BI345,1),Final_modified_Intermediate[Burmese_Consonants],0)),LEFT(BI345,1),
IF(ISNUMBER(MATCH(LEFT(BI345,7),Final_Intermediate[Burmese_Consonants],0)),LEFT(BI345,7),
IF(ISNUMBER(MATCH(LEFT(BI345,6),Final_Intermediate[Burmese_Consonants],0)),LEFT(BI345,6),
IF(ISNUMBER(MATCH(LEFT(BI345,5),Final_Intermediate[Burmese_Consonants],0)),LEFT(BI345,5),
IF(ISNUMBER(MATCH(LEFT(BI345,4),Final_Intermediate[Burmese_Consonants],0)),LEFT(BI345,4),
IF(ISNUMBER(MATCH(LEFT(BI345,3),Final_Intermediate[Burmese_Consonants],0)),LEFT(BI345,3),
IF(ISNUMBER(MATCH(LEFT(BI345,2),Final_Intermediate[Burmese_Consonants],0)),LEFT(BI345,2),
IF(ISNUMBER(MATCH(LEFT(BI345,1),Final_Intermediate[Burmese_Consonants],0)),LEFT(BI345,1),
"")))))))))))))))</f>
        <v>#VALUE!</v>
      </c>
      <c r="AL345" t="e">
        <f>IF(AND(OR(BJ345="။",BJ345="၊"),LEN(BJ345)=1),BJ345,
IF(ISNUMBER(MATCH(LEFT(BJ345,7),Final_modified_Intermediate[Burmese_Consonants],0)),LEFT(BJ345,7),
IF(ISNUMBER(MATCH(LEFT(BJ345,6),Final_modified_Intermediate[Burmese_Consonants],0)),LEFT(BJ345,6),
IF(ISNUMBER(MATCH(LEFT(BJ345,5),Final_modified_Intermediate[Burmese_Consonants],0)),LEFT(BJ345,5),
IF(ISNUMBER(MATCH(LEFT(BJ345,4),Final_modified_Intermediate[Burmese_Consonants],0)),LEFT(BJ345,4),
IF(ISNUMBER(MATCH(LEFT(BJ345,3),Final_modified_Intermediate[Burmese_Consonants],0)),LEFT(BJ345,3),
IF(ISNUMBER(MATCH(LEFT(BJ345,2),Final_modified_Intermediate[Burmese_Consonants],0)),LEFT(BJ345,2),
IF(ISNUMBER(MATCH(LEFT(BJ345,1),Final_modified_Intermediate[Burmese_Consonants],0)),LEFT(BJ345,1),
IF(ISNUMBER(MATCH(LEFT(BJ345,7),Final_Intermediate[Burmese_Consonants],0)),LEFT(BJ345,7),
IF(ISNUMBER(MATCH(LEFT(BJ345,6),Final_Intermediate[Burmese_Consonants],0)),LEFT(BJ345,6),
IF(ISNUMBER(MATCH(LEFT(BJ345,5),Final_Intermediate[Burmese_Consonants],0)),LEFT(BJ345,5),
IF(ISNUMBER(MATCH(LEFT(BJ345,4),Final_Intermediate[Burmese_Consonants],0)),LEFT(BJ345,4),
IF(ISNUMBER(MATCH(LEFT(BJ345,3),Final_Intermediate[Burmese_Consonants],0)),LEFT(BJ345,3),
IF(ISNUMBER(MATCH(LEFT(BJ345,2),Final_Intermediate[Burmese_Consonants],0)),LEFT(BJ345,2),
IF(ISNUMBER(MATCH(LEFT(BJ345,1),Final_Intermediate[Burmese_Consonants],0)),LEFT(BJ345,1),
"")))))))))))))))</f>
        <v>#VALUE!</v>
      </c>
      <c r="AN345" t="e">
        <f>Compiler_Burmese[[#This Row],[Sr. No.]]</f>
        <v>#REF!</v>
      </c>
      <c r="AO34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5" t="e">
        <f>[2]!Vocabulary_Burmese[[#This Row],[Sr. No.]]</f>
        <v>#REF!</v>
      </c>
      <c r="BA345" t="e">
        <f>IF(Raw_data_N2_Kanji[[#This Row],[Categorie]]&lt;&gt;"","",
IF(ISNUMBER(MATCH(V,Special_list[Burmese word],0)),"",
SUBSTITUTE(Raw_data_N2_Kanji[[#This Row],[Raw]]," ","")))</f>
        <v>#VALUE!</v>
      </c>
      <c r="BB345" t="e">
        <f>RIGHT(Segregate18[[#This Row],[UPGRADE]],LEN(Segregate18[[#This Row],[UPGRADE]])-LEN(Compiler_Burmese[[#This Row],[1]]))</f>
        <v>#VALUE!</v>
      </c>
      <c r="BC345" t="e">
        <f>RIGHT(Segregate18[[#This Row],[11]],LEN(Segregate18[[#This Row],[11]])-LEN(Compiler_Burmese[[#This Row],[2]]))</f>
        <v>#VALUE!</v>
      </c>
      <c r="BD345" t="e">
        <f>RIGHT(Segregate18[[#This Row],[21]],LEN(Segregate18[[#This Row],[21]])-LEN(Compiler_Burmese[[#This Row],[3]]))</f>
        <v>#VALUE!</v>
      </c>
      <c r="BE345" t="e">
        <f>RIGHT(Segregate18[[#This Row],[31]],LEN(Segregate18[[#This Row],[31]])-LEN(Compiler_Burmese[[#This Row],[4]]))</f>
        <v>#VALUE!</v>
      </c>
      <c r="BF345" t="e">
        <f>RIGHT(Segregate18[[#This Row],[41]],LEN(Segregate18[[#This Row],[41]])-LEN(Compiler_Burmese[[#This Row],[5]]))</f>
        <v>#VALUE!</v>
      </c>
      <c r="BG345" t="e">
        <f>RIGHT(Segregate18[[#This Row],[51]],LEN(Segregate18[[#This Row],[51]])-LEN(Compiler_Burmese[[#This Row],[6]]))</f>
        <v>#VALUE!</v>
      </c>
      <c r="BH345" t="e">
        <f>RIGHT(Segregate18[[#This Row],[61]],LEN(Segregate18[[#This Row],[61]])-LEN(Compiler_Burmese[[#This Row],[7]]))</f>
        <v>#VALUE!</v>
      </c>
      <c r="BI345" t="e">
        <f>RIGHT(Segregate18[[#This Row],[71]],LEN(Segregate18[[#This Row],[71]])-LEN(Compiler_Burmese[[#This Row],[8]]))</f>
        <v>#VALUE!</v>
      </c>
      <c r="BJ345" t="e">
        <f>RIGHT(Segregate18[[#This Row],[81]],LEN(Segregate18[[#This Row],[81]])-LEN(Compiler_Burmese[[#This Row],[9]]))</f>
        <v>#VALUE!</v>
      </c>
    </row>
    <row r="346" spans="25:62" ht="15" customHeight="1" x14ac:dyDescent="0.3">
      <c r="Y346" t="e">
        <f>Segregate18[[#This Row],[Sr. No.]]</f>
        <v>#REF!</v>
      </c>
      <c r="Z346" t="e">
        <f>IF(AND(OR(BA346="။",BA346="၊"),LEN(BA346)=1),BA346,
IF(ISNUMBER(MATCH(LEFT(BA346,7),Final_modified_Intermediate[Burmese_Consonants],0)),LEFT(BA346,7),
IF(ISNUMBER(MATCH(LEFT(BA346,6),Final_modified_Intermediate[Burmese_Consonants],0)),LEFT(BA346,6),
IF(ISNUMBER(MATCH(LEFT(BA346,5),Final_modified_Intermediate[Burmese_Consonants],0)),LEFT(BA346,5),
IF(ISNUMBER(MATCH(LEFT(BA346,4),Final_modified_Intermediate[Burmese_Consonants],0)),LEFT(BA346,4),
IF(ISNUMBER(MATCH(LEFT(BA346,3),Final_modified_Intermediate[Burmese_Consonants],0)),LEFT(BA346,3),
IF(ISNUMBER(MATCH(LEFT(BA346,2),Final_modified_Intermediate[Burmese_Consonants],0)),LEFT(BA346,2),
IF(ISNUMBER(MATCH(LEFT(BA346,1),Final_modified_Intermediate[Burmese_Consonants],0)),LEFT(BA346,1),
IF(ISNUMBER(MATCH(LEFT(BA346,7),Final_Intermediate[Burmese_Consonants],0)),LEFT(BA346,7),
IF(ISNUMBER(MATCH(LEFT(BA346,6),Final_Intermediate[Burmese_Consonants],0)),LEFT(BA346,6),
IF(ISNUMBER(MATCH(LEFT(BA346,5),Final_Intermediate[Burmese_Consonants],0)),LEFT(BA346,5),
IF(ISNUMBER(MATCH(LEFT(BA346,4),Final_Intermediate[Burmese_Consonants],0)),LEFT(BA346,4),
IF(ISNUMBER(MATCH(LEFT(BA346,3),Final_Intermediate[Burmese_Consonants],0)),LEFT(BA346,3),
IF(ISNUMBER(MATCH(LEFT(BA346,2),Final_Intermediate[Burmese_Consonants],0)),LEFT(BA346,2),
IF(ISNUMBER(MATCH(LEFT(BA346,1),Final_Intermediate[Burmese_Consonants],0)),LEFT(BA346,1),
"")))))))))))))))</f>
        <v>#VALUE!</v>
      </c>
      <c r="AA34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6" t="e">
        <f>IF(AND(OR(BB346="။",BB346="၊"),LEN(BB346)=1),BB346,
IF(ISNUMBER(MATCH(LEFT(BB346,7),Final_modified_Intermediate[Burmese_Consonants],0)),LEFT(BB346,7),
IF(ISNUMBER(MATCH(LEFT(BB346,6),Final_modified_Intermediate[Burmese_Consonants],0)),LEFT(BB346,6),
IF(ISNUMBER(MATCH(LEFT(BB346,5),Final_modified_Intermediate[Burmese_Consonants],0)),LEFT(BB346,5),
IF(ISNUMBER(MATCH(LEFT(BB346,4),Final_modified_Intermediate[Burmese_Consonants],0)),LEFT(BB346,4),
IF(ISNUMBER(MATCH(LEFT(BB346,3),Final_modified_Intermediate[Burmese_Consonants],0)),LEFT(BB346,3),
IF(ISNUMBER(MATCH(LEFT(BB346,2),Final_modified_Intermediate[Burmese_Consonants],0)),LEFT(BB346,2),
IF(ISNUMBER(MATCH(LEFT(BB346,1),Final_modified_Intermediate[Burmese_Consonants],0)),LEFT(BB346,1),
IF(ISNUMBER(MATCH(LEFT(BB346,7),Final_Intermediate[Burmese_Consonants],0)),LEFT(BB346,7),
IF(ISNUMBER(MATCH(LEFT(BB346,6),Final_Intermediate[Burmese_Consonants],0)),LEFT(BB346,6),
IF(ISNUMBER(MATCH(LEFT(BB346,5),Final_Intermediate[Burmese_Consonants],0)),LEFT(BB346,5),
IF(ISNUMBER(MATCH(LEFT(BB346,4),Final_Intermediate[Burmese_Consonants],0)),LEFT(BB346,4),
IF(ISNUMBER(MATCH(LEFT(BB346,3),Final_Intermediate[Burmese_Consonants],0)),LEFT(BB346,3),
IF(ISNUMBER(MATCH(LEFT(BB346,2),Final_Intermediate[Burmese_Consonants],0)),LEFT(BB346,2),
IF(ISNUMBER(MATCH(LEFT(BB346,1),Final_Intermediate[Burmese_Consonants],0)),LEFT(BB346,1),
"")))))))))))))))</f>
        <v>#VALUE!</v>
      </c>
      <c r="AC34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6" t="e">
        <f>IF(AND(OR(BC346="။",BC346="၊"),LEN(BC346)=1),BC346,
IF(ISNUMBER(MATCH(LEFT(BC346,7),Final_modified_Intermediate[Burmese_Consonants],0)),LEFT(BC346,7),
IF(ISNUMBER(MATCH(LEFT(BC346,6),Final_modified_Intermediate[Burmese_Consonants],0)),LEFT(BC346,6),
IF(ISNUMBER(MATCH(LEFT(BC346,5),Final_modified_Intermediate[Burmese_Consonants],0)),LEFT(BC346,5),
IF(ISNUMBER(MATCH(LEFT(BC346,4),Final_modified_Intermediate[Burmese_Consonants],0)),LEFT(BC346,4),
IF(ISNUMBER(MATCH(LEFT(BC346,3),Final_modified_Intermediate[Burmese_Consonants],0)),LEFT(BC346,3),
IF(ISNUMBER(MATCH(LEFT(BC346,2),Final_modified_Intermediate[Burmese_Consonants],0)),LEFT(BC346,2),
IF(ISNUMBER(MATCH(LEFT(BC346,1),Final_modified_Intermediate[Burmese_Consonants],0)),LEFT(BC346,1),
IF(ISNUMBER(MATCH(LEFT(BC346,7),Final_Intermediate[Burmese_Consonants],0)),LEFT(BC346,7),
IF(ISNUMBER(MATCH(LEFT(BC346,6),Final_Intermediate[Burmese_Consonants],0)),LEFT(BC346,6),
IF(ISNUMBER(MATCH(LEFT(BC346,5),Final_Intermediate[Burmese_Consonants],0)),LEFT(BC346,5),
IF(ISNUMBER(MATCH(LEFT(BC346,4),Final_Intermediate[Burmese_Consonants],0)),LEFT(BC346,4),
IF(ISNUMBER(MATCH(LEFT(BC346,3),Final_Intermediate[Burmese_Consonants],0)),LEFT(BC346,3),
IF(ISNUMBER(MATCH(LEFT(BC346,2),Final_Intermediate[Burmese_Consonants],0)),LEFT(BC346,2),
IF(ISNUMBER(MATCH(LEFT(BC346,1),Final_Intermediate[Burmese_Consonants],0)),LEFT(BC346,1),
"")))))))))))))))</f>
        <v>#VALUE!</v>
      </c>
      <c r="AE34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6" t="e">
        <f>IF(AND(OR(BD346="။",BD346="၊"),LEN(BD346)=1),BD346,
IF(ISNUMBER(MATCH(LEFT(BD346,7),Final_modified_Intermediate[Burmese_Consonants],0)),LEFT(BD346,7),
IF(ISNUMBER(MATCH(LEFT(BD346,6),Final_modified_Intermediate[Burmese_Consonants],0)),LEFT(BD346,6),
IF(ISNUMBER(MATCH(LEFT(BD346,5),Final_modified_Intermediate[Burmese_Consonants],0)),LEFT(BD346,5),
IF(ISNUMBER(MATCH(LEFT(BD346,4),Final_modified_Intermediate[Burmese_Consonants],0)),LEFT(BD346,4),
IF(ISNUMBER(MATCH(LEFT(BD346,3),Final_modified_Intermediate[Burmese_Consonants],0)),LEFT(BD346,3),
IF(ISNUMBER(MATCH(LEFT(BD346,2),Final_modified_Intermediate[Burmese_Consonants],0)),LEFT(BD346,2),
IF(ISNUMBER(MATCH(LEFT(BD346,1),Final_modified_Intermediate[Burmese_Consonants],0)),LEFT(BD346,1),
IF(ISNUMBER(MATCH(LEFT(BD346,7),Final_Intermediate[Burmese_Consonants],0)),LEFT(BD346,7),
IF(ISNUMBER(MATCH(LEFT(BD346,6),Final_Intermediate[Burmese_Consonants],0)),LEFT(BD346,6),
IF(ISNUMBER(MATCH(LEFT(BD346,5),Final_Intermediate[Burmese_Consonants],0)),LEFT(BD346,5),
IF(ISNUMBER(MATCH(LEFT(BD346,4),Final_Intermediate[Burmese_Consonants],0)),LEFT(BD346,4),
IF(ISNUMBER(MATCH(LEFT(BD346,3),Final_Intermediate[Burmese_Consonants],0)),LEFT(BD346,3),
IF(ISNUMBER(MATCH(LEFT(BD346,2),Final_Intermediate[Burmese_Consonants],0)),LEFT(BD346,2),
IF(ISNUMBER(MATCH(LEFT(BD346,1),Final_Intermediate[Burmese_Consonants],0)),LEFT(BD346,1),
"")))))))))))))))</f>
        <v>#VALUE!</v>
      </c>
      <c r="AG346" t="e">
        <f>IF(AND(OR(BE346="။",BE346="၊"),LEN(BE346)=1),BE346,
IF(ISNUMBER(MATCH(LEFT(BE346,7),Final_modified_Intermediate[Burmese_Consonants],0)),LEFT(BE346,7),
IF(ISNUMBER(MATCH(LEFT(BE346,6),Final_modified_Intermediate[Burmese_Consonants],0)),LEFT(BE346,6),
IF(ISNUMBER(MATCH(LEFT(BE346,5),Final_modified_Intermediate[Burmese_Consonants],0)),LEFT(BE346,5),
IF(ISNUMBER(MATCH(LEFT(BE346,4),Final_modified_Intermediate[Burmese_Consonants],0)),LEFT(BE346,4),
IF(ISNUMBER(MATCH(LEFT(BE346,3),Final_modified_Intermediate[Burmese_Consonants],0)),LEFT(BE346,3),
IF(ISNUMBER(MATCH(LEFT(BE346,2),Final_modified_Intermediate[Burmese_Consonants],0)),LEFT(BE346,2),
IF(ISNUMBER(MATCH(LEFT(BE346,1),Final_modified_Intermediate[Burmese_Consonants],0)),LEFT(BE346,1),
IF(ISNUMBER(MATCH(LEFT(BE346,7),Final_Intermediate[Burmese_Consonants],0)),LEFT(BE346,7),
IF(ISNUMBER(MATCH(LEFT(BE346,6),Final_Intermediate[Burmese_Consonants],0)),LEFT(BE346,6),
IF(ISNUMBER(MATCH(LEFT(BE346,5),Final_Intermediate[Burmese_Consonants],0)),LEFT(BE346,5),
IF(ISNUMBER(MATCH(LEFT(BE346,4),Final_Intermediate[Burmese_Consonants],0)),LEFT(BE346,4),
IF(ISNUMBER(MATCH(LEFT(BE346,3),Final_Intermediate[Burmese_Consonants],0)),LEFT(BE346,3),
IF(ISNUMBER(MATCH(LEFT(BE346,2),Final_Intermediate[Burmese_Consonants],0)),LEFT(BE346,2),
IF(ISNUMBER(MATCH(LEFT(BE346,1),Final_Intermediate[Burmese_Consonants],0)),LEFT(BE346,1),
"")))))))))))))))</f>
        <v>#VALUE!</v>
      </c>
      <c r="AH346" t="e">
        <f>IF(AND(OR(BF346="။",BF346="၊"),LEN(BF346)=1),BF346,
IF(ISNUMBER(MATCH(LEFT(BF346,7),Final_modified_Intermediate[Burmese_Consonants],0)),LEFT(BF346,7),
IF(ISNUMBER(MATCH(LEFT(BF346,6),Final_modified_Intermediate[Burmese_Consonants],0)),LEFT(BF346,6),
IF(ISNUMBER(MATCH(LEFT(BF346,5),Final_modified_Intermediate[Burmese_Consonants],0)),LEFT(BF346,5),
IF(ISNUMBER(MATCH(LEFT(BF346,4),Final_modified_Intermediate[Burmese_Consonants],0)),LEFT(BF346,4),
IF(ISNUMBER(MATCH(LEFT(BF346,3),Final_modified_Intermediate[Burmese_Consonants],0)),LEFT(BF346,3),
IF(ISNUMBER(MATCH(LEFT(BF346,2),Final_modified_Intermediate[Burmese_Consonants],0)),LEFT(BF346,2),
IF(ISNUMBER(MATCH(LEFT(BF346,1),Final_modified_Intermediate[Burmese_Consonants],0)),LEFT(BF346,1),
IF(ISNUMBER(MATCH(LEFT(BF346,7),Final_Intermediate[Burmese_Consonants],0)),LEFT(BF346,7),
IF(ISNUMBER(MATCH(LEFT(BF346,6),Final_Intermediate[Burmese_Consonants],0)),LEFT(BF346,6),
IF(ISNUMBER(MATCH(LEFT(BF346,5),Final_Intermediate[Burmese_Consonants],0)),LEFT(BF346,5),
IF(ISNUMBER(MATCH(LEFT(BF346,4),Final_Intermediate[Burmese_Consonants],0)),LEFT(BF346,4),
IF(ISNUMBER(MATCH(LEFT(BF346,3),Final_Intermediate[Burmese_Consonants],0)),LEFT(BF346,3),
IF(ISNUMBER(MATCH(LEFT(BF346,2),Final_Intermediate[Burmese_Consonants],0)),LEFT(BF346,2),
IF(ISNUMBER(MATCH(LEFT(BF346,1),Final_Intermediate[Burmese_Consonants],0)),LEFT(BF346,1),
"")))))))))))))))</f>
        <v>#VALUE!</v>
      </c>
      <c r="AI346" t="e">
        <f>IF(AND(OR(BG346="။",BG346="၊"),LEN(BG346)=1),BG346,
IF(ISNUMBER(MATCH(LEFT(BG346,7),Final_modified_Intermediate[Burmese_Consonants],0)),LEFT(BG346,7),
IF(ISNUMBER(MATCH(LEFT(BG346,6),Final_modified_Intermediate[Burmese_Consonants],0)),LEFT(BG346,6),
IF(ISNUMBER(MATCH(LEFT(BG346,5),Final_modified_Intermediate[Burmese_Consonants],0)),LEFT(BG346,5),
IF(ISNUMBER(MATCH(LEFT(BG346,4),Final_modified_Intermediate[Burmese_Consonants],0)),LEFT(BG346,4),
IF(ISNUMBER(MATCH(LEFT(BG346,3),Final_modified_Intermediate[Burmese_Consonants],0)),LEFT(BG346,3),
IF(ISNUMBER(MATCH(LEFT(BG346,2),Final_modified_Intermediate[Burmese_Consonants],0)),LEFT(BG346,2),
IF(ISNUMBER(MATCH(LEFT(BG346,1),Final_modified_Intermediate[Burmese_Consonants],0)),LEFT(BG346,1),
IF(ISNUMBER(MATCH(LEFT(BG346,7),Final_Intermediate[Burmese_Consonants],0)),LEFT(BG346,7),
IF(ISNUMBER(MATCH(LEFT(BG346,6),Final_Intermediate[Burmese_Consonants],0)),LEFT(BG346,6),
IF(ISNUMBER(MATCH(LEFT(BG346,5),Final_Intermediate[Burmese_Consonants],0)),LEFT(BG346,5),
IF(ISNUMBER(MATCH(LEFT(BG346,4),Final_Intermediate[Burmese_Consonants],0)),LEFT(BG346,4),
IF(ISNUMBER(MATCH(LEFT(BG346,3),Final_Intermediate[Burmese_Consonants],0)),LEFT(BG346,3),
IF(ISNUMBER(MATCH(LEFT(BG346,2),Final_Intermediate[Burmese_Consonants],0)),LEFT(BG346,2),
IF(ISNUMBER(MATCH(LEFT(BG346,1),Final_Intermediate[Burmese_Consonants],0)),LEFT(BG346,1),
"")))))))))))))))</f>
        <v>#VALUE!</v>
      </c>
      <c r="AJ346" t="e">
        <f>IF(AND(OR(BH346="။",BH346="၊"),LEN(BH346)=1),BH346,
IF(ISNUMBER(MATCH(LEFT(BH346,7),Final_modified_Intermediate[Burmese_Consonants],0)),LEFT(BH346,7),
IF(ISNUMBER(MATCH(LEFT(BH346,6),Final_modified_Intermediate[Burmese_Consonants],0)),LEFT(BH346,6),
IF(ISNUMBER(MATCH(LEFT(BH346,5),Final_modified_Intermediate[Burmese_Consonants],0)),LEFT(BH346,5),
IF(ISNUMBER(MATCH(LEFT(BH346,4),Final_modified_Intermediate[Burmese_Consonants],0)),LEFT(BH346,4),
IF(ISNUMBER(MATCH(LEFT(BH346,3),Final_modified_Intermediate[Burmese_Consonants],0)),LEFT(BH346,3),
IF(ISNUMBER(MATCH(LEFT(BH346,2),Final_modified_Intermediate[Burmese_Consonants],0)),LEFT(BH346,2),
IF(ISNUMBER(MATCH(LEFT(BH346,1),Final_modified_Intermediate[Burmese_Consonants],0)),LEFT(BH346,1),
IF(ISNUMBER(MATCH(LEFT(BH346,7),Final_Intermediate[Burmese_Consonants],0)),LEFT(BH346,7),
IF(ISNUMBER(MATCH(LEFT(BH346,6),Final_Intermediate[Burmese_Consonants],0)),LEFT(BH346,6),
IF(ISNUMBER(MATCH(LEFT(BH346,5),Final_Intermediate[Burmese_Consonants],0)),LEFT(BH346,5),
IF(ISNUMBER(MATCH(LEFT(BH346,4),Final_Intermediate[Burmese_Consonants],0)),LEFT(BH346,4),
IF(ISNUMBER(MATCH(LEFT(BH346,3),Final_Intermediate[Burmese_Consonants],0)),LEFT(BH346,3),
IF(ISNUMBER(MATCH(LEFT(BH346,2),Final_Intermediate[Burmese_Consonants],0)),LEFT(BH346,2),
IF(ISNUMBER(MATCH(LEFT(BH346,1),Final_Intermediate[Burmese_Consonants],0)),LEFT(BH346,1),
"")))))))))))))))</f>
        <v>#VALUE!</v>
      </c>
      <c r="AK346" t="e">
        <f>IF(AND(OR(BI346="။",BI346="၊"),LEN(BI346)=1),BI346,
IF(ISNUMBER(MATCH(LEFT(BI346,7),Final_modified_Intermediate[Burmese_Consonants],0)),LEFT(BI346,7),
IF(ISNUMBER(MATCH(LEFT(BI346,6),Final_modified_Intermediate[Burmese_Consonants],0)),LEFT(BI346,6),
IF(ISNUMBER(MATCH(LEFT(BI346,5),Final_modified_Intermediate[Burmese_Consonants],0)),LEFT(BI346,5),
IF(ISNUMBER(MATCH(LEFT(BI346,4),Final_modified_Intermediate[Burmese_Consonants],0)),LEFT(BI346,4),
IF(ISNUMBER(MATCH(LEFT(BI346,3),Final_modified_Intermediate[Burmese_Consonants],0)),LEFT(BI346,3),
IF(ISNUMBER(MATCH(LEFT(BI346,2),Final_modified_Intermediate[Burmese_Consonants],0)),LEFT(BI346,2),
IF(ISNUMBER(MATCH(LEFT(BI346,1),Final_modified_Intermediate[Burmese_Consonants],0)),LEFT(BI346,1),
IF(ISNUMBER(MATCH(LEFT(BI346,7),Final_Intermediate[Burmese_Consonants],0)),LEFT(BI346,7),
IF(ISNUMBER(MATCH(LEFT(BI346,6),Final_Intermediate[Burmese_Consonants],0)),LEFT(BI346,6),
IF(ISNUMBER(MATCH(LEFT(BI346,5),Final_Intermediate[Burmese_Consonants],0)),LEFT(BI346,5),
IF(ISNUMBER(MATCH(LEFT(BI346,4),Final_Intermediate[Burmese_Consonants],0)),LEFT(BI346,4),
IF(ISNUMBER(MATCH(LEFT(BI346,3),Final_Intermediate[Burmese_Consonants],0)),LEFT(BI346,3),
IF(ISNUMBER(MATCH(LEFT(BI346,2),Final_Intermediate[Burmese_Consonants],0)),LEFT(BI346,2),
IF(ISNUMBER(MATCH(LEFT(BI346,1),Final_Intermediate[Burmese_Consonants],0)),LEFT(BI346,1),
"")))))))))))))))</f>
        <v>#VALUE!</v>
      </c>
      <c r="AL346" t="e">
        <f>IF(AND(OR(BJ346="။",BJ346="၊"),LEN(BJ346)=1),BJ346,
IF(ISNUMBER(MATCH(LEFT(BJ346,7),Final_modified_Intermediate[Burmese_Consonants],0)),LEFT(BJ346,7),
IF(ISNUMBER(MATCH(LEFT(BJ346,6),Final_modified_Intermediate[Burmese_Consonants],0)),LEFT(BJ346,6),
IF(ISNUMBER(MATCH(LEFT(BJ346,5),Final_modified_Intermediate[Burmese_Consonants],0)),LEFT(BJ346,5),
IF(ISNUMBER(MATCH(LEFT(BJ346,4),Final_modified_Intermediate[Burmese_Consonants],0)),LEFT(BJ346,4),
IF(ISNUMBER(MATCH(LEFT(BJ346,3),Final_modified_Intermediate[Burmese_Consonants],0)),LEFT(BJ346,3),
IF(ISNUMBER(MATCH(LEFT(BJ346,2),Final_modified_Intermediate[Burmese_Consonants],0)),LEFT(BJ346,2),
IF(ISNUMBER(MATCH(LEFT(BJ346,1),Final_modified_Intermediate[Burmese_Consonants],0)),LEFT(BJ346,1),
IF(ISNUMBER(MATCH(LEFT(BJ346,7),Final_Intermediate[Burmese_Consonants],0)),LEFT(BJ346,7),
IF(ISNUMBER(MATCH(LEFT(BJ346,6),Final_Intermediate[Burmese_Consonants],0)),LEFT(BJ346,6),
IF(ISNUMBER(MATCH(LEFT(BJ346,5),Final_Intermediate[Burmese_Consonants],0)),LEFT(BJ346,5),
IF(ISNUMBER(MATCH(LEFT(BJ346,4),Final_Intermediate[Burmese_Consonants],0)),LEFT(BJ346,4),
IF(ISNUMBER(MATCH(LEFT(BJ346,3),Final_Intermediate[Burmese_Consonants],0)),LEFT(BJ346,3),
IF(ISNUMBER(MATCH(LEFT(BJ346,2),Final_Intermediate[Burmese_Consonants],0)),LEFT(BJ346,2),
IF(ISNUMBER(MATCH(LEFT(BJ346,1),Final_Intermediate[Burmese_Consonants],0)),LEFT(BJ346,1),
"")))))))))))))))</f>
        <v>#VALUE!</v>
      </c>
      <c r="AN346" t="e">
        <f>Compiler_Burmese[[#This Row],[Sr. No.]]</f>
        <v>#REF!</v>
      </c>
      <c r="AO34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6" t="e">
        <f>[2]!Vocabulary_Burmese[[#This Row],[Sr. No.]]</f>
        <v>#REF!</v>
      </c>
      <c r="BA346" t="e">
        <f>IF(Raw_data_N2_Kanji[[#This Row],[Categorie]]&lt;&gt;"","",
IF(ISNUMBER(MATCH(V,Special_list[Burmese word],0)),"",
SUBSTITUTE(Raw_data_N2_Kanji[[#This Row],[Raw]]," ","")))</f>
        <v>#VALUE!</v>
      </c>
      <c r="BB346" t="e">
        <f>RIGHT(Segregate18[[#This Row],[UPGRADE]],LEN(Segregate18[[#This Row],[UPGRADE]])-LEN(Compiler_Burmese[[#This Row],[1]]))</f>
        <v>#VALUE!</v>
      </c>
      <c r="BC346" t="e">
        <f>RIGHT(Segregate18[[#This Row],[11]],LEN(Segregate18[[#This Row],[11]])-LEN(Compiler_Burmese[[#This Row],[2]]))</f>
        <v>#VALUE!</v>
      </c>
      <c r="BD346" t="e">
        <f>RIGHT(Segregate18[[#This Row],[21]],LEN(Segregate18[[#This Row],[21]])-LEN(Compiler_Burmese[[#This Row],[3]]))</f>
        <v>#VALUE!</v>
      </c>
      <c r="BE346" t="e">
        <f>RIGHT(Segregate18[[#This Row],[31]],LEN(Segregate18[[#This Row],[31]])-LEN(Compiler_Burmese[[#This Row],[4]]))</f>
        <v>#VALUE!</v>
      </c>
      <c r="BF346" t="e">
        <f>RIGHT(Segregate18[[#This Row],[41]],LEN(Segregate18[[#This Row],[41]])-LEN(Compiler_Burmese[[#This Row],[5]]))</f>
        <v>#VALUE!</v>
      </c>
      <c r="BG346" t="e">
        <f>RIGHT(Segregate18[[#This Row],[51]],LEN(Segregate18[[#This Row],[51]])-LEN(Compiler_Burmese[[#This Row],[6]]))</f>
        <v>#VALUE!</v>
      </c>
      <c r="BH346" t="e">
        <f>RIGHT(Segregate18[[#This Row],[61]],LEN(Segregate18[[#This Row],[61]])-LEN(Compiler_Burmese[[#This Row],[7]]))</f>
        <v>#VALUE!</v>
      </c>
      <c r="BI346" t="e">
        <f>RIGHT(Segregate18[[#This Row],[71]],LEN(Segregate18[[#This Row],[71]])-LEN(Compiler_Burmese[[#This Row],[8]]))</f>
        <v>#VALUE!</v>
      </c>
      <c r="BJ346" t="e">
        <f>RIGHT(Segregate18[[#This Row],[81]],LEN(Segregate18[[#This Row],[81]])-LEN(Compiler_Burmese[[#This Row],[9]]))</f>
        <v>#VALUE!</v>
      </c>
    </row>
    <row r="347" spans="25:62" ht="15" customHeight="1" x14ac:dyDescent="0.3">
      <c r="Y347" t="e">
        <f>Segregate18[[#This Row],[Sr. No.]]</f>
        <v>#REF!</v>
      </c>
      <c r="Z347" t="e">
        <f>IF(AND(OR(BA347="။",BA347="၊"),LEN(BA347)=1),BA347,
IF(ISNUMBER(MATCH(LEFT(BA347,7),Final_modified_Intermediate[Burmese_Consonants],0)),LEFT(BA347,7),
IF(ISNUMBER(MATCH(LEFT(BA347,6),Final_modified_Intermediate[Burmese_Consonants],0)),LEFT(BA347,6),
IF(ISNUMBER(MATCH(LEFT(BA347,5),Final_modified_Intermediate[Burmese_Consonants],0)),LEFT(BA347,5),
IF(ISNUMBER(MATCH(LEFT(BA347,4),Final_modified_Intermediate[Burmese_Consonants],0)),LEFT(BA347,4),
IF(ISNUMBER(MATCH(LEFT(BA347,3),Final_modified_Intermediate[Burmese_Consonants],0)),LEFT(BA347,3),
IF(ISNUMBER(MATCH(LEFT(BA347,2),Final_modified_Intermediate[Burmese_Consonants],0)),LEFT(BA347,2),
IF(ISNUMBER(MATCH(LEFT(BA347,1),Final_modified_Intermediate[Burmese_Consonants],0)),LEFT(BA347,1),
IF(ISNUMBER(MATCH(LEFT(BA347,7),Final_Intermediate[Burmese_Consonants],0)),LEFT(BA347,7),
IF(ISNUMBER(MATCH(LEFT(BA347,6),Final_Intermediate[Burmese_Consonants],0)),LEFT(BA347,6),
IF(ISNUMBER(MATCH(LEFT(BA347,5),Final_Intermediate[Burmese_Consonants],0)),LEFT(BA347,5),
IF(ISNUMBER(MATCH(LEFT(BA347,4),Final_Intermediate[Burmese_Consonants],0)),LEFT(BA347,4),
IF(ISNUMBER(MATCH(LEFT(BA347,3),Final_Intermediate[Burmese_Consonants],0)),LEFT(BA347,3),
IF(ISNUMBER(MATCH(LEFT(BA347,2),Final_Intermediate[Burmese_Consonants],0)),LEFT(BA347,2),
IF(ISNUMBER(MATCH(LEFT(BA347,1),Final_Intermediate[Burmese_Consonants],0)),LEFT(BA347,1),
"")))))))))))))))</f>
        <v>#VALUE!</v>
      </c>
      <c r="AA34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7" t="e">
        <f>IF(AND(OR(BB347="။",BB347="၊"),LEN(BB347)=1),BB347,
IF(ISNUMBER(MATCH(LEFT(BB347,7),Final_modified_Intermediate[Burmese_Consonants],0)),LEFT(BB347,7),
IF(ISNUMBER(MATCH(LEFT(BB347,6),Final_modified_Intermediate[Burmese_Consonants],0)),LEFT(BB347,6),
IF(ISNUMBER(MATCH(LEFT(BB347,5),Final_modified_Intermediate[Burmese_Consonants],0)),LEFT(BB347,5),
IF(ISNUMBER(MATCH(LEFT(BB347,4),Final_modified_Intermediate[Burmese_Consonants],0)),LEFT(BB347,4),
IF(ISNUMBER(MATCH(LEFT(BB347,3),Final_modified_Intermediate[Burmese_Consonants],0)),LEFT(BB347,3),
IF(ISNUMBER(MATCH(LEFT(BB347,2),Final_modified_Intermediate[Burmese_Consonants],0)),LEFT(BB347,2),
IF(ISNUMBER(MATCH(LEFT(BB347,1),Final_modified_Intermediate[Burmese_Consonants],0)),LEFT(BB347,1),
IF(ISNUMBER(MATCH(LEFT(BB347,7),Final_Intermediate[Burmese_Consonants],0)),LEFT(BB347,7),
IF(ISNUMBER(MATCH(LEFT(BB347,6),Final_Intermediate[Burmese_Consonants],0)),LEFT(BB347,6),
IF(ISNUMBER(MATCH(LEFT(BB347,5),Final_Intermediate[Burmese_Consonants],0)),LEFT(BB347,5),
IF(ISNUMBER(MATCH(LEFT(BB347,4),Final_Intermediate[Burmese_Consonants],0)),LEFT(BB347,4),
IF(ISNUMBER(MATCH(LEFT(BB347,3),Final_Intermediate[Burmese_Consonants],0)),LEFT(BB347,3),
IF(ISNUMBER(MATCH(LEFT(BB347,2),Final_Intermediate[Burmese_Consonants],0)),LEFT(BB347,2),
IF(ISNUMBER(MATCH(LEFT(BB347,1),Final_Intermediate[Burmese_Consonants],0)),LEFT(BB347,1),
"")))))))))))))))</f>
        <v>#VALUE!</v>
      </c>
      <c r="AC34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7" t="e">
        <f>IF(AND(OR(BC347="။",BC347="၊"),LEN(BC347)=1),BC347,
IF(ISNUMBER(MATCH(LEFT(BC347,7),Final_modified_Intermediate[Burmese_Consonants],0)),LEFT(BC347,7),
IF(ISNUMBER(MATCH(LEFT(BC347,6),Final_modified_Intermediate[Burmese_Consonants],0)),LEFT(BC347,6),
IF(ISNUMBER(MATCH(LEFT(BC347,5),Final_modified_Intermediate[Burmese_Consonants],0)),LEFT(BC347,5),
IF(ISNUMBER(MATCH(LEFT(BC347,4),Final_modified_Intermediate[Burmese_Consonants],0)),LEFT(BC347,4),
IF(ISNUMBER(MATCH(LEFT(BC347,3),Final_modified_Intermediate[Burmese_Consonants],0)),LEFT(BC347,3),
IF(ISNUMBER(MATCH(LEFT(BC347,2),Final_modified_Intermediate[Burmese_Consonants],0)),LEFT(BC347,2),
IF(ISNUMBER(MATCH(LEFT(BC347,1),Final_modified_Intermediate[Burmese_Consonants],0)),LEFT(BC347,1),
IF(ISNUMBER(MATCH(LEFT(BC347,7),Final_Intermediate[Burmese_Consonants],0)),LEFT(BC347,7),
IF(ISNUMBER(MATCH(LEFT(BC347,6),Final_Intermediate[Burmese_Consonants],0)),LEFT(BC347,6),
IF(ISNUMBER(MATCH(LEFT(BC347,5),Final_Intermediate[Burmese_Consonants],0)),LEFT(BC347,5),
IF(ISNUMBER(MATCH(LEFT(BC347,4),Final_Intermediate[Burmese_Consonants],0)),LEFT(BC347,4),
IF(ISNUMBER(MATCH(LEFT(BC347,3),Final_Intermediate[Burmese_Consonants],0)),LEFT(BC347,3),
IF(ISNUMBER(MATCH(LEFT(BC347,2),Final_Intermediate[Burmese_Consonants],0)),LEFT(BC347,2),
IF(ISNUMBER(MATCH(LEFT(BC347,1),Final_Intermediate[Burmese_Consonants],0)),LEFT(BC347,1),
"")))))))))))))))</f>
        <v>#VALUE!</v>
      </c>
      <c r="AE34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7" t="e">
        <f>IF(AND(OR(BD347="။",BD347="၊"),LEN(BD347)=1),BD347,
IF(ISNUMBER(MATCH(LEFT(BD347,7),Final_modified_Intermediate[Burmese_Consonants],0)),LEFT(BD347,7),
IF(ISNUMBER(MATCH(LEFT(BD347,6),Final_modified_Intermediate[Burmese_Consonants],0)),LEFT(BD347,6),
IF(ISNUMBER(MATCH(LEFT(BD347,5),Final_modified_Intermediate[Burmese_Consonants],0)),LEFT(BD347,5),
IF(ISNUMBER(MATCH(LEFT(BD347,4),Final_modified_Intermediate[Burmese_Consonants],0)),LEFT(BD347,4),
IF(ISNUMBER(MATCH(LEFT(BD347,3),Final_modified_Intermediate[Burmese_Consonants],0)),LEFT(BD347,3),
IF(ISNUMBER(MATCH(LEFT(BD347,2),Final_modified_Intermediate[Burmese_Consonants],0)),LEFT(BD347,2),
IF(ISNUMBER(MATCH(LEFT(BD347,1),Final_modified_Intermediate[Burmese_Consonants],0)),LEFT(BD347,1),
IF(ISNUMBER(MATCH(LEFT(BD347,7),Final_Intermediate[Burmese_Consonants],0)),LEFT(BD347,7),
IF(ISNUMBER(MATCH(LEFT(BD347,6),Final_Intermediate[Burmese_Consonants],0)),LEFT(BD347,6),
IF(ISNUMBER(MATCH(LEFT(BD347,5),Final_Intermediate[Burmese_Consonants],0)),LEFT(BD347,5),
IF(ISNUMBER(MATCH(LEFT(BD347,4),Final_Intermediate[Burmese_Consonants],0)),LEFT(BD347,4),
IF(ISNUMBER(MATCH(LEFT(BD347,3),Final_Intermediate[Burmese_Consonants],0)),LEFT(BD347,3),
IF(ISNUMBER(MATCH(LEFT(BD347,2),Final_Intermediate[Burmese_Consonants],0)),LEFT(BD347,2),
IF(ISNUMBER(MATCH(LEFT(BD347,1),Final_Intermediate[Burmese_Consonants],0)),LEFT(BD347,1),
"")))))))))))))))</f>
        <v>#VALUE!</v>
      </c>
      <c r="AG347" t="e">
        <f>IF(AND(OR(BE347="။",BE347="၊"),LEN(BE347)=1),BE347,
IF(ISNUMBER(MATCH(LEFT(BE347,7),Final_modified_Intermediate[Burmese_Consonants],0)),LEFT(BE347,7),
IF(ISNUMBER(MATCH(LEFT(BE347,6),Final_modified_Intermediate[Burmese_Consonants],0)),LEFT(BE347,6),
IF(ISNUMBER(MATCH(LEFT(BE347,5),Final_modified_Intermediate[Burmese_Consonants],0)),LEFT(BE347,5),
IF(ISNUMBER(MATCH(LEFT(BE347,4),Final_modified_Intermediate[Burmese_Consonants],0)),LEFT(BE347,4),
IF(ISNUMBER(MATCH(LEFT(BE347,3),Final_modified_Intermediate[Burmese_Consonants],0)),LEFT(BE347,3),
IF(ISNUMBER(MATCH(LEFT(BE347,2),Final_modified_Intermediate[Burmese_Consonants],0)),LEFT(BE347,2),
IF(ISNUMBER(MATCH(LEFT(BE347,1),Final_modified_Intermediate[Burmese_Consonants],0)),LEFT(BE347,1),
IF(ISNUMBER(MATCH(LEFT(BE347,7),Final_Intermediate[Burmese_Consonants],0)),LEFT(BE347,7),
IF(ISNUMBER(MATCH(LEFT(BE347,6),Final_Intermediate[Burmese_Consonants],0)),LEFT(BE347,6),
IF(ISNUMBER(MATCH(LEFT(BE347,5),Final_Intermediate[Burmese_Consonants],0)),LEFT(BE347,5),
IF(ISNUMBER(MATCH(LEFT(BE347,4),Final_Intermediate[Burmese_Consonants],0)),LEFT(BE347,4),
IF(ISNUMBER(MATCH(LEFT(BE347,3),Final_Intermediate[Burmese_Consonants],0)),LEFT(BE347,3),
IF(ISNUMBER(MATCH(LEFT(BE347,2),Final_Intermediate[Burmese_Consonants],0)),LEFT(BE347,2),
IF(ISNUMBER(MATCH(LEFT(BE347,1),Final_Intermediate[Burmese_Consonants],0)),LEFT(BE347,1),
"")))))))))))))))</f>
        <v>#VALUE!</v>
      </c>
      <c r="AH347" t="e">
        <f>IF(AND(OR(BF347="။",BF347="၊"),LEN(BF347)=1),BF347,
IF(ISNUMBER(MATCH(LEFT(BF347,7),Final_modified_Intermediate[Burmese_Consonants],0)),LEFT(BF347,7),
IF(ISNUMBER(MATCH(LEFT(BF347,6),Final_modified_Intermediate[Burmese_Consonants],0)),LEFT(BF347,6),
IF(ISNUMBER(MATCH(LEFT(BF347,5),Final_modified_Intermediate[Burmese_Consonants],0)),LEFT(BF347,5),
IF(ISNUMBER(MATCH(LEFT(BF347,4),Final_modified_Intermediate[Burmese_Consonants],0)),LEFT(BF347,4),
IF(ISNUMBER(MATCH(LEFT(BF347,3),Final_modified_Intermediate[Burmese_Consonants],0)),LEFT(BF347,3),
IF(ISNUMBER(MATCH(LEFT(BF347,2),Final_modified_Intermediate[Burmese_Consonants],0)),LEFT(BF347,2),
IF(ISNUMBER(MATCH(LEFT(BF347,1),Final_modified_Intermediate[Burmese_Consonants],0)),LEFT(BF347,1),
IF(ISNUMBER(MATCH(LEFT(BF347,7),Final_Intermediate[Burmese_Consonants],0)),LEFT(BF347,7),
IF(ISNUMBER(MATCH(LEFT(BF347,6),Final_Intermediate[Burmese_Consonants],0)),LEFT(BF347,6),
IF(ISNUMBER(MATCH(LEFT(BF347,5),Final_Intermediate[Burmese_Consonants],0)),LEFT(BF347,5),
IF(ISNUMBER(MATCH(LEFT(BF347,4),Final_Intermediate[Burmese_Consonants],0)),LEFT(BF347,4),
IF(ISNUMBER(MATCH(LEFT(BF347,3),Final_Intermediate[Burmese_Consonants],0)),LEFT(BF347,3),
IF(ISNUMBER(MATCH(LEFT(BF347,2),Final_Intermediate[Burmese_Consonants],0)),LEFT(BF347,2),
IF(ISNUMBER(MATCH(LEFT(BF347,1),Final_Intermediate[Burmese_Consonants],0)),LEFT(BF347,1),
"")))))))))))))))</f>
        <v>#VALUE!</v>
      </c>
      <c r="AI347" t="e">
        <f>IF(AND(OR(BG347="။",BG347="၊"),LEN(BG347)=1),BG347,
IF(ISNUMBER(MATCH(LEFT(BG347,7),Final_modified_Intermediate[Burmese_Consonants],0)),LEFT(BG347,7),
IF(ISNUMBER(MATCH(LEFT(BG347,6),Final_modified_Intermediate[Burmese_Consonants],0)),LEFT(BG347,6),
IF(ISNUMBER(MATCH(LEFT(BG347,5),Final_modified_Intermediate[Burmese_Consonants],0)),LEFT(BG347,5),
IF(ISNUMBER(MATCH(LEFT(BG347,4),Final_modified_Intermediate[Burmese_Consonants],0)),LEFT(BG347,4),
IF(ISNUMBER(MATCH(LEFT(BG347,3),Final_modified_Intermediate[Burmese_Consonants],0)),LEFT(BG347,3),
IF(ISNUMBER(MATCH(LEFT(BG347,2),Final_modified_Intermediate[Burmese_Consonants],0)),LEFT(BG347,2),
IF(ISNUMBER(MATCH(LEFT(BG347,1),Final_modified_Intermediate[Burmese_Consonants],0)),LEFT(BG347,1),
IF(ISNUMBER(MATCH(LEFT(BG347,7),Final_Intermediate[Burmese_Consonants],0)),LEFT(BG347,7),
IF(ISNUMBER(MATCH(LEFT(BG347,6),Final_Intermediate[Burmese_Consonants],0)),LEFT(BG347,6),
IF(ISNUMBER(MATCH(LEFT(BG347,5),Final_Intermediate[Burmese_Consonants],0)),LEFT(BG347,5),
IF(ISNUMBER(MATCH(LEFT(BG347,4),Final_Intermediate[Burmese_Consonants],0)),LEFT(BG347,4),
IF(ISNUMBER(MATCH(LEFT(BG347,3),Final_Intermediate[Burmese_Consonants],0)),LEFT(BG347,3),
IF(ISNUMBER(MATCH(LEFT(BG347,2),Final_Intermediate[Burmese_Consonants],0)),LEFT(BG347,2),
IF(ISNUMBER(MATCH(LEFT(BG347,1),Final_Intermediate[Burmese_Consonants],0)),LEFT(BG347,1),
"")))))))))))))))</f>
        <v>#VALUE!</v>
      </c>
      <c r="AJ347" t="e">
        <f>IF(AND(OR(BH347="။",BH347="၊"),LEN(BH347)=1),BH347,
IF(ISNUMBER(MATCH(LEFT(BH347,7),Final_modified_Intermediate[Burmese_Consonants],0)),LEFT(BH347,7),
IF(ISNUMBER(MATCH(LEFT(BH347,6),Final_modified_Intermediate[Burmese_Consonants],0)),LEFT(BH347,6),
IF(ISNUMBER(MATCH(LEFT(BH347,5),Final_modified_Intermediate[Burmese_Consonants],0)),LEFT(BH347,5),
IF(ISNUMBER(MATCH(LEFT(BH347,4),Final_modified_Intermediate[Burmese_Consonants],0)),LEFT(BH347,4),
IF(ISNUMBER(MATCH(LEFT(BH347,3),Final_modified_Intermediate[Burmese_Consonants],0)),LEFT(BH347,3),
IF(ISNUMBER(MATCH(LEFT(BH347,2),Final_modified_Intermediate[Burmese_Consonants],0)),LEFT(BH347,2),
IF(ISNUMBER(MATCH(LEFT(BH347,1),Final_modified_Intermediate[Burmese_Consonants],0)),LEFT(BH347,1),
IF(ISNUMBER(MATCH(LEFT(BH347,7),Final_Intermediate[Burmese_Consonants],0)),LEFT(BH347,7),
IF(ISNUMBER(MATCH(LEFT(BH347,6),Final_Intermediate[Burmese_Consonants],0)),LEFT(BH347,6),
IF(ISNUMBER(MATCH(LEFT(BH347,5),Final_Intermediate[Burmese_Consonants],0)),LEFT(BH347,5),
IF(ISNUMBER(MATCH(LEFT(BH347,4),Final_Intermediate[Burmese_Consonants],0)),LEFT(BH347,4),
IF(ISNUMBER(MATCH(LEFT(BH347,3),Final_Intermediate[Burmese_Consonants],0)),LEFT(BH347,3),
IF(ISNUMBER(MATCH(LEFT(BH347,2),Final_Intermediate[Burmese_Consonants],0)),LEFT(BH347,2),
IF(ISNUMBER(MATCH(LEFT(BH347,1),Final_Intermediate[Burmese_Consonants],0)),LEFT(BH347,1),
"")))))))))))))))</f>
        <v>#VALUE!</v>
      </c>
      <c r="AK347" t="e">
        <f>IF(AND(OR(BI347="။",BI347="၊"),LEN(BI347)=1),BI347,
IF(ISNUMBER(MATCH(LEFT(BI347,7),Final_modified_Intermediate[Burmese_Consonants],0)),LEFT(BI347,7),
IF(ISNUMBER(MATCH(LEFT(BI347,6),Final_modified_Intermediate[Burmese_Consonants],0)),LEFT(BI347,6),
IF(ISNUMBER(MATCH(LEFT(BI347,5),Final_modified_Intermediate[Burmese_Consonants],0)),LEFT(BI347,5),
IF(ISNUMBER(MATCH(LEFT(BI347,4),Final_modified_Intermediate[Burmese_Consonants],0)),LEFT(BI347,4),
IF(ISNUMBER(MATCH(LEFT(BI347,3),Final_modified_Intermediate[Burmese_Consonants],0)),LEFT(BI347,3),
IF(ISNUMBER(MATCH(LEFT(BI347,2),Final_modified_Intermediate[Burmese_Consonants],0)),LEFT(BI347,2),
IF(ISNUMBER(MATCH(LEFT(BI347,1),Final_modified_Intermediate[Burmese_Consonants],0)),LEFT(BI347,1),
IF(ISNUMBER(MATCH(LEFT(BI347,7),Final_Intermediate[Burmese_Consonants],0)),LEFT(BI347,7),
IF(ISNUMBER(MATCH(LEFT(BI347,6),Final_Intermediate[Burmese_Consonants],0)),LEFT(BI347,6),
IF(ISNUMBER(MATCH(LEFT(BI347,5),Final_Intermediate[Burmese_Consonants],0)),LEFT(BI347,5),
IF(ISNUMBER(MATCH(LEFT(BI347,4),Final_Intermediate[Burmese_Consonants],0)),LEFT(BI347,4),
IF(ISNUMBER(MATCH(LEFT(BI347,3),Final_Intermediate[Burmese_Consonants],0)),LEFT(BI347,3),
IF(ISNUMBER(MATCH(LEFT(BI347,2),Final_Intermediate[Burmese_Consonants],0)),LEFT(BI347,2),
IF(ISNUMBER(MATCH(LEFT(BI347,1),Final_Intermediate[Burmese_Consonants],0)),LEFT(BI347,1),
"")))))))))))))))</f>
        <v>#VALUE!</v>
      </c>
      <c r="AL347" t="e">
        <f>IF(AND(OR(BJ347="။",BJ347="၊"),LEN(BJ347)=1),BJ347,
IF(ISNUMBER(MATCH(LEFT(BJ347,7),Final_modified_Intermediate[Burmese_Consonants],0)),LEFT(BJ347,7),
IF(ISNUMBER(MATCH(LEFT(BJ347,6),Final_modified_Intermediate[Burmese_Consonants],0)),LEFT(BJ347,6),
IF(ISNUMBER(MATCH(LEFT(BJ347,5),Final_modified_Intermediate[Burmese_Consonants],0)),LEFT(BJ347,5),
IF(ISNUMBER(MATCH(LEFT(BJ347,4),Final_modified_Intermediate[Burmese_Consonants],0)),LEFT(BJ347,4),
IF(ISNUMBER(MATCH(LEFT(BJ347,3),Final_modified_Intermediate[Burmese_Consonants],0)),LEFT(BJ347,3),
IF(ISNUMBER(MATCH(LEFT(BJ347,2),Final_modified_Intermediate[Burmese_Consonants],0)),LEFT(BJ347,2),
IF(ISNUMBER(MATCH(LEFT(BJ347,1),Final_modified_Intermediate[Burmese_Consonants],0)),LEFT(BJ347,1),
IF(ISNUMBER(MATCH(LEFT(BJ347,7),Final_Intermediate[Burmese_Consonants],0)),LEFT(BJ347,7),
IF(ISNUMBER(MATCH(LEFT(BJ347,6),Final_Intermediate[Burmese_Consonants],0)),LEFT(BJ347,6),
IF(ISNUMBER(MATCH(LEFT(BJ347,5),Final_Intermediate[Burmese_Consonants],0)),LEFT(BJ347,5),
IF(ISNUMBER(MATCH(LEFT(BJ347,4),Final_Intermediate[Burmese_Consonants],0)),LEFT(BJ347,4),
IF(ISNUMBER(MATCH(LEFT(BJ347,3),Final_Intermediate[Burmese_Consonants],0)),LEFT(BJ347,3),
IF(ISNUMBER(MATCH(LEFT(BJ347,2),Final_Intermediate[Burmese_Consonants],0)),LEFT(BJ347,2),
IF(ISNUMBER(MATCH(LEFT(BJ347,1),Final_Intermediate[Burmese_Consonants],0)),LEFT(BJ347,1),
"")))))))))))))))</f>
        <v>#VALUE!</v>
      </c>
      <c r="AN347" t="e">
        <f>Compiler_Burmese[[#This Row],[Sr. No.]]</f>
        <v>#REF!</v>
      </c>
      <c r="AO34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7" t="e">
        <f>[2]!Vocabulary_Burmese[[#This Row],[Sr. No.]]</f>
        <v>#REF!</v>
      </c>
      <c r="BA347" t="e">
        <f>IF(Raw_data_N2_Kanji[[#This Row],[Categorie]]&lt;&gt;"","",
IF(ISNUMBER(MATCH(V,Special_list[Burmese word],0)),"",
SUBSTITUTE(Raw_data_N2_Kanji[[#This Row],[Raw]]," ","")))</f>
        <v>#VALUE!</v>
      </c>
      <c r="BB347" t="e">
        <f>RIGHT(Segregate18[[#This Row],[UPGRADE]],LEN(Segregate18[[#This Row],[UPGRADE]])-LEN(Compiler_Burmese[[#This Row],[1]]))</f>
        <v>#VALUE!</v>
      </c>
      <c r="BC347" t="e">
        <f>RIGHT(Segregate18[[#This Row],[11]],LEN(Segregate18[[#This Row],[11]])-LEN(Compiler_Burmese[[#This Row],[2]]))</f>
        <v>#VALUE!</v>
      </c>
      <c r="BD347" t="e">
        <f>RIGHT(Segregate18[[#This Row],[21]],LEN(Segregate18[[#This Row],[21]])-LEN(Compiler_Burmese[[#This Row],[3]]))</f>
        <v>#VALUE!</v>
      </c>
      <c r="BE347" t="e">
        <f>RIGHT(Segregate18[[#This Row],[31]],LEN(Segregate18[[#This Row],[31]])-LEN(Compiler_Burmese[[#This Row],[4]]))</f>
        <v>#VALUE!</v>
      </c>
      <c r="BF347" t="e">
        <f>RIGHT(Segregate18[[#This Row],[41]],LEN(Segregate18[[#This Row],[41]])-LEN(Compiler_Burmese[[#This Row],[5]]))</f>
        <v>#VALUE!</v>
      </c>
      <c r="BG347" t="e">
        <f>RIGHT(Segregate18[[#This Row],[51]],LEN(Segregate18[[#This Row],[51]])-LEN(Compiler_Burmese[[#This Row],[6]]))</f>
        <v>#VALUE!</v>
      </c>
      <c r="BH347" t="e">
        <f>RIGHT(Segregate18[[#This Row],[61]],LEN(Segregate18[[#This Row],[61]])-LEN(Compiler_Burmese[[#This Row],[7]]))</f>
        <v>#VALUE!</v>
      </c>
      <c r="BI347" t="e">
        <f>RIGHT(Segregate18[[#This Row],[71]],LEN(Segregate18[[#This Row],[71]])-LEN(Compiler_Burmese[[#This Row],[8]]))</f>
        <v>#VALUE!</v>
      </c>
      <c r="BJ347" t="e">
        <f>RIGHT(Segregate18[[#This Row],[81]],LEN(Segregate18[[#This Row],[81]])-LEN(Compiler_Burmese[[#This Row],[9]]))</f>
        <v>#VALUE!</v>
      </c>
    </row>
    <row r="348" spans="25:62" ht="15" customHeight="1" x14ac:dyDescent="0.3">
      <c r="Y348" t="e">
        <f>Segregate18[[#This Row],[Sr. No.]]</f>
        <v>#REF!</v>
      </c>
      <c r="Z348" t="e">
        <f>IF(AND(OR(BA348="။",BA348="၊"),LEN(BA348)=1),BA348,
IF(ISNUMBER(MATCH(LEFT(BA348,7),Final_modified_Intermediate[Burmese_Consonants],0)),LEFT(BA348,7),
IF(ISNUMBER(MATCH(LEFT(BA348,6),Final_modified_Intermediate[Burmese_Consonants],0)),LEFT(BA348,6),
IF(ISNUMBER(MATCH(LEFT(BA348,5),Final_modified_Intermediate[Burmese_Consonants],0)),LEFT(BA348,5),
IF(ISNUMBER(MATCH(LEFT(BA348,4),Final_modified_Intermediate[Burmese_Consonants],0)),LEFT(BA348,4),
IF(ISNUMBER(MATCH(LEFT(BA348,3),Final_modified_Intermediate[Burmese_Consonants],0)),LEFT(BA348,3),
IF(ISNUMBER(MATCH(LEFT(BA348,2),Final_modified_Intermediate[Burmese_Consonants],0)),LEFT(BA348,2),
IF(ISNUMBER(MATCH(LEFT(BA348,1),Final_modified_Intermediate[Burmese_Consonants],0)),LEFT(BA348,1),
IF(ISNUMBER(MATCH(LEFT(BA348,7),Final_Intermediate[Burmese_Consonants],0)),LEFT(BA348,7),
IF(ISNUMBER(MATCH(LEFT(BA348,6),Final_Intermediate[Burmese_Consonants],0)),LEFT(BA348,6),
IF(ISNUMBER(MATCH(LEFT(BA348,5),Final_Intermediate[Burmese_Consonants],0)),LEFT(BA348,5),
IF(ISNUMBER(MATCH(LEFT(BA348,4),Final_Intermediate[Burmese_Consonants],0)),LEFT(BA348,4),
IF(ISNUMBER(MATCH(LEFT(BA348,3),Final_Intermediate[Burmese_Consonants],0)),LEFT(BA348,3),
IF(ISNUMBER(MATCH(LEFT(BA348,2),Final_Intermediate[Burmese_Consonants],0)),LEFT(BA348,2),
IF(ISNUMBER(MATCH(LEFT(BA348,1),Final_Intermediate[Burmese_Consonants],0)),LEFT(BA348,1),
"")))))))))))))))</f>
        <v>#VALUE!</v>
      </c>
      <c r="AA34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8" t="e">
        <f>IF(AND(OR(BB348="။",BB348="၊"),LEN(BB348)=1),BB348,
IF(ISNUMBER(MATCH(LEFT(BB348,7),Final_modified_Intermediate[Burmese_Consonants],0)),LEFT(BB348,7),
IF(ISNUMBER(MATCH(LEFT(BB348,6),Final_modified_Intermediate[Burmese_Consonants],0)),LEFT(BB348,6),
IF(ISNUMBER(MATCH(LEFT(BB348,5),Final_modified_Intermediate[Burmese_Consonants],0)),LEFT(BB348,5),
IF(ISNUMBER(MATCH(LEFT(BB348,4),Final_modified_Intermediate[Burmese_Consonants],0)),LEFT(BB348,4),
IF(ISNUMBER(MATCH(LEFT(BB348,3),Final_modified_Intermediate[Burmese_Consonants],0)),LEFT(BB348,3),
IF(ISNUMBER(MATCH(LEFT(BB348,2),Final_modified_Intermediate[Burmese_Consonants],0)),LEFT(BB348,2),
IF(ISNUMBER(MATCH(LEFT(BB348,1),Final_modified_Intermediate[Burmese_Consonants],0)),LEFT(BB348,1),
IF(ISNUMBER(MATCH(LEFT(BB348,7),Final_Intermediate[Burmese_Consonants],0)),LEFT(BB348,7),
IF(ISNUMBER(MATCH(LEFT(BB348,6),Final_Intermediate[Burmese_Consonants],0)),LEFT(BB348,6),
IF(ISNUMBER(MATCH(LEFT(BB348,5),Final_Intermediate[Burmese_Consonants],0)),LEFT(BB348,5),
IF(ISNUMBER(MATCH(LEFT(BB348,4),Final_Intermediate[Burmese_Consonants],0)),LEFT(BB348,4),
IF(ISNUMBER(MATCH(LEFT(BB348,3),Final_Intermediate[Burmese_Consonants],0)),LEFT(BB348,3),
IF(ISNUMBER(MATCH(LEFT(BB348,2),Final_Intermediate[Burmese_Consonants],0)),LEFT(BB348,2),
IF(ISNUMBER(MATCH(LEFT(BB348,1),Final_Intermediate[Burmese_Consonants],0)),LEFT(BB348,1),
"")))))))))))))))</f>
        <v>#VALUE!</v>
      </c>
      <c r="AC34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8" t="e">
        <f>IF(AND(OR(BC348="။",BC348="၊"),LEN(BC348)=1),BC348,
IF(ISNUMBER(MATCH(LEFT(BC348,7),Final_modified_Intermediate[Burmese_Consonants],0)),LEFT(BC348,7),
IF(ISNUMBER(MATCH(LEFT(BC348,6),Final_modified_Intermediate[Burmese_Consonants],0)),LEFT(BC348,6),
IF(ISNUMBER(MATCH(LEFT(BC348,5),Final_modified_Intermediate[Burmese_Consonants],0)),LEFT(BC348,5),
IF(ISNUMBER(MATCH(LEFT(BC348,4),Final_modified_Intermediate[Burmese_Consonants],0)),LEFT(BC348,4),
IF(ISNUMBER(MATCH(LEFT(BC348,3),Final_modified_Intermediate[Burmese_Consonants],0)),LEFT(BC348,3),
IF(ISNUMBER(MATCH(LEFT(BC348,2),Final_modified_Intermediate[Burmese_Consonants],0)),LEFT(BC348,2),
IF(ISNUMBER(MATCH(LEFT(BC348,1),Final_modified_Intermediate[Burmese_Consonants],0)),LEFT(BC348,1),
IF(ISNUMBER(MATCH(LEFT(BC348,7),Final_Intermediate[Burmese_Consonants],0)),LEFT(BC348,7),
IF(ISNUMBER(MATCH(LEFT(BC348,6),Final_Intermediate[Burmese_Consonants],0)),LEFT(BC348,6),
IF(ISNUMBER(MATCH(LEFT(BC348,5),Final_Intermediate[Burmese_Consonants],0)),LEFT(BC348,5),
IF(ISNUMBER(MATCH(LEFT(BC348,4),Final_Intermediate[Burmese_Consonants],0)),LEFT(BC348,4),
IF(ISNUMBER(MATCH(LEFT(BC348,3),Final_Intermediate[Burmese_Consonants],0)),LEFT(BC348,3),
IF(ISNUMBER(MATCH(LEFT(BC348,2),Final_Intermediate[Burmese_Consonants],0)),LEFT(BC348,2),
IF(ISNUMBER(MATCH(LEFT(BC348,1),Final_Intermediate[Burmese_Consonants],0)),LEFT(BC348,1),
"")))))))))))))))</f>
        <v>#VALUE!</v>
      </c>
      <c r="AE34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8" t="e">
        <f>IF(AND(OR(BD348="။",BD348="၊"),LEN(BD348)=1),BD348,
IF(ISNUMBER(MATCH(LEFT(BD348,7),Final_modified_Intermediate[Burmese_Consonants],0)),LEFT(BD348,7),
IF(ISNUMBER(MATCH(LEFT(BD348,6),Final_modified_Intermediate[Burmese_Consonants],0)),LEFT(BD348,6),
IF(ISNUMBER(MATCH(LEFT(BD348,5),Final_modified_Intermediate[Burmese_Consonants],0)),LEFT(BD348,5),
IF(ISNUMBER(MATCH(LEFT(BD348,4),Final_modified_Intermediate[Burmese_Consonants],0)),LEFT(BD348,4),
IF(ISNUMBER(MATCH(LEFT(BD348,3),Final_modified_Intermediate[Burmese_Consonants],0)),LEFT(BD348,3),
IF(ISNUMBER(MATCH(LEFT(BD348,2),Final_modified_Intermediate[Burmese_Consonants],0)),LEFT(BD348,2),
IF(ISNUMBER(MATCH(LEFT(BD348,1),Final_modified_Intermediate[Burmese_Consonants],0)),LEFT(BD348,1),
IF(ISNUMBER(MATCH(LEFT(BD348,7),Final_Intermediate[Burmese_Consonants],0)),LEFT(BD348,7),
IF(ISNUMBER(MATCH(LEFT(BD348,6),Final_Intermediate[Burmese_Consonants],0)),LEFT(BD348,6),
IF(ISNUMBER(MATCH(LEFT(BD348,5),Final_Intermediate[Burmese_Consonants],0)),LEFT(BD348,5),
IF(ISNUMBER(MATCH(LEFT(BD348,4),Final_Intermediate[Burmese_Consonants],0)),LEFT(BD348,4),
IF(ISNUMBER(MATCH(LEFT(BD348,3),Final_Intermediate[Burmese_Consonants],0)),LEFT(BD348,3),
IF(ISNUMBER(MATCH(LEFT(BD348,2),Final_Intermediate[Burmese_Consonants],0)),LEFT(BD348,2),
IF(ISNUMBER(MATCH(LEFT(BD348,1),Final_Intermediate[Burmese_Consonants],0)),LEFT(BD348,1),
"")))))))))))))))</f>
        <v>#VALUE!</v>
      </c>
      <c r="AG348" t="e">
        <f>IF(AND(OR(BE348="။",BE348="၊"),LEN(BE348)=1),BE348,
IF(ISNUMBER(MATCH(LEFT(BE348,7),Final_modified_Intermediate[Burmese_Consonants],0)),LEFT(BE348,7),
IF(ISNUMBER(MATCH(LEFT(BE348,6),Final_modified_Intermediate[Burmese_Consonants],0)),LEFT(BE348,6),
IF(ISNUMBER(MATCH(LEFT(BE348,5),Final_modified_Intermediate[Burmese_Consonants],0)),LEFT(BE348,5),
IF(ISNUMBER(MATCH(LEFT(BE348,4),Final_modified_Intermediate[Burmese_Consonants],0)),LEFT(BE348,4),
IF(ISNUMBER(MATCH(LEFT(BE348,3),Final_modified_Intermediate[Burmese_Consonants],0)),LEFT(BE348,3),
IF(ISNUMBER(MATCH(LEFT(BE348,2),Final_modified_Intermediate[Burmese_Consonants],0)),LEFT(BE348,2),
IF(ISNUMBER(MATCH(LEFT(BE348,1),Final_modified_Intermediate[Burmese_Consonants],0)),LEFT(BE348,1),
IF(ISNUMBER(MATCH(LEFT(BE348,7),Final_Intermediate[Burmese_Consonants],0)),LEFT(BE348,7),
IF(ISNUMBER(MATCH(LEFT(BE348,6),Final_Intermediate[Burmese_Consonants],0)),LEFT(BE348,6),
IF(ISNUMBER(MATCH(LEFT(BE348,5),Final_Intermediate[Burmese_Consonants],0)),LEFT(BE348,5),
IF(ISNUMBER(MATCH(LEFT(BE348,4),Final_Intermediate[Burmese_Consonants],0)),LEFT(BE348,4),
IF(ISNUMBER(MATCH(LEFT(BE348,3),Final_Intermediate[Burmese_Consonants],0)),LEFT(BE348,3),
IF(ISNUMBER(MATCH(LEFT(BE348,2),Final_Intermediate[Burmese_Consonants],0)),LEFT(BE348,2),
IF(ISNUMBER(MATCH(LEFT(BE348,1),Final_Intermediate[Burmese_Consonants],0)),LEFT(BE348,1),
"")))))))))))))))</f>
        <v>#VALUE!</v>
      </c>
      <c r="AH348" t="e">
        <f>IF(AND(OR(BF348="။",BF348="၊"),LEN(BF348)=1),BF348,
IF(ISNUMBER(MATCH(LEFT(BF348,7),Final_modified_Intermediate[Burmese_Consonants],0)),LEFT(BF348,7),
IF(ISNUMBER(MATCH(LEFT(BF348,6),Final_modified_Intermediate[Burmese_Consonants],0)),LEFT(BF348,6),
IF(ISNUMBER(MATCH(LEFT(BF348,5),Final_modified_Intermediate[Burmese_Consonants],0)),LEFT(BF348,5),
IF(ISNUMBER(MATCH(LEFT(BF348,4),Final_modified_Intermediate[Burmese_Consonants],0)),LEFT(BF348,4),
IF(ISNUMBER(MATCH(LEFT(BF348,3),Final_modified_Intermediate[Burmese_Consonants],0)),LEFT(BF348,3),
IF(ISNUMBER(MATCH(LEFT(BF348,2),Final_modified_Intermediate[Burmese_Consonants],0)),LEFT(BF348,2),
IF(ISNUMBER(MATCH(LEFT(BF348,1),Final_modified_Intermediate[Burmese_Consonants],0)),LEFT(BF348,1),
IF(ISNUMBER(MATCH(LEFT(BF348,7),Final_Intermediate[Burmese_Consonants],0)),LEFT(BF348,7),
IF(ISNUMBER(MATCH(LEFT(BF348,6),Final_Intermediate[Burmese_Consonants],0)),LEFT(BF348,6),
IF(ISNUMBER(MATCH(LEFT(BF348,5),Final_Intermediate[Burmese_Consonants],0)),LEFT(BF348,5),
IF(ISNUMBER(MATCH(LEFT(BF348,4),Final_Intermediate[Burmese_Consonants],0)),LEFT(BF348,4),
IF(ISNUMBER(MATCH(LEFT(BF348,3),Final_Intermediate[Burmese_Consonants],0)),LEFT(BF348,3),
IF(ISNUMBER(MATCH(LEFT(BF348,2),Final_Intermediate[Burmese_Consonants],0)),LEFT(BF348,2),
IF(ISNUMBER(MATCH(LEFT(BF348,1),Final_Intermediate[Burmese_Consonants],0)),LEFT(BF348,1),
"")))))))))))))))</f>
        <v>#VALUE!</v>
      </c>
      <c r="AI348" t="e">
        <f>IF(AND(OR(BG348="။",BG348="၊"),LEN(BG348)=1),BG348,
IF(ISNUMBER(MATCH(LEFT(BG348,7),Final_modified_Intermediate[Burmese_Consonants],0)),LEFT(BG348,7),
IF(ISNUMBER(MATCH(LEFT(BG348,6),Final_modified_Intermediate[Burmese_Consonants],0)),LEFT(BG348,6),
IF(ISNUMBER(MATCH(LEFT(BG348,5),Final_modified_Intermediate[Burmese_Consonants],0)),LEFT(BG348,5),
IF(ISNUMBER(MATCH(LEFT(BG348,4),Final_modified_Intermediate[Burmese_Consonants],0)),LEFT(BG348,4),
IF(ISNUMBER(MATCH(LEFT(BG348,3),Final_modified_Intermediate[Burmese_Consonants],0)),LEFT(BG348,3),
IF(ISNUMBER(MATCH(LEFT(BG348,2),Final_modified_Intermediate[Burmese_Consonants],0)),LEFT(BG348,2),
IF(ISNUMBER(MATCH(LEFT(BG348,1),Final_modified_Intermediate[Burmese_Consonants],0)),LEFT(BG348,1),
IF(ISNUMBER(MATCH(LEFT(BG348,7),Final_Intermediate[Burmese_Consonants],0)),LEFT(BG348,7),
IF(ISNUMBER(MATCH(LEFT(BG348,6),Final_Intermediate[Burmese_Consonants],0)),LEFT(BG348,6),
IF(ISNUMBER(MATCH(LEFT(BG348,5),Final_Intermediate[Burmese_Consonants],0)),LEFT(BG348,5),
IF(ISNUMBER(MATCH(LEFT(BG348,4),Final_Intermediate[Burmese_Consonants],0)),LEFT(BG348,4),
IF(ISNUMBER(MATCH(LEFT(BG348,3),Final_Intermediate[Burmese_Consonants],0)),LEFT(BG348,3),
IF(ISNUMBER(MATCH(LEFT(BG348,2),Final_Intermediate[Burmese_Consonants],0)),LEFT(BG348,2),
IF(ISNUMBER(MATCH(LEFT(BG348,1),Final_Intermediate[Burmese_Consonants],0)),LEFT(BG348,1),
"")))))))))))))))</f>
        <v>#VALUE!</v>
      </c>
      <c r="AJ348" t="e">
        <f>IF(AND(OR(BH348="။",BH348="၊"),LEN(BH348)=1),BH348,
IF(ISNUMBER(MATCH(LEFT(BH348,7),Final_modified_Intermediate[Burmese_Consonants],0)),LEFT(BH348,7),
IF(ISNUMBER(MATCH(LEFT(BH348,6),Final_modified_Intermediate[Burmese_Consonants],0)),LEFT(BH348,6),
IF(ISNUMBER(MATCH(LEFT(BH348,5),Final_modified_Intermediate[Burmese_Consonants],0)),LEFT(BH348,5),
IF(ISNUMBER(MATCH(LEFT(BH348,4),Final_modified_Intermediate[Burmese_Consonants],0)),LEFT(BH348,4),
IF(ISNUMBER(MATCH(LEFT(BH348,3),Final_modified_Intermediate[Burmese_Consonants],0)),LEFT(BH348,3),
IF(ISNUMBER(MATCH(LEFT(BH348,2),Final_modified_Intermediate[Burmese_Consonants],0)),LEFT(BH348,2),
IF(ISNUMBER(MATCH(LEFT(BH348,1),Final_modified_Intermediate[Burmese_Consonants],0)),LEFT(BH348,1),
IF(ISNUMBER(MATCH(LEFT(BH348,7),Final_Intermediate[Burmese_Consonants],0)),LEFT(BH348,7),
IF(ISNUMBER(MATCH(LEFT(BH348,6),Final_Intermediate[Burmese_Consonants],0)),LEFT(BH348,6),
IF(ISNUMBER(MATCH(LEFT(BH348,5),Final_Intermediate[Burmese_Consonants],0)),LEFT(BH348,5),
IF(ISNUMBER(MATCH(LEFT(BH348,4),Final_Intermediate[Burmese_Consonants],0)),LEFT(BH348,4),
IF(ISNUMBER(MATCH(LEFT(BH348,3),Final_Intermediate[Burmese_Consonants],0)),LEFT(BH348,3),
IF(ISNUMBER(MATCH(LEFT(BH348,2),Final_Intermediate[Burmese_Consonants],0)),LEFT(BH348,2),
IF(ISNUMBER(MATCH(LEFT(BH348,1),Final_Intermediate[Burmese_Consonants],0)),LEFT(BH348,1),
"")))))))))))))))</f>
        <v>#VALUE!</v>
      </c>
      <c r="AK348" t="e">
        <f>IF(AND(OR(BI348="။",BI348="၊"),LEN(BI348)=1),BI348,
IF(ISNUMBER(MATCH(LEFT(BI348,7),Final_modified_Intermediate[Burmese_Consonants],0)),LEFT(BI348,7),
IF(ISNUMBER(MATCH(LEFT(BI348,6),Final_modified_Intermediate[Burmese_Consonants],0)),LEFT(BI348,6),
IF(ISNUMBER(MATCH(LEFT(BI348,5),Final_modified_Intermediate[Burmese_Consonants],0)),LEFT(BI348,5),
IF(ISNUMBER(MATCH(LEFT(BI348,4),Final_modified_Intermediate[Burmese_Consonants],0)),LEFT(BI348,4),
IF(ISNUMBER(MATCH(LEFT(BI348,3),Final_modified_Intermediate[Burmese_Consonants],0)),LEFT(BI348,3),
IF(ISNUMBER(MATCH(LEFT(BI348,2),Final_modified_Intermediate[Burmese_Consonants],0)),LEFT(BI348,2),
IF(ISNUMBER(MATCH(LEFT(BI348,1),Final_modified_Intermediate[Burmese_Consonants],0)),LEFT(BI348,1),
IF(ISNUMBER(MATCH(LEFT(BI348,7),Final_Intermediate[Burmese_Consonants],0)),LEFT(BI348,7),
IF(ISNUMBER(MATCH(LEFT(BI348,6),Final_Intermediate[Burmese_Consonants],0)),LEFT(BI348,6),
IF(ISNUMBER(MATCH(LEFT(BI348,5),Final_Intermediate[Burmese_Consonants],0)),LEFT(BI348,5),
IF(ISNUMBER(MATCH(LEFT(BI348,4),Final_Intermediate[Burmese_Consonants],0)),LEFT(BI348,4),
IF(ISNUMBER(MATCH(LEFT(BI348,3),Final_Intermediate[Burmese_Consonants],0)),LEFT(BI348,3),
IF(ISNUMBER(MATCH(LEFT(BI348,2),Final_Intermediate[Burmese_Consonants],0)),LEFT(BI348,2),
IF(ISNUMBER(MATCH(LEFT(BI348,1),Final_Intermediate[Burmese_Consonants],0)),LEFT(BI348,1),
"")))))))))))))))</f>
        <v>#VALUE!</v>
      </c>
      <c r="AL348" t="e">
        <f>IF(AND(OR(BJ348="။",BJ348="၊"),LEN(BJ348)=1),BJ348,
IF(ISNUMBER(MATCH(LEFT(BJ348,7),Final_modified_Intermediate[Burmese_Consonants],0)),LEFT(BJ348,7),
IF(ISNUMBER(MATCH(LEFT(BJ348,6),Final_modified_Intermediate[Burmese_Consonants],0)),LEFT(BJ348,6),
IF(ISNUMBER(MATCH(LEFT(BJ348,5),Final_modified_Intermediate[Burmese_Consonants],0)),LEFT(BJ348,5),
IF(ISNUMBER(MATCH(LEFT(BJ348,4),Final_modified_Intermediate[Burmese_Consonants],0)),LEFT(BJ348,4),
IF(ISNUMBER(MATCH(LEFT(BJ348,3),Final_modified_Intermediate[Burmese_Consonants],0)),LEFT(BJ348,3),
IF(ISNUMBER(MATCH(LEFT(BJ348,2),Final_modified_Intermediate[Burmese_Consonants],0)),LEFT(BJ348,2),
IF(ISNUMBER(MATCH(LEFT(BJ348,1),Final_modified_Intermediate[Burmese_Consonants],0)),LEFT(BJ348,1),
IF(ISNUMBER(MATCH(LEFT(BJ348,7),Final_Intermediate[Burmese_Consonants],0)),LEFT(BJ348,7),
IF(ISNUMBER(MATCH(LEFT(BJ348,6),Final_Intermediate[Burmese_Consonants],0)),LEFT(BJ348,6),
IF(ISNUMBER(MATCH(LEFT(BJ348,5),Final_Intermediate[Burmese_Consonants],0)),LEFT(BJ348,5),
IF(ISNUMBER(MATCH(LEFT(BJ348,4),Final_Intermediate[Burmese_Consonants],0)),LEFT(BJ348,4),
IF(ISNUMBER(MATCH(LEFT(BJ348,3),Final_Intermediate[Burmese_Consonants],0)),LEFT(BJ348,3),
IF(ISNUMBER(MATCH(LEFT(BJ348,2),Final_Intermediate[Burmese_Consonants],0)),LEFT(BJ348,2),
IF(ISNUMBER(MATCH(LEFT(BJ348,1),Final_Intermediate[Burmese_Consonants],0)),LEFT(BJ348,1),
"")))))))))))))))</f>
        <v>#VALUE!</v>
      </c>
      <c r="AN348" t="e">
        <f>Compiler_Burmese[[#This Row],[Sr. No.]]</f>
        <v>#REF!</v>
      </c>
      <c r="AO34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8" t="e">
        <f>[2]!Vocabulary_Burmese[[#This Row],[Sr. No.]]</f>
        <v>#REF!</v>
      </c>
      <c r="BA348" t="e">
        <f>IF(Raw_data_N2_Kanji[[#This Row],[Categorie]]&lt;&gt;"","",
IF(ISNUMBER(MATCH(V,Special_list[Burmese word],0)),"",
SUBSTITUTE(Raw_data_N2_Kanji[[#This Row],[Raw]]," ","")))</f>
        <v>#VALUE!</v>
      </c>
      <c r="BB348" t="e">
        <f>RIGHT(Segregate18[[#This Row],[UPGRADE]],LEN(Segregate18[[#This Row],[UPGRADE]])-LEN(Compiler_Burmese[[#This Row],[1]]))</f>
        <v>#VALUE!</v>
      </c>
      <c r="BC348" t="e">
        <f>RIGHT(Segregate18[[#This Row],[11]],LEN(Segregate18[[#This Row],[11]])-LEN(Compiler_Burmese[[#This Row],[2]]))</f>
        <v>#VALUE!</v>
      </c>
      <c r="BD348" t="e">
        <f>RIGHT(Segregate18[[#This Row],[21]],LEN(Segregate18[[#This Row],[21]])-LEN(Compiler_Burmese[[#This Row],[3]]))</f>
        <v>#VALUE!</v>
      </c>
      <c r="BE348" t="e">
        <f>RIGHT(Segregate18[[#This Row],[31]],LEN(Segregate18[[#This Row],[31]])-LEN(Compiler_Burmese[[#This Row],[4]]))</f>
        <v>#VALUE!</v>
      </c>
      <c r="BF348" t="e">
        <f>RIGHT(Segregate18[[#This Row],[41]],LEN(Segregate18[[#This Row],[41]])-LEN(Compiler_Burmese[[#This Row],[5]]))</f>
        <v>#VALUE!</v>
      </c>
      <c r="BG348" t="e">
        <f>RIGHT(Segregate18[[#This Row],[51]],LEN(Segregate18[[#This Row],[51]])-LEN(Compiler_Burmese[[#This Row],[6]]))</f>
        <v>#VALUE!</v>
      </c>
      <c r="BH348" t="e">
        <f>RIGHT(Segregate18[[#This Row],[61]],LEN(Segregate18[[#This Row],[61]])-LEN(Compiler_Burmese[[#This Row],[7]]))</f>
        <v>#VALUE!</v>
      </c>
      <c r="BI348" t="e">
        <f>RIGHT(Segregate18[[#This Row],[71]],LEN(Segregate18[[#This Row],[71]])-LEN(Compiler_Burmese[[#This Row],[8]]))</f>
        <v>#VALUE!</v>
      </c>
      <c r="BJ348" t="e">
        <f>RIGHT(Segregate18[[#This Row],[81]],LEN(Segregate18[[#This Row],[81]])-LEN(Compiler_Burmese[[#This Row],[9]]))</f>
        <v>#VALUE!</v>
      </c>
    </row>
    <row r="349" spans="25:62" ht="15" customHeight="1" x14ac:dyDescent="0.3">
      <c r="Y349" t="e">
        <f>Segregate18[[#This Row],[Sr. No.]]</f>
        <v>#REF!</v>
      </c>
      <c r="Z349" t="e">
        <f>IF(AND(OR(BA349="။",BA349="၊"),LEN(BA349)=1),BA349,
IF(ISNUMBER(MATCH(LEFT(BA349,7),Final_modified_Intermediate[Burmese_Consonants],0)),LEFT(BA349,7),
IF(ISNUMBER(MATCH(LEFT(BA349,6),Final_modified_Intermediate[Burmese_Consonants],0)),LEFT(BA349,6),
IF(ISNUMBER(MATCH(LEFT(BA349,5),Final_modified_Intermediate[Burmese_Consonants],0)),LEFT(BA349,5),
IF(ISNUMBER(MATCH(LEFT(BA349,4),Final_modified_Intermediate[Burmese_Consonants],0)),LEFT(BA349,4),
IF(ISNUMBER(MATCH(LEFT(BA349,3),Final_modified_Intermediate[Burmese_Consonants],0)),LEFT(BA349,3),
IF(ISNUMBER(MATCH(LEFT(BA349,2),Final_modified_Intermediate[Burmese_Consonants],0)),LEFT(BA349,2),
IF(ISNUMBER(MATCH(LEFT(BA349,1),Final_modified_Intermediate[Burmese_Consonants],0)),LEFT(BA349,1),
IF(ISNUMBER(MATCH(LEFT(BA349,7),Final_Intermediate[Burmese_Consonants],0)),LEFT(BA349,7),
IF(ISNUMBER(MATCH(LEFT(BA349,6),Final_Intermediate[Burmese_Consonants],0)),LEFT(BA349,6),
IF(ISNUMBER(MATCH(LEFT(BA349,5),Final_Intermediate[Burmese_Consonants],0)),LEFT(BA349,5),
IF(ISNUMBER(MATCH(LEFT(BA349,4),Final_Intermediate[Burmese_Consonants],0)),LEFT(BA349,4),
IF(ISNUMBER(MATCH(LEFT(BA349,3),Final_Intermediate[Burmese_Consonants],0)),LEFT(BA349,3),
IF(ISNUMBER(MATCH(LEFT(BA349,2),Final_Intermediate[Burmese_Consonants],0)),LEFT(BA349,2),
IF(ISNUMBER(MATCH(LEFT(BA349,1),Final_Intermediate[Burmese_Consonants],0)),LEFT(BA349,1),
"")))))))))))))))</f>
        <v>#VALUE!</v>
      </c>
      <c r="AA34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49" t="e">
        <f>IF(AND(OR(BB349="။",BB349="၊"),LEN(BB349)=1),BB349,
IF(ISNUMBER(MATCH(LEFT(BB349,7),Final_modified_Intermediate[Burmese_Consonants],0)),LEFT(BB349,7),
IF(ISNUMBER(MATCH(LEFT(BB349,6),Final_modified_Intermediate[Burmese_Consonants],0)),LEFT(BB349,6),
IF(ISNUMBER(MATCH(LEFT(BB349,5),Final_modified_Intermediate[Burmese_Consonants],0)),LEFT(BB349,5),
IF(ISNUMBER(MATCH(LEFT(BB349,4),Final_modified_Intermediate[Burmese_Consonants],0)),LEFT(BB349,4),
IF(ISNUMBER(MATCH(LEFT(BB349,3),Final_modified_Intermediate[Burmese_Consonants],0)),LEFT(BB349,3),
IF(ISNUMBER(MATCH(LEFT(BB349,2),Final_modified_Intermediate[Burmese_Consonants],0)),LEFT(BB349,2),
IF(ISNUMBER(MATCH(LEFT(BB349,1),Final_modified_Intermediate[Burmese_Consonants],0)),LEFT(BB349,1),
IF(ISNUMBER(MATCH(LEFT(BB349,7),Final_Intermediate[Burmese_Consonants],0)),LEFT(BB349,7),
IF(ISNUMBER(MATCH(LEFT(BB349,6),Final_Intermediate[Burmese_Consonants],0)),LEFT(BB349,6),
IF(ISNUMBER(MATCH(LEFT(BB349,5),Final_Intermediate[Burmese_Consonants],0)),LEFT(BB349,5),
IF(ISNUMBER(MATCH(LEFT(BB349,4),Final_Intermediate[Burmese_Consonants],0)),LEFT(BB349,4),
IF(ISNUMBER(MATCH(LEFT(BB349,3),Final_Intermediate[Burmese_Consonants],0)),LEFT(BB349,3),
IF(ISNUMBER(MATCH(LEFT(BB349,2),Final_Intermediate[Burmese_Consonants],0)),LEFT(BB349,2),
IF(ISNUMBER(MATCH(LEFT(BB349,1),Final_Intermediate[Burmese_Consonants],0)),LEFT(BB349,1),
"")))))))))))))))</f>
        <v>#VALUE!</v>
      </c>
      <c r="AC34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49" t="e">
        <f>IF(AND(OR(BC349="။",BC349="၊"),LEN(BC349)=1),BC349,
IF(ISNUMBER(MATCH(LEFT(BC349,7),Final_modified_Intermediate[Burmese_Consonants],0)),LEFT(BC349,7),
IF(ISNUMBER(MATCH(LEFT(BC349,6),Final_modified_Intermediate[Burmese_Consonants],0)),LEFT(BC349,6),
IF(ISNUMBER(MATCH(LEFT(BC349,5),Final_modified_Intermediate[Burmese_Consonants],0)),LEFT(BC349,5),
IF(ISNUMBER(MATCH(LEFT(BC349,4),Final_modified_Intermediate[Burmese_Consonants],0)),LEFT(BC349,4),
IF(ISNUMBER(MATCH(LEFT(BC349,3),Final_modified_Intermediate[Burmese_Consonants],0)),LEFT(BC349,3),
IF(ISNUMBER(MATCH(LEFT(BC349,2),Final_modified_Intermediate[Burmese_Consonants],0)),LEFT(BC349,2),
IF(ISNUMBER(MATCH(LEFT(BC349,1),Final_modified_Intermediate[Burmese_Consonants],0)),LEFT(BC349,1),
IF(ISNUMBER(MATCH(LEFT(BC349,7),Final_Intermediate[Burmese_Consonants],0)),LEFT(BC349,7),
IF(ISNUMBER(MATCH(LEFT(BC349,6),Final_Intermediate[Burmese_Consonants],0)),LEFT(BC349,6),
IF(ISNUMBER(MATCH(LEFT(BC349,5),Final_Intermediate[Burmese_Consonants],0)),LEFT(BC349,5),
IF(ISNUMBER(MATCH(LEFT(BC349,4),Final_Intermediate[Burmese_Consonants],0)),LEFT(BC349,4),
IF(ISNUMBER(MATCH(LEFT(BC349,3),Final_Intermediate[Burmese_Consonants],0)),LEFT(BC349,3),
IF(ISNUMBER(MATCH(LEFT(BC349,2),Final_Intermediate[Burmese_Consonants],0)),LEFT(BC349,2),
IF(ISNUMBER(MATCH(LEFT(BC349,1),Final_Intermediate[Burmese_Consonants],0)),LEFT(BC349,1),
"")))))))))))))))</f>
        <v>#VALUE!</v>
      </c>
      <c r="AE34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49" t="e">
        <f>IF(AND(OR(BD349="။",BD349="၊"),LEN(BD349)=1),BD349,
IF(ISNUMBER(MATCH(LEFT(BD349,7),Final_modified_Intermediate[Burmese_Consonants],0)),LEFT(BD349,7),
IF(ISNUMBER(MATCH(LEFT(BD349,6),Final_modified_Intermediate[Burmese_Consonants],0)),LEFT(BD349,6),
IF(ISNUMBER(MATCH(LEFT(BD349,5),Final_modified_Intermediate[Burmese_Consonants],0)),LEFT(BD349,5),
IF(ISNUMBER(MATCH(LEFT(BD349,4),Final_modified_Intermediate[Burmese_Consonants],0)),LEFT(BD349,4),
IF(ISNUMBER(MATCH(LEFT(BD349,3),Final_modified_Intermediate[Burmese_Consonants],0)),LEFT(BD349,3),
IF(ISNUMBER(MATCH(LEFT(BD349,2),Final_modified_Intermediate[Burmese_Consonants],0)),LEFT(BD349,2),
IF(ISNUMBER(MATCH(LEFT(BD349,1),Final_modified_Intermediate[Burmese_Consonants],0)),LEFT(BD349,1),
IF(ISNUMBER(MATCH(LEFT(BD349,7),Final_Intermediate[Burmese_Consonants],0)),LEFT(BD349,7),
IF(ISNUMBER(MATCH(LEFT(BD349,6),Final_Intermediate[Burmese_Consonants],0)),LEFT(BD349,6),
IF(ISNUMBER(MATCH(LEFT(BD349,5),Final_Intermediate[Burmese_Consonants],0)),LEFT(BD349,5),
IF(ISNUMBER(MATCH(LEFT(BD349,4),Final_Intermediate[Burmese_Consonants],0)),LEFT(BD349,4),
IF(ISNUMBER(MATCH(LEFT(BD349,3),Final_Intermediate[Burmese_Consonants],0)),LEFT(BD349,3),
IF(ISNUMBER(MATCH(LEFT(BD349,2),Final_Intermediate[Burmese_Consonants],0)),LEFT(BD349,2),
IF(ISNUMBER(MATCH(LEFT(BD349,1),Final_Intermediate[Burmese_Consonants],0)),LEFT(BD349,1),
"")))))))))))))))</f>
        <v>#VALUE!</v>
      </c>
      <c r="AG349" t="e">
        <f>IF(AND(OR(BE349="။",BE349="၊"),LEN(BE349)=1),BE349,
IF(ISNUMBER(MATCH(LEFT(BE349,7),Final_modified_Intermediate[Burmese_Consonants],0)),LEFT(BE349,7),
IF(ISNUMBER(MATCH(LEFT(BE349,6),Final_modified_Intermediate[Burmese_Consonants],0)),LEFT(BE349,6),
IF(ISNUMBER(MATCH(LEFT(BE349,5),Final_modified_Intermediate[Burmese_Consonants],0)),LEFT(BE349,5),
IF(ISNUMBER(MATCH(LEFT(BE349,4),Final_modified_Intermediate[Burmese_Consonants],0)),LEFT(BE349,4),
IF(ISNUMBER(MATCH(LEFT(BE349,3),Final_modified_Intermediate[Burmese_Consonants],0)),LEFT(BE349,3),
IF(ISNUMBER(MATCH(LEFT(BE349,2),Final_modified_Intermediate[Burmese_Consonants],0)),LEFT(BE349,2),
IF(ISNUMBER(MATCH(LEFT(BE349,1),Final_modified_Intermediate[Burmese_Consonants],0)),LEFT(BE349,1),
IF(ISNUMBER(MATCH(LEFT(BE349,7),Final_Intermediate[Burmese_Consonants],0)),LEFT(BE349,7),
IF(ISNUMBER(MATCH(LEFT(BE349,6),Final_Intermediate[Burmese_Consonants],0)),LEFT(BE349,6),
IF(ISNUMBER(MATCH(LEFT(BE349,5),Final_Intermediate[Burmese_Consonants],0)),LEFT(BE349,5),
IF(ISNUMBER(MATCH(LEFT(BE349,4),Final_Intermediate[Burmese_Consonants],0)),LEFT(BE349,4),
IF(ISNUMBER(MATCH(LEFT(BE349,3),Final_Intermediate[Burmese_Consonants],0)),LEFT(BE349,3),
IF(ISNUMBER(MATCH(LEFT(BE349,2),Final_Intermediate[Burmese_Consonants],0)),LEFT(BE349,2),
IF(ISNUMBER(MATCH(LEFT(BE349,1),Final_Intermediate[Burmese_Consonants],0)),LEFT(BE349,1),
"")))))))))))))))</f>
        <v>#VALUE!</v>
      </c>
      <c r="AH349" t="e">
        <f>IF(AND(OR(BF349="။",BF349="၊"),LEN(BF349)=1),BF349,
IF(ISNUMBER(MATCH(LEFT(BF349,7),Final_modified_Intermediate[Burmese_Consonants],0)),LEFT(BF349,7),
IF(ISNUMBER(MATCH(LEFT(BF349,6),Final_modified_Intermediate[Burmese_Consonants],0)),LEFT(BF349,6),
IF(ISNUMBER(MATCH(LEFT(BF349,5),Final_modified_Intermediate[Burmese_Consonants],0)),LEFT(BF349,5),
IF(ISNUMBER(MATCH(LEFT(BF349,4),Final_modified_Intermediate[Burmese_Consonants],0)),LEFT(BF349,4),
IF(ISNUMBER(MATCH(LEFT(BF349,3),Final_modified_Intermediate[Burmese_Consonants],0)),LEFT(BF349,3),
IF(ISNUMBER(MATCH(LEFT(BF349,2),Final_modified_Intermediate[Burmese_Consonants],0)),LEFT(BF349,2),
IF(ISNUMBER(MATCH(LEFT(BF349,1),Final_modified_Intermediate[Burmese_Consonants],0)),LEFT(BF349,1),
IF(ISNUMBER(MATCH(LEFT(BF349,7),Final_Intermediate[Burmese_Consonants],0)),LEFT(BF349,7),
IF(ISNUMBER(MATCH(LEFT(BF349,6),Final_Intermediate[Burmese_Consonants],0)),LEFT(BF349,6),
IF(ISNUMBER(MATCH(LEFT(BF349,5),Final_Intermediate[Burmese_Consonants],0)),LEFT(BF349,5),
IF(ISNUMBER(MATCH(LEFT(BF349,4),Final_Intermediate[Burmese_Consonants],0)),LEFT(BF349,4),
IF(ISNUMBER(MATCH(LEFT(BF349,3),Final_Intermediate[Burmese_Consonants],0)),LEFT(BF349,3),
IF(ISNUMBER(MATCH(LEFT(BF349,2),Final_Intermediate[Burmese_Consonants],0)),LEFT(BF349,2),
IF(ISNUMBER(MATCH(LEFT(BF349,1),Final_Intermediate[Burmese_Consonants],0)),LEFT(BF349,1),
"")))))))))))))))</f>
        <v>#VALUE!</v>
      </c>
      <c r="AI349" t="e">
        <f>IF(AND(OR(BG349="။",BG349="၊"),LEN(BG349)=1),BG349,
IF(ISNUMBER(MATCH(LEFT(BG349,7),Final_modified_Intermediate[Burmese_Consonants],0)),LEFT(BG349,7),
IF(ISNUMBER(MATCH(LEFT(BG349,6),Final_modified_Intermediate[Burmese_Consonants],0)),LEFT(BG349,6),
IF(ISNUMBER(MATCH(LEFT(BG349,5),Final_modified_Intermediate[Burmese_Consonants],0)),LEFT(BG349,5),
IF(ISNUMBER(MATCH(LEFT(BG349,4),Final_modified_Intermediate[Burmese_Consonants],0)),LEFT(BG349,4),
IF(ISNUMBER(MATCH(LEFT(BG349,3),Final_modified_Intermediate[Burmese_Consonants],0)),LEFT(BG349,3),
IF(ISNUMBER(MATCH(LEFT(BG349,2),Final_modified_Intermediate[Burmese_Consonants],0)),LEFT(BG349,2),
IF(ISNUMBER(MATCH(LEFT(BG349,1),Final_modified_Intermediate[Burmese_Consonants],0)),LEFT(BG349,1),
IF(ISNUMBER(MATCH(LEFT(BG349,7),Final_Intermediate[Burmese_Consonants],0)),LEFT(BG349,7),
IF(ISNUMBER(MATCH(LEFT(BG349,6),Final_Intermediate[Burmese_Consonants],0)),LEFT(BG349,6),
IF(ISNUMBER(MATCH(LEFT(BG349,5),Final_Intermediate[Burmese_Consonants],0)),LEFT(BG349,5),
IF(ISNUMBER(MATCH(LEFT(BG349,4),Final_Intermediate[Burmese_Consonants],0)),LEFT(BG349,4),
IF(ISNUMBER(MATCH(LEFT(BG349,3),Final_Intermediate[Burmese_Consonants],0)),LEFT(BG349,3),
IF(ISNUMBER(MATCH(LEFT(BG349,2),Final_Intermediate[Burmese_Consonants],0)),LEFT(BG349,2),
IF(ISNUMBER(MATCH(LEFT(BG349,1),Final_Intermediate[Burmese_Consonants],0)),LEFT(BG349,1),
"")))))))))))))))</f>
        <v>#VALUE!</v>
      </c>
      <c r="AJ349" t="e">
        <f>IF(AND(OR(BH349="။",BH349="၊"),LEN(BH349)=1),BH349,
IF(ISNUMBER(MATCH(LEFT(BH349,7),Final_modified_Intermediate[Burmese_Consonants],0)),LEFT(BH349,7),
IF(ISNUMBER(MATCH(LEFT(BH349,6),Final_modified_Intermediate[Burmese_Consonants],0)),LEFT(BH349,6),
IF(ISNUMBER(MATCH(LEFT(BH349,5),Final_modified_Intermediate[Burmese_Consonants],0)),LEFT(BH349,5),
IF(ISNUMBER(MATCH(LEFT(BH349,4),Final_modified_Intermediate[Burmese_Consonants],0)),LEFT(BH349,4),
IF(ISNUMBER(MATCH(LEFT(BH349,3),Final_modified_Intermediate[Burmese_Consonants],0)),LEFT(BH349,3),
IF(ISNUMBER(MATCH(LEFT(BH349,2),Final_modified_Intermediate[Burmese_Consonants],0)),LEFT(BH349,2),
IF(ISNUMBER(MATCH(LEFT(BH349,1),Final_modified_Intermediate[Burmese_Consonants],0)),LEFT(BH349,1),
IF(ISNUMBER(MATCH(LEFT(BH349,7),Final_Intermediate[Burmese_Consonants],0)),LEFT(BH349,7),
IF(ISNUMBER(MATCH(LEFT(BH349,6),Final_Intermediate[Burmese_Consonants],0)),LEFT(BH349,6),
IF(ISNUMBER(MATCH(LEFT(BH349,5),Final_Intermediate[Burmese_Consonants],0)),LEFT(BH349,5),
IF(ISNUMBER(MATCH(LEFT(BH349,4),Final_Intermediate[Burmese_Consonants],0)),LEFT(BH349,4),
IF(ISNUMBER(MATCH(LEFT(BH349,3),Final_Intermediate[Burmese_Consonants],0)),LEFT(BH349,3),
IF(ISNUMBER(MATCH(LEFT(BH349,2),Final_Intermediate[Burmese_Consonants],0)),LEFT(BH349,2),
IF(ISNUMBER(MATCH(LEFT(BH349,1),Final_Intermediate[Burmese_Consonants],0)),LEFT(BH349,1),
"")))))))))))))))</f>
        <v>#VALUE!</v>
      </c>
      <c r="AK349" t="e">
        <f>IF(AND(OR(BI349="။",BI349="၊"),LEN(BI349)=1),BI349,
IF(ISNUMBER(MATCH(LEFT(BI349,7),Final_modified_Intermediate[Burmese_Consonants],0)),LEFT(BI349,7),
IF(ISNUMBER(MATCH(LEFT(BI349,6),Final_modified_Intermediate[Burmese_Consonants],0)),LEFT(BI349,6),
IF(ISNUMBER(MATCH(LEFT(BI349,5),Final_modified_Intermediate[Burmese_Consonants],0)),LEFT(BI349,5),
IF(ISNUMBER(MATCH(LEFT(BI349,4),Final_modified_Intermediate[Burmese_Consonants],0)),LEFT(BI349,4),
IF(ISNUMBER(MATCH(LEFT(BI349,3),Final_modified_Intermediate[Burmese_Consonants],0)),LEFT(BI349,3),
IF(ISNUMBER(MATCH(LEFT(BI349,2),Final_modified_Intermediate[Burmese_Consonants],0)),LEFT(BI349,2),
IF(ISNUMBER(MATCH(LEFT(BI349,1),Final_modified_Intermediate[Burmese_Consonants],0)),LEFT(BI349,1),
IF(ISNUMBER(MATCH(LEFT(BI349,7),Final_Intermediate[Burmese_Consonants],0)),LEFT(BI349,7),
IF(ISNUMBER(MATCH(LEFT(BI349,6),Final_Intermediate[Burmese_Consonants],0)),LEFT(BI349,6),
IF(ISNUMBER(MATCH(LEFT(BI349,5),Final_Intermediate[Burmese_Consonants],0)),LEFT(BI349,5),
IF(ISNUMBER(MATCH(LEFT(BI349,4),Final_Intermediate[Burmese_Consonants],0)),LEFT(BI349,4),
IF(ISNUMBER(MATCH(LEFT(BI349,3),Final_Intermediate[Burmese_Consonants],0)),LEFT(BI349,3),
IF(ISNUMBER(MATCH(LEFT(BI349,2),Final_Intermediate[Burmese_Consonants],0)),LEFT(BI349,2),
IF(ISNUMBER(MATCH(LEFT(BI349,1),Final_Intermediate[Burmese_Consonants],0)),LEFT(BI349,1),
"")))))))))))))))</f>
        <v>#VALUE!</v>
      </c>
      <c r="AL349" t="e">
        <f>IF(AND(OR(BJ349="။",BJ349="၊"),LEN(BJ349)=1),BJ349,
IF(ISNUMBER(MATCH(LEFT(BJ349,7),Final_modified_Intermediate[Burmese_Consonants],0)),LEFT(BJ349,7),
IF(ISNUMBER(MATCH(LEFT(BJ349,6),Final_modified_Intermediate[Burmese_Consonants],0)),LEFT(BJ349,6),
IF(ISNUMBER(MATCH(LEFT(BJ349,5),Final_modified_Intermediate[Burmese_Consonants],0)),LEFT(BJ349,5),
IF(ISNUMBER(MATCH(LEFT(BJ349,4),Final_modified_Intermediate[Burmese_Consonants],0)),LEFT(BJ349,4),
IF(ISNUMBER(MATCH(LEFT(BJ349,3),Final_modified_Intermediate[Burmese_Consonants],0)),LEFT(BJ349,3),
IF(ISNUMBER(MATCH(LEFT(BJ349,2),Final_modified_Intermediate[Burmese_Consonants],0)),LEFT(BJ349,2),
IF(ISNUMBER(MATCH(LEFT(BJ349,1),Final_modified_Intermediate[Burmese_Consonants],0)),LEFT(BJ349,1),
IF(ISNUMBER(MATCH(LEFT(BJ349,7),Final_Intermediate[Burmese_Consonants],0)),LEFT(BJ349,7),
IF(ISNUMBER(MATCH(LEFT(BJ349,6),Final_Intermediate[Burmese_Consonants],0)),LEFT(BJ349,6),
IF(ISNUMBER(MATCH(LEFT(BJ349,5),Final_Intermediate[Burmese_Consonants],0)),LEFT(BJ349,5),
IF(ISNUMBER(MATCH(LEFT(BJ349,4),Final_Intermediate[Burmese_Consonants],0)),LEFT(BJ349,4),
IF(ISNUMBER(MATCH(LEFT(BJ349,3),Final_Intermediate[Burmese_Consonants],0)),LEFT(BJ349,3),
IF(ISNUMBER(MATCH(LEFT(BJ349,2),Final_Intermediate[Burmese_Consonants],0)),LEFT(BJ349,2),
IF(ISNUMBER(MATCH(LEFT(BJ349,1),Final_Intermediate[Burmese_Consonants],0)),LEFT(BJ349,1),
"")))))))))))))))</f>
        <v>#VALUE!</v>
      </c>
      <c r="AN349" t="e">
        <f>Compiler_Burmese[[#This Row],[Sr. No.]]</f>
        <v>#REF!</v>
      </c>
      <c r="AO34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4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4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4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4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4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4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4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4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4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49" t="e">
        <f>[2]!Vocabulary_Burmese[[#This Row],[Sr. No.]]</f>
        <v>#REF!</v>
      </c>
      <c r="BA349" t="e">
        <f>IF(Raw_data_N2_Kanji[[#This Row],[Categorie]]&lt;&gt;"","",
IF(ISNUMBER(MATCH(V,Special_list[Burmese word],0)),"",
SUBSTITUTE(Raw_data_N2_Kanji[[#This Row],[Raw]]," ","")))</f>
        <v>#VALUE!</v>
      </c>
      <c r="BB349" t="e">
        <f>RIGHT(Segregate18[[#This Row],[UPGRADE]],LEN(Segregate18[[#This Row],[UPGRADE]])-LEN(Compiler_Burmese[[#This Row],[1]]))</f>
        <v>#VALUE!</v>
      </c>
      <c r="BC349" t="e">
        <f>RIGHT(Segregate18[[#This Row],[11]],LEN(Segregate18[[#This Row],[11]])-LEN(Compiler_Burmese[[#This Row],[2]]))</f>
        <v>#VALUE!</v>
      </c>
      <c r="BD349" t="e">
        <f>RIGHT(Segregate18[[#This Row],[21]],LEN(Segregate18[[#This Row],[21]])-LEN(Compiler_Burmese[[#This Row],[3]]))</f>
        <v>#VALUE!</v>
      </c>
      <c r="BE349" t="e">
        <f>RIGHT(Segregate18[[#This Row],[31]],LEN(Segregate18[[#This Row],[31]])-LEN(Compiler_Burmese[[#This Row],[4]]))</f>
        <v>#VALUE!</v>
      </c>
      <c r="BF349" t="e">
        <f>RIGHT(Segregate18[[#This Row],[41]],LEN(Segregate18[[#This Row],[41]])-LEN(Compiler_Burmese[[#This Row],[5]]))</f>
        <v>#VALUE!</v>
      </c>
      <c r="BG349" t="e">
        <f>RIGHT(Segregate18[[#This Row],[51]],LEN(Segregate18[[#This Row],[51]])-LEN(Compiler_Burmese[[#This Row],[6]]))</f>
        <v>#VALUE!</v>
      </c>
      <c r="BH349" t="e">
        <f>RIGHT(Segregate18[[#This Row],[61]],LEN(Segregate18[[#This Row],[61]])-LEN(Compiler_Burmese[[#This Row],[7]]))</f>
        <v>#VALUE!</v>
      </c>
      <c r="BI349" t="e">
        <f>RIGHT(Segregate18[[#This Row],[71]],LEN(Segregate18[[#This Row],[71]])-LEN(Compiler_Burmese[[#This Row],[8]]))</f>
        <v>#VALUE!</v>
      </c>
      <c r="BJ349" t="e">
        <f>RIGHT(Segregate18[[#This Row],[81]],LEN(Segregate18[[#This Row],[81]])-LEN(Compiler_Burmese[[#This Row],[9]]))</f>
        <v>#VALUE!</v>
      </c>
    </row>
    <row r="350" spans="25:62" ht="15" customHeight="1" x14ac:dyDescent="0.3">
      <c r="Y350" t="e">
        <f>Segregate18[[#This Row],[Sr. No.]]</f>
        <v>#REF!</v>
      </c>
      <c r="Z350" t="e">
        <f>IF(AND(OR(BA350="။",BA350="၊"),LEN(BA350)=1),BA350,
IF(ISNUMBER(MATCH(LEFT(BA350,7),Final_modified_Intermediate[Burmese_Consonants],0)),LEFT(BA350,7),
IF(ISNUMBER(MATCH(LEFT(BA350,6),Final_modified_Intermediate[Burmese_Consonants],0)),LEFT(BA350,6),
IF(ISNUMBER(MATCH(LEFT(BA350,5),Final_modified_Intermediate[Burmese_Consonants],0)),LEFT(BA350,5),
IF(ISNUMBER(MATCH(LEFT(BA350,4),Final_modified_Intermediate[Burmese_Consonants],0)),LEFT(BA350,4),
IF(ISNUMBER(MATCH(LEFT(BA350,3),Final_modified_Intermediate[Burmese_Consonants],0)),LEFT(BA350,3),
IF(ISNUMBER(MATCH(LEFT(BA350,2),Final_modified_Intermediate[Burmese_Consonants],0)),LEFT(BA350,2),
IF(ISNUMBER(MATCH(LEFT(BA350,1),Final_modified_Intermediate[Burmese_Consonants],0)),LEFT(BA350,1),
IF(ISNUMBER(MATCH(LEFT(BA350,7),Final_Intermediate[Burmese_Consonants],0)),LEFT(BA350,7),
IF(ISNUMBER(MATCH(LEFT(BA350,6),Final_Intermediate[Burmese_Consonants],0)),LEFT(BA350,6),
IF(ISNUMBER(MATCH(LEFT(BA350,5),Final_Intermediate[Burmese_Consonants],0)),LEFT(BA350,5),
IF(ISNUMBER(MATCH(LEFT(BA350,4),Final_Intermediate[Burmese_Consonants],0)),LEFT(BA350,4),
IF(ISNUMBER(MATCH(LEFT(BA350,3),Final_Intermediate[Burmese_Consonants],0)),LEFT(BA350,3),
IF(ISNUMBER(MATCH(LEFT(BA350,2),Final_Intermediate[Burmese_Consonants],0)),LEFT(BA350,2),
IF(ISNUMBER(MATCH(LEFT(BA350,1),Final_Intermediate[Burmese_Consonants],0)),LEFT(BA350,1),
"")))))))))))))))</f>
        <v>#VALUE!</v>
      </c>
      <c r="AA35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0" t="e">
        <f>IF(AND(OR(BB350="။",BB350="၊"),LEN(BB350)=1),BB350,
IF(ISNUMBER(MATCH(LEFT(BB350,7),Final_modified_Intermediate[Burmese_Consonants],0)),LEFT(BB350,7),
IF(ISNUMBER(MATCH(LEFT(BB350,6),Final_modified_Intermediate[Burmese_Consonants],0)),LEFT(BB350,6),
IF(ISNUMBER(MATCH(LEFT(BB350,5),Final_modified_Intermediate[Burmese_Consonants],0)),LEFT(BB350,5),
IF(ISNUMBER(MATCH(LEFT(BB350,4),Final_modified_Intermediate[Burmese_Consonants],0)),LEFT(BB350,4),
IF(ISNUMBER(MATCH(LEFT(BB350,3),Final_modified_Intermediate[Burmese_Consonants],0)),LEFT(BB350,3),
IF(ISNUMBER(MATCH(LEFT(BB350,2),Final_modified_Intermediate[Burmese_Consonants],0)),LEFT(BB350,2),
IF(ISNUMBER(MATCH(LEFT(BB350,1),Final_modified_Intermediate[Burmese_Consonants],0)),LEFT(BB350,1),
IF(ISNUMBER(MATCH(LEFT(BB350,7),Final_Intermediate[Burmese_Consonants],0)),LEFT(BB350,7),
IF(ISNUMBER(MATCH(LEFT(BB350,6),Final_Intermediate[Burmese_Consonants],0)),LEFT(BB350,6),
IF(ISNUMBER(MATCH(LEFT(BB350,5),Final_Intermediate[Burmese_Consonants],0)),LEFT(BB350,5),
IF(ISNUMBER(MATCH(LEFT(BB350,4),Final_Intermediate[Burmese_Consonants],0)),LEFT(BB350,4),
IF(ISNUMBER(MATCH(LEFT(BB350,3),Final_Intermediate[Burmese_Consonants],0)),LEFT(BB350,3),
IF(ISNUMBER(MATCH(LEFT(BB350,2),Final_Intermediate[Burmese_Consonants],0)),LEFT(BB350,2),
IF(ISNUMBER(MATCH(LEFT(BB350,1),Final_Intermediate[Burmese_Consonants],0)),LEFT(BB350,1),
"")))))))))))))))</f>
        <v>#VALUE!</v>
      </c>
      <c r="AC35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0" t="e">
        <f>IF(AND(OR(BC350="။",BC350="၊"),LEN(BC350)=1),BC350,
IF(ISNUMBER(MATCH(LEFT(BC350,7),Final_modified_Intermediate[Burmese_Consonants],0)),LEFT(BC350,7),
IF(ISNUMBER(MATCH(LEFT(BC350,6),Final_modified_Intermediate[Burmese_Consonants],0)),LEFT(BC350,6),
IF(ISNUMBER(MATCH(LEFT(BC350,5),Final_modified_Intermediate[Burmese_Consonants],0)),LEFT(BC350,5),
IF(ISNUMBER(MATCH(LEFT(BC350,4),Final_modified_Intermediate[Burmese_Consonants],0)),LEFT(BC350,4),
IF(ISNUMBER(MATCH(LEFT(BC350,3),Final_modified_Intermediate[Burmese_Consonants],0)),LEFT(BC350,3),
IF(ISNUMBER(MATCH(LEFT(BC350,2),Final_modified_Intermediate[Burmese_Consonants],0)),LEFT(BC350,2),
IF(ISNUMBER(MATCH(LEFT(BC350,1),Final_modified_Intermediate[Burmese_Consonants],0)),LEFT(BC350,1),
IF(ISNUMBER(MATCH(LEFT(BC350,7),Final_Intermediate[Burmese_Consonants],0)),LEFT(BC350,7),
IF(ISNUMBER(MATCH(LEFT(BC350,6),Final_Intermediate[Burmese_Consonants],0)),LEFT(BC350,6),
IF(ISNUMBER(MATCH(LEFT(BC350,5),Final_Intermediate[Burmese_Consonants],0)),LEFT(BC350,5),
IF(ISNUMBER(MATCH(LEFT(BC350,4),Final_Intermediate[Burmese_Consonants],0)),LEFT(BC350,4),
IF(ISNUMBER(MATCH(LEFT(BC350,3),Final_Intermediate[Burmese_Consonants],0)),LEFT(BC350,3),
IF(ISNUMBER(MATCH(LEFT(BC350,2),Final_Intermediate[Burmese_Consonants],0)),LEFT(BC350,2),
IF(ISNUMBER(MATCH(LEFT(BC350,1),Final_Intermediate[Burmese_Consonants],0)),LEFT(BC350,1),
"")))))))))))))))</f>
        <v>#VALUE!</v>
      </c>
      <c r="AE35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0" t="e">
        <f>IF(AND(OR(BD350="။",BD350="၊"),LEN(BD350)=1),BD350,
IF(ISNUMBER(MATCH(LEFT(BD350,7),Final_modified_Intermediate[Burmese_Consonants],0)),LEFT(BD350,7),
IF(ISNUMBER(MATCH(LEFT(BD350,6),Final_modified_Intermediate[Burmese_Consonants],0)),LEFT(BD350,6),
IF(ISNUMBER(MATCH(LEFT(BD350,5),Final_modified_Intermediate[Burmese_Consonants],0)),LEFT(BD350,5),
IF(ISNUMBER(MATCH(LEFT(BD350,4),Final_modified_Intermediate[Burmese_Consonants],0)),LEFT(BD350,4),
IF(ISNUMBER(MATCH(LEFT(BD350,3),Final_modified_Intermediate[Burmese_Consonants],0)),LEFT(BD350,3),
IF(ISNUMBER(MATCH(LEFT(BD350,2),Final_modified_Intermediate[Burmese_Consonants],0)),LEFT(BD350,2),
IF(ISNUMBER(MATCH(LEFT(BD350,1),Final_modified_Intermediate[Burmese_Consonants],0)),LEFT(BD350,1),
IF(ISNUMBER(MATCH(LEFT(BD350,7),Final_Intermediate[Burmese_Consonants],0)),LEFT(BD350,7),
IF(ISNUMBER(MATCH(LEFT(BD350,6),Final_Intermediate[Burmese_Consonants],0)),LEFT(BD350,6),
IF(ISNUMBER(MATCH(LEFT(BD350,5),Final_Intermediate[Burmese_Consonants],0)),LEFT(BD350,5),
IF(ISNUMBER(MATCH(LEFT(BD350,4),Final_Intermediate[Burmese_Consonants],0)),LEFT(BD350,4),
IF(ISNUMBER(MATCH(LEFT(BD350,3),Final_Intermediate[Burmese_Consonants],0)),LEFT(BD350,3),
IF(ISNUMBER(MATCH(LEFT(BD350,2),Final_Intermediate[Burmese_Consonants],0)),LEFT(BD350,2),
IF(ISNUMBER(MATCH(LEFT(BD350,1),Final_Intermediate[Burmese_Consonants],0)),LEFT(BD350,1),
"")))))))))))))))</f>
        <v>#VALUE!</v>
      </c>
      <c r="AG350" t="e">
        <f>IF(AND(OR(BE350="။",BE350="၊"),LEN(BE350)=1),BE350,
IF(ISNUMBER(MATCH(LEFT(BE350,7),Final_modified_Intermediate[Burmese_Consonants],0)),LEFT(BE350,7),
IF(ISNUMBER(MATCH(LEFT(BE350,6),Final_modified_Intermediate[Burmese_Consonants],0)),LEFT(BE350,6),
IF(ISNUMBER(MATCH(LEFT(BE350,5),Final_modified_Intermediate[Burmese_Consonants],0)),LEFT(BE350,5),
IF(ISNUMBER(MATCH(LEFT(BE350,4),Final_modified_Intermediate[Burmese_Consonants],0)),LEFT(BE350,4),
IF(ISNUMBER(MATCH(LEFT(BE350,3),Final_modified_Intermediate[Burmese_Consonants],0)),LEFT(BE350,3),
IF(ISNUMBER(MATCH(LEFT(BE350,2),Final_modified_Intermediate[Burmese_Consonants],0)),LEFT(BE350,2),
IF(ISNUMBER(MATCH(LEFT(BE350,1),Final_modified_Intermediate[Burmese_Consonants],0)),LEFT(BE350,1),
IF(ISNUMBER(MATCH(LEFT(BE350,7),Final_Intermediate[Burmese_Consonants],0)),LEFT(BE350,7),
IF(ISNUMBER(MATCH(LEFT(BE350,6),Final_Intermediate[Burmese_Consonants],0)),LEFT(BE350,6),
IF(ISNUMBER(MATCH(LEFT(BE350,5),Final_Intermediate[Burmese_Consonants],0)),LEFT(BE350,5),
IF(ISNUMBER(MATCH(LEFT(BE350,4),Final_Intermediate[Burmese_Consonants],0)),LEFT(BE350,4),
IF(ISNUMBER(MATCH(LEFT(BE350,3),Final_Intermediate[Burmese_Consonants],0)),LEFT(BE350,3),
IF(ISNUMBER(MATCH(LEFT(BE350,2),Final_Intermediate[Burmese_Consonants],0)),LEFT(BE350,2),
IF(ISNUMBER(MATCH(LEFT(BE350,1),Final_Intermediate[Burmese_Consonants],0)),LEFT(BE350,1),
"")))))))))))))))</f>
        <v>#VALUE!</v>
      </c>
      <c r="AH350" t="e">
        <f>IF(AND(OR(BF350="။",BF350="၊"),LEN(BF350)=1),BF350,
IF(ISNUMBER(MATCH(LEFT(BF350,7),Final_modified_Intermediate[Burmese_Consonants],0)),LEFT(BF350,7),
IF(ISNUMBER(MATCH(LEFT(BF350,6),Final_modified_Intermediate[Burmese_Consonants],0)),LEFT(BF350,6),
IF(ISNUMBER(MATCH(LEFT(BF350,5),Final_modified_Intermediate[Burmese_Consonants],0)),LEFT(BF350,5),
IF(ISNUMBER(MATCH(LEFT(BF350,4),Final_modified_Intermediate[Burmese_Consonants],0)),LEFT(BF350,4),
IF(ISNUMBER(MATCH(LEFT(BF350,3),Final_modified_Intermediate[Burmese_Consonants],0)),LEFT(BF350,3),
IF(ISNUMBER(MATCH(LEFT(BF350,2),Final_modified_Intermediate[Burmese_Consonants],0)),LEFT(BF350,2),
IF(ISNUMBER(MATCH(LEFT(BF350,1),Final_modified_Intermediate[Burmese_Consonants],0)),LEFT(BF350,1),
IF(ISNUMBER(MATCH(LEFT(BF350,7),Final_Intermediate[Burmese_Consonants],0)),LEFT(BF350,7),
IF(ISNUMBER(MATCH(LEFT(BF350,6),Final_Intermediate[Burmese_Consonants],0)),LEFT(BF350,6),
IF(ISNUMBER(MATCH(LEFT(BF350,5),Final_Intermediate[Burmese_Consonants],0)),LEFT(BF350,5),
IF(ISNUMBER(MATCH(LEFT(BF350,4),Final_Intermediate[Burmese_Consonants],0)),LEFT(BF350,4),
IF(ISNUMBER(MATCH(LEFT(BF350,3),Final_Intermediate[Burmese_Consonants],0)),LEFT(BF350,3),
IF(ISNUMBER(MATCH(LEFT(BF350,2),Final_Intermediate[Burmese_Consonants],0)),LEFT(BF350,2),
IF(ISNUMBER(MATCH(LEFT(BF350,1),Final_Intermediate[Burmese_Consonants],0)),LEFT(BF350,1),
"")))))))))))))))</f>
        <v>#VALUE!</v>
      </c>
      <c r="AI350" t="e">
        <f>IF(AND(OR(BG350="။",BG350="၊"),LEN(BG350)=1),BG350,
IF(ISNUMBER(MATCH(LEFT(BG350,7),Final_modified_Intermediate[Burmese_Consonants],0)),LEFT(BG350,7),
IF(ISNUMBER(MATCH(LEFT(BG350,6),Final_modified_Intermediate[Burmese_Consonants],0)),LEFT(BG350,6),
IF(ISNUMBER(MATCH(LEFT(BG350,5),Final_modified_Intermediate[Burmese_Consonants],0)),LEFT(BG350,5),
IF(ISNUMBER(MATCH(LEFT(BG350,4),Final_modified_Intermediate[Burmese_Consonants],0)),LEFT(BG350,4),
IF(ISNUMBER(MATCH(LEFT(BG350,3),Final_modified_Intermediate[Burmese_Consonants],0)),LEFT(BG350,3),
IF(ISNUMBER(MATCH(LEFT(BG350,2),Final_modified_Intermediate[Burmese_Consonants],0)),LEFT(BG350,2),
IF(ISNUMBER(MATCH(LEFT(BG350,1),Final_modified_Intermediate[Burmese_Consonants],0)),LEFT(BG350,1),
IF(ISNUMBER(MATCH(LEFT(BG350,7),Final_Intermediate[Burmese_Consonants],0)),LEFT(BG350,7),
IF(ISNUMBER(MATCH(LEFT(BG350,6),Final_Intermediate[Burmese_Consonants],0)),LEFT(BG350,6),
IF(ISNUMBER(MATCH(LEFT(BG350,5),Final_Intermediate[Burmese_Consonants],0)),LEFT(BG350,5),
IF(ISNUMBER(MATCH(LEFT(BG350,4),Final_Intermediate[Burmese_Consonants],0)),LEFT(BG350,4),
IF(ISNUMBER(MATCH(LEFT(BG350,3),Final_Intermediate[Burmese_Consonants],0)),LEFT(BG350,3),
IF(ISNUMBER(MATCH(LEFT(BG350,2),Final_Intermediate[Burmese_Consonants],0)),LEFT(BG350,2),
IF(ISNUMBER(MATCH(LEFT(BG350,1),Final_Intermediate[Burmese_Consonants],0)),LEFT(BG350,1),
"")))))))))))))))</f>
        <v>#VALUE!</v>
      </c>
      <c r="AJ350" t="e">
        <f>IF(AND(OR(BH350="။",BH350="၊"),LEN(BH350)=1),BH350,
IF(ISNUMBER(MATCH(LEFT(BH350,7),Final_modified_Intermediate[Burmese_Consonants],0)),LEFT(BH350,7),
IF(ISNUMBER(MATCH(LEFT(BH350,6),Final_modified_Intermediate[Burmese_Consonants],0)),LEFT(BH350,6),
IF(ISNUMBER(MATCH(LEFT(BH350,5),Final_modified_Intermediate[Burmese_Consonants],0)),LEFT(BH350,5),
IF(ISNUMBER(MATCH(LEFT(BH350,4),Final_modified_Intermediate[Burmese_Consonants],0)),LEFT(BH350,4),
IF(ISNUMBER(MATCH(LEFT(BH350,3),Final_modified_Intermediate[Burmese_Consonants],0)),LEFT(BH350,3),
IF(ISNUMBER(MATCH(LEFT(BH350,2),Final_modified_Intermediate[Burmese_Consonants],0)),LEFT(BH350,2),
IF(ISNUMBER(MATCH(LEFT(BH350,1),Final_modified_Intermediate[Burmese_Consonants],0)),LEFT(BH350,1),
IF(ISNUMBER(MATCH(LEFT(BH350,7),Final_Intermediate[Burmese_Consonants],0)),LEFT(BH350,7),
IF(ISNUMBER(MATCH(LEFT(BH350,6),Final_Intermediate[Burmese_Consonants],0)),LEFT(BH350,6),
IF(ISNUMBER(MATCH(LEFT(BH350,5),Final_Intermediate[Burmese_Consonants],0)),LEFT(BH350,5),
IF(ISNUMBER(MATCH(LEFT(BH350,4),Final_Intermediate[Burmese_Consonants],0)),LEFT(BH350,4),
IF(ISNUMBER(MATCH(LEFT(BH350,3),Final_Intermediate[Burmese_Consonants],0)),LEFT(BH350,3),
IF(ISNUMBER(MATCH(LEFT(BH350,2),Final_Intermediate[Burmese_Consonants],0)),LEFT(BH350,2),
IF(ISNUMBER(MATCH(LEFT(BH350,1),Final_Intermediate[Burmese_Consonants],0)),LEFT(BH350,1),
"")))))))))))))))</f>
        <v>#VALUE!</v>
      </c>
      <c r="AK350" t="e">
        <f>IF(AND(OR(BI350="။",BI350="၊"),LEN(BI350)=1),BI350,
IF(ISNUMBER(MATCH(LEFT(BI350,7),Final_modified_Intermediate[Burmese_Consonants],0)),LEFT(BI350,7),
IF(ISNUMBER(MATCH(LEFT(BI350,6),Final_modified_Intermediate[Burmese_Consonants],0)),LEFT(BI350,6),
IF(ISNUMBER(MATCH(LEFT(BI350,5),Final_modified_Intermediate[Burmese_Consonants],0)),LEFT(BI350,5),
IF(ISNUMBER(MATCH(LEFT(BI350,4),Final_modified_Intermediate[Burmese_Consonants],0)),LEFT(BI350,4),
IF(ISNUMBER(MATCH(LEFT(BI350,3),Final_modified_Intermediate[Burmese_Consonants],0)),LEFT(BI350,3),
IF(ISNUMBER(MATCH(LEFT(BI350,2),Final_modified_Intermediate[Burmese_Consonants],0)),LEFT(BI350,2),
IF(ISNUMBER(MATCH(LEFT(BI350,1),Final_modified_Intermediate[Burmese_Consonants],0)),LEFT(BI350,1),
IF(ISNUMBER(MATCH(LEFT(BI350,7),Final_Intermediate[Burmese_Consonants],0)),LEFT(BI350,7),
IF(ISNUMBER(MATCH(LEFT(BI350,6),Final_Intermediate[Burmese_Consonants],0)),LEFT(BI350,6),
IF(ISNUMBER(MATCH(LEFT(BI350,5),Final_Intermediate[Burmese_Consonants],0)),LEFT(BI350,5),
IF(ISNUMBER(MATCH(LEFT(BI350,4),Final_Intermediate[Burmese_Consonants],0)),LEFT(BI350,4),
IF(ISNUMBER(MATCH(LEFT(BI350,3),Final_Intermediate[Burmese_Consonants],0)),LEFT(BI350,3),
IF(ISNUMBER(MATCH(LEFT(BI350,2),Final_Intermediate[Burmese_Consonants],0)),LEFT(BI350,2),
IF(ISNUMBER(MATCH(LEFT(BI350,1),Final_Intermediate[Burmese_Consonants],0)),LEFT(BI350,1),
"")))))))))))))))</f>
        <v>#VALUE!</v>
      </c>
      <c r="AL350" t="e">
        <f>IF(AND(OR(BJ350="။",BJ350="၊"),LEN(BJ350)=1),BJ350,
IF(ISNUMBER(MATCH(LEFT(BJ350,7),Final_modified_Intermediate[Burmese_Consonants],0)),LEFT(BJ350,7),
IF(ISNUMBER(MATCH(LEFT(BJ350,6),Final_modified_Intermediate[Burmese_Consonants],0)),LEFT(BJ350,6),
IF(ISNUMBER(MATCH(LEFT(BJ350,5),Final_modified_Intermediate[Burmese_Consonants],0)),LEFT(BJ350,5),
IF(ISNUMBER(MATCH(LEFT(BJ350,4),Final_modified_Intermediate[Burmese_Consonants],0)),LEFT(BJ350,4),
IF(ISNUMBER(MATCH(LEFT(BJ350,3),Final_modified_Intermediate[Burmese_Consonants],0)),LEFT(BJ350,3),
IF(ISNUMBER(MATCH(LEFT(BJ350,2),Final_modified_Intermediate[Burmese_Consonants],0)),LEFT(BJ350,2),
IF(ISNUMBER(MATCH(LEFT(BJ350,1),Final_modified_Intermediate[Burmese_Consonants],0)),LEFT(BJ350,1),
IF(ISNUMBER(MATCH(LEFT(BJ350,7),Final_Intermediate[Burmese_Consonants],0)),LEFT(BJ350,7),
IF(ISNUMBER(MATCH(LEFT(BJ350,6),Final_Intermediate[Burmese_Consonants],0)),LEFT(BJ350,6),
IF(ISNUMBER(MATCH(LEFT(BJ350,5),Final_Intermediate[Burmese_Consonants],0)),LEFT(BJ350,5),
IF(ISNUMBER(MATCH(LEFT(BJ350,4),Final_Intermediate[Burmese_Consonants],0)),LEFT(BJ350,4),
IF(ISNUMBER(MATCH(LEFT(BJ350,3),Final_Intermediate[Burmese_Consonants],0)),LEFT(BJ350,3),
IF(ISNUMBER(MATCH(LEFT(BJ350,2),Final_Intermediate[Burmese_Consonants],0)),LEFT(BJ350,2),
IF(ISNUMBER(MATCH(LEFT(BJ350,1),Final_Intermediate[Burmese_Consonants],0)),LEFT(BJ350,1),
"")))))))))))))))</f>
        <v>#VALUE!</v>
      </c>
      <c r="AN350" t="e">
        <f>Compiler_Burmese[[#This Row],[Sr. No.]]</f>
        <v>#REF!</v>
      </c>
      <c r="AO35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0" t="e">
        <f>[2]!Vocabulary_Burmese[[#This Row],[Sr. No.]]</f>
        <v>#REF!</v>
      </c>
      <c r="BA350" t="e">
        <f>IF(Raw_data_N2_Kanji[[#This Row],[Categorie]]&lt;&gt;"","",
IF(ISNUMBER(MATCH(V,Special_list[Burmese word],0)),"",
SUBSTITUTE(Raw_data_N2_Kanji[[#This Row],[Raw]]," ","")))</f>
        <v>#VALUE!</v>
      </c>
      <c r="BB350" t="e">
        <f>RIGHT(Segregate18[[#This Row],[UPGRADE]],LEN(Segregate18[[#This Row],[UPGRADE]])-LEN(Compiler_Burmese[[#This Row],[1]]))</f>
        <v>#VALUE!</v>
      </c>
      <c r="BC350" t="e">
        <f>RIGHT(Segregate18[[#This Row],[11]],LEN(Segregate18[[#This Row],[11]])-LEN(Compiler_Burmese[[#This Row],[2]]))</f>
        <v>#VALUE!</v>
      </c>
      <c r="BD350" t="e">
        <f>RIGHT(Segregate18[[#This Row],[21]],LEN(Segregate18[[#This Row],[21]])-LEN(Compiler_Burmese[[#This Row],[3]]))</f>
        <v>#VALUE!</v>
      </c>
      <c r="BE350" t="e">
        <f>RIGHT(Segregate18[[#This Row],[31]],LEN(Segregate18[[#This Row],[31]])-LEN(Compiler_Burmese[[#This Row],[4]]))</f>
        <v>#VALUE!</v>
      </c>
      <c r="BF350" t="e">
        <f>RIGHT(Segregate18[[#This Row],[41]],LEN(Segregate18[[#This Row],[41]])-LEN(Compiler_Burmese[[#This Row],[5]]))</f>
        <v>#VALUE!</v>
      </c>
      <c r="BG350" t="e">
        <f>RIGHT(Segregate18[[#This Row],[51]],LEN(Segregate18[[#This Row],[51]])-LEN(Compiler_Burmese[[#This Row],[6]]))</f>
        <v>#VALUE!</v>
      </c>
      <c r="BH350" t="e">
        <f>RIGHT(Segregate18[[#This Row],[61]],LEN(Segregate18[[#This Row],[61]])-LEN(Compiler_Burmese[[#This Row],[7]]))</f>
        <v>#VALUE!</v>
      </c>
      <c r="BI350" t="e">
        <f>RIGHT(Segregate18[[#This Row],[71]],LEN(Segregate18[[#This Row],[71]])-LEN(Compiler_Burmese[[#This Row],[8]]))</f>
        <v>#VALUE!</v>
      </c>
      <c r="BJ350" t="e">
        <f>RIGHT(Segregate18[[#This Row],[81]],LEN(Segregate18[[#This Row],[81]])-LEN(Compiler_Burmese[[#This Row],[9]]))</f>
        <v>#VALUE!</v>
      </c>
    </row>
    <row r="351" spans="25:62" ht="15" customHeight="1" x14ac:dyDescent="0.3">
      <c r="Y351" t="e">
        <f>Segregate18[[#This Row],[Sr. No.]]</f>
        <v>#REF!</v>
      </c>
      <c r="Z351" t="e">
        <f>IF(AND(OR(BA351="။",BA351="၊"),LEN(BA351)=1),BA351,
IF(ISNUMBER(MATCH(LEFT(BA351,7),Final_modified_Intermediate[Burmese_Consonants],0)),LEFT(BA351,7),
IF(ISNUMBER(MATCH(LEFT(BA351,6),Final_modified_Intermediate[Burmese_Consonants],0)),LEFT(BA351,6),
IF(ISNUMBER(MATCH(LEFT(BA351,5),Final_modified_Intermediate[Burmese_Consonants],0)),LEFT(BA351,5),
IF(ISNUMBER(MATCH(LEFT(BA351,4),Final_modified_Intermediate[Burmese_Consonants],0)),LEFT(BA351,4),
IF(ISNUMBER(MATCH(LEFT(BA351,3),Final_modified_Intermediate[Burmese_Consonants],0)),LEFT(BA351,3),
IF(ISNUMBER(MATCH(LEFT(BA351,2),Final_modified_Intermediate[Burmese_Consonants],0)),LEFT(BA351,2),
IF(ISNUMBER(MATCH(LEFT(BA351,1),Final_modified_Intermediate[Burmese_Consonants],0)),LEFT(BA351,1),
IF(ISNUMBER(MATCH(LEFT(BA351,7),Final_Intermediate[Burmese_Consonants],0)),LEFT(BA351,7),
IF(ISNUMBER(MATCH(LEFT(BA351,6),Final_Intermediate[Burmese_Consonants],0)),LEFT(BA351,6),
IF(ISNUMBER(MATCH(LEFT(BA351,5),Final_Intermediate[Burmese_Consonants],0)),LEFT(BA351,5),
IF(ISNUMBER(MATCH(LEFT(BA351,4),Final_Intermediate[Burmese_Consonants],0)),LEFT(BA351,4),
IF(ISNUMBER(MATCH(LEFT(BA351,3),Final_Intermediate[Burmese_Consonants],0)),LEFT(BA351,3),
IF(ISNUMBER(MATCH(LEFT(BA351,2),Final_Intermediate[Burmese_Consonants],0)),LEFT(BA351,2),
IF(ISNUMBER(MATCH(LEFT(BA351,1),Final_Intermediate[Burmese_Consonants],0)),LEFT(BA351,1),
"")))))))))))))))</f>
        <v>#VALUE!</v>
      </c>
      <c r="AA351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1" t="e">
        <f>IF(AND(OR(BB351="။",BB351="၊"),LEN(BB351)=1),BB351,
IF(ISNUMBER(MATCH(LEFT(BB351,7),Final_modified_Intermediate[Burmese_Consonants],0)),LEFT(BB351,7),
IF(ISNUMBER(MATCH(LEFT(BB351,6),Final_modified_Intermediate[Burmese_Consonants],0)),LEFT(BB351,6),
IF(ISNUMBER(MATCH(LEFT(BB351,5),Final_modified_Intermediate[Burmese_Consonants],0)),LEFT(BB351,5),
IF(ISNUMBER(MATCH(LEFT(BB351,4),Final_modified_Intermediate[Burmese_Consonants],0)),LEFT(BB351,4),
IF(ISNUMBER(MATCH(LEFT(BB351,3),Final_modified_Intermediate[Burmese_Consonants],0)),LEFT(BB351,3),
IF(ISNUMBER(MATCH(LEFT(BB351,2),Final_modified_Intermediate[Burmese_Consonants],0)),LEFT(BB351,2),
IF(ISNUMBER(MATCH(LEFT(BB351,1),Final_modified_Intermediate[Burmese_Consonants],0)),LEFT(BB351,1),
IF(ISNUMBER(MATCH(LEFT(BB351,7),Final_Intermediate[Burmese_Consonants],0)),LEFT(BB351,7),
IF(ISNUMBER(MATCH(LEFT(BB351,6),Final_Intermediate[Burmese_Consonants],0)),LEFT(BB351,6),
IF(ISNUMBER(MATCH(LEFT(BB351,5),Final_Intermediate[Burmese_Consonants],0)),LEFT(BB351,5),
IF(ISNUMBER(MATCH(LEFT(BB351,4),Final_Intermediate[Burmese_Consonants],0)),LEFT(BB351,4),
IF(ISNUMBER(MATCH(LEFT(BB351,3),Final_Intermediate[Burmese_Consonants],0)),LEFT(BB351,3),
IF(ISNUMBER(MATCH(LEFT(BB351,2),Final_Intermediate[Burmese_Consonants],0)),LEFT(BB351,2),
IF(ISNUMBER(MATCH(LEFT(BB351,1),Final_Intermediate[Burmese_Consonants],0)),LEFT(BB351,1),
"")))))))))))))))</f>
        <v>#VALUE!</v>
      </c>
      <c r="AC351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1" t="e">
        <f>IF(AND(OR(BC351="။",BC351="၊"),LEN(BC351)=1),BC351,
IF(ISNUMBER(MATCH(LEFT(BC351,7),Final_modified_Intermediate[Burmese_Consonants],0)),LEFT(BC351,7),
IF(ISNUMBER(MATCH(LEFT(BC351,6),Final_modified_Intermediate[Burmese_Consonants],0)),LEFT(BC351,6),
IF(ISNUMBER(MATCH(LEFT(BC351,5),Final_modified_Intermediate[Burmese_Consonants],0)),LEFT(BC351,5),
IF(ISNUMBER(MATCH(LEFT(BC351,4),Final_modified_Intermediate[Burmese_Consonants],0)),LEFT(BC351,4),
IF(ISNUMBER(MATCH(LEFT(BC351,3),Final_modified_Intermediate[Burmese_Consonants],0)),LEFT(BC351,3),
IF(ISNUMBER(MATCH(LEFT(BC351,2),Final_modified_Intermediate[Burmese_Consonants],0)),LEFT(BC351,2),
IF(ISNUMBER(MATCH(LEFT(BC351,1),Final_modified_Intermediate[Burmese_Consonants],0)),LEFT(BC351,1),
IF(ISNUMBER(MATCH(LEFT(BC351,7),Final_Intermediate[Burmese_Consonants],0)),LEFT(BC351,7),
IF(ISNUMBER(MATCH(LEFT(BC351,6),Final_Intermediate[Burmese_Consonants],0)),LEFT(BC351,6),
IF(ISNUMBER(MATCH(LEFT(BC351,5),Final_Intermediate[Burmese_Consonants],0)),LEFT(BC351,5),
IF(ISNUMBER(MATCH(LEFT(BC351,4),Final_Intermediate[Burmese_Consonants],0)),LEFT(BC351,4),
IF(ISNUMBER(MATCH(LEFT(BC351,3),Final_Intermediate[Burmese_Consonants],0)),LEFT(BC351,3),
IF(ISNUMBER(MATCH(LEFT(BC351,2),Final_Intermediate[Burmese_Consonants],0)),LEFT(BC351,2),
IF(ISNUMBER(MATCH(LEFT(BC351,1),Final_Intermediate[Burmese_Consonants],0)),LEFT(BC351,1),
"")))))))))))))))</f>
        <v>#VALUE!</v>
      </c>
      <c r="AE351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1" t="e">
        <f>IF(AND(OR(BD351="။",BD351="၊"),LEN(BD351)=1),BD351,
IF(ISNUMBER(MATCH(LEFT(BD351,7),Final_modified_Intermediate[Burmese_Consonants],0)),LEFT(BD351,7),
IF(ISNUMBER(MATCH(LEFT(BD351,6),Final_modified_Intermediate[Burmese_Consonants],0)),LEFT(BD351,6),
IF(ISNUMBER(MATCH(LEFT(BD351,5),Final_modified_Intermediate[Burmese_Consonants],0)),LEFT(BD351,5),
IF(ISNUMBER(MATCH(LEFT(BD351,4),Final_modified_Intermediate[Burmese_Consonants],0)),LEFT(BD351,4),
IF(ISNUMBER(MATCH(LEFT(BD351,3),Final_modified_Intermediate[Burmese_Consonants],0)),LEFT(BD351,3),
IF(ISNUMBER(MATCH(LEFT(BD351,2),Final_modified_Intermediate[Burmese_Consonants],0)),LEFT(BD351,2),
IF(ISNUMBER(MATCH(LEFT(BD351,1),Final_modified_Intermediate[Burmese_Consonants],0)),LEFT(BD351,1),
IF(ISNUMBER(MATCH(LEFT(BD351,7),Final_Intermediate[Burmese_Consonants],0)),LEFT(BD351,7),
IF(ISNUMBER(MATCH(LEFT(BD351,6),Final_Intermediate[Burmese_Consonants],0)),LEFT(BD351,6),
IF(ISNUMBER(MATCH(LEFT(BD351,5),Final_Intermediate[Burmese_Consonants],0)),LEFT(BD351,5),
IF(ISNUMBER(MATCH(LEFT(BD351,4),Final_Intermediate[Burmese_Consonants],0)),LEFT(BD351,4),
IF(ISNUMBER(MATCH(LEFT(BD351,3),Final_Intermediate[Burmese_Consonants],0)),LEFT(BD351,3),
IF(ISNUMBER(MATCH(LEFT(BD351,2),Final_Intermediate[Burmese_Consonants],0)),LEFT(BD351,2),
IF(ISNUMBER(MATCH(LEFT(BD351,1),Final_Intermediate[Burmese_Consonants],0)),LEFT(BD351,1),
"")))))))))))))))</f>
        <v>#VALUE!</v>
      </c>
      <c r="AG351" t="e">
        <f>IF(AND(OR(BE351="။",BE351="၊"),LEN(BE351)=1),BE351,
IF(ISNUMBER(MATCH(LEFT(BE351,7),Final_modified_Intermediate[Burmese_Consonants],0)),LEFT(BE351,7),
IF(ISNUMBER(MATCH(LEFT(BE351,6),Final_modified_Intermediate[Burmese_Consonants],0)),LEFT(BE351,6),
IF(ISNUMBER(MATCH(LEFT(BE351,5),Final_modified_Intermediate[Burmese_Consonants],0)),LEFT(BE351,5),
IF(ISNUMBER(MATCH(LEFT(BE351,4),Final_modified_Intermediate[Burmese_Consonants],0)),LEFT(BE351,4),
IF(ISNUMBER(MATCH(LEFT(BE351,3),Final_modified_Intermediate[Burmese_Consonants],0)),LEFT(BE351,3),
IF(ISNUMBER(MATCH(LEFT(BE351,2),Final_modified_Intermediate[Burmese_Consonants],0)),LEFT(BE351,2),
IF(ISNUMBER(MATCH(LEFT(BE351,1),Final_modified_Intermediate[Burmese_Consonants],0)),LEFT(BE351,1),
IF(ISNUMBER(MATCH(LEFT(BE351,7),Final_Intermediate[Burmese_Consonants],0)),LEFT(BE351,7),
IF(ISNUMBER(MATCH(LEFT(BE351,6),Final_Intermediate[Burmese_Consonants],0)),LEFT(BE351,6),
IF(ISNUMBER(MATCH(LEFT(BE351,5),Final_Intermediate[Burmese_Consonants],0)),LEFT(BE351,5),
IF(ISNUMBER(MATCH(LEFT(BE351,4),Final_Intermediate[Burmese_Consonants],0)),LEFT(BE351,4),
IF(ISNUMBER(MATCH(LEFT(BE351,3),Final_Intermediate[Burmese_Consonants],0)),LEFT(BE351,3),
IF(ISNUMBER(MATCH(LEFT(BE351,2),Final_Intermediate[Burmese_Consonants],0)),LEFT(BE351,2),
IF(ISNUMBER(MATCH(LEFT(BE351,1),Final_Intermediate[Burmese_Consonants],0)),LEFT(BE351,1),
"")))))))))))))))</f>
        <v>#VALUE!</v>
      </c>
      <c r="AH351" t="e">
        <f>IF(AND(OR(BF351="။",BF351="၊"),LEN(BF351)=1),BF351,
IF(ISNUMBER(MATCH(LEFT(BF351,7),Final_modified_Intermediate[Burmese_Consonants],0)),LEFT(BF351,7),
IF(ISNUMBER(MATCH(LEFT(BF351,6),Final_modified_Intermediate[Burmese_Consonants],0)),LEFT(BF351,6),
IF(ISNUMBER(MATCH(LEFT(BF351,5),Final_modified_Intermediate[Burmese_Consonants],0)),LEFT(BF351,5),
IF(ISNUMBER(MATCH(LEFT(BF351,4),Final_modified_Intermediate[Burmese_Consonants],0)),LEFT(BF351,4),
IF(ISNUMBER(MATCH(LEFT(BF351,3),Final_modified_Intermediate[Burmese_Consonants],0)),LEFT(BF351,3),
IF(ISNUMBER(MATCH(LEFT(BF351,2),Final_modified_Intermediate[Burmese_Consonants],0)),LEFT(BF351,2),
IF(ISNUMBER(MATCH(LEFT(BF351,1),Final_modified_Intermediate[Burmese_Consonants],0)),LEFT(BF351,1),
IF(ISNUMBER(MATCH(LEFT(BF351,7),Final_Intermediate[Burmese_Consonants],0)),LEFT(BF351,7),
IF(ISNUMBER(MATCH(LEFT(BF351,6),Final_Intermediate[Burmese_Consonants],0)),LEFT(BF351,6),
IF(ISNUMBER(MATCH(LEFT(BF351,5),Final_Intermediate[Burmese_Consonants],0)),LEFT(BF351,5),
IF(ISNUMBER(MATCH(LEFT(BF351,4),Final_Intermediate[Burmese_Consonants],0)),LEFT(BF351,4),
IF(ISNUMBER(MATCH(LEFT(BF351,3),Final_Intermediate[Burmese_Consonants],0)),LEFT(BF351,3),
IF(ISNUMBER(MATCH(LEFT(BF351,2),Final_Intermediate[Burmese_Consonants],0)),LEFT(BF351,2),
IF(ISNUMBER(MATCH(LEFT(BF351,1),Final_Intermediate[Burmese_Consonants],0)),LEFT(BF351,1),
"")))))))))))))))</f>
        <v>#VALUE!</v>
      </c>
      <c r="AI351" t="e">
        <f>IF(AND(OR(BG351="။",BG351="၊"),LEN(BG351)=1),BG351,
IF(ISNUMBER(MATCH(LEFT(BG351,7),Final_modified_Intermediate[Burmese_Consonants],0)),LEFT(BG351,7),
IF(ISNUMBER(MATCH(LEFT(BG351,6),Final_modified_Intermediate[Burmese_Consonants],0)),LEFT(BG351,6),
IF(ISNUMBER(MATCH(LEFT(BG351,5),Final_modified_Intermediate[Burmese_Consonants],0)),LEFT(BG351,5),
IF(ISNUMBER(MATCH(LEFT(BG351,4),Final_modified_Intermediate[Burmese_Consonants],0)),LEFT(BG351,4),
IF(ISNUMBER(MATCH(LEFT(BG351,3),Final_modified_Intermediate[Burmese_Consonants],0)),LEFT(BG351,3),
IF(ISNUMBER(MATCH(LEFT(BG351,2),Final_modified_Intermediate[Burmese_Consonants],0)),LEFT(BG351,2),
IF(ISNUMBER(MATCH(LEFT(BG351,1),Final_modified_Intermediate[Burmese_Consonants],0)),LEFT(BG351,1),
IF(ISNUMBER(MATCH(LEFT(BG351,7),Final_Intermediate[Burmese_Consonants],0)),LEFT(BG351,7),
IF(ISNUMBER(MATCH(LEFT(BG351,6),Final_Intermediate[Burmese_Consonants],0)),LEFT(BG351,6),
IF(ISNUMBER(MATCH(LEFT(BG351,5),Final_Intermediate[Burmese_Consonants],0)),LEFT(BG351,5),
IF(ISNUMBER(MATCH(LEFT(BG351,4),Final_Intermediate[Burmese_Consonants],0)),LEFT(BG351,4),
IF(ISNUMBER(MATCH(LEFT(BG351,3),Final_Intermediate[Burmese_Consonants],0)),LEFT(BG351,3),
IF(ISNUMBER(MATCH(LEFT(BG351,2),Final_Intermediate[Burmese_Consonants],0)),LEFT(BG351,2),
IF(ISNUMBER(MATCH(LEFT(BG351,1),Final_Intermediate[Burmese_Consonants],0)),LEFT(BG351,1),
"")))))))))))))))</f>
        <v>#VALUE!</v>
      </c>
      <c r="AJ351" t="e">
        <f>IF(AND(OR(BH351="။",BH351="၊"),LEN(BH351)=1),BH351,
IF(ISNUMBER(MATCH(LEFT(BH351,7),Final_modified_Intermediate[Burmese_Consonants],0)),LEFT(BH351,7),
IF(ISNUMBER(MATCH(LEFT(BH351,6),Final_modified_Intermediate[Burmese_Consonants],0)),LEFT(BH351,6),
IF(ISNUMBER(MATCH(LEFT(BH351,5),Final_modified_Intermediate[Burmese_Consonants],0)),LEFT(BH351,5),
IF(ISNUMBER(MATCH(LEFT(BH351,4),Final_modified_Intermediate[Burmese_Consonants],0)),LEFT(BH351,4),
IF(ISNUMBER(MATCH(LEFT(BH351,3),Final_modified_Intermediate[Burmese_Consonants],0)),LEFT(BH351,3),
IF(ISNUMBER(MATCH(LEFT(BH351,2),Final_modified_Intermediate[Burmese_Consonants],0)),LEFT(BH351,2),
IF(ISNUMBER(MATCH(LEFT(BH351,1),Final_modified_Intermediate[Burmese_Consonants],0)),LEFT(BH351,1),
IF(ISNUMBER(MATCH(LEFT(BH351,7),Final_Intermediate[Burmese_Consonants],0)),LEFT(BH351,7),
IF(ISNUMBER(MATCH(LEFT(BH351,6),Final_Intermediate[Burmese_Consonants],0)),LEFT(BH351,6),
IF(ISNUMBER(MATCH(LEFT(BH351,5),Final_Intermediate[Burmese_Consonants],0)),LEFT(BH351,5),
IF(ISNUMBER(MATCH(LEFT(BH351,4),Final_Intermediate[Burmese_Consonants],0)),LEFT(BH351,4),
IF(ISNUMBER(MATCH(LEFT(BH351,3),Final_Intermediate[Burmese_Consonants],0)),LEFT(BH351,3),
IF(ISNUMBER(MATCH(LEFT(BH351,2),Final_Intermediate[Burmese_Consonants],0)),LEFT(BH351,2),
IF(ISNUMBER(MATCH(LEFT(BH351,1),Final_Intermediate[Burmese_Consonants],0)),LEFT(BH351,1),
"")))))))))))))))</f>
        <v>#VALUE!</v>
      </c>
      <c r="AK351" t="e">
        <f>IF(AND(OR(BI351="။",BI351="၊"),LEN(BI351)=1),BI351,
IF(ISNUMBER(MATCH(LEFT(BI351,7),Final_modified_Intermediate[Burmese_Consonants],0)),LEFT(BI351,7),
IF(ISNUMBER(MATCH(LEFT(BI351,6),Final_modified_Intermediate[Burmese_Consonants],0)),LEFT(BI351,6),
IF(ISNUMBER(MATCH(LEFT(BI351,5),Final_modified_Intermediate[Burmese_Consonants],0)),LEFT(BI351,5),
IF(ISNUMBER(MATCH(LEFT(BI351,4),Final_modified_Intermediate[Burmese_Consonants],0)),LEFT(BI351,4),
IF(ISNUMBER(MATCH(LEFT(BI351,3),Final_modified_Intermediate[Burmese_Consonants],0)),LEFT(BI351,3),
IF(ISNUMBER(MATCH(LEFT(BI351,2),Final_modified_Intermediate[Burmese_Consonants],0)),LEFT(BI351,2),
IF(ISNUMBER(MATCH(LEFT(BI351,1),Final_modified_Intermediate[Burmese_Consonants],0)),LEFT(BI351,1),
IF(ISNUMBER(MATCH(LEFT(BI351,7),Final_Intermediate[Burmese_Consonants],0)),LEFT(BI351,7),
IF(ISNUMBER(MATCH(LEFT(BI351,6),Final_Intermediate[Burmese_Consonants],0)),LEFT(BI351,6),
IF(ISNUMBER(MATCH(LEFT(BI351,5),Final_Intermediate[Burmese_Consonants],0)),LEFT(BI351,5),
IF(ISNUMBER(MATCH(LEFT(BI351,4),Final_Intermediate[Burmese_Consonants],0)),LEFT(BI351,4),
IF(ISNUMBER(MATCH(LEFT(BI351,3),Final_Intermediate[Burmese_Consonants],0)),LEFT(BI351,3),
IF(ISNUMBER(MATCH(LEFT(BI351,2),Final_Intermediate[Burmese_Consonants],0)),LEFT(BI351,2),
IF(ISNUMBER(MATCH(LEFT(BI351,1),Final_Intermediate[Burmese_Consonants],0)),LEFT(BI351,1),
"")))))))))))))))</f>
        <v>#VALUE!</v>
      </c>
      <c r="AL351" t="e">
        <f>IF(AND(OR(BJ351="။",BJ351="၊"),LEN(BJ351)=1),BJ351,
IF(ISNUMBER(MATCH(LEFT(BJ351,7),Final_modified_Intermediate[Burmese_Consonants],0)),LEFT(BJ351,7),
IF(ISNUMBER(MATCH(LEFT(BJ351,6),Final_modified_Intermediate[Burmese_Consonants],0)),LEFT(BJ351,6),
IF(ISNUMBER(MATCH(LEFT(BJ351,5),Final_modified_Intermediate[Burmese_Consonants],0)),LEFT(BJ351,5),
IF(ISNUMBER(MATCH(LEFT(BJ351,4),Final_modified_Intermediate[Burmese_Consonants],0)),LEFT(BJ351,4),
IF(ISNUMBER(MATCH(LEFT(BJ351,3),Final_modified_Intermediate[Burmese_Consonants],0)),LEFT(BJ351,3),
IF(ISNUMBER(MATCH(LEFT(BJ351,2),Final_modified_Intermediate[Burmese_Consonants],0)),LEFT(BJ351,2),
IF(ISNUMBER(MATCH(LEFT(BJ351,1),Final_modified_Intermediate[Burmese_Consonants],0)),LEFT(BJ351,1),
IF(ISNUMBER(MATCH(LEFT(BJ351,7),Final_Intermediate[Burmese_Consonants],0)),LEFT(BJ351,7),
IF(ISNUMBER(MATCH(LEFT(BJ351,6),Final_Intermediate[Burmese_Consonants],0)),LEFT(BJ351,6),
IF(ISNUMBER(MATCH(LEFT(BJ351,5),Final_Intermediate[Burmese_Consonants],0)),LEFT(BJ351,5),
IF(ISNUMBER(MATCH(LEFT(BJ351,4),Final_Intermediate[Burmese_Consonants],0)),LEFT(BJ351,4),
IF(ISNUMBER(MATCH(LEFT(BJ351,3),Final_Intermediate[Burmese_Consonants],0)),LEFT(BJ351,3),
IF(ISNUMBER(MATCH(LEFT(BJ351,2),Final_Intermediate[Burmese_Consonants],0)),LEFT(BJ351,2),
IF(ISNUMBER(MATCH(LEFT(BJ351,1),Final_Intermediate[Burmese_Consonants],0)),LEFT(BJ351,1),
"")))))))))))))))</f>
        <v>#VALUE!</v>
      </c>
      <c r="AN351" t="e">
        <f>Compiler_Burmese[[#This Row],[Sr. No.]]</f>
        <v>#REF!</v>
      </c>
      <c r="AO351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1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1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1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1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1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1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1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1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1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1" t="e">
        <f>[2]!Vocabulary_Burmese[[#This Row],[Sr. No.]]</f>
        <v>#REF!</v>
      </c>
      <c r="BA351" t="e">
        <f>IF(Raw_data_N2_Kanji[[#This Row],[Categorie]]&lt;&gt;"","",
IF(ISNUMBER(MATCH(V,Special_list[Burmese word],0)),"",
SUBSTITUTE(Raw_data_N2_Kanji[[#This Row],[Raw]]," ","")))</f>
        <v>#VALUE!</v>
      </c>
      <c r="BB351" t="e">
        <f>RIGHT(Segregate18[[#This Row],[UPGRADE]],LEN(Segregate18[[#This Row],[UPGRADE]])-LEN(Compiler_Burmese[[#This Row],[1]]))</f>
        <v>#VALUE!</v>
      </c>
      <c r="BC351" t="e">
        <f>RIGHT(Segregate18[[#This Row],[11]],LEN(Segregate18[[#This Row],[11]])-LEN(Compiler_Burmese[[#This Row],[2]]))</f>
        <v>#VALUE!</v>
      </c>
      <c r="BD351" t="e">
        <f>RIGHT(Segregate18[[#This Row],[21]],LEN(Segregate18[[#This Row],[21]])-LEN(Compiler_Burmese[[#This Row],[3]]))</f>
        <v>#VALUE!</v>
      </c>
      <c r="BE351" t="e">
        <f>RIGHT(Segregate18[[#This Row],[31]],LEN(Segregate18[[#This Row],[31]])-LEN(Compiler_Burmese[[#This Row],[4]]))</f>
        <v>#VALUE!</v>
      </c>
      <c r="BF351" t="e">
        <f>RIGHT(Segregate18[[#This Row],[41]],LEN(Segregate18[[#This Row],[41]])-LEN(Compiler_Burmese[[#This Row],[5]]))</f>
        <v>#VALUE!</v>
      </c>
      <c r="BG351" t="e">
        <f>RIGHT(Segregate18[[#This Row],[51]],LEN(Segregate18[[#This Row],[51]])-LEN(Compiler_Burmese[[#This Row],[6]]))</f>
        <v>#VALUE!</v>
      </c>
      <c r="BH351" t="e">
        <f>RIGHT(Segregate18[[#This Row],[61]],LEN(Segregate18[[#This Row],[61]])-LEN(Compiler_Burmese[[#This Row],[7]]))</f>
        <v>#VALUE!</v>
      </c>
      <c r="BI351" t="e">
        <f>RIGHT(Segregate18[[#This Row],[71]],LEN(Segregate18[[#This Row],[71]])-LEN(Compiler_Burmese[[#This Row],[8]]))</f>
        <v>#VALUE!</v>
      </c>
      <c r="BJ351" t="e">
        <f>RIGHT(Segregate18[[#This Row],[81]],LEN(Segregate18[[#This Row],[81]])-LEN(Compiler_Burmese[[#This Row],[9]]))</f>
        <v>#VALUE!</v>
      </c>
    </row>
    <row r="352" spans="25:62" ht="15" customHeight="1" x14ac:dyDescent="0.3">
      <c r="Y352" t="e">
        <f>Segregate18[[#This Row],[Sr. No.]]</f>
        <v>#REF!</v>
      </c>
      <c r="Z352" t="e">
        <f>IF(AND(OR(BA352="။",BA352="၊"),LEN(BA352)=1),BA352,
IF(ISNUMBER(MATCH(LEFT(BA352,7),Final_modified_Intermediate[Burmese_Consonants],0)),LEFT(BA352,7),
IF(ISNUMBER(MATCH(LEFT(BA352,6),Final_modified_Intermediate[Burmese_Consonants],0)),LEFT(BA352,6),
IF(ISNUMBER(MATCH(LEFT(BA352,5),Final_modified_Intermediate[Burmese_Consonants],0)),LEFT(BA352,5),
IF(ISNUMBER(MATCH(LEFT(BA352,4),Final_modified_Intermediate[Burmese_Consonants],0)),LEFT(BA352,4),
IF(ISNUMBER(MATCH(LEFT(BA352,3),Final_modified_Intermediate[Burmese_Consonants],0)),LEFT(BA352,3),
IF(ISNUMBER(MATCH(LEFT(BA352,2),Final_modified_Intermediate[Burmese_Consonants],0)),LEFT(BA352,2),
IF(ISNUMBER(MATCH(LEFT(BA352,1),Final_modified_Intermediate[Burmese_Consonants],0)),LEFT(BA352,1),
IF(ISNUMBER(MATCH(LEFT(BA352,7),Final_Intermediate[Burmese_Consonants],0)),LEFT(BA352,7),
IF(ISNUMBER(MATCH(LEFT(BA352,6),Final_Intermediate[Burmese_Consonants],0)),LEFT(BA352,6),
IF(ISNUMBER(MATCH(LEFT(BA352,5),Final_Intermediate[Burmese_Consonants],0)),LEFT(BA352,5),
IF(ISNUMBER(MATCH(LEFT(BA352,4),Final_Intermediate[Burmese_Consonants],0)),LEFT(BA352,4),
IF(ISNUMBER(MATCH(LEFT(BA352,3),Final_Intermediate[Burmese_Consonants],0)),LEFT(BA352,3),
IF(ISNUMBER(MATCH(LEFT(BA352,2),Final_Intermediate[Burmese_Consonants],0)),LEFT(BA352,2),
IF(ISNUMBER(MATCH(LEFT(BA352,1),Final_Intermediate[Burmese_Consonants],0)),LEFT(BA352,1),
"")))))))))))))))</f>
        <v>#VALUE!</v>
      </c>
      <c r="AA352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2" t="e">
        <f>IF(AND(OR(BB352="။",BB352="၊"),LEN(BB352)=1),BB352,
IF(ISNUMBER(MATCH(LEFT(BB352,7),Final_modified_Intermediate[Burmese_Consonants],0)),LEFT(BB352,7),
IF(ISNUMBER(MATCH(LEFT(BB352,6),Final_modified_Intermediate[Burmese_Consonants],0)),LEFT(BB352,6),
IF(ISNUMBER(MATCH(LEFT(BB352,5),Final_modified_Intermediate[Burmese_Consonants],0)),LEFT(BB352,5),
IF(ISNUMBER(MATCH(LEFT(BB352,4),Final_modified_Intermediate[Burmese_Consonants],0)),LEFT(BB352,4),
IF(ISNUMBER(MATCH(LEFT(BB352,3),Final_modified_Intermediate[Burmese_Consonants],0)),LEFT(BB352,3),
IF(ISNUMBER(MATCH(LEFT(BB352,2),Final_modified_Intermediate[Burmese_Consonants],0)),LEFT(BB352,2),
IF(ISNUMBER(MATCH(LEFT(BB352,1),Final_modified_Intermediate[Burmese_Consonants],0)),LEFT(BB352,1),
IF(ISNUMBER(MATCH(LEFT(BB352,7),Final_Intermediate[Burmese_Consonants],0)),LEFT(BB352,7),
IF(ISNUMBER(MATCH(LEFT(BB352,6),Final_Intermediate[Burmese_Consonants],0)),LEFT(BB352,6),
IF(ISNUMBER(MATCH(LEFT(BB352,5),Final_Intermediate[Burmese_Consonants],0)),LEFT(BB352,5),
IF(ISNUMBER(MATCH(LEFT(BB352,4),Final_Intermediate[Burmese_Consonants],0)),LEFT(BB352,4),
IF(ISNUMBER(MATCH(LEFT(BB352,3),Final_Intermediate[Burmese_Consonants],0)),LEFT(BB352,3),
IF(ISNUMBER(MATCH(LEFT(BB352,2),Final_Intermediate[Burmese_Consonants],0)),LEFT(BB352,2),
IF(ISNUMBER(MATCH(LEFT(BB352,1),Final_Intermediate[Burmese_Consonants],0)),LEFT(BB352,1),
"")))))))))))))))</f>
        <v>#VALUE!</v>
      </c>
      <c r="AC352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2" t="e">
        <f>IF(AND(OR(BC352="။",BC352="၊"),LEN(BC352)=1),BC352,
IF(ISNUMBER(MATCH(LEFT(BC352,7),Final_modified_Intermediate[Burmese_Consonants],0)),LEFT(BC352,7),
IF(ISNUMBER(MATCH(LEFT(BC352,6),Final_modified_Intermediate[Burmese_Consonants],0)),LEFT(BC352,6),
IF(ISNUMBER(MATCH(LEFT(BC352,5),Final_modified_Intermediate[Burmese_Consonants],0)),LEFT(BC352,5),
IF(ISNUMBER(MATCH(LEFT(BC352,4),Final_modified_Intermediate[Burmese_Consonants],0)),LEFT(BC352,4),
IF(ISNUMBER(MATCH(LEFT(BC352,3),Final_modified_Intermediate[Burmese_Consonants],0)),LEFT(BC352,3),
IF(ISNUMBER(MATCH(LEFT(BC352,2),Final_modified_Intermediate[Burmese_Consonants],0)),LEFT(BC352,2),
IF(ISNUMBER(MATCH(LEFT(BC352,1),Final_modified_Intermediate[Burmese_Consonants],0)),LEFT(BC352,1),
IF(ISNUMBER(MATCH(LEFT(BC352,7),Final_Intermediate[Burmese_Consonants],0)),LEFT(BC352,7),
IF(ISNUMBER(MATCH(LEFT(BC352,6),Final_Intermediate[Burmese_Consonants],0)),LEFT(BC352,6),
IF(ISNUMBER(MATCH(LEFT(BC352,5),Final_Intermediate[Burmese_Consonants],0)),LEFT(BC352,5),
IF(ISNUMBER(MATCH(LEFT(BC352,4),Final_Intermediate[Burmese_Consonants],0)),LEFT(BC352,4),
IF(ISNUMBER(MATCH(LEFT(BC352,3),Final_Intermediate[Burmese_Consonants],0)),LEFT(BC352,3),
IF(ISNUMBER(MATCH(LEFT(BC352,2),Final_Intermediate[Burmese_Consonants],0)),LEFT(BC352,2),
IF(ISNUMBER(MATCH(LEFT(BC352,1),Final_Intermediate[Burmese_Consonants],0)),LEFT(BC352,1),
"")))))))))))))))</f>
        <v>#VALUE!</v>
      </c>
      <c r="AE352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2" t="e">
        <f>IF(AND(OR(BD352="။",BD352="၊"),LEN(BD352)=1),BD352,
IF(ISNUMBER(MATCH(LEFT(BD352,7),Final_modified_Intermediate[Burmese_Consonants],0)),LEFT(BD352,7),
IF(ISNUMBER(MATCH(LEFT(BD352,6),Final_modified_Intermediate[Burmese_Consonants],0)),LEFT(BD352,6),
IF(ISNUMBER(MATCH(LEFT(BD352,5),Final_modified_Intermediate[Burmese_Consonants],0)),LEFT(BD352,5),
IF(ISNUMBER(MATCH(LEFT(BD352,4),Final_modified_Intermediate[Burmese_Consonants],0)),LEFT(BD352,4),
IF(ISNUMBER(MATCH(LEFT(BD352,3),Final_modified_Intermediate[Burmese_Consonants],0)),LEFT(BD352,3),
IF(ISNUMBER(MATCH(LEFT(BD352,2),Final_modified_Intermediate[Burmese_Consonants],0)),LEFT(BD352,2),
IF(ISNUMBER(MATCH(LEFT(BD352,1),Final_modified_Intermediate[Burmese_Consonants],0)),LEFT(BD352,1),
IF(ISNUMBER(MATCH(LEFT(BD352,7),Final_Intermediate[Burmese_Consonants],0)),LEFT(BD352,7),
IF(ISNUMBER(MATCH(LEFT(BD352,6),Final_Intermediate[Burmese_Consonants],0)),LEFT(BD352,6),
IF(ISNUMBER(MATCH(LEFT(BD352,5),Final_Intermediate[Burmese_Consonants],0)),LEFT(BD352,5),
IF(ISNUMBER(MATCH(LEFT(BD352,4),Final_Intermediate[Burmese_Consonants],0)),LEFT(BD352,4),
IF(ISNUMBER(MATCH(LEFT(BD352,3),Final_Intermediate[Burmese_Consonants],0)),LEFT(BD352,3),
IF(ISNUMBER(MATCH(LEFT(BD352,2),Final_Intermediate[Burmese_Consonants],0)),LEFT(BD352,2),
IF(ISNUMBER(MATCH(LEFT(BD352,1),Final_Intermediate[Burmese_Consonants],0)),LEFT(BD352,1),
"")))))))))))))))</f>
        <v>#VALUE!</v>
      </c>
      <c r="AG352" t="e">
        <f>IF(AND(OR(BE352="။",BE352="၊"),LEN(BE352)=1),BE352,
IF(ISNUMBER(MATCH(LEFT(BE352,7),Final_modified_Intermediate[Burmese_Consonants],0)),LEFT(BE352,7),
IF(ISNUMBER(MATCH(LEFT(BE352,6),Final_modified_Intermediate[Burmese_Consonants],0)),LEFT(BE352,6),
IF(ISNUMBER(MATCH(LEFT(BE352,5),Final_modified_Intermediate[Burmese_Consonants],0)),LEFT(BE352,5),
IF(ISNUMBER(MATCH(LEFT(BE352,4),Final_modified_Intermediate[Burmese_Consonants],0)),LEFT(BE352,4),
IF(ISNUMBER(MATCH(LEFT(BE352,3),Final_modified_Intermediate[Burmese_Consonants],0)),LEFT(BE352,3),
IF(ISNUMBER(MATCH(LEFT(BE352,2),Final_modified_Intermediate[Burmese_Consonants],0)),LEFT(BE352,2),
IF(ISNUMBER(MATCH(LEFT(BE352,1),Final_modified_Intermediate[Burmese_Consonants],0)),LEFT(BE352,1),
IF(ISNUMBER(MATCH(LEFT(BE352,7),Final_Intermediate[Burmese_Consonants],0)),LEFT(BE352,7),
IF(ISNUMBER(MATCH(LEFT(BE352,6),Final_Intermediate[Burmese_Consonants],0)),LEFT(BE352,6),
IF(ISNUMBER(MATCH(LEFT(BE352,5),Final_Intermediate[Burmese_Consonants],0)),LEFT(BE352,5),
IF(ISNUMBER(MATCH(LEFT(BE352,4),Final_Intermediate[Burmese_Consonants],0)),LEFT(BE352,4),
IF(ISNUMBER(MATCH(LEFT(BE352,3),Final_Intermediate[Burmese_Consonants],0)),LEFT(BE352,3),
IF(ISNUMBER(MATCH(LEFT(BE352,2),Final_Intermediate[Burmese_Consonants],0)),LEFT(BE352,2),
IF(ISNUMBER(MATCH(LEFT(BE352,1),Final_Intermediate[Burmese_Consonants],0)),LEFT(BE352,1),
"")))))))))))))))</f>
        <v>#VALUE!</v>
      </c>
      <c r="AH352" t="e">
        <f>IF(AND(OR(BF352="။",BF352="၊"),LEN(BF352)=1),BF352,
IF(ISNUMBER(MATCH(LEFT(BF352,7),Final_modified_Intermediate[Burmese_Consonants],0)),LEFT(BF352,7),
IF(ISNUMBER(MATCH(LEFT(BF352,6),Final_modified_Intermediate[Burmese_Consonants],0)),LEFT(BF352,6),
IF(ISNUMBER(MATCH(LEFT(BF352,5),Final_modified_Intermediate[Burmese_Consonants],0)),LEFT(BF352,5),
IF(ISNUMBER(MATCH(LEFT(BF352,4),Final_modified_Intermediate[Burmese_Consonants],0)),LEFT(BF352,4),
IF(ISNUMBER(MATCH(LEFT(BF352,3),Final_modified_Intermediate[Burmese_Consonants],0)),LEFT(BF352,3),
IF(ISNUMBER(MATCH(LEFT(BF352,2),Final_modified_Intermediate[Burmese_Consonants],0)),LEFT(BF352,2),
IF(ISNUMBER(MATCH(LEFT(BF352,1),Final_modified_Intermediate[Burmese_Consonants],0)),LEFT(BF352,1),
IF(ISNUMBER(MATCH(LEFT(BF352,7),Final_Intermediate[Burmese_Consonants],0)),LEFT(BF352,7),
IF(ISNUMBER(MATCH(LEFT(BF352,6),Final_Intermediate[Burmese_Consonants],0)),LEFT(BF352,6),
IF(ISNUMBER(MATCH(LEFT(BF352,5),Final_Intermediate[Burmese_Consonants],0)),LEFT(BF352,5),
IF(ISNUMBER(MATCH(LEFT(BF352,4),Final_Intermediate[Burmese_Consonants],0)),LEFT(BF352,4),
IF(ISNUMBER(MATCH(LEFT(BF352,3),Final_Intermediate[Burmese_Consonants],0)),LEFT(BF352,3),
IF(ISNUMBER(MATCH(LEFT(BF352,2),Final_Intermediate[Burmese_Consonants],0)),LEFT(BF352,2),
IF(ISNUMBER(MATCH(LEFT(BF352,1),Final_Intermediate[Burmese_Consonants],0)),LEFT(BF352,1),
"")))))))))))))))</f>
        <v>#VALUE!</v>
      </c>
      <c r="AI352" t="e">
        <f>IF(AND(OR(BG352="။",BG352="၊"),LEN(BG352)=1),BG352,
IF(ISNUMBER(MATCH(LEFT(BG352,7),Final_modified_Intermediate[Burmese_Consonants],0)),LEFT(BG352,7),
IF(ISNUMBER(MATCH(LEFT(BG352,6),Final_modified_Intermediate[Burmese_Consonants],0)),LEFT(BG352,6),
IF(ISNUMBER(MATCH(LEFT(BG352,5),Final_modified_Intermediate[Burmese_Consonants],0)),LEFT(BG352,5),
IF(ISNUMBER(MATCH(LEFT(BG352,4),Final_modified_Intermediate[Burmese_Consonants],0)),LEFT(BG352,4),
IF(ISNUMBER(MATCH(LEFT(BG352,3),Final_modified_Intermediate[Burmese_Consonants],0)),LEFT(BG352,3),
IF(ISNUMBER(MATCH(LEFT(BG352,2),Final_modified_Intermediate[Burmese_Consonants],0)),LEFT(BG352,2),
IF(ISNUMBER(MATCH(LEFT(BG352,1),Final_modified_Intermediate[Burmese_Consonants],0)),LEFT(BG352,1),
IF(ISNUMBER(MATCH(LEFT(BG352,7),Final_Intermediate[Burmese_Consonants],0)),LEFT(BG352,7),
IF(ISNUMBER(MATCH(LEFT(BG352,6),Final_Intermediate[Burmese_Consonants],0)),LEFT(BG352,6),
IF(ISNUMBER(MATCH(LEFT(BG352,5),Final_Intermediate[Burmese_Consonants],0)),LEFT(BG352,5),
IF(ISNUMBER(MATCH(LEFT(BG352,4),Final_Intermediate[Burmese_Consonants],0)),LEFT(BG352,4),
IF(ISNUMBER(MATCH(LEFT(BG352,3),Final_Intermediate[Burmese_Consonants],0)),LEFT(BG352,3),
IF(ISNUMBER(MATCH(LEFT(BG352,2),Final_Intermediate[Burmese_Consonants],0)),LEFT(BG352,2),
IF(ISNUMBER(MATCH(LEFT(BG352,1),Final_Intermediate[Burmese_Consonants],0)),LEFT(BG352,1),
"")))))))))))))))</f>
        <v>#VALUE!</v>
      </c>
      <c r="AJ352" t="e">
        <f>IF(AND(OR(BH352="။",BH352="၊"),LEN(BH352)=1),BH352,
IF(ISNUMBER(MATCH(LEFT(BH352,7),Final_modified_Intermediate[Burmese_Consonants],0)),LEFT(BH352,7),
IF(ISNUMBER(MATCH(LEFT(BH352,6),Final_modified_Intermediate[Burmese_Consonants],0)),LEFT(BH352,6),
IF(ISNUMBER(MATCH(LEFT(BH352,5),Final_modified_Intermediate[Burmese_Consonants],0)),LEFT(BH352,5),
IF(ISNUMBER(MATCH(LEFT(BH352,4),Final_modified_Intermediate[Burmese_Consonants],0)),LEFT(BH352,4),
IF(ISNUMBER(MATCH(LEFT(BH352,3),Final_modified_Intermediate[Burmese_Consonants],0)),LEFT(BH352,3),
IF(ISNUMBER(MATCH(LEFT(BH352,2),Final_modified_Intermediate[Burmese_Consonants],0)),LEFT(BH352,2),
IF(ISNUMBER(MATCH(LEFT(BH352,1),Final_modified_Intermediate[Burmese_Consonants],0)),LEFT(BH352,1),
IF(ISNUMBER(MATCH(LEFT(BH352,7),Final_Intermediate[Burmese_Consonants],0)),LEFT(BH352,7),
IF(ISNUMBER(MATCH(LEFT(BH352,6),Final_Intermediate[Burmese_Consonants],0)),LEFT(BH352,6),
IF(ISNUMBER(MATCH(LEFT(BH352,5),Final_Intermediate[Burmese_Consonants],0)),LEFT(BH352,5),
IF(ISNUMBER(MATCH(LEFT(BH352,4),Final_Intermediate[Burmese_Consonants],0)),LEFT(BH352,4),
IF(ISNUMBER(MATCH(LEFT(BH352,3),Final_Intermediate[Burmese_Consonants],0)),LEFT(BH352,3),
IF(ISNUMBER(MATCH(LEFT(BH352,2),Final_Intermediate[Burmese_Consonants],0)),LEFT(BH352,2),
IF(ISNUMBER(MATCH(LEFT(BH352,1),Final_Intermediate[Burmese_Consonants],0)),LEFT(BH352,1),
"")))))))))))))))</f>
        <v>#VALUE!</v>
      </c>
      <c r="AK352" t="e">
        <f>IF(AND(OR(BI352="။",BI352="၊"),LEN(BI352)=1),BI352,
IF(ISNUMBER(MATCH(LEFT(BI352,7),Final_modified_Intermediate[Burmese_Consonants],0)),LEFT(BI352,7),
IF(ISNUMBER(MATCH(LEFT(BI352,6),Final_modified_Intermediate[Burmese_Consonants],0)),LEFT(BI352,6),
IF(ISNUMBER(MATCH(LEFT(BI352,5),Final_modified_Intermediate[Burmese_Consonants],0)),LEFT(BI352,5),
IF(ISNUMBER(MATCH(LEFT(BI352,4),Final_modified_Intermediate[Burmese_Consonants],0)),LEFT(BI352,4),
IF(ISNUMBER(MATCH(LEFT(BI352,3),Final_modified_Intermediate[Burmese_Consonants],0)),LEFT(BI352,3),
IF(ISNUMBER(MATCH(LEFT(BI352,2),Final_modified_Intermediate[Burmese_Consonants],0)),LEFT(BI352,2),
IF(ISNUMBER(MATCH(LEFT(BI352,1),Final_modified_Intermediate[Burmese_Consonants],0)),LEFT(BI352,1),
IF(ISNUMBER(MATCH(LEFT(BI352,7),Final_Intermediate[Burmese_Consonants],0)),LEFT(BI352,7),
IF(ISNUMBER(MATCH(LEFT(BI352,6),Final_Intermediate[Burmese_Consonants],0)),LEFT(BI352,6),
IF(ISNUMBER(MATCH(LEFT(BI352,5),Final_Intermediate[Burmese_Consonants],0)),LEFT(BI352,5),
IF(ISNUMBER(MATCH(LEFT(BI352,4),Final_Intermediate[Burmese_Consonants],0)),LEFT(BI352,4),
IF(ISNUMBER(MATCH(LEFT(BI352,3),Final_Intermediate[Burmese_Consonants],0)),LEFT(BI352,3),
IF(ISNUMBER(MATCH(LEFT(BI352,2),Final_Intermediate[Burmese_Consonants],0)),LEFT(BI352,2),
IF(ISNUMBER(MATCH(LEFT(BI352,1),Final_Intermediate[Burmese_Consonants],0)),LEFT(BI352,1),
"")))))))))))))))</f>
        <v>#VALUE!</v>
      </c>
      <c r="AL352" t="e">
        <f>IF(AND(OR(BJ352="။",BJ352="၊"),LEN(BJ352)=1),BJ352,
IF(ISNUMBER(MATCH(LEFT(BJ352,7),Final_modified_Intermediate[Burmese_Consonants],0)),LEFT(BJ352,7),
IF(ISNUMBER(MATCH(LEFT(BJ352,6),Final_modified_Intermediate[Burmese_Consonants],0)),LEFT(BJ352,6),
IF(ISNUMBER(MATCH(LEFT(BJ352,5),Final_modified_Intermediate[Burmese_Consonants],0)),LEFT(BJ352,5),
IF(ISNUMBER(MATCH(LEFT(BJ352,4),Final_modified_Intermediate[Burmese_Consonants],0)),LEFT(BJ352,4),
IF(ISNUMBER(MATCH(LEFT(BJ352,3),Final_modified_Intermediate[Burmese_Consonants],0)),LEFT(BJ352,3),
IF(ISNUMBER(MATCH(LEFT(BJ352,2),Final_modified_Intermediate[Burmese_Consonants],0)),LEFT(BJ352,2),
IF(ISNUMBER(MATCH(LEFT(BJ352,1),Final_modified_Intermediate[Burmese_Consonants],0)),LEFT(BJ352,1),
IF(ISNUMBER(MATCH(LEFT(BJ352,7),Final_Intermediate[Burmese_Consonants],0)),LEFT(BJ352,7),
IF(ISNUMBER(MATCH(LEFT(BJ352,6),Final_Intermediate[Burmese_Consonants],0)),LEFT(BJ352,6),
IF(ISNUMBER(MATCH(LEFT(BJ352,5),Final_Intermediate[Burmese_Consonants],0)),LEFT(BJ352,5),
IF(ISNUMBER(MATCH(LEFT(BJ352,4),Final_Intermediate[Burmese_Consonants],0)),LEFT(BJ352,4),
IF(ISNUMBER(MATCH(LEFT(BJ352,3),Final_Intermediate[Burmese_Consonants],0)),LEFT(BJ352,3),
IF(ISNUMBER(MATCH(LEFT(BJ352,2),Final_Intermediate[Burmese_Consonants],0)),LEFT(BJ352,2),
IF(ISNUMBER(MATCH(LEFT(BJ352,1),Final_Intermediate[Burmese_Consonants],0)),LEFT(BJ352,1),
"")))))))))))))))</f>
        <v>#VALUE!</v>
      </c>
      <c r="AN352" t="e">
        <f>Compiler_Burmese[[#This Row],[Sr. No.]]</f>
        <v>#REF!</v>
      </c>
      <c r="AO352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2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2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2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2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2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2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2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2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2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2" t="e">
        <f>[2]!Vocabulary_Burmese[[#This Row],[Sr. No.]]</f>
        <v>#REF!</v>
      </c>
      <c r="BA352" t="e">
        <f>IF(Raw_data_N2_Kanji[[#This Row],[Categorie]]&lt;&gt;"","",
IF(ISNUMBER(MATCH(V,Special_list[Burmese word],0)),"",
SUBSTITUTE(Raw_data_N2_Kanji[[#This Row],[Raw]]," ","")))</f>
        <v>#VALUE!</v>
      </c>
      <c r="BB352" t="e">
        <f>RIGHT(Segregate18[[#This Row],[UPGRADE]],LEN(Segregate18[[#This Row],[UPGRADE]])-LEN(Compiler_Burmese[[#This Row],[1]]))</f>
        <v>#VALUE!</v>
      </c>
      <c r="BC352" t="e">
        <f>RIGHT(Segregate18[[#This Row],[11]],LEN(Segregate18[[#This Row],[11]])-LEN(Compiler_Burmese[[#This Row],[2]]))</f>
        <v>#VALUE!</v>
      </c>
      <c r="BD352" t="e">
        <f>RIGHT(Segregate18[[#This Row],[21]],LEN(Segregate18[[#This Row],[21]])-LEN(Compiler_Burmese[[#This Row],[3]]))</f>
        <v>#VALUE!</v>
      </c>
      <c r="BE352" t="e">
        <f>RIGHT(Segregate18[[#This Row],[31]],LEN(Segregate18[[#This Row],[31]])-LEN(Compiler_Burmese[[#This Row],[4]]))</f>
        <v>#VALUE!</v>
      </c>
      <c r="BF352" t="e">
        <f>RIGHT(Segregate18[[#This Row],[41]],LEN(Segregate18[[#This Row],[41]])-LEN(Compiler_Burmese[[#This Row],[5]]))</f>
        <v>#VALUE!</v>
      </c>
      <c r="BG352" t="e">
        <f>RIGHT(Segregate18[[#This Row],[51]],LEN(Segregate18[[#This Row],[51]])-LEN(Compiler_Burmese[[#This Row],[6]]))</f>
        <v>#VALUE!</v>
      </c>
      <c r="BH352" t="e">
        <f>RIGHT(Segregate18[[#This Row],[61]],LEN(Segregate18[[#This Row],[61]])-LEN(Compiler_Burmese[[#This Row],[7]]))</f>
        <v>#VALUE!</v>
      </c>
      <c r="BI352" t="e">
        <f>RIGHT(Segregate18[[#This Row],[71]],LEN(Segregate18[[#This Row],[71]])-LEN(Compiler_Burmese[[#This Row],[8]]))</f>
        <v>#VALUE!</v>
      </c>
      <c r="BJ352" t="e">
        <f>RIGHT(Segregate18[[#This Row],[81]],LEN(Segregate18[[#This Row],[81]])-LEN(Compiler_Burmese[[#This Row],[9]]))</f>
        <v>#VALUE!</v>
      </c>
    </row>
    <row r="353" spans="25:62" ht="15" customHeight="1" x14ac:dyDescent="0.3">
      <c r="Y353" t="e">
        <f>Segregate18[[#This Row],[Sr. No.]]</f>
        <v>#REF!</v>
      </c>
      <c r="Z353" t="e">
        <f>IF(AND(OR(BA353="။",BA353="၊"),LEN(BA353)=1),BA353,
IF(ISNUMBER(MATCH(LEFT(BA353,7),Final_modified_Intermediate[Burmese_Consonants],0)),LEFT(BA353,7),
IF(ISNUMBER(MATCH(LEFT(BA353,6),Final_modified_Intermediate[Burmese_Consonants],0)),LEFT(BA353,6),
IF(ISNUMBER(MATCH(LEFT(BA353,5),Final_modified_Intermediate[Burmese_Consonants],0)),LEFT(BA353,5),
IF(ISNUMBER(MATCH(LEFT(BA353,4),Final_modified_Intermediate[Burmese_Consonants],0)),LEFT(BA353,4),
IF(ISNUMBER(MATCH(LEFT(BA353,3),Final_modified_Intermediate[Burmese_Consonants],0)),LEFT(BA353,3),
IF(ISNUMBER(MATCH(LEFT(BA353,2),Final_modified_Intermediate[Burmese_Consonants],0)),LEFT(BA353,2),
IF(ISNUMBER(MATCH(LEFT(BA353,1),Final_modified_Intermediate[Burmese_Consonants],0)),LEFT(BA353,1),
IF(ISNUMBER(MATCH(LEFT(BA353,7),Final_Intermediate[Burmese_Consonants],0)),LEFT(BA353,7),
IF(ISNUMBER(MATCH(LEFT(BA353,6),Final_Intermediate[Burmese_Consonants],0)),LEFT(BA353,6),
IF(ISNUMBER(MATCH(LEFT(BA353,5),Final_Intermediate[Burmese_Consonants],0)),LEFT(BA353,5),
IF(ISNUMBER(MATCH(LEFT(BA353,4),Final_Intermediate[Burmese_Consonants],0)),LEFT(BA353,4),
IF(ISNUMBER(MATCH(LEFT(BA353,3),Final_Intermediate[Burmese_Consonants],0)),LEFT(BA353,3),
IF(ISNUMBER(MATCH(LEFT(BA353,2),Final_Intermediate[Burmese_Consonants],0)),LEFT(BA353,2),
IF(ISNUMBER(MATCH(LEFT(BA353,1),Final_Intermediate[Burmese_Consonants],0)),LEFT(BA353,1),
"")))))))))))))))</f>
        <v>#VALUE!</v>
      </c>
      <c r="AA353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3" t="e">
        <f>IF(AND(OR(BB353="။",BB353="၊"),LEN(BB353)=1),BB353,
IF(ISNUMBER(MATCH(LEFT(BB353,7),Final_modified_Intermediate[Burmese_Consonants],0)),LEFT(BB353,7),
IF(ISNUMBER(MATCH(LEFT(BB353,6),Final_modified_Intermediate[Burmese_Consonants],0)),LEFT(BB353,6),
IF(ISNUMBER(MATCH(LEFT(BB353,5),Final_modified_Intermediate[Burmese_Consonants],0)),LEFT(BB353,5),
IF(ISNUMBER(MATCH(LEFT(BB353,4),Final_modified_Intermediate[Burmese_Consonants],0)),LEFT(BB353,4),
IF(ISNUMBER(MATCH(LEFT(BB353,3),Final_modified_Intermediate[Burmese_Consonants],0)),LEFT(BB353,3),
IF(ISNUMBER(MATCH(LEFT(BB353,2),Final_modified_Intermediate[Burmese_Consonants],0)),LEFT(BB353,2),
IF(ISNUMBER(MATCH(LEFT(BB353,1),Final_modified_Intermediate[Burmese_Consonants],0)),LEFT(BB353,1),
IF(ISNUMBER(MATCH(LEFT(BB353,7),Final_Intermediate[Burmese_Consonants],0)),LEFT(BB353,7),
IF(ISNUMBER(MATCH(LEFT(BB353,6),Final_Intermediate[Burmese_Consonants],0)),LEFT(BB353,6),
IF(ISNUMBER(MATCH(LEFT(BB353,5),Final_Intermediate[Burmese_Consonants],0)),LEFT(BB353,5),
IF(ISNUMBER(MATCH(LEFT(BB353,4),Final_Intermediate[Burmese_Consonants],0)),LEFT(BB353,4),
IF(ISNUMBER(MATCH(LEFT(BB353,3),Final_Intermediate[Burmese_Consonants],0)),LEFT(BB353,3),
IF(ISNUMBER(MATCH(LEFT(BB353,2),Final_Intermediate[Burmese_Consonants],0)),LEFT(BB353,2),
IF(ISNUMBER(MATCH(LEFT(BB353,1),Final_Intermediate[Burmese_Consonants],0)),LEFT(BB353,1),
"")))))))))))))))</f>
        <v>#VALUE!</v>
      </c>
      <c r="AC353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3" t="e">
        <f>IF(AND(OR(BC353="။",BC353="၊"),LEN(BC353)=1),BC353,
IF(ISNUMBER(MATCH(LEFT(BC353,7),Final_modified_Intermediate[Burmese_Consonants],0)),LEFT(BC353,7),
IF(ISNUMBER(MATCH(LEFT(BC353,6),Final_modified_Intermediate[Burmese_Consonants],0)),LEFT(BC353,6),
IF(ISNUMBER(MATCH(LEFT(BC353,5),Final_modified_Intermediate[Burmese_Consonants],0)),LEFT(BC353,5),
IF(ISNUMBER(MATCH(LEFT(BC353,4),Final_modified_Intermediate[Burmese_Consonants],0)),LEFT(BC353,4),
IF(ISNUMBER(MATCH(LEFT(BC353,3),Final_modified_Intermediate[Burmese_Consonants],0)),LEFT(BC353,3),
IF(ISNUMBER(MATCH(LEFT(BC353,2),Final_modified_Intermediate[Burmese_Consonants],0)),LEFT(BC353,2),
IF(ISNUMBER(MATCH(LEFT(BC353,1),Final_modified_Intermediate[Burmese_Consonants],0)),LEFT(BC353,1),
IF(ISNUMBER(MATCH(LEFT(BC353,7),Final_Intermediate[Burmese_Consonants],0)),LEFT(BC353,7),
IF(ISNUMBER(MATCH(LEFT(BC353,6),Final_Intermediate[Burmese_Consonants],0)),LEFT(BC353,6),
IF(ISNUMBER(MATCH(LEFT(BC353,5),Final_Intermediate[Burmese_Consonants],0)),LEFT(BC353,5),
IF(ISNUMBER(MATCH(LEFT(BC353,4),Final_Intermediate[Burmese_Consonants],0)),LEFT(BC353,4),
IF(ISNUMBER(MATCH(LEFT(BC353,3),Final_Intermediate[Burmese_Consonants],0)),LEFT(BC353,3),
IF(ISNUMBER(MATCH(LEFT(BC353,2),Final_Intermediate[Burmese_Consonants],0)),LEFT(BC353,2),
IF(ISNUMBER(MATCH(LEFT(BC353,1),Final_Intermediate[Burmese_Consonants],0)),LEFT(BC353,1),
"")))))))))))))))</f>
        <v>#VALUE!</v>
      </c>
      <c r="AE353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3" t="e">
        <f>IF(AND(OR(BD353="။",BD353="၊"),LEN(BD353)=1),BD353,
IF(ISNUMBER(MATCH(LEFT(BD353,7),Final_modified_Intermediate[Burmese_Consonants],0)),LEFT(BD353,7),
IF(ISNUMBER(MATCH(LEFT(BD353,6),Final_modified_Intermediate[Burmese_Consonants],0)),LEFT(BD353,6),
IF(ISNUMBER(MATCH(LEFT(BD353,5),Final_modified_Intermediate[Burmese_Consonants],0)),LEFT(BD353,5),
IF(ISNUMBER(MATCH(LEFT(BD353,4),Final_modified_Intermediate[Burmese_Consonants],0)),LEFT(BD353,4),
IF(ISNUMBER(MATCH(LEFT(BD353,3),Final_modified_Intermediate[Burmese_Consonants],0)),LEFT(BD353,3),
IF(ISNUMBER(MATCH(LEFT(BD353,2),Final_modified_Intermediate[Burmese_Consonants],0)),LEFT(BD353,2),
IF(ISNUMBER(MATCH(LEFT(BD353,1),Final_modified_Intermediate[Burmese_Consonants],0)),LEFT(BD353,1),
IF(ISNUMBER(MATCH(LEFT(BD353,7),Final_Intermediate[Burmese_Consonants],0)),LEFT(BD353,7),
IF(ISNUMBER(MATCH(LEFT(BD353,6),Final_Intermediate[Burmese_Consonants],0)),LEFT(BD353,6),
IF(ISNUMBER(MATCH(LEFT(BD353,5),Final_Intermediate[Burmese_Consonants],0)),LEFT(BD353,5),
IF(ISNUMBER(MATCH(LEFT(BD353,4),Final_Intermediate[Burmese_Consonants],0)),LEFT(BD353,4),
IF(ISNUMBER(MATCH(LEFT(BD353,3),Final_Intermediate[Burmese_Consonants],0)),LEFT(BD353,3),
IF(ISNUMBER(MATCH(LEFT(BD353,2),Final_Intermediate[Burmese_Consonants],0)),LEFT(BD353,2),
IF(ISNUMBER(MATCH(LEFT(BD353,1),Final_Intermediate[Burmese_Consonants],0)),LEFT(BD353,1),
"")))))))))))))))</f>
        <v>#VALUE!</v>
      </c>
      <c r="AG353" t="e">
        <f>IF(AND(OR(BE353="။",BE353="၊"),LEN(BE353)=1),BE353,
IF(ISNUMBER(MATCH(LEFT(BE353,7),Final_modified_Intermediate[Burmese_Consonants],0)),LEFT(BE353,7),
IF(ISNUMBER(MATCH(LEFT(BE353,6),Final_modified_Intermediate[Burmese_Consonants],0)),LEFT(BE353,6),
IF(ISNUMBER(MATCH(LEFT(BE353,5),Final_modified_Intermediate[Burmese_Consonants],0)),LEFT(BE353,5),
IF(ISNUMBER(MATCH(LEFT(BE353,4),Final_modified_Intermediate[Burmese_Consonants],0)),LEFT(BE353,4),
IF(ISNUMBER(MATCH(LEFT(BE353,3),Final_modified_Intermediate[Burmese_Consonants],0)),LEFT(BE353,3),
IF(ISNUMBER(MATCH(LEFT(BE353,2),Final_modified_Intermediate[Burmese_Consonants],0)),LEFT(BE353,2),
IF(ISNUMBER(MATCH(LEFT(BE353,1),Final_modified_Intermediate[Burmese_Consonants],0)),LEFT(BE353,1),
IF(ISNUMBER(MATCH(LEFT(BE353,7),Final_Intermediate[Burmese_Consonants],0)),LEFT(BE353,7),
IF(ISNUMBER(MATCH(LEFT(BE353,6),Final_Intermediate[Burmese_Consonants],0)),LEFT(BE353,6),
IF(ISNUMBER(MATCH(LEFT(BE353,5),Final_Intermediate[Burmese_Consonants],0)),LEFT(BE353,5),
IF(ISNUMBER(MATCH(LEFT(BE353,4),Final_Intermediate[Burmese_Consonants],0)),LEFT(BE353,4),
IF(ISNUMBER(MATCH(LEFT(BE353,3),Final_Intermediate[Burmese_Consonants],0)),LEFT(BE353,3),
IF(ISNUMBER(MATCH(LEFT(BE353,2),Final_Intermediate[Burmese_Consonants],0)),LEFT(BE353,2),
IF(ISNUMBER(MATCH(LEFT(BE353,1),Final_Intermediate[Burmese_Consonants],0)),LEFT(BE353,1),
"")))))))))))))))</f>
        <v>#VALUE!</v>
      </c>
      <c r="AH353" t="e">
        <f>IF(AND(OR(BF353="။",BF353="၊"),LEN(BF353)=1),BF353,
IF(ISNUMBER(MATCH(LEFT(BF353,7),Final_modified_Intermediate[Burmese_Consonants],0)),LEFT(BF353,7),
IF(ISNUMBER(MATCH(LEFT(BF353,6),Final_modified_Intermediate[Burmese_Consonants],0)),LEFT(BF353,6),
IF(ISNUMBER(MATCH(LEFT(BF353,5),Final_modified_Intermediate[Burmese_Consonants],0)),LEFT(BF353,5),
IF(ISNUMBER(MATCH(LEFT(BF353,4),Final_modified_Intermediate[Burmese_Consonants],0)),LEFT(BF353,4),
IF(ISNUMBER(MATCH(LEFT(BF353,3),Final_modified_Intermediate[Burmese_Consonants],0)),LEFT(BF353,3),
IF(ISNUMBER(MATCH(LEFT(BF353,2),Final_modified_Intermediate[Burmese_Consonants],0)),LEFT(BF353,2),
IF(ISNUMBER(MATCH(LEFT(BF353,1),Final_modified_Intermediate[Burmese_Consonants],0)),LEFT(BF353,1),
IF(ISNUMBER(MATCH(LEFT(BF353,7),Final_Intermediate[Burmese_Consonants],0)),LEFT(BF353,7),
IF(ISNUMBER(MATCH(LEFT(BF353,6),Final_Intermediate[Burmese_Consonants],0)),LEFT(BF353,6),
IF(ISNUMBER(MATCH(LEFT(BF353,5),Final_Intermediate[Burmese_Consonants],0)),LEFT(BF353,5),
IF(ISNUMBER(MATCH(LEFT(BF353,4),Final_Intermediate[Burmese_Consonants],0)),LEFT(BF353,4),
IF(ISNUMBER(MATCH(LEFT(BF353,3),Final_Intermediate[Burmese_Consonants],0)),LEFT(BF353,3),
IF(ISNUMBER(MATCH(LEFT(BF353,2),Final_Intermediate[Burmese_Consonants],0)),LEFT(BF353,2),
IF(ISNUMBER(MATCH(LEFT(BF353,1),Final_Intermediate[Burmese_Consonants],0)),LEFT(BF353,1),
"")))))))))))))))</f>
        <v>#VALUE!</v>
      </c>
      <c r="AI353" t="e">
        <f>IF(AND(OR(BG353="။",BG353="၊"),LEN(BG353)=1),BG353,
IF(ISNUMBER(MATCH(LEFT(BG353,7),Final_modified_Intermediate[Burmese_Consonants],0)),LEFT(BG353,7),
IF(ISNUMBER(MATCH(LEFT(BG353,6),Final_modified_Intermediate[Burmese_Consonants],0)),LEFT(BG353,6),
IF(ISNUMBER(MATCH(LEFT(BG353,5),Final_modified_Intermediate[Burmese_Consonants],0)),LEFT(BG353,5),
IF(ISNUMBER(MATCH(LEFT(BG353,4),Final_modified_Intermediate[Burmese_Consonants],0)),LEFT(BG353,4),
IF(ISNUMBER(MATCH(LEFT(BG353,3),Final_modified_Intermediate[Burmese_Consonants],0)),LEFT(BG353,3),
IF(ISNUMBER(MATCH(LEFT(BG353,2),Final_modified_Intermediate[Burmese_Consonants],0)),LEFT(BG353,2),
IF(ISNUMBER(MATCH(LEFT(BG353,1),Final_modified_Intermediate[Burmese_Consonants],0)),LEFT(BG353,1),
IF(ISNUMBER(MATCH(LEFT(BG353,7),Final_Intermediate[Burmese_Consonants],0)),LEFT(BG353,7),
IF(ISNUMBER(MATCH(LEFT(BG353,6),Final_Intermediate[Burmese_Consonants],0)),LEFT(BG353,6),
IF(ISNUMBER(MATCH(LEFT(BG353,5),Final_Intermediate[Burmese_Consonants],0)),LEFT(BG353,5),
IF(ISNUMBER(MATCH(LEFT(BG353,4),Final_Intermediate[Burmese_Consonants],0)),LEFT(BG353,4),
IF(ISNUMBER(MATCH(LEFT(BG353,3),Final_Intermediate[Burmese_Consonants],0)),LEFT(BG353,3),
IF(ISNUMBER(MATCH(LEFT(BG353,2),Final_Intermediate[Burmese_Consonants],0)),LEFT(BG353,2),
IF(ISNUMBER(MATCH(LEFT(BG353,1),Final_Intermediate[Burmese_Consonants],0)),LEFT(BG353,1),
"")))))))))))))))</f>
        <v>#VALUE!</v>
      </c>
      <c r="AJ353" t="e">
        <f>IF(AND(OR(BH353="။",BH353="၊"),LEN(BH353)=1),BH353,
IF(ISNUMBER(MATCH(LEFT(BH353,7),Final_modified_Intermediate[Burmese_Consonants],0)),LEFT(BH353,7),
IF(ISNUMBER(MATCH(LEFT(BH353,6),Final_modified_Intermediate[Burmese_Consonants],0)),LEFT(BH353,6),
IF(ISNUMBER(MATCH(LEFT(BH353,5),Final_modified_Intermediate[Burmese_Consonants],0)),LEFT(BH353,5),
IF(ISNUMBER(MATCH(LEFT(BH353,4),Final_modified_Intermediate[Burmese_Consonants],0)),LEFT(BH353,4),
IF(ISNUMBER(MATCH(LEFT(BH353,3),Final_modified_Intermediate[Burmese_Consonants],0)),LEFT(BH353,3),
IF(ISNUMBER(MATCH(LEFT(BH353,2),Final_modified_Intermediate[Burmese_Consonants],0)),LEFT(BH353,2),
IF(ISNUMBER(MATCH(LEFT(BH353,1),Final_modified_Intermediate[Burmese_Consonants],0)),LEFT(BH353,1),
IF(ISNUMBER(MATCH(LEFT(BH353,7),Final_Intermediate[Burmese_Consonants],0)),LEFT(BH353,7),
IF(ISNUMBER(MATCH(LEFT(BH353,6),Final_Intermediate[Burmese_Consonants],0)),LEFT(BH353,6),
IF(ISNUMBER(MATCH(LEFT(BH353,5),Final_Intermediate[Burmese_Consonants],0)),LEFT(BH353,5),
IF(ISNUMBER(MATCH(LEFT(BH353,4),Final_Intermediate[Burmese_Consonants],0)),LEFT(BH353,4),
IF(ISNUMBER(MATCH(LEFT(BH353,3),Final_Intermediate[Burmese_Consonants],0)),LEFT(BH353,3),
IF(ISNUMBER(MATCH(LEFT(BH353,2),Final_Intermediate[Burmese_Consonants],0)),LEFT(BH353,2),
IF(ISNUMBER(MATCH(LEFT(BH353,1),Final_Intermediate[Burmese_Consonants],0)),LEFT(BH353,1),
"")))))))))))))))</f>
        <v>#VALUE!</v>
      </c>
      <c r="AK353" t="e">
        <f>IF(AND(OR(BI353="။",BI353="၊"),LEN(BI353)=1),BI353,
IF(ISNUMBER(MATCH(LEFT(BI353,7),Final_modified_Intermediate[Burmese_Consonants],0)),LEFT(BI353,7),
IF(ISNUMBER(MATCH(LEFT(BI353,6),Final_modified_Intermediate[Burmese_Consonants],0)),LEFT(BI353,6),
IF(ISNUMBER(MATCH(LEFT(BI353,5),Final_modified_Intermediate[Burmese_Consonants],0)),LEFT(BI353,5),
IF(ISNUMBER(MATCH(LEFT(BI353,4),Final_modified_Intermediate[Burmese_Consonants],0)),LEFT(BI353,4),
IF(ISNUMBER(MATCH(LEFT(BI353,3),Final_modified_Intermediate[Burmese_Consonants],0)),LEFT(BI353,3),
IF(ISNUMBER(MATCH(LEFT(BI353,2),Final_modified_Intermediate[Burmese_Consonants],0)),LEFT(BI353,2),
IF(ISNUMBER(MATCH(LEFT(BI353,1),Final_modified_Intermediate[Burmese_Consonants],0)),LEFT(BI353,1),
IF(ISNUMBER(MATCH(LEFT(BI353,7),Final_Intermediate[Burmese_Consonants],0)),LEFT(BI353,7),
IF(ISNUMBER(MATCH(LEFT(BI353,6),Final_Intermediate[Burmese_Consonants],0)),LEFT(BI353,6),
IF(ISNUMBER(MATCH(LEFT(BI353,5),Final_Intermediate[Burmese_Consonants],0)),LEFT(BI353,5),
IF(ISNUMBER(MATCH(LEFT(BI353,4),Final_Intermediate[Burmese_Consonants],0)),LEFT(BI353,4),
IF(ISNUMBER(MATCH(LEFT(BI353,3),Final_Intermediate[Burmese_Consonants],0)),LEFT(BI353,3),
IF(ISNUMBER(MATCH(LEFT(BI353,2),Final_Intermediate[Burmese_Consonants],0)),LEFT(BI353,2),
IF(ISNUMBER(MATCH(LEFT(BI353,1),Final_Intermediate[Burmese_Consonants],0)),LEFT(BI353,1),
"")))))))))))))))</f>
        <v>#VALUE!</v>
      </c>
      <c r="AL353" t="e">
        <f>IF(AND(OR(BJ353="။",BJ353="၊"),LEN(BJ353)=1),BJ353,
IF(ISNUMBER(MATCH(LEFT(BJ353,7),Final_modified_Intermediate[Burmese_Consonants],0)),LEFT(BJ353,7),
IF(ISNUMBER(MATCH(LEFT(BJ353,6),Final_modified_Intermediate[Burmese_Consonants],0)),LEFT(BJ353,6),
IF(ISNUMBER(MATCH(LEFT(BJ353,5),Final_modified_Intermediate[Burmese_Consonants],0)),LEFT(BJ353,5),
IF(ISNUMBER(MATCH(LEFT(BJ353,4),Final_modified_Intermediate[Burmese_Consonants],0)),LEFT(BJ353,4),
IF(ISNUMBER(MATCH(LEFT(BJ353,3),Final_modified_Intermediate[Burmese_Consonants],0)),LEFT(BJ353,3),
IF(ISNUMBER(MATCH(LEFT(BJ353,2),Final_modified_Intermediate[Burmese_Consonants],0)),LEFT(BJ353,2),
IF(ISNUMBER(MATCH(LEFT(BJ353,1),Final_modified_Intermediate[Burmese_Consonants],0)),LEFT(BJ353,1),
IF(ISNUMBER(MATCH(LEFT(BJ353,7),Final_Intermediate[Burmese_Consonants],0)),LEFT(BJ353,7),
IF(ISNUMBER(MATCH(LEFT(BJ353,6),Final_Intermediate[Burmese_Consonants],0)),LEFT(BJ353,6),
IF(ISNUMBER(MATCH(LEFT(BJ353,5),Final_Intermediate[Burmese_Consonants],0)),LEFT(BJ353,5),
IF(ISNUMBER(MATCH(LEFT(BJ353,4),Final_Intermediate[Burmese_Consonants],0)),LEFT(BJ353,4),
IF(ISNUMBER(MATCH(LEFT(BJ353,3),Final_Intermediate[Burmese_Consonants],0)),LEFT(BJ353,3),
IF(ISNUMBER(MATCH(LEFT(BJ353,2),Final_Intermediate[Burmese_Consonants],0)),LEFT(BJ353,2),
IF(ISNUMBER(MATCH(LEFT(BJ353,1),Final_Intermediate[Burmese_Consonants],0)),LEFT(BJ353,1),
"")))))))))))))))</f>
        <v>#VALUE!</v>
      </c>
      <c r="AN353" t="e">
        <f>Compiler_Burmese[[#This Row],[Sr. No.]]</f>
        <v>#REF!</v>
      </c>
      <c r="AO353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3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3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3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3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3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3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3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3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3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3" t="e">
        <f>[2]!Vocabulary_Burmese[[#This Row],[Sr. No.]]</f>
        <v>#REF!</v>
      </c>
      <c r="BA353" t="e">
        <f>IF(Raw_data_N2_Kanji[[#This Row],[Categorie]]&lt;&gt;"","",
IF(ISNUMBER(MATCH(V,Special_list[Burmese word],0)),"",
SUBSTITUTE(Raw_data_N2_Kanji[[#This Row],[Raw]]," ","")))</f>
        <v>#VALUE!</v>
      </c>
      <c r="BB353" t="e">
        <f>RIGHT(Segregate18[[#This Row],[UPGRADE]],LEN(Segregate18[[#This Row],[UPGRADE]])-LEN(Compiler_Burmese[[#This Row],[1]]))</f>
        <v>#VALUE!</v>
      </c>
      <c r="BC353" t="e">
        <f>RIGHT(Segregate18[[#This Row],[11]],LEN(Segregate18[[#This Row],[11]])-LEN(Compiler_Burmese[[#This Row],[2]]))</f>
        <v>#VALUE!</v>
      </c>
      <c r="BD353" t="e">
        <f>RIGHT(Segregate18[[#This Row],[21]],LEN(Segregate18[[#This Row],[21]])-LEN(Compiler_Burmese[[#This Row],[3]]))</f>
        <v>#VALUE!</v>
      </c>
      <c r="BE353" t="e">
        <f>RIGHT(Segregate18[[#This Row],[31]],LEN(Segregate18[[#This Row],[31]])-LEN(Compiler_Burmese[[#This Row],[4]]))</f>
        <v>#VALUE!</v>
      </c>
      <c r="BF353" t="e">
        <f>RIGHT(Segregate18[[#This Row],[41]],LEN(Segregate18[[#This Row],[41]])-LEN(Compiler_Burmese[[#This Row],[5]]))</f>
        <v>#VALUE!</v>
      </c>
      <c r="BG353" t="e">
        <f>RIGHT(Segregate18[[#This Row],[51]],LEN(Segregate18[[#This Row],[51]])-LEN(Compiler_Burmese[[#This Row],[6]]))</f>
        <v>#VALUE!</v>
      </c>
      <c r="BH353" t="e">
        <f>RIGHT(Segregate18[[#This Row],[61]],LEN(Segregate18[[#This Row],[61]])-LEN(Compiler_Burmese[[#This Row],[7]]))</f>
        <v>#VALUE!</v>
      </c>
      <c r="BI353" t="e">
        <f>RIGHT(Segregate18[[#This Row],[71]],LEN(Segregate18[[#This Row],[71]])-LEN(Compiler_Burmese[[#This Row],[8]]))</f>
        <v>#VALUE!</v>
      </c>
      <c r="BJ353" t="e">
        <f>RIGHT(Segregate18[[#This Row],[81]],LEN(Segregate18[[#This Row],[81]])-LEN(Compiler_Burmese[[#This Row],[9]]))</f>
        <v>#VALUE!</v>
      </c>
    </row>
    <row r="354" spans="25:62" ht="15" customHeight="1" x14ac:dyDescent="0.3">
      <c r="Y354" t="e">
        <f>Segregate18[[#This Row],[Sr. No.]]</f>
        <v>#REF!</v>
      </c>
      <c r="Z354" t="e">
        <f>IF(AND(OR(BA354="။",BA354="၊"),LEN(BA354)=1),BA354,
IF(ISNUMBER(MATCH(LEFT(BA354,7),Final_modified_Intermediate[Burmese_Consonants],0)),LEFT(BA354,7),
IF(ISNUMBER(MATCH(LEFT(BA354,6),Final_modified_Intermediate[Burmese_Consonants],0)),LEFT(BA354,6),
IF(ISNUMBER(MATCH(LEFT(BA354,5),Final_modified_Intermediate[Burmese_Consonants],0)),LEFT(BA354,5),
IF(ISNUMBER(MATCH(LEFT(BA354,4),Final_modified_Intermediate[Burmese_Consonants],0)),LEFT(BA354,4),
IF(ISNUMBER(MATCH(LEFT(BA354,3),Final_modified_Intermediate[Burmese_Consonants],0)),LEFT(BA354,3),
IF(ISNUMBER(MATCH(LEFT(BA354,2),Final_modified_Intermediate[Burmese_Consonants],0)),LEFT(BA354,2),
IF(ISNUMBER(MATCH(LEFT(BA354,1),Final_modified_Intermediate[Burmese_Consonants],0)),LEFT(BA354,1),
IF(ISNUMBER(MATCH(LEFT(BA354,7),Final_Intermediate[Burmese_Consonants],0)),LEFT(BA354,7),
IF(ISNUMBER(MATCH(LEFT(BA354,6),Final_Intermediate[Burmese_Consonants],0)),LEFT(BA354,6),
IF(ISNUMBER(MATCH(LEFT(BA354,5),Final_Intermediate[Burmese_Consonants],0)),LEFT(BA354,5),
IF(ISNUMBER(MATCH(LEFT(BA354,4),Final_Intermediate[Burmese_Consonants],0)),LEFT(BA354,4),
IF(ISNUMBER(MATCH(LEFT(BA354,3),Final_Intermediate[Burmese_Consonants],0)),LEFT(BA354,3),
IF(ISNUMBER(MATCH(LEFT(BA354,2),Final_Intermediate[Burmese_Consonants],0)),LEFT(BA354,2),
IF(ISNUMBER(MATCH(LEFT(BA354,1),Final_Intermediate[Burmese_Consonants],0)),LEFT(BA354,1),
"")))))))))))))))</f>
        <v>#VALUE!</v>
      </c>
      <c r="AA354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4" t="e">
        <f>IF(AND(OR(BB354="။",BB354="၊"),LEN(BB354)=1),BB354,
IF(ISNUMBER(MATCH(LEFT(BB354,7),Final_modified_Intermediate[Burmese_Consonants],0)),LEFT(BB354,7),
IF(ISNUMBER(MATCH(LEFT(BB354,6),Final_modified_Intermediate[Burmese_Consonants],0)),LEFT(BB354,6),
IF(ISNUMBER(MATCH(LEFT(BB354,5),Final_modified_Intermediate[Burmese_Consonants],0)),LEFT(BB354,5),
IF(ISNUMBER(MATCH(LEFT(BB354,4),Final_modified_Intermediate[Burmese_Consonants],0)),LEFT(BB354,4),
IF(ISNUMBER(MATCH(LEFT(BB354,3),Final_modified_Intermediate[Burmese_Consonants],0)),LEFT(BB354,3),
IF(ISNUMBER(MATCH(LEFT(BB354,2),Final_modified_Intermediate[Burmese_Consonants],0)),LEFT(BB354,2),
IF(ISNUMBER(MATCH(LEFT(BB354,1),Final_modified_Intermediate[Burmese_Consonants],0)),LEFT(BB354,1),
IF(ISNUMBER(MATCH(LEFT(BB354,7),Final_Intermediate[Burmese_Consonants],0)),LEFT(BB354,7),
IF(ISNUMBER(MATCH(LEFT(BB354,6),Final_Intermediate[Burmese_Consonants],0)),LEFT(BB354,6),
IF(ISNUMBER(MATCH(LEFT(BB354,5),Final_Intermediate[Burmese_Consonants],0)),LEFT(BB354,5),
IF(ISNUMBER(MATCH(LEFT(BB354,4),Final_Intermediate[Burmese_Consonants],0)),LEFT(BB354,4),
IF(ISNUMBER(MATCH(LEFT(BB354,3),Final_Intermediate[Burmese_Consonants],0)),LEFT(BB354,3),
IF(ISNUMBER(MATCH(LEFT(BB354,2),Final_Intermediate[Burmese_Consonants],0)),LEFT(BB354,2),
IF(ISNUMBER(MATCH(LEFT(BB354,1),Final_Intermediate[Burmese_Consonants],0)),LEFT(BB354,1),
"")))))))))))))))</f>
        <v>#VALUE!</v>
      </c>
      <c r="AC354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4" t="e">
        <f>IF(AND(OR(BC354="။",BC354="၊"),LEN(BC354)=1),BC354,
IF(ISNUMBER(MATCH(LEFT(BC354,7),Final_modified_Intermediate[Burmese_Consonants],0)),LEFT(BC354,7),
IF(ISNUMBER(MATCH(LEFT(BC354,6),Final_modified_Intermediate[Burmese_Consonants],0)),LEFT(BC354,6),
IF(ISNUMBER(MATCH(LEFT(BC354,5),Final_modified_Intermediate[Burmese_Consonants],0)),LEFT(BC354,5),
IF(ISNUMBER(MATCH(LEFT(BC354,4),Final_modified_Intermediate[Burmese_Consonants],0)),LEFT(BC354,4),
IF(ISNUMBER(MATCH(LEFT(BC354,3),Final_modified_Intermediate[Burmese_Consonants],0)),LEFT(BC354,3),
IF(ISNUMBER(MATCH(LEFT(BC354,2),Final_modified_Intermediate[Burmese_Consonants],0)),LEFT(BC354,2),
IF(ISNUMBER(MATCH(LEFT(BC354,1),Final_modified_Intermediate[Burmese_Consonants],0)),LEFT(BC354,1),
IF(ISNUMBER(MATCH(LEFT(BC354,7),Final_Intermediate[Burmese_Consonants],0)),LEFT(BC354,7),
IF(ISNUMBER(MATCH(LEFT(BC354,6),Final_Intermediate[Burmese_Consonants],0)),LEFT(BC354,6),
IF(ISNUMBER(MATCH(LEFT(BC354,5),Final_Intermediate[Burmese_Consonants],0)),LEFT(BC354,5),
IF(ISNUMBER(MATCH(LEFT(BC354,4),Final_Intermediate[Burmese_Consonants],0)),LEFT(BC354,4),
IF(ISNUMBER(MATCH(LEFT(BC354,3),Final_Intermediate[Burmese_Consonants],0)),LEFT(BC354,3),
IF(ISNUMBER(MATCH(LEFT(BC354,2),Final_Intermediate[Burmese_Consonants],0)),LEFT(BC354,2),
IF(ISNUMBER(MATCH(LEFT(BC354,1),Final_Intermediate[Burmese_Consonants],0)),LEFT(BC354,1),
"")))))))))))))))</f>
        <v>#VALUE!</v>
      </c>
      <c r="AE354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4" t="e">
        <f>IF(AND(OR(BD354="။",BD354="၊"),LEN(BD354)=1),BD354,
IF(ISNUMBER(MATCH(LEFT(BD354,7),Final_modified_Intermediate[Burmese_Consonants],0)),LEFT(BD354,7),
IF(ISNUMBER(MATCH(LEFT(BD354,6),Final_modified_Intermediate[Burmese_Consonants],0)),LEFT(BD354,6),
IF(ISNUMBER(MATCH(LEFT(BD354,5),Final_modified_Intermediate[Burmese_Consonants],0)),LEFT(BD354,5),
IF(ISNUMBER(MATCH(LEFT(BD354,4),Final_modified_Intermediate[Burmese_Consonants],0)),LEFT(BD354,4),
IF(ISNUMBER(MATCH(LEFT(BD354,3),Final_modified_Intermediate[Burmese_Consonants],0)),LEFT(BD354,3),
IF(ISNUMBER(MATCH(LEFT(BD354,2),Final_modified_Intermediate[Burmese_Consonants],0)),LEFT(BD354,2),
IF(ISNUMBER(MATCH(LEFT(BD354,1),Final_modified_Intermediate[Burmese_Consonants],0)),LEFT(BD354,1),
IF(ISNUMBER(MATCH(LEFT(BD354,7),Final_Intermediate[Burmese_Consonants],0)),LEFT(BD354,7),
IF(ISNUMBER(MATCH(LEFT(BD354,6),Final_Intermediate[Burmese_Consonants],0)),LEFT(BD354,6),
IF(ISNUMBER(MATCH(LEFT(BD354,5),Final_Intermediate[Burmese_Consonants],0)),LEFT(BD354,5),
IF(ISNUMBER(MATCH(LEFT(BD354,4),Final_Intermediate[Burmese_Consonants],0)),LEFT(BD354,4),
IF(ISNUMBER(MATCH(LEFT(BD354,3),Final_Intermediate[Burmese_Consonants],0)),LEFT(BD354,3),
IF(ISNUMBER(MATCH(LEFT(BD354,2),Final_Intermediate[Burmese_Consonants],0)),LEFT(BD354,2),
IF(ISNUMBER(MATCH(LEFT(BD354,1),Final_Intermediate[Burmese_Consonants],0)),LEFT(BD354,1),
"")))))))))))))))</f>
        <v>#VALUE!</v>
      </c>
      <c r="AG354" t="e">
        <f>IF(AND(OR(BE354="။",BE354="၊"),LEN(BE354)=1),BE354,
IF(ISNUMBER(MATCH(LEFT(BE354,7),Final_modified_Intermediate[Burmese_Consonants],0)),LEFT(BE354,7),
IF(ISNUMBER(MATCH(LEFT(BE354,6),Final_modified_Intermediate[Burmese_Consonants],0)),LEFT(BE354,6),
IF(ISNUMBER(MATCH(LEFT(BE354,5),Final_modified_Intermediate[Burmese_Consonants],0)),LEFT(BE354,5),
IF(ISNUMBER(MATCH(LEFT(BE354,4),Final_modified_Intermediate[Burmese_Consonants],0)),LEFT(BE354,4),
IF(ISNUMBER(MATCH(LEFT(BE354,3),Final_modified_Intermediate[Burmese_Consonants],0)),LEFT(BE354,3),
IF(ISNUMBER(MATCH(LEFT(BE354,2),Final_modified_Intermediate[Burmese_Consonants],0)),LEFT(BE354,2),
IF(ISNUMBER(MATCH(LEFT(BE354,1),Final_modified_Intermediate[Burmese_Consonants],0)),LEFT(BE354,1),
IF(ISNUMBER(MATCH(LEFT(BE354,7),Final_Intermediate[Burmese_Consonants],0)),LEFT(BE354,7),
IF(ISNUMBER(MATCH(LEFT(BE354,6),Final_Intermediate[Burmese_Consonants],0)),LEFT(BE354,6),
IF(ISNUMBER(MATCH(LEFT(BE354,5),Final_Intermediate[Burmese_Consonants],0)),LEFT(BE354,5),
IF(ISNUMBER(MATCH(LEFT(BE354,4),Final_Intermediate[Burmese_Consonants],0)),LEFT(BE354,4),
IF(ISNUMBER(MATCH(LEFT(BE354,3),Final_Intermediate[Burmese_Consonants],0)),LEFT(BE354,3),
IF(ISNUMBER(MATCH(LEFT(BE354,2),Final_Intermediate[Burmese_Consonants],0)),LEFT(BE354,2),
IF(ISNUMBER(MATCH(LEFT(BE354,1),Final_Intermediate[Burmese_Consonants],0)),LEFT(BE354,1),
"")))))))))))))))</f>
        <v>#VALUE!</v>
      </c>
      <c r="AH354" t="e">
        <f>IF(AND(OR(BF354="။",BF354="၊"),LEN(BF354)=1),BF354,
IF(ISNUMBER(MATCH(LEFT(BF354,7),Final_modified_Intermediate[Burmese_Consonants],0)),LEFT(BF354,7),
IF(ISNUMBER(MATCH(LEFT(BF354,6),Final_modified_Intermediate[Burmese_Consonants],0)),LEFT(BF354,6),
IF(ISNUMBER(MATCH(LEFT(BF354,5),Final_modified_Intermediate[Burmese_Consonants],0)),LEFT(BF354,5),
IF(ISNUMBER(MATCH(LEFT(BF354,4),Final_modified_Intermediate[Burmese_Consonants],0)),LEFT(BF354,4),
IF(ISNUMBER(MATCH(LEFT(BF354,3),Final_modified_Intermediate[Burmese_Consonants],0)),LEFT(BF354,3),
IF(ISNUMBER(MATCH(LEFT(BF354,2),Final_modified_Intermediate[Burmese_Consonants],0)),LEFT(BF354,2),
IF(ISNUMBER(MATCH(LEFT(BF354,1),Final_modified_Intermediate[Burmese_Consonants],0)),LEFT(BF354,1),
IF(ISNUMBER(MATCH(LEFT(BF354,7),Final_Intermediate[Burmese_Consonants],0)),LEFT(BF354,7),
IF(ISNUMBER(MATCH(LEFT(BF354,6),Final_Intermediate[Burmese_Consonants],0)),LEFT(BF354,6),
IF(ISNUMBER(MATCH(LEFT(BF354,5),Final_Intermediate[Burmese_Consonants],0)),LEFT(BF354,5),
IF(ISNUMBER(MATCH(LEFT(BF354,4),Final_Intermediate[Burmese_Consonants],0)),LEFT(BF354,4),
IF(ISNUMBER(MATCH(LEFT(BF354,3),Final_Intermediate[Burmese_Consonants],0)),LEFT(BF354,3),
IF(ISNUMBER(MATCH(LEFT(BF354,2),Final_Intermediate[Burmese_Consonants],0)),LEFT(BF354,2),
IF(ISNUMBER(MATCH(LEFT(BF354,1),Final_Intermediate[Burmese_Consonants],0)),LEFT(BF354,1),
"")))))))))))))))</f>
        <v>#VALUE!</v>
      </c>
      <c r="AI354" t="e">
        <f>IF(AND(OR(BG354="။",BG354="၊"),LEN(BG354)=1),BG354,
IF(ISNUMBER(MATCH(LEFT(BG354,7),Final_modified_Intermediate[Burmese_Consonants],0)),LEFT(BG354,7),
IF(ISNUMBER(MATCH(LEFT(BG354,6),Final_modified_Intermediate[Burmese_Consonants],0)),LEFT(BG354,6),
IF(ISNUMBER(MATCH(LEFT(BG354,5),Final_modified_Intermediate[Burmese_Consonants],0)),LEFT(BG354,5),
IF(ISNUMBER(MATCH(LEFT(BG354,4),Final_modified_Intermediate[Burmese_Consonants],0)),LEFT(BG354,4),
IF(ISNUMBER(MATCH(LEFT(BG354,3),Final_modified_Intermediate[Burmese_Consonants],0)),LEFT(BG354,3),
IF(ISNUMBER(MATCH(LEFT(BG354,2),Final_modified_Intermediate[Burmese_Consonants],0)),LEFT(BG354,2),
IF(ISNUMBER(MATCH(LEFT(BG354,1),Final_modified_Intermediate[Burmese_Consonants],0)),LEFT(BG354,1),
IF(ISNUMBER(MATCH(LEFT(BG354,7),Final_Intermediate[Burmese_Consonants],0)),LEFT(BG354,7),
IF(ISNUMBER(MATCH(LEFT(BG354,6),Final_Intermediate[Burmese_Consonants],0)),LEFT(BG354,6),
IF(ISNUMBER(MATCH(LEFT(BG354,5),Final_Intermediate[Burmese_Consonants],0)),LEFT(BG354,5),
IF(ISNUMBER(MATCH(LEFT(BG354,4),Final_Intermediate[Burmese_Consonants],0)),LEFT(BG354,4),
IF(ISNUMBER(MATCH(LEFT(BG354,3),Final_Intermediate[Burmese_Consonants],0)),LEFT(BG354,3),
IF(ISNUMBER(MATCH(LEFT(BG354,2),Final_Intermediate[Burmese_Consonants],0)),LEFT(BG354,2),
IF(ISNUMBER(MATCH(LEFT(BG354,1),Final_Intermediate[Burmese_Consonants],0)),LEFT(BG354,1),
"")))))))))))))))</f>
        <v>#VALUE!</v>
      </c>
      <c r="AJ354" t="e">
        <f>IF(AND(OR(BH354="။",BH354="၊"),LEN(BH354)=1),BH354,
IF(ISNUMBER(MATCH(LEFT(BH354,7),Final_modified_Intermediate[Burmese_Consonants],0)),LEFT(BH354,7),
IF(ISNUMBER(MATCH(LEFT(BH354,6),Final_modified_Intermediate[Burmese_Consonants],0)),LEFT(BH354,6),
IF(ISNUMBER(MATCH(LEFT(BH354,5),Final_modified_Intermediate[Burmese_Consonants],0)),LEFT(BH354,5),
IF(ISNUMBER(MATCH(LEFT(BH354,4),Final_modified_Intermediate[Burmese_Consonants],0)),LEFT(BH354,4),
IF(ISNUMBER(MATCH(LEFT(BH354,3),Final_modified_Intermediate[Burmese_Consonants],0)),LEFT(BH354,3),
IF(ISNUMBER(MATCH(LEFT(BH354,2),Final_modified_Intermediate[Burmese_Consonants],0)),LEFT(BH354,2),
IF(ISNUMBER(MATCH(LEFT(BH354,1),Final_modified_Intermediate[Burmese_Consonants],0)),LEFT(BH354,1),
IF(ISNUMBER(MATCH(LEFT(BH354,7),Final_Intermediate[Burmese_Consonants],0)),LEFT(BH354,7),
IF(ISNUMBER(MATCH(LEFT(BH354,6),Final_Intermediate[Burmese_Consonants],0)),LEFT(BH354,6),
IF(ISNUMBER(MATCH(LEFT(BH354,5),Final_Intermediate[Burmese_Consonants],0)),LEFT(BH354,5),
IF(ISNUMBER(MATCH(LEFT(BH354,4),Final_Intermediate[Burmese_Consonants],0)),LEFT(BH354,4),
IF(ISNUMBER(MATCH(LEFT(BH354,3),Final_Intermediate[Burmese_Consonants],0)),LEFT(BH354,3),
IF(ISNUMBER(MATCH(LEFT(BH354,2),Final_Intermediate[Burmese_Consonants],0)),LEFT(BH354,2),
IF(ISNUMBER(MATCH(LEFT(BH354,1),Final_Intermediate[Burmese_Consonants],0)),LEFT(BH354,1),
"")))))))))))))))</f>
        <v>#VALUE!</v>
      </c>
      <c r="AK354" t="e">
        <f>IF(AND(OR(BI354="။",BI354="၊"),LEN(BI354)=1),BI354,
IF(ISNUMBER(MATCH(LEFT(BI354,7),Final_modified_Intermediate[Burmese_Consonants],0)),LEFT(BI354,7),
IF(ISNUMBER(MATCH(LEFT(BI354,6),Final_modified_Intermediate[Burmese_Consonants],0)),LEFT(BI354,6),
IF(ISNUMBER(MATCH(LEFT(BI354,5),Final_modified_Intermediate[Burmese_Consonants],0)),LEFT(BI354,5),
IF(ISNUMBER(MATCH(LEFT(BI354,4),Final_modified_Intermediate[Burmese_Consonants],0)),LEFT(BI354,4),
IF(ISNUMBER(MATCH(LEFT(BI354,3),Final_modified_Intermediate[Burmese_Consonants],0)),LEFT(BI354,3),
IF(ISNUMBER(MATCH(LEFT(BI354,2),Final_modified_Intermediate[Burmese_Consonants],0)),LEFT(BI354,2),
IF(ISNUMBER(MATCH(LEFT(BI354,1),Final_modified_Intermediate[Burmese_Consonants],0)),LEFT(BI354,1),
IF(ISNUMBER(MATCH(LEFT(BI354,7),Final_Intermediate[Burmese_Consonants],0)),LEFT(BI354,7),
IF(ISNUMBER(MATCH(LEFT(BI354,6),Final_Intermediate[Burmese_Consonants],0)),LEFT(BI354,6),
IF(ISNUMBER(MATCH(LEFT(BI354,5),Final_Intermediate[Burmese_Consonants],0)),LEFT(BI354,5),
IF(ISNUMBER(MATCH(LEFT(BI354,4),Final_Intermediate[Burmese_Consonants],0)),LEFT(BI354,4),
IF(ISNUMBER(MATCH(LEFT(BI354,3),Final_Intermediate[Burmese_Consonants],0)),LEFT(BI354,3),
IF(ISNUMBER(MATCH(LEFT(BI354,2),Final_Intermediate[Burmese_Consonants],0)),LEFT(BI354,2),
IF(ISNUMBER(MATCH(LEFT(BI354,1),Final_Intermediate[Burmese_Consonants],0)),LEFT(BI354,1),
"")))))))))))))))</f>
        <v>#VALUE!</v>
      </c>
      <c r="AL354" t="e">
        <f>IF(AND(OR(BJ354="။",BJ354="၊"),LEN(BJ354)=1),BJ354,
IF(ISNUMBER(MATCH(LEFT(BJ354,7),Final_modified_Intermediate[Burmese_Consonants],0)),LEFT(BJ354,7),
IF(ISNUMBER(MATCH(LEFT(BJ354,6),Final_modified_Intermediate[Burmese_Consonants],0)),LEFT(BJ354,6),
IF(ISNUMBER(MATCH(LEFT(BJ354,5),Final_modified_Intermediate[Burmese_Consonants],0)),LEFT(BJ354,5),
IF(ISNUMBER(MATCH(LEFT(BJ354,4),Final_modified_Intermediate[Burmese_Consonants],0)),LEFT(BJ354,4),
IF(ISNUMBER(MATCH(LEFT(BJ354,3),Final_modified_Intermediate[Burmese_Consonants],0)),LEFT(BJ354,3),
IF(ISNUMBER(MATCH(LEFT(BJ354,2),Final_modified_Intermediate[Burmese_Consonants],0)),LEFT(BJ354,2),
IF(ISNUMBER(MATCH(LEFT(BJ354,1),Final_modified_Intermediate[Burmese_Consonants],0)),LEFT(BJ354,1),
IF(ISNUMBER(MATCH(LEFT(BJ354,7),Final_Intermediate[Burmese_Consonants],0)),LEFT(BJ354,7),
IF(ISNUMBER(MATCH(LEFT(BJ354,6),Final_Intermediate[Burmese_Consonants],0)),LEFT(BJ354,6),
IF(ISNUMBER(MATCH(LEFT(BJ354,5),Final_Intermediate[Burmese_Consonants],0)),LEFT(BJ354,5),
IF(ISNUMBER(MATCH(LEFT(BJ354,4),Final_Intermediate[Burmese_Consonants],0)),LEFT(BJ354,4),
IF(ISNUMBER(MATCH(LEFT(BJ354,3),Final_Intermediate[Burmese_Consonants],0)),LEFT(BJ354,3),
IF(ISNUMBER(MATCH(LEFT(BJ354,2),Final_Intermediate[Burmese_Consonants],0)),LEFT(BJ354,2),
IF(ISNUMBER(MATCH(LEFT(BJ354,1),Final_Intermediate[Burmese_Consonants],0)),LEFT(BJ354,1),
"")))))))))))))))</f>
        <v>#VALUE!</v>
      </c>
      <c r="AN354" t="e">
        <f>Compiler_Burmese[[#This Row],[Sr. No.]]</f>
        <v>#REF!</v>
      </c>
      <c r="AO354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4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4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4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4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4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4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4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4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4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4" t="e">
        <f>[2]!Vocabulary_Burmese[[#This Row],[Sr. No.]]</f>
        <v>#REF!</v>
      </c>
      <c r="BA354" t="e">
        <f>IF(Raw_data_N2_Kanji[[#This Row],[Categorie]]&lt;&gt;"","",
IF(ISNUMBER(MATCH(V,Special_list[Burmese word],0)),"",
SUBSTITUTE(Raw_data_N2_Kanji[[#This Row],[Raw]]," ","")))</f>
        <v>#VALUE!</v>
      </c>
      <c r="BB354" t="e">
        <f>RIGHT(Segregate18[[#This Row],[UPGRADE]],LEN(Segregate18[[#This Row],[UPGRADE]])-LEN(Compiler_Burmese[[#This Row],[1]]))</f>
        <v>#VALUE!</v>
      </c>
      <c r="BC354" t="e">
        <f>RIGHT(Segregate18[[#This Row],[11]],LEN(Segregate18[[#This Row],[11]])-LEN(Compiler_Burmese[[#This Row],[2]]))</f>
        <v>#VALUE!</v>
      </c>
      <c r="BD354" t="e">
        <f>RIGHT(Segregate18[[#This Row],[21]],LEN(Segregate18[[#This Row],[21]])-LEN(Compiler_Burmese[[#This Row],[3]]))</f>
        <v>#VALUE!</v>
      </c>
      <c r="BE354" t="e">
        <f>RIGHT(Segregate18[[#This Row],[31]],LEN(Segregate18[[#This Row],[31]])-LEN(Compiler_Burmese[[#This Row],[4]]))</f>
        <v>#VALUE!</v>
      </c>
      <c r="BF354" t="e">
        <f>RIGHT(Segregate18[[#This Row],[41]],LEN(Segregate18[[#This Row],[41]])-LEN(Compiler_Burmese[[#This Row],[5]]))</f>
        <v>#VALUE!</v>
      </c>
      <c r="BG354" t="e">
        <f>RIGHT(Segregate18[[#This Row],[51]],LEN(Segregate18[[#This Row],[51]])-LEN(Compiler_Burmese[[#This Row],[6]]))</f>
        <v>#VALUE!</v>
      </c>
      <c r="BH354" t="e">
        <f>RIGHT(Segregate18[[#This Row],[61]],LEN(Segregate18[[#This Row],[61]])-LEN(Compiler_Burmese[[#This Row],[7]]))</f>
        <v>#VALUE!</v>
      </c>
      <c r="BI354" t="e">
        <f>RIGHT(Segregate18[[#This Row],[71]],LEN(Segregate18[[#This Row],[71]])-LEN(Compiler_Burmese[[#This Row],[8]]))</f>
        <v>#VALUE!</v>
      </c>
      <c r="BJ354" t="e">
        <f>RIGHT(Segregate18[[#This Row],[81]],LEN(Segregate18[[#This Row],[81]])-LEN(Compiler_Burmese[[#This Row],[9]]))</f>
        <v>#VALUE!</v>
      </c>
    </row>
    <row r="355" spans="25:62" ht="15" customHeight="1" x14ac:dyDescent="0.3">
      <c r="Y355" t="e">
        <f>Segregate18[[#This Row],[Sr. No.]]</f>
        <v>#REF!</v>
      </c>
      <c r="Z355" t="e">
        <f>IF(AND(OR(BA355="။",BA355="၊"),LEN(BA355)=1),BA355,
IF(ISNUMBER(MATCH(LEFT(BA355,7),Final_modified_Intermediate[Burmese_Consonants],0)),LEFT(BA355,7),
IF(ISNUMBER(MATCH(LEFT(BA355,6),Final_modified_Intermediate[Burmese_Consonants],0)),LEFT(BA355,6),
IF(ISNUMBER(MATCH(LEFT(BA355,5),Final_modified_Intermediate[Burmese_Consonants],0)),LEFT(BA355,5),
IF(ISNUMBER(MATCH(LEFT(BA355,4),Final_modified_Intermediate[Burmese_Consonants],0)),LEFT(BA355,4),
IF(ISNUMBER(MATCH(LEFT(BA355,3),Final_modified_Intermediate[Burmese_Consonants],0)),LEFT(BA355,3),
IF(ISNUMBER(MATCH(LEFT(BA355,2),Final_modified_Intermediate[Burmese_Consonants],0)),LEFT(BA355,2),
IF(ISNUMBER(MATCH(LEFT(BA355,1),Final_modified_Intermediate[Burmese_Consonants],0)),LEFT(BA355,1),
IF(ISNUMBER(MATCH(LEFT(BA355,7),Final_Intermediate[Burmese_Consonants],0)),LEFT(BA355,7),
IF(ISNUMBER(MATCH(LEFT(BA355,6),Final_Intermediate[Burmese_Consonants],0)),LEFT(BA355,6),
IF(ISNUMBER(MATCH(LEFT(BA355,5),Final_Intermediate[Burmese_Consonants],0)),LEFT(BA355,5),
IF(ISNUMBER(MATCH(LEFT(BA355,4),Final_Intermediate[Burmese_Consonants],0)),LEFT(BA355,4),
IF(ISNUMBER(MATCH(LEFT(BA355,3),Final_Intermediate[Burmese_Consonants],0)),LEFT(BA355,3),
IF(ISNUMBER(MATCH(LEFT(BA355,2),Final_Intermediate[Burmese_Consonants],0)),LEFT(BA355,2),
IF(ISNUMBER(MATCH(LEFT(BA355,1),Final_Intermediate[Burmese_Consonants],0)),LEFT(BA355,1),
"")))))))))))))))</f>
        <v>#VALUE!</v>
      </c>
      <c r="AA355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5" t="e">
        <f>IF(AND(OR(BB355="။",BB355="၊"),LEN(BB355)=1),BB355,
IF(ISNUMBER(MATCH(LEFT(BB355,7),Final_modified_Intermediate[Burmese_Consonants],0)),LEFT(BB355,7),
IF(ISNUMBER(MATCH(LEFT(BB355,6),Final_modified_Intermediate[Burmese_Consonants],0)),LEFT(BB355,6),
IF(ISNUMBER(MATCH(LEFT(BB355,5),Final_modified_Intermediate[Burmese_Consonants],0)),LEFT(BB355,5),
IF(ISNUMBER(MATCH(LEFT(BB355,4),Final_modified_Intermediate[Burmese_Consonants],0)),LEFT(BB355,4),
IF(ISNUMBER(MATCH(LEFT(BB355,3),Final_modified_Intermediate[Burmese_Consonants],0)),LEFT(BB355,3),
IF(ISNUMBER(MATCH(LEFT(BB355,2),Final_modified_Intermediate[Burmese_Consonants],0)),LEFT(BB355,2),
IF(ISNUMBER(MATCH(LEFT(BB355,1),Final_modified_Intermediate[Burmese_Consonants],0)),LEFT(BB355,1),
IF(ISNUMBER(MATCH(LEFT(BB355,7),Final_Intermediate[Burmese_Consonants],0)),LEFT(BB355,7),
IF(ISNUMBER(MATCH(LEFT(BB355,6),Final_Intermediate[Burmese_Consonants],0)),LEFT(BB355,6),
IF(ISNUMBER(MATCH(LEFT(BB355,5),Final_Intermediate[Burmese_Consonants],0)),LEFT(BB355,5),
IF(ISNUMBER(MATCH(LEFT(BB355,4),Final_Intermediate[Burmese_Consonants],0)),LEFT(BB355,4),
IF(ISNUMBER(MATCH(LEFT(BB355,3),Final_Intermediate[Burmese_Consonants],0)),LEFT(BB355,3),
IF(ISNUMBER(MATCH(LEFT(BB355,2),Final_Intermediate[Burmese_Consonants],0)),LEFT(BB355,2),
IF(ISNUMBER(MATCH(LEFT(BB355,1),Final_Intermediate[Burmese_Consonants],0)),LEFT(BB355,1),
"")))))))))))))))</f>
        <v>#VALUE!</v>
      </c>
      <c r="AC355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5" t="e">
        <f>IF(AND(OR(BC355="။",BC355="၊"),LEN(BC355)=1),BC355,
IF(ISNUMBER(MATCH(LEFT(BC355,7),Final_modified_Intermediate[Burmese_Consonants],0)),LEFT(BC355,7),
IF(ISNUMBER(MATCH(LEFT(BC355,6),Final_modified_Intermediate[Burmese_Consonants],0)),LEFT(BC355,6),
IF(ISNUMBER(MATCH(LEFT(BC355,5),Final_modified_Intermediate[Burmese_Consonants],0)),LEFT(BC355,5),
IF(ISNUMBER(MATCH(LEFT(BC355,4),Final_modified_Intermediate[Burmese_Consonants],0)),LEFT(BC355,4),
IF(ISNUMBER(MATCH(LEFT(BC355,3),Final_modified_Intermediate[Burmese_Consonants],0)),LEFT(BC355,3),
IF(ISNUMBER(MATCH(LEFT(BC355,2),Final_modified_Intermediate[Burmese_Consonants],0)),LEFT(BC355,2),
IF(ISNUMBER(MATCH(LEFT(BC355,1),Final_modified_Intermediate[Burmese_Consonants],0)),LEFT(BC355,1),
IF(ISNUMBER(MATCH(LEFT(BC355,7),Final_Intermediate[Burmese_Consonants],0)),LEFT(BC355,7),
IF(ISNUMBER(MATCH(LEFT(BC355,6),Final_Intermediate[Burmese_Consonants],0)),LEFT(BC355,6),
IF(ISNUMBER(MATCH(LEFT(BC355,5),Final_Intermediate[Burmese_Consonants],0)),LEFT(BC355,5),
IF(ISNUMBER(MATCH(LEFT(BC355,4),Final_Intermediate[Burmese_Consonants],0)),LEFT(BC355,4),
IF(ISNUMBER(MATCH(LEFT(BC355,3),Final_Intermediate[Burmese_Consonants],0)),LEFT(BC355,3),
IF(ISNUMBER(MATCH(LEFT(BC355,2),Final_Intermediate[Burmese_Consonants],0)),LEFT(BC355,2),
IF(ISNUMBER(MATCH(LEFT(BC355,1),Final_Intermediate[Burmese_Consonants],0)),LEFT(BC355,1),
"")))))))))))))))</f>
        <v>#VALUE!</v>
      </c>
      <c r="AE355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5" t="e">
        <f>IF(AND(OR(BD355="။",BD355="၊"),LEN(BD355)=1),BD355,
IF(ISNUMBER(MATCH(LEFT(BD355,7),Final_modified_Intermediate[Burmese_Consonants],0)),LEFT(BD355,7),
IF(ISNUMBER(MATCH(LEFT(BD355,6),Final_modified_Intermediate[Burmese_Consonants],0)),LEFT(BD355,6),
IF(ISNUMBER(MATCH(LEFT(BD355,5),Final_modified_Intermediate[Burmese_Consonants],0)),LEFT(BD355,5),
IF(ISNUMBER(MATCH(LEFT(BD355,4),Final_modified_Intermediate[Burmese_Consonants],0)),LEFT(BD355,4),
IF(ISNUMBER(MATCH(LEFT(BD355,3),Final_modified_Intermediate[Burmese_Consonants],0)),LEFT(BD355,3),
IF(ISNUMBER(MATCH(LEFT(BD355,2),Final_modified_Intermediate[Burmese_Consonants],0)),LEFT(BD355,2),
IF(ISNUMBER(MATCH(LEFT(BD355,1),Final_modified_Intermediate[Burmese_Consonants],0)),LEFT(BD355,1),
IF(ISNUMBER(MATCH(LEFT(BD355,7),Final_Intermediate[Burmese_Consonants],0)),LEFT(BD355,7),
IF(ISNUMBER(MATCH(LEFT(BD355,6),Final_Intermediate[Burmese_Consonants],0)),LEFT(BD355,6),
IF(ISNUMBER(MATCH(LEFT(BD355,5),Final_Intermediate[Burmese_Consonants],0)),LEFT(BD355,5),
IF(ISNUMBER(MATCH(LEFT(BD355,4),Final_Intermediate[Burmese_Consonants],0)),LEFT(BD355,4),
IF(ISNUMBER(MATCH(LEFT(BD355,3),Final_Intermediate[Burmese_Consonants],0)),LEFT(BD355,3),
IF(ISNUMBER(MATCH(LEFT(BD355,2),Final_Intermediate[Burmese_Consonants],0)),LEFT(BD355,2),
IF(ISNUMBER(MATCH(LEFT(BD355,1),Final_Intermediate[Burmese_Consonants],0)),LEFT(BD355,1),
"")))))))))))))))</f>
        <v>#VALUE!</v>
      </c>
      <c r="AG355" t="e">
        <f>IF(AND(OR(BE355="။",BE355="၊"),LEN(BE355)=1),BE355,
IF(ISNUMBER(MATCH(LEFT(BE355,7),Final_modified_Intermediate[Burmese_Consonants],0)),LEFT(BE355,7),
IF(ISNUMBER(MATCH(LEFT(BE355,6),Final_modified_Intermediate[Burmese_Consonants],0)),LEFT(BE355,6),
IF(ISNUMBER(MATCH(LEFT(BE355,5),Final_modified_Intermediate[Burmese_Consonants],0)),LEFT(BE355,5),
IF(ISNUMBER(MATCH(LEFT(BE355,4),Final_modified_Intermediate[Burmese_Consonants],0)),LEFT(BE355,4),
IF(ISNUMBER(MATCH(LEFT(BE355,3),Final_modified_Intermediate[Burmese_Consonants],0)),LEFT(BE355,3),
IF(ISNUMBER(MATCH(LEFT(BE355,2),Final_modified_Intermediate[Burmese_Consonants],0)),LEFT(BE355,2),
IF(ISNUMBER(MATCH(LEFT(BE355,1),Final_modified_Intermediate[Burmese_Consonants],0)),LEFT(BE355,1),
IF(ISNUMBER(MATCH(LEFT(BE355,7),Final_Intermediate[Burmese_Consonants],0)),LEFT(BE355,7),
IF(ISNUMBER(MATCH(LEFT(BE355,6),Final_Intermediate[Burmese_Consonants],0)),LEFT(BE355,6),
IF(ISNUMBER(MATCH(LEFT(BE355,5),Final_Intermediate[Burmese_Consonants],0)),LEFT(BE355,5),
IF(ISNUMBER(MATCH(LEFT(BE355,4),Final_Intermediate[Burmese_Consonants],0)),LEFT(BE355,4),
IF(ISNUMBER(MATCH(LEFT(BE355,3),Final_Intermediate[Burmese_Consonants],0)),LEFT(BE355,3),
IF(ISNUMBER(MATCH(LEFT(BE355,2),Final_Intermediate[Burmese_Consonants],0)),LEFT(BE355,2),
IF(ISNUMBER(MATCH(LEFT(BE355,1),Final_Intermediate[Burmese_Consonants],0)),LEFT(BE355,1),
"")))))))))))))))</f>
        <v>#VALUE!</v>
      </c>
      <c r="AH355" t="e">
        <f>IF(AND(OR(BF355="။",BF355="၊"),LEN(BF355)=1),BF355,
IF(ISNUMBER(MATCH(LEFT(BF355,7),Final_modified_Intermediate[Burmese_Consonants],0)),LEFT(BF355,7),
IF(ISNUMBER(MATCH(LEFT(BF355,6),Final_modified_Intermediate[Burmese_Consonants],0)),LEFT(BF355,6),
IF(ISNUMBER(MATCH(LEFT(BF355,5),Final_modified_Intermediate[Burmese_Consonants],0)),LEFT(BF355,5),
IF(ISNUMBER(MATCH(LEFT(BF355,4),Final_modified_Intermediate[Burmese_Consonants],0)),LEFT(BF355,4),
IF(ISNUMBER(MATCH(LEFT(BF355,3),Final_modified_Intermediate[Burmese_Consonants],0)),LEFT(BF355,3),
IF(ISNUMBER(MATCH(LEFT(BF355,2),Final_modified_Intermediate[Burmese_Consonants],0)),LEFT(BF355,2),
IF(ISNUMBER(MATCH(LEFT(BF355,1),Final_modified_Intermediate[Burmese_Consonants],0)),LEFT(BF355,1),
IF(ISNUMBER(MATCH(LEFT(BF355,7),Final_Intermediate[Burmese_Consonants],0)),LEFT(BF355,7),
IF(ISNUMBER(MATCH(LEFT(BF355,6),Final_Intermediate[Burmese_Consonants],0)),LEFT(BF355,6),
IF(ISNUMBER(MATCH(LEFT(BF355,5),Final_Intermediate[Burmese_Consonants],0)),LEFT(BF355,5),
IF(ISNUMBER(MATCH(LEFT(BF355,4),Final_Intermediate[Burmese_Consonants],0)),LEFT(BF355,4),
IF(ISNUMBER(MATCH(LEFT(BF355,3),Final_Intermediate[Burmese_Consonants],0)),LEFT(BF355,3),
IF(ISNUMBER(MATCH(LEFT(BF355,2),Final_Intermediate[Burmese_Consonants],0)),LEFT(BF355,2),
IF(ISNUMBER(MATCH(LEFT(BF355,1),Final_Intermediate[Burmese_Consonants],0)),LEFT(BF355,1),
"")))))))))))))))</f>
        <v>#VALUE!</v>
      </c>
      <c r="AI355" t="e">
        <f>IF(AND(OR(BG355="။",BG355="၊"),LEN(BG355)=1),BG355,
IF(ISNUMBER(MATCH(LEFT(BG355,7),Final_modified_Intermediate[Burmese_Consonants],0)),LEFT(BG355,7),
IF(ISNUMBER(MATCH(LEFT(BG355,6),Final_modified_Intermediate[Burmese_Consonants],0)),LEFT(BG355,6),
IF(ISNUMBER(MATCH(LEFT(BG355,5),Final_modified_Intermediate[Burmese_Consonants],0)),LEFT(BG355,5),
IF(ISNUMBER(MATCH(LEFT(BG355,4),Final_modified_Intermediate[Burmese_Consonants],0)),LEFT(BG355,4),
IF(ISNUMBER(MATCH(LEFT(BG355,3),Final_modified_Intermediate[Burmese_Consonants],0)),LEFT(BG355,3),
IF(ISNUMBER(MATCH(LEFT(BG355,2),Final_modified_Intermediate[Burmese_Consonants],0)),LEFT(BG355,2),
IF(ISNUMBER(MATCH(LEFT(BG355,1),Final_modified_Intermediate[Burmese_Consonants],0)),LEFT(BG355,1),
IF(ISNUMBER(MATCH(LEFT(BG355,7),Final_Intermediate[Burmese_Consonants],0)),LEFT(BG355,7),
IF(ISNUMBER(MATCH(LEFT(BG355,6),Final_Intermediate[Burmese_Consonants],0)),LEFT(BG355,6),
IF(ISNUMBER(MATCH(LEFT(BG355,5),Final_Intermediate[Burmese_Consonants],0)),LEFT(BG355,5),
IF(ISNUMBER(MATCH(LEFT(BG355,4),Final_Intermediate[Burmese_Consonants],0)),LEFT(BG355,4),
IF(ISNUMBER(MATCH(LEFT(BG355,3),Final_Intermediate[Burmese_Consonants],0)),LEFT(BG355,3),
IF(ISNUMBER(MATCH(LEFT(BG355,2),Final_Intermediate[Burmese_Consonants],0)),LEFT(BG355,2),
IF(ISNUMBER(MATCH(LEFT(BG355,1),Final_Intermediate[Burmese_Consonants],0)),LEFT(BG355,1),
"")))))))))))))))</f>
        <v>#VALUE!</v>
      </c>
      <c r="AJ355" t="e">
        <f>IF(AND(OR(BH355="။",BH355="၊"),LEN(BH355)=1),BH355,
IF(ISNUMBER(MATCH(LEFT(BH355,7),Final_modified_Intermediate[Burmese_Consonants],0)),LEFT(BH355,7),
IF(ISNUMBER(MATCH(LEFT(BH355,6),Final_modified_Intermediate[Burmese_Consonants],0)),LEFT(BH355,6),
IF(ISNUMBER(MATCH(LEFT(BH355,5),Final_modified_Intermediate[Burmese_Consonants],0)),LEFT(BH355,5),
IF(ISNUMBER(MATCH(LEFT(BH355,4),Final_modified_Intermediate[Burmese_Consonants],0)),LEFT(BH355,4),
IF(ISNUMBER(MATCH(LEFT(BH355,3),Final_modified_Intermediate[Burmese_Consonants],0)),LEFT(BH355,3),
IF(ISNUMBER(MATCH(LEFT(BH355,2),Final_modified_Intermediate[Burmese_Consonants],0)),LEFT(BH355,2),
IF(ISNUMBER(MATCH(LEFT(BH355,1),Final_modified_Intermediate[Burmese_Consonants],0)),LEFT(BH355,1),
IF(ISNUMBER(MATCH(LEFT(BH355,7),Final_Intermediate[Burmese_Consonants],0)),LEFT(BH355,7),
IF(ISNUMBER(MATCH(LEFT(BH355,6),Final_Intermediate[Burmese_Consonants],0)),LEFT(BH355,6),
IF(ISNUMBER(MATCH(LEFT(BH355,5),Final_Intermediate[Burmese_Consonants],0)),LEFT(BH355,5),
IF(ISNUMBER(MATCH(LEFT(BH355,4),Final_Intermediate[Burmese_Consonants],0)),LEFT(BH355,4),
IF(ISNUMBER(MATCH(LEFT(BH355,3),Final_Intermediate[Burmese_Consonants],0)),LEFT(BH355,3),
IF(ISNUMBER(MATCH(LEFT(BH355,2),Final_Intermediate[Burmese_Consonants],0)),LEFT(BH355,2),
IF(ISNUMBER(MATCH(LEFT(BH355,1),Final_Intermediate[Burmese_Consonants],0)),LEFT(BH355,1),
"")))))))))))))))</f>
        <v>#VALUE!</v>
      </c>
      <c r="AK355" t="e">
        <f>IF(AND(OR(BI355="။",BI355="၊"),LEN(BI355)=1),BI355,
IF(ISNUMBER(MATCH(LEFT(BI355,7),Final_modified_Intermediate[Burmese_Consonants],0)),LEFT(BI355,7),
IF(ISNUMBER(MATCH(LEFT(BI355,6),Final_modified_Intermediate[Burmese_Consonants],0)),LEFT(BI355,6),
IF(ISNUMBER(MATCH(LEFT(BI355,5),Final_modified_Intermediate[Burmese_Consonants],0)),LEFT(BI355,5),
IF(ISNUMBER(MATCH(LEFT(BI355,4),Final_modified_Intermediate[Burmese_Consonants],0)),LEFT(BI355,4),
IF(ISNUMBER(MATCH(LEFT(BI355,3),Final_modified_Intermediate[Burmese_Consonants],0)),LEFT(BI355,3),
IF(ISNUMBER(MATCH(LEFT(BI355,2),Final_modified_Intermediate[Burmese_Consonants],0)),LEFT(BI355,2),
IF(ISNUMBER(MATCH(LEFT(BI355,1),Final_modified_Intermediate[Burmese_Consonants],0)),LEFT(BI355,1),
IF(ISNUMBER(MATCH(LEFT(BI355,7),Final_Intermediate[Burmese_Consonants],0)),LEFT(BI355,7),
IF(ISNUMBER(MATCH(LEFT(BI355,6),Final_Intermediate[Burmese_Consonants],0)),LEFT(BI355,6),
IF(ISNUMBER(MATCH(LEFT(BI355,5),Final_Intermediate[Burmese_Consonants],0)),LEFT(BI355,5),
IF(ISNUMBER(MATCH(LEFT(BI355,4),Final_Intermediate[Burmese_Consonants],0)),LEFT(BI355,4),
IF(ISNUMBER(MATCH(LEFT(BI355,3),Final_Intermediate[Burmese_Consonants],0)),LEFT(BI355,3),
IF(ISNUMBER(MATCH(LEFT(BI355,2),Final_Intermediate[Burmese_Consonants],0)),LEFT(BI355,2),
IF(ISNUMBER(MATCH(LEFT(BI355,1),Final_Intermediate[Burmese_Consonants],0)),LEFT(BI355,1),
"")))))))))))))))</f>
        <v>#VALUE!</v>
      </c>
      <c r="AL355" t="e">
        <f>IF(AND(OR(BJ355="။",BJ355="၊"),LEN(BJ355)=1),BJ355,
IF(ISNUMBER(MATCH(LEFT(BJ355,7),Final_modified_Intermediate[Burmese_Consonants],0)),LEFT(BJ355,7),
IF(ISNUMBER(MATCH(LEFT(BJ355,6),Final_modified_Intermediate[Burmese_Consonants],0)),LEFT(BJ355,6),
IF(ISNUMBER(MATCH(LEFT(BJ355,5),Final_modified_Intermediate[Burmese_Consonants],0)),LEFT(BJ355,5),
IF(ISNUMBER(MATCH(LEFT(BJ355,4),Final_modified_Intermediate[Burmese_Consonants],0)),LEFT(BJ355,4),
IF(ISNUMBER(MATCH(LEFT(BJ355,3),Final_modified_Intermediate[Burmese_Consonants],0)),LEFT(BJ355,3),
IF(ISNUMBER(MATCH(LEFT(BJ355,2),Final_modified_Intermediate[Burmese_Consonants],0)),LEFT(BJ355,2),
IF(ISNUMBER(MATCH(LEFT(BJ355,1),Final_modified_Intermediate[Burmese_Consonants],0)),LEFT(BJ355,1),
IF(ISNUMBER(MATCH(LEFT(BJ355,7),Final_Intermediate[Burmese_Consonants],0)),LEFT(BJ355,7),
IF(ISNUMBER(MATCH(LEFT(BJ355,6),Final_Intermediate[Burmese_Consonants],0)),LEFT(BJ355,6),
IF(ISNUMBER(MATCH(LEFT(BJ355,5),Final_Intermediate[Burmese_Consonants],0)),LEFT(BJ355,5),
IF(ISNUMBER(MATCH(LEFT(BJ355,4),Final_Intermediate[Burmese_Consonants],0)),LEFT(BJ355,4),
IF(ISNUMBER(MATCH(LEFT(BJ355,3),Final_Intermediate[Burmese_Consonants],0)),LEFT(BJ355,3),
IF(ISNUMBER(MATCH(LEFT(BJ355,2),Final_Intermediate[Burmese_Consonants],0)),LEFT(BJ355,2),
IF(ISNUMBER(MATCH(LEFT(BJ355,1),Final_Intermediate[Burmese_Consonants],0)),LEFT(BJ355,1),
"")))))))))))))))</f>
        <v>#VALUE!</v>
      </c>
      <c r="AN355" t="e">
        <f>Compiler_Burmese[[#This Row],[Sr. No.]]</f>
        <v>#REF!</v>
      </c>
      <c r="AO355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5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5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5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5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5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5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5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5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5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5" t="e">
        <f>[2]!Vocabulary_Burmese[[#This Row],[Sr. No.]]</f>
        <v>#REF!</v>
      </c>
      <c r="BA355" t="e">
        <f>IF(Raw_data_N2_Kanji[[#This Row],[Categorie]]&lt;&gt;"","",
IF(ISNUMBER(MATCH(V,Special_list[Burmese word],0)),"",
SUBSTITUTE(Raw_data_N2_Kanji[[#This Row],[Raw]]," ","")))</f>
        <v>#VALUE!</v>
      </c>
      <c r="BB355" t="e">
        <f>RIGHT(Segregate18[[#This Row],[UPGRADE]],LEN(Segregate18[[#This Row],[UPGRADE]])-LEN(Compiler_Burmese[[#This Row],[1]]))</f>
        <v>#VALUE!</v>
      </c>
      <c r="BC355" t="e">
        <f>RIGHT(Segregate18[[#This Row],[11]],LEN(Segregate18[[#This Row],[11]])-LEN(Compiler_Burmese[[#This Row],[2]]))</f>
        <v>#VALUE!</v>
      </c>
      <c r="BD355" t="e">
        <f>RIGHT(Segregate18[[#This Row],[21]],LEN(Segregate18[[#This Row],[21]])-LEN(Compiler_Burmese[[#This Row],[3]]))</f>
        <v>#VALUE!</v>
      </c>
      <c r="BE355" t="e">
        <f>RIGHT(Segregate18[[#This Row],[31]],LEN(Segregate18[[#This Row],[31]])-LEN(Compiler_Burmese[[#This Row],[4]]))</f>
        <v>#VALUE!</v>
      </c>
      <c r="BF355" t="e">
        <f>RIGHT(Segregate18[[#This Row],[41]],LEN(Segregate18[[#This Row],[41]])-LEN(Compiler_Burmese[[#This Row],[5]]))</f>
        <v>#VALUE!</v>
      </c>
      <c r="BG355" t="e">
        <f>RIGHT(Segregate18[[#This Row],[51]],LEN(Segregate18[[#This Row],[51]])-LEN(Compiler_Burmese[[#This Row],[6]]))</f>
        <v>#VALUE!</v>
      </c>
      <c r="BH355" t="e">
        <f>RIGHT(Segregate18[[#This Row],[61]],LEN(Segregate18[[#This Row],[61]])-LEN(Compiler_Burmese[[#This Row],[7]]))</f>
        <v>#VALUE!</v>
      </c>
      <c r="BI355" t="e">
        <f>RIGHT(Segregate18[[#This Row],[71]],LEN(Segregate18[[#This Row],[71]])-LEN(Compiler_Burmese[[#This Row],[8]]))</f>
        <v>#VALUE!</v>
      </c>
      <c r="BJ355" t="e">
        <f>RIGHT(Segregate18[[#This Row],[81]],LEN(Segregate18[[#This Row],[81]])-LEN(Compiler_Burmese[[#This Row],[9]]))</f>
        <v>#VALUE!</v>
      </c>
    </row>
    <row r="356" spans="25:62" ht="15" customHeight="1" x14ac:dyDescent="0.3">
      <c r="Y356" t="e">
        <f>Segregate18[[#This Row],[Sr. No.]]</f>
        <v>#REF!</v>
      </c>
      <c r="Z356" t="e">
        <f>IF(AND(OR(BA356="။",BA356="၊"),LEN(BA356)=1),BA356,
IF(ISNUMBER(MATCH(LEFT(BA356,7),Final_modified_Intermediate[Burmese_Consonants],0)),LEFT(BA356,7),
IF(ISNUMBER(MATCH(LEFT(BA356,6),Final_modified_Intermediate[Burmese_Consonants],0)),LEFT(BA356,6),
IF(ISNUMBER(MATCH(LEFT(BA356,5),Final_modified_Intermediate[Burmese_Consonants],0)),LEFT(BA356,5),
IF(ISNUMBER(MATCH(LEFT(BA356,4),Final_modified_Intermediate[Burmese_Consonants],0)),LEFT(BA356,4),
IF(ISNUMBER(MATCH(LEFT(BA356,3),Final_modified_Intermediate[Burmese_Consonants],0)),LEFT(BA356,3),
IF(ISNUMBER(MATCH(LEFT(BA356,2),Final_modified_Intermediate[Burmese_Consonants],0)),LEFT(BA356,2),
IF(ISNUMBER(MATCH(LEFT(BA356,1),Final_modified_Intermediate[Burmese_Consonants],0)),LEFT(BA356,1),
IF(ISNUMBER(MATCH(LEFT(BA356,7),Final_Intermediate[Burmese_Consonants],0)),LEFT(BA356,7),
IF(ISNUMBER(MATCH(LEFT(BA356,6),Final_Intermediate[Burmese_Consonants],0)),LEFT(BA356,6),
IF(ISNUMBER(MATCH(LEFT(BA356,5),Final_Intermediate[Burmese_Consonants],0)),LEFT(BA356,5),
IF(ISNUMBER(MATCH(LEFT(BA356,4),Final_Intermediate[Burmese_Consonants],0)),LEFT(BA356,4),
IF(ISNUMBER(MATCH(LEFT(BA356,3),Final_Intermediate[Burmese_Consonants],0)),LEFT(BA356,3),
IF(ISNUMBER(MATCH(LEFT(BA356,2),Final_Intermediate[Burmese_Consonants],0)),LEFT(BA356,2),
IF(ISNUMBER(MATCH(LEFT(BA356,1),Final_Intermediate[Burmese_Consonants],0)),LEFT(BA356,1),
"")))))))))))))))</f>
        <v>#VALUE!</v>
      </c>
      <c r="AA356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6" t="e">
        <f>IF(AND(OR(BB356="။",BB356="၊"),LEN(BB356)=1),BB356,
IF(ISNUMBER(MATCH(LEFT(BB356,7),Final_modified_Intermediate[Burmese_Consonants],0)),LEFT(BB356,7),
IF(ISNUMBER(MATCH(LEFT(BB356,6),Final_modified_Intermediate[Burmese_Consonants],0)),LEFT(BB356,6),
IF(ISNUMBER(MATCH(LEFT(BB356,5),Final_modified_Intermediate[Burmese_Consonants],0)),LEFT(BB356,5),
IF(ISNUMBER(MATCH(LEFT(BB356,4),Final_modified_Intermediate[Burmese_Consonants],0)),LEFT(BB356,4),
IF(ISNUMBER(MATCH(LEFT(BB356,3),Final_modified_Intermediate[Burmese_Consonants],0)),LEFT(BB356,3),
IF(ISNUMBER(MATCH(LEFT(BB356,2),Final_modified_Intermediate[Burmese_Consonants],0)),LEFT(BB356,2),
IF(ISNUMBER(MATCH(LEFT(BB356,1),Final_modified_Intermediate[Burmese_Consonants],0)),LEFT(BB356,1),
IF(ISNUMBER(MATCH(LEFT(BB356,7),Final_Intermediate[Burmese_Consonants],0)),LEFT(BB356,7),
IF(ISNUMBER(MATCH(LEFT(BB356,6),Final_Intermediate[Burmese_Consonants],0)),LEFT(BB356,6),
IF(ISNUMBER(MATCH(LEFT(BB356,5),Final_Intermediate[Burmese_Consonants],0)),LEFT(BB356,5),
IF(ISNUMBER(MATCH(LEFT(BB356,4),Final_Intermediate[Burmese_Consonants],0)),LEFT(BB356,4),
IF(ISNUMBER(MATCH(LEFT(BB356,3),Final_Intermediate[Burmese_Consonants],0)),LEFT(BB356,3),
IF(ISNUMBER(MATCH(LEFT(BB356,2),Final_Intermediate[Burmese_Consonants],0)),LEFT(BB356,2),
IF(ISNUMBER(MATCH(LEFT(BB356,1),Final_Intermediate[Burmese_Consonants],0)),LEFT(BB356,1),
"")))))))))))))))</f>
        <v>#VALUE!</v>
      </c>
      <c r="AC356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6" t="e">
        <f>IF(AND(OR(BC356="။",BC356="၊"),LEN(BC356)=1),BC356,
IF(ISNUMBER(MATCH(LEFT(BC356,7),Final_modified_Intermediate[Burmese_Consonants],0)),LEFT(BC356,7),
IF(ISNUMBER(MATCH(LEFT(BC356,6),Final_modified_Intermediate[Burmese_Consonants],0)),LEFT(BC356,6),
IF(ISNUMBER(MATCH(LEFT(BC356,5),Final_modified_Intermediate[Burmese_Consonants],0)),LEFT(BC356,5),
IF(ISNUMBER(MATCH(LEFT(BC356,4),Final_modified_Intermediate[Burmese_Consonants],0)),LEFT(BC356,4),
IF(ISNUMBER(MATCH(LEFT(BC356,3),Final_modified_Intermediate[Burmese_Consonants],0)),LEFT(BC356,3),
IF(ISNUMBER(MATCH(LEFT(BC356,2),Final_modified_Intermediate[Burmese_Consonants],0)),LEFT(BC356,2),
IF(ISNUMBER(MATCH(LEFT(BC356,1),Final_modified_Intermediate[Burmese_Consonants],0)),LEFT(BC356,1),
IF(ISNUMBER(MATCH(LEFT(BC356,7),Final_Intermediate[Burmese_Consonants],0)),LEFT(BC356,7),
IF(ISNUMBER(MATCH(LEFT(BC356,6),Final_Intermediate[Burmese_Consonants],0)),LEFT(BC356,6),
IF(ISNUMBER(MATCH(LEFT(BC356,5),Final_Intermediate[Burmese_Consonants],0)),LEFT(BC356,5),
IF(ISNUMBER(MATCH(LEFT(BC356,4),Final_Intermediate[Burmese_Consonants],0)),LEFT(BC356,4),
IF(ISNUMBER(MATCH(LEFT(BC356,3),Final_Intermediate[Burmese_Consonants],0)),LEFT(BC356,3),
IF(ISNUMBER(MATCH(LEFT(BC356,2),Final_Intermediate[Burmese_Consonants],0)),LEFT(BC356,2),
IF(ISNUMBER(MATCH(LEFT(BC356,1),Final_Intermediate[Burmese_Consonants],0)),LEFT(BC356,1),
"")))))))))))))))</f>
        <v>#VALUE!</v>
      </c>
      <c r="AE356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6" t="e">
        <f>IF(AND(OR(BD356="။",BD356="၊"),LEN(BD356)=1),BD356,
IF(ISNUMBER(MATCH(LEFT(BD356,7),Final_modified_Intermediate[Burmese_Consonants],0)),LEFT(BD356,7),
IF(ISNUMBER(MATCH(LEFT(BD356,6),Final_modified_Intermediate[Burmese_Consonants],0)),LEFT(BD356,6),
IF(ISNUMBER(MATCH(LEFT(BD356,5),Final_modified_Intermediate[Burmese_Consonants],0)),LEFT(BD356,5),
IF(ISNUMBER(MATCH(LEFT(BD356,4),Final_modified_Intermediate[Burmese_Consonants],0)),LEFT(BD356,4),
IF(ISNUMBER(MATCH(LEFT(BD356,3),Final_modified_Intermediate[Burmese_Consonants],0)),LEFT(BD356,3),
IF(ISNUMBER(MATCH(LEFT(BD356,2),Final_modified_Intermediate[Burmese_Consonants],0)),LEFT(BD356,2),
IF(ISNUMBER(MATCH(LEFT(BD356,1),Final_modified_Intermediate[Burmese_Consonants],0)),LEFT(BD356,1),
IF(ISNUMBER(MATCH(LEFT(BD356,7),Final_Intermediate[Burmese_Consonants],0)),LEFT(BD356,7),
IF(ISNUMBER(MATCH(LEFT(BD356,6),Final_Intermediate[Burmese_Consonants],0)),LEFT(BD356,6),
IF(ISNUMBER(MATCH(LEFT(BD356,5),Final_Intermediate[Burmese_Consonants],0)),LEFT(BD356,5),
IF(ISNUMBER(MATCH(LEFT(BD356,4),Final_Intermediate[Burmese_Consonants],0)),LEFT(BD356,4),
IF(ISNUMBER(MATCH(LEFT(BD356,3),Final_Intermediate[Burmese_Consonants],0)),LEFT(BD356,3),
IF(ISNUMBER(MATCH(LEFT(BD356,2),Final_Intermediate[Burmese_Consonants],0)),LEFT(BD356,2),
IF(ISNUMBER(MATCH(LEFT(BD356,1),Final_Intermediate[Burmese_Consonants],0)),LEFT(BD356,1),
"")))))))))))))))</f>
        <v>#VALUE!</v>
      </c>
      <c r="AG356" t="e">
        <f>IF(AND(OR(BE356="။",BE356="၊"),LEN(BE356)=1),BE356,
IF(ISNUMBER(MATCH(LEFT(BE356,7),Final_modified_Intermediate[Burmese_Consonants],0)),LEFT(BE356,7),
IF(ISNUMBER(MATCH(LEFT(BE356,6),Final_modified_Intermediate[Burmese_Consonants],0)),LEFT(BE356,6),
IF(ISNUMBER(MATCH(LEFT(BE356,5),Final_modified_Intermediate[Burmese_Consonants],0)),LEFT(BE356,5),
IF(ISNUMBER(MATCH(LEFT(BE356,4),Final_modified_Intermediate[Burmese_Consonants],0)),LEFT(BE356,4),
IF(ISNUMBER(MATCH(LEFT(BE356,3),Final_modified_Intermediate[Burmese_Consonants],0)),LEFT(BE356,3),
IF(ISNUMBER(MATCH(LEFT(BE356,2),Final_modified_Intermediate[Burmese_Consonants],0)),LEFT(BE356,2),
IF(ISNUMBER(MATCH(LEFT(BE356,1),Final_modified_Intermediate[Burmese_Consonants],0)),LEFT(BE356,1),
IF(ISNUMBER(MATCH(LEFT(BE356,7),Final_Intermediate[Burmese_Consonants],0)),LEFT(BE356,7),
IF(ISNUMBER(MATCH(LEFT(BE356,6),Final_Intermediate[Burmese_Consonants],0)),LEFT(BE356,6),
IF(ISNUMBER(MATCH(LEFT(BE356,5),Final_Intermediate[Burmese_Consonants],0)),LEFT(BE356,5),
IF(ISNUMBER(MATCH(LEFT(BE356,4),Final_Intermediate[Burmese_Consonants],0)),LEFT(BE356,4),
IF(ISNUMBER(MATCH(LEFT(BE356,3),Final_Intermediate[Burmese_Consonants],0)),LEFT(BE356,3),
IF(ISNUMBER(MATCH(LEFT(BE356,2),Final_Intermediate[Burmese_Consonants],0)),LEFT(BE356,2),
IF(ISNUMBER(MATCH(LEFT(BE356,1),Final_Intermediate[Burmese_Consonants],0)),LEFT(BE356,1),
"")))))))))))))))</f>
        <v>#VALUE!</v>
      </c>
      <c r="AH356" t="e">
        <f>IF(AND(OR(BF356="။",BF356="၊"),LEN(BF356)=1),BF356,
IF(ISNUMBER(MATCH(LEFT(BF356,7),Final_modified_Intermediate[Burmese_Consonants],0)),LEFT(BF356,7),
IF(ISNUMBER(MATCH(LEFT(BF356,6),Final_modified_Intermediate[Burmese_Consonants],0)),LEFT(BF356,6),
IF(ISNUMBER(MATCH(LEFT(BF356,5),Final_modified_Intermediate[Burmese_Consonants],0)),LEFT(BF356,5),
IF(ISNUMBER(MATCH(LEFT(BF356,4),Final_modified_Intermediate[Burmese_Consonants],0)),LEFT(BF356,4),
IF(ISNUMBER(MATCH(LEFT(BF356,3),Final_modified_Intermediate[Burmese_Consonants],0)),LEFT(BF356,3),
IF(ISNUMBER(MATCH(LEFT(BF356,2),Final_modified_Intermediate[Burmese_Consonants],0)),LEFT(BF356,2),
IF(ISNUMBER(MATCH(LEFT(BF356,1),Final_modified_Intermediate[Burmese_Consonants],0)),LEFT(BF356,1),
IF(ISNUMBER(MATCH(LEFT(BF356,7),Final_Intermediate[Burmese_Consonants],0)),LEFT(BF356,7),
IF(ISNUMBER(MATCH(LEFT(BF356,6),Final_Intermediate[Burmese_Consonants],0)),LEFT(BF356,6),
IF(ISNUMBER(MATCH(LEFT(BF356,5),Final_Intermediate[Burmese_Consonants],0)),LEFT(BF356,5),
IF(ISNUMBER(MATCH(LEFT(BF356,4),Final_Intermediate[Burmese_Consonants],0)),LEFT(BF356,4),
IF(ISNUMBER(MATCH(LEFT(BF356,3),Final_Intermediate[Burmese_Consonants],0)),LEFT(BF356,3),
IF(ISNUMBER(MATCH(LEFT(BF356,2),Final_Intermediate[Burmese_Consonants],0)),LEFT(BF356,2),
IF(ISNUMBER(MATCH(LEFT(BF356,1),Final_Intermediate[Burmese_Consonants],0)),LEFT(BF356,1),
"")))))))))))))))</f>
        <v>#VALUE!</v>
      </c>
      <c r="AI356" t="e">
        <f>IF(AND(OR(BG356="။",BG356="၊"),LEN(BG356)=1),BG356,
IF(ISNUMBER(MATCH(LEFT(BG356,7),Final_modified_Intermediate[Burmese_Consonants],0)),LEFT(BG356,7),
IF(ISNUMBER(MATCH(LEFT(BG356,6),Final_modified_Intermediate[Burmese_Consonants],0)),LEFT(BG356,6),
IF(ISNUMBER(MATCH(LEFT(BG356,5),Final_modified_Intermediate[Burmese_Consonants],0)),LEFT(BG356,5),
IF(ISNUMBER(MATCH(LEFT(BG356,4),Final_modified_Intermediate[Burmese_Consonants],0)),LEFT(BG356,4),
IF(ISNUMBER(MATCH(LEFT(BG356,3),Final_modified_Intermediate[Burmese_Consonants],0)),LEFT(BG356,3),
IF(ISNUMBER(MATCH(LEFT(BG356,2),Final_modified_Intermediate[Burmese_Consonants],0)),LEFT(BG356,2),
IF(ISNUMBER(MATCH(LEFT(BG356,1),Final_modified_Intermediate[Burmese_Consonants],0)),LEFT(BG356,1),
IF(ISNUMBER(MATCH(LEFT(BG356,7),Final_Intermediate[Burmese_Consonants],0)),LEFT(BG356,7),
IF(ISNUMBER(MATCH(LEFT(BG356,6),Final_Intermediate[Burmese_Consonants],0)),LEFT(BG356,6),
IF(ISNUMBER(MATCH(LEFT(BG356,5),Final_Intermediate[Burmese_Consonants],0)),LEFT(BG356,5),
IF(ISNUMBER(MATCH(LEFT(BG356,4),Final_Intermediate[Burmese_Consonants],0)),LEFT(BG356,4),
IF(ISNUMBER(MATCH(LEFT(BG356,3),Final_Intermediate[Burmese_Consonants],0)),LEFT(BG356,3),
IF(ISNUMBER(MATCH(LEFT(BG356,2),Final_Intermediate[Burmese_Consonants],0)),LEFT(BG356,2),
IF(ISNUMBER(MATCH(LEFT(BG356,1),Final_Intermediate[Burmese_Consonants],0)),LEFT(BG356,1),
"")))))))))))))))</f>
        <v>#VALUE!</v>
      </c>
      <c r="AJ356" t="e">
        <f>IF(AND(OR(BH356="။",BH356="၊"),LEN(BH356)=1),BH356,
IF(ISNUMBER(MATCH(LEFT(BH356,7),Final_modified_Intermediate[Burmese_Consonants],0)),LEFT(BH356,7),
IF(ISNUMBER(MATCH(LEFT(BH356,6),Final_modified_Intermediate[Burmese_Consonants],0)),LEFT(BH356,6),
IF(ISNUMBER(MATCH(LEFT(BH356,5),Final_modified_Intermediate[Burmese_Consonants],0)),LEFT(BH356,5),
IF(ISNUMBER(MATCH(LEFT(BH356,4),Final_modified_Intermediate[Burmese_Consonants],0)),LEFT(BH356,4),
IF(ISNUMBER(MATCH(LEFT(BH356,3),Final_modified_Intermediate[Burmese_Consonants],0)),LEFT(BH356,3),
IF(ISNUMBER(MATCH(LEFT(BH356,2),Final_modified_Intermediate[Burmese_Consonants],0)),LEFT(BH356,2),
IF(ISNUMBER(MATCH(LEFT(BH356,1),Final_modified_Intermediate[Burmese_Consonants],0)),LEFT(BH356,1),
IF(ISNUMBER(MATCH(LEFT(BH356,7),Final_Intermediate[Burmese_Consonants],0)),LEFT(BH356,7),
IF(ISNUMBER(MATCH(LEFT(BH356,6),Final_Intermediate[Burmese_Consonants],0)),LEFT(BH356,6),
IF(ISNUMBER(MATCH(LEFT(BH356,5),Final_Intermediate[Burmese_Consonants],0)),LEFT(BH356,5),
IF(ISNUMBER(MATCH(LEFT(BH356,4),Final_Intermediate[Burmese_Consonants],0)),LEFT(BH356,4),
IF(ISNUMBER(MATCH(LEFT(BH356,3),Final_Intermediate[Burmese_Consonants],0)),LEFT(BH356,3),
IF(ISNUMBER(MATCH(LEFT(BH356,2),Final_Intermediate[Burmese_Consonants],0)),LEFT(BH356,2),
IF(ISNUMBER(MATCH(LEFT(BH356,1),Final_Intermediate[Burmese_Consonants],0)),LEFT(BH356,1),
"")))))))))))))))</f>
        <v>#VALUE!</v>
      </c>
      <c r="AK356" t="e">
        <f>IF(AND(OR(BI356="။",BI356="၊"),LEN(BI356)=1),BI356,
IF(ISNUMBER(MATCH(LEFT(BI356,7),Final_modified_Intermediate[Burmese_Consonants],0)),LEFT(BI356,7),
IF(ISNUMBER(MATCH(LEFT(BI356,6),Final_modified_Intermediate[Burmese_Consonants],0)),LEFT(BI356,6),
IF(ISNUMBER(MATCH(LEFT(BI356,5),Final_modified_Intermediate[Burmese_Consonants],0)),LEFT(BI356,5),
IF(ISNUMBER(MATCH(LEFT(BI356,4),Final_modified_Intermediate[Burmese_Consonants],0)),LEFT(BI356,4),
IF(ISNUMBER(MATCH(LEFT(BI356,3),Final_modified_Intermediate[Burmese_Consonants],0)),LEFT(BI356,3),
IF(ISNUMBER(MATCH(LEFT(BI356,2),Final_modified_Intermediate[Burmese_Consonants],0)),LEFT(BI356,2),
IF(ISNUMBER(MATCH(LEFT(BI356,1),Final_modified_Intermediate[Burmese_Consonants],0)),LEFT(BI356,1),
IF(ISNUMBER(MATCH(LEFT(BI356,7),Final_Intermediate[Burmese_Consonants],0)),LEFT(BI356,7),
IF(ISNUMBER(MATCH(LEFT(BI356,6),Final_Intermediate[Burmese_Consonants],0)),LEFT(BI356,6),
IF(ISNUMBER(MATCH(LEFT(BI356,5),Final_Intermediate[Burmese_Consonants],0)),LEFT(BI356,5),
IF(ISNUMBER(MATCH(LEFT(BI356,4),Final_Intermediate[Burmese_Consonants],0)),LEFT(BI356,4),
IF(ISNUMBER(MATCH(LEFT(BI356,3),Final_Intermediate[Burmese_Consonants],0)),LEFT(BI356,3),
IF(ISNUMBER(MATCH(LEFT(BI356,2),Final_Intermediate[Burmese_Consonants],0)),LEFT(BI356,2),
IF(ISNUMBER(MATCH(LEFT(BI356,1),Final_Intermediate[Burmese_Consonants],0)),LEFT(BI356,1),
"")))))))))))))))</f>
        <v>#VALUE!</v>
      </c>
      <c r="AL356" t="e">
        <f>IF(AND(OR(BJ356="။",BJ356="၊"),LEN(BJ356)=1),BJ356,
IF(ISNUMBER(MATCH(LEFT(BJ356,7),Final_modified_Intermediate[Burmese_Consonants],0)),LEFT(BJ356,7),
IF(ISNUMBER(MATCH(LEFT(BJ356,6),Final_modified_Intermediate[Burmese_Consonants],0)),LEFT(BJ356,6),
IF(ISNUMBER(MATCH(LEFT(BJ356,5),Final_modified_Intermediate[Burmese_Consonants],0)),LEFT(BJ356,5),
IF(ISNUMBER(MATCH(LEFT(BJ356,4),Final_modified_Intermediate[Burmese_Consonants],0)),LEFT(BJ356,4),
IF(ISNUMBER(MATCH(LEFT(BJ356,3),Final_modified_Intermediate[Burmese_Consonants],0)),LEFT(BJ356,3),
IF(ISNUMBER(MATCH(LEFT(BJ356,2),Final_modified_Intermediate[Burmese_Consonants],0)),LEFT(BJ356,2),
IF(ISNUMBER(MATCH(LEFT(BJ356,1),Final_modified_Intermediate[Burmese_Consonants],0)),LEFT(BJ356,1),
IF(ISNUMBER(MATCH(LEFT(BJ356,7),Final_Intermediate[Burmese_Consonants],0)),LEFT(BJ356,7),
IF(ISNUMBER(MATCH(LEFT(BJ356,6),Final_Intermediate[Burmese_Consonants],0)),LEFT(BJ356,6),
IF(ISNUMBER(MATCH(LEFT(BJ356,5),Final_Intermediate[Burmese_Consonants],0)),LEFT(BJ356,5),
IF(ISNUMBER(MATCH(LEFT(BJ356,4),Final_Intermediate[Burmese_Consonants],0)),LEFT(BJ356,4),
IF(ISNUMBER(MATCH(LEFT(BJ356,3),Final_Intermediate[Burmese_Consonants],0)),LEFT(BJ356,3),
IF(ISNUMBER(MATCH(LEFT(BJ356,2),Final_Intermediate[Burmese_Consonants],0)),LEFT(BJ356,2),
IF(ISNUMBER(MATCH(LEFT(BJ356,1),Final_Intermediate[Burmese_Consonants],0)),LEFT(BJ356,1),
"")))))))))))))))</f>
        <v>#VALUE!</v>
      </c>
      <c r="AN356" t="e">
        <f>Compiler_Burmese[[#This Row],[Sr. No.]]</f>
        <v>#REF!</v>
      </c>
      <c r="AO356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6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6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6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6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6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6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6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6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6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6" t="e">
        <f>[2]!Vocabulary_Burmese[[#This Row],[Sr. No.]]</f>
        <v>#REF!</v>
      </c>
      <c r="BA356" t="e">
        <f>IF(Raw_data_N2_Kanji[[#This Row],[Categorie]]&lt;&gt;"","",
IF(ISNUMBER(MATCH(V,Special_list[Burmese word],0)),"",
SUBSTITUTE(Raw_data_N2_Kanji[[#This Row],[Raw]]," ","")))</f>
        <v>#VALUE!</v>
      </c>
      <c r="BB356" t="e">
        <f>RIGHT(Segregate18[[#This Row],[UPGRADE]],LEN(Segregate18[[#This Row],[UPGRADE]])-LEN(Compiler_Burmese[[#This Row],[1]]))</f>
        <v>#VALUE!</v>
      </c>
      <c r="BC356" t="e">
        <f>RIGHT(Segregate18[[#This Row],[11]],LEN(Segregate18[[#This Row],[11]])-LEN(Compiler_Burmese[[#This Row],[2]]))</f>
        <v>#VALUE!</v>
      </c>
      <c r="BD356" t="e">
        <f>RIGHT(Segregate18[[#This Row],[21]],LEN(Segregate18[[#This Row],[21]])-LEN(Compiler_Burmese[[#This Row],[3]]))</f>
        <v>#VALUE!</v>
      </c>
      <c r="BE356" t="e">
        <f>RIGHT(Segregate18[[#This Row],[31]],LEN(Segregate18[[#This Row],[31]])-LEN(Compiler_Burmese[[#This Row],[4]]))</f>
        <v>#VALUE!</v>
      </c>
      <c r="BF356" t="e">
        <f>RIGHT(Segregate18[[#This Row],[41]],LEN(Segregate18[[#This Row],[41]])-LEN(Compiler_Burmese[[#This Row],[5]]))</f>
        <v>#VALUE!</v>
      </c>
      <c r="BG356" t="e">
        <f>RIGHT(Segregate18[[#This Row],[51]],LEN(Segregate18[[#This Row],[51]])-LEN(Compiler_Burmese[[#This Row],[6]]))</f>
        <v>#VALUE!</v>
      </c>
      <c r="BH356" t="e">
        <f>RIGHT(Segregate18[[#This Row],[61]],LEN(Segregate18[[#This Row],[61]])-LEN(Compiler_Burmese[[#This Row],[7]]))</f>
        <v>#VALUE!</v>
      </c>
      <c r="BI356" t="e">
        <f>RIGHT(Segregate18[[#This Row],[71]],LEN(Segregate18[[#This Row],[71]])-LEN(Compiler_Burmese[[#This Row],[8]]))</f>
        <v>#VALUE!</v>
      </c>
      <c r="BJ356" t="e">
        <f>RIGHT(Segregate18[[#This Row],[81]],LEN(Segregate18[[#This Row],[81]])-LEN(Compiler_Burmese[[#This Row],[9]]))</f>
        <v>#VALUE!</v>
      </c>
    </row>
    <row r="357" spans="25:62" ht="15" customHeight="1" x14ac:dyDescent="0.3">
      <c r="Y357" t="e">
        <f>Segregate18[[#This Row],[Sr. No.]]</f>
        <v>#REF!</v>
      </c>
      <c r="Z357" t="e">
        <f>IF(AND(OR(BA357="။",BA357="၊"),LEN(BA357)=1),BA357,
IF(ISNUMBER(MATCH(LEFT(BA357,7),Final_modified_Intermediate[Burmese_Consonants],0)),LEFT(BA357,7),
IF(ISNUMBER(MATCH(LEFT(BA357,6),Final_modified_Intermediate[Burmese_Consonants],0)),LEFT(BA357,6),
IF(ISNUMBER(MATCH(LEFT(BA357,5),Final_modified_Intermediate[Burmese_Consonants],0)),LEFT(BA357,5),
IF(ISNUMBER(MATCH(LEFT(BA357,4),Final_modified_Intermediate[Burmese_Consonants],0)),LEFT(BA357,4),
IF(ISNUMBER(MATCH(LEFT(BA357,3),Final_modified_Intermediate[Burmese_Consonants],0)),LEFT(BA357,3),
IF(ISNUMBER(MATCH(LEFT(BA357,2),Final_modified_Intermediate[Burmese_Consonants],0)),LEFT(BA357,2),
IF(ISNUMBER(MATCH(LEFT(BA357,1),Final_modified_Intermediate[Burmese_Consonants],0)),LEFT(BA357,1),
IF(ISNUMBER(MATCH(LEFT(BA357,7),Final_Intermediate[Burmese_Consonants],0)),LEFT(BA357,7),
IF(ISNUMBER(MATCH(LEFT(BA357,6),Final_Intermediate[Burmese_Consonants],0)),LEFT(BA357,6),
IF(ISNUMBER(MATCH(LEFT(BA357,5),Final_Intermediate[Burmese_Consonants],0)),LEFT(BA357,5),
IF(ISNUMBER(MATCH(LEFT(BA357,4),Final_Intermediate[Burmese_Consonants],0)),LEFT(BA357,4),
IF(ISNUMBER(MATCH(LEFT(BA357,3),Final_Intermediate[Burmese_Consonants],0)),LEFT(BA357,3),
IF(ISNUMBER(MATCH(LEFT(BA357,2),Final_Intermediate[Burmese_Consonants],0)),LEFT(BA357,2),
IF(ISNUMBER(MATCH(LEFT(BA357,1),Final_Intermediate[Burmese_Consonants],0)),LEFT(BA357,1),
"")))))))))))))))</f>
        <v>#VALUE!</v>
      </c>
      <c r="AA357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7" t="e">
        <f>IF(AND(OR(BB357="။",BB357="၊"),LEN(BB357)=1),BB357,
IF(ISNUMBER(MATCH(LEFT(BB357,7),Final_modified_Intermediate[Burmese_Consonants],0)),LEFT(BB357,7),
IF(ISNUMBER(MATCH(LEFT(BB357,6),Final_modified_Intermediate[Burmese_Consonants],0)),LEFT(BB357,6),
IF(ISNUMBER(MATCH(LEFT(BB357,5),Final_modified_Intermediate[Burmese_Consonants],0)),LEFT(BB357,5),
IF(ISNUMBER(MATCH(LEFT(BB357,4),Final_modified_Intermediate[Burmese_Consonants],0)),LEFT(BB357,4),
IF(ISNUMBER(MATCH(LEFT(BB357,3),Final_modified_Intermediate[Burmese_Consonants],0)),LEFT(BB357,3),
IF(ISNUMBER(MATCH(LEFT(BB357,2),Final_modified_Intermediate[Burmese_Consonants],0)),LEFT(BB357,2),
IF(ISNUMBER(MATCH(LEFT(BB357,1),Final_modified_Intermediate[Burmese_Consonants],0)),LEFT(BB357,1),
IF(ISNUMBER(MATCH(LEFT(BB357,7),Final_Intermediate[Burmese_Consonants],0)),LEFT(BB357,7),
IF(ISNUMBER(MATCH(LEFT(BB357,6),Final_Intermediate[Burmese_Consonants],0)),LEFT(BB357,6),
IF(ISNUMBER(MATCH(LEFT(BB357,5),Final_Intermediate[Burmese_Consonants],0)),LEFT(BB357,5),
IF(ISNUMBER(MATCH(LEFT(BB357,4),Final_Intermediate[Burmese_Consonants],0)),LEFT(BB357,4),
IF(ISNUMBER(MATCH(LEFT(BB357,3),Final_Intermediate[Burmese_Consonants],0)),LEFT(BB357,3),
IF(ISNUMBER(MATCH(LEFT(BB357,2),Final_Intermediate[Burmese_Consonants],0)),LEFT(BB357,2),
IF(ISNUMBER(MATCH(LEFT(BB357,1),Final_Intermediate[Burmese_Consonants],0)),LEFT(BB357,1),
"")))))))))))))))</f>
        <v>#VALUE!</v>
      </c>
      <c r="AC357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7" t="e">
        <f>IF(AND(OR(BC357="။",BC357="၊"),LEN(BC357)=1),BC357,
IF(ISNUMBER(MATCH(LEFT(BC357,7),Final_modified_Intermediate[Burmese_Consonants],0)),LEFT(BC357,7),
IF(ISNUMBER(MATCH(LEFT(BC357,6),Final_modified_Intermediate[Burmese_Consonants],0)),LEFT(BC357,6),
IF(ISNUMBER(MATCH(LEFT(BC357,5),Final_modified_Intermediate[Burmese_Consonants],0)),LEFT(BC357,5),
IF(ISNUMBER(MATCH(LEFT(BC357,4),Final_modified_Intermediate[Burmese_Consonants],0)),LEFT(BC357,4),
IF(ISNUMBER(MATCH(LEFT(BC357,3),Final_modified_Intermediate[Burmese_Consonants],0)),LEFT(BC357,3),
IF(ISNUMBER(MATCH(LEFT(BC357,2),Final_modified_Intermediate[Burmese_Consonants],0)),LEFT(BC357,2),
IF(ISNUMBER(MATCH(LEFT(BC357,1),Final_modified_Intermediate[Burmese_Consonants],0)),LEFT(BC357,1),
IF(ISNUMBER(MATCH(LEFT(BC357,7),Final_Intermediate[Burmese_Consonants],0)),LEFT(BC357,7),
IF(ISNUMBER(MATCH(LEFT(BC357,6),Final_Intermediate[Burmese_Consonants],0)),LEFT(BC357,6),
IF(ISNUMBER(MATCH(LEFT(BC357,5),Final_Intermediate[Burmese_Consonants],0)),LEFT(BC357,5),
IF(ISNUMBER(MATCH(LEFT(BC357,4),Final_Intermediate[Burmese_Consonants],0)),LEFT(BC357,4),
IF(ISNUMBER(MATCH(LEFT(BC357,3),Final_Intermediate[Burmese_Consonants],0)),LEFT(BC357,3),
IF(ISNUMBER(MATCH(LEFT(BC357,2),Final_Intermediate[Burmese_Consonants],0)),LEFT(BC357,2),
IF(ISNUMBER(MATCH(LEFT(BC357,1),Final_Intermediate[Burmese_Consonants],0)),LEFT(BC357,1),
"")))))))))))))))</f>
        <v>#VALUE!</v>
      </c>
      <c r="AE357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7" t="e">
        <f>IF(AND(OR(BD357="။",BD357="၊"),LEN(BD357)=1),BD357,
IF(ISNUMBER(MATCH(LEFT(BD357,7),Final_modified_Intermediate[Burmese_Consonants],0)),LEFT(BD357,7),
IF(ISNUMBER(MATCH(LEFT(BD357,6),Final_modified_Intermediate[Burmese_Consonants],0)),LEFT(BD357,6),
IF(ISNUMBER(MATCH(LEFT(BD357,5),Final_modified_Intermediate[Burmese_Consonants],0)),LEFT(BD357,5),
IF(ISNUMBER(MATCH(LEFT(BD357,4),Final_modified_Intermediate[Burmese_Consonants],0)),LEFT(BD357,4),
IF(ISNUMBER(MATCH(LEFT(BD357,3),Final_modified_Intermediate[Burmese_Consonants],0)),LEFT(BD357,3),
IF(ISNUMBER(MATCH(LEFT(BD357,2),Final_modified_Intermediate[Burmese_Consonants],0)),LEFT(BD357,2),
IF(ISNUMBER(MATCH(LEFT(BD357,1),Final_modified_Intermediate[Burmese_Consonants],0)),LEFT(BD357,1),
IF(ISNUMBER(MATCH(LEFT(BD357,7),Final_Intermediate[Burmese_Consonants],0)),LEFT(BD357,7),
IF(ISNUMBER(MATCH(LEFT(BD357,6),Final_Intermediate[Burmese_Consonants],0)),LEFT(BD357,6),
IF(ISNUMBER(MATCH(LEFT(BD357,5),Final_Intermediate[Burmese_Consonants],0)),LEFT(BD357,5),
IF(ISNUMBER(MATCH(LEFT(BD357,4),Final_Intermediate[Burmese_Consonants],0)),LEFT(BD357,4),
IF(ISNUMBER(MATCH(LEFT(BD357,3),Final_Intermediate[Burmese_Consonants],0)),LEFT(BD357,3),
IF(ISNUMBER(MATCH(LEFT(BD357,2),Final_Intermediate[Burmese_Consonants],0)),LEFT(BD357,2),
IF(ISNUMBER(MATCH(LEFT(BD357,1),Final_Intermediate[Burmese_Consonants],0)),LEFT(BD357,1),
"")))))))))))))))</f>
        <v>#VALUE!</v>
      </c>
      <c r="AG357" t="e">
        <f>IF(AND(OR(BE357="။",BE357="၊"),LEN(BE357)=1),BE357,
IF(ISNUMBER(MATCH(LEFT(BE357,7),Final_modified_Intermediate[Burmese_Consonants],0)),LEFT(BE357,7),
IF(ISNUMBER(MATCH(LEFT(BE357,6),Final_modified_Intermediate[Burmese_Consonants],0)),LEFT(BE357,6),
IF(ISNUMBER(MATCH(LEFT(BE357,5),Final_modified_Intermediate[Burmese_Consonants],0)),LEFT(BE357,5),
IF(ISNUMBER(MATCH(LEFT(BE357,4),Final_modified_Intermediate[Burmese_Consonants],0)),LEFT(BE357,4),
IF(ISNUMBER(MATCH(LEFT(BE357,3),Final_modified_Intermediate[Burmese_Consonants],0)),LEFT(BE357,3),
IF(ISNUMBER(MATCH(LEFT(BE357,2),Final_modified_Intermediate[Burmese_Consonants],0)),LEFT(BE357,2),
IF(ISNUMBER(MATCH(LEFT(BE357,1),Final_modified_Intermediate[Burmese_Consonants],0)),LEFT(BE357,1),
IF(ISNUMBER(MATCH(LEFT(BE357,7),Final_Intermediate[Burmese_Consonants],0)),LEFT(BE357,7),
IF(ISNUMBER(MATCH(LEFT(BE357,6),Final_Intermediate[Burmese_Consonants],0)),LEFT(BE357,6),
IF(ISNUMBER(MATCH(LEFT(BE357,5),Final_Intermediate[Burmese_Consonants],0)),LEFT(BE357,5),
IF(ISNUMBER(MATCH(LEFT(BE357,4),Final_Intermediate[Burmese_Consonants],0)),LEFT(BE357,4),
IF(ISNUMBER(MATCH(LEFT(BE357,3),Final_Intermediate[Burmese_Consonants],0)),LEFT(BE357,3),
IF(ISNUMBER(MATCH(LEFT(BE357,2),Final_Intermediate[Burmese_Consonants],0)),LEFT(BE357,2),
IF(ISNUMBER(MATCH(LEFT(BE357,1),Final_Intermediate[Burmese_Consonants],0)),LEFT(BE357,1),
"")))))))))))))))</f>
        <v>#VALUE!</v>
      </c>
      <c r="AH357" t="e">
        <f>IF(AND(OR(BF357="။",BF357="၊"),LEN(BF357)=1),BF357,
IF(ISNUMBER(MATCH(LEFT(BF357,7),Final_modified_Intermediate[Burmese_Consonants],0)),LEFT(BF357,7),
IF(ISNUMBER(MATCH(LEFT(BF357,6),Final_modified_Intermediate[Burmese_Consonants],0)),LEFT(BF357,6),
IF(ISNUMBER(MATCH(LEFT(BF357,5),Final_modified_Intermediate[Burmese_Consonants],0)),LEFT(BF357,5),
IF(ISNUMBER(MATCH(LEFT(BF357,4),Final_modified_Intermediate[Burmese_Consonants],0)),LEFT(BF357,4),
IF(ISNUMBER(MATCH(LEFT(BF357,3),Final_modified_Intermediate[Burmese_Consonants],0)),LEFT(BF357,3),
IF(ISNUMBER(MATCH(LEFT(BF357,2),Final_modified_Intermediate[Burmese_Consonants],0)),LEFT(BF357,2),
IF(ISNUMBER(MATCH(LEFT(BF357,1),Final_modified_Intermediate[Burmese_Consonants],0)),LEFT(BF357,1),
IF(ISNUMBER(MATCH(LEFT(BF357,7),Final_Intermediate[Burmese_Consonants],0)),LEFT(BF357,7),
IF(ISNUMBER(MATCH(LEFT(BF357,6),Final_Intermediate[Burmese_Consonants],0)),LEFT(BF357,6),
IF(ISNUMBER(MATCH(LEFT(BF357,5),Final_Intermediate[Burmese_Consonants],0)),LEFT(BF357,5),
IF(ISNUMBER(MATCH(LEFT(BF357,4),Final_Intermediate[Burmese_Consonants],0)),LEFT(BF357,4),
IF(ISNUMBER(MATCH(LEFT(BF357,3),Final_Intermediate[Burmese_Consonants],0)),LEFT(BF357,3),
IF(ISNUMBER(MATCH(LEFT(BF357,2),Final_Intermediate[Burmese_Consonants],0)),LEFT(BF357,2),
IF(ISNUMBER(MATCH(LEFT(BF357,1),Final_Intermediate[Burmese_Consonants],0)),LEFT(BF357,1),
"")))))))))))))))</f>
        <v>#VALUE!</v>
      </c>
      <c r="AI357" t="e">
        <f>IF(AND(OR(BG357="။",BG357="၊"),LEN(BG357)=1),BG357,
IF(ISNUMBER(MATCH(LEFT(BG357,7),Final_modified_Intermediate[Burmese_Consonants],0)),LEFT(BG357,7),
IF(ISNUMBER(MATCH(LEFT(BG357,6),Final_modified_Intermediate[Burmese_Consonants],0)),LEFT(BG357,6),
IF(ISNUMBER(MATCH(LEFT(BG357,5),Final_modified_Intermediate[Burmese_Consonants],0)),LEFT(BG357,5),
IF(ISNUMBER(MATCH(LEFT(BG357,4),Final_modified_Intermediate[Burmese_Consonants],0)),LEFT(BG357,4),
IF(ISNUMBER(MATCH(LEFT(BG357,3),Final_modified_Intermediate[Burmese_Consonants],0)),LEFT(BG357,3),
IF(ISNUMBER(MATCH(LEFT(BG357,2),Final_modified_Intermediate[Burmese_Consonants],0)),LEFT(BG357,2),
IF(ISNUMBER(MATCH(LEFT(BG357,1),Final_modified_Intermediate[Burmese_Consonants],0)),LEFT(BG357,1),
IF(ISNUMBER(MATCH(LEFT(BG357,7),Final_Intermediate[Burmese_Consonants],0)),LEFT(BG357,7),
IF(ISNUMBER(MATCH(LEFT(BG357,6),Final_Intermediate[Burmese_Consonants],0)),LEFT(BG357,6),
IF(ISNUMBER(MATCH(LEFT(BG357,5),Final_Intermediate[Burmese_Consonants],0)),LEFT(BG357,5),
IF(ISNUMBER(MATCH(LEFT(BG357,4),Final_Intermediate[Burmese_Consonants],0)),LEFT(BG357,4),
IF(ISNUMBER(MATCH(LEFT(BG357,3),Final_Intermediate[Burmese_Consonants],0)),LEFT(BG357,3),
IF(ISNUMBER(MATCH(LEFT(BG357,2),Final_Intermediate[Burmese_Consonants],0)),LEFT(BG357,2),
IF(ISNUMBER(MATCH(LEFT(BG357,1),Final_Intermediate[Burmese_Consonants],0)),LEFT(BG357,1),
"")))))))))))))))</f>
        <v>#VALUE!</v>
      </c>
      <c r="AJ357" t="e">
        <f>IF(AND(OR(BH357="။",BH357="၊"),LEN(BH357)=1),BH357,
IF(ISNUMBER(MATCH(LEFT(BH357,7),Final_modified_Intermediate[Burmese_Consonants],0)),LEFT(BH357,7),
IF(ISNUMBER(MATCH(LEFT(BH357,6),Final_modified_Intermediate[Burmese_Consonants],0)),LEFT(BH357,6),
IF(ISNUMBER(MATCH(LEFT(BH357,5),Final_modified_Intermediate[Burmese_Consonants],0)),LEFT(BH357,5),
IF(ISNUMBER(MATCH(LEFT(BH357,4),Final_modified_Intermediate[Burmese_Consonants],0)),LEFT(BH357,4),
IF(ISNUMBER(MATCH(LEFT(BH357,3),Final_modified_Intermediate[Burmese_Consonants],0)),LEFT(BH357,3),
IF(ISNUMBER(MATCH(LEFT(BH357,2),Final_modified_Intermediate[Burmese_Consonants],0)),LEFT(BH357,2),
IF(ISNUMBER(MATCH(LEFT(BH357,1),Final_modified_Intermediate[Burmese_Consonants],0)),LEFT(BH357,1),
IF(ISNUMBER(MATCH(LEFT(BH357,7),Final_Intermediate[Burmese_Consonants],0)),LEFT(BH357,7),
IF(ISNUMBER(MATCH(LEFT(BH357,6),Final_Intermediate[Burmese_Consonants],0)),LEFT(BH357,6),
IF(ISNUMBER(MATCH(LEFT(BH357,5),Final_Intermediate[Burmese_Consonants],0)),LEFT(BH357,5),
IF(ISNUMBER(MATCH(LEFT(BH357,4),Final_Intermediate[Burmese_Consonants],0)),LEFT(BH357,4),
IF(ISNUMBER(MATCH(LEFT(BH357,3),Final_Intermediate[Burmese_Consonants],0)),LEFT(BH357,3),
IF(ISNUMBER(MATCH(LEFT(BH357,2),Final_Intermediate[Burmese_Consonants],0)),LEFT(BH357,2),
IF(ISNUMBER(MATCH(LEFT(BH357,1),Final_Intermediate[Burmese_Consonants],0)),LEFT(BH357,1),
"")))))))))))))))</f>
        <v>#VALUE!</v>
      </c>
      <c r="AK357" t="e">
        <f>IF(AND(OR(BI357="။",BI357="၊"),LEN(BI357)=1),BI357,
IF(ISNUMBER(MATCH(LEFT(BI357,7),Final_modified_Intermediate[Burmese_Consonants],0)),LEFT(BI357,7),
IF(ISNUMBER(MATCH(LEFT(BI357,6),Final_modified_Intermediate[Burmese_Consonants],0)),LEFT(BI357,6),
IF(ISNUMBER(MATCH(LEFT(BI357,5),Final_modified_Intermediate[Burmese_Consonants],0)),LEFT(BI357,5),
IF(ISNUMBER(MATCH(LEFT(BI357,4),Final_modified_Intermediate[Burmese_Consonants],0)),LEFT(BI357,4),
IF(ISNUMBER(MATCH(LEFT(BI357,3),Final_modified_Intermediate[Burmese_Consonants],0)),LEFT(BI357,3),
IF(ISNUMBER(MATCH(LEFT(BI357,2),Final_modified_Intermediate[Burmese_Consonants],0)),LEFT(BI357,2),
IF(ISNUMBER(MATCH(LEFT(BI357,1),Final_modified_Intermediate[Burmese_Consonants],0)),LEFT(BI357,1),
IF(ISNUMBER(MATCH(LEFT(BI357,7),Final_Intermediate[Burmese_Consonants],0)),LEFT(BI357,7),
IF(ISNUMBER(MATCH(LEFT(BI357,6),Final_Intermediate[Burmese_Consonants],0)),LEFT(BI357,6),
IF(ISNUMBER(MATCH(LEFT(BI357,5),Final_Intermediate[Burmese_Consonants],0)),LEFT(BI357,5),
IF(ISNUMBER(MATCH(LEFT(BI357,4),Final_Intermediate[Burmese_Consonants],0)),LEFT(BI357,4),
IF(ISNUMBER(MATCH(LEFT(BI357,3),Final_Intermediate[Burmese_Consonants],0)),LEFT(BI357,3),
IF(ISNUMBER(MATCH(LEFT(BI357,2),Final_Intermediate[Burmese_Consonants],0)),LEFT(BI357,2),
IF(ISNUMBER(MATCH(LEFT(BI357,1),Final_Intermediate[Burmese_Consonants],0)),LEFT(BI357,1),
"")))))))))))))))</f>
        <v>#VALUE!</v>
      </c>
      <c r="AL357" t="e">
        <f>IF(AND(OR(BJ357="။",BJ357="၊"),LEN(BJ357)=1),BJ357,
IF(ISNUMBER(MATCH(LEFT(BJ357,7),Final_modified_Intermediate[Burmese_Consonants],0)),LEFT(BJ357,7),
IF(ISNUMBER(MATCH(LEFT(BJ357,6),Final_modified_Intermediate[Burmese_Consonants],0)),LEFT(BJ357,6),
IF(ISNUMBER(MATCH(LEFT(BJ357,5),Final_modified_Intermediate[Burmese_Consonants],0)),LEFT(BJ357,5),
IF(ISNUMBER(MATCH(LEFT(BJ357,4),Final_modified_Intermediate[Burmese_Consonants],0)),LEFT(BJ357,4),
IF(ISNUMBER(MATCH(LEFT(BJ357,3),Final_modified_Intermediate[Burmese_Consonants],0)),LEFT(BJ357,3),
IF(ISNUMBER(MATCH(LEFT(BJ357,2),Final_modified_Intermediate[Burmese_Consonants],0)),LEFT(BJ357,2),
IF(ISNUMBER(MATCH(LEFT(BJ357,1),Final_modified_Intermediate[Burmese_Consonants],0)),LEFT(BJ357,1),
IF(ISNUMBER(MATCH(LEFT(BJ357,7),Final_Intermediate[Burmese_Consonants],0)),LEFT(BJ357,7),
IF(ISNUMBER(MATCH(LEFT(BJ357,6),Final_Intermediate[Burmese_Consonants],0)),LEFT(BJ357,6),
IF(ISNUMBER(MATCH(LEFT(BJ357,5),Final_Intermediate[Burmese_Consonants],0)),LEFT(BJ357,5),
IF(ISNUMBER(MATCH(LEFT(BJ357,4),Final_Intermediate[Burmese_Consonants],0)),LEFT(BJ357,4),
IF(ISNUMBER(MATCH(LEFT(BJ357,3),Final_Intermediate[Burmese_Consonants],0)),LEFT(BJ357,3),
IF(ISNUMBER(MATCH(LEFT(BJ357,2),Final_Intermediate[Burmese_Consonants],0)),LEFT(BJ357,2),
IF(ISNUMBER(MATCH(LEFT(BJ357,1),Final_Intermediate[Burmese_Consonants],0)),LEFT(BJ357,1),
"")))))))))))))))</f>
        <v>#VALUE!</v>
      </c>
      <c r="AN357" t="e">
        <f>Compiler_Burmese[[#This Row],[Sr. No.]]</f>
        <v>#REF!</v>
      </c>
      <c r="AO357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7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7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7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7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7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7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7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7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7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7" t="e">
        <f>[2]!Vocabulary_Burmese[[#This Row],[Sr. No.]]</f>
        <v>#REF!</v>
      </c>
      <c r="BA357" t="e">
        <f>IF(Raw_data_N2_Kanji[[#This Row],[Categorie]]&lt;&gt;"","",
IF(ISNUMBER(MATCH(V,Special_list[Burmese word],0)),"",
SUBSTITUTE(Raw_data_N2_Kanji[[#This Row],[Raw]]," ","")))</f>
        <v>#VALUE!</v>
      </c>
      <c r="BB357" t="e">
        <f>RIGHT(Segregate18[[#This Row],[UPGRADE]],LEN(Segregate18[[#This Row],[UPGRADE]])-LEN(Compiler_Burmese[[#This Row],[1]]))</f>
        <v>#VALUE!</v>
      </c>
      <c r="BC357" t="e">
        <f>RIGHT(Segregate18[[#This Row],[11]],LEN(Segregate18[[#This Row],[11]])-LEN(Compiler_Burmese[[#This Row],[2]]))</f>
        <v>#VALUE!</v>
      </c>
      <c r="BD357" t="e">
        <f>RIGHT(Segregate18[[#This Row],[21]],LEN(Segregate18[[#This Row],[21]])-LEN(Compiler_Burmese[[#This Row],[3]]))</f>
        <v>#VALUE!</v>
      </c>
      <c r="BE357" t="e">
        <f>RIGHT(Segregate18[[#This Row],[31]],LEN(Segregate18[[#This Row],[31]])-LEN(Compiler_Burmese[[#This Row],[4]]))</f>
        <v>#VALUE!</v>
      </c>
      <c r="BF357" t="e">
        <f>RIGHT(Segregate18[[#This Row],[41]],LEN(Segregate18[[#This Row],[41]])-LEN(Compiler_Burmese[[#This Row],[5]]))</f>
        <v>#VALUE!</v>
      </c>
      <c r="BG357" t="e">
        <f>RIGHT(Segregate18[[#This Row],[51]],LEN(Segregate18[[#This Row],[51]])-LEN(Compiler_Burmese[[#This Row],[6]]))</f>
        <v>#VALUE!</v>
      </c>
      <c r="BH357" t="e">
        <f>RIGHT(Segregate18[[#This Row],[61]],LEN(Segregate18[[#This Row],[61]])-LEN(Compiler_Burmese[[#This Row],[7]]))</f>
        <v>#VALUE!</v>
      </c>
      <c r="BI357" t="e">
        <f>RIGHT(Segregate18[[#This Row],[71]],LEN(Segregate18[[#This Row],[71]])-LEN(Compiler_Burmese[[#This Row],[8]]))</f>
        <v>#VALUE!</v>
      </c>
      <c r="BJ357" t="e">
        <f>RIGHT(Segregate18[[#This Row],[81]],LEN(Segregate18[[#This Row],[81]])-LEN(Compiler_Burmese[[#This Row],[9]]))</f>
        <v>#VALUE!</v>
      </c>
    </row>
    <row r="358" spans="25:62" ht="15" customHeight="1" x14ac:dyDescent="0.3">
      <c r="Y358" t="e">
        <f>Segregate18[[#This Row],[Sr. No.]]</f>
        <v>#REF!</v>
      </c>
      <c r="Z358" t="e">
        <f>IF(AND(OR(BA358="။",BA358="၊"),LEN(BA358)=1),BA358,
IF(ISNUMBER(MATCH(LEFT(BA358,7),Final_modified_Intermediate[Burmese_Consonants],0)),LEFT(BA358,7),
IF(ISNUMBER(MATCH(LEFT(BA358,6),Final_modified_Intermediate[Burmese_Consonants],0)),LEFT(BA358,6),
IF(ISNUMBER(MATCH(LEFT(BA358,5),Final_modified_Intermediate[Burmese_Consonants],0)),LEFT(BA358,5),
IF(ISNUMBER(MATCH(LEFT(BA358,4),Final_modified_Intermediate[Burmese_Consonants],0)),LEFT(BA358,4),
IF(ISNUMBER(MATCH(LEFT(BA358,3),Final_modified_Intermediate[Burmese_Consonants],0)),LEFT(BA358,3),
IF(ISNUMBER(MATCH(LEFT(BA358,2),Final_modified_Intermediate[Burmese_Consonants],0)),LEFT(BA358,2),
IF(ISNUMBER(MATCH(LEFT(BA358,1),Final_modified_Intermediate[Burmese_Consonants],0)),LEFT(BA358,1),
IF(ISNUMBER(MATCH(LEFT(BA358,7),Final_Intermediate[Burmese_Consonants],0)),LEFT(BA358,7),
IF(ISNUMBER(MATCH(LEFT(BA358,6),Final_Intermediate[Burmese_Consonants],0)),LEFT(BA358,6),
IF(ISNUMBER(MATCH(LEFT(BA358,5),Final_Intermediate[Burmese_Consonants],0)),LEFT(BA358,5),
IF(ISNUMBER(MATCH(LEFT(BA358,4),Final_Intermediate[Burmese_Consonants],0)),LEFT(BA358,4),
IF(ISNUMBER(MATCH(LEFT(BA358,3),Final_Intermediate[Burmese_Consonants],0)),LEFT(BA358,3),
IF(ISNUMBER(MATCH(LEFT(BA358,2),Final_Intermediate[Burmese_Consonants],0)),LEFT(BA358,2),
IF(ISNUMBER(MATCH(LEFT(BA358,1),Final_Intermediate[Burmese_Consonants],0)),LEFT(BA358,1),
"")))))))))))))))</f>
        <v>#VALUE!</v>
      </c>
      <c r="AA358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8" t="e">
        <f>IF(AND(OR(BB358="။",BB358="၊"),LEN(BB358)=1),BB358,
IF(ISNUMBER(MATCH(LEFT(BB358,7),Final_modified_Intermediate[Burmese_Consonants],0)),LEFT(BB358,7),
IF(ISNUMBER(MATCH(LEFT(BB358,6),Final_modified_Intermediate[Burmese_Consonants],0)),LEFT(BB358,6),
IF(ISNUMBER(MATCH(LEFT(BB358,5),Final_modified_Intermediate[Burmese_Consonants],0)),LEFT(BB358,5),
IF(ISNUMBER(MATCH(LEFT(BB358,4),Final_modified_Intermediate[Burmese_Consonants],0)),LEFT(BB358,4),
IF(ISNUMBER(MATCH(LEFT(BB358,3),Final_modified_Intermediate[Burmese_Consonants],0)),LEFT(BB358,3),
IF(ISNUMBER(MATCH(LEFT(BB358,2),Final_modified_Intermediate[Burmese_Consonants],0)),LEFT(BB358,2),
IF(ISNUMBER(MATCH(LEFT(BB358,1),Final_modified_Intermediate[Burmese_Consonants],0)),LEFT(BB358,1),
IF(ISNUMBER(MATCH(LEFT(BB358,7),Final_Intermediate[Burmese_Consonants],0)),LEFT(BB358,7),
IF(ISNUMBER(MATCH(LEFT(BB358,6),Final_Intermediate[Burmese_Consonants],0)),LEFT(BB358,6),
IF(ISNUMBER(MATCH(LEFT(BB358,5),Final_Intermediate[Burmese_Consonants],0)),LEFT(BB358,5),
IF(ISNUMBER(MATCH(LEFT(BB358,4),Final_Intermediate[Burmese_Consonants],0)),LEFT(BB358,4),
IF(ISNUMBER(MATCH(LEFT(BB358,3),Final_Intermediate[Burmese_Consonants],0)),LEFT(BB358,3),
IF(ISNUMBER(MATCH(LEFT(BB358,2),Final_Intermediate[Burmese_Consonants],0)),LEFT(BB358,2),
IF(ISNUMBER(MATCH(LEFT(BB358,1),Final_Intermediate[Burmese_Consonants],0)),LEFT(BB358,1),
"")))))))))))))))</f>
        <v>#VALUE!</v>
      </c>
      <c r="AC358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8" t="e">
        <f>IF(AND(OR(BC358="။",BC358="၊"),LEN(BC358)=1),BC358,
IF(ISNUMBER(MATCH(LEFT(BC358,7),Final_modified_Intermediate[Burmese_Consonants],0)),LEFT(BC358,7),
IF(ISNUMBER(MATCH(LEFT(BC358,6),Final_modified_Intermediate[Burmese_Consonants],0)),LEFT(BC358,6),
IF(ISNUMBER(MATCH(LEFT(BC358,5),Final_modified_Intermediate[Burmese_Consonants],0)),LEFT(BC358,5),
IF(ISNUMBER(MATCH(LEFT(BC358,4),Final_modified_Intermediate[Burmese_Consonants],0)),LEFT(BC358,4),
IF(ISNUMBER(MATCH(LEFT(BC358,3),Final_modified_Intermediate[Burmese_Consonants],0)),LEFT(BC358,3),
IF(ISNUMBER(MATCH(LEFT(BC358,2),Final_modified_Intermediate[Burmese_Consonants],0)),LEFT(BC358,2),
IF(ISNUMBER(MATCH(LEFT(BC358,1),Final_modified_Intermediate[Burmese_Consonants],0)),LEFT(BC358,1),
IF(ISNUMBER(MATCH(LEFT(BC358,7),Final_Intermediate[Burmese_Consonants],0)),LEFT(BC358,7),
IF(ISNUMBER(MATCH(LEFT(BC358,6),Final_Intermediate[Burmese_Consonants],0)),LEFT(BC358,6),
IF(ISNUMBER(MATCH(LEFT(BC358,5),Final_Intermediate[Burmese_Consonants],0)),LEFT(BC358,5),
IF(ISNUMBER(MATCH(LEFT(BC358,4),Final_Intermediate[Burmese_Consonants],0)),LEFT(BC358,4),
IF(ISNUMBER(MATCH(LEFT(BC358,3),Final_Intermediate[Burmese_Consonants],0)),LEFT(BC358,3),
IF(ISNUMBER(MATCH(LEFT(BC358,2),Final_Intermediate[Burmese_Consonants],0)),LEFT(BC358,2),
IF(ISNUMBER(MATCH(LEFT(BC358,1),Final_Intermediate[Burmese_Consonants],0)),LEFT(BC358,1),
"")))))))))))))))</f>
        <v>#VALUE!</v>
      </c>
      <c r="AE358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8" t="e">
        <f>IF(AND(OR(BD358="။",BD358="၊"),LEN(BD358)=1),BD358,
IF(ISNUMBER(MATCH(LEFT(BD358,7),Final_modified_Intermediate[Burmese_Consonants],0)),LEFT(BD358,7),
IF(ISNUMBER(MATCH(LEFT(BD358,6),Final_modified_Intermediate[Burmese_Consonants],0)),LEFT(BD358,6),
IF(ISNUMBER(MATCH(LEFT(BD358,5),Final_modified_Intermediate[Burmese_Consonants],0)),LEFT(BD358,5),
IF(ISNUMBER(MATCH(LEFT(BD358,4),Final_modified_Intermediate[Burmese_Consonants],0)),LEFT(BD358,4),
IF(ISNUMBER(MATCH(LEFT(BD358,3),Final_modified_Intermediate[Burmese_Consonants],0)),LEFT(BD358,3),
IF(ISNUMBER(MATCH(LEFT(BD358,2),Final_modified_Intermediate[Burmese_Consonants],0)),LEFT(BD358,2),
IF(ISNUMBER(MATCH(LEFT(BD358,1),Final_modified_Intermediate[Burmese_Consonants],0)),LEFT(BD358,1),
IF(ISNUMBER(MATCH(LEFT(BD358,7),Final_Intermediate[Burmese_Consonants],0)),LEFT(BD358,7),
IF(ISNUMBER(MATCH(LEFT(BD358,6),Final_Intermediate[Burmese_Consonants],0)),LEFT(BD358,6),
IF(ISNUMBER(MATCH(LEFT(BD358,5),Final_Intermediate[Burmese_Consonants],0)),LEFT(BD358,5),
IF(ISNUMBER(MATCH(LEFT(BD358,4),Final_Intermediate[Burmese_Consonants],0)),LEFT(BD358,4),
IF(ISNUMBER(MATCH(LEFT(BD358,3),Final_Intermediate[Burmese_Consonants],0)),LEFT(BD358,3),
IF(ISNUMBER(MATCH(LEFT(BD358,2),Final_Intermediate[Burmese_Consonants],0)),LEFT(BD358,2),
IF(ISNUMBER(MATCH(LEFT(BD358,1),Final_Intermediate[Burmese_Consonants],0)),LEFT(BD358,1),
"")))))))))))))))</f>
        <v>#VALUE!</v>
      </c>
      <c r="AG358" t="e">
        <f>IF(AND(OR(BE358="။",BE358="၊"),LEN(BE358)=1),BE358,
IF(ISNUMBER(MATCH(LEFT(BE358,7),Final_modified_Intermediate[Burmese_Consonants],0)),LEFT(BE358,7),
IF(ISNUMBER(MATCH(LEFT(BE358,6),Final_modified_Intermediate[Burmese_Consonants],0)),LEFT(BE358,6),
IF(ISNUMBER(MATCH(LEFT(BE358,5),Final_modified_Intermediate[Burmese_Consonants],0)),LEFT(BE358,5),
IF(ISNUMBER(MATCH(LEFT(BE358,4),Final_modified_Intermediate[Burmese_Consonants],0)),LEFT(BE358,4),
IF(ISNUMBER(MATCH(LEFT(BE358,3),Final_modified_Intermediate[Burmese_Consonants],0)),LEFT(BE358,3),
IF(ISNUMBER(MATCH(LEFT(BE358,2),Final_modified_Intermediate[Burmese_Consonants],0)),LEFT(BE358,2),
IF(ISNUMBER(MATCH(LEFT(BE358,1),Final_modified_Intermediate[Burmese_Consonants],0)),LEFT(BE358,1),
IF(ISNUMBER(MATCH(LEFT(BE358,7),Final_Intermediate[Burmese_Consonants],0)),LEFT(BE358,7),
IF(ISNUMBER(MATCH(LEFT(BE358,6),Final_Intermediate[Burmese_Consonants],0)),LEFT(BE358,6),
IF(ISNUMBER(MATCH(LEFT(BE358,5),Final_Intermediate[Burmese_Consonants],0)),LEFT(BE358,5),
IF(ISNUMBER(MATCH(LEFT(BE358,4),Final_Intermediate[Burmese_Consonants],0)),LEFT(BE358,4),
IF(ISNUMBER(MATCH(LEFT(BE358,3),Final_Intermediate[Burmese_Consonants],0)),LEFT(BE358,3),
IF(ISNUMBER(MATCH(LEFT(BE358,2),Final_Intermediate[Burmese_Consonants],0)),LEFT(BE358,2),
IF(ISNUMBER(MATCH(LEFT(BE358,1),Final_Intermediate[Burmese_Consonants],0)),LEFT(BE358,1),
"")))))))))))))))</f>
        <v>#VALUE!</v>
      </c>
      <c r="AH358" t="e">
        <f>IF(AND(OR(BF358="။",BF358="၊"),LEN(BF358)=1),BF358,
IF(ISNUMBER(MATCH(LEFT(BF358,7),Final_modified_Intermediate[Burmese_Consonants],0)),LEFT(BF358,7),
IF(ISNUMBER(MATCH(LEFT(BF358,6),Final_modified_Intermediate[Burmese_Consonants],0)),LEFT(BF358,6),
IF(ISNUMBER(MATCH(LEFT(BF358,5),Final_modified_Intermediate[Burmese_Consonants],0)),LEFT(BF358,5),
IF(ISNUMBER(MATCH(LEFT(BF358,4),Final_modified_Intermediate[Burmese_Consonants],0)),LEFT(BF358,4),
IF(ISNUMBER(MATCH(LEFT(BF358,3),Final_modified_Intermediate[Burmese_Consonants],0)),LEFT(BF358,3),
IF(ISNUMBER(MATCH(LEFT(BF358,2),Final_modified_Intermediate[Burmese_Consonants],0)),LEFT(BF358,2),
IF(ISNUMBER(MATCH(LEFT(BF358,1),Final_modified_Intermediate[Burmese_Consonants],0)),LEFT(BF358,1),
IF(ISNUMBER(MATCH(LEFT(BF358,7),Final_Intermediate[Burmese_Consonants],0)),LEFT(BF358,7),
IF(ISNUMBER(MATCH(LEFT(BF358,6),Final_Intermediate[Burmese_Consonants],0)),LEFT(BF358,6),
IF(ISNUMBER(MATCH(LEFT(BF358,5),Final_Intermediate[Burmese_Consonants],0)),LEFT(BF358,5),
IF(ISNUMBER(MATCH(LEFT(BF358,4),Final_Intermediate[Burmese_Consonants],0)),LEFT(BF358,4),
IF(ISNUMBER(MATCH(LEFT(BF358,3),Final_Intermediate[Burmese_Consonants],0)),LEFT(BF358,3),
IF(ISNUMBER(MATCH(LEFT(BF358,2),Final_Intermediate[Burmese_Consonants],0)),LEFT(BF358,2),
IF(ISNUMBER(MATCH(LEFT(BF358,1),Final_Intermediate[Burmese_Consonants],0)),LEFT(BF358,1),
"")))))))))))))))</f>
        <v>#VALUE!</v>
      </c>
      <c r="AI358" t="e">
        <f>IF(AND(OR(BG358="။",BG358="၊"),LEN(BG358)=1),BG358,
IF(ISNUMBER(MATCH(LEFT(BG358,7),Final_modified_Intermediate[Burmese_Consonants],0)),LEFT(BG358,7),
IF(ISNUMBER(MATCH(LEFT(BG358,6),Final_modified_Intermediate[Burmese_Consonants],0)),LEFT(BG358,6),
IF(ISNUMBER(MATCH(LEFT(BG358,5),Final_modified_Intermediate[Burmese_Consonants],0)),LEFT(BG358,5),
IF(ISNUMBER(MATCH(LEFT(BG358,4),Final_modified_Intermediate[Burmese_Consonants],0)),LEFT(BG358,4),
IF(ISNUMBER(MATCH(LEFT(BG358,3),Final_modified_Intermediate[Burmese_Consonants],0)),LEFT(BG358,3),
IF(ISNUMBER(MATCH(LEFT(BG358,2),Final_modified_Intermediate[Burmese_Consonants],0)),LEFT(BG358,2),
IF(ISNUMBER(MATCH(LEFT(BG358,1),Final_modified_Intermediate[Burmese_Consonants],0)),LEFT(BG358,1),
IF(ISNUMBER(MATCH(LEFT(BG358,7),Final_Intermediate[Burmese_Consonants],0)),LEFT(BG358,7),
IF(ISNUMBER(MATCH(LEFT(BG358,6),Final_Intermediate[Burmese_Consonants],0)),LEFT(BG358,6),
IF(ISNUMBER(MATCH(LEFT(BG358,5),Final_Intermediate[Burmese_Consonants],0)),LEFT(BG358,5),
IF(ISNUMBER(MATCH(LEFT(BG358,4),Final_Intermediate[Burmese_Consonants],0)),LEFT(BG358,4),
IF(ISNUMBER(MATCH(LEFT(BG358,3),Final_Intermediate[Burmese_Consonants],0)),LEFT(BG358,3),
IF(ISNUMBER(MATCH(LEFT(BG358,2),Final_Intermediate[Burmese_Consonants],0)),LEFT(BG358,2),
IF(ISNUMBER(MATCH(LEFT(BG358,1),Final_Intermediate[Burmese_Consonants],0)),LEFT(BG358,1),
"")))))))))))))))</f>
        <v>#VALUE!</v>
      </c>
      <c r="AJ358" t="e">
        <f>IF(AND(OR(BH358="။",BH358="၊"),LEN(BH358)=1),BH358,
IF(ISNUMBER(MATCH(LEFT(BH358,7),Final_modified_Intermediate[Burmese_Consonants],0)),LEFT(BH358,7),
IF(ISNUMBER(MATCH(LEFT(BH358,6),Final_modified_Intermediate[Burmese_Consonants],0)),LEFT(BH358,6),
IF(ISNUMBER(MATCH(LEFT(BH358,5),Final_modified_Intermediate[Burmese_Consonants],0)),LEFT(BH358,5),
IF(ISNUMBER(MATCH(LEFT(BH358,4),Final_modified_Intermediate[Burmese_Consonants],0)),LEFT(BH358,4),
IF(ISNUMBER(MATCH(LEFT(BH358,3),Final_modified_Intermediate[Burmese_Consonants],0)),LEFT(BH358,3),
IF(ISNUMBER(MATCH(LEFT(BH358,2),Final_modified_Intermediate[Burmese_Consonants],0)),LEFT(BH358,2),
IF(ISNUMBER(MATCH(LEFT(BH358,1),Final_modified_Intermediate[Burmese_Consonants],0)),LEFT(BH358,1),
IF(ISNUMBER(MATCH(LEFT(BH358,7),Final_Intermediate[Burmese_Consonants],0)),LEFT(BH358,7),
IF(ISNUMBER(MATCH(LEFT(BH358,6),Final_Intermediate[Burmese_Consonants],0)),LEFT(BH358,6),
IF(ISNUMBER(MATCH(LEFT(BH358,5),Final_Intermediate[Burmese_Consonants],0)),LEFT(BH358,5),
IF(ISNUMBER(MATCH(LEFT(BH358,4),Final_Intermediate[Burmese_Consonants],0)),LEFT(BH358,4),
IF(ISNUMBER(MATCH(LEFT(BH358,3),Final_Intermediate[Burmese_Consonants],0)),LEFT(BH358,3),
IF(ISNUMBER(MATCH(LEFT(BH358,2),Final_Intermediate[Burmese_Consonants],0)),LEFT(BH358,2),
IF(ISNUMBER(MATCH(LEFT(BH358,1),Final_Intermediate[Burmese_Consonants],0)),LEFT(BH358,1),
"")))))))))))))))</f>
        <v>#VALUE!</v>
      </c>
      <c r="AK358" t="e">
        <f>IF(AND(OR(BI358="။",BI358="၊"),LEN(BI358)=1),BI358,
IF(ISNUMBER(MATCH(LEFT(BI358,7),Final_modified_Intermediate[Burmese_Consonants],0)),LEFT(BI358,7),
IF(ISNUMBER(MATCH(LEFT(BI358,6),Final_modified_Intermediate[Burmese_Consonants],0)),LEFT(BI358,6),
IF(ISNUMBER(MATCH(LEFT(BI358,5),Final_modified_Intermediate[Burmese_Consonants],0)),LEFT(BI358,5),
IF(ISNUMBER(MATCH(LEFT(BI358,4),Final_modified_Intermediate[Burmese_Consonants],0)),LEFT(BI358,4),
IF(ISNUMBER(MATCH(LEFT(BI358,3),Final_modified_Intermediate[Burmese_Consonants],0)),LEFT(BI358,3),
IF(ISNUMBER(MATCH(LEFT(BI358,2),Final_modified_Intermediate[Burmese_Consonants],0)),LEFT(BI358,2),
IF(ISNUMBER(MATCH(LEFT(BI358,1),Final_modified_Intermediate[Burmese_Consonants],0)),LEFT(BI358,1),
IF(ISNUMBER(MATCH(LEFT(BI358,7),Final_Intermediate[Burmese_Consonants],0)),LEFT(BI358,7),
IF(ISNUMBER(MATCH(LEFT(BI358,6),Final_Intermediate[Burmese_Consonants],0)),LEFT(BI358,6),
IF(ISNUMBER(MATCH(LEFT(BI358,5),Final_Intermediate[Burmese_Consonants],0)),LEFT(BI358,5),
IF(ISNUMBER(MATCH(LEFT(BI358,4),Final_Intermediate[Burmese_Consonants],0)),LEFT(BI358,4),
IF(ISNUMBER(MATCH(LEFT(BI358,3),Final_Intermediate[Burmese_Consonants],0)),LEFT(BI358,3),
IF(ISNUMBER(MATCH(LEFT(BI358,2),Final_Intermediate[Burmese_Consonants],0)),LEFT(BI358,2),
IF(ISNUMBER(MATCH(LEFT(BI358,1),Final_Intermediate[Burmese_Consonants],0)),LEFT(BI358,1),
"")))))))))))))))</f>
        <v>#VALUE!</v>
      </c>
      <c r="AL358" t="e">
        <f>IF(AND(OR(BJ358="။",BJ358="၊"),LEN(BJ358)=1),BJ358,
IF(ISNUMBER(MATCH(LEFT(BJ358,7),Final_modified_Intermediate[Burmese_Consonants],0)),LEFT(BJ358,7),
IF(ISNUMBER(MATCH(LEFT(BJ358,6),Final_modified_Intermediate[Burmese_Consonants],0)),LEFT(BJ358,6),
IF(ISNUMBER(MATCH(LEFT(BJ358,5),Final_modified_Intermediate[Burmese_Consonants],0)),LEFT(BJ358,5),
IF(ISNUMBER(MATCH(LEFT(BJ358,4),Final_modified_Intermediate[Burmese_Consonants],0)),LEFT(BJ358,4),
IF(ISNUMBER(MATCH(LEFT(BJ358,3),Final_modified_Intermediate[Burmese_Consonants],0)),LEFT(BJ358,3),
IF(ISNUMBER(MATCH(LEFT(BJ358,2),Final_modified_Intermediate[Burmese_Consonants],0)),LEFT(BJ358,2),
IF(ISNUMBER(MATCH(LEFT(BJ358,1),Final_modified_Intermediate[Burmese_Consonants],0)),LEFT(BJ358,1),
IF(ISNUMBER(MATCH(LEFT(BJ358,7),Final_Intermediate[Burmese_Consonants],0)),LEFT(BJ358,7),
IF(ISNUMBER(MATCH(LEFT(BJ358,6),Final_Intermediate[Burmese_Consonants],0)),LEFT(BJ358,6),
IF(ISNUMBER(MATCH(LEFT(BJ358,5),Final_Intermediate[Burmese_Consonants],0)),LEFT(BJ358,5),
IF(ISNUMBER(MATCH(LEFT(BJ358,4),Final_Intermediate[Burmese_Consonants],0)),LEFT(BJ358,4),
IF(ISNUMBER(MATCH(LEFT(BJ358,3),Final_Intermediate[Burmese_Consonants],0)),LEFT(BJ358,3),
IF(ISNUMBER(MATCH(LEFT(BJ358,2),Final_Intermediate[Burmese_Consonants],0)),LEFT(BJ358,2),
IF(ISNUMBER(MATCH(LEFT(BJ358,1),Final_Intermediate[Burmese_Consonants],0)),LEFT(BJ358,1),
"")))))))))))))))</f>
        <v>#VALUE!</v>
      </c>
      <c r="AN358" t="e">
        <f>Compiler_Burmese[[#This Row],[Sr. No.]]</f>
        <v>#REF!</v>
      </c>
      <c r="AO358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8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8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8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8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8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8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8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8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8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8" t="e">
        <f>[2]!Vocabulary_Burmese[[#This Row],[Sr. No.]]</f>
        <v>#REF!</v>
      </c>
      <c r="BA358" t="e">
        <f>IF(Raw_data_N2_Kanji[[#This Row],[Categorie]]&lt;&gt;"","",
IF(ISNUMBER(MATCH(V,Special_list[Burmese word],0)),"",
SUBSTITUTE(Raw_data_N2_Kanji[[#This Row],[Raw]]," ","")))</f>
        <v>#VALUE!</v>
      </c>
      <c r="BB358" t="e">
        <f>RIGHT(Segregate18[[#This Row],[UPGRADE]],LEN(Segregate18[[#This Row],[UPGRADE]])-LEN(Compiler_Burmese[[#This Row],[1]]))</f>
        <v>#VALUE!</v>
      </c>
      <c r="BC358" t="e">
        <f>RIGHT(Segregate18[[#This Row],[11]],LEN(Segregate18[[#This Row],[11]])-LEN(Compiler_Burmese[[#This Row],[2]]))</f>
        <v>#VALUE!</v>
      </c>
      <c r="BD358" t="e">
        <f>RIGHT(Segregate18[[#This Row],[21]],LEN(Segregate18[[#This Row],[21]])-LEN(Compiler_Burmese[[#This Row],[3]]))</f>
        <v>#VALUE!</v>
      </c>
      <c r="BE358" t="e">
        <f>RIGHT(Segregate18[[#This Row],[31]],LEN(Segregate18[[#This Row],[31]])-LEN(Compiler_Burmese[[#This Row],[4]]))</f>
        <v>#VALUE!</v>
      </c>
      <c r="BF358" t="e">
        <f>RIGHT(Segregate18[[#This Row],[41]],LEN(Segregate18[[#This Row],[41]])-LEN(Compiler_Burmese[[#This Row],[5]]))</f>
        <v>#VALUE!</v>
      </c>
      <c r="BG358" t="e">
        <f>RIGHT(Segregate18[[#This Row],[51]],LEN(Segregate18[[#This Row],[51]])-LEN(Compiler_Burmese[[#This Row],[6]]))</f>
        <v>#VALUE!</v>
      </c>
      <c r="BH358" t="e">
        <f>RIGHT(Segregate18[[#This Row],[61]],LEN(Segregate18[[#This Row],[61]])-LEN(Compiler_Burmese[[#This Row],[7]]))</f>
        <v>#VALUE!</v>
      </c>
      <c r="BI358" t="e">
        <f>RIGHT(Segregate18[[#This Row],[71]],LEN(Segregate18[[#This Row],[71]])-LEN(Compiler_Burmese[[#This Row],[8]]))</f>
        <v>#VALUE!</v>
      </c>
      <c r="BJ358" t="e">
        <f>RIGHT(Segregate18[[#This Row],[81]],LEN(Segregate18[[#This Row],[81]])-LEN(Compiler_Burmese[[#This Row],[9]]))</f>
        <v>#VALUE!</v>
      </c>
    </row>
    <row r="359" spans="25:62" ht="15" customHeight="1" x14ac:dyDescent="0.3">
      <c r="Y359" t="e">
        <f>Segregate18[[#This Row],[Sr. No.]]</f>
        <v>#REF!</v>
      </c>
      <c r="Z359" t="e">
        <f>IF(AND(OR(BA359="။",BA359="၊"),LEN(BA359)=1),BA359,
IF(ISNUMBER(MATCH(LEFT(BA359,7),Final_modified_Intermediate[Burmese_Consonants],0)),LEFT(BA359,7),
IF(ISNUMBER(MATCH(LEFT(BA359,6),Final_modified_Intermediate[Burmese_Consonants],0)),LEFT(BA359,6),
IF(ISNUMBER(MATCH(LEFT(BA359,5),Final_modified_Intermediate[Burmese_Consonants],0)),LEFT(BA359,5),
IF(ISNUMBER(MATCH(LEFT(BA359,4),Final_modified_Intermediate[Burmese_Consonants],0)),LEFT(BA359,4),
IF(ISNUMBER(MATCH(LEFT(BA359,3),Final_modified_Intermediate[Burmese_Consonants],0)),LEFT(BA359,3),
IF(ISNUMBER(MATCH(LEFT(BA359,2),Final_modified_Intermediate[Burmese_Consonants],0)),LEFT(BA359,2),
IF(ISNUMBER(MATCH(LEFT(BA359,1),Final_modified_Intermediate[Burmese_Consonants],0)),LEFT(BA359,1),
IF(ISNUMBER(MATCH(LEFT(BA359,7),Final_Intermediate[Burmese_Consonants],0)),LEFT(BA359,7),
IF(ISNUMBER(MATCH(LEFT(BA359,6),Final_Intermediate[Burmese_Consonants],0)),LEFT(BA359,6),
IF(ISNUMBER(MATCH(LEFT(BA359,5),Final_Intermediate[Burmese_Consonants],0)),LEFT(BA359,5),
IF(ISNUMBER(MATCH(LEFT(BA359,4),Final_Intermediate[Burmese_Consonants],0)),LEFT(BA359,4),
IF(ISNUMBER(MATCH(LEFT(BA359,3),Final_Intermediate[Burmese_Consonants],0)),LEFT(BA359,3),
IF(ISNUMBER(MATCH(LEFT(BA359,2),Final_Intermediate[Burmese_Consonants],0)),LEFT(BA359,2),
IF(ISNUMBER(MATCH(LEFT(BA359,1),Final_Intermediate[Burmese_Consonants],0)),LEFT(BA359,1),
"")))))))))))))))</f>
        <v>#VALUE!</v>
      </c>
      <c r="AA359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59" t="e">
        <f>IF(AND(OR(BB359="။",BB359="၊"),LEN(BB359)=1),BB359,
IF(ISNUMBER(MATCH(LEFT(BB359,7),Final_modified_Intermediate[Burmese_Consonants],0)),LEFT(BB359,7),
IF(ISNUMBER(MATCH(LEFT(BB359,6),Final_modified_Intermediate[Burmese_Consonants],0)),LEFT(BB359,6),
IF(ISNUMBER(MATCH(LEFT(BB359,5),Final_modified_Intermediate[Burmese_Consonants],0)),LEFT(BB359,5),
IF(ISNUMBER(MATCH(LEFT(BB359,4),Final_modified_Intermediate[Burmese_Consonants],0)),LEFT(BB359,4),
IF(ISNUMBER(MATCH(LEFT(BB359,3),Final_modified_Intermediate[Burmese_Consonants],0)),LEFT(BB359,3),
IF(ISNUMBER(MATCH(LEFT(BB359,2),Final_modified_Intermediate[Burmese_Consonants],0)),LEFT(BB359,2),
IF(ISNUMBER(MATCH(LEFT(BB359,1),Final_modified_Intermediate[Burmese_Consonants],0)),LEFT(BB359,1),
IF(ISNUMBER(MATCH(LEFT(BB359,7),Final_Intermediate[Burmese_Consonants],0)),LEFT(BB359,7),
IF(ISNUMBER(MATCH(LEFT(BB359,6),Final_Intermediate[Burmese_Consonants],0)),LEFT(BB359,6),
IF(ISNUMBER(MATCH(LEFT(BB359,5),Final_Intermediate[Burmese_Consonants],0)),LEFT(BB359,5),
IF(ISNUMBER(MATCH(LEFT(BB359,4),Final_Intermediate[Burmese_Consonants],0)),LEFT(BB359,4),
IF(ISNUMBER(MATCH(LEFT(BB359,3),Final_Intermediate[Burmese_Consonants],0)),LEFT(BB359,3),
IF(ISNUMBER(MATCH(LEFT(BB359,2),Final_Intermediate[Burmese_Consonants],0)),LEFT(BB359,2),
IF(ISNUMBER(MATCH(LEFT(BB359,1),Final_Intermediate[Burmese_Consonants],0)),LEFT(BB359,1),
"")))))))))))))))</f>
        <v>#VALUE!</v>
      </c>
      <c r="AC359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59" t="e">
        <f>IF(AND(OR(BC359="။",BC359="၊"),LEN(BC359)=1),BC359,
IF(ISNUMBER(MATCH(LEFT(BC359,7),Final_modified_Intermediate[Burmese_Consonants],0)),LEFT(BC359,7),
IF(ISNUMBER(MATCH(LEFT(BC359,6),Final_modified_Intermediate[Burmese_Consonants],0)),LEFT(BC359,6),
IF(ISNUMBER(MATCH(LEFT(BC359,5),Final_modified_Intermediate[Burmese_Consonants],0)),LEFT(BC359,5),
IF(ISNUMBER(MATCH(LEFT(BC359,4),Final_modified_Intermediate[Burmese_Consonants],0)),LEFT(BC359,4),
IF(ISNUMBER(MATCH(LEFT(BC359,3),Final_modified_Intermediate[Burmese_Consonants],0)),LEFT(BC359,3),
IF(ISNUMBER(MATCH(LEFT(BC359,2),Final_modified_Intermediate[Burmese_Consonants],0)),LEFT(BC359,2),
IF(ISNUMBER(MATCH(LEFT(BC359,1),Final_modified_Intermediate[Burmese_Consonants],0)),LEFT(BC359,1),
IF(ISNUMBER(MATCH(LEFT(BC359,7),Final_Intermediate[Burmese_Consonants],0)),LEFT(BC359,7),
IF(ISNUMBER(MATCH(LEFT(BC359,6),Final_Intermediate[Burmese_Consonants],0)),LEFT(BC359,6),
IF(ISNUMBER(MATCH(LEFT(BC359,5),Final_Intermediate[Burmese_Consonants],0)),LEFT(BC359,5),
IF(ISNUMBER(MATCH(LEFT(BC359,4),Final_Intermediate[Burmese_Consonants],0)),LEFT(BC359,4),
IF(ISNUMBER(MATCH(LEFT(BC359,3),Final_Intermediate[Burmese_Consonants],0)),LEFT(BC359,3),
IF(ISNUMBER(MATCH(LEFT(BC359,2),Final_Intermediate[Burmese_Consonants],0)),LEFT(BC359,2),
IF(ISNUMBER(MATCH(LEFT(BC359,1),Final_Intermediate[Burmese_Consonants],0)),LEFT(BC359,1),
"")))))))))))))))</f>
        <v>#VALUE!</v>
      </c>
      <c r="AE359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59" t="e">
        <f>IF(AND(OR(BD359="။",BD359="၊"),LEN(BD359)=1),BD359,
IF(ISNUMBER(MATCH(LEFT(BD359,7),Final_modified_Intermediate[Burmese_Consonants],0)),LEFT(BD359,7),
IF(ISNUMBER(MATCH(LEFT(BD359,6),Final_modified_Intermediate[Burmese_Consonants],0)),LEFT(BD359,6),
IF(ISNUMBER(MATCH(LEFT(BD359,5),Final_modified_Intermediate[Burmese_Consonants],0)),LEFT(BD359,5),
IF(ISNUMBER(MATCH(LEFT(BD359,4),Final_modified_Intermediate[Burmese_Consonants],0)),LEFT(BD359,4),
IF(ISNUMBER(MATCH(LEFT(BD359,3),Final_modified_Intermediate[Burmese_Consonants],0)),LEFT(BD359,3),
IF(ISNUMBER(MATCH(LEFT(BD359,2),Final_modified_Intermediate[Burmese_Consonants],0)),LEFT(BD359,2),
IF(ISNUMBER(MATCH(LEFT(BD359,1),Final_modified_Intermediate[Burmese_Consonants],0)),LEFT(BD359,1),
IF(ISNUMBER(MATCH(LEFT(BD359,7),Final_Intermediate[Burmese_Consonants],0)),LEFT(BD359,7),
IF(ISNUMBER(MATCH(LEFT(BD359,6),Final_Intermediate[Burmese_Consonants],0)),LEFT(BD359,6),
IF(ISNUMBER(MATCH(LEFT(BD359,5),Final_Intermediate[Burmese_Consonants],0)),LEFT(BD359,5),
IF(ISNUMBER(MATCH(LEFT(BD359,4),Final_Intermediate[Burmese_Consonants],0)),LEFT(BD359,4),
IF(ISNUMBER(MATCH(LEFT(BD359,3),Final_Intermediate[Burmese_Consonants],0)),LEFT(BD359,3),
IF(ISNUMBER(MATCH(LEFT(BD359,2),Final_Intermediate[Burmese_Consonants],0)),LEFT(BD359,2),
IF(ISNUMBER(MATCH(LEFT(BD359,1),Final_Intermediate[Burmese_Consonants],0)),LEFT(BD359,1),
"")))))))))))))))</f>
        <v>#VALUE!</v>
      </c>
      <c r="AG359" t="e">
        <f>IF(AND(OR(BE359="။",BE359="၊"),LEN(BE359)=1),BE359,
IF(ISNUMBER(MATCH(LEFT(BE359,7),Final_modified_Intermediate[Burmese_Consonants],0)),LEFT(BE359,7),
IF(ISNUMBER(MATCH(LEFT(BE359,6),Final_modified_Intermediate[Burmese_Consonants],0)),LEFT(BE359,6),
IF(ISNUMBER(MATCH(LEFT(BE359,5),Final_modified_Intermediate[Burmese_Consonants],0)),LEFT(BE359,5),
IF(ISNUMBER(MATCH(LEFT(BE359,4),Final_modified_Intermediate[Burmese_Consonants],0)),LEFT(BE359,4),
IF(ISNUMBER(MATCH(LEFT(BE359,3),Final_modified_Intermediate[Burmese_Consonants],0)),LEFT(BE359,3),
IF(ISNUMBER(MATCH(LEFT(BE359,2),Final_modified_Intermediate[Burmese_Consonants],0)),LEFT(BE359,2),
IF(ISNUMBER(MATCH(LEFT(BE359,1),Final_modified_Intermediate[Burmese_Consonants],0)),LEFT(BE359,1),
IF(ISNUMBER(MATCH(LEFT(BE359,7),Final_Intermediate[Burmese_Consonants],0)),LEFT(BE359,7),
IF(ISNUMBER(MATCH(LEFT(BE359,6),Final_Intermediate[Burmese_Consonants],0)),LEFT(BE359,6),
IF(ISNUMBER(MATCH(LEFT(BE359,5),Final_Intermediate[Burmese_Consonants],0)),LEFT(BE359,5),
IF(ISNUMBER(MATCH(LEFT(BE359,4),Final_Intermediate[Burmese_Consonants],0)),LEFT(BE359,4),
IF(ISNUMBER(MATCH(LEFT(BE359,3),Final_Intermediate[Burmese_Consonants],0)),LEFT(BE359,3),
IF(ISNUMBER(MATCH(LEFT(BE359,2),Final_Intermediate[Burmese_Consonants],0)),LEFT(BE359,2),
IF(ISNUMBER(MATCH(LEFT(BE359,1),Final_Intermediate[Burmese_Consonants],0)),LEFT(BE359,1),
"")))))))))))))))</f>
        <v>#VALUE!</v>
      </c>
      <c r="AH359" t="e">
        <f>IF(AND(OR(BF359="။",BF359="၊"),LEN(BF359)=1),BF359,
IF(ISNUMBER(MATCH(LEFT(BF359,7),Final_modified_Intermediate[Burmese_Consonants],0)),LEFT(BF359,7),
IF(ISNUMBER(MATCH(LEFT(BF359,6),Final_modified_Intermediate[Burmese_Consonants],0)),LEFT(BF359,6),
IF(ISNUMBER(MATCH(LEFT(BF359,5),Final_modified_Intermediate[Burmese_Consonants],0)),LEFT(BF359,5),
IF(ISNUMBER(MATCH(LEFT(BF359,4),Final_modified_Intermediate[Burmese_Consonants],0)),LEFT(BF359,4),
IF(ISNUMBER(MATCH(LEFT(BF359,3),Final_modified_Intermediate[Burmese_Consonants],0)),LEFT(BF359,3),
IF(ISNUMBER(MATCH(LEFT(BF359,2),Final_modified_Intermediate[Burmese_Consonants],0)),LEFT(BF359,2),
IF(ISNUMBER(MATCH(LEFT(BF359,1),Final_modified_Intermediate[Burmese_Consonants],0)),LEFT(BF359,1),
IF(ISNUMBER(MATCH(LEFT(BF359,7),Final_Intermediate[Burmese_Consonants],0)),LEFT(BF359,7),
IF(ISNUMBER(MATCH(LEFT(BF359,6),Final_Intermediate[Burmese_Consonants],0)),LEFT(BF359,6),
IF(ISNUMBER(MATCH(LEFT(BF359,5),Final_Intermediate[Burmese_Consonants],0)),LEFT(BF359,5),
IF(ISNUMBER(MATCH(LEFT(BF359,4),Final_Intermediate[Burmese_Consonants],0)),LEFT(BF359,4),
IF(ISNUMBER(MATCH(LEFT(BF359,3),Final_Intermediate[Burmese_Consonants],0)),LEFT(BF359,3),
IF(ISNUMBER(MATCH(LEFT(BF359,2),Final_Intermediate[Burmese_Consonants],0)),LEFT(BF359,2),
IF(ISNUMBER(MATCH(LEFT(BF359,1),Final_Intermediate[Burmese_Consonants],0)),LEFT(BF359,1),
"")))))))))))))))</f>
        <v>#VALUE!</v>
      </c>
      <c r="AI359" t="e">
        <f>IF(AND(OR(BG359="။",BG359="၊"),LEN(BG359)=1),BG359,
IF(ISNUMBER(MATCH(LEFT(BG359,7),Final_modified_Intermediate[Burmese_Consonants],0)),LEFT(BG359,7),
IF(ISNUMBER(MATCH(LEFT(BG359,6),Final_modified_Intermediate[Burmese_Consonants],0)),LEFT(BG359,6),
IF(ISNUMBER(MATCH(LEFT(BG359,5),Final_modified_Intermediate[Burmese_Consonants],0)),LEFT(BG359,5),
IF(ISNUMBER(MATCH(LEFT(BG359,4),Final_modified_Intermediate[Burmese_Consonants],0)),LEFT(BG359,4),
IF(ISNUMBER(MATCH(LEFT(BG359,3),Final_modified_Intermediate[Burmese_Consonants],0)),LEFT(BG359,3),
IF(ISNUMBER(MATCH(LEFT(BG359,2),Final_modified_Intermediate[Burmese_Consonants],0)),LEFT(BG359,2),
IF(ISNUMBER(MATCH(LEFT(BG359,1),Final_modified_Intermediate[Burmese_Consonants],0)),LEFT(BG359,1),
IF(ISNUMBER(MATCH(LEFT(BG359,7),Final_Intermediate[Burmese_Consonants],0)),LEFT(BG359,7),
IF(ISNUMBER(MATCH(LEFT(BG359,6),Final_Intermediate[Burmese_Consonants],0)),LEFT(BG359,6),
IF(ISNUMBER(MATCH(LEFT(BG359,5),Final_Intermediate[Burmese_Consonants],0)),LEFT(BG359,5),
IF(ISNUMBER(MATCH(LEFT(BG359,4),Final_Intermediate[Burmese_Consonants],0)),LEFT(BG359,4),
IF(ISNUMBER(MATCH(LEFT(BG359,3),Final_Intermediate[Burmese_Consonants],0)),LEFT(BG359,3),
IF(ISNUMBER(MATCH(LEFT(BG359,2),Final_Intermediate[Burmese_Consonants],0)),LEFT(BG359,2),
IF(ISNUMBER(MATCH(LEFT(BG359,1),Final_Intermediate[Burmese_Consonants],0)),LEFT(BG359,1),
"")))))))))))))))</f>
        <v>#VALUE!</v>
      </c>
      <c r="AJ359" t="e">
        <f>IF(AND(OR(BH359="။",BH359="၊"),LEN(BH359)=1),BH359,
IF(ISNUMBER(MATCH(LEFT(BH359,7),Final_modified_Intermediate[Burmese_Consonants],0)),LEFT(BH359,7),
IF(ISNUMBER(MATCH(LEFT(BH359,6),Final_modified_Intermediate[Burmese_Consonants],0)),LEFT(BH359,6),
IF(ISNUMBER(MATCH(LEFT(BH359,5),Final_modified_Intermediate[Burmese_Consonants],0)),LEFT(BH359,5),
IF(ISNUMBER(MATCH(LEFT(BH359,4),Final_modified_Intermediate[Burmese_Consonants],0)),LEFT(BH359,4),
IF(ISNUMBER(MATCH(LEFT(BH359,3),Final_modified_Intermediate[Burmese_Consonants],0)),LEFT(BH359,3),
IF(ISNUMBER(MATCH(LEFT(BH359,2),Final_modified_Intermediate[Burmese_Consonants],0)),LEFT(BH359,2),
IF(ISNUMBER(MATCH(LEFT(BH359,1),Final_modified_Intermediate[Burmese_Consonants],0)),LEFT(BH359,1),
IF(ISNUMBER(MATCH(LEFT(BH359,7),Final_Intermediate[Burmese_Consonants],0)),LEFT(BH359,7),
IF(ISNUMBER(MATCH(LEFT(BH359,6),Final_Intermediate[Burmese_Consonants],0)),LEFT(BH359,6),
IF(ISNUMBER(MATCH(LEFT(BH359,5),Final_Intermediate[Burmese_Consonants],0)),LEFT(BH359,5),
IF(ISNUMBER(MATCH(LEFT(BH359,4),Final_Intermediate[Burmese_Consonants],0)),LEFT(BH359,4),
IF(ISNUMBER(MATCH(LEFT(BH359,3),Final_Intermediate[Burmese_Consonants],0)),LEFT(BH359,3),
IF(ISNUMBER(MATCH(LEFT(BH359,2),Final_Intermediate[Burmese_Consonants],0)),LEFT(BH359,2),
IF(ISNUMBER(MATCH(LEFT(BH359,1),Final_Intermediate[Burmese_Consonants],0)),LEFT(BH359,1),
"")))))))))))))))</f>
        <v>#VALUE!</v>
      </c>
      <c r="AK359" t="e">
        <f>IF(AND(OR(BI359="။",BI359="၊"),LEN(BI359)=1),BI359,
IF(ISNUMBER(MATCH(LEFT(BI359,7),Final_modified_Intermediate[Burmese_Consonants],0)),LEFT(BI359,7),
IF(ISNUMBER(MATCH(LEFT(BI359,6),Final_modified_Intermediate[Burmese_Consonants],0)),LEFT(BI359,6),
IF(ISNUMBER(MATCH(LEFT(BI359,5),Final_modified_Intermediate[Burmese_Consonants],0)),LEFT(BI359,5),
IF(ISNUMBER(MATCH(LEFT(BI359,4),Final_modified_Intermediate[Burmese_Consonants],0)),LEFT(BI359,4),
IF(ISNUMBER(MATCH(LEFT(BI359,3),Final_modified_Intermediate[Burmese_Consonants],0)),LEFT(BI359,3),
IF(ISNUMBER(MATCH(LEFT(BI359,2),Final_modified_Intermediate[Burmese_Consonants],0)),LEFT(BI359,2),
IF(ISNUMBER(MATCH(LEFT(BI359,1),Final_modified_Intermediate[Burmese_Consonants],0)),LEFT(BI359,1),
IF(ISNUMBER(MATCH(LEFT(BI359,7),Final_Intermediate[Burmese_Consonants],0)),LEFT(BI359,7),
IF(ISNUMBER(MATCH(LEFT(BI359,6),Final_Intermediate[Burmese_Consonants],0)),LEFT(BI359,6),
IF(ISNUMBER(MATCH(LEFT(BI359,5),Final_Intermediate[Burmese_Consonants],0)),LEFT(BI359,5),
IF(ISNUMBER(MATCH(LEFT(BI359,4),Final_Intermediate[Burmese_Consonants],0)),LEFT(BI359,4),
IF(ISNUMBER(MATCH(LEFT(BI359,3),Final_Intermediate[Burmese_Consonants],0)),LEFT(BI359,3),
IF(ISNUMBER(MATCH(LEFT(BI359,2),Final_Intermediate[Burmese_Consonants],0)),LEFT(BI359,2),
IF(ISNUMBER(MATCH(LEFT(BI359,1),Final_Intermediate[Burmese_Consonants],0)),LEFT(BI359,1),
"")))))))))))))))</f>
        <v>#VALUE!</v>
      </c>
      <c r="AL359" t="e">
        <f>IF(AND(OR(BJ359="။",BJ359="၊"),LEN(BJ359)=1),BJ359,
IF(ISNUMBER(MATCH(LEFT(BJ359,7),Final_modified_Intermediate[Burmese_Consonants],0)),LEFT(BJ359,7),
IF(ISNUMBER(MATCH(LEFT(BJ359,6),Final_modified_Intermediate[Burmese_Consonants],0)),LEFT(BJ359,6),
IF(ISNUMBER(MATCH(LEFT(BJ359,5),Final_modified_Intermediate[Burmese_Consonants],0)),LEFT(BJ359,5),
IF(ISNUMBER(MATCH(LEFT(BJ359,4),Final_modified_Intermediate[Burmese_Consonants],0)),LEFT(BJ359,4),
IF(ISNUMBER(MATCH(LEFT(BJ359,3),Final_modified_Intermediate[Burmese_Consonants],0)),LEFT(BJ359,3),
IF(ISNUMBER(MATCH(LEFT(BJ359,2),Final_modified_Intermediate[Burmese_Consonants],0)),LEFT(BJ359,2),
IF(ISNUMBER(MATCH(LEFT(BJ359,1),Final_modified_Intermediate[Burmese_Consonants],0)),LEFT(BJ359,1),
IF(ISNUMBER(MATCH(LEFT(BJ359,7),Final_Intermediate[Burmese_Consonants],0)),LEFT(BJ359,7),
IF(ISNUMBER(MATCH(LEFT(BJ359,6),Final_Intermediate[Burmese_Consonants],0)),LEFT(BJ359,6),
IF(ISNUMBER(MATCH(LEFT(BJ359,5),Final_Intermediate[Burmese_Consonants],0)),LEFT(BJ359,5),
IF(ISNUMBER(MATCH(LEFT(BJ359,4),Final_Intermediate[Burmese_Consonants],0)),LEFT(BJ359,4),
IF(ISNUMBER(MATCH(LEFT(BJ359,3),Final_Intermediate[Burmese_Consonants],0)),LEFT(BJ359,3),
IF(ISNUMBER(MATCH(LEFT(BJ359,2),Final_Intermediate[Burmese_Consonants],0)),LEFT(BJ359,2),
IF(ISNUMBER(MATCH(LEFT(BJ359,1),Final_Intermediate[Burmese_Consonants],0)),LEFT(BJ359,1),
"")))))))))))))))</f>
        <v>#VALUE!</v>
      </c>
      <c r="AN359" t="e">
        <f>Compiler_Burmese[[#This Row],[Sr. No.]]</f>
        <v>#REF!</v>
      </c>
      <c r="AO359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59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59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59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59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59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59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59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59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59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59" t="e">
        <f>[2]!Vocabulary_Burmese[[#This Row],[Sr. No.]]</f>
        <v>#REF!</v>
      </c>
      <c r="BA359" t="e">
        <f>IF(Raw_data_N2_Kanji[[#This Row],[Categorie]]&lt;&gt;"","",
IF(ISNUMBER(MATCH(V,Special_list[Burmese word],0)),"",
SUBSTITUTE(Raw_data_N2_Kanji[[#This Row],[Raw]]," ","")))</f>
        <v>#VALUE!</v>
      </c>
      <c r="BB359" t="e">
        <f>RIGHT(Segregate18[[#This Row],[UPGRADE]],LEN(Segregate18[[#This Row],[UPGRADE]])-LEN(Compiler_Burmese[[#This Row],[1]]))</f>
        <v>#VALUE!</v>
      </c>
      <c r="BC359" t="e">
        <f>RIGHT(Segregate18[[#This Row],[11]],LEN(Segregate18[[#This Row],[11]])-LEN(Compiler_Burmese[[#This Row],[2]]))</f>
        <v>#VALUE!</v>
      </c>
      <c r="BD359" t="e">
        <f>RIGHT(Segregate18[[#This Row],[21]],LEN(Segregate18[[#This Row],[21]])-LEN(Compiler_Burmese[[#This Row],[3]]))</f>
        <v>#VALUE!</v>
      </c>
      <c r="BE359" t="e">
        <f>RIGHT(Segregate18[[#This Row],[31]],LEN(Segregate18[[#This Row],[31]])-LEN(Compiler_Burmese[[#This Row],[4]]))</f>
        <v>#VALUE!</v>
      </c>
      <c r="BF359" t="e">
        <f>RIGHT(Segregate18[[#This Row],[41]],LEN(Segregate18[[#This Row],[41]])-LEN(Compiler_Burmese[[#This Row],[5]]))</f>
        <v>#VALUE!</v>
      </c>
      <c r="BG359" t="e">
        <f>RIGHT(Segregate18[[#This Row],[51]],LEN(Segregate18[[#This Row],[51]])-LEN(Compiler_Burmese[[#This Row],[6]]))</f>
        <v>#VALUE!</v>
      </c>
      <c r="BH359" t="e">
        <f>RIGHT(Segregate18[[#This Row],[61]],LEN(Segregate18[[#This Row],[61]])-LEN(Compiler_Burmese[[#This Row],[7]]))</f>
        <v>#VALUE!</v>
      </c>
      <c r="BI359" t="e">
        <f>RIGHT(Segregate18[[#This Row],[71]],LEN(Segregate18[[#This Row],[71]])-LEN(Compiler_Burmese[[#This Row],[8]]))</f>
        <v>#VALUE!</v>
      </c>
      <c r="BJ359" t="e">
        <f>RIGHT(Segregate18[[#This Row],[81]],LEN(Segregate18[[#This Row],[81]])-LEN(Compiler_Burmese[[#This Row],[9]]))</f>
        <v>#VALUE!</v>
      </c>
    </row>
    <row r="360" spans="25:62" ht="15" customHeight="1" x14ac:dyDescent="0.3">
      <c r="Y360" t="e">
        <f>Segregate18[[#This Row],[Sr. No.]]</f>
        <v>#REF!</v>
      </c>
      <c r="Z360" t="e">
        <f>IF(AND(OR(BA360="။",BA360="၊"),LEN(BA360)=1),BA360,
IF(ISNUMBER(MATCH(LEFT(BA360,7),Final_modified_Intermediate[Burmese_Consonants],0)),LEFT(BA360,7),
IF(ISNUMBER(MATCH(LEFT(BA360,6),Final_modified_Intermediate[Burmese_Consonants],0)),LEFT(BA360,6),
IF(ISNUMBER(MATCH(LEFT(BA360,5),Final_modified_Intermediate[Burmese_Consonants],0)),LEFT(BA360,5),
IF(ISNUMBER(MATCH(LEFT(BA360,4),Final_modified_Intermediate[Burmese_Consonants],0)),LEFT(BA360,4),
IF(ISNUMBER(MATCH(LEFT(BA360,3),Final_modified_Intermediate[Burmese_Consonants],0)),LEFT(BA360,3),
IF(ISNUMBER(MATCH(LEFT(BA360,2),Final_modified_Intermediate[Burmese_Consonants],0)),LEFT(BA360,2),
IF(ISNUMBER(MATCH(LEFT(BA360,1),Final_modified_Intermediate[Burmese_Consonants],0)),LEFT(BA360,1),
IF(ISNUMBER(MATCH(LEFT(BA360,7),Final_Intermediate[Burmese_Consonants],0)),LEFT(BA360,7),
IF(ISNUMBER(MATCH(LEFT(BA360,6),Final_Intermediate[Burmese_Consonants],0)),LEFT(BA360,6),
IF(ISNUMBER(MATCH(LEFT(BA360,5),Final_Intermediate[Burmese_Consonants],0)),LEFT(BA360,5),
IF(ISNUMBER(MATCH(LEFT(BA360,4),Final_Intermediate[Burmese_Consonants],0)),LEFT(BA360,4),
IF(ISNUMBER(MATCH(LEFT(BA360,3),Final_Intermediate[Burmese_Consonants],0)),LEFT(BA360,3),
IF(ISNUMBER(MATCH(LEFT(BA360,2),Final_Intermediate[Burmese_Consonants],0)),LEFT(BA360,2),
IF(ISNUMBER(MATCH(LEFT(BA360,1),Final_Intermediate[Burmese_Consonants],0)),LEFT(BA360,1),
"")))))))))))))))</f>
        <v>#VALUE!</v>
      </c>
      <c r="AA360" t="e">
        <f>IF(Compiler_Burmese[[#This Row],[1]]="","",
IF(AND(Compiler_Burmese[[#This Row],[Sr. No.]]&gt;9,RIGHT(Compiler_Burmese[[#This Row],[1]],2)="စ်"),LEFT(Compiler_Burmese[[#This Row],[1]],LEN(Compiler_Burmese[[#This Row],[1]])-2),
IF(AND(Compiler_Burmese[[#This Row],[Sr. No.]]&gt;9,RIGHT(Compiler_Burmese[[#This Row],[1]],3)="ယ့်"),LEFT(Compiler_Burmese[[#This Row],[1]],LEN(Compiler_Burmese[[#This Row],[1]])-3),
Compiler_Burmese[[#This Row],[1]])))</f>
        <v>#VALUE!</v>
      </c>
      <c r="AB360" t="e">
        <f>IF(AND(OR(BB360="။",BB360="၊"),LEN(BB360)=1),BB360,
IF(ISNUMBER(MATCH(LEFT(BB360,7),Final_modified_Intermediate[Burmese_Consonants],0)),LEFT(BB360,7),
IF(ISNUMBER(MATCH(LEFT(BB360,6),Final_modified_Intermediate[Burmese_Consonants],0)),LEFT(BB360,6),
IF(ISNUMBER(MATCH(LEFT(BB360,5),Final_modified_Intermediate[Burmese_Consonants],0)),LEFT(BB360,5),
IF(ISNUMBER(MATCH(LEFT(BB360,4),Final_modified_Intermediate[Burmese_Consonants],0)),LEFT(BB360,4),
IF(ISNUMBER(MATCH(LEFT(BB360,3),Final_modified_Intermediate[Burmese_Consonants],0)),LEFT(BB360,3),
IF(ISNUMBER(MATCH(LEFT(BB360,2),Final_modified_Intermediate[Burmese_Consonants],0)),LEFT(BB360,2),
IF(ISNUMBER(MATCH(LEFT(BB360,1),Final_modified_Intermediate[Burmese_Consonants],0)),LEFT(BB360,1),
IF(ISNUMBER(MATCH(LEFT(BB360,7),Final_Intermediate[Burmese_Consonants],0)),LEFT(BB360,7),
IF(ISNUMBER(MATCH(LEFT(BB360,6),Final_Intermediate[Burmese_Consonants],0)),LEFT(BB360,6),
IF(ISNUMBER(MATCH(LEFT(BB360,5),Final_Intermediate[Burmese_Consonants],0)),LEFT(BB360,5),
IF(ISNUMBER(MATCH(LEFT(BB360,4),Final_Intermediate[Burmese_Consonants],0)),LEFT(BB360,4),
IF(ISNUMBER(MATCH(LEFT(BB360,3),Final_Intermediate[Burmese_Consonants],0)),LEFT(BB360,3),
IF(ISNUMBER(MATCH(LEFT(BB360,2),Final_Intermediate[Burmese_Consonants],0)),LEFT(BB360,2),
IF(ISNUMBER(MATCH(LEFT(BB360,1),Final_Intermediate[Burmese_Consonants],0)),LEFT(BB360,1),
"")))))))))))))))</f>
        <v>#VALUE!</v>
      </c>
      <c r="AC360" t="e">
        <f>IF(Compiler_Burmese[[#This Row],[2]]="","",
IF(AND(Compiler_Burmese[[#This Row],[Sr. No.]]&gt;15,RIGHT(Compiler_Burmese[[#This Row],[2]],4)="နှစ်"),LEFT(Compiler_Burmese[[#This Row],[2]],LEN(Compiler_Burmese[[#This Row],[2]])-2),
Compiler_Burmese[[#This Row],[2]]))</f>
        <v>#VALUE!</v>
      </c>
      <c r="AD360" t="e">
        <f>IF(AND(OR(BC360="။",BC360="၊"),LEN(BC360)=1),BC360,
IF(ISNUMBER(MATCH(LEFT(BC360,7),Final_modified_Intermediate[Burmese_Consonants],0)),LEFT(BC360,7),
IF(ISNUMBER(MATCH(LEFT(BC360,6),Final_modified_Intermediate[Burmese_Consonants],0)),LEFT(BC360,6),
IF(ISNUMBER(MATCH(LEFT(BC360,5),Final_modified_Intermediate[Burmese_Consonants],0)),LEFT(BC360,5),
IF(ISNUMBER(MATCH(LEFT(BC360,4),Final_modified_Intermediate[Burmese_Consonants],0)),LEFT(BC360,4),
IF(ISNUMBER(MATCH(LEFT(BC360,3),Final_modified_Intermediate[Burmese_Consonants],0)),LEFT(BC360,3),
IF(ISNUMBER(MATCH(LEFT(BC360,2),Final_modified_Intermediate[Burmese_Consonants],0)),LEFT(BC360,2),
IF(ISNUMBER(MATCH(LEFT(BC360,1),Final_modified_Intermediate[Burmese_Consonants],0)),LEFT(BC360,1),
IF(ISNUMBER(MATCH(LEFT(BC360,7),Final_Intermediate[Burmese_Consonants],0)),LEFT(BC360,7),
IF(ISNUMBER(MATCH(LEFT(BC360,6),Final_Intermediate[Burmese_Consonants],0)),LEFT(BC360,6),
IF(ISNUMBER(MATCH(LEFT(BC360,5),Final_Intermediate[Burmese_Consonants],0)),LEFT(BC360,5),
IF(ISNUMBER(MATCH(LEFT(BC360,4),Final_Intermediate[Burmese_Consonants],0)),LEFT(BC360,4),
IF(ISNUMBER(MATCH(LEFT(BC360,3),Final_Intermediate[Burmese_Consonants],0)),LEFT(BC360,3),
IF(ISNUMBER(MATCH(LEFT(BC360,2),Final_Intermediate[Burmese_Consonants],0)),LEFT(BC360,2),
IF(ISNUMBER(MATCH(LEFT(BC360,1),Final_Intermediate[Burmese_Consonants],0)),LEFT(BC360,1),
"")))))))))))))))</f>
        <v>#VALUE!</v>
      </c>
      <c r="AE360" t="e">
        <f>IF(Compiler_Burmese[[#This Row],[3]]="","",
IF(AND(Compiler_Burmese[[#This Row],[Sr. No.]]&gt;15,RIGHT(Compiler_Burmese[[#This Row],[3]],4)="နှစ်"),LEFT(Compiler_Burmese[[#This Row],[3]],LEN(Compiler_Burmese[[#This Row],[3]])-2),
Compiler_Burmese[[#This Row],[3]]))</f>
        <v>#VALUE!</v>
      </c>
      <c r="AF360" t="e">
        <f>IF(AND(OR(BD360="။",BD360="၊"),LEN(BD360)=1),BD360,
IF(ISNUMBER(MATCH(LEFT(BD360,7),Final_modified_Intermediate[Burmese_Consonants],0)),LEFT(BD360,7),
IF(ISNUMBER(MATCH(LEFT(BD360,6),Final_modified_Intermediate[Burmese_Consonants],0)),LEFT(BD360,6),
IF(ISNUMBER(MATCH(LEFT(BD360,5),Final_modified_Intermediate[Burmese_Consonants],0)),LEFT(BD360,5),
IF(ISNUMBER(MATCH(LEFT(BD360,4),Final_modified_Intermediate[Burmese_Consonants],0)),LEFT(BD360,4),
IF(ISNUMBER(MATCH(LEFT(BD360,3),Final_modified_Intermediate[Burmese_Consonants],0)),LEFT(BD360,3),
IF(ISNUMBER(MATCH(LEFT(BD360,2),Final_modified_Intermediate[Burmese_Consonants],0)),LEFT(BD360,2),
IF(ISNUMBER(MATCH(LEFT(BD360,1),Final_modified_Intermediate[Burmese_Consonants],0)),LEFT(BD360,1),
IF(ISNUMBER(MATCH(LEFT(BD360,7),Final_Intermediate[Burmese_Consonants],0)),LEFT(BD360,7),
IF(ISNUMBER(MATCH(LEFT(BD360,6),Final_Intermediate[Burmese_Consonants],0)),LEFT(BD360,6),
IF(ISNUMBER(MATCH(LEFT(BD360,5),Final_Intermediate[Burmese_Consonants],0)),LEFT(BD360,5),
IF(ISNUMBER(MATCH(LEFT(BD360,4),Final_Intermediate[Burmese_Consonants],0)),LEFT(BD360,4),
IF(ISNUMBER(MATCH(LEFT(BD360,3),Final_Intermediate[Burmese_Consonants],0)),LEFT(BD360,3),
IF(ISNUMBER(MATCH(LEFT(BD360,2),Final_Intermediate[Burmese_Consonants],0)),LEFT(BD360,2),
IF(ISNUMBER(MATCH(LEFT(BD360,1),Final_Intermediate[Burmese_Consonants],0)),LEFT(BD360,1),
"")))))))))))))))</f>
        <v>#VALUE!</v>
      </c>
      <c r="AG360" t="e">
        <f>IF(AND(OR(BE360="။",BE360="၊"),LEN(BE360)=1),BE360,
IF(ISNUMBER(MATCH(LEFT(BE360,7),Final_modified_Intermediate[Burmese_Consonants],0)),LEFT(BE360,7),
IF(ISNUMBER(MATCH(LEFT(BE360,6),Final_modified_Intermediate[Burmese_Consonants],0)),LEFT(BE360,6),
IF(ISNUMBER(MATCH(LEFT(BE360,5),Final_modified_Intermediate[Burmese_Consonants],0)),LEFT(BE360,5),
IF(ISNUMBER(MATCH(LEFT(BE360,4),Final_modified_Intermediate[Burmese_Consonants],0)),LEFT(BE360,4),
IF(ISNUMBER(MATCH(LEFT(BE360,3),Final_modified_Intermediate[Burmese_Consonants],0)),LEFT(BE360,3),
IF(ISNUMBER(MATCH(LEFT(BE360,2),Final_modified_Intermediate[Burmese_Consonants],0)),LEFT(BE360,2),
IF(ISNUMBER(MATCH(LEFT(BE360,1),Final_modified_Intermediate[Burmese_Consonants],0)),LEFT(BE360,1),
IF(ISNUMBER(MATCH(LEFT(BE360,7),Final_Intermediate[Burmese_Consonants],0)),LEFT(BE360,7),
IF(ISNUMBER(MATCH(LEFT(BE360,6),Final_Intermediate[Burmese_Consonants],0)),LEFT(BE360,6),
IF(ISNUMBER(MATCH(LEFT(BE360,5),Final_Intermediate[Burmese_Consonants],0)),LEFT(BE360,5),
IF(ISNUMBER(MATCH(LEFT(BE360,4),Final_Intermediate[Burmese_Consonants],0)),LEFT(BE360,4),
IF(ISNUMBER(MATCH(LEFT(BE360,3),Final_Intermediate[Burmese_Consonants],0)),LEFT(BE360,3),
IF(ISNUMBER(MATCH(LEFT(BE360,2),Final_Intermediate[Burmese_Consonants],0)),LEFT(BE360,2),
IF(ISNUMBER(MATCH(LEFT(BE360,1),Final_Intermediate[Burmese_Consonants],0)),LEFT(BE360,1),
"")))))))))))))))</f>
        <v>#VALUE!</v>
      </c>
      <c r="AH360" t="e">
        <f>IF(AND(OR(BF360="။",BF360="၊"),LEN(BF360)=1),BF360,
IF(ISNUMBER(MATCH(LEFT(BF360,7),Final_modified_Intermediate[Burmese_Consonants],0)),LEFT(BF360,7),
IF(ISNUMBER(MATCH(LEFT(BF360,6),Final_modified_Intermediate[Burmese_Consonants],0)),LEFT(BF360,6),
IF(ISNUMBER(MATCH(LEFT(BF360,5),Final_modified_Intermediate[Burmese_Consonants],0)),LEFT(BF360,5),
IF(ISNUMBER(MATCH(LEFT(BF360,4),Final_modified_Intermediate[Burmese_Consonants],0)),LEFT(BF360,4),
IF(ISNUMBER(MATCH(LEFT(BF360,3),Final_modified_Intermediate[Burmese_Consonants],0)),LEFT(BF360,3),
IF(ISNUMBER(MATCH(LEFT(BF360,2),Final_modified_Intermediate[Burmese_Consonants],0)),LEFT(BF360,2),
IF(ISNUMBER(MATCH(LEFT(BF360,1),Final_modified_Intermediate[Burmese_Consonants],0)),LEFT(BF360,1),
IF(ISNUMBER(MATCH(LEFT(BF360,7),Final_Intermediate[Burmese_Consonants],0)),LEFT(BF360,7),
IF(ISNUMBER(MATCH(LEFT(BF360,6),Final_Intermediate[Burmese_Consonants],0)),LEFT(BF360,6),
IF(ISNUMBER(MATCH(LEFT(BF360,5),Final_Intermediate[Burmese_Consonants],0)),LEFT(BF360,5),
IF(ISNUMBER(MATCH(LEFT(BF360,4),Final_Intermediate[Burmese_Consonants],0)),LEFT(BF360,4),
IF(ISNUMBER(MATCH(LEFT(BF360,3),Final_Intermediate[Burmese_Consonants],0)),LEFT(BF360,3),
IF(ISNUMBER(MATCH(LEFT(BF360,2),Final_Intermediate[Burmese_Consonants],0)),LEFT(BF360,2),
IF(ISNUMBER(MATCH(LEFT(BF360,1),Final_Intermediate[Burmese_Consonants],0)),LEFT(BF360,1),
"")))))))))))))))</f>
        <v>#VALUE!</v>
      </c>
      <c r="AI360" t="e">
        <f>IF(AND(OR(BG360="။",BG360="၊"),LEN(BG360)=1),BG360,
IF(ISNUMBER(MATCH(LEFT(BG360,7),Final_modified_Intermediate[Burmese_Consonants],0)),LEFT(BG360,7),
IF(ISNUMBER(MATCH(LEFT(BG360,6),Final_modified_Intermediate[Burmese_Consonants],0)),LEFT(BG360,6),
IF(ISNUMBER(MATCH(LEFT(BG360,5),Final_modified_Intermediate[Burmese_Consonants],0)),LEFT(BG360,5),
IF(ISNUMBER(MATCH(LEFT(BG360,4),Final_modified_Intermediate[Burmese_Consonants],0)),LEFT(BG360,4),
IF(ISNUMBER(MATCH(LEFT(BG360,3),Final_modified_Intermediate[Burmese_Consonants],0)),LEFT(BG360,3),
IF(ISNUMBER(MATCH(LEFT(BG360,2),Final_modified_Intermediate[Burmese_Consonants],0)),LEFT(BG360,2),
IF(ISNUMBER(MATCH(LEFT(BG360,1),Final_modified_Intermediate[Burmese_Consonants],0)),LEFT(BG360,1),
IF(ISNUMBER(MATCH(LEFT(BG360,7),Final_Intermediate[Burmese_Consonants],0)),LEFT(BG360,7),
IF(ISNUMBER(MATCH(LEFT(BG360,6),Final_Intermediate[Burmese_Consonants],0)),LEFT(BG360,6),
IF(ISNUMBER(MATCH(LEFT(BG360,5),Final_Intermediate[Burmese_Consonants],0)),LEFT(BG360,5),
IF(ISNUMBER(MATCH(LEFT(BG360,4),Final_Intermediate[Burmese_Consonants],0)),LEFT(BG360,4),
IF(ISNUMBER(MATCH(LEFT(BG360,3),Final_Intermediate[Burmese_Consonants],0)),LEFT(BG360,3),
IF(ISNUMBER(MATCH(LEFT(BG360,2),Final_Intermediate[Burmese_Consonants],0)),LEFT(BG360,2),
IF(ISNUMBER(MATCH(LEFT(BG360,1),Final_Intermediate[Burmese_Consonants],0)),LEFT(BG360,1),
"")))))))))))))))</f>
        <v>#VALUE!</v>
      </c>
      <c r="AJ360" t="e">
        <f>IF(AND(OR(BH360="။",BH360="၊"),LEN(BH360)=1),BH360,
IF(ISNUMBER(MATCH(LEFT(BH360,7),Final_modified_Intermediate[Burmese_Consonants],0)),LEFT(BH360,7),
IF(ISNUMBER(MATCH(LEFT(BH360,6),Final_modified_Intermediate[Burmese_Consonants],0)),LEFT(BH360,6),
IF(ISNUMBER(MATCH(LEFT(BH360,5),Final_modified_Intermediate[Burmese_Consonants],0)),LEFT(BH360,5),
IF(ISNUMBER(MATCH(LEFT(BH360,4),Final_modified_Intermediate[Burmese_Consonants],0)),LEFT(BH360,4),
IF(ISNUMBER(MATCH(LEFT(BH360,3),Final_modified_Intermediate[Burmese_Consonants],0)),LEFT(BH360,3),
IF(ISNUMBER(MATCH(LEFT(BH360,2),Final_modified_Intermediate[Burmese_Consonants],0)),LEFT(BH360,2),
IF(ISNUMBER(MATCH(LEFT(BH360,1),Final_modified_Intermediate[Burmese_Consonants],0)),LEFT(BH360,1),
IF(ISNUMBER(MATCH(LEFT(BH360,7),Final_Intermediate[Burmese_Consonants],0)),LEFT(BH360,7),
IF(ISNUMBER(MATCH(LEFT(BH360,6),Final_Intermediate[Burmese_Consonants],0)),LEFT(BH360,6),
IF(ISNUMBER(MATCH(LEFT(BH360,5),Final_Intermediate[Burmese_Consonants],0)),LEFT(BH360,5),
IF(ISNUMBER(MATCH(LEFT(BH360,4),Final_Intermediate[Burmese_Consonants],0)),LEFT(BH360,4),
IF(ISNUMBER(MATCH(LEFT(BH360,3),Final_Intermediate[Burmese_Consonants],0)),LEFT(BH360,3),
IF(ISNUMBER(MATCH(LEFT(BH360,2),Final_Intermediate[Burmese_Consonants],0)),LEFT(BH360,2),
IF(ISNUMBER(MATCH(LEFT(BH360,1),Final_Intermediate[Burmese_Consonants],0)),LEFT(BH360,1),
"")))))))))))))))</f>
        <v>#VALUE!</v>
      </c>
      <c r="AK360" t="e">
        <f>IF(AND(OR(BI360="။",BI360="၊"),LEN(BI360)=1),BI360,
IF(ISNUMBER(MATCH(LEFT(BI360,7),Final_modified_Intermediate[Burmese_Consonants],0)),LEFT(BI360,7),
IF(ISNUMBER(MATCH(LEFT(BI360,6),Final_modified_Intermediate[Burmese_Consonants],0)),LEFT(BI360,6),
IF(ISNUMBER(MATCH(LEFT(BI360,5),Final_modified_Intermediate[Burmese_Consonants],0)),LEFT(BI360,5),
IF(ISNUMBER(MATCH(LEFT(BI360,4),Final_modified_Intermediate[Burmese_Consonants],0)),LEFT(BI360,4),
IF(ISNUMBER(MATCH(LEFT(BI360,3),Final_modified_Intermediate[Burmese_Consonants],0)),LEFT(BI360,3),
IF(ISNUMBER(MATCH(LEFT(BI360,2),Final_modified_Intermediate[Burmese_Consonants],0)),LEFT(BI360,2),
IF(ISNUMBER(MATCH(LEFT(BI360,1),Final_modified_Intermediate[Burmese_Consonants],0)),LEFT(BI360,1),
IF(ISNUMBER(MATCH(LEFT(BI360,7),Final_Intermediate[Burmese_Consonants],0)),LEFT(BI360,7),
IF(ISNUMBER(MATCH(LEFT(BI360,6),Final_Intermediate[Burmese_Consonants],0)),LEFT(BI360,6),
IF(ISNUMBER(MATCH(LEFT(BI360,5),Final_Intermediate[Burmese_Consonants],0)),LEFT(BI360,5),
IF(ISNUMBER(MATCH(LEFT(BI360,4),Final_Intermediate[Burmese_Consonants],0)),LEFT(BI360,4),
IF(ISNUMBER(MATCH(LEFT(BI360,3),Final_Intermediate[Burmese_Consonants],0)),LEFT(BI360,3),
IF(ISNUMBER(MATCH(LEFT(BI360,2),Final_Intermediate[Burmese_Consonants],0)),LEFT(BI360,2),
IF(ISNUMBER(MATCH(LEFT(BI360,1),Final_Intermediate[Burmese_Consonants],0)),LEFT(BI360,1),
"")))))))))))))))</f>
        <v>#VALUE!</v>
      </c>
      <c r="AL360" t="e">
        <f>IF(AND(OR(BJ360="။",BJ360="၊"),LEN(BJ360)=1),BJ360,
IF(ISNUMBER(MATCH(LEFT(BJ360,7),Final_modified_Intermediate[Burmese_Consonants],0)),LEFT(BJ360,7),
IF(ISNUMBER(MATCH(LEFT(BJ360,6),Final_modified_Intermediate[Burmese_Consonants],0)),LEFT(BJ360,6),
IF(ISNUMBER(MATCH(LEFT(BJ360,5),Final_modified_Intermediate[Burmese_Consonants],0)),LEFT(BJ360,5),
IF(ISNUMBER(MATCH(LEFT(BJ360,4),Final_modified_Intermediate[Burmese_Consonants],0)),LEFT(BJ360,4),
IF(ISNUMBER(MATCH(LEFT(BJ360,3),Final_modified_Intermediate[Burmese_Consonants],0)),LEFT(BJ360,3),
IF(ISNUMBER(MATCH(LEFT(BJ360,2),Final_modified_Intermediate[Burmese_Consonants],0)),LEFT(BJ360,2),
IF(ISNUMBER(MATCH(LEFT(BJ360,1),Final_modified_Intermediate[Burmese_Consonants],0)),LEFT(BJ360,1),
IF(ISNUMBER(MATCH(LEFT(BJ360,7),Final_Intermediate[Burmese_Consonants],0)),LEFT(BJ360,7),
IF(ISNUMBER(MATCH(LEFT(BJ360,6),Final_Intermediate[Burmese_Consonants],0)),LEFT(BJ360,6),
IF(ISNUMBER(MATCH(LEFT(BJ360,5),Final_Intermediate[Burmese_Consonants],0)),LEFT(BJ360,5),
IF(ISNUMBER(MATCH(LEFT(BJ360,4),Final_Intermediate[Burmese_Consonants],0)),LEFT(BJ360,4),
IF(ISNUMBER(MATCH(LEFT(BJ360,3),Final_Intermediate[Burmese_Consonants],0)),LEFT(BJ360,3),
IF(ISNUMBER(MATCH(LEFT(BJ360,2),Final_Intermediate[Burmese_Consonants],0)),LEFT(BJ360,2),
IF(ISNUMBER(MATCH(LEFT(BJ360,1),Final_Intermediate[Burmese_Consonants],0)),LEFT(BJ360,1),
"")))))))))))))))</f>
        <v>#VALUE!</v>
      </c>
      <c r="AN360" t="e">
        <f>Compiler_Burmese[[#This Row],[Sr. No.]]</f>
        <v>#REF!</v>
      </c>
      <c r="AO360" t="str">
        <f>IFERROR(
IFERROR(VLOOKUP(Compiler_Burmese[[#This Row],[11]],Final_Intermediate[[Burmese_Consonants]:[Marathi_Consonants_1]],3,0),
VLOOKUP(Compiler_Burmese[[#This Row],[11]],Final_modified_Intermediate[[Burmese_Consonants]:[Marathi_Consonants]],3,0)),
"")</f>
        <v/>
      </c>
      <c r="AP360" t="e">
        <f>IF(OR(LEFT(Compiler_Burmese[[#This Row],[22]])="။",LEFT(Compiler_Burmese[[#This Row],[22]])="၊",LEFT(Compiler_Burmese[[#This Row],[22]])=","),LEFT(Compiler_Burmese[[#This Row],[22]]),
IFERROR(
IFERROR(VLOOKUP(Compiler_Burmese[[#This Row],[22]],Final_Intermediate[[Burmese_Consonants]:[Marathi_Consonants_1]],3,0),
VLOOKUP(Compiler_Burmese[[#This Row],[22]],Final_modified_Intermediate[[Burmese_Consonants]:[Marathi_Consonants]],3,0)),
""))</f>
        <v>#VALUE!</v>
      </c>
      <c r="AQ360" t="e">
        <f>IF(OR(LEFT(Compiler_Burmese[[#This Row],[33]])="။",LEFT(Compiler_Burmese[[#This Row],[33]])="၊",LEFT(Compiler_Burmese[[#This Row],[33]])=","),LEFT(Compiler_Burmese[[#This Row],[33]]),
IFERROR(
IFERROR(VLOOKUP(Compiler_Burmese[[#This Row],[33]],Final_Intermediate[[Burmese_Consonants]:[Marathi_Consonants_1]],3,0),
VLOOKUP(Compiler_Burmese[[#This Row],[33]],Final_modified_Intermediate[[Burmese_Consonants]:[Marathi_Consonants]],3,0)),
""))</f>
        <v>#VALUE!</v>
      </c>
      <c r="AR360" t="e">
        <f>IF(OR(LEFT(Compiler_Burmese[[#This Row],[4]])="။",LEFT(Compiler_Burmese[[#This Row],[4]])="၊",LEFT(Compiler_Burmese[[#This Row],[4]])=","),LEFT(Compiler_Burmese[[#This Row],[4]]),
IFERROR(
IFERROR(VLOOKUP(Compiler_Burmese[[#This Row],[4]],Final_Intermediate[[Burmese_Consonants]:[Marathi_Consonants_1]],3,0),
VLOOKUP(Compiler_Burmese[[#This Row],[4]],Final_modified_Intermediate[[Burmese_Consonants]:[Marathi_Consonants]],3,0)),
""))</f>
        <v>#VALUE!</v>
      </c>
      <c r="AS360" t="e">
        <f>IF(OR(LEFT(Compiler_Burmese[[#This Row],[5]])="။",LEFT(Compiler_Burmese[[#This Row],[5]])="၊",LEFT(Compiler_Burmese[[#This Row],[5]])=","),LEFT(Compiler_Burmese[[#This Row],[5]]),
IFERROR(
IFERROR(VLOOKUP(Compiler_Burmese[[#This Row],[5]],Final_Intermediate[[Burmese_Consonants]:[Marathi_Consonants_1]],3,0),
VLOOKUP(Compiler_Burmese[[#This Row],[5]],Final_modified_Intermediate[[Burmese_Consonants]:[Marathi_Consonants]],3,0)),
""))</f>
        <v>#VALUE!</v>
      </c>
      <c r="AT360" t="e">
        <f>IF(OR(LEFT(Compiler_Burmese[[#This Row],[6]])="။",LEFT(Compiler_Burmese[[#This Row],[6]])="၊",LEFT(Compiler_Burmese[[#This Row],[6]])=","),LEFT(Compiler_Burmese[[#This Row],[6]]),
IFERROR(
IFERROR(VLOOKUP(Compiler_Burmese[[#This Row],[6]],Final_Intermediate[[Burmese_Consonants]:[Marathi_Consonants_1]],3,0),
VLOOKUP(Compiler_Burmese[[#This Row],[6]],Final_modified_Intermediate[[Burmese_Consonants]:[Marathi_Consonants]],3,0)),
""))</f>
        <v>#VALUE!</v>
      </c>
      <c r="AU360" t="e">
        <f>IF(OR(LEFT(Compiler_Burmese[[#This Row],[7]])="။",LEFT(Compiler_Burmese[[#This Row],[7]])="၊",LEFT(Compiler_Burmese[[#This Row],[7]])=","),LEFT(Compiler_Burmese[[#This Row],[7]]),
IFERROR(
IFERROR(VLOOKUP(Compiler_Burmese[[#This Row],[7]],Final_Intermediate[[Burmese_Consonants]:[Marathi_Consonants_1]],3,0),
VLOOKUP(Compiler_Burmese[[#This Row],[7]],Final_modified_Intermediate[[Burmese_Consonants]:[Marathi_Consonants]],3,0)),
""))</f>
        <v>#VALUE!</v>
      </c>
      <c r="AV360" t="e">
        <f>IF(OR(LEFT(Compiler_Burmese[[#This Row],[8]])="။",LEFT(Compiler_Burmese[[#This Row],[8]])="၊",LEFT(Compiler_Burmese[[#This Row],[8]])=","),LEFT(Compiler_Burmese[[#This Row],[8]]),
IFERROR(
IFERROR(VLOOKUP(Compiler_Burmese[[#This Row],[8]],Final_Intermediate[[Burmese_Consonants]:[Marathi_Consonants_1]],3,0),
VLOOKUP(Compiler_Burmese[[#This Row],[8]],Final_modified_Intermediate[[Burmese_Consonants]:[Marathi_Consonants]],3,0)),
""))</f>
        <v>#VALUE!</v>
      </c>
      <c r="AW360" t="e">
        <f>IF(OR(LEFT(Compiler_Burmese[[#This Row],[9]])="။",LEFT(Compiler_Burmese[[#This Row],[9]])="၊",LEFT(Compiler_Burmese[[#This Row],[9]])=","),LEFT(Compiler_Burmese[[#This Row],[9]]),
IFERROR(
IFERROR(VLOOKUP(Compiler_Burmese[[#This Row],[9]],Final_Intermediate[[Burmese_Consonants]:[Marathi_Consonants_1]],3,0),
VLOOKUP(Compiler_Burmese[[#This Row],[9]],Final_modified_Intermediate[[Burmese_Consonants]:[Marathi_Consonants]],3,0)),
""))</f>
        <v>#VALUE!</v>
      </c>
      <c r="AX360" t="e">
        <f>IF(OR(LEFT(Compiler_Burmese[[#This Row],[10]])="။",LEFT(Compiler_Burmese[[#This Row],[10]])="၊",LEFT(Compiler_Burmese[[#This Row],[10]])=","),LEFT(Compiler_Burmese[[#This Row],[10]]),
IFERROR(
IFERROR(VLOOKUP(Compiler_Burmese[[#This Row],[10]],Final_Intermediate[[Burmese_Consonants]:[Marathi_Consonants_1]],3,0),
VLOOKUP(Compiler_Burmese[[#This Row],[10]],Final_modified_Intermediate[[Burmese_Consonants]:[Marathi_Consonants]],3,0)),
""))</f>
        <v>#VALUE!</v>
      </c>
      <c r="AZ360" t="e">
        <f>[2]!Vocabulary_Burmese[[#This Row],[Sr. No.]]</f>
        <v>#REF!</v>
      </c>
      <c r="BA360" t="e">
        <f>IF(Raw_data_N2_Kanji[[#This Row],[Categorie]]&lt;&gt;"","",
IF(ISNUMBER(MATCH(V,Special_list[Burmese word],0)),"",
SUBSTITUTE(Raw_data_N2_Kanji[[#This Row],[Raw]]," ","")))</f>
        <v>#VALUE!</v>
      </c>
      <c r="BB360" t="e">
        <f>RIGHT(Segregate18[[#This Row],[UPGRADE]],LEN(Segregate18[[#This Row],[UPGRADE]])-LEN(Compiler_Burmese[[#This Row],[1]]))</f>
        <v>#VALUE!</v>
      </c>
      <c r="BC360" t="e">
        <f>RIGHT(Segregate18[[#This Row],[11]],LEN(Segregate18[[#This Row],[11]])-LEN(Compiler_Burmese[[#This Row],[2]]))</f>
        <v>#VALUE!</v>
      </c>
      <c r="BD360" t="e">
        <f>RIGHT(Segregate18[[#This Row],[21]],LEN(Segregate18[[#This Row],[21]])-LEN(Compiler_Burmese[[#This Row],[3]]))</f>
        <v>#VALUE!</v>
      </c>
      <c r="BE360" t="e">
        <f>RIGHT(Segregate18[[#This Row],[31]],LEN(Segregate18[[#This Row],[31]])-LEN(Compiler_Burmese[[#This Row],[4]]))</f>
        <v>#VALUE!</v>
      </c>
      <c r="BF360" t="e">
        <f>RIGHT(Segregate18[[#This Row],[41]],LEN(Segregate18[[#This Row],[41]])-LEN(Compiler_Burmese[[#This Row],[5]]))</f>
        <v>#VALUE!</v>
      </c>
      <c r="BG360" t="e">
        <f>RIGHT(Segregate18[[#This Row],[51]],LEN(Segregate18[[#This Row],[51]])-LEN(Compiler_Burmese[[#This Row],[6]]))</f>
        <v>#VALUE!</v>
      </c>
      <c r="BH360" t="e">
        <f>RIGHT(Segregate18[[#This Row],[61]],LEN(Segregate18[[#This Row],[61]])-LEN(Compiler_Burmese[[#This Row],[7]]))</f>
        <v>#VALUE!</v>
      </c>
      <c r="BI360" t="e">
        <f>RIGHT(Segregate18[[#This Row],[71]],LEN(Segregate18[[#This Row],[71]])-LEN(Compiler_Burmese[[#This Row],[8]]))</f>
        <v>#VALUE!</v>
      </c>
      <c r="BJ360" t="e">
        <f>RIGHT(Segregate18[[#This Row],[81]],LEN(Segregate18[[#This Row],[81]])-LEN(Compiler_Burmese[[#This Row],[9]]))</f>
        <v>#VALUE!</v>
      </c>
    </row>
  </sheetData>
  <phoneticPr fontId="41" alignment="center"/>
  <conditionalFormatting sqref="H1:H2 H4:H1048576">
    <cfRule type="duplicateValues" dxfId="0" priority="2"/>
  </conditionalFormatting>
  <dataValidations count="1">
    <dataValidation allowBlank="1" showErrorMessage="1" sqref="B1:B1048576" xr:uid="{CA2F569A-05B1-4BF1-8D21-D9A06294E197}"/>
  </dataValidations>
  <pageMargins left="0.7" right="0.7" top="0.75" bottom="0.75" header="0" footer="0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3F38-4FBC-448C-989A-4A79995A014B}">
  <sheetPr codeName="Sheet11">
    <tabColor rgb="FF00B0F0"/>
  </sheetPr>
  <dimension ref="B1:P41"/>
  <sheetViews>
    <sheetView workbookViewId="0">
      <pane xSplit="2" ySplit="6" topLeftCell="C7" activePane="bottomRight" state="frozen"/>
      <selection pane="topRight" activeCell="B1" sqref="B1"/>
      <selection pane="bottomLeft" activeCell="A3" sqref="A3"/>
      <selection pane="bottomRight" activeCell="G11" sqref="G11"/>
    </sheetView>
  </sheetViews>
  <sheetFormatPr defaultRowHeight="21" x14ac:dyDescent="0.3"/>
  <cols>
    <col min="1" max="1" width="8.88671875" style="3"/>
    <col min="2" max="2" width="10.109375" style="52" customWidth="1"/>
    <col min="3" max="3" width="28.109375" style="3" bestFit="1" customWidth="1"/>
    <col min="4" max="16384" width="8.88671875" style="3"/>
  </cols>
  <sheetData>
    <row r="1" spans="2:16" x14ac:dyDescent="0.3"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</row>
    <row r="2" spans="2:16" x14ac:dyDescent="0.3">
      <c r="C2" s="3" t="str">
        <f>VLOOKUP(C$1,Table4[],2,0)</f>
        <v>Burmese Favourite</v>
      </c>
      <c r="D2" s="3" t="str">
        <f>VLOOKUP(D$1,Table4[],2,0)</f>
        <v>Various cuisines</v>
      </c>
      <c r="E2" s="3" t="str">
        <f>VLOOKUP(E$1,Table4[],2,0)</f>
        <v>Snacks</v>
      </c>
      <c r="F2" s="3" t="str">
        <f>VLOOKUP(F$1,Table4[],2,0)</f>
        <v>Appetizers</v>
      </c>
      <c r="G2" s="3" t="str">
        <f>VLOOKUP(G$1,Table4[],2,0)</f>
        <v>Rice, Noodles</v>
      </c>
      <c r="H2" s="3" t="str">
        <f>VLOOKUP(H$1,Table4[],2,0)</f>
        <v>Chicken &amp; Duck (Lunch, Dinner)</v>
      </c>
      <c r="I2" s="3" t="str">
        <f>VLOOKUP(I$1,Table4[],2,0)</f>
        <v>Beef &amp; Mutton (Lunch, Dinner)</v>
      </c>
      <c r="J2" s="3" t="str">
        <f>VLOOKUP(J$1,Table4[],2,0)</f>
        <v>Pork (Lunch, Dinner)</v>
      </c>
      <c r="K2" s="3" t="str">
        <f>VLOOKUP(K$1,Table4[],2,0)</f>
        <v>Seafood (Lunch, Dinner)</v>
      </c>
      <c r="L2" s="3" t="str">
        <f>VLOOKUP(L$1,Table4[],2,0)</f>
        <v>Sauce and Side Dishes</v>
      </c>
      <c r="M2" s="3" t="str">
        <f>VLOOKUP(M$1,Table4[],2,0)</f>
        <v>Vegetables (Lunch, Dinner)</v>
      </c>
      <c r="N2" s="3" t="str">
        <f>VLOOKUP(N$1,Table4[],2,0)</f>
        <v>Soup (Lunch, Dinner)</v>
      </c>
      <c r="O2" s="3" t="str">
        <f>VLOOKUP(O$1,Table4[],2,0)</f>
        <v>Dessert &amp; Sweets</v>
      </c>
      <c r="P2" s="3" t="str">
        <f>VLOOKUP(P$1,Table4[],2,0)</f>
        <v>Drinks &amp; beverages</v>
      </c>
    </row>
    <row r="4" spans="2:16" x14ac:dyDescent="0.3">
      <c r="C4" s="3">
        <v>1</v>
      </c>
      <c r="D4" s="3">
        <f>C$4+COUNTA(Table_N2_Kanji[Burmese Favourite])-COUNTBLANK(Table_N2_Kanji[Burmese Favourite])</f>
        <v>13</v>
      </c>
      <c r="E4" s="3">
        <f>D$4+COUNTA(Table_N2_Kanji[Various cuisines])-COUNTBLANK(Table_N2_Kanji[Various cuisines])</f>
        <v>27</v>
      </c>
      <c r="F4" s="3">
        <f>E$4+COUNTA(Table_N2_Kanji[Snacks])-COUNTBLANK(Table_N2_Kanji[Snacks])</f>
        <v>39</v>
      </c>
      <c r="G4" s="3">
        <f>F$4+COUNTA(Table_N2_Kanji[Appetizers])-COUNTBLANK(Table_N2_Kanji[Appetizers])</f>
        <v>55</v>
      </c>
      <c r="H4" s="3">
        <f>G$4+COUNTA(Table_N2_Kanji[Rice, Noodles])-COUNTBLANK(Table_N2_Kanji[Rice, Noodles])</f>
        <v>73</v>
      </c>
      <c r="I4" s="3">
        <f>H$4+COUNTA(Table_N2_Kanji[Chicken &amp; Duck (Lunch, Dinner)])-COUNTBLANK(Table_N2_Kanji[Chicken &amp; Duck (Lunch, Dinner)])</f>
        <v>81</v>
      </c>
      <c r="J4" s="3">
        <f>I$4+COUNTA(Table_N2_Kanji[Beef &amp; Mutton (Lunch, Dinner)])-COUNTBLANK(Table_N2_Kanji[Beef &amp; Mutton (Lunch, Dinner)])</f>
        <v>85</v>
      </c>
      <c r="K4" s="3">
        <f>J$4+COUNTA(Table_N2_Kanji[Pork (Lunch, Dinner)])-COUNTBLANK(Table_N2_Kanji[Pork (Lunch, Dinner)])</f>
        <v>91</v>
      </c>
      <c r="L4" s="3">
        <f>K$4+COUNTA(Table_N2_Kanji[Seafood (Lunch, Dinner)])-COUNTBLANK(Table_N2_Kanji[Seafood (Lunch, Dinner)])</f>
        <v>100</v>
      </c>
      <c r="M4" s="3">
        <f>L$4+COUNTA(Table_N2_Kanji[Sauce and Side Dishes])-COUNTBLANK(Table_N2_Kanji[Sauce and Side Dishes])</f>
        <v>105</v>
      </c>
      <c r="N4" s="3">
        <f>M$4+COUNTA(Table_N2_Kanji[Vegetables (Lunch, Dinner)])-COUNTBLANK(Table_N2_Kanji[Vegetables (Lunch, Dinner)])</f>
        <v>113</v>
      </c>
      <c r="O4" s="3">
        <f>N$4+COUNTA(Table_N2_Kanji[Soup (Lunch, Dinner)])-COUNTBLANK(Table_N2_Kanji[Soup (Lunch, Dinner)])</f>
        <v>119</v>
      </c>
      <c r="P4" s="3">
        <f>O$4+COUNTA(Table_N2_Kanji[Dessert &amp; Sweets])-COUNTBLANK(Table_N2_Kanji[Dessert &amp; Sweets])</f>
        <v>129</v>
      </c>
    </row>
    <row r="5" spans="2:16" x14ac:dyDescent="0.3">
      <c r="C5" s="3">
        <v>1</v>
      </c>
      <c r="D5" s="3">
        <f>IF(MOD((COUNTA(Table_N2_Kanji[Burmese Favourite])-COUNTBLANK(Table_N2_Kanji[Burmese Favourite])),3)=0,
C$5+1+QUOTIENT((COUNTA(Table_N2_Kanji[Burmese Favourite])-COUNTBLANK(Table_N2_Kanji[Burmese Favourite])),3)+0,
C$5+1+QUOTIENT((COUNTA(Table_N2_Kanji[Burmese Favourite])-COUNTBLANK(Table_N2_Kanji[Burmese Favourite])),3)+1)</f>
        <v>6</v>
      </c>
      <c r="E5" s="3">
        <f>IF(MOD((COUNTA(Table_N2_Kanji[Various cuisines])-COUNTBLANK(Table_N2_Kanji[Various cuisines])),3)=0,
D$5+1+QUOTIENT((COUNTA(Table_N2_Kanji[Various cuisines])-COUNTBLANK(Table_N2_Kanji[Various cuisines])),3)+0,
D$5+1+QUOTIENT((COUNTA(Table_N2_Kanji[Various cuisines])-COUNTBLANK(Table_N2_Kanji[Various cuisines])),3)+1)</f>
        <v>12</v>
      </c>
      <c r="F5" s="3">
        <f>IF(MOD((COUNTA(Table_N2_Kanji[Snacks])-COUNTBLANK(Table_N2_Kanji[Snacks])),3)=0,
E$5+1+QUOTIENT((COUNTA(Table_N2_Kanji[Snacks])-COUNTBLANK(Table_N2_Kanji[Snacks])),3)+0,
E$5+1+QUOTIENT((COUNTA(Table_N2_Kanji[Snacks])-COUNTBLANK(Table_N2_Kanji[Snacks])),3)+1)</f>
        <v>17</v>
      </c>
      <c r="G5" s="3">
        <f>IF(MOD((COUNTA(Table_N2_Kanji[Appetizers])-COUNTBLANK(Table_N2_Kanji[Appetizers])),3)=0,
F$5+1+QUOTIENT((COUNTA(Table_N2_Kanji[Appetizers])-COUNTBLANK(Table_N2_Kanji[Appetizers])),3)+0,
F$5+1+QUOTIENT((COUNTA(Table_N2_Kanji[Appetizers])-COUNTBLANK(Table_N2_Kanji[Appetizers])),3)+1)</f>
        <v>24</v>
      </c>
      <c r="H5" s="3">
        <f>IF(MOD((COUNTA(Table_N2_Kanji[Rice, Noodles])-COUNTBLANK(Table_N2_Kanji[Rice, Noodles])),3)=0,
G$5+1+QUOTIENT((COUNTA(Table_N2_Kanji[Rice, Noodles])-COUNTBLANK(Table_N2_Kanji[Rice, Noodles])),3)+0,
G$5+1+QUOTIENT((COUNTA(Table_N2_Kanji[Rice, Noodles])-COUNTBLANK(Table_N2_Kanji[Rice, Noodles])),3)+1)</f>
        <v>31</v>
      </c>
      <c r="I5" s="3">
        <f>IF(MOD((COUNTA(Table_N2_Kanji[Chicken &amp; Duck (Lunch, Dinner)])-COUNTBLANK(Table_N2_Kanji[Chicken &amp; Duck (Lunch, Dinner)])),3)=0,
H$5+1+QUOTIENT((COUNTA(Table_N2_Kanji[Chicken &amp; Duck (Lunch, Dinner)])-COUNTBLANK(Table_N2_Kanji[Chicken &amp; Duck (Lunch, Dinner)])),3)+0,
H$5+1+QUOTIENT((COUNTA(Table_N2_Kanji[Chicken &amp; Duck (Lunch, Dinner)])-COUNTBLANK(Table_N2_Kanji[Chicken &amp; Duck (Lunch, Dinner)])),3)+1)</f>
        <v>35</v>
      </c>
      <c r="J5" s="3">
        <f>IF(MOD((COUNTA(Table_N2_Kanji[Beef &amp; Mutton (Lunch, Dinner)])-COUNTBLANK(Table_N2_Kanji[Beef &amp; Mutton (Lunch, Dinner)])),3)=0,
I$5+1+QUOTIENT((COUNTA(Table_N2_Kanji[Beef &amp; Mutton (Lunch, Dinner)])-COUNTBLANK(Table_N2_Kanji[Beef &amp; Mutton (Lunch, Dinner)])),3)+0,
I$5+1+QUOTIENT((COUNTA(Table_N2_Kanji[Beef &amp; Mutton (Lunch, Dinner)])-COUNTBLANK(Table_N2_Kanji[Beef &amp; Mutton (Lunch, Dinner)])),3)+1)</f>
        <v>38</v>
      </c>
      <c r="K5" s="3">
        <f>IF(MOD((COUNTA(Table_N2_Kanji[Pork (Lunch, Dinner)])-COUNTBLANK(Table_N2_Kanji[Pork (Lunch, Dinner)])),3)=0,
J$5+1+QUOTIENT((COUNTA(Table_N2_Kanji[Pork (Lunch, Dinner)])-COUNTBLANK(Table_N2_Kanji[Pork (Lunch, Dinner)])),3)+0,
J$5+1+QUOTIENT((COUNTA(Table_N2_Kanji[Pork (Lunch, Dinner)])-COUNTBLANK(Table_N2_Kanji[Pork (Lunch, Dinner)])),3)+1)</f>
        <v>41</v>
      </c>
      <c r="L5" s="3">
        <f>IF(MOD((COUNTA(Table_N2_Kanji[Seafood (Lunch, Dinner)])-COUNTBLANK(Table_N2_Kanji[Seafood (Lunch, Dinner)])),3)=0,
K$5+1+QUOTIENT((COUNTA(Table_N2_Kanji[Seafood (Lunch, Dinner)])-COUNTBLANK(Table_N2_Kanji[Seafood (Lunch, Dinner)])),3)+0,
K$5+1+QUOTIENT((COUNTA(Table_N2_Kanji[Seafood (Lunch, Dinner)])-COUNTBLANK(Table_N2_Kanji[Seafood (Lunch, Dinner)])),3)+1)</f>
        <v>45</v>
      </c>
      <c r="M5" s="3">
        <f>IF(MOD((COUNTA(Table_N2_Kanji[Sauce and Side Dishes])-COUNTBLANK(Table_N2_Kanji[Sauce and Side Dishes])),3)=0,
L$5+1+QUOTIENT((COUNTA(Table_N2_Kanji[Sauce and Side Dishes])-COUNTBLANK(Table_N2_Kanji[Sauce and Side Dishes])),3)+0,
L$5+1+QUOTIENT((COUNTA(Table_N2_Kanji[Sauce and Side Dishes])-COUNTBLANK(Table_N2_Kanji[Sauce and Side Dishes])),3)+1)</f>
        <v>48</v>
      </c>
      <c r="N5" s="3">
        <f>IF(MOD((COUNTA(Table_N2_Kanji[Vegetables (Lunch, Dinner)])-COUNTBLANK(Table_N2_Kanji[Vegetables (Lunch, Dinner)])),3)=0,
M$5+1+QUOTIENT((COUNTA(Table_N2_Kanji[Vegetables (Lunch, Dinner)])-COUNTBLANK(Table_N2_Kanji[Vegetables (Lunch, Dinner)])),3)+0,
M$5+1+QUOTIENT((COUNTA(Table_N2_Kanji[Vegetables (Lunch, Dinner)])-COUNTBLANK(Table_N2_Kanji[Vegetables (Lunch, Dinner)])),3)+1)</f>
        <v>52</v>
      </c>
      <c r="O5" s="3">
        <f>IF(MOD((COUNTA(Table_N2_Kanji[Soup (Lunch, Dinner)])-COUNTBLANK(Table_N2_Kanji[Soup (Lunch, Dinner)])),3)=0,
N$5+1+QUOTIENT((COUNTA(Table_N2_Kanji[Soup (Lunch, Dinner)])-COUNTBLANK(Table_N2_Kanji[Soup (Lunch, Dinner)])),3)+0,
N$5+1+QUOTIENT((COUNTA(Table_N2_Kanji[Soup (Lunch, Dinner)])-COUNTBLANK(Table_N2_Kanji[Soup (Lunch, Dinner)])),3)+1)</f>
        <v>55</v>
      </c>
      <c r="P5" s="3">
        <f>IF(MOD((COUNTA(Table_N2_Kanji[Dessert &amp; Sweets])-COUNTBLANK(Table_N2_Kanji[Dessert &amp; Sweets])),3)=0,
O$5+1+QUOTIENT((COUNTA(Table_N2_Kanji[Dessert &amp; Sweets])-COUNTBLANK(Table_N2_Kanji[Dessert &amp; Sweets])),3)+0,
O$5+1+QUOTIENT((COUNTA(Table_N2_Kanji[Dessert &amp; Sweets])-COUNTBLANK(Table_N2_Kanji[Dessert &amp; Sweets])),3)+1)</f>
        <v>60</v>
      </c>
    </row>
    <row r="6" spans="2:16" s="52" customFormat="1" x14ac:dyDescent="0.3">
      <c r="B6" s="52" t="s">
        <v>26</v>
      </c>
      <c r="C6" s="51" t="s">
        <v>51740</v>
      </c>
      <c r="D6" s="51" t="s">
        <v>51739</v>
      </c>
      <c r="E6" s="51" t="s">
        <v>27458</v>
      </c>
      <c r="F6" s="51" t="s">
        <v>27459</v>
      </c>
      <c r="G6" s="51" t="s">
        <v>27460</v>
      </c>
      <c r="H6" s="51" t="s">
        <v>27622</v>
      </c>
      <c r="I6" s="51" t="s">
        <v>27624</v>
      </c>
      <c r="J6" s="51" t="s">
        <v>27530</v>
      </c>
      <c r="K6" s="51" t="s">
        <v>27537</v>
      </c>
      <c r="L6" s="51" t="s">
        <v>27461</v>
      </c>
      <c r="M6" s="51" t="s">
        <v>27625</v>
      </c>
      <c r="N6" s="51" t="s">
        <v>27560</v>
      </c>
      <c r="O6" s="51" t="s">
        <v>27462</v>
      </c>
      <c r="P6" s="51" t="s">
        <v>27463</v>
      </c>
    </row>
    <row r="7" spans="2:16" x14ac:dyDescent="0.3">
      <c r="B7" s="52">
        <v>1</v>
      </c>
      <c r="C7" s="3" t="str">
        <f>IFERROR(VLOOKUP(C$6&amp;"_"&amp;$B7,Final_manabou_kanji[[Kanji No.]:[Kanji]],3,0),"")</f>
        <v>မုန့်ဟင်းခါး</v>
      </c>
      <c r="D7" s="3" t="str">
        <f>IFERROR(VLOOKUP(D$6&amp;"_"&amp;$B7,Final_manabou_kanji[[Kanji No.]:[Kanji]],3,0),"")</f>
        <v>ကောက်ညှင်းပေါင်း</v>
      </c>
      <c r="E7" s="3" t="str">
        <f>IFERROR(VLOOKUP(E$6&amp;"_"&amp;$B7,Final_manabou_kanji[[Kanji No.]:[Kanji]],3,0),"")</f>
        <v>မုန့်ဆီကြော်</v>
      </c>
      <c r="F7" s="3" t="str">
        <f>IFERROR(VLOOKUP(F$6&amp;"_"&amp;$B7,Final_manabou_kanji[[Kanji No.]:[Kanji]],3,0),"")</f>
        <v>အမြည်း</v>
      </c>
      <c r="G7" s="3" t="str">
        <f>IFERROR(VLOOKUP(G$6&amp;"_"&amp;$B7,Final_manabou_kanji[[Kanji No.]:[Kanji]],3,0),"")</f>
        <v>ထမင်း</v>
      </c>
      <c r="H7" s="3" t="str">
        <f>IFERROR(VLOOKUP(H$6&amp;"_"&amp;$B7,Final_manabou_kanji[[Kanji No.]:[Kanji]],3,0),"")</f>
        <v>ကြက်သားဒံပေါက်</v>
      </c>
      <c r="I7" s="3" t="str">
        <f>IFERROR(VLOOKUP(I$6&amp;"_"&amp;$B7,Final_manabou_kanji[[Kanji No.]:[Kanji]],3,0),"")</f>
        <v>အမဲသားဟင်း</v>
      </c>
      <c r="J7" s="3" t="str">
        <f>IFERROR(VLOOKUP(J$6&amp;"_"&amp;$B7,Final_manabou_kanji[[Kanji No.]:[Kanji]],3,0),"")</f>
        <v>တောက်တောက်ကြော်</v>
      </c>
      <c r="K7" s="3" t="str">
        <f>IFERROR(VLOOKUP(K$6&amp;"_"&amp;$B7,Final_manabou_kanji[[Kanji No.]:[Kanji]],3,0),"")</f>
        <v>ငါးဟင်း</v>
      </c>
      <c r="L7" s="3" t="str">
        <f>IFERROR(VLOOKUP(L$6&amp;"_"&amp;$B7,Final_manabou_kanji[[Kanji No.]:[Kanji]],3,0),"")</f>
        <v>ငါးပိကြော်</v>
      </c>
      <c r="M7" s="3" t="str">
        <f>IFERROR(VLOOKUP(M$6&amp;"_"&amp;$B7,Final_manabou_kanji[[Kanji No.]:[Kanji]],3,0),"")</f>
        <v>အစိမ်းကြော်</v>
      </c>
      <c r="N7" s="3" t="str">
        <f>IFERROR(VLOOKUP(N$6&amp;"_"&amp;$B7,Final_manabou_kanji[[Kanji No.]:[Kanji]],3,0),"")</f>
        <v>ကြာဆံဟင်းခါး</v>
      </c>
      <c r="O7" s="3" t="str">
        <f>IFERROR(VLOOKUP(O$6&amp;"_"&amp;$B7,Final_manabou_kanji[[Kanji No.]:[Kanji]],3,0),"")</f>
        <v>ပူတင်း</v>
      </c>
      <c r="P7" s="3" t="str">
        <f>IFERROR(VLOOKUP(P$6&amp;"_"&amp;$B7,Final_manabou_kanji[[Kanji No.]:[Kanji]],3,0),"")</f>
        <v>ကော်ဖီ</v>
      </c>
    </row>
    <row r="8" spans="2:16" x14ac:dyDescent="0.3">
      <c r="B8" s="52">
        <v>2</v>
      </c>
      <c r="C8" s="3" t="str">
        <f>IFERROR(VLOOKUP(C$6&amp;"_"&amp;$B8,Final_manabou_kanji[[Kanji No.]:[Kanji]],3,0),"")</f>
        <v>ဘူးသီးကြော်</v>
      </c>
      <c r="D8" s="3" t="str">
        <f>IFERROR(VLOOKUP(D$6&amp;"_"&amp;$B8,Final_manabou_kanji[[Kanji No.]:[Kanji]],3,0),"")</f>
        <v>ပဲပြုတ်</v>
      </c>
      <c r="E8" s="3" t="str">
        <f>IFERROR(VLOOKUP(E$6&amp;"_"&amp;$B8,Final_manabou_kanji[[Kanji No.]:[Kanji]],3,0),"")</f>
        <v>မုန့်ဖက်ထုပ်</v>
      </c>
      <c r="F8" s="3" t="str">
        <f>IFERROR(VLOOKUP(F$6&amp;"_"&amp;$B8,Final_manabou_kanji[[Kanji No.]:[Kanji]],3,0),"")</f>
        <v>စမူဆာ</v>
      </c>
      <c r="G8" s="3" t="str">
        <f>IFERROR(VLOOKUP(G$6&amp;"_"&amp;$B8,Final_manabou_kanji[[Kanji No.]:[Kanji]],3,0),"")</f>
        <v>ကြက်သားဆန်ပြုတ်</v>
      </c>
      <c r="H8" s="3" t="str">
        <f>IFERROR(VLOOKUP(H$6&amp;"_"&amp;$B8,Final_manabou_kanji[[Kanji No.]:[Kanji]],3,0),"")</f>
        <v>ဘဲကင်</v>
      </c>
      <c r="I8" s="3" t="str">
        <f>IFERROR(VLOOKUP(I$6&amp;"_"&amp;$B8,Final_manabou_kanji[[Kanji No.]:[Kanji]],3,0),"")</f>
        <v>အမဲကလီစာဟင်း</v>
      </c>
      <c r="J8" s="3" t="str">
        <f>IFERROR(VLOOKUP(J$6&amp;"_"&amp;$B8,Final_manabou_kanji[[Kanji No.]:[Kanji]],3,0),"")</f>
        <v>ဝက်နံရိုးကင်</v>
      </c>
      <c r="K8" s="3" t="str">
        <f>IFERROR(VLOOKUP(K$6&amp;"_"&amp;$B8,Final_manabou_kanji[[Kanji No.]:[Kanji]],3,0),"")</f>
        <v>ငါးသလောက်ပေါင်း</v>
      </c>
      <c r="L8" s="3" t="str">
        <f>IFERROR(VLOOKUP(L$6&amp;"_"&amp;$B8,Final_manabou_kanji[[Kanji No.]:[Kanji]],3,0),"")</f>
        <v>ငါးပိရည်</v>
      </c>
      <c r="M8" s="3" t="str">
        <f>IFERROR(VLOOKUP(M$6&amp;"_"&amp;$B8,Final_manabou_kanji[[Kanji No.]:[Kanji]],3,0),"")</f>
        <v>ကန်စွန်းရွက်ကြော်</v>
      </c>
      <c r="N8" s="3" t="str">
        <f>IFERROR(VLOOKUP(N$6&amp;"_"&amp;$B8,Final_manabou_kanji[[Kanji No.]:[Kanji]],3,0),"")</f>
        <v>ကြက်သားစွပ်ပြုတ်</v>
      </c>
      <c r="O8" s="3" t="str">
        <f>IFERROR(VLOOKUP(O$6&amp;"_"&amp;$B8,Final_manabou_kanji[[Kanji No.]:[Kanji]],3,0),"")</f>
        <v>မုန့်လုံးရေပေါ်</v>
      </c>
      <c r="P8" s="3" t="str">
        <f>IFERROR(VLOOKUP(P$6&amp;"_"&amp;$B8,Final_manabou_kanji[[Kanji No.]:[Kanji]],3,0),"")</f>
        <v>လက်ဖက်ရည်ကြမ်း</v>
      </c>
    </row>
    <row r="9" spans="2:16" x14ac:dyDescent="0.3">
      <c r="B9" s="52">
        <v>3</v>
      </c>
      <c r="C9" s="3" t="str">
        <f>IFERROR(VLOOKUP(C$6&amp;"_"&amp;$B9,Final_manabou_kanji[[Kanji No.]:[Kanji]],3,0),"")</f>
        <v>ပဲကက်ကြော်</v>
      </c>
      <c r="D9" s="3" t="str">
        <f>IFERROR(VLOOKUP(D$6&amp;"_"&amp;$B9,Final_manabou_kanji[[Kanji No.]:[Kanji]],3,0),"")</f>
        <v>နံပြား</v>
      </c>
      <c r="E9" s="3" t="str">
        <f>IFERROR(VLOOKUP(E$6&amp;"_"&amp;$B9,Final_manabou_kanji[[Kanji No.]:[Kanji]],3,0),"")</f>
        <v>မုန့်လက်ကောက်</v>
      </c>
      <c r="F9" s="3" t="str">
        <f>IFERROR(VLOOKUP(F$6&amp;"_"&amp;$B9,Final_manabou_kanji[[Kanji No.]:[Kanji]],3,0),"")</f>
        <v>အာလူးကြော်</v>
      </c>
      <c r="G9" s="3" t="str">
        <f>IFERROR(VLOOKUP(G$6&amp;"_"&amp;$B9,Final_manabou_kanji[[Kanji No.]:[Kanji]],3,0),"")</f>
        <v>ကြေးအိုး</v>
      </c>
      <c r="H9" s="3" t="str">
        <f>IFERROR(VLOOKUP(H$6&amp;"_"&amp;$B9,Final_manabou_kanji[[Kanji No.]:[Kanji]],3,0),"")</f>
        <v>ကြက်ကင်</v>
      </c>
      <c r="I9" s="3" t="str">
        <f>IFERROR(VLOOKUP(I$6&amp;"_"&amp;$B9,Final_manabou_kanji[[Kanji No.]:[Kanji]],3,0),"")</f>
        <v>အမဲသားနှပ်</v>
      </c>
      <c r="J9" s="3" t="str">
        <f>IFERROR(VLOOKUP(J$6&amp;"_"&amp;$B9,Final_manabou_kanji[[Kanji No.]:[Kanji]],3,0),"")</f>
        <v>ချိုချဉ်ကြော်</v>
      </c>
      <c r="K9" s="3" t="str">
        <f>IFERROR(VLOOKUP(K$6&amp;"_"&amp;$B9,Final_manabou_kanji[[Kanji No.]:[Kanji]],3,0),"")</f>
        <v>ငါးဆုပ်ကြော်</v>
      </c>
      <c r="L9" s="3" t="str">
        <f>IFERROR(VLOOKUP(L$6&amp;"_"&amp;$B9,Final_manabou_kanji[[Kanji No.]:[Kanji]],3,0),"")</f>
        <v>ငါးပိထောင်း</v>
      </c>
      <c r="M9" s="3" t="str">
        <f>IFERROR(VLOOKUP(M$6&amp;"_"&amp;$B9,Final_manabou_kanji[[Kanji No.]:[Kanji]],3,0),"")</f>
        <v>မှိုကန်စွန်းကြော်</v>
      </c>
      <c r="N9" s="3" t="str">
        <f>IFERROR(VLOOKUP(N$6&amp;"_"&amp;$B9,Final_manabou_kanji[[Kanji No.]:[Kanji]],3,0),"")</f>
        <v>ယိုးဒယား၁၂မျိုးဟင်းချို</v>
      </c>
      <c r="O9" s="3" t="str">
        <f>IFERROR(VLOOKUP(O$6&amp;"_"&amp;$B9,Final_manabou_kanji[[Kanji No.]:[Kanji]],3,0),"")</f>
        <v>မုန့်လက်ဆောင်း</v>
      </c>
      <c r="P9" s="3" t="str">
        <f>IFERROR(VLOOKUP(P$6&amp;"_"&amp;$B9,Final_manabou_kanji[[Kanji No.]:[Kanji]],3,0),"")</f>
        <v>လက်ဖက်ရည်</v>
      </c>
    </row>
    <row r="10" spans="2:16" x14ac:dyDescent="0.3">
      <c r="B10" s="52">
        <v>4</v>
      </c>
      <c r="C10" s="3" t="str">
        <f>IFERROR(VLOOKUP(C$6&amp;"_"&amp;$B10,Final_manabou_kanji[[Kanji No.]:[Kanji]],3,0),"")</f>
        <v>ပုစွန်ကက်ကြော်</v>
      </c>
      <c r="D10" s="3" t="str">
        <f>IFERROR(VLOOKUP(D$6&amp;"_"&amp;$B10,Final_manabou_kanji[[Kanji No.]:[Kanji]],3,0),"")</f>
        <v>အီကြာကွေး</v>
      </c>
      <c r="E10" s="3" t="str">
        <f>IFERROR(VLOOKUP(E$6&amp;"_"&amp;$B10,Final_manabou_kanji[[Kanji No.]:[Kanji]],3,0),"")</f>
        <v>မုန့်စိမ်းပေါင်း</v>
      </c>
      <c r="F10" s="3" t="str">
        <f>IFERROR(VLOOKUP(F$6&amp;"_"&amp;$B10,Final_manabou_kanji[[Kanji No.]:[Kanji]],3,0),"")</f>
        <v>ကော်ပြန့်ကြော်</v>
      </c>
      <c r="G10" s="3" t="str">
        <f>IFERROR(VLOOKUP(G$6&amp;"_"&amp;$B10,Final_manabou_kanji[[Kanji No.]:[Kanji]],3,0),"")</f>
        <v>ဒံပေါက်ထမင်း</v>
      </c>
      <c r="H10" s="3" t="str">
        <f>IFERROR(VLOOKUP(H$6&amp;"_"&amp;$B10,Final_manabou_kanji[[Kanji No.]:[Kanji]],3,0),"")</f>
        <v>ကြက်အစိမ်းကြော်</v>
      </c>
      <c r="I10" s="3" t="str">
        <f>IFERROR(VLOOKUP(I$6&amp;"_"&amp;$B10,Final_manabou_kanji[[Kanji No.]:[Kanji]],3,0),"")</f>
        <v>ဆိတ်သားဟင်း</v>
      </c>
      <c r="J10" s="3" t="str">
        <f>IFERROR(VLOOKUP(J$6&amp;"_"&amp;$B10,Final_manabou_kanji[[Kanji No.]:[Kanji]],3,0),"")</f>
        <v>ဝက်အစိမ်းကြော်</v>
      </c>
      <c r="K10" s="3" t="str">
        <f>IFERROR(VLOOKUP(K$6&amp;"_"&amp;$B10,Final_manabou_kanji[[Kanji No.]:[Kanji]],3,0),"")</f>
        <v>ငါးမုတ်ကြော်</v>
      </c>
      <c r="L10" s="3" t="str">
        <f>IFERROR(VLOOKUP(L$6&amp;"_"&amp;$B10,Final_manabou_kanji[[Kanji No.]:[Kanji]],3,0),"")</f>
        <v>ပဲပုပ်</v>
      </c>
      <c r="M10" s="3" t="str">
        <f>IFERROR(VLOOKUP(M$6&amp;"_"&amp;$B10,Final_manabou_kanji[[Kanji No.]:[Kanji]],3,0),"")</f>
        <v>ချဉ်ပေါင်ကြော်</v>
      </c>
      <c r="N10" s="3" t="str">
        <f>IFERROR(VLOOKUP(N$6&amp;"_"&amp;$B10,Final_manabou_kanji[[Kanji No.]:[Kanji]],3,0),"")</f>
        <v>ချဉ်ရည်ဟင်း</v>
      </c>
      <c r="O10" s="3" t="str">
        <f>IFERROR(VLOOKUP(O$6&amp;"_"&amp;$B10,Final_manabou_kanji[[Kanji No.]:[Kanji]],3,0),"")</f>
        <v>ဟာလဝါ</v>
      </c>
      <c r="P10" s="3" t="str">
        <f>IFERROR(VLOOKUP(P$6&amp;"_"&amp;$B10,Final_manabou_kanji[[Kanji No.]:[Kanji]],3,0),"")</f>
        <v>သောက်ရေသန့်</v>
      </c>
    </row>
    <row r="11" spans="2:16" x14ac:dyDescent="0.3">
      <c r="B11" s="52">
        <v>5</v>
      </c>
      <c r="C11" s="3" t="str">
        <f>IFERROR(VLOOKUP(C$6&amp;"_"&amp;$B11,Final_manabou_kanji[[Kanji No.]:[Kanji]],3,0),"")</f>
        <v>ကြက်သွန်ကြော်</v>
      </c>
      <c r="D11" s="3" t="str">
        <f>IFERROR(VLOOKUP(D$6&amp;"_"&amp;$B11,Final_manabou_kanji[[Kanji No.]:[Kanji]],3,0),"")</f>
        <v>ခေါပုတ်</v>
      </c>
      <c r="E11" s="3" t="str">
        <f>IFERROR(VLOOKUP(E$6&amp;"_"&amp;$B11,Final_manabou_kanji[[Kanji No.]:[Kanji]],3,0),"")</f>
        <v>ငှက်ပျောသီးကြော်</v>
      </c>
      <c r="F11" s="3" t="str">
        <f>IFERROR(VLOOKUP(F$6&amp;"_"&amp;$B11,Final_manabou_kanji[[Kanji No.]:[Kanji]],3,0),"")</f>
        <v>ဝက်သားလုံးကြော်</v>
      </c>
      <c r="G11" s="3" t="str">
        <f>IFERROR(VLOOKUP(G$6&amp;"_"&amp;$B11,Final_manabou_kanji[[Kanji No.]:[Kanji]],3,0),"")</f>
        <v>ကြက်သားပလာတာ</v>
      </c>
      <c r="H11" s="3" t="str">
        <f>IFERROR(VLOOKUP(H$6&amp;"_"&amp;$B11,Final_manabou_kanji[[Kanji No.]:[Kanji]],3,0),"")</f>
        <v>ကြက်ကြော်</v>
      </c>
      <c r="I11" s="3" t="str">
        <f>IFERROR(VLOOKUP(I$6&amp;"_"&amp;$B11,Final_manabou_kanji[[Kanji No.]:[Kanji]],3,0),"")</f>
        <v/>
      </c>
      <c r="J11" s="3" t="str">
        <f>IFERROR(VLOOKUP(J$6&amp;"_"&amp;$B11,Final_manabou_kanji[[Kanji No.]:[Kanji]],3,0),"")</f>
        <v>ဝက်သားမျှစ်ချဉ်ဟင်း</v>
      </c>
      <c r="K11" s="3" t="str">
        <f>IFERROR(VLOOKUP(K$6&amp;"_"&amp;$B11,Final_manabou_kanji[[Kanji No.]:[Kanji]],3,0),"")</f>
        <v>ငါးချိုချဉ်ကြော်</v>
      </c>
      <c r="L11" s="3" t="str">
        <f>IFERROR(VLOOKUP(L$6&amp;"_"&amp;$B11,Final_manabou_kanji[[Kanji No.]:[Kanji]],3,0),"")</f>
        <v>အချဉ်ရည်</v>
      </c>
      <c r="M11" s="3" t="str">
        <f>IFERROR(VLOOKUP(M$6&amp;"_"&amp;$B11,Final_manabou_kanji[[Kanji No.]:[Kanji]],3,0),"")</f>
        <v>ကိုက်လန်ကြော်</v>
      </c>
      <c r="N11" s="3" t="str">
        <f>IFERROR(VLOOKUP(N$6&amp;"_"&amp;$B11,Final_manabou_kanji[[Kanji No.]:[Kanji]],3,0),"")</f>
        <v>ပဲနီလေးဟင်းချို</v>
      </c>
      <c r="O11" s="3" t="str">
        <f>IFERROR(VLOOKUP(O$6&amp;"_"&amp;$B11,Final_manabou_kanji[[Kanji No.]:[Kanji]],3,0),"")</f>
        <v>ဆနွင်းမကင်း</v>
      </c>
      <c r="P11" s="3" t="str">
        <f>IFERROR(VLOOKUP(P$6&amp;"_"&amp;$B11,Final_manabou_kanji[[Kanji No.]:[Kanji]],3,0),"")</f>
        <v>လိမ္မော်ရည်</v>
      </c>
    </row>
    <row r="12" spans="2:16" x14ac:dyDescent="0.3">
      <c r="B12" s="52">
        <v>6</v>
      </c>
      <c r="C12" s="3" t="str">
        <f>IFERROR(VLOOKUP(C$6&amp;"_"&amp;$B12,Final_manabou_kanji[[Kanji No.]:[Kanji]],3,0),"")</f>
        <v>ငါးဖယ်ကြော်</v>
      </c>
      <c r="D12" s="3" t="str">
        <f>IFERROR(VLOOKUP(D$6&amp;"_"&amp;$B12,Final_manabou_kanji[[Kanji No.]:[Kanji]],3,0),"")</f>
        <v>ခေါက်ဆွဲပြုတ်</v>
      </c>
      <c r="E12" s="3" t="str">
        <f>IFERROR(VLOOKUP(E$6&amp;"_"&amp;$B12,Final_manabou_kanji[[Kanji No.]:[Kanji]],3,0),"")</f>
        <v>ဗယာကြော်</v>
      </c>
      <c r="F12" s="3" t="str">
        <f>IFERROR(VLOOKUP(F$6&amp;"_"&amp;$B12,Final_manabou_kanji[[Kanji No.]:[Kanji]],3,0),"")</f>
        <v>ဝက်အူချောင်းကြော်</v>
      </c>
      <c r="G12" s="3" t="str">
        <f>IFERROR(VLOOKUP(G$6&amp;"_"&amp;$B12,Final_manabou_kanji[[Kanji No.]:[Kanji]],3,0),"")</f>
        <v>ဆီထမင်း</v>
      </c>
      <c r="H12" s="3" t="str">
        <f>IFERROR(VLOOKUP(H$6&amp;"_"&amp;$B12,Final_manabou_kanji[[Kanji No.]:[Kanji]],3,0),"")</f>
        <v>ကုန်းဘောင်ကြီးကြော်</v>
      </c>
      <c r="I12" s="3" t="str">
        <f>IFERROR(VLOOKUP(I$6&amp;"_"&amp;$B12,Final_manabou_kanji[[Kanji No.]:[Kanji]],3,0),"")</f>
        <v/>
      </c>
      <c r="J12" s="3" t="str">
        <f>IFERROR(VLOOKUP(J$6&amp;"_"&amp;$B12,Final_manabou_kanji[[Kanji No.]:[Kanji]],3,0),"")</f>
        <v>ဝက်သားဟင်း</v>
      </c>
      <c r="K12" s="3" t="str">
        <f>IFERROR(VLOOKUP(K$6&amp;"_"&amp;$B12,Final_manabou_kanji[[Kanji No.]:[Kanji]],3,0),"")</f>
        <v>ပုစွန်ဟင်း</v>
      </c>
      <c r="L12" s="3" t="str">
        <f>IFERROR(VLOOKUP(L$6&amp;"_"&amp;$B12,Final_manabou_kanji[[Kanji No.]:[Kanji]],3,0),"")</f>
        <v/>
      </c>
      <c r="M12" s="3" t="str">
        <f>IFERROR(VLOOKUP(M$6&amp;"_"&amp;$B12,Final_manabou_kanji[[Kanji No.]:[Kanji]],3,0),"")</f>
        <v>ပဲပင်ပေါက်ပဲပြားကြော်</v>
      </c>
      <c r="N12" s="3" t="str">
        <f>IFERROR(VLOOKUP(N$6&amp;"_"&amp;$B12,Final_manabou_kanji[[Kanji No.]:[Kanji]],3,0),"")</f>
        <v>ကုလားပဲဟင်း</v>
      </c>
      <c r="O12" s="3" t="str">
        <f>IFERROR(VLOOKUP(O$6&amp;"_"&amp;$B12,Final_manabou_kanji[[Kanji No.]:[Kanji]],3,0),"")</f>
        <v>သာကူ</v>
      </c>
      <c r="P12" s="3" t="str">
        <f>IFERROR(VLOOKUP(P$6&amp;"_"&amp;$B12,Final_manabou_kanji[[Kanji No.]:[Kanji]],3,0),"")</f>
        <v>သံပရာရည်</v>
      </c>
    </row>
    <row r="13" spans="2:16" x14ac:dyDescent="0.3">
      <c r="B13" s="52">
        <v>7</v>
      </c>
      <c r="C13" s="3" t="str">
        <f>IFERROR(VLOOKUP(C$6&amp;"_"&amp;$B13,Final_manabou_kanji[[Kanji No.]:[Kanji]],3,0),"")</f>
        <v>ဘဲဥပြုတ်</v>
      </c>
      <c r="D13" s="3" t="str">
        <f>IFERROR(VLOOKUP(D$6&amp;"_"&amp;$B13,Final_manabou_kanji[[Kanji No.]:[Kanji]],3,0),"")</f>
        <v>ဝက်သားပေါင်း</v>
      </c>
      <c r="E13" s="3" t="str">
        <f>IFERROR(VLOOKUP(E$6&amp;"_"&amp;$B13,Final_manabou_kanji[[Kanji No.]:[Kanji]],3,0),"")</f>
        <v>ဘိန်းမုန့်</v>
      </c>
      <c r="F13" s="3" t="str">
        <f>IFERROR(VLOOKUP(F$6&amp;"_"&amp;$B13,Final_manabou_kanji[[Kanji No.]:[Kanji]],3,0),"")</f>
        <v>ဆတ်သားခြောက်ကြော်</v>
      </c>
      <c r="G13" s="3" t="str">
        <f>IFERROR(VLOOKUP(G$6&amp;"_"&amp;$B13,Final_manabou_kanji[[Kanji No.]:[Kanji]],3,0),"")</f>
        <v>အုန်းထမင်း</v>
      </c>
      <c r="H13" s="3" t="str">
        <f>IFERROR(VLOOKUP(H$6&amp;"_"&amp;$B13,Final_manabou_kanji[[Kanji No.]:[Kanji]],3,0),"")</f>
        <v>ကြက်အသည်းအမြစ်ဟင်း</v>
      </c>
      <c r="I13" s="3" t="str">
        <f>IFERROR(VLOOKUP(I$6&amp;"_"&amp;$B13,Final_manabou_kanji[[Kanji No.]:[Kanji]],3,0),"")</f>
        <v/>
      </c>
      <c r="J13" s="3" t="str">
        <f>IFERROR(VLOOKUP(J$6&amp;"_"&amp;$B13,Final_manabou_kanji[[Kanji No.]:[Kanji]],3,0),"")</f>
        <v/>
      </c>
      <c r="K13" s="3" t="str">
        <f>IFERROR(VLOOKUP(K$6&amp;"_"&amp;$B13,Final_manabou_kanji[[Kanji No.]:[Kanji]],3,0),"")</f>
        <v>ကဏန်းပေါင်း</v>
      </c>
      <c r="L13" s="3" t="str">
        <f>IFERROR(VLOOKUP(L$6&amp;"_"&amp;$B13,Final_manabou_kanji[[Kanji No.]:[Kanji]],3,0),"")</f>
        <v/>
      </c>
      <c r="M13" s="3" t="str">
        <f>IFERROR(VLOOKUP(M$6&amp;"_"&amp;$B13,Final_manabou_kanji[[Kanji No.]:[Kanji]],3,0),"")</f>
        <v>မျှစ်ကြော်</v>
      </c>
      <c r="N13" s="3" t="str">
        <f>IFERROR(VLOOKUP(N$6&amp;"_"&amp;$B13,Final_manabou_kanji[[Kanji No.]:[Kanji]],3,0),"")</f>
        <v/>
      </c>
      <c r="O13" s="3" t="str">
        <f>IFERROR(VLOOKUP(O$6&amp;"_"&amp;$B13,Final_manabou_kanji[[Kanji No.]:[Kanji]],3,0),"")</f>
        <v>ဖါလူဒါ</v>
      </c>
      <c r="P13" s="3" t="str">
        <f>IFERROR(VLOOKUP(P$6&amp;"_"&amp;$B13,Final_manabou_kanji[[Kanji No.]:[Kanji]],3,0),"")</f>
        <v>ရှောက်ဖျော်ရည်</v>
      </c>
    </row>
    <row r="14" spans="2:16" x14ac:dyDescent="0.3">
      <c r="B14" s="52">
        <v>8</v>
      </c>
      <c r="C14" s="3" t="str">
        <f>IFERROR(VLOOKUP(C$6&amp;"_"&amp;$B14,Final_manabou_kanji[[Kanji No.]:[Kanji]],3,0),"")</f>
        <v>နံနံပင်</v>
      </c>
      <c r="D14" s="3" t="str">
        <f>IFERROR(VLOOKUP(D$6&amp;"_"&amp;$B14,Final_manabou_kanji[[Kanji No.]:[Kanji]],3,0),"")</f>
        <v>ပေါက်စီ</v>
      </c>
      <c r="E14" s="3" t="str">
        <f>IFERROR(VLOOKUP(E$6&amp;"_"&amp;$B14,Final_manabou_kanji[[Kanji No.]:[Kanji]],3,0),"")</f>
        <v>လမုန့်</v>
      </c>
      <c r="F14" s="3" t="str">
        <f>IFERROR(VLOOKUP(F$6&amp;"_"&amp;$B14,Final_manabou_kanji[[Kanji No.]:[Kanji]],3,0),"")</f>
        <v>ကြက်သားလုံးကြော်</v>
      </c>
      <c r="G14" s="3" t="str">
        <f>IFERROR(VLOOKUP(G$6&amp;"_"&amp;$B14,Final_manabou_kanji[[Kanji No.]:[Kanji]],3,0),"")</f>
        <v>ထောပတ်ထမင်း</v>
      </c>
      <c r="H14" s="3" t="str">
        <f>IFERROR(VLOOKUP(H$6&amp;"_"&amp;$B14,Final_manabou_kanji[[Kanji No.]:[Kanji]],3,0),"")</f>
        <v>ကြက်သားအာလူးဟင်း</v>
      </c>
      <c r="I14" s="3" t="str">
        <f>IFERROR(VLOOKUP(I$6&amp;"_"&amp;$B14,Final_manabou_kanji[[Kanji No.]:[Kanji]],3,0),"")</f>
        <v/>
      </c>
      <c r="J14" s="3" t="str">
        <f>IFERROR(VLOOKUP(J$6&amp;"_"&amp;$B14,Final_manabou_kanji[[Kanji No.]:[Kanji]],3,0),"")</f>
        <v/>
      </c>
      <c r="K14" s="3" t="str">
        <f>IFERROR(VLOOKUP(K$6&amp;"_"&amp;$B14,Final_manabou_kanji[[Kanji No.]:[Kanji]],3,0),"")</f>
        <v>ပုစွန်တုပ်ဟင်း</v>
      </c>
      <c r="L14" s="3" t="str">
        <f>IFERROR(VLOOKUP(L$6&amp;"_"&amp;$B14,Final_manabou_kanji[[Kanji No.]:[Kanji]],3,0),"")</f>
        <v/>
      </c>
      <c r="M14" s="3" t="str">
        <f>IFERROR(VLOOKUP(M$6&amp;"_"&amp;$B14,Final_manabou_kanji[[Kanji No.]:[Kanji]],3,0),"")</f>
        <v>ကညွတ်ကြော်</v>
      </c>
      <c r="N14" s="3" t="str">
        <f>IFERROR(VLOOKUP(N$6&amp;"_"&amp;$B14,Final_manabou_kanji[[Kanji No.]:[Kanji]],3,0),"")</f>
        <v/>
      </c>
      <c r="O14" s="3" t="str">
        <f>IFERROR(VLOOKUP(O$6&amp;"_"&amp;$B14,Final_manabou_kanji[[Kanji No.]:[Kanji]],3,0),"")</f>
        <v>ရေခဲမုန့်</v>
      </c>
      <c r="P14" s="3" t="str">
        <f>IFERROR(VLOOKUP(P$6&amp;"_"&amp;$B14,Final_manabou_kanji[[Kanji No.]:[Kanji]],3,0),"")</f>
        <v>ဆီးဖျော်ရည်</v>
      </c>
    </row>
    <row r="15" spans="2:16" x14ac:dyDescent="0.3">
      <c r="B15" s="52">
        <v>9</v>
      </c>
      <c r="C15" s="3" t="str">
        <f>IFERROR(VLOOKUP(C$6&amp;"_"&amp;$B15,Final_manabou_kanji[[Kanji No.]:[Kanji]],3,0),"")</f>
        <v>ငရုတ်သီးမှုန့်</v>
      </c>
      <c r="D15" s="3" t="str">
        <f>IFERROR(VLOOKUP(D$6&amp;"_"&amp;$B15,Final_manabou_kanji[[Kanji No.]:[Kanji]],3,0),"")</f>
        <v>ပေါင်မုန့်</v>
      </c>
      <c r="E15" s="3" t="str">
        <f>IFERROR(VLOOKUP(E$6&amp;"_"&amp;$B15,Final_manabou_kanji[[Kanji No.]:[Kanji]],3,0),"")</f>
        <v>နှမ်းပျစ်</v>
      </c>
      <c r="F15" s="3" t="str">
        <f>IFERROR(VLOOKUP(F$6&amp;"_"&amp;$B15,Final_manabou_kanji[[Kanji No.]:[Kanji]],3,0),"")</f>
        <v>ကြက်သားသုပ်</v>
      </c>
      <c r="G15" s="3" t="str">
        <f>IFERROR(VLOOKUP(G$6&amp;"_"&amp;$B15,Final_manabou_kanji[[Kanji No.]:[Kanji]],3,0),"")</f>
        <v>ထမနဲ</v>
      </c>
      <c r="H15" s="3" t="str">
        <f>IFERROR(VLOOKUP(H$6&amp;"_"&amp;$B15,Final_manabou_kanji[[Kanji No.]:[Kanji]],3,0),"")</f>
        <v/>
      </c>
      <c r="I15" s="3" t="str">
        <f>IFERROR(VLOOKUP(I$6&amp;"_"&amp;$B15,Final_manabou_kanji[[Kanji No.]:[Kanji]],3,0),"")</f>
        <v/>
      </c>
      <c r="J15" s="3" t="str">
        <f>IFERROR(VLOOKUP(J$6&amp;"_"&amp;$B15,Final_manabou_kanji[[Kanji No.]:[Kanji]],3,0),"")</f>
        <v/>
      </c>
      <c r="K15" s="3" t="str">
        <f>IFERROR(VLOOKUP(K$6&amp;"_"&amp;$B15,Final_manabou_kanji[[Kanji No.]:[Kanji]],3,0),"")</f>
        <v>ပြည်ကြီးငါးကြော်</v>
      </c>
      <c r="L15" s="3" t="str">
        <f>IFERROR(VLOOKUP(L$6&amp;"_"&amp;$B15,Final_manabou_kanji[[Kanji No.]:[Kanji]],3,0),"")</f>
        <v/>
      </c>
      <c r="M15" s="3" t="str">
        <f>IFERROR(VLOOKUP(M$6&amp;"_"&amp;$B15,Final_manabou_kanji[[Kanji No.]:[Kanji]],3,0),"")</f>
        <v/>
      </c>
      <c r="N15" s="3" t="str">
        <f>IFERROR(VLOOKUP(N$6&amp;"_"&amp;$B15,Final_manabou_kanji[[Kanji No.]:[Kanji]],3,0),"")</f>
        <v/>
      </c>
      <c r="O15" s="3" t="str">
        <f>IFERROR(VLOOKUP(O$6&amp;"_"&amp;$B15,Final_manabou_kanji[[Kanji No.]:[Kanji]],3,0),"")</f>
        <v>မလိုင်လုံး</v>
      </c>
      <c r="P15" s="3" t="str">
        <f>IFERROR(VLOOKUP(P$6&amp;"_"&amp;$B15,Final_manabou_kanji[[Kanji No.]:[Kanji]],3,0),"")</f>
        <v>အုန်းရည်</v>
      </c>
    </row>
    <row r="16" spans="2:16" x14ac:dyDescent="0.3">
      <c r="B16" s="52">
        <v>10</v>
      </c>
      <c r="C16" s="3" t="str">
        <f>IFERROR(VLOOKUP(C$6&amp;"_"&amp;$B16,Final_manabou_kanji[[Kanji No.]:[Kanji]],3,0),"")</f>
        <v>ကြက်သွန်နီ</v>
      </c>
      <c r="D16" s="3" t="str">
        <f>IFERROR(VLOOKUP(D$6&amp;"_"&amp;$B16,Final_manabou_kanji[[Kanji No.]:[Kanji]],3,0),"")</f>
        <v>ပေါင်မုန့်မီးကင်</v>
      </c>
      <c r="E16" s="3" t="str">
        <f>IFERROR(VLOOKUP(E$6&amp;"_"&amp;$B16,Final_manabou_kanji[[Kanji No.]:[Kanji]],3,0),"")</f>
        <v>နံကထိုင်</v>
      </c>
      <c r="F16" s="3" t="str">
        <f>IFERROR(VLOOKUP(F$6&amp;"_"&amp;$B16,Final_manabou_kanji[[Kanji No.]:[Kanji]],3,0),"")</f>
        <v>ပုစွန်ကြော်</v>
      </c>
      <c r="G16" s="3" t="str">
        <f>IFERROR(VLOOKUP(G$6&amp;"_"&amp;$B16,Final_manabou_kanji[[Kanji No.]:[Kanji]],3,0),"")</f>
        <v>ထမင်းသုပ်</v>
      </c>
      <c r="H16" s="3" t="str">
        <f>IFERROR(VLOOKUP(H$6&amp;"_"&amp;$B16,Final_manabou_kanji[[Kanji No.]:[Kanji]],3,0),"")</f>
        <v/>
      </c>
      <c r="I16" s="3" t="str">
        <f>IFERROR(VLOOKUP(I$6&amp;"_"&amp;$B16,Final_manabou_kanji[[Kanji No.]:[Kanji]],3,0),"")</f>
        <v/>
      </c>
      <c r="J16" s="3" t="str">
        <f>IFERROR(VLOOKUP(J$6&amp;"_"&amp;$B16,Final_manabou_kanji[[Kanji No.]:[Kanji]],3,0),"")</f>
        <v/>
      </c>
      <c r="K16" s="3" t="str">
        <f>IFERROR(VLOOKUP(K$6&amp;"_"&amp;$B16,Final_manabou_kanji[[Kanji No.]:[Kanji]],3,0),"")</f>
        <v/>
      </c>
      <c r="L16" s="3" t="str">
        <f>IFERROR(VLOOKUP(L$6&amp;"_"&amp;$B16,Final_manabou_kanji[[Kanji No.]:[Kanji]],3,0),"")</f>
        <v/>
      </c>
      <c r="M16" s="3" t="str">
        <f>IFERROR(VLOOKUP(M$6&amp;"_"&amp;$B16,Final_manabou_kanji[[Kanji No.]:[Kanji]],3,0),"")</f>
        <v/>
      </c>
      <c r="N16" s="3" t="str">
        <f>IFERROR(VLOOKUP(N$6&amp;"_"&amp;$B16,Final_manabou_kanji[[Kanji No.]:[Kanji]],3,0),"")</f>
        <v/>
      </c>
      <c r="O16" s="3" t="str">
        <f>IFERROR(VLOOKUP(O$6&amp;"_"&amp;$B16,Final_manabou_kanji[[Kanji No.]:[Kanji]],3,0),"")</f>
        <v>ဆီးယို</v>
      </c>
      <c r="P16" s="3" t="str">
        <f>IFERROR(VLOOKUP(P$6&amp;"_"&amp;$B16,Final_manabou_kanji[[Kanji No.]:[Kanji]],3,0),"")</f>
        <v>ကြံရည်</v>
      </c>
    </row>
    <row r="17" spans="2:16" x14ac:dyDescent="0.3">
      <c r="B17" s="52">
        <v>11</v>
      </c>
      <c r="C17" s="3" t="str">
        <f>IFERROR(VLOOKUP(C$6&amp;"_"&amp;$B17,Final_manabou_kanji[[Kanji No.]:[Kanji]],3,0),"")</f>
        <v>သံပရာသီး</v>
      </c>
      <c r="D17" s="3" t="str">
        <f>IFERROR(VLOOKUP(D$6&amp;"_"&amp;$B17,Final_manabou_kanji[[Kanji No.]:[Kanji]],3,0),"")</f>
        <v>ပေါင်မုန့်ကြော်</v>
      </c>
      <c r="E17" s="3" t="str">
        <f>IFERROR(VLOOKUP(E$6&amp;"_"&amp;$B17,Final_manabou_kanji[[Kanji No.]:[Kanji]],3,0),"")</f>
        <v>ကန်စွန်းဥပြုတ်</v>
      </c>
      <c r="F17" s="3" t="str">
        <f>IFERROR(VLOOKUP(F$6&amp;"_"&amp;$B17,Final_manabou_kanji[[Kanji No.]:[Kanji]],3,0),"")</f>
        <v>ငါးရှဥ့်ကြော်</v>
      </c>
      <c r="G17" s="3" t="str">
        <f>IFERROR(VLOOKUP(G$6&amp;"_"&amp;$B17,Final_manabou_kanji[[Kanji No.]:[Kanji]],3,0),"")</f>
        <v>ထမင်းကြော်</v>
      </c>
      <c r="H17" s="3" t="str">
        <f>IFERROR(VLOOKUP(H$6&amp;"_"&amp;$B17,Final_manabou_kanji[[Kanji No.]:[Kanji]],3,0),"")</f>
        <v/>
      </c>
      <c r="I17" s="3" t="str">
        <f>IFERROR(VLOOKUP(I$6&amp;"_"&amp;$B17,Final_manabou_kanji[[Kanji No.]:[Kanji]],3,0),"")</f>
        <v/>
      </c>
      <c r="J17" s="3" t="str">
        <f>IFERROR(VLOOKUP(J$6&amp;"_"&amp;$B17,Final_manabou_kanji[[Kanji No.]:[Kanji]],3,0),"")</f>
        <v/>
      </c>
      <c r="K17" s="3" t="str">
        <f>IFERROR(VLOOKUP(K$6&amp;"_"&amp;$B17,Final_manabou_kanji[[Kanji No.]:[Kanji]],3,0),"")</f>
        <v/>
      </c>
      <c r="L17" s="3" t="str">
        <f>IFERROR(VLOOKUP(L$6&amp;"_"&amp;$B17,Final_manabou_kanji[[Kanji No.]:[Kanji]],3,0),"")</f>
        <v/>
      </c>
      <c r="M17" s="3" t="str">
        <f>IFERROR(VLOOKUP(M$6&amp;"_"&amp;$B17,Final_manabou_kanji[[Kanji No.]:[Kanji]],3,0),"")</f>
        <v/>
      </c>
      <c r="N17" s="3" t="str">
        <f>IFERROR(VLOOKUP(N$6&amp;"_"&amp;$B17,Final_manabou_kanji[[Kanji No.]:[Kanji]],3,0),"")</f>
        <v/>
      </c>
      <c r="O17" s="3" t="str">
        <f>IFERROR(VLOOKUP(O$6&amp;"_"&amp;$B17,Final_manabou_kanji[[Kanji No.]:[Kanji]],3,0),"")</f>
        <v/>
      </c>
      <c r="P17" s="3" t="str">
        <f>IFERROR(VLOOKUP(P$6&amp;"_"&amp;$B17,Final_manabou_kanji[[Kanji No.]:[Kanji]],3,0),"")</f>
        <v>ထောပတ်သီးဖျော်ရည်</v>
      </c>
    </row>
    <row r="18" spans="2:16" x14ac:dyDescent="0.3">
      <c r="B18" s="52">
        <v>12</v>
      </c>
      <c r="C18" s="3" t="str">
        <f>IFERROR(VLOOKUP(C$6&amp;"_"&amp;$B18,Final_manabou_kanji[[Kanji No.]:[Kanji]],3,0),"")</f>
        <v>ဆီချက်</v>
      </c>
      <c r="D18" s="3" t="str">
        <f>IFERROR(VLOOKUP(D$6&amp;"_"&amp;$B18,Final_manabou_kanji[[Kanji No.]:[Kanji]],3,0),"")</f>
        <v>ကြက်ဥခေါက်ကြော်</v>
      </c>
      <c r="E18" s="3" t="str">
        <f>IFERROR(VLOOKUP(E$6&amp;"_"&amp;$B18,Final_manabou_kanji[[Kanji No.]:[Kanji]],3,0),"")</f>
        <v>ပြောင်းဖူးပြုတ်</v>
      </c>
      <c r="F18" s="3" t="str">
        <f>IFERROR(VLOOKUP(F$6&amp;"_"&amp;$B18,Final_manabou_kanji[[Kanji No.]:[Kanji]],3,0),"")</f>
        <v>ငါးသလဲထိုးကြော်</v>
      </c>
      <c r="G18" s="3" t="str">
        <f>IFERROR(VLOOKUP(G$6&amp;"_"&amp;$B18,Final_manabou_kanji[[Kanji No.]:[Kanji]],3,0),"")</f>
        <v>ကြာဆံကြော်</v>
      </c>
      <c r="H18" s="3" t="str">
        <f>IFERROR(VLOOKUP(H$6&amp;"_"&amp;$B18,Final_manabou_kanji[[Kanji No.]:[Kanji]],3,0),"")</f>
        <v/>
      </c>
      <c r="I18" s="3" t="str">
        <f>IFERROR(VLOOKUP(I$6&amp;"_"&amp;$B18,Final_manabou_kanji[[Kanji No.]:[Kanji]],3,0),"")</f>
        <v/>
      </c>
      <c r="J18" s="3" t="str">
        <f>IFERROR(VLOOKUP(J$6&amp;"_"&amp;$B18,Final_manabou_kanji[[Kanji No.]:[Kanji]],3,0),"")</f>
        <v/>
      </c>
      <c r="K18" s="3" t="str">
        <f>IFERROR(VLOOKUP(K$6&amp;"_"&amp;$B18,Final_manabou_kanji[[Kanji No.]:[Kanji]],3,0),"")</f>
        <v/>
      </c>
      <c r="L18" s="3" t="str">
        <f>IFERROR(VLOOKUP(L$6&amp;"_"&amp;$B18,Final_manabou_kanji[[Kanji No.]:[Kanji]],3,0),"")</f>
        <v/>
      </c>
      <c r="M18" s="3" t="str">
        <f>IFERROR(VLOOKUP(M$6&amp;"_"&amp;$B18,Final_manabou_kanji[[Kanji No.]:[Kanji]],3,0),"")</f>
        <v/>
      </c>
      <c r="N18" s="3" t="str">
        <f>IFERROR(VLOOKUP(N$6&amp;"_"&amp;$B18,Final_manabou_kanji[[Kanji No.]:[Kanji]],3,0),"")</f>
        <v/>
      </c>
      <c r="O18" s="3" t="str">
        <f>IFERROR(VLOOKUP(O$6&amp;"_"&amp;$B18,Final_manabou_kanji[[Kanji No.]:[Kanji]],3,0),"")</f>
        <v/>
      </c>
      <c r="P18" s="3" t="str">
        <f>IFERROR(VLOOKUP(P$6&amp;"_"&amp;$B18,Final_manabou_kanji[[Kanji No.]:[Kanji]],3,0),"")</f>
        <v>နာနတ်ဖျော်ရည်</v>
      </c>
    </row>
    <row r="19" spans="2:16" x14ac:dyDescent="0.3">
      <c r="B19" s="52">
        <v>13</v>
      </c>
      <c r="C19" s="3" t="str">
        <f>IFERROR(VLOOKUP(C$6&amp;"_"&amp;$B19,Final_manabou_kanji[[Kanji No.]:[Kanji]],3,0),"")</f>
        <v/>
      </c>
      <c r="D19" s="3" t="str">
        <f>IFERROR(VLOOKUP(D$6&amp;"_"&amp;$B19,Final_manabou_kanji[[Kanji No.]:[Kanji]],3,0),"")</f>
        <v>ကြက်ဥပြုတ်</v>
      </c>
      <c r="E19" s="3" t="str">
        <f>IFERROR(VLOOKUP(E$6&amp;"_"&amp;$B19,Final_manabou_kanji[[Kanji No.]:[Kanji]],3,0),"")</f>
        <v/>
      </c>
      <c r="F19" s="3" t="str">
        <f>IFERROR(VLOOKUP(F$6&amp;"_"&amp;$B19,Final_manabou_kanji[[Kanji No.]:[Kanji]],3,0),"")</f>
        <v>ငါးကင်</v>
      </c>
      <c r="G19" s="3" t="str">
        <f>IFERROR(VLOOKUP(G$6&amp;"_"&amp;$B19,Final_manabou_kanji[[Kanji No.]:[Kanji]],3,0),"")</f>
        <v>မုန့်ဟင်းခါး</v>
      </c>
      <c r="H19" s="3" t="str">
        <f>IFERROR(VLOOKUP(H$6&amp;"_"&amp;$B19,Final_manabou_kanji[[Kanji No.]:[Kanji]],3,0),"")</f>
        <v/>
      </c>
      <c r="I19" s="3" t="str">
        <f>IFERROR(VLOOKUP(I$6&amp;"_"&amp;$B19,Final_manabou_kanji[[Kanji No.]:[Kanji]],3,0),"")</f>
        <v/>
      </c>
      <c r="J19" s="3" t="str">
        <f>IFERROR(VLOOKUP(J$6&amp;"_"&amp;$B19,Final_manabou_kanji[[Kanji No.]:[Kanji]],3,0),"")</f>
        <v/>
      </c>
      <c r="K19" s="3" t="str">
        <f>IFERROR(VLOOKUP(K$6&amp;"_"&amp;$B19,Final_manabou_kanji[[Kanji No.]:[Kanji]],3,0),"")</f>
        <v/>
      </c>
      <c r="L19" s="3" t="str">
        <f>IFERROR(VLOOKUP(L$6&amp;"_"&amp;$B19,Final_manabou_kanji[[Kanji No.]:[Kanji]],3,0),"")</f>
        <v/>
      </c>
      <c r="M19" s="3" t="str">
        <f>IFERROR(VLOOKUP(M$6&amp;"_"&amp;$B19,Final_manabou_kanji[[Kanji No.]:[Kanji]],3,0),"")</f>
        <v/>
      </c>
      <c r="N19" s="3" t="str">
        <f>IFERROR(VLOOKUP(N$6&amp;"_"&amp;$B19,Final_manabou_kanji[[Kanji No.]:[Kanji]],3,0),"")</f>
        <v/>
      </c>
      <c r="O19" s="3" t="str">
        <f>IFERROR(VLOOKUP(O$6&amp;"_"&amp;$B19,Final_manabou_kanji[[Kanji No.]:[Kanji]],3,0),"")</f>
        <v/>
      </c>
      <c r="P19" s="3" t="str">
        <f>IFERROR(VLOOKUP(P$6&amp;"_"&amp;$B19,Final_manabou_kanji[[Kanji No.]:[Kanji]],3,0),"")</f>
        <v>ပင်မှည့်ဖျော်ရည်</v>
      </c>
    </row>
    <row r="20" spans="2:16" x14ac:dyDescent="0.3">
      <c r="B20" s="52">
        <v>14</v>
      </c>
      <c r="C20" s="3" t="str">
        <f>IFERROR(VLOOKUP(C$6&amp;"_"&amp;$B20,Final_manabou_kanji[[Kanji No.]:[Kanji]],3,0),"")</f>
        <v/>
      </c>
      <c r="D20" s="3" t="str">
        <f>IFERROR(VLOOKUP(D$6&amp;"_"&amp;$B20,Final_manabou_kanji[[Kanji No.]:[Kanji]],3,0),"")</f>
        <v>ကြက်ဥပြုတ်မကျက်တကျက်</v>
      </c>
      <c r="E20" s="3" t="str">
        <f>IFERROR(VLOOKUP(E$6&amp;"_"&amp;$B20,Final_manabou_kanji[[Kanji No.]:[Kanji]],3,0),"")</f>
        <v/>
      </c>
      <c r="F20" s="3" t="str">
        <f>IFERROR(VLOOKUP(F$6&amp;"_"&amp;$B20,Final_manabou_kanji[[Kanji No.]:[Kanji]],3,0),"")</f>
        <v>ငါးမုန့်</v>
      </c>
      <c r="G20" s="3" t="str">
        <f>IFERROR(VLOOKUP(G$6&amp;"_"&amp;$B20,Final_manabou_kanji[[Kanji No.]:[Kanji]],3,0),"")</f>
        <v>မုန့်တီ</v>
      </c>
      <c r="H20" s="3" t="str">
        <f>IFERROR(VLOOKUP(H$6&amp;"_"&amp;$B20,Final_manabou_kanji[[Kanji No.]:[Kanji]],3,0),"")</f>
        <v/>
      </c>
      <c r="I20" s="3" t="str">
        <f>IFERROR(VLOOKUP(I$6&amp;"_"&amp;$B20,Final_manabou_kanji[[Kanji No.]:[Kanji]],3,0),"")</f>
        <v/>
      </c>
      <c r="J20" s="3" t="str">
        <f>IFERROR(VLOOKUP(J$6&amp;"_"&amp;$B20,Final_manabou_kanji[[Kanji No.]:[Kanji]],3,0),"")</f>
        <v/>
      </c>
      <c r="K20" s="3" t="str">
        <f>IFERROR(VLOOKUP(K$6&amp;"_"&amp;$B20,Final_manabou_kanji[[Kanji No.]:[Kanji]],3,0),"")</f>
        <v/>
      </c>
      <c r="L20" s="3" t="str">
        <f>IFERROR(VLOOKUP(L$6&amp;"_"&amp;$B20,Final_manabou_kanji[[Kanji No.]:[Kanji]],3,0),"")</f>
        <v/>
      </c>
      <c r="M20" s="3" t="str">
        <f>IFERROR(VLOOKUP(M$6&amp;"_"&amp;$B20,Final_manabou_kanji[[Kanji No.]:[Kanji]],3,0),"")</f>
        <v/>
      </c>
      <c r="N20" s="3" t="str">
        <f>IFERROR(VLOOKUP(N$6&amp;"_"&amp;$B20,Final_manabou_kanji[[Kanji No.]:[Kanji]],3,0),"")</f>
        <v/>
      </c>
      <c r="O20" s="3" t="str">
        <f>IFERROR(VLOOKUP(O$6&amp;"_"&amp;$B20,Final_manabou_kanji[[Kanji No.]:[Kanji]],3,0),"")</f>
        <v/>
      </c>
      <c r="P20" s="3" t="str">
        <f>IFERROR(VLOOKUP(P$6&amp;"_"&amp;$B20,Final_manabou_kanji[[Kanji No.]:[Kanji]],3,0),"")</f>
        <v>မန်ကျည်းဖျော်ရည်</v>
      </c>
    </row>
    <row r="21" spans="2:16" x14ac:dyDescent="0.3">
      <c r="B21" s="52">
        <v>15</v>
      </c>
      <c r="C21" s="3" t="str">
        <f>IFERROR(VLOOKUP(C$6&amp;"_"&amp;$B21,Final_manabou_kanji[[Kanji No.]:[Kanji]],3,0),"")</f>
        <v/>
      </c>
      <c r="D21" s="3" t="str">
        <f>IFERROR(VLOOKUP(D$6&amp;"_"&amp;$B21,Final_manabou_kanji[[Kanji No.]:[Kanji]],3,0),"")</f>
        <v/>
      </c>
      <c r="E21" s="3" t="str">
        <f>IFERROR(VLOOKUP(E$6&amp;"_"&amp;$B21,Final_manabou_kanji[[Kanji No.]:[Kanji]],3,0),"")</f>
        <v/>
      </c>
      <c r="F21" s="3" t="str">
        <f>IFERROR(VLOOKUP(F$6&amp;"_"&amp;$B21,Final_manabou_kanji[[Kanji No.]:[Kanji]],3,0),"")</f>
        <v>လက်ဖက်သုပ်</v>
      </c>
      <c r="G21" s="3" t="str">
        <f>IFERROR(VLOOKUP(G$6&amp;"_"&amp;$B21,Final_manabou_kanji[[Kanji No.]:[Kanji]],3,0),"")</f>
        <v>အုန်းနို့ ခေါက်ဆွဲ</v>
      </c>
      <c r="H21" s="3" t="str">
        <f>IFERROR(VLOOKUP(H$6&amp;"_"&amp;$B21,Final_manabou_kanji[[Kanji No.]:[Kanji]],3,0),"")</f>
        <v/>
      </c>
      <c r="I21" s="3" t="str">
        <f>IFERROR(VLOOKUP(I$6&amp;"_"&amp;$B21,Final_manabou_kanji[[Kanji No.]:[Kanji]],3,0),"")</f>
        <v/>
      </c>
      <c r="J21" s="3" t="str">
        <f>IFERROR(VLOOKUP(J$6&amp;"_"&amp;$B21,Final_manabou_kanji[[Kanji No.]:[Kanji]],3,0),"")</f>
        <v/>
      </c>
      <c r="K21" s="3" t="str">
        <f>IFERROR(VLOOKUP(K$6&amp;"_"&amp;$B21,Final_manabou_kanji[[Kanji No.]:[Kanji]],3,0),"")</f>
        <v/>
      </c>
      <c r="L21" s="3" t="str">
        <f>IFERROR(VLOOKUP(L$6&amp;"_"&amp;$B21,Final_manabou_kanji[[Kanji No.]:[Kanji]],3,0),"")</f>
        <v/>
      </c>
      <c r="M21" s="3" t="str">
        <f>IFERROR(VLOOKUP(M$6&amp;"_"&amp;$B21,Final_manabou_kanji[[Kanji No.]:[Kanji]],3,0),"")</f>
        <v/>
      </c>
      <c r="N21" s="3" t="str">
        <f>IFERROR(VLOOKUP(N$6&amp;"_"&amp;$B21,Final_manabou_kanji[[Kanji No.]:[Kanji]],3,0),"")</f>
        <v/>
      </c>
      <c r="O21" s="3" t="str">
        <f>IFERROR(VLOOKUP(O$6&amp;"_"&amp;$B21,Final_manabou_kanji[[Kanji No.]:[Kanji]],3,0),"")</f>
        <v/>
      </c>
      <c r="P21" s="3" t="str">
        <f>IFERROR(VLOOKUP(P$6&amp;"_"&amp;$B21,Final_manabou_kanji[[Kanji No.]:[Kanji]],3,0),"")</f>
        <v>ပန်းသီးဖျော်ရည်</v>
      </c>
    </row>
    <row r="22" spans="2:16" x14ac:dyDescent="0.3">
      <c r="B22" s="52">
        <v>16</v>
      </c>
      <c r="C22" s="3" t="str">
        <f>IFERROR(VLOOKUP(C$6&amp;"_"&amp;$B22,Final_manabou_kanji[[Kanji No.]:[Kanji]],3,0),"")</f>
        <v/>
      </c>
      <c r="D22" s="3" t="str">
        <f>IFERROR(VLOOKUP(D$6&amp;"_"&amp;$B22,Final_manabou_kanji[[Kanji No.]:[Kanji]],3,0),"")</f>
        <v/>
      </c>
      <c r="E22" s="3" t="str">
        <f>IFERROR(VLOOKUP(E$6&amp;"_"&amp;$B22,Final_manabou_kanji[[Kanji No.]:[Kanji]],3,0),"")</f>
        <v/>
      </c>
      <c r="F22" s="3" t="str">
        <f>IFERROR(VLOOKUP(F$6&amp;"_"&amp;$B22,Final_manabou_kanji[[Kanji No.]:[Kanji]],3,0),"")</f>
        <v>မြေပဲလှော်</v>
      </c>
      <c r="G22" s="3" t="str">
        <f>IFERROR(VLOOKUP(G$6&amp;"_"&amp;$B22,Final_manabou_kanji[[Kanji No.]:[Kanji]],3,0),"")</f>
        <v>နန်းကြီးသုပ်</v>
      </c>
      <c r="H22" s="3" t="str">
        <f>IFERROR(VLOOKUP(H$6&amp;"_"&amp;$B22,Final_manabou_kanji[[Kanji No.]:[Kanji]],3,0),"")</f>
        <v/>
      </c>
      <c r="I22" s="3" t="str">
        <f>IFERROR(VLOOKUP(I$6&amp;"_"&amp;$B22,Final_manabou_kanji[[Kanji No.]:[Kanji]],3,0),"")</f>
        <v/>
      </c>
      <c r="J22" s="3" t="str">
        <f>IFERROR(VLOOKUP(J$6&amp;"_"&amp;$B22,Final_manabou_kanji[[Kanji No.]:[Kanji]],3,0),"")</f>
        <v/>
      </c>
      <c r="K22" s="3" t="str">
        <f>IFERROR(VLOOKUP(K$6&amp;"_"&amp;$B22,Final_manabou_kanji[[Kanji No.]:[Kanji]],3,0),"")</f>
        <v/>
      </c>
      <c r="L22" s="3" t="str">
        <f>IFERROR(VLOOKUP(L$6&amp;"_"&amp;$B22,Final_manabou_kanji[[Kanji No.]:[Kanji]],3,0),"")</f>
        <v/>
      </c>
      <c r="M22" s="3" t="str">
        <f>IFERROR(VLOOKUP(M$6&amp;"_"&amp;$B22,Final_manabou_kanji[[Kanji No.]:[Kanji]],3,0),"")</f>
        <v/>
      </c>
      <c r="N22" s="3" t="str">
        <f>IFERROR(VLOOKUP(N$6&amp;"_"&amp;$B22,Final_manabou_kanji[[Kanji No.]:[Kanji]],3,0),"")</f>
        <v/>
      </c>
      <c r="O22" s="3" t="str">
        <f>IFERROR(VLOOKUP(O$6&amp;"_"&amp;$B22,Final_manabou_kanji[[Kanji No.]:[Kanji]],3,0),"")</f>
        <v/>
      </c>
      <c r="P22" s="3" t="str">
        <f>IFERROR(VLOOKUP(P$6&amp;"_"&amp;$B22,Final_manabou_kanji[[Kanji No.]:[Kanji]],3,0),"")</f>
        <v>ဖရဲသီးဖျော်ရည်</v>
      </c>
    </row>
    <row r="23" spans="2:16" x14ac:dyDescent="0.3">
      <c r="B23" s="52">
        <v>17</v>
      </c>
      <c r="C23" s="3" t="str">
        <f>IFERROR(VLOOKUP(C$6&amp;"_"&amp;$B23,Final_manabou_kanji[[Kanji No.]:[Kanji]],3,0),"")</f>
        <v/>
      </c>
      <c r="D23" s="3" t="str">
        <f>IFERROR(VLOOKUP(D$6&amp;"_"&amp;$B23,Final_manabou_kanji[[Kanji No.]:[Kanji]],3,0),"")</f>
        <v/>
      </c>
      <c r="E23" s="3" t="str">
        <f>IFERROR(VLOOKUP(E$6&amp;"_"&amp;$B23,Final_manabou_kanji[[Kanji No.]:[Kanji]],3,0),"")</f>
        <v/>
      </c>
      <c r="F23" s="3" t="str">
        <f>IFERROR(VLOOKUP(F$6&amp;"_"&amp;$B23,Final_manabou_kanji[[Kanji No.]:[Kanji]],3,0),"")</f>
        <v/>
      </c>
      <c r="G23" s="3" t="str">
        <f>IFERROR(VLOOKUP(G$6&amp;"_"&amp;$B23,Final_manabou_kanji[[Kanji No.]:[Kanji]],3,0),"")</f>
        <v>ခေါက်ဆွဲသုပ်</v>
      </c>
      <c r="H23" s="3" t="str">
        <f>IFERROR(VLOOKUP(H$6&amp;"_"&amp;$B23,Final_manabou_kanji[[Kanji No.]:[Kanji]],3,0),"")</f>
        <v/>
      </c>
      <c r="I23" s="3" t="str">
        <f>IFERROR(VLOOKUP(I$6&amp;"_"&amp;$B23,Final_manabou_kanji[[Kanji No.]:[Kanji]],3,0),"")</f>
        <v/>
      </c>
      <c r="J23" s="3" t="str">
        <f>IFERROR(VLOOKUP(J$6&amp;"_"&amp;$B23,Final_manabou_kanji[[Kanji No.]:[Kanji]],3,0),"")</f>
        <v/>
      </c>
      <c r="K23" s="3" t="str">
        <f>IFERROR(VLOOKUP(K$6&amp;"_"&amp;$B23,Final_manabou_kanji[[Kanji No.]:[Kanji]],3,0),"")</f>
        <v/>
      </c>
      <c r="L23" s="3" t="str">
        <f>IFERROR(VLOOKUP(L$6&amp;"_"&amp;$B23,Final_manabou_kanji[[Kanji No.]:[Kanji]],3,0),"")</f>
        <v/>
      </c>
      <c r="M23" s="3" t="str">
        <f>IFERROR(VLOOKUP(M$6&amp;"_"&amp;$B23,Final_manabou_kanji[[Kanji No.]:[Kanji]],3,0),"")</f>
        <v/>
      </c>
      <c r="N23" s="3" t="str">
        <f>IFERROR(VLOOKUP(N$6&amp;"_"&amp;$B23,Final_manabou_kanji[[Kanji No.]:[Kanji]],3,0),"")</f>
        <v/>
      </c>
      <c r="O23" s="3" t="str">
        <f>IFERROR(VLOOKUP(O$6&amp;"_"&amp;$B23,Final_manabou_kanji[[Kanji No.]:[Kanji]],3,0),"")</f>
        <v/>
      </c>
      <c r="P23" s="3" t="str">
        <f>IFERROR(VLOOKUP(P$6&amp;"_"&amp;$B23,Final_manabou_kanji[[Kanji No.]:[Kanji]],3,0),"")</f>
        <v>လိုင်ချီးဖျော်ရည်</v>
      </c>
    </row>
    <row r="24" spans="2:16" x14ac:dyDescent="0.3">
      <c r="B24" s="52">
        <v>18</v>
      </c>
      <c r="C24" s="3" t="str">
        <f>IFERROR(VLOOKUP(C$6&amp;"_"&amp;$B24,Final_manabou_kanji[[Kanji No.]:[Kanji]],3,0),"")</f>
        <v/>
      </c>
      <c r="D24" s="3" t="str">
        <f>IFERROR(VLOOKUP(D$6&amp;"_"&amp;$B24,Final_manabou_kanji[[Kanji No.]:[Kanji]],3,0),"")</f>
        <v/>
      </c>
      <c r="E24" s="3" t="str">
        <f>IFERROR(VLOOKUP(E$6&amp;"_"&amp;$B24,Final_manabou_kanji[[Kanji No.]:[Kanji]],3,0),"")</f>
        <v/>
      </c>
      <c r="F24" s="3" t="str">
        <f>IFERROR(VLOOKUP(F$6&amp;"_"&amp;$B24,Final_manabou_kanji[[Kanji No.]:[Kanji]],3,0),"")</f>
        <v/>
      </c>
      <c r="G24" s="3" t="str">
        <f>IFERROR(VLOOKUP(G$6&amp;"_"&amp;$B24,Final_manabou_kanji[[Kanji No.]:[Kanji]],3,0),"")</f>
        <v>တို့ဟူးသုပ်</v>
      </c>
      <c r="H24" s="3" t="str">
        <f>IFERROR(VLOOKUP(H$6&amp;"_"&amp;$B24,Final_manabou_kanji[[Kanji No.]:[Kanji]],3,0),"")</f>
        <v/>
      </c>
      <c r="I24" s="3" t="str">
        <f>IFERROR(VLOOKUP(I$6&amp;"_"&amp;$B24,Final_manabou_kanji[[Kanji No.]:[Kanji]],3,0),"")</f>
        <v/>
      </c>
      <c r="J24" s="3" t="str">
        <f>IFERROR(VLOOKUP(J$6&amp;"_"&amp;$B24,Final_manabou_kanji[[Kanji No.]:[Kanji]],3,0),"")</f>
        <v/>
      </c>
      <c r="K24" s="3" t="str">
        <f>IFERROR(VLOOKUP(K$6&amp;"_"&amp;$B24,Final_manabou_kanji[[Kanji No.]:[Kanji]],3,0),"")</f>
        <v/>
      </c>
      <c r="L24" s="3" t="str">
        <f>IFERROR(VLOOKUP(L$6&amp;"_"&amp;$B24,Final_manabou_kanji[[Kanji No.]:[Kanji]],3,0),"")</f>
        <v/>
      </c>
      <c r="M24" s="3" t="str">
        <f>IFERROR(VLOOKUP(M$6&amp;"_"&amp;$B24,Final_manabou_kanji[[Kanji No.]:[Kanji]],3,0),"")</f>
        <v/>
      </c>
      <c r="N24" s="3" t="str">
        <f>IFERROR(VLOOKUP(N$6&amp;"_"&amp;$B24,Final_manabou_kanji[[Kanji No.]:[Kanji]],3,0),"")</f>
        <v/>
      </c>
      <c r="O24" s="3" t="str">
        <f>IFERROR(VLOOKUP(O$6&amp;"_"&amp;$B24,Final_manabou_kanji[[Kanji No.]:[Kanji]],3,0),"")</f>
        <v/>
      </c>
      <c r="P24" s="3" t="str">
        <f>IFERROR(VLOOKUP(P$6&amp;"_"&amp;$B24,Final_manabou_kanji[[Kanji No.]:[Kanji]],3,0),"")</f>
        <v>စတော်ဘယ်ရီဖျော်ရည်</v>
      </c>
    </row>
    <row r="25" spans="2:16" x14ac:dyDescent="0.3">
      <c r="B25" s="52">
        <v>19</v>
      </c>
      <c r="C25" s="3" t="str">
        <f>IFERROR(VLOOKUP(C$6&amp;"_"&amp;$B25,Final_manabou_kanji[[Kanji No.]:[Kanji]],3,0),"")</f>
        <v/>
      </c>
      <c r="D25" s="3" t="str">
        <f>IFERROR(VLOOKUP(D$6&amp;"_"&amp;$B25,Final_manabou_kanji[[Kanji No.]:[Kanji]],3,0),"")</f>
        <v/>
      </c>
      <c r="E25" s="3" t="str">
        <f>IFERROR(VLOOKUP(E$6&amp;"_"&amp;$B25,Final_manabou_kanji[[Kanji No.]:[Kanji]],3,0),"")</f>
        <v/>
      </c>
      <c r="F25" s="3" t="str">
        <f>IFERROR(VLOOKUP(F$6&amp;"_"&amp;$B25,Final_manabou_kanji[[Kanji No.]:[Kanji]],3,0),"")</f>
        <v/>
      </c>
      <c r="G25" s="3" t="str">
        <f>IFERROR(VLOOKUP(G$6&amp;"_"&amp;$B25,Final_manabou_kanji[[Kanji No.]:[Kanji]],3,0),"")</f>
        <v/>
      </c>
      <c r="H25" s="3" t="str">
        <f>IFERROR(VLOOKUP(H$6&amp;"_"&amp;$B25,Final_manabou_kanji[[Kanji No.]:[Kanji]],3,0),"")</f>
        <v/>
      </c>
      <c r="I25" s="3" t="str">
        <f>IFERROR(VLOOKUP(I$6&amp;"_"&amp;$B25,Final_manabou_kanji[[Kanji No.]:[Kanji]],3,0),"")</f>
        <v/>
      </c>
      <c r="J25" s="3" t="str">
        <f>IFERROR(VLOOKUP(J$6&amp;"_"&amp;$B25,Final_manabou_kanji[[Kanji No.]:[Kanji]],3,0),"")</f>
        <v/>
      </c>
      <c r="K25" s="3" t="str">
        <f>IFERROR(VLOOKUP(K$6&amp;"_"&amp;$B25,Final_manabou_kanji[[Kanji No.]:[Kanji]],3,0),"")</f>
        <v/>
      </c>
      <c r="L25" s="3" t="str">
        <f>IFERROR(VLOOKUP(L$6&amp;"_"&amp;$B25,Final_manabou_kanji[[Kanji No.]:[Kanji]],3,0),"")</f>
        <v/>
      </c>
      <c r="M25" s="3" t="str">
        <f>IFERROR(VLOOKUP(M$6&amp;"_"&amp;$B25,Final_manabou_kanji[[Kanji No.]:[Kanji]],3,0),"")</f>
        <v/>
      </c>
      <c r="N25" s="3" t="str">
        <f>IFERROR(VLOOKUP(N$6&amp;"_"&amp;$B25,Final_manabou_kanji[[Kanji No.]:[Kanji]],3,0),"")</f>
        <v/>
      </c>
      <c r="O25" s="3" t="str">
        <f>IFERROR(VLOOKUP(O$6&amp;"_"&amp;$B25,Final_manabou_kanji[[Kanji No.]:[Kanji]],3,0),"")</f>
        <v/>
      </c>
      <c r="P25" s="3" t="str">
        <f>IFERROR(VLOOKUP(P$6&amp;"_"&amp;$B25,Final_manabou_kanji[[Kanji No.]:[Kanji]],3,0),"")</f>
        <v>သီးစုံဖျော်ရည်</v>
      </c>
    </row>
    <row r="26" spans="2:16" x14ac:dyDescent="0.3">
      <c r="B26" s="52">
        <v>20</v>
      </c>
      <c r="C26" s="3" t="str">
        <f>IFERROR(VLOOKUP(C$6&amp;"_"&amp;$B26,Final_manabou_kanji[[Kanji No.]:[Kanji]],3,0),"")</f>
        <v/>
      </c>
      <c r="D26" s="3" t="str">
        <f>IFERROR(VLOOKUP(D$6&amp;"_"&amp;$B26,Final_manabou_kanji[[Kanji No.]:[Kanji]],3,0),"")</f>
        <v/>
      </c>
      <c r="E26" s="3" t="str">
        <f>IFERROR(VLOOKUP(E$6&amp;"_"&amp;$B26,Final_manabou_kanji[[Kanji No.]:[Kanji]],3,0),"")</f>
        <v/>
      </c>
      <c r="F26" s="3" t="str">
        <f>IFERROR(VLOOKUP(F$6&amp;"_"&amp;$B26,Final_manabou_kanji[[Kanji No.]:[Kanji]],3,0),"")</f>
        <v/>
      </c>
      <c r="G26" s="3" t="str">
        <f>IFERROR(VLOOKUP(G$6&amp;"_"&amp;$B26,Final_manabou_kanji[[Kanji No.]:[Kanji]],3,0),"")</f>
        <v/>
      </c>
      <c r="H26" s="3" t="str">
        <f>IFERROR(VLOOKUP(H$6&amp;"_"&amp;$B26,Final_manabou_kanji[[Kanji No.]:[Kanji]],3,0),"")</f>
        <v/>
      </c>
      <c r="I26" s="3" t="str">
        <f>IFERROR(VLOOKUP(I$6&amp;"_"&amp;$B26,Final_manabou_kanji[[Kanji No.]:[Kanji]],3,0),"")</f>
        <v/>
      </c>
      <c r="J26" s="3" t="str">
        <f>IFERROR(VLOOKUP(J$6&amp;"_"&amp;$B26,Final_manabou_kanji[[Kanji No.]:[Kanji]],3,0),"")</f>
        <v/>
      </c>
      <c r="K26" s="3" t="str">
        <f>IFERROR(VLOOKUP(K$6&amp;"_"&amp;$B26,Final_manabou_kanji[[Kanji No.]:[Kanji]],3,0),"")</f>
        <v/>
      </c>
      <c r="L26" s="3" t="str">
        <f>IFERROR(VLOOKUP(L$6&amp;"_"&amp;$B26,Final_manabou_kanji[[Kanji No.]:[Kanji]],3,0),"")</f>
        <v/>
      </c>
      <c r="M26" s="3" t="str">
        <f>IFERROR(VLOOKUP(M$6&amp;"_"&amp;$B26,Final_manabou_kanji[[Kanji No.]:[Kanji]],3,0),"")</f>
        <v/>
      </c>
      <c r="N26" s="3" t="str">
        <f>IFERROR(VLOOKUP(N$6&amp;"_"&amp;$B26,Final_manabou_kanji[[Kanji No.]:[Kanji]],3,0),"")</f>
        <v/>
      </c>
      <c r="O26" s="3" t="str">
        <f>IFERROR(VLOOKUP(O$6&amp;"_"&amp;$B26,Final_manabou_kanji[[Kanji No.]:[Kanji]],3,0),"")</f>
        <v/>
      </c>
      <c r="P26" s="3" t="str">
        <f>IFERROR(VLOOKUP(P$6&amp;"_"&amp;$B26,Final_manabou_kanji[[Kanji No.]:[Kanji]],3,0),"")</f>
        <v>ကိုကာကိုလာ</v>
      </c>
    </row>
    <row r="27" spans="2:16" x14ac:dyDescent="0.3">
      <c r="B27" s="52">
        <v>21</v>
      </c>
      <c r="C27" s="3" t="str">
        <f>IFERROR(VLOOKUP(C$6&amp;"_"&amp;$B27,Final_manabou_kanji[[Kanji No.]:[Kanji]],3,0),"")</f>
        <v/>
      </c>
      <c r="D27" s="3" t="str">
        <f>IFERROR(VLOOKUP(D$6&amp;"_"&amp;$B27,Final_manabou_kanji[[Kanji No.]:[Kanji]],3,0),"")</f>
        <v/>
      </c>
      <c r="E27" s="3" t="str">
        <f>IFERROR(VLOOKUP(E$6&amp;"_"&amp;$B27,Final_manabou_kanji[[Kanji No.]:[Kanji]],3,0),"")</f>
        <v/>
      </c>
      <c r="F27" s="3" t="str">
        <f>IFERROR(VLOOKUP(F$6&amp;"_"&amp;$B27,Final_manabou_kanji[[Kanji No.]:[Kanji]],3,0),"")</f>
        <v/>
      </c>
      <c r="G27" s="3" t="str">
        <f>IFERROR(VLOOKUP(G$6&amp;"_"&amp;$B27,Final_manabou_kanji[[Kanji No.]:[Kanji]],3,0),"")</f>
        <v/>
      </c>
      <c r="H27" s="3" t="str">
        <f>IFERROR(VLOOKUP(H$6&amp;"_"&amp;$B27,Final_manabou_kanji[[Kanji No.]:[Kanji]],3,0),"")</f>
        <v/>
      </c>
      <c r="I27" s="3" t="str">
        <f>IFERROR(VLOOKUP(I$6&amp;"_"&amp;$B27,Final_manabou_kanji[[Kanji No.]:[Kanji]],3,0),"")</f>
        <v/>
      </c>
      <c r="J27" s="3" t="str">
        <f>IFERROR(VLOOKUP(J$6&amp;"_"&amp;$B27,Final_manabou_kanji[[Kanji No.]:[Kanji]],3,0),"")</f>
        <v/>
      </c>
      <c r="K27" s="3" t="str">
        <f>IFERROR(VLOOKUP(K$6&amp;"_"&amp;$B27,Final_manabou_kanji[[Kanji No.]:[Kanji]],3,0),"")</f>
        <v/>
      </c>
      <c r="L27" s="3" t="str">
        <f>IFERROR(VLOOKUP(L$6&amp;"_"&amp;$B27,Final_manabou_kanji[[Kanji No.]:[Kanji]],3,0),"")</f>
        <v/>
      </c>
      <c r="M27" s="3" t="str">
        <f>IFERROR(VLOOKUP(M$6&amp;"_"&amp;$B27,Final_manabou_kanji[[Kanji No.]:[Kanji]],3,0),"")</f>
        <v/>
      </c>
      <c r="N27" s="3" t="str">
        <f>IFERROR(VLOOKUP(N$6&amp;"_"&amp;$B27,Final_manabou_kanji[[Kanji No.]:[Kanji]],3,0),"")</f>
        <v/>
      </c>
      <c r="O27" s="3" t="str">
        <f>IFERROR(VLOOKUP(O$6&amp;"_"&amp;$B27,Final_manabou_kanji[[Kanji No.]:[Kanji]],3,0),"")</f>
        <v/>
      </c>
      <c r="P27" s="3" t="str">
        <f>IFERROR(VLOOKUP(P$6&amp;"_"&amp;$B27,Final_manabou_kanji[[Kanji No.]:[Kanji]],3,0),"")</f>
        <v>ပက်စီ</v>
      </c>
    </row>
    <row r="28" spans="2:16" x14ac:dyDescent="0.3">
      <c r="B28" s="52">
        <v>22</v>
      </c>
      <c r="C28" s="3" t="str">
        <f>IFERROR(VLOOKUP(C$6&amp;"_"&amp;$B28,Final_manabou_kanji[[Kanji No.]:[Kanji]],3,0),"")</f>
        <v/>
      </c>
      <c r="D28" s="3" t="str">
        <f>IFERROR(VLOOKUP(D$6&amp;"_"&amp;$B28,Final_manabou_kanji[[Kanji No.]:[Kanji]],3,0),"")</f>
        <v/>
      </c>
      <c r="E28" s="3" t="str">
        <f>IFERROR(VLOOKUP(E$6&amp;"_"&amp;$B28,Final_manabou_kanji[[Kanji No.]:[Kanji]],3,0),"")</f>
        <v/>
      </c>
      <c r="F28" s="3" t="str">
        <f>IFERROR(VLOOKUP(F$6&amp;"_"&amp;$B28,Final_manabou_kanji[[Kanji No.]:[Kanji]],3,0),"")</f>
        <v/>
      </c>
      <c r="G28" s="3" t="str">
        <f>IFERROR(VLOOKUP(G$6&amp;"_"&amp;$B28,Final_manabou_kanji[[Kanji No.]:[Kanji]],3,0),"")</f>
        <v/>
      </c>
      <c r="H28" s="3" t="str">
        <f>IFERROR(VLOOKUP(H$6&amp;"_"&amp;$B28,Final_manabou_kanji[[Kanji No.]:[Kanji]],3,0),"")</f>
        <v/>
      </c>
      <c r="I28" s="3" t="str">
        <f>IFERROR(VLOOKUP(I$6&amp;"_"&amp;$B28,Final_manabou_kanji[[Kanji No.]:[Kanji]],3,0),"")</f>
        <v/>
      </c>
      <c r="J28" s="3" t="str">
        <f>IFERROR(VLOOKUP(J$6&amp;"_"&amp;$B28,Final_manabou_kanji[[Kanji No.]:[Kanji]],3,0),"")</f>
        <v/>
      </c>
      <c r="K28" s="3" t="str">
        <f>IFERROR(VLOOKUP(K$6&amp;"_"&amp;$B28,Final_manabou_kanji[[Kanji No.]:[Kanji]],3,0),"")</f>
        <v/>
      </c>
      <c r="L28" s="3" t="str">
        <f>IFERROR(VLOOKUP(L$6&amp;"_"&amp;$B28,Final_manabou_kanji[[Kanji No.]:[Kanji]],3,0),"")</f>
        <v/>
      </c>
      <c r="M28" s="3" t="str">
        <f>IFERROR(VLOOKUP(M$6&amp;"_"&amp;$B28,Final_manabou_kanji[[Kanji No.]:[Kanji]],3,0),"")</f>
        <v/>
      </c>
      <c r="N28" s="3" t="str">
        <f>IFERROR(VLOOKUP(N$6&amp;"_"&amp;$B28,Final_manabou_kanji[[Kanji No.]:[Kanji]],3,0),"")</f>
        <v/>
      </c>
      <c r="O28" s="3" t="str">
        <f>IFERROR(VLOOKUP(O$6&amp;"_"&amp;$B28,Final_manabou_kanji[[Kanji No.]:[Kanji]],3,0),"")</f>
        <v/>
      </c>
      <c r="P28" s="3" t="str">
        <f>IFERROR(VLOOKUP(P$6&amp;"_"&amp;$B28,Final_manabou_kanji[[Kanji No.]:[Kanji]],3,0),"")</f>
        <v>ဘီယာ</v>
      </c>
    </row>
    <row r="29" spans="2:16" x14ac:dyDescent="0.3">
      <c r="B29" s="52">
        <v>23</v>
      </c>
      <c r="C29" s="3" t="str">
        <f>IFERROR(VLOOKUP(C$6&amp;"_"&amp;$B29,Final_manabou_kanji[[Kanji No.]:[Kanji]],3,0),"")</f>
        <v/>
      </c>
      <c r="D29" s="3" t="str">
        <f>IFERROR(VLOOKUP(D$6&amp;"_"&amp;$B29,Final_manabou_kanji[[Kanji No.]:[Kanji]],3,0),"")</f>
        <v/>
      </c>
      <c r="E29" s="3" t="str">
        <f>IFERROR(VLOOKUP(E$6&amp;"_"&amp;$B29,Final_manabou_kanji[[Kanji No.]:[Kanji]],3,0),"")</f>
        <v/>
      </c>
      <c r="F29" s="3" t="str">
        <f>IFERROR(VLOOKUP(F$6&amp;"_"&amp;$B29,Final_manabou_kanji[[Kanji No.]:[Kanji]],3,0),"")</f>
        <v/>
      </c>
      <c r="G29" s="3" t="str">
        <f>IFERROR(VLOOKUP(G$6&amp;"_"&amp;$B29,Final_manabou_kanji[[Kanji No.]:[Kanji]],3,0),"")</f>
        <v/>
      </c>
      <c r="H29" s="3" t="str">
        <f>IFERROR(VLOOKUP(H$6&amp;"_"&amp;$B29,Final_manabou_kanji[[Kanji No.]:[Kanji]],3,0),"")</f>
        <v/>
      </c>
      <c r="I29" s="3" t="str">
        <f>IFERROR(VLOOKUP(I$6&amp;"_"&amp;$B29,Final_manabou_kanji[[Kanji No.]:[Kanji]],3,0),"")</f>
        <v/>
      </c>
      <c r="J29" s="3" t="str">
        <f>IFERROR(VLOOKUP(J$6&amp;"_"&amp;$B29,Final_manabou_kanji[[Kanji No.]:[Kanji]],3,0),"")</f>
        <v/>
      </c>
      <c r="K29" s="3" t="str">
        <f>IFERROR(VLOOKUP(K$6&amp;"_"&amp;$B29,Final_manabou_kanji[[Kanji No.]:[Kanji]],3,0),"")</f>
        <v/>
      </c>
      <c r="L29" s="3" t="str">
        <f>IFERROR(VLOOKUP(L$6&amp;"_"&amp;$B29,Final_manabou_kanji[[Kanji No.]:[Kanji]],3,0),"")</f>
        <v/>
      </c>
      <c r="M29" s="3" t="str">
        <f>IFERROR(VLOOKUP(M$6&amp;"_"&amp;$B29,Final_manabou_kanji[[Kanji No.]:[Kanji]],3,0),"")</f>
        <v/>
      </c>
      <c r="N29" s="3" t="str">
        <f>IFERROR(VLOOKUP(N$6&amp;"_"&amp;$B29,Final_manabou_kanji[[Kanji No.]:[Kanji]],3,0),"")</f>
        <v/>
      </c>
      <c r="O29" s="3" t="str">
        <f>IFERROR(VLOOKUP(O$6&amp;"_"&amp;$B29,Final_manabou_kanji[[Kanji No.]:[Kanji]],3,0),"")</f>
        <v/>
      </c>
      <c r="P29" s="3" t="str">
        <f>IFERROR(VLOOKUP(P$6&amp;"_"&amp;$B29,Final_manabou_kanji[[Kanji No.]:[Kanji]],3,0),"")</f>
        <v>ဝိုင်</v>
      </c>
    </row>
    <row r="30" spans="2:16" x14ac:dyDescent="0.3">
      <c r="B30" s="52">
        <v>24</v>
      </c>
      <c r="C30" s="3" t="str">
        <f>IFERROR(VLOOKUP(C$6&amp;"_"&amp;$B30,Final_manabou_kanji[[Kanji No.]:[Kanji]],3,0),"")</f>
        <v/>
      </c>
      <c r="D30" s="3" t="str">
        <f>IFERROR(VLOOKUP(D$6&amp;"_"&amp;$B30,Final_manabou_kanji[[Kanji No.]:[Kanji]],3,0),"")</f>
        <v/>
      </c>
      <c r="E30" s="3" t="str">
        <f>IFERROR(VLOOKUP(E$6&amp;"_"&amp;$B30,Final_manabou_kanji[[Kanji No.]:[Kanji]],3,0),"")</f>
        <v/>
      </c>
      <c r="F30" s="3" t="str">
        <f>IFERROR(VLOOKUP(F$6&amp;"_"&amp;$B30,Final_manabou_kanji[[Kanji No.]:[Kanji]],3,0),"")</f>
        <v/>
      </c>
      <c r="G30" s="3" t="str">
        <f>IFERROR(VLOOKUP(G$6&amp;"_"&amp;$B30,Final_manabou_kanji[[Kanji No.]:[Kanji]],3,0),"")</f>
        <v/>
      </c>
      <c r="H30" s="3" t="str">
        <f>IFERROR(VLOOKUP(H$6&amp;"_"&amp;$B30,Final_manabou_kanji[[Kanji No.]:[Kanji]],3,0),"")</f>
        <v/>
      </c>
      <c r="I30" s="3" t="str">
        <f>IFERROR(VLOOKUP(I$6&amp;"_"&amp;$B30,Final_manabou_kanji[[Kanji No.]:[Kanji]],3,0),"")</f>
        <v/>
      </c>
      <c r="J30" s="3" t="str">
        <f>IFERROR(VLOOKUP(J$6&amp;"_"&amp;$B30,Final_manabou_kanji[[Kanji No.]:[Kanji]],3,0),"")</f>
        <v/>
      </c>
      <c r="K30" s="3" t="str">
        <f>IFERROR(VLOOKUP(K$6&amp;"_"&amp;$B30,Final_manabou_kanji[[Kanji No.]:[Kanji]],3,0),"")</f>
        <v/>
      </c>
      <c r="L30" s="3" t="str">
        <f>IFERROR(VLOOKUP(L$6&amp;"_"&amp;$B30,Final_manabou_kanji[[Kanji No.]:[Kanji]],3,0),"")</f>
        <v/>
      </c>
      <c r="M30" s="3" t="str">
        <f>IFERROR(VLOOKUP(M$6&amp;"_"&amp;$B30,Final_manabou_kanji[[Kanji No.]:[Kanji]],3,0),"")</f>
        <v/>
      </c>
      <c r="N30" s="3" t="str">
        <f>IFERROR(VLOOKUP(N$6&amp;"_"&amp;$B30,Final_manabou_kanji[[Kanji No.]:[Kanji]],3,0),"")</f>
        <v/>
      </c>
      <c r="O30" s="3" t="str">
        <f>IFERROR(VLOOKUP(O$6&amp;"_"&amp;$B30,Final_manabou_kanji[[Kanji No.]:[Kanji]],3,0),"")</f>
        <v/>
      </c>
      <c r="P30" s="3" t="str">
        <f>IFERROR(VLOOKUP(P$6&amp;"_"&amp;$B30,Final_manabou_kanji[[Kanji No.]:[Kanji]],3,0),"")</f>
        <v>ဝိုင်အနီ</v>
      </c>
    </row>
    <row r="31" spans="2:16" x14ac:dyDescent="0.3">
      <c r="B31" s="52">
        <v>25</v>
      </c>
      <c r="C31" s="3" t="str">
        <f>IFERROR(VLOOKUP(C$6&amp;"_"&amp;$B31,Final_manabou_kanji[[Kanji No.]:[Kanji]],3,0),"")</f>
        <v/>
      </c>
      <c r="D31" s="3" t="str">
        <f>IFERROR(VLOOKUP(D$6&amp;"_"&amp;$B31,Final_manabou_kanji[[Kanji No.]:[Kanji]],3,0),"")</f>
        <v/>
      </c>
      <c r="E31" s="3" t="str">
        <f>IFERROR(VLOOKUP(E$6&amp;"_"&amp;$B31,Final_manabou_kanji[[Kanji No.]:[Kanji]],3,0),"")</f>
        <v/>
      </c>
      <c r="F31" s="3" t="str">
        <f>IFERROR(VLOOKUP(F$6&amp;"_"&amp;$B31,Final_manabou_kanji[[Kanji No.]:[Kanji]],3,0),"")</f>
        <v/>
      </c>
      <c r="G31" s="3" t="str">
        <f>IFERROR(VLOOKUP(G$6&amp;"_"&amp;$B31,Final_manabou_kanji[[Kanji No.]:[Kanji]],3,0),"")</f>
        <v/>
      </c>
      <c r="H31" s="3" t="str">
        <f>IFERROR(VLOOKUP(H$6&amp;"_"&amp;$B31,Final_manabou_kanji[[Kanji No.]:[Kanji]],3,0),"")</f>
        <v/>
      </c>
      <c r="I31" s="3" t="str">
        <f>IFERROR(VLOOKUP(I$6&amp;"_"&amp;$B31,Final_manabou_kanji[[Kanji No.]:[Kanji]],3,0),"")</f>
        <v/>
      </c>
      <c r="J31" s="3" t="str">
        <f>IFERROR(VLOOKUP(J$6&amp;"_"&amp;$B31,Final_manabou_kanji[[Kanji No.]:[Kanji]],3,0),"")</f>
        <v/>
      </c>
      <c r="K31" s="3" t="str">
        <f>IFERROR(VLOOKUP(K$6&amp;"_"&amp;$B31,Final_manabou_kanji[[Kanji No.]:[Kanji]],3,0),"")</f>
        <v/>
      </c>
      <c r="L31" s="3" t="str">
        <f>IFERROR(VLOOKUP(L$6&amp;"_"&amp;$B31,Final_manabou_kanji[[Kanji No.]:[Kanji]],3,0),"")</f>
        <v/>
      </c>
      <c r="M31" s="3" t="str">
        <f>IFERROR(VLOOKUP(M$6&amp;"_"&amp;$B31,Final_manabou_kanji[[Kanji No.]:[Kanji]],3,0),"")</f>
        <v/>
      </c>
      <c r="N31" s="3" t="str">
        <f>IFERROR(VLOOKUP(N$6&amp;"_"&amp;$B31,Final_manabou_kanji[[Kanji No.]:[Kanji]],3,0),"")</f>
        <v/>
      </c>
      <c r="O31" s="3" t="str">
        <f>IFERROR(VLOOKUP(O$6&amp;"_"&amp;$B31,Final_manabou_kanji[[Kanji No.]:[Kanji]],3,0),"")</f>
        <v/>
      </c>
      <c r="P31" s="3" t="str">
        <f>IFERROR(VLOOKUP(P$6&amp;"_"&amp;$B31,Final_manabou_kanji[[Kanji No.]:[Kanji]],3,0),"")</f>
        <v>ဝိုင်အဖြူ</v>
      </c>
    </row>
    <row r="32" spans="2:16" x14ac:dyDescent="0.3">
      <c r="B32" s="52">
        <v>26</v>
      </c>
      <c r="C32" s="3" t="str">
        <f>IFERROR(VLOOKUP(C$6&amp;"_"&amp;$B32,Final_manabou_kanji[[Kanji No.]:[Kanji]],3,0),"")</f>
        <v/>
      </c>
      <c r="D32" s="3" t="str">
        <f>IFERROR(VLOOKUP(D$6&amp;"_"&amp;$B32,Final_manabou_kanji[[Kanji No.]:[Kanji]],3,0),"")</f>
        <v/>
      </c>
      <c r="E32" s="3" t="str">
        <f>IFERROR(VLOOKUP(E$6&amp;"_"&amp;$B32,Final_manabou_kanji[[Kanji No.]:[Kanji]],3,0),"")</f>
        <v/>
      </c>
      <c r="F32" s="3" t="str">
        <f>IFERROR(VLOOKUP(F$6&amp;"_"&amp;$B32,Final_manabou_kanji[[Kanji No.]:[Kanji]],3,0),"")</f>
        <v/>
      </c>
      <c r="G32" s="3" t="str">
        <f>IFERROR(VLOOKUP(G$6&amp;"_"&amp;$B32,Final_manabou_kanji[[Kanji No.]:[Kanji]],3,0),"")</f>
        <v/>
      </c>
      <c r="H32" s="3" t="str">
        <f>IFERROR(VLOOKUP(H$6&amp;"_"&amp;$B32,Final_manabou_kanji[[Kanji No.]:[Kanji]],3,0),"")</f>
        <v/>
      </c>
      <c r="I32" s="3" t="str">
        <f>IFERROR(VLOOKUP(I$6&amp;"_"&amp;$B32,Final_manabou_kanji[[Kanji No.]:[Kanji]],3,0),"")</f>
        <v/>
      </c>
      <c r="J32" s="3" t="str">
        <f>IFERROR(VLOOKUP(J$6&amp;"_"&amp;$B32,Final_manabou_kanji[[Kanji No.]:[Kanji]],3,0),"")</f>
        <v/>
      </c>
      <c r="K32" s="3" t="str">
        <f>IFERROR(VLOOKUP(K$6&amp;"_"&amp;$B32,Final_manabou_kanji[[Kanji No.]:[Kanji]],3,0),"")</f>
        <v/>
      </c>
      <c r="L32" s="3" t="str">
        <f>IFERROR(VLOOKUP(L$6&amp;"_"&amp;$B32,Final_manabou_kanji[[Kanji No.]:[Kanji]],3,0),"")</f>
        <v/>
      </c>
      <c r="M32" s="3" t="str">
        <f>IFERROR(VLOOKUP(M$6&amp;"_"&amp;$B32,Final_manabou_kanji[[Kanji No.]:[Kanji]],3,0),"")</f>
        <v/>
      </c>
      <c r="N32" s="3" t="str">
        <f>IFERROR(VLOOKUP(N$6&amp;"_"&amp;$B32,Final_manabou_kanji[[Kanji No.]:[Kanji]],3,0),"")</f>
        <v/>
      </c>
      <c r="O32" s="3" t="str">
        <f>IFERROR(VLOOKUP(O$6&amp;"_"&amp;$B32,Final_manabou_kanji[[Kanji No.]:[Kanji]],3,0),"")</f>
        <v/>
      </c>
      <c r="P32" s="3" t="str">
        <f>IFERROR(VLOOKUP(P$6&amp;"_"&amp;$B32,Final_manabou_kanji[[Kanji No.]:[Kanji]],3,0),"")</f>
        <v>အရက်</v>
      </c>
    </row>
    <row r="33" spans="2:16" x14ac:dyDescent="0.3">
      <c r="B33" s="52">
        <v>27</v>
      </c>
      <c r="C33" s="3" t="str">
        <f>IFERROR(VLOOKUP(C$6&amp;"_"&amp;$B33,Final_manabou_kanji[[Kanji No.]:[Kanji]],3,0),"")</f>
        <v/>
      </c>
      <c r="D33" s="3" t="str">
        <f>IFERROR(VLOOKUP(D$6&amp;"_"&amp;$B33,Final_manabou_kanji[[Kanji No.]:[Kanji]],3,0),"")</f>
        <v/>
      </c>
      <c r="E33" s="3" t="str">
        <f>IFERROR(VLOOKUP(E$6&amp;"_"&amp;$B33,Final_manabou_kanji[[Kanji No.]:[Kanji]],3,0),"")</f>
        <v/>
      </c>
      <c r="F33" s="3" t="str">
        <f>IFERROR(VLOOKUP(F$6&amp;"_"&amp;$B33,Final_manabou_kanji[[Kanji No.]:[Kanji]],3,0),"")</f>
        <v/>
      </c>
      <c r="G33" s="3" t="str">
        <f>IFERROR(VLOOKUP(G$6&amp;"_"&amp;$B33,Final_manabou_kanji[[Kanji No.]:[Kanji]],3,0),"")</f>
        <v/>
      </c>
      <c r="H33" s="3" t="str">
        <f>IFERROR(VLOOKUP(H$6&amp;"_"&amp;$B33,Final_manabou_kanji[[Kanji No.]:[Kanji]],3,0),"")</f>
        <v/>
      </c>
      <c r="I33" s="3" t="str">
        <f>IFERROR(VLOOKUP(I$6&amp;"_"&amp;$B33,Final_manabou_kanji[[Kanji No.]:[Kanji]],3,0),"")</f>
        <v/>
      </c>
      <c r="J33" s="3" t="str">
        <f>IFERROR(VLOOKUP(J$6&amp;"_"&amp;$B33,Final_manabou_kanji[[Kanji No.]:[Kanji]],3,0),"")</f>
        <v/>
      </c>
      <c r="K33" s="3" t="str">
        <f>IFERROR(VLOOKUP(K$6&amp;"_"&amp;$B33,Final_manabou_kanji[[Kanji No.]:[Kanji]],3,0),"")</f>
        <v/>
      </c>
      <c r="L33" s="3" t="str">
        <f>IFERROR(VLOOKUP(L$6&amp;"_"&amp;$B33,Final_manabou_kanji[[Kanji No.]:[Kanji]],3,0),"")</f>
        <v/>
      </c>
      <c r="M33" s="3" t="str">
        <f>IFERROR(VLOOKUP(M$6&amp;"_"&amp;$B33,Final_manabou_kanji[[Kanji No.]:[Kanji]],3,0),"")</f>
        <v/>
      </c>
      <c r="N33" s="3" t="str">
        <f>IFERROR(VLOOKUP(N$6&amp;"_"&amp;$B33,Final_manabou_kanji[[Kanji No.]:[Kanji]],3,0),"")</f>
        <v/>
      </c>
      <c r="O33" s="3" t="str">
        <f>IFERROR(VLOOKUP(O$6&amp;"_"&amp;$B33,Final_manabou_kanji[[Kanji No.]:[Kanji]],3,0),"")</f>
        <v/>
      </c>
      <c r="P33" s="3" t="str">
        <f>IFERROR(VLOOKUP(P$6&amp;"_"&amp;$B33,Final_manabou_kanji[[Kanji No.]:[Kanji]],3,0),"")</f>
        <v>ကော့ညက်</v>
      </c>
    </row>
    <row r="34" spans="2:16" x14ac:dyDescent="0.3">
      <c r="B34" s="52">
        <v>28</v>
      </c>
      <c r="C34" s="3" t="str">
        <f>IFERROR(VLOOKUP(C$6&amp;"_"&amp;$B34,Final_manabou_kanji[[Kanji No.]:[Kanji]],3,0),"")</f>
        <v/>
      </c>
      <c r="D34" s="3" t="str">
        <f>IFERROR(VLOOKUP(D$6&amp;"_"&amp;$B34,Final_manabou_kanji[[Kanji No.]:[Kanji]],3,0),"")</f>
        <v/>
      </c>
      <c r="E34" s="3" t="str">
        <f>IFERROR(VLOOKUP(E$6&amp;"_"&amp;$B34,Final_manabou_kanji[[Kanji No.]:[Kanji]],3,0),"")</f>
        <v/>
      </c>
      <c r="F34" s="3" t="str">
        <f>IFERROR(VLOOKUP(F$6&amp;"_"&amp;$B34,Final_manabou_kanji[[Kanji No.]:[Kanji]],3,0),"")</f>
        <v/>
      </c>
      <c r="G34" s="3" t="str">
        <f>IFERROR(VLOOKUP(G$6&amp;"_"&amp;$B34,Final_manabou_kanji[[Kanji No.]:[Kanji]],3,0),"")</f>
        <v/>
      </c>
      <c r="H34" s="3" t="str">
        <f>IFERROR(VLOOKUP(H$6&amp;"_"&amp;$B34,Final_manabou_kanji[[Kanji No.]:[Kanji]],3,0),"")</f>
        <v/>
      </c>
      <c r="I34" s="3" t="str">
        <f>IFERROR(VLOOKUP(I$6&amp;"_"&amp;$B34,Final_manabou_kanji[[Kanji No.]:[Kanji]],3,0),"")</f>
        <v/>
      </c>
      <c r="J34" s="3" t="str">
        <f>IFERROR(VLOOKUP(J$6&amp;"_"&amp;$B34,Final_manabou_kanji[[Kanji No.]:[Kanji]],3,0),"")</f>
        <v/>
      </c>
      <c r="K34" s="3" t="str">
        <f>IFERROR(VLOOKUP(K$6&amp;"_"&amp;$B34,Final_manabou_kanji[[Kanji No.]:[Kanji]],3,0),"")</f>
        <v/>
      </c>
      <c r="L34" s="3" t="str">
        <f>IFERROR(VLOOKUP(L$6&amp;"_"&amp;$B34,Final_manabou_kanji[[Kanji No.]:[Kanji]],3,0),"")</f>
        <v/>
      </c>
      <c r="M34" s="3" t="str">
        <f>IFERROR(VLOOKUP(M$6&amp;"_"&amp;$B34,Final_manabou_kanji[[Kanji No.]:[Kanji]],3,0),"")</f>
        <v/>
      </c>
      <c r="N34" s="3" t="str">
        <f>IFERROR(VLOOKUP(N$6&amp;"_"&amp;$B34,Final_manabou_kanji[[Kanji No.]:[Kanji]],3,0),"")</f>
        <v/>
      </c>
      <c r="O34" s="3" t="str">
        <f>IFERROR(VLOOKUP(O$6&amp;"_"&amp;$B34,Final_manabou_kanji[[Kanji No.]:[Kanji]],3,0),"")</f>
        <v/>
      </c>
      <c r="P34" s="3" t="str">
        <f>IFERROR(VLOOKUP(P$6&amp;"_"&amp;$B34,Final_manabou_kanji[[Kanji No.]:[Kanji]],3,0),"")</f>
        <v>ဂျင်</v>
      </c>
    </row>
    <row r="35" spans="2:16" x14ac:dyDescent="0.3">
      <c r="B35" s="52">
        <v>29</v>
      </c>
      <c r="C35" s="3" t="str">
        <f>IFERROR(VLOOKUP(C$6&amp;"_"&amp;$B35,Final_manabou_kanji[[Kanji No.]:[Kanji]],3,0),"")</f>
        <v/>
      </c>
      <c r="D35" s="3" t="str">
        <f>IFERROR(VLOOKUP(D$6&amp;"_"&amp;$B35,Final_manabou_kanji[[Kanji No.]:[Kanji]],3,0),"")</f>
        <v/>
      </c>
      <c r="E35" s="3" t="str">
        <f>IFERROR(VLOOKUP(E$6&amp;"_"&amp;$B35,Final_manabou_kanji[[Kanji No.]:[Kanji]],3,0),"")</f>
        <v/>
      </c>
      <c r="F35" s="3" t="str">
        <f>IFERROR(VLOOKUP(F$6&amp;"_"&amp;$B35,Final_manabou_kanji[[Kanji No.]:[Kanji]],3,0),"")</f>
        <v/>
      </c>
      <c r="G35" s="3" t="str">
        <f>IFERROR(VLOOKUP(G$6&amp;"_"&amp;$B35,Final_manabou_kanji[[Kanji No.]:[Kanji]],3,0),"")</f>
        <v/>
      </c>
      <c r="H35" s="3" t="str">
        <f>IFERROR(VLOOKUP(H$6&amp;"_"&amp;$B35,Final_manabou_kanji[[Kanji No.]:[Kanji]],3,0),"")</f>
        <v/>
      </c>
      <c r="I35" s="3" t="str">
        <f>IFERROR(VLOOKUP(I$6&amp;"_"&amp;$B35,Final_manabou_kanji[[Kanji No.]:[Kanji]],3,0),"")</f>
        <v/>
      </c>
      <c r="J35" s="3" t="str">
        <f>IFERROR(VLOOKUP(J$6&amp;"_"&amp;$B35,Final_manabou_kanji[[Kanji No.]:[Kanji]],3,0),"")</f>
        <v/>
      </c>
      <c r="K35" s="3" t="str">
        <f>IFERROR(VLOOKUP(K$6&amp;"_"&amp;$B35,Final_manabou_kanji[[Kanji No.]:[Kanji]],3,0),"")</f>
        <v/>
      </c>
      <c r="L35" s="3" t="str">
        <f>IFERROR(VLOOKUP(L$6&amp;"_"&amp;$B35,Final_manabou_kanji[[Kanji No.]:[Kanji]],3,0),"")</f>
        <v/>
      </c>
      <c r="M35" s="3" t="str">
        <f>IFERROR(VLOOKUP(M$6&amp;"_"&amp;$B35,Final_manabou_kanji[[Kanji No.]:[Kanji]],3,0),"")</f>
        <v/>
      </c>
      <c r="N35" s="3" t="str">
        <f>IFERROR(VLOOKUP(N$6&amp;"_"&amp;$B35,Final_manabou_kanji[[Kanji No.]:[Kanji]],3,0),"")</f>
        <v/>
      </c>
      <c r="O35" s="3" t="str">
        <f>IFERROR(VLOOKUP(O$6&amp;"_"&amp;$B35,Final_manabou_kanji[[Kanji No.]:[Kanji]],3,0),"")</f>
        <v/>
      </c>
      <c r="P35" s="3" t="str">
        <f>IFERROR(VLOOKUP(P$6&amp;"_"&amp;$B35,Final_manabou_kanji[[Kanji No.]:[Kanji]],3,0),"")</f>
        <v>ဘရန်ဒီ</v>
      </c>
    </row>
    <row r="36" spans="2:16" x14ac:dyDescent="0.3">
      <c r="B36" s="52">
        <v>30</v>
      </c>
      <c r="C36" s="3" t="str">
        <f>IFERROR(VLOOKUP(C$6&amp;"_"&amp;$B36,Final_manabou_kanji[[Kanji No.]:[Kanji]],3,0),"")</f>
        <v/>
      </c>
      <c r="D36" s="3" t="str">
        <f>IFERROR(VLOOKUP(D$6&amp;"_"&amp;$B36,Final_manabou_kanji[[Kanji No.]:[Kanji]],3,0),"")</f>
        <v/>
      </c>
      <c r="E36" s="3" t="str">
        <f>IFERROR(VLOOKUP(E$6&amp;"_"&amp;$B36,Final_manabou_kanji[[Kanji No.]:[Kanji]],3,0),"")</f>
        <v/>
      </c>
      <c r="F36" s="3" t="str">
        <f>IFERROR(VLOOKUP(F$6&amp;"_"&amp;$B36,Final_manabou_kanji[[Kanji No.]:[Kanji]],3,0),"")</f>
        <v/>
      </c>
      <c r="G36" s="3" t="str">
        <f>IFERROR(VLOOKUP(G$6&amp;"_"&amp;$B36,Final_manabou_kanji[[Kanji No.]:[Kanji]],3,0),"")</f>
        <v/>
      </c>
      <c r="H36" s="3" t="str">
        <f>IFERROR(VLOOKUP(H$6&amp;"_"&amp;$B36,Final_manabou_kanji[[Kanji No.]:[Kanji]],3,0),"")</f>
        <v/>
      </c>
      <c r="I36" s="3" t="str">
        <f>IFERROR(VLOOKUP(I$6&amp;"_"&amp;$B36,Final_manabou_kanji[[Kanji No.]:[Kanji]],3,0),"")</f>
        <v/>
      </c>
      <c r="J36" s="3" t="str">
        <f>IFERROR(VLOOKUP(J$6&amp;"_"&amp;$B36,Final_manabou_kanji[[Kanji No.]:[Kanji]],3,0),"")</f>
        <v/>
      </c>
      <c r="K36" s="3" t="str">
        <f>IFERROR(VLOOKUP(K$6&amp;"_"&amp;$B36,Final_manabou_kanji[[Kanji No.]:[Kanji]],3,0),"")</f>
        <v/>
      </c>
      <c r="L36" s="3" t="str">
        <f>IFERROR(VLOOKUP(L$6&amp;"_"&amp;$B36,Final_manabou_kanji[[Kanji No.]:[Kanji]],3,0),"")</f>
        <v/>
      </c>
      <c r="M36" s="3" t="str">
        <f>IFERROR(VLOOKUP(M$6&amp;"_"&amp;$B36,Final_manabou_kanji[[Kanji No.]:[Kanji]],3,0),"")</f>
        <v/>
      </c>
      <c r="N36" s="3" t="str">
        <f>IFERROR(VLOOKUP(N$6&amp;"_"&amp;$B36,Final_manabou_kanji[[Kanji No.]:[Kanji]],3,0),"")</f>
        <v/>
      </c>
      <c r="O36" s="3" t="str">
        <f>IFERROR(VLOOKUP(O$6&amp;"_"&amp;$B36,Final_manabou_kanji[[Kanji No.]:[Kanji]],3,0),"")</f>
        <v/>
      </c>
      <c r="P36" s="3" t="str">
        <f>IFERROR(VLOOKUP(P$6&amp;"_"&amp;$B36,Final_manabou_kanji[[Kanji No.]:[Kanji]],3,0),"")</f>
        <v>ရမ်</v>
      </c>
    </row>
    <row r="37" spans="2:16" x14ac:dyDescent="0.3">
      <c r="B37" s="52">
        <v>31</v>
      </c>
      <c r="C37" s="3" t="str">
        <f>IFERROR(VLOOKUP(C$6&amp;"_"&amp;$B37,Final_manabou_kanji[[Kanji No.]:[Kanji]],3,0),"")</f>
        <v/>
      </c>
      <c r="D37" s="3" t="str">
        <f>IFERROR(VLOOKUP(D$6&amp;"_"&amp;$B37,Final_manabou_kanji[[Kanji No.]:[Kanji]],3,0),"")</f>
        <v/>
      </c>
      <c r="E37" s="3" t="str">
        <f>IFERROR(VLOOKUP(E$6&amp;"_"&amp;$B37,Final_manabou_kanji[[Kanji No.]:[Kanji]],3,0),"")</f>
        <v/>
      </c>
      <c r="F37" s="3" t="str">
        <f>IFERROR(VLOOKUP(F$6&amp;"_"&amp;$B37,Final_manabou_kanji[[Kanji No.]:[Kanji]],3,0),"")</f>
        <v/>
      </c>
      <c r="G37" s="3" t="str">
        <f>IFERROR(VLOOKUP(G$6&amp;"_"&amp;$B37,Final_manabou_kanji[[Kanji No.]:[Kanji]],3,0),"")</f>
        <v/>
      </c>
      <c r="H37" s="3" t="str">
        <f>IFERROR(VLOOKUP(H$6&amp;"_"&amp;$B37,Final_manabou_kanji[[Kanji No.]:[Kanji]],3,0),"")</f>
        <v/>
      </c>
      <c r="I37" s="3" t="str">
        <f>IFERROR(VLOOKUP(I$6&amp;"_"&amp;$B37,Final_manabou_kanji[[Kanji No.]:[Kanji]],3,0),"")</f>
        <v/>
      </c>
      <c r="J37" s="3" t="str">
        <f>IFERROR(VLOOKUP(J$6&amp;"_"&amp;$B37,Final_manabou_kanji[[Kanji No.]:[Kanji]],3,0),"")</f>
        <v/>
      </c>
      <c r="K37" s="3" t="str">
        <f>IFERROR(VLOOKUP(K$6&amp;"_"&amp;$B37,Final_manabou_kanji[[Kanji No.]:[Kanji]],3,0),"")</f>
        <v/>
      </c>
      <c r="L37" s="3" t="str">
        <f>IFERROR(VLOOKUP(L$6&amp;"_"&amp;$B37,Final_manabou_kanji[[Kanji No.]:[Kanji]],3,0),"")</f>
        <v/>
      </c>
      <c r="M37" s="3" t="str">
        <f>IFERROR(VLOOKUP(M$6&amp;"_"&amp;$B37,Final_manabou_kanji[[Kanji No.]:[Kanji]],3,0),"")</f>
        <v/>
      </c>
      <c r="N37" s="3" t="str">
        <f>IFERROR(VLOOKUP(N$6&amp;"_"&amp;$B37,Final_manabou_kanji[[Kanji No.]:[Kanji]],3,0),"")</f>
        <v/>
      </c>
      <c r="O37" s="3" t="str">
        <f>IFERROR(VLOOKUP(O$6&amp;"_"&amp;$B37,Final_manabou_kanji[[Kanji No.]:[Kanji]],3,0),"")</f>
        <v/>
      </c>
      <c r="P37" s="3" t="str">
        <f>IFERROR(VLOOKUP(P$6&amp;"_"&amp;$B37,Final_manabou_kanji[[Kanji No.]:[Kanji]],3,0),"")</f>
        <v>ဗော့ကာ</v>
      </c>
    </row>
    <row r="38" spans="2:16" x14ac:dyDescent="0.3">
      <c r="B38" s="52">
        <v>32</v>
      </c>
      <c r="C38" s="3" t="str">
        <f>IFERROR(VLOOKUP(C$6&amp;"_"&amp;$B38,Final_manabou_kanji[[Kanji No.]:[Kanji]],3,0),"")</f>
        <v/>
      </c>
      <c r="D38" s="3" t="str">
        <f>IFERROR(VLOOKUP(D$6&amp;"_"&amp;$B38,Final_manabou_kanji[[Kanji No.]:[Kanji]],3,0),"")</f>
        <v/>
      </c>
      <c r="E38" s="3" t="str">
        <f>IFERROR(VLOOKUP(E$6&amp;"_"&amp;$B38,Final_manabou_kanji[[Kanji No.]:[Kanji]],3,0),"")</f>
        <v/>
      </c>
      <c r="F38" s="3" t="str">
        <f>IFERROR(VLOOKUP(F$6&amp;"_"&amp;$B38,Final_manabou_kanji[[Kanji No.]:[Kanji]],3,0),"")</f>
        <v/>
      </c>
      <c r="G38" s="3" t="str">
        <f>IFERROR(VLOOKUP(G$6&amp;"_"&amp;$B38,Final_manabou_kanji[[Kanji No.]:[Kanji]],3,0),"")</f>
        <v/>
      </c>
      <c r="H38" s="3" t="str">
        <f>IFERROR(VLOOKUP(H$6&amp;"_"&amp;$B38,Final_manabou_kanji[[Kanji No.]:[Kanji]],3,0),"")</f>
        <v/>
      </c>
      <c r="I38" s="3" t="str">
        <f>IFERROR(VLOOKUP(I$6&amp;"_"&amp;$B38,Final_manabou_kanji[[Kanji No.]:[Kanji]],3,0),"")</f>
        <v/>
      </c>
      <c r="J38" s="3" t="str">
        <f>IFERROR(VLOOKUP(J$6&amp;"_"&amp;$B38,Final_manabou_kanji[[Kanji No.]:[Kanji]],3,0),"")</f>
        <v/>
      </c>
      <c r="K38" s="3" t="str">
        <f>IFERROR(VLOOKUP(K$6&amp;"_"&amp;$B38,Final_manabou_kanji[[Kanji No.]:[Kanji]],3,0),"")</f>
        <v/>
      </c>
      <c r="L38" s="3" t="str">
        <f>IFERROR(VLOOKUP(L$6&amp;"_"&amp;$B38,Final_manabou_kanji[[Kanji No.]:[Kanji]],3,0),"")</f>
        <v/>
      </c>
      <c r="M38" s="3" t="str">
        <f>IFERROR(VLOOKUP(M$6&amp;"_"&amp;$B38,Final_manabou_kanji[[Kanji No.]:[Kanji]],3,0),"")</f>
        <v/>
      </c>
      <c r="N38" s="3" t="str">
        <f>IFERROR(VLOOKUP(N$6&amp;"_"&amp;$B38,Final_manabou_kanji[[Kanji No.]:[Kanji]],3,0),"")</f>
        <v/>
      </c>
      <c r="O38" s="3" t="str">
        <f>IFERROR(VLOOKUP(O$6&amp;"_"&amp;$B38,Final_manabou_kanji[[Kanji No.]:[Kanji]],3,0),"")</f>
        <v/>
      </c>
      <c r="P38" s="3" t="str">
        <f>IFERROR(VLOOKUP(P$6&amp;"_"&amp;$B38,Final_manabou_kanji[[Kanji No.]:[Kanji]],3,0),"")</f>
        <v>မာတီနီ</v>
      </c>
    </row>
    <row r="39" spans="2:16" x14ac:dyDescent="0.3">
      <c r="B39" s="52">
        <v>33</v>
      </c>
      <c r="C39" s="3" t="str">
        <f>IFERROR(VLOOKUP(C$6&amp;"_"&amp;$B39,Final_manabou_kanji[[Kanji No.]:[Kanji]],3,0),"")</f>
        <v/>
      </c>
      <c r="D39" s="3" t="str">
        <f>IFERROR(VLOOKUP(D$6&amp;"_"&amp;$B39,Final_manabou_kanji[[Kanji No.]:[Kanji]],3,0),"")</f>
        <v/>
      </c>
      <c r="E39" s="3" t="str">
        <f>IFERROR(VLOOKUP(E$6&amp;"_"&amp;$B39,Final_manabou_kanji[[Kanji No.]:[Kanji]],3,0),"")</f>
        <v/>
      </c>
      <c r="F39" s="3" t="str">
        <f>IFERROR(VLOOKUP(F$6&amp;"_"&amp;$B39,Final_manabou_kanji[[Kanji No.]:[Kanji]],3,0),"")</f>
        <v/>
      </c>
      <c r="G39" s="3" t="str">
        <f>IFERROR(VLOOKUP(G$6&amp;"_"&amp;$B39,Final_manabou_kanji[[Kanji No.]:[Kanji]],3,0),"")</f>
        <v/>
      </c>
      <c r="H39" s="3" t="str">
        <f>IFERROR(VLOOKUP(H$6&amp;"_"&amp;$B39,Final_manabou_kanji[[Kanji No.]:[Kanji]],3,0),"")</f>
        <v/>
      </c>
      <c r="I39" s="3" t="str">
        <f>IFERROR(VLOOKUP(I$6&amp;"_"&amp;$B39,Final_manabou_kanji[[Kanji No.]:[Kanji]],3,0),"")</f>
        <v/>
      </c>
      <c r="J39" s="3" t="str">
        <f>IFERROR(VLOOKUP(J$6&amp;"_"&amp;$B39,Final_manabou_kanji[[Kanji No.]:[Kanji]],3,0),"")</f>
        <v/>
      </c>
      <c r="K39" s="3" t="str">
        <f>IFERROR(VLOOKUP(K$6&amp;"_"&amp;$B39,Final_manabou_kanji[[Kanji No.]:[Kanji]],3,0),"")</f>
        <v/>
      </c>
      <c r="L39" s="3" t="str">
        <f>IFERROR(VLOOKUP(L$6&amp;"_"&amp;$B39,Final_manabou_kanji[[Kanji No.]:[Kanji]],3,0),"")</f>
        <v/>
      </c>
      <c r="M39" s="3" t="str">
        <f>IFERROR(VLOOKUP(M$6&amp;"_"&amp;$B39,Final_manabou_kanji[[Kanji No.]:[Kanji]],3,0),"")</f>
        <v/>
      </c>
      <c r="N39" s="3" t="str">
        <f>IFERROR(VLOOKUP(N$6&amp;"_"&amp;$B39,Final_manabou_kanji[[Kanji No.]:[Kanji]],3,0),"")</f>
        <v/>
      </c>
      <c r="O39" s="3" t="str">
        <f>IFERROR(VLOOKUP(O$6&amp;"_"&amp;$B39,Final_manabou_kanji[[Kanji No.]:[Kanji]],3,0),"")</f>
        <v/>
      </c>
      <c r="P39" s="3" t="str">
        <f>IFERROR(VLOOKUP(P$6&amp;"_"&amp;$B39,Final_manabou_kanji[[Kanji No.]:[Kanji]],3,0),"")</f>
        <v>ရှယ်ရီ</v>
      </c>
    </row>
    <row r="40" spans="2:16" x14ac:dyDescent="0.3">
      <c r="B40" s="52">
        <v>34</v>
      </c>
      <c r="C40" s="3" t="str">
        <f>IFERROR(VLOOKUP(C$6&amp;"_"&amp;$B40,Final_manabou_kanji[[Kanji No.]:[Kanji]],3,0),"")</f>
        <v/>
      </c>
      <c r="D40" s="3" t="str">
        <f>IFERROR(VLOOKUP(D$6&amp;"_"&amp;$B40,Final_manabou_kanji[[Kanji No.]:[Kanji]],3,0),"")</f>
        <v/>
      </c>
      <c r="E40" s="3" t="str">
        <f>IFERROR(VLOOKUP(E$6&amp;"_"&amp;$B40,Final_manabou_kanji[[Kanji No.]:[Kanji]],3,0),"")</f>
        <v/>
      </c>
      <c r="F40" s="3" t="str">
        <f>IFERROR(VLOOKUP(F$6&amp;"_"&amp;$B40,Final_manabou_kanji[[Kanji No.]:[Kanji]],3,0),"")</f>
        <v/>
      </c>
      <c r="G40" s="3" t="str">
        <f>IFERROR(VLOOKUP(G$6&amp;"_"&amp;$B40,Final_manabou_kanji[[Kanji No.]:[Kanji]],3,0),"")</f>
        <v/>
      </c>
      <c r="H40" s="3" t="str">
        <f>IFERROR(VLOOKUP(H$6&amp;"_"&amp;$B40,Final_manabou_kanji[[Kanji No.]:[Kanji]],3,0),"")</f>
        <v/>
      </c>
      <c r="I40" s="3" t="str">
        <f>IFERROR(VLOOKUP(I$6&amp;"_"&amp;$B40,Final_manabou_kanji[[Kanji No.]:[Kanji]],3,0),"")</f>
        <v/>
      </c>
      <c r="J40" s="3" t="str">
        <f>IFERROR(VLOOKUP(J$6&amp;"_"&amp;$B40,Final_manabou_kanji[[Kanji No.]:[Kanji]],3,0),"")</f>
        <v/>
      </c>
      <c r="K40" s="3" t="str">
        <f>IFERROR(VLOOKUP(K$6&amp;"_"&amp;$B40,Final_manabou_kanji[[Kanji No.]:[Kanji]],3,0),"")</f>
        <v/>
      </c>
      <c r="L40" s="3" t="str">
        <f>IFERROR(VLOOKUP(L$6&amp;"_"&amp;$B40,Final_manabou_kanji[[Kanji No.]:[Kanji]],3,0),"")</f>
        <v/>
      </c>
      <c r="M40" s="3" t="str">
        <f>IFERROR(VLOOKUP(M$6&amp;"_"&amp;$B40,Final_manabou_kanji[[Kanji No.]:[Kanji]],3,0),"")</f>
        <v/>
      </c>
      <c r="N40" s="3" t="str">
        <f>IFERROR(VLOOKUP(N$6&amp;"_"&amp;$B40,Final_manabou_kanji[[Kanji No.]:[Kanji]],3,0),"")</f>
        <v/>
      </c>
      <c r="O40" s="3" t="str">
        <f>IFERROR(VLOOKUP(O$6&amp;"_"&amp;$B40,Final_manabou_kanji[[Kanji No.]:[Kanji]],3,0),"")</f>
        <v/>
      </c>
      <c r="P40" s="3" t="str">
        <f>IFERROR(VLOOKUP(P$6&amp;"_"&amp;$B40,Final_manabou_kanji[[Kanji No.]:[Kanji]],3,0),"")</f>
        <v>ရှမ်ပိန်</v>
      </c>
    </row>
    <row r="41" spans="2:16" x14ac:dyDescent="0.3">
      <c r="B41" s="52">
        <v>35</v>
      </c>
      <c r="C41" s="3" t="str">
        <f>IFERROR(VLOOKUP(C$6&amp;"_"&amp;$B41,Final_manabou_kanji[[Kanji No.]:[Kanji]],3,0),"")</f>
        <v/>
      </c>
      <c r="D41" s="3" t="str">
        <f>IFERROR(VLOOKUP(D$6&amp;"_"&amp;$B41,Final_manabou_kanji[[Kanji No.]:[Kanji]],3,0),"")</f>
        <v/>
      </c>
      <c r="E41" s="3" t="str">
        <f>IFERROR(VLOOKUP(E$6&amp;"_"&amp;$B41,Final_manabou_kanji[[Kanji No.]:[Kanji]],3,0),"")</f>
        <v/>
      </c>
      <c r="F41" s="3" t="str">
        <f>IFERROR(VLOOKUP(F$6&amp;"_"&amp;$B41,Final_manabou_kanji[[Kanji No.]:[Kanji]],3,0),"")</f>
        <v/>
      </c>
      <c r="G41" s="3" t="str">
        <f>IFERROR(VLOOKUP(G$6&amp;"_"&amp;$B41,Final_manabou_kanji[[Kanji No.]:[Kanji]],3,0),"")</f>
        <v/>
      </c>
      <c r="H41" s="3" t="str">
        <f>IFERROR(VLOOKUP(H$6&amp;"_"&amp;$B41,Final_manabou_kanji[[Kanji No.]:[Kanji]],3,0),"")</f>
        <v/>
      </c>
      <c r="I41" s="3" t="str">
        <f>IFERROR(VLOOKUP(I$6&amp;"_"&amp;$B41,Final_manabou_kanji[[Kanji No.]:[Kanji]],3,0),"")</f>
        <v/>
      </c>
      <c r="J41" s="3" t="str">
        <f>IFERROR(VLOOKUP(J$6&amp;"_"&amp;$B41,Final_manabou_kanji[[Kanji No.]:[Kanji]],3,0),"")</f>
        <v/>
      </c>
      <c r="K41" s="3" t="str">
        <f>IFERROR(VLOOKUP(K$6&amp;"_"&amp;$B41,Final_manabou_kanji[[Kanji No.]:[Kanji]],3,0),"")</f>
        <v/>
      </c>
      <c r="L41" s="3" t="str">
        <f>IFERROR(VLOOKUP(L$6&amp;"_"&amp;$B41,Final_manabou_kanji[[Kanji No.]:[Kanji]],3,0),"")</f>
        <v/>
      </c>
      <c r="M41" s="3" t="str">
        <f>IFERROR(VLOOKUP(M$6&amp;"_"&amp;$B41,Final_manabou_kanji[[Kanji No.]:[Kanji]],3,0),"")</f>
        <v/>
      </c>
      <c r="N41" s="3" t="str">
        <f>IFERROR(VLOOKUP(N$6&amp;"_"&amp;$B41,Final_manabou_kanji[[Kanji No.]:[Kanji]],3,0),"")</f>
        <v/>
      </c>
      <c r="O41" s="3" t="str">
        <f>IFERROR(VLOOKUP(O$6&amp;"_"&amp;$B41,Final_manabou_kanji[[Kanji No.]:[Kanji]],3,0),"")</f>
        <v/>
      </c>
      <c r="P41" s="3" t="str">
        <f>IFERROR(VLOOKUP(P$6&amp;"_"&amp;$B41,Final_manabou_kanji[[Kanji No.]:[Kanji]],3,0),"")</f>
        <v/>
      </c>
    </row>
  </sheetData>
  <phoneticPr fontId="6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096E-8B8E-4F4C-BE87-F778967F6020}">
  <sheetPr>
    <tabColor rgb="FFFF00FF"/>
  </sheetPr>
  <dimension ref="B1:AG553"/>
  <sheetViews>
    <sheetView zoomScaleNormal="100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2" max="2" width="30.44140625" customWidth="1"/>
  </cols>
  <sheetData>
    <row r="1" spans="2:33" x14ac:dyDescent="0.3">
      <c r="C1" s="105"/>
      <c r="J1" s="106"/>
      <c r="AG1">
        <v>111</v>
      </c>
    </row>
    <row r="2" spans="2:33" x14ac:dyDescent="0.3">
      <c r="K2" s="102"/>
    </row>
    <row r="3" spans="2:33" x14ac:dyDescent="0.3">
      <c r="B3" t="s">
        <v>133</v>
      </c>
    </row>
    <row r="4" spans="2:33" ht="20.399999999999999" x14ac:dyDescent="0.3">
      <c r="B4" s="103" t="s">
        <v>315</v>
      </c>
      <c r="C4" s="102" t="s">
        <v>316</v>
      </c>
      <c r="D4" s="102" t="s">
        <v>317</v>
      </c>
      <c r="E4" s="102" t="s">
        <v>318</v>
      </c>
      <c r="H4" s="102" t="s">
        <v>319</v>
      </c>
      <c r="I4" s="102" t="s">
        <v>320</v>
      </c>
    </row>
    <row r="5" spans="2:33" ht="20.399999999999999" x14ac:dyDescent="0.3">
      <c r="B5" s="103" t="s">
        <v>321</v>
      </c>
      <c r="C5" s="102" t="s">
        <v>318</v>
      </c>
      <c r="H5" s="102" t="s">
        <v>322</v>
      </c>
      <c r="I5" s="102" t="s">
        <v>323</v>
      </c>
      <c r="J5" s="102" t="s">
        <v>301</v>
      </c>
      <c r="K5" s="102" t="s">
        <v>319</v>
      </c>
      <c r="L5" s="102" t="s">
        <v>324</v>
      </c>
    </row>
    <row r="6" spans="2:33" ht="20.399999999999999" x14ac:dyDescent="0.3">
      <c r="B6" s="103" t="s">
        <v>325</v>
      </c>
      <c r="C6" s="102" t="s">
        <v>318</v>
      </c>
      <c r="D6" s="102" t="s">
        <v>326</v>
      </c>
      <c r="H6" s="102" t="s">
        <v>284</v>
      </c>
      <c r="I6" s="102" t="s">
        <v>285</v>
      </c>
      <c r="J6" s="102" t="s">
        <v>327</v>
      </c>
      <c r="K6" s="102" t="s">
        <v>328</v>
      </c>
      <c r="L6" s="102" t="s">
        <v>329</v>
      </c>
    </row>
    <row r="7" spans="2:33" ht="20.399999999999999" x14ac:dyDescent="0.3">
      <c r="B7" s="103" t="s">
        <v>330</v>
      </c>
      <c r="C7" s="102" t="s">
        <v>318</v>
      </c>
      <c r="D7" s="102" t="s">
        <v>125</v>
      </c>
      <c r="H7" s="102" t="s">
        <v>331</v>
      </c>
      <c r="I7" s="102" t="s">
        <v>332</v>
      </c>
      <c r="J7" s="102" t="s">
        <v>333</v>
      </c>
    </row>
    <row r="8" spans="2:33" ht="20.399999999999999" x14ac:dyDescent="0.3">
      <c r="B8" s="103" t="s">
        <v>334</v>
      </c>
      <c r="C8" s="102" t="s">
        <v>335</v>
      </c>
      <c r="D8" s="102" t="s">
        <v>336</v>
      </c>
      <c r="E8" s="102" t="s">
        <v>318</v>
      </c>
      <c r="H8" s="102" t="s">
        <v>337</v>
      </c>
      <c r="I8" s="102" t="s">
        <v>338</v>
      </c>
    </row>
    <row r="11" spans="2:33" x14ac:dyDescent="0.3">
      <c r="B11" s="102" t="s">
        <v>134</v>
      </c>
    </row>
    <row r="12" spans="2:33" ht="20.399999999999999" x14ac:dyDescent="0.3">
      <c r="B12" s="103" t="s">
        <v>339</v>
      </c>
      <c r="C12" s="102" t="s">
        <v>308</v>
      </c>
      <c r="D12" s="102" t="s">
        <v>124</v>
      </c>
      <c r="E12" s="102" t="s">
        <v>141</v>
      </c>
      <c r="F12" s="102" t="s">
        <v>340</v>
      </c>
      <c r="G12" s="102" t="s">
        <v>341</v>
      </c>
    </row>
    <row r="13" spans="2:33" ht="20.399999999999999" x14ac:dyDescent="0.3">
      <c r="B13" s="103" t="s">
        <v>342</v>
      </c>
      <c r="C13" s="102" t="s">
        <v>126</v>
      </c>
      <c r="D13" s="102" t="s">
        <v>115</v>
      </c>
    </row>
    <row r="14" spans="2:33" x14ac:dyDescent="0.3">
      <c r="B14" s="102" t="s">
        <v>284</v>
      </c>
      <c r="C14" s="102" t="s">
        <v>285</v>
      </c>
      <c r="D14" s="102" t="s">
        <v>313</v>
      </c>
    </row>
    <row r="15" spans="2:33" x14ac:dyDescent="0.3">
      <c r="B15" s="102" t="s">
        <v>343</v>
      </c>
      <c r="C15" s="102" t="s">
        <v>305</v>
      </c>
      <c r="D15" s="102" t="s">
        <v>287</v>
      </c>
      <c r="E15" s="102" t="s">
        <v>344</v>
      </c>
      <c r="F15" s="102" t="s">
        <v>119</v>
      </c>
      <c r="G15" s="102" t="s">
        <v>314</v>
      </c>
      <c r="H15" s="102" t="s">
        <v>345</v>
      </c>
    </row>
    <row r="16" spans="2:33" ht="20.399999999999999" x14ac:dyDescent="0.3">
      <c r="B16" s="103" t="s">
        <v>5847</v>
      </c>
      <c r="E16" s="102" t="s">
        <v>126</v>
      </c>
      <c r="F16" s="102" t="s">
        <v>347</v>
      </c>
      <c r="G16" s="102" t="s">
        <v>348</v>
      </c>
      <c r="H16" s="102" t="s">
        <v>118</v>
      </c>
      <c r="I16" s="102" t="s">
        <v>230</v>
      </c>
      <c r="J16" s="102" t="s">
        <v>349</v>
      </c>
      <c r="K16" s="102" t="s">
        <v>296</v>
      </c>
      <c r="L16" s="102" t="s">
        <v>350</v>
      </c>
      <c r="M16" s="102" t="s">
        <v>344</v>
      </c>
    </row>
    <row r="17" spans="2:10" x14ac:dyDescent="0.3">
      <c r="B17" t="s">
        <v>135</v>
      </c>
    </row>
    <row r="18" spans="2:10" x14ac:dyDescent="0.3">
      <c r="B18" s="102" t="s">
        <v>137</v>
      </c>
      <c r="C18" s="102" t="s">
        <v>351</v>
      </c>
    </row>
    <row r="19" spans="2:10" ht="20.399999999999999" x14ac:dyDescent="0.3">
      <c r="B19" s="103" t="s">
        <v>352</v>
      </c>
      <c r="C19" s="102" t="s">
        <v>308</v>
      </c>
      <c r="D19" s="102" t="s">
        <v>353</v>
      </c>
      <c r="E19" s="102" t="s">
        <v>141</v>
      </c>
      <c r="F19" s="102" t="s">
        <v>354</v>
      </c>
      <c r="G19" s="102" t="s">
        <v>355</v>
      </c>
      <c r="H19" s="102" t="s">
        <v>356</v>
      </c>
    </row>
    <row r="20" spans="2:10" x14ac:dyDescent="0.3">
      <c r="B20" s="102" t="s">
        <v>137</v>
      </c>
      <c r="C20" s="102" t="s">
        <v>357</v>
      </c>
    </row>
    <row r="21" spans="2:10" ht="20.399999999999999" x14ac:dyDescent="0.3">
      <c r="B21" s="103" t="s">
        <v>358</v>
      </c>
      <c r="C21" s="102" t="s">
        <v>308</v>
      </c>
      <c r="D21" s="102" t="s">
        <v>359</v>
      </c>
      <c r="E21" s="102" t="s">
        <v>141</v>
      </c>
      <c r="F21" s="102" t="s">
        <v>354</v>
      </c>
      <c r="G21" s="102" t="s">
        <v>360</v>
      </c>
    </row>
    <row r="22" spans="2:10" ht="20.399999999999999" x14ac:dyDescent="0.3">
      <c r="B22" s="103" t="s">
        <v>361</v>
      </c>
      <c r="C22" s="102" t="s">
        <v>308</v>
      </c>
      <c r="D22" s="102" t="s">
        <v>359</v>
      </c>
    </row>
    <row r="23" spans="2:10" x14ac:dyDescent="0.3">
      <c r="B23" s="102" t="s">
        <v>292</v>
      </c>
      <c r="C23" s="102" t="s">
        <v>118</v>
      </c>
      <c r="D23" s="102" t="s">
        <v>141</v>
      </c>
    </row>
    <row r="24" spans="2:10" x14ac:dyDescent="0.3">
      <c r="B24" s="102" t="s">
        <v>354</v>
      </c>
      <c r="C24" s="102" t="s">
        <v>362</v>
      </c>
      <c r="D24" s="102" t="s">
        <v>363</v>
      </c>
      <c r="E24" s="102" t="s">
        <v>364</v>
      </c>
      <c r="F24" s="102" t="s">
        <v>294</v>
      </c>
    </row>
    <row r="25" spans="2:10" ht="20.399999999999999" x14ac:dyDescent="0.3">
      <c r="B25" s="103" t="s">
        <v>365</v>
      </c>
      <c r="C25" s="102" t="s">
        <v>366</v>
      </c>
      <c r="D25" s="102" t="s">
        <v>359</v>
      </c>
      <c r="E25" s="102" t="s">
        <v>343</v>
      </c>
      <c r="F25" s="102" t="s">
        <v>367</v>
      </c>
    </row>
    <row r="26" spans="2:10" ht="20.399999999999999" x14ac:dyDescent="0.3">
      <c r="B26" s="103" t="s">
        <v>368</v>
      </c>
      <c r="C26" s="102" t="s">
        <v>366</v>
      </c>
      <c r="D26" s="102" t="s">
        <v>359</v>
      </c>
      <c r="E26" s="102" t="s">
        <v>292</v>
      </c>
      <c r="F26" s="102" t="s">
        <v>230</v>
      </c>
      <c r="G26" s="102" t="s">
        <v>349</v>
      </c>
      <c r="H26" s="102" t="s">
        <v>369</v>
      </c>
      <c r="I26" s="102" t="s">
        <v>350</v>
      </c>
      <c r="J26" s="102" t="s">
        <v>367</v>
      </c>
    </row>
    <row r="27" spans="2:10" ht="20.399999999999999" x14ac:dyDescent="0.3">
      <c r="B27" s="103" t="s">
        <v>5848</v>
      </c>
      <c r="E27" s="102" t="s">
        <v>366</v>
      </c>
      <c r="F27" s="102" t="s">
        <v>359</v>
      </c>
    </row>
    <row r="28" spans="2:10" x14ac:dyDescent="0.3">
      <c r="B28" s="102" t="s">
        <v>292</v>
      </c>
      <c r="C28" s="102" t="s">
        <v>118</v>
      </c>
      <c r="D28" s="102" t="s">
        <v>230</v>
      </c>
    </row>
    <row r="29" spans="2:10" x14ac:dyDescent="0.3">
      <c r="B29" s="102" t="s">
        <v>349</v>
      </c>
      <c r="C29" s="102" t="s">
        <v>296</v>
      </c>
      <c r="D29" s="102" t="s">
        <v>350</v>
      </c>
      <c r="E29" s="102" t="s">
        <v>367</v>
      </c>
    </row>
    <row r="30" spans="2:10" x14ac:dyDescent="0.3">
      <c r="B30" t="s">
        <v>136</v>
      </c>
    </row>
    <row r="31" spans="2:10" x14ac:dyDescent="0.3">
      <c r="B31" s="102" t="s">
        <v>137</v>
      </c>
    </row>
    <row r="32" spans="2:10" ht="20.399999999999999" x14ac:dyDescent="0.3">
      <c r="B32" s="103" t="s">
        <v>370</v>
      </c>
      <c r="C32" s="102" t="s">
        <v>308</v>
      </c>
      <c r="D32" s="102" t="s">
        <v>292</v>
      </c>
      <c r="E32" s="102" t="s">
        <v>141</v>
      </c>
      <c r="F32" s="102" t="s">
        <v>354</v>
      </c>
      <c r="G32" s="102" t="s">
        <v>305</v>
      </c>
      <c r="H32" s="102" t="s">
        <v>371</v>
      </c>
      <c r="I32" s="102" t="s">
        <v>372</v>
      </c>
    </row>
    <row r="33" spans="2:8" ht="20.399999999999999" x14ac:dyDescent="0.3">
      <c r="B33" s="103" t="s">
        <v>373</v>
      </c>
      <c r="C33" s="102" t="s">
        <v>366</v>
      </c>
      <c r="D33" s="102" t="s">
        <v>292</v>
      </c>
      <c r="E33" s="102" t="s">
        <v>115</v>
      </c>
      <c r="F33" s="102" t="s">
        <v>374</v>
      </c>
      <c r="G33" s="102" t="s">
        <v>375</v>
      </c>
    </row>
    <row r="34" spans="2:8" x14ac:dyDescent="0.3">
      <c r="B34" s="102" t="s">
        <v>376</v>
      </c>
      <c r="C34" s="102" t="s">
        <v>377</v>
      </c>
      <c r="D34" s="102" t="s">
        <v>378</v>
      </c>
      <c r="E34" s="102" t="s">
        <v>379</v>
      </c>
    </row>
    <row r="35" spans="2:8" ht="20.399999999999999" x14ac:dyDescent="0.3">
      <c r="B35" s="103" t="s">
        <v>380</v>
      </c>
      <c r="C35" s="102" t="s">
        <v>308</v>
      </c>
      <c r="D35" s="102" t="s">
        <v>292</v>
      </c>
    </row>
    <row r="36" spans="2:8" x14ac:dyDescent="0.3">
      <c r="B36" s="102" t="s">
        <v>295</v>
      </c>
      <c r="C36" s="102" t="s">
        <v>300</v>
      </c>
      <c r="D36" s="102" t="s">
        <v>142</v>
      </c>
    </row>
    <row r="37" spans="2:8" x14ac:dyDescent="0.3">
      <c r="B37" s="102" t="s">
        <v>288</v>
      </c>
      <c r="C37" s="102" t="s">
        <v>302</v>
      </c>
      <c r="D37" s="102" t="s">
        <v>303</v>
      </c>
      <c r="E37" s="102" t="s">
        <v>298</v>
      </c>
    </row>
    <row r="38" spans="2:8" x14ac:dyDescent="0.3">
      <c r="B38" s="102" t="s">
        <v>381</v>
      </c>
      <c r="C38" s="102" t="s">
        <v>297</v>
      </c>
      <c r="D38" s="102" t="s">
        <v>382</v>
      </c>
    </row>
    <row r="39" spans="2:8" ht="20.399999999999999" x14ac:dyDescent="0.3">
      <c r="B39" s="103" t="s">
        <v>383</v>
      </c>
      <c r="C39" s="102" t="s">
        <v>308</v>
      </c>
      <c r="D39" s="102" t="s">
        <v>292</v>
      </c>
    </row>
    <row r="40" spans="2:8" x14ac:dyDescent="0.3">
      <c r="B40" s="102" t="s">
        <v>384</v>
      </c>
      <c r="C40" s="102" t="s">
        <v>300</v>
      </c>
      <c r="D40" s="102" t="s">
        <v>142</v>
      </c>
    </row>
    <row r="41" spans="2:8" x14ac:dyDescent="0.3">
      <c r="B41" s="102" t="s">
        <v>354</v>
      </c>
      <c r="C41" s="102" t="s">
        <v>302</v>
      </c>
      <c r="D41" s="102" t="s">
        <v>303</v>
      </c>
      <c r="E41" s="102" t="s">
        <v>385</v>
      </c>
    </row>
    <row r="42" spans="2:8" x14ac:dyDescent="0.3">
      <c r="B42" s="102" t="s">
        <v>138</v>
      </c>
    </row>
    <row r="43" spans="2:8" ht="20.399999999999999" x14ac:dyDescent="0.3">
      <c r="B43" s="103" t="s">
        <v>386</v>
      </c>
      <c r="C43" s="102" t="s">
        <v>308</v>
      </c>
      <c r="D43" s="102" t="s">
        <v>141</v>
      </c>
      <c r="E43" s="102" t="s">
        <v>387</v>
      </c>
      <c r="F43" s="102" t="s">
        <v>388</v>
      </c>
      <c r="G43" s="102" t="s">
        <v>389</v>
      </c>
      <c r="H43" s="102" t="s">
        <v>390</v>
      </c>
    </row>
    <row r="44" spans="2:8" ht="20.399999999999999" x14ac:dyDescent="0.3">
      <c r="B44" s="103" t="s">
        <v>391</v>
      </c>
      <c r="C44" s="102" t="s">
        <v>308</v>
      </c>
      <c r="D44" s="102" t="s">
        <v>392</v>
      </c>
    </row>
    <row r="45" spans="2:8" x14ac:dyDescent="0.3">
      <c r="B45" s="102" t="s">
        <v>393</v>
      </c>
      <c r="C45" s="102" t="s">
        <v>310</v>
      </c>
      <c r="D45" s="102" t="s">
        <v>141</v>
      </c>
    </row>
    <row r="46" spans="2:8" x14ac:dyDescent="0.3">
      <c r="B46" s="102" t="s">
        <v>394</v>
      </c>
      <c r="C46" s="102" t="s">
        <v>395</v>
      </c>
      <c r="D46" s="102" t="s">
        <v>396</v>
      </c>
      <c r="E46" s="102" t="s">
        <v>388</v>
      </c>
    </row>
    <row r="47" spans="2:8" ht="20.399999999999999" x14ac:dyDescent="0.3">
      <c r="B47" s="103" t="s">
        <v>397</v>
      </c>
      <c r="C47" s="102" t="s">
        <v>398</v>
      </c>
      <c r="D47" s="102" t="s">
        <v>308</v>
      </c>
      <c r="E47" s="102" t="s">
        <v>142</v>
      </c>
      <c r="F47" s="102" t="s">
        <v>389</v>
      </c>
      <c r="G47" s="102" t="s">
        <v>399</v>
      </c>
      <c r="H47" s="102" t="s">
        <v>400</v>
      </c>
    </row>
    <row r="48" spans="2:8" x14ac:dyDescent="0.3">
      <c r="B48" s="102" t="s">
        <v>139</v>
      </c>
    </row>
    <row r="49" spans="2:13" x14ac:dyDescent="0.3">
      <c r="B49" t="s">
        <v>140</v>
      </c>
    </row>
    <row r="50" spans="2:13" ht="20.399999999999999" x14ac:dyDescent="0.3">
      <c r="B50" s="103" t="s">
        <v>401</v>
      </c>
      <c r="C50" s="102" t="s">
        <v>308</v>
      </c>
      <c r="D50" s="102" t="s">
        <v>402</v>
      </c>
      <c r="E50" s="102" t="s">
        <v>141</v>
      </c>
      <c r="F50" s="102" t="s">
        <v>389</v>
      </c>
      <c r="G50" s="102" t="s">
        <v>305</v>
      </c>
      <c r="H50" s="102" t="s">
        <v>403</v>
      </c>
      <c r="I50" s="102" t="s">
        <v>404</v>
      </c>
      <c r="J50" s="102" t="s">
        <v>405</v>
      </c>
    </row>
    <row r="51" spans="2:13" ht="20.399999999999999" x14ac:dyDescent="0.3">
      <c r="B51" s="103" t="s">
        <v>406</v>
      </c>
      <c r="C51" s="102" t="s">
        <v>366</v>
      </c>
      <c r="D51" s="102" t="s">
        <v>402</v>
      </c>
      <c r="E51" s="102" t="s">
        <v>407</v>
      </c>
    </row>
    <row r="52" spans="2:13" ht="20.399999999999999" x14ac:dyDescent="0.3">
      <c r="B52" s="103" t="s">
        <v>408</v>
      </c>
      <c r="C52" s="102" t="s">
        <v>409</v>
      </c>
      <c r="D52" s="102" t="s">
        <v>402</v>
      </c>
      <c r="E52" s="102" t="s">
        <v>410</v>
      </c>
    </row>
    <row r="53" spans="2:13" ht="20.399999999999999" x14ac:dyDescent="0.3">
      <c r="B53" s="103" t="s">
        <v>5849</v>
      </c>
      <c r="E53" s="102" t="s">
        <v>308</v>
      </c>
      <c r="F53" s="102" t="s">
        <v>384</v>
      </c>
      <c r="G53" s="102" t="s">
        <v>118</v>
      </c>
    </row>
    <row r="54" spans="2:13" x14ac:dyDescent="0.3">
      <c r="B54" s="102" t="s">
        <v>141</v>
      </c>
    </row>
    <row r="55" spans="2:13" x14ac:dyDescent="0.3">
      <c r="B55" s="102" t="s">
        <v>389</v>
      </c>
      <c r="C55" s="102" t="s">
        <v>293</v>
      </c>
      <c r="D55" s="102" t="s">
        <v>289</v>
      </c>
      <c r="E55" s="102" t="s">
        <v>296</v>
      </c>
      <c r="F55" s="102" t="s">
        <v>297</v>
      </c>
      <c r="G55" s="102" t="s">
        <v>385</v>
      </c>
    </row>
    <row r="56" spans="2:13" ht="20.399999999999999" x14ac:dyDescent="0.3">
      <c r="B56" s="103" t="s">
        <v>411</v>
      </c>
      <c r="C56" s="102" t="s">
        <v>308</v>
      </c>
      <c r="D56" s="102" t="s">
        <v>384</v>
      </c>
      <c r="E56" s="102" t="s">
        <v>300</v>
      </c>
    </row>
    <row r="57" spans="2:13" x14ac:dyDescent="0.3">
      <c r="B57" s="102" t="s">
        <v>142</v>
      </c>
    </row>
    <row r="58" spans="2:13" x14ac:dyDescent="0.3">
      <c r="B58" s="102" t="s">
        <v>389</v>
      </c>
      <c r="C58" s="102" t="s">
        <v>302</v>
      </c>
      <c r="D58" s="102" t="s">
        <v>303</v>
      </c>
      <c r="E58" s="102" t="s">
        <v>385</v>
      </c>
    </row>
    <row r="59" spans="2:13" x14ac:dyDescent="0.3">
      <c r="B59" t="s">
        <v>143</v>
      </c>
    </row>
    <row r="60" spans="2:13" x14ac:dyDescent="0.3">
      <c r="B60" s="110" t="s">
        <v>5850</v>
      </c>
      <c r="C60" s="102"/>
    </row>
    <row r="61" spans="2:13" x14ac:dyDescent="0.3">
      <c r="B61" s="111" t="s">
        <v>5851</v>
      </c>
      <c r="C61" s="102" t="s">
        <v>151</v>
      </c>
      <c r="G61" s="102" t="s">
        <v>413</v>
      </c>
      <c r="H61" s="102" t="s">
        <v>414</v>
      </c>
      <c r="I61" s="102" t="s">
        <v>413</v>
      </c>
      <c r="J61" s="102" t="s">
        <v>415</v>
      </c>
      <c r="K61" s="102" t="s">
        <v>287</v>
      </c>
      <c r="L61" s="102" t="s">
        <v>416</v>
      </c>
      <c r="M61" s="102" t="s">
        <v>301</v>
      </c>
    </row>
    <row r="62" spans="2:13" x14ac:dyDescent="0.3">
      <c r="B62" s="102" t="s">
        <v>144</v>
      </c>
    </row>
    <row r="63" spans="2:13" ht="20.399999999999999" x14ac:dyDescent="0.3">
      <c r="B63" s="102" t="s">
        <v>280</v>
      </c>
      <c r="C63" s="102" t="s">
        <v>280</v>
      </c>
      <c r="D63" s="102" t="s">
        <v>280</v>
      </c>
      <c r="E63" s="103" t="s">
        <v>417</v>
      </c>
      <c r="F63" s="102" t="s">
        <v>418</v>
      </c>
      <c r="G63" s="102" t="s">
        <v>284</v>
      </c>
      <c r="H63" s="102" t="s">
        <v>285</v>
      </c>
      <c r="I63" s="102" t="s">
        <v>419</v>
      </c>
      <c r="J63" s="102" t="s">
        <v>420</v>
      </c>
      <c r="K63" s="102" t="s">
        <v>421</v>
      </c>
      <c r="L63" s="102" t="s">
        <v>422</v>
      </c>
      <c r="M63" s="102" t="s">
        <v>423</v>
      </c>
    </row>
    <row r="64" spans="2:13" ht="20.399999999999999" x14ac:dyDescent="0.3">
      <c r="B64" s="102" t="s">
        <v>280</v>
      </c>
      <c r="C64" s="102" t="s">
        <v>280</v>
      </c>
      <c r="D64" s="102" t="s">
        <v>280</v>
      </c>
      <c r="E64" s="103" t="s">
        <v>424</v>
      </c>
      <c r="F64" s="102" t="s">
        <v>418</v>
      </c>
      <c r="G64" s="102" t="s">
        <v>151</v>
      </c>
      <c r="H64" s="102" t="s">
        <v>421</v>
      </c>
      <c r="I64" s="102" t="s">
        <v>422</v>
      </c>
      <c r="J64" s="102" t="s">
        <v>425</v>
      </c>
    </row>
    <row r="65" spans="2:10" ht="20.399999999999999" x14ac:dyDescent="0.3">
      <c r="B65" s="103" t="s">
        <v>426</v>
      </c>
      <c r="C65" s="103" t="s">
        <v>280</v>
      </c>
      <c r="D65" s="103" t="s">
        <v>427</v>
      </c>
      <c r="E65" s="102" t="s">
        <v>125</v>
      </c>
      <c r="F65" s="102" t="s">
        <v>280</v>
      </c>
      <c r="G65" s="102" t="s">
        <v>101</v>
      </c>
      <c r="H65" s="102" t="s">
        <v>428</v>
      </c>
    </row>
    <row r="66" spans="2:10" ht="20.399999999999999" x14ac:dyDescent="0.3">
      <c r="B66" s="103" t="s">
        <v>426</v>
      </c>
      <c r="C66" s="103" t="s">
        <v>280</v>
      </c>
      <c r="D66" s="103" t="s">
        <v>429</v>
      </c>
      <c r="E66" s="102" t="s">
        <v>125</v>
      </c>
      <c r="F66" s="102" t="s">
        <v>280</v>
      </c>
      <c r="G66" s="102" t="s">
        <v>309</v>
      </c>
      <c r="H66" s="102" t="s">
        <v>101</v>
      </c>
    </row>
    <row r="67" spans="2:10" x14ac:dyDescent="0.3">
      <c r="B67" s="102" t="s">
        <v>284</v>
      </c>
      <c r="C67" s="102" t="s">
        <v>285</v>
      </c>
      <c r="D67" s="102" t="s">
        <v>430</v>
      </c>
    </row>
    <row r="68" spans="2:10" x14ac:dyDescent="0.3">
      <c r="B68" s="102" t="s">
        <v>428</v>
      </c>
      <c r="C68" s="102" t="s">
        <v>431</v>
      </c>
    </row>
    <row r="69" spans="2:10" x14ac:dyDescent="0.3">
      <c r="B69" s="102" t="s">
        <v>432</v>
      </c>
      <c r="C69" s="102" t="s">
        <v>103</v>
      </c>
      <c r="D69" s="102" t="s">
        <v>293</v>
      </c>
      <c r="E69" s="102" t="s">
        <v>165</v>
      </c>
    </row>
    <row r="70" spans="2:10" ht="20.399999999999999" x14ac:dyDescent="0.3">
      <c r="B70" s="103" t="s">
        <v>426</v>
      </c>
      <c r="C70" s="103" t="s">
        <v>280</v>
      </c>
      <c r="D70" s="103" t="s">
        <v>433</v>
      </c>
      <c r="E70" s="102" t="s">
        <v>125</v>
      </c>
      <c r="F70" s="102" t="s">
        <v>280</v>
      </c>
      <c r="G70" s="102" t="s">
        <v>434</v>
      </c>
      <c r="H70" s="102" t="s">
        <v>101</v>
      </c>
      <c r="I70" s="102" t="s">
        <v>435</v>
      </c>
      <c r="J70" s="102" t="s">
        <v>436</v>
      </c>
    </row>
    <row r="71" spans="2:10" x14ac:dyDescent="0.3">
      <c r="B71" s="102" t="s">
        <v>432</v>
      </c>
      <c r="C71" s="102" t="s">
        <v>103</v>
      </c>
      <c r="D71" s="102" t="s">
        <v>293</v>
      </c>
      <c r="E71" s="102" t="s">
        <v>165</v>
      </c>
    </row>
    <row r="72" spans="2:10" ht="20.399999999999999" x14ac:dyDescent="0.3">
      <c r="B72" s="103" t="s">
        <v>437</v>
      </c>
      <c r="C72" s="102" t="s">
        <v>438</v>
      </c>
      <c r="D72" s="102" t="s">
        <v>287</v>
      </c>
      <c r="E72" s="102" t="s">
        <v>286</v>
      </c>
      <c r="F72" s="102" t="s">
        <v>297</v>
      </c>
      <c r="G72" s="102" t="s">
        <v>439</v>
      </c>
      <c r="H72" s="102" t="s">
        <v>440</v>
      </c>
    </row>
    <row r="73" spans="2:10" x14ac:dyDescent="0.3">
      <c r="B73" t="s">
        <v>145</v>
      </c>
    </row>
    <row r="74" spans="2:10" x14ac:dyDescent="0.3">
      <c r="B74" s="102" t="s">
        <v>441</v>
      </c>
      <c r="C74" s="102" t="s">
        <v>119</v>
      </c>
      <c r="D74" s="102" t="s">
        <v>442</v>
      </c>
    </row>
    <row r="75" spans="2:10" ht="20.399999999999999" x14ac:dyDescent="0.3">
      <c r="B75" s="103" t="s">
        <v>443</v>
      </c>
      <c r="C75" s="102" t="s">
        <v>444</v>
      </c>
      <c r="D75" s="102" t="s">
        <v>151</v>
      </c>
      <c r="E75" s="102" t="s">
        <v>445</v>
      </c>
    </row>
    <row r="76" spans="2:10" ht="20.399999999999999" x14ac:dyDescent="0.3">
      <c r="B76" s="103" t="s">
        <v>446</v>
      </c>
      <c r="C76" s="102" t="s">
        <v>447</v>
      </c>
      <c r="D76" s="102" t="s">
        <v>151</v>
      </c>
      <c r="E76" s="102" t="s">
        <v>448</v>
      </c>
    </row>
    <row r="77" spans="2:10" x14ac:dyDescent="0.3">
      <c r="B77" s="102" t="s">
        <v>449</v>
      </c>
      <c r="C77" s="102" t="s">
        <v>119</v>
      </c>
      <c r="D77" s="102" t="s">
        <v>450</v>
      </c>
    </row>
    <row r="78" spans="2:10" ht="20.399999999999999" x14ac:dyDescent="0.3">
      <c r="B78" s="103" t="s">
        <v>451</v>
      </c>
      <c r="C78" s="102" t="s">
        <v>292</v>
      </c>
      <c r="D78" s="102" t="s">
        <v>151</v>
      </c>
      <c r="E78" s="102" t="s">
        <v>452</v>
      </c>
      <c r="F78" s="102" t="s">
        <v>289</v>
      </c>
      <c r="G78" s="102" t="s">
        <v>369</v>
      </c>
      <c r="H78" s="102" t="s">
        <v>403</v>
      </c>
    </row>
    <row r="79" spans="2:10" ht="20.399999999999999" x14ac:dyDescent="0.3">
      <c r="B79" s="103" t="s">
        <v>453</v>
      </c>
      <c r="C79" s="102" t="s">
        <v>292</v>
      </c>
      <c r="D79" s="102" t="s">
        <v>230</v>
      </c>
      <c r="E79" s="102" t="s">
        <v>454</v>
      </c>
      <c r="F79" s="102" t="s">
        <v>349</v>
      </c>
      <c r="G79" s="102" t="s">
        <v>369</v>
      </c>
      <c r="H79" s="102" t="s">
        <v>455</v>
      </c>
    </row>
    <row r="80" spans="2:10" ht="20.399999999999999" x14ac:dyDescent="0.3">
      <c r="B80" s="103" t="s">
        <v>456</v>
      </c>
      <c r="C80" s="102" t="s">
        <v>457</v>
      </c>
      <c r="D80" s="102" t="s">
        <v>101</v>
      </c>
      <c r="E80" s="102" t="s">
        <v>458</v>
      </c>
      <c r="F80" s="102" t="s">
        <v>459</v>
      </c>
    </row>
    <row r="81" spans="2:11" ht="20.399999999999999" x14ac:dyDescent="0.3">
      <c r="B81" s="103" t="s">
        <v>460</v>
      </c>
      <c r="C81" s="102" t="s">
        <v>457</v>
      </c>
      <c r="D81" s="102" t="s">
        <v>434</v>
      </c>
      <c r="E81" s="102" t="s">
        <v>101</v>
      </c>
      <c r="F81" s="102" t="s">
        <v>349</v>
      </c>
      <c r="G81" s="102" t="s">
        <v>461</v>
      </c>
      <c r="H81" s="102" t="s">
        <v>369</v>
      </c>
      <c r="I81" s="102" t="s">
        <v>371</v>
      </c>
      <c r="J81" s="102" t="s">
        <v>462</v>
      </c>
    </row>
    <row r="82" spans="2:11" ht="20.399999999999999" x14ac:dyDescent="0.3">
      <c r="B82" s="103" t="s">
        <v>463</v>
      </c>
      <c r="C82" s="102" t="s">
        <v>457</v>
      </c>
      <c r="D82" s="102" t="s">
        <v>309</v>
      </c>
      <c r="E82" s="102" t="s">
        <v>101</v>
      </c>
      <c r="F82" s="102" t="s">
        <v>349</v>
      </c>
      <c r="G82" s="102" t="s">
        <v>428</v>
      </c>
      <c r="H82" s="102" t="s">
        <v>431</v>
      </c>
      <c r="I82" s="102" t="s">
        <v>369</v>
      </c>
      <c r="J82" s="102" t="s">
        <v>455</v>
      </c>
    </row>
    <row r="83" spans="2:11" ht="20.399999999999999" x14ac:dyDescent="0.3">
      <c r="B83" s="103" t="s">
        <v>464</v>
      </c>
      <c r="C83" s="102" t="s">
        <v>292</v>
      </c>
      <c r="D83" s="102" t="s">
        <v>118</v>
      </c>
      <c r="E83" s="102" t="s">
        <v>151</v>
      </c>
      <c r="F83" s="102" t="s">
        <v>452</v>
      </c>
      <c r="G83" s="102" t="s">
        <v>289</v>
      </c>
      <c r="H83" s="102" t="s">
        <v>296</v>
      </c>
      <c r="I83" s="102" t="s">
        <v>403</v>
      </c>
    </row>
    <row r="84" spans="2:11" ht="20.399999999999999" x14ac:dyDescent="0.3">
      <c r="B84" s="103" t="s">
        <v>465</v>
      </c>
      <c r="C84" s="102" t="s">
        <v>292</v>
      </c>
      <c r="D84" s="102" t="s">
        <v>118</v>
      </c>
      <c r="E84" s="102" t="s">
        <v>230</v>
      </c>
      <c r="F84" s="102" t="s">
        <v>349</v>
      </c>
      <c r="G84" s="102" t="s">
        <v>296</v>
      </c>
      <c r="H84" s="102" t="s">
        <v>455</v>
      </c>
    </row>
    <row r="85" spans="2:11" ht="20.399999999999999" x14ac:dyDescent="0.3">
      <c r="B85" s="103" t="s">
        <v>466</v>
      </c>
      <c r="C85" s="102" t="s">
        <v>457</v>
      </c>
      <c r="D85" s="102" t="s">
        <v>118</v>
      </c>
      <c r="E85" s="102" t="s">
        <v>309</v>
      </c>
      <c r="F85" s="102" t="s">
        <v>101</v>
      </c>
      <c r="G85" s="102" t="s">
        <v>349</v>
      </c>
      <c r="H85" s="102" t="s">
        <v>428</v>
      </c>
      <c r="I85" s="102" t="s">
        <v>431</v>
      </c>
      <c r="J85" s="102" t="s">
        <v>296</v>
      </c>
      <c r="K85" s="102" t="s">
        <v>455</v>
      </c>
    </row>
    <row r="86" spans="2:11" x14ac:dyDescent="0.3">
      <c r="B86" t="s">
        <v>146</v>
      </c>
    </row>
    <row r="87" spans="2:11" x14ac:dyDescent="0.3">
      <c r="B87" t="s">
        <v>147</v>
      </c>
    </row>
    <row r="88" spans="2:11" ht="20.399999999999999" x14ac:dyDescent="0.3">
      <c r="B88" s="103" t="s">
        <v>467</v>
      </c>
      <c r="C88" s="102" t="s">
        <v>359</v>
      </c>
      <c r="D88" s="102" t="s">
        <v>151</v>
      </c>
      <c r="E88" s="102" t="s">
        <v>452</v>
      </c>
      <c r="F88" s="102" t="s">
        <v>289</v>
      </c>
      <c r="G88" s="102" t="s">
        <v>468</v>
      </c>
      <c r="H88" s="102" t="s">
        <v>469</v>
      </c>
    </row>
    <row r="89" spans="2:11" ht="20.399999999999999" x14ac:dyDescent="0.3">
      <c r="B89" s="103" t="s">
        <v>470</v>
      </c>
      <c r="C89" s="102" t="s">
        <v>359</v>
      </c>
      <c r="D89" s="102" t="s">
        <v>230</v>
      </c>
      <c r="E89" s="102" t="s">
        <v>471</v>
      </c>
    </row>
    <row r="90" spans="2:11" ht="20.399999999999999" x14ac:dyDescent="0.3">
      <c r="B90" s="103" t="s">
        <v>472</v>
      </c>
      <c r="C90" s="102" t="s">
        <v>473</v>
      </c>
      <c r="D90" s="102" t="s">
        <v>101</v>
      </c>
      <c r="E90" s="102" t="s">
        <v>474</v>
      </c>
      <c r="F90" s="102" t="s">
        <v>435</v>
      </c>
      <c r="G90" s="102" t="s">
        <v>475</v>
      </c>
    </row>
    <row r="91" spans="2:11" ht="20.399999999999999" x14ac:dyDescent="0.3">
      <c r="B91" s="103" t="s">
        <v>476</v>
      </c>
      <c r="C91" s="102" t="s">
        <v>359</v>
      </c>
      <c r="D91" s="102" t="s">
        <v>418</v>
      </c>
      <c r="E91" s="102" t="s">
        <v>151</v>
      </c>
      <c r="F91" s="102" t="s">
        <v>477</v>
      </c>
      <c r="G91" s="102" t="s">
        <v>478</v>
      </c>
      <c r="H91" s="102" t="s">
        <v>479</v>
      </c>
      <c r="I91" s="102" t="s">
        <v>480</v>
      </c>
    </row>
    <row r="92" spans="2:11" ht="20.399999999999999" x14ac:dyDescent="0.3">
      <c r="B92" s="103" t="s">
        <v>481</v>
      </c>
      <c r="C92" s="102" t="s">
        <v>359</v>
      </c>
      <c r="D92" s="102" t="s">
        <v>418</v>
      </c>
      <c r="E92" s="102" t="s">
        <v>471</v>
      </c>
    </row>
    <row r="93" spans="2:11" ht="20.399999999999999" x14ac:dyDescent="0.3">
      <c r="B93" s="103" t="s">
        <v>482</v>
      </c>
      <c r="C93" s="102" t="s">
        <v>473</v>
      </c>
      <c r="D93" s="102" t="s">
        <v>434</v>
      </c>
      <c r="E93" s="102" t="s">
        <v>101</v>
      </c>
      <c r="F93" s="102" t="s">
        <v>151</v>
      </c>
      <c r="G93" s="102" t="s">
        <v>483</v>
      </c>
      <c r="H93" s="102" t="s">
        <v>428</v>
      </c>
      <c r="I93" s="102" t="s">
        <v>484</v>
      </c>
      <c r="J93" s="102" t="s">
        <v>469</v>
      </c>
    </row>
    <row r="94" spans="2:11" ht="20.399999999999999" x14ac:dyDescent="0.3">
      <c r="B94" s="103" t="s">
        <v>485</v>
      </c>
      <c r="C94" s="102" t="s">
        <v>473</v>
      </c>
      <c r="D94" s="102" t="s">
        <v>434</v>
      </c>
      <c r="E94" s="102" t="s">
        <v>101</v>
      </c>
      <c r="F94" s="102" t="s">
        <v>486</v>
      </c>
      <c r="G94" s="102" t="s">
        <v>119</v>
      </c>
      <c r="H94" s="102" t="s">
        <v>483</v>
      </c>
      <c r="I94" s="102" t="s">
        <v>435</v>
      </c>
      <c r="J94" s="102" t="s">
        <v>475</v>
      </c>
    </row>
    <row r="95" spans="2:11" x14ac:dyDescent="0.3">
      <c r="B95" s="102" t="s">
        <v>148</v>
      </c>
    </row>
    <row r="96" spans="2:11" ht="20.399999999999999" x14ac:dyDescent="0.3">
      <c r="B96" s="103" t="s">
        <v>487</v>
      </c>
      <c r="C96" s="102" t="s">
        <v>488</v>
      </c>
      <c r="D96" s="102" t="s">
        <v>118</v>
      </c>
    </row>
    <row r="97" spans="2:11" x14ac:dyDescent="0.3">
      <c r="B97" s="102" t="s">
        <v>309</v>
      </c>
      <c r="C97" s="102" t="s">
        <v>101</v>
      </c>
    </row>
    <row r="98" spans="2:11" x14ac:dyDescent="0.3">
      <c r="B98" s="102" t="s">
        <v>349</v>
      </c>
      <c r="C98" s="102" t="s">
        <v>461</v>
      </c>
      <c r="D98" s="102" t="s">
        <v>296</v>
      </c>
      <c r="E98" s="102" t="s">
        <v>297</v>
      </c>
      <c r="F98" s="102" t="s">
        <v>293</v>
      </c>
      <c r="G98" s="102" t="s">
        <v>371</v>
      </c>
      <c r="H98" s="102" t="s">
        <v>159</v>
      </c>
    </row>
    <row r="99" spans="2:11" ht="20.399999999999999" x14ac:dyDescent="0.3">
      <c r="B99" s="103" t="s">
        <v>489</v>
      </c>
      <c r="C99" s="102" t="s">
        <v>488</v>
      </c>
      <c r="D99" s="102" t="s">
        <v>309</v>
      </c>
      <c r="E99" s="102" t="s">
        <v>101</v>
      </c>
      <c r="F99" s="102" t="s">
        <v>349</v>
      </c>
      <c r="G99" s="102" t="s">
        <v>490</v>
      </c>
      <c r="H99" s="102" t="s">
        <v>428</v>
      </c>
      <c r="I99" s="102" t="s">
        <v>431</v>
      </c>
      <c r="J99" s="102" t="s">
        <v>491</v>
      </c>
      <c r="K99" s="102" t="s">
        <v>455</v>
      </c>
    </row>
    <row r="100" spans="2:11" x14ac:dyDescent="0.3">
      <c r="B100" t="s">
        <v>149</v>
      </c>
    </row>
    <row r="101" spans="2:11" x14ac:dyDescent="0.3">
      <c r="B101" t="s">
        <v>150</v>
      </c>
    </row>
    <row r="102" spans="2:11" ht="20.399999999999999" x14ac:dyDescent="0.3">
      <c r="B102" s="103" t="s">
        <v>492</v>
      </c>
      <c r="C102" s="102" t="s">
        <v>493</v>
      </c>
      <c r="D102" s="102" t="s">
        <v>494</v>
      </c>
      <c r="E102" s="102" t="s">
        <v>151</v>
      </c>
      <c r="F102" s="102" t="s">
        <v>495</v>
      </c>
      <c r="G102" s="102" t="s">
        <v>496</v>
      </c>
      <c r="H102" s="102" t="s">
        <v>480</v>
      </c>
    </row>
    <row r="103" spans="2:11" ht="20.399999999999999" x14ac:dyDescent="0.3">
      <c r="B103" s="103" t="s">
        <v>497</v>
      </c>
      <c r="C103" s="102" t="s">
        <v>493</v>
      </c>
      <c r="D103" s="102" t="s">
        <v>418</v>
      </c>
      <c r="E103" s="102" t="s">
        <v>495</v>
      </c>
      <c r="F103" s="102" t="s">
        <v>496</v>
      </c>
      <c r="G103" s="102" t="s">
        <v>498</v>
      </c>
    </row>
    <row r="104" spans="2:11" ht="20.399999999999999" x14ac:dyDescent="0.3">
      <c r="B104" s="103" t="s">
        <v>499</v>
      </c>
      <c r="C104" s="102" t="s">
        <v>500</v>
      </c>
      <c r="D104" s="102" t="s">
        <v>434</v>
      </c>
      <c r="E104" s="102" t="s">
        <v>101</v>
      </c>
    </row>
    <row r="105" spans="2:11" x14ac:dyDescent="0.3">
      <c r="B105" s="102" t="s">
        <v>151</v>
      </c>
    </row>
    <row r="106" spans="2:11" x14ac:dyDescent="0.3">
      <c r="B106" s="102" t="s">
        <v>501</v>
      </c>
      <c r="C106" s="102" t="s">
        <v>502</v>
      </c>
      <c r="D106" s="102" t="s">
        <v>496</v>
      </c>
      <c r="E106" s="102" t="s">
        <v>503</v>
      </c>
    </row>
    <row r="107" spans="2:11" ht="20.399999999999999" x14ac:dyDescent="0.3">
      <c r="B107" s="103" t="s">
        <v>504</v>
      </c>
      <c r="C107" s="102" t="s">
        <v>500</v>
      </c>
      <c r="D107" s="102" t="s">
        <v>434</v>
      </c>
      <c r="E107" s="102" t="s">
        <v>101</v>
      </c>
      <c r="F107" s="102" t="s">
        <v>505</v>
      </c>
      <c r="G107" s="102" t="s">
        <v>462</v>
      </c>
    </row>
    <row r="108" spans="2:11" x14ac:dyDescent="0.3">
      <c r="B108" s="102" t="s">
        <v>506</v>
      </c>
      <c r="C108" s="102" t="s">
        <v>507</v>
      </c>
    </row>
    <row r="109" spans="2:11" ht="20.399999999999999" x14ac:dyDescent="0.3">
      <c r="B109" s="103" t="s">
        <v>508</v>
      </c>
      <c r="C109" s="102" t="s">
        <v>509</v>
      </c>
      <c r="D109" s="102" t="s">
        <v>297</v>
      </c>
      <c r="E109" s="102" t="s">
        <v>510</v>
      </c>
      <c r="F109" s="102" t="s">
        <v>287</v>
      </c>
      <c r="G109" s="102" t="s">
        <v>511</v>
      </c>
    </row>
    <row r="110" spans="2:11" ht="20.399999999999999" x14ac:dyDescent="0.3">
      <c r="B110" s="103" t="s">
        <v>512</v>
      </c>
      <c r="C110" s="102" t="s">
        <v>509</v>
      </c>
      <c r="D110" s="102" t="s">
        <v>418</v>
      </c>
      <c r="E110" s="102" t="s">
        <v>513</v>
      </c>
      <c r="F110" s="102" t="s">
        <v>399</v>
      </c>
      <c r="G110" s="102" t="s">
        <v>514</v>
      </c>
    </row>
    <row r="111" spans="2:11" x14ac:dyDescent="0.3">
      <c r="B111" s="102" t="s">
        <v>515</v>
      </c>
      <c r="C111" s="102" t="s">
        <v>516</v>
      </c>
    </row>
    <row r="112" spans="2:11" ht="20.399999999999999" x14ac:dyDescent="0.3">
      <c r="B112" s="103" t="s">
        <v>517</v>
      </c>
      <c r="C112" s="102" t="s">
        <v>509</v>
      </c>
      <c r="D112" s="102" t="s">
        <v>418</v>
      </c>
      <c r="E112" s="102" t="s">
        <v>151</v>
      </c>
      <c r="F112" s="102" t="s">
        <v>518</v>
      </c>
      <c r="G112" s="102" t="s">
        <v>303</v>
      </c>
      <c r="H112" s="102" t="s">
        <v>519</v>
      </c>
      <c r="I112" s="102" t="s">
        <v>503</v>
      </c>
    </row>
    <row r="113" spans="2:12" ht="20.399999999999999" x14ac:dyDescent="0.3">
      <c r="B113" s="103" t="s">
        <v>520</v>
      </c>
      <c r="C113" s="102" t="s">
        <v>521</v>
      </c>
      <c r="D113" s="102" t="s">
        <v>434</v>
      </c>
      <c r="E113" s="102" t="s">
        <v>101</v>
      </c>
      <c r="F113" s="102" t="s">
        <v>151</v>
      </c>
      <c r="G113" s="102" t="s">
        <v>518</v>
      </c>
      <c r="H113" s="102" t="s">
        <v>303</v>
      </c>
      <c r="I113" s="102" t="s">
        <v>435</v>
      </c>
      <c r="J113" s="102" t="s">
        <v>519</v>
      </c>
      <c r="K113" s="102" t="s">
        <v>503</v>
      </c>
    </row>
    <row r="114" spans="2:12" x14ac:dyDescent="0.3">
      <c r="B114" s="102" t="s">
        <v>515</v>
      </c>
      <c r="C114" s="102" t="s">
        <v>522</v>
      </c>
    </row>
    <row r="115" spans="2:12" ht="20.399999999999999" x14ac:dyDescent="0.3">
      <c r="B115" s="103" t="s">
        <v>523</v>
      </c>
      <c r="C115" s="102" t="s">
        <v>521</v>
      </c>
      <c r="D115" s="102" t="s">
        <v>434</v>
      </c>
      <c r="E115" s="102" t="s">
        <v>101</v>
      </c>
      <c r="F115" s="102" t="s">
        <v>513</v>
      </c>
      <c r="G115" s="102" t="s">
        <v>399</v>
      </c>
      <c r="H115" s="102" t="s">
        <v>435</v>
      </c>
      <c r="I115" s="102" t="s">
        <v>519</v>
      </c>
      <c r="J115" s="102" t="s">
        <v>462</v>
      </c>
    </row>
    <row r="116" spans="2:12" x14ac:dyDescent="0.3">
      <c r="B116" s="102" t="s">
        <v>524</v>
      </c>
      <c r="C116" s="102" t="s">
        <v>525</v>
      </c>
      <c r="D116" s="102" t="s">
        <v>526</v>
      </c>
    </row>
    <row r="117" spans="2:12" x14ac:dyDescent="0.3">
      <c r="B117" t="s">
        <v>152</v>
      </c>
    </row>
    <row r="118" spans="2:12" x14ac:dyDescent="0.3">
      <c r="B118" t="s">
        <v>153</v>
      </c>
    </row>
    <row r="119" spans="2:12" ht="20.399999999999999" x14ac:dyDescent="0.3">
      <c r="B119" s="103" t="s">
        <v>527</v>
      </c>
      <c r="C119" s="102" t="s">
        <v>528</v>
      </c>
      <c r="D119" s="102" t="s">
        <v>297</v>
      </c>
      <c r="E119" s="102" t="s">
        <v>529</v>
      </c>
      <c r="F119" s="102" t="s">
        <v>297</v>
      </c>
      <c r="G119" s="102" t="s">
        <v>530</v>
      </c>
      <c r="H119" s="102" t="s">
        <v>531</v>
      </c>
      <c r="I119" s="102" t="s">
        <v>297</v>
      </c>
      <c r="J119" s="102" t="s">
        <v>530</v>
      </c>
    </row>
    <row r="120" spans="2:12" x14ac:dyDescent="0.3">
      <c r="B120" s="102" t="s">
        <v>154</v>
      </c>
    </row>
    <row r="121" spans="2:12" ht="20.399999999999999" x14ac:dyDescent="0.3">
      <c r="B121" s="103" t="s">
        <v>532</v>
      </c>
      <c r="C121" s="102" t="s">
        <v>528</v>
      </c>
      <c r="D121" s="102" t="s">
        <v>418</v>
      </c>
      <c r="E121" s="102" t="s">
        <v>454</v>
      </c>
      <c r="F121" s="102" t="s">
        <v>533</v>
      </c>
      <c r="G121" s="102" t="s">
        <v>345</v>
      </c>
    </row>
    <row r="122" spans="2:12" x14ac:dyDescent="0.3">
      <c r="B122" s="102" t="s">
        <v>534</v>
      </c>
      <c r="C122" s="102" t="s">
        <v>535</v>
      </c>
      <c r="D122" s="102" t="s">
        <v>285</v>
      </c>
      <c r="E122" s="102" t="s">
        <v>104</v>
      </c>
      <c r="F122" s="102" t="s">
        <v>536</v>
      </c>
    </row>
    <row r="123" spans="2:12" ht="20.399999999999999" x14ac:dyDescent="0.3">
      <c r="B123" s="103" t="s">
        <v>537</v>
      </c>
      <c r="C123" s="102" t="s">
        <v>528</v>
      </c>
      <c r="D123" s="102" t="s">
        <v>418</v>
      </c>
      <c r="E123" s="102" t="s">
        <v>151</v>
      </c>
      <c r="F123" s="102" t="s">
        <v>538</v>
      </c>
      <c r="G123" s="102" t="s">
        <v>289</v>
      </c>
      <c r="H123" s="102" t="s">
        <v>533</v>
      </c>
      <c r="I123" s="102" t="s">
        <v>403</v>
      </c>
      <c r="J123" s="102" t="s">
        <v>477</v>
      </c>
      <c r="K123" s="102" t="s">
        <v>371</v>
      </c>
      <c r="L123" s="102" t="s">
        <v>539</v>
      </c>
    </row>
    <row r="124" spans="2:12" ht="20.399999999999999" x14ac:dyDescent="0.3">
      <c r="B124" s="103" t="s">
        <v>540</v>
      </c>
      <c r="C124" s="102" t="s">
        <v>541</v>
      </c>
      <c r="D124" s="102" t="s">
        <v>434</v>
      </c>
      <c r="E124" s="102" t="s">
        <v>101</v>
      </c>
      <c r="F124" s="102" t="s">
        <v>151</v>
      </c>
      <c r="G124" s="102" t="s">
        <v>501</v>
      </c>
      <c r="H124" s="102" t="s">
        <v>533</v>
      </c>
      <c r="I124" s="102" t="s">
        <v>371</v>
      </c>
      <c r="J124" s="102" t="s">
        <v>503</v>
      </c>
    </row>
    <row r="125" spans="2:12" x14ac:dyDescent="0.3">
      <c r="B125" s="102" t="s">
        <v>505</v>
      </c>
      <c r="C125" s="102" t="s">
        <v>535</v>
      </c>
      <c r="D125" s="102" t="s">
        <v>503</v>
      </c>
    </row>
    <row r="126" spans="2:12" ht="20.399999999999999" x14ac:dyDescent="0.3">
      <c r="B126" s="103" t="s">
        <v>542</v>
      </c>
      <c r="C126" s="102" t="s">
        <v>541</v>
      </c>
      <c r="D126" s="102" t="s">
        <v>434</v>
      </c>
      <c r="E126" s="102" t="s">
        <v>101</v>
      </c>
      <c r="F126" s="102" t="s">
        <v>486</v>
      </c>
      <c r="G126" s="102" t="s">
        <v>119</v>
      </c>
      <c r="H126" s="102" t="s">
        <v>501</v>
      </c>
      <c r="I126" s="102" t="s">
        <v>533</v>
      </c>
      <c r="J126" s="102" t="s">
        <v>371</v>
      </c>
      <c r="K126" s="102" t="s">
        <v>462</v>
      </c>
    </row>
    <row r="127" spans="2:12" x14ac:dyDescent="0.3">
      <c r="B127" s="102" t="s">
        <v>505</v>
      </c>
      <c r="C127" s="102" t="s">
        <v>535</v>
      </c>
      <c r="D127" s="102" t="s">
        <v>462</v>
      </c>
    </row>
    <row r="128" spans="2:12" x14ac:dyDescent="0.3">
      <c r="B128" s="102" t="s">
        <v>155</v>
      </c>
    </row>
    <row r="129" spans="2:11" ht="20.399999999999999" x14ac:dyDescent="0.3">
      <c r="B129" s="103" t="s">
        <v>543</v>
      </c>
      <c r="C129" s="102" t="s">
        <v>544</v>
      </c>
      <c r="D129" s="102" t="s">
        <v>434</v>
      </c>
      <c r="E129" s="102" t="s">
        <v>101</v>
      </c>
      <c r="F129" s="102" t="s">
        <v>151</v>
      </c>
      <c r="G129" s="102" t="s">
        <v>501</v>
      </c>
      <c r="H129" s="102" t="s">
        <v>289</v>
      </c>
      <c r="I129" s="102" t="s">
        <v>545</v>
      </c>
      <c r="J129" s="102" t="s">
        <v>371</v>
      </c>
      <c r="K129" s="102" t="s">
        <v>503</v>
      </c>
    </row>
    <row r="130" spans="2:11" ht="20.399999999999999" x14ac:dyDescent="0.3">
      <c r="B130" s="103" t="s">
        <v>546</v>
      </c>
      <c r="C130" s="102" t="s">
        <v>544</v>
      </c>
      <c r="D130" s="102" t="s">
        <v>434</v>
      </c>
      <c r="E130" s="102" t="s">
        <v>101</v>
      </c>
      <c r="F130" s="102" t="s">
        <v>458</v>
      </c>
      <c r="G130" s="102" t="s">
        <v>119</v>
      </c>
      <c r="H130" s="102" t="s">
        <v>501</v>
      </c>
      <c r="I130" s="102" t="s">
        <v>547</v>
      </c>
      <c r="J130" s="102" t="s">
        <v>462</v>
      </c>
    </row>
    <row r="131" spans="2:11" ht="20.399999999999999" x14ac:dyDescent="0.3">
      <c r="B131" s="103" t="s">
        <v>548</v>
      </c>
      <c r="C131" s="102" t="s">
        <v>549</v>
      </c>
      <c r="D131" s="102" t="s">
        <v>418</v>
      </c>
      <c r="E131" s="102" t="s">
        <v>151</v>
      </c>
      <c r="F131" s="102" t="s">
        <v>550</v>
      </c>
      <c r="G131" s="102" t="s">
        <v>480</v>
      </c>
    </row>
    <row r="132" spans="2:11" ht="20.399999999999999" x14ac:dyDescent="0.3">
      <c r="B132" s="103" t="s">
        <v>551</v>
      </c>
      <c r="C132" s="102" t="s">
        <v>549</v>
      </c>
      <c r="D132" s="102" t="s">
        <v>418</v>
      </c>
      <c r="E132" s="102" t="s">
        <v>552</v>
      </c>
      <c r="F132" s="102" t="s">
        <v>553</v>
      </c>
      <c r="G132" s="102" t="s">
        <v>554</v>
      </c>
    </row>
    <row r="133" spans="2:11" x14ac:dyDescent="0.3">
      <c r="B133" t="s">
        <v>156</v>
      </c>
    </row>
    <row r="134" spans="2:11" x14ac:dyDescent="0.3">
      <c r="B134" t="s">
        <v>157</v>
      </c>
    </row>
    <row r="135" spans="2:11" ht="20.399999999999999" x14ac:dyDescent="0.3">
      <c r="B135" s="103" t="s">
        <v>555</v>
      </c>
      <c r="C135" s="102" t="s">
        <v>304</v>
      </c>
      <c r="D135" s="102" t="s">
        <v>556</v>
      </c>
    </row>
    <row r="136" spans="2:11" ht="20.399999999999999" x14ac:dyDescent="0.3">
      <c r="B136" s="103" t="s">
        <v>557</v>
      </c>
      <c r="C136" s="102" t="s">
        <v>304</v>
      </c>
      <c r="D136" s="102" t="s">
        <v>549</v>
      </c>
      <c r="E136" s="102" t="s">
        <v>418</v>
      </c>
      <c r="F136" s="102" t="s">
        <v>151</v>
      </c>
      <c r="G136" s="102" t="s">
        <v>558</v>
      </c>
      <c r="H136" s="102" t="s">
        <v>480</v>
      </c>
    </row>
    <row r="137" spans="2:11" ht="20.399999999999999" x14ac:dyDescent="0.3">
      <c r="B137" s="103" t="s">
        <v>559</v>
      </c>
      <c r="C137" s="102" t="s">
        <v>304</v>
      </c>
      <c r="D137" s="102" t="s">
        <v>549</v>
      </c>
      <c r="E137" s="102" t="s">
        <v>418</v>
      </c>
      <c r="F137" s="102" t="s">
        <v>349</v>
      </c>
      <c r="G137" s="102" t="s">
        <v>490</v>
      </c>
      <c r="H137" s="102" t="s">
        <v>545</v>
      </c>
      <c r="I137" s="102" t="s">
        <v>560</v>
      </c>
    </row>
    <row r="138" spans="2:11" x14ac:dyDescent="0.3">
      <c r="B138" s="102" t="s">
        <v>558</v>
      </c>
      <c r="C138" s="102" t="s">
        <v>498</v>
      </c>
      <c r="D138" s="102" t="s">
        <v>561</v>
      </c>
      <c r="E138" s="102" t="s">
        <v>128</v>
      </c>
      <c r="F138" s="102" t="s">
        <v>562</v>
      </c>
    </row>
    <row r="139" spans="2:11" ht="20.399999999999999" x14ac:dyDescent="0.3">
      <c r="B139" s="103" t="s">
        <v>563</v>
      </c>
      <c r="C139" s="103" t="s">
        <v>564</v>
      </c>
      <c r="D139" s="102" t="s">
        <v>304</v>
      </c>
      <c r="E139" s="102" t="s">
        <v>565</v>
      </c>
      <c r="F139" s="102" t="s">
        <v>438</v>
      </c>
      <c r="G139" s="102" t="s">
        <v>151</v>
      </c>
      <c r="H139" s="102" t="s">
        <v>354</v>
      </c>
      <c r="I139" s="102" t="s">
        <v>566</v>
      </c>
      <c r="J139" s="102" t="s">
        <v>287</v>
      </c>
      <c r="K139" s="102" t="s">
        <v>567</v>
      </c>
    </row>
    <row r="140" spans="2:11" x14ac:dyDescent="0.3">
      <c r="B140" s="102" t="s">
        <v>158</v>
      </c>
    </row>
    <row r="141" spans="2:11" ht="20.399999999999999" x14ac:dyDescent="0.3">
      <c r="B141" s="103" t="s">
        <v>568</v>
      </c>
      <c r="C141" s="102" t="s">
        <v>569</v>
      </c>
      <c r="D141" s="102" t="s">
        <v>565</v>
      </c>
      <c r="E141" s="102" t="s">
        <v>126</v>
      </c>
      <c r="F141" s="102" t="s">
        <v>115</v>
      </c>
      <c r="G141" s="102" t="s">
        <v>570</v>
      </c>
      <c r="H141" s="102" t="s">
        <v>566</v>
      </c>
      <c r="I141" s="102" t="s">
        <v>571</v>
      </c>
      <c r="J141" s="102" t="s">
        <v>572</v>
      </c>
    </row>
    <row r="142" spans="2:11" ht="20.399999999999999" x14ac:dyDescent="0.3">
      <c r="B142" s="103" t="s">
        <v>573</v>
      </c>
      <c r="C142" s="102" t="s">
        <v>574</v>
      </c>
      <c r="D142" s="102" t="s">
        <v>528</v>
      </c>
      <c r="E142" s="102" t="s">
        <v>434</v>
      </c>
      <c r="F142" s="102" t="s">
        <v>101</v>
      </c>
    </row>
    <row r="143" spans="2:11" x14ac:dyDescent="0.3">
      <c r="B143" s="102" t="s">
        <v>151</v>
      </c>
    </row>
    <row r="144" spans="2:11" x14ac:dyDescent="0.3">
      <c r="B144" s="102" t="s">
        <v>501</v>
      </c>
      <c r="C144" s="102" t="s">
        <v>289</v>
      </c>
      <c r="D144" s="102" t="s">
        <v>558</v>
      </c>
      <c r="E144" s="102" t="s">
        <v>503</v>
      </c>
    </row>
    <row r="145" spans="2:11" ht="20.399999999999999" x14ac:dyDescent="0.3">
      <c r="B145" s="103" t="s">
        <v>575</v>
      </c>
      <c r="C145" s="102" t="s">
        <v>574</v>
      </c>
      <c r="D145" s="102" t="s">
        <v>528</v>
      </c>
      <c r="E145" s="102" t="s">
        <v>434</v>
      </c>
      <c r="F145" s="102" t="s">
        <v>101</v>
      </c>
      <c r="G145" s="102" t="s">
        <v>474</v>
      </c>
      <c r="H145" s="102" t="s">
        <v>349</v>
      </c>
      <c r="I145" s="102" t="s">
        <v>576</v>
      </c>
      <c r="J145" s="102" t="s">
        <v>558</v>
      </c>
      <c r="K145" s="102" t="s">
        <v>462</v>
      </c>
    </row>
    <row r="146" spans="2:11" ht="20.399999999999999" x14ac:dyDescent="0.3">
      <c r="B146" s="103" t="s">
        <v>577</v>
      </c>
      <c r="C146" s="102" t="s">
        <v>574</v>
      </c>
      <c r="D146" s="102" t="s">
        <v>118</v>
      </c>
    </row>
    <row r="147" spans="2:11" x14ac:dyDescent="0.3">
      <c r="B147" s="102" t="s">
        <v>309</v>
      </c>
      <c r="C147" s="102" t="s">
        <v>101</v>
      </c>
    </row>
    <row r="148" spans="2:11" x14ac:dyDescent="0.3">
      <c r="B148" s="102" t="s">
        <v>349</v>
      </c>
      <c r="C148" s="102" t="s">
        <v>461</v>
      </c>
      <c r="D148" s="102" t="s">
        <v>296</v>
      </c>
      <c r="E148" s="102" t="s">
        <v>297</v>
      </c>
      <c r="F148" s="102" t="s">
        <v>556</v>
      </c>
      <c r="G148" s="102" t="s">
        <v>371</v>
      </c>
    </row>
    <row r="149" spans="2:11" x14ac:dyDescent="0.3">
      <c r="B149" s="102" t="s">
        <v>159</v>
      </c>
    </row>
    <row r="150" spans="2:11" ht="20.399999999999999" x14ac:dyDescent="0.3">
      <c r="B150" s="103" t="s">
        <v>578</v>
      </c>
      <c r="C150" s="102" t="s">
        <v>574</v>
      </c>
      <c r="D150" s="102" t="s">
        <v>309</v>
      </c>
      <c r="E150" s="102" t="s">
        <v>101</v>
      </c>
      <c r="F150" s="102" t="s">
        <v>349</v>
      </c>
      <c r="G150" s="102" t="s">
        <v>490</v>
      </c>
      <c r="H150" s="102" t="s">
        <v>435</v>
      </c>
      <c r="I150" s="102" t="s">
        <v>579</v>
      </c>
      <c r="J150" s="102" t="s">
        <v>297</v>
      </c>
      <c r="K150" s="102" t="s">
        <v>580</v>
      </c>
    </row>
    <row r="151" spans="2:11" x14ac:dyDescent="0.3">
      <c r="B151" t="s">
        <v>160</v>
      </c>
    </row>
    <row r="152" spans="2:11" x14ac:dyDescent="0.3">
      <c r="B152" t="s">
        <v>161</v>
      </c>
    </row>
    <row r="153" spans="2:11" ht="20.399999999999999" x14ac:dyDescent="0.3">
      <c r="B153" s="103" t="s">
        <v>581</v>
      </c>
      <c r="C153" s="102" t="s">
        <v>384</v>
      </c>
      <c r="D153" s="102" t="s">
        <v>582</v>
      </c>
      <c r="E153" s="102" t="s">
        <v>518</v>
      </c>
      <c r="F153" s="102" t="s">
        <v>289</v>
      </c>
      <c r="G153" s="102" t="s">
        <v>372</v>
      </c>
    </row>
    <row r="154" spans="2:11" ht="20.399999999999999" x14ac:dyDescent="0.3">
      <c r="B154" s="103" t="s">
        <v>583</v>
      </c>
      <c r="C154" s="102" t="s">
        <v>584</v>
      </c>
      <c r="D154" s="102" t="s">
        <v>101</v>
      </c>
      <c r="E154" s="102" t="s">
        <v>486</v>
      </c>
      <c r="F154" s="102" t="s">
        <v>119</v>
      </c>
      <c r="G154" s="102" t="s">
        <v>349</v>
      </c>
      <c r="H154" s="102" t="s">
        <v>490</v>
      </c>
      <c r="I154" s="102" t="s">
        <v>435</v>
      </c>
      <c r="J154" s="102" t="s">
        <v>585</v>
      </c>
    </row>
    <row r="155" spans="2:11" ht="20.399999999999999" x14ac:dyDescent="0.3">
      <c r="B155" s="103" t="s">
        <v>586</v>
      </c>
      <c r="C155" s="102" t="s">
        <v>384</v>
      </c>
      <c r="D155" s="102" t="s">
        <v>587</v>
      </c>
      <c r="E155" s="102" t="s">
        <v>454</v>
      </c>
      <c r="F155" s="102" t="s">
        <v>349</v>
      </c>
      <c r="G155" s="102" t="s">
        <v>490</v>
      </c>
      <c r="H155" s="102" t="s">
        <v>585</v>
      </c>
      <c r="I155" s="102" t="s">
        <v>119</v>
      </c>
      <c r="J155" s="102" t="s">
        <v>588</v>
      </c>
    </row>
    <row r="156" spans="2:11" x14ac:dyDescent="0.3">
      <c r="B156" s="102" t="s">
        <v>162</v>
      </c>
    </row>
    <row r="157" spans="2:11" ht="20.399999999999999" x14ac:dyDescent="0.3">
      <c r="B157" s="103" t="s">
        <v>589</v>
      </c>
      <c r="C157" s="102" t="s">
        <v>384</v>
      </c>
      <c r="D157" s="102" t="s">
        <v>113</v>
      </c>
      <c r="E157" s="102" t="s">
        <v>587</v>
      </c>
    </row>
    <row r="158" spans="2:11" x14ac:dyDescent="0.3">
      <c r="B158" s="102" t="s">
        <v>590</v>
      </c>
      <c r="C158" s="102" t="s">
        <v>284</v>
      </c>
      <c r="D158" s="102" t="s">
        <v>591</v>
      </c>
    </row>
    <row r="159" spans="2:11" x14ac:dyDescent="0.3">
      <c r="B159" s="102" t="s">
        <v>592</v>
      </c>
      <c r="C159" s="102" t="s">
        <v>533</v>
      </c>
      <c r="D159" s="102" t="s">
        <v>297</v>
      </c>
      <c r="E159" s="102" t="s">
        <v>593</v>
      </c>
      <c r="F159" s="102" t="s">
        <v>594</v>
      </c>
    </row>
    <row r="160" spans="2:11" ht="20.399999999999999" x14ac:dyDescent="0.3">
      <c r="B160" s="103" t="s">
        <v>595</v>
      </c>
      <c r="C160" s="102" t="s">
        <v>384</v>
      </c>
      <c r="D160" s="102" t="s">
        <v>118</v>
      </c>
      <c r="E160" s="102" t="s">
        <v>151</v>
      </c>
      <c r="F160" s="102" t="s">
        <v>452</v>
      </c>
      <c r="G160" s="102" t="s">
        <v>289</v>
      </c>
      <c r="H160" s="102" t="s">
        <v>296</v>
      </c>
      <c r="I160" s="102" t="s">
        <v>297</v>
      </c>
      <c r="J160" s="102" t="s">
        <v>385</v>
      </c>
    </row>
    <row r="161" spans="2:12" ht="20.399999999999999" x14ac:dyDescent="0.3">
      <c r="B161" s="103" t="s">
        <v>596</v>
      </c>
      <c r="C161" s="102" t="s">
        <v>384</v>
      </c>
      <c r="D161" s="102" t="s">
        <v>118</v>
      </c>
      <c r="E161" s="102" t="s">
        <v>597</v>
      </c>
      <c r="F161" s="102" t="s">
        <v>471</v>
      </c>
      <c r="G161" s="102" t="s">
        <v>119</v>
      </c>
      <c r="H161" s="102" t="s">
        <v>349</v>
      </c>
      <c r="I161" s="102" t="s">
        <v>296</v>
      </c>
      <c r="J161" s="102" t="s">
        <v>297</v>
      </c>
      <c r="K161" s="102" t="s">
        <v>598</v>
      </c>
    </row>
    <row r="162" spans="2:12" ht="20.399999999999999" x14ac:dyDescent="0.3">
      <c r="B162" s="103" t="s">
        <v>599</v>
      </c>
      <c r="C162" s="102" t="s">
        <v>584</v>
      </c>
      <c r="D162" s="102" t="s">
        <v>118</v>
      </c>
      <c r="E162" s="102" t="s">
        <v>101</v>
      </c>
      <c r="F162" s="102" t="s">
        <v>486</v>
      </c>
      <c r="G162" s="102" t="s">
        <v>119</v>
      </c>
      <c r="H162" s="102" t="s">
        <v>349</v>
      </c>
      <c r="I162" s="102" t="s">
        <v>461</v>
      </c>
      <c r="J162" s="102" t="s">
        <v>296</v>
      </c>
      <c r="K162" s="102" t="s">
        <v>297</v>
      </c>
      <c r="L162" s="102" t="s">
        <v>598</v>
      </c>
    </row>
    <row r="163" spans="2:12" ht="20.399999999999999" x14ac:dyDescent="0.3">
      <c r="B163" s="103" t="s">
        <v>600</v>
      </c>
      <c r="C163" s="102" t="s">
        <v>584</v>
      </c>
      <c r="D163" s="102" t="s">
        <v>118</v>
      </c>
    </row>
    <row r="164" spans="2:12" x14ac:dyDescent="0.3">
      <c r="B164" s="102" t="s">
        <v>434</v>
      </c>
      <c r="C164" s="102" t="s">
        <v>101</v>
      </c>
    </row>
    <row r="165" spans="2:12" x14ac:dyDescent="0.3">
      <c r="B165" s="102" t="s">
        <v>349</v>
      </c>
      <c r="C165" s="102" t="s">
        <v>461</v>
      </c>
      <c r="D165" s="102" t="s">
        <v>296</v>
      </c>
      <c r="E165" s="102" t="s">
        <v>297</v>
      </c>
      <c r="F165" s="102" t="s">
        <v>593</v>
      </c>
      <c r="G165" s="102" t="s">
        <v>462</v>
      </c>
    </row>
    <row r="166" spans="2:12" ht="20.399999999999999" x14ac:dyDescent="0.3">
      <c r="B166" s="103" t="s">
        <v>601</v>
      </c>
      <c r="C166" s="102" t="s">
        <v>584</v>
      </c>
      <c r="D166" s="102" t="s">
        <v>118</v>
      </c>
      <c r="E166" s="102" t="s">
        <v>309</v>
      </c>
    </row>
    <row r="167" spans="2:12" x14ac:dyDescent="0.3">
      <c r="B167" s="102" t="s">
        <v>101</v>
      </c>
    </row>
    <row r="168" spans="2:12" x14ac:dyDescent="0.3">
      <c r="B168" s="102" t="s">
        <v>349</v>
      </c>
      <c r="C168" s="102" t="s">
        <v>602</v>
      </c>
      <c r="D168" s="102" t="s">
        <v>603</v>
      </c>
      <c r="E168" s="102" t="s">
        <v>431</v>
      </c>
      <c r="F168" s="102" t="s">
        <v>296</v>
      </c>
      <c r="G168" s="102" t="s">
        <v>297</v>
      </c>
      <c r="H168" s="102" t="s">
        <v>598</v>
      </c>
    </row>
    <row r="169" spans="2:12" ht="20.399999999999999" x14ac:dyDescent="0.3">
      <c r="B169" s="103" t="s">
        <v>604</v>
      </c>
      <c r="C169" s="102" t="s">
        <v>584</v>
      </c>
      <c r="D169" s="102" t="s">
        <v>309</v>
      </c>
      <c r="E169" s="102" t="s">
        <v>101</v>
      </c>
      <c r="F169" s="102" t="s">
        <v>349</v>
      </c>
      <c r="G169" s="102" t="s">
        <v>490</v>
      </c>
      <c r="H169" s="102" t="s">
        <v>435</v>
      </c>
      <c r="I169" s="102" t="s">
        <v>579</v>
      </c>
      <c r="J169" s="102" t="s">
        <v>159</v>
      </c>
    </row>
    <row r="170" spans="2:12" x14ac:dyDescent="0.3">
      <c r="B170" t="s">
        <v>163</v>
      </c>
    </row>
    <row r="171" spans="2:12" x14ac:dyDescent="0.3">
      <c r="B171" t="s">
        <v>164</v>
      </c>
    </row>
    <row r="172" spans="2:12" ht="20.399999999999999" x14ac:dyDescent="0.3">
      <c r="B172" s="103" t="s">
        <v>605</v>
      </c>
      <c r="C172" s="102" t="s">
        <v>606</v>
      </c>
      <c r="D172" s="102" t="s">
        <v>471</v>
      </c>
    </row>
    <row r="173" spans="2:12" x14ac:dyDescent="0.3">
      <c r="B173" s="102" t="s">
        <v>607</v>
      </c>
      <c r="C173" s="102" t="s">
        <v>608</v>
      </c>
    </row>
    <row r="174" spans="2:12" ht="20.399999999999999" x14ac:dyDescent="0.3">
      <c r="B174" s="103" t="s">
        <v>609</v>
      </c>
      <c r="C174" s="102" t="s">
        <v>606</v>
      </c>
      <c r="D174" s="102" t="s">
        <v>283</v>
      </c>
      <c r="E174" s="102" t="s">
        <v>230</v>
      </c>
      <c r="F174" s="102" t="s">
        <v>454</v>
      </c>
      <c r="G174" s="102" t="s">
        <v>610</v>
      </c>
      <c r="H174" s="102" t="s">
        <v>611</v>
      </c>
      <c r="I174" s="102" t="s">
        <v>612</v>
      </c>
    </row>
    <row r="175" spans="2:12" ht="20.399999999999999" x14ac:dyDescent="0.3">
      <c r="B175" s="103" t="s">
        <v>613</v>
      </c>
      <c r="C175" s="102" t="s">
        <v>606</v>
      </c>
      <c r="D175" s="102" t="s">
        <v>230</v>
      </c>
      <c r="E175" s="102" t="s">
        <v>471</v>
      </c>
    </row>
    <row r="176" spans="2:12" x14ac:dyDescent="0.3">
      <c r="B176" s="102" t="s">
        <v>614</v>
      </c>
      <c r="C176" s="102" t="s">
        <v>615</v>
      </c>
      <c r="D176" s="102" t="s">
        <v>165</v>
      </c>
    </row>
    <row r="177" spans="2:13" ht="20.399999999999999" x14ac:dyDescent="0.3">
      <c r="B177" s="103" t="s">
        <v>616</v>
      </c>
      <c r="C177" s="102" t="s">
        <v>606</v>
      </c>
      <c r="D177" s="102" t="s">
        <v>151</v>
      </c>
      <c r="E177" s="102" t="s">
        <v>617</v>
      </c>
      <c r="F177" s="102" t="s">
        <v>119</v>
      </c>
      <c r="G177" s="102" t="s">
        <v>477</v>
      </c>
      <c r="H177" s="102" t="s">
        <v>478</v>
      </c>
      <c r="I177" s="102" t="s">
        <v>618</v>
      </c>
    </row>
    <row r="178" spans="2:13" x14ac:dyDescent="0.3">
      <c r="B178" s="102" t="s">
        <v>477</v>
      </c>
      <c r="C178" s="102" t="s">
        <v>478</v>
      </c>
      <c r="D178" s="102" t="s">
        <v>619</v>
      </c>
    </row>
    <row r="179" spans="2:13" ht="20.399999999999999" x14ac:dyDescent="0.3">
      <c r="B179" s="103" t="s">
        <v>620</v>
      </c>
      <c r="C179" s="103" t="s">
        <v>620</v>
      </c>
      <c r="D179" s="102" t="s">
        <v>606</v>
      </c>
      <c r="E179" s="102" t="s">
        <v>621</v>
      </c>
      <c r="F179" s="102" t="s">
        <v>606</v>
      </c>
      <c r="G179" s="102" t="s">
        <v>622</v>
      </c>
      <c r="H179" s="102" t="s">
        <v>623</v>
      </c>
    </row>
    <row r="180" spans="2:13" ht="20.399999999999999" x14ac:dyDescent="0.3">
      <c r="B180" s="103" t="s">
        <v>624</v>
      </c>
      <c r="C180" s="102" t="s">
        <v>606</v>
      </c>
      <c r="D180" s="102" t="s">
        <v>438</v>
      </c>
      <c r="E180" s="102" t="s">
        <v>151</v>
      </c>
      <c r="F180" s="102" t="s">
        <v>518</v>
      </c>
      <c r="G180" s="102" t="s">
        <v>289</v>
      </c>
      <c r="H180" s="102" t="s">
        <v>625</v>
      </c>
    </row>
    <row r="181" spans="2:13" x14ac:dyDescent="0.3">
      <c r="B181" s="102" t="s">
        <v>626</v>
      </c>
      <c r="C181" s="102" t="s">
        <v>103</v>
      </c>
      <c r="D181" s="102" t="s">
        <v>627</v>
      </c>
    </row>
    <row r="182" spans="2:13" ht="20.399999999999999" x14ac:dyDescent="0.3">
      <c r="B182" s="103" t="s">
        <v>628</v>
      </c>
      <c r="C182" s="102" t="s">
        <v>606</v>
      </c>
      <c r="D182" s="102" t="s">
        <v>629</v>
      </c>
      <c r="E182" s="102" t="s">
        <v>471</v>
      </c>
    </row>
    <row r="183" spans="2:13" x14ac:dyDescent="0.3">
      <c r="B183" s="102" t="s">
        <v>630</v>
      </c>
      <c r="C183" s="102" t="s">
        <v>297</v>
      </c>
      <c r="D183" s="102" t="s">
        <v>631</v>
      </c>
    </row>
    <row r="184" spans="2:13" x14ac:dyDescent="0.3">
      <c r="B184" s="102" t="s">
        <v>165</v>
      </c>
    </row>
    <row r="185" spans="2:13" ht="20.399999999999999" x14ac:dyDescent="0.3">
      <c r="B185" s="103" t="s">
        <v>632</v>
      </c>
      <c r="C185" s="102" t="s">
        <v>633</v>
      </c>
      <c r="D185" s="102" t="s">
        <v>101</v>
      </c>
      <c r="E185" s="102" t="s">
        <v>634</v>
      </c>
    </row>
    <row r="186" spans="2:13" ht="20.399999999999999" x14ac:dyDescent="0.3">
      <c r="B186" s="103" t="s">
        <v>635</v>
      </c>
      <c r="C186" s="102" t="s">
        <v>633</v>
      </c>
      <c r="D186" s="102" t="s">
        <v>434</v>
      </c>
      <c r="E186" s="102" t="s">
        <v>101</v>
      </c>
      <c r="F186" s="102" t="s">
        <v>483</v>
      </c>
      <c r="G186" s="102" t="s">
        <v>435</v>
      </c>
      <c r="H186" s="102" t="s">
        <v>636</v>
      </c>
    </row>
    <row r="187" spans="2:13" x14ac:dyDescent="0.3">
      <c r="B187" t="s">
        <v>166</v>
      </c>
    </row>
    <row r="188" spans="2:13" x14ac:dyDescent="0.3">
      <c r="B188" t="s">
        <v>167</v>
      </c>
    </row>
    <row r="189" spans="2:13" ht="20.399999999999999" x14ac:dyDescent="0.3">
      <c r="B189" s="103" t="s">
        <v>637</v>
      </c>
      <c r="C189" s="102" t="s">
        <v>565</v>
      </c>
      <c r="D189" s="102" t="s">
        <v>638</v>
      </c>
    </row>
    <row r="190" spans="2:13" ht="20.399999999999999" x14ac:dyDescent="0.3">
      <c r="B190" s="103" t="s">
        <v>639</v>
      </c>
      <c r="C190" s="102" t="s">
        <v>565</v>
      </c>
      <c r="D190" s="102" t="s">
        <v>283</v>
      </c>
      <c r="E190" s="102" t="s">
        <v>230</v>
      </c>
      <c r="F190" s="102" t="s">
        <v>349</v>
      </c>
      <c r="G190" s="102" t="s">
        <v>490</v>
      </c>
      <c r="H190" s="102" t="s">
        <v>640</v>
      </c>
      <c r="I190" s="102" t="s">
        <v>119</v>
      </c>
      <c r="J190" s="102" t="s">
        <v>641</v>
      </c>
      <c r="K190" s="102" t="s">
        <v>572</v>
      </c>
      <c r="L190" s="102" t="s">
        <v>119</v>
      </c>
      <c r="M190" s="102" t="s">
        <v>570</v>
      </c>
    </row>
    <row r="191" spans="2:13" x14ac:dyDescent="0.3">
      <c r="B191" s="102" t="s">
        <v>168</v>
      </c>
    </row>
    <row r="192" spans="2:13" ht="20.399999999999999" x14ac:dyDescent="0.3">
      <c r="B192" s="103" t="s">
        <v>642</v>
      </c>
      <c r="C192" s="102" t="s">
        <v>565</v>
      </c>
      <c r="D192" s="102" t="s">
        <v>283</v>
      </c>
      <c r="E192" s="102" t="s">
        <v>230</v>
      </c>
      <c r="F192" s="102" t="s">
        <v>643</v>
      </c>
      <c r="G192" s="102" t="s">
        <v>644</v>
      </c>
      <c r="H192" s="102" t="s">
        <v>645</v>
      </c>
    </row>
    <row r="193" spans="2:10" x14ac:dyDescent="0.3">
      <c r="B193" s="102" t="s">
        <v>646</v>
      </c>
      <c r="C193" s="102" t="s">
        <v>305</v>
      </c>
      <c r="D193" s="102" t="s">
        <v>638</v>
      </c>
      <c r="E193" s="102" t="s">
        <v>478</v>
      </c>
      <c r="F193" s="102" t="s">
        <v>647</v>
      </c>
    </row>
    <row r="194" spans="2:10" ht="20.399999999999999" x14ac:dyDescent="0.3">
      <c r="B194" s="103" t="s">
        <v>648</v>
      </c>
      <c r="C194" s="102" t="s">
        <v>565</v>
      </c>
      <c r="D194" s="102" t="s">
        <v>418</v>
      </c>
      <c r="E194" s="102" t="s">
        <v>643</v>
      </c>
      <c r="F194" s="102" t="s">
        <v>649</v>
      </c>
      <c r="G194" s="102" t="s">
        <v>650</v>
      </c>
      <c r="H194" s="102" t="s">
        <v>349</v>
      </c>
      <c r="I194" s="102" t="s">
        <v>490</v>
      </c>
      <c r="J194" s="102" t="s">
        <v>651</v>
      </c>
    </row>
    <row r="195" spans="2:10" ht="20.399999999999999" x14ac:dyDescent="0.3">
      <c r="B195" s="103" t="s">
        <v>223</v>
      </c>
      <c r="C195" s="102" t="s">
        <v>565</v>
      </c>
      <c r="D195" s="102" t="s">
        <v>230</v>
      </c>
      <c r="E195" s="102" t="s">
        <v>649</v>
      </c>
    </row>
    <row r="196" spans="2:10" x14ac:dyDescent="0.3">
      <c r="B196" s="102" t="s">
        <v>652</v>
      </c>
      <c r="C196" s="102" t="s">
        <v>566</v>
      </c>
      <c r="D196" s="102" t="s">
        <v>653</v>
      </c>
    </row>
    <row r="197" spans="2:10" ht="20.399999999999999" x14ac:dyDescent="0.3">
      <c r="B197" s="103" t="s">
        <v>654</v>
      </c>
      <c r="C197" s="102" t="s">
        <v>565</v>
      </c>
      <c r="D197" s="102" t="s">
        <v>151</v>
      </c>
      <c r="E197" s="102" t="s">
        <v>655</v>
      </c>
    </row>
    <row r="198" spans="2:10" ht="20.399999999999999" x14ac:dyDescent="0.3">
      <c r="B198" s="103" t="s">
        <v>656</v>
      </c>
      <c r="C198" s="102" t="s">
        <v>565</v>
      </c>
      <c r="D198" s="102" t="s">
        <v>438</v>
      </c>
      <c r="E198" s="102" t="s">
        <v>151</v>
      </c>
      <c r="F198" s="102" t="s">
        <v>588</v>
      </c>
      <c r="G198" s="102" t="s">
        <v>103</v>
      </c>
      <c r="H198" s="102" t="s">
        <v>627</v>
      </c>
    </row>
    <row r="199" spans="2:10" x14ac:dyDescent="0.3">
      <c r="B199" s="102" t="s">
        <v>657</v>
      </c>
      <c r="C199" s="102" t="s">
        <v>658</v>
      </c>
    </row>
    <row r="200" spans="2:10" x14ac:dyDescent="0.3">
      <c r="B200" t="s">
        <v>169</v>
      </c>
    </row>
    <row r="201" spans="2:10" x14ac:dyDescent="0.3">
      <c r="B201" t="s">
        <v>170</v>
      </c>
    </row>
    <row r="202" spans="2:10" ht="20.399999999999999" x14ac:dyDescent="0.3">
      <c r="B202" s="103" t="s">
        <v>659</v>
      </c>
      <c r="C202" s="102" t="s">
        <v>660</v>
      </c>
      <c r="D202" s="102" t="s">
        <v>283</v>
      </c>
    </row>
    <row r="203" spans="2:10" x14ac:dyDescent="0.3">
      <c r="B203" s="102" t="s">
        <v>284</v>
      </c>
      <c r="C203" s="102" t="s">
        <v>285</v>
      </c>
      <c r="D203" s="102" t="s">
        <v>661</v>
      </c>
    </row>
    <row r="204" spans="2:10" x14ac:dyDescent="0.3">
      <c r="B204" s="102" t="s">
        <v>171</v>
      </c>
    </row>
    <row r="205" spans="2:10" x14ac:dyDescent="0.3">
      <c r="B205" s="102" t="s">
        <v>662</v>
      </c>
      <c r="C205" s="102" t="s">
        <v>663</v>
      </c>
    </row>
    <row r="206" spans="2:10" ht="20.399999999999999" x14ac:dyDescent="0.3">
      <c r="B206" s="103" t="s">
        <v>664</v>
      </c>
      <c r="C206" s="102" t="s">
        <v>665</v>
      </c>
      <c r="D206" s="102" t="s">
        <v>107</v>
      </c>
      <c r="E206" s="102" t="s">
        <v>666</v>
      </c>
      <c r="F206" s="102" t="s">
        <v>667</v>
      </c>
      <c r="G206" s="102" t="s">
        <v>297</v>
      </c>
      <c r="H206" s="102" t="s">
        <v>668</v>
      </c>
    </row>
    <row r="207" spans="2:10" ht="20.399999999999999" x14ac:dyDescent="0.3">
      <c r="B207" s="103" t="s">
        <v>669</v>
      </c>
      <c r="C207" s="102" t="s">
        <v>665</v>
      </c>
      <c r="D207" s="102" t="s">
        <v>565</v>
      </c>
      <c r="E207" s="102" t="s">
        <v>670</v>
      </c>
      <c r="F207" s="102" t="s">
        <v>671</v>
      </c>
      <c r="G207" s="102" t="s">
        <v>614</v>
      </c>
      <c r="H207" s="102" t="s">
        <v>668</v>
      </c>
      <c r="I207" s="102" t="s">
        <v>128</v>
      </c>
      <c r="J207" s="102" t="s">
        <v>672</v>
      </c>
    </row>
    <row r="208" spans="2:10" ht="20.399999999999999" x14ac:dyDescent="0.3">
      <c r="B208" s="103" t="s">
        <v>673</v>
      </c>
      <c r="C208" s="102" t="s">
        <v>665</v>
      </c>
      <c r="D208" s="102" t="s">
        <v>565</v>
      </c>
      <c r="E208" s="102" t="s">
        <v>300</v>
      </c>
      <c r="F208" s="102" t="s">
        <v>151</v>
      </c>
      <c r="G208" s="102" t="s">
        <v>674</v>
      </c>
      <c r="H208" s="102" t="s">
        <v>675</v>
      </c>
    </row>
    <row r="209" spans="2:9" ht="20.399999999999999" x14ac:dyDescent="0.3">
      <c r="B209" s="103" t="s">
        <v>676</v>
      </c>
      <c r="C209" s="102" t="s">
        <v>665</v>
      </c>
      <c r="D209" s="102" t="s">
        <v>565</v>
      </c>
      <c r="E209" s="102" t="s">
        <v>300</v>
      </c>
      <c r="F209" s="102" t="s">
        <v>438</v>
      </c>
    </row>
    <row r="210" spans="2:9" x14ac:dyDescent="0.3">
      <c r="B210" s="102" t="s">
        <v>151</v>
      </c>
    </row>
    <row r="211" spans="2:9" x14ac:dyDescent="0.3">
      <c r="B211" s="102" t="s">
        <v>674</v>
      </c>
      <c r="C211" s="102" t="s">
        <v>675</v>
      </c>
    </row>
    <row r="212" spans="2:9" x14ac:dyDescent="0.3">
      <c r="B212" s="102" t="s">
        <v>172</v>
      </c>
    </row>
    <row r="213" spans="2:9" ht="20.399999999999999" x14ac:dyDescent="0.3">
      <c r="B213" s="103" t="s">
        <v>677</v>
      </c>
      <c r="C213" s="102" t="s">
        <v>665</v>
      </c>
      <c r="D213" s="102" t="s">
        <v>565</v>
      </c>
    </row>
    <row r="214" spans="2:9" x14ac:dyDescent="0.3">
      <c r="B214" s="102" t="s">
        <v>300</v>
      </c>
      <c r="C214" s="102" t="s">
        <v>283</v>
      </c>
      <c r="D214" s="102" t="s">
        <v>230</v>
      </c>
    </row>
    <row r="215" spans="2:9" x14ac:dyDescent="0.3">
      <c r="B215" s="102" t="s">
        <v>513</v>
      </c>
      <c r="C215" s="102" t="s">
        <v>399</v>
      </c>
      <c r="D215" s="102" t="s">
        <v>678</v>
      </c>
    </row>
    <row r="216" spans="2:9" x14ac:dyDescent="0.3">
      <c r="B216" s="102" t="s">
        <v>679</v>
      </c>
      <c r="C216" s="102" t="s">
        <v>297</v>
      </c>
      <c r="D216" s="102" t="s">
        <v>680</v>
      </c>
      <c r="E216" s="102" t="s">
        <v>681</v>
      </c>
      <c r="F216" s="102" t="s">
        <v>682</v>
      </c>
    </row>
    <row r="217" spans="2:9" ht="20.399999999999999" x14ac:dyDescent="0.3">
      <c r="B217" s="103" t="s">
        <v>683</v>
      </c>
      <c r="C217" s="102" t="s">
        <v>684</v>
      </c>
      <c r="D217" s="102" t="s">
        <v>297</v>
      </c>
      <c r="E217" s="102" t="s">
        <v>685</v>
      </c>
    </row>
    <row r="218" spans="2:9" ht="20.399999999999999" x14ac:dyDescent="0.3">
      <c r="B218" s="103" t="s">
        <v>686</v>
      </c>
      <c r="C218" s="102" t="s">
        <v>684</v>
      </c>
      <c r="D218" s="102" t="s">
        <v>528</v>
      </c>
      <c r="E218" s="102" t="s">
        <v>126</v>
      </c>
      <c r="F218" s="102" t="s">
        <v>285</v>
      </c>
      <c r="G218" s="102" t="s">
        <v>687</v>
      </c>
      <c r="H218" s="102" t="s">
        <v>287</v>
      </c>
      <c r="I218" s="102" t="s">
        <v>688</v>
      </c>
    </row>
    <row r="219" spans="2:9" x14ac:dyDescent="0.3">
      <c r="B219" s="102" t="s">
        <v>297</v>
      </c>
      <c r="C219" s="102" t="s">
        <v>685</v>
      </c>
    </row>
    <row r="220" spans="2:9" ht="20.399999999999999" x14ac:dyDescent="0.3">
      <c r="B220" s="103" t="s">
        <v>689</v>
      </c>
      <c r="C220" s="102" t="s">
        <v>690</v>
      </c>
      <c r="D220" s="102" t="s">
        <v>530</v>
      </c>
      <c r="E220" s="102" t="s">
        <v>691</v>
      </c>
      <c r="F220" s="102" t="s">
        <v>530</v>
      </c>
      <c r="G220" s="102" t="s">
        <v>692</v>
      </c>
    </row>
    <row r="221" spans="2:9" ht="20.399999999999999" x14ac:dyDescent="0.3">
      <c r="B221" s="103" t="s">
        <v>173</v>
      </c>
    </row>
    <row r="222" spans="2:9" ht="20.399999999999999" x14ac:dyDescent="0.3">
      <c r="B222" s="103" t="s">
        <v>174</v>
      </c>
    </row>
    <row r="223" spans="2:9" x14ac:dyDescent="0.3">
      <c r="B223" s="102" t="s">
        <v>684</v>
      </c>
      <c r="C223" s="102" t="s">
        <v>528</v>
      </c>
      <c r="D223" s="102" t="s">
        <v>126</v>
      </c>
    </row>
    <row r="224" spans="2:9" x14ac:dyDescent="0.3">
      <c r="B224" s="102" t="s">
        <v>690</v>
      </c>
      <c r="C224" s="102" t="s">
        <v>283</v>
      </c>
      <c r="D224" s="102" t="s">
        <v>230</v>
      </c>
    </row>
    <row r="225" spans="2:8" x14ac:dyDescent="0.3">
      <c r="B225" s="102" t="s">
        <v>693</v>
      </c>
      <c r="C225" s="102" t="s">
        <v>534</v>
      </c>
      <c r="D225" s="102" t="s">
        <v>694</v>
      </c>
      <c r="E225" s="102" t="s">
        <v>297</v>
      </c>
      <c r="F225" s="102" t="s">
        <v>685</v>
      </c>
      <c r="G225" s="102" t="s">
        <v>695</v>
      </c>
    </row>
    <row r="226" spans="2:8" x14ac:dyDescent="0.3">
      <c r="B226" t="s">
        <v>175</v>
      </c>
    </row>
    <row r="227" spans="2:8" ht="20.399999999999999" x14ac:dyDescent="0.3">
      <c r="B227" s="103" t="s">
        <v>696</v>
      </c>
      <c r="C227" s="102" t="s">
        <v>697</v>
      </c>
      <c r="D227" s="102" t="s">
        <v>698</v>
      </c>
      <c r="E227" s="102" t="s">
        <v>545</v>
      </c>
      <c r="F227" s="102" t="s">
        <v>127</v>
      </c>
      <c r="G227" s="102" t="s">
        <v>699</v>
      </c>
      <c r="H227" s="102" t="s">
        <v>700</v>
      </c>
    </row>
    <row r="228" spans="2:8" x14ac:dyDescent="0.3">
      <c r="B228" s="102" t="s">
        <v>176</v>
      </c>
    </row>
    <row r="229" spans="2:8" ht="20.399999999999999" x14ac:dyDescent="0.3">
      <c r="B229" s="103" t="s">
        <v>701</v>
      </c>
      <c r="C229" s="102" t="s">
        <v>697</v>
      </c>
    </row>
    <row r="230" spans="2:8" x14ac:dyDescent="0.3">
      <c r="B230" s="102" t="s">
        <v>702</v>
      </c>
      <c r="C230" s="102" t="s">
        <v>283</v>
      </c>
      <c r="D230" s="102" t="s">
        <v>230</v>
      </c>
    </row>
    <row r="231" spans="2:8" x14ac:dyDescent="0.3">
      <c r="B231" s="102" t="s">
        <v>703</v>
      </c>
      <c r="C231" s="102" t="s">
        <v>704</v>
      </c>
    </row>
    <row r="232" spans="2:8" x14ac:dyDescent="0.3">
      <c r="B232" t="s">
        <v>177</v>
      </c>
    </row>
    <row r="233" spans="2:8" x14ac:dyDescent="0.3">
      <c r="B233" t="s">
        <v>178</v>
      </c>
    </row>
    <row r="234" spans="2:8" x14ac:dyDescent="0.3">
      <c r="B234" t="s">
        <v>179</v>
      </c>
    </row>
    <row r="235" spans="2:8" x14ac:dyDescent="0.3">
      <c r="B235" t="s">
        <v>180</v>
      </c>
    </row>
    <row r="236" spans="2:8" x14ac:dyDescent="0.3">
      <c r="B236" t="s">
        <v>181</v>
      </c>
    </row>
    <row r="237" spans="2:8" x14ac:dyDescent="0.3">
      <c r="B237" t="s">
        <v>182</v>
      </c>
    </row>
    <row r="238" spans="2:8" x14ac:dyDescent="0.3">
      <c r="B238" t="s">
        <v>183</v>
      </c>
    </row>
    <row r="239" spans="2:8" x14ac:dyDescent="0.3">
      <c r="B239" s="102" t="s">
        <v>708</v>
      </c>
      <c r="C239" s="102">
        <v>1</v>
      </c>
    </row>
    <row r="240" spans="2:8" ht="20.399999999999999" x14ac:dyDescent="0.3">
      <c r="B240" s="103" t="s">
        <v>613</v>
      </c>
      <c r="C240" s="102" t="s">
        <v>606</v>
      </c>
      <c r="D240" s="102" t="s">
        <v>230</v>
      </c>
      <c r="E240" s="102" t="s">
        <v>314</v>
      </c>
      <c r="F240" s="102" t="s">
        <v>636</v>
      </c>
    </row>
    <row r="241" spans="2:9" ht="20.399999999999999" x14ac:dyDescent="0.3">
      <c r="B241" s="103" t="s">
        <v>709</v>
      </c>
      <c r="C241" s="102" t="s">
        <v>606</v>
      </c>
      <c r="D241" s="102" t="s">
        <v>126</v>
      </c>
      <c r="E241" s="102" t="s">
        <v>710</v>
      </c>
      <c r="F241" s="102" t="s">
        <v>711</v>
      </c>
      <c r="G241" s="102" t="s">
        <v>712</v>
      </c>
    </row>
    <row r="242" spans="2:9" ht="20.399999999999999" x14ac:dyDescent="0.3">
      <c r="B242" s="103" t="s">
        <v>184</v>
      </c>
    </row>
    <row r="243" spans="2:9" ht="20.399999999999999" x14ac:dyDescent="0.3">
      <c r="B243" s="103" t="s">
        <v>185</v>
      </c>
    </row>
    <row r="244" spans="2:9" x14ac:dyDescent="0.3">
      <c r="B244" s="102" t="s">
        <v>713</v>
      </c>
      <c r="C244" s="102" t="s">
        <v>702</v>
      </c>
      <c r="D244" s="102" t="s">
        <v>714</v>
      </c>
    </row>
    <row r="245" spans="2:9" x14ac:dyDescent="0.3">
      <c r="B245" s="102" t="s">
        <v>186</v>
      </c>
    </row>
    <row r="246" spans="2:9" x14ac:dyDescent="0.3">
      <c r="B246" s="102" t="s">
        <v>715</v>
      </c>
      <c r="C246" s="102" t="s">
        <v>687</v>
      </c>
      <c r="D246" s="102" t="s">
        <v>706</v>
      </c>
      <c r="E246" s="102" t="s">
        <v>716</v>
      </c>
    </row>
    <row r="247" spans="2:9" ht="20.399999999999999" x14ac:dyDescent="0.3">
      <c r="B247" s="103" t="s">
        <v>717</v>
      </c>
      <c r="C247" s="102" t="s">
        <v>528</v>
      </c>
      <c r="D247" s="102" t="s">
        <v>283</v>
      </c>
      <c r="E247" s="102" t="s">
        <v>230</v>
      </c>
      <c r="F247" s="102" t="s">
        <v>718</v>
      </c>
    </row>
    <row r="248" spans="2:9" ht="20.399999999999999" x14ac:dyDescent="0.3">
      <c r="B248" s="103" t="s">
        <v>719</v>
      </c>
      <c r="C248" s="102" t="s">
        <v>220</v>
      </c>
    </row>
    <row r="249" spans="2:9" x14ac:dyDescent="0.3">
      <c r="B249" s="102" t="s">
        <v>720</v>
      </c>
      <c r="C249" s="102" t="s">
        <v>721</v>
      </c>
      <c r="D249" s="102" t="s">
        <v>587</v>
      </c>
    </row>
    <row r="250" spans="2:9" x14ac:dyDescent="0.3">
      <c r="B250" s="102" t="s">
        <v>722</v>
      </c>
      <c r="C250" s="102" t="s">
        <v>723</v>
      </c>
    </row>
    <row r="251" spans="2:9" ht="20.399999999999999" x14ac:dyDescent="0.3">
      <c r="B251" s="103" t="s">
        <v>724</v>
      </c>
      <c r="C251" s="102" t="s">
        <v>447</v>
      </c>
      <c r="D251" s="102" t="s">
        <v>283</v>
      </c>
      <c r="E251" s="102" t="s">
        <v>230</v>
      </c>
      <c r="F251" s="102" t="s">
        <v>725</v>
      </c>
      <c r="G251" s="102" t="s">
        <v>301</v>
      </c>
      <c r="H251" s="102" t="s">
        <v>726</v>
      </c>
    </row>
    <row r="252" spans="2:9" ht="20.399999999999999" x14ac:dyDescent="0.3">
      <c r="B252" s="103" t="s">
        <v>620</v>
      </c>
      <c r="C252" s="103" t="s">
        <v>620</v>
      </c>
      <c r="D252" s="102" t="s">
        <v>606</v>
      </c>
      <c r="E252" s="102" t="s">
        <v>622</v>
      </c>
      <c r="F252" s="102" t="s">
        <v>727</v>
      </c>
      <c r="G252" s="102" t="s">
        <v>606</v>
      </c>
      <c r="H252" s="102" t="s">
        <v>622</v>
      </c>
      <c r="I252" s="102" t="s">
        <v>623</v>
      </c>
    </row>
    <row r="253" spans="2:9" x14ac:dyDescent="0.3">
      <c r="B253" t="s">
        <v>187</v>
      </c>
    </row>
    <row r="254" spans="2:9" x14ac:dyDescent="0.3">
      <c r="B254" t="s">
        <v>188</v>
      </c>
    </row>
    <row r="255" spans="2:9" ht="20.399999999999999" x14ac:dyDescent="0.3">
      <c r="B255" s="103" t="s">
        <v>728</v>
      </c>
      <c r="C255" s="102" t="s">
        <v>729</v>
      </c>
      <c r="D255" s="102" t="s">
        <v>230</v>
      </c>
      <c r="E255" s="102" t="s">
        <v>349</v>
      </c>
      <c r="F255" s="102" t="s">
        <v>730</v>
      </c>
      <c r="G255" s="102" t="s">
        <v>345</v>
      </c>
    </row>
    <row r="256" spans="2:9" ht="20.399999999999999" x14ac:dyDescent="0.3">
      <c r="B256" s="103" t="s">
        <v>731</v>
      </c>
      <c r="C256" s="102" t="s">
        <v>732</v>
      </c>
      <c r="D256" s="102" t="s">
        <v>283</v>
      </c>
      <c r="E256" s="102" t="s">
        <v>101</v>
      </c>
      <c r="F256" s="102" t="s">
        <v>505</v>
      </c>
      <c r="G256" s="102" t="s">
        <v>733</v>
      </c>
    </row>
    <row r="257" spans="2:10" ht="20.399999999999999" x14ac:dyDescent="0.3">
      <c r="B257" s="103" t="s">
        <v>734</v>
      </c>
      <c r="C257" s="102" t="s">
        <v>308</v>
      </c>
      <c r="D257" s="102" t="s">
        <v>606</v>
      </c>
      <c r="E257" s="102" t="s">
        <v>622</v>
      </c>
    </row>
    <row r="258" spans="2:10" x14ac:dyDescent="0.3">
      <c r="B258" s="102" t="s">
        <v>142</v>
      </c>
    </row>
    <row r="259" spans="2:10" x14ac:dyDescent="0.3">
      <c r="B259" s="102" t="s">
        <v>711</v>
      </c>
      <c r="C259" s="102" t="s">
        <v>735</v>
      </c>
      <c r="D259" s="102" t="s">
        <v>736</v>
      </c>
    </row>
    <row r="260" spans="2:10" ht="20.399999999999999" x14ac:dyDescent="0.3">
      <c r="B260" s="103" t="s">
        <v>737</v>
      </c>
      <c r="C260" s="102" t="s">
        <v>738</v>
      </c>
      <c r="D260" s="102" t="s">
        <v>739</v>
      </c>
    </row>
    <row r="261" spans="2:10" x14ac:dyDescent="0.3">
      <c r="B261" s="102" t="s">
        <v>740</v>
      </c>
      <c r="C261" s="102" t="s">
        <v>283</v>
      </c>
    </row>
    <row r="262" spans="2:10" x14ac:dyDescent="0.3">
      <c r="B262" s="102" t="s">
        <v>741</v>
      </c>
      <c r="C262" s="102" t="s">
        <v>742</v>
      </c>
      <c r="D262" s="102" t="s">
        <v>104</v>
      </c>
      <c r="E262" s="102" t="s">
        <v>319</v>
      </c>
      <c r="F262" s="102" t="s">
        <v>743</v>
      </c>
    </row>
    <row r="263" spans="2:10" ht="20.399999999999999" x14ac:dyDescent="0.3">
      <c r="B263" s="103" t="s">
        <v>744</v>
      </c>
      <c r="C263" s="102" t="s">
        <v>745</v>
      </c>
      <c r="D263" s="102" t="s">
        <v>746</v>
      </c>
      <c r="E263" s="102" t="s">
        <v>283</v>
      </c>
    </row>
    <row r="264" spans="2:10" x14ac:dyDescent="0.3">
      <c r="B264" s="102" t="s">
        <v>101</v>
      </c>
    </row>
    <row r="265" spans="2:10" x14ac:dyDescent="0.3">
      <c r="B265" s="102" t="s">
        <v>458</v>
      </c>
      <c r="C265" s="102" t="s">
        <v>747</v>
      </c>
    </row>
    <row r="266" spans="2:10" ht="20.399999999999999" x14ac:dyDescent="0.3">
      <c r="B266" s="103" t="s">
        <v>748</v>
      </c>
      <c r="C266" s="102" t="s">
        <v>665</v>
      </c>
      <c r="D266" s="102" t="s">
        <v>749</v>
      </c>
      <c r="E266" s="102" t="s">
        <v>309</v>
      </c>
      <c r="F266" s="102" t="s">
        <v>750</v>
      </c>
      <c r="G266" s="102" t="s">
        <v>751</v>
      </c>
    </row>
    <row r="267" spans="2:10" x14ac:dyDescent="0.3">
      <c r="B267" t="s">
        <v>189</v>
      </c>
    </row>
    <row r="268" spans="2:10" ht="20.399999999999999" x14ac:dyDescent="0.3">
      <c r="B268" s="103" t="s">
        <v>752</v>
      </c>
      <c r="C268" s="102" t="s">
        <v>753</v>
      </c>
      <c r="D268" s="102" t="s">
        <v>230</v>
      </c>
      <c r="E268" s="102" t="s">
        <v>754</v>
      </c>
      <c r="F268" s="102" t="s">
        <v>755</v>
      </c>
    </row>
    <row r="269" spans="2:10" ht="20.399999999999999" x14ac:dyDescent="0.3">
      <c r="B269" s="103" t="s">
        <v>756</v>
      </c>
      <c r="C269" s="102" t="s">
        <v>757</v>
      </c>
      <c r="D269" s="102" t="s">
        <v>230</v>
      </c>
      <c r="E269" s="102" t="s">
        <v>758</v>
      </c>
      <c r="F269" s="102" t="s">
        <v>759</v>
      </c>
      <c r="G269" s="102" t="s">
        <v>760</v>
      </c>
      <c r="H269" s="102" t="s">
        <v>761</v>
      </c>
    </row>
    <row r="270" spans="2:10" ht="20.399999999999999" x14ac:dyDescent="0.3">
      <c r="B270" s="103" t="s">
        <v>762</v>
      </c>
      <c r="C270" s="102" t="s">
        <v>308</v>
      </c>
      <c r="D270" s="102" t="s">
        <v>292</v>
      </c>
      <c r="E270" s="102" t="s">
        <v>763</v>
      </c>
      <c r="F270" s="102" t="s">
        <v>141</v>
      </c>
      <c r="G270" s="102" t="s">
        <v>288</v>
      </c>
      <c r="H270" s="102" t="s">
        <v>293</v>
      </c>
      <c r="I270" s="102" t="s">
        <v>289</v>
      </c>
      <c r="J270" s="102" t="s">
        <v>764</v>
      </c>
    </row>
    <row r="271" spans="2:10" ht="20.399999999999999" x14ac:dyDescent="0.3">
      <c r="B271" s="103" t="s">
        <v>765</v>
      </c>
      <c r="C271" s="102" t="s">
        <v>766</v>
      </c>
      <c r="D271" s="102" t="s">
        <v>767</v>
      </c>
      <c r="E271" s="102" t="s">
        <v>283</v>
      </c>
    </row>
    <row r="272" spans="2:10" x14ac:dyDescent="0.3">
      <c r="B272" s="102" t="s">
        <v>101</v>
      </c>
    </row>
    <row r="273" spans="2:11" x14ac:dyDescent="0.3">
      <c r="B273" s="102" t="s">
        <v>458</v>
      </c>
      <c r="C273" s="102" t="s">
        <v>768</v>
      </c>
    </row>
    <row r="274" spans="2:11" ht="20.399999999999999" x14ac:dyDescent="0.3">
      <c r="B274" s="103" t="s">
        <v>769</v>
      </c>
      <c r="C274" s="102" t="s">
        <v>770</v>
      </c>
      <c r="D274" s="102" t="s">
        <v>606</v>
      </c>
      <c r="E274" s="102" t="s">
        <v>151</v>
      </c>
      <c r="F274" s="102" t="s">
        <v>477</v>
      </c>
      <c r="G274" s="102" t="s">
        <v>478</v>
      </c>
      <c r="H274" s="102" t="s">
        <v>618</v>
      </c>
    </row>
    <row r="275" spans="2:11" x14ac:dyDescent="0.3">
      <c r="B275" t="s">
        <v>190</v>
      </c>
    </row>
    <row r="276" spans="2:11" x14ac:dyDescent="0.3">
      <c r="B276" t="s">
        <v>191</v>
      </c>
    </row>
    <row r="277" spans="2:11" ht="20.399999999999999" x14ac:dyDescent="0.3">
      <c r="B277" s="103" t="s">
        <v>771</v>
      </c>
      <c r="C277" s="102" t="s">
        <v>126</v>
      </c>
      <c r="D277" s="102" t="s">
        <v>772</v>
      </c>
      <c r="E277" s="102" t="s">
        <v>773</v>
      </c>
    </row>
    <row r="278" spans="2:11" x14ac:dyDescent="0.3">
      <c r="B278" s="102" t="s">
        <v>141</v>
      </c>
    </row>
    <row r="279" spans="2:11" x14ac:dyDescent="0.3">
      <c r="B279" s="102" t="s">
        <v>774</v>
      </c>
      <c r="C279" s="102" t="s">
        <v>305</v>
      </c>
      <c r="D279" s="102" t="s">
        <v>478</v>
      </c>
      <c r="E279" s="102" t="s">
        <v>100</v>
      </c>
      <c r="F279" s="102" t="s">
        <v>400</v>
      </c>
    </row>
    <row r="280" spans="2:11" ht="20.399999999999999" x14ac:dyDescent="0.3">
      <c r="B280" s="103" t="s">
        <v>192</v>
      </c>
    </row>
    <row r="281" spans="2:11" ht="20.399999999999999" x14ac:dyDescent="0.3">
      <c r="B281" s="103" t="s">
        <v>193</v>
      </c>
    </row>
    <row r="282" spans="2:11" x14ac:dyDescent="0.3">
      <c r="B282" s="102" t="s">
        <v>775</v>
      </c>
      <c r="C282" s="102" t="s">
        <v>392</v>
      </c>
    </row>
    <row r="283" spans="2:11" x14ac:dyDescent="0.3">
      <c r="B283" s="102" t="s">
        <v>776</v>
      </c>
      <c r="C283" s="102" t="s">
        <v>283</v>
      </c>
    </row>
    <row r="284" spans="2:11" x14ac:dyDescent="0.3">
      <c r="B284" s="102" t="s">
        <v>281</v>
      </c>
      <c r="C284" s="102" t="s">
        <v>777</v>
      </c>
      <c r="D284" s="102" t="s">
        <v>396</v>
      </c>
      <c r="E284" s="102" t="s">
        <v>778</v>
      </c>
    </row>
    <row r="285" spans="2:11" ht="20.399999999999999" x14ac:dyDescent="0.3">
      <c r="B285" s="103" t="s">
        <v>779</v>
      </c>
      <c r="C285" s="102" t="s">
        <v>780</v>
      </c>
      <c r="D285" s="102" t="s">
        <v>283</v>
      </c>
      <c r="E285" s="102" t="s">
        <v>101</v>
      </c>
      <c r="F285" s="102" t="s">
        <v>349</v>
      </c>
      <c r="G285" s="102" t="s">
        <v>461</v>
      </c>
      <c r="H285" s="102" t="s">
        <v>781</v>
      </c>
      <c r="I285" s="102" t="s">
        <v>782</v>
      </c>
      <c r="J285" s="102" t="s">
        <v>783</v>
      </c>
      <c r="K285" s="102" t="s">
        <v>305</v>
      </c>
    </row>
    <row r="286" spans="2:11" x14ac:dyDescent="0.3">
      <c r="B286" s="102" t="s">
        <v>285</v>
      </c>
      <c r="C286" s="102" t="s">
        <v>638</v>
      </c>
      <c r="D286" s="102" t="s">
        <v>285</v>
      </c>
      <c r="E286" s="102" t="s">
        <v>784</v>
      </c>
    </row>
    <row r="287" spans="2:11" ht="20.399999999999999" x14ac:dyDescent="0.3">
      <c r="B287" s="103" t="s">
        <v>785</v>
      </c>
      <c r="C287" s="102" t="s">
        <v>786</v>
      </c>
      <c r="D287" s="102" t="s">
        <v>767</v>
      </c>
    </row>
    <row r="288" spans="2:11" x14ac:dyDescent="0.3">
      <c r="B288" s="102" t="s">
        <v>787</v>
      </c>
      <c r="C288" s="102" t="s">
        <v>115</v>
      </c>
    </row>
    <row r="289" spans="2:7" x14ac:dyDescent="0.3">
      <c r="B289" s="102" t="s">
        <v>788</v>
      </c>
      <c r="C289" s="102" t="s">
        <v>789</v>
      </c>
      <c r="D289" s="102" t="s">
        <v>403</v>
      </c>
    </row>
    <row r="290" spans="2:7" ht="20.399999999999999" x14ac:dyDescent="0.3">
      <c r="B290" s="103" t="s">
        <v>790</v>
      </c>
      <c r="C290" s="102" t="s">
        <v>791</v>
      </c>
      <c r="D290" s="102" t="s">
        <v>283</v>
      </c>
      <c r="E290" s="102" t="s">
        <v>773</v>
      </c>
      <c r="F290" s="102" t="s">
        <v>792</v>
      </c>
      <c r="G290" s="102" t="s">
        <v>793</v>
      </c>
    </row>
    <row r="291" spans="2:7" x14ac:dyDescent="0.3">
      <c r="B291" t="s">
        <v>194</v>
      </c>
    </row>
    <row r="292" spans="2:7" ht="20.399999999999999" x14ac:dyDescent="0.3">
      <c r="B292" s="103" t="s">
        <v>794</v>
      </c>
      <c r="C292" s="102" t="s">
        <v>795</v>
      </c>
      <c r="D292" s="102" t="s">
        <v>300</v>
      </c>
      <c r="E292" s="102" t="s">
        <v>438</v>
      </c>
    </row>
    <row r="293" spans="2:7" x14ac:dyDescent="0.3">
      <c r="B293" s="102" t="s">
        <v>151</v>
      </c>
    </row>
    <row r="294" spans="2:7" x14ac:dyDescent="0.3">
      <c r="B294" s="102" t="s">
        <v>518</v>
      </c>
      <c r="C294" s="102" t="s">
        <v>289</v>
      </c>
      <c r="D294" s="102" t="s">
        <v>796</v>
      </c>
    </row>
    <row r="295" spans="2:7" ht="20.399999999999999" x14ac:dyDescent="0.3">
      <c r="B295" s="103" t="s">
        <v>797</v>
      </c>
      <c r="C295" s="102" t="s">
        <v>798</v>
      </c>
    </row>
    <row r="296" spans="2:7" x14ac:dyDescent="0.3">
      <c r="B296" s="102" t="s">
        <v>569</v>
      </c>
      <c r="C296" s="102" t="s">
        <v>791</v>
      </c>
      <c r="D296" s="102" t="s">
        <v>101</v>
      </c>
    </row>
    <row r="297" spans="2:7" x14ac:dyDescent="0.3">
      <c r="B297" s="102" t="s">
        <v>799</v>
      </c>
      <c r="C297" s="102" t="s">
        <v>800</v>
      </c>
      <c r="D297" s="102" t="s">
        <v>789</v>
      </c>
      <c r="E297" s="102" t="s">
        <v>403</v>
      </c>
    </row>
    <row r="298" spans="2:7" ht="20.399999999999999" x14ac:dyDescent="0.3">
      <c r="B298" s="103" t="s">
        <v>195</v>
      </c>
    </row>
    <row r="299" spans="2:7" ht="20.399999999999999" x14ac:dyDescent="0.3">
      <c r="B299" s="103" t="s">
        <v>196</v>
      </c>
    </row>
    <row r="300" spans="2:7" x14ac:dyDescent="0.3">
      <c r="B300" s="102" t="s">
        <v>801</v>
      </c>
      <c r="C300" s="102" t="s">
        <v>802</v>
      </c>
    </row>
    <row r="301" spans="2:7" x14ac:dyDescent="0.3">
      <c r="B301" s="102" t="s">
        <v>310</v>
      </c>
      <c r="C301" s="102" t="s">
        <v>803</v>
      </c>
      <c r="D301" s="102" t="s">
        <v>283</v>
      </c>
      <c r="E301" s="102" t="s">
        <v>151</v>
      </c>
    </row>
    <row r="302" spans="2:7" x14ac:dyDescent="0.3">
      <c r="B302" s="102" t="s">
        <v>804</v>
      </c>
      <c r="C302" s="102" t="s">
        <v>461</v>
      </c>
      <c r="D302" s="102" t="s">
        <v>289</v>
      </c>
      <c r="E302" s="102" t="s">
        <v>805</v>
      </c>
      <c r="F302" s="102" t="s">
        <v>705</v>
      </c>
    </row>
    <row r="303" spans="2:7" x14ac:dyDescent="0.3">
      <c r="B303" s="102" t="s">
        <v>707</v>
      </c>
      <c r="C303" s="102" t="s">
        <v>806</v>
      </c>
      <c r="D303" s="102" t="s">
        <v>807</v>
      </c>
      <c r="E303" s="102" t="s">
        <v>808</v>
      </c>
    </row>
    <row r="304" spans="2:7" x14ac:dyDescent="0.3">
      <c r="B304" t="s">
        <v>197</v>
      </c>
    </row>
    <row r="305" spans="2:10" x14ac:dyDescent="0.3">
      <c r="B305" t="s">
        <v>198</v>
      </c>
    </row>
    <row r="306" spans="2:10" ht="20.399999999999999" x14ac:dyDescent="0.3">
      <c r="B306" s="103" t="s">
        <v>809</v>
      </c>
      <c r="C306" s="102" t="s">
        <v>509</v>
      </c>
      <c r="D306" s="102" t="s">
        <v>108</v>
      </c>
      <c r="E306" s="102" t="s">
        <v>151</v>
      </c>
      <c r="F306" s="102" t="s">
        <v>538</v>
      </c>
      <c r="G306" s="102" t="s">
        <v>289</v>
      </c>
      <c r="H306" s="102" t="s">
        <v>810</v>
      </c>
      <c r="I306" s="102" t="s">
        <v>811</v>
      </c>
    </row>
    <row r="307" spans="2:10" ht="20.399999999999999" x14ac:dyDescent="0.3">
      <c r="B307" s="103" t="s">
        <v>812</v>
      </c>
      <c r="C307" s="102" t="s">
        <v>509</v>
      </c>
      <c r="D307" s="102" t="s">
        <v>108</v>
      </c>
      <c r="E307" s="102" t="s">
        <v>230</v>
      </c>
      <c r="F307" s="102" t="s">
        <v>349</v>
      </c>
      <c r="G307" s="102" t="s">
        <v>468</v>
      </c>
      <c r="H307" s="102" t="s">
        <v>810</v>
      </c>
      <c r="I307" s="102" t="s">
        <v>514</v>
      </c>
    </row>
    <row r="308" spans="2:10" ht="20.399999999999999" x14ac:dyDescent="0.3">
      <c r="B308" s="103" t="s">
        <v>813</v>
      </c>
      <c r="C308" s="102" t="s">
        <v>521</v>
      </c>
      <c r="D308" s="102" t="s">
        <v>108</v>
      </c>
      <c r="E308" s="102" t="s">
        <v>101</v>
      </c>
      <c r="F308" s="102" t="s">
        <v>349</v>
      </c>
      <c r="G308" s="102" t="s">
        <v>468</v>
      </c>
      <c r="H308" s="102" t="s">
        <v>814</v>
      </c>
      <c r="I308" s="102" t="s">
        <v>810</v>
      </c>
      <c r="J308" s="102" t="s">
        <v>519</v>
      </c>
    </row>
    <row r="309" spans="2:10" x14ac:dyDescent="0.3">
      <c r="B309" s="102" t="s">
        <v>199</v>
      </c>
    </row>
    <row r="310" spans="2:10" ht="20.399999999999999" x14ac:dyDescent="0.3">
      <c r="B310" s="103" t="s">
        <v>815</v>
      </c>
      <c r="C310" s="102" t="s">
        <v>304</v>
      </c>
      <c r="D310" s="102" t="s">
        <v>101</v>
      </c>
      <c r="E310" s="102" t="s">
        <v>230</v>
      </c>
      <c r="F310" s="102" t="s">
        <v>349</v>
      </c>
      <c r="G310" s="102" t="s">
        <v>468</v>
      </c>
      <c r="H310" s="102" t="s">
        <v>816</v>
      </c>
      <c r="I310" s="102" t="s">
        <v>817</v>
      </c>
      <c r="J310" s="102" t="s">
        <v>478</v>
      </c>
    </row>
    <row r="311" spans="2:10" x14ac:dyDescent="0.3">
      <c r="B311" s="102" t="s">
        <v>199</v>
      </c>
    </row>
    <row r="312" spans="2:10" ht="20.399999999999999" x14ac:dyDescent="0.3">
      <c r="B312" s="103" t="s">
        <v>818</v>
      </c>
      <c r="C312" s="102" t="s">
        <v>130</v>
      </c>
      <c r="D312" s="102" t="s">
        <v>108</v>
      </c>
      <c r="E312" s="102" t="s">
        <v>230</v>
      </c>
      <c r="F312" s="102" t="s">
        <v>349</v>
      </c>
      <c r="G312" s="102" t="s">
        <v>468</v>
      </c>
      <c r="H312" s="102" t="s">
        <v>816</v>
      </c>
      <c r="I312" s="102" t="s">
        <v>819</v>
      </c>
      <c r="J312" s="102" t="s">
        <v>478</v>
      </c>
    </row>
    <row r="313" spans="2:10" x14ac:dyDescent="0.3">
      <c r="B313" s="102" t="s">
        <v>199</v>
      </c>
    </row>
    <row r="314" spans="2:10" ht="20.399999999999999" x14ac:dyDescent="0.3">
      <c r="B314" s="103" t="s">
        <v>820</v>
      </c>
      <c r="C314" s="102" t="s">
        <v>821</v>
      </c>
      <c r="D314" s="102" t="s">
        <v>101</v>
      </c>
      <c r="E314" s="102" t="s">
        <v>230</v>
      </c>
      <c r="F314" s="102" t="s">
        <v>349</v>
      </c>
      <c r="G314" s="102" t="s">
        <v>468</v>
      </c>
      <c r="H314" s="102" t="s">
        <v>822</v>
      </c>
      <c r="I314" s="102" t="s">
        <v>823</v>
      </c>
      <c r="J314" s="102" t="s">
        <v>478</v>
      </c>
    </row>
    <row r="315" spans="2:10" x14ac:dyDescent="0.3">
      <c r="B315" s="102" t="s">
        <v>199</v>
      </c>
    </row>
    <row r="316" spans="2:10" ht="20.399999999999999" x14ac:dyDescent="0.3">
      <c r="B316" s="103" t="s">
        <v>824</v>
      </c>
      <c r="C316" s="102" t="s">
        <v>295</v>
      </c>
      <c r="D316" s="102" t="s">
        <v>108</v>
      </c>
      <c r="E316" s="102" t="s">
        <v>230</v>
      </c>
      <c r="F316" s="102" t="s">
        <v>349</v>
      </c>
      <c r="G316" s="102" t="s">
        <v>468</v>
      </c>
      <c r="H316" s="102" t="s">
        <v>545</v>
      </c>
      <c r="I316" s="102" t="s">
        <v>478</v>
      </c>
      <c r="J316" s="102" t="s">
        <v>199</v>
      </c>
    </row>
    <row r="317" spans="2:10" ht="20.399999999999999" x14ac:dyDescent="0.3">
      <c r="B317" s="103" t="s">
        <v>825</v>
      </c>
      <c r="C317" s="102" t="s">
        <v>684</v>
      </c>
      <c r="D317" s="102" t="s">
        <v>101</v>
      </c>
      <c r="E317" s="102" t="s">
        <v>230</v>
      </c>
      <c r="F317" s="102" t="s">
        <v>349</v>
      </c>
      <c r="G317" s="102" t="s">
        <v>468</v>
      </c>
      <c r="H317" s="102" t="s">
        <v>826</v>
      </c>
      <c r="I317" s="102" t="s">
        <v>827</v>
      </c>
      <c r="J317" s="102" t="s">
        <v>534</v>
      </c>
    </row>
    <row r="318" spans="2:10" x14ac:dyDescent="0.3">
      <c r="B318" s="102" t="s">
        <v>828</v>
      </c>
      <c r="C318" s="102" t="s">
        <v>829</v>
      </c>
      <c r="D318" s="102" t="s">
        <v>199</v>
      </c>
    </row>
    <row r="319" spans="2:10" x14ac:dyDescent="0.3">
      <c r="B319" s="102" t="s">
        <v>830</v>
      </c>
      <c r="C319" s="102" t="s">
        <v>831</v>
      </c>
      <c r="D319" s="102" t="s">
        <v>832</v>
      </c>
      <c r="E319" s="102" t="s">
        <v>378</v>
      </c>
      <c r="F319" s="102" t="s">
        <v>833</v>
      </c>
      <c r="G319" s="102" t="s">
        <v>834</v>
      </c>
      <c r="H319" s="102" t="s">
        <v>835</v>
      </c>
    </row>
    <row r="320" spans="2:10" x14ac:dyDescent="0.3">
      <c r="B320" t="s">
        <v>200</v>
      </c>
    </row>
    <row r="321" spans="2:11" x14ac:dyDescent="0.3">
      <c r="B321" t="s">
        <v>201</v>
      </c>
    </row>
    <row r="322" spans="2:11" ht="20.399999999999999" x14ac:dyDescent="0.3">
      <c r="B322" s="103" t="s">
        <v>836</v>
      </c>
      <c r="C322" s="102" t="s">
        <v>837</v>
      </c>
      <c r="D322" s="102" t="s">
        <v>838</v>
      </c>
      <c r="E322" s="102" t="s">
        <v>230</v>
      </c>
      <c r="F322" s="102" t="s">
        <v>349</v>
      </c>
      <c r="G322" s="102" t="s">
        <v>468</v>
      </c>
      <c r="H322" s="102" t="s">
        <v>319</v>
      </c>
      <c r="I322" s="102" t="s">
        <v>839</v>
      </c>
    </row>
    <row r="323" spans="2:11" ht="20.399999999999999" x14ac:dyDescent="0.3">
      <c r="B323" s="103" t="s">
        <v>840</v>
      </c>
      <c r="C323" s="102" t="s">
        <v>841</v>
      </c>
      <c r="D323" s="102" t="s">
        <v>746</v>
      </c>
      <c r="E323" s="102" t="s">
        <v>101</v>
      </c>
      <c r="F323" s="102" t="s">
        <v>349</v>
      </c>
      <c r="G323" s="102" t="s">
        <v>461</v>
      </c>
      <c r="H323" s="102" t="s">
        <v>468</v>
      </c>
      <c r="I323" s="102" t="s">
        <v>842</v>
      </c>
    </row>
    <row r="324" spans="2:11" ht="20.399999999999999" x14ac:dyDescent="0.3">
      <c r="B324" s="103" t="s">
        <v>843</v>
      </c>
      <c r="C324" s="102" t="s">
        <v>844</v>
      </c>
      <c r="D324" s="102" t="s">
        <v>151</v>
      </c>
      <c r="E324" s="102" t="s">
        <v>458</v>
      </c>
      <c r="F324" s="102" t="s">
        <v>845</v>
      </c>
    </row>
    <row r="325" spans="2:11" ht="20.399999999999999" x14ac:dyDescent="0.3">
      <c r="B325" s="103" t="s">
        <v>846</v>
      </c>
      <c r="C325" s="102" t="s">
        <v>847</v>
      </c>
      <c r="D325" s="102" t="s">
        <v>848</v>
      </c>
      <c r="E325" s="102" t="s">
        <v>402</v>
      </c>
      <c r="F325" s="102" t="s">
        <v>151</v>
      </c>
      <c r="G325" s="102" t="s">
        <v>849</v>
      </c>
      <c r="H325" s="102" t="s">
        <v>850</v>
      </c>
    </row>
    <row r="326" spans="2:11" ht="20.399999999999999" x14ac:dyDescent="0.3">
      <c r="B326" s="103" t="s">
        <v>851</v>
      </c>
      <c r="C326" s="102" t="s">
        <v>852</v>
      </c>
      <c r="D326" s="102" t="s">
        <v>125</v>
      </c>
      <c r="E326" s="102" t="s">
        <v>114</v>
      </c>
      <c r="F326" s="102" t="s">
        <v>123</v>
      </c>
      <c r="G326" s="102" t="s">
        <v>402</v>
      </c>
      <c r="H326" s="102" t="s">
        <v>853</v>
      </c>
      <c r="I326" s="102" t="s">
        <v>287</v>
      </c>
      <c r="J326" s="102" t="s">
        <v>854</v>
      </c>
      <c r="K326" s="102" t="s">
        <v>855</v>
      </c>
    </row>
    <row r="327" spans="2:11" ht="20.399999999999999" x14ac:dyDescent="0.3">
      <c r="B327" s="103" t="s">
        <v>856</v>
      </c>
      <c r="C327" s="102" t="s">
        <v>366</v>
      </c>
      <c r="D327" s="102" t="s">
        <v>402</v>
      </c>
      <c r="E327" s="102" t="s">
        <v>721</v>
      </c>
      <c r="F327" s="102" t="s">
        <v>857</v>
      </c>
      <c r="G327" s="102" t="s">
        <v>319</v>
      </c>
      <c r="H327" s="102" t="s">
        <v>858</v>
      </c>
      <c r="I327" s="102" t="s">
        <v>415</v>
      </c>
      <c r="J327" s="102" t="s">
        <v>859</v>
      </c>
    </row>
    <row r="328" spans="2:11" ht="20.399999999999999" x14ac:dyDescent="0.3">
      <c r="B328" s="103" t="s">
        <v>202</v>
      </c>
    </row>
    <row r="329" spans="2:11" ht="20.399999999999999" x14ac:dyDescent="0.3">
      <c r="B329" s="103" t="s">
        <v>203</v>
      </c>
    </row>
    <row r="330" spans="2:11" x14ac:dyDescent="0.3">
      <c r="B330" s="102" t="s">
        <v>384</v>
      </c>
      <c r="C330" s="102" t="s">
        <v>309</v>
      </c>
      <c r="D330" s="102" t="s">
        <v>384</v>
      </c>
      <c r="E330" s="102" t="s">
        <v>118</v>
      </c>
    </row>
    <row r="331" spans="2:11" x14ac:dyDescent="0.3">
      <c r="B331" s="102" t="s">
        <v>283</v>
      </c>
      <c r="C331" s="102" t="s">
        <v>230</v>
      </c>
    </row>
    <row r="332" spans="2:11" x14ac:dyDescent="0.3">
      <c r="B332" t="s">
        <v>204</v>
      </c>
    </row>
    <row r="333" spans="2:11" ht="20.399999999999999" x14ac:dyDescent="0.3">
      <c r="B333" s="103" t="s">
        <v>860</v>
      </c>
      <c r="C333" s="102" t="s">
        <v>861</v>
      </c>
      <c r="D333" s="102" t="s">
        <v>862</v>
      </c>
    </row>
    <row r="334" spans="2:11" x14ac:dyDescent="0.3">
      <c r="B334" s="102" t="s">
        <v>115</v>
      </c>
    </row>
    <row r="335" spans="2:11" x14ac:dyDescent="0.3">
      <c r="B335" t="s">
        <v>205</v>
      </c>
    </row>
    <row r="336" spans="2:11" ht="20.399999999999999" x14ac:dyDescent="0.3">
      <c r="B336" s="103" t="s">
        <v>863</v>
      </c>
      <c r="C336" s="102" t="s">
        <v>864</v>
      </c>
      <c r="D336" s="102" t="s">
        <v>354</v>
      </c>
      <c r="E336" s="102" t="s">
        <v>312</v>
      </c>
    </row>
    <row r="337" spans="2:4" x14ac:dyDescent="0.3">
      <c r="B337" s="102" t="s">
        <v>865</v>
      </c>
      <c r="C337" s="102" t="s">
        <v>297</v>
      </c>
      <c r="D337" s="102" t="s">
        <v>439</v>
      </c>
    </row>
    <row r="338" spans="2:4" x14ac:dyDescent="0.3">
      <c r="B338" s="102" t="s">
        <v>206</v>
      </c>
    </row>
    <row r="339" spans="2:4" ht="20.399999999999999" x14ac:dyDescent="0.3">
      <c r="B339" s="103" t="s">
        <v>207</v>
      </c>
    </row>
    <row r="340" spans="2:4" ht="20.399999999999999" x14ac:dyDescent="0.3">
      <c r="B340" s="103" t="s">
        <v>208</v>
      </c>
    </row>
    <row r="341" spans="2:4" x14ac:dyDescent="0.3">
      <c r="B341" s="102" t="s">
        <v>866</v>
      </c>
      <c r="C341" s="102" t="s">
        <v>336</v>
      </c>
    </row>
    <row r="342" spans="2:4" x14ac:dyDescent="0.3">
      <c r="B342" s="102" t="s">
        <v>867</v>
      </c>
      <c r="C342" s="102" t="s">
        <v>384</v>
      </c>
      <c r="D342" s="102" t="s">
        <v>306</v>
      </c>
    </row>
    <row r="343" spans="2:4" x14ac:dyDescent="0.3">
      <c r="B343" s="102" t="s">
        <v>528</v>
      </c>
      <c r="C343" s="102" t="s">
        <v>230</v>
      </c>
    </row>
    <row r="344" spans="2:4" x14ac:dyDescent="0.3">
      <c r="B344" t="s">
        <v>209</v>
      </c>
    </row>
    <row r="345" spans="2:4" x14ac:dyDescent="0.3">
      <c r="B345" t="s">
        <v>210</v>
      </c>
    </row>
    <row r="346" spans="2:4" x14ac:dyDescent="0.3">
      <c r="B346" t="s">
        <v>211</v>
      </c>
    </row>
    <row r="347" spans="2:4" ht="20.399999999999999" x14ac:dyDescent="0.3">
      <c r="B347" s="103" t="s">
        <v>870</v>
      </c>
      <c r="C347" s="102" t="s">
        <v>871</v>
      </c>
      <c r="D347" s="102" t="s">
        <v>283</v>
      </c>
    </row>
    <row r="348" spans="2:4" x14ac:dyDescent="0.3">
      <c r="B348" s="102" t="s">
        <v>872</v>
      </c>
      <c r="C348" s="102" t="s">
        <v>384</v>
      </c>
    </row>
    <row r="349" spans="2:4" x14ac:dyDescent="0.3">
      <c r="B349" t="s">
        <v>212</v>
      </c>
    </row>
    <row r="350" spans="2:4" ht="20.399999999999999" x14ac:dyDescent="0.3">
      <c r="B350" s="103" t="s">
        <v>873</v>
      </c>
      <c r="C350" s="102" t="s">
        <v>126</v>
      </c>
      <c r="D350" s="102" t="s">
        <v>874</v>
      </c>
    </row>
    <row r="351" spans="2:4" x14ac:dyDescent="0.3">
      <c r="B351" s="102" t="s">
        <v>565</v>
      </c>
      <c r="C351" s="102" t="s">
        <v>875</v>
      </c>
      <c r="D351" s="102" t="s">
        <v>115</v>
      </c>
    </row>
    <row r="352" spans="2:4" x14ac:dyDescent="0.3">
      <c r="B352" s="102" t="s">
        <v>213</v>
      </c>
    </row>
    <row r="353" spans="2:9" ht="20.399999999999999" x14ac:dyDescent="0.3">
      <c r="B353" s="103" t="s">
        <v>876</v>
      </c>
      <c r="C353" s="102" t="s">
        <v>126</v>
      </c>
      <c r="D353" s="102" t="s">
        <v>874</v>
      </c>
    </row>
    <row r="354" spans="2:9" x14ac:dyDescent="0.3">
      <c r="B354" s="102" t="s">
        <v>877</v>
      </c>
      <c r="C354" s="102" t="s">
        <v>878</v>
      </c>
      <c r="D354" s="102" t="s">
        <v>113</v>
      </c>
    </row>
    <row r="355" spans="2:9" x14ac:dyDescent="0.3">
      <c r="B355" t="s">
        <v>214</v>
      </c>
    </row>
    <row r="356" spans="2:9" x14ac:dyDescent="0.3">
      <c r="B356" t="s">
        <v>215</v>
      </c>
    </row>
    <row r="357" spans="2:9" ht="20.399999999999999" x14ac:dyDescent="0.3">
      <c r="B357" s="103" t="s">
        <v>216</v>
      </c>
    </row>
    <row r="358" spans="2:9" ht="20.399999999999999" x14ac:dyDescent="0.3">
      <c r="B358" s="103" t="s">
        <v>217</v>
      </c>
    </row>
    <row r="359" spans="2:9" x14ac:dyDescent="0.3">
      <c r="B359" s="102" t="s">
        <v>881</v>
      </c>
      <c r="C359" s="102" t="s">
        <v>317</v>
      </c>
      <c r="D359" s="102" t="s">
        <v>882</v>
      </c>
      <c r="E359" s="102" t="s">
        <v>151</v>
      </c>
      <c r="F359" s="102" t="s">
        <v>883</v>
      </c>
      <c r="G359" s="102" t="s">
        <v>289</v>
      </c>
      <c r="H359" s="102" t="s">
        <v>884</v>
      </c>
      <c r="I359" s="102" t="s">
        <v>885</v>
      </c>
    </row>
    <row r="360" spans="2:9" ht="20.399999999999999" x14ac:dyDescent="0.3">
      <c r="B360" s="103" t="s">
        <v>218</v>
      </c>
    </row>
    <row r="361" spans="2:9" ht="20.399999999999999" x14ac:dyDescent="0.3">
      <c r="B361" s="103" t="s">
        <v>219</v>
      </c>
    </row>
    <row r="362" spans="2:9" x14ac:dyDescent="0.3">
      <c r="B362" s="102" t="s">
        <v>220</v>
      </c>
    </row>
    <row r="363" spans="2:9" x14ac:dyDescent="0.3">
      <c r="B363" s="102" t="s">
        <v>317</v>
      </c>
      <c r="C363" s="102" t="s">
        <v>878</v>
      </c>
      <c r="D363" s="102" t="s">
        <v>587</v>
      </c>
    </row>
    <row r="364" spans="2:9" x14ac:dyDescent="0.3">
      <c r="B364" s="102" t="s">
        <v>886</v>
      </c>
      <c r="C364" s="102" t="s">
        <v>884</v>
      </c>
      <c r="D364" s="102" t="s">
        <v>887</v>
      </c>
      <c r="E364" s="102" t="s">
        <v>687</v>
      </c>
      <c r="F364" s="102" t="s">
        <v>888</v>
      </c>
    </row>
    <row r="365" spans="2:9" ht="20.399999999999999" x14ac:dyDescent="0.3">
      <c r="B365" s="103" t="s">
        <v>889</v>
      </c>
      <c r="C365" s="102" t="s">
        <v>890</v>
      </c>
      <c r="D365" s="102" t="s">
        <v>891</v>
      </c>
    </row>
    <row r="366" spans="2:9" x14ac:dyDescent="0.3">
      <c r="B366" s="102" t="s">
        <v>838</v>
      </c>
      <c r="C366" s="102" t="s">
        <v>300</v>
      </c>
      <c r="D366" s="102" t="s">
        <v>230</v>
      </c>
    </row>
    <row r="367" spans="2:9" x14ac:dyDescent="0.3">
      <c r="B367" s="102" t="s">
        <v>892</v>
      </c>
      <c r="C367" s="102" t="s">
        <v>301</v>
      </c>
      <c r="D367" s="102" t="s">
        <v>893</v>
      </c>
      <c r="E367" s="102" t="s">
        <v>894</v>
      </c>
    </row>
    <row r="368" spans="2:9" ht="20.399999999999999" x14ac:dyDescent="0.3">
      <c r="B368" s="103" t="s">
        <v>895</v>
      </c>
      <c r="C368" s="102" t="s">
        <v>890</v>
      </c>
    </row>
    <row r="369" spans="2:9" x14ac:dyDescent="0.3">
      <c r="B369" s="102" t="s">
        <v>838</v>
      </c>
      <c r="C369" s="102" t="s">
        <v>300</v>
      </c>
      <c r="D369" s="102" t="s">
        <v>230</v>
      </c>
    </row>
    <row r="370" spans="2:9" x14ac:dyDescent="0.3">
      <c r="B370" t="s">
        <v>221</v>
      </c>
    </row>
    <row r="371" spans="2:9" ht="20.399999999999999" x14ac:dyDescent="0.3">
      <c r="B371" s="103" t="s">
        <v>222</v>
      </c>
    </row>
    <row r="372" spans="2:9" ht="20.399999999999999" x14ac:dyDescent="0.3">
      <c r="B372" s="103" t="s">
        <v>223</v>
      </c>
    </row>
    <row r="373" spans="2:9" x14ac:dyDescent="0.3">
      <c r="B373" s="102" t="s">
        <v>224</v>
      </c>
    </row>
    <row r="374" spans="2:9" x14ac:dyDescent="0.3">
      <c r="B374" s="102" t="s">
        <v>896</v>
      </c>
      <c r="C374" s="102" t="s">
        <v>565</v>
      </c>
      <c r="D374" s="102" t="s">
        <v>230</v>
      </c>
    </row>
    <row r="375" spans="2:9" x14ac:dyDescent="0.3">
      <c r="B375" t="s">
        <v>225</v>
      </c>
    </row>
    <row r="376" spans="2:9" x14ac:dyDescent="0.3">
      <c r="B376" t="s">
        <v>226</v>
      </c>
    </row>
    <row r="377" spans="2:9" ht="20.399999999999999" x14ac:dyDescent="0.3">
      <c r="B377" s="103" t="s">
        <v>227</v>
      </c>
    </row>
    <row r="378" spans="2:9" ht="20.399999999999999" x14ac:dyDescent="0.3">
      <c r="B378" s="103" t="s">
        <v>228</v>
      </c>
    </row>
    <row r="379" spans="2:9" x14ac:dyDescent="0.3">
      <c r="B379" s="102" t="s">
        <v>229</v>
      </c>
    </row>
    <row r="380" spans="2:9" x14ac:dyDescent="0.3">
      <c r="B380" s="102" t="s">
        <v>898</v>
      </c>
      <c r="C380" s="102" t="s">
        <v>899</v>
      </c>
      <c r="D380" s="102" t="s">
        <v>434</v>
      </c>
    </row>
    <row r="381" spans="2:9" x14ac:dyDescent="0.3">
      <c r="B381" s="102" t="s">
        <v>230</v>
      </c>
    </row>
    <row r="382" spans="2:9" x14ac:dyDescent="0.3">
      <c r="B382" t="s">
        <v>231</v>
      </c>
    </row>
    <row r="383" spans="2:9" ht="20.399999999999999" x14ac:dyDescent="0.3">
      <c r="B383" s="103" t="s">
        <v>900</v>
      </c>
      <c r="C383" s="102" t="s">
        <v>565</v>
      </c>
      <c r="D383" s="102" t="s">
        <v>126</v>
      </c>
      <c r="E383" s="102" t="s">
        <v>838</v>
      </c>
      <c r="F383" s="102" t="s">
        <v>151</v>
      </c>
      <c r="G383" s="102" t="s">
        <v>901</v>
      </c>
      <c r="H383" s="102" t="s">
        <v>638</v>
      </c>
      <c r="I383" s="102" t="s">
        <v>341</v>
      </c>
    </row>
    <row r="384" spans="2:9" ht="20.399999999999999" x14ac:dyDescent="0.3">
      <c r="B384" s="103" t="s">
        <v>902</v>
      </c>
      <c r="C384" s="103" t="s">
        <v>903</v>
      </c>
      <c r="D384" s="103" t="s">
        <v>904</v>
      </c>
      <c r="E384" s="103" t="s">
        <v>905</v>
      </c>
      <c r="F384" s="102" t="s">
        <v>126</v>
      </c>
      <c r="G384" s="102" t="s">
        <v>120</v>
      </c>
      <c r="H384" s="102" t="s">
        <v>317</v>
      </c>
      <c r="I384" s="102" t="s">
        <v>878</v>
      </c>
    </row>
    <row r="385" spans="2:12" x14ac:dyDescent="0.3">
      <c r="B385" s="102" t="s">
        <v>767</v>
      </c>
      <c r="C385" s="102" t="s">
        <v>125</v>
      </c>
      <c r="D385" s="102" t="s">
        <v>280</v>
      </c>
      <c r="E385" s="102" t="s">
        <v>151</v>
      </c>
    </row>
    <row r="386" spans="2:12" x14ac:dyDescent="0.3">
      <c r="B386" t="s">
        <v>232</v>
      </c>
    </row>
    <row r="387" spans="2:12" x14ac:dyDescent="0.3">
      <c r="B387" t="s">
        <v>233</v>
      </c>
    </row>
    <row r="388" spans="2:12" ht="20.399999999999999" x14ac:dyDescent="0.3">
      <c r="B388" s="103" t="s">
        <v>906</v>
      </c>
      <c r="C388" s="102" t="s">
        <v>907</v>
      </c>
    </row>
    <row r="389" spans="2:12" x14ac:dyDescent="0.3">
      <c r="B389" s="102" t="s">
        <v>908</v>
      </c>
      <c r="C389" s="102" t="s">
        <v>113</v>
      </c>
      <c r="D389" s="102" t="s">
        <v>587</v>
      </c>
    </row>
    <row r="390" spans="2:12" x14ac:dyDescent="0.3">
      <c r="B390" t="s">
        <v>234</v>
      </c>
    </row>
    <row r="391" spans="2:12" ht="20.399999999999999" x14ac:dyDescent="0.3">
      <c r="B391" s="103" t="s">
        <v>909</v>
      </c>
      <c r="C391" s="102" t="s">
        <v>310</v>
      </c>
      <c r="D391" s="102" t="s">
        <v>118</v>
      </c>
    </row>
    <row r="392" spans="2:12" x14ac:dyDescent="0.3">
      <c r="B392" s="102" t="s">
        <v>310</v>
      </c>
      <c r="C392" s="102" t="s">
        <v>910</v>
      </c>
      <c r="D392" s="102" t="s">
        <v>587</v>
      </c>
    </row>
    <row r="393" spans="2:12" x14ac:dyDescent="0.3">
      <c r="B393" t="s">
        <v>235</v>
      </c>
    </row>
    <row r="394" spans="2:12" ht="20.399999999999999" x14ac:dyDescent="0.3">
      <c r="B394" s="103" t="s">
        <v>912</v>
      </c>
      <c r="C394" s="102" t="s">
        <v>913</v>
      </c>
      <c r="D394" s="102" t="s">
        <v>283</v>
      </c>
      <c r="E394" s="102" t="s">
        <v>230</v>
      </c>
      <c r="F394" s="102" t="s">
        <v>349</v>
      </c>
      <c r="G394" s="102" t="s">
        <v>781</v>
      </c>
    </row>
    <row r="395" spans="2:12" x14ac:dyDescent="0.3">
      <c r="B395" t="s">
        <v>236</v>
      </c>
    </row>
    <row r="396" spans="2:12" x14ac:dyDescent="0.3">
      <c r="B396" t="s">
        <v>237</v>
      </c>
    </row>
    <row r="397" spans="2:12" ht="20.399999999999999" x14ac:dyDescent="0.3">
      <c r="B397" s="103" t="s">
        <v>914</v>
      </c>
      <c r="C397" s="102" t="s">
        <v>292</v>
      </c>
      <c r="D397" s="102" t="s">
        <v>915</v>
      </c>
      <c r="E397" s="102" t="s">
        <v>916</v>
      </c>
      <c r="F397" s="102" t="s">
        <v>908</v>
      </c>
      <c r="G397" s="102" t="s">
        <v>917</v>
      </c>
      <c r="H397" s="102" t="s">
        <v>879</v>
      </c>
      <c r="I397" s="102" t="s">
        <v>918</v>
      </c>
      <c r="J397" s="102" t="s">
        <v>289</v>
      </c>
      <c r="K397" s="102" t="s">
        <v>369</v>
      </c>
      <c r="L397" s="102" t="s">
        <v>919</v>
      </c>
    </row>
    <row r="398" spans="2:12" ht="20.399999999999999" x14ac:dyDescent="0.3">
      <c r="B398" s="103" t="s">
        <v>920</v>
      </c>
      <c r="C398" s="102" t="s">
        <v>916</v>
      </c>
      <c r="D398" s="102" t="s">
        <v>915</v>
      </c>
      <c r="E398" s="102" t="s">
        <v>384</v>
      </c>
      <c r="F398" s="102" t="s">
        <v>387</v>
      </c>
      <c r="G398" s="102" t="s">
        <v>918</v>
      </c>
      <c r="H398" s="102" t="s">
        <v>921</v>
      </c>
      <c r="I398" s="102" t="s">
        <v>922</v>
      </c>
      <c r="J398" s="102" t="s">
        <v>923</v>
      </c>
    </row>
    <row r="399" spans="2:12" ht="20.399999999999999" x14ac:dyDescent="0.3">
      <c r="B399" s="103" t="s">
        <v>924</v>
      </c>
      <c r="C399" s="102" t="s">
        <v>878</v>
      </c>
      <c r="D399" s="102" t="s">
        <v>915</v>
      </c>
      <c r="E399" s="102" t="s">
        <v>872</v>
      </c>
      <c r="F399" s="102" t="s">
        <v>857</v>
      </c>
      <c r="G399" s="102" t="s">
        <v>918</v>
      </c>
      <c r="H399" s="102" t="s">
        <v>925</v>
      </c>
      <c r="I399" s="102" t="s">
        <v>926</v>
      </c>
      <c r="J399" s="102" t="s">
        <v>927</v>
      </c>
    </row>
    <row r="400" spans="2:12" ht="20.399999999999999" x14ac:dyDescent="0.3">
      <c r="B400" s="103" t="s">
        <v>928</v>
      </c>
      <c r="C400" s="102" t="s">
        <v>913</v>
      </c>
      <c r="D400" s="102" t="s">
        <v>915</v>
      </c>
      <c r="E400" s="102" t="s">
        <v>106</v>
      </c>
      <c r="F400" s="102" t="s">
        <v>929</v>
      </c>
      <c r="G400" s="102" t="s">
        <v>918</v>
      </c>
      <c r="H400" s="102" t="s">
        <v>930</v>
      </c>
      <c r="I400" s="102" t="s">
        <v>781</v>
      </c>
    </row>
    <row r="401" spans="2:10" ht="20.399999999999999" x14ac:dyDescent="0.3">
      <c r="B401" s="103" t="s">
        <v>931</v>
      </c>
      <c r="C401" s="102" t="s">
        <v>292</v>
      </c>
      <c r="D401" s="102" t="s">
        <v>126</v>
      </c>
      <c r="E401" s="102" t="s">
        <v>838</v>
      </c>
      <c r="F401" s="102" t="s">
        <v>915</v>
      </c>
    </row>
    <row r="402" spans="2:10" x14ac:dyDescent="0.3">
      <c r="B402" s="102" t="s">
        <v>916</v>
      </c>
      <c r="C402" s="102" t="s">
        <v>908</v>
      </c>
    </row>
    <row r="403" spans="2:10" x14ac:dyDescent="0.3">
      <c r="B403" t="s">
        <v>238</v>
      </c>
    </row>
    <row r="404" spans="2:10" x14ac:dyDescent="0.3">
      <c r="B404" t="s">
        <v>239</v>
      </c>
    </row>
    <row r="405" spans="2:10" ht="20.399999999999999" x14ac:dyDescent="0.3">
      <c r="B405" s="103" t="s">
        <v>932</v>
      </c>
      <c r="C405" s="103" t="s">
        <v>933</v>
      </c>
      <c r="D405" s="102" t="s">
        <v>934</v>
      </c>
      <c r="E405" s="102" t="s">
        <v>565</v>
      </c>
      <c r="F405" s="102" t="s">
        <v>418</v>
      </c>
      <c r="G405" s="102" t="s">
        <v>538</v>
      </c>
      <c r="H405" s="102" t="s">
        <v>319</v>
      </c>
      <c r="I405" s="102" t="s">
        <v>638</v>
      </c>
      <c r="J405" s="102" t="s">
        <v>344</v>
      </c>
    </row>
    <row r="406" spans="2:10" x14ac:dyDescent="0.3">
      <c r="B406" t="s">
        <v>240</v>
      </c>
    </row>
    <row r="407" spans="2:10" x14ac:dyDescent="0.3">
      <c r="B407" t="s">
        <v>241</v>
      </c>
    </row>
    <row r="408" spans="2:10" x14ac:dyDescent="0.3">
      <c r="B408" t="s">
        <v>242</v>
      </c>
    </row>
    <row r="409" spans="2:10" x14ac:dyDescent="0.3">
      <c r="B409" t="s">
        <v>243</v>
      </c>
    </row>
    <row r="410" spans="2:10" x14ac:dyDescent="0.3">
      <c r="B410" t="s">
        <v>244</v>
      </c>
    </row>
    <row r="411" spans="2:10" x14ac:dyDescent="0.3">
      <c r="B411" t="s">
        <v>245</v>
      </c>
    </row>
    <row r="412" spans="2:10" x14ac:dyDescent="0.3">
      <c r="B412" s="104" t="s">
        <v>936</v>
      </c>
      <c r="C412" s="104" t="s">
        <v>1220</v>
      </c>
      <c r="D412" s="104" t="s">
        <v>1221</v>
      </c>
    </row>
    <row r="413" spans="2:10" x14ac:dyDescent="0.3">
      <c r="B413" t="s">
        <v>246</v>
      </c>
    </row>
    <row r="414" spans="2:10" ht="20.399999999999999" x14ac:dyDescent="0.3">
      <c r="B414" s="103" t="s">
        <v>937</v>
      </c>
      <c r="C414" s="102" t="s">
        <v>938</v>
      </c>
      <c r="D414" s="102" t="s">
        <v>230</v>
      </c>
      <c r="E414" s="102" t="s">
        <v>553</v>
      </c>
      <c r="F414" s="102" t="s">
        <v>939</v>
      </c>
    </row>
    <row r="415" spans="2:10" ht="20.399999999999999" x14ac:dyDescent="0.3">
      <c r="B415" s="103" t="s">
        <v>940</v>
      </c>
      <c r="C415" s="102" t="s">
        <v>941</v>
      </c>
      <c r="D415" s="102" t="s">
        <v>230</v>
      </c>
      <c r="E415" s="102" t="s">
        <v>553</v>
      </c>
      <c r="F415" s="102" t="s">
        <v>942</v>
      </c>
    </row>
    <row r="416" spans="2:10" ht="20.399999999999999" x14ac:dyDescent="0.3">
      <c r="B416" s="103" t="s">
        <v>943</v>
      </c>
      <c r="C416" s="102" t="s">
        <v>122</v>
      </c>
      <c r="D416" s="102" t="s">
        <v>230</v>
      </c>
      <c r="E416" s="102" t="s">
        <v>553</v>
      </c>
      <c r="F416" s="102" t="s">
        <v>944</v>
      </c>
    </row>
    <row r="417" spans="2:11" ht="20.399999999999999" x14ac:dyDescent="0.3">
      <c r="B417" s="103" t="s">
        <v>945</v>
      </c>
      <c r="C417" s="102" t="s">
        <v>946</v>
      </c>
      <c r="D417" s="102" t="s">
        <v>230</v>
      </c>
      <c r="E417" s="102" t="s">
        <v>553</v>
      </c>
      <c r="F417" s="102" t="s">
        <v>947</v>
      </c>
    </row>
    <row r="418" spans="2:11" ht="20.399999999999999" x14ac:dyDescent="0.3">
      <c r="B418" s="103" t="s">
        <v>948</v>
      </c>
      <c r="C418" s="102" t="s">
        <v>949</v>
      </c>
      <c r="D418" s="102" t="s">
        <v>230</v>
      </c>
      <c r="E418" s="102" t="s">
        <v>553</v>
      </c>
      <c r="F418" s="102" t="s">
        <v>950</v>
      </c>
    </row>
    <row r="419" spans="2:11" ht="20.399999999999999" x14ac:dyDescent="0.3">
      <c r="B419" s="103" t="s">
        <v>945</v>
      </c>
      <c r="C419" s="102" t="s">
        <v>946</v>
      </c>
      <c r="D419" s="102" t="s">
        <v>230</v>
      </c>
      <c r="E419" s="102" t="s">
        <v>553</v>
      </c>
      <c r="F419" s="102" t="s">
        <v>947</v>
      </c>
    </row>
    <row r="420" spans="2:11" x14ac:dyDescent="0.3">
      <c r="B420" t="s">
        <v>247</v>
      </c>
    </row>
    <row r="421" spans="2:11" ht="20.399999999999999" x14ac:dyDescent="0.3">
      <c r="B421" s="103" t="s">
        <v>948</v>
      </c>
      <c r="C421" s="102" t="s">
        <v>949</v>
      </c>
      <c r="D421" s="102" t="s">
        <v>230</v>
      </c>
      <c r="E421" s="102" t="s">
        <v>553</v>
      </c>
      <c r="F421" s="102" t="s">
        <v>950</v>
      </c>
    </row>
    <row r="422" spans="2:11" ht="20.399999999999999" x14ac:dyDescent="0.3">
      <c r="B422" s="103" t="s">
        <v>951</v>
      </c>
      <c r="C422" s="102" t="s">
        <v>952</v>
      </c>
      <c r="D422" s="102" t="s">
        <v>230</v>
      </c>
      <c r="E422" s="102" t="s">
        <v>553</v>
      </c>
      <c r="F422" s="102" t="s">
        <v>953</v>
      </c>
    </row>
    <row r="423" spans="2:11" ht="20.399999999999999" x14ac:dyDescent="0.3">
      <c r="B423" s="103" t="s">
        <v>954</v>
      </c>
      <c r="C423" s="102" t="s">
        <v>955</v>
      </c>
      <c r="D423" s="102" t="s">
        <v>230</v>
      </c>
      <c r="E423" s="102" t="s">
        <v>553</v>
      </c>
      <c r="F423" s="102" t="s">
        <v>956</v>
      </c>
    </row>
    <row r="424" spans="2:11" ht="20.399999999999999" x14ac:dyDescent="0.3">
      <c r="B424" s="103" t="s">
        <v>957</v>
      </c>
      <c r="C424" s="102" t="s">
        <v>958</v>
      </c>
      <c r="D424" s="102" t="s">
        <v>230</v>
      </c>
      <c r="E424" s="102" t="s">
        <v>553</v>
      </c>
      <c r="F424" s="102" t="s">
        <v>959</v>
      </c>
    </row>
    <row r="425" spans="2:11" ht="20.399999999999999" x14ac:dyDescent="0.3">
      <c r="B425" s="103" t="s">
        <v>960</v>
      </c>
      <c r="C425" s="102" t="s">
        <v>131</v>
      </c>
      <c r="D425" s="102" t="s">
        <v>230</v>
      </c>
      <c r="E425" s="102" t="s">
        <v>553</v>
      </c>
      <c r="F425" s="102" t="s">
        <v>961</v>
      </c>
    </row>
    <row r="426" spans="2:11" ht="20.399999999999999" x14ac:dyDescent="0.3">
      <c r="B426" s="103" t="s">
        <v>962</v>
      </c>
      <c r="C426" s="102" t="s">
        <v>963</v>
      </c>
      <c r="D426" s="102" t="s">
        <v>230</v>
      </c>
      <c r="E426" s="102" t="s">
        <v>570</v>
      </c>
      <c r="F426" s="102" t="s">
        <v>964</v>
      </c>
      <c r="G426" s="102" t="s">
        <v>897</v>
      </c>
    </row>
    <row r="427" spans="2:11" ht="20.399999999999999" x14ac:dyDescent="0.3">
      <c r="B427" s="103" t="s">
        <v>965</v>
      </c>
      <c r="C427" s="102" t="s">
        <v>102</v>
      </c>
      <c r="D427" s="102" t="s">
        <v>230</v>
      </c>
      <c r="E427" s="102" t="s">
        <v>570</v>
      </c>
      <c r="F427" s="102" t="s">
        <v>966</v>
      </c>
    </row>
    <row r="428" spans="2:11" ht="20.399999999999999" x14ac:dyDescent="0.3">
      <c r="B428" s="103" t="s">
        <v>967</v>
      </c>
      <c r="C428" s="102" t="s">
        <v>968</v>
      </c>
      <c r="D428" s="102" t="s">
        <v>230</v>
      </c>
      <c r="E428" s="102" t="s">
        <v>553</v>
      </c>
      <c r="F428" s="102" t="s">
        <v>969</v>
      </c>
    </row>
    <row r="429" spans="2:11" ht="20.399999999999999" x14ac:dyDescent="0.3">
      <c r="B429" s="103" t="s">
        <v>970</v>
      </c>
      <c r="C429" s="102" t="s">
        <v>971</v>
      </c>
      <c r="D429" s="102" t="s">
        <v>230</v>
      </c>
      <c r="E429" s="102" t="s">
        <v>553</v>
      </c>
      <c r="F429" s="102" t="s">
        <v>972</v>
      </c>
    </row>
    <row r="430" spans="2:11" ht="20.399999999999999" x14ac:dyDescent="0.3">
      <c r="B430" s="103" t="s">
        <v>973</v>
      </c>
      <c r="C430" s="102" t="s">
        <v>121</v>
      </c>
      <c r="D430" s="102" t="s">
        <v>230</v>
      </c>
      <c r="E430" s="102" t="s">
        <v>553</v>
      </c>
      <c r="F430" s="102" t="s">
        <v>974</v>
      </c>
    </row>
    <row r="431" spans="2:11" ht="20.399999999999999" x14ac:dyDescent="0.3">
      <c r="B431" s="103" t="s">
        <v>975</v>
      </c>
      <c r="C431" s="102" t="s">
        <v>976</v>
      </c>
      <c r="D431" s="102" t="s">
        <v>230</v>
      </c>
      <c r="E431" s="102" t="s">
        <v>553</v>
      </c>
      <c r="F431" s="102" t="s">
        <v>435</v>
      </c>
      <c r="G431" s="102" t="s">
        <v>974</v>
      </c>
      <c r="H431" s="102" t="s">
        <v>553</v>
      </c>
      <c r="I431" s="102" t="s">
        <v>977</v>
      </c>
      <c r="J431" s="102" t="s">
        <v>104</v>
      </c>
      <c r="K431" s="102" t="s">
        <v>978</v>
      </c>
    </row>
    <row r="432" spans="2:11" x14ac:dyDescent="0.3">
      <c r="B432" t="s">
        <v>248</v>
      </c>
    </row>
    <row r="433" spans="2:9" x14ac:dyDescent="0.3">
      <c r="B433" t="s">
        <v>249</v>
      </c>
    </row>
    <row r="434" spans="2:9" ht="20.399999999999999" x14ac:dyDescent="0.3">
      <c r="B434" s="103" t="s">
        <v>973</v>
      </c>
      <c r="C434" s="102" t="s">
        <v>121</v>
      </c>
      <c r="D434" s="102" t="s">
        <v>230</v>
      </c>
      <c r="E434" s="102" t="s">
        <v>553</v>
      </c>
      <c r="F434" s="102" t="s">
        <v>979</v>
      </c>
      <c r="G434" s="102" t="s">
        <v>100</v>
      </c>
      <c r="H434" s="102" t="s">
        <v>980</v>
      </c>
      <c r="I434" s="102" t="s">
        <v>981</v>
      </c>
    </row>
    <row r="435" spans="2:9" ht="20.399999999999999" x14ac:dyDescent="0.3">
      <c r="B435" s="103" t="s">
        <v>975</v>
      </c>
      <c r="C435" s="102" t="s">
        <v>976</v>
      </c>
      <c r="D435" s="102" t="s">
        <v>230</v>
      </c>
      <c r="E435" s="102" t="s">
        <v>553</v>
      </c>
      <c r="F435" s="102" t="s">
        <v>435</v>
      </c>
      <c r="G435" s="102" t="s">
        <v>982</v>
      </c>
      <c r="H435" s="102" t="s">
        <v>475</v>
      </c>
    </row>
    <row r="436" spans="2:9" ht="20.399999999999999" x14ac:dyDescent="0.3">
      <c r="B436" s="103" t="s">
        <v>983</v>
      </c>
      <c r="C436" s="102" t="s">
        <v>117</v>
      </c>
      <c r="D436" s="102" t="s">
        <v>230</v>
      </c>
      <c r="E436" s="102" t="s">
        <v>553</v>
      </c>
      <c r="F436" s="102" t="s">
        <v>129</v>
      </c>
      <c r="G436" s="102" t="s">
        <v>984</v>
      </c>
    </row>
    <row r="437" spans="2:9" ht="20.399999999999999" x14ac:dyDescent="0.3">
      <c r="B437" s="103" t="s">
        <v>985</v>
      </c>
      <c r="C437" s="102" t="s">
        <v>118</v>
      </c>
      <c r="D437" s="102" t="s">
        <v>230</v>
      </c>
      <c r="E437" s="102" t="s">
        <v>553</v>
      </c>
      <c r="F437" s="102" t="s">
        <v>986</v>
      </c>
      <c r="G437" s="102" t="s">
        <v>984</v>
      </c>
    </row>
    <row r="438" spans="2:9" ht="20.399999999999999" x14ac:dyDescent="0.3">
      <c r="B438" s="103" t="s">
        <v>987</v>
      </c>
      <c r="C438" s="102" t="s">
        <v>988</v>
      </c>
      <c r="D438" s="102" t="s">
        <v>230</v>
      </c>
      <c r="E438" s="102" t="s">
        <v>553</v>
      </c>
      <c r="F438" s="102" t="s">
        <v>989</v>
      </c>
      <c r="G438" s="102" t="s">
        <v>984</v>
      </c>
    </row>
    <row r="439" spans="2:9" ht="20.399999999999999" x14ac:dyDescent="0.3">
      <c r="B439" s="103" t="s">
        <v>990</v>
      </c>
      <c r="C439" s="102" t="s">
        <v>99</v>
      </c>
      <c r="D439" s="102" t="s">
        <v>230</v>
      </c>
      <c r="E439" s="102" t="s">
        <v>553</v>
      </c>
      <c r="F439" s="102" t="s">
        <v>991</v>
      </c>
      <c r="G439" s="102" t="s">
        <v>984</v>
      </c>
    </row>
    <row r="440" spans="2:9" ht="20.399999999999999" x14ac:dyDescent="0.3">
      <c r="B440" s="103" t="s">
        <v>992</v>
      </c>
      <c r="C440" s="102" t="s">
        <v>993</v>
      </c>
      <c r="D440" s="102" t="s">
        <v>230</v>
      </c>
      <c r="E440" s="104" t="s">
        <v>1222</v>
      </c>
    </row>
    <row r="441" spans="2:9" x14ac:dyDescent="0.3">
      <c r="B441" t="s">
        <v>250</v>
      </c>
    </row>
    <row r="442" spans="2:9" x14ac:dyDescent="0.3">
      <c r="B442" t="s">
        <v>251</v>
      </c>
    </row>
    <row r="443" spans="2:9" ht="20.399999999999999" x14ac:dyDescent="0.3">
      <c r="B443" s="103" t="s">
        <v>945</v>
      </c>
      <c r="C443" s="102" t="s">
        <v>946</v>
      </c>
      <c r="D443" s="102" t="s">
        <v>230</v>
      </c>
      <c r="E443" s="102" t="s">
        <v>995</v>
      </c>
      <c r="F443" s="102" t="s">
        <v>305</v>
      </c>
      <c r="G443" s="102" t="s">
        <v>996</v>
      </c>
      <c r="H443" s="102" t="s">
        <v>997</v>
      </c>
      <c r="I443" s="102" t="s">
        <v>998</v>
      </c>
    </row>
    <row r="444" spans="2:9" ht="20.399999999999999" x14ac:dyDescent="0.3">
      <c r="B444" s="103" t="s">
        <v>999</v>
      </c>
      <c r="C444" s="102" t="s">
        <v>116</v>
      </c>
      <c r="D444" s="102" t="s">
        <v>230</v>
      </c>
      <c r="E444" s="102" t="s">
        <v>995</v>
      </c>
      <c r="F444" s="102" t="s">
        <v>305</v>
      </c>
      <c r="G444" s="102" t="s">
        <v>1000</v>
      </c>
    </row>
    <row r="445" spans="2:9" ht="20.399999999999999" x14ac:dyDescent="0.3">
      <c r="B445" s="103" t="s">
        <v>1001</v>
      </c>
      <c r="C445" s="102" t="s">
        <v>1002</v>
      </c>
      <c r="D445" s="102" t="s">
        <v>230</v>
      </c>
      <c r="E445" s="102" t="s">
        <v>995</v>
      </c>
      <c r="F445" s="102" t="s">
        <v>305</v>
      </c>
      <c r="G445" s="102" t="s">
        <v>1003</v>
      </c>
    </row>
    <row r="446" spans="2:9" ht="20.399999999999999" x14ac:dyDescent="0.3">
      <c r="B446" s="103" t="s">
        <v>1004</v>
      </c>
      <c r="C446" s="102" t="s">
        <v>803</v>
      </c>
      <c r="D446" s="102" t="s">
        <v>230</v>
      </c>
      <c r="E446" s="102" t="s">
        <v>995</v>
      </c>
      <c r="F446" s="102" t="s">
        <v>305</v>
      </c>
      <c r="G446" s="102" t="s">
        <v>1005</v>
      </c>
    </row>
    <row r="447" spans="2:9" ht="20.399999999999999" x14ac:dyDescent="0.3">
      <c r="B447" s="103" t="s">
        <v>1006</v>
      </c>
      <c r="C447" s="102" t="s">
        <v>1007</v>
      </c>
      <c r="D447" s="102" t="s">
        <v>230</v>
      </c>
      <c r="E447" s="102" t="s">
        <v>995</v>
      </c>
      <c r="F447" s="102" t="s">
        <v>305</v>
      </c>
      <c r="G447" s="102" t="s">
        <v>1008</v>
      </c>
    </row>
    <row r="448" spans="2:9" ht="20.399999999999999" x14ac:dyDescent="0.3">
      <c r="B448" s="103" t="s">
        <v>1009</v>
      </c>
      <c r="C448" s="102" t="s">
        <v>1010</v>
      </c>
      <c r="D448" s="102" t="s">
        <v>230</v>
      </c>
      <c r="E448" s="102" t="s">
        <v>1011</v>
      </c>
      <c r="F448" s="102" t="s">
        <v>305</v>
      </c>
      <c r="G448" s="102" t="s">
        <v>1012</v>
      </c>
    </row>
    <row r="449" spans="2:8" ht="20.399999999999999" x14ac:dyDescent="0.3">
      <c r="B449" s="103" t="s">
        <v>1013</v>
      </c>
      <c r="C449" s="102" t="s">
        <v>1014</v>
      </c>
      <c r="D449" s="102" t="s">
        <v>230</v>
      </c>
      <c r="E449" s="102" t="s">
        <v>995</v>
      </c>
      <c r="F449" s="102" t="s">
        <v>305</v>
      </c>
      <c r="G449" s="102" t="s">
        <v>1015</v>
      </c>
    </row>
    <row r="450" spans="2:8" ht="20.399999999999999" x14ac:dyDescent="0.3">
      <c r="B450" s="103" t="s">
        <v>1016</v>
      </c>
      <c r="C450" s="102" t="s">
        <v>1017</v>
      </c>
      <c r="D450" s="102" t="s">
        <v>230</v>
      </c>
      <c r="E450" s="102" t="s">
        <v>995</v>
      </c>
      <c r="F450" s="102" t="s">
        <v>305</v>
      </c>
      <c r="G450" s="102" t="s">
        <v>1018</v>
      </c>
    </row>
    <row r="451" spans="2:8" x14ac:dyDescent="0.3">
      <c r="B451" t="s">
        <v>252</v>
      </c>
    </row>
    <row r="452" spans="2:8" ht="20.399999999999999" x14ac:dyDescent="0.3">
      <c r="B452" s="103" t="s">
        <v>1019</v>
      </c>
      <c r="C452" s="102" t="s">
        <v>1020</v>
      </c>
      <c r="D452" s="102" t="s">
        <v>230</v>
      </c>
      <c r="E452" s="102" t="s">
        <v>1021</v>
      </c>
      <c r="F452" s="102" t="s">
        <v>1022</v>
      </c>
    </row>
    <row r="453" spans="2:8" ht="20.399999999999999" x14ac:dyDescent="0.3">
      <c r="B453" s="103" t="s">
        <v>937</v>
      </c>
      <c r="C453" s="102" t="s">
        <v>938</v>
      </c>
      <c r="D453" s="102" t="s">
        <v>230</v>
      </c>
      <c r="E453" s="102" t="s">
        <v>1021</v>
      </c>
      <c r="F453" s="102" t="s">
        <v>1023</v>
      </c>
      <c r="G453" s="102" t="s">
        <v>614</v>
      </c>
      <c r="H453" s="102" t="s">
        <v>1024</v>
      </c>
    </row>
    <row r="454" spans="2:8" ht="20.399999999999999" x14ac:dyDescent="0.3">
      <c r="B454" s="103" t="s">
        <v>1025</v>
      </c>
      <c r="C454" s="102" t="s">
        <v>1026</v>
      </c>
      <c r="D454" s="102" t="s">
        <v>230</v>
      </c>
      <c r="E454" s="102" t="s">
        <v>1021</v>
      </c>
      <c r="F454" s="102" t="s">
        <v>1027</v>
      </c>
      <c r="G454" s="102" t="s">
        <v>614</v>
      </c>
      <c r="H454" s="102" t="s">
        <v>1028</v>
      </c>
    </row>
    <row r="455" spans="2:8" x14ac:dyDescent="0.3">
      <c r="B455" t="s">
        <v>253</v>
      </c>
    </row>
    <row r="456" spans="2:8" x14ac:dyDescent="0.3">
      <c r="B456" t="s">
        <v>254</v>
      </c>
    </row>
    <row r="457" spans="2:8" ht="20.399999999999999" x14ac:dyDescent="0.3">
      <c r="B457" s="103" t="s">
        <v>1029</v>
      </c>
      <c r="C457" s="102" t="s">
        <v>109</v>
      </c>
      <c r="D457" s="102" t="s">
        <v>230</v>
      </c>
      <c r="E457" s="102" t="s">
        <v>1030</v>
      </c>
      <c r="F457" s="102" t="s">
        <v>1031</v>
      </c>
    </row>
    <row r="458" spans="2:8" ht="20.399999999999999" x14ac:dyDescent="0.3">
      <c r="B458" s="103" t="s">
        <v>1032</v>
      </c>
      <c r="C458" s="102" t="s">
        <v>1033</v>
      </c>
      <c r="D458" s="102" t="s">
        <v>230</v>
      </c>
      <c r="E458" s="102" t="s">
        <v>349</v>
      </c>
      <c r="F458" s="102" t="s">
        <v>1034</v>
      </c>
      <c r="G458" s="102" t="s">
        <v>1035</v>
      </c>
    </row>
    <row r="459" spans="2:8" ht="20.399999999999999" x14ac:dyDescent="0.3">
      <c r="B459" s="103" t="s">
        <v>1036</v>
      </c>
      <c r="C459" s="102" t="s">
        <v>1037</v>
      </c>
      <c r="D459" s="102" t="s">
        <v>230</v>
      </c>
      <c r="E459" s="102" t="s">
        <v>349</v>
      </c>
      <c r="F459" s="102" t="s">
        <v>1034</v>
      </c>
      <c r="G459" s="102" t="s">
        <v>1038</v>
      </c>
    </row>
    <row r="460" spans="2:8" ht="20.399999999999999" x14ac:dyDescent="0.3">
      <c r="B460" s="103" t="s">
        <v>1039</v>
      </c>
      <c r="C460" s="102" t="s">
        <v>1040</v>
      </c>
      <c r="D460" s="102" t="s">
        <v>230</v>
      </c>
      <c r="E460" s="102" t="s">
        <v>349</v>
      </c>
      <c r="F460" s="102" t="s">
        <v>1034</v>
      </c>
      <c r="G460" s="102" t="s">
        <v>944</v>
      </c>
    </row>
    <row r="461" spans="2:8" ht="20.399999999999999" x14ac:dyDescent="0.3">
      <c r="B461" s="103" t="s">
        <v>1041</v>
      </c>
      <c r="C461" s="102" t="s">
        <v>1042</v>
      </c>
      <c r="D461" s="102" t="s">
        <v>230</v>
      </c>
      <c r="E461" s="102" t="s">
        <v>349</v>
      </c>
      <c r="F461" s="102" t="s">
        <v>1034</v>
      </c>
      <c r="G461" s="102" t="s">
        <v>947</v>
      </c>
    </row>
    <row r="462" spans="2:8" ht="20.399999999999999" x14ac:dyDescent="0.3">
      <c r="B462" s="103" t="s">
        <v>1043</v>
      </c>
      <c r="C462" s="102" t="s">
        <v>1044</v>
      </c>
      <c r="D462" s="102" t="s">
        <v>230</v>
      </c>
      <c r="E462" s="102" t="s">
        <v>1030</v>
      </c>
      <c r="F462" s="102" t="s">
        <v>1045</v>
      </c>
    </row>
    <row r="463" spans="2:8" ht="20.399999999999999" x14ac:dyDescent="0.3">
      <c r="B463" s="103" t="s">
        <v>1046</v>
      </c>
      <c r="C463" s="102" t="s">
        <v>1047</v>
      </c>
      <c r="D463" s="102" t="s">
        <v>230</v>
      </c>
      <c r="E463" s="102" t="s">
        <v>1030</v>
      </c>
      <c r="F463" s="102" t="s">
        <v>1048</v>
      </c>
    </row>
    <row r="464" spans="2:8" ht="20.399999999999999" x14ac:dyDescent="0.3">
      <c r="B464" s="103" t="s">
        <v>1049</v>
      </c>
      <c r="C464" s="102" t="s">
        <v>1050</v>
      </c>
      <c r="D464" s="102" t="s">
        <v>230</v>
      </c>
      <c r="E464" s="102" t="s">
        <v>1030</v>
      </c>
      <c r="F464" s="102" t="s">
        <v>1051</v>
      </c>
    </row>
    <row r="465" spans="2:12" x14ac:dyDescent="0.3">
      <c r="B465" t="s">
        <v>255</v>
      </c>
    </row>
    <row r="466" spans="2:12" ht="20.399999999999999" x14ac:dyDescent="0.3">
      <c r="B466" s="103" t="s">
        <v>1052</v>
      </c>
      <c r="C466" s="102" t="s">
        <v>1053</v>
      </c>
      <c r="D466" s="102" t="s">
        <v>283</v>
      </c>
      <c r="E466" s="102" t="s">
        <v>1030</v>
      </c>
      <c r="F466" s="102" t="s">
        <v>319</v>
      </c>
      <c r="G466" s="102" t="s">
        <v>1054</v>
      </c>
    </row>
    <row r="467" spans="2:12" x14ac:dyDescent="0.3">
      <c r="B467" t="s">
        <v>256</v>
      </c>
    </row>
    <row r="468" spans="2:12" x14ac:dyDescent="0.3">
      <c r="B468" t="s">
        <v>257</v>
      </c>
    </row>
    <row r="469" spans="2:12" ht="20.399999999999999" x14ac:dyDescent="0.3">
      <c r="B469" s="103" t="s">
        <v>586</v>
      </c>
      <c r="C469" s="102" t="s">
        <v>384</v>
      </c>
      <c r="D469" s="102" t="s">
        <v>587</v>
      </c>
      <c r="E469" s="102" t="s">
        <v>349</v>
      </c>
      <c r="F469" s="102" t="s">
        <v>311</v>
      </c>
      <c r="G469" s="102" t="s">
        <v>1055</v>
      </c>
      <c r="H469" s="102" t="s">
        <v>349</v>
      </c>
      <c r="I469" s="102" t="s">
        <v>490</v>
      </c>
      <c r="J469" s="102" t="s">
        <v>823</v>
      </c>
      <c r="K469" s="102" t="s">
        <v>297</v>
      </c>
      <c r="L469" s="102" t="s">
        <v>598</v>
      </c>
    </row>
    <row r="470" spans="2:12" ht="20.399999999999999" x14ac:dyDescent="0.3">
      <c r="B470" s="103" t="s">
        <v>1056</v>
      </c>
      <c r="C470" s="102" t="s">
        <v>304</v>
      </c>
      <c r="D470" s="102" t="s">
        <v>587</v>
      </c>
      <c r="E470" s="102" t="s">
        <v>349</v>
      </c>
      <c r="F470" s="102" t="s">
        <v>311</v>
      </c>
      <c r="G470" s="102" t="s">
        <v>580</v>
      </c>
    </row>
    <row r="471" spans="2:12" ht="20.399999999999999" x14ac:dyDescent="0.3">
      <c r="B471" s="103" t="s">
        <v>1057</v>
      </c>
      <c r="C471" s="102" t="s">
        <v>130</v>
      </c>
      <c r="D471" s="102" t="s">
        <v>587</v>
      </c>
      <c r="E471" s="102" t="s">
        <v>349</v>
      </c>
      <c r="F471" s="102" t="s">
        <v>311</v>
      </c>
      <c r="G471" s="102" t="s">
        <v>1058</v>
      </c>
    </row>
    <row r="472" spans="2:12" ht="20.399999999999999" x14ac:dyDescent="0.3">
      <c r="B472" s="103" t="s">
        <v>1059</v>
      </c>
      <c r="C472" s="102" t="s">
        <v>872</v>
      </c>
      <c r="D472" s="102" t="s">
        <v>587</v>
      </c>
      <c r="E472" s="102" t="s">
        <v>349</v>
      </c>
      <c r="F472" s="102" t="s">
        <v>311</v>
      </c>
      <c r="G472" s="102" t="s">
        <v>869</v>
      </c>
      <c r="H472" s="102" t="s">
        <v>455</v>
      </c>
    </row>
    <row r="473" spans="2:12" ht="20.399999999999999" x14ac:dyDescent="0.3">
      <c r="B473" s="103" t="s">
        <v>1060</v>
      </c>
      <c r="C473" s="102" t="s">
        <v>1061</v>
      </c>
      <c r="D473" s="102" t="s">
        <v>587</v>
      </c>
      <c r="E473" s="102" t="s">
        <v>349</v>
      </c>
      <c r="F473" s="102" t="s">
        <v>311</v>
      </c>
      <c r="G473" s="102" t="s">
        <v>1062</v>
      </c>
      <c r="H473" s="102" t="s">
        <v>1063</v>
      </c>
      <c r="I473" s="102" t="s">
        <v>349</v>
      </c>
      <c r="J473" s="102" t="s">
        <v>490</v>
      </c>
      <c r="K473" s="102" t="s">
        <v>1064</v>
      </c>
    </row>
    <row r="474" spans="2:12" ht="20.399999999999999" x14ac:dyDescent="0.3">
      <c r="B474" s="103" t="s">
        <v>1065</v>
      </c>
      <c r="C474" s="102" t="s">
        <v>1066</v>
      </c>
      <c r="D474" s="102" t="s">
        <v>587</v>
      </c>
      <c r="E474" s="102" t="s">
        <v>349</v>
      </c>
      <c r="F474" s="102" t="s">
        <v>311</v>
      </c>
      <c r="G474" s="102" t="s">
        <v>1067</v>
      </c>
      <c r="H474" s="102" t="s">
        <v>1063</v>
      </c>
      <c r="I474" s="102" t="s">
        <v>349</v>
      </c>
      <c r="J474" s="102" t="s">
        <v>490</v>
      </c>
      <c r="K474" s="102" t="s">
        <v>1068</v>
      </c>
    </row>
    <row r="475" spans="2:12" x14ac:dyDescent="0.3">
      <c r="B475" t="s">
        <v>258</v>
      </c>
    </row>
    <row r="476" spans="2:12" ht="20.399999999999999" x14ac:dyDescent="0.3">
      <c r="B476" s="103" t="s">
        <v>1069</v>
      </c>
      <c r="C476" s="102" t="s">
        <v>1050</v>
      </c>
      <c r="D476" s="102" t="s">
        <v>418</v>
      </c>
      <c r="E476" s="102" t="s">
        <v>349</v>
      </c>
      <c r="F476" s="102" t="s">
        <v>490</v>
      </c>
      <c r="G476" s="102" t="s">
        <v>1070</v>
      </c>
      <c r="H476" s="102" t="s">
        <v>498</v>
      </c>
    </row>
    <row r="477" spans="2:12" ht="20.399999999999999" x14ac:dyDescent="0.3">
      <c r="B477" s="103" t="s">
        <v>1071</v>
      </c>
      <c r="C477" s="102" t="s">
        <v>109</v>
      </c>
      <c r="D477" s="102" t="s">
        <v>418</v>
      </c>
      <c r="E477" s="102" t="s">
        <v>349</v>
      </c>
      <c r="F477" s="102" t="s">
        <v>490</v>
      </c>
      <c r="G477" s="102" t="s">
        <v>1072</v>
      </c>
      <c r="H477" s="102" t="s">
        <v>498</v>
      </c>
    </row>
    <row r="478" spans="2:12" ht="20.399999999999999" x14ac:dyDescent="0.3">
      <c r="B478" s="103" t="s">
        <v>1073</v>
      </c>
      <c r="C478" s="102" t="s">
        <v>1020</v>
      </c>
      <c r="D478" s="102" t="s">
        <v>418</v>
      </c>
      <c r="E478" s="102" t="s">
        <v>349</v>
      </c>
      <c r="F478" s="102" t="s">
        <v>468</v>
      </c>
      <c r="G478" s="102" t="s">
        <v>479</v>
      </c>
      <c r="H478" s="102" t="s">
        <v>1074</v>
      </c>
    </row>
    <row r="479" spans="2:12" ht="20.399999999999999" x14ac:dyDescent="0.3">
      <c r="B479" s="103" t="s">
        <v>1075</v>
      </c>
      <c r="C479" s="102" t="s">
        <v>1014</v>
      </c>
      <c r="D479" s="102" t="s">
        <v>418</v>
      </c>
      <c r="E479" s="102" t="s">
        <v>1030</v>
      </c>
      <c r="F479" s="102" t="s">
        <v>1076</v>
      </c>
      <c r="G479" s="102" t="s">
        <v>1077</v>
      </c>
      <c r="H479" s="102" t="s">
        <v>556</v>
      </c>
      <c r="I479" s="102" t="s">
        <v>159</v>
      </c>
    </row>
    <row r="480" spans="2:12" ht="20.399999999999999" x14ac:dyDescent="0.3">
      <c r="B480" s="103" t="s">
        <v>1078</v>
      </c>
      <c r="C480" s="102" t="s">
        <v>1079</v>
      </c>
      <c r="D480" s="102" t="s">
        <v>418</v>
      </c>
      <c r="E480" s="102" t="s">
        <v>1080</v>
      </c>
      <c r="F480" s="102" t="s">
        <v>1081</v>
      </c>
      <c r="G480" s="102" t="s">
        <v>399</v>
      </c>
      <c r="H480" s="102" t="s">
        <v>1082</v>
      </c>
      <c r="I480" s="102" t="s">
        <v>1083</v>
      </c>
    </row>
    <row r="481" spans="2:10" x14ac:dyDescent="0.3">
      <c r="B481" t="s">
        <v>259</v>
      </c>
    </row>
    <row r="482" spans="2:10" x14ac:dyDescent="0.3">
      <c r="B482" t="s">
        <v>260</v>
      </c>
    </row>
    <row r="483" spans="2:10" ht="20.399999999999999" x14ac:dyDescent="0.3">
      <c r="B483" s="103" t="s">
        <v>933</v>
      </c>
      <c r="C483" s="102" t="s">
        <v>565</v>
      </c>
      <c r="D483" s="102" t="s">
        <v>418</v>
      </c>
      <c r="E483" s="102" t="s">
        <v>1084</v>
      </c>
      <c r="F483" s="102" t="s">
        <v>572</v>
      </c>
    </row>
    <row r="484" spans="2:10" ht="20.399999999999999" x14ac:dyDescent="0.3">
      <c r="B484" s="103" t="s">
        <v>1085</v>
      </c>
      <c r="C484" s="102" t="s">
        <v>1086</v>
      </c>
      <c r="D484" s="102" t="s">
        <v>418</v>
      </c>
      <c r="E484" s="102" t="s">
        <v>1087</v>
      </c>
      <c r="F484" s="102" t="s">
        <v>1088</v>
      </c>
    </row>
    <row r="485" spans="2:10" ht="20.399999999999999" x14ac:dyDescent="0.3">
      <c r="B485" s="103" t="s">
        <v>497</v>
      </c>
      <c r="C485" s="102" t="s">
        <v>493</v>
      </c>
      <c r="D485" s="102" t="s">
        <v>418</v>
      </c>
      <c r="E485" s="102" t="s">
        <v>553</v>
      </c>
      <c r="F485" s="102" t="s">
        <v>1089</v>
      </c>
      <c r="G485" s="102" t="s">
        <v>1090</v>
      </c>
      <c r="H485" s="102" t="s">
        <v>1091</v>
      </c>
      <c r="I485" s="102" t="s">
        <v>1092</v>
      </c>
    </row>
    <row r="486" spans="2:10" ht="20.399999999999999" x14ac:dyDescent="0.3">
      <c r="B486" s="103" t="s">
        <v>551</v>
      </c>
      <c r="C486" s="102" t="s">
        <v>549</v>
      </c>
      <c r="D486" s="102" t="s">
        <v>418</v>
      </c>
      <c r="E486" s="102" t="s">
        <v>552</v>
      </c>
    </row>
    <row r="487" spans="2:10" ht="20.399999999999999" x14ac:dyDescent="0.3">
      <c r="B487" s="103" t="s">
        <v>532</v>
      </c>
      <c r="C487" s="102" t="s">
        <v>528</v>
      </c>
      <c r="D487" s="102" t="s">
        <v>418</v>
      </c>
      <c r="E487" s="102" t="s">
        <v>553</v>
      </c>
      <c r="F487" s="102" t="s">
        <v>1093</v>
      </c>
    </row>
    <row r="488" spans="2:10" ht="20.399999999999999" x14ac:dyDescent="0.3">
      <c r="B488" s="103" t="s">
        <v>512</v>
      </c>
      <c r="C488" s="102" t="s">
        <v>509</v>
      </c>
      <c r="D488" s="102" t="s">
        <v>418</v>
      </c>
      <c r="E488" s="102" t="s">
        <v>513</v>
      </c>
      <c r="F488" s="102" t="s">
        <v>399</v>
      </c>
      <c r="G488" s="102" t="s">
        <v>514</v>
      </c>
    </row>
    <row r="489" spans="2:10" ht="20.399999999999999" x14ac:dyDescent="0.3">
      <c r="B489" s="103" t="s">
        <v>1094</v>
      </c>
      <c r="C489" s="102" t="s">
        <v>310</v>
      </c>
      <c r="D489" s="102" t="s">
        <v>418</v>
      </c>
      <c r="E489" s="102" t="s">
        <v>349</v>
      </c>
      <c r="F489" s="102" t="s">
        <v>490</v>
      </c>
      <c r="G489" s="102" t="s">
        <v>1095</v>
      </c>
    </row>
    <row r="490" spans="2:10" ht="20.399999999999999" x14ac:dyDescent="0.3">
      <c r="B490" s="103" t="s">
        <v>1096</v>
      </c>
      <c r="C490" s="102" t="s">
        <v>384</v>
      </c>
      <c r="D490" s="102" t="s">
        <v>418</v>
      </c>
      <c r="E490" s="102" t="s">
        <v>349</v>
      </c>
      <c r="F490" s="102" t="s">
        <v>490</v>
      </c>
      <c r="G490" s="102" t="s">
        <v>579</v>
      </c>
      <c r="H490" s="102" t="s">
        <v>1097</v>
      </c>
      <c r="I490" s="102" t="s">
        <v>588</v>
      </c>
      <c r="J490" s="102" t="s">
        <v>162</v>
      </c>
    </row>
    <row r="491" spans="2:10" x14ac:dyDescent="0.3">
      <c r="B491" t="s">
        <v>261</v>
      </c>
    </row>
    <row r="492" spans="2:10" x14ac:dyDescent="0.3">
      <c r="B492" t="s">
        <v>262</v>
      </c>
    </row>
    <row r="493" spans="2:10" ht="20.399999999999999" x14ac:dyDescent="0.3">
      <c r="B493" s="103" t="s">
        <v>1098</v>
      </c>
      <c r="C493" s="102" t="s">
        <v>1066</v>
      </c>
      <c r="D493" s="102" t="s">
        <v>910</v>
      </c>
      <c r="E493" s="102" t="s">
        <v>1099</v>
      </c>
      <c r="F493" s="102" t="s">
        <v>371</v>
      </c>
      <c r="G493" s="102" t="s">
        <v>395</v>
      </c>
      <c r="H493" s="102" t="s">
        <v>1100</v>
      </c>
    </row>
    <row r="494" spans="2:10" ht="20.399999999999999" x14ac:dyDescent="0.3">
      <c r="B494" s="103" t="s">
        <v>1101</v>
      </c>
      <c r="C494" s="102" t="s">
        <v>872</v>
      </c>
      <c r="D494" s="102" t="s">
        <v>910</v>
      </c>
      <c r="E494" s="102" t="s">
        <v>1102</v>
      </c>
      <c r="F494" s="102" t="s">
        <v>371</v>
      </c>
      <c r="G494" s="102" t="s">
        <v>1100</v>
      </c>
    </row>
    <row r="495" spans="2:10" ht="20.399999999999999" x14ac:dyDescent="0.3">
      <c r="B495" s="103" t="s">
        <v>1103</v>
      </c>
      <c r="C495" s="102" t="s">
        <v>310</v>
      </c>
      <c r="D495" s="102" t="s">
        <v>910</v>
      </c>
      <c r="E495" s="102" t="s">
        <v>394</v>
      </c>
      <c r="F495" s="102" t="s">
        <v>1104</v>
      </c>
      <c r="G495" s="102" t="s">
        <v>1100</v>
      </c>
    </row>
    <row r="496" spans="2:10" ht="20.399999999999999" x14ac:dyDescent="0.3">
      <c r="B496" s="103" t="s">
        <v>1105</v>
      </c>
      <c r="C496" s="102" t="s">
        <v>665</v>
      </c>
      <c r="D496" s="102" t="s">
        <v>910</v>
      </c>
      <c r="E496" s="102" t="s">
        <v>1106</v>
      </c>
      <c r="F496" s="102" t="s">
        <v>1100</v>
      </c>
    </row>
    <row r="497" spans="2:13" ht="20.399999999999999" x14ac:dyDescent="0.3">
      <c r="B497" s="103" t="s">
        <v>1107</v>
      </c>
      <c r="C497" s="102" t="s">
        <v>908</v>
      </c>
      <c r="D497" s="102" t="s">
        <v>910</v>
      </c>
      <c r="E497" s="102" t="s">
        <v>394</v>
      </c>
      <c r="F497" s="102" t="s">
        <v>1108</v>
      </c>
      <c r="G497" s="102" t="s">
        <v>100</v>
      </c>
      <c r="H497" s="102" t="s">
        <v>1109</v>
      </c>
    </row>
    <row r="498" spans="2:13" x14ac:dyDescent="0.3">
      <c r="B498" t="s">
        <v>263</v>
      </c>
    </row>
    <row r="499" spans="2:13" ht="20.399999999999999" x14ac:dyDescent="0.3">
      <c r="B499" s="103" t="s">
        <v>1110</v>
      </c>
      <c r="C499" s="102" t="s">
        <v>1111</v>
      </c>
      <c r="D499" s="102" t="s">
        <v>309</v>
      </c>
      <c r="E499" s="102" t="s">
        <v>387</v>
      </c>
      <c r="F499" s="102" t="s">
        <v>297</v>
      </c>
      <c r="G499" s="102" t="s">
        <v>1112</v>
      </c>
      <c r="H499" s="102" t="s">
        <v>1097</v>
      </c>
      <c r="I499" s="102" t="s">
        <v>553</v>
      </c>
      <c r="J499" s="102" t="s">
        <v>1113</v>
      </c>
      <c r="K499" s="102" t="s">
        <v>297</v>
      </c>
      <c r="L499" s="102" t="s">
        <v>1114</v>
      </c>
    </row>
    <row r="500" spans="2:13" ht="20.399999999999999" x14ac:dyDescent="0.3">
      <c r="B500" s="103" t="s">
        <v>1115</v>
      </c>
      <c r="C500" s="102" t="s">
        <v>1116</v>
      </c>
      <c r="D500" s="102" t="s">
        <v>309</v>
      </c>
      <c r="E500" s="102" t="s">
        <v>1117</v>
      </c>
      <c r="F500" s="102" t="s">
        <v>1118</v>
      </c>
      <c r="G500" s="102" t="s">
        <v>553</v>
      </c>
      <c r="H500" s="102" t="s">
        <v>1113</v>
      </c>
      <c r="I500" s="102" t="s">
        <v>297</v>
      </c>
      <c r="J500" s="102" t="s">
        <v>1119</v>
      </c>
      <c r="K500" s="102" t="s">
        <v>1120</v>
      </c>
    </row>
    <row r="501" spans="2:13" ht="20.399999999999999" x14ac:dyDescent="0.3">
      <c r="B501" s="103" t="s">
        <v>202</v>
      </c>
      <c r="C501" s="102" t="s">
        <v>384</v>
      </c>
      <c r="D501" s="102" t="s">
        <v>309</v>
      </c>
      <c r="E501" s="102" t="s">
        <v>387</v>
      </c>
      <c r="F501" s="102" t="s">
        <v>594</v>
      </c>
      <c r="G501" s="102" t="s">
        <v>553</v>
      </c>
      <c r="H501" s="102" t="s">
        <v>1113</v>
      </c>
      <c r="I501" s="102" t="s">
        <v>297</v>
      </c>
      <c r="J501" s="102" t="s">
        <v>598</v>
      </c>
    </row>
    <row r="502" spans="2:13" ht="20.399999999999999" x14ac:dyDescent="0.3">
      <c r="B502" s="103" t="s">
        <v>1121</v>
      </c>
      <c r="C502" s="102" t="s">
        <v>1122</v>
      </c>
      <c r="D502" s="102" t="s">
        <v>309</v>
      </c>
      <c r="E502" s="102" t="s">
        <v>1123</v>
      </c>
      <c r="F502" s="102" t="s">
        <v>287</v>
      </c>
      <c r="G502" s="102" t="s">
        <v>1124</v>
      </c>
      <c r="H502" s="102" t="s">
        <v>1125</v>
      </c>
      <c r="I502" s="102" t="s">
        <v>553</v>
      </c>
      <c r="J502" s="102" t="s">
        <v>1113</v>
      </c>
      <c r="K502" s="102" t="s">
        <v>297</v>
      </c>
      <c r="L502" s="102" t="s">
        <v>1119</v>
      </c>
      <c r="M502" s="102" t="s">
        <v>1126</v>
      </c>
    </row>
    <row r="503" spans="2:13" x14ac:dyDescent="0.3">
      <c r="B503" t="s">
        <v>264</v>
      </c>
    </row>
    <row r="504" spans="2:13" x14ac:dyDescent="0.3">
      <c r="B504" t="s">
        <v>265</v>
      </c>
    </row>
    <row r="505" spans="2:13" ht="20.399999999999999" x14ac:dyDescent="0.3">
      <c r="B505" s="103" t="s">
        <v>1127</v>
      </c>
      <c r="C505" s="102" t="s">
        <v>402</v>
      </c>
      <c r="D505" s="102" t="s">
        <v>908</v>
      </c>
      <c r="E505" s="102" t="s">
        <v>387</v>
      </c>
      <c r="F505" s="102" t="s">
        <v>1128</v>
      </c>
      <c r="G505" s="102" t="s">
        <v>112</v>
      </c>
      <c r="H505" s="102" t="s">
        <v>1129</v>
      </c>
      <c r="I505" s="102" t="s">
        <v>699</v>
      </c>
      <c r="J505" s="102" t="s">
        <v>1130</v>
      </c>
    </row>
    <row r="506" spans="2:13" ht="20.399999999999999" x14ac:dyDescent="0.3">
      <c r="B506" s="103" t="s">
        <v>1131</v>
      </c>
      <c r="C506" s="102" t="s">
        <v>878</v>
      </c>
      <c r="D506" s="102" t="s">
        <v>908</v>
      </c>
      <c r="E506" s="102" t="s">
        <v>387</v>
      </c>
      <c r="F506" s="102" t="s">
        <v>1128</v>
      </c>
      <c r="G506" s="102" t="s">
        <v>112</v>
      </c>
      <c r="H506" s="102" t="s">
        <v>1132</v>
      </c>
      <c r="I506" s="102" t="s">
        <v>371</v>
      </c>
      <c r="J506" s="102" t="s">
        <v>297</v>
      </c>
      <c r="K506" s="102" t="s">
        <v>1133</v>
      </c>
    </row>
    <row r="507" spans="2:13" ht="20.399999999999999" x14ac:dyDescent="0.3">
      <c r="B507" s="103" t="s">
        <v>1134</v>
      </c>
      <c r="C507" s="102" t="s">
        <v>872</v>
      </c>
      <c r="D507" s="102" t="s">
        <v>908</v>
      </c>
      <c r="E507" s="102" t="s">
        <v>387</v>
      </c>
      <c r="F507" s="102" t="s">
        <v>1128</v>
      </c>
      <c r="G507" s="102" t="s">
        <v>112</v>
      </c>
      <c r="H507" s="102" t="s">
        <v>869</v>
      </c>
      <c r="I507" s="102" t="s">
        <v>455</v>
      </c>
    </row>
    <row r="508" spans="2:13" ht="20.399999999999999" x14ac:dyDescent="0.3">
      <c r="B508" s="103" t="s">
        <v>1135</v>
      </c>
      <c r="C508" s="102" t="s">
        <v>1066</v>
      </c>
      <c r="D508" s="102" t="s">
        <v>908</v>
      </c>
      <c r="E508" s="102" t="s">
        <v>387</v>
      </c>
      <c r="F508" s="102" t="s">
        <v>1128</v>
      </c>
      <c r="G508" s="102" t="s">
        <v>112</v>
      </c>
      <c r="H508" s="102" t="s">
        <v>1067</v>
      </c>
      <c r="I508" s="102" t="s">
        <v>455</v>
      </c>
    </row>
    <row r="509" spans="2:13" ht="20.399999999999999" x14ac:dyDescent="0.3">
      <c r="B509" s="103" t="s">
        <v>1136</v>
      </c>
      <c r="C509" s="102" t="s">
        <v>304</v>
      </c>
      <c r="D509" s="102" t="s">
        <v>908</v>
      </c>
      <c r="E509" s="102" t="s">
        <v>387</v>
      </c>
      <c r="F509" s="102" t="s">
        <v>1128</v>
      </c>
      <c r="G509" s="102" t="s">
        <v>112</v>
      </c>
      <c r="H509" s="102" t="s">
        <v>556</v>
      </c>
      <c r="I509" s="102" t="s">
        <v>371</v>
      </c>
      <c r="J509" s="102" t="s">
        <v>911</v>
      </c>
    </row>
    <row r="510" spans="2:13" ht="20.399999999999999" x14ac:dyDescent="0.3">
      <c r="B510" s="103" t="s">
        <v>1137</v>
      </c>
      <c r="C510" s="102" t="s">
        <v>130</v>
      </c>
      <c r="D510" s="102" t="s">
        <v>908</v>
      </c>
      <c r="E510" s="102" t="s">
        <v>387</v>
      </c>
      <c r="F510" s="102" t="s">
        <v>1128</v>
      </c>
      <c r="G510" s="102" t="s">
        <v>112</v>
      </c>
      <c r="H510" s="102" t="s">
        <v>132</v>
      </c>
      <c r="I510" s="102" t="s">
        <v>371</v>
      </c>
      <c r="J510" s="102" t="s">
        <v>911</v>
      </c>
    </row>
    <row r="511" spans="2:13" x14ac:dyDescent="0.3">
      <c r="B511" t="s">
        <v>266</v>
      </c>
    </row>
    <row r="512" spans="2:13" ht="20.399999999999999" x14ac:dyDescent="0.3">
      <c r="B512" s="103" t="s">
        <v>1138</v>
      </c>
      <c r="C512" s="102" t="s">
        <v>872</v>
      </c>
      <c r="D512" s="102" t="s">
        <v>1139</v>
      </c>
      <c r="E512" s="102" t="s">
        <v>857</v>
      </c>
      <c r="F512" s="102" t="s">
        <v>371</v>
      </c>
      <c r="G512" s="102" t="s">
        <v>112</v>
      </c>
      <c r="H512" s="102" t="s">
        <v>1140</v>
      </c>
      <c r="I512" s="102" t="s">
        <v>455</v>
      </c>
    </row>
    <row r="513" spans="2:13" ht="20.399999999999999" x14ac:dyDescent="0.3">
      <c r="B513" s="103" t="s">
        <v>1141</v>
      </c>
      <c r="C513" s="102" t="s">
        <v>1142</v>
      </c>
      <c r="D513" s="102" t="s">
        <v>1139</v>
      </c>
      <c r="E513" s="102" t="s">
        <v>1143</v>
      </c>
      <c r="F513" s="102" t="s">
        <v>371</v>
      </c>
      <c r="G513" s="102" t="s">
        <v>104</v>
      </c>
      <c r="H513" s="102" t="s">
        <v>287</v>
      </c>
      <c r="I513" s="102" t="s">
        <v>1144</v>
      </c>
      <c r="J513" s="102" t="s">
        <v>1145</v>
      </c>
      <c r="K513" s="102" t="s">
        <v>1140</v>
      </c>
      <c r="L513" s="102" t="s">
        <v>1146</v>
      </c>
      <c r="M513" s="102" t="s">
        <v>455</v>
      </c>
    </row>
    <row r="514" spans="2:13" ht="20.399999999999999" x14ac:dyDescent="0.3">
      <c r="B514" s="103" t="s">
        <v>1147</v>
      </c>
      <c r="C514" s="102" t="s">
        <v>105</v>
      </c>
      <c r="D514" s="102" t="s">
        <v>1139</v>
      </c>
      <c r="E514" s="102" t="s">
        <v>1140</v>
      </c>
      <c r="F514" s="102" t="s">
        <v>1148</v>
      </c>
      <c r="G514" s="102" t="s">
        <v>614</v>
      </c>
      <c r="H514" s="102" t="s">
        <v>1149</v>
      </c>
      <c r="I514" s="102" t="s">
        <v>1150</v>
      </c>
    </row>
    <row r="515" spans="2:13" ht="20.399999999999999" x14ac:dyDescent="0.3">
      <c r="B515" s="103" t="s">
        <v>1151</v>
      </c>
      <c r="C515" s="102" t="s">
        <v>1152</v>
      </c>
      <c r="D515" s="102" t="s">
        <v>1139</v>
      </c>
      <c r="E515" s="102" t="s">
        <v>1140</v>
      </c>
      <c r="F515" s="102" t="s">
        <v>880</v>
      </c>
      <c r="G515" s="102" t="s">
        <v>1153</v>
      </c>
      <c r="H515" s="102" t="s">
        <v>127</v>
      </c>
      <c r="I515" s="102" t="s">
        <v>287</v>
      </c>
      <c r="J515" s="102" t="s">
        <v>1154</v>
      </c>
      <c r="K515" s="102" t="s">
        <v>1155</v>
      </c>
      <c r="L515" s="102" t="s">
        <v>112</v>
      </c>
    </row>
    <row r="516" spans="2:13" x14ac:dyDescent="0.3">
      <c r="B516" t="s">
        <v>267</v>
      </c>
    </row>
    <row r="517" spans="2:13" x14ac:dyDescent="0.3">
      <c r="B517" t="s">
        <v>268</v>
      </c>
    </row>
    <row r="518" spans="2:13" x14ac:dyDescent="0.3">
      <c r="B518" t="s">
        <v>269</v>
      </c>
    </row>
    <row r="519" spans="2:13" ht="20.399999999999999" x14ac:dyDescent="0.3">
      <c r="B519" s="103" t="s">
        <v>1156</v>
      </c>
      <c r="C519" s="102" t="s">
        <v>304</v>
      </c>
      <c r="D519" s="102" t="s">
        <v>643</v>
      </c>
      <c r="E519" s="102" t="s">
        <v>1157</v>
      </c>
      <c r="F519" s="102" t="s">
        <v>455</v>
      </c>
      <c r="G519" s="102" t="s">
        <v>288</v>
      </c>
      <c r="H519" s="102" t="s">
        <v>399</v>
      </c>
      <c r="I519" s="102" t="s">
        <v>289</v>
      </c>
      <c r="J519" s="102" t="s">
        <v>1158</v>
      </c>
      <c r="K519" s="102" t="s">
        <v>1159</v>
      </c>
    </row>
    <row r="520" spans="2:13" ht="20.399999999999999" x14ac:dyDescent="0.3">
      <c r="B520" s="103" t="s">
        <v>1160</v>
      </c>
      <c r="C520" s="102" t="s">
        <v>384</v>
      </c>
      <c r="D520" s="102" t="s">
        <v>643</v>
      </c>
      <c r="E520" s="102" t="s">
        <v>1161</v>
      </c>
      <c r="F520" s="102" t="s">
        <v>288</v>
      </c>
      <c r="G520" s="102" t="s">
        <v>399</v>
      </c>
      <c r="H520" s="102" t="s">
        <v>289</v>
      </c>
      <c r="I520" s="102" t="s">
        <v>1158</v>
      </c>
      <c r="J520" s="102" t="s">
        <v>1159</v>
      </c>
    </row>
    <row r="521" spans="2:13" ht="20.399999999999999" x14ac:dyDescent="0.3">
      <c r="B521" s="103" t="s">
        <v>1162</v>
      </c>
      <c r="C521" s="102" t="s">
        <v>295</v>
      </c>
      <c r="D521" s="102" t="s">
        <v>643</v>
      </c>
      <c r="E521" s="102" t="s">
        <v>452</v>
      </c>
      <c r="F521" s="102" t="s">
        <v>345</v>
      </c>
      <c r="G521" s="102" t="s">
        <v>288</v>
      </c>
      <c r="H521" s="102" t="s">
        <v>399</v>
      </c>
      <c r="I521" s="102" t="s">
        <v>289</v>
      </c>
      <c r="J521" s="102" t="s">
        <v>1158</v>
      </c>
      <c r="K521" s="102" t="s">
        <v>1159</v>
      </c>
    </row>
    <row r="522" spans="2:13" ht="20.399999999999999" x14ac:dyDescent="0.3">
      <c r="B522" s="103" t="s">
        <v>1163</v>
      </c>
      <c r="C522" s="102" t="s">
        <v>872</v>
      </c>
      <c r="D522" s="102" t="s">
        <v>643</v>
      </c>
      <c r="E522" s="102" t="s">
        <v>857</v>
      </c>
      <c r="F522" s="102" t="s">
        <v>345</v>
      </c>
      <c r="G522" s="102" t="s">
        <v>288</v>
      </c>
      <c r="H522" s="102" t="s">
        <v>399</v>
      </c>
      <c r="I522" s="102" t="s">
        <v>289</v>
      </c>
      <c r="J522" s="102" t="s">
        <v>1158</v>
      </c>
      <c r="K522" s="102" t="s">
        <v>1159</v>
      </c>
    </row>
    <row r="523" spans="2:13" ht="20.399999999999999" x14ac:dyDescent="0.3">
      <c r="B523" s="103" t="s">
        <v>1164</v>
      </c>
      <c r="C523" s="102" t="s">
        <v>1165</v>
      </c>
      <c r="D523" s="102" t="s">
        <v>643</v>
      </c>
      <c r="E523" s="102" t="s">
        <v>387</v>
      </c>
      <c r="F523" s="102" t="s">
        <v>1118</v>
      </c>
      <c r="G523" s="102" t="s">
        <v>288</v>
      </c>
      <c r="H523" s="102" t="s">
        <v>399</v>
      </c>
      <c r="I523" s="102" t="s">
        <v>289</v>
      </c>
      <c r="J523" s="102" t="s">
        <v>1158</v>
      </c>
      <c r="K523" s="102" t="s">
        <v>1159</v>
      </c>
    </row>
    <row r="524" spans="2:13" ht="20.399999999999999" x14ac:dyDescent="0.3">
      <c r="B524" s="103" t="s">
        <v>1166</v>
      </c>
      <c r="C524" s="102" t="s">
        <v>1122</v>
      </c>
      <c r="D524" s="102" t="s">
        <v>643</v>
      </c>
      <c r="E524" s="102" t="s">
        <v>387</v>
      </c>
      <c r="F524" s="102" t="s">
        <v>1167</v>
      </c>
      <c r="G524" s="102" t="s">
        <v>288</v>
      </c>
      <c r="H524" s="102" t="s">
        <v>399</v>
      </c>
      <c r="I524" s="102" t="s">
        <v>289</v>
      </c>
      <c r="J524" s="102" t="s">
        <v>1158</v>
      </c>
      <c r="K524" s="102" t="s">
        <v>1159</v>
      </c>
    </row>
    <row r="525" spans="2:13" x14ac:dyDescent="0.3">
      <c r="B525" t="s">
        <v>270</v>
      </c>
    </row>
    <row r="526" spans="2:13" ht="20.399999999999999" x14ac:dyDescent="0.3">
      <c r="B526" s="103" t="s">
        <v>1168</v>
      </c>
      <c r="C526" s="102" t="s">
        <v>304</v>
      </c>
      <c r="D526" s="102" t="s">
        <v>1169</v>
      </c>
      <c r="E526" s="102" t="s">
        <v>792</v>
      </c>
      <c r="F526" s="102" t="s">
        <v>1170</v>
      </c>
      <c r="G526" s="102" t="s">
        <v>687</v>
      </c>
      <c r="H526" s="102" t="s">
        <v>919</v>
      </c>
      <c r="I526" s="102" t="s">
        <v>387</v>
      </c>
      <c r="J526" s="102" t="s">
        <v>1128</v>
      </c>
      <c r="K526" s="102" t="s">
        <v>112</v>
      </c>
      <c r="L526" s="102" t="s">
        <v>556</v>
      </c>
    </row>
    <row r="527" spans="2:13" x14ac:dyDescent="0.3">
      <c r="B527" s="102" t="s">
        <v>271</v>
      </c>
    </row>
    <row r="528" spans="2:13" ht="20.399999999999999" x14ac:dyDescent="0.3">
      <c r="B528" s="103" t="s">
        <v>1171</v>
      </c>
      <c r="C528" s="102" t="s">
        <v>384</v>
      </c>
      <c r="D528" s="102" t="s">
        <v>1169</v>
      </c>
      <c r="E528" s="102" t="s">
        <v>792</v>
      </c>
      <c r="F528" s="102" t="s">
        <v>1170</v>
      </c>
      <c r="G528" s="102" t="s">
        <v>687</v>
      </c>
      <c r="H528" s="102" t="s">
        <v>919</v>
      </c>
      <c r="I528" s="102" t="s">
        <v>868</v>
      </c>
      <c r="J528" s="102" t="s">
        <v>593</v>
      </c>
      <c r="K528" s="102" t="s">
        <v>1128</v>
      </c>
      <c r="L528" s="102" t="s">
        <v>271</v>
      </c>
    </row>
    <row r="529" spans="2:11" x14ac:dyDescent="0.3">
      <c r="B529" t="s">
        <v>272</v>
      </c>
    </row>
    <row r="530" spans="2:11" x14ac:dyDescent="0.3">
      <c r="B530" t="s">
        <v>273</v>
      </c>
    </row>
    <row r="531" spans="2:11" ht="20.399999999999999" x14ac:dyDescent="0.3">
      <c r="B531" s="103" t="s">
        <v>1172</v>
      </c>
      <c r="C531" s="102" t="s">
        <v>107</v>
      </c>
      <c r="D531" s="102" t="s">
        <v>113</v>
      </c>
      <c r="E531" s="102" t="s">
        <v>1173</v>
      </c>
      <c r="F531" s="102" t="s">
        <v>271</v>
      </c>
    </row>
    <row r="532" spans="2:11" ht="20.399999999999999" x14ac:dyDescent="0.3">
      <c r="B532" s="103" t="s">
        <v>1174</v>
      </c>
      <c r="C532" s="102" t="s">
        <v>1175</v>
      </c>
      <c r="D532" s="102" t="s">
        <v>113</v>
      </c>
      <c r="E532" s="102" t="s">
        <v>1176</v>
      </c>
      <c r="F532" s="102" t="s">
        <v>271</v>
      </c>
    </row>
    <row r="533" spans="2:11" ht="20.399999999999999" x14ac:dyDescent="0.3">
      <c r="B533" s="103" t="s">
        <v>1177</v>
      </c>
      <c r="C533" s="102" t="s">
        <v>304</v>
      </c>
      <c r="D533" s="102" t="s">
        <v>113</v>
      </c>
      <c r="E533" s="102" t="s">
        <v>1157</v>
      </c>
      <c r="F533" s="102" t="s">
        <v>271</v>
      </c>
    </row>
    <row r="534" spans="2:11" ht="20.399999999999999" x14ac:dyDescent="0.3">
      <c r="B534" s="103" t="s">
        <v>1178</v>
      </c>
      <c r="C534" s="102" t="s">
        <v>665</v>
      </c>
      <c r="D534" s="102" t="s">
        <v>113</v>
      </c>
      <c r="E534" s="102" t="s">
        <v>1179</v>
      </c>
      <c r="F534" s="102" t="s">
        <v>271</v>
      </c>
    </row>
    <row r="535" spans="2:11" ht="20.399999999999999" x14ac:dyDescent="0.3">
      <c r="B535" s="103" t="s">
        <v>1180</v>
      </c>
      <c r="C535" s="102" t="s">
        <v>1181</v>
      </c>
      <c r="D535" s="102" t="s">
        <v>113</v>
      </c>
      <c r="E535" s="102" t="s">
        <v>1182</v>
      </c>
      <c r="F535" s="102" t="s">
        <v>271</v>
      </c>
    </row>
    <row r="536" spans="2:11" ht="20.399999999999999" x14ac:dyDescent="0.3">
      <c r="B536" s="103" t="s">
        <v>1183</v>
      </c>
      <c r="C536" s="102" t="s">
        <v>1184</v>
      </c>
      <c r="D536" s="102" t="s">
        <v>113</v>
      </c>
      <c r="E536" s="102" t="s">
        <v>1185</v>
      </c>
      <c r="F536" s="102" t="s">
        <v>1186</v>
      </c>
      <c r="G536" s="102" t="s">
        <v>935</v>
      </c>
    </row>
    <row r="537" spans="2:11" x14ac:dyDescent="0.3">
      <c r="B537" t="s">
        <v>274</v>
      </c>
    </row>
    <row r="538" spans="2:11" ht="20.399999999999999" x14ac:dyDescent="0.3">
      <c r="B538" s="103" t="s">
        <v>1187</v>
      </c>
      <c r="C538" s="102" t="s">
        <v>310</v>
      </c>
      <c r="D538" s="102" t="s">
        <v>1188</v>
      </c>
      <c r="E538" s="102" t="s">
        <v>394</v>
      </c>
      <c r="F538" s="102" t="s">
        <v>1189</v>
      </c>
      <c r="G538" s="102" t="s">
        <v>594</v>
      </c>
    </row>
    <row r="539" spans="2:11" ht="20.399999999999999" x14ac:dyDescent="0.3">
      <c r="B539" s="103" t="s">
        <v>1190</v>
      </c>
      <c r="C539" s="102" t="s">
        <v>384</v>
      </c>
      <c r="D539" s="102" t="s">
        <v>1188</v>
      </c>
      <c r="E539" s="102" t="s">
        <v>387</v>
      </c>
      <c r="F539" s="102" t="s">
        <v>1191</v>
      </c>
    </row>
    <row r="540" spans="2:11" ht="20.399999999999999" x14ac:dyDescent="0.3">
      <c r="B540" s="103" t="s">
        <v>1192</v>
      </c>
      <c r="C540" s="102" t="s">
        <v>1193</v>
      </c>
      <c r="D540" s="102" t="s">
        <v>1188</v>
      </c>
      <c r="E540" s="102" t="s">
        <v>1194</v>
      </c>
      <c r="F540" s="102" t="s">
        <v>1195</v>
      </c>
      <c r="G540" s="102" t="s">
        <v>614</v>
      </c>
      <c r="H540" s="102" t="s">
        <v>805</v>
      </c>
      <c r="I540" s="102" t="s">
        <v>1196</v>
      </c>
      <c r="J540" s="102" t="s">
        <v>297</v>
      </c>
      <c r="K540" s="102" t="s">
        <v>1197</v>
      </c>
    </row>
    <row r="541" spans="2:11" x14ac:dyDescent="0.3">
      <c r="B541" t="s">
        <v>275</v>
      </c>
    </row>
    <row r="542" spans="2:11" x14ac:dyDescent="0.3">
      <c r="B542" t="s">
        <v>276</v>
      </c>
    </row>
    <row r="543" spans="2:11" ht="20.399999999999999" x14ac:dyDescent="0.3">
      <c r="B543" s="103" t="s">
        <v>1198</v>
      </c>
      <c r="C543" s="102" t="s">
        <v>107</v>
      </c>
      <c r="D543" s="102" t="s">
        <v>283</v>
      </c>
      <c r="E543" s="102" t="s">
        <v>1199</v>
      </c>
      <c r="F543" s="102" t="s">
        <v>1200</v>
      </c>
    </row>
    <row r="544" spans="2:11" ht="20.399999999999999" x14ac:dyDescent="0.3">
      <c r="B544" s="103" t="s">
        <v>1201</v>
      </c>
      <c r="C544" s="102" t="s">
        <v>872</v>
      </c>
      <c r="D544" s="102" t="s">
        <v>283</v>
      </c>
      <c r="E544" s="102" t="s">
        <v>1199</v>
      </c>
      <c r="F544" s="102" t="s">
        <v>869</v>
      </c>
      <c r="G544" s="102" t="s">
        <v>455</v>
      </c>
    </row>
    <row r="545" spans="2:11" ht="20.399999999999999" x14ac:dyDescent="0.3">
      <c r="B545" s="103" t="s">
        <v>1202</v>
      </c>
      <c r="C545" s="102" t="s">
        <v>304</v>
      </c>
      <c r="D545" s="102" t="s">
        <v>283</v>
      </c>
      <c r="E545" s="102" t="s">
        <v>1199</v>
      </c>
      <c r="F545" s="102" t="s">
        <v>580</v>
      </c>
    </row>
    <row r="546" spans="2:11" ht="20.399999999999999" x14ac:dyDescent="0.3">
      <c r="B546" s="103" t="s">
        <v>1203</v>
      </c>
      <c r="C546" s="102" t="s">
        <v>130</v>
      </c>
      <c r="D546" s="102" t="s">
        <v>283</v>
      </c>
      <c r="E546" s="102" t="s">
        <v>1199</v>
      </c>
      <c r="F546" s="102" t="s">
        <v>1058</v>
      </c>
    </row>
    <row r="547" spans="2:11" ht="20.399999999999999" x14ac:dyDescent="0.3">
      <c r="B547" s="103" t="s">
        <v>1204</v>
      </c>
      <c r="C547" s="102" t="s">
        <v>1184</v>
      </c>
      <c r="D547" s="102" t="s">
        <v>283</v>
      </c>
      <c r="E547" s="102" t="s">
        <v>1199</v>
      </c>
      <c r="F547" s="102" t="s">
        <v>1205</v>
      </c>
      <c r="G547" s="102" t="s">
        <v>1206</v>
      </c>
    </row>
    <row r="548" spans="2:11" x14ac:dyDescent="0.3">
      <c r="B548" t="s">
        <v>277</v>
      </c>
    </row>
    <row r="549" spans="2:11" x14ac:dyDescent="0.3">
      <c r="B549" t="s">
        <v>278</v>
      </c>
    </row>
    <row r="550" spans="2:11" ht="20.399999999999999" x14ac:dyDescent="0.3">
      <c r="B550" s="103" t="s">
        <v>1207</v>
      </c>
      <c r="C550" s="102" t="s">
        <v>304</v>
      </c>
      <c r="D550" s="102" t="s">
        <v>300</v>
      </c>
      <c r="E550" s="102" t="s">
        <v>1208</v>
      </c>
      <c r="F550" s="102" t="s">
        <v>1209</v>
      </c>
      <c r="G550" s="102" t="s">
        <v>289</v>
      </c>
      <c r="H550" s="102" t="s">
        <v>1210</v>
      </c>
    </row>
    <row r="551" spans="2:11" ht="20.399999999999999" x14ac:dyDescent="0.3">
      <c r="B551" s="103" t="s">
        <v>1211</v>
      </c>
      <c r="C551" s="102" t="s">
        <v>384</v>
      </c>
      <c r="D551" s="102" t="s">
        <v>1212</v>
      </c>
      <c r="E551" s="102" t="s">
        <v>1213</v>
      </c>
      <c r="F551" s="102" t="s">
        <v>289</v>
      </c>
      <c r="G551" s="102" t="s">
        <v>1210</v>
      </c>
      <c r="H551" s="102" t="s">
        <v>994</v>
      </c>
      <c r="I551" s="102" t="s">
        <v>297</v>
      </c>
      <c r="J551" s="102" t="s">
        <v>287</v>
      </c>
      <c r="K551" s="102" t="s">
        <v>1214</v>
      </c>
    </row>
    <row r="552" spans="2:11" ht="20.399999999999999" x14ac:dyDescent="0.3">
      <c r="B552" s="103" t="s">
        <v>1215</v>
      </c>
      <c r="C552" s="102" t="s">
        <v>1216</v>
      </c>
      <c r="D552" s="102" t="s">
        <v>300</v>
      </c>
      <c r="E552" s="102" t="s">
        <v>1217</v>
      </c>
      <c r="F552" s="102" t="s">
        <v>112</v>
      </c>
      <c r="G552" s="102" t="s">
        <v>468</v>
      </c>
      <c r="H552" s="102" t="s">
        <v>1218</v>
      </c>
      <c r="I552" s="102" t="s">
        <v>289</v>
      </c>
      <c r="J552" s="102" t="s">
        <v>1219</v>
      </c>
      <c r="K552" s="102" t="s">
        <v>994</v>
      </c>
    </row>
    <row r="553" spans="2:11" x14ac:dyDescent="0.3">
      <c r="B553" t="s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4CB-876C-4BFB-921B-91BAEEF00BE5}">
  <sheetPr>
    <tabColor theme="1"/>
  </sheetPr>
  <dimension ref="B1:W13866"/>
  <sheetViews>
    <sheetView workbookViewId="0">
      <selection activeCell="T9" sqref="T9"/>
    </sheetView>
  </sheetViews>
  <sheetFormatPr defaultRowHeight="14.4" x14ac:dyDescent="0.3"/>
  <cols>
    <col min="2" max="2" width="8.88671875" bestFit="1" customWidth="1"/>
    <col min="3" max="3" width="21.6640625" bestFit="1" customWidth="1"/>
    <col min="4" max="4" width="20.21875" bestFit="1" customWidth="1"/>
    <col min="5" max="5" width="23" bestFit="1" customWidth="1"/>
    <col min="6" max="6" width="20" bestFit="1" customWidth="1"/>
    <col min="7" max="7" width="22.6640625" bestFit="1" customWidth="1"/>
    <col min="8" max="8" width="23" bestFit="1" customWidth="1"/>
    <col min="9" max="9" width="20" bestFit="1" customWidth="1"/>
    <col min="10" max="10" width="22.6640625" bestFit="1" customWidth="1"/>
    <col min="11" max="12" width="8.88671875" bestFit="1" customWidth="1"/>
    <col min="13" max="13" width="21.6640625" bestFit="1" customWidth="1"/>
    <col min="14" max="14" width="20.21875" bestFit="1" customWidth="1"/>
    <col min="15" max="15" width="21" bestFit="1" customWidth="1"/>
    <col min="16" max="16" width="18.88671875" bestFit="1" customWidth="1"/>
    <col min="17" max="17" width="22.6640625" bestFit="1" customWidth="1"/>
    <col min="18" max="18" width="11" customWidth="1"/>
    <col min="20" max="20" width="9.109375" bestFit="1" customWidth="1"/>
    <col min="21" max="21" width="9.88671875" bestFit="1" customWidth="1"/>
    <col min="22" max="23" width="10.77734375" bestFit="1" customWidth="1"/>
  </cols>
  <sheetData>
    <row r="1" spans="2:23" ht="14.4" customHeight="1" x14ac:dyDescent="0.3">
      <c r="B1" s="148" t="s">
        <v>5813</v>
      </c>
      <c r="C1" s="148"/>
      <c r="D1" s="148"/>
      <c r="E1" s="148"/>
      <c r="F1" s="148"/>
      <c r="G1" s="148"/>
      <c r="H1" s="148"/>
      <c r="I1" s="148"/>
      <c r="J1" s="148"/>
      <c r="L1" s="127"/>
    </row>
    <row r="2" spans="2:23" ht="14.4" customHeight="1" x14ac:dyDescent="0.3">
      <c r="B2" s="148"/>
      <c r="C2" s="148"/>
      <c r="D2" s="148"/>
      <c r="E2" s="148"/>
      <c r="F2" s="148"/>
      <c r="G2" s="148"/>
      <c r="H2" s="148"/>
      <c r="I2" s="148"/>
      <c r="J2" s="148"/>
      <c r="L2" s="127"/>
    </row>
    <row r="3" spans="2:23" ht="14.4" customHeight="1" x14ac:dyDescent="0.3">
      <c r="B3" s="148"/>
      <c r="C3" s="148"/>
      <c r="D3" s="148"/>
      <c r="E3" s="148"/>
      <c r="F3" s="148"/>
      <c r="G3" s="148"/>
      <c r="H3" s="148"/>
      <c r="I3" s="148"/>
      <c r="J3" s="148"/>
      <c r="L3" s="127"/>
    </row>
    <row r="6" spans="2:23" x14ac:dyDescent="0.3">
      <c r="B6" t="s">
        <v>26</v>
      </c>
      <c r="C6" t="s">
        <v>1223</v>
      </c>
      <c r="D6" t="s">
        <v>1224</v>
      </c>
      <c r="E6" t="s">
        <v>27790</v>
      </c>
      <c r="F6" t="s">
        <v>48467</v>
      </c>
      <c r="G6" t="s">
        <v>5812</v>
      </c>
      <c r="H6" t="s">
        <v>27791</v>
      </c>
      <c r="I6" t="s">
        <v>48468</v>
      </c>
      <c r="J6" t="s">
        <v>27792</v>
      </c>
      <c r="L6" t="s">
        <v>26</v>
      </c>
      <c r="M6" t="s">
        <v>1223</v>
      </c>
      <c r="N6" t="s">
        <v>1224</v>
      </c>
      <c r="O6" t="s">
        <v>1225</v>
      </c>
      <c r="P6" t="s">
        <v>28033</v>
      </c>
      <c r="Q6" t="s">
        <v>5812</v>
      </c>
      <c r="S6" t="s">
        <v>26</v>
      </c>
      <c r="T6" t="s">
        <v>48469</v>
      </c>
      <c r="U6" t="s">
        <v>48470</v>
      </c>
      <c r="V6" t="s">
        <v>3</v>
      </c>
      <c r="W6" t="s">
        <v>4</v>
      </c>
    </row>
    <row r="7" spans="2:23" x14ac:dyDescent="0.3">
      <c r="B7">
        <v>1</v>
      </c>
      <c r="C7" t="s">
        <v>299</v>
      </c>
      <c r="D7" t="s">
        <v>42369</v>
      </c>
      <c r="E7" t="s">
        <v>48471</v>
      </c>
      <c r="F7" t="s">
        <v>48472</v>
      </c>
      <c r="G7" t="s">
        <v>299</v>
      </c>
      <c r="H7" t="s">
        <v>48473</v>
      </c>
      <c r="I7" t="s">
        <v>48474</v>
      </c>
      <c r="J7" t="s">
        <v>299</v>
      </c>
      <c r="L7">
        <v>1</v>
      </c>
      <c r="M7" t="s">
        <v>5993</v>
      </c>
      <c r="N7" t="s">
        <v>1954</v>
      </c>
      <c r="O7" t="s">
        <v>28034</v>
      </c>
      <c r="P7" t="s">
        <v>28035</v>
      </c>
      <c r="Q7" t="s">
        <v>5993</v>
      </c>
      <c r="S7">
        <v>1</v>
      </c>
      <c r="T7" t="s">
        <v>48475</v>
      </c>
      <c r="U7" t="s">
        <v>48476</v>
      </c>
      <c r="V7">
        <v>1</v>
      </c>
      <c r="W7" t="s">
        <v>48477</v>
      </c>
    </row>
    <row r="8" spans="2:23" x14ac:dyDescent="0.3">
      <c r="B8">
        <v>2</v>
      </c>
      <c r="C8" t="s">
        <v>1226</v>
      </c>
      <c r="D8" t="s">
        <v>42372</v>
      </c>
      <c r="E8" t="s">
        <v>1227</v>
      </c>
      <c r="F8" t="s">
        <v>48478</v>
      </c>
      <c r="G8" t="s">
        <v>1226</v>
      </c>
      <c r="H8" t="s">
        <v>1521</v>
      </c>
      <c r="I8" t="s">
        <v>48479</v>
      </c>
      <c r="J8" t="s">
        <v>1226</v>
      </c>
      <c r="L8">
        <v>2</v>
      </c>
      <c r="M8" t="s">
        <v>5994</v>
      </c>
      <c r="N8" t="s">
        <v>1955</v>
      </c>
      <c r="O8" t="s">
        <v>5853</v>
      </c>
      <c r="P8" t="s">
        <v>28036</v>
      </c>
      <c r="Q8" t="s">
        <v>5994</v>
      </c>
      <c r="S8">
        <v>2</v>
      </c>
      <c r="T8" t="s">
        <v>48480</v>
      </c>
      <c r="U8" t="s">
        <v>5696</v>
      </c>
      <c r="V8" t="s">
        <v>48481</v>
      </c>
      <c r="W8" t="s">
        <v>48482</v>
      </c>
    </row>
    <row r="9" spans="2:23" x14ac:dyDescent="0.3">
      <c r="B9">
        <v>3</v>
      </c>
      <c r="C9" t="s">
        <v>1228</v>
      </c>
      <c r="D9" t="s">
        <v>42374</v>
      </c>
      <c r="E9" t="s">
        <v>1229</v>
      </c>
      <c r="F9" t="s">
        <v>48483</v>
      </c>
      <c r="G9" t="s">
        <v>1228</v>
      </c>
      <c r="H9" t="s">
        <v>1523</v>
      </c>
      <c r="I9" t="s">
        <v>48484</v>
      </c>
      <c r="J9" t="s">
        <v>1228</v>
      </c>
      <c r="L9">
        <v>3</v>
      </c>
      <c r="M9" t="s">
        <v>5995</v>
      </c>
      <c r="N9" t="s">
        <v>1957</v>
      </c>
      <c r="O9" t="s">
        <v>5854</v>
      </c>
      <c r="P9" t="s">
        <v>28037</v>
      </c>
      <c r="Q9" t="s">
        <v>5995</v>
      </c>
      <c r="S9">
        <v>3</v>
      </c>
      <c r="T9" t="s">
        <v>48485</v>
      </c>
      <c r="U9" t="s">
        <v>5698</v>
      </c>
      <c r="V9" t="s">
        <v>48486</v>
      </c>
      <c r="W9" t="s">
        <v>48487</v>
      </c>
    </row>
    <row r="10" spans="2:23" x14ac:dyDescent="0.3">
      <c r="B10">
        <v>4</v>
      </c>
      <c r="C10" t="s">
        <v>1230</v>
      </c>
      <c r="D10" t="s">
        <v>42376</v>
      </c>
      <c r="E10" t="s">
        <v>1231</v>
      </c>
      <c r="F10" t="s">
        <v>48488</v>
      </c>
      <c r="G10" t="s">
        <v>1230</v>
      </c>
      <c r="H10" t="s">
        <v>1525</v>
      </c>
      <c r="I10" t="s">
        <v>48489</v>
      </c>
      <c r="J10" t="s">
        <v>1230</v>
      </c>
      <c r="L10">
        <v>4</v>
      </c>
      <c r="M10" t="s">
        <v>5996</v>
      </c>
      <c r="N10" t="s">
        <v>1960</v>
      </c>
      <c r="O10" t="s">
        <v>5856</v>
      </c>
      <c r="P10" t="s">
        <v>28038</v>
      </c>
      <c r="Q10" t="s">
        <v>5996</v>
      </c>
      <c r="S10">
        <v>4</v>
      </c>
      <c r="T10" t="s">
        <v>48490</v>
      </c>
      <c r="U10" t="s">
        <v>5700</v>
      </c>
      <c r="V10" t="s">
        <v>48491</v>
      </c>
      <c r="W10" t="s">
        <v>48492</v>
      </c>
    </row>
    <row r="11" spans="2:23" x14ac:dyDescent="0.3">
      <c r="B11">
        <v>5</v>
      </c>
      <c r="C11" t="s">
        <v>1232</v>
      </c>
      <c r="D11" t="s">
        <v>42378</v>
      </c>
      <c r="E11" t="s">
        <v>1233</v>
      </c>
      <c r="F11" t="s">
        <v>48493</v>
      </c>
      <c r="G11" t="s">
        <v>1232</v>
      </c>
      <c r="H11" t="s">
        <v>1527</v>
      </c>
      <c r="I11" t="s">
        <v>48494</v>
      </c>
      <c r="J11" t="s">
        <v>1232</v>
      </c>
      <c r="L11">
        <v>5</v>
      </c>
      <c r="M11" t="s">
        <v>5997</v>
      </c>
      <c r="N11" t="s">
        <v>1963</v>
      </c>
      <c r="O11" t="s">
        <v>5858</v>
      </c>
      <c r="P11" t="s">
        <v>28039</v>
      </c>
      <c r="Q11" t="s">
        <v>5997</v>
      </c>
      <c r="S11">
        <v>5</v>
      </c>
      <c r="T11" t="s">
        <v>48495</v>
      </c>
      <c r="U11" t="s">
        <v>5702</v>
      </c>
      <c r="V11" t="s">
        <v>48496</v>
      </c>
      <c r="W11" t="s">
        <v>48497</v>
      </c>
    </row>
    <row r="12" spans="2:23" x14ac:dyDescent="0.3">
      <c r="B12">
        <v>6</v>
      </c>
      <c r="C12" t="s">
        <v>1234</v>
      </c>
      <c r="D12" t="s">
        <v>42380</v>
      </c>
      <c r="E12" t="s">
        <v>1235</v>
      </c>
      <c r="F12" t="s">
        <v>48498</v>
      </c>
      <c r="G12" t="s">
        <v>1234</v>
      </c>
      <c r="H12" t="s">
        <v>1529</v>
      </c>
      <c r="I12" t="s">
        <v>48499</v>
      </c>
      <c r="J12" t="s">
        <v>1234</v>
      </c>
      <c r="L12">
        <v>6</v>
      </c>
      <c r="M12" t="s">
        <v>5998</v>
      </c>
      <c r="N12" t="s">
        <v>1966</v>
      </c>
      <c r="O12" t="s">
        <v>5860</v>
      </c>
      <c r="P12" t="s">
        <v>28040</v>
      </c>
      <c r="Q12" t="s">
        <v>5998</v>
      </c>
      <c r="S12">
        <v>6</v>
      </c>
      <c r="T12" t="s">
        <v>48500</v>
      </c>
      <c r="U12" t="s">
        <v>5704</v>
      </c>
      <c r="V12" t="s">
        <v>48501</v>
      </c>
      <c r="W12" t="s">
        <v>48502</v>
      </c>
    </row>
    <row r="13" spans="2:23" x14ac:dyDescent="0.3">
      <c r="B13">
        <v>7</v>
      </c>
      <c r="C13" t="s">
        <v>1236</v>
      </c>
      <c r="D13" t="s">
        <v>42382</v>
      </c>
      <c r="E13" t="s">
        <v>48503</v>
      </c>
      <c r="F13" t="s">
        <v>26591</v>
      </c>
      <c r="G13" t="s">
        <v>1236</v>
      </c>
      <c r="H13" t="s">
        <v>48504</v>
      </c>
      <c r="I13" t="s">
        <v>26609</v>
      </c>
      <c r="J13" t="s">
        <v>1236</v>
      </c>
      <c r="L13">
        <v>7</v>
      </c>
      <c r="M13" t="s">
        <v>5999</v>
      </c>
      <c r="N13" t="s">
        <v>28041</v>
      </c>
      <c r="O13" t="s">
        <v>28042</v>
      </c>
      <c r="P13" t="s">
        <v>26027</v>
      </c>
      <c r="Q13" t="s">
        <v>5999</v>
      </c>
      <c r="S13">
        <v>7</v>
      </c>
      <c r="T13" t="s">
        <v>48505</v>
      </c>
      <c r="U13" t="s">
        <v>5706</v>
      </c>
      <c r="V13" t="s">
        <v>48506</v>
      </c>
      <c r="W13" t="s">
        <v>48507</v>
      </c>
    </row>
    <row r="14" spans="2:23" x14ac:dyDescent="0.3">
      <c r="B14">
        <v>8</v>
      </c>
      <c r="C14" t="s">
        <v>1238</v>
      </c>
      <c r="D14" t="s">
        <v>42384</v>
      </c>
      <c r="E14" t="s">
        <v>26592</v>
      </c>
      <c r="F14" t="s">
        <v>48508</v>
      </c>
      <c r="G14" t="s">
        <v>1238</v>
      </c>
      <c r="H14" t="s">
        <v>26612</v>
      </c>
      <c r="I14" t="s">
        <v>48509</v>
      </c>
      <c r="J14" t="s">
        <v>1238</v>
      </c>
      <c r="L14">
        <v>8</v>
      </c>
      <c r="M14" t="s">
        <v>6001</v>
      </c>
      <c r="N14" t="s">
        <v>1971</v>
      </c>
      <c r="O14" t="s">
        <v>26029</v>
      </c>
      <c r="P14" t="s">
        <v>28043</v>
      </c>
      <c r="Q14" t="s">
        <v>6001</v>
      </c>
      <c r="S14">
        <v>8</v>
      </c>
      <c r="T14" t="s">
        <v>48510</v>
      </c>
      <c r="U14" t="s">
        <v>26852</v>
      </c>
      <c r="V14" t="s">
        <v>48511</v>
      </c>
      <c r="W14" t="s">
        <v>48512</v>
      </c>
    </row>
    <row r="15" spans="2:23" x14ac:dyDescent="0.3">
      <c r="B15">
        <v>9</v>
      </c>
      <c r="C15" t="s">
        <v>1239</v>
      </c>
      <c r="D15" t="s">
        <v>42386</v>
      </c>
      <c r="E15" t="s">
        <v>26593</v>
      </c>
      <c r="F15" t="s">
        <v>48513</v>
      </c>
      <c r="G15" t="s">
        <v>1239</v>
      </c>
      <c r="H15" t="s">
        <v>26613</v>
      </c>
      <c r="I15" t="s">
        <v>48514</v>
      </c>
      <c r="J15" t="s">
        <v>1239</v>
      </c>
      <c r="L15">
        <v>9</v>
      </c>
      <c r="M15" t="s">
        <v>6002</v>
      </c>
      <c r="N15" t="s">
        <v>1973</v>
      </c>
      <c r="O15" t="s">
        <v>26030</v>
      </c>
      <c r="P15" t="s">
        <v>28044</v>
      </c>
      <c r="Q15" t="s">
        <v>6002</v>
      </c>
      <c r="S15">
        <v>9</v>
      </c>
      <c r="T15" t="s">
        <v>48515</v>
      </c>
      <c r="U15" t="s">
        <v>26853</v>
      </c>
      <c r="V15" t="s">
        <v>48516</v>
      </c>
      <c r="W15" t="s">
        <v>48517</v>
      </c>
    </row>
    <row r="16" spans="2:23" x14ac:dyDescent="0.3">
      <c r="B16">
        <v>10</v>
      </c>
      <c r="C16" t="s">
        <v>1240</v>
      </c>
      <c r="D16" t="s">
        <v>42388</v>
      </c>
      <c r="E16" t="s">
        <v>26594</v>
      </c>
      <c r="F16" t="s">
        <v>48518</v>
      </c>
      <c r="G16" t="s">
        <v>1240</v>
      </c>
      <c r="H16" t="s">
        <v>26614</v>
      </c>
      <c r="I16" t="s">
        <v>48519</v>
      </c>
      <c r="J16" t="s">
        <v>1240</v>
      </c>
      <c r="L16">
        <v>10</v>
      </c>
      <c r="M16" t="s">
        <v>6003</v>
      </c>
      <c r="N16" t="s">
        <v>1975</v>
      </c>
      <c r="O16" t="s">
        <v>26031</v>
      </c>
      <c r="P16" t="s">
        <v>28045</v>
      </c>
      <c r="Q16" t="s">
        <v>6003</v>
      </c>
      <c r="S16">
        <v>10</v>
      </c>
      <c r="T16" t="s">
        <v>48520</v>
      </c>
      <c r="U16" t="s">
        <v>26854</v>
      </c>
      <c r="V16" t="s">
        <v>48521</v>
      </c>
      <c r="W16" t="s">
        <v>48522</v>
      </c>
    </row>
    <row r="17" spans="2:23" x14ac:dyDescent="0.3">
      <c r="B17">
        <v>11</v>
      </c>
      <c r="C17" t="s">
        <v>1241</v>
      </c>
      <c r="D17" t="s">
        <v>42390</v>
      </c>
      <c r="E17" t="s">
        <v>26595</v>
      </c>
      <c r="F17" t="s">
        <v>48523</v>
      </c>
      <c r="G17" t="s">
        <v>1241</v>
      </c>
      <c r="H17" t="s">
        <v>26616</v>
      </c>
      <c r="I17" t="s">
        <v>48524</v>
      </c>
      <c r="J17" t="s">
        <v>1241</v>
      </c>
      <c r="L17">
        <v>11</v>
      </c>
      <c r="M17" t="s">
        <v>6004</v>
      </c>
      <c r="N17" t="s">
        <v>1977</v>
      </c>
      <c r="O17" t="s">
        <v>26032</v>
      </c>
      <c r="P17" t="s">
        <v>28046</v>
      </c>
      <c r="Q17" t="s">
        <v>6004</v>
      </c>
      <c r="S17">
        <v>11</v>
      </c>
      <c r="T17" t="s">
        <v>48525</v>
      </c>
      <c r="U17" t="s">
        <v>26855</v>
      </c>
      <c r="V17" t="s">
        <v>48526</v>
      </c>
      <c r="W17" t="s">
        <v>48527</v>
      </c>
    </row>
    <row r="18" spans="2:23" x14ac:dyDescent="0.3">
      <c r="B18">
        <v>12</v>
      </c>
      <c r="C18" t="s">
        <v>1242</v>
      </c>
      <c r="D18" t="s">
        <v>42392</v>
      </c>
      <c r="E18" t="s">
        <v>26596</v>
      </c>
      <c r="F18" t="s">
        <v>48528</v>
      </c>
      <c r="G18" t="s">
        <v>1242</v>
      </c>
      <c r="H18" t="s">
        <v>26618</v>
      </c>
      <c r="I18" t="s">
        <v>48529</v>
      </c>
      <c r="J18" t="s">
        <v>1242</v>
      </c>
      <c r="L18">
        <v>12</v>
      </c>
      <c r="M18" t="s">
        <v>6005</v>
      </c>
      <c r="N18" t="s">
        <v>1979</v>
      </c>
      <c r="O18" t="s">
        <v>26033</v>
      </c>
      <c r="P18" t="s">
        <v>28047</v>
      </c>
      <c r="Q18" t="s">
        <v>6005</v>
      </c>
      <c r="S18">
        <v>12</v>
      </c>
      <c r="T18" t="s">
        <v>48530</v>
      </c>
      <c r="U18" t="s">
        <v>26856</v>
      </c>
      <c r="V18" t="s">
        <v>48531</v>
      </c>
      <c r="W18" t="s">
        <v>48532</v>
      </c>
    </row>
    <row r="19" spans="2:23" x14ac:dyDescent="0.3">
      <c r="B19">
        <v>13</v>
      </c>
      <c r="C19" t="s">
        <v>1243</v>
      </c>
      <c r="D19" t="s">
        <v>42394</v>
      </c>
      <c r="E19" t="s">
        <v>1244</v>
      </c>
      <c r="F19" t="s">
        <v>48533</v>
      </c>
      <c r="G19" t="s">
        <v>1243</v>
      </c>
      <c r="H19" t="s">
        <v>1535</v>
      </c>
      <c r="I19" t="s">
        <v>48534</v>
      </c>
      <c r="J19" t="s">
        <v>1243</v>
      </c>
      <c r="L19">
        <v>13</v>
      </c>
      <c r="M19" t="s">
        <v>6006</v>
      </c>
      <c r="N19" t="s">
        <v>26034</v>
      </c>
      <c r="O19" t="s">
        <v>5866</v>
      </c>
      <c r="P19" t="s">
        <v>28048</v>
      </c>
      <c r="Q19" t="s">
        <v>6006</v>
      </c>
      <c r="S19">
        <v>13</v>
      </c>
      <c r="T19" t="s">
        <v>48535</v>
      </c>
      <c r="U19" t="s">
        <v>5713</v>
      </c>
      <c r="V19" t="s">
        <v>48536</v>
      </c>
      <c r="W19" t="s">
        <v>48537</v>
      </c>
    </row>
    <row r="20" spans="2:23" x14ac:dyDescent="0.3">
      <c r="B20">
        <v>14</v>
      </c>
      <c r="C20" t="s">
        <v>1245</v>
      </c>
      <c r="D20" t="s">
        <v>42396</v>
      </c>
      <c r="E20" t="s">
        <v>1246</v>
      </c>
      <c r="F20" t="s">
        <v>48538</v>
      </c>
      <c r="G20" t="s">
        <v>1245</v>
      </c>
      <c r="H20" t="s">
        <v>1537</v>
      </c>
      <c r="I20" t="s">
        <v>48539</v>
      </c>
      <c r="J20" t="s">
        <v>1245</v>
      </c>
      <c r="L20">
        <v>14</v>
      </c>
      <c r="M20" t="s">
        <v>6007</v>
      </c>
      <c r="N20" t="s">
        <v>26035</v>
      </c>
      <c r="O20" t="s">
        <v>5868</v>
      </c>
      <c r="P20" t="s">
        <v>28049</v>
      </c>
      <c r="Q20" t="s">
        <v>6007</v>
      </c>
      <c r="S20">
        <v>14</v>
      </c>
      <c r="T20" t="s">
        <v>48540</v>
      </c>
      <c r="U20" t="s">
        <v>5715</v>
      </c>
      <c r="V20" t="s">
        <v>48541</v>
      </c>
      <c r="W20" t="s">
        <v>48542</v>
      </c>
    </row>
    <row r="21" spans="2:23" x14ac:dyDescent="0.3">
      <c r="B21">
        <v>15</v>
      </c>
      <c r="C21" t="s">
        <v>1247</v>
      </c>
      <c r="D21" t="s">
        <v>42398</v>
      </c>
      <c r="E21" t="s">
        <v>1248</v>
      </c>
      <c r="F21" t="s">
        <v>48543</v>
      </c>
      <c r="G21" t="s">
        <v>1247</v>
      </c>
      <c r="H21" t="s">
        <v>1539</v>
      </c>
      <c r="I21" t="s">
        <v>48544</v>
      </c>
      <c r="J21" t="s">
        <v>1247</v>
      </c>
      <c r="L21">
        <v>15</v>
      </c>
      <c r="M21" t="s">
        <v>6008</v>
      </c>
      <c r="N21" t="s">
        <v>26036</v>
      </c>
      <c r="O21" t="s">
        <v>5870</v>
      </c>
      <c r="P21" t="s">
        <v>28050</v>
      </c>
      <c r="Q21" t="s">
        <v>6008</v>
      </c>
      <c r="S21">
        <v>15</v>
      </c>
      <c r="T21" t="s">
        <v>48545</v>
      </c>
      <c r="U21" t="s">
        <v>5717</v>
      </c>
      <c r="V21" t="s">
        <v>48546</v>
      </c>
      <c r="W21" t="s">
        <v>48547</v>
      </c>
    </row>
    <row r="22" spans="2:23" x14ac:dyDescent="0.3">
      <c r="B22">
        <v>16</v>
      </c>
      <c r="C22" t="s">
        <v>1249</v>
      </c>
      <c r="D22" t="s">
        <v>42400</v>
      </c>
      <c r="E22" t="s">
        <v>1250</v>
      </c>
      <c r="F22" t="s">
        <v>48548</v>
      </c>
      <c r="G22" t="s">
        <v>1249</v>
      </c>
      <c r="H22" t="s">
        <v>1541</v>
      </c>
      <c r="I22" t="s">
        <v>48549</v>
      </c>
      <c r="J22" t="s">
        <v>1249</v>
      </c>
      <c r="L22">
        <v>16</v>
      </c>
      <c r="M22" t="s">
        <v>6009</v>
      </c>
      <c r="N22" t="s">
        <v>1987</v>
      </c>
      <c r="O22" t="s">
        <v>5872</v>
      </c>
      <c r="P22" t="s">
        <v>28051</v>
      </c>
      <c r="Q22" t="s">
        <v>6009</v>
      </c>
      <c r="S22">
        <v>16</v>
      </c>
      <c r="T22" t="s">
        <v>48550</v>
      </c>
      <c r="U22" t="s">
        <v>5720</v>
      </c>
      <c r="V22" t="s">
        <v>48551</v>
      </c>
      <c r="W22" t="s">
        <v>48552</v>
      </c>
    </row>
    <row r="23" spans="2:23" x14ac:dyDescent="0.3">
      <c r="B23">
        <v>17</v>
      </c>
      <c r="C23" t="s">
        <v>1251</v>
      </c>
      <c r="D23" t="s">
        <v>42402</v>
      </c>
      <c r="E23" t="s">
        <v>1252</v>
      </c>
      <c r="F23" t="s">
        <v>48553</v>
      </c>
      <c r="G23" t="s">
        <v>1251</v>
      </c>
      <c r="H23" t="s">
        <v>1543</v>
      </c>
      <c r="I23" t="s">
        <v>48554</v>
      </c>
      <c r="J23" t="s">
        <v>1251</v>
      </c>
      <c r="L23">
        <v>17</v>
      </c>
      <c r="M23" t="s">
        <v>6010</v>
      </c>
      <c r="N23" t="s">
        <v>28052</v>
      </c>
      <c r="O23" t="s">
        <v>5874</v>
      </c>
      <c r="P23" t="s">
        <v>28053</v>
      </c>
      <c r="Q23" t="s">
        <v>6010</v>
      </c>
      <c r="S23">
        <v>17</v>
      </c>
      <c r="T23" t="s">
        <v>48555</v>
      </c>
      <c r="U23" t="s">
        <v>48556</v>
      </c>
      <c r="V23" t="s">
        <v>48557</v>
      </c>
      <c r="W23" t="s">
        <v>48558</v>
      </c>
    </row>
    <row r="24" spans="2:23" x14ac:dyDescent="0.3">
      <c r="B24">
        <v>18</v>
      </c>
      <c r="C24" t="s">
        <v>48559</v>
      </c>
      <c r="D24" t="s">
        <v>42405</v>
      </c>
      <c r="E24" t="s">
        <v>48560</v>
      </c>
      <c r="F24" t="s">
        <v>48561</v>
      </c>
      <c r="G24" t="s">
        <v>48559</v>
      </c>
      <c r="H24" t="s">
        <v>48562</v>
      </c>
      <c r="I24" t="s">
        <v>48563</v>
      </c>
      <c r="J24" t="s">
        <v>48559</v>
      </c>
      <c r="L24">
        <v>18</v>
      </c>
      <c r="M24" t="s">
        <v>28054</v>
      </c>
      <c r="N24" t="s">
        <v>28055</v>
      </c>
      <c r="O24" t="s">
        <v>28056</v>
      </c>
      <c r="P24" t="s">
        <v>28057</v>
      </c>
      <c r="Q24" t="s">
        <v>28054</v>
      </c>
      <c r="S24">
        <v>18</v>
      </c>
      <c r="T24" t="s">
        <v>48564</v>
      </c>
      <c r="U24" t="s">
        <v>48565</v>
      </c>
      <c r="V24" t="s">
        <v>48566</v>
      </c>
      <c r="W24" t="s">
        <v>48567</v>
      </c>
    </row>
    <row r="25" spans="2:23" x14ac:dyDescent="0.3">
      <c r="B25">
        <v>19</v>
      </c>
      <c r="C25" t="s">
        <v>1253</v>
      </c>
      <c r="D25" t="s">
        <v>42408</v>
      </c>
      <c r="E25" t="s">
        <v>1254</v>
      </c>
      <c r="F25" t="s">
        <v>48568</v>
      </c>
      <c r="G25" t="s">
        <v>1253</v>
      </c>
      <c r="H25" t="s">
        <v>1545</v>
      </c>
      <c r="I25" t="s">
        <v>48569</v>
      </c>
      <c r="J25" t="s">
        <v>1253</v>
      </c>
      <c r="L25">
        <v>19</v>
      </c>
      <c r="M25" t="s">
        <v>6011</v>
      </c>
      <c r="N25" t="s">
        <v>1992</v>
      </c>
      <c r="O25" t="s">
        <v>5876</v>
      </c>
      <c r="P25" t="s">
        <v>28058</v>
      </c>
      <c r="Q25" t="s">
        <v>6011</v>
      </c>
      <c r="S25">
        <v>19</v>
      </c>
      <c r="T25" t="s">
        <v>48570</v>
      </c>
      <c r="U25" t="s">
        <v>5724</v>
      </c>
      <c r="V25" t="s">
        <v>48571</v>
      </c>
      <c r="W25" t="s">
        <v>48572</v>
      </c>
    </row>
    <row r="26" spans="2:23" x14ac:dyDescent="0.3">
      <c r="B26">
        <v>20</v>
      </c>
      <c r="C26" t="s">
        <v>1255</v>
      </c>
      <c r="D26" t="s">
        <v>42410</v>
      </c>
      <c r="E26" t="s">
        <v>48573</v>
      </c>
      <c r="F26" t="s">
        <v>48574</v>
      </c>
      <c r="G26" t="s">
        <v>1255</v>
      </c>
      <c r="H26" t="s">
        <v>48575</v>
      </c>
      <c r="I26" t="s">
        <v>48576</v>
      </c>
      <c r="J26" t="s">
        <v>1255</v>
      </c>
      <c r="L26">
        <v>20</v>
      </c>
      <c r="M26" t="s">
        <v>6012</v>
      </c>
      <c r="N26" t="s">
        <v>1995</v>
      </c>
      <c r="O26" t="s">
        <v>28059</v>
      </c>
      <c r="P26" t="s">
        <v>28060</v>
      </c>
      <c r="Q26" t="s">
        <v>6012</v>
      </c>
      <c r="S26">
        <v>20</v>
      </c>
      <c r="T26" t="s">
        <v>48577</v>
      </c>
      <c r="U26" t="s">
        <v>48578</v>
      </c>
      <c r="V26" t="s">
        <v>48579</v>
      </c>
      <c r="W26" t="s">
        <v>48580</v>
      </c>
    </row>
    <row r="27" spans="2:23" x14ac:dyDescent="0.3">
      <c r="B27">
        <v>21</v>
      </c>
      <c r="C27" t="s">
        <v>1256</v>
      </c>
      <c r="D27" t="s">
        <v>42413</v>
      </c>
      <c r="E27" t="s">
        <v>48581</v>
      </c>
      <c r="F27" t="s">
        <v>48582</v>
      </c>
      <c r="G27" t="s">
        <v>1256</v>
      </c>
      <c r="H27" t="s">
        <v>48583</v>
      </c>
      <c r="I27" t="s">
        <v>48584</v>
      </c>
      <c r="J27" t="s">
        <v>1256</v>
      </c>
      <c r="L27">
        <v>21</v>
      </c>
      <c r="M27" t="s">
        <v>6013</v>
      </c>
      <c r="N27" t="s">
        <v>1997</v>
      </c>
      <c r="O27" t="s">
        <v>28061</v>
      </c>
      <c r="P27" t="s">
        <v>28062</v>
      </c>
      <c r="Q27" t="s">
        <v>6013</v>
      </c>
      <c r="S27">
        <v>21</v>
      </c>
      <c r="T27" t="s">
        <v>48585</v>
      </c>
      <c r="U27" t="s">
        <v>48586</v>
      </c>
      <c r="V27" t="s">
        <v>48587</v>
      </c>
      <c r="W27" t="s">
        <v>48588</v>
      </c>
    </row>
    <row r="28" spans="2:23" x14ac:dyDescent="0.3">
      <c r="B28">
        <v>22</v>
      </c>
      <c r="C28" t="s">
        <v>1257</v>
      </c>
      <c r="D28" t="s">
        <v>42416</v>
      </c>
      <c r="E28" t="s">
        <v>1258</v>
      </c>
      <c r="F28" t="s">
        <v>48589</v>
      </c>
      <c r="G28" t="s">
        <v>1257</v>
      </c>
      <c r="H28" t="s">
        <v>1549</v>
      </c>
      <c r="I28" t="s">
        <v>48590</v>
      </c>
      <c r="J28" t="s">
        <v>1257</v>
      </c>
      <c r="L28">
        <v>22</v>
      </c>
      <c r="M28" t="s">
        <v>6014</v>
      </c>
      <c r="N28" t="s">
        <v>1999</v>
      </c>
      <c r="O28" t="s">
        <v>5880</v>
      </c>
      <c r="P28" t="s">
        <v>28063</v>
      </c>
      <c r="Q28" t="s">
        <v>6014</v>
      </c>
      <c r="S28">
        <v>22</v>
      </c>
      <c r="T28" t="s">
        <v>48591</v>
      </c>
      <c r="U28" t="s">
        <v>26857</v>
      </c>
      <c r="V28" t="s">
        <v>48592</v>
      </c>
      <c r="W28" t="s">
        <v>48593</v>
      </c>
    </row>
    <row r="29" spans="2:23" x14ac:dyDescent="0.3">
      <c r="B29">
        <v>23</v>
      </c>
      <c r="C29" t="s">
        <v>1259</v>
      </c>
      <c r="D29" t="s">
        <v>42418</v>
      </c>
      <c r="E29" t="s">
        <v>1260</v>
      </c>
      <c r="F29" t="s">
        <v>48594</v>
      </c>
      <c r="G29" t="s">
        <v>1259</v>
      </c>
      <c r="H29" t="s">
        <v>1551</v>
      </c>
      <c r="I29" t="s">
        <v>48595</v>
      </c>
      <c r="J29" t="s">
        <v>1259</v>
      </c>
      <c r="L29">
        <v>23</v>
      </c>
      <c r="M29" t="s">
        <v>6015</v>
      </c>
      <c r="N29" t="s">
        <v>2002</v>
      </c>
      <c r="O29" t="s">
        <v>5882</v>
      </c>
      <c r="P29" t="s">
        <v>28064</v>
      </c>
      <c r="Q29" t="s">
        <v>6015</v>
      </c>
      <c r="S29">
        <v>23</v>
      </c>
      <c r="T29" t="s">
        <v>48596</v>
      </c>
      <c r="U29" t="s">
        <v>26858</v>
      </c>
      <c r="V29" t="s">
        <v>48597</v>
      </c>
      <c r="W29" t="s">
        <v>48598</v>
      </c>
    </row>
    <row r="30" spans="2:23" x14ac:dyDescent="0.3">
      <c r="B30">
        <v>24</v>
      </c>
      <c r="C30" t="s">
        <v>1261</v>
      </c>
      <c r="D30" t="s">
        <v>42420</v>
      </c>
      <c r="E30" t="s">
        <v>1262</v>
      </c>
      <c r="F30" t="s">
        <v>48599</v>
      </c>
      <c r="G30" t="s">
        <v>1261</v>
      </c>
      <c r="H30" t="s">
        <v>1553</v>
      </c>
      <c r="I30" t="s">
        <v>48600</v>
      </c>
      <c r="J30" t="s">
        <v>1261</v>
      </c>
      <c r="L30">
        <v>24</v>
      </c>
      <c r="M30" t="s">
        <v>6016</v>
      </c>
      <c r="N30" t="s">
        <v>2005</v>
      </c>
      <c r="O30" t="s">
        <v>5884</v>
      </c>
      <c r="P30" t="s">
        <v>28065</v>
      </c>
      <c r="Q30" t="s">
        <v>6016</v>
      </c>
      <c r="S30">
        <v>24</v>
      </c>
      <c r="T30" t="s">
        <v>48601</v>
      </c>
      <c r="U30" t="s">
        <v>26859</v>
      </c>
      <c r="V30" t="s">
        <v>48602</v>
      </c>
      <c r="W30" t="s">
        <v>48603</v>
      </c>
    </row>
    <row r="31" spans="2:23" x14ac:dyDescent="0.3">
      <c r="B31">
        <v>25</v>
      </c>
      <c r="C31" t="s">
        <v>1263</v>
      </c>
      <c r="D31" t="s">
        <v>28415</v>
      </c>
      <c r="E31" t="s">
        <v>1264</v>
      </c>
      <c r="F31" t="s">
        <v>28416</v>
      </c>
      <c r="G31" t="s">
        <v>1263</v>
      </c>
      <c r="H31" t="s">
        <v>1555</v>
      </c>
      <c r="I31" t="s">
        <v>29774</v>
      </c>
      <c r="J31" t="s">
        <v>1263</v>
      </c>
      <c r="L31">
        <v>25</v>
      </c>
      <c r="M31" t="s">
        <v>6017</v>
      </c>
      <c r="N31" t="s">
        <v>2008</v>
      </c>
      <c r="O31" t="s">
        <v>5886</v>
      </c>
      <c r="P31" t="s">
        <v>28066</v>
      </c>
      <c r="Q31" t="s">
        <v>6017</v>
      </c>
      <c r="S31">
        <v>25</v>
      </c>
      <c r="T31" t="s">
        <v>48604</v>
      </c>
      <c r="U31" t="s">
        <v>26860</v>
      </c>
      <c r="V31" t="s">
        <v>48605</v>
      </c>
      <c r="W31" t="s">
        <v>48606</v>
      </c>
    </row>
    <row r="32" spans="2:23" x14ac:dyDescent="0.3">
      <c r="B32">
        <v>26</v>
      </c>
      <c r="C32" t="s">
        <v>1265</v>
      </c>
      <c r="D32" t="s">
        <v>28417</v>
      </c>
      <c r="E32" t="s">
        <v>1266</v>
      </c>
      <c r="F32" t="s">
        <v>28418</v>
      </c>
      <c r="G32" t="s">
        <v>1265</v>
      </c>
      <c r="H32" t="s">
        <v>1557</v>
      </c>
      <c r="I32" t="s">
        <v>29775</v>
      </c>
      <c r="J32" t="s">
        <v>1265</v>
      </c>
      <c r="L32">
        <v>26</v>
      </c>
      <c r="M32" t="s">
        <v>6018</v>
      </c>
      <c r="N32" t="s">
        <v>2011</v>
      </c>
      <c r="O32" t="s">
        <v>5888</v>
      </c>
      <c r="P32" t="s">
        <v>28067</v>
      </c>
      <c r="Q32" t="s">
        <v>6018</v>
      </c>
      <c r="S32">
        <v>26</v>
      </c>
      <c r="T32" t="s">
        <v>48607</v>
      </c>
      <c r="U32" t="s">
        <v>26861</v>
      </c>
      <c r="V32" t="s">
        <v>48608</v>
      </c>
      <c r="W32" t="s">
        <v>48609</v>
      </c>
    </row>
    <row r="33" spans="2:23" x14ac:dyDescent="0.3">
      <c r="B33">
        <v>27</v>
      </c>
      <c r="C33" t="s">
        <v>1267</v>
      </c>
      <c r="D33" t="s">
        <v>28419</v>
      </c>
      <c r="E33" t="s">
        <v>1268</v>
      </c>
      <c r="F33" t="s">
        <v>28420</v>
      </c>
      <c r="G33" t="s">
        <v>1267</v>
      </c>
      <c r="H33" t="s">
        <v>1559</v>
      </c>
      <c r="I33" t="s">
        <v>29776</v>
      </c>
      <c r="J33" t="s">
        <v>1267</v>
      </c>
      <c r="L33">
        <v>27</v>
      </c>
      <c r="M33" t="s">
        <v>6019</v>
      </c>
      <c r="N33" t="s">
        <v>2014</v>
      </c>
      <c r="O33" t="s">
        <v>5890</v>
      </c>
      <c r="P33" t="s">
        <v>28068</v>
      </c>
      <c r="Q33" t="s">
        <v>6019</v>
      </c>
      <c r="S33">
        <v>27</v>
      </c>
      <c r="T33" t="s">
        <v>48610</v>
      </c>
      <c r="U33" t="s">
        <v>26862</v>
      </c>
      <c r="V33" t="s">
        <v>48611</v>
      </c>
      <c r="W33" t="s">
        <v>48612</v>
      </c>
    </row>
    <row r="34" spans="2:23" x14ac:dyDescent="0.3">
      <c r="B34">
        <v>28</v>
      </c>
      <c r="C34" t="s">
        <v>1269</v>
      </c>
      <c r="D34" t="s">
        <v>28421</v>
      </c>
      <c r="E34" t="s">
        <v>1270</v>
      </c>
      <c r="F34" t="s">
        <v>28422</v>
      </c>
      <c r="G34" t="s">
        <v>1269</v>
      </c>
      <c r="H34" t="s">
        <v>1561</v>
      </c>
      <c r="I34" t="s">
        <v>29777</v>
      </c>
      <c r="J34" t="s">
        <v>1269</v>
      </c>
      <c r="L34">
        <v>28</v>
      </c>
      <c r="M34" t="s">
        <v>6020</v>
      </c>
      <c r="N34" t="s">
        <v>2017</v>
      </c>
      <c r="O34" t="s">
        <v>5892</v>
      </c>
      <c r="P34" t="s">
        <v>28069</v>
      </c>
      <c r="Q34" t="s">
        <v>6020</v>
      </c>
      <c r="S34">
        <v>28</v>
      </c>
      <c r="T34" t="s">
        <v>48613</v>
      </c>
      <c r="U34" t="s">
        <v>26863</v>
      </c>
      <c r="V34" t="s">
        <v>48614</v>
      </c>
      <c r="W34" t="s">
        <v>48615</v>
      </c>
    </row>
    <row r="35" spans="2:23" x14ac:dyDescent="0.3">
      <c r="B35">
        <v>29</v>
      </c>
      <c r="C35" t="s">
        <v>1271</v>
      </c>
      <c r="D35" t="s">
        <v>28423</v>
      </c>
      <c r="E35" t="s">
        <v>1272</v>
      </c>
      <c r="F35" t="s">
        <v>28424</v>
      </c>
      <c r="G35" t="s">
        <v>1271</v>
      </c>
      <c r="H35" t="s">
        <v>1563</v>
      </c>
      <c r="I35" t="s">
        <v>29778</v>
      </c>
      <c r="J35" t="s">
        <v>1271</v>
      </c>
      <c r="L35">
        <v>29</v>
      </c>
      <c r="M35" t="s">
        <v>6021</v>
      </c>
      <c r="N35" t="s">
        <v>2020</v>
      </c>
      <c r="O35" t="s">
        <v>5894</v>
      </c>
      <c r="P35" t="s">
        <v>28070</v>
      </c>
      <c r="Q35" t="s">
        <v>6021</v>
      </c>
      <c r="S35">
        <v>29</v>
      </c>
      <c r="T35" t="s">
        <v>48616</v>
      </c>
      <c r="U35" t="s">
        <v>26864</v>
      </c>
      <c r="V35" t="s">
        <v>48617</v>
      </c>
      <c r="W35" t="s">
        <v>48618</v>
      </c>
    </row>
    <row r="36" spans="2:23" x14ac:dyDescent="0.3">
      <c r="B36">
        <v>30</v>
      </c>
      <c r="C36" t="s">
        <v>1273</v>
      </c>
      <c r="D36" t="s">
        <v>28425</v>
      </c>
      <c r="E36" t="s">
        <v>1274</v>
      </c>
      <c r="F36" t="s">
        <v>28426</v>
      </c>
      <c r="G36" t="s">
        <v>1273</v>
      </c>
      <c r="H36" t="s">
        <v>1565</v>
      </c>
      <c r="I36" t="s">
        <v>29779</v>
      </c>
      <c r="J36" t="s">
        <v>1273</v>
      </c>
      <c r="L36">
        <v>30</v>
      </c>
      <c r="M36" t="s">
        <v>6022</v>
      </c>
      <c r="N36" t="s">
        <v>2023</v>
      </c>
      <c r="O36" t="s">
        <v>5896</v>
      </c>
      <c r="P36" t="s">
        <v>28071</v>
      </c>
      <c r="Q36" t="s">
        <v>6022</v>
      </c>
      <c r="S36">
        <v>30</v>
      </c>
      <c r="T36" t="s">
        <v>48619</v>
      </c>
      <c r="U36" t="s">
        <v>26865</v>
      </c>
      <c r="V36" t="s">
        <v>48620</v>
      </c>
      <c r="W36" t="s">
        <v>48621</v>
      </c>
    </row>
    <row r="37" spans="2:23" x14ac:dyDescent="0.3">
      <c r="B37">
        <v>31</v>
      </c>
      <c r="C37" t="s">
        <v>1275</v>
      </c>
      <c r="D37" t="s">
        <v>28427</v>
      </c>
      <c r="E37" t="s">
        <v>1276</v>
      </c>
      <c r="F37" t="s">
        <v>28428</v>
      </c>
      <c r="G37" t="s">
        <v>1275</v>
      </c>
      <c r="H37" t="s">
        <v>1567</v>
      </c>
      <c r="I37" t="s">
        <v>29780</v>
      </c>
      <c r="J37" t="s">
        <v>1275</v>
      </c>
      <c r="L37">
        <v>31</v>
      </c>
      <c r="M37" t="s">
        <v>6023</v>
      </c>
      <c r="N37" t="s">
        <v>2026</v>
      </c>
      <c r="O37" t="s">
        <v>5898</v>
      </c>
      <c r="P37" t="s">
        <v>28072</v>
      </c>
      <c r="Q37" t="s">
        <v>6023</v>
      </c>
      <c r="S37">
        <v>31</v>
      </c>
      <c r="T37" t="s">
        <v>48622</v>
      </c>
      <c r="U37" t="s">
        <v>26866</v>
      </c>
      <c r="V37" t="s">
        <v>48623</v>
      </c>
      <c r="W37" t="s">
        <v>48624</v>
      </c>
    </row>
    <row r="38" spans="2:23" x14ac:dyDescent="0.3">
      <c r="B38">
        <v>32</v>
      </c>
      <c r="C38" t="s">
        <v>1277</v>
      </c>
      <c r="D38" t="s">
        <v>28429</v>
      </c>
      <c r="E38" t="s">
        <v>1278</v>
      </c>
      <c r="F38" t="s">
        <v>28430</v>
      </c>
      <c r="G38" t="s">
        <v>1277</v>
      </c>
      <c r="H38" t="s">
        <v>1569</v>
      </c>
      <c r="I38" t="s">
        <v>29781</v>
      </c>
      <c r="J38" t="s">
        <v>1277</v>
      </c>
      <c r="L38">
        <v>32</v>
      </c>
      <c r="M38" t="s">
        <v>6024</v>
      </c>
      <c r="N38" t="s">
        <v>2029</v>
      </c>
      <c r="O38" t="s">
        <v>5900</v>
      </c>
      <c r="P38" t="s">
        <v>28073</v>
      </c>
      <c r="Q38" t="s">
        <v>6024</v>
      </c>
      <c r="S38">
        <v>32</v>
      </c>
      <c r="T38" t="s">
        <v>48625</v>
      </c>
      <c r="U38" t="s">
        <v>26867</v>
      </c>
      <c r="V38" t="s">
        <v>48626</v>
      </c>
      <c r="W38" t="s">
        <v>48627</v>
      </c>
    </row>
    <row r="39" spans="2:23" x14ac:dyDescent="0.3">
      <c r="B39">
        <v>33</v>
      </c>
      <c r="C39" t="s">
        <v>1279</v>
      </c>
      <c r="D39" t="s">
        <v>28431</v>
      </c>
      <c r="E39" t="s">
        <v>1280</v>
      </c>
      <c r="F39" t="s">
        <v>28432</v>
      </c>
      <c r="G39" t="s">
        <v>1279</v>
      </c>
      <c r="H39" t="s">
        <v>1571</v>
      </c>
      <c r="I39" t="s">
        <v>29782</v>
      </c>
      <c r="J39" t="s">
        <v>1279</v>
      </c>
      <c r="L39">
        <v>33</v>
      </c>
      <c r="M39" t="s">
        <v>6025</v>
      </c>
      <c r="N39" t="s">
        <v>2032</v>
      </c>
      <c r="O39" t="s">
        <v>5902</v>
      </c>
      <c r="P39" t="s">
        <v>28074</v>
      </c>
      <c r="Q39" t="s">
        <v>6025</v>
      </c>
      <c r="S39">
        <v>33</v>
      </c>
      <c r="T39" t="s">
        <v>48628</v>
      </c>
      <c r="U39" t="s">
        <v>26868</v>
      </c>
      <c r="V39" t="s">
        <v>48629</v>
      </c>
      <c r="W39" t="s">
        <v>48630</v>
      </c>
    </row>
    <row r="40" spans="2:23" x14ac:dyDescent="0.3">
      <c r="B40">
        <v>34</v>
      </c>
      <c r="C40" t="s">
        <v>1281</v>
      </c>
      <c r="D40" t="s">
        <v>28390</v>
      </c>
      <c r="E40" t="s">
        <v>1282</v>
      </c>
      <c r="F40" t="s">
        <v>28391</v>
      </c>
      <c r="G40" t="s">
        <v>1281</v>
      </c>
      <c r="H40" t="s">
        <v>1573</v>
      </c>
      <c r="I40" t="s">
        <v>29751</v>
      </c>
      <c r="J40" t="s">
        <v>1281</v>
      </c>
      <c r="L40">
        <v>34</v>
      </c>
      <c r="M40" t="s">
        <v>6026</v>
      </c>
      <c r="N40" t="s">
        <v>2035</v>
      </c>
      <c r="O40" t="s">
        <v>5904</v>
      </c>
      <c r="P40" t="s">
        <v>28075</v>
      </c>
      <c r="Q40" t="s">
        <v>6026</v>
      </c>
      <c r="S40">
        <v>34</v>
      </c>
      <c r="T40" t="s">
        <v>48631</v>
      </c>
      <c r="U40" t="s">
        <v>26869</v>
      </c>
      <c r="V40" t="s">
        <v>48632</v>
      </c>
      <c r="W40" t="s">
        <v>48633</v>
      </c>
    </row>
    <row r="41" spans="2:23" x14ac:dyDescent="0.3">
      <c r="B41">
        <v>35</v>
      </c>
      <c r="C41" t="s">
        <v>1283</v>
      </c>
      <c r="D41" t="s">
        <v>28392</v>
      </c>
      <c r="E41" t="s">
        <v>1284</v>
      </c>
      <c r="F41" t="s">
        <v>28393</v>
      </c>
      <c r="G41" t="s">
        <v>1283</v>
      </c>
      <c r="H41" t="s">
        <v>1575</v>
      </c>
      <c r="I41" t="s">
        <v>29752</v>
      </c>
      <c r="J41" t="s">
        <v>1283</v>
      </c>
      <c r="L41">
        <v>35</v>
      </c>
      <c r="M41" t="s">
        <v>6027</v>
      </c>
      <c r="N41" t="s">
        <v>2038</v>
      </c>
      <c r="O41" t="s">
        <v>5906</v>
      </c>
      <c r="P41" t="s">
        <v>28076</v>
      </c>
      <c r="Q41" t="s">
        <v>6027</v>
      </c>
      <c r="S41">
        <v>35</v>
      </c>
      <c r="T41" t="s">
        <v>48634</v>
      </c>
      <c r="U41" t="s">
        <v>26870</v>
      </c>
      <c r="V41" t="s">
        <v>48635</v>
      </c>
      <c r="W41" t="s">
        <v>48636</v>
      </c>
    </row>
    <row r="42" spans="2:23" x14ac:dyDescent="0.3">
      <c r="B42">
        <v>36</v>
      </c>
      <c r="C42" t="s">
        <v>1285</v>
      </c>
      <c r="D42" t="s">
        <v>42433</v>
      </c>
      <c r="E42" t="s">
        <v>1286</v>
      </c>
      <c r="F42" t="s">
        <v>48637</v>
      </c>
      <c r="G42" t="s">
        <v>1285</v>
      </c>
      <c r="H42" t="s">
        <v>1577</v>
      </c>
      <c r="I42" t="s">
        <v>48638</v>
      </c>
      <c r="J42" t="s">
        <v>1285</v>
      </c>
      <c r="L42">
        <v>36</v>
      </c>
      <c r="M42" t="s">
        <v>6028</v>
      </c>
      <c r="N42" t="s">
        <v>2041</v>
      </c>
      <c r="O42" t="s">
        <v>5908</v>
      </c>
      <c r="P42" t="s">
        <v>28077</v>
      </c>
      <c r="Q42" t="s">
        <v>6028</v>
      </c>
      <c r="S42">
        <v>36</v>
      </c>
      <c r="T42" t="s">
        <v>48639</v>
      </c>
      <c r="U42" t="s">
        <v>26871</v>
      </c>
      <c r="V42" t="s">
        <v>48640</v>
      </c>
      <c r="W42" t="s">
        <v>48641</v>
      </c>
    </row>
    <row r="43" spans="2:23" x14ac:dyDescent="0.3">
      <c r="B43">
        <v>37</v>
      </c>
      <c r="C43" t="s">
        <v>1287</v>
      </c>
      <c r="D43" t="s">
        <v>42435</v>
      </c>
      <c r="E43" t="s">
        <v>1288</v>
      </c>
      <c r="F43" t="s">
        <v>48642</v>
      </c>
      <c r="G43" t="s">
        <v>1287</v>
      </c>
      <c r="H43" t="s">
        <v>1579</v>
      </c>
      <c r="I43" t="s">
        <v>48643</v>
      </c>
      <c r="J43" t="s">
        <v>1287</v>
      </c>
      <c r="L43">
        <v>37</v>
      </c>
      <c r="M43" t="s">
        <v>6029</v>
      </c>
      <c r="N43" t="s">
        <v>2044</v>
      </c>
      <c r="O43" t="s">
        <v>5910</v>
      </c>
      <c r="P43" t="s">
        <v>28078</v>
      </c>
      <c r="Q43" t="s">
        <v>6029</v>
      </c>
      <c r="S43">
        <v>37</v>
      </c>
      <c r="T43" t="s">
        <v>48644</v>
      </c>
      <c r="U43" t="s">
        <v>26872</v>
      </c>
      <c r="V43" t="s">
        <v>48645</v>
      </c>
      <c r="W43" t="s">
        <v>48646</v>
      </c>
    </row>
    <row r="44" spans="2:23" x14ac:dyDescent="0.3">
      <c r="B44">
        <v>38</v>
      </c>
      <c r="C44" t="s">
        <v>1289</v>
      </c>
      <c r="D44" t="s">
        <v>42437</v>
      </c>
      <c r="E44" t="s">
        <v>1290</v>
      </c>
      <c r="F44" t="s">
        <v>48647</v>
      </c>
      <c r="G44" t="s">
        <v>1289</v>
      </c>
      <c r="H44" t="s">
        <v>1581</v>
      </c>
      <c r="I44" t="s">
        <v>48648</v>
      </c>
      <c r="J44" t="s">
        <v>1289</v>
      </c>
      <c r="L44">
        <v>38</v>
      </c>
      <c r="M44" t="s">
        <v>6030</v>
      </c>
      <c r="N44" t="s">
        <v>2047</v>
      </c>
      <c r="O44" t="s">
        <v>5912</v>
      </c>
      <c r="P44" t="s">
        <v>28079</v>
      </c>
      <c r="Q44" t="s">
        <v>6030</v>
      </c>
      <c r="S44">
        <v>38</v>
      </c>
      <c r="T44" t="s">
        <v>946</v>
      </c>
      <c r="U44" t="s">
        <v>26873</v>
      </c>
      <c r="V44" t="s">
        <v>48649</v>
      </c>
      <c r="W44" t="s">
        <v>48650</v>
      </c>
    </row>
    <row r="45" spans="2:23" x14ac:dyDescent="0.3">
      <c r="B45">
        <v>39</v>
      </c>
      <c r="C45" t="s">
        <v>48651</v>
      </c>
      <c r="D45" t="s">
        <v>42440</v>
      </c>
      <c r="E45" t="s">
        <v>1291</v>
      </c>
      <c r="F45" t="s">
        <v>48652</v>
      </c>
      <c r="G45" t="s">
        <v>48651</v>
      </c>
      <c r="H45" t="s">
        <v>1582</v>
      </c>
      <c r="I45" t="s">
        <v>48653</v>
      </c>
      <c r="J45" t="s">
        <v>48651</v>
      </c>
      <c r="L45">
        <v>39</v>
      </c>
      <c r="M45" t="s">
        <v>28080</v>
      </c>
      <c r="N45" t="s">
        <v>2049</v>
      </c>
      <c r="O45" t="s">
        <v>5913</v>
      </c>
      <c r="P45" t="s">
        <v>28081</v>
      </c>
      <c r="Q45" t="s">
        <v>28080</v>
      </c>
      <c r="S45">
        <v>39</v>
      </c>
      <c r="T45" t="s">
        <v>48654</v>
      </c>
      <c r="U45" t="s">
        <v>26874</v>
      </c>
      <c r="V45" t="s">
        <v>48655</v>
      </c>
      <c r="W45" t="s">
        <v>48656</v>
      </c>
    </row>
    <row r="46" spans="2:23" x14ac:dyDescent="0.3">
      <c r="B46">
        <v>40</v>
      </c>
      <c r="C46" t="s">
        <v>5814</v>
      </c>
      <c r="D46" t="s">
        <v>42442</v>
      </c>
      <c r="E46" t="s">
        <v>1292</v>
      </c>
      <c r="F46" t="s">
        <v>48657</v>
      </c>
      <c r="G46" t="s">
        <v>5814</v>
      </c>
      <c r="H46" t="s">
        <v>1583</v>
      </c>
      <c r="I46" t="s">
        <v>48658</v>
      </c>
      <c r="J46" t="s">
        <v>5814</v>
      </c>
      <c r="L46">
        <v>40</v>
      </c>
      <c r="M46" t="s">
        <v>6031</v>
      </c>
      <c r="N46" t="s">
        <v>2051</v>
      </c>
      <c r="O46" t="s">
        <v>5915</v>
      </c>
      <c r="P46" t="s">
        <v>28082</v>
      </c>
      <c r="Q46" t="s">
        <v>6031</v>
      </c>
      <c r="S46">
        <v>40</v>
      </c>
      <c r="T46" t="s">
        <v>48659</v>
      </c>
      <c r="U46" t="s">
        <v>26875</v>
      </c>
      <c r="V46" t="s">
        <v>48660</v>
      </c>
      <c r="W46" t="s">
        <v>48661</v>
      </c>
    </row>
    <row r="47" spans="2:23" x14ac:dyDescent="0.3">
      <c r="B47">
        <v>41</v>
      </c>
      <c r="C47" t="s">
        <v>1293</v>
      </c>
      <c r="D47" t="s">
        <v>42444</v>
      </c>
      <c r="E47" t="s">
        <v>1294</v>
      </c>
      <c r="F47" t="s">
        <v>48662</v>
      </c>
      <c r="G47" t="s">
        <v>1293</v>
      </c>
      <c r="H47" t="s">
        <v>1585</v>
      </c>
      <c r="I47" t="s">
        <v>48663</v>
      </c>
      <c r="J47" t="s">
        <v>1293</v>
      </c>
      <c r="L47">
        <v>41</v>
      </c>
      <c r="M47" t="s">
        <v>6032</v>
      </c>
      <c r="N47" t="s">
        <v>2054</v>
      </c>
      <c r="O47" t="s">
        <v>5917</v>
      </c>
      <c r="P47" t="s">
        <v>28083</v>
      </c>
      <c r="Q47" t="s">
        <v>6032</v>
      </c>
      <c r="S47">
        <v>41</v>
      </c>
      <c r="T47" t="s">
        <v>48664</v>
      </c>
      <c r="U47" t="s">
        <v>26876</v>
      </c>
      <c r="V47" t="s">
        <v>48665</v>
      </c>
      <c r="W47" t="s">
        <v>48666</v>
      </c>
    </row>
    <row r="48" spans="2:23" x14ac:dyDescent="0.3">
      <c r="B48">
        <v>42</v>
      </c>
      <c r="C48" t="s">
        <v>1295</v>
      </c>
      <c r="D48" t="s">
        <v>42446</v>
      </c>
      <c r="E48" t="s">
        <v>1296</v>
      </c>
      <c r="F48" t="s">
        <v>48667</v>
      </c>
      <c r="G48" t="s">
        <v>1295</v>
      </c>
      <c r="H48" t="s">
        <v>1587</v>
      </c>
      <c r="I48" t="s">
        <v>48668</v>
      </c>
      <c r="J48" t="s">
        <v>1295</v>
      </c>
      <c r="L48">
        <v>42</v>
      </c>
      <c r="M48" t="s">
        <v>6033</v>
      </c>
      <c r="N48" t="s">
        <v>2057</v>
      </c>
      <c r="O48" t="s">
        <v>5919</v>
      </c>
      <c r="P48" t="s">
        <v>28084</v>
      </c>
      <c r="Q48" t="s">
        <v>6033</v>
      </c>
      <c r="S48">
        <v>42</v>
      </c>
      <c r="T48" t="s">
        <v>48669</v>
      </c>
      <c r="U48" t="s">
        <v>26877</v>
      </c>
      <c r="V48" t="s">
        <v>48670</v>
      </c>
      <c r="W48" t="s">
        <v>48671</v>
      </c>
    </row>
    <row r="49" spans="2:23" x14ac:dyDescent="0.3">
      <c r="B49">
        <v>43</v>
      </c>
      <c r="C49" t="s">
        <v>1297</v>
      </c>
      <c r="D49" t="s">
        <v>42448</v>
      </c>
      <c r="E49" t="s">
        <v>1298</v>
      </c>
      <c r="F49" t="s">
        <v>48672</v>
      </c>
      <c r="G49" t="s">
        <v>1297</v>
      </c>
      <c r="H49" t="s">
        <v>1589</v>
      </c>
      <c r="I49" t="s">
        <v>48673</v>
      </c>
      <c r="J49" t="s">
        <v>1297</v>
      </c>
      <c r="L49">
        <v>43</v>
      </c>
      <c r="M49" t="s">
        <v>6034</v>
      </c>
      <c r="N49" t="s">
        <v>2060</v>
      </c>
      <c r="O49" t="s">
        <v>5921</v>
      </c>
      <c r="P49" t="s">
        <v>28085</v>
      </c>
      <c r="Q49" t="s">
        <v>6034</v>
      </c>
      <c r="S49">
        <v>43</v>
      </c>
      <c r="T49" t="s">
        <v>48674</v>
      </c>
      <c r="U49" t="s">
        <v>26878</v>
      </c>
      <c r="V49" t="s">
        <v>48675</v>
      </c>
      <c r="W49" t="s">
        <v>48676</v>
      </c>
    </row>
    <row r="50" spans="2:23" x14ac:dyDescent="0.3">
      <c r="B50">
        <v>44</v>
      </c>
      <c r="C50" t="s">
        <v>1299</v>
      </c>
      <c r="D50" t="s">
        <v>42450</v>
      </c>
      <c r="E50" t="s">
        <v>1300</v>
      </c>
      <c r="F50" t="s">
        <v>48677</v>
      </c>
      <c r="G50" t="s">
        <v>1299</v>
      </c>
      <c r="H50" t="s">
        <v>1591</v>
      </c>
      <c r="I50" t="s">
        <v>48678</v>
      </c>
      <c r="J50" t="s">
        <v>1299</v>
      </c>
      <c r="L50">
        <v>44</v>
      </c>
      <c r="M50" t="s">
        <v>6035</v>
      </c>
      <c r="N50" t="s">
        <v>2063</v>
      </c>
      <c r="O50" t="s">
        <v>5923</v>
      </c>
      <c r="P50" t="s">
        <v>28086</v>
      </c>
      <c r="Q50" t="s">
        <v>6035</v>
      </c>
      <c r="S50">
        <v>44</v>
      </c>
      <c r="T50" t="s">
        <v>48679</v>
      </c>
      <c r="U50" t="s">
        <v>26879</v>
      </c>
      <c r="V50" t="s">
        <v>48680</v>
      </c>
      <c r="W50" t="s">
        <v>48681</v>
      </c>
    </row>
    <row r="51" spans="2:23" x14ac:dyDescent="0.3">
      <c r="B51">
        <v>45</v>
      </c>
      <c r="C51" t="s">
        <v>1237</v>
      </c>
      <c r="D51" t="s">
        <v>42452</v>
      </c>
      <c r="E51" t="s">
        <v>26597</v>
      </c>
      <c r="F51" t="s">
        <v>48682</v>
      </c>
      <c r="G51" t="s">
        <v>1237</v>
      </c>
      <c r="H51" t="s">
        <v>26619</v>
      </c>
      <c r="I51" t="s">
        <v>48683</v>
      </c>
      <c r="J51" t="s">
        <v>1237</v>
      </c>
      <c r="L51">
        <v>45</v>
      </c>
      <c r="M51" t="s">
        <v>6000</v>
      </c>
      <c r="N51" t="s">
        <v>1970</v>
      </c>
      <c r="O51" t="s">
        <v>26037</v>
      </c>
      <c r="P51" t="s">
        <v>28087</v>
      </c>
      <c r="Q51" t="s">
        <v>6000</v>
      </c>
      <c r="S51">
        <v>45</v>
      </c>
      <c r="T51" t="s">
        <v>48684</v>
      </c>
      <c r="U51" t="s">
        <v>26880</v>
      </c>
      <c r="V51" t="s">
        <v>48685</v>
      </c>
      <c r="W51" t="s">
        <v>48686</v>
      </c>
    </row>
    <row r="52" spans="2:23" x14ac:dyDescent="0.3">
      <c r="B52">
        <v>46</v>
      </c>
      <c r="C52" t="s">
        <v>1301</v>
      </c>
      <c r="D52" t="s">
        <v>42454</v>
      </c>
      <c r="E52" t="s">
        <v>1302</v>
      </c>
      <c r="F52" t="s">
        <v>48687</v>
      </c>
      <c r="G52" t="s">
        <v>1301</v>
      </c>
      <c r="H52" t="s">
        <v>1593</v>
      </c>
      <c r="I52" t="s">
        <v>48688</v>
      </c>
      <c r="J52" t="s">
        <v>1301</v>
      </c>
      <c r="L52">
        <v>46</v>
      </c>
      <c r="M52" t="s">
        <v>6036</v>
      </c>
      <c r="N52" t="s">
        <v>2066</v>
      </c>
      <c r="O52" t="s">
        <v>5925</v>
      </c>
      <c r="P52" t="s">
        <v>28088</v>
      </c>
      <c r="Q52" t="s">
        <v>6036</v>
      </c>
      <c r="S52">
        <v>46</v>
      </c>
      <c r="T52" t="s">
        <v>48689</v>
      </c>
      <c r="U52" t="s">
        <v>26881</v>
      </c>
      <c r="V52" t="s">
        <v>48690</v>
      </c>
      <c r="W52" t="s">
        <v>48691</v>
      </c>
    </row>
    <row r="53" spans="2:23" x14ac:dyDescent="0.3">
      <c r="B53">
        <v>47</v>
      </c>
      <c r="C53" t="s">
        <v>1303</v>
      </c>
      <c r="D53" t="s">
        <v>42456</v>
      </c>
      <c r="E53" t="s">
        <v>1304</v>
      </c>
      <c r="F53" t="s">
        <v>48692</v>
      </c>
      <c r="G53" t="s">
        <v>1303</v>
      </c>
      <c r="H53" t="s">
        <v>1595</v>
      </c>
      <c r="I53" t="s">
        <v>48693</v>
      </c>
      <c r="J53" t="s">
        <v>1303</v>
      </c>
      <c r="L53">
        <v>47</v>
      </c>
      <c r="M53" t="s">
        <v>6037</v>
      </c>
      <c r="N53" t="s">
        <v>2069</v>
      </c>
      <c r="O53" t="s">
        <v>5927</v>
      </c>
      <c r="P53" t="s">
        <v>28089</v>
      </c>
      <c r="Q53" t="s">
        <v>6037</v>
      </c>
      <c r="S53">
        <v>47</v>
      </c>
      <c r="T53" t="s">
        <v>48694</v>
      </c>
      <c r="U53" t="s">
        <v>26882</v>
      </c>
      <c r="V53" t="s">
        <v>48695</v>
      </c>
      <c r="W53" t="s">
        <v>48696</v>
      </c>
    </row>
    <row r="54" spans="2:23" x14ac:dyDescent="0.3">
      <c r="B54">
        <v>48</v>
      </c>
      <c r="C54" t="s">
        <v>1305</v>
      </c>
      <c r="D54" t="s">
        <v>42458</v>
      </c>
      <c r="E54" t="s">
        <v>1306</v>
      </c>
      <c r="F54" t="s">
        <v>48697</v>
      </c>
      <c r="G54" t="s">
        <v>1305</v>
      </c>
      <c r="H54" t="s">
        <v>1597</v>
      </c>
      <c r="I54" t="s">
        <v>48698</v>
      </c>
      <c r="J54" t="s">
        <v>1305</v>
      </c>
      <c r="L54">
        <v>48</v>
      </c>
      <c r="M54" t="s">
        <v>6038</v>
      </c>
      <c r="N54" t="s">
        <v>2072</v>
      </c>
      <c r="O54" t="s">
        <v>5929</v>
      </c>
      <c r="P54" t="s">
        <v>28090</v>
      </c>
      <c r="Q54" t="s">
        <v>6038</v>
      </c>
      <c r="S54">
        <v>48</v>
      </c>
      <c r="T54" t="s">
        <v>5719</v>
      </c>
      <c r="U54" t="s">
        <v>26883</v>
      </c>
      <c r="V54" t="s">
        <v>48699</v>
      </c>
      <c r="W54" t="s">
        <v>48700</v>
      </c>
    </row>
    <row r="55" spans="2:23" x14ac:dyDescent="0.3">
      <c r="B55">
        <v>49</v>
      </c>
      <c r="C55" t="s">
        <v>1307</v>
      </c>
      <c r="D55" t="s">
        <v>42460</v>
      </c>
      <c r="E55" t="s">
        <v>1308</v>
      </c>
      <c r="F55" t="s">
        <v>48701</v>
      </c>
      <c r="G55" t="s">
        <v>1307</v>
      </c>
      <c r="H55" t="s">
        <v>1599</v>
      </c>
      <c r="I55" t="s">
        <v>48702</v>
      </c>
      <c r="J55" t="s">
        <v>1307</v>
      </c>
      <c r="L55">
        <v>49</v>
      </c>
      <c r="M55" t="s">
        <v>6039</v>
      </c>
      <c r="N55" t="s">
        <v>2075</v>
      </c>
      <c r="O55" t="s">
        <v>5931</v>
      </c>
      <c r="P55" t="s">
        <v>28091</v>
      </c>
      <c r="Q55" t="s">
        <v>6039</v>
      </c>
      <c r="S55">
        <v>49</v>
      </c>
      <c r="T55" t="s">
        <v>837</v>
      </c>
      <c r="U55" t="s">
        <v>26884</v>
      </c>
      <c r="V55" t="s">
        <v>48703</v>
      </c>
      <c r="W55" t="s">
        <v>48704</v>
      </c>
    </row>
    <row r="56" spans="2:23" x14ac:dyDescent="0.3">
      <c r="B56">
        <v>50</v>
      </c>
      <c r="C56" t="s">
        <v>1309</v>
      </c>
      <c r="D56" t="s">
        <v>42462</v>
      </c>
      <c r="E56" t="s">
        <v>1310</v>
      </c>
      <c r="F56" t="s">
        <v>48705</v>
      </c>
      <c r="G56" t="s">
        <v>1309</v>
      </c>
      <c r="H56" t="s">
        <v>1601</v>
      </c>
      <c r="I56" t="s">
        <v>48706</v>
      </c>
      <c r="J56" t="s">
        <v>1309</v>
      </c>
      <c r="L56">
        <v>50</v>
      </c>
      <c r="M56" t="s">
        <v>6040</v>
      </c>
      <c r="N56" t="s">
        <v>2078</v>
      </c>
      <c r="O56" t="s">
        <v>5933</v>
      </c>
      <c r="P56" t="s">
        <v>28092</v>
      </c>
      <c r="Q56" t="s">
        <v>6040</v>
      </c>
      <c r="S56">
        <v>50</v>
      </c>
      <c r="T56" t="s">
        <v>5723</v>
      </c>
      <c r="U56" t="s">
        <v>26885</v>
      </c>
      <c r="V56" t="s">
        <v>48707</v>
      </c>
      <c r="W56" t="s">
        <v>48708</v>
      </c>
    </row>
    <row r="57" spans="2:23" x14ac:dyDescent="0.3">
      <c r="B57">
        <v>51</v>
      </c>
      <c r="C57" t="s">
        <v>1311</v>
      </c>
      <c r="D57" t="s">
        <v>42464</v>
      </c>
      <c r="E57" t="s">
        <v>1312</v>
      </c>
      <c r="F57" t="s">
        <v>48709</v>
      </c>
      <c r="G57" t="s">
        <v>1311</v>
      </c>
      <c r="H57" t="s">
        <v>1603</v>
      </c>
      <c r="I57" t="s">
        <v>48710</v>
      </c>
      <c r="J57" t="s">
        <v>1311</v>
      </c>
      <c r="L57">
        <v>51</v>
      </c>
      <c r="M57" t="s">
        <v>6041</v>
      </c>
      <c r="N57" t="s">
        <v>2081</v>
      </c>
      <c r="O57" t="s">
        <v>5935</v>
      </c>
      <c r="P57" t="s">
        <v>28093</v>
      </c>
      <c r="Q57" t="s">
        <v>6041</v>
      </c>
      <c r="S57">
        <v>51</v>
      </c>
      <c r="T57" t="s">
        <v>48711</v>
      </c>
      <c r="U57" t="s">
        <v>26886</v>
      </c>
      <c r="V57" t="s">
        <v>48712</v>
      </c>
      <c r="W57" t="s">
        <v>48713</v>
      </c>
    </row>
    <row r="58" spans="2:23" x14ac:dyDescent="0.3">
      <c r="B58">
        <v>52</v>
      </c>
      <c r="C58" t="s">
        <v>1313</v>
      </c>
      <c r="D58" t="s">
        <v>42466</v>
      </c>
      <c r="E58" t="s">
        <v>1314</v>
      </c>
      <c r="F58" t="s">
        <v>48714</v>
      </c>
      <c r="G58" t="s">
        <v>1313</v>
      </c>
      <c r="H58" t="s">
        <v>1605</v>
      </c>
      <c r="I58" t="s">
        <v>48715</v>
      </c>
      <c r="J58" t="s">
        <v>1313</v>
      </c>
      <c r="L58">
        <v>52</v>
      </c>
      <c r="M58" t="s">
        <v>6042</v>
      </c>
      <c r="N58" t="s">
        <v>2084</v>
      </c>
      <c r="O58" t="s">
        <v>5937</v>
      </c>
      <c r="P58" t="s">
        <v>28094</v>
      </c>
      <c r="Q58" t="s">
        <v>6042</v>
      </c>
      <c r="S58">
        <v>52</v>
      </c>
      <c r="T58" t="s">
        <v>48716</v>
      </c>
      <c r="U58" t="s">
        <v>26887</v>
      </c>
      <c r="V58" t="s">
        <v>48717</v>
      </c>
      <c r="W58" t="s">
        <v>48718</v>
      </c>
    </row>
    <row r="59" spans="2:23" x14ac:dyDescent="0.3">
      <c r="B59">
        <v>53</v>
      </c>
      <c r="C59" t="s">
        <v>1315</v>
      </c>
      <c r="D59" t="s">
        <v>42468</v>
      </c>
      <c r="E59" t="s">
        <v>1316</v>
      </c>
      <c r="F59" t="s">
        <v>48719</v>
      </c>
      <c r="G59" t="s">
        <v>1315</v>
      </c>
      <c r="H59" t="s">
        <v>1607</v>
      </c>
      <c r="I59" t="s">
        <v>48720</v>
      </c>
      <c r="J59" t="s">
        <v>1315</v>
      </c>
      <c r="L59">
        <v>53</v>
      </c>
      <c r="M59" t="s">
        <v>6043</v>
      </c>
      <c r="N59" t="s">
        <v>2087</v>
      </c>
      <c r="O59" t="s">
        <v>5939</v>
      </c>
      <c r="P59" t="s">
        <v>28095</v>
      </c>
      <c r="Q59" t="s">
        <v>6043</v>
      </c>
      <c r="S59">
        <v>53</v>
      </c>
      <c r="T59" t="s">
        <v>48721</v>
      </c>
      <c r="U59" t="s">
        <v>26888</v>
      </c>
      <c r="V59" t="s">
        <v>48722</v>
      </c>
      <c r="W59" t="s">
        <v>48723</v>
      </c>
    </row>
    <row r="60" spans="2:23" x14ac:dyDescent="0.3">
      <c r="B60">
        <v>54</v>
      </c>
      <c r="C60" t="s">
        <v>1317</v>
      </c>
      <c r="D60" t="s">
        <v>42470</v>
      </c>
      <c r="E60" t="s">
        <v>1318</v>
      </c>
      <c r="F60" t="s">
        <v>48724</v>
      </c>
      <c r="G60" t="s">
        <v>1317</v>
      </c>
      <c r="H60" t="s">
        <v>1609</v>
      </c>
      <c r="I60" t="s">
        <v>48725</v>
      </c>
      <c r="J60" t="s">
        <v>1317</v>
      </c>
      <c r="L60">
        <v>54</v>
      </c>
      <c r="M60" t="s">
        <v>6044</v>
      </c>
      <c r="N60" t="s">
        <v>2090</v>
      </c>
      <c r="O60" t="s">
        <v>5941</v>
      </c>
      <c r="P60" t="s">
        <v>28096</v>
      </c>
      <c r="Q60" t="s">
        <v>6044</v>
      </c>
      <c r="S60">
        <v>54</v>
      </c>
      <c r="T60" t="s">
        <v>48726</v>
      </c>
      <c r="U60" t="s">
        <v>5758</v>
      </c>
      <c r="V60" t="s">
        <v>48727</v>
      </c>
      <c r="W60" t="s">
        <v>48728</v>
      </c>
    </row>
    <row r="61" spans="2:23" x14ac:dyDescent="0.3">
      <c r="B61">
        <v>55</v>
      </c>
      <c r="C61" t="s">
        <v>1319</v>
      </c>
      <c r="D61" t="s">
        <v>42472</v>
      </c>
      <c r="E61" t="s">
        <v>1320</v>
      </c>
      <c r="F61" t="s">
        <v>48729</v>
      </c>
      <c r="G61" t="s">
        <v>1319</v>
      </c>
      <c r="H61" t="s">
        <v>1611</v>
      </c>
      <c r="I61" t="s">
        <v>48730</v>
      </c>
      <c r="J61" t="s">
        <v>1319</v>
      </c>
      <c r="L61">
        <v>55</v>
      </c>
      <c r="M61" t="s">
        <v>6045</v>
      </c>
      <c r="N61" t="s">
        <v>117</v>
      </c>
      <c r="O61" t="s">
        <v>5943</v>
      </c>
      <c r="P61" t="s">
        <v>28097</v>
      </c>
      <c r="Q61" t="s">
        <v>6045</v>
      </c>
      <c r="S61">
        <v>55</v>
      </c>
      <c r="T61" t="s">
        <v>348</v>
      </c>
      <c r="U61" t="s">
        <v>5760</v>
      </c>
      <c r="V61" t="s">
        <v>48731</v>
      </c>
      <c r="W61" t="s">
        <v>48732</v>
      </c>
    </row>
    <row r="62" spans="2:23" x14ac:dyDescent="0.3">
      <c r="B62">
        <v>56</v>
      </c>
      <c r="C62" t="s">
        <v>1321</v>
      </c>
      <c r="D62" t="s">
        <v>42474</v>
      </c>
      <c r="E62" t="s">
        <v>1322</v>
      </c>
      <c r="F62" t="s">
        <v>48733</v>
      </c>
      <c r="G62" t="s">
        <v>1321</v>
      </c>
      <c r="H62" t="s">
        <v>1613</v>
      </c>
      <c r="I62" t="s">
        <v>48734</v>
      </c>
      <c r="J62" t="s">
        <v>1321</v>
      </c>
      <c r="L62">
        <v>56</v>
      </c>
      <c r="M62" t="s">
        <v>6046</v>
      </c>
      <c r="N62" t="s">
        <v>2095</v>
      </c>
      <c r="O62" t="s">
        <v>5945</v>
      </c>
      <c r="P62" t="s">
        <v>28098</v>
      </c>
      <c r="Q62" t="s">
        <v>6046</v>
      </c>
      <c r="S62">
        <v>56</v>
      </c>
      <c r="T62" t="s">
        <v>48735</v>
      </c>
      <c r="U62" t="s">
        <v>5762</v>
      </c>
      <c r="V62" t="s">
        <v>48736</v>
      </c>
      <c r="W62" t="s">
        <v>48737</v>
      </c>
    </row>
    <row r="63" spans="2:23" x14ac:dyDescent="0.3">
      <c r="B63">
        <v>57</v>
      </c>
      <c r="C63" t="s">
        <v>1323</v>
      </c>
      <c r="D63" t="s">
        <v>42476</v>
      </c>
      <c r="E63" t="s">
        <v>1324</v>
      </c>
      <c r="F63" t="s">
        <v>48738</v>
      </c>
      <c r="G63" t="s">
        <v>1323</v>
      </c>
      <c r="H63" t="s">
        <v>1615</v>
      </c>
      <c r="I63" t="s">
        <v>48739</v>
      </c>
      <c r="J63" t="s">
        <v>1323</v>
      </c>
      <c r="L63">
        <v>57</v>
      </c>
      <c r="M63" t="s">
        <v>6047</v>
      </c>
      <c r="N63" t="s">
        <v>2098</v>
      </c>
      <c r="O63" t="s">
        <v>5947</v>
      </c>
      <c r="P63" t="s">
        <v>28099</v>
      </c>
      <c r="Q63" t="s">
        <v>6047</v>
      </c>
      <c r="S63">
        <v>57</v>
      </c>
      <c r="T63" t="s">
        <v>48740</v>
      </c>
      <c r="U63" t="s">
        <v>5763</v>
      </c>
      <c r="V63" t="s">
        <v>48741</v>
      </c>
      <c r="W63" t="s">
        <v>48742</v>
      </c>
    </row>
    <row r="64" spans="2:23" x14ac:dyDescent="0.3">
      <c r="B64">
        <v>58</v>
      </c>
      <c r="C64" t="s">
        <v>1325</v>
      </c>
      <c r="D64" t="s">
        <v>42478</v>
      </c>
      <c r="E64" t="s">
        <v>1326</v>
      </c>
      <c r="F64" t="s">
        <v>48743</v>
      </c>
      <c r="G64" t="s">
        <v>1325</v>
      </c>
      <c r="H64" t="s">
        <v>1617</v>
      </c>
      <c r="I64" t="s">
        <v>48744</v>
      </c>
      <c r="J64" t="s">
        <v>1325</v>
      </c>
      <c r="L64">
        <v>58</v>
      </c>
      <c r="M64" t="s">
        <v>6048</v>
      </c>
      <c r="N64" t="s">
        <v>2101</v>
      </c>
      <c r="O64" t="s">
        <v>5949</v>
      </c>
      <c r="P64" t="s">
        <v>28100</v>
      </c>
      <c r="Q64" t="s">
        <v>6048</v>
      </c>
      <c r="S64">
        <v>58</v>
      </c>
      <c r="T64" t="s">
        <v>48745</v>
      </c>
      <c r="U64" t="s">
        <v>5764</v>
      </c>
      <c r="V64" t="s">
        <v>48746</v>
      </c>
      <c r="W64" t="s">
        <v>48747</v>
      </c>
    </row>
    <row r="65" spans="2:23" x14ac:dyDescent="0.3">
      <c r="B65">
        <v>59</v>
      </c>
      <c r="C65" t="s">
        <v>1327</v>
      </c>
      <c r="D65" t="s">
        <v>42480</v>
      </c>
      <c r="E65" t="s">
        <v>1328</v>
      </c>
      <c r="F65" t="s">
        <v>48748</v>
      </c>
      <c r="G65" t="s">
        <v>1327</v>
      </c>
      <c r="H65" t="s">
        <v>1619</v>
      </c>
      <c r="I65" t="s">
        <v>48749</v>
      </c>
      <c r="J65" t="s">
        <v>1327</v>
      </c>
      <c r="L65">
        <v>59</v>
      </c>
      <c r="M65" t="s">
        <v>6049</v>
      </c>
      <c r="N65" t="s">
        <v>2104</v>
      </c>
      <c r="O65" t="s">
        <v>5951</v>
      </c>
      <c r="P65" t="s">
        <v>28101</v>
      </c>
      <c r="Q65" t="s">
        <v>6049</v>
      </c>
      <c r="S65">
        <v>59</v>
      </c>
      <c r="T65" t="s">
        <v>48750</v>
      </c>
      <c r="U65" t="s">
        <v>5766</v>
      </c>
      <c r="V65" t="s">
        <v>48751</v>
      </c>
      <c r="W65" t="s">
        <v>48752</v>
      </c>
    </row>
    <row r="66" spans="2:23" x14ac:dyDescent="0.3">
      <c r="B66">
        <v>60</v>
      </c>
      <c r="C66" t="s">
        <v>1329</v>
      </c>
      <c r="D66" t="s">
        <v>42482</v>
      </c>
      <c r="E66" t="s">
        <v>1330</v>
      </c>
      <c r="F66" t="s">
        <v>48753</v>
      </c>
      <c r="G66" t="s">
        <v>1329</v>
      </c>
      <c r="H66" t="s">
        <v>1621</v>
      </c>
      <c r="I66" t="s">
        <v>48754</v>
      </c>
      <c r="J66" t="s">
        <v>1329</v>
      </c>
      <c r="L66">
        <v>60</v>
      </c>
      <c r="M66" t="s">
        <v>6050</v>
      </c>
      <c r="N66" t="s">
        <v>2107</v>
      </c>
      <c r="O66" t="s">
        <v>5953</v>
      </c>
      <c r="P66" t="s">
        <v>28102</v>
      </c>
      <c r="Q66" t="s">
        <v>6050</v>
      </c>
      <c r="S66">
        <v>60</v>
      </c>
      <c r="T66" t="s">
        <v>48755</v>
      </c>
      <c r="U66" t="s">
        <v>5768</v>
      </c>
      <c r="V66" t="s">
        <v>48756</v>
      </c>
      <c r="W66" t="s">
        <v>48757</v>
      </c>
    </row>
    <row r="67" spans="2:23" x14ac:dyDescent="0.3">
      <c r="B67">
        <v>61</v>
      </c>
      <c r="C67" t="s">
        <v>1331</v>
      </c>
      <c r="D67" t="s">
        <v>42484</v>
      </c>
      <c r="E67" t="s">
        <v>1332</v>
      </c>
      <c r="F67" t="s">
        <v>48758</v>
      </c>
      <c r="G67" t="s">
        <v>1331</v>
      </c>
      <c r="H67" t="s">
        <v>1623</v>
      </c>
      <c r="I67" t="s">
        <v>48759</v>
      </c>
      <c r="J67" t="s">
        <v>1331</v>
      </c>
      <c r="L67">
        <v>61</v>
      </c>
      <c r="M67" t="s">
        <v>6051</v>
      </c>
      <c r="N67" t="s">
        <v>2110</v>
      </c>
      <c r="O67" t="s">
        <v>5955</v>
      </c>
      <c r="P67" t="s">
        <v>28103</v>
      </c>
      <c r="Q67" t="s">
        <v>6051</v>
      </c>
      <c r="S67">
        <v>61</v>
      </c>
      <c r="T67" t="s">
        <v>48760</v>
      </c>
      <c r="U67" t="s">
        <v>5770</v>
      </c>
      <c r="V67" t="s">
        <v>48761</v>
      </c>
      <c r="W67" t="s">
        <v>48762</v>
      </c>
    </row>
    <row r="68" spans="2:23" x14ac:dyDescent="0.3">
      <c r="B68">
        <v>62</v>
      </c>
      <c r="C68" t="s">
        <v>1333</v>
      </c>
      <c r="D68" t="s">
        <v>42486</v>
      </c>
      <c r="E68" t="s">
        <v>1334</v>
      </c>
      <c r="F68" t="s">
        <v>48763</v>
      </c>
      <c r="G68" t="s">
        <v>1333</v>
      </c>
      <c r="H68" t="s">
        <v>1625</v>
      </c>
      <c r="I68" t="s">
        <v>48764</v>
      </c>
      <c r="J68" t="s">
        <v>1333</v>
      </c>
      <c r="L68">
        <v>62</v>
      </c>
      <c r="M68" t="s">
        <v>6052</v>
      </c>
      <c r="N68" t="s">
        <v>2113</v>
      </c>
      <c r="O68" t="s">
        <v>5957</v>
      </c>
      <c r="P68" t="s">
        <v>28104</v>
      </c>
      <c r="Q68" t="s">
        <v>6052</v>
      </c>
      <c r="S68">
        <v>62</v>
      </c>
      <c r="T68" t="s">
        <v>48765</v>
      </c>
      <c r="U68" t="s">
        <v>5772</v>
      </c>
      <c r="V68" t="s">
        <v>48766</v>
      </c>
      <c r="W68" t="s">
        <v>48767</v>
      </c>
    </row>
    <row r="69" spans="2:23" x14ac:dyDescent="0.3">
      <c r="B69">
        <v>63</v>
      </c>
      <c r="C69" t="s">
        <v>1335</v>
      </c>
      <c r="D69" t="s">
        <v>42488</v>
      </c>
      <c r="E69" t="s">
        <v>1336</v>
      </c>
      <c r="F69" t="s">
        <v>48768</v>
      </c>
      <c r="G69" t="s">
        <v>1335</v>
      </c>
      <c r="H69" t="s">
        <v>1627</v>
      </c>
      <c r="I69" t="s">
        <v>48769</v>
      </c>
      <c r="J69" t="s">
        <v>1335</v>
      </c>
      <c r="L69">
        <v>63</v>
      </c>
      <c r="M69" t="s">
        <v>6053</v>
      </c>
      <c r="N69" t="s">
        <v>2116</v>
      </c>
      <c r="O69" t="s">
        <v>5959</v>
      </c>
      <c r="P69" t="s">
        <v>28105</v>
      </c>
      <c r="Q69" t="s">
        <v>6053</v>
      </c>
      <c r="S69">
        <v>63</v>
      </c>
      <c r="T69" t="s">
        <v>48770</v>
      </c>
      <c r="U69" t="s">
        <v>5774</v>
      </c>
      <c r="V69" t="s">
        <v>48771</v>
      </c>
      <c r="W69" t="s">
        <v>48772</v>
      </c>
    </row>
    <row r="70" spans="2:23" x14ac:dyDescent="0.3">
      <c r="B70">
        <v>64</v>
      </c>
      <c r="C70" t="s">
        <v>1337</v>
      </c>
      <c r="D70" t="s">
        <v>42490</v>
      </c>
      <c r="E70" t="s">
        <v>1338</v>
      </c>
      <c r="F70" t="s">
        <v>48773</v>
      </c>
      <c r="G70" t="s">
        <v>1337</v>
      </c>
      <c r="H70" t="s">
        <v>1629</v>
      </c>
      <c r="I70" t="s">
        <v>48774</v>
      </c>
      <c r="J70" t="s">
        <v>1337</v>
      </c>
      <c r="L70">
        <v>64</v>
      </c>
      <c r="M70" t="s">
        <v>6054</v>
      </c>
      <c r="N70" t="s">
        <v>2119</v>
      </c>
      <c r="O70" t="s">
        <v>5961</v>
      </c>
      <c r="P70" t="s">
        <v>28106</v>
      </c>
      <c r="Q70" t="s">
        <v>6054</v>
      </c>
      <c r="S70">
        <v>64</v>
      </c>
      <c r="T70" t="s">
        <v>48775</v>
      </c>
      <c r="U70" t="s">
        <v>5776</v>
      </c>
      <c r="V70" t="s">
        <v>48776</v>
      </c>
      <c r="W70" t="s">
        <v>48777</v>
      </c>
    </row>
    <row r="71" spans="2:23" x14ac:dyDescent="0.3">
      <c r="B71">
        <v>65</v>
      </c>
      <c r="C71" t="s">
        <v>1339</v>
      </c>
      <c r="D71" t="s">
        <v>42492</v>
      </c>
      <c r="E71" t="s">
        <v>1340</v>
      </c>
      <c r="F71" t="s">
        <v>48778</v>
      </c>
      <c r="G71" t="s">
        <v>1339</v>
      </c>
      <c r="H71" t="s">
        <v>1631</v>
      </c>
      <c r="I71" t="s">
        <v>48779</v>
      </c>
      <c r="J71" t="s">
        <v>1339</v>
      </c>
      <c r="L71">
        <v>65</v>
      </c>
      <c r="M71" t="s">
        <v>6055</v>
      </c>
      <c r="N71" t="s">
        <v>2122</v>
      </c>
      <c r="O71" t="s">
        <v>5963</v>
      </c>
      <c r="P71" t="s">
        <v>28107</v>
      </c>
      <c r="Q71" t="s">
        <v>6055</v>
      </c>
      <c r="S71">
        <v>65</v>
      </c>
      <c r="T71" t="s">
        <v>48780</v>
      </c>
      <c r="U71" t="s">
        <v>5778</v>
      </c>
      <c r="V71" t="s">
        <v>48781</v>
      </c>
      <c r="W71" t="s">
        <v>48782</v>
      </c>
    </row>
    <row r="72" spans="2:23" x14ac:dyDescent="0.3">
      <c r="B72">
        <v>66</v>
      </c>
      <c r="C72" t="s">
        <v>1341</v>
      </c>
      <c r="D72" t="s">
        <v>42494</v>
      </c>
      <c r="E72" t="s">
        <v>1342</v>
      </c>
      <c r="F72" t="s">
        <v>48783</v>
      </c>
      <c r="G72" t="s">
        <v>1341</v>
      </c>
      <c r="H72" t="s">
        <v>1633</v>
      </c>
      <c r="I72" t="s">
        <v>48784</v>
      </c>
      <c r="J72" t="s">
        <v>1341</v>
      </c>
      <c r="L72">
        <v>66</v>
      </c>
      <c r="M72" t="s">
        <v>6056</v>
      </c>
      <c r="N72" t="s">
        <v>2125</v>
      </c>
      <c r="O72" t="s">
        <v>5965</v>
      </c>
      <c r="P72" t="s">
        <v>28108</v>
      </c>
      <c r="Q72" t="s">
        <v>6056</v>
      </c>
      <c r="S72">
        <v>66</v>
      </c>
      <c r="T72" t="s">
        <v>48785</v>
      </c>
      <c r="U72" t="s">
        <v>5780</v>
      </c>
      <c r="V72" t="s">
        <v>48786</v>
      </c>
      <c r="W72" t="s">
        <v>48787</v>
      </c>
    </row>
    <row r="73" spans="2:23" x14ac:dyDescent="0.3">
      <c r="B73">
        <v>67</v>
      </c>
      <c r="C73" t="s">
        <v>1343</v>
      </c>
      <c r="D73" t="s">
        <v>42496</v>
      </c>
      <c r="E73" t="s">
        <v>1344</v>
      </c>
      <c r="F73" t="s">
        <v>48788</v>
      </c>
      <c r="G73" t="s">
        <v>1343</v>
      </c>
      <c r="H73" t="s">
        <v>1635</v>
      </c>
      <c r="I73" t="s">
        <v>48789</v>
      </c>
      <c r="J73" t="s">
        <v>1343</v>
      </c>
      <c r="L73">
        <v>67</v>
      </c>
      <c r="M73" t="s">
        <v>6057</v>
      </c>
      <c r="N73" t="s">
        <v>2128</v>
      </c>
      <c r="O73" t="s">
        <v>5967</v>
      </c>
      <c r="P73" t="s">
        <v>28109</v>
      </c>
      <c r="Q73" t="s">
        <v>6057</v>
      </c>
      <c r="S73">
        <v>67</v>
      </c>
      <c r="T73" t="s">
        <v>48790</v>
      </c>
      <c r="U73" t="s">
        <v>5782</v>
      </c>
      <c r="V73" t="s">
        <v>48791</v>
      </c>
      <c r="W73" t="s">
        <v>48792</v>
      </c>
    </row>
    <row r="74" spans="2:23" x14ac:dyDescent="0.3">
      <c r="B74">
        <v>68</v>
      </c>
      <c r="C74" t="s">
        <v>1345</v>
      </c>
      <c r="D74" t="s">
        <v>42498</v>
      </c>
      <c r="E74" t="s">
        <v>1346</v>
      </c>
      <c r="F74" t="s">
        <v>48793</v>
      </c>
      <c r="G74" t="s">
        <v>1345</v>
      </c>
      <c r="H74" t="s">
        <v>1636</v>
      </c>
      <c r="I74" t="s">
        <v>48794</v>
      </c>
      <c r="J74" t="s">
        <v>1345</v>
      </c>
      <c r="L74">
        <v>68</v>
      </c>
      <c r="M74" t="s">
        <v>6058</v>
      </c>
      <c r="N74" t="s">
        <v>2131</v>
      </c>
      <c r="O74" t="s">
        <v>5968</v>
      </c>
      <c r="P74" t="s">
        <v>28110</v>
      </c>
      <c r="Q74" t="s">
        <v>6058</v>
      </c>
      <c r="S74">
        <v>68</v>
      </c>
      <c r="T74" t="s">
        <v>5728</v>
      </c>
      <c r="U74" t="s">
        <v>5784</v>
      </c>
      <c r="V74" t="s">
        <v>48795</v>
      </c>
      <c r="W74" t="s">
        <v>48796</v>
      </c>
    </row>
    <row r="75" spans="2:23" x14ac:dyDescent="0.3">
      <c r="B75">
        <v>69</v>
      </c>
      <c r="C75" t="s">
        <v>1347</v>
      </c>
      <c r="D75" t="s">
        <v>42500</v>
      </c>
      <c r="E75" t="s">
        <v>1348</v>
      </c>
      <c r="F75" t="s">
        <v>48797</v>
      </c>
      <c r="G75" t="s">
        <v>1347</v>
      </c>
      <c r="H75" t="s">
        <v>1638</v>
      </c>
      <c r="I75" t="s">
        <v>48798</v>
      </c>
      <c r="J75" t="s">
        <v>1347</v>
      </c>
      <c r="L75">
        <v>69</v>
      </c>
      <c r="M75" t="s">
        <v>6059</v>
      </c>
      <c r="N75" t="s">
        <v>2134</v>
      </c>
      <c r="O75" t="s">
        <v>5969</v>
      </c>
      <c r="P75" t="s">
        <v>28111</v>
      </c>
      <c r="Q75" t="s">
        <v>6059</v>
      </c>
      <c r="S75">
        <v>69</v>
      </c>
      <c r="T75" t="s">
        <v>770</v>
      </c>
      <c r="U75" t="s">
        <v>5786</v>
      </c>
      <c r="V75" t="s">
        <v>48799</v>
      </c>
      <c r="W75" t="s">
        <v>48800</v>
      </c>
    </row>
    <row r="76" spans="2:23" x14ac:dyDescent="0.3">
      <c r="B76">
        <v>70</v>
      </c>
      <c r="C76" t="s">
        <v>1349</v>
      </c>
      <c r="D76" t="s">
        <v>42502</v>
      </c>
      <c r="E76" t="s">
        <v>1350</v>
      </c>
      <c r="F76" t="s">
        <v>48801</v>
      </c>
      <c r="G76" t="s">
        <v>1349</v>
      </c>
      <c r="H76" t="s">
        <v>1640</v>
      </c>
      <c r="I76" t="s">
        <v>48802</v>
      </c>
      <c r="J76" t="s">
        <v>1349</v>
      </c>
      <c r="L76">
        <v>70</v>
      </c>
      <c r="M76" t="s">
        <v>6060</v>
      </c>
      <c r="N76" t="s">
        <v>1010</v>
      </c>
      <c r="O76" t="s">
        <v>5970</v>
      </c>
      <c r="P76" t="s">
        <v>28112</v>
      </c>
      <c r="Q76" t="s">
        <v>6060</v>
      </c>
      <c r="S76">
        <v>70</v>
      </c>
      <c r="T76" t="s">
        <v>5731</v>
      </c>
      <c r="U76" t="s">
        <v>5788</v>
      </c>
      <c r="V76" t="s">
        <v>48803</v>
      </c>
      <c r="W76" t="s">
        <v>48804</v>
      </c>
    </row>
    <row r="77" spans="2:23" x14ac:dyDescent="0.3">
      <c r="B77">
        <v>71</v>
      </c>
      <c r="C77" t="s">
        <v>26892</v>
      </c>
      <c r="D77" t="s">
        <v>42504</v>
      </c>
      <c r="E77" t="s">
        <v>1351</v>
      </c>
      <c r="F77" t="s">
        <v>48805</v>
      </c>
      <c r="G77" t="s">
        <v>26892</v>
      </c>
      <c r="H77" t="s">
        <v>1641</v>
      </c>
      <c r="I77" t="s">
        <v>48806</v>
      </c>
      <c r="J77" t="s">
        <v>26892</v>
      </c>
      <c r="L77">
        <v>71</v>
      </c>
      <c r="M77" t="s">
        <v>26993</v>
      </c>
      <c r="N77" t="s">
        <v>2138</v>
      </c>
      <c r="O77" t="s">
        <v>5971</v>
      </c>
      <c r="P77" t="s">
        <v>28113</v>
      </c>
      <c r="Q77" t="s">
        <v>26993</v>
      </c>
      <c r="S77">
        <v>71</v>
      </c>
      <c r="T77" t="s">
        <v>48807</v>
      </c>
      <c r="U77" t="s">
        <v>5789</v>
      </c>
      <c r="V77" t="s">
        <v>48808</v>
      </c>
      <c r="W77" t="s">
        <v>48809</v>
      </c>
    </row>
    <row r="78" spans="2:23" x14ac:dyDescent="0.3">
      <c r="B78">
        <v>72</v>
      </c>
      <c r="C78" t="s">
        <v>26893</v>
      </c>
      <c r="D78" t="s">
        <v>42506</v>
      </c>
      <c r="E78" t="s">
        <v>1352</v>
      </c>
      <c r="F78" t="s">
        <v>48810</v>
      </c>
      <c r="G78" t="s">
        <v>26893</v>
      </c>
      <c r="H78" t="s">
        <v>1642</v>
      </c>
      <c r="I78" t="s">
        <v>48811</v>
      </c>
      <c r="J78" t="s">
        <v>26893</v>
      </c>
      <c r="L78">
        <v>72</v>
      </c>
      <c r="M78" t="s">
        <v>26994</v>
      </c>
      <c r="N78" t="s">
        <v>2140</v>
      </c>
      <c r="O78" t="s">
        <v>5972</v>
      </c>
      <c r="P78" t="s">
        <v>28114</v>
      </c>
      <c r="Q78" t="s">
        <v>26994</v>
      </c>
      <c r="S78">
        <v>72</v>
      </c>
      <c r="T78" t="s">
        <v>48812</v>
      </c>
      <c r="U78" t="s">
        <v>5790</v>
      </c>
      <c r="V78" t="s">
        <v>48813</v>
      </c>
      <c r="W78" t="s">
        <v>48814</v>
      </c>
    </row>
    <row r="79" spans="2:23" x14ac:dyDescent="0.3">
      <c r="B79">
        <v>73</v>
      </c>
      <c r="C79" t="s">
        <v>637</v>
      </c>
      <c r="D79" t="s">
        <v>42508</v>
      </c>
      <c r="E79" t="s">
        <v>1353</v>
      </c>
      <c r="F79" t="s">
        <v>48815</v>
      </c>
      <c r="G79" t="s">
        <v>637</v>
      </c>
      <c r="H79" t="s">
        <v>1643</v>
      </c>
      <c r="I79" t="s">
        <v>48816</v>
      </c>
      <c r="J79" t="s">
        <v>637</v>
      </c>
      <c r="L79">
        <v>73</v>
      </c>
      <c r="M79" t="s">
        <v>26995</v>
      </c>
      <c r="N79" t="s">
        <v>2142</v>
      </c>
      <c r="O79" t="s">
        <v>5973</v>
      </c>
      <c r="P79" t="s">
        <v>28115</v>
      </c>
      <c r="Q79" t="s">
        <v>26995</v>
      </c>
      <c r="S79">
        <v>73</v>
      </c>
      <c r="T79" t="s">
        <v>48817</v>
      </c>
      <c r="U79" t="s">
        <v>5791</v>
      </c>
      <c r="V79" t="s">
        <v>48818</v>
      </c>
      <c r="W79" t="s">
        <v>48819</v>
      </c>
    </row>
    <row r="80" spans="2:23" x14ac:dyDescent="0.3">
      <c r="B80">
        <v>74</v>
      </c>
      <c r="C80" t="s">
        <v>1354</v>
      </c>
      <c r="D80" t="s">
        <v>42510</v>
      </c>
      <c r="E80" t="s">
        <v>1355</v>
      </c>
      <c r="F80" t="s">
        <v>48820</v>
      </c>
      <c r="G80" t="s">
        <v>1354</v>
      </c>
      <c r="H80" t="s">
        <v>1645</v>
      </c>
      <c r="I80" t="s">
        <v>48821</v>
      </c>
      <c r="J80" t="s">
        <v>1354</v>
      </c>
      <c r="L80">
        <v>74</v>
      </c>
      <c r="M80" t="s">
        <v>6061</v>
      </c>
      <c r="N80" t="s">
        <v>111</v>
      </c>
      <c r="O80" t="s">
        <v>5974</v>
      </c>
      <c r="P80" t="s">
        <v>28116</v>
      </c>
      <c r="Q80" t="s">
        <v>6061</v>
      </c>
      <c r="S80">
        <v>74</v>
      </c>
      <c r="T80" t="s">
        <v>48822</v>
      </c>
      <c r="U80" t="s">
        <v>5793</v>
      </c>
      <c r="V80" t="s">
        <v>48823</v>
      </c>
      <c r="W80" t="s">
        <v>48824</v>
      </c>
    </row>
    <row r="81" spans="2:23" x14ac:dyDescent="0.3">
      <c r="B81">
        <v>75</v>
      </c>
      <c r="C81" t="s">
        <v>1356</v>
      </c>
      <c r="D81" t="s">
        <v>42512</v>
      </c>
      <c r="E81" t="s">
        <v>1357</v>
      </c>
      <c r="F81" t="s">
        <v>48825</v>
      </c>
      <c r="G81" t="s">
        <v>1356</v>
      </c>
      <c r="H81" t="s">
        <v>1647</v>
      </c>
      <c r="I81" t="s">
        <v>48826</v>
      </c>
      <c r="J81" t="s">
        <v>1356</v>
      </c>
      <c r="L81">
        <v>75</v>
      </c>
      <c r="M81" t="s">
        <v>6062</v>
      </c>
      <c r="N81" t="s">
        <v>2147</v>
      </c>
      <c r="O81" t="s">
        <v>5976</v>
      </c>
      <c r="P81" t="s">
        <v>28117</v>
      </c>
      <c r="Q81" t="s">
        <v>6062</v>
      </c>
      <c r="S81">
        <v>75</v>
      </c>
      <c r="T81" t="s">
        <v>48827</v>
      </c>
      <c r="U81" t="s">
        <v>5795</v>
      </c>
      <c r="V81" t="s">
        <v>48828</v>
      </c>
      <c r="W81" t="s">
        <v>48829</v>
      </c>
    </row>
    <row r="82" spans="2:23" x14ac:dyDescent="0.3">
      <c r="B82">
        <v>76</v>
      </c>
      <c r="C82" t="s">
        <v>1358</v>
      </c>
      <c r="D82" t="s">
        <v>42514</v>
      </c>
      <c r="E82" t="s">
        <v>1359</v>
      </c>
      <c r="F82" t="s">
        <v>48830</v>
      </c>
      <c r="G82" t="s">
        <v>1358</v>
      </c>
      <c r="H82" t="s">
        <v>1649</v>
      </c>
      <c r="I82" t="s">
        <v>48831</v>
      </c>
      <c r="J82" t="s">
        <v>1358</v>
      </c>
      <c r="L82">
        <v>76</v>
      </c>
      <c r="M82" t="s">
        <v>6063</v>
      </c>
      <c r="N82" t="s">
        <v>2150</v>
      </c>
      <c r="O82" t="s">
        <v>5978</v>
      </c>
      <c r="P82" t="s">
        <v>28118</v>
      </c>
      <c r="Q82" t="s">
        <v>6063</v>
      </c>
      <c r="S82">
        <v>76</v>
      </c>
      <c r="T82" t="s">
        <v>48832</v>
      </c>
      <c r="U82" t="s">
        <v>5797</v>
      </c>
      <c r="V82" t="s">
        <v>48833</v>
      </c>
      <c r="W82" t="s">
        <v>48834</v>
      </c>
    </row>
    <row r="83" spans="2:23" x14ac:dyDescent="0.3">
      <c r="B83">
        <v>77</v>
      </c>
      <c r="C83" t="s">
        <v>1360</v>
      </c>
      <c r="D83" t="s">
        <v>42516</v>
      </c>
      <c r="E83" t="s">
        <v>1361</v>
      </c>
      <c r="F83" t="s">
        <v>48835</v>
      </c>
      <c r="G83" t="s">
        <v>1360</v>
      </c>
      <c r="H83" t="s">
        <v>1651</v>
      </c>
      <c r="I83" t="s">
        <v>48836</v>
      </c>
      <c r="J83" t="s">
        <v>1360</v>
      </c>
      <c r="L83">
        <v>77</v>
      </c>
      <c r="M83" t="s">
        <v>6064</v>
      </c>
      <c r="N83" t="s">
        <v>1042</v>
      </c>
      <c r="O83" t="s">
        <v>5980</v>
      </c>
      <c r="P83" t="s">
        <v>28119</v>
      </c>
      <c r="Q83" t="s">
        <v>6064</v>
      </c>
      <c r="S83">
        <v>77</v>
      </c>
      <c r="T83" t="s">
        <v>48837</v>
      </c>
      <c r="U83" t="s">
        <v>5799</v>
      </c>
      <c r="V83" t="s">
        <v>48838</v>
      </c>
      <c r="W83" t="s">
        <v>48839</v>
      </c>
    </row>
    <row r="84" spans="2:23" x14ac:dyDescent="0.3">
      <c r="B84">
        <v>78</v>
      </c>
      <c r="C84" t="s">
        <v>1362</v>
      </c>
      <c r="D84" t="s">
        <v>42518</v>
      </c>
      <c r="E84" t="s">
        <v>1363</v>
      </c>
      <c r="F84" t="s">
        <v>48840</v>
      </c>
      <c r="G84" t="s">
        <v>1362</v>
      </c>
      <c r="H84" t="s">
        <v>1653</v>
      </c>
      <c r="I84" t="s">
        <v>48841</v>
      </c>
      <c r="J84" t="s">
        <v>1362</v>
      </c>
      <c r="L84">
        <v>78</v>
      </c>
      <c r="M84" t="s">
        <v>6065</v>
      </c>
      <c r="N84" t="s">
        <v>2155</v>
      </c>
      <c r="O84" t="s">
        <v>5982</v>
      </c>
      <c r="P84" t="s">
        <v>28120</v>
      </c>
      <c r="Q84" t="s">
        <v>6065</v>
      </c>
      <c r="S84">
        <v>78</v>
      </c>
      <c r="T84" t="s">
        <v>48842</v>
      </c>
      <c r="U84" t="s">
        <v>5801</v>
      </c>
      <c r="V84" t="s">
        <v>48843</v>
      </c>
      <c r="W84" t="s">
        <v>48844</v>
      </c>
    </row>
    <row r="85" spans="2:23" x14ac:dyDescent="0.3">
      <c r="B85">
        <v>79</v>
      </c>
      <c r="C85" t="s">
        <v>1364</v>
      </c>
      <c r="D85" t="s">
        <v>42520</v>
      </c>
      <c r="E85" t="s">
        <v>1365</v>
      </c>
      <c r="F85" t="s">
        <v>48845</v>
      </c>
      <c r="G85" t="s">
        <v>1364</v>
      </c>
      <c r="H85" t="s">
        <v>1655</v>
      </c>
      <c r="I85" t="s">
        <v>48846</v>
      </c>
      <c r="J85" t="s">
        <v>1364</v>
      </c>
      <c r="L85">
        <v>79</v>
      </c>
      <c r="M85" t="s">
        <v>6066</v>
      </c>
      <c r="N85" t="s">
        <v>2158</v>
      </c>
      <c r="O85" t="s">
        <v>5984</v>
      </c>
      <c r="P85" t="s">
        <v>28121</v>
      </c>
      <c r="Q85" t="s">
        <v>6066</v>
      </c>
      <c r="S85">
        <v>79</v>
      </c>
      <c r="T85" t="s">
        <v>48847</v>
      </c>
      <c r="U85" t="s">
        <v>5803</v>
      </c>
      <c r="V85" t="s">
        <v>48848</v>
      </c>
      <c r="W85" t="s">
        <v>48849</v>
      </c>
    </row>
    <row r="86" spans="2:23" x14ac:dyDescent="0.3">
      <c r="B86">
        <v>80</v>
      </c>
      <c r="C86" t="s">
        <v>1366</v>
      </c>
      <c r="D86" t="s">
        <v>42522</v>
      </c>
      <c r="E86" t="s">
        <v>1367</v>
      </c>
      <c r="F86" t="s">
        <v>48850</v>
      </c>
      <c r="G86" t="s">
        <v>1366</v>
      </c>
      <c r="H86" t="s">
        <v>1657</v>
      </c>
      <c r="I86" t="s">
        <v>48851</v>
      </c>
      <c r="J86" t="s">
        <v>1366</v>
      </c>
      <c r="L86">
        <v>80</v>
      </c>
      <c r="M86" t="s">
        <v>6067</v>
      </c>
      <c r="N86" t="s">
        <v>2161</v>
      </c>
      <c r="O86" t="s">
        <v>5986</v>
      </c>
      <c r="P86" t="s">
        <v>28122</v>
      </c>
      <c r="Q86" t="s">
        <v>6067</v>
      </c>
      <c r="S86">
        <v>80</v>
      </c>
      <c r="T86" t="s">
        <v>48852</v>
      </c>
      <c r="U86" t="s">
        <v>5805</v>
      </c>
      <c r="V86" t="s">
        <v>48853</v>
      </c>
      <c r="W86" t="s">
        <v>48854</v>
      </c>
    </row>
    <row r="87" spans="2:23" x14ac:dyDescent="0.3">
      <c r="B87">
        <v>81</v>
      </c>
      <c r="C87" t="s">
        <v>1368</v>
      </c>
      <c r="D87" t="s">
        <v>42518</v>
      </c>
      <c r="E87" t="s">
        <v>1369</v>
      </c>
      <c r="F87" t="s">
        <v>48855</v>
      </c>
      <c r="G87" t="s">
        <v>1368</v>
      </c>
      <c r="H87" t="s">
        <v>1659</v>
      </c>
      <c r="I87" t="s">
        <v>48856</v>
      </c>
      <c r="J87" t="s">
        <v>1368</v>
      </c>
      <c r="L87">
        <v>81</v>
      </c>
      <c r="M87" t="s">
        <v>6068</v>
      </c>
      <c r="N87" t="s">
        <v>2155</v>
      </c>
      <c r="O87" t="s">
        <v>5988</v>
      </c>
      <c r="P87" t="s">
        <v>28123</v>
      </c>
      <c r="Q87" t="s">
        <v>6068</v>
      </c>
      <c r="S87">
        <v>81</v>
      </c>
      <c r="T87" t="s">
        <v>48842</v>
      </c>
      <c r="U87" t="s">
        <v>5807</v>
      </c>
      <c r="V87" t="s">
        <v>48857</v>
      </c>
      <c r="W87" t="s">
        <v>48858</v>
      </c>
    </row>
    <row r="88" spans="2:23" x14ac:dyDescent="0.3">
      <c r="B88">
        <v>82</v>
      </c>
      <c r="C88" t="s">
        <v>1370</v>
      </c>
      <c r="D88" t="s">
        <v>42520</v>
      </c>
      <c r="E88" t="s">
        <v>1371</v>
      </c>
      <c r="F88" t="s">
        <v>48859</v>
      </c>
      <c r="G88" t="s">
        <v>1370</v>
      </c>
      <c r="H88" t="s">
        <v>1661</v>
      </c>
      <c r="I88" t="s">
        <v>48860</v>
      </c>
      <c r="J88" t="s">
        <v>1370</v>
      </c>
      <c r="L88">
        <v>82</v>
      </c>
      <c r="M88" t="s">
        <v>6069</v>
      </c>
      <c r="N88" t="s">
        <v>2158</v>
      </c>
      <c r="O88" t="s">
        <v>5990</v>
      </c>
      <c r="P88" t="s">
        <v>28124</v>
      </c>
      <c r="Q88" t="s">
        <v>6069</v>
      </c>
      <c r="S88">
        <v>82</v>
      </c>
      <c r="T88" t="s">
        <v>48847</v>
      </c>
      <c r="U88" t="s">
        <v>5809</v>
      </c>
      <c r="V88" t="s">
        <v>48861</v>
      </c>
      <c r="W88" t="s">
        <v>48862</v>
      </c>
    </row>
    <row r="89" spans="2:23" x14ac:dyDescent="0.3">
      <c r="B89">
        <v>83</v>
      </c>
      <c r="C89" t="s">
        <v>1372</v>
      </c>
      <c r="D89" t="s">
        <v>42526</v>
      </c>
      <c r="E89" t="s">
        <v>1373</v>
      </c>
      <c r="F89" t="s">
        <v>48863</v>
      </c>
      <c r="G89" t="s">
        <v>1372</v>
      </c>
      <c r="H89" t="s">
        <v>1663</v>
      </c>
      <c r="I89" t="s">
        <v>48864</v>
      </c>
      <c r="J89" t="s">
        <v>1372</v>
      </c>
      <c r="L89">
        <v>83</v>
      </c>
      <c r="M89" t="s">
        <v>6070</v>
      </c>
      <c r="N89" t="s">
        <v>2168</v>
      </c>
      <c r="O89" t="s">
        <v>5992</v>
      </c>
      <c r="P89" t="s">
        <v>28125</v>
      </c>
      <c r="Q89" t="s">
        <v>6070</v>
      </c>
      <c r="S89">
        <v>83</v>
      </c>
      <c r="T89" t="s">
        <v>48865</v>
      </c>
      <c r="U89" t="s">
        <v>5811</v>
      </c>
      <c r="V89" t="s">
        <v>48866</v>
      </c>
      <c r="W89" t="s">
        <v>48867</v>
      </c>
    </row>
    <row r="90" spans="2:23" x14ac:dyDescent="0.3">
      <c r="B90">
        <v>84</v>
      </c>
      <c r="C90" t="s">
        <v>1374</v>
      </c>
      <c r="D90" t="s">
        <v>42369</v>
      </c>
      <c r="E90" t="s">
        <v>48868</v>
      </c>
      <c r="F90" t="s">
        <v>48869</v>
      </c>
      <c r="G90" t="s">
        <v>1374</v>
      </c>
      <c r="H90" t="s">
        <v>48868</v>
      </c>
      <c r="I90" t="s">
        <v>48869</v>
      </c>
      <c r="J90" t="s">
        <v>1374</v>
      </c>
      <c r="L90">
        <v>84</v>
      </c>
      <c r="M90" t="s">
        <v>6071</v>
      </c>
      <c r="N90" t="s">
        <v>1954</v>
      </c>
      <c r="O90" t="s">
        <v>2247</v>
      </c>
      <c r="P90" t="s">
        <v>28126</v>
      </c>
      <c r="Q90" t="s">
        <v>6071</v>
      </c>
    </row>
    <row r="91" spans="2:23" x14ac:dyDescent="0.3">
      <c r="B91">
        <v>85</v>
      </c>
      <c r="C91" t="s">
        <v>1375</v>
      </c>
      <c r="D91" t="s">
        <v>42372</v>
      </c>
      <c r="E91" t="s">
        <v>1376</v>
      </c>
      <c r="F91" t="s">
        <v>48870</v>
      </c>
      <c r="G91" t="s">
        <v>1375</v>
      </c>
      <c r="H91" t="s">
        <v>1376</v>
      </c>
      <c r="I91" t="s">
        <v>48870</v>
      </c>
      <c r="J91" t="s">
        <v>1375</v>
      </c>
      <c r="L91">
        <v>85</v>
      </c>
      <c r="M91" t="s">
        <v>6072</v>
      </c>
      <c r="N91" t="s">
        <v>1955</v>
      </c>
      <c r="O91" t="s">
        <v>5853</v>
      </c>
      <c r="P91" t="s">
        <v>28127</v>
      </c>
      <c r="Q91" t="s">
        <v>6072</v>
      </c>
    </row>
    <row r="92" spans="2:23" x14ac:dyDescent="0.3">
      <c r="B92">
        <v>86</v>
      </c>
      <c r="C92" t="s">
        <v>1377</v>
      </c>
      <c r="D92" t="s">
        <v>42374</v>
      </c>
      <c r="E92" t="s">
        <v>1378</v>
      </c>
      <c r="F92" t="s">
        <v>48871</v>
      </c>
      <c r="G92" t="s">
        <v>1377</v>
      </c>
      <c r="H92" t="s">
        <v>1378</v>
      </c>
      <c r="I92" t="s">
        <v>48871</v>
      </c>
      <c r="J92" t="s">
        <v>1377</v>
      </c>
      <c r="L92">
        <v>86</v>
      </c>
      <c r="M92" t="s">
        <v>6073</v>
      </c>
      <c r="N92" t="s">
        <v>1957</v>
      </c>
      <c r="O92" t="s">
        <v>5854</v>
      </c>
      <c r="P92" t="s">
        <v>28128</v>
      </c>
      <c r="Q92" t="s">
        <v>6073</v>
      </c>
    </row>
    <row r="93" spans="2:23" x14ac:dyDescent="0.3">
      <c r="B93">
        <v>87</v>
      </c>
      <c r="C93" t="s">
        <v>1379</v>
      </c>
      <c r="D93" t="s">
        <v>42376</v>
      </c>
      <c r="E93" t="s">
        <v>1380</v>
      </c>
      <c r="F93" t="s">
        <v>48872</v>
      </c>
      <c r="G93" t="s">
        <v>1379</v>
      </c>
      <c r="H93" t="s">
        <v>1380</v>
      </c>
      <c r="I93" t="s">
        <v>48872</v>
      </c>
      <c r="J93" t="s">
        <v>1379</v>
      </c>
      <c r="L93">
        <v>87</v>
      </c>
      <c r="M93" t="s">
        <v>6074</v>
      </c>
      <c r="N93" t="s">
        <v>1960</v>
      </c>
      <c r="O93" t="s">
        <v>5856</v>
      </c>
      <c r="P93" t="s">
        <v>28129</v>
      </c>
      <c r="Q93" t="s">
        <v>6074</v>
      </c>
    </row>
    <row r="94" spans="2:23" x14ac:dyDescent="0.3">
      <c r="B94">
        <v>88</v>
      </c>
      <c r="C94" t="s">
        <v>1381</v>
      </c>
      <c r="D94" t="s">
        <v>42378</v>
      </c>
      <c r="E94" t="s">
        <v>1382</v>
      </c>
      <c r="F94" t="s">
        <v>48873</v>
      </c>
      <c r="G94" t="s">
        <v>1381</v>
      </c>
      <c r="H94" t="s">
        <v>1382</v>
      </c>
      <c r="I94" t="s">
        <v>48873</v>
      </c>
      <c r="J94" t="s">
        <v>1381</v>
      </c>
      <c r="L94">
        <v>88</v>
      </c>
      <c r="M94" t="s">
        <v>6075</v>
      </c>
      <c r="N94" t="s">
        <v>1963</v>
      </c>
      <c r="O94" t="s">
        <v>5858</v>
      </c>
      <c r="P94" t="s">
        <v>28130</v>
      </c>
      <c r="Q94" t="s">
        <v>6075</v>
      </c>
    </row>
    <row r="95" spans="2:23" x14ac:dyDescent="0.3">
      <c r="B95">
        <v>89</v>
      </c>
      <c r="C95" t="s">
        <v>1383</v>
      </c>
      <c r="D95" t="s">
        <v>42380</v>
      </c>
      <c r="E95" t="s">
        <v>1384</v>
      </c>
      <c r="F95" t="s">
        <v>48874</v>
      </c>
      <c r="G95" t="s">
        <v>1383</v>
      </c>
      <c r="H95" t="s">
        <v>1384</v>
      </c>
      <c r="I95" t="s">
        <v>48874</v>
      </c>
      <c r="J95" t="s">
        <v>1383</v>
      </c>
      <c r="L95">
        <v>89</v>
      </c>
      <c r="M95" t="s">
        <v>6076</v>
      </c>
      <c r="N95" t="s">
        <v>1966</v>
      </c>
      <c r="O95" t="s">
        <v>5860</v>
      </c>
      <c r="P95" t="s">
        <v>28131</v>
      </c>
      <c r="Q95" t="s">
        <v>6076</v>
      </c>
    </row>
    <row r="96" spans="2:23" x14ac:dyDescent="0.3">
      <c r="B96">
        <v>90</v>
      </c>
      <c r="C96" t="s">
        <v>1385</v>
      </c>
      <c r="D96" t="s">
        <v>42382</v>
      </c>
      <c r="E96" t="s">
        <v>48875</v>
      </c>
      <c r="F96" t="s">
        <v>26598</v>
      </c>
      <c r="G96" t="s">
        <v>1385</v>
      </c>
      <c r="H96" t="s">
        <v>48875</v>
      </c>
      <c r="I96" t="s">
        <v>26598</v>
      </c>
      <c r="J96" t="s">
        <v>1385</v>
      </c>
      <c r="L96">
        <v>90</v>
      </c>
      <c r="M96" t="s">
        <v>6077</v>
      </c>
      <c r="N96" t="s">
        <v>28041</v>
      </c>
      <c r="O96" t="s">
        <v>28042</v>
      </c>
      <c r="P96" t="s">
        <v>26028</v>
      </c>
      <c r="Q96" t="s">
        <v>6077</v>
      </c>
    </row>
    <row r="97" spans="2:17" x14ac:dyDescent="0.3">
      <c r="B97">
        <v>91</v>
      </c>
      <c r="C97" t="s">
        <v>26599</v>
      </c>
      <c r="D97" t="s">
        <v>42384</v>
      </c>
      <c r="E97" t="s">
        <v>26600</v>
      </c>
      <c r="F97" t="s">
        <v>48876</v>
      </c>
      <c r="G97" t="s">
        <v>26599</v>
      </c>
      <c r="H97" t="s">
        <v>26600</v>
      </c>
      <c r="I97" t="s">
        <v>48876</v>
      </c>
      <c r="J97" t="s">
        <v>26599</v>
      </c>
      <c r="L97">
        <v>91</v>
      </c>
      <c r="M97" t="s">
        <v>6079</v>
      </c>
      <c r="N97" t="s">
        <v>1971</v>
      </c>
      <c r="O97" t="s">
        <v>26029</v>
      </c>
      <c r="P97" t="s">
        <v>28132</v>
      </c>
      <c r="Q97" t="s">
        <v>6079</v>
      </c>
    </row>
    <row r="98" spans="2:17" x14ac:dyDescent="0.3">
      <c r="B98">
        <v>92</v>
      </c>
      <c r="C98" t="s">
        <v>1387</v>
      </c>
      <c r="D98" t="s">
        <v>42386</v>
      </c>
      <c r="E98" t="s">
        <v>26601</v>
      </c>
      <c r="F98" t="s">
        <v>48877</v>
      </c>
      <c r="G98" t="s">
        <v>1387</v>
      </c>
      <c r="H98" t="s">
        <v>26601</v>
      </c>
      <c r="I98" t="s">
        <v>48877</v>
      </c>
      <c r="J98" t="s">
        <v>1387</v>
      </c>
      <c r="L98">
        <v>92</v>
      </c>
      <c r="M98" t="s">
        <v>6080</v>
      </c>
      <c r="N98" t="s">
        <v>1973</v>
      </c>
      <c r="O98" t="s">
        <v>26030</v>
      </c>
      <c r="P98" t="s">
        <v>28133</v>
      </c>
      <c r="Q98" t="s">
        <v>6080</v>
      </c>
    </row>
    <row r="99" spans="2:17" x14ac:dyDescent="0.3">
      <c r="B99">
        <v>93</v>
      </c>
      <c r="C99" t="s">
        <v>1388</v>
      </c>
      <c r="D99" t="s">
        <v>42388</v>
      </c>
      <c r="E99" t="s">
        <v>26602</v>
      </c>
      <c r="F99" t="s">
        <v>48878</v>
      </c>
      <c r="G99" t="s">
        <v>1388</v>
      </c>
      <c r="H99" t="s">
        <v>26602</v>
      </c>
      <c r="I99" t="s">
        <v>48878</v>
      </c>
      <c r="J99" t="s">
        <v>1388</v>
      </c>
      <c r="L99">
        <v>93</v>
      </c>
      <c r="M99" t="s">
        <v>6081</v>
      </c>
      <c r="N99" t="s">
        <v>1975</v>
      </c>
      <c r="O99" t="s">
        <v>26031</v>
      </c>
      <c r="P99" t="s">
        <v>28134</v>
      </c>
      <c r="Q99" t="s">
        <v>6081</v>
      </c>
    </row>
    <row r="100" spans="2:17" x14ac:dyDescent="0.3">
      <c r="B100">
        <v>94</v>
      </c>
      <c r="C100" t="s">
        <v>26603</v>
      </c>
      <c r="D100" t="s">
        <v>42390</v>
      </c>
      <c r="E100" t="s">
        <v>26604</v>
      </c>
      <c r="F100" t="s">
        <v>48879</v>
      </c>
      <c r="G100" t="s">
        <v>26603</v>
      </c>
      <c r="H100" t="s">
        <v>26604</v>
      </c>
      <c r="I100" t="s">
        <v>48879</v>
      </c>
      <c r="J100" t="s">
        <v>26603</v>
      </c>
      <c r="L100">
        <v>94</v>
      </c>
      <c r="M100" t="s">
        <v>6082</v>
      </c>
      <c r="N100" t="s">
        <v>1977</v>
      </c>
      <c r="O100" t="s">
        <v>26032</v>
      </c>
      <c r="P100" t="s">
        <v>28135</v>
      </c>
      <c r="Q100" t="s">
        <v>6082</v>
      </c>
    </row>
    <row r="101" spans="2:17" x14ac:dyDescent="0.3">
      <c r="B101">
        <v>95</v>
      </c>
      <c r="C101" t="s">
        <v>26605</v>
      </c>
      <c r="D101" t="s">
        <v>42392</v>
      </c>
      <c r="E101" t="s">
        <v>26606</v>
      </c>
      <c r="F101" t="s">
        <v>48880</v>
      </c>
      <c r="G101" t="s">
        <v>26605</v>
      </c>
      <c r="H101" t="s">
        <v>26606</v>
      </c>
      <c r="I101" t="s">
        <v>48880</v>
      </c>
      <c r="J101" t="s">
        <v>26605</v>
      </c>
      <c r="L101">
        <v>95</v>
      </c>
      <c r="M101" t="s">
        <v>6083</v>
      </c>
      <c r="N101" t="s">
        <v>1979</v>
      </c>
      <c r="O101" t="s">
        <v>26033</v>
      </c>
      <c r="P101" t="s">
        <v>28136</v>
      </c>
      <c r="Q101" t="s">
        <v>6083</v>
      </c>
    </row>
    <row r="102" spans="2:17" x14ac:dyDescent="0.3">
      <c r="B102">
        <v>96</v>
      </c>
      <c r="C102" t="s">
        <v>1389</v>
      </c>
      <c r="D102" t="s">
        <v>42394</v>
      </c>
      <c r="E102" t="s">
        <v>1390</v>
      </c>
      <c r="F102" t="s">
        <v>48881</v>
      </c>
      <c r="G102" t="s">
        <v>1389</v>
      </c>
      <c r="H102" t="s">
        <v>1390</v>
      </c>
      <c r="I102" t="s">
        <v>48881</v>
      </c>
      <c r="J102" t="s">
        <v>1389</v>
      </c>
      <c r="L102">
        <v>96</v>
      </c>
      <c r="M102" t="s">
        <v>6084</v>
      </c>
      <c r="N102" t="s">
        <v>26034</v>
      </c>
      <c r="O102" t="s">
        <v>5866</v>
      </c>
      <c r="P102" t="s">
        <v>28137</v>
      </c>
      <c r="Q102" t="s">
        <v>6084</v>
      </c>
    </row>
    <row r="103" spans="2:17" x14ac:dyDescent="0.3">
      <c r="B103">
        <v>97</v>
      </c>
      <c r="C103" t="s">
        <v>1391</v>
      </c>
      <c r="D103" t="s">
        <v>42396</v>
      </c>
      <c r="E103" t="s">
        <v>1392</v>
      </c>
      <c r="F103" t="s">
        <v>48882</v>
      </c>
      <c r="G103" t="s">
        <v>1391</v>
      </c>
      <c r="H103" t="s">
        <v>1392</v>
      </c>
      <c r="I103" t="s">
        <v>48882</v>
      </c>
      <c r="J103" t="s">
        <v>1391</v>
      </c>
      <c r="L103">
        <v>97</v>
      </c>
      <c r="M103" t="s">
        <v>6085</v>
      </c>
      <c r="N103" t="s">
        <v>26035</v>
      </c>
      <c r="O103" t="s">
        <v>5868</v>
      </c>
      <c r="P103" t="s">
        <v>28138</v>
      </c>
      <c r="Q103" t="s">
        <v>6085</v>
      </c>
    </row>
    <row r="104" spans="2:17" x14ac:dyDescent="0.3">
      <c r="B104">
        <v>98</v>
      </c>
      <c r="C104" t="s">
        <v>1393</v>
      </c>
      <c r="D104" t="s">
        <v>42398</v>
      </c>
      <c r="E104" t="s">
        <v>1394</v>
      </c>
      <c r="F104" t="s">
        <v>48883</v>
      </c>
      <c r="G104" t="s">
        <v>1393</v>
      </c>
      <c r="H104" t="s">
        <v>1394</v>
      </c>
      <c r="I104" t="s">
        <v>48883</v>
      </c>
      <c r="J104" t="s">
        <v>1393</v>
      </c>
      <c r="L104">
        <v>98</v>
      </c>
      <c r="M104" t="s">
        <v>6086</v>
      </c>
      <c r="N104" t="s">
        <v>26036</v>
      </c>
      <c r="O104" t="s">
        <v>5870</v>
      </c>
      <c r="P104" t="s">
        <v>28139</v>
      </c>
      <c r="Q104" t="s">
        <v>6086</v>
      </c>
    </row>
    <row r="105" spans="2:17" x14ac:dyDescent="0.3">
      <c r="B105">
        <v>99</v>
      </c>
      <c r="C105" t="s">
        <v>1395</v>
      </c>
      <c r="D105" t="s">
        <v>42400</v>
      </c>
      <c r="E105" t="s">
        <v>1396</v>
      </c>
      <c r="F105" t="s">
        <v>48884</v>
      </c>
      <c r="G105" t="s">
        <v>1395</v>
      </c>
      <c r="H105" t="s">
        <v>1396</v>
      </c>
      <c r="I105" t="s">
        <v>48884</v>
      </c>
      <c r="J105" t="s">
        <v>1395</v>
      </c>
      <c r="L105">
        <v>99</v>
      </c>
      <c r="M105" t="s">
        <v>6087</v>
      </c>
      <c r="N105" t="s">
        <v>1987</v>
      </c>
      <c r="O105" t="s">
        <v>5872</v>
      </c>
      <c r="P105" t="s">
        <v>28140</v>
      </c>
      <c r="Q105" t="s">
        <v>6087</v>
      </c>
    </row>
    <row r="106" spans="2:17" x14ac:dyDescent="0.3">
      <c r="B106">
        <v>100</v>
      </c>
      <c r="C106" t="s">
        <v>1397</v>
      </c>
      <c r="D106" t="s">
        <v>42402</v>
      </c>
      <c r="E106" t="s">
        <v>1398</v>
      </c>
      <c r="F106" t="s">
        <v>48885</v>
      </c>
      <c r="G106" t="s">
        <v>1397</v>
      </c>
      <c r="H106" t="s">
        <v>1398</v>
      </c>
      <c r="I106" t="s">
        <v>48885</v>
      </c>
      <c r="J106" t="s">
        <v>1397</v>
      </c>
      <c r="L106">
        <v>100</v>
      </c>
      <c r="M106" t="s">
        <v>6088</v>
      </c>
      <c r="N106" t="s">
        <v>28052</v>
      </c>
      <c r="O106" t="s">
        <v>5874</v>
      </c>
      <c r="P106" t="s">
        <v>28141</v>
      </c>
      <c r="Q106" t="s">
        <v>6088</v>
      </c>
    </row>
    <row r="107" spans="2:17" x14ac:dyDescent="0.3">
      <c r="B107">
        <v>101</v>
      </c>
      <c r="C107" t="s">
        <v>48886</v>
      </c>
      <c r="D107" t="s">
        <v>42405</v>
      </c>
      <c r="E107" t="s">
        <v>48887</v>
      </c>
      <c r="F107" t="s">
        <v>48888</v>
      </c>
      <c r="G107" t="s">
        <v>48886</v>
      </c>
      <c r="H107" t="s">
        <v>48887</v>
      </c>
      <c r="I107" t="s">
        <v>48888</v>
      </c>
      <c r="J107" t="s">
        <v>48886</v>
      </c>
      <c r="L107">
        <v>101</v>
      </c>
      <c r="M107" t="s">
        <v>28142</v>
      </c>
      <c r="N107" t="s">
        <v>28055</v>
      </c>
      <c r="O107" t="s">
        <v>28056</v>
      </c>
      <c r="P107" t="s">
        <v>28143</v>
      </c>
      <c r="Q107" t="s">
        <v>28142</v>
      </c>
    </row>
    <row r="108" spans="2:17" x14ac:dyDescent="0.3">
      <c r="B108">
        <v>102</v>
      </c>
      <c r="C108" t="s">
        <v>1399</v>
      </c>
      <c r="D108" t="s">
        <v>42408</v>
      </c>
      <c r="E108" t="s">
        <v>1400</v>
      </c>
      <c r="F108" t="s">
        <v>48889</v>
      </c>
      <c r="G108" t="s">
        <v>1399</v>
      </c>
      <c r="H108" t="s">
        <v>1400</v>
      </c>
      <c r="I108" t="s">
        <v>48889</v>
      </c>
      <c r="J108" t="s">
        <v>1399</v>
      </c>
      <c r="L108">
        <v>102</v>
      </c>
      <c r="M108" t="s">
        <v>6089</v>
      </c>
      <c r="N108" t="s">
        <v>1992</v>
      </c>
      <c r="O108" t="s">
        <v>5876</v>
      </c>
      <c r="P108" t="s">
        <v>28144</v>
      </c>
      <c r="Q108" t="s">
        <v>6089</v>
      </c>
    </row>
    <row r="109" spans="2:17" x14ac:dyDescent="0.3">
      <c r="B109">
        <v>103</v>
      </c>
      <c r="C109" t="s">
        <v>1401</v>
      </c>
      <c r="D109" t="s">
        <v>42410</v>
      </c>
      <c r="E109" t="s">
        <v>48890</v>
      </c>
      <c r="F109" t="s">
        <v>48891</v>
      </c>
      <c r="G109" t="s">
        <v>1401</v>
      </c>
      <c r="H109" t="s">
        <v>48890</v>
      </c>
      <c r="I109" t="s">
        <v>48891</v>
      </c>
      <c r="J109" t="s">
        <v>1401</v>
      </c>
      <c r="L109">
        <v>103</v>
      </c>
      <c r="M109" t="s">
        <v>6090</v>
      </c>
      <c r="N109" t="s">
        <v>1995</v>
      </c>
      <c r="O109" t="s">
        <v>28059</v>
      </c>
      <c r="P109" t="s">
        <v>28145</v>
      </c>
      <c r="Q109" t="s">
        <v>6090</v>
      </c>
    </row>
    <row r="110" spans="2:17" x14ac:dyDescent="0.3">
      <c r="B110">
        <v>104</v>
      </c>
      <c r="C110" t="s">
        <v>1402</v>
      </c>
      <c r="D110" t="s">
        <v>42413</v>
      </c>
      <c r="E110" t="s">
        <v>48892</v>
      </c>
      <c r="F110" t="s">
        <v>48893</v>
      </c>
      <c r="G110" t="s">
        <v>1402</v>
      </c>
      <c r="H110" t="s">
        <v>48892</v>
      </c>
      <c r="I110" t="s">
        <v>48893</v>
      </c>
      <c r="J110" t="s">
        <v>1402</v>
      </c>
      <c r="L110">
        <v>104</v>
      </c>
      <c r="M110" t="s">
        <v>6091</v>
      </c>
      <c r="N110" t="s">
        <v>1997</v>
      </c>
      <c r="O110" t="s">
        <v>28061</v>
      </c>
      <c r="P110" t="s">
        <v>28146</v>
      </c>
      <c r="Q110" t="s">
        <v>6091</v>
      </c>
    </row>
    <row r="111" spans="2:17" x14ac:dyDescent="0.3">
      <c r="B111">
        <v>105</v>
      </c>
      <c r="C111" t="s">
        <v>1403</v>
      </c>
      <c r="D111" t="s">
        <v>42416</v>
      </c>
      <c r="E111" t="s">
        <v>1404</v>
      </c>
      <c r="F111" t="s">
        <v>48894</v>
      </c>
      <c r="G111" t="s">
        <v>1403</v>
      </c>
      <c r="H111" t="s">
        <v>1404</v>
      </c>
      <c r="I111" t="s">
        <v>48894</v>
      </c>
      <c r="J111" t="s">
        <v>1403</v>
      </c>
      <c r="L111">
        <v>105</v>
      </c>
      <c r="M111" t="s">
        <v>6092</v>
      </c>
      <c r="N111" t="s">
        <v>1999</v>
      </c>
      <c r="O111" t="s">
        <v>5880</v>
      </c>
      <c r="P111" t="s">
        <v>28147</v>
      </c>
      <c r="Q111" t="s">
        <v>6092</v>
      </c>
    </row>
    <row r="112" spans="2:17" x14ac:dyDescent="0.3">
      <c r="B112">
        <v>106</v>
      </c>
      <c r="C112" t="s">
        <v>1405</v>
      </c>
      <c r="D112" t="s">
        <v>42418</v>
      </c>
      <c r="E112" t="s">
        <v>1406</v>
      </c>
      <c r="F112" t="s">
        <v>48895</v>
      </c>
      <c r="G112" t="s">
        <v>1405</v>
      </c>
      <c r="H112" t="s">
        <v>1406</v>
      </c>
      <c r="I112" t="s">
        <v>48895</v>
      </c>
      <c r="J112" t="s">
        <v>1405</v>
      </c>
      <c r="L112">
        <v>106</v>
      </c>
      <c r="M112" t="s">
        <v>6093</v>
      </c>
      <c r="N112" t="s">
        <v>2002</v>
      </c>
      <c r="O112" t="s">
        <v>5882</v>
      </c>
      <c r="P112" t="s">
        <v>28148</v>
      </c>
      <c r="Q112" t="s">
        <v>6093</v>
      </c>
    </row>
    <row r="113" spans="2:17" x14ac:dyDescent="0.3">
      <c r="B113">
        <v>107</v>
      </c>
      <c r="C113" t="s">
        <v>1407</v>
      </c>
      <c r="D113" t="s">
        <v>42420</v>
      </c>
      <c r="E113" t="s">
        <v>1408</v>
      </c>
      <c r="F113" t="s">
        <v>48896</v>
      </c>
      <c r="G113" t="s">
        <v>1407</v>
      </c>
      <c r="H113" t="s">
        <v>1408</v>
      </c>
      <c r="I113" t="s">
        <v>48896</v>
      </c>
      <c r="J113" t="s">
        <v>1407</v>
      </c>
      <c r="L113">
        <v>107</v>
      </c>
      <c r="M113" t="s">
        <v>6094</v>
      </c>
      <c r="N113" t="s">
        <v>2005</v>
      </c>
      <c r="O113" t="s">
        <v>5884</v>
      </c>
      <c r="P113" t="s">
        <v>28149</v>
      </c>
      <c r="Q113" t="s">
        <v>6094</v>
      </c>
    </row>
    <row r="114" spans="2:17" x14ac:dyDescent="0.3">
      <c r="B114">
        <v>108</v>
      </c>
      <c r="C114" t="s">
        <v>1409</v>
      </c>
      <c r="D114" t="s">
        <v>28415</v>
      </c>
      <c r="E114" t="s">
        <v>1410</v>
      </c>
      <c r="F114" t="s">
        <v>29178</v>
      </c>
      <c r="G114" t="s">
        <v>1409</v>
      </c>
      <c r="H114" t="s">
        <v>1410</v>
      </c>
      <c r="I114" t="s">
        <v>29178</v>
      </c>
      <c r="J114" t="s">
        <v>1409</v>
      </c>
      <c r="L114">
        <v>108</v>
      </c>
      <c r="M114" t="s">
        <v>6095</v>
      </c>
      <c r="N114" t="s">
        <v>2008</v>
      </c>
      <c r="O114" t="s">
        <v>5886</v>
      </c>
      <c r="P114" t="s">
        <v>28150</v>
      </c>
      <c r="Q114" t="s">
        <v>6095</v>
      </c>
    </row>
    <row r="115" spans="2:17" x14ac:dyDescent="0.3">
      <c r="B115">
        <v>109</v>
      </c>
      <c r="C115" t="s">
        <v>1411</v>
      </c>
      <c r="D115" t="s">
        <v>28417</v>
      </c>
      <c r="E115" t="s">
        <v>1412</v>
      </c>
      <c r="F115" t="s">
        <v>29179</v>
      </c>
      <c r="G115" t="s">
        <v>1411</v>
      </c>
      <c r="H115" t="s">
        <v>1412</v>
      </c>
      <c r="I115" t="s">
        <v>29179</v>
      </c>
      <c r="J115" t="s">
        <v>1411</v>
      </c>
      <c r="L115">
        <v>109</v>
      </c>
      <c r="M115" t="s">
        <v>6096</v>
      </c>
      <c r="N115" t="s">
        <v>2011</v>
      </c>
      <c r="O115" t="s">
        <v>5888</v>
      </c>
      <c r="P115" t="s">
        <v>28151</v>
      </c>
      <c r="Q115" t="s">
        <v>6096</v>
      </c>
    </row>
    <row r="116" spans="2:17" x14ac:dyDescent="0.3">
      <c r="B116">
        <v>110</v>
      </c>
      <c r="C116" t="s">
        <v>1413</v>
      </c>
      <c r="D116" t="s">
        <v>28419</v>
      </c>
      <c r="E116" t="s">
        <v>1414</v>
      </c>
      <c r="F116" t="s">
        <v>29180</v>
      </c>
      <c r="G116" t="s">
        <v>1413</v>
      </c>
      <c r="H116" t="s">
        <v>1414</v>
      </c>
      <c r="I116" t="s">
        <v>29180</v>
      </c>
      <c r="J116" t="s">
        <v>1413</v>
      </c>
      <c r="L116">
        <v>110</v>
      </c>
      <c r="M116" t="s">
        <v>6097</v>
      </c>
      <c r="N116" t="s">
        <v>2014</v>
      </c>
      <c r="O116" t="s">
        <v>5890</v>
      </c>
      <c r="P116" t="s">
        <v>28152</v>
      </c>
      <c r="Q116" t="s">
        <v>6097</v>
      </c>
    </row>
    <row r="117" spans="2:17" x14ac:dyDescent="0.3">
      <c r="B117">
        <v>111</v>
      </c>
      <c r="C117" t="s">
        <v>1415</v>
      </c>
      <c r="D117" t="s">
        <v>28421</v>
      </c>
      <c r="E117" t="s">
        <v>1416</v>
      </c>
      <c r="F117" t="s">
        <v>29181</v>
      </c>
      <c r="G117" t="s">
        <v>1415</v>
      </c>
      <c r="H117" t="s">
        <v>1416</v>
      </c>
      <c r="I117" t="s">
        <v>29181</v>
      </c>
      <c r="J117" t="s">
        <v>1415</v>
      </c>
      <c r="L117">
        <v>111</v>
      </c>
      <c r="M117" t="s">
        <v>6098</v>
      </c>
      <c r="N117" t="s">
        <v>2017</v>
      </c>
      <c r="O117" t="s">
        <v>5892</v>
      </c>
      <c r="P117" t="s">
        <v>28153</v>
      </c>
      <c r="Q117" t="s">
        <v>6098</v>
      </c>
    </row>
    <row r="118" spans="2:17" x14ac:dyDescent="0.3">
      <c r="B118">
        <v>112</v>
      </c>
      <c r="C118" t="s">
        <v>1417</v>
      </c>
      <c r="D118" t="s">
        <v>28423</v>
      </c>
      <c r="E118" t="s">
        <v>1418</v>
      </c>
      <c r="F118" t="s">
        <v>29182</v>
      </c>
      <c r="G118" t="s">
        <v>1417</v>
      </c>
      <c r="H118" t="s">
        <v>1418</v>
      </c>
      <c r="I118" t="s">
        <v>29182</v>
      </c>
      <c r="J118" t="s">
        <v>1417</v>
      </c>
      <c r="L118">
        <v>112</v>
      </c>
      <c r="M118" t="s">
        <v>6099</v>
      </c>
      <c r="N118" t="s">
        <v>2020</v>
      </c>
      <c r="O118" t="s">
        <v>5894</v>
      </c>
      <c r="P118" t="s">
        <v>28154</v>
      </c>
      <c r="Q118" t="s">
        <v>6099</v>
      </c>
    </row>
    <row r="119" spans="2:17" x14ac:dyDescent="0.3">
      <c r="B119">
        <v>113</v>
      </c>
      <c r="C119" t="s">
        <v>1419</v>
      </c>
      <c r="D119" t="s">
        <v>28425</v>
      </c>
      <c r="E119" t="s">
        <v>1420</v>
      </c>
      <c r="F119" t="s">
        <v>29183</v>
      </c>
      <c r="G119" t="s">
        <v>1419</v>
      </c>
      <c r="H119" t="s">
        <v>1420</v>
      </c>
      <c r="I119" t="s">
        <v>29183</v>
      </c>
      <c r="J119" t="s">
        <v>1419</v>
      </c>
      <c r="L119">
        <v>113</v>
      </c>
      <c r="M119" t="s">
        <v>6100</v>
      </c>
      <c r="N119" t="s">
        <v>2023</v>
      </c>
      <c r="O119" t="s">
        <v>5896</v>
      </c>
      <c r="P119" t="s">
        <v>28155</v>
      </c>
      <c r="Q119" t="s">
        <v>6100</v>
      </c>
    </row>
    <row r="120" spans="2:17" x14ac:dyDescent="0.3">
      <c r="B120">
        <v>114</v>
      </c>
      <c r="C120" t="s">
        <v>1421</v>
      </c>
      <c r="D120" t="s">
        <v>28427</v>
      </c>
      <c r="E120" t="s">
        <v>1422</v>
      </c>
      <c r="F120" t="s">
        <v>29184</v>
      </c>
      <c r="G120" t="s">
        <v>1421</v>
      </c>
      <c r="H120" t="s">
        <v>1422</v>
      </c>
      <c r="I120" t="s">
        <v>29184</v>
      </c>
      <c r="J120" t="s">
        <v>1421</v>
      </c>
      <c r="L120">
        <v>114</v>
      </c>
      <c r="M120" t="s">
        <v>6101</v>
      </c>
      <c r="N120" t="s">
        <v>2026</v>
      </c>
      <c r="O120" t="s">
        <v>5898</v>
      </c>
      <c r="P120" t="s">
        <v>28156</v>
      </c>
      <c r="Q120" t="s">
        <v>6101</v>
      </c>
    </row>
    <row r="121" spans="2:17" x14ac:dyDescent="0.3">
      <c r="B121">
        <v>115</v>
      </c>
      <c r="C121" t="s">
        <v>1423</v>
      </c>
      <c r="D121" t="s">
        <v>28429</v>
      </c>
      <c r="E121" t="s">
        <v>1424</v>
      </c>
      <c r="F121" t="s">
        <v>29185</v>
      </c>
      <c r="G121" t="s">
        <v>1423</v>
      </c>
      <c r="H121" t="s">
        <v>1424</v>
      </c>
      <c r="I121" t="s">
        <v>29185</v>
      </c>
      <c r="J121" t="s">
        <v>1423</v>
      </c>
      <c r="L121">
        <v>115</v>
      </c>
      <c r="M121" t="s">
        <v>6102</v>
      </c>
      <c r="N121" t="s">
        <v>2029</v>
      </c>
      <c r="O121" t="s">
        <v>5900</v>
      </c>
      <c r="P121" t="s">
        <v>28157</v>
      </c>
      <c r="Q121" t="s">
        <v>6102</v>
      </c>
    </row>
    <row r="122" spans="2:17" x14ac:dyDescent="0.3">
      <c r="B122">
        <v>116</v>
      </c>
      <c r="C122" t="s">
        <v>1425</v>
      </c>
      <c r="D122" t="s">
        <v>28431</v>
      </c>
      <c r="E122" t="s">
        <v>1426</v>
      </c>
      <c r="F122" t="s">
        <v>29186</v>
      </c>
      <c r="G122" t="s">
        <v>1425</v>
      </c>
      <c r="H122" t="s">
        <v>1426</v>
      </c>
      <c r="I122" t="s">
        <v>29186</v>
      </c>
      <c r="J122" t="s">
        <v>1425</v>
      </c>
      <c r="L122">
        <v>116</v>
      </c>
      <c r="M122" t="s">
        <v>6103</v>
      </c>
      <c r="N122" t="s">
        <v>2032</v>
      </c>
      <c r="O122" t="s">
        <v>5902</v>
      </c>
      <c r="P122" t="s">
        <v>28158</v>
      </c>
      <c r="Q122" t="s">
        <v>6103</v>
      </c>
    </row>
    <row r="123" spans="2:17" x14ac:dyDescent="0.3">
      <c r="B123">
        <v>117</v>
      </c>
      <c r="C123" t="s">
        <v>1427</v>
      </c>
      <c r="D123" t="s">
        <v>28390</v>
      </c>
      <c r="E123" t="s">
        <v>1428</v>
      </c>
      <c r="F123" t="s">
        <v>29155</v>
      </c>
      <c r="G123" t="s">
        <v>1427</v>
      </c>
      <c r="H123" t="s">
        <v>1428</v>
      </c>
      <c r="I123" t="s">
        <v>29155</v>
      </c>
      <c r="J123" t="s">
        <v>1427</v>
      </c>
      <c r="L123">
        <v>117</v>
      </c>
      <c r="M123" t="s">
        <v>6104</v>
      </c>
      <c r="N123" t="s">
        <v>2035</v>
      </c>
      <c r="O123" t="s">
        <v>5904</v>
      </c>
      <c r="P123" t="s">
        <v>28159</v>
      </c>
      <c r="Q123" t="s">
        <v>6104</v>
      </c>
    </row>
    <row r="124" spans="2:17" x14ac:dyDescent="0.3">
      <c r="B124">
        <v>118</v>
      </c>
      <c r="C124" t="s">
        <v>1429</v>
      </c>
      <c r="D124" t="s">
        <v>28392</v>
      </c>
      <c r="E124" t="s">
        <v>1430</v>
      </c>
      <c r="F124" t="s">
        <v>29156</v>
      </c>
      <c r="G124" t="s">
        <v>1429</v>
      </c>
      <c r="H124" t="s">
        <v>1430</v>
      </c>
      <c r="I124" t="s">
        <v>29156</v>
      </c>
      <c r="J124" t="s">
        <v>1429</v>
      </c>
      <c r="L124">
        <v>118</v>
      </c>
      <c r="M124" t="s">
        <v>6105</v>
      </c>
      <c r="N124" t="s">
        <v>2038</v>
      </c>
      <c r="O124" t="s">
        <v>5906</v>
      </c>
      <c r="P124" t="s">
        <v>28160</v>
      </c>
      <c r="Q124" t="s">
        <v>6105</v>
      </c>
    </row>
    <row r="125" spans="2:17" x14ac:dyDescent="0.3">
      <c r="B125">
        <v>119</v>
      </c>
      <c r="C125" t="s">
        <v>1431</v>
      </c>
      <c r="D125" t="s">
        <v>42433</v>
      </c>
      <c r="E125" t="s">
        <v>1432</v>
      </c>
      <c r="F125" t="s">
        <v>48897</v>
      </c>
      <c r="G125" t="s">
        <v>1431</v>
      </c>
      <c r="H125" t="s">
        <v>1432</v>
      </c>
      <c r="I125" t="s">
        <v>48897</v>
      </c>
      <c r="J125" t="s">
        <v>1431</v>
      </c>
      <c r="L125">
        <v>119</v>
      </c>
      <c r="M125" t="s">
        <v>6106</v>
      </c>
      <c r="N125" t="s">
        <v>2041</v>
      </c>
      <c r="O125" t="s">
        <v>5908</v>
      </c>
      <c r="P125" t="s">
        <v>28161</v>
      </c>
      <c r="Q125" t="s">
        <v>6106</v>
      </c>
    </row>
    <row r="126" spans="2:17" x14ac:dyDescent="0.3">
      <c r="B126">
        <v>120</v>
      </c>
      <c r="C126" t="s">
        <v>1433</v>
      </c>
      <c r="D126" t="s">
        <v>42435</v>
      </c>
      <c r="E126" t="s">
        <v>1434</v>
      </c>
      <c r="F126" t="s">
        <v>48898</v>
      </c>
      <c r="G126" t="s">
        <v>1433</v>
      </c>
      <c r="H126" t="s">
        <v>1434</v>
      </c>
      <c r="I126" t="s">
        <v>48898</v>
      </c>
      <c r="J126" t="s">
        <v>1433</v>
      </c>
      <c r="L126">
        <v>120</v>
      </c>
      <c r="M126" t="s">
        <v>6107</v>
      </c>
      <c r="N126" t="s">
        <v>2044</v>
      </c>
      <c r="O126" t="s">
        <v>5910</v>
      </c>
      <c r="P126" t="s">
        <v>28162</v>
      </c>
      <c r="Q126" t="s">
        <v>6107</v>
      </c>
    </row>
    <row r="127" spans="2:17" x14ac:dyDescent="0.3">
      <c r="B127">
        <v>121</v>
      </c>
      <c r="C127" t="s">
        <v>1435</v>
      </c>
      <c r="D127" t="s">
        <v>42437</v>
      </c>
      <c r="E127" t="s">
        <v>1436</v>
      </c>
      <c r="F127" t="s">
        <v>48899</v>
      </c>
      <c r="G127" t="s">
        <v>1435</v>
      </c>
      <c r="H127" t="s">
        <v>1436</v>
      </c>
      <c r="I127" t="s">
        <v>48899</v>
      </c>
      <c r="J127" t="s">
        <v>1435</v>
      </c>
      <c r="L127">
        <v>121</v>
      </c>
      <c r="M127" t="s">
        <v>6108</v>
      </c>
      <c r="N127" t="s">
        <v>2047</v>
      </c>
      <c r="O127" t="s">
        <v>5912</v>
      </c>
      <c r="P127" t="s">
        <v>28163</v>
      </c>
      <c r="Q127" t="s">
        <v>6108</v>
      </c>
    </row>
    <row r="128" spans="2:17" x14ac:dyDescent="0.3">
      <c r="B128">
        <v>122</v>
      </c>
      <c r="C128" t="s">
        <v>48900</v>
      </c>
      <c r="D128" t="s">
        <v>42440</v>
      </c>
      <c r="E128" t="s">
        <v>1437</v>
      </c>
      <c r="F128" t="s">
        <v>48901</v>
      </c>
      <c r="G128" t="s">
        <v>48900</v>
      </c>
      <c r="H128" t="s">
        <v>1437</v>
      </c>
      <c r="I128" t="s">
        <v>48901</v>
      </c>
      <c r="J128" t="s">
        <v>48900</v>
      </c>
      <c r="L128">
        <v>122</v>
      </c>
      <c r="M128" t="s">
        <v>28164</v>
      </c>
      <c r="N128" t="s">
        <v>2049</v>
      </c>
      <c r="O128" t="s">
        <v>5913</v>
      </c>
      <c r="P128" t="s">
        <v>28165</v>
      </c>
      <c r="Q128" t="s">
        <v>28164</v>
      </c>
    </row>
    <row r="129" spans="2:17" x14ac:dyDescent="0.3">
      <c r="B129">
        <v>123</v>
      </c>
      <c r="C129" t="s">
        <v>5815</v>
      </c>
      <c r="D129" t="s">
        <v>42442</v>
      </c>
      <c r="E129" t="s">
        <v>1438</v>
      </c>
      <c r="F129" t="s">
        <v>48902</v>
      </c>
      <c r="G129" t="s">
        <v>5815</v>
      </c>
      <c r="H129" t="s">
        <v>1438</v>
      </c>
      <c r="I129" t="s">
        <v>48902</v>
      </c>
      <c r="J129" t="s">
        <v>5815</v>
      </c>
      <c r="L129">
        <v>123</v>
      </c>
      <c r="M129" t="s">
        <v>6109</v>
      </c>
      <c r="N129" t="s">
        <v>2051</v>
      </c>
      <c r="O129" t="s">
        <v>5915</v>
      </c>
      <c r="P129" t="s">
        <v>28166</v>
      </c>
      <c r="Q129" t="s">
        <v>6109</v>
      </c>
    </row>
    <row r="130" spans="2:17" x14ac:dyDescent="0.3">
      <c r="B130">
        <v>124</v>
      </c>
      <c r="C130" t="s">
        <v>1439</v>
      </c>
      <c r="D130" t="s">
        <v>42444</v>
      </c>
      <c r="E130" t="s">
        <v>1440</v>
      </c>
      <c r="F130" t="s">
        <v>48903</v>
      </c>
      <c r="G130" t="s">
        <v>1439</v>
      </c>
      <c r="H130" t="s">
        <v>1440</v>
      </c>
      <c r="I130" t="s">
        <v>48903</v>
      </c>
      <c r="J130" t="s">
        <v>1439</v>
      </c>
      <c r="L130">
        <v>124</v>
      </c>
      <c r="M130" t="s">
        <v>6110</v>
      </c>
      <c r="N130" t="s">
        <v>2054</v>
      </c>
      <c r="O130" t="s">
        <v>5917</v>
      </c>
      <c r="P130" t="s">
        <v>28167</v>
      </c>
      <c r="Q130" t="s">
        <v>6110</v>
      </c>
    </row>
    <row r="131" spans="2:17" x14ac:dyDescent="0.3">
      <c r="B131">
        <v>125</v>
      </c>
      <c r="C131" t="s">
        <v>1441</v>
      </c>
      <c r="D131" t="s">
        <v>42446</v>
      </c>
      <c r="E131" t="s">
        <v>1442</v>
      </c>
      <c r="F131" t="s">
        <v>48904</v>
      </c>
      <c r="G131" t="s">
        <v>1441</v>
      </c>
      <c r="H131" t="s">
        <v>1442</v>
      </c>
      <c r="I131" t="s">
        <v>48904</v>
      </c>
      <c r="J131" t="s">
        <v>1441</v>
      </c>
      <c r="L131">
        <v>125</v>
      </c>
      <c r="M131" t="s">
        <v>6111</v>
      </c>
      <c r="N131" t="s">
        <v>2057</v>
      </c>
      <c r="O131" t="s">
        <v>5919</v>
      </c>
      <c r="P131" t="s">
        <v>28168</v>
      </c>
      <c r="Q131" t="s">
        <v>6111</v>
      </c>
    </row>
    <row r="132" spans="2:17" x14ac:dyDescent="0.3">
      <c r="B132">
        <v>126</v>
      </c>
      <c r="C132" t="s">
        <v>1443</v>
      </c>
      <c r="D132" t="s">
        <v>42448</v>
      </c>
      <c r="E132" t="s">
        <v>1444</v>
      </c>
      <c r="F132" t="s">
        <v>48905</v>
      </c>
      <c r="G132" t="s">
        <v>1443</v>
      </c>
      <c r="H132" t="s">
        <v>1444</v>
      </c>
      <c r="I132" t="s">
        <v>48905</v>
      </c>
      <c r="J132" t="s">
        <v>1443</v>
      </c>
      <c r="L132">
        <v>126</v>
      </c>
      <c r="M132" t="s">
        <v>6112</v>
      </c>
      <c r="N132" t="s">
        <v>2060</v>
      </c>
      <c r="O132" t="s">
        <v>5921</v>
      </c>
      <c r="P132" t="s">
        <v>28169</v>
      </c>
      <c r="Q132" t="s">
        <v>6112</v>
      </c>
    </row>
    <row r="133" spans="2:17" x14ac:dyDescent="0.3">
      <c r="B133">
        <v>127</v>
      </c>
      <c r="C133" t="s">
        <v>1445</v>
      </c>
      <c r="D133" t="s">
        <v>42450</v>
      </c>
      <c r="E133" t="s">
        <v>1446</v>
      </c>
      <c r="F133" t="s">
        <v>48906</v>
      </c>
      <c r="G133" t="s">
        <v>1445</v>
      </c>
      <c r="H133" t="s">
        <v>1446</v>
      </c>
      <c r="I133" t="s">
        <v>48906</v>
      </c>
      <c r="J133" t="s">
        <v>1445</v>
      </c>
      <c r="L133">
        <v>127</v>
      </c>
      <c r="M133" t="s">
        <v>6113</v>
      </c>
      <c r="N133" t="s">
        <v>2063</v>
      </c>
      <c r="O133" t="s">
        <v>5923</v>
      </c>
      <c r="P133" t="s">
        <v>28170</v>
      </c>
      <c r="Q133" t="s">
        <v>6113</v>
      </c>
    </row>
    <row r="134" spans="2:17" x14ac:dyDescent="0.3">
      <c r="B134">
        <v>128</v>
      </c>
      <c r="C134" t="s">
        <v>1386</v>
      </c>
      <c r="D134" t="s">
        <v>42452</v>
      </c>
      <c r="E134" t="s">
        <v>26607</v>
      </c>
      <c r="F134" t="s">
        <v>48907</v>
      </c>
      <c r="G134" t="s">
        <v>1386</v>
      </c>
      <c r="H134" t="s">
        <v>26607</v>
      </c>
      <c r="I134" t="s">
        <v>48907</v>
      </c>
      <c r="J134" t="s">
        <v>1386</v>
      </c>
      <c r="L134">
        <v>128</v>
      </c>
      <c r="M134" t="s">
        <v>6078</v>
      </c>
      <c r="N134" t="s">
        <v>1970</v>
      </c>
      <c r="O134" t="s">
        <v>26037</v>
      </c>
      <c r="P134" t="s">
        <v>28171</v>
      </c>
      <c r="Q134" t="s">
        <v>6078</v>
      </c>
    </row>
    <row r="135" spans="2:17" x14ac:dyDescent="0.3">
      <c r="B135">
        <v>129</v>
      </c>
      <c r="C135" t="s">
        <v>1447</v>
      </c>
      <c r="D135" t="s">
        <v>42454</v>
      </c>
      <c r="E135" t="s">
        <v>1448</v>
      </c>
      <c r="F135" t="s">
        <v>48908</v>
      </c>
      <c r="G135" t="s">
        <v>1447</v>
      </c>
      <c r="H135" t="s">
        <v>1448</v>
      </c>
      <c r="I135" t="s">
        <v>48908</v>
      </c>
      <c r="J135" t="s">
        <v>1447</v>
      </c>
      <c r="L135">
        <v>129</v>
      </c>
      <c r="M135" t="s">
        <v>6114</v>
      </c>
      <c r="N135" t="s">
        <v>2066</v>
      </c>
      <c r="O135" t="s">
        <v>5925</v>
      </c>
      <c r="P135" t="s">
        <v>28172</v>
      </c>
      <c r="Q135" t="s">
        <v>6114</v>
      </c>
    </row>
    <row r="136" spans="2:17" x14ac:dyDescent="0.3">
      <c r="B136">
        <v>130</v>
      </c>
      <c r="C136" t="s">
        <v>1449</v>
      </c>
      <c r="D136" t="s">
        <v>42456</v>
      </c>
      <c r="E136" t="s">
        <v>1450</v>
      </c>
      <c r="F136" t="s">
        <v>48909</v>
      </c>
      <c r="G136" t="s">
        <v>1449</v>
      </c>
      <c r="H136" t="s">
        <v>1450</v>
      </c>
      <c r="I136" t="s">
        <v>48909</v>
      </c>
      <c r="J136" t="s">
        <v>1449</v>
      </c>
      <c r="L136">
        <v>130</v>
      </c>
      <c r="M136" t="s">
        <v>6115</v>
      </c>
      <c r="N136" t="s">
        <v>2069</v>
      </c>
      <c r="O136" t="s">
        <v>5927</v>
      </c>
      <c r="P136" t="s">
        <v>28173</v>
      </c>
      <c r="Q136" t="s">
        <v>6115</v>
      </c>
    </row>
    <row r="137" spans="2:17" x14ac:dyDescent="0.3">
      <c r="B137">
        <v>131</v>
      </c>
      <c r="C137" t="s">
        <v>1451</v>
      </c>
      <c r="D137" t="s">
        <v>42458</v>
      </c>
      <c r="E137" t="s">
        <v>1452</v>
      </c>
      <c r="F137" t="s">
        <v>48910</v>
      </c>
      <c r="G137" t="s">
        <v>1451</v>
      </c>
      <c r="H137" t="s">
        <v>1452</v>
      </c>
      <c r="I137" t="s">
        <v>48910</v>
      </c>
      <c r="J137" t="s">
        <v>1451</v>
      </c>
      <c r="L137">
        <v>131</v>
      </c>
      <c r="M137" t="s">
        <v>6116</v>
      </c>
      <c r="N137" t="s">
        <v>2072</v>
      </c>
      <c r="O137" t="s">
        <v>5929</v>
      </c>
      <c r="P137" t="s">
        <v>28174</v>
      </c>
      <c r="Q137" t="s">
        <v>6116</v>
      </c>
    </row>
    <row r="138" spans="2:17" x14ac:dyDescent="0.3">
      <c r="B138">
        <v>132</v>
      </c>
      <c r="C138" t="s">
        <v>1453</v>
      </c>
      <c r="D138" t="s">
        <v>42460</v>
      </c>
      <c r="E138" t="s">
        <v>1454</v>
      </c>
      <c r="F138" t="s">
        <v>48911</v>
      </c>
      <c r="G138" t="s">
        <v>1453</v>
      </c>
      <c r="H138" t="s">
        <v>1454</v>
      </c>
      <c r="I138" t="s">
        <v>48911</v>
      </c>
      <c r="J138" t="s">
        <v>1453</v>
      </c>
      <c r="L138">
        <v>132</v>
      </c>
      <c r="M138" t="s">
        <v>6117</v>
      </c>
      <c r="N138" t="s">
        <v>2075</v>
      </c>
      <c r="O138" t="s">
        <v>5931</v>
      </c>
      <c r="P138" t="s">
        <v>28175</v>
      </c>
      <c r="Q138" t="s">
        <v>6117</v>
      </c>
    </row>
    <row r="139" spans="2:17" x14ac:dyDescent="0.3">
      <c r="B139">
        <v>133</v>
      </c>
      <c r="C139" t="s">
        <v>1455</v>
      </c>
      <c r="D139" t="s">
        <v>42462</v>
      </c>
      <c r="E139" t="s">
        <v>1456</v>
      </c>
      <c r="F139" t="s">
        <v>48912</v>
      </c>
      <c r="G139" t="s">
        <v>1455</v>
      </c>
      <c r="H139" t="s">
        <v>1456</v>
      </c>
      <c r="I139" t="s">
        <v>48912</v>
      </c>
      <c r="J139" t="s">
        <v>1455</v>
      </c>
      <c r="L139">
        <v>133</v>
      </c>
      <c r="M139" t="s">
        <v>6118</v>
      </c>
      <c r="N139" t="s">
        <v>2078</v>
      </c>
      <c r="O139" t="s">
        <v>5933</v>
      </c>
      <c r="P139" t="s">
        <v>28176</v>
      </c>
      <c r="Q139" t="s">
        <v>6118</v>
      </c>
    </row>
    <row r="140" spans="2:17" x14ac:dyDescent="0.3">
      <c r="B140">
        <v>134</v>
      </c>
      <c r="C140" t="s">
        <v>1457</v>
      </c>
      <c r="D140" t="s">
        <v>42464</v>
      </c>
      <c r="E140" t="s">
        <v>1458</v>
      </c>
      <c r="F140" t="s">
        <v>48913</v>
      </c>
      <c r="G140" t="s">
        <v>1457</v>
      </c>
      <c r="H140" t="s">
        <v>1458</v>
      </c>
      <c r="I140" t="s">
        <v>48913</v>
      </c>
      <c r="J140" t="s">
        <v>1457</v>
      </c>
      <c r="L140">
        <v>134</v>
      </c>
      <c r="M140" t="s">
        <v>6119</v>
      </c>
      <c r="N140" t="s">
        <v>2081</v>
      </c>
      <c r="O140" t="s">
        <v>5935</v>
      </c>
      <c r="P140" t="s">
        <v>28177</v>
      </c>
      <c r="Q140" t="s">
        <v>6119</v>
      </c>
    </row>
    <row r="141" spans="2:17" x14ac:dyDescent="0.3">
      <c r="B141">
        <v>135</v>
      </c>
      <c r="C141" t="s">
        <v>1459</v>
      </c>
      <c r="D141" t="s">
        <v>42466</v>
      </c>
      <c r="E141" t="s">
        <v>1460</v>
      </c>
      <c r="F141" t="s">
        <v>48914</v>
      </c>
      <c r="G141" t="s">
        <v>1459</v>
      </c>
      <c r="H141" t="s">
        <v>1460</v>
      </c>
      <c r="I141" t="s">
        <v>48914</v>
      </c>
      <c r="J141" t="s">
        <v>1459</v>
      </c>
      <c r="L141">
        <v>135</v>
      </c>
      <c r="M141" t="s">
        <v>6120</v>
      </c>
      <c r="N141" t="s">
        <v>2084</v>
      </c>
      <c r="O141" t="s">
        <v>5937</v>
      </c>
      <c r="P141" t="s">
        <v>28178</v>
      </c>
      <c r="Q141" t="s">
        <v>6120</v>
      </c>
    </row>
    <row r="142" spans="2:17" x14ac:dyDescent="0.3">
      <c r="B142">
        <v>136</v>
      </c>
      <c r="C142" t="s">
        <v>1461</v>
      </c>
      <c r="D142" t="s">
        <v>42468</v>
      </c>
      <c r="E142" t="s">
        <v>1462</v>
      </c>
      <c r="F142" t="s">
        <v>48915</v>
      </c>
      <c r="G142" t="s">
        <v>1461</v>
      </c>
      <c r="H142" t="s">
        <v>1462</v>
      </c>
      <c r="I142" t="s">
        <v>48915</v>
      </c>
      <c r="J142" t="s">
        <v>1461</v>
      </c>
      <c r="L142">
        <v>136</v>
      </c>
      <c r="M142" t="s">
        <v>6121</v>
      </c>
      <c r="N142" t="s">
        <v>2087</v>
      </c>
      <c r="O142" t="s">
        <v>5939</v>
      </c>
      <c r="P142" t="s">
        <v>28179</v>
      </c>
      <c r="Q142" t="s">
        <v>6121</v>
      </c>
    </row>
    <row r="143" spans="2:17" x14ac:dyDescent="0.3">
      <c r="B143">
        <v>137</v>
      </c>
      <c r="C143" t="s">
        <v>1463</v>
      </c>
      <c r="D143" t="s">
        <v>42470</v>
      </c>
      <c r="E143" t="s">
        <v>1464</v>
      </c>
      <c r="F143" t="s">
        <v>48916</v>
      </c>
      <c r="G143" t="s">
        <v>1463</v>
      </c>
      <c r="H143" t="s">
        <v>1464</v>
      </c>
      <c r="I143" t="s">
        <v>48916</v>
      </c>
      <c r="J143" t="s">
        <v>1463</v>
      </c>
      <c r="L143">
        <v>137</v>
      </c>
      <c r="M143" t="s">
        <v>6122</v>
      </c>
      <c r="N143" t="s">
        <v>2090</v>
      </c>
      <c r="O143" t="s">
        <v>5941</v>
      </c>
      <c r="P143" t="s">
        <v>28180</v>
      </c>
      <c r="Q143" t="s">
        <v>6122</v>
      </c>
    </row>
    <row r="144" spans="2:17" x14ac:dyDescent="0.3">
      <c r="B144">
        <v>138</v>
      </c>
      <c r="C144" t="s">
        <v>1465</v>
      </c>
      <c r="D144" t="s">
        <v>42472</v>
      </c>
      <c r="E144" t="s">
        <v>1466</v>
      </c>
      <c r="F144" t="s">
        <v>48917</v>
      </c>
      <c r="G144" t="s">
        <v>1465</v>
      </c>
      <c r="H144" t="s">
        <v>1466</v>
      </c>
      <c r="I144" t="s">
        <v>48917</v>
      </c>
      <c r="J144" t="s">
        <v>1465</v>
      </c>
      <c r="L144">
        <v>138</v>
      </c>
      <c r="M144" t="s">
        <v>6123</v>
      </c>
      <c r="N144" t="s">
        <v>117</v>
      </c>
      <c r="O144" t="s">
        <v>5943</v>
      </c>
      <c r="P144" t="s">
        <v>28181</v>
      </c>
      <c r="Q144" t="s">
        <v>6123</v>
      </c>
    </row>
    <row r="145" spans="2:17" x14ac:dyDescent="0.3">
      <c r="B145">
        <v>139</v>
      </c>
      <c r="C145" t="s">
        <v>1467</v>
      </c>
      <c r="D145" t="s">
        <v>42474</v>
      </c>
      <c r="E145" t="s">
        <v>1468</v>
      </c>
      <c r="F145" t="s">
        <v>48918</v>
      </c>
      <c r="G145" t="s">
        <v>1467</v>
      </c>
      <c r="H145" t="s">
        <v>1468</v>
      </c>
      <c r="I145" t="s">
        <v>48918</v>
      </c>
      <c r="J145" t="s">
        <v>1467</v>
      </c>
      <c r="L145">
        <v>139</v>
      </c>
      <c r="M145" t="s">
        <v>6124</v>
      </c>
      <c r="N145" t="s">
        <v>2095</v>
      </c>
      <c r="O145" t="s">
        <v>5945</v>
      </c>
      <c r="P145" t="s">
        <v>28182</v>
      </c>
      <c r="Q145" t="s">
        <v>6124</v>
      </c>
    </row>
    <row r="146" spans="2:17" x14ac:dyDescent="0.3">
      <c r="B146">
        <v>140</v>
      </c>
      <c r="C146" t="s">
        <v>1469</v>
      </c>
      <c r="D146" t="s">
        <v>42476</v>
      </c>
      <c r="E146" t="s">
        <v>1470</v>
      </c>
      <c r="F146" t="s">
        <v>48919</v>
      </c>
      <c r="G146" t="s">
        <v>1469</v>
      </c>
      <c r="H146" t="s">
        <v>1470</v>
      </c>
      <c r="I146" t="s">
        <v>48919</v>
      </c>
      <c r="J146" t="s">
        <v>1469</v>
      </c>
      <c r="L146">
        <v>140</v>
      </c>
      <c r="M146" t="s">
        <v>6125</v>
      </c>
      <c r="N146" t="s">
        <v>2098</v>
      </c>
      <c r="O146" t="s">
        <v>5947</v>
      </c>
      <c r="P146" t="s">
        <v>28183</v>
      </c>
      <c r="Q146" t="s">
        <v>6125</v>
      </c>
    </row>
    <row r="147" spans="2:17" x14ac:dyDescent="0.3">
      <c r="B147">
        <v>141</v>
      </c>
      <c r="C147" t="s">
        <v>1471</v>
      </c>
      <c r="D147" t="s">
        <v>42478</v>
      </c>
      <c r="E147" t="s">
        <v>1472</v>
      </c>
      <c r="F147" t="s">
        <v>48920</v>
      </c>
      <c r="G147" t="s">
        <v>1471</v>
      </c>
      <c r="H147" t="s">
        <v>1472</v>
      </c>
      <c r="I147" t="s">
        <v>48920</v>
      </c>
      <c r="J147" t="s">
        <v>1471</v>
      </c>
      <c r="L147">
        <v>141</v>
      </c>
      <c r="M147" t="s">
        <v>6126</v>
      </c>
      <c r="N147" t="s">
        <v>2101</v>
      </c>
      <c r="O147" t="s">
        <v>5949</v>
      </c>
      <c r="P147" t="s">
        <v>28184</v>
      </c>
      <c r="Q147" t="s">
        <v>6126</v>
      </c>
    </row>
    <row r="148" spans="2:17" x14ac:dyDescent="0.3">
      <c r="B148">
        <v>142</v>
      </c>
      <c r="C148" t="s">
        <v>1473</v>
      </c>
      <c r="D148" t="s">
        <v>42480</v>
      </c>
      <c r="E148" t="s">
        <v>1474</v>
      </c>
      <c r="F148" t="s">
        <v>48921</v>
      </c>
      <c r="G148" t="s">
        <v>1473</v>
      </c>
      <c r="H148" t="s">
        <v>1474</v>
      </c>
      <c r="I148" t="s">
        <v>48921</v>
      </c>
      <c r="J148" t="s">
        <v>1473</v>
      </c>
      <c r="L148">
        <v>142</v>
      </c>
      <c r="M148" t="s">
        <v>6127</v>
      </c>
      <c r="N148" t="s">
        <v>2104</v>
      </c>
      <c r="O148" t="s">
        <v>5951</v>
      </c>
      <c r="P148" t="s">
        <v>28185</v>
      </c>
      <c r="Q148" t="s">
        <v>6127</v>
      </c>
    </row>
    <row r="149" spans="2:17" x14ac:dyDescent="0.3">
      <c r="B149">
        <v>143</v>
      </c>
      <c r="C149" t="s">
        <v>1475</v>
      </c>
      <c r="D149" t="s">
        <v>42482</v>
      </c>
      <c r="E149" t="s">
        <v>1476</v>
      </c>
      <c r="F149" t="s">
        <v>48922</v>
      </c>
      <c r="G149" t="s">
        <v>1475</v>
      </c>
      <c r="H149" t="s">
        <v>1476</v>
      </c>
      <c r="I149" t="s">
        <v>48922</v>
      </c>
      <c r="J149" t="s">
        <v>1475</v>
      </c>
      <c r="L149">
        <v>143</v>
      </c>
      <c r="M149" t="s">
        <v>6128</v>
      </c>
      <c r="N149" t="s">
        <v>2107</v>
      </c>
      <c r="O149" t="s">
        <v>5953</v>
      </c>
      <c r="P149" t="s">
        <v>28186</v>
      </c>
      <c r="Q149" t="s">
        <v>6128</v>
      </c>
    </row>
    <row r="150" spans="2:17" x14ac:dyDescent="0.3">
      <c r="B150">
        <v>144</v>
      </c>
      <c r="C150" t="s">
        <v>1477</v>
      </c>
      <c r="D150" t="s">
        <v>42484</v>
      </c>
      <c r="E150" t="s">
        <v>1478</v>
      </c>
      <c r="F150" t="s">
        <v>48923</v>
      </c>
      <c r="G150" t="s">
        <v>1477</v>
      </c>
      <c r="H150" t="s">
        <v>1478</v>
      </c>
      <c r="I150" t="s">
        <v>48923</v>
      </c>
      <c r="J150" t="s">
        <v>1477</v>
      </c>
      <c r="L150">
        <v>144</v>
      </c>
      <c r="M150" t="s">
        <v>6129</v>
      </c>
      <c r="N150" t="s">
        <v>2110</v>
      </c>
      <c r="O150" t="s">
        <v>5955</v>
      </c>
      <c r="P150" t="s">
        <v>28187</v>
      </c>
      <c r="Q150" t="s">
        <v>6129</v>
      </c>
    </row>
    <row r="151" spans="2:17" x14ac:dyDescent="0.3">
      <c r="B151">
        <v>145</v>
      </c>
      <c r="C151" t="s">
        <v>1479</v>
      </c>
      <c r="D151" t="s">
        <v>42486</v>
      </c>
      <c r="E151" t="s">
        <v>1480</v>
      </c>
      <c r="F151" t="s">
        <v>48924</v>
      </c>
      <c r="G151" t="s">
        <v>1479</v>
      </c>
      <c r="H151" t="s">
        <v>1480</v>
      </c>
      <c r="I151" t="s">
        <v>48924</v>
      </c>
      <c r="J151" t="s">
        <v>1479</v>
      </c>
      <c r="L151">
        <v>145</v>
      </c>
      <c r="M151" t="s">
        <v>6130</v>
      </c>
      <c r="N151" t="s">
        <v>2113</v>
      </c>
      <c r="O151" t="s">
        <v>5957</v>
      </c>
      <c r="P151" t="s">
        <v>28188</v>
      </c>
      <c r="Q151" t="s">
        <v>6130</v>
      </c>
    </row>
    <row r="152" spans="2:17" x14ac:dyDescent="0.3">
      <c r="B152">
        <v>146</v>
      </c>
      <c r="C152" t="s">
        <v>1481</v>
      </c>
      <c r="D152" t="s">
        <v>42488</v>
      </c>
      <c r="E152" t="s">
        <v>1482</v>
      </c>
      <c r="F152" t="s">
        <v>48925</v>
      </c>
      <c r="G152" t="s">
        <v>1481</v>
      </c>
      <c r="H152" t="s">
        <v>1482</v>
      </c>
      <c r="I152" t="s">
        <v>48925</v>
      </c>
      <c r="J152" t="s">
        <v>1481</v>
      </c>
      <c r="L152">
        <v>146</v>
      </c>
      <c r="M152" t="s">
        <v>6131</v>
      </c>
      <c r="N152" t="s">
        <v>2116</v>
      </c>
      <c r="O152" t="s">
        <v>5959</v>
      </c>
      <c r="P152" t="s">
        <v>28189</v>
      </c>
      <c r="Q152" t="s">
        <v>6131</v>
      </c>
    </row>
    <row r="153" spans="2:17" x14ac:dyDescent="0.3">
      <c r="B153">
        <v>147</v>
      </c>
      <c r="C153" t="s">
        <v>1483</v>
      </c>
      <c r="D153" t="s">
        <v>42490</v>
      </c>
      <c r="E153" t="s">
        <v>1484</v>
      </c>
      <c r="F153" t="s">
        <v>48926</v>
      </c>
      <c r="G153" t="s">
        <v>1483</v>
      </c>
      <c r="H153" t="s">
        <v>1484</v>
      </c>
      <c r="I153" t="s">
        <v>48926</v>
      </c>
      <c r="J153" t="s">
        <v>1483</v>
      </c>
      <c r="L153">
        <v>147</v>
      </c>
      <c r="M153" t="s">
        <v>6132</v>
      </c>
      <c r="N153" t="s">
        <v>2119</v>
      </c>
      <c r="O153" t="s">
        <v>5961</v>
      </c>
      <c r="P153" t="s">
        <v>28190</v>
      </c>
      <c r="Q153" t="s">
        <v>6132</v>
      </c>
    </row>
    <row r="154" spans="2:17" x14ac:dyDescent="0.3">
      <c r="B154">
        <v>148</v>
      </c>
      <c r="C154" t="s">
        <v>1485</v>
      </c>
      <c r="D154" t="s">
        <v>42492</v>
      </c>
      <c r="E154" t="s">
        <v>1486</v>
      </c>
      <c r="F154" t="s">
        <v>48927</v>
      </c>
      <c r="G154" t="s">
        <v>1485</v>
      </c>
      <c r="H154" t="s">
        <v>1486</v>
      </c>
      <c r="I154" t="s">
        <v>48927</v>
      </c>
      <c r="J154" t="s">
        <v>1485</v>
      </c>
      <c r="L154">
        <v>148</v>
      </c>
      <c r="M154" t="s">
        <v>6133</v>
      </c>
      <c r="N154" t="s">
        <v>2122</v>
      </c>
      <c r="O154" t="s">
        <v>5963</v>
      </c>
      <c r="P154" t="s">
        <v>28191</v>
      </c>
      <c r="Q154" t="s">
        <v>6133</v>
      </c>
    </row>
    <row r="155" spans="2:17" x14ac:dyDescent="0.3">
      <c r="B155">
        <v>149</v>
      </c>
      <c r="C155" t="s">
        <v>1487</v>
      </c>
      <c r="D155" t="s">
        <v>42494</v>
      </c>
      <c r="E155" t="s">
        <v>1488</v>
      </c>
      <c r="F155" t="s">
        <v>48928</v>
      </c>
      <c r="G155" t="s">
        <v>1487</v>
      </c>
      <c r="H155" t="s">
        <v>1488</v>
      </c>
      <c r="I155" t="s">
        <v>48928</v>
      </c>
      <c r="J155" t="s">
        <v>1487</v>
      </c>
      <c r="L155">
        <v>149</v>
      </c>
      <c r="M155" t="s">
        <v>6134</v>
      </c>
      <c r="N155" t="s">
        <v>2125</v>
      </c>
      <c r="O155" t="s">
        <v>5965</v>
      </c>
      <c r="P155" t="s">
        <v>28192</v>
      </c>
      <c r="Q155" t="s">
        <v>6134</v>
      </c>
    </row>
    <row r="156" spans="2:17" x14ac:dyDescent="0.3">
      <c r="B156">
        <v>150</v>
      </c>
      <c r="C156" t="s">
        <v>1489</v>
      </c>
      <c r="D156" t="s">
        <v>42496</v>
      </c>
      <c r="E156" t="s">
        <v>1490</v>
      </c>
      <c r="F156" t="s">
        <v>48929</v>
      </c>
      <c r="G156" t="s">
        <v>1489</v>
      </c>
      <c r="H156" t="s">
        <v>1490</v>
      </c>
      <c r="I156" t="s">
        <v>48929</v>
      </c>
      <c r="J156" t="s">
        <v>1489</v>
      </c>
      <c r="L156">
        <v>150</v>
      </c>
      <c r="M156" t="s">
        <v>6135</v>
      </c>
      <c r="N156" t="s">
        <v>2128</v>
      </c>
      <c r="O156" t="s">
        <v>5967</v>
      </c>
      <c r="P156" t="s">
        <v>28193</v>
      </c>
      <c r="Q156" t="s">
        <v>6135</v>
      </c>
    </row>
    <row r="157" spans="2:17" x14ac:dyDescent="0.3">
      <c r="B157">
        <v>151</v>
      </c>
      <c r="C157" t="s">
        <v>26608</v>
      </c>
      <c r="D157" t="s">
        <v>42498</v>
      </c>
      <c r="E157" t="s">
        <v>1491</v>
      </c>
      <c r="F157" t="s">
        <v>48930</v>
      </c>
      <c r="G157" t="s">
        <v>26608</v>
      </c>
      <c r="H157" t="s">
        <v>1491</v>
      </c>
      <c r="I157" t="s">
        <v>48930</v>
      </c>
      <c r="J157" t="s">
        <v>26608</v>
      </c>
      <c r="L157">
        <v>151</v>
      </c>
      <c r="M157" t="s">
        <v>6136</v>
      </c>
      <c r="N157" t="s">
        <v>2131</v>
      </c>
      <c r="O157" t="s">
        <v>5968</v>
      </c>
      <c r="P157" t="s">
        <v>28194</v>
      </c>
      <c r="Q157" t="s">
        <v>6136</v>
      </c>
    </row>
    <row r="158" spans="2:17" x14ac:dyDescent="0.3">
      <c r="B158">
        <v>152</v>
      </c>
      <c r="C158" t="s">
        <v>1492</v>
      </c>
      <c r="D158" t="s">
        <v>42500</v>
      </c>
      <c r="E158" t="s">
        <v>1493</v>
      </c>
      <c r="F158" t="s">
        <v>48931</v>
      </c>
      <c r="G158" t="s">
        <v>1492</v>
      </c>
      <c r="H158" t="s">
        <v>1493</v>
      </c>
      <c r="I158" t="s">
        <v>48931</v>
      </c>
      <c r="J158" t="s">
        <v>1492</v>
      </c>
      <c r="L158">
        <v>152</v>
      </c>
      <c r="M158" t="s">
        <v>6137</v>
      </c>
      <c r="N158" t="s">
        <v>2134</v>
      </c>
      <c r="O158" t="s">
        <v>5969</v>
      </c>
      <c r="P158" t="s">
        <v>28195</v>
      </c>
      <c r="Q158" t="s">
        <v>6137</v>
      </c>
    </row>
    <row r="159" spans="2:17" x14ac:dyDescent="0.3">
      <c r="B159">
        <v>153</v>
      </c>
      <c r="C159" t="s">
        <v>1494</v>
      </c>
      <c r="D159" t="s">
        <v>42502</v>
      </c>
      <c r="E159" t="s">
        <v>1495</v>
      </c>
      <c r="F159" t="s">
        <v>48932</v>
      </c>
      <c r="G159" t="s">
        <v>1494</v>
      </c>
      <c r="H159" t="s">
        <v>1495</v>
      </c>
      <c r="I159" t="s">
        <v>48932</v>
      </c>
      <c r="J159" t="s">
        <v>1494</v>
      </c>
      <c r="L159">
        <v>153</v>
      </c>
      <c r="M159" t="s">
        <v>6138</v>
      </c>
      <c r="N159" t="s">
        <v>1010</v>
      </c>
      <c r="O159" t="s">
        <v>5970</v>
      </c>
      <c r="P159" t="s">
        <v>28196</v>
      </c>
      <c r="Q159" t="s">
        <v>6138</v>
      </c>
    </row>
    <row r="160" spans="2:17" x14ac:dyDescent="0.3">
      <c r="B160">
        <v>154</v>
      </c>
      <c r="C160" t="s">
        <v>26894</v>
      </c>
      <c r="D160" t="s">
        <v>42504</v>
      </c>
      <c r="E160" t="s">
        <v>1496</v>
      </c>
      <c r="F160" t="s">
        <v>48933</v>
      </c>
      <c r="G160" t="s">
        <v>26894</v>
      </c>
      <c r="H160" t="s">
        <v>1496</v>
      </c>
      <c r="I160" t="s">
        <v>48933</v>
      </c>
      <c r="J160" t="s">
        <v>26894</v>
      </c>
      <c r="L160">
        <v>154</v>
      </c>
      <c r="M160" t="s">
        <v>26996</v>
      </c>
      <c r="N160" t="s">
        <v>2138</v>
      </c>
      <c r="O160" t="s">
        <v>5971</v>
      </c>
      <c r="P160" t="s">
        <v>28197</v>
      </c>
      <c r="Q160" t="s">
        <v>26996</v>
      </c>
    </row>
    <row r="161" spans="2:17" x14ac:dyDescent="0.3">
      <c r="B161">
        <v>155</v>
      </c>
      <c r="C161" t="s">
        <v>26895</v>
      </c>
      <c r="D161" t="s">
        <v>42506</v>
      </c>
      <c r="E161" t="s">
        <v>1497</v>
      </c>
      <c r="F161" t="s">
        <v>48934</v>
      </c>
      <c r="G161" t="s">
        <v>26895</v>
      </c>
      <c r="H161" t="s">
        <v>1497</v>
      </c>
      <c r="I161" t="s">
        <v>48934</v>
      </c>
      <c r="J161" t="s">
        <v>26895</v>
      </c>
      <c r="L161">
        <v>155</v>
      </c>
      <c r="M161" t="s">
        <v>26997</v>
      </c>
      <c r="N161" t="s">
        <v>2140</v>
      </c>
      <c r="O161" t="s">
        <v>5972</v>
      </c>
      <c r="P161" t="s">
        <v>28198</v>
      </c>
      <c r="Q161" t="s">
        <v>26997</v>
      </c>
    </row>
    <row r="162" spans="2:17" x14ac:dyDescent="0.3">
      <c r="B162">
        <v>156</v>
      </c>
      <c r="C162" t="s">
        <v>26896</v>
      </c>
      <c r="D162" t="s">
        <v>42508</v>
      </c>
      <c r="E162" t="s">
        <v>1498</v>
      </c>
      <c r="F162" t="s">
        <v>48935</v>
      </c>
      <c r="G162" t="s">
        <v>26896</v>
      </c>
      <c r="H162" t="s">
        <v>1498</v>
      </c>
      <c r="I162" t="s">
        <v>48935</v>
      </c>
      <c r="J162" t="s">
        <v>26896</v>
      </c>
      <c r="L162">
        <v>156</v>
      </c>
      <c r="M162" t="s">
        <v>26998</v>
      </c>
      <c r="N162" t="s">
        <v>2142</v>
      </c>
      <c r="O162" t="s">
        <v>5973</v>
      </c>
      <c r="P162" t="s">
        <v>28199</v>
      </c>
      <c r="Q162" t="s">
        <v>26998</v>
      </c>
    </row>
    <row r="163" spans="2:17" x14ac:dyDescent="0.3">
      <c r="B163">
        <v>157</v>
      </c>
      <c r="C163" t="s">
        <v>1499</v>
      </c>
      <c r="D163" t="s">
        <v>42510</v>
      </c>
      <c r="E163" t="s">
        <v>1500</v>
      </c>
      <c r="F163" t="s">
        <v>48936</v>
      </c>
      <c r="G163" t="s">
        <v>1499</v>
      </c>
      <c r="H163" t="s">
        <v>1500</v>
      </c>
      <c r="I163" t="s">
        <v>48936</v>
      </c>
      <c r="J163" t="s">
        <v>1499</v>
      </c>
      <c r="L163">
        <v>157</v>
      </c>
      <c r="M163" t="s">
        <v>6139</v>
      </c>
      <c r="N163" t="s">
        <v>111</v>
      </c>
      <c r="O163" t="s">
        <v>5974</v>
      </c>
      <c r="P163" t="s">
        <v>28200</v>
      </c>
      <c r="Q163" t="s">
        <v>6139</v>
      </c>
    </row>
    <row r="164" spans="2:17" x14ac:dyDescent="0.3">
      <c r="B164">
        <v>158</v>
      </c>
      <c r="C164" t="s">
        <v>1501</v>
      </c>
      <c r="D164" t="s">
        <v>42512</v>
      </c>
      <c r="E164" t="s">
        <v>1502</v>
      </c>
      <c r="F164" t="s">
        <v>48937</v>
      </c>
      <c r="G164" t="s">
        <v>1501</v>
      </c>
      <c r="H164" t="s">
        <v>1502</v>
      </c>
      <c r="I164" t="s">
        <v>48937</v>
      </c>
      <c r="J164" t="s">
        <v>1501</v>
      </c>
      <c r="L164">
        <v>158</v>
      </c>
      <c r="M164" t="s">
        <v>6140</v>
      </c>
      <c r="N164" t="s">
        <v>2147</v>
      </c>
      <c r="O164" t="s">
        <v>5976</v>
      </c>
      <c r="P164" t="s">
        <v>28201</v>
      </c>
      <c r="Q164" t="s">
        <v>6140</v>
      </c>
    </row>
    <row r="165" spans="2:17" x14ac:dyDescent="0.3">
      <c r="B165">
        <v>159</v>
      </c>
      <c r="C165" t="s">
        <v>1503</v>
      </c>
      <c r="D165" t="s">
        <v>42514</v>
      </c>
      <c r="E165" t="s">
        <v>1504</v>
      </c>
      <c r="F165" t="s">
        <v>48938</v>
      </c>
      <c r="G165" t="s">
        <v>1503</v>
      </c>
      <c r="H165" t="s">
        <v>1504</v>
      </c>
      <c r="I165" t="s">
        <v>48938</v>
      </c>
      <c r="J165" t="s">
        <v>1503</v>
      </c>
      <c r="L165">
        <v>159</v>
      </c>
      <c r="M165" t="s">
        <v>6141</v>
      </c>
      <c r="N165" t="s">
        <v>2150</v>
      </c>
      <c r="O165" t="s">
        <v>5978</v>
      </c>
      <c r="P165" t="s">
        <v>28202</v>
      </c>
      <c r="Q165" t="s">
        <v>6141</v>
      </c>
    </row>
    <row r="166" spans="2:17" x14ac:dyDescent="0.3">
      <c r="B166">
        <v>160</v>
      </c>
      <c r="C166" t="s">
        <v>1505</v>
      </c>
      <c r="D166" t="s">
        <v>42516</v>
      </c>
      <c r="E166" t="s">
        <v>1506</v>
      </c>
      <c r="F166" t="s">
        <v>48939</v>
      </c>
      <c r="G166" t="s">
        <v>1505</v>
      </c>
      <c r="H166" t="s">
        <v>1506</v>
      </c>
      <c r="I166" t="s">
        <v>48939</v>
      </c>
      <c r="J166" t="s">
        <v>1505</v>
      </c>
      <c r="L166">
        <v>160</v>
      </c>
      <c r="M166" t="s">
        <v>6142</v>
      </c>
      <c r="N166" t="s">
        <v>1042</v>
      </c>
      <c r="O166" t="s">
        <v>5980</v>
      </c>
      <c r="P166" t="s">
        <v>28203</v>
      </c>
      <c r="Q166" t="s">
        <v>6142</v>
      </c>
    </row>
    <row r="167" spans="2:17" x14ac:dyDescent="0.3">
      <c r="B167">
        <v>161</v>
      </c>
      <c r="C167" t="s">
        <v>1507</v>
      </c>
      <c r="D167" t="s">
        <v>42518</v>
      </c>
      <c r="E167" t="s">
        <v>1508</v>
      </c>
      <c r="F167" t="s">
        <v>48940</v>
      </c>
      <c r="G167" t="s">
        <v>1507</v>
      </c>
      <c r="H167" t="s">
        <v>1508</v>
      </c>
      <c r="I167" t="s">
        <v>48940</v>
      </c>
      <c r="J167" t="s">
        <v>1507</v>
      </c>
      <c r="L167">
        <v>161</v>
      </c>
      <c r="M167" t="s">
        <v>6143</v>
      </c>
      <c r="N167" t="s">
        <v>2155</v>
      </c>
      <c r="O167" t="s">
        <v>5982</v>
      </c>
      <c r="P167" t="s">
        <v>28204</v>
      </c>
      <c r="Q167" t="s">
        <v>6143</v>
      </c>
    </row>
    <row r="168" spans="2:17" x14ac:dyDescent="0.3">
      <c r="B168">
        <v>162</v>
      </c>
      <c r="C168" t="s">
        <v>1509</v>
      </c>
      <c r="D168" t="s">
        <v>42520</v>
      </c>
      <c r="E168" t="s">
        <v>1510</v>
      </c>
      <c r="F168" t="s">
        <v>48941</v>
      </c>
      <c r="G168" t="s">
        <v>1509</v>
      </c>
      <c r="H168" t="s">
        <v>1510</v>
      </c>
      <c r="I168" t="s">
        <v>48941</v>
      </c>
      <c r="J168" t="s">
        <v>1509</v>
      </c>
      <c r="L168">
        <v>162</v>
      </c>
      <c r="M168" t="s">
        <v>6144</v>
      </c>
      <c r="N168" t="s">
        <v>2158</v>
      </c>
      <c r="O168" t="s">
        <v>5984</v>
      </c>
      <c r="P168" t="s">
        <v>28205</v>
      </c>
      <c r="Q168" t="s">
        <v>6144</v>
      </c>
    </row>
    <row r="169" spans="2:17" x14ac:dyDescent="0.3">
      <c r="B169">
        <v>163</v>
      </c>
      <c r="C169" t="s">
        <v>1511</v>
      </c>
      <c r="D169" t="s">
        <v>42522</v>
      </c>
      <c r="E169" t="s">
        <v>1512</v>
      </c>
      <c r="F169" t="s">
        <v>48942</v>
      </c>
      <c r="G169" t="s">
        <v>1511</v>
      </c>
      <c r="H169" t="s">
        <v>1512</v>
      </c>
      <c r="I169" t="s">
        <v>48942</v>
      </c>
      <c r="J169" t="s">
        <v>1511</v>
      </c>
      <c r="L169">
        <v>163</v>
      </c>
      <c r="M169" t="s">
        <v>6145</v>
      </c>
      <c r="N169" t="s">
        <v>2161</v>
      </c>
      <c r="O169" t="s">
        <v>5986</v>
      </c>
      <c r="P169" t="s">
        <v>28206</v>
      </c>
      <c r="Q169" t="s">
        <v>6145</v>
      </c>
    </row>
    <row r="170" spans="2:17" x14ac:dyDescent="0.3">
      <c r="B170">
        <v>164</v>
      </c>
      <c r="C170" t="s">
        <v>1513</v>
      </c>
      <c r="D170" t="s">
        <v>42518</v>
      </c>
      <c r="E170" t="s">
        <v>1514</v>
      </c>
      <c r="F170" t="s">
        <v>48943</v>
      </c>
      <c r="G170" t="s">
        <v>1513</v>
      </c>
      <c r="H170" t="s">
        <v>1514</v>
      </c>
      <c r="I170" t="s">
        <v>48943</v>
      </c>
      <c r="J170" t="s">
        <v>1513</v>
      </c>
      <c r="L170">
        <v>164</v>
      </c>
      <c r="M170" t="s">
        <v>6146</v>
      </c>
      <c r="N170" t="s">
        <v>2155</v>
      </c>
      <c r="O170" t="s">
        <v>5988</v>
      </c>
      <c r="P170" t="s">
        <v>28207</v>
      </c>
      <c r="Q170" t="s">
        <v>6146</v>
      </c>
    </row>
    <row r="171" spans="2:17" x14ac:dyDescent="0.3">
      <c r="B171">
        <v>165</v>
      </c>
      <c r="C171" t="s">
        <v>1515</v>
      </c>
      <c r="D171" t="s">
        <v>42520</v>
      </c>
      <c r="E171" t="s">
        <v>1516</v>
      </c>
      <c r="F171" t="s">
        <v>48944</v>
      </c>
      <c r="G171" t="s">
        <v>1515</v>
      </c>
      <c r="H171" t="s">
        <v>1516</v>
      </c>
      <c r="I171" t="s">
        <v>48944</v>
      </c>
      <c r="J171" t="s">
        <v>1515</v>
      </c>
      <c r="L171">
        <v>165</v>
      </c>
      <c r="M171" t="s">
        <v>6147</v>
      </c>
      <c r="N171" t="s">
        <v>2158</v>
      </c>
      <c r="O171" t="s">
        <v>5990</v>
      </c>
      <c r="P171" t="s">
        <v>28208</v>
      </c>
      <c r="Q171" t="s">
        <v>6147</v>
      </c>
    </row>
    <row r="172" spans="2:17" x14ac:dyDescent="0.3">
      <c r="B172">
        <v>166</v>
      </c>
      <c r="C172" t="s">
        <v>1517</v>
      </c>
      <c r="D172" t="s">
        <v>42526</v>
      </c>
      <c r="E172" t="s">
        <v>1518</v>
      </c>
      <c r="F172" t="s">
        <v>48945</v>
      </c>
      <c r="G172" t="s">
        <v>1517</v>
      </c>
      <c r="H172" t="s">
        <v>1518</v>
      </c>
      <c r="I172" t="s">
        <v>48945</v>
      </c>
      <c r="J172" t="s">
        <v>1517</v>
      </c>
      <c r="L172">
        <v>166</v>
      </c>
      <c r="M172" t="s">
        <v>6148</v>
      </c>
      <c r="N172" t="s">
        <v>2168</v>
      </c>
      <c r="O172" t="s">
        <v>5992</v>
      </c>
      <c r="P172" t="s">
        <v>28209</v>
      </c>
      <c r="Q172" t="s">
        <v>6148</v>
      </c>
    </row>
    <row r="173" spans="2:17" x14ac:dyDescent="0.3">
      <c r="B173">
        <v>167</v>
      </c>
      <c r="C173" t="s">
        <v>1519</v>
      </c>
      <c r="D173" t="s">
        <v>42369</v>
      </c>
      <c r="E173" t="s">
        <v>48473</v>
      </c>
      <c r="F173" t="s">
        <v>48474</v>
      </c>
      <c r="G173" t="s">
        <v>1519</v>
      </c>
      <c r="H173" t="s">
        <v>48473</v>
      </c>
      <c r="I173" t="s">
        <v>48946</v>
      </c>
      <c r="J173" t="s">
        <v>1519</v>
      </c>
      <c r="L173">
        <v>167</v>
      </c>
      <c r="M173" t="s">
        <v>6149</v>
      </c>
      <c r="N173" t="s">
        <v>6150</v>
      </c>
      <c r="O173" t="s">
        <v>28210</v>
      </c>
      <c r="P173" t="s">
        <v>28211</v>
      </c>
      <c r="Q173" t="s">
        <v>6149</v>
      </c>
    </row>
    <row r="174" spans="2:17" x14ac:dyDescent="0.3">
      <c r="B174">
        <v>168</v>
      </c>
      <c r="C174" t="s">
        <v>1520</v>
      </c>
      <c r="D174" t="s">
        <v>42372</v>
      </c>
      <c r="E174" t="s">
        <v>1521</v>
      </c>
      <c r="F174" t="s">
        <v>48479</v>
      </c>
      <c r="G174" t="s">
        <v>1520</v>
      </c>
      <c r="H174" t="s">
        <v>1521</v>
      </c>
      <c r="I174" t="s">
        <v>48947</v>
      </c>
      <c r="J174" t="s">
        <v>1520</v>
      </c>
      <c r="L174">
        <v>168</v>
      </c>
      <c r="M174" t="s">
        <v>6151</v>
      </c>
      <c r="N174" t="s">
        <v>6152</v>
      </c>
      <c r="O174" t="s">
        <v>28212</v>
      </c>
      <c r="P174" t="s">
        <v>28213</v>
      </c>
      <c r="Q174" t="s">
        <v>6151</v>
      </c>
    </row>
    <row r="175" spans="2:17" x14ac:dyDescent="0.3">
      <c r="B175">
        <v>169</v>
      </c>
      <c r="C175" t="s">
        <v>1522</v>
      </c>
      <c r="D175" t="s">
        <v>42374</v>
      </c>
      <c r="E175" t="s">
        <v>1523</v>
      </c>
      <c r="F175" t="s">
        <v>48484</v>
      </c>
      <c r="G175" t="s">
        <v>1522</v>
      </c>
      <c r="H175" t="s">
        <v>1523</v>
      </c>
      <c r="I175" t="s">
        <v>48948</v>
      </c>
      <c r="J175" t="s">
        <v>1522</v>
      </c>
      <c r="L175">
        <v>169</v>
      </c>
      <c r="M175" t="s">
        <v>6153</v>
      </c>
      <c r="N175" t="s">
        <v>6154</v>
      </c>
      <c r="O175" t="s">
        <v>28214</v>
      </c>
      <c r="P175" t="s">
        <v>28215</v>
      </c>
      <c r="Q175" t="s">
        <v>6153</v>
      </c>
    </row>
    <row r="176" spans="2:17" x14ac:dyDescent="0.3">
      <c r="B176">
        <v>170</v>
      </c>
      <c r="C176" t="s">
        <v>1524</v>
      </c>
      <c r="D176" t="s">
        <v>42376</v>
      </c>
      <c r="E176" t="s">
        <v>1525</v>
      </c>
      <c r="F176" t="s">
        <v>48489</v>
      </c>
      <c r="G176" t="s">
        <v>1524</v>
      </c>
      <c r="H176" t="s">
        <v>1525</v>
      </c>
      <c r="I176" t="s">
        <v>48949</v>
      </c>
      <c r="J176" t="s">
        <v>1524</v>
      </c>
      <c r="L176">
        <v>170</v>
      </c>
      <c r="M176" t="s">
        <v>6155</v>
      </c>
      <c r="N176" t="s">
        <v>6156</v>
      </c>
      <c r="O176" t="s">
        <v>28216</v>
      </c>
      <c r="P176" t="s">
        <v>28217</v>
      </c>
      <c r="Q176" t="s">
        <v>6155</v>
      </c>
    </row>
    <row r="177" spans="2:17" x14ac:dyDescent="0.3">
      <c r="B177">
        <v>171</v>
      </c>
      <c r="C177" t="s">
        <v>1526</v>
      </c>
      <c r="D177" t="s">
        <v>42378</v>
      </c>
      <c r="E177" t="s">
        <v>1527</v>
      </c>
      <c r="F177" t="s">
        <v>48494</v>
      </c>
      <c r="G177" t="s">
        <v>1526</v>
      </c>
      <c r="H177" t="s">
        <v>1527</v>
      </c>
      <c r="I177" t="s">
        <v>48950</v>
      </c>
      <c r="J177" t="s">
        <v>1526</v>
      </c>
      <c r="L177">
        <v>171</v>
      </c>
      <c r="M177" t="s">
        <v>6157</v>
      </c>
      <c r="N177" t="s">
        <v>6158</v>
      </c>
      <c r="O177" t="s">
        <v>28218</v>
      </c>
      <c r="P177" t="s">
        <v>28219</v>
      </c>
      <c r="Q177" t="s">
        <v>6157</v>
      </c>
    </row>
    <row r="178" spans="2:17" x14ac:dyDescent="0.3">
      <c r="B178">
        <v>172</v>
      </c>
      <c r="C178" t="s">
        <v>1528</v>
      </c>
      <c r="D178" t="s">
        <v>42380</v>
      </c>
      <c r="E178" t="s">
        <v>1529</v>
      </c>
      <c r="F178" t="s">
        <v>48499</v>
      </c>
      <c r="G178" t="s">
        <v>1528</v>
      </c>
      <c r="H178" t="s">
        <v>1529</v>
      </c>
      <c r="I178" t="s">
        <v>48951</v>
      </c>
      <c r="J178" t="s">
        <v>1528</v>
      </c>
      <c r="L178">
        <v>172</v>
      </c>
      <c r="M178" t="s">
        <v>6159</v>
      </c>
      <c r="N178" t="s">
        <v>6160</v>
      </c>
      <c r="O178" t="s">
        <v>28220</v>
      </c>
      <c r="P178" t="s">
        <v>28221</v>
      </c>
      <c r="Q178" t="s">
        <v>6159</v>
      </c>
    </row>
    <row r="179" spans="2:17" x14ac:dyDescent="0.3">
      <c r="B179">
        <v>173</v>
      </c>
      <c r="C179" t="s">
        <v>1530</v>
      </c>
      <c r="D179" t="s">
        <v>42382</v>
      </c>
      <c r="E179" t="s">
        <v>48504</v>
      </c>
      <c r="F179" t="s">
        <v>26609</v>
      </c>
      <c r="G179" t="s">
        <v>1530</v>
      </c>
      <c r="H179" t="s">
        <v>48504</v>
      </c>
      <c r="I179" t="s">
        <v>26610</v>
      </c>
      <c r="J179" t="s">
        <v>1530</v>
      </c>
      <c r="L179">
        <v>173</v>
      </c>
      <c r="M179" t="s">
        <v>6161</v>
      </c>
      <c r="N179" t="s">
        <v>28222</v>
      </c>
      <c r="O179" t="s">
        <v>28223</v>
      </c>
      <c r="P179" t="s">
        <v>28224</v>
      </c>
      <c r="Q179" t="s">
        <v>6161</v>
      </c>
    </row>
    <row r="180" spans="2:17" x14ac:dyDescent="0.3">
      <c r="B180">
        <v>174</v>
      </c>
      <c r="C180" t="s">
        <v>26611</v>
      </c>
      <c r="D180" t="s">
        <v>42384</v>
      </c>
      <c r="E180" t="s">
        <v>26612</v>
      </c>
      <c r="F180" t="s">
        <v>48509</v>
      </c>
      <c r="G180" t="s">
        <v>26611</v>
      </c>
      <c r="H180" t="s">
        <v>26612</v>
      </c>
      <c r="I180" t="s">
        <v>48952</v>
      </c>
      <c r="J180" t="s">
        <v>26611</v>
      </c>
      <c r="L180">
        <v>174</v>
      </c>
      <c r="M180" t="s">
        <v>6164</v>
      </c>
      <c r="N180" t="s">
        <v>6165</v>
      </c>
      <c r="O180" t="s">
        <v>28225</v>
      </c>
      <c r="P180" t="s">
        <v>28226</v>
      </c>
      <c r="Q180" t="s">
        <v>6164</v>
      </c>
    </row>
    <row r="181" spans="2:17" x14ac:dyDescent="0.3">
      <c r="B181">
        <v>175</v>
      </c>
      <c r="C181" t="s">
        <v>1532</v>
      </c>
      <c r="D181" t="s">
        <v>42386</v>
      </c>
      <c r="E181" t="s">
        <v>26613</v>
      </c>
      <c r="F181" t="s">
        <v>48514</v>
      </c>
      <c r="G181" t="s">
        <v>1532</v>
      </c>
      <c r="H181" t="s">
        <v>26613</v>
      </c>
      <c r="I181" t="s">
        <v>48953</v>
      </c>
      <c r="J181" t="s">
        <v>1532</v>
      </c>
      <c r="L181">
        <v>175</v>
      </c>
      <c r="M181" t="s">
        <v>6166</v>
      </c>
      <c r="N181" t="s">
        <v>6167</v>
      </c>
      <c r="O181" t="s">
        <v>28227</v>
      </c>
      <c r="P181" t="s">
        <v>28228</v>
      </c>
      <c r="Q181" t="s">
        <v>6166</v>
      </c>
    </row>
    <row r="182" spans="2:17" x14ac:dyDescent="0.3">
      <c r="B182">
        <v>176</v>
      </c>
      <c r="C182" t="s">
        <v>1533</v>
      </c>
      <c r="D182" t="s">
        <v>42388</v>
      </c>
      <c r="E182" t="s">
        <v>26614</v>
      </c>
      <c r="F182" t="s">
        <v>48519</v>
      </c>
      <c r="G182" t="s">
        <v>1533</v>
      </c>
      <c r="H182" t="s">
        <v>26614</v>
      </c>
      <c r="I182" t="s">
        <v>48954</v>
      </c>
      <c r="J182" t="s">
        <v>1533</v>
      </c>
      <c r="L182">
        <v>176</v>
      </c>
      <c r="M182" t="s">
        <v>6168</v>
      </c>
      <c r="N182" t="s">
        <v>6169</v>
      </c>
      <c r="O182" t="s">
        <v>28229</v>
      </c>
      <c r="P182" t="s">
        <v>28230</v>
      </c>
      <c r="Q182" t="s">
        <v>6168</v>
      </c>
    </row>
    <row r="183" spans="2:17" x14ac:dyDescent="0.3">
      <c r="B183">
        <v>177</v>
      </c>
      <c r="C183" t="s">
        <v>26615</v>
      </c>
      <c r="D183" t="s">
        <v>42390</v>
      </c>
      <c r="E183" t="s">
        <v>26616</v>
      </c>
      <c r="F183" t="s">
        <v>48524</v>
      </c>
      <c r="G183" t="s">
        <v>26615</v>
      </c>
      <c r="H183" t="s">
        <v>26616</v>
      </c>
      <c r="I183" t="s">
        <v>48955</v>
      </c>
      <c r="J183" t="s">
        <v>26615</v>
      </c>
      <c r="L183">
        <v>177</v>
      </c>
      <c r="M183" t="s">
        <v>6170</v>
      </c>
      <c r="N183" t="s">
        <v>6171</v>
      </c>
      <c r="O183" t="s">
        <v>28231</v>
      </c>
      <c r="P183" t="s">
        <v>28232</v>
      </c>
      <c r="Q183" t="s">
        <v>6170</v>
      </c>
    </row>
    <row r="184" spans="2:17" x14ac:dyDescent="0.3">
      <c r="B184">
        <v>178</v>
      </c>
      <c r="C184" t="s">
        <v>26617</v>
      </c>
      <c r="D184" t="s">
        <v>42392</v>
      </c>
      <c r="E184" t="s">
        <v>26618</v>
      </c>
      <c r="F184" t="s">
        <v>48529</v>
      </c>
      <c r="G184" t="s">
        <v>26617</v>
      </c>
      <c r="H184" t="s">
        <v>26618</v>
      </c>
      <c r="I184" t="s">
        <v>48956</v>
      </c>
      <c r="J184" t="s">
        <v>26617</v>
      </c>
      <c r="L184">
        <v>178</v>
      </c>
      <c r="M184" t="s">
        <v>6172</v>
      </c>
      <c r="N184" t="s">
        <v>6173</v>
      </c>
      <c r="O184" t="s">
        <v>28233</v>
      </c>
      <c r="P184" t="s">
        <v>28234</v>
      </c>
      <c r="Q184" t="s">
        <v>6172</v>
      </c>
    </row>
    <row r="185" spans="2:17" x14ac:dyDescent="0.3">
      <c r="B185">
        <v>179</v>
      </c>
      <c r="C185" t="s">
        <v>1534</v>
      </c>
      <c r="D185" t="s">
        <v>42394</v>
      </c>
      <c r="E185" t="s">
        <v>1535</v>
      </c>
      <c r="F185" t="s">
        <v>48534</v>
      </c>
      <c r="G185" t="s">
        <v>1534</v>
      </c>
      <c r="H185" t="s">
        <v>1535</v>
      </c>
      <c r="I185" t="s">
        <v>48957</v>
      </c>
      <c r="J185" t="s">
        <v>1534</v>
      </c>
      <c r="L185">
        <v>179</v>
      </c>
      <c r="M185" t="s">
        <v>6174</v>
      </c>
      <c r="N185" t="s">
        <v>26016</v>
      </c>
      <c r="O185" t="s">
        <v>28235</v>
      </c>
      <c r="P185" t="s">
        <v>28236</v>
      </c>
      <c r="Q185" t="s">
        <v>6174</v>
      </c>
    </row>
    <row r="186" spans="2:17" x14ac:dyDescent="0.3">
      <c r="B186">
        <v>180</v>
      </c>
      <c r="C186" t="s">
        <v>1536</v>
      </c>
      <c r="D186" t="s">
        <v>42396</v>
      </c>
      <c r="E186" t="s">
        <v>1537</v>
      </c>
      <c r="F186" t="s">
        <v>48539</v>
      </c>
      <c r="G186" t="s">
        <v>1536</v>
      </c>
      <c r="H186" t="s">
        <v>1537</v>
      </c>
      <c r="I186" t="s">
        <v>48958</v>
      </c>
      <c r="J186" t="s">
        <v>1536</v>
      </c>
      <c r="L186">
        <v>180</v>
      </c>
      <c r="M186" t="s">
        <v>6175</v>
      </c>
      <c r="N186" t="s">
        <v>26017</v>
      </c>
      <c r="O186" t="s">
        <v>28237</v>
      </c>
      <c r="P186" t="s">
        <v>28238</v>
      </c>
      <c r="Q186" t="s">
        <v>6175</v>
      </c>
    </row>
    <row r="187" spans="2:17" x14ac:dyDescent="0.3">
      <c r="B187">
        <v>181</v>
      </c>
      <c r="C187" t="s">
        <v>1538</v>
      </c>
      <c r="D187" t="s">
        <v>42398</v>
      </c>
      <c r="E187" t="s">
        <v>1539</v>
      </c>
      <c r="F187" t="s">
        <v>48544</v>
      </c>
      <c r="G187" t="s">
        <v>1538</v>
      </c>
      <c r="H187" t="s">
        <v>1539</v>
      </c>
      <c r="I187" t="s">
        <v>48959</v>
      </c>
      <c r="J187" t="s">
        <v>1538</v>
      </c>
      <c r="L187">
        <v>181</v>
      </c>
      <c r="M187" t="s">
        <v>6176</v>
      </c>
      <c r="N187" t="s">
        <v>26018</v>
      </c>
      <c r="O187" t="s">
        <v>28239</v>
      </c>
      <c r="P187" t="s">
        <v>28240</v>
      </c>
      <c r="Q187" t="s">
        <v>6176</v>
      </c>
    </row>
    <row r="188" spans="2:17" x14ac:dyDescent="0.3">
      <c r="B188">
        <v>182</v>
      </c>
      <c r="C188" t="s">
        <v>1540</v>
      </c>
      <c r="D188" t="s">
        <v>42400</v>
      </c>
      <c r="E188" t="s">
        <v>1541</v>
      </c>
      <c r="F188" t="s">
        <v>48549</v>
      </c>
      <c r="G188" t="s">
        <v>1540</v>
      </c>
      <c r="H188" t="s">
        <v>1541</v>
      </c>
      <c r="I188" t="s">
        <v>48960</v>
      </c>
      <c r="J188" t="s">
        <v>1540</v>
      </c>
      <c r="L188">
        <v>182</v>
      </c>
      <c r="M188" t="s">
        <v>6177</v>
      </c>
      <c r="N188" t="s">
        <v>6178</v>
      </c>
      <c r="O188" t="s">
        <v>28241</v>
      </c>
      <c r="P188" t="s">
        <v>28242</v>
      </c>
      <c r="Q188" t="s">
        <v>6177</v>
      </c>
    </row>
    <row r="189" spans="2:17" x14ac:dyDescent="0.3">
      <c r="B189">
        <v>183</v>
      </c>
      <c r="C189" t="s">
        <v>1542</v>
      </c>
      <c r="D189" t="s">
        <v>42402</v>
      </c>
      <c r="E189" t="s">
        <v>1543</v>
      </c>
      <c r="F189" t="s">
        <v>48554</v>
      </c>
      <c r="G189" t="s">
        <v>1542</v>
      </c>
      <c r="H189" t="s">
        <v>1543</v>
      </c>
      <c r="I189" t="s">
        <v>48961</v>
      </c>
      <c r="J189" t="s">
        <v>1542</v>
      </c>
      <c r="L189">
        <v>183</v>
      </c>
      <c r="M189" t="s">
        <v>6179</v>
      </c>
      <c r="N189" t="s">
        <v>28243</v>
      </c>
      <c r="O189" t="s">
        <v>28244</v>
      </c>
      <c r="P189" t="s">
        <v>28245</v>
      </c>
      <c r="Q189" t="s">
        <v>6179</v>
      </c>
    </row>
    <row r="190" spans="2:17" x14ac:dyDescent="0.3">
      <c r="B190">
        <v>184</v>
      </c>
      <c r="C190" t="s">
        <v>48962</v>
      </c>
      <c r="D190" t="s">
        <v>42405</v>
      </c>
      <c r="E190" t="s">
        <v>48562</v>
      </c>
      <c r="F190" t="s">
        <v>48563</v>
      </c>
      <c r="G190" t="s">
        <v>48962</v>
      </c>
      <c r="H190" t="s">
        <v>48562</v>
      </c>
      <c r="I190" t="s">
        <v>48963</v>
      </c>
      <c r="J190" t="s">
        <v>48962</v>
      </c>
      <c r="L190">
        <v>184</v>
      </c>
      <c r="M190" t="s">
        <v>28246</v>
      </c>
      <c r="N190" t="s">
        <v>28247</v>
      </c>
      <c r="O190" t="s">
        <v>28248</v>
      </c>
      <c r="P190" t="s">
        <v>28249</v>
      </c>
      <c r="Q190" t="s">
        <v>28246</v>
      </c>
    </row>
    <row r="191" spans="2:17" x14ac:dyDescent="0.3">
      <c r="B191">
        <v>185</v>
      </c>
      <c r="C191" t="s">
        <v>1544</v>
      </c>
      <c r="D191" t="s">
        <v>42408</v>
      </c>
      <c r="E191" t="s">
        <v>1545</v>
      </c>
      <c r="F191" t="s">
        <v>48569</v>
      </c>
      <c r="G191" t="s">
        <v>1544</v>
      </c>
      <c r="H191" t="s">
        <v>1545</v>
      </c>
      <c r="I191" t="s">
        <v>48964</v>
      </c>
      <c r="J191" t="s">
        <v>1544</v>
      </c>
      <c r="L191">
        <v>185</v>
      </c>
      <c r="M191" t="s">
        <v>6180</v>
      </c>
      <c r="N191" t="s">
        <v>6181</v>
      </c>
      <c r="O191" t="s">
        <v>28250</v>
      </c>
      <c r="P191" t="s">
        <v>28251</v>
      </c>
      <c r="Q191" t="s">
        <v>6180</v>
      </c>
    </row>
    <row r="192" spans="2:17" x14ac:dyDescent="0.3">
      <c r="B192">
        <v>186</v>
      </c>
      <c r="C192" t="s">
        <v>1546</v>
      </c>
      <c r="D192" t="s">
        <v>42410</v>
      </c>
      <c r="E192" t="s">
        <v>48575</v>
      </c>
      <c r="F192" t="s">
        <v>48576</v>
      </c>
      <c r="G192" t="s">
        <v>1546</v>
      </c>
      <c r="H192" t="s">
        <v>48575</v>
      </c>
      <c r="I192" t="s">
        <v>48965</v>
      </c>
      <c r="J192" t="s">
        <v>1546</v>
      </c>
      <c r="L192">
        <v>186</v>
      </c>
      <c r="M192" t="s">
        <v>6182</v>
      </c>
      <c r="N192" t="s">
        <v>6183</v>
      </c>
      <c r="O192" t="s">
        <v>28252</v>
      </c>
      <c r="P192" t="s">
        <v>28253</v>
      </c>
      <c r="Q192" t="s">
        <v>6182</v>
      </c>
    </row>
    <row r="193" spans="2:17" x14ac:dyDescent="0.3">
      <c r="B193">
        <v>187</v>
      </c>
      <c r="C193" t="s">
        <v>1547</v>
      </c>
      <c r="D193" t="s">
        <v>42413</v>
      </c>
      <c r="E193" t="s">
        <v>48583</v>
      </c>
      <c r="F193" t="s">
        <v>48584</v>
      </c>
      <c r="G193" t="s">
        <v>1547</v>
      </c>
      <c r="H193" t="s">
        <v>48583</v>
      </c>
      <c r="I193" t="s">
        <v>48966</v>
      </c>
      <c r="J193" t="s">
        <v>1547</v>
      </c>
      <c r="L193">
        <v>187</v>
      </c>
      <c r="M193" t="s">
        <v>6184</v>
      </c>
      <c r="N193" t="s">
        <v>6185</v>
      </c>
      <c r="O193" t="s">
        <v>28254</v>
      </c>
      <c r="P193" t="s">
        <v>28255</v>
      </c>
      <c r="Q193" t="s">
        <v>6184</v>
      </c>
    </row>
    <row r="194" spans="2:17" x14ac:dyDescent="0.3">
      <c r="B194">
        <v>188</v>
      </c>
      <c r="C194" t="s">
        <v>1548</v>
      </c>
      <c r="D194" t="s">
        <v>42416</v>
      </c>
      <c r="E194" t="s">
        <v>1549</v>
      </c>
      <c r="F194" t="s">
        <v>48590</v>
      </c>
      <c r="G194" t="s">
        <v>1548</v>
      </c>
      <c r="H194" t="s">
        <v>1549</v>
      </c>
      <c r="I194" t="s">
        <v>48967</v>
      </c>
      <c r="J194" t="s">
        <v>1548</v>
      </c>
      <c r="L194">
        <v>188</v>
      </c>
      <c r="M194" t="s">
        <v>6186</v>
      </c>
      <c r="N194" t="s">
        <v>6187</v>
      </c>
      <c r="O194" t="s">
        <v>28256</v>
      </c>
      <c r="P194" t="s">
        <v>28257</v>
      </c>
      <c r="Q194" t="s">
        <v>6186</v>
      </c>
    </row>
    <row r="195" spans="2:17" x14ac:dyDescent="0.3">
      <c r="B195">
        <v>189</v>
      </c>
      <c r="C195" t="s">
        <v>1550</v>
      </c>
      <c r="D195" t="s">
        <v>42418</v>
      </c>
      <c r="E195" t="s">
        <v>1551</v>
      </c>
      <c r="F195" t="s">
        <v>48595</v>
      </c>
      <c r="G195" t="s">
        <v>1550</v>
      </c>
      <c r="H195" t="s">
        <v>1551</v>
      </c>
      <c r="I195" t="s">
        <v>48968</v>
      </c>
      <c r="J195" t="s">
        <v>1550</v>
      </c>
      <c r="L195">
        <v>189</v>
      </c>
      <c r="M195" t="s">
        <v>6188</v>
      </c>
      <c r="N195" t="s">
        <v>6189</v>
      </c>
      <c r="O195" t="s">
        <v>28258</v>
      </c>
      <c r="P195" t="s">
        <v>28259</v>
      </c>
      <c r="Q195" t="s">
        <v>6188</v>
      </c>
    </row>
    <row r="196" spans="2:17" x14ac:dyDescent="0.3">
      <c r="B196">
        <v>190</v>
      </c>
      <c r="C196" t="s">
        <v>1552</v>
      </c>
      <c r="D196" t="s">
        <v>42420</v>
      </c>
      <c r="E196" t="s">
        <v>1553</v>
      </c>
      <c r="F196" t="s">
        <v>48600</v>
      </c>
      <c r="G196" t="s">
        <v>1552</v>
      </c>
      <c r="H196" t="s">
        <v>1553</v>
      </c>
      <c r="I196" t="s">
        <v>48969</v>
      </c>
      <c r="J196" t="s">
        <v>1552</v>
      </c>
      <c r="L196">
        <v>190</v>
      </c>
      <c r="M196" t="s">
        <v>6190</v>
      </c>
      <c r="N196" t="s">
        <v>6191</v>
      </c>
      <c r="O196" t="s">
        <v>28260</v>
      </c>
      <c r="P196" t="s">
        <v>28261</v>
      </c>
      <c r="Q196" t="s">
        <v>6190</v>
      </c>
    </row>
    <row r="197" spans="2:17" x14ac:dyDescent="0.3">
      <c r="B197">
        <v>191</v>
      </c>
      <c r="C197" t="s">
        <v>1554</v>
      </c>
      <c r="D197" t="s">
        <v>28415</v>
      </c>
      <c r="E197" t="s">
        <v>1555</v>
      </c>
      <c r="F197" t="s">
        <v>29774</v>
      </c>
      <c r="G197" t="s">
        <v>1554</v>
      </c>
      <c r="H197" t="s">
        <v>1555</v>
      </c>
      <c r="I197" t="s">
        <v>29825</v>
      </c>
      <c r="J197" t="s">
        <v>1554</v>
      </c>
      <c r="L197">
        <v>191</v>
      </c>
      <c r="M197" t="s">
        <v>6192</v>
      </c>
      <c r="N197" t="s">
        <v>6193</v>
      </c>
      <c r="O197" t="s">
        <v>28262</v>
      </c>
      <c r="P197" t="s">
        <v>28263</v>
      </c>
      <c r="Q197" t="s">
        <v>6192</v>
      </c>
    </row>
    <row r="198" spans="2:17" x14ac:dyDescent="0.3">
      <c r="B198">
        <v>192</v>
      </c>
      <c r="C198" t="s">
        <v>1556</v>
      </c>
      <c r="D198" t="s">
        <v>28417</v>
      </c>
      <c r="E198" t="s">
        <v>1557</v>
      </c>
      <c r="F198" t="s">
        <v>29775</v>
      </c>
      <c r="G198" t="s">
        <v>1556</v>
      </c>
      <c r="H198" t="s">
        <v>1557</v>
      </c>
      <c r="I198" t="s">
        <v>29826</v>
      </c>
      <c r="J198" t="s">
        <v>1556</v>
      </c>
      <c r="L198">
        <v>192</v>
      </c>
      <c r="M198" t="s">
        <v>6194</v>
      </c>
      <c r="N198" t="s">
        <v>6195</v>
      </c>
      <c r="O198" t="s">
        <v>28264</v>
      </c>
      <c r="P198" t="s">
        <v>28265</v>
      </c>
      <c r="Q198" t="s">
        <v>6194</v>
      </c>
    </row>
    <row r="199" spans="2:17" x14ac:dyDescent="0.3">
      <c r="B199">
        <v>193</v>
      </c>
      <c r="C199" t="s">
        <v>1558</v>
      </c>
      <c r="D199" t="s">
        <v>28419</v>
      </c>
      <c r="E199" t="s">
        <v>1559</v>
      </c>
      <c r="F199" t="s">
        <v>29776</v>
      </c>
      <c r="G199" t="s">
        <v>1558</v>
      </c>
      <c r="H199" t="s">
        <v>1559</v>
      </c>
      <c r="I199" t="s">
        <v>29827</v>
      </c>
      <c r="J199" t="s">
        <v>1558</v>
      </c>
      <c r="L199">
        <v>193</v>
      </c>
      <c r="M199" t="s">
        <v>6196</v>
      </c>
      <c r="N199" t="s">
        <v>6197</v>
      </c>
      <c r="O199" t="s">
        <v>28266</v>
      </c>
      <c r="P199" t="s">
        <v>28267</v>
      </c>
      <c r="Q199" t="s">
        <v>6196</v>
      </c>
    </row>
    <row r="200" spans="2:17" x14ac:dyDescent="0.3">
      <c r="B200">
        <v>194</v>
      </c>
      <c r="C200" t="s">
        <v>1560</v>
      </c>
      <c r="D200" t="s">
        <v>28421</v>
      </c>
      <c r="E200" t="s">
        <v>1561</v>
      </c>
      <c r="F200" t="s">
        <v>29777</v>
      </c>
      <c r="G200" t="s">
        <v>1560</v>
      </c>
      <c r="H200" t="s">
        <v>1561</v>
      </c>
      <c r="I200" t="s">
        <v>29828</v>
      </c>
      <c r="J200" t="s">
        <v>1560</v>
      </c>
      <c r="L200">
        <v>194</v>
      </c>
      <c r="M200" t="s">
        <v>6198</v>
      </c>
      <c r="N200" t="s">
        <v>6199</v>
      </c>
      <c r="O200" t="s">
        <v>28268</v>
      </c>
      <c r="P200" t="s">
        <v>28269</v>
      </c>
      <c r="Q200" t="s">
        <v>6198</v>
      </c>
    </row>
    <row r="201" spans="2:17" x14ac:dyDescent="0.3">
      <c r="B201">
        <v>195</v>
      </c>
      <c r="C201" t="s">
        <v>1562</v>
      </c>
      <c r="D201" t="s">
        <v>28423</v>
      </c>
      <c r="E201" t="s">
        <v>1563</v>
      </c>
      <c r="F201" t="s">
        <v>29778</v>
      </c>
      <c r="G201" t="s">
        <v>1562</v>
      </c>
      <c r="H201" t="s">
        <v>1563</v>
      </c>
      <c r="I201" t="s">
        <v>29829</v>
      </c>
      <c r="J201" t="s">
        <v>1562</v>
      </c>
      <c r="L201">
        <v>195</v>
      </c>
      <c r="M201" t="s">
        <v>6200</v>
      </c>
      <c r="N201" t="s">
        <v>6201</v>
      </c>
      <c r="O201" t="s">
        <v>28270</v>
      </c>
      <c r="P201" t="s">
        <v>28271</v>
      </c>
      <c r="Q201" t="s">
        <v>6200</v>
      </c>
    </row>
    <row r="202" spans="2:17" x14ac:dyDescent="0.3">
      <c r="B202">
        <v>196</v>
      </c>
      <c r="C202" t="s">
        <v>1564</v>
      </c>
      <c r="D202" t="s">
        <v>28425</v>
      </c>
      <c r="E202" t="s">
        <v>1565</v>
      </c>
      <c r="F202" t="s">
        <v>29779</v>
      </c>
      <c r="G202" t="s">
        <v>1564</v>
      </c>
      <c r="H202" t="s">
        <v>1565</v>
      </c>
      <c r="I202" t="s">
        <v>29830</v>
      </c>
      <c r="J202" t="s">
        <v>1564</v>
      </c>
      <c r="L202">
        <v>196</v>
      </c>
      <c r="M202" t="s">
        <v>6202</v>
      </c>
      <c r="N202" t="s">
        <v>6203</v>
      </c>
      <c r="O202" t="s">
        <v>28272</v>
      </c>
      <c r="P202" t="s">
        <v>28273</v>
      </c>
      <c r="Q202" t="s">
        <v>6202</v>
      </c>
    </row>
    <row r="203" spans="2:17" x14ac:dyDescent="0.3">
      <c r="B203">
        <v>197</v>
      </c>
      <c r="C203" t="s">
        <v>1566</v>
      </c>
      <c r="D203" t="s">
        <v>28427</v>
      </c>
      <c r="E203" t="s">
        <v>1567</v>
      </c>
      <c r="F203" t="s">
        <v>29780</v>
      </c>
      <c r="G203" t="s">
        <v>1566</v>
      </c>
      <c r="H203" t="s">
        <v>1567</v>
      </c>
      <c r="I203" t="s">
        <v>29831</v>
      </c>
      <c r="J203" t="s">
        <v>1566</v>
      </c>
      <c r="L203">
        <v>197</v>
      </c>
      <c r="M203" t="s">
        <v>6204</v>
      </c>
      <c r="N203" t="s">
        <v>6205</v>
      </c>
      <c r="O203" t="s">
        <v>28274</v>
      </c>
      <c r="P203" t="s">
        <v>28275</v>
      </c>
      <c r="Q203" t="s">
        <v>6204</v>
      </c>
    </row>
    <row r="204" spans="2:17" x14ac:dyDescent="0.3">
      <c r="B204">
        <v>198</v>
      </c>
      <c r="C204" t="s">
        <v>1568</v>
      </c>
      <c r="D204" t="s">
        <v>28429</v>
      </c>
      <c r="E204" t="s">
        <v>1569</v>
      </c>
      <c r="F204" t="s">
        <v>29781</v>
      </c>
      <c r="G204" t="s">
        <v>1568</v>
      </c>
      <c r="H204" t="s">
        <v>1569</v>
      </c>
      <c r="I204" t="s">
        <v>29832</v>
      </c>
      <c r="J204" t="s">
        <v>1568</v>
      </c>
      <c r="L204">
        <v>198</v>
      </c>
      <c r="M204" t="s">
        <v>6206</v>
      </c>
      <c r="N204" t="s">
        <v>6207</v>
      </c>
      <c r="O204" t="s">
        <v>28276</v>
      </c>
      <c r="P204" t="s">
        <v>28277</v>
      </c>
      <c r="Q204" t="s">
        <v>6206</v>
      </c>
    </row>
    <row r="205" spans="2:17" x14ac:dyDescent="0.3">
      <c r="B205">
        <v>199</v>
      </c>
      <c r="C205" t="s">
        <v>1570</v>
      </c>
      <c r="D205" t="s">
        <v>28431</v>
      </c>
      <c r="E205" t="s">
        <v>1571</v>
      </c>
      <c r="F205" t="s">
        <v>29782</v>
      </c>
      <c r="G205" t="s">
        <v>1570</v>
      </c>
      <c r="H205" t="s">
        <v>1571</v>
      </c>
      <c r="I205" t="s">
        <v>29891</v>
      </c>
      <c r="J205" t="s">
        <v>1570</v>
      </c>
      <c r="L205">
        <v>199</v>
      </c>
      <c r="M205" t="s">
        <v>6208</v>
      </c>
      <c r="N205" t="s">
        <v>6209</v>
      </c>
      <c r="O205" t="s">
        <v>28278</v>
      </c>
      <c r="P205" t="s">
        <v>28279</v>
      </c>
      <c r="Q205" t="s">
        <v>6208</v>
      </c>
    </row>
    <row r="206" spans="2:17" x14ac:dyDescent="0.3">
      <c r="B206">
        <v>200</v>
      </c>
      <c r="C206" t="s">
        <v>1572</v>
      </c>
      <c r="D206" t="s">
        <v>28390</v>
      </c>
      <c r="E206" t="s">
        <v>1573</v>
      </c>
      <c r="F206" t="s">
        <v>29751</v>
      </c>
      <c r="G206" t="s">
        <v>1572</v>
      </c>
      <c r="H206" t="s">
        <v>1573</v>
      </c>
      <c r="I206" t="s">
        <v>29783</v>
      </c>
      <c r="J206" t="s">
        <v>1572</v>
      </c>
      <c r="L206">
        <v>200</v>
      </c>
      <c r="M206" t="s">
        <v>6210</v>
      </c>
      <c r="N206" t="s">
        <v>6211</v>
      </c>
      <c r="O206" t="s">
        <v>28280</v>
      </c>
      <c r="P206" t="s">
        <v>28281</v>
      </c>
      <c r="Q206" t="s">
        <v>6210</v>
      </c>
    </row>
    <row r="207" spans="2:17" x14ac:dyDescent="0.3">
      <c r="B207">
        <v>201</v>
      </c>
      <c r="C207" t="s">
        <v>1574</v>
      </c>
      <c r="D207" t="s">
        <v>28392</v>
      </c>
      <c r="E207" t="s">
        <v>1575</v>
      </c>
      <c r="F207" t="s">
        <v>29752</v>
      </c>
      <c r="G207" t="s">
        <v>1574</v>
      </c>
      <c r="H207" t="s">
        <v>1575</v>
      </c>
      <c r="I207" t="s">
        <v>29784</v>
      </c>
      <c r="J207" t="s">
        <v>1574</v>
      </c>
      <c r="L207">
        <v>201</v>
      </c>
      <c r="M207" t="s">
        <v>6212</v>
      </c>
      <c r="N207" t="s">
        <v>6213</v>
      </c>
      <c r="O207" t="s">
        <v>28282</v>
      </c>
      <c r="P207" t="s">
        <v>28283</v>
      </c>
      <c r="Q207" t="s">
        <v>6212</v>
      </c>
    </row>
    <row r="208" spans="2:17" x14ac:dyDescent="0.3">
      <c r="B208">
        <v>202</v>
      </c>
      <c r="C208" t="s">
        <v>1576</v>
      </c>
      <c r="D208" t="s">
        <v>42433</v>
      </c>
      <c r="E208" t="s">
        <v>1577</v>
      </c>
      <c r="F208" t="s">
        <v>48638</v>
      </c>
      <c r="G208" t="s">
        <v>1576</v>
      </c>
      <c r="H208" t="s">
        <v>1577</v>
      </c>
      <c r="I208" t="s">
        <v>48970</v>
      </c>
      <c r="J208" t="s">
        <v>1576</v>
      </c>
      <c r="L208">
        <v>202</v>
      </c>
      <c r="M208" t="s">
        <v>6214</v>
      </c>
      <c r="N208" t="s">
        <v>6215</v>
      </c>
      <c r="O208" t="s">
        <v>28284</v>
      </c>
      <c r="P208" t="s">
        <v>28285</v>
      </c>
      <c r="Q208" t="s">
        <v>6214</v>
      </c>
    </row>
    <row r="209" spans="2:17" x14ac:dyDescent="0.3">
      <c r="B209">
        <v>203</v>
      </c>
      <c r="C209" t="s">
        <v>1578</v>
      </c>
      <c r="D209" t="s">
        <v>42435</v>
      </c>
      <c r="E209" t="s">
        <v>1579</v>
      </c>
      <c r="F209" t="s">
        <v>48643</v>
      </c>
      <c r="G209" t="s">
        <v>1578</v>
      </c>
      <c r="H209" t="s">
        <v>1579</v>
      </c>
      <c r="I209" t="s">
        <v>48971</v>
      </c>
      <c r="J209" t="s">
        <v>1578</v>
      </c>
      <c r="L209">
        <v>203</v>
      </c>
      <c r="M209" t="s">
        <v>6216</v>
      </c>
      <c r="N209" t="s">
        <v>6217</v>
      </c>
      <c r="O209" t="s">
        <v>28286</v>
      </c>
      <c r="P209" t="s">
        <v>28287</v>
      </c>
      <c r="Q209" t="s">
        <v>6216</v>
      </c>
    </row>
    <row r="210" spans="2:17" x14ac:dyDescent="0.3">
      <c r="B210">
        <v>204</v>
      </c>
      <c r="C210" t="s">
        <v>1580</v>
      </c>
      <c r="D210" t="s">
        <v>42437</v>
      </c>
      <c r="E210" t="s">
        <v>1581</v>
      </c>
      <c r="F210" t="s">
        <v>48648</v>
      </c>
      <c r="G210" t="s">
        <v>1580</v>
      </c>
      <c r="H210" t="s">
        <v>1581</v>
      </c>
      <c r="I210" t="s">
        <v>48972</v>
      </c>
      <c r="J210" t="s">
        <v>1580</v>
      </c>
      <c r="L210">
        <v>204</v>
      </c>
      <c r="M210" t="s">
        <v>6218</v>
      </c>
      <c r="N210" t="s">
        <v>6219</v>
      </c>
      <c r="O210" t="s">
        <v>28288</v>
      </c>
      <c r="P210" t="s">
        <v>28289</v>
      </c>
      <c r="Q210" t="s">
        <v>6218</v>
      </c>
    </row>
    <row r="211" spans="2:17" x14ac:dyDescent="0.3">
      <c r="B211">
        <v>205</v>
      </c>
      <c r="C211" t="s">
        <v>48973</v>
      </c>
      <c r="D211" t="s">
        <v>42440</v>
      </c>
      <c r="E211" t="s">
        <v>1582</v>
      </c>
      <c r="F211" t="s">
        <v>48653</v>
      </c>
      <c r="G211" t="s">
        <v>48973</v>
      </c>
      <c r="H211" t="s">
        <v>1582</v>
      </c>
      <c r="I211" t="s">
        <v>48974</v>
      </c>
      <c r="J211" t="s">
        <v>48973</v>
      </c>
      <c r="L211">
        <v>205</v>
      </c>
      <c r="M211" t="s">
        <v>28290</v>
      </c>
      <c r="N211" t="s">
        <v>6220</v>
      </c>
      <c r="O211" t="s">
        <v>28291</v>
      </c>
      <c r="P211" t="s">
        <v>28292</v>
      </c>
      <c r="Q211" t="s">
        <v>28290</v>
      </c>
    </row>
    <row r="212" spans="2:17" x14ac:dyDescent="0.3">
      <c r="B212">
        <v>206</v>
      </c>
      <c r="C212" t="s">
        <v>5816</v>
      </c>
      <c r="D212" t="s">
        <v>42442</v>
      </c>
      <c r="E212" t="s">
        <v>1583</v>
      </c>
      <c r="F212" t="s">
        <v>48658</v>
      </c>
      <c r="G212" t="s">
        <v>5816</v>
      </c>
      <c r="H212" t="s">
        <v>1583</v>
      </c>
      <c r="I212" t="s">
        <v>48975</v>
      </c>
      <c r="J212" t="s">
        <v>5816</v>
      </c>
      <c r="L212">
        <v>206</v>
      </c>
      <c r="M212" t="s">
        <v>6221</v>
      </c>
      <c r="N212" t="s">
        <v>6222</v>
      </c>
      <c r="O212" t="s">
        <v>28293</v>
      </c>
      <c r="P212" t="s">
        <v>28294</v>
      </c>
      <c r="Q212" t="s">
        <v>6221</v>
      </c>
    </row>
    <row r="213" spans="2:17" x14ac:dyDescent="0.3">
      <c r="B213">
        <v>207</v>
      </c>
      <c r="C213" t="s">
        <v>1584</v>
      </c>
      <c r="D213" t="s">
        <v>42444</v>
      </c>
      <c r="E213" t="s">
        <v>1585</v>
      </c>
      <c r="F213" t="s">
        <v>48663</v>
      </c>
      <c r="G213" t="s">
        <v>1584</v>
      </c>
      <c r="H213" t="s">
        <v>1585</v>
      </c>
      <c r="I213" t="s">
        <v>48976</v>
      </c>
      <c r="J213" t="s">
        <v>1584</v>
      </c>
      <c r="L213">
        <v>207</v>
      </c>
      <c r="M213" t="s">
        <v>6223</v>
      </c>
      <c r="N213" t="s">
        <v>6224</v>
      </c>
      <c r="O213" t="s">
        <v>28295</v>
      </c>
      <c r="P213" t="s">
        <v>28296</v>
      </c>
      <c r="Q213" t="s">
        <v>6223</v>
      </c>
    </row>
    <row r="214" spans="2:17" x14ac:dyDescent="0.3">
      <c r="B214">
        <v>208</v>
      </c>
      <c r="C214" t="s">
        <v>1586</v>
      </c>
      <c r="D214" t="s">
        <v>42446</v>
      </c>
      <c r="E214" t="s">
        <v>1587</v>
      </c>
      <c r="F214" t="s">
        <v>48668</v>
      </c>
      <c r="G214" t="s">
        <v>1586</v>
      </c>
      <c r="H214" t="s">
        <v>1587</v>
      </c>
      <c r="I214" t="s">
        <v>48977</v>
      </c>
      <c r="J214" t="s">
        <v>1586</v>
      </c>
      <c r="L214">
        <v>208</v>
      </c>
      <c r="M214" t="s">
        <v>6225</v>
      </c>
      <c r="N214" t="s">
        <v>6226</v>
      </c>
      <c r="O214" t="s">
        <v>28297</v>
      </c>
      <c r="P214" t="s">
        <v>28298</v>
      </c>
      <c r="Q214" t="s">
        <v>6225</v>
      </c>
    </row>
    <row r="215" spans="2:17" x14ac:dyDescent="0.3">
      <c r="B215">
        <v>209</v>
      </c>
      <c r="C215" t="s">
        <v>1588</v>
      </c>
      <c r="D215" t="s">
        <v>42448</v>
      </c>
      <c r="E215" t="s">
        <v>1589</v>
      </c>
      <c r="F215" t="s">
        <v>48673</v>
      </c>
      <c r="G215" t="s">
        <v>1588</v>
      </c>
      <c r="H215" t="s">
        <v>1589</v>
      </c>
      <c r="I215" t="s">
        <v>48978</v>
      </c>
      <c r="J215" t="s">
        <v>1588</v>
      </c>
      <c r="L215">
        <v>209</v>
      </c>
      <c r="M215" t="s">
        <v>6227</v>
      </c>
      <c r="N215" t="s">
        <v>6228</v>
      </c>
      <c r="O215" t="s">
        <v>28299</v>
      </c>
      <c r="P215" t="s">
        <v>28300</v>
      </c>
      <c r="Q215" t="s">
        <v>6227</v>
      </c>
    </row>
    <row r="216" spans="2:17" x14ac:dyDescent="0.3">
      <c r="B216">
        <v>210</v>
      </c>
      <c r="C216" t="s">
        <v>1590</v>
      </c>
      <c r="D216" t="s">
        <v>42450</v>
      </c>
      <c r="E216" t="s">
        <v>1591</v>
      </c>
      <c r="F216" t="s">
        <v>48678</v>
      </c>
      <c r="G216" t="s">
        <v>1590</v>
      </c>
      <c r="H216" t="s">
        <v>1591</v>
      </c>
      <c r="I216" t="s">
        <v>48979</v>
      </c>
      <c r="J216" t="s">
        <v>1590</v>
      </c>
      <c r="L216">
        <v>210</v>
      </c>
      <c r="M216" t="s">
        <v>6229</v>
      </c>
      <c r="N216" t="s">
        <v>6230</v>
      </c>
      <c r="O216" t="s">
        <v>28301</v>
      </c>
      <c r="P216" t="s">
        <v>28302</v>
      </c>
      <c r="Q216" t="s">
        <v>6229</v>
      </c>
    </row>
    <row r="217" spans="2:17" x14ac:dyDescent="0.3">
      <c r="B217">
        <v>211</v>
      </c>
      <c r="C217" t="s">
        <v>1531</v>
      </c>
      <c r="D217" t="s">
        <v>42452</v>
      </c>
      <c r="E217" t="s">
        <v>26619</v>
      </c>
      <c r="F217" t="s">
        <v>48683</v>
      </c>
      <c r="G217" t="s">
        <v>1531</v>
      </c>
      <c r="H217" t="s">
        <v>26619</v>
      </c>
      <c r="I217" t="s">
        <v>48980</v>
      </c>
      <c r="J217" t="s">
        <v>1531</v>
      </c>
      <c r="L217">
        <v>211</v>
      </c>
      <c r="M217" t="s">
        <v>6162</v>
      </c>
      <c r="N217" t="s">
        <v>6163</v>
      </c>
      <c r="O217" t="s">
        <v>28303</v>
      </c>
      <c r="P217" t="s">
        <v>28304</v>
      </c>
      <c r="Q217" t="s">
        <v>6162</v>
      </c>
    </row>
    <row r="218" spans="2:17" x14ac:dyDescent="0.3">
      <c r="B218">
        <v>212</v>
      </c>
      <c r="C218" t="s">
        <v>1592</v>
      </c>
      <c r="D218" t="s">
        <v>42454</v>
      </c>
      <c r="E218" t="s">
        <v>1593</v>
      </c>
      <c r="F218" t="s">
        <v>48688</v>
      </c>
      <c r="G218" t="s">
        <v>1592</v>
      </c>
      <c r="H218" t="s">
        <v>1593</v>
      </c>
      <c r="I218" t="s">
        <v>48981</v>
      </c>
      <c r="J218" t="s">
        <v>1592</v>
      </c>
      <c r="L218">
        <v>212</v>
      </c>
      <c r="M218" t="s">
        <v>6231</v>
      </c>
      <c r="N218" t="s">
        <v>6232</v>
      </c>
      <c r="O218" t="s">
        <v>28305</v>
      </c>
      <c r="P218" t="s">
        <v>28306</v>
      </c>
      <c r="Q218" t="s">
        <v>6231</v>
      </c>
    </row>
    <row r="219" spans="2:17" x14ac:dyDescent="0.3">
      <c r="B219">
        <v>213</v>
      </c>
      <c r="C219" t="s">
        <v>1594</v>
      </c>
      <c r="D219" t="s">
        <v>42456</v>
      </c>
      <c r="E219" t="s">
        <v>1595</v>
      </c>
      <c r="F219" t="s">
        <v>48693</v>
      </c>
      <c r="G219" t="s">
        <v>1594</v>
      </c>
      <c r="H219" t="s">
        <v>1595</v>
      </c>
      <c r="I219" t="s">
        <v>48982</v>
      </c>
      <c r="J219" t="s">
        <v>1594</v>
      </c>
      <c r="L219">
        <v>213</v>
      </c>
      <c r="M219" t="s">
        <v>6233</v>
      </c>
      <c r="N219" t="s">
        <v>6234</v>
      </c>
      <c r="O219" t="s">
        <v>28307</v>
      </c>
      <c r="P219" t="s">
        <v>28308</v>
      </c>
      <c r="Q219" t="s">
        <v>6233</v>
      </c>
    </row>
    <row r="220" spans="2:17" x14ac:dyDescent="0.3">
      <c r="B220">
        <v>214</v>
      </c>
      <c r="C220" t="s">
        <v>1596</v>
      </c>
      <c r="D220" t="s">
        <v>42458</v>
      </c>
      <c r="E220" t="s">
        <v>1597</v>
      </c>
      <c r="F220" t="s">
        <v>48698</v>
      </c>
      <c r="G220" t="s">
        <v>1596</v>
      </c>
      <c r="H220" t="s">
        <v>1597</v>
      </c>
      <c r="I220" t="s">
        <v>48983</v>
      </c>
      <c r="J220" t="s">
        <v>1596</v>
      </c>
      <c r="L220">
        <v>214</v>
      </c>
      <c r="M220" t="s">
        <v>6235</v>
      </c>
      <c r="N220" t="s">
        <v>6236</v>
      </c>
      <c r="O220" t="s">
        <v>28309</v>
      </c>
      <c r="P220" t="s">
        <v>28310</v>
      </c>
      <c r="Q220" t="s">
        <v>6235</v>
      </c>
    </row>
    <row r="221" spans="2:17" x14ac:dyDescent="0.3">
      <c r="B221">
        <v>215</v>
      </c>
      <c r="C221" t="s">
        <v>1598</v>
      </c>
      <c r="D221" t="s">
        <v>42460</v>
      </c>
      <c r="E221" t="s">
        <v>1599</v>
      </c>
      <c r="F221" t="s">
        <v>48702</v>
      </c>
      <c r="G221" t="s">
        <v>1598</v>
      </c>
      <c r="H221" t="s">
        <v>1599</v>
      </c>
      <c r="I221" t="s">
        <v>48984</v>
      </c>
      <c r="J221" t="s">
        <v>1598</v>
      </c>
      <c r="L221">
        <v>215</v>
      </c>
      <c r="M221" t="s">
        <v>6237</v>
      </c>
      <c r="N221" t="s">
        <v>6238</v>
      </c>
      <c r="O221" t="s">
        <v>28311</v>
      </c>
      <c r="P221" t="s">
        <v>28312</v>
      </c>
      <c r="Q221" t="s">
        <v>6237</v>
      </c>
    </row>
    <row r="222" spans="2:17" x14ac:dyDescent="0.3">
      <c r="B222">
        <v>216</v>
      </c>
      <c r="C222" t="s">
        <v>1600</v>
      </c>
      <c r="D222" t="s">
        <v>42462</v>
      </c>
      <c r="E222" t="s">
        <v>1601</v>
      </c>
      <c r="F222" t="s">
        <v>48706</v>
      </c>
      <c r="G222" t="s">
        <v>1600</v>
      </c>
      <c r="H222" t="s">
        <v>1601</v>
      </c>
      <c r="I222" t="s">
        <v>48985</v>
      </c>
      <c r="J222" t="s">
        <v>1600</v>
      </c>
      <c r="L222">
        <v>216</v>
      </c>
      <c r="M222" t="s">
        <v>6239</v>
      </c>
      <c r="N222" t="s">
        <v>6240</v>
      </c>
      <c r="O222" t="s">
        <v>28313</v>
      </c>
      <c r="P222" t="s">
        <v>28314</v>
      </c>
      <c r="Q222" t="s">
        <v>6239</v>
      </c>
    </row>
    <row r="223" spans="2:17" x14ac:dyDescent="0.3">
      <c r="B223">
        <v>217</v>
      </c>
      <c r="C223" t="s">
        <v>1602</v>
      </c>
      <c r="D223" t="s">
        <v>42464</v>
      </c>
      <c r="E223" t="s">
        <v>1603</v>
      </c>
      <c r="F223" t="s">
        <v>48710</v>
      </c>
      <c r="G223" t="s">
        <v>1602</v>
      </c>
      <c r="H223" t="s">
        <v>1603</v>
      </c>
      <c r="I223" t="s">
        <v>48986</v>
      </c>
      <c r="J223" t="s">
        <v>1602</v>
      </c>
      <c r="L223">
        <v>217</v>
      </c>
      <c r="M223" t="s">
        <v>6241</v>
      </c>
      <c r="N223" t="s">
        <v>6242</v>
      </c>
      <c r="O223" t="s">
        <v>28315</v>
      </c>
      <c r="P223" t="s">
        <v>28316</v>
      </c>
      <c r="Q223" t="s">
        <v>6241</v>
      </c>
    </row>
    <row r="224" spans="2:17" x14ac:dyDescent="0.3">
      <c r="B224">
        <v>218</v>
      </c>
      <c r="C224" t="s">
        <v>1604</v>
      </c>
      <c r="D224" t="s">
        <v>42466</v>
      </c>
      <c r="E224" t="s">
        <v>1605</v>
      </c>
      <c r="F224" t="s">
        <v>48715</v>
      </c>
      <c r="G224" t="s">
        <v>1604</v>
      </c>
      <c r="H224" t="s">
        <v>1605</v>
      </c>
      <c r="I224" t="s">
        <v>48987</v>
      </c>
      <c r="J224" t="s">
        <v>1604</v>
      </c>
      <c r="L224">
        <v>218</v>
      </c>
      <c r="M224" t="s">
        <v>6243</v>
      </c>
      <c r="N224" t="s">
        <v>6244</v>
      </c>
      <c r="O224" t="s">
        <v>28317</v>
      </c>
      <c r="P224" t="s">
        <v>28318</v>
      </c>
      <c r="Q224" t="s">
        <v>6243</v>
      </c>
    </row>
    <row r="225" spans="2:17" x14ac:dyDescent="0.3">
      <c r="B225">
        <v>219</v>
      </c>
      <c r="C225" t="s">
        <v>1606</v>
      </c>
      <c r="D225" t="s">
        <v>42468</v>
      </c>
      <c r="E225" t="s">
        <v>1607</v>
      </c>
      <c r="F225" t="s">
        <v>48720</v>
      </c>
      <c r="G225" t="s">
        <v>1606</v>
      </c>
      <c r="H225" t="s">
        <v>1607</v>
      </c>
      <c r="I225" t="s">
        <v>48988</v>
      </c>
      <c r="J225" t="s">
        <v>1606</v>
      </c>
      <c r="L225">
        <v>219</v>
      </c>
      <c r="M225" t="s">
        <v>6245</v>
      </c>
      <c r="N225" t="s">
        <v>6246</v>
      </c>
      <c r="O225" t="s">
        <v>28319</v>
      </c>
      <c r="P225" t="s">
        <v>28320</v>
      </c>
      <c r="Q225" t="s">
        <v>6245</v>
      </c>
    </row>
    <row r="226" spans="2:17" x14ac:dyDescent="0.3">
      <c r="B226">
        <v>220</v>
      </c>
      <c r="C226" t="s">
        <v>1608</v>
      </c>
      <c r="D226" t="s">
        <v>42470</v>
      </c>
      <c r="E226" t="s">
        <v>1609</v>
      </c>
      <c r="F226" t="s">
        <v>48725</v>
      </c>
      <c r="G226" t="s">
        <v>1608</v>
      </c>
      <c r="H226" t="s">
        <v>1609</v>
      </c>
      <c r="I226" t="s">
        <v>48989</v>
      </c>
      <c r="J226" t="s">
        <v>1608</v>
      </c>
      <c r="L226">
        <v>220</v>
      </c>
      <c r="M226" t="s">
        <v>6247</v>
      </c>
      <c r="N226" t="s">
        <v>6248</v>
      </c>
      <c r="O226" t="s">
        <v>28321</v>
      </c>
      <c r="P226" t="s">
        <v>28322</v>
      </c>
      <c r="Q226" t="s">
        <v>6247</v>
      </c>
    </row>
    <row r="227" spans="2:17" x14ac:dyDescent="0.3">
      <c r="B227">
        <v>221</v>
      </c>
      <c r="C227" t="s">
        <v>1610</v>
      </c>
      <c r="D227" t="s">
        <v>42472</v>
      </c>
      <c r="E227" t="s">
        <v>1611</v>
      </c>
      <c r="F227" t="s">
        <v>48730</v>
      </c>
      <c r="G227" t="s">
        <v>1610</v>
      </c>
      <c r="H227" t="s">
        <v>1611</v>
      </c>
      <c r="I227" t="s">
        <v>48990</v>
      </c>
      <c r="J227" t="s">
        <v>1610</v>
      </c>
      <c r="L227">
        <v>221</v>
      </c>
      <c r="M227" t="s">
        <v>6249</v>
      </c>
      <c r="N227" t="s">
        <v>6250</v>
      </c>
      <c r="O227" t="s">
        <v>28323</v>
      </c>
      <c r="P227" t="s">
        <v>28324</v>
      </c>
      <c r="Q227" t="s">
        <v>6249</v>
      </c>
    </row>
    <row r="228" spans="2:17" x14ac:dyDescent="0.3">
      <c r="B228">
        <v>222</v>
      </c>
      <c r="C228" t="s">
        <v>1612</v>
      </c>
      <c r="D228" t="s">
        <v>42474</v>
      </c>
      <c r="E228" t="s">
        <v>1613</v>
      </c>
      <c r="F228" t="s">
        <v>48734</v>
      </c>
      <c r="G228" t="s">
        <v>1612</v>
      </c>
      <c r="H228" t="s">
        <v>1613</v>
      </c>
      <c r="I228" t="s">
        <v>48991</v>
      </c>
      <c r="J228" t="s">
        <v>1612</v>
      </c>
      <c r="L228">
        <v>222</v>
      </c>
      <c r="M228" t="s">
        <v>6251</v>
      </c>
      <c r="N228" t="s">
        <v>6252</v>
      </c>
      <c r="O228" t="s">
        <v>28325</v>
      </c>
      <c r="P228" t="s">
        <v>28326</v>
      </c>
      <c r="Q228" t="s">
        <v>6251</v>
      </c>
    </row>
    <row r="229" spans="2:17" x14ac:dyDescent="0.3">
      <c r="B229">
        <v>223</v>
      </c>
      <c r="C229" t="s">
        <v>1614</v>
      </c>
      <c r="D229" t="s">
        <v>42476</v>
      </c>
      <c r="E229" t="s">
        <v>1615</v>
      </c>
      <c r="F229" t="s">
        <v>48739</v>
      </c>
      <c r="G229" t="s">
        <v>1614</v>
      </c>
      <c r="H229" t="s">
        <v>1615</v>
      </c>
      <c r="I229" t="s">
        <v>48992</v>
      </c>
      <c r="J229" t="s">
        <v>1614</v>
      </c>
      <c r="L229">
        <v>223</v>
      </c>
      <c r="M229" t="s">
        <v>6253</v>
      </c>
      <c r="N229" t="s">
        <v>6254</v>
      </c>
      <c r="O229" t="s">
        <v>28327</v>
      </c>
      <c r="P229" t="s">
        <v>28328</v>
      </c>
      <c r="Q229" t="s">
        <v>6253</v>
      </c>
    </row>
    <row r="230" spans="2:17" x14ac:dyDescent="0.3">
      <c r="B230">
        <v>224</v>
      </c>
      <c r="C230" t="s">
        <v>1616</v>
      </c>
      <c r="D230" t="s">
        <v>42478</v>
      </c>
      <c r="E230" t="s">
        <v>1617</v>
      </c>
      <c r="F230" t="s">
        <v>48744</v>
      </c>
      <c r="G230" t="s">
        <v>1616</v>
      </c>
      <c r="H230" t="s">
        <v>1617</v>
      </c>
      <c r="I230" t="s">
        <v>48993</v>
      </c>
      <c r="J230" t="s">
        <v>1616</v>
      </c>
      <c r="L230">
        <v>224</v>
      </c>
      <c r="M230" t="s">
        <v>6255</v>
      </c>
      <c r="N230" t="s">
        <v>6256</v>
      </c>
      <c r="O230" t="s">
        <v>28329</v>
      </c>
      <c r="P230" t="s">
        <v>28330</v>
      </c>
      <c r="Q230" t="s">
        <v>6255</v>
      </c>
    </row>
    <row r="231" spans="2:17" x14ac:dyDescent="0.3">
      <c r="B231">
        <v>225</v>
      </c>
      <c r="C231" t="s">
        <v>1618</v>
      </c>
      <c r="D231" t="s">
        <v>42480</v>
      </c>
      <c r="E231" t="s">
        <v>1619</v>
      </c>
      <c r="F231" t="s">
        <v>48749</v>
      </c>
      <c r="G231" t="s">
        <v>1618</v>
      </c>
      <c r="H231" t="s">
        <v>1619</v>
      </c>
      <c r="I231" t="s">
        <v>48994</v>
      </c>
      <c r="J231" t="s">
        <v>1618</v>
      </c>
      <c r="L231">
        <v>225</v>
      </c>
      <c r="M231" t="s">
        <v>6257</v>
      </c>
      <c r="N231" t="s">
        <v>6258</v>
      </c>
      <c r="O231" t="s">
        <v>28331</v>
      </c>
      <c r="P231" t="s">
        <v>28332</v>
      </c>
      <c r="Q231" t="s">
        <v>6257</v>
      </c>
    </row>
    <row r="232" spans="2:17" x14ac:dyDescent="0.3">
      <c r="B232">
        <v>226</v>
      </c>
      <c r="C232" t="s">
        <v>1620</v>
      </c>
      <c r="D232" t="s">
        <v>42482</v>
      </c>
      <c r="E232" t="s">
        <v>1621</v>
      </c>
      <c r="F232" t="s">
        <v>48754</v>
      </c>
      <c r="G232" t="s">
        <v>1620</v>
      </c>
      <c r="H232" t="s">
        <v>1621</v>
      </c>
      <c r="I232" t="s">
        <v>48995</v>
      </c>
      <c r="J232" t="s">
        <v>1620</v>
      </c>
      <c r="L232">
        <v>226</v>
      </c>
      <c r="M232" t="s">
        <v>6259</v>
      </c>
      <c r="N232" t="s">
        <v>6260</v>
      </c>
      <c r="O232" t="s">
        <v>28333</v>
      </c>
      <c r="P232" t="s">
        <v>28334</v>
      </c>
      <c r="Q232" t="s">
        <v>6259</v>
      </c>
    </row>
    <row r="233" spans="2:17" x14ac:dyDescent="0.3">
      <c r="B233">
        <v>227</v>
      </c>
      <c r="C233" t="s">
        <v>1622</v>
      </c>
      <c r="D233" t="s">
        <v>42484</v>
      </c>
      <c r="E233" t="s">
        <v>1623</v>
      </c>
      <c r="F233" t="s">
        <v>48759</v>
      </c>
      <c r="G233" t="s">
        <v>1622</v>
      </c>
      <c r="H233" t="s">
        <v>1623</v>
      </c>
      <c r="I233" t="s">
        <v>48996</v>
      </c>
      <c r="J233" t="s">
        <v>1622</v>
      </c>
      <c r="L233">
        <v>227</v>
      </c>
      <c r="M233" t="s">
        <v>6261</v>
      </c>
      <c r="N233" t="s">
        <v>6262</v>
      </c>
      <c r="O233" t="s">
        <v>28335</v>
      </c>
      <c r="P233" t="s">
        <v>28336</v>
      </c>
      <c r="Q233" t="s">
        <v>6261</v>
      </c>
    </row>
    <row r="234" spans="2:17" x14ac:dyDescent="0.3">
      <c r="B234">
        <v>228</v>
      </c>
      <c r="C234" t="s">
        <v>1624</v>
      </c>
      <c r="D234" t="s">
        <v>42486</v>
      </c>
      <c r="E234" t="s">
        <v>1625</v>
      </c>
      <c r="F234" t="s">
        <v>48764</v>
      </c>
      <c r="G234" t="s">
        <v>1624</v>
      </c>
      <c r="H234" t="s">
        <v>1625</v>
      </c>
      <c r="I234" t="s">
        <v>48997</v>
      </c>
      <c r="J234" t="s">
        <v>1624</v>
      </c>
      <c r="L234">
        <v>228</v>
      </c>
      <c r="M234" t="s">
        <v>6263</v>
      </c>
      <c r="N234" t="s">
        <v>6264</v>
      </c>
      <c r="O234" t="s">
        <v>28337</v>
      </c>
      <c r="P234" t="s">
        <v>28338</v>
      </c>
      <c r="Q234" t="s">
        <v>6263</v>
      </c>
    </row>
    <row r="235" spans="2:17" x14ac:dyDescent="0.3">
      <c r="B235">
        <v>229</v>
      </c>
      <c r="C235" t="s">
        <v>1626</v>
      </c>
      <c r="D235" t="s">
        <v>42488</v>
      </c>
      <c r="E235" t="s">
        <v>1627</v>
      </c>
      <c r="F235" t="s">
        <v>48769</v>
      </c>
      <c r="G235" t="s">
        <v>1626</v>
      </c>
      <c r="H235" t="s">
        <v>1627</v>
      </c>
      <c r="I235" t="s">
        <v>48998</v>
      </c>
      <c r="J235" t="s">
        <v>1626</v>
      </c>
      <c r="L235">
        <v>229</v>
      </c>
      <c r="M235" t="s">
        <v>6265</v>
      </c>
      <c r="N235" t="s">
        <v>6266</v>
      </c>
      <c r="O235" t="s">
        <v>28339</v>
      </c>
      <c r="P235" t="s">
        <v>28340</v>
      </c>
      <c r="Q235" t="s">
        <v>6265</v>
      </c>
    </row>
    <row r="236" spans="2:17" x14ac:dyDescent="0.3">
      <c r="B236">
        <v>230</v>
      </c>
      <c r="C236" t="s">
        <v>1628</v>
      </c>
      <c r="D236" t="s">
        <v>42490</v>
      </c>
      <c r="E236" t="s">
        <v>1629</v>
      </c>
      <c r="F236" t="s">
        <v>48774</v>
      </c>
      <c r="G236" t="s">
        <v>1628</v>
      </c>
      <c r="H236" t="s">
        <v>1629</v>
      </c>
      <c r="I236" t="s">
        <v>48999</v>
      </c>
      <c r="J236" t="s">
        <v>1628</v>
      </c>
      <c r="L236">
        <v>230</v>
      </c>
      <c r="M236" t="s">
        <v>6267</v>
      </c>
      <c r="N236" t="s">
        <v>6268</v>
      </c>
      <c r="O236" t="s">
        <v>28341</v>
      </c>
      <c r="P236" t="s">
        <v>28342</v>
      </c>
      <c r="Q236" t="s">
        <v>6267</v>
      </c>
    </row>
    <row r="237" spans="2:17" x14ac:dyDescent="0.3">
      <c r="B237">
        <v>231</v>
      </c>
      <c r="C237" t="s">
        <v>1630</v>
      </c>
      <c r="D237" t="s">
        <v>42492</v>
      </c>
      <c r="E237" t="s">
        <v>1631</v>
      </c>
      <c r="F237" t="s">
        <v>48779</v>
      </c>
      <c r="G237" t="s">
        <v>1630</v>
      </c>
      <c r="H237" t="s">
        <v>1631</v>
      </c>
      <c r="I237" t="s">
        <v>49000</v>
      </c>
      <c r="J237" t="s">
        <v>1630</v>
      </c>
      <c r="L237">
        <v>231</v>
      </c>
      <c r="M237" t="s">
        <v>6269</v>
      </c>
      <c r="N237" t="s">
        <v>6270</v>
      </c>
      <c r="O237" t="s">
        <v>28343</v>
      </c>
      <c r="P237" t="s">
        <v>28344</v>
      </c>
      <c r="Q237" t="s">
        <v>6269</v>
      </c>
    </row>
    <row r="238" spans="2:17" x14ac:dyDescent="0.3">
      <c r="B238">
        <v>232</v>
      </c>
      <c r="C238" t="s">
        <v>1632</v>
      </c>
      <c r="D238" t="s">
        <v>42494</v>
      </c>
      <c r="E238" t="s">
        <v>1633</v>
      </c>
      <c r="F238" t="s">
        <v>48784</v>
      </c>
      <c r="G238" t="s">
        <v>1632</v>
      </c>
      <c r="H238" t="s">
        <v>1633</v>
      </c>
      <c r="I238" t="s">
        <v>49001</v>
      </c>
      <c r="J238" t="s">
        <v>1632</v>
      </c>
      <c r="L238">
        <v>232</v>
      </c>
      <c r="M238" t="s">
        <v>6271</v>
      </c>
      <c r="N238" t="s">
        <v>6272</v>
      </c>
      <c r="O238" t="s">
        <v>28345</v>
      </c>
      <c r="P238" t="s">
        <v>28346</v>
      </c>
      <c r="Q238" t="s">
        <v>6271</v>
      </c>
    </row>
    <row r="239" spans="2:17" x14ac:dyDescent="0.3">
      <c r="B239">
        <v>233</v>
      </c>
      <c r="C239" t="s">
        <v>1634</v>
      </c>
      <c r="D239" t="s">
        <v>42496</v>
      </c>
      <c r="E239" t="s">
        <v>1635</v>
      </c>
      <c r="F239" t="s">
        <v>48789</v>
      </c>
      <c r="G239" t="s">
        <v>1634</v>
      </c>
      <c r="H239" t="s">
        <v>1635</v>
      </c>
      <c r="I239" t="s">
        <v>49002</v>
      </c>
      <c r="J239" t="s">
        <v>1634</v>
      </c>
      <c r="L239">
        <v>233</v>
      </c>
      <c r="M239" t="s">
        <v>6273</v>
      </c>
      <c r="N239" t="s">
        <v>6274</v>
      </c>
      <c r="O239" t="s">
        <v>28347</v>
      </c>
      <c r="P239" t="s">
        <v>28348</v>
      </c>
      <c r="Q239" t="s">
        <v>6273</v>
      </c>
    </row>
    <row r="240" spans="2:17" x14ac:dyDescent="0.3">
      <c r="B240">
        <v>234</v>
      </c>
      <c r="C240" t="s">
        <v>26620</v>
      </c>
      <c r="D240" t="s">
        <v>42498</v>
      </c>
      <c r="E240" t="s">
        <v>1636</v>
      </c>
      <c r="F240" t="s">
        <v>48794</v>
      </c>
      <c r="G240" t="s">
        <v>26620</v>
      </c>
      <c r="H240" t="s">
        <v>1636</v>
      </c>
      <c r="I240" t="s">
        <v>49003</v>
      </c>
      <c r="J240" t="s">
        <v>26620</v>
      </c>
      <c r="L240">
        <v>234</v>
      </c>
      <c r="M240" t="s">
        <v>6275</v>
      </c>
      <c r="N240" t="s">
        <v>6276</v>
      </c>
      <c r="O240" t="s">
        <v>28349</v>
      </c>
      <c r="P240" t="s">
        <v>28350</v>
      </c>
      <c r="Q240" t="s">
        <v>6275</v>
      </c>
    </row>
    <row r="241" spans="2:17" x14ac:dyDescent="0.3">
      <c r="B241">
        <v>235</v>
      </c>
      <c r="C241" t="s">
        <v>1637</v>
      </c>
      <c r="D241" t="s">
        <v>42500</v>
      </c>
      <c r="E241" t="s">
        <v>1638</v>
      </c>
      <c r="F241" t="s">
        <v>48798</v>
      </c>
      <c r="G241" t="s">
        <v>1637</v>
      </c>
      <c r="H241" t="s">
        <v>1638</v>
      </c>
      <c r="I241" t="s">
        <v>49004</v>
      </c>
      <c r="J241" t="s">
        <v>1637</v>
      </c>
      <c r="L241">
        <v>235</v>
      </c>
      <c r="M241" t="s">
        <v>6277</v>
      </c>
      <c r="N241" t="s">
        <v>6278</v>
      </c>
      <c r="O241" t="s">
        <v>28351</v>
      </c>
      <c r="P241" t="s">
        <v>28352</v>
      </c>
      <c r="Q241" t="s">
        <v>6277</v>
      </c>
    </row>
    <row r="242" spans="2:17" x14ac:dyDescent="0.3">
      <c r="B242">
        <v>236</v>
      </c>
      <c r="C242" t="s">
        <v>1639</v>
      </c>
      <c r="D242" t="s">
        <v>42502</v>
      </c>
      <c r="E242" t="s">
        <v>1640</v>
      </c>
      <c r="F242" t="s">
        <v>48802</v>
      </c>
      <c r="G242" t="s">
        <v>1639</v>
      </c>
      <c r="H242" t="s">
        <v>1640</v>
      </c>
      <c r="I242" t="s">
        <v>49005</v>
      </c>
      <c r="J242" t="s">
        <v>1639</v>
      </c>
      <c r="L242">
        <v>236</v>
      </c>
      <c r="M242" t="s">
        <v>6279</v>
      </c>
      <c r="N242" t="s">
        <v>6280</v>
      </c>
      <c r="O242" t="s">
        <v>28353</v>
      </c>
      <c r="P242" t="s">
        <v>28354</v>
      </c>
      <c r="Q242" t="s">
        <v>6279</v>
      </c>
    </row>
    <row r="243" spans="2:17" x14ac:dyDescent="0.3">
      <c r="B243">
        <v>237</v>
      </c>
      <c r="C243" t="s">
        <v>26897</v>
      </c>
      <c r="D243" t="s">
        <v>42504</v>
      </c>
      <c r="E243" t="s">
        <v>1641</v>
      </c>
      <c r="F243" t="s">
        <v>48806</v>
      </c>
      <c r="G243" t="s">
        <v>26897</v>
      </c>
      <c r="H243" t="s">
        <v>1641</v>
      </c>
      <c r="I243" t="s">
        <v>49006</v>
      </c>
      <c r="J243" t="s">
        <v>26897</v>
      </c>
      <c r="L243">
        <v>237</v>
      </c>
      <c r="M243" t="s">
        <v>26999</v>
      </c>
      <c r="N243" t="s">
        <v>6281</v>
      </c>
      <c r="O243" t="s">
        <v>28355</v>
      </c>
      <c r="P243" t="s">
        <v>28356</v>
      </c>
      <c r="Q243" t="s">
        <v>26999</v>
      </c>
    </row>
    <row r="244" spans="2:17" x14ac:dyDescent="0.3">
      <c r="B244">
        <v>238</v>
      </c>
      <c r="C244" t="s">
        <v>26898</v>
      </c>
      <c r="D244" t="s">
        <v>42506</v>
      </c>
      <c r="E244" t="s">
        <v>1642</v>
      </c>
      <c r="F244" t="s">
        <v>48811</v>
      </c>
      <c r="G244" t="s">
        <v>26898</v>
      </c>
      <c r="H244" t="s">
        <v>1642</v>
      </c>
      <c r="I244" t="s">
        <v>49007</v>
      </c>
      <c r="J244" t="s">
        <v>26898</v>
      </c>
      <c r="L244">
        <v>238</v>
      </c>
      <c r="M244" t="s">
        <v>27000</v>
      </c>
      <c r="N244" t="s">
        <v>6282</v>
      </c>
      <c r="O244" t="s">
        <v>28357</v>
      </c>
      <c r="P244" t="s">
        <v>28358</v>
      </c>
      <c r="Q244" t="s">
        <v>27000</v>
      </c>
    </row>
    <row r="245" spans="2:17" x14ac:dyDescent="0.3">
      <c r="B245">
        <v>239</v>
      </c>
      <c r="C245" t="s">
        <v>26899</v>
      </c>
      <c r="D245" t="s">
        <v>42508</v>
      </c>
      <c r="E245" t="s">
        <v>1643</v>
      </c>
      <c r="F245" t="s">
        <v>48816</v>
      </c>
      <c r="G245" t="s">
        <v>26899</v>
      </c>
      <c r="H245" t="s">
        <v>1643</v>
      </c>
      <c r="I245" t="s">
        <v>49008</v>
      </c>
      <c r="J245" t="s">
        <v>26899</v>
      </c>
      <c r="L245">
        <v>239</v>
      </c>
      <c r="M245" t="s">
        <v>27001</v>
      </c>
      <c r="N245" t="s">
        <v>6283</v>
      </c>
      <c r="O245" t="s">
        <v>28359</v>
      </c>
      <c r="P245" t="s">
        <v>28360</v>
      </c>
      <c r="Q245" t="s">
        <v>27001</v>
      </c>
    </row>
    <row r="246" spans="2:17" x14ac:dyDescent="0.3">
      <c r="B246">
        <v>240</v>
      </c>
      <c r="C246" t="s">
        <v>1644</v>
      </c>
      <c r="D246" t="s">
        <v>42510</v>
      </c>
      <c r="E246" t="s">
        <v>1645</v>
      </c>
      <c r="F246" t="s">
        <v>48821</v>
      </c>
      <c r="G246" t="s">
        <v>1644</v>
      </c>
      <c r="H246" t="s">
        <v>1645</v>
      </c>
      <c r="I246" t="s">
        <v>49009</v>
      </c>
      <c r="J246" t="s">
        <v>1644</v>
      </c>
      <c r="L246">
        <v>240</v>
      </c>
      <c r="M246" t="s">
        <v>6284</v>
      </c>
      <c r="N246" t="s">
        <v>6285</v>
      </c>
      <c r="O246" t="s">
        <v>28361</v>
      </c>
      <c r="P246" t="s">
        <v>28362</v>
      </c>
      <c r="Q246" t="s">
        <v>6284</v>
      </c>
    </row>
    <row r="247" spans="2:17" x14ac:dyDescent="0.3">
      <c r="B247">
        <v>241</v>
      </c>
      <c r="C247" t="s">
        <v>1646</v>
      </c>
      <c r="D247" t="s">
        <v>42512</v>
      </c>
      <c r="E247" t="s">
        <v>1647</v>
      </c>
      <c r="F247" t="s">
        <v>48826</v>
      </c>
      <c r="G247" t="s">
        <v>1646</v>
      </c>
      <c r="H247" t="s">
        <v>1647</v>
      </c>
      <c r="I247" t="s">
        <v>49010</v>
      </c>
      <c r="J247" t="s">
        <v>1646</v>
      </c>
      <c r="L247">
        <v>241</v>
      </c>
      <c r="M247" t="s">
        <v>6286</v>
      </c>
      <c r="N247" t="s">
        <v>6287</v>
      </c>
      <c r="O247" t="s">
        <v>28363</v>
      </c>
      <c r="P247" t="s">
        <v>28364</v>
      </c>
      <c r="Q247" t="s">
        <v>6286</v>
      </c>
    </row>
    <row r="248" spans="2:17" x14ac:dyDescent="0.3">
      <c r="B248">
        <v>242</v>
      </c>
      <c r="C248" t="s">
        <v>1648</v>
      </c>
      <c r="D248" t="s">
        <v>42514</v>
      </c>
      <c r="E248" t="s">
        <v>1649</v>
      </c>
      <c r="F248" t="s">
        <v>48831</v>
      </c>
      <c r="G248" t="s">
        <v>1648</v>
      </c>
      <c r="H248" t="s">
        <v>1649</v>
      </c>
      <c r="I248" t="s">
        <v>49011</v>
      </c>
      <c r="J248" t="s">
        <v>1648</v>
      </c>
      <c r="L248">
        <v>242</v>
      </c>
      <c r="M248" t="s">
        <v>6288</v>
      </c>
      <c r="N248" t="s">
        <v>6289</v>
      </c>
      <c r="O248" t="s">
        <v>28365</v>
      </c>
      <c r="P248" t="s">
        <v>28366</v>
      </c>
      <c r="Q248" t="s">
        <v>6288</v>
      </c>
    </row>
    <row r="249" spans="2:17" x14ac:dyDescent="0.3">
      <c r="B249">
        <v>243</v>
      </c>
      <c r="C249" t="s">
        <v>1650</v>
      </c>
      <c r="D249" t="s">
        <v>42516</v>
      </c>
      <c r="E249" t="s">
        <v>1651</v>
      </c>
      <c r="F249" t="s">
        <v>48836</v>
      </c>
      <c r="G249" t="s">
        <v>1650</v>
      </c>
      <c r="H249" t="s">
        <v>1651</v>
      </c>
      <c r="I249" t="s">
        <v>49012</v>
      </c>
      <c r="J249" t="s">
        <v>1650</v>
      </c>
      <c r="L249">
        <v>243</v>
      </c>
      <c r="M249" t="s">
        <v>6290</v>
      </c>
      <c r="N249" t="s">
        <v>6291</v>
      </c>
      <c r="O249" t="s">
        <v>28367</v>
      </c>
      <c r="P249" t="s">
        <v>28368</v>
      </c>
      <c r="Q249" t="s">
        <v>6290</v>
      </c>
    </row>
    <row r="250" spans="2:17" x14ac:dyDescent="0.3">
      <c r="B250">
        <v>244</v>
      </c>
      <c r="C250" t="s">
        <v>1652</v>
      </c>
      <c r="D250" t="s">
        <v>42518</v>
      </c>
      <c r="E250" t="s">
        <v>1653</v>
      </c>
      <c r="F250" t="s">
        <v>48841</v>
      </c>
      <c r="G250" t="s">
        <v>1652</v>
      </c>
      <c r="H250" t="s">
        <v>1653</v>
      </c>
      <c r="I250" t="s">
        <v>49013</v>
      </c>
      <c r="J250" t="s">
        <v>1652</v>
      </c>
      <c r="L250">
        <v>244</v>
      </c>
      <c r="M250" t="s">
        <v>6292</v>
      </c>
      <c r="N250" t="s">
        <v>6293</v>
      </c>
      <c r="O250" t="s">
        <v>28369</v>
      </c>
      <c r="P250" t="s">
        <v>28370</v>
      </c>
      <c r="Q250" t="s">
        <v>6292</v>
      </c>
    </row>
    <row r="251" spans="2:17" x14ac:dyDescent="0.3">
      <c r="B251">
        <v>245</v>
      </c>
      <c r="C251" t="s">
        <v>1654</v>
      </c>
      <c r="D251" t="s">
        <v>42520</v>
      </c>
      <c r="E251" t="s">
        <v>1655</v>
      </c>
      <c r="F251" t="s">
        <v>48846</v>
      </c>
      <c r="G251" t="s">
        <v>1654</v>
      </c>
      <c r="H251" t="s">
        <v>1655</v>
      </c>
      <c r="I251" t="s">
        <v>49014</v>
      </c>
      <c r="J251" t="s">
        <v>1654</v>
      </c>
      <c r="L251">
        <v>245</v>
      </c>
      <c r="M251" t="s">
        <v>6294</v>
      </c>
      <c r="N251" t="s">
        <v>6295</v>
      </c>
      <c r="O251" t="s">
        <v>28371</v>
      </c>
      <c r="P251" t="s">
        <v>28372</v>
      </c>
      <c r="Q251" t="s">
        <v>6294</v>
      </c>
    </row>
    <row r="252" spans="2:17" x14ac:dyDescent="0.3">
      <c r="B252">
        <v>246</v>
      </c>
      <c r="C252" t="s">
        <v>1656</v>
      </c>
      <c r="D252" t="s">
        <v>42522</v>
      </c>
      <c r="E252" t="s">
        <v>1657</v>
      </c>
      <c r="F252" t="s">
        <v>48851</v>
      </c>
      <c r="G252" t="s">
        <v>1656</v>
      </c>
      <c r="H252" t="s">
        <v>1657</v>
      </c>
      <c r="I252" t="s">
        <v>49015</v>
      </c>
      <c r="J252" t="s">
        <v>1656</v>
      </c>
      <c r="L252">
        <v>246</v>
      </c>
      <c r="M252" t="s">
        <v>6296</v>
      </c>
      <c r="N252" t="s">
        <v>6297</v>
      </c>
      <c r="O252" t="s">
        <v>28373</v>
      </c>
      <c r="P252" t="s">
        <v>28374</v>
      </c>
      <c r="Q252" t="s">
        <v>6296</v>
      </c>
    </row>
    <row r="253" spans="2:17" x14ac:dyDescent="0.3">
      <c r="B253">
        <v>247</v>
      </c>
      <c r="C253" t="s">
        <v>1658</v>
      </c>
      <c r="D253" t="s">
        <v>42518</v>
      </c>
      <c r="E253" t="s">
        <v>1659</v>
      </c>
      <c r="F253" t="s">
        <v>48856</v>
      </c>
      <c r="G253" t="s">
        <v>1658</v>
      </c>
      <c r="H253" t="s">
        <v>1659</v>
      </c>
      <c r="I253" t="s">
        <v>49016</v>
      </c>
      <c r="J253" t="s">
        <v>1658</v>
      </c>
      <c r="L253">
        <v>247</v>
      </c>
      <c r="M253" t="s">
        <v>6298</v>
      </c>
      <c r="N253" t="s">
        <v>6293</v>
      </c>
      <c r="O253" t="s">
        <v>28375</v>
      </c>
      <c r="P253" t="s">
        <v>28376</v>
      </c>
      <c r="Q253" t="s">
        <v>6298</v>
      </c>
    </row>
    <row r="254" spans="2:17" x14ac:dyDescent="0.3">
      <c r="B254">
        <v>248</v>
      </c>
      <c r="C254" t="s">
        <v>1660</v>
      </c>
      <c r="D254" t="s">
        <v>42520</v>
      </c>
      <c r="E254" t="s">
        <v>1661</v>
      </c>
      <c r="F254" t="s">
        <v>48860</v>
      </c>
      <c r="G254" t="s">
        <v>1660</v>
      </c>
      <c r="H254" t="s">
        <v>1661</v>
      </c>
      <c r="I254" t="s">
        <v>49017</v>
      </c>
      <c r="J254" t="s">
        <v>1660</v>
      </c>
      <c r="L254">
        <v>248</v>
      </c>
      <c r="M254" t="s">
        <v>6299</v>
      </c>
      <c r="N254" t="s">
        <v>6295</v>
      </c>
      <c r="O254" t="s">
        <v>28377</v>
      </c>
      <c r="P254" t="s">
        <v>28378</v>
      </c>
      <c r="Q254" t="s">
        <v>6299</v>
      </c>
    </row>
    <row r="255" spans="2:17" x14ac:dyDescent="0.3">
      <c r="B255">
        <v>249</v>
      </c>
      <c r="C255" t="s">
        <v>1662</v>
      </c>
      <c r="D255" t="s">
        <v>42526</v>
      </c>
      <c r="E255" t="s">
        <v>1663</v>
      </c>
      <c r="F255" t="s">
        <v>48864</v>
      </c>
      <c r="G255" t="s">
        <v>1662</v>
      </c>
      <c r="H255" t="s">
        <v>1663</v>
      </c>
      <c r="I255" t="s">
        <v>49018</v>
      </c>
      <c r="J255" t="s">
        <v>1662</v>
      </c>
      <c r="L255">
        <v>249</v>
      </c>
      <c r="M255" t="s">
        <v>6300</v>
      </c>
      <c r="N255" t="s">
        <v>6301</v>
      </c>
      <c r="O255" t="s">
        <v>28379</v>
      </c>
      <c r="P255" t="s">
        <v>28380</v>
      </c>
      <c r="Q255" t="s">
        <v>6300</v>
      </c>
    </row>
    <row r="256" spans="2:17" x14ac:dyDescent="0.3">
      <c r="B256">
        <v>250</v>
      </c>
      <c r="C256" t="s">
        <v>1664</v>
      </c>
      <c r="D256" t="s">
        <v>42369</v>
      </c>
      <c r="E256" t="s">
        <v>49019</v>
      </c>
      <c r="F256" t="s">
        <v>49020</v>
      </c>
      <c r="G256" t="s">
        <v>1664</v>
      </c>
      <c r="H256" t="s">
        <v>49019</v>
      </c>
      <c r="I256" t="s">
        <v>49020</v>
      </c>
      <c r="J256" t="s">
        <v>1664</v>
      </c>
      <c r="L256">
        <v>250</v>
      </c>
      <c r="M256" t="s">
        <v>6302</v>
      </c>
      <c r="N256" t="s">
        <v>754</v>
      </c>
      <c r="O256" t="s">
        <v>28381</v>
      </c>
      <c r="P256" t="s">
        <v>28382</v>
      </c>
      <c r="Q256" t="s">
        <v>6302</v>
      </c>
    </row>
    <row r="257" spans="2:17" x14ac:dyDescent="0.3">
      <c r="B257">
        <v>251</v>
      </c>
      <c r="C257" t="s">
        <v>1665</v>
      </c>
      <c r="D257" t="s">
        <v>42372</v>
      </c>
      <c r="E257" t="s">
        <v>1666</v>
      </c>
      <c r="F257" t="s">
        <v>49021</v>
      </c>
      <c r="G257" t="s">
        <v>1665</v>
      </c>
      <c r="H257" t="s">
        <v>1666</v>
      </c>
      <c r="I257" t="s">
        <v>49021</v>
      </c>
      <c r="J257" t="s">
        <v>1665</v>
      </c>
      <c r="L257">
        <v>251</v>
      </c>
      <c r="M257" t="s">
        <v>6303</v>
      </c>
      <c r="N257" t="s">
        <v>6304</v>
      </c>
      <c r="O257" t="s">
        <v>6305</v>
      </c>
      <c r="P257" t="s">
        <v>28383</v>
      </c>
      <c r="Q257" t="s">
        <v>6303</v>
      </c>
    </row>
    <row r="258" spans="2:17" x14ac:dyDescent="0.3">
      <c r="B258">
        <v>252</v>
      </c>
      <c r="C258" t="s">
        <v>1667</v>
      </c>
      <c r="D258" t="s">
        <v>42374</v>
      </c>
      <c r="E258" t="s">
        <v>1668</v>
      </c>
      <c r="F258" t="s">
        <v>49022</v>
      </c>
      <c r="G258" t="s">
        <v>1667</v>
      </c>
      <c r="H258" t="s">
        <v>1668</v>
      </c>
      <c r="I258" t="s">
        <v>49022</v>
      </c>
      <c r="J258" t="s">
        <v>1667</v>
      </c>
      <c r="L258">
        <v>252</v>
      </c>
      <c r="M258" t="s">
        <v>6306</v>
      </c>
      <c r="N258" t="s">
        <v>6307</v>
      </c>
      <c r="O258" t="s">
        <v>6308</v>
      </c>
      <c r="P258" t="s">
        <v>28384</v>
      </c>
      <c r="Q258" t="s">
        <v>6306</v>
      </c>
    </row>
    <row r="259" spans="2:17" x14ac:dyDescent="0.3">
      <c r="B259">
        <v>253</v>
      </c>
      <c r="C259" t="s">
        <v>1669</v>
      </c>
      <c r="D259" t="s">
        <v>42376</v>
      </c>
      <c r="E259" t="s">
        <v>1670</v>
      </c>
      <c r="F259" t="s">
        <v>49023</v>
      </c>
      <c r="G259" t="s">
        <v>1669</v>
      </c>
      <c r="H259" t="s">
        <v>1670</v>
      </c>
      <c r="I259" t="s">
        <v>49023</v>
      </c>
      <c r="J259" t="s">
        <v>1669</v>
      </c>
      <c r="L259">
        <v>253</v>
      </c>
      <c r="M259" t="s">
        <v>6309</v>
      </c>
      <c r="N259" t="s">
        <v>6310</v>
      </c>
      <c r="O259" t="s">
        <v>6311</v>
      </c>
      <c r="P259" t="s">
        <v>28385</v>
      </c>
      <c r="Q259" t="s">
        <v>6309</v>
      </c>
    </row>
    <row r="260" spans="2:17" x14ac:dyDescent="0.3">
      <c r="B260">
        <v>254</v>
      </c>
      <c r="C260" t="s">
        <v>1671</v>
      </c>
      <c r="D260" t="s">
        <v>42378</v>
      </c>
      <c r="E260" t="s">
        <v>1672</v>
      </c>
      <c r="F260" t="s">
        <v>49024</v>
      </c>
      <c r="G260" t="s">
        <v>1671</v>
      </c>
      <c r="H260" t="s">
        <v>1672</v>
      </c>
      <c r="I260" t="s">
        <v>49024</v>
      </c>
      <c r="J260" t="s">
        <v>1671</v>
      </c>
      <c r="L260">
        <v>254</v>
      </c>
      <c r="M260" t="s">
        <v>6312</v>
      </c>
      <c r="N260" t="s">
        <v>6313</v>
      </c>
      <c r="O260" t="s">
        <v>6314</v>
      </c>
      <c r="P260" t="s">
        <v>28386</v>
      </c>
      <c r="Q260" t="s">
        <v>6312</v>
      </c>
    </row>
    <row r="261" spans="2:17" x14ac:dyDescent="0.3">
      <c r="B261">
        <v>255</v>
      </c>
      <c r="C261" t="s">
        <v>1673</v>
      </c>
      <c r="D261" t="s">
        <v>42380</v>
      </c>
      <c r="E261" t="s">
        <v>1674</v>
      </c>
      <c r="F261" t="s">
        <v>49025</v>
      </c>
      <c r="G261" t="s">
        <v>1673</v>
      </c>
      <c r="H261" t="s">
        <v>1674</v>
      </c>
      <c r="I261" t="s">
        <v>49025</v>
      </c>
      <c r="J261" t="s">
        <v>1673</v>
      </c>
      <c r="L261">
        <v>255</v>
      </c>
      <c r="M261" t="s">
        <v>6315</v>
      </c>
      <c r="N261" t="s">
        <v>6316</v>
      </c>
      <c r="O261" t="s">
        <v>6317</v>
      </c>
      <c r="P261" t="s">
        <v>28387</v>
      </c>
      <c r="Q261" t="s">
        <v>6315</v>
      </c>
    </row>
    <row r="262" spans="2:17" x14ac:dyDescent="0.3">
      <c r="B262">
        <v>256</v>
      </c>
      <c r="C262" t="s">
        <v>1675</v>
      </c>
      <c r="D262" t="s">
        <v>42382</v>
      </c>
      <c r="E262" t="s">
        <v>49026</v>
      </c>
      <c r="F262" t="s">
        <v>26621</v>
      </c>
      <c r="G262" t="s">
        <v>1675</v>
      </c>
      <c r="H262" t="s">
        <v>49026</v>
      </c>
      <c r="I262" t="s">
        <v>26621</v>
      </c>
      <c r="J262" t="s">
        <v>1675</v>
      </c>
      <c r="L262">
        <v>256</v>
      </c>
      <c r="M262" t="s">
        <v>6318</v>
      </c>
      <c r="N262" t="s">
        <v>28388</v>
      </c>
      <c r="O262" t="s">
        <v>28389</v>
      </c>
      <c r="P262" t="s">
        <v>26019</v>
      </c>
      <c r="Q262" t="s">
        <v>6318</v>
      </c>
    </row>
    <row r="263" spans="2:17" x14ac:dyDescent="0.3">
      <c r="B263">
        <v>257</v>
      </c>
      <c r="C263" t="s">
        <v>26622</v>
      </c>
      <c r="D263" t="s">
        <v>42384</v>
      </c>
      <c r="E263" t="s">
        <v>26623</v>
      </c>
      <c r="F263" t="s">
        <v>49027</v>
      </c>
      <c r="G263" t="s">
        <v>26622</v>
      </c>
      <c r="H263" t="s">
        <v>26623</v>
      </c>
      <c r="I263" t="s">
        <v>49027</v>
      </c>
      <c r="J263" t="s">
        <v>26622</v>
      </c>
      <c r="L263">
        <v>257</v>
      </c>
      <c r="M263" t="s">
        <v>1281</v>
      </c>
      <c r="N263" t="s">
        <v>28390</v>
      </c>
      <c r="O263" t="s">
        <v>1282</v>
      </c>
      <c r="P263" t="s">
        <v>28391</v>
      </c>
      <c r="Q263" t="s">
        <v>1281</v>
      </c>
    </row>
    <row r="264" spans="2:17" x14ac:dyDescent="0.3">
      <c r="B264">
        <v>258</v>
      </c>
      <c r="C264" t="s">
        <v>1677</v>
      </c>
      <c r="D264" t="s">
        <v>42386</v>
      </c>
      <c r="E264" t="s">
        <v>26624</v>
      </c>
      <c r="F264" t="s">
        <v>49028</v>
      </c>
      <c r="G264" t="s">
        <v>1677</v>
      </c>
      <c r="H264" t="s">
        <v>26624</v>
      </c>
      <c r="I264" t="s">
        <v>49028</v>
      </c>
      <c r="J264" t="s">
        <v>1677</v>
      </c>
      <c r="L264">
        <v>258</v>
      </c>
      <c r="M264" t="s">
        <v>1283</v>
      </c>
      <c r="N264" t="s">
        <v>28392</v>
      </c>
      <c r="O264" t="s">
        <v>1284</v>
      </c>
      <c r="P264" t="s">
        <v>28393</v>
      </c>
      <c r="Q264" t="s">
        <v>1283</v>
      </c>
    </row>
    <row r="265" spans="2:17" x14ac:dyDescent="0.3">
      <c r="B265">
        <v>259</v>
      </c>
      <c r="C265" t="s">
        <v>1678</v>
      </c>
      <c r="D265" t="s">
        <v>42388</v>
      </c>
      <c r="E265" t="s">
        <v>26625</v>
      </c>
      <c r="F265" t="s">
        <v>49029</v>
      </c>
      <c r="G265" t="s">
        <v>1678</v>
      </c>
      <c r="H265" t="s">
        <v>26625</v>
      </c>
      <c r="I265" t="s">
        <v>49029</v>
      </c>
      <c r="J265" t="s">
        <v>1678</v>
      </c>
      <c r="L265">
        <v>259</v>
      </c>
      <c r="M265" t="s">
        <v>6323</v>
      </c>
      <c r="N265" t="s">
        <v>6324</v>
      </c>
      <c r="O265" t="s">
        <v>26020</v>
      </c>
      <c r="P265" t="s">
        <v>28394</v>
      </c>
      <c r="Q265" t="s">
        <v>6323</v>
      </c>
    </row>
    <row r="266" spans="2:17" x14ac:dyDescent="0.3">
      <c r="B266">
        <v>260</v>
      </c>
      <c r="C266" t="s">
        <v>26626</v>
      </c>
      <c r="D266" t="s">
        <v>42390</v>
      </c>
      <c r="E266" t="s">
        <v>26627</v>
      </c>
      <c r="F266" t="s">
        <v>49030</v>
      </c>
      <c r="G266" t="s">
        <v>26626</v>
      </c>
      <c r="H266" t="s">
        <v>26627</v>
      </c>
      <c r="I266" t="s">
        <v>49030</v>
      </c>
      <c r="J266" t="s">
        <v>26626</v>
      </c>
      <c r="L266">
        <v>260</v>
      </c>
      <c r="M266" t="s">
        <v>6325</v>
      </c>
      <c r="N266" t="s">
        <v>6326</v>
      </c>
      <c r="O266" t="s">
        <v>26021</v>
      </c>
      <c r="P266" t="s">
        <v>28395</v>
      </c>
      <c r="Q266" t="s">
        <v>6325</v>
      </c>
    </row>
    <row r="267" spans="2:17" x14ac:dyDescent="0.3">
      <c r="B267">
        <v>261</v>
      </c>
      <c r="C267" t="s">
        <v>26628</v>
      </c>
      <c r="D267" t="s">
        <v>42392</v>
      </c>
      <c r="E267" t="s">
        <v>26629</v>
      </c>
      <c r="F267" t="s">
        <v>49031</v>
      </c>
      <c r="G267" t="s">
        <v>26628</v>
      </c>
      <c r="H267" t="s">
        <v>26629</v>
      </c>
      <c r="I267" t="s">
        <v>49031</v>
      </c>
      <c r="J267" t="s">
        <v>26628</v>
      </c>
      <c r="L267">
        <v>261</v>
      </c>
      <c r="M267" t="s">
        <v>6327</v>
      </c>
      <c r="N267" t="s">
        <v>6328</v>
      </c>
      <c r="O267" t="s">
        <v>26022</v>
      </c>
      <c r="P267" t="s">
        <v>28396</v>
      </c>
      <c r="Q267" t="s">
        <v>6327</v>
      </c>
    </row>
    <row r="268" spans="2:17" x14ac:dyDescent="0.3">
      <c r="B268">
        <v>262</v>
      </c>
      <c r="C268" t="s">
        <v>1679</v>
      </c>
      <c r="D268" t="s">
        <v>42394</v>
      </c>
      <c r="E268" t="s">
        <v>1680</v>
      </c>
      <c r="F268" t="s">
        <v>49032</v>
      </c>
      <c r="G268" t="s">
        <v>1679</v>
      </c>
      <c r="H268" t="s">
        <v>1680</v>
      </c>
      <c r="I268" t="s">
        <v>49032</v>
      </c>
      <c r="J268" t="s">
        <v>1679</v>
      </c>
      <c r="L268">
        <v>262</v>
      </c>
      <c r="M268" t="s">
        <v>6329</v>
      </c>
      <c r="N268" t="s">
        <v>26023</v>
      </c>
      <c r="O268" t="s">
        <v>6330</v>
      </c>
      <c r="P268" t="s">
        <v>28397</v>
      </c>
      <c r="Q268" t="s">
        <v>6329</v>
      </c>
    </row>
    <row r="269" spans="2:17" x14ac:dyDescent="0.3">
      <c r="B269">
        <v>263</v>
      </c>
      <c r="C269" t="s">
        <v>1681</v>
      </c>
      <c r="D269" t="s">
        <v>42396</v>
      </c>
      <c r="E269" t="s">
        <v>1682</v>
      </c>
      <c r="F269" t="s">
        <v>49033</v>
      </c>
      <c r="G269" t="s">
        <v>1681</v>
      </c>
      <c r="H269" t="s">
        <v>1682</v>
      </c>
      <c r="I269" t="s">
        <v>49033</v>
      </c>
      <c r="J269" t="s">
        <v>1681</v>
      </c>
      <c r="L269">
        <v>263</v>
      </c>
      <c r="M269" t="s">
        <v>6331</v>
      </c>
      <c r="N269" t="s">
        <v>26024</v>
      </c>
      <c r="O269" t="s">
        <v>6332</v>
      </c>
      <c r="P269" t="s">
        <v>28398</v>
      </c>
      <c r="Q269" t="s">
        <v>6331</v>
      </c>
    </row>
    <row r="270" spans="2:17" x14ac:dyDescent="0.3">
      <c r="B270">
        <v>264</v>
      </c>
      <c r="C270" t="s">
        <v>1683</v>
      </c>
      <c r="D270" t="s">
        <v>42398</v>
      </c>
      <c r="E270" t="s">
        <v>1684</v>
      </c>
      <c r="F270" t="s">
        <v>49034</v>
      </c>
      <c r="G270" t="s">
        <v>1683</v>
      </c>
      <c r="H270" t="s">
        <v>1684</v>
      </c>
      <c r="I270" t="s">
        <v>49034</v>
      </c>
      <c r="J270" t="s">
        <v>1683</v>
      </c>
      <c r="L270">
        <v>264</v>
      </c>
      <c r="M270" t="s">
        <v>6333</v>
      </c>
      <c r="N270" t="s">
        <v>26025</v>
      </c>
      <c r="O270" t="s">
        <v>6334</v>
      </c>
      <c r="P270" t="s">
        <v>28399</v>
      </c>
      <c r="Q270" t="s">
        <v>6333</v>
      </c>
    </row>
    <row r="271" spans="2:17" x14ac:dyDescent="0.3">
      <c r="B271">
        <v>265</v>
      </c>
      <c r="C271" t="s">
        <v>1685</v>
      </c>
      <c r="D271" t="s">
        <v>42400</v>
      </c>
      <c r="E271" t="s">
        <v>1686</v>
      </c>
      <c r="F271" t="s">
        <v>49035</v>
      </c>
      <c r="G271" t="s">
        <v>1685</v>
      </c>
      <c r="H271" t="s">
        <v>1686</v>
      </c>
      <c r="I271" t="s">
        <v>49035</v>
      </c>
      <c r="J271" t="s">
        <v>1685</v>
      </c>
      <c r="L271">
        <v>265</v>
      </c>
      <c r="M271" t="s">
        <v>6335</v>
      </c>
      <c r="N271" t="s">
        <v>6336</v>
      </c>
      <c r="O271" t="s">
        <v>6337</v>
      </c>
      <c r="P271" t="s">
        <v>28400</v>
      </c>
      <c r="Q271" t="s">
        <v>6335</v>
      </c>
    </row>
    <row r="272" spans="2:17" x14ac:dyDescent="0.3">
      <c r="B272">
        <v>266</v>
      </c>
      <c r="C272" t="s">
        <v>1687</v>
      </c>
      <c r="D272" t="s">
        <v>42402</v>
      </c>
      <c r="E272" t="s">
        <v>1688</v>
      </c>
      <c r="F272" t="s">
        <v>49036</v>
      </c>
      <c r="G272" t="s">
        <v>1687</v>
      </c>
      <c r="H272" t="s">
        <v>1688</v>
      </c>
      <c r="I272" t="s">
        <v>49036</v>
      </c>
      <c r="J272" t="s">
        <v>1687</v>
      </c>
      <c r="L272">
        <v>266</v>
      </c>
      <c r="M272" t="s">
        <v>6338</v>
      </c>
      <c r="N272" t="s">
        <v>28401</v>
      </c>
      <c r="O272" t="s">
        <v>6339</v>
      </c>
      <c r="P272" t="s">
        <v>28402</v>
      </c>
      <c r="Q272" t="s">
        <v>6338</v>
      </c>
    </row>
    <row r="273" spans="2:17" x14ac:dyDescent="0.3">
      <c r="B273">
        <v>267</v>
      </c>
      <c r="C273" t="s">
        <v>49037</v>
      </c>
      <c r="D273" t="s">
        <v>42405</v>
      </c>
      <c r="E273" t="s">
        <v>49038</v>
      </c>
      <c r="F273" t="s">
        <v>49039</v>
      </c>
      <c r="G273" t="s">
        <v>49037</v>
      </c>
      <c r="H273" t="s">
        <v>49038</v>
      </c>
      <c r="I273" t="s">
        <v>49039</v>
      </c>
      <c r="J273" t="s">
        <v>49037</v>
      </c>
      <c r="L273">
        <v>267</v>
      </c>
      <c r="M273" t="s">
        <v>28403</v>
      </c>
      <c r="N273" t="s">
        <v>28404</v>
      </c>
      <c r="O273" t="s">
        <v>28405</v>
      </c>
      <c r="P273" t="s">
        <v>28406</v>
      </c>
      <c r="Q273" t="s">
        <v>28403</v>
      </c>
    </row>
    <row r="274" spans="2:17" x14ac:dyDescent="0.3">
      <c r="B274">
        <v>268</v>
      </c>
      <c r="C274" t="s">
        <v>1689</v>
      </c>
      <c r="D274" t="s">
        <v>42408</v>
      </c>
      <c r="E274" t="s">
        <v>1690</v>
      </c>
      <c r="F274" t="s">
        <v>49040</v>
      </c>
      <c r="G274" t="s">
        <v>1689</v>
      </c>
      <c r="H274" t="s">
        <v>1690</v>
      </c>
      <c r="I274" t="s">
        <v>49040</v>
      </c>
      <c r="J274" t="s">
        <v>1689</v>
      </c>
      <c r="L274">
        <v>268</v>
      </c>
      <c r="M274" t="s">
        <v>6340</v>
      </c>
      <c r="N274" t="s">
        <v>6341</v>
      </c>
      <c r="O274" t="s">
        <v>6342</v>
      </c>
      <c r="P274" t="s">
        <v>28407</v>
      </c>
      <c r="Q274" t="s">
        <v>6340</v>
      </c>
    </row>
    <row r="275" spans="2:17" x14ac:dyDescent="0.3">
      <c r="B275">
        <v>269</v>
      </c>
      <c r="C275" t="s">
        <v>1691</v>
      </c>
      <c r="D275" t="s">
        <v>42410</v>
      </c>
      <c r="E275" t="s">
        <v>49041</v>
      </c>
      <c r="F275" t="s">
        <v>49042</v>
      </c>
      <c r="G275" t="s">
        <v>1691</v>
      </c>
      <c r="H275" t="s">
        <v>49041</v>
      </c>
      <c r="I275" t="s">
        <v>49042</v>
      </c>
      <c r="J275" t="s">
        <v>1691</v>
      </c>
      <c r="L275">
        <v>269</v>
      </c>
      <c r="M275" t="s">
        <v>6343</v>
      </c>
      <c r="N275" t="s">
        <v>6344</v>
      </c>
      <c r="O275" t="s">
        <v>28408</v>
      </c>
      <c r="P275" t="s">
        <v>28409</v>
      </c>
      <c r="Q275" t="s">
        <v>6343</v>
      </c>
    </row>
    <row r="276" spans="2:17" x14ac:dyDescent="0.3">
      <c r="B276">
        <v>270</v>
      </c>
      <c r="C276" t="s">
        <v>1692</v>
      </c>
      <c r="D276" t="s">
        <v>42413</v>
      </c>
      <c r="E276" t="s">
        <v>49043</v>
      </c>
      <c r="F276" t="s">
        <v>49044</v>
      </c>
      <c r="G276" t="s">
        <v>1692</v>
      </c>
      <c r="H276" t="s">
        <v>49043</v>
      </c>
      <c r="I276" t="s">
        <v>49044</v>
      </c>
      <c r="J276" t="s">
        <v>1692</v>
      </c>
      <c r="L276">
        <v>270</v>
      </c>
      <c r="M276" t="s">
        <v>6345</v>
      </c>
      <c r="N276" t="s">
        <v>6346</v>
      </c>
      <c r="O276" t="s">
        <v>28410</v>
      </c>
      <c r="P276" t="s">
        <v>28411</v>
      </c>
      <c r="Q276" t="s">
        <v>6345</v>
      </c>
    </row>
    <row r="277" spans="2:17" x14ac:dyDescent="0.3">
      <c r="B277">
        <v>271</v>
      </c>
      <c r="C277" t="s">
        <v>1693</v>
      </c>
      <c r="D277" t="s">
        <v>42416</v>
      </c>
      <c r="E277" t="s">
        <v>1694</v>
      </c>
      <c r="F277" t="s">
        <v>49045</v>
      </c>
      <c r="G277" t="s">
        <v>1693</v>
      </c>
      <c r="H277" t="s">
        <v>1694</v>
      </c>
      <c r="I277" t="s">
        <v>49045</v>
      </c>
      <c r="J277" t="s">
        <v>1693</v>
      </c>
      <c r="L277">
        <v>271</v>
      </c>
      <c r="M277" t="s">
        <v>6347</v>
      </c>
      <c r="N277" t="s">
        <v>6348</v>
      </c>
      <c r="O277" t="s">
        <v>6349</v>
      </c>
      <c r="P277" t="s">
        <v>28412</v>
      </c>
      <c r="Q277" t="s">
        <v>6347</v>
      </c>
    </row>
    <row r="278" spans="2:17" x14ac:dyDescent="0.3">
      <c r="B278">
        <v>272</v>
      </c>
      <c r="C278" t="s">
        <v>1695</v>
      </c>
      <c r="D278" t="s">
        <v>42418</v>
      </c>
      <c r="E278" t="s">
        <v>1696</v>
      </c>
      <c r="F278" t="s">
        <v>49046</v>
      </c>
      <c r="G278" t="s">
        <v>1695</v>
      </c>
      <c r="H278" t="s">
        <v>1696</v>
      </c>
      <c r="I278" t="s">
        <v>49046</v>
      </c>
      <c r="J278" t="s">
        <v>1695</v>
      </c>
      <c r="L278">
        <v>272</v>
      </c>
      <c r="M278" t="s">
        <v>6350</v>
      </c>
      <c r="N278" t="s">
        <v>6351</v>
      </c>
      <c r="O278" t="s">
        <v>6352</v>
      </c>
      <c r="P278" t="s">
        <v>28413</v>
      </c>
      <c r="Q278" t="s">
        <v>6350</v>
      </c>
    </row>
    <row r="279" spans="2:17" x14ac:dyDescent="0.3">
      <c r="B279">
        <v>273</v>
      </c>
      <c r="C279" t="s">
        <v>1697</v>
      </c>
      <c r="D279" t="s">
        <v>42420</v>
      </c>
      <c r="E279" t="s">
        <v>1698</v>
      </c>
      <c r="F279" t="s">
        <v>49047</v>
      </c>
      <c r="G279" t="s">
        <v>1697</v>
      </c>
      <c r="H279" t="s">
        <v>1698</v>
      </c>
      <c r="I279" t="s">
        <v>49047</v>
      </c>
      <c r="J279" t="s">
        <v>1697</v>
      </c>
      <c r="L279">
        <v>273</v>
      </c>
      <c r="M279" t="s">
        <v>6353</v>
      </c>
      <c r="N279" t="s">
        <v>6354</v>
      </c>
      <c r="O279" t="s">
        <v>6355</v>
      </c>
      <c r="P279" t="s">
        <v>28414</v>
      </c>
      <c r="Q279" t="s">
        <v>6353</v>
      </c>
    </row>
    <row r="280" spans="2:17" x14ac:dyDescent="0.3">
      <c r="B280">
        <v>274</v>
      </c>
      <c r="C280" t="s">
        <v>1699</v>
      </c>
      <c r="D280" t="s">
        <v>28415</v>
      </c>
      <c r="E280" t="s">
        <v>1700</v>
      </c>
      <c r="F280" t="s">
        <v>30370</v>
      </c>
      <c r="G280" t="s">
        <v>1699</v>
      </c>
      <c r="H280" t="s">
        <v>1700</v>
      </c>
      <c r="I280" t="s">
        <v>30370</v>
      </c>
      <c r="J280" t="s">
        <v>1699</v>
      </c>
      <c r="L280">
        <v>274</v>
      </c>
      <c r="M280" t="s">
        <v>1263</v>
      </c>
      <c r="N280" t="s">
        <v>28415</v>
      </c>
      <c r="O280" t="s">
        <v>1264</v>
      </c>
      <c r="P280" t="s">
        <v>28416</v>
      </c>
      <c r="Q280" t="s">
        <v>1263</v>
      </c>
    </row>
    <row r="281" spans="2:17" x14ac:dyDescent="0.3">
      <c r="B281">
        <v>275</v>
      </c>
      <c r="C281" t="s">
        <v>1701</v>
      </c>
      <c r="D281" t="s">
        <v>28417</v>
      </c>
      <c r="E281" t="s">
        <v>1702</v>
      </c>
      <c r="F281" t="s">
        <v>30371</v>
      </c>
      <c r="G281" t="s">
        <v>1701</v>
      </c>
      <c r="H281" t="s">
        <v>1702</v>
      </c>
      <c r="I281" t="s">
        <v>30371</v>
      </c>
      <c r="J281" t="s">
        <v>1701</v>
      </c>
      <c r="L281">
        <v>275</v>
      </c>
      <c r="M281" t="s">
        <v>1265</v>
      </c>
      <c r="N281" t="s">
        <v>28417</v>
      </c>
      <c r="O281" t="s">
        <v>1266</v>
      </c>
      <c r="P281" t="s">
        <v>28418</v>
      </c>
      <c r="Q281" t="s">
        <v>1265</v>
      </c>
    </row>
    <row r="282" spans="2:17" x14ac:dyDescent="0.3">
      <c r="B282">
        <v>276</v>
      </c>
      <c r="C282" t="s">
        <v>1703</v>
      </c>
      <c r="D282" t="s">
        <v>28419</v>
      </c>
      <c r="E282" t="s">
        <v>1704</v>
      </c>
      <c r="F282" t="s">
        <v>30372</v>
      </c>
      <c r="G282" t="s">
        <v>1703</v>
      </c>
      <c r="H282" t="s">
        <v>1704</v>
      </c>
      <c r="I282" t="s">
        <v>30372</v>
      </c>
      <c r="J282" t="s">
        <v>1703</v>
      </c>
      <c r="L282">
        <v>276</v>
      </c>
      <c r="M282" t="s">
        <v>1267</v>
      </c>
      <c r="N282" t="s">
        <v>28419</v>
      </c>
      <c r="O282" t="s">
        <v>1268</v>
      </c>
      <c r="P282" t="s">
        <v>28420</v>
      </c>
      <c r="Q282" t="s">
        <v>1267</v>
      </c>
    </row>
    <row r="283" spans="2:17" x14ac:dyDescent="0.3">
      <c r="B283">
        <v>277</v>
      </c>
      <c r="C283" t="s">
        <v>1705</v>
      </c>
      <c r="D283" t="s">
        <v>28421</v>
      </c>
      <c r="E283" t="s">
        <v>1706</v>
      </c>
      <c r="F283" t="s">
        <v>30373</v>
      </c>
      <c r="G283" t="s">
        <v>1705</v>
      </c>
      <c r="H283" t="s">
        <v>1706</v>
      </c>
      <c r="I283" t="s">
        <v>30373</v>
      </c>
      <c r="J283" t="s">
        <v>1705</v>
      </c>
      <c r="L283">
        <v>277</v>
      </c>
      <c r="M283" t="s">
        <v>1269</v>
      </c>
      <c r="N283" t="s">
        <v>28421</v>
      </c>
      <c r="O283" t="s">
        <v>1270</v>
      </c>
      <c r="P283" t="s">
        <v>28422</v>
      </c>
      <c r="Q283" t="s">
        <v>1269</v>
      </c>
    </row>
    <row r="284" spans="2:17" x14ac:dyDescent="0.3">
      <c r="B284">
        <v>278</v>
      </c>
      <c r="C284" t="s">
        <v>1707</v>
      </c>
      <c r="D284" t="s">
        <v>28423</v>
      </c>
      <c r="E284" t="s">
        <v>1708</v>
      </c>
      <c r="F284" t="s">
        <v>30374</v>
      </c>
      <c r="G284" t="s">
        <v>1707</v>
      </c>
      <c r="H284" t="s">
        <v>1708</v>
      </c>
      <c r="I284" t="s">
        <v>30374</v>
      </c>
      <c r="J284" t="s">
        <v>1707</v>
      </c>
      <c r="L284">
        <v>278</v>
      </c>
      <c r="M284" t="s">
        <v>1271</v>
      </c>
      <c r="N284" t="s">
        <v>28423</v>
      </c>
      <c r="O284" t="s">
        <v>1272</v>
      </c>
      <c r="P284" t="s">
        <v>28424</v>
      </c>
      <c r="Q284" t="s">
        <v>1271</v>
      </c>
    </row>
    <row r="285" spans="2:17" x14ac:dyDescent="0.3">
      <c r="B285">
        <v>279</v>
      </c>
      <c r="C285" t="s">
        <v>1709</v>
      </c>
      <c r="D285" t="s">
        <v>28425</v>
      </c>
      <c r="E285" t="s">
        <v>1710</v>
      </c>
      <c r="F285" t="s">
        <v>30375</v>
      </c>
      <c r="G285" t="s">
        <v>1709</v>
      </c>
      <c r="H285" t="s">
        <v>1710</v>
      </c>
      <c r="I285" t="s">
        <v>30375</v>
      </c>
      <c r="J285" t="s">
        <v>1709</v>
      </c>
      <c r="L285">
        <v>279</v>
      </c>
      <c r="M285" t="s">
        <v>1273</v>
      </c>
      <c r="N285" t="s">
        <v>28425</v>
      </c>
      <c r="O285" t="s">
        <v>1274</v>
      </c>
      <c r="P285" t="s">
        <v>28426</v>
      </c>
      <c r="Q285" t="s">
        <v>1273</v>
      </c>
    </row>
    <row r="286" spans="2:17" x14ac:dyDescent="0.3">
      <c r="B286">
        <v>280</v>
      </c>
      <c r="C286" t="s">
        <v>1711</v>
      </c>
      <c r="D286" t="s">
        <v>28427</v>
      </c>
      <c r="E286" t="s">
        <v>1712</v>
      </c>
      <c r="F286" t="s">
        <v>30376</v>
      </c>
      <c r="G286" t="s">
        <v>1711</v>
      </c>
      <c r="H286" t="s">
        <v>1712</v>
      </c>
      <c r="I286" t="s">
        <v>30376</v>
      </c>
      <c r="J286" t="s">
        <v>1711</v>
      </c>
      <c r="L286">
        <v>280</v>
      </c>
      <c r="M286" t="s">
        <v>1275</v>
      </c>
      <c r="N286" t="s">
        <v>28427</v>
      </c>
      <c r="O286" t="s">
        <v>1276</v>
      </c>
      <c r="P286" t="s">
        <v>28428</v>
      </c>
      <c r="Q286" t="s">
        <v>1275</v>
      </c>
    </row>
    <row r="287" spans="2:17" x14ac:dyDescent="0.3">
      <c r="B287">
        <v>281</v>
      </c>
      <c r="C287" t="s">
        <v>1713</v>
      </c>
      <c r="D287" t="s">
        <v>28429</v>
      </c>
      <c r="E287" t="s">
        <v>1714</v>
      </c>
      <c r="F287" t="s">
        <v>30377</v>
      </c>
      <c r="G287" t="s">
        <v>1713</v>
      </c>
      <c r="H287" t="s">
        <v>1714</v>
      </c>
      <c r="I287" t="s">
        <v>30377</v>
      </c>
      <c r="J287" t="s">
        <v>1713</v>
      </c>
      <c r="L287">
        <v>281</v>
      </c>
      <c r="M287" t="s">
        <v>1277</v>
      </c>
      <c r="N287" t="s">
        <v>28429</v>
      </c>
      <c r="O287" t="s">
        <v>1278</v>
      </c>
      <c r="P287" t="s">
        <v>28430</v>
      </c>
      <c r="Q287" t="s">
        <v>1277</v>
      </c>
    </row>
    <row r="288" spans="2:17" x14ac:dyDescent="0.3">
      <c r="B288">
        <v>282</v>
      </c>
      <c r="C288" t="s">
        <v>1715</v>
      </c>
      <c r="D288" t="s">
        <v>28431</v>
      </c>
      <c r="E288" t="s">
        <v>1716</v>
      </c>
      <c r="F288" t="s">
        <v>30378</v>
      </c>
      <c r="G288" t="s">
        <v>1715</v>
      </c>
      <c r="H288" t="s">
        <v>1716</v>
      </c>
      <c r="I288" t="s">
        <v>30378</v>
      </c>
      <c r="J288" t="s">
        <v>1715</v>
      </c>
      <c r="L288">
        <v>282</v>
      </c>
      <c r="M288" t="s">
        <v>1279</v>
      </c>
      <c r="N288" t="s">
        <v>28431</v>
      </c>
      <c r="O288" t="s">
        <v>1280</v>
      </c>
      <c r="P288" t="s">
        <v>28432</v>
      </c>
      <c r="Q288" t="s">
        <v>1279</v>
      </c>
    </row>
    <row r="289" spans="2:17" x14ac:dyDescent="0.3">
      <c r="B289">
        <v>283</v>
      </c>
      <c r="C289" t="s">
        <v>1717</v>
      </c>
      <c r="D289" t="s">
        <v>28390</v>
      </c>
      <c r="E289" t="s">
        <v>1718</v>
      </c>
      <c r="F289" t="s">
        <v>30347</v>
      </c>
      <c r="G289" t="s">
        <v>1717</v>
      </c>
      <c r="H289" t="s">
        <v>1718</v>
      </c>
      <c r="I289" t="s">
        <v>30347</v>
      </c>
      <c r="J289" t="s">
        <v>1717</v>
      </c>
      <c r="L289">
        <v>283</v>
      </c>
      <c r="M289" t="s">
        <v>1281</v>
      </c>
      <c r="N289" t="s">
        <v>28390</v>
      </c>
      <c r="O289" t="s">
        <v>1282</v>
      </c>
      <c r="P289" t="s">
        <v>28433</v>
      </c>
      <c r="Q289" t="s">
        <v>1281</v>
      </c>
    </row>
    <row r="290" spans="2:17" x14ac:dyDescent="0.3">
      <c r="B290">
        <v>284</v>
      </c>
      <c r="C290" t="s">
        <v>1719</v>
      </c>
      <c r="D290" t="s">
        <v>28392</v>
      </c>
      <c r="E290" t="s">
        <v>1720</v>
      </c>
      <c r="F290" t="s">
        <v>30348</v>
      </c>
      <c r="G290" t="s">
        <v>1719</v>
      </c>
      <c r="H290" t="s">
        <v>1720</v>
      </c>
      <c r="I290" t="s">
        <v>30348</v>
      </c>
      <c r="J290" t="s">
        <v>1719</v>
      </c>
      <c r="L290">
        <v>284</v>
      </c>
      <c r="M290" t="s">
        <v>1283</v>
      </c>
      <c r="N290" t="s">
        <v>28392</v>
      </c>
      <c r="O290" t="s">
        <v>1284</v>
      </c>
      <c r="P290" t="s">
        <v>28434</v>
      </c>
      <c r="Q290" t="s">
        <v>1283</v>
      </c>
    </row>
    <row r="291" spans="2:17" x14ac:dyDescent="0.3">
      <c r="B291">
        <v>285</v>
      </c>
      <c r="C291" t="s">
        <v>1721</v>
      </c>
      <c r="D291" t="s">
        <v>42433</v>
      </c>
      <c r="E291" t="s">
        <v>1722</v>
      </c>
      <c r="F291" t="s">
        <v>49048</v>
      </c>
      <c r="G291" t="s">
        <v>1721</v>
      </c>
      <c r="H291" t="s">
        <v>1722</v>
      </c>
      <c r="I291" t="s">
        <v>49048</v>
      </c>
      <c r="J291" t="s">
        <v>1721</v>
      </c>
      <c r="L291">
        <v>285</v>
      </c>
      <c r="M291" t="s">
        <v>6356</v>
      </c>
      <c r="N291" t="s">
        <v>6357</v>
      </c>
      <c r="O291" t="s">
        <v>6358</v>
      </c>
      <c r="P291" t="s">
        <v>28435</v>
      </c>
      <c r="Q291" t="s">
        <v>6356</v>
      </c>
    </row>
    <row r="292" spans="2:17" x14ac:dyDescent="0.3">
      <c r="B292">
        <v>286</v>
      </c>
      <c r="C292" t="s">
        <v>1723</v>
      </c>
      <c r="D292" t="s">
        <v>42435</v>
      </c>
      <c r="E292" t="s">
        <v>1724</v>
      </c>
      <c r="F292" t="s">
        <v>49049</v>
      </c>
      <c r="G292" t="s">
        <v>1723</v>
      </c>
      <c r="H292" t="s">
        <v>1724</v>
      </c>
      <c r="I292" t="s">
        <v>49049</v>
      </c>
      <c r="J292" t="s">
        <v>1723</v>
      </c>
      <c r="L292">
        <v>286</v>
      </c>
      <c r="M292" t="s">
        <v>6359</v>
      </c>
      <c r="N292" t="s">
        <v>6360</v>
      </c>
      <c r="O292" t="s">
        <v>6361</v>
      </c>
      <c r="P292" t="s">
        <v>28436</v>
      </c>
      <c r="Q292" t="s">
        <v>6359</v>
      </c>
    </row>
    <row r="293" spans="2:17" x14ac:dyDescent="0.3">
      <c r="B293">
        <v>287</v>
      </c>
      <c r="C293" t="s">
        <v>1725</v>
      </c>
      <c r="D293" t="s">
        <v>42437</v>
      </c>
      <c r="E293" t="s">
        <v>1726</v>
      </c>
      <c r="F293" t="s">
        <v>49050</v>
      </c>
      <c r="G293" t="s">
        <v>1725</v>
      </c>
      <c r="H293" t="s">
        <v>1726</v>
      </c>
      <c r="I293" t="s">
        <v>49050</v>
      </c>
      <c r="J293" t="s">
        <v>1725</v>
      </c>
      <c r="L293">
        <v>287</v>
      </c>
      <c r="M293" t="s">
        <v>6362</v>
      </c>
      <c r="N293" t="s">
        <v>6363</v>
      </c>
      <c r="O293" t="s">
        <v>6364</v>
      </c>
      <c r="P293" t="s">
        <v>28437</v>
      </c>
      <c r="Q293" t="s">
        <v>6362</v>
      </c>
    </row>
    <row r="294" spans="2:17" x14ac:dyDescent="0.3">
      <c r="B294">
        <v>288</v>
      </c>
      <c r="C294" t="s">
        <v>49051</v>
      </c>
      <c r="D294" t="s">
        <v>42440</v>
      </c>
      <c r="E294" t="s">
        <v>1727</v>
      </c>
      <c r="F294" t="s">
        <v>49052</v>
      </c>
      <c r="G294" t="s">
        <v>49051</v>
      </c>
      <c r="H294" t="s">
        <v>1727</v>
      </c>
      <c r="I294" t="s">
        <v>49052</v>
      </c>
      <c r="J294" t="s">
        <v>49051</v>
      </c>
      <c r="L294">
        <v>288</v>
      </c>
      <c r="M294" t="s">
        <v>28438</v>
      </c>
      <c r="N294" t="s">
        <v>6365</v>
      </c>
      <c r="O294" t="s">
        <v>6366</v>
      </c>
      <c r="P294" t="s">
        <v>28439</v>
      </c>
      <c r="Q294" t="s">
        <v>28438</v>
      </c>
    </row>
    <row r="295" spans="2:17" x14ac:dyDescent="0.3">
      <c r="B295">
        <v>289</v>
      </c>
      <c r="C295" t="s">
        <v>5817</v>
      </c>
      <c r="D295" t="s">
        <v>42442</v>
      </c>
      <c r="E295" t="s">
        <v>1728</v>
      </c>
      <c r="F295" t="s">
        <v>49053</v>
      </c>
      <c r="G295" t="s">
        <v>5817</v>
      </c>
      <c r="H295" t="s">
        <v>1728</v>
      </c>
      <c r="I295" t="s">
        <v>49053</v>
      </c>
      <c r="J295" t="s">
        <v>5817</v>
      </c>
      <c r="L295">
        <v>289</v>
      </c>
      <c r="M295" t="s">
        <v>6367</v>
      </c>
      <c r="N295" t="s">
        <v>6368</v>
      </c>
      <c r="O295" t="s">
        <v>6369</v>
      </c>
      <c r="P295" t="s">
        <v>28440</v>
      </c>
      <c r="Q295" t="s">
        <v>6367</v>
      </c>
    </row>
    <row r="296" spans="2:17" x14ac:dyDescent="0.3">
      <c r="B296">
        <v>290</v>
      </c>
      <c r="C296" t="s">
        <v>1729</v>
      </c>
      <c r="D296" t="s">
        <v>42444</v>
      </c>
      <c r="E296" t="s">
        <v>1730</v>
      </c>
      <c r="F296" t="s">
        <v>49054</v>
      </c>
      <c r="G296" t="s">
        <v>1729</v>
      </c>
      <c r="H296" t="s">
        <v>1730</v>
      </c>
      <c r="I296" t="s">
        <v>49054</v>
      </c>
      <c r="J296" t="s">
        <v>1729</v>
      </c>
      <c r="L296">
        <v>290</v>
      </c>
      <c r="M296" t="s">
        <v>6370</v>
      </c>
      <c r="N296" t="s">
        <v>6371</v>
      </c>
      <c r="O296" t="s">
        <v>6372</v>
      </c>
      <c r="P296" t="s">
        <v>28441</v>
      </c>
      <c r="Q296" t="s">
        <v>6370</v>
      </c>
    </row>
    <row r="297" spans="2:17" x14ac:dyDescent="0.3">
      <c r="B297">
        <v>291</v>
      </c>
      <c r="C297" t="s">
        <v>1731</v>
      </c>
      <c r="D297" t="s">
        <v>42446</v>
      </c>
      <c r="E297" t="s">
        <v>1732</v>
      </c>
      <c r="F297" t="s">
        <v>49055</v>
      </c>
      <c r="G297" t="s">
        <v>1731</v>
      </c>
      <c r="H297" t="s">
        <v>1732</v>
      </c>
      <c r="I297" t="s">
        <v>49055</v>
      </c>
      <c r="J297" t="s">
        <v>1731</v>
      </c>
      <c r="L297">
        <v>291</v>
      </c>
      <c r="M297" t="s">
        <v>6373</v>
      </c>
      <c r="N297" t="s">
        <v>6374</v>
      </c>
      <c r="O297" t="s">
        <v>6375</v>
      </c>
      <c r="P297" t="s">
        <v>28442</v>
      </c>
      <c r="Q297" t="s">
        <v>6373</v>
      </c>
    </row>
    <row r="298" spans="2:17" x14ac:dyDescent="0.3">
      <c r="B298">
        <v>292</v>
      </c>
      <c r="C298" t="s">
        <v>1733</v>
      </c>
      <c r="D298" t="s">
        <v>42448</v>
      </c>
      <c r="E298" t="s">
        <v>1734</v>
      </c>
      <c r="F298" t="s">
        <v>49056</v>
      </c>
      <c r="G298" t="s">
        <v>1733</v>
      </c>
      <c r="H298" t="s">
        <v>1734</v>
      </c>
      <c r="I298" t="s">
        <v>49056</v>
      </c>
      <c r="J298" t="s">
        <v>1733</v>
      </c>
      <c r="L298">
        <v>292</v>
      </c>
      <c r="M298" t="s">
        <v>6376</v>
      </c>
      <c r="N298" t="s">
        <v>6377</v>
      </c>
      <c r="O298" t="s">
        <v>6378</v>
      </c>
      <c r="P298" t="s">
        <v>28443</v>
      </c>
      <c r="Q298" t="s">
        <v>6376</v>
      </c>
    </row>
    <row r="299" spans="2:17" x14ac:dyDescent="0.3">
      <c r="B299">
        <v>293</v>
      </c>
      <c r="C299" t="s">
        <v>1735</v>
      </c>
      <c r="D299" t="s">
        <v>42450</v>
      </c>
      <c r="E299" t="s">
        <v>1736</v>
      </c>
      <c r="F299" t="s">
        <v>49057</v>
      </c>
      <c r="G299" t="s">
        <v>1735</v>
      </c>
      <c r="H299" t="s">
        <v>1736</v>
      </c>
      <c r="I299" t="s">
        <v>49057</v>
      </c>
      <c r="J299" t="s">
        <v>1735</v>
      </c>
      <c r="L299">
        <v>293</v>
      </c>
      <c r="M299" t="s">
        <v>6379</v>
      </c>
      <c r="N299" t="s">
        <v>6380</v>
      </c>
      <c r="O299" t="s">
        <v>6381</v>
      </c>
      <c r="P299" t="s">
        <v>28444</v>
      </c>
      <c r="Q299" t="s">
        <v>6379</v>
      </c>
    </row>
    <row r="300" spans="2:17" x14ac:dyDescent="0.3">
      <c r="B300">
        <v>294</v>
      </c>
      <c r="C300" t="s">
        <v>1676</v>
      </c>
      <c r="D300" t="s">
        <v>42452</v>
      </c>
      <c r="E300" t="s">
        <v>26630</v>
      </c>
      <c r="F300" t="s">
        <v>49058</v>
      </c>
      <c r="G300" t="s">
        <v>1676</v>
      </c>
      <c r="H300" t="s">
        <v>26630</v>
      </c>
      <c r="I300" t="s">
        <v>49058</v>
      </c>
      <c r="J300" t="s">
        <v>1676</v>
      </c>
      <c r="L300">
        <v>294</v>
      </c>
      <c r="M300" t="s">
        <v>6319</v>
      </c>
      <c r="N300" t="s">
        <v>6320</v>
      </c>
      <c r="O300" t="s">
        <v>26026</v>
      </c>
      <c r="P300" t="s">
        <v>28445</v>
      </c>
      <c r="Q300" t="s">
        <v>6319</v>
      </c>
    </row>
    <row r="301" spans="2:17" x14ac:dyDescent="0.3">
      <c r="B301">
        <v>295</v>
      </c>
      <c r="C301" t="s">
        <v>1737</v>
      </c>
      <c r="D301" t="s">
        <v>42454</v>
      </c>
      <c r="E301" t="s">
        <v>1738</v>
      </c>
      <c r="F301" t="s">
        <v>49059</v>
      </c>
      <c r="G301" t="s">
        <v>1737</v>
      </c>
      <c r="H301" t="s">
        <v>1738</v>
      </c>
      <c r="I301" t="s">
        <v>49059</v>
      </c>
      <c r="J301" t="s">
        <v>1737</v>
      </c>
      <c r="L301">
        <v>295</v>
      </c>
      <c r="M301" t="s">
        <v>6382</v>
      </c>
      <c r="N301" t="s">
        <v>6383</v>
      </c>
      <c r="O301" t="s">
        <v>6384</v>
      </c>
      <c r="P301" t="s">
        <v>28446</v>
      </c>
      <c r="Q301" t="s">
        <v>6382</v>
      </c>
    </row>
    <row r="302" spans="2:17" x14ac:dyDescent="0.3">
      <c r="B302">
        <v>296</v>
      </c>
      <c r="C302" t="s">
        <v>1739</v>
      </c>
      <c r="D302" t="s">
        <v>42456</v>
      </c>
      <c r="E302" t="s">
        <v>1740</v>
      </c>
      <c r="F302" t="s">
        <v>49060</v>
      </c>
      <c r="G302" t="s">
        <v>1739</v>
      </c>
      <c r="H302" t="s">
        <v>1740</v>
      </c>
      <c r="I302" t="s">
        <v>49060</v>
      </c>
      <c r="J302" t="s">
        <v>1739</v>
      </c>
      <c r="L302">
        <v>296</v>
      </c>
      <c r="M302" t="s">
        <v>6385</v>
      </c>
      <c r="N302" t="s">
        <v>6386</v>
      </c>
      <c r="O302" t="s">
        <v>6387</v>
      </c>
      <c r="P302" t="s">
        <v>28447</v>
      </c>
      <c r="Q302" t="s">
        <v>6385</v>
      </c>
    </row>
    <row r="303" spans="2:17" x14ac:dyDescent="0.3">
      <c r="B303">
        <v>297</v>
      </c>
      <c r="C303" t="s">
        <v>1741</v>
      </c>
      <c r="D303" t="s">
        <v>42458</v>
      </c>
      <c r="E303" t="s">
        <v>1742</v>
      </c>
      <c r="F303" t="s">
        <v>49061</v>
      </c>
      <c r="G303" t="s">
        <v>1741</v>
      </c>
      <c r="H303" t="s">
        <v>1742</v>
      </c>
      <c r="I303" t="s">
        <v>49061</v>
      </c>
      <c r="J303" t="s">
        <v>1741</v>
      </c>
      <c r="L303">
        <v>297</v>
      </c>
      <c r="M303" t="s">
        <v>6388</v>
      </c>
      <c r="N303" t="s">
        <v>6389</v>
      </c>
      <c r="O303" t="s">
        <v>6390</v>
      </c>
      <c r="P303" t="s">
        <v>28448</v>
      </c>
      <c r="Q303" t="s">
        <v>6388</v>
      </c>
    </row>
    <row r="304" spans="2:17" x14ac:dyDescent="0.3">
      <c r="B304">
        <v>298</v>
      </c>
      <c r="C304" t="s">
        <v>1743</v>
      </c>
      <c r="D304" t="s">
        <v>42460</v>
      </c>
      <c r="E304" t="s">
        <v>1744</v>
      </c>
      <c r="F304" t="s">
        <v>49062</v>
      </c>
      <c r="G304" t="s">
        <v>1743</v>
      </c>
      <c r="H304" t="s">
        <v>1744</v>
      </c>
      <c r="I304" t="s">
        <v>49062</v>
      </c>
      <c r="J304" t="s">
        <v>1743</v>
      </c>
      <c r="L304">
        <v>298</v>
      </c>
      <c r="M304" t="s">
        <v>6391</v>
      </c>
      <c r="N304" t="s">
        <v>6392</v>
      </c>
      <c r="O304" t="s">
        <v>6393</v>
      </c>
      <c r="P304" t="s">
        <v>28449</v>
      </c>
      <c r="Q304" t="s">
        <v>6391</v>
      </c>
    </row>
    <row r="305" spans="2:17" x14ac:dyDescent="0.3">
      <c r="B305">
        <v>299</v>
      </c>
      <c r="C305" t="s">
        <v>1745</v>
      </c>
      <c r="D305" t="s">
        <v>42462</v>
      </c>
      <c r="E305" t="s">
        <v>1746</v>
      </c>
      <c r="F305" t="s">
        <v>49063</v>
      </c>
      <c r="G305" t="s">
        <v>1745</v>
      </c>
      <c r="H305" t="s">
        <v>1746</v>
      </c>
      <c r="I305" t="s">
        <v>49063</v>
      </c>
      <c r="J305" t="s">
        <v>1745</v>
      </c>
      <c r="L305">
        <v>299</v>
      </c>
      <c r="M305" t="s">
        <v>6394</v>
      </c>
      <c r="N305" t="s">
        <v>6395</v>
      </c>
      <c r="O305" t="s">
        <v>6396</v>
      </c>
      <c r="P305" t="s">
        <v>28450</v>
      </c>
      <c r="Q305" t="s">
        <v>6394</v>
      </c>
    </row>
    <row r="306" spans="2:17" x14ac:dyDescent="0.3">
      <c r="B306">
        <v>300</v>
      </c>
      <c r="C306" t="s">
        <v>1747</v>
      </c>
      <c r="D306" t="s">
        <v>42464</v>
      </c>
      <c r="E306" t="s">
        <v>1748</v>
      </c>
      <c r="F306" t="s">
        <v>49064</v>
      </c>
      <c r="G306" t="s">
        <v>1747</v>
      </c>
      <c r="H306" t="s">
        <v>1748</v>
      </c>
      <c r="I306" t="s">
        <v>49064</v>
      </c>
      <c r="J306" t="s">
        <v>1747</v>
      </c>
      <c r="L306">
        <v>300</v>
      </c>
      <c r="M306" t="s">
        <v>6397</v>
      </c>
      <c r="N306" t="s">
        <v>6398</v>
      </c>
      <c r="O306" t="s">
        <v>6399</v>
      </c>
      <c r="P306" t="s">
        <v>28451</v>
      </c>
      <c r="Q306" t="s">
        <v>6397</v>
      </c>
    </row>
    <row r="307" spans="2:17" x14ac:dyDescent="0.3">
      <c r="B307">
        <v>301</v>
      </c>
      <c r="C307" t="s">
        <v>1749</v>
      </c>
      <c r="D307" t="s">
        <v>42466</v>
      </c>
      <c r="E307" t="s">
        <v>1750</v>
      </c>
      <c r="F307" t="s">
        <v>49065</v>
      </c>
      <c r="G307" t="s">
        <v>1749</v>
      </c>
      <c r="H307" t="s">
        <v>1750</v>
      </c>
      <c r="I307" t="s">
        <v>49065</v>
      </c>
      <c r="J307" t="s">
        <v>1749</v>
      </c>
      <c r="L307">
        <v>301</v>
      </c>
      <c r="M307" t="s">
        <v>6400</v>
      </c>
      <c r="N307" t="s">
        <v>6401</v>
      </c>
      <c r="O307" t="s">
        <v>6402</v>
      </c>
      <c r="P307" t="s">
        <v>28452</v>
      </c>
      <c r="Q307" t="s">
        <v>6400</v>
      </c>
    </row>
    <row r="308" spans="2:17" x14ac:dyDescent="0.3">
      <c r="B308">
        <v>302</v>
      </c>
      <c r="C308" t="s">
        <v>1751</v>
      </c>
      <c r="D308" t="s">
        <v>42468</v>
      </c>
      <c r="E308" t="s">
        <v>1752</v>
      </c>
      <c r="F308" t="s">
        <v>49066</v>
      </c>
      <c r="G308" t="s">
        <v>1751</v>
      </c>
      <c r="H308" t="s">
        <v>1752</v>
      </c>
      <c r="I308" t="s">
        <v>49066</v>
      </c>
      <c r="J308" t="s">
        <v>1751</v>
      </c>
      <c r="L308">
        <v>302</v>
      </c>
      <c r="M308" t="s">
        <v>6403</v>
      </c>
      <c r="N308" t="s">
        <v>6404</v>
      </c>
      <c r="O308" t="s">
        <v>6405</v>
      </c>
      <c r="P308" t="s">
        <v>28453</v>
      </c>
      <c r="Q308" t="s">
        <v>6403</v>
      </c>
    </row>
    <row r="309" spans="2:17" x14ac:dyDescent="0.3">
      <c r="B309">
        <v>303</v>
      </c>
      <c r="C309" t="s">
        <v>1753</v>
      </c>
      <c r="D309" t="s">
        <v>42470</v>
      </c>
      <c r="E309" t="s">
        <v>1754</v>
      </c>
      <c r="F309" t="s">
        <v>49067</v>
      </c>
      <c r="G309" t="s">
        <v>1753</v>
      </c>
      <c r="H309" t="s">
        <v>1754</v>
      </c>
      <c r="I309" t="s">
        <v>49067</v>
      </c>
      <c r="J309" t="s">
        <v>1753</v>
      </c>
      <c r="L309">
        <v>303</v>
      </c>
      <c r="M309" t="s">
        <v>6406</v>
      </c>
      <c r="N309" t="s">
        <v>6407</v>
      </c>
      <c r="O309" t="s">
        <v>6408</v>
      </c>
      <c r="P309" t="s">
        <v>28454</v>
      </c>
      <c r="Q309" t="s">
        <v>6406</v>
      </c>
    </row>
    <row r="310" spans="2:17" x14ac:dyDescent="0.3">
      <c r="B310">
        <v>304</v>
      </c>
      <c r="C310" t="s">
        <v>1755</v>
      </c>
      <c r="D310" t="s">
        <v>42472</v>
      </c>
      <c r="E310" t="s">
        <v>1756</v>
      </c>
      <c r="F310" t="s">
        <v>49068</v>
      </c>
      <c r="G310" t="s">
        <v>1755</v>
      </c>
      <c r="H310" t="s">
        <v>1756</v>
      </c>
      <c r="I310" t="s">
        <v>49068</v>
      </c>
      <c r="J310" t="s">
        <v>1755</v>
      </c>
      <c r="L310">
        <v>304</v>
      </c>
      <c r="M310" t="s">
        <v>6409</v>
      </c>
      <c r="N310" t="s">
        <v>6410</v>
      </c>
      <c r="O310" t="s">
        <v>6411</v>
      </c>
      <c r="P310" t="s">
        <v>28455</v>
      </c>
      <c r="Q310" t="s">
        <v>6409</v>
      </c>
    </row>
    <row r="311" spans="2:17" x14ac:dyDescent="0.3">
      <c r="B311">
        <v>305</v>
      </c>
      <c r="C311" t="s">
        <v>1757</v>
      </c>
      <c r="D311" t="s">
        <v>42474</v>
      </c>
      <c r="E311" t="s">
        <v>1758</v>
      </c>
      <c r="F311" t="s">
        <v>49069</v>
      </c>
      <c r="G311" t="s">
        <v>1757</v>
      </c>
      <c r="H311" t="s">
        <v>1758</v>
      </c>
      <c r="I311" t="s">
        <v>49069</v>
      </c>
      <c r="J311" t="s">
        <v>1757</v>
      </c>
      <c r="L311">
        <v>305</v>
      </c>
      <c r="M311" t="s">
        <v>6412</v>
      </c>
      <c r="N311" t="s">
        <v>6413</v>
      </c>
      <c r="O311" t="s">
        <v>6414</v>
      </c>
      <c r="P311" t="s">
        <v>28456</v>
      </c>
      <c r="Q311" t="s">
        <v>6412</v>
      </c>
    </row>
    <row r="312" spans="2:17" x14ac:dyDescent="0.3">
      <c r="B312">
        <v>306</v>
      </c>
      <c r="C312" t="s">
        <v>1759</v>
      </c>
      <c r="D312" t="s">
        <v>42476</v>
      </c>
      <c r="E312" t="s">
        <v>1760</v>
      </c>
      <c r="F312" t="s">
        <v>49070</v>
      </c>
      <c r="G312" t="s">
        <v>1759</v>
      </c>
      <c r="H312" t="s">
        <v>1760</v>
      </c>
      <c r="I312" t="s">
        <v>49070</v>
      </c>
      <c r="J312" t="s">
        <v>1759</v>
      </c>
      <c r="L312">
        <v>306</v>
      </c>
      <c r="M312" t="s">
        <v>6415</v>
      </c>
      <c r="N312" t="s">
        <v>6416</v>
      </c>
      <c r="O312" t="s">
        <v>6417</v>
      </c>
      <c r="P312" t="s">
        <v>28457</v>
      </c>
      <c r="Q312" t="s">
        <v>6415</v>
      </c>
    </row>
    <row r="313" spans="2:17" x14ac:dyDescent="0.3">
      <c r="B313">
        <v>307</v>
      </c>
      <c r="C313" t="s">
        <v>1761</v>
      </c>
      <c r="D313" t="s">
        <v>42478</v>
      </c>
      <c r="E313" t="s">
        <v>1762</v>
      </c>
      <c r="F313" t="s">
        <v>49071</v>
      </c>
      <c r="G313" t="s">
        <v>1761</v>
      </c>
      <c r="H313" t="s">
        <v>1762</v>
      </c>
      <c r="I313" t="s">
        <v>49071</v>
      </c>
      <c r="J313" t="s">
        <v>1761</v>
      </c>
      <c r="L313">
        <v>307</v>
      </c>
      <c r="M313" t="s">
        <v>6418</v>
      </c>
      <c r="N313" t="s">
        <v>6419</v>
      </c>
      <c r="O313" t="s">
        <v>6420</v>
      </c>
      <c r="P313" t="s">
        <v>28458</v>
      </c>
      <c r="Q313" t="s">
        <v>6418</v>
      </c>
    </row>
    <row r="314" spans="2:17" x14ac:dyDescent="0.3">
      <c r="B314">
        <v>308</v>
      </c>
      <c r="C314" t="s">
        <v>1763</v>
      </c>
      <c r="D314" t="s">
        <v>42480</v>
      </c>
      <c r="E314" t="s">
        <v>1764</v>
      </c>
      <c r="F314" t="s">
        <v>49072</v>
      </c>
      <c r="G314" t="s">
        <v>1763</v>
      </c>
      <c r="H314" t="s">
        <v>1764</v>
      </c>
      <c r="I314" t="s">
        <v>49072</v>
      </c>
      <c r="J314" t="s">
        <v>1763</v>
      </c>
      <c r="L314">
        <v>308</v>
      </c>
      <c r="M314" t="s">
        <v>6421</v>
      </c>
      <c r="N314" t="s">
        <v>6422</v>
      </c>
      <c r="O314" t="s">
        <v>6423</v>
      </c>
      <c r="P314" t="s">
        <v>28459</v>
      </c>
      <c r="Q314" t="s">
        <v>6421</v>
      </c>
    </row>
    <row r="315" spans="2:17" x14ac:dyDescent="0.3">
      <c r="B315">
        <v>309</v>
      </c>
      <c r="C315" t="s">
        <v>1765</v>
      </c>
      <c r="D315" t="s">
        <v>42482</v>
      </c>
      <c r="E315" t="s">
        <v>1766</v>
      </c>
      <c r="F315" t="s">
        <v>49073</v>
      </c>
      <c r="G315" t="s">
        <v>1765</v>
      </c>
      <c r="H315" t="s">
        <v>1766</v>
      </c>
      <c r="I315" t="s">
        <v>49073</v>
      </c>
      <c r="J315" t="s">
        <v>1765</v>
      </c>
      <c r="L315">
        <v>309</v>
      </c>
      <c r="M315" t="s">
        <v>6424</v>
      </c>
      <c r="N315" t="s">
        <v>6425</v>
      </c>
      <c r="O315" t="s">
        <v>6426</v>
      </c>
      <c r="P315" t="s">
        <v>28460</v>
      </c>
      <c r="Q315" t="s">
        <v>6424</v>
      </c>
    </row>
    <row r="316" spans="2:17" x14ac:dyDescent="0.3">
      <c r="B316">
        <v>310</v>
      </c>
      <c r="C316" t="s">
        <v>1767</v>
      </c>
      <c r="D316" t="s">
        <v>42484</v>
      </c>
      <c r="E316" t="s">
        <v>1768</v>
      </c>
      <c r="F316" t="s">
        <v>49074</v>
      </c>
      <c r="G316" t="s">
        <v>1767</v>
      </c>
      <c r="H316" t="s">
        <v>1768</v>
      </c>
      <c r="I316" t="s">
        <v>49074</v>
      </c>
      <c r="J316" t="s">
        <v>1767</v>
      </c>
      <c r="L316">
        <v>310</v>
      </c>
      <c r="M316" t="s">
        <v>6427</v>
      </c>
      <c r="N316" t="s">
        <v>6428</v>
      </c>
      <c r="O316" t="s">
        <v>6429</v>
      </c>
      <c r="P316" t="s">
        <v>28461</v>
      </c>
      <c r="Q316" t="s">
        <v>6427</v>
      </c>
    </row>
    <row r="317" spans="2:17" x14ac:dyDescent="0.3">
      <c r="B317">
        <v>311</v>
      </c>
      <c r="C317" t="s">
        <v>1769</v>
      </c>
      <c r="D317" t="s">
        <v>42486</v>
      </c>
      <c r="E317" t="s">
        <v>1770</v>
      </c>
      <c r="F317" t="s">
        <v>49075</v>
      </c>
      <c r="G317" t="s">
        <v>1769</v>
      </c>
      <c r="H317" t="s">
        <v>1770</v>
      </c>
      <c r="I317" t="s">
        <v>49075</v>
      </c>
      <c r="J317" t="s">
        <v>1769</v>
      </c>
      <c r="L317">
        <v>311</v>
      </c>
      <c r="M317" t="s">
        <v>6430</v>
      </c>
      <c r="N317" t="s">
        <v>6431</v>
      </c>
      <c r="O317" t="s">
        <v>6432</v>
      </c>
      <c r="P317" t="s">
        <v>28462</v>
      </c>
      <c r="Q317" t="s">
        <v>6430</v>
      </c>
    </row>
    <row r="318" spans="2:17" x14ac:dyDescent="0.3">
      <c r="B318">
        <v>312</v>
      </c>
      <c r="C318" t="s">
        <v>1771</v>
      </c>
      <c r="D318" t="s">
        <v>42488</v>
      </c>
      <c r="E318" t="s">
        <v>1772</v>
      </c>
      <c r="F318" t="s">
        <v>49076</v>
      </c>
      <c r="G318" t="s">
        <v>1771</v>
      </c>
      <c r="H318" t="s">
        <v>1772</v>
      </c>
      <c r="I318" t="s">
        <v>49076</v>
      </c>
      <c r="J318" t="s">
        <v>1771</v>
      </c>
      <c r="L318">
        <v>312</v>
      </c>
      <c r="M318" t="s">
        <v>6433</v>
      </c>
      <c r="N318" t="s">
        <v>6434</v>
      </c>
      <c r="O318" t="s">
        <v>6435</v>
      </c>
      <c r="P318" t="s">
        <v>28463</v>
      </c>
      <c r="Q318" t="s">
        <v>6433</v>
      </c>
    </row>
    <row r="319" spans="2:17" x14ac:dyDescent="0.3">
      <c r="B319">
        <v>313</v>
      </c>
      <c r="C319" t="s">
        <v>1773</v>
      </c>
      <c r="D319" t="s">
        <v>42490</v>
      </c>
      <c r="E319" t="s">
        <v>1774</v>
      </c>
      <c r="F319" t="s">
        <v>49077</v>
      </c>
      <c r="G319" t="s">
        <v>1773</v>
      </c>
      <c r="H319" t="s">
        <v>1774</v>
      </c>
      <c r="I319" t="s">
        <v>49077</v>
      </c>
      <c r="J319" t="s">
        <v>1773</v>
      </c>
      <c r="L319">
        <v>313</v>
      </c>
      <c r="M319" t="s">
        <v>6436</v>
      </c>
      <c r="N319" t="s">
        <v>6437</v>
      </c>
      <c r="O319" t="s">
        <v>6438</v>
      </c>
      <c r="P319" t="s">
        <v>28464</v>
      </c>
      <c r="Q319" t="s">
        <v>6436</v>
      </c>
    </row>
    <row r="320" spans="2:17" x14ac:dyDescent="0.3">
      <c r="B320">
        <v>314</v>
      </c>
      <c r="C320" t="s">
        <v>1775</v>
      </c>
      <c r="D320" t="s">
        <v>42492</v>
      </c>
      <c r="E320" t="s">
        <v>1776</v>
      </c>
      <c r="F320" t="s">
        <v>49078</v>
      </c>
      <c r="G320" t="s">
        <v>1775</v>
      </c>
      <c r="H320" t="s">
        <v>1776</v>
      </c>
      <c r="I320" t="s">
        <v>49078</v>
      </c>
      <c r="J320" t="s">
        <v>1775</v>
      </c>
      <c r="L320">
        <v>314</v>
      </c>
      <c r="M320" t="s">
        <v>6439</v>
      </c>
      <c r="N320" t="s">
        <v>6440</v>
      </c>
      <c r="O320" t="s">
        <v>6441</v>
      </c>
      <c r="P320" t="s">
        <v>28465</v>
      </c>
      <c r="Q320" t="s">
        <v>6439</v>
      </c>
    </row>
    <row r="321" spans="2:17" x14ac:dyDescent="0.3">
      <c r="B321">
        <v>315</v>
      </c>
      <c r="C321" t="s">
        <v>1777</v>
      </c>
      <c r="D321" t="s">
        <v>42494</v>
      </c>
      <c r="E321" t="s">
        <v>1778</v>
      </c>
      <c r="F321" t="s">
        <v>49079</v>
      </c>
      <c r="G321" t="s">
        <v>1777</v>
      </c>
      <c r="H321" t="s">
        <v>1778</v>
      </c>
      <c r="I321" t="s">
        <v>49079</v>
      </c>
      <c r="J321" t="s">
        <v>1777</v>
      </c>
      <c r="L321">
        <v>315</v>
      </c>
      <c r="M321" t="s">
        <v>6442</v>
      </c>
      <c r="N321" t="s">
        <v>6443</v>
      </c>
      <c r="O321" t="s">
        <v>6444</v>
      </c>
      <c r="P321" t="s">
        <v>28466</v>
      </c>
      <c r="Q321" t="s">
        <v>6442</v>
      </c>
    </row>
    <row r="322" spans="2:17" x14ac:dyDescent="0.3">
      <c r="B322">
        <v>316</v>
      </c>
      <c r="C322" t="s">
        <v>1779</v>
      </c>
      <c r="D322" t="s">
        <v>42496</v>
      </c>
      <c r="E322" t="s">
        <v>1780</v>
      </c>
      <c r="F322" t="s">
        <v>49080</v>
      </c>
      <c r="G322" t="s">
        <v>1779</v>
      </c>
      <c r="H322" t="s">
        <v>1780</v>
      </c>
      <c r="I322" t="s">
        <v>49080</v>
      </c>
      <c r="J322" t="s">
        <v>1779</v>
      </c>
      <c r="L322">
        <v>316</v>
      </c>
      <c r="M322" t="s">
        <v>6445</v>
      </c>
      <c r="N322" t="s">
        <v>6446</v>
      </c>
      <c r="O322" t="s">
        <v>6447</v>
      </c>
      <c r="P322" t="s">
        <v>28467</v>
      </c>
      <c r="Q322" t="s">
        <v>6445</v>
      </c>
    </row>
    <row r="323" spans="2:17" x14ac:dyDescent="0.3">
      <c r="B323">
        <v>317</v>
      </c>
      <c r="C323" t="s">
        <v>26631</v>
      </c>
      <c r="D323" t="s">
        <v>42498</v>
      </c>
      <c r="E323" t="s">
        <v>1781</v>
      </c>
      <c r="F323" t="s">
        <v>49081</v>
      </c>
      <c r="G323" t="s">
        <v>26631</v>
      </c>
      <c r="H323" t="s">
        <v>1781</v>
      </c>
      <c r="I323" t="s">
        <v>49081</v>
      </c>
      <c r="J323" t="s">
        <v>26631</v>
      </c>
      <c r="L323">
        <v>317</v>
      </c>
      <c r="M323" t="s">
        <v>6448</v>
      </c>
      <c r="N323" t="s">
        <v>6449</v>
      </c>
      <c r="O323" t="s">
        <v>6450</v>
      </c>
      <c r="P323" t="s">
        <v>28468</v>
      </c>
      <c r="Q323" t="s">
        <v>6448</v>
      </c>
    </row>
    <row r="324" spans="2:17" x14ac:dyDescent="0.3">
      <c r="B324">
        <v>318</v>
      </c>
      <c r="C324" t="s">
        <v>1782</v>
      </c>
      <c r="D324" t="s">
        <v>42500</v>
      </c>
      <c r="E324" t="s">
        <v>1783</v>
      </c>
      <c r="F324" t="s">
        <v>49082</v>
      </c>
      <c r="G324" t="s">
        <v>1782</v>
      </c>
      <c r="H324" t="s">
        <v>1783</v>
      </c>
      <c r="I324" t="s">
        <v>49082</v>
      </c>
      <c r="J324" t="s">
        <v>1782</v>
      </c>
      <c r="L324">
        <v>318</v>
      </c>
      <c r="M324" t="s">
        <v>6451</v>
      </c>
      <c r="N324" t="s">
        <v>6452</v>
      </c>
      <c r="O324" t="s">
        <v>6453</v>
      </c>
      <c r="P324" t="s">
        <v>28469</v>
      </c>
      <c r="Q324" t="s">
        <v>6451</v>
      </c>
    </row>
    <row r="325" spans="2:17" x14ac:dyDescent="0.3">
      <c r="B325">
        <v>319</v>
      </c>
      <c r="C325" t="s">
        <v>1784</v>
      </c>
      <c r="D325" t="s">
        <v>42502</v>
      </c>
      <c r="E325" t="s">
        <v>1785</v>
      </c>
      <c r="F325" t="s">
        <v>49083</v>
      </c>
      <c r="G325" t="s">
        <v>1784</v>
      </c>
      <c r="H325" t="s">
        <v>1785</v>
      </c>
      <c r="I325" t="s">
        <v>49083</v>
      </c>
      <c r="J325" t="s">
        <v>1784</v>
      </c>
      <c r="L325">
        <v>319</v>
      </c>
      <c r="M325" t="s">
        <v>6454</v>
      </c>
      <c r="N325" t="s">
        <v>6455</v>
      </c>
      <c r="O325" t="s">
        <v>6456</v>
      </c>
      <c r="P325" t="s">
        <v>28470</v>
      </c>
      <c r="Q325" t="s">
        <v>6454</v>
      </c>
    </row>
    <row r="326" spans="2:17" x14ac:dyDescent="0.3">
      <c r="B326">
        <v>320</v>
      </c>
      <c r="C326" t="s">
        <v>26900</v>
      </c>
      <c r="D326" t="s">
        <v>42504</v>
      </c>
      <c r="E326" t="s">
        <v>1786</v>
      </c>
      <c r="F326" t="s">
        <v>49084</v>
      </c>
      <c r="G326" t="s">
        <v>26900</v>
      </c>
      <c r="H326" t="s">
        <v>1786</v>
      </c>
      <c r="I326" t="s">
        <v>49084</v>
      </c>
      <c r="J326" t="s">
        <v>26900</v>
      </c>
      <c r="L326">
        <v>320</v>
      </c>
      <c r="M326" t="s">
        <v>27002</v>
      </c>
      <c r="N326" t="s">
        <v>6457</v>
      </c>
      <c r="O326" t="s">
        <v>6458</v>
      </c>
      <c r="P326" t="s">
        <v>28471</v>
      </c>
      <c r="Q326" t="s">
        <v>27002</v>
      </c>
    </row>
    <row r="327" spans="2:17" x14ac:dyDescent="0.3">
      <c r="B327">
        <v>321</v>
      </c>
      <c r="C327" t="s">
        <v>26901</v>
      </c>
      <c r="D327" t="s">
        <v>42506</v>
      </c>
      <c r="E327" t="s">
        <v>1787</v>
      </c>
      <c r="F327" t="s">
        <v>49085</v>
      </c>
      <c r="G327" t="s">
        <v>26901</v>
      </c>
      <c r="H327" t="s">
        <v>1787</v>
      </c>
      <c r="I327" t="s">
        <v>49085</v>
      </c>
      <c r="J327" t="s">
        <v>26901</v>
      </c>
      <c r="L327">
        <v>321</v>
      </c>
      <c r="M327" t="s">
        <v>27003</v>
      </c>
      <c r="N327" t="s">
        <v>6459</v>
      </c>
      <c r="O327" t="s">
        <v>6460</v>
      </c>
      <c r="P327" t="s">
        <v>28472</v>
      </c>
      <c r="Q327" t="s">
        <v>27003</v>
      </c>
    </row>
    <row r="328" spans="2:17" x14ac:dyDescent="0.3">
      <c r="B328">
        <v>322</v>
      </c>
      <c r="C328" t="s">
        <v>26902</v>
      </c>
      <c r="D328" t="s">
        <v>42508</v>
      </c>
      <c r="E328" t="s">
        <v>1788</v>
      </c>
      <c r="F328" t="s">
        <v>49086</v>
      </c>
      <c r="G328" t="s">
        <v>26902</v>
      </c>
      <c r="H328" t="s">
        <v>1788</v>
      </c>
      <c r="I328" t="s">
        <v>49086</v>
      </c>
      <c r="J328" t="s">
        <v>26902</v>
      </c>
      <c r="L328">
        <v>322</v>
      </c>
      <c r="M328" t="s">
        <v>27004</v>
      </c>
      <c r="N328" t="s">
        <v>6461</v>
      </c>
      <c r="O328" t="s">
        <v>6462</v>
      </c>
      <c r="P328" t="s">
        <v>28473</v>
      </c>
      <c r="Q328" t="s">
        <v>27004</v>
      </c>
    </row>
    <row r="329" spans="2:17" x14ac:dyDescent="0.3">
      <c r="B329">
        <v>323</v>
      </c>
      <c r="C329" t="s">
        <v>1789</v>
      </c>
      <c r="D329" t="s">
        <v>42510</v>
      </c>
      <c r="E329" t="s">
        <v>1790</v>
      </c>
      <c r="F329" t="s">
        <v>49087</v>
      </c>
      <c r="G329" t="s">
        <v>1789</v>
      </c>
      <c r="H329" t="s">
        <v>1790</v>
      </c>
      <c r="I329" t="s">
        <v>49087</v>
      </c>
      <c r="J329" t="s">
        <v>1789</v>
      </c>
      <c r="L329">
        <v>323</v>
      </c>
      <c r="M329" t="s">
        <v>6463</v>
      </c>
      <c r="N329" t="s">
        <v>6464</v>
      </c>
      <c r="O329" t="s">
        <v>6465</v>
      </c>
      <c r="P329" t="s">
        <v>28474</v>
      </c>
      <c r="Q329" t="s">
        <v>6463</v>
      </c>
    </row>
    <row r="330" spans="2:17" x14ac:dyDescent="0.3">
      <c r="B330">
        <v>324</v>
      </c>
      <c r="C330" t="s">
        <v>1791</v>
      </c>
      <c r="D330" t="s">
        <v>42512</v>
      </c>
      <c r="E330" t="s">
        <v>1792</v>
      </c>
      <c r="F330" t="s">
        <v>49088</v>
      </c>
      <c r="G330" t="s">
        <v>1791</v>
      </c>
      <c r="H330" t="s">
        <v>1792</v>
      </c>
      <c r="I330" t="s">
        <v>49088</v>
      </c>
      <c r="J330" t="s">
        <v>1791</v>
      </c>
      <c r="L330">
        <v>324</v>
      </c>
      <c r="M330" t="s">
        <v>1263</v>
      </c>
      <c r="N330" t="s">
        <v>28415</v>
      </c>
      <c r="O330" t="s">
        <v>1264</v>
      </c>
      <c r="P330" t="s">
        <v>28475</v>
      </c>
      <c r="Q330" t="s">
        <v>1263</v>
      </c>
    </row>
    <row r="331" spans="2:17" x14ac:dyDescent="0.3">
      <c r="B331">
        <v>325</v>
      </c>
      <c r="C331" t="s">
        <v>1793</v>
      </c>
      <c r="D331" t="s">
        <v>42514</v>
      </c>
      <c r="E331" t="s">
        <v>1794</v>
      </c>
      <c r="F331" t="s">
        <v>49089</v>
      </c>
      <c r="G331" t="s">
        <v>1793</v>
      </c>
      <c r="H331" t="s">
        <v>1794</v>
      </c>
      <c r="I331" t="s">
        <v>49089</v>
      </c>
      <c r="J331" t="s">
        <v>1793</v>
      </c>
      <c r="L331">
        <v>325</v>
      </c>
      <c r="M331" t="s">
        <v>1265</v>
      </c>
      <c r="N331" t="s">
        <v>28417</v>
      </c>
      <c r="O331" t="s">
        <v>1266</v>
      </c>
      <c r="P331" t="s">
        <v>28476</v>
      </c>
      <c r="Q331" t="s">
        <v>1265</v>
      </c>
    </row>
    <row r="332" spans="2:17" x14ac:dyDescent="0.3">
      <c r="B332">
        <v>326</v>
      </c>
      <c r="C332" t="s">
        <v>1795</v>
      </c>
      <c r="D332" t="s">
        <v>42516</v>
      </c>
      <c r="E332" t="s">
        <v>1796</v>
      </c>
      <c r="F332" t="s">
        <v>49090</v>
      </c>
      <c r="G332" t="s">
        <v>1795</v>
      </c>
      <c r="H332" t="s">
        <v>1796</v>
      </c>
      <c r="I332" t="s">
        <v>49090</v>
      </c>
      <c r="J332" t="s">
        <v>1795</v>
      </c>
      <c r="L332">
        <v>326</v>
      </c>
      <c r="M332" t="s">
        <v>1267</v>
      </c>
      <c r="N332" t="s">
        <v>28419</v>
      </c>
      <c r="O332" t="s">
        <v>1268</v>
      </c>
      <c r="P332" t="s">
        <v>28477</v>
      </c>
      <c r="Q332" t="s">
        <v>1267</v>
      </c>
    </row>
    <row r="333" spans="2:17" x14ac:dyDescent="0.3">
      <c r="B333">
        <v>327</v>
      </c>
      <c r="C333" t="s">
        <v>1797</v>
      </c>
      <c r="D333" t="s">
        <v>42518</v>
      </c>
      <c r="E333" t="s">
        <v>1798</v>
      </c>
      <c r="F333" t="s">
        <v>49091</v>
      </c>
      <c r="G333" t="s">
        <v>1797</v>
      </c>
      <c r="H333" t="s">
        <v>1798</v>
      </c>
      <c r="I333" t="s">
        <v>49091</v>
      </c>
      <c r="J333" t="s">
        <v>1797</v>
      </c>
      <c r="L333">
        <v>327</v>
      </c>
      <c r="M333" t="s">
        <v>1269</v>
      </c>
      <c r="N333" t="s">
        <v>28421</v>
      </c>
      <c r="O333" t="s">
        <v>1270</v>
      </c>
      <c r="P333" t="s">
        <v>28478</v>
      </c>
      <c r="Q333" t="s">
        <v>1269</v>
      </c>
    </row>
    <row r="334" spans="2:17" x14ac:dyDescent="0.3">
      <c r="B334">
        <v>328</v>
      </c>
      <c r="C334" t="s">
        <v>1799</v>
      </c>
      <c r="D334" t="s">
        <v>42520</v>
      </c>
      <c r="E334" t="s">
        <v>1800</v>
      </c>
      <c r="F334" t="s">
        <v>49092</v>
      </c>
      <c r="G334" t="s">
        <v>1799</v>
      </c>
      <c r="H334" t="s">
        <v>1800</v>
      </c>
      <c r="I334" t="s">
        <v>49092</v>
      </c>
      <c r="J334" t="s">
        <v>1799</v>
      </c>
      <c r="L334">
        <v>328</v>
      </c>
      <c r="M334" t="s">
        <v>1271</v>
      </c>
      <c r="N334" t="s">
        <v>28423</v>
      </c>
      <c r="O334" t="s">
        <v>1272</v>
      </c>
      <c r="P334" t="s">
        <v>28479</v>
      </c>
      <c r="Q334" t="s">
        <v>1271</v>
      </c>
    </row>
    <row r="335" spans="2:17" x14ac:dyDescent="0.3">
      <c r="B335">
        <v>329</v>
      </c>
      <c r="C335" t="s">
        <v>1801</v>
      </c>
      <c r="D335" t="s">
        <v>42522</v>
      </c>
      <c r="E335" t="s">
        <v>1802</v>
      </c>
      <c r="F335" t="s">
        <v>49093</v>
      </c>
      <c r="G335" t="s">
        <v>1801</v>
      </c>
      <c r="H335" t="s">
        <v>1802</v>
      </c>
      <c r="I335" t="s">
        <v>49093</v>
      </c>
      <c r="J335" t="s">
        <v>1801</v>
      </c>
      <c r="L335">
        <v>329</v>
      </c>
      <c r="M335" t="s">
        <v>1273</v>
      </c>
      <c r="N335" t="s">
        <v>28425</v>
      </c>
      <c r="O335" t="s">
        <v>1274</v>
      </c>
      <c r="P335" t="s">
        <v>28480</v>
      </c>
      <c r="Q335" t="s">
        <v>1273</v>
      </c>
    </row>
    <row r="336" spans="2:17" x14ac:dyDescent="0.3">
      <c r="B336">
        <v>330</v>
      </c>
      <c r="C336" t="s">
        <v>1803</v>
      </c>
      <c r="D336" t="s">
        <v>42518</v>
      </c>
      <c r="E336" t="s">
        <v>1804</v>
      </c>
      <c r="F336" t="s">
        <v>49094</v>
      </c>
      <c r="G336" t="s">
        <v>1803</v>
      </c>
      <c r="H336" t="s">
        <v>1804</v>
      </c>
      <c r="I336" t="s">
        <v>49094</v>
      </c>
      <c r="J336" t="s">
        <v>1803</v>
      </c>
      <c r="L336">
        <v>330</v>
      </c>
      <c r="M336" t="s">
        <v>1275</v>
      </c>
      <c r="N336" t="s">
        <v>28427</v>
      </c>
      <c r="O336" t="s">
        <v>1276</v>
      </c>
      <c r="P336" t="s">
        <v>28481</v>
      </c>
      <c r="Q336" t="s">
        <v>1275</v>
      </c>
    </row>
    <row r="337" spans="2:17" x14ac:dyDescent="0.3">
      <c r="B337">
        <v>331</v>
      </c>
      <c r="C337" t="s">
        <v>1805</v>
      </c>
      <c r="D337" t="s">
        <v>42520</v>
      </c>
      <c r="E337" t="s">
        <v>1806</v>
      </c>
      <c r="F337" t="s">
        <v>49095</v>
      </c>
      <c r="G337" t="s">
        <v>1805</v>
      </c>
      <c r="H337" t="s">
        <v>1806</v>
      </c>
      <c r="I337" t="s">
        <v>49095</v>
      </c>
      <c r="J337" t="s">
        <v>1805</v>
      </c>
      <c r="L337">
        <v>331</v>
      </c>
      <c r="M337" t="s">
        <v>1277</v>
      </c>
      <c r="N337" t="s">
        <v>28429</v>
      </c>
      <c r="O337" t="s">
        <v>1278</v>
      </c>
      <c r="P337" t="s">
        <v>28482</v>
      </c>
      <c r="Q337" t="s">
        <v>1277</v>
      </c>
    </row>
    <row r="338" spans="2:17" x14ac:dyDescent="0.3">
      <c r="B338">
        <v>332</v>
      </c>
      <c r="C338" t="s">
        <v>1807</v>
      </c>
      <c r="D338" t="s">
        <v>42526</v>
      </c>
      <c r="E338" t="s">
        <v>1808</v>
      </c>
      <c r="F338" t="s">
        <v>49096</v>
      </c>
      <c r="G338" t="s">
        <v>1807</v>
      </c>
      <c r="H338" t="s">
        <v>1808</v>
      </c>
      <c r="I338" t="s">
        <v>49096</v>
      </c>
      <c r="J338" t="s">
        <v>1807</v>
      </c>
      <c r="L338">
        <v>332</v>
      </c>
      <c r="M338" t="s">
        <v>6472</v>
      </c>
      <c r="N338" t="s">
        <v>6473</v>
      </c>
      <c r="O338" t="s">
        <v>6474</v>
      </c>
      <c r="P338" t="s">
        <v>28483</v>
      </c>
      <c r="Q338" t="s">
        <v>6472</v>
      </c>
    </row>
    <row r="339" spans="2:17" x14ac:dyDescent="0.3">
      <c r="B339">
        <v>333</v>
      </c>
      <c r="C339" t="s">
        <v>904</v>
      </c>
      <c r="D339" t="s">
        <v>42369</v>
      </c>
      <c r="E339" t="s">
        <v>49097</v>
      </c>
      <c r="F339" t="s">
        <v>49098</v>
      </c>
      <c r="G339" t="s">
        <v>904</v>
      </c>
      <c r="H339" t="s">
        <v>49097</v>
      </c>
      <c r="I339" t="s">
        <v>49098</v>
      </c>
      <c r="J339" t="s">
        <v>904</v>
      </c>
      <c r="L339">
        <v>333</v>
      </c>
      <c r="M339" t="s">
        <v>6475</v>
      </c>
      <c r="N339" t="s">
        <v>754</v>
      </c>
      <c r="O339" t="s">
        <v>28484</v>
      </c>
      <c r="P339" t="s">
        <v>28485</v>
      </c>
      <c r="Q339" t="s">
        <v>6475</v>
      </c>
    </row>
    <row r="340" spans="2:17" x14ac:dyDescent="0.3">
      <c r="B340">
        <v>334</v>
      </c>
      <c r="C340" t="s">
        <v>1809</v>
      </c>
      <c r="D340" t="s">
        <v>42372</v>
      </c>
      <c r="E340" t="s">
        <v>1810</v>
      </c>
      <c r="F340" t="s">
        <v>49099</v>
      </c>
      <c r="G340" t="s">
        <v>1809</v>
      </c>
      <c r="H340" t="s">
        <v>1810</v>
      </c>
      <c r="I340" t="s">
        <v>49099</v>
      </c>
      <c r="J340" t="s">
        <v>1809</v>
      </c>
      <c r="L340">
        <v>334</v>
      </c>
      <c r="M340" t="s">
        <v>6476</v>
      </c>
      <c r="N340" t="s">
        <v>6304</v>
      </c>
      <c r="O340" t="s">
        <v>28486</v>
      </c>
      <c r="P340" t="s">
        <v>28487</v>
      </c>
      <c r="Q340" t="s">
        <v>6476</v>
      </c>
    </row>
    <row r="341" spans="2:17" x14ac:dyDescent="0.3">
      <c r="B341">
        <v>335</v>
      </c>
      <c r="C341" t="s">
        <v>1811</v>
      </c>
      <c r="D341" t="s">
        <v>42374</v>
      </c>
      <c r="E341" t="s">
        <v>1812</v>
      </c>
      <c r="F341" t="s">
        <v>49100</v>
      </c>
      <c r="G341" t="s">
        <v>1811</v>
      </c>
      <c r="H341" t="s">
        <v>1812</v>
      </c>
      <c r="I341" t="s">
        <v>49100</v>
      </c>
      <c r="J341" t="s">
        <v>1811</v>
      </c>
      <c r="L341">
        <v>335</v>
      </c>
      <c r="M341" t="s">
        <v>6477</v>
      </c>
      <c r="N341" t="s">
        <v>6307</v>
      </c>
      <c r="O341" t="s">
        <v>28488</v>
      </c>
      <c r="P341" t="s">
        <v>28489</v>
      </c>
      <c r="Q341" t="s">
        <v>6477</v>
      </c>
    </row>
    <row r="342" spans="2:17" x14ac:dyDescent="0.3">
      <c r="B342">
        <v>336</v>
      </c>
      <c r="C342" t="s">
        <v>1813</v>
      </c>
      <c r="D342" t="s">
        <v>42376</v>
      </c>
      <c r="E342" t="s">
        <v>1814</v>
      </c>
      <c r="F342" t="s">
        <v>49101</v>
      </c>
      <c r="G342" t="s">
        <v>1813</v>
      </c>
      <c r="H342" t="s">
        <v>1814</v>
      </c>
      <c r="I342" t="s">
        <v>49101</v>
      </c>
      <c r="J342" t="s">
        <v>1813</v>
      </c>
      <c r="L342">
        <v>336</v>
      </c>
      <c r="M342" t="s">
        <v>6478</v>
      </c>
      <c r="N342" t="s">
        <v>6310</v>
      </c>
      <c r="O342" t="s">
        <v>28490</v>
      </c>
      <c r="P342" t="s">
        <v>28491</v>
      </c>
      <c r="Q342" t="s">
        <v>6478</v>
      </c>
    </row>
    <row r="343" spans="2:17" x14ac:dyDescent="0.3">
      <c r="B343">
        <v>337</v>
      </c>
      <c r="C343" t="s">
        <v>1815</v>
      </c>
      <c r="D343" t="s">
        <v>42378</v>
      </c>
      <c r="E343" t="s">
        <v>1816</v>
      </c>
      <c r="F343" t="s">
        <v>49102</v>
      </c>
      <c r="G343" t="s">
        <v>1815</v>
      </c>
      <c r="H343" t="s">
        <v>1816</v>
      </c>
      <c r="I343" t="s">
        <v>49102</v>
      </c>
      <c r="J343" t="s">
        <v>1815</v>
      </c>
      <c r="L343">
        <v>337</v>
      </c>
      <c r="M343" t="s">
        <v>6479</v>
      </c>
      <c r="N343" t="s">
        <v>6313</v>
      </c>
      <c r="O343" t="s">
        <v>28492</v>
      </c>
      <c r="P343" t="s">
        <v>28493</v>
      </c>
      <c r="Q343" t="s">
        <v>6479</v>
      </c>
    </row>
    <row r="344" spans="2:17" x14ac:dyDescent="0.3">
      <c r="B344">
        <v>338</v>
      </c>
      <c r="C344" t="s">
        <v>1817</v>
      </c>
      <c r="D344" t="s">
        <v>42380</v>
      </c>
      <c r="E344" t="s">
        <v>1818</v>
      </c>
      <c r="F344" t="s">
        <v>49103</v>
      </c>
      <c r="G344" t="s">
        <v>1817</v>
      </c>
      <c r="H344" t="s">
        <v>1818</v>
      </c>
      <c r="I344" t="s">
        <v>49103</v>
      </c>
      <c r="J344" t="s">
        <v>1817</v>
      </c>
      <c r="L344">
        <v>338</v>
      </c>
      <c r="M344" t="s">
        <v>6480</v>
      </c>
      <c r="N344" t="s">
        <v>6316</v>
      </c>
      <c r="O344" t="s">
        <v>28494</v>
      </c>
      <c r="P344" t="s">
        <v>28495</v>
      </c>
      <c r="Q344" t="s">
        <v>6480</v>
      </c>
    </row>
    <row r="345" spans="2:17" x14ac:dyDescent="0.3">
      <c r="B345">
        <v>339</v>
      </c>
      <c r="C345" t="s">
        <v>1819</v>
      </c>
      <c r="D345" t="s">
        <v>42382</v>
      </c>
      <c r="E345" t="s">
        <v>49104</v>
      </c>
      <c r="F345" t="s">
        <v>26632</v>
      </c>
      <c r="G345" t="s">
        <v>1819</v>
      </c>
      <c r="H345" t="s">
        <v>49104</v>
      </c>
      <c r="I345" t="s">
        <v>26632</v>
      </c>
      <c r="J345" t="s">
        <v>1819</v>
      </c>
      <c r="L345">
        <v>339</v>
      </c>
      <c r="M345" t="s">
        <v>6481</v>
      </c>
      <c r="N345" t="s">
        <v>28388</v>
      </c>
      <c r="O345" t="s">
        <v>28496</v>
      </c>
      <c r="P345" t="s">
        <v>28497</v>
      </c>
      <c r="Q345" t="s">
        <v>6481</v>
      </c>
    </row>
    <row r="346" spans="2:17" x14ac:dyDescent="0.3">
      <c r="B346">
        <v>340</v>
      </c>
      <c r="C346" t="s">
        <v>26633</v>
      </c>
      <c r="D346" t="s">
        <v>42384</v>
      </c>
      <c r="E346" t="s">
        <v>26634</v>
      </c>
      <c r="F346" t="s">
        <v>49105</v>
      </c>
      <c r="G346" t="s">
        <v>26633</v>
      </c>
      <c r="H346" t="s">
        <v>26634</v>
      </c>
      <c r="I346" t="s">
        <v>49105</v>
      </c>
      <c r="J346" t="s">
        <v>26633</v>
      </c>
      <c r="L346">
        <v>340</v>
      </c>
      <c r="M346" t="s">
        <v>6483</v>
      </c>
      <c r="N346" t="s">
        <v>6321</v>
      </c>
      <c r="O346" t="s">
        <v>28498</v>
      </c>
      <c r="P346" t="s">
        <v>28499</v>
      </c>
      <c r="Q346" t="s">
        <v>6483</v>
      </c>
    </row>
    <row r="347" spans="2:17" x14ac:dyDescent="0.3">
      <c r="B347">
        <v>341</v>
      </c>
      <c r="C347" t="s">
        <v>1821</v>
      </c>
      <c r="D347" t="s">
        <v>42386</v>
      </c>
      <c r="E347" t="s">
        <v>26635</v>
      </c>
      <c r="F347" t="s">
        <v>49106</v>
      </c>
      <c r="G347" t="s">
        <v>1821</v>
      </c>
      <c r="H347" t="s">
        <v>26635</v>
      </c>
      <c r="I347" t="s">
        <v>49106</v>
      </c>
      <c r="J347" t="s">
        <v>1821</v>
      </c>
      <c r="L347">
        <v>341</v>
      </c>
      <c r="M347" t="s">
        <v>6484</v>
      </c>
      <c r="N347" t="s">
        <v>6322</v>
      </c>
      <c r="O347" t="s">
        <v>28500</v>
      </c>
      <c r="P347" t="s">
        <v>28501</v>
      </c>
      <c r="Q347" t="s">
        <v>6484</v>
      </c>
    </row>
    <row r="348" spans="2:17" x14ac:dyDescent="0.3">
      <c r="B348">
        <v>342</v>
      </c>
      <c r="C348" t="s">
        <v>1822</v>
      </c>
      <c r="D348" t="s">
        <v>42388</v>
      </c>
      <c r="E348" t="s">
        <v>26636</v>
      </c>
      <c r="F348" t="s">
        <v>49107</v>
      </c>
      <c r="G348" t="s">
        <v>1822</v>
      </c>
      <c r="H348" t="s">
        <v>26636</v>
      </c>
      <c r="I348" t="s">
        <v>49107</v>
      </c>
      <c r="J348" t="s">
        <v>1822</v>
      </c>
      <c r="L348">
        <v>342</v>
      </c>
      <c r="M348" t="s">
        <v>6485</v>
      </c>
      <c r="N348" t="s">
        <v>6324</v>
      </c>
      <c r="O348" t="s">
        <v>28502</v>
      </c>
      <c r="P348" t="s">
        <v>28503</v>
      </c>
      <c r="Q348" t="s">
        <v>6485</v>
      </c>
    </row>
    <row r="349" spans="2:17" x14ac:dyDescent="0.3">
      <c r="B349">
        <v>343</v>
      </c>
      <c r="C349" t="s">
        <v>26637</v>
      </c>
      <c r="D349" t="s">
        <v>42390</v>
      </c>
      <c r="E349" t="s">
        <v>26638</v>
      </c>
      <c r="F349" t="s">
        <v>49108</v>
      </c>
      <c r="G349" t="s">
        <v>26637</v>
      </c>
      <c r="H349" t="s">
        <v>26638</v>
      </c>
      <c r="I349" t="s">
        <v>49108</v>
      </c>
      <c r="J349" t="s">
        <v>26637</v>
      </c>
      <c r="L349">
        <v>343</v>
      </c>
      <c r="M349" t="s">
        <v>6486</v>
      </c>
      <c r="N349" t="s">
        <v>6326</v>
      </c>
      <c r="O349" t="s">
        <v>28504</v>
      </c>
      <c r="P349" t="s">
        <v>28505</v>
      </c>
      <c r="Q349" t="s">
        <v>6486</v>
      </c>
    </row>
    <row r="350" spans="2:17" x14ac:dyDescent="0.3">
      <c r="B350">
        <v>344</v>
      </c>
      <c r="C350" t="s">
        <v>26639</v>
      </c>
      <c r="D350" t="s">
        <v>42392</v>
      </c>
      <c r="E350" t="s">
        <v>26640</v>
      </c>
      <c r="F350" t="s">
        <v>49109</v>
      </c>
      <c r="G350" t="s">
        <v>26639</v>
      </c>
      <c r="H350" t="s">
        <v>26640</v>
      </c>
      <c r="I350" t="s">
        <v>49109</v>
      </c>
      <c r="J350" t="s">
        <v>26639</v>
      </c>
      <c r="L350">
        <v>344</v>
      </c>
      <c r="M350" t="s">
        <v>6487</v>
      </c>
      <c r="N350" t="s">
        <v>6328</v>
      </c>
      <c r="O350" t="s">
        <v>28506</v>
      </c>
      <c r="P350" t="s">
        <v>28507</v>
      </c>
      <c r="Q350" t="s">
        <v>6487</v>
      </c>
    </row>
    <row r="351" spans="2:17" x14ac:dyDescent="0.3">
      <c r="B351">
        <v>345</v>
      </c>
      <c r="C351" t="s">
        <v>1823</v>
      </c>
      <c r="D351" t="s">
        <v>42394</v>
      </c>
      <c r="E351" t="s">
        <v>1824</v>
      </c>
      <c r="F351" t="s">
        <v>49110</v>
      </c>
      <c r="G351" t="s">
        <v>1823</v>
      </c>
      <c r="H351" t="s">
        <v>1824</v>
      </c>
      <c r="I351" t="s">
        <v>49110</v>
      </c>
      <c r="J351" t="s">
        <v>1823</v>
      </c>
      <c r="L351">
        <v>345</v>
      </c>
      <c r="M351" t="s">
        <v>6488</v>
      </c>
      <c r="N351" t="s">
        <v>26023</v>
      </c>
      <c r="O351" t="s">
        <v>28508</v>
      </c>
      <c r="P351" t="s">
        <v>28509</v>
      </c>
      <c r="Q351" t="s">
        <v>6488</v>
      </c>
    </row>
    <row r="352" spans="2:17" x14ac:dyDescent="0.3">
      <c r="B352">
        <v>346</v>
      </c>
      <c r="C352" t="s">
        <v>1825</v>
      </c>
      <c r="D352" t="s">
        <v>42396</v>
      </c>
      <c r="E352" t="s">
        <v>1826</v>
      </c>
      <c r="F352" t="s">
        <v>49111</v>
      </c>
      <c r="G352" t="s">
        <v>1825</v>
      </c>
      <c r="H352" t="s">
        <v>1826</v>
      </c>
      <c r="I352" t="s">
        <v>49111</v>
      </c>
      <c r="J352" t="s">
        <v>1825</v>
      </c>
      <c r="L352">
        <v>346</v>
      </c>
      <c r="M352" t="s">
        <v>6489</v>
      </c>
      <c r="N352" t="s">
        <v>26024</v>
      </c>
      <c r="O352" t="s">
        <v>28510</v>
      </c>
      <c r="P352" t="s">
        <v>28511</v>
      </c>
      <c r="Q352" t="s">
        <v>6489</v>
      </c>
    </row>
    <row r="353" spans="2:17" x14ac:dyDescent="0.3">
      <c r="B353">
        <v>347</v>
      </c>
      <c r="C353" t="s">
        <v>1827</v>
      </c>
      <c r="D353" t="s">
        <v>42398</v>
      </c>
      <c r="E353" t="s">
        <v>1828</v>
      </c>
      <c r="F353" t="s">
        <v>49112</v>
      </c>
      <c r="G353" t="s">
        <v>1827</v>
      </c>
      <c r="H353" t="s">
        <v>1828</v>
      </c>
      <c r="I353" t="s">
        <v>49112</v>
      </c>
      <c r="J353" t="s">
        <v>1827</v>
      </c>
      <c r="L353">
        <v>347</v>
      </c>
      <c r="M353" t="s">
        <v>6490</v>
      </c>
      <c r="N353" t="s">
        <v>26025</v>
      </c>
      <c r="O353" t="s">
        <v>28512</v>
      </c>
      <c r="P353" t="s">
        <v>28513</v>
      </c>
      <c r="Q353" t="s">
        <v>6490</v>
      </c>
    </row>
    <row r="354" spans="2:17" x14ac:dyDescent="0.3">
      <c r="B354">
        <v>348</v>
      </c>
      <c r="C354" t="s">
        <v>1829</v>
      </c>
      <c r="D354" t="s">
        <v>42400</v>
      </c>
      <c r="E354" t="s">
        <v>1830</v>
      </c>
      <c r="F354" t="s">
        <v>49113</v>
      </c>
      <c r="G354" t="s">
        <v>1829</v>
      </c>
      <c r="H354" t="s">
        <v>1830</v>
      </c>
      <c r="I354" t="s">
        <v>49113</v>
      </c>
      <c r="J354" t="s">
        <v>1829</v>
      </c>
      <c r="L354">
        <v>348</v>
      </c>
      <c r="M354" t="s">
        <v>6491</v>
      </c>
      <c r="N354" t="s">
        <v>6336</v>
      </c>
      <c r="O354" t="s">
        <v>28514</v>
      </c>
      <c r="P354" t="s">
        <v>28515</v>
      </c>
      <c r="Q354" t="s">
        <v>6491</v>
      </c>
    </row>
    <row r="355" spans="2:17" x14ac:dyDescent="0.3">
      <c r="B355">
        <v>349</v>
      </c>
      <c r="C355" t="s">
        <v>1831</v>
      </c>
      <c r="D355" t="s">
        <v>42402</v>
      </c>
      <c r="E355" t="s">
        <v>1832</v>
      </c>
      <c r="F355" t="s">
        <v>49114</v>
      </c>
      <c r="G355" t="s">
        <v>1831</v>
      </c>
      <c r="H355" t="s">
        <v>1832</v>
      </c>
      <c r="I355" t="s">
        <v>49114</v>
      </c>
      <c r="J355" t="s">
        <v>1831</v>
      </c>
      <c r="L355">
        <v>349</v>
      </c>
      <c r="M355" t="s">
        <v>6492</v>
      </c>
      <c r="N355" t="s">
        <v>28401</v>
      </c>
      <c r="O355" t="s">
        <v>28516</v>
      </c>
      <c r="P355" t="s">
        <v>28517</v>
      </c>
      <c r="Q355" t="s">
        <v>6492</v>
      </c>
    </row>
    <row r="356" spans="2:17" x14ac:dyDescent="0.3">
      <c r="B356">
        <v>350</v>
      </c>
      <c r="C356" t="s">
        <v>49115</v>
      </c>
      <c r="D356" t="s">
        <v>42405</v>
      </c>
      <c r="E356" t="s">
        <v>49116</v>
      </c>
      <c r="F356" t="s">
        <v>49117</v>
      </c>
      <c r="G356" t="s">
        <v>49115</v>
      </c>
      <c r="H356" t="s">
        <v>49116</v>
      </c>
      <c r="I356" t="s">
        <v>49117</v>
      </c>
      <c r="J356" t="s">
        <v>49115</v>
      </c>
      <c r="L356">
        <v>350</v>
      </c>
      <c r="M356" t="s">
        <v>28518</v>
      </c>
      <c r="N356" t="s">
        <v>28404</v>
      </c>
      <c r="O356" t="s">
        <v>28519</v>
      </c>
      <c r="P356" t="s">
        <v>28520</v>
      </c>
      <c r="Q356" t="s">
        <v>28518</v>
      </c>
    </row>
    <row r="357" spans="2:17" x14ac:dyDescent="0.3">
      <c r="B357">
        <v>351</v>
      </c>
      <c r="C357" t="s">
        <v>1833</v>
      </c>
      <c r="D357" t="s">
        <v>42408</v>
      </c>
      <c r="E357" t="s">
        <v>1834</v>
      </c>
      <c r="F357" t="s">
        <v>49118</v>
      </c>
      <c r="G357" t="s">
        <v>1833</v>
      </c>
      <c r="H357" t="s">
        <v>1834</v>
      </c>
      <c r="I357" t="s">
        <v>49118</v>
      </c>
      <c r="J357" t="s">
        <v>1833</v>
      </c>
      <c r="L357">
        <v>351</v>
      </c>
      <c r="M357" t="s">
        <v>6493</v>
      </c>
      <c r="N357" t="s">
        <v>6341</v>
      </c>
      <c r="O357" t="s">
        <v>28521</v>
      </c>
      <c r="P357" t="s">
        <v>28522</v>
      </c>
      <c r="Q357" t="s">
        <v>6493</v>
      </c>
    </row>
    <row r="358" spans="2:17" x14ac:dyDescent="0.3">
      <c r="B358">
        <v>352</v>
      </c>
      <c r="C358" t="s">
        <v>1835</v>
      </c>
      <c r="D358" t="s">
        <v>42410</v>
      </c>
      <c r="E358" t="s">
        <v>49119</v>
      </c>
      <c r="F358" t="s">
        <v>49120</v>
      </c>
      <c r="G358" t="s">
        <v>1835</v>
      </c>
      <c r="H358" t="s">
        <v>49119</v>
      </c>
      <c r="I358" t="s">
        <v>49120</v>
      </c>
      <c r="J358" t="s">
        <v>1835</v>
      </c>
      <c r="L358">
        <v>352</v>
      </c>
      <c r="M358" t="s">
        <v>6494</v>
      </c>
      <c r="N358" t="s">
        <v>6344</v>
      </c>
      <c r="O358" t="s">
        <v>28523</v>
      </c>
      <c r="P358" t="s">
        <v>28524</v>
      </c>
      <c r="Q358" t="s">
        <v>6494</v>
      </c>
    </row>
    <row r="359" spans="2:17" x14ac:dyDescent="0.3">
      <c r="B359">
        <v>353</v>
      </c>
      <c r="C359" t="s">
        <v>1836</v>
      </c>
      <c r="D359" t="s">
        <v>42413</v>
      </c>
      <c r="E359" t="s">
        <v>49121</v>
      </c>
      <c r="F359" t="s">
        <v>49122</v>
      </c>
      <c r="G359" t="s">
        <v>1836</v>
      </c>
      <c r="H359" t="s">
        <v>49121</v>
      </c>
      <c r="I359" t="s">
        <v>49122</v>
      </c>
      <c r="J359" t="s">
        <v>1836</v>
      </c>
      <c r="L359">
        <v>353</v>
      </c>
      <c r="M359" t="s">
        <v>6495</v>
      </c>
      <c r="N359" t="s">
        <v>6346</v>
      </c>
      <c r="O359" t="s">
        <v>28525</v>
      </c>
      <c r="P359" t="s">
        <v>28526</v>
      </c>
      <c r="Q359" t="s">
        <v>6495</v>
      </c>
    </row>
    <row r="360" spans="2:17" x14ac:dyDescent="0.3">
      <c r="B360">
        <v>354</v>
      </c>
      <c r="C360" t="s">
        <v>1837</v>
      </c>
      <c r="D360" t="s">
        <v>42416</v>
      </c>
      <c r="E360" t="s">
        <v>1838</v>
      </c>
      <c r="F360" t="s">
        <v>49123</v>
      </c>
      <c r="G360" t="s">
        <v>1837</v>
      </c>
      <c r="H360" t="s">
        <v>1838</v>
      </c>
      <c r="I360" t="s">
        <v>49123</v>
      </c>
      <c r="J360" t="s">
        <v>1837</v>
      </c>
      <c r="L360">
        <v>354</v>
      </c>
      <c r="M360" t="s">
        <v>6496</v>
      </c>
      <c r="N360" t="s">
        <v>6348</v>
      </c>
      <c r="O360" t="s">
        <v>28527</v>
      </c>
      <c r="P360" t="s">
        <v>28528</v>
      </c>
      <c r="Q360" t="s">
        <v>6496</v>
      </c>
    </row>
    <row r="361" spans="2:17" x14ac:dyDescent="0.3">
      <c r="B361">
        <v>355</v>
      </c>
      <c r="C361" t="s">
        <v>1839</v>
      </c>
      <c r="D361" t="s">
        <v>42418</v>
      </c>
      <c r="E361" t="s">
        <v>1840</v>
      </c>
      <c r="F361" t="s">
        <v>49124</v>
      </c>
      <c r="G361" t="s">
        <v>1839</v>
      </c>
      <c r="H361" t="s">
        <v>1840</v>
      </c>
      <c r="I361" t="s">
        <v>49124</v>
      </c>
      <c r="J361" t="s">
        <v>1839</v>
      </c>
      <c r="L361">
        <v>355</v>
      </c>
      <c r="M361" t="s">
        <v>6497</v>
      </c>
      <c r="N361" t="s">
        <v>6351</v>
      </c>
      <c r="O361" t="s">
        <v>28529</v>
      </c>
      <c r="P361" t="s">
        <v>28530</v>
      </c>
      <c r="Q361" t="s">
        <v>6497</v>
      </c>
    </row>
    <row r="362" spans="2:17" x14ac:dyDescent="0.3">
      <c r="B362">
        <v>356</v>
      </c>
      <c r="C362" t="s">
        <v>1841</v>
      </c>
      <c r="D362" t="s">
        <v>42420</v>
      </c>
      <c r="E362" t="s">
        <v>1842</v>
      </c>
      <c r="F362" t="s">
        <v>49125</v>
      </c>
      <c r="G362" t="s">
        <v>1841</v>
      </c>
      <c r="H362" t="s">
        <v>1842</v>
      </c>
      <c r="I362" t="s">
        <v>49125</v>
      </c>
      <c r="J362" t="s">
        <v>1841</v>
      </c>
      <c r="L362">
        <v>356</v>
      </c>
      <c r="M362" t="s">
        <v>6498</v>
      </c>
      <c r="N362" t="s">
        <v>6354</v>
      </c>
      <c r="O362" t="s">
        <v>28531</v>
      </c>
      <c r="P362" t="s">
        <v>28532</v>
      </c>
      <c r="Q362" t="s">
        <v>6498</v>
      </c>
    </row>
    <row r="363" spans="2:17" x14ac:dyDescent="0.3">
      <c r="B363">
        <v>357</v>
      </c>
      <c r="C363" t="s">
        <v>1843</v>
      </c>
      <c r="D363" t="s">
        <v>28415</v>
      </c>
      <c r="E363" t="s">
        <v>1844</v>
      </c>
      <c r="F363" t="s">
        <v>31131</v>
      </c>
      <c r="G363" t="s">
        <v>1843</v>
      </c>
      <c r="H363" t="s">
        <v>1844</v>
      </c>
      <c r="I363" t="s">
        <v>31131</v>
      </c>
      <c r="J363" t="s">
        <v>1843</v>
      </c>
      <c r="L363">
        <v>357</v>
      </c>
      <c r="M363" t="s">
        <v>1263</v>
      </c>
      <c r="N363" t="s">
        <v>28415</v>
      </c>
      <c r="O363" t="s">
        <v>1264</v>
      </c>
      <c r="P363" t="s">
        <v>28533</v>
      </c>
      <c r="Q363" t="s">
        <v>1263</v>
      </c>
    </row>
    <row r="364" spans="2:17" x14ac:dyDescent="0.3">
      <c r="B364">
        <v>358</v>
      </c>
      <c r="C364" t="s">
        <v>1845</v>
      </c>
      <c r="D364" t="s">
        <v>28417</v>
      </c>
      <c r="E364" t="s">
        <v>1846</v>
      </c>
      <c r="F364" t="s">
        <v>31132</v>
      </c>
      <c r="G364" t="s">
        <v>1845</v>
      </c>
      <c r="H364" t="s">
        <v>1846</v>
      </c>
      <c r="I364" t="s">
        <v>31132</v>
      </c>
      <c r="J364" t="s">
        <v>1845</v>
      </c>
      <c r="L364">
        <v>358</v>
      </c>
      <c r="M364" t="s">
        <v>1265</v>
      </c>
      <c r="N364" t="s">
        <v>28417</v>
      </c>
      <c r="O364" t="s">
        <v>1266</v>
      </c>
      <c r="P364" t="s">
        <v>28534</v>
      </c>
      <c r="Q364" t="s">
        <v>1265</v>
      </c>
    </row>
    <row r="365" spans="2:17" x14ac:dyDescent="0.3">
      <c r="B365">
        <v>359</v>
      </c>
      <c r="C365" t="s">
        <v>1847</v>
      </c>
      <c r="D365" t="s">
        <v>28419</v>
      </c>
      <c r="E365" t="s">
        <v>1848</v>
      </c>
      <c r="F365" t="s">
        <v>31133</v>
      </c>
      <c r="G365" t="s">
        <v>1847</v>
      </c>
      <c r="H365" t="s">
        <v>1848</v>
      </c>
      <c r="I365" t="s">
        <v>31133</v>
      </c>
      <c r="J365" t="s">
        <v>1847</v>
      </c>
      <c r="L365">
        <v>359</v>
      </c>
      <c r="M365" t="s">
        <v>1267</v>
      </c>
      <c r="N365" t="s">
        <v>28419</v>
      </c>
      <c r="O365" t="s">
        <v>1268</v>
      </c>
      <c r="P365" t="s">
        <v>28535</v>
      </c>
      <c r="Q365" t="s">
        <v>1267</v>
      </c>
    </row>
    <row r="366" spans="2:17" x14ac:dyDescent="0.3">
      <c r="B366">
        <v>360</v>
      </c>
      <c r="C366" t="s">
        <v>1849</v>
      </c>
      <c r="D366" t="s">
        <v>28421</v>
      </c>
      <c r="E366" t="s">
        <v>1850</v>
      </c>
      <c r="F366" t="s">
        <v>31134</v>
      </c>
      <c r="G366" t="s">
        <v>1849</v>
      </c>
      <c r="H366" t="s">
        <v>1850</v>
      </c>
      <c r="I366" t="s">
        <v>31134</v>
      </c>
      <c r="J366" t="s">
        <v>1849</v>
      </c>
      <c r="L366">
        <v>360</v>
      </c>
      <c r="M366" t="s">
        <v>1269</v>
      </c>
      <c r="N366" t="s">
        <v>28421</v>
      </c>
      <c r="O366" t="s">
        <v>1270</v>
      </c>
      <c r="P366" t="s">
        <v>28536</v>
      </c>
      <c r="Q366" t="s">
        <v>1269</v>
      </c>
    </row>
    <row r="367" spans="2:17" x14ac:dyDescent="0.3">
      <c r="B367">
        <v>361</v>
      </c>
      <c r="C367" t="s">
        <v>1851</v>
      </c>
      <c r="D367" t="s">
        <v>28423</v>
      </c>
      <c r="E367" t="s">
        <v>1852</v>
      </c>
      <c r="F367" t="s">
        <v>31135</v>
      </c>
      <c r="G367" t="s">
        <v>1851</v>
      </c>
      <c r="H367" t="s">
        <v>1852</v>
      </c>
      <c r="I367" t="s">
        <v>31135</v>
      </c>
      <c r="J367" t="s">
        <v>1851</v>
      </c>
      <c r="L367">
        <v>361</v>
      </c>
      <c r="M367" t="s">
        <v>1271</v>
      </c>
      <c r="N367" t="s">
        <v>28423</v>
      </c>
      <c r="O367" t="s">
        <v>1272</v>
      </c>
      <c r="P367" t="s">
        <v>28537</v>
      </c>
      <c r="Q367" t="s">
        <v>1271</v>
      </c>
    </row>
    <row r="368" spans="2:17" x14ac:dyDescent="0.3">
      <c r="B368">
        <v>362</v>
      </c>
      <c r="C368" t="s">
        <v>1853</v>
      </c>
      <c r="D368" t="s">
        <v>28425</v>
      </c>
      <c r="E368" t="s">
        <v>1854</v>
      </c>
      <c r="F368" t="s">
        <v>31136</v>
      </c>
      <c r="G368" t="s">
        <v>1853</v>
      </c>
      <c r="H368" t="s">
        <v>1854</v>
      </c>
      <c r="I368" t="s">
        <v>31136</v>
      </c>
      <c r="J368" t="s">
        <v>1853</v>
      </c>
      <c r="L368">
        <v>362</v>
      </c>
      <c r="M368" t="s">
        <v>1273</v>
      </c>
      <c r="N368" t="s">
        <v>28425</v>
      </c>
      <c r="O368" t="s">
        <v>1274</v>
      </c>
      <c r="P368" t="s">
        <v>28538</v>
      </c>
      <c r="Q368" t="s">
        <v>1273</v>
      </c>
    </row>
    <row r="369" spans="2:17" x14ac:dyDescent="0.3">
      <c r="B369">
        <v>363</v>
      </c>
      <c r="C369" t="s">
        <v>1855</v>
      </c>
      <c r="D369" t="s">
        <v>28427</v>
      </c>
      <c r="E369" t="s">
        <v>1856</v>
      </c>
      <c r="F369" t="s">
        <v>31137</v>
      </c>
      <c r="G369" t="s">
        <v>1855</v>
      </c>
      <c r="H369" t="s">
        <v>1856</v>
      </c>
      <c r="I369" t="s">
        <v>31137</v>
      </c>
      <c r="J369" t="s">
        <v>1855</v>
      </c>
      <c r="L369">
        <v>363</v>
      </c>
      <c r="M369" t="s">
        <v>1275</v>
      </c>
      <c r="N369" t="s">
        <v>28427</v>
      </c>
      <c r="O369" t="s">
        <v>1276</v>
      </c>
      <c r="P369" t="s">
        <v>28539</v>
      </c>
      <c r="Q369" t="s">
        <v>1275</v>
      </c>
    </row>
    <row r="370" spans="2:17" x14ac:dyDescent="0.3">
      <c r="B370">
        <v>364</v>
      </c>
      <c r="C370" t="s">
        <v>1857</v>
      </c>
      <c r="D370" t="s">
        <v>28429</v>
      </c>
      <c r="E370" t="s">
        <v>1858</v>
      </c>
      <c r="F370" t="s">
        <v>31138</v>
      </c>
      <c r="G370" t="s">
        <v>1857</v>
      </c>
      <c r="H370" t="s">
        <v>1858</v>
      </c>
      <c r="I370" t="s">
        <v>31138</v>
      </c>
      <c r="J370" t="s">
        <v>1857</v>
      </c>
      <c r="L370">
        <v>364</v>
      </c>
      <c r="M370" t="s">
        <v>1277</v>
      </c>
      <c r="N370" t="s">
        <v>28429</v>
      </c>
      <c r="O370" t="s">
        <v>1278</v>
      </c>
      <c r="P370" t="s">
        <v>28540</v>
      </c>
      <c r="Q370" t="s">
        <v>1277</v>
      </c>
    </row>
    <row r="371" spans="2:17" x14ac:dyDescent="0.3">
      <c r="B371">
        <v>365</v>
      </c>
      <c r="C371" t="s">
        <v>1859</v>
      </c>
      <c r="D371" t="s">
        <v>28431</v>
      </c>
      <c r="E371" t="s">
        <v>1860</v>
      </c>
      <c r="F371" t="s">
        <v>31139</v>
      </c>
      <c r="G371" t="s">
        <v>1859</v>
      </c>
      <c r="H371" t="s">
        <v>1860</v>
      </c>
      <c r="I371" t="s">
        <v>31139</v>
      </c>
      <c r="J371" t="s">
        <v>1859</v>
      </c>
      <c r="L371">
        <v>365</v>
      </c>
      <c r="M371" t="s">
        <v>1279</v>
      </c>
      <c r="N371" t="s">
        <v>28431</v>
      </c>
      <c r="O371" t="s">
        <v>1280</v>
      </c>
      <c r="P371" t="s">
        <v>28541</v>
      </c>
      <c r="Q371" t="s">
        <v>1279</v>
      </c>
    </row>
    <row r="372" spans="2:17" x14ac:dyDescent="0.3">
      <c r="B372">
        <v>366</v>
      </c>
      <c r="C372" t="s">
        <v>1861</v>
      </c>
      <c r="D372" t="s">
        <v>28390</v>
      </c>
      <c r="E372" t="s">
        <v>1862</v>
      </c>
      <c r="F372" t="s">
        <v>31108</v>
      </c>
      <c r="G372" t="s">
        <v>1861</v>
      </c>
      <c r="H372" t="s">
        <v>1862</v>
      </c>
      <c r="I372" t="s">
        <v>31108</v>
      </c>
      <c r="J372" t="s">
        <v>1861</v>
      </c>
      <c r="L372">
        <v>366</v>
      </c>
      <c r="M372" t="s">
        <v>1281</v>
      </c>
      <c r="N372" t="s">
        <v>28390</v>
      </c>
      <c r="O372" t="s">
        <v>1282</v>
      </c>
      <c r="P372" t="s">
        <v>28542</v>
      </c>
      <c r="Q372" t="s">
        <v>1281</v>
      </c>
    </row>
    <row r="373" spans="2:17" x14ac:dyDescent="0.3">
      <c r="B373">
        <v>367</v>
      </c>
      <c r="C373" t="s">
        <v>1863</v>
      </c>
      <c r="D373" t="s">
        <v>28392</v>
      </c>
      <c r="E373" t="s">
        <v>1864</v>
      </c>
      <c r="F373" t="s">
        <v>31109</v>
      </c>
      <c r="G373" t="s">
        <v>1863</v>
      </c>
      <c r="H373" t="s">
        <v>1864</v>
      </c>
      <c r="I373" t="s">
        <v>31109</v>
      </c>
      <c r="J373" t="s">
        <v>1863</v>
      </c>
      <c r="L373">
        <v>367</v>
      </c>
      <c r="M373" t="s">
        <v>1283</v>
      </c>
      <c r="N373" t="s">
        <v>28392</v>
      </c>
      <c r="O373" t="s">
        <v>1284</v>
      </c>
      <c r="P373" t="s">
        <v>28543</v>
      </c>
      <c r="Q373" t="s">
        <v>1283</v>
      </c>
    </row>
    <row r="374" spans="2:17" x14ac:dyDescent="0.3">
      <c r="B374">
        <v>368</v>
      </c>
      <c r="C374" t="s">
        <v>1865</v>
      </c>
      <c r="D374" t="s">
        <v>42433</v>
      </c>
      <c r="E374" t="s">
        <v>1866</v>
      </c>
      <c r="F374" t="s">
        <v>49126</v>
      </c>
      <c r="G374" t="s">
        <v>1865</v>
      </c>
      <c r="H374" t="s">
        <v>1866</v>
      </c>
      <c r="I374" t="s">
        <v>49126</v>
      </c>
      <c r="J374" t="s">
        <v>1865</v>
      </c>
      <c r="L374">
        <v>368</v>
      </c>
      <c r="M374" t="s">
        <v>6499</v>
      </c>
      <c r="N374" t="s">
        <v>6357</v>
      </c>
      <c r="O374" t="s">
        <v>28544</v>
      </c>
      <c r="P374" t="s">
        <v>28545</v>
      </c>
      <c r="Q374" t="s">
        <v>6499</v>
      </c>
    </row>
    <row r="375" spans="2:17" x14ac:dyDescent="0.3">
      <c r="B375">
        <v>369</v>
      </c>
      <c r="C375" t="s">
        <v>1867</v>
      </c>
      <c r="D375" t="s">
        <v>42435</v>
      </c>
      <c r="E375" t="s">
        <v>1868</v>
      </c>
      <c r="F375" t="s">
        <v>49127</v>
      </c>
      <c r="G375" t="s">
        <v>1867</v>
      </c>
      <c r="H375" t="s">
        <v>1868</v>
      </c>
      <c r="I375" t="s">
        <v>49127</v>
      </c>
      <c r="J375" t="s">
        <v>1867</v>
      </c>
      <c r="L375">
        <v>369</v>
      </c>
      <c r="M375" t="s">
        <v>6500</v>
      </c>
      <c r="N375" t="s">
        <v>6360</v>
      </c>
      <c r="O375" t="s">
        <v>28546</v>
      </c>
      <c r="P375" t="s">
        <v>28547</v>
      </c>
      <c r="Q375" t="s">
        <v>6500</v>
      </c>
    </row>
    <row r="376" spans="2:17" x14ac:dyDescent="0.3">
      <c r="B376">
        <v>370</v>
      </c>
      <c r="C376" t="s">
        <v>1869</v>
      </c>
      <c r="D376" t="s">
        <v>42437</v>
      </c>
      <c r="E376" t="s">
        <v>1870</v>
      </c>
      <c r="F376" t="s">
        <v>49128</v>
      </c>
      <c r="G376" t="s">
        <v>1869</v>
      </c>
      <c r="H376" t="s">
        <v>1870</v>
      </c>
      <c r="I376" t="s">
        <v>49128</v>
      </c>
      <c r="J376" t="s">
        <v>1869</v>
      </c>
      <c r="L376">
        <v>370</v>
      </c>
      <c r="M376" t="s">
        <v>6501</v>
      </c>
      <c r="N376" t="s">
        <v>6363</v>
      </c>
      <c r="O376" t="s">
        <v>28548</v>
      </c>
      <c r="P376" t="s">
        <v>28549</v>
      </c>
      <c r="Q376" t="s">
        <v>6501</v>
      </c>
    </row>
    <row r="377" spans="2:17" x14ac:dyDescent="0.3">
      <c r="B377">
        <v>371</v>
      </c>
      <c r="C377" t="s">
        <v>49129</v>
      </c>
      <c r="D377" t="s">
        <v>42440</v>
      </c>
      <c r="E377" t="s">
        <v>1871</v>
      </c>
      <c r="F377" t="s">
        <v>49130</v>
      </c>
      <c r="G377" t="s">
        <v>49129</v>
      </c>
      <c r="H377" t="s">
        <v>1871</v>
      </c>
      <c r="I377" t="s">
        <v>49130</v>
      </c>
      <c r="J377" t="s">
        <v>49129</v>
      </c>
      <c r="L377">
        <v>371</v>
      </c>
      <c r="M377" t="s">
        <v>28550</v>
      </c>
      <c r="N377" t="s">
        <v>6365</v>
      </c>
      <c r="O377" t="s">
        <v>28551</v>
      </c>
      <c r="P377" t="s">
        <v>28552</v>
      </c>
      <c r="Q377" t="s">
        <v>28550</v>
      </c>
    </row>
    <row r="378" spans="2:17" x14ac:dyDescent="0.3">
      <c r="B378">
        <v>372</v>
      </c>
      <c r="C378" t="s">
        <v>5818</v>
      </c>
      <c r="D378" t="s">
        <v>42442</v>
      </c>
      <c r="E378" t="s">
        <v>1872</v>
      </c>
      <c r="F378" t="s">
        <v>49131</v>
      </c>
      <c r="G378" t="s">
        <v>5818</v>
      </c>
      <c r="H378" t="s">
        <v>1872</v>
      </c>
      <c r="I378" t="s">
        <v>49131</v>
      </c>
      <c r="J378" t="s">
        <v>5818</v>
      </c>
      <c r="L378">
        <v>372</v>
      </c>
      <c r="M378" t="s">
        <v>6502</v>
      </c>
      <c r="N378" t="s">
        <v>6368</v>
      </c>
      <c r="O378" t="s">
        <v>28553</v>
      </c>
      <c r="P378" t="s">
        <v>28554</v>
      </c>
      <c r="Q378" t="s">
        <v>6502</v>
      </c>
    </row>
    <row r="379" spans="2:17" x14ac:dyDescent="0.3">
      <c r="B379">
        <v>373</v>
      </c>
      <c r="C379" t="s">
        <v>1873</v>
      </c>
      <c r="D379" t="s">
        <v>42444</v>
      </c>
      <c r="E379" t="s">
        <v>1874</v>
      </c>
      <c r="F379" t="s">
        <v>49132</v>
      </c>
      <c r="G379" t="s">
        <v>1873</v>
      </c>
      <c r="H379" t="s">
        <v>1874</v>
      </c>
      <c r="I379" t="s">
        <v>49132</v>
      </c>
      <c r="J379" t="s">
        <v>1873</v>
      </c>
      <c r="L379">
        <v>373</v>
      </c>
      <c r="M379" t="s">
        <v>6503</v>
      </c>
      <c r="N379" t="s">
        <v>6371</v>
      </c>
      <c r="O379" t="s">
        <v>28555</v>
      </c>
      <c r="P379" t="s">
        <v>28556</v>
      </c>
      <c r="Q379" t="s">
        <v>6503</v>
      </c>
    </row>
    <row r="380" spans="2:17" x14ac:dyDescent="0.3">
      <c r="B380">
        <v>374</v>
      </c>
      <c r="C380" t="s">
        <v>1875</v>
      </c>
      <c r="D380" t="s">
        <v>42446</v>
      </c>
      <c r="E380" t="s">
        <v>1876</v>
      </c>
      <c r="F380" t="s">
        <v>49133</v>
      </c>
      <c r="G380" t="s">
        <v>1875</v>
      </c>
      <c r="H380" t="s">
        <v>1876</v>
      </c>
      <c r="I380" t="s">
        <v>49133</v>
      </c>
      <c r="J380" t="s">
        <v>1875</v>
      </c>
      <c r="L380">
        <v>374</v>
      </c>
      <c r="M380" t="s">
        <v>6504</v>
      </c>
      <c r="N380" t="s">
        <v>6374</v>
      </c>
      <c r="O380" t="s">
        <v>28557</v>
      </c>
      <c r="P380" t="s">
        <v>28558</v>
      </c>
      <c r="Q380" t="s">
        <v>6504</v>
      </c>
    </row>
    <row r="381" spans="2:17" x14ac:dyDescent="0.3">
      <c r="B381">
        <v>375</v>
      </c>
      <c r="C381" t="s">
        <v>1877</v>
      </c>
      <c r="D381" t="s">
        <v>42448</v>
      </c>
      <c r="E381" t="s">
        <v>1878</v>
      </c>
      <c r="F381" t="s">
        <v>49134</v>
      </c>
      <c r="G381" t="s">
        <v>1877</v>
      </c>
      <c r="H381" t="s">
        <v>1878</v>
      </c>
      <c r="I381" t="s">
        <v>49134</v>
      </c>
      <c r="J381" t="s">
        <v>1877</v>
      </c>
      <c r="L381">
        <v>375</v>
      </c>
      <c r="M381" t="s">
        <v>6505</v>
      </c>
      <c r="N381" t="s">
        <v>6377</v>
      </c>
      <c r="O381" t="s">
        <v>28559</v>
      </c>
      <c r="P381" t="s">
        <v>28560</v>
      </c>
      <c r="Q381" t="s">
        <v>6505</v>
      </c>
    </row>
    <row r="382" spans="2:17" x14ac:dyDescent="0.3">
      <c r="B382">
        <v>376</v>
      </c>
      <c r="C382" t="s">
        <v>1879</v>
      </c>
      <c r="D382" t="s">
        <v>42450</v>
      </c>
      <c r="E382" t="s">
        <v>1880</v>
      </c>
      <c r="F382" t="s">
        <v>49135</v>
      </c>
      <c r="G382" t="s">
        <v>1879</v>
      </c>
      <c r="H382" t="s">
        <v>1880</v>
      </c>
      <c r="I382" t="s">
        <v>49135</v>
      </c>
      <c r="J382" t="s">
        <v>1879</v>
      </c>
      <c r="L382">
        <v>376</v>
      </c>
      <c r="M382" t="s">
        <v>6506</v>
      </c>
      <c r="N382" t="s">
        <v>6380</v>
      </c>
      <c r="O382" t="s">
        <v>28561</v>
      </c>
      <c r="P382" t="s">
        <v>28562</v>
      </c>
      <c r="Q382" t="s">
        <v>6506</v>
      </c>
    </row>
    <row r="383" spans="2:17" x14ac:dyDescent="0.3">
      <c r="B383">
        <v>377</v>
      </c>
      <c r="C383" t="s">
        <v>1820</v>
      </c>
      <c r="D383" t="s">
        <v>42452</v>
      </c>
      <c r="E383" t="s">
        <v>26641</v>
      </c>
      <c r="F383" t="s">
        <v>49136</v>
      </c>
      <c r="G383" t="s">
        <v>1820</v>
      </c>
      <c r="H383" t="s">
        <v>26641</v>
      </c>
      <c r="I383" t="s">
        <v>49136</v>
      </c>
      <c r="J383" t="s">
        <v>1820</v>
      </c>
      <c r="L383">
        <v>377</v>
      </c>
      <c r="M383" t="s">
        <v>6482</v>
      </c>
      <c r="N383" t="s">
        <v>6320</v>
      </c>
      <c r="O383" t="s">
        <v>28563</v>
      </c>
      <c r="P383" t="s">
        <v>28564</v>
      </c>
      <c r="Q383" t="s">
        <v>6482</v>
      </c>
    </row>
    <row r="384" spans="2:17" x14ac:dyDescent="0.3">
      <c r="B384">
        <v>378</v>
      </c>
      <c r="C384" t="s">
        <v>1881</v>
      </c>
      <c r="D384" t="s">
        <v>42454</v>
      </c>
      <c r="E384" t="s">
        <v>1882</v>
      </c>
      <c r="F384" t="s">
        <v>49137</v>
      </c>
      <c r="G384" t="s">
        <v>1881</v>
      </c>
      <c r="H384" t="s">
        <v>1882</v>
      </c>
      <c r="I384" t="s">
        <v>49137</v>
      </c>
      <c r="J384" t="s">
        <v>1881</v>
      </c>
      <c r="L384">
        <v>378</v>
      </c>
      <c r="M384" t="s">
        <v>6507</v>
      </c>
      <c r="N384" t="s">
        <v>6383</v>
      </c>
      <c r="O384" t="s">
        <v>28565</v>
      </c>
      <c r="P384" t="s">
        <v>28566</v>
      </c>
      <c r="Q384" t="s">
        <v>6507</v>
      </c>
    </row>
    <row r="385" spans="2:17" x14ac:dyDescent="0.3">
      <c r="B385">
        <v>379</v>
      </c>
      <c r="C385" t="s">
        <v>1883</v>
      </c>
      <c r="D385" t="s">
        <v>42456</v>
      </c>
      <c r="E385" t="s">
        <v>1884</v>
      </c>
      <c r="F385" t="s">
        <v>49138</v>
      </c>
      <c r="G385" t="s">
        <v>1883</v>
      </c>
      <c r="H385" t="s">
        <v>1884</v>
      </c>
      <c r="I385" t="s">
        <v>49138</v>
      </c>
      <c r="J385" t="s">
        <v>1883</v>
      </c>
      <c r="L385">
        <v>379</v>
      </c>
      <c r="M385" t="s">
        <v>6508</v>
      </c>
      <c r="N385" t="s">
        <v>6386</v>
      </c>
      <c r="O385" t="s">
        <v>28567</v>
      </c>
      <c r="P385" t="s">
        <v>28568</v>
      </c>
      <c r="Q385" t="s">
        <v>6508</v>
      </c>
    </row>
    <row r="386" spans="2:17" x14ac:dyDescent="0.3">
      <c r="B386">
        <v>380</v>
      </c>
      <c r="C386" t="s">
        <v>1885</v>
      </c>
      <c r="D386" t="s">
        <v>42458</v>
      </c>
      <c r="E386" t="s">
        <v>1886</v>
      </c>
      <c r="F386" t="s">
        <v>49139</v>
      </c>
      <c r="G386" t="s">
        <v>1885</v>
      </c>
      <c r="H386" t="s">
        <v>1886</v>
      </c>
      <c r="I386" t="s">
        <v>49139</v>
      </c>
      <c r="J386" t="s">
        <v>1885</v>
      </c>
      <c r="L386">
        <v>380</v>
      </c>
      <c r="M386" t="s">
        <v>6509</v>
      </c>
      <c r="N386" t="s">
        <v>6389</v>
      </c>
      <c r="O386" t="s">
        <v>28569</v>
      </c>
      <c r="P386" t="s">
        <v>28570</v>
      </c>
      <c r="Q386" t="s">
        <v>6509</v>
      </c>
    </row>
    <row r="387" spans="2:17" x14ac:dyDescent="0.3">
      <c r="B387">
        <v>381</v>
      </c>
      <c r="C387" t="s">
        <v>1887</v>
      </c>
      <c r="D387" t="s">
        <v>42460</v>
      </c>
      <c r="E387" t="s">
        <v>1888</v>
      </c>
      <c r="F387" t="s">
        <v>49140</v>
      </c>
      <c r="G387" t="s">
        <v>1887</v>
      </c>
      <c r="H387" t="s">
        <v>1888</v>
      </c>
      <c r="I387" t="s">
        <v>49140</v>
      </c>
      <c r="J387" t="s">
        <v>1887</v>
      </c>
      <c r="L387">
        <v>381</v>
      </c>
      <c r="M387" t="s">
        <v>6510</v>
      </c>
      <c r="N387" t="s">
        <v>6392</v>
      </c>
      <c r="O387" t="s">
        <v>28571</v>
      </c>
      <c r="P387" t="s">
        <v>28572</v>
      </c>
      <c r="Q387" t="s">
        <v>6510</v>
      </c>
    </row>
    <row r="388" spans="2:17" x14ac:dyDescent="0.3">
      <c r="B388">
        <v>382</v>
      </c>
      <c r="C388" t="s">
        <v>1889</v>
      </c>
      <c r="D388" t="s">
        <v>42462</v>
      </c>
      <c r="E388" t="s">
        <v>1890</v>
      </c>
      <c r="F388" t="s">
        <v>49141</v>
      </c>
      <c r="G388" t="s">
        <v>1889</v>
      </c>
      <c r="H388" t="s">
        <v>1890</v>
      </c>
      <c r="I388" t="s">
        <v>49141</v>
      </c>
      <c r="J388" t="s">
        <v>1889</v>
      </c>
      <c r="L388">
        <v>382</v>
      </c>
      <c r="M388" t="s">
        <v>6511</v>
      </c>
      <c r="N388" t="s">
        <v>6395</v>
      </c>
      <c r="O388" t="s">
        <v>28573</v>
      </c>
      <c r="P388" t="s">
        <v>28574</v>
      </c>
      <c r="Q388" t="s">
        <v>6511</v>
      </c>
    </row>
    <row r="389" spans="2:17" x14ac:dyDescent="0.3">
      <c r="B389">
        <v>383</v>
      </c>
      <c r="C389" t="s">
        <v>1891</v>
      </c>
      <c r="D389" t="s">
        <v>42464</v>
      </c>
      <c r="E389" t="s">
        <v>1892</v>
      </c>
      <c r="F389" t="s">
        <v>49142</v>
      </c>
      <c r="G389" t="s">
        <v>1891</v>
      </c>
      <c r="H389" t="s">
        <v>1892</v>
      </c>
      <c r="I389" t="s">
        <v>49142</v>
      </c>
      <c r="J389" t="s">
        <v>1891</v>
      </c>
      <c r="L389">
        <v>383</v>
      </c>
      <c r="M389" t="s">
        <v>6512</v>
      </c>
      <c r="N389" t="s">
        <v>6398</v>
      </c>
      <c r="O389" t="s">
        <v>28575</v>
      </c>
      <c r="P389" t="s">
        <v>28576</v>
      </c>
      <c r="Q389" t="s">
        <v>6512</v>
      </c>
    </row>
    <row r="390" spans="2:17" x14ac:dyDescent="0.3">
      <c r="B390">
        <v>384</v>
      </c>
      <c r="C390" t="s">
        <v>1893</v>
      </c>
      <c r="D390" t="s">
        <v>42466</v>
      </c>
      <c r="E390" t="s">
        <v>1894</v>
      </c>
      <c r="F390" t="s">
        <v>49143</v>
      </c>
      <c r="G390" t="s">
        <v>1893</v>
      </c>
      <c r="H390" t="s">
        <v>1894</v>
      </c>
      <c r="I390" t="s">
        <v>49143</v>
      </c>
      <c r="J390" t="s">
        <v>1893</v>
      </c>
      <c r="L390">
        <v>384</v>
      </c>
      <c r="M390" t="s">
        <v>6513</v>
      </c>
      <c r="N390" t="s">
        <v>6401</v>
      </c>
      <c r="O390" t="s">
        <v>28577</v>
      </c>
      <c r="P390" t="s">
        <v>28578</v>
      </c>
      <c r="Q390" t="s">
        <v>6513</v>
      </c>
    </row>
    <row r="391" spans="2:17" x14ac:dyDescent="0.3">
      <c r="B391">
        <v>385</v>
      </c>
      <c r="C391" t="s">
        <v>1895</v>
      </c>
      <c r="D391" t="s">
        <v>42468</v>
      </c>
      <c r="E391" t="s">
        <v>1896</v>
      </c>
      <c r="F391" t="s">
        <v>49144</v>
      </c>
      <c r="G391" t="s">
        <v>1895</v>
      </c>
      <c r="H391" t="s">
        <v>1896</v>
      </c>
      <c r="I391" t="s">
        <v>49144</v>
      </c>
      <c r="J391" t="s">
        <v>1895</v>
      </c>
      <c r="L391">
        <v>385</v>
      </c>
      <c r="M391" t="s">
        <v>6514</v>
      </c>
      <c r="N391" t="s">
        <v>6404</v>
      </c>
      <c r="O391" t="s">
        <v>28579</v>
      </c>
      <c r="P391" t="s">
        <v>28580</v>
      </c>
      <c r="Q391" t="s">
        <v>6514</v>
      </c>
    </row>
    <row r="392" spans="2:17" x14ac:dyDescent="0.3">
      <c r="B392">
        <v>386</v>
      </c>
      <c r="C392" t="s">
        <v>1897</v>
      </c>
      <c r="D392" t="s">
        <v>42470</v>
      </c>
      <c r="E392" t="s">
        <v>1898</v>
      </c>
      <c r="F392" t="s">
        <v>49145</v>
      </c>
      <c r="G392" t="s">
        <v>1897</v>
      </c>
      <c r="H392" t="s">
        <v>1898</v>
      </c>
      <c r="I392" t="s">
        <v>49145</v>
      </c>
      <c r="J392" t="s">
        <v>1897</v>
      </c>
      <c r="L392">
        <v>386</v>
      </c>
      <c r="M392" t="s">
        <v>6515</v>
      </c>
      <c r="N392" t="s">
        <v>6407</v>
      </c>
      <c r="O392" t="s">
        <v>28581</v>
      </c>
      <c r="P392" t="s">
        <v>28582</v>
      </c>
      <c r="Q392" t="s">
        <v>6515</v>
      </c>
    </row>
    <row r="393" spans="2:17" x14ac:dyDescent="0.3">
      <c r="B393">
        <v>387</v>
      </c>
      <c r="C393" t="s">
        <v>1899</v>
      </c>
      <c r="D393" t="s">
        <v>42472</v>
      </c>
      <c r="E393" t="s">
        <v>1900</v>
      </c>
      <c r="F393" t="s">
        <v>49146</v>
      </c>
      <c r="G393" t="s">
        <v>1899</v>
      </c>
      <c r="H393" t="s">
        <v>1900</v>
      </c>
      <c r="I393" t="s">
        <v>49146</v>
      </c>
      <c r="J393" t="s">
        <v>1899</v>
      </c>
      <c r="L393">
        <v>387</v>
      </c>
      <c r="M393" t="s">
        <v>6516</v>
      </c>
      <c r="N393" t="s">
        <v>6410</v>
      </c>
      <c r="O393" t="s">
        <v>28583</v>
      </c>
      <c r="P393" t="s">
        <v>28584</v>
      </c>
      <c r="Q393" t="s">
        <v>6516</v>
      </c>
    </row>
    <row r="394" spans="2:17" x14ac:dyDescent="0.3">
      <c r="B394">
        <v>388</v>
      </c>
      <c r="C394" t="s">
        <v>1901</v>
      </c>
      <c r="D394" t="s">
        <v>42474</v>
      </c>
      <c r="E394" t="s">
        <v>1902</v>
      </c>
      <c r="F394" t="s">
        <v>49147</v>
      </c>
      <c r="G394" t="s">
        <v>1901</v>
      </c>
      <c r="H394" t="s">
        <v>1902</v>
      </c>
      <c r="I394" t="s">
        <v>49147</v>
      </c>
      <c r="J394" t="s">
        <v>1901</v>
      </c>
      <c r="L394">
        <v>388</v>
      </c>
      <c r="M394" t="s">
        <v>6517</v>
      </c>
      <c r="N394" t="s">
        <v>6413</v>
      </c>
      <c r="O394" t="s">
        <v>28585</v>
      </c>
      <c r="P394" t="s">
        <v>28586</v>
      </c>
      <c r="Q394" t="s">
        <v>6517</v>
      </c>
    </row>
    <row r="395" spans="2:17" x14ac:dyDescent="0.3">
      <c r="B395">
        <v>389</v>
      </c>
      <c r="C395" t="s">
        <v>1903</v>
      </c>
      <c r="D395" t="s">
        <v>42476</v>
      </c>
      <c r="E395" t="s">
        <v>1904</v>
      </c>
      <c r="F395" t="s">
        <v>49148</v>
      </c>
      <c r="G395" t="s">
        <v>1903</v>
      </c>
      <c r="H395" t="s">
        <v>1904</v>
      </c>
      <c r="I395" t="s">
        <v>49148</v>
      </c>
      <c r="J395" t="s">
        <v>1903</v>
      </c>
      <c r="L395">
        <v>389</v>
      </c>
      <c r="M395" t="s">
        <v>6518</v>
      </c>
      <c r="N395" t="s">
        <v>6416</v>
      </c>
      <c r="O395" t="s">
        <v>28587</v>
      </c>
      <c r="P395" t="s">
        <v>28588</v>
      </c>
      <c r="Q395" t="s">
        <v>6518</v>
      </c>
    </row>
    <row r="396" spans="2:17" x14ac:dyDescent="0.3">
      <c r="B396">
        <v>390</v>
      </c>
      <c r="C396" t="s">
        <v>1905</v>
      </c>
      <c r="D396" t="s">
        <v>42478</v>
      </c>
      <c r="E396" t="s">
        <v>1906</v>
      </c>
      <c r="F396" t="s">
        <v>49149</v>
      </c>
      <c r="G396" t="s">
        <v>1905</v>
      </c>
      <c r="H396" t="s">
        <v>1906</v>
      </c>
      <c r="I396" t="s">
        <v>49149</v>
      </c>
      <c r="J396" t="s">
        <v>1905</v>
      </c>
      <c r="L396">
        <v>390</v>
      </c>
      <c r="M396" t="s">
        <v>6519</v>
      </c>
      <c r="N396" t="s">
        <v>6419</v>
      </c>
      <c r="O396" t="s">
        <v>28589</v>
      </c>
      <c r="P396" t="s">
        <v>28590</v>
      </c>
      <c r="Q396" t="s">
        <v>6519</v>
      </c>
    </row>
    <row r="397" spans="2:17" x14ac:dyDescent="0.3">
      <c r="B397">
        <v>391</v>
      </c>
      <c r="C397" t="s">
        <v>1907</v>
      </c>
      <c r="D397" t="s">
        <v>42480</v>
      </c>
      <c r="E397" t="s">
        <v>1908</v>
      </c>
      <c r="F397" t="s">
        <v>49150</v>
      </c>
      <c r="G397" t="s">
        <v>1907</v>
      </c>
      <c r="H397" t="s">
        <v>1908</v>
      </c>
      <c r="I397" t="s">
        <v>49150</v>
      </c>
      <c r="J397" t="s">
        <v>1907</v>
      </c>
      <c r="L397">
        <v>391</v>
      </c>
      <c r="M397" t="s">
        <v>6520</v>
      </c>
      <c r="N397" t="s">
        <v>6422</v>
      </c>
      <c r="O397" t="s">
        <v>28591</v>
      </c>
      <c r="P397" t="s">
        <v>28592</v>
      </c>
      <c r="Q397" t="s">
        <v>6520</v>
      </c>
    </row>
    <row r="398" spans="2:17" x14ac:dyDescent="0.3">
      <c r="B398">
        <v>392</v>
      </c>
      <c r="C398" t="s">
        <v>1909</v>
      </c>
      <c r="D398" t="s">
        <v>42482</v>
      </c>
      <c r="E398" t="s">
        <v>1910</v>
      </c>
      <c r="F398" t="s">
        <v>49151</v>
      </c>
      <c r="G398" t="s">
        <v>1909</v>
      </c>
      <c r="H398" t="s">
        <v>1910</v>
      </c>
      <c r="I398" t="s">
        <v>49151</v>
      </c>
      <c r="J398" t="s">
        <v>1909</v>
      </c>
      <c r="L398">
        <v>392</v>
      </c>
      <c r="M398" t="s">
        <v>6521</v>
      </c>
      <c r="N398" t="s">
        <v>6425</v>
      </c>
      <c r="O398" t="s">
        <v>28593</v>
      </c>
      <c r="P398" t="s">
        <v>28594</v>
      </c>
      <c r="Q398" t="s">
        <v>6521</v>
      </c>
    </row>
    <row r="399" spans="2:17" x14ac:dyDescent="0.3">
      <c r="B399">
        <v>393</v>
      </c>
      <c r="C399" t="s">
        <v>1911</v>
      </c>
      <c r="D399" t="s">
        <v>42484</v>
      </c>
      <c r="E399" t="s">
        <v>1912</v>
      </c>
      <c r="F399" t="s">
        <v>49152</v>
      </c>
      <c r="G399" t="s">
        <v>1911</v>
      </c>
      <c r="H399" t="s">
        <v>1912</v>
      </c>
      <c r="I399" t="s">
        <v>49152</v>
      </c>
      <c r="J399" t="s">
        <v>1911</v>
      </c>
      <c r="L399">
        <v>393</v>
      </c>
      <c r="M399" t="s">
        <v>6522</v>
      </c>
      <c r="N399" t="s">
        <v>6428</v>
      </c>
      <c r="O399" t="s">
        <v>28595</v>
      </c>
      <c r="P399" t="s">
        <v>28596</v>
      </c>
      <c r="Q399" t="s">
        <v>6522</v>
      </c>
    </row>
    <row r="400" spans="2:17" x14ac:dyDescent="0.3">
      <c r="B400">
        <v>394</v>
      </c>
      <c r="C400" t="s">
        <v>1913</v>
      </c>
      <c r="D400" t="s">
        <v>42486</v>
      </c>
      <c r="E400" t="s">
        <v>1914</v>
      </c>
      <c r="F400" t="s">
        <v>49153</v>
      </c>
      <c r="G400" t="s">
        <v>1913</v>
      </c>
      <c r="H400" t="s">
        <v>1914</v>
      </c>
      <c r="I400" t="s">
        <v>49153</v>
      </c>
      <c r="J400" t="s">
        <v>1913</v>
      </c>
      <c r="L400">
        <v>394</v>
      </c>
      <c r="M400" t="s">
        <v>6523</v>
      </c>
      <c r="N400" t="s">
        <v>6431</v>
      </c>
      <c r="O400" t="s">
        <v>28597</v>
      </c>
      <c r="P400" t="s">
        <v>28598</v>
      </c>
      <c r="Q400" t="s">
        <v>6523</v>
      </c>
    </row>
    <row r="401" spans="2:17" x14ac:dyDescent="0.3">
      <c r="B401">
        <v>395</v>
      </c>
      <c r="C401" t="s">
        <v>1915</v>
      </c>
      <c r="D401" t="s">
        <v>42488</v>
      </c>
      <c r="E401" t="s">
        <v>1916</v>
      </c>
      <c r="F401" t="s">
        <v>49154</v>
      </c>
      <c r="G401" t="s">
        <v>1915</v>
      </c>
      <c r="H401" t="s">
        <v>1916</v>
      </c>
      <c r="I401" t="s">
        <v>49154</v>
      </c>
      <c r="J401" t="s">
        <v>1915</v>
      </c>
      <c r="L401">
        <v>395</v>
      </c>
      <c r="M401" t="s">
        <v>6524</v>
      </c>
      <c r="N401" t="s">
        <v>6434</v>
      </c>
      <c r="O401" t="s">
        <v>28599</v>
      </c>
      <c r="P401" t="s">
        <v>28600</v>
      </c>
      <c r="Q401" t="s">
        <v>6524</v>
      </c>
    </row>
    <row r="402" spans="2:17" x14ac:dyDescent="0.3">
      <c r="B402">
        <v>396</v>
      </c>
      <c r="C402" t="s">
        <v>1917</v>
      </c>
      <c r="D402" t="s">
        <v>42490</v>
      </c>
      <c r="E402" t="s">
        <v>1918</v>
      </c>
      <c r="F402" t="s">
        <v>49155</v>
      </c>
      <c r="G402" t="s">
        <v>1917</v>
      </c>
      <c r="H402" t="s">
        <v>1918</v>
      </c>
      <c r="I402" t="s">
        <v>49155</v>
      </c>
      <c r="J402" t="s">
        <v>1917</v>
      </c>
      <c r="L402">
        <v>396</v>
      </c>
      <c r="M402" t="s">
        <v>6525</v>
      </c>
      <c r="N402" t="s">
        <v>6437</v>
      </c>
      <c r="O402" t="s">
        <v>28601</v>
      </c>
      <c r="P402" t="s">
        <v>28602</v>
      </c>
      <c r="Q402" t="s">
        <v>6525</v>
      </c>
    </row>
    <row r="403" spans="2:17" x14ac:dyDescent="0.3">
      <c r="B403">
        <v>397</v>
      </c>
      <c r="C403" t="s">
        <v>1919</v>
      </c>
      <c r="D403" t="s">
        <v>42492</v>
      </c>
      <c r="E403" t="s">
        <v>1920</v>
      </c>
      <c r="F403" t="s">
        <v>49156</v>
      </c>
      <c r="G403" t="s">
        <v>1919</v>
      </c>
      <c r="H403" t="s">
        <v>1920</v>
      </c>
      <c r="I403" t="s">
        <v>49156</v>
      </c>
      <c r="J403" t="s">
        <v>1919</v>
      </c>
      <c r="L403">
        <v>397</v>
      </c>
      <c r="M403" t="s">
        <v>6526</v>
      </c>
      <c r="N403" t="s">
        <v>6440</v>
      </c>
      <c r="O403" t="s">
        <v>28603</v>
      </c>
      <c r="P403" t="s">
        <v>28604</v>
      </c>
      <c r="Q403" t="s">
        <v>6526</v>
      </c>
    </row>
    <row r="404" spans="2:17" x14ac:dyDescent="0.3">
      <c r="B404">
        <v>398</v>
      </c>
      <c r="C404" t="s">
        <v>1921</v>
      </c>
      <c r="D404" t="s">
        <v>42494</v>
      </c>
      <c r="E404" t="s">
        <v>1922</v>
      </c>
      <c r="F404" t="s">
        <v>49157</v>
      </c>
      <c r="G404" t="s">
        <v>1921</v>
      </c>
      <c r="H404" t="s">
        <v>1922</v>
      </c>
      <c r="I404" t="s">
        <v>49157</v>
      </c>
      <c r="J404" t="s">
        <v>1921</v>
      </c>
      <c r="L404">
        <v>398</v>
      </c>
      <c r="M404" t="s">
        <v>6527</v>
      </c>
      <c r="N404" t="s">
        <v>6443</v>
      </c>
      <c r="O404" t="s">
        <v>28605</v>
      </c>
      <c r="P404" t="s">
        <v>28606</v>
      </c>
      <c r="Q404" t="s">
        <v>6527</v>
      </c>
    </row>
    <row r="405" spans="2:17" x14ac:dyDescent="0.3">
      <c r="B405">
        <v>399</v>
      </c>
      <c r="C405" t="s">
        <v>1923</v>
      </c>
      <c r="D405" t="s">
        <v>42496</v>
      </c>
      <c r="E405" t="s">
        <v>1924</v>
      </c>
      <c r="F405" t="s">
        <v>49158</v>
      </c>
      <c r="G405" t="s">
        <v>1923</v>
      </c>
      <c r="H405" t="s">
        <v>1924</v>
      </c>
      <c r="I405" t="s">
        <v>49158</v>
      </c>
      <c r="J405" t="s">
        <v>1923</v>
      </c>
      <c r="L405">
        <v>399</v>
      </c>
      <c r="M405" t="s">
        <v>6528</v>
      </c>
      <c r="N405" t="s">
        <v>6446</v>
      </c>
      <c r="O405" t="s">
        <v>28607</v>
      </c>
      <c r="P405" t="s">
        <v>28608</v>
      </c>
      <c r="Q405" t="s">
        <v>6528</v>
      </c>
    </row>
    <row r="406" spans="2:17" x14ac:dyDescent="0.3">
      <c r="B406">
        <v>400</v>
      </c>
      <c r="C406" t="s">
        <v>26642</v>
      </c>
      <c r="D406" t="s">
        <v>42498</v>
      </c>
      <c r="E406" t="s">
        <v>1925</v>
      </c>
      <c r="F406" t="s">
        <v>49159</v>
      </c>
      <c r="G406" t="s">
        <v>26642</v>
      </c>
      <c r="H406" t="s">
        <v>1925</v>
      </c>
      <c r="I406" t="s">
        <v>49159</v>
      </c>
      <c r="J406" t="s">
        <v>26642</v>
      </c>
      <c r="L406">
        <v>400</v>
      </c>
      <c r="M406" t="s">
        <v>6529</v>
      </c>
      <c r="N406" t="s">
        <v>6449</v>
      </c>
      <c r="O406" t="s">
        <v>28609</v>
      </c>
      <c r="P406" t="s">
        <v>28610</v>
      </c>
      <c r="Q406" t="s">
        <v>6529</v>
      </c>
    </row>
    <row r="407" spans="2:17" x14ac:dyDescent="0.3">
      <c r="B407">
        <v>401</v>
      </c>
      <c r="C407" t="s">
        <v>1926</v>
      </c>
      <c r="D407" t="s">
        <v>42500</v>
      </c>
      <c r="E407" t="s">
        <v>1927</v>
      </c>
      <c r="F407" t="s">
        <v>49160</v>
      </c>
      <c r="G407" t="s">
        <v>1926</v>
      </c>
      <c r="H407" t="s">
        <v>1927</v>
      </c>
      <c r="I407" t="s">
        <v>49160</v>
      </c>
      <c r="J407" t="s">
        <v>1926</v>
      </c>
      <c r="L407">
        <v>401</v>
      </c>
      <c r="M407" t="s">
        <v>6530</v>
      </c>
      <c r="N407" t="s">
        <v>6452</v>
      </c>
      <c r="O407" t="s">
        <v>28611</v>
      </c>
      <c r="P407" t="s">
        <v>28612</v>
      </c>
      <c r="Q407" t="s">
        <v>6530</v>
      </c>
    </row>
    <row r="408" spans="2:17" x14ac:dyDescent="0.3">
      <c r="B408">
        <v>402</v>
      </c>
      <c r="C408" t="s">
        <v>1928</v>
      </c>
      <c r="D408" t="s">
        <v>42502</v>
      </c>
      <c r="E408" t="s">
        <v>1929</v>
      </c>
      <c r="F408" t="s">
        <v>49161</v>
      </c>
      <c r="G408" t="s">
        <v>1928</v>
      </c>
      <c r="H408" t="s">
        <v>1929</v>
      </c>
      <c r="I408" t="s">
        <v>49161</v>
      </c>
      <c r="J408" t="s">
        <v>1928</v>
      </c>
      <c r="L408">
        <v>402</v>
      </c>
      <c r="M408" t="s">
        <v>6531</v>
      </c>
      <c r="N408" t="s">
        <v>6455</v>
      </c>
      <c r="O408" t="s">
        <v>28613</v>
      </c>
      <c r="P408" t="s">
        <v>28614</v>
      </c>
      <c r="Q408" t="s">
        <v>6531</v>
      </c>
    </row>
    <row r="409" spans="2:17" x14ac:dyDescent="0.3">
      <c r="B409">
        <v>403</v>
      </c>
      <c r="C409" t="s">
        <v>26903</v>
      </c>
      <c r="D409" t="s">
        <v>42504</v>
      </c>
      <c r="E409" t="s">
        <v>1930</v>
      </c>
      <c r="F409" t="s">
        <v>49162</v>
      </c>
      <c r="G409" t="s">
        <v>26903</v>
      </c>
      <c r="H409" t="s">
        <v>1930</v>
      </c>
      <c r="I409" t="s">
        <v>49162</v>
      </c>
      <c r="J409" t="s">
        <v>26903</v>
      </c>
      <c r="L409">
        <v>403</v>
      </c>
      <c r="M409" t="s">
        <v>27005</v>
      </c>
      <c r="N409" t="s">
        <v>6457</v>
      </c>
      <c r="O409" t="s">
        <v>28615</v>
      </c>
      <c r="P409" t="s">
        <v>28616</v>
      </c>
      <c r="Q409" t="s">
        <v>27005</v>
      </c>
    </row>
    <row r="410" spans="2:17" x14ac:dyDescent="0.3">
      <c r="B410">
        <v>404</v>
      </c>
      <c r="C410" t="s">
        <v>26904</v>
      </c>
      <c r="D410" t="s">
        <v>42506</v>
      </c>
      <c r="E410" t="s">
        <v>1931</v>
      </c>
      <c r="F410" t="s">
        <v>49163</v>
      </c>
      <c r="G410" t="s">
        <v>26904</v>
      </c>
      <c r="H410" t="s">
        <v>1931</v>
      </c>
      <c r="I410" t="s">
        <v>49163</v>
      </c>
      <c r="J410" t="s">
        <v>26904</v>
      </c>
      <c r="L410">
        <v>404</v>
      </c>
      <c r="M410" t="s">
        <v>27006</v>
      </c>
      <c r="N410" t="s">
        <v>6459</v>
      </c>
      <c r="O410" t="s">
        <v>28617</v>
      </c>
      <c r="P410" t="s">
        <v>28618</v>
      </c>
      <c r="Q410" t="s">
        <v>27006</v>
      </c>
    </row>
    <row r="411" spans="2:17" x14ac:dyDescent="0.3">
      <c r="B411">
        <v>405</v>
      </c>
      <c r="C411" t="s">
        <v>26905</v>
      </c>
      <c r="D411" t="s">
        <v>42508</v>
      </c>
      <c r="E411" t="s">
        <v>1932</v>
      </c>
      <c r="F411" t="s">
        <v>49164</v>
      </c>
      <c r="G411" t="s">
        <v>26905</v>
      </c>
      <c r="H411" t="s">
        <v>1932</v>
      </c>
      <c r="I411" t="s">
        <v>49164</v>
      </c>
      <c r="J411" t="s">
        <v>26905</v>
      </c>
      <c r="L411">
        <v>405</v>
      </c>
      <c r="M411" t="s">
        <v>27007</v>
      </c>
      <c r="N411" t="s">
        <v>6461</v>
      </c>
      <c r="O411" t="s">
        <v>28619</v>
      </c>
      <c r="P411" t="s">
        <v>28620</v>
      </c>
      <c r="Q411" t="s">
        <v>27007</v>
      </c>
    </row>
    <row r="412" spans="2:17" x14ac:dyDescent="0.3">
      <c r="B412">
        <v>406</v>
      </c>
      <c r="C412" t="s">
        <v>1933</v>
      </c>
      <c r="D412" t="s">
        <v>42510</v>
      </c>
      <c r="E412" t="s">
        <v>1934</v>
      </c>
      <c r="F412" t="s">
        <v>49165</v>
      </c>
      <c r="G412" t="s">
        <v>1933</v>
      </c>
      <c r="H412" t="s">
        <v>1934</v>
      </c>
      <c r="I412" t="s">
        <v>49165</v>
      </c>
      <c r="J412" t="s">
        <v>1933</v>
      </c>
      <c r="L412">
        <v>406</v>
      </c>
      <c r="M412" t="s">
        <v>6532</v>
      </c>
      <c r="N412" t="s">
        <v>6464</v>
      </c>
      <c r="O412" t="s">
        <v>28621</v>
      </c>
      <c r="P412" t="s">
        <v>28622</v>
      </c>
      <c r="Q412" t="s">
        <v>6532</v>
      </c>
    </row>
    <row r="413" spans="2:17" x14ac:dyDescent="0.3">
      <c r="B413">
        <v>407</v>
      </c>
      <c r="C413" t="s">
        <v>1935</v>
      </c>
      <c r="D413" t="s">
        <v>42512</v>
      </c>
      <c r="E413" t="s">
        <v>1936</v>
      </c>
      <c r="F413" t="s">
        <v>49166</v>
      </c>
      <c r="G413" t="s">
        <v>1935</v>
      </c>
      <c r="H413" t="s">
        <v>1936</v>
      </c>
      <c r="I413" t="s">
        <v>49166</v>
      </c>
      <c r="J413" t="s">
        <v>1935</v>
      </c>
      <c r="L413">
        <v>407</v>
      </c>
      <c r="M413" t="s">
        <v>6533</v>
      </c>
      <c r="N413" t="s">
        <v>6466</v>
      </c>
      <c r="O413" t="s">
        <v>28623</v>
      </c>
      <c r="P413" t="s">
        <v>28624</v>
      </c>
      <c r="Q413" t="s">
        <v>6533</v>
      </c>
    </row>
    <row r="414" spans="2:17" x14ac:dyDescent="0.3">
      <c r="B414">
        <v>408</v>
      </c>
      <c r="C414" t="s">
        <v>1937</v>
      </c>
      <c r="D414" t="s">
        <v>42514</v>
      </c>
      <c r="E414" t="s">
        <v>1938</v>
      </c>
      <c r="F414" t="s">
        <v>49167</v>
      </c>
      <c r="G414" t="s">
        <v>1937</v>
      </c>
      <c r="H414" t="s">
        <v>1938</v>
      </c>
      <c r="I414" t="s">
        <v>49167</v>
      </c>
      <c r="J414" t="s">
        <v>1937</v>
      </c>
      <c r="L414">
        <v>408</v>
      </c>
      <c r="M414" t="s">
        <v>6534</v>
      </c>
      <c r="N414" t="s">
        <v>6467</v>
      </c>
      <c r="O414" t="s">
        <v>28625</v>
      </c>
      <c r="P414" t="s">
        <v>28626</v>
      </c>
      <c r="Q414" t="s">
        <v>6534</v>
      </c>
    </row>
    <row r="415" spans="2:17" x14ac:dyDescent="0.3">
      <c r="B415">
        <v>409</v>
      </c>
      <c r="C415" t="s">
        <v>1939</v>
      </c>
      <c r="D415" t="s">
        <v>42516</v>
      </c>
      <c r="E415" t="s">
        <v>1940</v>
      </c>
      <c r="F415" t="s">
        <v>49168</v>
      </c>
      <c r="G415" t="s">
        <v>1939</v>
      </c>
      <c r="H415" t="s">
        <v>1940</v>
      </c>
      <c r="I415" t="s">
        <v>49168</v>
      </c>
      <c r="J415" t="s">
        <v>1939</v>
      </c>
      <c r="L415">
        <v>409</v>
      </c>
      <c r="M415" t="s">
        <v>6535</v>
      </c>
      <c r="N415" t="s">
        <v>6468</v>
      </c>
      <c r="O415" t="s">
        <v>28627</v>
      </c>
      <c r="P415" t="s">
        <v>28628</v>
      </c>
      <c r="Q415" t="s">
        <v>6535</v>
      </c>
    </row>
    <row r="416" spans="2:17" x14ac:dyDescent="0.3">
      <c r="B416">
        <v>410</v>
      </c>
      <c r="C416" t="s">
        <v>1941</v>
      </c>
      <c r="D416" t="s">
        <v>42518</v>
      </c>
      <c r="E416" t="s">
        <v>1942</v>
      </c>
      <c r="F416" t="s">
        <v>49169</v>
      </c>
      <c r="G416" t="s">
        <v>1941</v>
      </c>
      <c r="H416" t="s">
        <v>1942</v>
      </c>
      <c r="I416" t="s">
        <v>49169</v>
      </c>
      <c r="J416" t="s">
        <v>1941</v>
      </c>
      <c r="L416">
        <v>410</v>
      </c>
      <c r="M416" t="s">
        <v>6536</v>
      </c>
      <c r="N416" t="s">
        <v>6469</v>
      </c>
      <c r="O416" t="s">
        <v>28629</v>
      </c>
      <c r="P416" t="s">
        <v>28630</v>
      </c>
      <c r="Q416" t="s">
        <v>6536</v>
      </c>
    </row>
    <row r="417" spans="2:17" x14ac:dyDescent="0.3">
      <c r="B417">
        <v>411</v>
      </c>
      <c r="C417" t="s">
        <v>1943</v>
      </c>
      <c r="D417" t="s">
        <v>42520</v>
      </c>
      <c r="E417" t="s">
        <v>1944</v>
      </c>
      <c r="F417" t="s">
        <v>49170</v>
      </c>
      <c r="G417" t="s">
        <v>1943</v>
      </c>
      <c r="H417" t="s">
        <v>1944</v>
      </c>
      <c r="I417" t="s">
        <v>49170</v>
      </c>
      <c r="J417" t="s">
        <v>1943</v>
      </c>
      <c r="L417">
        <v>411</v>
      </c>
      <c r="M417" t="s">
        <v>6537</v>
      </c>
      <c r="N417" t="s">
        <v>6470</v>
      </c>
      <c r="O417" t="s">
        <v>28631</v>
      </c>
      <c r="P417" t="s">
        <v>28632</v>
      </c>
      <c r="Q417" t="s">
        <v>6537</v>
      </c>
    </row>
    <row r="418" spans="2:17" x14ac:dyDescent="0.3">
      <c r="B418">
        <v>412</v>
      </c>
      <c r="C418" t="s">
        <v>1945</v>
      </c>
      <c r="D418" t="s">
        <v>42522</v>
      </c>
      <c r="E418" t="s">
        <v>1946</v>
      </c>
      <c r="F418" t="s">
        <v>49171</v>
      </c>
      <c r="G418" t="s">
        <v>1945</v>
      </c>
      <c r="H418" t="s">
        <v>1946</v>
      </c>
      <c r="I418" t="s">
        <v>49171</v>
      </c>
      <c r="J418" t="s">
        <v>1945</v>
      </c>
      <c r="L418">
        <v>412</v>
      </c>
      <c r="M418" t="s">
        <v>6538</v>
      </c>
      <c r="N418" t="s">
        <v>6471</v>
      </c>
      <c r="O418" t="s">
        <v>28633</v>
      </c>
      <c r="P418" t="s">
        <v>28634</v>
      </c>
      <c r="Q418" t="s">
        <v>6538</v>
      </c>
    </row>
    <row r="419" spans="2:17" x14ac:dyDescent="0.3">
      <c r="B419">
        <v>413</v>
      </c>
      <c r="C419" t="s">
        <v>1947</v>
      </c>
      <c r="D419" t="s">
        <v>42518</v>
      </c>
      <c r="E419" t="s">
        <v>1948</v>
      </c>
      <c r="F419" t="s">
        <v>49172</v>
      </c>
      <c r="G419" t="s">
        <v>1947</v>
      </c>
      <c r="H419" t="s">
        <v>1948</v>
      </c>
      <c r="I419" t="s">
        <v>49172</v>
      </c>
      <c r="J419" t="s">
        <v>1947</v>
      </c>
      <c r="L419">
        <v>413</v>
      </c>
      <c r="M419" t="s">
        <v>6539</v>
      </c>
      <c r="N419" t="s">
        <v>6469</v>
      </c>
      <c r="O419" t="s">
        <v>28635</v>
      </c>
      <c r="P419" t="s">
        <v>28636</v>
      </c>
      <c r="Q419" t="s">
        <v>6539</v>
      </c>
    </row>
    <row r="420" spans="2:17" x14ac:dyDescent="0.3">
      <c r="B420">
        <v>414</v>
      </c>
      <c r="C420" t="s">
        <v>1949</v>
      </c>
      <c r="D420" t="s">
        <v>42520</v>
      </c>
      <c r="E420" t="s">
        <v>1950</v>
      </c>
      <c r="F420" t="s">
        <v>49173</v>
      </c>
      <c r="G420" t="s">
        <v>1949</v>
      </c>
      <c r="H420" t="s">
        <v>1950</v>
      </c>
      <c r="I420" t="s">
        <v>49173</v>
      </c>
      <c r="J420" t="s">
        <v>1949</v>
      </c>
      <c r="L420">
        <v>414</v>
      </c>
      <c r="M420" t="s">
        <v>6540</v>
      </c>
      <c r="N420" t="s">
        <v>6470</v>
      </c>
      <c r="O420" t="s">
        <v>28637</v>
      </c>
      <c r="P420" t="s">
        <v>28638</v>
      </c>
      <c r="Q420" t="s">
        <v>6540</v>
      </c>
    </row>
    <row r="421" spans="2:17" x14ac:dyDescent="0.3">
      <c r="B421">
        <v>415</v>
      </c>
      <c r="C421" t="s">
        <v>1951</v>
      </c>
      <c r="D421" t="s">
        <v>42526</v>
      </c>
      <c r="E421" t="s">
        <v>1952</v>
      </c>
      <c r="F421" t="s">
        <v>49174</v>
      </c>
      <c r="G421" t="s">
        <v>1951</v>
      </c>
      <c r="H421" t="s">
        <v>1952</v>
      </c>
      <c r="I421" t="s">
        <v>49174</v>
      </c>
      <c r="J421" t="s">
        <v>1951</v>
      </c>
      <c r="L421">
        <v>415</v>
      </c>
      <c r="M421" t="s">
        <v>6541</v>
      </c>
      <c r="N421" t="s">
        <v>6473</v>
      </c>
      <c r="O421" t="s">
        <v>28639</v>
      </c>
      <c r="P421" t="s">
        <v>28640</v>
      </c>
      <c r="Q421" t="s">
        <v>6541</v>
      </c>
    </row>
    <row r="422" spans="2:17" x14ac:dyDescent="0.3">
      <c r="B422">
        <v>416</v>
      </c>
      <c r="C422" t="s">
        <v>2246</v>
      </c>
      <c r="D422" t="s">
        <v>42369</v>
      </c>
      <c r="E422" t="s">
        <v>29395</v>
      </c>
      <c r="F422" t="s">
        <v>29396</v>
      </c>
      <c r="G422" t="s">
        <v>2246</v>
      </c>
      <c r="H422" t="s">
        <v>29395</v>
      </c>
      <c r="I422" t="s">
        <v>29396</v>
      </c>
      <c r="J422" t="s">
        <v>2246</v>
      </c>
      <c r="L422">
        <v>416</v>
      </c>
      <c r="M422" t="s">
        <v>5852</v>
      </c>
      <c r="N422" t="s">
        <v>28641</v>
      </c>
      <c r="O422" t="s">
        <v>28642</v>
      </c>
      <c r="P422" t="s">
        <v>28643</v>
      </c>
      <c r="Q422" t="s">
        <v>5852</v>
      </c>
    </row>
    <row r="423" spans="2:17" x14ac:dyDescent="0.3">
      <c r="B423">
        <v>417</v>
      </c>
      <c r="C423" t="s">
        <v>2248</v>
      </c>
      <c r="D423" t="s">
        <v>42372</v>
      </c>
      <c r="E423" t="s">
        <v>2250</v>
      </c>
      <c r="F423" t="s">
        <v>29397</v>
      </c>
      <c r="G423" t="s">
        <v>2248</v>
      </c>
      <c r="H423" t="s">
        <v>2250</v>
      </c>
      <c r="I423" t="s">
        <v>29397</v>
      </c>
      <c r="J423" t="s">
        <v>2248</v>
      </c>
      <c r="L423">
        <v>417</v>
      </c>
      <c r="M423" t="s">
        <v>27793</v>
      </c>
      <c r="N423" t="s">
        <v>28644</v>
      </c>
      <c r="O423" t="s">
        <v>28645</v>
      </c>
      <c r="P423" t="s">
        <v>28646</v>
      </c>
      <c r="Q423" t="s">
        <v>27793</v>
      </c>
    </row>
    <row r="424" spans="2:17" x14ac:dyDescent="0.3">
      <c r="B424">
        <v>418</v>
      </c>
      <c r="C424" t="s">
        <v>2251</v>
      </c>
      <c r="D424" t="s">
        <v>42374</v>
      </c>
      <c r="E424" t="s">
        <v>2252</v>
      </c>
      <c r="F424" t="s">
        <v>29398</v>
      </c>
      <c r="G424" t="s">
        <v>2251</v>
      </c>
      <c r="H424" t="s">
        <v>2252</v>
      </c>
      <c r="I424" t="s">
        <v>29398</v>
      </c>
      <c r="J424" t="s">
        <v>2251</v>
      </c>
      <c r="L424">
        <v>418</v>
      </c>
      <c r="M424" t="s">
        <v>27794</v>
      </c>
      <c r="N424" t="s">
        <v>28647</v>
      </c>
      <c r="O424" t="s">
        <v>28648</v>
      </c>
      <c r="P424" t="s">
        <v>28649</v>
      </c>
      <c r="Q424" t="s">
        <v>27794</v>
      </c>
    </row>
    <row r="425" spans="2:17" x14ac:dyDescent="0.3">
      <c r="B425">
        <v>419</v>
      </c>
      <c r="C425" t="s">
        <v>2253</v>
      </c>
      <c r="D425" t="s">
        <v>42376</v>
      </c>
      <c r="E425" t="s">
        <v>2255</v>
      </c>
      <c r="F425" t="s">
        <v>29399</v>
      </c>
      <c r="G425" t="s">
        <v>2253</v>
      </c>
      <c r="H425" t="s">
        <v>2255</v>
      </c>
      <c r="I425" t="s">
        <v>29399</v>
      </c>
      <c r="J425" t="s">
        <v>2253</v>
      </c>
      <c r="L425">
        <v>419</v>
      </c>
      <c r="M425" t="s">
        <v>5855</v>
      </c>
      <c r="N425" t="s">
        <v>28650</v>
      </c>
      <c r="O425" t="s">
        <v>28651</v>
      </c>
      <c r="P425" t="s">
        <v>28652</v>
      </c>
      <c r="Q425" t="s">
        <v>5855</v>
      </c>
    </row>
    <row r="426" spans="2:17" x14ac:dyDescent="0.3">
      <c r="B426">
        <v>420</v>
      </c>
      <c r="C426" t="s">
        <v>2256</v>
      </c>
      <c r="D426" t="s">
        <v>42378</v>
      </c>
      <c r="E426" t="s">
        <v>2258</v>
      </c>
      <c r="F426" t="s">
        <v>29400</v>
      </c>
      <c r="G426" t="s">
        <v>2256</v>
      </c>
      <c r="H426" t="s">
        <v>2258</v>
      </c>
      <c r="I426" t="s">
        <v>29400</v>
      </c>
      <c r="J426" t="s">
        <v>2256</v>
      </c>
      <c r="L426">
        <v>420</v>
      </c>
      <c r="M426" t="s">
        <v>5857</v>
      </c>
      <c r="N426" t="s">
        <v>28653</v>
      </c>
      <c r="O426" t="s">
        <v>28654</v>
      </c>
      <c r="P426" t="s">
        <v>28655</v>
      </c>
      <c r="Q426" t="s">
        <v>5857</v>
      </c>
    </row>
    <row r="427" spans="2:17" x14ac:dyDescent="0.3">
      <c r="B427">
        <v>421</v>
      </c>
      <c r="C427" t="s">
        <v>2259</v>
      </c>
      <c r="D427" t="s">
        <v>42380</v>
      </c>
      <c r="E427" t="s">
        <v>2261</v>
      </c>
      <c r="F427" t="s">
        <v>29401</v>
      </c>
      <c r="G427" t="s">
        <v>2259</v>
      </c>
      <c r="H427" t="s">
        <v>2261</v>
      </c>
      <c r="I427" t="s">
        <v>29401</v>
      </c>
      <c r="J427" t="s">
        <v>2259</v>
      </c>
      <c r="L427">
        <v>421</v>
      </c>
      <c r="M427" t="s">
        <v>5859</v>
      </c>
      <c r="N427" t="s">
        <v>28656</v>
      </c>
      <c r="O427" t="s">
        <v>28657</v>
      </c>
      <c r="P427" t="s">
        <v>28658</v>
      </c>
      <c r="Q427" t="s">
        <v>5859</v>
      </c>
    </row>
    <row r="428" spans="2:17" x14ac:dyDescent="0.3">
      <c r="B428">
        <v>422</v>
      </c>
      <c r="C428" t="s">
        <v>2262</v>
      </c>
      <c r="D428" t="s">
        <v>42382</v>
      </c>
      <c r="E428" t="s">
        <v>29403</v>
      </c>
      <c r="F428" t="s">
        <v>26643</v>
      </c>
      <c r="G428" t="s">
        <v>2262</v>
      </c>
      <c r="H428" t="s">
        <v>29403</v>
      </c>
      <c r="I428" t="s">
        <v>26643</v>
      </c>
      <c r="J428" t="s">
        <v>2262</v>
      </c>
      <c r="L428">
        <v>422</v>
      </c>
      <c r="M428" t="s">
        <v>5861</v>
      </c>
      <c r="N428" t="s">
        <v>28659</v>
      </c>
      <c r="O428" t="s">
        <v>28660</v>
      </c>
      <c r="P428" t="s">
        <v>28661</v>
      </c>
      <c r="Q428" t="s">
        <v>5861</v>
      </c>
    </row>
    <row r="429" spans="2:17" x14ac:dyDescent="0.3">
      <c r="B429">
        <v>423</v>
      </c>
      <c r="C429" t="s">
        <v>26645</v>
      </c>
      <c r="D429" t="s">
        <v>42384</v>
      </c>
      <c r="E429" t="s">
        <v>26646</v>
      </c>
      <c r="F429" t="s">
        <v>29404</v>
      </c>
      <c r="G429" t="s">
        <v>26645</v>
      </c>
      <c r="H429" t="s">
        <v>26646</v>
      </c>
      <c r="I429" t="s">
        <v>29404</v>
      </c>
      <c r="J429" t="s">
        <v>26645</v>
      </c>
      <c r="L429">
        <v>423</v>
      </c>
      <c r="M429" t="s">
        <v>6542</v>
      </c>
      <c r="N429" t="s">
        <v>28662</v>
      </c>
      <c r="O429" t="s">
        <v>28663</v>
      </c>
      <c r="P429" t="s">
        <v>28664</v>
      </c>
      <c r="Q429" t="s">
        <v>6542</v>
      </c>
    </row>
    <row r="430" spans="2:17" x14ac:dyDescent="0.3">
      <c r="B430">
        <v>424</v>
      </c>
      <c r="C430" t="s">
        <v>2266</v>
      </c>
      <c r="D430" t="s">
        <v>42386</v>
      </c>
      <c r="E430" t="s">
        <v>26647</v>
      </c>
      <c r="F430" t="s">
        <v>29405</v>
      </c>
      <c r="G430" t="s">
        <v>2266</v>
      </c>
      <c r="H430" t="s">
        <v>26647</v>
      </c>
      <c r="I430" t="s">
        <v>29405</v>
      </c>
      <c r="J430" t="s">
        <v>2266</v>
      </c>
      <c r="L430">
        <v>424</v>
      </c>
      <c r="M430" t="s">
        <v>5863</v>
      </c>
      <c r="N430" t="s">
        <v>28665</v>
      </c>
      <c r="O430" t="s">
        <v>28666</v>
      </c>
      <c r="P430" t="s">
        <v>28667</v>
      </c>
      <c r="Q430" t="s">
        <v>5863</v>
      </c>
    </row>
    <row r="431" spans="2:17" x14ac:dyDescent="0.3">
      <c r="B431">
        <v>425</v>
      </c>
      <c r="C431" t="s">
        <v>2268</v>
      </c>
      <c r="D431" t="s">
        <v>42388</v>
      </c>
      <c r="E431" t="s">
        <v>26648</v>
      </c>
      <c r="F431" t="s">
        <v>29406</v>
      </c>
      <c r="G431" t="s">
        <v>2268</v>
      </c>
      <c r="H431" t="s">
        <v>26648</v>
      </c>
      <c r="I431" t="s">
        <v>29406</v>
      </c>
      <c r="J431" t="s">
        <v>2268</v>
      </c>
      <c r="L431">
        <v>425</v>
      </c>
      <c r="M431" t="s">
        <v>5864</v>
      </c>
      <c r="N431" t="s">
        <v>28668</v>
      </c>
      <c r="O431" t="s">
        <v>28669</v>
      </c>
      <c r="P431" t="s">
        <v>28670</v>
      </c>
      <c r="Q431" t="s">
        <v>5864</v>
      </c>
    </row>
    <row r="432" spans="2:17" x14ac:dyDescent="0.3">
      <c r="B432">
        <v>426</v>
      </c>
      <c r="C432" t="s">
        <v>2270</v>
      </c>
      <c r="D432" t="s">
        <v>42390</v>
      </c>
      <c r="E432" t="s">
        <v>26649</v>
      </c>
      <c r="F432" t="s">
        <v>29407</v>
      </c>
      <c r="G432" t="s">
        <v>2270</v>
      </c>
      <c r="H432" t="s">
        <v>26649</v>
      </c>
      <c r="I432" t="s">
        <v>29407</v>
      </c>
      <c r="J432" t="s">
        <v>2270</v>
      </c>
      <c r="L432">
        <v>426</v>
      </c>
      <c r="M432" t="s">
        <v>27795</v>
      </c>
      <c r="N432" t="s">
        <v>28671</v>
      </c>
      <c r="O432" t="s">
        <v>28672</v>
      </c>
      <c r="P432" t="s">
        <v>28673</v>
      </c>
      <c r="Q432" t="s">
        <v>27795</v>
      </c>
    </row>
    <row r="433" spans="2:17" x14ac:dyDescent="0.3">
      <c r="B433">
        <v>427</v>
      </c>
      <c r="C433" t="s">
        <v>2272</v>
      </c>
      <c r="D433" t="s">
        <v>42392</v>
      </c>
      <c r="E433" t="s">
        <v>26650</v>
      </c>
      <c r="F433" t="s">
        <v>29408</v>
      </c>
      <c r="G433" t="s">
        <v>2272</v>
      </c>
      <c r="H433" t="s">
        <v>26650</v>
      </c>
      <c r="I433" t="s">
        <v>29408</v>
      </c>
      <c r="J433" t="s">
        <v>2272</v>
      </c>
      <c r="L433">
        <v>427</v>
      </c>
      <c r="M433" t="s">
        <v>27796</v>
      </c>
      <c r="N433" t="s">
        <v>28674</v>
      </c>
      <c r="O433" t="s">
        <v>28675</v>
      </c>
      <c r="P433" t="s">
        <v>28676</v>
      </c>
      <c r="Q433" t="s">
        <v>27796</v>
      </c>
    </row>
    <row r="434" spans="2:17" x14ac:dyDescent="0.3">
      <c r="B434">
        <v>428</v>
      </c>
      <c r="C434" t="s">
        <v>2274</v>
      </c>
      <c r="D434" t="s">
        <v>42394</v>
      </c>
      <c r="E434" t="s">
        <v>2275</v>
      </c>
      <c r="F434" t="s">
        <v>29409</v>
      </c>
      <c r="G434" t="s">
        <v>2274</v>
      </c>
      <c r="H434" t="s">
        <v>2275</v>
      </c>
      <c r="I434" t="s">
        <v>29409</v>
      </c>
      <c r="J434" t="s">
        <v>2274</v>
      </c>
      <c r="L434">
        <v>428</v>
      </c>
      <c r="M434" t="s">
        <v>5865</v>
      </c>
      <c r="N434" t="s">
        <v>28677</v>
      </c>
      <c r="O434" t="s">
        <v>28678</v>
      </c>
      <c r="P434" t="s">
        <v>28679</v>
      </c>
      <c r="Q434" t="s">
        <v>5865</v>
      </c>
    </row>
    <row r="435" spans="2:17" x14ac:dyDescent="0.3">
      <c r="B435">
        <v>429</v>
      </c>
      <c r="C435" t="s">
        <v>2276</v>
      </c>
      <c r="D435" t="s">
        <v>42396</v>
      </c>
      <c r="E435" t="s">
        <v>2277</v>
      </c>
      <c r="F435" t="s">
        <v>29410</v>
      </c>
      <c r="G435" t="s">
        <v>2276</v>
      </c>
      <c r="H435" t="s">
        <v>2277</v>
      </c>
      <c r="I435" t="s">
        <v>29410</v>
      </c>
      <c r="J435" t="s">
        <v>2276</v>
      </c>
      <c r="L435">
        <v>429</v>
      </c>
      <c r="M435" t="s">
        <v>5867</v>
      </c>
      <c r="N435" t="s">
        <v>28680</v>
      </c>
      <c r="O435" t="s">
        <v>28681</v>
      </c>
      <c r="P435" t="s">
        <v>28682</v>
      </c>
      <c r="Q435" t="s">
        <v>5867</v>
      </c>
    </row>
    <row r="436" spans="2:17" x14ac:dyDescent="0.3">
      <c r="B436">
        <v>430</v>
      </c>
      <c r="C436" t="s">
        <v>2278</v>
      </c>
      <c r="D436" t="s">
        <v>42398</v>
      </c>
      <c r="E436" t="s">
        <v>2279</v>
      </c>
      <c r="F436" t="s">
        <v>29411</v>
      </c>
      <c r="G436" t="s">
        <v>2278</v>
      </c>
      <c r="H436" t="s">
        <v>2279</v>
      </c>
      <c r="I436" t="s">
        <v>29411</v>
      </c>
      <c r="J436" t="s">
        <v>2278</v>
      </c>
      <c r="L436">
        <v>430</v>
      </c>
      <c r="M436" t="s">
        <v>5869</v>
      </c>
      <c r="N436" t="s">
        <v>28683</v>
      </c>
      <c r="O436" t="s">
        <v>28684</v>
      </c>
      <c r="P436" t="s">
        <v>28685</v>
      </c>
      <c r="Q436" t="s">
        <v>5869</v>
      </c>
    </row>
    <row r="437" spans="2:17" x14ac:dyDescent="0.3">
      <c r="B437">
        <v>431</v>
      </c>
      <c r="C437" t="s">
        <v>2280</v>
      </c>
      <c r="D437" t="s">
        <v>42400</v>
      </c>
      <c r="E437" t="s">
        <v>2282</v>
      </c>
      <c r="F437" t="s">
        <v>29412</v>
      </c>
      <c r="G437" t="s">
        <v>2280</v>
      </c>
      <c r="H437" t="s">
        <v>2282</v>
      </c>
      <c r="I437" t="s">
        <v>29412</v>
      </c>
      <c r="J437" t="s">
        <v>2280</v>
      </c>
      <c r="L437">
        <v>431</v>
      </c>
      <c r="M437" t="s">
        <v>5871</v>
      </c>
      <c r="N437" t="s">
        <v>28686</v>
      </c>
      <c r="O437" t="s">
        <v>28687</v>
      </c>
      <c r="P437" t="s">
        <v>28688</v>
      </c>
      <c r="Q437" t="s">
        <v>5871</v>
      </c>
    </row>
    <row r="438" spans="2:17" x14ac:dyDescent="0.3">
      <c r="B438">
        <v>432</v>
      </c>
      <c r="C438" t="s">
        <v>2283</v>
      </c>
      <c r="D438" t="s">
        <v>42402</v>
      </c>
      <c r="E438" t="s">
        <v>2284</v>
      </c>
      <c r="F438" t="s">
        <v>29414</v>
      </c>
      <c r="G438" t="s">
        <v>2283</v>
      </c>
      <c r="H438" t="s">
        <v>2284</v>
      </c>
      <c r="I438" t="s">
        <v>29414</v>
      </c>
      <c r="J438" t="s">
        <v>2283</v>
      </c>
      <c r="L438">
        <v>432</v>
      </c>
      <c r="M438" t="s">
        <v>5873</v>
      </c>
      <c r="N438" t="s">
        <v>28689</v>
      </c>
      <c r="O438" t="s">
        <v>28690</v>
      </c>
      <c r="P438" t="s">
        <v>28691</v>
      </c>
      <c r="Q438" t="s">
        <v>5873</v>
      </c>
    </row>
    <row r="439" spans="2:17" x14ac:dyDescent="0.3">
      <c r="B439">
        <v>433</v>
      </c>
      <c r="C439" t="s">
        <v>49175</v>
      </c>
      <c r="D439" t="s">
        <v>42405</v>
      </c>
      <c r="E439" t="s">
        <v>29417</v>
      </c>
      <c r="F439" t="s">
        <v>29418</v>
      </c>
      <c r="G439" t="s">
        <v>49175</v>
      </c>
      <c r="H439" t="s">
        <v>29417</v>
      </c>
      <c r="I439" t="s">
        <v>29418</v>
      </c>
      <c r="J439" t="s">
        <v>49175</v>
      </c>
      <c r="L439">
        <v>433</v>
      </c>
      <c r="M439" t="s">
        <v>28692</v>
      </c>
      <c r="N439" t="s">
        <v>28693</v>
      </c>
      <c r="O439" t="s">
        <v>28694</v>
      </c>
      <c r="P439" t="s">
        <v>28695</v>
      </c>
      <c r="Q439" t="s">
        <v>28692</v>
      </c>
    </row>
    <row r="440" spans="2:17" x14ac:dyDescent="0.3">
      <c r="B440">
        <v>434</v>
      </c>
      <c r="C440" t="s">
        <v>2285</v>
      </c>
      <c r="D440" t="s">
        <v>42408</v>
      </c>
      <c r="E440" t="s">
        <v>2287</v>
      </c>
      <c r="F440" t="s">
        <v>29419</v>
      </c>
      <c r="G440" t="s">
        <v>2285</v>
      </c>
      <c r="H440" t="s">
        <v>2287</v>
      </c>
      <c r="I440" t="s">
        <v>29419</v>
      </c>
      <c r="J440" t="s">
        <v>2285</v>
      </c>
      <c r="L440">
        <v>434</v>
      </c>
      <c r="M440" t="s">
        <v>5875</v>
      </c>
      <c r="N440" t="s">
        <v>28696</v>
      </c>
      <c r="O440" t="s">
        <v>28697</v>
      </c>
      <c r="P440" t="s">
        <v>28698</v>
      </c>
      <c r="Q440" t="s">
        <v>5875</v>
      </c>
    </row>
    <row r="441" spans="2:17" x14ac:dyDescent="0.3">
      <c r="B441">
        <v>435</v>
      </c>
      <c r="C441" t="s">
        <v>2288</v>
      </c>
      <c r="D441" t="s">
        <v>42410</v>
      </c>
      <c r="E441" t="s">
        <v>29420</v>
      </c>
      <c r="F441" t="s">
        <v>29421</v>
      </c>
      <c r="G441" t="s">
        <v>2288</v>
      </c>
      <c r="H441" t="s">
        <v>29420</v>
      </c>
      <c r="I441" t="s">
        <v>29421</v>
      </c>
      <c r="J441" t="s">
        <v>2288</v>
      </c>
      <c r="L441">
        <v>435</v>
      </c>
      <c r="M441" t="s">
        <v>5877</v>
      </c>
      <c r="N441" t="s">
        <v>28699</v>
      </c>
      <c r="O441" t="s">
        <v>28700</v>
      </c>
      <c r="P441" t="s">
        <v>28701</v>
      </c>
      <c r="Q441" t="s">
        <v>5877</v>
      </c>
    </row>
    <row r="442" spans="2:17" x14ac:dyDescent="0.3">
      <c r="B442">
        <v>436</v>
      </c>
      <c r="C442" t="s">
        <v>2290</v>
      </c>
      <c r="D442" t="s">
        <v>42413</v>
      </c>
      <c r="E442" t="s">
        <v>29422</v>
      </c>
      <c r="F442" t="s">
        <v>29423</v>
      </c>
      <c r="G442" t="s">
        <v>2290</v>
      </c>
      <c r="H442" t="s">
        <v>29422</v>
      </c>
      <c r="I442" t="s">
        <v>29423</v>
      </c>
      <c r="J442" t="s">
        <v>2290</v>
      </c>
      <c r="L442">
        <v>436</v>
      </c>
      <c r="M442" t="s">
        <v>5878</v>
      </c>
      <c r="N442" t="s">
        <v>28702</v>
      </c>
      <c r="O442" t="s">
        <v>28703</v>
      </c>
      <c r="P442" t="s">
        <v>28704</v>
      </c>
      <c r="Q442" t="s">
        <v>5878</v>
      </c>
    </row>
    <row r="443" spans="2:17" x14ac:dyDescent="0.3">
      <c r="B443">
        <v>437</v>
      </c>
      <c r="C443" t="s">
        <v>2292</v>
      </c>
      <c r="D443" t="s">
        <v>42416</v>
      </c>
      <c r="E443" t="s">
        <v>2294</v>
      </c>
      <c r="F443" t="s">
        <v>29424</v>
      </c>
      <c r="G443" t="s">
        <v>2292</v>
      </c>
      <c r="H443" t="s">
        <v>2294</v>
      </c>
      <c r="I443" t="s">
        <v>29424</v>
      </c>
      <c r="J443" t="s">
        <v>2292</v>
      </c>
      <c r="L443">
        <v>437</v>
      </c>
      <c r="M443" t="s">
        <v>5879</v>
      </c>
      <c r="N443" t="s">
        <v>28705</v>
      </c>
      <c r="O443" t="s">
        <v>28706</v>
      </c>
      <c r="P443" t="s">
        <v>28707</v>
      </c>
      <c r="Q443" t="s">
        <v>5879</v>
      </c>
    </row>
    <row r="444" spans="2:17" x14ac:dyDescent="0.3">
      <c r="B444">
        <v>438</v>
      </c>
      <c r="C444" t="s">
        <v>2295</v>
      </c>
      <c r="D444" t="s">
        <v>42418</v>
      </c>
      <c r="E444" t="s">
        <v>2297</v>
      </c>
      <c r="F444" t="s">
        <v>29425</v>
      </c>
      <c r="G444" t="s">
        <v>2295</v>
      </c>
      <c r="H444" t="s">
        <v>2297</v>
      </c>
      <c r="I444" t="s">
        <v>29425</v>
      </c>
      <c r="J444" t="s">
        <v>2295</v>
      </c>
      <c r="L444">
        <v>438</v>
      </c>
      <c r="M444" t="s">
        <v>5881</v>
      </c>
      <c r="N444" t="s">
        <v>28708</v>
      </c>
      <c r="O444" t="s">
        <v>28709</v>
      </c>
      <c r="P444" t="s">
        <v>28710</v>
      </c>
      <c r="Q444" t="s">
        <v>5881</v>
      </c>
    </row>
    <row r="445" spans="2:17" x14ac:dyDescent="0.3">
      <c r="B445">
        <v>439</v>
      </c>
      <c r="C445" t="s">
        <v>2298</v>
      </c>
      <c r="D445" t="s">
        <v>42420</v>
      </c>
      <c r="E445" t="s">
        <v>2300</v>
      </c>
      <c r="F445" t="s">
        <v>29426</v>
      </c>
      <c r="G445" t="s">
        <v>2298</v>
      </c>
      <c r="H445" t="s">
        <v>2300</v>
      </c>
      <c r="I445" t="s">
        <v>29426</v>
      </c>
      <c r="J445" t="s">
        <v>2298</v>
      </c>
      <c r="L445">
        <v>439</v>
      </c>
      <c r="M445" t="s">
        <v>5883</v>
      </c>
      <c r="N445" t="s">
        <v>28711</v>
      </c>
      <c r="O445" t="s">
        <v>28712</v>
      </c>
      <c r="P445" t="s">
        <v>28713</v>
      </c>
      <c r="Q445" t="s">
        <v>5883</v>
      </c>
    </row>
    <row r="446" spans="2:17" x14ac:dyDescent="0.3">
      <c r="B446">
        <v>440</v>
      </c>
      <c r="C446" t="s">
        <v>2301</v>
      </c>
      <c r="D446" t="s">
        <v>28415</v>
      </c>
      <c r="E446" t="s">
        <v>2303</v>
      </c>
      <c r="F446" t="s">
        <v>29427</v>
      </c>
      <c r="G446" t="s">
        <v>2301</v>
      </c>
      <c r="H446" t="s">
        <v>2303</v>
      </c>
      <c r="I446" t="s">
        <v>29427</v>
      </c>
      <c r="J446" t="s">
        <v>2301</v>
      </c>
      <c r="L446">
        <v>440</v>
      </c>
      <c r="M446" t="s">
        <v>5885</v>
      </c>
      <c r="N446" t="s">
        <v>28714</v>
      </c>
      <c r="O446" t="s">
        <v>28715</v>
      </c>
      <c r="P446" t="s">
        <v>28716</v>
      </c>
      <c r="Q446" t="s">
        <v>5885</v>
      </c>
    </row>
    <row r="447" spans="2:17" x14ac:dyDescent="0.3">
      <c r="B447">
        <v>441</v>
      </c>
      <c r="C447" t="s">
        <v>2304</v>
      </c>
      <c r="D447" t="s">
        <v>28417</v>
      </c>
      <c r="E447" t="s">
        <v>2306</v>
      </c>
      <c r="F447" t="s">
        <v>29428</v>
      </c>
      <c r="G447" t="s">
        <v>2304</v>
      </c>
      <c r="H447" t="s">
        <v>2306</v>
      </c>
      <c r="I447" t="s">
        <v>29428</v>
      </c>
      <c r="J447" t="s">
        <v>2304</v>
      </c>
      <c r="L447">
        <v>441</v>
      </c>
      <c r="M447" t="s">
        <v>5887</v>
      </c>
      <c r="N447" t="s">
        <v>28717</v>
      </c>
      <c r="O447" t="s">
        <v>28718</v>
      </c>
      <c r="P447" t="s">
        <v>28719</v>
      </c>
      <c r="Q447" t="s">
        <v>5887</v>
      </c>
    </row>
    <row r="448" spans="2:17" x14ac:dyDescent="0.3">
      <c r="B448">
        <v>442</v>
      </c>
      <c r="C448" t="s">
        <v>2307</v>
      </c>
      <c r="D448" t="s">
        <v>28419</v>
      </c>
      <c r="E448" t="s">
        <v>2309</v>
      </c>
      <c r="F448" t="s">
        <v>29429</v>
      </c>
      <c r="G448" t="s">
        <v>2307</v>
      </c>
      <c r="H448" t="s">
        <v>2309</v>
      </c>
      <c r="I448" t="s">
        <v>29429</v>
      </c>
      <c r="J448" t="s">
        <v>2307</v>
      </c>
      <c r="L448">
        <v>442</v>
      </c>
      <c r="M448" t="s">
        <v>5889</v>
      </c>
      <c r="N448" t="s">
        <v>28720</v>
      </c>
      <c r="O448" t="s">
        <v>28721</v>
      </c>
      <c r="P448" t="s">
        <v>28722</v>
      </c>
      <c r="Q448" t="s">
        <v>5889</v>
      </c>
    </row>
    <row r="449" spans="2:17" x14ac:dyDescent="0.3">
      <c r="B449">
        <v>443</v>
      </c>
      <c r="C449" t="s">
        <v>2310</v>
      </c>
      <c r="D449" t="s">
        <v>28421</v>
      </c>
      <c r="E449" t="s">
        <v>2312</v>
      </c>
      <c r="F449" t="s">
        <v>29430</v>
      </c>
      <c r="G449" t="s">
        <v>2310</v>
      </c>
      <c r="H449" t="s">
        <v>2312</v>
      </c>
      <c r="I449" t="s">
        <v>29430</v>
      </c>
      <c r="J449" t="s">
        <v>2310</v>
      </c>
      <c r="L449">
        <v>443</v>
      </c>
      <c r="M449" t="s">
        <v>5891</v>
      </c>
      <c r="N449" t="s">
        <v>28723</v>
      </c>
      <c r="O449" t="s">
        <v>28724</v>
      </c>
      <c r="P449" t="s">
        <v>28725</v>
      </c>
      <c r="Q449" t="s">
        <v>5891</v>
      </c>
    </row>
    <row r="450" spans="2:17" x14ac:dyDescent="0.3">
      <c r="B450">
        <v>444</v>
      </c>
      <c r="C450" t="s">
        <v>2313</v>
      </c>
      <c r="D450" t="s">
        <v>28423</v>
      </c>
      <c r="E450" t="s">
        <v>2315</v>
      </c>
      <c r="F450" t="s">
        <v>29431</v>
      </c>
      <c r="G450" t="s">
        <v>2313</v>
      </c>
      <c r="H450" t="s">
        <v>2315</v>
      </c>
      <c r="I450" t="s">
        <v>29431</v>
      </c>
      <c r="J450" t="s">
        <v>2313</v>
      </c>
      <c r="L450">
        <v>444</v>
      </c>
      <c r="M450" t="s">
        <v>5893</v>
      </c>
      <c r="N450" t="s">
        <v>28726</v>
      </c>
      <c r="O450" t="s">
        <v>28727</v>
      </c>
      <c r="P450" t="s">
        <v>28728</v>
      </c>
      <c r="Q450" t="s">
        <v>5893</v>
      </c>
    </row>
    <row r="451" spans="2:17" x14ac:dyDescent="0.3">
      <c r="B451">
        <v>445</v>
      </c>
      <c r="C451" t="s">
        <v>2316</v>
      </c>
      <c r="D451" t="s">
        <v>28425</v>
      </c>
      <c r="E451" t="s">
        <v>2318</v>
      </c>
      <c r="F451" t="s">
        <v>29432</v>
      </c>
      <c r="G451" t="s">
        <v>2316</v>
      </c>
      <c r="H451" t="s">
        <v>2318</v>
      </c>
      <c r="I451" t="s">
        <v>29432</v>
      </c>
      <c r="J451" t="s">
        <v>2316</v>
      </c>
      <c r="L451">
        <v>445</v>
      </c>
      <c r="M451" t="s">
        <v>5895</v>
      </c>
      <c r="N451" t="s">
        <v>28729</v>
      </c>
      <c r="O451" t="s">
        <v>28730</v>
      </c>
      <c r="P451" t="s">
        <v>28731</v>
      </c>
      <c r="Q451" t="s">
        <v>5895</v>
      </c>
    </row>
    <row r="452" spans="2:17" x14ac:dyDescent="0.3">
      <c r="B452">
        <v>446</v>
      </c>
      <c r="C452" t="s">
        <v>2319</v>
      </c>
      <c r="D452" t="s">
        <v>28427</v>
      </c>
      <c r="E452" t="s">
        <v>2321</v>
      </c>
      <c r="F452" t="s">
        <v>29433</v>
      </c>
      <c r="G452" t="s">
        <v>2319</v>
      </c>
      <c r="H452" t="s">
        <v>2321</v>
      </c>
      <c r="I452" t="s">
        <v>29433</v>
      </c>
      <c r="J452" t="s">
        <v>2319</v>
      </c>
      <c r="L452">
        <v>446</v>
      </c>
      <c r="M452" t="s">
        <v>5897</v>
      </c>
      <c r="N452" t="s">
        <v>28732</v>
      </c>
      <c r="O452" t="s">
        <v>28733</v>
      </c>
      <c r="P452" t="s">
        <v>28734</v>
      </c>
      <c r="Q452" t="s">
        <v>5897</v>
      </c>
    </row>
    <row r="453" spans="2:17" x14ac:dyDescent="0.3">
      <c r="B453">
        <v>447</v>
      </c>
      <c r="C453" t="s">
        <v>2322</v>
      </c>
      <c r="D453" t="s">
        <v>28429</v>
      </c>
      <c r="E453" t="s">
        <v>2324</v>
      </c>
      <c r="F453" t="s">
        <v>29434</v>
      </c>
      <c r="G453" t="s">
        <v>2322</v>
      </c>
      <c r="H453" t="s">
        <v>2324</v>
      </c>
      <c r="I453" t="s">
        <v>29434</v>
      </c>
      <c r="J453" t="s">
        <v>2322</v>
      </c>
      <c r="L453">
        <v>447</v>
      </c>
      <c r="M453" t="s">
        <v>5899</v>
      </c>
      <c r="N453" t="s">
        <v>28735</v>
      </c>
      <c r="O453" t="s">
        <v>28736</v>
      </c>
      <c r="P453" t="s">
        <v>28737</v>
      </c>
      <c r="Q453" t="s">
        <v>5899</v>
      </c>
    </row>
    <row r="454" spans="2:17" x14ac:dyDescent="0.3">
      <c r="B454">
        <v>448</v>
      </c>
      <c r="C454" t="s">
        <v>2325</v>
      </c>
      <c r="D454" t="s">
        <v>28431</v>
      </c>
      <c r="E454" t="s">
        <v>2327</v>
      </c>
      <c r="F454" t="s">
        <v>29435</v>
      </c>
      <c r="G454" t="s">
        <v>2325</v>
      </c>
      <c r="H454" t="s">
        <v>2327</v>
      </c>
      <c r="I454" t="s">
        <v>29435</v>
      </c>
      <c r="J454" t="s">
        <v>2325</v>
      </c>
      <c r="L454">
        <v>448</v>
      </c>
      <c r="M454" t="s">
        <v>5901</v>
      </c>
      <c r="N454" t="s">
        <v>28738</v>
      </c>
      <c r="O454" t="s">
        <v>28739</v>
      </c>
      <c r="P454" t="s">
        <v>28740</v>
      </c>
      <c r="Q454" t="s">
        <v>5901</v>
      </c>
    </row>
    <row r="455" spans="2:17" x14ac:dyDescent="0.3">
      <c r="B455">
        <v>449</v>
      </c>
      <c r="C455" t="s">
        <v>2328</v>
      </c>
      <c r="D455" t="s">
        <v>28390</v>
      </c>
      <c r="E455" t="s">
        <v>2330</v>
      </c>
      <c r="F455" t="s">
        <v>29436</v>
      </c>
      <c r="G455" t="s">
        <v>2328</v>
      </c>
      <c r="H455" t="s">
        <v>2330</v>
      </c>
      <c r="I455" t="s">
        <v>29436</v>
      </c>
      <c r="J455" t="s">
        <v>2328</v>
      </c>
      <c r="L455">
        <v>449</v>
      </c>
      <c r="M455" t="s">
        <v>5903</v>
      </c>
      <c r="N455" t="s">
        <v>28741</v>
      </c>
      <c r="O455" t="s">
        <v>28742</v>
      </c>
      <c r="P455" t="s">
        <v>28743</v>
      </c>
      <c r="Q455" t="s">
        <v>5903</v>
      </c>
    </row>
    <row r="456" spans="2:17" x14ac:dyDescent="0.3">
      <c r="B456">
        <v>450</v>
      </c>
      <c r="C456" t="s">
        <v>2331</v>
      </c>
      <c r="D456" t="s">
        <v>28392</v>
      </c>
      <c r="E456" t="s">
        <v>2333</v>
      </c>
      <c r="F456" t="s">
        <v>29437</v>
      </c>
      <c r="G456" t="s">
        <v>2331</v>
      </c>
      <c r="H456" t="s">
        <v>2333</v>
      </c>
      <c r="I456" t="s">
        <v>29437</v>
      </c>
      <c r="J456" t="s">
        <v>2331</v>
      </c>
      <c r="L456">
        <v>450</v>
      </c>
      <c r="M456" t="s">
        <v>5905</v>
      </c>
      <c r="N456" t="s">
        <v>28744</v>
      </c>
      <c r="O456" t="s">
        <v>28745</v>
      </c>
      <c r="P456" t="s">
        <v>28746</v>
      </c>
      <c r="Q456" t="s">
        <v>5905</v>
      </c>
    </row>
    <row r="457" spans="2:17" x14ac:dyDescent="0.3">
      <c r="B457">
        <v>451</v>
      </c>
      <c r="C457" t="s">
        <v>2334</v>
      </c>
      <c r="D457" t="s">
        <v>42433</v>
      </c>
      <c r="E457" t="s">
        <v>2336</v>
      </c>
      <c r="F457" t="s">
        <v>29438</v>
      </c>
      <c r="G457" t="s">
        <v>2334</v>
      </c>
      <c r="H457" t="s">
        <v>2336</v>
      </c>
      <c r="I457" t="s">
        <v>29438</v>
      </c>
      <c r="J457" t="s">
        <v>2334</v>
      </c>
      <c r="L457">
        <v>451</v>
      </c>
      <c r="M457" t="s">
        <v>5907</v>
      </c>
      <c r="N457" t="s">
        <v>28747</v>
      </c>
      <c r="O457" t="s">
        <v>28748</v>
      </c>
      <c r="P457" t="s">
        <v>28749</v>
      </c>
      <c r="Q457" t="s">
        <v>5907</v>
      </c>
    </row>
    <row r="458" spans="2:17" x14ac:dyDescent="0.3">
      <c r="B458">
        <v>452</v>
      </c>
      <c r="C458" t="s">
        <v>2337</v>
      </c>
      <c r="D458" t="s">
        <v>42435</v>
      </c>
      <c r="E458" t="s">
        <v>2339</v>
      </c>
      <c r="F458" t="s">
        <v>29439</v>
      </c>
      <c r="G458" t="s">
        <v>2337</v>
      </c>
      <c r="H458" t="s">
        <v>2339</v>
      </c>
      <c r="I458" t="s">
        <v>29439</v>
      </c>
      <c r="J458" t="s">
        <v>2337</v>
      </c>
      <c r="L458">
        <v>452</v>
      </c>
      <c r="M458" t="s">
        <v>5909</v>
      </c>
      <c r="N458" t="s">
        <v>28750</v>
      </c>
      <c r="O458" t="s">
        <v>28751</v>
      </c>
      <c r="P458" t="s">
        <v>28752</v>
      </c>
      <c r="Q458" t="s">
        <v>5909</v>
      </c>
    </row>
    <row r="459" spans="2:17" x14ac:dyDescent="0.3">
      <c r="B459">
        <v>453</v>
      </c>
      <c r="C459" t="s">
        <v>2340</v>
      </c>
      <c r="D459" t="s">
        <v>42437</v>
      </c>
      <c r="E459" t="s">
        <v>2342</v>
      </c>
      <c r="F459" t="s">
        <v>29440</v>
      </c>
      <c r="G459" t="s">
        <v>2340</v>
      </c>
      <c r="H459" t="s">
        <v>2342</v>
      </c>
      <c r="I459" t="s">
        <v>29440</v>
      </c>
      <c r="J459" t="s">
        <v>2340</v>
      </c>
      <c r="L459">
        <v>453</v>
      </c>
      <c r="M459" t="s">
        <v>5911</v>
      </c>
      <c r="N459" t="s">
        <v>28753</v>
      </c>
      <c r="O459" t="s">
        <v>28754</v>
      </c>
      <c r="P459" t="s">
        <v>28755</v>
      </c>
      <c r="Q459" t="s">
        <v>5911</v>
      </c>
    </row>
    <row r="460" spans="2:17" x14ac:dyDescent="0.3">
      <c r="B460">
        <v>454</v>
      </c>
      <c r="C460" t="s">
        <v>49176</v>
      </c>
      <c r="D460" t="s">
        <v>42440</v>
      </c>
      <c r="E460" t="s">
        <v>2344</v>
      </c>
      <c r="F460" t="s">
        <v>29442</v>
      </c>
      <c r="G460" t="s">
        <v>49176</v>
      </c>
      <c r="H460" t="s">
        <v>2344</v>
      </c>
      <c r="I460" t="s">
        <v>29442</v>
      </c>
      <c r="J460" t="s">
        <v>49176</v>
      </c>
      <c r="L460">
        <v>454</v>
      </c>
      <c r="M460" t="s">
        <v>28756</v>
      </c>
      <c r="N460" t="s">
        <v>28757</v>
      </c>
      <c r="O460" t="s">
        <v>28758</v>
      </c>
      <c r="P460" t="s">
        <v>28759</v>
      </c>
      <c r="Q460" t="s">
        <v>28756</v>
      </c>
    </row>
    <row r="461" spans="2:17" x14ac:dyDescent="0.3">
      <c r="B461">
        <v>455</v>
      </c>
      <c r="C461" t="s">
        <v>5821</v>
      </c>
      <c r="D461" t="s">
        <v>42442</v>
      </c>
      <c r="E461" t="s">
        <v>2346</v>
      </c>
      <c r="F461" t="s">
        <v>29443</v>
      </c>
      <c r="G461" t="s">
        <v>5821</v>
      </c>
      <c r="H461" t="s">
        <v>2346</v>
      </c>
      <c r="I461" t="s">
        <v>29443</v>
      </c>
      <c r="J461" t="s">
        <v>5821</v>
      </c>
      <c r="L461">
        <v>455</v>
      </c>
      <c r="M461" t="s">
        <v>5914</v>
      </c>
      <c r="N461" t="s">
        <v>28760</v>
      </c>
      <c r="O461" t="s">
        <v>28761</v>
      </c>
      <c r="P461" t="s">
        <v>28762</v>
      </c>
      <c r="Q461" t="s">
        <v>5914</v>
      </c>
    </row>
    <row r="462" spans="2:17" x14ac:dyDescent="0.3">
      <c r="B462">
        <v>456</v>
      </c>
      <c r="C462" t="s">
        <v>2347</v>
      </c>
      <c r="D462" t="s">
        <v>42444</v>
      </c>
      <c r="E462" t="s">
        <v>2349</v>
      </c>
      <c r="F462" t="s">
        <v>29444</v>
      </c>
      <c r="G462" t="s">
        <v>2347</v>
      </c>
      <c r="H462" t="s">
        <v>2349</v>
      </c>
      <c r="I462" t="s">
        <v>29444</v>
      </c>
      <c r="J462" t="s">
        <v>2347</v>
      </c>
      <c r="L462">
        <v>456</v>
      </c>
      <c r="M462" t="s">
        <v>5916</v>
      </c>
      <c r="N462" t="s">
        <v>28763</v>
      </c>
      <c r="O462" t="s">
        <v>28764</v>
      </c>
      <c r="P462" t="s">
        <v>28765</v>
      </c>
      <c r="Q462" t="s">
        <v>5916</v>
      </c>
    </row>
    <row r="463" spans="2:17" x14ac:dyDescent="0.3">
      <c r="B463">
        <v>457</v>
      </c>
      <c r="C463" t="s">
        <v>2350</v>
      </c>
      <c r="D463" t="s">
        <v>42446</v>
      </c>
      <c r="E463" t="s">
        <v>2352</v>
      </c>
      <c r="F463" t="s">
        <v>29445</v>
      </c>
      <c r="G463" t="s">
        <v>2350</v>
      </c>
      <c r="H463" t="s">
        <v>2352</v>
      </c>
      <c r="I463" t="s">
        <v>29445</v>
      </c>
      <c r="J463" t="s">
        <v>2350</v>
      </c>
      <c r="L463">
        <v>457</v>
      </c>
      <c r="M463" t="s">
        <v>5918</v>
      </c>
      <c r="N463" t="s">
        <v>28766</v>
      </c>
      <c r="O463" t="s">
        <v>28767</v>
      </c>
      <c r="P463" t="s">
        <v>28768</v>
      </c>
      <c r="Q463" t="s">
        <v>5918</v>
      </c>
    </row>
    <row r="464" spans="2:17" x14ac:dyDescent="0.3">
      <c r="B464">
        <v>458</v>
      </c>
      <c r="C464" t="s">
        <v>2353</v>
      </c>
      <c r="D464" t="s">
        <v>42448</v>
      </c>
      <c r="E464" t="s">
        <v>2355</v>
      </c>
      <c r="F464" t="s">
        <v>29446</v>
      </c>
      <c r="G464" t="s">
        <v>2353</v>
      </c>
      <c r="H464" t="s">
        <v>2355</v>
      </c>
      <c r="I464" t="s">
        <v>29446</v>
      </c>
      <c r="J464" t="s">
        <v>2353</v>
      </c>
      <c r="L464">
        <v>458</v>
      </c>
      <c r="M464" t="s">
        <v>5920</v>
      </c>
      <c r="N464" t="s">
        <v>28769</v>
      </c>
      <c r="O464" t="s">
        <v>28770</v>
      </c>
      <c r="P464" t="s">
        <v>28771</v>
      </c>
      <c r="Q464" t="s">
        <v>5920</v>
      </c>
    </row>
    <row r="465" spans="2:17" x14ac:dyDescent="0.3">
      <c r="B465">
        <v>459</v>
      </c>
      <c r="C465" t="s">
        <v>2356</v>
      </c>
      <c r="D465" t="s">
        <v>42450</v>
      </c>
      <c r="E465" t="s">
        <v>2358</v>
      </c>
      <c r="F465" t="s">
        <v>29447</v>
      </c>
      <c r="G465" t="s">
        <v>2356</v>
      </c>
      <c r="H465" t="s">
        <v>2358</v>
      </c>
      <c r="I465" t="s">
        <v>29447</v>
      </c>
      <c r="J465" t="s">
        <v>2356</v>
      </c>
      <c r="L465">
        <v>459</v>
      </c>
      <c r="M465" t="s">
        <v>5922</v>
      </c>
      <c r="N465" t="s">
        <v>28772</v>
      </c>
      <c r="O465" t="s">
        <v>28773</v>
      </c>
      <c r="P465" t="s">
        <v>28774</v>
      </c>
      <c r="Q465" t="s">
        <v>5922</v>
      </c>
    </row>
    <row r="466" spans="2:17" x14ac:dyDescent="0.3">
      <c r="B466">
        <v>460</v>
      </c>
      <c r="C466" t="s">
        <v>2263</v>
      </c>
      <c r="D466" t="s">
        <v>42452</v>
      </c>
      <c r="E466" t="s">
        <v>26653</v>
      </c>
      <c r="F466" t="s">
        <v>29448</v>
      </c>
      <c r="G466" t="s">
        <v>2263</v>
      </c>
      <c r="H466" t="s">
        <v>26653</v>
      </c>
      <c r="I466" t="s">
        <v>29448</v>
      </c>
      <c r="J466" t="s">
        <v>2263</v>
      </c>
      <c r="L466">
        <v>460</v>
      </c>
      <c r="M466" t="s">
        <v>5862</v>
      </c>
      <c r="N466" t="s">
        <v>28775</v>
      </c>
      <c r="O466" t="s">
        <v>28776</v>
      </c>
      <c r="P466" t="s">
        <v>28777</v>
      </c>
      <c r="Q466" t="s">
        <v>5862</v>
      </c>
    </row>
    <row r="467" spans="2:17" x14ac:dyDescent="0.3">
      <c r="B467">
        <v>461</v>
      </c>
      <c r="C467" t="s">
        <v>2359</v>
      </c>
      <c r="D467" t="s">
        <v>42454</v>
      </c>
      <c r="E467" t="s">
        <v>2361</v>
      </c>
      <c r="F467" t="s">
        <v>29449</v>
      </c>
      <c r="G467" t="s">
        <v>2359</v>
      </c>
      <c r="H467" t="s">
        <v>2361</v>
      </c>
      <c r="I467" t="s">
        <v>29449</v>
      </c>
      <c r="J467" t="s">
        <v>2359</v>
      </c>
      <c r="L467">
        <v>461</v>
      </c>
      <c r="M467" t="s">
        <v>5924</v>
      </c>
      <c r="N467" t="s">
        <v>28778</v>
      </c>
      <c r="O467" t="s">
        <v>28779</v>
      </c>
      <c r="P467" t="s">
        <v>28780</v>
      </c>
      <c r="Q467" t="s">
        <v>5924</v>
      </c>
    </row>
    <row r="468" spans="2:17" x14ac:dyDescent="0.3">
      <c r="B468">
        <v>462</v>
      </c>
      <c r="C468" t="s">
        <v>2362</v>
      </c>
      <c r="D468" t="s">
        <v>42456</v>
      </c>
      <c r="E468" t="s">
        <v>2364</v>
      </c>
      <c r="F468" t="s">
        <v>29450</v>
      </c>
      <c r="G468" t="s">
        <v>2362</v>
      </c>
      <c r="H468" t="s">
        <v>2364</v>
      </c>
      <c r="I468" t="s">
        <v>29450</v>
      </c>
      <c r="J468" t="s">
        <v>2362</v>
      </c>
      <c r="L468">
        <v>462</v>
      </c>
      <c r="M468" t="s">
        <v>5926</v>
      </c>
      <c r="N468" t="s">
        <v>28781</v>
      </c>
      <c r="O468" t="s">
        <v>28782</v>
      </c>
      <c r="P468" t="s">
        <v>28783</v>
      </c>
      <c r="Q468" t="s">
        <v>5926</v>
      </c>
    </row>
    <row r="469" spans="2:17" x14ac:dyDescent="0.3">
      <c r="B469">
        <v>463</v>
      </c>
      <c r="C469" t="s">
        <v>2365</v>
      </c>
      <c r="D469" t="s">
        <v>42458</v>
      </c>
      <c r="E469" t="s">
        <v>2367</v>
      </c>
      <c r="F469" t="s">
        <v>29451</v>
      </c>
      <c r="G469" t="s">
        <v>2365</v>
      </c>
      <c r="H469" t="s">
        <v>2367</v>
      </c>
      <c r="I469" t="s">
        <v>29451</v>
      </c>
      <c r="J469" t="s">
        <v>2365</v>
      </c>
      <c r="L469">
        <v>463</v>
      </c>
      <c r="M469" t="s">
        <v>5928</v>
      </c>
      <c r="N469" t="s">
        <v>28784</v>
      </c>
      <c r="O469" t="s">
        <v>28785</v>
      </c>
      <c r="P469" t="s">
        <v>28786</v>
      </c>
      <c r="Q469" t="s">
        <v>5928</v>
      </c>
    </row>
    <row r="470" spans="2:17" x14ac:dyDescent="0.3">
      <c r="B470">
        <v>464</v>
      </c>
      <c r="C470" t="s">
        <v>2368</v>
      </c>
      <c r="D470" t="s">
        <v>42460</v>
      </c>
      <c r="E470" t="s">
        <v>2370</v>
      </c>
      <c r="F470" t="s">
        <v>29452</v>
      </c>
      <c r="G470" t="s">
        <v>2368</v>
      </c>
      <c r="H470" t="s">
        <v>2370</v>
      </c>
      <c r="I470" t="s">
        <v>29452</v>
      </c>
      <c r="J470" t="s">
        <v>2368</v>
      </c>
      <c r="L470">
        <v>464</v>
      </c>
      <c r="M470" t="s">
        <v>5930</v>
      </c>
      <c r="N470" t="s">
        <v>28787</v>
      </c>
      <c r="O470" t="s">
        <v>28788</v>
      </c>
      <c r="P470" t="s">
        <v>28789</v>
      </c>
      <c r="Q470" t="s">
        <v>5930</v>
      </c>
    </row>
    <row r="471" spans="2:17" x14ac:dyDescent="0.3">
      <c r="B471">
        <v>465</v>
      </c>
      <c r="C471" t="s">
        <v>2371</v>
      </c>
      <c r="D471" t="s">
        <v>42462</v>
      </c>
      <c r="E471" t="s">
        <v>2373</v>
      </c>
      <c r="F471" t="s">
        <v>29453</v>
      </c>
      <c r="G471" t="s">
        <v>2371</v>
      </c>
      <c r="H471" t="s">
        <v>2373</v>
      </c>
      <c r="I471" t="s">
        <v>29453</v>
      </c>
      <c r="J471" t="s">
        <v>2371</v>
      </c>
      <c r="L471">
        <v>465</v>
      </c>
      <c r="M471" t="s">
        <v>5932</v>
      </c>
      <c r="N471" t="s">
        <v>28790</v>
      </c>
      <c r="O471" t="s">
        <v>28791</v>
      </c>
      <c r="P471" t="s">
        <v>28792</v>
      </c>
      <c r="Q471" t="s">
        <v>5932</v>
      </c>
    </row>
    <row r="472" spans="2:17" x14ac:dyDescent="0.3">
      <c r="B472">
        <v>466</v>
      </c>
      <c r="C472" t="s">
        <v>2374</v>
      </c>
      <c r="D472" t="s">
        <v>42464</v>
      </c>
      <c r="E472" t="s">
        <v>2376</v>
      </c>
      <c r="F472" t="s">
        <v>29454</v>
      </c>
      <c r="G472" t="s">
        <v>2374</v>
      </c>
      <c r="H472" t="s">
        <v>2376</v>
      </c>
      <c r="I472" t="s">
        <v>29454</v>
      </c>
      <c r="J472" t="s">
        <v>2374</v>
      </c>
      <c r="L472">
        <v>466</v>
      </c>
      <c r="M472" t="s">
        <v>5934</v>
      </c>
      <c r="N472" t="s">
        <v>28793</v>
      </c>
      <c r="O472" t="s">
        <v>28794</v>
      </c>
      <c r="P472" t="s">
        <v>28795</v>
      </c>
      <c r="Q472" t="s">
        <v>5934</v>
      </c>
    </row>
    <row r="473" spans="2:17" x14ac:dyDescent="0.3">
      <c r="B473">
        <v>467</v>
      </c>
      <c r="C473" t="s">
        <v>2377</v>
      </c>
      <c r="D473" t="s">
        <v>42466</v>
      </c>
      <c r="E473" t="s">
        <v>2379</v>
      </c>
      <c r="F473" t="s">
        <v>29455</v>
      </c>
      <c r="G473" t="s">
        <v>2377</v>
      </c>
      <c r="H473" t="s">
        <v>2379</v>
      </c>
      <c r="I473" t="s">
        <v>29455</v>
      </c>
      <c r="J473" t="s">
        <v>2377</v>
      </c>
      <c r="L473">
        <v>467</v>
      </c>
      <c r="M473" t="s">
        <v>5936</v>
      </c>
      <c r="N473" t="s">
        <v>28796</v>
      </c>
      <c r="O473" t="s">
        <v>28797</v>
      </c>
      <c r="P473" t="s">
        <v>28798</v>
      </c>
      <c r="Q473" t="s">
        <v>5936</v>
      </c>
    </row>
    <row r="474" spans="2:17" x14ac:dyDescent="0.3">
      <c r="B474">
        <v>468</v>
      </c>
      <c r="C474" t="s">
        <v>2380</v>
      </c>
      <c r="D474" t="s">
        <v>42468</v>
      </c>
      <c r="E474" t="s">
        <v>2382</v>
      </c>
      <c r="F474" t="s">
        <v>29456</v>
      </c>
      <c r="G474" t="s">
        <v>2380</v>
      </c>
      <c r="H474" t="s">
        <v>2382</v>
      </c>
      <c r="I474" t="s">
        <v>29456</v>
      </c>
      <c r="J474" t="s">
        <v>2380</v>
      </c>
      <c r="L474">
        <v>468</v>
      </c>
      <c r="M474" t="s">
        <v>5938</v>
      </c>
      <c r="N474" t="s">
        <v>28799</v>
      </c>
      <c r="O474" t="s">
        <v>28800</v>
      </c>
      <c r="P474" t="s">
        <v>28801</v>
      </c>
      <c r="Q474" t="s">
        <v>5938</v>
      </c>
    </row>
    <row r="475" spans="2:17" x14ac:dyDescent="0.3">
      <c r="B475">
        <v>469</v>
      </c>
      <c r="C475" t="s">
        <v>2383</v>
      </c>
      <c r="D475" t="s">
        <v>42470</v>
      </c>
      <c r="E475" t="s">
        <v>2385</v>
      </c>
      <c r="F475" t="s">
        <v>29457</v>
      </c>
      <c r="G475" t="s">
        <v>2383</v>
      </c>
      <c r="H475" t="s">
        <v>2385</v>
      </c>
      <c r="I475" t="s">
        <v>29457</v>
      </c>
      <c r="J475" t="s">
        <v>2383</v>
      </c>
      <c r="L475">
        <v>469</v>
      </c>
      <c r="M475" t="s">
        <v>5940</v>
      </c>
      <c r="N475" t="s">
        <v>28802</v>
      </c>
      <c r="O475" t="s">
        <v>28803</v>
      </c>
      <c r="P475" t="s">
        <v>28804</v>
      </c>
      <c r="Q475" t="s">
        <v>5940</v>
      </c>
    </row>
    <row r="476" spans="2:17" x14ac:dyDescent="0.3">
      <c r="B476">
        <v>470</v>
      </c>
      <c r="C476" t="s">
        <v>2386</v>
      </c>
      <c r="D476" t="s">
        <v>42472</v>
      </c>
      <c r="E476" t="s">
        <v>2388</v>
      </c>
      <c r="F476" t="s">
        <v>29458</v>
      </c>
      <c r="G476" t="s">
        <v>2386</v>
      </c>
      <c r="H476" t="s">
        <v>2388</v>
      </c>
      <c r="I476" t="s">
        <v>29458</v>
      </c>
      <c r="J476" t="s">
        <v>2386</v>
      </c>
      <c r="L476">
        <v>470</v>
      </c>
      <c r="M476" t="s">
        <v>5942</v>
      </c>
      <c r="N476" t="s">
        <v>28805</v>
      </c>
      <c r="O476" t="s">
        <v>28806</v>
      </c>
      <c r="P476" t="s">
        <v>28807</v>
      </c>
      <c r="Q476" t="s">
        <v>5942</v>
      </c>
    </row>
    <row r="477" spans="2:17" x14ac:dyDescent="0.3">
      <c r="B477">
        <v>471</v>
      </c>
      <c r="C477" t="s">
        <v>2389</v>
      </c>
      <c r="D477" t="s">
        <v>42474</v>
      </c>
      <c r="E477" t="s">
        <v>2391</v>
      </c>
      <c r="F477" t="s">
        <v>29459</v>
      </c>
      <c r="G477" t="s">
        <v>2389</v>
      </c>
      <c r="H477" t="s">
        <v>2391</v>
      </c>
      <c r="I477" t="s">
        <v>29459</v>
      </c>
      <c r="J477" t="s">
        <v>2389</v>
      </c>
      <c r="L477">
        <v>471</v>
      </c>
      <c r="M477" t="s">
        <v>5944</v>
      </c>
      <c r="N477" t="s">
        <v>28808</v>
      </c>
      <c r="O477" t="s">
        <v>28809</v>
      </c>
      <c r="P477" t="s">
        <v>28810</v>
      </c>
      <c r="Q477" t="s">
        <v>5944</v>
      </c>
    </row>
    <row r="478" spans="2:17" x14ac:dyDescent="0.3">
      <c r="B478">
        <v>472</v>
      </c>
      <c r="C478" t="s">
        <v>2392</v>
      </c>
      <c r="D478" t="s">
        <v>42476</v>
      </c>
      <c r="E478" t="s">
        <v>2394</v>
      </c>
      <c r="F478" t="s">
        <v>29460</v>
      </c>
      <c r="G478" t="s">
        <v>2392</v>
      </c>
      <c r="H478" t="s">
        <v>2394</v>
      </c>
      <c r="I478" t="s">
        <v>29460</v>
      </c>
      <c r="J478" t="s">
        <v>2392</v>
      </c>
      <c r="L478">
        <v>472</v>
      </c>
      <c r="M478" t="s">
        <v>5946</v>
      </c>
      <c r="N478" t="s">
        <v>28811</v>
      </c>
      <c r="O478" t="s">
        <v>28812</v>
      </c>
      <c r="P478" t="s">
        <v>28813</v>
      </c>
      <c r="Q478" t="s">
        <v>5946</v>
      </c>
    </row>
    <row r="479" spans="2:17" x14ac:dyDescent="0.3">
      <c r="B479">
        <v>473</v>
      </c>
      <c r="C479" t="s">
        <v>2395</v>
      </c>
      <c r="D479" t="s">
        <v>42478</v>
      </c>
      <c r="E479" t="s">
        <v>2397</v>
      </c>
      <c r="F479" t="s">
        <v>29461</v>
      </c>
      <c r="G479" t="s">
        <v>2395</v>
      </c>
      <c r="H479" t="s">
        <v>2397</v>
      </c>
      <c r="I479" t="s">
        <v>29461</v>
      </c>
      <c r="J479" t="s">
        <v>2395</v>
      </c>
      <c r="L479">
        <v>473</v>
      </c>
      <c r="M479" t="s">
        <v>5948</v>
      </c>
      <c r="N479" t="s">
        <v>28814</v>
      </c>
      <c r="O479" t="s">
        <v>28815</v>
      </c>
      <c r="P479" t="s">
        <v>28816</v>
      </c>
      <c r="Q479" t="s">
        <v>5948</v>
      </c>
    </row>
    <row r="480" spans="2:17" x14ac:dyDescent="0.3">
      <c r="B480">
        <v>474</v>
      </c>
      <c r="C480" t="s">
        <v>2398</v>
      </c>
      <c r="D480" t="s">
        <v>42480</v>
      </c>
      <c r="E480" t="s">
        <v>2400</v>
      </c>
      <c r="F480" t="s">
        <v>29462</v>
      </c>
      <c r="G480" t="s">
        <v>2398</v>
      </c>
      <c r="H480" t="s">
        <v>2400</v>
      </c>
      <c r="I480" t="s">
        <v>29462</v>
      </c>
      <c r="J480" t="s">
        <v>2398</v>
      </c>
      <c r="L480">
        <v>474</v>
      </c>
      <c r="M480" t="s">
        <v>5950</v>
      </c>
      <c r="N480" t="s">
        <v>28817</v>
      </c>
      <c r="O480" t="s">
        <v>28818</v>
      </c>
      <c r="P480" t="s">
        <v>28819</v>
      </c>
      <c r="Q480" t="s">
        <v>5950</v>
      </c>
    </row>
    <row r="481" spans="2:17" x14ac:dyDescent="0.3">
      <c r="B481">
        <v>475</v>
      </c>
      <c r="C481" t="s">
        <v>2401</v>
      </c>
      <c r="D481" t="s">
        <v>42482</v>
      </c>
      <c r="E481" t="s">
        <v>2403</v>
      </c>
      <c r="F481" t="s">
        <v>29463</v>
      </c>
      <c r="G481" t="s">
        <v>2401</v>
      </c>
      <c r="H481" t="s">
        <v>2403</v>
      </c>
      <c r="I481" t="s">
        <v>29463</v>
      </c>
      <c r="J481" t="s">
        <v>2401</v>
      </c>
      <c r="L481">
        <v>475</v>
      </c>
      <c r="M481" t="s">
        <v>5952</v>
      </c>
      <c r="N481" t="s">
        <v>28820</v>
      </c>
      <c r="O481" t="s">
        <v>28821</v>
      </c>
      <c r="P481" t="s">
        <v>28822</v>
      </c>
      <c r="Q481" t="s">
        <v>5952</v>
      </c>
    </row>
    <row r="482" spans="2:17" x14ac:dyDescent="0.3">
      <c r="B482">
        <v>476</v>
      </c>
      <c r="C482" t="s">
        <v>2404</v>
      </c>
      <c r="D482" t="s">
        <v>42484</v>
      </c>
      <c r="E482" t="s">
        <v>2406</v>
      </c>
      <c r="F482" t="s">
        <v>29464</v>
      </c>
      <c r="G482" t="s">
        <v>2404</v>
      </c>
      <c r="H482" t="s">
        <v>2406</v>
      </c>
      <c r="I482" t="s">
        <v>29464</v>
      </c>
      <c r="J482" t="s">
        <v>2404</v>
      </c>
      <c r="L482">
        <v>476</v>
      </c>
      <c r="M482" t="s">
        <v>5954</v>
      </c>
      <c r="N482" t="s">
        <v>28823</v>
      </c>
      <c r="O482" t="s">
        <v>28824</v>
      </c>
      <c r="P482" t="s">
        <v>28825</v>
      </c>
      <c r="Q482" t="s">
        <v>5954</v>
      </c>
    </row>
    <row r="483" spans="2:17" x14ac:dyDescent="0.3">
      <c r="B483">
        <v>477</v>
      </c>
      <c r="C483" t="s">
        <v>2407</v>
      </c>
      <c r="D483" t="s">
        <v>42486</v>
      </c>
      <c r="E483" t="s">
        <v>2409</v>
      </c>
      <c r="F483" t="s">
        <v>29465</v>
      </c>
      <c r="G483" t="s">
        <v>2407</v>
      </c>
      <c r="H483" t="s">
        <v>2409</v>
      </c>
      <c r="I483" t="s">
        <v>29465</v>
      </c>
      <c r="J483" t="s">
        <v>2407</v>
      </c>
      <c r="L483">
        <v>477</v>
      </c>
      <c r="M483" t="s">
        <v>5956</v>
      </c>
      <c r="N483" t="s">
        <v>28826</v>
      </c>
      <c r="O483" t="s">
        <v>28827</v>
      </c>
      <c r="P483" t="s">
        <v>28828</v>
      </c>
      <c r="Q483" t="s">
        <v>5956</v>
      </c>
    </row>
    <row r="484" spans="2:17" x14ac:dyDescent="0.3">
      <c r="B484">
        <v>478</v>
      </c>
      <c r="C484" t="s">
        <v>2410</v>
      </c>
      <c r="D484" t="s">
        <v>42488</v>
      </c>
      <c r="E484" t="s">
        <v>2412</v>
      </c>
      <c r="F484" t="s">
        <v>29466</v>
      </c>
      <c r="G484" t="s">
        <v>2410</v>
      </c>
      <c r="H484" t="s">
        <v>2412</v>
      </c>
      <c r="I484" t="s">
        <v>29466</v>
      </c>
      <c r="J484" t="s">
        <v>2410</v>
      </c>
      <c r="L484">
        <v>478</v>
      </c>
      <c r="M484" t="s">
        <v>5958</v>
      </c>
      <c r="N484" t="s">
        <v>28829</v>
      </c>
      <c r="O484" t="s">
        <v>28830</v>
      </c>
      <c r="P484" t="s">
        <v>28831</v>
      </c>
      <c r="Q484" t="s">
        <v>5958</v>
      </c>
    </row>
    <row r="485" spans="2:17" x14ac:dyDescent="0.3">
      <c r="B485">
        <v>479</v>
      </c>
      <c r="C485" t="s">
        <v>2413</v>
      </c>
      <c r="D485" t="s">
        <v>42490</v>
      </c>
      <c r="E485" t="s">
        <v>2415</v>
      </c>
      <c r="F485" t="s">
        <v>29467</v>
      </c>
      <c r="G485" t="s">
        <v>2413</v>
      </c>
      <c r="H485" t="s">
        <v>2415</v>
      </c>
      <c r="I485" t="s">
        <v>29467</v>
      </c>
      <c r="J485" t="s">
        <v>2413</v>
      </c>
      <c r="L485">
        <v>479</v>
      </c>
      <c r="M485" t="s">
        <v>5960</v>
      </c>
      <c r="N485" t="s">
        <v>28832</v>
      </c>
      <c r="O485" t="s">
        <v>28833</v>
      </c>
      <c r="P485" t="s">
        <v>28834</v>
      </c>
      <c r="Q485" t="s">
        <v>5960</v>
      </c>
    </row>
    <row r="486" spans="2:17" x14ac:dyDescent="0.3">
      <c r="B486">
        <v>480</v>
      </c>
      <c r="C486" t="s">
        <v>2416</v>
      </c>
      <c r="D486" t="s">
        <v>42492</v>
      </c>
      <c r="E486" t="s">
        <v>2418</v>
      </c>
      <c r="F486" t="s">
        <v>29468</v>
      </c>
      <c r="G486" t="s">
        <v>2416</v>
      </c>
      <c r="H486" t="s">
        <v>2418</v>
      </c>
      <c r="I486" t="s">
        <v>29468</v>
      </c>
      <c r="J486" t="s">
        <v>2416</v>
      </c>
      <c r="L486">
        <v>480</v>
      </c>
      <c r="M486" t="s">
        <v>5962</v>
      </c>
      <c r="N486" t="s">
        <v>28835</v>
      </c>
      <c r="O486" t="s">
        <v>28836</v>
      </c>
      <c r="P486" t="s">
        <v>28837</v>
      </c>
      <c r="Q486" t="s">
        <v>5962</v>
      </c>
    </row>
    <row r="487" spans="2:17" x14ac:dyDescent="0.3">
      <c r="B487">
        <v>481</v>
      </c>
      <c r="C487" t="s">
        <v>2419</v>
      </c>
      <c r="D487" t="s">
        <v>42494</v>
      </c>
      <c r="E487" t="s">
        <v>2421</v>
      </c>
      <c r="F487" t="s">
        <v>29469</v>
      </c>
      <c r="G487" t="s">
        <v>2419</v>
      </c>
      <c r="H487" t="s">
        <v>2421</v>
      </c>
      <c r="I487" t="s">
        <v>29469</v>
      </c>
      <c r="J487" t="s">
        <v>2419</v>
      </c>
      <c r="L487">
        <v>481</v>
      </c>
      <c r="M487" t="s">
        <v>5964</v>
      </c>
      <c r="N487" t="s">
        <v>28838</v>
      </c>
      <c r="O487" t="s">
        <v>28839</v>
      </c>
      <c r="P487" t="s">
        <v>28840</v>
      </c>
      <c r="Q487" t="s">
        <v>5964</v>
      </c>
    </row>
    <row r="488" spans="2:17" x14ac:dyDescent="0.3">
      <c r="B488">
        <v>482</v>
      </c>
      <c r="C488" t="s">
        <v>2422</v>
      </c>
      <c r="D488" t="s">
        <v>42496</v>
      </c>
      <c r="E488" t="s">
        <v>2424</v>
      </c>
      <c r="F488" t="s">
        <v>29470</v>
      </c>
      <c r="G488" t="s">
        <v>2422</v>
      </c>
      <c r="H488" t="s">
        <v>2424</v>
      </c>
      <c r="I488" t="s">
        <v>29470</v>
      </c>
      <c r="J488" t="s">
        <v>2422</v>
      </c>
      <c r="L488">
        <v>482</v>
      </c>
      <c r="M488" t="s">
        <v>5966</v>
      </c>
      <c r="N488" t="s">
        <v>28841</v>
      </c>
      <c r="O488" t="s">
        <v>28842</v>
      </c>
      <c r="P488" t="s">
        <v>28843</v>
      </c>
      <c r="Q488" t="s">
        <v>5966</v>
      </c>
    </row>
    <row r="489" spans="2:17" x14ac:dyDescent="0.3">
      <c r="B489">
        <v>483</v>
      </c>
      <c r="C489" t="s">
        <v>2425</v>
      </c>
      <c r="D489" t="s">
        <v>42498</v>
      </c>
      <c r="E489" t="s">
        <v>2427</v>
      </c>
      <c r="F489" t="s">
        <v>29471</v>
      </c>
      <c r="G489" t="s">
        <v>2425</v>
      </c>
      <c r="H489" t="s">
        <v>2427</v>
      </c>
      <c r="I489" t="s">
        <v>29471</v>
      </c>
      <c r="J489" t="s">
        <v>2425</v>
      </c>
      <c r="L489">
        <v>483</v>
      </c>
      <c r="M489" t="s">
        <v>27797</v>
      </c>
      <c r="N489" t="s">
        <v>28844</v>
      </c>
      <c r="O489" t="s">
        <v>28845</v>
      </c>
      <c r="P489" t="s">
        <v>28846</v>
      </c>
      <c r="Q489" t="s">
        <v>27797</v>
      </c>
    </row>
    <row r="490" spans="2:17" x14ac:dyDescent="0.3">
      <c r="B490">
        <v>484</v>
      </c>
      <c r="C490" t="s">
        <v>2428</v>
      </c>
      <c r="D490" t="s">
        <v>42500</v>
      </c>
      <c r="E490" t="s">
        <v>2430</v>
      </c>
      <c r="F490" t="s">
        <v>29472</v>
      </c>
      <c r="G490" t="s">
        <v>2428</v>
      </c>
      <c r="H490" t="s">
        <v>2430</v>
      </c>
      <c r="I490" t="s">
        <v>29472</v>
      </c>
      <c r="J490" t="s">
        <v>2428</v>
      </c>
      <c r="L490">
        <v>484</v>
      </c>
      <c r="M490" t="s">
        <v>27798</v>
      </c>
      <c r="N490" t="s">
        <v>28847</v>
      </c>
      <c r="O490" t="s">
        <v>28848</v>
      </c>
      <c r="P490" t="s">
        <v>28849</v>
      </c>
      <c r="Q490" t="s">
        <v>27798</v>
      </c>
    </row>
    <row r="491" spans="2:17" x14ac:dyDescent="0.3">
      <c r="B491">
        <v>485</v>
      </c>
      <c r="C491" t="s">
        <v>2431</v>
      </c>
      <c r="D491" t="s">
        <v>42502</v>
      </c>
      <c r="E491" t="s">
        <v>2433</v>
      </c>
      <c r="F491" t="s">
        <v>29473</v>
      </c>
      <c r="G491" t="s">
        <v>2431</v>
      </c>
      <c r="H491" t="s">
        <v>2433</v>
      </c>
      <c r="I491" t="s">
        <v>29473</v>
      </c>
      <c r="J491" t="s">
        <v>2431</v>
      </c>
      <c r="L491">
        <v>485</v>
      </c>
      <c r="M491" t="s">
        <v>27799</v>
      </c>
      <c r="N491" t="s">
        <v>28850</v>
      </c>
      <c r="O491" t="s">
        <v>28851</v>
      </c>
      <c r="P491" t="s">
        <v>28852</v>
      </c>
      <c r="Q491" t="s">
        <v>27799</v>
      </c>
    </row>
    <row r="492" spans="2:17" x14ac:dyDescent="0.3">
      <c r="B492">
        <v>486</v>
      </c>
      <c r="C492" t="s">
        <v>26906</v>
      </c>
      <c r="D492" t="s">
        <v>42504</v>
      </c>
      <c r="E492" t="s">
        <v>2434</v>
      </c>
      <c r="F492" t="s">
        <v>29474</v>
      </c>
      <c r="G492" t="s">
        <v>26906</v>
      </c>
      <c r="H492" t="s">
        <v>2434</v>
      </c>
      <c r="I492" t="s">
        <v>29474</v>
      </c>
      <c r="J492" t="s">
        <v>26906</v>
      </c>
      <c r="L492">
        <v>486</v>
      </c>
      <c r="M492" t="s">
        <v>27800</v>
      </c>
      <c r="N492" t="s">
        <v>28853</v>
      </c>
      <c r="O492" t="s">
        <v>28854</v>
      </c>
      <c r="P492" t="s">
        <v>28855</v>
      </c>
      <c r="Q492" t="s">
        <v>27800</v>
      </c>
    </row>
    <row r="493" spans="2:17" x14ac:dyDescent="0.3">
      <c r="B493">
        <v>487</v>
      </c>
      <c r="C493" t="s">
        <v>26907</v>
      </c>
      <c r="D493" t="s">
        <v>42506</v>
      </c>
      <c r="E493" t="s">
        <v>2436</v>
      </c>
      <c r="F493" t="s">
        <v>29475</v>
      </c>
      <c r="G493" t="s">
        <v>26907</v>
      </c>
      <c r="H493" t="s">
        <v>2436</v>
      </c>
      <c r="I493" t="s">
        <v>29475</v>
      </c>
      <c r="J493" t="s">
        <v>26907</v>
      </c>
      <c r="L493">
        <v>487</v>
      </c>
      <c r="M493" t="s">
        <v>27801</v>
      </c>
      <c r="N493" t="s">
        <v>28856</v>
      </c>
      <c r="O493" t="s">
        <v>28857</v>
      </c>
      <c r="P493" t="s">
        <v>28858</v>
      </c>
      <c r="Q493" t="s">
        <v>27801</v>
      </c>
    </row>
    <row r="494" spans="2:17" x14ac:dyDescent="0.3">
      <c r="B494">
        <v>488</v>
      </c>
      <c r="C494" t="s">
        <v>26908</v>
      </c>
      <c r="D494" t="s">
        <v>42508</v>
      </c>
      <c r="E494" t="s">
        <v>2437</v>
      </c>
      <c r="F494" t="s">
        <v>29476</v>
      </c>
      <c r="G494" t="s">
        <v>26908</v>
      </c>
      <c r="H494" t="s">
        <v>2437</v>
      </c>
      <c r="I494" t="s">
        <v>29476</v>
      </c>
      <c r="J494" t="s">
        <v>26908</v>
      </c>
      <c r="L494">
        <v>488</v>
      </c>
      <c r="M494" t="s">
        <v>27802</v>
      </c>
      <c r="N494" t="s">
        <v>28859</v>
      </c>
      <c r="O494" t="s">
        <v>28860</v>
      </c>
      <c r="P494" t="s">
        <v>28861</v>
      </c>
      <c r="Q494" t="s">
        <v>27802</v>
      </c>
    </row>
    <row r="495" spans="2:17" x14ac:dyDescent="0.3">
      <c r="B495">
        <v>489</v>
      </c>
      <c r="C495" t="s">
        <v>2438</v>
      </c>
      <c r="D495" t="s">
        <v>42510</v>
      </c>
      <c r="E495" t="s">
        <v>2440</v>
      </c>
      <c r="F495" t="s">
        <v>29477</v>
      </c>
      <c r="G495" t="s">
        <v>2438</v>
      </c>
      <c r="H495" t="s">
        <v>2440</v>
      </c>
      <c r="I495" t="s">
        <v>29477</v>
      </c>
      <c r="J495" t="s">
        <v>2438</v>
      </c>
      <c r="L495">
        <v>489</v>
      </c>
      <c r="M495" t="s">
        <v>27803</v>
      </c>
      <c r="N495" t="s">
        <v>28862</v>
      </c>
      <c r="O495" t="s">
        <v>28863</v>
      </c>
      <c r="P495" t="s">
        <v>28864</v>
      </c>
      <c r="Q495" t="s">
        <v>27803</v>
      </c>
    </row>
    <row r="496" spans="2:17" x14ac:dyDescent="0.3">
      <c r="B496">
        <v>490</v>
      </c>
      <c r="C496" t="s">
        <v>2441</v>
      </c>
      <c r="D496" t="s">
        <v>42512</v>
      </c>
      <c r="E496" t="s">
        <v>2443</v>
      </c>
      <c r="F496" t="s">
        <v>29478</v>
      </c>
      <c r="G496" t="s">
        <v>2441</v>
      </c>
      <c r="H496" t="s">
        <v>2443</v>
      </c>
      <c r="I496" t="s">
        <v>29478</v>
      </c>
      <c r="J496" t="s">
        <v>2441</v>
      </c>
      <c r="L496">
        <v>490</v>
      </c>
      <c r="M496" t="s">
        <v>5975</v>
      </c>
      <c r="N496" t="s">
        <v>28865</v>
      </c>
      <c r="O496" t="s">
        <v>28866</v>
      </c>
      <c r="P496" t="s">
        <v>28867</v>
      </c>
      <c r="Q496" t="s">
        <v>5975</v>
      </c>
    </row>
    <row r="497" spans="2:17" x14ac:dyDescent="0.3">
      <c r="B497">
        <v>491</v>
      </c>
      <c r="C497" t="s">
        <v>2444</v>
      </c>
      <c r="D497" t="s">
        <v>42514</v>
      </c>
      <c r="E497" t="s">
        <v>2446</v>
      </c>
      <c r="F497" t="s">
        <v>29479</v>
      </c>
      <c r="G497" t="s">
        <v>2444</v>
      </c>
      <c r="H497" t="s">
        <v>2446</v>
      </c>
      <c r="I497" t="s">
        <v>29479</v>
      </c>
      <c r="J497" t="s">
        <v>2444</v>
      </c>
      <c r="L497">
        <v>491</v>
      </c>
      <c r="M497" t="s">
        <v>5977</v>
      </c>
      <c r="N497" t="s">
        <v>28868</v>
      </c>
      <c r="O497" t="s">
        <v>28869</v>
      </c>
      <c r="P497" t="s">
        <v>28870</v>
      </c>
      <c r="Q497" t="s">
        <v>5977</v>
      </c>
    </row>
    <row r="498" spans="2:17" x14ac:dyDescent="0.3">
      <c r="B498">
        <v>492</v>
      </c>
      <c r="C498" t="s">
        <v>2447</v>
      </c>
      <c r="D498" t="s">
        <v>42516</v>
      </c>
      <c r="E498" t="s">
        <v>2449</v>
      </c>
      <c r="F498" t="s">
        <v>29480</v>
      </c>
      <c r="G498" t="s">
        <v>2447</v>
      </c>
      <c r="H498" t="s">
        <v>2449</v>
      </c>
      <c r="I498" t="s">
        <v>29480</v>
      </c>
      <c r="J498" t="s">
        <v>2447</v>
      </c>
      <c r="L498">
        <v>492</v>
      </c>
      <c r="M498" t="s">
        <v>5979</v>
      </c>
      <c r="N498" t="s">
        <v>28871</v>
      </c>
      <c r="O498" t="s">
        <v>28872</v>
      </c>
      <c r="P498" t="s">
        <v>28873</v>
      </c>
      <c r="Q498" t="s">
        <v>5979</v>
      </c>
    </row>
    <row r="499" spans="2:17" x14ac:dyDescent="0.3">
      <c r="B499">
        <v>493</v>
      </c>
      <c r="C499" t="s">
        <v>2450</v>
      </c>
      <c r="D499" t="s">
        <v>42518</v>
      </c>
      <c r="E499" t="s">
        <v>2452</v>
      </c>
      <c r="F499" t="s">
        <v>29481</v>
      </c>
      <c r="G499" t="s">
        <v>2450</v>
      </c>
      <c r="H499" t="s">
        <v>2452</v>
      </c>
      <c r="I499" t="s">
        <v>29481</v>
      </c>
      <c r="J499" t="s">
        <v>2450</v>
      </c>
      <c r="L499">
        <v>493</v>
      </c>
      <c r="M499" t="s">
        <v>5981</v>
      </c>
      <c r="N499" t="s">
        <v>28874</v>
      </c>
      <c r="O499" t="s">
        <v>28875</v>
      </c>
      <c r="P499" t="s">
        <v>28876</v>
      </c>
      <c r="Q499" t="s">
        <v>5981</v>
      </c>
    </row>
    <row r="500" spans="2:17" x14ac:dyDescent="0.3">
      <c r="B500">
        <v>494</v>
      </c>
      <c r="C500" t="s">
        <v>2453</v>
      </c>
      <c r="D500" t="s">
        <v>42520</v>
      </c>
      <c r="E500" t="s">
        <v>2455</v>
      </c>
      <c r="F500" t="s">
        <v>29482</v>
      </c>
      <c r="G500" t="s">
        <v>2453</v>
      </c>
      <c r="H500" t="s">
        <v>2455</v>
      </c>
      <c r="I500" t="s">
        <v>29482</v>
      </c>
      <c r="J500" t="s">
        <v>2453</v>
      </c>
      <c r="L500">
        <v>494</v>
      </c>
      <c r="M500" t="s">
        <v>5983</v>
      </c>
      <c r="N500" t="s">
        <v>28877</v>
      </c>
      <c r="O500" t="s">
        <v>28878</v>
      </c>
      <c r="P500" t="s">
        <v>28879</v>
      </c>
      <c r="Q500" t="s">
        <v>5983</v>
      </c>
    </row>
    <row r="501" spans="2:17" x14ac:dyDescent="0.3">
      <c r="B501">
        <v>495</v>
      </c>
      <c r="C501" t="s">
        <v>2456</v>
      </c>
      <c r="D501" t="s">
        <v>42522</v>
      </c>
      <c r="E501" t="s">
        <v>2458</v>
      </c>
      <c r="F501" t="s">
        <v>29483</v>
      </c>
      <c r="G501" t="s">
        <v>2456</v>
      </c>
      <c r="H501" t="s">
        <v>2458</v>
      </c>
      <c r="I501" t="s">
        <v>29483</v>
      </c>
      <c r="J501" t="s">
        <v>2456</v>
      </c>
      <c r="L501">
        <v>495</v>
      </c>
      <c r="M501" t="s">
        <v>5985</v>
      </c>
      <c r="N501" t="s">
        <v>28880</v>
      </c>
      <c r="O501" t="s">
        <v>28881</v>
      </c>
      <c r="P501" t="s">
        <v>28882</v>
      </c>
      <c r="Q501" t="s">
        <v>5985</v>
      </c>
    </row>
    <row r="502" spans="2:17" x14ac:dyDescent="0.3">
      <c r="B502">
        <v>496</v>
      </c>
      <c r="C502" t="s">
        <v>2459</v>
      </c>
      <c r="D502" t="s">
        <v>42518</v>
      </c>
      <c r="E502" t="s">
        <v>2460</v>
      </c>
      <c r="F502" t="s">
        <v>29484</v>
      </c>
      <c r="G502" t="s">
        <v>2459</v>
      </c>
      <c r="H502" t="s">
        <v>2460</v>
      </c>
      <c r="I502" t="s">
        <v>29484</v>
      </c>
      <c r="J502" t="s">
        <v>2459</v>
      </c>
      <c r="L502">
        <v>496</v>
      </c>
      <c r="M502" t="s">
        <v>5987</v>
      </c>
      <c r="N502" t="s">
        <v>28874</v>
      </c>
      <c r="O502" t="s">
        <v>28883</v>
      </c>
      <c r="P502" t="s">
        <v>28884</v>
      </c>
      <c r="Q502" t="s">
        <v>5987</v>
      </c>
    </row>
    <row r="503" spans="2:17" x14ac:dyDescent="0.3">
      <c r="B503">
        <v>497</v>
      </c>
      <c r="C503" t="s">
        <v>2461</v>
      </c>
      <c r="D503" t="s">
        <v>42520</v>
      </c>
      <c r="E503" t="s">
        <v>2462</v>
      </c>
      <c r="F503" t="s">
        <v>29485</v>
      </c>
      <c r="G503" t="s">
        <v>2461</v>
      </c>
      <c r="H503" t="s">
        <v>2462</v>
      </c>
      <c r="I503" t="s">
        <v>29485</v>
      </c>
      <c r="J503" t="s">
        <v>2461</v>
      </c>
      <c r="L503">
        <v>497</v>
      </c>
      <c r="M503" t="s">
        <v>5989</v>
      </c>
      <c r="N503" t="s">
        <v>28877</v>
      </c>
      <c r="O503" t="s">
        <v>28885</v>
      </c>
      <c r="P503" t="s">
        <v>28886</v>
      </c>
      <c r="Q503" t="s">
        <v>5989</v>
      </c>
    </row>
    <row r="504" spans="2:17" x14ac:dyDescent="0.3">
      <c r="B504">
        <v>498</v>
      </c>
      <c r="C504" t="s">
        <v>2463</v>
      </c>
      <c r="D504" t="s">
        <v>42526</v>
      </c>
      <c r="E504" t="s">
        <v>2465</v>
      </c>
      <c r="F504" t="s">
        <v>29486</v>
      </c>
      <c r="G504" t="s">
        <v>2463</v>
      </c>
      <c r="H504" t="s">
        <v>2465</v>
      </c>
      <c r="I504" t="s">
        <v>29486</v>
      </c>
      <c r="J504" t="s">
        <v>2463</v>
      </c>
      <c r="L504">
        <v>498</v>
      </c>
      <c r="M504" t="s">
        <v>5991</v>
      </c>
      <c r="N504" t="s">
        <v>28887</v>
      </c>
      <c r="O504" t="s">
        <v>28888</v>
      </c>
      <c r="P504" t="s">
        <v>28889</v>
      </c>
      <c r="Q504" t="s">
        <v>5991</v>
      </c>
    </row>
    <row r="505" spans="2:17" x14ac:dyDescent="0.3">
      <c r="B505">
        <v>499</v>
      </c>
      <c r="C505" t="s">
        <v>2466</v>
      </c>
      <c r="D505" t="s">
        <v>42369</v>
      </c>
      <c r="E505" t="s">
        <v>49177</v>
      </c>
      <c r="F505" t="s">
        <v>49178</v>
      </c>
      <c r="G505" t="s">
        <v>2466</v>
      </c>
      <c r="H505" t="s">
        <v>49177</v>
      </c>
      <c r="I505" t="s">
        <v>49178</v>
      </c>
      <c r="J505" t="s">
        <v>2466</v>
      </c>
      <c r="L505">
        <v>499</v>
      </c>
      <c r="M505" t="s">
        <v>6543</v>
      </c>
      <c r="N505" t="s">
        <v>28641</v>
      </c>
      <c r="O505" t="s">
        <v>28642</v>
      </c>
      <c r="P505" t="s">
        <v>28890</v>
      </c>
      <c r="Q505" t="s">
        <v>6543</v>
      </c>
    </row>
    <row r="506" spans="2:17" x14ac:dyDescent="0.3">
      <c r="B506">
        <v>500</v>
      </c>
      <c r="C506" t="s">
        <v>2467</v>
      </c>
      <c r="D506" t="s">
        <v>42372</v>
      </c>
      <c r="E506" t="s">
        <v>2468</v>
      </c>
      <c r="F506" t="s">
        <v>49179</v>
      </c>
      <c r="G506" t="s">
        <v>2467</v>
      </c>
      <c r="H506" t="s">
        <v>2468</v>
      </c>
      <c r="I506" t="s">
        <v>49179</v>
      </c>
      <c r="J506" t="s">
        <v>2467</v>
      </c>
      <c r="L506">
        <v>500</v>
      </c>
      <c r="M506" t="s">
        <v>6544</v>
      </c>
      <c r="N506" t="s">
        <v>28644</v>
      </c>
      <c r="O506" t="s">
        <v>28645</v>
      </c>
      <c r="P506" t="s">
        <v>28891</v>
      </c>
      <c r="Q506" t="s">
        <v>6544</v>
      </c>
    </row>
    <row r="507" spans="2:17" x14ac:dyDescent="0.3">
      <c r="B507">
        <v>501</v>
      </c>
      <c r="C507" t="s">
        <v>2469</v>
      </c>
      <c r="D507" t="s">
        <v>42374</v>
      </c>
      <c r="E507" t="s">
        <v>2470</v>
      </c>
      <c r="F507" t="s">
        <v>49180</v>
      </c>
      <c r="G507" t="s">
        <v>2469</v>
      </c>
      <c r="H507" t="s">
        <v>2470</v>
      </c>
      <c r="I507" t="s">
        <v>49180</v>
      </c>
      <c r="J507" t="s">
        <v>2469</v>
      </c>
      <c r="L507">
        <v>501</v>
      </c>
      <c r="M507" t="s">
        <v>6545</v>
      </c>
      <c r="N507" t="s">
        <v>28647</v>
      </c>
      <c r="O507" t="s">
        <v>28648</v>
      </c>
      <c r="P507" t="s">
        <v>28892</v>
      </c>
      <c r="Q507" t="s">
        <v>6545</v>
      </c>
    </row>
    <row r="508" spans="2:17" x14ac:dyDescent="0.3">
      <c r="B508">
        <v>502</v>
      </c>
      <c r="C508" t="s">
        <v>2471</v>
      </c>
      <c r="D508" t="s">
        <v>42376</v>
      </c>
      <c r="E508" t="s">
        <v>2472</v>
      </c>
      <c r="F508" t="s">
        <v>49181</v>
      </c>
      <c r="G508" t="s">
        <v>2471</v>
      </c>
      <c r="H508" t="s">
        <v>2472</v>
      </c>
      <c r="I508" t="s">
        <v>49181</v>
      </c>
      <c r="J508" t="s">
        <v>2471</v>
      </c>
      <c r="L508">
        <v>502</v>
      </c>
      <c r="M508" t="s">
        <v>6546</v>
      </c>
      <c r="N508" t="s">
        <v>28650</v>
      </c>
      <c r="O508" t="s">
        <v>28651</v>
      </c>
      <c r="P508" t="s">
        <v>28893</v>
      </c>
      <c r="Q508" t="s">
        <v>6546</v>
      </c>
    </row>
    <row r="509" spans="2:17" x14ac:dyDescent="0.3">
      <c r="B509">
        <v>503</v>
      </c>
      <c r="C509" t="s">
        <v>2473</v>
      </c>
      <c r="D509" t="s">
        <v>42378</v>
      </c>
      <c r="E509" t="s">
        <v>2474</v>
      </c>
      <c r="F509" t="s">
        <v>49182</v>
      </c>
      <c r="G509" t="s">
        <v>2473</v>
      </c>
      <c r="H509" t="s">
        <v>2474</v>
      </c>
      <c r="I509" t="s">
        <v>49182</v>
      </c>
      <c r="J509" t="s">
        <v>2473</v>
      </c>
      <c r="L509">
        <v>503</v>
      </c>
      <c r="M509" t="s">
        <v>6547</v>
      </c>
      <c r="N509" t="s">
        <v>28653</v>
      </c>
      <c r="O509" t="s">
        <v>28654</v>
      </c>
      <c r="P509" t="s">
        <v>28894</v>
      </c>
      <c r="Q509" t="s">
        <v>6547</v>
      </c>
    </row>
    <row r="510" spans="2:17" x14ac:dyDescent="0.3">
      <c r="B510">
        <v>504</v>
      </c>
      <c r="C510" t="s">
        <v>2475</v>
      </c>
      <c r="D510" t="s">
        <v>42380</v>
      </c>
      <c r="E510" t="s">
        <v>2476</v>
      </c>
      <c r="F510" t="s">
        <v>49183</v>
      </c>
      <c r="G510" t="s">
        <v>2475</v>
      </c>
      <c r="H510" t="s">
        <v>2476</v>
      </c>
      <c r="I510" t="s">
        <v>49183</v>
      </c>
      <c r="J510" t="s">
        <v>2475</v>
      </c>
      <c r="L510">
        <v>504</v>
      </c>
      <c r="M510" t="s">
        <v>6548</v>
      </c>
      <c r="N510" t="s">
        <v>28656</v>
      </c>
      <c r="O510" t="s">
        <v>28657</v>
      </c>
      <c r="P510" t="s">
        <v>28895</v>
      </c>
      <c r="Q510" t="s">
        <v>6548</v>
      </c>
    </row>
    <row r="511" spans="2:17" x14ac:dyDescent="0.3">
      <c r="B511">
        <v>505</v>
      </c>
      <c r="C511" t="s">
        <v>2477</v>
      </c>
      <c r="D511" t="s">
        <v>42382</v>
      </c>
      <c r="E511" t="s">
        <v>49184</v>
      </c>
      <c r="F511" t="s">
        <v>26654</v>
      </c>
      <c r="G511" t="s">
        <v>2477</v>
      </c>
      <c r="H511" t="s">
        <v>49184</v>
      </c>
      <c r="I511" t="s">
        <v>26654</v>
      </c>
      <c r="J511" t="s">
        <v>2477</v>
      </c>
      <c r="L511">
        <v>505</v>
      </c>
      <c r="M511" t="s">
        <v>6549</v>
      </c>
      <c r="N511" t="s">
        <v>28659</v>
      </c>
      <c r="O511" t="s">
        <v>28660</v>
      </c>
      <c r="P511" t="s">
        <v>28896</v>
      </c>
      <c r="Q511" t="s">
        <v>6549</v>
      </c>
    </row>
    <row r="512" spans="2:17" x14ac:dyDescent="0.3">
      <c r="B512">
        <v>506</v>
      </c>
      <c r="C512" t="s">
        <v>26656</v>
      </c>
      <c r="D512" t="s">
        <v>42384</v>
      </c>
      <c r="E512" t="s">
        <v>26657</v>
      </c>
      <c r="F512" t="s">
        <v>49185</v>
      </c>
      <c r="G512" t="s">
        <v>26656</v>
      </c>
      <c r="H512" t="s">
        <v>26657</v>
      </c>
      <c r="I512" t="s">
        <v>49185</v>
      </c>
      <c r="J512" t="s">
        <v>26656</v>
      </c>
      <c r="L512">
        <v>506</v>
      </c>
      <c r="M512" t="s">
        <v>6551</v>
      </c>
      <c r="N512" t="s">
        <v>28662</v>
      </c>
      <c r="O512" t="s">
        <v>28663</v>
      </c>
      <c r="P512" t="s">
        <v>28897</v>
      </c>
      <c r="Q512" t="s">
        <v>6551</v>
      </c>
    </row>
    <row r="513" spans="2:17" x14ac:dyDescent="0.3">
      <c r="B513">
        <v>507</v>
      </c>
      <c r="C513" t="s">
        <v>2479</v>
      </c>
      <c r="D513" t="s">
        <v>42386</v>
      </c>
      <c r="E513" t="s">
        <v>26658</v>
      </c>
      <c r="F513" t="s">
        <v>49186</v>
      </c>
      <c r="G513" t="s">
        <v>2479</v>
      </c>
      <c r="H513" t="s">
        <v>26658</v>
      </c>
      <c r="I513" t="s">
        <v>49186</v>
      </c>
      <c r="J513" t="s">
        <v>2479</v>
      </c>
      <c r="L513">
        <v>507</v>
      </c>
      <c r="M513" t="s">
        <v>6552</v>
      </c>
      <c r="N513" t="s">
        <v>28665</v>
      </c>
      <c r="O513" t="s">
        <v>28666</v>
      </c>
      <c r="P513" t="s">
        <v>28898</v>
      </c>
      <c r="Q513" t="s">
        <v>6552</v>
      </c>
    </row>
    <row r="514" spans="2:17" x14ac:dyDescent="0.3">
      <c r="B514">
        <v>508</v>
      </c>
      <c r="C514" t="s">
        <v>2480</v>
      </c>
      <c r="D514" t="s">
        <v>42388</v>
      </c>
      <c r="E514" t="s">
        <v>26659</v>
      </c>
      <c r="F514" t="s">
        <v>49187</v>
      </c>
      <c r="G514" t="s">
        <v>2480</v>
      </c>
      <c r="H514" t="s">
        <v>26659</v>
      </c>
      <c r="I514" t="s">
        <v>49187</v>
      </c>
      <c r="J514" t="s">
        <v>2480</v>
      </c>
      <c r="L514">
        <v>508</v>
      </c>
      <c r="M514" t="s">
        <v>6553</v>
      </c>
      <c r="N514" t="s">
        <v>28668</v>
      </c>
      <c r="O514" t="s">
        <v>28669</v>
      </c>
      <c r="P514" t="s">
        <v>28899</v>
      </c>
      <c r="Q514" t="s">
        <v>6553</v>
      </c>
    </row>
    <row r="515" spans="2:17" x14ac:dyDescent="0.3">
      <c r="B515">
        <v>509</v>
      </c>
      <c r="C515" t="s">
        <v>2481</v>
      </c>
      <c r="D515" t="s">
        <v>42390</v>
      </c>
      <c r="E515" t="s">
        <v>26660</v>
      </c>
      <c r="F515" t="s">
        <v>49188</v>
      </c>
      <c r="G515" t="s">
        <v>2481</v>
      </c>
      <c r="H515" t="s">
        <v>26660</v>
      </c>
      <c r="I515" t="s">
        <v>49188</v>
      </c>
      <c r="J515" t="s">
        <v>2481</v>
      </c>
      <c r="L515">
        <v>509</v>
      </c>
      <c r="M515" t="s">
        <v>6554</v>
      </c>
      <c r="N515" t="s">
        <v>28671</v>
      </c>
      <c r="O515" t="s">
        <v>28672</v>
      </c>
      <c r="P515" t="s">
        <v>28900</v>
      </c>
      <c r="Q515" t="s">
        <v>6554</v>
      </c>
    </row>
    <row r="516" spans="2:17" x14ac:dyDescent="0.3">
      <c r="B516">
        <v>510</v>
      </c>
      <c r="C516" t="s">
        <v>2482</v>
      </c>
      <c r="D516" t="s">
        <v>42392</v>
      </c>
      <c r="E516" t="s">
        <v>26661</v>
      </c>
      <c r="F516" t="s">
        <v>49189</v>
      </c>
      <c r="G516" t="s">
        <v>2482</v>
      </c>
      <c r="H516" t="s">
        <v>26661</v>
      </c>
      <c r="I516" t="s">
        <v>49189</v>
      </c>
      <c r="J516" t="s">
        <v>2482</v>
      </c>
      <c r="L516">
        <v>510</v>
      </c>
      <c r="M516" t="s">
        <v>6555</v>
      </c>
      <c r="N516" t="s">
        <v>28674</v>
      </c>
      <c r="O516" t="s">
        <v>28675</v>
      </c>
      <c r="P516" t="s">
        <v>28901</v>
      </c>
      <c r="Q516" t="s">
        <v>6555</v>
      </c>
    </row>
    <row r="517" spans="2:17" x14ac:dyDescent="0.3">
      <c r="B517">
        <v>511</v>
      </c>
      <c r="C517" t="s">
        <v>2483</v>
      </c>
      <c r="D517" t="s">
        <v>42394</v>
      </c>
      <c r="E517" t="s">
        <v>2484</v>
      </c>
      <c r="F517" t="s">
        <v>49190</v>
      </c>
      <c r="G517" t="s">
        <v>2483</v>
      </c>
      <c r="H517" t="s">
        <v>2484</v>
      </c>
      <c r="I517" t="s">
        <v>49190</v>
      </c>
      <c r="J517" t="s">
        <v>2483</v>
      </c>
      <c r="L517">
        <v>511</v>
      </c>
      <c r="M517" t="s">
        <v>6556</v>
      </c>
      <c r="N517" t="s">
        <v>28677</v>
      </c>
      <c r="O517" t="s">
        <v>28678</v>
      </c>
      <c r="P517" t="s">
        <v>28902</v>
      </c>
      <c r="Q517" t="s">
        <v>6556</v>
      </c>
    </row>
    <row r="518" spans="2:17" x14ac:dyDescent="0.3">
      <c r="B518">
        <v>512</v>
      </c>
      <c r="C518" t="s">
        <v>2485</v>
      </c>
      <c r="D518" t="s">
        <v>42396</v>
      </c>
      <c r="E518" t="s">
        <v>2486</v>
      </c>
      <c r="F518" t="s">
        <v>49191</v>
      </c>
      <c r="G518" t="s">
        <v>2485</v>
      </c>
      <c r="H518" t="s">
        <v>2486</v>
      </c>
      <c r="I518" t="s">
        <v>49191</v>
      </c>
      <c r="J518" t="s">
        <v>2485</v>
      </c>
      <c r="L518">
        <v>512</v>
      </c>
      <c r="M518" t="s">
        <v>6557</v>
      </c>
      <c r="N518" t="s">
        <v>28680</v>
      </c>
      <c r="O518" t="s">
        <v>28681</v>
      </c>
      <c r="P518" t="s">
        <v>28903</v>
      </c>
      <c r="Q518" t="s">
        <v>6557</v>
      </c>
    </row>
    <row r="519" spans="2:17" x14ac:dyDescent="0.3">
      <c r="B519">
        <v>513</v>
      </c>
      <c r="C519" t="s">
        <v>2487</v>
      </c>
      <c r="D519" t="s">
        <v>42398</v>
      </c>
      <c r="E519" t="s">
        <v>2488</v>
      </c>
      <c r="F519" t="s">
        <v>49192</v>
      </c>
      <c r="G519" t="s">
        <v>2487</v>
      </c>
      <c r="H519" t="s">
        <v>2488</v>
      </c>
      <c r="I519" t="s">
        <v>49192</v>
      </c>
      <c r="J519" t="s">
        <v>2487</v>
      </c>
      <c r="L519">
        <v>513</v>
      </c>
      <c r="M519" t="s">
        <v>6558</v>
      </c>
      <c r="N519" t="s">
        <v>28683</v>
      </c>
      <c r="O519" t="s">
        <v>28684</v>
      </c>
      <c r="P519" t="s">
        <v>28904</v>
      </c>
      <c r="Q519" t="s">
        <v>6558</v>
      </c>
    </row>
    <row r="520" spans="2:17" x14ac:dyDescent="0.3">
      <c r="B520">
        <v>514</v>
      </c>
      <c r="C520" t="s">
        <v>2489</v>
      </c>
      <c r="D520" t="s">
        <v>42400</v>
      </c>
      <c r="E520" t="s">
        <v>2490</v>
      </c>
      <c r="F520" t="s">
        <v>49193</v>
      </c>
      <c r="G520" t="s">
        <v>2489</v>
      </c>
      <c r="H520" t="s">
        <v>2490</v>
      </c>
      <c r="I520" t="s">
        <v>49193</v>
      </c>
      <c r="J520" t="s">
        <v>2489</v>
      </c>
      <c r="L520">
        <v>514</v>
      </c>
      <c r="M520" t="s">
        <v>6559</v>
      </c>
      <c r="N520" t="s">
        <v>28686</v>
      </c>
      <c r="O520" t="s">
        <v>28687</v>
      </c>
      <c r="P520" t="s">
        <v>28905</v>
      </c>
      <c r="Q520" t="s">
        <v>6559</v>
      </c>
    </row>
    <row r="521" spans="2:17" x14ac:dyDescent="0.3">
      <c r="B521">
        <v>515</v>
      </c>
      <c r="C521" t="s">
        <v>2491</v>
      </c>
      <c r="D521" t="s">
        <v>42402</v>
      </c>
      <c r="E521" t="s">
        <v>2492</v>
      </c>
      <c r="F521" t="s">
        <v>49194</v>
      </c>
      <c r="G521" t="s">
        <v>2491</v>
      </c>
      <c r="H521" t="s">
        <v>2492</v>
      </c>
      <c r="I521" t="s">
        <v>49194</v>
      </c>
      <c r="J521" t="s">
        <v>2491</v>
      </c>
      <c r="L521">
        <v>515</v>
      </c>
      <c r="M521" t="s">
        <v>6560</v>
      </c>
      <c r="N521" t="s">
        <v>28689</v>
      </c>
      <c r="O521" t="s">
        <v>28690</v>
      </c>
      <c r="P521" t="s">
        <v>28906</v>
      </c>
      <c r="Q521" t="s">
        <v>6560</v>
      </c>
    </row>
    <row r="522" spans="2:17" x14ac:dyDescent="0.3">
      <c r="B522">
        <v>516</v>
      </c>
      <c r="C522" t="s">
        <v>49195</v>
      </c>
      <c r="D522" t="s">
        <v>42405</v>
      </c>
      <c r="E522" t="s">
        <v>49196</v>
      </c>
      <c r="F522" t="s">
        <v>49197</v>
      </c>
      <c r="G522" t="s">
        <v>49195</v>
      </c>
      <c r="H522" t="s">
        <v>49196</v>
      </c>
      <c r="I522" t="s">
        <v>49197</v>
      </c>
      <c r="J522" t="s">
        <v>49195</v>
      </c>
      <c r="L522">
        <v>516</v>
      </c>
      <c r="M522" t="s">
        <v>28907</v>
      </c>
      <c r="N522" t="s">
        <v>28693</v>
      </c>
      <c r="O522" t="s">
        <v>28694</v>
      </c>
      <c r="P522" t="s">
        <v>28908</v>
      </c>
      <c r="Q522" t="s">
        <v>28907</v>
      </c>
    </row>
    <row r="523" spans="2:17" x14ac:dyDescent="0.3">
      <c r="B523">
        <v>517</v>
      </c>
      <c r="C523" t="s">
        <v>2493</v>
      </c>
      <c r="D523" t="s">
        <v>42408</v>
      </c>
      <c r="E523" t="s">
        <v>2494</v>
      </c>
      <c r="F523" t="s">
        <v>49198</v>
      </c>
      <c r="G523" t="s">
        <v>2493</v>
      </c>
      <c r="H523" t="s">
        <v>2494</v>
      </c>
      <c r="I523" t="s">
        <v>49198</v>
      </c>
      <c r="J523" t="s">
        <v>2493</v>
      </c>
      <c r="L523">
        <v>517</v>
      </c>
      <c r="M523" t="s">
        <v>6561</v>
      </c>
      <c r="N523" t="s">
        <v>28696</v>
      </c>
      <c r="O523" t="s">
        <v>28697</v>
      </c>
      <c r="P523" t="s">
        <v>28909</v>
      </c>
      <c r="Q523" t="s">
        <v>6561</v>
      </c>
    </row>
    <row r="524" spans="2:17" x14ac:dyDescent="0.3">
      <c r="B524">
        <v>518</v>
      </c>
      <c r="C524" t="s">
        <v>2495</v>
      </c>
      <c r="D524" t="s">
        <v>42410</v>
      </c>
      <c r="E524" t="s">
        <v>49199</v>
      </c>
      <c r="F524" t="s">
        <v>49200</v>
      </c>
      <c r="G524" t="s">
        <v>2495</v>
      </c>
      <c r="H524" t="s">
        <v>49199</v>
      </c>
      <c r="I524" t="s">
        <v>49200</v>
      </c>
      <c r="J524" t="s">
        <v>2495</v>
      </c>
      <c r="L524">
        <v>518</v>
      </c>
      <c r="M524" t="s">
        <v>6562</v>
      </c>
      <c r="N524" t="s">
        <v>28699</v>
      </c>
      <c r="O524" t="s">
        <v>28700</v>
      </c>
      <c r="P524" t="s">
        <v>28910</v>
      </c>
      <c r="Q524" t="s">
        <v>6562</v>
      </c>
    </row>
    <row r="525" spans="2:17" x14ac:dyDescent="0.3">
      <c r="B525">
        <v>519</v>
      </c>
      <c r="C525" t="s">
        <v>2496</v>
      </c>
      <c r="D525" t="s">
        <v>42413</v>
      </c>
      <c r="E525" t="s">
        <v>49201</v>
      </c>
      <c r="F525" t="s">
        <v>49202</v>
      </c>
      <c r="G525" t="s">
        <v>2496</v>
      </c>
      <c r="H525" t="s">
        <v>49201</v>
      </c>
      <c r="I525" t="s">
        <v>49202</v>
      </c>
      <c r="J525" t="s">
        <v>2496</v>
      </c>
      <c r="L525">
        <v>519</v>
      </c>
      <c r="M525" t="s">
        <v>6563</v>
      </c>
      <c r="N525" t="s">
        <v>28702</v>
      </c>
      <c r="O525" t="s">
        <v>28703</v>
      </c>
      <c r="P525" t="s">
        <v>28911</v>
      </c>
      <c r="Q525" t="s">
        <v>6563</v>
      </c>
    </row>
    <row r="526" spans="2:17" x14ac:dyDescent="0.3">
      <c r="B526">
        <v>520</v>
      </c>
      <c r="C526" t="s">
        <v>2497</v>
      </c>
      <c r="D526" t="s">
        <v>42416</v>
      </c>
      <c r="E526" t="s">
        <v>2498</v>
      </c>
      <c r="F526" t="s">
        <v>49203</v>
      </c>
      <c r="G526" t="s">
        <v>2497</v>
      </c>
      <c r="H526" t="s">
        <v>2498</v>
      </c>
      <c r="I526" t="s">
        <v>49203</v>
      </c>
      <c r="J526" t="s">
        <v>2497</v>
      </c>
      <c r="L526">
        <v>520</v>
      </c>
      <c r="M526" t="s">
        <v>6564</v>
      </c>
      <c r="N526" t="s">
        <v>28705</v>
      </c>
      <c r="O526" t="s">
        <v>28706</v>
      </c>
      <c r="P526" t="s">
        <v>28912</v>
      </c>
      <c r="Q526" t="s">
        <v>6564</v>
      </c>
    </row>
    <row r="527" spans="2:17" x14ac:dyDescent="0.3">
      <c r="B527">
        <v>521</v>
      </c>
      <c r="C527" t="s">
        <v>2499</v>
      </c>
      <c r="D527" t="s">
        <v>42418</v>
      </c>
      <c r="E527" t="s">
        <v>2500</v>
      </c>
      <c r="F527" t="s">
        <v>49204</v>
      </c>
      <c r="G527" t="s">
        <v>2499</v>
      </c>
      <c r="H527" t="s">
        <v>2500</v>
      </c>
      <c r="I527" t="s">
        <v>49204</v>
      </c>
      <c r="J527" t="s">
        <v>2499</v>
      </c>
      <c r="L527">
        <v>521</v>
      </c>
      <c r="M527" t="s">
        <v>6565</v>
      </c>
      <c r="N527" t="s">
        <v>28708</v>
      </c>
      <c r="O527" t="s">
        <v>28709</v>
      </c>
      <c r="P527" t="s">
        <v>28913</v>
      </c>
      <c r="Q527" t="s">
        <v>6565</v>
      </c>
    </row>
    <row r="528" spans="2:17" x14ac:dyDescent="0.3">
      <c r="B528">
        <v>522</v>
      </c>
      <c r="C528" t="s">
        <v>2501</v>
      </c>
      <c r="D528" t="s">
        <v>42420</v>
      </c>
      <c r="E528" t="s">
        <v>2502</v>
      </c>
      <c r="F528" t="s">
        <v>49205</v>
      </c>
      <c r="G528" t="s">
        <v>2501</v>
      </c>
      <c r="H528" t="s">
        <v>2502</v>
      </c>
      <c r="I528" t="s">
        <v>49205</v>
      </c>
      <c r="J528" t="s">
        <v>2501</v>
      </c>
      <c r="L528">
        <v>522</v>
      </c>
      <c r="M528" t="s">
        <v>6566</v>
      </c>
      <c r="N528" t="s">
        <v>28711</v>
      </c>
      <c r="O528" t="s">
        <v>28712</v>
      </c>
      <c r="P528" t="s">
        <v>28914</v>
      </c>
      <c r="Q528" t="s">
        <v>6566</v>
      </c>
    </row>
    <row r="529" spans="2:17" x14ac:dyDescent="0.3">
      <c r="B529">
        <v>523</v>
      </c>
      <c r="C529" t="s">
        <v>2503</v>
      </c>
      <c r="D529" t="s">
        <v>28415</v>
      </c>
      <c r="E529" t="s">
        <v>2504</v>
      </c>
      <c r="F529" t="s">
        <v>32721</v>
      </c>
      <c r="G529" t="s">
        <v>2503</v>
      </c>
      <c r="H529" t="s">
        <v>2504</v>
      </c>
      <c r="I529" t="s">
        <v>32721</v>
      </c>
      <c r="J529" t="s">
        <v>2503</v>
      </c>
      <c r="L529">
        <v>523</v>
      </c>
      <c r="M529" t="s">
        <v>6567</v>
      </c>
      <c r="N529" t="s">
        <v>28714</v>
      </c>
      <c r="O529" t="s">
        <v>28715</v>
      </c>
      <c r="P529" t="s">
        <v>28915</v>
      </c>
      <c r="Q529" t="s">
        <v>6567</v>
      </c>
    </row>
    <row r="530" spans="2:17" x14ac:dyDescent="0.3">
      <c r="B530">
        <v>524</v>
      </c>
      <c r="C530" t="s">
        <v>2505</v>
      </c>
      <c r="D530" t="s">
        <v>28417</v>
      </c>
      <c r="E530" t="s">
        <v>2506</v>
      </c>
      <c r="F530" t="s">
        <v>32722</v>
      </c>
      <c r="G530" t="s">
        <v>2505</v>
      </c>
      <c r="H530" t="s">
        <v>2506</v>
      </c>
      <c r="I530" t="s">
        <v>32722</v>
      </c>
      <c r="J530" t="s">
        <v>2505</v>
      </c>
      <c r="L530">
        <v>524</v>
      </c>
      <c r="M530" t="s">
        <v>6568</v>
      </c>
      <c r="N530" t="s">
        <v>28717</v>
      </c>
      <c r="O530" t="s">
        <v>28718</v>
      </c>
      <c r="P530" t="s">
        <v>28916</v>
      </c>
      <c r="Q530" t="s">
        <v>6568</v>
      </c>
    </row>
    <row r="531" spans="2:17" x14ac:dyDescent="0.3">
      <c r="B531">
        <v>525</v>
      </c>
      <c r="C531" t="s">
        <v>2507</v>
      </c>
      <c r="D531" t="s">
        <v>28419</v>
      </c>
      <c r="E531" t="s">
        <v>2508</v>
      </c>
      <c r="F531" t="s">
        <v>32723</v>
      </c>
      <c r="G531" t="s">
        <v>2507</v>
      </c>
      <c r="H531" t="s">
        <v>2508</v>
      </c>
      <c r="I531" t="s">
        <v>32723</v>
      </c>
      <c r="J531" t="s">
        <v>2507</v>
      </c>
      <c r="L531">
        <v>525</v>
      </c>
      <c r="M531" t="s">
        <v>6569</v>
      </c>
      <c r="N531" t="s">
        <v>28720</v>
      </c>
      <c r="O531" t="s">
        <v>28721</v>
      </c>
      <c r="P531" t="s">
        <v>28917</v>
      </c>
      <c r="Q531" t="s">
        <v>6569</v>
      </c>
    </row>
    <row r="532" spans="2:17" x14ac:dyDescent="0.3">
      <c r="B532">
        <v>526</v>
      </c>
      <c r="C532" t="s">
        <v>2509</v>
      </c>
      <c r="D532" t="s">
        <v>28421</v>
      </c>
      <c r="E532" t="s">
        <v>2510</v>
      </c>
      <c r="F532" t="s">
        <v>32724</v>
      </c>
      <c r="G532" t="s">
        <v>2509</v>
      </c>
      <c r="H532" t="s">
        <v>2510</v>
      </c>
      <c r="I532" t="s">
        <v>32724</v>
      </c>
      <c r="J532" t="s">
        <v>2509</v>
      </c>
      <c r="L532">
        <v>526</v>
      </c>
      <c r="M532" t="s">
        <v>6570</v>
      </c>
      <c r="N532" t="s">
        <v>28723</v>
      </c>
      <c r="O532" t="s">
        <v>28724</v>
      </c>
      <c r="P532" t="s">
        <v>28918</v>
      </c>
      <c r="Q532" t="s">
        <v>6570</v>
      </c>
    </row>
    <row r="533" spans="2:17" x14ac:dyDescent="0.3">
      <c r="B533">
        <v>527</v>
      </c>
      <c r="C533" t="s">
        <v>2511</v>
      </c>
      <c r="D533" t="s">
        <v>28423</v>
      </c>
      <c r="E533" t="s">
        <v>2512</v>
      </c>
      <c r="F533" t="s">
        <v>32725</v>
      </c>
      <c r="G533" t="s">
        <v>2511</v>
      </c>
      <c r="H533" t="s">
        <v>2512</v>
      </c>
      <c r="I533" t="s">
        <v>32725</v>
      </c>
      <c r="J533" t="s">
        <v>2511</v>
      </c>
      <c r="L533">
        <v>527</v>
      </c>
      <c r="M533" t="s">
        <v>6571</v>
      </c>
      <c r="N533" t="s">
        <v>28726</v>
      </c>
      <c r="O533" t="s">
        <v>28727</v>
      </c>
      <c r="P533" t="s">
        <v>28919</v>
      </c>
      <c r="Q533" t="s">
        <v>6571</v>
      </c>
    </row>
    <row r="534" spans="2:17" x14ac:dyDescent="0.3">
      <c r="B534">
        <v>528</v>
      </c>
      <c r="C534" t="s">
        <v>2513</v>
      </c>
      <c r="D534" t="s">
        <v>28425</v>
      </c>
      <c r="E534" t="s">
        <v>2514</v>
      </c>
      <c r="F534" t="s">
        <v>32726</v>
      </c>
      <c r="G534" t="s">
        <v>2513</v>
      </c>
      <c r="H534" t="s">
        <v>2514</v>
      </c>
      <c r="I534" t="s">
        <v>32726</v>
      </c>
      <c r="J534" t="s">
        <v>2513</v>
      </c>
      <c r="L534">
        <v>528</v>
      </c>
      <c r="M534" t="s">
        <v>6572</v>
      </c>
      <c r="N534" t="s">
        <v>28729</v>
      </c>
      <c r="O534" t="s">
        <v>28730</v>
      </c>
      <c r="P534" t="s">
        <v>28920</v>
      </c>
      <c r="Q534" t="s">
        <v>6572</v>
      </c>
    </row>
    <row r="535" spans="2:17" x14ac:dyDescent="0.3">
      <c r="B535">
        <v>529</v>
      </c>
      <c r="C535" t="s">
        <v>2515</v>
      </c>
      <c r="D535" t="s">
        <v>28427</v>
      </c>
      <c r="E535" t="s">
        <v>2516</v>
      </c>
      <c r="F535" t="s">
        <v>32727</v>
      </c>
      <c r="G535" t="s">
        <v>2515</v>
      </c>
      <c r="H535" t="s">
        <v>2516</v>
      </c>
      <c r="I535" t="s">
        <v>32727</v>
      </c>
      <c r="J535" t="s">
        <v>2515</v>
      </c>
      <c r="L535">
        <v>529</v>
      </c>
      <c r="M535" t="s">
        <v>6573</v>
      </c>
      <c r="N535" t="s">
        <v>28732</v>
      </c>
      <c r="O535" t="s">
        <v>28733</v>
      </c>
      <c r="P535" t="s">
        <v>28921</v>
      </c>
      <c r="Q535" t="s">
        <v>6573</v>
      </c>
    </row>
    <row r="536" spans="2:17" x14ac:dyDescent="0.3">
      <c r="B536">
        <v>530</v>
      </c>
      <c r="C536" t="s">
        <v>2517</v>
      </c>
      <c r="D536" t="s">
        <v>28429</v>
      </c>
      <c r="E536" t="s">
        <v>2518</v>
      </c>
      <c r="F536" t="s">
        <v>32728</v>
      </c>
      <c r="G536" t="s">
        <v>2517</v>
      </c>
      <c r="H536" t="s">
        <v>2518</v>
      </c>
      <c r="I536" t="s">
        <v>32728</v>
      </c>
      <c r="J536" t="s">
        <v>2517</v>
      </c>
      <c r="L536">
        <v>530</v>
      </c>
      <c r="M536" t="s">
        <v>6574</v>
      </c>
      <c r="N536" t="s">
        <v>28735</v>
      </c>
      <c r="O536" t="s">
        <v>28736</v>
      </c>
      <c r="P536" t="s">
        <v>28922</v>
      </c>
      <c r="Q536" t="s">
        <v>6574</v>
      </c>
    </row>
    <row r="537" spans="2:17" x14ac:dyDescent="0.3">
      <c r="B537">
        <v>531</v>
      </c>
      <c r="C537" t="s">
        <v>2519</v>
      </c>
      <c r="D537" t="s">
        <v>28431</v>
      </c>
      <c r="E537" t="s">
        <v>2520</v>
      </c>
      <c r="F537" t="s">
        <v>32729</v>
      </c>
      <c r="G537" t="s">
        <v>2519</v>
      </c>
      <c r="H537" t="s">
        <v>2520</v>
      </c>
      <c r="I537" t="s">
        <v>32729</v>
      </c>
      <c r="J537" t="s">
        <v>2519</v>
      </c>
      <c r="L537">
        <v>531</v>
      </c>
      <c r="M537" t="s">
        <v>6575</v>
      </c>
      <c r="N537" t="s">
        <v>28738</v>
      </c>
      <c r="O537" t="s">
        <v>28739</v>
      </c>
      <c r="P537" t="s">
        <v>28923</v>
      </c>
      <c r="Q537" t="s">
        <v>6575</v>
      </c>
    </row>
    <row r="538" spans="2:17" x14ac:dyDescent="0.3">
      <c r="B538">
        <v>532</v>
      </c>
      <c r="C538" t="s">
        <v>2521</v>
      </c>
      <c r="D538" t="s">
        <v>28390</v>
      </c>
      <c r="E538" t="s">
        <v>2522</v>
      </c>
      <c r="F538" t="s">
        <v>32685</v>
      </c>
      <c r="G538" t="s">
        <v>2521</v>
      </c>
      <c r="H538" t="s">
        <v>2522</v>
      </c>
      <c r="I538" t="s">
        <v>32685</v>
      </c>
      <c r="J538" t="s">
        <v>2521</v>
      </c>
      <c r="L538">
        <v>532</v>
      </c>
      <c r="M538" t="s">
        <v>6576</v>
      </c>
      <c r="N538" t="s">
        <v>28741</v>
      </c>
      <c r="O538" t="s">
        <v>28742</v>
      </c>
      <c r="P538" t="s">
        <v>28924</v>
      </c>
      <c r="Q538" t="s">
        <v>6576</v>
      </c>
    </row>
    <row r="539" spans="2:17" x14ac:dyDescent="0.3">
      <c r="B539">
        <v>533</v>
      </c>
      <c r="C539" t="s">
        <v>2523</v>
      </c>
      <c r="D539" t="s">
        <v>28392</v>
      </c>
      <c r="E539" t="s">
        <v>2524</v>
      </c>
      <c r="F539" t="s">
        <v>32686</v>
      </c>
      <c r="G539" t="s">
        <v>2523</v>
      </c>
      <c r="H539" t="s">
        <v>2524</v>
      </c>
      <c r="I539" t="s">
        <v>32686</v>
      </c>
      <c r="J539" t="s">
        <v>2523</v>
      </c>
      <c r="L539">
        <v>533</v>
      </c>
      <c r="M539" t="s">
        <v>6577</v>
      </c>
      <c r="N539" t="s">
        <v>28744</v>
      </c>
      <c r="O539" t="s">
        <v>28745</v>
      </c>
      <c r="P539" t="s">
        <v>28925</v>
      </c>
      <c r="Q539" t="s">
        <v>6577</v>
      </c>
    </row>
    <row r="540" spans="2:17" x14ac:dyDescent="0.3">
      <c r="B540">
        <v>534</v>
      </c>
      <c r="C540" t="s">
        <v>2525</v>
      </c>
      <c r="D540" t="s">
        <v>42433</v>
      </c>
      <c r="E540" t="s">
        <v>2526</v>
      </c>
      <c r="F540" t="s">
        <v>49206</v>
      </c>
      <c r="G540" t="s">
        <v>2525</v>
      </c>
      <c r="H540" t="s">
        <v>2526</v>
      </c>
      <c r="I540" t="s">
        <v>49206</v>
      </c>
      <c r="J540" t="s">
        <v>2525</v>
      </c>
      <c r="L540">
        <v>534</v>
      </c>
      <c r="M540" t="s">
        <v>6578</v>
      </c>
      <c r="N540" t="s">
        <v>28747</v>
      </c>
      <c r="O540" t="s">
        <v>28748</v>
      </c>
      <c r="P540" t="s">
        <v>28926</v>
      </c>
      <c r="Q540" t="s">
        <v>6578</v>
      </c>
    </row>
    <row r="541" spans="2:17" x14ac:dyDescent="0.3">
      <c r="B541">
        <v>535</v>
      </c>
      <c r="C541" t="s">
        <v>2527</v>
      </c>
      <c r="D541" t="s">
        <v>42435</v>
      </c>
      <c r="E541" t="s">
        <v>2528</v>
      </c>
      <c r="F541" t="s">
        <v>49207</v>
      </c>
      <c r="G541" t="s">
        <v>2527</v>
      </c>
      <c r="H541" t="s">
        <v>2528</v>
      </c>
      <c r="I541" t="s">
        <v>49207</v>
      </c>
      <c r="J541" t="s">
        <v>2527</v>
      </c>
      <c r="L541">
        <v>535</v>
      </c>
      <c r="M541" t="s">
        <v>6579</v>
      </c>
      <c r="N541" t="s">
        <v>28750</v>
      </c>
      <c r="O541" t="s">
        <v>28751</v>
      </c>
      <c r="P541" t="s">
        <v>28927</v>
      </c>
      <c r="Q541" t="s">
        <v>6579</v>
      </c>
    </row>
    <row r="542" spans="2:17" x14ac:dyDescent="0.3">
      <c r="B542">
        <v>536</v>
      </c>
      <c r="C542" t="s">
        <v>2529</v>
      </c>
      <c r="D542" t="s">
        <v>42437</v>
      </c>
      <c r="E542" t="s">
        <v>2530</v>
      </c>
      <c r="F542" t="s">
        <v>49208</v>
      </c>
      <c r="G542" t="s">
        <v>2529</v>
      </c>
      <c r="H542" t="s">
        <v>2530</v>
      </c>
      <c r="I542" t="s">
        <v>49208</v>
      </c>
      <c r="J542" t="s">
        <v>2529</v>
      </c>
      <c r="L542">
        <v>536</v>
      </c>
      <c r="M542" t="s">
        <v>6580</v>
      </c>
      <c r="N542" t="s">
        <v>28753</v>
      </c>
      <c r="O542" t="s">
        <v>28754</v>
      </c>
      <c r="P542" t="s">
        <v>28928</v>
      </c>
      <c r="Q542" t="s">
        <v>6580</v>
      </c>
    </row>
    <row r="543" spans="2:17" x14ac:dyDescent="0.3">
      <c r="B543">
        <v>537</v>
      </c>
      <c r="C543" t="s">
        <v>49209</v>
      </c>
      <c r="D543" t="s">
        <v>42440</v>
      </c>
      <c r="E543" t="s">
        <v>2531</v>
      </c>
      <c r="F543" t="s">
        <v>49210</v>
      </c>
      <c r="G543" t="s">
        <v>49209</v>
      </c>
      <c r="H543" t="s">
        <v>2531</v>
      </c>
      <c r="I543" t="s">
        <v>49210</v>
      </c>
      <c r="J543" t="s">
        <v>49209</v>
      </c>
      <c r="L543">
        <v>537</v>
      </c>
      <c r="M543" t="s">
        <v>28929</v>
      </c>
      <c r="N543" t="s">
        <v>28757</v>
      </c>
      <c r="O543" t="s">
        <v>28758</v>
      </c>
      <c r="P543" t="s">
        <v>28930</v>
      </c>
      <c r="Q543" t="s">
        <v>28929</v>
      </c>
    </row>
    <row r="544" spans="2:17" x14ac:dyDescent="0.3">
      <c r="B544">
        <v>538</v>
      </c>
      <c r="C544" t="s">
        <v>5822</v>
      </c>
      <c r="D544" t="s">
        <v>42442</v>
      </c>
      <c r="E544" t="s">
        <v>2532</v>
      </c>
      <c r="F544" t="s">
        <v>49211</v>
      </c>
      <c r="G544" t="s">
        <v>5822</v>
      </c>
      <c r="H544" t="s">
        <v>2532</v>
      </c>
      <c r="I544" t="s">
        <v>49211</v>
      </c>
      <c r="J544" t="s">
        <v>5822</v>
      </c>
      <c r="L544">
        <v>538</v>
      </c>
      <c r="M544" t="s">
        <v>6581</v>
      </c>
      <c r="N544" t="s">
        <v>28760</v>
      </c>
      <c r="O544" t="s">
        <v>28761</v>
      </c>
      <c r="P544" t="s">
        <v>28931</v>
      </c>
      <c r="Q544" t="s">
        <v>6581</v>
      </c>
    </row>
    <row r="545" spans="2:17" x14ac:dyDescent="0.3">
      <c r="B545">
        <v>539</v>
      </c>
      <c r="C545" t="s">
        <v>2533</v>
      </c>
      <c r="D545" t="s">
        <v>42444</v>
      </c>
      <c r="E545" t="s">
        <v>2534</v>
      </c>
      <c r="F545" t="s">
        <v>49212</v>
      </c>
      <c r="G545" t="s">
        <v>2533</v>
      </c>
      <c r="H545" t="s">
        <v>2534</v>
      </c>
      <c r="I545" t="s">
        <v>49212</v>
      </c>
      <c r="J545" t="s">
        <v>2533</v>
      </c>
      <c r="L545">
        <v>539</v>
      </c>
      <c r="M545" t="s">
        <v>6582</v>
      </c>
      <c r="N545" t="s">
        <v>28763</v>
      </c>
      <c r="O545" t="s">
        <v>28764</v>
      </c>
      <c r="P545" t="s">
        <v>28932</v>
      </c>
      <c r="Q545" t="s">
        <v>6582</v>
      </c>
    </row>
    <row r="546" spans="2:17" x14ac:dyDescent="0.3">
      <c r="B546">
        <v>540</v>
      </c>
      <c r="C546" t="s">
        <v>2535</v>
      </c>
      <c r="D546" t="s">
        <v>42446</v>
      </c>
      <c r="E546" t="s">
        <v>2536</v>
      </c>
      <c r="F546" t="s">
        <v>49213</v>
      </c>
      <c r="G546" t="s">
        <v>2535</v>
      </c>
      <c r="H546" t="s">
        <v>2536</v>
      </c>
      <c r="I546" t="s">
        <v>49213</v>
      </c>
      <c r="J546" t="s">
        <v>2535</v>
      </c>
      <c r="L546">
        <v>540</v>
      </c>
      <c r="M546" t="s">
        <v>6583</v>
      </c>
      <c r="N546" t="s">
        <v>28766</v>
      </c>
      <c r="O546" t="s">
        <v>28767</v>
      </c>
      <c r="P546" t="s">
        <v>28933</v>
      </c>
      <c r="Q546" t="s">
        <v>6583</v>
      </c>
    </row>
    <row r="547" spans="2:17" x14ac:dyDescent="0.3">
      <c r="B547">
        <v>541</v>
      </c>
      <c r="C547" t="s">
        <v>2537</v>
      </c>
      <c r="D547" t="s">
        <v>42448</v>
      </c>
      <c r="E547" t="s">
        <v>2538</v>
      </c>
      <c r="F547" t="s">
        <v>49214</v>
      </c>
      <c r="G547" t="s">
        <v>2537</v>
      </c>
      <c r="H547" t="s">
        <v>2538</v>
      </c>
      <c r="I547" t="s">
        <v>49214</v>
      </c>
      <c r="J547" t="s">
        <v>2537</v>
      </c>
      <c r="L547">
        <v>541</v>
      </c>
      <c r="M547" t="s">
        <v>6584</v>
      </c>
      <c r="N547" t="s">
        <v>28769</v>
      </c>
      <c r="O547" t="s">
        <v>28770</v>
      </c>
      <c r="P547" t="s">
        <v>28934</v>
      </c>
      <c r="Q547" t="s">
        <v>6584</v>
      </c>
    </row>
    <row r="548" spans="2:17" x14ac:dyDescent="0.3">
      <c r="B548">
        <v>542</v>
      </c>
      <c r="C548" t="s">
        <v>2539</v>
      </c>
      <c r="D548" t="s">
        <v>42450</v>
      </c>
      <c r="E548" t="s">
        <v>2540</v>
      </c>
      <c r="F548" t="s">
        <v>49215</v>
      </c>
      <c r="G548" t="s">
        <v>2539</v>
      </c>
      <c r="H548" t="s">
        <v>2540</v>
      </c>
      <c r="I548" t="s">
        <v>49215</v>
      </c>
      <c r="J548" t="s">
        <v>2539</v>
      </c>
      <c r="L548">
        <v>542</v>
      </c>
      <c r="M548" t="s">
        <v>6585</v>
      </c>
      <c r="N548" t="s">
        <v>28772</v>
      </c>
      <c r="O548" t="s">
        <v>28773</v>
      </c>
      <c r="P548" t="s">
        <v>28935</v>
      </c>
      <c r="Q548" t="s">
        <v>6585</v>
      </c>
    </row>
    <row r="549" spans="2:17" x14ac:dyDescent="0.3">
      <c r="B549">
        <v>543</v>
      </c>
      <c r="C549" t="s">
        <v>2478</v>
      </c>
      <c r="D549" t="s">
        <v>42452</v>
      </c>
      <c r="E549" t="s">
        <v>26662</v>
      </c>
      <c r="F549" t="s">
        <v>49216</v>
      </c>
      <c r="G549" t="s">
        <v>2478</v>
      </c>
      <c r="H549" t="s">
        <v>26662</v>
      </c>
      <c r="I549" t="s">
        <v>49216</v>
      </c>
      <c r="J549" t="s">
        <v>2478</v>
      </c>
      <c r="L549">
        <v>543</v>
      </c>
      <c r="M549" t="s">
        <v>6550</v>
      </c>
      <c r="N549" t="s">
        <v>28775</v>
      </c>
      <c r="O549" t="s">
        <v>28776</v>
      </c>
      <c r="P549" t="s">
        <v>28936</v>
      </c>
      <c r="Q549" t="s">
        <v>6550</v>
      </c>
    </row>
    <row r="550" spans="2:17" x14ac:dyDescent="0.3">
      <c r="B550">
        <v>544</v>
      </c>
      <c r="C550" t="s">
        <v>2541</v>
      </c>
      <c r="D550" t="s">
        <v>42454</v>
      </c>
      <c r="E550" t="s">
        <v>2542</v>
      </c>
      <c r="F550" t="s">
        <v>49217</v>
      </c>
      <c r="G550" t="s">
        <v>2541</v>
      </c>
      <c r="H550" t="s">
        <v>2542</v>
      </c>
      <c r="I550" t="s">
        <v>49217</v>
      </c>
      <c r="J550" t="s">
        <v>2541</v>
      </c>
      <c r="L550">
        <v>544</v>
      </c>
      <c r="M550" t="s">
        <v>6586</v>
      </c>
      <c r="N550" t="s">
        <v>28778</v>
      </c>
      <c r="O550" t="s">
        <v>28779</v>
      </c>
      <c r="P550" t="s">
        <v>28937</v>
      </c>
      <c r="Q550" t="s">
        <v>6586</v>
      </c>
    </row>
    <row r="551" spans="2:17" x14ac:dyDescent="0.3">
      <c r="B551">
        <v>545</v>
      </c>
      <c r="C551" t="s">
        <v>2543</v>
      </c>
      <c r="D551" t="s">
        <v>42456</v>
      </c>
      <c r="E551" t="s">
        <v>2544</v>
      </c>
      <c r="F551" t="s">
        <v>49218</v>
      </c>
      <c r="G551" t="s">
        <v>2543</v>
      </c>
      <c r="H551" t="s">
        <v>2544</v>
      </c>
      <c r="I551" t="s">
        <v>49218</v>
      </c>
      <c r="J551" t="s">
        <v>2543</v>
      </c>
      <c r="L551">
        <v>545</v>
      </c>
      <c r="M551" t="s">
        <v>6587</v>
      </c>
      <c r="N551" t="s">
        <v>28781</v>
      </c>
      <c r="O551" t="s">
        <v>28782</v>
      </c>
      <c r="P551" t="s">
        <v>28938</v>
      </c>
      <c r="Q551" t="s">
        <v>6587</v>
      </c>
    </row>
    <row r="552" spans="2:17" x14ac:dyDescent="0.3">
      <c r="B552">
        <v>546</v>
      </c>
      <c r="C552" t="s">
        <v>2545</v>
      </c>
      <c r="D552" t="s">
        <v>42458</v>
      </c>
      <c r="E552" t="s">
        <v>2546</v>
      </c>
      <c r="F552" t="s">
        <v>49219</v>
      </c>
      <c r="G552" t="s">
        <v>2545</v>
      </c>
      <c r="H552" t="s">
        <v>2546</v>
      </c>
      <c r="I552" t="s">
        <v>49219</v>
      </c>
      <c r="J552" t="s">
        <v>2545</v>
      </c>
      <c r="L552">
        <v>546</v>
      </c>
      <c r="M552" t="s">
        <v>6588</v>
      </c>
      <c r="N552" t="s">
        <v>28784</v>
      </c>
      <c r="O552" t="s">
        <v>28785</v>
      </c>
      <c r="P552" t="s">
        <v>28939</v>
      </c>
      <c r="Q552" t="s">
        <v>6588</v>
      </c>
    </row>
    <row r="553" spans="2:17" x14ac:dyDescent="0.3">
      <c r="B553">
        <v>547</v>
      </c>
      <c r="C553" t="s">
        <v>2547</v>
      </c>
      <c r="D553" t="s">
        <v>42460</v>
      </c>
      <c r="E553" t="s">
        <v>2548</v>
      </c>
      <c r="F553" t="s">
        <v>49220</v>
      </c>
      <c r="G553" t="s">
        <v>2547</v>
      </c>
      <c r="H553" t="s">
        <v>2548</v>
      </c>
      <c r="I553" t="s">
        <v>49220</v>
      </c>
      <c r="J553" t="s">
        <v>2547</v>
      </c>
      <c r="L553">
        <v>547</v>
      </c>
      <c r="M553" t="s">
        <v>6589</v>
      </c>
      <c r="N553" t="s">
        <v>28787</v>
      </c>
      <c r="O553" t="s">
        <v>28788</v>
      </c>
      <c r="P553" t="s">
        <v>28940</v>
      </c>
      <c r="Q553" t="s">
        <v>6589</v>
      </c>
    </row>
    <row r="554" spans="2:17" x14ac:dyDescent="0.3">
      <c r="B554">
        <v>548</v>
      </c>
      <c r="C554" t="s">
        <v>2549</v>
      </c>
      <c r="D554" t="s">
        <v>42462</v>
      </c>
      <c r="E554" t="s">
        <v>2550</v>
      </c>
      <c r="F554" t="s">
        <v>49221</v>
      </c>
      <c r="G554" t="s">
        <v>2549</v>
      </c>
      <c r="H554" t="s">
        <v>2550</v>
      </c>
      <c r="I554" t="s">
        <v>49221</v>
      </c>
      <c r="J554" t="s">
        <v>2549</v>
      </c>
      <c r="L554">
        <v>548</v>
      </c>
      <c r="M554" t="s">
        <v>6590</v>
      </c>
      <c r="N554" t="s">
        <v>28790</v>
      </c>
      <c r="O554" t="s">
        <v>28791</v>
      </c>
      <c r="P554" t="s">
        <v>28941</v>
      </c>
      <c r="Q554" t="s">
        <v>6590</v>
      </c>
    </row>
    <row r="555" spans="2:17" x14ac:dyDescent="0.3">
      <c r="B555">
        <v>549</v>
      </c>
      <c r="C555" t="s">
        <v>2551</v>
      </c>
      <c r="D555" t="s">
        <v>42464</v>
      </c>
      <c r="E555" t="s">
        <v>2552</v>
      </c>
      <c r="F555" t="s">
        <v>49222</v>
      </c>
      <c r="G555" t="s">
        <v>2551</v>
      </c>
      <c r="H555" t="s">
        <v>2552</v>
      </c>
      <c r="I555" t="s">
        <v>49222</v>
      </c>
      <c r="J555" t="s">
        <v>2551</v>
      </c>
      <c r="L555">
        <v>549</v>
      </c>
      <c r="M555" t="s">
        <v>6591</v>
      </c>
      <c r="N555" t="s">
        <v>28793</v>
      </c>
      <c r="O555" t="s">
        <v>28794</v>
      </c>
      <c r="P555" t="s">
        <v>28942</v>
      </c>
      <c r="Q555" t="s">
        <v>6591</v>
      </c>
    </row>
    <row r="556" spans="2:17" x14ac:dyDescent="0.3">
      <c r="B556">
        <v>550</v>
      </c>
      <c r="C556" t="s">
        <v>2553</v>
      </c>
      <c r="D556" t="s">
        <v>42466</v>
      </c>
      <c r="E556" t="s">
        <v>2554</v>
      </c>
      <c r="F556" t="s">
        <v>49223</v>
      </c>
      <c r="G556" t="s">
        <v>2553</v>
      </c>
      <c r="H556" t="s">
        <v>2554</v>
      </c>
      <c r="I556" t="s">
        <v>49223</v>
      </c>
      <c r="J556" t="s">
        <v>2553</v>
      </c>
      <c r="L556">
        <v>550</v>
      </c>
      <c r="M556" t="s">
        <v>6592</v>
      </c>
      <c r="N556" t="s">
        <v>28796</v>
      </c>
      <c r="O556" t="s">
        <v>28797</v>
      </c>
      <c r="P556" t="s">
        <v>28943</v>
      </c>
      <c r="Q556" t="s">
        <v>6592</v>
      </c>
    </row>
    <row r="557" spans="2:17" x14ac:dyDescent="0.3">
      <c r="B557">
        <v>551</v>
      </c>
      <c r="C557" t="s">
        <v>2555</v>
      </c>
      <c r="D557" t="s">
        <v>42468</v>
      </c>
      <c r="E557" t="s">
        <v>2556</v>
      </c>
      <c r="F557" t="s">
        <v>49224</v>
      </c>
      <c r="G557" t="s">
        <v>2555</v>
      </c>
      <c r="H557" t="s">
        <v>2556</v>
      </c>
      <c r="I557" t="s">
        <v>49224</v>
      </c>
      <c r="J557" t="s">
        <v>2555</v>
      </c>
      <c r="L557">
        <v>551</v>
      </c>
      <c r="M557" t="s">
        <v>6593</v>
      </c>
      <c r="N557" t="s">
        <v>28799</v>
      </c>
      <c r="O557" t="s">
        <v>28800</v>
      </c>
      <c r="P557" t="s">
        <v>28944</v>
      </c>
      <c r="Q557" t="s">
        <v>6593</v>
      </c>
    </row>
    <row r="558" spans="2:17" x14ac:dyDescent="0.3">
      <c r="B558">
        <v>552</v>
      </c>
      <c r="C558" t="s">
        <v>2557</v>
      </c>
      <c r="D558" t="s">
        <v>42470</v>
      </c>
      <c r="E558" t="s">
        <v>2558</v>
      </c>
      <c r="F558" t="s">
        <v>49225</v>
      </c>
      <c r="G558" t="s">
        <v>2557</v>
      </c>
      <c r="H558" t="s">
        <v>2558</v>
      </c>
      <c r="I558" t="s">
        <v>49225</v>
      </c>
      <c r="J558" t="s">
        <v>2557</v>
      </c>
      <c r="L558">
        <v>552</v>
      </c>
      <c r="M558" t="s">
        <v>6594</v>
      </c>
      <c r="N558" t="s">
        <v>28802</v>
      </c>
      <c r="O558" t="s">
        <v>28803</v>
      </c>
      <c r="P558" t="s">
        <v>28945</v>
      </c>
      <c r="Q558" t="s">
        <v>6594</v>
      </c>
    </row>
    <row r="559" spans="2:17" x14ac:dyDescent="0.3">
      <c r="B559">
        <v>553</v>
      </c>
      <c r="C559" t="s">
        <v>2559</v>
      </c>
      <c r="D559" t="s">
        <v>42472</v>
      </c>
      <c r="E559" t="s">
        <v>2560</v>
      </c>
      <c r="F559" t="s">
        <v>49226</v>
      </c>
      <c r="G559" t="s">
        <v>2559</v>
      </c>
      <c r="H559" t="s">
        <v>2560</v>
      </c>
      <c r="I559" t="s">
        <v>49226</v>
      </c>
      <c r="J559" t="s">
        <v>2559</v>
      </c>
      <c r="L559">
        <v>553</v>
      </c>
      <c r="M559" t="s">
        <v>6595</v>
      </c>
      <c r="N559" t="s">
        <v>28805</v>
      </c>
      <c r="O559" t="s">
        <v>28806</v>
      </c>
      <c r="P559" t="s">
        <v>28946</v>
      </c>
      <c r="Q559" t="s">
        <v>6595</v>
      </c>
    </row>
    <row r="560" spans="2:17" x14ac:dyDescent="0.3">
      <c r="B560">
        <v>554</v>
      </c>
      <c r="C560" t="s">
        <v>2561</v>
      </c>
      <c r="D560" t="s">
        <v>42474</v>
      </c>
      <c r="E560" t="s">
        <v>2562</v>
      </c>
      <c r="F560" t="s">
        <v>49227</v>
      </c>
      <c r="G560" t="s">
        <v>2561</v>
      </c>
      <c r="H560" t="s">
        <v>2562</v>
      </c>
      <c r="I560" t="s">
        <v>49227</v>
      </c>
      <c r="J560" t="s">
        <v>2561</v>
      </c>
      <c r="L560">
        <v>554</v>
      </c>
      <c r="M560" t="s">
        <v>6596</v>
      </c>
      <c r="N560" t="s">
        <v>28808</v>
      </c>
      <c r="O560" t="s">
        <v>28809</v>
      </c>
      <c r="P560" t="s">
        <v>28947</v>
      </c>
      <c r="Q560" t="s">
        <v>6596</v>
      </c>
    </row>
    <row r="561" spans="2:17" x14ac:dyDescent="0.3">
      <c r="B561">
        <v>555</v>
      </c>
      <c r="C561" t="s">
        <v>2563</v>
      </c>
      <c r="D561" t="s">
        <v>42476</v>
      </c>
      <c r="E561" t="s">
        <v>2564</v>
      </c>
      <c r="F561" t="s">
        <v>49228</v>
      </c>
      <c r="G561" t="s">
        <v>2563</v>
      </c>
      <c r="H561" t="s">
        <v>2564</v>
      </c>
      <c r="I561" t="s">
        <v>49228</v>
      </c>
      <c r="J561" t="s">
        <v>2563</v>
      </c>
      <c r="L561">
        <v>555</v>
      </c>
      <c r="M561" t="s">
        <v>6597</v>
      </c>
      <c r="N561" t="s">
        <v>28811</v>
      </c>
      <c r="O561" t="s">
        <v>28812</v>
      </c>
      <c r="P561" t="s">
        <v>28948</v>
      </c>
      <c r="Q561" t="s">
        <v>6597</v>
      </c>
    </row>
    <row r="562" spans="2:17" x14ac:dyDescent="0.3">
      <c r="B562">
        <v>556</v>
      </c>
      <c r="C562" t="s">
        <v>2565</v>
      </c>
      <c r="D562" t="s">
        <v>42478</v>
      </c>
      <c r="E562" t="s">
        <v>2566</v>
      </c>
      <c r="F562" t="s">
        <v>49229</v>
      </c>
      <c r="G562" t="s">
        <v>2565</v>
      </c>
      <c r="H562" t="s">
        <v>2566</v>
      </c>
      <c r="I562" t="s">
        <v>49229</v>
      </c>
      <c r="J562" t="s">
        <v>2565</v>
      </c>
      <c r="L562">
        <v>556</v>
      </c>
      <c r="M562" t="s">
        <v>6598</v>
      </c>
      <c r="N562" t="s">
        <v>28814</v>
      </c>
      <c r="O562" t="s">
        <v>28815</v>
      </c>
      <c r="P562" t="s">
        <v>28949</v>
      </c>
      <c r="Q562" t="s">
        <v>6598</v>
      </c>
    </row>
    <row r="563" spans="2:17" x14ac:dyDescent="0.3">
      <c r="B563">
        <v>557</v>
      </c>
      <c r="C563" t="s">
        <v>2567</v>
      </c>
      <c r="D563" t="s">
        <v>42480</v>
      </c>
      <c r="E563" t="s">
        <v>2568</v>
      </c>
      <c r="F563" t="s">
        <v>49230</v>
      </c>
      <c r="G563" t="s">
        <v>2567</v>
      </c>
      <c r="H563" t="s">
        <v>2568</v>
      </c>
      <c r="I563" t="s">
        <v>49230</v>
      </c>
      <c r="J563" t="s">
        <v>2567</v>
      </c>
      <c r="L563">
        <v>557</v>
      </c>
      <c r="M563" t="s">
        <v>6599</v>
      </c>
      <c r="N563" t="s">
        <v>28817</v>
      </c>
      <c r="O563" t="s">
        <v>28818</v>
      </c>
      <c r="P563" t="s">
        <v>28950</v>
      </c>
      <c r="Q563" t="s">
        <v>6599</v>
      </c>
    </row>
    <row r="564" spans="2:17" x14ac:dyDescent="0.3">
      <c r="B564">
        <v>558</v>
      </c>
      <c r="C564" t="s">
        <v>2569</v>
      </c>
      <c r="D564" t="s">
        <v>42482</v>
      </c>
      <c r="E564" t="s">
        <v>2570</v>
      </c>
      <c r="F564" t="s">
        <v>49231</v>
      </c>
      <c r="G564" t="s">
        <v>2569</v>
      </c>
      <c r="H564" t="s">
        <v>2570</v>
      </c>
      <c r="I564" t="s">
        <v>49231</v>
      </c>
      <c r="J564" t="s">
        <v>2569</v>
      </c>
      <c r="L564">
        <v>558</v>
      </c>
      <c r="M564" t="s">
        <v>6600</v>
      </c>
      <c r="N564" t="s">
        <v>28820</v>
      </c>
      <c r="O564" t="s">
        <v>28821</v>
      </c>
      <c r="P564" t="s">
        <v>28951</v>
      </c>
      <c r="Q564" t="s">
        <v>6600</v>
      </c>
    </row>
    <row r="565" spans="2:17" x14ac:dyDescent="0.3">
      <c r="B565">
        <v>559</v>
      </c>
      <c r="C565" t="s">
        <v>2571</v>
      </c>
      <c r="D565" t="s">
        <v>42484</v>
      </c>
      <c r="E565" t="s">
        <v>2572</v>
      </c>
      <c r="F565" t="s">
        <v>49232</v>
      </c>
      <c r="G565" t="s">
        <v>2571</v>
      </c>
      <c r="H565" t="s">
        <v>2572</v>
      </c>
      <c r="I565" t="s">
        <v>49232</v>
      </c>
      <c r="J565" t="s">
        <v>2571</v>
      </c>
      <c r="L565">
        <v>559</v>
      </c>
      <c r="M565" t="s">
        <v>6601</v>
      </c>
      <c r="N565" t="s">
        <v>28823</v>
      </c>
      <c r="O565" t="s">
        <v>28824</v>
      </c>
      <c r="P565" t="s">
        <v>28952</v>
      </c>
      <c r="Q565" t="s">
        <v>6601</v>
      </c>
    </row>
    <row r="566" spans="2:17" x14ac:dyDescent="0.3">
      <c r="B566">
        <v>560</v>
      </c>
      <c r="C566" t="s">
        <v>2573</v>
      </c>
      <c r="D566" t="s">
        <v>42486</v>
      </c>
      <c r="E566" t="s">
        <v>2574</v>
      </c>
      <c r="F566" t="s">
        <v>49233</v>
      </c>
      <c r="G566" t="s">
        <v>2573</v>
      </c>
      <c r="H566" t="s">
        <v>2574</v>
      </c>
      <c r="I566" t="s">
        <v>49233</v>
      </c>
      <c r="J566" t="s">
        <v>2573</v>
      </c>
      <c r="L566">
        <v>560</v>
      </c>
      <c r="M566" t="s">
        <v>6602</v>
      </c>
      <c r="N566" t="s">
        <v>28826</v>
      </c>
      <c r="O566" t="s">
        <v>28827</v>
      </c>
      <c r="P566" t="s">
        <v>28953</v>
      </c>
      <c r="Q566" t="s">
        <v>6602</v>
      </c>
    </row>
    <row r="567" spans="2:17" x14ac:dyDescent="0.3">
      <c r="B567">
        <v>561</v>
      </c>
      <c r="C567" t="s">
        <v>2575</v>
      </c>
      <c r="D567" t="s">
        <v>42488</v>
      </c>
      <c r="E567" t="s">
        <v>2576</v>
      </c>
      <c r="F567" t="s">
        <v>49234</v>
      </c>
      <c r="G567" t="s">
        <v>2575</v>
      </c>
      <c r="H567" t="s">
        <v>2576</v>
      </c>
      <c r="I567" t="s">
        <v>49234</v>
      </c>
      <c r="J567" t="s">
        <v>2575</v>
      </c>
      <c r="L567">
        <v>561</v>
      </c>
      <c r="M567" t="s">
        <v>6603</v>
      </c>
      <c r="N567" t="s">
        <v>28829</v>
      </c>
      <c r="O567" t="s">
        <v>28830</v>
      </c>
      <c r="P567" t="s">
        <v>28954</v>
      </c>
      <c r="Q567" t="s">
        <v>6603</v>
      </c>
    </row>
    <row r="568" spans="2:17" x14ac:dyDescent="0.3">
      <c r="B568">
        <v>562</v>
      </c>
      <c r="C568" t="s">
        <v>2577</v>
      </c>
      <c r="D568" t="s">
        <v>42490</v>
      </c>
      <c r="E568" t="s">
        <v>2578</v>
      </c>
      <c r="F568" t="s">
        <v>49235</v>
      </c>
      <c r="G568" t="s">
        <v>2577</v>
      </c>
      <c r="H568" t="s">
        <v>2578</v>
      </c>
      <c r="I568" t="s">
        <v>49235</v>
      </c>
      <c r="J568" t="s">
        <v>2577</v>
      </c>
      <c r="L568">
        <v>562</v>
      </c>
      <c r="M568" t="s">
        <v>6604</v>
      </c>
      <c r="N568" t="s">
        <v>28832</v>
      </c>
      <c r="O568" t="s">
        <v>28833</v>
      </c>
      <c r="P568" t="s">
        <v>28955</v>
      </c>
      <c r="Q568" t="s">
        <v>6604</v>
      </c>
    </row>
    <row r="569" spans="2:17" x14ac:dyDescent="0.3">
      <c r="B569">
        <v>563</v>
      </c>
      <c r="C569" t="s">
        <v>2579</v>
      </c>
      <c r="D569" t="s">
        <v>42492</v>
      </c>
      <c r="E569" t="s">
        <v>2580</v>
      </c>
      <c r="F569" t="s">
        <v>49236</v>
      </c>
      <c r="G569" t="s">
        <v>2579</v>
      </c>
      <c r="H569" t="s">
        <v>2580</v>
      </c>
      <c r="I569" t="s">
        <v>49236</v>
      </c>
      <c r="J569" t="s">
        <v>2579</v>
      </c>
      <c r="L569">
        <v>563</v>
      </c>
      <c r="M569" t="s">
        <v>6605</v>
      </c>
      <c r="N569" t="s">
        <v>28835</v>
      </c>
      <c r="O569" t="s">
        <v>28836</v>
      </c>
      <c r="P569" t="s">
        <v>28956</v>
      </c>
      <c r="Q569" t="s">
        <v>6605</v>
      </c>
    </row>
    <row r="570" spans="2:17" x14ac:dyDescent="0.3">
      <c r="B570">
        <v>564</v>
      </c>
      <c r="C570" t="s">
        <v>2581</v>
      </c>
      <c r="D570" t="s">
        <v>42494</v>
      </c>
      <c r="E570" t="s">
        <v>2582</v>
      </c>
      <c r="F570" t="s">
        <v>49237</v>
      </c>
      <c r="G570" t="s">
        <v>2581</v>
      </c>
      <c r="H570" t="s">
        <v>2582</v>
      </c>
      <c r="I570" t="s">
        <v>49237</v>
      </c>
      <c r="J570" t="s">
        <v>2581</v>
      </c>
      <c r="L570">
        <v>564</v>
      </c>
      <c r="M570" t="s">
        <v>6606</v>
      </c>
      <c r="N570" t="s">
        <v>28838</v>
      </c>
      <c r="O570" t="s">
        <v>28839</v>
      </c>
      <c r="P570" t="s">
        <v>28957</v>
      </c>
      <c r="Q570" t="s">
        <v>6606</v>
      </c>
    </row>
    <row r="571" spans="2:17" x14ac:dyDescent="0.3">
      <c r="B571">
        <v>565</v>
      </c>
      <c r="C571" t="s">
        <v>2583</v>
      </c>
      <c r="D571" t="s">
        <v>42496</v>
      </c>
      <c r="E571" t="s">
        <v>2584</v>
      </c>
      <c r="F571" t="s">
        <v>49238</v>
      </c>
      <c r="G571" t="s">
        <v>2583</v>
      </c>
      <c r="H571" t="s">
        <v>2584</v>
      </c>
      <c r="I571" t="s">
        <v>49238</v>
      </c>
      <c r="J571" t="s">
        <v>2583</v>
      </c>
      <c r="L571">
        <v>565</v>
      </c>
      <c r="M571" t="s">
        <v>6607</v>
      </c>
      <c r="N571" t="s">
        <v>28841</v>
      </c>
      <c r="O571" t="s">
        <v>28842</v>
      </c>
      <c r="P571" t="s">
        <v>28958</v>
      </c>
      <c r="Q571" t="s">
        <v>6607</v>
      </c>
    </row>
    <row r="572" spans="2:17" x14ac:dyDescent="0.3">
      <c r="B572">
        <v>566</v>
      </c>
      <c r="C572" t="s">
        <v>2585</v>
      </c>
      <c r="D572" t="s">
        <v>42498</v>
      </c>
      <c r="E572" t="s">
        <v>2586</v>
      </c>
      <c r="F572" t="s">
        <v>49239</v>
      </c>
      <c r="G572" t="s">
        <v>2585</v>
      </c>
      <c r="H572" t="s">
        <v>2586</v>
      </c>
      <c r="I572" t="s">
        <v>49239</v>
      </c>
      <c r="J572" t="s">
        <v>2585</v>
      </c>
      <c r="L572">
        <v>566</v>
      </c>
      <c r="M572" t="s">
        <v>6608</v>
      </c>
      <c r="N572" t="s">
        <v>28844</v>
      </c>
      <c r="O572" t="s">
        <v>28845</v>
      </c>
      <c r="P572" t="s">
        <v>28959</v>
      </c>
      <c r="Q572" t="s">
        <v>6608</v>
      </c>
    </row>
    <row r="573" spans="2:17" x14ac:dyDescent="0.3">
      <c r="B573">
        <v>567</v>
      </c>
      <c r="C573" t="s">
        <v>2587</v>
      </c>
      <c r="D573" t="s">
        <v>42500</v>
      </c>
      <c r="E573" t="s">
        <v>2588</v>
      </c>
      <c r="F573" t="s">
        <v>49240</v>
      </c>
      <c r="G573" t="s">
        <v>2587</v>
      </c>
      <c r="H573" t="s">
        <v>2588</v>
      </c>
      <c r="I573" t="s">
        <v>49240</v>
      </c>
      <c r="J573" t="s">
        <v>2587</v>
      </c>
      <c r="L573">
        <v>567</v>
      </c>
      <c r="M573" t="s">
        <v>6609</v>
      </c>
      <c r="N573" t="s">
        <v>28847</v>
      </c>
      <c r="O573" t="s">
        <v>28848</v>
      </c>
      <c r="P573" t="s">
        <v>28960</v>
      </c>
      <c r="Q573" t="s">
        <v>6609</v>
      </c>
    </row>
    <row r="574" spans="2:17" x14ac:dyDescent="0.3">
      <c r="B574">
        <v>568</v>
      </c>
      <c r="C574" t="s">
        <v>2589</v>
      </c>
      <c r="D574" t="s">
        <v>42502</v>
      </c>
      <c r="E574" t="s">
        <v>2590</v>
      </c>
      <c r="F574" t="s">
        <v>49241</v>
      </c>
      <c r="G574" t="s">
        <v>2589</v>
      </c>
      <c r="H574" t="s">
        <v>2590</v>
      </c>
      <c r="I574" t="s">
        <v>49241</v>
      </c>
      <c r="J574" t="s">
        <v>2589</v>
      </c>
      <c r="L574">
        <v>568</v>
      </c>
      <c r="M574" t="s">
        <v>6610</v>
      </c>
      <c r="N574" t="s">
        <v>28850</v>
      </c>
      <c r="O574" t="s">
        <v>28851</v>
      </c>
      <c r="P574" t="s">
        <v>28961</v>
      </c>
      <c r="Q574" t="s">
        <v>6610</v>
      </c>
    </row>
    <row r="575" spans="2:17" x14ac:dyDescent="0.3">
      <c r="B575">
        <v>569</v>
      </c>
      <c r="C575" t="s">
        <v>26909</v>
      </c>
      <c r="D575" t="s">
        <v>42504</v>
      </c>
      <c r="E575" t="s">
        <v>2591</v>
      </c>
      <c r="F575" t="s">
        <v>49242</v>
      </c>
      <c r="G575" t="s">
        <v>26909</v>
      </c>
      <c r="H575" t="s">
        <v>2591</v>
      </c>
      <c r="I575" t="s">
        <v>49242</v>
      </c>
      <c r="J575" t="s">
        <v>26909</v>
      </c>
      <c r="L575">
        <v>569</v>
      </c>
      <c r="M575" t="s">
        <v>27008</v>
      </c>
      <c r="N575" t="s">
        <v>28853</v>
      </c>
      <c r="O575" t="s">
        <v>28854</v>
      </c>
      <c r="P575" t="s">
        <v>28962</v>
      </c>
      <c r="Q575" t="s">
        <v>27008</v>
      </c>
    </row>
    <row r="576" spans="2:17" x14ac:dyDescent="0.3">
      <c r="B576">
        <v>570</v>
      </c>
      <c r="C576" t="s">
        <v>26910</v>
      </c>
      <c r="D576" t="s">
        <v>42506</v>
      </c>
      <c r="E576" t="s">
        <v>2592</v>
      </c>
      <c r="F576" t="s">
        <v>49243</v>
      </c>
      <c r="G576" t="s">
        <v>26910</v>
      </c>
      <c r="H576" t="s">
        <v>2592</v>
      </c>
      <c r="I576" t="s">
        <v>49243</v>
      </c>
      <c r="J576" t="s">
        <v>26910</v>
      </c>
      <c r="L576">
        <v>570</v>
      </c>
      <c r="M576" t="s">
        <v>27009</v>
      </c>
      <c r="N576" t="s">
        <v>28856</v>
      </c>
      <c r="O576" t="s">
        <v>28857</v>
      </c>
      <c r="P576" t="s">
        <v>28963</v>
      </c>
      <c r="Q576" t="s">
        <v>27009</v>
      </c>
    </row>
    <row r="577" spans="2:17" x14ac:dyDescent="0.3">
      <c r="B577">
        <v>571</v>
      </c>
      <c r="C577" t="s">
        <v>26911</v>
      </c>
      <c r="D577" t="s">
        <v>42508</v>
      </c>
      <c r="E577" t="s">
        <v>2593</v>
      </c>
      <c r="F577" t="s">
        <v>49244</v>
      </c>
      <c r="G577" t="s">
        <v>26911</v>
      </c>
      <c r="H577" t="s">
        <v>2593</v>
      </c>
      <c r="I577" t="s">
        <v>49244</v>
      </c>
      <c r="J577" t="s">
        <v>26911</v>
      </c>
      <c r="L577">
        <v>571</v>
      </c>
      <c r="M577" t="s">
        <v>27010</v>
      </c>
      <c r="N577" t="s">
        <v>28859</v>
      </c>
      <c r="O577" t="s">
        <v>28860</v>
      </c>
      <c r="P577" t="s">
        <v>28964</v>
      </c>
      <c r="Q577" t="s">
        <v>27010</v>
      </c>
    </row>
    <row r="578" spans="2:17" x14ac:dyDescent="0.3">
      <c r="B578">
        <v>572</v>
      </c>
      <c r="C578" t="s">
        <v>2594</v>
      </c>
      <c r="D578" t="s">
        <v>42510</v>
      </c>
      <c r="E578" t="s">
        <v>2595</v>
      </c>
      <c r="F578" t="s">
        <v>49245</v>
      </c>
      <c r="G578" t="s">
        <v>2594</v>
      </c>
      <c r="H578" t="s">
        <v>2595</v>
      </c>
      <c r="I578" t="s">
        <v>49245</v>
      </c>
      <c r="J578" t="s">
        <v>2594</v>
      </c>
      <c r="L578">
        <v>572</v>
      </c>
      <c r="M578" t="s">
        <v>6611</v>
      </c>
      <c r="N578" t="s">
        <v>28862</v>
      </c>
      <c r="O578" t="s">
        <v>28863</v>
      </c>
      <c r="P578" t="s">
        <v>28965</v>
      </c>
      <c r="Q578" t="s">
        <v>6611</v>
      </c>
    </row>
    <row r="579" spans="2:17" x14ac:dyDescent="0.3">
      <c r="B579">
        <v>573</v>
      </c>
      <c r="C579" t="s">
        <v>2596</v>
      </c>
      <c r="D579" t="s">
        <v>42512</v>
      </c>
      <c r="E579" t="s">
        <v>2597</v>
      </c>
      <c r="F579" t="s">
        <v>49246</v>
      </c>
      <c r="G579" t="s">
        <v>2596</v>
      </c>
      <c r="H579" t="s">
        <v>2597</v>
      </c>
      <c r="I579" t="s">
        <v>49246</v>
      </c>
      <c r="J579" t="s">
        <v>2596</v>
      </c>
      <c r="L579">
        <v>573</v>
      </c>
      <c r="M579" t="s">
        <v>6612</v>
      </c>
      <c r="N579" t="s">
        <v>28865</v>
      </c>
      <c r="O579" t="s">
        <v>28866</v>
      </c>
      <c r="P579" t="s">
        <v>28966</v>
      </c>
      <c r="Q579" t="s">
        <v>6612</v>
      </c>
    </row>
    <row r="580" spans="2:17" x14ac:dyDescent="0.3">
      <c r="B580">
        <v>574</v>
      </c>
      <c r="C580" t="s">
        <v>2598</v>
      </c>
      <c r="D580" t="s">
        <v>42514</v>
      </c>
      <c r="E580" t="s">
        <v>2599</v>
      </c>
      <c r="F580" t="s">
        <v>49247</v>
      </c>
      <c r="G580" t="s">
        <v>2598</v>
      </c>
      <c r="H580" t="s">
        <v>2599</v>
      </c>
      <c r="I580" t="s">
        <v>49247</v>
      </c>
      <c r="J580" t="s">
        <v>2598</v>
      </c>
      <c r="L580">
        <v>574</v>
      </c>
      <c r="M580" t="s">
        <v>6613</v>
      </c>
      <c r="N580" t="s">
        <v>28868</v>
      </c>
      <c r="O580" t="s">
        <v>28869</v>
      </c>
      <c r="P580" t="s">
        <v>28967</v>
      </c>
      <c r="Q580" t="s">
        <v>6613</v>
      </c>
    </row>
    <row r="581" spans="2:17" x14ac:dyDescent="0.3">
      <c r="B581">
        <v>575</v>
      </c>
      <c r="C581" t="s">
        <v>2600</v>
      </c>
      <c r="D581" t="s">
        <v>42516</v>
      </c>
      <c r="E581" t="s">
        <v>2601</v>
      </c>
      <c r="F581" t="s">
        <v>49248</v>
      </c>
      <c r="G581" t="s">
        <v>2600</v>
      </c>
      <c r="H581" t="s">
        <v>2601</v>
      </c>
      <c r="I581" t="s">
        <v>49248</v>
      </c>
      <c r="J581" t="s">
        <v>2600</v>
      </c>
      <c r="L581">
        <v>575</v>
      </c>
      <c r="M581" t="s">
        <v>6614</v>
      </c>
      <c r="N581" t="s">
        <v>28871</v>
      </c>
      <c r="O581" t="s">
        <v>28872</v>
      </c>
      <c r="P581" t="s">
        <v>28968</v>
      </c>
      <c r="Q581" t="s">
        <v>6614</v>
      </c>
    </row>
    <row r="582" spans="2:17" x14ac:dyDescent="0.3">
      <c r="B582">
        <v>576</v>
      </c>
      <c r="C582" t="s">
        <v>2602</v>
      </c>
      <c r="D582" t="s">
        <v>42518</v>
      </c>
      <c r="E582" t="s">
        <v>2603</v>
      </c>
      <c r="F582" t="s">
        <v>49249</v>
      </c>
      <c r="G582" t="s">
        <v>2602</v>
      </c>
      <c r="H582" t="s">
        <v>2603</v>
      </c>
      <c r="I582" t="s">
        <v>49249</v>
      </c>
      <c r="J582" t="s">
        <v>2602</v>
      </c>
      <c r="L582">
        <v>576</v>
      </c>
      <c r="M582" t="s">
        <v>6615</v>
      </c>
      <c r="N582" t="s">
        <v>28874</v>
      </c>
      <c r="O582" t="s">
        <v>28875</v>
      </c>
      <c r="P582" t="s">
        <v>28969</v>
      </c>
      <c r="Q582" t="s">
        <v>6615</v>
      </c>
    </row>
    <row r="583" spans="2:17" x14ac:dyDescent="0.3">
      <c r="B583">
        <v>577</v>
      </c>
      <c r="C583" t="s">
        <v>2604</v>
      </c>
      <c r="D583" t="s">
        <v>42520</v>
      </c>
      <c r="E583" t="s">
        <v>2605</v>
      </c>
      <c r="F583" t="s">
        <v>49250</v>
      </c>
      <c r="G583" t="s">
        <v>2604</v>
      </c>
      <c r="H583" t="s">
        <v>2605</v>
      </c>
      <c r="I583" t="s">
        <v>49250</v>
      </c>
      <c r="J583" t="s">
        <v>2604</v>
      </c>
      <c r="L583">
        <v>577</v>
      </c>
      <c r="M583" t="s">
        <v>6616</v>
      </c>
      <c r="N583" t="s">
        <v>28877</v>
      </c>
      <c r="O583" t="s">
        <v>28878</v>
      </c>
      <c r="P583" t="s">
        <v>28970</v>
      </c>
      <c r="Q583" t="s">
        <v>6616</v>
      </c>
    </row>
    <row r="584" spans="2:17" x14ac:dyDescent="0.3">
      <c r="B584">
        <v>578</v>
      </c>
      <c r="C584" t="s">
        <v>2606</v>
      </c>
      <c r="D584" t="s">
        <v>42522</v>
      </c>
      <c r="E584" t="s">
        <v>2607</v>
      </c>
      <c r="F584" t="s">
        <v>49251</v>
      </c>
      <c r="G584" t="s">
        <v>2606</v>
      </c>
      <c r="H584" t="s">
        <v>2607</v>
      </c>
      <c r="I584" t="s">
        <v>49251</v>
      </c>
      <c r="J584" t="s">
        <v>2606</v>
      </c>
      <c r="L584">
        <v>578</v>
      </c>
      <c r="M584" t="s">
        <v>6617</v>
      </c>
      <c r="N584" t="s">
        <v>28880</v>
      </c>
      <c r="O584" t="s">
        <v>28881</v>
      </c>
      <c r="P584" t="s">
        <v>28971</v>
      </c>
      <c r="Q584" t="s">
        <v>6617</v>
      </c>
    </row>
    <row r="585" spans="2:17" x14ac:dyDescent="0.3">
      <c r="B585">
        <v>579</v>
      </c>
      <c r="C585" t="s">
        <v>2608</v>
      </c>
      <c r="D585" t="s">
        <v>42518</v>
      </c>
      <c r="E585" t="s">
        <v>2609</v>
      </c>
      <c r="F585" t="s">
        <v>49252</v>
      </c>
      <c r="G585" t="s">
        <v>2608</v>
      </c>
      <c r="H585" t="s">
        <v>2609</v>
      </c>
      <c r="I585" t="s">
        <v>49252</v>
      </c>
      <c r="J585" t="s">
        <v>2608</v>
      </c>
      <c r="L585">
        <v>579</v>
      </c>
      <c r="M585" t="s">
        <v>6618</v>
      </c>
      <c r="N585" t="s">
        <v>28874</v>
      </c>
      <c r="O585" t="s">
        <v>28883</v>
      </c>
      <c r="P585" t="s">
        <v>28972</v>
      </c>
      <c r="Q585" t="s">
        <v>6618</v>
      </c>
    </row>
    <row r="586" spans="2:17" x14ac:dyDescent="0.3">
      <c r="B586">
        <v>580</v>
      </c>
      <c r="C586" t="s">
        <v>2610</v>
      </c>
      <c r="D586" t="s">
        <v>42520</v>
      </c>
      <c r="E586" t="s">
        <v>2611</v>
      </c>
      <c r="F586" t="s">
        <v>49253</v>
      </c>
      <c r="G586" t="s">
        <v>2610</v>
      </c>
      <c r="H586" t="s">
        <v>2611</v>
      </c>
      <c r="I586" t="s">
        <v>49253</v>
      </c>
      <c r="J586" t="s">
        <v>2610</v>
      </c>
      <c r="L586">
        <v>580</v>
      </c>
      <c r="M586" t="s">
        <v>6619</v>
      </c>
      <c r="N586" t="s">
        <v>28877</v>
      </c>
      <c r="O586" t="s">
        <v>28885</v>
      </c>
      <c r="P586" t="s">
        <v>28973</v>
      </c>
      <c r="Q586" t="s">
        <v>6619</v>
      </c>
    </row>
    <row r="587" spans="2:17" x14ac:dyDescent="0.3">
      <c r="B587">
        <v>581</v>
      </c>
      <c r="C587" t="s">
        <v>2612</v>
      </c>
      <c r="D587" t="s">
        <v>42526</v>
      </c>
      <c r="E587" t="s">
        <v>2613</v>
      </c>
      <c r="F587" t="s">
        <v>49254</v>
      </c>
      <c r="G587" t="s">
        <v>2612</v>
      </c>
      <c r="H587" t="s">
        <v>2613</v>
      </c>
      <c r="I587" t="s">
        <v>49254</v>
      </c>
      <c r="J587" t="s">
        <v>2612</v>
      </c>
      <c r="L587">
        <v>581</v>
      </c>
      <c r="M587" t="s">
        <v>6620</v>
      </c>
      <c r="N587" t="s">
        <v>28887</v>
      </c>
      <c r="O587" t="s">
        <v>28888</v>
      </c>
      <c r="P587" t="s">
        <v>28974</v>
      </c>
      <c r="Q587" t="s">
        <v>6620</v>
      </c>
    </row>
    <row r="588" spans="2:17" x14ac:dyDescent="0.3">
      <c r="B588">
        <v>582</v>
      </c>
      <c r="C588" t="s">
        <v>2690</v>
      </c>
      <c r="D588" t="s">
        <v>42369</v>
      </c>
      <c r="E588" t="s">
        <v>49255</v>
      </c>
      <c r="F588" t="s">
        <v>49256</v>
      </c>
      <c r="G588" t="s">
        <v>2690</v>
      </c>
      <c r="H588" t="s">
        <v>49255</v>
      </c>
      <c r="I588" t="s">
        <v>49256</v>
      </c>
      <c r="J588" t="s">
        <v>2690</v>
      </c>
      <c r="L588">
        <v>582</v>
      </c>
      <c r="M588" t="s">
        <v>6621</v>
      </c>
      <c r="N588" t="s">
        <v>6622</v>
      </c>
      <c r="O588" t="s">
        <v>28975</v>
      </c>
      <c r="P588" t="s">
        <v>28976</v>
      </c>
      <c r="Q588" t="s">
        <v>6621</v>
      </c>
    </row>
    <row r="589" spans="2:17" x14ac:dyDescent="0.3">
      <c r="B589">
        <v>583</v>
      </c>
      <c r="C589" t="s">
        <v>2691</v>
      </c>
      <c r="D589" t="s">
        <v>42372</v>
      </c>
      <c r="E589" t="s">
        <v>2692</v>
      </c>
      <c r="F589" t="s">
        <v>49257</v>
      </c>
      <c r="G589" t="s">
        <v>2691</v>
      </c>
      <c r="H589" t="s">
        <v>2692</v>
      </c>
      <c r="I589" t="s">
        <v>49257</v>
      </c>
      <c r="J589" t="s">
        <v>2691</v>
      </c>
      <c r="L589">
        <v>583</v>
      </c>
      <c r="M589" t="s">
        <v>6623</v>
      </c>
      <c r="N589" t="s">
        <v>6624</v>
      </c>
      <c r="O589" t="s">
        <v>28977</v>
      </c>
      <c r="P589" t="s">
        <v>28978</v>
      </c>
      <c r="Q589" t="s">
        <v>6623</v>
      </c>
    </row>
    <row r="590" spans="2:17" x14ac:dyDescent="0.3">
      <c r="B590">
        <v>584</v>
      </c>
      <c r="C590" t="s">
        <v>2693</v>
      </c>
      <c r="D590" t="s">
        <v>42374</v>
      </c>
      <c r="E590" t="s">
        <v>2694</v>
      </c>
      <c r="F590" t="s">
        <v>49258</v>
      </c>
      <c r="G590" t="s">
        <v>2693</v>
      </c>
      <c r="H590" t="s">
        <v>2694</v>
      </c>
      <c r="I590" t="s">
        <v>49258</v>
      </c>
      <c r="J590" t="s">
        <v>2693</v>
      </c>
      <c r="L590">
        <v>584</v>
      </c>
      <c r="M590" t="s">
        <v>6625</v>
      </c>
      <c r="N590" t="s">
        <v>6626</v>
      </c>
      <c r="O590" t="s">
        <v>28979</v>
      </c>
      <c r="P590" t="s">
        <v>28980</v>
      </c>
      <c r="Q590" t="s">
        <v>6625</v>
      </c>
    </row>
    <row r="591" spans="2:17" x14ac:dyDescent="0.3">
      <c r="B591">
        <v>585</v>
      </c>
      <c r="C591" t="s">
        <v>2695</v>
      </c>
      <c r="D591" t="s">
        <v>42376</v>
      </c>
      <c r="E591" t="s">
        <v>2696</v>
      </c>
      <c r="F591" t="s">
        <v>49259</v>
      </c>
      <c r="G591" t="s">
        <v>2695</v>
      </c>
      <c r="H591" t="s">
        <v>2696</v>
      </c>
      <c r="I591" t="s">
        <v>49259</v>
      </c>
      <c r="J591" t="s">
        <v>2695</v>
      </c>
      <c r="L591">
        <v>585</v>
      </c>
      <c r="M591" t="s">
        <v>6627</v>
      </c>
      <c r="N591" t="s">
        <v>6628</v>
      </c>
      <c r="O591" t="s">
        <v>28981</v>
      </c>
      <c r="P591" t="s">
        <v>28982</v>
      </c>
      <c r="Q591" t="s">
        <v>6627</v>
      </c>
    </row>
    <row r="592" spans="2:17" x14ac:dyDescent="0.3">
      <c r="B592">
        <v>586</v>
      </c>
      <c r="C592" t="s">
        <v>2697</v>
      </c>
      <c r="D592" t="s">
        <v>42378</v>
      </c>
      <c r="E592" t="s">
        <v>2698</v>
      </c>
      <c r="F592" t="s">
        <v>49260</v>
      </c>
      <c r="G592" t="s">
        <v>2697</v>
      </c>
      <c r="H592" t="s">
        <v>2698</v>
      </c>
      <c r="I592" t="s">
        <v>49260</v>
      </c>
      <c r="J592" t="s">
        <v>2697</v>
      </c>
      <c r="L592">
        <v>586</v>
      </c>
      <c r="M592" t="s">
        <v>6629</v>
      </c>
      <c r="N592" t="s">
        <v>6630</v>
      </c>
      <c r="O592" t="s">
        <v>28983</v>
      </c>
      <c r="P592" t="s">
        <v>28984</v>
      </c>
      <c r="Q592" t="s">
        <v>6629</v>
      </c>
    </row>
    <row r="593" spans="2:17" x14ac:dyDescent="0.3">
      <c r="B593">
        <v>587</v>
      </c>
      <c r="C593" t="s">
        <v>2699</v>
      </c>
      <c r="D593" t="s">
        <v>42380</v>
      </c>
      <c r="E593" t="s">
        <v>2700</v>
      </c>
      <c r="F593" t="s">
        <v>49261</v>
      </c>
      <c r="G593" t="s">
        <v>2699</v>
      </c>
      <c r="H593" t="s">
        <v>2700</v>
      </c>
      <c r="I593" t="s">
        <v>49261</v>
      </c>
      <c r="J593" t="s">
        <v>2699</v>
      </c>
      <c r="L593">
        <v>587</v>
      </c>
      <c r="M593" t="s">
        <v>6631</v>
      </c>
      <c r="N593" t="s">
        <v>6632</v>
      </c>
      <c r="O593" t="s">
        <v>28985</v>
      </c>
      <c r="P593" t="s">
        <v>28986</v>
      </c>
      <c r="Q593" t="s">
        <v>6631</v>
      </c>
    </row>
    <row r="594" spans="2:17" x14ac:dyDescent="0.3">
      <c r="B594">
        <v>588</v>
      </c>
      <c r="C594" t="s">
        <v>2701</v>
      </c>
      <c r="D594" t="s">
        <v>42382</v>
      </c>
      <c r="E594" t="s">
        <v>49262</v>
      </c>
      <c r="F594" t="s">
        <v>26664</v>
      </c>
      <c r="G594" t="s">
        <v>2701</v>
      </c>
      <c r="H594" t="s">
        <v>49262</v>
      </c>
      <c r="I594" t="s">
        <v>26664</v>
      </c>
      <c r="J594" t="s">
        <v>2701</v>
      </c>
      <c r="L594">
        <v>588</v>
      </c>
      <c r="M594" t="s">
        <v>6633</v>
      </c>
      <c r="N594" t="s">
        <v>28987</v>
      </c>
      <c r="O594" t="s">
        <v>28988</v>
      </c>
      <c r="P594" t="s">
        <v>28989</v>
      </c>
      <c r="Q594" t="s">
        <v>6633</v>
      </c>
    </row>
    <row r="595" spans="2:17" x14ac:dyDescent="0.3">
      <c r="B595">
        <v>589</v>
      </c>
      <c r="C595" t="s">
        <v>26665</v>
      </c>
      <c r="D595" t="s">
        <v>42384</v>
      </c>
      <c r="E595" t="s">
        <v>26666</v>
      </c>
      <c r="F595" t="s">
        <v>49263</v>
      </c>
      <c r="G595" t="s">
        <v>26665</v>
      </c>
      <c r="H595" t="s">
        <v>26666</v>
      </c>
      <c r="I595" t="s">
        <v>49263</v>
      </c>
      <c r="J595" t="s">
        <v>26665</v>
      </c>
      <c r="L595">
        <v>589</v>
      </c>
      <c r="M595" t="s">
        <v>6636</v>
      </c>
      <c r="N595" t="s">
        <v>6637</v>
      </c>
      <c r="O595" t="s">
        <v>28990</v>
      </c>
      <c r="P595" t="s">
        <v>28991</v>
      </c>
      <c r="Q595" t="s">
        <v>6636</v>
      </c>
    </row>
    <row r="596" spans="2:17" x14ac:dyDescent="0.3">
      <c r="B596">
        <v>590</v>
      </c>
      <c r="C596" t="s">
        <v>2703</v>
      </c>
      <c r="D596" t="s">
        <v>42386</v>
      </c>
      <c r="E596" t="s">
        <v>26667</v>
      </c>
      <c r="F596" t="s">
        <v>49264</v>
      </c>
      <c r="G596" t="s">
        <v>2703</v>
      </c>
      <c r="H596" t="s">
        <v>26667</v>
      </c>
      <c r="I596" t="s">
        <v>49264</v>
      </c>
      <c r="J596" t="s">
        <v>2703</v>
      </c>
      <c r="L596">
        <v>590</v>
      </c>
      <c r="M596" t="s">
        <v>6638</v>
      </c>
      <c r="N596" t="s">
        <v>6639</v>
      </c>
      <c r="O596" t="s">
        <v>28992</v>
      </c>
      <c r="P596" t="s">
        <v>28993</v>
      </c>
      <c r="Q596" t="s">
        <v>6638</v>
      </c>
    </row>
    <row r="597" spans="2:17" x14ac:dyDescent="0.3">
      <c r="B597">
        <v>591</v>
      </c>
      <c r="C597" t="s">
        <v>2704</v>
      </c>
      <c r="D597" t="s">
        <v>42388</v>
      </c>
      <c r="E597" t="s">
        <v>26668</v>
      </c>
      <c r="F597" t="s">
        <v>49265</v>
      </c>
      <c r="G597" t="s">
        <v>2704</v>
      </c>
      <c r="H597" t="s">
        <v>26668</v>
      </c>
      <c r="I597" t="s">
        <v>49265</v>
      </c>
      <c r="J597" t="s">
        <v>2704</v>
      </c>
      <c r="L597">
        <v>591</v>
      </c>
      <c r="M597" t="s">
        <v>6640</v>
      </c>
      <c r="N597" t="s">
        <v>6641</v>
      </c>
      <c r="O597" t="s">
        <v>28994</v>
      </c>
      <c r="P597" t="s">
        <v>28995</v>
      </c>
      <c r="Q597" t="s">
        <v>6640</v>
      </c>
    </row>
    <row r="598" spans="2:17" x14ac:dyDescent="0.3">
      <c r="B598">
        <v>592</v>
      </c>
      <c r="C598" t="s">
        <v>2705</v>
      </c>
      <c r="D598" t="s">
        <v>42390</v>
      </c>
      <c r="E598" t="s">
        <v>26669</v>
      </c>
      <c r="F598" t="s">
        <v>49266</v>
      </c>
      <c r="G598" t="s">
        <v>2705</v>
      </c>
      <c r="H598" t="s">
        <v>26669</v>
      </c>
      <c r="I598" t="s">
        <v>49266</v>
      </c>
      <c r="J598" t="s">
        <v>2705</v>
      </c>
      <c r="L598">
        <v>592</v>
      </c>
      <c r="M598" t="s">
        <v>6642</v>
      </c>
      <c r="N598" t="s">
        <v>6643</v>
      </c>
      <c r="O598" t="s">
        <v>28996</v>
      </c>
      <c r="P598" t="s">
        <v>28997</v>
      </c>
      <c r="Q598" t="s">
        <v>6642</v>
      </c>
    </row>
    <row r="599" spans="2:17" x14ac:dyDescent="0.3">
      <c r="B599">
        <v>593</v>
      </c>
      <c r="C599" t="s">
        <v>2706</v>
      </c>
      <c r="D599" t="s">
        <v>42392</v>
      </c>
      <c r="E599" t="s">
        <v>26670</v>
      </c>
      <c r="F599" t="s">
        <v>49267</v>
      </c>
      <c r="G599" t="s">
        <v>2706</v>
      </c>
      <c r="H599" t="s">
        <v>26670</v>
      </c>
      <c r="I599" t="s">
        <v>49267</v>
      </c>
      <c r="J599" t="s">
        <v>2706</v>
      </c>
      <c r="L599">
        <v>593</v>
      </c>
      <c r="M599" t="s">
        <v>6644</v>
      </c>
      <c r="N599" t="s">
        <v>6645</v>
      </c>
      <c r="O599" t="s">
        <v>28998</v>
      </c>
      <c r="P599" t="s">
        <v>28999</v>
      </c>
      <c r="Q599" t="s">
        <v>6644</v>
      </c>
    </row>
    <row r="600" spans="2:17" x14ac:dyDescent="0.3">
      <c r="B600">
        <v>594</v>
      </c>
      <c r="C600" t="s">
        <v>2707</v>
      </c>
      <c r="D600" t="s">
        <v>42394</v>
      </c>
      <c r="E600" t="s">
        <v>2708</v>
      </c>
      <c r="F600" t="s">
        <v>49268</v>
      </c>
      <c r="G600" t="s">
        <v>2707</v>
      </c>
      <c r="H600" t="s">
        <v>2708</v>
      </c>
      <c r="I600" t="s">
        <v>49268</v>
      </c>
      <c r="J600" t="s">
        <v>2707</v>
      </c>
      <c r="L600">
        <v>594</v>
      </c>
      <c r="M600" t="s">
        <v>6646</v>
      </c>
      <c r="N600" t="s">
        <v>26038</v>
      </c>
      <c r="O600" t="s">
        <v>29000</v>
      </c>
      <c r="P600" t="s">
        <v>29001</v>
      </c>
      <c r="Q600" t="s">
        <v>6646</v>
      </c>
    </row>
    <row r="601" spans="2:17" x14ac:dyDescent="0.3">
      <c r="B601">
        <v>595</v>
      </c>
      <c r="C601" t="s">
        <v>2709</v>
      </c>
      <c r="D601" t="s">
        <v>42396</v>
      </c>
      <c r="E601" t="s">
        <v>2710</v>
      </c>
      <c r="F601" t="s">
        <v>49269</v>
      </c>
      <c r="G601" t="s">
        <v>2709</v>
      </c>
      <c r="H601" t="s">
        <v>2710</v>
      </c>
      <c r="I601" t="s">
        <v>49269</v>
      </c>
      <c r="J601" t="s">
        <v>2709</v>
      </c>
      <c r="L601">
        <v>595</v>
      </c>
      <c r="M601" t="s">
        <v>6647</v>
      </c>
      <c r="N601" t="s">
        <v>26039</v>
      </c>
      <c r="O601" t="s">
        <v>29002</v>
      </c>
      <c r="P601" t="s">
        <v>29003</v>
      </c>
      <c r="Q601" t="s">
        <v>6647</v>
      </c>
    </row>
    <row r="602" spans="2:17" x14ac:dyDescent="0.3">
      <c r="B602">
        <v>596</v>
      </c>
      <c r="C602" t="s">
        <v>2711</v>
      </c>
      <c r="D602" t="s">
        <v>42398</v>
      </c>
      <c r="E602" t="s">
        <v>2712</v>
      </c>
      <c r="F602" t="s">
        <v>49270</v>
      </c>
      <c r="G602" t="s">
        <v>2711</v>
      </c>
      <c r="H602" t="s">
        <v>2712</v>
      </c>
      <c r="I602" t="s">
        <v>49270</v>
      </c>
      <c r="J602" t="s">
        <v>2711</v>
      </c>
      <c r="L602">
        <v>596</v>
      </c>
      <c r="M602" t="s">
        <v>6648</v>
      </c>
      <c r="N602" t="s">
        <v>26040</v>
      </c>
      <c r="O602" t="s">
        <v>29004</v>
      </c>
      <c r="P602" t="s">
        <v>29005</v>
      </c>
      <c r="Q602" t="s">
        <v>6648</v>
      </c>
    </row>
    <row r="603" spans="2:17" x14ac:dyDescent="0.3">
      <c r="B603">
        <v>597</v>
      </c>
      <c r="C603" t="s">
        <v>2713</v>
      </c>
      <c r="D603" t="s">
        <v>42400</v>
      </c>
      <c r="E603" t="s">
        <v>2714</v>
      </c>
      <c r="F603" t="s">
        <v>49271</v>
      </c>
      <c r="G603" t="s">
        <v>2713</v>
      </c>
      <c r="H603" t="s">
        <v>2714</v>
      </c>
      <c r="I603" t="s">
        <v>49271</v>
      </c>
      <c r="J603" t="s">
        <v>2713</v>
      </c>
      <c r="L603">
        <v>597</v>
      </c>
      <c r="M603" t="s">
        <v>6649</v>
      </c>
      <c r="N603" t="s">
        <v>6650</v>
      </c>
      <c r="O603" t="s">
        <v>29006</v>
      </c>
      <c r="P603" t="s">
        <v>29007</v>
      </c>
      <c r="Q603" t="s">
        <v>6649</v>
      </c>
    </row>
    <row r="604" spans="2:17" x14ac:dyDescent="0.3">
      <c r="B604">
        <v>598</v>
      </c>
      <c r="C604" t="s">
        <v>2715</v>
      </c>
      <c r="D604" t="s">
        <v>42402</v>
      </c>
      <c r="E604" t="s">
        <v>2716</v>
      </c>
      <c r="F604" t="s">
        <v>49272</v>
      </c>
      <c r="G604" t="s">
        <v>2715</v>
      </c>
      <c r="H604" t="s">
        <v>2716</v>
      </c>
      <c r="I604" t="s">
        <v>49272</v>
      </c>
      <c r="J604" t="s">
        <v>2715</v>
      </c>
      <c r="L604">
        <v>598</v>
      </c>
      <c r="M604" t="s">
        <v>6651</v>
      </c>
      <c r="N604" t="s">
        <v>29008</v>
      </c>
      <c r="O604" t="s">
        <v>29009</v>
      </c>
      <c r="P604" t="s">
        <v>29010</v>
      </c>
      <c r="Q604" t="s">
        <v>6651</v>
      </c>
    </row>
    <row r="605" spans="2:17" x14ac:dyDescent="0.3">
      <c r="B605">
        <v>599</v>
      </c>
      <c r="C605" t="s">
        <v>49273</v>
      </c>
      <c r="D605" t="s">
        <v>42405</v>
      </c>
      <c r="E605" t="s">
        <v>49274</v>
      </c>
      <c r="F605" t="s">
        <v>49275</v>
      </c>
      <c r="G605" t="s">
        <v>49273</v>
      </c>
      <c r="H605" t="s">
        <v>49274</v>
      </c>
      <c r="I605" t="s">
        <v>49275</v>
      </c>
      <c r="J605" t="s">
        <v>49273</v>
      </c>
      <c r="L605">
        <v>599</v>
      </c>
      <c r="M605" t="s">
        <v>29011</v>
      </c>
      <c r="N605" t="s">
        <v>29012</v>
      </c>
      <c r="O605" t="s">
        <v>29013</v>
      </c>
      <c r="P605" t="s">
        <v>29014</v>
      </c>
      <c r="Q605" t="s">
        <v>29011</v>
      </c>
    </row>
    <row r="606" spans="2:17" x14ac:dyDescent="0.3">
      <c r="B606">
        <v>600</v>
      </c>
      <c r="C606" t="s">
        <v>2717</v>
      </c>
      <c r="D606" t="s">
        <v>42408</v>
      </c>
      <c r="E606" t="s">
        <v>2718</v>
      </c>
      <c r="F606" t="s">
        <v>49276</v>
      </c>
      <c r="G606" t="s">
        <v>2717</v>
      </c>
      <c r="H606" t="s">
        <v>2718</v>
      </c>
      <c r="I606" t="s">
        <v>49276</v>
      </c>
      <c r="J606" t="s">
        <v>2717</v>
      </c>
      <c r="L606">
        <v>600</v>
      </c>
      <c r="M606" t="s">
        <v>6652</v>
      </c>
      <c r="N606" t="s">
        <v>6653</v>
      </c>
      <c r="O606" t="s">
        <v>29015</v>
      </c>
      <c r="P606" t="s">
        <v>29016</v>
      </c>
      <c r="Q606" t="s">
        <v>6652</v>
      </c>
    </row>
    <row r="607" spans="2:17" x14ac:dyDescent="0.3">
      <c r="B607">
        <v>601</v>
      </c>
      <c r="C607" t="s">
        <v>2719</v>
      </c>
      <c r="D607" t="s">
        <v>42410</v>
      </c>
      <c r="E607" t="s">
        <v>49277</v>
      </c>
      <c r="F607" t="s">
        <v>49278</v>
      </c>
      <c r="G607" t="s">
        <v>2719</v>
      </c>
      <c r="H607" t="s">
        <v>49277</v>
      </c>
      <c r="I607" t="s">
        <v>49278</v>
      </c>
      <c r="J607" t="s">
        <v>2719</v>
      </c>
      <c r="L607">
        <v>601</v>
      </c>
      <c r="M607" t="s">
        <v>6654</v>
      </c>
      <c r="N607" t="s">
        <v>6655</v>
      </c>
      <c r="O607" t="s">
        <v>29017</v>
      </c>
      <c r="P607" t="s">
        <v>29018</v>
      </c>
      <c r="Q607" t="s">
        <v>6654</v>
      </c>
    </row>
    <row r="608" spans="2:17" x14ac:dyDescent="0.3">
      <c r="B608">
        <v>602</v>
      </c>
      <c r="C608" t="s">
        <v>2720</v>
      </c>
      <c r="D608" t="s">
        <v>42413</v>
      </c>
      <c r="E608" t="s">
        <v>49279</v>
      </c>
      <c r="F608" t="s">
        <v>49280</v>
      </c>
      <c r="G608" t="s">
        <v>2720</v>
      </c>
      <c r="H608" t="s">
        <v>49279</v>
      </c>
      <c r="I608" t="s">
        <v>49280</v>
      </c>
      <c r="J608" t="s">
        <v>2720</v>
      </c>
      <c r="L608">
        <v>602</v>
      </c>
      <c r="M608" t="s">
        <v>6656</v>
      </c>
      <c r="N608" t="s">
        <v>6657</v>
      </c>
      <c r="O608" t="s">
        <v>29019</v>
      </c>
      <c r="P608" t="s">
        <v>29020</v>
      </c>
      <c r="Q608" t="s">
        <v>6656</v>
      </c>
    </row>
    <row r="609" spans="2:17" x14ac:dyDescent="0.3">
      <c r="B609">
        <v>603</v>
      </c>
      <c r="C609" t="s">
        <v>2721</v>
      </c>
      <c r="D609" t="s">
        <v>42416</v>
      </c>
      <c r="E609" t="s">
        <v>2722</v>
      </c>
      <c r="F609" t="s">
        <v>49281</v>
      </c>
      <c r="G609" t="s">
        <v>2721</v>
      </c>
      <c r="H609" t="s">
        <v>2722</v>
      </c>
      <c r="I609" t="s">
        <v>49281</v>
      </c>
      <c r="J609" t="s">
        <v>2721</v>
      </c>
      <c r="L609">
        <v>603</v>
      </c>
      <c r="M609" t="s">
        <v>6658</v>
      </c>
      <c r="N609" t="s">
        <v>6659</v>
      </c>
      <c r="O609" t="s">
        <v>29021</v>
      </c>
      <c r="P609" t="s">
        <v>29022</v>
      </c>
      <c r="Q609" t="s">
        <v>6658</v>
      </c>
    </row>
    <row r="610" spans="2:17" x14ac:dyDescent="0.3">
      <c r="B610">
        <v>604</v>
      </c>
      <c r="C610" t="s">
        <v>2723</v>
      </c>
      <c r="D610" t="s">
        <v>42418</v>
      </c>
      <c r="E610" t="s">
        <v>2724</v>
      </c>
      <c r="F610" t="s">
        <v>49282</v>
      </c>
      <c r="G610" t="s">
        <v>2723</v>
      </c>
      <c r="H610" t="s">
        <v>2724</v>
      </c>
      <c r="I610" t="s">
        <v>49282</v>
      </c>
      <c r="J610" t="s">
        <v>2723</v>
      </c>
      <c r="L610">
        <v>604</v>
      </c>
      <c r="M610" t="s">
        <v>6660</v>
      </c>
      <c r="N610" t="s">
        <v>6661</v>
      </c>
      <c r="O610" t="s">
        <v>29023</v>
      </c>
      <c r="P610" t="s">
        <v>29024</v>
      </c>
      <c r="Q610" t="s">
        <v>6660</v>
      </c>
    </row>
    <row r="611" spans="2:17" x14ac:dyDescent="0.3">
      <c r="B611">
        <v>605</v>
      </c>
      <c r="C611" t="s">
        <v>2725</v>
      </c>
      <c r="D611" t="s">
        <v>42420</v>
      </c>
      <c r="E611" t="s">
        <v>2726</v>
      </c>
      <c r="F611" t="s">
        <v>49283</v>
      </c>
      <c r="G611" t="s">
        <v>2725</v>
      </c>
      <c r="H611" t="s">
        <v>2726</v>
      </c>
      <c r="I611" t="s">
        <v>49283</v>
      </c>
      <c r="J611" t="s">
        <v>2725</v>
      </c>
      <c r="L611">
        <v>605</v>
      </c>
      <c r="M611" t="s">
        <v>6662</v>
      </c>
      <c r="N611" t="s">
        <v>6663</v>
      </c>
      <c r="O611" t="s">
        <v>29025</v>
      </c>
      <c r="P611" t="s">
        <v>29026</v>
      </c>
      <c r="Q611" t="s">
        <v>6662</v>
      </c>
    </row>
    <row r="612" spans="2:17" x14ac:dyDescent="0.3">
      <c r="B612">
        <v>606</v>
      </c>
      <c r="C612" t="s">
        <v>2727</v>
      </c>
      <c r="D612" t="s">
        <v>28415</v>
      </c>
      <c r="E612" t="s">
        <v>2728</v>
      </c>
      <c r="F612" t="s">
        <v>33365</v>
      </c>
      <c r="G612" t="s">
        <v>2727</v>
      </c>
      <c r="H612" t="s">
        <v>2728</v>
      </c>
      <c r="I612" t="s">
        <v>33365</v>
      </c>
      <c r="J612" t="s">
        <v>2727</v>
      </c>
      <c r="L612">
        <v>606</v>
      </c>
      <c r="M612" t="s">
        <v>6664</v>
      </c>
      <c r="N612" t="s">
        <v>6665</v>
      </c>
      <c r="O612" t="s">
        <v>29027</v>
      </c>
      <c r="P612" t="s">
        <v>29028</v>
      </c>
      <c r="Q612" t="s">
        <v>6664</v>
      </c>
    </row>
    <row r="613" spans="2:17" x14ac:dyDescent="0.3">
      <c r="B613">
        <v>607</v>
      </c>
      <c r="C613" t="s">
        <v>2729</v>
      </c>
      <c r="D613" t="s">
        <v>28417</v>
      </c>
      <c r="E613" t="s">
        <v>2730</v>
      </c>
      <c r="F613" t="s">
        <v>33366</v>
      </c>
      <c r="G613" t="s">
        <v>2729</v>
      </c>
      <c r="H613" t="s">
        <v>2730</v>
      </c>
      <c r="I613" t="s">
        <v>33366</v>
      </c>
      <c r="J613" t="s">
        <v>2729</v>
      </c>
      <c r="L613">
        <v>607</v>
      </c>
      <c r="M613" t="s">
        <v>6666</v>
      </c>
      <c r="N613" t="s">
        <v>6667</v>
      </c>
      <c r="O613" t="s">
        <v>29029</v>
      </c>
      <c r="P613" t="s">
        <v>29030</v>
      </c>
      <c r="Q613" t="s">
        <v>6666</v>
      </c>
    </row>
    <row r="614" spans="2:17" x14ac:dyDescent="0.3">
      <c r="B614">
        <v>608</v>
      </c>
      <c r="C614" t="s">
        <v>2731</v>
      </c>
      <c r="D614" t="s">
        <v>28419</v>
      </c>
      <c r="E614" t="s">
        <v>2732</v>
      </c>
      <c r="F614" t="s">
        <v>33367</v>
      </c>
      <c r="G614" t="s">
        <v>2731</v>
      </c>
      <c r="H614" t="s">
        <v>2732</v>
      </c>
      <c r="I614" t="s">
        <v>33367</v>
      </c>
      <c r="J614" t="s">
        <v>2731</v>
      </c>
      <c r="L614">
        <v>608</v>
      </c>
      <c r="M614" t="s">
        <v>6668</v>
      </c>
      <c r="N614" t="s">
        <v>6669</v>
      </c>
      <c r="O614" t="s">
        <v>29031</v>
      </c>
      <c r="P614" t="s">
        <v>29032</v>
      </c>
      <c r="Q614" t="s">
        <v>6668</v>
      </c>
    </row>
    <row r="615" spans="2:17" x14ac:dyDescent="0.3">
      <c r="B615">
        <v>609</v>
      </c>
      <c r="C615" t="s">
        <v>2733</v>
      </c>
      <c r="D615" t="s">
        <v>28421</v>
      </c>
      <c r="E615" t="s">
        <v>2734</v>
      </c>
      <c r="F615" t="s">
        <v>33368</v>
      </c>
      <c r="G615" t="s">
        <v>2733</v>
      </c>
      <c r="H615" t="s">
        <v>2734</v>
      </c>
      <c r="I615" t="s">
        <v>33368</v>
      </c>
      <c r="J615" t="s">
        <v>2733</v>
      </c>
      <c r="L615">
        <v>609</v>
      </c>
      <c r="M615" t="s">
        <v>6670</v>
      </c>
      <c r="N615" t="s">
        <v>6671</v>
      </c>
      <c r="O615" t="s">
        <v>29033</v>
      </c>
      <c r="P615" t="s">
        <v>29034</v>
      </c>
      <c r="Q615" t="s">
        <v>6670</v>
      </c>
    </row>
    <row r="616" spans="2:17" x14ac:dyDescent="0.3">
      <c r="B616">
        <v>610</v>
      </c>
      <c r="C616" t="s">
        <v>2735</v>
      </c>
      <c r="D616" t="s">
        <v>28423</v>
      </c>
      <c r="E616" t="s">
        <v>2736</v>
      </c>
      <c r="F616" t="s">
        <v>33369</v>
      </c>
      <c r="G616" t="s">
        <v>2735</v>
      </c>
      <c r="H616" t="s">
        <v>2736</v>
      </c>
      <c r="I616" t="s">
        <v>33369</v>
      </c>
      <c r="J616" t="s">
        <v>2735</v>
      </c>
      <c r="L616">
        <v>610</v>
      </c>
      <c r="M616" t="s">
        <v>6672</v>
      </c>
      <c r="N616" t="s">
        <v>6673</v>
      </c>
      <c r="O616" t="s">
        <v>29035</v>
      </c>
      <c r="P616" t="s">
        <v>29036</v>
      </c>
      <c r="Q616" t="s">
        <v>6672</v>
      </c>
    </row>
    <row r="617" spans="2:17" x14ac:dyDescent="0.3">
      <c r="B617">
        <v>611</v>
      </c>
      <c r="C617" t="s">
        <v>2737</v>
      </c>
      <c r="D617" t="s">
        <v>28425</v>
      </c>
      <c r="E617" t="s">
        <v>2738</v>
      </c>
      <c r="F617" t="s">
        <v>33370</v>
      </c>
      <c r="G617" t="s">
        <v>2737</v>
      </c>
      <c r="H617" t="s">
        <v>2738</v>
      </c>
      <c r="I617" t="s">
        <v>33370</v>
      </c>
      <c r="J617" t="s">
        <v>2737</v>
      </c>
      <c r="L617">
        <v>611</v>
      </c>
      <c r="M617" t="s">
        <v>6674</v>
      </c>
      <c r="N617" t="s">
        <v>6675</v>
      </c>
      <c r="O617" t="s">
        <v>29037</v>
      </c>
      <c r="P617" t="s">
        <v>29038</v>
      </c>
      <c r="Q617" t="s">
        <v>6674</v>
      </c>
    </row>
    <row r="618" spans="2:17" x14ac:dyDescent="0.3">
      <c r="B618">
        <v>612</v>
      </c>
      <c r="C618" t="s">
        <v>2739</v>
      </c>
      <c r="D618" t="s">
        <v>28427</v>
      </c>
      <c r="E618" t="s">
        <v>2740</v>
      </c>
      <c r="F618" t="s">
        <v>33371</v>
      </c>
      <c r="G618" t="s">
        <v>2739</v>
      </c>
      <c r="H618" t="s">
        <v>2740</v>
      </c>
      <c r="I618" t="s">
        <v>33371</v>
      </c>
      <c r="J618" t="s">
        <v>2739</v>
      </c>
      <c r="L618">
        <v>612</v>
      </c>
      <c r="M618" t="s">
        <v>6676</v>
      </c>
      <c r="N618" t="s">
        <v>6677</v>
      </c>
      <c r="O618" t="s">
        <v>29039</v>
      </c>
      <c r="P618" t="s">
        <v>29040</v>
      </c>
      <c r="Q618" t="s">
        <v>6676</v>
      </c>
    </row>
    <row r="619" spans="2:17" x14ac:dyDescent="0.3">
      <c r="B619">
        <v>613</v>
      </c>
      <c r="C619" t="s">
        <v>2741</v>
      </c>
      <c r="D619" t="s">
        <v>28429</v>
      </c>
      <c r="E619" t="s">
        <v>2742</v>
      </c>
      <c r="F619" t="s">
        <v>33372</v>
      </c>
      <c r="G619" t="s">
        <v>2741</v>
      </c>
      <c r="H619" t="s">
        <v>2742</v>
      </c>
      <c r="I619" t="s">
        <v>33372</v>
      </c>
      <c r="J619" t="s">
        <v>2741</v>
      </c>
      <c r="L619">
        <v>613</v>
      </c>
      <c r="M619" t="s">
        <v>6678</v>
      </c>
      <c r="N619" t="s">
        <v>6679</v>
      </c>
      <c r="O619" t="s">
        <v>29041</v>
      </c>
      <c r="P619" t="s">
        <v>29042</v>
      </c>
      <c r="Q619" t="s">
        <v>6678</v>
      </c>
    </row>
    <row r="620" spans="2:17" x14ac:dyDescent="0.3">
      <c r="B620">
        <v>614</v>
      </c>
      <c r="C620" t="s">
        <v>2743</v>
      </c>
      <c r="D620" t="s">
        <v>28431</v>
      </c>
      <c r="E620" t="s">
        <v>2744</v>
      </c>
      <c r="F620" t="s">
        <v>33373</v>
      </c>
      <c r="G620" t="s">
        <v>2743</v>
      </c>
      <c r="H620" t="s">
        <v>2744</v>
      </c>
      <c r="I620" t="s">
        <v>33373</v>
      </c>
      <c r="J620" t="s">
        <v>2743</v>
      </c>
      <c r="L620">
        <v>614</v>
      </c>
      <c r="M620" t="s">
        <v>6680</v>
      </c>
      <c r="N620" t="s">
        <v>6681</v>
      </c>
      <c r="O620" t="s">
        <v>29043</v>
      </c>
      <c r="P620" t="s">
        <v>29044</v>
      </c>
      <c r="Q620" t="s">
        <v>6680</v>
      </c>
    </row>
    <row r="621" spans="2:17" x14ac:dyDescent="0.3">
      <c r="B621">
        <v>615</v>
      </c>
      <c r="C621" t="s">
        <v>2745</v>
      </c>
      <c r="D621" t="s">
        <v>28390</v>
      </c>
      <c r="E621" t="s">
        <v>2746</v>
      </c>
      <c r="F621" t="s">
        <v>33342</v>
      </c>
      <c r="G621" t="s">
        <v>2745</v>
      </c>
      <c r="H621" t="s">
        <v>2746</v>
      </c>
      <c r="I621" t="s">
        <v>33342</v>
      </c>
      <c r="J621" t="s">
        <v>2745</v>
      </c>
      <c r="L621">
        <v>615</v>
      </c>
      <c r="M621" t="s">
        <v>6682</v>
      </c>
      <c r="N621" t="s">
        <v>6683</v>
      </c>
      <c r="O621" t="s">
        <v>29045</v>
      </c>
      <c r="P621" t="s">
        <v>29046</v>
      </c>
      <c r="Q621" t="s">
        <v>6682</v>
      </c>
    </row>
    <row r="622" spans="2:17" x14ac:dyDescent="0.3">
      <c r="B622">
        <v>616</v>
      </c>
      <c r="C622" t="s">
        <v>2747</v>
      </c>
      <c r="D622" t="s">
        <v>28392</v>
      </c>
      <c r="E622" t="s">
        <v>2748</v>
      </c>
      <c r="F622" t="s">
        <v>33343</v>
      </c>
      <c r="G622" t="s">
        <v>2747</v>
      </c>
      <c r="H622" t="s">
        <v>2748</v>
      </c>
      <c r="I622" t="s">
        <v>33343</v>
      </c>
      <c r="J622" t="s">
        <v>2747</v>
      </c>
      <c r="L622">
        <v>616</v>
      </c>
      <c r="M622" t="s">
        <v>6684</v>
      </c>
      <c r="N622" t="s">
        <v>6685</v>
      </c>
      <c r="O622" t="s">
        <v>29047</v>
      </c>
      <c r="P622" t="s">
        <v>29048</v>
      </c>
      <c r="Q622" t="s">
        <v>6684</v>
      </c>
    </row>
    <row r="623" spans="2:17" x14ac:dyDescent="0.3">
      <c r="B623">
        <v>617</v>
      </c>
      <c r="C623" t="s">
        <v>2749</v>
      </c>
      <c r="D623" t="s">
        <v>42433</v>
      </c>
      <c r="E623" t="s">
        <v>2750</v>
      </c>
      <c r="F623" t="s">
        <v>49284</v>
      </c>
      <c r="G623" t="s">
        <v>2749</v>
      </c>
      <c r="H623" t="s">
        <v>2750</v>
      </c>
      <c r="I623" t="s">
        <v>49284</v>
      </c>
      <c r="J623" t="s">
        <v>2749</v>
      </c>
      <c r="L623">
        <v>617</v>
      </c>
      <c r="M623" t="s">
        <v>6686</v>
      </c>
      <c r="N623" t="s">
        <v>6687</v>
      </c>
      <c r="O623" t="s">
        <v>29049</v>
      </c>
      <c r="P623" t="s">
        <v>29050</v>
      </c>
      <c r="Q623" t="s">
        <v>6686</v>
      </c>
    </row>
    <row r="624" spans="2:17" x14ac:dyDescent="0.3">
      <c r="B624">
        <v>618</v>
      </c>
      <c r="C624" t="s">
        <v>2751</v>
      </c>
      <c r="D624" t="s">
        <v>42435</v>
      </c>
      <c r="E624" t="s">
        <v>2752</v>
      </c>
      <c r="F624" t="s">
        <v>49285</v>
      </c>
      <c r="G624" t="s">
        <v>2751</v>
      </c>
      <c r="H624" t="s">
        <v>2752</v>
      </c>
      <c r="I624" t="s">
        <v>49285</v>
      </c>
      <c r="J624" t="s">
        <v>2751</v>
      </c>
      <c r="L624">
        <v>618</v>
      </c>
      <c r="M624" t="s">
        <v>6688</v>
      </c>
      <c r="N624" t="s">
        <v>6689</v>
      </c>
      <c r="O624" t="s">
        <v>29051</v>
      </c>
      <c r="P624" t="s">
        <v>29052</v>
      </c>
      <c r="Q624" t="s">
        <v>6688</v>
      </c>
    </row>
    <row r="625" spans="2:17" x14ac:dyDescent="0.3">
      <c r="B625">
        <v>619</v>
      </c>
      <c r="C625" t="s">
        <v>2753</v>
      </c>
      <c r="D625" t="s">
        <v>42437</v>
      </c>
      <c r="E625" t="s">
        <v>2754</v>
      </c>
      <c r="F625" t="s">
        <v>49286</v>
      </c>
      <c r="G625" t="s">
        <v>2753</v>
      </c>
      <c r="H625" t="s">
        <v>2754</v>
      </c>
      <c r="I625" t="s">
        <v>49286</v>
      </c>
      <c r="J625" t="s">
        <v>2753</v>
      </c>
      <c r="L625">
        <v>619</v>
      </c>
      <c r="M625" t="s">
        <v>6690</v>
      </c>
      <c r="N625" t="s">
        <v>6691</v>
      </c>
      <c r="O625" t="s">
        <v>29053</v>
      </c>
      <c r="P625" t="s">
        <v>29054</v>
      </c>
      <c r="Q625" t="s">
        <v>6690</v>
      </c>
    </row>
    <row r="626" spans="2:17" x14ac:dyDescent="0.3">
      <c r="B626">
        <v>620</v>
      </c>
      <c r="C626" t="s">
        <v>49287</v>
      </c>
      <c r="D626" t="s">
        <v>42440</v>
      </c>
      <c r="E626" t="s">
        <v>2755</v>
      </c>
      <c r="F626" t="s">
        <v>49288</v>
      </c>
      <c r="G626" t="s">
        <v>49287</v>
      </c>
      <c r="H626" t="s">
        <v>2755</v>
      </c>
      <c r="I626" t="s">
        <v>49288</v>
      </c>
      <c r="J626" t="s">
        <v>49287</v>
      </c>
      <c r="L626">
        <v>620</v>
      </c>
      <c r="M626" t="s">
        <v>29055</v>
      </c>
      <c r="N626" t="s">
        <v>6692</v>
      </c>
      <c r="O626" t="s">
        <v>29056</v>
      </c>
      <c r="P626" t="s">
        <v>29057</v>
      </c>
      <c r="Q626" t="s">
        <v>29055</v>
      </c>
    </row>
    <row r="627" spans="2:17" x14ac:dyDescent="0.3">
      <c r="B627">
        <v>621</v>
      </c>
      <c r="C627" t="s">
        <v>5824</v>
      </c>
      <c r="D627" t="s">
        <v>42442</v>
      </c>
      <c r="E627" t="s">
        <v>2756</v>
      </c>
      <c r="F627" t="s">
        <v>49289</v>
      </c>
      <c r="G627" t="s">
        <v>5824</v>
      </c>
      <c r="H627" t="s">
        <v>2756</v>
      </c>
      <c r="I627" t="s">
        <v>49289</v>
      </c>
      <c r="J627" t="s">
        <v>5824</v>
      </c>
      <c r="L627">
        <v>621</v>
      </c>
      <c r="M627" t="s">
        <v>6693</v>
      </c>
      <c r="N627" t="s">
        <v>6694</v>
      </c>
      <c r="O627" t="s">
        <v>29058</v>
      </c>
      <c r="P627" t="s">
        <v>29059</v>
      </c>
      <c r="Q627" t="s">
        <v>6693</v>
      </c>
    </row>
    <row r="628" spans="2:17" x14ac:dyDescent="0.3">
      <c r="B628">
        <v>622</v>
      </c>
      <c r="C628" t="s">
        <v>2757</v>
      </c>
      <c r="D628" t="s">
        <v>42444</v>
      </c>
      <c r="E628" t="s">
        <v>2758</v>
      </c>
      <c r="F628" t="s">
        <v>49290</v>
      </c>
      <c r="G628" t="s">
        <v>2757</v>
      </c>
      <c r="H628" t="s">
        <v>2758</v>
      </c>
      <c r="I628" t="s">
        <v>49290</v>
      </c>
      <c r="J628" t="s">
        <v>2757</v>
      </c>
      <c r="L628">
        <v>622</v>
      </c>
      <c r="M628" t="s">
        <v>6695</v>
      </c>
      <c r="N628" t="s">
        <v>6696</v>
      </c>
      <c r="O628" t="s">
        <v>29060</v>
      </c>
      <c r="P628" t="s">
        <v>29061</v>
      </c>
      <c r="Q628" t="s">
        <v>6695</v>
      </c>
    </row>
    <row r="629" spans="2:17" x14ac:dyDescent="0.3">
      <c r="B629">
        <v>623</v>
      </c>
      <c r="C629" t="s">
        <v>2759</v>
      </c>
      <c r="D629" t="s">
        <v>42446</v>
      </c>
      <c r="E629" t="s">
        <v>2760</v>
      </c>
      <c r="F629" t="s">
        <v>49291</v>
      </c>
      <c r="G629" t="s">
        <v>2759</v>
      </c>
      <c r="H629" t="s">
        <v>2760</v>
      </c>
      <c r="I629" t="s">
        <v>49291</v>
      </c>
      <c r="J629" t="s">
        <v>2759</v>
      </c>
      <c r="L629">
        <v>623</v>
      </c>
      <c r="M629" t="s">
        <v>6697</v>
      </c>
      <c r="N629" t="s">
        <v>6698</v>
      </c>
      <c r="O629" t="s">
        <v>29062</v>
      </c>
      <c r="P629" t="s">
        <v>29063</v>
      </c>
      <c r="Q629" t="s">
        <v>6697</v>
      </c>
    </row>
    <row r="630" spans="2:17" x14ac:dyDescent="0.3">
      <c r="B630">
        <v>624</v>
      </c>
      <c r="C630" t="s">
        <v>2761</v>
      </c>
      <c r="D630" t="s">
        <v>42448</v>
      </c>
      <c r="E630" t="s">
        <v>2762</v>
      </c>
      <c r="F630" t="s">
        <v>49292</v>
      </c>
      <c r="G630" t="s">
        <v>2761</v>
      </c>
      <c r="H630" t="s">
        <v>2762</v>
      </c>
      <c r="I630" t="s">
        <v>49292</v>
      </c>
      <c r="J630" t="s">
        <v>2761</v>
      </c>
      <c r="L630">
        <v>624</v>
      </c>
      <c r="M630" t="s">
        <v>6699</v>
      </c>
      <c r="N630" t="s">
        <v>6700</v>
      </c>
      <c r="O630" t="s">
        <v>29064</v>
      </c>
      <c r="P630" t="s">
        <v>29065</v>
      </c>
      <c r="Q630" t="s">
        <v>6699</v>
      </c>
    </row>
    <row r="631" spans="2:17" x14ac:dyDescent="0.3">
      <c r="B631">
        <v>625</v>
      </c>
      <c r="C631" t="s">
        <v>2763</v>
      </c>
      <c r="D631" t="s">
        <v>42450</v>
      </c>
      <c r="E631" t="s">
        <v>2764</v>
      </c>
      <c r="F631" t="s">
        <v>49293</v>
      </c>
      <c r="G631" t="s">
        <v>2763</v>
      </c>
      <c r="H631" t="s">
        <v>2764</v>
      </c>
      <c r="I631" t="s">
        <v>49293</v>
      </c>
      <c r="J631" t="s">
        <v>2763</v>
      </c>
      <c r="L631">
        <v>625</v>
      </c>
      <c r="M631" t="s">
        <v>6701</v>
      </c>
      <c r="N631" t="s">
        <v>6702</v>
      </c>
      <c r="O631" t="s">
        <v>29066</v>
      </c>
      <c r="P631" t="s">
        <v>29067</v>
      </c>
      <c r="Q631" t="s">
        <v>6701</v>
      </c>
    </row>
    <row r="632" spans="2:17" x14ac:dyDescent="0.3">
      <c r="B632">
        <v>626</v>
      </c>
      <c r="C632" t="s">
        <v>2702</v>
      </c>
      <c r="D632" t="s">
        <v>42452</v>
      </c>
      <c r="E632" t="s">
        <v>26671</v>
      </c>
      <c r="F632" t="s">
        <v>49294</v>
      </c>
      <c r="G632" t="s">
        <v>2702</v>
      </c>
      <c r="H632" t="s">
        <v>26671</v>
      </c>
      <c r="I632" t="s">
        <v>49294</v>
      </c>
      <c r="J632" t="s">
        <v>2702</v>
      </c>
      <c r="L632">
        <v>626</v>
      </c>
      <c r="M632" t="s">
        <v>6634</v>
      </c>
      <c r="N632" t="s">
        <v>6635</v>
      </c>
      <c r="O632" t="s">
        <v>29068</v>
      </c>
      <c r="P632" t="s">
        <v>29069</v>
      </c>
      <c r="Q632" t="s">
        <v>6634</v>
      </c>
    </row>
    <row r="633" spans="2:17" x14ac:dyDescent="0.3">
      <c r="B633">
        <v>627</v>
      </c>
      <c r="C633" t="s">
        <v>2765</v>
      </c>
      <c r="D633" t="s">
        <v>42454</v>
      </c>
      <c r="E633" t="s">
        <v>2766</v>
      </c>
      <c r="F633" t="s">
        <v>49295</v>
      </c>
      <c r="G633" t="s">
        <v>2765</v>
      </c>
      <c r="H633" t="s">
        <v>2766</v>
      </c>
      <c r="I633" t="s">
        <v>49295</v>
      </c>
      <c r="J633" t="s">
        <v>2765</v>
      </c>
      <c r="L633">
        <v>627</v>
      </c>
      <c r="M633" t="s">
        <v>6703</v>
      </c>
      <c r="N633" t="s">
        <v>6704</v>
      </c>
      <c r="O633" t="s">
        <v>29070</v>
      </c>
      <c r="P633" t="s">
        <v>29071</v>
      </c>
      <c r="Q633" t="s">
        <v>6703</v>
      </c>
    </row>
    <row r="634" spans="2:17" x14ac:dyDescent="0.3">
      <c r="B634">
        <v>628</v>
      </c>
      <c r="C634" t="s">
        <v>2767</v>
      </c>
      <c r="D634" t="s">
        <v>42456</v>
      </c>
      <c r="E634" t="s">
        <v>2768</v>
      </c>
      <c r="F634" t="s">
        <v>49296</v>
      </c>
      <c r="G634" t="s">
        <v>2767</v>
      </c>
      <c r="H634" t="s">
        <v>2768</v>
      </c>
      <c r="I634" t="s">
        <v>49296</v>
      </c>
      <c r="J634" t="s">
        <v>2767</v>
      </c>
      <c r="L634">
        <v>628</v>
      </c>
      <c r="M634" t="s">
        <v>6705</v>
      </c>
      <c r="N634" t="s">
        <v>6706</v>
      </c>
      <c r="O634" t="s">
        <v>29072</v>
      </c>
      <c r="P634" t="s">
        <v>29073</v>
      </c>
      <c r="Q634" t="s">
        <v>6705</v>
      </c>
    </row>
    <row r="635" spans="2:17" x14ac:dyDescent="0.3">
      <c r="B635">
        <v>629</v>
      </c>
      <c r="C635" t="s">
        <v>2769</v>
      </c>
      <c r="D635" t="s">
        <v>42458</v>
      </c>
      <c r="E635" t="s">
        <v>2770</v>
      </c>
      <c r="F635" t="s">
        <v>49297</v>
      </c>
      <c r="G635" t="s">
        <v>2769</v>
      </c>
      <c r="H635" t="s">
        <v>2770</v>
      </c>
      <c r="I635" t="s">
        <v>49297</v>
      </c>
      <c r="J635" t="s">
        <v>2769</v>
      </c>
      <c r="L635">
        <v>629</v>
      </c>
      <c r="M635" t="s">
        <v>6707</v>
      </c>
      <c r="N635" t="s">
        <v>6708</v>
      </c>
      <c r="O635" t="s">
        <v>29074</v>
      </c>
      <c r="P635" t="s">
        <v>29075</v>
      </c>
      <c r="Q635" t="s">
        <v>6707</v>
      </c>
    </row>
    <row r="636" spans="2:17" x14ac:dyDescent="0.3">
      <c r="B636">
        <v>630</v>
      </c>
      <c r="C636" t="s">
        <v>2771</v>
      </c>
      <c r="D636" t="s">
        <v>42460</v>
      </c>
      <c r="E636" t="s">
        <v>2772</v>
      </c>
      <c r="F636" t="s">
        <v>49298</v>
      </c>
      <c r="G636" t="s">
        <v>2771</v>
      </c>
      <c r="H636" t="s">
        <v>2772</v>
      </c>
      <c r="I636" t="s">
        <v>49298</v>
      </c>
      <c r="J636" t="s">
        <v>2771</v>
      </c>
      <c r="L636">
        <v>630</v>
      </c>
      <c r="M636" t="s">
        <v>6709</v>
      </c>
      <c r="N636" t="s">
        <v>6710</v>
      </c>
      <c r="O636" t="s">
        <v>29076</v>
      </c>
      <c r="P636" t="s">
        <v>29077</v>
      </c>
      <c r="Q636" t="s">
        <v>6709</v>
      </c>
    </row>
    <row r="637" spans="2:17" x14ac:dyDescent="0.3">
      <c r="B637">
        <v>631</v>
      </c>
      <c r="C637" t="s">
        <v>2773</v>
      </c>
      <c r="D637" t="s">
        <v>42462</v>
      </c>
      <c r="E637" t="s">
        <v>2774</v>
      </c>
      <c r="F637" t="s">
        <v>49299</v>
      </c>
      <c r="G637" t="s">
        <v>2773</v>
      </c>
      <c r="H637" t="s">
        <v>2774</v>
      </c>
      <c r="I637" t="s">
        <v>49299</v>
      </c>
      <c r="J637" t="s">
        <v>2773</v>
      </c>
      <c r="L637">
        <v>631</v>
      </c>
      <c r="M637" t="s">
        <v>6711</v>
      </c>
      <c r="N637" t="s">
        <v>6712</v>
      </c>
      <c r="O637" t="s">
        <v>29078</v>
      </c>
      <c r="P637" t="s">
        <v>29079</v>
      </c>
      <c r="Q637" t="s">
        <v>6711</v>
      </c>
    </row>
    <row r="638" spans="2:17" x14ac:dyDescent="0.3">
      <c r="B638">
        <v>632</v>
      </c>
      <c r="C638" t="s">
        <v>2775</v>
      </c>
      <c r="D638" t="s">
        <v>42464</v>
      </c>
      <c r="E638" t="s">
        <v>2776</v>
      </c>
      <c r="F638" t="s">
        <v>49300</v>
      </c>
      <c r="G638" t="s">
        <v>2775</v>
      </c>
      <c r="H638" t="s">
        <v>2776</v>
      </c>
      <c r="I638" t="s">
        <v>49300</v>
      </c>
      <c r="J638" t="s">
        <v>2775</v>
      </c>
      <c r="L638">
        <v>632</v>
      </c>
      <c r="M638" t="s">
        <v>6713</v>
      </c>
      <c r="N638" t="s">
        <v>6714</v>
      </c>
      <c r="O638" t="s">
        <v>29080</v>
      </c>
      <c r="P638" t="s">
        <v>29081</v>
      </c>
      <c r="Q638" t="s">
        <v>6713</v>
      </c>
    </row>
    <row r="639" spans="2:17" x14ac:dyDescent="0.3">
      <c r="B639">
        <v>633</v>
      </c>
      <c r="C639" t="s">
        <v>2777</v>
      </c>
      <c r="D639" t="s">
        <v>42466</v>
      </c>
      <c r="E639" t="s">
        <v>2778</v>
      </c>
      <c r="F639" t="s">
        <v>49301</v>
      </c>
      <c r="G639" t="s">
        <v>2777</v>
      </c>
      <c r="H639" t="s">
        <v>2778</v>
      </c>
      <c r="I639" t="s">
        <v>49301</v>
      </c>
      <c r="J639" t="s">
        <v>2777</v>
      </c>
      <c r="L639">
        <v>633</v>
      </c>
      <c r="M639" t="s">
        <v>6715</v>
      </c>
      <c r="N639" t="s">
        <v>6716</v>
      </c>
      <c r="O639" t="s">
        <v>29082</v>
      </c>
      <c r="P639" t="s">
        <v>29083</v>
      </c>
      <c r="Q639" t="s">
        <v>6715</v>
      </c>
    </row>
    <row r="640" spans="2:17" x14ac:dyDescent="0.3">
      <c r="B640">
        <v>634</v>
      </c>
      <c r="C640" t="s">
        <v>2779</v>
      </c>
      <c r="D640" t="s">
        <v>42468</v>
      </c>
      <c r="E640" t="s">
        <v>2780</v>
      </c>
      <c r="F640" t="s">
        <v>49302</v>
      </c>
      <c r="G640" t="s">
        <v>2779</v>
      </c>
      <c r="H640" t="s">
        <v>2780</v>
      </c>
      <c r="I640" t="s">
        <v>49302</v>
      </c>
      <c r="J640" t="s">
        <v>2779</v>
      </c>
      <c r="L640">
        <v>634</v>
      </c>
      <c r="M640" t="s">
        <v>6717</v>
      </c>
      <c r="N640" t="s">
        <v>6718</v>
      </c>
      <c r="O640" t="s">
        <v>29084</v>
      </c>
      <c r="P640" t="s">
        <v>29085</v>
      </c>
      <c r="Q640" t="s">
        <v>6717</v>
      </c>
    </row>
    <row r="641" spans="2:17" x14ac:dyDescent="0.3">
      <c r="B641">
        <v>635</v>
      </c>
      <c r="C641" t="s">
        <v>2781</v>
      </c>
      <c r="D641" t="s">
        <v>42470</v>
      </c>
      <c r="E641" t="s">
        <v>2782</v>
      </c>
      <c r="F641" t="s">
        <v>49303</v>
      </c>
      <c r="G641" t="s">
        <v>2781</v>
      </c>
      <c r="H641" t="s">
        <v>2782</v>
      </c>
      <c r="I641" t="s">
        <v>49303</v>
      </c>
      <c r="J641" t="s">
        <v>2781</v>
      </c>
      <c r="L641">
        <v>635</v>
      </c>
      <c r="M641" t="s">
        <v>6719</v>
      </c>
      <c r="N641" t="s">
        <v>6720</v>
      </c>
      <c r="O641" t="s">
        <v>29086</v>
      </c>
      <c r="P641" t="s">
        <v>29087</v>
      </c>
      <c r="Q641" t="s">
        <v>6719</v>
      </c>
    </row>
    <row r="642" spans="2:17" x14ac:dyDescent="0.3">
      <c r="B642">
        <v>636</v>
      </c>
      <c r="C642" t="s">
        <v>2783</v>
      </c>
      <c r="D642" t="s">
        <v>42472</v>
      </c>
      <c r="E642" t="s">
        <v>2784</v>
      </c>
      <c r="F642" t="s">
        <v>49304</v>
      </c>
      <c r="G642" t="s">
        <v>2783</v>
      </c>
      <c r="H642" t="s">
        <v>2784</v>
      </c>
      <c r="I642" t="s">
        <v>49304</v>
      </c>
      <c r="J642" t="s">
        <v>2783</v>
      </c>
      <c r="L642">
        <v>636</v>
      </c>
      <c r="M642" t="s">
        <v>6721</v>
      </c>
      <c r="N642" t="s">
        <v>6722</v>
      </c>
      <c r="O642" t="s">
        <v>29088</v>
      </c>
      <c r="P642" t="s">
        <v>29089</v>
      </c>
      <c r="Q642" t="s">
        <v>6721</v>
      </c>
    </row>
    <row r="643" spans="2:17" x14ac:dyDescent="0.3">
      <c r="B643">
        <v>637</v>
      </c>
      <c r="C643" t="s">
        <v>2785</v>
      </c>
      <c r="D643" t="s">
        <v>42474</v>
      </c>
      <c r="E643" t="s">
        <v>2786</v>
      </c>
      <c r="F643" t="s">
        <v>49305</v>
      </c>
      <c r="G643" t="s">
        <v>2785</v>
      </c>
      <c r="H643" t="s">
        <v>2786</v>
      </c>
      <c r="I643" t="s">
        <v>49305</v>
      </c>
      <c r="J643" t="s">
        <v>2785</v>
      </c>
      <c r="L643">
        <v>637</v>
      </c>
      <c r="M643" t="s">
        <v>6723</v>
      </c>
      <c r="N643" t="s">
        <v>6724</v>
      </c>
      <c r="O643" t="s">
        <v>29090</v>
      </c>
      <c r="P643" t="s">
        <v>29091</v>
      </c>
      <c r="Q643" t="s">
        <v>6723</v>
      </c>
    </row>
    <row r="644" spans="2:17" x14ac:dyDescent="0.3">
      <c r="B644">
        <v>638</v>
      </c>
      <c r="C644" t="s">
        <v>2787</v>
      </c>
      <c r="D644" t="s">
        <v>42476</v>
      </c>
      <c r="E644" t="s">
        <v>2788</v>
      </c>
      <c r="F644" t="s">
        <v>49306</v>
      </c>
      <c r="G644" t="s">
        <v>2787</v>
      </c>
      <c r="H644" t="s">
        <v>2788</v>
      </c>
      <c r="I644" t="s">
        <v>49306</v>
      </c>
      <c r="J644" t="s">
        <v>2787</v>
      </c>
      <c r="L644">
        <v>638</v>
      </c>
      <c r="M644" t="s">
        <v>6725</v>
      </c>
      <c r="N644" t="s">
        <v>6726</v>
      </c>
      <c r="O644" t="s">
        <v>29092</v>
      </c>
      <c r="P644" t="s">
        <v>29093</v>
      </c>
      <c r="Q644" t="s">
        <v>6725</v>
      </c>
    </row>
    <row r="645" spans="2:17" x14ac:dyDescent="0.3">
      <c r="B645">
        <v>639</v>
      </c>
      <c r="C645" t="s">
        <v>2789</v>
      </c>
      <c r="D645" t="s">
        <v>42478</v>
      </c>
      <c r="E645" t="s">
        <v>2790</v>
      </c>
      <c r="F645" t="s">
        <v>49307</v>
      </c>
      <c r="G645" t="s">
        <v>2789</v>
      </c>
      <c r="H645" t="s">
        <v>2790</v>
      </c>
      <c r="I645" t="s">
        <v>49307</v>
      </c>
      <c r="J645" t="s">
        <v>2789</v>
      </c>
      <c r="L645">
        <v>639</v>
      </c>
      <c r="M645" t="s">
        <v>6727</v>
      </c>
      <c r="N645" t="s">
        <v>6728</v>
      </c>
      <c r="O645" t="s">
        <v>29094</v>
      </c>
      <c r="P645" t="s">
        <v>29095</v>
      </c>
      <c r="Q645" t="s">
        <v>6727</v>
      </c>
    </row>
    <row r="646" spans="2:17" x14ac:dyDescent="0.3">
      <c r="B646">
        <v>640</v>
      </c>
      <c r="C646" t="s">
        <v>2791</v>
      </c>
      <c r="D646" t="s">
        <v>42480</v>
      </c>
      <c r="E646" t="s">
        <v>2792</v>
      </c>
      <c r="F646" t="s">
        <v>49308</v>
      </c>
      <c r="G646" t="s">
        <v>2791</v>
      </c>
      <c r="H646" t="s">
        <v>2792</v>
      </c>
      <c r="I646" t="s">
        <v>49308</v>
      </c>
      <c r="J646" t="s">
        <v>2791</v>
      </c>
      <c r="L646">
        <v>640</v>
      </c>
      <c r="M646" t="s">
        <v>6729</v>
      </c>
      <c r="N646" t="s">
        <v>6730</v>
      </c>
      <c r="O646" t="s">
        <v>29096</v>
      </c>
      <c r="P646" t="s">
        <v>29097</v>
      </c>
      <c r="Q646" t="s">
        <v>6729</v>
      </c>
    </row>
    <row r="647" spans="2:17" x14ac:dyDescent="0.3">
      <c r="B647">
        <v>641</v>
      </c>
      <c r="C647" t="s">
        <v>2793</v>
      </c>
      <c r="D647" t="s">
        <v>42482</v>
      </c>
      <c r="E647" t="s">
        <v>2794</v>
      </c>
      <c r="F647" t="s">
        <v>49309</v>
      </c>
      <c r="G647" t="s">
        <v>2793</v>
      </c>
      <c r="H647" t="s">
        <v>2794</v>
      </c>
      <c r="I647" t="s">
        <v>49309</v>
      </c>
      <c r="J647" t="s">
        <v>2793</v>
      </c>
      <c r="L647">
        <v>641</v>
      </c>
      <c r="M647" t="s">
        <v>6731</v>
      </c>
      <c r="N647" t="s">
        <v>6732</v>
      </c>
      <c r="O647" t="s">
        <v>29098</v>
      </c>
      <c r="P647" t="s">
        <v>29099</v>
      </c>
      <c r="Q647" t="s">
        <v>6731</v>
      </c>
    </row>
    <row r="648" spans="2:17" x14ac:dyDescent="0.3">
      <c r="B648">
        <v>642</v>
      </c>
      <c r="C648" t="s">
        <v>2795</v>
      </c>
      <c r="D648" t="s">
        <v>42484</v>
      </c>
      <c r="E648" t="s">
        <v>2796</v>
      </c>
      <c r="F648" t="s">
        <v>49310</v>
      </c>
      <c r="G648" t="s">
        <v>2795</v>
      </c>
      <c r="H648" t="s">
        <v>2796</v>
      </c>
      <c r="I648" t="s">
        <v>49310</v>
      </c>
      <c r="J648" t="s">
        <v>2795</v>
      </c>
      <c r="L648">
        <v>642</v>
      </c>
      <c r="M648" t="s">
        <v>6733</v>
      </c>
      <c r="N648" t="s">
        <v>6734</v>
      </c>
      <c r="O648" t="s">
        <v>29100</v>
      </c>
      <c r="P648" t="s">
        <v>29101</v>
      </c>
      <c r="Q648" t="s">
        <v>6733</v>
      </c>
    </row>
    <row r="649" spans="2:17" x14ac:dyDescent="0.3">
      <c r="B649">
        <v>643</v>
      </c>
      <c r="C649" t="s">
        <v>2797</v>
      </c>
      <c r="D649" t="s">
        <v>42486</v>
      </c>
      <c r="E649" t="s">
        <v>2798</v>
      </c>
      <c r="F649" t="s">
        <v>49311</v>
      </c>
      <c r="G649" t="s">
        <v>2797</v>
      </c>
      <c r="H649" t="s">
        <v>2798</v>
      </c>
      <c r="I649" t="s">
        <v>49311</v>
      </c>
      <c r="J649" t="s">
        <v>2797</v>
      </c>
      <c r="L649">
        <v>643</v>
      </c>
      <c r="M649" t="s">
        <v>6735</v>
      </c>
      <c r="N649" t="s">
        <v>6736</v>
      </c>
      <c r="O649" t="s">
        <v>29102</v>
      </c>
      <c r="P649" t="s">
        <v>29103</v>
      </c>
      <c r="Q649" t="s">
        <v>6735</v>
      </c>
    </row>
    <row r="650" spans="2:17" x14ac:dyDescent="0.3">
      <c r="B650">
        <v>644</v>
      </c>
      <c r="C650" t="s">
        <v>2799</v>
      </c>
      <c r="D650" t="s">
        <v>42488</v>
      </c>
      <c r="E650" t="s">
        <v>2800</v>
      </c>
      <c r="F650" t="s">
        <v>49312</v>
      </c>
      <c r="G650" t="s">
        <v>2799</v>
      </c>
      <c r="H650" t="s">
        <v>2800</v>
      </c>
      <c r="I650" t="s">
        <v>49312</v>
      </c>
      <c r="J650" t="s">
        <v>2799</v>
      </c>
      <c r="L650">
        <v>644</v>
      </c>
      <c r="M650" t="s">
        <v>6737</v>
      </c>
      <c r="N650" t="s">
        <v>6738</v>
      </c>
      <c r="O650" t="s">
        <v>29104</v>
      </c>
      <c r="P650" t="s">
        <v>29105</v>
      </c>
      <c r="Q650" t="s">
        <v>6737</v>
      </c>
    </row>
    <row r="651" spans="2:17" x14ac:dyDescent="0.3">
      <c r="B651">
        <v>645</v>
      </c>
      <c r="C651" t="s">
        <v>2801</v>
      </c>
      <c r="D651" t="s">
        <v>42490</v>
      </c>
      <c r="E651" t="s">
        <v>2802</v>
      </c>
      <c r="F651" t="s">
        <v>49313</v>
      </c>
      <c r="G651" t="s">
        <v>2801</v>
      </c>
      <c r="H651" t="s">
        <v>2802</v>
      </c>
      <c r="I651" t="s">
        <v>49313</v>
      </c>
      <c r="J651" t="s">
        <v>2801</v>
      </c>
      <c r="L651">
        <v>645</v>
      </c>
      <c r="M651" t="s">
        <v>6739</v>
      </c>
      <c r="N651" t="s">
        <v>6740</v>
      </c>
      <c r="O651" t="s">
        <v>29106</v>
      </c>
      <c r="P651" t="s">
        <v>29107</v>
      </c>
      <c r="Q651" t="s">
        <v>6739</v>
      </c>
    </row>
    <row r="652" spans="2:17" x14ac:dyDescent="0.3">
      <c r="B652">
        <v>646</v>
      </c>
      <c r="C652" t="s">
        <v>2803</v>
      </c>
      <c r="D652" t="s">
        <v>42492</v>
      </c>
      <c r="E652" t="s">
        <v>2804</v>
      </c>
      <c r="F652" t="s">
        <v>49314</v>
      </c>
      <c r="G652" t="s">
        <v>2803</v>
      </c>
      <c r="H652" t="s">
        <v>2804</v>
      </c>
      <c r="I652" t="s">
        <v>49314</v>
      </c>
      <c r="J652" t="s">
        <v>2803</v>
      </c>
      <c r="L652">
        <v>646</v>
      </c>
      <c r="M652" t="s">
        <v>6741</v>
      </c>
      <c r="N652" t="s">
        <v>6742</v>
      </c>
      <c r="O652" t="s">
        <v>29108</v>
      </c>
      <c r="P652" t="s">
        <v>29109</v>
      </c>
      <c r="Q652" t="s">
        <v>6741</v>
      </c>
    </row>
    <row r="653" spans="2:17" x14ac:dyDescent="0.3">
      <c r="B653">
        <v>647</v>
      </c>
      <c r="C653" t="s">
        <v>2805</v>
      </c>
      <c r="D653" t="s">
        <v>42494</v>
      </c>
      <c r="E653" t="s">
        <v>2806</v>
      </c>
      <c r="F653" t="s">
        <v>49315</v>
      </c>
      <c r="G653" t="s">
        <v>2805</v>
      </c>
      <c r="H653" t="s">
        <v>2806</v>
      </c>
      <c r="I653" t="s">
        <v>49315</v>
      </c>
      <c r="J653" t="s">
        <v>2805</v>
      </c>
      <c r="L653">
        <v>647</v>
      </c>
      <c r="M653" t="s">
        <v>6743</v>
      </c>
      <c r="N653" t="s">
        <v>6744</v>
      </c>
      <c r="O653" t="s">
        <v>29110</v>
      </c>
      <c r="P653" t="s">
        <v>29111</v>
      </c>
      <c r="Q653" t="s">
        <v>6743</v>
      </c>
    </row>
    <row r="654" spans="2:17" x14ac:dyDescent="0.3">
      <c r="B654">
        <v>648</v>
      </c>
      <c r="C654" t="s">
        <v>2807</v>
      </c>
      <c r="D654" t="s">
        <v>42496</v>
      </c>
      <c r="E654" t="s">
        <v>2808</v>
      </c>
      <c r="F654" t="s">
        <v>49316</v>
      </c>
      <c r="G654" t="s">
        <v>2807</v>
      </c>
      <c r="H654" t="s">
        <v>2808</v>
      </c>
      <c r="I654" t="s">
        <v>49316</v>
      </c>
      <c r="J654" t="s">
        <v>2807</v>
      </c>
      <c r="L654">
        <v>648</v>
      </c>
      <c r="M654" t="s">
        <v>6745</v>
      </c>
      <c r="N654" t="s">
        <v>6746</v>
      </c>
      <c r="O654" t="s">
        <v>29112</v>
      </c>
      <c r="P654" t="s">
        <v>29113</v>
      </c>
      <c r="Q654" t="s">
        <v>6745</v>
      </c>
    </row>
    <row r="655" spans="2:17" x14ac:dyDescent="0.3">
      <c r="B655">
        <v>649</v>
      </c>
      <c r="C655" t="s">
        <v>2809</v>
      </c>
      <c r="D655" t="s">
        <v>42498</v>
      </c>
      <c r="E655" t="s">
        <v>2810</v>
      </c>
      <c r="F655" t="s">
        <v>49317</v>
      </c>
      <c r="G655" t="s">
        <v>2809</v>
      </c>
      <c r="H655" t="s">
        <v>2810</v>
      </c>
      <c r="I655" t="s">
        <v>49317</v>
      </c>
      <c r="J655" t="s">
        <v>2809</v>
      </c>
      <c r="L655">
        <v>649</v>
      </c>
      <c r="M655" t="s">
        <v>6747</v>
      </c>
      <c r="N655" t="s">
        <v>6748</v>
      </c>
      <c r="O655" t="s">
        <v>29114</v>
      </c>
      <c r="P655" t="s">
        <v>29115</v>
      </c>
      <c r="Q655" t="s">
        <v>6747</v>
      </c>
    </row>
    <row r="656" spans="2:17" x14ac:dyDescent="0.3">
      <c r="B656">
        <v>650</v>
      </c>
      <c r="C656" t="s">
        <v>2811</v>
      </c>
      <c r="D656" t="s">
        <v>42500</v>
      </c>
      <c r="E656" t="s">
        <v>2812</v>
      </c>
      <c r="F656" t="s">
        <v>49318</v>
      </c>
      <c r="G656" t="s">
        <v>2811</v>
      </c>
      <c r="H656" t="s">
        <v>2812</v>
      </c>
      <c r="I656" t="s">
        <v>49318</v>
      </c>
      <c r="J656" t="s">
        <v>2811</v>
      </c>
      <c r="L656">
        <v>650</v>
      </c>
      <c r="M656" t="s">
        <v>6749</v>
      </c>
      <c r="N656" t="s">
        <v>6750</v>
      </c>
      <c r="O656" t="s">
        <v>29116</v>
      </c>
      <c r="P656" t="s">
        <v>29117</v>
      </c>
      <c r="Q656" t="s">
        <v>6749</v>
      </c>
    </row>
    <row r="657" spans="2:17" x14ac:dyDescent="0.3">
      <c r="B657">
        <v>651</v>
      </c>
      <c r="C657" t="s">
        <v>2813</v>
      </c>
      <c r="D657" t="s">
        <v>42502</v>
      </c>
      <c r="E657" t="s">
        <v>2814</v>
      </c>
      <c r="F657" t="s">
        <v>49319</v>
      </c>
      <c r="G657" t="s">
        <v>2813</v>
      </c>
      <c r="H657" t="s">
        <v>2814</v>
      </c>
      <c r="I657" t="s">
        <v>49319</v>
      </c>
      <c r="J657" t="s">
        <v>2813</v>
      </c>
      <c r="L657">
        <v>651</v>
      </c>
      <c r="M657" t="s">
        <v>6751</v>
      </c>
      <c r="N657" t="s">
        <v>6752</v>
      </c>
      <c r="O657" t="s">
        <v>29118</v>
      </c>
      <c r="P657" t="s">
        <v>29119</v>
      </c>
      <c r="Q657" t="s">
        <v>6751</v>
      </c>
    </row>
    <row r="658" spans="2:17" x14ac:dyDescent="0.3">
      <c r="B658">
        <v>652</v>
      </c>
      <c r="C658" t="s">
        <v>26915</v>
      </c>
      <c r="D658" t="s">
        <v>42504</v>
      </c>
      <c r="E658" t="s">
        <v>2815</v>
      </c>
      <c r="F658" t="s">
        <v>49320</v>
      </c>
      <c r="G658" t="s">
        <v>26915</v>
      </c>
      <c r="H658" t="s">
        <v>2815</v>
      </c>
      <c r="I658" t="s">
        <v>49320</v>
      </c>
      <c r="J658" t="s">
        <v>26915</v>
      </c>
      <c r="L658">
        <v>652</v>
      </c>
      <c r="M658" t="s">
        <v>27011</v>
      </c>
      <c r="N658" t="s">
        <v>6753</v>
      </c>
      <c r="O658" t="s">
        <v>29120</v>
      </c>
      <c r="P658" t="s">
        <v>29121</v>
      </c>
      <c r="Q658" t="s">
        <v>27011</v>
      </c>
    </row>
    <row r="659" spans="2:17" x14ac:dyDescent="0.3">
      <c r="B659">
        <v>653</v>
      </c>
      <c r="C659" t="s">
        <v>26916</v>
      </c>
      <c r="D659" t="s">
        <v>42506</v>
      </c>
      <c r="E659" t="s">
        <v>2816</v>
      </c>
      <c r="F659" t="s">
        <v>49321</v>
      </c>
      <c r="G659" t="s">
        <v>26916</v>
      </c>
      <c r="H659" t="s">
        <v>2816</v>
      </c>
      <c r="I659" t="s">
        <v>49321</v>
      </c>
      <c r="J659" t="s">
        <v>26916</v>
      </c>
      <c r="L659">
        <v>653</v>
      </c>
      <c r="M659" t="s">
        <v>27012</v>
      </c>
      <c r="N659" t="s">
        <v>6754</v>
      </c>
      <c r="O659" t="s">
        <v>29122</v>
      </c>
      <c r="P659" t="s">
        <v>29123</v>
      </c>
      <c r="Q659" t="s">
        <v>27012</v>
      </c>
    </row>
    <row r="660" spans="2:17" x14ac:dyDescent="0.3">
      <c r="B660">
        <v>654</v>
      </c>
      <c r="C660" t="s">
        <v>26917</v>
      </c>
      <c r="D660" t="s">
        <v>42508</v>
      </c>
      <c r="E660" t="s">
        <v>2817</v>
      </c>
      <c r="F660" t="s">
        <v>49322</v>
      </c>
      <c r="G660" t="s">
        <v>26917</v>
      </c>
      <c r="H660" t="s">
        <v>2817</v>
      </c>
      <c r="I660" t="s">
        <v>49322</v>
      </c>
      <c r="J660" t="s">
        <v>26917</v>
      </c>
      <c r="L660">
        <v>654</v>
      </c>
      <c r="M660" t="s">
        <v>27013</v>
      </c>
      <c r="N660" t="s">
        <v>6755</v>
      </c>
      <c r="O660" t="s">
        <v>29124</v>
      </c>
      <c r="P660" t="s">
        <v>29125</v>
      </c>
      <c r="Q660" t="s">
        <v>27013</v>
      </c>
    </row>
    <row r="661" spans="2:17" x14ac:dyDescent="0.3">
      <c r="B661">
        <v>655</v>
      </c>
      <c r="C661" t="s">
        <v>2818</v>
      </c>
      <c r="D661" t="s">
        <v>42510</v>
      </c>
      <c r="E661" t="s">
        <v>2819</v>
      </c>
      <c r="F661" t="s">
        <v>49323</v>
      </c>
      <c r="G661" t="s">
        <v>2818</v>
      </c>
      <c r="H661" t="s">
        <v>2819</v>
      </c>
      <c r="I661" t="s">
        <v>49323</v>
      </c>
      <c r="J661" t="s">
        <v>2818</v>
      </c>
      <c r="L661">
        <v>655</v>
      </c>
      <c r="M661" t="s">
        <v>6756</v>
      </c>
      <c r="N661" t="s">
        <v>6757</v>
      </c>
      <c r="O661" t="s">
        <v>29126</v>
      </c>
      <c r="P661" t="s">
        <v>29127</v>
      </c>
      <c r="Q661" t="s">
        <v>6756</v>
      </c>
    </row>
    <row r="662" spans="2:17" x14ac:dyDescent="0.3">
      <c r="B662">
        <v>656</v>
      </c>
      <c r="C662" t="s">
        <v>2820</v>
      </c>
      <c r="D662" t="s">
        <v>42512</v>
      </c>
      <c r="E662" t="s">
        <v>2821</v>
      </c>
      <c r="F662" t="s">
        <v>49324</v>
      </c>
      <c r="G662" t="s">
        <v>2820</v>
      </c>
      <c r="H662" t="s">
        <v>2821</v>
      </c>
      <c r="I662" t="s">
        <v>49324</v>
      </c>
      <c r="J662" t="s">
        <v>2820</v>
      </c>
      <c r="L662">
        <v>656</v>
      </c>
      <c r="M662" t="s">
        <v>6758</v>
      </c>
      <c r="N662" t="s">
        <v>6759</v>
      </c>
      <c r="O662" t="s">
        <v>29128</v>
      </c>
      <c r="P662" t="s">
        <v>29129</v>
      </c>
      <c r="Q662" t="s">
        <v>6758</v>
      </c>
    </row>
    <row r="663" spans="2:17" x14ac:dyDescent="0.3">
      <c r="B663">
        <v>657</v>
      </c>
      <c r="C663" t="s">
        <v>2822</v>
      </c>
      <c r="D663" t="s">
        <v>42514</v>
      </c>
      <c r="E663" t="s">
        <v>2823</v>
      </c>
      <c r="F663" t="s">
        <v>49325</v>
      </c>
      <c r="G663" t="s">
        <v>2822</v>
      </c>
      <c r="H663" t="s">
        <v>2823</v>
      </c>
      <c r="I663" t="s">
        <v>49325</v>
      </c>
      <c r="J663" t="s">
        <v>2822</v>
      </c>
      <c r="L663">
        <v>657</v>
      </c>
      <c r="M663" t="s">
        <v>6760</v>
      </c>
      <c r="N663" t="s">
        <v>6761</v>
      </c>
      <c r="O663" t="s">
        <v>29130</v>
      </c>
      <c r="P663" t="s">
        <v>29131</v>
      </c>
      <c r="Q663" t="s">
        <v>6760</v>
      </c>
    </row>
    <row r="664" spans="2:17" x14ac:dyDescent="0.3">
      <c r="B664">
        <v>658</v>
      </c>
      <c r="C664" t="s">
        <v>2824</v>
      </c>
      <c r="D664" t="s">
        <v>42516</v>
      </c>
      <c r="E664" t="s">
        <v>2825</v>
      </c>
      <c r="F664" t="s">
        <v>49326</v>
      </c>
      <c r="G664" t="s">
        <v>2824</v>
      </c>
      <c r="H664" t="s">
        <v>2825</v>
      </c>
      <c r="I664" t="s">
        <v>49326</v>
      </c>
      <c r="J664" t="s">
        <v>2824</v>
      </c>
      <c r="L664">
        <v>658</v>
      </c>
      <c r="M664" t="s">
        <v>6762</v>
      </c>
      <c r="N664" t="s">
        <v>6763</v>
      </c>
      <c r="O664" t="s">
        <v>29132</v>
      </c>
      <c r="P664" t="s">
        <v>29133</v>
      </c>
      <c r="Q664" t="s">
        <v>6762</v>
      </c>
    </row>
    <row r="665" spans="2:17" x14ac:dyDescent="0.3">
      <c r="B665">
        <v>659</v>
      </c>
      <c r="C665" t="s">
        <v>2826</v>
      </c>
      <c r="D665" t="s">
        <v>42518</v>
      </c>
      <c r="E665" t="s">
        <v>2827</v>
      </c>
      <c r="F665" t="s">
        <v>49327</v>
      </c>
      <c r="G665" t="s">
        <v>2826</v>
      </c>
      <c r="H665" t="s">
        <v>2827</v>
      </c>
      <c r="I665" t="s">
        <v>49327</v>
      </c>
      <c r="J665" t="s">
        <v>2826</v>
      </c>
      <c r="L665">
        <v>659</v>
      </c>
      <c r="M665" t="s">
        <v>6764</v>
      </c>
      <c r="N665" t="s">
        <v>6765</v>
      </c>
      <c r="O665" t="s">
        <v>29134</v>
      </c>
      <c r="P665" t="s">
        <v>29135</v>
      </c>
      <c r="Q665" t="s">
        <v>6764</v>
      </c>
    </row>
    <row r="666" spans="2:17" x14ac:dyDescent="0.3">
      <c r="B666">
        <v>660</v>
      </c>
      <c r="C666" t="s">
        <v>2828</v>
      </c>
      <c r="D666" t="s">
        <v>42520</v>
      </c>
      <c r="E666" t="s">
        <v>2829</v>
      </c>
      <c r="F666" t="s">
        <v>49328</v>
      </c>
      <c r="G666" t="s">
        <v>2828</v>
      </c>
      <c r="H666" t="s">
        <v>2829</v>
      </c>
      <c r="I666" t="s">
        <v>49328</v>
      </c>
      <c r="J666" t="s">
        <v>2828</v>
      </c>
      <c r="L666">
        <v>660</v>
      </c>
      <c r="M666" t="s">
        <v>6766</v>
      </c>
      <c r="N666" t="s">
        <v>6767</v>
      </c>
      <c r="O666" t="s">
        <v>29136</v>
      </c>
      <c r="P666" t="s">
        <v>29137</v>
      </c>
      <c r="Q666" t="s">
        <v>6766</v>
      </c>
    </row>
    <row r="667" spans="2:17" x14ac:dyDescent="0.3">
      <c r="B667">
        <v>661</v>
      </c>
      <c r="C667" t="s">
        <v>2830</v>
      </c>
      <c r="D667" t="s">
        <v>42522</v>
      </c>
      <c r="E667" t="s">
        <v>2831</v>
      </c>
      <c r="F667" t="s">
        <v>49329</v>
      </c>
      <c r="G667" t="s">
        <v>2830</v>
      </c>
      <c r="H667" t="s">
        <v>2831</v>
      </c>
      <c r="I667" t="s">
        <v>49329</v>
      </c>
      <c r="J667" t="s">
        <v>2830</v>
      </c>
      <c r="L667">
        <v>661</v>
      </c>
      <c r="M667" t="s">
        <v>6768</v>
      </c>
      <c r="N667" t="s">
        <v>6769</v>
      </c>
      <c r="O667" t="s">
        <v>29138</v>
      </c>
      <c r="P667" t="s">
        <v>29139</v>
      </c>
      <c r="Q667" t="s">
        <v>6768</v>
      </c>
    </row>
    <row r="668" spans="2:17" x14ac:dyDescent="0.3">
      <c r="B668">
        <v>662</v>
      </c>
      <c r="C668" t="s">
        <v>2832</v>
      </c>
      <c r="D668" t="s">
        <v>42518</v>
      </c>
      <c r="E668" t="s">
        <v>2833</v>
      </c>
      <c r="F668" t="s">
        <v>49330</v>
      </c>
      <c r="G668" t="s">
        <v>2832</v>
      </c>
      <c r="H668" t="s">
        <v>2833</v>
      </c>
      <c r="I668" t="s">
        <v>49330</v>
      </c>
      <c r="J668" t="s">
        <v>2832</v>
      </c>
      <c r="L668">
        <v>662</v>
      </c>
      <c r="M668" t="s">
        <v>6770</v>
      </c>
      <c r="N668" t="s">
        <v>6765</v>
      </c>
      <c r="O668" t="s">
        <v>29140</v>
      </c>
      <c r="P668" t="s">
        <v>29141</v>
      </c>
      <c r="Q668" t="s">
        <v>6770</v>
      </c>
    </row>
    <row r="669" spans="2:17" x14ac:dyDescent="0.3">
      <c r="B669">
        <v>663</v>
      </c>
      <c r="C669" t="s">
        <v>2834</v>
      </c>
      <c r="D669" t="s">
        <v>42520</v>
      </c>
      <c r="E669" t="s">
        <v>2835</v>
      </c>
      <c r="F669" t="s">
        <v>49331</v>
      </c>
      <c r="G669" t="s">
        <v>2834</v>
      </c>
      <c r="H669" t="s">
        <v>2835</v>
      </c>
      <c r="I669" t="s">
        <v>49331</v>
      </c>
      <c r="J669" t="s">
        <v>2834</v>
      </c>
      <c r="L669">
        <v>663</v>
      </c>
      <c r="M669" t="s">
        <v>6771</v>
      </c>
      <c r="N669" t="s">
        <v>6767</v>
      </c>
      <c r="O669" t="s">
        <v>29142</v>
      </c>
      <c r="P669" t="s">
        <v>29143</v>
      </c>
      <c r="Q669" t="s">
        <v>6771</v>
      </c>
    </row>
    <row r="670" spans="2:17" x14ac:dyDescent="0.3">
      <c r="B670">
        <v>664</v>
      </c>
      <c r="C670" t="s">
        <v>2836</v>
      </c>
      <c r="D670" t="s">
        <v>42526</v>
      </c>
      <c r="E670" t="s">
        <v>2837</v>
      </c>
      <c r="F670" t="s">
        <v>49332</v>
      </c>
      <c r="G670" t="s">
        <v>2836</v>
      </c>
      <c r="H670" t="s">
        <v>2837</v>
      </c>
      <c r="I670" t="s">
        <v>49332</v>
      </c>
      <c r="J670" t="s">
        <v>2836</v>
      </c>
      <c r="L670">
        <v>664</v>
      </c>
      <c r="M670" t="s">
        <v>6772</v>
      </c>
      <c r="N670" t="s">
        <v>6773</v>
      </c>
      <c r="O670" t="s">
        <v>29144</v>
      </c>
      <c r="P670" t="s">
        <v>29145</v>
      </c>
      <c r="Q670" t="s">
        <v>6772</v>
      </c>
    </row>
    <row r="671" spans="2:17" x14ac:dyDescent="0.3">
      <c r="B671">
        <v>665</v>
      </c>
      <c r="C671" t="s">
        <v>2838</v>
      </c>
      <c r="D671" t="s">
        <v>42369</v>
      </c>
      <c r="E671" t="s">
        <v>49333</v>
      </c>
      <c r="F671" t="s">
        <v>49334</v>
      </c>
      <c r="G671" t="s">
        <v>2838</v>
      </c>
      <c r="H671" t="s">
        <v>49333</v>
      </c>
      <c r="I671" t="s">
        <v>49334</v>
      </c>
      <c r="J671" t="s">
        <v>2838</v>
      </c>
      <c r="L671">
        <v>665</v>
      </c>
      <c r="M671" t="s">
        <v>6774</v>
      </c>
      <c r="N671" t="s">
        <v>6775</v>
      </c>
      <c r="O671" t="s">
        <v>29146</v>
      </c>
      <c r="P671" t="s">
        <v>29147</v>
      </c>
      <c r="Q671" t="s">
        <v>6774</v>
      </c>
    </row>
    <row r="672" spans="2:17" x14ac:dyDescent="0.3">
      <c r="B672">
        <v>666</v>
      </c>
      <c r="C672" t="s">
        <v>2839</v>
      </c>
      <c r="D672" t="s">
        <v>42372</v>
      </c>
      <c r="E672" t="s">
        <v>2840</v>
      </c>
      <c r="F672" t="s">
        <v>49335</v>
      </c>
      <c r="G672" t="s">
        <v>2839</v>
      </c>
      <c r="H672" t="s">
        <v>2840</v>
      </c>
      <c r="I672" t="s">
        <v>49335</v>
      </c>
      <c r="J672" t="s">
        <v>2839</v>
      </c>
      <c r="L672">
        <v>666</v>
      </c>
      <c r="M672" t="s">
        <v>6776</v>
      </c>
      <c r="N672" t="s">
        <v>6777</v>
      </c>
      <c r="O672" t="s">
        <v>6778</v>
      </c>
      <c r="P672" t="s">
        <v>29148</v>
      </c>
      <c r="Q672" t="s">
        <v>6776</v>
      </c>
    </row>
    <row r="673" spans="2:17" x14ac:dyDescent="0.3">
      <c r="B673">
        <v>667</v>
      </c>
      <c r="C673" t="s">
        <v>2841</v>
      </c>
      <c r="D673" t="s">
        <v>42374</v>
      </c>
      <c r="E673" t="s">
        <v>2842</v>
      </c>
      <c r="F673" t="s">
        <v>49336</v>
      </c>
      <c r="G673" t="s">
        <v>2841</v>
      </c>
      <c r="H673" t="s">
        <v>2842</v>
      </c>
      <c r="I673" t="s">
        <v>49336</v>
      </c>
      <c r="J673" t="s">
        <v>2841</v>
      </c>
      <c r="L673">
        <v>667</v>
      </c>
      <c r="M673" t="s">
        <v>6779</v>
      </c>
      <c r="N673" t="s">
        <v>6780</v>
      </c>
      <c r="O673" t="s">
        <v>6781</v>
      </c>
      <c r="P673" t="s">
        <v>29149</v>
      </c>
      <c r="Q673" t="s">
        <v>6779</v>
      </c>
    </row>
    <row r="674" spans="2:17" x14ac:dyDescent="0.3">
      <c r="B674">
        <v>668</v>
      </c>
      <c r="C674" t="s">
        <v>2843</v>
      </c>
      <c r="D674" t="s">
        <v>42376</v>
      </c>
      <c r="E674" t="s">
        <v>2844</v>
      </c>
      <c r="F674" t="s">
        <v>49337</v>
      </c>
      <c r="G674" t="s">
        <v>2843</v>
      </c>
      <c r="H674" t="s">
        <v>2844</v>
      </c>
      <c r="I674" t="s">
        <v>49337</v>
      </c>
      <c r="J674" t="s">
        <v>2843</v>
      </c>
      <c r="L674">
        <v>668</v>
      </c>
      <c r="M674" t="s">
        <v>6782</v>
      </c>
      <c r="N674" t="s">
        <v>6783</v>
      </c>
      <c r="O674" t="s">
        <v>6784</v>
      </c>
      <c r="P674" t="s">
        <v>29150</v>
      </c>
      <c r="Q674" t="s">
        <v>6782</v>
      </c>
    </row>
    <row r="675" spans="2:17" x14ac:dyDescent="0.3">
      <c r="B675">
        <v>669</v>
      </c>
      <c r="C675" t="s">
        <v>2845</v>
      </c>
      <c r="D675" t="s">
        <v>42378</v>
      </c>
      <c r="E675" t="s">
        <v>2846</v>
      </c>
      <c r="F675" t="s">
        <v>49338</v>
      </c>
      <c r="G675" t="s">
        <v>2845</v>
      </c>
      <c r="H675" t="s">
        <v>2846</v>
      </c>
      <c r="I675" t="s">
        <v>49338</v>
      </c>
      <c r="J675" t="s">
        <v>2845</v>
      </c>
      <c r="L675">
        <v>669</v>
      </c>
      <c r="M675" t="s">
        <v>6785</v>
      </c>
      <c r="N675" t="s">
        <v>6786</v>
      </c>
      <c r="O675" t="s">
        <v>6787</v>
      </c>
      <c r="P675" t="s">
        <v>29151</v>
      </c>
      <c r="Q675" t="s">
        <v>6785</v>
      </c>
    </row>
    <row r="676" spans="2:17" x14ac:dyDescent="0.3">
      <c r="B676">
        <v>670</v>
      </c>
      <c r="C676" t="s">
        <v>2847</v>
      </c>
      <c r="D676" t="s">
        <v>42380</v>
      </c>
      <c r="E676" t="s">
        <v>2848</v>
      </c>
      <c r="F676" t="s">
        <v>49339</v>
      </c>
      <c r="G676" t="s">
        <v>2847</v>
      </c>
      <c r="H676" t="s">
        <v>2848</v>
      </c>
      <c r="I676" t="s">
        <v>49339</v>
      </c>
      <c r="J676" t="s">
        <v>2847</v>
      </c>
      <c r="L676">
        <v>670</v>
      </c>
      <c r="M676" t="s">
        <v>6788</v>
      </c>
      <c r="N676" t="s">
        <v>6789</v>
      </c>
      <c r="O676" t="s">
        <v>6790</v>
      </c>
      <c r="P676" t="s">
        <v>29152</v>
      </c>
      <c r="Q676" t="s">
        <v>6788</v>
      </c>
    </row>
    <row r="677" spans="2:17" x14ac:dyDescent="0.3">
      <c r="B677">
        <v>671</v>
      </c>
      <c r="C677" t="s">
        <v>2849</v>
      </c>
      <c r="D677" t="s">
        <v>42382</v>
      </c>
      <c r="E677" t="s">
        <v>49340</v>
      </c>
      <c r="F677" t="s">
        <v>26672</v>
      </c>
      <c r="G677" t="s">
        <v>2849</v>
      </c>
      <c r="H677" t="s">
        <v>49340</v>
      </c>
      <c r="I677" t="s">
        <v>26672</v>
      </c>
      <c r="J677" t="s">
        <v>2849</v>
      </c>
      <c r="L677">
        <v>671</v>
      </c>
      <c r="M677" t="s">
        <v>6791</v>
      </c>
      <c r="N677" t="s">
        <v>29153</v>
      </c>
      <c r="O677" t="s">
        <v>29154</v>
      </c>
      <c r="P677" t="s">
        <v>26041</v>
      </c>
      <c r="Q677" t="s">
        <v>6791</v>
      </c>
    </row>
    <row r="678" spans="2:17" x14ac:dyDescent="0.3">
      <c r="B678">
        <v>672</v>
      </c>
      <c r="C678" t="s">
        <v>26673</v>
      </c>
      <c r="D678" t="s">
        <v>42384</v>
      </c>
      <c r="E678" t="s">
        <v>26674</v>
      </c>
      <c r="F678" t="s">
        <v>49341</v>
      </c>
      <c r="G678" t="s">
        <v>26673</v>
      </c>
      <c r="H678" t="s">
        <v>26674</v>
      </c>
      <c r="I678" t="s">
        <v>49341</v>
      </c>
      <c r="J678" t="s">
        <v>26673</v>
      </c>
      <c r="L678">
        <v>672</v>
      </c>
      <c r="M678" t="s">
        <v>1427</v>
      </c>
      <c r="N678" t="s">
        <v>28390</v>
      </c>
      <c r="O678" t="s">
        <v>1428</v>
      </c>
      <c r="P678" t="s">
        <v>29155</v>
      </c>
      <c r="Q678" t="s">
        <v>1427</v>
      </c>
    </row>
    <row r="679" spans="2:17" x14ac:dyDescent="0.3">
      <c r="B679">
        <v>673</v>
      </c>
      <c r="C679" t="s">
        <v>2851</v>
      </c>
      <c r="D679" t="s">
        <v>42386</v>
      </c>
      <c r="E679" t="s">
        <v>26675</v>
      </c>
      <c r="F679" t="s">
        <v>49342</v>
      </c>
      <c r="G679" t="s">
        <v>2851</v>
      </c>
      <c r="H679" t="s">
        <v>26675</v>
      </c>
      <c r="I679" t="s">
        <v>49342</v>
      </c>
      <c r="J679" t="s">
        <v>2851</v>
      </c>
      <c r="L679">
        <v>673</v>
      </c>
      <c r="M679" t="s">
        <v>1429</v>
      </c>
      <c r="N679" t="s">
        <v>28392</v>
      </c>
      <c r="O679" t="s">
        <v>1430</v>
      </c>
      <c r="P679" t="s">
        <v>29156</v>
      </c>
      <c r="Q679" t="s">
        <v>1429</v>
      </c>
    </row>
    <row r="680" spans="2:17" x14ac:dyDescent="0.3">
      <c r="B680">
        <v>674</v>
      </c>
      <c r="C680" t="s">
        <v>2852</v>
      </c>
      <c r="D680" t="s">
        <v>42388</v>
      </c>
      <c r="E680" t="s">
        <v>26676</v>
      </c>
      <c r="F680" t="s">
        <v>49343</v>
      </c>
      <c r="G680" t="s">
        <v>2852</v>
      </c>
      <c r="H680" t="s">
        <v>26676</v>
      </c>
      <c r="I680" t="s">
        <v>49343</v>
      </c>
      <c r="J680" t="s">
        <v>2852</v>
      </c>
      <c r="L680">
        <v>674</v>
      </c>
      <c r="M680" t="s">
        <v>6796</v>
      </c>
      <c r="N680" t="s">
        <v>6797</v>
      </c>
      <c r="O680" t="s">
        <v>26042</v>
      </c>
      <c r="P680" t="s">
        <v>29157</v>
      </c>
      <c r="Q680" t="s">
        <v>6796</v>
      </c>
    </row>
    <row r="681" spans="2:17" x14ac:dyDescent="0.3">
      <c r="B681">
        <v>675</v>
      </c>
      <c r="C681" t="s">
        <v>2853</v>
      </c>
      <c r="D681" t="s">
        <v>42390</v>
      </c>
      <c r="E681" t="s">
        <v>26677</v>
      </c>
      <c r="F681" t="s">
        <v>49344</v>
      </c>
      <c r="G681" t="s">
        <v>2853</v>
      </c>
      <c r="H681" t="s">
        <v>26677</v>
      </c>
      <c r="I681" t="s">
        <v>49344</v>
      </c>
      <c r="J681" t="s">
        <v>2853</v>
      </c>
      <c r="L681">
        <v>675</v>
      </c>
      <c r="M681" t="s">
        <v>6798</v>
      </c>
      <c r="N681" t="s">
        <v>6799</v>
      </c>
      <c r="O681" t="s">
        <v>26043</v>
      </c>
      <c r="P681" t="s">
        <v>29158</v>
      </c>
      <c r="Q681" t="s">
        <v>6798</v>
      </c>
    </row>
    <row r="682" spans="2:17" x14ac:dyDescent="0.3">
      <c r="B682">
        <v>676</v>
      </c>
      <c r="C682" t="s">
        <v>2854</v>
      </c>
      <c r="D682" t="s">
        <v>42392</v>
      </c>
      <c r="E682" t="s">
        <v>26678</v>
      </c>
      <c r="F682" t="s">
        <v>49345</v>
      </c>
      <c r="G682" t="s">
        <v>2854</v>
      </c>
      <c r="H682" t="s">
        <v>26678</v>
      </c>
      <c r="I682" t="s">
        <v>49345</v>
      </c>
      <c r="J682" t="s">
        <v>2854</v>
      </c>
      <c r="L682">
        <v>676</v>
      </c>
      <c r="M682" t="s">
        <v>6800</v>
      </c>
      <c r="N682" t="s">
        <v>6801</v>
      </c>
      <c r="O682" t="s">
        <v>26044</v>
      </c>
      <c r="P682" t="s">
        <v>29159</v>
      </c>
      <c r="Q682" t="s">
        <v>6800</v>
      </c>
    </row>
    <row r="683" spans="2:17" x14ac:dyDescent="0.3">
      <c r="B683">
        <v>677</v>
      </c>
      <c r="C683" t="s">
        <v>2855</v>
      </c>
      <c r="D683" t="s">
        <v>42394</v>
      </c>
      <c r="E683" t="s">
        <v>2856</v>
      </c>
      <c r="F683" t="s">
        <v>49346</v>
      </c>
      <c r="G683" t="s">
        <v>2855</v>
      </c>
      <c r="H683" t="s">
        <v>2856</v>
      </c>
      <c r="I683" t="s">
        <v>49346</v>
      </c>
      <c r="J683" t="s">
        <v>2855</v>
      </c>
      <c r="L683">
        <v>677</v>
      </c>
      <c r="M683" t="s">
        <v>6802</v>
      </c>
      <c r="N683" t="s">
        <v>26045</v>
      </c>
      <c r="O683" t="s">
        <v>6803</v>
      </c>
      <c r="P683" t="s">
        <v>29160</v>
      </c>
      <c r="Q683" t="s">
        <v>6802</v>
      </c>
    </row>
    <row r="684" spans="2:17" x14ac:dyDescent="0.3">
      <c r="B684">
        <v>678</v>
      </c>
      <c r="C684" t="s">
        <v>2857</v>
      </c>
      <c r="D684" t="s">
        <v>42396</v>
      </c>
      <c r="E684" t="s">
        <v>2858</v>
      </c>
      <c r="F684" t="s">
        <v>49347</v>
      </c>
      <c r="G684" t="s">
        <v>2857</v>
      </c>
      <c r="H684" t="s">
        <v>2858</v>
      </c>
      <c r="I684" t="s">
        <v>49347</v>
      </c>
      <c r="J684" t="s">
        <v>2857</v>
      </c>
      <c r="L684">
        <v>678</v>
      </c>
      <c r="M684" t="s">
        <v>6804</v>
      </c>
      <c r="N684" t="s">
        <v>26046</v>
      </c>
      <c r="O684" t="s">
        <v>6805</v>
      </c>
      <c r="P684" t="s">
        <v>29161</v>
      </c>
      <c r="Q684" t="s">
        <v>6804</v>
      </c>
    </row>
    <row r="685" spans="2:17" x14ac:dyDescent="0.3">
      <c r="B685">
        <v>679</v>
      </c>
      <c r="C685" t="s">
        <v>2859</v>
      </c>
      <c r="D685" t="s">
        <v>42398</v>
      </c>
      <c r="E685" t="s">
        <v>2860</v>
      </c>
      <c r="F685" t="s">
        <v>49348</v>
      </c>
      <c r="G685" t="s">
        <v>2859</v>
      </c>
      <c r="H685" t="s">
        <v>2860</v>
      </c>
      <c r="I685" t="s">
        <v>49348</v>
      </c>
      <c r="J685" t="s">
        <v>2859</v>
      </c>
      <c r="L685">
        <v>679</v>
      </c>
      <c r="M685" t="s">
        <v>6806</v>
      </c>
      <c r="N685" t="s">
        <v>26047</v>
      </c>
      <c r="O685" t="s">
        <v>6807</v>
      </c>
      <c r="P685" t="s">
        <v>29162</v>
      </c>
      <c r="Q685" t="s">
        <v>6806</v>
      </c>
    </row>
    <row r="686" spans="2:17" x14ac:dyDescent="0.3">
      <c r="B686">
        <v>680</v>
      </c>
      <c r="C686" t="s">
        <v>2861</v>
      </c>
      <c r="D686" t="s">
        <v>42400</v>
      </c>
      <c r="E686" t="s">
        <v>2862</v>
      </c>
      <c r="F686" t="s">
        <v>49349</v>
      </c>
      <c r="G686" t="s">
        <v>2861</v>
      </c>
      <c r="H686" t="s">
        <v>2862</v>
      </c>
      <c r="I686" t="s">
        <v>49349</v>
      </c>
      <c r="J686" t="s">
        <v>2861</v>
      </c>
      <c r="L686">
        <v>680</v>
      </c>
      <c r="M686" t="s">
        <v>6808</v>
      </c>
      <c r="N686" t="s">
        <v>6809</v>
      </c>
      <c r="O686" t="s">
        <v>6810</v>
      </c>
      <c r="P686" t="s">
        <v>29163</v>
      </c>
      <c r="Q686" t="s">
        <v>6808</v>
      </c>
    </row>
    <row r="687" spans="2:17" x14ac:dyDescent="0.3">
      <c r="B687">
        <v>681</v>
      </c>
      <c r="C687" t="s">
        <v>2863</v>
      </c>
      <c r="D687" t="s">
        <v>42402</v>
      </c>
      <c r="E687" t="s">
        <v>2864</v>
      </c>
      <c r="F687" t="s">
        <v>49350</v>
      </c>
      <c r="G687" t="s">
        <v>2863</v>
      </c>
      <c r="H687" t="s">
        <v>2864</v>
      </c>
      <c r="I687" t="s">
        <v>49350</v>
      </c>
      <c r="J687" t="s">
        <v>2863</v>
      </c>
      <c r="L687">
        <v>681</v>
      </c>
      <c r="M687" t="s">
        <v>6811</v>
      </c>
      <c r="N687" t="s">
        <v>29164</v>
      </c>
      <c r="O687" t="s">
        <v>6812</v>
      </c>
      <c r="P687" t="s">
        <v>29165</v>
      </c>
      <c r="Q687" t="s">
        <v>6811</v>
      </c>
    </row>
    <row r="688" spans="2:17" x14ac:dyDescent="0.3">
      <c r="B688">
        <v>682</v>
      </c>
      <c r="C688" t="s">
        <v>49351</v>
      </c>
      <c r="D688" t="s">
        <v>42405</v>
      </c>
      <c r="E688" t="s">
        <v>49352</v>
      </c>
      <c r="F688" t="s">
        <v>49353</v>
      </c>
      <c r="G688" t="s">
        <v>49351</v>
      </c>
      <c r="H688" t="s">
        <v>49352</v>
      </c>
      <c r="I688" t="s">
        <v>49353</v>
      </c>
      <c r="J688" t="s">
        <v>49351</v>
      </c>
      <c r="L688">
        <v>682</v>
      </c>
      <c r="M688" t="s">
        <v>29166</v>
      </c>
      <c r="N688" t="s">
        <v>29167</v>
      </c>
      <c r="O688" t="s">
        <v>29168</v>
      </c>
      <c r="P688" t="s">
        <v>29169</v>
      </c>
      <c r="Q688" t="s">
        <v>29166</v>
      </c>
    </row>
    <row r="689" spans="2:17" x14ac:dyDescent="0.3">
      <c r="B689">
        <v>683</v>
      </c>
      <c r="C689" t="s">
        <v>2865</v>
      </c>
      <c r="D689" t="s">
        <v>42408</v>
      </c>
      <c r="E689" t="s">
        <v>2866</v>
      </c>
      <c r="F689" t="s">
        <v>49354</v>
      </c>
      <c r="G689" t="s">
        <v>2865</v>
      </c>
      <c r="H689" t="s">
        <v>2866</v>
      </c>
      <c r="I689" t="s">
        <v>49354</v>
      </c>
      <c r="J689" t="s">
        <v>2865</v>
      </c>
      <c r="L689">
        <v>683</v>
      </c>
      <c r="M689" t="s">
        <v>6813</v>
      </c>
      <c r="N689" t="s">
        <v>6814</v>
      </c>
      <c r="O689" t="s">
        <v>6815</v>
      </c>
      <c r="P689" t="s">
        <v>29170</v>
      </c>
      <c r="Q689" t="s">
        <v>6813</v>
      </c>
    </row>
    <row r="690" spans="2:17" x14ac:dyDescent="0.3">
      <c r="B690">
        <v>684</v>
      </c>
      <c r="C690" t="s">
        <v>2867</v>
      </c>
      <c r="D690" t="s">
        <v>42410</v>
      </c>
      <c r="E690" t="s">
        <v>49355</v>
      </c>
      <c r="F690" t="s">
        <v>49356</v>
      </c>
      <c r="G690" t="s">
        <v>2867</v>
      </c>
      <c r="H690" t="s">
        <v>49355</v>
      </c>
      <c r="I690" t="s">
        <v>49356</v>
      </c>
      <c r="J690" t="s">
        <v>2867</v>
      </c>
      <c r="L690">
        <v>684</v>
      </c>
      <c r="M690" t="s">
        <v>6816</v>
      </c>
      <c r="N690" t="s">
        <v>6817</v>
      </c>
      <c r="O690" t="s">
        <v>29171</v>
      </c>
      <c r="P690" t="s">
        <v>29172</v>
      </c>
      <c r="Q690" t="s">
        <v>6816</v>
      </c>
    </row>
    <row r="691" spans="2:17" x14ac:dyDescent="0.3">
      <c r="B691">
        <v>685</v>
      </c>
      <c r="C691" t="s">
        <v>2868</v>
      </c>
      <c r="D691" t="s">
        <v>42413</v>
      </c>
      <c r="E691" t="s">
        <v>49357</v>
      </c>
      <c r="F691" t="s">
        <v>49358</v>
      </c>
      <c r="G691" t="s">
        <v>2868</v>
      </c>
      <c r="H691" t="s">
        <v>49357</v>
      </c>
      <c r="I691" t="s">
        <v>49358</v>
      </c>
      <c r="J691" t="s">
        <v>2868</v>
      </c>
      <c r="L691">
        <v>685</v>
      </c>
      <c r="M691" t="s">
        <v>6818</v>
      </c>
      <c r="N691" t="s">
        <v>6819</v>
      </c>
      <c r="O691" t="s">
        <v>29173</v>
      </c>
      <c r="P691" t="s">
        <v>29174</v>
      </c>
      <c r="Q691" t="s">
        <v>6818</v>
      </c>
    </row>
    <row r="692" spans="2:17" x14ac:dyDescent="0.3">
      <c r="B692">
        <v>686</v>
      </c>
      <c r="C692" t="s">
        <v>2869</v>
      </c>
      <c r="D692" t="s">
        <v>42416</v>
      </c>
      <c r="E692" t="s">
        <v>2870</v>
      </c>
      <c r="F692" t="s">
        <v>49359</v>
      </c>
      <c r="G692" t="s">
        <v>2869</v>
      </c>
      <c r="H692" t="s">
        <v>2870</v>
      </c>
      <c r="I692" t="s">
        <v>49359</v>
      </c>
      <c r="J692" t="s">
        <v>2869</v>
      </c>
      <c r="L692">
        <v>686</v>
      </c>
      <c r="M692" t="s">
        <v>6820</v>
      </c>
      <c r="N692" t="s">
        <v>6821</v>
      </c>
      <c r="O692" t="s">
        <v>6822</v>
      </c>
      <c r="P692" t="s">
        <v>29175</v>
      </c>
      <c r="Q692" t="s">
        <v>6820</v>
      </c>
    </row>
    <row r="693" spans="2:17" x14ac:dyDescent="0.3">
      <c r="B693">
        <v>687</v>
      </c>
      <c r="C693" t="s">
        <v>2871</v>
      </c>
      <c r="D693" t="s">
        <v>42418</v>
      </c>
      <c r="E693" t="s">
        <v>2872</v>
      </c>
      <c r="F693" t="s">
        <v>49360</v>
      </c>
      <c r="G693" t="s">
        <v>2871</v>
      </c>
      <c r="H693" t="s">
        <v>2872</v>
      </c>
      <c r="I693" t="s">
        <v>49360</v>
      </c>
      <c r="J693" t="s">
        <v>2871</v>
      </c>
      <c r="L693">
        <v>687</v>
      </c>
      <c r="M693" t="s">
        <v>6823</v>
      </c>
      <c r="N693" t="s">
        <v>6824</v>
      </c>
      <c r="O693" t="s">
        <v>6825</v>
      </c>
      <c r="P693" t="s">
        <v>29176</v>
      </c>
      <c r="Q693" t="s">
        <v>6823</v>
      </c>
    </row>
    <row r="694" spans="2:17" x14ac:dyDescent="0.3">
      <c r="B694">
        <v>688</v>
      </c>
      <c r="C694" t="s">
        <v>2873</v>
      </c>
      <c r="D694" t="s">
        <v>42420</v>
      </c>
      <c r="E694" t="s">
        <v>2874</v>
      </c>
      <c r="F694" t="s">
        <v>49361</v>
      </c>
      <c r="G694" t="s">
        <v>2873</v>
      </c>
      <c r="H694" t="s">
        <v>2874</v>
      </c>
      <c r="I694" t="s">
        <v>49361</v>
      </c>
      <c r="J694" t="s">
        <v>2873</v>
      </c>
      <c r="L694">
        <v>688</v>
      </c>
      <c r="M694" t="s">
        <v>6826</v>
      </c>
      <c r="N694" t="s">
        <v>6827</v>
      </c>
      <c r="O694" t="s">
        <v>6828</v>
      </c>
      <c r="P694" t="s">
        <v>29177</v>
      </c>
      <c r="Q694" t="s">
        <v>6826</v>
      </c>
    </row>
    <row r="695" spans="2:17" x14ac:dyDescent="0.3">
      <c r="B695">
        <v>689</v>
      </c>
      <c r="C695" t="s">
        <v>2875</v>
      </c>
      <c r="D695" t="s">
        <v>28415</v>
      </c>
      <c r="E695" t="s">
        <v>2876</v>
      </c>
      <c r="F695" t="s">
        <v>33961</v>
      </c>
      <c r="G695" t="s">
        <v>2875</v>
      </c>
      <c r="H695" t="s">
        <v>2876</v>
      </c>
      <c r="I695" t="s">
        <v>33961</v>
      </c>
      <c r="J695" t="s">
        <v>2875</v>
      </c>
      <c r="L695">
        <v>689</v>
      </c>
      <c r="M695" t="s">
        <v>1409</v>
      </c>
      <c r="N695" t="s">
        <v>28415</v>
      </c>
      <c r="O695" t="s">
        <v>1410</v>
      </c>
      <c r="P695" t="s">
        <v>29178</v>
      </c>
      <c r="Q695" t="s">
        <v>1409</v>
      </c>
    </row>
    <row r="696" spans="2:17" x14ac:dyDescent="0.3">
      <c r="B696">
        <v>690</v>
      </c>
      <c r="C696" t="s">
        <v>2877</v>
      </c>
      <c r="D696" t="s">
        <v>28417</v>
      </c>
      <c r="E696" t="s">
        <v>2878</v>
      </c>
      <c r="F696" t="s">
        <v>33962</v>
      </c>
      <c r="G696" t="s">
        <v>2877</v>
      </c>
      <c r="H696" t="s">
        <v>2878</v>
      </c>
      <c r="I696" t="s">
        <v>33962</v>
      </c>
      <c r="J696" t="s">
        <v>2877</v>
      </c>
      <c r="L696">
        <v>690</v>
      </c>
      <c r="M696" t="s">
        <v>1411</v>
      </c>
      <c r="N696" t="s">
        <v>28417</v>
      </c>
      <c r="O696" t="s">
        <v>1412</v>
      </c>
      <c r="P696" t="s">
        <v>29179</v>
      </c>
      <c r="Q696" t="s">
        <v>1411</v>
      </c>
    </row>
    <row r="697" spans="2:17" x14ac:dyDescent="0.3">
      <c r="B697">
        <v>691</v>
      </c>
      <c r="C697" t="s">
        <v>2879</v>
      </c>
      <c r="D697" t="s">
        <v>28419</v>
      </c>
      <c r="E697" t="s">
        <v>2880</v>
      </c>
      <c r="F697" t="s">
        <v>33963</v>
      </c>
      <c r="G697" t="s">
        <v>2879</v>
      </c>
      <c r="H697" t="s">
        <v>2880</v>
      </c>
      <c r="I697" t="s">
        <v>33963</v>
      </c>
      <c r="J697" t="s">
        <v>2879</v>
      </c>
      <c r="L697">
        <v>691</v>
      </c>
      <c r="M697" t="s">
        <v>1413</v>
      </c>
      <c r="N697" t="s">
        <v>28419</v>
      </c>
      <c r="O697" t="s">
        <v>1414</v>
      </c>
      <c r="P697" t="s">
        <v>29180</v>
      </c>
      <c r="Q697" t="s">
        <v>1413</v>
      </c>
    </row>
    <row r="698" spans="2:17" x14ac:dyDescent="0.3">
      <c r="B698">
        <v>692</v>
      </c>
      <c r="C698" t="s">
        <v>2881</v>
      </c>
      <c r="D698" t="s">
        <v>28421</v>
      </c>
      <c r="E698" t="s">
        <v>2882</v>
      </c>
      <c r="F698" t="s">
        <v>33964</v>
      </c>
      <c r="G698" t="s">
        <v>2881</v>
      </c>
      <c r="H698" t="s">
        <v>2882</v>
      </c>
      <c r="I698" t="s">
        <v>33964</v>
      </c>
      <c r="J698" t="s">
        <v>2881</v>
      </c>
      <c r="L698">
        <v>692</v>
      </c>
      <c r="M698" t="s">
        <v>1415</v>
      </c>
      <c r="N698" t="s">
        <v>28421</v>
      </c>
      <c r="O698" t="s">
        <v>1416</v>
      </c>
      <c r="P698" t="s">
        <v>29181</v>
      </c>
      <c r="Q698" t="s">
        <v>1415</v>
      </c>
    </row>
    <row r="699" spans="2:17" x14ac:dyDescent="0.3">
      <c r="B699">
        <v>693</v>
      </c>
      <c r="C699" t="s">
        <v>2883</v>
      </c>
      <c r="D699" t="s">
        <v>28423</v>
      </c>
      <c r="E699" t="s">
        <v>2884</v>
      </c>
      <c r="F699" t="s">
        <v>33965</v>
      </c>
      <c r="G699" t="s">
        <v>2883</v>
      </c>
      <c r="H699" t="s">
        <v>2884</v>
      </c>
      <c r="I699" t="s">
        <v>33965</v>
      </c>
      <c r="J699" t="s">
        <v>2883</v>
      </c>
      <c r="L699">
        <v>693</v>
      </c>
      <c r="M699" t="s">
        <v>1417</v>
      </c>
      <c r="N699" t="s">
        <v>28423</v>
      </c>
      <c r="O699" t="s">
        <v>1418</v>
      </c>
      <c r="P699" t="s">
        <v>29182</v>
      </c>
      <c r="Q699" t="s">
        <v>1417</v>
      </c>
    </row>
    <row r="700" spans="2:17" x14ac:dyDescent="0.3">
      <c r="B700">
        <v>694</v>
      </c>
      <c r="C700" t="s">
        <v>2885</v>
      </c>
      <c r="D700" t="s">
        <v>28425</v>
      </c>
      <c r="E700" t="s">
        <v>2886</v>
      </c>
      <c r="F700" t="s">
        <v>33966</v>
      </c>
      <c r="G700" t="s">
        <v>2885</v>
      </c>
      <c r="H700" t="s">
        <v>2886</v>
      </c>
      <c r="I700" t="s">
        <v>33966</v>
      </c>
      <c r="J700" t="s">
        <v>2885</v>
      </c>
      <c r="L700">
        <v>694</v>
      </c>
      <c r="M700" t="s">
        <v>1419</v>
      </c>
      <c r="N700" t="s">
        <v>28425</v>
      </c>
      <c r="O700" t="s">
        <v>1420</v>
      </c>
      <c r="P700" t="s">
        <v>29183</v>
      </c>
      <c r="Q700" t="s">
        <v>1419</v>
      </c>
    </row>
    <row r="701" spans="2:17" x14ac:dyDescent="0.3">
      <c r="B701">
        <v>695</v>
      </c>
      <c r="C701" t="s">
        <v>2887</v>
      </c>
      <c r="D701" t="s">
        <v>28427</v>
      </c>
      <c r="E701" t="s">
        <v>2888</v>
      </c>
      <c r="F701" t="s">
        <v>33967</v>
      </c>
      <c r="G701" t="s">
        <v>2887</v>
      </c>
      <c r="H701" t="s">
        <v>2888</v>
      </c>
      <c r="I701" t="s">
        <v>33967</v>
      </c>
      <c r="J701" t="s">
        <v>2887</v>
      </c>
      <c r="L701">
        <v>695</v>
      </c>
      <c r="M701" t="s">
        <v>1421</v>
      </c>
      <c r="N701" t="s">
        <v>28427</v>
      </c>
      <c r="O701" t="s">
        <v>1422</v>
      </c>
      <c r="P701" t="s">
        <v>29184</v>
      </c>
      <c r="Q701" t="s">
        <v>1421</v>
      </c>
    </row>
    <row r="702" spans="2:17" x14ac:dyDescent="0.3">
      <c r="B702">
        <v>696</v>
      </c>
      <c r="C702" t="s">
        <v>2889</v>
      </c>
      <c r="D702" t="s">
        <v>28429</v>
      </c>
      <c r="E702" t="s">
        <v>2890</v>
      </c>
      <c r="F702" t="s">
        <v>33968</v>
      </c>
      <c r="G702" t="s">
        <v>2889</v>
      </c>
      <c r="H702" t="s">
        <v>2890</v>
      </c>
      <c r="I702" t="s">
        <v>33968</v>
      </c>
      <c r="J702" t="s">
        <v>2889</v>
      </c>
      <c r="L702">
        <v>696</v>
      </c>
      <c r="M702" t="s">
        <v>1423</v>
      </c>
      <c r="N702" t="s">
        <v>28429</v>
      </c>
      <c r="O702" t="s">
        <v>1424</v>
      </c>
      <c r="P702" t="s">
        <v>29185</v>
      </c>
      <c r="Q702" t="s">
        <v>1423</v>
      </c>
    </row>
    <row r="703" spans="2:17" x14ac:dyDescent="0.3">
      <c r="B703">
        <v>697</v>
      </c>
      <c r="C703" t="s">
        <v>2891</v>
      </c>
      <c r="D703" t="s">
        <v>28431</v>
      </c>
      <c r="E703" t="s">
        <v>2892</v>
      </c>
      <c r="F703" t="s">
        <v>33969</v>
      </c>
      <c r="G703" t="s">
        <v>2891</v>
      </c>
      <c r="H703" t="s">
        <v>2892</v>
      </c>
      <c r="I703" t="s">
        <v>33969</v>
      </c>
      <c r="J703" t="s">
        <v>2891</v>
      </c>
      <c r="L703">
        <v>697</v>
      </c>
      <c r="M703" t="s">
        <v>1425</v>
      </c>
      <c r="N703" t="s">
        <v>28431</v>
      </c>
      <c r="O703" t="s">
        <v>1426</v>
      </c>
      <c r="P703" t="s">
        <v>29186</v>
      </c>
      <c r="Q703" t="s">
        <v>1425</v>
      </c>
    </row>
    <row r="704" spans="2:17" x14ac:dyDescent="0.3">
      <c r="B704">
        <v>698</v>
      </c>
      <c r="C704" t="s">
        <v>2893</v>
      </c>
      <c r="D704" t="s">
        <v>28390</v>
      </c>
      <c r="E704" t="s">
        <v>2894</v>
      </c>
      <c r="F704" t="s">
        <v>33938</v>
      </c>
      <c r="G704" t="s">
        <v>2893</v>
      </c>
      <c r="H704" t="s">
        <v>2894</v>
      </c>
      <c r="I704" t="s">
        <v>33938</v>
      </c>
      <c r="J704" t="s">
        <v>2893</v>
      </c>
      <c r="L704">
        <v>698</v>
      </c>
      <c r="M704" t="s">
        <v>1427</v>
      </c>
      <c r="N704" t="s">
        <v>28390</v>
      </c>
      <c r="O704" t="s">
        <v>1428</v>
      </c>
      <c r="P704" t="s">
        <v>29187</v>
      </c>
      <c r="Q704" t="s">
        <v>1427</v>
      </c>
    </row>
    <row r="705" spans="2:17" x14ac:dyDescent="0.3">
      <c r="B705">
        <v>699</v>
      </c>
      <c r="C705" t="s">
        <v>2895</v>
      </c>
      <c r="D705" t="s">
        <v>28392</v>
      </c>
      <c r="E705" t="s">
        <v>2896</v>
      </c>
      <c r="F705" t="s">
        <v>33939</v>
      </c>
      <c r="G705" t="s">
        <v>2895</v>
      </c>
      <c r="H705" t="s">
        <v>2896</v>
      </c>
      <c r="I705" t="s">
        <v>33939</v>
      </c>
      <c r="J705" t="s">
        <v>2895</v>
      </c>
      <c r="L705">
        <v>699</v>
      </c>
      <c r="M705" t="s">
        <v>1429</v>
      </c>
      <c r="N705" t="s">
        <v>28392</v>
      </c>
      <c r="O705" t="s">
        <v>1430</v>
      </c>
      <c r="P705" t="s">
        <v>29188</v>
      </c>
      <c r="Q705" t="s">
        <v>1429</v>
      </c>
    </row>
    <row r="706" spans="2:17" x14ac:dyDescent="0.3">
      <c r="B706">
        <v>700</v>
      </c>
      <c r="C706" t="s">
        <v>2897</v>
      </c>
      <c r="D706" t="s">
        <v>42433</v>
      </c>
      <c r="E706" t="s">
        <v>2898</v>
      </c>
      <c r="F706" t="s">
        <v>49362</v>
      </c>
      <c r="G706" t="s">
        <v>2897</v>
      </c>
      <c r="H706" t="s">
        <v>2898</v>
      </c>
      <c r="I706" t="s">
        <v>49362</v>
      </c>
      <c r="J706" t="s">
        <v>2897</v>
      </c>
      <c r="L706">
        <v>700</v>
      </c>
      <c r="M706" t="s">
        <v>6829</v>
      </c>
      <c r="N706" t="s">
        <v>6830</v>
      </c>
      <c r="O706" t="s">
        <v>6831</v>
      </c>
      <c r="P706" t="s">
        <v>29189</v>
      </c>
      <c r="Q706" t="s">
        <v>6829</v>
      </c>
    </row>
    <row r="707" spans="2:17" x14ac:dyDescent="0.3">
      <c r="B707">
        <v>701</v>
      </c>
      <c r="C707" t="s">
        <v>2899</v>
      </c>
      <c r="D707" t="s">
        <v>42435</v>
      </c>
      <c r="E707" t="s">
        <v>2900</v>
      </c>
      <c r="F707" t="s">
        <v>49363</v>
      </c>
      <c r="G707" t="s">
        <v>2899</v>
      </c>
      <c r="H707" t="s">
        <v>2900</v>
      </c>
      <c r="I707" t="s">
        <v>49363</v>
      </c>
      <c r="J707" t="s">
        <v>2899</v>
      </c>
      <c r="L707">
        <v>701</v>
      </c>
      <c r="M707" t="s">
        <v>6832</v>
      </c>
      <c r="N707" t="s">
        <v>6833</v>
      </c>
      <c r="O707" t="s">
        <v>6834</v>
      </c>
      <c r="P707" t="s">
        <v>29190</v>
      </c>
      <c r="Q707" t="s">
        <v>6832</v>
      </c>
    </row>
    <row r="708" spans="2:17" x14ac:dyDescent="0.3">
      <c r="B708">
        <v>702</v>
      </c>
      <c r="C708" t="s">
        <v>2901</v>
      </c>
      <c r="D708" t="s">
        <v>42437</v>
      </c>
      <c r="E708" t="s">
        <v>2902</v>
      </c>
      <c r="F708" t="s">
        <v>49364</v>
      </c>
      <c r="G708" t="s">
        <v>2901</v>
      </c>
      <c r="H708" t="s">
        <v>2902</v>
      </c>
      <c r="I708" t="s">
        <v>49364</v>
      </c>
      <c r="J708" t="s">
        <v>2901</v>
      </c>
      <c r="L708">
        <v>702</v>
      </c>
      <c r="M708" t="s">
        <v>6835</v>
      </c>
      <c r="N708" t="s">
        <v>6836</v>
      </c>
      <c r="O708" t="s">
        <v>6837</v>
      </c>
      <c r="P708" t="s">
        <v>29191</v>
      </c>
      <c r="Q708" t="s">
        <v>6835</v>
      </c>
    </row>
    <row r="709" spans="2:17" x14ac:dyDescent="0.3">
      <c r="B709">
        <v>703</v>
      </c>
      <c r="C709" t="s">
        <v>49365</v>
      </c>
      <c r="D709" t="s">
        <v>42440</v>
      </c>
      <c r="E709" t="s">
        <v>2903</v>
      </c>
      <c r="F709" t="s">
        <v>49366</v>
      </c>
      <c r="G709" t="s">
        <v>49365</v>
      </c>
      <c r="H709" t="s">
        <v>2903</v>
      </c>
      <c r="I709" t="s">
        <v>49366</v>
      </c>
      <c r="J709" t="s">
        <v>49365</v>
      </c>
      <c r="L709">
        <v>703</v>
      </c>
      <c r="M709" t="s">
        <v>29192</v>
      </c>
      <c r="N709" t="s">
        <v>6838</v>
      </c>
      <c r="O709" t="s">
        <v>6839</v>
      </c>
      <c r="P709" t="s">
        <v>29193</v>
      </c>
      <c r="Q709" t="s">
        <v>29192</v>
      </c>
    </row>
    <row r="710" spans="2:17" x14ac:dyDescent="0.3">
      <c r="B710">
        <v>704</v>
      </c>
      <c r="C710" t="s">
        <v>5825</v>
      </c>
      <c r="D710" t="s">
        <v>42442</v>
      </c>
      <c r="E710" t="s">
        <v>2904</v>
      </c>
      <c r="F710" t="s">
        <v>49367</v>
      </c>
      <c r="G710" t="s">
        <v>5825</v>
      </c>
      <c r="H710" t="s">
        <v>2904</v>
      </c>
      <c r="I710" t="s">
        <v>49367</v>
      </c>
      <c r="J710" t="s">
        <v>5825</v>
      </c>
      <c r="L710">
        <v>704</v>
      </c>
      <c r="M710" t="s">
        <v>6840</v>
      </c>
      <c r="N710" t="s">
        <v>6841</v>
      </c>
      <c r="O710" t="s">
        <v>6842</v>
      </c>
      <c r="P710" t="s">
        <v>29194</v>
      </c>
      <c r="Q710" t="s">
        <v>6840</v>
      </c>
    </row>
    <row r="711" spans="2:17" x14ac:dyDescent="0.3">
      <c r="B711">
        <v>705</v>
      </c>
      <c r="C711" t="s">
        <v>2905</v>
      </c>
      <c r="D711" t="s">
        <v>42444</v>
      </c>
      <c r="E711" t="s">
        <v>2906</v>
      </c>
      <c r="F711" t="s">
        <v>49368</v>
      </c>
      <c r="G711" t="s">
        <v>2905</v>
      </c>
      <c r="H711" t="s">
        <v>2906</v>
      </c>
      <c r="I711" t="s">
        <v>49368</v>
      </c>
      <c r="J711" t="s">
        <v>2905</v>
      </c>
      <c r="L711">
        <v>705</v>
      </c>
      <c r="M711" t="s">
        <v>6843</v>
      </c>
      <c r="N711" t="s">
        <v>6844</v>
      </c>
      <c r="O711" t="s">
        <v>6845</v>
      </c>
      <c r="P711" t="s">
        <v>29195</v>
      </c>
      <c r="Q711" t="s">
        <v>6843</v>
      </c>
    </row>
    <row r="712" spans="2:17" x14ac:dyDescent="0.3">
      <c r="B712">
        <v>706</v>
      </c>
      <c r="C712" t="s">
        <v>2907</v>
      </c>
      <c r="D712" t="s">
        <v>42446</v>
      </c>
      <c r="E712" t="s">
        <v>2908</v>
      </c>
      <c r="F712" t="s">
        <v>49369</v>
      </c>
      <c r="G712" t="s">
        <v>2907</v>
      </c>
      <c r="H712" t="s">
        <v>2908</v>
      </c>
      <c r="I712" t="s">
        <v>49369</v>
      </c>
      <c r="J712" t="s">
        <v>2907</v>
      </c>
      <c r="L712">
        <v>706</v>
      </c>
      <c r="M712" t="s">
        <v>6846</v>
      </c>
      <c r="N712" t="s">
        <v>6847</v>
      </c>
      <c r="O712" t="s">
        <v>6848</v>
      </c>
      <c r="P712" t="s">
        <v>29196</v>
      </c>
      <c r="Q712" t="s">
        <v>6846</v>
      </c>
    </row>
    <row r="713" spans="2:17" x14ac:dyDescent="0.3">
      <c r="B713">
        <v>707</v>
      </c>
      <c r="C713" t="s">
        <v>2909</v>
      </c>
      <c r="D713" t="s">
        <v>42448</v>
      </c>
      <c r="E713" t="s">
        <v>2910</v>
      </c>
      <c r="F713" t="s">
        <v>49370</v>
      </c>
      <c r="G713" t="s">
        <v>2909</v>
      </c>
      <c r="H713" t="s">
        <v>2910</v>
      </c>
      <c r="I713" t="s">
        <v>49370</v>
      </c>
      <c r="J713" t="s">
        <v>2909</v>
      </c>
      <c r="L713">
        <v>707</v>
      </c>
      <c r="M713" t="s">
        <v>6849</v>
      </c>
      <c r="N713" t="s">
        <v>6850</v>
      </c>
      <c r="O713" t="s">
        <v>6851</v>
      </c>
      <c r="P713" t="s">
        <v>29197</v>
      </c>
      <c r="Q713" t="s">
        <v>6849</v>
      </c>
    </row>
    <row r="714" spans="2:17" x14ac:dyDescent="0.3">
      <c r="B714">
        <v>708</v>
      </c>
      <c r="C714" t="s">
        <v>2911</v>
      </c>
      <c r="D714" t="s">
        <v>42450</v>
      </c>
      <c r="E714" t="s">
        <v>2912</v>
      </c>
      <c r="F714" t="s">
        <v>49371</v>
      </c>
      <c r="G714" t="s">
        <v>2911</v>
      </c>
      <c r="H714" t="s">
        <v>2912</v>
      </c>
      <c r="I714" t="s">
        <v>49371</v>
      </c>
      <c r="J714" t="s">
        <v>2911</v>
      </c>
      <c r="L714">
        <v>708</v>
      </c>
      <c r="M714" t="s">
        <v>6852</v>
      </c>
      <c r="N714" t="s">
        <v>6853</v>
      </c>
      <c r="O714" t="s">
        <v>6854</v>
      </c>
      <c r="P714" t="s">
        <v>29198</v>
      </c>
      <c r="Q714" t="s">
        <v>6852</v>
      </c>
    </row>
    <row r="715" spans="2:17" x14ac:dyDescent="0.3">
      <c r="B715">
        <v>709</v>
      </c>
      <c r="C715" t="s">
        <v>2850</v>
      </c>
      <c r="D715" t="s">
        <v>42452</v>
      </c>
      <c r="E715" t="s">
        <v>26679</v>
      </c>
      <c r="F715" t="s">
        <v>49372</v>
      </c>
      <c r="G715" t="s">
        <v>2850</v>
      </c>
      <c r="H715" t="s">
        <v>26679</v>
      </c>
      <c r="I715" t="s">
        <v>49372</v>
      </c>
      <c r="J715" t="s">
        <v>2850</v>
      </c>
      <c r="L715">
        <v>709</v>
      </c>
      <c r="M715" t="s">
        <v>6792</v>
      </c>
      <c r="N715" t="s">
        <v>6793</v>
      </c>
      <c r="O715" t="s">
        <v>26048</v>
      </c>
      <c r="P715" t="s">
        <v>29199</v>
      </c>
      <c r="Q715" t="s">
        <v>6792</v>
      </c>
    </row>
    <row r="716" spans="2:17" x14ac:dyDescent="0.3">
      <c r="B716">
        <v>710</v>
      </c>
      <c r="C716" t="s">
        <v>2913</v>
      </c>
      <c r="D716" t="s">
        <v>42454</v>
      </c>
      <c r="E716" t="s">
        <v>2914</v>
      </c>
      <c r="F716" t="s">
        <v>49373</v>
      </c>
      <c r="G716" t="s">
        <v>2913</v>
      </c>
      <c r="H716" t="s">
        <v>2914</v>
      </c>
      <c r="I716" t="s">
        <v>49373</v>
      </c>
      <c r="J716" t="s">
        <v>2913</v>
      </c>
      <c r="L716">
        <v>710</v>
      </c>
      <c r="M716" t="s">
        <v>6855</v>
      </c>
      <c r="N716" t="s">
        <v>6856</v>
      </c>
      <c r="O716" t="s">
        <v>6857</v>
      </c>
      <c r="P716" t="s">
        <v>29200</v>
      </c>
      <c r="Q716" t="s">
        <v>6855</v>
      </c>
    </row>
    <row r="717" spans="2:17" x14ac:dyDescent="0.3">
      <c r="B717">
        <v>711</v>
      </c>
      <c r="C717" t="s">
        <v>2915</v>
      </c>
      <c r="D717" t="s">
        <v>42456</v>
      </c>
      <c r="E717" t="s">
        <v>2916</v>
      </c>
      <c r="F717" t="s">
        <v>49374</v>
      </c>
      <c r="G717" t="s">
        <v>2915</v>
      </c>
      <c r="H717" t="s">
        <v>2916</v>
      </c>
      <c r="I717" t="s">
        <v>49374</v>
      </c>
      <c r="J717" t="s">
        <v>2915</v>
      </c>
      <c r="L717">
        <v>711</v>
      </c>
      <c r="M717" t="s">
        <v>6858</v>
      </c>
      <c r="N717" t="s">
        <v>6859</v>
      </c>
      <c r="O717" t="s">
        <v>6860</v>
      </c>
      <c r="P717" t="s">
        <v>29201</v>
      </c>
      <c r="Q717" t="s">
        <v>6858</v>
      </c>
    </row>
    <row r="718" spans="2:17" x14ac:dyDescent="0.3">
      <c r="B718">
        <v>712</v>
      </c>
      <c r="C718" t="s">
        <v>2917</v>
      </c>
      <c r="D718" t="s">
        <v>42458</v>
      </c>
      <c r="E718" t="s">
        <v>2918</v>
      </c>
      <c r="F718" t="s">
        <v>49375</v>
      </c>
      <c r="G718" t="s">
        <v>2917</v>
      </c>
      <c r="H718" t="s">
        <v>2918</v>
      </c>
      <c r="I718" t="s">
        <v>49375</v>
      </c>
      <c r="J718" t="s">
        <v>2917</v>
      </c>
      <c r="L718">
        <v>712</v>
      </c>
      <c r="M718" t="s">
        <v>6861</v>
      </c>
      <c r="N718" t="s">
        <v>6862</v>
      </c>
      <c r="O718" t="s">
        <v>6863</v>
      </c>
      <c r="P718" t="s">
        <v>29202</v>
      </c>
      <c r="Q718" t="s">
        <v>6861</v>
      </c>
    </row>
    <row r="719" spans="2:17" x14ac:dyDescent="0.3">
      <c r="B719">
        <v>713</v>
      </c>
      <c r="C719" t="s">
        <v>2919</v>
      </c>
      <c r="D719" t="s">
        <v>42460</v>
      </c>
      <c r="E719" t="s">
        <v>2920</v>
      </c>
      <c r="F719" t="s">
        <v>49376</v>
      </c>
      <c r="G719" t="s">
        <v>2919</v>
      </c>
      <c r="H719" t="s">
        <v>2920</v>
      </c>
      <c r="I719" t="s">
        <v>49376</v>
      </c>
      <c r="J719" t="s">
        <v>2919</v>
      </c>
      <c r="L719">
        <v>713</v>
      </c>
      <c r="M719" t="s">
        <v>6864</v>
      </c>
      <c r="N719" t="s">
        <v>6865</v>
      </c>
      <c r="O719" t="s">
        <v>6866</v>
      </c>
      <c r="P719" t="s">
        <v>29203</v>
      </c>
      <c r="Q719" t="s">
        <v>6864</v>
      </c>
    </row>
    <row r="720" spans="2:17" x14ac:dyDescent="0.3">
      <c r="B720">
        <v>714</v>
      </c>
      <c r="C720" t="s">
        <v>2921</v>
      </c>
      <c r="D720" t="s">
        <v>42462</v>
      </c>
      <c r="E720" t="s">
        <v>2922</v>
      </c>
      <c r="F720" t="s">
        <v>49377</v>
      </c>
      <c r="G720" t="s">
        <v>2921</v>
      </c>
      <c r="H720" t="s">
        <v>2922</v>
      </c>
      <c r="I720" t="s">
        <v>49377</v>
      </c>
      <c r="J720" t="s">
        <v>2921</v>
      </c>
      <c r="L720">
        <v>714</v>
      </c>
      <c r="M720" t="s">
        <v>6867</v>
      </c>
      <c r="N720" t="s">
        <v>6868</v>
      </c>
      <c r="O720" t="s">
        <v>6869</v>
      </c>
      <c r="P720" t="s">
        <v>29204</v>
      </c>
      <c r="Q720" t="s">
        <v>6867</v>
      </c>
    </row>
    <row r="721" spans="2:17" x14ac:dyDescent="0.3">
      <c r="B721">
        <v>715</v>
      </c>
      <c r="C721" t="s">
        <v>2923</v>
      </c>
      <c r="D721" t="s">
        <v>42464</v>
      </c>
      <c r="E721" t="s">
        <v>2924</v>
      </c>
      <c r="F721" t="s">
        <v>49378</v>
      </c>
      <c r="G721" t="s">
        <v>2923</v>
      </c>
      <c r="H721" t="s">
        <v>2924</v>
      </c>
      <c r="I721" t="s">
        <v>49378</v>
      </c>
      <c r="J721" t="s">
        <v>2923</v>
      </c>
      <c r="L721">
        <v>715</v>
      </c>
      <c r="M721" t="s">
        <v>6870</v>
      </c>
      <c r="N721" t="s">
        <v>6871</v>
      </c>
      <c r="O721" t="s">
        <v>6872</v>
      </c>
      <c r="P721" t="s">
        <v>29205</v>
      </c>
      <c r="Q721" t="s">
        <v>6870</v>
      </c>
    </row>
    <row r="722" spans="2:17" x14ac:dyDescent="0.3">
      <c r="B722">
        <v>716</v>
      </c>
      <c r="C722" t="s">
        <v>2925</v>
      </c>
      <c r="D722" t="s">
        <v>42466</v>
      </c>
      <c r="E722" t="s">
        <v>2926</v>
      </c>
      <c r="F722" t="s">
        <v>49379</v>
      </c>
      <c r="G722" t="s">
        <v>2925</v>
      </c>
      <c r="H722" t="s">
        <v>2926</v>
      </c>
      <c r="I722" t="s">
        <v>49379</v>
      </c>
      <c r="J722" t="s">
        <v>2925</v>
      </c>
      <c r="L722">
        <v>716</v>
      </c>
      <c r="M722" t="s">
        <v>6873</v>
      </c>
      <c r="N722" t="s">
        <v>6874</v>
      </c>
      <c r="O722" t="s">
        <v>6875</v>
      </c>
      <c r="P722" t="s">
        <v>29206</v>
      </c>
      <c r="Q722" t="s">
        <v>6873</v>
      </c>
    </row>
    <row r="723" spans="2:17" x14ac:dyDescent="0.3">
      <c r="B723">
        <v>717</v>
      </c>
      <c r="C723" t="s">
        <v>2927</v>
      </c>
      <c r="D723" t="s">
        <v>42468</v>
      </c>
      <c r="E723" t="s">
        <v>2928</v>
      </c>
      <c r="F723" t="s">
        <v>49380</v>
      </c>
      <c r="G723" t="s">
        <v>2927</v>
      </c>
      <c r="H723" t="s">
        <v>2928</v>
      </c>
      <c r="I723" t="s">
        <v>49380</v>
      </c>
      <c r="J723" t="s">
        <v>2927</v>
      </c>
      <c r="L723">
        <v>717</v>
      </c>
      <c r="M723" t="s">
        <v>6876</v>
      </c>
      <c r="N723" t="s">
        <v>6877</v>
      </c>
      <c r="O723" t="s">
        <v>6878</v>
      </c>
      <c r="P723" t="s">
        <v>29207</v>
      </c>
      <c r="Q723" t="s">
        <v>6876</v>
      </c>
    </row>
    <row r="724" spans="2:17" x14ac:dyDescent="0.3">
      <c r="B724">
        <v>718</v>
      </c>
      <c r="C724" t="s">
        <v>2929</v>
      </c>
      <c r="D724" t="s">
        <v>42470</v>
      </c>
      <c r="E724" t="s">
        <v>2930</v>
      </c>
      <c r="F724" t="s">
        <v>49381</v>
      </c>
      <c r="G724" t="s">
        <v>2929</v>
      </c>
      <c r="H724" t="s">
        <v>2930</v>
      </c>
      <c r="I724" t="s">
        <v>49381</v>
      </c>
      <c r="J724" t="s">
        <v>2929</v>
      </c>
      <c r="L724">
        <v>718</v>
      </c>
      <c r="M724" t="s">
        <v>6879</v>
      </c>
      <c r="N724" t="s">
        <v>6880</v>
      </c>
      <c r="O724" t="s">
        <v>6881</v>
      </c>
      <c r="P724" t="s">
        <v>29208</v>
      </c>
      <c r="Q724" t="s">
        <v>6879</v>
      </c>
    </row>
    <row r="725" spans="2:17" x14ac:dyDescent="0.3">
      <c r="B725">
        <v>719</v>
      </c>
      <c r="C725" t="s">
        <v>2931</v>
      </c>
      <c r="D725" t="s">
        <v>42472</v>
      </c>
      <c r="E725" t="s">
        <v>2932</v>
      </c>
      <c r="F725" t="s">
        <v>49382</v>
      </c>
      <c r="G725" t="s">
        <v>2931</v>
      </c>
      <c r="H725" t="s">
        <v>2932</v>
      </c>
      <c r="I725" t="s">
        <v>49382</v>
      </c>
      <c r="J725" t="s">
        <v>2931</v>
      </c>
      <c r="L725">
        <v>719</v>
      </c>
      <c r="M725" t="s">
        <v>6882</v>
      </c>
      <c r="N725" t="s">
        <v>6883</v>
      </c>
      <c r="O725" t="s">
        <v>6884</v>
      </c>
      <c r="P725" t="s">
        <v>29209</v>
      </c>
      <c r="Q725" t="s">
        <v>6882</v>
      </c>
    </row>
    <row r="726" spans="2:17" x14ac:dyDescent="0.3">
      <c r="B726">
        <v>720</v>
      </c>
      <c r="C726" t="s">
        <v>2933</v>
      </c>
      <c r="D726" t="s">
        <v>42474</v>
      </c>
      <c r="E726" t="s">
        <v>2934</v>
      </c>
      <c r="F726" t="s">
        <v>49383</v>
      </c>
      <c r="G726" t="s">
        <v>2933</v>
      </c>
      <c r="H726" t="s">
        <v>2934</v>
      </c>
      <c r="I726" t="s">
        <v>49383</v>
      </c>
      <c r="J726" t="s">
        <v>2933</v>
      </c>
      <c r="L726">
        <v>720</v>
      </c>
      <c r="M726" t="s">
        <v>6885</v>
      </c>
      <c r="N726" t="s">
        <v>6886</v>
      </c>
      <c r="O726" t="s">
        <v>6887</v>
      </c>
      <c r="P726" t="s">
        <v>29210</v>
      </c>
      <c r="Q726" t="s">
        <v>6885</v>
      </c>
    </row>
    <row r="727" spans="2:17" x14ac:dyDescent="0.3">
      <c r="B727">
        <v>721</v>
      </c>
      <c r="C727" t="s">
        <v>2935</v>
      </c>
      <c r="D727" t="s">
        <v>42476</v>
      </c>
      <c r="E727" t="s">
        <v>2936</v>
      </c>
      <c r="F727" t="s">
        <v>49384</v>
      </c>
      <c r="G727" t="s">
        <v>2935</v>
      </c>
      <c r="H727" t="s">
        <v>2936</v>
      </c>
      <c r="I727" t="s">
        <v>49384</v>
      </c>
      <c r="J727" t="s">
        <v>2935</v>
      </c>
      <c r="L727">
        <v>721</v>
      </c>
      <c r="M727" t="s">
        <v>6888</v>
      </c>
      <c r="N727" t="s">
        <v>6889</v>
      </c>
      <c r="O727" t="s">
        <v>6890</v>
      </c>
      <c r="P727" t="s">
        <v>29211</v>
      </c>
      <c r="Q727" t="s">
        <v>6888</v>
      </c>
    </row>
    <row r="728" spans="2:17" x14ac:dyDescent="0.3">
      <c r="B728">
        <v>722</v>
      </c>
      <c r="C728" t="s">
        <v>2937</v>
      </c>
      <c r="D728" t="s">
        <v>42478</v>
      </c>
      <c r="E728" t="s">
        <v>2938</v>
      </c>
      <c r="F728" t="s">
        <v>49385</v>
      </c>
      <c r="G728" t="s">
        <v>2937</v>
      </c>
      <c r="H728" t="s">
        <v>2938</v>
      </c>
      <c r="I728" t="s">
        <v>49385</v>
      </c>
      <c r="J728" t="s">
        <v>2937</v>
      </c>
      <c r="L728">
        <v>722</v>
      </c>
      <c r="M728" t="s">
        <v>6891</v>
      </c>
      <c r="N728" t="s">
        <v>6892</v>
      </c>
      <c r="O728" t="s">
        <v>6893</v>
      </c>
      <c r="P728" t="s">
        <v>29212</v>
      </c>
      <c r="Q728" t="s">
        <v>6891</v>
      </c>
    </row>
    <row r="729" spans="2:17" x14ac:dyDescent="0.3">
      <c r="B729">
        <v>723</v>
      </c>
      <c r="C729" t="s">
        <v>2939</v>
      </c>
      <c r="D729" t="s">
        <v>42480</v>
      </c>
      <c r="E729" t="s">
        <v>2940</v>
      </c>
      <c r="F729" t="s">
        <v>49386</v>
      </c>
      <c r="G729" t="s">
        <v>2939</v>
      </c>
      <c r="H729" t="s">
        <v>2940</v>
      </c>
      <c r="I729" t="s">
        <v>49386</v>
      </c>
      <c r="J729" t="s">
        <v>2939</v>
      </c>
      <c r="L729">
        <v>723</v>
      </c>
      <c r="M729" t="s">
        <v>6894</v>
      </c>
      <c r="N729" t="s">
        <v>6895</v>
      </c>
      <c r="O729" t="s">
        <v>6896</v>
      </c>
      <c r="P729" t="s">
        <v>29213</v>
      </c>
      <c r="Q729" t="s">
        <v>6894</v>
      </c>
    </row>
    <row r="730" spans="2:17" x14ac:dyDescent="0.3">
      <c r="B730">
        <v>724</v>
      </c>
      <c r="C730" t="s">
        <v>2941</v>
      </c>
      <c r="D730" t="s">
        <v>42482</v>
      </c>
      <c r="E730" t="s">
        <v>2942</v>
      </c>
      <c r="F730" t="s">
        <v>49387</v>
      </c>
      <c r="G730" t="s">
        <v>2941</v>
      </c>
      <c r="H730" t="s">
        <v>2942</v>
      </c>
      <c r="I730" t="s">
        <v>49387</v>
      </c>
      <c r="J730" t="s">
        <v>2941</v>
      </c>
      <c r="L730">
        <v>724</v>
      </c>
      <c r="M730" t="s">
        <v>6897</v>
      </c>
      <c r="N730" t="s">
        <v>6898</v>
      </c>
      <c r="O730" t="s">
        <v>6899</v>
      </c>
      <c r="P730" t="s">
        <v>29214</v>
      </c>
      <c r="Q730" t="s">
        <v>6897</v>
      </c>
    </row>
    <row r="731" spans="2:17" x14ac:dyDescent="0.3">
      <c r="B731">
        <v>725</v>
      </c>
      <c r="C731" t="s">
        <v>2943</v>
      </c>
      <c r="D731" t="s">
        <v>42484</v>
      </c>
      <c r="E731" t="s">
        <v>2944</v>
      </c>
      <c r="F731" t="s">
        <v>49388</v>
      </c>
      <c r="G731" t="s">
        <v>2943</v>
      </c>
      <c r="H731" t="s">
        <v>2944</v>
      </c>
      <c r="I731" t="s">
        <v>49388</v>
      </c>
      <c r="J731" t="s">
        <v>2943</v>
      </c>
      <c r="L731">
        <v>725</v>
      </c>
      <c r="M731" t="s">
        <v>6900</v>
      </c>
      <c r="N731" t="s">
        <v>6901</v>
      </c>
      <c r="O731" t="s">
        <v>6902</v>
      </c>
      <c r="P731" t="s">
        <v>29215</v>
      </c>
      <c r="Q731" t="s">
        <v>6900</v>
      </c>
    </row>
    <row r="732" spans="2:17" x14ac:dyDescent="0.3">
      <c r="B732">
        <v>726</v>
      </c>
      <c r="C732" t="s">
        <v>2945</v>
      </c>
      <c r="D732" t="s">
        <v>42486</v>
      </c>
      <c r="E732" t="s">
        <v>2946</v>
      </c>
      <c r="F732" t="s">
        <v>49389</v>
      </c>
      <c r="G732" t="s">
        <v>2945</v>
      </c>
      <c r="H732" t="s">
        <v>2946</v>
      </c>
      <c r="I732" t="s">
        <v>49389</v>
      </c>
      <c r="J732" t="s">
        <v>2945</v>
      </c>
      <c r="L732">
        <v>726</v>
      </c>
      <c r="M732" t="s">
        <v>6903</v>
      </c>
      <c r="N732" t="s">
        <v>6904</v>
      </c>
      <c r="O732" t="s">
        <v>6905</v>
      </c>
      <c r="P732" t="s">
        <v>29216</v>
      </c>
      <c r="Q732" t="s">
        <v>6903</v>
      </c>
    </row>
    <row r="733" spans="2:17" x14ac:dyDescent="0.3">
      <c r="B733">
        <v>727</v>
      </c>
      <c r="C733" t="s">
        <v>2947</v>
      </c>
      <c r="D733" t="s">
        <v>42488</v>
      </c>
      <c r="E733" t="s">
        <v>2948</v>
      </c>
      <c r="F733" t="s">
        <v>49390</v>
      </c>
      <c r="G733" t="s">
        <v>2947</v>
      </c>
      <c r="H733" t="s">
        <v>2948</v>
      </c>
      <c r="I733" t="s">
        <v>49390</v>
      </c>
      <c r="J733" t="s">
        <v>2947</v>
      </c>
      <c r="L733">
        <v>727</v>
      </c>
      <c r="M733" t="s">
        <v>6906</v>
      </c>
      <c r="N733" t="s">
        <v>6907</v>
      </c>
      <c r="O733" t="s">
        <v>6908</v>
      </c>
      <c r="P733" t="s">
        <v>29217</v>
      </c>
      <c r="Q733" t="s">
        <v>6906</v>
      </c>
    </row>
    <row r="734" spans="2:17" x14ac:dyDescent="0.3">
      <c r="B734">
        <v>728</v>
      </c>
      <c r="C734" t="s">
        <v>2949</v>
      </c>
      <c r="D734" t="s">
        <v>42490</v>
      </c>
      <c r="E734" t="s">
        <v>2950</v>
      </c>
      <c r="F734" t="s">
        <v>49391</v>
      </c>
      <c r="G734" t="s">
        <v>2949</v>
      </c>
      <c r="H734" t="s">
        <v>2950</v>
      </c>
      <c r="I734" t="s">
        <v>49391</v>
      </c>
      <c r="J734" t="s">
        <v>2949</v>
      </c>
      <c r="L734">
        <v>728</v>
      </c>
      <c r="M734" t="s">
        <v>6909</v>
      </c>
      <c r="N734" t="s">
        <v>6910</v>
      </c>
      <c r="O734" t="s">
        <v>6911</v>
      </c>
      <c r="P734" t="s">
        <v>29218</v>
      </c>
      <c r="Q734" t="s">
        <v>6909</v>
      </c>
    </row>
    <row r="735" spans="2:17" x14ac:dyDescent="0.3">
      <c r="B735">
        <v>729</v>
      </c>
      <c r="C735" t="s">
        <v>2951</v>
      </c>
      <c r="D735" t="s">
        <v>42492</v>
      </c>
      <c r="E735" t="s">
        <v>2952</v>
      </c>
      <c r="F735" t="s">
        <v>49392</v>
      </c>
      <c r="G735" t="s">
        <v>2951</v>
      </c>
      <c r="H735" t="s">
        <v>2952</v>
      </c>
      <c r="I735" t="s">
        <v>49392</v>
      </c>
      <c r="J735" t="s">
        <v>2951</v>
      </c>
      <c r="L735">
        <v>729</v>
      </c>
      <c r="M735" t="s">
        <v>6912</v>
      </c>
      <c r="N735" t="s">
        <v>6913</v>
      </c>
      <c r="O735" t="s">
        <v>6914</v>
      </c>
      <c r="P735" t="s">
        <v>29219</v>
      </c>
      <c r="Q735" t="s">
        <v>6912</v>
      </c>
    </row>
    <row r="736" spans="2:17" x14ac:dyDescent="0.3">
      <c r="B736">
        <v>730</v>
      </c>
      <c r="C736" t="s">
        <v>2953</v>
      </c>
      <c r="D736" t="s">
        <v>42494</v>
      </c>
      <c r="E736" t="s">
        <v>2954</v>
      </c>
      <c r="F736" t="s">
        <v>49393</v>
      </c>
      <c r="G736" t="s">
        <v>2953</v>
      </c>
      <c r="H736" t="s">
        <v>2954</v>
      </c>
      <c r="I736" t="s">
        <v>49393</v>
      </c>
      <c r="J736" t="s">
        <v>2953</v>
      </c>
      <c r="L736">
        <v>730</v>
      </c>
      <c r="M736" t="s">
        <v>6915</v>
      </c>
      <c r="N736" t="s">
        <v>6916</v>
      </c>
      <c r="O736" t="s">
        <v>6917</v>
      </c>
      <c r="P736" t="s">
        <v>29220</v>
      </c>
      <c r="Q736" t="s">
        <v>6915</v>
      </c>
    </row>
    <row r="737" spans="2:17" x14ac:dyDescent="0.3">
      <c r="B737">
        <v>731</v>
      </c>
      <c r="C737" t="s">
        <v>2955</v>
      </c>
      <c r="D737" t="s">
        <v>42496</v>
      </c>
      <c r="E737" t="s">
        <v>2956</v>
      </c>
      <c r="F737" t="s">
        <v>49394</v>
      </c>
      <c r="G737" t="s">
        <v>2955</v>
      </c>
      <c r="H737" t="s">
        <v>2956</v>
      </c>
      <c r="I737" t="s">
        <v>49394</v>
      </c>
      <c r="J737" t="s">
        <v>2955</v>
      </c>
      <c r="L737">
        <v>731</v>
      </c>
      <c r="M737" t="s">
        <v>6918</v>
      </c>
      <c r="N737" t="s">
        <v>6919</v>
      </c>
      <c r="O737" t="s">
        <v>6920</v>
      </c>
      <c r="P737" t="s">
        <v>29221</v>
      </c>
      <c r="Q737" t="s">
        <v>6918</v>
      </c>
    </row>
    <row r="738" spans="2:17" x14ac:dyDescent="0.3">
      <c r="B738">
        <v>732</v>
      </c>
      <c r="C738" t="s">
        <v>2957</v>
      </c>
      <c r="D738" t="s">
        <v>42498</v>
      </c>
      <c r="E738" t="s">
        <v>2958</v>
      </c>
      <c r="F738" t="s">
        <v>49395</v>
      </c>
      <c r="G738" t="s">
        <v>2957</v>
      </c>
      <c r="H738" t="s">
        <v>2958</v>
      </c>
      <c r="I738" t="s">
        <v>49395</v>
      </c>
      <c r="J738" t="s">
        <v>2957</v>
      </c>
      <c r="L738">
        <v>732</v>
      </c>
      <c r="M738" t="s">
        <v>6921</v>
      </c>
      <c r="N738" t="s">
        <v>6922</v>
      </c>
      <c r="O738" t="s">
        <v>6923</v>
      </c>
      <c r="P738" t="s">
        <v>29222</v>
      </c>
      <c r="Q738" t="s">
        <v>6921</v>
      </c>
    </row>
    <row r="739" spans="2:17" x14ac:dyDescent="0.3">
      <c r="B739">
        <v>733</v>
      </c>
      <c r="C739" t="s">
        <v>2959</v>
      </c>
      <c r="D739" t="s">
        <v>42500</v>
      </c>
      <c r="E739" t="s">
        <v>2960</v>
      </c>
      <c r="F739" t="s">
        <v>49396</v>
      </c>
      <c r="G739" t="s">
        <v>2959</v>
      </c>
      <c r="H739" t="s">
        <v>2960</v>
      </c>
      <c r="I739" t="s">
        <v>49396</v>
      </c>
      <c r="J739" t="s">
        <v>2959</v>
      </c>
      <c r="L739">
        <v>733</v>
      </c>
      <c r="M739" t="s">
        <v>6924</v>
      </c>
      <c r="N739" t="s">
        <v>6925</v>
      </c>
      <c r="O739" t="s">
        <v>6926</v>
      </c>
      <c r="P739" t="s">
        <v>29223</v>
      </c>
      <c r="Q739" t="s">
        <v>6924</v>
      </c>
    </row>
    <row r="740" spans="2:17" x14ac:dyDescent="0.3">
      <c r="B740">
        <v>734</v>
      </c>
      <c r="C740" t="s">
        <v>2961</v>
      </c>
      <c r="D740" t="s">
        <v>42502</v>
      </c>
      <c r="E740" t="s">
        <v>2962</v>
      </c>
      <c r="F740" t="s">
        <v>49397</v>
      </c>
      <c r="G740" t="s">
        <v>2961</v>
      </c>
      <c r="H740" t="s">
        <v>2962</v>
      </c>
      <c r="I740" t="s">
        <v>49397</v>
      </c>
      <c r="J740" t="s">
        <v>2961</v>
      </c>
      <c r="L740">
        <v>734</v>
      </c>
      <c r="M740" t="s">
        <v>6927</v>
      </c>
      <c r="N740" t="s">
        <v>6928</v>
      </c>
      <c r="O740" t="s">
        <v>6929</v>
      </c>
      <c r="P740" t="s">
        <v>29224</v>
      </c>
      <c r="Q740" t="s">
        <v>6927</v>
      </c>
    </row>
    <row r="741" spans="2:17" x14ac:dyDescent="0.3">
      <c r="B741">
        <v>735</v>
      </c>
      <c r="C741" t="s">
        <v>26918</v>
      </c>
      <c r="D741" t="s">
        <v>42504</v>
      </c>
      <c r="E741" t="s">
        <v>2963</v>
      </c>
      <c r="F741" t="s">
        <v>49398</v>
      </c>
      <c r="G741" t="s">
        <v>26918</v>
      </c>
      <c r="H741" t="s">
        <v>2963</v>
      </c>
      <c r="I741" t="s">
        <v>49398</v>
      </c>
      <c r="J741" t="s">
        <v>26918</v>
      </c>
      <c r="L741">
        <v>735</v>
      </c>
      <c r="M741" t="s">
        <v>27014</v>
      </c>
      <c r="N741" t="s">
        <v>6930</v>
      </c>
      <c r="O741" t="s">
        <v>6931</v>
      </c>
      <c r="P741" t="s">
        <v>29225</v>
      </c>
      <c r="Q741" t="s">
        <v>27014</v>
      </c>
    </row>
    <row r="742" spans="2:17" x14ac:dyDescent="0.3">
      <c r="B742">
        <v>736</v>
      </c>
      <c r="C742" t="s">
        <v>26919</v>
      </c>
      <c r="D742" t="s">
        <v>42506</v>
      </c>
      <c r="E742" t="s">
        <v>2964</v>
      </c>
      <c r="F742" t="s">
        <v>49399</v>
      </c>
      <c r="G742" t="s">
        <v>26919</v>
      </c>
      <c r="H742" t="s">
        <v>2964</v>
      </c>
      <c r="I742" t="s">
        <v>49399</v>
      </c>
      <c r="J742" t="s">
        <v>26919</v>
      </c>
      <c r="L742">
        <v>736</v>
      </c>
      <c r="M742" t="s">
        <v>27015</v>
      </c>
      <c r="N742" t="s">
        <v>6932</v>
      </c>
      <c r="O742" t="s">
        <v>6933</v>
      </c>
      <c r="P742" t="s">
        <v>29226</v>
      </c>
      <c r="Q742" t="s">
        <v>27015</v>
      </c>
    </row>
    <row r="743" spans="2:17" x14ac:dyDescent="0.3">
      <c r="B743">
        <v>737</v>
      </c>
      <c r="C743" t="s">
        <v>26920</v>
      </c>
      <c r="D743" t="s">
        <v>42508</v>
      </c>
      <c r="E743" t="s">
        <v>2965</v>
      </c>
      <c r="F743" t="s">
        <v>49400</v>
      </c>
      <c r="G743" t="s">
        <v>26920</v>
      </c>
      <c r="H743" t="s">
        <v>2965</v>
      </c>
      <c r="I743" t="s">
        <v>49400</v>
      </c>
      <c r="J743" t="s">
        <v>26920</v>
      </c>
      <c r="L743">
        <v>737</v>
      </c>
      <c r="M743" t="s">
        <v>27016</v>
      </c>
      <c r="N743" t="s">
        <v>6934</v>
      </c>
      <c r="O743" t="s">
        <v>6935</v>
      </c>
      <c r="P743" t="s">
        <v>29227</v>
      </c>
      <c r="Q743" t="s">
        <v>27016</v>
      </c>
    </row>
    <row r="744" spans="2:17" x14ac:dyDescent="0.3">
      <c r="B744">
        <v>738</v>
      </c>
      <c r="C744" t="s">
        <v>2966</v>
      </c>
      <c r="D744" t="s">
        <v>42510</v>
      </c>
      <c r="E744" t="s">
        <v>2967</v>
      </c>
      <c r="F744" t="s">
        <v>49401</v>
      </c>
      <c r="G744" t="s">
        <v>2966</v>
      </c>
      <c r="H744" t="s">
        <v>2967</v>
      </c>
      <c r="I744" t="s">
        <v>49401</v>
      </c>
      <c r="J744" t="s">
        <v>2966</v>
      </c>
      <c r="L744">
        <v>738</v>
      </c>
      <c r="M744" t="s">
        <v>6936</v>
      </c>
      <c r="N744" t="s">
        <v>6937</v>
      </c>
      <c r="O744" t="s">
        <v>6938</v>
      </c>
      <c r="P744" t="s">
        <v>29228</v>
      </c>
      <c r="Q744" t="s">
        <v>6936</v>
      </c>
    </row>
    <row r="745" spans="2:17" x14ac:dyDescent="0.3">
      <c r="B745">
        <v>739</v>
      </c>
      <c r="C745" t="s">
        <v>2968</v>
      </c>
      <c r="D745" t="s">
        <v>42512</v>
      </c>
      <c r="E745" t="s">
        <v>2969</v>
      </c>
      <c r="F745" t="s">
        <v>49402</v>
      </c>
      <c r="G745" t="s">
        <v>2968</v>
      </c>
      <c r="H745" t="s">
        <v>2969</v>
      </c>
      <c r="I745" t="s">
        <v>49402</v>
      </c>
      <c r="J745" t="s">
        <v>2968</v>
      </c>
      <c r="L745">
        <v>739</v>
      </c>
      <c r="M745" t="s">
        <v>1409</v>
      </c>
      <c r="N745" t="s">
        <v>28415</v>
      </c>
      <c r="O745" t="s">
        <v>1410</v>
      </c>
      <c r="P745" t="s">
        <v>29229</v>
      </c>
      <c r="Q745" t="s">
        <v>1409</v>
      </c>
    </row>
    <row r="746" spans="2:17" x14ac:dyDescent="0.3">
      <c r="B746">
        <v>740</v>
      </c>
      <c r="C746" t="s">
        <v>2970</v>
      </c>
      <c r="D746" t="s">
        <v>42514</v>
      </c>
      <c r="E746" t="s">
        <v>2971</v>
      </c>
      <c r="F746" t="s">
        <v>49403</v>
      </c>
      <c r="G746" t="s">
        <v>2970</v>
      </c>
      <c r="H746" t="s">
        <v>2971</v>
      </c>
      <c r="I746" t="s">
        <v>49403</v>
      </c>
      <c r="J746" t="s">
        <v>2970</v>
      </c>
      <c r="L746">
        <v>740</v>
      </c>
      <c r="M746" t="s">
        <v>1411</v>
      </c>
      <c r="N746" t="s">
        <v>28417</v>
      </c>
      <c r="O746" t="s">
        <v>1412</v>
      </c>
      <c r="P746" t="s">
        <v>29230</v>
      </c>
      <c r="Q746" t="s">
        <v>1411</v>
      </c>
    </row>
    <row r="747" spans="2:17" x14ac:dyDescent="0.3">
      <c r="B747">
        <v>741</v>
      </c>
      <c r="C747" t="s">
        <v>2972</v>
      </c>
      <c r="D747" t="s">
        <v>42516</v>
      </c>
      <c r="E747" t="s">
        <v>2973</v>
      </c>
      <c r="F747" t="s">
        <v>49404</v>
      </c>
      <c r="G747" t="s">
        <v>2972</v>
      </c>
      <c r="H747" t="s">
        <v>2973</v>
      </c>
      <c r="I747" t="s">
        <v>49404</v>
      </c>
      <c r="J747" t="s">
        <v>2972</v>
      </c>
      <c r="L747">
        <v>741</v>
      </c>
      <c r="M747" t="s">
        <v>1413</v>
      </c>
      <c r="N747" t="s">
        <v>28419</v>
      </c>
      <c r="O747" t="s">
        <v>1414</v>
      </c>
      <c r="P747" t="s">
        <v>29231</v>
      </c>
      <c r="Q747" t="s">
        <v>1413</v>
      </c>
    </row>
    <row r="748" spans="2:17" x14ac:dyDescent="0.3">
      <c r="B748">
        <v>742</v>
      </c>
      <c r="C748" t="s">
        <v>2974</v>
      </c>
      <c r="D748" t="s">
        <v>42518</v>
      </c>
      <c r="E748" t="s">
        <v>2975</v>
      </c>
      <c r="F748" t="s">
        <v>49405</v>
      </c>
      <c r="G748" t="s">
        <v>2974</v>
      </c>
      <c r="H748" t="s">
        <v>2975</v>
      </c>
      <c r="I748" t="s">
        <v>49405</v>
      </c>
      <c r="J748" t="s">
        <v>2974</v>
      </c>
      <c r="L748">
        <v>742</v>
      </c>
      <c r="M748" t="s">
        <v>1415</v>
      </c>
      <c r="N748" t="s">
        <v>28421</v>
      </c>
      <c r="O748" t="s">
        <v>1416</v>
      </c>
      <c r="P748" t="s">
        <v>29232</v>
      </c>
      <c r="Q748" t="s">
        <v>1415</v>
      </c>
    </row>
    <row r="749" spans="2:17" x14ac:dyDescent="0.3">
      <c r="B749">
        <v>743</v>
      </c>
      <c r="C749" t="s">
        <v>2976</v>
      </c>
      <c r="D749" t="s">
        <v>42520</v>
      </c>
      <c r="E749" t="s">
        <v>2977</v>
      </c>
      <c r="F749" t="s">
        <v>49406</v>
      </c>
      <c r="G749" t="s">
        <v>2976</v>
      </c>
      <c r="H749" t="s">
        <v>2977</v>
      </c>
      <c r="I749" t="s">
        <v>49406</v>
      </c>
      <c r="J749" t="s">
        <v>2976</v>
      </c>
      <c r="L749">
        <v>743</v>
      </c>
      <c r="M749" t="s">
        <v>1417</v>
      </c>
      <c r="N749" t="s">
        <v>28423</v>
      </c>
      <c r="O749" t="s">
        <v>1418</v>
      </c>
      <c r="P749" t="s">
        <v>29233</v>
      </c>
      <c r="Q749" t="s">
        <v>1417</v>
      </c>
    </row>
    <row r="750" spans="2:17" x14ac:dyDescent="0.3">
      <c r="B750">
        <v>744</v>
      </c>
      <c r="C750" t="s">
        <v>2978</v>
      </c>
      <c r="D750" t="s">
        <v>42522</v>
      </c>
      <c r="E750" t="s">
        <v>2979</v>
      </c>
      <c r="F750" t="s">
        <v>49407</v>
      </c>
      <c r="G750" t="s">
        <v>2978</v>
      </c>
      <c r="H750" t="s">
        <v>2979</v>
      </c>
      <c r="I750" t="s">
        <v>49407</v>
      </c>
      <c r="J750" t="s">
        <v>2978</v>
      </c>
      <c r="L750">
        <v>744</v>
      </c>
      <c r="M750" t="s">
        <v>1419</v>
      </c>
      <c r="N750" t="s">
        <v>28425</v>
      </c>
      <c r="O750" t="s">
        <v>1420</v>
      </c>
      <c r="P750" t="s">
        <v>29234</v>
      </c>
      <c r="Q750" t="s">
        <v>1419</v>
      </c>
    </row>
    <row r="751" spans="2:17" x14ac:dyDescent="0.3">
      <c r="B751">
        <v>745</v>
      </c>
      <c r="C751" t="s">
        <v>2980</v>
      </c>
      <c r="D751" t="s">
        <v>42518</v>
      </c>
      <c r="E751" t="s">
        <v>2981</v>
      </c>
      <c r="F751" t="s">
        <v>49408</v>
      </c>
      <c r="G751" t="s">
        <v>2980</v>
      </c>
      <c r="H751" t="s">
        <v>2981</v>
      </c>
      <c r="I751" t="s">
        <v>49408</v>
      </c>
      <c r="J751" t="s">
        <v>2980</v>
      </c>
      <c r="L751">
        <v>745</v>
      </c>
      <c r="M751" t="s">
        <v>1421</v>
      </c>
      <c r="N751" t="s">
        <v>28427</v>
      </c>
      <c r="O751" t="s">
        <v>1422</v>
      </c>
      <c r="P751" t="s">
        <v>29235</v>
      </c>
      <c r="Q751" t="s">
        <v>1421</v>
      </c>
    </row>
    <row r="752" spans="2:17" x14ac:dyDescent="0.3">
      <c r="B752">
        <v>746</v>
      </c>
      <c r="C752" t="s">
        <v>2982</v>
      </c>
      <c r="D752" t="s">
        <v>42520</v>
      </c>
      <c r="E752" t="s">
        <v>2983</v>
      </c>
      <c r="F752" t="s">
        <v>49409</v>
      </c>
      <c r="G752" t="s">
        <v>2982</v>
      </c>
      <c r="H752" t="s">
        <v>2983</v>
      </c>
      <c r="I752" t="s">
        <v>49409</v>
      </c>
      <c r="J752" t="s">
        <v>2982</v>
      </c>
      <c r="L752">
        <v>746</v>
      </c>
      <c r="M752" t="s">
        <v>1423</v>
      </c>
      <c r="N752" t="s">
        <v>28429</v>
      </c>
      <c r="O752" t="s">
        <v>1424</v>
      </c>
      <c r="P752" t="s">
        <v>29236</v>
      </c>
      <c r="Q752" t="s">
        <v>1423</v>
      </c>
    </row>
    <row r="753" spans="2:17" x14ac:dyDescent="0.3">
      <c r="B753">
        <v>747</v>
      </c>
      <c r="C753" t="s">
        <v>2984</v>
      </c>
      <c r="D753" t="s">
        <v>42526</v>
      </c>
      <c r="E753" t="s">
        <v>2985</v>
      </c>
      <c r="F753" t="s">
        <v>49410</v>
      </c>
      <c r="G753" t="s">
        <v>2984</v>
      </c>
      <c r="H753" t="s">
        <v>2985</v>
      </c>
      <c r="I753" t="s">
        <v>49410</v>
      </c>
      <c r="J753" t="s">
        <v>2984</v>
      </c>
      <c r="L753">
        <v>747</v>
      </c>
      <c r="M753" t="s">
        <v>6945</v>
      </c>
      <c r="N753" t="s">
        <v>6946</v>
      </c>
      <c r="O753" t="s">
        <v>6947</v>
      </c>
      <c r="P753" t="s">
        <v>29237</v>
      </c>
      <c r="Q753" t="s">
        <v>6945</v>
      </c>
    </row>
    <row r="754" spans="2:17" x14ac:dyDescent="0.3">
      <c r="B754">
        <v>748</v>
      </c>
      <c r="C754" t="s">
        <v>2986</v>
      </c>
      <c r="D754" t="s">
        <v>42369</v>
      </c>
      <c r="E754" t="s">
        <v>49411</v>
      </c>
      <c r="F754" t="s">
        <v>49412</v>
      </c>
      <c r="G754" t="s">
        <v>2986</v>
      </c>
      <c r="H754" t="s">
        <v>49411</v>
      </c>
      <c r="I754" t="s">
        <v>49412</v>
      </c>
      <c r="J754" t="s">
        <v>2986</v>
      </c>
      <c r="L754">
        <v>748</v>
      </c>
      <c r="M754" t="s">
        <v>6948</v>
      </c>
      <c r="N754" t="s">
        <v>6775</v>
      </c>
      <c r="O754" t="s">
        <v>29238</v>
      </c>
      <c r="P754" t="s">
        <v>29239</v>
      </c>
      <c r="Q754" t="s">
        <v>6948</v>
      </c>
    </row>
    <row r="755" spans="2:17" x14ac:dyDescent="0.3">
      <c r="B755">
        <v>749</v>
      </c>
      <c r="C755" t="s">
        <v>2987</v>
      </c>
      <c r="D755" t="s">
        <v>42372</v>
      </c>
      <c r="E755" t="s">
        <v>2988</v>
      </c>
      <c r="F755" t="s">
        <v>49413</v>
      </c>
      <c r="G755" t="s">
        <v>2987</v>
      </c>
      <c r="H755" t="s">
        <v>2988</v>
      </c>
      <c r="I755" t="s">
        <v>49413</v>
      </c>
      <c r="J755" t="s">
        <v>2987</v>
      </c>
      <c r="L755">
        <v>749</v>
      </c>
      <c r="M755" t="s">
        <v>6949</v>
      </c>
      <c r="N755" t="s">
        <v>6777</v>
      </c>
      <c r="O755" t="s">
        <v>29240</v>
      </c>
      <c r="P755" t="s">
        <v>29241</v>
      </c>
      <c r="Q755" t="s">
        <v>6949</v>
      </c>
    </row>
    <row r="756" spans="2:17" x14ac:dyDescent="0.3">
      <c r="B756">
        <v>750</v>
      </c>
      <c r="C756" t="s">
        <v>2989</v>
      </c>
      <c r="D756" t="s">
        <v>42374</v>
      </c>
      <c r="E756" t="s">
        <v>2990</v>
      </c>
      <c r="F756" t="s">
        <v>49414</v>
      </c>
      <c r="G756" t="s">
        <v>2989</v>
      </c>
      <c r="H756" t="s">
        <v>2990</v>
      </c>
      <c r="I756" t="s">
        <v>49414</v>
      </c>
      <c r="J756" t="s">
        <v>2989</v>
      </c>
      <c r="L756">
        <v>750</v>
      </c>
      <c r="M756" t="s">
        <v>6950</v>
      </c>
      <c r="N756" t="s">
        <v>6780</v>
      </c>
      <c r="O756" t="s">
        <v>29242</v>
      </c>
      <c r="P756" t="s">
        <v>29243</v>
      </c>
      <c r="Q756" t="s">
        <v>6950</v>
      </c>
    </row>
    <row r="757" spans="2:17" x14ac:dyDescent="0.3">
      <c r="B757">
        <v>751</v>
      </c>
      <c r="C757" t="s">
        <v>2991</v>
      </c>
      <c r="D757" t="s">
        <v>42376</v>
      </c>
      <c r="E757" t="s">
        <v>2992</v>
      </c>
      <c r="F757" t="s">
        <v>49415</v>
      </c>
      <c r="G757" t="s">
        <v>2991</v>
      </c>
      <c r="H757" t="s">
        <v>2992</v>
      </c>
      <c r="I757" t="s">
        <v>49415</v>
      </c>
      <c r="J757" t="s">
        <v>2991</v>
      </c>
      <c r="L757">
        <v>751</v>
      </c>
      <c r="M757" t="s">
        <v>6951</v>
      </c>
      <c r="N757" t="s">
        <v>6783</v>
      </c>
      <c r="O757" t="s">
        <v>29244</v>
      </c>
      <c r="P757" t="s">
        <v>29245</v>
      </c>
      <c r="Q757" t="s">
        <v>6951</v>
      </c>
    </row>
    <row r="758" spans="2:17" x14ac:dyDescent="0.3">
      <c r="B758">
        <v>752</v>
      </c>
      <c r="C758" t="s">
        <v>2993</v>
      </c>
      <c r="D758" t="s">
        <v>42378</v>
      </c>
      <c r="E758" t="s">
        <v>2994</v>
      </c>
      <c r="F758" t="s">
        <v>49416</v>
      </c>
      <c r="G758" t="s">
        <v>2993</v>
      </c>
      <c r="H758" t="s">
        <v>2994</v>
      </c>
      <c r="I758" t="s">
        <v>49416</v>
      </c>
      <c r="J758" t="s">
        <v>2993</v>
      </c>
      <c r="L758">
        <v>752</v>
      </c>
      <c r="M758" t="s">
        <v>6952</v>
      </c>
      <c r="N758" t="s">
        <v>6786</v>
      </c>
      <c r="O758" t="s">
        <v>29246</v>
      </c>
      <c r="P758" t="s">
        <v>29247</v>
      </c>
      <c r="Q758" t="s">
        <v>6952</v>
      </c>
    </row>
    <row r="759" spans="2:17" x14ac:dyDescent="0.3">
      <c r="B759">
        <v>753</v>
      </c>
      <c r="C759" t="s">
        <v>2995</v>
      </c>
      <c r="D759" t="s">
        <v>42380</v>
      </c>
      <c r="E759" t="s">
        <v>2996</v>
      </c>
      <c r="F759" t="s">
        <v>49417</v>
      </c>
      <c r="G759" t="s">
        <v>2995</v>
      </c>
      <c r="H759" t="s">
        <v>2996</v>
      </c>
      <c r="I759" t="s">
        <v>49417</v>
      </c>
      <c r="J759" t="s">
        <v>2995</v>
      </c>
      <c r="L759">
        <v>753</v>
      </c>
      <c r="M759" t="s">
        <v>6953</v>
      </c>
      <c r="N759" t="s">
        <v>6789</v>
      </c>
      <c r="O759" t="s">
        <v>29248</v>
      </c>
      <c r="P759" t="s">
        <v>29249</v>
      </c>
      <c r="Q759" t="s">
        <v>6953</v>
      </c>
    </row>
    <row r="760" spans="2:17" x14ac:dyDescent="0.3">
      <c r="B760">
        <v>754</v>
      </c>
      <c r="C760" t="s">
        <v>2997</v>
      </c>
      <c r="D760" t="s">
        <v>42382</v>
      </c>
      <c r="E760" t="s">
        <v>49418</v>
      </c>
      <c r="F760" t="s">
        <v>26680</v>
      </c>
      <c r="G760" t="s">
        <v>2997</v>
      </c>
      <c r="H760" t="s">
        <v>49418</v>
      </c>
      <c r="I760" t="s">
        <v>26680</v>
      </c>
      <c r="J760" t="s">
        <v>2997</v>
      </c>
      <c r="L760">
        <v>754</v>
      </c>
      <c r="M760" t="s">
        <v>6954</v>
      </c>
      <c r="N760" t="s">
        <v>29153</v>
      </c>
      <c r="O760" t="s">
        <v>29250</v>
      </c>
      <c r="P760" t="s">
        <v>29251</v>
      </c>
      <c r="Q760" t="s">
        <v>6954</v>
      </c>
    </row>
    <row r="761" spans="2:17" x14ac:dyDescent="0.3">
      <c r="B761">
        <v>755</v>
      </c>
      <c r="C761" t="s">
        <v>26681</v>
      </c>
      <c r="D761" t="s">
        <v>42384</v>
      </c>
      <c r="E761" t="s">
        <v>26682</v>
      </c>
      <c r="F761" t="s">
        <v>49419</v>
      </c>
      <c r="G761" t="s">
        <v>26681</v>
      </c>
      <c r="H761" t="s">
        <v>26682</v>
      </c>
      <c r="I761" t="s">
        <v>49419</v>
      </c>
      <c r="J761" t="s">
        <v>26681</v>
      </c>
      <c r="L761">
        <v>755</v>
      </c>
      <c r="M761" t="s">
        <v>6956</v>
      </c>
      <c r="N761" t="s">
        <v>6794</v>
      </c>
      <c r="O761" t="s">
        <v>29252</v>
      </c>
      <c r="P761" t="s">
        <v>29253</v>
      </c>
      <c r="Q761" t="s">
        <v>6956</v>
      </c>
    </row>
    <row r="762" spans="2:17" x14ac:dyDescent="0.3">
      <c r="B762">
        <v>756</v>
      </c>
      <c r="C762" t="s">
        <v>2999</v>
      </c>
      <c r="D762" t="s">
        <v>42386</v>
      </c>
      <c r="E762" t="s">
        <v>26683</v>
      </c>
      <c r="F762" t="s">
        <v>49420</v>
      </c>
      <c r="G762" t="s">
        <v>2999</v>
      </c>
      <c r="H762" t="s">
        <v>26683</v>
      </c>
      <c r="I762" t="s">
        <v>49420</v>
      </c>
      <c r="J762" t="s">
        <v>2999</v>
      </c>
      <c r="L762">
        <v>756</v>
      </c>
      <c r="M762" t="s">
        <v>6957</v>
      </c>
      <c r="N762" t="s">
        <v>6795</v>
      </c>
      <c r="O762" t="s">
        <v>29254</v>
      </c>
      <c r="P762" t="s">
        <v>29255</v>
      </c>
      <c r="Q762" t="s">
        <v>6957</v>
      </c>
    </row>
    <row r="763" spans="2:17" x14ac:dyDescent="0.3">
      <c r="B763">
        <v>757</v>
      </c>
      <c r="C763" t="s">
        <v>3000</v>
      </c>
      <c r="D763" t="s">
        <v>42388</v>
      </c>
      <c r="E763" t="s">
        <v>26684</v>
      </c>
      <c r="F763" t="s">
        <v>49421</v>
      </c>
      <c r="G763" t="s">
        <v>3000</v>
      </c>
      <c r="H763" t="s">
        <v>26684</v>
      </c>
      <c r="I763" t="s">
        <v>49421</v>
      </c>
      <c r="J763" t="s">
        <v>3000</v>
      </c>
      <c r="L763">
        <v>757</v>
      </c>
      <c r="M763" t="s">
        <v>6958</v>
      </c>
      <c r="N763" t="s">
        <v>6797</v>
      </c>
      <c r="O763" t="s">
        <v>29256</v>
      </c>
      <c r="P763" t="s">
        <v>29257</v>
      </c>
      <c r="Q763" t="s">
        <v>6958</v>
      </c>
    </row>
    <row r="764" spans="2:17" x14ac:dyDescent="0.3">
      <c r="B764">
        <v>758</v>
      </c>
      <c r="C764" t="s">
        <v>3001</v>
      </c>
      <c r="D764" t="s">
        <v>42390</v>
      </c>
      <c r="E764" t="s">
        <v>26685</v>
      </c>
      <c r="F764" t="s">
        <v>49422</v>
      </c>
      <c r="G764" t="s">
        <v>3001</v>
      </c>
      <c r="H764" t="s">
        <v>26685</v>
      </c>
      <c r="I764" t="s">
        <v>49422</v>
      </c>
      <c r="J764" t="s">
        <v>3001</v>
      </c>
      <c r="L764">
        <v>758</v>
      </c>
      <c r="M764" t="s">
        <v>6959</v>
      </c>
      <c r="N764" t="s">
        <v>6799</v>
      </c>
      <c r="O764" t="s">
        <v>29258</v>
      </c>
      <c r="P764" t="s">
        <v>29259</v>
      </c>
      <c r="Q764" t="s">
        <v>6959</v>
      </c>
    </row>
    <row r="765" spans="2:17" x14ac:dyDescent="0.3">
      <c r="B765">
        <v>759</v>
      </c>
      <c r="C765" t="s">
        <v>3002</v>
      </c>
      <c r="D765" t="s">
        <v>42392</v>
      </c>
      <c r="E765" t="s">
        <v>26686</v>
      </c>
      <c r="F765" t="s">
        <v>49423</v>
      </c>
      <c r="G765" t="s">
        <v>3002</v>
      </c>
      <c r="H765" t="s">
        <v>26686</v>
      </c>
      <c r="I765" t="s">
        <v>49423</v>
      </c>
      <c r="J765" t="s">
        <v>3002</v>
      </c>
      <c r="L765">
        <v>759</v>
      </c>
      <c r="M765" t="s">
        <v>6960</v>
      </c>
      <c r="N765" t="s">
        <v>6801</v>
      </c>
      <c r="O765" t="s">
        <v>29260</v>
      </c>
      <c r="P765" t="s">
        <v>29261</v>
      </c>
      <c r="Q765" t="s">
        <v>6960</v>
      </c>
    </row>
    <row r="766" spans="2:17" x14ac:dyDescent="0.3">
      <c r="B766">
        <v>760</v>
      </c>
      <c r="C766" t="s">
        <v>3003</v>
      </c>
      <c r="D766" t="s">
        <v>42394</v>
      </c>
      <c r="E766" t="s">
        <v>3004</v>
      </c>
      <c r="F766" t="s">
        <v>49424</v>
      </c>
      <c r="G766" t="s">
        <v>3003</v>
      </c>
      <c r="H766" t="s">
        <v>3004</v>
      </c>
      <c r="I766" t="s">
        <v>49424</v>
      </c>
      <c r="J766" t="s">
        <v>3003</v>
      </c>
      <c r="L766">
        <v>760</v>
      </c>
      <c r="M766" t="s">
        <v>6961</v>
      </c>
      <c r="N766" t="s">
        <v>26045</v>
      </c>
      <c r="O766" t="s">
        <v>29262</v>
      </c>
      <c r="P766" t="s">
        <v>29263</v>
      </c>
      <c r="Q766" t="s">
        <v>6961</v>
      </c>
    </row>
    <row r="767" spans="2:17" x14ac:dyDescent="0.3">
      <c r="B767">
        <v>761</v>
      </c>
      <c r="C767" t="s">
        <v>3005</v>
      </c>
      <c r="D767" t="s">
        <v>42396</v>
      </c>
      <c r="E767" t="s">
        <v>3006</v>
      </c>
      <c r="F767" t="s">
        <v>49425</v>
      </c>
      <c r="G767" t="s">
        <v>3005</v>
      </c>
      <c r="H767" t="s">
        <v>3006</v>
      </c>
      <c r="I767" t="s">
        <v>49425</v>
      </c>
      <c r="J767" t="s">
        <v>3005</v>
      </c>
      <c r="L767">
        <v>761</v>
      </c>
      <c r="M767" t="s">
        <v>6962</v>
      </c>
      <c r="N767" t="s">
        <v>26046</v>
      </c>
      <c r="O767" t="s">
        <v>29264</v>
      </c>
      <c r="P767" t="s">
        <v>29265</v>
      </c>
      <c r="Q767" t="s">
        <v>6962</v>
      </c>
    </row>
    <row r="768" spans="2:17" x14ac:dyDescent="0.3">
      <c r="B768">
        <v>762</v>
      </c>
      <c r="C768" t="s">
        <v>3007</v>
      </c>
      <c r="D768" t="s">
        <v>42398</v>
      </c>
      <c r="E768" t="s">
        <v>3008</v>
      </c>
      <c r="F768" t="s">
        <v>49426</v>
      </c>
      <c r="G768" t="s">
        <v>3007</v>
      </c>
      <c r="H768" t="s">
        <v>3008</v>
      </c>
      <c r="I768" t="s">
        <v>49426</v>
      </c>
      <c r="J768" t="s">
        <v>3007</v>
      </c>
      <c r="L768">
        <v>762</v>
      </c>
      <c r="M768" t="s">
        <v>6963</v>
      </c>
      <c r="N768" t="s">
        <v>26047</v>
      </c>
      <c r="O768" t="s">
        <v>29266</v>
      </c>
      <c r="P768" t="s">
        <v>29267</v>
      </c>
      <c r="Q768" t="s">
        <v>6963</v>
      </c>
    </row>
    <row r="769" spans="2:17" x14ac:dyDescent="0.3">
      <c r="B769">
        <v>763</v>
      </c>
      <c r="C769" t="s">
        <v>3009</v>
      </c>
      <c r="D769" t="s">
        <v>42400</v>
      </c>
      <c r="E769" t="s">
        <v>3010</v>
      </c>
      <c r="F769" t="s">
        <v>49427</v>
      </c>
      <c r="G769" t="s">
        <v>3009</v>
      </c>
      <c r="H769" t="s">
        <v>3010</v>
      </c>
      <c r="I769" t="s">
        <v>49427</v>
      </c>
      <c r="J769" t="s">
        <v>3009</v>
      </c>
      <c r="L769">
        <v>763</v>
      </c>
      <c r="M769" t="s">
        <v>6964</v>
      </c>
      <c r="N769" t="s">
        <v>6809</v>
      </c>
      <c r="O769" t="s">
        <v>29268</v>
      </c>
      <c r="P769" t="s">
        <v>29269</v>
      </c>
      <c r="Q769" t="s">
        <v>6964</v>
      </c>
    </row>
    <row r="770" spans="2:17" x14ac:dyDescent="0.3">
      <c r="B770">
        <v>764</v>
      </c>
      <c r="C770" t="s">
        <v>3011</v>
      </c>
      <c r="D770" t="s">
        <v>42402</v>
      </c>
      <c r="E770" t="s">
        <v>3012</v>
      </c>
      <c r="F770" t="s">
        <v>49428</v>
      </c>
      <c r="G770" t="s">
        <v>3011</v>
      </c>
      <c r="H770" t="s">
        <v>3012</v>
      </c>
      <c r="I770" t="s">
        <v>49428</v>
      </c>
      <c r="J770" t="s">
        <v>3011</v>
      </c>
      <c r="L770">
        <v>764</v>
      </c>
      <c r="M770" t="s">
        <v>6965</v>
      </c>
      <c r="N770" t="s">
        <v>29164</v>
      </c>
      <c r="O770" t="s">
        <v>29270</v>
      </c>
      <c r="P770" t="s">
        <v>29271</v>
      </c>
      <c r="Q770" t="s">
        <v>6965</v>
      </c>
    </row>
    <row r="771" spans="2:17" x14ac:dyDescent="0.3">
      <c r="B771">
        <v>765</v>
      </c>
      <c r="C771" t="s">
        <v>49429</v>
      </c>
      <c r="D771" t="s">
        <v>42405</v>
      </c>
      <c r="E771" t="s">
        <v>49430</v>
      </c>
      <c r="F771" t="s">
        <v>49431</v>
      </c>
      <c r="G771" t="s">
        <v>49429</v>
      </c>
      <c r="H771" t="s">
        <v>49430</v>
      </c>
      <c r="I771" t="s">
        <v>49431</v>
      </c>
      <c r="J771" t="s">
        <v>49429</v>
      </c>
      <c r="L771">
        <v>765</v>
      </c>
      <c r="M771" t="s">
        <v>29272</v>
      </c>
      <c r="N771" t="s">
        <v>29167</v>
      </c>
      <c r="O771" t="s">
        <v>29273</v>
      </c>
      <c r="P771" t="s">
        <v>29274</v>
      </c>
      <c r="Q771" t="s">
        <v>29272</v>
      </c>
    </row>
    <row r="772" spans="2:17" x14ac:dyDescent="0.3">
      <c r="B772">
        <v>766</v>
      </c>
      <c r="C772" t="s">
        <v>3013</v>
      </c>
      <c r="D772" t="s">
        <v>42408</v>
      </c>
      <c r="E772" t="s">
        <v>3014</v>
      </c>
      <c r="F772" t="s">
        <v>49432</v>
      </c>
      <c r="G772" t="s">
        <v>3013</v>
      </c>
      <c r="H772" t="s">
        <v>3014</v>
      </c>
      <c r="I772" t="s">
        <v>49432</v>
      </c>
      <c r="J772" t="s">
        <v>3013</v>
      </c>
      <c r="L772">
        <v>766</v>
      </c>
      <c r="M772" t="s">
        <v>6966</v>
      </c>
      <c r="N772" t="s">
        <v>6814</v>
      </c>
      <c r="O772" t="s">
        <v>29275</v>
      </c>
      <c r="P772" t="s">
        <v>29276</v>
      </c>
      <c r="Q772" t="s">
        <v>6966</v>
      </c>
    </row>
    <row r="773" spans="2:17" x14ac:dyDescent="0.3">
      <c r="B773">
        <v>767</v>
      </c>
      <c r="C773" t="s">
        <v>3015</v>
      </c>
      <c r="D773" t="s">
        <v>42410</v>
      </c>
      <c r="E773" t="s">
        <v>49433</v>
      </c>
      <c r="F773" t="s">
        <v>49434</v>
      </c>
      <c r="G773" t="s">
        <v>3015</v>
      </c>
      <c r="H773" t="s">
        <v>49433</v>
      </c>
      <c r="I773" t="s">
        <v>49434</v>
      </c>
      <c r="J773" t="s">
        <v>3015</v>
      </c>
      <c r="L773">
        <v>767</v>
      </c>
      <c r="M773" t="s">
        <v>6967</v>
      </c>
      <c r="N773" t="s">
        <v>6817</v>
      </c>
      <c r="O773" t="s">
        <v>29277</v>
      </c>
      <c r="P773" t="s">
        <v>29278</v>
      </c>
      <c r="Q773" t="s">
        <v>6967</v>
      </c>
    </row>
    <row r="774" spans="2:17" x14ac:dyDescent="0.3">
      <c r="B774">
        <v>768</v>
      </c>
      <c r="C774" t="s">
        <v>3016</v>
      </c>
      <c r="D774" t="s">
        <v>42413</v>
      </c>
      <c r="E774" t="s">
        <v>49435</v>
      </c>
      <c r="F774" t="s">
        <v>49436</v>
      </c>
      <c r="G774" t="s">
        <v>3016</v>
      </c>
      <c r="H774" t="s">
        <v>49435</v>
      </c>
      <c r="I774" t="s">
        <v>49436</v>
      </c>
      <c r="J774" t="s">
        <v>3016</v>
      </c>
      <c r="L774">
        <v>768</v>
      </c>
      <c r="M774" t="s">
        <v>6968</v>
      </c>
      <c r="N774" t="s">
        <v>6819</v>
      </c>
      <c r="O774" t="s">
        <v>29279</v>
      </c>
      <c r="P774" t="s">
        <v>29280</v>
      </c>
      <c r="Q774" t="s">
        <v>6968</v>
      </c>
    </row>
    <row r="775" spans="2:17" x14ac:dyDescent="0.3">
      <c r="B775">
        <v>769</v>
      </c>
      <c r="C775" t="s">
        <v>3017</v>
      </c>
      <c r="D775" t="s">
        <v>42416</v>
      </c>
      <c r="E775" t="s">
        <v>3018</v>
      </c>
      <c r="F775" t="s">
        <v>49437</v>
      </c>
      <c r="G775" t="s">
        <v>3017</v>
      </c>
      <c r="H775" t="s">
        <v>3018</v>
      </c>
      <c r="I775" t="s">
        <v>49437</v>
      </c>
      <c r="J775" t="s">
        <v>3017</v>
      </c>
      <c r="L775">
        <v>769</v>
      </c>
      <c r="M775" t="s">
        <v>6969</v>
      </c>
      <c r="N775" t="s">
        <v>6821</v>
      </c>
      <c r="O775" t="s">
        <v>29281</v>
      </c>
      <c r="P775" t="s">
        <v>29282</v>
      </c>
      <c r="Q775" t="s">
        <v>6969</v>
      </c>
    </row>
    <row r="776" spans="2:17" x14ac:dyDescent="0.3">
      <c r="B776">
        <v>770</v>
      </c>
      <c r="C776" t="s">
        <v>3019</v>
      </c>
      <c r="D776" t="s">
        <v>42418</v>
      </c>
      <c r="E776" t="s">
        <v>3020</v>
      </c>
      <c r="F776" t="s">
        <v>49438</v>
      </c>
      <c r="G776" t="s">
        <v>3019</v>
      </c>
      <c r="H776" t="s">
        <v>3020</v>
      </c>
      <c r="I776" t="s">
        <v>49438</v>
      </c>
      <c r="J776" t="s">
        <v>3019</v>
      </c>
      <c r="L776">
        <v>770</v>
      </c>
      <c r="M776" t="s">
        <v>6970</v>
      </c>
      <c r="N776" t="s">
        <v>6824</v>
      </c>
      <c r="O776" t="s">
        <v>29283</v>
      </c>
      <c r="P776" t="s">
        <v>29284</v>
      </c>
      <c r="Q776" t="s">
        <v>6970</v>
      </c>
    </row>
    <row r="777" spans="2:17" x14ac:dyDescent="0.3">
      <c r="B777">
        <v>771</v>
      </c>
      <c r="C777" t="s">
        <v>3021</v>
      </c>
      <c r="D777" t="s">
        <v>42420</v>
      </c>
      <c r="E777" t="s">
        <v>3022</v>
      </c>
      <c r="F777" t="s">
        <v>49439</v>
      </c>
      <c r="G777" t="s">
        <v>3021</v>
      </c>
      <c r="H777" t="s">
        <v>3022</v>
      </c>
      <c r="I777" t="s">
        <v>49439</v>
      </c>
      <c r="J777" t="s">
        <v>3021</v>
      </c>
      <c r="L777">
        <v>771</v>
      </c>
      <c r="M777" t="s">
        <v>6971</v>
      </c>
      <c r="N777" t="s">
        <v>6827</v>
      </c>
      <c r="O777" t="s">
        <v>29285</v>
      </c>
      <c r="P777" t="s">
        <v>29286</v>
      </c>
      <c r="Q777" t="s">
        <v>6971</v>
      </c>
    </row>
    <row r="778" spans="2:17" x14ac:dyDescent="0.3">
      <c r="B778">
        <v>772</v>
      </c>
      <c r="C778" t="s">
        <v>3023</v>
      </c>
      <c r="D778" t="s">
        <v>28415</v>
      </c>
      <c r="E778" t="s">
        <v>3024</v>
      </c>
      <c r="F778" t="s">
        <v>34557</v>
      </c>
      <c r="G778" t="s">
        <v>3023</v>
      </c>
      <c r="H778" t="s">
        <v>3024</v>
      </c>
      <c r="I778" t="s">
        <v>34557</v>
      </c>
      <c r="J778" t="s">
        <v>3023</v>
      </c>
      <c r="L778">
        <v>772</v>
      </c>
      <c r="M778" t="s">
        <v>1409</v>
      </c>
      <c r="N778" t="s">
        <v>28415</v>
      </c>
      <c r="O778" t="s">
        <v>1410</v>
      </c>
      <c r="P778" t="s">
        <v>29287</v>
      </c>
      <c r="Q778" t="s">
        <v>1409</v>
      </c>
    </row>
    <row r="779" spans="2:17" x14ac:dyDescent="0.3">
      <c r="B779">
        <v>773</v>
      </c>
      <c r="C779" t="s">
        <v>3025</v>
      </c>
      <c r="D779" t="s">
        <v>28417</v>
      </c>
      <c r="E779" t="s">
        <v>3026</v>
      </c>
      <c r="F779" t="s">
        <v>34558</v>
      </c>
      <c r="G779" t="s">
        <v>3025</v>
      </c>
      <c r="H779" t="s">
        <v>3026</v>
      </c>
      <c r="I779" t="s">
        <v>34558</v>
      </c>
      <c r="J779" t="s">
        <v>3025</v>
      </c>
      <c r="L779">
        <v>773</v>
      </c>
      <c r="M779" t="s">
        <v>1411</v>
      </c>
      <c r="N779" t="s">
        <v>28417</v>
      </c>
      <c r="O779" t="s">
        <v>1412</v>
      </c>
      <c r="P779" t="s">
        <v>29288</v>
      </c>
      <c r="Q779" t="s">
        <v>1411</v>
      </c>
    </row>
    <row r="780" spans="2:17" x14ac:dyDescent="0.3">
      <c r="B780">
        <v>774</v>
      </c>
      <c r="C780" t="s">
        <v>3027</v>
      </c>
      <c r="D780" t="s">
        <v>28419</v>
      </c>
      <c r="E780" t="s">
        <v>3028</v>
      </c>
      <c r="F780" t="s">
        <v>34559</v>
      </c>
      <c r="G780" t="s">
        <v>3027</v>
      </c>
      <c r="H780" t="s">
        <v>3028</v>
      </c>
      <c r="I780" t="s">
        <v>34559</v>
      </c>
      <c r="J780" t="s">
        <v>3027</v>
      </c>
      <c r="L780">
        <v>774</v>
      </c>
      <c r="M780" t="s">
        <v>1413</v>
      </c>
      <c r="N780" t="s">
        <v>28419</v>
      </c>
      <c r="O780" t="s">
        <v>1414</v>
      </c>
      <c r="P780" t="s">
        <v>29289</v>
      </c>
      <c r="Q780" t="s">
        <v>1413</v>
      </c>
    </row>
    <row r="781" spans="2:17" x14ac:dyDescent="0.3">
      <c r="B781">
        <v>775</v>
      </c>
      <c r="C781" t="s">
        <v>3029</v>
      </c>
      <c r="D781" t="s">
        <v>28421</v>
      </c>
      <c r="E781" t="s">
        <v>3030</v>
      </c>
      <c r="F781" t="s">
        <v>34560</v>
      </c>
      <c r="G781" t="s">
        <v>3029</v>
      </c>
      <c r="H781" t="s">
        <v>3030</v>
      </c>
      <c r="I781" t="s">
        <v>34560</v>
      </c>
      <c r="J781" t="s">
        <v>3029</v>
      </c>
      <c r="L781">
        <v>775</v>
      </c>
      <c r="M781" t="s">
        <v>1415</v>
      </c>
      <c r="N781" t="s">
        <v>28421</v>
      </c>
      <c r="O781" t="s">
        <v>1416</v>
      </c>
      <c r="P781" t="s">
        <v>29290</v>
      </c>
      <c r="Q781" t="s">
        <v>1415</v>
      </c>
    </row>
    <row r="782" spans="2:17" x14ac:dyDescent="0.3">
      <c r="B782">
        <v>776</v>
      </c>
      <c r="C782" t="s">
        <v>3031</v>
      </c>
      <c r="D782" t="s">
        <v>28423</v>
      </c>
      <c r="E782" t="s">
        <v>3032</v>
      </c>
      <c r="F782" t="s">
        <v>34561</v>
      </c>
      <c r="G782" t="s">
        <v>3031</v>
      </c>
      <c r="H782" t="s">
        <v>3032</v>
      </c>
      <c r="I782" t="s">
        <v>34561</v>
      </c>
      <c r="J782" t="s">
        <v>3031</v>
      </c>
      <c r="L782">
        <v>776</v>
      </c>
      <c r="M782" t="s">
        <v>1417</v>
      </c>
      <c r="N782" t="s">
        <v>28423</v>
      </c>
      <c r="O782" t="s">
        <v>1418</v>
      </c>
      <c r="P782" t="s">
        <v>29291</v>
      </c>
      <c r="Q782" t="s">
        <v>1417</v>
      </c>
    </row>
    <row r="783" spans="2:17" x14ac:dyDescent="0.3">
      <c r="B783">
        <v>777</v>
      </c>
      <c r="C783" t="s">
        <v>3033</v>
      </c>
      <c r="D783" t="s">
        <v>28425</v>
      </c>
      <c r="E783" t="s">
        <v>3034</v>
      </c>
      <c r="F783" t="s">
        <v>34562</v>
      </c>
      <c r="G783" t="s">
        <v>3033</v>
      </c>
      <c r="H783" t="s">
        <v>3034</v>
      </c>
      <c r="I783" t="s">
        <v>34562</v>
      </c>
      <c r="J783" t="s">
        <v>3033</v>
      </c>
      <c r="L783">
        <v>777</v>
      </c>
      <c r="M783" t="s">
        <v>1419</v>
      </c>
      <c r="N783" t="s">
        <v>28425</v>
      </c>
      <c r="O783" t="s">
        <v>1420</v>
      </c>
      <c r="P783" t="s">
        <v>29292</v>
      </c>
      <c r="Q783" t="s">
        <v>1419</v>
      </c>
    </row>
    <row r="784" spans="2:17" x14ac:dyDescent="0.3">
      <c r="B784">
        <v>778</v>
      </c>
      <c r="C784" t="s">
        <v>3035</v>
      </c>
      <c r="D784" t="s">
        <v>28427</v>
      </c>
      <c r="E784" t="s">
        <v>3036</v>
      </c>
      <c r="F784" t="s">
        <v>34563</v>
      </c>
      <c r="G784" t="s">
        <v>3035</v>
      </c>
      <c r="H784" t="s">
        <v>3036</v>
      </c>
      <c r="I784" t="s">
        <v>34563</v>
      </c>
      <c r="J784" t="s">
        <v>3035</v>
      </c>
      <c r="L784">
        <v>778</v>
      </c>
      <c r="M784" t="s">
        <v>1421</v>
      </c>
      <c r="N784" t="s">
        <v>28427</v>
      </c>
      <c r="O784" t="s">
        <v>1422</v>
      </c>
      <c r="P784" t="s">
        <v>29293</v>
      </c>
      <c r="Q784" t="s">
        <v>1421</v>
      </c>
    </row>
    <row r="785" spans="2:17" x14ac:dyDescent="0.3">
      <c r="B785">
        <v>779</v>
      </c>
      <c r="C785" t="s">
        <v>3037</v>
      </c>
      <c r="D785" t="s">
        <v>28429</v>
      </c>
      <c r="E785" t="s">
        <v>3038</v>
      </c>
      <c r="F785" t="s">
        <v>34564</v>
      </c>
      <c r="G785" t="s">
        <v>3037</v>
      </c>
      <c r="H785" t="s">
        <v>3038</v>
      </c>
      <c r="I785" t="s">
        <v>34564</v>
      </c>
      <c r="J785" t="s">
        <v>3037</v>
      </c>
      <c r="L785">
        <v>779</v>
      </c>
      <c r="M785" t="s">
        <v>1423</v>
      </c>
      <c r="N785" t="s">
        <v>28429</v>
      </c>
      <c r="O785" t="s">
        <v>1424</v>
      </c>
      <c r="P785" t="s">
        <v>29294</v>
      </c>
      <c r="Q785" t="s">
        <v>1423</v>
      </c>
    </row>
    <row r="786" spans="2:17" x14ac:dyDescent="0.3">
      <c r="B786">
        <v>780</v>
      </c>
      <c r="C786" t="s">
        <v>3039</v>
      </c>
      <c r="D786" t="s">
        <v>28431</v>
      </c>
      <c r="E786" t="s">
        <v>3040</v>
      </c>
      <c r="F786" t="s">
        <v>34565</v>
      </c>
      <c r="G786" t="s">
        <v>3039</v>
      </c>
      <c r="H786" t="s">
        <v>3040</v>
      </c>
      <c r="I786" t="s">
        <v>34565</v>
      </c>
      <c r="J786" t="s">
        <v>3039</v>
      </c>
      <c r="L786">
        <v>780</v>
      </c>
      <c r="M786" t="s">
        <v>1425</v>
      </c>
      <c r="N786" t="s">
        <v>28431</v>
      </c>
      <c r="O786" t="s">
        <v>1426</v>
      </c>
      <c r="P786" t="s">
        <v>29295</v>
      </c>
      <c r="Q786" t="s">
        <v>1425</v>
      </c>
    </row>
    <row r="787" spans="2:17" x14ac:dyDescent="0.3">
      <c r="B787">
        <v>781</v>
      </c>
      <c r="C787" t="s">
        <v>3041</v>
      </c>
      <c r="D787" t="s">
        <v>28390</v>
      </c>
      <c r="E787" t="s">
        <v>3042</v>
      </c>
      <c r="F787" t="s">
        <v>34534</v>
      </c>
      <c r="G787" t="s">
        <v>3041</v>
      </c>
      <c r="H787" t="s">
        <v>3042</v>
      </c>
      <c r="I787" t="s">
        <v>34534</v>
      </c>
      <c r="J787" t="s">
        <v>3041</v>
      </c>
      <c r="L787">
        <v>781</v>
      </c>
      <c r="M787" t="s">
        <v>1427</v>
      </c>
      <c r="N787" t="s">
        <v>28390</v>
      </c>
      <c r="O787" t="s">
        <v>1428</v>
      </c>
      <c r="P787" t="s">
        <v>29296</v>
      </c>
      <c r="Q787" t="s">
        <v>1427</v>
      </c>
    </row>
    <row r="788" spans="2:17" x14ac:dyDescent="0.3">
      <c r="B788">
        <v>782</v>
      </c>
      <c r="C788" t="s">
        <v>3043</v>
      </c>
      <c r="D788" t="s">
        <v>28392</v>
      </c>
      <c r="E788" t="s">
        <v>3044</v>
      </c>
      <c r="F788" t="s">
        <v>34535</v>
      </c>
      <c r="G788" t="s">
        <v>3043</v>
      </c>
      <c r="H788" t="s">
        <v>3044</v>
      </c>
      <c r="I788" t="s">
        <v>34535</v>
      </c>
      <c r="J788" t="s">
        <v>3043</v>
      </c>
      <c r="L788">
        <v>782</v>
      </c>
      <c r="M788" t="s">
        <v>1429</v>
      </c>
      <c r="N788" t="s">
        <v>28392</v>
      </c>
      <c r="O788" t="s">
        <v>1430</v>
      </c>
      <c r="P788" t="s">
        <v>29297</v>
      </c>
      <c r="Q788" t="s">
        <v>1429</v>
      </c>
    </row>
    <row r="789" spans="2:17" x14ac:dyDescent="0.3">
      <c r="B789">
        <v>783</v>
      </c>
      <c r="C789" t="s">
        <v>3045</v>
      </c>
      <c r="D789" t="s">
        <v>42433</v>
      </c>
      <c r="E789" t="s">
        <v>3046</v>
      </c>
      <c r="F789" t="s">
        <v>49440</v>
      </c>
      <c r="G789" t="s">
        <v>3045</v>
      </c>
      <c r="H789" t="s">
        <v>3046</v>
      </c>
      <c r="I789" t="s">
        <v>49440</v>
      </c>
      <c r="J789" t="s">
        <v>3045</v>
      </c>
      <c r="L789">
        <v>783</v>
      </c>
      <c r="M789" t="s">
        <v>6972</v>
      </c>
      <c r="N789" t="s">
        <v>6830</v>
      </c>
      <c r="O789" t="s">
        <v>29298</v>
      </c>
      <c r="P789" t="s">
        <v>29299</v>
      </c>
      <c r="Q789" t="s">
        <v>6972</v>
      </c>
    </row>
    <row r="790" spans="2:17" x14ac:dyDescent="0.3">
      <c r="B790">
        <v>784</v>
      </c>
      <c r="C790" t="s">
        <v>3047</v>
      </c>
      <c r="D790" t="s">
        <v>42435</v>
      </c>
      <c r="E790" t="s">
        <v>3048</v>
      </c>
      <c r="F790" t="s">
        <v>49441</v>
      </c>
      <c r="G790" t="s">
        <v>3047</v>
      </c>
      <c r="H790" t="s">
        <v>3048</v>
      </c>
      <c r="I790" t="s">
        <v>49441</v>
      </c>
      <c r="J790" t="s">
        <v>3047</v>
      </c>
      <c r="L790">
        <v>784</v>
      </c>
      <c r="M790" t="s">
        <v>6973</v>
      </c>
      <c r="N790" t="s">
        <v>6833</v>
      </c>
      <c r="O790" t="s">
        <v>29300</v>
      </c>
      <c r="P790" t="s">
        <v>29301</v>
      </c>
      <c r="Q790" t="s">
        <v>6973</v>
      </c>
    </row>
    <row r="791" spans="2:17" x14ac:dyDescent="0.3">
      <c r="B791">
        <v>785</v>
      </c>
      <c r="C791" t="s">
        <v>3049</v>
      </c>
      <c r="D791" t="s">
        <v>42437</v>
      </c>
      <c r="E791" t="s">
        <v>3050</v>
      </c>
      <c r="F791" t="s">
        <v>49442</v>
      </c>
      <c r="G791" t="s">
        <v>3049</v>
      </c>
      <c r="H791" t="s">
        <v>3050</v>
      </c>
      <c r="I791" t="s">
        <v>49442</v>
      </c>
      <c r="J791" t="s">
        <v>3049</v>
      </c>
      <c r="L791">
        <v>785</v>
      </c>
      <c r="M791" t="s">
        <v>6974</v>
      </c>
      <c r="N791" t="s">
        <v>6836</v>
      </c>
      <c r="O791" t="s">
        <v>29302</v>
      </c>
      <c r="P791" t="s">
        <v>29303</v>
      </c>
      <c r="Q791" t="s">
        <v>6974</v>
      </c>
    </row>
    <row r="792" spans="2:17" x14ac:dyDescent="0.3">
      <c r="B792">
        <v>786</v>
      </c>
      <c r="C792" t="s">
        <v>49443</v>
      </c>
      <c r="D792" t="s">
        <v>42440</v>
      </c>
      <c r="E792" t="s">
        <v>3051</v>
      </c>
      <c r="F792" t="s">
        <v>49444</v>
      </c>
      <c r="G792" t="s">
        <v>49443</v>
      </c>
      <c r="H792" t="s">
        <v>3051</v>
      </c>
      <c r="I792" t="s">
        <v>49444</v>
      </c>
      <c r="J792" t="s">
        <v>49443</v>
      </c>
      <c r="L792">
        <v>786</v>
      </c>
      <c r="M792" t="s">
        <v>29304</v>
      </c>
      <c r="N792" t="s">
        <v>6838</v>
      </c>
      <c r="O792" t="s">
        <v>29305</v>
      </c>
      <c r="P792" t="s">
        <v>29306</v>
      </c>
      <c r="Q792" t="s">
        <v>29304</v>
      </c>
    </row>
    <row r="793" spans="2:17" x14ac:dyDescent="0.3">
      <c r="B793">
        <v>787</v>
      </c>
      <c r="C793" t="s">
        <v>5826</v>
      </c>
      <c r="D793" t="s">
        <v>42442</v>
      </c>
      <c r="E793" t="s">
        <v>3052</v>
      </c>
      <c r="F793" t="s">
        <v>49445</v>
      </c>
      <c r="G793" t="s">
        <v>5826</v>
      </c>
      <c r="H793" t="s">
        <v>3052</v>
      </c>
      <c r="I793" t="s">
        <v>49445</v>
      </c>
      <c r="J793" t="s">
        <v>5826</v>
      </c>
      <c r="L793">
        <v>787</v>
      </c>
      <c r="M793" t="s">
        <v>6975</v>
      </c>
      <c r="N793" t="s">
        <v>6841</v>
      </c>
      <c r="O793" t="s">
        <v>29307</v>
      </c>
      <c r="P793" t="s">
        <v>29308</v>
      </c>
      <c r="Q793" t="s">
        <v>6975</v>
      </c>
    </row>
    <row r="794" spans="2:17" x14ac:dyDescent="0.3">
      <c r="B794">
        <v>788</v>
      </c>
      <c r="C794" t="s">
        <v>3053</v>
      </c>
      <c r="D794" t="s">
        <v>42444</v>
      </c>
      <c r="E794" t="s">
        <v>3054</v>
      </c>
      <c r="F794" t="s">
        <v>49446</v>
      </c>
      <c r="G794" t="s">
        <v>3053</v>
      </c>
      <c r="H794" t="s">
        <v>3054</v>
      </c>
      <c r="I794" t="s">
        <v>49446</v>
      </c>
      <c r="J794" t="s">
        <v>3053</v>
      </c>
      <c r="L794">
        <v>788</v>
      </c>
      <c r="M794" t="s">
        <v>6976</v>
      </c>
      <c r="N794" t="s">
        <v>6844</v>
      </c>
      <c r="O794" t="s">
        <v>29309</v>
      </c>
      <c r="P794" t="s">
        <v>29310</v>
      </c>
      <c r="Q794" t="s">
        <v>6976</v>
      </c>
    </row>
    <row r="795" spans="2:17" x14ac:dyDescent="0.3">
      <c r="B795">
        <v>789</v>
      </c>
      <c r="C795" t="s">
        <v>3055</v>
      </c>
      <c r="D795" t="s">
        <v>42446</v>
      </c>
      <c r="E795" t="s">
        <v>3056</v>
      </c>
      <c r="F795" t="s">
        <v>49447</v>
      </c>
      <c r="G795" t="s">
        <v>3055</v>
      </c>
      <c r="H795" t="s">
        <v>3056</v>
      </c>
      <c r="I795" t="s">
        <v>49447</v>
      </c>
      <c r="J795" t="s">
        <v>3055</v>
      </c>
      <c r="L795">
        <v>789</v>
      </c>
      <c r="M795" t="s">
        <v>6977</v>
      </c>
      <c r="N795" t="s">
        <v>6847</v>
      </c>
      <c r="O795" t="s">
        <v>29311</v>
      </c>
      <c r="P795" t="s">
        <v>29312</v>
      </c>
      <c r="Q795" t="s">
        <v>6977</v>
      </c>
    </row>
    <row r="796" spans="2:17" x14ac:dyDescent="0.3">
      <c r="B796">
        <v>790</v>
      </c>
      <c r="C796" t="s">
        <v>3057</v>
      </c>
      <c r="D796" t="s">
        <v>42448</v>
      </c>
      <c r="E796" t="s">
        <v>3058</v>
      </c>
      <c r="F796" t="s">
        <v>49448</v>
      </c>
      <c r="G796" t="s">
        <v>3057</v>
      </c>
      <c r="H796" t="s">
        <v>3058</v>
      </c>
      <c r="I796" t="s">
        <v>49448</v>
      </c>
      <c r="J796" t="s">
        <v>3057</v>
      </c>
      <c r="L796">
        <v>790</v>
      </c>
      <c r="M796" t="s">
        <v>6978</v>
      </c>
      <c r="N796" t="s">
        <v>6850</v>
      </c>
      <c r="O796" t="s">
        <v>29313</v>
      </c>
      <c r="P796" t="s">
        <v>29314</v>
      </c>
      <c r="Q796" t="s">
        <v>6978</v>
      </c>
    </row>
    <row r="797" spans="2:17" x14ac:dyDescent="0.3">
      <c r="B797">
        <v>791</v>
      </c>
      <c r="C797" t="s">
        <v>3059</v>
      </c>
      <c r="D797" t="s">
        <v>42450</v>
      </c>
      <c r="E797" t="s">
        <v>3060</v>
      </c>
      <c r="F797" t="s">
        <v>49449</v>
      </c>
      <c r="G797" t="s">
        <v>3059</v>
      </c>
      <c r="H797" t="s">
        <v>3060</v>
      </c>
      <c r="I797" t="s">
        <v>49449</v>
      </c>
      <c r="J797" t="s">
        <v>3059</v>
      </c>
      <c r="L797">
        <v>791</v>
      </c>
      <c r="M797" t="s">
        <v>6979</v>
      </c>
      <c r="N797" t="s">
        <v>6853</v>
      </c>
      <c r="O797" t="s">
        <v>29315</v>
      </c>
      <c r="P797" t="s">
        <v>29316</v>
      </c>
      <c r="Q797" t="s">
        <v>6979</v>
      </c>
    </row>
    <row r="798" spans="2:17" x14ac:dyDescent="0.3">
      <c r="B798">
        <v>792</v>
      </c>
      <c r="C798" t="s">
        <v>2998</v>
      </c>
      <c r="D798" t="s">
        <v>42452</v>
      </c>
      <c r="E798" t="s">
        <v>26687</v>
      </c>
      <c r="F798" t="s">
        <v>49450</v>
      </c>
      <c r="G798" t="s">
        <v>2998</v>
      </c>
      <c r="H798" t="s">
        <v>26687</v>
      </c>
      <c r="I798" t="s">
        <v>49450</v>
      </c>
      <c r="J798" t="s">
        <v>2998</v>
      </c>
      <c r="L798">
        <v>792</v>
      </c>
      <c r="M798" t="s">
        <v>6955</v>
      </c>
      <c r="N798" t="s">
        <v>6793</v>
      </c>
      <c r="O798" t="s">
        <v>29317</v>
      </c>
      <c r="P798" t="s">
        <v>29318</v>
      </c>
      <c r="Q798" t="s">
        <v>6955</v>
      </c>
    </row>
    <row r="799" spans="2:17" x14ac:dyDescent="0.3">
      <c r="B799">
        <v>793</v>
      </c>
      <c r="C799" t="s">
        <v>3061</v>
      </c>
      <c r="D799" t="s">
        <v>42454</v>
      </c>
      <c r="E799" t="s">
        <v>3062</v>
      </c>
      <c r="F799" t="s">
        <v>49451</v>
      </c>
      <c r="G799" t="s">
        <v>3061</v>
      </c>
      <c r="H799" t="s">
        <v>3062</v>
      </c>
      <c r="I799" t="s">
        <v>49451</v>
      </c>
      <c r="J799" t="s">
        <v>3061</v>
      </c>
      <c r="L799">
        <v>793</v>
      </c>
      <c r="M799" t="s">
        <v>6980</v>
      </c>
      <c r="N799" t="s">
        <v>6856</v>
      </c>
      <c r="O799" t="s">
        <v>29319</v>
      </c>
      <c r="P799" t="s">
        <v>29320</v>
      </c>
      <c r="Q799" t="s">
        <v>6980</v>
      </c>
    </row>
    <row r="800" spans="2:17" x14ac:dyDescent="0.3">
      <c r="B800">
        <v>794</v>
      </c>
      <c r="C800" t="s">
        <v>3063</v>
      </c>
      <c r="D800" t="s">
        <v>42456</v>
      </c>
      <c r="E800" t="s">
        <v>3064</v>
      </c>
      <c r="F800" t="s">
        <v>49452</v>
      </c>
      <c r="G800" t="s">
        <v>3063</v>
      </c>
      <c r="H800" t="s">
        <v>3064</v>
      </c>
      <c r="I800" t="s">
        <v>49452</v>
      </c>
      <c r="J800" t="s">
        <v>3063</v>
      </c>
      <c r="L800">
        <v>794</v>
      </c>
      <c r="M800" t="s">
        <v>6981</v>
      </c>
      <c r="N800" t="s">
        <v>6859</v>
      </c>
      <c r="O800" t="s">
        <v>29321</v>
      </c>
      <c r="P800" t="s">
        <v>29322</v>
      </c>
      <c r="Q800" t="s">
        <v>6981</v>
      </c>
    </row>
    <row r="801" spans="2:17" x14ac:dyDescent="0.3">
      <c r="B801">
        <v>795</v>
      </c>
      <c r="C801" t="s">
        <v>3065</v>
      </c>
      <c r="D801" t="s">
        <v>42458</v>
      </c>
      <c r="E801" t="s">
        <v>3066</v>
      </c>
      <c r="F801" t="s">
        <v>49453</v>
      </c>
      <c r="G801" t="s">
        <v>3065</v>
      </c>
      <c r="H801" t="s">
        <v>3066</v>
      </c>
      <c r="I801" t="s">
        <v>49453</v>
      </c>
      <c r="J801" t="s">
        <v>3065</v>
      </c>
      <c r="L801">
        <v>795</v>
      </c>
      <c r="M801" t="s">
        <v>6982</v>
      </c>
      <c r="N801" t="s">
        <v>6862</v>
      </c>
      <c r="O801" t="s">
        <v>29323</v>
      </c>
      <c r="P801" t="s">
        <v>29324</v>
      </c>
      <c r="Q801" t="s">
        <v>6982</v>
      </c>
    </row>
    <row r="802" spans="2:17" x14ac:dyDescent="0.3">
      <c r="B802">
        <v>796</v>
      </c>
      <c r="C802" t="s">
        <v>3067</v>
      </c>
      <c r="D802" t="s">
        <v>42460</v>
      </c>
      <c r="E802" t="s">
        <v>3068</v>
      </c>
      <c r="F802" t="s">
        <v>49454</v>
      </c>
      <c r="G802" t="s">
        <v>3067</v>
      </c>
      <c r="H802" t="s">
        <v>3068</v>
      </c>
      <c r="I802" t="s">
        <v>49454</v>
      </c>
      <c r="J802" t="s">
        <v>3067</v>
      </c>
      <c r="L802">
        <v>796</v>
      </c>
      <c r="M802" t="s">
        <v>6983</v>
      </c>
      <c r="N802" t="s">
        <v>6865</v>
      </c>
      <c r="O802" t="s">
        <v>29325</v>
      </c>
      <c r="P802" t="s">
        <v>29326</v>
      </c>
      <c r="Q802" t="s">
        <v>6983</v>
      </c>
    </row>
    <row r="803" spans="2:17" x14ac:dyDescent="0.3">
      <c r="B803">
        <v>797</v>
      </c>
      <c r="C803" t="s">
        <v>3069</v>
      </c>
      <c r="D803" t="s">
        <v>42462</v>
      </c>
      <c r="E803" t="s">
        <v>3070</v>
      </c>
      <c r="F803" t="s">
        <v>49455</v>
      </c>
      <c r="G803" t="s">
        <v>3069</v>
      </c>
      <c r="H803" t="s">
        <v>3070</v>
      </c>
      <c r="I803" t="s">
        <v>49455</v>
      </c>
      <c r="J803" t="s">
        <v>3069</v>
      </c>
      <c r="L803">
        <v>797</v>
      </c>
      <c r="M803" t="s">
        <v>6984</v>
      </c>
      <c r="N803" t="s">
        <v>6868</v>
      </c>
      <c r="O803" t="s">
        <v>29327</v>
      </c>
      <c r="P803" t="s">
        <v>29328</v>
      </c>
      <c r="Q803" t="s">
        <v>6984</v>
      </c>
    </row>
    <row r="804" spans="2:17" x14ac:dyDescent="0.3">
      <c r="B804">
        <v>798</v>
      </c>
      <c r="C804" t="s">
        <v>3071</v>
      </c>
      <c r="D804" t="s">
        <v>42464</v>
      </c>
      <c r="E804" t="s">
        <v>3072</v>
      </c>
      <c r="F804" t="s">
        <v>49456</v>
      </c>
      <c r="G804" t="s">
        <v>3071</v>
      </c>
      <c r="H804" t="s">
        <v>3072</v>
      </c>
      <c r="I804" t="s">
        <v>49456</v>
      </c>
      <c r="J804" t="s">
        <v>3071</v>
      </c>
      <c r="L804">
        <v>798</v>
      </c>
      <c r="M804" t="s">
        <v>6985</v>
      </c>
      <c r="N804" t="s">
        <v>6871</v>
      </c>
      <c r="O804" t="s">
        <v>29329</v>
      </c>
      <c r="P804" t="s">
        <v>29330</v>
      </c>
      <c r="Q804" t="s">
        <v>6985</v>
      </c>
    </row>
    <row r="805" spans="2:17" x14ac:dyDescent="0.3">
      <c r="B805">
        <v>799</v>
      </c>
      <c r="C805" t="s">
        <v>3073</v>
      </c>
      <c r="D805" t="s">
        <v>42466</v>
      </c>
      <c r="E805" t="s">
        <v>3074</v>
      </c>
      <c r="F805" t="s">
        <v>49457</v>
      </c>
      <c r="G805" t="s">
        <v>3073</v>
      </c>
      <c r="H805" t="s">
        <v>3074</v>
      </c>
      <c r="I805" t="s">
        <v>49457</v>
      </c>
      <c r="J805" t="s">
        <v>3073</v>
      </c>
      <c r="L805">
        <v>799</v>
      </c>
      <c r="M805" t="s">
        <v>6986</v>
      </c>
      <c r="N805" t="s">
        <v>6874</v>
      </c>
      <c r="O805" t="s">
        <v>29331</v>
      </c>
      <c r="P805" t="s">
        <v>29332</v>
      </c>
      <c r="Q805" t="s">
        <v>6986</v>
      </c>
    </row>
    <row r="806" spans="2:17" x14ac:dyDescent="0.3">
      <c r="B806">
        <v>800</v>
      </c>
      <c r="C806" t="s">
        <v>3075</v>
      </c>
      <c r="D806" t="s">
        <v>42468</v>
      </c>
      <c r="E806" t="s">
        <v>3076</v>
      </c>
      <c r="F806" t="s">
        <v>49458</v>
      </c>
      <c r="G806" t="s">
        <v>3075</v>
      </c>
      <c r="H806" t="s">
        <v>3076</v>
      </c>
      <c r="I806" t="s">
        <v>49458</v>
      </c>
      <c r="J806" t="s">
        <v>3075</v>
      </c>
      <c r="L806">
        <v>800</v>
      </c>
      <c r="M806" t="s">
        <v>6987</v>
      </c>
      <c r="N806" t="s">
        <v>6877</v>
      </c>
      <c r="O806" t="s">
        <v>29333</v>
      </c>
      <c r="P806" t="s">
        <v>29334</v>
      </c>
      <c r="Q806" t="s">
        <v>6987</v>
      </c>
    </row>
    <row r="807" spans="2:17" x14ac:dyDescent="0.3">
      <c r="B807">
        <v>801</v>
      </c>
      <c r="C807" t="s">
        <v>3077</v>
      </c>
      <c r="D807" t="s">
        <v>42470</v>
      </c>
      <c r="E807" t="s">
        <v>3078</v>
      </c>
      <c r="F807" t="s">
        <v>49459</v>
      </c>
      <c r="G807" t="s">
        <v>3077</v>
      </c>
      <c r="H807" t="s">
        <v>3078</v>
      </c>
      <c r="I807" t="s">
        <v>49459</v>
      </c>
      <c r="J807" t="s">
        <v>3077</v>
      </c>
      <c r="L807">
        <v>801</v>
      </c>
      <c r="M807" t="s">
        <v>6988</v>
      </c>
      <c r="N807" t="s">
        <v>6880</v>
      </c>
      <c r="O807" t="s">
        <v>29335</v>
      </c>
      <c r="P807" t="s">
        <v>29336</v>
      </c>
      <c r="Q807" t="s">
        <v>6988</v>
      </c>
    </row>
    <row r="808" spans="2:17" x14ac:dyDescent="0.3">
      <c r="B808">
        <v>802</v>
      </c>
      <c r="C808" t="s">
        <v>3079</v>
      </c>
      <c r="D808" t="s">
        <v>42472</v>
      </c>
      <c r="E808" t="s">
        <v>3080</v>
      </c>
      <c r="F808" t="s">
        <v>49460</v>
      </c>
      <c r="G808" t="s">
        <v>3079</v>
      </c>
      <c r="H808" t="s">
        <v>3080</v>
      </c>
      <c r="I808" t="s">
        <v>49460</v>
      </c>
      <c r="J808" t="s">
        <v>3079</v>
      </c>
      <c r="L808">
        <v>802</v>
      </c>
      <c r="M808" t="s">
        <v>6989</v>
      </c>
      <c r="N808" t="s">
        <v>6883</v>
      </c>
      <c r="O808" t="s">
        <v>29337</v>
      </c>
      <c r="P808" t="s">
        <v>29338</v>
      </c>
      <c r="Q808" t="s">
        <v>6989</v>
      </c>
    </row>
    <row r="809" spans="2:17" x14ac:dyDescent="0.3">
      <c r="B809">
        <v>803</v>
      </c>
      <c r="C809" t="s">
        <v>3081</v>
      </c>
      <c r="D809" t="s">
        <v>42474</v>
      </c>
      <c r="E809" t="s">
        <v>3082</v>
      </c>
      <c r="F809" t="s">
        <v>49461</v>
      </c>
      <c r="G809" t="s">
        <v>3081</v>
      </c>
      <c r="H809" t="s">
        <v>3082</v>
      </c>
      <c r="I809" t="s">
        <v>49461</v>
      </c>
      <c r="J809" t="s">
        <v>3081</v>
      </c>
      <c r="L809">
        <v>803</v>
      </c>
      <c r="M809" t="s">
        <v>6990</v>
      </c>
      <c r="N809" t="s">
        <v>6886</v>
      </c>
      <c r="O809" t="s">
        <v>29339</v>
      </c>
      <c r="P809" t="s">
        <v>29340</v>
      </c>
      <c r="Q809" t="s">
        <v>6990</v>
      </c>
    </row>
    <row r="810" spans="2:17" x14ac:dyDescent="0.3">
      <c r="B810">
        <v>804</v>
      </c>
      <c r="C810" t="s">
        <v>3083</v>
      </c>
      <c r="D810" t="s">
        <v>42476</v>
      </c>
      <c r="E810" t="s">
        <v>3084</v>
      </c>
      <c r="F810" t="s">
        <v>49462</v>
      </c>
      <c r="G810" t="s">
        <v>3083</v>
      </c>
      <c r="H810" t="s">
        <v>3084</v>
      </c>
      <c r="I810" t="s">
        <v>49462</v>
      </c>
      <c r="J810" t="s">
        <v>3083</v>
      </c>
      <c r="L810">
        <v>804</v>
      </c>
      <c r="M810" t="s">
        <v>6991</v>
      </c>
      <c r="N810" t="s">
        <v>6889</v>
      </c>
      <c r="O810" t="s">
        <v>29341</v>
      </c>
      <c r="P810" t="s">
        <v>29342</v>
      </c>
      <c r="Q810" t="s">
        <v>6991</v>
      </c>
    </row>
    <row r="811" spans="2:17" x14ac:dyDescent="0.3">
      <c r="B811">
        <v>805</v>
      </c>
      <c r="C811" t="s">
        <v>3085</v>
      </c>
      <c r="D811" t="s">
        <v>42478</v>
      </c>
      <c r="E811" t="s">
        <v>3086</v>
      </c>
      <c r="F811" t="s">
        <v>49463</v>
      </c>
      <c r="G811" t="s">
        <v>3085</v>
      </c>
      <c r="H811" t="s">
        <v>3086</v>
      </c>
      <c r="I811" t="s">
        <v>49463</v>
      </c>
      <c r="J811" t="s">
        <v>3085</v>
      </c>
      <c r="L811">
        <v>805</v>
      </c>
      <c r="M811" t="s">
        <v>6992</v>
      </c>
      <c r="N811" t="s">
        <v>6892</v>
      </c>
      <c r="O811" t="s">
        <v>29343</v>
      </c>
      <c r="P811" t="s">
        <v>29344</v>
      </c>
      <c r="Q811" t="s">
        <v>6992</v>
      </c>
    </row>
    <row r="812" spans="2:17" x14ac:dyDescent="0.3">
      <c r="B812">
        <v>806</v>
      </c>
      <c r="C812" t="s">
        <v>3087</v>
      </c>
      <c r="D812" t="s">
        <v>42480</v>
      </c>
      <c r="E812" t="s">
        <v>3088</v>
      </c>
      <c r="F812" t="s">
        <v>49464</v>
      </c>
      <c r="G812" t="s">
        <v>3087</v>
      </c>
      <c r="H812" t="s">
        <v>3088</v>
      </c>
      <c r="I812" t="s">
        <v>49464</v>
      </c>
      <c r="J812" t="s">
        <v>3087</v>
      </c>
      <c r="L812">
        <v>806</v>
      </c>
      <c r="M812" t="s">
        <v>6993</v>
      </c>
      <c r="N812" t="s">
        <v>6895</v>
      </c>
      <c r="O812" t="s">
        <v>29345</v>
      </c>
      <c r="P812" t="s">
        <v>29346</v>
      </c>
      <c r="Q812" t="s">
        <v>6993</v>
      </c>
    </row>
    <row r="813" spans="2:17" x14ac:dyDescent="0.3">
      <c r="B813">
        <v>807</v>
      </c>
      <c r="C813" t="s">
        <v>3089</v>
      </c>
      <c r="D813" t="s">
        <v>42482</v>
      </c>
      <c r="E813" t="s">
        <v>3090</v>
      </c>
      <c r="F813" t="s">
        <v>49465</v>
      </c>
      <c r="G813" t="s">
        <v>3089</v>
      </c>
      <c r="H813" t="s">
        <v>3090</v>
      </c>
      <c r="I813" t="s">
        <v>49465</v>
      </c>
      <c r="J813" t="s">
        <v>3089</v>
      </c>
      <c r="L813">
        <v>807</v>
      </c>
      <c r="M813" t="s">
        <v>6994</v>
      </c>
      <c r="N813" t="s">
        <v>6898</v>
      </c>
      <c r="O813" t="s">
        <v>29347</v>
      </c>
      <c r="P813" t="s">
        <v>29348</v>
      </c>
      <c r="Q813" t="s">
        <v>6994</v>
      </c>
    </row>
    <row r="814" spans="2:17" x14ac:dyDescent="0.3">
      <c r="B814">
        <v>808</v>
      </c>
      <c r="C814" t="s">
        <v>3091</v>
      </c>
      <c r="D814" t="s">
        <v>42484</v>
      </c>
      <c r="E814" t="s">
        <v>3092</v>
      </c>
      <c r="F814" t="s">
        <v>49466</v>
      </c>
      <c r="G814" t="s">
        <v>3091</v>
      </c>
      <c r="H814" t="s">
        <v>3092</v>
      </c>
      <c r="I814" t="s">
        <v>49466</v>
      </c>
      <c r="J814" t="s">
        <v>3091</v>
      </c>
      <c r="L814">
        <v>808</v>
      </c>
      <c r="M814" t="s">
        <v>6995</v>
      </c>
      <c r="N814" t="s">
        <v>6901</v>
      </c>
      <c r="O814" t="s">
        <v>29349</v>
      </c>
      <c r="P814" t="s">
        <v>29350</v>
      </c>
      <c r="Q814" t="s">
        <v>6995</v>
      </c>
    </row>
    <row r="815" spans="2:17" x14ac:dyDescent="0.3">
      <c r="B815">
        <v>809</v>
      </c>
      <c r="C815" t="s">
        <v>3093</v>
      </c>
      <c r="D815" t="s">
        <v>42486</v>
      </c>
      <c r="E815" t="s">
        <v>3094</v>
      </c>
      <c r="F815" t="s">
        <v>49467</v>
      </c>
      <c r="G815" t="s">
        <v>3093</v>
      </c>
      <c r="H815" t="s">
        <v>3094</v>
      </c>
      <c r="I815" t="s">
        <v>49467</v>
      </c>
      <c r="J815" t="s">
        <v>3093</v>
      </c>
      <c r="L815">
        <v>809</v>
      </c>
      <c r="M815" t="s">
        <v>6996</v>
      </c>
      <c r="N815" t="s">
        <v>6904</v>
      </c>
      <c r="O815" t="s">
        <v>29351</v>
      </c>
      <c r="P815" t="s">
        <v>29352</v>
      </c>
      <c r="Q815" t="s">
        <v>6996</v>
      </c>
    </row>
    <row r="816" spans="2:17" x14ac:dyDescent="0.3">
      <c r="B816">
        <v>810</v>
      </c>
      <c r="C816" t="s">
        <v>3095</v>
      </c>
      <c r="D816" t="s">
        <v>42488</v>
      </c>
      <c r="E816" t="s">
        <v>3096</v>
      </c>
      <c r="F816" t="s">
        <v>49468</v>
      </c>
      <c r="G816" t="s">
        <v>3095</v>
      </c>
      <c r="H816" t="s">
        <v>3096</v>
      </c>
      <c r="I816" t="s">
        <v>49468</v>
      </c>
      <c r="J816" t="s">
        <v>3095</v>
      </c>
      <c r="L816">
        <v>810</v>
      </c>
      <c r="M816" t="s">
        <v>6997</v>
      </c>
      <c r="N816" t="s">
        <v>6907</v>
      </c>
      <c r="O816" t="s">
        <v>29353</v>
      </c>
      <c r="P816" t="s">
        <v>29354</v>
      </c>
      <c r="Q816" t="s">
        <v>6997</v>
      </c>
    </row>
    <row r="817" spans="2:17" x14ac:dyDescent="0.3">
      <c r="B817">
        <v>811</v>
      </c>
      <c r="C817" t="s">
        <v>3097</v>
      </c>
      <c r="D817" t="s">
        <v>42490</v>
      </c>
      <c r="E817" t="s">
        <v>3098</v>
      </c>
      <c r="F817" t="s">
        <v>49469</v>
      </c>
      <c r="G817" t="s">
        <v>3097</v>
      </c>
      <c r="H817" t="s">
        <v>3098</v>
      </c>
      <c r="I817" t="s">
        <v>49469</v>
      </c>
      <c r="J817" t="s">
        <v>3097</v>
      </c>
      <c r="L817">
        <v>811</v>
      </c>
      <c r="M817" t="s">
        <v>6998</v>
      </c>
      <c r="N817" t="s">
        <v>6910</v>
      </c>
      <c r="O817" t="s">
        <v>29355</v>
      </c>
      <c r="P817" t="s">
        <v>29356</v>
      </c>
      <c r="Q817" t="s">
        <v>6998</v>
      </c>
    </row>
    <row r="818" spans="2:17" x14ac:dyDescent="0.3">
      <c r="B818">
        <v>812</v>
      </c>
      <c r="C818" t="s">
        <v>3099</v>
      </c>
      <c r="D818" t="s">
        <v>42492</v>
      </c>
      <c r="E818" t="s">
        <v>3100</v>
      </c>
      <c r="F818" t="s">
        <v>49470</v>
      </c>
      <c r="G818" t="s">
        <v>3099</v>
      </c>
      <c r="H818" t="s">
        <v>3100</v>
      </c>
      <c r="I818" t="s">
        <v>49470</v>
      </c>
      <c r="J818" t="s">
        <v>3099</v>
      </c>
      <c r="L818">
        <v>812</v>
      </c>
      <c r="M818" t="s">
        <v>6999</v>
      </c>
      <c r="N818" t="s">
        <v>6913</v>
      </c>
      <c r="O818" t="s">
        <v>29357</v>
      </c>
      <c r="P818" t="s">
        <v>29358</v>
      </c>
      <c r="Q818" t="s">
        <v>6999</v>
      </c>
    </row>
    <row r="819" spans="2:17" x14ac:dyDescent="0.3">
      <c r="B819">
        <v>813</v>
      </c>
      <c r="C819" t="s">
        <v>3101</v>
      </c>
      <c r="D819" t="s">
        <v>42494</v>
      </c>
      <c r="E819" t="s">
        <v>3102</v>
      </c>
      <c r="F819" t="s">
        <v>49471</v>
      </c>
      <c r="G819" t="s">
        <v>3101</v>
      </c>
      <c r="H819" t="s">
        <v>3102</v>
      </c>
      <c r="I819" t="s">
        <v>49471</v>
      </c>
      <c r="J819" t="s">
        <v>3101</v>
      </c>
      <c r="L819">
        <v>813</v>
      </c>
      <c r="M819" t="s">
        <v>7000</v>
      </c>
      <c r="N819" t="s">
        <v>6916</v>
      </c>
      <c r="O819" t="s">
        <v>29359</v>
      </c>
      <c r="P819" t="s">
        <v>29360</v>
      </c>
      <c r="Q819" t="s">
        <v>7000</v>
      </c>
    </row>
    <row r="820" spans="2:17" x14ac:dyDescent="0.3">
      <c r="B820">
        <v>814</v>
      </c>
      <c r="C820" t="s">
        <v>3103</v>
      </c>
      <c r="D820" t="s">
        <v>42496</v>
      </c>
      <c r="E820" t="s">
        <v>3104</v>
      </c>
      <c r="F820" t="s">
        <v>49472</v>
      </c>
      <c r="G820" t="s">
        <v>3103</v>
      </c>
      <c r="H820" t="s">
        <v>3104</v>
      </c>
      <c r="I820" t="s">
        <v>49472</v>
      </c>
      <c r="J820" t="s">
        <v>3103</v>
      </c>
      <c r="L820">
        <v>814</v>
      </c>
      <c r="M820" t="s">
        <v>7001</v>
      </c>
      <c r="N820" t="s">
        <v>6919</v>
      </c>
      <c r="O820" t="s">
        <v>29361</v>
      </c>
      <c r="P820" t="s">
        <v>29362</v>
      </c>
      <c r="Q820" t="s">
        <v>7001</v>
      </c>
    </row>
    <row r="821" spans="2:17" x14ac:dyDescent="0.3">
      <c r="B821">
        <v>815</v>
      </c>
      <c r="C821" t="s">
        <v>3105</v>
      </c>
      <c r="D821" t="s">
        <v>42498</v>
      </c>
      <c r="E821" t="s">
        <v>3106</v>
      </c>
      <c r="F821" t="s">
        <v>49473</v>
      </c>
      <c r="G821" t="s">
        <v>3105</v>
      </c>
      <c r="H821" t="s">
        <v>3106</v>
      </c>
      <c r="I821" t="s">
        <v>49473</v>
      </c>
      <c r="J821" t="s">
        <v>3105</v>
      </c>
      <c r="L821">
        <v>815</v>
      </c>
      <c r="M821" t="s">
        <v>7002</v>
      </c>
      <c r="N821" t="s">
        <v>6922</v>
      </c>
      <c r="O821" t="s">
        <v>29363</v>
      </c>
      <c r="P821" t="s">
        <v>29364</v>
      </c>
      <c r="Q821" t="s">
        <v>7002</v>
      </c>
    </row>
    <row r="822" spans="2:17" x14ac:dyDescent="0.3">
      <c r="B822">
        <v>816</v>
      </c>
      <c r="C822" t="s">
        <v>3107</v>
      </c>
      <c r="D822" t="s">
        <v>42500</v>
      </c>
      <c r="E822" t="s">
        <v>3108</v>
      </c>
      <c r="F822" t="s">
        <v>49474</v>
      </c>
      <c r="G822" t="s">
        <v>3107</v>
      </c>
      <c r="H822" t="s">
        <v>3108</v>
      </c>
      <c r="I822" t="s">
        <v>49474</v>
      </c>
      <c r="J822" t="s">
        <v>3107</v>
      </c>
      <c r="L822">
        <v>816</v>
      </c>
      <c r="M822" t="s">
        <v>7003</v>
      </c>
      <c r="N822" t="s">
        <v>6925</v>
      </c>
      <c r="O822" t="s">
        <v>29365</v>
      </c>
      <c r="P822" t="s">
        <v>29366</v>
      </c>
      <c r="Q822" t="s">
        <v>7003</v>
      </c>
    </row>
    <row r="823" spans="2:17" x14ac:dyDescent="0.3">
      <c r="B823">
        <v>817</v>
      </c>
      <c r="C823" t="s">
        <v>3109</v>
      </c>
      <c r="D823" t="s">
        <v>42502</v>
      </c>
      <c r="E823" t="s">
        <v>3110</v>
      </c>
      <c r="F823" t="s">
        <v>49475</v>
      </c>
      <c r="G823" t="s">
        <v>3109</v>
      </c>
      <c r="H823" t="s">
        <v>3110</v>
      </c>
      <c r="I823" t="s">
        <v>49475</v>
      </c>
      <c r="J823" t="s">
        <v>3109</v>
      </c>
      <c r="L823">
        <v>817</v>
      </c>
      <c r="M823" t="s">
        <v>7004</v>
      </c>
      <c r="N823" t="s">
        <v>6928</v>
      </c>
      <c r="O823" t="s">
        <v>29367</v>
      </c>
      <c r="P823" t="s">
        <v>29368</v>
      </c>
      <c r="Q823" t="s">
        <v>7004</v>
      </c>
    </row>
    <row r="824" spans="2:17" x14ac:dyDescent="0.3">
      <c r="B824">
        <v>818</v>
      </c>
      <c r="C824" t="s">
        <v>26921</v>
      </c>
      <c r="D824" t="s">
        <v>42504</v>
      </c>
      <c r="E824" t="s">
        <v>3111</v>
      </c>
      <c r="F824" t="s">
        <v>49476</v>
      </c>
      <c r="G824" t="s">
        <v>26921</v>
      </c>
      <c r="H824" t="s">
        <v>3111</v>
      </c>
      <c r="I824" t="s">
        <v>49476</v>
      </c>
      <c r="J824" t="s">
        <v>26921</v>
      </c>
      <c r="L824">
        <v>818</v>
      </c>
      <c r="M824" t="s">
        <v>27017</v>
      </c>
      <c r="N824" t="s">
        <v>6930</v>
      </c>
      <c r="O824" t="s">
        <v>29369</v>
      </c>
      <c r="P824" t="s">
        <v>29370</v>
      </c>
      <c r="Q824" t="s">
        <v>27017</v>
      </c>
    </row>
    <row r="825" spans="2:17" x14ac:dyDescent="0.3">
      <c r="B825">
        <v>819</v>
      </c>
      <c r="C825" t="s">
        <v>26922</v>
      </c>
      <c r="D825" t="s">
        <v>42506</v>
      </c>
      <c r="E825" t="s">
        <v>3112</v>
      </c>
      <c r="F825" t="s">
        <v>49477</v>
      </c>
      <c r="G825" t="s">
        <v>26922</v>
      </c>
      <c r="H825" t="s">
        <v>3112</v>
      </c>
      <c r="I825" t="s">
        <v>49477</v>
      </c>
      <c r="J825" t="s">
        <v>26922</v>
      </c>
      <c r="L825">
        <v>819</v>
      </c>
      <c r="M825" t="s">
        <v>27018</v>
      </c>
      <c r="N825" t="s">
        <v>6932</v>
      </c>
      <c r="O825" t="s">
        <v>29371</v>
      </c>
      <c r="P825" t="s">
        <v>29372</v>
      </c>
      <c r="Q825" t="s">
        <v>27018</v>
      </c>
    </row>
    <row r="826" spans="2:17" x14ac:dyDescent="0.3">
      <c r="B826">
        <v>820</v>
      </c>
      <c r="C826" t="s">
        <v>26923</v>
      </c>
      <c r="D826" t="s">
        <v>42508</v>
      </c>
      <c r="E826" t="s">
        <v>3113</v>
      </c>
      <c r="F826" t="s">
        <v>49478</v>
      </c>
      <c r="G826" t="s">
        <v>26923</v>
      </c>
      <c r="H826" t="s">
        <v>3113</v>
      </c>
      <c r="I826" t="s">
        <v>49478</v>
      </c>
      <c r="J826" t="s">
        <v>26923</v>
      </c>
      <c r="L826">
        <v>820</v>
      </c>
      <c r="M826" t="s">
        <v>27019</v>
      </c>
      <c r="N826" t="s">
        <v>6934</v>
      </c>
      <c r="O826" t="s">
        <v>29373</v>
      </c>
      <c r="P826" t="s">
        <v>29374</v>
      </c>
      <c r="Q826" t="s">
        <v>27019</v>
      </c>
    </row>
    <row r="827" spans="2:17" x14ac:dyDescent="0.3">
      <c r="B827">
        <v>821</v>
      </c>
      <c r="C827" t="s">
        <v>3114</v>
      </c>
      <c r="D827" t="s">
        <v>42510</v>
      </c>
      <c r="E827" t="s">
        <v>3115</v>
      </c>
      <c r="F827" t="s">
        <v>49479</v>
      </c>
      <c r="G827" t="s">
        <v>3114</v>
      </c>
      <c r="H827" t="s">
        <v>3115</v>
      </c>
      <c r="I827" t="s">
        <v>49479</v>
      </c>
      <c r="J827" t="s">
        <v>3114</v>
      </c>
      <c r="L827">
        <v>821</v>
      </c>
      <c r="M827" t="s">
        <v>7005</v>
      </c>
      <c r="N827" t="s">
        <v>6937</v>
      </c>
      <c r="O827" t="s">
        <v>29375</v>
      </c>
      <c r="P827" t="s">
        <v>29376</v>
      </c>
      <c r="Q827" t="s">
        <v>7005</v>
      </c>
    </row>
    <row r="828" spans="2:17" x14ac:dyDescent="0.3">
      <c r="B828">
        <v>822</v>
      </c>
      <c r="C828" t="s">
        <v>3116</v>
      </c>
      <c r="D828" t="s">
        <v>42512</v>
      </c>
      <c r="E828" t="s">
        <v>3117</v>
      </c>
      <c r="F828" t="s">
        <v>49480</v>
      </c>
      <c r="G828" t="s">
        <v>3116</v>
      </c>
      <c r="H828" t="s">
        <v>3117</v>
      </c>
      <c r="I828" t="s">
        <v>49480</v>
      </c>
      <c r="J828" t="s">
        <v>3116</v>
      </c>
      <c r="L828">
        <v>822</v>
      </c>
      <c r="M828" t="s">
        <v>7006</v>
      </c>
      <c r="N828" t="s">
        <v>6939</v>
      </c>
      <c r="O828" t="s">
        <v>29377</v>
      </c>
      <c r="P828" t="s">
        <v>29378</v>
      </c>
      <c r="Q828" t="s">
        <v>7006</v>
      </c>
    </row>
    <row r="829" spans="2:17" x14ac:dyDescent="0.3">
      <c r="B829">
        <v>823</v>
      </c>
      <c r="C829" t="s">
        <v>3118</v>
      </c>
      <c r="D829" t="s">
        <v>42514</v>
      </c>
      <c r="E829" t="s">
        <v>3119</v>
      </c>
      <c r="F829" t="s">
        <v>49481</v>
      </c>
      <c r="G829" t="s">
        <v>3118</v>
      </c>
      <c r="H829" t="s">
        <v>3119</v>
      </c>
      <c r="I829" t="s">
        <v>49481</v>
      </c>
      <c r="J829" t="s">
        <v>3118</v>
      </c>
      <c r="L829">
        <v>823</v>
      </c>
      <c r="M829" t="s">
        <v>7007</v>
      </c>
      <c r="N829" t="s">
        <v>6940</v>
      </c>
      <c r="O829" t="s">
        <v>29379</v>
      </c>
      <c r="P829" t="s">
        <v>29380</v>
      </c>
      <c r="Q829" t="s">
        <v>7007</v>
      </c>
    </row>
    <row r="830" spans="2:17" x14ac:dyDescent="0.3">
      <c r="B830">
        <v>824</v>
      </c>
      <c r="C830" t="s">
        <v>3120</v>
      </c>
      <c r="D830" t="s">
        <v>42516</v>
      </c>
      <c r="E830" t="s">
        <v>3121</v>
      </c>
      <c r="F830" t="s">
        <v>49482</v>
      </c>
      <c r="G830" t="s">
        <v>3120</v>
      </c>
      <c r="H830" t="s">
        <v>3121</v>
      </c>
      <c r="I830" t="s">
        <v>49482</v>
      </c>
      <c r="J830" t="s">
        <v>3120</v>
      </c>
      <c r="L830">
        <v>824</v>
      </c>
      <c r="M830" t="s">
        <v>7008</v>
      </c>
      <c r="N830" t="s">
        <v>6941</v>
      </c>
      <c r="O830" t="s">
        <v>29381</v>
      </c>
      <c r="P830" t="s">
        <v>29382</v>
      </c>
      <c r="Q830" t="s">
        <v>7008</v>
      </c>
    </row>
    <row r="831" spans="2:17" x14ac:dyDescent="0.3">
      <c r="B831">
        <v>825</v>
      </c>
      <c r="C831" t="s">
        <v>3122</v>
      </c>
      <c r="D831" t="s">
        <v>42518</v>
      </c>
      <c r="E831" t="s">
        <v>3123</v>
      </c>
      <c r="F831" t="s">
        <v>49483</v>
      </c>
      <c r="G831" t="s">
        <v>3122</v>
      </c>
      <c r="H831" t="s">
        <v>3123</v>
      </c>
      <c r="I831" t="s">
        <v>49483</v>
      </c>
      <c r="J831" t="s">
        <v>3122</v>
      </c>
      <c r="L831">
        <v>825</v>
      </c>
      <c r="M831" t="s">
        <v>7009</v>
      </c>
      <c r="N831" t="s">
        <v>6942</v>
      </c>
      <c r="O831" t="s">
        <v>29383</v>
      </c>
      <c r="P831" t="s">
        <v>29384</v>
      </c>
      <c r="Q831" t="s">
        <v>7009</v>
      </c>
    </row>
    <row r="832" spans="2:17" x14ac:dyDescent="0.3">
      <c r="B832">
        <v>826</v>
      </c>
      <c r="C832" t="s">
        <v>3124</v>
      </c>
      <c r="D832" t="s">
        <v>42520</v>
      </c>
      <c r="E832" t="s">
        <v>3125</v>
      </c>
      <c r="F832" t="s">
        <v>49484</v>
      </c>
      <c r="G832" t="s">
        <v>3124</v>
      </c>
      <c r="H832" t="s">
        <v>3125</v>
      </c>
      <c r="I832" t="s">
        <v>49484</v>
      </c>
      <c r="J832" t="s">
        <v>3124</v>
      </c>
      <c r="L832">
        <v>826</v>
      </c>
      <c r="M832" t="s">
        <v>7010</v>
      </c>
      <c r="N832" t="s">
        <v>6943</v>
      </c>
      <c r="O832" t="s">
        <v>29385</v>
      </c>
      <c r="P832" t="s">
        <v>29386</v>
      </c>
      <c r="Q832" t="s">
        <v>7010</v>
      </c>
    </row>
    <row r="833" spans="2:17" x14ac:dyDescent="0.3">
      <c r="B833">
        <v>827</v>
      </c>
      <c r="C833" t="s">
        <v>3126</v>
      </c>
      <c r="D833" t="s">
        <v>42522</v>
      </c>
      <c r="E833" t="s">
        <v>3127</v>
      </c>
      <c r="F833" t="s">
        <v>49485</v>
      </c>
      <c r="G833" t="s">
        <v>3126</v>
      </c>
      <c r="H833" t="s">
        <v>3127</v>
      </c>
      <c r="I833" t="s">
        <v>49485</v>
      </c>
      <c r="J833" t="s">
        <v>3126</v>
      </c>
      <c r="L833">
        <v>827</v>
      </c>
      <c r="M833" t="s">
        <v>7011</v>
      </c>
      <c r="N833" t="s">
        <v>6944</v>
      </c>
      <c r="O833" t="s">
        <v>29387</v>
      </c>
      <c r="P833" t="s">
        <v>29388</v>
      </c>
      <c r="Q833" t="s">
        <v>7011</v>
      </c>
    </row>
    <row r="834" spans="2:17" x14ac:dyDescent="0.3">
      <c r="B834">
        <v>828</v>
      </c>
      <c r="C834" t="s">
        <v>3128</v>
      </c>
      <c r="D834" t="s">
        <v>42518</v>
      </c>
      <c r="E834" t="s">
        <v>3129</v>
      </c>
      <c r="F834" t="s">
        <v>49486</v>
      </c>
      <c r="G834" t="s">
        <v>3128</v>
      </c>
      <c r="H834" t="s">
        <v>3129</v>
      </c>
      <c r="I834" t="s">
        <v>49486</v>
      </c>
      <c r="J834" t="s">
        <v>3128</v>
      </c>
      <c r="L834">
        <v>828</v>
      </c>
      <c r="M834" t="s">
        <v>7012</v>
      </c>
      <c r="N834" t="s">
        <v>6942</v>
      </c>
      <c r="O834" t="s">
        <v>29389</v>
      </c>
      <c r="P834" t="s">
        <v>29390</v>
      </c>
      <c r="Q834" t="s">
        <v>7012</v>
      </c>
    </row>
    <row r="835" spans="2:17" x14ac:dyDescent="0.3">
      <c r="B835">
        <v>829</v>
      </c>
      <c r="C835" t="s">
        <v>3130</v>
      </c>
      <c r="D835" t="s">
        <v>42520</v>
      </c>
      <c r="E835" t="s">
        <v>3131</v>
      </c>
      <c r="F835" t="s">
        <v>49487</v>
      </c>
      <c r="G835" t="s">
        <v>3130</v>
      </c>
      <c r="H835" t="s">
        <v>3131</v>
      </c>
      <c r="I835" t="s">
        <v>49487</v>
      </c>
      <c r="J835" t="s">
        <v>3130</v>
      </c>
      <c r="L835">
        <v>829</v>
      </c>
      <c r="M835" t="s">
        <v>7013</v>
      </c>
      <c r="N835" t="s">
        <v>6943</v>
      </c>
      <c r="O835" t="s">
        <v>29391</v>
      </c>
      <c r="P835" t="s">
        <v>29392</v>
      </c>
      <c r="Q835" t="s">
        <v>7013</v>
      </c>
    </row>
    <row r="836" spans="2:17" x14ac:dyDescent="0.3">
      <c r="B836">
        <v>830</v>
      </c>
      <c r="C836" t="s">
        <v>3132</v>
      </c>
      <c r="D836" t="s">
        <v>42526</v>
      </c>
      <c r="E836" t="s">
        <v>3133</v>
      </c>
      <c r="F836" t="s">
        <v>49488</v>
      </c>
      <c r="G836" t="s">
        <v>3132</v>
      </c>
      <c r="H836" t="s">
        <v>3133</v>
      </c>
      <c r="I836" t="s">
        <v>49488</v>
      </c>
      <c r="J836" t="s">
        <v>3132</v>
      </c>
      <c r="L836">
        <v>830</v>
      </c>
      <c r="M836" t="s">
        <v>7014</v>
      </c>
      <c r="N836" t="s">
        <v>6946</v>
      </c>
      <c r="O836" t="s">
        <v>29393</v>
      </c>
      <c r="P836" t="s">
        <v>29394</v>
      </c>
      <c r="Q836" t="s">
        <v>7014</v>
      </c>
    </row>
    <row r="837" spans="2:17" x14ac:dyDescent="0.3">
      <c r="B837">
        <v>831</v>
      </c>
      <c r="C837" t="s">
        <v>3134</v>
      </c>
      <c r="D837" t="s">
        <v>42369</v>
      </c>
      <c r="E837" t="s">
        <v>49489</v>
      </c>
      <c r="F837" t="s">
        <v>49490</v>
      </c>
      <c r="G837" t="s">
        <v>3134</v>
      </c>
      <c r="H837" t="s">
        <v>49489</v>
      </c>
      <c r="I837" t="s">
        <v>49490</v>
      </c>
      <c r="J837" t="s">
        <v>3134</v>
      </c>
      <c r="L837">
        <v>831</v>
      </c>
      <c r="M837" t="s">
        <v>7015</v>
      </c>
      <c r="N837" t="s">
        <v>300</v>
      </c>
      <c r="O837" t="s">
        <v>29395</v>
      </c>
      <c r="P837" t="s">
        <v>29396</v>
      </c>
      <c r="Q837" t="s">
        <v>7015</v>
      </c>
    </row>
    <row r="838" spans="2:17" x14ac:dyDescent="0.3">
      <c r="B838">
        <v>832</v>
      </c>
      <c r="C838" t="s">
        <v>3135</v>
      </c>
      <c r="D838" t="s">
        <v>42372</v>
      </c>
      <c r="E838" t="s">
        <v>3136</v>
      </c>
      <c r="F838" t="s">
        <v>49491</v>
      </c>
      <c r="G838" t="s">
        <v>3135</v>
      </c>
      <c r="H838" t="s">
        <v>3136</v>
      </c>
      <c r="I838" t="s">
        <v>49491</v>
      </c>
      <c r="J838" t="s">
        <v>3135</v>
      </c>
      <c r="L838">
        <v>832</v>
      </c>
      <c r="M838" t="s">
        <v>7016</v>
      </c>
      <c r="N838" t="s">
        <v>2249</v>
      </c>
      <c r="O838" t="s">
        <v>2250</v>
      </c>
      <c r="P838" t="s">
        <v>29397</v>
      </c>
      <c r="Q838" t="s">
        <v>7016</v>
      </c>
    </row>
    <row r="839" spans="2:17" x14ac:dyDescent="0.3">
      <c r="B839">
        <v>833</v>
      </c>
      <c r="C839" t="s">
        <v>3137</v>
      </c>
      <c r="D839" t="s">
        <v>42374</v>
      </c>
      <c r="E839" t="s">
        <v>3138</v>
      </c>
      <c r="F839" t="s">
        <v>49492</v>
      </c>
      <c r="G839" t="s">
        <v>3137</v>
      </c>
      <c r="H839" t="s">
        <v>3138</v>
      </c>
      <c r="I839" t="s">
        <v>49492</v>
      </c>
      <c r="J839" t="s">
        <v>3137</v>
      </c>
      <c r="L839">
        <v>833</v>
      </c>
      <c r="M839" t="s">
        <v>7017</v>
      </c>
      <c r="N839" t="s">
        <v>1212</v>
      </c>
      <c r="O839" t="s">
        <v>2252</v>
      </c>
      <c r="P839" t="s">
        <v>29398</v>
      </c>
      <c r="Q839" t="s">
        <v>7017</v>
      </c>
    </row>
    <row r="840" spans="2:17" x14ac:dyDescent="0.3">
      <c r="B840">
        <v>834</v>
      </c>
      <c r="C840" t="s">
        <v>3139</v>
      </c>
      <c r="D840" t="s">
        <v>42376</v>
      </c>
      <c r="E840" t="s">
        <v>3140</v>
      </c>
      <c r="F840" t="s">
        <v>49493</v>
      </c>
      <c r="G840" t="s">
        <v>3139</v>
      </c>
      <c r="H840" t="s">
        <v>3140</v>
      </c>
      <c r="I840" t="s">
        <v>49493</v>
      </c>
      <c r="J840" t="s">
        <v>3139</v>
      </c>
      <c r="L840">
        <v>834</v>
      </c>
      <c r="M840" t="s">
        <v>7018</v>
      </c>
      <c r="N840" t="s">
        <v>2254</v>
      </c>
      <c r="O840" t="s">
        <v>2255</v>
      </c>
      <c r="P840" t="s">
        <v>29399</v>
      </c>
      <c r="Q840" t="s">
        <v>7018</v>
      </c>
    </row>
    <row r="841" spans="2:17" x14ac:dyDescent="0.3">
      <c r="B841">
        <v>835</v>
      </c>
      <c r="C841" t="s">
        <v>3141</v>
      </c>
      <c r="D841" t="s">
        <v>42378</v>
      </c>
      <c r="E841" t="s">
        <v>3142</v>
      </c>
      <c r="F841" t="s">
        <v>49494</v>
      </c>
      <c r="G841" t="s">
        <v>3141</v>
      </c>
      <c r="H841" t="s">
        <v>3142</v>
      </c>
      <c r="I841" t="s">
        <v>49494</v>
      </c>
      <c r="J841" t="s">
        <v>3141</v>
      </c>
      <c r="L841">
        <v>835</v>
      </c>
      <c r="M841" t="s">
        <v>7019</v>
      </c>
      <c r="N841" t="s">
        <v>2257</v>
      </c>
      <c r="O841" t="s">
        <v>2258</v>
      </c>
      <c r="P841" t="s">
        <v>29400</v>
      </c>
      <c r="Q841" t="s">
        <v>7019</v>
      </c>
    </row>
    <row r="842" spans="2:17" x14ac:dyDescent="0.3">
      <c r="B842">
        <v>836</v>
      </c>
      <c r="C842" t="s">
        <v>3143</v>
      </c>
      <c r="D842" t="s">
        <v>42380</v>
      </c>
      <c r="E842" t="s">
        <v>3144</v>
      </c>
      <c r="F842" t="s">
        <v>49495</v>
      </c>
      <c r="G842" t="s">
        <v>3143</v>
      </c>
      <c r="H842" t="s">
        <v>3144</v>
      </c>
      <c r="I842" t="s">
        <v>49495</v>
      </c>
      <c r="J842" t="s">
        <v>3143</v>
      </c>
      <c r="L842">
        <v>836</v>
      </c>
      <c r="M842" t="s">
        <v>7020</v>
      </c>
      <c r="N842" t="s">
        <v>2260</v>
      </c>
      <c r="O842" t="s">
        <v>2261</v>
      </c>
      <c r="P842" t="s">
        <v>29401</v>
      </c>
      <c r="Q842" t="s">
        <v>7020</v>
      </c>
    </row>
    <row r="843" spans="2:17" x14ac:dyDescent="0.3">
      <c r="B843">
        <v>837</v>
      </c>
      <c r="C843" t="s">
        <v>3145</v>
      </c>
      <c r="D843" t="s">
        <v>42382</v>
      </c>
      <c r="E843" t="s">
        <v>49496</v>
      </c>
      <c r="F843" t="s">
        <v>26688</v>
      </c>
      <c r="G843" t="s">
        <v>3145</v>
      </c>
      <c r="H843" t="s">
        <v>49496</v>
      </c>
      <c r="I843" t="s">
        <v>26688</v>
      </c>
      <c r="J843" t="s">
        <v>3145</v>
      </c>
      <c r="L843">
        <v>837</v>
      </c>
      <c r="M843" t="s">
        <v>7021</v>
      </c>
      <c r="N843" t="s">
        <v>29402</v>
      </c>
      <c r="O843" t="s">
        <v>29403</v>
      </c>
      <c r="P843" t="s">
        <v>26643</v>
      </c>
      <c r="Q843" t="s">
        <v>7021</v>
      </c>
    </row>
    <row r="844" spans="2:17" x14ac:dyDescent="0.3">
      <c r="B844">
        <v>838</v>
      </c>
      <c r="C844" t="s">
        <v>26689</v>
      </c>
      <c r="D844" t="s">
        <v>42384</v>
      </c>
      <c r="E844" t="s">
        <v>26690</v>
      </c>
      <c r="F844" t="s">
        <v>49497</v>
      </c>
      <c r="G844" t="s">
        <v>26689</v>
      </c>
      <c r="H844" t="s">
        <v>26690</v>
      </c>
      <c r="I844" t="s">
        <v>49497</v>
      </c>
      <c r="J844" t="s">
        <v>26689</v>
      </c>
      <c r="L844">
        <v>838</v>
      </c>
      <c r="M844" t="s">
        <v>7023</v>
      </c>
      <c r="N844" t="s">
        <v>2265</v>
      </c>
      <c r="O844" t="s">
        <v>26646</v>
      </c>
      <c r="P844" t="s">
        <v>29404</v>
      </c>
      <c r="Q844" t="s">
        <v>7023</v>
      </c>
    </row>
    <row r="845" spans="2:17" x14ac:dyDescent="0.3">
      <c r="B845">
        <v>839</v>
      </c>
      <c r="C845" t="s">
        <v>3147</v>
      </c>
      <c r="D845" t="s">
        <v>42386</v>
      </c>
      <c r="E845" t="s">
        <v>26691</v>
      </c>
      <c r="F845" t="s">
        <v>49498</v>
      </c>
      <c r="G845" t="s">
        <v>3147</v>
      </c>
      <c r="H845" t="s">
        <v>26691</v>
      </c>
      <c r="I845" t="s">
        <v>49498</v>
      </c>
      <c r="J845" t="s">
        <v>3147</v>
      </c>
      <c r="L845">
        <v>839</v>
      </c>
      <c r="M845" t="s">
        <v>7024</v>
      </c>
      <c r="N845" t="s">
        <v>2267</v>
      </c>
      <c r="O845" t="s">
        <v>26647</v>
      </c>
      <c r="P845" t="s">
        <v>29405</v>
      </c>
      <c r="Q845" t="s">
        <v>7024</v>
      </c>
    </row>
    <row r="846" spans="2:17" x14ac:dyDescent="0.3">
      <c r="B846">
        <v>840</v>
      </c>
      <c r="C846" t="s">
        <v>3148</v>
      </c>
      <c r="D846" t="s">
        <v>42388</v>
      </c>
      <c r="E846" t="s">
        <v>26692</v>
      </c>
      <c r="F846" t="s">
        <v>49499</v>
      </c>
      <c r="G846" t="s">
        <v>3148</v>
      </c>
      <c r="H846" t="s">
        <v>26692</v>
      </c>
      <c r="I846" t="s">
        <v>49499</v>
      </c>
      <c r="J846" t="s">
        <v>3148</v>
      </c>
      <c r="L846">
        <v>840</v>
      </c>
      <c r="M846" t="s">
        <v>7025</v>
      </c>
      <c r="N846" t="s">
        <v>2269</v>
      </c>
      <c r="O846" t="s">
        <v>26648</v>
      </c>
      <c r="P846" t="s">
        <v>29406</v>
      </c>
      <c r="Q846" t="s">
        <v>7025</v>
      </c>
    </row>
    <row r="847" spans="2:17" x14ac:dyDescent="0.3">
      <c r="B847">
        <v>841</v>
      </c>
      <c r="C847" t="s">
        <v>3149</v>
      </c>
      <c r="D847" t="s">
        <v>42390</v>
      </c>
      <c r="E847" t="s">
        <v>26693</v>
      </c>
      <c r="F847" t="s">
        <v>49500</v>
      </c>
      <c r="G847" t="s">
        <v>3149</v>
      </c>
      <c r="H847" t="s">
        <v>26693</v>
      </c>
      <c r="I847" t="s">
        <v>49500</v>
      </c>
      <c r="J847" t="s">
        <v>3149</v>
      </c>
      <c r="L847">
        <v>841</v>
      </c>
      <c r="M847" t="s">
        <v>7026</v>
      </c>
      <c r="N847" t="s">
        <v>2271</v>
      </c>
      <c r="O847" t="s">
        <v>26649</v>
      </c>
      <c r="P847" t="s">
        <v>29407</v>
      </c>
      <c r="Q847" t="s">
        <v>7026</v>
      </c>
    </row>
    <row r="848" spans="2:17" x14ac:dyDescent="0.3">
      <c r="B848">
        <v>842</v>
      </c>
      <c r="C848" t="s">
        <v>3150</v>
      </c>
      <c r="D848" t="s">
        <v>42392</v>
      </c>
      <c r="E848" t="s">
        <v>26694</v>
      </c>
      <c r="F848" t="s">
        <v>49501</v>
      </c>
      <c r="G848" t="s">
        <v>3150</v>
      </c>
      <c r="H848" t="s">
        <v>26694</v>
      </c>
      <c r="I848" t="s">
        <v>49501</v>
      </c>
      <c r="J848" t="s">
        <v>3150</v>
      </c>
      <c r="L848">
        <v>842</v>
      </c>
      <c r="M848" t="s">
        <v>7027</v>
      </c>
      <c r="N848" t="s">
        <v>2273</v>
      </c>
      <c r="O848" t="s">
        <v>26650</v>
      </c>
      <c r="P848" t="s">
        <v>29408</v>
      </c>
      <c r="Q848" t="s">
        <v>7027</v>
      </c>
    </row>
    <row r="849" spans="2:17" x14ac:dyDescent="0.3">
      <c r="B849">
        <v>843</v>
      </c>
      <c r="C849" t="s">
        <v>3151</v>
      </c>
      <c r="D849" t="s">
        <v>42394</v>
      </c>
      <c r="E849" t="s">
        <v>3152</v>
      </c>
      <c r="F849" t="s">
        <v>49502</v>
      </c>
      <c r="G849" t="s">
        <v>3151</v>
      </c>
      <c r="H849" t="s">
        <v>3152</v>
      </c>
      <c r="I849" t="s">
        <v>49502</v>
      </c>
      <c r="J849" t="s">
        <v>3151</v>
      </c>
      <c r="L849">
        <v>843</v>
      </c>
      <c r="M849" t="s">
        <v>7028</v>
      </c>
      <c r="N849" t="s">
        <v>26651</v>
      </c>
      <c r="O849" t="s">
        <v>2275</v>
      </c>
      <c r="P849" t="s">
        <v>29409</v>
      </c>
      <c r="Q849" t="s">
        <v>7028</v>
      </c>
    </row>
    <row r="850" spans="2:17" x14ac:dyDescent="0.3">
      <c r="B850">
        <v>844</v>
      </c>
      <c r="C850" t="s">
        <v>3153</v>
      </c>
      <c r="D850" t="s">
        <v>42396</v>
      </c>
      <c r="E850" t="s">
        <v>3154</v>
      </c>
      <c r="F850" t="s">
        <v>49503</v>
      </c>
      <c r="G850" t="s">
        <v>3153</v>
      </c>
      <c r="H850" t="s">
        <v>3154</v>
      </c>
      <c r="I850" t="s">
        <v>49503</v>
      </c>
      <c r="J850" t="s">
        <v>3153</v>
      </c>
      <c r="L850">
        <v>844</v>
      </c>
      <c r="M850" t="s">
        <v>7029</v>
      </c>
      <c r="N850" t="s">
        <v>26652</v>
      </c>
      <c r="O850" t="s">
        <v>2277</v>
      </c>
      <c r="P850" t="s">
        <v>29410</v>
      </c>
      <c r="Q850" t="s">
        <v>7029</v>
      </c>
    </row>
    <row r="851" spans="2:17" x14ac:dyDescent="0.3">
      <c r="B851">
        <v>845</v>
      </c>
      <c r="C851" t="s">
        <v>3155</v>
      </c>
      <c r="D851" t="s">
        <v>42398</v>
      </c>
      <c r="E851" t="s">
        <v>3156</v>
      </c>
      <c r="F851" t="s">
        <v>49504</v>
      </c>
      <c r="G851" t="s">
        <v>3155</v>
      </c>
      <c r="H851" t="s">
        <v>3156</v>
      </c>
      <c r="I851" t="s">
        <v>49504</v>
      </c>
      <c r="J851" t="s">
        <v>3155</v>
      </c>
      <c r="L851">
        <v>845</v>
      </c>
      <c r="M851" t="s">
        <v>7030</v>
      </c>
      <c r="N851" t="s">
        <v>114</v>
      </c>
      <c r="O851" t="s">
        <v>2279</v>
      </c>
      <c r="P851" t="s">
        <v>29411</v>
      </c>
      <c r="Q851" t="s">
        <v>7030</v>
      </c>
    </row>
    <row r="852" spans="2:17" x14ac:dyDescent="0.3">
      <c r="B852">
        <v>846</v>
      </c>
      <c r="C852" t="s">
        <v>3157</v>
      </c>
      <c r="D852" t="s">
        <v>42400</v>
      </c>
      <c r="E852" t="s">
        <v>3158</v>
      </c>
      <c r="F852" t="s">
        <v>49505</v>
      </c>
      <c r="G852" t="s">
        <v>3157</v>
      </c>
      <c r="H852" t="s">
        <v>3158</v>
      </c>
      <c r="I852" t="s">
        <v>49505</v>
      </c>
      <c r="J852" t="s">
        <v>3157</v>
      </c>
      <c r="L852">
        <v>846</v>
      </c>
      <c r="M852" t="s">
        <v>7031</v>
      </c>
      <c r="N852" t="s">
        <v>2281</v>
      </c>
      <c r="O852" t="s">
        <v>2282</v>
      </c>
      <c r="P852" t="s">
        <v>29412</v>
      </c>
      <c r="Q852" t="s">
        <v>7031</v>
      </c>
    </row>
    <row r="853" spans="2:17" x14ac:dyDescent="0.3">
      <c r="B853">
        <v>847</v>
      </c>
      <c r="C853" t="s">
        <v>3159</v>
      </c>
      <c r="D853" t="s">
        <v>42402</v>
      </c>
      <c r="E853" t="s">
        <v>3160</v>
      </c>
      <c r="F853" t="s">
        <v>49506</v>
      </c>
      <c r="G853" t="s">
        <v>3159</v>
      </c>
      <c r="H853" t="s">
        <v>3160</v>
      </c>
      <c r="I853" t="s">
        <v>49506</v>
      </c>
      <c r="J853" t="s">
        <v>3159</v>
      </c>
      <c r="L853">
        <v>847</v>
      </c>
      <c r="M853" t="s">
        <v>7032</v>
      </c>
      <c r="N853" t="s">
        <v>29413</v>
      </c>
      <c r="O853" t="s">
        <v>2284</v>
      </c>
      <c r="P853" t="s">
        <v>29414</v>
      </c>
      <c r="Q853" t="s">
        <v>7032</v>
      </c>
    </row>
    <row r="854" spans="2:17" x14ac:dyDescent="0.3">
      <c r="B854">
        <v>848</v>
      </c>
      <c r="C854" t="s">
        <v>49507</v>
      </c>
      <c r="D854" t="s">
        <v>42405</v>
      </c>
      <c r="E854" t="s">
        <v>49508</v>
      </c>
      <c r="F854" t="s">
        <v>49509</v>
      </c>
      <c r="G854" t="s">
        <v>49507</v>
      </c>
      <c r="H854" t="s">
        <v>49508</v>
      </c>
      <c r="I854" t="s">
        <v>49509</v>
      </c>
      <c r="J854" t="s">
        <v>49507</v>
      </c>
      <c r="L854">
        <v>848</v>
      </c>
      <c r="M854" t="s">
        <v>29415</v>
      </c>
      <c r="N854" t="s">
        <v>29416</v>
      </c>
      <c r="O854" t="s">
        <v>29417</v>
      </c>
      <c r="P854" t="s">
        <v>29418</v>
      </c>
      <c r="Q854" t="s">
        <v>29415</v>
      </c>
    </row>
    <row r="855" spans="2:17" x14ac:dyDescent="0.3">
      <c r="B855">
        <v>849</v>
      </c>
      <c r="C855" t="s">
        <v>3161</v>
      </c>
      <c r="D855" t="s">
        <v>42408</v>
      </c>
      <c r="E855" t="s">
        <v>3162</v>
      </c>
      <c r="F855" t="s">
        <v>49510</v>
      </c>
      <c r="G855" t="s">
        <v>3161</v>
      </c>
      <c r="H855" t="s">
        <v>3162</v>
      </c>
      <c r="I855" t="s">
        <v>49510</v>
      </c>
      <c r="J855" t="s">
        <v>3161</v>
      </c>
      <c r="L855">
        <v>849</v>
      </c>
      <c r="M855" t="s">
        <v>7033</v>
      </c>
      <c r="N855" t="s">
        <v>2286</v>
      </c>
      <c r="O855" t="s">
        <v>2287</v>
      </c>
      <c r="P855" t="s">
        <v>29419</v>
      </c>
      <c r="Q855" t="s">
        <v>7033</v>
      </c>
    </row>
    <row r="856" spans="2:17" x14ac:dyDescent="0.3">
      <c r="B856">
        <v>850</v>
      </c>
      <c r="C856" t="s">
        <v>3163</v>
      </c>
      <c r="D856" t="s">
        <v>42410</v>
      </c>
      <c r="E856" t="s">
        <v>49511</v>
      </c>
      <c r="F856" t="s">
        <v>49512</v>
      </c>
      <c r="G856" t="s">
        <v>3163</v>
      </c>
      <c r="H856" t="s">
        <v>49511</v>
      </c>
      <c r="I856" t="s">
        <v>49512</v>
      </c>
      <c r="J856" t="s">
        <v>3163</v>
      </c>
      <c r="L856">
        <v>850</v>
      </c>
      <c r="M856" t="s">
        <v>7034</v>
      </c>
      <c r="N856" t="s">
        <v>2289</v>
      </c>
      <c r="O856" t="s">
        <v>29420</v>
      </c>
      <c r="P856" t="s">
        <v>29421</v>
      </c>
      <c r="Q856" t="s">
        <v>7034</v>
      </c>
    </row>
    <row r="857" spans="2:17" x14ac:dyDescent="0.3">
      <c r="B857">
        <v>851</v>
      </c>
      <c r="C857" t="s">
        <v>3164</v>
      </c>
      <c r="D857" t="s">
        <v>42413</v>
      </c>
      <c r="E857" t="s">
        <v>49513</v>
      </c>
      <c r="F857" t="s">
        <v>49514</v>
      </c>
      <c r="G857" t="s">
        <v>3164</v>
      </c>
      <c r="H857" t="s">
        <v>49513</v>
      </c>
      <c r="I857" t="s">
        <v>49514</v>
      </c>
      <c r="J857" t="s">
        <v>3164</v>
      </c>
      <c r="L857">
        <v>851</v>
      </c>
      <c r="M857" t="s">
        <v>7035</v>
      </c>
      <c r="N857" t="s">
        <v>2291</v>
      </c>
      <c r="O857" t="s">
        <v>29422</v>
      </c>
      <c r="P857" t="s">
        <v>29423</v>
      </c>
      <c r="Q857" t="s">
        <v>7035</v>
      </c>
    </row>
    <row r="858" spans="2:17" x14ac:dyDescent="0.3">
      <c r="B858">
        <v>852</v>
      </c>
      <c r="C858" t="s">
        <v>3165</v>
      </c>
      <c r="D858" t="s">
        <v>42416</v>
      </c>
      <c r="E858" t="s">
        <v>3166</v>
      </c>
      <c r="F858" t="s">
        <v>49515</v>
      </c>
      <c r="G858" t="s">
        <v>3165</v>
      </c>
      <c r="H858" t="s">
        <v>3166</v>
      </c>
      <c r="I858" t="s">
        <v>49515</v>
      </c>
      <c r="J858" t="s">
        <v>3165</v>
      </c>
      <c r="L858">
        <v>852</v>
      </c>
      <c r="M858" t="s">
        <v>7036</v>
      </c>
      <c r="N858" t="s">
        <v>2293</v>
      </c>
      <c r="O858" t="s">
        <v>2294</v>
      </c>
      <c r="P858" t="s">
        <v>29424</v>
      </c>
      <c r="Q858" t="s">
        <v>7036</v>
      </c>
    </row>
    <row r="859" spans="2:17" x14ac:dyDescent="0.3">
      <c r="B859">
        <v>853</v>
      </c>
      <c r="C859" t="s">
        <v>3167</v>
      </c>
      <c r="D859" t="s">
        <v>42418</v>
      </c>
      <c r="E859" t="s">
        <v>3168</v>
      </c>
      <c r="F859" t="s">
        <v>49516</v>
      </c>
      <c r="G859" t="s">
        <v>3167</v>
      </c>
      <c r="H859" t="s">
        <v>3168</v>
      </c>
      <c r="I859" t="s">
        <v>49516</v>
      </c>
      <c r="J859" t="s">
        <v>3167</v>
      </c>
      <c r="L859">
        <v>853</v>
      </c>
      <c r="M859" t="s">
        <v>7037</v>
      </c>
      <c r="N859" t="s">
        <v>2296</v>
      </c>
      <c r="O859" t="s">
        <v>2297</v>
      </c>
      <c r="P859" t="s">
        <v>29425</v>
      </c>
      <c r="Q859" t="s">
        <v>7037</v>
      </c>
    </row>
    <row r="860" spans="2:17" x14ac:dyDescent="0.3">
      <c r="B860">
        <v>854</v>
      </c>
      <c r="C860" t="s">
        <v>3169</v>
      </c>
      <c r="D860" t="s">
        <v>42420</v>
      </c>
      <c r="E860" t="s">
        <v>3170</v>
      </c>
      <c r="F860" t="s">
        <v>49517</v>
      </c>
      <c r="G860" t="s">
        <v>3169</v>
      </c>
      <c r="H860" t="s">
        <v>3170</v>
      </c>
      <c r="I860" t="s">
        <v>49517</v>
      </c>
      <c r="J860" t="s">
        <v>3169</v>
      </c>
      <c r="L860">
        <v>854</v>
      </c>
      <c r="M860" t="s">
        <v>7038</v>
      </c>
      <c r="N860" t="s">
        <v>2299</v>
      </c>
      <c r="O860" t="s">
        <v>2300</v>
      </c>
      <c r="P860" t="s">
        <v>29426</v>
      </c>
      <c r="Q860" t="s">
        <v>7038</v>
      </c>
    </row>
    <row r="861" spans="2:17" x14ac:dyDescent="0.3">
      <c r="B861">
        <v>855</v>
      </c>
      <c r="C861" t="s">
        <v>3171</v>
      </c>
      <c r="D861" t="s">
        <v>28415</v>
      </c>
      <c r="E861" t="s">
        <v>3172</v>
      </c>
      <c r="F861" t="s">
        <v>35153</v>
      </c>
      <c r="G861" t="s">
        <v>3171</v>
      </c>
      <c r="H861" t="s">
        <v>3172</v>
      </c>
      <c r="I861" t="s">
        <v>35153</v>
      </c>
      <c r="J861" t="s">
        <v>3171</v>
      </c>
      <c r="L861">
        <v>855</v>
      </c>
      <c r="M861" t="s">
        <v>7039</v>
      </c>
      <c r="N861" t="s">
        <v>2302</v>
      </c>
      <c r="O861" t="s">
        <v>2303</v>
      </c>
      <c r="P861" t="s">
        <v>29427</v>
      </c>
      <c r="Q861" t="s">
        <v>7039</v>
      </c>
    </row>
    <row r="862" spans="2:17" x14ac:dyDescent="0.3">
      <c r="B862">
        <v>856</v>
      </c>
      <c r="C862" t="s">
        <v>3173</v>
      </c>
      <c r="D862" t="s">
        <v>28417</v>
      </c>
      <c r="E862" t="s">
        <v>3174</v>
      </c>
      <c r="F862" t="s">
        <v>35154</v>
      </c>
      <c r="G862" t="s">
        <v>3173</v>
      </c>
      <c r="H862" t="s">
        <v>3174</v>
      </c>
      <c r="I862" t="s">
        <v>35154</v>
      </c>
      <c r="J862" t="s">
        <v>3173</v>
      </c>
      <c r="L862">
        <v>856</v>
      </c>
      <c r="M862" t="s">
        <v>7040</v>
      </c>
      <c r="N862" t="s">
        <v>2305</v>
      </c>
      <c r="O862" t="s">
        <v>2306</v>
      </c>
      <c r="P862" t="s">
        <v>29428</v>
      </c>
      <c r="Q862" t="s">
        <v>7040</v>
      </c>
    </row>
    <row r="863" spans="2:17" x14ac:dyDescent="0.3">
      <c r="B863">
        <v>857</v>
      </c>
      <c r="C863" t="s">
        <v>3175</v>
      </c>
      <c r="D863" t="s">
        <v>28419</v>
      </c>
      <c r="E863" t="s">
        <v>3176</v>
      </c>
      <c r="F863" t="s">
        <v>35155</v>
      </c>
      <c r="G863" t="s">
        <v>3175</v>
      </c>
      <c r="H863" t="s">
        <v>3176</v>
      </c>
      <c r="I863" t="s">
        <v>35155</v>
      </c>
      <c r="J863" t="s">
        <v>3175</v>
      </c>
      <c r="L863">
        <v>857</v>
      </c>
      <c r="M863" t="s">
        <v>7041</v>
      </c>
      <c r="N863" t="s">
        <v>2308</v>
      </c>
      <c r="O863" t="s">
        <v>2309</v>
      </c>
      <c r="P863" t="s">
        <v>29429</v>
      </c>
      <c r="Q863" t="s">
        <v>7041</v>
      </c>
    </row>
    <row r="864" spans="2:17" x14ac:dyDescent="0.3">
      <c r="B864">
        <v>858</v>
      </c>
      <c r="C864" t="s">
        <v>3177</v>
      </c>
      <c r="D864" t="s">
        <v>28421</v>
      </c>
      <c r="E864" t="s">
        <v>3178</v>
      </c>
      <c r="F864" t="s">
        <v>35156</v>
      </c>
      <c r="G864" t="s">
        <v>3177</v>
      </c>
      <c r="H864" t="s">
        <v>3178</v>
      </c>
      <c r="I864" t="s">
        <v>35156</v>
      </c>
      <c r="J864" t="s">
        <v>3177</v>
      </c>
      <c r="L864">
        <v>858</v>
      </c>
      <c r="M864" t="s">
        <v>7042</v>
      </c>
      <c r="N864" t="s">
        <v>2311</v>
      </c>
      <c r="O864" t="s">
        <v>2312</v>
      </c>
      <c r="P864" t="s">
        <v>29430</v>
      </c>
      <c r="Q864" t="s">
        <v>7042</v>
      </c>
    </row>
    <row r="865" spans="2:17" x14ac:dyDescent="0.3">
      <c r="B865">
        <v>859</v>
      </c>
      <c r="C865" t="s">
        <v>3179</v>
      </c>
      <c r="D865" t="s">
        <v>28423</v>
      </c>
      <c r="E865" t="s">
        <v>3180</v>
      </c>
      <c r="F865" t="s">
        <v>35157</v>
      </c>
      <c r="G865" t="s">
        <v>3179</v>
      </c>
      <c r="H865" t="s">
        <v>3180</v>
      </c>
      <c r="I865" t="s">
        <v>35157</v>
      </c>
      <c r="J865" t="s">
        <v>3179</v>
      </c>
      <c r="L865">
        <v>859</v>
      </c>
      <c r="M865" t="s">
        <v>7043</v>
      </c>
      <c r="N865" t="s">
        <v>2314</v>
      </c>
      <c r="O865" t="s">
        <v>2315</v>
      </c>
      <c r="P865" t="s">
        <v>29431</v>
      </c>
      <c r="Q865" t="s">
        <v>7043</v>
      </c>
    </row>
    <row r="866" spans="2:17" x14ac:dyDescent="0.3">
      <c r="B866">
        <v>860</v>
      </c>
      <c r="C866" t="s">
        <v>3181</v>
      </c>
      <c r="D866" t="s">
        <v>28425</v>
      </c>
      <c r="E866" t="s">
        <v>3182</v>
      </c>
      <c r="F866" t="s">
        <v>35158</v>
      </c>
      <c r="G866" t="s">
        <v>3181</v>
      </c>
      <c r="H866" t="s">
        <v>3182</v>
      </c>
      <c r="I866" t="s">
        <v>35158</v>
      </c>
      <c r="J866" t="s">
        <v>3181</v>
      </c>
      <c r="L866">
        <v>860</v>
      </c>
      <c r="M866" t="s">
        <v>7044</v>
      </c>
      <c r="N866" t="s">
        <v>2317</v>
      </c>
      <c r="O866" t="s">
        <v>2318</v>
      </c>
      <c r="P866" t="s">
        <v>29432</v>
      </c>
      <c r="Q866" t="s">
        <v>7044</v>
      </c>
    </row>
    <row r="867" spans="2:17" x14ac:dyDescent="0.3">
      <c r="B867">
        <v>861</v>
      </c>
      <c r="C867" t="s">
        <v>3183</v>
      </c>
      <c r="D867" t="s">
        <v>28427</v>
      </c>
      <c r="E867" t="s">
        <v>3184</v>
      </c>
      <c r="F867" t="s">
        <v>35159</v>
      </c>
      <c r="G867" t="s">
        <v>3183</v>
      </c>
      <c r="H867" t="s">
        <v>3184</v>
      </c>
      <c r="I867" t="s">
        <v>35159</v>
      </c>
      <c r="J867" t="s">
        <v>3183</v>
      </c>
      <c r="L867">
        <v>861</v>
      </c>
      <c r="M867" t="s">
        <v>7045</v>
      </c>
      <c r="N867" t="s">
        <v>2320</v>
      </c>
      <c r="O867" t="s">
        <v>2321</v>
      </c>
      <c r="P867" t="s">
        <v>29433</v>
      </c>
      <c r="Q867" t="s">
        <v>7045</v>
      </c>
    </row>
    <row r="868" spans="2:17" x14ac:dyDescent="0.3">
      <c r="B868">
        <v>862</v>
      </c>
      <c r="C868" t="s">
        <v>3185</v>
      </c>
      <c r="D868" t="s">
        <v>28429</v>
      </c>
      <c r="E868" t="s">
        <v>3186</v>
      </c>
      <c r="F868" t="s">
        <v>35160</v>
      </c>
      <c r="G868" t="s">
        <v>3185</v>
      </c>
      <c r="H868" t="s">
        <v>3186</v>
      </c>
      <c r="I868" t="s">
        <v>35160</v>
      </c>
      <c r="J868" t="s">
        <v>3185</v>
      </c>
      <c r="L868">
        <v>862</v>
      </c>
      <c r="M868" t="s">
        <v>7046</v>
      </c>
      <c r="N868" t="s">
        <v>2323</v>
      </c>
      <c r="O868" t="s">
        <v>2324</v>
      </c>
      <c r="P868" t="s">
        <v>29434</v>
      </c>
      <c r="Q868" t="s">
        <v>7046</v>
      </c>
    </row>
    <row r="869" spans="2:17" x14ac:dyDescent="0.3">
      <c r="B869">
        <v>863</v>
      </c>
      <c r="C869" t="s">
        <v>3187</v>
      </c>
      <c r="D869" t="s">
        <v>28431</v>
      </c>
      <c r="E869" t="s">
        <v>3188</v>
      </c>
      <c r="F869" t="s">
        <v>35161</v>
      </c>
      <c r="G869" t="s">
        <v>3187</v>
      </c>
      <c r="H869" t="s">
        <v>3188</v>
      </c>
      <c r="I869" t="s">
        <v>35161</v>
      </c>
      <c r="J869" t="s">
        <v>3187</v>
      </c>
      <c r="L869">
        <v>863</v>
      </c>
      <c r="M869" t="s">
        <v>7047</v>
      </c>
      <c r="N869" t="s">
        <v>2326</v>
      </c>
      <c r="O869" t="s">
        <v>2327</v>
      </c>
      <c r="P869" t="s">
        <v>29435</v>
      </c>
      <c r="Q869" t="s">
        <v>7047</v>
      </c>
    </row>
    <row r="870" spans="2:17" x14ac:dyDescent="0.3">
      <c r="B870">
        <v>864</v>
      </c>
      <c r="C870" t="s">
        <v>3189</v>
      </c>
      <c r="D870" t="s">
        <v>28390</v>
      </c>
      <c r="E870" t="s">
        <v>3190</v>
      </c>
      <c r="F870" t="s">
        <v>35130</v>
      </c>
      <c r="G870" t="s">
        <v>3189</v>
      </c>
      <c r="H870" t="s">
        <v>3190</v>
      </c>
      <c r="I870" t="s">
        <v>35130</v>
      </c>
      <c r="J870" t="s">
        <v>3189</v>
      </c>
      <c r="L870">
        <v>864</v>
      </c>
      <c r="M870" t="s">
        <v>7048</v>
      </c>
      <c r="N870" t="s">
        <v>2329</v>
      </c>
      <c r="O870" t="s">
        <v>2330</v>
      </c>
      <c r="P870" t="s">
        <v>29436</v>
      </c>
      <c r="Q870" t="s">
        <v>7048</v>
      </c>
    </row>
    <row r="871" spans="2:17" x14ac:dyDescent="0.3">
      <c r="B871">
        <v>865</v>
      </c>
      <c r="C871" t="s">
        <v>3191</v>
      </c>
      <c r="D871" t="s">
        <v>28392</v>
      </c>
      <c r="E871" t="s">
        <v>3192</v>
      </c>
      <c r="F871" t="s">
        <v>35131</v>
      </c>
      <c r="G871" t="s">
        <v>3191</v>
      </c>
      <c r="H871" t="s">
        <v>3192</v>
      </c>
      <c r="I871" t="s">
        <v>35131</v>
      </c>
      <c r="J871" t="s">
        <v>3191</v>
      </c>
      <c r="L871">
        <v>865</v>
      </c>
      <c r="M871" t="s">
        <v>7049</v>
      </c>
      <c r="N871" t="s">
        <v>2332</v>
      </c>
      <c r="O871" t="s">
        <v>2333</v>
      </c>
      <c r="P871" t="s">
        <v>29437</v>
      </c>
      <c r="Q871" t="s">
        <v>7049</v>
      </c>
    </row>
    <row r="872" spans="2:17" x14ac:dyDescent="0.3">
      <c r="B872">
        <v>866</v>
      </c>
      <c r="C872" t="s">
        <v>3193</v>
      </c>
      <c r="D872" t="s">
        <v>42433</v>
      </c>
      <c r="E872" t="s">
        <v>3194</v>
      </c>
      <c r="F872" t="s">
        <v>49518</v>
      </c>
      <c r="G872" t="s">
        <v>3193</v>
      </c>
      <c r="H872" t="s">
        <v>3194</v>
      </c>
      <c r="I872" t="s">
        <v>49518</v>
      </c>
      <c r="J872" t="s">
        <v>3193</v>
      </c>
      <c r="L872">
        <v>866</v>
      </c>
      <c r="M872" t="s">
        <v>7050</v>
      </c>
      <c r="N872" t="s">
        <v>2335</v>
      </c>
      <c r="O872" t="s">
        <v>2336</v>
      </c>
      <c r="P872" t="s">
        <v>29438</v>
      </c>
      <c r="Q872" t="s">
        <v>7050</v>
      </c>
    </row>
    <row r="873" spans="2:17" x14ac:dyDescent="0.3">
      <c r="B873">
        <v>867</v>
      </c>
      <c r="C873" t="s">
        <v>3195</v>
      </c>
      <c r="D873" t="s">
        <v>42435</v>
      </c>
      <c r="E873" t="s">
        <v>3196</v>
      </c>
      <c r="F873" t="s">
        <v>49519</v>
      </c>
      <c r="G873" t="s">
        <v>3195</v>
      </c>
      <c r="H873" t="s">
        <v>3196</v>
      </c>
      <c r="I873" t="s">
        <v>49519</v>
      </c>
      <c r="J873" t="s">
        <v>3195</v>
      </c>
      <c r="L873">
        <v>867</v>
      </c>
      <c r="M873" t="s">
        <v>7051</v>
      </c>
      <c r="N873" t="s">
        <v>2338</v>
      </c>
      <c r="O873" t="s">
        <v>2339</v>
      </c>
      <c r="P873" t="s">
        <v>29439</v>
      </c>
      <c r="Q873" t="s">
        <v>7051</v>
      </c>
    </row>
    <row r="874" spans="2:17" x14ac:dyDescent="0.3">
      <c r="B874">
        <v>868</v>
      </c>
      <c r="C874" t="s">
        <v>3197</v>
      </c>
      <c r="D874" t="s">
        <v>42437</v>
      </c>
      <c r="E874" t="s">
        <v>3198</v>
      </c>
      <c r="F874" t="s">
        <v>49520</v>
      </c>
      <c r="G874" t="s">
        <v>3197</v>
      </c>
      <c r="H874" t="s">
        <v>3198</v>
      </c>
      <c r="I874" t="s">
        <v>49520</v>
      </c>
      <c r="J874" t="s">
        <v>3197</v>
      </c>
      <c r="L874">
        <v>868</v>
      </c>
      <c r="M874" t="s">
        <v>7052</v>
      </c>
      <c r="N874" t="s">
        <v>2341</v>
      </c>
      <c r="O874" t="s">
        <v>2342</v>
      </c>
      <c r="P874" t="s">
        <v>29440</v>
      </c>
      <c r="Q874" t="s">
        <v>7052</v>
      </c>
    </row>
    <row r="875" spans="2:17" x14ac:dyDescent="0.3">
      <c r="B875">
        <v>869</v>
      </c>
      <c r="C875" t="s">
        <v>49521</v>
      </c>
      <c r="D875" t="s">
        <v>42440</v>
      </c>
      <c r="E875" t="s">
        <v>3199</v>
      </c>
      <c r="F875" t="s">
        <v>49522</v>
      </c>
      <c r="G875" t="s">
        <v>49521</v>
      </c>
      <c r="H875" t="s">
        <v>3199</v>
      </c>
      <c r="I875" t="s">
        <v>49522</v>
      </c>
      <c r="J875" t="s">
        <v>49521</v>
      </c>
      <c r="L875">
        <v>869</v>
      </c>
      <c r="M875" t="s">
        <v>29441</v>
      </c>
      <c r="N875" t="s">
        <v>2343</v>
      </c>
      <c r="O875" t="s">
        <v>2344</v>
      </c>
      <c r="P875" t="s">
        <v>29442</v>
      </c>
      <c r="Q875" t="s">
        <v>29441</v>
      </c>
    </row>
    <row r="876" spans="2:17" x14ac:dyDescent="0.3">
      <c r="B876">
        <v>870</v>
      </c>
      <c r="C876" t="s">
        <v>5827</v>
      </c>
      <c r="D876" t="s">
        <v>42442</v>
      </c>
      <c r="E876" t="s">
        <v>3200</v>
      </c>
      <c r="F876" t="s">
        <v>49523</v>
      </c>
      <c r="G876" t="s">
        <v>5827</v>
      </c>
      <c r="H876" t="s">
        <v>3200</v>
      </c>
      <c r="I876" t="s">
        <v>49523</v>
      </c>
      <c r="J876" t="s">
        <v>5827</v>
      </c>
      <c r="L876">
        <v>870</v>
      </c>
      <c r="M876" t="s">
        <v>7053</v>
      </c>
      <c r="N876" t="s">
        <v>2345</v>
      </c>
      <c r="O876" t="s">
        <v>2346</v>
      </c>
      <c r="P876" t="s">
        <v>29443</v>
      </c>
      <c r="Q876" t="s">
        <v>7053</v>
      </c>
    </row>
    <row r="877" spans="2:17" x14ac:dyDescent="0.3">
      <c r="B877">
        <v>871</v>
      </c>
      <c r="C877" t="s">
        <v>3201</v>
      </c>
      <c r="D877" t="s">
        <v>42444</v>
      </c>
      <c r="E877" t="s">
        <v>3202</v>
      </c>
      <c r="F877" t="s">
        <v>49524</v>
      </c>
      <c r="G877" t="s">
        <v>3201</v>
      </c>
      <c r="H877" t="s">
        <v>3202</v>
      </c>
      <c r="I877" t="s">
        <v>49524</v>
      </c>
      <c r="J877" t="s">
        <v>3201</v>
      </c>
      <c r="L877">
        <v>871</v>
      </c>
      <c r="M877" t="s">
        <v>7054</v>
      </c>
      <c r="N877" t="s">
        <v>2348</v>
      </c>
      <c r="O877" t="s">
        <v>2349</v>
      </c>
      <c r="P877" t="s">
        <v>29444</v>
      </c>
      <c r="Q877" t="s">
        <v>7054</v>
      </c>
    </row>
    <row r="878" spans="2:17" x14ac:dyDescent="0.3">
      <c r="B878">
        <v>872</v>
      </c>
      <c r="C878" t="s">
        <v>3203</v>
      </c>
      <c r="D878" t="s">
        <v>42446</v>
      </c>
      <c r="E878" t="s">
        <v>3204</v>
      </c>
      <c r="F878" t="s">
        <v>49525</v>
      </c>
      <c r="G878" t="s">
        <v>3203</v>
      </c>
      <c r="H878" t="s">
        <v>3204</v>
      </c>
      <c r="I878" t="s">
        <v>49525</v>
      </c>
      <c r="J878" t="s">
        <v>3203</v>
      </c>
      <c r="L878">
        <v>872</v>
      </c>
      <c r="M878" t="s">
        <v>7055</v>
      </c>
      <c r="N878" t="s">
        <v>2351</v>
      </c>
      <c r="O878" t="s">
        <v>2352</v>
      </c>
      <c r="P878" t="s">
        <v>29445</v>
      </c>
      <c r="Q878" t="s">
        <v>7055</v>
      </c>
    </row>
    <row r="879" spans="2:17" x14ac:dyDescent="0.3">
      <c r="B879">
        <v>873</v>
      </c>
      <c r="C879" t="s">
        <v>3205</v>
      </c>
      <c r="D879" t="s">
        <v>42448</v>
      </c>
      <c r="E879" t="s">
        <v>3206</v>
      </c>
      <c r="F879" t="s">
        <v>49526</v>
      </c>
      <c r="G879" t="s">
        <v>3205</v>
      </c>
      <c r="H879" t="s">
        <v>3206</v>
      </c>
      <c r="I879" t="s">
        <v>49526</v>
      </c>
      <c r="J879" t="s">
        <v>3205</v>
      </c>
      <c r="L879">
        <v>873</v>
      </c>
      <c r="M879" t="s">
        <v>7056</v>
      </c>
      <c r="N879" t="s">
        <v>2354</v>
      </c>
      <c r="O879" t="s">
        <v>2355</v>
      </c>
      <c r="P879" t="s">
        <v>29446</v>
      </c>
      <c r="Q879" t="s">
        <v>7056</v>
      </c>
    </row>
    <row r="880" spans="2:17" x14ac:dyDescent="0.3">
      <c r="B880">
        <v>874</v>
      </c>
      <c r="C880" t="s">
        <v>3207</v>
      </c>
      <c r="D880" t="s">
        <v>42450</v>
      </c>
      <c r="E880" t="s">
        <v>3208</v>
      </c>
      <c r="F880" t="s">
        <v>49527</v>
      </c>
      <c r="G880" t="s">
        <v>3207</v>
      </c>
      <c r="H880" t="s">
        <v>3208</v>
      </c>
      <c r="I880" t="s">
        <v>49527</v>
      </c>
      <c r="J880" t="s">
        <v>3207</v>
      </c>
      <c r="L880">
        <v>874</v>
      </c>
      <c r="M880" t="s">
        <v>7057</v>
      </c>
      <c r="N880" t="s">
        <v>2357</v>
      </c>
      <c r="O880" t="s">
        <v>2358</v>
      </c>
      <c r="P880" t="s">
        <v>29447</v>
      </c>
      <c r="Q880" t="s">
        <v>7057</v>
      </c>
    </row>
    <row r="881" spans="2:17" x14ac:dyDescent="0.3">
      <c r="B881">
        <v>875</v>
      </c>
      <c r="C881" t="s">
        <v>3146</v>
      </c>
      <c r="D881" t="s">
        <v>42452</v>
      </c>
      <c r="E881" t="s">
        <v>26695</v>
      </c>
      <c r="F881" t="s">
        <v>49528</v>
      </c>
      <c r="G881" t="s">
        <v>3146</v>
      </c>
      <c r="H881" t="s">
        <v>26695</v>
      </c>
      <c r="I881" t="s">
        <v>49528</v>
      </c>
      <c r="J881" t="s">
        <v>3146</v>
      </c>
      <c r="L881">
        <v>875</v>
      </c>
      <c r="M881" t="s">
        <v>7022</v>
      </c>
      <c r="N881" t="s">
        <v>2264</v>
      </c>
      <c r="O881" t="s">
        <v>26653</v>
      </c>
      <c r="P881" t="s">
        <v>29448</v>
      </c>
      <c r="Q881" t="s">
        <v>7022</v>
      </c>
    </row>
    <row r="882" spans="2:17" x14ac:dyDescent="0.3">
      <c r="B882">
        <v>876</v>
      </c>
      <c r="C882" t="s">
        <v>3209</v>
      </c>
      <c r="D882" t="s">
        <v>42454</v>
      </c>
      <c r="E882" t="s">
        <v>3210</v>
      </c>
      <c r="F882" t="s">
        <v>49529</v>
      </c>
      <c r="G882" t="s">
        <v>3209</v>
      </c>
      <c r="H882" t="s">
        <v>3210</v>
      </c>
      <c r="I882" t="s">
        <v>49529</v>
      </c>
      <c r="J882" t="s">
        <v>3209</v>
      </c>
      <c r="L882">
        <v>876</v>
      </c>
      <c r="M882" t="s">
        <v>7058</v>
      </c>
      <c r="N882" t="s">
        <v>2360</v>
      </c>
      <c r="O882" t="s">
        <v>2361</v>
      </c>
      <c r="P882" t="s">
        <v>29449</v>
      </c>
      <c r="Q882" t="s">
        <v>7058</v>
      </c>
    </row>
    <row r="883" spans="2:17" x14ac:dyDescent="0.3">
      <c r="B883">
        <v>877</v>
      </c>
      <c r="C883" t="s">
        <v>3211</v>
      </c>
      <c r="D883" t="s">
        <v>42456</v>
      </c>
      <c r="E883" t="s">
        <v>3212</v>
      </c>
      <c r="F883" t="s">
        <v>49530</v>
      </c>
      <c r="G883" t="s">
        <v>3211</v>
      </c>
      <c r="H883" t="s">
        <v>3212</v>
      </c>
      <c r="I883" t="s">
        <v>49530</v>
      </c>
      <c r="J883" t="s">
        <v>3211</v>
      </c>
      <c r="L883">
        <v>877</v>
      </c>
      <c r="M883" t="s">
        <v>7059</v>
      </c>
      <c r="N883" t="s">
        <v>2363</v>
      </c>
      <c r="O883" t="s">
        <v>2364</v>
      </c>
      <c r="P883" t="s">
        <v>29450</v>
      </c>
      <c r="Q883" t="s">
        <v>7059</v>
      </c>
    </row>
    <row r="884" spans="2:17" x14ac:dyDescent="0.3">
      <c r="B884">
        <v>878</v>
      </c>
      <c r="C884" t="s">
        <v>3213</v>
      </c>
      <c r="D884" t="s">
        <v>42458</v>
      </c>
      <c r="E884" t="s">
        <v>3214</v>
      </c>
      <c r="F884" t="s">
        <v>49531</v>
      </c>
      <c r="G884" t="s">
        <v>3213</v>
      </c>
      <c r="H884" t="s">
        <v>3214</v>
      </c>
      <c r="I884" t="s">
        <v>49531</v>
      </c>
      <c r="J884" t="s">
        <v>3213</v>
      </c>
      <c r="L884">
        <v>878</v>
      </c>
      <c r="M884" t="s">
        <v>7060</v>
      </c>
      <c r="N884" t="s">
        <v>2366</v>
      </c>
      <c r="O884" t="s">
        <v>2367</v>
      </c>
      <c r="P884" t="s">
        <v>29451</v>
      </c>
      <c r="Q884" t="s">
        <v>7060</v>
      </c>
    </row>
    <row r="885" spans="2:17" x14ac:dyDescent="0.3">
      <c r="B885">
        <v>879</v>
      </c>
      <c r="C885" t="s">
        <v>3215</v>
      </c>
      <c r="D885" t="s">
        <v>42460</v>
      </c>
      <c r="E885" t="s">
        <v>3216</v>
      </c>
      <c r="F885" t="s">
        <v>49532</v>
      </c>
      <c r="G885" t="s">
        <v>3215</v>
      </c>
      <c r="H885" t="s">
        <v>3216</v>
      </c>
      <c r="I885" t="s">
        <v>49532</v>
      </c>
      <c r="J885" t="s">
        <v>3215</v>
      </c>
      <c r="L885">
        <v>879</v>
      </c>
      <c r="M885" t="s">
        <v>7061</v>
      </c>
      <c r="N885" t="s">
        <v>2369</v>
      </c>
      <c r="O885" t="s">
        <v>2370</v>
      </c>
      <c r="P885" t="s">
        <v>29452</v>
      </c>
      <c r="Q885" t="s">
        <v>7061</v>
      </c>
    </row>
    <row r="886" spans="2:17" x14ac:dyDescent="0.3">
      <c r="B886">
        <v>880</v>
      </c>
      <c r="C886" t="s">
        <v>3217</v>
      </c>
      <c r="D886" t="s">
        <v>42462</v>
      </c>
      <c r="E886" t="s">
        <v>3218</v>
      </c>
      <c r="F886" t="s">
        <v>49533</v>
      </c>
      <c r="G886" t="s">
        <v>3217</v>
      </c>
      <c r="H886" t="s">
        <v>3218</v>
      </c>
      <c r="I886" t="s">
        <v>49533</v>
      </c>
      <c r="J886" t="s">
        <v>3217</v>
      </c>
      <c r="L886">
        <v>880</v>
      </c>
      <c r="M886" t="s">
        <v>7062</v>
      </c>
      <c r="N886" t="s">
        <v>2372</v>
      </c>
      <c r="O886" t="s">
        <v>2373</v>
      </c>
      <c r="P886" t="s">
        <v>29453</v>
      </c>
      <c r="Q886" t="s">
        <v>7062</v>
      </c>
    </row>
    <row r="887" spans="2:17" x14ac:dyDescent="0.3">
      <c r="B887">
        <v>881</v>
      </c>
      <c r="C887" t="s">
        <v>3219</v>
      </c>
      <c r="D887" t="s">
        <v>42464</v>
      </c>
      <c r="E887" t="s">
        <v>3220</v>
      </c>
      <c r="F887" t="s">
        <v>49534</v>
      </c>
      <c r="G887" t="s">
        <v>3219</v>
      </c>
      <c r="H887" t="s">
        <v>3220</v>
      </c>
      <c r="I887" t="s">
        <v>49534</v>
      </c>
      <c r="J887" t="s">
        <v>3219</v>
      </c>
      <c r="L887">
        <v>881</v>
      </c>
      <c r="M887" t="s">
        <v>7063</v>
      </c>
      <c r="N887" t="s">
        <v>2375</v>
      </c>
      <c r="O887" t="s">
        <v>2376</v>
      </c>
      <c r="P887" t="s">
        <v>29454</v>
      </c>
      <c r="Q887" t="s">
        <v>7063</v>
      </c>
    </row>
    <row r="888" spans="2:17" x14ac:dyDescent="0.3">
      <c r="B888">
        <v>882</v>
      </c>
      <c r="C888" t="s">
        <v>3221</v>
      </c>
      <c r="D888" t="s">
        <v>42466</v>
      </c>
      <c r="E888" t="s">
        <v>3222</v>
      </c>
      <c r="F888" t="s">
        <v>49535</v>
      </c>
      <c r="G888" t="s">
        <v>3221</v>
      </c>
      <c r="H888" t="s">
        <v>3222</v>
      </c>
      <c r="I888" t="s">
        <v>49535</v>
      </c>
      <c r="J888" t="s">
        <v>3221</v>
      </c>
      <c r="L888">
        <v>882</v>
      </c>
      <c r="M888" t="s">
        <v>7064</v>
      </c>
      <c r="N888" t="s">
        <v>2378</v>
      </c>
      <c r="O888" t="s">
        <v>2379</v>
      </c>
      <c r="P888" t="s">
        <v>29455</v>
      </c>
      <c r="Q888" t="s">
        <v>7064</v>
      </c>
    </row>
    <row r="889" spans="2:17" x14ac:dyDescent="0.3">
      <c r="B889">
        <v>883</v>
      </c>
      <c r="C889" t="s">
        <v>3223</v>
      </c>
      <c r="D889" t="s">
        <v>42468</v>
      </c>
      <c r="E889" t="s">
        <v>3224</v>
      </c>
      <c r="F889" t="s">
        <v>49536</v>
      </c>
      <c r="G889" t="s">
        <v>3223</v>
      </c>
      <c r="H889" t="s">
        <v>3224</v>
      </c>
      <c r="I889" t="s">
        <v>49536</v>
      </c>
      <c r="J889" t="s">
        <v>3223</v>
      </c>
      <c r="L889">
        <v>883</v>
      </c>
      <c r="M889" t="s">
        <v>7065</v>
      </c>
      <c r="N889" t="s">
        <v>2381</v>
      </c>
      <c r="O889" t="s">
        <v>2382</v>
      </c>
      <c r="P889" t="s">
        <v>29456</v>
      </c>
      <c r="Q889" t="s">
        <v>7065</v>
      </c>
    </row>
    <row r="890" spans="2:17" x14ac:dyDescent="0.3">
      <c r="B890">
        <v>884</v>
      </c>
      <c r="C890" t="s">
        <v>3225</v>
      </c>
      <c r="D890" t="s">
        <v>42470</v>
      </c>
      <c r="E890" t="s">
        <v>3226</v>
      </c>
      <c r="F890" t="s">
        <v>49537</v>
      </c>
      <c r="G890" t="s">
        <v>3225</v>
      </c>
      <c r="H890" t="s">
        <v>3226</v>
      </c>
      <c r="I890" t="s">
        <v>49537</v>
      </c>
      <c r="J890" t="s">
        <v>3225</v>
      </c>
      <c r="L890">
        <v>884</v>
      </c>
      <c r="M890" t="s">
        <v>7066</v>
      </c>
      <c r="N890" t="s">
        <v>2384</v>
      </c>
      <c r="O890" t="s">
        <v>2385</v>
      </c>
      <c r="P890" t="s">
        <v>29457</v>
      </c>
      <c r="Q890" t="s">
        <v>7066</v>
      </c>
    </row>
    <row r="891" spans="2:17" x14ac:dyDescent="0.3">
      <c r="B891">
        <v>885</v>
      </c>
      <c r="C891" t="s">
        <v>3227</v>
      </c>
      <c r="D891" t="s">
        <v>42472</v>
      </c>
      <c r="E891" t="s">
        <v>3228</v>
      </c>
      <c r="F891" t="s">
        <v>49538</v>
      </c>
      <c r="G891" t="s">
        <v>3227</v>
      </c>
      <c r="H891" t="s">
        <v>3228</v>
      </c>
      <c r="I891" t="s">
        <v>49538</v>
      </c>
      <c r="J891" t="s">
        <v>3227</v>
      </c>
      <c r="L891">
        <v>885</v>
      </c>
      <c r="M891" t="s">
        <v>7067</v>
      </c>
      <c r="N891" t="s">
        <v>2387</v>
      </c>
      <c r="O891" t="s">
        <v>2388</v>
      </c>
      <c r="P891" t="s">
        <v>29458</v>
      </c>
      <c r="Q891" t="s">
        <v>7067</v>
      </c>
    </row>
    <row r="892" spans="2:17" x14ac:dyDescent="0.3">
      <c r="B892">
        <v>886</v>
      </c>
      <c r="C892" t="s">
        <v>3229</v>
      </c>
      <c r="D892" t="s">
        <v>42474</v>
      </c>
      <c r="E892" t="s">
        <v>3230</v>
      </c>
      <c r="F892" t="s">
        <v>49539</v>
      </c>
      <c r="G892" t="s">
        <v>3229</v>
      </c>
      <c r="H892" t="s">
        <v>3230</v>
      </c>
      <c r="I892" t="s">
        <v>49539</v>
      </c>
      <c r="J892" t="s">
        <v>3229</v>
      </c>
      <c r="L892">
        <v>886</v>
      </c>
      <c r="M892" t="s">
        <v>7068</v>
      </c>
      <c r="N892" t="s">
        <v>2390</v>
      </c>
      <c r="O892" t="s">
        <v>2391</v>
      </c>
      <c r="P892" t="s">
        <v>29459</v>
      </c>
      <c r="Q892" t="s">
        <v>7068</v>
      </c>
    </row>
    <row r="893" spans="2:17" x14ac:dyDescent="0.3">
      <c r="B893">
        <v>887</v>
      </c>
      <c r="C893" t="s">
        <v>3231</v>
      </c>
      <c r="D893" t="s">
        <v>42476</v>
      </c>
      <c r="E893" t="s">
        <v>3232</v>
      </c>
      <c r="F893" t="s">
        <v>49540</v>
      </c>
      <c r="G893" t="s">
        <v>3231</v>
      </c>
      <c r="H893" t="s">
        <v>3232</v>
      </c>
      <c r="I893" t="s">
        <v>49540</v>
      </c>
      <c r="J893" t="s">
        <v>3231</v>
      </c>
      <c r="L893">
        <v>887</v>
      </c>
      <c r="M893" t="s">
        <v>7069</v>
      </c>
      <c r="N893" t="s">
        <v>2393</v>
      </c>
      <c r="O893" t="s">
        <v>2394</v>
      </c>
      <c r="P893" t="s">
        <v>29460</v>
      </c>
      <c r="Q893" t="s">
        <v>7069</v>
      </c>
    </row>
    <row r="894" spans="2:17" x14ac:dyDescent="0.3">
      <c r="B894">
        <v>888</v>
      </c>
      <c r="C894" t="s">
        <v>3233</v>
      </c>
      <c r="D894" t="s">
        <v>42478</v>
      </c>
      <c r="E894" t="s">
        <v>3234</v>
      </c>
      <c r="F894" t="s">
        <v>49541</v>
      </c>
      <c r="G894" t="s">
        <v>3233</v>
      </c>
      <c r="H894" t="s">
        <v>3234</v>
      </c>
      <c r="I894" t="s">
        <v>49541</v>
      </c>
      <c r="J894" t="s">
        <v>3233</v>
      </c>
      <c r="L894">
        <v>888</v>
      </c>
      <c r="M894" t="s">
        <v>7070</v>
      </c>
      <c r="N894" t="s">
        <v>2396</v>
      </c>
      <c r="O894" t="s">
        <v>2397</v>
      </c>
      <c r="P894" t="s">
        <v>29461</v>
      </c>
      <c r="Q894" t="s">
        <v>7070</v>
      </c>
    </row>
    <row r="895" spans="2:17" x14ac:dyDescent="0.3">
      <c r="B895">
        <v>889</v>
      </c>
      <c r="C895" t="s">
        <v>3235</v>
      </c>
      <c r="D895" t="s">
        <v>42480</v>
      </c>
      <c r="E895" t="s">
        <v>3236</v>
      </c>
      <c r="F895" t="s">
        <v>49542</v>
      </c>
      <c r="G895" t="s">
        <v>3235</v>
      </c>
      <c r="H895" t="s">
        <v>3236</v>
      </c>
      <c r="I895" t="s">
        <v>49542</v>
      </c>
      <c r="J895" t="s">
        <v>3235</v>
      </c>
      <c r="L895">
        <v>889</v>
      </c>
      <c r="M895" t="s">
        <v>7071</v>
      </c>
      <c r="N895" t="s">
        <v>2399</v>
      </c>
      <c r="O895" t="s">
        <v>2400</v>
      </c>
      <c r="P895" t="s">
        <v>29462</v>
      </c>
      <c r="Q895" t="s">
        <v>7071</v>
      </c>
    </row>
    <row r="896" spans="2:17" x14ac:dyDescent="0.3">
      <c r="B896">
        <v>890</v>
      </c>
      <c r="C896" t="s">
        <v>3237</v>
      </c>
      <c r="D896" t="s">
        <v>42482</v>
      </c>
      <c r="E896" t="s">
        <v>3238</v>
      </c>
      <c r="F896" t="s">
        <v>49543</v>
      </c>
      <c r="G896" t="s">
        <v>3237</v>
      </c>
      <c r="H896" t="s">
        <v>3238</v>
      </c>
      <c r="I896" t="s">
        <v>49543</v>
      </c>
      <c r="J896" t="s">
        <v>3237</v>
      </c>
      <c r="L896">
        <v>890</v>
      </c>
      <c r="M896" t="s">
        <v>7072</v>
      </c>
      <c r="N896" t="s">
        <v>2402</v>
      </c>
      <c r="O896" t="s">
        <v>2403</v>
      </c>
      <c r="P896" t="s">
        <v>29463</v>
      </c>
      <c r="Q896" t="s">
        <v>7072</v>
      </c>
    </row>
    <row r="897" spans="2:17" x14ac:dyDescent="0.3">
      <c r="B897">
        <v>891</v>
      </c>
      <c r="C897" t="s">
        <v>3239</v>
      </c>
      <c r="D897" t="s">
        <v>42484</v>
      </c>
      <c r="E897" t="s">
        <v>3240</v>
      </c>
      <c r="F897" t="s">
        <v>49544</v>
      </c>
      <c r="G897" t="s">
        <v>3239</v>
      </c>
      <c r="H897" t="s">
        <v>3240</v>
      </c>
      <c r="I897" t="s">
        <v>49544</v>
      </c>
      <c r="J897" t="s">
        <v>3239</v>
      </c>
      <c r="L897">
        <v>891</v>
      </c>
      <c r="M897" t="s">
        <v>7073</v>
      </c>
      <c r="N897" t="s">
        <v>2405</v>
      </c>
      <c r="O897" t="s">
        <v>2406</v>
      </c>
      <c r="P897" t="s">
        <v>29464</v>
      </c>
      <c r="Q897" t="s">
        <v>7073</v>
      </c>
    </row>
    <row r="898" spans="2:17" x14ac:dyDescent="0.3">
      <c r="B898">
        <v>892</v>
      </c>
      <c r="C898" t="s">
        <v>3241</v>
      </c>
      <c r="D898" t="s">
        <v>42486</v>
      </c>
      <c r="E898" t="s">
        <v>3242</v>
      </c>
      <c r="F898" t="s">
        <v>49545</v>
      </c>
      <c r="G898" t="s">
        <v>3241</v>
      </c>
      <c r="H898" t="s">
        <v>3242</v>
      </c>
      <c r="I898" t="s">
        <v>49545</v>
      </c>
      <c r="J898" t="s">
        <v>3241</v>
      </c>
      <c r="L898">
        <v>892</v>
      </c>
      <c r="M898" t="s">
        <v>7074</v>
      </c>
      <c r="N898" t="s">
        <v>2408</v>
      </c>
      <c r="O898" t="s">
        <v>2409</v>
      </c>
      <c r="P898" t="s">
        <v>29465</v>
      </c>
      <c r="Q898" t="s">
        <v>7074</v>
      </c>
    </row>
    <row r="899" spans="2:17" x14ac:dyDescent="0.3">
      <c r="B899">
        <v>893</v>
      </c>
      <c r="C899" t="s">
        <v>3243</v>
      </c>
      <c r="D899" t="s">
        <v>42488</v>
      </c>
      <c r="E899" t="s">
        <v>3244</v>
      </c>
      <c r="F899" t="s">
        <v>49546</v>
      </c>
      <c r="G899" t="s">
        <v>3243</v>
      </c>
      <c r="H899" t="s">
        <v>3244</v>
      </c>
      <c r="I899" t="s">
        <v>49546</v>
      </c>
      <c r="J899" t="s">
        <v>3243</v>
      </c>
      <c r="L899">
        <v>893</v>
      </c>
      <c r="M899" t="s">
        <v>7075</v>
      </c>
      <c r="N899" t="s">
        <v>2411</v>
      </c>
      <c r="O899" t="s">
        <v>2412</v>
      </c>
      <c r="P899" t="s">
        <v>29466</v>
      </c>
      <c r="Q899" t="s">
        <v>7075</v>
      </c>
    </row>
    <row r="900" spans="2:17" x14ac:dyDescent="0.3">
      <c r="B900">
        <v>894</v>
      </c>
      <c r="C900" t="s">
        <v>3245</v>
      </c>
      <c r="D900" t="s">
        <v>42490</v>
      </c>
      <c r="E900" t="s">
        <v>3246</v>
      </c>
      <c r="F900" t="s">
        <v>49547</v>
      </c>
      <c r="G900" t="s">
        <v>3245</v>
      </c>
      <c r="H900" t="s">
        <v>3246</v>
      </c>
      <c r="I900" t="s">
        <v>49547</v>
      </c>
      <c r="J900" t="s">
        <v>3245</v>
      </c>
      <c r="L900">
        <v>894</v>
      </c>
      <c r="M900" t="s">
        <v>7076</v>
      </c>
      <c r="N900" t="s">
        <v>2414</v>
      </c>
      <c r="O900" t="s">
        <v>2415</v>
      </c>
      <c r="P900" t="s">
        <v>29467</v>
      </c>
      <c r="Q900" t="s">
        <v>7076</v>
      </c>
    </row>
    <row r="901" spans="2:17" x14ac:dyDescent="0.3">
      <c r="B901">
        <v>895</v>
      </c>
      <c r="C901" t="s">
        <v>3247</v>
      </c>
      <c r="D901" t="s">
        <v>42492</v>
      </c>
      <c r="E901" t="s">
        <v>3248</v>
      </c>
      <c r="F901" t="s">
        <v>49548</v>
      </c>
      <c r="G901" t="s">
        <v>3247</v>
      </c>
      <c r="H901" t="s">
        <v>3248</v>
      </c>
      <c r="I901" t="s">
        <v>49548</v>
      </c>
      <c r="J901" t="s">
        <v>3247</v>
      </c>
      <c r="L901">
        <v>895</v>
      </c>
      <c r="M901" t="s">
        <v>7077</v>
      </c>
      <c r="N901" t="s">
        <v>2417</v>
      </c>
      <c r="O901" t="s">
        <v>2418</v>
      </c>
      <c r="P901" t="s">
        <v>29468</v>
      </c>
      <c r="Q901" t="s">
        <v>7077</v>
      </c>
    </row>
    <row r="902" spans="2:17" x14ac:dyDescent="0.3">
      <c r="B902">
        <v>896</v>
      </c>
      <c r="C902" t="s">
        <v>3249</v>
      </c>
      <c r="D902" t="s">
        <v>42494</v>
      </c>
      <c r="E902" t="s">
        <v>3250</v>
      </c>
      <c r="F902" t="s">
        <v>49549</v>
      </c>
      <c r="G902" t="s">
        <v>3249</v>
      </c>
      <c r="H902" t="s">
        <v>3250</v>
      </c>
      <c r="I902" t="s">
        <v>49549</v>
      </c>
      <c r="J902" t="s">
        <v>3249</v>
      </c>
      <c r="L902">
        <v>896</v>
      </c>
      <c r="M902" t="s">
        <v>7078</v>
      </c>
      <c r="N902" t="s">
        <v>2420</v>
      </c>
      <c r="O902" t="s">
        <v>2421</v>
      </c>
      <c r="P902" t="s">
        <v>29469</v>
      </c>
      <c r="Q902" t="s">
        <v>7078</v>
      </c>
    </row>
    <row r="903" spans="2:17" x14ac:dyDescent="0.3">
      <c r="B903">
        <v>897</v>
      </c>
      <c r="C903" t="s">
        <v>3251</v>
      </c>
      <c r="D903" t="s">
        <v>42496</v>
      </c>
      <c r="E903" t="s">
        <v>3252</v>
      </c>
      <c r="F903" t="s">
        <v>49550</v>
      </c>
      <c r="G903" t="s">
        <v>3251</v>
      </c>
      <c r="H903" t="s">
        <v>3252</v>
      </c>
      <c r="I903" t="s">
        <v>49550</v>
      </c>
      <c r="J903" t="s">
        <v>3251</v>
      </c>
      <c r="L903">
        <v>897</v>
      </c>
      <c r="M903" t="s">
        <v>7079</v>
      </c>
      <c r="N903" t="s">
        <v>2423</v>
      </c>
      <c r="O903" t="s">
        <v>2424</v>
      </c>
      <c r="P903" t="s">
        <v>29470</v>
      </c>
      <c r="Q903" t="s">
        <v>7079</v>
      </c>
    </row>
    <row r="904" spans="2:17" x14ac:dyDescent="0.3">
      <c r="B904">
        <v>898</v>
      </c>
      <c r="C904" t="s">
        <v>3253</v>
      </c>
      <c r="D904" t="s">
        <v>42498</v>
      </c>
      <c r="E904" t="s">
        <v>3254</v>
      </c>
      <c r="F904" t="s">
        <v>49551</v>
      </c>
      <c r="G904" t="s">
        <v>3253</v>
      </c>
      <c r="H904" t="s">
        <v>3254</v>
      </c>
      <c r="I904" t="s">
        <v>49551</v>
      </c>
      <c r="J904" t="s">
        <v>3253</v>
      </c>
      <c r="L904">
        <v>898</v>
      </c>
      <c r="M904" t="s">
        <v>7080</v>
      </c>
      <c r="N904" t="s">
        <v>2426</v>
      </c>
      <c r="O904" t="s">
        <v>2427</v>
      </c>
      <c r="P904" t="s">
        <v>29471</v>
      </c>
      <c r="Q904" t="s">
        <v>7080</v>
      </c>
    </row>
    <row r="905" spans="2:17" x14ac:dyDescent="0.3">
      <c r="B905">
        <v>899</v>
      </c>
      <c r="C905" t="s">
        <v>3255</v>
      </c>
      <c r="D905" t="s">
        <v>42500</v>
      </c>
      <c r="E905" t="s">
        <v>3256</v>
      </c>
      <c r="F905" t="s">
        <v>49552</v>
      </c>
      <c r="G905" t="s">
        <v>3255</v>
      </c>
      <c r="H905" t="s">
        <v>3256</v>
      </c>
      <c r="I905" t="s">
        <v>49552</v>
      </c>
      <c r="J905" t="s">
        <v>3255</v>
      </c>
      <c r="L905">
        <v>899</v>
      </c>
      <c r="M905" t="s">
        <v>7081</v>
      </c>
      <c r="N905" t="s">
        <v>2429</v>
      </c>
      <c r="O905" t="s">
        <v>2430</v>
      </c>
      <c r="P905" t="s">
        <v>29472</v>
      </c>
      <c r="Q905" t="s">
        <v>7081</v>
      </c>
    </row>
    <row r="906" spans="2:17" x14ac:dyDescent="0.3">
      <c r="B906">
        <v>900</v>
      </c>
      <c r="C906" t="s">
        <v>3257</v>
      </c>
      <c r="D906" t="s">
        <v>42502</v>
      </c>
      <c r="E906" t="s">
        <v>3258</v>
      </c>
      <c r="F906" t="s">
        <v>49553</v>
      </c>
      <c r="G906" t="s">
        <v>3257</v>
      </c>
      <c r="H906" t="s">
        <v>3258</v>
      </c>
      <c r="I906" t="s">
        <v>49553</v>
      </c>
      <c r="J906" t="s">
        <v>3257</v>
      </c>
      <c r="L906">
        <v>900</v>
      </c>
      <c r="M906" t="s">
        <v>7082</v>
      </c>
      <c r="N906" t="s">
        <v>2432</v>
      </c>
      <c r="O906" t="s">
        <v>2433</v>
      </c>
      <c r="P906" t="s">
        <v>29473</v>
      </c>
      <c r="Q906" t="s">
        <v>7082</v>
      </c>
    </row>
    <row r="907" spans="2:17" x14ac:dyDescent="0.3">
      <c r="B907">
        <v>901</v>
      </c>
      <c r="C907" t="s">
        <v>26924</v>
      </c>
      <c r="D907" t="s">
        <v>42504</v>
      </c>
      <c r="E907" t="s">
        <v>3259</v>
      </c>
      <c r="F907" t="s">
        <v>49554</v>
      </c>
      <c r="G907" t="s">
        <v>26924</v>
      </c>
      <c r="H907" t="s">
        <v>3259</v>
      </c>
      <c r="I907" t="s">
        <v>49554</v>
      </c>
      <c r="J907" t="s">
        <v>26924</v>
      </c>
      <c r="L907">
        <v>901</v>
      </c>
      <c r="M907" t="s">
        <v>27020</v>
      </c>
      <c r="N907" t="s">
        <v>307</v>
      </c>
      <c r="O907" t="s">
        <v>2434</v>
      </c>
      <c r="P907" t="s">
        <v>29474</v>
      </c>
      <c r="Q907" t="s">
        <v>27020</v>
      </c>
    </row>
    <row r="908" spans="2:17" x14ac:dyDescent="0.3">
      <c r="B908">
        <v>902</v>
      </c>
      <c r="C908" t="s">
        <v>26925</v>
      </c>
      <c r="D908" t="s">
        <v>42506</v>
      </c>
      <c r="E908" t="s">
        <v>3260</v>
      </c>
      <c r="F908" t="s">
        <v>49555</v>
      </c>
      <c r="G908" t="s">
        <v>26925</v>
      </c>
      <c r="H908" t="s">
        <v>3260</v>
      </c>
      <c r="I908" t="s">
        <v>49555</v>
      </c>
      <c r="J908" t="s">
        <v>26925</v>
      </c>
      <c r="L908">
        <v>902</v>
      </c>
      <c r="M908" t="s">
        <v>27021</v>
      </c>
      <c r="N908" t="s">
        <v>2435</v>
      </c>
      <c r="O908" t="s">
        <v>2436</v>
      </c>
      <c r="P908" t="s">
        <v>29475</v>
      </c>
      <c r="Q908" t="s">
        <v>27021</v>
      </c>
    </row>
    <row r="909" spans="2:17" x14ac:dyDescent="0.3">
      <c r="B909">
        <v>903</v>
      </c>
      <c r="C909" t="s">
        <v>26926</v>
      </c>
      <c r="D909" t="s">
        <v>42508</v>
      </c>
      <c r="E909" t="s">
        <v>3261</v>
      </c>
      <c r="F909" t="s">
        <v>49556</v>
      </c>
      <c r="G909" t="s">
        <v>26926</v>
      </c>
      <c r="H909" t="s">
        <v>3261</v>
      </c>
      <c r="I909" t="s">
        <v>49556</v>
      </c>
      <c r="J909" t="s">
        <v>26926</v>
      </c>
      <c r="L909">
        <v>903</v>
      </c>
      <c r="M909" t="s">
        <v>27022</v>
      </c>
      <c r="N909" t="s">
        <v>110</v>
      </c>
      <c r="O909" t="s">
        <v>2437</v>
      </c>
      <c r="P909" t="s">
        <v>29476</v>
      </c>
      <c r="Q909" t="s">
        <v>27022</v>
      </c>
    </row>
    <row r="910" spans="2:17" x14ac:dyDescent="0.3">
      <c r="B910">
        <v>904</v>
      </c>
      <c r="C910" t="s">
        <v>3262</v>
      </c>
      <c r="D910" t="s">
        <v>42510</v>
      </c>
      <c r="E910" t="s">
        <v>3263</v>
      </c>
      <c r="F910" t="s">
        <v>49557</v>
      </c>
      <c r="G910" t="s">
        <v>3262</v>
      </c>
      <c r="H910" t="s">
        <v>3263</v>
      </c>
      <c r="I910" t="s">
        <v>49557</v>
      </c>
      <c r="J910" t="s">
        <v>3262</v>
      </c>
      <c r="L910">
        <v>904</v>
      </c>
      <c r="M910" t="s">
        <v>7083</v>
      </c>
      <c r="N910" t="s">
        <v>2439</v>
      </c>
      <c r="O910" t="s">
        <v>2440</v>
      </c>
      <c r="P910" t="s">
        <v>29477</v>
      </c>
      <c r="Q910" t="s">
        <v>7083</v>
      </c>
    </row>
    <row r="911" spans="2:17" x14ac:dyDescent="0.3">
      <c r="B911">
        <v>905</v>
      </c>
      <c r="C911" t="s">
        <v>3264</v>
      </c>
      <c r="D911" t="s">
        <v>42512</v>
      </c>
      <c r="E911" t="s">
        <v>3265</v>
      </c>
      <c r="F911" t="s">
        <v>49558</v>
      </c>
      <c r="G911" t="s">
        <v>3264</v>
      </c>
      <c r="H911" t="s">
        <v>3265</v>
      </c>
      <c r="I911" t="s">
        <v>49558</v>
      </c>
      <c r="J911" t="s">
        <v>3264</v>
      </c>
      <c r="L911">
        <v>905</v>
      </c>
      <c r="M911" t="s">
        <v>7084</v>
      </c>
      <c r="N911" t="s">
        <v>2442</v>
      </c>
      <c r="O911" t="s">
        <v>2443</v>
      </c>
      <c r="P911" t="s">
        <v>29478</v>
      </c>
      <c r="Q911" t="s">
        <v>7084</v>
      </c>
    </row>
    <row r="912" spans="2:17" x14ac:dyDescent="0.3">
      <c r="B912">
        <v>906</v>
      </c>
      <c r="C912" t="s">
        <v>3266</v>
      </c>
      <c r="D912" t="s">
        <v>42514</v>
      </c>
      <c r="E912" t="s">
        <v>3267</v>
      </c>
      <c r="F912" t="s">
        <v>49559</v>
      </c>
      <c r="G912" t="s">
        <v>3266</v>
      </c>
      <c r="H912" t="s">
        <v>3267</v>
      </c>
      <c r="I912" t="s">
        <v>49559</v>
      </c>
      <c r="J912" t="s">
        <v>3266</v>
      </c>
      <c r="L912">
        <v>906</v>
      </c>
      <c r="M912" t="s">
        <v>7085</v>
      </c>
      <c r="N912" t="s">
        <v>2445</v>
      </c>
      <c r="O912" t="s">
        <v>2446</v>
      </c>
      <c r="P912" t="s">
        <v>29479</v>
      </c>
      <c r="Q912" t="s">
        <v>7085</v>
      </c>
    </row>
    <row r="913" spans="2:17" x14ac:dyDescent="0.3">
      <c r="B913">
        <v>907</v>
      </c>
      <c r="C913" t="s">
        <v>3268</v>
      </c>
      <c r="D913" t="s">
        <v>42516</v>
      </c>
      <c r="E913" t="s">
        <v>3269</v>
      </c>
      <c r="F913" t="s">
        <v>49560</v>
      </c>
      <c r="G913" t="s">
        <v>3268</v>
      </c>
      <c r="H913" t="s">
        <v>3269</v>
      </c>
      <c r="I913" t="s">
        <v>49560</v>
      </c>
      <c r="J913" t="s">
        <v>3268</v>
      </c>
      <c r="L913">
        <v>907</v>
      </c>
      <c r="M913" t="s">
        <v>7086</v>
      </c>
      <c r="N913" t="s">
        <v>2448</v>
      </c>
      <c r="O913" t="s">
        <v>2449</v>
      </c>
      <c r="P913" t="s">
        <v>29480</v>
      </c>
      <c r="Q913" t="s">
        <v>7086</v>
      </c>
    </row>
    <row r="914" spans="2:17" x14ac:dyDescent="0.3">
      <c r="B914">
        <v>908</v>
      </c>
      <c r="C914" t="s">
        <v>3270</v>
      </c>
      <c r="D914" t="s">
        <v>42518</v>
      </c>
      <c r="E914" t="s">
        <v>3271</v>
      </c>
      <c r="F914" t="s">
        <v>49561</v>
      </c>
      <c r="G914" t="s">
        <v>3270</v>
      </c>
      <c r="H914" t="s">
        <v>3271</v>
      </c>
      <c r="I914" t="s">
        <v>49561</v>
      </c>
      <c r="J914" t="s">
        <v>3270</v>
      </c>
      <c r="L914">
        <v>908</v>
      </c>
      <c r="M914" t="s">
        <v>7087</v>
      </c>
      <c r="N914" t="s">
        <v>2451</v>
      </c>
      <c r="O914" t="s">
        <v>2452</v>
      </c>
      <c r="P914" t="s">
        <v>29481</v>
      </c>
      <c r="Q914" t="s">
        <v>7087</v>
      </c>
    </row>
    <row r="915" spans="2:17" x14ac:dyDescent="0.3">
      <c r="B915">
        <v>909</v>
      </c>
      <c r="C915" t="s">
        <v>3272</v>
      </c>
      <c r="D915" t="s">
        <v>42520</v>
      </c>
      <c r="E915" t="s">
        <v>3273</v>
      </c>
      <c r="F915" t="s">
        <v>49562</v>
      </c>
      <c r="G915" t="s">
        <v>3272</v>
      </c>
      <c r="H915" t="s">
        <v>3273</v>
      </c>
      <c r="I915" t="s">
        <v>49562</v>
      </c>
      <c r="J915" t="s">
        <v>3272</v>
      </c>
      <c r="L915">
        <v>909</v>
      </c>
      <c r="M915" t="s">
        <v>7088</v>
      </c>
      <c r="N915" t="s">
        <v>2454</v>
      </c>
      <c r="O915" t="s">
        <v>2455</v>
      </c>
      <c r="P915" t="s">
        <v>29482</v>
      </c>
      <c r="Q915" t="s">
        <v>7088</v>
      </c>
    </row>
    <row r="916" spans="2:17" x14ac:dyDescent="0.3">
      <c r="B916">
        <v>910</v>
      </c>
      <c r="C916" t="s">
        <v>3274</v>
      </c>
      <c r="D916" t="s">
        <v>42522</v>
      </c>
      <c r="E916" t="s">
        <v>3275</v>
      </c>
      <c r="F916" t="s">
        <v>49563</v>
      </c>
      <c r="G916" t="s">
        <v>3274</v>
      </c>
      <c r="H916" t="s">
        <v>3275</v>
      </c>
      <c r="I916" t="s">
        <v>49563</v>
      </c>
      <c r="J916" t="s">
        <v>3274</v>
      </c>
      <c r="L916">
        <v>910</v>
      </c>
      <c r="M916" t="s">
        <v>7089</v>
      </c>
      <c r="N916" t="s">
        <v>2457</v>
      </c>
      <c r="O916" t="s">
        <v>2458</v>
      </c>
      <c r="P916" t="s">
        <v>29483</v>
      </c>
      <c r="Q916" t="s">
        <v>7089</v>
      </c>
    </row>
    <row r="917" spans="2:17" x14ac:dyDescent="0.3">
      <c r="B917">
        <v>911</v>
      </c>
      <c r="C917" t="s">
        <v>3276</v>
      </c>
      <c r="D917" t="s">
        <v>42518</v>
      </c>
      <c r="E917" t="s">
        <v>3277</v>
      </c>
      <c r="F917" t="s">
        <v>49564</v>
      </c>
      <c r="G917" t="s">
        <v>3276</v>
      </c>
      <c r="H917" t="s">
        <v>3277</v>
      </c>
      <c r="I917" t="s">
        <v>49564</v>
      </c>
      <c r="J917" t="s">
        <v>3276</v>
      </c>
      <c r="L917">
        <v>911</v>
      </c>
      <c r="M917" t="s">
        <v>7090</v>
      </c>
      <c r="N917" t="s">
        <v>2451</v>
      </c>
      <c r="O917" t="s">
        <v>2460</v>
      </c>
      <c r="P917" t="s">
        <v>29484</v>
      </c>
      <c r="Q917" t="s">
        <v>7090</v>
      </c>
    </row>
    <row r="918" spans="2:17" x14ac:dyDescent="0.3">
      <c r="B918">
        <v>912</v>
      </c>
      <c r="C918" t="s">
        <v>3278</v>
      </c>
      <c r="D918" t="s">
        <v>42520</v>
      </c>
      <c r="E918" t="s">
        <v>3279</v>
      </c>
      <c r="F918" t="s">
        <v>49565</v>
      </c>
      <c r="G918" t="s">
        <v>3278</v>
      </c>
      <c r="H918" t="s">
        <v>3279</v>
      </c>
      <c r="I918" t="s">
        <v>49565</v>
      </c>
      <c r="J918" t="s">
        <v>3278</v>
      </c>
      <c r="L918">
        <v>912</v>
      </c>
      <c r="M918" t="s">
        <v>7091</v>
      </c>
      <c r="N918" t="s">
        <v>2454</v>
      </c>
      <c r="O918" t="s">
        <v>2462</v>
      </c>
      <c r="P918" t="s">
        <v>29485</v>
      </c>
      <c r="Q918" t="s">
        <v>7091</v>
      </c>
    </row>
    <row r="919" spans="2:17" x14ac:dyDescent="0.3">
      <c r="B919">
        <v>913</v>
      </c>
      <c r="C919" t="s">
        <v>3280</v>
      </c>
      <c r="D919" t="s">
        <v>42526</v>
      </c>
      <c r="E919" t="s">
        <v>3281</v>
      </c>
      <c r="F919" t="s">
        <v>49566</v>
      </c>
      <c r="G919" t="s">
        <v>3280</v>
      </c>
      <c r="H919" t="s">
        <v>3281</v>
      </c>
      <c r="I919" t="s">
        <v>49566</v>
      </c>
      <c r="J919" t="s">
        <v>3280</v>
      </c>
      <c r="L919">
        <v>913</v>
      </c>
      <c r="M919" t="s">
        <v>7092</v>
      </c>
      <c r="N919" t="s">
        <v>2464</v>
      </c>
      <c r="O919" t="s">
        <v>2465</v>
      </c>
      <c r="P919" t="s">
        <v>29486</v>
      </c>
      <c r="Q919" t="s">
        <v>7092</v>
      </c>
    </row>
    <row r="920" spans="2:17" x14ac:dyDescent="0.3">
      <c r="B920">
        <v>914</v>
      </c>
      <c r="C920" t="s">
        <v>3282</v>
      </c>
      <c r="D920" t="s">
        <v>42369</v>
      </c>
      <c r="E920" t="s">
        <v>49567</v>
      </c>
      <c r="F920" t="s">
        <v>49568</v>
      </c>
      <c r="G920" t="s">
        <v>3282</v>
      </c>
      <c r="H920" t="s">
        <v>49567</v>
      </c>
      <c r="I920" t="s">
        <v>49568</v>
      </c>
      <c r="J920" t="s">
        <v>3282</v>
      </c>
      <c r="L920">
        <v>914</v>
      </c>
      <c r="M920" t="s">
        <v>7093</v>
      </c>
      <c r="N920" t="s">
        <v>300</v>
      </c>
      <c r="O920" t="s">
        <v>29395</v>
      </c>
      <c r="P920" t="s">
        <v>29487</v>
      </c>
      <c r="Q920" t="s">
        <v>7093</v>
      </c>
    </row>
    <row r="921" spans="2:17" x14ac:dyDescent="0.3">
      <c r="B921">
        <v>915</v>
      </c>
      <c r="C921" t="s">
        <v>3283</v>
      </c>
      <c r="D921" t="s">
        <v>42372</v>
      </c>
      <c r="E921" t="s">
        <v>3944</v>
      </c>
      <c r="F921" t="s">
        <v>49569</v>
      </c>
      <c r="G921" t="s">
        <v>3283</v>
      </c>
      <c r="H921" t="s">
        <v>3944</v>
      </c>
      <c r="I921" t="s">
        <v>49569</v>
      </c>
      <c r="J921" t="s">
        <v>3283</v>
      </c>
      <c r="L921">
        <v>915</v>
      </c>
      <c r="M921" t="s">
        <v>7094</v>
      </c>
      <c r="N921" t="s">
        <v>2249</v>
      </c>
      <c r="O921" t="s">
        <v>2250</v>
      </c>
      <c r="P921" t="s">
        <v>29488</v>
      </c>
      <c r="Q921" t="s">
        <v>7094</v>
      </c>
    </row>
    <row r="922" spans="2:17" x14ac:dyDescent="0.3">
      <c r="B922">
        <v>916</v>
      </c>
      <c r="C922" t="s">
        <v>3284</v>
      </c>
      <c r="D922" t="s">
        <v>42374</v>
      </c>
      <c r="E922" t="s">
        <v>3946</v>
      </c>
      <c r="F922" t="s">
        <v>49570</v>
      </c>
      <c r="G922" t="s">
        <v>3284</v>
      </c>
      <c r="H922" t="s">
        <v>3946</v>
      </c>
      <c r="I922" t="s">
        <v>49570</v>
      </c>
      <c r="J922" t="s">
        <v>3284</v>
      </c>
      <c r="L922">
        <v>916</v>
      </c>
      <c r="M922" t="s">
        <v>7095</v>
      </c>
      <c r="N922" t="s">
        <v>1212</v>
      </c>
      <c r="O922" t="s">
        <v>2252</v>
      </c>
      <c r="P922" t="s">
        <v>29489</v>
      </c>
      <c r="Q922" t="s">
        <v>7095</v>
      </c>
    </row>
    <row r="923" spans="2:17" x14ac:dyDescent="0.3">
      <c r="B923">
        <v>917</v>
      </c>
      <c r="C923" t="s">
        <v>3285</v>
      </c>
      <c r="D923" t="s">
        <v>42376</v>
      </c>
      <c r="E923" t="s">
        <v>3948</v>
      </c>
      <c r="F923" t="s">
        <v>49571</v>
      </c>
      <c r="G923" t="s">
        <v>3285</v>
      </c>
      <c r="H923" t="s">
        <v>3948</v>
      </c>
      <c r="I923" t="s">
        <v>49571</v>
      </c>
      <c r="J923" t="s">
        <v>3285</v>
      </c>
      <c r="L923">
        <v>917</v>
      </c>
      <c r="M923" t="s">
        <v>7096</v>
      </c>
      <c r="N923" t="s">
        <v>2254</v>
      </c>
      <c r="O923" t="s">
        <v>2255</v>
      </c>
      <c r="P923" t="s">
        <v>29490</v>
      </c>
      <c r="Q923" t="s">
        <v>7096</v>
      </c>
    </row>
    <row r="924" spans="2:17" x14ac:dyDescent="0.3">
      <c r="B924">
        <v>918</v>
      </c>
      <c r="C924" t="s">
        <v>3286</v>
      </c>
      <c r="D924" t="s">
        <v>42378</v>
      </c>
      <c r="E924" t="s">
        <v>3950</v>
      </c>
      <c r="F924" t="s">
        <v>49572</v>
      </c>
      <c r="G924" t="s">
        <v>3286</v>
      </c>
      <c r="H924" t="s">
        <v>3950</v>
      </c>
      <c r="I924" t="s">
        <v>49572</v>
      </c>
      <c r="J924" t="s">
        <v>3286</v>
      </c>
      <c r="L924">
        <v>918</v>
      </c>
      <c r="M924" t="s">
        <v>7097</v>
      </c>
      <c r="N924" t="s">
        <v>2257</v>
      </c>
      <c r="O924" t="s">
        <v>2258</v>
      </c>
      <c r="P924" t="s">
        <v>29491</v>
      </c>
      <c r="Q924" t="s">
        <v>7097</v>
      </c>
    </row>
    <row r="925" spans="2:17" x14ac:dyDescent="0.3">
      <c r="B925">
        <v>919</v>
      </c>
      <c r="C925" t="s">
        <v>3287</v>
      </c>
      <c r="D925" t="s">
        <v>42380</v>
      </c>
      <c r="E925" t="s">
        <v>3952</v>
      </c>
      <c r="F925" t="s">
        <v>49573</v>
      </c>
      <c r="G925" t="s">
        <v>3287</v>
      </c>
      <c r="H925" t="s">
        <v>3952</v>
      </c>
      <c r="I925" t="s">
        <v>49573</v>
      </c>
      <c r="J925" t="s">
        <v>3287</v>
      </c>
      <c r="L925">
        <v>919</v>
      </c>
      <c r="M925" t="s">
        <v>7098</v>
      </c>
      <c r="N925" t="s">
        <v>2260</v>
      </c>
      <c r="O925" t="s">
        <v>2261</v>
      </c>
      <c r="P925" t="s">
        <v>29492</v>
      </c>
      <c r="Q925" t="s">
        <v>7098</v>
      </c>
    </row>
    <row r="926" spans="2:17" x14ac:dyDescent="0.3">
      <c r="B926">
        <v>920</v>
      </c>
      <c r="C926" t="s">
        <v>3288</v>
      </c>
      <c r="D926" t="s">
        <v>42382</v>
      </c>
      <c r="E926" t="s">
        <v>49574</v>
      </c>
      <c r="F926" t="s">
        <v>26737</v>
      </c>
      <c r="G926" t="s">
        <v>3288</v>
      </c>
      <c r="H926" t="s">
        <v>49574</v>
      </c>
      <c r="I926" t="s">
        <v>26737</v>
      </c>
      <c r="J926" t="s">
        <v>3288</v>
      </c>
      <c r="L926">
        <v>920</v>
      </c>
      <c r="M926" t="s">
        <v>7099</v>
      </c>
      <c r="N926" t="s">
        <v>29402</v>
      </c>
      <c r="O926" t="s">
        <v>29403</v>
      </c>
      <c r="P926" t="s">
        <v>26644</v>
      </c>
      <c r="Q926" t="s">
        <v>7099</v>
      </c>
    </row>
    <row r="927" spans="2:17" x14ac:dyDescent="0.3">
      <c r="B927">
        <v>921</v>
      </c>
      <c r="C927" t="s">
        <v>26696</v>
      </c>
      <c r="D927" t="s">
        <v>42384</v>
      </c>
      <c r="E927" t="s">
        <v>26740</v>
      </c>
      <c r="F927" t="s">
        <v>49575</v>
      </c>
      <c r="G927" t="s">
        <v>26696</v>
      </c>
      <c r="H927" t="s">
        <v>26740</v>
      </c>
      <c r="I927" t="s">
        <v>49575</v>
      </c>
      <c r="J927" t="s">
        <v>26696</v>
      </c>
      <c r="L927">
        <v>921</v>
      </c>
      <c r="M927" t="s">
        <v>7101</v>
      </c>
      <c r="N927" t="s">
        <v>2265</v>
      </c>
      <c r="O927" t="s">
        <v>26646</v>
      </c>
      <c r="P927" t="s">
        <v>29493</v>
      </c>
      <c r="Q927" t="s">
        <v>7101</v>
      </c>
    </row>
    <row r="928" spans="2:17" x14ac:dyDescent="0.3">
      <c r="B928">
        <v>922</v>
      </c>
      <c r="C928" t="s">
        <v>3290</v>
      </c>
      <c r="D928" t="s">
        <v>42386</v>
      </c>
      <c r="E928" t="s">
        <v>26741</v>
      </c>
      <c r="F928" t="s">
        <v>49576</v>
      </c>
      <c r="G928" t="s">
        <v>3290</v>
      </c>
      <c r="H928" t="s">
        <v>26741</v>
      </c>
      <c r="I928" t="s">
        <v>49576</v>
      </c>
      <c r="J928" t="s">
        <v>3290</v>
      </c>
      <c r="L928">
        <v>922</v>
      </c>
      <c r="M928" t="s">
        <v>7102</v>
      </c>
      <c r="N928" t="s">
        <v>2267</v>
      </c>
      <c r="O928" t="s">
        <v>26647</v>
      </c>
      <c r="P928" t="s">
        <v>29494</v>
      </c>
      <c r="Q928" t="s">
        <v>7102</v>
      </c>
    </row>
    <row r="929" spans="2:17" x14ac:dyDescent="0.3">
      <c r="B929">
        <v>923</v>
      </c>
      <c r="C929" t="s">
        <v>3291</v>
      </c>
      <c r="D929" t="s">
        <v>42388</v>
      </c>
      <c r="E929" t="s">
        <v>26742</v>
      </c>
      <c r="F929" t="s">
        <v>49577</v>
      </c>
      <c r="G929" t="s">
        <v>3291</v>
      </c>
      <c r="H929" t="s">
        <v>26742</v>
      </c>
      <c r="I929" t="s">
        <v>49577</v>
      </c>
      <c r="J929" t="s">
        <v>3291</v>
      </c>
      <c r="L929">
        <v>923</v>
      </c>
      <c r="M929" t="s">
        <v>7103</v>
      </c>
      <c r="N929" t="s">
        <v>2269</v>
      </c>
      <c r="O929" t="s">
        <v>26648</v>
      </c>
      <c r="P929" t="s">
        <v>29495</v>
      </c>
      <c r="Q929" t="s">
        <v>7103</v>
      </c>
    </row>
    <row r="930" spans="2:17" x14ac:dyDescent="0.3">
      <c r="B930">
        <v>924</v>
      </c>
      <c r="C930" t="s">
        <v>3292</v>
      </c>
      <c r="D930" t="s">
        <v>42390</v>
      </c>
      <c r="E930" t="s">
        <v>26743</v>
      </c>
      <c r="F930" t="s">
        <v>49578</v>
      </c>
      <c r="G930" t="s">
        <v>3292</v>
      </c>
      <c r="H930" t="s">
        <v>26743</v>
      </c>
      <c r="I930" t="s">
        <v>49578</v>
      </c>
      <c r="J930" t="s">
        <v>3292</v>
      </c>
      <c r="L930">
        <v>924</v>
      </c>
      <c r="M930" t="s">
        <v>7104</v>
      </c>
      <c r="N930" t="s">
        <v>2271</v>
      </c>
      <c r="O930" t="s">
        <v>26649</v>
      </c>
      <c r="P930" t="s">
        <v>29496</v>
      </c>
      <c r="Q930" t="s">
        <v>7104</v>
      </c>
    </row>
    <row r="931" spans="2:17" x14ac:dyDescent="0.3">
      <c r="B931">
        <v>925</v>
      </c>
      <c r="C931" t="s">
        <v>3293</v>
      </c>
      <c r="D931" t="s">
        <v>42392</v>
      </c>
      <c r="E931" t="s">
        <v>26744</v>
      </c>
      <c r="F931" t="s">
        <v>49579</v>
      </c>
      <c r="G931" t="s">
        <v>3293</v>
      </c>
      <c r="H931" t="s">
        <v>26744</v>
      </c>
      <c r="I931" t="s">
        <v>49579</v>
      </c>
      <c r="J931" t="s">
        <v>3293</v>
      </c>
      <c r="L931">
        <v>925</v>
      </c>
      <c r="M931" t="s">
        <v>7105</v>
      </c>
      <c r="N931" t="s">
        <v>2273</v>
      </c>
      <c r="O931" t="s">
        <v>26650</v>
      </c>
      <c r="P931" t="s">
        <v>29497</v>
      </c>
      <c r="Q931" t="s">
        <v>7105</v>
      </c>
    </row>
    <row r="932" spans="2:17" x14ac:dyDescent="0.3">
      <c r="B932">
        <v>926</v>
      </c>
      <c r="C932" t="s">
        <v>3294</v>
      </c>
      <c r="D932" t="s">
        <v>42394</v>
      </c>
      <c r="E932" t="s">
        <v>3960</v>
      </c>
      <c r="F932" t="s">
        <v>49580</v>
      </c>
      <c r="G932" t="s">
        <v>3294</v>
      </c>
      <c r="H932" t="s">
        <v>3960</v>
      </c>
      <c r="I932" t="s">
        <v>49580</v>
      </c>
      <c r="J932" t="s">
        <v>3294</v>
      </c>
      <c r="L932">
        <v>926</v>
      </c>
      <c r="M932" t="s">
        <v>7106</v>
      </c>
      <c r="N932" t="s">
        <v>26651</v>
      </c>
      <c r="O932" t="s">
        <v>2275</v>
      </c>
      <c r="P932" t="s">
        <v>29498</v>
      </c>
      <c r="Q932" t="s">
        <v>7106</v>
      </c>
    </row>
    <row r="933" spans="2:17" x14ac:dyDescent="0.3">
      <c r="B933">
        <v>927</v>
      </c>
      <c r="C933" t="s">
        <v>3295</v>
      </c>
      <c r="D933" t="s">
        <v>42396</v>
      </c>
      <c r="E933" t="s">
        <v>3962</v>
      </c>
      <c r="F933" t="s">
        <v>49581</v>
      </c>
      <c r="G933" t="s">
        <v>3295</v>
      </c>
      <c r="H933" t="s">
        <v>3962</v>
      </c>
      <c r="I933" t="s">
        <v>49581</v>
      </c>
      <c r="J933" t="s">
        <v>3295</v>
      </c>
      <c r="L933">
        <v>927</v>
      </c>
      <c r="M933" t="s">
        <v>7107</v>
      </c>
      <c r="N933" t="s">
        <v>26652</v>
      </c>
      <c r="O933" t="s">
        <v>2277</v>
      </c>
      <c r="P933" t="s">
        <v>29499</v>
      </c>
      <c r="Q933" t="s">
        <v>7107</v>
      </c>
    </row>
    <row r="934" spans="2:17" x14ac:dyDescent="0.3">
      <c r="B934">
        <v>928</v>
      </c>
      <c r="C934" t="s">
        <v>3296</v>
      </c>
      <c r="D934" t="s">
        <v>42398</v>
      </c>
      <c r="E934" t="s">
        <v>3964</v>
      </c>
      <c r="F934" t="s">
        <v>49582</v>
      </c>
      <c r="G934" t="s">
        <v>3296</v>
      </c>
      <c r="H934" t="s">
        <v>3964</v>
      </c>
      <c r="I934" t="s">
        <v>49582</v>
      </c>
      <c r="J934" t="s">
        <v>3296</v>
      </c>
      <c r="L934">
        <v>928</v>
      </c>
      <c r="M934" t="s">
        <v>7108</v>
      </c>
      <c r="N934" t="s">
        <v>114</v>
      </c>
      <c r="O934" t="s">
        <v>2279</v>
      </c>
      <c r="P934" t="s">
        <v>29500</v>
      </c>
      <c r="Q934" t="s">
        <v>7108</v>
      </c>
    </row>
    <row r="935" spans="2:17" x14ac:dyDescent="0.3">
      <c r="B935">
        <v>929</v>
      </c>
      <c r="C935" t="s">
        <v>3297</v>
      </c>
      <c r="D935" t="s">
        <v>42400</v>
      </c>
      <c r="E935" t="s">
        <v>3966</v>
      </c>
      <c r="F935" t="s">
        <v>49583</v>
      </c>
      <c r="G935" t="s">
        <v>3297</v>
      </c>
      <c r="H935" t="s">
        <v>3966</v>
      </c>
      <c r="I935" t="s">
        <v>49583</v>
      </c>
      <c r="J935" t="s">
        <v>3297</v>
      </c>
      <c r="L935">
        <v>929</v>
      </c>
      <c r="M935" t="s">
        <v>7109</v>
      </c>
      <c r="N935" t="s">
        <v>2281</v>
      </c>
      <c r="O935" t="s">
        <v>2282</v>
      </c>
      <c r="P935" t="s">
        <v>29501</v>
      </c>
      <c r="Q935" t="s">
        <v>7109</v>
      </c>
    </row>
    <row r="936" spans="2:17" x14ac:dyDescent="0.3">
      <c r="B936">
        <v>930</v>
      </c>
      <c r="C936" t="s">
        <v>3298</v>
      </c>
      <c r="D936" t="s">
        <v>42402</v>
      </c>
      <c r="E936" t="s">
        <v>3968</v>
      </c>
      <c r="F936" t="s">
        <v>49584</v>
      </c>
      <c r="G936" t="s">
        <v>3298</v>
      </c>
      <c r="H936" t="s">
        <v>3968</v>
      </c>
      <c r="I936" t="s">
        <v>49584</v>
      </c>
      <c r="J936" t="s">
        <v>3298</v>
      </c>
      <c r="L936">
        <v>930</v>
      </c>
      <c r="M936" t="s">
        <v>7110</v>
      </c>
      <c r="N936" t="s">
        <v>29413</v>
      </c>
      <c r="O936" t="s">
        <v>2284</v>
      </c>
      <c r="P936" t="s">
        <v>29502</v>
      </c>
      <c r="Q936" t="s">
        <v>7110</v>
      </c>
    </row>
    <row r="937" spans="2:17" x14ac:dyDescent="0.3">
      <c r="B937">
        <v>931</v>
      </c>
      <c r="C937" t="s">
        <v>49585</v>
      </c>
      <c r="D937" t="s">
        <v>42405</v>
      </c>
      <c r="E937" t="s">
        <v>49586</v>
      </c>
      <c r="F937" t="s">
        <v>49587</v>
      </c>
      <c r="G937" t="s">
        <v>49585</v>
      </c>
      <c r="H937" t="s">
        <v>49586</v>
      </c>
      <c r="I937" t="s">
        <v>49587</v>
      </c>
      <c r="J937" t="s">
        <v>49585</v>
      </c>
      <c r="L937">
        <v>931</v>
      </c>
      <c r="M937" t="s">
        <v>29503</v>
      </c>
      <c r="N937" t="s">
        <v>29416</v>
      </c>
      <c r="O937" t="s">
        <v>29417</v>
      </c>
      <c r="P937" t="s">
        <v>29504</v>
      </c>
      <c r="Q937" t="s">
        <v>29503</v>
      </c>
    </row>
    <row r="938" spans="2:17" x14ac:dyDescent="0.3">
      <c r="B938">
        <v>932</v>
      </c>
      <c r="C938" t="s">
        <v>3299</v>
      </c>
      <c r="D938" t="s">
        <v>42408</v>
      </c>
      <c r="E938" t="s">
        <v>3970</v>
      </c>
      <c r="F938" t="s">
        <v>49588</v>
      </c>
      <c r="G938" t="s">
        <v>3299</v>
      </c>
      <c r="H938" t="s">
        <v>3970</v>
      </c>
      <c r="I938" t="s">
        <v>49588</v>
      </c>
      <c r="J938" t="s">
        <v>3299</v>
      </c>
      <c r="L938">
        <v>932</v>
      </c>
      <c r="M938" t="s">
        <v>7111</v>
      </c>
      <c r="N938" t="s">
        <v>2286</v>
      </c>
      <c r="O938" t="s">
        <v>2287</v>
      </c>
      <c r="P938" t="s">
        <v>29505</v>
      </c>
      <c r="Q938" t="s">
        <v>7111</v>
      </c>
    </row>
    <row r="939" spans="2:17" x14ac:dyDescent="0.3">
      <c r="B939">
        <v>933</v>
      </c>
      <c r="C939" t="s">
        <v>3300</v>
      </c>
      <c r="D939" t="s">
        <v>42410</v>
      </c>
      <c r="E939" t="s">
        <v>49589</v>
      </c>
      <c r="F939" t="s">
        <v>49590</v>
      </c>
      <c r="G939" t="s">
        <v>3300</v>
      </c>
      <c r="H939" t="s">
        <v>49589</v>
      </c>
      <c r="I939" t="s">
        <v>49590</v>
      </c>
      <c r="J939" t="s">
        <v>3300</v>
      </c>
      <c r="L939">
        <v>933</v>
      </c>
      <c r="M939" t="s">
        <v>7112</v>
      </c>
      <c r="N939" t="s">
        <v>2289</v>
      </c>
      <c r="O939" t="s">
        <v>29420</v>
      </c>
      <c r="P939" t="s">
        <v>29506</v>
      </c>
      <c r="Q939" t="s">
        <v>7112</v>
      </c>
    </row>
    <row r="940" spans="2:17" x14ac:dyDescent="0.3">
      <c r="B940">
        <v>934</v>
      </c>
      <c r="C940" t="s">
        <v>3301</v>
      </c>
      <c r="D940" t="s">
        <v>42413</v>
      </c>
      <c r="E940" t="s">
        <v>49591</v>
      </c>
      <c r="F940" t="s">
        <v>49592</v>
      </c>
      <c r="G940" t="s">
        <v>3301</v>
      </c>
      <c r="H940" t="s">
        <v>49591</v>
      </c>
      <c r="I940" t="s">
        <v>49592</v>
      </c>
      <c r="J940" t="s">
        <v>3301</v>
      </c>
      <c r="L940">
        <v>934</v>
      </c>
      <c r="M940" t="s">
        <v>7113</v>
      </c>
      <c r="N940" t="s">
        <v>2291</v>
      </c>
      <c r="O940" t="s">
        <v>29422</v>
      </c>
      <c r="P940" t="s">
        <v>29507</v>
      </c>
      <c r="Q940" t="s">
        <v>7113</v>
      </c>
    </row>
    <row r="941" spans="2:17" x14ac:dyDescent="0.3">
      <c r="B941">
        <v>935</v>
      </c>
      <c r="C941" t="s">
        <v>3302</v>
      </c>
      <c r="D941" t="s">
        <v>42416</v>
      </c>
      <c r="E941" t="s">
        <v>3974</v>
      </c>
      <c r="F941" t="s">
        <v>49593</v>
      </c>
      <c r="G941" t="s">
        <v>3302</v>
      </c>
      <c r="H941" t="s">
        <v>3974</v>
      </c>
      <c r="I941" t="s">
        <v>49593</v>
      </c>
      <c r="J941" t="s">
        <v>3302</v>
      </c>
      <c r="L941">
        <v>935</v>
      </c>
      <c r="M941" t="s">
        <v>7114</v>
      </c>
      <c r="N941" t="s">
        <v>2293</v>
      </c>
      <c r="O941" t="s">
        <v>2294</v>
      </c>
      <c r="P941" t="s">
        <v>29508</v>
      </c>
      <c r="Q941" t="s">
        <v>7114</v>
      </c>
    </row>
    <row r="942" spans="2:17" x14ac:dyDescent="0.3">
      <c r="B942">
        <v>936</v>
      </c>
      <c r="C942" t="s">
        <v>3303</v>
      </c>
      <c r="D942" t="s">
        <v>42418</v>
      </c>
      <c r="E942" t="s">
        <v>3976</v>
      </c>
      <c r="F942" t="s">
        <v>49594</v>
      </c>
      <c r="G942" t="s">
        <v>3303</v>
      </c>
      <c r="H942" t="s">
        <v>3976</v>
      </c>
      <c r="I942" t="s">
        <v>49594</v>
      </c>
      <c r="J942" t="s">
        <v>3303</v>
      </c>
      <c r="L942">
        <v>936</v>
      </c>
      <c r="M942" t="s">
        <v>7115</v>
      </c>
      <c r="N942" t="s">
        <v>2296</v>
      </c>
      <c r="O942" t="s">
        <v>2297</v>
      </c>
      <c r="P942" t="s">
        <v>29509</v>
      </c>
      <c r="Q942" t="s">
        <v>7115</v>
      </c>
    </row>
    <row r="943" spans="2:17" x14ac:dyDescent="0.3">
      <c r="B943">
        <v>937</v>
      </c>
      <c r="C943" t="s">
        <v>3304</v>
      </c>
      <c r="D943" t="s">
        <v>42420</v>
      </c>
      <c r="E943" t="s">
        <v>3978</v>
      </c>
      <c r="F943" t="s">
        <v>49595</v>
      </c>
      <c r="G943" t="s">
        <v>3304</v>
      </c>
      <c r="H943" t="s">
        <v>3978</v>
      </c>
      <c r="I943" t="s">
        <v>49595</v>
      </c>
      <c r="J943" t="s">
        <v>3304</v>
      </c>
      <c r="L943">
        <v>937</v>
      </c>
      <c r="M943" t="s">
        <v>7116</v>
      </c>
      <c r="N943" t="s">
        <v>2299</v>
      </c>
      <c r="O943" t="s">
        <v>2300</v>
      </c>
      <c r="P943" t="s">
        <v>29510</v>
      </c>
      <c r="Q943" t="s">
        <v>7116</v>
      </c>
    </row>
    <row r="944" spans="2:17" x14ac:dyDescent="0.3">
      <c r="B944">
        <v>938</v>
      </c>
      <c r="C944" t="s">
        <v>3305</v>
      </c>
      <c r="D944" t="s">
        <v>28415</v>
      </c>
      <c r="E944" t="s">
        <v>3980</v>
      </c>
      <c r="F944" t="s">
        <v>35749</v>
      </c>
      <c r="G944" t="s">
        <v>3305</v>
      </c>
      <c r="H944" t="s">
        <v>3980</v>
      </c>
      <c r="I944" t="s">
        <v>35749</v>
      </c>
      <c r="J944" t="s">
        <v>3305</v>
      </c>
      <c r="L944">
        <v>938</v>
      </c>
      <c r="M944" t="s">
        <v>7117</v>
      </c>
      <c r="N944" t="s">
        <v>2302</v>
      </c>
      <c r="O944" t="s">
        <v>2303</v>
      </c>
      <c r="P944" t="s">
        <v>29511</v>
      </c>
      <c r="Q944" t="s">
        <v>7117</v>
      </c>
    </row>
    <row r="945" spans="2:17" x14ac:dyDescent="0.3">
      <c r="B945">
        <v>939</v>
      </c>
      <c r="C945" t="s">
        <v>3306</v>
      </c>
      <c r="D945" t="s">
        <v>28417</v>
      </c>
      <c r="E945" t="s">
        <v>3982</v>
      </c>
      <c r="F945" t="s">
        <v>35750</v>
      </c>
      <c r="G945" t="s">
        <v>3306</v>
      </c>
      <c r="H945" t="s">
        <v>3982</v>
      </c>
      <c r="I945" t="s">
        <v>35750</v>
      </c>
      <c r="J945" t="s">
        <v>3306</v>
      </c>
      <c r="L945">
        <v>939</v>
      </c>
      <c r="M945" t="s">
        <v>7118</v>
      </c>
      <c r="N945" t="s">
        <v>2305</v>
      </c>
      <c r="O945" t="s">
        <v>2306</v>
      </c>
      <c r="P945" t="s">
        <v>29512</v>
      </c>
      <c r="Q945" t="s">
        <v>7118</v>
      </c>
    </row>
    <row r="946" spans="2:17" x14ac:dyDescent="0.3">
      <c r="B946">
        <v>940</v>
      </c>
      <c r="C946" t="s">
        <v>3307</v>
      </c>
      <c r="D946" t="s">
        <v>28419</v>
      </c>
      <c r="E946" t="s">
        <v>3984</v>
      </c>
      <c r="F946" t="s">
        <v>35751</v>
      </c>
      <c r="G946" t="s">
        <v>3307</v>
      </c>
      <c r="H946" t="s">
        <v>3984</v>
      </c>
      <c r="I946" t="s">
        <v>35751</v>
      </c>
      <c r="J946" t="s">
        <v>3307</v>
      </c>
      <c r="L946">
        <v>940</v>
      </c>
      <c r="M946" t="s">
        <v>7119</v>
      </c>
      <c r="N946" t="s">
        <v>2308</v>
      </c>
      <c r="O946" t="s">
        <v>2309</v>
      </c>
      <c r="P946" t="s">
        <v>29513</v>
      </c>
      <c r="Q946" t="s">
        <v>7119</v>
      </c>
    </row>
    <row r="947" spans="2:17" x14ac:dyDescent="0.3">
      <c r="B947">
        <v>941</v>
      </c>
      <c r="C947" t="s">
        <v>3308</v>
      </c>
      <c r="D947" t="s">
        <v>28421</v>
      </c>
      <c r="E947" t="s">
        <v>3986</v>
      </c>
      <c r="F947" t="s">
        <v>35752</v>
      </c>
      <c r="G947" t="s">
        <v>3308</v>
      </c>
      <c r="H947" t="s">
        <v>3986</v>
      </c>
      <c r="I947" t="s">
        <v>35752</v>
      </c>
      <c r="J947" t="s">
        <v>3308</v>
      </c>
      <c r="L947">
        <v>941</v>
      </c>
      <c r="M947" t="s">
        <v>7120</v>
      </c>
      <c r="N947" t="s">
        <v>2311</v>
      </c>
      <c r="O947" t="s">
        <v>2312</v>
      </c>
      <c r="P947" t="s">
        <v>29514</v>
      </c>
      <c r="Q947" t="s">
        <v>7120</v>
      </c>
    </row>
    <row r="948" spans="2:17" x14ac:dyDescent="0.3">
      <c r="B948">
        <v>942</v>
      </c>
      <c r="C948" t="s">
        <v>3309</v>
      </c>
      <c r="D948" t="s">
        <v>28423</v>
      </c>
      <c r="E948" t="s">
        <v>3988</v>
      </c>
      <c r="F948" t="s">
        <v>35753</v>
      </c>
      <c r="G948" t="s">
        <v>3309</v>
      </c>
      <c r="H948" t="s">
        <v>3988</v>
      </c>
      <c r="I948" t="s">
        <v>35753</v>
      </c>
      <c r="J948" t="s">
        <v>3309</v>
      </c>
      <c r="L948">
        <v>942</v>
      </c>
      <c r="M948" t="s">
        <v>7121</v>
      </c>
      <c r="N948" t="s">
        <v>2314</v>
      </c>
      <c r="O948" t="s">
        <v>2315</v>
      </c>
      <c r="P948" t="s">
        <v>29515</v>
      </c>
      <c r="Q948" t="s">
        <v>7121</v>
      </c>
    </row>
    <row r="949" spans="2:17" x14ac:dyDescent="0.3">
      <c r="B949">
        <v>943</v>
      </c>
      <c r="C949" t="s">
        <v>3310</v>
      </c>
      <c r="D949" t="s">
        <v>28425</v>
      </c>
      <c r="E949" t="s">
        <v>3990</v>
      </c>
      <c r="F949" t="s">
        <v>35754</v>
      </c>
      <c r="G949" t="s">
        <v>3310</v>
      </c>
      <c r="H949" t="s">
        <v>3990</v>
      </c>
      <c r="I949" t="s">
        <v>35754</v>
      </c>
      <c r="J949" t="s">
        <v>3310</v>
      </c>
      <c r="L949">
        <v>943</v>
      </c>
      <c r="M949" t="s">
        <v>7122</v>
      </c>
      <c r="N949" t="s">
        <v>2317</v>
      </c>
      <c r="O949" t="s">
        <v>2318</v>
      </c>
      <c r="P949" t="s">
        <v>29516</v>
      </c>
      <c r="Q949" t="s">
        <v>7122</v>
      </c>
    </row>
    <row r="950" spans="2:17" x14ac:dyDescent="0.3">
      <c r="B950">
        <v>944</v>
      </c>
      <c r="C950" t="s">
        <v>3311</v>
      </c>
      <c r="D950" t="s">
        <v>28427</v>
      </c>
      <c r="E950" t="s">
        <v>3992</v>
      </c>
      <c r="F950" t="s">
        <v>35755</v>
      </c>
      <c r="G950" t="s">
        <v>3311</v>
      </c>
      <c r="H950" t="s">
        <v>3992</v>
      </c>
      <c r="I950" t="s">
        <v>35755</v>
      </c>
      <c r="J950" t="s">
        <v>3311</v>
      </c>
      <c r="L950">
        <v>944</v>
      </c>
      <c r="M950" t="s">
        <v>7123</v>
      </c>
      <c r="N950" t="s">
        <v>2320</v>
      </c>
      <c r="O950" t="s">
        <v>2321</v>
      </c>
      <c r="P950" t="s">
        <v>29517</v>
      </c>
      <c r="Q950" t="s">
        <v>7123</v>
      </c>
    </row>
    <row r="951" spans="2:17" x14ac:dyDescent="0.3">
      <c r="B951">
        <v>945</v>
      </c>
      <c r="C951" t="s">
        <v>3312</v>
      </c>
      <c r="D951" t="s">
        <v>28429</v>
      </c>
      <c r="E951" t="s">
        <v>3994</v>
      </c>
      <c r="F951" t="s">
        <v>35756</v>
      </c>
      <c r="G951" t="s">
        <v>3312</v>
      </c>
      <c r="H951" t="s">
        <v>3994</v>
      </c>
      <c r="I951" t="s">
        <v>35756</v>
      </c>
      <c r="J951" t="s">
        <v>3312</v>
      </c>
      <c r="L951">
        <v>945</v>
      </c>
      <c r="M951" t="s">
        <v>7124</v>
      </c>
      <c r="N951" t="s">
        <v>2323</v>
      </c>
      <c r="O951" t="s">
        <v>2324</v>
      </c>
      <c r="P951" t="s">
        <v>29518</v>
      </c>
      <c r="Q951" t="s">
        <v>7124</v>
      </c>
    </row>
    <row r="952" spans="2:17" x14ac:dyDescent="0.3">
      <c r="B952">
        <v>946</v>
      </c>
      <c r="C952" t="s">
        <v>3313</v>
      </c>
      <c r="D952" t="s">
        <v>28431</v>
      </c>
      <c r="E952" t="s">
        <v>3996</v>
      </c>
      <c r="F952" t="s">
        <v>35757</v>
      </c>
      <c r="G952" t="s">
        <v>3313</v>
      </c>
      <c r="H952" t="s">
        <v>3996</v>
      </c>
      <c r="I952" t="s">
        <v>35757</v>
      </c>
      <c r="J952" t="s">
        <v>3313</v>
      </c>
      <c r="L952">
        <v>946</v>
      </c>
      <c r="M952" t="s">
        <v>7125</v>
      </c>
      <c r="N952" t="s">
        <v>2326</v>
      </c>
      <c r="O952" t="s">
        <v>2327</v>
      </c>
      <c r="P952" t="s">
        <v>29519</v>
      </c>
      <c r="Q952" t="s">
        <v>7125</v>
      </c>
    </row>
    <row r="953" spans="2:17" x14ac:dyDescent="0.3">
      <c r="B953">
        <v>947</v>
      </c>
      <c r="C953" t="s">
        <v>3314</v>
      </c>
      <c r="D953" t="s">
        <v>28390</v>
      </c>
      <c r="E953" t="s">
        <v>3998</v>
      </c>
      <c r="F953" t="s">
        <v>35726</v>
      </c>
      <c r="G953" t="s">
        <v>3314</v>
      </c>
      <c r="H953" t="s">
        <v>3998</v>
      </c>
      <c r="I953" t="s">
        <v>35726</v>
      </c>
      <c r="J953" t="s">
        <v>3314</v>
      </c>
      <c r="L953">
        <v>947</v>
      </c>
      <c r="M953" t="s">
        <v>7126</v>
      </c>
      <c r="N953" t="s">
        <v>2329</v>
      </c>
      <c r="O953" t="s">
        <v>2330</v>
      </c>
      <c r="P953" t="s">
        <v>29520</v>
      </c>
      <c r="Q953" t="s">
        <v>7126</v>
      </c>
    </row>
    <row r="954" spans="2:17" x14ac:dyDescent="0.3">
      <c r="B954">
        <v>948</v>
      </c>
      <c r="C954" t="s">
        <v>3315</v>
      </c>
      <c r="D954" t="s">
        <v>28392</v>
      </c>
      <c r="E954" t="s">
        <v>4000</v>
      </c>
      <c r="F954" t="s">
        <v>35727</v>
      </c>
      <c r="G954" t="s">
        <v>3315</v>
      </c>
      <c r="H954" t="s">
        <v>4000</v>
      </c>
      <c r="I954" t="s">
        <v>35727</v>
      </c>
      <c r="J954" t="s">
        <v>3315</v>
      </c>
      <c r="L954">
        <v>948</v>
      </c>
      <c r="M954" t="s">
        <v>7127</v>
      </c>
      <c r="N954" t="s">
        <v>2332</v>
      </c>
      <c r="O954" t="s">
        <v>2333</v>
      </c>
      <c r="P954" t="s">
        <v>29521</v>
      </c>
      <c r="Q954" t="s">
        <v>7127</v>
      </c>
    </row>
    <row r="955" spans="2:17" x14ac:dyDescent="0.3">
      <c r="B955">
        <v>949</v>
      </c>
      <c r="C955" t="s">
        <v>3316</v>
      </c>
      <c r="D955" t="s">
        <v>42433</v>
      </c>
      <c r="E955" t="s">
        <v>4002</v>
      </c>
      <c r="F955" t="s">
        <v>49596</v>
      </c>
      <c r="G955" t="s">
        <v>3316</v>
      </c>
      <c r="H955" t="s">
        <v>4002</v>
      </c>
      <c r="I955" t="s">
        <v>49596</v>
      </c>
      <c r="J955" t="s">
        <v>3316</v>
      </c>
      <c r="L955">
        <v>949</v>
      </c>
      <c r="M955" t="s">
        <v>7128</v>
      </c>
      <c r="N955" t="s">
        <v>2335</v>
      </c>
      <c r="O955" t="s">
        <v>2336</v>
      </c>
      <c r="P955" t="s">
        <v>29522</v>
      </c>
      <c r="Q955" t="s">
        <v>7128</v>
      </c>
    </row>
    <row r="956" spans="2:17" x14ac:dyDescent="0.3">
      <c r="B956">
        <v>950</v>
      </c>
      <c r="C956" t="s">
        <v>3317</v>
      </c>
      <c r="D956" t="s">
        <v>42435</v>
      </c>
      <c r="E956" t="s">
        <v>4004</v>
      </c>
      <c r="F956" t="s">
        <v>49597</v>
      </c>
      <c r="G956" t="s">
        <v>3317</v>
      </c>
      <c r="H956" t="s">
        <v>4004</v>
      </c>
      <c r="I956" t="s">
        <v>49597</v>
      </c>
      <c r="J956" t="s">
        <v>3317</v>
      </c>
      <c r="L956">
        <v>950</v>
      </c>
      <c r="M956" t="s">
        <v>7129</v>
      </c>
      <c r="N956" t="s">
        <v>2338</v>
      </c>
      <c r="O956" t="s">
        <v>2339</v>
      </c>
      <c r="P956" t="s">
        <v>29523</v>
      </c>
      <c r="Q956" t="s">
        <v>7129</v>
      </c>
    </row>
    <row r="957" spans="2:17" x14ac:dyDescent="0.3">
      <c r="B957">
        <v>951</v>
      </c>
      <c r="C957" t="s">
        <v>3318</v>
      </c>
      <c r="D957" t="s">
        <v>42437</v>
      </c>
      <c r="E957" t="s">
        <v>4006</v>
      </c>
      <c r="F957" t="s">
        <v>49598</v>
      </c>
      <c r="G957" t="s">
        <v>3318</v>
      </c>
      <c r="H957" t="s">
        <v>4006</v>
      </c>
      <c r="I957" t="s">
        <v>49598</v>
      </c>
      <c r="J957" t="s">
        <v>3318</v>
      </c>
      <c r="L957">
        <v>951</v>
      </c>
      <c r="M957" t="s">
        <v>7130</v>
      </c>
      <c r="N957" t="s">
        <v>2341</v>
      </c>
      <c r="O957" t="s">
        <v>2342</v>
      </c>
      <c r="P957" t="s">
        <v>29524</v>
      </c>
      <c r="Q957" t="s">
        <v>7130</v>
      </c>
    </row>
    <row r="958" spans="2:17" x14ac:dyDescent="0.3">
      <c r="B958">
        <v>952</v>
      </c>
      <c r="C958" t="s">
        <v>49599</v>
      </c>
      <c r="D958" t="s">
        <v>42440</v>
      </c>
      <c r="E958" t="s">
        <v>4007</v>
      </c>
      <c r="F958" t="s">
        <v>49600</v>
      </c>
      <c r="G958" t="s">
        <v>49599</v>
      </c>
      <c r="H958" t="s">
        <v>4007</v>
      </c>
      <c r="I958" t="s">
        <v>49600</v>
      </c>
      <c r="J958" t="s">
        <v>49599</v>
      </c>
      <c r="L958">
        <v>952</v>
      </c>
      <c r="M958" t="s">
        <v>29525</v>
      </c>
      <c r="N958" t="s">
        <v>2343</v>
      </c>
      <c r="O958" t="s">
        <v>2344</v>
      </c>
      <c r="P958" t="s">
        <v>29526</v>
      </c>
      <c r="Q958" t="s">
        <v>29525</v>
      </c>
    </row>
    <row r="959" spans="2:17" x14ac:dyDescent="0.3">
      <c r="B959">
        <v>953</v>
      </c>
      <c r="C959" t="s">
        <v>5828</v>
      </c>
      <c r="D959" t="s">
        <v>42442</v>
      </c>
      <c r="E959" t="s">
        <v>4008</v>
      </c>
      <c r="F959" t="s">
        <v>49601</v>
      </c>
      <c r="G959" t="s">
        <v>5828</v>
      </c>
      <c r="H959" t="s">
        <v>4008</v>
      </c>
      <c r="I959" t="s">
        <v>49601</v>
      </c>
      <c r="J959" t="s">
        <v>5828</v>
      </c>
      <c r="L959">
        <v>953</v>
      </c>
      <c r="M959" t="s">
        <v>7131</v>
      </c>
      <c r="N959" t="s">
        <v>2345</v>
      </c>
      <c r="O959" t="s">
        <v>2346</v>
      </c>
      <c r="P959" t="s">
        <v>29527</v>
      </c>
      <c r="Q959" t="s">
        <v>7131</v>
      </c>
    </row>
    <row r="960" spans="2:17" x14ac:dyDescent="0.3">
      <c r="B960">
        <v>954</v>
      </c>
      <c r="C960" t="s">
        <v>3319</v>
      </c>
      <c r="D960" t="s">
        <v>42444</v>
      </c>
      <c r="E960" t="s">
        <v>4010</v>
      </c>
      <c r="F960" t="s">
        <v>49602</v>
      </c>
      <c r="G960" t="s">
        <v>3319</v>
      </c>
      <c r="H960" t="s">
        <v>4010</v>
      </c>
      <c r="I960" t="s">
        <v>49602</v>
      </c>
      <c r="J960" t="s">
        <v>3319</v>
      </c>
      <c r="L960">
        <v>954</v>
      </c>
      <c r="M960" t="s">
        <v>7132</v>
      </c>
      <c r="N960" t="s">
        <v>2348</v>
      </c>
      <c r="O960" t="s">
        <v>2349</v>
      </c>
      <c r="P960" t="s">
        <v>29528</v>
      </c>
      <c r="Q960" t="s">
        <v>7132</v>
      </c>
    </row>
    <row r="961" spans="2:17" x14ac:dyDescent="0.3">
      <c r="B961">
        <v>955</v>
      </c>
      <c r="C961" t="s">
        <v>3320</v>
      </c>
      <c r="D961" t="s">
        <v>42446</v>
      </c>
      <c r="E961" t="s">
        <v>4012</v>
      </c>
      <c r="F961" t="s">
        <v>49603</v>
      </c>
      <c r="G961" t="s">
        <v>3320</v>
      </c>
      <c r="H961" t="s">
        <v>4012</v>
      </c>
      <c r="I961" t="s">
        <v>49603</v>
      </c>
      <c r="J961" t="s">
        <v>3320</v>
      </c>
      <c r="L961">
        <v>955</v>
      </c>
      <c r="M961" t="s">
        <v>7133</v>
      </c>
      <c r="N961" t="s">
        <v>2351</v>
      </c>
      <c r="O961" t="s">
        <v>2352</v>
      </c>
      <c r="P961" t="s">
        <v>29529</v>
      </c>
      <c r="Q961" t="s">
        <v>7133</v>
      </c>
    </row>
    <row r="962" spans="2:17" x14ac:dyDescent="0.3">
      <c r="B962">
        <v>956</v>
      </c>
      <c r="C962" t="s">
        <v>3321</v>
      </c>
      <c r="D962" t="s">
        <v>42448</v>
      </c>
      <c r="E962" t="s">
        <v>4014</v>
      </c>
      <c r="F962" t="s">
        <v>49604</v>
      </c>
      <c r="G962" t="s">
        <v>3321</v>
      </c>
      <c r="H962" t="s">
        <v>4014</v>
      </c>
      <c r="I962" t="s">
        <v>49604</v>
      </c>
      <c r="J962" t="s">
        <v>3321</v>
      </c>
      <c r="L962">
        <v>956</v>
      </c>
      <c r="M962" t="s">
        <v>7134</v>
      </c>
      <c r="N962" t="s">
        <v>2354</v>
      </c>
      <c r="O962" t="s">
        <v>2355</v>
      </c>
      <c r="P962" t="s">
        <v>29530</v>
      </c>
      <c r="Q962" t="s">
        <v>7134</v>
      </c>
    </row>
    <row r="963" spans="2:17" x14ac:dyDescent="0.3">
      <c r="B963">
        <v>957</v>
      </c>
      <c r="C963" t="s">
        <v>3322</v>
      </c>
      <c r="D963" t="s">
        <v>42450</v>
      </c>
      <c r="E963" t="s">
        <v>4016</v>
      </c>
      <c r="F963" t="s">
        <v>49605</v>
      </c>
      <c r="G963" t="s">
        <v>3322</v>
      </c>
      <c r="H963" t="s">
        <v>4016</v>
      </c>
      <c r="I963" t="s">
        <v>49605</v>
      </c>
      <c r="J963" t="s">
        <v>3322</v>
      </c>
      <c r="L963">
        <v>957</v>
      </c>
      <c r="M963" t="s">
        <v>7135</v>
      </c>
      <c r="N963" t="s">
        <v>2357</v>
      </c>
      <c r="O963" t="s">
        <v>2358</v>
      </c>
      <c r="P963" t="s">
        <v>29531</v>
      </c>
      <c r="Q963" t="s">
        <v>7135</v>
      </c>
    </row>
    <row r="964" spans="2:17" x14ac:dyDescent="0.3">
      <c r="B964">
        <v>958</v>
      </c>
      <c r="C964" t="s">
        <v>3289</v>
      </c>
      <c r="D964" t="s">
        <v>42452</v>
      </c>
      <c r="E964" t="s">
        <v>26745</v>
      </c>
      <c r="F964" t="s">
        <v>49606</v>
      </c>
      <c r="G964" t="s">
        <v>3289</v>
      </c>
      <c r="H964" t="s">
        <v>26745</v>
      </c>
      <c r="I964" t="s">
        <v>49606</v>
      </c>
      <c r="J964" t="s">
        <v>3289</v>
      </c>
      <c r="L964">
        <v>958</v>
      </c>
      <c r="M964" t="s">
        <v>7100</v>
      </c>
      <c r="N964" t="s">
        <v>2264</v>
      </c>
      <c r="O964" t="s">
        <v>26653</v>
      </c>
      <c r="P964" t="s">
        <v>29532</v>
      </c>
      <c r="Q964" t="s">
        <v>7100</v>
      </c>
    </row>
    <row r="965" spans="2:17" x14ac:dyDescent="0.3">
      <c r="B965">
        <v>959</v>
      </c>
      <c r="C965" t="s">
        <v>3323</v>
      </c>
      <c r="D965" t="s">
        <v>42454</v>
      </c>
      <c r="E965" t="s">
        <v>4018</v>
      </c>
      <c r="F965" t="s">
        <v>49607</v>
      </c>
      <c r="G965" t="s">
        <v>3323</v>
      </c>
      <c r="H965" t="s">
        <v>4018</v>
      </c>
      <c r="I965" t="s">
        <v>49607</v>
      </c>
      <c r="J965" t="s">
        <v>3323</v>
      </c>
      <c r="L965">
        <v>959</v>
      </c>
      <c r="M965" t="s">
        <v>7136</v>
      </c>
      <c r="N965" t="s">
        <v>2360</v>
      </c>
      <c r="O965" t="s">
        <v>2361</v>
      </c>
      <c r="P965" t="s">
        <v>29533</v>
      </c>
      <c r="Q965" t="s">
        <v>7136</v>
      </c>
    </row>
    <row r="966" spans="2:17" x14ac:dyDescent="0.3">
      <c r="B966">
        <v>960</v>
      </c>
      <c r="C966" t="s">
        <v>3324</v>
      </c>
      <c r="D966" t="s">
        <v>42456</v>
      </c>
      <c r="E966" t="s">
        <v>4020</v>
      </c>
      <c r="F966" t="s">
        <v>49608</v>
      </c>
      <c r="G966" t="s">
        <v>3324</v>
      </c>
      <c r="H966" t="s">
        <v>4020</v>
      </c>
      <c r="I966" t="s">
        <v>49608</v>
      </c>
      <c r="J966" t="s">
        <v>3324</v>
      </c>
      <c r="L966">
        <v>960</v>
      </c>
      <c r="M966" t="s">
        <v>7137</v>
      </c>
      <c r="N966" t="s">
        <v>2363</v>
      </c>
      <c r="O966" t="s">
        <v>2364</v>
      </c>
      <c r="P966" t="s">
        <v>29534</v>
      </c>
      <c r="Q966" t="s">
        <v>7137</v>
      </c>
    </row>
    <row r="967" spans="2:17" x14ac:dyDescent="0.3">
      <c r="B967">
        <v>961</v>
      </c>
      <c r="C967" t="s">
        <v>3325</v>
      </c>
      <c r="D967" t="s">
        <v>42458</v>
      </c>
      <c r="E967" t="s">
        <v>4022</v>
      </c>
      <c r="F967" t="s">
        <v>49609</v>
      </c>
      <c r="G967" t="s">
        <v>3325</v>
      </c>
      <c r="H967" t="s">
        <v>4022</v>
      </c>
      <c r="I967" t="s">
        <v>49609</v>
      </c>
      <c r="J967" t="s">
        <v>3325</v>
      </c>
      <c r="L967">
        <v>961</v>
      </c>
      <c r="M967" t="s">
        <v>7138</v>
      </c>
      <c r="N967" t="s">
        <v>2366</v>
      </c>
      <c r="O967" t="s">
        <v>2367</v>
      </c>
      <c r="P967" t="s">
        <v>29535</v>
      </c>
      <c r="Q967" t="s">
        <v>7138</v>
      </c>
    </row>
    <row r="968" spans="2:17" x14ac:dyDescent="0.3">
      <c r="B968">
        <v>962</v>
      </c>
      <c r="C968" t="s">
        <v>3326</v>
      </c>
      <c r="D968" t="s">
        <v>42460</v>
      </c>
      <c r="E968" t="s">
        <v>4024</v>
      </c>
      <c r="F968" t="s">
        <v>49610</v>
      </c>
      <c r="G968" t="s">
        <v>3326</v>
      </c>
      <c r="H968" t="s">
        <v>4024</v>
      </c>
      <c r="I968" t="s">
        <v>49610</v>
      </c>
      <c r="J968" t="s">
        <v>3326</v>
      </c>
      <c r="L968">
        <v>962</v>
      </c>
      <c r="M968" t="s">
        <v>7139</v>
      </c>
      <c r="N968" t="s">
        <v>2369</v>
      </c>
      <c r="O968" t="s">
        <v>2370</v>
      </c>
      <c r="P968" t="s">
        <v>29536</v>
      </c>
      <c r="Q968" t="s">
        <v>7139</v>
      </c>
    </row>
    <row r="969" spans="2:17" x14ac:dyDescent="0.3">
      <c r="B969">
        <v>963</v>
      </c>
      <c r="C969" t="s">
        <v>3327</v>
      </c>
      <c r="D969" t="s">
        <v>42462</v>
      </c>
      <c r="E969" t="s">
        <v>4026</v>
      </c>
      <c r="F969" t="s">
        <v>49611</v>
      </c>
      <c r="G969" t="s">
        <v>3327</v>
      </c>
      <c r="H969" t="s">
        <v>4026</v>
      </c>
      <c r="I969" t="s">
        <v>49611</v>
      </c>
      <c r="J969" t="s">
        <v>3327</v>
      </c>
      <c r="L969">
        <v>963</v>
      </c>
      <c r="M969" t="s">
        <v>7140</v>
      </c>
      <c r="N969" t="s">
        <v>2372</v>
      </c>
      <c r="O969" t="s">
        <v>2373</v>
      </c>
      <c r="P969" t="s">
        <v>29537</v>
      </c>
      <c r="Q969" t="s">
        <v>7140</v>
      </c>
    </row>
    <row r="970" spans="2:17" x14ac:dyDescent="0.3">
      <c r="B970">
        <v>964</v>
      </c>
      <c r="C970" t="s">
        <v>3328</v>
      </c>
      <c r="D970" t="s">
        <v>42464</v>
      </c>
      <c r="E970" t="s">
        <v>4028</v>
      </c>
      <c r="F970" t="s">
        <v>49612</v>
      </c>
      <c r="G970" t="s">
        <v>3328</v>
      </c>
      <c r="H970" t="s">
        <v>4028</v>
      </c>
      <c r="I970" t="s">
        <v>49612</v>
      </c>
      <c r="J970" t="s">
        <v>3328</v>
      </c>
      <c r="L970">
        <v>964</v>
      </c>
      <c r="M970" t="s">
        <v>7141</v>
      </c>
      <c r="N970" t="s">
        <v>2375</v>
      </c>
      <c r="O970" t="s">
        <v>2376</v>
      </c>
      <c r="P970" t="s">
        <v>29538</v>
      </c>
      <c r="Q970" t="s">
        <v>7141</v>
      </c>
    </row>
    <row r="971" spans="2:17" x14ac:dyDescent="0.3">
      <c r="B971">
        <v>965</v>
      </c>
      <c r="C971" t="s">
        <v>3329</v>
      </c>
      <c r="D971" t="s">
        <v>42466</v>
      </c>
      <c r="E971" t="s">
        <v>4030</v>
      </c>
      <c r="F971" t="s">
        <v>49613</v>
      </c>
      <c r="G971" t="s">
        <v>3329</v>
      </c>
      <c r="H971" t="s">
        <v>4030</v>
      </c>
      <c r="I971" t="s">
        <v>49613</v>
      </c>
      <c r="J971" t="s">
        <v>3329</v>
      </c>
      <c r="L971">
        <v>965</v>
      </c>
      <c r="M971" t="s">
        <v>7142</v>
      </c>
      <c r="N971" t="s">
        <v>2378</v>
      </c>
      <c r="O971" t="s">
        <v>2379</v>
      </c>
      <c r="P971" t="s">
        <v>29539</v>
      </c>
      <c r="Q971" t="s">
        <v>7142</v>
      </c>
    </row>
    <row r="972" spans="2:17" x14ac:dyDescent="0.3">
      <c r="B972">
        <v>966</v>
      </c>
      <c r="C972" t="s">
        <v>3330</v>
      </c>
      <c r="D972" t="s">
        <v>42468</v>
      </c>
      <c r="E972" t="s">
        <v>4032</v>
      </c>
      <c r="F972" t="s">
        <v>49614</v>
      </c>
      <c r="G972" t="s">
        <v>3330</v>
      </c>
      <c r="H972" t="s">
        <v>4032</v>
      </c>
      <c r="I972" t="s">
        <v>49614</v>
      </c>
      <c r="J972" t="s">
        <v>3330</v>
      </c>
      <c r="L972">
        <v>966</v>
      </c>
      <c r="M972" t="s">
        <v>7143</v>
      </c>
      <c r="N972" t="s">
        <v>2381</v>
      </c>
      <c r="O972" t="s">
        <v>2382</v>
      </c>
      <c r="P972" t="s">
        <v>29540</v>
      </c>
      <c r="Q972" t="s">
        <v>7143</v>
      </c>
    </row>
    <row r="973" spans="2:17" x14ac:dyDescent="0.3">
      <c r="B973">
        <v>967</v>
      </c>
      <c r="C973" t="s">
        <v>3331</v>
      </c>
      <c r="D973" t="s">
        <v>42470</v>
      </c>
      <c r="E973" t="s">
        <v>4034</v>
      </c>
      <c r="F973" t="s">
        <v>49615</v>
      </c>
      <c r="G973" t="s">
        <v>3331</v>
      </c>
      <c r="H973" t="s">
        <v>4034</v>
      </c>
      <c r="I973" t="s">
        <v>49615</v>
      </c>
      <c r="J973" t="s">
        <v>3331</v>
      </c>
      <c r="L973">
        <v>967</v>
      </c>
      <c r="M973" t="s">
        <v>7144</v>
      </c>
      <c r="N973" t="s">
        <v>2384</v>
      </c>
      <c r="O973" t="s">
        <v>2385</v>
      </c>
      <c r="P973" t="s">
        <v>29541</v>
      </c>
      <c r="Q973" t="s">
        <v>7144</v>
      </c>
    </row>
    <row r="974" spans="2:17" x14ac:dyDescent="0.3">
      <c r="B974">
        <v>968</v>
      </c>
      <c r="C974" t="s">
        <v>3332</v>
      </c>
      <c r="D974" t="s">
        <v>42472</v>
      </c>
      <c r="E974" t="s">
        <v>4036</v>
      </c>
      <c r="F974" t="s">
        <v>49616</v>
      </c>
      <c r="G974" t="s">
        <v>3332</v>
      </c>
      <c r="H974" t="s">
        <v>4036</v>
      </c>
      <c r="I974" t="s">
        <v>49616</v>
      </c>
      <c r="J974" t="s">
        <v>3332</v>
      </c>
      <c r="L974">
        <v>968</v>
      </c>
      <c r="M974" t="s">
        <v>7145</v>
      </c>
      <c r="N974" t="s">
        <v>2387</v>
      </c>
      <c r="O974" t="s">
        <v>2388</v>
      </c>
      <c r="P974" t="s">
        <v>29542</v>
      </c>
      <c r="Q974" t="s">
        <v>7145</v>
      </c>
    </row>
    <row r="975" spans="2:17" x14ac:dyDescent="0.3">
      <c r="B975">
        <v>969</v>
      </c>
      <c r="C975" t="s">
        <v>3333</v>
      </c>
      <c r="D975" t="s">
        <v>42474</v>
      </c>
      <c r="E975" t="s">
        <v>4038</v>
      </c>
      <c r="F975" t="s">
        <v>49617</v>
      </c>
      <c r="G975" t="s">
        <v>3333</v>
      </c>
      <c r="H975" t="s">
        <v>4038</v>
      </c>
      <c r="I975" t="s">
        <v>49617</v>
      </c>
      <c r="J975" t="s">
        <v>3333</v>
      </c>
      <c r="L975">
        <v>969</v>
      </c>
      <c r="M975" t="s">
        <v>7146</v>
      </c>
      <c r="N975" t="s">
        <v>2390</v>
      </c>
      <c r="O975" t="s">
        <v>2391</v>
      </c>
      <c r="P975" t="s">
        <v>29543</v>
      </c>
      <c r="Q975" t="s">
        <v>7146</v>
      </c>
    </row>
    <row r="976" spans="2:17" x14ac:dyDescent="0.3">
      <c r="B976">
        <v>970</v>
      </c>
      <c r="C976" t="s">
        <v>3334</v>
      </c>
      <c r="D976" t="s">
        <v>42476</v>
      </c>
      <c r="E976" t="s">
        <v>4040</v>
      </c>
      <c r="F976" t="s">
        <v>49618</v>
      </c>
      <c r="G976" t="s">
        <v>3334</v>
      </c>
      <c r="H976" t="s">
        <v>4040</v>
      </c>
      <c r="I976" t="s">
        <v>49618</v>
      </c>
      <c r="J976" t="s">
        <v>3334</v>
      </c>
      <c r="L976">
        <v>970</v>
      </c>
      <c r="M976" t="s">
        <v>7147</v>
      </c>
      <c r="N976" t="s">
        <v>2393</v>
      </c>
      <c r="O976" t="s">
        <v>2394</v>
      </c>
      <c r="P976" t="s">
        <v>29544</v>
      </c>
      <c r="Q976" t="s">
        <v>7147</v>
      </c>
    </row>
    <row r="977" spans="2:17" x14ac:dyDescent="0.3">
      <c r="B977">
        <v>971</v>
      </c>
      <c r="C977" t="s">
        <v>3335</v>
      </c>
      <c r="D977" t="s">
        <v>42478</v>
      </c>
      <c r="E977" t="s">
        <v>4042</v>
      </c>
      <c r="F977" t="s">
        <v>49619</v>
      </c>
      <c r="G977" t="s">
        <v>3335</v>
      </c>
      <c r="H977" t="s">
        <v>4042</v>
      </c>
      <c r="I977" t="s">
        <v>49619</v>
      </c>
      <c r="J977" t="s">
        <v>3335</v>
      </c>
      <c r="L977">
        <v>971</v>
      </c>
      <c r="M977" t="s">
        <v>7148</v>
      </c>
      <c r="N977" t="s">
        <v>2396</v>
      </c>
      <c r="O977" t="s">
        <v>2397</v>
      </c>
      <c r="P977" t="s">
        <v>29545</v>
      </c>
      <c r="Q977" t="s">
        <v>7148</v>
      </c>
    </row>
    <row r="978" spans="2:17" x14ac:dyDescent="0.3">
      <c r="B978">
        <v>972</v>
      </c>
      <c r="C978" t="s">
        <v>3336</v>
      </c>
      <c r="D978" t="s">
        <v>42480</v>
      </c>
      <c r="E978" t="s">
        <v>4044</v>
      </c>
      <c r="F978" t="s">
        <v>49620</v>
      </c>
      <c r="G978" t="s">
        <v>3336</v>
      </c>
      <c r="H978" t="s">
        <v>4044</v>
      </c>
      <c r="I978" t="s">
        <v>49620</v>
      </c>
      <c r="J978" t="s">
        <v>3336</v>
      </c>
      <c r="L978">
        <v>972</v>
      </c>
      <c r="M978" t="s">
        <v>7149</v>
      </c>
      <c r="N978" t="s">
        <v>2399</v>
      </c>
      <c r="O978" t="s">
        <v>2400</v>
      </c>
      <c r="P978" t="s">
        <v>29546</v>
      </c>
      <c r="Q978" t="s">
        <v>7149</v>
      </c>
    </row>
    <row r="979" spans="2:17" x14ac:dyDescent="0.3">
      <c r="B979">
        <v>973</v>
      </c>
      <c r="C979" t="s">
        <v>3337</v>
      </c>
      <c r="D979" t="s">
        <v>42482</v>
      </c>
      <c r="E979" t="s">
        <v>4046</v>
      </c>
      <c r="F979" t="s">
        <v>49621</v>
      </c>
      <c r="G979" t="s">
        <v>3337</v>
      </c>
      <c r="H979" t="s">
        <v>4046</v>
      </c>
      <c r="I979" t="s">
        <v>49621</v>
      </c>
      <c r="J979" t="s">
        <v>3337</v>
      </c>
      <c r="L979">
        <v>973</v>
      </c>
      <c r="M979" t="s">
        <v>7150</v>
      </c>
      <c r="N979" t="s">
        <v>2402</v>
      </c>
      <c r="O979" t="s">
        <v>2403</v>
      </c>
      <c r="P979" t="s">
        <v>29547</v>
      </c>
      <c r="Q979" t="s">
        <v>7150</v>
      </c>
    </row>
    <row r="980" spans="2:17" x14ac:dyDescent="0.3">
      <c r="B980">
        <v>974</v>
      </c>
      <c r="C980" t="s">
        <v>3338</v>
      </c>
      <c r="D980" t="s">
        <v>42484</v>
      </c>
      <c r="E980" t="s">
        <v>4048</v>
      </c>
      <c r="F980" t="s">
        <v>49622</v>
      </c>
      <c r="G980" t="s">
        <v>3338</v>
      </c>
      <c r="H980" t="s">
        <v>4048</v>
      </c>
      <c r="I980" t="s">
        <v>49622</v>
      </c>
      <c r="J980" t="s">
        <v>3338</v>
      </c>
      <c r="L980">
        <v>974</v>
      </c>
      <c r="M980" t="s">
        <v>7151</v>
      </c>
      <c r="N980" t="s">
        <v>2405</v>
      </c>
      <c r="O980" t="s">
        <v>2406</v>
      </c>
      <c r="P980" t="s">
        <v>29548</v>
      </c>
      <c r="Q980" t="s">
        <v>7151</v>
      </c>
    </row>
    <row r="981" spans="2:17" x14ac:dyDescent="0.3">
      <c r="B981">
        <v>975</v>
      </c>
      <c r="C981" t="s">
        <v>3339</v>
      </c>
      <c r="D981" t="s">
        <v>42486</v>
      </c>
      <c r="E981" t="s">
        <v>4050</v>
      </c>
      <c r="F981" t="s">
        <v>49623</v>
      </c>
      <c r="G981" t="s">
        <v>3339</v>
      </c>
      <c r="H981" t="s">
        <v>4050</v>
      </c>
      <c r="I981" t="s">
        <v>49623</v>
      </c>
      <c r="J981" t="s">
        <v>3339</v>
      </c>
      <c r="L981">
        <v>975</v>
      </c>
      <c r="M981" t="s">
        <v>7152</v>
      </c>
      <c r="N981" t="s">
        <v>2408</v>
      </c>
      <c r="O981" t="s">
        <v>2409</v>
      </c>
      <c r="P981" t="s">
        <v>29549</v>
      </c>
      <c r="Q981" t="s">
        <v>7152</v>
      </c>
    </row>
    <row r="982" spans="2:17" x14ac:dyDescent="0.3">
      <c r="B982">
        <v>976</v>
      </c>
      <c r="C982" t="s">
        <v>3340</v>
      </c>
      <c r="D982" t="s">
        <v>42488</v>
      </c>
      <c r="E982" t="s">
        <v>4052</v>
      </c>
      <c r="F982" t="s">
        <v>49624</v>
      </c>
      <c r="G982" t="s">
        <v>3340</v>
      </c>
      <c r="H982" t="s">
        <v>4052</v>
      </c>
      <c r="I982" t="s">
        <v>49624</v>
      </c>
      <c r="J982" t="s">
        <v>3340</v>
      </c>
      <c r="L982">
        <v>976</v>
      </c>
      <c r="M982" t="s">
        <v>7153</v>
      </c>
      <c r="N982" t="s">
        <v>2411</v>
      </c>
      <c r="O982" t="s">
        <v>2412</v>
      </c>
      <c r="P982" t="s">
        <v>29550</v>
      </c>
      <c r="Q982" t="s">
        <v>7153</v>
      </c>
    </row>
    <row r="983" spans="2:17" x14ac:dyDescent="0.3">
      <c r="B983">
        <v>977</v>
      </c>
      <c r="C983" t="s">
        <v>3341</v>
      </c>
      <c r="D983" t="s">
        <v>42490</v>
      </c>
      <c r="E983" t="s">
        <v>4054</v>
      </c>
      <c r="F983" t="s">
        <v>49625</v>
      </c>
      <c r="G983" t="s">
        <v>3341</v>
      </c>
      <c r="H983" t="s">
        <v>4054</v>
      </c>
      <c r="I983" t="s">
        <v>49625</v>
      </c>
      <c r="J983" t="s">
        <v>3341</v>
      </c>
      <c r="L983">
        <v>977</v>
      </c>
      <c r="M983" t="s">
        <v>7154</v>
      </c>
      <c r="N983" t="s">
        <v>2414</v>
      </c>
      <c r="O983" t="s">
        <v>2415</v>
      </c>
      <c r="P983" t="s">
        <v>29551</v>
      </c>
      <c r="Q983" t="s">
        <v>7154</v>
      </c>
    </row>
    <row r="984" spans="2:17" x14ac:dyDescent="0.3">
      <c r="B984">
        <v>978</v>
      </c>
      <c r="C984" t="s">
        <v>3342</v>
      </c>
      <c r="D984" t="s">
        <v>42492</v>
      </c>
      <c r="E984" t="s">
        <v>4056</v>
      </c>
      <c r="F984" t="s">
        <v>49626</v>
      </c>
      <c r="G984" t="s">
        <v>3342</v>
      </c>
      <c r="H984" t="s">
        <v>4056</v>
      </c>
      <c r="I984" t="s">
        <v>49626</v>
      </c>
      <c r="J984" t="s">
        <v>3342</v>
      </c>
      <c r="L984">
        <v>978</v>
      </c>
      <c r="M984" t="s">
        <v>7155</v>
      </c>
      <c r="N984" t="s">
        <v>2417</v>
      </c>
      <c r="O984" t="s">
        <v>2418</v>
      </c>
      <c r="P984" t="s">
        <v>29552</v>
      </c>
      <c r="Q984" t="s">
        <v>7155</v>
      </c>
    </row>
    <row r="985" spans="2:17" x14ac:dyDescent="0.3">
      <c r="B985">
        <v>979</v>
      </c>
      <c r="C985" t="s">
        <v>3343</v>
      </c>
      <c r="D985" t="s">
        <v>42494</v>
      </c>
      <c r="E985" t="s">
        <v>4058</v>
      </c>
      <c r="F985" t="s">
        <v>49627</v>
      </c>
      <c r="G985" t="s">
        <v>3343</v>
      </c>
      <c r="H985" t="s">
        <v>4058</v>
      </c>
      <c r="I985" t="s">
        <v>49627</v>
      </c>
      <c r="J985" t="s">
        <v>3343</v>
      </c>
      <c r="L985">
        <v>979</v>
      </c>
      <c r="M985" t="s">
        <v>7156</v>
      </c>
      <c r="N985" t="s">
        <v>2420</v>
      </c>
      <c r="O985" t="s">
        <v>2421</v>
      </c>
      <c r="P985" t="s">
        <v>29553</v>
      </c>
      <c r="Q985" t="s">
        <v>7156</v>
      </c>
    </row>
    <row r="986" spans="2:17" x14ac:dyDescent="0.3">
      <c r="B986">
        <v>980</v>
      </c>
      <c r="C986" t="s">
        <v>3344</v>
      </c>
      <c r="D986" t="s">
        <v>42496</v>
      </c>
      <c r="E986" t="s">
        <v>4060</v>
      </c>
      <c r="F986" t="s">
        <v>49628</v>
      </c>
      <c r="G986" t="s">
        <v>3344</v>
      </c>
      <c r="H986" t="s">
        <v>4060</v>
      </c>
      <c r="I986" t="s">
        <v>49628</v>
      </c>
      <c r="J986" t="s">
        <v>3344</v>
      </c>
      <c r="L986">
        <v>980</v>
      </c>
      <c r="M986" t="s">
        <v>7157</v>
      </c>
      <c r="N986" t="s">
        <v>2423</v>
      </c>
      <c r="O986" t="s">
        <v>2424</v>
      </c>
      <c r="P986" t="s">
        <v>29554</v>
      </c>
      <c r="Q986" t="s">
        <v>7157</v>
      </c>
    </row>
    <row r="987" spans="2:17" x14ac:dyDescent="0.3">
      <c r="B987">
        <v>981</v>
      </c>
      <c r="C987" t="s">
        <v>3345</v>
      </c>
      <c r="D987" t="s">
        <v>42498</v>
      </c>
      <c r="E987" t="s">
        <v>4062</v>
      </c>
      <c r="F987" t="s">
        <v>49629</v>
      </c>
      <c r="G987" t="s">
        <v>3345</v>
      </c>
      <c r="H987" t="s">
        <v>4062</v>
      </c>
      <c r="I987" t="s">
        <v>49629</v>
      </c>
      <c r="J987" t="s">
        <v>3345</v>
      </c>
      <c r="L987">
        <v>981</v>
      </c>
      <c r="M987" t="s">
        <v>7158</v>
      </c>
      <c r="N987" t="s">
        <v>2426</v>
      </c>
      <c r="O987" t="s">
        <v>2427</v>
      </c>
      <c r="P987" t="s">
        <v>29555</v>
      </c>
      <c r="Q987" t="s">
        <v>7158</v>
      </c>
    </row>
    <row r="988" spans="2:17" x14ac:dyDescent="0.3">
      <c r="B988">
        <v>982</v>
      </c>
      <c r="C988" t="s">
        <v>3346</v>
      </c>
      <c r="D988" t="s">
        <v>42500</v>
      </c>
      <c r="E988" t="s">
        <v>4064</v>
      </c>
      <c r="F988" t="s">
        <v>49630</v>
      </c>
      <c r="G988" t="s">
        <v>3346</v>
      </c>
      <c r="H988" t="s">
        <v>4064</v>
      </c>
      <c r="I988" t="s">
        <v>49630</v>
      </c>
      <c r="J988" t="s">
        <v>3346</v>
      </c>
      <c r="L988">
        <v>982</v>
      </c>
      <c r="M988" t="s">
        <v>7159</v>
      </c>
      <c r="N988" t="s">
        <v>2429</v>
      </c>
      <c r="O988" t="s">
        <v>2430</v>
      </c>
      <c r="P988" t="s">
        <v>29556</v>
      </c>
      <c r="Q988" t="s">
        <v>7159</v>
      </c>
    </row>
    <row r="989" spans="2:17" x14ac:dyDescent="0.3">
      <c r="B989">
        <v>983</v>
      </c>
      <c r="C989" t="s">
        <v>3347</v>
      </c>
      <c r="D989" t="s">
        <v>42502</v>
      </c>
      <c r="E989" t="s">
        <v>4066</v>
      </c>
      <c r="F989" t="s">
        <v>49631</v>
      </c>
      <c r="G989" t="s">
        <v>3347</v>
      </c>
      <c r="H989" t="s">
        <v>4066</v>
      </c>
      <c r="I989" t="s">
        <v>49631</v>
      </c>
      <c r="J989" t="s">
        <v>3347</v>
      </c>
      <c r="L989">
        <v>983</v>
      </c>
      <c r="M989" t="s">
        <v>7160</v>
      </c>
      <c r="N989" t="s">
        <v>2432</v>
      </c>
      <c r="O989" t="s">
        <v>2433</v>
      </c>
      <c r="P989" t="s">
        <v>29557</v>
      </c>
      <c r="Q989" t="s">
        <v>7160</v>
      </c>
    </row>
    <row r="990" spans="2:17" x14ac:dyDescent="0.3">
      <c r="B990">
        <v>984</v>
      </c>
      <c r="C990" t="s">
        <v>26927</v>
      </c>
      <c r="D990" t="s">
        <v>42504</v>
      </c>
      <c r="E990" t="s">
        <v>4067</v>
      </c>
      <c r="F990" t="s">
        <v>49632</v>
      </c>
      <c r="G990" t="s">
        <v>26927</v>
      </c>
      <c r="H990" t="s">
        <v>4067</v>
      </c>
      <c r="I990" t="s">
        <v>49632</v>
      </c>
      <c r="J990" t="s">
        <v>26927</v>
      </c>
      <c r="L990">
        <v>984</v>
      </c>
      <c r="M990" t="s">
        <v>27023</v>
      </c>
      <c r="N990" t="s">
        <v>307</v>
      </c>
      <c r="O990" t="s">
        <v>2434</v>
      </c>
      <c r="P990" t="s">
        <v>29558</v>
      </c>
      <c r="Q990" t="s">
        <v>27023</v>
      </c>
    </row>
    <row r="991" spans="2:17" x14ac:dyDescent="0.3">
      <c r="B991">
        <v>985</v>
      </c>
      <c r="C991" t="s">
        <v>26928</v>
      </c>
      <c r="D991" t="s">
        <v>42506</v>
      </c>
      <c r="E991" t="s">
        <v>4068</v>
      </c>
      <c r="F991" t="s">
        <v>49633</v>
      </c>
      <c r="G991" t="s">
        <v>26928</v>
      </c>
      <c r="H991" t="s">
        <v>4068</v>
      </c>
      <c r="I991" t="s">
        <v>49633</v>
      </c>
      <c r="J991" t="s">
        <v>26928</v>
      </c>
      <c r="L991">
        <v>985</v>
      </c>
      <c r="M991" t="s">
        <v>27024</v>
      </c>
      <c r="N991" t="s">
        <v>2435</v>
      </c>
      <c r="O991" t="s">
        <v>2436</v>
      </c>
      <c r="P991" t="s">
        <v>29559</v>
      </c>
      <c r="Q991" t="s">
        <v>27024</v>
      </c>
    </row>
    <row r="992" spans="2:17" x14ac:dyDescent="0.3">
      <c r="B992">
        <v>986</v>
      </c>
      <c r="C992" t="s">
        <v>26929</v>
      </c>
      <c r="D992" t="s">
        <v>42508</v>
      </c>
      <c r="E992" t="s">
        <v>4069</v>
      </c>
      <c r="F992" t="s">
        <v>49634</v>
      </c>
      <c r="G992" t="s">
        <v>26929</v>
      </c>
      <c r="H992" t="s">
        <v>4069</v>
      </c>
      <c r="I992" t="s">
        <v>49634</v>
      </c>
      <c r="J992" t="s">
        <v>26929</v>
      </c>
      <c r="L992">
        <v>986</v>
      </c>
      <c r="M992" t="s">
        <v>27025</v>
      </c>
      <c r="N992" t="s">
        <v>110</v>
      </c>
      <c r="O992" t="s">
        <v>2437</v>
      </c>
      <c r="P992" t="s">
        <v>29560</v>
      </c>
      <c r="Q992" t="s">
        <v>27025</v>
      </c>
    </row>
    <row r="993" spans="2:17" x14ac:dyDescent="0.3">
      <c r="B993">
        <v>987</v>
      </c>
      <c r="C993" t="s">
        <v>3348</v>
      </c>
      <c r="D993" t="s">
        <v>42510</v>
      </c>
      <c r="E993" t="s">
        <v>4071</v>
      </c>
      <c r="F993" t="s">
        <v>49635</v>
      </c>
      <c r="G993" t="s">
        <v>3348</v>
      </c>
      <c r="H993" t="s">
        <v>4071</v>
      </c>
      <c r="I993" t="s">
        <v>49635</v>
      </c>
      <c r="J993" t="s">
        <v>3348</v>
      </c>
      <c r="L993">
        <v>987</v>
      </c>
      <c r="M993" t="s">
        <v>7161</v>
      </c>
      <c r="N993" t="s">
        <v>2439</v>
      </c>
      <c r="O993" t="s">
        <v>2440</v>
      </c>
      <c r="P993" t="s">
        <v>29561</v>
      </c>
      <c r="Q993" t="s">
        <v>7161</v>
      </c>
    </row>
    <row r="994" spans="2:17" x14ac:dyDescent="0.3">
      <c r="B994">
        <v>988</v>
      </c>
      <c r="C994" t="s">
        <v>3349</v>
      </c>
      <c r="D994" t="s">
        <v>42512</v>
      </c>
      <c r="E994" t="s">
        <v>4073</v>
      </c>
      <c r="F994" t="s">
        <v>49636</v>
      </c>
      <c r="G994" t="s">
        <v>3349</v>
      </c>
      <c r="H994" t="s">
        <v>4073</v>
      </c>
      <c r="I994" t="s">
        <v>49636</v>
      </c>
      <c r="J994" t="s">
        <v>3349</v>
      </c>
      <c r="L994">
        <v>988</v>
      </c>
      <c r="M994" t="s">
        <v>7162</v>
      </c>
      <c r="N994" t="s">
        <v>2442</v>
      </c>
      <c r="O994" t="s">
        <v>2443</v>
      </c>
      <c r="P994" t="s">
        <v>29562</v>
      </c>
      <c r="Q994" t="s">
        <v>7162</v>
      </c>
    </row>
    <row r="995" spans="2:17" x14ac:dyDescent="0.3">
      <c r="B995">
        <v>989</v>
      </c>
      <c r="C995" t="s">
        <v>3350</v>
      </c>
      <c r="D995" t="s">
        <v>42514</v>
      </c>
      <c r="E995" t="s">
        <v>4075</v>
      </c>
      <c r="F995" t="s">
        <v>49637</v>
      </c>
      <c r="G995" t="s">
        <v>3350</v>
      </c>
      <c r="H995" t="s">
        <v>4075</v>
      </c>
      <c r="I995" t="s">
        <v>49637</v>
      </c>
      <c r="J995" t="s">
        <v>3350</v>
      </c>
      <c r="L995">
        <v>989</v>
      </c>
      <c r="M995" t="s">
        <v>7163</v>
      </c>
      <c r="N995" t="s">
        <v>2445</v>
      </c>
      <c r="O995" t="s">
        <v>2446</v>
      </c>
      <c r="P995" t="s">
        <v>29563</v>
      </c>
      <c r="Q995" t="s">
        <v>7163</v>
      </c>
    </row>
    <row r="996" spans="2:17" x14ac:dyDescent="0.3">
      <c r="B996">
        <v>990</v>
      </c>
      <c r="C996" t="s">
        <v>3351</v>
      </c>
      <c r="D996" t="s">
        <v>42516</v>
      </c>
      <c r="E996" t="s">
        <v>4077</v>
      </c>
      <c r="F996" t="s">
        <v>49638</v>
      </c>
      <c r="G996" t="s">
        <v>3351</v>
      </c>
      <c r="H996" t="s">
        <v>4077</v>
      </c>
      <c r="I996" t="s">
        <v>49638</v>
      </c>
      <c r="J996" t="s">
        <v>3351</v>
      </c>
      <c r="L996">
        <v>990</v>
      </c>
      <c r="M996" t="s">
        <v>7164</v>
      </c>
      <c r="N996" t="s">
        <v>2448</v>
      </c>
      <c r="O996" t="s">
        <v>2449</v>
      </c>
      <c r="P996" t="s">
        <v>29564</v>
      </c>
      <c r="Q996" t="s">
        <v>7164</v>
      </c>
    </row>
    <row r="997" spans="2:17" x14ac:dyDescent="0.3">
      <c r="B997">
        <v>991</v>
      </c>
      <c r="C997" t="s">
        <v>3352</v>
      </c>
      <c r="D997" t="s">
        <v>42518</v>
      </c>
      <c r="E997" t="s">
        <v>4079</v>
      </c>
      <c r="F997" t="s">
        <v>49639</v>
      </c>
      <c r="G997" t="s">
        <v>3352</v>
      </c>
      <c r="H997" t="s">
        <v>4079</v>
      </c>
      <c r="I997" t="s">
        <v>49639</v>
      </c>
      <c r="J997" t="s">
        <v>3352</v>
      </c>
      <c r="L997">
        <v>991</v>
      </c>
      <c r="M997" t="s">
        <v>7165</v>
      </c>
      <c r="N997" t="s">
        <v>2451</v>
      </c>
      <c r="O997" t="s">
        <v>2452</v>
      </c>
      <c r="P997" t="s">
        <v>29565</v>
      </c>
      <c r="Q997" t="s">
        <v>7165</v>
      </c>
    </row>
    <row r="998" spans="2:17" x14ac:dyDescent="0.3">
      <c r="B998">
        <v>992</v>
      </c>
      <c r="C998" t="s">
        <v>3353</v>
      </c>
      <c r="D998" t="s">
        <v>42520</v>
      </c>
      <c r="E998" t="s">
        <v>4081</v>
      </c>
      <c r="F998" t="s">
        <v>49640</v>
      </c>
      <c r="G998" t="s">
        <v>3353</v>
      </c>
      <c r="H998" t="s">
        <v>4081</v>
      </c>
      <c r="I998" t="s">
        <v>49640</v>
      </c>
      <c r="J998" t="s">
        <v>3353</v>
      </c>
      <c r="L998">
        <v>992</v>
      </c>
      <c r="M998" t="s">
        <v>7166</v>
      </c>
      <c r="N998" t="s">
        <v>2454</v>
      </c>
      <c r="O998" t="s">
        <v>2455</v>
      </c>
      <c r="P998" t="s">
        <v>29566</v>
      </c>
      <c r="Q998" t="s">
        <v>7166</v>
      </c>
    </row>
    <row r="999" spans="2:17" x14ac:dyDescent="0.3">
      <c r="B999">
        <v>993</v>
      </c>
      <c r="C999" t="s">
        <v>3354</v>
      </c>
      <c r="D999" t="s">
        <v>42522</v>
      </c>
      <c r="E999" t="s">
        <v>4083</v>
      </c>
      <c r="F999" t="s">
        <v>49641</v>
      </c>
      <c r="G999" t="s">
        <v>3354</v>
      </c>
      <c r="H999" t="s">
        <v>4083</v>
      </c>
      <c r="I999" t="s">
        <v>49641</v>
      </c>
      <c r="J999" t="s">
        <v>3354</v>
      </c>
      <c r="L999">
        <v>993</v>
      </c>
      <c r="M999" t="s">
        <v>7167</v>
      </c>
      <c r="N999" t="s">
        <v>2457</v>
      </c>
      <c r="O999" t="s">
        <v>2458</v>
      </c>
      <c r="P999" t="s">
        <v>29567</v>
      </c>
      <c r="Q999" t="s">
        <v>7167</v>
      </c>
    </row>
    <row r="1000" spans="2:17" x14ac:dyDescent="0.3">
      <c r="B1000">
        <v>994</v>
      </c>
      <c r="C1000" t="s">
        <v>3355</v>
      </c>
      <c r="D1000" t="s">
        <v>42518</v>
      </c>
      <c r="E1000" t="s">
        <v>4085</v>
      </c>
      <c r="F1000" t="s">
        <v>49642</v>
      </c>
      <c r="G1000" t="s">
        <v>3355</v>
      </c>
      <c r="H1000" t="s">
        <v>4085</v>
      </c>
      <c r="I1000" t="s">
        <v>49642</v>
      </c>
      <c r="J1000" t="s">
        <v>3355</v>
      </c>
      <c r="L1000">
        <v>994</v>
      </c>
      <c r="M1000" t="s">
        <v>7168</v>
      </c>
      <c r="N1000" t="s">
        <v>2451</v>
      </c>
      <c r="O1000" t="s">
        <v>2460</v>
      </c>
      <c r="P1000" t="s">
        <v>29568</v>
      </c>
      <c r="Q1000" t="s">
        <v>7168</v>
      </c>
    </row>
    <row r="1001" spans="2:17" x14ac:dyDescent="0.3">
      <c r="B1001">
        <v>995</v>
      </c>
      <c r="C1001" t="s">
        <v>3356</v>
      </c>
      <c r="D1001" t="s">
        <v>42520</v>
      </c>
      <c r="E1001" t="s">
        <v>4087</v>
      </c>
      <c r="F1001" t="s">
        <v>49643</v>
      </c>
      <c r="G1001" t="s">
        <v>3356</v>
      </c>
      <c r="H1001" t="s">
        <v>4087</v>
      </c>
      <c r="I1001" t="s">
        <v>49643</v>
      </c>
      <c r="J1001" t="s">
        <v>3356</v>
      </c>
      <c r="L1001">
        <v>995</v>
      </c>
      <c r="M1001" t="s">
        <v>7169</v>
      </c>
      <c r="N1001" t="s">
        <v>2454</v>
      </c>
      <c r="O1001" t="s">
        <v>2462</v>
      </c>
      <c r="P1001" t="s">
        <v>29569</v>
      </c>
      <c r="Q1001" t="s">
        <v>7169</v>
      </c>
    </row>
    <row r="1002" spans="2:17" x14ac:dyDescent="0.3">
      <c r="B1002">
        <v>996</v>
      </c>
      <c r="C1002" t="s">
        <v>3357</v>
      </c>
      <c r="D1002" t="s">
        <v>42526</v>
      </c>
      <c r="E1002" t="s">
        <v>4089</v>
      </c>
      <c r="F1002" t="s">
        <v>49644</v>
      </c>
      <c r="G1002" t="s">
        <v>3357</v>
      </c>
      <c r="H1002" t="s">
        <v>4089</v>
      </c>
      <c r="I1002" t="s">
        <v>49644</v>
      </c>
      <c r="J1002" t="s">
        <v>3357</v>
      </c>
      <c r="L1002">
        <v>996</v>
      </c>
      <c r="M1002" t="s">
        <v>7170</v>
      </c>
      <c r="N1002" t="s">
        <v>2464</v>
      </c>
      <c r="O1002" t="s">
        <v>2465</v>
      </c>
      <c r="P1002" t="s">
        <v>29570</v>
      </c>
      <c r="Q1002" t="s">
        <v>7170</v>
      </c>
    </row>
    <row r="1003" spans="2:17" x14ac:dyDescent="0.3">
      <c r="B1003">
        <v>997</v>
      </c>
      <c r="C1003" t="s">
        <v>3358</v>
      </c>
      <c r="D1003" t="s">
        <v>42369</v>
      </c>
      <c r="E1003" t="s">
        <v>48511</v>
      </c>
      <c r="F1003" t="s">
        <v>49645</v>
      </c>
      <c r="G1003" t="s">
        <v>3358</v>
      </c>
      <c r="H1003" t="s">
        <v>49646</v>
      </c>
      <c r="I1003" t="s">
        <v>49647</v>
      </c>
      <c r="J1003" t="s">
        <v>3358</v>
      </c>
      <c r="L1003">
        <v>997</v>
      </c>
      <c r="M1003" t="s">
        <v>7171</v>
      </c>
      <c r="N1003" t="s">
        <v>7172</v>
      </c>
      <c r="O1003" t="s">
        <v>29571</v>
      </c>
      <c r="P1003" t="s">
        <v>29572</v>
      </c>
      <c r="Q1003" t="s">
        <v>7171</v>
      </c>
    </row>
    <row r="1004" spans="2:17" x14ac:dyDescent="0.3">
      <c r="B1004">
        <v>998</v>
      </c>
      <c r="C1004" t="s">
        <v>3359</v>
      </c>
      <c r="D1004" t="s">
        <v>42372</v>
      </c>
      <c r="E1004" t="s">
        <v>3360</v>
      </c>
      <c r="F1004" t="s">
        <v>49648</v>
      </c>
      <c r="G1004" t="s">
        <v>3359</v>
      </c>
      <c r="H1004" t="s">
        <v>3655</v>
      </c>
      <c r="I1004" t="s">
        <v>49649</v>
      </c>
      <c r="J1004" t="s">
        <v>3359</v>
      </c>
      <c r="L1004">
        <v>998</v>
      </c>
      <c r="M1004" t="s">
        <v>7173</v>
      </c>
      <c r="N1004" t="s">
        <v>7174</v>
      </c>
      <c r="O1004" t="s">
        <v>29573</v>
      </c>
      <c r="P1004" t="s">
        <v>29574</v>
      </c>
      <c r="Q1004" t="s">
        <v>7173</v>
      </c>
    </row>
    <row r="1005" spans="2:17" x14ac:dyDescent="0.3">
      <c r="B1005">
        <v>999</v>
      </c>
      <c r="C1005" t="s">
        <v>3361</v>
      </c>
      <c r="D1005" t="s">
        <v>42374</v>
      </c>
      <c r="E1005" t="s">
        <v>3362</v>
      </c>
      <c r="F1005" t="s">
        <v>49650</v>
      </c>
      <c r="G1005" t="s">
        <v>3361</v>
      </c>
      <c r="H1005" t="s">
        <v>3656</v>
      </c>
      <c r="I1005" t="s">
        <v>49651</v>
      </c>
      <c r="J1005" t="s">
        <v>3361</v>
      </c>
      <c r="L1005">
        <v>999</v>
      </c>
      <c r="M1005" t="s">
        <v>7175</v>
      </c>
      <c r="N1005" t="s">
        <v>7176</v>
      </c>
      <c r="O1005" t="s">
        <v>29575</v>
      </c>
      <c r="P1005" t="s">
        <v>29576</v>
      </c>
      <c r="Q1005" t="s">
        <v>7175</v>
      </c>
    </row>
    <row r="1006" spans="2:17" x14ac:dyDescent="0.3">
      <c r="B1006">
        <v>1000</v>
      </c>
      <c r="C1006" t="s">
        <v>3363</v>
      </c>
      <c r="D1006" t="s">
        <v>42376</v>
      </c>
      <c r="E1006" t="s">
        <v>3364</v>
      </c>
      <c r="F1006" t="s">
        <v>49652</v>
      </c>
      <c r="G1006" t="s">
        <v>3363</v>
      </c>
      <c r="H1006" t="s">
        <v>3658</v>
      </c>
      <c r="I1006" t="s">
        <v>49653</v>
      </c>
      <c r="J1006" t="s">
        <v>3363</v>
      </c>
      <c r="L1006">
        <v>1000</v>
      </c>
      <c r="M1006" t="s">
        <v>7177</v>
      </c>
      <c r="N1006" t="s">
        <v>7178</v>
      </c>
      <c r="O1006" t="s">
        <v>29577</v>
      </c>
      <c r="P1006" t="s">
        <v>29578</v>
      </c>
      <c r="Q1006" t="s">
        <v>7177</v>
      </c>
    </row>
    <row r="1007" spans="2:17" x14ac:dyDescent="0.3">
      <c r="B1007">
        <v>1001</v>
      </c>
      <c r="C1007" t="s">
        <v>3365</v>
      </c>
      <c r="D1007" t="s">
        <v>42378</v>
      </c>
      <c r="E1007" t="s">
        <v>3366</v>
      </c>
      <c r="F1007" t="s">
        <v>49654</v>
      </c>
      <c r="G1007" t="s">
        <v>3365</v>
      </c>
      <c r="H1007" t="s">
        <v>3660</v>
      </c>
      <c r="I1007" t="s">
        <v>49655</v>
      </c>
      <c r="J1007" t="s">
        <v>3365</v>
      </c>
      <c r="L1007">
        <v>1001</v>
      </c>
      <c r="M1007" t="s">
        <v>7179</v>
      </c>
      <c r="N1007" t="s">
        <v>7180</v>
      </c>
      <c r="O1007" t="s">
        <v>29579</v>
      </c>
      <c r="P1007" t="s">
        <v>29580</v>
      </c>
      <c r="Q1007" t="s">
        <v>7179</v>
      </c>
    </row>
    <row r="1008" spans="2:17" x14ac:dyDescent="0.3">
      <c r="B1008">
        <v>1002</v>
      </c>
      <c r="C1008" t="s">
        <v>3367</v>
      </c>
      <c r="D1008" t="s">
        <v>42380</v>
      </c>
      <c r="E1008" t="s">
        <v>3368</v>
      </c>
      <c r="F1008" t="s">
        <v>49656</v>
      </c>
      <c r="G1008" t="s">
        <v>3367</v>
      </c>
      <c r="H1008" t="s">
        <v>3662</v>
      </c>
      <c r="I1008" t="s">
        <v>49657</v>
      </c>
      <c r="J1008" t="s">
        <v>3367</v>
      </c>
      <c r="L1008">
        <v>1002</v>
      </c>
      <c r="M1008" t="s">
        <v>7181</v>
      </c>
      <c r="N1008" t="s">
        <v>7182</v>
      </c>
      <c r="O1008" t="s">
        <v>29581</v>
      </c>
      <c r="P1008" t="s">
        <v>29582</v>
      </c>
      <c r="Q1008" t="s">
        <v>7181</v>
      </c>
    </row>
    <row r="1009" spans="2:17" x14ac:dyDescent="0.3">
      <c r="B1009">
        <v>1003</v>
      </c>
      <c r="C1009" t="s">
        <v>3369</v>
      </c>
      <c r="D1009" t="s">
        <v>42382</v>
      </c>
      <c r="E1009" t="s">
        <v>49658</v>
      </c>
      <c r="F1009" t="s">
        <v>26697</v>
      </c>
      <c r="G1009" t="s">
        <v>3369</v>
      </c>
      <c r="H1009" t="s">
        <v>49659</v>
      </c>
      <c r="I1009" t="s">
        <v>26714</v>
      </c>
      <c r="J1009" t="s">
        <v>3369</v>
      </c>
      <c r="L1009">
        <v>1003</v>
      </c>
      <c r="M1009" t="s">
        <v>7183</v>
      </c>
      <c r="N1009" t="s">
        <v>29583</v>
      </c>
      <c r="O1009" t="s">
        <v>29584</v>
      </c>
      <c r="P1009" t="s">
        <v>29585</v>
      </c>
      <c r="Q1009" t="s">
        <v>7183</v>
      </c>
    </row>
    <row r="1010" spans="2:17" x14ac:dyDescent="0.3">
      <c r="B1010">
        <v>1004</v>
      </c>
      <c r="C1010" t="s">
        <v>26698</v>
      </c>
      <c r="D1010" t="s">
        <v>42384</v>
      </c>
      <c r="E1010" t="s">
        <v>26699</v>
      </c>
      <c r="F1010" t="s">
        <v>49660</v>
      </c>
      <c r="G1010" t="s">
        <v>26698</v>
      </c>
      <c r="H1010" t="s">
        <v>26717</v>
      </c>
      <c r="I1010" t="s">
        <v>49661</v>
      </c>
      <c r="J1010" t="s">
        <v>26698</v>
      </c>
      <c r="L1010">
        <v>1004</v>
      </c>
      <c r="M1010" t="s">
        <v>7186</v>
      </c>
      <c r="N1010" t="s">
        <v>7187</v>
      </c>
      <c r="O1010" t="s">
        <v>29586</v>
      </c>
      <c r="P1010" t="s">
        <v>29587</v>
      </c>
      <c r="Q1010" t="s">
        <v>7186</v>
      </c>
    </row>
    <row r="1011" spans="2:17" x14ac:dyDescent="0.3">
      <c r="B1011">
        <v>1005</v>
      </c>
      <c r="C1011" t="s">
        <v>3371</v>
      </c>
      <c r="D1011" t="s">
        <v>42386</v>
      </c>
      <c r="E1011" t="s">
        <v>26700</v>
      </c>
      <c r="F1011" t="s">
        <v>49662</v>
      </c>
      <c r="G1011" t="s">
        <v>3371</v>
      </c>
      <c r="H1011" t="s">
        <v>26718</v>
      </c>
      <c r="I1011" t="s">
        <v>49663</v>
      </c>
      <c r="J1011" t="s">
        <v>3371</v>
      </c>
      <c r="L1011">
        <v>1005</v>
      </c>
      <c r="M1011" t="s">
        <v>7188</v>
      </c>
      <c r="N1011" t="s">
        <v>7189</v>
      </c>
      <c r="O1011" t="s">
        <v>29588</v>
      </c>
      <c r="P1011" t="s">
        <v>29589</v>
      </c>
      <c r="Q1011" t="s">
        <v>7188</v>
      </c>
    </row>
    <row r="1012" spans="2:17" x14ac:dyDescent="0.3">
      <c r="B1012">
        <v>1006</v>
      </c>
      <c r="C1012" t="s">
        <v>3372</v>
      </c>
      <c r="D1012" t="s">
        <v>42388</v>
      </c>
      <c r="E1012" t="s">
        <v>26701</v>
      </c>
      <c r="F1012" t="s">
        <v>49664</v>
      </c>
      <c r="G1012" t="s">
        <v>3372</v>
      </c>
      <c r="H1012" t="s">
        <v>26719</v>
      </c>
      <c r="I1012" t="s">
        <v>49665</v>
      </c>
      <c r="J1012" t="s">
        <v>3372</v>
      </c>
      <c r="L1012">
        <v>1006</v>
      </c>
      <c r="M1012" t="s">
        <v>7190</v>
      </c>
      <c r="N1012" t="s">
        <v>7191</v>
      </c>
      <c r="O1012" t="s">
        <v>29590</v>
      </c>
      <c r="P1012" t="s">
        <v>29591</v>
      </c>
      <c r="Q1012" t="s">
        <v>7190</v>
      </c>
    </row>
    <row r="1013" spans="2:17" x14ac:dyDescent="0.3">
      <c r="B1013">
        <v>1007</v>
      </c>
      <c r="C1013" t="s">
        <v>3373</v>
      </c>
      <c r="D1013" t="s">
        <v>42390</v>
      </c>
      <c r="E1013" t="s">
        <v>26702</v>
      </c>
      <c r="F1013" t="s">
        <v>49666</v>
      </c>
      <c r="G1013" t="s">
        <v>3373</v>
      </c>
      <c r="H1013" t="s">
        <v>26721</v>
      </c>
      <c r="I1013" t="s">
        <v>49667</v>
      </c>
      <c r="J1013" t="s">
        <v>3373</v>
      </c>
      <c r="L1013">
        <v>1007</v>
      </c>
      <c r="M1013" t="s">
        <v>7192</v>
      </c>
      <c r="N1013" t="s">
        <v>7193</v>
      </c>
      <c r="O1013" t="s">
        <v>29592</v>
      </c>
      <c r="P1013" t="s">
        <v>29593</v>
      </c>
      <c r="Q1013" t="s">
        <v>7192</v>
      </c>
    </row>
    <row r="1014" spans="2:17" x14ac:dyDescent="0.3">
      <c r="B1014">
        <v>1008</v>
      </c>
      <c r="C1014" t="s">
        <v>3374</v>
      </c>
      <c r="D1014" t="s">
        <v>42392</v>
      </c>
      <c r="E1014" t="s">
        <v>26703</v>
      </c>
      <c r="F1014" t="s">
        <v>49668</v>
      </c>
      <c r="G1014" t="s">
        <v>3374</v>
      </c>
      <c r="H1014" t="s">
        <v>26723</v>
      </c>
      <c r="I1014" t="s">
        <v>49669</v>
      </c>
      <c r="J1014" t="s">
        <v>3374</v>
      </c>
      <c r="L1014">
        <v>1008</v>
      </c>
      <c r="M1014" t="s">
        <v>7194</v>
      </c>
      <c r="N1014" t="s">
        <v>7195</v>
      </c>
      <c r="O1014" t="s">
        <v>29594</v>
      </c>
      <c r="P1014" t="s">
        <v>29595</v>
      </c>
      <c r="Q1014" t="s">
        <v>7194</v>
      </c>
    </row>
    <row r="1015" spans="2:17" x14ac:dyDescent="0.3">
      <c r="B1015">
        <v>1009</v>
      </c>
      <c r="C1015" t="s">
        <v>3375</v>
      </c>
      <c r="D1015" t="s">
        <v>42394</v>
      </c>
      <c r="E1015" t="s">
        <v>3376</v>
      </c>
      <c r="F1015" t="s">
        <v>49670</v>
      </c>
      <c r="G1015" t="s">
        <v>3375</v>
      </c>
      <c r="H1015" t="s">
        <v>3668</v>
      </c>
      <c r="I1015" t="s">
        <v>49671</v>
      </c>
      <c r="J1015" t="s">
        <v>3375</v>
      </c>
      <c r="L1015">
        <v>1009</v>
      </c>
      <c r="M1015" t="s">
        <v>7196</v>
      </c>
      <c r="N1015" t="s">
        <v>26049</v>
      </c>
      <c r="O1015" t="s">
        <v>29596</v>
      </c>
      <c r="P1015" t="s">
        <v>29597</v>
      </c>
      <c r="Q1015" t="s">
        <v>7196</v>
      </c>
    </row>
    <row r="1016" spans="2:17" x14ac:dyDescent="0.3">
      <c r="B1016">
        <v>1010</v>
      </c>
      <c r="C1016" t="s">
        <v>3377</v>
      </c>
      <c r="D1016" t="s">
        <v>42396</v>
      </c>
      <c r="E1016" t="s">
        <v>3378</v>
      </c>
      <c r="F1016" t="s">
        <v>49672</v>
      </c>
      <c r="G1016" t="s">
        <v>3377</v>
      </c>
      <c r="H1016" t="s">
        <v>3670</v>
      </c>
      <c r="I1016" t="s">
        <v>49673</v>
      </c>
      <c r="J1016" t="s">
        <v>3377</v>
      </c>
      <c r="L1016">
        <v>1010</v>
      </c>
      <c r="M1016" t="s">
        <v>7197</v>
      </c>
      <c r="N1016" t="s">
        <v>26050</v>
      </c>
      <c r="O1016" t="s">
        <v>29598</v>
      </c>
      <c r="P1016" t="s">
        <v>29599</v>
      </c>
      <c r="Q1016" t="s">
        <v>7197</v>
      </c>
    </row>
    <row r="1017" spans="2:17" x14ac:dyDescent="0.3">
      <c r="B1017">
        <v>1011</v>
      </c>
      <c r="C1017" t="s">
        <v>3379</v>
      </c>
      <c r="D1017" t="s">
        <v>42398</v>
      </c>
      <c r="E1017" t="s">
        <v>3380</v>
      </c>
      <c r="F1017" t="s">
        <v>49674</v>
      </c>
      <c r="G1017" t="s">
        <v>3379</v>
      </c>
      <c r="H1017" t="s">
        <v>3672</v>
      </c>
      <c r="I1017" t="s">
        <v>49675</v>
      </c>
      <c r="J1017" t="s">
        <v>3379</v>
      </c>
      <c r="L1017">
        <v>1011</v>
      </c>
      <c r="M1017" t="s">
        <v>7198</v>
      </c>
      <c r="N1017" t="s">
        <v>26051</v>
      </c>
      <c r="O1017" t="s">
        <v>29600</v>
      </c>
      <c r="P1017" t="s">
        <v>29601</v>
      </c>
      <c r="Q1017" t="s">
        <v>7198</v>
      </c>
    </row>
    <row r="1018" spans="2:17" x14ac:dyDescent="0.3">
      <c r="B1018">
        <v>1012</v>
      </c>
      <c r="C1018" t="s">
        <v>3381</v>
      </c>
      <c r="D1018" t="s">
        <v>42400</v>
      </c>
      <c r="E1018" t="s">
        <v>3382</v>
      </c>
      <c r="F1018" t="s">
        <v>49676</v>
      </c>
      <c r="G1018" t="s">
        <v>3381</v>
      </c>
      <c r="H1018" t="s">
        <v>3674</v>
      </c>
      <c r="I1018" t="s">
        <v>49677</v>
      </c>
      <c r="J1018" t="s">
        <v>3381</v>
      </c>
      <c r="L1018">
        <v>1012</v>
      </c>
      <c r="M1018" t="s">
        <v>7199</v>
      </c>
      <c r="N1018" t="s">
        <v>7200</v>
      </c>
      <c r="O1018" t="s">
        <v>29602</v>
      </c>
      <c r="P1018" t="s">
        <v>29603</v>
      </c>
      <c r="Q1018" t="s">
        <v>7199</v>
      </c>
    </row>
    <row r="1019" spans="2:17" x14ac:dyDescent="0.3">
      <c r="B1019">
        <v>1013</v>
      </c>
      <c r="C1019" t="s">
        <v>3383</v>
      </c>
      <c r="D1019" t="s">
        <v>42402</v>
      </c>
      <c r="E1019" t="s">
        <v>3384</v>
      </c>
      <c r="F1019" t="s">
        <v>49678</v>
      </c>
      <c r="G1019" t="s">
        <v>3383</v>
      </c>
      <c r="H1019" t="s">
        <v>3676</v>
      </c>
      <c r="I1019" t="s">
        <v>49679</v>
      </c>
      <c r="J1019" t="s">
        <v>3383</v>
      </c>
      <c r="L1019">
        <v>1013</v>
      </c>
      <c r="M1019" t="s">
        <v>7201</v>
      </c>
      <c r="N1019" t="s">
        <v>29604</v>
      </c>
      <c r="O1019" t="s">
        <v>29605</v>
      </c>
      <c r="P1019" t="s">
        <v>29606</v>
      </c>
      <c r="Q1019" t="s">
        <v>7201</v>
      </c>
    </row>
    <row r="1020" spans="2:17" x14ac:dyDescent="0.3">
      <c r="B1020">
        <v>1014</v>
      </c>
      <c r="C1020" t="s">
        <v>49680</v>
      </c>
      <c r="D1020" t="s">
        <v>42405</v>
      </c>
      <c r="E1020" t="s">
        <v>49681</v>
      </c>
      <c r="F1020" t="s">
        <v>49682</v>
      </c>
      <c r="G1020" t="s">
        <v>49680</v>
      </c>
      <c r="H1020" t="s">
        <v>49683</v>
      </c>
      <c r="I1020" t="s">
        <v>49684</v>
      </c>
      <c r="J1020" t="s">
        <v>49680</v>
      </c>
      <c r="L1020">
        <v>1014</v>
      </c>
      <c r="M1020" t="s">
        <v>29607</v>
      </c>
      <c r="N1020" t="s">
        <v>29608</v>
      </c>
      <c r="O1020" t="s">
        <v>29609</v>
      </c>
      <c r="P1020" t="s">
        <v>29610</v>
      </c>
      <c r="Q1020" t="s">
        <v>29607</v>
      </c>
    </row>
    <row r="1021" spans="2:17" x14ac:dyDescent="0.3">
      <c r="B1021">
        <v>1015</v>
      </c>
      <c r="C1021" t="s">
        <v>3385</v>
      </c>
      <c r="D1021" t="s">
        <v>42408</v>
      </c>
      <c r="E1021" t="s">
        <v>3386</v>
      </c>
      <c r="F1021" t="s">
        <v>49685</v>
      </c>
      <c r="G1021" t="s">
        <v>3385</v>
      </c>
      <c r="H1021" t="s">
        <v>3678</v>
      </c>
      <c r="I1021" t="s">
        <v>49686</v>
      </c>
      <c r="J1021" t="s">
        <v>3385</v>
      </c>
      <c r="L1021">
        <v>1015</v>
      </c>
      <c r="M1021" t="s">
        <v>7202</v>
      </c>
      <c r="N1021" t="s">
        <v>7203</v>
      </c>
      <c r="O1021" t="s">
        <v>29611</v>
      </c>
      <c r="P1021" t="s">
        <v>29612</v>
      </c>
      <c r="Q1021" t="s">
        <v>7202</v>
      </c>
    </row>
    <row r="1022" spans="2:17" x14ac:dyDescent="0.3">
      <c r="B1022">
        <v>1016</v>
      </c>
      <c r="C1022" t="s">
        <v>3387</v>
      </c>
      <c r="D1022" t="s">
        <v>42410</v>
      </c>
      <c r="E1022" t="s">
        <v>49687</v>
      </c>
      <c r="F1022" t="s">
        <v>49688</v>
      </c>
      <c r="G1022" t="s">
        <v>3387</v>
      </c>
      <c r="H1022" t="s">
        <v>49689</v>
      </c>
      <c r="I1022" t="s">
        <v>49690</v>
      </c>
      <c r="J1022" t="s">
        <v>3387</v>
      </c>
      <c r="L1022">
        <v>1016</v>
      </c>
      <c r="M1022" t="s">
        <v>7204</v>
      </c>
      <c r="N1022" t="s">
        <v>7205</v>
      </c>
      <c r="O1022" t="s">
        <v>29613</v>
      </c>
      <c r="P1022" t="s">
        <v>29614</v>
      </c>
      <c r="Q1022" t="s">
        <v>7204</v>
      </c>
    </row>
    <row r="1023" spans="2:17" x14ac:dyDescent="0.3">
      <c r="B1023">
        <v>1017</v>
      </c>
      <c r="C1023" t="s">
        <v>3388</v>
      </c>
      <c r="D1023" t="s">
        <v>42413</v>
      </c>
      <c r="E1023" t="s">
        <v>49691</v>
      </c>
      <c r="F1023" t="s">
        <v>49692</v>
      </c>
      <c r="G1023" t="s">
        <v>3388</v>
      </c>
      <c r="H1023" t="s">
        <v>49693</v>
      </c>
      <c r="I1023" t="s">
        <v>49694</v>
      </c>
      <c r="J1023" t="s">
        <v>3388</v>
      </c>
      <c r="L1023">
        <v>1017</v>
      </c>
      <c r="M1023" t="s">
        <v>7206</v>
      </c>
      <c r="N1023" t="s">
        <v>7207</v>
      </c>
      <c r="O1023" t="s">
        <v>29615</v>
      </c>
      <c r="P1023" t="s">
        <v>29616</v>
      </c>
      <c r="Q1023" t="s">
        <v>7206</v>
      </c>
    </row>
    <row r="1024" spans="2:17" x14ac:dyDescent="0.3">
      <c r="B1024">
        <v>1018</v>
      </c>
      <c r="C1024" t="s">
        <v>3389</v>
      </c>
      <c r="D1024" t="s">
        <v>42416</v>
      </c>
      <c r="E1024" t="s">
        <v>3390</v>
      </c>
      <c r="F1024" t="s">
        <v>49695</v>
      </c>
      <c r="G1024" t="s">
        <v>3389</v>
      </c>
      <c r="H1024" t="s">
        <v>3682</v>
      </c>
      <c r="I1024" t="s">
        <v>49696</v>
      </c>
      <c r="J1024" t="s">
        <v>3389</v>
      </c>
      <c r="L1024">
        <v>1018</v>
      </c>
      <c r="M1024" t="s">
        <v>7208</v>
      </c>
      <c r="N1024" t="s">
        <v>7209</v>
      </c>
      <c r="O1024" t="s">
        <v>29617</v>
      </c>
      <c r="P1024" t="s">
        <v>29618</v>
      </c>
      <c r="Q1024" t="s">
        <v>7208</v>
      </c>
    </row>
    <row r="1025" spans="2:17" x14ac:dyDescent="0.3">
      <c r="B1025">
        <v>1019</v>
      </c>
      <c r="C1025" t="s">
        <v>3391</v>
      </c>
      <c r="D1025" t="s">
        <v>42418</v>
      </c>
      <c r="E1025" t="s">
        <v>3392</v>
      </c>
      <c r="F1025" t="s">
        <v>49697</v>
      </c>
      <c r="G1025" t="s">
        <v>3391</v>
      </c>
      <c r="H1025" t="s">
        <v>3684</v>
      </c>
      <c r="I1025" t="s">
        <v>49698</v>
      </c>
      <c r="J1025" t="s">
        <v>3391</v>
      </c>
      <c r="L1025">
        <v>1019</v>
      </c>
      <c r="M1025" t="s">
        <v>7210</v>
      </c>
      <c r="N1025" t="s">
        <v>7211</v>
      </c>
      <c r="O1025" t="s">
        <v>29619</v>
      </c>
      <c r="P1025" t="s">
        <v>29620</v>
      </c>
      <c r="Q1025" t="s">
        <v>7210</v>
      </c>
    </row>
    <row r="1026" spans="2:17" x14ac:dyDescent="0.3">
      <c r="B1026">
        <v>1020</v>
      </c>
      <c r="C1026" t="s">
        <v>3393</v>
      </c>
      <c r="D1026" t="s">
        <v>42420</v>
      </c>
      <c r="E1026" t="s">
        <v>3394</v>
      </c>
      <c r="F1026" t="s">
        <v>49699</v>
      </c>
      <c r="G1026" t="s">
        <v>3393</v>
      </c>
      <c r="H1026" t="s">
        <v>3686</v>
      </c>
      <c r="I1026" t="s">
        <v>49700</v>
      </c>
      <c r="J1026" t="s">
        <v>3393</v>
      </c>
      <c r="L1026">
        <v>1020</v>
      </c>
      <c r="M1026" t="s">
        <v>7212</v>
      </c>
      <c r="N1026" t="s">
        <v>7213</v>
      </c>
      <c r="O1026" t="s">
        <v>29621</v>
      </c>
      <c r="P1026" t="s">
        <v>29622</v>
      </c>
      <c r="Q1026" t="s">
        <v>7212</v>
      </c>
    </row>
    <row r="1027" spans="2:17" x14ac:dyDescent="0.3">
      <c r="B1027">
        <v>1021</v>
      </c>
      <c r="C1027" t="s">
        <v>3395</v>
      </c>
      <c r="D1027" t="s">
        <v>28415</v>
      </c>
      <c r="E1027" t="s">
        <v>3396</v>
      </c>
      <c r="F1027" t="s">
        <v>36345</v>
      </c>
      <c r="G1027" t="s">
        <v>3395</v>
      </c>
      <c r="H1027" t="s">
        <v>3688</v>
      </c>
      <c r="I1027" t="s">
        <v>37537</v>
      </c>
      <c r="J1027" t="s">
        <v>3395</v>
      </c>
      <c r="L1027">
        <v>1021</v>
      </c>
      <c r="M1027" t="s">
        <v>7214</v>
      </c>
      <c r="N1027" t="s">
        <v>7215</v>
      </c>
      <c r="O1027" t="s">
        <v>29623</v>
      </c>
      <c r="P1027" t="s">
        <v>29624</v>
      </c>
      <c r="Q1027" t="s">
        <v>7214</v>
      </c>
    </row>
    <row r="1028" spans="2:17" x14ac:dyDescent="0.3">
      <c r="B1028">
        <v>1022</v>
      </c>
      <c r="C1028" t="s">
        <v>3397</v>
      </c>
      <c r="D1028" t="s">
        <v>28417</v>
      </c>
      <c r="E1028" t="s">
        <v>3398</v>
      </c>
      <c r="F1028" t="s">
        <v>36346</v>
      </c>
      <c r="G1028" t="s">
        <v>3397</v>
      </c>
      <c r="H1028" t="s">
        <v>3690</v>
      </c>
      <c r="I1028" t="s">
        <v>37538</v>
      </c>
      <c r="J1028" t="s">
        <v>3397</v>
      </c>
      <c r="L1028">
        <v>1022</v>
      </c>
      <c r="M1028" t="s">
        <v>7216</v>
      </c>
      <c r="N1028" t="s">
        <v>7217</v>
      </c>
      <c r="O1028" t="s">
        <v>29625</v>
      </c>
      <c r="P1028" t="s">
        <v>29626</v>
      </c>
      <c r="Q1028" t="s">
        <v>7216</v>
      </c>
    </row>
    <row r="1029" spans="2:17" x14ac:dyDescent="0.3">
      <c r="B1029">
        <v>1023</v>
      </c>
      <c r="C1029" t="s">
        <v>3399</v>
      </c>
      <c r="D1029" t="s">
        <v>28419</v>
      </c>
      <c r="E1029" t="s">
        <v>3400</v>
      </c>
      <c r="F1029" t="s">
        <v>36347</v>
      </c>
      <c r="G1029" t="s">
        <v>3399</v>
      </c>
      <c r="H1029" t="s">
        <v>3692</v>
      </c>
      <c r="I1029" t="s">
        <v>37539</v>
      </c>
      <c r="J1029" t="s">
        <v>3399</v>
      </c>
      <c r="L1029">
        <v>1023</v>
      </c>
      <c r="M1029" t="s">
        <v>7218</v>
      </c>
      <c r="N1029" t="s">
        <v>7219</v>
      </c>
      <c r="O1029" t="s">
        <v>29627</v>
      </c>
      <c r="P1029" t="s">
        <v>29628</v>
      </c>
      <c r="Q1029" t="s">
        <v>7218</v>
      </c>
    </row>
    <row r="1030" spans="2:17" x14ac:dyDescent="0.3">
      <c r="B1030">
        <v>1024</v>
      </c>
      <c r="C1030" t="s">
        <v>3401</v>
      </c>
      <c r="D1030" t="s">
        <v>28421</v>
      </c>
      <c r="E1030" t="s">
        <v>3402</v>
      </c>
      <c r="F1030" t="s">
        <v>36348</v>
      </c>
      <c r="G1030" t="s">
        <v>3401</v>
      </c>
      <c r="H1030" t="s">
        <v>3694</v>
      </c>
      <c r="I1030" t="s">
        <v>37540</v>
      </c>
      <c r="J1030" t="s">
        <v>3401</v>
      </c>
      <c r="L1030">
        <v>1024</v>
      </c>
      <c r="M1030" t="s">
        <v>7220</v>
      </c>
      <c r="N1030" t="s">
        <v>7221</v>
      </c>
      <c r="O1030" t="s">
        <v>29629</v>
      </c>
      <c r="P1030" t="s">
        <v>29630</v>
      </c>
      <c r="Q1030" t="s">
        <v>7220</v>
      </c>
    </row>
    <row r="1031" spans="2:17" x14ac:dyDescent="0.3">
      <c r="B1031">
        <v>1025</v>
      </c>
      <c r="C1031" t="s">
        <v>3403</v>
      </c>
      <c r="D1031" t="s">
        <v>28423</v>
      </c>
      <c r="E1031" t="s">
        <v>3404</v>
      </c>
      <c r="F1031" t="s">
        <v>36349</v>
      </c>
      <c r="G1031" t="s">
        <v>3403</v>
      </c>
      <c r="H1031" t="s">
        <v>3696</v>
      </c>
      <c r="I1031" t="s">
        <v>37541</v>
      </c>
      <c r="J1031" t="s">
        <v>3403</v>
      </c>
      <c r="L1031">
        <v>1025</v>
      </c>
      <c r="M1031" t="s">
        <v>7222</v>
      </c>
      <c r="N1031" t="s">
        <v>7223</v>
      </c>
      <c r="O1031" t="s">
        <v>29631</v>
      </c>
      <c r="P1031" t="s">
        <v>29632</v>
      </c>
      <c r="Q1031" t="s">
        <v>7222</v>
      </c>
    </row>
    <row r="1032" spans="2:17" x14ac:dyDescent="0.3">
      <c r="B1032">
        <v>1026</v>
      </c>
      <c r="C1032" t="s">
        <v>3405</v>
      </c>
      <c r="D1032" t="s">
        <v>28425</v>
      </c>
      <c r="E1032" t="s">
        <v>3406</v>
      </c>
      <c r="F1032" t="s">
        <v>36350</v>
      </c>
      <c r="G1032" t="s">
        <v>3405</v>
      </c>
      <c r="H1032" t="s">
        <v>3698</v>
      </c>
      <c r="I1032" t="s">
        <v>37542</v>
      </c>
      <c r="J1032" t="s">
        <v>3405</v>
      </c>
      <c r="L1032">
        <v>1026</v>
      </c>
      <c r="M1032" t="s">
        <v>7224</v>
      </c>
      <c r="N1032" t="s">
        <v>7225</v>
      </c>
      <c r="O1032" t="s">
        <v>29633</v>
      </c>
      <c r="P1032" t="s">
        <v>29634</v>
      </c>
      <c r="Q1032" t="s">
        <v>7224</v>
      </c>
    </row>
    <row r="1033" spans="2:17" x14ac:dyDescent="0.3">
      <c r="B1033">
        <v>1027</v>
      </c>
      <c r="C1033" t="s">
        <v>3407</v>
      </c>
      <c r="D1033" t="s">
        <v>28427</v>
      </c>
      <c r="E1033" t="s">
        <v>3408</v>
      </c>
      <c r="F1033" t="s">
        <v>36351</v>
      </c>
      <c r="G1033" t="s">
        <v>3407</v>
      </c>
      <c r="H1033" t="s">
        <v>3700</v>
      </c>
      <c r="I1033" t="s">
        <v>37543</v>
      </c>
      <c r="J1033" t="s">
        <v>3407</v>
      </c>
      <c r="L1033">
        <v>1027</v>
      </c>
      <c r="M1033" t="s">
        <v>7226</v>
      </c>
      <c r="N1033" t="s">
        <v>7227</v>
      </c>
      <c r="O1033" t="s">
        <v>29635</v>
      </c>
      <c r="P1033" t="s">
        <v>29636</v>
      </c>
      <c r="Q1033" t="s">
        <v>7226</v>
      </c>
    </row>
    <row r="1034" spans="2:17" x14ac:dyDescent="0.3">
      <c r="B1034">
        <v>1028</v>
      </c>
      <c r="C1034" t="s">
        <v>3409</v>
      </c>
      <c r="D1034" t="s">
        <v>28429</v>
      </c>
      <c r="E1034" t="s">
        <v>3410</v>
      </c>
      <c r="F1034" t="s">
        <v>36352</v>
      </c>
      <c r="G1034" t="s">
        <v>3409</v>
      </c>
      <c r="H1034" t="s">
        <v>3702</v>
      </c>
      <c r="I1034" t="s">
        <v>37544</v>
      </c>
      <c r="J1034" t="s">
        <v>3409</v>
      </c>
      <c r="L1034">
        <v>1028</v>
      </c>
      <c r="M1034" t="s">
        <v>7228</v>
      </c>
      <c r="N1034" t="s">
        <v>7229</v>
      </c>
      <c r="O1034" t="s">
        <v>29637</v>
      </c>
      <c r="P1034" t="s">
        <v>29638</v>
      </c>
      <c r="Q1034" t="s">
        <v>7228</v>
      </c>
    </row>
    <row r="1035" spans="2:17" x14ac:dyDescent="0.3">
      <c r="B1035">
        <v>1029</v>
      </c>
      <c r="C1035" t="s">
        <v>3411</v>
      </c>
      <c r="D1035" t="s">
        <v>28431</v>
      </c>
      <c r="E1035" t="s">
        <v>3412</v>
      </c>
      <c r="F1035" t="s">
        <v>36353</v>
      </c>
      <c r="G1035" t="s">
        <v>3411</v>
      </c>
      <c r="H1035" t="s">
        <v>3704</v>
      </c>
      <c r="I1035" t="s">
        <v>37545</v>
      </c>
      <c r="J1035" t="s">
        <v>3411</v>
      </c>
      <c r="L1035">
        <v>1029</v>
      </c>
      <c r="M1035" t="s">
        <v>7230</v>
      </c>
      <c r="N1035" t="s">
        <v>7231</v>
      </c>
      <c r="O1035" t="s">
        <v>29639</v>
      </c>
      <c r="P1035" t="s">
        <v>29640</v>
      </c>
      <c r="Q1035" t="s">
        <v>7230</v>
      </c>
    </row>
    <row r="1036" spans="2:17" x14ac:dyDescent="0.3">
      <c r="B1036">
        <v>1030</v>
      </c>
      <c r="C1036" t="s">
        <v>3413</v>
      </c>
      <c r="D1036" t="s">
        <v>28390</v>
      </c>
      <c r="E1036" t="s">
        <v>3414</v>
      </c>
      <c r="F1036" t="s">
        <v>36322</v>
      </c>
      <c r="G1036" t="s">
        <v>3413</v>
      </c>
      <c r="H1036" t="s">
        <v>3706</v>
      </c>
      <c r="I1036" t="s">
        <v>37514</v>
      </c>
      <c r="J1036" t="s">
        <v>3413</v>
      </c>
      <c r="L1036">
        <v>1030</v>
      </c>
      <c r="M1036" t="s">
        <v>7232</v>
      </c>
      <c r="N1036" t="s">
        <v>7233</v>
      </c>
      <c r="O1036" t="s">
        <v>29641</v>
      </c>
      <c r="P1036" t="s">
        <v>29642</v>
      </c>
      <c r="Q1036" t="s">
        <v>7232</v>
      </c>
    </row>
    <row r="1037" spans="2:17" x14ac:dyDescent="0.3">
      <c r="B1037">
        <v>1031</v>
      </c>
      <c r="C1037" t="s">
        <v>3415</v>
      </c>
      <c r="D1037" t="s">
        <v>28392</v>
      </c>
      <c r="E1037" t="s">
        <v>3416</v>
      </c>
      <c r="F1037" t="s">
        <v>36323</v>
      </c>
      <c r="G1037" t="s">
        <v>3415</v>
      </c>
      <c r="H1037" t="s">
        <v>3708</v>
      </c>
      <c r="I1037" t="s">
        <v>37515</v>
      </c>
      <c r="J1037" t="s">
        <v>3415</v>
      </c>
      <c r="L1037">
        <v>1031</v>
      </c>
      <c r="M1037" t="s">
        <v>7234</v>
      </c>
      <c r="N1037" t="s">
        <v>7235</v>
      </c>
      <c r="O1037" t="s">
        <v>29643</v>
      </c>
      <c r="P1037" t="s">
        <v>29644</v>
      </c>
      <c r="Q1037" t="s">
        <v>7234</v>
      </c>
    </row>
    <row r="1038" spans="2:17" x14ac:dyDescent="0.3">
      <c r="B1038">
        <v>1032</v>
      </c>
      <c r="C1038" t="s">
        <v>3417</v>
      </c>
      <c r="D1038" t="s">
        <v>42433</v>
      </c>
      <c r="E1038" t="s">
        <v>3418</v>
      </c>
      <c r="F1038" t="s">
        <v>49701</v>
      </c>
      <c r="G1038" t="s">
        <v>3417</v>
      </c>
      <c r="H1038" t="s">
        <v>3710</v>
      </c>
      <c r="I1038" t="s">
        <v>49702</v>
      </c>
      <c r="J1038" t="s">
        <v>3417</v>
      </c>
      <c r="L1038">
        <v>1032</v>
      </c>
      <c r="M1038" t="s">
        <v>7236</v>
      </c>
      <c r="N1038" t="s">
        <v>7237</v>
      </c>
      <c r="O1038" t="s">
        <v>29645</v>
      </c>
      <c r="P1038" t="s">
        <v>29646</v>
      </c>
      <c r="Q1038" t="s">
        <v>7236</v>
      </c>
    </row>
    <row r="1039" spans="2:17" x14ac:dyDescent="0.3">
      <c r="B1039">
        <v>1033</v>
      </c>
      <c r="C1039" t="s">
        <v>3419</v>
      </c>
      <c r="D1039" t="s">
        <v>42435</v>
      </c>
      <c r="E1039" t="s">
        <v>3420</v>
      </c>
      <c r="F1039" t="s">
        <v>49703</v>
      </c>
      <c r="G1039" t="s">
        <v>3419</v>
      </c>
      <c r="H1039" t="s">
        <v>3712</v>
      </c>
      <c r="I1039" t="s">
        <v>49704</v>
      </c>
      <c r="J1039" t="s">
        <v>3419</v>
      </c>
      <c r="L1039">
        <v>1033</v>
      </c>
      <c r="M1039" t="s">
        <v>7238</v>
      </c>
      <c r="N1039" t="s">
        <v>7239</v>
      </c>
      <c r="O1039" t="s">
        <v>29647</v>
      </c>
      <c r="P1039" t="s">
        <v>29648</v>
      </c>
      <c r="Q1039" t="s">
        <v>7238</v>
      </c>
    </row>
    <row r="1040" spans="2:17" x14ac:dyDescent="0.3">
      <c r="B1040">
        <v>1034</v>
      </c>
      <c r="C1040" t="s">
        <v>3421</v>
      </c>
      <c r="D1040" t="s">
        <v>42437</v>
      </c>
      <c r="E1040" t="s">
        <v>3422</v>
      </c>
      <c r="F1040" t="s">
        <v>49705</v>
      </c>
      <c r="G1040" t="s">
        <v>3421</v>
      </c>
      <c r="H1040" t="s">
        <v>3714</v>
      </c>
      <c r="I1040" t="s">
        <v>49706</v>
      </c>
      <c r="J1040" t="s">
        <v>3421</v>
      </c>
      <c r="L1040">
        <v>1034</v>
      </c>
      <c r="M1040" t="s">
        <v>7240</v>
      </c>
      <c r="N1040" t="s">
        <v>7241</v>
      </c>
      <c r="O1040" t="s">
        <v>29649</v>
      </c>
      <c r="P1040" t="s">
        <v>29650</v>
      </c>
      <c r="Q1040" t="s">
        <v>7240</v>
      </c>
    </row>
    <row r="1041" spans="2:17" x14ac:dyDescent="0.3">
      <c r="B1041">
        <v>1035</v>
      </c>
      <c r="C1041" t="s">
        <v>49707</v>
      </c>
      <c r="D1041" t="s">
        <v>42440</v>
      </c>
      <c r="E1041" t="s">
        <v>3423</v>
      </c>
      <c r="F1041" t="s">
        <v>49708</v>
      </c>
      <c r="G1041" t="s">
        <v>49707</v>
      </c>
      <c r="H1041" t="s">
        <v>3715</v>
      </c>
      <c r="I1041" t="s">
        <v>49709</v>
      </c>
      <c r="J1041" t="s">
        <v>49707</v>
      </c>
      <c r="L1041">
        <v>1035</v>
      </c>
      <c r="M1041" t="s">
        <v>29651</v>
      </c>
      <c r="N1041" t="s">
        <v>7242</v>
      </c>
      <c r="O1041" t="s">
        <v>29652</v>
      </c>
      <c r="P1041" t="s">
        <v>29653</v>
      </c>
      <c r="Q1041" t="s">
        <v>29651</v>
      </c>
    </row>
    <row r="1042" spans="2:17" x14ac:dyDescent="0.3">
      <c r="B1042">
        <v>1036</v>
      </c>
      <c r="C1042" t="s">
        <v>5829</v>
      </c>
      <c r="D1042" t="s">
        <v>42442</v>
      </c>
      <c r="E1042" t="s">
        <v>3424</v>
      </c>
      <c r="F1042" t="s">
        <v>49710</v>
      </c>
      <c r="G1042" t="s">
        <v>5829</v>
      </c>
      <c r="H1042" t="s">
        <v>3716</v>
      </c>
      <c r="I1042" t="s">
        <v>49711</v>
      </c>
      <c r="J1042" t="s">
        <v>5829</v>
      </c>
      <c r="L1042">
        <v>1036</v>
      </c>
      <c r="M1042" t="s">
        <v>7243</v>
      </c>
      <c r="N1042" t="s">
        <v>7244</v>
      </c>
      <c r="O1042" t="s">
        <v>29654</v>
      </c>
      <c r="P1042" t="s">
        <v>29655</v>
      </c>
      <c r="Q1042" t="s">
        <v>7243</v>
      </c>
    </row>
    <row r="1043" spans="2:17" x14ac:dyDescent="0.3">
      <c r="B1043">
        <v>1037</v>
      </c>
      <c r="C1043" t="s">
        <v>3425</v>
      </c>
      <c r="D1043" t="s">
        <v>42444</v>
      </c>
      <c r="E1043" t="s">
        <v>3426</v>
      </c>
      <c r="F1043" t="s">
        <v>49712</v>
      </c>
      <c r="G1043" t="s">
        <v>3425</v>
      </c>
      <c r="H1043" t="s">
        <v>3718</v>
      </c>
      <c r="I1043" t="s">
        <v>49713</v>
      </c>
      <c r="J1043" t="s">
        <v>3425</v>
      </c>
      <c r="L1043">
        <v>1037</v>
      </c>
      <c r="M1043" t="s">
        <v>7245</v>
      </c>
      <c r="N1043" t="s">
        <v>7246</v>
      </c>
      <c r="O1043" t="s">
        <v>29656</v>
      </c>
      <c r="P1043" t="s">
        <v>29657</v>
      </c>
      <c r="Q1043" t="s">
        <v>7245</v>
      </c>
    </row>
    <row r="1044" spans="2:17" x14ac:dyDescent="0.3">
      <c r="B1044">
        <v>1038</v>
      </c>
      <c r="C1044" t="s">
        <v>3427</v>
      </c>
      <c r="D1044" t="s">
        <v>42446</v>
      </c>
      <c r="E1044" t="s">
        <v>3428</v>
      </c>
      <c r="F1044" t="s">
        <v>49714</v>
      </c>
      <c r="G1044" t="s">
        <v>3427</v>
      </c>
      <c r="H1044" t="s">
        <v>3720</v>
      </c>
      <c r="I1044" t="s">
        <v>49715</v>
      </c>
      <c r="J1044" t="s">
        <v>3427</v>
      </c>
      <c r="L1044">
        <v>1038</v>
      </c>
      <c r="M1044" t="s">
        <v>7247</v>
      </c>
      <c r="N1044" t="s">
        <v>7248</v>
      </c>
      <c r="O1044" t="s">
        <v>29658</v>
      </c>
      <c r="P1044" t="s">
        <v>29659</v>
      </c>
      <c r="Q1044" t="s">
        <v>7247</v>
      </c>
    </row>
    <row r="1045" spans="2:17" x14ac:dyDescent="0.3">
      <c r="B1045">
        <v>1039</v>
      </c>
      <c r="C1045" t="s">
        <v>3429</v>
      </c>
      <c r="D1045" t="s">
        <v>42448</v>
      </c>
      <c r="E1045" t="s">
        <v>3430</v>
      </c>
      <c r="F1045" t="s">
        <v>49716</v>
      </c>
      <c r="G1045" t="s">
        <v>3429</v>
      </c>
      <c r="H1045" t="s">
        <v>3722</v>
      </c>
      <c r="I1045" t="s">
        <v>49717</v>
      </c>
      <c r="J1045" t="s">
        <v>3429</v>
      </c>
      <c r="L1045">
        <v>1039</v>
      </c>
      <c r="M1045" t="s">
        <v>7249</v>
      </c>
      <c r="N1045" t="s">
        <v>7250</v>
      </c>
      <c r="O1045" t="s">
        <v>29660</v>
      </c>
      <c r="P1045" t="s">
        <v>29661</v>
      </c>
      <c r="Q1045" t="s">
        <v>7249</v>
      </c>
    </row>
    <row r="1046" spans="2:17" x14ac:dyDescent="0.3">
      <c r="B1046">
        <v>1040</v>
      </c>
      <c r="C1046" t="s">
        <v>3431</v>
      </c>
      <c r="D1046" t="s">
        <v>42450</v>
      </c>
      <c r="E1046" t="s">
        <v>3432</v>
      </c>
      <c r="F1046" t="s">
        <v>49718</v>
      </c>
      <c r="G1046" t="s">
        <v>3431</v>
      </c>
      <c r="H1046" t="s">
        <v>3724</v>
      </c>
      <c r="I1046" t="s">
        <v>49719</v>
      </c>
      <c r="J1046" t="s">
        <v>3431</v>
      </c>
      <c r="L1046">
        <v>1040</v>
      </c>
      <c r="M1046" t="s">
        <v>7251</v>
      </c>
      <c r="N1046" t="s">
        <v>7252</v>
      </c>
      <c r="O1046" t="s">
        <v>29662</v>
      </c>
      <c r="P1046" t="s">
        <v>29663</v>
      </c>
      <c r="Q1046" t="s">
        <v>7251</v>
      </c>
    </row>
    <row r="1047" spans="2:17" x14ac:dyDescent="0.3">
      <c r="B1047">
        <v>1041</v>
      </c>
      <c r="C1047" t="s">
        <v>3370</v>
      </c>
      <c r="D1047" t="s">
        <v>42452</v>
      </c>
      <c r="E1047" t="s">
        <v>26704</v>
      </c>
      <c r="F1047" t="s">
        <v>49720</v>
      </c>
      <c r="G1047" t="s">
        <v>3370</v>
      </c>
      <c r="H1047" t="s">
        <v>26724</v>
      </c>
      <c r="I1047" t="s">
        <v>49721</v>
      </c>
      <c r="J1047" t="s">
        <v>3370</v>
      </c>
      <c r="L1047">
        <v>1041</v>
      </c>
      <c r="M1047" t="s">
        <v>7184</v>
      </c>
      <c r="N1047" t="s">
        <v>7185</v>
      </c>
      <c r="O1047" t="s">
        <v>29664</v>
      </c>
      <c r="P1047" t="s">
        <v>29665</v>
      </c>
      <c r="Q1047" t="s">
        <v>7184</v>
      </c>
    </row>
    <row r="1048" spans="2:17" x14ac:dyDescent="0.3">
      <c r="B1048">
        <v>1042</v>
      </c>
      <c r="C1048" t="s">
        <v>3433</v>
      </c>
      <c r="D1048" t="s">
        <v>42454</v>
      </c>
      <c r="E1048" t="s">
        <v>3434</v>
      </c>
      <c r="F1048" t="s">
        <v>49722</v>
      </c>
      <c r="G1048" t="s">
        <v>3433</v>
      </c>
      <c r="H1048" t="s">
        <v>3726</v>
      </c>
      <c r="I1048" t="s">
        <v>49723</v>
      </c>
      <c r="J1048" t="s">
        <v>3433</v>
      </c>
      <c r="L1048">
        <v>1042</v>
      </c>
      <c r="M1048" t="s">
        <v>7253</v>
      </c>
      <c r="N1048" t="s">
        <v>7254</v>
      </c>
      <c r="O1048" t="s">
        <v>29666</v>
      </c>
      <c r="P1048" t="s">
        <v>29667</v>
      </c>
      <c r="Q1048" t="s">
        <v>7253</v>
      </c>
    </row>
    <row r="1049" spans="2:17" x14ac:dyDescent="0.3">
      <c r="B1049">
        <v>1043</v>
      </c>
      <c r="C1049" t="s">
        <v>3435</v>
      </c>
      <c r="D1049" t="s">
        <v>42456</v>
      </c>
      <c r="E1049" t="s">
        <v>3436</v>
      </c>
      <c r="F1049" t="s">
        <v>49724</v>
      </c>
      <c r="G1049" t="s">
        <v>3435</v>
      </c>
      <c r="H1049" t="s">
        <v>3728</v>
      </c>
      <c r="I1049" t="s">
        <v>49725</v>
      </c>
      <c r="J1049" t="s">
        <v>3435</v>
      </c>
      <c r="L1049">
        <v>1043</v>
      </c>
      <c r="M1049" t="s">
        <v>7255</v>
      </c>
      <c r="N1049" t="s">
        <v>7256</v>
      </c>
      <c r="O1049" t="s">
        <v>29668</v>
      </c>
      <c r="P1049" t="s">
        <v>29669</v>
      </c>
      <c r="Q1049" t="s">
        <v>7255</v>
      </c>
    </row>
    <row r="1050" spans="2:17" x14ac:dyDescent="0.3">
      <c r="B1050">
        <v>1044</v>
      </c>
      <c r="C1050" t="s">
        <v>3437</v>
      </c>
      <c r="D1050" t="s">
        <v>42458</v>
      </c>
      <c r="E1050" t="s">
        <v>3438</v>
      </c>
      <c r="F1050" t="s">
        <v>49726</v>
      </c>
      <c r="G1050" t="s">
        <v>3437</v>
      </c>
      <c r="H1050" t="s">
        <v>3730</v>
      </c>
      <c r="I1050" t="s">
        <v>49727</v>
      </c>
      <c r="J1050" t="s">
        <v>3437</v>
      </c>
      <c r="L1050">
        <v>1044</v>
      </c>
      <c r="M1050" t="s">
        <v>7257</v>
      </c>
      <c r="N1050" t="s">
        <v>7258</v>
      </c>
      <c r="O1050" t="s">
        <v>29670</v>
      </c>
      <c r="P1050" t="s">
        <v>29671</v>
      </c>
      <c r="Q1050" t="s">
        <v>7257</v>
      </c>
    </row>
    <row r="1051" spans="2:17" x14ac:dyDescent="0.3">
      <c r="B1051">
        <v>1045</v>
      </c>
      <c r="C1051" t="s">
        <v>3439</v>
      </c>
      <c r="D1051" t="s">
        <v>42460</v>
      </c>
      <c r="E1051" t="s">
        <v>3440</v>
      </c>
      <c r="F1051" t="s">
        <v>49728</v>
      </c>
      <c r="G1051" t="s">
        <v>3439</v>
      </c>
      <c r="H1051" t="s">
        <v>3732</v>
      </c>
      <c r="I1051" t="s">
        <v>49729</v>
      </c>
      <c r="J1051" t="s">
        <v>3439</v>
      </c>
      <c r="L1051">
        <v>1045</v>
      </c>
      <c r="M1051" t="s">
        <v>7259</v>
      </c>
      <c r="N1051" t="s">
        <v>7260</v>
      </c>
      <c r="O1051" t="s">
        <v>29672</v>
      </c>
      <c r="P1051" t="s">
        <v>29673</v>
      </c>
      <c r="Q1051" t="s">
        <v>7259</v>
      </c>
    </row>
    <row r="1052" spans="2:17" x14ac:dyDescent="0.3">
      <c r="B1052">
        <v>1046</v>
      </c>
      <c r="C1052" t="s">
        <v>3441</v>
      </c>
      <c r="D1052" t="s">
        <v>42462</v>
      </c>
      <c r="E1052" t="s">
        <v>3442</v>
      </c>
      <c r="F1052" t="s">
        <v>49730</v>
      </c>
      <c r="G1052" t="s">
        <v>3441</v>
      </c>
      <c r="H1052" t="s">
        <v>3734</v>
      </c>
      <c r="I1052" t="s">
        <v>49731</v>
      </c>
      <c r="J1052" t="s">
        <v>3441</v>
      </c>
      <c r="L1052">
        <v>1046</v>
      </c>
      <c r="M1052" t="s">
        <v>7261</v>
      </c>
      <c r="N1052" t="s">
        <v>7262</v>
      </c>
      <c r="O1052" t="s">
        <v>29674</v>
      </c>
      <c r="P1052" t="s">
        <v>29675</v>
      </c>
      <c r="Q1052" t="s">
        <v>7261</v>
      </c>
    </row>
    <row r="1053" spans="2:17" x14ac:dyDescent="0.3">
      <c r="B1053">
        <v>1047</v>
      </c>
      <c r="C1053" t="s">
        <v>3443</v>
      </c>
      <c r="D1053" t="s">
        <v>42464</v>
      </c>
      <c r="E1053" t="s">
        <v>3444</v>
      </c>
      <c r="F1053" t="s">
        <v>49732</v>
      </c>
      <c r="G1053" t="s">
        <v>3443</v>
      </c>
      <c r="H1053" t="s">
        <v>3736</v>
      </c>
      <c r="I1053" t="s">
        <v>49733</v>
      </c>
      <c r="J1053" t="s">
        <v>3443</v>
      </c>
      <c r="L1053">
        <v>1047</v>
      </c>
      <c r="M1053" t="s">
        <v>7263</v>
      </c>
      <c r="N1053" t="s">
        <v>7264</v>
      </c>
      <c r="O1053" t="s">
        <v>29676</v>
      </c>
      <c r="P1053" t="s">
        <v>29677</v>
      </c>
      <c r="Q1053" t="s">
        <v>7263</v>
      </c>
    </row>
    <row r="1054" spans="2:17" x14ac:dyDescent="0.3">
      <c r="B1054">
        <v>1048</v>
      </c>
      <c r="C1054" t="s">
        <v>3445</v>
      </c>
      <c r="D1054" t="s">
        <v>42466</v>
      </c>
      <c r="E1054" t="s">
        <v>3446</v>
      </c>
      <c r="F1054" t="s">
        <v>49734</v>
      </c>
      <c r="G1054" t="s">
        <v>3445</v>
      </c>
      <c r="H1054" t="s">
        <v>3738</v>
      </c>
      <c r="I1054" t="s">
        <v>49735</v>
      </c>
      <c r="J1054" t="s">
        <v>3445</v>
      </c>
      <c r="L1054">
        <v>1048</v>
      </c>
      <c r="M1054" t="s">
        <v>7265</v>
      </c>
      <c r="N1054" t="s">
        <v>7266</v>
      </c>
      <c r="O1054" t="s">
        <v>29678</v>
      </c>
      <c r="P1054" t="s">
        <v>29679</v>
      </c>
      <c r="Q1054" t="s">
        <v>7265</v>
      </c>
    </row>
    <row r="1055" spans="2:17" x14ac:dyDescent="0.3">
      <c r="B1055">
        <v>1049</v>
      </c>
      <c r="C1055" t="s">
        <v>3447</v>
      </c>
      <c r="D1055" t="s">
        <v>42468</v>
      </c>
      <c r="E1055" t="s">
        <v>3448</v>
      </c>
      <c r="F1055" t="s">
        <v>49736</v>
      </c>
      <c r="G1055" t="s">
        <v>3447</v>
      </c>
      <c r="H1055" t="s">
        <v>3740</v>
      </c>
      <c r="I1055" t="s">
        <v>49737</v>
      </c>
      <c r="J1055" t="s">
        <v>3447</v>
      </c>
      <c r="L1055">
        <v>1049</v>
      </c>
      <c r="M1055" t="s">
        <v>7267</v>
      </c>
      <c r="N1055" t="s">
        <v>7268</v>
      </c>
      <c r="O1055" t="s">
        <v>29680</v>
      </c>
      <c r="P1055" t="s">
        <v>29681</v>
      </c>
      <c r="Q1055" t="s">
        <v>7267</v>
      </c>
    </row>
    <row r="1056" spans="2:17" x14ac:dyDescent="0.3">
      <c r="B1056">
        <v>1050</v>
      </c>
      <c r="C1056" t="s">
        <v>3449</v>
      </c>
      <c r="D1056" t="s">
        <v>42470</v>
      </c>
      <c r="E1056" t="s">
        <v>3450</v>
      </c>
      <c r="F1056" t="s">
        <v>49738</v>
      </c>
      <c r="G1056" t="s">
        <v>3449</v>
      </c>
      <c r="H1056" t="s">
        <v>3742</v>
      </c>
      <c r="I1056" t="s">
        <v>49739</v>
      </c>
      <c r="J1056" t="s">
        <v>3449</v>
      </c>
      <c r="L1056">
        <v>1050</v>
      </c>
      <c r="M1056" t="s">
        <v>7269</v>
      </c>
      <c r="N1056" t="s">
        <v>7270</v>
      </c>
      <c r="O1056" t="s">
        <v>29682</v>
      </c>
      <c r="P1056" t="s">
        <v>29683</v>
      </c>
      <c r="Q1056" t="s">
        <v>7269</v>
      </c>
    </row>
    <row r="1057" spans="2:17" x14ac:dyDescent="0.3">
      <c r="B1057">
        <v>1051</v>
      </c>
      <c r="C1057" t="s">
        <v>3451</v>
      </c>
      <c r="D1057" t="s">
        <v>42472</v>
      </c>
      <c r="E1057" t="s">
        <v>3452</v>
      </c>
      <c r="F1057" t="s">
        <v>49740</v>
      </c>
      <c r="G1057" t="s">
        <v>3451</v>
      </c>
      <c r="H1057" t="s">
        <v>3744</v>
      </c>
      <c r="I1057" t="s">
        <v>49741</v>
      </c>
      <c r="J1057" t="s">
        <v>3451</v>
      </c>
      <c r="L1057">
        <v>1051</v>
      </c>
      <c r="M1057" t="s">
        <v>7271</v>
      </c>
      <c r="N1057" t="s">
        <v>7272</v>
      </c>
      <c r="O1057" t="s">
        <v>29684</v>
      </c>
      <c r="P1057" t="s">
        <v>29685</v>
      </c>
      <c r="Q1057" t="s">
        <v>7271</v>
      </c>
    </row>
    <row r="1058" spans="2:17" x14ac:dyDescent="0.3">
      <c r="B1058">
        <v>1052</v>
      </c>
      <c r="C1058" t="s">
        <v>3453</v>
      </c>
      <c r="D1058" t="s">
        <v>42474</v>
      </c>
      <c r="E1058" t="s">
        <v>3454</v>
      </c>
      <c r="F1058" t="s">
        <v>49742</v>
      </c>
      <c r="G1058" t="s">
        <v>3453</v>
      </c>
      <c r="H1058" t="s">
        <v>3746</v>
      </c>
      <c r="I1058" t="s">
        <v>49743</v>
      </c>
      <c r="J1058" t="s">
        <v>3453</v>
      </c>
      <c r="L1058">
        <v>1052</v>
      </c>
      <c r="M1058" t="s">
        <v>7273</v>
      </c>
      <c r="N1058" t="s">
        <v>7274</v>
      </c>
      <c r="O1058" t="s">
        <v>29686</v>
      </c>
      <c r="P1058" t="s">
        <v>29687</v>
      </c>
      <c r="Q1058" t="s">
        <v>7273</v>
      </c>
    </row>
    <row r="1059" spans="2:17" x14ac:dyDescent="0.3">
      <c r="B1059">
        <v>1053</v>
      </c>
      <c r="C1059" t="s">
        <v>3455</v>
      </c>
      <c r="D1059" t="s">
        <v>42476</v>
      </c>
      <c r="E1059" t="s">
        <v>3456</v>
      </c>
      <c r="F1059" t="s">
        <v>49744</v>
      </c>
      <c r="G1059" t="s">
        <v>3455</v>
      </c>
      <c r="H1059" t="s">
        <v>3748</v>
      </c>
      <c r="I1059" t="s">
        <v>49745</v>
      </c>
      <c r="J1059" t="s">
        <v>3455</v>
      </c>
      <c r="L1059">
        <v>1053</v>
      </c>
      <c r="M1059" t="s">
        <v>7275</v>
      </c>
      <c r="N1059" t="s">
        <v>7276</v>
      </c>
      <c r="O1059" t="s">
        <v>29688</v>
      </c>
      <c r="P1059" t="s">
        <v>29689</v>
      </c>
      <c r="Q1059" t="s">
        <v>7275</v>
      </c>
    </row>
    <row r="1060" spans="2:17" x14ac:dyDescent="0.3">
      <c r="B1060">
        <v>1054</v>
      </c>
      <c r="C1060" t="s">
        <v>3457</v>
      </c>
      <c r="D1060" t="s">
        <v>42478</v>
      </c>
      <c r="E1060" t="s">
        <v>3458</v>
      </c>
      <c r="F1060" t="s">
        <v>49746</v>
      </c>
      <c r="G1060" t="s">
        <v>3457</v>
      </c>
      <c r="H1060" t="s">
        <v>3750</v>
      </c>
      <c r="I1060" t="s">
        <v>49747</v>
      </c>
      <c r="J1060" t="s">
        <v>3457</v>
      </c>
      <c r="L1060">
        <v>1054</v>
      </c>
      <c r="M1060" t="s">
        <v>7277</v>
      </c>
      <c r="N1060" t="s">
        <v>7278</v>
      </c>
      <c r="O1060" t="s">
        <v>29690</v>
      </c>
      <c r="P1060" t="s">
        <v>29691</v>
      </c>
      <c r="Q1060" t="s">
        <v>7277</v>
      </c>
    </row>
    <row r="1061" spans="2:17" x14ac:dyDescent="0.3">
      <c r="B1061">
        <v>1055</v>
      </c>
      <c r="C1061" t="s">
        <v>3459</v>
      </c>
      <c r="D1061" t="s">
        <v>42480</v>
      </c>
      <c r="E1061" t="s">
        <v>3460</v>
      </c>
      <c r="F1061" t="s">
        <v>49748</v>
      </c>
      <c r="G1061" t="s">
        <v>3459</v>
      </c>
      <c r="H1061" t="s">
        <v>3752</v>
      </c>
      <c r="I1061" t="s">
        <v>49749</v>
      </c>
      <c r="J1061" t="s">
        <v>3459</v>
      </c>
      <c r="L1061">
        <v>1055</v>
      </c>
      <c r="M1061" t="s">
        <v>7279</v>
      </c>
      <c r="N1061" t="s">
        <v>7280</v>
      </c>
      <c r="O1061" t="s">
        <v>29692</v>
      </c>
      <c r="P1061" t="s">
        <v>29693</v>
      </c>
      <c r="Q1061" t="s">
        <v>7279</v>
      </c>
    </row>
    <row r="1062" spans="2:17" x14ac:dyDescent="0.3">
      <c r="B1062">
        <v>1056</v>
      </c>
      <c r="C1062" t="s">
        <v>3461</v>
      </c>
      <c r="D1062" t="s">
        <v>42482</v>
      </c>
      <c r="E1062" t="s">
        <v>3462</v>
      </c>
      <c r="F1062" t="s">
        <v>49750</v>
      </c>
      <c r="G1062" t="s">
        <v>3461</v>
      </c>
      <c r="H1062" t="s">
        <v>3754</v>
      </c>
      <c r="I1062" t="s">
        <v>49751</v>
      </c>
      <c r="J1062" t="s">
        <v>3461</v>
      </c>
      <c r="L1062">
        <v>1056</v>
      </c>
      <c r="M1062" t="s">
        <v>7281</v>
      </c>
      <c r="N1062" t="s">
        <v>7282</v>
      </c>
      <c r="O1062" t="s">
        <v>29694</v>
      </c>
      <c r="P1062" t="s">
        <v>29695</v>
      </c>
      <c r="Q1062" t="s">
        <v>7281</v>
      </c>
    </row>
    <row r="1063" spans="2:17" x14ac:dyDescent="0.3">
      <c r="B1063">
        <v>1057</v>
      </c>
      <c r="C1063" t="s">
        <v>3463</v>
      </c>
      <c r="D1063" t="s">
        <v>42484</v>
      </c>
      <c r="E1063" t="s">
        <v>3464</v>
      </c>
      <c r="F1063" t="s">
        <v>49752</v>
      </c>
      <c r="G1063" t="s">
        <v>3463</v>
      </c>
      <c r="H1063" t="s">
        <v>3756</v>
      </c>
      <c r="I1063" t="s">
        <v>49753</v>
      </c>
      <c r="J1063" t="s">
        <v>3463</v>
      </c>
      <c r="L1063">
        <v>1057</v>
      </c>
      <c r="M1063" t="s">
        <v>7283</v>
      </c>
      <c r="N1063" t="s">
        <v>7284</v>
      </c>
      <c r="O1063" t="s">
        <v>29696</v>
      </c>
      <c r="P1063" t="s">
        <v>29697</v>
      </c>
      <c r="Q1063" t="s">
        <v>7283</v>
      </c>
    </row>
    <row r="1064" spans="2:17" x14ac:dyDescent="0.3">
      <c r="B1064">
        <v>1058</v>
      </c>
      <c r="C1064" t="s">
        <v>3465</v>
      </c>
      <c r="D1064" t="s">
        <v>42486</v>
      </c>
      <c r="E1064" t="s">
        <v>3466</v>
      </c>
      <c r="F1064" t="s">
        <v>49754</v>
      </c>
      <c r="G1064" t="s">
        <v>3465</v>
      </c>
      <c r="H1064" t="s">
        <v>3758</v>
      </c>
      <c r="I1064" t="s">
        <v>49755</v>
      </c>
      <c r="J1064" t="s">
        <v>3465</v>
      </c>
      <c r="L1064">
        <v>1058</v>
      </c>
      <c r="M1064" t="s">
        <v>7285</v>
      </c>
      <c r="N1064" t="s">
        <v>7286</v>
      </c>
      <c r="O1064" t="s">
        <v>29698</v>
      </c>
      <c r="P1064" t="s">
        <v>29699</v>
      </c>
      <c r="Q1064" t="s">
        <v>7285</v>
      </c>
    </row>
    <row r="1065" spans="2:17" x14ac:dyDescent="0.3">
      <c r="B1065">
        <v>1059</v>
      </c>
      <c r="C1065" t="s">
        <v>3467</v>
      </c>
      <c r="D1065" t="s">
        <v>42488</v>
      </c>
      <c r="E1065" t="s">
        <v>3468</v>
      </c>
      <c r="F1065" t="s">
        <v>49756</v>
      </c>
      <c r="G1065" t="s">
        <v>3467</v>
      </c>
      <c r="H1065" t="s">
        <v>3760</v>
      </c>
      <c r="I1065" t="s">
        <v>49757</v>
      </c>
      <c r="J1065" t="s">
        <v>3467</v>
      </c>
      <c r="L1065">
        <v>1059</v>
      </c>
      <c r="M1065" t="s">
        <v>7287</v>
      </c>
      <c r="N1065" t="s">
        <v>7288</v>
      </c>
      <c r="O1065" t="s">
        <v>29700</v>
      </c>
      <c r="P1065" t="s">
        <v>29701</v>
      </c>
      <c r="Q1065" t="s">
        <v>7287</v>
      </c>
    </row>
    <row r="1066" spans="2:17" x14ac:dyDescent="0.3">
      <c r="B1066">
        <v>1060</v>
      </c>
      <c r="C1066" t="s">
        <v>3469</v>
      </c>
      <c r="D1066" t="s">
        <v>42490</v>
      </c>
      <c r="E1066" t="s">
        <v>3470</v>
      </c>
      <c r="F1066" t="s">
        <v>49758</v>
      </c>
      <c r="G1066" t="s">
        <v>3469</v>
      </c>
      <c r="H1066" t="s">
        <v>3762</v>
      </c>
      <c r="I1066" t="s">
        <v>49759</v>
      </c>
      <c r="J1066" t="s">
        <v>3469</v>
      </c>
      <c r="L1066">
        <v>1060</v>
      </c>
      <c r="M1066" t="s">
        <v>7289</v>
      </c>
      <c r="N1066" t="s">
        <v>7290</v>
      </c>
      <c r="O1066" t="s">
        <v>29702</v>
      </c>
      <c r="P1066" t="s">
        <v>29703</v>
      </c>
      <c r="Q1066" t="s">
        <v>7289</v>
      </c>
    </row>
    <row r="1067" spans="2:17" x14ac:dyDescent="0.3">
      <c r="B1067">
        <v>1061</v>
      </c>
      <c r="C1067" t="s">
        <v>3471</v>
      </c>
      <c r="D1067" t="s">
        <v>42492</v>
      </c>
      <c r="E1067" t="s">
        <v>3472</v>
      </c>
      <c r="F1067" t="s">
        <v>49760</v>
      </c>
      <c r="G1067" t="s">
        <v>3471</v>
      </c>
      <c r="H1067" t="s">
        <v>3764</v>
      </c>
      <c r="I1067" t="s">
        <v>49761</v>
      </c>
      <c r="J1067" t="s">
        <v>3471</v>
      </c>
      <c r="L1067">
        <v>1061</v>
      </c>
      <c r="M1067" t="s">
        <v>7291</v>
      </c>
      <c r="N1067" t="s">
        <v>7292</v>
      </c>
      <c r="O1067" t="s">
        <v>29704</v>
      </c>
      <c r="P1067" t="s">
        <v>29705</v>
      </c>
      <c r="Q1067" t="s">
        <v>7291</v>
      </c>
    </row>
    <row r="1068" spans="2:17" x14ac:dyDescent="0.3">
      <c r="B1068">
        <v>1062</v>
      </c>
      <c r="C1068" t="s">
        <v>3473</v>
      </c>
      <c r="D1068" t="s">
        <v>42494</v>
      </c>
      <c r="E1068" t="s">
        <v>3474</v>
      </c>
      <c r="F1068" t="s">
        <v>49762</v>
      </c>
      <c r="G1068" t="s">
        <v>3473</v>
      </c>
      <c r="H1068" t="s">
        <v>3766</v>
      </c>
      <c r="I1068" t="s">
        <v>49763</v>
      </c>
      <c r="J1068" t="s">
        <v>3473</v>
      </c>
      <c r="L1068">
        <v>1062</v>
      </c>
      <c r="M1068" t="s">
        <v>7293</v>
      </c>
      <c r="N1068" t="s">
        <v>7294</v>
      </c>
      <c r="O1068" t="s">
        <v>29706</v>
      </c>
      <c r="P1068" t="s">
        <v>29707</v>
      </c>
      <c r="Q1068" t="s">
        <v>7293</v>
      </c>
    </row>
    <row r="1069" spans="2:17" x14ac:dyDescent="0.3">
      <c r="B1069">
        <v>1063</v>
      </c>
      <c r="C1069" t="s">
        <v>3475</v>
      </c>
      <c r="D1069" t="s">
        <v>42496</v>
      </c>
      <c r="E1069" t="s">
        <v>3476</v>
      </c>
      <c r="F1069" t="s">
        <v>49764</v>
      </c>
      <c r="G1069" t="s">
        <v>3475</v>
      </c>
      <c r="H1069" t="s">
        <v>3768</v>
      </c>
      <c r="I1069" t="s">
        <v>49765</v>
      </c>
      <c r="J1069" t="s">
        <v>3475</v>
      </c>
      <c r="L1069">
        <v>1063</v>
      </c>
      <c r="M1069" t="s">
        <v>7295</v>
      </c>
      <c r="N1069" t="s">
        <v>7296</v>
      </c>
      <c r="O1069" t="s">
        <v>29708</v>
      </c>
      <c r="P1069" t="s">
        <v>29709</v>
      </c>
      <c r="Q1069" t="s">
        <v>7295</v>
      </c>
    </row>
    <row r="1070" spans="2:17" x14ac:dyDescent="0.3">
      <c r="B1070">
        <v>1064</v>
      </c>
      <c r="C1070" t="s">
        <v>3477</v>
      </c>
      <c r="D1070" t="s">
        <v>42498</v>
      </c>
      <c r="E1070" t="s">
        <v>3478</v>
      </c>
      <c r="F1070" t="s">
        <v>49766</v>
      </c>
      <c r="G1070" t="s">
        <v>3477</v>
      </c>
      <c r="H1070" t="s">
        <v>3769</v>
      </c>
      <c r="I1070" t="s">
        <v>49767</v>
      </c>
      <c r="J1070" t="s">
        <v>3477</v>
      </c>
      <c r="L1070">
        <v>1064</v>
      </c>
      <c r="M1070" t="s">
        <v>7297</v>
      </c>
      <c r="N1070" t="s">
        <v>7298</v>
      </c>
      <c r="O1070" t="s">
        <v>29710</v>
      </c>
      <c r="P1070" t="s">
        <v>29711</v>
      </c>
      <c r="Q1070" t="s">
        <v>7297</v>
      </c>
    </row>
    <row r="1071" spans="2:17" x14ac:dyDescent="0.3">
      <c r="B1071">
        <v>1065</v>
      </c>
      <c r="C1071" t="s">
        <v>3479</v>
      </c>
      <c r="D1071" t="s">
        <v>42500</v>
      </c>
      <c r="E1071" t="s">
        <v>3480</v>
      </c>
      <c r="F1071" t="s">
        <v>49768</v>
      </c>
      <c r="G1071" t="s">
        <v>3479</v>
      </c>
      <c r="H1071" t="s">
        <v>3770</v>
      </c>
      <c r="I1071" t="s">
        <v>49769</v>
      </c>
      <c r="J1071" t="s">
        <v>3479</v>
      </c>
      <c r="L1071">
        <v>1065</v>
      </c>
      <c r="M1071" t="s">
        <v>7299</v>
      </c>
      <c r="N1071" t="s">
        <v>7300</v>
      </c>
      <c r="O1071" t="s">
        <v>29712</v>
      </c>
      <c r="P1071" t="s">
        <v>29713</v>
      </c>
      <c r="Q1071" t="s">
        <v>7299</v>
      </c>
    </row>
    <row r="1072" spans="2:17" x14ac:dyDescent="0.3">
      <c r="B1072">
        <v>1066</v>
      </c>
      <c r="C1072" t="s">
        <v>3481</v>
      </c>
      <c r="D1072" t="s">
        <v>42502</v>
      </c>
      <c r="E1072" t="s">
        <v>3482</v>
      </c>
      <c r="F1072" t="s">
        <v>49770</v>
      </c>
      <c r="G1072" t="s">
        <v>3481</v>
      </c>
      <c r="H1072" t="s">
        <v>3771</v>
      </c>
      <c r="I1072" t="s">
        <v>49771</v>
      </c>
      <c r="J1072" t="s">
        <v>3481</v>
      </c>
      <c r="L1072">
        <v>1066</v>
      </c>
      <c r="M1072" t="s">
        <v>7301</v>
      </c>
      <c r="N1072" t="s">
        <v>7302</v>
      </c>
      <c r="O1072" t="s">
        <v>29714</v>
      </c>
      <c r="P1072" t="s">
        <v>29715</v>
      </c>
      <c r="Q1072" t="s">
        <v>7301</v>
      </c>
    </row>
    <row r="1073" spans="2:17" x14ac:dyDescent="0.3">
      <c r="B1073">
        <v>1067</v>
      </c>
      <c r="C1073" t="s">
        <v>26930</v>
      </c>
      <c r="D1073" t="s">
        <v>42504</v>
      </c>
      <c r="E1073" t="s">
        <v>3483</v>
      </c>
      <c r="F1073" t="s">
        <v>49772</v>
      </c>
      <c r="G1073" t="s">
        <v>26930</v>
      </c>
      <c r="H1073" t="s">
        <v>3772</v>
      </c>
      <c r="I1073" t="s">
        <v>49773</v>
      </c>
      <c r="J1073" t="s">
        <v>26930</v>
      </c>
      <c r="L1073">
        <v>1067</v>
      </c>
      <c r="M1073" t="s">
        <v>27026</v>
      </c>
      <c r="N1073" t="s">
        <v>7303</v>
      </c>
      <c r="O1073" t="s">
        <v>29716</v>
      </c>
      <c r="P1073" t="s">
        <v>29717</v>
      </c>
      <c r="Q1073" t="s">
        <v>27026</v>
      </c>
    </row>
    <row r="1074" spans="2:17" x14ac:dyDescent="0.3">
      <c r="B1074">
        <v>1068</v>
      </c>
      <c r="C1074" t="s">
        <v>26931</v>
      </c>
      <c r="D1074" t="s">
        <v>42506</v>
      </c>
      <c r="E1074" t="s">
        <v>3484</v>
      </c>
      <c r="F1074" t="s">
        <v>49774</v>
      </c>
      <c r="G1074" t="s">
        <v>26931</v>
      </c>
      <c r="H1074" t="s">
        <v>3773</v>
      </c>
      <c r="I1074" t="s">
        <v>49775</v>
      </c>
      <c r="J1074" t="s">
        <v>26931</v>
      </c>
      <c r="L1074">
        <v>1068</v>
      </c>
      <c r="M1074" t="s">
        <v>27027</v>
      </c>
      <c r="N1074" t="s">
        <v>7304</v>
      </c>
      <c r="O1074" t="s">
        <v>29718</v>
      </c>
      <c r="P1074" t="s">
        <v>29719</v>
      </c>
      <c r="Q1074" t="s">
        <v>27027</v>
      </c>
    </row>
    <row r="1075" spans="2:17" x14ac:dyDescent="0.3">
      <c r="B1075">
        <v>1069</v>
      </c>
      <c r="C1075" t="s">
        <v>26932</v>
      </c>
      <c r="D1075" t="s">
        <v>42508</v>
      </c>
      <c r="E1075" t="s">
        <v>3485</v>
      </c>
      <c r="F1075" t="s">
        <v>49776</v>
      </c>
      <c r="G1075" t="s">
        <v>26932</v>
      </c>
      <c r="H1075" t="s">
        <v>3774</v>
      </c>
      <c r="I1075" t="s">
        <v>49777</v>
      </c>
      <c r="J1075" t="s">
        <v>26932</v>
      </c>
      <c r="L1075">
        <v>1069</v>
      </c>
      <c r="M1075" t="s">
        <v>27028</v>
      </c>
      <c r="N1075" t="s">
        <v>7305</v>
      </c>
      <c r="O1075" t="s">
        <v>29720</v>
      </c>
      <c r="P1075" t="s">
        <v>29721</v>
      </c>
      <c r="Q1075" t="s">
        <v>27028</v>
      </c>
    </row>
    <row r="1076" spans="2:17" x14ac:dyDescent="0.3">
      <c r="B1076">
        <v>1070</v>
      </c>
      <c r="C1076" t="s">
        <v>3486</v>
      </c>
      <c r="D1076" t="s">
        <v>42510</v>
      </c>
      <c r="E1076" t="s">
        <v>3487</v>
      </c>
      <c r="F1076" t="s">
        <v>49778</v>
      </c>
      <c r="G1076" t="s">
        <v>3486</v>
      </c>
      <c r="H1076" t="s">
        <v>3775</v>
      </c>
      <c r="I1076" t="s">
        <v>49779</v>
      </c>
      <c r="J1076" t="s">
        <v>3486</v>
      </c>
      <c r="L1076">
        <v>1070</v>
      </c>
      <c r="M1076" t="s">
        <v>7306</v>
      </c>
      <c r="N1076" t="s">
        <v>7307</v>
      </c>
      <c r="O1076" t="s">
        <v>29722</v>
      </c>
      <c r="P1076" t="s">
        <v>29723</v>
      </c>
      <c r="Q1076" t="s">
        <v>7306</v>
      </c>
    </row>
    <row r="1077" spans="2:17" x14ac:dyDescent="0.3">
      <c r="B1077">
        <v>1071</v>
      </c>
      <c r="C1077" t="s">
        <v>3488</v>
      </c>
      <c r="D1077" t="s">
        <v>42512</v>
      </c>
      <c r="E1077" t="s">
        <v>3489</v>
      </c>
      <c r="F1077" t="s">
        <v>49780</v>
      </c>
      <c r="G1077" t="s">
        <v>3488</v>
      </c>
      <c r="H1077" t="s">
        <v>3777</v>
      </c>
      <c r="I1077" t="s">
        <v>49781</v>
      </c>
      <c r="J1077" t="s">
        <v>3488</v>
      </c>
      <c r="L1077">
        <v>1071</v>
      </c>
      <c r="M1077" t="s">
        <v>7308</v>
      </c>
      <c r="N1077" t="s">
        <v>7309</v>
      </c>
      <c r="O1077" t="s">
        <v>29724</v>
      </c>
      <c r="P1077" t="s">
        <v>29725</v>
      </c>
      <c r="Q1077" t="s">
        <v>7308</v>
      </c>
    </row>
    <row r="1078" spans="2:17" x14ac:dyDescent="0.3">
      <c r="B1078">
        <v>1072</v>
      </c>
      <c r="C1078" t="s">
        <v>3490</v>
      </c>
      <c r="D1078" t="s">
        <v>42514</v>
      </c>
      <c r="E1078" t="s">
        <v>3491</v>
      </c>
      <c r="F1078" t="s">
        <v>49782</v>
      </c>
      <c r="G1078" t="s">
        <v>3490</v>
      </c>
      <c r="H1078" t="s">
        <v>3779</v>
      </c>
      <c r="I1078" t="s">
        <v>49783</v>
      </c>
      <c r="J1078" t="s">
        <v>3490</v>
      </c>
      <c r="L1078">
        <v>1072</v>
      </c>
      <c r="M1078" t="s">
        <v>7310</v>
      </c>
      <c r="N1078" t="s">
        <v>7311</v>
      </c>
      <c r="O1078" t="s">
        <v>29726</v>
      </c>
      <c r="P1078" t="s">
        <v>29727</v>
      </c>
      <c r="Q1078" t="s">
        <v>7310</v>
      </c>
    </row>
    <row r="1079" spans="2:17" x14ac:dyDescent="0.3">
      <c r="B1079">
        <v>1073</v>
      </c>
      <c r="C1079" t="s">
        <v>3492</v>
      </c>
      <c r="D1079" t="s">
        <v>42516</v>
      </c>
      <c r="E1079" t="s">
        <v>3493</v>
      </c>
      <c r="F1079" t="s">
        <v>49784</v>
      </c>
      <c r="G1079" t="s">
        <v>3492</v>
      </c>
      <c r="H1079" t="s">
        <v>3781</v>
      </c>
      <c r="I1079" t="s">
        <v>49785</v>
      </c>
      <c r="J1079" t="s">
        <v>3492</v>
      </c>
      <c r="L1079">
        <v>1073</v>
      </c>
      <c r="M1079" t="s">
        <v>7312</v>
      </c>
      <c r="N1079" t="s">
        <v>7313</v>
      </c>
      <c r="O1079" t="s">
        <v>29728</v>
      </c>
      <c r="P1079" t="s">
        <v>29729</v>
      </c>
      <c r="Q1079" t="s">
        <v>7312</v>
      </c>
    </row>
    <row r="1080" spans="2:17" x14ac:dyDescent="0.3">
      <c r="B1080">
        <v>1074</v>
      </c>
      <c r="C1080" t="s">
        <v>3494</v>
      </c>
      <c r="D1080" t="s">
        <v>42518</v>
      </c>
      <c r="E1080" t="s">
        <v>3495</v>
      </c>
      <c r="F1080" t="s">
        <v>49786</v>
      </c>
      <c r="G1080" t="s">
        <v>3494</v>
      </c>
      <c r="H1080" t="s">
        <v>3783</v>
      </c>
      <c r="I1080" t="s">
        <v>49787</v>
      </c>
      <c r="J1080" t="s">
        <v>3494</v>
      </c>
      <c r="L1080">
        <v>1074</v>
      </c>
      <c r="M1080" t="s">
        <v>7314</v>
      </c>
      <c r="N1080" t="s">
        <v>7315</v>
      </c>
      <c r="O1080" t="s">
        <v>29730</v>
      </c>
      <c r="P1080" t="s">
        <v>29731</v>
      </c>
      <c r="Q1080" t="s">
        <v>7314</v>
      </c>
    </row>
    <row r="1081" spans="2:17" x14ac:dyDescent="0.3">
      <c r="B1081">
        <v>1075</v>
      </c>
      <c r="C1081" t="s">
        <v>3496</v>
      </c>
      <c r="D1081" t="s">
        <v>42520</v>
      </c>
      <c r="E1081" t="s">
        <v>3497</v>
      </c>
      <c r="F1081" t="s">
        <v>49788</v>
      </c>
      <c r="G1081" t="s">
        <v>3496</v>
      </c>
      <c r="H1081" t="s">
        <v>3785</v>
      </c>
      <c r="I1081" t="s">
        <v>49789</v>
      </c>
      <c r="J1081" t="s">
        <v>3496</v>
      </c>
      <c r="L1081">
        <v>1075</v>
      </c>
      <c r="M1081" t="s">
        <v>7316</v>
      </c>
      <c r="N1081" t="s">
        <v>7317</v>
      </c>
      <c r="O1081" t="s">
        <v>29732</v>
      </c>
      <c r="P1081" t="s">
        <v>29733</v>
      </c>
      <c r="Q1081" t="s">
        <v>7316</v>
      </c>
    </row>
    <row r="1082" spans="2:17" x14ac:dyDescent="0.3">
      <c r="B1082">
        <v>1076</v>
      </c>
      <c r="C1082" t="s">
        <v>3498</v>
      </c>
      <c r="D1082" t="s">
        <v>42522</v>
      </c>
      <c r="E1082" t="s">
        <v>3499</v>
      </c>
      <c r="F1082" t="s">
        <v>49790</v>
      </c>
      <c r="G1082" t="s">
        <v>3498</v>
      </c>
      <c r="H1082" t="s">
        <v>3787</v>
      </c>
      <c r="I1082" t="s">
        <v>49791</v>
      </c>
      <c r="J1082" t="s">
        <v>3498</v>
      </c>
      <c r="L1082">
        <v>1076</v>
      </c>
      <c r="M1082" t="s">
        <v>7318</v>
      </c>
      <c r="N1082" t="s">
        <v>7319</v>
      </c>
      <c r="O1082" t="s">
        <v>29734</v>
      </c>
      <c r="P1082" t="s">
        <v>29735</v>
      </c>
      <c r="Q1082" t="s">
        <v>7318</v>
      </c>
    </row>
    <row r="1083" spans="2:17" x14ac:dyDescent="0.3">
      <c r="B1083">
        <v>1077</v>
      </c>
      <c r="C1083" t="s">
        <v>3500</v>
      </c>
      <c r="D1083" t="s">
        <v>42518</v>
      </c>
      <c r="E1083" t="s">
        <v>3501</v>
      </c>
      <c r="F1083" t="s">
        <v>49792</v>
      </c>
      <c r="G1083" t="s">
        <v>3500</v>
      </c>
      <c r="H1083" t="s">
        <v>3789</v>
      </c>
      <c r="I1083" t="s">
        <v>49793</v>
      </c>
      <c r="J1083" t="s">
        <v>3500</v>
      </c>
      <c r="L1083">
        <v>1077</v>
      </c>
      <c r="M1083" t="s">
        <v>7320</v>
      </c>
      <c r="N1083" t="s">
        <v>7315</v>
      </c>
      <c r="O1083" t="s">
        <v>29736</v>
      </c>
      <c r="P1083" t="s">
        <v>29737</v>
      </c>
      <c r="Q1083" t="s">
        <v>7320</v>
      </c>
    </row>
    <row r="1084" spans="2:17" x14ac:dyDescent="0.3">
      <c r="B1084">
        <v>1078</v>
      </c>
      <c r="C1084" t="s">
        <v>3502</v>
      </c>
      <c r="D1084" t="s">
        <v>42520</v>
      </c>
      <c r="E1084" t="s">
        <v>3503</v>
      </c>
      <c r="F1084" t="s">
        <v>49794</v>
      </c>
      <c r="G1084" t="s">
        <v>3502</v>
      </c>
      <c r="H1084" t="s">
        <v>3791</v>
      </c>
      <c r="I1084" t="s">
        <v>49795</v>
      </c>
      <c r="J1084" t="s">
        <v>3502</v>
      </c>
      <c r="L1084">
        <v>1078</v>
      </c>
      <c r="M1084" t="s">
        <v>7321</v>
      </c>
      <c r="N1084" t="s">
        <v>7317</v>
      </c>
      <c r="O1084" t="s">
        <v>29738</v>
      </c>
      <c r="P1084" t="s">
        <v>29739</v>
      </c>
      <c r="Q1084" t="s">
        <v>7321</v>
      </c>
    </row>
    <row r="1085" spans="2:17" x14ac:dyDescent="0.3">
      <c r="B1085">
        <v>1079</v>
      </c>
      <c r="C1085" t="s">
        <v>3504</v>
      </c>
      <c r="D1085" t="s">
        <v>42526</v>
      </c>
      <c r="E1085" t="s">
        <v>3505</v>
      </c>
      <c r="F1085" t="s">
        <v>49796</v>
      </c>
      <c r="G1085" t="s">
        <v>3504</v>
      </c>
      <c r="H1085" t="s">
        <v>3793</v>
      </c>
      <c r="I1085" t="s">
        <v>49797</v>
      </c>
      <c r="J1085" t="s">
        <v>3504</v>
      </c>
      <c r="L1085">
        <v>1079</v>
      </c>
      <c r="M1085" t="s">
        <v>7322</v>
      </c>
      <c r="N1085" t="s">
        <v>7323</v>
      </c>
      <c r="O1085" t="s">
        <v>29740</v>
      </c>
      <c r="P1085" t="s">
        <v>29741</v>
      </c>
      <c r="Q1085" t="s">
        <v>7322</v>
      </c>
    </row>
    <row r="1086" spans="2:17" x14ac:dyDescent="0.3">
      <c r="B1086">
        <v>1080</v>
      </c>
      <c r="C1086" t="s">
        <v>3506</v>
      </c>
      <c r="D1086" t="s">
        <v>42369</v>
      </c>
      <c r="E1086" t="s">
        <v>49798</v>
      </c>
      <c r="F1086" t="s">
        <v>49799</v>
      </c>
      <c r="G1086" t="s">
        <v>3506</v>
      </c>
      <c r="H1086" t="s">
        <v>49646</v>
      </c>
      <c r="I1086" t="s">
        <v>49800</v>
      </c>
      <c r="J1086" t="s">
        <v>3506</v>
      </c>
      <c r="L1086">
        <v>1080</v>
      </c>
      <c r="M1086" t="s">
        <v>7324</v>
      </c>
      <c r="N1086" t="s">
        <v>7325</v>
      </c>
      <c r="O1086" t="s">
        <v>29742</v>
      </c>
      <c r="P1086" t="s">
        <v>29743</v>
      </c>
      <c r="Q1086" t="s">
        <v>7324</v>
      </c>
    </row>
    <row r="1087" spans="2:17" x14ac:dyDescent="0.3">
      <c r="B1087">
        <v>1081</v>
      </c>
      <c r="C1087" t="s">
        <v>3507</v>
      </c>
      <c r="D1087" t="s">
        <v>42372</v>
      </c>
      <c r="E1087" t="s">
        <v>3508</v>
      </c>
      <c r="F1087" t="s">
        <v>49801</v>
      </c>
      <c r="G1087" t="s">
        <v>3507</v>
      </c>
      <c r="H1087" t="s">
        <v>3655</v>
      </c>
      <c r="I1087" t="s">
        <v>49802</v>
      </c>
      <c r="J1087" t="s">
        <v>3507</v>
      </c>
      <c r="L1087">
        <v>1081</v>
      </c>
      <c r="M1087" t="s">
        <v>7326</v>
      </c>
      <c r="N1087" t="s">
        <v>7327</v>
      </c>
      <c r="O1087" t="s">
        <v>7328</v>
      </c>
      <c r="P1087" t="s">
        <v>29744</v>
      </c>
      <c r="Q1087" t="s">
        <v>7326</v>
      </c>
    </row>
    <row r="1088" spans="2:17" x14ac:dyDescent="0.3">
      <c r="B1088">
        <v>1082</v>
      </c>
      <c r="C1088" t="s">
        <v>3509</v>
      </c>
      <c r="D1088" t="s">
        <v>42374</v>
      </c>
      <c r="E1088" t="s">
        <v>3510</v>
      </c>
      <c r="F1088" t="s">
        <v>49803</v>
      </c>
      <c r="G1088" t="s">
        <v>3509</v>
      </c>
      <c r="H1088" t="s">
        <v>3656</v>
      </c>
      <c r="I1088" t="s">
        <v>49804</v>
      </c>
      <c r="J1088" t="s">
        <v>3509</v>
      </c>
      <c r="L1088">
        <v>1082</v>
      </c>
      <c r="M1088" t="s">
        <v>7329</v>
      </c>
      <c r="N1088" t="s">
        <v>7330</v>
      </c>
      <c r="O1088" t="s">
        <v>7331</v>
      </c>
      <c r="P1088" t="s">
        <v>29745</v>
      </c>
      <c r="Q1088" t="s">
        <v>7329</v>
      </c>
    </row>
    <row r="1089" spans="2:17" x14ac:dyDescent="0.3">
      <c r="B1089">
        <v>1083</v>
      </c>
      <c r="C1089" t="s">
        <v>3511</v>
      </c>
      <c r="D1089" t="s">
        <v>42376</v>
      </c>
      <c r="E1089" t="s">
        <v>3512</v>
      </c>
      <c r="F1089" t="s">
        <v>49805</v>
      </c>
      <c r="G1089" t="s">
        <v>3511</v>
      </c>
      <c r="H1089" t="s">
        <v>3658</v>
      </c>
      <c r="I1089" t="s">
        <v>49806</v>
      </c>
      <c r="J1089" t="s">
        <v>3511</v>
      </c>
      <c r="L1089">
        <v>1083</v>
      </c>
      <c r="M1089" t="s">
        <v>7332</v>
      </c>
      <c r="N1089" t="s">
        <v>7333</v>
      </c>
      <c r="O1089" t="s">
        <v>7334</v>
      </c>
      <c r="P1089" t="s">
        <v>29746</v>
      </c>
      <c r="Q1089" t="s">
        <v>7332</v>
      </c>
    </row>
    <row r="1090" spans="2:17" x14ac:dyDescent="0.3">
      <c r="B1090">
        <v>1084</v>
      </c>
      <c r="C1090" t="s">
        <v>3513</v>
      </c>
      <c r="D1090" t="s">
        <v>42378</v>
      </c>
      <c r="E1090" t="s">
        <v>3514</v>
      </c>
      <c r="F1090" t="s">
        <v>49807</v>
      </c>
      <c r="G1090" t="s">
        <v>3513</v>
      </c>
      <c r="H1090" t="s">
        <v>3660</v>
      </c>
      <c r="I1090" t="s">
        <v>49808</v>
      </c>
      <c r="J1090" t="s">
        <v>3513</v>
      </c>
      <c r="L1090">
        <v>1084</v>
      </c>
      <c r="M1090" t="s">
        <v>7335</v>
      </c>
      <c r="N1090" t="s">
        <v>7336</v>
      </c>
      <c r="O1090" t="s">
        <v>7337</v>
      </c>
      <c r="P1090" t="s">
        <v>29747</v>
      </c>
      <c r="Q1090" t="s">
        <v>7335</v>
      </c>
    </row>
    <row r="1091" spans="2:17" x14ac:dyDescent="0.3">
      <c r="B1091">
        <v>1085</v>
      </c>
      <c r="C1091" t="s">
        <v>3515</v>
      </c>
      <c r="D1091" t="s">
        <v>42380</v>
      </c>
      <c r="E1091" t="s">
        <v>3516</v>
      </c>
      <c r="F1091" t="s">
        <v>49809</v>
      </c>
      <c r="G1091" t="s">
        <v>3515</v>
      </c>
      <c r="H1091" t="s">
        <v>3662</v>
      </c>
      <c r="I1091" t="s">
        <v>49810</v>
      </c>
      <c r="J1091" t="s">
        <v>3515</v>
      </c>
      <c r="L1091">
        <v>1085</v>
      </c>
      <c r="M1091" t="s">
        <v>7338</v>
      </c>
      <c r="N1091" t="s">
        <v>7339</v>
      </c>
      <c r="O1091" t="s">
        <v>7340</v>
      </c>
      <c r="P1091" t="s">
        <v>29748</v>
      </c>
      <c r="Q1091" t="s">
        <v>7338</v>
      </c>
    </row>
    <row r="1092" spans="2:17" x14ac:dyDescent="0.3">
      <c r="B1092">
        <v>1086</v>
      </c>
      <c r="C1092" t="s">
        <v>3517</v>
      </c>
      <c r="D1092" t="s">
        <v>42382</v>
      </c>
      <c r="E1092" t="s">
        <v>49811</v>
      </c>
      <c r="F1092" t="s">
        <v>26705</v>
      </c>
      <c r="G1092" t="s">
        <v>3517</v>
      </c>
      <c r="H1092" t="s">
        <v>49659</v>
      </c>
      <c r="I1092" t="s">
        <v>26715</v>
      </c>
      <c r="J1092" t="s">
        <v>3517</v>
      </c>
      <c r="L1092">
        <v>1086</v>
      </c>
      <c r="M1092" t="s">
        <v>7341</v>
      </c>
      <c r="N1092" t="s">
        <v>29749</v>
      </c>
      <c r="O1092" t="s">
        <v>29750</v>
      </c>
      <c r="P1092" t="s">
        <v>26052</v>
      </c>
      <c r="Q1092" t="s">
        <v>7341</v>
      </c>
    </row>
    <row r="1093" spans="2:17" x14ac:dyDescent="0.3">
      <c r="B1093">
        <v>1087</v>
      </c>
      <c r="C1093" t="s">
        <v>26707</v>
      </c>
      <c r="D1093" t="s">
        <v>42384</v>
      </c>
      <c r="E1093" t="s">
        <v>26708</v>
      </c>
      <c r="F1093" t="s">
        <v>49812</v>
      </c>
      <c r="G1093" t="s">
        <v>26707</v>
      </c>
      <c r="H1093" t="s">
        <v>26717</v>
      </c>
      <c r="I1093" t="s">
        <v>49813</v>
      </c>
      <c r="J1093" t="s">
        <v>26707</v>
      </c>
      <c r="L1093">
        <v>1087</v>
      </c>
      <c r="M1093" t="s">
        <v>1572</v>
      </c>
      <c r="N1093" t="s">
        <v>28390</v>
      </c>
      <c r="O1093" t="s">
        <v>1573</v>
      </c>
      <c r="P1093" t="s">
        <v>29751</v>
      </c>
      <c r="Q1093" t="s">
        <v>1572</v>
      </c>
    </row>
    <row r="1094" spans="2:17" x14ac:dyDescent="0.3">
      <c r="B1094">
        <v>1088</v>
      </c>
      <c r="C1094" t="s">
        <v>3519</v>
      </c>
      <c r="D1094" t="s">
        <v>42386</v>
      </c>
      <c r="E1094" t="s">
        <v>26709</v>
      </c>
      <c r="F1094" t="s">
        <v>49814</v>
      </c>
      <c r="G1094" t="s">
        <v>3519</v>
      </c>
      <c r="H1094" t="s">
        <v>26718</v>
      </c>
      <c r="I1094" t="s">
        <v>49815</v>
      </c>
      <c r="J1094" t="s">
        <v>3519</v>
      </c>
      <c r="L1094">
        <v>1088</v>
      </c>
      <c r="M1094" t="s">
        <v>1574</v>
      </c>
      <c r="N1094" t="s">
        <v>28392</v>
      </c>
      <c r="O1094" t="s">
        <v>1575</v>
      </c>
      <c r="P1094" t="s">
        <v>29752</v>
      </c>
      <c r="Q1094" t="s">
        <v>1574</v>
      </c>
    </row>
    <row r="1095" spans="2:17" x14ac:dyDescent="0.3">
      <c r="B1095">
        <v>1089</v>
      </c>
      <c r="C1095" t="s">
        <v>3520</v>
      </c>
      <c r="D1095" t="s">
        <v>42388</v>
      </c>
      <c r="E1095" t="s">
        <v>26710</v>
      </c>
      <c r="F1095" t="s">
        <v>49816</v>
      </c>
      <c r="G1095" t="s">
        <v>3520</v>
      </c>
      <c r="H1095" t="s">
        <v>26719</v>
      </c>
      <c r="I1095" t="s">
        <v>49817</v>
      </c>
      <c r="J1095" t="s">
        <v>3520</v>
      </c>
      <c r="L1095">
        <v>1089</v>
      </c>
      <c r="M1095" t="s">
        <v>7346</v>
      </c>
      <c r="N1095" t="s">
        <v>7347</v>
      </c>
      <c r="O1095" t="s">
        <v>26053</v>
      </c>
      <c r="P1095" t="s">
        <v>29753</v>
      </c>
      <c r="Q1095" t="s">
        <v>7346</v>
      </c>
    </row>
    <row r="1096" spans="2:17" x14ac:dyDescent="0.3">
      <c r="B1096">
        <v>1090</v>
      </c>
      <c r="C1096" t="s">
        <v>3521</v>
      </c>
      <c r="D1096" t="s">
        <v>42390</v>
      </c>
      <c r="E1096" t="s">
        <v>26711</v>
      </c>
      <c r="F1096" t="s">
        <v>49818</v>
      </c>
      <c r="G1096" t="s">
        <v>3521</v>
      </c>
      <c r="H1096" t="s">
        <v>26721</v>
      </c>
      <c r="I1096" t="s">
        <v>49819</v>
      </c>
      <c r="J1096" t="s">
        <v>3521</v>
      </c>
      <c r="L1096">
        <v>1090</v>
      </c>
      <c r="M1096" t="s">
        <v>7348</v>
      </c>
      <c r="N1096" t="s">
        <v>7349</v>
      </c>
      <c r="O1096" t="s">
        <v>26054</v>
      </c>
      <c r="P1096" t="s">
        <v>29754</v>
      </c>
      <c r="Q1096" t="s">
        <v>7348</v>
      </c>
    </row>
    <row r="1097" spans="2:17" x14ac:dyDescent="0.3">
      <c r="B1097">
        <v>1091</v>
      </c>
      <c r="C1097" t="s">
        <v>3522</v>
      </c>
      <c r="D1097" t="s">
        <v>42392</v>
      </c>
      <c r="E1097" t="s">
        <v>26712</v>
      </c>
      <c r="F1097" t="s">
        <v>49820</v>
      </c>
      <c r="G1097" t="s">
        <v>3522</v>
      </c>
      <c r="H1097" t="s">
        <v>26723</v>
      </c>
      <c r="I1097" t="s">
        <v>49821</v>
      </c>
      <c r="J1097" t="s">
        <v>3522</v>
      </c>
      <c r="L1097">
        <v>1091</v>
      </c>
      <c r="M1097" t="s">
        <v>7350</v>
      </c>
      <c r="N1097" t="s">
        <v>7351</v>
      </c>
      <c r="O1097" t="s">
        <v>26055</v>
      </c>
      <c r="P1097" t="s">
        <v>29755</v>
      </c>
      <c r="Q1097" t="s">
        <v>7350</v>
      </c>
    </row>
    <row r="1098" spans="2:17" x14ac:dyDescent="0.3">
      <c r="B1098">
        <v>1092</v>
      </c>
      <c r="C1098" t="s">
        <v>3523</v>
      </c>
      <c r="D1098" t="s">
        <v>42394</v>
      </c>
      <c r="E1098" t="s">
        <v>3524</v>
      </c>
      <c r="F1098" t="s">
        <v>49822</v>
      </c>
      <c r="G1098" t="s">
        <v>3523</v>
      </c>
      <c r="H1098" t="s">
        <v>3668</v>
      </c>
      <c r="I1098" t="s">
        <v>49823</v>
      </c>
      <c r="J1098" t="s">
        <v>3523</v>
      </c>
      <c r="L1098">
        <v>1092</v>
      </c>
      <c r="M1098" t="s">
        <v>7352</v>
      </c>
      <c r="N1098" t="s">
        <v>26056</v>
      </c>
      <c r="O1098" t="s">
        <v>7353</v>
      </c>
      <c r="P1098" t="s">
        <v>29756</v>
      </c>
      <c r="Q1098" t="s">
        <v>7352</v>
      </c>
    </row>
    <row r="1099" spans="2:17" x14ac:dyDescent="0.3">
      <c r="B1099">
        <v>1093</v>
      </c>
      <c r="C1099" t="s">
        <v>3525</v>
      </c>
      <c r="D1099" t="s">
        <v>42396</v>
      </c>
      <c r="E1099" t="s">
        <v>3526</v>
      </c>
      <c r="F1099" t="s">
        <v>49824</v>
      </c>
      <c r="G1099" t="s">
        <v>3525</v>
      </c>
      <c r="H1099" t="s">
        <v>3670</v>
      </c>
      <c r="I1099" t="s">
        <v>49825</v>
      </c>
      <c r="J1099" t="s">
        <v>3525</v>
      </c>
      <c r="L1099">
        <v>1093</v>
      </c>
      <c r="M1099" t="s">
        <v>7354</v>
      </c>
      <c r="N1099" t="s">
        <v>26057</v>
      </c>
      <c r="O1099" t="s">
        <v>7355</v>
      </c>
      <c r="P1099" t="s">
        <v>29757</v>
      </c>
      <c r="Q1099" t="s">
        <v>7354</v>
      </c>
    </row>
    <row r="1100" spans="2:17" x14ac:dyDescent="0.3">
      <c r="B1100">
        <v>1094</v>
      </c>
      <c r="C1100" t="s">
        <v>3527</v>
      </c>
      <c r="D1100" t="s">
        <v>42398</v>
      </c>
      <c r="E1100" t="s">
        <v>3528</v>
      </c>
      <c r="F1100" t="s">
        <v>49826</v>
      </c>
      <c r="G1100" t="s">
        <v>3527</v>
      </c>
      <c r="H1100" t="s">
        <v>3672</v>
      </c>
      <c r="I1100" t="s">
        <v>49827</v>
      </c>
      <c r="J1100" t="s">
        <v>3527</v>
      </c>
      <c r="L1100">
        <v>1094</v>
      </c>
      <c r="M1100" t="s">
        <v>7356</v>
      </c>
      <c r="N1100" t="s">
        <v>26058</v>
      </c>
      <c r="O1100" t="s">
        <v>7357</v>
      </c>
      <c r="P1100" t="s">
        <v>29758</v>
      </c>
      <c r="Q1100" t="s">
        <v>7356</v>
      </c>
    </row>
    <row r="1101" spans="2:17" x14ac:dyDescent="0.3">
      <c r="B1101">
        <v>1095</v>
      </c>
      <c r="C1101" t="s">
        <v>3529</v>
      </c>
      <c r="D1101" t="s">
        <v>42400</v>
      </c>
      <c r="E1101" t="s">
        <v>3530</v>
      </c>
      <c r="F1101" t="s">
        <v>49828</v>
      </c>
      <c r="G1101" t="s">
        <v>3529</v>
      </c>
      <c r="H1101" t="s">
        <v>3674</v>
      </c>
      <c r="I1101" t="s">
        <v>49829</v>
      </c>
      <c r="J1101" t="s">
        <v>3529</v>
      </c>
      <c r="L1101">
        <v>1095</v>
      </c>
      <c r="M1101" t="s">
        <v>7358</v>
      </c>
      <c r="N1101" t="s">
        <v>7359</v>
      </c>
      <c r="O1101" t="s">
        <v>7360</v>
      </c>
      <c r="P1101" t="s">
        <v>29759</v>
      </c>
      <c r="Q1101" t="s">
        <v>7358</v>
      </c>
    </row>
    <row r="1102" spans="2:17" x14ac:dyDescent="0.3">
      <c r="B1102">
        <v>1096</v>
      </c>
      <c r="C1102" t="s">
        <v>3531</v>
      </c>
      <c r="D1102" t="s">
        <v>42402</v>
      </c>
      <c r="E1102" t="s">
        <v>3532</v>
      </c>
      <c r="F1102" t="s">
        <v>49830</v>
      </c>
      <c r="G1102" t="s">
        <v>3531</v>
      </c>
      <c r="H1102" t="s">
        <v>3676</v>
      </c>
      <c r="I1102" t="s">
        <v>49831</v>
      </c>
      <c r="J1102" t="s">
        <v>3531</v>
      </c>
      <c r="L1102">
        <v>1096</v>
      </c>
      <c r="M1102" t="s">
        <v>7361</v>
      </c>
      <c r="N1102" t="s">
        <v>29760</v>
      </c>
      <c r="O1102" t="s">
        <v>7362</v>
      </c>
      <c r="P1102" t="s">
        <v>29761</v>
      </c>
      <c r="Q1102" t="s">
        <v>7361</v>
      </c>
    </row>
    <row r="1103" spans="2:17" x14ac:dyDescent="0.3">
      <c r="B1103">
        <v>1097</v>
      </c>
      <c r="C1103" t="s">
        <v>49832</v>
      </c>
      <c r="D1103" t="s">
        <v>42405</v>
      </c>
      <c r="E1103" t="s">
        <v>49833</v>
      </c>
      <c r="F1103" t="s">
        <v>49834</v>
      </c>
      <c r="G1103" t="s">
        <v>49832</v>
      </c>
      <c r="H1103" t="s">
        <v>49683</v>
      </c>
      <c r="I1103" t="s">
        <v>49835</v>
      </c>
      <c r="J1103" t="s">
        <v>49832</v>
      </c>
      <c r="L1103">
        <v>1097</v>
      </c>
      <c r="M1103" t="s">
        <v>29762</v>
      </c>
      <c r="N1103" t="s">
        <v>29763</v>
      </c>
      <c r="O1103" t="s">
        <v>29764</v>
      </c>
      <c r="P1103" t="s">
        <v>29765</v>
      </c>
      <c r="Q1103" t="s">
        <v>29762</v>
      </c>
    </row>
    <row r="1104" spans="2:17" x14ac:dyDescent="0.3">
      <c r="B1104">
        <v>1098</v>
      </c>
      <c r="C1104" t="s">
        <v>3533</v>
      </c>
      <c r="D1104" t="s">
        <v>42408</v>
      </c>
      <c r="E1104" t="s">
        <v>3534</v>
      </c>
      <c r="F1104" t="s">
        <v>49836</v>
      </c>
      <c r="G1104" t="s">
        <v>3533</v>
      </c>
      <c r="H1104" t="s">
        <v>3678</v>
      </c>
      <c r="I1104" t="s">
        <v>49837</v>
      </c>
      <c r="J1104" t="s">
        <v>3533</v>
      </c>
      <c r="L1104">
        <v>1098</v>
      </c>
      <c r="M1104" t="s">
        <v>7363</v>
      </c>
      <c r="N1104" t="s">
        <v>7364</v>
      </c>
      <c r="O1104" t="s">
        <v>7365</v>
      </c>
      <c r="P1104" t="s">
        <v>29766</v>
      </c>
      <c r="Q1104" t="s">
        <v>7363</v>
      </c>
    </row>
    <row r="1105" spans="2:17" x14ac:dyDescent="0.3">
      <c r="B1105">
        <v>1099</v>
      </c>
      <c r="C1105" t="s">
        <v>3535</v>
      </c>
      <c r="D1105" t="s">
        <v>42410</v>
      </c>
      <c r="E1105" t="s">
        <v>49838</v>
      </c>
      <c r="F1105" t="s">
        <v>49839</v>
      </c>
      <c r="G1105" t="s">
        <v>3535</v>
      </c>
      <c r="H1105" t="s">
        <v>49689</v>
      </c>
      <c r="I1105" t="s">
        <v>49840</v>
      </c>
      <c r="J1105" t="s">
        <v>3535</v>
      </c>
      <c r="L1105">
        <v>1099</v>
      </c>
      <c r="M1105" t="s">
        <v>7366</v>
      </c>
      <c r="N1105" t="s">
        <v>7367</v>
      </c>
      <c r="O1105" t="s">
        <v>29767</v>
      </c>
      <c r="P1105" t="s">
        <v>29768</v>
      </c>
      <c r="Q1105" t="s">
        <v>7366</v>
      </c>
    </row>
    <row r="1106" spans="2:17" x14ac:dyDescent="0.3">
      <c r="B1106">
        <v>1100</v>
      </c>
      <c r="C1106" t="s">
        <v>3536</v>
      </c>
      <c r="D1106" t="s">
        <v>42413</v>
      </c>
      <c r="E1106" t="s">
        <v>49841</v>
      </c>
      <c r="F1106" t="s">
        <v>49842</v>
      </c>
      <c r="G1106" t="s">
        <v>3536</v>
      </c>
      <c r="H1106" t="s">
        <v>49693</v>
      </c>
      <c r="I1106" t="s">
        <v>49843</v>
      </c>
      <c r="J1106" t="s">
        <v>3536</v>
      </c>
      <c r="L1106">
        <v>1100</v>
      </c>
      <c r="M1106" t="s">
        <v>7368</v>
      </c>
      <c r="N1106" t="s">
        <v>7369</v>
      </c>
      <c r="O1106" t="s">
        <v>29769</v>
      </c>
      <c r="P1106" t="s">
        <v>29770</v>
      </c>
      <c r="Q1106" t="s">
        <v>7368</v>
      </c>
    </row>
    <row r="1107" spans="2:17" x14ac:dyDescent="0.3">
      <c r="B1107">
        <v>1101</v>
      </c>
      <c r="C1107" t="s">
        <v>3537</v>
      </c>
      <c r="D1107" t="s">
        <v>42416</v>
      </c>
      <c r="E1107" t="s">
        <v>3538</v>
      </c>
      <c r="F1107" t="s">
        <v>49844</v>
      </c>
      <c r="G1107" t="s">
        <v>3537</v>
      </c>
      <c r="H1107" t="s">
        <v>3682</v>
      </c>
      <c r="I1107" t="s">
        <v>49845</v>
      </c>
      <c r="J1107" t="s">
        <v>3537</v>
      </c>
      <c r="L1107">
        <v>1101</v>
      </c>
      <c r="M1107" t="s">
        <v>7370</v>
      </c>
      <c r="N1107" t="s">
        <v>7371</v>
      </c>
      <c r="O1107" t="s">
        <v>7372</v>
      </c>
      <c r="P1107" t="s">
        <v>29771</v>
      </c>
      <c r="Q1107" t="s">
        <v>7370</v>
      </c>
    </row>
    <row r="1108" spans="2:17" x14ac:dyDescent="0.3">
      <c r="B1108">
        <v>1102</v>
      </c>
      <c r="C1108" t="s">
        <v>3539</v>
      </c>
      <c r="D1108" t="s">
        <v>42418</v>
      </c>
      <c r="E1108" t="s">
        <v>3540</v>
      </c>
      <c r="F1108" t="s">
        <v>49846</v>
      </c>
      <c r="G1108" t="s">
        <v>3539</v>
      </c>
      <c r="H1108" t="s">
        <v>3684</v>
      </c>
      <c r="I1108" t="s">
        <v>49847</v>
      </c>
      <c r="J1108" t="s">
        <v>3539</v>
      </c>
      <c r="L1108">
        <v>1102</v>
      </c>
      <c r="M1108" t="s">
        <v>7373</v>
      </c>
      <c r="N1108" t="s">
        <v>7374</v>
      </c>
      <c r="O1108" t="s">
        <v>7375</v>
      </c>
      <c r="P1108" t="s">
        <v>29772</v>
      </c>
      <c r="Q1108" t="s">
        <v>7373</v>
      </c>
    </row>
    <row r="1109" spans="2:17" x14ac:dyDescent="0.3">
      <c r="B1109">
        <v>1103</v>
      </c>
      <c r="C1109" t="s">
        <v>3541</v>
      </c>
      <c r="D1109" t="s">
        <v>42420</v>
      </c>
      <c r="E1109" t="s">
        <v>3542</v>
      </c>
      <c r="F1109" t="s">
        <v>49848</v>
      </c>
      <c r="G1109" t="s">
        <v>3541</v>
      </c>
      <c r="H1109" t="s">
        <v>3686</v>
      </c>
      <c r="I1109" t="s">
        <v>49849</v>
      </c>
      <c r="J1109" t="s">
        <v>3541</v>
      </c>
      <c r="L1109">
        <v>1103</v>
      </c>
      <c r="M1109" t="s">
        <v>7376</v>
      </c>
      <c r="N1109" t="s">
        <v>7377</v>
      </c>
      <c r="O1109" t="s">
        <v>7378</v>
      </c>
      <c r="P1109" t="s">
        <v>29773</v>
      </c>
      <c r="Q1109" t="s">
        <v>7376</v>
      </c>
    </row>
    <row r="1110" spans="2:17" x14ac:dyDescent="0.3">
      <c r="B1110">
        <v>1104</v>
      </c>
      <c r="C1110" t="s">
        <v>3543</v>
      </c>
      <c r="D1110" t="s">
        <v>28415</v>
      </c>
      <c r="E1110" t="s">
        <v>3544</v>
      </c>
      <c r="F1110" t="s">
        <v>36941</v>
      </c>
      <c r="G1110" t="s">
        <v>3543</v>
      </c>
      <c r="H1110" t="s">
        <v>3688</v>
      </c>
      <c r="I1110" t="s">
        <v>37588</v>
      </c>
      <c r="J1110" t="s">
        <v>3543</v>
      </c>
      <c r="L1110">
        <v>1104</v>
      </c>
      <c r="M1110" t="s">
        <v>1554</v>
      </c>
      <c r="N1110" t="s">
        <v>28415</v>
      </c>
      <c r="O1110" t="s">
        <v>1555</v>
      </c>
      <c r="P1110" t="s">
        <v>29774</v>
      </c>
      <c r="Q1110" t="s">
        <v>1554</v>
      </c>
    </row>
    <row r="1111" spans="2:17" x14ac:dyDescent="0.3">
      <c r="B1111">
        <v>1105</v>
      </c>
      <c r="C1111" t="s">
        <v>3545</v>
      </c>
      <c r="D1111" t="s">
        <v>28417</v>
      </c>
      <c r="E1111" t="s">
        <v>3546</v>
      </c>
      <c r="F1111" t="s">
        <v>36942</v>
      </c>
      <c r="G1111" t="s">
        <v>3545</v>
      </c>
      <c r="H1111" t="s">
        <v>3690</v>
      </c>
      <c r="I1111" t="s">
        <v>37589</v>
      </c>
      <c r="J1111" t="s">
        <v>3545</v>
      </c>
      <c r="L1111">
        <v>1105</v>
      </c>
      <c r="M1111" t="s">
        <v>1556</v>
      </c>
      <c r="N1111" t="s">
        <v>28417</v>
      </c>
      <c r="O1111" t="s">
        <v>1557</v>
      </c>
      <c r="P1111" t="s">
        <v>29775</v>
      </c>
      <c r="Q1111" t="s">
        <v>1556</v>
      </c>
    </row>
    <row r="1112" spans="2:17" x14ac:dyDescent="0.3">
      <c r="B1112">
        <v>1106</v>
      </c>
      <c r="C1112" t="s">
        <v>3547</v>
      </c>
      <c r="D1112" t="s">
        <v>28419</v>
      </c>
      <c r="E1112" t="s">
        <v>3548</v>
      </c>
      <c r="F1112" t="s">
        <v>36943</v>
      </c>
      <c r="G1112" t="s">
        <v>3547</v>
      </c>
      <c r="H1112" t="s">
        <v>3692</v>
      </c>
      <c r="I1112" t="s">
        <v>37590</v>
      </c>
      <c r="J1112" t="s">
        <v>3547</v>
      </c>
      <c r="L1112">
        <v>1106</v>
      </c>
      <c r="M1112" t="s">
        <v>1558</v>
      </c>
      <c r="N1112" t="s">
        <v>28419</v>
      </c>
      <c r="O1112" t="s">
        <v>1559</v>
      </c>
      <c r="P1112" t="s">
        <v>29776</v>
      </c>
      <c r="Q1112" t="s">
        <v>1558</v>
      </c>
    </row>
    <row r="1113" spans="2:17" x14ac:dyDescent="0.3">
      <c r="B1113">
        <v>1107</v>
      </c>
      <c r="C1113" t="s">
        <v>3549</v>
      </c>
      <c r="D1113" t="s">
        <v>28421</v>
      </c>
      <c r="E1113" t="s">
        <v>3550</v>
      </c>
      <c r="F1113" t="s">
        <v>36944</v>
      </c>
      <c r="G1113" t="s">
        <v>3549</v>
      </c>
      <c r="H1113" t="s">
        <v>3694</v>
      </c>
      <c r="I1113" t="s">
        <v>37591</v>
      </c>
      <c r="J1113" t="s">
        <v>3549</v>
      </c>
      <c r="L1113">
        <v>1107</v>
      </c>
      <c r="M1113" t="s">
        <v>1560</v>
      </c>
      <c r="N1113" t="s">
        <v>28421</v>
      </c>
      <c r="O1113" t="s">
        <v>1561</v>
      </c>
      <c r="P1113" t="s">
        <v>29777</v>
      </c>
      <c r="Q1113" t="s">
        <v>1560</v>
      </c>
    </row>
    <row r="1114" spans="2:17" x14ac:dyDescent="0.3">
      <c r="B1114">
        <v>1108</v>
      </c>
      <c r="C1114" t="s">
        <v>3551</v>
      </c>
      <c r="D1114" t="s">
        <v>28423</v>
      </c>
      <c r="E1114" t="s">
        <v>3552</v>
      </c>
      <c r="F1114" t="s">
        <v>36945</v>
      </c>
      <c r="G1114" t="s">
        <v>3551</v>
      </c>
      <c r="H1114" t="s">
        <v>3696</v>
      </c>
      <c r="I1114" t="s">
        <v>37592</v>
      </c>
      <c r="J1114" t="s">
        <v>3551</v>
      </c>
      <c r="L1114">
        <v>1108</v>
      </c>
      <c r="M1114" t="s">
        <v>1562</v>
      </c>
      <c r="N1114" t="s">
        <v>28423</v>
      </c>
      <c r="O1114" t="s">
        <v>1563</v>
      </c>
      <c r="P1114" t="s">
        <v>29778</v>
      </c>
      <c r="Q1114" t="s">
        <v>1562</v>
      </c>
    </row>
    <row r="1115" spans="2:17" x14ac:dyDescent="0.3">
      <c r="B1115">
        <v>1109</v>
      </c>
      <c r="C1115" t="s">
        <v>3553</v>
      </c>
      <c r="D1115" t="s">
        <v>28425</v>
      </c>
      <c r="E1115" t="s">
        <v>3554</v>
      </c>
      <c r="F1115" t="s">
        <v>36946</v>
      </c>
      <c r="G1115" t="s">
        <v>3553</v>
      </c>
      <c r="H1115" t="s">
        <v>3698</v>
      </c>
      <c r="I1115" t="s">
        <v>37593</v>
      </c>
      <c r="J1115" t="s">
        <v>3553</v>
      </c>
      <c r="L1115">
        <v>1109</v>
      </c>
      <c r="M1115" t="s">
        <v>1564</v>
      </c>
      <c r="N1115" t="s">
        <v>28425</v>
      </c>
      <c r="O1115" t="s">
        <v>1565</v>
      </c>
      <c r="P1115" t="s">
        <v>29779</v>
      </c>
      <c r="Q1115" t="s">
        <v>1564</v>
      </c>
    </row>
    <row r="1116" spans="2:17" x14ac:dyDescent="0.3">
      <c r="B1116">
        <v>1110</v>
      </c>
      <c r="C1116" t="s">
        <v>3555</v>
      </c>
      <c r="D1116" t="s">
        <v>28427</v>
      </c>
      <c r="E1116" t="s">
        <v>3556</v>
      </c>
      <c r="F1116" t="s">
        <v>36947</v>
      </c>
      <c r="G1116" t="s">
        <v>3555</v>
      </c>
      <c r="H1116" t="s">
        <v>3700</v>
      </c>
      <c r="I1116" t="s">
        <v>37594</v>
      </c>
      <c r="J1116" t="s">
        <v>3555</v>
      </c>
      <c r="L1116">
        <v>1110</v>
      </c>
      <c r="M1116" t="s">
        <v>1566</v>
      </c>
      <c r="N1116" t="s">
        <v>28427</v>
      </c>
      <c r="O1116" t="s">
        <v>1567</v>
      </c>
      <c r="P1116" t="s">
        <v>29780</v>
      </c>
      <c r="Q1116" t="s">
        <v>1566</v>
      </c>
    </row>
    <row r="1117" spans="2:17" x14ac:dyDescent="0.3">
      <c r="B1117">
        <v>1111</v>
      </c>
      <c r="C1117" t="s">
        <v>3557</v>
      </c>
      <c r="D1117" t="s">
        <v>28429</v>
      </c>
      <c r="E1117" t="s">
        <v>3558</v>
      </c>
      <c r="F1117" t="s">
        <v>36948</v>
      </c>
      <c r="G1117" t="s">
        <v>3557</v>
      </c>
      <c r="H1117" t="s">
        <v>3702</v>
      </c>
      <c r="I1117" t="s">
        <v>37595</v>
      </c>
      <c r="J1117" t="s">
        <v>3557</v>
      </c>
      <c r="L1117">
        <v>1111</v>
      </c>
      <c r="M1117" t="s">
        <v>1568</v>
      </c>
      <c r="N1117" t="s">
        <v>28429</v>
      </c>
      <c r="O1117" t="s">
        <v>1569</v>
      </c>
      <c r="P1117" t="s">
        <v>29781</v>
      </c>
      <c r="Q1117" t="s">
        <v>1568</v>
      </c>
    </row>
    <row r="1118" spans="2:17" x14ac:dyDescent="0.3">
      <c r="B1118">
        <v>1112</v>
      </c>
      <c r="C1118" t="s">
        <v>3559</v>
      </c>
      <c r="D1118" t="s">
        <v>28431</v>
      </c>
      <c r="E1118" t="s">
        <v>3560</v>
      </c>
      <c r="F1118" t="s">
        <v>36949</v>
      </c>
      <c r="G1118" t="s">
        <v>3559</v>
      </c>
      <c r="H1118" t="s">
        <v>3704</v>
      </c>
      <c r="I1118" t="s">
        <v>37654</v>
      </c>
      <c r="J1118" t="s">
        <v>3559</v>
      </c>
      <c r="L1118">
        <v>1112</v>
      </c>
      <c r="M1118" t="s">
        <v>1570</v>
      </c>
      <c r="N1118" t="s">
        <v>28431</v>
      </c>
      <c r="O1118" t="s">
        <v>1571</v>
      </c>
      <c r="P1118" t="s">
        <v>29782</v>
      </c>
      <c r="Q1118" t="s">
        <v>1570</v>
      </c>
    </row>
    <row r="1119" spans="2:17" x14ac:dyDescent="0.3">
      <c r="B1119">
        <v>1113</v>
      </c>
      <c r="C1119" t="s">
        <v>3561</v>
      </c>
      <c r="D1119" t="s">
        <v>28390</v>
      </c>
      <c r="E1119" t="s">
        <v>3562</v>
      </c>
      <c r="F1119" t="s">
        <v>36918</v>
      </c>
      <c r="G1119" t="s">
        <v>3561</v>
      </c>
      <c r="H1119" t="s">
        <v>3706</v>
      </c>
      <c r="I1119" t="s">
        <v>37546</v>
      </c>
      <c r="J1119" t="s">
        <v>3561</v>
      </c>
      <c r="L1119">
        <v>1113</v>
      </c>
      <c r="M1119" t="s">
        <v>1572</v>
      </c>
      <c r="N1119" t="s">
        <v>28390</v>
      </c>
      <c r="O1119" t="s">
        <v>1573</v>
      </c>
      <c r="P1119" t="s">
        <v>29783</v>
      </c>
      <c r="Q1119" t="s">
        <v>1572</v>
      </c>
    </row>
    <row r="1120" spans="2:17" x14ac:dyDescent="0.3">
      <c r="B1120">
        <v>1114</v>
      </c>
      <c r="C1120" t="s">
        <v>3563</v>
      </c>
      <c r="D1120" t="s">
        <v>28392</v>
      </c>
      <c r="E1120" t="s">
        <v>3564</v>
      </c>
      <c r="F1120" t="s">
        <v>36919</v>
      </c>
      <c r="G1120" t="s">
        <v>3563</v>
      </c>
      <c r="H1120" t="s">
        <v>3708</v>
      </c>
      <c r="I1120" t="s">
        <v>37547</v>
      </c>
      <c r="J1120" t="s">
        <v>3563</v>
      </c>
      <c r="L1120">
        <v>1114</v>
      </c>
      <c r="M1120" t="s">
        <v>1574</v>
      </c>
      <c r="N1120" t="s">
        <v>28392</v>
      </c>
      <c r="O1120" t="s">
        <v>1575</v>
      </c>
      <c r="P1120" t="s">
        <v>29784</v>
      </c>
      <c r="Q1120" t="s">
        <v>1574</v>
      </c>
    </row>
    <row r="1121" spans="2:17" x14ac:dyDescent="0.3">
      <c r="B1121">
        <v>1115</v>
      </c>
      <c r="C1121" t="s">
        <v>3565</v>
      </c>
      <c r="D1121" t="s">
        <v>42433</v>
      </c>
      <c r="E1121" t="s">
        <v>3566</v>
      </c>
      <c r="F1121" t="s">
        <v>49850</v>
      </c>
      <c r="G1121" t="s">
        <v>3565</v>
      </c>
      <c r="H1121" t="s">
        <v>3710</v>
      </c>
      <c r="I1121" t="s">
        <v>49851</v>
      </c>
      <c r="J1121" t="s">
        <v>3565</v>
      </c>
      <c r="L1121">
        <v>1115</v>
      </c>
      <c r="M1121" t="s">
        <v>7379</v>
      </c>
      <c r="N1121" t="s">
        <v>7380</v>
      </c>
      <c r="O1121" t="s">
        <v>7381</v>
      </c>
      <c r="P1121" t="s">
        <v>29785</v>
      </c>
      <c r="Q1121" t="s">
        <v>7379</v>
      </c>
    </row>
    <row r="1122" spans="2:17" x14ac:dyDescent="0.3">
      <c r="B1122">
        <v>1116</v>
      </c>
      <c r="C1122" t="s">
        <v>3567</v>
      </c>
      <c r="D1122" t="s">
        <v>42435</v>
      </c>
      <c r="E1122" t="s">
        <v>3568</v>
      </c>
      <c r="F1122" t="s">
        <v>49852</v>
      </c>
      <c r="G1122" t="s">
        <v>3567</v>
      </c>
      <c r="H1122" t="s">
        <v>3712</v>
      </c>
      <c r="I1122" t="s">
        <v>49853</v>
      </c>
      <c r="J1122" t="s">
        <v>3567</v>
      </c>
      <c r="L1122">
        <v>1116</v>
      </c>
      <c r="M1122" t="s">
        <v>7382</v>
      </c>
      <c r="N1122" t="s">
        <v>7383</v>
      </c>
      <c r="O1122" t="s">
        <v>7384</v>
      </c>
      <c r="P1122" t="s">
        <v>29786</v>
      </c>
      <c r="Q1122" t="s">
        <v>7382</v>
      </c>
    </row>
    <row r="1123" spans="2:17" x14ac:dyDescent="0.3">
      <c r="B1123">
        <v>1117</v>
      </c>
      <c r="C1123" t="s">
        <v>3569</v>
      </c>
      <c r="D1123" t="s">
        <v>42437</v>
      </c>
      <c r="E1123" t="s">
        <v>3570</v>
      </c>
      <c r="F1123" t="s">
        <v>49854</v>
      </c>
      <c r="G1123" t="s">
        <v>3569</v>
      </c>
      <c r="H1123" t="s">
        <v>3714</v>
      </c>
      <c r="I1123" t="s">
        <v>49855</v>
      </c>
      <c r="J1123" t="s">
        <v>3569</v>
      </c>
      <c r="L1123">
        <v>1117</v>
      </c>
      <c r="M1123" t="s">
        <v>7385</v>
      </c>
      <c r="N1123" t="s">
        <v>7386</v>
      </c>
      <c r="O1123" t="s">
        <v>7387</v>
      </c>
      <c r="P1123" t="s">
        <v>29787</v>
      </c>
      <c r="Q1123" t="s">
        <v>7385</v>
      </c>
    </row>
    <row r="1124" spans="2:17" x14ac:dyDescent="0.3">
      <c r="B1124">
        <v>1118</v>
      </c>
      <c r="C1124" t="s">
        <v>49856</v>
      </c>
      <c r="D1124" t="s">
        <v>42440</v>
      </c>
      <c r="E1124" t="s">
        <v>3571</v>
      </c>
      <c r="F1124" t="s">
        <v>49857</v>
      </c>
      <c r="G1124" t="s">
        <v>49856</v>
      </c>
      <c r="H1124" t="s">
        <v>3715</v>
      </c>
      <c r="I1124" t="s">
        <v>49858</v>
      </c>
      <c r="J1124" t="s">
        <v>49856</v>
      </c>
      <c r="L1124">
        <v>1118</v>
      </c>
      <c r="M1124" t="s">
        <v>29788</v>
      </c>
      <c r="N1124" t="s">
        <v>7388</v>
      </c>
      <c r="O1124" t="s">
        <v>7389</v>
      </c>
      <c r="P1124" t="s">
        <v>29789</v>
      </c>
      <c r="Q1124" t="s">
        <v>29788</v>
      </c>
    </row>
    <row r="1125" spans="2:17" x14ac:dyDescent="0.3">
      <c r="B1125">
        <v>1119</v>
      </c>
      <c r="C1125" t="s">
        <v>5830</v>
      </c>
      <c r="D1125" t="s">
        <v>42442</v>
      </c>
      <c r="E1125" t="s">
        <v>3572</v>
      </c>
      <c r="F1125" t="s">
        <v>49859</v>
      </c>
      <c r="G1125" t="s">
        <v>5830</v>
      </c>
      <c r="H1125" t="s">
        <v>3716</v>
      </c>
      <c r="I1125" t="s">
        <v>49860</v>
      </c>
      <c r="J1125" t="s">
        <v>5830</v>
      </c>
      <c r="L1125">
        <v>1119</v>
      </c>
      <c r="M1125" t="s">
        <v>7390</v>
      </c>
      <c r="N1125" t="s">
        <v>7391</v>
      </c>
      <c r="O1125" t="s">
        <v>7392</v>
      </c>
      <c r="P1125" t="s">
        <v>29790</v>
      </c>
      <c r="Q1125" t="s">
        <v>7390</v>
      </c>
    </row>
    <row r="1126" spans="2:17" x14ac:dyDescent="0.3">
      <c r="B1126">
        <v>1120</v>
      </c>
      <c r="C1126" t="s">
        <v>3573</v>
      </c>
      <c r="D1126" t="s">
        <v>42444</v>
      </c>
      <c r="E1126" t="s">
        <v>3574</v>
      </c>
      <c r="F1126" t="s">
        <v>49861</v>
      </c>
      <c r="G1126" t="s">
        <v>3573</v>
      </c>
      <c r="H1126" t="s">
        <v>3718</v>
      </c>
      <c r="I1126" t="s">
        <v>49862</v>
      </c>
      <c r="J1126" t="s">
        <v>3573</v>
      </c>
      <c r="L1126">
        <v>1120</v>
      </c>
      <c r="M1126" t="s">
        <v>7393</v>
      </c>
      <c r="N1126" t="s">
        <v>7394</v>
      </c>
      <c r="O1126" t="s">
        <v>7395</v>
      </c>
      <c r="P1126" t="s">
        <v>29791</v>
      </c>
      <c r="Q1126" t="s">
        <v>7393</v>
      </c>
    </row>
    <row r="1127" spans="2:17" x14ac:dyDescent="0.3">
      <c r="B1127">
        <v>1121</v>
      </c>
      <c r="C1127" t="s">
        <v>3575</v>
      </c>
      <c r="D1127" t="s">
        <v>42446</v>
      </c>
      <c r="E1127" t="s">
        <v>3576</v>
      </c>
      <c r="F1127" t="s">
        <v>49863</v>
      </c>
      <c r="G1127" t="s">
        <v>3575</v>
      </c>
      <c r="H1127" t="s">
        <v>3720</v>
      </c>
      <c r="I1127" t="s">
        <v>49864</v>
      </c>
      <c r="J1127" t="s">
        <v>3575</v>
      </c>
      <c r="L1127">
        <v>1121</v>
      </c>
      <c r="M1127" t="s">
        <v>7396</v>
      </c>
      <c r="N1127" t="s">
        <v>7397</v>
      </c>
      <c r="O1127" t="s">
        <v>7398</v>
      </c>
      <c r="P1127" t="s">
        <v>29792</v>
      </c>
      <c r="Q1127" t="s">
        <v>7396</v>
      </c>
    </row>
    <row r="1128" spans="2:17" x14ac:dyDescent="0.3">
      <c r="B1128">
        <v>1122</v>
      </c>
      <c r="C1128" t="s">
        <v>3577</v>
      </c>
      <c r="D1128" t="s">
        <v>42448</v>
      </c>
      <c r="E1128" t="s">
        <v>3578</v>
      </c>
      <c r="F1128" t="s">
        <v>49865</v>
      </c>
      <c r="G1128" t="s">
        <v>3577</v>
      </c>
      <c r="H1128" t="s">
        <v>3722</v>
      </c>
      <c r="I1128" t="s">
        <v>49866</v>
      </c>
      <c r="J1128" t="s">
        <v>3577</v>
      </c>
      <c r="L1128">
        <v>1122</v>
      </c>
      <c r="M1128" t="s">
        <v>7399</v>
      </c>
      <c r="N1128" t="s">
        <v>7400</v>
      </c>
      <c r="O1128" t="s">
        <v>7401</v>
      </c>
      <c r="P1128" t="s">
        <v>29793</v>
      </c>
      <c r="Q1128" t="s">
        <v>7399</v>
      </c>
    </row>
    <row r="1129" spans="2:17" x14ac:dyDescent="0.3">
      <c r="B1129">
        <v>1123</v>
      </c>
      <c r="C1129" t="s">
        <v>3579</v>
      </c>
      <c r="D1129" t="s">
        <v>42450</v>
      </c>
      <c r="E1129" t="s">
        <v>3580</v>
      </c>
      <c r="F1129" t="s">
        <v>49867</v>
      </c>
      <c r="G1129" t="s">
        <v>3579</v>
      </c>
      <c r="H1129" t="s">
        <v>3724</v>
      </c>
      <c r="I1129" t="s">
        <v>49868</v>
      </c>
      <c r="J1129" t="s">
        <v>3579</v>
      </c>
      <c r="L1129">
        <v>1123</v>
      </c>
      <c r="M1129" t="s">
        <v>7402</v>
      </c>
      <c r="N1129" t="s">
        <v>7403</v>
      </c>
      <c r="O1129" t="s">
        <v>7404</v>
      </c>
      <c r="P1129" t="s">
        <v>29794</v>
      </c>
      <c r="Q1129" t="s">
        <v>7402</v>
      </c>
    </row>
    <row r="1130" spans="2:17" x14ac:dyDescent="0.3">
      <c r="B1130">
        <v>1124</v>
      </c>
      <c r="C1130" t="s">
        <v>3518</v>
      </c>
      <c r="D1130" t="s">
        <v>42452</v>
      </c>
      <c r="E1130" t="s">
        <v>26713</v>
      </c>
      <c r="F1130" t="s">
        <v>49869</v>
      </c>
      <c r="G1130" t="s">
        <v>3518</v>
      </c>
      <c r="H1130" t="s">
        <v>26724</v>
      </c>
      <c r="I1130" t="s">
        <v>49870</v>
      </c>
      <c r="J1130" t="s">
        <v>3518</v>
      </c>
      <c r="L1130">
        <v>1124</v>
      </c>
      <c r="M1130" t="s">
        <v>7342</v>
      </c>
      <c r="N1130" t="s">
        <v>7343</v>
      </c>
      <c r="O1130" t="s">
        <v>26059</v>
      </c>
      <c r="P1130" t="s">
        <v>29795</v>
      </c>
      <c r="Q1130" t="s">
        <v>7342</v>
      </c>
    </row>
    <row r="1131" spans="2:17" x14ac:dyDescent="0.3">
      <c r="B1131">
        <v>1125</v>
      </c>
      <c r="C1131" t="s">
        <v>3581</v>
      </c>
      <c r="D1131" t="s">
        <v>42454</v>
      </c>
      <c r="E1131" t="s">
        <v>3582</v>
      </c>
      <c r="F1131" t="s">
        <v>49871</v>
      </c>
      <c r="G1131" t="s">
        <v>3581</v>
      </c>
      <c r="H1131" t="s">
        <v>3726</v>
      </c>
      <c r="I1131" t="s">
        <v>49872</v>
      </c>
      <c r="J1131" t="s">
        <v>3581</v>
      </c>
      <c r="L1131">
        <v>1125</v>
      </c>
      <c r="M1131" t="s">
        <v>7405</v>
      </c>
      <c r="N1131" t="s">
        <v>7406</v>
      </c>
      <c r="O1131" t="s">
        <v>7407</v>
      </c>
      <c r="P1131" t="s">
        <v>29796</v>
      </c>
      <c r="Q1131" t="s">
        <v>7405</v>
      </c>
    </row>
    <row r="1132" spans="2:17" x14ac:dyDescent="0.3">
      <c r="B1132">
        <v>1126</v>
      </c>
      <c r="C1132" t="s">
        <v>3583</v>
      </c>
      <c r="D1132" t="s">
        <v>42456</v>
      </c>
      <c r="E1132" t="s">
        <v>3584</v>
      </c>
      <c r="F1132" t="s">
        <v>49873</v>
      </c>
      <c r="G1132" t="s">
        <v>3583</v>
      </c>
      <c r="H1132" t="s">
        <v>3728</v>
      </c>
      <c r="I1132" t="s">
        <v>49874</v>
      </c>
      <c r="J1132" t="s">
        <v>3583</v>
      </c>
      <c r="L1132">
        <v>1126</v>
      </c>
      <c r="M1132" t="s">
        <v>7408</v>
      </c>
      <c r="N1132" t="s">
        <v>7409</v>
      </c>
      <c r="O1132" t="s">
        <v>7410</v>
      </c>
      <c r="P1132" t="s">
        <v>29797</v>
      </c>
      <c r="Q1132" t="s">
        <v>7408</v>
      </c>
    </row>
    <row r="1133" spans="2:17" x14ac:dyDescent="0.3">
      <c r="B1133">
        <v>1127</v>
      </c>
      <c r="C1133" t="s">
        <v>3585</v>
      </c>
      <c r="D1133" t="s">
        <v>42458</v>
      </c>
      <c r="E1133" t="s">
        <v>3586</v>
      </c>
      <c r="F1133" t="s">
        <v>49875</v>
      </c>
      <c r="G1133" t="s">
        <v>3585</v>
      </c>
      <c r="H1133" t="s">
        <v>3730</v>
      </c>
      <c r="I1133" t="s">
        <v>49876</v>
      </c>
      <c r="J1133" t="s">
        <v>3585</v>
      </c>
      <c r="L1133">
        <v>1127</v>
      </c>
      <c r="M1133" t="s">
        <v>7411</v>
      </c>
      <c r="N1133" t="s">
        <v>7412</v>
      </c>
      <c r="O1133" t="s">
        <v>7413</v>
      </c>
      <c r="P1133" t="s">
        <v>29798</v>
      </c>
      <c r="Q1133" t="s">
        <v>7411</v>
      </c>
    </row>
    <row r="1134" spans="2:17" x14ac:dyDescent="0.3">
      <c r="B1134">
        <v>1128</v>
      </c>
      <c r="C1134" t="s">
        <v>3587</v>
      </c>
      <c r="D1134" t="s">
        <v>42460</v>
      </c>
      <c r="E1134" t="s">
        <v>3588</v>
      </c>
      <c r="F1134" t="s">
        <v>49877</v>
      </c>
      <c r="G1134" t="s">
        <v>3587</v>
      </c>
      <c r="H1134" t="s">
        <v>3732</v>
      </c>
      <c r="I1134" t="s">
        <v>49878</v>
      </c>
      <c r="J1134" t="s">
        <v>3587</v>
      </c>
      <c r="L1134">
        <v>1128</v>
      </c>
      <c r="M1134" t="s">
        <v>7414</v>
      </c>
      <c r="N1134" t="s">
        <v>7415</v>
      </c>
      <c r="O1134" t="s">
        <v>7416</v>
      </c>
      <c r="P1134" t="s">
        <v>29799</v>
      </c>
      <c r="Q1134" t="s">
        <v>7414</v>
      </c>
    </row>
    <row r="1135" spans="2:17" x14ac:dyDescent="0.3">
      <c r="B1135">
        <v>1129</v>
      </c>
      <c r="C1135" t="s">
        <v>3589</v>
      </c>
      <c r="D1135" t="s">
        <v>42462</v>
      </c>
      <c r="E1135" t="s">
        <v>3590</v>
      </c>
      <c r="F1135" t="s">
        <v>49879</v>
      </c>
      <c r="G1135" t="s">
        <v>3589</v>
      </c>
      <c r="H1135" t="s">
        <v>3734</v>
      </c>
      <c r="I1135" t="s">
        <v>49880</v>
      </c>
      <c r="J1135" t="s">
        <v>3589</v>
      </c>
      <c r="L1135">
        <v>1129</v>
      </c>
      <c r="M1135" t="s">
        <v>7417</v>
      </c>
      <c r="N1135" t="s">
        <v>7418</v>
      </c>
      <c r="O1135" t="s">
        <v>7419</v>
      </c>
      <c r="P1135" t="s">
        <v>29800</v>
      </c>
      <c r="Q1135" t="s">
        <v>7417</v>
      </c>
    </row>
    <row r="1136" spans="2:17" x14ac:dyDescent="0.3">
      <c r="B1136">
        <v>1130</v>
      </c>
      <c r="C1136" t="s">
        <v>3591</v>
      </c>
      <c r="D1136" t="s">
        <v>42464</v>
      </c>
      <c r="E1136" t="s">
        <v>3592</v>
      </c>
      <c r="F1136" t="s">
        <v>49881</v>
      </c>
      <c r="G1136" t="s">
        <v>3591</v>
      </c>
      <c r="H1136" t="s">
        <v>3736</v>
      </c>
      <c r="I1136" t="s">
        <v>49882</v>
      </c>
      <c r="J1136" t="s">
        <v>3591</v>
      </c>
      <c r="L1136">
        <v>1130</v>
      </c>
      <c r="M1136" t="s">
        <v>7420</v>
      </c>
      <c r="N1136" t="s">
        <v>7421</v>
      </c>
      <c r="O1136" t="s">
        <v>7422</v>
      </c>
      <c r="P1136" t="s">
        <v>29801</v>
      </c>
      <c r="Q1136" t="s">
        <v>7420</v>
      </c>
    </row>
    <row r="1137" spans="2:17" x14ac:dyDescent="0.3">
      <c r="B1137">
        <v>1131</v>
      </c>
      <c r="C1137" t="s">
        <v>3593</v>
      </c>
      <c r="D1137" t="s">
        <v>42466</v>
      </c>
      <c r="E1137" t="s">
        <v>3594</v>
      </c>
      <c r="F1137" t="s">
        <v>49883</v>
      </c>
      <c r="G1137" t="s">
        <v>3593</v>
      </c>
      <c r="H1137" t="s">
        <v>3738</v>
      </c>
      <c r="I1137" t="s">
        <v>49884</v>
      </c>
      <c r="J1137" t="s">
        <v>3593</v>
      </c>
      <c r="L1137">
        <v>1131</v>
      </c>
      <c r="M1137" t="s">
        <v>7423</v>
      </c>
      <c r="N1137" t="s">
        <v>7424</v>
      </c>
      <c r="O1137" t="s">
        <v>7425</v>
      </c>
      <c r="P1137" t="s">
        <v>29802</v>
      </c>
      <c r="Q1137" t="s">
        <v>7423</v>
      </c>
    </row>
    <row r="1138" spans="2:17" x14ac:dyDescent="0.3">
      <c r="B1138">
        <v>1132</v>
      </c>
      <c r="C1138" t="s">
        <v>3595</v>
      </c>
      <c r="D1138" t="s">
        <v>42468</v>
      </c>
      <c r="E1138" t="s">
        <v>3596</v>
      </c>
      <c r="F1138" t="s">
        <v>49885</v>
      </c>
      <c r="G1138" t="s">
        <v>3595</v>
      </c>
      <c r="H1138" t="s">
        <v>3740</v>
      </c>
      <c r="I1138" t="s">
        <v>49886</v>
      </c>
      <c r="J1138" t="s">
        <v>3595</v>
      </c>
      <c r="L1138">
        <v>1132</v>
      </c>
      <c r="M1138" t="s">
        <v>7426</v>
      </c>
      <c r="N1138" t="s">
        <v>7427</v>
      </c>
      <c r="O1138" t="s">
        <v>7428</v>
      </c>
      <c r="P1138" t="s">
        <v>29803</v>
      </c>
      <c r="Q1138" t="s">
        <v>7426</v>
      </c>
    </row>
    <row r="1139" spans="2:17" x14ac:dyDescent="0.3">
      <c r="B1139">
        <v>1133</v>
      </c>
      <c r="C1139" t="s">
        <v>3597</v>
      </c>
      <c r="D1139" t="s">
        <v>42470</v>
      </c>
      <c r="E1139" t="s">
        <v>3598</v>
      </c>
      <c r="F1139" t="s">
        <v>49887</v>
      </c>
      <c r="G1139" t="s">
        <v>3597</v>
      </c>
      <c r="H1139" t="s">
        <v>3742</v>
      </c>
      <c r="I1139" t="s">
        <v>49888</v>
      </c>
      <c r="J1139" t="s">
        <v>3597</v>
      </c>
      <c r="L1139">
        <v>1133</v>
      </c>
      <c r="M1139" t="s">
        <v>7429</v>
      </c>
      <c r="N1139" t="s">
        <v>7430</v>
      </c>
      <c r="O1139" t="s">
        <v>7431</v>
      </c>
      <c r="P1139" t="s">
        <v>29804</v>
      </c>
      <c r="Q1139" t="s">
        <v>7429</v>
      </c>
    </row>
    <row r="1140" spans="2:17" x14ac:dyDescent="0.3">
      <c r="B1140">
        <v>1134</v>
      </c>
      <c r="C1140" t="s">
        <v>3599</v>
      </c>
      <c r="D1140" t="s">
        <v>42472</v>
      </c>
      <c r="E1140" t="s">
        <v>3600</v>
      </c>
      <c r="F1140" t="s">
        <v>49889</v>
      </c>
      <c r="G1140" t="s">
        <v>3599</v>
      </c>
      <c r="H1140" t="s">
        <v>3744</v>
      </c>
      <c r="I1140" t="s">
        <v>49890</v>
      </c>
      <c r="J1140" t="s">
        <v>3599</v>
      </c>
      <c r="L1140">
        <v>1134</v>
      </c>
      <c r="M1140" t="s">
        <v>7432</v>
      </c>
      <c r="N1140" t="s">
        <v>7433</v>
      </c>
      <c r="O1140" t="s">
        <v>7434</v>
      </c>
      <c r="P1140" t="s">
        <v>29805</v>
      </c>
      <c r="Q1140" t="s">
        <v>7432</v>
      </c>
    </row>
    <row r="1141" spans="2:17" x14ac:dyDescent="0.3">
      <c r="B1141">
        <v>1135</v>
      </c>
      <c r="C1141" t="s">
        <v>3601</v>
      </c>
      <c r="D1141" t="s">
        <v>42474</v>
      </c>
      <c r="E1141" t="s">
        <v>3602</v>
      </c>
      <c r="F1141" t="s">
        <v>49891</v>
      </c>
      <c r="G1141" t="s">
        <v>3601</v>
      </c>
      <c r="H1141" t="s">
        <v>3746</v>
      </c>
      <c r="I1141" t="s">
        <v>49892</v>
      </c>
      <c r="J1141" t="s">
        <v>3601</v>
      </c>
      <c r="L1141">
        <v>1135</v>
      </c>
      <c r="M1141" t="s">
        <v>7435</v>
      </c>
      <c r="N1141" t="s">
        <v>7436</v>
      </c>
      <c r="O1141" t="s">
        <v>7437</v>
      </c>
      <c r="P1141" t="s">
        <v>29806</v>
      </c>
      <c r="Q1141" t="s">
        <v>7435</v>
      </c>
    </row>
    <row r="1142" spans="2:17" x14ac:dyDescent="0.3">
      <c r="B1142">
        <v>1136</v>
      </c>
      <c r="C1142" t="s">
        <v>3603</v>
      </c>
      <c r="D1142" t="s">
        <v>42476</v>
      </c>
      <c r="E1142" t="s">
        <v>3604</v>
      </c>
      <c r="F1142" t="s">
        <v>49893</v>
      </c>
      <c r="G1142" t="s">
        <v>3603</v>
      </c>
      <c r="H1142" t="s">
        <v>3748</v>
      </c>
      <c r="I1142" t="s">
        <v>49894</v>
      </c>
      <c r="J1142" t="s">
        <v>3603</v>
      </c>
      <c r="L1142">
        <v>1136</v>
      </c>
      <c r="M1142" t="s">
        <v>7438</v>
      </c>
      <c r="N1142" t="s">
        <v>7439</v>
      </c>
      <c r="O1142" t="s">
        <v>7440</v>
      </c>
      <c r="P1142" t="s">
        <v>29807</v>
      </c>
      <c r="Q1142" t="s">
        <v>7438</v>
      </c>
    </row>
    <row r="1143" spans="2:17" x14ac:dyDescent="0.3">
      <c r="B1143">
        <v>1137</v>
      </c>
      <c r="C1143" t="s">
        <v>3605</v>
      </c>
      <c r="D1143" t="s">
        <v>42478</v>
      </c>
      <c r="E1143" t="s">
        <v>3606</v>
      </c>
      <c r="F1143" t="s">
        <v>49895</v>
      </c>
      <c r="G1143" t="s">
        <v>3605</v>
      </c>
      <c r="H1143" t="s">
        <v>3750</v>
      </c>
      <c r="I1143" t="s">
        <v>49896</v>
      </c>
      <c r="J1143" t="s">
        <v>3605</v>
      </c>
      <c r="L1143">
        <v>1137</v>
      </c>
      <c r="M1143" t="s">
        <v>7441</v>
      </c>
      <c r="N1143" t="s">
        <v>7442</v>
      </c>
      <c r="O1143" t="s">
        <v>7443</v>
      </c>
      <c r="P1143" t="s">
        <v>29808</v>
      </c>
      <c r="Q1143" t="s">
        <v>7441</v>
      </c>
    </row>
    <row r="1144" spans="2:17" x14ac:dyDescent="0.3">
      <c r="B1144">
        <v>1138</v>
      </c>
      <c r="C1144" t="s">
        <v>3607</v>
      </c>
      <c r="D1144" t="s">
        <v>42480</v>
      </c>
      <c r="E1144" t="s">
        <v>3608</v>
      </c>
      <c r="F1144" t="s">
        <v>49897</v>
      </c>
      <c r="G1144" t="s">
        <v>3607</v>
      </c>
      <c r="H1144" t="s">
        <v>3752</v>
      </c>
      <c r="I1144" t="s">
        <v>49898</v>
      </c>
      <c r="J1144" t="s">
        <v>3607</v>
      </c>
      <c r="L1144">
        <v>1138</v>
      </c>
      <c r="M1144" t="s">
        <v>7444</v>
      </c>
      <c r="N1144" t="s">
        <v>7445</v>
      </c>
      <c r="O1144" t="s">
        <v>7446</v>
      </c>
      <c r="P1144" t="s">
        <v>29809</v>
      </c>
      <c r="Q1144" t="s">
        <v>7444</v>
      </c>
    </row>
    <row r="1145" spans="2:17" x14ac:dyDescent="0.3">
      <c r="B1145">
        <v>1139</v>
      </c>
      <c r="C1145" t="s">
        <v>3609</v>
      </c>
      <c r="D1145" t="s">
        <v>42482</v>
      </c>
      <c r="E1145" t="s">
        <v>3610</v>
      </c>
      <c r="F1145" t="s">
        <v>49899</v>
      </c>
      <c r="G1145" t="s">
        <v>3609</v>
      </c>
      <c r="H1145" t="s">
        <v>3754</v>
      </c>
      <c r="I1145" t="s">
        <v>49900</v>
      </c>
      <c r="J1145" t="s">
        <v>3609</v>
      </c>
      <c r="L1145">
        <v>1139</v>
      </c>
      <c r="M1145" t="s">
        <v>7447</v>
      </c>
      <c r="N1145" t="s">
        <v>7448</v>
      </c>
      <c r="O1145" t="s">
        <v>7449</v>
      </c>
      <c r="P1145" t="s">
        <v>29810</v>
      </c>
      <c r="Q1145" t="s">
        <v>7447</v>
      </c>
    </row>
    <row r="1146" spans="2:17" x14ac:dyDescent="0.3">
      <c r="B1146">
        <v>1140</v>
      </c>
      <c r="C1146" t="s">
        <v>3611</v>
      </c>
      <c r="D1146" t="s">
        <v>42484</v>
      </c>
      <c r="E1146" t="s">
        <v>3612</v>
      </c>
      <c r="F1146" t="s">
        <v>49901</v>
      </c>
      <c r="G1146" t="s">
        <v>3611</v>
      </c>
      <c r="H1146" t="s">
        <v>3756</v>
      </c>
      <c r="I1146" t="s">
        <v>49902</v>
      </c>
      <c r="J1146" t="s">
        <v>3611</v>
      </c>
      <c r="L1146">
        <v>1140</v>
      </c>
      <c r="M1146" t="s">
        <v>7450</v>
      </c>
      <c r="N1146" t="s">
        <v>7451</v>
      </c>
      <c r="O1146" t="s">
        <v>7452</v>
      </c>
      <c r="P1146" t="s">
        <v>29811</v>
      </c>
      <c r="Q1146" t="s">
        <v>7450</v>
      </c>
    </row>
    <row r="1147" spans="2:17" x14ac:dyDescent="0.3">
      <c r="B1147">
        <v>1141</v>
      </c>
      <c r="C1147" t="s">
        <v>3613</v>
      </c>
      <c r="D1147" t="s">
        <v>42486</v>
      </c>
      <c r="E1147" t="s">
        <v>3614</v>
      </c>
      <c r="F1147" t="s">
        <v>49903</v>
      </c>
      <c r="G1147" t="s">
        <v>3613</v>
      </c>
      <c r="H1147" t="s">
        <v>3758</v>
      </c>
      <c r="I1147" t="s">
        <v>49904</v>
      </c>
      <c r="J1147" t="s">
        <v>3613</v>
      </c>
      <c r="L1147">
        <v>1141</v>
      </c>
      <c r="M1147" t="s">
        <v>7453</v>
      </c>
      <c r="N1147" t="s">
        <v>7454</v>
      </c>
      <c r="O1147" t="s">
        <v>7455</v>
      </c>
      <c r="P1147" t="s">
        <v>29812</v>
      </c>
      <c r="Q1147" t="s">
        <v>7453</v>
      </c>
    </row>
    <row r="1148" spans="2:17" x14ac:dyDescent="0.3">
      <c r="B1148">
        <v>1142</v>
      </c>
      <c r="C1148" t="s">
        <v>3615</v>
      </c>
      <c r="D1148" t="s">
        <v>42488</v>
      </c>
      <c r="E1148" t="s">
        <v>3616</v>
      </c>
      <c r="F1148" t="s">
        <v>49905</v>
      </c>
      <c r="G1148" t="s">
        <v>3615</v>
      </c>
      <c r="H1148" t="s">
        <v>3760</v>
      </c>
      <c r="I1148" t="s">
        <v>49906</v>
      </c>
      <c r="J1148" t="s">
        <v>3615</v>
      </c>
      <c r="L1148">
        <v>1142</v>
      </c>
      <c r="M1148" t="s">
        <v>7456</v>
      </c>
      <c r="N1148" t="s">
        <v>7457</v>
      </c>
      <c r="O1148" t="s">
        <v>7458</v>
      </c>
      <c r="P1148" t="s">
        <v>29813</v>
      </c>
      <c r="Q1148" t="s">
        <v>7456</v>
      </c>
    </row>
    <row r="1149" spans="2:17" x14ac:dyDescent="0.3">
      <c r="B1149">
        <v>1143</v>
      </c>
      <c r="C1149" t="s">
        <v>3617</v>
      </c>
      <c r="D1149" t="s">
        <v>42490</v>
      </c>
      <c r="E1149" t="s">
        <v>3618</v>
      </c>
      <c r="F1149" t="s">
        <v>49907</v>
      </c>
      <c r="G1149" t="s">
        <v>3617</v>
      </c>
      <c r="H1149" t="s">
        <v>3762</v>
      </c>
      <c r="I1149" t="s">
        <v>49908</v>
      </c>
      <c r="J1149" t="s">
        <v>3617</v>
      </c>
      <c r="L1149">
        <v>1143</v>
      </c>
      <c r="M1149" t="s">
        <v>7459</v>
      </c>
      <c r="N1149" t="s">
        <v>7460</v>
      </c>
      <c r="O1149" t="s">
        <v>7461</v>
      </c>
      <c r="P1149" t="s">
        <v>29814</v>
      </c>
      <c r="Q1149" t="s">
        <v>7459</v>
      </c>
    </row>
    <row r="1150" spans="2:17" x14ac:dyDescent="0.3">
      <c r="B1150">
        <v>1144</v>
      </c>
      <c r="C1150" t="s">
        <v>3619</v>
      </c>
      <c r="D1150" t="s">
        <v>42492</v>
      </c>
      <c r="E1150" t="s">
        <v>3620</v>
      </c>
      <c r="F1150" t="s">
        <v>49909</v>
      </c>
      <c r="G1150" t="s">
        <v>3619</v>
      </c>
      <c r="H1150" t="s">
        <v>3764</v>
      </c>
      <c r="I1150" t="s">
        <v>49910</v>
      </c>
      <c r="J1150" t="s">
        <v>3619</v>
      </c>
      <c r="L1150">
        <v>1144</v>
      </c>
      <c r="M1150" t="s">
        <v>7462</v>
      </c>
      <c r="N1150" t="s">
        <v>7463</v>
      </c>
      <c r="O1150" t="s">
        <v>7464</v>
      </c>
      <c r="P1150" t="s">
        <v>29815</v>
      </c>
      <c r="Q1150" t="s">
        <v>7462</v>
      </c>
    </row>
    <row r="1151" spans="2:17" x14ac:dyDescent="0.3">
      <c r="B1151">
        <v>1145</v>
      </c>
      <c r="C1151" t="s">
        <v>3621</v>
      </c>
      <c r="D1151" t="s">
        <v>42494</v>
      </c>
      <c r="E1151" t="s">
        <v>3622</v>
      </c>
      <c r="F1151" t="s">
        <v>49911</v>
      </c>
      <c r="G1151" t="s">
        <v>3621</v>
      </c>
      <c r="H1151" t="s">
        <v>3766</v>
      </c>
      <c r="I1151" t="s">
        <v>49912</v>
      </c>
      <c r="J1151" t="s">
        <v>3621</v>
      </c>
      <c r="L1151">
        <v>1145</v>
      </c>
      <c r="M1151" t="s">
        <v>7465</v>
      </c>
      <c r="N1151" t="s">
        <v>7466</v>
      </c>
      <c r="O1151" t="s">
        <v>7467</v>
      </c>
      <c r="P1151" t="s">
        <v>29816</v>
      </c>
      <c r="Q1151" t="s">
        <v>7465</v>
      </c>
    </row>
    <row r="1152" spans="2:17" x14ac:dyDescent="0.3">
      <c r="B1152">
        <v>1146</v>
      </c>
      <c r="C1152" t="s">
        <v>3623</v>
      </c>
      <c r="D1152" t="s">
        <v>42496</v>
      </c>
      <c r="E1152" t="s">
        <v>3624</v>
      </c>
      <c r="F1152" t="s">
        <v>49913</v>
      </c>
      <c r="G1152" t="s">
        <v>3623</v>
      </c>
      <c r="H1152" t="s">
        <v>3768</v>
      </c>
      <c r="I1152" t="s">
        <v>49914</v>
      </c>
      <c r="J1152" t="s">
        <v>3623</v>
      </c>
      <c r="L1152">
        <v>1146</v>
      </c>
      <c r="M1152" t="s">
        <v>7468</v>
      </c>
      <c r="N1152" t="s">
        <v>7469</v>
      </c>
      <c r="O1152" t="s">
        <v>7470</v>
      </c>
      <c r="P1152" t="s">
        <v>29817</v>
      </c>
      <c r="Q1152" t="s">
        <v>7468</v>
      </c>
    </row>
    <row r="1153" spans="2:17" x14ac:dyDescent="0.3">
      <c r="B1153">
        <v>1147</v>
      </c>
      <c r="C1153" t="s">
        <v>3625</v>
      </c>
      <c r="D1153" t="s">
        <v>42498</v>
      </c>
      <c r="E1153" t="s">
        <v>3626</v>
      </c>
      <c r="F1153" t="s">
        <v>49915</v>
      </c>
      <c r="G1153" t="s">
        <v>3625</v>
      </c>
      <c r="H1153" t="s">
        <v>3769</v>
      </c>
      <c r="I1153" t="s">
        <v>49916</v>
      </c>
      <c r="J1153" t="s">
        <v>3625</v>
      </c>
      <c r="L1153">
        <v>1147</v>
      </c>
      <c r="M1153" t="s">
        <v>7471</v>
      </c>
      <c r="N1153" t="s">
        <v>7472</v>
      </c>
      <c r="O1153" t="s">
        <v>7473</v>
      </c>
      <c r="P1153" t="s">
        <v>29818</v>
      </c>
      <c r="Q1153" t="s">
        <v>7471</v>
      </c>
    </row>
    <row r="1154" spans="2:17" x14ac:dyDescent="0.3">
      <c r="B1154">
        <v>1148</v>
      </c>
      <c r="C1154" t="s">
        <v>3627</v>
      </c>
      <c r="D1154" t="s">
        <v>42500</v>
      </c>
      <c r="E1154" t="s">
        <v>3628</v>
      </c>
      <c r="F1154" t="s">
        <v>49917</v>
      </c>
      <c r="G1154" t="s">
        <v>3627</v>
      </c>
      <c r="H1154" t="s">
        <v>3770</v>
      </c>
      <c r="I1154" t="s">
        <v>49918</v>
      </c>
      <c r="J1154" t="s">
        <v>3627</v>
      </c>
      <c r="L1154">
        <v>1148</v>
      </c>
      <c r="M1154" t="s">
        <v>7474</v>
      </c>
      <c r="N1154" t="s">
        <v>7475</v>
      </c>
      <c r="O1154" t="s">
        <v>7476</v>
      </c>
      <c r="P1154" t="s">
        <v>29819</v>
      </c>
      <c r="Q1154" t="s">
        <v>7474</v>
      </c>
    </row>
    <row r="1155" spans="2:17" x14ac:dyDescent="0.3">
      <c r="B1155">
        <v>1149</v>
      </c>
      <c r="C1155" t="s">
        <v>3629</v>
      </c>
      <c r="D1155" t="s">
        <v>42502</v>
      </c>
      <c r="E1155" t="s">
        <v>3630</v>
      </c>
      <c r="F1155" t="s">
        <v>49919</v>
      </c>
      <c r="G1155" t="s">
        <v>3629</v>
      </c>
      <c r="H1155" t="s">
        <v>3771</v>
      </c>
      <c r="I1155" t="s">
        <v>49920</v>
      </c>
      <c r="J1155" t="s">
        <v>3629</v>
      </c>
      <c r="L1155">
        <v>1149</v>
      </c>
      <c r="M1155" t="s">
        <v>7477</v>
      </c>
      <c r="N1155" t="s">
        <v>7478</v>
      </c>
      <c r="O1155" t="s">
        <v>7479</v>
      </c>
      <c r="P1155" t="s">
        <v>29820</v>
      </c>
      <c r="Q1155" t="s">
        <v>7477</v>
      </c>
    </row>
    <row r="1156" spans="2:17" x14ac:dyDescent="0.3">
      <c r="B1156">
        <v>1150</v>
      </c>
      <c r="C1156" t="s">
        <v>26933</v>
      </c>
      <c r="D1156" t="s">
        <v>42504</v>
      </c>
      <c r="E1156" t="s">
        <v>3631</v>
      </c>
      <c r="F1156" t="s">
        <v>49921</v>
      </c>
      <c r="G1156" t="s">
        <v>26933</v>
      </c>
      <c r="H1156" t="s">
        <v>3772</v>
      </c>
      <c r="I1156" t="s">
        <v>49922</v>
      </c>
      <c r="J1156" t="s">
        <v>26933</v>
      </c>
      <c r="L1156">
        <v>1150</v>
      </c>
      <c r="M1156" t="s">
        <v>27029</v>
      </c>
      <c r="N1156" t="s">
        <v>7480</v>
      </c>
      <c r="O1156" t="s">
        <v>7481</v>
      </c>
      <c r="P1156" t="s">
        <v>29821</v>
      </c>
      <c r="Q1156" t="s">
        <v>27029</v>
      </c>
    </row>
    <row r="1157" spans="2:17" x14ac:dyDescent="0.3">
      <c r="B1157">
        <v>1151</v>
      </c>
      <c r="C1157" t="s">
        <v>26934</v>
      </c>
      <c r="D1157" t="s">
        <v>42506</v>
      </c>
      <c r="E1157" t="s">
        <v>3632</v>
      </c>
      <c r="F1157" t="s">
        <v>49923</v>
      </c>
      <c r="G1157" t="s">
        <v>26934</v>
      </c>
      <c r="H1157" t="s">
        <v>3773</v>
      </c>
      <c r="I1157" t="s">
        <v>49924</v>
      </c>
      <c r="J1157" t="s">
        <v>26934</v>
      </c>
      <c r="L1157">
        <v>1151</v>
      </c>
      <c r="M1157" t="s">
        <v>27030</v>
      </c>
      <c r="N1157" t="s">
        <v>7482</v>
      </c>
      <c r="O1157" t="s">
        <v>7483</v>
      </c>
      <c r="P1157" t="s">
        <v>29822</v>
      </c>
      <c r="Q1157" t="s">
        <v>27030</v>
      </c>
    </row>
    <row r="1158" spans="2:17" x14ac:dyDescent="0.3">
      <c r="B1158">
        <v>1152</v>
      </c>
      <c r="C1158" t="s">
        <v>26935</v>
      </c>
      <c r="D1158" t="s">
        <v>42508</v>
      </c>
      <c r="E1158" t="s">
        <v>3633</v>
      </c>
      <c r="F1158" t="s">
        <v>49925</v>
      </c>
      <c r="G1158" t="s">
        <v>26935</v>
      </c>
      <c r="H1158" t="s">
        <v>3774</v>
      </c>
      <c r="I1158" t="s">
        <v>49926</v>
      </c>
      <c r="J1158" t="s">
        <v>26935</v>
      </c>
      <c r="L1158">
        <v>1152</v>
      </c>
      <c r="M1158" t="s">
        <v>27031</v>
      </c>
      <c r="N1158" t="s">
        <v>7484</v>
      </c>
      <c r="O1158" t="s">
        <v>7485</v>
      </c>
      <c r="P1158" t="s">
        <v>29823</v>
      </c>
      <c r="Q1158" t="s">
        <v>27031</v>
      </c>
    </row>
    <row r="1159" spans="2:17" x14ac:dyDescent="0.3">
      <c r="B1159">
        <v>1153</v>
      </c>
      <c r="C1159" t="s">
        <v>3634</v>
      </c>
      <c r="D1159" t="s">
        <v>42510</v>
      </c>
      <c r="E1159" t="s">
        <v>3635</v>
      </c>
      <c r="F1159" t="s">
        <v>49927</v>
      </c>
      <c r="G1159" t="s">
        <v>3634</v>
      </c>
      <c r="H1159" t="s">
        <v>3775</v>
      </c>
      <c r="I1159" t="s">
        <v>49928</v>
      </c>
      <c r="J1159" t="s">
        <v>3634</v>
      </c>
      <c r="L1159">
        <v>1153</v>
      </c>
      <c r="M1159" t="s">
        <v>7486</v>
      </c>
      <c r="N1159" t="s">
        <v>7487</v>
      </c>
      <c r="O1159" t="s">
        <v>7488</v>
      </c>
      <c r="P1159" t="s">
        <v>29824</v>
      </c>
      <c r="Q1159" t="s">
        <v>7486</v>
      </c>
    </row>
    <row r="1160" spans="2:17" x14ac:dyDescent="0.3">
      <c r="B1160">
        <v>1154</v>
      </c>
      <c r="C1160" t="s">
        <v>3636</v>
      </c>
      <c r="D1160" t="s">
        <v>42512</v>
      </c>
      <c r="E1160" t="s">
        <v>3637</v>
      </c>
      <c r="F1160" t="s">
        <v>49929</v>
      </c>
      <c r="G1160" t="s">
        <v>3636</v>
      </c>
      <c r="H1160" t="s">
        <v>3777</v>
      </c>
      <c r="I1160" t="s">
        <v>49930</v>
      </c>
      <c r="J1160" t="s">
        <v>3636</v>
      </c>
      <c r="L1160">
        <v>1154</v>
      </c>
      <c r="M1160" t="s">
        <v>1554</v>
      </c>
      <c r="N1160" t="s">
        <v>28415</v>
      </c>
      <c r="O1160" t="s">
        <v>1555</v>
      </c>
      <c r="P1160" t="s">
        <v>29825</v>
      </c>
      <c r="Q1160" t="s">
        <v>1554</v>
      </c>
    </row>
    <row r="1161" spans="2:17" x14ac:dyDescent="0.3">
      <c r="B1161">
        <v>1155</v>
      </c>
      <c r="C1161" t="s">
        <v>3638</v>
      </c>
      <c r="D1161" t="s">
        <v>42514</v>
      </c>
      <c r="E1161" t="s">
        <v>3639</v>
      </c>
      <c r="F1161" t="s">
        <v>49931</v>
      </c>
      <c r="G1161" t="s">
        <v>3638</v>
      </c>
      <c r="H1161" t="s">
        <v>3779</v>
      </c>
      <c r="I1161" t="s">
        <v>49932</v>
      </c>
      <c r="J1161" t="s">
        <v>3638</v>
      </c>
      <c r="L1161">
        <v>1155</v>
      </c>
      <c r="M1161" t="s">
        <v>1556</v>
      </c>
      <c r="N1161" t="s">
        <v>28417</v>
      </c>
      <c r="O1161" t="s">
        <v>1557</v>
      </c>
      <c r="P1161" t="s">
        <v>29826</v>
      </c>
      <c r="Q1161" t="s">
        <v>1556</v>
      </c>
    </row>
    <row r="1162" spans="2:17" x14ac:dyDescent="0.3">
      <c r="B1162">
        <v>1156</v>
      </c>
      <c r="C1162" t="s">
        <v>3640</v>
      </c>
      <c r="D1162" t="s">
        <v>42516</v>
      </c>
      <c r="E1162" t="s">
        <v>3641</v>
      </c>
      <c r="F1162" t="s">
        <v>49933</v>
      </c>
      <c r="G1162" t="s">
        <v>3640</v>
      </c>
      <c r="H1162" t="s">
        <v>3781</v>
      </c>
      <c r="I1162" t="s">
        <v>49934</v>
      </c>
      <c r="J1162" t="s">
        <v>3640</v>
      </c>
      <c r="L1162">
        <v>1156</v>
      </c>
      <c r="M1162" t="s">
        <v>1558</v>
      </c>
      <c r="N1162" t="s">
        <v>28419</v>
      </c>
      <c r="O1162" t="s">
        <v>1559</v>
      </c>
      <c r="P1162" t="s">
        <v>29827</v>
      </c>
      <c r="Q1162" t="s">
        <v>1558</v>
      </c>
    </row>
    <row r="1163" spans="2:17" x14ac:dyDescent="0.3">
      <c r="B1163">
        <v>1157</v>
      </c>
      <c r="C1163" t="s">
        <v>3642</v>
      </c>
      <c r="D1163" t="s">
        <v>42518</v>
      </c>
      <c r="E1163" t="s">
        <v>3643</v>
      </c>
      <c r="F1163" t="s">
        <v>49935</v>
      </c>
      <c r="G1163" t="s">
        <v>3642</v>
      </c>
      <c r="H1163" t="s">
        <v>3783</v>
      </c>
      <c r="I1163" t="s">
        <v>49936</v>
      </c>
      <c r="J1163" t="s">
        <v>3642</v>
      </c>
      <c r="L1163">
        <v>1157</v>
      </c>
      <c r="M1163" t="s">
        <v>1560</v>
      </c>
      <c r="N1163" t="s">
        <v>28421</v>
      </c>
      <c r="O1163" t="s">
        <v>1561</v>
      </c>
      <c r="P1163" t="s">
        <v>29828</v>
      </c>
      <c r="Q1163" t="s">
        <v>1560</v>
      </c>
    </row>
    <row r="1164" spans="2:17" x14ac:dyDescent="0.3">
      <c r="B1164">
        <v>1158</v>
      </c>
      <c r="C1164" t="s">
        <v>3644</v>
      </c>
      <c r="D1164" t="s">
        <v>42520</v>
      </c>
      <c r="E1164" t="s">
        <v>3645</v>
      </c>
      <c r="F1164" t="s">
        <v>49937</v>
      </c>
      <c r="G1164" t="s">
        <v>3644</v>
      </c>
      <c r="H1164" t="s">
        <v>3785</v>
      </c>
      <c r="I1164" t="s">
        <v>49938</v>
      </c>
      <c r="J1164" t="s">
        <v>3644</v>
      </c>
      <c r="L1164">
        <v>1158</v>
      </c>
      <c r="M1164" t="s">
        <v>1562</v>
      </c>
      <c r="N1164" t="s">
        <v>28423</v>
      </c>
      <c r="O1164" t="s">
        <v>1563</v>
      </c>
      <c r="P1164" t="s">
        <v>29829</v>
      </c>
      <c r="Q1164" t="s">
        <v>1562</v>
      </c>
    </row>
    <row r="1165" spans="2:17" x14ac:dyDescent="0.3">
      <c r="B1165">
        <v>1159</v>
      </c>
      <c r="C1165" t="s">
        <v>3646</v>
      </c>
      <c r="D1165" t="s">
        <v>42522</v>
      </c>
      <c r="E1165" t="s">
        <v>3647</v>
      </c>
      <c r="F1165" t="s">
        <v>49939</v>
      </c>
      <c r="G1165" t="s">
        <v>3646</v>
      </c>
      <c r="H1165" t="s">
        <v>3787</v>
      </c>
      <c r="I1165" t="s">
        <v>49940</v>
      </c>
      <c r="J1165" t="s">
        <v>3646</v>
      </c>
      <c r="L1165">
        <v>1159</v>
      </c>
      <c r="M1165" t="s">
        <v>1564</v>
      </c>
      <c r="N1165" t="s">
        <v>28425</v>
      </c>
      <c r="O1165" t="s">
        <v>1565</v>
      </c>
      <c r="P1165" t="s">
        <v>29830</v>
      </c>
      <c r="Q1165" t="s">
        <v>1564</v>
      </c>
    </row>
    <row r="1166" spans="2:17" x14ac:dyDescent="0.3">
      <c r="B1166">
        <v>1160</v>
      </c>
      <c r="C1166" t="s">
        <v>3648</v>
      </c>
      <c r="D1166" t="s">
        <v>42518</v>
      </c>
      <c r="E1166" t="s">
        <v>3649</v>
      </c>
      <c r="F1166" t="s">
        <v>49941</v>
      </c>
      <c r="G1166" t="s">
        <v>3648</v>
      </c>
      <c r="H1166" t="s">
        <v>3789</v>
      </c>
      <c r="I1166" t="s">
        <v>49942</v>
      </c>
      <c r="J1166" t="s">
        <v>3648</v>
      </c>
      <c r="L1166">
        <v>1160</v>
      </c>
      <c r="M1166" t="s">
        <v>1566</v>
      </c>
      <c r="N1166" t="s">
        <v>28427</v>
      </c>
      <c r="O1166" t="s">
        <v>1567</v>
      </c>
      <c r="P1166" t="s">
        <v>29831</v>
      </c>
      <c r="Q1166" t="s">
        <v>1566</v>
      </c>
    </row>
    <row r="1167" spans="2:17" x14ac:dyDescent="0.3">
      <c r="B1167">
        <v>1161</v>
      </c>
      <c r="C1167" t="s">
        <v>3650</v>
      </c>
      <c r="D1167" t="s">
        <v>42520</v>
      </c>
      <c r="E1167" t="s">
        <v>3651</v>
      </c>
      <c r="F1167" t="s">
        <v>49943</v>
      </c>
      <c r="G1167" t="s">
        <v>3650</v>
      </c>
      <c r="H1167" t="s">
        <v>3791</v>
      </c>
      <c r="I1167" t="s">
        <v>49944</v>
      </c>
      <c r="J1167" t="s">
        <v>3650</v>
      </c>
      <c r="L1167">
        <v>1161</v>
      </c>
      <c r="M1167" t="s">
        <v>1568</v>
      </c>
      <c r="N1167" t="s">
        <v>28429</v>
      </c>
      <c r="O1167" t="s">
        <v>1569</v>
      </c>
      <c r="P1167" t="s">
        <v>29832</v>
      </c>
      <c r="Q1167" t="s">
        <v>1568</v>
      </c>
    </row>
    <row r="1168" spans="2:17" x14ac:dyDescent="0.3">
      <c r="B1168">
        <v>1162</v>
      </c>
      <c r="C1168" t="s">
        <v>3652</v>
      </c>
      <c r="D1168" t="s">
        <v>42526</v>
      </c>
      <c r="E1168" t="s">
        <v>3653</v>
      </c>
      <c r="F1168" t="s">
        <v>49945</v>
      </c>
      <c r="G1168" t="s">
        <v>3652</v>
      </c>
      <c r="H1168" t="s">
        <v>3793</v>
      </c>
      <c r="I1168" t="s">
        <v>49946</v>
      </c>
      <c r="J1168" t="s">
        <v>3652</v>
      </c>
      <c r="L1168">
        <v>1162</v>
      </c>
      <c r="M1168" t="s">
        <v>7495</v>
      </c>
      <c r="N1168" t="s">
        <v>7496</v>
      </c>
      <c r="O1168" t="s">
        <v>7497</v>
      </c>
      <c r="P1168" t="s">
        <v>29833</v>
      </c>
      <c r="Q1168" t="s">
        <v>7495</v>
      </c>
    </row>
    <row r="1169" spans="2:17" x14ac:dyDescent="0.3">
      <c r="B1169">
        <v>1163</v>
      </c>
      <c r="C1169" t="s">
        <v>3654</v>
      </c>
      <c r="D1169" t="s">
        <v>42369</v>
      </c>
      <c r="E1169" t="s">
        <v>49646</v>
      </c>
      <c r="F1169" t="s">
        <v>49647</v>
      </c>
      <c r="G1169" t="s">
        <v>3654</v>
      </c>
      <c r="H1169" t="s">
        <v>49646</v>
      </c>
      <c r="I1169" t="s">
        <v>49947</v>
      </c>
      <c r="J1169" t="s">
        <v>3654</v>
      </c>
      <c r="L1169">
        <v>1163</v>
      </c>
      <c r="M1169" t="s">
        <v>7498</v>
      </c>
      <c r="N1169" t="s">
        <v>7325</v>
      </c>
      <c r="O1169" t="s">
        <v>29834</v>
      </c>
      <c r="P1169" t="s">
        <v>29835</v>
      </c>
      <c r="Q1169" t="s">
        <v>7498</v>
      </c>
    </row>
    <row r="1170" spans="2:17" x14ac:dyDescent="0.3">
      <c r="B1170">
        <v>1164</v>
      </c>
      <c r="C1170" t="s">
        <v>346</v>
      </c>
      <c r="D1170" t="s">
        <v>42372</v>
      </c>
      <c r="E1170" t="s">
        <v>3655</v>
      </c>
      <c r="F1170" t="s">
        <v>49649</v>
      </c>
      <c r="G1170" t="s">
        <v>346</v>
      </c>
      <c r="H1170" t="s">
        <v>3655</v>
      </c>
      <c r="I1170" t="s">
        <v>49948</v>
      </c>
      <c r="J1170" t="s">
        <v>346</v>
      </c>
      <c r="L1170">
        <v>1164</v>
      </c>
      <c r="M1170" t="s">
        <v>7499</v>
      </c>
      <c r="N1170" t="s">
        <v>7327</v>
      </c>
      <c r="O1170" t="s">
        <v>29836</v>
      </c>
      <c r="P1170" t="s">
        <v>29837</v>
      </c>
      <c r="Q1170" t="s">
        <v>7499</v>
      </c>
    </row>
    <row r="1171" spans="2:17" x14ac:dyDescent="0.3">
      <c r="B1171">
        <v>1165</v>
      </c>
      <c r="C1171" t="s">
        <v>26012</v>
      </c>
      <c r="D1171" t="s">
        <v>42374</v>
      </c>
      <c r="E1171" t="s">
        <v>3656</v>
      </c>
      <c r="F1171" t="s">
        <v>49651</v>
      </c>
      <c r="G1171" t="s">
        <v>26012</v>
      </c>
      <c r="H1171" t="s">
        <v>3656</v>
      </c>
      <c r="I1171" t="s">
        <v>49949</v>
      </c>
      <c r="J1171" t="s">
        <v>26012</v>
      </c>
      <c r="L1171">
        <v>1165</v>
      </c>
      <c r="M1171" t="s">
        <v>7500</v>
      </c>
      <c r="N1171" t="s">
        <v>7330</v>
      </c>
      <c r="O1171" t="s">
        <v>29838</v>
      </c>
      <c r="P1171" t="s">
        <v>29839</v>
      </c>
      <c r="Q1171" t="s">
        <v>7500</v>
      </c>
    </row>
    <row r="1172" spans="2:17" x14ac:dyDescent="0.3">
      <c r="B1172">
        <v>1166</v>
      </c>
      <c r="C1172" t="s">
        <v>3657</v>
      </c>
      <c r="D1172" t="s">
        <v>42376</v>
      </c>
      <c r="E1172" t="s">
        <v>3658</v>
      </c>
      <c r="F1172" t="s">
        <v>49653</v>
      </c>
      <c r="G1172" t="s">
        <v>3657</v>
      </c>
      <c r="H1172" t="s">
        <v>3658</v>
      </c>
      <c r="I1172" t="s">
        <v>49950</v>
      </c>
      <c r="J1172" t="s">
        <v>3657</v>
      </c>
      <c r="L1172">
        <v>1166</v>
      </c>
      <c r="M1172" t="s">
        <v>7501</v>
      </c>
      <c r="N1172" t="s">
        <v>7333</v>
      </c>
      <c r="O1172" t="s">
        <v>29840</v>
      </c>
      <c r="P1172" t="s">
        <v>29841</v>
      </c>
      <c r="Q1172" t="s">
        <v>7501</v>
      </c>
    </row>
    <row r="1173" spans="2:17" x14ac:dyDescent="0.3">
      <c r="B1173">
        <v>1167</v>
      </c>
      <c r="C1173" t="s">
        <v>3659</v>
      </c>
      <c r="D1173" t="s">
        <v>42378</v>
      </c>
      <c r="E1173" t="s">
        <v>3660</v>
      </c>
      <c r="F1173" t="s">
        <v>49655</v>
      </c>
      <c r="G1173" t="s">
        <v>3659</v>
      </c>
      <c r="H1173" t="s">
        <v>3660</v>
      </c>
      <c r="I1173" t="s">
        <v>49951</v>
      </c>
      <c r="J1173" t="s">
        <v>3659</v>
      </c>
      <c r="L1173">
        <v>1167</v>
      </c>
      <c r="M1173" t="s">
        <v>7502</v>
      </c>
      <c r="N1173" t="s">
        <v>7336</v>
      </c>
      <c r="O1173" t="s">
        <v>29842</v>
      </c>
      <c r="P1173" t="s">
        <v>29843</v>
      </c>
      <c r="Q1173" t="s">
        <v>7502</v>
      </c>
    </row>
    <row r="1174" spans="2:17" x14ac:dyDescent="0.3">
      <c r="B1174">
        <v>1168</v>
      </c>
      <c r="C1174" t="s">
        <v>3661</v>
      </c>
      <c r="D1174" t="s">
        <v>42380</v>
      </c>
      <c r="E1174" t="s">
        <v>3662</v>
      </c>
      <c r="F1174" t="s">
        <v>49657</v>
      </c>
      <c r="G1174" t="s">
        <v>3661</v>
      </c>
      <c r="H1174" t="s">
        <v>3662</v>
      </c>
      <c r="I1174" t="s">
        <v>49952</v>
      </c>
      <c r="J1174" t="s">
        <v>3661</v>
      </c>
      <c r="L1174">
        <v>1168</v>
      </c>
      <c r="M1174" t="s">
        <v>7503</v>
      </c>
      <c r="N1174" t="s">
        <v>7339</v>
      </c>
      <c r="O1174" t="s">
        <v>29844</v>
      </c>
      <c r="P1174" t="s">
        <v>29845</v>
      </c>
      <c r="Q1174" t="s">
        <v>7503</v>
      </c>
    </row>
    <row r="1175" spans="2:17" x14ac:dyDescent="0.3">
      <c r="B1175">
        <v>1169</v>
      </c>
      <c r="C1175" t="s">
        <v>3663</v>
      </c>
      <c r="D1175" t="s">
        <v>42382</v>
      </c>
      <c r="E1175" t="s">
        <v>49659</v>
      </c>
      <c r="F1175" t="s">
        <v>26714</v>
      </c>
      <c r="G1175" t="s">
        <v>3663</v>
      </c>
      <c r="H1175" t="s">
        <v>49659</v>
      </c>
      <c r="I1175" t="s">
        <v>49953</v>
      </c>
      <c r="J1175" t="s">
        <v>3663</v>
      </c>
      <c r="L1175">
        <v>1169</v>
      </c>
      <c r="M1175" t="s">
        <v>7504</v>
      </c>
      <c r="N1175" t="s">
        <v>29749</v>
      </c>
      <c r="O1175" t="s">
        <v>29846</v>
      </c>
      <c r="P1175" t="s">
        <v>29847</v>
      </c>
      <c r="Q1175" t="s">
        <v>7504</v>
      </c>
    </row>
    <row r="1176" spans="2:17" x14ac:dyDescent="0.3">
      <c r="B1176">
        <v>1170</v>
      </c>
      <c r="C1176" t="s">
        <v>26716</v>
      </c>
      <c r="D1176" t="s">
        <v>42384</v>
      </c>
      <c r="E1176" t="s">
        <v>26717</v>
      </c>
      <c r="F1176" t="s">
        <v>49661</v>
      </c>
      <c r="G1176" t="s">
        <v>26716</v>
      </c>
      <c r="H1176" t="s">
        <v>26717</v>
      </c>
      <c r="I1176" t="s">
        <v>49954</v>
      </c>
      <c r="J1176" t="s">
        <v>26716</v>
      </c>
      <c r="L1176">
        <v>1170</v>
      </c>
      <c r="M1176" t="s">
        <v>7506</v>
      </c>
      <c r="N1176" t="s">
        <v>7344</v>
      </c>
      <c r="O1176" t="s">
        <v>29848</v>
      </c>
      <c r="P1176" t="s">
        <v>29849</v>
      </c>
      <c r="Q1176" t="s">
        <v>7506</v>
      </c>
    </row>
    <row r="1177" spans="2:17" x14ac:dyDescent="0.3">
      <c r="B1177">
        <v>1171</v>
      </c>
      <c r="C1177" t="s">
        <v>3665</v>
      </c>
      <c r="D1177" t="s">
        <v>42386</v>
      </c>
      <c r="E1177" t="s">
        <v>26718</v>
      </c>
      <c r="F1177" t="s">
        <v>49663</v>
      </c>
      <c r="G1177" t="s">
        <v>3665</v>
      </c>
      <c r="H1177" t="s">
        <v>26718</v>
      </c>
      <c r="I1177" t="s">
        <v>49955</v>
      </c>
      <c r="J1177" t="s">
        <v>3665</v>
      </c>
      <c r="L1177">
        <v>1171</v>
      </c>
      <c r="M1177" t="s">
        <v>7507</v>
      </c>
      <c r="N1177" t="s">
        <v>7345</v>
      </c>
      <c r="O1177" t="s">
        <v>29850</v>
      </c>
      <c r="P1177" t="s">
        <v>29851</v>
      </c>
      <c r="Q1177" t="s">
        <v>7507</v>
      </c>
    </row>
    <row r="1178" spans="2:17" x14ac:dyDescent="0.3">
      <c r="B1178">
        <v>1172</v>
      </c>
      <c r="C1178" t="s">
        <v>3666</v>
      </c>
      <c r="D1178" t="s">
        <v>42388</v>
      </c>
      <c r="E1178" t="s">
        <v>26719</v>
      </c>
      <c r="F1178" t="s">
        <v>49665</v>
      </c>
      <c r="G1178" t="s">
        <v>3666</v>
      </c>
      <c r="H1178" t="s">
        <v>26719</v>
      </c>
      <c r="I1178" t="s">
        <v>49956</v>
      </c>
      <c r="J1178" t="s">
        <v>3666</v>
      </c>
      <c r="L1178">
        <v>1172</v>
      </c>
      <c r="M1178" t="s">
        <v>7508</v>
      </c>
      <c r="N1178" t="s">
        <v>7347</v>
      </c>
      <c r="O1178" t="s">
        <v>29852</v>
      </c>
      <c r="P1178" t="s">
        <v>29853</v>
      </c>
      <c r="Q1178" t="s">
        <v>7508</v>
      </c>
    </row>
    <row r="1179" spans="2:17" x14ac:dyDescent="0.3">
      <c r="B1179">
        <v>1173</v>
      </c>
      <c r="C1179" t="s">
        <v>26720</v>
      </c>
      <c r="D1179" t="s">
        <v>42390</v>
      </c>
      <c r="E1179" t="s">
        <v>26721</v>
      </c>
      <c r="F1179" t="s">
        <v>49667</v>
      </c>
      <c r="G1179" t="s">
        <v>26720</v>
      </c>
      <c r="H1179" t="s">
        <v>26721</v>
      </c>
      <c r="I1179" t="s">
        <v>49957</v>
      </c>
      <c r="J1179" t="s">
        <v>26720</v>
      </c>
      <c r="L1179">
        <v>1173</v>
      </c>
      <c r="M1179" t="s">
        <v>7509</v>
      </c>
      <c r="N1179" t="s">
        <v>7349</v>
      </c>
      <c r="O1179" t="s">
        <v>29854</v>
      </c>
      <c r="P1179" t="s">
        <v>29855</v>
      </c>
      <c r="Q1179" t="s">
        <v>7509</v>
      </c>
    </row>
    <row r="1180" spans="2:17" x14ac:dyDescent="0.3">
      <c r="B1180">
        <v>1174</v>
      </c>
      <c r="C1180" t="s">
        <v>26722</v>
      </c>
      <c r="D1180" t="s">
        <v>42392</v>
      </c>
      <c r="E1180" t="s">
        <v>26723</v>
      </c>
      <c r="F1180" t="s">
        <v>49669</v>
      </c>
      <c r="G1180" t="s">
        <v>26722</v>
      </c>
      <c r="H1180" t="s">
        <v>26723</v>
      </c>
      <c r="I1180" t="s">
        <v>49958</v>
      </c>
      <c r="J1180" t="s">
        <v>26722</v>
      </c>
      <c r="L1180">
        <v>1174</v>
      </c>
      <c r="M1180" t="s">
        <v>7510</v>
      </c>
      <c r="N1180" t="s">
        <v>7351</v>
      </c>
      <c r="O1180" t="s">
        <v>29856</v>
      </c>
      <c r="P1180" t="s">
        <v>29857</v>
      </c>
      <c r="Q1180" t="s">
        <v>7510</v>
      </c>
    </row>
    <row r="1181" spans="2:17" x14ac:dyDescent="0.3">
      <c r="B1181">
        <v>1175</v>
      </c>
      <c r="C1181" t="s">
        <v>3667</v>
      </c>
      <c r="D1181" t="s">
        <v>42394</v>
      </c>
      <c r="E1181" t="s">
        <v>3668</v>
      </c>
      <c r="F1181" t="s">
        <v>49671</v>
      </c>
      <c r="G1181" t="s">
        <v>3667</v>
      </c>
      <c r="H1181" t="s">
        <v>3668</v>
      </c>
      <c r="I1181" t="s">
        <v>49959</v>
      </c>
      <c r="J1181" t="s">
        <v>3667</v>
      </c>
      <c r="L1181">
        <v>1175</v>
      </c>
      <c r="M1181" t="s">
        <v>7511</v>
      </c>
      <c r="N1181" t="s">
        <v>26056</v>
      </c>
      <c r="O1181" t="s">
        <v>29858</v>
      </c>
      <c r="P1181" t="s">
        <v>29859</v>
      </c>
      <c r="Q1181" t="s">
        <v>7511</v>
      </c>
    </row>
    <row r="1182" spans="2:17" x14ac:dyDescent="0.3">
      <c r="B1182">
        <v>1176</v>
      </c>
      <c r="C1182" t="s">
        <v>3669</v>
      </c>
      <c r="D1182" t="s">
        <v>42396</v>
      </c>
      <c r="E1182" t="s">
        <v>3670</v>
      </c>
      <c r="F1182" t="s">
        <v>49673</v>
      </c>
      <c r="G1182" t="s">
        <v>3669</v>
      </c>
      <c r="H1182" t="s">
        <v>3670</v>
      </c>
      <c r="I1182" t="s">
        <v>49960</v>
      </c>
      <c r="J1182" t="s">
        <v>3669</v>
      </c>
      <c r="L1182">
        <v>1176</v>
      </c>
      <c r="M1182" t="s">
        <v>7512</v>
      </c>
      <c r="N1182" t="s">
        <v>26057</v>
      </c>
      <c r="O1182" t="s">
        <v>29860</v>
      </c>
      <c r="P1182" t="s">
        <v>29861</v>
      </c>
      <c r="Q1182" t="s">
        <v>7512</v>
      </c>
    </row>
    <row r="1183" spans="2:17" x14ac:dyDescent="0.3">
      <c r="B1183">
        <v>1177</v>
      </c>
      <c r="C1183" t="s">
        <v>3671</v>
      </c>
      <c r="D1183" t="s">
        <v>42398</v>
      </c>
      <c r="E1183" t="s">
        <v>3672</v>
      </c>
      <c r="F1183" t="s">
        <v>49675</v>
      </c>
      <c r="G1183" t="s">
        <v>3671</v>
      </c>
      <c r="H1183" t="s">
        <v>3672</v>
      </c>
      <c r="I1183" t="s">
        <v>49961</v>
      </c>
      <c r="J1183" t="s">
        <v>3671</v>
      </c>
      <c r="L1183">
        <v>1177</v>
      </c>
      <c r="M1183" t="s">
        <v>7513</v>
      </c>
      <c r="N1183" t="s">
        <v>26058</v>
      </c>
      <c r="O1183" t="s">
        <v>29862</v>
      </c>
      <c r="P1183" t="s">
        <v>29863</v>
      </c>
      <c r="Q1183" t="s">
        <v>7513</v>
      </c>
    </row>
    <row r="1184" spans="2:17" x14ac:dyDescent="0.3">
      <c r="B1184">
        <v>1178</v>
      </c>
      <c r="C1184" t="s">
        <v>3673</v>
      </c>
      <c r="D1184" t="s">
        <v>42400</v>
      </c>
      <c r="E1184" t="s">
        <v>3674</v>
      </c>
      <c r="F1184" t="s">
        <v>49677</v>
      </c>
      <c r="G1184" t="s">
        <v>3673</v>
      </c>
      <c r="H1184" t="s">
        <v>3674</v>
      </c>
      <c r="I1184" t="s">
        <v>49962</v>
      </c>
      <c r="J1184" t="s">
        <v>3673</v>
      </c>
      <c r="L1184">
        <v>1178</v>
      </c>
      <c r="M1184" t="s">
        <v>7514</v>
      </c>
      <c r="N1184" t="s">
        <v>7359</v>
      </c>
      <c r="O1184" t="s">
        <v>29864</v>
      </c>
      <c r="P1184" t="s">
        <v>29865</v>
      </c>
      <c r="Q1184" t="s">
        <v>7514</v>
      </c>
    </row>
    <row r="1185" spans="2:17" x14ac:dyDescent="0.3">
      <c r="B1185">
        <v>1179</v>
      </c>
      <c r="C1185" t="s">
        <v>3675</v>
      </c>
      <c r="D1185" t="s">
        <v>42402</v>
      </c>
      <c r="E1185" t="s">
        <v>3676</v>
      </c>
      <c r="F1185" t="s">
        <v>49679</v>
      </c>
      <c r="G1185" t="s">
        <v>3675</v>
      </c>
      <c r="H1185" t="s">
        <v>3676</v>
      </c>
      <c r="I1185" t="s">
        <v>49963</v>
      </c>
      <c r="J1185" t="s">
        <v>3675</v>
      </c>
      <c r="L1185">
        <v>1179</v>
      </c>
      <c r="M1185" t="s">
        <v>7515</v>
      </c>
      <c r="N1185" t="s">
        <v>29760</v>
      </c>
      <c r="O1185" t="s">
        <v>29866</v>
      </c>
      <c r="P1185" t="s">
        <v>29867</v>
      </c>
      <c r="Q1185" t="s">
        <v>7515</v>
      </c>
    </row>
    <row r="1186" spans="2:17" x14ac:dyDescent="0.3">
      <c r="B1186">
        <v>1180</v>
      </c>
      <c r="C1186" t="s">
        <v>49964</v>
      </c>
      <c r="D1186" t="s">
        <v>42405</v>
      </c>
      <c r="E1186" t="s">
        <v>49683</v>
      </c>
      <c r="F1186" t="s">
        <v>49684</v>
      </c>
      <c r="G1186" t="s">
        <v>49964</v>
      </c>
      <c r="H1186" t="s">
        <v>49683</v>
      </c>
      <c r="I1186" t="s">
        <v>49965</v>
      </c>
      <c r="J1186" t="s">
        <v>49964</v>
      </c>
      <c r="L1186">
        <v>1180</v>
      </c>
      <c r="M1186" t="s">
        <v>29868</v>
      </c>
      <c r="N1186" t="s">
        <v>29763</v>
      </c>
      <c r="O1186" t="s">
        <v>29869</v>
      </c>
      <c r="P1186" t="s">
        <v>29870</v>
      </c>
      <c r="Q1186" t="s">
        <v>29868</v>
      </c>
    </row>
    <row r="1187" spans="2:17" x14ac:dyDescent="0.3">
      <c r="B1187">
        <v>1181</v>
      </c>
      <c r="C1187" t="s">
        <v>3677</v>
      </c>
      <c r="D1187" t="s">
        <v>42408</v>
      </c>
      <c r="E1187" t="s">
        <v>3678</v>
      </c>
      <c r="F1187" t="s">
        <v>49686</v>
      </c>
      <c r="G1187" t="s">
        <v>3677</v>
      </c>
      <c r="H1187" t="s">
        <v>3678</v>
      </c>
      <c r="I1187" t="s">
        <v>49966</v>
      </c>
      <c r="J1187" t="s">
        <v>3677</v>
      </c>
      <c r="L1187">
        <v>1181</v>
      </c>
      <c r="M1187" t="s">
        <v>7516</v>
      </c>
      <c r="N1187" t="s">
        <v>7364</v>
      </c>
      <c r="O1187" t="s">
        <v>29871</v>
      </c>
      <c r="P1187" t="s">
        <v>29872</v>
      </c>
      <c r="Q1187" t="s">
        <v>7516</v>
      </c>
    </row>
    <row r="1188" spans="2:17" x14ac:dyDescent="0.3">
      <c r="B1188">
        <v>1182</v>
      </c>
      <c r="C1188" t="s">
        <v>3679</v>
      </c>
      <c r="D1188" t="s">
        <v>42410</v>
      </c>
      <c r="E1188" t="s">
        <v>49689</v>
      </c>
      <c r="F1188" t="s">
        <v>49690</v>
      </c>
      <c r="G1188" t="s">
        <v>3679</v>
      </c>
      <c r="H1188" t="s">
        <v>49689</v>
      </c>
      <c r="I1188" t="s">
        <v>49967</v>
      </c>
      <c r="J1188" t="s">
        <v>3679</v>
      </c>
      <c r="L1188">
        <v>1182</v>
      </c>
      <c r="M1188" t="s">
        <v>7517</v>
      </c>
      <c r="N1188" t="s">
        <v>7367</v>
      </c>
      <c r="O1188" t="s">
        <v>29873</v>
      </c>
      <c r="P1188" t="s">
        <v>29874</v>
      </c>
      <c r="Q1188" t="s">
        <v>7517</v>
      </c>
    </row>
    <row r="1189" spans="2:17" x14ac:dyDescent="0.3">
      <c r="B1189">
        <v>1183</v>
      </c>
      <c r="C1189" t="s">
        <v>3680</v>
      </c>
      <c r="D1189" t="s">
        <v>42413</v>
      </c>
      <c r="E1189" t="s">
        <v>49693</v>
      </c>
      <c r="F1189" t="s">
        <v>49694</v>
      </c>
      <c r="G1189" t="s">
        <v>3680</v>
      </c>
      <c r="H1189" t="s">
        <v>49693</v>
      </c>
      <c r="I1189" t="s">
        <v>49968</v>
      </c>
      <c r="J1189" t="s">
        <v>3680</v>
      </c>
      <c r="L1189">
        <v>1183</v>
      </c>
      <c r="M1189" t="s">
        <v>7518</v>
      </c>
      <c r="N1189" t="s">
        <v>7369</v>
      </c>
      <c r="O1189" t="s">
        <v>29875</v>
      </c>
      <c r="P1189" t="s">
        <v>29876</v>
      </c>
      <c r="Q1189" t="s">
        <v>7518</v>
      </c>
    </row>
    <row r="1190" spans="2:17" x14ac:dyDescent="0.3">
      <c r="B1190">
        <v>1184</v>
      </c>
      <c r="C1190" t="s">
        <v>3681</v>
      </c>
      <c r="D1190" t="s">
        <v>42416</v>
      </c>
      <c r="E1190" t="s">
        <v>3682</v>
      </c>
      <c r="F1190" t="s">
        <v>49696</v>
      </c>
      <c r="G1190" t="s">
        <v>3681</v>
      </c>
      <c r="H1190" t="s">
        <v>3682</v>
      </c>
      <c r="I1190" t="s">
        <v>49969</v>
      </c>
      <c r="J1190" t="s">
        <v>3681</v>
      </c>
      <c r="L1190">
        <v>1184</v>
      </c>
      <c r="M1190" t="s">
        <v>7519</v>
      </c>
      <c r="N1190" t="s">
        <v>7371</v>
      </c>
      <c r="O1190" t="s">
        <v>29877</v>
      </c>
      <c r="P1190" t="s">
        <v>29878</v>
      </c>
      <c r="Q1190" t="s">
        <v>7519</v>
      </c>
    </row>
    <row r="1191" spans="2:17" x14ac:dyDescent="0.3">
      <c r="B1191">
        <v>1185</v>
      </c>
      <c r="C1191" t="s">
        <v>3683</v>
      </c>
      <c r="D1191" t="s">
        <v>42418</v>
      </c>
      <c r="E1191" t="s">
        <v>3684</v>
      </c>
      <c r="F1191" t="s">
        <v>49698</v>
      </c>
      <c r="G1191" t="s">
        <v>3683</v>
      </c>
      <c r="H1191" t="s">
        <v>3684</v>
      </c>
      <c r="I1191" t="s">
        <v>49970</v>
      </c>
      <c r="J1191" t="s">
        <v>3683</v>
      </c>
      <c r="L1191">
        <v>1185</v>
      </c>
      <c r="M1191" t="s">
        <v>7520</v>
      </c>
      <c r="N1191" t="s">
        <v>7374</v>
      </c>
      <c r="O1191" t="s">
        <v>29879</v>
      </c>
      <c r="P1191" t="s">
        <v>29880</v>
      </c>
      <c r="Q1191" t="s">
        <v>7520</v>
      </c>
    </row>
    <row r="1192" spans="2:17" x14ac:dyDescent="0.3">
      <c r="B1192">
        <v>1186</v>
      </c>
      <c r="C1192" t="s">
        <v>3685</v>
      </c>
      <c r="D1192" t="s">
        <v>42420</v>
      </c>
      <c r="E1192" t="s">
        <v>3686</v>
      </c>
      <c r="F1192" t="s">
        <v>49700</v>
      </c>
      <c r="G1192" t="s">
        <v>3685</v>
      </c>
      <c r="H1192" t="s">
        <v>3686</v>
      </c>
      <c r="I1192" t="s">
        <v>49971</v>
      </c>
      <c r="J1192" t="s">
        <v>3685</v>
      </c>
      <c r="L1192">
        <v>1186</v>
      </c>
      <c r="M1192" t="s">
        <v>7521</v>
      </c>
      <c r="N1192" t="s">
        <v>7377</v>
      </c>
      <c r="O1192" t="s">
        <v>29881</v>
      </c>
      <c r="P1192" t="s">
        <v>29882</v>
      </c>
      <c r="Q1192" t="s">
        <v>7521</v>
      </c>
    </row>
    <row r="1193" spans="2:17" x14ac:dyDescent="0.3">
      <c r="B1193">
        <v>1187</v>
      </c>
      <c r="C1193" t="s">
        <v>3687</v>
      </c>
      <c r="D1193" t="s">
        <v>28415</v>
      </c>
      <c r="E1193" t="s">
        <v>3688</v>
      </c>
      <c r="F1193" t="s">
        <v>37537</v>
      </c>
      <c r="G1193" t="s">
        <v>3687</v>
      </c>
      <c r="H1193" t="s">
        <v>3688</v>
      </c>
      <c r="I1193" t="s">
        <v>37646</v>
      </c>
      <c r="J1193" t="s">
        <v>3687</v>
      </c>
      <c r="L1193">
        <v>1187</v>
      </c>
      <c r="M1193" t="s">
        <v>1554</v>
      </c>
      <c r="N1193" t="s">
        <v>28415</v>
      </c>
      <c r="O1193" t="s">
        <v>1555</v>
      </c>
      <c r="P1193" t="s">
        <v>29883</v>
      </c>
      <c r="Q1193" t="s">
        <v>1554</v>
      </c>
    </row>
    <row r="1194" spans="2:17" x14ac:dyDescent="0.3">
      <c r="B1194">
        <v>1188</v>
      </c>
      <c r="C1194" t="s">
        <v>3689</v>
      </c>
      <c r="D1194" t="s">
        <v>28417</v>
      </c>
      <c r="E1194" t="s">
        <v>3690</v>
      </c>
      <c r="F1194" t="s">
        <v>37538</v>
      </c>
      <c r="G1194" t="s">
        <v>3689</v>
      </c>
      <c r="H1194" t="s">
        <v>3690</v>
      </c>
      <c r="I1194" t="s">
        <v>37647</v>
      </c>
      <c r="J1194" t="s">
        <v>3689</v>
      </c>
      <c r="L1194">
        <v>1188</v>
      </c>
      <c r="M1194" t="s">
        <v>1556</v>
      </c>
      <c r="N1194" t="s">
        <v>28417</v>
      </c>
      <c r="O1194" t="s">
        <v>1557</v>
      </c>
      <c r="P1194" t="s">
        <v>29884</v>
      </c>
      <c r="Q1194" t="s">
        <v>1556</v>
      </c>
    </row>
    <row r="1195" spans="2:17" x14ac:dyDescent="0.3">
      <c r="B1195">
        <v>1189</v>
      </c>
      <c r="C1195" t="s">
        <v>3691</v>
      </c>
      <c r="D1195" t="s">
        <v>28419</v>
      </c>
      <c r="E1195" t="s">
        <v>3692</v>
      </c>
      <c r="F1195" t="s">
        <v>37539</v>
      </c>
      <c r="G1195" t="s">
        <v>3691</v>
      </c>
      <c r="H1195" t="s">
        <v>3692</v>
      </c>
      <c r="I1195" t="s">
        <v>37648</v>
      </c>
      <c r="J1195" t="s">
        <v>3691</v>
      </c>
      <c r="L1195">
        <v>1189</v>
      </c>
      <c r="M1195" t="s">
        <v>1558</v>
      </c>
      <c r="N1195" t="s">
        <v>28419</v>
      </c>
      <c r="O1195" t="s">
        <v>1559</v>
      </c>
      <c r="P1195" t="s">
        <v>29885</v>
      </c>
      <c r="Q1195" t="s">
        <v>1558</v>
      </c>
    </row>
    <row r="1196" spans="2:17" x14ac:dyDescent="0.3">
      <c r="B1196">
        <v>1190</v>
      </c>
      <c r="C1196" t="s">
        <v>3693</v>
      </c>
      <c r="D1196" t="s">
        <v>28421</v>
      </c>
      <c r="E1196" t="s">
        <v>3694</v>
      </c>
      <c r="F1196" t="s">
        <v>37540</v>
      </c>
      <c r="G1196" t="s">
        <v>3693</v>
      </c>
      <c r="H1196" t="s">
        <v>3694</v>
      </c>
      <c r="I1196" t="s">
        <v>37649</v>
      </c>
      <c r="J1196" t="s">
        <v>3693</v>
      </c>
      <c r="L1196">
        <v>1190</v>
      </c>
      <c r="M1196" t="s">
        <v>1560</v>
      </c>
      <c r="N1196" t="s">
        <v>28421</v>
      </c>
      <c r="O1196" t="s">
        <v>1561</v>
      </c>
      <c r="P1196" t="s">
        <v>29886</v>
      </c>
      <c r="Q1196" t="s">
        <v>1560</v>
      </c>
    </row>
    <row r="1197" spans="2:17" x14ac:dyDescent="0.3">
      <c r="B1197">
        <v>1191</v>
      </c>
      <c r="C1197" t="s">
        <v>3695</v>
      </c>
      <c r="D1197" t="s">
        <v>28423</v>
      </c>
      <c r="E1197" t="s">
        <v>3696</v>
      </c>
      <c r="F1197" t="s">
        <v>37541</v>
      </c>
      <c r="G1197" t="s">
        <v>3695</v>
      </c>
      <c r="H1197" t="s">
        <v>3696</v>
      </c>
      <c r="I1197" t="s">
        <v>37650</v>
      </c>
      <c r="J1197" t="s">
        <v>3695</v>
      </c>
      <c r="L1197">
        <v>1191</v>
      </c>
      <c r="M1197" t="s">
        <v>1562</v>
      </c>
      <c r="N1197" t="s">
        <v>28423</v>
      </c>
      <c r="O1197" t="s">
        <v>1563</v>
      </c>
      <c r="P1197" t="s">
        <v>29887</v>
      </c>
      <c r="Q1197" t="s">
        <v>1562</v>
      </c>
    </row>
    <row r="1198" spans="2:17" x14ac:dyDescent="0.3">
      <c r="B1198">
        <v>1192</v>
      </c>
      <c r="C1198" t="s">
        <v>3697</v>
      </c>
      <c r="D1198" t="s">
        <v>28425</v>
      </c>
      <c r="E1198" t="s">
        <v>3698</v>
      </c>
      <c r="F1198" t="s">
        <v>37542</v>
      </c>
      <c r="G1198" t="s">
        <v>3697</v>
      </c>
      <c r="H1198" t="s">
        <v>3698</v>
      </c>
      <c r="I1198" t="s">
        <v>37651</v>
      </c>
      <c r="J1198" t="s">
        <v>3697</v>
      </c>
      <c r="L1198">
        <v>1192</v>
      </c>
      <c r="M1198" t="s">
        <v>1564</v>
      </c>
      <c r="N1198" t="s">
        <v>28425</v>
      </c>
      <c r="O1198" t="s">
        <v>1565</v>
      </c>
      <c r="P1198" t="s">
        <v>29888</v>
      </c>
      <c r="Q1198" t="s">
        <v>1564</v>
      </c>
    </row>
    <row r="1199" spans="2:17" x14ac:dyDescent="0.3">
      <c r="B1199">
        <v>1193</v>
      </c>
      <c r="C1199" t="s">
        <v>3699</v>
      </c>
      <c r="D1199" t="s">
        <v>28427</v>
      </c>
      <c r="E1199" t="s">
        <v>3700</v>
      </c>
      <c r="F1199" t="s">
        <v>37543</v>
      </c>
      <c r="G1199" t="s">
        <v>3699</v>
      </c>
      <c r="H1199" t="s">
        <v>3700</v>
      </c>
      <c r="I1199" t="s">
        <v>37652</v>
      </c>
      <c r="J1199" t="s">
        <v>3699</v>
      </c>
      <c r="L1199">
        <v>1193</v>
      </c>
      <c r="M1199" t="s">
        <v>1566</v>
      </c>
      <c r="N1199" t="s">
        <v>28427</v>
      </c>
      <c r="O1199" t="s">
        <v>1567</v>
      </c>
      <c r="P1199" t="s">
        <v>29889</v>
      </c>
      <c r="Q1199" t="s">
        <v>1566</v>
      </c>
    </row>
    <row r="1200" spans="2:17" x14ac:dyDescent="0.3">
      <c r="B1200">
        <v>1194</v>
      </c>
      <c r="C1200" t="s">
        <v>3701</v>
      </c>
      <c r="D1200" t="s">
        <v>28429</v>
      </c>
      <c r="E1200" t="s">
        <v>3702</v>
      </c>
      <c r="F1200" t="s">
        <v>37544</v>
      </c>
      <c r="G1200" t="s">
        <v>3701</v>
      </c>
      <c r="H1200" t="s">
        <v>3702</v>
      </c>
      <c r="I1200" t="s">
        <v>37653</v>
      </c>
      <c r="J1200" t="s">
        <v>3701</v>
      </c>
      <c r="L1200">
        <v>1194</v>
      </c>
      <c r="M1200" t="s">
        <v>1568</v>
      </c>
      <c r="N1200" t="s">
        <v>28429</v>
      </c>
      <c r="O1200" t="s">
        <v>1569</v>
      </c>
      <c r="P1200" t="s">
        <v>29890</v>
      </c>
      <c r="Q1200" t="s">
        <v>1568</v>
      </c>
    </row>
    <row r="1201" spans="2:17" x14ac:dyDescent="0.3">
      <c r="B1201">
        <v>1195</v>
      </c>
      <c r="C1201" t="s">
        <v>3703</v>
      </c>
      <c r="D1201" t="s">
        <v>28431</v>
      </c>
      <c r="E1201" t="s">
        <v>3704</v>
      </c>
      <c r="F1201" t="s">
        <v>37545</v>
      </c>
      <c r="G1201" t="s">
        <v>3703</v>
      </c>
      <c r="H1201" t="s">
        <v>3704</v>
      </c>
      <c r="I1201" t="s">
        <v>49972</v>
      </c>
      <c r="J1201" t="s">
        <v>3703</v>
      </c>
      <c r="L1201">
        <v>1195</v>
      </c>
      <c r="M1201" t="s">
        <v>1570</v>
      </c>
      <c r="N1201" t="s">
        <v>28431</v>
      </c>
      <c r="O1201" t="s">
        <v>1571</v>
      </c>
      <c r="P1201" t="s">
        <v>29891</v>
      </c>
      <c r="Q1201" t="s">
        <v>1570</v>
      </c>
    </row>
    <row r="1202" spans="2:17" x14ac:dyDescent="0.3">
      <c r="B1202">
        <v>1196</v>
      </c>
      <c r="C1202" t="s">
        <v>3705</v>
      </c>
      <c r="D1202" t="s">
        <v>28390</v>
      </c>
      <c r="E1202" t="s">
        <v>3706</v>
      </c>
      <c r="F1202" t="s">
        <v>37514</v>
      </c>
      <c r="G1202" t="s">
        <v>3705</v>
      </c>
      <c r="H1202" t="s">
        <v>3706</v>
      </c>
      <c r="I1202" t="s">
        <v>37655</v>
      </c>
      <c r="J1202" t="s">
        <v>3705</v>
      </c>
      <c r="L1202">
        <v>1196</v>
      </c>
      <c r="M1202" t="s">
        <v>1572</v>
      </c>
      <c r="N1202" t="s">
        <v>28390</v>
      </c>
      <c r="O1202" t="s">
        <v>1573</v>
      </c>
      <c r="P1202" t="s">
        <v>29892</v>
      </c>
      <c r="Q1202" t="s">
        <v>1572</v>
      </c>
    </row>
    <row r="1203" spans="2:17" x14ac:dyDescent="0.3">
      <c r="B1203">
        <v>1197</v>
      </c>
      <c r="C1203" t="s">
        <v>3707</v>
      </c>
      <c r="D1203" t="s">
        <v>28392</v>
      </c>
      <c r="E1203" t="s">
        <v>3708</v>
      </c>
      <c r="F1203" t="s">
        <v>37515</v>
      </c>
      <c r="G1203" t="s">
        <v>3707</v>
      </c>
      <c r="H1203" t="s">
        <v>3708</v>
      </c>
      <c r="I1203" t="s">
        <v>37656</v>
      </c>
      <c r="J1203" t="s">
        <v>3707</v>
      </c>
      <c r="L1203">
        <v>1197</v>
      </c>
      <c r="M1203" t="s">
        <v>1574</v>
      </c>
      <c r="N1203" t="s">
        <v>28392</v>
      </c>
      <c r="O1203" t="s">
        <v>1575</v>
      </c>
      <c r="P1203" t="s">
        <v>29893</v>
      </c>
      <c r="Q1203" t="s">
        <v>1574</v>
      </c>
    </row>
    <row r="1204" spans="2:17" x14ac:dyDescent="0.3">
      <c r="B1204">
        <v>1198</v>
      </c>
      <c r="C1204" t="s">
        <v>3709</v>
      </c>
      <c r="D1204" t="s">
        <v>42433</v>
      </c>
      <c r="E1204" t="s">
        <v>3710</v>
      </c>
      <c r="F1204" t="s">
        <v>49702</v>
      </c>
      <c r="G1204" t="s">
        <v>3709</v>
      </c>
      <c r="H1204" t="s">
        <v>3710</v>
      </c>
      <c r="I1204" t="s">
        <v>49973</v>
      </c>
      <c r="J1204" t="s">
        <v>3709</v>
      </c>
      <c r="L1204">
        <v>1198</v>
      </c>
      <c r="M1204" t="s">
        <v>7522</v>
      </c>
      <c r="N1204" t="s">
        <v>7380</v>
      </c>
      <c r="O1204" t="s">
        <v>29894</v>
      </c>
      <c r="P1204" t="s">
        <v>29895</v>
      </c>
      <c r="Q1204" t="s">
        <v>7522</v>
      </c>
    </row>
    <row r="1205" spans="2:17" x14ac:dyDescent="0.3">
      <c r="B1205">
        <v>1199</v>
      </c>
      <c r="C1205" t="s">
        <v>3711</v>
      </c>
      <c r="D1205" t="s">
        <v>42435</v>
      </c>
      <c r="E1205" t="s">
        <v>3712</v>
      </c>
      <c r="F1205" t="s">
        <v>49704</v>
      </c>
      <c r="G1205" t="s">
        <v>3711</v>
      </c>
      <c r="H1205" t="s">
        <v>3712</v>
      </c>
      <c r="I1205" t="s">
        <v>49974</v>
      </c>
      <c r="J1205" t="s">
        <v>3711</v>
      </c>
      <c r="L1205">
        <v>1199</v>
      </c>
      <c r="M1205" t="s">
        <v>7523</v>
      </c>
      <c r="N1205" t="s">
        <v>7383</v>
      </c>
      <c r="O1205" t="s">
        <v>29896</v>
      </c>
      <c r="P1205" t="s">
        <v>29897</v>
      </c>
      <c r="Q1205" t="s">
        <v>7523</v>
      </c>
    </row>
    <row r="1206" spans="2:17" x14ac:dyDescent="0.3">
      <c r="B1206">
        <v>1200</v>
      </c>
      <c r="C1206" t="s">
        <v>3713</v>
      </c>
      <c r="D1206" t="s">
        <v>42437</v>
      </c>
      <c r="E1206" t="s">
        <v>3714</v>
      </c>
      <c r="F1206" t="s">
        <v>49706</v>
      </c>
      <c r="G1206" t="s">
        <v>3713</v>
      </c>
      <c r="H1206" t="s">
        <v>3714</v>
      </c>
      <c r="I1206" t="s">
        <v>49975</v>
      </c>
      <c r="J1206" t="s">
        <v>3713</v>
      </c>
      <c r="L1206">
        <v>1200</v>
      </c>
      <c r="M1206" t="s">
        <v>7524</v>
      </c>
      <c r="N1206" t="s">
        <v>7386</v>
      </c>
      <c r="O1206" t="s">
        <v>29898</v>
      </c>
      <c r="P1206" t="s">
        <v>29899</v>
      </c>
      <c r="Q1206" t="s">
        <v>7524</v>
      </c>
    </row>
    <row r="1207" spans="2:17" x14ac:dyDescent="0.3">
      <c r="B1207">
        <v>1201</v>
      </c>
      <c r="C1207" t="s">
        <v>49976</v>
      </c>
      <c r="D1207" t="s">
        <v>42440</v>
      </c>
      <c r="E1207" t="s">
        <v>3715</v>
      </c>
      <c r="F1207" t="s">
        <v>49709</v>
      </c>
      <c r="G1207" t="s">
        <v>49976</v>
      </c>
      <c r="H1207" t="s">
        <v>3715</v>
      </c>
      <c r="I1207" t="s">
        <v>49977</v>
      </c>
      <c r="J1207" t="s">
        <v>49976</v>
      </c>
      <c r="L1207">
        <v>1201</v>
      </c>
      <c r="M1207" t="s">
        <v>29900</v>
      </c>
      <c r="N1207" t="s">
        <v>7388</v>
      </c>
      <c r="O1207" t="s">
        <v>29901</v>
      </c>
      <c r="P1207" t="s">
        <v>29902</v>
      </c>
      <c r="Q1207" t="s">
        <v>29900</v>
      </c>
    </row>
    <row r="1208" spans="2:17" x14ac:dyDescent="0.3">
      <c r="B1208">
        <v>1202</v>
      </c>
      <c r="C1208" t="s">
        <v>5831</v>
      </c>
      <c r="D1208" t="s">
        <v>42442</v>
      </c>
      <c r="E1208" t="s">
        <v>3716</v>
      </c>
      <c r="F1208" t="s">
        <v>49711</v>
      </c>
      <c r="G1208" t="s">
        <v>5831</v>
      </c>
      <c r="H1208" t="s">
        <v>3716</v>
      </c>
      <c r="I1208" t="s">
        <v>49978</v>
      </c>
      <c r="J1208" t="s">
        <v>5831</v>
      </c>
      <c r="L1208">
        <v>1202</v>
      </c>
      <c r="M1208" t="s">
        <v>7525</v>
      </c>
      <c r="N1208" t="s">
        <v>7391</v>
      </c>
      <c r="O1208" t="s">
        <v>29903</v>
      </c>
      <c r="P1208" t="s">
        <v>29904</v>
      </c>
      <c r="Q1208" t="s">
        <v>7525</v>
      </c>
    </row>
    <row r="1209" spans="2:17" x14ac:dyDescent="0.3">
      <c r="B1209">
        <v>1203</v>
      </c>
      <c r="C1209" t="s">
        <v>3717</v>
      </c>
      <c r="D1209" t="s">
        <v>42444</v>
      </c>
      <c r="E1209" t="s">
        <v>3718</v>
      </c>
      <c r="F1209" t="s">
        <v>49713</v>
      </c>
      <c r="G1209" t="s">
        <v>3717</v>
      </c>
      <c r="H1209" t="s">
        <v>3718</v>
      </c>
      <c r="I1209" t="s">
        <v>49979</v>
      </c>
      <c r="J1209" t="s">
        <v>3717</v>
      </c>
      <c r="L1209">
        <v>1203</v>
      </c>
      <c r="M1209" t="s">
        <v>7526</v>
      </c>
      <c r="N1209" t="s">
        <v>7394</v>
      </c>
      <c r="O1209" t="s">
        <v>29905</v>
      </c>
      <c r="P1209" t="s">
        <v>29906</v>
      </c>
      <c r="Q1209" t="s">
        <v>7526</v>
      </c>
    </row>
    <row r="1210" spans="2:17" x14ac:dyDescent="0.3">
      <c r="B1210">
        <v>1204</v>
      </c>
      <c r="C1210" t="s">
        <v>3719</v>
      </c>
      <c r="D1210" t="s">
        <v>42446</v>
      </c>
      <c r="E1210" t="s">
        <v>3720</v>
      </c>
      <c r="F1210" t="s">
        <v>49715</v>
      </c>
      <c r="G1210" t="s">
        <v>3719</v>
      </c>
      <c r="H1210" t="s">
        <v>3720</v>
      </c>
      <c r="I1210" t="s">
        <v>49980</v>
      </c>
      <c r="J1210" t="s">
        <v>3719</v>
      </c>
      <c r="L1210">
        <v>1204</v>
      </c>
      <c r="M1210" t="s">
        <v>7527</v>
      </c>
      <c r="N1210" t="s">
        <v>7397</v>
      </c>
      <c r="O1210" t="s">
        <v>29907</v>
      </c>
      <c r="P1210" t="s">
        <v>29908</v>
      </c>
      <c r="Q1210" t="s">
        <v>7527</v>
      </c>
    </row>
    <row r="1211" spans="2:17" x14ac:dyDescent="0.3">
      <c r="B1211">
        <v>1205</v>
      </c>
      <c r="C1211" t="s">
        <v>3721</v>
      </c>
      <c r="D1211" t="s">
        <v>42448</v>
      </c>
      <c r="E1211" t="s">
        <v>3722</v>
      </c>
      <c r="F1211" t="s">
        <v>49717</v>
      </c>
      <c r="G1211" t="s">
        <v>3721</v>
      </c>
      <c r="H1211" t="s">
        <v>3722</v>
      </c>
      <c r="I1211" t="s">
        <v>49981</v>
      </c>
      <c r="J1211" t="s">
        <v>3721</v>
      </c>
      <c r="L1211">
        <v>1205</v>
      </c>
      <c r="M1211" t="s">
        <v>7528</v>
      </c>
      <c r="N1211" t="s">
        <v>7400</v>
      </c>
      <c r="O1211" t="s">
        <v>29909</v>
      </c>
      <c r="P1211" t="s">
        <v>29910</v>
      </c>
      <c r="Q1211" t="s">
        <v>7528</v>
      </c>
    </row>
    <row r="1212" spans="2:17" x14ac:dyDescent="0.3">
      <c r="B1212">
        <v>1206</v>
      </c>
      <c r="C1212" t="s">
        <v>3723</v>
      </c>
      <c r="D1212" t="s">
        <v>42450</v>
      </c>
      <c r="E1212" t="s">
        <v>3724</v>
      </c>
      <c r="F1212" t="s">
        <v>49719</v>
      </c>
      <c r="G1212" t="s">
        <v>3723</v>
      </c>
      <c r="H1212" t="s">
        <v>3724</v>
      </c>
      <c r="I1212" t="s">
        <v>49982</v>
      </c>
      <c r="J1212" t="s">
        <v>3723</v>
      </c>
      <c r="L1212">
        <v>1206</v>
      </c>
      <c r="M1212" t="s">
        <v>7529</v>
      </c>
      <c r="N1212" t="s">
        <v>7403</v>
      </c>
      <c r="O1212" t="s">
        <v>29911</v>
      </c>
      <c r="P1212" t="s">
        <v>29912</v>
      </c>
      <c r="Q1212" t="s">
        <v>7529</v>
      </c>
    </row>
    <row r="1213" spans="2:17" x14ac:dyDescent="0.3">
      <c r="B1213">
        <v>1207</v>
      </c>
      <c r="C1213" t="s">
        <v>3664</v>
      </c>
      <c r="D1213" t="s">
        <v>42452</v>
      </c>
      <c r="E1213" t="s">
        <v>26724</v>
      </c>
      <c r="F1213" t="s">
        <v>49721</v>
      </c>
      <c r="G1213" t="s">
        <v>3664</v>
      </c>
      <c r="H1213" t="s">
        <v>26724</v>
      </c>
      <c r="I1213" t="s">
        <v>49983</v>
      </c>
      <c r="J1213" t="s">
        <v>3664</v>
      </c>
      <c r="L1213">
        <v>1207</v>
      </c>
      <c r="M1213" t="s">
        <v>7505</v>
      </c>
      <c r="N1213" t="s">
        <v>7343</v>
      </c>
      <c r="O1213" t="s">
        <v>29913</v>
      </c>
      <c r="P1213" t="s">
        <v>29914</v>
      </c>
      <c r="Q1213" t="s">
        <v>7505</v>
      </c>
    </row>
    <row r="1214" spans="2:17" x14ac:dyDescent="0.3">
      <c r="B1214">
        <v>1208</v>
      </c>
      <c r="C1214" t="s">
        <v>3725</v>
      </c>
      <c r="D1214" t="s">
        <v>42454</v>
      </c>
      <c r="E1214" t="s">
        <v>3726</v>
      </c>
      <c r="F1214" t="s">
        <v>49723</v>
      </c>
      <c r="G1214" t="s">
        <v>3725</v>
      </c>
      <c r="H1214" t="s">
        <v>3726</v>
      </c>
      <c r="I1214" t="s">
        <v>49984</v>
      </c>
      <c r="J1214" t="s">
        <v>3725</v>
      </c>
      <c r="L1214">
        <v>1208</v>
      </c>
      <c r="M1214" t="s">
        <v>7530</v>
      </c>
      <c r="N1214" t="s">
        <v>7406</v>
      </c>
      <c r="O1214" t="s">
        <v>29915</v>
      </c>
      <c r="P1214" t="s">
        <v>29916</v>
      </c>
      <c r="Q1214" t="s">
        <v>7530</v>
      </c>
    </row>
    <row r="1215" spans="2:17" x14ac:dyDescent="0.3">
      <c r="B1215">
        <v>1209</v>
      </c>
      <c r="C1215" t="s">
        <v>3727</v>
      </c>
      <c r="D1215" t="s">
        <v>42456</v>
      </c>
      <c r="E1215" t="s">
        <v>3728</v>
      </c>
      <c r="F1215" t="s">
        <v>49725</v>
      </c>
      <c r="G1215" t="s">
        <v>3727</v>
      </c>
      <c r="H1215" t="s">
        <v>3728</v>
      </c>
      <c r="I1215" t="s">
        <v>49985</v>
      </c>
      <c r="J1215" t="s">
        <v>3727</v>
      </c>
      <c r="L1215">
        <v>1209</v>
      </c>
      <c r="M1215" t="s">
        <v>7531</v>
      </c>
      <c r="N1215" t="s">
        <v>7409</v>
      </c>
      <c r="O1215" t="s">
        <v>29917</v>
      </c>
      <c r="P1215" t="s">
        <v>29918</v>
      </c>
      <c r="Q1215" t="s">
        <v>7531</v>
      </c>
    </row>
    <row r="1216" spans="2:17" x14ac:dyDescent="0.3">
      <c r="B1216">
        <v>1210</v>
      </c>
      <c r="C1216" t="s">
        <v>3729</v>
      </c>
      <c r="D1216" t="s">
        <v>42458</v>
      </c>
      <c r="E1216" t="s">
        <v>3730</v>
      </c>
      <c r="F1216" t="s">
        <v>49727</v>
      </c>
      <c r="G1216" t="s">
        <v>3729</v>
      </c>
      <c r="H1216" t="s">
        <v>3730</v>
      </c>
      <c r="I1216" t="s">
        <v>49986</v>
      </c>
      <c r="J1216" t="s">
        <v>3729</v>
      </c>
      <c r="L1216">
        <v>1210</v>
      </c>
      <c r="M1216" t="s">
        <v>7532</v>
      </c>
      <c r="N1216" t="s">
        <v>7412</v>
      </c>
      <c r="O1216" t="s">
        <v>29919</v>
      </c>
      <c r="P1216" t="s">
        <v>29920</v>
      </c>
      <c r="Q1216" t="s">
        <v>7532</v>
      </c>
    </row>
    <row r="1217" spans="2:17" x14ac:dyDescent="0.3">
      <c r="B1217">
        <v>1211</v>
      </c>
      <c r="C1217" t="s">
        <v>3731</v>
      </c>
      <c r="D1217" t="s">
        <v>42460</v>
      </c>
      <c r="E1217" t="s">
        <v>3732</v>
      </c>
      <c r="F1217" t="s">
        <v>49729</v>
      </c>
      <c r="G1217" t="s">
        <v>3731</v>
      </c>
      <c r="H1217" t="s">
        <v>3732</v>
      </c>
      <c r="I1217" t="s">
        <v>49987</v>
      </c>
      <c r="J1217" t="s">
        <v>3731</v>
      </c>
      <c r="L1217">
        <v>1211</v>
      </c>
      <c r="M1217" t="s">
        <v>7533</v>
      </c>
      <c r="N1217" t="s">
        <v>7415</v>
      </c>
      <c r="O1217" t="s">
        <v>29921</v>
      </c>
      <c r="P1217" t="s">
        <v>29922</v>
      </c>
      <c r="Q1217" t="s">
        <v>7533</v>
      </c>
    </row>
    <row r="1218" spans="2:17" x14ac:dyDescent="0.3">
      <c r="B1218">
        <v>1212</v>
      </c>
      <c r="C1218" t="s">
        <v>3733</v>
      </c>
      <c r="D1218" t="s">
        <v>42462</v>
      </c>
      <c r="E1218" t="s">
        <v>3734</v>
      </c>
      <c r="F1218" t="s">
        <v>49731</v>
      </c>
      <c r="G1218" t="s">
        <v>3733</v>
      </c>
      <c r="H1218" t="s">
        <v>3734</v>
      </c>
      <c r="I1218" t="s">
        <v>49988</v>
      </c>
      <c r="J1218" t="s">
        <v>3733</v>
      </c>
      <c r="L1218">
        <v>1212</v>
      </c>
      <c r="M1218" t="s">
        <v>7534</v>
      </c>
      <c r="N1218" t="s">
        <v>7418</v>
      </c>
      <c r="O1218" t="s">
        <v>29923</v>
      </c>
      <c r="P1218" t="s">
        <v>29924</v>
      </c>
      <c r="Q1218" t="s">
        <v>7534</v>
      </c>
    </row>
    <row r="1219" spans="2:17" x14ac:dyDescent="0.3">
      <c r="B1219">
        <v>1213</v>
      </c>
      <c r="C1219" t="s">
        <v>3735</v>
      </c>
      <c r="D1219" t="s">
        <v>42464</v>
      </c>
      <c r="E1219" t="s">
        <v>3736</v>
      </c>
      <c r="F1219" t="s">
        <v>49733</v>
      </c>
      <c r="G1219" t="s">
        <v>3735</v>
      </c>
      <c r="H1219" t="s">
        <v>3736</v>
      </c>
      <c r="I1219" t="s">
        <v>49989</v>
      </c>
      <c r="J1219" t="s">
        <v>3735</v>
      </c>
      <c r="L1219">
        <v>1213</v>
      </c>
      <c r="M1219" t="s">
        <v>7535</v>
      </c>
      <c r="N1219" t="s">
        <v>7421</v>
      </c>
      <c r="O1219" t="s">
        <v>29925</v>
      </c>
      <c r="P1219" t="s">
        <v>29926</v>
      </c>
      <c r="Q1219" t="s">
        <v>7535</v>
      </c>
    </row>
    <row r="1220" spans="2:17" x14ac:dyDescent="0.3">
      <c r="B1220">
        <v>1214</v>
      </c>
      <c r="C1220" t="s">
        <v>3737</v>
      </c>
      <c r="D1220" t="s">
        <v>42466</v>
      </c>
      <c r="E1220" t="s">
        <v>3738</v>
      </c>
      <c r="F1220" t="s">
        <v>49735</v>
      </c>
      <c r="G1220" t="s">
        <v>3737</v>
      </c>
      <c r="H1220" t="s">
        <v>3738</v>
      </c>
      <c r="I1220" t="s">
        <v>49990</v>
      </c>
      <c r="J1220" t="s">
        <v>3737</v>
      </c>
      <c r="L1220">
        <v>1214</v>
      </c>
      <c r="M1220" t="s">
        <v>7536</v>
      </c>
      <c r="N1220" t="s">
        <v>7424</v>
      </c>
      <c r="O1220" t="s">
        <v>29927</v>
      </c>
      <c r="P1220" t="s">
        <v>29928</v>
      </c>
      <c r="Q1220" t="s">
        <v>7536</v>
      </c>
    </row>
    <row r="1221" spans="2:17" x14ac:dyDescent="0.3">
      <c r="B1221">
        <v>1215</v>
      </c>
      <c r="C1221" t="s">
        <v>3739</v>
      </c>
      <c r="D1221" t="s">
        <v>42468</v>
      </c>
      <c r="E1221" t="s">
        <v>3740</v>
      </c>
      <c r="F1221" t="s">
        <v>49737</v>
      </c>
      <c r="G1221" t="s">
        <v>3739</v>
      </c>
      <c r="H1221" t="s">
        <v>3740</v>
      </c>
      <c r="I1221" t="s">
        <v>49991</v>
      </c>
      <c r="J1221" t="s">
        <v>3739</v>
      </c>
      <c r="L1221">
        <v>1215</v>
      </c>
      <c r="M1221" t="s">
        <v>7537</v>
      </c>
      <c r="N1221" t="s">
        <v>7427</v>
      </c>
      <c r="O1221" t="s">
        <v>29929</v>
      </c>
      <c r="P1221" t="s">
        <v>29930</v>
      </c>
      <c r="Q1221" t="s">
        <v>7537</v>
      </c>
    </row>
    <row r="1222" spans="2:17" x14ac:dyDescent="0.3">
      <c r="B1222">
        <v>1216</v>
      </c>
      <c r="C1222" t="s">
        <v>3741</v>
      </c>
      <c r="D1222" t="s">
        <v>42470</v>
      </c>
      <c r="E1222" t="s">
        <v>3742</v>
      </c>
      <c r="F1222" t="s">
        <v>49739</v>
      </c>
      <c r="G1222" t="s">
        <v>3741</v>
      </c>
      <c r="H1222" t="s">
        <v>3742</v>
      </c>
      <c r="I1222" t="s">
        <v>49992</v>
      </c>
      <c r="J1222" t="s">
        <v>3741</v>
      </c>
      <c r="L1222">
        <v>1216</v>
      </c>
      <c r="M1222" t="s">
        <v>7538</v>
      </c>
      <c r="N1222" t="s">
        <v>7430</v>
      </c>
      <c r="O1222" t="s">
        <v>29931</v>
      </c>
      <c r="P1222" t="s">
        <v>29932</v>
      </c>
      <c r="Q1222" t="s">
        <v>7538</v>
      </c>
    </row>
    <row r="1223" spans="2:17" x14ac:dyDescent="0.3">
      <c r="B1223">
        <v>1217</v>
      </c>
      <c r="C1223" t="s">
        <v>3743</v>
      </c>
      <c r="D1223" t="s">
        <v>42472</v>
      </c>
      <c r="E1223" t="s">
        <v>3744</v>
      </c>
      <c r="F1223" t="s">
        <v>49741</v>
      </c>
      <c r="G1223" t="s">
        <v>3743</v>
      </c>
      <c r="H1223" t="s">
        <v>3744</v>
      </c>
      <c r="I1223" t="s">
        <v>49993</v>
      </c>
      <c r="J1223" t="s">
        <v>3743</v>
      </c>
      <c r="L1223">
        <v>1217</v>
      </c>
      <c r="M1223" t="s">
        <v>7539</v>
      </c>
      <c r="N1223" t="s">
        <v>7433</v>
      </c>
      <c r="O1223" t="s">
        <v>29933</v>
      </c>
      <c r="P1223" t="s">
        <v>29934</v>
      </c>
      <c r="Q1223" t="s">
        <v>7539</v>
      </c>
    </row>
    <row r="1224" spans="2:17" x14ac:dyDescent="0.3">
      <c r="B1224">
        <v>1218</v>
      </c>
      <c r="C1224" t="s">
        <v>3745</v>
      </c>
      <c r="D1224" t="s">
        <v>42474</v>
      </c>
      <c r="E1224" t="s">
        <v>3746</v>
      </c>
      <c r="F1224" t="s">
        <v>49743</v>
      </c>
      <c r="G1224" t="s">
        <v>3745</v>
      </c>
      <c r="H1224" t="s">
        <v>3746</v>
      </c>
      <c r="I1224" t="s">
        <v>49994</v>
      </c>
      <c r="J1224" t="s">
        <v>3745</v>
      </c>
      <c r="L1224">
        <v>1218</v>
      </c>
      <c r="M1224" t="s">
        <v>7540</v>
      </c>
      <c r="N1224" t="s">
        <v>7436</v>
      </c>
      <c r="O1224" t="s">
        <v>29935</v>
      </c>
      <c r="P1224" t="s">
        <v>29936</v>
      </c>
      <c r="Q1224" t="s">
        <v>7540</v>
      </c>
    </row>
    <row r="1225" spans="2:17" x14ac:dyDescent="0.3">
      <c r="B1225">
        <v>1219</v>
      </c>
      <c r="C1225" t="s">
        <v>3747</v>
      </c>
      <c r="D1225" t="s">
        <v>42476</v>
      </c>
      <c r="E1225" t="s">
        <v>3748</v>
      </c>
      <c r="F1225" t="s">
        <v>49745</v>
      </c>
      <c r="G1225" t="s">
        <v>3747</v>
      </c>
      <c r="H1225" t="s">
        <v>3748</v>
      </c>
      <c r="I1225" t="s">
        <v>49995</v>
      </c>
      <c r="J1225" t="s">
        <v>3747</v>
      </c>
      <c r="L1225">
        <v>1219</v>
      </c>
      <c r="M1225" t="s">
        <v>7541</v>
      </c>
      <c r="N1225" t="s">
        <v>7439</v>
      </c>
      <c r="O1225" t="s">
        <v>29937</v>
      </c>
      <c r="P1225" t="s">
        <v>29938</v>
      </c>
      <c r="Q1225" t="s">
        <v>7541</v>
      </c>
    </row>
    <row r="1226" spans="2:17" x14ac:dyDescent="0.3">
      <c r="B1226">
        <v>1220</v>
      </c>
      <c r="C1226" t="s">
        <v>3749</v>
      </c>
      <c r="D1226" t="s">
        <v>42478</v>
      </c>
      <c r="E1226" t="s">
        <v>3750</v>
      </c>
      <c r="F1226" t="s">
        <v>49747</v>
      </c>
      <c r="G1226" t="s">
        <v>3749</v>
      </c>
      <c r="H1226" t="s">
        <v>3750</v>
      </c>
      <c r="I1226" t="s">
        <v>49996</v>
      </c>
      <c r="J1226" t="s">
        <v>3749</v>
      </c>
      <c r="L1226">
        <v>1220</v>
      </c>
      <c r="M1226" t="s">
        <v>7542</v>
      </c>
      <c r="N1226" t="s">
        <v>7442</v>
      </c>
      <c r="O1226" t="s">
        <v>29939</v>
      </c>
      <c r="P1226" t="s">
        <v>29940</v>
      </c>
      <c r="Q1226" t="s">
        <v>7542</v>
      </c>
    </row>
    <row r="1227" spans="2:17" x14ac:dyDescent="0.3">
      <c r="B1227">
        <v>1221</v>
      </c>
      <c r="C1227" t="s">
        <v>3751</v>
      </c>
      <c r="D1227" t="s">
        <v>42480</v>
      </c>
      <c r="E1227" t="s">
        <v>3752</v>
      </c>
      <c r="F1227" t="s">
        <v>49749</v>
      </c>
      <c r="G1227" t="s">
        <v>3751</v>
      </c>
      <c r="H1227" t="s">
        <v>3752</v>
      </c>
      <c r="I1227" t="s">
        <v>49997</v>
      </c>
      <c r="J1227" t="s">
        <v>3751</v>
      </c>
      <c r="L1227">
        <v>1221</v>
      </c>
      <c r="M1227" t="s">
        <v>7543</v>
      </c>
      <c r="N1227" t="s">
        <v>7445</v>
      </c>
      <c r="O1227" t="s">
        <v>29941</v>
      </c>
      <c r="P1227" t="s">
        <v>29942</v>
      </c>
      <c r="Q1227" t="s">
        <v>7543</v>
      </c>
    </row>
    <row r="1228" spans="2:17" x14ac:dyDescent="0.3">
      <c r="B1228">
        <v>1222</v>
      </c>
      <c r="C1228" t="s">
        <v>3753</v>
      </c>
      <c r="D1228" t="s">
        <v>42482</v>
      </c>
      <c r="E1228" t="s">
        <v>3754</v>
      </c>
      <c r="F1228" t="s">
        <v>49751</v>
      </c>
      <c r="G1228" t="s">
        <v>3753</v>
      </c>
      <c r="H1228" t="s">
        <v>3754</v>
      </c>
      <c r="I1228" t="s">
        <v>49998</v>
      </c>
      <c r="J1228" t="s">
        <v>3753</v>
      </c>
      <c r="L1228">
        <v>1222</v>
      </c>
      <c r="M1228" t="s">
        <v>7544</v>
      </c>
      <c r="N1228" t="s">
        <v>7448</v>
      </c>
      <c r="O1228" t="s">
        <v>29943</v>
      </c>
      <c r="P1228" t="s">
        <v>29944</v>
      </c>
      <c r="Q1228" t="s">
        <v>7544</v>
      </c>
    </row>
    <row r="1229" spans="2:17" x14ac:dyDescent="0.3">
      <c r="B1229">
        <v>1223</v>
      </c>
      <c r="C1229" t="s">
        <v>3755</v>
      </c>
      <c r="D1229" t="s">
        <v>42484</v>
      </c>
      <c r="E1229" t="s">
        <v>3756</v>
      </c>
      <c r="F1229" t="s">
        <v>49753</v>
      </c>
      <c r="G1229" t="s">
        <v>3755</v>
      </c>
      <c r="H1229" t="s">
        <v>3756</v>
      </c>
      <c r="I1229" t="s">
        <v>49999</v>
      </c>
      <c r="J1229" t="s">
        <v>3755</v>
      </c>
      <c r="L1229">
        <v>1223</v>
      </c>
      <c r="M1229" t="s">
        <v>7545</v>
      </c>
      <c r="N1229" t="s">
        <v>7451</v>
      </c>
      <c r="O1229" t="s">
        <v>29945</v>
      </c>
      <c r="P1229" t="s">
        <v>29946</v>
      </c>
      <c r="Q1229" t="s">
        <v>7545</v>
      </c>
    </row>
    <row r="1230" spans="2:17" x14ac:dyDescent="0.3">
      <c r="B1230">
        <v>1224</v>
      </c>
      <c r="C1230" t="s">
        <v>3757</v>
      </c>
      <c r="D1230" t="s">
        <v>42486</v>
      </c>
      <c r="E1230" t="s">
        <v>3758</v>
      </c>
      <c r="F1230" t="s">
        <v>49755</v>
      </c>
      <c r="G1230" t="s">
        <v>3757</v>
      </c>
      <c r="H1230" t="s">
        <v>3758</v>
      </c>
      <c r="I1230" t="s">
        <v>50000</v>
      </c>
      <c r="J1230" t="s">
        <v>3757</v>
      </c>
      <c r="L1230">
        <v>1224</v>
      </c>
      <c r="M1230" t="s">
        <v>7546</v>
      </c>
      <c r="N1230" t="s">
        <v>7454</v>
      </c>
      <c r="O1230" t="s">
        <v>29947</v>
      </c>
      <c r="P1230" t="s">
        <v>29948</v>
      </c>
      <c r="Q1230" t="s">
        <v>7546</v>
      </c>
    </row>
    <row r="1231" spans="2:17" x14ac:dyDescent="0.3">
      <c r="B1231">
        <v>1225</v>
      </c>
      <c r="C1231" t="s">
        <v>3759</v>
      </c>
      <c r="D1231" t="s">
        <v>42488</v>
      </c>
      <c r="E1231" t="s">
        <v>3760</v>
      </c>
      <c r="F1231" t="s">
        <v>49757</v>
      </c>
      <c r="G1231" t="s">
        <v>3759</v>
      </c>
      <c r="H1231" t="s">
        <v>3760</v>
      </c>
      <c r="I1231" t="s">
        <v>50001</v>
      </c>
      <c r="J1231" t="s">
        <v>3759</v>
      </c>
      <c r="L1231">
        <v>1225</v>
      </c>
      <c r="M1231" t="s">
        <v>7547</v>
      </c>
      <c r="N1231" t="s">
        <v>7457</v>
      </c>
      <c r="O1231" t="s">
        <v>29949</v>
      </c>
      <c r="P1231" t="s">
        <v>29950</v>
      </c>
      <c r="Q1231" t="s">
        <v>7547</v>
      </c>
    </row>
    <row r="1232" spans="2:17" x14ac:dyDescent="0.3">
      <c r="B1232">
        <v>1226</v>
      </c>
      <c r="C1232" t="s">
        <v>3761</v>
      </c>
      <c r="D1232" t="s">
        <v>42490</v>
      </c>
      <c r="E1232" t="s">
        <v>3762</v>
      </c>
      <c r="F1232" t="s">
        <v>49759</v>
      </c>
      <c r="G1232" t="s">
        <v>3761</v>
      </c>
      <c r="H1232" t="s">
        <v>3762</v>
      </c>
      <c r="I1232" t="s">
        <v>50002</v>
      </c>
      <c r="J1232" t="s">
        <v>3761</v>
      </c>
      <c r="L1232">
        <v>1226</v>
      </c>
      <c r="M1232" t="s">
        <v>7548</v>
      </c>
      <c r="N1232" t="s">
        <v>7460</v>
      </c>
      <c r="O1232" t="s">
        <v>29951</v>
      </c>
      <c r="P1232" t="s">
        <v>29952</v>
      </c>
      <c r="Q1232" t="s">
        <v>7548</v>
      </c>
    </row>
    <row r="1233" spans="2:17" x14ac:dyDescent="0.3">
      <c r="B1233">
        <v>1227</v>
      </c>
      <c r="C1233" t="s">
        <v>3763</v>
      </c>
      <c r="D1233" t="s">
        <v>42492</v>
      </c>
      <c r="E1233" t="s">
        <v>3764</v>
      </c>
      <c r="F1233" t="s">
        <v>49761</v>
      </c>
      <c r="G1233" t="s">
        <v>3763</v>
      </c>
      <c r="H1233" t="s">
        <v>3764</v>
      </c>
      <c r="I1233" t="s">
        <v>50003</v>
      </c>
      <c r="J1233" t="s">
        <v>3763</v>
      </c>
      <c r="L1233">
        <v>1227</v>
      </c>
      <c r="M1233" t="s">
        <v>7549</v>
      </c>
      <c r="N1233" t="s">
        <v>7463</v>
      </c>
      <c r="O1233" t="s">
        <v>29953</v>
      </c>
      <c r="P1233" t="s">
        <v>29954</v>
      </c>
      <c r="Q1233" t="s">
        <v>7549</v>
      </c>
    </row>
    <row r="1234" spans="2:17" x14ac:dyDescent="0.3">
      <c r="B1234">
        <v>1228</v>
      </c>
      <c r="C1234" t="s">
        <v>3765</v>
      </c>
      <c r="D1234" t="s">
        <v>42494</v>
      </c>
      <c r="E1234" t="s">
        <v>3766</v>
      </c>
      <c r="F1234" t="s">
        <v>49763</v>
      </c>
      <c r="G1234" t="s">
        <v>3765</v>
      </c>
      <c r="H1234" t="s">
        <v>3766</v>
      </c>
      <c r="I1234" t="s">
        <v>50004</v>
      </c>
      <c r="J1234" t="s">
        <v>3765</v>
      </c>
      <c r="L1234">
        <v>1228</v>
      </c>
      <c r="M1234" t="s">
        <v>7550</v>
      </c>
      <c r="N1234" t="s">
        <v>7466</v>
      </c>
      <c r="O1234" t="s">
        <v>29955</v>
      </c>
      <c r="P1234" t="s">
        <v>29956</v>
      </c>
      <c r="Q1234" t="s">
        <v>7550</v>
      </c>
    </row>
    <row r="1235" spans="2:17" x14ac:dyDescent="0.3">
      <c r="B1235">
        <v>1229</v>
      </c>
      <c r="C1235" t="s">
        <v>3767</v>
      </c>
      <c r="D1235" t="s">
        <v>42496</v>
      </c>
      <c r="E1235" t="s">
        <v>3768</v>
      </c>
      <c r="F1235" t="s">
        <v>49765</v>
      </c>
      <c r="G1235" t="s">
        <v>3767</v>
      </c>
      <c r="H1235" t="s">
        <v>3768</v>
      </c>
      <c r="I1235" t="s">
        <v>50005</v>
      </c>
      <c r="J1235" t="s">
        <v>3767</v>
      </c>
      <c r="L1235">
        <v>1229</v>
      </c>
      <c r="M1235" t="s">
        <v>7551</v>
      </c>
      <c r="N1235" t="s">
        <v>7469</v>
      </c>
      <c r="O1235" t="s">
        <v>29957</v>
      </c>
      <c r="P1235" t="s">
        <v>29958</v>
      </c>
      <c r="Q1235" t="s">
        <v>7551</v>
      </c>
    </row>
    <row r="1236" spans="2:17" x14ac:dyDescent="0.3">
      <c r="B1236">
        <v>1230</v>
      </c>
      <c r="C1236" t="s">
        <v>26725</v>
      </c>
      <c r="D1236" t="s">
        <v>42498</v>
      </c>
      <c r="E1236" t="s">
        <v>3769</v>
      </c>
      <c r="F1236" t="s">
        <v>49767</v>
      </c>
      <c r="G1236" t="s">
        <v>26725</v>
      </c>
      <c r="H1236" t="s">
        <v>3769</v>
      </c>
      <c r="I1236" t="s">
        <v>50006</v>
      </c>
      <c r="J1236" t="s">
        <v>26725</v>
      </c>
      <c r="L1236">
        <v>1230</v>
      </c>
      <c r="M1236" t="s">
        <v>7552</v>
      </c>
      <c r="N1236" t="s">
        <v>7472</v>
      </c>
      <c r="O1236" t="s">
        <v>29959</v>
      </c>
      <c r="P1236" t="s">
        <v>29960</v>
      </c>
      <c r="Q1236" t="s">
        <v>7552</v>
      </c>
    </row>
    <row r="1237" spans="2:17" x14ac:dyDescent="0.3">
      <c r="B1237">
        <v>1231</v>
      </c>
      <c r="C1237" t="s">
        <v>26726</v>
      </c>
      <c r="D1237" t="s">
        <v>42500</v>
      </c>
      <c r="E1237" t="s">
        <v>3770</v>
      </c>
      <c r="F1237" t="s">
        <v>49769</v>
      </c>
      <c r="G1237" t="s">
        <v>26726</v>
      </c>
      <c r="H1237" t="s">
        <v>3770</v>
      </c>
      <c r="I1237" t="s">
        <v>50007</v>
      </c>
      <c r="J1237" t="s">
        <v>26726</v>
      </c>
      <c r="L1237">
        <v>1231</v>
      </c>
      <c r="M1237" t="s">
        <v>7553</v>
      </c>
      <c r="N1237" t="s">
        <v>7475</v>
      </c>
      <c r="O1237" t="s">
        <v>29961</v>
      </c>
      <c r="P1237" t="s">
        <v>29962</v>
      </c>
      <c r="Q1237" t="s">
        <v>7553</v>
      </c>
    </row>
    <row r="1238" spans="2:17" x14ac:dyDescent="0.3">
      <c r="B1238">
        <v>1232</v>
      </c>
      <c r="C1238" t="s">
        <v>26727</v>
      </c>
      <c r="D1238" t="s">
        <v>42502</v>
      </c>
      <c r="E1238" t="s">
        <v>3771</v>
      </c>
      <c r="F1238" t="s">
        <v>49771</v>
      </c>
      <c r="G1238" t="s">
        <v>26727</v>
      </c>
      <c r="H1238" t="s">
        <v>3771</v>
      </c>
      <c r="I1238" t="s">
        <v>50008</v>
      </c>
      <c r="J1238" t="s">
        <v>26727</v>
      </c>
      <c r="L1238">
        <v>1232</v>
      </c>
      <c r="M1238" t="s">
        <v>7554</v>
      </c>
      <c r="N1238" t="s">
        <v>7478</v>
      </c>
      <c r="O1238" t="s">
        <v>29963</v>
      </c>
      <c r="P1238" t="s">
        <v>29964</v>
      </c>
      <c r="Q1238" t="s">
        <v>7554</v>
      </c>
    </row>
    <row r="1239" spans="2:17" x14ac:dyDescent="0.3">
      <c r="B1239">
        <v>1233</v>
      </c>
      <c r="C1239" t="s">
        <v>26936</v>
      </c>
      <c r="D1239" t="s">
        <v>42504</v>
      </c>
      <c r="E1239" t="s">
        <v>3772</v>
      </c>
      <c r="F1239" t="s">
        <v>49773</v>
      </c>
      <c r="G1239" t="s">
        <v>26936</v>
      </c>
      <c r="H1239" t="s">
        <v>3772</v>
      </c>
      <c r="I1239" t="s">
        <v>50009</v>
      </c>
      <c r="J1239" t="s">
        <v>26936</v>
      </c>
      <c r="L1239">
        <v>1233</v>
      </c>
      <c r="M1239" t="s">
        <v>27032</v>
      </c>
      <c r="N1239" t="s">
        <v>7480</v>
      </c>
      <c r="O1239" t="s">
        <v>29965</v>
      </c>
      <c r="P1239" t="s">
        <v>29966</v>
      </c>
      <c r="Q1239" t="s">
        <v>27032</v>
      </c>
    </row>
    <row r="1240" spans="2:17" x14ac:dyDescent="0.3">
      <c r="B1240">
        <v>1234</v>
      </c>
      <c r="C1240" t="s">
        <v>26937</v>
      </c>
      <c r="D1240" t="s">
        <v>42506</v>
      </c>
      <c r="E1240" t="s">
        <v>3773</v>
      </c>
      <c r="F1240" t="s">
        <v>49775</v>
      </c>
      <c r="G1240" t="s">
        <v>26937</v>
      </c>
      <c r="H1240" t="s">
        <v>3773</v>
      </c>
      <c r="I1240" t="s">
        <v>50010</v>
      </c>
      <c r="J1240" t="s">
        <v>26937</v>
      </c>
      <c r="L1240">
        <v>1234</v>
      </c>
      <c r="M1240" t="s">
        <v>27033</v>
      </c>
      <c r="N1240" t="s">
        <v>7482</v>
      </c>
      <c r="O1240" t="s">
        <v>29967</v>
      </c>
      <c r="P1240" t="s">
        <v>29968</v>
      </c>
      <c r="Q1240" t="s">
        <v>27033</v>
      </c>
    </row>
    <row r="1241" spans="2:17" x14ac:dyDescent="0.3">
      <c r="B1241">
        <v>1235</v>
      </c>
      <c r="C1241" t="s">
        <v>26938</v>
      </c>
      <c r="D1241" t="s">
        <v>42508</v>
      </c>
      <c r="E1241" t="s">
        <v>3774</v>
      </c>
      <c r="F1241" t="s">
        <v>49777</v>
      </c>
      <c r="G1241" t="s">
        <v>26938</v>
      </c>
      <c r="H1241" t="s">
        <v>3774</v>
      </c>
      <c r="I1241" t="s">
        <v>50011</v>
      </c>
      <c r="J1241" t="s">
        <v>26938</v>
      </c>
      <c r="L1241">
        <v>1235</v>
      </c>
      <c r="M1241" t="s">
        <v>27034</v>
      </c>
      <c r="N1241" t="s">
        <v>7484</v>
      </c>
      <c r="O1241" t="s">
        <v>29969</v>
      </c>
      <c r="P1241" t="s">
        <v>29970</v>
      </c>
      <c r="Q1241" t="s">
        <v>27034</v>
      </c>
    </row>
    <row r="1242" spans="2:17" x14ac:dyDescent="0.3">
      <c r="B1242">
        <v>1236</v>
      </c>
      <c r="C1242" t="s">
        <v>26728</v>
      </c>
      <c r="D1242" t="s">
        <v>42510</v>
      </c>
      <c r="E1242" t="s">
        <v>3775</v>
      </c>
      <c r="F1242" t="s">
        <v>49779</v>
      </c>
      <c r="G1242" t="s">
        <v>26728</v>
      </c>
      <c r="H1242" t="s">
        <v>3775</v>
      </c>
      <c r="I1242" t="s">
        <v>50012</v>
      </c>
      <c r="J1242" t="s">
        <v>26728</v>
      </c>
      <c r="L1242">
        <v>1236</v>
      </c>
      <c r="M1242" t="s">
        <v>7555</v>
      </c>
      <c r="N1242" t="s">
        <v>7487</v>
      </c>
      <c r="O1242" t="s">
        <v>29971</v>
      </c>
      <c r="P1242" t="s">
        <v>29972</v>
      </c>
      <c r="Q1242" t="s">
        <v>7555</v>
      </c>
    </row>
    <row r="1243" spans="2:17" x14ac:dyDescent="0.3">
      <c r="B1243">
        <v>1237</v>
      </c>
      <c r="C1243" t="s">
        <v>3776</v>
      </c>
      <c r="D1243" t="s">
        <v>42512</v>
      </c>
      <c r="E1243" t="s">
        <v>3777</v>
      </c>
      <c r="F1243" t="s">
        <v>49781</v>
      </c>
      <c r="G1243" t="s">
        <v>3776</v>
      </c>
      <c r="H1243" t="s">
        <v>3777</v>
      </c>
      <c r="I1243" t="s">
        <v>50013</v>
      </c>
      <c r="J1243" t="s">
        <v>3776</v>
      </c>
      <c r="L1243">
        <v>1237</v>
      </c>
      <c r="M1243" t="s">
        <v>7556</v>
      </c>
      <c r="N1243" t="s">
        <v>7489</v>
      </c>
      <c r="O1243" t="s">
        <v>29973</v>
      </c>
      <c r="P1243" t="s">
        <v>29974</v>
      </c>
      <c r="Q1243" t="s">
        <v>7556</v>
      </c>
    </row>
    <row r="1244" spans="2:17" x14ac:dyDescent="0.3">
      <c r="B1244">
        <v>1238</v>
      </c>
      <c r="C1244" t="s">
        <v>3778</v>
      </c>
      <c r="D1244" t="s">
        <v>42514</v>
      </c>
      <c r="E1244" t="s">
        <v>3779</v>
      </c>
      <c r="F1244" t="s">
        <v>49783</v>
      </c>
      <c r="G1244" t="s">
        <v>3778</v>
      </c>
      <c r="H1244" t="s">
        <v>3779</v>
      </c>
      <c r="I1244" t="s">
        <v>50014</v>
      </c>
      <c r="J1244" t="s">
        <v>3778</v>
      </c>
      <c r="L1244">
        <v>1238</v>
      </c>
      <c r="M1244" t="s">
        <v>7557</v>
      </c>
      <c r="N1244" t="s">
        <v>7490</v>
      </c>
      <c r="O1244" t="s">
        <v>29975</v>
      </c>
      <c r="P1244" t="s">
        <v>29976</v>
      </c>
      <c r="Q1244" t="s">
        <v>7557</v>
      </c>
    </row>
    <row r="1245" spans="2:17" x14ac:dyDescent="0.3">
      <c r="B1245">
        <v>1239</v>
      </c>
      <c r="C1245" t="s">
        <v>3780</v>
      </c>
      <c r="D1245" t="s">
        <v>42516</v>
      </c>
      <c r="E1245" t="s">
        <v>3781</v>
      </c>
      <c r="F1245" t="s">
        <v>49785</v>
      </c>
      <c r="G1245" t="s">
        <v>3780</v>
      </c>
      <c r="H1245" t="s">
        <v>3781</v>
      </c>
      <c r="I1245" t="s">
        <v>50015</v>
      </c>
      <c r="J1245" t="s">
        <v>3780</v>
      </c>
      <c r="L1245">
        <v>1239</v>
      </c>
      <c r="M1245" t="s">
        <v>7558</v>
      </c>
      <c r="N1245" t="s">
        <v>7491</v>
      </c>
      <c r="O1245" t="s">
        <v>29977</v>
      </c>
      <c r="P1245" t="s">
        <v>29978</v>
      </c>
      <c r="Q1245" t="s">
        <v>7558</v>
      </c>
    </row>
    <row r="1246" spans="2:17" x14ac:dyDescent="0.3">
      <c r="B1246">
        <v>1240</v>
      </c>
      <c r="C1246" t="s">
        <v>3782</v>
      </c>
      <c r="D1246" t="s">
        <v>42518</v>
      </c>
      <c r="E1246" t="s">
        <v>3783</v>
      </c>
      <c r="F1246" t="s">
        <v>49787</v>
      </c>
      <c r="G1246" t="s">
        <v>3782</v>
      </c>
      <c r="H1246" t="s">
        <v>3783</v>
      </c>
      <c r="I1246" t="s">
        <v>50016</v>
      </c>
      <c r="J1246" t="s">
        <v>3782</v>
      </c>
      <c r="L1246">
        <v>1240</v>
      </c>
      <c r="M1246" t="s">
        <v>7559</v>
      </c>
      <c r="N1246" t="s">
        <v>7492</v>
      </c>
      <c r="O1246" t="s">
        <v>29979</v>
      </c>
      <c r="P1246" t="s">
        <v>29980</v>
      </c>
      <c r="Q1246" t="s">
        <v>7559</v>
      </c>
    </row>
    <row r="1247" spans="2:17" x14ac:dyDescent="0.3">
      <c r="B1247">
        <v>1241</v>
      </c>
      <c r="C1247" t="s">
        <v>3784</v>
      </c>
      <c r="D1247" t="s">
        <v>42520</v>
      </c>
      <c r="E1247" t="s">
        <v>3785</v>
      </c>
      <c r="F1247" t="s">
        <v>49789</v>
      </c>
      <c r="G1247" t="s">
        <v>3784</v>
      </c>
      <c r="H1247" t="s">
        <v>3785</v>
      </c>
      <c r="I1247" t="s">
        <v>50017</v>
      </c>
      <c r="J1247" t="s">
        <v>3784</v>
      </c>
      <c r="L1247">
        <v>1241</v>
      </c>
      <c r="M1247" t="s">
        <v>7560</v>
      </c>
      <c r="N1247" t="s">
        <v>7493</v>
      </c>
      <c r="O1247" t="s">
        <v>29981</v>
      </c>
      <c r="P1247" t="s">
        <v>29982</v>
      </c>
      <c r="Q1247" t="s">
        <v>7560</v>
      </c>
    </row>
    <row r="1248" spans="2:17" x14ac:dyDescent="0.3">
      <c r="B1248">
        <v>1242</v>
      </c>
      <c r="C1248" t="s">
        <v>3786</v>
      </c>
      <c r="D1248" t="s">
        <v>42522</v>
      </c>
      <c r="E1248" t="s">
        <v>3787</v>
      </c>
      <c r="F1248" t="s">
        <v>49791</v>
      </c>
      <c r="G1248" t="s">
        <v>3786</v>
      </c>
      <c r="H1248" t="s">
        <v>3787</v>
      </c>
      <c r="I1248" t="s">
        <v>50018</v>
      </c>
      <c r="J1248" t="s">
        <v>3786</v>
      </c>
      <c r="L1248">
        <v>1242</v>
      </c>
      <c r="M1248" t="s">
        <v>7561</v>
      </c>
      <c r="N1248" t="s">
        <v>7494</v>
      </c>
      <c r="O1248" t="s">
        <v>29983</v>
      </c>
      <c r="P1248" t="s">
        <v>29984</v>
      </c>
      <c r="Q1248" t="s">
        <v>7561</v>
      </c>
    </row>
    <row r="1249" spans="2:17" x14ac:dyDescent="0.3">
      <c r="B1249">
        <v>1243</v>
      </c>
      <c r="C1249" t="s">
        <v>3788</v>
      </c>
      <c r="D1249" t="s">
        <v>42518</v>
      </c>
      <c r="E1249" t="s">
        <v>3789</v>
      </c>
      <c r="F1249" t="s">
        <v>49793</v>
      </c>
      <c r="G1249" t="s">
        <v>3788</v>
      </c>
      <c r="H1249" t="s">
        <v>3789</v>
      </c>
      <c r="I1249" t="s">
        <v>50019</v>
      </c>
      <c r="J1249" t="s">
        <v>3788</v>
      </c>
      <c r="L1249">
        <v>1243</v>
      </c>
      <c r="M1249" t="s">
        <v>7562</v>
      </c>
      <c r="N1249" t="s">
        <v>7492</v>
      </c>
      <c r="O1249" t="s">
        <v>29985</v>
      </c>
      <c r="P1249" t="s">
        <v>29986</v>
      </c>
      <c r="Q1249" t="s">
        <v>7562</v>
      </c>
    </row>
    <row r="1250" spans="2:17" x14ac:dyDescent="0.3">
      <c r="B1250">
        <v>1244</v>
      </c>
      <c r="C1250" t="s">
        <v>3790</v>
      </c>
      <c r="D1250" t="s">
        <v>42520</v>
      </c>
      <c r="E1250" t="s">
        <v>3791</v>
      </c>
      <c r="F1250" t="s">
        <v>49795</v>
      </c>
      <c r="G1250" t="s">
        <v>3790</v>
      </c>
      <c r="H1250" t="s">
        <v>3791</v>
      </c>
      <c r="I1250" t="s">
        <v>50020</v>
      </c>
      <c r="J1250" t="s">
        <v>3790</v>
      </c>
      <c r="L1250">
        <v>1244</v>
      </c>
      <c r="M1250" t="s">
        <v>7563</v>
      </c>
      <c r="N1250" t="s">
        <v>7493</v>
      </c>
      <c r="O1250" t="s">
        <v>29987</v>
      </c>
      <c r="P1250" t="s">
        <v>29988</v>
      </c>
      <c r="Q1250" t="s">
        <v>7563</v>
      </c>
    </row>
    <row r="1251" spans="2:17" x14ac:dyDescent="0.3">
      <c r="B1251">
        <v>1245</v>
      </c>
      <c r="C1251" t="s">
        <v>3792</v>
      </c>
      <c r="D1251" t="s">
        <v>42526</v>
      </c>
      <c r="E1251" t="s">
        <v>3793</v>
      </c>
      <c r="F1251" t="s">
        <v>49797</v>
      </c>
      <c r="G1251" t="s">
        <v>3792</v>
      </c>
      <c r="H1251" t="s">
        <v>3793</v>
      </c>
      <c r="I1251" t="s">
        <v>50021</v>
      </c>
      <c r="J1251" t="s">
        <v>3792</v>
      </c>
      <c r="L1251">
        <v>1245</v>
      </c>
      <c r="M1251" t="s">
        <v>7564</v>
      </c>
      <c r="N1251" t="s">
        <v>7496</v>
      </c>
      <c r="O1251" t="s">
        <v>29989</v>
      </c>
      <c r="P1251" t="s">
        <v>29990</v>
      </c>
      <c r="Q1251" t="s">
        <v>7564</v>
      </c>
    </row>
    <row r="1252" spans="2:17" x14ac:dyDescent="0.3">
      <c r="B1252">
        <v>1246</v>
      </c>
      <c r="C1252" t="s">
        <v>3794</v>
      </c>
      <c r="D1252" t="s">
        <v>42369</v>
      </c>
      <c r="E1252" t="s">
        <v>50022</v>
      </c>
      <c r="F1252" t="s">
        <v>50023</v>
      </c>
      <c r="G1252" t="s">
        <v>3794</v>
      </c>
      <c r="H1252" t="s">
        <v>50022</v>
      </c>
      <c r="I1252" t="s">
        <v>50023</v>
      </c>
      <c r="J1252" t="s">
        <v>3794</v>
      </c>
      <c r="L1252">
        <v>1246</v>
      </c>
      <c r="M1252" t="s">
        <v>7565</v>
      </c>
      <c r="N1252" t="s">
        <v>7566</v>
      </c>
      <c r="O1252" t="s">
        <v>29991</v>
      </c>
      <c r="P1252" t="s">
        <v>29992</v>
      </c>
      <c r="Q1252" t="s">
        <v>7565</v>
      </c>
    </row>
    <row r="1253" spans="2:17" x14ac:dyDescent="0.3">
      <c r="B1253">
        <v>1247</v>
      </c>
      <c r="C1253" t="s">
        <v>3795</v>
      </c>
      <c r="D1253" t="s">
        <v>42372</v>
      </c>
      <c r="E1253" t="s">
        <v>3796</v>
      </c>
      <c r="F1253" t="s">
        <v>50024</v>
      </c>
      <c r="G1253" t="s">
        <v>3795</v>
      </c>
      <c r="H1253" t="s">
        <v>3796</v>
      </c>
      <c r="I1253" t="s">
        <v>50024</v>
      </c>
      <c r="J1253" t="s">
        <v>3795</v>
      </c>
      <c r="L1253">
        <v>1247</v>
      </c>
      <c r="M1253" t="s">
        <v>7567</v>
      </c>
      <c r="N1253" t="s">
        <v>7568</v>
      </c>
      <c r="O1253" t="s">
        <v>7569</v>
      </c>
      <c r="P1253" t="s">
        <v>29993</v>
      </c>
      <c r="Q1253" t="s">
        <v>7567</v>
      </c>
    </row>
    <row r="1254" spans="2:17" x14ac:dyDescent="0.3">
      <c r="B1254">
        <v>1248</v>
      </c>
      <c r="C1254" t="s">
        <v>3797</v>
      </c>
      <c r="D1254" t="s">
        <v>42374</v>
      </c>
      <c r="E1254" t="s">
        <v>3798</v>
      </c>
      <c r="F1254" t="s">
        <v>50025</v>
      </c>
      <c r="G1254" t="s">
        <v>3797</v>
      </c>
      <c r="H1254" t="s">
        <v>3798</v>
      </c>
      <c r="I1254" t="s">
        <v>50025</v>
      </c>
      <c r="J1254" t="s">
        <v>3797</v>
      </c>
      <c r="L1254">
        <v>1248</v>
      </c>
      <c r="M1254" t="s">
        <v>7570</v>
      </c>
      <c r="N1254" t="s">
        <v>7571</v>
      </c>
      <c r="O1254" t="s">
        <v>7572</v>
      </c>
      <c r="P1254" t="s">
        <v>29994</v>
      </c>
      <c r="Q1254" t="s">
        <v>7570</v>
      </c>
    </row>
    <row r="1255" spans="2:17" x14ac:dyDescent="0.3">
      <c r="B1255">
        <v>1249</v>
      </c>
      <c r="C1255" t="s">
        <v>3799</v>
      </c>
      <c r="D1255" t="s">
        <v>42376</v>
      </c>
      <c r="E1255" t="s">
        <v>3800</v>
      </c>
      <c r="F1255" t="s">
        <v>50026</v>
      </c>
      <c r="G1255" t="s">
        <v>3799</v>
      </c>
      <c r="H1255" t="s">
        <v>3800</v>
      </c>
      <c r="I1255" t="s">
        <v>50026</v>
      </c>
      <c r="J1255" t="s">
        <v>3799</v>
      </c>
      <c r="L1255">
        <v>1249</v>
      </c>
      <c r="M1255" t="s">
        <v>7573</v>
      </c>
      <c r="N1255" t="s">
        <v>7574</v>
      </c>
      <c r="O1255" t="s">
        <v>7575</v>
      </c>
      <c r="P1255" t="s">
        <v>29995</v>
      </c>
      <c r="Q1255" t="s">
        <v>7573</v>
      </c>
    </row>
    <row r="1256" spans="2:17" x14ac:dyDescent="0.3">
      <c r="B1256">
        <v>1250</v>
      </c>
      <c r="C1256" t="s">
        <v>3801</v>
      </c>
      <c r="D1256" t="s">
        <v>42378</v>
      </c>
      <c r="E1256" t="s">
        <v>3802</v>
      </c>
      <c r="F1256" t="s">
        <v>50027</v>
      </c>
      <c r="G1256" t="s">
        <v>3801</v>
      </c>
      <c r="H1256" t="s">
        <v>3802</v>
      </c>
      <c r="I1256" t="s">
        <v>50027</v>
      </c>
      <c r="J1256" t="s">
        <v>3801</v>
      </c>
      <c r="L1256">
        <v>1250</v>
      </c>
      <c r="M1256" t="s">
        <v>7576</v>
      </c>
      <c r="N1256" t="s">
        <v>7577</v>
      </c>
      <c r="O1256" t="s">
        <v>7578</v>
      </c>
      <c r="P1256" t="s">
        <v>29996</v>
      </c>
      <c r="Q1256" t="s">
        <v>7576</v>
      </c>
    </row>
    <row r="1257" spans="2:17" x14ac:dyDescent="0.3">
      <c r="B1257">
        <v>1251</v>
      </c>
      <c r="C1257" t="s">
        <v>3803</v>
      </c>
      <c r="D1257" t="s">
        <v>42380</v>
      </c>
      <c r="E1257" t="s">
        <v>3804</v>
      </c>
      <c r="F1257" t="s">
        <v>50028</v>
      </c>
      <c r="G1257" t="s">
        <v>3803</v>
      </c>
      <c r="H1257" t="s">
        <v>3804</v>
      </c>
      <c r="I1257" t="s">
        <v>50028</v>
      </c>
      <c r="J1257" t="s">
        <v>3803</v>
      </c>
      <c r="L1257">
        <v>1251</v>
      </c>
      <c r="M1257" t="s">
        <v>7579</v>
      </c>
      <c r="N1257" t="s">
        <v>7580</v>
      </c>
      <c r="O1257" t="s">
        <v>7581</v>
      </c>
      <c r="P1257" t="s">
        <v>29997</v>
      </c>
      <c r="Q1257" t="s">
        <v>7579</v>
      </c>
    </row>
    <row r="1258" spans="2:17" x14ac:dyDescent="0.3">
      <c r="B1258">
        <v>1252</v>
      </c>
      <c r="C1258" t="s">
        <v>3805</v>
      </c>
      <c r="D1258" t="s">
        <v>42382</v>
      </c>
      <c r="E1258" t="s">
        <v>50029</v>
      </c>
      <c r="F1258" t="s">
        <v>26729</v>
      </c>
      <c r="G1258" t="s">
        <v>3805</v>
      </c>
      <c r="H1258" t="s">
        <v>50029</v>
      </c>
      <c r="I1258" t="s">
        <v>26729</v>
      </c>
      <c r="J1258" t="s">
        <v>3805</v>
      </c>
      <c r="L1258">
        <v>1252</v>
      </c>
      <c r="M1258" t="s">
        <v>7582</v>
      </c>
      <c r="N1258" t="s">
        <v>29998</v>
      </c>
      <c r="O1258" t="s">
        <v>29999</v>
      </c>
      <c r="P1258" t="s">
        <v>26060</v>
      </c>
      <c r="Q1258" t="s">
        <v>7582</v>
      </c>
    </row>
    <row r="1259" spans="2:17" x14ac:dyDescent="0.3">
      <c r="B1259">
        <v>1253</v>
      </c>
      <c r="C1259" t="s">
        <v>26730</v>
      </c>
      <c r="D1259" t="s">
        <v>42384</v>
      </c>
      <c r="E1259" t="s">
        <v>26731</v>
      </c>
      <c r="F1259" t="s">
        <v>50030</v>
      </c>
      <c r="G1259" t="s">
        <v>26730</v>
      </c>
      <c r="H1259" t="s">
        <v>26731</v>
      </c>
      <c r="I1259" t="s">
        <v>50030</v>
      </c>
      <c r="J1259" t="s">
        <v>26730</v>
      </c>
      <c r="L1259">
        <v>1253</v>
      </c>
      <c r="M1259" t="s">
        <v>7585</v>
      </c>
      <c r="N1259" t="s">
        <v>7586</v>
      </c>
      <c r="O1259" t="s">
        <v>26062</v>
      </c>
      <c r="P1259" t="s">
        <v>30000</v>
      </c>
      <c r="Q1259" t="s">
        <v>7585</v>
      </c>
    </row>
    <row r="1260" spans="2:17" x14ac:dyDescent="0.3">
      <c r="B1260">
        <v>1254</v>
      </c>
      <c r="C1260" t="s">
        <v>3807</v>
      </c>
      <c r="D1260" t="s">
        <v>42386</v>
      </c>
      <c r="E1260" t="s">
        <v>26732</v>
      </c>
      <c r="F1260" t="s">
        <v>50031</v>
      </c>
      <c r="G1260" t="s">
        <v>3807</v>
      </c>
      <c r="H1260" t="s">
        <v>26732</v>
      </c>
      <c r="I1260" t="s">
        <v>50031</v>
      </c>
      <c r="J1260" t="s">
        <v>3807</v>
      </c>
      <c r="L1260">
        <v>1254</v>
      </c>
      <c r="M1260" t="s">
        <v>7587</v>
      </c>
      <c r="N1260" t="s">
        <v>7588</v>
      </c>
      <c r="O1260" t="s">
        <v>26063</v>
      </c>
      <c r="P1260" t="s">
        <v>30001</v>
      </c>
      <c r="Q1260" t="s">
        <v>7587</v>
      </c>
    </row>
    <row r="1261" spans="2:17" x14ac:dyDescent="0.3">
      <c r="B1261">
        <v>1255</v>
      </c>
      <c r="C1261" t="s">
        <v>3808</v>
      </c>
      <c r="D1261" t="s">
        <v>42388</v>
      </c>
      <c r="E1261" t="s">
        <v>26733</v>
      </c>
      <c r="F1261" t="s">
        <v>50032</v>
      </c>
      <c r="G1261" t="s">
        <v>3808</v>
      </c>
      <c r="H1261" t="s">
        <v>26733</v>
      </c>
      <c r="I1261" t="s">
        <v>50032</v>
      </c>
      <c r="J1261" t="s">
        <v>3808</v>
      </c>
      <c r="L1261">
        <v>1255</v>
      </c>
      <c r="M1261" t="s">
        <v>7589</v>
      </c>
      <c r="N1261" t="s">
        <v>7590</v>
      </c>
      <c r="O1261" t="s">
        <v>26064</v>
      </c>
      <c r="P1261" t="s">
        <v>30002</v>
      </c>
      <c r="Q1261" t="s">
        <v>7589</v>
      </c>
    </row>
    <row r="1262" spans="2:17" x14ac:dyDescent="0.3">
      <c r="B1262">
        <v>1256</v>
      </c>
      <c r="C1262" t="s">
        <v>3809</v>
      </c>
      <c r="D1262" t="s">
        <v>42390</v>
      </c>
      <c r="E1262" t="s">
        <v>26734</v>
      </c>
      <c r="F1262" t="s">
        <v>50033</v>
      </c>
      <c r="G1262" t="s">
        <v>3809</v>
      </c>
      <c r="H1262" t="s">
        <v>26734</v>
      </c>
      <c r="I1262" t="s">
        <v>50033</v>
      </c>
      <c r="J1262" t="s">
        <v>3809</v>
      </c>
      <c r="L1262">
        <v>1256</v>
      </c>
      <c r="M1262" t="s">
        <v>7591</v>
      </c>
      <c r="N1262" t="s">
        <v>7592</v>
      </c>
      <c r="O1262" t="s">
        <v>26065</v>
      </c>
      <c r="P1262" t="s">
        <v>30003</v>
      </c>
      <c r="Q1262" t="s">
        <v>7591</v>
      </c>
    </row>
    <row r="1263" spans="2:17" x14ac:dyDescent="0.3">
      <c r="B1263">
        <v>1257</v>
      </c>
      <c r="C1263" t="s">
        <v>3810</v>
      </c>
      <c r="D1263" t="s">
        <v>42392</v>
      </c>
      <c r="E1263" t="s">
        <v>26735</v>
      </c>
      <c r="F1263" t="s">
        <v>50034</v>
      </c>
      <c r="G1263" t="s">
        <v>3810</v>
      </c>
      <c r="H1263" t="s">
        <v>26735</v>
      </c>
      <c r="I1263" t="s">
        <v>50034</v>
      </c>
      <c r="J1263" t="s">
        <v>3810</v>
      </c>
      <c r="L1263">
        <v>1257</v>
      </c>
      <c r="M1263" t="s">
        <v>7593</v>
      </c>
      <c r="N1263" t="s">
        <v>7594</v>
      </c>
      <c r="O1263" t="s">
        <v>26066</v>
      </c>
      <c r="P1263" t="s">
        <v>30004</v>
      </c>
      <c r="Q1263" t="s">
        <v>7593</v>
      </c>
    </row>
    <row r="1264" spans="2:17" x14ac:dyDescent="0.3">
      <c r="B1264">
        <v>1258</v>
      </c>
      <c r="C1264" t="s">
        <v>3811</v>
      </c>
      <c r="D1264" t="s">
        <v>42394</v>
      </c>
      <c r="E1264" t="s">
        <v>3812</v>
      </c>
      <c r="F1264" t="s">
        <v>50035</v>
      </c>
      <c r="G1264" t="s">
        <v>3811</v>
      </c>
      <c r="H1264" t="s">
        <v>3812</v>
      </c>
      <c r="I1264" t="s">
        <v>50035</v>
      </c>
      <c r="J1264" t="s">
        <v>3811</v>
      </c>
      <c r="L1264">
        <v>1258</v>
      </c>
      <c r="M1264" t="s">
        <v>7595</v>
      </c>
      <c r="N1264" t="s">
        <v>26067</v>
      </c>
      <c r="O1264" t="s">
        <v>7596</v>
      </c>
      <c r="P1264" t="s">
        <v>30005</v>
      </c>
      <c r="Q1264" t="s">
        <v>7595</v>
      </c>
    </row>
    <row r="1265" spans="2:17" x14ac:dyDescent="0.3">
      <c r="B1265">
        <v>1259</v>
      </c>
      <c r="C1265" t="s">
        <v>3813</v>
      </c>
      <c r="D1265" t="s">
        <v>42396</v>
      </c>
      <c r="E1265" t="s">
        <v>3814</v>
      </c>
      <c r="F1265" t="s">
        <v>50036</v>
      </c>
      <c r="G1265" t="s">
        <v>3813</v>
      </c>
      <c r="H1265" t="s">
        <v>3814</v>
      </c>
      <c r="I1265" t="s">
        <v>50036</v>
      </c>
      <c r="J1265" t="s">
        <v>3813</v>
      </c>
      <c r="L1265">
        <v>1259</v>
      </c>
      <c r="M1265" t="s">
        <v>7597</v>
      </c>
      <c r="N1265" t="s">
        <v>26068</v>
      </c>
      <c r="O1265" t="s">
        <v>7598</v>
      </c>
      <c r="P1265" t="s">
        <v>30006</v>
      </c>
      <c r="Q1265" t="s">
        <v>7597</v>
      </c>
    </row>
    <row r="1266" spans="2:17" x14ac:dyDescent="0.3">
      <c r="B1266">
        <v>1260</v>
      </c>
      <c r="C1266" t="s">
        <v>3815</v>
      </c>
      <c r="D1266" t="s">
        <v>42398</v>
      </c>
      <c r="E1266" t="s">
        <v>3816</v>
      </c>
      <c r="F1266" t="s">
        <v>50037</v>
      </c>
      <c r="G1266" t="s">
        <v>3815</v>
      </c>
      <c r="H1266" t="s">
        <v>3816</v>
      </c>
      <c r="I1266" t="s">
        <v>50037</v>
      </c>
      <c r="J1266" t="s">
        <v>3815</v>
      </c>
      <c r="L1266">
        <v>1260</v>
      </c>
      <c r="M1266" t="s">
        <v>7599</v>
      </c>
      <c r="N1266" t="s">
        <v>26069</v>
      </c>
      <c r="O1266" t="s">
        <v>7600</v>
      </c>
      <c r="P1266" t="s">
        <v>30007</v>
      </c>
      <c r="Q1266" t="s">
        <v>7599</v>
      </c>
    </row>
    <row r="1267" spans="2:17" x14ac:dyDescent="0.3">
      <c r="B1267">
        <v>1261</v>
      </c>
      <c r="C1267" t="s">
        <v>3817</v>
      </c>
      <c r="D1267" t="s">
        <v>42400</v>
      </c>
      <c r="E1267" t="s">
        <v>3818</v>
      </c>
      <c r="F1267" t="s">
        <v>50038</v>
      </c>
      <c r="G1267" t="s">
        <v>3817</v>
      </c>
      <c r="H1267" t="s">
        <v>3818</v>
      </c>
      <c r="I1267" t="s">
        <v>50038</v>
      </c>
      <c r="J1267" t="s">
        <v>3817</v>
      </c>
      <c r="L1267">
        <v>1261</v>
      </c>
      <c r="M1267" t="s">
        <v>7601</v>
      </c>
      <c r="N1267" t="s">
        <v>7602</v>
      </c>
      <c r="O1267" t="s">
        <v>7603</v>
      </c>
      <c r="P1267" t="s">
        <v>30008</v>
      </c>
      <c r="Q1267" t="s">
        <v>7601</v>
      </c>
    </row>
    <row r="1268" spans="2:17" x14ac:dyDescent="0.3">
      <c r="B1268">
        <v>1262</v>
      </c>
      <c r="C1268" t="s">
        <v>3819</v>
      </c>
      <c r="D1268" t="s">
        <v>42402</v>
      </c>
      <c r="E1268" t="s">
        <v>3820</v>
      </c>
      <c r="F1268" t="s">
        <v>50039</v>
      </c>
      <c r="G1268" t="s">
        <v>3819</v>
      </c>
      <c r="H1268" t="s">
        <v>3820</v>
      </c>
      <c r="I1268" t="s">
        <v>50039</v>
      </c>
      <c r="J1268" t="s">
        <v>3819</v>
      </c>
      <c r="L1268">
        <v>1262</v>
      </c>
      <c r="M1268" t="s">
        <v>7604</v>
      </c>
      <c r="N1268" t="s">
        <v>30009</v>
      </c>
      <c r="O1268" t="s">
        <v>7605</v>
      </c>
      <c r="P1268" t="s">
        <v>30010</v>
      </c>
      <c r="Q1268" t="s">
        <v>7604</v>
      </c>
    </row>
    <row r="1269" spans="2:17" x14ac:dyDescent="0.3">
      <c r="B1269">
        <v>1263</v>
      </c>
      <c r="C1269" t="s">
        <v>50040</v>
      </c>
      <c r="D1269" t="s">
        <v>42405</v>
      </c>
      <c r="E1269" t="s">
        <v>50041</v>
      </c>
      <c r="F1269" t="s">
        <v>50042</v>
      </c>
      <c r="G1269" t="s">
        <v>50040</v>
      </c>
      <c r="H1269" t="s">
        <v>50041</v>
      </c>
      <c r="I1269" t="s">
        <v>50042</v>
      </c>
      <c r="J1269" t="s">
        <v>50040</v>
      </c>
      <c r="L1269">
        <v>1263</v>
      </c>
      <c r="M1269" t="s">
        <v>30011</v>
      </c>
      <c r="N1269" t="s">
        <v>30012</v>
      </c>
      <c r="O1269" t="s">
        <v>30013</v>
      </c>
      <c r="P1269" t="s">
        <v>30014</v>
      </c>
      <c r="Q1269" t="s">
        <v>30011</v>
      </c>
    </row>
    <row r="1270" spans="2:17" x14ac:dyDescent="0.3">
      <c r="B1270">
        <v>1264</v>
      </c>
      <c r="C1270" t="s">
        <v>3821</v>
      </c>
      <c r="D1270" t="s">
        <v>42408</v>
      </c>
      <c r="E1270" t="s">
        <v>3822</v>
      </c>
      <c r="F1270" t="s">
        <v>50043</v>
      </c>
      <c r="G1270" t="s">
        <v>3821</v>
      </c>
      <c r="H1270" t="s">
        <v>3822</v>
      </c>
      <c r="I1270" t="s">
        <v>50043</v>
      </c>
      <c r="J1270" t="s">
        <v>3821</v>
      </c>
      <c r="L1270">
        <v>1264</v>
      </c>
      <c r="M1270" t="s">
        <v>7606</v>
      </c>
      <c r="N1270" t="s">
        <v>7607</v>
      </c>
      <c r="O1270" t="s">
        <v>7608</v>
      </c>
      <c r="P1270" t="s">
        <v>30015</v>
      </c>
      <c r="Q1270" t="s">
        <v>7606</v>
      </c>
    </row>
    <row r="1271" spans="2:17" x14ac:dyDescent="0.3">
      <c r="B1271">
        <v>1265</v>
      </c>
      <c r="C1271" t="s">
        <v>3823</v>
      </c>
      <c r="D1271" t="s">
        <v>42410</v>
      </c>
      <c r="E1271" t="s">
        <v>50044</v>
      </c>
      <c r="F1271" t="s">
        <v>50045</v>
      </c>
      <c r="G1271" t="s">
        <v>3823</v>
      </c>
      <c r="H1271" t="s">
        <v>50044</v>
      </c>
      <c r="I1271" t="s">
        <v>50045</v>
      </c>
      <c r="J1271" t="s">
        <v>3823</v>
      </c>
      <c r="L1271">
        <v>1265</v>
      </c>
      <c r="M1271" t="s">
        <v>7609</v>
      </c>
      <c r="N1271" t="s">
        <v>7610</v>
      </c>
      <c r="O1271" t="s">
        <v>30016</v>
      </c>
      <c r="P1271" t="s">
        <v>30017</v>
      </c>
      <c r="Q1271" t="s">
        <v>7609</v>
      </c>
    </row>
    <row r="1272" spans="2:17" x14ac:dyDescent="0.3">
      <c r="B1272">
        <v>1266</v>
      </c>
      <c r="C1272" t="s">
        <v>3824</v>
      </c>
      <c r="D1272" t="s">
        <v>42413</v>
      </c>
      <c r="E1272" t="s">
        <v>50046</v>
      </c>
      <c r="F1272" t="s">
        <v>50047</v>
      </c>
      <c r="G1272" t="s">
        <v>3824</v>
      </c>
      <c r="H1272" t="s">
        <v>50046</v>
      </c>
      <c r="I1272" t="s">
        <v>50047</v>
      </c>
      <c r="J1272" t="s">
        <v>3824</v>
      </c>
      <c r="L1272">
        <v>1266</v>
      </c>
      <c r="M1272" t="s">
        <v>7611</v>
      </c>
      <c r="N1272" t="s">
        <v>7612</v>
      </c>
      <c r="O1272" t="s">
        <v>30018</v>
      </c>
      <c r="P1272" t="s">
        <v>30019</v>
      </c>
      <c r="Q1272" t="s">
        <v>7611</v>
      </c>
    </row>
    <row r="1273" spans="2:17" x14ac:dyDescent="0.3">
      <c r="B1273">
        <v>1267</v>
      </c>
      <c r="C1273" t="s">
        <v>3825</v>
      </c>
      <c r="D1273" t="s">
        <v>42416</v>
      </c>
      <c r="E1273" t="s">
        <v>3826</v>
      </c>
      <c r="F1273" t="s">
        <v>50048</v>
      </c>
      <c r="G1273" t="s">
        <v>3825</v>
      </c>
      <c r="H1273" t="s">
        <v>3826</v>
      </c>
      <c r="I1273" t="s">
        <v>50048</v>
      </c>
      <c r="J1273" t="s">
        <v>3825</v>
      </c>
      <c r="L1273">
        <v>1267</v>
      </c>
      <c r="M1273" t="s">
        <v>7613</v>
      </c>
      <c r="N1273" t="s">
        <v>7614</v>
      </c>
      <c r="O1273" t="s">
        <v>7615</v>
      </c>
      <c r="P1273" t="s">
        <v>30020</v>
      </c>
      <c r="Q1273" t="s">
        <v>7613</v>
      </c>
    </row>
    <row r="1274" spans="2:17" x14ac:dyDescent="0.3">
      <c r="B1274">
        <v>1268</v>
      </c>
      <c r="C1274" t="s">
        <v>3827</v>
      </c>
      <c r="D1274" t="s">
        <v>42418</v>
      </c>
      <c r="E1274" t="s">
        <v>3828</v>
      </c>
      <c r="F1274" t="s">
        <v>50049</v>
      </c>
      <c r="G1274" t="s">
        <v>3827</v>
      </c>
      <c r="H1274" t="s">
        <v>3828</v>
      </c>
      <c r="I1274" t="s">
        <v>50049</v>
      </c>
      <c r="J1274" t="s">
        <v>3827</v>
      </c>
      <c r="L1274">
        <v>1268</v>
      </c>
      <c r="M1274" t="s">
        <v>7616</v>
      </c>
      <c r="N1274" t="s">
        <v>7617</v>
      </c>
      <c r="O1274" t="s">
        <v>7618</v>
      </c>
      <c r="P1274" t="s">
        <v>30021</v>
      </c>
      <c r="Q1274" t="s">
        <v>7616</v>
      </c>
    </row>
    <row r="1275" spans="2:17" x14ac:dyDescent="0.3">
      <c r="B1275">
        <v>1269</v>
      </c>
      <c r="C1275" t="s">
        <v>3829</v>
      </c>
      <c r="D1275" t="s">
        <v>42420</v>
      </c>
      <c r="E1275" t="s">
        <v>3830</v>
      </c>
      <c r="F1275" t="s">
        <v>50050</v>
      </c>
      <c r="G1275" t="s">
        <v>3829</v>
      </c>
      <c r="H1275" t="s">
        <v>3830</v>
      </c>
      <c r="I1275" t="s">
        <v>50050</v>
      </c>
      <c r="J1275" t="s">
        <v>3829</v>
      </c>
      <c r="L1275">
        <v>1269</v>
      </c>
      <c r="M1275" t="s">
        <v>7619</v>
      </c>
      <c r="N1275" t="s">
        <v>7620</v>
      </c>
      <c r="O1275" t="s">
        <v>7621</v>
      </c>
      <c r="P1275" t="s">
        <v>30022</v>
      </c>
      <c r="Q1275" t="s">
        <v>7619</v>
      </c>
    </row>
    <row r="1276" spans="2:17" x14ac:dyDescent="0.3">
      <c r="B1276">
        <v>1270</v>
      </c>
      <c r="C1276" t="s">
        <v>3831</v>
      </c>
      <c r="D1276" t="s">
        <v>28415</v>
      </c>
      <c r="E1276" t="s">
        <v>3832</v>
      </c>
      <c r="F1276" t="s">
        <v>38133</v>
      </c>
      <c r="G1276" t="s">
        <v>3831</v>
      </c>
      <c r="H1276" t="s">
        <v>3832</v>
      </c>
      <c r="I1276" t="s">
        <v>38133</v>
      </c>
      <c r="J1276" t="s">
        <v>3831</v>
      </c>
      <c r="L1276">
        <v>1270</v>
      </c>
      <c r="M1276" t="s">
        <v>7622</v>
      </c>
      <c r="N1276" t="s">
        <v>7623</v>
      </c>
      <c r="O1276" t="s">
        <v>7624</v>
      </c>
      <c r="P1276" t="s">
        <v>30023</v>
      </c>
      <c r="Q1276" t="s">
        <v>7622</v>
      </c>
    </row>
    <row r="1277" spans="2:17" x14ac:dyDescent="0.3">
      <c r="B1277">
        <v>1271</v>
      </c>
      <c r="C1277" t="s">
        <v>3833</v>
      </c>
      <c r="D1277" t="s">
        <v>28417</v>
      </c>
      <c r="E1277" t="s">
        <v>3834</v>
      </c>
      <c r="F1277" t="s">
        <v>38134</v>
      </c>
      <c r="G1277" t="s">
        <v>3833</v>
      </c>
      <c r="H1277" t="s">
        <v>3834</v>
      </c>
      <c r="I1277" t="s">
        <v>38134</v>
      </c>
      <c r="J1277" t="s">
        <v>3833</v>
      </c>
      <c r="L1277">
        <v>1271</v>
      </c>
      <c r="M1277" t="s">
        <v>7625</v>
      </c>
      <c r="N1277" t="s">
        <v>7626</v>
      </c>
      <c r="O1277" t="s">
        <v>7627</v>
      </c>
      <c r="P1277" t="s">
        <v>30024</v>
      </c>
      <c r="Q1277" t="s">
        <v>7625</v>
      </c>
    </row>
    <row r="1278" spans="2:17" x14ac:dyDescent="0.3">
      <c r="B1278">
        <v>1272</v>
      </c>
      <c r="C1278" t="s">
        <v>3835</v>
      </c>
      <c r="D1278" t="s">
        <v>28419</v>
      </c>
      <c r="E1278" t="s">
        <v>3836</v>
      </c>
      <c r="F1278" t="s">
        <v>38135</v>
      </c>
      <c r="G1278" t="s">
        <v>3835</v>
      </c>
      <c r="H1278" t="s">
        <v>3836</v>
      </c>
      <c r="I1278" t="s">
        <v>38135</v>
      </c>
      <c r="J1278" t="s">
        <v>3835</v>
      </c>
      <c r="L1278">
        <v>1272</v>
      </c>
      <c r="M1278" t="s">
        <v>7628</v>
      </c>
      <c r="N1278" t="s">
        <v>7629</v>
      </c>
      <c r="O1278" t="s">
        <v>7630</v>
      </c>
      <c r="P1278" t="s">
        <v>30025</v>
      </c>
      <c r="Q1278" t="s">
        <v>7628</v>
      </c>
    </row>
    <row r="1279" spans="2:17" x14ac:dyDescent="0.3">
      <c r="B1279">
        <v>1273</v>
      </c>
      <c r="C1279" t="s">
        <v>3837</v>
      </c>
      <c r="D1279" t="s">
        <v>28421</v>
      </c>
      <c r="E1279" t="s">
        <v>3838</v>
      </c>
      <c r="F1279" t="s">
        <v>38136</v>
      </c>
      <c r="G1279" t="s">
        <v>3837</v>
      </c>
      <c r="H1279" t="s">
        <v>3838</v>
      </c>
      <c r="I1279" t="s">
        <v>38136</v>
      </c>
      <c r="J1279" t="s">
        <v>3837</v>
      </c>
      <c r="L1279">
        <v>1273</v>
      </c>
      <c r="M1279" t="s">
        <v>7631</v>
      </c>
      <c r="N1279" t="s">
        <v>7632</v>
      </c>
      <c r="O1279" t="s">
        <v>7633</v>
      </c>
      <c r="P1279" t="s">
        <v>30026</v>
      </c>
      <c r="Q1279" t="s">
        <v>7631</v>
      </c>
    </row>
    <row r="1280" spans="2:17" x14ac:dyDescent="0.3">
      <c r="B1280">
        <v>1274</v>
      </c>
      <c r="C1280" t="s">
        <v>3839</v>
      </c>
      <c r="D1280" t="s">
        <v>28423</v>
      </c>
      <c r="E1280" t="s">
        <v>3840</v>
      </c>
      <c r="F1280" t="s">
        <v>38137</v>
      </c>
      <c r="G1280" t="s">
        <v>3839</v>
      </c>
      <c r="H1280" t="s">
        <v>3840</v>
      </c>
      <c r="I1280" t="s">
        <v>38137</v>
      </c>
      <c r="J1280" t="s">
        <v>3839</v>
      </c>
      <c r="L1280">
        <v>1274</v>
      </c>
      <c r="M1280" t="s">
        <v>7634</v>
      </c>
      <c r="N1280" t="s">
        <v>7635</v>
      </c>
      <c r="O1280" t="s">
        <v>7636</v>
      </c>
      <c r="P1280" t="s">
        <v>30027</v>
      </c>
      <c r="Q1280" t="s">
        <v>7634</v>
      </c>
    </row>
    <row r="1281" spans="2:17" x14ac:dyDescent="0.3">
      <c r="B1281">
        <v>1275</v>
      </c>
      <c r="C1281" t="s">
        <v>3841</v>
      </c>
      <c r="D1281" t="s">
        <v>28425</v>
      </c>
      <c r="E1281" t="s">
        <v>3842</v>
      </c>
      <c r="F1281" t="s">
        <v>38138</v>
      </c>
      <c r="G1281" t="s">
        <v>3841</v>
      </c>
      <c r="H1281" t="s">
        <v>3842</v>
      </c>
      <c r="I1281" t="s">
        <v>38138</v>
      </c>
      <c r="J1281" t="s">
        <v>3841</v>
      </c>
      <c r="L1281">
        <v>1275</v>
      </c>
      <c r="M1281" t="s">
        <v>7637</v>
      </c>
      <c r="N1281" t="s">
        <v>7638</v>
      </c>
      <c r="O1281" t="s">
        <v>7639</v>
      </c>
      <c r="P1281" t="s">
        <v>30028</v>
      </c>
      <c r="Q1281" t="s">
        <v>7637</v>
      </c>
    </row>
    <row r="1282" spans="2:17" x14ac:dyDescent="0.3">
      <c r="B1282">
        <v>1276</v>
      </c>
      <c r="C1282" t="s">
        <v>3843</v>
      </c>
      <c r="D1282" t="s">
        <v>28427</v>
      </c>
      <c r="E1282" t="s">
        <v>3844</v>
      </c>
      <c r="F1282" t="s">
        <v>38139</v>
      </c>
      <c r="G1282" t="s">
        <v>3843</v>
      </c>
      <c r="H1282" t="s">
        <v>3844</v>
      </c>
      <c r="I1282" t="s">
        <v>38139</v>
      </c>
      <c r="J1282" t="s">
        <v>3843</v>
      </c>
      <c r="L1282">
        <v>1276</v>
      </c>
      <c r="M1282" t="s">
        <v>7640</v>
      </c>
      <c r="N1282" t="s">
        <v>7641</v>
      </c>
      <c r="O1282" t="s">
        <v>7642</v>
      </c>
      <c r="P1282" t="s">
        <v>30029</v>
      </c>
      <c r="Q1282" t="s">
        <v>7640</v>
      </c>
    </row>
    <row r="1283" spans="2:17" x14ac:dyDescent="0.3">
      <c r="B1283">
        <v>1277</v>
      </c>
      <c r="C1283" t="s">
        <v>3845</v>
      </c>
      <c r="D1283" t="s">
        <v>28429</v>
      </c>
      <c r="E1283" t="s">
        <v>3846</v>
      </c>
      <c r="F1283" t="s">
        <v>38140</v>
      </c>
      <c r="G1283" t="s">
        <v>3845</v>
      </c>
      <c r="H1283" t="s">
        <v>3846</v>
      </c>
      <c r="I1283" t="s">
        <v>38140</v>
      </c>
      <c r="J1283" t="s">
        <v>3845</v>
      </c>
      <c r="L1283">
        <v>1277</v>
      </c>
      <c r="M1283" t="s">
        <v>7643</v>
      </c>
      <c r="N1283" t="s">
        <v>7644</v>
      </c>
      <c r="O1283" t="s">
        <v>7645</v>
      </c>
      <c r="P1283" t="s">
        <v>30030</v>
      </c>
      <c r="Q1283" t="s">
        <v>7643</v>
      </c>
    </row>
    <row r="1284" spans="2:17" x14ac:dyDescent="0.3">
      <c r="B1284">
        <v>1278</v>
      </c>
      <c r="C1284" t="s">
        <v>3847</v>
      </c>
      <c r="D1284" t="s">
        <v>28431</v>
      </c>
      <c r="E1284" t="s">
        <v>3848</v>
      </c>
      <c r="F1284" t="s">
        <v>38141</v>
      </c>
      <c r="G1284" t="s">
        <v>3847</v>
      </c>
      <c r="H1284" t="s">
        <v>3848</v>
      </c>
      <c r="I1284" t="s">
        <v>38141</v>
      </c>
      <c r="J1284" t="s">
        <v>3847</v>
      </c>
      <c r="L1284">
        <v>1278</v>
      </c>
      <c r="M1284" t="s">
        <v>7646</v>
      </c>
      <c r="N1284" t="s">
        <v>7647</v>
      </c>
      <c r="O1284" t="s">
        <v>7648</v>
      </c>
      <c r="P1284" t="s">
        <v>30031</v>
      </c>
      <c r="Q1284" t="s">
        <v>7646</v>
      </c>
    </row>
    <row r="1285" spans="2:17" x14ac:dyDescent="0.3">
      <c r="B1285">
        <v>1279</v>
      </c>
      <c r="C1285" t="s">
        <v>3849</v>
      </c>
      <c r="D1285" t="s">
        <v>28390</v>
      </c>
      <c r="E1285" t="s">
        <v>3850</v>
      </c>
      <c r="F1285" t="s">
        <v>38110</v>
      </c>
      <c r="G1285" t="s">
        <v>3849</v>
      </c>
      <c r="H1285" t="s">
        <v>3850</v>
      </c>
      <c r="I1285" t="s">
        <v>38110</v>
      </c>
      <c r="J1285" t="s">
        <v>3849</v>
      </c>
      <c r="L1285">
        <v>1279</v>
      </c>
      <c r="M1285" t="s">
        <v>7649</v>
      </c>
      <c r="N1285" t="s">
        <v>7650</v>
      </c>
      <c r="O1285" t="s">
        <v>7651</v>
      </c>
      <c r="P1285" t="s">
        <v>30032</v>
      </c>
      <c r="Q1285" t="s">
        <v>7649</v>
      </c>
    </row>
    <row r="1286" spans="2:17" x14ac:dyDescent="0.3">
      <c r="B1286">
        <v>1280</v>
      </c>
      <c r="C1286" t="s">
        <v>3851</v>
      </c>
      <c r="D1286" t="s">
        <v>28392</v>
      </c>
      <c r="E1286" t="s">
        <v>3852</v>
      </c>
      <c r="F1286" t="s">
        <v>38111</v>
      </c>
      <c r="G1286" t="s">
        <v>3851</v>
      </c>
      <c r="H1286" t="s">
        <v>3852</v>
      </c>
      <c r="I1286" t="s">
        <v>38111</v>
      </c>
      <c r="J1286" t="s">
        <v>3851</v>
      </c>
      <c r="L1286">
        <v>1280</v>
      </c>
      <c r="M1286" t="s">
        <v>7652</v>
      </c>
      <c r="N1286" t="s">
        <v>7653</v>
      </c>
      <c r="O1286" t="s">
        <v>7654</v>
      </c>
      <c r="P1286" t="s">
        <v>30033</v>
      </c>
      <c r="Q1286" t="s">
        <v>7652</v>
      </c>
    </row>
    <row r="1287" spans="2:17" x14ac:dyDescent="0.3">
      <c r="B1287">
        <v>1281</v>
      </c>
      <c r="C1287" t="s">
        <v>3853</v>
      </c>
      <c r="D1287" t="s">
        <v>42433</v>
      </c>
      <c r="E1287" t="s">
        <v>3854</v>
      </c>
      <c r="F1287" t="s">
        <v>50051</v>
      </c>
      <c r="G1287" t="s">
        <v>3853</v>
      </c>
      <c r="H1287" t="s">
        <v>3854</v>
      </c>
      <c r="I1287" t="s">
        <v>50051</v>
      </c>
      <c r="J1287" t="s">
        <v>3853</v>
      </c>
      <c r="L1287">
        <v>1281</v>
      </c>
      <c r="M1287" t="s">
        <v>7655</v>
      </c>
      <c r="N1287" t="s">
        <v>7656</v>
      </c>
      <c r="O1287" t="s">
        <v>7657</v>
      </c>
      <c r="P1287" t="s">
        <v>30034</v>
      </c>
      <c r="Q1287" t="s">
        <v>7655</v>
      </c>
    </row>
    <row r="1288" spans="2:17" x14ac:dyDescent="0.3">
      <c r="B1288">
        <v>1282</v>
      </c>
      <c r="C1288" t="s">
        <v>3855</v>
      </c>
      <c r="D1288" t="s">
        <v>42435</v>
      </c>
      <c r="E1288" t="s">
        <v>3856</v>
      </c>
      <c r="F1288" t="s">
        <v>50052</v>
      </c>
      <c r="G1288" t="s">
        <v>3855</v>
      </c>
      <c r="H1288" t="s">
        <v>3856</v>
      </c>
      <c r="I1288" t="s">
        <v>50052</v>
      </c>
      <c r="J1288" t="s">
        <v>3855</v>
      </c>
      <c r="L1288">
        <v>1282</v>
      </c>
      <c r="M1288" t="s">
        <v>7658</v>
      </c>
      <c r="N1288" t="s">
        <v>7659</v>
      </c>
      <c r="O1288" t="s">
        <v>7660</v>
      </c>
      <c r="P1288" t="s">
        <v>30035</v>
      </c>
      <c r="Q1288" t="s">
        <v>7658</v>
      </c>
    </row>
    <row r="1289" spans="2:17" x14ac:dyDescent="0.3">
      <c r="B1289">
        <v>1283</v>
      </c>
      <c r="C1289" t="s">
        <v>3857</v>
      </c>
      <c r="D1289" t="s">
        <v>42437</v>
      </c>
      <c r="E1289" t="s">
        <v>3858</v>
      </c>
      <c r="F1289" t="s">
        <v>50053</v>
      </c>
      <c r="G1289" t="s">
        <v>3857</v>
      </c>
      <c r="H1289" t="s">
        <v>3858</v>
      </c>
      <c r="I1289" t="s">
        <v>50053</v>
      </c>
      <c r="J1289" t="s">
        <v>3857</v>
      </c>
      <c r="L1289">
        <v>1283</v>
      </c>
      <c r="M1289" t="s">
        <v>7661</v>
      </c>
      <c r="N1289" t="s">
        <v>7662</v>
      </c>
      <c r="O1289" t="s">
        <v>7663</v>
      </c>
      <c r="P1289" t="s">
        <v>30036</v>
      </c>
      <c r="Q1289" t="s">
        <v>7661</v>
      </c>
    </row>
    <row r="1290" spans="2:17" x14ac:dyDescent="0.3">
      <c r="B1290">
        <v>1284</v>
      </c>
      <c r="C1290" t="s">
        <v>50054</v>
      </c>
      <c r="D1290" t="s">
        <v>42440</v>
      </c>
      <c r="E1290" t="s">
        <v>3859</v>
      </c>
      <c r="F1290" t="s">
        <v>50055</v>
      </c>
      <c r="G1290" t="s">
        <v>50054</v>
      </c>
      <c r="H1290" t="s">
        <v>3859</v>
      </c>
      <c r="I1290" t="s">
        <v>50055</v>
      </c>
      <c r="J1290" t="s">
        <v>50054</v>
      </c>
      <c r="L1290">
        <v>1284</v>
      </c>
      <c r="M1290" t="s">
        <v>30037</v>
      </c>
      <c r="N1290" t="s">
        <v>7664</v>
      </c>
      <c r="O1290" t="s">
        <v>7665</v>
      </c>
      <c r="P1290" t="s">
        <v>30038</v>
      </c>
      <c r="Q1290" t="s">
        <v>30037</v>
      </c>
    </row>
    <row r="1291" spans="2:17" x14ac:dyDescent="0.3">
      <c r="B1291">
        <v>1285</v>
      </c>
      <c r="C1291" t="s">
        <v>5832</v>
      </c>
      <c r="D1291" t="s">
        <v>42442</v>
      </c>
      <c r="E1291" t="s">
        <v>3860</v>
      </c>
      <c r="F1291" t="s">
        <v>50056</v>
      </c>
      <c r="G1291" t="s">
        <v>5832</v>
      </c>
      <c r="H1291" t="s">
        <v>3860</v>
      </c>
      <c r="I1291" t="s">
        <v>50056</v>
      </c>
      <c r="J1291" t="s">
        <v>5832</v>
      </c>
      <c r="L1291">
        <v>1285</v>
      </c>
      <c r="M1291" t="s">
        <v>7666</v>
      </c>
      <c r="N1291" t="s">
        <v>7667</v>
      </c>
      <c r="O1291" t="s">
        <v>7668</v>
      </c>
      <c r="P1291" t="s">
        <v>30039</v>
      </c>
      <c r="Q1291" t="s">
        <v>7666</v>
      </c>
    </row>
    <row r="1292" spans="2:17" x14ac:dyDescent="0.3">
      <c r="B1292">
        <v>1286</v>
      </c>
      <c r="C1292" t="s">
        <v>3861</v>
      </c>
      <c r="D1292" t="s">
        <v>42444</v>
      </c>
      <c r="E1292" t="s">
        <v>3862</v>
      </c>
      <c r="F1292" t="s">
        <v>50057</v>
      </c>
      <c r="G1292" t="s">
        <v>3861</v>
      </c>
      <c r="H1292" t="s">
        <v>3862</v>
      </c>
      <c r="I1292" t="s">
        <v>50057</v>
      </c>
      <c r="J1292" t="s">
        <v>3861</v>
      </c>
      <c r="L1292">
        <v>1286</v>
      </c>
      <c r="M1292" t="s">
        <v>7669</v>
      </c>
      <c r="N1292" t="s">
        <v>7670</v>
      </c>
      <c r="O1292" t="s">
        <v>7671</v>
      </c>
      <c r="P1292" t="s">
        <v>30040</v>
      </c>
      <c r="Q1292" t="s">
        <v>7669</v>
      </c>
    </row>
    <row r="1293" spans="2:17" x14ac:dyDescent="0.3">
      <c r="B1293">
        <v>1287</v>
      </c>
      <c r="C1293" t="s">
        <v>3863</v>
      </c>
      <c r="D1293" t="s">
        <v>42446</v>
      </c>
      <c r="E1293" t="s">
        <v>3864</v>
      </c>
      <c r="F1293" t="s">
        <v>50058</v>
      </c>
      <c r="G1293" t="s">
        <v>3863</v>
      </c>
      <c r="H1293" t="s">
        <v>3864</v>
      </c>
      <c r="I1293" t="s">
        <v>50058</v>
      </c>
      <c r="J1293" t="s">
        <v>3863</v>
      </c>
      <c r="L1293">
        <v>1287</v>
      </c>
      <c r="M1293" t="s">
        <v>7672</v>
      </c>
      <c r="N1293" t="s">
        <v>7673</v>
      </c>
      <c r="O1293" t="s">
        <v>7674</v>
      </c>
      <c r="P1293" t="s">
        <v>30041</v>
      </c>
      <c r="Q1293" t="s">
        <v>7672</v>
      </c>
    </row>
    <row r="1294" spans="2:17" x14ac:dyDescent="0.3">
      <c r="B1294">
        <v>1288</v>
      </c>
      <c r="C1294" t="s">
        <v>3865</v>
      </c>
      <c r="D1294" t="s">
        <v>42448</v>
      </c>
      <c r="E1294" t="s">
        <v>3866</v>
      </c>
      <c r="F1294" t="s">
        <v>50059</v>
      </c>
      <c r="G1294" t="s">
        <v>3865</v>
      </c>
      <c r="H1294" t="s">
        <v>3866</v>
      </c>
      <c r="I1294" t="s">
        <v>50059</v>
      </c>
      <c r="J1294" t="s">
        <v>3865</v>
      </c>
      <c r="L1294">
        <v>1288</v>
      </c>
      <c r="M1294" t="s">
        <v>7675</v>
      </c>
      <c r="N1294" t="s">
        <v>7676</v>
      </c>
      <c r="O1294" t="s">
        <v>7677</v>
      </c>
      <c r="P1294" t="s">
        <v>30042</v>
      </c>
      <c r="Q1294" t="s">
        <v>7675</v>
      </c>
    </row>
    <row r="1295" spans="2:17" x14ac:dyDescent="0.3">
      <c r="B1295">
        <v>1289</v>
      </c>
      <c r="C1295" t="s">
        <v>3867</v>
      </c>
      <c r="D1295" t="s">
        <v>42450</v>
      </c>
      <c r="E1295" t="s">
        <v>3868</v>
      </c>
      <c r="F1295" t="s">
        <v>50060</v>
      </c>
      <c r="G1295" t="s">
        <v>3867</v>
      </c>
      <c r="H1295" t="s">
        <v>3868</v>
      </c>
      <c r="I1295" t="s">
        <v>50060</v>
      </c>
      <c r="J1295" t="s">
        <v>3867</v>
      </c>
      <c r="L1295">
        <v>1289</v>
      </c>
      <c r="M1295" t="s">
        <v>7678</v>
      </c>
      <c r="N1295" t="s">
        <v>7679</v>
      </c>
      <c r="O1295" t="s">
        <v>7680</v>
      </c>
      <c r="P1295" t="s">
        <v>30043</v>
      </c>
      <c r="Q1295" t="s">
        <v>7678</v>
      </c>
    </row>
    <row r="1296" spans="2:17" x14ac:dyDescent="0.3">
      <c r="B1296">
        <v>1290</v>
      </c>
      <c r="C1296" t="s">
        <v>3806</v>
      </c>
      <c r="D1296" t="s">
        <v>42452</v>
      </c>
      <c r="E1296" t="s">
        <v>26736</v>
      </c>
      <c r="F1296" t="s">
        <v>50061</v>
      </c>
      <c r="G1296" t="s">
        <v>3806</v>
      </c>
      <c r="H1296" t="s">
        <v>26736</v>
      </c>
      <c r="I1296" t="s">
        <v>50061</v>
      </c>
      <c r="J1296" t="s">
        <v>3806</v>
      </c>
      <c r="L1296">
        <v>1290</v>
      </c>
      <c r="M1296" t="s">
        <v>7583</v>
      </c>
      <c r="N1296" t="s">
        <v>7584</v>
      </c>
      <c r="O1296" t="s">
        <v>26070</v>
      </c>
      <c r="P1296" t="s">
        <v>30044</v>
      </c>
      <c r="Q1296" t="s">
        <v>7583</v>
      </c>
    </row>
    <row r="1297" spans="2:17" x14ac:dyDescent="0.3">
      <c r="B1297">
        <v>1291</v>
      </c>
      <c r="C1297" t="s">
        <v>3869</v>
      </c>
      <c r="D1297" t="s">
        <v>42454</v>
      </c>
      <c r="E1297" t="s">
        <v>3870</v>
      </c>
      <c r="F1297" t="s">
        <v>50062</v>
      </c>
      <c r="G1297" t="s">
        <v>3869</v>
      </c>
      <c r="H1297" t="s">
        <v>3870</v>
      </c>
      <c r="I1297" t="s">
        <v>50062</v>
      </c>
      <c r="J1297" t="s">
        <v>3869</v>
      </c>
      <c r="L1297">
        <v>1291</v>
      </c>
      <c r="M1297" t="s">
        <v>7681</v>
      </c>
      <c r="N1297" t="s">
        <v>7682</v>
      </c>
      <c r="O1297" t="s">
        <v>7683</v>
      </c>
      <c r="P1297" t="s">
        <v>30045</v>
      </c>
      <c r="Q1297" t="s">
        <v>7681</v>
      </c>
    </row>
    <row r="1298" spans="2:17" x14ac:dyDescent="0.3">
      <c r="B1298">
        <v>1292</v>
      </c>
      <c r="C1298" t="s">
        <v>3871</v>
      </c>
      <c r="D1298" t="s">
        <v>42456</v>
      </c>
      <c r="E1298" t="s">
        <v>3872</v>
      </c>
      <c r="F1298" t="s">
        <v>50063</v>
      </c>
      <c r="G1298" t="s">
        <v>3871</v>
      </c>
      <c r="H1298" t="s">
        <v>3872</v>
      </c>
      <c r="I1298" t="s">
        <v>50063</v>
      </c>
      <c r="J1298" t="s">
        <v>3871</v>
      </c>
      <c r="L1298">
        <v>1292</v>
      </c>
      <c r="M1298" t="s">
        <v>7684</v>
      </c>
      <c r="N1298" t="s">
        <v>7685</v>
      </c>
      <c r="O1298" t="s">
        <v>7686</v>
      </c>
      <c r="P1298" t="s">
        <v>30046</v>
      </c>
      <c r="Q1298" t="s">
        <v>7684</v>
      </c>
    </row>
    <row r="1299" spans="2:17" x14ac:dyDescent="0.3">
      <c r="B1299">
        <v>1293</v>
      </c>
      <c r="C1299" t="s">
        <v>3873</v>
      </c>
      <c r="D1299" t="s">
        <v>42458</v>
      </c>
      <c r="E1299" t="s">
        <v>3874</v>
      </c>
      <c r="F1299" t="s">
        <v>50064</v>
      </c>
      <c r="G1299" t="s">
        <v>3873</v>
      </c>
      <c r="H1299" t="s">
        <v>3874</v>
      </c>
      <c r="I1299" t="s">
        <v>50064</v>
      </c>
      <c r="J1299" t="s">
        <v>3873</v>
      </c>
      <c r="L1299">
        <v>1293</v>
      </c>
      <c r="M1299" t="s">
        <v>7687</v>
      </c>
      <c r="N1299" t="s">
        <v>7688</v>
      </c>
      <c r="O1299" t="s">
        <v>7689</v>
      </c>
      <c r="P1299" t="s">
        <v>30047</v>
      </c>
      <c r="Q1299" t="s">
        <v>7687</v>
      </c>
    </row>
    <row r="1300" spans="2:17" x14ac:dyDescent="0.3">
      <c r="B1300">
        <v>1294</v>
      </c>
      <c r="C1300" t="s">
        <v>3875</v>
      </c>
      <c r="D1300" t="s">
        <v>42460</v>
      </c>
      <c r="E1300" t="s">
        <v>3876</v>
      </c>
      <c r="F1300" t="s">
        <v>50065</v>
      </c>
      <c r="G1300" t="s">
        <v>3875</v>
      </c>
      <c r="H1300" t="s">
        <v>3876</v>
      </c>
      <c r="I1300" t="s">
        <v>50065</v>
      </c>
      <c r="J1300" t="s">
        <v>3875</v>
      </c>
      <c r="L1300">
        <v>1294</v>
      </c>
      <c r="M1300" t="s">
        <v>7690</v>
      </c>
      <c r="N1300" t="s">
        <v>7691</v>
      </c>
      <c r="O1300" t="s">
        <v>7692</v>
      </c>
      <c r="P1300" t="s">
        <v>30048</v>
      </c>
      <c r="Q1300" t="s">
        <v>7690</v>
      </c>
    </row>
    <row r="1301" spans="2:17" x14ac:dyDescent="0.3">
      <c r="B1301">
        <v>1295</v>
      </c>
      <c r="C1301" t="s">
        <v>3877</v>
      </c>
      <c r="D1301" t="s">
        <v>42462</v>
      </c>
      <c r="E1301" t="s">
        <v>3878</v>
      </c>
      <c r="F1301" t="s">
        <v>50066</v>
      </c>
      <c r="G1301" t="s">
        <v>3877</v>
      </c>
      <c r="H1301" t="s">
        <v>3878</v>
      </c>
      <c r="I1301" t="s">
        <v>50066</v>
      </c>
      <c r="J1301" t="s">
        <v>3877</v>
      </c>
      <c r="L1301">
        <v>1295</v>
      </c>
      <c r="M1301" t="s">
        <v>7693</v>
      </c>
      <c r="N1301" t="s">
        <v>7694</v>
      </c>
      <c r="O1301" t="s">
        <v>7695</v>
      </c>
      <c r="P1301" t="s">
        <v>30049</v>
      </c>
      <c r="Q1301" t="s">
        <v>7693</v>
      </c>
    </row>
    <row r="1302" spans="2:17" x14ac:dyDescent="0.3">
      <c r="B1302">
        <v>1296</v>
      </c>
      <c r="C1302" t="s">
        <v>3879</v>
      </c>
      <c r="D1302" t="s">
        <v>42464</v>
      </c>
      <c r="E1302" t="s">
        <v>3880</v>
      </c>
      <c r="F1302" t="s">
        <v>50067</v>
      </c>
      <c r="G1302" t="s">
        <v>3879</v>
      </c>
      <c r="H1302" t="s">
        <v>3880</v>
      </c>
      <c r="I1302" t="s">
        <v>50067</v>
      </c>
      <c r="J1302" t="s">
        <v>3879</v>
      </c>
      <c r="L1302">
        <v>1296</v>
      </c>
      <c r="M1302" t="s">
        <v>7696</v>
      </c>
      <c r="N1302" t="s">
        <v>7697</v>
      </c>
      <c r="O1302" t="s">
        <v>7698</v>
      </c>
      <c r="P1302" t="s">
        <v>30050</v>
      </c>
      <c r="Q1302" t="s">
        <v>7696</v>
      </c>
    </row>
    <row r="1303" spans="2:17" x14ac:dyDescent="0.3">
      <c r="B1303">
        <v>1297</v>
      </c>
      <c r="C1303" t="s">
        <v>3881</v>
      </c>
      <c r="D1303" t="s">
        <v>42466</v>
      </c>
      <c r="E1303" t="s">
        <v>3882</v>
      </c>
      <c r="F1303" t="s">
        <v>50068</v>
      </c>
      <c r="G1303" t="s">
        <v>3881</v>
      </c>
      <c r="H1303" t="s">
        <v>3882</v>
      </c>
      <c r="I1303" t="s">
        <v>50068</v>
      </c>
      <c r="J1303" t="s">
        <v>3881</v>
      </c>
      <c r="L1303">
        <v>1297</v>
      </c>
      <c r="M1303" t="s">
        <v>7699</v>
      </c>
      <c r="N1303" t="s">
        <v>7700</v>
      </c>
      <c r="O1303" t="s">
        <v>7701</v>
      </c>
      <c r="P1303" t="s">
        <v>30051</v>
      </c>
      <c r="Q1303" t="s">
        <v>7699</v>
      </c>
    </row>
    <row r="1304" spans="2:17" x14ac:dyDescent="0.3">
      <c r="B1304">
        <v>1298</v>
      </c>
      <c r="C1304" t="s">
        <v>3883</v>
      </c>
      <c r="D1304" t="s">
        <v>42468</v>
      </c>
      <c r="E1304" t="s">
        <v>3884</v>
      </c>
      <c r="F1304" t="s">
        <v>50069</v>
      </c>
      <c r="G1304" t="s">
        <v>3883</v>
      </c>
      <c r="H1304" t="s">
        <v>3884</v>
      </c>
      <c r="I1304" t="s">
        <v>50069</v>
      </c>
      <c r="J1304" t="s">
        <v>3883</v>
      </c>
      <c r="L1304">
        <v>1298</v>
      </c>
      <c r="M1304" t="s">
        <v>7702</v>
      </c>
      <c r="N1304" t="s">
        <v>7703</v>
      </c>
      <c r="O1304" t="s">
        <v>7704</v>
      </c>
      <c r="P1304" t="s">
        <v>30052</v>
      </c>
      <c r="Q1304" t="s">
        <v>7702</v>
      </c>
    </row>
    <row r="1305" spans="2:17" x14ac:dyDescent="0.3">
      <c r="B1305">
        <v>1299</v>
      </c>
      <c r="C1305" t="s">
        <v>3885</v>
      </c>
      <c r="D1305" t="s">
        <v>42470</v>
      </c>
      <c r="E1305" t="s">
        <v>3886</v>
      </c>
      <c r="F1305" t="s">
        <v>50070</v>
      </c>
      <c r="G1305" t="s">
        <v>3885</v>
      </c>
      <c r="H1305" t="s">
        <v>3886</v>
      </c>
      <c r="I1305" t="s">
        <v>50070</v>
      </c>
      <c r="J1305" t="s">
        <v>3885</v>
      </c>
      <c r="L1305">
        <v>1299</v>
      </c>
      <c r="M1305" t="s">
        <v>7705</v>
      </c>
      <c r="N1305" t="s">
        <v>7706</v>
      </c>
      <c r="O1305" t="s">
        <v>7707</v>
      </c>
      <c r="P1305" t="s">
        <v>30053</v>
      </c>
      <c r="Q1305" t="s">
        <v>7705</v>
      </c>
    </row>
    <row r="1306" spans="2:17" x14ac:dyDescent="0.3">
      <c r="B1306">
        <v>1300</v>
      </c>
      <c r="C1306" t="s">
        <v>3887</v>
      </c>
      <c r="D1306" t="s">
        <v>42472</v>
      </c>
      <c r="E1306" t="s">
        <v>3888</v>
      </c>
      <c r="F1306" t="s">
        <v>50071</v>
      </c>
      <c r="G1306" t="s">
        <v>3887</v>
      </c>
      <c r="H1306" t="s">
        <v>3888</v>
      </c>
      <c r="I1306" t="s">
        <v>50071</v>
      </c>
      <c r="J1306" t="s">
        <v>3887</v>
      </c>
      <c r="L1306">
        <v>1300</v>
      </c>
      <c r="M1306" t="s">
        <v>7708</v>
      </c>
      <c r="N1306" t="s">
        <v>7709</v>
      </c>
      <c r="O1306" t="s">
        <v>7710</v>
      </c>
      <c r="P1306" t="s">
        <v>30054</v>
      </c>
      <c r="Q1306" t="s">
        <v>7708</v>
      </c>
    </row>
    <row r="1307" spans="2:17" x14ac:dyDescent="0.3">
      <c r="B1307">
        <v>1301</v>
      </c>
      <c r="C1307" t="s">
        <v>3889</v>
      </c>
      <c r="D1307" t="s">
        <v>42474</v>
      </c>
      <c r="E1307" t="s">
        <v>3890</v>
      </c>
      <c r="F1307" t="s">
        <v>50072</v>
      </c>
      <c r="G1307" t="s">
        <v>3889</v>
      </c>
      <c r="H1307" t="s">
        <v>3890</v>
      </c>
      <c r="I1307" t="s">
        <v>50072</v>
      </c>
      <c r="J1307" t="s">
        <v>3889</v>
      </c>
      <c r="L1307">
        <v>1301</v>
      </c>
      <c r="M1307" t="s">
        <v>7711</v>
      </c>
      <c r="N1307" t="s">
        <v>7712</v>
      </c>
      <c r="O1307" t="s">
        <v>7713</v>
      </c>
      <c r="P1307" t="s">
        <v>30055</v>
      </c>
      <c r="Q1307" t="s">
        <v>7711</v>
      </c>
    </row>
    <row r="1308" spans="2:17" x14ac:dyDescent="0.3">
      <c r="B1308">
        <v>1302</v>
      </c>
      <c r="C1308" t="s">
        <v>3891</v>
      </c>
      <c r="D1308" t="s">
        <v>42476</v>
      </c>
      <c r="E1308" t="s">
        <v>3892</v>
      </c>
      <c r="F1308" t="s">
        <v>50073</v>
      </c>
      <c r="G1308" t="s">
        <v>3891</v>
      </c>
      <c r="H1308" t="s">
        <v>3892</v>
      </c>
      <c r="I1308" t="s">
        <v>50073</v>
      </c>
      <c r="J1308" t="s">
        <v>3891</v>
      </c>
      <c r="L1308">
        <v>1302</v>
      </c>
      <c r="M1308" t="s">
        <v>7714</v>
      </c>
      <c r="N1308" t="s">
        <v>7715</v>
      </c>
      <c r="O1308" t="s">
        <v>7716</v>
      </c>
      <c r="P1308" t="s">
        <v>30056</v>
      </c>
      <c r="Q1308" t="s">
        <v>7714</v>
      </c>
    </row>
    <row r="1309" spans="2:17" x14ac:dyDescent="0.3">
      <c r="B1309">
        <v>1303</v>
      </c>
      <c r="C1309" t="s">
        <v>3893</v>
      </c>
      <c r="D1309" t="s">
        <v>42478</v>
      </c>
      <c r="E1309" t="s">
        <v>3894</v>
      </c>
      <c r="F1309" t="s">
        <v>50074</v>
      </c>
      <c r="G1309" t="s">
        <v>3893</v>
      </c>
      <c r="H1309" t="s">
        <v>3894</v>
      </c>
      <c r="I1309" t="s">
        <v>50074</v>
      </c>
      <c r="J1309" t="s">
        <v>3893</v>
      </c>
      <c r="L1309">
        <v>1303</v>
      </c>
      <c r="M1309" t="s">
        <v>7717</v>
      </c>
      <c r="N1309" t="s">
        <v>7718</v>
      </c>
      <c r="O1309" t="s">
        <v>7719</v>
      </c>
      <c r="P1309" t="s">
        <v>30057</v>
      </c>
      <c r="Q1309" t="s">
        <v>7717</v>
      </c>
    </row>
    <row r="1310" spans="2:17" x14ac:dyDescent="0.3">
      <c r="B1310">
        <v>1304</v>
      </c>
      <c r="C1310" t="s">
        <v>3895</v>
      </c>
      <c r="D1310" t="s">
        <v>42480</v>
      </c>
      <c r="E1310" t="s">
        <v>3896</v>
      </c>
      <c r="F1310" t="s">
        <v>50075</v>
      </c>
      <c r="G1310" t="s">
        <v>3895</v>
      </c>
      <c r="H1310" t="s">
        <v>3896</v>
      </c>
      <c r="I1310" t="s">
        <v>50075</v>
      </c>
      <c r="J1310" t="s">
        <v>3895</v>
      </c>
      <c r="L1310">
        <v>1304</v>
      </c>
      <c r="M1310" t="s">
        <v>7720</v>
      </c>
      <c r="N1310" t="s">
        <v>7721</v>
      </c>
      <c r="O1310" t="s">
        <v>7722</v>
      </c>
      <c r="P1310" t="s">
        <v>30058</v>
      </c>
      <c r="Q1310" t="s">
        <v>7720</v>
      </c>
    </row>
    <row r="1311" spans="2:17" x14ac:dyDescent="0.3">
      <c r="B1311">
        <v>1305</v>
      </c>
      <c r="C1311" t="s">
        <v>3897</v>
      </c>
      <c r="D1311" t="s">
        <v>42482</v>
      </c>
      <c r="E1311" t="s">
        <v>3898</v>
      </c>
      <c r="F1311" t="s">
        <v>50076</v>
      </c>
      <c r="G1311" t="s">
        <v>3897</v>
      </c>
      <c r="H1311" t="s">
        <v>3898</v>
      </c>
      <c r="I1311" t="s">
        <v>50076</v>
      </c>
      <c r="J1311" t="s">
        <v>3897</v>
      </c>
      <c r="L1311">
        <v>1305</v>
      </c>
      <c r="M1311" t="s">
        <v>7723</v>
      </c>
      <c r="N1311" t="s">
        <v>7724</v>
      </c>
      <c r="O1311" t="s">
        <v>7725</v>
      </c>
      <c r="P1311" t="s">
        <v>30059</v>
      </c>
      <c r="Q1311" t="s">
        <v>7723</v>
      </c>
    </row>
    <row r="1312" spans="2:17" x14ac:dyDescent="0.3">
      <c r="B1312">
        <v>1306</v>
      </c>
      <c r="C1312" t="s">
        <v>3899</v>
      </c>
      <c r="D1312" t="s">
        <v>42484</v>
      </c>
      <c r="E1312" t="s">
        <v>3900</v>
      </c>
      <c r="F1312" t="s">
        <v>50077</v>
      </c>
      <c r="G1312" t="s">
        <v>3899</v>
      </c>
      <c r="H1312" t="s">
        <v>3900</v>
      </c>
      <c r="I1312" t="s">
        <v>50077</v>
      </c>
      <c r="J1312" t="s">
        <v>3899</v>
      </c>
      <c r="L1312">
        <v>1306</v>
      </c>
      <c r="M1312" t="s">
        <v>7726</v>
      </c>
      <c r="N1312" t="s">
        <v>7727</v>
      </c>
      <c r="O1312" t="s">
        <v>7728</v>
      </c>
      <c r="P1312" t="s">
        <v>30060</v>
      </c>
      <c r="Q1312" t="s">
        <v>7726</v>
      </c>
    </row>
    <row r="1313" spans="2:17" x14ac:dyDescent="0.3">
      <c r="B1313">
        <v>1307</v>
      </c>
      <c r="C1313" t="s">
        <v>3901</v>
      </c>
      <c r="D1313" t="s">
        <v>42486</v>
      </c>
      <c r="E1313" t="s">
        <v>3902</v>
      </c>
      <c r="F1313" t="s">
        <v>50078</v>
      </c>
      <c r="G1313" t="s">
        <v>3901</v>
      </c>
      <c r="H1313" t="s">
        <v>3902</v>
      </c>
      <c r="I1313" t="s">
        <v>50078</v>
      </c>
      <c r="J1313" t="s">
        <v>3901</v>
      </c>
      <c r="L1313">
        <v>1307</v>
      </c>
      <c r="M1313" t="s">
        <v>7729</v>
      </c>
      <c r="N1313" t="s">
        <v>7730</v>
      </c>
      <c r="O1313" t="s">
        <v>7731</v>
      </c>
      <c r="P1313" t="s">
        <v>30061</v>
      </c>
      <c r="Q1313" t="s">
        <v>7729</v>
      </c>
    </row>
    <row r="1314" spans="2:17" x14ac:dyDescent="0.3">
      <c r="B1314">
        <v>1308</v>
      </c>
      <c r="C1314" t="s">
        <v>3903</v>
      </c>
      <c r="D1314" t="s">
        <v>42488</v>
      </c>
      <c r="E1314" t="s">
        <v>3904</v>
      </c>
      <c r="F1314" t="s">
        <v>50079</v>
      </c>
      <c r="G1314" t="s">
        <v>3903</v>
      </c>
      <c r="H1314" t="s">
        <v>3904</v>
      </c>
      <c r="I1314" t="s">
        <v>50079</v>
      </c>
      <c r="J1314" t="s">
        <v>3903</v>
      </c>
      <c r="L1314">
        <v>1308</v>
      </c>
      <c r="M1314" t="s">
        <v>7732</v>
      </c>
      <c r="N1314" t="s">
        <v>7733</v>
      </c>
      <c r="O1314" t="s">
        <v>7734</v>
      </c>
      <c r="P1314" t="s">
        <v>30062</v>
      </c>
      <c r="Q1314" t="s">
        <v>7732</v>
      </c>
    </row>
    <row r="1315" spans="2:17" x14ac:dyDescent="0.3">
      <c r="B1315">
        <v>1309</v>
      </c>
      <c r="C1315" t="s">
        <v>3905</v>
      </c>
      <c r="D1315" t="s">
        <v>42490</v>
      </c>
      <c r="E1315" t="s">
        <v>3906</v>
      </c>
      <c r="F1315" t="s">
        <v>50080</v>
      </c>
      <c r="G1315" t="s">
        <v>3905</v>
      </c>
      <c r="H1315" t="s">
        <v>3906</v>
      </c>
      <c r="I1315" t="s">
        <v>50080</v>
      </c>
      <c r="J1315" t="s">
        <v>3905</v>
      </c>
      <c r="L1315">
        <v>1309</v>
      </c>
      <c r="M1315" t="s">
        <v>7735</v>
      </c>
      <c r="N1315" t="s">
        <v>7736</v>
      </c>
      <c r="O1315" t="s">
        <v>7737</v>
      </c>
      <c r="P1315" t="s">
        <v>30063</v>
      </c>
      <c r="Q1315" t="s">
        <v>7735</v>
      </c>
    </row>
    <row r="1316" spans="2:17" x14ac:dyDescent="0.3">
      <c r="B1316">
        <v>1310</v>
      </c>
      <c r="C1316" t="s">
        <v>3907</v>
      </c>
      <c r="D1316" t="s">
        <v>42492</v>
      </c>
      <c r="E1316" t="s">
        <v>3908</v>
      </c>
      <c r="F1316" t="s">
        <v>50081</v>
      </c>
      <c r="G1316" t="s">
        <v>3907</v>
      </c>
      <c r="H1316" t="s">
        <v>3908</v>
      </c>
      <c r="I1316" t="s">
        <v>50081</v>
      </c>
      <c r="J1316" t="s">
        <v>3907</v>
      </c>
      <c r="L1316">
        <v>1310</v>
      </c>
      <c r="M1316" t="s">
        <v>7738</v>
      </c>
      <c r="N1316" t="s">
        <v>7739</v>
      </c>
      <c r="O1316" t="s">
        <v>7740</v>
      </c>
      <c r="P1316" t="s">
        <v>30064</v>
      </c>
      <c r="Q1316" t="s">
        <v>7738</v>
      </c>
    </row>
    <row r="1317" spans="2:17" x14ac:dyDescent="0.3">
      <c r="B1317">
        <v>1311</v>
      </c>
      <c r="C1317" t="s">
        <v>3909</v>
      </c>
      <c r="D1317" t="s">
        <v>42494</v>
      </c>
      <c r="E1317" t="s">
        <v>3910</v>
      </c>
      <c r="F1317" t="s">
        <v>50082</v>
      </c>
      <c r="G1317" t="s">
        <v>3909</v>
      </c>
      <c r="H1317" t="s">
        <v>3910</v>
      </c>
      <c r="I1317" t="s">
        <v>50082</v>
      </c>
      <c r="J1317" t="s">
        <v>3909</v>
      </c>
      <c r="L1317">
        <v>1311</v>
      </c>
      <c r="M1317" t="s">
        <v>7741</v>
      </c>
      <c r="N1317" t="s">
        <v>7742</v>
      </c>
      <c r="O1317" t="s">
        <v>7743</v>
      </c>
      <c r="P1317" t="s">
        <v>30065</v>
      </c>
      <c r="Q1317" t="s">
        <v>7741</v>
      </c>
    </row>
    <row r="1318" spans="2:17" x14ac:dyDescent="0.3">
      <c r="B1318">
        <v>1312</v>
      </c>
      <c r="C1318" t="s">
        <v>3911</v>
      </c>
      <c r="D1318" t="s">
        <v>42496</v>
      </c>
      <c r="E1318" t="s">
        <v>3912</v>
      </c>
      <c r="F1318" t="s">
        <v>50083</v>
      </c>
      <c r="G1318" t="s">
        <v>3911</v>
      </c>
      <c r="H1318" t="s">
        <v>3912</v>
      </c>
      <c r="I1318" t="s">
        <v>50083</v>
      </c>
      <c r="J1318" t="s">
        <v>3911</v>
      </c>
      <c r="L1318">
        <v>1312</v>
      </c>
      <c r="M1318" t="s">
        <v>7744</v>
      </c>
      <c r="N1318" t="s">
        <v>7745</v>
      </c>
      <c r="O1318" t="s">
        <v>7746</v>
      </c>
      <c r="P1318" t="s">
        <v>30066</v>
      </c>
      <c r="Q1318" t="s">
        <v>7744</v>
      </c>
    </row>
    <row r="1319" spans="2:17" x14ac:dyDescent="0.3">
      <c r="B1319">
        <v>1313</v>
      </c>
      <c r="C1319" t="s">
        <v>3913</v>
      </c>
      <c r="D1319" t="s">
        <v>42498</v>
      </c>
      <c r="E1319" t="s">
        <v>3914</v>
      </c>
      <c r="F1319" t="s">
        <v>50084</v>
      </c>
      <c r="G1319" t="s">
        <v>3913</v>
      </c>
      <c r="H1319" t="s">
        <v>3914</v>
      </c>
      <c r="I1319" t="s">
        <v>50084</v>
      </c>
      <c r="J1319" t="s">
        <v>3913</v>
      </c>
      <c r="L1319">
        <v>1313</v>
      </c>
      <c r="M1319" t="s">
        <v>7747</v>
      </c>
      <c r="N1319" t="s">
        <v>7748</v>
      </c>
      <c r="O1319" t="s">
        <v>7749</v>
      </c>
      <c r="P1319" t="s">
        <v>30067</v>
      </c>
      <c r="Q1319" t="s">
        <v>7747</v>
      </c>
    </row>
    <row r="1320" spans="2:17" x14ac:dyDescent="0.3">
      <c r="B1320">
        <v>1314</v>
      </c>
      <c r="C1320" t="s">
        <v>3915</v>
      </c>
      <c r="D1320" t="s">
        <v>42500</v>
      </c>
      <c r="E1320" t="s">
        <v>3916</v>
      </c>
      <c r="F1320" t="s">
        <v>50085</v>
      </c>
      <c r="G1320" t="s">
        <v>3915</v>
      </c>
      <c r="H1320" t="s">
        <v>3916</v>
      </c>
      <c r="I1320" t="s">
        <v>50085</v>
      </c>
      <c r="J1320" t="s">
        <v>3915</v>
      </c>
      <c r="L1320">
        <v>1314</v>
      </c>
      <c r="M1320" t="s">
        <v>7750</v>
      </c>
      <c r="N1320" t="s">
        <v>7751</v>
      </c>
      <c r="O1320" t="s">
        <v>7752</v>
      </c>
      <c r="P1320" t="s">
        <v>30068</v>
      </c>
      <c r="Q1320" t="s">
        <v>7750</v>
      </c>
    </row>
    <row r="1321" spans="2:17" x14ac:dyDescent="0.3">
      <c r="B1321">
        <v>1315</v>
      </c>
      <c r="C1321" t="s">
        <v>3917</v>
      </c>
      <c r="D1321" t="s">
        <v>42502</v>
      </c>
      <c r="E1321" t="s">
        <v>3918</v>
      </c>
      <c r="F1321" t="s">
        <v>50086</v>
      </c>
      <c r="G1321" t="s">
        <v>3917</v>
      </c>
      <c r="H1321" t="s">
        <v>3918</v>
      </c>
      <c r="I1321" t="s">
        <v>50086</v>
      </c>
      <c r="J1321" t="s">
        <v>3917</v>
      </c>
      <c r="L1321">
        <v>1315</v>
      </c>
      <c r="M1321" t="s">
        <v>7753</v>
      </c>
      <c r="N1321" t="s">
        <v>7754</v>
      </c>
      <c r="O1321" t="s">
        <v>7755</v>
      </c>
      <c r="P1321" t="s">
        <v>30069</v>
      </c>
      <c r="Q1321" t="s">
        <v>7753</v>
      </c>
    </row>
    <row r="1322" spans="2:17" x14ac:dyDescent="0.3">
      <c r="B1322">
        <v>1316</v>
      </c>
      <c r="C1322" t="s">
        <v>26939</v>
      </c>
      <c r="D1322" t="s">
        <v>42504</v>
      </c>
      <c r="E1322" t="s">
        <v>3919</v>
      </c>
      <c r="F1322" t="s">
        <v>50087</v>
      </c>
      <c r="G1322" t="s">
        <v>26939</v>
      </c>
      <c r="H1322" t="s">
        <v>3919</v>
      </c>
      <c r="I1322" t="s">
        <v>50087</v>
      </c>
      <c r="J1322" t="s">
        <v>26939</v>
      </c>
      <c r="L1322">
        <v>1316</v>
      </c>
      <c r="M1322" t="s">
        <v>27035</v>
      </c>
      <c r="N1322" t="s">
        <v>7756</v>
      </c>
      <c r="O1322" t="s">
        <v>7757</v>
      </c>
      <c r="P1322" t="s">
        <v>30070</v>
      </c>
      <c r="Q1322" t="s">
        <v>27035</v>
      </c>
    </row>
    <row r="1323" spans="2:17" x14ac:dyDescent="0.3">
      <c r="B1323">
        <v>1317</v>
      </c>
      <c r="C1323" t="s">
        <v>26940</v>
      </c>
      <c r="D1323" t="s">
        <v>42506</v>
      </c>
      <c r="E1323" t="s">
        <v>3920</v>
      </c>
      <c r="F1323" t="s">
        <v>50088</v>
      </c>
      <c r="G1323" t="s">
        <v>26940</v>
      </c>
      <c r="H1323" t="s">
        <v>3920</v>
      </c>
      <c r="I1323" t="s">
        <v>50088</v>
      </c>
      <c r="J1323" t="s">
        <v>26940</v>
      </c>
      <c r="L1323">
        <v>1317</v>
      </c>
      <c r="M1323" t="s">
        <v>27036</v>
      </c>
      <c r="N1323" t="s">
        <v>7758</v>
      </c>
      <c r="O1323" t="s">
        <v>7759</v>
      </c>
      <c r="P1323" t="s">
        <v>30071</v>
      </c>
      <c r="Q1323" t="s">
        <v>27036</v>
      </c>
    </row>
    <row r="1324" spans="2:17" x14ac:dyDescent="0.3">
      <c r="B1324">
        <v>1318</v>
      </c>
      <c r="C1324" t="s">
        <v>26941</v>
      </c>
      <c r="D1324" t="s">
        <v>42508</v>
      </c>
      <c r="E1324" t="s">
        <v>3921</v>
      </c>
      <c r="F1324" t="s">
        <v>50089</v>
      </c>
      <c r="G1324" t="s">
        <v>26941</v>
      </c>
      <c r="H1324" t="s">
        <v>3921</v>
      </c>
      <c r="I1324" t="s">
        <v>50089</v>
      </c>
      <c r="J1324" t="s">
        <v>26941</v>
      </c>
      <c r="L1324">
        <v>1318</v>
      </c>
      <c r="M1324" t="s">
        <v>27037</v>
      </c>
      <c r="N1324" t="s">
        <v>7760</v>
      </c>
      <c r="O1324" t="s">
        <v>7761</v>
      </c>
      <c r="P1324" t="s">
        <v>30072</v>
      </c>
      <c r="Q1324" t="s">
        <v>27037</v>
      </c>
    </row>
    <row r="1325" spans="2:17" x14ac:dyDescent="0.3">
      <c r="B1325">
        <v>1319</v>
      </c>
      <c r="C1325" t="s">
        <v>3922</v>
      </c>
      <c r="D1325" t="s">
        <v>42510</v>
      </c>
      <c r="E1325" t="s">
        <v>3923</v>
      </c>
      <c r="F1325" t="s">
        <v>50090</v>
      </c>
      <c r="G1325" t="s">
        <v>3922</v>
      </c>
      <c r="H1325" t="s">
        <v>3923</v>
      </c>
      <c r="I1325" t="s">
        <v>50090</v>
      </c>
      <c r="J1325" t="s">
        <v>3922</v>
      </c>
      <c r="L1325">
        <v>1319</v>
      </c>
      <c r="M1325" t="s">
        <v>7762</v>
      </c>
      <c r="N1325" t="s">
        <v>7763</v>
      </c>
      <c r="O1325" t="s">
        <v>7764</v>
      </c>
      <c r="P1325" t="s">
        <v>30073</v>
      </c>
      <c r="Q1325" t="s">
        <v>7762</v>
      </c>
    </row>
    <row r="1326" spans="2:17" x14ac:dyDescent="0.3">
      <c r="B1326">
        <v>1320</v>
      </c>
      <c r="C1326" t="s">
        <v>3924</v>
      </c>
      <c r="D1326" t="s">
        <v>42512</v>
      </c>
      <c r="E1326" t="s">
        <v>3925</v>
      </c>
      <c r="F1326" t="s">
        <v>50091</v>
      </c>
      <c r="G1326" t="s">
        <v>3924</v>
      </c>
      <c r="H1326" t="s">
        <v>3925</v>
      </c>
      <c r="I1326" t="s">
        <v>50091</v>
      </c>
      <c r="J1326" t="s">
        <v>3924</v>
      </c>
      <c r="L1326">
        <v>1320</v>
      </c>
      <c r="M1326" t="s">
        <v>7765</v>
      </c>
      <c r="N1326" t="s">
        <v>7766</v>
      </c>
      <c r="O1326" t="s">
        <v>7767</v>
      </c>
      <c r="P1326" t="s">
        <v>30074</v>
      </c>
      <c r="Q1326" t="s">
        <v>7765</v>
      </c>
    </row>
    <row r="1327" spans="2:17" x14ac:dyDescent="0.3">
      <c r="B1327">
        <v>1321</v>
      </c>
      <c r="C1327" t="s">
        <v>3926</v>
      </c>
      <c r="D1327" t="s">
        <v>42514</v>
      </c>
      <c r="E1327" t="s">
        <v>3927</v>
      </c>
      <c r="F1327" t="s">
        <v>50092</v>
      </c>
      <c r="G1327" t="s">
        <v>3926</v>
      </c>
      <c r="H1327" t="s">
        <v>3927</v>
      </c>
      <c r="I1327" t="s">
        <v>50092</v>
      </c>
      <c r="J1327" t="s">
        <v>3926</v>
      </c>
      <c r="L1327">
        <v>1321</v>
      </c>
      <c r="M1327" t="s">
        <v>7768</v>
      </c>
      <c r="N1327" t="s">
        <v>7769</v>
      </c>
      <c r="O1327" t="s">
        <v>7770</v>
      </c>
      <c r="P1327" t="s">
        <v>30075</v>
      </c>
      <c r="Q1327" t="s">
        <v>7768</v>
      </c>
    </row>
    <row r="1328" spans="2:17" x14ac:dyDescent="0.3">
      <c r="B1328">
        <v>1322</v>
      </c>
      <c r="C1328" t="s">
        <v>3928</v>
      </c>
      <c r="D1328" t="s">
        <v>42516</v>
      </c>
      <c r="E1328" t="s">
        <v>3929</v>
      </c>
      <c r="F1328" t="s">
        <v>50093</v>
      </c>
      <c r="G1328" t="s">
        <v>3928</v>
      </c>
      <c r="H1328" t="s">
        <v>3929</v>
      </c>
      <c r="I1328" t="s">
        <v>50093</v>
      </c>
      <c r="J1328" t="s">
        <v>3928</v>
      </c>
      <c r="L1328">
        <v>1322</v>
      </c>
      <c r="M1328" t="s">
        <v>7771</v>
      </c>
      <c r="N1328" t="s">
        <v>7772</v>
      </c>
      <c r="O1328" t="s">
        <v>7773</v>
      </c>
      <c r="P1328" t="s">
        <v>30076</v>
      </c>
      <c r="Q1328" t="s">
        <v>7771</v>
      </c>
    </row>
    <row r="1329" spans="2:17" x14ac:dyDescent="0.3">
      <c r="B1329">
        <v>1323</v>
      </c>
      <c r="C1329" t="s">
        <v>3930</v>
      </c>
      <c r="D1329" t="s">
        <v>42518</v>
      </c>
      <c r="E1329" t="s">
        <v>3931</v>
      </c>
      <c r="F1329" t="s">
        <v>50094</v>
      </c>
      <c r="G1329" t="s">
        <v>3930</v>
      </c>
      <c r="H1329" t="s">
        <v>3931</v>
      </c>
      <c r="I1329" t="s">
        <v>50094</v>
      </c>
      <c r="J1329" t="s">
        <v>3930</v>
      </c>
      <c r="L1329">
        <v>1323</v>
      </c>
      <c r="M1329" t="s">
        <v>7774</v>
      </c>
      <c r="N1329" t="s">
        <v>7775</v>
      </c>
      <c r="O1329" t="s">
        <v>7776</v>
      </c>
      <c r="P1329" t="s">
        <v>30077</v>
      </c>
      <c r="Q1329" t="s">
        <v>7774</v>
      </c>
    </row>
    <row r="1330" spans="2:17" x14ac:dyDescent="0.3">
      <c r="B1330">
        <v>1324</v>
      </c>
      <c r="C1330" t="s">
        <v>3932</v>
      </c>
      <c r="D1330" t="s">
        <v>42520</v>
      </c>
      <c r="E1330" t="s">
        <v>3933</v>
      </c>
      <c r="F1330" t="s">
        <v>50095</v>
      </c>
      <c r="G1330" t="s">
        <v>3932</v>
      </c>
      <c r="H1330" t="s">
        <v>3933</v>
      </c>
      <c r="I1330" t="s">
        <v>50095</v>
      </c>
      <c r="J1330" t="s">
        <v>3932</v>
      </c>
      <c r="L1330">
        <v>1324</v>
      </c>
      <c r="M1330" t="s">
        <v>7777</v>
      </c>
      <c r="N1330" t="s">
        <v>7778</v>
      </c>
      <c r="O1330" t="s">
        <v>7779</v>
      </c>
      <c r="P1330" t="s">
        <v>30078</v>
      </c>
      <c r="Q1330" t="s">
        <v>7777</v>
      </c>
    </row>
    <row r="1331" spans="2:17" x14ac:dyDescent="0.3">
      <c r="B1331">
        <v>1325</v>
      </c>
      <c r="C1331" t="s">
        <v>3934</v>
      </c>
      <c r="D1331" t="s">
        <v>42522</v>
      </c>
      <c r="E1331" t="s">
        <v>3935</v>
      </c>
      <c r="F1331" t="s">
        <v>50096</v>
      </c>
      <c r="G1331" t="s">
        <v>3934</v>
      </c>
      <c r="H1331" t="s">
        <v>3935</v>
      </c>
      <c r="I1331" t="s">
        <v>50096</v>
      </c>
      <c r="J1331" t="s">
        <v>3934</v>
      </c>
      <c r="L1331">
        <v>1325</v>
      </c>
      <c r="M1331" t="s">
        <v>7780</v>
      </c>
      <c r="N1331" t="s">
        <v>7781</v>
      </c>
      <c r="O1331" t="s">
        <v>7782</v>
      </c>
      <c r="P1331" t="s">
        <v>30079</v>
      </c>
      <c r="Q1331" t="s">
        <v>7780</v>
      </c>
    </row>
    <row r="1332" spans="2:17" x14ac:dyDescent="0.3">
      <c r="B1332">
        <v>1326</v>
      </c>
      <c r="C1332" t="s">
        <v>3936</v>
      </c>
      <c r="D1332" t="s">
        <v>42518</v>
      </c>
      <c r="E1332" t="s">
        <v>3937</v>
      </c>
      <c r="F1332" t="s">
        <v>50097</v>
      </c>
      <c r="G1332" t="s">
        <v>3936</v>
      </c>
      <c r="H1332" t="s">
        <v>3937</v>
      </c>
      <c r="I1332" t="s">
        <v>50097</v>
      </c>
      <c r="J1332" t="s">
        <v>3936</v>
      </c>
      <c r="L1332">
        <v>1326</v>
      </c>
      <c r="M1332" t="s">
        <v>7783</v>
      </c>
      <c r="N1332" t="s">
        <v>7775</v>
      </c>
      <c r="O1332" t="s">
        <v>7784</v>
      </c>
      <c r="P1332" t="s">
        <v>30080</v>
      </c>
      <c r="Q1332" t="s">
        <v>7783</v>
      </c>
    </row>
    <row r="1333" spans="2:17" x14ac:dyDescent="0.3">
      <c r="B1333">
        <v>1327</v>
      </c>
      <c r="C1333" t="s">
        <v>3938</v>
      </c>
      <c r="D1333" t="s">
        <v>42520</v>
      </c>
      <c r="E1333" t="s">
        <v>3939</v>
      </c>
      <c r="F1333" t="s">
        <v>50098</v>
      </c>
      <c r="G1333" t="s">
        <v>3938</v>
      </c>
      <c r="H1333" t="s">
        <v>3939</v>
      </c>
      <c r="I1333" t="s">
        <v>50098</v>
      </c>
      <c r="J1333" t="s">
        <v>3938</v>
      </c>
      <c r="L1333">
        <v>1327</v>
      </c>
      <c r="M1333" t="s">
        <v>7785</v>
      </c>
      <c r="N1333" t="s">
        <v>7778</v>
      </c>
      <c r="O1333" t="s">
        <v>7786</v>
      </c>
      <c r="P1333" t="s">
        <v>30081</v>
      </c>
      <c r="Q1333" t="s">
        <v>7785</v>
      </c>
    </row>
    <row r="1334" spans="2:17" x14ac:dyDescent="0.3">
      <c r="B1334">
        <v>1328</v>
      </c>
      <c r="C1334" t="s">
        <v>3940</v>
      </c>
      <c r="D1334" t="s">
        <v>42526</v>
      </c>
      <c r="E1334" t="s">
        <v>3941</v>
      </c>
      <c r="F1334" t="s">
        <v>50099</v>
      </c>
      <c r="G1334" t="s">
        <v>3940</v>
      </c>
      <c r="H1334" t="s">
        <v>3941</v>
      </c>
      <c r="I1334" t="s">
        <v>50099</v>
      </c>
      <c r="J1334" t="s">
        <v>3940</v>
      </c>
      <c r="L1334">
        <v>1328</v>
      </c>
      <c r="M1334" t="s">
        <v>7787</v>
      </c>
      <c r="N1334" t="s">
        <v>7788</v>
      </c>
      <c r="O1334" t="s">
        <v>7789</v>
      </c>
      <c r="P1334" t="s">
        <v>30082</v>
      </c>
      <c r="Q1334" t="s">
        <v>7787</v>
      </c>
    </row>
    <row r="1335" spans="2:17" x14ac:dyDescent="0.3">
      <c r="B1335">
        <v>1329</v>
      </c>
      <c r="C1335" t="s">
        <v>3942</v>
      </c>
      <c r="D1335" t="s">
        <v>42369</v>
      </c>
      <c r="E1335" t="s">
        <v>49567</v>
      </c>
      <c r="F1335" t="s">
        <v>50100</v>
      </c>
      <c r="G1335" t="s">
        <v>3942</v>
      </c>
      <c r="H1335" t="s">
        <v>49567</v>
      </c>
      <c r="I1335" t="s">
        <v>50100</v>
      </c>
      <c r="J1335" t="s">
        <v>3942</v>
      </c>
      <c r="L1335">
        <v>1329</v>
      </c>
      <c r="M1335" t="s">
        <v>7790</v>
      </c>
      <c r="N1335" t="s">
        <v>7566</v>
      </c>
      <c r="O1335" t="s">
        <v>29991</v>
      </c>
      <c r="P1335" t="s">
        <v>30083</v>
      </c>
      <c r="Q1335" t="s">
        <v>7790</v>
      </c>
    </row>
    <row r="1336" spans="2:17" x14ac:dyDescent="0.3">
      <c r="B1336">
        <v>1330</v>
      </c>
      <c r="C1336" t="s">
        <v>3943</v>
      </c>
      <c r="D1336" t="s">
        <v>42372</v>
      </c>
      <c r="E1336" t="s">
        <v>3944</v>
      </c>
      <c r="F1336" t="s">
        <v>50101</v>
      </c>
      <c r="G1336" t="s">
        <v>3943</v>
      </c>
      <c r="H1336" t="s">
        <v>3944</v>
      </c>
      <c r="I1336" t="s">
        <v>50101</v>
      </c>
      <c r="J1336" t="s">
        <v>3943</v>
      </c>
      <c r="L1336">
        <v>1330</v>
      </c>
      <c r="M1336" t="s">
        <v>7791</v>
      </c>
      <c r="N1336" t="s">
        <v>7568</v>
      </c>
      <c r="O1336" t="s">
        <v>7569</v>
      </c>
      <c r="P1336" t="s">
        <v>30084</v>
      </c>
      <c r="Q1336" t="s">
        <v>7791</v>
      </c>
    </row>
    <row r="1337" spans="2:17" x14ac:dyDescent="0.3">
      <c r="B1337">
        <v>1331</v>
      </c>
      <c r="C1337" t="s">
        <v>3945</v>
      </c>
      <c r="D1337" t="s">
        <v>42374</v>
      </c>
      <c r="E1337" t="s">
        <v>3946</v>
      </c>
      <c r="F1337" t="s">
        <v>50102</v>
      </c>
      <c r="G1337" t="s">
        <v>3945</v>
      </c>
      <c r="H1337" t="s">
        <v>3946</v>
      </c>
      <c r="I1337" t="s">
        <v>50102</v>
      </c>
      <c r="J1337" t="s">
        <v>3945</v>
      </c>
      <c r="L1337">
        <v>1331</v>
      </c>
      <c r="M1337" t="s">
        <v>7792</v>
      </c>
      <c r="N1337" t="s">
        <v>7571</v>
      </c>
      <c r="O1337" t="s">
        <v>7572</v>
      </c>
      <c r="P1337" t="s">
        <v>30085</v>
      </c>
      <c r="Q1337" t="s">
        <v>7792</v>
      </c>
    </row>
    <row r="1338" spans="2:17" x14ac:dyDescent="0.3">
      <c r="B1338">
        <v>1332</v>
      </c>
      <c r="C1338" t="s">
        <v>3947</v>
      </c>
      <c r="D1338" t="s">
        <v>42376</v>
      </c>
      <c r="E1338" t="s">
        <v>3948</v>
      </c>
      <c r="F1338" t="s">
        <v>50103</v>
      </c>
      <c r="G1338" t="s">
        <v>3947</v>
      </c>
      <c r="H1338" t="s">
        <v>3948</v>
      </c>
      <c r="I1338" t="s">
        <v>50103</v>
      </c>
      <c r="J1338" t="s">
        <v>3947</v>
      </c>
      <c r="L1338">
        <v>1332</v>
      </c>
      <c r="M1338" t="s">
        <v>7793</v>
      </c>
      <c r="N1338" t="s">
        <v>7574</v>
      </c>
      <c r="O1338" t="s">
        <v>7575</v>
      </c>
      <c r="P1338" t="s">
        <v>30086</v>
      </c>
      <c r="Q1338" t="s">
        <v>7793</v>
      </c>
    </row>
    <row r="1339" spans="2:17" x14ac:dyDescent="0.3">
      <c r="B1339">
        <v>1333</v>
      </c>
      <c r="C1339" t="s">
        <v>3949</v>
      </c>
      <c r="D1339" t="s">
        <v>42378</v>
      </c>
      <c r="E1339" t="s">
        <v>3950</v>
      </c>
      <c r="F1339" t="s">
        <v>50104</v>
      </c>
      <c r="G1339" t="s">
        <v>3949</v>
      </c>
      <c r="H1339" t="s">
        <v>3950</v>
      </c>
      <c r="I1339" t="s">
        <v>50104</v>
      </c>
      <c r="J1339" t="s">
        <v>3949</v>
      </c>
      <c r="L1339">
        <v>1333</v>
      </c>
      <c r="M1339" t="s">
        <v>7794</v>
      </c>
      <c r="N1339" t="s">
        <v>7577</v>
      </c>
      <c r="O1339" t="s">
        <v>7578</v>
      </c>
      <c r="P1339" t="s">
        <v>30087</v>
      </c>
      <c r="Q1339" t="s">
        <v>7794</v>
      </c>
    </row>
    <row r="1340" spans="2:17" x14ac:dyDescent="0.3">
      <c r="B1340">
        <v>1334</v>
      </c>
      <c r="C1340" t="s">
        <v>3951</v>
      </c>
      <c r="D1340" t="s">
        <v>42380</v>
      </c>
      <c r="E1340" t="s">
        <v>3952</v>
      </c>
      <c r="F1340" t="s">
        <v>50105</v>
      </c>
      <c r="G1340" t="s">
        <v>3951</v>
      </c>
      <c r="H1340" t="s">
        <v>3952</v>
      </c>
      <c r="I1340" t="s">
        <v>50105</v>
      </c>
      <c r="J1340" t="s">
        <v>3951</v>
      </c>
      <c r="L1340">
        <v>1334</v>
      </c>
      <c r="M1340" t="s">
        <v>7795</v>
      </c>
      <c r="N1340" t="s">
        <v>7580</v>
      </c>
      <c r="O1340" t="s">
        <v>7581</v>
      </c>
      <c r="P1340" t="s">
        <v>30088</v>
      </c>
      <c r="Q1340" t="s">
        <v>7795</v>
      </c>
    </row>
    <row r="1341" spans="2:17" x14ac:dyDescent="0.3">
      <c r="B1341">
        <v>1335</v>
      </c>
      <c r="C1341" t="s">
        <v>3953</v>
      </c>
      <c r="D1341" t="s">
        <v>42382</v>
      </c>
      <c r="E1341" t="s">
        <v>49574</v>
      </c>
      <c r="F1341" t="s">
        <v>26738</v>
      </c>
      <c r="G1341" t="s">
        <v>3953</v>
      </c>
      <c r="H1341" t="s">
        <v>49574</v>
      </c>
      <c r="I1341" t="s">
        <v>26738</v>
      </c>
      <c r="J1341" t="s">
        <v>3953</v>
      </c>
      <c r="L1341">
        <v>1335</v>
      </c>
      <c r="M1341" t="s">
        <v>7796</v>
      </c>
      <c r="N1341" t="s">
        <v>29998</v>
      </c>
      <c r="O1341" t="s">
        <v>29999</v>
      </c>
      <c r="P1341" t="s">
        <v>26061</v>
      </c>
      <c r="Q1341" t="s">
        <v>7796</v>
      </c>
    </row>
    <row r="1342" spans="2:17" x14ac:dyDescent="0.3">
      <c r="B1342">
        <v>1336</v>
      </c>
      <c r="C1342" t="s">
        <v>26739</v>
      </c>
      <c r="D1342" t="s">
        <v>42384</v>
      </c>
      <c r="E1342" t="s">
        <v>26740</v>
      </c>
      <c r="F1342" t="s">
        <v>50106</v>
      </c>
      <c r="G1342" t="s">
        <v>26739</v>
      </c>
      <c r="H1342" t="s">
        <v>26740</v>
      </c>
      <c r="I1342" t="s">
        <v>50106</v>
      </c>
      <c r="J1342" t="s">
        <v>26739</v>
      </c>
      <c r="L1342">
        <v>1336</v>
      </c>
      <c r="M1342" t="s">
        <v>7798</v>
      </c>
      <c r="N1342" t="s">
        <v>7586</v>
      </c>
      <c r="O1342" t="s">
        <v>26062</v>
      </c>
      <c r="P1342" t="s">
        <v>30089</v>
      </c>
      <c r="Q1342" t="s">
        <v>7798</v>
      </c>
    </row>
    <row r="1343" spans="2:17" x14ac:dyDescent="0.3">
      <c r="B1343">
        <v>1337</v>
      </c>
      <c r="C1343" t="s">
        <v>3955</v>
      </c>
      <c r="D1343" t="s">
        <v>42386</v>
      </c>
      <c r="E1343" t="s">
        <v>26741</v>
      </c>
      <c r="F1343" t="s">
        <v>50107</v>
      </c>
      <c r="G1343" t="s">
        <v>3955</v>
      </c>
      <c r="H1343" t="s">
        <v>26741</v>
      </c>
      <c r="I1343" t="s">
        <v>50107</v>
      </c>
      <c r="J1343" t="s">
        <v>3955</v>
      </c>
      <c r="L1343">
        <v>1337</v>
      </c>
      <c r="M1343" t="s">
        <v>7799</v>
      </c>
      <c r="N1343" t="s">
        <v>7588</v>
      </c>
      <c r="O1343" t="s">
        <v>26063</v>
      </c>
      <c r="P1343" t="s">
        <v>30090</v>
      </c>
      <c r="Q1343" t="s">
        <v>7799</v>
      </c>
    </row>
    <row r="1344" spans="2:17" x14ac:dyDescent="0.3">
      <c r="B1344">
        <v>1338</v>
      </c>
      <c r="C1344" t="s">
        <v>3956</v>
      </c>
      <c r="D1344" t="s">
        <v>42388</v>
      </c>
      <c r="E1344" t="s">
        <v>26742</v>
      </c>
      <c r="F1344" t="s">
        <v>50108</v>
      </c>
      <c r="G1344" t="s">
        <v>3956</v>
      </c>
      <c r="H1344" t="s">
        <v>26742</v>
      </c>
      <c r="I1344" t="s">
        <v>50108</v>
      </c>
      <c r="J1344" t="s">
        <v>3956</v>
      </c>
      <c r="L1344">
        <v>1338</v>
      </c>
      <c r="M1344" t="s">
        <v>7800</v>
      </c>
      <c r="N1344" t="s">
        <v>7590</v>
      </c>
      <c r="O1344" t="s">
        <v>26064</v>
      </c>
      <c r="P1344" t="s">
        <v>30091</v>
      </c>
      <c r="Q1344" t="s">
        <v>7800</v>
      </c>
    </row>
    <row r="1345" spans="2:17" x14ac:dyDescent="0.3">
      <c r="B1345">
        <v>1339</v>
      </c>
      <c r="C1345" t="s">
        <v>3957</v>
      </c>
      <c r="D1345" t="s">
        <v>42390</v>
      </c>
      <c r="E1345" t="s">
        <v>26743</v>
      </c>
      <c r="F1345" t="s">
        <v>50109</v>
      </c>
      <c r="G1345" t="s">
        <v>3957</v>
      </c>
      <c r="H1345" t="s">
        <v>26743</v>
      </c>
      <c r="I1345" t="s">
        <v>50109</v>
      </c>
      <c r="J1345" t="s">
        <v>3957</v>
      </c>
      <c r="L1345">
        <v>1339</v>
      </c>
      <c r="M1345" t="s">
        <v>7801</v>
      </c>
      <c r="N1345" t="s">
        <v>7592</v>
      </c>
      <c r="O1345" t="s">
        <v>26065</v>
      </c>
      <c r="P1345" t="s">
        <v>30092</v>
      </c>
      <c r="Q1345" t="s">
        <v>7801</v>
      </c>
    </row>
    <row r="1346" spans="2:17" x14ac:dyDescent="0.3">
      <c r="B1346">
        <v>1340</v>
      </c>
      <c r="C1346" t="s">
        <v>3958</v>
      </c>
      <c r="D1346" t="s">
        <v>42392</v>
      </c>
      <c r="E1346" t="s">
        <v>26744</v>
      </c>
      <c r="F1346" t="s">
        <v>50110</v>
      </c>
      <c r="G1346" t="s">
        <v>3958</v>
      </c>
      <c r="H1346" t="s">
        <v>26744</v>
      </c>
      <c r="I1346" t="s">
        <v>50110</v>
      </c>
      <c r="J1346" t="s">
        <v>3958</v>
      </c>
      <c r="L1346">
        <v>1340</v>
      </c>
      <c r="M1346" t="s">
        <v>7802</v>
      </c>
      <c r="N1346" t="s">
        <v>7594</v>
      </c>
      <c r="O1346" t="s">
        <v>26066</v>
      </c>
      <c r="P1346" t="s">
        <v>30093</v>
      </c>
      <c r="Q1346" t="s">
        <v>7802</v>
      </c>
    </row>
    <row r="1347" spans="2:17" x14ac:dyDescent="0.3">
      <c r="B1347">
        <v>1341</v>
      </c>
      <c r="C1347" t="s">
        <v>3959</v>
      </c>
      <c r="D1347" t="s">
        <v>42394</v>
      </c>
      <c r="E1347" t="s">
        <v>3960</v>
      </c>
      <c r="F1347" t="s">
        <v>50111</v>
      </c>
      <c r="G1347" t="s">
        <v>3959</v>
      </c>
      <c r="H1347" t="s">
        <v>3960</v>
      </c>
      <c r="I1347" t="s">
        <v>50111</v>
      </c>
      <c r="J1347" t="s">
        <v>3959</v>
      </c>
      <c r="L1347">
        <v>1341</v>
      </c>
      <c r="M1347" t="s">
        <v>7803</v>
      </c>
      <c r="N1347" t="s">
        <v>26067</v>
      </c>
      <c r="O1347" t="s">
        <v>7596</v>
      </c>
      <c r="P1347" t="s">
        <v>30094</v>
      </c>
      <c r="Q1347" t="s">
        <v>7803</v>
      </c>
    </row>
    <row r="1348" spans="2:17" x14ac:dyDescent="0.3">
      <c r="B1348">
        <v>1342</v>
      </c>
      <c r="C1348" t="s">
        <v>3961</v>
      </c>
      <c r="D1348" t="s">
        <v>42396</v>
      </c>
      <c r="E1348" t="s">
        <v>3962</v>
      </c>
      <c r="F1348" t="s">
        <v>50112</v>
      </c>
      <c r="G1348" t="s">
        <v>3961</v>
      </c>
      <c r="H1348" t="s">
        <v>3962</v>
      </c>
      <c r="I1348" t="s">
        <v>50112</v>
      </c>
      <c r="J1348" t="s">
        <v>3961</v>
      </c>
      <c r="L1348">
        <v>1342</v>
      </c>
      <c r="M1348" t="s">
        <v>7804</v>
      </c>
      <c r="N1348" t="s">
        <v>26068</v>
      </c>
      <c r="O1348" t="s">
        <v>7598</v>
      </c>
      <c r="P1348" t="s">
        <v>30095</v>
      </c>
      <c r="Q1348" t="s">
        <v>7804</v>
      </c>
    </row>
    <row r="1349" spans="2:17" x14ac:dyDescent="0.3">
      <c r="B1349">
        <v>1343</v>
      </c>
      <c r="C1349" t="s">
        <v>3963</v>
      </c>
      <c r="D1349" t="s">
        <v>42398</v>
      </c>
      <c r="E1349" t="s">
        <v>3964</v>
      </c>
      <c r="F1349" t="s">
        <v>50113</v>
      </c>
      <c r="G1349" t="s">
        <v>3963</v>
      </c>
      <c r="H1349" t="s">
        <v>3964</v>
      </c>
      <c r="I1349" t="s">
        <v>50113</v>
      </c>
      <c r="J1349" t="s">
        <v>3963</v>
      </c>
      <c r="L1349">
        <v>1343</v>
      </c>
      <c r="M1349" t="s">
        <v>7805</v>
      </c>
      <c r="N1349" t="s">
        <v>26069</v>
      </c>
      <c r="O1349" t="s">
        <v>7600</v>
      </c>
      <c r="P1349" t="s">
        <v>30096</v>
      </c>
      <c r="Q1349" t="s">
        <v>7805</v>
      </c>
    </row>
    <row r="1350" spans="2:17" x14ac:dyDescent="0.3">
      <c r="B1350">
        <v>1344</v>
      </c>
      <c r="C1350" t="s">
        <v>3965</v>
      </c>
      <c r="D1350" t="s">
        <v>42400</v>
      </c>
      <c r="E1350" t="s">
        <v>3966</v>
      </c>
      <c r="F1350" t="s">
        <v>50114</v>
      </c>
      <c r="G1350" t="s">
        <v>3965</v>
      </c>
      <c r="H1350" t="s">
        <v>3966</v>
      </c>
      <c r="I1350" t="s">
        <v>50114</v>
      </c>
      <c r="J1350" t="s">
        <v>3965</v>
      </c>
      <c r="L1350">
        <v>1344</v>
      </c>
      <c r="M1350" t="s">
        <v>7806</v>
      </c>
      <c r="N1350" t="s">
        <v>7602</v>
      </c>
      <c r="O1350" t="s">
        <v>7603</v>
      </c>
      <c r="P1350" t="s">
        <v>30097</v>
      </c>
      <c r="Q1350" t="s">
        <v>7806</v>
      </c>
    </row>
    <row r="1351" spans="2:17" x14ac:dyDescent="0.3">
      <c r="B1351">
        <v>1345</v>
      </c>
      <c r="C1351" t="s">
        <v>3967</v>
      </c>
      <c r="D1351" t="s">
        <v>42402</v>
      </c>
      <c r="E1351" t="s">
        <v>3968</v>
      </c>
      <c r="F1351" t="s">
        <v>50115</v>
      </c>
      <c r="G1351" t="s">
        <v>3967</v>
      </c>
      <c r="H1351" t="s">
        <v>3968</v>
      </c>
      <c r="I1351" t="s">
        <v>50115</v>
      </c>
      <c r="J1351" t="s">
        <v>3967</v>
      </c>
      <c r="L1351">
        <v>1345</v>
      </c>
      <c r="M1351" t="s">
        <v>7807</v>
      </c>
      <c r="N1351" t="s">
        <v>30009</v>
      </c>
      <c r="O1351" t="s">
        <v>7605</v>
      </c>
      <c r="P1351" t="s">
        <v>30098</v>
      </c>
      <c r="Q1351" t="s">
        <v>7807</v>
      </c>
    </row>
    <row r="1352" spans="2:17" x14ac:dyDescent="0.3">
      <c r="B1352">
        <v>1346</v>
      </c>
      <c r="C1352" t="s">
        <v>50116</v>
      </c>
      <c r="D1352" t="s">
        <v>42405</v>
      </c>
      <c r="E1352" t="s">
        <v>49586</v>
      </c>
      <c r="F1352" t="s">
        <v>50117</v>
      </c>
      <c r="G1352" t="s">
        <v>50116</v>
      </c>
      <c r="H1352" t="s">
        <v>49586</v>
      </c>
      <c r="I1352" t="s">
        <v>50117</v>
      </c>
      <c r="J1352" t="s">
        <v>50116</v>
      </c>
      <c r="L1352">
        <v>1346</v>
      </c>
      <c r="M1352" t="s">
        <v>30099</v>
      </c>
      <c r="N1352" t="s">
        <v>30012</v>
      </c>
      <c r="O1352" t="s">
        <v>30013</v>
      </c>
      <c r="P1352" t="s">
        <v>30100</v>
      </c>
      <c r="Q1352" t="s">
        <v>30099</v>
      </c>
    </row>
    <row r="1353" spans="2:17" x14ac:dyDescent="0.3">
      <c r="B1353">
        <v>1347</v>
      </c>
      <c r="C1353" t="s">
        <v>3969</v>
      </c>
      <c r="D1353" t="s">
        <v>42408</v>
      </c>
      <c r="E1353" t="s">
        <v>3970</v>
      </c>
      <c r="F1353" t="s">
        <v>50118</v>
      </c>
      <c r="G1353" t="s">
        <v>3969</v>
      </c>
      <c r="H1353" t="s">
        <v>3970</v>
      </c>
      <c r="I1353" t="s">
        <v>50118</v>
      </c>
      <c r="J1353" t="s">
        <v>3969</v>
      </c>
      <c r="L1353">
        <v>1347</v>
      </c>
      <c r="M1353" t="s">
        <v>7808</v>
      </c>
      <c r="N1353" t="s">
        <v>7607</v>
      </c>
      <c r="O1353" t="s">
        <v>7608</v>
      </c>
      <c r="P1353" t="s">
        <v>30101</v>
      </c>
      <c r="Q1353" t="s">
        <v>7808</v>
      </c>
    </row>
    <row r="1354" spans="2:17" x14ac:dyDescent="0.3">
      <c r="B1354">
        <v>1348</v>
      </c>
      <c r="C1354" t="s">
        <v>3971</v>
      </c>
      <c r="D1354" t="s">
        <v>42410</v>
      </c>
      <c r="E1354" t="s">
        <v>49589</v>
      </c>
      <c r="F1354" t="s">
        <v>50119</v>
      </c>
      <c r="G1354" t="s">
        <v>3971</v>
      </c>
      <c r="H1354" t="s">
        <v>49589</v>
      </c>
      <c r="I1354" t="s">
        <v>50119</v>
      </c>
      <c r="J1354" t="s">
        <v>3971</v>
      </c>
      <c r="L1354">
        <v>1348</v>
      </c>
      <c r="M1354" t="s">
        <v>7809</v>
      </c>
      <c r="N1354" t="s">
        <v>7610</v>
      </c>
      <c r="O1354" t="s">
        <v>30016</v>
      </c>
      <c r="P1354" t="s">
        <v>30102</v>
      </c>
      <c r="Q1354" t="s">
        <v>7809</v>
      </c>
    </row>
    <row r="1355" spans="2:17" x14ac:dyDescent="0.3">
      <c r="B1355">
        <v>1349</v>
      </c>
      <c r="C1355" t="s">
        <v>3972</v>
      </c>
      <c r="D1355" t="s">
        <v>42413</v>
      </c>
      <c r="E1355" t="s">
        <v>49591</v>
      </c>
      <c r="F1355" t="s">
        <v>50120</v>
      </c>
      <c r="G1355" t="s">
        <v>3972</v>
      </c>
      <c r="H1355" t="s">
        <v>49591</v>
      </c>
      <c r="I1355" t="s">
        <v>50120</v>
      </c>
      <c r="J1355" t="s">
        <v>3972</v>
      </c>
      <c r="L1355">
        <v>1349</v>
      </c>
      <c r="M1355" t="s">
        <v>7810</v>
      </c>
      <c r="N1355" t="s">
        <v>7612</v>
      </c>
      <c r="O1355" t="s">
        <v>30018</v>
      </c>
      <c r="P1355" t="s">
        <v>30103</v>
      </c>
      <c r="Q1355" t="s">
        <v>7810</v>
      </c>
    </row>
    <row r="1356" spans="2:17" x14ac:dyDescent="0.3">
      <c r="B1356">
        <v>1350</v>
      </c>
      <c r="C1356" t="s">
        <v>3973</v>
      </c>
      <c r="D1356" t="s">
        <v>42416</v>
      </c>
      <c r="E1356" t="s">
        <v>3974</v>
      </c>
      <c r="F1356" t="s">
        <v>50121</v>
      </c>
      <c r="G1356" t="s">
        <v>3973</v>
      </c>
      <c r="H1356" t="s">
        <v>3974</v>
      </c>
      <c r="I1356" t="s">
        <v>50121</v>
      </c>
      <c r="J1356" t="s">
        <v>3973</v>
      </c>
      <c r="L1356">
        <v>1350</v>
      </c>
      <c r="M1356" t="s">
        <v>7811</v>
      </c>
      <c r="N1356" t="s">
        <v>7614</v>
      </c>
      <c r="O1356" t="s">
        <v>7615</v>
      </c>
      <c r="P1356" t="s">
        <v>30104</v>
      </c>
      <c r="Q1356" t="s">
        <v>7811</v>
      </c>
    </row>
    <row r="1357" spans="2:17" x14ac:dyDescent="0.3">
      <c r="B1357">
        <v>1351</v>
      </c>
      <c r="C1357" t="s">
        <v>3975</v>
      </c>
      <c r="D1357" t="s">
        <v>42418</v>
      </c>
      <c r="E1357" t="s">
        <v>3976</v>
      </c>
      <c r="F1357" t="s">
        <v>50122</v>
      </c>
      <c r="G1357" t="s">
        <v>3975</v>
      </c>
      <c r="H1357" t="s">
        <v>3976</v>
      </c>
      <c r="I1357" t="s">
        <v>50122</v>
      </c>
      <c r="J1357" t="s">
        <v>3975</v>
      </c>
      <c r="L1357">
        <v>1351</v>
      </c>
      <c r="M1357" t="s">
        <v>7812</v>
      </c>
      <c r="N1357" t="s">
        <v>7617</v>
      </c>
      <c r="O1357" t="s">
        <v>7618</v>
      </c>
      <c r="P1357" t="s">
        <v>30105</v>
      </c>
      <c r="Q1357" t="s">
        <v>7812</v>
      </c>
    </row>
    <row r="1358" spans="2:17" x14ac:dyDescent="0.3">
      <c r="B1358">
        <v>1352</v>
      </c>
      <c r="C1358" t="s">
        <v>3977</v>
      </c>
      <c r="D1358" t="s">
        <v>42420</v>
      </c>
      <c r="E1358" t="s">
        <v>3978</v>
      </c>
      <c r="F1358" t="s">
        <v>50123</v>
      </c>
      <c r="G1358" t="s">
        <v>3977</v>
      </c>
      <c r="H1358" t="s">
        <v>3978</v>
      </c>
      <c r="I1358" t="s">
        <v>50123</v>
      </c>
      <c r="J1358" t="s">
        <v>3977</v>
      </c>
      <c r="L1358">
        <v>1352</v>
      </c>
      <c r="M1358" t="s">
        <v>7813</v>
      </c>
      <c r="N1358" t="s">
        <v>7620</v>
      </c>
      <c r="O1358" t="s">
        <v>7621</v>
      </c>
      <c r="P1358" t="s">
        <v>30106</v>
      </c>
      <c r="Q1358" t="s">
        <v>7813</v>
      </c>
    </row>
    <row r="1359" spans="2:17" x14ac:dyDescent="0.3">
      <c r="B1359">
        <v>1353</v>
      </c>
      <c r="C1359" t="s">
        <v>3979</v>
      </c>
      <c r="D1359" t="s">
        <v>28415</v>
      </c>
      <c r="E1359" t="s">
        <v>3980</v>
      </c>
      <c r="F1359" t="s">
        <v>35800</v>
      </c>
      <c r="G1359" t="s">
        <v>3979</v>
      </c>
      <c r="H1359" t="s">
        <v>3980</v>
      </c>
      <c r="I1359" t="s">
        <v>35800</v>
      </c>
      <c r="J1359" t="s">
        <v>3979</v>
      </c>
      <c r="L1359">
        <v>1353</v>
      </c>
      <c r="M1359" t="s">
        <v>7814</v>
      </c>
      <c r="N1359" t="s">
        <v>7623</v>
      </c>
      <c r="O1359" t="s">
        <v>7624</v>
      </c>
      <c r="P1359" t="s">
        <v>30107</v>
      </c>
      <c r="Q1359" t="s">
        <v>7814</v>
      </c>
    </row>
    <row r="1360" spans="2:17" x14ac:dyDescent="0.3">
      <c r="B1360">
        <v>1354</v>
      </c>
      <c r="C1360" t="s">
        <v>3981</v>
      </c>
      <c r="D1360" t="s">
        <v>28417</v>
      </c>
      <c r="E1360" t="s">
        <v>3982</v>
      </c>
      <c r="F1360" t="s">
        <v>35801</v>
      </c>
      <c r="G1360" t="s">
        <v>3981</v>
      </c>
      <c r="H1360" t="s">
        <v>3982</v>
      </c>
      <c r="I1360" t="s">
        <v>35801</v>
      </c>
      <c r="J1360" t="s">
        <v>3981</v>
      </c>
      <c r="L1360">
        <v>1354</v>
      </c>
      <c r="M1360" t="s">
        <v>7815</v>
      </c>
      <c r="N1360" t="s">
        <v>7626</v>
      </c>
      <c r="O1360" t="s">
        <v>7627</v>
      </c>
      <c r="P1360" t="s">
        <v>30108</v>
      </c>
      <c r="Q1360" t="s">
        <v>7815</v>
      </c>
    </row>
    <row r="1361" spans="2:17" x14ac:dyDescent="0.3">
      <c r="B1361">
        <v>1355</v>
      </c>
      <c r="C1361" t="s">
        <v>3983</v>
      </c>
      <c r="D1361" t="s">
        <v>28419</v>
      </c>
      <c r="E1361" t="s">
        <v>3984</v>
      </c>
      <c r="F1361" t="s">
        <v>35802</v>
      </c>
      <c r="G1361" t="s">
        <v>3983</v>
      </c>
      <c r="H1361" t="s">
        <v>3984</v>
      </c>
      <c r="I1361" t="s">
        <v>35802</v>
      </c>
      <c r="J1361" t="s">
        <v>3983</v>
      </c>
      <c r="L1361">
        <v>1355</v>
      </c>
      <c r="M1361" t="s">
        <v>7816</v>
      </c>
      <c r="N1361" t="s">
        <v>7629</v>
      </c>
      <c r="O1361" t="s">
        <v>7630</v>
      </c>
      <c r="P1361" t="s">
        <v>30109</v>
      </c>
      <c r="Q1361" t="s">
        <v>7816</v>
      </c>
    </row>
    <row r="1362" spans="2:17" x14ac:dyDescent="0.3">
      <c r="B1362">
        <v>1356</v>
      </c>
      <c r="C1362" t="s">
        <v>3985</v>
      </c>
      <c r="D1362" t="s">
        <v>28421</v>
      </c>
      <c r="E1362" t="s">
        <v>3986</v>
      </c>
      <c r="F1362" t="s">
        <v>35803</v>
      </c>
      <c r="G1362" t="s">
        <v>3985</v>
      </c>
      <c r="H1362" t="s">
        <v>3986</v>
      </c>
      <c r="I1362" t="s">
        <v>35803</v>
      </c>
      <c r="J1362" t="s">
        <v>3985</v>
      </c>
      <c r="L1362">
        <v>1356</v>
      </c>
      <c r="M1362" t="s">
        <v>7817</v>
      </c>
      <c r="N1362" t="s">
        <v>7632</v>
      </c>
      <c r="O1362" t="s">
        <v>7633</v>
      </c>
      <c r="P1362" t="s">
        <v>30110</v>
      </c>
      <c r="Q1362" t="s">
        <v>7817</v>
      </c>
    </row>
    <row r="1363" spans="2:17" x14ac:dyDescent="0.3">
      <c r="B1363">
        <v>1357</v>
      </c>
      <c r="C1363" t="s">
        <v>3987</v>
      </c>
      <c r="D1363" t="s">
        <v>28423</v>
      </c>
      <c r="E1363" t="s">
        <v>3988</v>
      </c>
      <c r="F1363" t="s">
        <v>35804</v>
      </c>
      <c r="G1363" t="s">
        <v>3987</v>
      </c>
      <c r="H1363" t="s">
        <v>3988</v>
      </c>
      <c r="I1363" t="s">
        <v>35804</v>
      </c>
      <c r="J1363" t="s">
        <v>3987</v>
      </c>
      <c r="L1363">
        <v>1357</v>
      </c>
      <c r="M1363" t="s">
        <v>7818</v>
      </c>
      <c r="N1363" t="s">
        <v>7635</v>
      </c>
      <c r="O1363" t="s">
        <v>7636</v>
      </c>
      <c r="P1363" t="s">
        <v>30111</v>
      </c>
      <c r="Q1363" t="s">
        <v>7818</v>
      </c>
    </row>
    <row r="1364" spans="2:17" x14ac:dyDescent="0.3">
      <c r="B1364">
        <v>1358</v>
      </c>
      <c r="C1364" t="s">
        <v>3989</v>
      </c>
      <c r="D1364" t="s">
        <v>28425</v>
      </c>
      <c r="E1364" t="s">
        <v>3990</v>
      </c>
      <c r="F1364" t="s">
        <v>35805</v>
      </c>
      <c r="G1364" t="s">
        <v>3989</v>
      </c>
      <c r="H1364" t="s">
        <v>3990</v>
      </c>
      <c r="I1364" t="s">
        <v>35805</v>
      </c>
      <c r="J1364" t="s">
        <v>3989</v>
      </c>
      <c r="L1364">
        <v>1358</v>
      </c>
      <c r="M1364" t="s">
        <v>7819</v>
      </c>
      <c r="N1364" t="s">
        <v>7638</v>
      </c>
      <c r="O1364" t="s">
        <v>7639</v>
      </c>
      <c r="P1364" t="s">
        <v>30112</v>
      </c>
      <c r="Q1364" t="s">
        <v>7819</v>
      </c>
    </row>
    <row r="1365" spans="2:17" x14ac:dyDescent="0.3">
      <c r="B1365">
        <v>1359</v>
      </c>
      <c r="C1365" t="s">
        <v>3991</v>
      </c>
      <c r="D1365" t="s">
        <v>28427</v>
      </c>
      <c r="E1365" t="s">
        <v>3992</v>
      </c>
      <c r="F1365" t="s">
        <v>35806</v>
      </c>
      <c r="G1365" t="s">
        <v>3991</v>
      </c>
      <c r="H1365" t="s">
        <v>3992</v>
      </c>
      <c r="I1365" t="s">
        <v>35806</v>
      </c>
      <c r="J1365" t="s">
        <v>3991</v>
      </c>
      <c r="L1365">
        <v>1359</v>
      </c>
      <c r="M1365" t="s">
        <v>7820</v>
      </c>
      <c r="N1365" t="s">
        <v>7641</v>
      </c>
      <c r="O1365" t="s">
        <v>7642</v>
      </c>
      <c r="P1365" t="s">
        <v>30113</v>
      </c>
      <c r="Q1365" t="s">
        <v>7820</v>
      </c>
    </row>
    <row r="1366" spans="2:17" x14ac:dyDescent="0.3">
      <c r="B1366">
        <v>1360</v>
      </c>
      <c r="C1366" t="s">
        <v>3993</v>
      </c>
      <c r="D1366" t="s">
        <v>28429</v>
      </c>
      <c r="E1366" t="s">
        <v>3994</v>
      </c>
      <c r="F1366" t="s">
        <v>35807</v>
      </c>
      <c r="G1366" t="s">
        <v>3993</v>
      </c>
      <c r="H1366" t="s">
        <v>3994</v>
      </c>
      <c r="I1366" t="s">
        <v>35807</v>
      </c>
      <c r="J1366" t="s">
        <v>3993</v>
      </c>
      <c r="L1366">
        <v>1360</v>
      </c>
      <c r="M1366" t="s">
        <v>7821</v>
      </c>
      <c r="N1366" t="s">
        <v>7644</v>
      </c>
      <c r="O1366" t="s">
        <v>7645</v>
      </c>
      <c r="P1366" t="s">
        <v>30114</v>
      </c>
      <c r="Q1366" t="s">
        <v>7821</v>
      </c>
    </row>
    <row r="1367" spans="2:17" x14ac:dyDescent="0.3">
      <c r="B1367">
        <v>1361</v>
      </c>
      <c r="C1367" t="s">
        <v>3995</v>
      </c>
      <c r="D1367" t="s">
        <v>28431</v>
      </c>
      <c r="E1367" t="s">
        <v>3996</v>
      </c>
      <c r="F1367" t="s">
        <v>35866</v>
      </c>
      <c r="G1367" t="s">
        <v>3995</v>
      </c>
      <c r="H1367" t="s">
        <v>3996</v>
      </c>
      <c r="I1367" t="s">
        <v>35866</v>
      </c>
      <c r="J1367" t="s">
        <v>3995</v>
      </c>
      <c r="L1367">
        <v>1361</v>
      </c>
      <c r="M1367" t="s">
        <v>7822</v>
      </c>
      <c r="N1367" t="s">
        <v>7647</v>
      </c>
      <c r="O1367" t="s">
        <v>7648</v>
      </c>
      <c r="P1367" t="s">
        <v>30115</v>
      </c>
      <c r="Q1367" t="s">
        <v>7822</v>
      </c>
    </row>
    <row r="1368" spans="2:17" x14ac:dyDescent="0.3">
      <c r="B1368">
        <v>1362</v>
      </c>
      <c r="C1368" t="s">
        <v>3997</v>
      </c>
      <c r="D1368" t="s">
        <v>28390</v>
      </c>
      <c r="E1368" t="s">
        <v>3998</v>
      </c>
      <c r="F1368" t="s">
        <v>35758</v>
      </c>
      <c r="G1368" t="s">
        <v>3997</v>
      </c>
      <c r="H1368" t="s">
        <v>3998</v>
      </c>
      <c r="I1368" t="s">
        <v>35758</v>
      </c>
      <c r="J1368" t="s">
        <v>3997</v>
      </c>
      <c r="L1368">
        <v>1362</v>
      </c>
      <c r="M1368" t="s">
        <v>7823</v>
      </c>
      <c r="N1368" t="s">
        <v>7650</v>
      </c>
      <c r="O1368" t="s">
        <v>7651</v>
      </c>
      <c r="P1368" t="s">
        <v>30116</v>
      </c>
      <c r="Q1368" t="s">
        <v>7823</v>
      </c>
    </row>
    <row r="1369" spans="2:17" x14ac:dyDescent="0.3">
      <c r="B1369">
        <v>1363</v>
      </c>
      <c r="C1369" t="s">
        <v>3999</v>
      </c>
      <c r="D1369" t="s">
        <v>28392</v>
      </c>
      <c r="E1369" t="s">
        <v>4000</v>
      </c>
      <c r="F1369" t="s">
        <v>35759</v>
      </c>
      <c r="G1369" t="s">
        <v>3999</v>
      </c>
      <c r="H1369" t="s">
        <v>4000</v>
      </c>
      <c r="I1369" t="s">
        <v>35759</v>
      </c>
      <c r="J1369" t="s">
        <v>3999</v>
      </c>
      <c r="L1369">
        <v>1363</v>
      </c>
      <c r="M1369" t="s">
        <v>7824</v>
      </c>
      <c r="N1369" t="s">
        <v>7653</v>
      </c>
      <c r="O1369" t="s">
        <v>7654</v>
      </c>
      <c r="P1369" t="s">
        <v>30117</v>
      </c>
      <c r="Q1369" t="s">
        <v>7824</v>
      </c>
    </row>
    <row r="1370" spans="2:17" x14ac:dyDescent="0.3">
      <c r="B1370">
        <v>1364</v>
      </c>
      <c r="C1370" t="s">
        <v>4001</v>
      </c>
      <c r="D1370" t="s">
        <v>42433</v>
      </c>
      <c r="E1370" t="s">
        <v>4002</v>
      </c>
      <c r="F1370" t="s">
        <v>50124</v>
      </c>
      <c r="G1370" t="s">
        <v>4001</v>
      </c>
      <c r="H1370" t="s">
        <v>4002</v>
      </c>
      <c r="I1370" t="s">
        <v>50124</v>
      </c>
      <c r="J1370" t="s">
        <v>4001</v>
      </c>
      <c r="L1370">
        <v>1364</v>
      </c>
      <c r="M1370" t="s">
        <v>7825</v>
      </c>
      <c r="N1370" t="s">
        <v>7656</v>
      </c>
      <c r="O1370" t="s">
        <v>7657</v>
      </c>
      <c r="P1370" t="s">
        <v>30118</v>
      </c>
      <c r="Q1370" t="s">
        <v>7825</v>
      </c>
    </row>
    <row r="1371" spans="2:17" x14ac:dyDescent="0.3">
      <c r="B1371">
        <v>1365</v>
      </c>
      <c r="C1371" t="s">
        <v>4003</v>
      </c>
      <c r="D1371" t="s">
        <v>42435</v>
      </c>
      <c r="E1371" t="s">
        <v>4004</v>
      </c>
      <c r="F1371" t="s">
        <v>50125</v>
      </c>
      <c r="G1371" t="s">
        <v>4003</v>
      </c>
      <c r="H1371" t="s">
        <v>4004</v>
      </c>
      <c r="I1371" t="s">
        <v>50125</v>
      </c>
      <c r="J1371" t="s">
        <v>4003</v>
      </c>
      <c r="L1371">
        <v>1365</v>
      </c>
      <c r="M1371" t="s">
        <v>7826</v>
      </c>
      <c r="N1371" t="s">
        <v>7659</v>
      </c>
      <c r="O1371" t="s">
        <v>7660</v>
      </c>
      <c r="P1371" t="s">
        <v>30119</v>
      </c>
      <c r="Q1371" t="s">
        <v>7826</v>
      </c>
    </row>
    <row r="1372" spans="2:17" x14ac:dyDescent="0.3">
      <c r="B1372">
        <v>1366</v>
      </c>
      <c r="C1372" t="s">
        <v>4005</v>
      </c>
      <c r="D1372" t="s">
        <v>42437</v>
      </c>
      <c r="E1372" t="s">
        <v>4006</v>
      </c>
      <c r="F1372" t="s">
        <v>50126</v>
      </c>
      <c r="G1372" t="s">
        <v>4005</v>
      </c>
      <c r="H1372" t="s">
        <v>4006</v>
      </c>
      <c r="I1372" t="s">
        <v>50126</v>
      </c>
      <c r="J1372" t="s">
        <v>4005</v>
      </c>
      <c r="L1372">
        <v>1366</v>
      </c>
      <c r="M1372" t="s">
        <v>7827</v>
      </c>
      <c r="N1372" t="s">
        <v>7662</v>
      </c>
      <c r="O1372" t="s">
        <v>7663</v>
      </c>
      <c r="P1372" t="s">
        <v>30120</v>
      </c>
      <c r="Q1372" t="s">
        <v>7827</v>
      </c>
    </row>
    <row r="1373" spans="2:17" x14ac:dyDescent="0.3">
      <c r="B1373">
        <v>1367</v>
      </c>
      <c r="C1373" t="s">
        <v>50127</v>
      </c>
      <c r="D1373" t="s">
        <v>42440</v>
      </c>
      <c r="E1373" t="s">
        <v>4007</v>
      </c>
      <c r="F1373" t="s">
        <v>50128</v>
      </c>
      <c r="G1373" t="s">
        <v>50127</v>
      </c>
      <c r="H1373" t="s">
        <v>4007</v>
      </c>
      <c r="I1373" t="s">
        <v>50128</v>
      </c>
      <c r="J1373" t="s">
        <v>50127</v>
      </c>
      <c r="L1373">
        <v>1367</v>
      </c>
      <c r="M1373" t="s">
        <v>30121</v>
      </c>
      <c r="N1373" t="s">
        <v>7664</v>
      </c>
      <c r="O1373" t="s">
        <v>7665</v>
      </c>
      <c r="P1373" t="s">
        <v>30122</v>
      </c>
      <c r="Q1373" t="s">
        <v>30121</v>
      </c>
    </row>
    <row r="1374" spans="2:17" x14ac:dyDescent="0.3">
      <c r="B1374">
        <v>1368</v>
      </c>
      <c r="C1374" t="s">
        <v>5833</v>
      </c>
      <c r="D1374" t="s">
        <v>42442</v>
      </c>
      <c r="E1374" t="s">
        <v>4008</v>
      </c>
      <c r="F1374" t="s">
        <v>50129</v>
      </c>
      <c r="G1374" t="s">
        <v>5833</v>
      </c>
      <c r="H1374" t="s">
        <v>4008</v>
      </c>
      <c r="I1374" t="s">
        <v>50129</v>
      </c>
      <c r="J1374" t="s">
        <v>5833</v>
      </c>
      <c r="L1374">
        <v>1368</v>
      </c>
      <c r="M1374" t="s">
        <v>7828</v>
      </c>
      <c r="N1374" t="s">
        <v>7667</v>
      </c>
      <c r="O1374" t="s">
        <v>7668</v>
      </c>
      <c r="P1374" t="s">
        <v>30123</v>
      </c>
      <c r="Q1374" t="s">
        <v>7828</v>
      </c>
    </row>
    <row r="1375" spans="2:17" x14ac:dyDescent="0.3">
      <c r="B1375">
        <v>1369</v>
      </c>
      <c r="C1375" t="s">
        <v>4009</v>
      </c>
      <c r="D1375" t="s">
        <v>42444</v>
      </c>
      <c r="E1375" t="s">
        <v>4010</v>
      </c>
      <c r="F1375" t="s">
        <v>50130</v>
      </c>
      <c r="G1375" t="s">
        <v>4009</v>
      </c>
      <c r="H1375" t="s">
        <v>4010</v>
      </c>
      <c r="I1375" t="s">
        <v>50130</v>
      </c>
      <c r="J1375" t="s">
        <v>4009</v>
      </c>
      <c r="L1375">
        <v>1369</v>
      </c>
      <c r="M1375" t="s">
        <v>7829</v>
      </c>
      <c r="N1375" t="s">
        <v>7670</v>
      </c>
      <c r="O1375" t="s">
        <v>7671</v>
      </c>
      <c r="P1375" t="s">
        <v>30124</v>
      </c>
      <c r="Q1375" t="s">
        <v>7829</v>
      </c>
    </row>
    <row r="1376" spans="2:17" x14ac:dyDescent="0.3">
      <c r="B1376">
        <v>1370</v>
      </c>
      <c r="C1376" t="s">
        <v>4011</v>
      </c>
      <c r="D1376" t="s">
        <v>42446</v>
      </c>
      <c r="E1376" t="s">
        <v>4012</v>
      </c>
      <c r="F1376" t="s">
        <v>50131</v>
      </c>
      <c r="G1376" t="s">
        <v>4011</v>
      </c>
      <c r="H1376" t="s">
        <v>4012</v>
      </c>
      <c r="I1376" t="s">
        <v>50131</v>
      </c>
      <c r="J1376" t="s">
        <v>4011</v>
      </c>
      <c r="L1376">
        <v>1370</v>
      </c>
      <c r="M1376" t="s">
        <v>7830</v>
      </c>
      <c r="N1376" t="s">
        <v>7673</v>
      </c>
      <c r="O1376" t="s">
        <v>7674</v>
      </c>
      <c r="P1376" t="s">
        <v>30125</v>
      </c>
      <c r="Q1376" t="s">
        <v>7830</v>
      </c>
    </row>
    <row r="1377" spans="2:17" x14ac:dyDescent="0.3">
      <c r="B1377">
        <v>1371</v>
      </c>
      <c r="C1377" t="s">
        <v>4013</v>
      </c>
      <c r="D1377" t="s">
        <v>42448</v>
      </c>
      <c r="E1377" t="s">
        <v>4014</v>
      </c>
      <c r="F1377" t="s">
        <v>50132</v>
      </c>
      <c r="G1377" t="s">
        <v>4013</v>
      </c>
      <c r="H1377" t="s">
        <v>4014</v>
      </c>
      <c r="I1377" t="s">
        <v>50132</v>
      </c>
      <c r="J1377" t="s">
        <v>4013</v>
      </c>
      <c r="L1377">
        <v>1371</v>
      </c>
      <c r="M1377" t="s">
        <v>7831</v>
      </c>
      <c r="N1377" t="s">
        <v>7676</v>
      </c>
      <c r="O1377" t="s">
        <v>7677</v>
      </c>
      <c r="P1377" t="s">
        <v>30126</v>
      </c>
      <c r="Q1377" t="s">
        <v>7831</v>
      </c>
    </row>
    <row r="1378" spans="2:17" x14ac:dyDescent="0.3">
      <c r="B1378">
        <v>1372</v>
      </c>
      <c r="C1378" t="s">
        <v>4015</v>
      </c>
      <c r="D1378" t="s">
        <v>42450</v>
      </c>
      <c r="E1378" t="s">
        <v>4016</v>
      </c>
      <c r="F1378" t="s">
        <v>50133</v>
      </c>
      <c r="G1378" t="s">
        <v>4015</v>
      </c>
      <c r="H1378" t="s">
        <v>4016</v>
      </c>
      <c r="I1378" t="s">
        <v>50133</v>
      </c>
      <c r="J1378" t="s">
        <v>4015</v>
      </c>
      <c r="L1378">
        <v>1372</v>
      </c>
      <c r="M1378" t="s">
        <v>7832</v>
      </c>
      <c r="N1378" t="s">
        <v>7679</v>
      </c>
      <c r="O1378" t="s">
        <v>7680</v>
      </c>
      <c r="P1378" t="s">
        <v>30127</v>
      </c>
      <c r="Q1378" t="s">
        <v>7832</v>
      </c>
    </row>
    <row r="1379" spans="2:17" x14ac:dyDescent="0.3">
      <c r="B1379">
        <v>1373</v>
      </c>
      <c r="C1379" t="s">
        <v>3954</v>
      </c>
      <c r="D1379" t="s">
        <v>42452</v>
      </c>
      <c r="E1379" t="s">
        <v>26745</v>
      </c>
      <c r="F1379" t="s">
        <v>50134</v>
      </c>
      <c r="G1379" t="s">
        <v>3954</v>
      </c>
      <c r="H1379" t="s">
        <v>26745</v>
      </c>
      <c r="I1379" t="s">
        <v>50134</v>
      </c>
      <c r="J1379" t="s">
        <v>3954</v>
      </c>
      <c r="L1379">
        <v>1373</v>
      </c>
      <c r="M1379" t="s">
        <v>7797</v>
      </c>
      <c r="N1379" t="s">
        <v>7584</v>
      </c>
      <c r="O1379" t="s">
        <v>26070</v>
      </c>
      <c r="P1379" t="s">
        <v>30128</v>
      </c>
      <c r="Q1379" t="s">
        <v>7797</v>
      </c>
    </row>
    <row r="1380" spans="2:17" x14ac:dyDescent="0.3">
      <c r="B1380">
        <v>1374</v>
      </c>
      <c r="C1380" t="s">
        <v>4017</v>
      </c>
      <c r="D1380" t="s">
        <v>42454</v>
      </c>
      <c r="E1380" t="s">
        <v>4018</v>
      </c>
      <c r="F1380" t="s">
        <v>50135</v>
      </c>
      <c r="G1380" t="s">
        <v>4017</v>
      </c>
      <c r="H1380" t="s">
        <v>4018</v>
      </c>
      <c r="I1380" t="s">
        <v>50135</v>
      </c>
      <c r="J1380" t="s">
        <v>4017</v>
      </c>
      <c r="L1380">
        <v>1374</v>
      </c>
      <c r="M1380" t="s">
        <v>7833</v>
      </c>
      <c r="N1380" t="s">
        <v>7682</v>
      </c>
      <c r="O1380" t="s">
        <v>7683</v>
      </c>
      <c r="P1380" t="s">
        <v>30129</v>
      </c>
      <c r="Q1380" t="s">
        <v>7833</v>
      </c>
    </row>
    <row r="1381" spans="2:17" x14ac:dyDescent="0.3">
      <c r="B1381">
        <v>1375</v>
      </c>
      <c r="C1381" t="s">
        <v>4019</v>
      </c>
      <c r="D1381" t="s">
        <v>42456</v>
      </c>
      <c r="E1381" t="s">
        <v>4020</v>
      </c>
      <c r="F1381" t="s">
        <v>50136</v>
      </c>
      <c r="G1381" t="s">
        <v>4019</v>
      </c>
      <c r="H1381" t="s">
        <v>4020</v>
      </c>
      <c r="I1381" t="s">
        <v>50136</v>
      </c>
      <c r="J1381" t="s">
        <v>4019</v>
      </c>
      <c r="L1381">
        <v>1375</v>
      </c>
      <c r="M1381" t="s">
        <v>7834</v>
      </c>
      <c r="N1381" t="s">
        <v>7685</v>
      </c>
      <c r="O1381" t="s">
        <v>7686</v>
      </c>
      <c r="P1381" t="s">
        <v>30130</v>
      </c>
      <c r="Q1381" t="s">
        <v>7834</v>
      </c>
    </row>
    <row r="1382" spans="2:17" x14ac:dyDescent="0.3">
      <c r="B1382">
        <v>1376</v>
      </c>
      <c r="C1382" t="s">
        <v>4021</v>
      </c>
      <c r="D1382" t="s">
        <v>42458</v>
      </c>
      <c r="E1382" t="s">
        <v>4022</v>
      </c>
      <c r="F1382" t="s">
        <v>50137</v>
      </c>
      <c r="G1382" t="s">
        <v>4021</v>
      </c>
      <c r="H1382" t="s">
        <v>4022</v>
      </c>
      <c r="I1382" t="s">
        <v>50137</v>
      </c>
      <c r="J1382" t="s">
        <v>4021</v>
      </c>
      <c r="L1382">
        <v>1376</v>
      </c>
      <c r="M1382" t="s">
        <v>7835</v>
      </c>
      <c r="N1382" t="s">
        <v>7688</v>
      </c>
      <c r="O1382" t="s">
        <v>7689</v>
      </c>
      <c r="P1382" t="s">
        <v>30131</v>
      </c>
      <c r="Q1382" t="s">
        <v>7835</v>
      </c>
    </row>
    <row r="1383" spans="2:17" x14ac:dyDescent="0.3">
      <c r="B1383">
        <v>1377</v>
      </c>
      <c r="C1383" t="s">
        <v>4023</v>
      </c>
      <c r="D1383" t="s">
        <v>42460</v>
      </c>
      <c r="E1383" t="s">
        <v>4024</v>
      </c>
      <c r="F1383" t="s">
        <v>50138</v>
      </c>
      <c r="G1383" t="s">
        <v>4023</v>
      </c>
      <c r="H1383" t="s">
        <v>4024</v>
      </c>
      <c r="I1383" t="s">
        <v>50138</v>
      </c>
      <c r="J1383" t="s">
        <v>4023</v>
      </c>
      <c r="L1383">
        <v>1377</v>
      </c>
      <c r="M1383" t="s">
        <v>7836</v>
      </c>
      <c r="N1383" t="s">
        <v>7691</v>
      </c>
      <c r="O1383" t="s">
        <v>7692</v>
      </c>
      <c r="P1383" t="s">
        <v>30132</v>
      </c>
      <c r="Q1383" t="s">
        <v>7836</v>
      </c>
    </row>
    <row r="1384" spans="2:17" x14ac:dyDescent="0.3">
      <c r="B1384">
        <v>1378</v>
      </c>
      <c r="C1384" t="s">
        <v>4025</v>
      </c>
      <c r="D1384" t="s">
        <v>42462</v>
      </c>
      <c r="E1384" t="s">
        <v>4026</v>
      </c>
      <c r="F1384" t="s">
        <v>50139</v>
      </c>
      <c r="G1384" t="s">
        <v>4025</v>
      </c>
      <c r="H1384" t="s">
        <v>4026</v>
      </c>
      <c r="I1384" t="s">
        <v>50139</v>
      </c>
      <c r="J1384" t="s">
        <v>4025</v>
      </c>
      <c r="L1384">
        <v>1378</v>
      </c>
      <c r="M1384" t="s">
        <v>7837</v>
      </c>
      <c r="N1384" t="s">
        <v>7694</v>
      </c>
      <c r="O1384" t="s">
        <v>7695</v>
      </c>
      <c r="P1384" t="s">
        <v>30133</v>
      </c>
      <c r="Q1384" t="s">
        <v>7837</v>
      </c>
    </row>
    <row r="1385" spans="2:17" x14ac:dyDescent="0.3">
      <c r="B1385">
        <v>1379</v>
      </c>
      <c r="C1385" t="s">
        <v>4027</v>
      </c>
      <c r="D1385" t="s">
        <v>42464</v>
      </c>
      <c r="E1385" t="s">
        <v>4028</v>
      </c>
      <c r="F1385" t="s">
        <v>50140</v>
      </c>
      <c r="G1385" t="s">
        <v>4027</v>
      </c>
      <c r="H1385" t="s">
        <v>4028</v>
      </c>
      <c r="I1385" t="s">
        <v>50140</v>
      </c>
      <c r="J1385" t="s">
        <v>4027</v>
      </c>
      <c r="L1385">
        <v>1379</v>
      </c>
      <c r="M1385" t="s">
        <v>7838</v>
      </c>
      <c r="N1385" t="s">
        <v>7697</v>
      </c>
      <c r="O1385" t="s">
        <v>7698</v>
      </c>
      <c r="P1385" t="s">
        <v>30134</v>
      </c>
      <c r="Q1385" t="s">
        <v>7838</v>
      </c>
    </row>
    <row r="1386" spans="2:17" x14ac:dyDescent="0.3">
      <c r="B1386">
        <v>1380</v>
      </c>
      <c r="C1386" t="s">
        <v>4029</v>
      </c>
      <c r="D1386" t="s">
        <v>42466</v>
      </c>
      <c r="E1386" t="s">
        <v>4030</v>
      </c>
      <c r="F1386" t="s">
        <v>50141</v>
      </c>
      <c r="G1386" t="s">
        <v>4029</v>
      </c>
      <c r="H1386" t="s">
        <v>4030</v>
      </c>
      <c r="I1386" t="s">
        <v>50141</v>
      </c>
      <c r="J1386" t="s">
        <v>4029</v>
      </c>
      <c r="L1386">
        <v>1380</v>
      </c>
      <c r="M1386" t="s">
        <v>7839</v>
      </c>
      <c r="N1386" t="s">
        <v>7700</v>
      </c>
      <c r="O1386" t="s">
        <v>7701</v>
      </c>
      <c r="P1386" t="s">
        <v>30135</v>
      </c>
      <c r="Q1386" t="s">
        <v>7839</v>
      </c>
    </row>
    <row r="1387" spans="2:17" x14ac:dyDescent="0.3">
      <c r="B1387">
        <v>1381</v>
      </c>
      <c r="C1387" t="s">
        <v>4031</v>
      </c>
      <c r="D1387" t="s">
        <v>42468</v>
      </c>
      <c r="E1387" t="s">
        <v>4032</v>
      </c>
      <c r="F1387" t="s">
        <v>50142</v>
      </c>
      <c r="G1387" t="s">
        <v>4031</v>
      </c>
      <c r="H1387" t="s">
        <v>4032</v>
      </c>
      <c r="I1387" t="s">
        <v>50142</v>
      </c>
      <c r="J1387" t="s">
        <v>4031</v>
      </c>
      <c r="L1387">
        <v>1381</v>
      </c>
      <c r="M1387" t="s">
        <v>7840</v>
      </c>
      <c r="N1387" t="s">
        <v>7703</v>
      </c>
      <c r="O1387" t="s">
        <v>7704</v>
      </c>
      <c r="P1387" t="s">
        <v>30136</v>
      </c>
      <c r="Q1387" t="s">
        <v>7840</v>
      </c>
    </row>
    <row r="1388" spans="2:17" x14ac:dyDescent="0.3">
      <c r="B1388">
        <v>1382</v>
      </c>
      <c r="C1388" t="s">
        <v>4033</v>
      </c>
      <c r="D1388" t="s">
        <v>42470</v>
      </c>
      <c r="E1388" t="s">
        <v>4034</v>
      </c>
      <c r="F1388" t="s">
        <v>50143</v>
      </c>
      <c r="G1388" t="s">
        <v>4033</v>
      </c>
      <c r="H1388" t="s">
        <v>4034</v>
      </c>
      <c r="I1388" t="s">
        <v>50143</v>
      </c>
      <c r="J1388" t="s">
        <v>4033</v>
      </c>
      <c r="L1388">
        <v>1382</v>
      </c>
      <c r="M1388" t="s">
        <v>7841</v>
      </c>
      <c r="N1388" t="s">
        <v>7706</v>
      </c>
      <c r="O1388" t="s">
        <v>7707</v>
      </c>
      <c r="P1388" t="s">
        <v>30137</v>
      </c>
      <c r="Q1388" t="s">
        <v>7841</v>
      </c>
    </row>
    <row r="1389" spans="2:17" x14ac:dyDescent="0.3">
      <c r="B1389">
        <v>1383</v>
      </c>
      <c r="C1389" t="s">
        <v>4035</v>
      </c>
      <c r="D1389" t="s">
        <v>42472</v>
      </c>
      <c r="E1389" t="s">
        <v>4036</v>
      </c>
      <c r="F1389" t="s">
        <v>50144</v>
      </c>
      <c r="G1389" t="s">
        <v>4035</v>
      </c>
      <c r="H1389" t="s">
        <v>4036</v>
      </c>
      <c r="I1389" t="s">
        <v>50144</v>
      </c>
      <c r="J1389" t="s">
        <v>4035</v>
      </c>
      <c r="L1389">
        <v>1383</v>
      </c>
      <c r="M1389" t="s">
        <v>7842</v>
      </c>
      <c r="N1389" t="s">
        <v>7709</v>
      </c>
      <c r="O1389" t="s">
        <v>7710</v>
      </c>
      <c r="P1389" t="s">
        <v>30138</v>
      </c>
      <c r="Q1389" t="s">
        <v>7842</v>
      </c>
    </row>
    <row r="1390" spans="2:17" x14ac:dyDescent="0.3">
      <c r="B1390">
        <v>1384</v>
      </c>
      <c r="C1390" t="s">
        <v>4037</v>
      </c>
      <c r="D1390" t="s">
        <v>42474</v>
      </c>
      <c r="E1390" t="s">
        <v>4038</v>
      </c>
      <c r="F1390" t="s">
        <v>50145</v>
      </c>
      <c r="G1390" t="s">
        <v>4037</v>
      </c>
      <c r="H1390" t="s">
        <v>4038</v>
      </c>
      <c r="I1390" t="s">
        <v>50145</v>
      </c>
      <c r="J1390" t="s">
        <v>4037</v>
      </c>
      <c r="L1390">
        <v>1384</v>
      </c>
      <c r="M1390" t="s">
        <v>7843</v>
      </c>
      <c r="N1390" t="s">
        <v>7712</v>
      </c>
      <c r="O1390" t="s">
        <v>7713</v>
      </c>
      <c r="P1390" t="s">
        <v>30139</v>
      </c>
      <c r="Q1390" t="s">
        <v>7843</v>
      </c>
    </row>
    <row r="1391" spans="2:17" x14ac:dyDescent="0.3">
      <c r="B1391">
        <v>1385</v>
      </c>
      <c r="C1391" t="s">
        <v>4039</v>
      </c>
      <c r="D1391" t="s">
        <v>42476</v>
      </c>
      <c r="E1391" t="s">
        <v>4040</v>
      </c>
      <c r="F1391" t="s">
        <v>50146</v>
      </c>
      <c r="G1391" t="s">
        <v>4039</v>
      </c>
      <c r="H1391" t="s">
        <v>4040</v>
      </c>
      <c r="I1391" t="s">
        <v>50146</v>
      </c>
      <c r="J1391" t="s">
        <v>4039</v>
      </c>
      <c r="L1391">
        <v>1385</v>
      </c>
      <c r="M1391" t="s">
        <v>7844</v>
      </c>
      <c r="N1391" t="s">
        <v>7715</v>
      </c>
      <c r="O1391" t="s">
        <v>7716</v>
      </c>
      <c r="P1391" t="s">
        <v>30140</v>
      </c>
      <c r="Q1391" t="s">
        <v>7844</v>
      </c>
    </row>
    <row r="1392" spans="2:17" x14ac:dyDescent="0.3">
      <c r="B1392">
        <v>1386</v>
      </c>
      <c r="C1392" t="s">
        <v>4041</v>
      </c>
      <c r="D1392" t="s">
        <v>42478</v>
      </c>
      <c r="E1392" t="s">
        <v>4042</v>
      </c>
      <c r="F1392" t="s">
        <v>50147</v>
      </c>
      <c r="G1392" t="s">
        <v>4041</v>
      </c>
      <c r="H1392" t="s">
        <v>4042</v>
      </c>
      <c r="I1392" t="s">
        <v>50147</v>
      </c>
      <c r="J1392" t="s">
        <v>4041</v>
      </c>
      <c r="L1392">
        <v>1386</v>
      </c>
      <c r="M1392" t="s">
        <v>7845</v>
      </c>
      <c r="N1392" t="s">
        <v>7718</v>
      </c>
      <c r="O1392" t="s">
        <v>7719</v>
      </c>
      <c r="P1392" t="s">
        <v>30141</v>
      </c>
      <c r="Q1392" t="s">
        <v>7845</v>
      </c>
    </row>
    <row r="1393" spans="2:17" x14ac:dyDescent="0.3">
      <c r="B1393">
        <v>1387</v>
      </c>
      <c r="C1393" t="s">
        <v>4043</v>
      </c>
      <c r="D1393" t="s">
        <v>42480</v>
      </c>
      <c r="E1393" t="s">
        <v>4044</v>
      </c>
      <c r="F1393" t="s">
        <v>50148</v>
      </c>
      <c r="G1393" t="s">
        <v>4043</v>
      </c>
      <c r="H1393" t="s">
        <v>4044</v>
      </c>
      <c r="I1393" t="s">
        <v>50148</v>
      </c>
      <c r="J1393" t="s">
        <v>4043</v>
      </c>
      <c r="L1393">
        <v>1387</v>
      </c>
      <c r="M1393" t="s">
        <v>7846</v>
      </c>
      <c r="N1393" t="s">
        <v>7721</v>
      </c>
      <c r="O1393" t="s">
        <v>7722</v>
      </c>
      <c r="P1393" t="s">
        <v>30142</v>
      </c>
      <c r="Q1393" t="s">
        <v>7846</v>
      </c>
    </row>
    <row r="1394" spans="2:17" x14ac:dyDescent="0.3">
      <c r="B1394">
        <v>1388</v>
      </c>
      <c r="C1394" t="s">
        <v>4045</v>
      </c>
      <c r="D1394" t="s">
        <v>42482</v>
      </c>
      <c r="E1394" t="s">
        <v>4046</v>
      </c>
      <c r="F1394" t="s">
        <v>50149</v>
      </c>
      <c r="G1394" t="s">
        <v>4045</v>
      </c>
      <c r="H1394" t="s">
        <v>4046</v>
      </c>
      <c r="I1394" t="s">
        <v>50149</v>
      </c>
      <c r="J1394" t="s">
        <v>4045</v>
      </c>
      <c r="L1394">
        <v>1388</v>
      </c>
      <c r="M1394" t="s">
        <v>7847</v>
      </c>
      <c r="N1394" t="s">
        <v>7724</v>
      </c>
      <c r="O1394" t="s">
        <v>7725</v>
      </c>
      <c r="P1394" t="s">
        <v>30143</v>
      </c>
      <c r="Q1394" t="s">
        <v>7847</v>
      </c>
    </row>
    <row r="1395" spans="2:17" x14ac:dyDescent="0.3">
      <c r="B1395">
        <v>1389</v>
      </c>
      <c r="C1395" t="s">
        <v>4047</v>
      </c>
      <c r="D1395" t="s">
        <v>42484</v>
      </c>
      <c r="E1395" t="s">
        <v>4048</v>
      </c>
      <c r="F1395" t="s">
        <v>50150</v>
      </c>
      <c r="G1395" t="s">
        <v>4047</v>
      </c>
      <c r="H1395" t="s">
        <v>4048</v>
      </c>
      <c r="I1395" t="s">
        <v>50150</v>
      </c>
      <c r="J1395" t="s">
        <v>4047</v>
      </c>
      <c r="L1395">
        <v>1389</v>
      </c>
      <c r="M1395" t="s">
        <v>7848</v>
      </c>
      <c r="N1395" t="s">
        <v>7727</v>
      </c>
      <c r="O1395" t="s">
        <v>7728</v>
      </c>
      <c r="P1395" t="s">
        <v>30144</v>
      </c>
      <c r="Q1395" t="s">
        <v>7848</v>
      </c>
    </row>
    <row r="1396" spans="2:17" x14ac:dyDescent="0.3">
      <c r="B1396">
        <v>1390</v>
      </c>
      <c r="C1396" t="s">
        <v>4049</v>
      </c>
      <c r="D1396" t="s">
        <v>42486</v>
      </c>
      <c r="E1396" t="s">
        <v>4050</v>
      </c>
      <c r="F1396" t="s">
        <v>50151</v>
      </c>
      <c r="G1396" t="s">
        <v>4049</v>
      </c>
      <c r="H1396" t="s">
        <v>4050</v>
      </c>
      <c r="I1396" t="s">
        <v>50151</v>
      </c>
      <c r="J1396" t="s">
        <v>4049</v>
      </c>
      <c r="L1396">
        <v>1390</v>
      </c>
      <c r="M1396" t="s">
        <v>7849</v>
      </c>
      <c r="N1396" t="s">
        <v>7730</v>
      </c>
      <c r="O1396" t="s">
        <v>7731</v>
      </c>
      <c r="P1396" t="s">
        <v>30145</v>
      </c>
      <c r="Q1396" t="s">
        <v>7849</v>
      </c>
    </row>
    <row r="1397" spans="2:17" x14ac:dyDescent="0.3">
      <c r="B1397">
        <v>1391</v>
      </c>
      <c r="C1397" t="s">
        <v>4051</v>
      </c>
      <c r="D1397" t="s">
        <v>42488</v>
      </c>
      <c r="E1397" t="s">
        <v>4052</v>
      </c>
      <c r="F1397" t="s">
        <v>50152</v>
      </c>
      <c r="G1397" t="s">
        <v>4051</v>
      </c>
      <c r="H1397" t="s">
        <v>4052</v>
      </c>
      <c r="I1397" t="s">
        <v>50152</v>
      </c>
      <c r="J1397" t="s">
        <v>4051</v>
      </c>
      <c r="L1397">
        <v>1391</v>
      </c>
      <c r="M1397" t="s">
        <v>7850</v>
      </c>
      <c r="N1397" t="s">
        <v>7733</v>
      </c>
      <c r="O1397" t="s">
        <v>7734</v>
      </c>
      <c r="P1397" t="s">
        <v>30146</v>
      </c>
      <c r="Q1397" t="s">
        <v>7850</v>
      </c>
    </row>
    <row r="1398" spans="2:17" x14ac:dyDescent="0.3">
      <c r="B1398">
        <v>1392</v>
      </c>
      <c r="C1398" t="s">
        <v>4053</v>
      </c>
      <c r="D1398" t="s">
        <v>42490</v>
      </c>
      <c r="E1398" t="s">
        <v>4054</v>
      </c>
      <c r="F1398" t="s">
        <v>50153</v>
      </c>
      <c r="G1398" t="s">
        <v>4053</v>
      </c>
      <c r="H1398" t="s">
        <v>4054</v>
      </c>
      <c r="I1398" t="s">
        <v>50153</v>
      </c>
      <c r="J1398" t="s">
        <v>4053</v>
      </c>
      <c r="L1398">
        <v>1392</v>
      </c>
      <c r="M1398" t="s">
        <v>7851</v>
      </c>
      <c r="N1398" t="s">
        <v>7736</v>
      </c>
      <c r="O1398" t="s">
        <v>7737</v>
      </c>
      <c r="P1398" t="s">
        <v>30147</v>
      </c>
      <c r="Q1398" t="s">
        <v>7851</v>
      </c>
    </row>
    <row r="1399" spans="2:17" x14ac:dyDescent="0.3">
      <c r="B1399">
        <v>1393</v>
      </c>
      <c r="C1399" t="s">
        <v>4055</v>
      </c>
      <c r="D1399" t="s">
        <v>42492</v>
      </c>
      <c r="E1399" t="s">
        <v>4056</v>
      </c>
      <c r="F1399" t="s">
        <v>50154</v>
      </c>
      <c r="G1399" t="s">
        <v>4055</v>
      </c>
      <c r="H1399" t="s">
        <v>4056</v>
      </c>
      <c r="I1399" t="s">
        <v>50154</v>
      </c>
      <c r="J1399" t="s">
        <v>4055</v>
      </c>
      <c r="L1399">
        <v>1393</v>
      </c>
      <c r="M1399" t="s">
        <v>7852</v>
      </c>
      <c r="N1399" t="s">
        <v>7739</v>
      </c>
      <c r="O1399" t="s">
        <v>7740</v>
      </c>
      <c r="P1399" t="s">
        <v>30148</v>
      </c>
      <c r="Q1399" t="s">
        <v>7852</v>
      </c>
    </row>
    <row r="1400" spans="2:17" x14ac:dyDescent="0.3">
      <c r="B1400">
        <v>1394</v>
      </c>
      <c r="C1400" t="s">
        <v>4057</v>
      </c>
      <c r="D1400" t="s">
        <v>42494</v>
      </c>
      <c r="E1400" t="s">
        <v>4058</v>
      </c>
      <c r="F1400" t="s">
        <v>50155</v>
      </c>
      <c r="G1400" t="s">
        <v>4057</v>
      </c>
      <c r="H1400" t="s">
        <v>4058</v>
      </c>
      <c r="I1400" t="s">
        <v>50155</v>
      </c>
      <c r="J1400" t="s">
        <v>4057</v>
      </c>
      <c r="L1400">
        <v>1394</v>
      </c>
      <c r="M1400" t="s">
        <v>7853</v>
      </c>
      <c r="N1400" t="s">
        <v>7742</v>
      </c>
      <c r="O1400" t="s">
        <v>7743</v>
      </c>
      <c r="P1400" t="s">
        <v>30149</v>
      </c>
      <c r="Q1400" t="s">
        <v>7853</v>
      </c>
    </row>
    <row r="1401" spans="2:17" x14ac:dyDescent="0.3">
      <c r="B1401">
        <v>1395</v>
      </c>
      <c r="C1401" t="s">
        <v>4059</v>
      </c>
      <c r="D1401" t="s">
        <v>42496</v>
      </c>
      <c r="E1401" t="s">
        <v>4060</v>
      </c>
      <c r="F1401" t="s">
        <v>50156</v>
      </c>
      <c r="G1401" t="s">
        <v>4059</v>
      </c>
      <c r="H1401" t="s">
        <v>4060</v>
      </c>
      <c r="I1401" t="s">
        <v>50156</v>
      </c>
      <c r="J1401" t="s">
        <v>4059</v>
      </c>
      <c r="L1401">
        <v>1395</v>
      </c>
      <c r="M1401" t="s">
        <v>7854</v>
      </c>
      <c r="N1401" t="s">
        <v>7745</v>
      </c>
      <c r="O1401" t="s">
        <v>7746</v>
      </c>
      <c r="P1401" t="s">
        <v>30150</v>
      </c>
      <c r="Q1401" t="s">
        <v>7854</v>
      </c>
    </row>
    <row r="1402" spans="2:17" x14ac:dyDescent="0.3">
      <c r="B1402">
        <v>1396</v>
      </c>
      <c r="C1402" t="s">
        <v>4061</v>
      </c>
      <c r="D1402" t="s">
        <v>42498</v>
      </c>
      <c r="E1402" t="s">
        <v>4062</v>
      </c>
      <c r="F1402" t="s">
        <v>50157</v>
      </c>
      <c r="G1402" t="s">
        <v>4061</v>
      </c>
      <c r="H1402" t="s">
        <v>4062</v>
      </c>
      <c r="I1402" t="s">
        <v>50157</v>
      </c>
      <c r="J1402" t="s">
        <v>4061</v>
      </c>
      <c r="L1402">
        <v>1396</v>
      </c>
      <c r="M1402" t="s">
        <v>7855</v>
      </c>
      <c r="N1402" t="s">
        <v>7748</v>
      </c>
      <c r="O1402" t="s">
        <v>7749</v>
      </c>
      <c r="P1402" t="s">
        <v>30151</v>
      </c>
      <c r="Q1402" t="s">
        <v>7855</v>
      </c>
    </row>
    <row r="1403" spans="2:17" x14ac:dyDescent="0.3">
      <c r="B1403">
        <v>1397</v>
      </c>
      <c r="C1403" t="s">
        <v>4063</v>
      </c>
      <c r="D1403" t="s">
        <v>42500</v>
      </c>
      <c r="E1403" t="s">
        <v>4064</v>
      </c>
      <c r="F1403" t="s">
        <v>50158</v>
      </c>
      <c r="G1403" t="s">
        <v>4063</v>
      </c>
      <c r="H1403" t="s">
        <v>4064</v>
      </c>
      <c r="I1403" t="s">
        <v>50158</v>
      </c>
      <c r="J1403" t="s">
        <v>4063</v>
      </c>
      <c r="L1403">
        <v>1397</v>
      </c>
      <c r="M1403" t="s">
        <v>7856</v>
      </c>
      <c r="N1403" t="s">
        <v>7751</v>
      </c>
      <c r="O1403" t="s">
        <v>7752</v>
      </c>
      <c r="P1403" t="s">
        <v>30152</v>
      </c>
      <c r="Q1403" t="s">
        <v>7856</v>
      </c>
    </row>
    <row r="1404" spans="2:17" x14ac:dyDescent="0.3">
      <c r="B1404">
        <v>1398</v>
      </c>
      <c r="C1404" t="s">
        <v>4065</v>
      </c>
      <c r="D1404" t="s">
        <v>42502</v>
      </c>
      <c r="E1404" t="s">
        <v>4066</v>
      </c>
      <c r="F1404" t="s">
        <v>50159</v>
      </c>
      <c r="G1404" t="s">
        <v>4065</v>
      </c>
      <c r="H1404" t="s">
        <v>4066</v>
      </c>
      <c r="I1404" t="s">
        <v>50159</v>
      </c>
      <c r="J1404" t="s">
        <v>4065</v>
      </c>
      <c r="L1404">
        <v>1398</v>
      </c>
      <c r="M1404" t="s">
        <v>7857</v>
      </c>
      <c r="N1404" t="s">
        <v>7754</v>
      </c>
      <c r="O1404" t="s">
        <v>7755</v>
      </c>
      <c r="P1404" t="s">
        <v>30153</v>
      </c>
      <c r="Q1404" t="s">
        <v>7857</v>
      </c>
    </row>
    <row r="1405" spans="2:17" x14ac:dyDescent="0.3">
      <c r="B1405">
        <v>1399</v>
      </c>
      <c r="C1405" t="s">
        <v>26942</v>
      </c>
      <c r="D1405" t="s">
        <v>42504</v>
      </c>
      <c r="E1405" t="s">
        <v>4067</v>
      </c>
      <c r="F1405" t="s">
        <v>50160</v>
      </c>
      <c r="G1405" t="s">
        <v>26942</v>
      </c>
      <c r="H1405" t="s">
        <v>4067</v>
      </c>
      <c r="I1405" t="s">
        <v>50160</v>
      </c>
      <c r="J1405" t="s">
        <v>26942</v>
      </c>
      <c r="L1405">
        <v>1399</v>
      </c>
      <c r="M1405" t="s">
        <v>27038</v>
      </c>
      <c r="N1405" t="s">
        <v>7756</v>
      </c>
      <c r="O1405" t="s">
        <v>7757</v>
      </c>
      <c r="P1405" t="s">
        <v>30154</v>
      </c>
      <c r="Q1405" t="s">
        <v>27038</v>
      </c>
    </row>
    <row r="1406" spans="2:17" x14ac:dyDescent="0.3">
      <c r="B1406">
        <v>1400</v>
      </c>
      <c r="C1406" t="s">
        <v>26943</v>
      </c>
      <c r="D1406" t="s">
        <v>42506</v>
      </c>
      <c r="E1406" t="s">
        <v>4068</v>
      </c>
      <c r="F1406" t="s">
        <v>50161</v>
      </c>
      <c r="G1406" t="s">
        <v>26943</v>
      </c>
      <c r="H1406" t="s">
        <v>4068</v>
      </c>
      <c r="I1406" t="s">
        <v>50161</v>
      </c>
      <c r="J1406" t="s">
        <v>26943</v>
      </c>
      <c r="L1406">
        <v>1400</v>
      </c>
      <c r="M1406" t="s">
        <v>27039</v>
      </c>
      <c r="N1406" t="s">
        <v>7758</v>
      </c>
      <c r="O1406" t="s">
        <v>7759</v>
      </c>
      <c r="P1406" t="s">
        <v>30155</v>
      </c>
      <c r="Q1406" t="s">
        <v>27039</v>
      </c>
    </row>
    <row r="1407" spans="2:17" x14ac:dyDescent="0.3">
      <c r="B1407">
        <v>1401</v>
      </c>
      <c r="C1407" t="s">
        <v>26944</v>
      </c>
      <c r="D1407" t="s">
        <v>42508</v>
      </c>
      <c r="E1407" t="s">
        <v>4069</v>
      </c>
      <c r="F1407" t="s">
        <v>50162</v>
      </c>
      <c r="G1407" t="s">
        <v>26944</v>
      </c>
      <c r="H1407" t="s">
        <v>4069</v>
      </c>
      <c r="I1407" t="s">
        <v>50162</v>
      </c>
      <c r="J1407" t="s">
        <v>26944</v>
      </c>
      <c r="L1407">
        <v>1401</v>
      </c>
      <c r="M1407" t="s">
        <v>27040</v>
      </c>
      <c r="N1407" t="s">
        <v>7760</v>
      </c>
      <c r="O1407" t="s">
        <v>7761</v>
      </c>
      <c r="P1407" t="s">
        <v>30156</v>
      </c>
      <c r="Q1407" t="s">
        <v>27040</v>
      </c>
    </row>
    <row r="1408" spans="2:17" x14ac:dyDescent="0.3">
      <c r="B1408">
        <v>1402</v>
      </c>
      <c r="C1408" t="s">
        <v>4070</v>
      </c>
      <c r="D1408" t="s">
        <v>42510</v>
      </c>
      <c r="E1408" t="s">
        <v>4071</v>
      </c>
      <c r="F1408" t="s">
        <v>50163</v>
      </c>
      <c r="G1408" t="s">
        <v>4070</v>
      </c>
      <c r="H1408" t="s">
        <v>4071</v>
      </c>
      <c r="I1408" t="s">
        <v>50163</v>
      </c>
      <c r="J1408" t="s">
        <v>4070</v>
      </c>
      <c r="L1408">
        <v>1402</v>
      </c>
      <c r="M1408" t="s">
        <v>7858</v>
      </c>
      <c r="N1408" t="s">
        <v>7763</v>
      </c>
      <c r="O1408" t="s">
        <v>7764</v>
      </c>
      <c r="P1408" t="s">
        <v>30157</v>
      </c>
      <c r="Q1408" t="s">
        <v>7858</v>
      </c>
    </row>
    <row r="1409" spans="2:17" x14ac:dyDescent="0.3">
      <c r="B1409">
        <v>1403</v>
      </c>
      <c r="C1409" t="s">
        <v>4072</v>
      </c>
      <c r="D1409" t="s">
        <v>42512</v>
      </c>
      <c r="E1409" t="s">
        <v>4073</v>
      </c>
      <c r="F1409" t="s">
        <v>50164</v>
      </c>
      <c r="G1409" t="s">
        <v>4072</v>
      </c>
      <c r="H1409" t="s">
        <v>4073</v>
      </c>
      <c r="I1409" t="s">
        <v>50164</v>
      </c>
      <c r="J1409" t="s">
        <v>4072</v>
      </c>
      <c r="L1409">
        <v>1403</v>
      </c>
      <c r="M1409" t="s">
        <v>7859</v>
      </c>
      <c r="N1409" t="s">
        <v>7766</v>
      </c>
      <c r="O1409" t="s">
        <v>7767</v>
      </c>
      <c r="P1409" t="s">
        <v>30158</v>
      </c>
      <c r="Q1409" t="s">
        <v>7859</v>
      </c>
    </row>
    <row r="1410" spans="2:17" x14ac:dyDescent="0.3">
      <c r="B1410">
        <v>1404</v>
      </c>
      <c r="C1410" t="s">
        <v>4074</v>
      </c>
      <c r="D1410" t="s">
        <v>42514</v>
      </c>
      <c r="E1410" t="s">
        <v>4075</v>
      </c>
      <c r="F1410" t="s">
        <v>50165</v>
      </c>
      <c r="G1410" t="s">
        <v>4074</v>
      </c>
      <c r="H1410" t="s">
        <v>4075</v>
      </c>
      <c r="I1410" t="s">
        <v>50165</v>
      </c>
      <c r="J1410" t="s">
        <v>4074</v>
      </c>
      <c r="L1410">
        <v>1404</v>
      </c>
      <c r="M1410" t="s">
        <v>7860</v>
      </c>
      <c r="N1410" t="s">
        <v>7769</v>
      </c>
      <c r="O1410" t="s">
        <v>7770</v>
      </c>
      <c r="P1410" t="s">
        <v>30159</v>
      </c>
      <c r="Q1410" t="s">
        <v>7860</v>
      </c>
    </row>
    <row r="1411" spans="2:17" x14ac:dyDescent="0.3">
      <c r="B1411">
        <v>1405</v>
      </c>
      <c r="C1411" t="s">
        <v>4076</v>
      </c>
      <c r="D1411" t="s">
        <v>42516</v>
      </c>
      <c r="E1411" t="s">
        <v>4077</v>
      </c>
      <c r="F1411" t="s">
        <v>50166</v>
      </c>
      <c r="G1411" t="s">
        <v>4076</v>
      </c>
      <c r="H1411" t="s">
        <v>4077</v>
      </c>
      <c r="I1411" t="s">
        <v>50166</v>
      </c>
      <c r="J1411" t="s">
        <v>4076</v>
      </c>
      <c r="L1411">
        <v>1405</v>
      </c>
      <c r="M1411" t="s">
        <v>7861</v>
      </c>
      <c r="N1411" t="s">
        <v>7772</v>
      </c>
      <c r="O1411" t="s">
        <v>7773</v>
      </c>
      <c r="P1411" t="s">
        <v>30160</v>
      </c>
      <c r="Q1411" t="s">
        <v>7861</v>
      </c>
    </row>
    <row r="1412" spans="2:17" x14ac:dyDescent="0.3">
      <c r="B1412">
        <v>1406</v>
      </c>
      <c r="C1412" t="s">
        <v>4078</v>
      </c>
      <c r="D1412" t="s">
        <v>42518</v>
      </c>
      <c r="E1412" t="s">
        <v>4079</v>
      </c>
      <c r="F1412" t="s">
        <v>50167</v>
      </c>
      <c r="G1412" t="s">
        <v>4078</v>
      </c>
      <c r="H1412" t="s">
        <v>4079</v>
      </c>
      <c r="I1412" t="s">
        <v>50167</v>
      </c>
      <c r="J1412" t="s">
        <v>4078</v>
      </c>
      <c r="L1412">
        <v>1406</v>
      </c>
      <c r="M1412" t="s">
        <v>7862</v>
      </c>
      <c r="N1412" t="s">
        <v>7775</v>
      </c>
      <c r="O1412" t="s">
        <v>7776</v>
      </c>
      <c r="P1412" t="s">
        <v>30161</v>
      </c>
      <c r="Q1412" t="s">
        <v>7862</v>
      </c>
    </row>
    <row r="1413" spans="2:17" x14ac:dyDescent="0.3">
      <c r="B1413">
        <v>1407</v>
      </c>
      <c r="C1413" t="s">
        <v>4080</v>
      </c>
      <c r="D1413" t="s">
        <v>42520</v>
      </c>
      <c r="E1413" t="s">
        <v>4081</v>
      </c>
      <c r="F1413" t="s">
        <v>50168</v>
      </c>
      <c r="G1413" t="s">
        <v>4080</v>
      </c>
      <c r="H1413" t="s">
        <v>4081</v>
      </c>
      <c r="I1413" t="s">
        <v>50168</v>
      </c>
      <c r="J1413" t="s">
        <v>4080</v>
      </c>
      <c r="L1413">
        <v>1407</v>
      </c>
      <c r="M1413" t="s">
        <v>7863</v>
      </c>
      <c r="N1413" t="s">
        <v>7778</v>
      </c>
      <c r="O1413" t="s">
        <v>7779</v>
      </c>
      <c r="P1413" t="s">
        <v>30162</v>
      </c>
      <c r="Q1413" t="s">
        <v>7863</v>
      </c>
    </row>
    <row r="1414" spans="2:17" x14ac:dyDescent="0.3">
      <c r="B1414">
        <v>1408</v>
      </c>
      <c r="C1414" t="s">
        <v>4082</v>
      </c>
      <c r="D1414" t="s">
        <v>42522</v>
      </c>
      <c r="E1414" t="s">
        <v>4083</v>
      </c>
      <c r="F1414" t="s">
        <v>50169</v>
      </c>
      <c r="G1414" t="s">
        <v>4082</v>
      </c>
      <c r="H1414" t="s">
        <v>4083</v>
      </c>
      <c r="I1414" t="s">
        <v>50169</v>
      </c>
      <c r="J1414" t="s">
        <v>4082</v>
      </c>
      <c r="L1414">
        <v>1408</v>
      </c>
      <c r="M1414" t="s">
        <v>7864</v>
      </c>
      <c r="N1414" t="s">
        <v>7781</v>
      </c>
      <c r="O1414" t="s">
        <v>7782</v>
      </c>
      <c r="P1414" t="s">
        <v>30163</v>
      </c>
      <c r="Q1414" t="s">
        <v>7864</v>
      </c>
    </row>
    <row r="1415" spans="2:17" x14ac:dyDescent="0.3">
      <c r="B1415">
        <v>1409</v>
      </c>
      <c r="C1415" t="s">
        <v>4084</v>
      </c>
      <c r="D1415" t="s">
        <v>42518</v>
      </c>
      <c r="E1415" t="s">
        <v>4085</v>
      </c>
      <c r="F1415" t="s">
        <v>50170</v>
      </c>
      <c r="G1415" t="s">
        <v>4084</v>
      </c>
      <c r="H1415" t="s">
        <v>4085</v>
      </c>
      <c r="I1415" t="s">
        <v>50170</v>
      </c>
      <c r="J1415" t="s">
        <v>4084</v>
      </c>
      <c r="L1415">
        <v>1409</v>
      </c>
      <c r="M1415" t="s">
        <v>7865</v>
      </c>
      <c r="N1415" t="s">
        <v>7775</v>
      </c>
      <c r="O1415" t="s">
        <v>7784</v>
      </c>
      <c r="P1415" t="s">
        <v>30164</v>
      </c>
      <c r="Q1415" t="s">
        <v>7865</v>
      </c>
    </row>
    <row r="1416" spans="2:17" x14ac:dyDescent="0.3">
      <c r="B1416">
        <v>1410</v>
      </c>
      <c r="C1416" t="s">
        <v>4086</v>
      </c>
      <c r="D1416" t="s">
        <v>42520</v>
      </c>
      <c r="E1416" t="s">
        <v>4087</v>
      </c>
      <c r="F1416" t="s">
        <v>50171</v>
      </c>
      <c r="G1416" t="s">
        <v>4086</v>
      </c>
      <c r="H1416" t="s">
        <v>4087</v>
      </c>
      <c r="I1416" t="s">
        <v>50171</v>
      </c>
      <c r="J1416" t="s">
        <v>4086</v>
      </c>
      <c r="L1416">
        <v>1410</v>
      </c>
      <c r="M1416" t="s">
        <v>7866</v>
      </c>
      <c r="N1416" t="s">
        <v>7778</v>
      </c>
      <c r="O1416" t="s">
        <v>7786</v>
      </c>
      <c r="P1416" t="s">
        <v>30165</v>
      </c>
      <c r="Q1416" t="s">
        <v>7866</v>
      </c>
    </row>
    <row r="1417" spans="2:17" x14ac:dyDescent="0.3">
      <c r="B1417">
        <v>1411</v>
      </c>
      <c r="C1417" t="s">
        <v>4088</v>
      </c>
      <c r="D1417" t="s">
        <v>42526</v>
      </c>
      <c r="E1417" t="s">
        <v>4089</v>
      </c>
      <c r="F1417" t="s">
        <v>50172</v>
      </c>
      <c r="G1417" t="s">
        <v>4088</v>
      </c>
      <c r="H1417" t="s">
        <v>4089</v>
      </c>
      <c r="I1417" t="s">
        <v>50172</v>
      </c>
      <c r="J1417" t="s">
        <v>4088</v>
      </c>
      <c r="L1417">
        <v>1411</v>
      </c>
      <c r="M1417" t="s">
        <v>7867</v>
      </c>
      <c r="N1417" t="s">
        <v>7788</v>
      </c>
      <c r="O1417" t="s">
        <v>7789</v>
      </c>
      <c r="P1417" t="s">
        <v>30166</v>
      </c>
      <c r="Q1417" t="s">
        <v>7867</v>
      </c>
    </row>
    <row r="1418" spans="2:17" x14ac:dyDescent="0.3">
      <c r="B1418">
        <v>1412</v>
      </c>
      <c r="C1418" t="s">
        <v>417</v>
      </c>
      <c r="D1418" t="s">
        <v>42369</v>
      </c>
      <c r="E1418" t="s">
        <v>50173</v>
      </c>
      <c r="F1418" t="s">
        <v>50174</v>
      </c>
      <c r="G1418" t="s">
        <v>417</v>
      </c>
      <c r="H1418" t="s">
        <v>50175</v>
      </c>
      <c r="I1418" t="s">
        <v>50176</v>
      </c>
      <c r="J1418" t="s">
        <v>417</v>
      </c>
      <c r="L1418">
        <v>1412</v>
      </c>
      <c r="M1418" t="s">
        <v>7868</v>
      </c>
      <c r="N1418" t="s">
        <v>7869</v>
      </c>
      <c r="O1418" t="s">
        <v>30167</v>
      </c>
      <c r="P1418" t="s">
        <v>30168</v>
      </c>
      <c r="Q1418" t="s">
        <v>7868</v>
      </c>
    </row>
    <row r="1419" spans="2:17" x14ac:dyDescent="0.3">
      <c r="B1419">
        <v>1413</v>
      </c>
      <c r="C1419" t="s">
        <v>282</v>
      </c>
      <c r="D1419" t="s">
        <v>42372</v>
      </c>
      <c r="E1419" t="s">
        <v>4378</v>
      </c>
      <c r="F1419" t="s">
        <v>50177</v>
      </c>
      <c r="G1419" t="s">
        <v>282</v>
      </c>
      <c r="H1419" t="s">
        <v>4378</v>
      </c>
      <c r="I1419" t="s">
        <v>50177</v>
      </c>
      <c r="J1419" t="s">
        <v>282</v>
      </c>
      <c r="L1419">
        <v>1413</v>
      </c>
      <c r="M1419" t="s">
        <v>7870</v>
      </c>
      <c r="N1419" t="s">
        <v>7871</v>
      </c>
      <c r="O1419" t="s">
        <v>30169</v>
      </c>
      <c r="P1419" t="s">
        <v>30170</v>
      </c>
      <c r="Q1419" t="s">
        <v>7870</v>
      </c>
    </row>
    <row r="1420" spans="2:17" x14ac:dyDescent="0.3">
      <c r="B1420">
        <v>1414</v>
      </c>
      <c r="C1420" t="s">
        <v>26013</v>
      </c>
      <c r="D1420" t="s">
        <v>42374</v>
      </c>
      <c r="E1420" t="s">
        <v>4090</v>
      </c>
      <c r="F1420" t="s">
        <v>50178</v>
      </c>
      <c r="G1420" t="s">
        <v>26013</v>
      </c>
      <c r="H1420" t="s">
        <v>4380</v>
      </c>
      <c r="I1420" t="s">
        <v>50179</v>
      </c>
      <c r="J1420" t="s">
        <v>26013</v>
      </c>
      <c r="L1420">
        <v>1414</v>
      </c>
      <c r="M1420" t="s">
        <v>7872</v>
      </c>
      <c r="N1420" t="s">
        <v>7873</v>
      </c>
      <c r="O1420" t="s">
        <v>30171</v>
      </c>
      <c r="P1420" t="s">
        <v>30172</v>
      </c>
      <c r="Q1420" t="s">
        <v>7872</v>
      </c>
    </row>
    <row r="1421" spans="2:17" x14ac:dyDescent="0.3">
      <c r="B1421">
        <v>1415</v>
      </c>
      <c r="C1421" t="s">
        <v>4091</v>
      </c>
      <c r="D1421" t="s">
        <v>42376</v>
      </c>
      <c r="E1421" t="s">
        <v>4092</v>
      </c>
      <c r="F1421" t="s">
        <v>50180</v>
      </c>
      <c r="G1421" t="s">
        <v>4091</v>
      </c>
      <c r="H1421" t="s">
        <v>4382</v>
      </c>
      <c r="I1421" t="s">
        <v>50181</v>
      </c>
      <c r="J1421" t="s">
        <v>4091</v>
      </c>
      <c r="L1421">
        <v>1415</v>
      </c>
      <c r="M1421" t="s">
        <v>7874</v>
      </c>
      <c r="N1421" t="s">
        <v>7875</v>
      </c>
      <c r="O1421" t="s">
        <v>30173</v>
      </c>
      <c r="P1421" t="s">
        <v>30174</v>
      </c>
      <c r="Q1421" t="s">
        <v>7874</v>
      </c>
    </row>
    <row r="1422" spans="2:17" x14ac:dyDescent="0.3">
      <c r="B1422">
        <v>1416</v>
      </c>
      <c r="C1422" t="s">
        <v>4093</v>
      </c>
      <c r="D1422" t="s">
        <v>42378</v>
      </c>
      <c r="E1422" t="s">
        <v>4094</v>
      </c>
      <c r="F1422" t="s">
        <v>50182</v>
      </c>
      <c r="G1422" t="s">
        <v>4093</v>
      </c>
      <c r="H1422" t="s">
        <v>4384</v>
      </c>
      <c r="I1422" t="s">
        <v>50183</v>
      </c>
      <c r="J1422" t="s">
        <v>4093</v>
      </c>
      <c r="L1422">
        <v>1416</v>
      </c>
      <c r="M1422" t="s">
        <v>7876</v>
      </c>
      <c r="N1422" t="s">
        <v>7877</v>
      </c>
      <c r="O1422" t="s">
        <v>30175</v>
      </c>
      <c r="P1422" t="s">
        <v>30176</v>
      </c>
      <c r="Q1422" t="s">
        <v>7876</v>
      </c>
    </row>
    <row r="1423" spans="2:17" x14ac:dyDescent="0.3">
      <c r="B1423">
        <v>1417</v>
      </c>
      <c r="C1423" t="s">
        <v>4095</v>
      </c>
      <c r="D1423" t="s">
        <v>42380</v>
      </c>
      <c r="E1423" t="s">
        <v>4096</v>
      </c>
      <c r="F1423" t="s">
        <v>50184</v>
      </c>
      <c r="G1423" t="s">
        <v>4095</v>
      </c>
      <c r="H1423" t="s">
        <v>4386</v>
      </c>
      <c r="I1423" t="s">
        <v>50185</v>
      </c>
      <c r="J1423" t="s">
        <v>4095</v>
      </c>
      <c r="L1423">
        <v>1417</v>
      </c>
      <c r="M1423" t="s">
        <v>7878</v>
      </c>
      <c r="N1423" t="s">
        <v>7879</v>
      </c>
      <c r="O1423" t="s">
        <v>30177</v>
      </c>
      <c r="P1423" t="s">
        <v>30178</v>
      </c>
      <c r="Q1423" t="s">
        <v>7878</v>
      </c>
    </row>
    <row r="1424" spans="2:17" x14ac:dyDescent="0.3">
      <c r="B1424">
        <v>1418</v>
      </c>
      <c r="C1424" t="s">
        <v>4097</v>
      </c>
      <c r="D1424" t="s">
        <v>42382</v>
      </c>
      <c r="E1424" t="s">
        <v>50186</v>
      </c>
      <c r="F1424" t="s">
        <v>26746</v>
      </c>
      <c r="G1424" t="s">
        <v>4097</v>
      </c>
      <c r="H1424" t="s">
        <v>50187</v>
      </c>
      <c r="I1424" t="s">
        <v>26768</v>
      </c>
      <c r="J1424" t="s">
        <v>4097</v>
      </c>
      <c r="L1424">
        <v>1418</v>
      </c>
      <c r="M1424" t="s">
        <v>7880</v>
      </c>
      <c r="N1424" t="s">
        <v>30179</v>
      </c>
      <c r="O1424" t="s">
        <v>30180</v>
      </c>
      <c r="P1424" t="s">
        <v>30181</v>
      </c>
      <c r="Q1424" t="s">
        <v>7880</v>
      </c>
    </row>
    <row r="1425" spans="2:17" x14ac:dyDescent="0.3">
      <c r="B1425">
        <v>1419</v>
      </c>
      <c r="C1425" t="s">
        <v>26747</v>
      </c>
      <c r="D1425" t="s">
        <v>42384</v>
      </c>
      <c r="E1425" t="s">
        <v>26748</v>
      </c>
      <c r="F1425" t="s">
        <v>50188</v>
      </c>
      <c r="G1425" t="s">
        <v>26747</v>
      </c>
      <c r="H1425" t="s">
        <v>26771</v>
      </c>
      <c r="I1425" t="s">
        <v>50189</v>
      </c>
      <c r="J1425" t="s">
        <v>26747</v>
      </c>
      <c r="L1425">
        <v>1419</v>
      </c>
      <c r="M1425" t="s">
        <v>7883</v>
      </c>
      <c r="N1425" t="s">
        <v>7884</v>
      </c>
      <c r="O1425" t="s">
        <v>30182</v>
      </c>
      <c r="P1425" t="s">
        <v>30183</v>
      </c>
      <c r="Q1425" t="s">
        <v>7883</v>
      </c>
    </row>
    <row r="1426" spans="2:17" x14ac:dyDescent="0.3">
      <c r="B1426">
        <v>1420</v>
      </c>
      <c r="C1426" t="s">
        <v>4099</v>
      </c>
      <c r="D1426" t="s">
        <v>42386</v>
      </c>
      <c r="E1426" t="s">
        <v>26749</v>
      </c>
      <c r="F1426" t="s">
        <v>50190</v>
      </c>
      <c r="G1426" t="s">
        <v>4099</v>
      </c>
      <c r="H1426" t="s">
        <v>26772</v>
      </c>
      <c r="I1426" t="s">
        <v>50191</v>
      </c>
      <c r="J1426" t="s">
        <v>4099</v>
      </c>
      <c r="L1426">
        <v>1420</v>
      </c>
      <c r="M1426" t="s">
        <v>7885</v>
      </c>
      <c r="N1426" t="s">
        <v>7886</v>
      </c>
      <c r="O1426" t="s">
        <v>30184</v>
      </c>
      <c r="P1426" t="s">
        <v>30185</v>
      </c>
      <c r="Q1426" t="s">
        <v>7885</v>
      </c>
    </row>
    <row r="1427" spans="2:17" x14ac:dyDescent="0.3">
      <c r="B1427">
        <v>1421</v>
      </c>
      <c r="C1427" t="s">
        <v>4100</v>
      </c>
      <c r="D1427" t="s">
        <v>42388</v>
      </c>
      <c r="E1427" t="s">
        <v>26750</v>
      </c>
      <c r="F1427" t="s">
        <v>50192</v>
      </c>
      <c r="G1427" t="s">
        <v>4100</v>
      </c>
      <c r="H1427" t="s">
        <v>26773</v>
      </c>
      <c r="I1427" t="s">
        <v>50193</v>
      </c>
      <c r="J1427" t="s">
        <v>4100</v>
      </c>
      <c r="L1427">
        <v>1421</v>
      </c>
      <c r="M1427" t="s">
        <v>7887</v>
      </c>
      <c r="N1427" t="s">
        <v>7888</v>
      </c>
      <c r="O1427" t="s">
        <v>30186</v>
      </c>
      <c r="P1427" t="s">
        <v>30187</v>
      </c>
      <c r="Q1427" t="s">
        <v>7887</v>
      </c>
    </row>
    <row r="1428" spans="2:17" x14ac:dyDescent="0.3">
      <c r="B1428">
        <v>1422</v>
      </c>
      <c r="C1428" t="s">
        <v>26751</v>
      </c>
      <c r="D1428" t="s">
        <v>42390</v>
      </c>
      <c r="E1428" t="s">
        <v>26752</v>
      </c>
      <c r="F1428" t="s">
        <v>50194</v>
      </c>
      <c r="G1428" t="s">
        <v>26751</v>
      </c>
      <c r="H1428" t="s">
        <v>26774</v>
      </c>
      <c r="I1428" t="s">
        <v>50195</v>
      </c>
      <c r="J1428" t="s">
        <v>26751</v>
      </c>
      <c r="L1428">
        <v>1422</v>
      </c>
      <c r="M1428" t="s">
        <v>7889</v>
      </c>
      <c r="N1428" t="s">
        <v>7890</v>
      </c>
      <c r="O1428" t="s">
        <v>30188</v>
      </c>
      <c r="P1428" t="s">
        <v>30189</v>
      </c>
      <c r="Q1428" t="s">
        <v>7889</v>
      </c>
    </row>
    <row r="1429" spans="2:17" x14ac:dyDescent="0.3">
      <c r="B1429">
        <v>1423</v>
      </c>
      <c r="C1429" t="s">
        <v>26753</v>
      </c>
      <c r="D1429" t="s">
        <v>42392</v>
      </c>
      <c r="E1429" t="s">
        <v>26754</v>
      </c>
      <c r="F1429" t="s">
        <v>50196</v>
      </c>
      <c r="G1429" t="s">
        <v>26753</v>
      </c>
      <c r="H1429" t="s">
        <v>26775</v>
      </c>
      <c r="I1429" t="s">
        <v>50197</v>
      </c>
      <c r="J1429" t="s">
        <v>26753</v>
      </c>
      <c r="L1429">
        <v>1423</v>
      </c>
      <c r="M1429" t="s">
        <v>7891</v>
      </c>
      <c r="N1429" t="s">
        <v>7892</v>
      </c>
      <c r="O1429" t="s">
        <v>30190</v>
      </c>
      <c r="P1429" t="s">
        <v>30191</v>
      </c>
      <c r="Q1429" t="s">
        <v>7891</v>
      </c>
    </row>
    <row r="1430" spans="2:17" x14ac:dyDescent="0.3">
      <c r="B1430">
        <v>1424</v>
      </c>
      <c r="C1430" t="s">
        <v>4101</v>
      </c>
      <c r="D1430" t="s">
        <v>42394</v>
      </c>
      <c r="E1430" t="s">
        <v>4102</v>
      </c>
      <c r="F1430" t="s">
        <v>50198</v>
      </c>
      <c r="G1430" t="s">
        <v>4101</v>
      </c>
      <c r="H1430" t="s">
        <v>4394</v>
      </c>
      <c r="I1430" t="s">
        <v>50199</v>
      </c>
      <c r="J1430" t="s">
        <v>4101</v>
      </c>
      <c r="L1430">
        <v>1424</v>
      </c>
      <c r="M1430" t="s">
        <v>7893</v>
      </c>
      <c r="N1430" t="s">
        <v>26071</v>
      </c>
      <c r="O1430" t="s">
        <v>30192</v>
      </c>
      <c r="P1430" t="s">
        <v>30193</v>
      </c>
      <c r="Q1430" t="s">
        <v>7893</v>
      </c>
    </row>
    <row r="1431" spans="2:17" x14ac:dyDescent="0.3">
      <c r="B1431">
        <v>1425</v>
      </c>
      <c r="C1431" t="s">
        <v>4103</v>
      </c>
      <c r="D1431" t="s">
        <v>42396</v>
      </c>
      <c r="E1431" t="s">
        <v>4104</v>
      </c>
      <c r="F1431" t="s">
        <v>50200</v>
      </c>
      <c r="G1431" t="s">
        <v>4103</v>
      </c>
      <c r="H1431" t="s">
        <v>4396</v>
      </c>
      <c r="I1431" t="s">
        <v>50201</v>
      </c>
      <c r="J1431" t="s">
        <v>4103</v>
      </c>
      <c r="L1431">
        <v>1425</v>
      </c>
      <c r="M1431" t="s">
        <v>7894</v>
      </c>
      <c r="N1431" t="s">
        <v>26072</v>
      </c>
      <c r="O1431" t="s">
        <v>30194</v>
      </c>
      <c r="P1431" t="s">
        <v>30195</v>
      </c>
      <c r="Q1431" t="s">
        <v>7894</v>
      </c>
    </row>
    <row r="1432" spans="2:17" x14ac:dyDescent="0.3">
      <c r="B1432">
        <v>1426</v>
      </c>
      <c r="C1432" t="s">
        <v>4105</v>
      </c>
      <c r="D1432" t="s">
        <v>42398</v>
      </c>
      <c r="E1432" t="s">
        <v>4106</v>
      </c>
      <c r="F1432" t="s">
        <v>50202</v>
      </c>
      <c r="G1432" t="s">
        <v>4105</v>
      </c>
      <c r="H1432" t="s">
        <v>4398</v>
      </c>
      <c r="I1432" t="s">
        <v>50203</v>
      </c>
      <c r="J1432" t="s">
        <v>4105</v>
      </c>
      <c r="L1432">
        <v>1426</v>
      </c>
      <c r="M1432" t="s">
        <v>7895</v>
      </c>
      <c r="N1432" t="s">
        <v>26073</v>
      </c>
      <c r="O1432" t="s">
        <v>30196</v>
      </c>
      <c r="P1432" t="s">
        <v>30197</v>
      </c>
      <c r="Q1432" t="s">
        <v>7895</v>
      </c>
    </row>
    <row r="1433" spans="2:17" x14ac:dyDescent="0.3">
      <c r="B1433">
        <v>1427</v>
      </c>
      <c r="C1433" t="s">
        <v>4107</v>
      </c>
      <c r="D1433" t="s">
        <v>42400</v>
      </c>
      <c r="E1433" t="s">
        <v>4108</v>
      </c>
      <c r="F1433" t="s">
        <v>50204</v>
      </c>
      <c r="G1433" t="s">
        <v>4107</v>
      </c>
      <c r="H1433" t="s">
        <v>4400</v>
      </c>
      <c r="I1433" t="s">
        <v>50205</v>
      </c>
      <c r="J1433" t="s">
        <v>4107</v>
      </c>
      <c r="L1433">
        <v>1427</v>
      </c>
      <c r="M1433" t="s">
        <v>7896</v>
      </c>
      <c r="N1433" t="s">
        <v>7897</v>
      </c>
      <c r="O1433" t="s">
        <v>30198</v>
      </c>
      <c r="P1433" t="s">
        <v>30199</v>
      </c>
      <c r="Q1433" t="s">
        <v>7896</v>
      </c>
    </row>
    <row r="1434" spans="2:17" x14ac:dyDescent="0.3">
      <c r="B1434">
        <v>1428</v>
      </c>
      <c r="C1434" t="s">
        <v>4109</v>
      </c>
      <c r="D1434" t="s">
        <v>42402</v>
      </c>
      <c r="E1434" t="s">
        <v>4110</v>
      </c>
      <c r="F1434" t="s">
        <v>50206</v>
      </c>
      <c r="G1434" t="s">
        <v>4109</v>
      </c>
      <c r="H1434" t="s">
        <v>4402</v>
      </c>
      <c r="I1434" t="s">
        <v>50207</v>
      </c>
      <c r="J1434" t="s">
        <v>4109</v>
      </c>
      <c r="L1434">
        <v>1428</v>
      </c>
      <c r="M1434" t="s">
        <v>7898</v>
      </c>
      <c r="N1434" t="s">
        <v>30200</v>
      </c>
      <c r="O1434" t="s">
        <v>30201</v>
      </c>
      <c r="P1434" t="s">
        <v>30202</v>
      </c>
      <c r="Q1434" t="s">
        <v>7898</v>
      </c>
    </row>
    <row r="1435" spans="2:17" x14ac:dyDescent="0.3">
      <c r="B1435">
        <v>1429</v>
      </c>
      <c r="C1435" t="s">
        <v>50208</v>
      </c>
      <c r="D1435" t="s">
        <v>42405</v>
      </c>
      <c r="E1435" t="s">
        <v>50209</v>
      </c>
      <c r="F1435" t="s">
        <v>50210</v>
      </c>
      <c r="G1435" t="s">
        <v>50208</v>
      </c>
      <c r="H1435" t="s">
        <v>50211</v>
      </c>
      <c r="I1435" t="s">
        <v>50212</v>
      </c>
      <c r="J1435" t="s">
        <v>50208</v>
      </c>
      <c r="L1435">
        <v>1429</v>
      </c>
      <c r="M1435" t="s">
        <v>30203</v>
      </c>
      <c r="N1435" t="s">
        <v>30204</v>
      </c>
      <c r="O1435" t="s">
        <v>30205</v>
      </c>
      <c r="P1435" t="s">
        <v>30206</v>
      </c>
      <c r="Q1435" t="s">
        <v>30203</v>
      </c>
    </row>
    <row r="1436" spans="2:17" x14ac:dyDescent="0.3">
      <c r="B1436">
        <v>1430</v>
      </c>
      <c r="C1436" t="s">
        <v>4111</v>
      </c>
      <c r="D1436" t="s">
        <v>42408</v>
      </c>
      <c r="E1436" t="s">
        <v>4112</v>
      </c>
      <c r="F1436" t="s">
        <v>50213</v>
      </c>
      <c r="G1436" t="s">
        <v>4111</v>
      </c>
      <c r="H1436" t="s">
        <v>4404</v>
      </c>
      <c r="I1436" t="s">
        <v>50214</v>
      </c>
      <c r="J1436" t="s">
        <v>4111</v>
      </c>
      <c r="L1436">
        <v>1430</v>
      </c>
      <c r="M1436" t="s">
        <v>7899</v>
      </c>
      <c r="N1436" t="s">
        <v>7900</v>
      </c>
      <c r="O1436" t="s">
        <v>30207</v>
      </c>
      <c r="P1436" t="s">
        <v>30208</v>
      </c>
      <c r="Q1436" t="s">
        <v>7899</v>
      </c>
    </row>
    <row r="1437" spans="2:17" x14ac:dyDescent="0.3">
      <c r="B1437">
        <v>1431</v>
      </c>
      <c r="C1437" t="s">
        <v>4113</v>
      </c>
      <c r="D1437" t="s">
        <v>42410</v>
      </c>
      <c r="E1437" t="s">
        <v>50215</v>
      </c>
      <c r="F1437" t="s">
        <v>50216</v>
      </c>
      <c r="G1437" t="s">
        <v>4113</v>
      </c>
      <c r="H1437" t="s">
        <v>50217</v>
      </c>
      <c r="I1437" t="s">
        <v>50218</v>
      </c>
      <c r="J1437" t="s">
        <v>4113</v>
      </c>
      <c r="L1437">
        <v>1431</v>
      </c>
      <c r="M1437" t="s">
        <v>7901</v>
      </c>
      <c r="N1437" t="s">
        <v>7902</v>
      </c>
      <c r="O1437" t="s">
        <v>30209</v>
      </c>
      <c r="P1437" t="s">
        <v>30210</v>
      </c>
      <c r="Q1437" t="s">
        <v>7901</v>
      </c>
    </row>
    <row r="1438" spans="2:17" x14ac:dyDescent="0.3">
      <c r="B1438">
        <v>1432</v>
      </c>
      <c r="C1438" t="s">
        <v>4114</v>
      </c>
      <c r="D1438" t="s">
        <v>42413</v>
      </c>
      <c r="E1438" t="s">
        <v>50219</v>
      </c>
      <c r="F1438" t="s">
        <v>50220</v>
      </c>
      <c r="G1438" t="s">
        <v>4114</v>
      </c>
      <c r="H1438" t="s">
        <v>50221</v>
      </c>
      <c r="I1438" t="s">
        <v>50222</v>
      </c>
      <c r="J1438" t="s">
        <v>4114</v>
      </c>
      <c r="L1438">
        <v>1432</v>
      </c>
      <c r="M1438" t="s">
        <v>7903</v>
      </c>
      <c r="N1438" t="s">
        <v>7904</v>
      </c>
      <c r="O1438" t="s">
        <v>30211</v>
      </c>
      <c r="P1438" t="s">
        <v>30212</v>
      </c>
      <c r="Q1438" t="s">
        <v>7903</v>
      </c>
    </row>
    <row r="1439" spans="2:17" x14ac:dyDescent="0.3">
      <c r="B1439">
        <v>1433</v>
      </c>
      <c r="C1439" t="s">
        <v>4115</v>
      </c>
      <c r="D1439" t="s">
        <v>42416</v>
      </c>
      <c r="E1439" t="s">
        <v>4116</v>
      </c>
      <c r="F1439" t="s">
        <v>50223</v>
      </c>
      <c r="G1439" t="s">
        <v>4115</v>
      </c>
      <c r="H1439" t="s">
        <v>4408</v>
      </c>
      <c r="I1439" t="s">
        <v>50224</v>
      </c>
      <c r="J1439" t="s">
        <v>4115</v>
      </c>
      <c r="L1439">
        <v>1433</v>
      </c>
      <c r="M1439" t="s">
        <v>7905</v>
      </c>
      <c r="N1439" t="s">
        <v>7906</v>
      </c>
      <c r="O1439" t="s">
        <v>30213</v>
      </c>
      <c r="P1439" t="s">
        <v>30214</v>
      </c>
      <c r="Q1439" t="s">
        <v>7905</v>
      </c>
    </row>
    <row r="1440" spans="2:17" x14ac:dyDescent="0.3">
      <c r="B1440">
        <v>1434</v>
      </c>
      <c r="C1440" t="s">
        <v>4117</v>
      </c>
      <c r="D1440" t="s">
        <v>42418</v>
      </c>
      <c r="E1440" t="s">
        <v>4118</v>
      </c>
      <c r="F1440" t="s">
        <v>50225</v>
      </c>
      <c r="G1440" t="s">
        <v>4117</v>
      </c>
      <c r="H1440" t="s">
        <v>4410</v>
      </c>
      <c r="I1440" t="s">
        <v>50226</v>
      </c>
      <c r="J1440" t="s">
        <v>4117</v>
      </c>
      <c r="L1440">
        <v>1434</v>
      </c>
      <c r="M1440" t="s">
        <v>7907</v>
      </c>
      <c r="N1440" t="s">
        <v>7908</v>
      </c>
      <c r="O1440" t="s">
        <v>30215</v>
      </c>
      <c r="P1440" t="s">
        <v>30216</v>
      </c>
      <c r="Q1440" t="s">
        <v>7907</v>
      </c>
    </row>
    <row r="1441" spans="2:17" x14ac:dyDescent="0.3">
      <c r="B1441">
        <v>1435</v>
      </c>
      <c r="C1441" t="s">
        <v>4119</v>
      </c>
      <c r="D1441" t="s">
        <v>42420</v>
      </c>
      <c r="E1441" t="s">
        <v>4120</v>
      </c>
      <c r="F1441" t="s">
        <v>50227</v>
      </c>
      <c r="G1441" t="s">
        <v>4119</v>
      </c>
      <c r="H1441" t="s">
        <v>4412</v>
      </c>
      <c r="I1441" t="s">
        <v>50228</v>
      </c>
      <c r="J1441" t="s">
        <v>4119</v>
      </c>
      <c r="L1441">
        <v>1435</v>
      </c>
      <c r="M1441" t="s">
        <v>7909</v>
      </c>
      <c r="N1441" t="s">
        <v>7910</v>
      </c>
      <c r="O1441" t="s">
        <v>30217</v>
      </c>
      <c r="P1441" t="s">
        <v>30218</v>
      </c>
      <c r="Q1441" t="s">
        <v>7909</v>
      </c>
    </row>
    <row r="1442" spans="2:17" x14ac:dyDescent="0.3">
      <c r="B1442">
        <v>1436</v>
      </c>
      <c r="C1442" t="s">
        <v>4121</v>
      </c>
      <c r="D1442" t="s">
        <v>28415</v>
      </c>
      <c r="E1442" t="s">
        <v>4122</v>
      </c>
      <c r="F1442" t="s">
        <v>39162</v>
      </c>
      <c r="G1442" t="s">
        <v>4121</v>
      </c>
      <c r="H1442" t="s">
        <v>4414</v>
      </c>
      <c r="I1442" t="s">
        <v>40354</v>
      </c>
      <c r="J1442" t="s">
        <v>4121</v>
      </c>
      <c r="L1442">
        <v>1436</v>
      </c>
      <c r="M1442" t="s">
        <v>7911</v>
      </c>
      <c r="N1442" t="s">
        <v>7912</v>
      </c>
      <c r="O1442" t="s">
        <v>30219</v>
      </c>
      <c r="P1442" t="s">
        <v>30220</v>
      </c>
      <c r="Q1442" t="s">
        <v>7911</v>
      </c>
    </row>
    <row r="1443" spans="2:17" x14ac:dyDescent="0.3">
      <c r="B1443">
        <v>1437</v>
      </c>
      <c r="C1443" t="s">
        <v>4123</v>
      </c>
      <c r="D1443" t="s">
        <v>28417</v>
      </c>
      <c r="E1443" t="s">
        <v>4124</v>
      </c>
      <c r="F1443" t="s">
        <v>39163</v>
      </c>
      <c r="G1443" t="s">
        <v>4123</v>
      </c>
      <c r="H1443" t="s">
        <v>4416</v>
      </c>
      <c r="I1443" t="s">
        <v>40355</v>
      </c>
      <c r="J1443" t="s">
        <v>4123</v>
      </c>
      <c r="L1443">
        <v>1437</v>
      </c>
      <c r="M1443" t="s">
        <v>7913</v>
      </c>
      <c r="N1443" t="s">
        <v>7914</v>
      </c>
      <c r="O1443" t="s">
        <v>30221</v>
      </c>
      <c r="P1443" t="s">
        <v>30222</v>
      </c>
      <c r="Q1443" t="s">
        <v>7913</v>
      </c>
    </row>
    <row r="1444" spans="2:17" x14ac:dyDescent="0.3">
      <c r="B1444">
        <v>1438</v>
      </c>
      <c r="C1444" t="s">
        <v>4125</v>
      </c>
      <c r="D1444" t="s">
        <v>28419</v>
      </c>
      <c r="E1444" t="s">
        <v>4126</v>
      </c>
      <c r="F1444" t="s">
        <v>39164</v>
      </c>
      <c r="G1444" t="s">
        <v>4125</v>
      </c>
      <c r="H1444" t="s">
        <v>4418</v>
      </c>
      <c r="I1444" t="s">
        <v>40356</v>
      </c>
      <c r="J1444" t="s">
        <v>4125</v>
      </c>
      <c r="L1444">
        <v>1438</v>
      </c>
      <c r="M1444" t="s">
        <v>7915</v>
      </c>
      <c r="N1444" t="s">
        <v>7916</v>
      </c>
      <c r="O1444" t="s">
        <v>30223</v>
      </c>
      <c r="P1444" t="s">
        <v>30224</v>
      </c>
      <c r="Q1444" t="s">
        <v>7915</v>
      </c>
    </row>
    <row r="1445" spans="2:17" x14ac:dyDescent="0.3">
      <c r="B1445">
        <v>1439</v>
      </c>
      <c r="C1445" t="s">
        <v>4127</v>
      </c>
      <c r="D1445" t="s">
        <v>28421</v>
      </c>
      <c r="E1445" t="s">
        <v>4128</v>
      </c>
      <c r="F1445" t="s">
        <v>39165</v>
      </c>
      <c r="G1445" t="s">
        <v>4127</v>
      </c>
      <c r="H1445" t="s">
        <v>4420</v>
      </c>
      <c r="I1445" t="s">
        <v>40357</v>
      </c>
      <c r="J1445" t="s">
        <v>4127</v>
      </c>
      <c r="L1445">
        <v>1439</v>
      </c>
      <c r="M1445" t="s">
        <v>7917</v>
      </c>
      <c r="N1445" t="s">
        <v>7918</v>
      </c>
      <c r="O1445" t="s">
        <v>30225</v>
      </c>
      <c r="P1445" t="s">
        <v>30226</v>
      </c>
      <c r="Q1445" t="s">
        <v>7917</v>
      </c>
    </row>
    <row r="1446" spans="2:17" x14ac:dyDescent="0.3">
      <c r="B1446">
        <v>1440</v>
      </c>
      <c r="C1446" t="s">
        <v>4129</v>
      </c>
      <c r="D1446" t="s">
        <v>28423</v>
      </c>
      <c r="E1446" t="s">
        <v>4130</v>
      </c>
      <c r="F1446" t="s">
        <v>39166</v>
      </c>
      <c r="G1446" t="s">
        <v>4129</v>
      </c>
      <c r="H1446" t="s">
        <v>4422</v>
      </c>
      <c r="I1446" t="s">
        <v>40358</v>
      </c>
      <c r="J1446" t="s">
        <v>4129</v>
      </c>
      <c r="L1446">
        <v>1440</v>
      </c>
      <c r="M1446" t="s">
        <v>7919</v>
      </c>
      <c r="N1446" t="s">
        <v>7920</v>
      </c>
      <c r="O1446" t="s">
        <v>30227</v>
      </c>
      <c r="P1446" t="s">
        <v>30228</v>
      </c>
      <c r="Q1446" t="s">
        <v>7919</v>
      </c>
    </row>
    <row r="1447" spans="2:17" x14ac:dyDescent="0.3">
      <c r="B1447">
        <v>1441</v>
      </c>
      <c r="C1447" t="s">
        <v>4131</v>
      </c>
      <c r="D1447" t="s">
        <v>28425</v>
      </c>
      <c r="E1447" t="s">
        <v>4132</v>
      </c>
      <c r="F1447" t="s">
        <v>39167</v>
      </c>
      <c r="G1447" t="s">
        <v>4131</v>
      </c>
      <c r="H1447" t="s">
        <v>4424</v>
      </c>
      <c r="I1447" t="s">
        <v>40359</v>
      </c>
      <c r="J1447" t="s">
        <v>4131</v>
      </c>
      <c r="L1447">
        <v>1441</v>
      </c>
      <c r="M1447" t="s">
        <v>7921</v>
      </c>
      <c r="N1447" t="s">
        <v>7922</v>
      </c>
      <c r="O1447" t="s">
        <v>30229</v>
      </c>
      <c r="P1447" t="s">
        <v>30230</v>
      </c>
      <c r="Q1447" t="s">
        <v>7921</v>
      </c>
    </row>
    <row r="1448" spans="2:17" x14ac:dyDescent="0.3">
      <c r="B1448">
        <v>1442</v>
      </c>
      <c r="C1448" t="s">
        <v>4133</v>
      </c>
      <c r="D1448" t="s">
        <v>28427</v>
      </c>
      <c r="E1448" t="s">
        <v>4134</v>
      </c>
      <c r="F1448" t="s">
        <v>39168</v>
      </c>
      <c r="G1448" t="s">
        <v>4133</v>
      </c>
      <c r="H1448" t="s">
        <v>4426</v>
      </c>
      <c r="I1448" t="s">
        <v>40360</v>
      </c>
      <c r="J1448" t="s">
        <v>4133</v>
      </c>
      <c r="L1448">
        <v>1442</v>
      </c>
      <c r="M1448" t="s">
        <v>7923</v>
      </c>
      <c r="N1448" t="s">
        <v>7924</v>
      </c>
      <c r="O1448" t="s">
        <v>30231</v>
      </c>
      <c r="P1448" t="s">
        <v>30232</v>
      </c>
      <c r="Q1448" t="s">
        <v>7923</v>
      </c>
    </row>
    <row r="1449" spans="2:17" x14ac:dyDescent="0.3">
      <c r="B1449">
        <v>1443</v>
      </c>
      <c r="C1449" t="s">
        <v>4135</v>
      </c>
      <c r="D1449" t="s">
        <v>28429</v>
      </c>
      <c r="E1449" t="s">
        <v>4136</v>
      </c>
      <c r="F1449" t="s">
        <v>39169</v>
      </c>
      <c r="G1449" t="s">
        <v>4135</v>
      </c>
      <c r="H1449" t="s">
        <v>4428</v>
      </c>
      <c r="I1449" t="s">
        <v>40361</v>
      </c>
      <c r="J1449" t="s">
        <v>4135</v>
      </c>
      <c r="L1449">
        <v>1443</v>
      </c>
      <c r="M1449" t="s">
        <v>7925</v>
      </c>
      <c r="N1449" t="s">
        <v>7926</v>
      </c>
      <c r="O1449" t="s">
        <v>30233</v>
      </c>
      <c r="P1449" t="s">
        <v>30234</v>
      </c>
      <c r="Q1449" t="s">
        <v>7925</v>
      </c>
    </row>
    <row r="1450" spans="2:17" x14ac:dyDescent="0.3">
      <c r="B1450">
        <v>1444</v>
      </c>
      <c r="C1450" t="s">
        <v>4137</v>
      </c>
      <c r="D1450" t="s">
        <v>28431</v>
      </c>
      <c r="E1450" t="s">
        <v>4138</v>
      </c>
      <c r="F1450" t="s">
        <v>39170</v>
      </c>
      <c r="G1450" t="s">
        <v>4137</v>
      </c>
      <c r="H1450" t="s">
        <v>4430</v>
      </c>
      <c r="I1450" t="s">
        <v>40362</v>
      </c>
      <c r="J1450" t="s">
        <v>4137</v>
      </c>
      <c r="L1450">
        <v>1444</v>
      </c>
      <c r="M1450" t="s">
        <v>7927</v>
      </c>
      <c r="N1450" t="s">
        <v>7928</v>
      </c>
      <c r="O1450" t="s">
        <v>30235</v>
      </c>
      <c r="P1450" t="s">
        <v>30236</v>
      </c>
      <c r="Q1450" t="s">
        <v>7927</v>
      </c>
    </row>
    <row r="1451" spans="2:17" x14ac:dyDescent="0.3">
      <c r="B1451">
        <v>1445</v>
      </c>
      <c r="C1451" t="s">
        <v>4139</v>
      </c>
      <c r="D1451" t="s">
        <v>28390</v>
      </c>
      <c r="E1451" t="s">
        <v>4140</v>
      </c>
      <c r="F1451" t="s">
        <v>39139</v>
      </c>
      <c r="G1451" t="s">
        <v>4139</v>
      </c>
      <c r="H1451" t="s">
        <v>4432</v>
      </c>
      <c r="I1451" t="s">
        <v>40331</v>
      </c>
      <c r="J1451" t="s">
        <v>4139</v>
      </c>
      <c r="L1451">
        <v>1445</v>
      </c>
      <c r="M1451" t="s">
        <v>7929</v>
      </c>
      <c r="N1451" t="s">
        <v>7930</v>
      </c>
      <c r="O1451" t="s">
        <v>30237</v>
      </c>
      <c r="P1451" t="s">
        <v>30238</v>
      </c>
      <c r="Q1451" t="s">
        <v>7929</v>
      </c>
    </row>
    <row r="1452" spans="2:17" x14ac:dyDescent="0.3">
      <c r="B1452">
        <v>1446</v>
      </c>
      <c r="C1452" t="s">
        <v>4141</v>
      </c>
      <c r="D1452" t="s">
        <v>28392</v>
      </c>
      <c r="E1452" t="s">
        <v>4142</v>
      </c>
      <c r="F1452" t="s">
        <v>39140</v>
      </c>
      <c r="G1452" t="s">
        <v>4141</v>
      </c>
      <c r="H1452" t="s">
        <v>4434</v>
      </c>
      <c r="I1452" t="s">
        <v>40332</v>
      </c>
      <c r="J1452" t="s">
        <v>4141</v>
      </c>
      <c r="L1452">
        <v>1446</v>
      </c>
      <c r="M1452" t="s">
        <v>7931</v>
      </c>
      <c r="N1452" t="s">
        <v>7932</v>
      </c>
      <c r="O1452" t="s">
        <v>30239</v>
      </c>
      <c r="P1452" t="s">
        <v>30240</v>
      </c>
      <c r="Q1452" t="s">
        <v>7931</v>
      </c>
    </row>
    <row r="1453" spans="2:17" x14ac:dyDescent="0.3">
      <c r="B1453">
        <v>1447</v>
      </c>
      <c r="C1453" t="s">
        <v>4143</v>
      </c>
      <c r="D1453" t="s">
        <v>42433</v>
      </c>
      <c r="E1453" t="s">
        <v>4144</v>
      </c>
      <c r="F1453" t="s">
        <v>50229</v>
      </c>
      <c r="G1453" t="s">
        <v>4143</v>
      </c>
      <c r="H1453" t="s">
        <v>4436</v>
      </c>
      <c r="I1453" t="s">
        <v>50230</v>
      </c>
      <c r="J1453" t="s">
        <v>4143</v>
      </c>
      <c r="L1453">
        <v>1447</v>
      </c>
      <c r="M1453" t="s">
        <v>7933</v>
      </c>
      <c r="N1453" t="s">
        <v>7934</v>
      </c>
      <c r="O1453" t="s">
        <v>30241</v>
      </c>
      <c r="P1453" t="s">
        <v>30242</v>
      </c>
      <c r="Q1453" t="s">
        <v>7933</v>
      </c>
    </row>
    <row r="1454" spans="2:17" x14ac:dyDescent="0.3">
      <c r="B1454">
        <v>1448</v>
      </c>
      <c r="C1454" t="s">
        <v>4145</v>
      </c>
      <c r="D1454" t="s">
        <v>42435</v>
      </c>
      <c r="E1454" t="s">
        <v>4146</v>
      </c>
      <c r="F1454" t="s">
        <v>50231</v>
      </c>
      <c r="G1454" t="s">
        <v>4145</v>
      </c>
      <c r="H1454" t="s">
        <v>4438</v>
      </c>
      <c r="I1454" t="s">
        <v>50232</v>
      </c>
      <c r="J1454" t="s">
        <v>4145</v>
      </c>
      <c r="L1454">
        <v>1448</v>
      </c>
      <c r="M1454" t="s">
        <v>7935</v>
      </c>
      <c r="N1454" t="s">
        <v>7936</v>
      </c>
      <c r="O1454" t="s">
        <v>30243</v>
      </c>
      <c r="P1454" t="s">
        <v>30244</v>
      </c>
      <c r="Q1454" t="s">
        <v>7935</v>
      </c>
    </row>
    <row r="1455" spans="2:17" x14ac:dyDescent="0.3">
      <c r="B1455">
        <v>1449</v>
      </c>
      <c r="C1455" t="s">
        <v>4147</v>
      </c>
      <c r="D1455" t="s">
        <v>42437</v>
      </c>
      <c r="E1455" t="s">
        <v>4148</v>
      </c>
      <c r="F1455" t="s">
        <v>50233</v>
      </c>
      <c r="G1455" t="s">
        <v>4147</v>
      </c>
      <c r="H1455" t="s">
        <v>4440</v>
      </c>
      <c r="I1455" t="s">
        <v>50234</v>
      </c>
      <c r="J1455" t="s">
        <v>4147</v>
      </c>
      <c r="L1455">
        <v>1449</v>
      </c>
      <c r="M1455" t="s">
        <v>7937</v>
      </c>
      <c r="N1455" t="s">
        <v>7938</v>
      </c>
      <c r="O1455" t="s">
        <v>30245</v>
      </c>
      <c r="P1455" t="s">
        <v>30246</v>
      </c>
      <c r="Q1455" t="s">
        <v>7937</v>
      </c>
    </row>
    <row r="1456" spans="2:17" x14ac:dyDescent="0.3">
      <c r="B1456">
        <v>1450</v>
      </c>
      <c r="C1456" t="s">
        <v>50235</v>
      </c>
      <c r="D1456" t="s">
        <v>42440</v>
      </c>
      <c r="E1456" t="s">
        <v>4149</v>
      </c>
      <c r="F1456" t="s">
        <v>50236</v>
      </c>
      <c r="G1456" t="s">
        <v>50235</v>
      </c>
      <c r="H1456" t="s">
        <v>4441</v>
      </c>
      <c r="I1456" t="s">
        <v>50237</v>
      </c>
      <c r="J1456" t="s">
        <v>50235</v>
      </c>
      <c r="L1456">
        <v>1450</v>
      </c>
      <c r="M1456" t="s">
        <v>30247</v>
      </c>
      <c r="N1456" t="s">
        <v>7939</v>
      </c>
      <c r="O1456" t="s">
        <v>30248</v>
      </c>
      <c r="P1456" t="s">
        <v>30249</v>
      </c>
      <c r="Q1456" t="s">
        <v>30247</v>
      </c>
    </row>
    <row r="1457" spans="2:17" x14ac:dyDescent="0.3">
      <c r="B1457">
        <v>1451</v>
      </c>
      <c r="C1457" t="s">
        <v>5834</v>
      </c>
      <c r="D1457" t="s">
        <v>42442</v>
      </c>
      <c r="E1457" t="s">
        <v>4150</v>
      </c>
      <c r="F1457" t="s">
        <v>50238</v>
      </c>
      <c r="G1457" t="s">
        <v>5834</v>
      </c>
      <c r="H1457" t="s">
        <v>4442</v>
      </c>
      <c r="I1457" t="s">
        <v>50239</v>
      </c>
      <c r="J1457" t="s">
        <v>5834</v>
      </c>
      <c r="L1457">
        <v>1451</v>
      </c>
      <c r="M1457" t="s">
        <v>7940</v>
      </c>
      <c r="N1457" t="s">
        <v>7941</v>
      </c>
      <c r="O1457" t="s">
        <v>30250</v>
      </c>
      <c r="P1457" t="s">
        <v>30251</v>
      </c>
      <c r="Q1457" t="s">
        <v>7940</v>
      </c>
    </row>
    <row r="1458" spans="2:17" x14ac:dyDescent="0.3">
      <c r="B1458">
        <v>1452</v>
      </c>
      <c r="C1458" t="s">
        <v>4151</v>
      </c>
      <c r="D1458" t="s">
        <v>42444</v>
      </c>
      <c r="E1458" t="s">
        <v>4152</v>
      </c>
      <c r="F1458" t="s">
        <v>50240</v>
      </c>
      <c r="G1458" t="s">
        <v>4151</v>
      </c>
      <c r="H1458" t="s">
        <v>4444</v>
      </c>
      <c r="I1458" t="s">
        <v>50241</v>
      </c>
      <c r="J1458" t="s">
        <v>4151</v>
      </c>
      <c r="L1458">
        <v>1452</v>
      </c>
      <c r="M1458" t="s">
        <v>7942</v>
      </c>
      <c r="N1458" t="s">
        <v>7943</v>
      </c>
      <c r="O1458" t="s">
        <v>30252</v>
      </c>
      <c r="P1458" t="s">
        <v>30253</v>
      </c>
      <c r="Q1458" t="s">
        <v>7942</v>
      </c>
    </row>
    <row r="1459" spans="2:17" x14ac:dyDescent="0.3">
      <c r="B1459">
        <v>1453</v>
      </c>
      <c r="C1459" t="s">
        <v>4153</v>
      </c>
      <c r="D1459" t="s">
        <v>42446</v>
      </c>
      <c r="E1459" t="s">
        <v>4154</v>
      </c>
      <c r="F1459" t="s">
        <v>50242</v>
      </c>
      <c r="G1459" t="s">
        <v>4153</v>
      </c>
      <c r="H1459" t="s">
        <v>4446</v>
      </c>
      <c r="I1459" t="s">
        <v>50243</v>
      </c>
      <c r="J1459" t="s">
        <v>4153</v>
      </c>
      <c r="L1459">
        <v>1453</v>
      </c>
      <c r="M1459" t="s">
        <v>7944</v>
      </c>
      <c r="N1459" t="s">
        <v>7945</v>
      </c>
      <c r="O1459" t="s">
        <v>30254</v>
      </c>
      <c r="P1459" t="s">
        <v>30255</v>
      </c>
      <c r="Q1459" t="s">
        <v>7944</v>
      </c>
    </row>
    <row r="1460" spans="2:17" x14ac:dyDescent="0.3">
      <c r="B1460">
        <v>1454</v>
      </c>
      <c r="C1460" t="s">
        <v>4155</v>
      </c>
      <c r="D1460" t="s">
        <v>42448</v>
      </c>
      <c r="E1460" t="s">
        <v>4156</v>
      </c>
      <c r="F1460" t="s">
        <v>50244</v>
      </c>
      <c r="G1460" t="s">
        <v>4155</v>
      </c>
      <c r="H1460" t="s">
        <v>4448</v>
      </c>
      <c r="I1460" t="s">
        <v>50245</v>
      </c>
      <c r="J1460" t="s">
        <v>4155</v>
      </c>
      <c r="L1460">
        <v>1454</v>
      </c>
      <c r="M1460" t="s">
        <v>7946</v>
      </c>
      <c r="N1460" t="s">
        <v>7947</v>
      </c>
      <c r="O1460" t="s">
        <v>30256</v>
      </c>
      <c r="P1460" t="s">
        <v>30257</v>
      </c>
      <c r="Q1460" t="s">
        <v>7946</v>
      </c>
    </row>
    <row r="1461" spans="2:17" x14ac:dyDescent="0.3">
      <c r="B1461">
        <v>1455</v>
      </c>
      <c r="C1461" t="s">
        <v>4157</v>
      </c>
      <c r="D1461" t="s">
        <v>42450</v>
      </c>
      <c r="E1461" t="s">
        <v>4158</v>
      </c>
      <c r="F1461" t="s">
        <v>50246</v>
      </c>
      <c r="G1461" t="s">
        <v>4157</v>
      </c>
      <c r="H1461" t="s">
        <v>4450</v>
      </c>
      <c r="I1461" t="s">
        <v>50247</v>
      </c>
      <c r="J1461" t="s">
        <v>4157</v>
      </c>
      <c r="L1461">
        <v>1455</v>
      </c>
      <c r="M1461" t="s">
        <v>7948</v>
      </c>
      <c r="N1461" t="s">
        <v>7949</v>
      </c>
      <c r="O1461" t="s">
        <v>30258</v>
      </c>
      <c r="P1461" t="s">
        <v>30259</v>
      </c>
      <c r="Q1461" t="s">
        <v>7948</v>
      </c>
    </row>
    <row r="1462" spans="2:17" x14ac:dyDescent="0.3">
      <c r="B1462">
        <v>1456</v>
      </c>
      <c r="C1462" t="s">
        <v>4098</v>
      </c>
      <c r="D1462" t="s">
        <v>42452</v>
      </c>
      <c r="E1462" t="s">
        <v>26755</v>
      </c>
      <c r="F1462" t="s">
        <v>50248</v>
      </c>
      <c r="G1462" t="s">
        <v>4098</v>
      </c>
      <c r="H1462" t="s">
        <v>26776</v>
      </c>
      <c r="I1462" t="s">
        <v>50249</v>
      </c>
      <c r="J1462" t="s">
        <v>4098</v>
      </c>
      <c r="L1462">
        <v>1456</v>
      </c>
      <c r="M1462" t="s">
        <v>7881</v>
      </c>
      <c r="N1462" t="s">
        <v>7882</v>
      </c>
      <c r="O1462" t="s">
        <v>30260</v>
      </c>
      <c r="P1462" t="s">
        <v>30261</v>
      </c>
      <c r="Q1462" t="s">
        <v>7881</v>
      </c>
    </row>
    <row r="1463" spans="2:17" x14ac:dyDescent="0.3">
      <c r="B1463">
        <v>1457</v>
      </c>
      <c r="C1463" t="s">
        <v>4159</v>
      </c>
      <c r="D1463" t="s">
        <v>42454</v>
      </c>
      <c r="E1463" t="s">
        <v>4160</v>
      </c>
      <c r="F1463" t="s">
        <v>50250</v>
      </c>
      <c r="G1463" t="s">
        <v>4159</v>
      </c>
      <c r="H1463" t="s">
        <v>4452</v>
      </c>
      <c r="I1463" t="s">
        <v>50251</v>
      </c>
      <c r="J1463" t="s">
        <v>4159</v>
      </c>
      <c r="L1463">
        <v>1457</v>
      </c>
      <c r="M1463" t="s">
        <v>7950</v>
      </c>
      <c r="N1463" t="s">
        <v>7951</v>
      </c>
      <c r="O1463" t="s">
        <v>30262</v>
      </c>
      <c r="P1463" t="s">
        <v>30263</v>
      </c>
      <c r="Q1463" t="s">
        <v>7950</v>
      </c>
    </row>
    <row r="1464" spans="2:17" x14ac:dyDescent="0.3">
      <c r="B1464">
        <v>1458</v>
      </c>
      <c r="C1464" t="s">
        <v>4161</v>
      </c>
      <c r="D1464" t="s">
        <v>42456</v>
      </c>
      <c r="E1464" t="s">
        <v>4162</v>
      </c>
      <c r="F1464" t="s">
        <v>50252</v>
      </c>
      <c r="G1464" t="s">
        <v>4161</v>
      </c>
      <c r="H1464" t="s">
        <v>4454</v>
      </c>
      <c r="I1464" t="s">
        <v>50253</v>
      </c>
      <c r="J1464" t="s">
        <v>4161</v>
      </c>
      <c r="L1464">
        <v>1458</v>
      </c>
      <c r="M1464" t="s">
        <v>7952</v>
      </c>
      <c r="N1464" t="s">
        <v>7953</v>
      </c>
      <c r="O1464" t="s">
        <v>30264</v>
      </c>
      <c r="P1464" t="s">
        <v>30265</v>
      </c>
      <c r="Q1464" t="s">
        <v>7952</v>
      </c>
    </row>
    <row r="1465" spans="2:17" x14ac:dyDescent="0.3">
      <c r="B1465">
        <v>1459</v>
      </c>
      <c r="C1465" t="s">
        <v>4163</v>
      </c>
      <c r="D1465" t="s">
        <v>42458</v>
      </c>
      <c r="E1465" t="s">
        <v>4164</v>
      </c>
      <c r="F1465" t="s">
        <v>50254</v>
      </c>
      <c r="G1465" t="s">
        <v>4163</v>
      </c>
      <c r="H1465" t="s">
        <v>4456</v>
      </c>
      <c r="I1465" t="s">
        <v>50255</v>
      </c>
      <c r="J1465" t="s">
        <v>4163</v>
      </c>
      <c r="L1465">
        <v>1459</v>
      </c>
      <c r="M1465" t="s">
        <v>7954</v>
      </c>
      <c r="N1465" t="s">
        <v>7955</v>
      </c>
      <c r="O1465" t="s">
        <v>30266</v>
      </c>
      <c r="P1465" t="s">
        <v>30267</v>
      </c>
      <c r="Q1465" t="s">
        <v>7954</v>
      </c>
    </row>
    <row r="1466" spans="2:17" x14ac:dyDescent="0.3">
      <c r="B1466">
        <v>1460</v>
      </c>
      <c r="C1466" t="s">
        <v>4165</v>
      </c>
      <c r="D1466" t="s">
        <v>42460</v>
      </c>
      <c r="E1466" t="s">
        <v>4166</v>
      </c>
      <c r="F1466" t="s">
        <v>50256</v>
      </c>
      <c r="G1466" t="s">
        <v>4165</v>
      </c>
      <c r="H1466" t="s">
        <v>4458</v>
      </c>
      <c r="I1466" t="s">
        <v>50257</v>
      </c>
      <c r="J1466" t="s">
        <v>4165</v>
      </c>
      <c r="L1466">
        <v>1460</v>
      </c>
      <c r="M1466" t="s">
        <v>7956</v>
      </c>
      <c r="N1466" t="s">
        <v>7957</v>
      </c>
      <c r="O1466" t="s">
        <v>30268</v>
      </c>
      <c r="P1466" t="s">
        <v>30269</v>
      </c>
      <c r="Q1466" t="s">
        <v>7956</v>
      </c>
    </row>
    <row r="1467" spans="2:17" x14ac:dyDescent="0.3">
      <c r="B1467">
        <v>1461</v>
      </c>
      <c r="C1467" t="s">
        <v>4167</v>
      </c>
      <c r="D1467" t="s">
        <v>42462</v>
      </c>
      <c r="E1467" t="s">
        <v>4168</v>
      </c>
      <c r="F1467" t="s">
        <v>50258</v>
      </c>
      <c r="G1467" t="s">
        <v>4167</v>
      </c>
      <c r="H1467" t="s">
        <v>4460</v>
      </c>
      <c r="I1467" t="s">
        <v>50259</v>
      </c>
      <c r="J1467" t="s">
        <v>4167</v>
      </c>
      <c r="L1467">
        <v>1461</v>
      </c>
      <c r="M1467" t="s">
        <v>7958</v>
      </c>
      <c r="N1467" t="s">
        <v>7959</v>
      </c>
      <c r="O1467" t="s">
        <v>30270</v>
      </c>
      <c r="P1467" t="s">
        <v>30271</v>
      </c>
      <c r="Q1467" t="s">
        <v>7958</v>
      </c>
    </row>
    <row r="1468" spans="2:17" x14ac:dyDescent="0.3">
      <c r="B1468">
        <v>1462</v>
      </c>
      <c r="C1468" t="s">
        <v>4169</v>
      </c>
      <c r="D1468" t="s">
        <v>42464</v>
      </c>
      <c r="E1468" t="s">
        <v>4170</v>
      </c>
      <c r="F1468" t="s">
        <v>50260</v>
      </c>
      <c r="G1468" t="s">
        <v>4169</v>
      </c>
      <c r="H1468" t="s">
        <v>4462</v>
      </c>
      <c r="I1468" t="s">
        <v>50261</v>
      </c>
      <c r="J1468" t="s">
        <v>4169</v>
      </c>
      <c r="L1468">
        <v>1462</v>
      </c>
      <c r="M1468" t="s">
        <v>7960</v>
      </c>
      <c r="N1468" t="s">
        <v>7961</v>
      </c>
      <c r="O1468" t="s">
        <v>30272</v>
      </c>
      <c r="P1468" t="s">
        <v>30273</v>
      </c>
      <c r="Q1468" t="s">
        <v>7960</v>
      </c>
    </row>
    <row r="1469" spans="2:17" x14ac:dyDescent="0.3">
      <c r="B1469">
        <v>1463</v>
      </c>
      <c r="C1469" t="s">
        <v>4171</v>
      </c>
      <c r="D1469" t="s">
        <v>42466</v>
      </c>
      <c r="E1469" t="s">
        <v>4172</v>
      </c>
      <c r="F1469" t="s">
        <v>50262</v>
      </c>
      <c r="G1469" t="s">
        <v>4171</v>
      </c>
      <c r="H1469" t="s">
        <v>4464</v>
      </c>
      <c r="I1469" t="s">
        <v>50263</v>
      </c>
      <c r="J1469" t="s">
        <v>4171</v>
      </c>
      <c r="L1469">
        <v>1463</v>
      </c>
      <c r="M1469" t="s">
        <v>7962</v>
      </c>
      <c r="N1469" t="s">
        <v>7963</v>
      </c>
      <c r="O1469" t="s">
        <v>30274</v>
      </c>
      <c r="P1469" t="s">
        <v>30275</v>
      </c>
      <c r="Q1469" t="s">
        <v>7962</v>
      </c>
    </row>
    <row r="1470" spans="2:17" x14ac:dyDescent="0.3">
      <c r="B1470">
        <v>1464</v>
      </c>
      <c r="C1470" t="s">
        <v>4173</v>
      </c>
      <c r="D1470" t="s">
        <v>42468</v>
      </c>
      <c r="E1470" t="s">
        <v>4174</v>
      </c>
      <c r="F1470" t="s">
        <v>50264</v>
      </c>
      <c r="G1470" t="s">
        <v>4173</v>
      </c>
      <c r="H1470" t="s">
        <v>4466</v>
      </c>
      <c r="I1470" t="s">
        <v>50265</v>
      </c>
      <c r="J1470" t="s">
        <v>4173</v>
      </c>
      <c r="L1470">
        <v>1464</v>
      </c>
      <c r="M1470" t="s">
        <v>7964</v>
      </c>
      <c r="N1470" t="s">
        <v>7965</v>
      </c>
      <c r="O1470" t="s">
        <v>30276</v>
      </c>
      <c r="P1470" t="s">
        <v>30277</v>
      </c>
      <c r="Q1470" t="s">
        <v>7964</v>
      </c>
    </row>
    <row r="1471" spans="2:17" x14ac:dyDescent="0.3">
      <c r="B1471">
        <v>1465</v>
      </c>
      <c r="C1471" t="s">
        <v>4175</v>
      </c>
      <c r="D1471" t="s">
        <v>42470</v>
      </c>
      <c r="E1471" t="s">
        <v>4176</v>
      </c>
      <c r="F1471" t="s">
        <v>50266</v>
      </c>
      <c r="G1471" t="s">
        <v>4175</v>
      </c>
      <c r="H1471" t="s">
        <v>4468</v>
      </c>
      <c r="I1471" t="s">
        <v>50267</v>
      </c>
      <c r="J1471" t="s">
        <v>4175</v>
      </c>
      <c r="L1471">
        <v>1465</v>
      </c>
      <c r="M1471" t="s">
        <v>7966</v>
      </c>
      <c r="N1471" t="s">
        <v>7967</v>
      </c>
      <c r="O1471" t="s">
        <v>30278</v>
      </c>
      <c r="P1471" t="s">
        <v>30279</v>
      </c>
      <c r="Q1471" t="s">
        <v>7966</v>
      </c>
    </row>
    <row r="1472" spans="2:17" x14ac:dyDescent="0.3">
      <c r="B1472">
        <v>1466</v>
      </c>
      <c r="C1472" t="s">
        <v>4177</v>
      </c>
      <c r="D1472" t="s">
        <v>42472</v>
      </c>
      <c r="E1472" t="s">
        <v>4178</v>
      </c>
      <c r="F1472" t="s">
        <v>50268</v>
      </c>
      <c r="G1472" t="s">
        <v>4177</v>
      </c>
      <c r="H1472" t="s">
        <v>4470</v>
      </c>
      <c r="I1472" t="s">
        <v>50269</v>
      </c>
      <c r="J1472" t="s">
        <v>4177</v>
      </c>
      <c r="L1472">
        <v>1466</v>
      </c>
      <c r="M1472" t="s">
        <v>7968</v>
      </c>
      <c r="N1472" t="s">
        <v>7969</v>
      </c>
      <c r="O1472" t="s">
        <v>30280</v>
      </c>
      <c r="P1472" t="s">
        <v>30281</v>
      </c>
      <c r="Q1472" t="s">
        <v>7968</v>
      </c>
    </row>
    <row r="1473" spans="2:17" x14ac:dyDescent="0.3">
      <c r="B1473">
        <v>1467</v>
      </c>
      <c r="C1473" t="s">
        <v>4179</v>
      </c>
      <c r="D1473" t="s">
        <v>42474</v>
      </c>
      <c r="E1473" t="s">
        <v>4180</v>
      </c>
      <c r="F1473" t="s">
        <v>50270</v>
      </c>
      <c r="G1473" t="s">
        <v>4179</v>
      </c>
      <c r="H1473" t="s">
        <v>4472</v>
      </c>
      <c r="I1473" t="s">
        <v>50271</v>
      </c>
      <c r="J1473" t="s">
        <v>4179</v>
      </c>
      <c r="L1473">
        <v>1467</v>
      </c>
      <c r="M1473" t="s">
        <v>7970</v>
      </c>
      <c r="N1473" t="s">
        <v>7971</v>
      </c>
      <c r="O1473" t="s">
        <v>30282</v>
      </c>
      <c r="P1473" t="s">
        <v>30283</v>
      </c>
      <c r="Q1473" t="s">
        <v>7970</v>
      </c>
    </row>
    <row r="1474" spans="2:17" x14ac:dyDescent="0.3">
      <c r="B1474">
        <v>1468</v>
      </c>
      <c r="C1474" t="s">
        <v>4181</v>
      </c>
      <c r="D1474" t="s">
        <v>42476</v>
      </c>
      <c r="E1474" t="s">
        <v>4182</v>
      </c>
      <c r="F1474" t="s">
        <v>50272</v>
      </c>
      <c r="G1474" t="s">
        <v>4181</v>
      </c>
      <c r="H1474" t="s">
        <v>4474</v>
      </c>
      <c r="I1474" t="s">
        <v>50273</v>
      </c>
      <c r="J1474" t="s">
        <v>4181</v>
      </c>
      <c r="L1474">
        <v>1468</v>
      </c>
      <c r="M1474" t="s">
        <v>7972</v>
      </c>
      <c r="N1474" t="s">
        <v>7973</v>
      </c>
      <c r="O1474" t="s">
        <v>30284</v>
      </c>
      <c r="P1474" t="s">
        <v>30285</v>
      </c>
      <c r="Q1474" t="s">
        <v>7972</v>
      </c>
    </row>
    <row r="1475" spans="2:17" x14ac:dyDescent="0.3">
      <c r="B1475">
        <v>1469</v>
      </c>
      <c r="C1475" t="s">
        <v>4183</v>
      </c>
      <c r="D1475" t="s">
        <v>42478</v>
      </c>
      <c r="E1475" t="s">
        <v>4184</v>
      </c>
      <c r="F1475" t="s">
        <v>50274</v>
      </c>
      <c r="G1475" t="s">
        <v>4183</v>
      </c>
      <c r="H1475" t="s">
        <v>4476</v>
      </c>
      <c r="I1475" t="s">
        <v>50275</v>
      </c>
      <c r="J1475" t="s">
        <v>4183</v>
      </c>
      <c r="L1475">
        <v>1469</v>
      </c>
      <c r="M1475" t="s">
        <v>7974</v>
      </c>
      <c r="N1475" t="s">
        <v>7975</v>
      </c>
      <c r="O1475" t="s">
        <v>30286</v>
      </c>
      <c r="P1475" t="s">
        <v>30287</v>
      </c>
      <c r="Q1475" t="s">
        <v>7974</v>
      </c>
    </row>
    <row r="1476" spans="2:17" x14ac:dyDescent="0.3">
      <c r="B1476">
        <v>1470</v>
      </c>
      <c r="C1476" t="s">
        <v>4185</v>
      </c>
      <c r="D1476" t="s">
        <v>42480</v>
      </c>
      <c r="E1476" t="s">
        <v>4186</v>
      </c>
      <c r="F1476" t="s">
        <v>50276</v>
      </c>
      <c r="G1476" t="s">
        <v>4185</v>
      </c>
      <c r="H1476" t="s">
        <v>4478</v>
      </c>
      <c r="I1476" t="s">
        <v>50277</v>
      </c>
      <c r="J1476" t="s">
        <v>4185</v>
      </c>
      <c r="L1476">
        <v>1470</v>
      </c>
      <c r="M1476" t="s">
        <v>7976</v>
      </c>
      <c r="N1476" t="s">
        <v>7977</v>
      </c>
      <c r="O1476" t="s">
        <v>30288</v>
      </c>
      <c r="P1476" t="s">
        <v>30289</v>
      </c>
      <c r="Q1476" t="s">
        <v>7976</v>
      </c>
    </row>
    <row r="1477" spans="2:17" x14ac:dyDescent="0.3">
      <c r="B1477">
        <v>1471</v>
      </c>
      <c r="C1477" t="s">
        <v>4187</v>
      </c>
      <c r="D1477" t="s">
        <v>42482</v>
      </c>
      <c r="E1477" t="s">
        <v>4188</v>
      </c>
      <c r="F1477" t="s">
        <v>50278</v>
      </c>
      <c r="G1477" t="s">
        <v>4187</v>
      </c>
      <c r="H1477" t="s">
        <v>4480</v>
      </c>
      <c r="I1477" t="s">
        <v>50279</v>
      </c>
      <c r="J1477" t="s">
        <v>4187</v>
      </c>
      <c r="L1477">
        <v>1471</v>
      </c>
      <c r="M1477" t="s">
        <v>7978</v>
      </c>
      <c r="N1477" t="s">
        <v>7979</v>
      </c>
      <c r="O1477" t="s">
        <v>30290</v>
      </c>
      <c r="P1477" t="s">
        <v>30291</v>
      </c>
      <c r="Q1477" t="s">
        <v>7978</v>
      </c>
    </row>
    <row r="1478" spans="2:17" x14ac:dyDescent="0.3">
      <c r="B1478">
        <v>1472</v>
      </c>
      <c r="C1478" t="s">
        <v>4189</v>
      </c>
      <c r="D1478" t="s">
        <v>42484</v>
      </c>
      <c r="E1478" t="s">
        <v>4190</v>
      </c>
      <c r="F1478" t="s">
        <v>50280</v>
      </c>
      <c r="G1478" t="s">
        <v>4189</v>
      </c>
      <c r="H1478" t="s">
        <v>4482</v>
      </c>
      <c r="I1478" t="s">
        <v>50281</v>
      </c>
      <c r="J1478" t="s">
        <v>4189</v>
      </c>
      <c r="L1478">
        <v>1472</v>
      </c>
      <c r="M1478" t="s">
        <v>7980</v>
      </c>
      <c r="N1478" t="s">
        <v>7981</v>
      </c>
      <c r="O1478" t="s">
        <v>30292</v>
      </c>
      <c r="P1478" t="s">
        <v>30293</v>
      </c>
      <c r="Q1478" t="s">
        <v>7980</v>
      </c>
    </row>
    <row r="1479" spans="2:17" x14ac:dyDescent="0.3">
      <c r="B1479">
        <v>1473</v>
      </c>
      <c r="C1479" t="s">
        <v>4191</v>
      </c>
      <c r="D1479" t="s">
        <v>42486</v>
      </c>
      <c r="E1479" t="s">
        <v>4192</v>
      </c>
      <c r="F1479" t="s">
        <v>50282</v>
      </c>
      <c r="G1479" t="s">
        <v>4191</v>
      </c>
      <c r="H1479" t="s">
        <v>4484</v>
      </c>
      <c r="I1479" t="s">
        <v>50283</v>
      </c>
      <c r="J1479" t="s">
        <v>4191</v>
      </c>
      <c r="L1479">
        <v>1473</v>
      </c>
      <c r="M1479" t="s">
        <v>7982</v>
      </c>
      <c r="N1479" t="s">
        <v>7983</v>
      </c>
      <c r="O1479" t="s">
        <v>30294</v>
      </c>
      <c r="P1479" t="s">
        <v>30295</v>
      </c>
      <c r="Q1479" t="s">
        <v>7982</v>
      </c>
    </row>
    <row r="1480" spans="2:17" x14ac:dyDescent="0.3">
      <c r="B1480">
        <v>1474</v>
      </c>
      <c r="C1480" t="s">
        <v>4193</v>
      </c>
      <c r="D1480" t="s">
        <v>42488</v>
      </c>
      <c r="E1480" t="s">
        <v>4194</v>
      </c>
      <c r="F1480" t="s">
        <v>50284</v>
      </c>
      <c r="G1480" t="s">
        <v>4193</v>
      </c>
      <c r="H1480" t="s">
        <v>4486</v>
      </c>
      <c r="I1480" t="s">
        <v>50285</v>
      </c>
      <c r="J1480" t="s">
        <v>4193</v>
      </c>
      <c r="L1480">
        <v>1474</v>
      </c>
      <c r="M1480" t="s">
        <v>7984</v>
      </c>
      <c r="N1480" t="s">
        <v>7985</v>
      </c>
      <c r="O1480" t="s">
        <v>30296</v>
      </c>
      <c r="P1480" t="s">
        <v>30297</v>
      </c>
      <c r="Q1480" t="s">
        <v>7984</v>
      </c>
    </row>
    <row r="1481" spans="2:17" x14ac:dyDescent="0.3">
      <c r="B1481">
        <v>1475</v>
      </c>
      <c r="C1481" t="s">
        <v>4195</v>
      </c>
      <c r="D1481" t="s">
        <v>42490</v>
      </c>
      <c r="E1481" t="s">
        <v>4196</v>
      </c>
      <c r="F1481" t="s">
        <v>50286</v>
      </c>
      <c r="G1481" t="s">
        <v>4195</v>
      </c>
      <c r="H1481" t="s">
        <v>4488</v>
      </c>
      <c r="I1481" t="s">
        <v>50287</v>
      </c>
      <c r="J1481" t="s">
        <v>4195</v>
      </c>
      <c r="L1481">
        <v>1475</v>
      </c>
      <c r="M1481" t="s">
        <v>7986</v>
      </c>
      <c r="N1481" t="s">
        <v>7987</v>
      </c>
      <c r="O1481" t="s">
        <v>30298</v>
      </c>
      <c r="P1481" t="s">
        <v>30299</v>
      </c>
      <c r="Q1481" t="s">
        <v>7986</v>
      </c>
    </row>
    <row r="1482" spans="2:17" x14ac:dyDescent="0.3">
      <c r="B1482">
        <v>1476</v>
      </c>
      <c r="C1482" t="s">
        <v>4197</v>
      </c>
      <c r="D1482" t="s">
        <v>42492</v>
      </c>
      <c r="E1482" t="s">
        <v>4198</v>
      </c>
      <c r="F1482" t="s">
        <v>50288</v>
      </c>
      <c r="G1482" t="s">
        <v>4197</v>
      </c>
      <c r="H1482" t="s">
        <v>4490</v>
      </c>
      <c r="I1482" t="s">
        <v>50289</v>
      </c>
      <c r="J1482" t="s">
        <v>4197</v>
      </c>
      <c r="L1482">
        <v>1476</v>
      </c>
      <c r="M1482" t="s">
        <v>7988</v>
      </c>
      <c r="N1482" t="s">
        <v>7989</v>
      </c>
      <c r="O1482" t="s">
        <v>30300</v>
      </c>
      <c r="P1482" t="s">
        <v>30301</v>
      </c>
      <c r="Q1482" t="s">
        <v>7988</v>
      </c>
    </row>
    <row r="1483" spans="2:17" x14ac:dyDescent="0.3">
      <c r="B1483">
        <v>1477</v>
      </c>
      <c r="C1483" t="s">
        <v>4199</v>
      </c>
      <c r="D1483" t="s">
        <v>42494</v>
      </c>
      <c r="E1483" t="s">
        <v>4200</v>
      </c>
      <c r="F1483" t="s">
        <v>50290</v>
      </c>
      <c r="G1483" t="s">
        <v>4199</v>
      </c>
      <c r="H1483" t="s">
        <v>4492</v>
      </c>
      <c r="I1483" t="s">
        <v>50291</v>
      </c>
      <c r="J1483" t="s">
        <v>4199</v>
      </c>
      <c r="L1483">
        <v>1477</v>
      </c>
      <c r="M1483" t="s">
        <v>7990</v>
      </c>
      <c r="N1483" t="s">
        <v>7991</v>
      </c>
      <c r="O1483" t="s">
        <v>30302</v>
      </c>
      <c r="P1483" t="s">
        <v>30303</v>
      </c>
      <c r="Q1483" t="s">
        <v>7990</v>
      </c>
    </row>
    <row r="1484" spans="2:17" x14ac:dyDescent="0.3">
      <c r="B1484">
        <v>1478</v>
      </c>
      <c r="C1484" t="s">
        <v>4201</v>
      </c>
      <c r="D1484" t="s">
        <v>42496</v>
      </c>
      <c r="E1484" t="s">
        <v>4202</v>
      </c>
      <c r="F1484" t="s">
        <v>50292</v>
      </c>
      <c r="G1484" t="s">
        <v>4201</v>
      </c>
      <c r="H1484" t="s">
        <v>4494</v>
      </c>
      <c r="I1484" t="s">
        <v>50293</v>
      </c>
      <c r="J1484" t="s">
        <v>4201</v>
      </c>
      <c r="L1484">
        <v>1478</v>
      </c>
      <c r="M1484" t="s">
        <v>7992</v>
      </c>
      <c r="N1484" t="s">
        <v>7993</v>
      </c>
      <c r="O1484" t="s">
        <v>30304</v>
      </c>
      <c r="P1484" t="s">
        <v>30305</v>
      </c>
      <c r="Q1484" t="s">
        <v>7992</v>
      </c>
    </row>
    <row r="1485" spans="2:17" x14ac:dyDescent="0.3">
      <c r="B1485">
        <v>1479</v>
      </c>
      <c r="C1485" t="s">
        <v>26756</v>
      </c>
      <c r="D1485" t="s">
        <v>42498</v>
      </c>
      <c r="E1485" t="s">
        <v>4203</v>
      </c>
      <c r="F1485" t="s">
        <v>50294</v>
      </c>
      <c r="G1485" t="s">
        <v>26756</v>
      </c>
      <c r="H1485" t="s">
        <v>4496</v>
      </c>
      <c r="I1485" t="s">
        <v>50295</v>
      </c>
      <c r="J1485" t="s">
        <v>26756</v>
      </c>
      <c r="L1485">
        <v>1479</v>
      </c>
      <c r="M1485" t="s">
        <v>7994</v>
      </c>
      <c r="N1485" t="s">
        <v>7995</v>
      </c>
      <c r="O1485" t="s">
        <v>30306</v>
      </c>
      <c r="P1485" t="s">
        <v>30307</v>
      </c>
      <c r="Q1485" t="s">
        <v>7994</v>
      </c>
    </row>
    <row r="1486" spans="2:17" x14ac:dyDescent="0.3">
      <c r="B1486">
        <v>1480</v>
      </c>
      <c r="C1486" t="s">
        <v>26757</v>
      </c>
      <c r="D1486" t="s">
        <v>42500</v>
      </c>
      <c r="E1486" t="s">
        <v>4204</v>
      </c>
      <c r="F1486" t="s">
        <v>50296</v>
      </c>
      <c r="G1486" t="s">
        <v>26757</v>
      </c>
      <c r="H1486" t="s">
        <v>4498</v>
      </c>
      <c r="I1486" t="s">
        <v>50297</v>
      </c>
      <c r="J1486" t="s">
        <v>26757</v>
      </c>
      <c r="L1486">
        <v>1480</v>
      </c>
      <c r="M1486" t="s">
        <v>7996</v>
      </c>
      <c r="N1486" t="s">
        <v>7997</v>
      </c>
      <c r="O1486" t="s">
        <v>30308</v>
      </c>
      <c r="P1486" t="s">
        <v>30309</v>
      </c>
      <c r="Q1486" t="s">
        <v>7996</v>
      </c>
    </row>
    <row r="1487" spans="2:17" x14ac:dyDescent="0.3">
      <c r="B1487">
        <v>1481</v>
      </c>
      <c r="C1487" t="s">
        <v>26758</v>
      </c>
      <c r="D1487" t="s">
        <v>42502</v>
      </c>
      <c r="E1487" t="s">
        <v>4205</v>
      </c>
      <c r="F1487" t="s">
        <v>50298</v>
      </c>
      <c r="G1487" t="s">
        <v>26758</v>
      </c>
      <c r="H1487" t="s">
        <v>4500</v>
      </c>
      <c r="I1487" t="s">
        <v>50299</v>
      </c>
      <c r="J1487" t="s">
        <v>26758</v>
      </c>
      <c r="L1487">
        <v>1481</v>
      </c>
      <c r="M1487" t="s">
        <v>7998</v>
      </c>
      <c r="N1487" t="s">
        <v>7999</v>
      </c>
      <c r="O1487" t="s">
        <v>30310</v>
      </c>
      <c r="P1487" t="s">
        <v>30311</v>
      </c>
      <c r="Q1487" t="s">
        <v>7998</v>
      </c>
    </row>
    <row r="1488" spans="2:17" x14ac:dyDescent="0.3">
      <c r="B1488">
        <v>1482</v>
      </c>
      <c r="C1488" t="s">
        <v>26945</v>
      </c>
      <c r="D1488" t="s">
        <v>42504</v>
      </c>
      <c r="E1488" t="s">
        <v>4206</v>
      </c>
      <c r="F1488" t="s">
        <v>50300</v>
      </c>
      <c r="G1488" t="s">
        <v>26945</v>
      </c>
      <c r="H1488" t="s">
        <v>4501</v>
      </c>
      <c r="I1488" t="s">
        <v>50301</v>
      </c>
      <c r="J1488" t="s">
        <v>26945</v>
      </c>
      <c r="L1488">
        <v>1482</v>
      </c>
      <c r="M1488" t="s">
        <v>27041</v>
      </c>
      <c r="N1488" t="s">
        <v>8000</v>
      </c>
      <c r="O1488" t="s">
        <v>30312</v>
      </c>
      <c r="P1488" t="s">
        <v>30313</v>
      </c>
      <c r="Q1488" t="s">
        <v>27041</v>
      </c>
    </row>
    <row r="1489" spans="2:17" x14ac:dyDescent="0.3">
      <c r="B1489">
        <v>1483</v>
      </c>
      <c r="C1489" t="s">
        <v>26946</v>
      </c>
      <c r="D1489" t="s">
        <v>42506</v>
      </c>
      <c r="E1489" t="s">
        <v>4207</v>
      </c>
      <c r="F1489" t="s">
        <v>50302</v>
      </c>
      <c r="G1489" t="s">
        <v>26946</v>
      </c>
      <c r="H1489" t="s">
        <v>4502</v>
      </c>
      <c r="I1489" t="s">
        <v>50303</v>
      </c>
      <c r="J1489" t="s">
        <v>26946</v>
      </c>
      <c r="L1489">
        <v>1483</v>
      </c>
      <c r="M1489" t="s">
        <v>27042</v>
      </c>
      <c r="N1489" t="s">
        <v>8001</v>
      </c>
      <c r="O1489" t="s">
        <v>30314</v>
      </c>
      <c r="P1489" t="s">
        <v>30315</v>
      </c>
      <c r="Q1489" t="s">
        <v>27042</v>
      </c>
    </row>
    <row r="1490" spans="2:17" x14ac:dyDescent="0.3">
      <c r="B1490">
        <v>1484</v>
      </c>
      <c r="C1490" t="s">
        <v>26947</v>
      </c>
      <c r="D1490" t="s">
        <v>42508</v>
      </c>
      <c r="E1490" t="s">
        <v>4208</v>
      </c>
      <c r="F1490" t="s">
        <v>50304</v>
      </c>
      <c r="G1490" t="s">
        <v>26947</v>
      </c>
      <c r="H1490" t="s">
        <v>4503</v>
      </c>
      <c r="I1490" t="s">
        <v>50305</v>
      </c>
      <c r="J1490" t="s">
        <v>26947</v>
      </c>
      <c r="L1490">
        <v>1484</v>
      </c>
      <c r="M1490" t="s">
        <v>27043</v>
      </c>
      <c r="N1490" t="s">
        <v>8002</v>
      </c>
      <c r="O1490" t="s">
        <v>30316</v>
      </c>
      <c r="P1490" t="s">
        <v>30317</v>
      </c>
      <c r="Q1490" t="s">
        <v>27043</v>
      </c>
    </row>
    <row r="1491" spans="2:17" x14ac:dyDescent="0.3">
      <c r="B1491">
        <v>1485</v>
      </c>
      <c r="C1491" t="s">
        <v>26759</v>
      </c>
      <c r="D1491" t="s">
        <v>42510</v>
      </c>
      <c r="E1491" t="s">
        <v>4209</v>
      </c>
      <c r="F1491" t="s">
        <v>50306</v>
      </c>
      <c r="G1491" t="s">
        <v>26759</v>
      </c>
      <c r="H1491" t="s">
        <v>4505</v>
      </c>
      <c r="I1491" t="s">
        <v>50307</v>
      </c>
      <c r="J1491" t="s">
        <v>26759</v>
      </c>
      <c r="L1491">
        <v>1485</v>
      </c>
      <c r="M1491" t="s">
        <v>8003</v>
      </c>
      <c r="N1491" t="s">
        <v>8004</v>
      </c>
      <c r="O1491" t="s">
        <v>30318</v>
      </c>
      <c r="P1491" t="s">
        <v>30319</v>
      </c>
      <c r="Q1491" t="s">
        <v>8003</v>
      </c>
    </row>
    <row r="1492" spans="2:17" x14ac:dyDescent="0.3">
      <c r="B1492">
        <v>1486</v>
      </c>
      <c r="C1492" t="s">
        <v>4210</v>
      </c>
      <c r="D1492" t="s">
        <v>42512</v>
      </c>
      <c r="E1492" t="s">
        <v>4211</v>
      </c>
      <c r="F1492" t="s">
        <v>50308</v>
      </c>
      <c r="G1492" t="s">
        <v>4210</v>
      </c>
      <c r="H1492" t="s">
        <v>4507</v>
      </c>
      <c r="I1492" t="s">
        <v>50309</v>
      </c>
      <c r="J1492" t="s">
        <v>4210</v>
      </c>
      <c r="L1492">
        <v>1486</v>
      </c>
      <c r="M1492" t="s">
        <v>8005</v>
      </c>
      <c r="N1492" t="s">
        <v>8006</v>
      </c>
      <c r="O1492" t="s">
        <v>30320</v>
      </c>
      <c r="P1492" t="s">
        <v>30321</v>
      </c>
      <c r="Q1492" t="s">
        <v>8005</v>
      </c>
    </row>
    <row r="1493" spans="2:17" x14ac:dyDescent="0.3">
      <c r="B1493">
        <v>1487</v>
      </c>
      <c r="C1493" t="s">
        <v>4212</v>
      </c>
      <c r="D1493" t="s">
        <v>42514</v>
      </c>
      <c r="E1493" t="s">
        <v>4213</v>
      </c>
      <c r="F1493" t="s">
        <v>50310</v>
      </c>
      <c r="G1493" t="s">
        <v>4212</v>
      </c>
      <c r="H1493" t="s">
        <v>4509</v>
      </c>
      <c r="I1493" t="s">
        <v>50311</v>
      </c>
      <c r="J1493" t="s">
        <v>4212</v>
      </c>
      <c r="L1493">
        <v>1487</v>
      </c>
      <c r="M1493" t="s">
        <v>8007</v>
      </c>
      <c r="N1493" t="s">
        <v>8008</v>
      </c>
      <c r="O1493" t="s">
        <v>30322</v>
      </c>
      <c r="P1493" t="s">
        <v>30323</v>
      </c>
      <c r="Q1493" t="s">
        <v>8007</v>
      </c>
    </row>
    <row r="1494" spans="2:17" x14ac:dyDescent="0.3">
      <c r="B1494">
        <v>1488</v>
      </c>
      <c r="C1494" t="s">
        <v>4214</v>
      </c>
      <c r="D1494" t="s">
        <v>42516</v>
      </c>
      <c r="E1494" t="s">
        <v>4215</v>
      </c>
      <c r="F1494" t="s">
        <v>50312</v>
      </c>
      <c r="G1494" t="s">
        <v>4214</v>
      </c>
      <c r="H1494" t="s">
        <v>4511</v>
      </c>
      <c r="I1494" t="s">
        <v>50313</v>
      </c>
      <c r="J1494" t="s">
        <v>4214</v>
      </c>
      <c r="L1494">
        <v>1488</v>
      </c>
      <c r="M1494" t="s">
        <v>8009</v>
      </c>
      <c r="N1494" t="s">
        <v>8010</v>
      </c>
      <c r="O1494" t="s">
        <v>30324</v>
      </c>
      <c r="P1494" t="s">
        <v>30325</v>
      </c>
      <c r="Q1494" t="s">
        <v>8009</v>
      </c>
    </row>
    <row r="1495" spans="2:17" x14ac:dyDescent="0.3">
      <c r="B1495">
        <v>1489</v>
      </c>
      <c r="C1495" t="s">
        <v>4216</v>
      </c>
      <c r="D1495" t="s">
        <v>42518</v>
      </c>
      <c r="E1495" t="s">
        <v>4217</v>
      </c>
      <c r="F1495" t="s">
        <v>50314</v>
      </c>
      <c r="G1495" t="s">
        <v>4216</v>
      </c>
      <c r="H1495" t="s">
        <v>4513</v>
      </c>
      <c r="I1495" t="s">
        <v>50315</v>
      </c>
      <c r="J1495" t="s">
        <v>4216</v>
      </c>
      <c r="L1495">
        <v>1489</v>
      </c>
      <c r="M1495" t="s">
        <v>8011</v>
      </c>
      <c r="N1495" t="s">
        <v>8012</v>
      </c>
      <c r="O1495" t="s">
        <v>30326</v>
      </c>
      <c r="P1495" t="s">
        <v>30327</v>
      </c>
      <c r="Q1495" t="s">
        <v>8011</v>
      </c>
    </row>
    <row r="1496" spans="2:17" x14ac:dyDescent="0.3">
      <c r="B1496">
        <v>1490</v>
      </c>
      <c r="C1496" t="s">
        <v>4218</v>
      </c>
      <c r="D1496" t="s">
        <v>42520</v>
      </c>
      <c r="E1496" t="s">
        <v>4219</v>
      </c>
      <c r="F1496" t="s">
        <v>50316</v>
      </c>
      <c r="G1496" t="s">
        <v>4218</v>
      </c>
      <c r="H1496" t="s">
        <v>4515</v>
      </c>
      <c r="I1496" t="s">
        <v>50317</v>
      </c>
      <c r="J1496" t="s">
        <v>4218</v>
      </c>
      <c r="L1496">
        <v>1490</v>
      </c>
      <c r="M1496" t="s">
        <v>8013</v>
      </c>
      <c r="N1496" t="s">
        <v>8014</v>
      </c>
      <c r="O1496" t="s">
        <v>30328</v>
      </c>
      <c r="P1496" t="s">
        <v>30329</v>
      </c>
      <c r="Q1496" t="s">
        <v>8013</v>
      </c>
    </row>
    <row r="1497" spans="2:17" x14ac:dyDescent="0.3">
      <c r="B1497">
        <v>1491</v>
      </c>
      <c r="C1497" t="s">
        <v>4220</v>
      </c>
      <c r="D1497" t="s">
        <v>42522</v>
      </c>
      <c r="E1497" t="s">
        <v>4221</v>
      </c>
      <c r="F1497" t="s">
        <v>50318</v>
      </c>
      <c r="G1497" t="s">
        <v>4220</v>
      </c>
      <c r="H1497" t="s">
        <v>4517</v>
      </c>
      <c r="I1497" t="s">
        <v>50319</v>
      </c>
      <c r="J1497" t="s">
        <v>4220</v>
      </c>
      <c r="L1497">
        <v>1491</v>
      </c>
      <c r="M1497" t="s">
        <v>8015</v>
      </c>
      <c r="N1497" t="s">
        <v>8016</v>
      </c>
      <c r="O1497" t="s">
        <v>30330</v>
      </c>
      <c r="P1497" t="s">
        <v>30331</v>
      </c>
      <c r="Q1497" t="s">
        <v>8015</v>
      </c>
    </row>
    <row r="1498" spans="2:17" x14ac:dyDescent="0.3">
      <c r="B1498">
        <v>1492</v>
      </c>
      <c r="C1498" t="s">
        <v>4222</v>
      </c>
      <c r="D1498" t="s">
        <v>42518</v>
      </c>
      <c r="E1498" t="s">
        <v>4223</v>
      </c>
      <c r="F1498" t="s">
        <v>50320</v>
      </c>
      <c r="G1498" t="s">
        <v>4222</v>
      </c>
      <c r="H1498" t="s">
        <v>4519</v>
      </c>
      <c r="I1498" t="s">
        <v>50321</v>
      </c>
      <c r="J1498" t="s">
        <v>4222</v>
      </c>
      <c r="L1498">
        <v>1492</v>
      </c>
      <c r="M1498" t="s">
        <v>8017</v>
      </c>
      <c r="N1498" t="s">
        <v>8012</v>
      </c>
      <c r="O1498" t="s">
        <v>30332</v>
      </c>
      <c r="P1498" t="s">
        <v>30333</v>
      </c>
      <c r="Q1498" t="s">
        <v>8017</v>
      </c>
    </row>
    <row r="1499" spans="2:17" x14ac:dyDescent="0.3">
      <c r="B1499">
        <v>1493</v>
      </c>
      <c r="C1499" t="s">
        <v>4224</v>
      </c>
      <c r="D1499" t="s">
        <v>42520</v>
      </c>
      <c r="E1499" t="s">
        <v>4225</v>
      </c>
      <c r="F1499" t="s">
        <v>50322</v>
      </c>
      <c r="G1499" t="s">
        <v>4224</v>
      </c>
      <c r="H1499" t="s">
        <v>4521</v>
      </c>
      <c r="I1499" t="s">
        <v>50323</v>
      </c>
      <c r="J1499" t="s">
        <v>4224</v>
      </c>
      <c r="L1499">
        <v>1493</v>
      </c>
      <c r="M1499" t="s">
        <v>8018</v>
      </c>
      <c r="N1499" t="s">
        <v>8014</v>
      </c>
      <c r="O1499" t="s">
        <v>30334</v>
      </c>
      <c r="P1499" t="s">
        <v>30335</v>
      </c>
      <c r="Q1499" t="s">
        <v>8018</v>
      </c>
    </row>
    <row r="1500" spans="2:17" x14ac:dyDescent="0.3">
      <c r="B1500">
        <v>1494</v>
      </c>
      <c r="C1500" t="s">
        <v>4226</v>
      </c>
      <c r="D1500" t="s">
        <v>42526</v>
      </c>
      <c r="E1500" t="s">
        <v>4227</v>
      </c>
      <c r="F1500" t="s">
        <v>50324</v>
      </c>
      <c r="G1500" t="s">
        <v>4226</v>
      </c>
      <c r="H1500" t="s">
        <v>4523</v>
      </c>
      <c r="I1500" t="s">
        <v>50325</v>
      </c>
      <c r="J1500" t="s">
        <v>4226</v>
      </c>
      <c r="L1500">
        <v>1494</v>
      </c>
      <c r="M1500" t="s">
        <v>8019</v>
      </c>
      <c r="N1500" t="s">
        <v>8020</v>
      </c>
      <c r="O1500" t="s">
        <v>30336</v>
      </c>
      <c r="P1500" t="s">
        <v>30337</v>
      </c>
      <c r="Q1500" t="s">
        <v>8019</v>
      </c>
    </row>
    <row r="1501" spans="2:17" x14ac:dyDescent="0.3">
      <c r="B1501">
        <v>1495</v>
      </c>
      <c r="C1501" t="s">
        <v>4228</v>
      </c>
      <c r="D1501" t="s">
        <v>42369</v>
      </c>
      <c r="E1501" t="s">
        <v>50326</v>
      </c>
      <c r="F1501" t="s">
        <v>50327</v>
      </c>
      <c r="G1501" t="s">
        <v>4228</v>
      </c>
      <c r="H1501" t="s">
        <v>50326</v>
      </c>
      <c r="I1501" t="s">
        <v>50327</v>
      </c>
      <c r="J1501" t="s">
        <v>4228</v>
      </c>
      <c r="L1501">
        <v>1495</v>
      </c>
      <c r="M1501" t="s">
        <v>8021</v>
      </c>
      <c r="N1501" t="s">
        <v>8022</v>
      </c>
      <c r="O1501" t="s">
        <v>30338</v>
      </c>
      <c r="P1501" t="s">
        <v>30339</v>
      </c>
      <c r="Q1501" t="s">
        <v>8021</v>
      </c>
    </row>
    <row r="1502" spans="2:17" x14ac:dyDescent="0.3">
      <c r="B1502">
        <v>1496</v>
      </c>
      <c r="C1502" t="s">
        <v>4229</v>
      </c>
      <c r="D1502" t="s">
        <v>42372</v>
      </c>
      <c r="E1502" t="s">
        <v>4230</v>
      </c>
      <c r="F1502" t="s">
        <v>50328</v>
      </c>
      <c r="G1502" t="s">
        <v>4229</v>
      </c>
      <c r="H1502" t="s">
        <v>4230</v>
      </c>
      <c r="I1502" t="s">
        <v>50328</v>
      </c>
      <c r="J1502" t="s">
        <v>4229</v>
      </c>
      <c r="L1502">
        <v>1496</v>
      </c>
      <c r="M1502" t="s">
        <v>8023</v>
      </c>
      <c r="N1502" t="s">
        <v>8024</v>
      </c>
      <c r="O1502" t="s">
        <v>8025</v>
      </c>
      <c r="P1502" t="s">
        <v>30340</v>
      </c>
      <c r="Q1502" t="s">
        <v>8023</v>
      </c>
    </row>
    <row r="1503" spans="2:17" x14ac:dyDescent="0.3">
      <c r="B1503">
        <v>1497</v>
      </c>
      <c r="C1503" t="s">
        <v>4231</v>
      </c>
      <c r="D1503" t="s">
        <v>42374</v>
      </c>
      <c r="E1503" t="s">
        <v>4232</v>
      </c>
      <c r="F1503" t="s">
        <v>50329</v>
      </c>
      <c r="G1503" t="s">
        <v>4231</v>
      </c>
      <c r="H1503" t="s">
        <v>4232</v>
      </c>
      <c r="I1503" t="s">
        <v>50329</v>
      </c>
      <c r="J1503" t="s">
        <v>4231</v>
      </c>
      <c r="L1503">
        <v>1497</v>
      </c>
      <c r="M1503" t="s">
        <v>8026</v>
      </c>
      <c r="N1503" t="s">
        <v>8027</v>
      </c>
      <c r="O1503" t="s">
        <v>8028</v>
      </c>
      <c r="P1503" t="s">
        <v>30341</v>
      </c>
      <c r="Q1503" t="s">
        <v>8026</v>
      </c>
    </row>
    <row r="1504" spans="2:17" x14ac:dyDescent="0.3">
      <c r="B1504">
        <v>1498</v>
      </c>
      <c r="C1504" t="s">
        <v>4233</v>
      </c>
      <c r="D1504" t="s">
        <v>42376</v>
      </c>
      <c r="E1504" t="s">
        <v>4234</v>
      </c>
      <c r="F1504" t="s">
        <v>50330</v>
      </c>
      <c r="G1504" t="s">
        <v>4233</v>
      </c>
      <c r="H1504" t="s">
        <v>4234</v>
      </c>
      <c r="I1504" t="s">
        <v>50330</v>
      </c>
      <c r="J1504" t="s">
        <v>4233</v>
      </c>
      <c r="L1504">
        <v>1498</v>
      </c>
      <c r="M1504" t="s">
        <v>8029</v>
      </c>
      <c r="N1504" t="s">
        <v>8030</v>
      </c>
      <c r="O1504" t="s">
        <v>8031</v>
      </c>
      <c r="P1504" t="s">
        <v>30342</v>
      </c>
      <c r="Q1504" t="s">
        <v>8029</v>
      </c>
    </row>
    <row r="1505" spans="2:17" x14ac:dyDescent="0.3">
      <c r="B1505">
        <v>1499</v>
      </c>
      <c r="C1505" t="s">
        <v>4235</v>
      </c>
      <c r="D1505" t="s">
        <v>42378</v>
      </c>
      <c r="E1505" t="s">
        <v>4236</v>
      </c>
      <c r="F1505" t="s">
        <v>50331</v>
      </c>
      <c r="G1505" t="s">
        <v>4235</v>
      </c>
      <c r="H1505" t="s">
        <v>4236</v>
      </c>
      <c r="I1505" t="s">
        <v>50331</v>
      </c>
      <c r="J1505" t="s">
        <v>4235</v>
      </c>
      <c r="L1505">
        <v>1499</v>
      </c>
      <c r="M1505" t="s">
        <v>8032</v>
      </c>
      <c r="N1505" t="s">
        <v>8033</v>
      </c>
      <c r="O1505" t="s">
        <v>8034</v>
      </c>
      <c r="P1505" t="s">
        <v>30343</v>
      </c>
      <c r="Q1505" t="s">
        <v>8032</v>
      </c>
    </row>
    <row r="1506" spans="2:17" x14ac:dyDescent="0.3">
      <c r="B1506">
        <v>1500</v>
      </c>
      <c r="C1506" t="s">
        <v>4237</v>
      </c>
      <c r="D1506" t="s">
        <v>42380</v>
      </c>
      <c r="E1506" t="s">
        <v>4238</v>
      </c>
      <c r="F1506" t="s">
        <v>50332</v>
      </c>
      <c r="G1506" t="s">
        <v>4237</v>
      </c>
      <c r="H1506" t="s">
        <v>4238</v>
      </c>
      <c r="I1506" t="s">
        <v>50332</v>
      </c>
      <c r="J1506" t="s">
        <v>4237</v>
      </c>
      <c r="L1506">
        <v>1500</v>
      </c>
      <c r="M1506" t="s">
        <v>8035</v>
      </c>
      <c r="N1506" t="s">
        <v>8036</v>
      </c>
      <c r="O1506" t="s">
        <v>8037</v>
      </c>
      <c r="P1506" t="s">
        <v>30344</v>
      </c>
      <c r="Q1506" t="s">
        <v>8035</v>
      </c>
    </row>
    <row r="1507" spans="2:17" x14ac:dyDescent="0.3">
      <c r="B1507">
        <v>1501</v>
      </c>
      <c r="C1507" t="s">
        <v>4239</v>
      </c>
      <c r="D1507" t="s">
        <v>42382</v>
      </c>
      <c r="E1507" t="s">
        <v>50333</v>
      </c>
      <c r="F1507" t="s">
        <v>26760</v>
      </c>
      <c r="G1507" t="s">
        <v>4239</v>
      </c>
      <c r="H1507" t="s">
        <v>50333</v>
      </c>
      <c r="I1507" t="s">
        <v>26760</v>
      </c>
      <c r="J1507" t="s">
        <v>4239</v>
      </c>
      <c r="L1507">
        <v>1501</v>
      </c>
      <c r="M1507" t="s">
        <v>8038</v>
      </c>
      <c r="N1507" t="s">
        <v>30345</v>
      </c>
      <c r="O1507" t="s">
        <v>30346</v>
      </c>
      <c r="P1507" t="s">
        <v>26074</v>
      </c>
      <c r="Q1507" t="s">
        <v>8038</v>
      </c>
    </row>
    <row r="1508" spans="2:17" x14ac:dyDescent="0.3">
      <c r="B1508">
        <v>1502</v>
      </c>
      <c r="C1508" t="s">
        <v>26761</v>
      </c>
      <c r="D1508" t="s">
        <v>42384</v>
      </c>
      <c r="E1508" t="s">
        <v>26762</v>
      </c>
      <c r="F1508" t="s">
        <v>50334</v>
      </c>
      <c r="G1508" t="s">
        <v>26761</v>
      </c>
      <c r="H1508" t="s">
        <v>26762</v>
      </c>
      <c r="I1508" t="s">
        <v>50334</v>
      </c>
      <c r="J1508" t="s">
        <v>26761</v>
      </c>
      <c r="L1508">
        <v>1502</v>
      </c>
      <c r="M1508" t="s">
        <v>1717</v>
      </c>
      <c r="N1508" t="s">
        <v>28390</v>
      </c>
      <c r="O1508" t="s">
        <v>1718</v>
      </c>
      <c r="P1508" t="s">
        <v>30347</v>
      </c>
      <c r="Q1508" t="s">
        <v>1717</v>
      </c>
    </row>
    <row r="1509" spans="2:17" x14ac:dyDescent="0.3">
      <c r="B1509">
        <v>1503</v>
      </c>
      <c r="C1509" t="s">
        <v>4241</v>
      </c>
      <c r="D1509" t="s">
        <v>42386</v>
      </c>
      <c r="E1509" t="s">
        <v>26763</v>
      </c>
      <c r="F1509" t="s">
        <v>50335</v>
      </c>
      <c r="G1509" t="s">
        <v>4241</v>
      </c>
      <c r="H1509" t="s">
        <v>26763</v>
      </c>
      <c r="I1509" t="s">
        <v>50335</v>
      </c>
      <c r="J1509" t="s">
        <v>4241</v>
      </c>
      <c r="L1509">
        <v>1503</v>
      </c>
      <c r="M1509" t="s">
        <v>1719</v>
      </c>
      <c r="N1509" t="s">
        <v>28392</v>
      </c>
      <c r="O1509" t="s">
        <v>1720</v>
      </c>
      <c r="P1509" t="s">
        <v>30348</v>
      </c>
      <c r="Q1509" t="s">
        <v>1719</v>
      </c>
    </row>
    <row r="1510" spans="2:17" x14ac:dyDescent="0.3">
      <c r="B1510">
        <v>1504</v>
      </c>
      <c r="C1510" t="s">
        <v>4242</v>
      </c>
      <c r="D1510" t="s">
        <v>42388</v>
      </c>
      <c r="E1510" t="s">
        <v>26764</v>
      </c>
      <c r="F1510" t="s">
        <v>50336</v>
      </c>
      <c r="G1510" t="s">
        <v>4242</v>
      </c>
      <c r="H1510" t="s">
        <v>26764</v>
      </c>
      <c r="I1510" t="s">
        <v>50336</v>
      </c>
      <c r="J1510" t="s">
        <v>4242</v>
      </c>
      <c r="L1510">
        <v>1504</v>
      </c>
      <c r="M1510" t="s">
        <v>8043</v>
      </c>
      <c r="N1510" t="s">
        <v>8044</v>
      </c>
      <c r="O1510" t="s">
        <v>26075</v>
      </c>
      <c r="P1510" t="s">
        <v>30349</v>
      </c>
      <c r="Q1510" t="s">
        <v>8043</v>
      </c>
    </row>
    <row r="1511" spans="2:17" x14ac:dyDescent="0.3">
      <c r="B1511">
        <v>1505</v>
      </c>
      <c r="C1511" t="s">
        <v>4243</v>
      </c>
      <c r="D1511" t="s">
        <v>42390</v>
      </c>
      <c r="E1511" t="s">
        <v>26765</v>
      </c>
      <c r="F1511" t="s">
        <v>50337</v>
      </c>
      <c r="G1511" t="s">
        <v>4243</v>
      </c>
      <c r="H1511" t="s">
        <v>26765</v>
      </c>
      <c r="I1511" t="s">
        <v>50337</v>
      </c>
      <c r="J1511" t="s">
        <v>4243</v>
      </c>
      <c r="L1511">
        <v>1505</v>
      </c>
      <c r="M1511" t="s">
        <v>8045</v>
      </c>
      <c r="N1511" t="s">
        <v>8046</v>
      </c>
      <c r="O1511" t="s">
        <v>26076</v>
      </c>
      <c r="P1511" t="s">
        <v>30350</v>
      </c>
      <c r="Q1511" t="s">
        <v>8045</v>
      </c>
    </row>
    <row r="1512" spans="2:17" x14ac:dyDescent="0.3">
      <c r="B1512">
        <v>1506</v>
      </c>
      <c r="C1512" t="s">
        <v>4244</v>
      </c>
      <c r="D1512" t="s">
        <v>42392</v>
      </c>
      <c r="E1512" t="s">
        <v>26766</v>
      </c>
      <c r="F1512" t="s">
        <v>50338</v>
      </c>
      <c r="G1512" t="s">
        <v>4244</v>
      </c>
      <c r="H1512" t="s">
        <v>26766</v>
      </c>
      <c r="I1512" t="s">
        <v>50338</v>
      </c>
      <c r="J1512" t="s">
        <v>4244</v>
      </c>
      <c r="L1512">
        <v>1506</v>
      </c>
      <c r="M1512" t="s">
        <v>8047</v>
      </c>
      <c r="N1512" t="s">
        <v>8048</v>
      </c>
      <c r="O1512" t="s">
        <v>26077</v>
      </c>
      <c r="P1512" t="s">
        <v>30351</v>
      </c>
      <c r="Q1512" t="s">
        <v>8047</v>
      </c>
    </row>
    <row r="1513" spans="2:17" x14ac:dyDescent="0.3">
      <c r="B1513">
        <v>1507</v>
      </c>
      <c r="C1513" t="s">
        <v>4245</v>
      </c>
      <c r="D1513" t="s">
        <v>42394</v>
      </c>
      <c r="E1513" t="s">
        <v>4246</v>
      </c>
      <c r="F1513" t="s">
        <v>50339</v>
      </c>
      <c r="G1513" t="s">
        <v>4245</v>
      </c>
      <c r="H1513" t="s">
        <v>4246</v>
      </c>
      <c r="I1513" t="s">
        <v>50339</v>
      </c>
      <c r="J1513" t="s">
        <v>4245</v>
      </c>
      <c r="L1513">
        <v>1507</v>
      </c>
      <c r="M1513" t="s">
        <v>8049</v>
      </c>
      <c r="N1513" t="s">
        <v>26078</v>
      </c>
      <c r="O1513" t="s">
        <v>8050</v>
      </c>
      <c r="P1513" t="s">
        <v>30352</v>
      </c>
      <c r="Q1513" t="s">
        <v>8049</v>
      </c>
    </row>
    <row r="1514" spans="2:17" x14ac:dyDescent="0.3">
      <c r="B1514">
        <v>1508</v>
      </c>
      <c r="C1514" t="s">
        <v>4247</v>
      </c>
      <c r="D1514" t="s">
        <v>42396</v>
      </c>
      <c r="E1514" t="s">
        <v>4248</v>
      </c>
      <c r="F1514" t="s">
        <v>50340</v>
      </c>
      <c r="G1514" t="s">
        <v>4247</v>
      </c>
      <c r="H1514" t="s">
        <v>4248</v>
      </c>
      <c r="I1514" t="s">
        <v>50340</v>
      </c>
      <c r="J1514" t="s">
        <v>4247</v>
      </c>
      <c r="L1514">
        <v>1508</v>
      </c>
      <c r="M1514" t="s">
        <v>8051</v>
      </c>
      <c r="N1514" t="s">
        <v>26079</v>
      </c>
      <c r="O1514" t="s">
        <v>8052</v>
      </c>
      <c r="P1514" t="s">
        <v>30353</v>
      </c>
      <c r="Q1514" t="s">
        <v>8051</v>
      </c>
    </row>
    <row r="1515" spans="2:17" x14ac:dyDescent="0.3">
      <c r="B1515">
        <v>1509</v>
      </c>
      <c r="C1515" t="s">
        <v>4249</v>
      </c>
      <c r="D1515" t="s">
        <v>42398</v>
      </c>
      <c r="E1515" t="s">
        <v>4250</v>
      </c>
      <c r="F1515" t="s">
        <v>50341</v>
      </c>
      <c r="G1515" t="s">
        <v>4249</v>
      </c>
      <c r="H1515" t="s">
        <v>4250</v>
      </c>
      <c r="I1515" t="s">
        <v>50341</v>
      </c>
      <c r="J1515" t="s">
        <v>4249</v>
      </c>
      <c r="L1515">
        <v>1509</v>
      </c>
      <c r="M1515" t="s">
        <v>8053</v>
      </c>
      <c r="N1515" t="s">
        <v>26080</v>
      </c>
      <c r="O1515" t="s">
        <v>8054</v>
      </c>
      <c r="P1515" t="s">
        <v>30354</v>
      </c>
      <c r="Q1515" t="s">
        <v>8053</v>
      </c>
    </row>
    <row r="1516" spans="2:17" x14ac:dyDescent="0.3">
      <c r="B1516">
        <v>1510</v>
      </c>
      <c r="C1516" t="s">
        <v>4251</v>
      </c>
      <c r="D1516" t="s">
        <v>42400</v>
      </c>
      <c r="E1516" t="s">
        <v>4252</v>
      </c>
      <c r="F1516" t="s">
        <v>50342</v>
      </c>
      <c r="G1516" t="s">
        <v>4251</v>
      </c>
      <c r="H1516" t="s">
        <v>4252</v>
      </c>
      <c r="I1516" t="s">
        <v>50342</v>
      </c>
      <c r="J1516" t="s">
        <v>4251</v>
      </c>
      <c r="L1516">
        <v>1510</v>
      </c>
      <c r="M1516" t="s">
        <v>8055</v>
      </c>
      <c r="N1516" t="s">
        <v>8056</v>
      </c>
      <c r="O1516" t="s">
        <v>8057</v>
      </c>
      <c r="P1516" t="s">
        <v>30355</v>
      </c>
      <c r="Q1516" t="s">
        <v>8055</v>
      </c>
    </row>
    <row r="1517" spans="2:17" x14ac:dyDescent="0.3">
      <c r="B1517">
        <v>1511</v>
      </c>
      <c r="C1517" t="s">
        <v>4253</v>
      </c>
      <c r="D1517" t="s">
        <v>42402</v>
      </c>
      <c r="E1517" t="s">
        <v>4254</v>
      </c>
      <c r="F1517" t="s">
        <v>50343</v>
      </c>
      <c r="G1517" t="s">
        <v>4253</v>
      </c>
      <c r="H1517" t="s">
        <v>4254</v>
      </c>
      <c r="I1517" t="s">
        <v>50343</v>
      </c>
      <c r="J1517" t="s">
        <v>4253</v>
      </c>
      <c r="L1517">
        <v>1511</v>
      </c>
      <c r="M1517" t="s">
        <v>8058</v>
      </c>
      <c r="N1517" t="s">
        <v>30356</v>
      </c>
      <c r="O1517" t="s">
        <v>8059</v>
      </c>
      <c r="P1517" t="s">
        <v>30357</v>
      </c>
      <c r="Q1517" t="s">
        <v>8058</v>
      </c>
    </row>
    <row r="1518" spans="2:17" x14ac:dyDescent="0.3">
      <c r="B1518">
        <v>1512</v>
      </c>
      <c r="C1518" t="s">
        <v>50344</v>
      </c>
      <c r="D1518" t="s">
        <v>42405</v>
      </c>
      <c r="E1518" t="s">
        <v>50345</v>
      </c>
      <c r="F1518" t="s">
        <v>50346</v>
      </c>
      <c r="G1518" t="s">
        <v>50344</v>
      </c>
      <c r="H1518" t="s">
        <v>50345</v>
      </c>
      <c r="I1518" t="s">
        <v>50346</v>
      </c>
      <c r="J1518" t="s">
        <v>50344</v>
      </c>
      <c r="L1518">
        <v>1512</v>
      </c>
      <c r="M1518" t="s">
        <v>30358</v>
      </c>
      <c r="N1518" t="s">
        <v>30359</v>
      </c>
      <c r="O1518" t="s">
        <v>30360</v>
      </c>
      <c r="P1518" t="s">
        <v>30361</v>
      </c>
      <c r="Q1518" t="s">
        <v>30358</v>
      </c>
    </row>
    <row r="1519" spans="2:17" x14ac:dyDescent="0.3">
      <c r="B1519">
        <v>1513</v>
      </c>
      <c r="C1519" t="s">
        <v>4255</v>
      </c>
      <c r="D1519" t="s">
        <v>42408</v>
      </c>
      <c r="E1519" t="s">
        <v>4256</v>
      </c>
      <c r="F1519" t="s">
        <v>50347</v>
      </c>
      <c r="G1519" t="s">
        <v>4255</v>
      </c>
      <c r="H1519" t="s">
        <v>4256</v>
      </c>
      <c r="I1519" t="s">
        <v>50347</v>
      </c>
      <c r="J1519" t="s">
        <v>4255</v>
      </c>
      <c r="L1519">
        <v>1513</v>
      </c>
      <c r="M1519" t="s">
        <v>8060</v>
      </c>
      <c r="N1519" t="s">
        <v>8061</v>
      </c>
      <c r="O1519" t="s">
        <v>8062</v>
      </c>
      <c r="P1519" t="s">
        <v>30362</v>
      </c>
      <c r="Q1519" t="s">
        <v>8060</v>
      </c>
    </row>
    <row r="1520" spans="2:17" x14ac:dyDescent="0.3">
      <c r="B1520">
        <v>1514</v>
      </c>
      <c r="C1520" t="s">
        <v>4257</v>
      </c>
      <c r="D1520" t="s">
        <v>42410</v>
      </c>
      <c r="E1520" t="s">
        <v>50348</v>
      </c>
      <c r="F1520" t="s">
        <v>50349</v>
      </c>
      <c r="G1520" t="s">
        <v>4257</v>
      </c>
      <c r="H1520" t="s">
        <v>50348</v>
      </c>
      <c r="I1520" t="s">
        <v>50349</v>
      </c>
      <c r="J1520" t="s">
        <v>4257</v>
      </c>
      <c r="L1520">
        <v>1514</v>
      </c>
      <c r="M1520" t="s">
        <v>8063</v>
      </c>
      <c r="N1520" t="s">
        <v>8064</v>
      </c>
      <c r="O1520" t="s">
        <v>30363</v>
      </c>
      <c r="P1520" t="s">
        <v>30364</v>
      </c>
      <c r="Q1520" t="s">
        <v>8063</v>
      </c>
    </row>
    <row r="1521" spans="2:17" x14ac:dyDescent="0.3">
      <c r="B1521">
        <v>1515</v>
      </c>
      <c r="C1521" t="s">
        <v>4258</v>
      </c>
      <c r="D1521" t="s">
        <v>42413</v>
      </c>
      <c r="E1521" t="s">
        <v>50350</v>
      </c>
      <c r="F1521" t="s">
        <v>50351</v>
      </c>
      <c r="G1521" t="s">
        <v>4258</v>
      </c>
      <c r="H1521" t="s">
        <v>50350</v>
      </c>
      <c r="I1521" t="s">
        <v>50351</v>
      </c>
      <c r="J1521" t="s">
        <v>4258</v>
      </c>
      <c r="L1521">
        <v>1515</v>
      </c>
      <c r="M1521" t="s">
        <v>8065</v>
      </c>
      <c r="N1521" t="s">
        <v>8066</v>
      </c>
      <c r="O1521" t="s">
        <v>30365</v>
      </c>
      <c r="P1521" t="s">
        <v>30366</v>
      </c>
      <c r="Q1521" t="s">
        <v>8065</v>
      </c>
    </row>
    <row r="1522" spans="2:17" x14ac:dyDescent="0.3">
      <c r="B1522">
        <v>1516</v>
      </c>
      <c r="C1522" t="s">
        <v>4259</v>
      </c>
      <c r="D1522" t="s">
        <v>42416</v>
      </c>
      <c r="E1522" t="s">
        <v>4260</v>
      </c>
      <c r="F1522" t="s">
        <v>50352</v>
      </c>
      <c r="G1522" t="s">
        <v>4259</v>
      </c>
      <c r="H1522" t="s">
        <v>4260</v>
      </c>
      <c r="I1522" t="s">
        <v>50352</v>
      </c>
      <c r="J1522" t="s">
        <v>4259</v>
      </c>
      <c r="L1522">
        <v>1516</v>
      </c>
      <c r="M1522" t="s">
        <v>8067</v>
      </c>
      <c r="N1522" t="s">
        <v>8068</v>
      </c>
      <c r="O1522" t="s">
        <v>8069</v>
      </c>
      <c r="P1522" t="s">
        <v>30367</v>
      </c>
      <c r="Q1522" t="s">
        <v>8067</v>
      </c>
    </row>
    <row r="1523" spans="2:17" x14ac:dyDescent="0.3">
      <c r="B1523">
        <v>1517</v>
      </c>
      <c r="C1523" t="s">
        <v>4261</v>
      </c>
      <c r="D1523" t="s">
        <v>42418</v>
      </c>
      <c r="E1523" t="s">
        <v>4262</v>
      </c>
      <c r="F1523" t="s">
        <v>50353</v>
      </c>
      <c r="G1523" t="s">
        <v>4261</v>
      </c>
      <c r="H1523" t="s">
        <v>4262</v>
      </c>
      <c r="I1523" t="s">
        <v>50353</v>
      </c>
      <c r="J1523" t="s">
        <v>4261</v>
      </c>
      <c r="L1523">
        <v>1517</v>
      </c>
      <c r="M1523" t="s">
        <v>8070</v>
      </c>
      <c r="N1523" t="s">
        <v>8071</v>
      </c>
      <c r="O1523" t="s">
        <v>8072</v>
      </c>
      <c r="P1523" t="s">
        <v>30368</v>
      </c>
      <c r="Q1523" t="s">
        <v>8070</v>
      </c>
    </row>
    <row r="1524" spans="2:17" x14ac:dyDescent="0.3">
      <c r="B1524">
        <v>1518</v>
      </c>
      <c r="C1524" t="s">
        <v>4263</v>
      </c>
      <c r="D1524" t="s">
        <v>42420</v>
      </c>
      <c r="E1524" t="s">
        <v>4264</v>
      </c>
      <c r="F1524" t="s">
        <v>50354</v>
      </c>
      <c r="G1524" t="s">
        <v>4263</v>
      </c>
      <c r="H1524" t="s">
        <v>4264</v>
      </c>
      <c r="I1524" t="s">
        <v>50354</v>
      </c>
      <c r="J1524" t="s">
        <v>4263</v>
      </c>
      <c r="L1524">
        <v>1518</v>
      </c>
      <c r="M1524" t="s">
        <v>8073</v>
      </c>
      <c r="N1524" t="s">
        <v>8074</v>
      </c>
      <c r="O1524" t="s">
        <v>8075</v>
      </c>
      <c r="P1524" t="s">
        <v>30369</v>
      </c>
      <c r="Q1524" t="s">
        <v>8073</v>
      </c>
    </row>
    <row r="1525" spans="2:17" x14ac:dyDescent="0.3">
      <c r="B1525">
        <v>1519</v>
      </c>
      <c r="C1525" t="s">
        <v>4265</v>
      </c>
      <c r="D1525" t="s">
        <v>28415</v>
      </c>
      <c r="E1525" t="s">
        <v>4266</v>
      </c>
      <c r="F1525" t="s">
        <v>39758</v>
      </c>
      <c r="G1525" t="s">
        <v>4265</v>
      </c>
      <c r="H1525" t="s">
        <v>4266</v>
      </c>
      <c r="I1525" t="s">
        <v>39758</v>
      </c>
      <c r="J1525" t="s">
        <v>4265</v>
      </c>
      <c r="L1525">
        <v>1519</v>
      </c>
      <c r="M1525" t="s">
        <v>1699</v>
      </c>
      <c r="N1525" t="s">
        <v>28415</v>
      </c>
      <c r="O1525" t="s">
        <v>1700</v>
      </c>
      <c r="P1525" t="s">
        <v>30370</v>
      </c>
      <c r="Q1525" t="s">
        <v>1699</v>
      </c>
    </row>
    <row r="1526" spans="2:17" x14ac:dyDescent="0.3">
      <c r="B1526">
        <v>1520</v>
      </c>
      <c r="C1526" t="s">
        <v>4267</v>
      </c>
      <c r="D1526" t="s">
        <v>28417</v>
      </c>
      <c r="E1526" t="s">
        <v>4268</v>
      </c>
      <c r="F1526" t="s">
        <v>39759</v>
      </c>
      <c r="G1526" t="s">
        <v>4267</v>
      </c>
      <c r="H1526" t="s">
        <v>4268</v>
      </c>
      <c r="I1526" t="s">
        <v>39759</v>
      </c>
      <c r="J1526" t="s">
        <v>4267</v>
      </c>
      <c r="L1526">
        <v>1520</v>
      </c>
      <c r="M1526" t="s">
        <v>1701</v>
      </c>
      <c r="N1526" t="s">
        <v>28417</v>
      </c>
      <c r="O1526" t="s">
        <v>1702</v>
      </c>
      <c r="P1526" t="s">
        <v>30371</v>
      </c>
      <c r="Q1526" t="s">
        <v>1701</v>
      </c>
    </row>
    <row r="1527" spans="2:17" x14ac:dyDescent="0.3">
      <c r="B1527">
        <v>1521</v>
      </c>
      <c r="C1527" t="s">
        <v>4269</v>
      </c>
      <c r="D1527" t="s">
        <v>28419</v>
      </c>
      <c r="E1527" t="s">
        <v>4270</v>
      </c>
      <c r="F1527" t="s">
        <v>39760</v>
      </c>
      <c r="G1527" t="s">
        <v>4269</v>
      </c>
      <c r="H1527" t="s">
        <v>4270</v>
      </c>
      <c r="I1527" t="s">
        <v>39760</v>
      </c>
      <c r="J1527" t="s">
        <v>4269</v>
      </c>
      <c r="L1527">
        <v>1521</v>
      </c>
      <c r="M1527" t="s">
        <v>1703</v>
      </c>
      <c r="N1527" t="s">
        <v>28419</v>
      </c>
      <c r="O1527" t="s">
        <v>1704</v>
      </c>
      <c r="P1527" t="s">
        <v>30372</v>
      </c>
      <c r="Q1527" t="s">
        <v>1703</v>
      </c>
    </row>
    <row r="1528" spans="2:17" x14ac:dyDescent="0.3">
      <c r="B1528">
        <v>1522</v>
      </c>
      <c r="C1528" t="s">
        <v>4271</v>
      </c>
      <c r="D1528" t="s">
        <v>28421</v>
      </c>
      <c r="E1528" t="s">
        <v>4272</v>
      </c>
      <c r="F1528" t="s">
        <v>39761</v>
      </c>
      <c r="G1528" t="s">
        <v>4271</v>
      </c>
      <c r="H1528" t="s">
        <v>4272</v>
      </c>
      <c r="I1528" t="s">
        <v>39761</v>
      </c>
      <c r="J1528" t="s">
        <v>4271</v>
      </c>
      <c r="L1528">
        <v>1522</v>
      </c>
      <c r="M1528" t="s">
        <v>1705</v>
      </c>
      <c r="N1528" t="s">
        <v>28421</v>
      </c>
      <c r="O1528" t="s">
        <v>1706</v>
      </c>
      <c r="P1528" t="s">
        <v>30373</v>
      </c>
      <c r="Q1528" t="s">
        <v>1705</v>
      </c>
    </row>
    <row r="1529" spans="2:17" x14ac:dyDescent="0.3">
      <c r="B1529">
        <v>1523</v>
      </c>
      <c r="C1529" t="s">
        <v>4273</v>
      </c>
      <c r="D1529" t="s">
        <v>28423</v>
      </c>
      <c r="E1529" t="s">
        <v>4274</v>
      </c>
      <c r="F1529" t="s">
        <v>39762</v>
      </c>
      <c r="G1529" t="s">
        <v>4273</v>
      </c>
      <c r="H1529" t="s">
        <v>4274</v>
      </c>
      <c r="I1529" t="s">
        <v>39762</v>
      </c>
      <c r="J1529" t="s">
        <v>4273</v>
      </c>
      <c r="L1529">
        <v>1523</v>
      </c>
      <c r="M1529" t="s">
        <v>1707</v>
      </c>
      <c r="N1529" t="s">
        <v>28423</v>
      </c>
      <c r="O1529" t="s">
        <v>1708</v>
      </c>
      <c r="P1529" t="s">
        <v>30374</v>
      </c>
      <c r="Q1529" t="s">
        <v>1707</v>
      </c>
    </row>
    <row r="1530" spans="2:17" x14ac:dyDescent="0.3">
      <c r="B1530">
        <v>1524</v>
      </c>
      <c r="C1530" t="s">
        <v>4275</v>
      </c>
      <c r="D1530" t="s">
        <v>28425</v>
      </c>
      <c r="E1530" t="s">
        <v>4276</v>
      </c>
      <c r="F1530" t="s">
        <v>39763</v>
      </c>
      <c r="G1530" t="s">
        <v>4275</v>
      </c>
      <c r="H1530" t="s">
        <v>4276</v>
      </c>
      <c r="I1530" t="s">
        <v>39763</v>
      </c>
      <c r="J1530" t="s">
        <v>4275</v>
      </c>
      <c r="L1530">
        <v>1524</v>
      </c>
      <c r="M1530" t="s">
        <v>1709</v>
      </c>
      <c r="N1530" t="s">
        <v>28425</v>
      </c>
      <c r="O1530" t="s">
        <v>1710</v>
      </c>
      <c r="P1530" t="s">
        <v>30375</v>
      </c>
      <c r="Q1530" t="s">
        <v>1709</v>
      </c>
    </row>
    <row r="1531" spans="2:17" x14ac:dyDescent="0.3">
      <c r="B1531">
        <v>1525</v>
      </c>
      <c r="C1531" t="s">
        <v>4277</v>
      </c>
      <c r="D1531" t="s">
        <v>28427</v>
      </c>
      <c r="E1531" t="s">
        <v>4278</v>
      </c>
      <c r="F1531" t="s">
        <v>39764</v>
      </c>
      <c r="G1531" t="s">
        <v>4277</v>
      </c>
      <c r="H1531" t="s">
        <v>4278</v>
      </c>
      <c r="I1531" t="s">
        <v>39764</v>
      </c>
      <c r="J1531" t="s">
        <v>4277</v>
      </c>
      <c r="L1531">
        <v>1525</v>
      </c>
      <c r="M1531" t="s">
        <v>1711</v>
      </c>
      <c r="N1531" t="s">
        <v>28427</v>
      </c>
      <c r="O1531" t="s">
        <v>1712</v>
      </c>
      <c r="P1531" t="s">
        <v>30376</v>
      </c>
      <c r="Q1531" t="s">
        <v>1711</v>
      </c>
    </row>
    <row r="1532" spans="2:17" x14ac:dyDescent="0.3">
      <c r="B1532">
        <v>1526</v>
      </c>
      <c r="C1532" t="s">
        <v>4279</v>
      </c>
      <c r="D1532" t="s">
        <v>28429</v>
      </c>
      <c r="E1532" t="s">
        <v>4280</v>
      </c>
      <c r="F1532" t="s">
        <v>39765</v>
      </c>
      <c r="G1532" t="s">
        <v>4279</v>
      </c>
      <c r="H1532" t="s">
        <v>4280</v>
      </c>
      <c r="I1532" t="s">
        <v>39765</v>
      </c>
      <c r="J1532" t="s">
        <v>4279</v>
      </c>
      <c r="L1532">
        <v>1526</v>
      </c>
      <c r="M1532" t="s">
        <v>1713</v>
      </c>
      <c r="N1532" t="s">
        <v>28429</v>
      </c>
      <c r="O1532" t="s">
        <v>1714</v>
      </c>
      <c r="P1532" t="s">
        <v>30377</v>
      </c>
      <c r="Q1532" t="s">
        <v>1713</v>
      </c>
    </row>
    <row r="1533" spans="2:17" x14ac:dyDescent="0.3">
      <c r="B1533">
        <v>1527</v>
      </c>
      <c r="C1533" t="s">
        <v>4281</v>
      </c>
      <c r="D1533" t="s">
        <v>28431</v>
      </c>
      <c r="E1533" t="s">
        <v>4282</v>
      </c>
      <c r="F1533" t="s">
        <v>39766</v>
      </c>
      <c r="G1533" t="s">
        <v>4281</v>
      </c>
      <c r="H1533" t="s">
        <v>4282</v>
      </c>
      <c r="I1533" t="s">
        <v>39766</v>
      </c>
      <c r="J1533" t="s">
        <v>4281</v>
      </c>
      <c r="L1533">
        <v>1527</v>
      </c>
      <c r="M1533" t="s">
        <v>1715</v>
      </c>
      <c r="N1533" t="s">
        <v>28431</v>
      </c>
      <c r="O1533" t="s">
        <v>1716</v>
      </c>
      <c r="P1533" t="s">
        <v>30378</v>
      </c>
      <c r="Q1533" t="s">
        <v>1715</v>
      </c>
    </row>
    <row r="1534" spans="2:17" x14ac:dyDescent="0.3">
      <c r="B1534">
        <v>1528</v>
      </c>
      <c r="C1534" t="s">
        <v>4283</v>
      </c>
      <c r="D1534" t="s">
        <v>28390</v>
      </c>
      <c r="E1534" t="s">
        <v>4284</v>
      </c>
      <c r="F1534" t="s">
        <v>39735</v>
      </c>
      <c r="G1534" t="s">
        <v>4283</v>
      </c>
      <c r="H1534" t="s">
        <v>4284</v>
      </c>
      <c r="I1534" t="s">
        <v>39735</v>
      </c>
      <c r="J1534" t="s">
        <v>4283</v>
      </c>
      <c r="L1534">
        <v>1528</v>
      </c>
      <c r="M1534" t="s">
        <v>1717</v>
      </c>
      <c r="N1534" t="s">
        <v>28390</v>
      </c>
      <c r="O1534" t="s">
        <v>1718</v>
      </c>
      <c r="P1534" t="s">
        <v>30379</v>
      </c>
      <c r="Q1534" t="s">
        <v>1717</v>
      </c>
    </row>
    <row r="1535" spans="2:17" x14ac:dyDescent="0.3">
      <c r="B1535">
        <v>1529</v>
      </c>
      <c r="C1535" t="s">
        <v>4285</v>
      </c>
      <c r="D1535" t="s">
        <v>28392</v>
      </c>
      <c r="E1535" t="s">
        <v>4286</v>
      </c>
      <c r="F1535" t="s">
        <v>39736</v>
      </c>
      <c r="G1535" t="s">
        <v>4285</v>
      </c>
      <c r="H1535" t="s">
        <v>4286</v>
      </c>
      <c r="I1535" t="s">
        <v>39736</v>
      </c>
      <c r="J1535" t="s">
        <v>4285</v>
      </c>
      <c r="L1535">
        <v>1529</v>
      </c>
      <c r="M1535" t="s">
        <v>1719</v>
      </c>
      <c r="N1535" t="s">
        <v>28392</v>
      </c>
      <c r="O1535" t="s">
        <v>1720</v>
      </c>
      <c r="P1535" t="s">
        <v>30380</v>
      </c>
      <c r="Q1535" t="s">
        <v>1719</v>
      </c>
    </row>
    <row r="1536" spans="2:17" x14ac:dyDescent="0.3">
      <c r="B1536">
        <v>1530</v>
      </c>
      <c r="C1536" t="s">
        <v>4287</v>
      </c>
      <c r="D1536" t="s">
        <v>42433</v>
      </c>
      <c r="E1536" t="s">
        <v>4288</v>
      </c>
      <c r="F1536" t="s">
        <v>50355</v>
      </c>
      <c r="G1536" t="s">
        <v>4287</v>
      </c>
      <c r="H1536" t="s">
        <v>4288</v>
      </c>
      <c r="I1536" t="s">
        <v>50355</v>
      </c>
      <c r="J1536" t="s">
        <v>4287</v>
      </c>
      <c r="L1536">
        <v>1530</v>
      </c>
      <c r="M1536" t="s">
        <v>8076</v>
      </c>
      <c r="N1536" t="s">
        <v>8077</v>
      </c>
      <c r="O1536" t="s">
        <v>8078</v>
      </c>
      <c r="P1536" t="s">
        <v>30381</v>
      </c>
      <c r="Q1536" t="s">
        <v>8076</v>
      </c>
    </row>
    <row r="1537" spans="2:17" x14ac:dyDescent="0.3">
      <c r="B1537">
        <v>1531</v>
      </c>
      <c r="C1537" t="s">
        <v>4289</v>
      </c>
      <c r="D1537" t="s">
        <v>42435</v>
      </c>
      <c r="E1537" t="s">
        <v>4290</v>
      </c>
      <c r="F1537" t="s">
        <v>50356</v>
      </c>
      <c r="G1537" t="s">
        <v>4289</v>
      </c>
      <c r="H1537" t="s">
        <v>4290</v>
      </c>
      <c r="I1537" t="s">
        <v>50356</v>
      </c>
      <c r="J1537" t="s">
        <v>4289</v>
      </c>
      <c r="L1537">
        <v>1531</v>
      </c>
      <c r="M1537" t="s">
        <v>8079</v>
      </c>
      <c r="N1537" t="s">
        <v>8080</v>
      </c>
      <c r="O1537" t="s">
        <v>8081</v>
      </c>
      <c r="P1537" t="s">
        <v>30382</v>
      </c>
      <c r="Q1537" t="s">
        <v>8079</v>
      </c>
    </row>
    <row r="1538" spans="2:17" x14ac:dyDescent="0.3">
      <c r="B1538">
        <v>1532</v>
      </c>
      <c r="C1538" t="s">
        <v>4291</v>
      </c>
      <c r="D1538" t="s">
        <v>42437</v>
      </c>
      <c r="E1538" t="s">
        <v>4292</v>
      </c>
      <c r="F1538" t="s">
        <v>50357</v>
      </c>
      <c r="G1538" t="s">
        <v>4291</v>
      </c>
      <c r="H1538" t="s">
        <v>4292</v>
      </c>
      <c r="I1538" t="s">
        <v>50357</v>
      </c>
      <c r="J1538" t="s">
        <v>4291</v>
      </c>
      <c r="L1538">
        <v>1532</v>
      </c>
      <c r="M1538" t="s">
        <v>8082</v>
      </c>
      <c r="N1538" t="s">
        <v>8083</v>
      </c>
      <c r="O1538" t="s">
        <v>8084</v>
      </c>
      <c r="P1538" t="s">
        <v>30383</v>
      </c>
      <c r="Q1538" t="s">
        <v>8082</v>
      </c>
    </row>
    <row r="1539" spans="2:17" x14ac:dyDescent="0.3">
      <c r="B1539">
        <v>1533</v>
      </c>
      <c r="C1539" t="s">
        <v>50358</v>
      </c>
      <c r="D1539" t="s">
        <v>42440</v>
      </c>
      <c r="E1539" t="s">
        <v>4293</v>
      </c>
      <c r="F1539" t="s">
        <v>50359</v>
      </c>
      <c r="G1539" t="s">
        <v>50358</v>
      </c>
      <c r="H1539" t="s">
        <v>4293</v>
      </c>
      <c r="I1539" t="s">
        <v>50359</v>
      </c>
      <c r="J1539" t="s">
        <v>50358</v>
      </c>
      <c r="L1539">
        <v>1533</v>
      </c>
      <c r="M1539" t="s">
        <v>30384</v>
      </c>
      <c r="N1539" t="s">
        <v>8085</v>
      </c>
      <c r="O1539" t="s">
        <v>8086</v>
      </c>
      <c r="P1539" t="s">
        <v>30385</v>
      </c>
      <c r="Q1539" t="s">
        <v>30384</v>
      </c>
    </row>
    <row r="1540" spans="2:17" x14ac:dyDescent="0.3">
      <c r="B1540">
        <v>1534</v>
      </c>
      <c r="C1540" t="s">
        <v>5835</v>
      </c>
      <c r="D1540" t="s">
        <v>42442</v>
      </c>
      <c r="E1540" t="s">
        <v>4294</v>
      </c>
      <c r="F1540" t="s">
        <v>50360</v>
      </c>
      <c r="G1540" t="s">
        <v>5835</v>
      </c>
      <c r="H1540" t="s">
        <v>4294</v>
      </c>
      <c r="I1540" t="s">
        <v>50360</v>
      </c>
      <c r="J1540" t="s">
        <v>5835</v>
      </c>
      <c r="L1540">
        <v>1534</v>
      </c>
      <c r="M1540" t="s">
        <v>8087</v>
      </c>
      <c r="N1540" t="s">
        <v>8088</v>
      </c>
      <c r="O1540" t="s">
        <v>8089</v>
      </c>
      <c r="P1540" t="s">
        <v>30386</v>
      </c>
      <c r="Q1540" t="s">
        <v>8087</v>
      </c>
    </row>
    <row r="1541" spans="2:17" x14ac:dyDescent="0.3">
      <c r="B1541">
        <v>1535</v>
      </c>
      <c r="C1541" t="s">
        <v>4295</v>
      </c>
      <c r="D1541" t="s">
        <v>42444</v>
      </c>
      <c r="E1541" t="s">
        <v>4296</v>
      </c>
      <c r="F1541" t="s">
        <v>50361</v>
      </c>
      <c r="G1541" t="s">
        <v>4295</v>
      </c>
      <c r="H1541" t="s">
        <v>4296</v>
      </c>
      <c r="I1541" t="s">
        <v>50361</v>
      </c>
      <c r="J1541" t="s">
        <v>4295</v>
      </c>
      <c r="L1541">
        <v>1535</v>
      </c>
      <c r="M1541" t="s">
        <v>8090</v>
      </c>
      <c r="N1541" t="s">
        <v>8091</v>
      </c>
      <c r="O1541" t="s">
        <v>8092</v>
      </c>
      <c r="P1541" t="s">
        <v>30387</v>
      </c>
      <c r="Q1541" t="s">
        <v>8090</v>
      </c>
    </row>
    <row r="1542" spans="2:17" x14ac:dyDescent="0.3">
      <c r="B1542">
        <v>1536</v>
      </c>
      <c r="C1542" t="s">
        <v>4297</v>
      </c>
      <c r="D1542" t="s">
        <v>42446</v>
      </c>
      <c r="E1542" t="s">
        <v>4298</v>
      </c>
      <c r="F1542" t="s">
        <v>50362</v>
      </c>
      <c r="G1542" t="s">
        <v>4297</v>
      </c>
      <c r="H1542" t="s">
        <v>4298</v>
      </c>
      <c r="I1542" t="s">
        <v>50362</v>
      </c>
      <c r="J1542" t="s">
        <v>4297</v>
      </c>
      <c r="L1542">
        <v>1536</v>
      </c>
      <c r="M1542" t="s">
        <v>8093</v>
      </c>
      <c r="N1542" t="s">
        <v>8094</v>
      </c>
      <c r="O1542" t="s">
        <v>8095</v>
      </c>
      <c r="P1542" t="s">
        <v>30388</v>
      </c>
      <c r="Q1542" t="s">
        <v>8093</v>
      </c>
    </row>
    <row r="1543" spans="2:17" x14ac:dyDescent="0.3">
      <c r="B1543">
        <v>1537</v>
      </c>
      <c r="C1543" t="s">
        <v>4299</v>
      </c>
      <c r="D1543" t="s">
        <v>42448</v>
      </c>
      <c r="E1543" t="s">
        <v>4300</v>
      </c>
      <c r="F1543" t="s">
        <v>50363</v>
      </c>
      <c r="G1543" t="s">
        <v>4299</v>
      </c>
      <c r="H1543" t="s">
        <v>4300</v>
      </c>
      <c r="I1543" t="s">
        <v>50363</v>
      </c>
      <c r="J1543" t="s">
        <v>4299</v>
      </c>
      <c r="L1543">
        <v>1537</v>
      </c>
      <c r="M1543" t="s">
        <v>8096</v>
      </c>
      <c r="N1543" t="s">
        <v>8097</v>
      </c>
      <c r="O1543" t="s">
        <v>8098</v>
      </c>
      <c r="P1543" t="s">
        <v>30389</v>
      </c>
      <c r="Q1543" t="s">
        <v>8096</v>
      </c>
    </row>
    <row r="1544" spans="2:17" x14ac:dyDescent="0.3">
      <c r="B1544">
        <v>1538</v>
      </c>
      <c r="C1544" t="s">
        <v>4301</v>
      </c>
      <c r="D1544" t="s">
        <v>42450</v>
      </c>
      <c r="E1544" t="s">
        <v>4302</v>
      </c>
      <c r="F1544" t="s">
        <v>50364</v>
      </c>
      <c r="G1544" t="s">
        <v>4301</v>
      </c>
      <c r="H1544" t="s">
        <v>4302</v>
      </c>
      <c r="I1544" t="s">
        <v>50364</v>
      </c>
      <c r="J1544" t="s">
        <v>4301</v>
      </c>
      <c r="L1544">
        <v>1538</v>
      </c>
      <c r="M1544" t="s">
        <v>8099</v>
      </c>
      <c r="N1544" t="s">
        <v>8100</v>
      </c>
      <c r="O1544" t="s">
        <v>8101</v>
      </c>
      <c r="P1544" t="s">
        <v>30390</v>
      </c>
      <c r="Q1544" t="s">
        <v>8099</v>
      </c>
    </row>
    <row r="1545" spans="2:17" x14ac:dyDescent="0.3">
      <c r="B1545">
        <v>1539</v>
      </c>
      <c r="C1545" t="s">
        <v>4240</v>
      </c>
      <c r="D1545" t="s">
        <v>42452</v>
      </c>
      <c r="E1545" t="s">
        <v>26767</v>
      </c>
      <c r="F1545" t="s">
        <v>50365</v>
      </c>
      <c r="G1545" t="s">
        <v>4240</v>
      </c>
      <c r="H1545" t="s">
        <v>26767</v>
      </c>
      <c r="I1545" t="s">
        <v>50365</v>
      </c>
      <c r="J1545" t="s">
        <v>4240</v>
      </c>
      <c r="L1545">
        <v>1539</v>
      </c>
      <c r="M1545" t="s">
        <v>8039</v>
      </c>
      <c r="N1545" t="s">
        <v>8040</v>
      </c>
      <c r="O1545" t="s">
        <v>26081</v>
      </c>
      <c r="P1545" t="s">
        <v>30391</v>
      </c>
      <c r="Q1545" t="s">
        <v>8039</v>
      </c>
    </row>
    <row r="1546" spans="2:17" x14ac:dyDescent="0.3">
      <c r="B1546">
        <v>1540</v>
      </c>
      <c r="C1546" t="s">
        <v>4303</v>
      </c>
      <c r="D1546" t="s">
        <v>42454</v>
      </c>
      <c r="E1546" t="s">
        <v>4304</v>
      </c>
      <c r="F1546" t="s">
        <v>50366</v>
      </c>
      <c r="G1546" t="s">
        <v>4303</v>
      </c>
      <c r="H1546" t="s">
        <v>4304</v>
      </c>
      <c r="I1546" t="s">
        <v>50366</v>
      </c>
      <c r="J1546" t="s">
        <v>4303</v>
      </c>
      <c r="L1546">
        <v>1540</v>
      </c>
      <c r="M1546" t="s">
        <v>8102</v>
      </c>
      <c r="N1546" t="s">
        <v>8103</v>
      </c>
      <c r="O1546" t="s">
        <v>8104</v>
      </c>
      <c r="P1546" t="s">
        <v>30392</v>
      </c>
      <c r="Q1546" t="s">
        <v>8102</v>
      </c>
    </row>
    <row r="1547" spans="2:17" x14ac:dyDescent="0.3">
      <c r="B1547">
        <v>1541</v>
      </c>
      <c r="C1547" t="s">
        <v>4305</v>
      </c>
      <c r="D1547" t="s">
        <v>42456</v>
      </c>
      <c r="E1547" t="s">
        <v>4306</v>
      </c>
      <c r="F1547" t="s">
        <v>50367</v>
      </c>
      <c r="G1547" t="s">
        <v>4305</v>
      </c>
      <c r="H1547" t="s">
        <v>4306</v>
      </c>
      <c r="I1547" t="s">
        <v>50367</v>
      </c>
      <c r="J1547" t="s">
        <v>4305</v>
      </c>
      <c r="L1547">
        <v>1541</v>
      </c>
      <c r="M1547" t="s">
        <v>8105</v>
      </c>
      <c r="N1547" t="s">
        <v>8106</v>
      </c>
      <c r="O1547" t="s">
        <v>8107</v>
      </c>
      <c r="P1547" t="s">
        <v>30393</v>
      </c>
      <c r="Q1547" t="s">
        <v>8105</v>
      </c>
    </row>
    <row r="1548" spans="2:17" x14ac:dyDescent="0.3">
      <c r="B1548">
        <v>1542</v>
      </c>
      <c r="C1548" t="s">
        <v>4307</v>
      </c>
      <c r="D1548" t="s">
        <v>42458</v>
      </c>
      <c r="E1548" t="s">
        <v>4308</v>
      </c>
      <c r="F1548" t="s">
        <v>50368</v>
      </c>
      <c r="G1548" t="s">
        <v>4307</v>
      </c>
      <c r="H1548" t="s">
        <v>4308</v>
      </c>
      <c r="I1548" t="s">
        <v>50368</v>
      </c>
      <c r="J1548" t="s">
        <v>4307</v>
      </c>
      <c r="L1548">
        <v>1542</v>
      </c>
      <c r="M1548" t="s">
        <v>8108</v>
      </c>
      <c r="N1548" t="s">
        <v>8109</v>
      </c>
      <c r="O1548" t="s">
        <v>8110</v>
      </c>
      <c r="P1548" t="s">
        <v>30394</v>
      </c>
      <c r="Q1548" t="s">
        <v>8108</v>
      </c>
    </row>
    <row r="1549" spans="2:17" x14ac:dyDescent="0.3">
      <c r="B1549">
        <v>1543</v>
      </c>
      <c r="C1549" t="s">
        <v>4309</v>
      </c>
      <c r="D1549" t="s">
        <v>42460</v>
      </c>
      <c r="E1549" t="s">
        <v>4310</v>
      </c>
      <c r="F1549" t="s">
        <v>50369</v>
      </c>
      <c r="G1549" t="s">
        <v>4309</v>
      </c>
      <c r="H1549" t="s">
        <v>4310</v>
      </c>
      <c r="I1549" t="s">
        <v>50369</v>
      </c>
      <c r="J1549" t="s">
        <v>4309</v>
      </c>
      <c r="L1549">
        <v>1543</v>
      </c>
      <c r="M1549" t="s">
        <v>8111</v>
      </c>
      <c r="N1549" t="s">
        <v>8112</v>
      </c>
      <c r="O1549" t="s">
        <v>8113</v>
      </c>
      <c r="P1549" t="s">
        <v>30395</v>
      </c>
      <c r="Q1549" t="s">
        <v>8111</v>
      </c>
    </row>
    <row r="1550" spans="2:17" x14ac:dyDescent="0.3">
      <c r="B1550">
        <v>1544</v>
      </c>
      <c r="C1550" t="s">
        <v>4311</v>
      </c>
      <c r="D1550" t="s">
        <v>42462</v>
      </c>
      <c r="E1550" t="s">
        <v>4312</v>
      </c>
      <c r="F1550" t="s">
        <v>50370</v>
      </c>
      <c r="G1550" t="s">
        <v>4311</v>
      </c>
      <c r="H1550" t="s">
        <v>4312</v>
      </c>
      <c r="I1550" t="s">
        <v>50370</v>
      </c>
      <c r="J1550" t="s">
        <v>4311</v>
      </c>
      <c r="L1550">
        <v>1544</v>
      </c>
      <c r="M1550" t="s">
        <v>8114</v>
      </c>
      <c r="N1550" t="s">
        <v>8115</v>
      </c>
      <c r="O1550" t="s">
        <v>8116</v>
      </c>
      <c r="P1550" t="s">
        <v>30396</v>
      </c>
      <c r="Q1550" t="s">
        <v>8114</v>
      </c>
    </row>
    <row r="1551" spans="2:17" x14ac:dyDescent="0.3">
      <c r="B1551">
        <v>1545</v>
      </c>
      <c r="C1551" t="s">
        <v>4313</v>
      </c>
      <c r="D1551" t="s">
        <v>42464</v>
      </c>
      <c r="E1551" t="s">
        <v>4314</v>
      </c>
      <c r="F1551" t="s">
        <v>50371</v>
      </c>
      <c r="G1551" t="s">
        <v>4313</v>
      </c>
      <c r="H1551" t="s">
        <v>4314</v>
      </c>
      <c r="I1551" t="s">
        <v>50371</v>
      </c>
      <c r="J1551" t="s">
        <v>4313</v>
      </c>
      <c r="L1551">
        <v>1545</v>
      </c>
      <c r="M1551" t="s">
        <v>8117</v>
      </c>
      <c r="N1551" t="s">
        <v>8118</v>
      </c>
      <c r="O1551" t="s">
        <v>8119</v>
      </c>
      <c r="P1551" t="s">
        <v>30397</v>
      </c>
      <c r="Q1551" t="s">
        <v>8117</v>
      </c>
    </row>
    <row r="1552" spans="2:17" x14ac:dyDescent="0.3">
      <c r="B1552">
        <v>1546</v>
      </c>
      <c r="C1552" t="s">
        <v>4315</v>
      </c>
      <c r="D1552" t="s">
        <v>42466</v>
      </c>
      <c r="E1552" t="s">
        <v>4316</v>
      </c>
      <c r="F1552" t="s">
        <v>50372</v>
      </c>
      <c r="G1552" t="s">
        <v>4315</v>
      </c>
      <c r="H1552" t="s">
        <v>4316</v>
      </c>
      <c r="I1552" t="s">
        <v>50372</v>
      </c>
      <c r="J1552" t="s">
        <v>4315</v>
      </c>
      <c r="L1552">
        <v>1546</v>
      </c>
      <c r="M1552" t="s">
        <v>8120</v>
      </c>
      <c r="N1552" t="s">
        <v>8121</v>
      </c>
      <c r="O1552" t="s">
        <v>8122</v>
      </c>
      <c r="P1552" t="s">
        <v>30398</v>
      </c>
      <c r="Q1552" t="s">
        <v>8120</v>
      </c>
    </row>
    <row r="1553" spans="2:17" x14ac:dyDescent="0.3">
      <c r="B1553">
        <v>1547</v>
      </c>
      <c r="C1553" t="s">
        <v>4317</v>
      </c>
      <c r="D1553" t="s">
        <v>42468</v>
      </c>
      <c r="E1553" t="s">
        <v>4318</v>
      </c>
      <c r="F1553" t="s">
        <v>50373</v>
      </c>
      <c r="G1553" t="s">
        <v>4317</v>
      </c>
      <c r="H1553" t="s">
        <v>4318</v>
      </c>
      <c r="I1553" t="s">
        <v>50373</v>
      </c>
      <c r="J1553" t="s">
        <v>4317</v>
      </c>
      <c r="L1553">
        <v>1547</v>
      </c>
      <c r="M1553" t="s">
        <v>8123</v>
      </c>
      <c r="N1553" t="s">
        <v>8124</v>
      </c>
      <c r="O1553" t="s">
        <v>8125</v>
      </c>
      <c r="P1553" t="s">
        <v>30399</v>
      </c>
      <c r="Q1553" t="s">
        <v>8123</v>
      </c>
    </row>
    <row r="1554" spans="2:17" x14ac:dyDescent="0.3">
      <c r="B1554">
        <v>1548</v>
      </c>
      <c r="C1554" t="s">
        <v>4319</v>
      </c>
      <c r="D1554" t="s">
        <v>42470</v>
      </c>
      <c r="E1554" t="s">
        <v>4320</v>
      </c>
      <c r="F1554" t="s">
        <v>50374</v>
      </c>
      <c r="G1554" t="s">
        <v>4319</v>
      </c>
      <c r="H1554" t="s">
        <v>4320</v>
      </c>
      <c r="I1554" t="s">
        <v>50374</v>
      </c>
      <c r="J1554" t="s">
        <v>4319</v>
      </c>
      <c r="L1554">
        <v>1548</v>
      </c>
      <c r="M1554" t="s">
        <v>8126</v>
      </c>
      <c r="N1554" t="s">
        <v>8127</v>
      </c>
      <c r="O1554" t="s">
        <v>8128</v>
      </c>
      <c r="P1554" t="s">
        <v>30400</v>
      </c>
      <c r="Q1554" t="s">
        <v>8126</v>
      </c>
    </row>
    <row r="1555" spans="2:17" x14ac:dyDescent="0.3">
      <c r="B1555">
        <v>1549</v>
      </c>
      <c r="C1555" t="s">
        <v>4321</v>
      </c>
      <c r="D1555" t="s">
        <v>42472</v>
      </c>
      <c r="E1555" t="s">
        <v>4322</v>
      </c>
      <c r="F1555" t="s">
        <v>50375</v>
      </c>
      <c r="G1555" t="s">
        <v>4321</v>
      </c>
      <c r="H1555" t="s">
        <v>4322</v>
      </c>
      <c r="I1555" t="s">
        <v>50375</v>
      </c>
      <c r="J1555" t="s">
        <v>4321</v>
      </c>
      <c r="L1555">
        <v>1549</v>
      </c>
      <c r="M1555" t="s">
        <v>8129</v>
      </c>
      <c r="N1555" t="s">
        <v>8130</v>
      </c>
      <c r="O1555" t="s">
        <v>8131</v>
      </c>
      <c r="P1555" t="s">
        <v>30401</v>
      </c>
      <c r="Q1555" t="s">
        <v>8129</v>
      </c>
    </row>
    <row r="1556" spans="2:17" x14ac:dyDescent="0.3">
      <c r="B1556">
        <v>1550</v>
      </c>
      <c r="C1556" t="s">
        <v>4323</v>
      </c>
      <c r="D1556" t="s">
        <v>42474</v>
      </c>
      <c r="E1556" t="s">
        <v>4324</v>
      </c>
      <c r="F1556" t="s">
        <v>50376</v>
      </c>
      <c r="G1556" t="s">
        <v>4323</v>
      </c>
      <c r="H1556" t="s">
        <v>4324</v>
      </c>
      <c r="I1556" t="s">
        <v>50376</v>
      </c>
      <c r="J1556" t="s">
        <v>4323</v>
      </c>
      <c r="L1556">
        <v>1550</v>
      </c>
      <c r="M1556" t="s">
        <v>8132</v>
      </c>
      <c r="N1556" t="s">
        <v>8133</v>
      </c>
      <c r="O1556" t="s">
        <v>8134</v>
      </c>
      <c r="P1556" t="s">
        <v>30402</v>
      </c>
      <c r="Q1556" t="s">
        <v>8132</v>
      </c>
    </row>
    <row r="1557" spans="2:17" x14ac:dyDescent="0.3">
      <c r="B1557">
        <v>1551</v>
      </c>
      <c r="C1557" t="s">
        <v>4325</v>
      </c>
      <c r="D1557" t="s">
        <v>42476</v>
      </c>
      <c r="E1557" t="s">
        <v>4326</v>
      </c>
      <c r="F1557" t="s">
        <v>50377</v>
      </c>
      <c r="G1557" t="s">
        <v>4325</v>
      </c>
      <c r="H1557" t="s">
        <v>4326</v>
      </c>
      <c r="I1557" t="s">
        <v>50377</v>
      </c>
      <c r="J1557" t="s">
        <v>4325</v>
      </c>
      <c r="L1557">
        <v>1551</v>
      </c>
      <c r="M1557" t="s">
        <v>8135</v>
      </c>
      <c r="N1557" t="s">
        <v>8136</v>
      </c>
      <c r="O1557" t="s">
        <v>8137</v>
      </c>
      <c r="P1557" t="s">
        <v>30403</v>
      </c>
      <c r="Q1557" t="s">
        <v>8135</v>
      </c>
    </row>
    <row r="1558" spans="2:17" x14ac:dyDescent="0.3">
      <c r="B1558">
        <v>1552</v>
      </c>
      <c r="C1558" t="s">
        <v>4327</v>
      </c>
      <c r="D1558" t="s">
        <v>42478</v>
      </c>
      <c r="E1558" t="s">
        <v>4328</v>
      </c>
      <c r="F1558" t="s">
        <v>50378</v>
      </c>
      <c r="G1558" t="s">
        <v>4327</v>
      </c>
      <c r="H1558" t="s">
        <v>4328</v>
      </c>
      <c r="I1558" t="s">
        <v>50378</v>
      </c>
      <c r="J1558" t="s">
        <v>4327</v>
      </c>
      <c r="L1558">
        <v>1552</v>
      </c>
      <c r="M1558" t="s">
        <v>8138</v>
      </c>
      <c r="N1558" t="s">
        <v>8139</v>
      </c>
      <c r="O1558" t="s">
        <v>8140</v>
      </c>
      <c r="P1558" t="s">
        <v>30404</v>
      </c>
      <c r="Q1558" t="s">
        <v>8138</v>
      </c>
    </row>
    <row r="1559" spans="2:17" x14ac:dyDescent="0.3">
      <c r="B1559">
        <v>1553</v>
      </c>
      <c r="C1559" t="s">
        <v>4329</v>
      </c>
      <c r="D1559" t="s">
        <v>42480</v>
      </c>
      <c r="E1559" t="s">
        <v>4330</v>
      </c>
      <c r="F1559" t="s">
        <v>50379</v>
      </c>
      <c r="G1559" t="s">
        <v>4329</v>
      </c>
      <c r="H1559" t="s">
        <v>4330</v>
      </c>
      <c r="I1559" t="s">
        <v>50379</v>
      </c>
      <c r="J1559" t="s">
        <v>4329</v>
      </c>
      <c r="L1559">
        <v>1553</v>
      </c>
      <c r="M1559" t="s">
        <v>8141</v>
      </c>
      <c r="N1559" t="s">
        <v>8142</v>
      </c>
      <c r="O1559" t="s">
        <v>8143</v>
      </c>
      <c r="P1559" t="s">
        <v>30405</v>
      </c>
      <c r="Q1559" t="s">
        <v>8141</v>
      </c>
    </row>
    <row r="1560" spans="2:17" x14ac:dyDescent="0.3">
      <c r="B1560">
        <v>1554</v>
      </c>
      <c r="C1560" t="s">
        <v>4331</v>
      </c>
      <c r="D1560" t="s">
        <v>42482</v>
      </c>
      <c r="E1560" t="s">
        <v>4332</v>
      </c>
      <c r="F1560" t="s">
        <v>50380</v>
      </c>
      <c r="G1560" t="s">
        <v>4331</v>
      </c>
      <c r="H1560" t="s">
        <v>4332</v>
      </c>
      <c r="I1560" t="s">
        <v>50380</v>
      </c>
      <c r="J1560" t="s">
        <v>4331</v>
      </c>
      <c r="L1560">
        <v>1554</v>
      </c>
      <c r="M1560" t="s">
        <v>8144</v>
      </c>
      <c r="N1560" t="s">
        <v>8145</v>
      </c>
      <c r="O1560" t="s">
        <v>8146</v>
      </c>
      <c r="P1560" t="s">
        <v>30406</v>
      </c>
      <c r="Q1560" t="s">
        <v>8144</v>
      </c>
    </row>
    <row r="1561" spans="2:17" x14ac:dyDescent="0.3">
      <c r="B1561">
        <v>1555</v>
      </c>
      <c r="C1561" t="s">
        <v>4333</v>
      </c>
      <c r="D1561" t="s">
        <v>42484</v>
      </c>
      <c r="E1561" t="s">
        <v>4334</v>
      </c>
      <c r="F1561" t="s">
        <v>50381</v>
      </c>
      <c r="G1561" t="s">
        <v>4333</v>
      </c>
      <c r="H1561" t="s">
        <v>4334</v>
      </c>
      <c r="I1561" t="s">
        <v>50381</v>
      </c>
      <c r="J1561" t="s">
        <v>4333</v>
      </c>
      <c r="L1561">
        <v>1555</v>
      </c>
      <c r="M1561" t="s">
        <v>8147</v>
      </c>
      <c r="N1561" t="s">
        <v>8148</v>
      </c>
      <c r="O1561" t="s">
        <v>8149</v>
      </c>
      <c r="P1561" t="s">
        <v>30407</v>
      </c>
      <c r="Q1561" t="s">
        <v>8147</v>
      </c>
    </row>
    <row r="1562" spans="2:17" x14ac:dyDescent="0.3">
      <c r="B1562">
        <v>1556</v>
      </c>
      <c r="C1562" t="s">
        <v>4335</v>
      </c>
      <c r="D1562" t="s">
        <v>42486</v>
      </c>
      <c r="E1562" t="s">
        <v>4336</v>
      </c>
      <c r="F1562" t="s">
        <v>50382</v>
      </c>
      <c r="G1562" t="s">
        <v>4335</v>
      </c>
      <c r="H1562" t="s">
        <v>4336</v>
      </c>
      <c r="I1562" t="s">
        <v>50382</v>
      </c>
      <c r="J1562" t="s">
        <v>4335</v>
      </c>
      <c r="L1562">
        <v>1556</v>
      </c>
      <c r="M1562" t="s">
        <v>8150</v>
      </c>
      <c r="N1562" t="s">
        <v>8151</v>
      </c>
      <c r="O1562" t="s">
        <v>8152</v>
      </c>
      <c r="P1562" t="s">
        <v>30408</v>
      </c>
      <c r="Q1562" t="s">
        <v>8150</v>
      </c>
    </row>
    <row r="1563" spans="2:17" x14ac:dyDescent="0.3">
      <c r="B1563">
        <v>1557</v>
      </c>
      <c r="C1563" t="s">
        <v>4337</v>
      </c>
      <c r="D1563" t="s">
        <v>42488</v>
      </c>
      <c r="E1563" t="s">
        <v>4338</v>
      </c>
      <c r="F1563" t="s">
        <v>50383</v>
      </c>
      <c r="G1563" t="s">
        <v>4337</v>
      </c>
      <c r="H1563" t="s">
        <v>4338</v>
      </c>
      <c r="I1563" t="s">
        <v>50383</v>
      </c>
      <c r="J1563" t="s">
        <v>4337</v>
      </c>
      <c r="L1563">
        <v>1557</v>
      </c>
      <c r="M1563" t="s">
        <v>8153</v>
      </c>
      <c r="N1563" t="s">
        <v>8154</v>
      </c>
      <c r="O1563" t="s">
        <v>8155</v>
      </c>
      <c r="P1563" t="s">
        <v>30409</v>
      </c>
      <c r="Q1563" t="s">
        <v>8153</v>
      </c>
    </row>
    <row r="1564" spans="2:17" x14ac:dyDescent="0.3">
      <c r="B1564">
        <v>1558</v>
      </c>
      <c r="C1564" t="s">
        <v>4339</v>
      </c>
      <c r="D1564" t="s">
        <v>42490</v>
      </c>
      <c r="E1564" t="s">
        <v>4340</v>
      </c>
      <c r="F1564" t="s">
        <v>50384</v>
      </c>
      <c r="G1564" t="s">
        <v>4339</v>
      </c>
      <c r="H1564" t="s">
        <v>4340</v>
      </c>
      <c r="I1564" t="s">
        <v>50384</v>
      </c>
      <c r="J1564" t="s">
        <v>4339</v>
      </c>
      <c r="L1564">
        <v>1558</v>
      </c>
      <c r="M1564" t="s">
        <v>8156</v>
      </c>
      <c r="N1564" t="s">
        <v>8157</v>
      </c>
      <c r="O1564" t="s">
        <v>8158</v>
      </c>
      <c r="P1564" t="s">
        <v>30410</v>
      </c>
      <c r="Q1564" t="s">
        <v>8156</v>
      </c>
    </row>
    <row r="1565" spans="2:17" x14ac:dyDescent="0.3">
      <c r="B1565">
        <v>1559</v>
      </c>
      <c r="C1565" t="s">
        <v>4341</v>
      </c>
      <c r="D1565" t="s">
        <v>42492</v>
      </c>
      <c r="E1565" t="s">
        <v>4342</v>
      </c>
      <c r="F1565" t="s">
        <v>50385</v>
      </c>
      <c r="G1565" t="s">
        <v>4341</v>
      </c>
      <c r="H1565" t="s">
        <v>4342</v>
      </c>
      <c r="I1565" t="s">
        <v>50385</v>
      </c>
      <c r="J1565" t="s">
        <v>4341</v>
      </c>
      <c r="L1565">
        <v>1559</v>
      </c>
      <c r="M1565" t="s">
        <v>8159</v>
      </c>
      <c r="N1565" t="s">
        <v>8160</v>
      </c>
      <c r="O1565" t="s">
        <v>8161</v>
      </c>
      <c r="P1565" t="s">
        <v>30411</v>
      </c>
      <c r="Q1565" t="s">
        <v>8159</v>
      </c>
    </row>
    <row r="1566" spans="2:17" x14ac:dyDescent="0.3">
      <c r="B1566">
        <v>1560</v>
      </c>
      <c r="C1566" t="s">
        <v>4343</v>
      </c>
      <c r="D1566" t="s">
        <v>42494</v>
      </c>
      <c r="E1566" t="s">
        <v>4344</v>
      </c>
      <c r="F1566" t="s">
        <v>50386</v>
      </c>
      <c r="G1566" t="s">
        <v>4343</v>
      </c>
      <c r="H1566" t="s">
        <v>4344</v>
      </c>
      <c r="I1566" t="s">
        <v>50386</v>
      </c>
      <c r="J1566" t="s">
        <v>4343</v>
      </c>
      <c r="L1566">
        <v>1560</v>
      </c>
      <c r="M1566" t="s">
        <v>8162</v>
      </c>
      <c r="N1566" t="s">
        <v>8163</v>
      </c>
      <c r="O1566" t="s">
        <v>8164</v>
      </c>
      <c r="P1566" t="s">
        <v>30412</v>
      </c>
      <c r="Q1566" t="s">
        <v>8162</v>
      </c>
    </row>
    <row r="1567" spans="2:17" x14ac:dyDescent="0.3">
      <c r="B1567">
        <v>1561</v>
      </c>
      <c r="C1567" t="s">
        <v>4345</v>
      </c>
      <c r="D1567" t="s">
        <v>42496</v>
      </c>
      <c r="E1567" t="s">
        <v>4346</v>
      </c>
      <c r="F1567" t="s">
        <v>50387</v>
      </c>
      <c r="G1567" t="s">
        <v>4345</v>
      </c>
      <c r="H1567" t="s">
        <v>4346</v>
      </c>
      <c r="I1567" t="s">
        <v>50387</v>
      </c>
      <c r="J1567" t="s">
        <v>4345</v>
      </c>
      <c r="L1567">
        <v>1561</v>
      </c>
      <c r="M1567" t="s">
        <v>8165</v>
      </c>
      <c r="N1567" t="s">
        <v>8166</v>
      </c>
      <c r="O1567" t="s">
        <v>8167</v>
      </c>
      <c r="P1567" t="s">
        <v>30413</v>
      </c>
      <c r="Q1567" t="s">
        <v>8165</v>
      </c>
    </row>
    <row r="1568" spans="2:17" x14ac:dyDescent="0.3">
      <c r="B1568">
        <v>1562</v>
      </c>
      <c r="C1568" t="s">
        <v>4347</v>
      </c>
      <c r="D1568" t="s">
        <v>42498</v>
      </c>
      <c r="E1568" t="s">
        <v>4348</v>
      </c>
      <c r="F1568" t="s">
        <v>50388</v>
      </c>
      <c r="G1568" t="s">
        <v>4347</v>
      </c>
      <c r="H1568" t="s">
        <v>4348</v>
      </c>
      <c r="I1568" t="s">
        <v>50388</v>
      </c>
      <c r="J1568" t="s">
        <v>4347</v>
      </c>
      <c r="L1568">
        <v>1562</v>
      </c>
      <c r="M1568" t="s">
        <v>8168</v>
      </c>
      <c r="N1568" t="s">
        <v>8169</v>
      </c>
      <c r="O1568" t="s">
        <v>8170</v>
      </c>
      <c r="P1568" t="s">
        <v>30414</v>
      </c>
      <c r="Q1568" t="s">
        <v>8168</v>
      </c>
    </row>
    <row r="1569" spans="2:17" x14ac:dyDescent="0.3">
      <c r="B1569">
        <v>1563</v>
      </c>
      <c r="C1569" t="s">
        <v>4349</v>
      </c>
      <c r="D1569" t="s">
        <v>42500</v>
      </c>
      <c r="E1569" t="s">
        <v>4350</v>
      </c>
      <c r="F1569" t="s">
        <v>50389</v>
      </c>
      <c r="G1569" t="s">
        <v>4349</v>
      </c>
      <c r="H1569" t="s">
        <v>4350</v>
      </c>
      <c r="I1569" t="s">
        <v>50389</v>
      </c>
      <c r="J1569" t="s">
        <v>4349</v>
      </c>
      <c r="L1569">
        <v>1563</v>
      </c>
      <c r="M1569" t="s">
        <v>8171</v>
      </c>
      <c r="N1569" t="s">
        <v>8172</v>
      </c>
      <c r="O1569" t="s">
        <v>8173</v>
      </c>
      <c r="P1569" t="s">
        <v>30415</v>
      </c>
      <c r="Q1569" t="s">
        <v>8171</v>
      </c>
    </row>
    <row r="1570" spans="2:17" x14ac:dyDescent="0.3">
      <c r="B1570">
        <v>1564</v>
      </c>
      <c r="C1570" t="s">
        <v>4351</v>
      </c>
      <c r="D1570" t="s">
        <v>42502</v>
      </c>
      <c r="E1570" t="s">
        <v>4352</v>
      </c>
      <c r="F1570" t="s">
        <v>50390</v>
      </c>
      <c r="G1570" t="s">
        <v>4351</v>
      </c>
      <c r="H1570" t="s">
        <v>4352</v>
      </c>
      <c r="I1570" t="s">
        <v>50390</v>
      </c>
      <c r="J1570" t="s">
        <v>4351</v>
      </c>
      <c r="L1570">
        <v>1564</v>
      </c>
      <c r="M1570" t="s">
        <v>8174</v>
      </c>
      <c r="N1570" t="s">
        <v>8175</v>
      </c>
      <c r="O1570" t="s">
        <v>8176</v>
      </c>
      <c r="P1570" t="s">
        <v>30416</v>
      </c>
      <c r="Q1570" t="s">
        <v>8174</v>
      </c>
    </row>
    <row r="1571" spans="2:17" x14ac:dyDescent="0.3">
      <c r="B1571">
        <v>1565</v>
      </c>
      <c r="C1571" t="s">
        <v>26948</v>
      </c>
      <c r="D1571" t="s">
        <v>42504</v>
      </c>
      <c r="E1571" t="s">
        <v>4353</v>
      </c>
      <c r="F1571" t="s">
        <v>50391</v>
      </c>
      <c r="G1571" t="s">
        <v>26948</v>
      </c>
      <c r="H1571" t="s">
        <v>4353</v>
      </c>
      <c r="I1571" t="s">
        <v>50391</v>
      </c>
      <c r="J1571" t="s">
        <v>26948</v>
      </c>
      <c r="L1571">
        <v>1565</v>
      </c>
      <c r="M1571" t="s">
        <v>27044</v>
      </c>
      <c r="N1571" t="s">
        <v>8177</v>
      </c>
      <c r="O1571" t="s">
        <v>8178</v>
      </c>
      <c r="P1571" t="s">
        <v>30417</v>
      </c>
      <c r="Q1571" t="s">
        <v>27044</v>
      </c>
    </row>
    <row r="1572" spans="2:17" x14ac:dyDescent="0.3">
      <c r="B1572">
        <v>1566</v>
      </c>
      <c r="C1572" t="s">
        <v>26949</v>
      </c>
      <c r="D1572" t="s">
        <v>42506</v>
      </c>
      <c r="E1572" t="s">
        <v>4354</v>
      </c>
      <c r="F1572" t="s">
        <v>50392</v>
      </c>
      <c r="G1572" t="s">
        <v>26949</v>
      </c>
      <c r="H1572" t="s">
        <v>4354</v>
      </c>
      <c r="I1572" t="s">
        <v>50392</v>
      </c>
      <c r="J1572" t="s">
        <v>26949</v>
      </c>
      <c r="L1572">
        <v>1566</v>
      </c>
      <c r="M1572" t="s">
        <v>27045</v>
      </c>
      <c r="N1572" t="s">
        <v>8179</v>
      </c>
      <c r="O1572" t="s">
        <v>8180</v>
      </c>
      <c r="P1572" t="s">
        <v>30418</v>
      </c>
      <c r="Q1572" t="s">
        <v>27045</v>
      </c>
    </row>
    <row r="1573" spans="2:17" x14ac:dyDescent="0.3">
      <c r="B1573">
        <v>1567</v>
      </c>
      <c r="C1573" t="s">
        <v>26950</v>
      </c>
      <c r="D1573" t="s">
        <v>42508</v>
      </c>
      <c r="E1573" t="s">
        <v>4355</v>
      </c>
      <c r="F1573" t="s">
        <v>50393</v>
      </c>
      <c r="G1573" t="s">
        <v>26950</v>
      </c>
      <c r="H1573" t="s">
        <v>4355</v>
      </c>
      <c r="I1573" t="s">
        <v>50393</v>
      </c>
      <c r="J1573" t="s">
        <v>26950</v>
      </c>
      <c r="L1573">
        <v>1567</v>
      </c>
      <c r="M1573" t="s">
        <v>27046</v>
      </c>
      <c r="N1573" t="s">
        <v>8181</v>
      </c>
      <c r="O1573" t="s">
        <v>8182</v>
      </c>
      <c r="P1573" t="s">
        <v>30419</v>
      </c>
      <c r="Q1573" t="s">
        <v>27046</v>
      </c>
    </row>
    <row r="1574" spans="2:17" x14ac:dyDescent="0.3">
      <c r="B1574">
        <v>1568</v>
      </c>
      <c r="C1574" t="s">
        <v>4356</v>
      </c>
      <c r="D1574" t="s">
        <v>42510</v>
      </c>
      <c r="E1574" t="s">
        <v>4357</v>
      </c>
      <c r="F1574" t="s">
        <v>50394</v>
      </c>
      <c r="G1574" t="s">
        <v>4356</v>
      </c>
      <c r="H1574" t="s">
        <v>4357</v>
      </c>
      <c r="I1574" t="s">
        <v>50394</v>
      </c>
      <c r="J1574" t="s">
        <v>4356</v>
      </c>
      <c r="L1574">
        <v>1568</v>
      </c>
      <c r="M1574" t="s">
        <v>8183</v>
      </c>
      <c r="N1574" t="s">
        <v>8184</v>
      </c>
      <c r="O1574" t="s">
        <v>8185</v>
      </c>
      <c r="P1574" t="s">
        <v>30420</v>
      </c>
      <c r="Q1574" t="s">
        <v>8183</v>
      </c>
    </row>
    <row r="1575" spans="2:17" x14ac:dyDescent="0.3">
      <c r="B1575">
        <v>1569</v>
      </c>
      <c r="C1575" t="s">
        <v>4358</v>
      </c>
      <c r="D1575" t="s">
        <v>42512</v>
      </c>
      <c r="E1575" t="s">
        <v>4359</v>
      </c>
      <c r="F1575" t="s">
        <v>50395</v>
      </c>
      <c r="G1575" t="s">
        <v>4358</v>
      </c>
      <c r="H1575" t="s">
        <v>4359</v>
      </c>
      <c r="I1575" t="s">
        <v>50395</v>
      </c>
      <c r="J1575" t="s">
        <v>4358</v>
      </c>
      <c r="L1575">
        <v>1569</v>
      </c>
      <c r="M1575" t="s">
        <v>1699</v>
      </c>
      <c r="N1575" t="s">
        <v>28415</v>
      </c>
      <c r="O1575" t="s">
        <v>1700</v>
      </c>
      <c r="P1575" t="s">
        <v>30421</v>
      </c>
      <c r="Q1575" t="s">
        <v>1699</v>
      </c>
    </row>
    <row r="1576" spans="2:17" x14ac:dyDescent="0.3">
      <c r="B1576">
        <v>1570</v>
      </c>
      <c r="C1576" t="s">
        <v>4360</v>
      </c>
      <c r="D1576" t="s">
        <v>42514</v>
      </c>
      <c r="E1576" t="s">
        <v>4361</v>
      </c>
      <c r="F1576" t="s">
        <v>50396</v>
      </c>
      <c r="G1576" t="s">
        <v>4360</v>
      </c>
      <c r="H1576" t="s">
        <v>4361</v>
      </c>
      <c r="I1576" t="s">
        <v>50396</v>
      </c>
      <c r="J1576" t="s">
        <v>4360</v>
      </c>
      <c r="L1576">
        <v>1570</v>
      </c>
      <c r="M1576" t="s">
        <v>1701</v>
      </c>
      <c r="N1576" t="s">
        <v>28417</v>
      </c>
      <c r="O1576" t="s">
        <v>1702</v>
      </c>
      <c r="P1576" t="s">
        <v>30422</v>
      </c>
      <c r="Q1576" t="s">
        <v>1701</v>
      </c>
    </row>
    <row r="1577" spans="2:17" x14ac:dyDescent="0.3">
      <c r="B1577">
        <v>1571</v>
      </c>
      <c r="C1577" t="s">
        <v>4362</v>
      </c>
      <c r="D1577" t="s">
        <v>42516</v>
      </c>
      <c r="E1577" t="s">
        <v>4363</v>
      </c>
      <c r="F1577" t="s">
        <v>50397</v>
      </c>
      <c r="G1577" t="s">
        <v>4362</v>
      </c>
      <c r="H1577" t="s">
        <v>4363</v>
      </c>
      <c r="I1577" t="s">
        <v>50397</v>
      </c>
      <c r="J1577" t="s">
        <v>4362</v>
      </c>
      <c r="L1577">
        <v>1571</v>
      </c>
      <c r="M1577" t="s">
        <v>1703</v>
      </c>
      <c r="N1577" t="s">
        <v>28419</v>
      </c>
      <c r="O1577" t="s">
        <v>1704</v>
      </c>
      <c r="P1577" t="s">
        <v>30423</v>
      </c>
      <c r="Q1577" t="s">
        <v>1703</v>
      </c>
    </row>
    <row r="1578" spans="2:17" x14ac:dyDescent="0.3">
      <c r="B1578">
        <v>1572</v>
      </c>
      <c r="C1578" t="s">
        <v>4364</v>
      </c>
      <c r="D1578" t="s">
        <v>42518</v>
      </c>
      <c r="E1578" t="s">
        <v>4365</v>
      </c>
      <c r="F1578" t="s">
        <v>50398</v>
      </c>
      <c r="G1578" t="s">
        <v>4364</v>
      </c>
      <c r="H1578" t="s">
        <v>4365</v>
      </c>
      <c r="I1578" t="s">
        <v>50398</v>
      </c>
      <c r="J1578" t="s">
        <v>4364</v>
      </c>
      <c r="L1578">
        <v>1572</v>
      </c>
      <c r="M1578" t="s">
        <v>1705</v>
      </c>
      <c r="N1578" t="s">
        <v>28421</v>
      </c>
      <c r="O1578" t="s">
        <v>1706</v>
      </c>
      <c r="P1578" t="s">
        <v>30424</v>
      </c>
      <c r="Q1578" t="s">
        <v>1705</v>
      </c>
    </row>
    <row r="1579" spans="2:17" x14ac:dyDescent="0.3">
      <c r="B1579">
        <v>1573</v>
      </c>
      <c r="C1579" t="s">
        <v>4366</v>
      </c>
      <c r="D1579" t="s">
        <v>42520</v>
      </c>
      <c r="E1579" t="s">
        <v>4367</v>
      </c>
      <c r="F1579" t="s">
        <v>50399</v>
      </c>
      <c r="G1579" t="s">
        <v>4366</v>
      </c>
      <c r="H1579" t="s">
        <v>4367</v>
      </c>
      <c r="I1579" t="s">
        <v>50399</v>
      </c>
      <c r="J1579" t="s">
        <v>4366</v>
      </c>
      <c r="L1579">
        <v>1573</v>
      </c>
      <c r="M1579" t="s">
        <v>1707</v>
      </c>
      <c r="N1579" t="s">
        <v>28423</v>
      </c>
      <c r="O1579" t="s">
        <v>1708</v>
      </c>
      <c r="P1579" t="s">
        <v>30425</v>
      </c>
      <c r="Q1579" t="s">
        <v>1707</v>
      </c>
    </row>
    <row r="1580" spans="2:17" x14ac:dyDescent="0.3">
      <c r="B1580">
        <v>1574</v>
      </c>
      <c r="C1580" t="s">
        <v>4368</v>
      </c>
      <c r="D1580" t="s">
        <v>42522</v>
      </c>
      <c r="E1580" t="s">
        <v>4369</v>
      </c>
      <c r="F1580" t="s">
        <v>50400</v>
      </c>
      <c r="G1580" t="s">
        <v>4368</v>
      </c>
      <c r="H1580" t="s">
        <v>4369</v>
      </c>
      <c r="I1580" t="s">
        <v>50400</v>
      </c>
      <c r="J1580" t="s">
        <v>4368</v>
      </c>
      <c r="L1580">
        <v>1574</v>
      </c>
      <c r="M1580" t="s">
        <v>1709</v>
      </c>
      <c r="N1580" t="s">
        <v>28425</v>
      </c>
      <c r="O1580" t="s">
        <v>1710</v>
      </c>
      <c r="P1580" t="s">
        <v>30426</v>
      </c>
      <c r="Q1580" t="s">
        <v>1709</v>
      </c>
    </row>
    <row r="1581" spans="2:17" x14ac:dyDescent="0.3">
      <c r="B1581">
        <v>1575</v>
      </c>
      <c r="C1581" t="s">
        <v>4370</v>
      </c>
      <c r="D1581" t="s">
        <v>42518</v>
      </c>
      <c r="E1581" t="s">
        <v>4371</v>
      </c>
      <c r="F1581" t="s">
        <v>50401</v>
      </c>
      <c r="G1581" t="s">
        <v>4370</v>
      </c>
      <c r="H1581" t="s">
        <v>4371</v>
      </c>
      <c r="I1581" t="s">
        <v>50401</v>
      </c>
      <c r="J1581" t="s">
        <v>4370</v>
      </c>
      <c r="L1581">
        <v>1575</v>
      </c>
      <c r="M1581" t="s">
        <v>1711</v>
      </c>
      <c r="N1581" t="s">
        <v>28427</v>
      </c>
      <c r="O1581" t="s">
        <v>1712</v>
      </c>
      <c r="P1581" t="s">
        <v>30427</v>
      </c>
      <c r="Q1581" t="s">
        <v>1711</v>
      </c>
    </row>
    <row r="1582" spans="2:17" x14ac:dyDescent="0.3">
      <c r="B1582">
        <v>1576</v>
      </c>
      <c r="C1582" t="s">
        <v>4372</v>
      </c>
      <c r="D1582" t="s">
        <v>42520</v>
      </c>
      <c r="E1582" t="s">
        <v>4373</v>
      </c>
      <c r="F1582" t="s">
        <v>50402</v>
      </c>
      <c r="G1582" t="s">
        <v>4372</v>
      </c>
      <c r="H1582" t="s">
        <v>4373</v>
      </c>
      <c r="I1582" t="s">
        <v>50402</v>
      </c>
      <c r="J1582" t="s">
        <v>4372</v>
      </c>
      <c r="L1582">
        <v>1576</v>
      </c>
      <c r="M1582" t="s">
        <v>1713</v>
      </c>
      <c r="N1582" t="s">
        <v>28429</v>
      </c>
      <c r="O1582" t="s">
        <v>1714</v>
      </c>
      <c r="P1582" t="s">
        <v>30428</v>
      </c>
      <c r="Q1582" t="s">
        <v>1713</v>
      </c>
    </row>
    <row r="1583" spans="2:17" x14ac:dyDescent="0.3">
      <c r="B1583">
        <v>1577</v>
      </c>
      <c r="C1583" t="s">
        <v>4374</v>
      </c>
      <c r="D1583" t="s">
        <v>42526</v>
      </c>
      <c r="E1583" t="s">
        <v>4375</v>
      </c>
      <c r="F1583" t="s">
        <v>50403</v>
      </c>
      <c r="G1583" t="s">
        <v>4374</v>
      </c>
      <c r="H1583" t="s">
        <v>4375</v>
      </c>
      <c r="I1583" t="s">
        <v>50403</v>
      </c>
      <c r="J1583" t="s">
        <v>4374</v>
      </c>
      <c r="L1583">
        <v>1577</v>
      </c>
      <c r="M1583" t="s">
        <v>8192</v>
      </c>
      <c r="N1583" t="s">
        <v>8193</v>
      </c>
      <c r="O1583" t="s">
        <v>8194</v>
      </c>
      <c r="P1583" t="s">
        <v>30429</v>
      </c>
      <c r="Q1583" t="s">
        <v>8192</v>
      </c>
    </row>
    <row r="1584" spans="2:17" x14ac:dyDescent="0.3">
      <c r="B1584">
        <v>1578</v>
      </c>
      <c r="C1584" t="s">
        <v>4376</v>
      </c>
      <c r="D1584" t="s">
        <v>42369</v>
      </c>
      <c r="E1584" t="s">
        <v>50175</v>
      </c>
      <c r="F1584" t="s">
        <v>50176</v>
      </c>
      <c r="G1584" t="s">
        <v>4376</v>
      </c>
      <c r="H1584" t="s">
        <v>50175</v>
      </c>
      <c r="I1584" t="s">
        <v>50404</v>
      </c>
      <c r="J1584" t="s">
        <v>4376</v>
      </c>
      <c r="L1584">
        <v>1578</v>
      </c>
      <c r="M1584" t="s">
        <v>8195</v>
      </c>
      <c r="N1584" t="s">
        <v>8022</v>
      </c>
      <c r="O1584" t="s">
        <v>30430</v>
      </c>
      <c r="P1584" t="s">
        <v>30431</v>
      </c>
      <c r="Q1584" t="s">
        <v>8195</v>
      </c>
    </row>
    <row r="1585" spans="2:17" x14ac:dyDescent="0.3">
      <c r="B1585">
        <v>1579</v>
      </c>
      <c r="C1585" t="s">
        <v>4377</v>
      </c>
      <c r="D1585" t="s">
        <v>42372</v>
      </c>
      <c r="E1585" t="s">
        <v>4378</v>
      </c>
      <c r="F1585" t="s">
        <v>50405</v>
      </c>
      <c r="G1585" t="s">
        <v>4377</v>
      </c>
      <c r="H1585" t="s">
        <v>4378</v>
      </c>
      <c r="I1585" t="s">
        <v>50405</v>
      </c>
      <c r="J1585" t="s">
        <v>4377</v>
      </c>
      <c r="L1585">
        <v>1579</v>
      </c>
      <c r="M1585" t="s">
        <v>8196</v>
      </c>
      <c r="N1585" t="s">
        <v>8024</v>
      </c>
      <c r="O1585" t="s">
        <v>30432</v>
      </c>
      <c r="P1585" t="s">
        <v>30433</v>
      </c>
      <c r="Q1585" t="s">
        <v>8196</v>
      </c>
    </row>
    <row r="1586" spans="2:17" x14ac:dyDescent="0.3">
      <c r="B1586">
        <v>1580</v>
      </c>
      <c r="C1586" t="s">
        <v>4379</v>
      </c>
      <c r="D1586" t="s">
        <v>42374</v>
      </c>
      <c r="E1586" t="s">
        <v>4380</v>
      </c>
      <c r="F1586" t="s">
        <v>50179</v>
      </c>
      <c r="G1586" t="s">
        <v>4379</v>
      </c>
      <c r="H1586" t="s">
        <v>4380</v>
      </c>
      <c r="I1586" t="s">
        <v>50406</v>
      </c>
      <c r="J1586" t="s">
        <v>4379</v>
      </c>
      <c r="L1586">
        <v>1580</v>
      </c>
      <c r="M1586" t="s">
        <v>8197</v>
      </c>
      <c r="N1586" t="s">
        <v>8027</v>
      </c>
      <c r="O1586" t="s">
        <v>30434</v>
      </c>
      <c r="P1586" t="s">
        <v>30435</v>
      </c>
      <c r="Q1586" t="s">
        <v>8197</v>
      </c>
    </row>
    <row r="1587" spans="2:17" x14ac:dyDescent="0.3">
      <c r="B1587">
        <v>1581</v>
      </c>
      <c r="C1587" t="s">
        <v>4381</v>
      </c>
      <c r="D1587" t="s">
        <v>42376</v>
      </c>
      <c r="E1587" t="s">
        <v>4382</v>
      </c>
      <c r="F1587" t="s">
        <v>50181</v>
      </c>
      <c r="G1587" t="s">
        <v>4381</v>
      </c>
      <c r="H1587" t="s">
        <v>4382</v>
      </c>
      <c r="I1587" t="s">
        <v>50407</v>
      </c>
      <c r="J1587" t="s">
        <v>4381</v>
      </c>
      <c r="L1587">
        <v>1581</v>
      </c>
      <c r="M1587" t="s">
        <v>8198</v>
      </c>
      <c r="N1587" t="s">
        <v>8030</v>
      </c>
      <c r="O1587" t="s">
        <v>30436</v>
      </c>
      <c r="P1587" t="s">
        <v>30437</v>
      </c>
      <c r="Q1587" t="s">
        <v>8198</v>
      </c>
    </row>
    <row r="1588" spans="2:17" x14ac:dyDescent="0.3">
      <c r="B1588">
        <v>1582</v>
      </c>
      <c r="C1588" t="s">
        <v>4383</v>
      </c>
      <c r="D1588" t="s">
        <v>42378</v>
      </c>
      <c r="E1588" t="s">
        <v>4384</v>
      </c>
      <c r="F1588" t="s">
        <v>50183</v>
      </c>
      <c r="G1588" t="s">
        <v>4383</v>
      </c>
      <c r="H1588" t="s">
        <v>4384</v>
      </c>
      <c r="I1588" t="s">
        <v>50408</v>
      </c>
      <c r="J1588" t="s">
        <v>4383</v>
      </c>
      <c r="L1588">
        <v>1582</v>
      </c>
      <c r="M1588" t="s">
        <v>8199</v>
      </c>
      <c r="N1588" t="s">
        <v>8033</v>
      </c>
      <c r="O1588" t="s">
        <v>30438</v>
      </c>
      <c r="P1588" t="s">
        <v>30439</v>
      </c>
      <c r="Q1588" t="s">
        <v>8199</v>
      </c>
    </row>
    <row r="1589" spans="2:17" x14ac:dyDescent="0.3">
      <c r="B1589">
        <v>1583</v>
      </c>
      <c r="C1589" t="s">
        <v>4385</v>
      </c>
      <c r="D1589" t="s">
        <v>42380</v>
      </c>
      <c r="E1589" t="s">
        <v>4386</v>
      </c>
      <c r="F1589" t="s">
        <v>50185</v>
      </c>
      <c r="G1589" t="s">
        <v>4385</v>
      </c>
      <c r="H1589" t="s">
        <v>4386</v>
      </c>
      <c r="I1589" t="s">
        <v>50409</v>
      </c>
      <c r="J1589" t="s">
        <v>4385</v>
      </c>
      <c r="L1589">
        <v>1583</v>
      </c>
      <c r="M1589" t="s">
        <v>8200</v>
      </c>
      <c r="N1589" t="s">
        <v>8036</v>
      </c>
      <c r="O1589" t="s">
        <v>30440</v>
      </c>
      <c r="P1589" t="s">
        <v>30441</v>
      </c>
      <c r="Q1589" t="s">
        <v>8200</v>
      </c>
    </row>
    <row r="1590" spans="2:17" x14ac:dyDescent="0.3">
      <c r="B1590">
        <v>1584</v>
      </c>
      <c r="C1590" t="s">
        <v>4387</v>
      </c>
      <c r="D1590" t="s">
        <v>42382</v>
      </c>
      <c r="E1590" t="s">
        <v>50187</v>
      </c>
      <c r="F1590" t="s">
        <v>26768</v>
      </c>
      <c r="G1590" t="s">
        <v>4387</v>
      </c>
      <c r="H1590" t="s">
        <v>50187</v>
      </c>
      <c r="I1590" t="s">
        <v>26769</v>
      </c>
      <c r="J1590" t="s">
        <v>4387</v>
      </c>
      <c r="L1590">
        <v>1584</v>
      </c>
      <c r="M1590" t="s">
        <v>8201</v>
      </c>
      <c r="N1590" t="s">
        <v>30345</v>
      </c>
      <c r="O1590" t="s">
        <v>30442</v>
      </c>
      <c r="P1590" t="s">
        <v>30443</v>
      </c>
      <c r="Q1590" t="s">
        <v>8201</v>
      </c>
    </row>
    <row r="1591" spans="2:17" x14ac:dyDescent="0.3">
      <c r="B1591">
        <v>1585</v>
      </c>
      <c r="C1591" t="s">
        <v>26770</v>
      </c>
      <c r="D1591" t="s">
        <v>42384</v>
      </c>
      <c r="E1591" t="s">
        <v>26771</v>
      </c>
      <c r="F1591" t="s">
        <v>50189</v>
      </c>
      <c r="G1591" t="s">
        <v>26770</v>
      </c>
      <c r="H1591" t="s">
        <v>26771</v>
      </c>
      <c r="I1591" t="s">
        <v>50410</v>
      </c>
      <c r="J1591" t="s">
        <v>26770</v>
      </c>
      <c r="L1591">
        <v>1585</v>
      </c>
      <c r="M1591" t="s">
        <v>8203</v>
      </c>
      <c r="N1591" t="s">
        <v>8041</v>
      </c>
      <c r="O1591" t="s">
        <v>30444</v>
      </c>
      <c r="P1591" t="s">
        <v>30445</v>
      </c>
      <c r="Q1591" t="s">
        <v>8203</v>
      </c>
    </row>
    <row r="1592" spans="2:17" x14ac:dyDescent="0.3">
      <c r="B1592">
        <v>1586</v>
      </c>
      <c r="C1592" t="s">
        <v>4389</v>
      </c>
      <c r="D1592" t="s">
        <v>42386</v>
      </c>
      <c r="E1592" t="s">
        <v>26772</v>
      </c>
      <c r="F1592" t="s">
        <v>50191</v>
      </c>
      <c r="G1592" t="s">
        <v>4389</v>
      </c>
      <c r="H1592" t="s">
        <v>26772</v>
      </c>
      <c r="I1592" t="s">
        <v>50411</v>
      </c>
      <c r="J1592" t="s">
        <v>4389</v>
      </c>
      <c r="L1592">
        <v>1586</v>
      </c>
      <c r="M1592" t="s">
        <v>8204</v>
      </c>
      <c r="N1592" t="s">
        <v>8042</v>
      </c>
      <c r="O1592" t="s">
        <v>30446</v>
      </c>
      <c r="P1592" t="s">
        <v>30447</v>
      </c>
      <c r="Q1592" t="s">
        <v>8204</v>
      </c>
    </row>
    <row r="1593" spans="2:17" x14ac:dyDescent="0.3">
      <c r="B1593">
        <v>1587</v>
      </c>
      <c r="C1593" t="s">
        <v>4390</v>
      </c>
      <c r="D1593" t="s">
        <v>42388</v>
      </c>
      <c r="E1593" t="s">
        <v>26773</v>
      </c>
      <c r="F1593" t="s">
        <v>50193</v>
      </c>
      <c r="G1593" t="s">
        <v>4390</v>
      </c>
      <c r="H1593" t="s">
        <v>26773</v>
      </c>
      <c r="I1593" t="s">
        <v>50412</v>
      </c>
      <c r="J1593" t="s">
        <v>4390</v>
      </c>
      <c r="L1593">
        <v>1587</v>
      </c>
      <c r="M1593" t="s">
        <v>8205</v>
      </c>
      <c r="N1593" t="s">
        <v>8044</v>
      </c>
      <c r="O1593" t="s">
        <v>30448</v>
      </c>
      <c r="P1593" t="s">
        <v>30449</v>
      </c>
      <c r="Q1593" t="s">
        <v>8205</v>
      </c>
    </row>
    <row r="1594" spans="2:17" x14ac:dyDescent="0.3">
      <c r="B1594">
        <v>1588</v>
      </c>
      <c r="C1594" t="s">
        <v>4391</v>
      </c>
      <c r="D1594" t="s">
        <v>42390</v>
      </c>
      <c r="E1594" t="s">
        <v>26774</v>
      </c>
      <c r="F1594" t="s">
        <v>50195</v>
      </c>
      <c r="G1594" t="s">
        <v>4391</v>
      </c>
      <c r="H1594" t="s">
        <v>26774</v>
      </c>
      <c r="I1594" t="s">
        <v>50413</v>
      </c>
      <c r="J1594" t="s">
        <v>4391</v>
      </c>
      <c r="L1594">
        <v>1588</v>
      </c>
      <c r="M1594" t="s">
        <v>8206</v>
      </c>
      <c r="N1594" t="s">
        <v>8046</v>
      </c>
      <c r="O1594" t="s">
        <v>30450</v>
      </c>
      <c r="P1594" t="s">
        <v>30451</v>
      </c>
      <c r="Q1594" t="s">
        <v>8206</v>
      </c>
    </row>
    <row r="1595" spans="2:17" x14ac:dyDescent="0.3">
      <c r="B1595">
        <v>1589</v>
      </c>
      <c r="C1595" t="s">
        <v>4392</v>
      </c>
      <c r="D1595" t="s">
        <v>42392</v>
      </c>
      <c r="E1595" t="s">
        <v>26775</v>
      </c>
      <c r="F1595" t="s">
        <v>50197</v>
      </c>
      <c r="G1595" t="s">
        <v>4392</v>
      </c>
      <c r="H1595" t="s">
        <v>26775</v>
      </c>
      <c r="I1595" t="s">
        <v>50414</v>
      </c>
      <c r="J1595" t="s">
        <v>4392</v>
      </c>
      <c r="L1595">
        <v>1589</v>
      </c>
      <c r="M1595" t="s">
        <v>8207</v>
      </c>
      <c r="N1595" t="s">
        <v>8048</v>
      </c>
      <c r="O1595" t="s">
        <v>30452</v>
      </c>
      <c r="P1595" t="s">
        <v>30453</v>
      </c>
      <c r="Q1595" t="s">
        <v>8207</v>
      </c>
    </row>
    <row r="1596" spans="2:17" x14ac:dyDescent="0.3">
      <c r="B1596">
        <v>1590</v>
      </c>
      <c r="C1596" t="s">
        <v>4393</v>
      </c>
      <c r="D1596" t="s">
        <v>42394</v>
      </c>
      <c r="E1596" t="s">
        <v>4394</v>
      </c>
      <c r="F1596" t="s">
        <v>50199</v>
      </c>
      <c r="G1596" t="s">
        <v>4393</v>
      </c>
      <c r="H1596" t="s">
        <v>4394</v>
      </c>
      <c r="I1596" t="s">
        <v>50415</v>
      </c>
      <c r="J1596" t="s">
        <v>4393</v>
      </c>
      <c r="L1596">
        <v>1590</v>
      </c>
      <c r="M1596" t="s">
        <v>8208</v>
      </c>
      <c r="N1596" t="s">
        <v>26078</v>
      </c>
      <c r="O1596" t="s">
        <v>30454</v>
      </c>
      <c r="P1596" t="s">
        <v>30455</v>
      </c>
      <c r="Q1596" t="s">
        <v>8208</v>
      </c>
    </row>
    <row r="1597" spans="2:17" x14ac:dyDescent="0.3">
      <c r="B1597">
        <v>1591</v>
      </c>
      <c r="C1597" t="s">
        <v>4395</v>
      </c>
      <c r="D1597" t="s">
        <v>42396</v>
      </c>
      <c r="E1597" t="s">
        <v>4396</v>
      </c>
      <c r="F1597" t="s">
        <v>50201</v>
      </c>
      <c r="G1597" t="s">
        <v>4395</v>
      </c>
      <c r="H1597" t="s">
        <v>4396</v>
      </c>
      <c r="I1597" t="s">
        <v>50416</v>
      </c>
      <c r="J1597" t="s">
        <v>4395</v>
      </c>
      <c r="L1597">
        <v>1591</v>
      </c>
      <c r="M1597" t="s">
        <v>8209</v>
      </c>
      <c r="N1597" t="s">
        <v>26079</v>
      </c>
      <c r="O1597" t="s">
        <v>30456</v>
      </c>
      <c r="P1597" t="s">
        <v>30457</v>
      </c>
      <c r="Q1597" t="s">
        <v>8209</v>
      </c>
    </row>
    <row r="1598" spans="2:17" x14ac:dyDescent="0.3">
      <c r="B1598">
        <v>1592</v>
      </c>
      <c r="C1598" t="s">
        <v>4397</v>
      </c>
      <c r="D1598" t="s">
        <v>42398</v>
      </c>
      <c r="E1598" t="s">
        <v>4398</v>
      </c>
      <c r="F1598" t="s">
        <v>50203</v>
      </c>
      <c r="G1598" t="s">
        <v>4397</v>
      </c>
      <c r="H1598" t="s">
        <v>4398</v>
      </c>
      <c r="I1598" t="s">
        <v>50417</v>
      </c>
      <c r="J1598" t="s">
        <v>4397</v>
      </c>
      <c r="L1598">
        <v>1592</v>
      </c>
      <c r="M1598" t="s">
        <v>8210</v>
      </c>
      <c r="N1598" t="s">
        <v>26080</v>
      </c>
      <c r="O1598" t="s">
        <v>30458</v>
      </c>
      <c r="P1598" t="s">
        <v>30459</v>
      </c>
      <c r="Q1598" t="s">
        <v>8210</v>
      </c>
    </row>
    <row r="1599" spans="2:17" x14ac:dyDescent="0.3">
      <c r="B1599">
        <v>1593</v>
      </c>
      <c r="C1599" t="s">
        <v>4399</v>
      </c>
      <c r="D1599" t="s">
        <v>42400</v>
      </c>
      <c r="E1599" t="s">
        <v>4400</v>
      </c>
      <c r="F1599" t="s">
        <v>50205</v>
      </c>
      <c r="G1599" t="s">
        <v>4399</v>
      </c>
      <c r="H1599" t="s">
        <v>4400</v>
      </c>
      <c r="I1599" t="s">
        <v>50418</v>
      </c>
      <c r="J1599" t="s">
        <v>4399</v>
      </c>
      <c r="L1599">
        <v>1593</v>
      </c>
      <c r="M1599" t="s">
        <v>8211</v>
      </c>
      <c r="N1599" t="s">
        <v>8056</v>
      </c>
      <c r="O1599" t="s">
        <v>30460</v>
      </c>
      <c r="P1599" t="s">
        <v>30461</v>
      </c>
      <c r="Q1599" t="s">
        <v>8211</v>
      </c>
    </row>
    <row r="1600" spans="2:17" x14ac:dyDescent="0.3">
      <c r="B1600">
        <v>1594</v>
      </c>
      <c r="C1600" t="s">
        <v>4401</v>
      </c>
      <c r="D1600" t="s">
        <v>42402</v>
      </c>
      <c r="E1600" t="s">
        <v>4402</v>
      </c>
      <c r="F1600" t="s">
        <v>50207</v>
      </c>
      <c r="G1600" t="s">
        <v>4401</v>
      </c>
      <c r="H1600" t="s">
        <v>4402</v>
      </c>
      <c r="I1600" t="s">
        <v>50419</v>
      </c>
      <c r="J1600" t="s">
        <v>4401</v>
      </c>
      <c r="L1600">
        <v>1594</v>
      </c>
      <c r="M1600" t="s">
        <v>8212</v>
      </c>
      <c r="N1600" t="s">
        <v>30356</v>
      </c>
      <c r="O1600" t="s">
        <v>30462</v>
      </c>
      <c r="P1600" t="s">
        <v>30463</v>
      </c>
      <c r="Q1600" t="s">
        <v>8212</v>
      </c>
    </row>
    <row r="1601" spans="2:17" x14ac:dyDescent="0.3">
      <c r="B1601">
        <v>1595</v>
      </c>
      <c r="C1601" t="s">
        <v>50420</v>
      </c>
      <c r="D1601" t="s">
        <v>42405</v>
      </c>
      <c r="E1601" t="s">
        <v>50211</v>
      </c>
      <c r="F1601" t="s">
        <v>50212</v>
      </c>
      <c r="G1601" t="s">
        <v>50420</v>
      </c>
      <c r="H1601" t="s">
        <v>50211</v>
      </c>
      <c r="I1601" t="s">
        <v>50421</v>
      </c>
      <c r="J1601" t="s">
        <v>50420</v>
      </c>
      <c r="L1601">
        <v>1595</v>
      </c>
      <c r="M1601" t="s">
        <v>30464</v>
      </c>
      <c r="N1601" t="s">
        <v>30359</v>
      </c>
      <c r="O1601" t="s">
        <v>30465</v>
      </c>
      <c r="P1601" t="s">
        <v>30466</v>
      </c>
      <c r="Q1601" t="s">
        <v>30464</v>
      </c>
    </row>
    <row r="1602" spans="2:17" x14ac:dyDescent="0.3">
      <c r="B1602">
        <v>1596</v>
      </c>
      <c r="C1602" t="s">
        <v>4403</v>
      </c>
      <c r="D1602" t="s">
        <v>42408</v>
      </c>
      <c r="E1602" t="s">
        <v>4404</v>
      </c>
      <c r="F1602" t="s">
        <v>50214</v>
      </c>
      <c r="G1602" t="s">
        <v>4403</v>
      </c>
      <c r="H1602" t="s">
        <v>4404</v>
      </c>
      <c r="I1602" t="s">
        <v>50422</v>
      </c>
      <c r="J1602" t="s">
        <v>4403</v>
      </c>
      <c r="L1602">
        <v>1596</v>
      </c>
      <c r="M1602" t="s">
        <v>8213</v>
      </c>
      <c r="N1602" t="s">
        <v>8061</v>
      </c>
      <c r="O1602" t="s">
        <v>30467</v>
      </c>
      <c r="P1602" t="s">
        <v>30468</v>
      </c>
      <c r="Q1602" t="s">
        <v>8213</v>
      </c>
    </row>
    <row r="1603" spans="2:17" x14ac:dyDescent="0.3">
      <c r="B1603">
        <v>1597</v>
      </c>
      <c r="C1603" t="s">
        <v>4405</v>
      </c>
      <c r="D1603" t="s">
        <v>42410</v>
      </c>
      <c r="E1603" t="s">
        <v>50217</v>
      </c>
      <c r="F1603" t="s">
        <v>50218</v>
      </c>
      <c r="G1603" t="s">
        <v>4405</v>
      </c>
      <c r="H1603" t="s">
        <v>50217</v>
      </c>
      <c r="I1603" t="s">
        <v>50423</v>
      </c>
      <c r="J1603" t="s">
        <v>4405</v>
      </c>
      <c r="L1603">
        <v>1597</v>
      </c>
      <c r="M1603" t="s">
        <v>8214</v>
      </c>
      <c r="N1603" t="s">
        <v>8064</v>
      </c>
      <c r="O1603" t="s">
        <v>30469</v>
      </c>
      <c r="P1603" t="s">
        <v>30470</v>
      </c>
      <c r="Q1603" t="s">
        <v>8214</v>
      </c>
    </row>
    <row r="1604" spans="2:17" x14ac:dyDescent="0.3">
      <c r="B1604">
        <v>1598</v>
      </c>
      <c r="C1604" t="s">
        <v>4406</v>
      </c>
      <c r="D1604" t="s">
        <v>42413</v>
      </c>
      <c r="E1604" t="s">
        <v>50221</v>
      </c>
      <c r="F1604" t="s">
        <v>50222</v>
      </c>
      <c r="G1604" t="s">
        <v>4406</v>
      </c>
      <c r="H1604" t="s">
        <v>50221</v>
      </c>
      <c r="I1604" t="s">
        <v>50424</v>
      </c>
      <c r="J1604" t="s">
        <v>4406</v>
      </c>
      <c r="L1604">
        <v>1598</v>
      </c>
      <c r="M1604" t="s">
        <v>8215</v>
      </c>
      <c r="N1604" t="s">
        <v>8066</v>
      </c>
      <c r="O1604" t="s">
        <v>30471</v>
      </c>
      <c r="P1604" t="s">
        <v>30472</v>
      </c>
      <c r="Q1604" t="s">
        <v>8215</v>
      </c>
    </row>
    <row r="1605" spans="2:17" x14ac:dyDescent="0.3">
      <c r="B1605">
        <v>1599</v>
      </c>
      <c r="C1605" t="s">
        <v>4407</v>
      </c>
      <c r="D1605" t="s">
        <v>42416</v>
      </c>
      <c r="E1605" t="s">
        <v>4408</v>
      </c>
      <c r="F1605" t="s">
        <v>50224</v>
      </c>
      <c r="G1605" t="s">
        <v>4407</v>
      </c>
      <c r="H1605" t="s">
        <v>4408</v>
      </c>
      <c r="I1605" t="s">
        <v>50425</v>
      </c>
      <c r="J1605" t="s">
        <v>4407</v>
      </c>
      <c r="L1605">
        <v>1599</v>
      </c>
      <c r="M1605" t="s">
        <v>8216</v>
      </c>
      <c r="N1605" t="s">
        <v>8068</v>
      </c>
      <c r="O1605" t="s">
        <v>30473</v>
      </c>
      <c r="P1605" t="s">
        <v>30474</v>
      </c>
      <c r="Q1605" t="s">
        <v>8216</v>
      </c>
    </row>
    <row r="1606" spans="2:17" x14ac:dyDescent="0.3">
      <c r="B1606">
        <v>1600</v>
      </c>
      <c r="C1606" t="s">
        <v>4409</v>
      </c>
      <c r="D1606" t="s">
        <v>42418</v>
      </c>
      <c r="E1606" t="s">
        <v>4410</v>
      </c>
      <c r="F1606" t="s">
        <v>50226</v>
      </c>
      <c r="G1606" t="s">
        <v>4409</v>
      </c>
      <c r="H1606" t="s">
        <v>4410</v>
      </c>
      <c r="I1606" t="s">
        <v>50426</v>
      </c>
      <c r="J1606" t="s">
        <v>4409</v>
      </c>
      <c r="L1606">
        <v>1600</v>
      </c>
      <c r="M1606" t="s">
        <v>8217</v>
      </c>
      <c r="N1606" t="s">
        <v>8071</v>
      </c>
      <c r="O1606" t="s">
        <v>30475</v>
      </c>
      <c r="P1606" t="s">
        <v>30476</v>
      </c>
      <c r="Q1606" t="s">
        <v>8217</v>
      </c>
    </row>
    <row r="1607" spans="2:17" x14ac:dyDescent="0.3">
      <c r="B1607">
        <v>1601</v>
      </c>
      <c r="C1607" t="s">
        <v>4411</v>
      </c>
      <c r="D1607" t="s">
        <v>42420</v>
      </c>
      <c r="E1607" t="s">
        <v>4412</v>
      </c>
      <c r="F1607" t="s">
        <v>50228</v>
      </c>
      <c r="G1607" t="s">
        <v>4411</v>
      </c>
      <c r="H1607" t="s">
        <v>4412</v>
      </c>
      <c r="I1607" t="s">
        <v>50427</v>
      </c>
      <c r="J1607" t="s">
        <v>4411</v>
      </c>
      <c r="L1607">
        <v>1601</v>
      </c>
      <c r="M1607" t="s">
        <v>8218</v>
      </c>
      <c r="N1607" t="s">
        <v>8074</v>
      </c>
      <c r="O1607" t="s">
        <v>30477</v>
      </c>
      <c r="P1607" t="s">
        <v>30478</v>
      </c>
      <c r="Q1607" t="s">
        <v>8218</v>
      </c>
    </row>
    <row r="1608" spans="2:17" x14ac:dyDescent="0.3">
      <c r="B1608">
        <v>1602</v>
      </c>
      <c r="C1608" t="s">
        <v>4413</v>
      </c>
      <c r="D1608" t="s">
        <v>28415</v>
      </c>
      <c r="E1608" t="s">
        <v>4414</v>
      </c>
      <c r="F1608" t="s">
        <v>40354</v>
      </c>
      <c r="G1608" t="s">
        <v>4413</v>
      </c>
      <c r="H1608" t="s">
        <v>4414</v>
      </c>
      <c r="I1608" t="s">
        <v>40405</v>
      </c>
      <c r="J1608" t="s">
        <v>4413</v>
      </c>
      <c r="L1608">
        <v>1602</v>
      </c>
      <c r="M1608" t="s">
        <v>1699</v>
      </c>
      <c r="N1608" t="s">
        <v>28415</v>
      </c>
      <c r="O1608" t="s">
        <v>1700</v>
      </c>
      <c r="P1608" t="s">
        <v>30479</v>
      </c>
      <c r="Q1608" t="s">
        <v>1699</v>
      </c>
    </row>
    <row r="1609" spans="2:17" x14ac:dyDescent="0.3">
      <c r="B1609">
        <v>1603</v>
      </c>
      <c r="C1609" t="s">
        <v>4415</v>
      </c>
      <c r="D1609" t="s">
        <v>28417</v>
      </c>
      <c r="E1609" t="s">
        <v>4416</v>
      </c>
      <c r="F1609" t="s">
        <v>40355</v>
      </c>
      <c r="G1609" t="s">
        <v>4415</v>
      </c>
      <c r="H1609" t="s">
        <v>4416</v>
      </c>
      <c r="I1609" t="s">
        <v>40406</v>
      </c>
      <c r="J1609" t="s">
        <v>4415</v>
      </c>
      <c r="L1609">
        <v>1603</v>
      </c>
      <c r="M1609" t="s">
        <v>1701</v>
      </c>
      <c r="N1609" t="s">
        <v>28417</v>
      </c>
      <c r="O1609" t="s">
        <v>1702</v>
      </c>
      <c r="P1609" t="s">
        <v>30480</v>
      </c>
      <c r="Q1609" t="s">
        <v>1701</v>
      </c>
    </row>
    <row r="1610" spans="2:17" x14ac:dyDescent="0.3">
      <c r="B1610">
        <v>1604</v>
      </c>
      <c r="C1610" t="s">
        <v>4417</v>
      </c>
      <c r="D1610" t="s">
        <v>28419</v>
      </c>
      <c r="E1610" t="s">
        <v>4418</v>
      </c>
      <c r="F1610" t="s">
        <v>40356</v>
      </c>
      <c r="G1610" t="s">
        <v>4417</v>
      </c>
      <c r="H1610" t="s">
        <v>4418</v>
      </c>
      <c r="I1610" t="s">
        <v>40407</v>
      </c>
      <c r="J1610" t="s">
        <v>4417</v>
      </c>
      <c r="L1610">
        <v>1604</v>
      </c>
      <c r="M1610" t="s">
        <v>1703</v>
      </c>
      <c r="N1610" t="s">
        <v>28419</v>
      </c>
      <c r="O1610" t="s">
        <v>1704</v>
      </c>
      <c r="P1610" t="s">
        <v>30481</v>
      </c>
      <c r="Q1610" t="s">
        <v>1703</v>
      </c>
    </row>
    <row r="1611" spans="2:17" x14ac:dyDescent="0.3">
      <c r="B1611">
        <v>1605</v>
      </c>
      <c r="C1611" t="s">
        <v>4419</v>
      </c>
      <c r="D1611" t="s">
        <v>28421</v>
      </c>
      <c r="E1611" t="s">
        <v>4420</v>
      </c>
      <c r="F1611" t="s">
        <v>40357</v>
      </c>
      <c r="G1611" t="s">
        <v>4419</v>
      </c>
      <c r="H1611" t="s">
        <v>4420</v>
      </c>
      <c r="I1611" t="s">
        <v>40408</v>
      </c>
      <c r="J1611" t="s">
        <v>4419</v>
      </c>
      <c r="L1611">
        <v>1605</v>
      </c>
      <c r="M1611" t="s">
        <v>1705</v>
      </c>
      <c r="N1611" t="s">
        <v>28421</v>
      </c>
      <c r="O1611" t="s">
        <v>1706</v>
      </c>
      <c r="P1611" t="s">
        <v>30482</v>
      </c>
      <c r="Q1611" t="s">
        <v>1705</v>
      </c>
    </row>
    <row r="1612" spans="2:17" x14ac:dyDescent="0.3">
      <c r="B1612">
        <v>1606</v>
      </c>
      <c r="C1612" t="s">
        <v>4421</v>
      </c>
      <c r="D1612" t="s">
        <v>28423</v>
      </c>
      <c r="E1612" t="s">
        <v>4422</v>
      </c>
      <c r="F1612" t="s">
        <v>40358</v>
      </c>
      <c r="G1612" t="s">
        <v>4421</v>
      </c>
      <c r="H1612" t="s">
        <v>4422</v>
      </c>
      <c r="I1612" t="s">
        <v>40409</v>
      </c>
      <c r="J1612" t="s">
        <v>4421</v>
      </c>
      <c r="L1612">
        <v>1606</v>
      </c>
      <c r="M1612" t="s">
        <v>1707</v>
      </c>
      <c r="N1612" t="s">
        <v>28423</v>
      </c>
      <c r="O1612" t="s">
        <v>1708</v>
      </c>
      <c r="P1612" t="s">
        <v>30483</v>
      </c>
      <c r="Q1612" t="s">
        <v>1707</v>
      </c>
    </row>
    <row r="1613" spans="2:17" x14ac:dyDescent="0.3">
      <c r="B1613">
        <v>1607</v>
      </c>
      <c r="C1613" t="s">
        <v>4423</v>
      </c>
      <c r="D1613" t="s">
        <v>28425</v>
      </c>
      <c r="E1613" t="s">
        <v>4424</v>
      </c>
      <c r="F1613" t="s">
        <v>40359</v>
      </c>
      <c r="G1613" t="s">
        <v>4423</v>
      </c>
      <c r="H1613" t="s">
        <v>4424</v>
      </c>
      <c r="I1613" t="s">
        <v>40410</v>
      </c>
      <c r="J1613" t="s">
        <v>4423</v>
      </c>
      <c r="L1613">
        <v>1607</v>
      </c>
      <c r="M1613" t="s">
        <v>1709</v>
      </c>
      <c r="N1613" t="s">
        <v>28425</v>
      </c>
      <c r="O1613" t="s">
        <v>1710</v>
      </c>
      <c r="P1613" t="s">
        <v>30484</v>
      </c>
      <c r="Q1613" t="s">
        <v>1709</v>
      </c>
    </row>
    <row r="1614" spans="2:17" x14ac:dyDescent="0.3">
      <c r="B1614">
        <v>1608</v>
      </c>
      <c r="C1614" t="s">
        <v>4425</v>
      </c>
      <c r="D1614" t="s">
        <v>28427</v>
      </c>
      <c r="E1614" t="s">
        <v>4426</v>
      </c>
      <c r="F1614" t="s">
        <v>40360</v>
      </c>
      <c r="G1614" t="s">
        <v>4425</v>
      </c>
      <c r="H1614" t="s">
        <v>4426</v>
      </c>
      <c r="I1614" t="s">
        <v>40411</v>
      </c>
      <c r="J1614" t="s">
        <v>4425</v>
      </c>
      <c r="L1614">
        <v>1608</v>
      </c>
      <c r="M1614" t="s">
        <v>1711</v>
      </c>
      <c r="N1614" t="s">
        <v>28427</v>
      </c>
      <c r="O1614" t="s">
        <v>1712</v>
      </c>
      <c r="P1614" t="s">
        <v>30485</v>
      </c>
      <c r="Q1614" t="s">
        <v>1711</v>
      </c>
    </row>
    <row r="1615" spans="2:17" x14ac:dyDescent="0.3">
      <c r="B1615">
        <v>1609</v>
      </c>
      <c r="C1615" t="s">
        <v>4427</v>
      </c>
      <c r="D1615" t="s">
        <v>28429</v>
      </c>
      <c r="E1615" t="s">
        <v>4428</v>
      </c>
      <c r="F1615" t="s">
        <v>40361</v>
      </c>
      <c r="G1615" t="s">
        <v>4427</v>
      </c>
      <c r="H1615" t="s">
        <v>4428</v>
      </c>
      <c r="I1615" t="s">
        <v>40412</v>
      </c>
      <c r="J1615" t="s">
        <v>4427</v>
      </c>
      <c r="L1615">
        <v>1609</v>
      </c>
      <c r="M1615" t="s">
        <v>1713</v>
      </c>
      <c r="N1615" t="s">
        <v>28429</v>
      </c>
      <c r="O1615" t="s">
        <v>1714</v>
      </c>
      <c r="P1615" t="s">
        <v>30486</v>
      </c>
      <c r="Q1615" t="s">
        <v>1713</v>
      </c>
    </row>
    <row r="1616" spans="2:17" x14ac:dyDescent="0.3">
      <c r="B1616">
        <v>1610</v>
      </c>
      <c r="C1616" t="s">
        <v>4429</v>
      </c>
      <c r="D1616" t="s">
        <v>28431</v>
      </c>
      <c r="E1616" t="s">
        <v>4430</v>
      </c>
      <c r="F1616" t="s">
        <v>40362</v>
      </c>
      <c r="G1616" t="s">
        <v>4429</v>
      </c>
      <c r="H1616" t="s">
        <v>4430</v>
      </c>
      <c r="I1616" t="s">
        <v>40471</v>
      </c>
      <c r="J1616" t="s">
        <v>4429</v>
      </c>
      <c r="L1616">
        <v>1610</v>
      </c>
      <c r="M1616" t="s">
        <v>1715</v>
      </c>
      <c r="N1616" t="s">
        <v>28431</v>
      </c>
      <c r="O1616" t="s">
        <v>1716</v>
      </c>
      <c r="P1616" t="s">
        <v>30487</v>
      </c>
      <c r="Q1616" t="s">
        <v>1715</v>
      </c>
    </row>
    <row r="1617" spans="2:17" x14ac:dyDescent="0.3">
      <c r="B1617">
        <v>1611</v>
      </c>
      <c r="C1617" t="s">
        <v>4431</v>
      </c>
      <c r="D1617" t="s">
        <v>28390</v>
      </c>
      <c r="E1617" t="s">
        <v>4432</v>
      </c>
      <c r="F1617" t="s">
        <v>40331</v>
      </c>
      <c r="G1617" t="s">
        <v>4431</v>
      </c>
      <c r="H1617" t="s">
        <v>4432</v>
      </c>
      <c r="I1617" t="s">
        <v>40363</v>
      </c>
      <c r="J1617" t="s">
        <v>4431</v>
      </c>
      <c r="L1617">
        <v>1611</v>
      </c>
      <c r="M1617" t="s">
        <v>1717</v>
      </c>
      <c r="N1617" t="s">
        <v>28390</v>
      </c>
      <c r="O1617" t="s">
        <v>1718</v>
      </c>
      <c r="P1617" t="s">
        <v>30488</v>
      </c>
      <c r="Q1617" t="s">
        <v>1717</v>
      </c>
    </row>
    <row r="1618" spans="2:17" x14ac:dyDescent="0.3">
      <c r="B1618">
        <v>1612</v>
      </c>
      <c r="C1618" t="s">
        <v>4433</v>
      </c>
      <c r="D1618" t="s">
        <v>28392</v>
      </c>
      <c r="E1618" t="s">
        <v>4434</v>
      </c>
      <c r="F1618" t="s">
        <v>40332</v>
      </c>
      <c r="G1618" t="s">
        <v>4433</v>
      </c>
      <c r="H1618" t="s">
        <v>4434</v>
      </c>
      <c r="I1618" t="s">
        <v>40364</v>
      </c>
      <c r="J1618" t="s">
        <v>4433</v>
      </c>
      <c r="L1618">
        <v>1612</v>
      </c>
      <c r="M1618" t="s">
        <v>1719</v>
      </c>
      <c r="N1618" t="s">
        <v>28392</v>
      </c>
      <c r="O1618" t="s">
        <v>1720</v>
      </c>
      <c r="P1618" t="s">
        <v>30489</v>
      </c>
      <c r="Q1618" t="s">
        <v>1719</v>
      </c>
    </row>
    <row r="1619" spans="2:17" x14ac:dyDescent="0.3">
      <c r="B1619">
        <v>1613</v>
      </c>
      <c r="C1619" t="s">
        <v>4435</v>
      </c>
      <c r="D1619" t="s">
        <v>42433</v>
      </c>
      <c r="E1619" t="s">
        <v>4436</v>
      </c>
      <c r="F1619" t="s">
        <v>50230</v>
      </c>
      <c r="G1619" t="s">
        <v>4435</v>
      </c>
      <c r="H1619" t="s">
        <v>4436</v>
      </c>
      <c r="I1619" t="s">
        <v>50428</v>
      </c>
      <c r="J1619" t="s">
        <v>4435</v>
      </c>
      <c r="L1619">
        <v>1613</v>
      </c>
      <c r="M1619" t="s">
        <v>8219</v>
      </c>
      <c r="N1619" t="s">
        <v>8077</v>
      </c>
      <c r="O1619" t="s">
        <v>30490</v>
      </c>
      <c r="P1619" t="s">
        <v>30491</v>
      </c>
      <c r="Q1619" t="s">
        <v>8219</v>
      </c>
    </row>
    <row r="1620" spans="2:17" x14ac:dyDescent="0.3">
      <c r="B1620">
        <v>1614</v>
      </c>
      <c r="C1620" t="s">
        <v>4437</v>
      </c>
      <c r="D1620" t="s">
        <v>42435</v>
      </c>
      <c r="E1620" t="s">
        <v>4438</v>
      </c>
      <c r="F1620" t="s">
        <v>50232</v>
      </c>
      <c r="G1620" t="s">
        <v>4437</v>
      </c>
      <c r="H1620" t="s">
        <v>4438</v>
      </c>
      <c r="I1620" t="s">
        <v>50429</v>
      </c>
      <c r="J1620" t="s">
        <v>4437</v>
      </c>
      <c r="L1620">
        <v>1614</v>
      </c>
      <c r="M1620" t="s">
        <v>8220</v>
      </c>
      <c r="N1620" t="s">
        <v>8080</v>
      </c>
      <c r="O1620" t="s">
        <v>30492</v>
      </c>
      <c r="P1620" t="s">
        <v>30493</v>
      </c>
      <c r="Q1620" t="s">
        <v>8220</v>
      </c>
    </row>
    <row r="1621" spans="2:17" x14ac:dyDescent="0.3">
      <c r="B1621">
        <v>1615</v>
      </c>
      <c r="C1621" t="s">
        <v>4439</v>
      </c>
      <c r="D1621" t="s">
        <v>42437</v>
      </c>
      <c r="E1621" t="s">
        <v>4440</v>
      </c>
      <c r="F1621" t="s">
        <v>50234</v>
      </c>
      <c r="G1621" t="s">
        <v>4439</v>
      </c>
      <c r="H1621" t="s">
        <v>4440</v>
      </c>
      <c r="I1621" t="s">
        <v>50430</v>
      </c>
      <c r="J1621" t="s">
        <v>4439</v>
      </c>
      <c r="L1621">
        <v>1615</v>
      </c>
      <c r="M1621" t="s">
        <v>8221</v>
      </c>
      <c r="N1621" t="s">
        <v>8083</v>
      </c>
      <c r="O1621" t="s">
        <v>30494</v>
      </c>
      <c r="P1621" t="s">
        <v>30495</v>
      </c>
      <c r="Q1621" t="s">
        <v>8221</v>
      </c>
    </row>
    <row r="1622" spans="2:17" x14ac:dyDescent="0.3">
      <c r="B1622">
        <v>1616</v>
      </c>
      <c r="C1622" t="s">
        <v>50431</v>
      </c>
      <c r="D1622" t="s">
        <v>42440</v>
      </c>
      <c r="E1622" t="s">
        <v>4441</v>
      </c>
      <c r="F1622" t="s">
        <v>50237</v>
      </c>
      <c r="G1622" t="s">
        <v>50431</v>
      </c>
      <c r="H1622" t="s">
        <v>4441</v>
      </c>
      <c r="I1622" t="s">
        <v>50432</v>
      </c>
      <c r="J1622" t="s">
        <v>50431</v>
      </c>
      <c r="L1622">
        <v>1616</v>
      </c>
      <c r="M1622" t="s">
        <v>30496</v>
      </c>
      <c r="N1622" t="s">
        <v>8085</v>
      </c>
      <c r="O1622" t="s">
        <v>30497</v>
      </c>
      <c r="P1622" t="s">
        <v>30498</v>
      </c>
      <c r="Q1622" t="s">
        <v>30496</v>
      </c>
    </row>
    <row r="1623" spans="2:17" x14ac:dyDescent="0.3">
      <c r="B1623">
        <v>1617</v>
      </c>
      <c r="C1623" t="s">
        <v>5836</v>
      </c>
      <c r="D1623" t="s">
        <v>42442</v>
      </c>
      <c r="E1623" t="s">
        <v>4442</v>
      </c>
      <c r="F1623" t="s">
        <v>50239</v>
      </c>
      <c r="G1623" t="s">
        <v>5836</v>
      </c>
      <c r="H1623" t="s">
        <v>4442</v>
      </c>
      <c r="I1623" t="s">
        <v>50433</v>
      </c>
      <c r="J1623" t="s">
        <v>5836</v>
      </c>
      <c r="L1623">
        <v>1617</v>
      </c>
      <c r="M1623" t="s">
        <v>8222</v>
      </c>
      <c r="N1623" t="s">
        <v>8088</v>
      </c>
      <c r="O1623" t="s">
        <v>30499</v>
      </c>
      <c r="P1623" t="s">
        <v>30500</v>
      </c>
      <c r="Q1623" t="s">
        <v>8222</v>
      </c>
    </row>
    <row r="1624" spans="2:17" x14ac:dyDescent="0.3">
      <c r="B1624">
        <v>1618</v>
      </c>
      <c r="C1624" t="s">
        <v>4443</v>
      </c>
      <c r="D1624" t="s">
        <v>42444</v>
      </c>
      <c r="E1624" t="s">
        <v>4444</v>
      </c>
      <c r="F1624" t="s">
        <v>50241</v>
      </c>
      <c r="G1624" t="s">
        <v>4443</v>
      </c>
      <c r="H1624" t="s">
        <v>4444</v>
      </c>
      <c r="I1624" t="s">
        <v>50434</v>
      </c>
      <c r="J1624" t="s">
        <v>4443</v>
      </c>
      <c r="L1624">
        <v>1618</v>
      </c>
      <c r="M1624" t="s">
        <v>8223</v>
      </c>
      <c r="N1624" t="s">
        <v>8091</v>
      </c>
      <c r="O1624" t="s">
        <v>30501</v>
      </c>
      <c r="P1624" t="s">
        <v>30502</v>
      </c>
      <c r="Q1624" t="s">
        <v>8223</v>
      </c>
    </row>
    <row r="1625" spans="2:17" x14ac:dyDescent="0.3">
      <c r="B1625">
        <v>1619</v>
      </c>
      <c r="C1625" t="s">
        <v>4445</v>
      </c>
      <c r="D1625" t="s">
        <v>42446</v>
      </c>
      <c r="E1625" t="s">
        <v>4446</v>
      </c>
      <c r="F1625" t="s">
        <v>50243</v>
      </c>
      <c r="G1625" t="s">
        <v>4445</v>
      </c>
      <c r="H1625" t="s">
        <v>4446</v>
      </c>
      <c r="I1625" t="s">
        <v>50435</v>
      </c>
      <c r="J1625" t="s">
        <v>4445</v>
      </c>
      <c r="L1625">
        <v>1619</v>
      </c>
      <c r="M1625" t="s">
        <v>8224</v>
      </c>
      <c r="N1625" t="s">
        <v>8094</v>
      </c>
      <c r="O1625" t="s">
        <v>30503</v>
      </c>
      <c r="P1625" t="s">
        <v>30504</v>
      </c>
      <c r="Q1625" t="s">
        <v>8224</v>
      </c>
    </row>
    <row r="1626" spans="2:17" x14ac:dyDescent="0.3">
      <c r="B1626">
        <v>1620</v>
      </c>
      <c r="C1626" t="s">
        <v>4447</v>
      </c>
      <c r="D1626" t="s">
        <v>42448</v>
      </c>
      <c r="E1626" t="s">
        <v>4448</v>
      </c>
      <c r="F1626" t="s">
        <v>50245</v>
      </c>
      <c r="G1626" t="s">
        <v>4447</v>
      </c>
      <c r="H1626" t="s">
        <v>4448</v>
      </c>
      <c r="I1626" t="s">
        <v>50436</v>
      </c>
      <c r="J1626" t="s">
        <v>4447</v>
      </c>
      <c r="L1626">
        <v>1620</v>
      </c>
      <c r="M1626" t="s">
        <v>8225</v>
      </c>
      <c r="N1626" t="s">
        <v>8097</v>
      </c>
      <c r="O1626" t="s">
        <v>30505</v>
      </c>
      <c r="P1626" t="s">
        <v>30506</v>
      </c>
      <c r="Q1626" t="s">
        <v>8225</v>
      </c>
    </row>
    <row r="1627" spans="2:17" x14ac:dyDescent="0.3">
      <c r="B1627">
        <v>1621</v>
      </c>
      <c r="C1627" t="s">
        <v>4449</v>
      </c>
      <c r="D1627" t="s">
        <v>42450</v>
      </c>
      <c r="E1627" t="s">
        <v>4450</v>
      </c>
      <c r="F1627" t="s">
        <v>50247</v>
      </c>
      <c r="G1627" t="s">
        <v>4449</v>
      </c>
      <c r="H1627" t="s">
        <v>4450</v>
      </c>
      <c r="I1627" t="s">
        <v>50437</v>
      </c>
      <c r="J1627" t="s">
        <v>4449</v>
      </c>
      <c r="L1627">
        <v>1621</v>
      </c>
      <c r="M1627" t="s">
        <v>8226</v>
      </c>
      <c r="N1627" t="s">
        <v>8100</v>
      </c>
      <c r="O1627" t="s">
        <v>30507</v>
      </c>
      <c r="P1627" t="s">
        <v>30508</v>
      </c>
      <c r="Q1627" t="s">
        <v>8226</v>
      </c>
    </row>
    <row r="1628" spans="2:17" x14ac:dyDescent="0.3">
      <c r="B1628">
        <v>1622</v>
      </c>
      <c r="C1628" t="s">
        <v>4388</v>
      </c>
      <c r="D1628" t="s">
        <v>42452</v>
      </c>
      <c r="E1628" t="s">
        <v>26776</v>
      </c>
      <c r="F1628" t="s">
        <v>50249</v>
      </c>
      <c r="G1628" t="s">
        <v>4388</v>
      </c>
      <c r="H1628" t="s">
        <v>26776</v>
      </c>
      <c r="I1628" t="s">
        <v>50438</v>
      </c>
      <c r="J1628" t="s">
        <v>4388</v>
      </c>
      <c r="L1628">
        <v>1622</v>
      </c>
      <c r="M1628" t="s">
        <v>8202</v>
      </c>
      <c r="N1628" t="s">
        <v>8040</v>
      </c>
      <c r="O1628" t="s">
        <v>30509</v>
      </c>
      <c r="P1628" t="s">
        <v>30510</v>
      </c>
      <c r="Q1628" t="s">
        <v>8202</v>
      </c>
    </row>
    <row r="1629" spans="2:17" x14ac:dyDescent="0.3">
      <c r="B1629">
        <v>1623</v>
      </c>
      <c r="C1629" t="s">
        <v>4451</v>
      </c>
      <c r="D1629" t="s">
        <v>42454</v>
      </c>
      <c r="E1629" t="s">
        <v>4452</v>
      </c>
      <c r="F1629" t="s">
        <v>50251</v>
      </c>
      <c r="G1629" t="s">
        <v>4451</v>
      </c>
      <c r="H1629" t="s">
        <v>4452</v>
      </c>
      <c r="I1629" t="s">
        <v>50439</v>
      </c>
      <c r="J1629" t="s">
        <v>4451</v>
      </c>
      <c r="L1629">
        <v>1623</v>
      </c>
      <c r="M1629" t="s">
        <v>8227</v>
      </c>
      <c r="N1629" t="s">
        <v>8103</v>
      </c>
      <c r="O1629" t="s">
        <v>30511</v>
      </c>
      <c r="P1629" t="s">
        <v>30512</v>
      </c>
      <c r="Q1629" t="s">
        <v>8227</v>
      </c>
    </row>
    <row r="1630" spans="2:17" x14ac:dyDescent="0.3">
      <c r="B1630">
        <v>1624</v>
      </c>
      <c r="C1630" t="s">
        <v>4453</v>
      </c>
      <c r="D1630" t="s">
        <v>42456</v>
      </c>
      <c r="E1630" t="s">
        <v>4454</v>
      </c>
      <c r="F1630" t="s">
        <v>50253</v>
      </c>
      <c r="G1630" t="s">
        <v>4453</v>
      </c>
      <c r="H1630" t="s">
        <v>4454</v>
      </c>
      <c r="I1630" t="s">
        <v>50440</v>
      </c>
      <c r="J1630" t="s">
        <v>4453</v>
      </c>
      <c r="L1630">
        <v>1624</v>
      </c>
      <c r="M1630" t="s">
        <v>8228</v>
      </c>
      <c r="N1630" t="s">
        <v>8106</v>
      </c>
      <c r="O1630" t="s">
        <v>30513</v>
      </c>
      <c r="P1630" t="s">
        <v>30514</v>
      </c>
      <c r="Q1630" t="s">
        <v>8228</v>
      </c>
    </row>
    <row r="1631" spans="2:17" x14ac:dyDescent="0.3">
      <c r="B1631">
        <v>1625</v>
      </c>
      <c r="C1631" t="s">
        <v>4455</v>
      </c>
      <c r="D1631" t="s">
        <v>42458</v>
      </c>
      <c r="E1631" t="s">
        <v>4456</v>
      </c>
      <c r="F1631" t="s">
        <v>50255</v>
      </c>
      <c r="G1631" t="s">
        <v>4455</v>
      </c>
      <c r="H1631" t="s">
        <v>4456</v>
      </c>
      <c r="I1631" t="s">
        <v>50441</v>
      </c>
      <c r="J1631" t="s">
        <v>4455</v>
      </c>
      <c r="L1631">
        <v>1625</v>
      </c>
      <c r="M1631" t="s">
        <v>8229</v>
      </c>
      <c r="N1631" t="s">
        <v>8109</v>
      </c>
      <c r="O1631" t="s">
        <v>30515</v>
      </c>
      <c r="P1631" t="s">
        <v>30516</v>
      </c>
      <c r="Q1631" t="s">
        <v>8229</v>
      </c>
    </row>
    <row r="1632" spans="2:17" x14ac:dyDescent="0.3">
      <c r="B1632">
        <v>1626</v>
      </c>
      <c r="C1632" t="s">
        <v>4457</v>
      </c>
      <c r="D1632" t="s">
        <v>42460</v>
      </c>
      <c r="E1632" t="s">
        <v>4458</v>
      </c>
      <c r="F1632" t="s">
        <v>50257</v>
      </c>
      <c r="G1632" t="s">
        <v>4457</v>
      </c>
      <c r="H1632" t="s">
        <v>4458</v>
      </c>
      <c r="I1632" t="s">
        <v>50442</v>
      </c>
      <c r="J1632" t="s">
        <v>4457</v>
      </c>
      <c r="L1632">
        <v>1626</v>
      </c>
      <c r="M1632" t="s">
        <v>8230</v>
      </c>
      <c r="N1632" t="s">
        <v>8112</v>
      </c>
      <c r="O1632" t="s">
        <v>30517</v>
      </c>
      <c r="P1632" t="s">
        <v>30518</v>
      </c>
      <c r="Q1632" t="s">
        <v>8230</v>
      </c>
    </row>
    <row r="1633" spans="2:17" x14ac:dyDescent="0.3">
      <c r="B1633">
        <v>1627</v>
      </c>
      <c r="C1633" t="s">
        <v>4459</v>
      </c>
      <c r="D1633" t="s">
        <v>42462</v>
      </c>
      <c r="E1633" t="s">
        <v>4460</v>
      </c>
      <c r="F1633" t="s">
        <v>50259</v>
      </c>
      <c r="G1633" t="s">
        <v>4459</v>
      </c>
      <c r="H1633" t="s">
        <v>4460</v>
      </c>
      <c r="I1633" t="s">
        <v>50443</v>
      </c>
      <c r="J1633" t="s">
        <v>4459</v>
      </c>
      <c r="L1633">
        <v>1627</v>
      </c>
      <c r="M1633" t="s">
        <v>8231</v>
      </c>
      <c r="N1633" t="s">
        <v>8115</v>
      </c>
      <c r="O1633" t="s">
        <v>30519</v>
      </c>
      <c r="P1633" t="s">
        <v>30520</v>
      </c>
      <c r="Q1633" t="s">
        <v>8231</v>
      </c>
    </row>
    <row r="1634" spans="2:17" x14ac:dyDescent="0.3">
      <c r="B1634">
        <v>1628</v>
      </c>
      <c r="C1634" t="s">
        <v>4461</v>
      </c>
      <c r="D1634" t="s">
        <v>42464</v>
      </c>
      <c r="E1634" t="s">
        <v>4462</v>
      </c>
      <c r="F1634" t="s">
        <v>50261</v>
      </c>
      <c r="G1634" t="s">
        <v>4461</v>
      </c>
      <c r="H1634" t="s">
        <v>4462</v>
      </c>
      <c r="I1634" t="s">
        <v>50444</v>
      </c>
      <c r="J1634" t="s">
        <v>4461</v>
      </c>
      <c r="L1634">
        <v>1628</v>
      </c>
      <c r="M1634" t="s">
        <v>8232</v>
      </c>
      <c r="N1634" t="s">
        <v>8118</v>
      </c>
      <c r="O1634" t="s">
        <v>30521</v>
      </c>
      <c r="P1634" t="s">
        <v>30522</v>
      </c>
      <c r="Q1634" t="s">
        <v>8232</v>
      </c>
    </row>
    <row r="1635" spans="2:17" x14ac:dyDescent="0.3">
      <c r="B1635">
        <v>1629</v>
      </c>
      <c r="C1635" t="s">
        <v>4463</v>
      </c>
      <c r="D1635" t="s">
        <v>42466</v>
      </c>
      <c r="E1635" t="s">
        <v>4464</v>
      </c>
      <c r="F1635" t="s">
        <v>50263</v>
      </c>
      <c r="G1635" t="s">
        <v>4463</v>
      </c>
      <c r="H1635" t="s">
        <v>4464</v>
      </c>
      <c r="I1635" t="s">
        <v>50445</v>
      </c>
      <c r="J1635" t="s">
        <v>4463</v>
      </c>
      <c r="L1635">
        <v>1629</v>
      </c>
      <c r="M1635" t="s">
        <v>8233</v>
      </c>
      <c r="N1635" t="s">
        <v>8121</v>
      </c>
      <c r="O1635" t="s">
        <v>30523</v>
      </c>
      <c r="P1635" t="s">
        <v>30524</v>
      </c>
      <c r="Q1635" t="s">
        <v>8233</v>
      </c>
    </row>
    <row r="1636" spans="2:17" x14ac:dyDescent="0.3">
      <c r="B1636">
        <v>1630</v>
      </c>
      <c r="C1636" t="s">
        <v>4465</v>
      </c>
      <c r="D1636" t="s">
        <v>42468</v>
      </c>
      <c r="E1636" t="s">
        <v>4466</v>
      </c>
      <c r="F1636" t="s">
        <v>50265</v>
      </c>
      <c r="G1636" t="s">
        <v>4465</v>
      </c>
      <c r="H1636" t="s">
        <v>4466</v>
      </c>
      <c r="I1636" t="s">
        <v>50446</v>
      </c>
      <c r="J1636" t="s">
        <v>4465</v>
      </c>
      <c r="L1636">
        <v>1630</v>
      </c>
      <c r="M1636" t="s">
        <v>8234</v>
      </c>
      <c r="N1636" t="s">
        <v>8124</v>
      </c>
      <c r="O1636" t="s">
        <v>30525</v>
      </c>
      <c r="P1636" t="s">
        <v>30526</v>
      </c>
      <c r="Q1636" t="s">
        <v>8234</v>
      </c>
    </row>
    <row r="1637" spans="2:17" x14ac:dyDescent="0.3">
      <c r="B1637">
        <v>1631</v>
      </c>
      <c r="C1637" t="s">
        <v>4467</v>
      </c>
      <c r="D1637" t="s">
        <v>42470</v>
      </c>
      <c r="E1637" t="s">
        <v>4468</v>
      </c>
      <c r="F1637" t="s">
        <v>50267</v>
      </c>
      <c r="G1637" t="s">
        <v>4467</v>
      </c>
      <c r="H1637" t="s">
        <v>4468</v>
      </c>
      <c r="I1637" t="s">
        <v>50447</v>
      </c>
      <c r="J1637" t="s">
        <v>4467</v>
      </c>
      <c r="L1637">
        <v>1631</v>
      </c>
      <c r="M1637" t="s">
        <v>8235</v>
      </c>
      <c r="N1637" t="s">
        <v>8127</v>
      </c>
      <c r="O1637" t="s">
        <v>30527</v>
      </c>
      <c r="P1637" t="s">
        <v>30528</v>
      </c>
      <c r="Q1637" t="s">
        <v>8235</v>
      </c>
    </row>
    <row r="1638" spans="2:17" x14ac:dyDescent="0.3">
      <c r="B1638">
        <v>1632</v>
      </c>
      <c r="C1638" t="s">
        <v>4469</v>
      </c>
      <c r="D1638" t="s">
        <v>42472</v>
      </c>
      <c r="E1638" t="s">
        <v>4470</v>
      </c>
      <c r="F1638" t="s">
        <v>50269</v>
      </c>
      <c r="G1638" t="s">
        <v>4469</v>
      </c>
      <c r="H1638" t="s">
        <v>4470</v>
      </c>
      <c r="I1638" t="s">
        <v>50448</v>
      </c>
      <c r="J1638" t="s">
        <v>4469</v>
      </c>
      <c r="L1638">
        <v>1632</v>
      </c>
      <c r="M1638" t="s">
        <v>8236</v>
      </c>
      <c r="N1638" t="s">
        <v>8130</v>
      </c>
      <c r="O1638" t="s">
        <v>30529</v>
      </c>
      <c r="P1638" t="s">
        <v>30530</v>
      </c>
      <c r="Q1638" t="s">
        <v>8236</v>
      </c>
    </row>
    <row r="1639" spans="2:17" x14ac:dyDescent="0.3">
      <c r="B1639">
        <v>1633</v>
      </c>
      <c r="C1639" t="s">
        <v>4471</v>
      </c>
      <c r="D1639" t="s">
        <v>42474</v>
      </c>
      <c r="E1639" t="s">
        <v>4472</v>
      </c>
      <c r="F1639" t="s">
        <v>50271</v>
      </c>
      <c r="G1639" t="s">
        <v>4471</v>
      </c>
      <c r="H1639" t="s">
        <v>4472</v>
      </c>
      <c r="I1639" t="s">
        <v>50449</v>
      </c>
      <c r="J1639" t="s">
        <v>4471</v>
      </c>
      <c r="L1639">
        <v>1633</v>
      </c>
      <c r="M1639" t="s">
        <v>8237</v>
      </c>
      <c r="N1639" t="s">
        <v>8133</v>
      </c>
      <c r="O1639" t="s">
        <v>30531</v>
      </c>
      <c r="P1639" t="s">
        <v>30532</v>
      </c>
      <c r="Q1639" t="s">
        <v>8237</v>
      </c>
    </row>
    <row r="1640" spans="2:17" x14ac:dyDescent="0.3">
      <c r="B1640">
        <v>1634</v>
      </c>
      <c r="C1640" t="s">
        <v>4473</v>
      </c>
      <c r="D1640" t="s">
        <v>42476</v>
      </c>
      <c r="E1640" t="s">
        <v>4474</v>
      </c>
      <c r="F1640" t="s">
        <v>50273</v>
      </c>
      <c r="G1640" t="s">
        <v>4473</v>
      </c>
      <c r="H1640" t="s">
        <v>4474</v>
      </c>
      <c r="I1640" t="s">
        <v>50450</v>
      </c>
      <c r="J1640" t="s">
        <v>4473</v>
      </c>
      <c r="L1640">
        <v>1634</v>
      </c>
      <c r="M1640" t="s">
        <v>8238</v>
      </c>
      <c r="N1640" t="s">
        <v>8136</v>
      </c>
      <c r="O1640" t="s">
        <v>30533</v>
      </c>
      <c r="P1640" t="s">
        <v>30534</v>
      </c>
      <c r="Q1640" t="s">
        <v>8238</v>
      </c>
    </row>
    <row r="1641" spans="2:17" x14ac:dyDescent="0.3">
      <c r="B1641">
        <v>1635</v>
      </c>
      <c r="C1641" t="s">
        <v>4475</v>
      </c>
      <c r="D1641" t="s">
        <v>42478</v>
      </c>
      <c r="E1641" t="s">
        <v>4476</v>
      </c>
      <c r="F1641" t="s">
        <v>50275</v>
      </c>
      <c r="G1641" t="s">
        <v>4475</v>
      </c>
      <c r="H1641" t="s">
        <v>4476</v>
      </c>
      <c r="I1641" t="s">
        <v>50451</v>
      </c>
      <c r="J1641" t="s">
        <v>4475</v>
      </c>
      <c r="L1641">
        <v>1635</v>
      </c>
      <c r="M1641" t="s">
        <v>8239</v>
      </c>
      <c r="N1641" t="s">
        <v>8139</v>
      </c>
      <c r="O1641" t="s">
        <v>30535</v>
      </c>
      <c r="P1641" t="s">
        <v>30536</v>
      </c>
      <c r="Q1641" t="s">
        <v>8239</v>
      </c>
    </row>
    <row r="1642" spans="2:17" x14ac:dyDescent="0.3">
      <c r="B1642">
        <v>1636</v>
      </c>
      <c r="C1642" t="s">
        <v>4477</v>
      </c>
      <c r="D1642" t="s">
        <v>42480</v>
      </c>
      <c r="E1642" t="s">
        <v>4478</v>
      </c>
      <c r="F1642" t="s">
        <v>50277</v>
      </c>
      <c r="G1642" t="s">
        <v>4477</v>
      </c>
      <c r="H1642" t="s">
        <v>4478</v>
      </c>
      <c r="I1642" t="s">
        <v>50452</v>
      </c>
      <c r="J1642" t="s">
        <v>4477</v>
      </c>
      <c r="L1642">
        <v>1636</v>
      </c>
      <c r="M1642" t="s">
        <v>8240</v>
      </c>
      <c r="N1642" t="s">
        <v>8142</v>
      </c>
      <c r="O1642" t="s">
        <v>30537</v>
      </c>
      <c r="P1642" t="s">
        <v>30538</v>
      </c>
      <c r="Q1642" t="s">
        <v>8240</v>
      </c>
    </row>
    <row r="1643" spans="2:17" x14ac:dyDescent="0.3">
      <c r="B1643">
        <v>1637</v>
      </c>
      <c r="C1643" t="s">
        <v>4479</v>
      </c>
      <c r="D1643" t="s">
        <v>42482</v>
      </c>
      <c r="E1643" t="s">
        <v>4480</v>
      </c>
      <c r="F1643" t="s">
        <v>50279</v>
      </c>
      <c r="G1643" t="s">
        <v>4479</v>
      </c>
      <c r="H1643" t="s">
        <v>4480</v>
      </c>
      <c r="I1643" t="s">
        <v>50453</v>
      </c>
      <c r="J1643" t="s">
        <v>4479</v>
      </c>
      <c r="L1643">
        <v>1637</v>
      </c>
      <c r="M1643" t="s">
        <v>8241</v>
      </c>
      <c r="N1643" t="s">
        <v>8145</v>
      </c>
      <c r="O1643" t="s">
        <v>30539</v>
      </c>
      <c r="P1643" t="s">
        <v>30540</v>
      </c>
      <c r="Q1643" t="s">
        <v>8241</v>
      </c>
    </row>
    <row r="1644" spans="2:17" x14ac:dyDescent="0.3">
      <c r="B1644">
        <v>1638</v>
      </c>
      <c r="C1644" t="s">
        <v>4481</v>
      </c>
      <c r="D1644" t="s">
        <v>42484</v>
      </c>
      <c r="E1644" t="s">
        <v>4482</v>
      </c>
      <c r="F1644" t="s">
        <v>50281</v>
      </c>
      <c r="G1644" t="s">
        <v>4481</v>
      </c>
      <c r="H1644" t="s">
        <v>4482</v>
      </c>
      <c r="I1644" t="s">
        <v>50454</v>
      </c>
      <c r="J1644" t="s">
        <v>4481</v>
      </c>
      <c r="L1644">
        <v>1638</v>
      </c>
      <c r="M1644" t="s">
        <v>8242</v>
      </c>
      <c r="N1644" t="s">
        <v>8148</v>
      </c>
      <c r="O1644" t="s">
        <v>30541</v>
      </c>
      <c r="P1644" t="s">
        <v>30542</v>
      </c>
      <c r="Q1644" t="s">
        <v>8242</v>
      </c>
    </row>
    <row r="1645" spans="2:17" x14ac:dyDescent="0.3">
      <c r="B1645">
        <v>1639</v>
      </c>
      <c r="C1645" t="s">
        <v>4483</v>
      </c>
      <c r="D1645" t="s">
        <v>42486</v>
      </c>
      <c r="E1645" t="s">
        <v>4484</v>
      </c>
      <c r="F1645" t="s">
        <v>50283</v>
      </c>
      <c r="G1645" t="s">
        <v>4483</v>
      </c>
      <c r="H1645" t="s">
        <v>4484</v>
      </c>
      <c r="I1645" t="s">
        <v>50455</v>
      </c>
      <c r="J1645" t="s">
        <v>4483</v>
      </c>
      <c r="L1645">
        <v>1639</v>
      </c>
      <c r="M1645" t="s">
        <v>8243</v>
      </c>
      <c r="N1645" t="s">
        <v>8151</v>
      </c>
      <c r="O1645" t="s">
        <v>30543</v>
      </c>
      <c r="P1645" t="s">
        <v>30544</v>
      </c>
      <c r="Q1645" t="s">
        <v>8243</v>
      </c>
    </row>
    <row r="1646" spans="2:17" x14ac:dyDescent="0.3">
      <c r="B1646">
        <v>1640</v>
      </c>
      <c r="C1646" t="s">
        <v>4485</v>
      </c>
      <c r="D1646" t="s">
        <v>42488</v>
      </c>
      <c r="E1646" t="s">
        <v>4486</v>
      </c>
      <c r="F1646" t="s">
        <v>50285</v>
      </c>
      <c r="G1646" t="s">
        <v>4485</v>
      </c>
      <c r="H1646" t="s">
        <v>4486</v>
      </c>
      <c r="I1646" t="s">
        <v>50456</v>
      </c>
      <c r="J1646" t="s">
        <v>4485</v>
      </c>
      <c r="L1646">
        <v>1640</v>
      </c>
      <c r="M1646" t="s">
        <v>8244</v>
      </c>
      <c r="N1646" t="s">
        <v>8154</v>
      </c>
      <c r="O1646" t="s">
        <v>30545</v>
      </c>
      <c r="P1646" t="s">
        <v>30546</v>
      </c>
      <c r="Q1646" t="s">
        <v>8244</v>
      </c>
    </row>
    <row r="1647" spans="2:17" x14ac:dyDescent="0.3">
      <c r="B1647">
        <v>1641</v>
      </c>
      <c r="C1647" t="s">
        <v>4487</v>
      </c>
      <c r="D1647" t="s">
        <v>42490</v>
      </c>
      <c r="E1647" t="s">
        <v>4488</v>
      </c>
      <c r="F1647" t="s">
        <v>50287</v>
      </c>
      <c r="G1647" t="s">
        <v>4487</v>
      </c>
      <c r="H1647" t="s">
        <v>4488</v>
      </c>
      <c r="I1647" t="s">
        <v>50457</v>
      </c>
      <c r="J1647" t="s">
        <v>4487</v>
      </c>
      <c r="L1647">
        <v>1641</v>
      </c>
      <c r="M1647" t="s">
        <v>8245</v>
      </c>
      <c r="N1647" t="s">
        <v>8157</v>
      </c>
      <c r="O1647" t="s">
        <v>30547</v>
      </c>
      <c r="P1647" t="s">
        <v>30548</v>
      </c>
      <c r="Q1647" t="s">
        <v>8245</v>
      </c>
    </row>
    <row r="1648" spans="2:17" x14ac:dyDescent="0.3">
      <c r="B1648">
        <v>1642</v>
      </c>
      <c r="C1648" t="s">
        <v>4489</v>
      </c>
      <c r="D1648" t="s">
        <v>42492</v>
      </c>
      <c r="E1648" t="s">
        <v>4490</v>
      </c>
      <c r="F1648" t="s">
        <v>50289</v>
      </c>
      <c r="G1648" t="s">
        <v>4489</v>
      </c>
      <c r="H1648" t="s">
        <v>4490</v>
      </c>
      <c r="I1648" t="s">
        <v>50458</v>
      </c>
      <c r="J1648" t="s">
        <v>4489</v>
      </c>
      <c r="L1648">
        <v>1642</v>
      </c>
      <c r="M1648" t="s">
        <v>8246</v>
      </c>
      <c r="N1648" t="s">
        <v>8160</v>
      </c>
      <c r="O1648" t="s">
        <v>30549</v>
      </c>
      <c r="P1648" t="s">
        <v>30550</v>
      </c>
      <c r="Q1648" t="s">
        <v>8246</v>
      </c>
    </row>
    <row r="1649" spans="2:17" x14ac:dyDescent="0.3">
      <c r="B1649">
        <v>1643</v>
      </c>
      <c r="C1649" t="s">
        <v>4491</v>
      </c>
      <c r="D1649" t="s">
        <v>42494</v>
      </c>
      <c r="E1649" t="s">
        <v>4492</v>
      </c>
      <c r="F1649" t="s">
        <v>50291</v>
      </c>
      <c r="G1649" t="s">
        <v>4491</v>
      </c>
      <c r="H1649" t="s">
        <v>4492</v>
      </c>
      <c r="I1649" t="s">
        <v>50459</v>
      </c>
      <c r="J1649" t="s">
        <v>4491</v>
      </c>
      <c r="L1649">
        <v>1643</v>
      </c>
      <c r="M1649" t="s">
        <v>8247</v>
      </c>
      <c r="N1649" t="s">
        <v>8163</v>
      </c>
      <c r="O1649" t="s">
        <v>30551</v>
      </c>
      <c r="P1649" t="s">
        <v>30552</v>
      </c>
      <c r="Q1649" t="s">
        <v>8247</v>
      </c>
    </row>
    <row r="1650" spans="2:17" x14ac:dyDescent="0.3">
      <c r="B1650">
        <v>1644</v>
      </c>
      <c r="C1650" t="s">
        <v>4493</v>
      </c>
      <c r="D1650" t="s">
        <v>42496</v>
      </c>
      <c r="E1650" t="s">
        <v>4494</v>
      </c>
      <c r="F1650" t="s">
        <v>50293</v>
      </c>
      <c r="G1650" t="s">
        <v>4493</v>
      </c>
      <c r="H1650" t="s">
        <v>4494</v>
      </c>
      <c r="I1650" t="s">
        <v>50460</v>
      </c>
      <c r="J1650" t="s">
        <v>4493</v>
      </c>
      <c r="L1650">
        <v>1644</v>
      </c>
      <c r="M1650" t="s">
        <v>8248</v>
      </c>
      <c r="N1650" t="s">
        <v>8166</v>
      </c>
      <c r="O1650" t="s">
        <v>30553</v>
      </c>
      <c r="P1650" t="s">
        <v>30554</v>
      </c>
      <c r="Q1650" t="s">
        <v>8248</v>
      </c>
    </row>
    <row r="1651" spans="2:17" x14ac:dyDescent="0.3">
      <c r="B1651">
        <v>1645</v>
      </c>
      <c r="C1651" t="s">
        <v>4495</v>
      </c>
      <c r="D1651" t="s">
        <v>42498</v>
      </c>
      <c r="E1651" t="s">
        <v>4496</v>
      </c>
      <c r="F1651" t="s">
        <v>50295</v>
      </c>
      <c r="G1651" t="s">
        <v>4495</v>
      </c>
      <c r="H1651" t="s">
        <v>4496</v>
      </c>
      <c r="I1651" t="s">
        <v>50461</v>
      </c>
      <c r="J1651" t="s">
        <v>4495</v>
      </c>
      <c r="L1651">
        <v>1645</v>
      </c>
      <c r="M1651" t="s">
        <v>8249</v>
      </c>
      <c r="N1651" t="s">
        <v>8169</v>
      </c>
      <c r="O1651" t="s">
        <v>30555</v>
      </c>
      <c r="P1651" t="s">
        <v>30556</v>
      </c>
      <c r="Q1651" t="s">
        <v>8249</v>
      </c>
    </row>
    <row r="1652" spans="2:17" x14ac:dyDescent="0.3">
      <c r="B1652">
        <v>1646</v>
      </c>
      <c r="C1652" t="s">
        <v>4497</v>
      </c>
      <c r="D1652" t="s">
        <v>42500</v>
      </c>
      <c r="E1652" t="s">
        <v>4498</v>
      </c>
      <c r="F1652" t="s">
        <v>50297</v>
      </c>
      <c r="G1652" t="s">
        <v>4497</v>
      </c>
      <c r="H1652" t="s">
        <v>4498</v>
      </c>
      <c r="I1652" t="s">
        <v>50462</v>
      </c>
      <c r="J1652" t="s">
        <v>4497</v>
      </c>
      <c r="L1652">
        <v>1646</v>
      </c>
      <c r="M1652" t="s">
        <v>8250</v>
      </c>
      <c r="N1652" t="s">
        <v>8172</v>
      </c>
      <c r="O1652" t="s">
        <v>30557</v>
      </c>
      <c r="P1652" t="s">
        <v>30558</v>
      </c>
      <c r="Q1652" t="s">
        <v>8250</v>
      </c>
    </row>
    <row r="1653" spans="2:17" x14ac:dyDescent="0.3">
      <c r="B1653">
        <v>1647</v>
      </c>
      <c r="C1653" t="s">
        <v>4499</v>
      </c>
      <c r="D1653" t="s">
        <v>42502</v>
      </c>
      <c r="E1653" t="s">
        <v>4500</v>
      </c>
      <c r="F1653" t="s">
        <v>50299</v>
      </c>
      <c r="G1653" t="s">
        <v>4499</v>
      </c>
      <c r="H1653" t="s">
        <v>4500</v>
      </c>
      <c r="I1653" t="s">
        <v>50463</v>
      </c>
      <c r="J1653" t="s">
        <v>4499</v>
      </c>
      <c r="L1653">
        <v>1647</v>
      </c>
      <c r="M1653" t="s">
        <v>8251</v>
      </c>
      <c r="N1653" t="s">
        <v>8175</v>
      </c>
      <c r="O1653" t="s">
        <v>30559</v>
      </c>
      <c r="P1653" t="s">
        <v>30560</v>
      </c>
      <c r="Q1653" t="s">
        <v>8251</v>
      </c>
    </row>
    <row r="1654" spans="2:17" x14ac:dyDescent="0.3">
      <c r="B1654">
        <v>1648</v>
      </c>
      <c r="C1654" t="s">
        <v>26951</v>
      </c>
      <c r="D1654" t="s">
        <v>42504</v>
      </c>
      <c r="E1654" t="s">
        <v>4501</v>
      </c>
      <c r="F1654" t="s">
        <v>50301</v>
      </c>
      <c r="G1654" t="s">
        <v>26951</v>
      </c>
      <c r="H1654" t="s">
        <v>4501</v>
      </c>
      <c r="I1654" t="s">
        <v>50464</v>
      </c>
      <c r="J1654" t="s">
        <v>26951</v>
      </c>
      <c r="L1654">
        <v>1648</v>
      </c>
      <c r="M1654" t="s">
        <v>27047</v>
      </c>
      <c r="N1654" t="s">
        <v>8177</v>
      </c>
      <c r="O1654" t="s">
        <v>30561</v>
      </c>
      <c r="P1654" t="s">
        <v>30562</v>
      </c>
      <c r="Q1654" t="s">
        <v>27047</v>
      </c>
    </row>
    <row r="1655" spans="2:17" x14ac:dyDescent="0.3">
      <c r="B1655">
        <v>1649</v>
      </c>
      <c r="C1655" t="s">
        <v>26952</v>
      </c>
      <c r="D1655" t="s">
        <v>42506</v>
      </c>
      <c r="E1655" t="s">
        <v>4502</v>
      </c>
      <c r="F1655" t="s">
        <v>50303</v>
      </c>
      <c r="G1655" t="s">
        <v>26952</v>
      </c>
      <c r="H1655" t="s">
        <v>4502</v>
      </c>
      <c r="I1655" t="s">
        <v>50465</v>
      </c>
      <c r="J1655" t="s">
        <v>26952</v>
      </c>
      <c r="L1655">
        <v>1649</v>
      </c>
      <c r="M1655" t="s">
        <v>27048</v>
      </c>
      <c r="N1655" t="s">
        <v>8179</v>
      </c>
      <c r="O1655" t="s">
        <v>30563</v>
      </c>
      <c r="P1655" t="s">
        <v>30564</v>
      </c>
      <c r="Q1655" t="s">
        <v>27048</v>
      </c>
    </row>
    <row r="1656" spans="2:17" x14ac:dyDescent="0.3">
      <c r="B1656">
        <v>1650</v>
      </c>
      <c r="C1656" t="s">
        <v>26953</v>
      </c>
      <c r="D1656" t="s">
        <v>42508</v>
      </c>
      <c r="E1656" t="s">
        <v>4503</v>
      </c>
      <c r="F1656" t="s">
        <v>50305</v>
      </c>
      <c r="G1656" t="s">
        <v>26953</v>
      </c>
      <c r="H1656" t="s">
        <v>4503</v>
      </c>
      <c r="I1656" t="s">
        <v>50466</v>
      </c>
      <c r="J1656" t="s">
        <v>26953</v>
      </c>
      <c r="L1656">
        <v>1650</v>
      </c>
      <c r="M1656" t="s">
        <v>27049</v>
      </c>
      <c r="N1656" t="s">
        <v>8181</v>
      </c>
      <c r="O1656" t="s">
        <v>30565</v>
      </c>
      <c r="P1656" t="s">
        <v>30566</v>
      </c>
      <c r="Q1656" t="s">
        <v>27049</v>
      </c>
    </row>
    <row r="1657" spans="2:17" x14ac:dyDescent="0.3">
      <c r="B1657">
        <v>1651</v>
      </c>
      <c r="C1657" t="s">
        <v>4504</v>
      </c>
      <c r="D1657" t="s">
        <v>42510</v>
      </c>
      <c r="E1657" t="s">
        <v>4505</v>
      </c>
      <c r="F1657" t="s">
        <v>50307</v>
      </c>
      <c r="G1657" t="s">
        <v>4504</v>
      </c>
      <c r="H1657" t="s">
        <v>4505</v>
      </c>
      <c r="I1657" t="s">
        <v>50467</v>
      </c>
      <c r="J1657" t="s">
        <v>4504</v>
      </c>
      <c r="L1657">
        <v>1651</v>
      </c>
      <c r="M1657" t="s">
        <v>8252</v>
      </c>
      <c r="N1657" t="s">
        <v>8184</v>
      </c>
      <c r="O1657" t="s">
        <v>30567</v>
      </c>
      <c r="P1657" t="s">
        <v>30568</v>
      </c>
      <c r="Q1657" t="s">
        <v>8252</v>
      </c>
    </row>
    <row r="1658" spans="2:17" x14ac:dyDescent="0.3">
      <c r="B1658">
        <v>1652</v>
      </c>
      <c r="C1658" t="s">
        <v>4506</v>
      </c>
      <c r="D1658" t="s">
        <v>42512</v>
      </c>
      <c r="E1658" t="s">
        <v>4507</v>
      </c>
      <c r="F1658" t="s">
        <v>50309</v>
      </c>
      <c r="G1658" t="s">
        <v>4506</v>
      </c>
      <c r="H1658" t="s">
        <v>4507</v>
      </c>
      <c r="I1658" t="s">
        <v>50468</v>
      </c>
      <c r="J1658" t="s">
        <v>4506</v>
      </c>
      <c r="L1658">
        <v>1652</v>
      </c>
      <c r="M1658" t="s">
        <v>8253</v>
      </c>
      <c r="N1658" t="s">
        <v>8186</v>
      </c>
      <c r="O1658" t="s">
        <v>30569</v>
      </c>
      <c r="P1658" t="s">
        <v>30570</v>
      </c>
      <c r="Q1658" t="s">
        <v>8253</v>
      </c>
    </row>
    <row r="1659" spans="2:17" x14ac:dyDescent="0.3">
      <c r="B1659">
        <v>1653</v>
      </c>
      <c r="C1659" t="s">
        <v>4508</v>
      </c>
      <c r="D1659" t="s">
        <v>42514</v>
      </c>
      <c r="E1659" t="s">
        <v>4509</v>
      </c>
      <c r="F1659" t="s">
        <v>50311</v>
      </c>
      <c r="G1659" t="s">
        <v>4508</v>
      </c>
      <c r="H1659" t="s">
        <v>4509</v>
      </c>
      <c r="I1659" t="s">
        <v>50469</v>
      </c>
      <c r="J1659" t="s">
        <v>4508</v>
      </c>
      <c r="L1659">
        <v>1653</v>
      </c>
      <c r="M1659" t="s">
        <v>8254</v>
      </c>
      <c r="N1659" t="s">
        <v>8187</v>
      </c>
      <c r="O1659" t="s">
        <v>30571</v>
      </c>
      <c r="P1659" t="s">
        <v>30572</v>
      </c>
      <c r="Q1659" t="s">
        <v>8254</v>
      </c>
    </row>
    <row r="1660" spans="2:17" x14ac:dyDescent="0.3">
      <c r="B1660">
        <v>1654</v>
      </c>
      <c r="C1660" t="s">
        <v>4510</v>
      </c>
      <c r="D1660" t="s">
        <v>42516</v>
      </c>
      <c r="E1660" t="s">
        <v>4511</v>
      </c>
      <c r="F1660" t="s">
        <v>50313</v>
      </c>
      <c r="G1660" t="s">
        <v>4510</v>
      </c>
      <c r="H1660" t="s">
        <v>4511</v>
      </c>
      <c r="I1660" t="s">
        <v>50470</v>
      </c>
      <c r="J1660" t="s">
        <v>4510</v>
      </c>
      <c r="L1660">
        <v>1654</v>
      </c>
      <c r="M1660" t="s">
        <v>8255</v>
      </c>
      <c r="N1660" t="s">
        <v>8188</v>
      </c>
      <c r="O1660" t="s">
        <v>30573</v>
      </c>
      <c r="P1660" t="s">
        <v>30574</v>
      </c>
      <c r="Q1660" t="s">
        <v>8255</v>
      </c>
    </row>
    <row r="1661" spans="2:17" x14ac:dyDescent="0.3">
      <c r="B1661">
        <v>1655</v>
      </c>
      <c r="C1661" t="s">
        <v>4512</v>
      </c>
      <c r="D1661" t="s">
        <v>42518</v>
      </c>
      <c r="E1661" t="s">
        <v>4513</v>
      </c>
      <c r="F1661" t="s">
        <v>50315</v>
      </c>
      <c r="G1661" t="s">
        <v>4512</v>
      </c>
      <c r="H1661" t="s">
        <v>4513</v>
      </c>
      <c r="I1661" t="s">
        <v>50471</v>
      </c>
      <c r="J1661" t="s">
        <v>4512</v>
      </c>
      <c r="L1661">
        <v>1655</v>
      </c>
      <c r="M1661" t="s">
        <v>8256</v>
      </c>
      <c r="N1661" t="s">
        <v>8189</v>
      </c>
      <c r="O1661" t="s">
        <v>30575</v>
      </c>
      <c r="P1661" t="s">
        <v>30576</v>
      </c>
      <c r="Q1661" t="s">
        <v>8256</v>
      </c>
    </row>
    <row r="1662" spans="2:17" x14ac:dyDescent="0.3">
      <c r="B1662">
        <v>1656</v>
      </c>
      <c r="C1662" t="s">
        <v>4514</v>
      </c>
      <c r="D1662" t="s">
        <v>42520</v>
      </c>
      <c r="E1662" t="s">
        <v>4515</v>
      </c>
      <c r="F1662" t="s">
        <v>50317</v>
      </c>
      <c r="G1662" t="s">
        <v>4514</v>
      </c>
      <c r="H1662" t="s">
        <v>4515</v>
      </c>
      <c r="I1662" t="s">
        <v>50472</v>
      </c>
      <c r="J1662" t="s">
        <v>4514</v>
      </c>
      <c r="L1662">
        <v>1656</v>
      </c>
      <c r="M1662" t="s">
        <v>8257</v>
      </c>
      <c r="N1662" t="s">
        <v>8190</v>
      </c>
      <c r="O1662" t="s">
        <v>30577</v>
      </c>
      <c r="P1662" t="s">
        <v>30578</v>
      </c>
      <c r="Q1662" t="s">
        <v>8257</v>
      </c>
    </row>
    <row r="1663" spans="2:17" x14ac:dyDescent="0.3">
      <c r="B1663">
        <v>1657</v>
      </c>
      <c r="C1663" t="s">
        <v>4516</v>
      </c>
      <c r="D1663" t="s">
        <v>42522</v>
      </c>
      <c r="E1663" t="s">
        <v>4517</v>
      </c>
      <c r="F1663" t="s">
        <v>50319</v>
      </c>
      <c r="G1663" t="s">
        <v>4516</v>
      </c>
      <c r="H1663" t="s">
        <v>4517</v>
      </c>
      <c r="I1663" t="s">
        <v>50473</v>
      </c>
      <c r="J1663" t="s">
        <v>4516</v>
      </c>
      <c r="L1663">
        <v>1657</v>
      </c>
      <c r="M1663" t="s">
        <v>8258</v>
      </c>
      <c r="N1663" t="s">
        <v>8191</v>
      </c>
      <c r="O1663" t="s">
        <v>30579</v>
      </c>
      <c r="P1663" t="s">
        <v>30580</v>
      </c>
      <c r="Q1663" t="s">
        <v>8258</v>
      </c>
    </row>
    <row r="1664" spans="2:17" x14ac:dyDescent="0.3">
      <c r="B1664">
        <v>1658</v>
      </c>
      <c r="C1664" t="s">
        <v>4518</v>
      </c>
      <c r="D1664" t="s">
        <v>42518</v>
      </c>
      <c r="E1664" t="s">
        <v>4519</v>
      </c>
      <c r="F1664" t="s">
        <v>50321</v>
      </c>
      <c r="G1664" t="s">
        <v>4518</v>
      </c>
      <c r="H1664" t="s">
        <v>4519</v>
      </c>
      <c r="I1664" t="s">
        <v>50474</v>
      </c>
      <c r="J1664" t="s">
        <v>4518</v>
      </c>
      <c r="L1664">
        <v>1658</v>
      </c>
      <c r="M1664" t="s">
        <v>8259</v>
      </c>
      <c r="N1664" t="s">
        <v>8189</v>
      </c>
      <c r="O1664" t="s">
        <v>30581</v>
      </c>
      <c r="P1664" t="s">
        <v>30582</v>
      </c>
      <c r="Q1664" t="s">
        <v>8259</v>
      </c>
    </row>
    <row r="1665" spans="2:17" x14ac:dyDescent="0.3">
      <c r="B1665">
        <v>1659</v>
      </c>
      <c r="C1665" t="s">
        <v>4520</v>
      </c>
      <c r="D1665" t="s">
        <v>42520</v>
      </c>
      <c r="E1665" t="s">
        <v>4521</v>
      </c>
      <c r="F1665" t="s">
        <v>50323</v>
      </c>
      <c r="G1665" t="s">
        <v>4520</v>
      </c>
      <c r="H1665" t="s">
        <v>4521</v>
      </c>
      <c r="I1665" t="s">
        <v>50475</v>
      </c>
      <c r="J1665" t="s">
        <v>4520</v>
      </c>
      <c r="L1665">
        <v>1659</v>
      </c>
      <c r="M1665" t="s">
        <v>8260</v>
      </c>
      <c r="N1665" t="s">
        <v>8190</v>
      </c>
      <c r="O1665" t="s">
        <v>30583</v>
      </c>
      <c r="P1665" t="s">
        <v>30584</v>
      </c>
      <c r="Q1665" t="s">
        <v>8260</v>
      </c>
    </row>
    <row r="1666" spans="2:17" x14ac:dyDescent="0.3">
      <c r="B1666">
        <v>1660</v>
      </c>
      <c r="C1666" t="s">
        <v>4522</v>
      </c>
      <c r="D1666" t="s">
        <v>42526</v>
      </c>
      <c r="E1666" t="s">
        <v>4523</v>
      </c>
      <c r="F1666" t="s">
        <v>50325</v>
      </c>
      <c r="G1666" t="s">
        <v>4522</v>
      </c>
      <c r="H1666" t="s">
        <v>4523</v>
      </c>
      <c r="I1666" t="s">
        <v>50476</v>
      </c>
      <c r="J1666" t="s">
        <v>4522</v>
      </c>
      <c r="L1666">
        <v>1660</v>
      </c>
      <c r="M1666" t="s">
        <v>8261</v>
      </c>
      <c r="N1666" t="s">
        <v>8193</v>
      </c>
      <c r="O1666" t="s">
        <v>30585</v>
      </c>
      <c r="P1666" t="s">
        <v>30586</v>
      </c>
      <c r="Q1666" t="s">
        <v>8261</v>
      </c>
    </row>
    <row r="1667" spans="2:17" x14ac:dyDescent="0.3">
      <c r="B1667">
        <v>1661</v>
      </c>
      <c r="C1667" t="s">
        <v>4524</v>
      </c>
      <c r="D1667" t="s">
        <v>42369</v>
      </c>
      <c r="E1667" t="s">
        <v>50175</v>
      </c>
      <c r="F1667" t="s">
        <v>50404</v>
      </c>
      <c r="G1667" t="s">
        <v>4524</v>
      </c>
      <c r="H1667" t="s">
        <v>50175</v>
      </c>
      <c r="I1667" t="s">
        <v>50477</v>
      </c>
      <c r="J1667" t="s">
        <v>4524</v>
      </c>
      <c r="L1667">
        <v>1661</v>
      </c>
      <c r="M1667" t="s">
        <v>8262</v>
      </c>
      <c r="N1667" t="s">
        <v>8263</v>
      </c>
      <c r="O1667" t="s">
        <v>30587</v>
      </c>
      <c r="P1667" t="s">
        <v>30588</v>
      </c>
      <c r="Q1667" t="s">
        <v>8262</v>
      </c>
    </row>
    <row r="1668" spans="2:17" x14ac:dyDescent="0.3">
      <c r="B1668">
        <v>1662</v>
      </c>
      <c r="C1668" t="s">
        <v>290</v>
      </c>
      <c r="D1668" t="s">
        <v>42372</v>
      </c>
      <c r="E1668" t="s">
        <v>4378</v>
      </c>
      <c r="F1668" t="s">
        <v>50478</v>
      </c>
      <c r="G1668" t="s">
        <v>290</v>
      </c>
      <c r="H1668" t="s">
        <v>4378</v>
      </c>
      <c r="I1668" t="s">
        <v>50478</v>
      </c>
      <c r="J1668" t="s">
        <v>290</v>
      </c>
      <c r="L1668">
        <v>1662</v>
      </c>
      <c r="M1668" t="s">
        <v>8264</v>
      </c>
      <c r="N1668" t="s">
        <v>8265</v>
      </c>
      <c r="O1668" t="s">
        <v>8266</v>
      </c>
      <c r="P1668" t="s">
        <v>30589</v>
      </c>
      <c r="Q1668" t="s">
        <v>8264</v>
      </c>
    </row>
    <row r="1669" spans="2:17" x14ac:dyDescent="0.3">
      <c r="B1669">
        <v>1663</v>
      </c>
      <c r="C1669" t="s">
        <v>4525</v>
      </c>
      <c r="D1669" t="s">
        <v>42374</v>
      </c>
      <c r="E1669" t="s">
        <v>4380</v>
      </c>
      <c r="F1669" t="s">
        <v>50406</v>
      </c>
      <c r="G1669" t="s">
        <v>4525</v>
      </c>
      <c r="H1669" t="s">
        <v>4380</v>
      </c>
      <c r="I1669" t="s">
        <v>50479</v>
      </c>
      <c r="J1669" t="s">
        <v>4525</v>
      </c>
      <c r="L1669">
        <v>1663</v>
      </c>
      <c r="M1669" t="s">
        <v>8267</v>
      </c>
      <c r="N1669" t="s">
        <v>8268</v>
      </c>
      <c r="O1669" t="s">
        <v>8269</v>
      </c>
      <c r="P1669" t="s">
        <v>30590</v>
      </c>
      <c r="Q1669" t="s">
        <v>8267</v>
      </c>
    </row>
    <row r="1670" spans="2:17" x14ac:dyDescent="0.3">
      <c r="B1670">
        <v>1664</v>
      </c>
      <c r="C1670" t="s">
        <v>4526</v>
      </c>
      <c r="D1670" t="s">
        <v>42376</v>
      </c>
      <c r="E1670" t="s">
        <v>4382</v>
      </c>
      <c r="F1670" t="s">
        <v>50407</v>
      </c>
      <c r="G1670" t="s">
        <v>4526</v>
      </c>
      <c r="H1670" t="s">
        <v>4382</v>
      </c>
      <c r="I1670" t="s">
        <v>50480</v>
      </c>
      <c r="J1670" t="s">
        <v>4526</v>
      </c>
      <c r="L1670">
        <v>1664</v>
      </c>
      <c r="M1670" t="s">
        <v>8270</v>
      </c>
      <c r="N1670" t="s">
        <v>8271</v>
      </c>
      <c r="O1670" t="s">
        <v>8272</v>
      </c>
      <c r="P1670" t="s">
        <v>30591</v>
      </c>
      <c r="Q1670" t="s">
        <v>8270</v>
      </c>
    </row>
    <row r="1671" spans="2:17" x14ac:dyDescent="0.3">
      <c r="B1671">
        <v>1665</v>
      </c>
      <c r="C1671" t="s">
        <v>4527</v>
      </c>
      <c r="D1671" t="s">
        <v>42378</v>
      </c>
      <c r="E1671" t="s">
        <v>4384</v>
      </c>
      <c r="F1671" t="s">
        <v>50408</v>
      </c>
      <c r="G1671" t="s">
        <v>4527</v>
      </c>
      <c r="H1671" t="s">
        <v>4384</v>
      </c>
      <c r="I1671" t="s">
        <v>50481</v>
      </c>
      <c r="J1671" t="s">
        <v>4527</v>
      </c>
      <c r="L1671">
        <v>1665</v>
      </c>
      <c r="M1671" t="s">
        <v>8273</v>
      </c>
      <c r="N1671" t="s">
        <v>8274</v>
      </c>
      <c r="O1671" t="s">
        <v>8275</v>
      </c>
      <c r="P1671" t="s">
        <v>30592</v>
      </c>
      <c r="Q1671" t="s">
        <v>8273</v>
      </c>
    </row>
    <row r="1672" spans="2:17" x14ac:dyDescent="0.3">
      <c r="B1672">
        <v>1666</v>
      </c>
      <c r="C1672" t="s">
        <v>4528</v>
      </c>
      <c r="D1672" t="s">
        <v>42380</v>
      </c>
      <c r="E1672" t="s">
        <v>4386</v>
      </c>
      <c r="F1672" t="s">
        <v>50409</v>
      </c>
      <c r="G1672" t="s">
        <v>4528</v>
      </c>
      <c r="H1672" t="s">
        <v>4386</v>
      </c>
      <c r="I1672" t="s">
        <v>50482</v>
      </c>
      <c r="J1672" t="s">
        <v>4528</v>
      </c>
      <c r="L1672">
        <v>1666</v>
      </c>
      <c r="M1672" t="s">
        <v>8276</v>
      </c>
      <c r="N1672" t="s">
        <v>8277</v>
      </c>
      <c r="O1672" t="s">
        <v>8278</v>
      </c>
      <c r="P1672" t="s">
        <v>30593</v>
      </c>
      <c r="Q1672" t="s">
        <v>8276</v>
      </c>
    </row>
    <row r="1673" spans="2:17" x14ac:dyDescent="0.3">
      <c r="B1673">
        <v>1667</v>
      </c>
      <c r="C1673" t="s">
        <v>4529</v>
      </c>
      <c r="D1673" t="s">
        <v>42382</v>
      </c>
      <c r="E1673" t="s">
        <v>50187</v>
      </c>
      <c r="F1673" t="s">
        <v>26769</v>
      </c>
      <c r="G1673" t="s">
        <v>4529</v>
      </c>
      <c r="H1673" t="s">
        <v>50187</v>
      </c>
      <c r="I1673" t="s">
        <v>50483</v>
      </c>
      <c r="J1673" t="s">
        <v>4529</v>
      </c>
      <c r="L1673">
        <v>1667</v>
      </c>
      <c r="M1673" t="s">
        <v>8279</v>
      </c>
      <c r="N1673" t="s">
        <v>30594</v>
      </c>
      <c r="O1673" t="s">
        <v>30595</v>
      </c>
      <c r="P1673" t="s">
        <v>26082</v>
      </c>
      <c r="Q1673" t="s">
        <v>8279</v>
      </c>
    </row>
    <row r="1674" spans="2:17" x14ac:dyDescent="0.3">
      <c r="B1674">
        <v>1668</v>
      </c>
      <c r="C1674" t="s">
        <v>26777</v>
      </c>
      <c r="D1674" t="s">
        <v>42384</v>
      </c>
      <c r="E1674" t="s">
        <v>26771</v>
      </c>
      <c r="F1674" t="s">
        <v>50410</v>
      </c>
      <c r="G1674" t="s">
        <v>26777</v>
      </c>
      <c r="H1674" t="s">
        <v>26771</v>
      </c>
      <c r="I1674" t="s">
        <v>50484</v>
      </c>
      <c r="J1674" t="s">
        <v>26777</v>
      </c>
      <c r="L1674">
        <v>1668</v>
      </c>
      <c r="M1674" t="s">
        <v>8282</v>
      </c>
      <c r="N1674" t="s">
        <v>8283</v>
      </c>
      <c r="O1674" t="s">
        <v>26083</v>
      </c>
      <c r="P1674" t="s">
        <v>30596</v>
      </c>
      <c r="Q1674" t="s">
        <v>8282</v>
      </c>
    </row>
    <row r="1675" spans="2:17" x14ac:dyDescent="0.3">
      <c r="B1675">
        <v>1669</v>
      </c>
      <c r="C1675" t="s">
        <v>4531</v>
      </c>
      <c r="D1675" t="s">
        <v>42386</v>
      </c>
      <c r="E1675" t="s">
        <v>26772</v>
      </c>
      <c r="F1675" t="s">
        <v>50411</v>
      </c>
      <c r="G1675" t="s">
        <v>4531</v>
      </c>
      <c r="H1675" t="s">
        <v>26772</v>
      </c>
      <c r="I1675" t="s">
        <v>50485</v>
      </c>
      <c r="J1675" t="s">
        <v>4531</v>
      </c>
      <c r="L1675">
        <v>1669</v>
      </c>
      <c r="M1675" t="s">
        <v>8284</v>
      </c>
      <c r="N1675" t="s">
        <v>8285</v>
      </c>
      <c r="O1675" t="s">
        <v>26084</v>
      </c>
      <c r="P1675" t="s">
        <v>30597</v>
      </c>
      <c r="Q1675" t="s">
        <v>8284</v>
      </c>
    </row>
    <row r="1676" spans="2:17" x14ac:dyDescent="0.3">
      <c r="B1676">
        <v>1670</v>
      </c>
      <c r="C1676" t="s">
        <v>4532</v>
      </c>
      <c r="D1676" t="s">
        <v>42388</v>
      </c>
      <c r="E1676" t="s">
        <v>26773</v>
      </c>
      <c r="F1676" t="s">
        <v>50412</v>
      </c>
      <c r="G1676" t="s">
        <v>4532</v>
      </c>
      <c r="H1676" t="s">
        <v>26773</v>
      </c>
      <c r="I1676" t="s">
        <v>50486</v>
      </c>
      <c r="J1676" t="s">
        <v>4532</v>
      </c>
      <c r="L1676">
        <v>1670</v>
      </c>
      <c r="M1676" t="s">
        <v>8286</v>
      </c>
      <c r="N1676" t="s">
        <v>8287</v>
      </c>
      <c r="O1676" t="s">
        <v>26085</v>
      </c>
      <c r="P1676" t="s">
        <v>30598</v>
      </c>
      <c r="Q1676" t="s">
        <v>8286</v>
      </c>
    </row>
    <row r="1677" spans="2:17" x14ac:dyDescent="0.3">
      <c r="B1677">
        <v>1671</v>
      </c>
      <c r="C1677" t="s">
        <v>4533</v>
      </c>
      <c r="D1677" t="s">
        <v>42390</v>
      </c>
      <c r="E1677" t="s">
        <v>26774</v>
      </c>
      <c r="F1677" t="s">
        <v>50413</v>
      </c>
      <c r="G1677" t="s">
        <v>4533</v>
      </c>
      <c r="H1677" t="s">
        <v>26774</v>
      </c>
      <c r="I1677" t="s">
        <v>50487</v>
      </c>
      <c r="J1677" t="s">
        <v>4533</v>
      </c>
      <c r="L1677">
        <v>1671</v>
      </c>
      <c r="M1677" t="s">
        <v>8288</v>
      </c>
      <c r="N1677" t="s">
        <v>8289</v>
      </c>
      <c r="O1677" t="s">
        <v>26086</v>
      </c>
      <c r="P1677" t="s">
        <v>30599</v>
      </c>
      <c r="Q1677" t="s">
        <v>8288</v>
      </c>
    </row>
    <row r="1678" spans="2:17" x14ac:dyDescent="0.3">
      <c r="B1678">
        <v>1672</v>
      </c>
      <c r="C1678" t="s">
        <v>4534</v>
      </c>
      <c r="D1678" t="s">
        <v>42392</v>
      </c>
      <c r="E1678" t="s">
        <v>26775</v>
      </c>
      <c r="F1678" t="s">
        <v>50414</v>
      </c>
      <c r="G1678" t="s">
        <v>4534</v>
      </c>
      <c r="H1678" t="s">
        <v>26775</v>
      </c>
      <c r="I1678" t="s">
        <v>50488</v>
      </c>
      <c r="J1678" t="s">
        <v>4534</v>
      </c>
      <c r="L1678">
        <v>1672</v>
      </c>
      <c r="M1678" t="s">
        <v>8290</v>
      </c>
      <c r="N1678" t="s">
        <v>8291</v>
      </c>
      <c r="O1678" t="s">
        <v>26087</v>
      </c>
      <c r="P1678" t="s">
        <v>30600</v>
      </c>
      <c r="Q1678" t="s">
        <v>8290</v>
      </c>
    </row>
    <row r="1679" spans="2:17" x14ac:dyDescent="0.3">
      <c r="B1679">
        <v>1673</v>
      </c>
      <c r="C1679" t="s">
        <v>4535</v>
      </c>
      <c r="D1679" t="s">
        <v>42394</v>
      </c>
      <c r="E1679" t="s">
        <v>4394</v>
      </c>
      <c r="F1679" t="s">
        <v>50415</v>
      </c>
      <c r="G1679" t="s">
        <v>4535</v>
      </c>
      <c r="H1679" t="s">
        <v>4394</v>
      </c>
      <c r="I1679" t="s">
        <v>50489</v>
      </c>
      <c r="J1679" t="s">
        <v>4535</v>
      </c>
      <c r="L1679">
        <v>1673</v>
      </c>
      <c r="M1679" t="s">
        <v>8292</v>
      </c>
      <c r="N1679" t="s">
        <v>26088</v>
      </c>
      <c r="O1679" t="s">
        <v>8293</v>
      </c>
      <c r="P1679" t="s">
        <v>30601</v>
      </c>
      <c r="Q1679" t="s">
        <v>8292</v>
      </c>
    </row>
    <row r="1680" spans="2:17" x14ac:dyDescent="0.3">
      <c r="B1680">
        <v>1674</v>
      </c>
      <c r="C1680" t="s">
        <v>4536</v>
      </c>
      <c r="D1680" t="s">
        <v>42396</v>
      </c>
      <c r="E1680" t="s">
        <v>4396</v>
      </c>
      <c r="F1680" t="s">
        <v>50416</v>
      </c>
      <c r="G1680" t="s">
        <v>4536</v>
      </c>
      <c r="H1680" t="s">
        <v>4396</v>
      </c>
      <c r="I1680" t="s">
        <v>50490</v>
      </c>
      <c r="J1680" t="s">
        <v>4536</v>
      </c>
      <c r="L1680">
        <v>1674</v>
      </c>
      <c r="M1680" t="s">
        <v>8294</v>
      </c>
      <c r="N1680" t="s">
        <v>26089</v>
      </c>
      <c r="O1680" t="s">
        <v>8295</v>
      </c>
      <c r="P1680" t="s">
        <v>30602</v>
      </c>
      <c r="Q1680" t="s">
        <v>8294</v>
      </c>
    </row>
    <row r="1681" spans="2:17" x14ac:dyDescent="0.3">
      <c r="B1681">
        <v>1675</v>
      </c>
      <c r="C1681" t="s">
        <v>4537</v>
      </c>
      <c r="D1681" t="s">
        <v>42398</v>
      </c>
      <c r="E1681" t="s">
        <v>4398</v>
      </c>
      <c r="F1681" t="s">
        <v>50417</v>
      </c>
      <c r="G1681" t="s">
        <v>4537</v>
      </c>
      <c r="H1681" t="s">
        <v>4398</v>
      </c>
      <c r="I1681" t="s">
        <v>50491</v>
      </c>
      <c r="J1681" t="s">
        <v>4537</v>
      </c>
      <c r="L1681">
        <v>1675</v>
      </c>
      <c r="M1681" t="s">
        <v>8296</v>
      </c>
      <c r="N1681" t="s">
        <v>26090</v>
      </c>
      <c r="O1681" t="s">
        <v>8297</v>
      </c>
      <c r="P1681" t="s">
        <v>30603</v>
      </c>
      <c r="Q1681" t="s">
        <v>8296</v>
      </c>
    </row>
    <row r="1682" spans="2:17" x14ac:dyDescent="0.3">
      <c r="B1682">
        <v>1676</v>
      </c>
      <c r="C1682" t="s">
        <v>4538</v>
      </c>
      <c r="D1682" t="s">
        <v>42400</v>
      </c>
      <c r="E1682" t="s">
        <v>4400</v>
      </c>
      <c r="F1682" t="s">
        <v>50418</v>
      </c>
      <c r="G1682" t="s">
        <v>4538</v>
      </c>
      <c r="H1682" t="s">
        <v>4400</v>
      </c>
      <c r="I1682" t="s">
        <v>50492</v>
      </c>
      <c r="J1682" t="s">
        <v>4538</v>
      </c>
      <c r="L1682">
        <v>1676</v>
      </c>
      <c r="M1682" t="s">
        <v>8298</v>
      </c>
      <c r="N1682" t="s">
        <v>8299</v>
      </c>
      <c r="O1682" t="s">
        <v>8300</v>
      </c>
      <c r="P1682" t="s">
        <v>30604</v>
      </c>
      <c r="Q1682" t="s">
        <v>8298</v>
      </c>
    </row>
    <row r="1683" spans="2:17" x14ac:dyDescent="0.3">
      <c r="B1683">
        <v>1677</v>
      </c>
      <c r="C1683" t="s">
        <v>4539</v>
      </c>
      <c r="D1683" t="s">
        <v>42402</v>
      </c>
      <c r="E1683" t="s">
        <v>4402</v>
      </c>
      <c r="F1683" t="s">
        <v>50419</v>
      </c>
      <c r="G1683" t="s">
        <v>4539</v>
      </c>
      <c r="H1683" t="s">
        <v>4402</v>
      </c>
      <c r="I1683" t="s">
        <v>50493</v>
      </c>
      <c r="J1683" t="s">
        <v>4539</v>
      </c>
      <c r="L1683">
        <v>1677</v>
      </c>
      <c r="M1683" t="s">
        <v>8301</v>
      </c>
      <c r="N1683" t="s">
        <v>30605</v>
      </c>
      <c r="O1683" t="s">
        <v>8302</v>
      </c>
      <c r="P1683" t="s">
        <v>30606</v>
      </c>
      <c r="Q1683" t="s">
        <v>8301</v>
      </c>
    </row>
    <row r="1684" spans="2:17" x14ac:dyDescent="0.3">
      <c r="B1684">
        <v>1678</v>
      </c>
      <c r="C1684" t="s">
        <v>50494</v>
      </c>
      <c r="D1684" t="s">
        <v>42405</v>
      </c>
      <c r="E1684" t="s">
        <v>50211</v>
      </c>
      <c r="F1684" t="s">
        <v>50421</v>
      </c>
      <c r="G1684" t="s">
        <v>50494</v>
      </c>
      <c r="H1684" t="s">
        <v>50211</v>
      </c>
      <c r="I1684" t="s">
        <v>50495</v>
      </c>
      <c r="J1684" t="s">
        <v>50494</v>
      </c>
      <c r="L1684">
        <v>1678</v>
      </c>
      <c r="M1684" t="s">
        <v>30607</v>
      </c>
      <c r="N1684" t="s">
        <v>30608</v>
      </c>
      <c r="O1684" t="s">
        <v>30609</v>
      </c>
      <c r="P1684" t="s">
        <v>30610</v>
      </c>
      <c r="Q1684" t="s">
        <v>30607</v>
      </c>
    </row>
    <row r="1685" spans="2:17" x14ac:dyDescent="0.3">
      <c r="B1685">
        <v>1679</v>
      </c>
      <c r="C1685" t="s">
        <v>4540</v>
      </c>
      <c r="D1685" t="s">
        <v>42408</v>
      </c>
      <c r="E1685" t="s">
        <v>4404</v>
      </c>
      <c r="F1685" t="s">
        <v>50422</v>
      </c>
      <c r="G1685" t="s">
        <v>4540</v>
      </c>
      <c r="H1685" t="s">
        <v>4404</v>
      </c>
      <c r="I1685" t="s">
        <v>50496</v>
      </c>
      <c r="J1685" t="s">
        <v>4540</v>
      </c>
      <c r="L1685">
        <v>1679</v>
      </c>
      <c r="M1685" t="s">
        <v>8303</v>
      </c>
      <c r="N1685" t="s">
        <v>8304</v>
      </c>
      <c r="O1685" t="s">
        <v>8305</v>
      </c>
      <c r="P1685" t="s">
        <v>30611</v>
      </c>
      <c r="Q1685" t="s">
        <v>8303</v>
      </c>
    </row>
    <row r="1686" spans="2:17" x14ac:dyDescent="0.3">
      <c r="B1686">
        <v>1680</v>
      </c>
      <c r="C1686" t="s">
        <v>4541</v>
      </c>
      <c r="D1686" t="s">
        <v>42410</v>
      </c>
      <c r="E1686" t="s">
        <v>50217</v>
      </c>
      <c r="F1686" t="s">
        <v>50423</v>
      </c>
      <c r="G1686" t="s">
        <v>4541</v>
      </c>
      <c r="H1686" t="s">
        <v>50217</v>
      </c>
      <c r="I1686" t="s">
        <v>50497</v>
      </c>
      <c r="J1686" t="s">
        <v>4541</v>
      </c>
      <c r="L1686">
        <v>1680</v>
      </c>
      <c r="M1686" t="s">
        <v>8306</v>
      </c>
      <c r="N1686" t="s">
        <v>8307</v>
      </c>
      <c r="O1686" t="s">
        <v>30612</v>
      </c>
      <c r="P1686" t="s">
        <v>30613</v>
      </c>
      <c r="Q1686" t="s">
        <v>8306</v>
      </c>
    </row>
    <row r="1687" spans="2:17" x14ac:dyDescent="0.3">
      <c r="B1687">
        <v>1681</v>
      </c>
      <c r="C1687" t="s">
        <v>4542</v>
      </c>
      <c r="D1687" t="s">
        <v>42413</v>
      </c>
      <c r="E1687" t="s">
        <v>50221</v>
      </c>
      <c r="F1687" t="s">
        <v>50424</v>
      </c>
      <c r="G1687" t="s">
        <v>4542</v>
      </c>
      <c r="H1687" t="s">
        <v>50221</v>
      </c>
      <c r="I1687" t="s">
        <v>50498</v>
      </c>
      <c r="J1687" t="s">
        <v>4542</v>
      </c>
      <c r="L1687">
        <v>1681</v>
      </c>
      <c r="M1687" t="s">
        <v>8308</v>
      </c>
      <c r="N1687" t="s">
        <v>8309</v>
      </c>
      <c r="O1687" t="s">
        <v>30614</v>
      </c>
      <c r="P1687" t="s">
        <v>30615</v>
      </c>
      <c r="Q1687" t="s">
        <v>8308</v>
      </c>
    </row>
    <row r="1688" spans="2:17" x14ac:dyDescent="0.3">
      <c r="B1688">
        <v>1682</v>
      </c>
      <c r="C1688" t="s">
        <v>4543</v>
      </c>
      <c r="D1688" t="s">
        <v>42416</v>
      </c>
      <c r="E1688" t="s">
        <v>4408</v>
      </c>
      <c r="F1688" t="s">
        <v>50425</v>
      </c>
      <c r="G1688" t="s">
        <v>4543</v>
      </c>
      <c r="H1688" t="s">
        <v>4408</v>
      </c>
      <c r="I1688" t="s">
        <v>50499</v>
      </c>
      <c r="J1688" t="s">
        <v>4543</v>
      </c>
      <c r="L1688">
        <v>1682</v>
      </c>
      <c r="M1688" t="s">
        <v>8310</v>
      </c>
      <c r="N1688" t="s">
        <v>8311</v>
      </c>
      <c r="O1688" t="s">
        <v>8312</v>
      </c>
      <c r="P1688" t="s">
        <v>30616</v>
      </c>
      <c r="Q1688" t="s">
        <v>8310</v>
      </c>
    </row>
    <row r="1689" spans="2:17" x14ac:dyDescent="0.3">
      <c r="B1689">
        <v>1683</v>
      </c>
      <c r="C1689" t="s">
        <v>4544</v>
      </c>
      <c r="D1689" t="s">
        <v>42418</v>
      </c>
      <c r="E1689" t="s">
        <v>4410</v>
      </c>
      <c r="F1689" t="s">
        <v>50426</v>
      </c>
      <c r="G1689" t="s">
        <v>4544</v>
      </c>
      <c r="H1689" t="s">
        <v>4410</v>
      </c>
      <c r="I1689" t="s">
        <v>50500</v>
      </c>
      <c r="J1689" t="s">
        <v>4544</v>
      </c>
      <c r="L1689">
        <v>1683</v>
      </c>
      <c r="M1689" t="s">
        <v>8313</v>
      </c>
      <c r="N1689" t="s">
        <v>8314</v>
      </c>
      <c r="O1689" t="s">
        <v>8315</v>
      </c>
      <c r="P1689" t="s">
        <v>30617</v>
      </c>
      <c r="Q1689" t="s">
        <v>8313</v>
      </c>
    </row>
    <row r="1690" spans="2:17" x14ac:dyDescent="0.3">
      <c r="B1690">
        <v>1684</v>
      </c>
      <c r="C1690" t="s">
        <v>427</v>
      </c>
      <c r="D1690" t="s">
        <v>42420</v>
      </c>
      <c r="E1690" t="s">
        <v>4412</v>
      </c>
      <c r="F1690" t="s">
        <v>50427</v>
      </c>
      <c r="G1690" t="s">
        <v>427</v>
      </c>
      <c r="H1690" t="s">
        <v>4412</v>
      </c>
      <c r="I1690" t="s">
        <v>50501</v>
      </c>
      <c r="J1690" t="s">
        <v>427</v>
      </c>
      <c r="L1690">
        <v>1684</v>
      </c>
      <c r="M1690" t="s">
        <v>8316</v>
      </c>
      <c r="N1690" t="s">
        <v>8317</v>
      </c>
      <c r="O1690" t="s">
        <v>8318</v>
      </c>
      <c r="P1690" t="s">
        <v>30618</v>
      </c>
      <c r="Q1690" t="s">
        <v>8316</v>
      </c>
    </row>
    <row r="1691" spans="2:17" x14ac:dyDescent="0.3">
      <c r="B1691">
        <v>1685</v>
      </c>
      <c r="C1691" t="s">
        <v>4545</v>
      </c>
      <c r="D1691" t="s">
        <v>28415</v>
      </c>
      <c r="E1691" t="s">
        <v>4414</v>
      </c>
      <c r="F1691" t="s">
        <v>40405</v>
      </c>
      <c r="G1691" t="s">
        <v>4545</v>
      </c>
      <c r="H1691" t="s">
        <v>4414</v>
      </c>
      <c r="I1691" t="s">
        <v>40463</v>
      </c>
      <c r="J1691" t="s">
        <v>4545</v>
      </c>
      <c r="L1691">
        <v>1685</v>
      </c>
      <c r="M1691" t="s">
        <v>8319</v>
      </c>
      <c r="N1691" t="s">
        <v>8320</v>
      </c>
      <c r="O1691" t="s">
        <v>8321</v>
      </c>
      <c r="P1691" t="s">
        <v>30619</v>
      </c>
      <c r="Q1691" t="s">
        <v>8319</v>
      </c>
    </row>
    <row r="1692" spans="2:17" x14ac:dyDescent="0.3">
      <c r="B1692">
        <v>1686</v>
      </c>
      <c r="C1692" t="s">
        <v>4546</v>
      </c>
      <c r="D1692" t="s">
        <v>28417</v>
      </c>
      <c r="E1692" t="s">
        <v>4416</v>
      </c>
      <c r="F1692" t="s">
        <v>40406</v>
      </c>
      <c r="G1692" t="s">
        <v>4546</v>
      </c>
      <c r="H1692" t="s">
        <v>4416</v>
      </c>
      <c r="I1692" t="s">
        <v>40464</v>
      </c>
      <c r="J1692" t="s">
        <v>4546</v>
      </c>
      <c r="L1692">
        <v>1686</v>
      </c>
      <c r="M1692" t="s">
        <v>8322</v>
      </c>
      <c r="N1692" t="s">
        <v>8323</v>
      </c>
      <c r="O1692" t="s">
        <v>8324</v>
      </c>
      <c r="P1692" t="s">
        <v>30620</v>
      </c>
      <c r="Q1692" t="s">
        <v>8322</v>
      </c>
    </row>
    <row r="1693" spans="2:17" x14ac:dyDescent="0.3">
      <c r="B1693">
        <v>1687</v>
      </c>
      <c r="C1693" t="s">
        <v>4547</v>
      </c>
      <c r="D1693" t="s">
        <v>28419</v>
      </c>
      <c r="E1693" t="s">
        <v>4418</v>
      </c>
      <c r="F1693" t="s">
        <v>40407</v>
      </c>
      <c r="G1693" t="s">
        <v>4547</v>
      </c>
      <c r="H1693" t="s">
        <v>4418</v>
      </c>
      <c r="I1693" t="s">
        <v>40465</v>
      </c>
      <c r="J1693" t="s">
        <v>4547</v>
      </c>
      <c r="L1693">
        <v>1687</v>
      </c>
      <c r="M1693" t="s">
        <v>8325</v>
      </c>
      <c r="N1693" t="s">
        <v>8326</v>
      </c>
      <c r="O1693" t="s">
        <v>8327</v>
      </c>
      <c r="P1693" t="s">
        <v>30621</v>
      </c>
      <c r="Q1693" t="s">
        <v>8325</v>
      </c>
    </row>
    <row r="1694" spans="2:17" x14ac:dyDescent="0.3">
      <c r="B1694">
        <v>1688</v>
      </c>
      <c r="C1694" t="s">
        <v>4548</v>
      </c>
      <c r="D1694" t="s">
        <v>28421</v>
      </c>
      <c r="E1694" t="s">
        <v>4420</v>
      </c>
      <c r="F1694" t="s">
        <v>40408</v>
      </c>
      <c r="G1694" t="s">
        <v>4548</v>
      </c>
      <c r="H1694" t="s">
        <v>4420</v>
      </c>
      <c r="I1694" t="s">
        <v>40466</v>
      </c>
      <c r="J1694" t="s">
        <v>4548</v>
      </c>
      <c r="L1694">
        <v>1688</v>
      </c>
      <c r="M1694" t="s">
        <v>8328</v>
      </c>
      <c r="N1694" t="s">
        <v>8329</v>
      </c>
      <c r="O1694" t="s">
        <v>8330</v>
      </c>
      <c r="P1694" t="s">
        <v>30622</v>
      </c>
      <c r="Q1694" t="s">
        <v>8328</v>
      </c>
    </row>
    <row r="1695" spans="2:17" x14ac:dyDescent="0.3">
      <c r="B1695">
        <v>1689</v>
      </c>
      <c r="C1695" t="s">
        <v>4549</v>
      </c>
      <c r="D1695" t="s">
        <v>28423</v>
      </c>
      <c r="E1695" t="s">
        <v>4422</v>
      </c>
      <c r="F1695" t="s">
        <v>40409</v>
      </c>
      <c r="G1695" t="s">
        <v>4549</v>
      </c>
      <c r="H1695" t="s">
        <v>4422</v>
      </c>
      <c r="I1695" t="s">
        <v>40467</v>
      </c>
      <c r="J1695" t="s">
        <v>4549</v>
      </c>
      <c r="L1695">
        <v>1689</v>
      </c>
      <c r="M1695" t="s">
        <v>8331</v>
      </c>
      <c r="N1695" t="s">
        <v>8332</v>
      </c>
      <c r="O1695" t="s">
        <v>8333</v>
      </c>
      <c r="P1695" t="s">
        <v>30623</v>
      </c>
      <c r="Q1695" t="s">
        <v>8331</v>
      </c>
    </row>
    <row r="1696" spans="2:17" x14ac:dyDescent="0.3">
      <c r="B1696">
        <v>1690</v>
      </c>
      <c r="C1696" t="s">
        <v>4550</v>
      </c>
      <c r="D1696" t="s">
        <v>28425</v>
      </c>
      <c r="E1696" t="s">
        <v>4424</v>
      </c>
      <c r="F1696" t="s">
        <v>40410</v>
      </c>
      <c r="G1696" t="s">
        <v>4550</v>
      </c>
      <c r="H1696" t="s">
        <v>4424</v>
      </c>
      <c r="I1696" t="s">
        <v>40468</v>
      </c>
      <c r="J1696" t="s">
        <v>4550</v>
      </c>
      <c r="L1696">
        <v>1690</v>
      </c>
      <c r="M1696" t="s">
        <v>8334</v>
      </c>
      <c r="N1696" t="s">
        <v>8335</v>
      </c>
      <c r="O1696" t="s">
        <v>8336</v>
      </c>
      <c r="P1696" t="s">
        <v>30624</v>
      </c>
      <c r="Q1696" t="s">
        <v>8334</v>
      </c>
    </row>
    <row r="1697" spans="2:17" x14ac:dyDescent="0.3">
      <c r="B1697">
        <v>1691</v>
      </c>
      <c r="C1697" t="s">
        <v>4551</v>
      </c>
      <c r="D1697" t="s">
        <v>28427</v>
      </c>
      <c r="E1697" t="s">
        <v>4426</v>
      </c>
      <c r="F1697" t="s">
        <v>40411</v>
      </c>
      <c r="G1697" t="s">
        <v>4551</v>
      </c>
      <c r="H1697" t="s">
        <v>4426</v>
      </c>
      <c r="I1697" t="s">
        <v>40469</v>
      </c>
      <c r="J1697" t="s">
        <v>4551</v>
      </c>
      <c r="L1697">
        <v>1691</v>
      </c>
      <c r="M1697" t="s">
        <v>8337</v>
      </c>
      <c r="N1697" t="s">
        <v>8338</v>
      </c>
      <c r="O1697" t="s">
        <v>8339</v>
      </c>
      <c r="P1697" t="s">
        <v>30625</v>
      </c>
      <c r="Q1697" t="s">
        <v>8337</v>
      </c>
    </row>
    <row r="1698" spans="2:17" x14ac:dyDescent="0.3">
      <c r="B1698">
        <v>1692</v>
      </c>
      <c r="C1698" t="s">
        <v>4552</v>
      </c>
      <c r="D1698" t="s">
        <v>28429</v>
      </c>
      <c r="E1698" t="s">
        <v>4428</v>
      </c>
      <c r="F1698" t="s">
        <v>40412</v>
      </c>
      <c r="G1698" t="s">
        <v>4552</v>
      </c>
      <c r="H1698" t="s">
        <v>4428</v>
      </c>
      <c r="I1698" t="s">
        <v>40470</v>
      </c>
      <c r="J1698" t="s">
        <v>4552</v>
      </c>
      <c r="L1698">
        <v>1692</v>
      </c>
      <c r="M1698" t="s">
        <v>8340</v>
      </c>
      <c r="N1698" t="s">
        <v>8341</v>
      </c>
      <c r="O1698" t="s">
        <v>8342</v>
      </c>
      <c r="P1698" t="s">
        <v>30626</v>
      </c>
      <c r="Q1698" t="s">
        <v>8340</v>
      </c>
    </row>
    <row r="1699" spans="2:17" x14ac:dyDescent="0.3">
      <c r="B1699">
        <v>1693</v>
      </c>
      <c r="C1699" t="s">
        <v>4553</v>
      </c>
      <c r="D1699" t="s">
        <v>28431</v>
      </c>
      <c r="E1699" t="s">
        <v>4430</v>
      </c>
      <c r="F1699" t="s">
        <v>40471</v>
      </c>
      <c r="G1699" t="s">
        <v>4553</v>
      </c>
      <c r="H1699" t="s">
        <v>4430</v>
      </c>
      <c r="I1699" t="s">
        <v>40867</v>
      </c>
      <c r="J1699" t="s">
        <v>4553</v>
      </c>
      <c r="L1699">
        <v>1693</v>
      </c>
      <c r="M1699" t="s">
        <v>8343</v>
      </c>
      <c r="N1699" t="s">
        <v>8344</v>
      </c>
      <c r="O1699" t="s">
        <v>8345</v>
      </c>
      <c r="P1699" t="s">
        <v>30627</v>
      </c>
      <c r="Q1699" t="s">
        <v>8343</v>
      </c>
    </row>
    <row r="1700" spans="2:17" x14ac:dyDescent="0.3">
      <c r="B1700">
        <v>1694</v>
      </c>
      <c r="C1700" t="s">
        <v>4554</v>
      </c>
      <c r="D1700" t="s">
        <v>28390</v>
      </c>
      <c r="E1700" t="s">
        <v>4432</v>
      </c>
      <c r="F1700" t="s">
        <v>40363</v>
      </c>
      <c r="G1700" t="s">
        <v>4554</v>
      </c>
      <c r="H1700" t="s">
        <v>4432</v>
      </c>
      <c r="I1700" t="s">
        <v>40472</v>
      </c>
      <c r="J1700" t="s">
        <v>4554</v>
      </c>
      <c r="L1700">
        <v>1694</v>
      </c>
      <c r="M1700" t="s">
        <v>8346</v>
      </c>
      <c r="N1700" t="s">
        <v>8347</v>
      </c>
      <c r="O1700" t="s">
        <v>8348</v>
      </c>
      <c r="P1700" t="s">
        <v>30628</v>
      </c>
      <c r="Q1700" t="s">
        <v>8346</v>
      </c>
    </row>
    <row r="1701" spans="2:17" x14ac:dyDescent="0.3">
      <c r="B1701">
        <v>1695</v>
      </c>
      <c r="C1701" t="s">
        <v>4555</v>
      </c>
      <c r="D1701" t="s">
        <v>28392</v>
      </c>
      <c r="E1701" t="s">
        <v>4434</v>
      </c>
      <c r="F1701" t="s">
        <v>40364</v>
      </c>
      <c r="G1701" t="s">
        <v>4555</v>
      </c>
      <c r="H1701" t="s">
        <v>4434</v>
      </c>
      <c r="I1701" t="s">
        <v>40473</v>
      </c>
      <c r="J1701" t="s">
        <v>4555</v>
      </c>
      <c r="L1701">
        <v>1695</v>
      </c>
      <c r="M1701" t="s">
        <v>8349</v>
      </c>
      <c r="N1701" t="s">
        <v>8350</v>
      </c>
      <c r="O1701" t="s">
        <v>8351</v>
      </c>
      <c r="P1701" t="s">
        <v>30629</v>
      </c>
      <c r="Q1701" t="s">
        <v>8349</v>
      </c>
    </row>
    <row r="1702" spans="2:17" x14ac:dyDescent="0.3">
      <c r="B1702">
        <v>1696</v>
      </c>
      <c r="C1702" t="s">
        <v>4556</v>
      </c>
      <c r="D1702" t="s">
        <v>42433</v>
      </c>
      <c r="E1702" t="s">
        <v>4436</v>
      </c>
      <c r="F1702" t="s">
        <v>50428</v>
      </c>
      <c r="G1702" t="s">
        <v>4556</v>
      </c>
      <c r="H1702" t="s">
        <v>4436</v>
      </c>
      <c r="I1702" t="s">
        <v>50502</v>
      </c>
      <c r="J1702" t="s">
        <v>4556</v>
      </c>
      <c r="L1702">
        <v>1696</v>
      </c>
      <c r="M1702" t="s">
        <v>8352</v>
      </c>
      <c r="N1702" t="s">
        <v>8353</v>
      </c>
      <c r="O1702" t="s">
        <v>8354</v>
      </c>
      <c r="P1702" t="s">
        <v>30630</v>
      </c>
      <c r="Q1702" t="s">
        <v>8352</v>
      </c>
    </row>
    <row r="1703" spans="2:17" x14ac:dyDescent="0.3">
      <c r="B1703">
        <v>1697</v>
      </c>
      <c r="C1703" t="s">
        <v>4557</v>
      </c>
      <c r="D1703" t="s">
        <v>42435</v>
      </c>
      <c r="E1703" t="s">
        <v>4438</v>
      </c>
      <c r="F1703" t="s">
        <v>50429</v>
      </c>
      <c r="G1703" t="s">
        <v>4557</v>
      </c>
      <c r="H1703" t="s">
        <v>4438</v>
      </c>
      <c r="I1703" t="s">
        <v>50503</v>
      </c>
      <c r="J1703" t="s">
        <v>4557</v>
      </c>
      <c r="L1703">
        <v>1697</v>
      </c>
      <c r="M1703" t="s">
        <v>8355</v>
      </c>
      <c r="N1703" t="s">
        <v>8356</v>
      </c>
      <c r="O1703" t="s">
        <v>8357</v>
      </c>
      <c r="P1703" t="s">
        <v>30631</v>
      </c>
      <c r="Q1703" t="s">
        <v>8355</v>
      </c>
    </row>
    <row r="1704" spans="2:17" x14ac:dyDescent="0.3">
      <c r="B1704">
        <v>1698</v>
      </c>
      <c r="C1704" t="s">
        <v>4558</v>
      </c>
      <c r="D1704" t="s">
        <v>42437</v>
      </c>
      <c r="E1704" t="s">
        <v>4440</v>
      </c>
      <c r="F1704" t="s">
        <v>50430</v>
      </c>
      <c r="G1704" t="s">
        <v>4558</v>
      </c>
      <c r="H1704" t="s">
        <v>4440</v>
      </c>
      <c r="I1704" t="s">
        <v>50504</v>
      </c>
      <c r="J1704" t="s">
        <v>4558</v>
      </c>
      <c r="L1704">
        <v>1698</v>
      </c>
      <c r="M1704" t="s">
        <v>8358</v>
      </c>
      <c r="N1704" t="s">
        <v>8359</v>
      </c>
      <c r="O1704" t="s">
        <v>8360</v>
      </c>
      <c r="P1704" t="s">
        <v>30632</v>
      </c>
      <c r="Q1704" t="s">
        <v>8358</v>
      </c>
    </row>
    <row r="1705" spans="2:17" x14ac:dyDescent="0.3">
      <c r="B1705">
        <v>1699</v>
      </c>
      <c r="C1705" t="s">
        <v>50505</v>
      </c>
      <c r="D1705" t="s">
        <v>42440</v>
      </c>
      <c r="E1705" t="s">
        <v>4441</v>
      </c>
      <c r="F1705" t="s">
        <v>50432</v>
      </c>
      <c r="G1705" t="s">
        <v>50505</v>
      </c>
      <c r="H1705" t="s">
        <v>4441</v>
      </c>
      <c r="I1705" t="s">
        <v>50506</v>
      </c>
      <c r="J1705" t="s">
        <v>50505</v>
      </c>
      <c r="L1705">
        <v>1699</v>
      </c>
      <c r="M1705" t="s">
        <v>30633</v>
      </c>
      <c r="N1705" t="s">
        <v>8361</v>
      </c>
      <c r="O1705" t="s">
        <v>8362</v>
      </c>
      <c r="P1705" t="s">
        <v>30634</v>
      </c>
      <c r="Q1705" t="s">
        <v>30633</v>
      </c>
    </row>
    <row r="1706" spans="2:17" x14ac:dyDescent="0.3">
      <c r="B1706">
        <v>1700</v>
      </c>
      <c r="C1706" t="s">
        <v>5837</v>
      </c>
      <c r="D1706" t="s">
        <v>42442</v>
      </c>
      <c r="E1706" t="s">
        <v>4442</v>
      </c>
      <c r="F1706" t="s">
        <v>50433</v>
      </c>
      <c r="G1706" t="s">
        <v>5837</v>
      </c>
      <c r="H1706" t="s">
        <v>4442</v>
      </c>
      <c r="I1706" t="s">
        <v>50507</v>
      </c>
      <c r="J1706" t="s">
        <v>5837</v>
      </c>
      <c r="L1706">
        <v>1700</v>
      </c>
      <c r="M1706" t="s">
        <v>8363</v>
      </c>
      <c r="N1706" t="s">
        <v>8364</v>
      </c>
      <c r="O1706" t="s">
        <v>8365</v>
      </c>
      <c r="P1706" t="s">
        <v>30635</v>
      </c>
      <c r="Q1706" t="s">
        <v>8363</v>
      </c>
    </row>
    <row r="1707" spans="2:17" x14ac:dyDescent="0.3">
      <c r="B1707">
        <v>1701</v>
      </c>
      <c r="C1707" t="s">
        <v>4559</v>
      </c>
      <c r="D1707" t="s">
        <v>42444</v>
      </c>
      <c r="E1707" t="s">
        <v>4444</v>
      </c>
      <c r="F1707" t="s">
        <v>50434</v>
      </c>
      <c r="G1707" t="s">
        <v>4559</v>
      </c>
      <c r="H1707" t="s">
        <v>4444</v>
      </c>
      <c r="I1707" t="s">
        <v>50508</v>
      </c>
      <c r="J1707" t="s">
        <v>4559</v>
      </c>
      <c r="L1707">
        <v>1701</v>
      </c>
      <c r="M1707" t="s">
        <v>8366</v>
      </c>
      <c r="N1707" t="s">
        <v>8367</v>
      </c>
      <c r="O1707" t="s">
        <v>8368</v>
      </c>
      <c r="P1707" t="s">
        <v>30636</v>
      </c>
      <c r="Q1707" t="s">
        <v>8366</v>
      </c>
    </row>
    <row r="1708" spans="2:17" x14ac:dyDescent="0.3">
      <c r="B1708">
        <v>1702</v>
      </c>
      <c r="C1708" t="s">
        <v>4560</v>
      </c>
      <c r="D1708" t="s">
        <v>42446</v>
      </c>
      <c r="E1708" t="s">
        <v>4446</v>
      </c>
      <c r="F1708" t="s">
        <v>50435</v>
      </c>
      <c r="G1708" t="s">
        <v>4560</v>
      </c>
      <c r="H1708" t="s">
        <v>4446</v>
      </c>
      <c r="I1708" t="s">
        <v>50509</v>
      </c>
      <c r="J1708" t="s">
        <v>4560</v>
      </c>
      <c r="L1708">
        <v>1702</v>
      </c>
      <c r="M1708" t="s">
        <v>8369</v>
      </c>
      <c r="N1708" t="s">
        <v>8370</v>
      </c>
      <c r="O1708" t="s">
        <v>8371</v>
      </c>
      <c r="P1708" t="s">
        <v>30637</v>
      </c>
      <c r="Q1708" t="s">
        <v>8369</v>
      </c>
    </row>
    <row r="1709" spans="2:17" x14ac:dyDescent="0.3">
      <c r="B1709">
        <v>1703</v>
      </c>
      <c r="C1709" t="s">
        <v>4561</v>
      </c>
      <c r="D1709" t="s">
        <v>42448</v>
      </c>
      <c r="E1709" t="s">
        <v>4448</v>
      </c>
      <c r="F1709" t="s">
        <v>50436</v>
      </c>
      <c r="G1709" t="s">
        <v>4561</v>
      </c>
      <c r="H1709" t="s">
        <v>4448</v>
      </c>
      <c r="I1709" t="s">
        <v>50510</v>
      </c>
      <c r="J1709" t="s">
        <v>4561</v>
      </c>
      <c r="L1709">
        <v>1703</v>
      </c>
      <c r="M1709" t="s">
        <v>8372</v>
      </c>
      <c r="N1709" t="s">
        <v>8373</v>
      </c>
      <c r="O1709" t="s">
        <v>8374</v>
      </c>
      <c r="P1709" t="s">
        <v>30638</v>
      </c>
      <c r="Q1709" t="s">
        <v>8372</v>
      </c>
    </row>
    <row r="1710" spans="2:17" x14ac:dyDescent="0.3">
      <c r="B1710">
        <v>1704</v>
      </c>
      <c r="C1710" t="s">
        <v>4562</v>
      </c>
      <c r="D1710" t="s">
        <v>42450</v>
      </c>
      <c r="E1710" t="s">
        <v>4450</v>
      </c>
      <c r="F1710" t="s">
        <v>50437</v>
      </c>
      <c r="G1710" t="s">
        <v>4562</v>
      </c>
      <c r="H1710" t="s">
        <v>4450</v>
      </c>
      <c r="I1710" t="s">
        <v>50511</v>
      </c>
      <c r="J1710" t="s">
        <v>4562</v>
      </c>
      <c r="L1710">
        <v>1704</v>
      </c>
      <c r="M1710" t="s">
        <v>8375</v>
      </c>
      <c r="N1710" t="s">
        <v>8376</v>
      </c>
      <c r="O1710" t="s">
        <v>8377</v>
      </c>
      <c r="P1710" t="s">
        <v>30639</v>
      </c>
      <c r="Q1710" t="s">
        <v>8375</v>
      </c>
    </row>
    <row r="1711" spans="2:17" x14ac:dyDescent="0.3">
      <c r="B1711">
        <v>1705</v>
      </c>
      <c r="C1711" t="s">
        <v>4530</v>
      </c>
      <c r="D1711" t="s">
        <v>42452</v>
      </c>
      <c r="E1711" t="s">
        <v>26776</v>
      </c>
      <c r="F1711" t="s">
        <v>50438</v>
      </c>
      <c r="G1711" t="s">
        <v>4530</v>
      </c>
      <c r="H1711" t="s">
        <v>26776</v>
      </c>
      <c r="I1711" t="s">
        <v>50512</v>
      </c>
      <c r="J1711" t="s">
        <v>4530</v>
      </c>
      <c r="L1711">
        <v>1705</v>
      </c>
      <c r="M1711" t="s">
        <v>8280</v>
      </c>
      <c r="N1711" t="s">
        <v>8281</v>
      </c>
      <c r="O1711" t="s">
        <v>26091</v>
      </c>
      <c r="P1711" t="s">
        <v>30640</v>
      </c>
      <c r="Q1711" t="s">
        <v>8280</v>
      </c>
    </row>
    <row r="1712" spans="2:17" x14ac:dyDescent="0.3">
      <c r="B1712">
        <v>1706</v>
      </c>
      <c r="C1712" t="s">
        <v>4563</v>
      </c>
      <c r="D1712" t="s">
        <v>42454</v>
      </c>
      <c r="E1712" t="s">
        <v>4452</v>
      </c>
      <c r="F1712" t="s">
        <v>50439</v>
      </c>
      <c r="G1712" t="s">
        <v>4563</v>
      </c>
      <c r="H1712" t="s">
        <v>4452</v>
      </c>
      <c r="I1712" t="s">
        <v>50513</v>
      </c>
      <c r="J1712" t="s">
        <v>4563</v>
      </c>
      <c r="L1712">
        <v>1706</v>
      </c>
      <c r="M1712" t="s">
        <v>8378</v>
      </c>
      <c r="N1712" t="s">
        <v>8379</v>
      </c>
      <c r="O1712" t="s">
        <v>8380</v>
      </c>
      <c r="P1712" t="s">
        <v>30641</v>
      </c>
      <c r="Q1712" t="s">
        <v>8378</v>
      </c>
    </row>
    <row r="1713" spans="2:17" x14ac:dyDescent="0.3">
      <c r="B1713">
        <v>1707</v>
      </c>
      <c r="C1713" t="s">
        <v>4564</v>
      </c>
      <c r="D1713" t="s">
        <v>42456</v>
      </c>
      <c r="E1713" t="s">
        <v>4454</v>
      </c>
      <c r="F1713" t="s">
        <v>50440</v>
      </c>
      <c r="G1713" t="s">
        <v>4564</v>
      </c>
      <c r="H1713" t="s">
        <v>4454</v>
      </c>
      <c r="I1713" t="s">
        <v>50514</v>
      </c>
      <c r="J1713" t="s">
        <v>4564</v>
      </c>
      <c r="L1713">
        <v>1707</v>
      </c>
      <c r="M1713" t="s">
        <v>8381</v>
      </c>
      <c r="N1713" t="s">
        <v>8382</v>
      </c>
      <c r="O1713" t="s">
        <v>8383</v>
      </c>
      <c r="P1713" t="s">
        <v>30642</v>
      </c>
      <c r="Q1713" t="s">
        <v>8381</v>
      </c>
    </row>
    <row r="1714" spans="2:17" x14ac:dyDescent="0.3">
      <c r="B1714">
        <v>1708</v>
      </c>
      <c r="C1714" t="s">
        <v>4565</v>
      </c>
      <c r="D1714" t="s">
        <v>42458</v>
      </c>
      <c r="E1714" t="s">
        <v>4456</v>
      </c>
      <c r="F1714" t="s">
        <v>50441</v>
      </c>
      <c r="G1714" t="s">
        <v>4565</v>
      </c>
      <c r="H1714" t="s">
        <v>4456</v>
      </c>
      <c r="I1714" t="s">
        <v>50515</v>
      </c>
      <c r="J1714" t="s">
        <v>4565</v>
      </c>
      <c r="L1714">
        <v>1708</v>
      </c>
      <c r="M1714" t="s">
        <v>8384</v>
      </c>
      <c r="N1714" t="s">
        <v>8385</v>
      </c>
      <c r="O1714" t="s">
        <v>8386</v>
      </c>
      <c r="P1714" t="s">
        <v>30643</v>
      </c>
      <c r="Q1714" t="s">
        <v>8384</v>
      </c>
    </row>
    <row r="1715" spans="2:17" x14ac:dyDescent="0.3">
      <c r="B1715">
        <v>1709</v>
      </c>
      <c r="C1715" t="s">
        <v>4566</v>
      </c>
      <c r="D1715" t="s">
        <v>42460</v>
      </c>
      <c r="E1715" t="s">
        <v>4458</v>
      </c>
      <c r="F1715" t="s">
        <v>50442</v>
      </c>
      <c r="G1715" t="s">
        <v>4566</v>
      </c>
      <c r="H1715" t="s">
        <v>4458</v>
      </c>
      <c r="I1715" t="s">
        <v>50516</v>
      </c>
      <c r="J1715" t="s">
        <v>4566</v>
      </c>
      <c r="L1715">
        <v>1709</v>
      </c>
      <c r="M1715" t="s">
        <v>8387</v>
      </c>
      <c r="N1715" t="s">
        <v>8388</v>
      </c>
      <c r="O1715" t="s">
        <v>8389</v>
      </c>
      <c r="P1715" t="s">
        <v>30644</v>
      </c>
      <c r="Q1715" t="s">
        <v>8387</v>
      </c>
    </row>
    <row r="1716" spans="2:17" x14ac:dyDescent="0.3">
      <c r="B1716">
        <v>1710</v>
      </c>
      <c r="C1716" t="s">
        <v>4567</v>
      </c>
      <c r="D1716" t="s">
        <v>42462</v>
      </c>
      <c r="E1716" t="s">
        <v>4460</v>
      </c>
      <c r="F1716" t="s">
        <v>50443</v>
      </c>
      <c r="G1716" t="s">
        <v>4567</v>
      </c>
      <c r="H1716" t="s">
        <v>4460</v>
      </c>
      <c r="I1716" t="s">
        <v>50517</v>
      </c>
      <c r="J1716" t="s">
        <v>4567</v>
      </c>
      <c r="L1716">
        <v>1710</v>
      </c>
      <c r="M1716" t="s">
        <v>8390</v>
      </c>
      <c r="N1716" t="s">
        <v>8391</v>
      </c>
      <c r="O1716" t="s">
        <v>8392</v>
      </c>
      <c r="P1716" t="s">
        <v>30645</v>
      </c>
      <c r="Q1716" t="s">
        <v>8390</v>
      </c>
    </row>
    <row r="1717" spans="2:17" x14ac:dyDescent="0.3">
      <c r="B1717">
        <v>1711</v>
      </c>
      <c r="C1717" t="s">
        <v>4568</v>
      </c>
      <c r="D1717" t="s">
        <v>42464</v>
      </c>
      <c r="E1717" t="s">
        <v>4462</v>
      </c>
      <c r="F1717" t="s">
        <v>50444</v>
      </c>
      <c r="G1717" t="s">
        <v>4568</v>
      </c>
      <c r="H1717" t="s">
        <v>4462</v>
      </c>
      <c r="I1717" t="s">
        <v>50518</v>
      </c>
      <c r="J1717" t="s">
        <v>4568</v>
      </c>
      <c r="L1717">
        <v>1711</v>
      </c>
      <c r="M1717" t="s">
        <v>8393</v>
      </c>
      <c r="N1717" t="s">
        <v>8394</v>
      </c>
      <c r="O1717" t="s">
        <v>8395</v>
      </c>
      <c r="P1717" t="s">
        <v>30646</v>
      </c>
      <c r="Q1717" t="s">
        <v>8393</v>
      </c>
    </row>
    <row r="1718" spans="2:17" x14ac:dyDescent="0.3">
      <c r="B1718">
        <v>1712</v>
      </c>
      <c r="C1718" t="s">
        <v>4569</v>
      </c>
      <c r="D1718" t="s">
        <v>42466</v>
      </c>
      <c r="E1718" t="s">
        <v>4464</v>
      </c>
      <c r="F1718" t="s">
        <v>50445</v>
      </c>
      <c r="G1718" t="s">
        <v>4569</v>
      </c>
      <c r="H1718" t="s">
        <v>4464</v>
      </c>
      <c r="I1718" t="s">
        <v>50519</v>
      </c>
      <c r="J1718" t="s">
        <v>4569</v>
      </c>
      <c r="L1718">
        <v>1712</v>
      </c>
      <c r="M1718" t="s">
        <v>8396</v>
      </c>
      <c r="N1718" t="s">
        <v>8397</v>
      </c>
      <c r="O1718" t="s">
        <v>8398</v>
      </c>
      <c r="P1718" t="s">
        <v>30647</v>
      </c>
      <c r="Q1718" t="s">
        <v>8396</v>
      </c>
    </row>
    <row r="1719" spans="2:17" x14ac:dyDescent="0.3">
      <c r="B1719">
        <v>1713</v>
      </c>
      <c r="C1719" t="s">
        <v>4570</v>
      </c>
      <c r="D1719" t="s">
        <v>42468</v>
      </c>
      <c r="E1719" t="s">
        <v>4466</v>
      </c>
      <c r="F1719" t="s">
        <v>50446</v>
      </c>
      <c r="G1719" t="s">
        <v>4570</v>
      </c>
      <c r="H1719" t="s">
        <v>4466</v>
      </c>
      <c r="I1719" t="s">
        <v>50520</v>
      </c>
      <c r="J1719" t="s">
        <v>4570</v>
      </c>
      <c r="L1719">
        <v>1713</v>
      </c>
      <c r="M1719" t="s">
        <v>8399</v>
      </c>
      <c r="N1719" t="s">
        <v>8400</v>
      </c>
      <c r="O1719" t="s">
        <v>8401</v>
      </c>
      <c r="P1719" t="s">
        <v>30648</v>
      </c>
      <c r="Q1719" t="s">
        <v>8399</v>
      </c>
    </row>
    <row r="1720" spans="2:17" x14ac:dyDescent="0.3">
      <c r="B1720">
        <v>1714</v>
      </c>
      <c r="C1720" t="s">
        <v>4571</v>
      </c>
      <c r="D1720" t="s">
        <v>42470</v>
      </c>
      <c r="E1720" t="s">
        <v>4468</v>
      </c>
      <c r="F1720" t="s">
        <v>50447</v>
      </c>
      <c r="G1720" t="s">
        <v>4571</v>
      </c>
      <c r="H1720" t="s">
        <v>4468</v>
      </c>
      <c r="I1720" t="s">
        <v>50521</v>
      </c>
      <c r="J1720" t="s">
        <v>4571</v>
      </c>
      <c r="L1720">
        <v>1714</v>
      </c>
      <c r="M1720" t="s">
        <v>8402</v>
      </c>
      <c r="N1720" t="s">
        <v>8403</v>
      </c>
      <c r="O1720" t="s">
        <v>8404</v>
      </c>
      <c r="P1720" t="s">
        <v>30649</v>
      </c>
      <c r="Q1720" t="s">
        <v>8402</v>
      </c>
    </row>
    <row r="1721" spans="2:17" x14ac:dyDescent="0.3">
      <c r="B1721">
        <v>1715</v>
      </c>
      <c r="C1721" t="s">
        <v>4572</v>
      </c>
      <c r="D1721" t="s">
        <v>42472</v>
      </c>
      <c r="E1721" t="s">
        <v>4470</v>
      </c>
      <c r="F1721" t="s">
        <v>50448</v>
      </c>
      <c r="G1721" t="s">
        <v>4572</v>
      </c>
      <c r="H1721" t="s">
        <v>4470</v>
      </c>
      <c r="I1721" t="s">
        <v>50522</v>
      </c>
      <c r="J1721" t="s">
        <v>4572</v>
      </c>
      <c r="L1721">
        <v>1715</v>
      </c>
      <c r="M1721" t="s">
        <v>8405</v>
      </c>
      <c r="N1721" t="s">
        <v>8406</v>
      </c>
      <c r="O1721" t="s">
        <v>8407</v>
      </c>
      <c r="P1721" t="s">
        <v>30650</v>
      </c>
      <c r="Q1721" t="s">
        <v>8405</v>
      </c>
    </row>
    <row r="1722" spans="2:17" x14ac:dyDescent="0.3">
      <c r="B1722">
        <v>1716</v>
      </c>
      <c r="C1722" t="s">
        <v>4573</v>
      </c>
      <c r="D1722" t="s">
        <v>42474</v>
      </c>
      <c r="E1722" t="s">
        <v>4472</v>
      </c>
      <c r="F1722" t="s">
        <v>50449</v>
      </c>
      <c r="G1722" t="s">
        <v>4573</v>
      </c>
      <c r="H1722" t="s">
        <v>4472</v>
      </c>
      <c r="I1722" t="s">
        <v>50523</v>
      </c>
      <c r="J1722" t="s">
        <v>4573</v>
      </c>
      <c r="L1722">
        <v>1716</v>
      </c>
      <c r="M1722" t="s">
        <v>8408</v>
      </c>
      <c r="N1722" t="s">
        <v>8409</v>
      </c>
      <c r="O1722" t="s">
        <v>8410</v>
      </c>
      <c r="P1722" t="s">
        <v>30651</v>
      </c>
      <c r="Q1722" t="s">
        <v>8408</v>
      </c>
    </row>
    <row r="1723" spans="2:17" x14ac:dyDescent="0.3">
      <c r="B1723">
        <v>1717</v>
      </c>
      <c r="C1723" t="s">
        <v>4574</v>
      </c>
      <c r="D1723" t="s">
        <v>42476</v>
      </c>
      <c r="E1723" t="s">
        <v>4474</v>
      </c>
      <c r="F1723" t="s">
        <v>50450</v>
      </c>
      <c r="G1723" t="s">
        <v>4574</v>
      </c>
      <c r="H1723" t="s">
        <v>4474</v>
      </c>
      <c r="I1723" t="s">
        <v>50524</v>
      </c>
      <c r="J1723" t="s">
        <v>4574</v>
      </c>
      <c r="L1723">
        <v>1717</v>
      </c>
      <c r="M1723" t="s">
        <v>8411</v>
      </c>
      <c r="N1723" t="s">
        <v>8412</v>
      </c>
      <c r="O1723" t="s">
        <v>8413</v>
      </c>
      <c r="P1723" t="s">
        <v>30652</v>
      </c>
      <c r="Q1723" t="s">
        <v>8411</v>
      </c>
    </row>
    <row r="1724" spans="2:17" x14ac:dyDescent="0.3">
      <c r="B1724">
        <v>1718</v>
      </c>
      <c r="C1724" t="s">
        <v>4575</v>
      </c>
      <c r="D1724" t="s">
        <v>42478</v>
      </c>
      <c r="E1724" t="s">
        <v>4476</v>
      </c>
      <c r="F1724" t="s">
        <v>50451</v>
      </c>
      <c r="G1724" t="s">
        <v>4575</v>
      </c>
      <c r="H1724" t="s">
        <v>4476</v>
      </c>
      <c r="I1724" t="s">
        <v>50525</v>
      </c>
      <c r="J1724" t="s">
        <v>4575</v>
      </c>
      <c r="L1724">
        <v>1718</v>
      </c>
      <c r="M1724" t="s">
        <v>8414</v>
      </c>
      <c r="N1724" t="s">
        <v>8415</v>
      </c>
      <c r="O1724" t="s">
        <v>8416</v>
      </c>
      <c r="P1724" t="s">
        <v>30653</v>
      </c>
      <c r="Q1724" t="s">
        <v>8414</v>
      </c>
    </row>
    <row r="1725" spans="2:17" x14ac:dyDescent="0.3">
      <c r="B1725">
        <v>1719</v>
      </c>
      <c r="C1725" t="s">
        <v>4576</v>
      </c>
      <c r="D1725" t="s">
        <v>42480</v>
      </c>
      <c r="E1725" t="s">
        <v>4478</v>
      </c>
      <c r="F1725" t="s">
        <v>50452</v>
      </c>
      <c r="G1725" t="s">
        <v>4576</v>
      </c>
      <c r="H1725" t="s">
        <v>4478</v>
      </c>
      <c r="I1725" t="s">
        <v>50526</v>
      </c>
      <c r="J1725" t="s">
        <v>4576</v>
      </c>
      <c r="L1725">
        <v>1719</v>
      </c>
      <c r="M1725" t="s">
        <v>8417</v>
      </c>
      <c r="N1725" t="s">
        <v>8418</v>
      </c>
      <c r="O1725" t="s">
        <v>8419</v>
      </c>
      <c r="P1725" t="s">
        <v>30654</v>
      </c>
      <c r="Q1725" t="s">
        <v>8417</v>
      </c>
    </row>
    <row r="1726" spans="2:17" x14ac:dyDescent="0.3">
      <c r="B1726">
        <v>1720</v>
      </c>
      <c r="C1726" t="s">
        <v>4577</v>
      </c>
      <c r="D1726" t="s">
        <v>42482</v>
      </c>
      <c r="E1726" t="s">
        <v>4480</v>
      </c>
      <c r="F1726" t="s">
        <v>50453</v>
      </c>
      <c r="G1726" t="s">
        <v>4577</v>
      </c>
      <c r="H1726" t="s">
        <v>4480</v>
      </c>
      <c r="I1726" t="s">
        <v>50527</v>
      </c>
      <c r="J1726" t="s">
        <v>4577</v>
      </c>
      <c r="L1726">
        <v>1720</v>
      </c>
      <c r="M1726" t="s">
        <v>8420</v>
      </c>
      <c r="N1726" t="s">
        <v>8421</v>
      </c>
      <c r="O1726" t="s">
        <v>8422</v>
      </c>
      <c r="P1726" t="s">
        <v>30655</v>
      </c>
      <c r="Q1726" t="s">
        <v>8420</v>
      </c>
    </row>
    <row r="1727" spans="2:17" x14ac:dyDescent="0.3">
      <c r="B1727">
        <v>1721</v>
      </c>
      <c r="C1727" t="s">
        <v>4578</v>
      </c>
      <c r="D1727" t="s">
        <v>42484</v>
      </c>
      <c r="E1727" t="s">
        <v>4482</v>
      </c>
      <c r="F1727" t="s">
        <v>50454</v>
      </c>
      <c r="G1727" t="s">
        <v>4578</v>
      </c>
      <c r="H1727" t="s">
        <v>4482</v>
      </c>
      <c r="I1727" t="s">
        <v>50528</v>
      </c>
      <c r="J1727" t="s">
        <v>4578</v>
      </c>
      <c r="L1727">
        <v>1721</v>
      </c>
      <c r="M1727" t="s">
        <v>8423</v>
      </c>
      <c r="N1727" t="s">
        <v>8424</v>
      </c>
      <c r="O1727" t="s">
        <v>8425</v>
      </c>
      <c r="P1727" t="s">
        <v>30656</v>
      </c>
      <c r="Q1727" t="s">
        <v>8423</v>
      </c>
    </row>
    <row r="1728" spans="2:17" x14ac:dyDescent="0.3">
      <c r="B1728">
        <v>1722</v>
      </c>
      <c r="C1728" t="s">
        <v>4579</v>
      </c>
      <c r="D1728" t="s">
        <v>42486</v>
      </c>
      <c r="E1728" t="s">
        <v>4484</v>
      </c>
      <c r="F1728" t="s">
        <v>50455</v>
      </c>
      <c r="G1728" t="s">
        <v>4579</v>
      </c>
      <c r="H1728" t="s">
        <v>4484</v>
      </c>
      <c r="I1728" t="s">
        <v>50529</v>
      </c>
      <c r="J1728" t="s">
        <v>4579</v>
      </c>
      <c r="L1728">
        <v>1722</v>
      </c>
      <c r="M1728" t="s">
        <v>8426</v>
      </c>
      <c r="N1728" t="s">
        <v>8427</v>
      </c>
      <c r="O1728" t="s">
        <v>8428</v>
      </c>
      <c r="P1728" t="s">
        <v>30657</v>
      </c>
      <c r="Q1728" t="s">
        <v>8426</v>
      </c>
    </row>
    <row r="1729" spans="2:17" x14ac:dyDescent="0.3">
      <c r="B1729">
        <v>1723</v>
      </c>
      <c r="C1729" t="s">
        <v>4580</v>
      </c>
      <c r="D1729" t="s">
        <v>42488</v>
      </c>
      <c r="E1729" t="s">
        <v>4486</v>
      </c>
      <c r="F1729" t="s">
        <v>50456</v>
      </c>
      <c r="G1729" t="s">
        <v>4580</v>
      </c>
      <c r="H1729" t="s">
        <v>4486</v>
      </c>
      <c r="I1729" t="s">
        <v>50530</v>
      </c>
      <c r="J1729" t="s">
        <v>4580</v>
      </c>
      <c r="L1729">
        <v>1723</v>
      </c>
      <c r="M1729" t="s">
        <v>8429</v>
      </c>
      <c r="N1729" t="s">
        <v>8430</v>
      </c>
      <c r="O1729" t="s">
        <v>8431</v>
      </c>
      <c r="P1729" t="s">
        <v>30658</v>
      </c>
      <c r="Q1729" t="s">
        <v>8429</v>
      </c>
    </row>
    <row r="1730" spans="2:17" x14ac:dyDescent="0.3">
      <c r="B1730">
        <v>1724</v>
      </c>
      <c r="C1730" t="s">
        <v>4581</v>
      </c>
      <c r="D1730" t="s">
        <v>42490</v>
      </c>
      <c r="E1730" t="s">
        <v>4488</v>
      </c>
      <c r="F1730" t="s">
        <v>50457</v>
      </c>
      <c r="G1730" t="s">
        <v>4581</v>
      </c>
      <c r="H1730" t="s">
        <v>4488</v>
      </c>
      <c r="I1730" t="s">
        <v>50531</v>
      </c>
      <c r="J1730" t="s">
        <v>4581</v>
      </c>
      <c r="L1730">
        <v>1724</v>
      </c>
      <c r="M1730" t="s">
        <v>8432</v>
      </c>
      <c r="N1730" t="s">
        <v>8433</v>
      </c>
      <c r="O1730" t="s">
        <v>8434</v>
      </c>
      <c r="P1730" t="s">
        <v>30659</v>
      </c>
      <c r="Q1730" t="s">
        <v>8432</v>
      </c>
    </row>
    <row r="1731" spans="2:17" x14ac:dyDescent="0.3">
      <c r="B1731">
        <v>1725</v>
      </c>
      <c r="C1731" t="s">
        <v>4582</v>
      </c>
      <c r="D1731" t="s">
        <v>42492</v>
      </c>
      <c r="E1731" t="s">
        <v>4490</v>
      </c>
      <c r="F1731" t="s">
        <v>50458</v>
      </c>
      <c r="G1731" t="s">
        <v>4582</v>
      </c>
      <c r="H1731" t="s">
        <v>4490</v>
      </c>
      <c r="I1731" t="s">
        <v>50532</v>
      </c>
      <c r="J1731" t="s">
        <v>4582</v>
      </c>
      <c r="L1731">
        <v>1725</v>
      </c>
      <c r="M1731" t="s">
        <v>8435</v>
      </c>
      <c r="N1731" t="s">
        <v>8436</v>
      </c>
      <c r="O1731" t="s">
        <v>8437</v>
      </c>
      <c r="P1731" t="s">
        <v>30660</v>
      </c>
      <c r="Q1731" t="s">
        <v>8435</v>
      </c>
    </row>
    <row r="1732" spans="2:17" x14ac:dyDescent="0.3">
      <c r="B1732">
        <v>1726</v>
      </c>
      <c r="C1732" t="s">
        <v>4583</v>
      </c>
      <c r="D1732" t="s">
        <v>42494</v>
      </c>
      <c r="E1732" t="s">
        <v>4492</v>
      </c>
      <c r="F1732" t="s">
        <v>50459</v>
      </c>
      <c r="G1732" t="s">
        <v>4583</v>
      </c>
      <c r="H1732" t="s">
        <v>4492</v>
      </c>
      <c r="I1732" t="s">
        <v>50533</v>
      </c>
      <c r="J1732" t="s">
        <v>4583</v>
      </c>
      <c r="L1732">
        <v>1726</v>
      </c>
      <c r="M1732" t="s">
        <v>8438</v>
      </c>
      <c r="N1732" t="s">
        <v>8439</v>
      </c>
      <c r="O1732" t="s">
        <v>8440</v>
      </c>
      <c r="P1732" t="s">
        <v>30661</v>
      </c>
      <c r="Q1732" t="s">
        <v>8438</v>
      </c>
    </row>
    <row r="1733" spans="2:17" x14ac:dyDescent="0.3">
      <c r="B1733">
        <v>1727</v>
      </c>
      <c r="C1733" t="s">
        <v>4584</v>
      </c>
      <c r="D1733" t="s">
        <v>42496</v>
      </c>
      <c r="E1733" t="s">
        <v>4494</v>
      </c>
      <c r="F1733" t="s">
        <v>50460</v>
      </c>
      <c r="G1733" t="s">
        <v>4584</v>
      </c>
      <c r="H1733" t="s">
        <v>4494</v>
      </c>
      <c r="I1733" t="s">
        <v>50534</v>
      </c>
      <c r="J1733" t="s">
        <v>4584</v>
      </c>
      <c r="L1733">
        <v>1727</v>
      </c>
      <c r="M1733" t="s">
        <v>8441</v>
      </c>
      <c r="N1733" t="s">
        <v>8442</v>
      </c>
      <c r="O1733" t="s">
        <v>8443</v>
      </c>
      <c r="P1733" t="s">
        <v>30662</v>
      </c>
      <c r="Q1733" t="s">
        <v>8441</v>
      </c>
    </row>
    <row r="1734" spans="2:17" x14ac:dyDescent="0.3">
      <c r="B1734">
        <v>1728</v>
      </c>
      <c r="C1734" t="s">
        <v>4585</v>
      </c>
      <c r="D1734" t="s">
        <v>42498</v>
      </c>
      <c r="E1734" t="s">
        <v>4496</v>
      </c>
      <c r="F1734" t="s">
        <v>50461</v>
      </c>
      <c r="G1734" t="s">
        <v>4585</v>
      </c>
      <c r="H1734" t="s">
        <v>4496</v>
      </c>
      <c r="I1734" t="s">
        <v>50535</v>
      </c>
      <c r="J1734" t="s">
        <v>4585</v>
      </c>
      <c r="L1734">
        <v>1728</v>
      </c>
      <c r="M1734" t="s">
        <v>8444</v>
      </c>
      <c r="N1734" t="s">
        <v>8445</v>
      </c>
      <c r="O1734" t="s">
        <v>8446</v>
      </c>
      <c r="P1734" t="s">
        <v>30663</v>
      </c>
      <c r="Q1734" t="s">
        <v>8444</v>
      </c>
    </row>
    <row r="1735" spans="2:17" x14ac:dyDescent="0.3">
      <c r="B1735">
        <v>1729</v>
      </c>
      <c r="C1735" t="s">
        <v>4586</v>
      </c>
      <c r="D1735" t="s">
        <v>42500</v>
      </c>
      <c r="E1735" t="s">
        <v>4498</v>
      </c>
      <c r="F1735" t="s">
        <v>50462</v>
      </c>
      <c r="G1735" t="s">
        <v>4586</v>
      </c>
      <c r="H1735" t="s">
        <v>4498</v>
      </c>
      <c r="I1735" t="s">
        <v>50536</v>
      </c>
      <c r="J1735" t="s">
        <v>4586</v>
      </c>
      <c r="L1735">
        <v>1729</v>
      </c>
      <c r="M1735" t="s">
        <v>8447</v>
      </c>
      <c r="N1735" t="s">
        <v>8448</v>
      </c>
      <c r="O1735" t="s">
        <v>8449</v>
      </c>
      <c r="P1735" t="s">
        <v>30664</v>
      </c>
      <c r="Q1735" t="s">
        <v>8447</v>
      </c>
    </row>
    <row r="1736" spans="2:17" x14ac:dyDescent="0.3">
      <c r="B1736">
        <v>1730</v>
      </c>
      <c r="C1736" t="s">
        <v>4587</v>
      </c>
      <c r="D1736" t="s">
        <v>42502</v>
      </c>
      <c r="E1736" t="s">
        <v>4500</v>
      </c>
      <c r="F1736" t="s">
        <v>50463</v>
      </c>
      <c r="G1736" t="s">
        <v>4587</v>
      </c>
      <c r="H1736" t="s">
        <v>4500</v>
      </c>
      <c r="I1736" t="s">
        <v>50537</v>
      </c>
      <c r="J1736" t="s">
        <v>4587</v>
      </c>
      <c r="L1736">
        <v>1730</v>
      </c>
      <c r="M1736" t="s">
        <v>8450</v>
      </c>
      <c r="N1736" t="s">
        <v>8451</v>
      </c>
      <c r="O1736" t="s">
        <v>8452</v>
      </c>
      <c r="P1736" t="s">
        <v>30665</v>
      </c>
      <c r="Q1736" t="s">
        <v>8450</v>
      </c>
    </row>
    <row r="1737" spans="2:17" x14ac:dyDescent="0.3">
      <c r="B1737">
        <v>1731</v>
      </c>
      <c r="C1737" t="s">
        <v>26954</v>
      </c>
      <c r="D1737" t="s">
        <v>42504</v>
      </c>
      <c r="E1737" t="s">
        <v>4501</v>
      </c>
      <c r="F1737" t="s">
        <v>50464</v>
      </c>
      <c r="G1737" t="s">
        <v>26954</v>
      </c>
      <c r="H1737" t="s">
        <v>4501</v>
      </c>
      <c r="I1737" t="s">
        <v>50538</v>
      </c>
      <c r="J1737" t="s">
        <v>26954</v>
      </c>
      <c r="L1737">
        <v>1731</v>
      </c>
      <c r="M1737" t="s">
        <v>27050</v>
      </c>
      <c r="N1737" t="s">
        <v>8453</v>
      </c>
      <c r="O1737" t="s">
        <v>8454</v>
      </c>
      <c r="P1737" t="s">
        <v>30666</v>
      </c>
      <c r="Q1737" t="s">
        <v>27050</v>
      </c>
    </row>
    <row r="1738" spans="2:17" x14ac:dyDescent="0.3">
      <c r="B1738">
        <v>1732</v>
      </c>
      <c r="C1738" t="s">
        <v>26955</v>
      </c>
      <c r="D1738" t="s">
        <v>42506</v>
      </c>
      <c r="E1738" t="s">
        <v>4502</v>
      </c>
      <c r="F1738" t="s">
        <v>50465</v>
      </c>
      <c r="G1738" t="s">
        <v>26955</v>
      </c>
      <c r="H1738" t="s">
        <v>4502</v>
      </c>
      <c r="I1738" t="s">
        <v>50539</v>
      </c>
      <c r="J1738" t="s">
        <v>26955</v>
      </c>
      <c r="L1738">
        <v>1732</v>
      </c>
      <c r="M1738" t="s">
        <v>27051</v>
      </c>
      <c r="N1738" t="s">
        <v>8455</v>
      </c>
      <c r="O1738" t="s">
        <v>8456</v>
      </c>
      <c r="P1738" t="s">
        <v>30667</v>
      </c>
      <c r="Q1738" t="s">
        <v>27051</v>
      </c>
    </row>
    <row r="1739" spans="2:17" x14ac:dyDescent="0.3">
      <c r="B1739">
        <v>1733</v>
      </c>
      <c r="C1739" t="s">
        <v>26956</v>
      </c>
      <c r="D1739" t="s">
        <v>42508</v>
      </c>
      <c r="E1739" t="s">
        <v>4503</v>
      </c>
      <c r="F1739" t="s">
        <v>50466</v>
      </c>
      <c r="G1739" t="s">
        <v>26956</v>
      </c>
      <c r="H1739" t="s">
        <v>4503</v>
      </c>
      <c r="I1739" t="s">
        <v>50540</v>
      </c>
      <c r="J1739" t="s">
        <v>26956</v>
      </c>
      <c r="L1739">
        <v>1733</v>
      </c>
      <c r="M1739" t="s">
        <v>27052</v>
      </c>
      <c r="N1739" t="s">
        <v>8457</v>
      </c>
      <c r="O1739" t="s">
        <v>8458</v>
      </c>
      <c r="P1739" t="s">
        <v>30668</v>
      </c>
      <c r="Q1739" t="s">
        <v>27052</v>
      </c>
    </row>
    <row r="1740" spans="2:17" x14ac:dyDescent="0.3">
      <c r="B1740">
        <v>1734</v>
      </c>
      <c r="C1740" t="s">
        <v>4588</v>
      </c>
      <c r="D1740" t="s">
        <v>42510</v>
      </c>
      <c r="E1740" t="s">
        <v>4505</v>
      </c>
      <c r="F1740" t="s">
        <v>50467</v>
      </c>
      <c r="G1740" t="s">
        <v>4588</v>
      </c>
      <c r="H1740" t="s">
        <v>4505</v>
      </c>
      <c r="I1740" t="s">
        <v>50541</v>
      </c>
      <c r="J1740" t="s">
        <v>4588</v>
      </c>
      <c r="L1740">
        <v>1734</v>
      </c>
      <c r="M1740" t="s">
        <v>8459</v>
      </c>
      <c r="N1740" t="s">
        <v>8460</v>
      </c>
      <c r="O1740" t="s">
        <v>8461</v>
      </c>
      <c r="P1740" t="s">
        <v>30669</v>
      </c>
      <c r="Q1740" t="s">
        <v>8459</v>
      </c>
    </row>
    <row r="1741" spans="2:17" x14ac:dyDescent="0.3">
      <c r="B1741">
        <v>1735</v>
      </c>
      <c r="C1741" t="s">
        <v>4589</v>
      </c>
      <c r="D1741" t="s">
        <v>42512</v>
      </c>
      <c r="E1741" t="s">
        <v>4507</v>
      </c>
      <c r="F1741" t="s">
        <v>50468</v>
      </c>
      <c r="G1741" t="s">
        <v>4589</v>
      </c>
      <c r="H1741" t="s">
        <v>4507</v>
      </c>
      <c r="I1741" t="s">
        <v>50542</v>
      </c>
      <c r="J1741" t="s">
        <v>4589</v>
      </c>
      <c r="L1741">
        <v>1735</v>
      </c>
      <c r="M1741" t="s">
        <v>8462</v>
      </c>
      <c r="N1741" t="s">
        <v>8463</v>
      </c>
      <c r="O1741" t="s">
        <v>8464</v>
      </c>
      <c r="P1741" t="s">
        <v>30670</v>
      </c>
      <c r="Q1741" t="s">
        <v>8462</v>
      </c>
    </row>
    <row r="1742" spans="2:17" x14ac:dyDescent="0.3">
      <c r="B1742">
        <v>1736</v>
      </c>
      <c r="C1742" t="s">
        <v>4590</v>
      </c>
      <c r="D1742" t="s">
        <v>42514</v>
      </c>
      <c r="E1742" t="s">
        <v>4509</v>
      </c>
      <c r="F1742" t="s">
        <v>50469</v>
      </c>
      <c r="G1742" t="s">
        <v>4590</v>
      </c>
      <c r="H1742" t="s">
        <v>4509</v>
      </c>
      <c r="I1742" t="s">
        <v>50543</v>
      </c>
      <c r="J1742" t="s">
        <v>4590</v>
      </c>
      <c r="L1742">
        <v>1736</v>
      </c>
      <c r="M1742" t="s">
        <v>8465</v>
      </c>
      <c r="N1742" t="s">
        <v>8466</v>
      </c>
      <c r="O1742" t="s">
        <v>8467</v>
      </c>
      <c r="P1742" t="s">
        <v>30671</v>
      </c>
      <c r="Q1742" t="s">
        <v>8465</v>
      </c>
    </row>
    <row r="1743" spans="2:17" x14ac:dyDescent="0.3">
      <c r="B1743">
        <v>1737</v>
      </c>
      <c r="C1743" t="s">
        <v>4591</v>
      </c>
      <c r="D1743" t="s">
        <v>42516</v>
      </c>
      <c r="E1743" t="s">
        <v>4511</v>
      </c>
      <c r="F1743" t="s">
        <v>50470</v>
      </c>
      <c r="G1743" t="s">
        <v>4591</v>
      </c>
      <c r="H1743" t="s">
        <v>4511</v>
      </c>
      <c r="I1743" t="s">
        <v>50544</v>
      </c>
      <c r="J1743" t="s">
        <v>4591</v>
      </c>
      <c r="L1743">
        <v>1737</v>
      </c>
      <c r="M1743" t="s">
        <v>8468</v>
      </c>
      <c r="N1743" t="s">
        <v>8469</v>
      </c>
      <c r="O1743" t="s">
        <v>8470</v>
      </c>
      <c r="P1743" t="s">
        <v>30672</v>
      </c>
      <c r="Q1743" t="s">
        <v>8468</v>
      </c>
    </row>
    <row r="1744" spans="2:17" x14ac:dyDescent="0.3">
      <c r="B1744">
        <v>1738</v>
      </c>
      <c r="C1744" t="s">
        <v>4592</v>
      </c>
      <c r="D1744" t="s">
        <v>42518</v>
      </c>
      <c r="E1744" t="s">
        <v>4513</v>
      </c>
      <c r="F1744" t="s">
        <v>50471</v>
      </c>
      <c r="G1744" t="s">
        <v>4592</v>
      </c>
      <c r="H1744" t="s">
        <v>4513</v>
      </c>
      <c r="I1744" t="s">
        <v>50545</v>
      </c>
      <c r="J1744" t="s">
        <v>4592</v>
      </c>
      <c r="L1744">
        <v>1738</v>
      </c>
      <c r="M1744" t="s">
        <v>8471</v>
      </c>
      <c r="N1744" t="s">
        <v>8472</v>
      </c>
      <c r="O1744" t="s">
        <v>8473</v>
      </c>
      <c r="P1744" t="s">
        <v>30673</v>
      </c>
      <c r="Q1744" t="s">
        <v>8471</v>
      </c>
    </row>
    <row r="1745" spans="2:17" x14ac:dyDescent="0.3">
      <c r="B1745">
        <v>1739</v>
      </c>
      <c r="C1745" t="s">
        <v>4593</v>
      </c>
      <c r="D1745" t="s">
        <v>42520</v>
      </c>
      <c r="E1745" t="s">
        <v>4515</v>
      </c>
      <c r="F1745" t="s">
        <v>50472</v>
      </c>
      <c r="G1745" t="s">
        <v>4593</v>
      </c>
      <c r="H1745" t="s">
        <v>4515</v>
      </c>
      <c r="I1745" t="s">
        <v>50546</v>
      </c>
      <c r="J1745" t="s">
        <v>4593</v>
      </c>
      <c r="L1745">
        <v>1739</v>
      </c>
      <c r="M1745" t="s">
        <v>8474</v>
      </c>
      <c r="N1745" t="s">
        <v>8475</v>
      </c>
      <c r="O1745" t="s">
        <v>8476</v>
      </c>
      <c r="P1745" t="s">
        <v>30674</v>
      </c>
      <c r="Q1745" t="s">
        <v>8474</v>
      </c>
    </row>
    <row r="1746" spans="2:17" x14ac:dyDescent="0.3">
      <c r="B1746">
        <v>1740</v>
      </c>
      <c r="C1746" t="s">
        <v>4594</v>
      </c>
      <c r="D1746" t="s">
        <v>42522</v>
      </c>
      <c r="E1746" t="s">
        <v>4517</v>
      </c>
      <c r="F1746" t="s">
        <v>50473</v>
      </c>
      <c r="G1746" t="s">
        <v>4594</v>
      </c>
      <c r="H1746" t="s">
        <v>4517</v>
      </c>
      <c r="I1746" t="s">
        <v>50547</v>
      </c>
      <c r="J1746" t="s">
        <v>4594</v>
      </c>
      <c r="L1746">
        <v>1740</v>
      </c>
      <c r="M1746" t="s">
        <v>8477</v>
      </c>
      <c r="N1746" t="s">
        <v>8478</v>
      </c>
      <c r="O1746" t="s">
        <v>8479</v>
      </c>
      <c r="P1746" t="s">
        <v>30675</v>
      </c>
      <c r="Q1746" t="s">
        <v>8477</v>
      </c>
    </row>
    <row r="1747" spans="2:17" x14ac:dyDescent="0.3">
      <c r="B1747">
        <v>1741</v>
      </c>
      <c r="C1747" t="s">
        <v>4595</v>
      </c>
      <c r="D1747" t="s">
        <v>42518</v>
      </c>
      <c r="E1747" t="s">
        <v>4519</v>
      </c>
      <c r="F1747" t="s">
        <v>50474</v>
      </c>
      <c r="G1747" t="s">
        <v>4595</v>
      </c>
      <c r="H1747" t="s">
        <v>4519</v>
      </c>
      <c r="I1747" t="s">
        <v>50548</v>
      </c>
      <c r="J1747" t="s">
        <v>4595</v>
      </c>
      <c r="L1747">
        <v>1741</v>
      </c>
      <c r="M1747" t="s">
        <v>8480</v>
      </c>
      <c r="N1747" t="s">
        <v>8472</v>
      </c>
      <c r="O1747" t="s">
        <v>8481</v>
      </c>
      <c r="P1747" t="s">
        <v>30676</v>
      </c>
      <c r="Q1747" t="s">
        <v>8480</v>
      </c>
    </row>
    <row r="1748" spans="2:17" x14ac:dyDescent="0.3">
      <c r="B1748">
        <v>1742</v>
      </c>
      <c r="C1748" t="s">
        <v>4596</v>
      </c>
      <c r="D1748" t="s">
        <v>42520</v>
      </c>
      <c r="E1748" t="s">
        <v>4521</v>
      </c>
      <c r="F1748" t="s">
        <v>50475</v>
      </c>
      <c r="G1748" t="s">
        <v>4596</v>
      </c>
      <c r="H1748" t="s">
        <v>4521</v>
      </c>
      <c r="I1748" t="s">
        <v>50549</v>
      </c>
      <c r="J1748" t="s">
        <v>4596</v>
      </c>
      <c r="L1748">
        <v>1742</v>
      </c>
      <c r="M1748" t="s">
        <v>8482</v>
      </c>
      <c r="N1748" t="s">
        <v>8475</v>
      </c>
      <c r="O1748" t="s">
        <v>8483</v>
      </c>
      <c r="P1748" t="s">
        <v>30677</v>
      </c>
      <c r="Q1748" t="s">
        <v>8482</v>
      </c>
    </row>
    <row r="1749" spans="2:17" x14ac:dyDescent="0.3">
      <c r="B1749">
        <v>1743</v>
      </c>
      <c r="C1749" t="s">
        <v>4597</v>
      </c>
      <c r="D1749" t="s">
        <v>42526</v>
      </c>
      <c r="E1749" t="s">
        <v>4523</v>
      </c>
      <c r="F1749" t="s">
        <v>50476</v>
      </c>
      <c r="G1749" t="s">
        <v>4597</v>
      </c>
      <c r="H1749" t="s">
        <v>4523</v>
      </c>
      <c r="I1749" t="s">
        <v>50550</v>
      </c>
      <c r="J1749" t="s">
        <v>4597</v>
      </c>
      <c r="L1749">
        <v>1743</v>
      </c>
      <c r="M1749" t="s">
        <v>8484</v>
      </c>
      <c r="N1749" t="s">
        <v>8485</v>
      </c>
      <c r="O1749" t="s">
        <v>8486</v>
      </c>
      <c r="P1749" t="s">
        <v>30678</v>
      </c>
      <c r="Q1749" t="s">
        <v>8484</v>
      </c>
    </row>
    <row r="1750" spans="2:17" x14ac:dyDescent="0.3">
      <c r="B1750">
        <v>1744</v>
      </c>
      <c r="C1750" t="s">
        <v>426</v>
      </c>
      <c r="D1750" t="s">
        <v>42369</v>
      </c>
      <c r="E1750" t="s">
        <v>50551</v>
      </c>
      <c r="F1750" t="s">
        <v>50552</v>
      </c>
      <c r="G1750" t="s">
        <v>426</v>
      </c>
      <c r="H1750" t="s">
        <v>50551</v>
      </c>
      <c r="I1750" t="s">
        <v>50552</v>
      </c>
      <c r="J1750" t="s">
        <v>426</v>
      </c>
      <c r="L1750">
        <v>1744</v>
      </c>
      <c r="M1750" t="s">
        <v>8487</v>
      </c>
      <c r="N1750" t="s">
        <v>30679</v>
      </c>
      <c r="O1750" t="s">
        <v>30680</v>
      </c>
      <c r="P1750" t="s">
        <v>30681</v>
      </c>
      <c r="Q1750" t="s">
        <v>8487</v>
      </c>
    </row>
    <row r="1751" spans="2:17" x14ac:dyDescent="0.3">
      <c r="B1751">
        <v>1745</v>
      </c>
      <c r="C1751" t="s">
        <v>4598</v>
      </c>
      <c r="D1751" t="s">
        <v>42372</v>
      </c>
      <c r="E1751" t="s">
        <v>4599</v>
      </c>
      <c r="F1751" t="s">
        <v>50553</v>
      </c>
      <c r="G1751" t="s">
        <v>4598</v>
      </c>
      <c r="H1751" t="s">
        <v>4599</v>
      </c>
      <c r="I1751" t="s">
        <v>50553</v>
      </c>
      <c r="J1751" t="s">
        <v>4598</v>
      </c>
      <c r="L1751">
        <v>1745</v>
      </c>
      <c r="M1751" t="s">
        <v>8488</v>
      </c>
      <c r="N1751" t="s">
        <v>30682</v>
      </c>
      <c r="O1751" t="s">
        <v>30683</v>
      </c>
      <c r="P1751" t="s">
        <v>30684</v>
      </c>
      <c r="Q1751" t="s">
        <v>8488</v>
      </c>
    </row>
    <row r="1752" spans="2:17" x14ac:dyDescent="0.3">
      <c r="B1752">
        <v>1746</v>
      </c>
      <c r="C1752" t="s">
        <v>4600</v>
      </c>
      <c r="D1752" t="s">
        <v>42374</v>
      </c>
      <c r="E1752" t="s">
        <v>4601</v>
      </c>
      <c r="F1752" t="s">
        <v>50554</v>
      </c>
      <c r="G1752" t="s">
        <v>4600</v>
      </c>
      <c r="H1752" t="s">
        <v>4601</v>
      </c>
      <c r="I1752" t="s">
        <v>50554</v>
      </c>
      <c r="J1752" t="s">
        <v>4600</v>
      </c>
      <c r="L1752">
        <v>1746</v>
      </c>
      <c r="M1752" t="s">
        <v>8489</v>
      </c>
      <c r="N1752" t="s">
        <v>30685</v>
      </c>
      <c r="O1752" t="s">
        <v>30686</v>
      </c>
      <c r="P1752" t="s">
        <v>30687</v>
      </c>
      <c r="Q1752" t="s">
        <v>8489</v>
      </c>
    </row>
    <row r="1753" spans="2:17" x14ac:dyDescent="0.3">
      <c r="B1753">
        <v>1747</v>
      </c>
      <c r="C1753" t="s">
        <v>4602</v>
      </c>
      <c r="D1753" t="s">
        <v>42376</v>
      </c>
      <c r="E1753" t="s">
        <v>4603</v>
      </c>
      <c r="F1753" t="s">
        <v>50555</v>
      </c>
      <c r="G1753" t="s">
        <v>4602</v>
      </c>
      <c r="H1753" t="s">
        <v>4603</v>
      </c>
      <c r="I1753" t="s">
        <v>50555</v>
      </c>
      <c r="J1753" t="s">
        <v>4602</v>
      </c>
      <c r="L1753">
        <v>1747</v>
      </c>
      <c r="M1753" t="s">
        <v>8490</v>
      </c>
      <c r="N1753" t="s">
        <v>30688</v>
      </c>
      <c r="O1753" t="s">
        <v>30689</v>
      </c>
      <c r="P1753" t="s">
        <v>30690</v>
      </c>
      <c r="Q1753" t="s">
        <v>8490</v>
      </c>
    </row>
    <row r="1754" spans="2:17" x14ac:dyDescent="0.3">
      <c r="B1754">
        <v>1748</v>
      </c>
      <c r="C1754" t="s">
        <v>4604</v>
      </c>
      <c r="D1754" t="s">
        <v>42378</v>
      </c>
      <c r="E1754" t="s">
        <v>4605</v>
      </c>
      <c r="F1754" t="s">
        <v>50556</v>
      </c>
      <c r="G1754" t="s">
        <v>4604</v>
      </c>
      <c r="H1754" t="s">
        <v>4605</v>
      </c>
      <c r="I1754" t="s">
        <v>50556</v>
      </c>
      <c r="J1754" t="s">
        <v>4604</v>
      </c>
      <c r="L1754">
        <v>1748</v>
      </c>
      <c r="M1754" t="s">
        <v>8491</v>
      </c>
      <c r="N1754" t="s">
        <v>30691</v>
      </c>
      <c r="O1754" t="s">
        <v>30692</v>
      </c>
      <c r="P1754" t="s">
        <v>30693</v>
      </c>
      <c r="Q1754" t="s">
        <v>8491</v>
      </c>
    </row>
    <row r="1755" spans="2:17" x14ac:dyDescent="0.3">
      <c r="B1755">
        <v>1749</v>
      </c>
      <c r="C1755" t="s">
        <v>4606</v>
      </c>
      <c r="D1755" t="s">
        <v>42380</v>
      </c>
      <c r="E1755" t="s">
        <v>4607</v>
      </c>
      <c r="F1755" t="s">
        <v>50557</v>
      </c>
      <c r="G1755" t="s">
        <v>4606</v>
      </c>
      <c r="H1755" t="s">
        <v>4607</v>
      </c>
      <c r="I1755" t="s">
        <v>50557</v>
      </c>
      <c r="J1755" t="s">
        <v>4606</v>
      </c>
      <c r="L1755">
        <v>1749</v>
      </c>
      <c r="M1755" t="s">
        <v>8492</v>
      </c>
      <c r="N1755" t="s">
        <v>30694</v>
      </c>
      <c r="O1755" t="s">
        <v>30695</v>
      </c>
      <c r="P1755" t="s">
        <v>30696</v>
      </c>
      <c r="Q1755" t="s">
        <v>8492</v>
      </c>
    </row>
    <row r="1756" spans="2:17" x14ac:dyDescent="0.3">
      <c r="B1756">
        <v>1750</v>
      </c>
      <c r="C1756" t="s">
        <v>4608</v>
      </c>
      <c r="D1756" t="s">
        <v>42382</v>
      </c>
      <c r="E1756" t="s">
        <v>50558</v>
      </c>
      <c r="F1756" t="s">
        <v>26778</v>
      </c>
      <c r="G1756" t="s">
        <v>4608</v>
      </c>
      <c r="H1756" t="s">
        <v>50558</v>
      </c>
      <c r="I1756" t="s">
        <v>26778</v>
      </c>
      <c r="J1756" t="s">
        <v>4608</v>
      </c>
      <c r="L1756">
        <v>1750</v>
      </c>
      <c r="M1756" t="s">
        <v>8493</v>
      </c>
      <c r="N1756" t="s">
        <v>30697</v>
      </c>
      <c r="O1756" t="s">
        <v>30698</v>
      </c>
      <c r="P1756" t="s">
        <v>30699</v>
      </c>
      <c r="Q1756" t="s">
        <v>8493</v>
      </c>
    </row>
    <row r="1757" spans="2:17" x14ac:dyDescent="0.3">
      <c r="B1757">
        <v>1751</v>
      </c>
      <c r="C1757" t="s">
        <v>26779</v>
      </c>
      <c r="D1757" t="s">
        <v>42384</v>
      </c>
      <c r="E1757" t="s">
        <v>26780</v>
      </c>
      <c r="F1757" t="s">
        <v>50559</v>
      </c>
      <c r="G1757" t="s">
        <v>26779</v>
      </c>
      <c r="H1757" t="s">
        <v>26780</v>
      </c>
      <c r="I1757" t="s">
        <v>50559</v>
      </c>
      <c r="J1757" t="s">
        <v>26779</v>
      </c>
      <c r="L1757">
        <v>1751</v>
      </c>
      <c r="M1757" t="s">
        <v>8495</v>
      </c>
      <c r="N1757" t="s">
        <v>30700</v>
      </c>
      <c r="O1757" t="s">
        <v>30701</v>
      </c>
      <c r="P1757" t="s">
        <v>30702</v>
      </c>
      <c r="Q1757" t="s">
        <v>8495</v>
      </c>
    </row>
    <row r="1758" spans="2:17" x14ac:dyDescent="0.3">
      <c r="B1758">
        <v>1752</v>
      </c>
      <c r="C1758" t="s">
        <v>4610</v>
      </c>
      <c r="D1758" t="s">
        <v>42386</v>
      </c>
      <c r="E1758" t="s">
        <v>26781</v>
      </c>
      <c r="F1758" t="s">
        <v>50560</v>
      </c>
      <c r="G1758" t="s">
        <v>4610</v>
      </c>
      <c r="H1758" t="s">
        <v>26781</v>
      </c>
      <c r="I1758" t="s">
        <v>50560</v>
      </c>
      <c r="J1758" t="s">
        <v>4610</v>
      </c>
      <c r="L1758">
        <v>1752</v>
      </c>
      <c r="M1758" t="s">
        <v>8496</v>
      </c>
      <c r="N1758" t="s">
        <v>30703</v>
      </c>
      <c r="O1758" t="s">
        <v>30704</v>
      </c>
      <c r="P1758" t="s">
        <v>30705</v>
      </c>
      <c r="Q1758" t="s">
        <v>8496</v>
      </c>
    </row>
    <row r="1759" spans="2:17" x14ac:dyDescent="0.3">
      <c r="B1759">
        <v>1753</v>
      </c>
      <c r="C1759" t="s">
        <v>4611</v>
      </c>
      <c r="D1759" t="s">
        <v>42388</v>
      </c>
      <c r="E1759" t="s">
        <v>26782</v>
      </c>
      <c r="F1759" t="s">
        <v>50561</v>
      </c>
      <c r="G1759" t="s">
        <v>4611</v>
      </c>
      <c r="H1759" t="s">
        <v>26782</v>
      </c>
      <c r="I1759" t="s">
        <v>50561</v>
      </c>
      <c r="J1759" t="s">
        <v>4611</v>
      </c>
      <c r="L1759">
        <v>1753</v>
      </c>
      <c r="M1759" t="s">
        <v>8497</v>
      </c>
      <c r="N1759" t="s">
        <v>30706</v>
      </c>
      <c r="O1759" t="s">
        <v>30707</v>
      </c>
      <c r="P1759" t="s">
        <v>30708</v>
      </c>
      <c r="Q1759" t="s">
        <v>8497</v>
      </c>
    </row>
    <row r="1760" spans="2:17" x14ac:dyDescent="0.3">
      <c r="B1760">
        <v>1754</v>
      </c>
      <c r="C1760" t="s">
        <v>4612</v>
      </c>
      <c r="D1760" t="s">
        <v>42390</v>
      </c>
      <c r="E1760" t="s">
        <v>26783</v>
      </c>
      <c r="F1760" t="s">
        <v>50562</v>
      </c>
      <c r="G1760" t="s">
        <v>4612</v>
      </c>
      <c r="H1760" t="s">
        <v>26783</v>
      </c>
      <c r="I1760" t="s">
        <v>50562</v>
      </c>
      <c r="J1760" t="s">
        <v>4612</v>
      </c>
      <c r="L1760">
        <v>1754</v>
      </c>
      <c r="M1760" t="s">
        <v>8498</v>
      </c>
      <c r="N1760" t="s">
        <v>30709</v>
      </c>
      <c r="O1760" t="s">
        <v>30710</v>
      </c>
      <c r="P1760" t="s">
        <v>30711</v>
      </c>
      <c r="Q1760" t="s">
        <v>8498</v>
      </c>
    </row>
    <row r="1761" spans="2:17" x14ac:dyDescent="0.3">
      <c r="B1761">
        <v>1755</v>
      </c>
      <c r="C1761" t="s">
        <v>4613</v>
      </c>
      <c r="D1761" t="s">
        <v>42392</v>
      </c>
      <c r="E1761" t="s">
        <v>26784</v>
      </c>
      <c r="F1761" t="s">
        <v>50563</v>
      </c>
      <c r="G1761" t="s">
        <v>4613</v>
      </c>
      <c r="H1761" t="s">
        <v>26784</v>
      </c>
      <c r="I1761" t="s">
        <v>50563</v>
      </c>
      <c r="J1761" t="s">
        <v>4613</v>
      </c>
      <c r="L1761">
        <v>1755</v>
      </c>
      <c r="M1761" t="s">
        <v>8499</v>
      </c>
      <c r="N1761" t="s">
        <v>30712</v>
      </c>
      <c r="O1761" t="s">
        <v>30713</v>
      </c>
      <c r="P1761" t="s">
        <v>30714</v>
      </c>
      <c r="Q1761" t="s">
        <v>8499</v>
      </c>
    </row>
    <row r="1762" spans="2:17" x14ac:dyDescent="0.3">
      <c r="B1762">
        <v>1756</v>
      </c>
      <c r="C1762" t="s">
        <v>4614</v>
      </c>
      <c r="D1762" t="s">
        <v>42394</v>
      </c>
      <c r="E1762" t="s">
        <v>4615</v>
      </c>
      <c r="F1762" t="s">
        <v>50564</v>
      </c>
      <c r="G1762" t="s">
        <v>4614</v>
      </c>
      <c r="H1762" t="s">
        <v>4615</v>
      </c>
      <c r="I1762" t="s">
        <v>50564</v>
      </c>
      <c r="J1762" t="s">
        <v>4614</v>
      </c>
      <c r="L1762">
        <v>1756</v>
      </c>
      <c r="M1762" t="s">
        <v>8500</v>
      </c>
      <c r="N1762" t="s">
        <v>30715</v>
      </c>
      <c r="O1762" t="s">
        <v>30716</v>
      </c>
      <c r="P1762" t="s">
        <v>30717</v>
      </c>
      <c r="Q1762" t="s">
        <v>8500</v>
      </c>
    </row>
    <row r="1763" spans="2:17" x14ac:dyDescent="0.3">
      <c r="B1763">
        <v>1757</v>
      </c>
      <c r="C1763" t="s">
        <v>4616</v>
      </c>
      <c r="D1763" t="s">
        <v>42396</v>
      </c>
      <c r="E1763" t="s">
        <v>4617</v>
      </c>
      <c r="F1763" t="s">
        <v>50565</v>
      </c>
      <c r="G1763" t="s">
        <v>4616</v>
      </c>
      <c r="H1763" t="s">
        <v>4617</v>
      </c>
      <c r="I1763" t="s">
        <v>50565</v>
      </c>
      <c r="J1763" t="s">
        <v>4616</v>
      </c>
      <c r="L1763">
        <v>1757</v>
      </c>
      <c r="M1763" t="s">
        <v>8501</v>
      </c>
      <c r="N1763" t="s">
        <v>30718</v>
      </c>
      <c r="O1763" t="s">
        <v>30719</v>
      </c>
      <c r="P1763" t="s">
        <v>30720</v>
      </c>
      <c r="Q1763" t="s">
        <v>8501</v>
      </c>
    </row>
    <row r="1764" spans="2:17" x14ac:dyDescent="0.3">
      <c r="B1764">
        <v>1758</v>
      </c>
      <c r="C1764" t="s">
        <v>4618</v>
      </c>
      <c r="D1764" t="s">
        <v>42398</v>
      </c>
      <c r="E1764" t="s">
        <v>4619</v>
      </c>
      <c r="F1764" t="s">
        <v>50566</v>
      </c>
      <c r="G1764" t="s">
        <v>4618</v>
      </c>
      <c r="H1764" t="s">
        <v>4619</v>
      </c>
      <c r="I1764" t="s">
        <v>50566</v>
      </c>
      <c r="J1764" t="s">
        <v>4618</v>
      </c>
      <c r="L1764">
        <v>1758</v>
      </c>
      <c r="M1764" t="s">
        <v>8502</v>
      </c>
      <c r="N1764" t="s">
        <v>30721</v>
      </c>
      <c r="O1764" t="s">
        <v>30722</v>
      </c>
      <c r="P1764" t="s">
        <v>30723</v>
      </c>
      <c r="Q1764" t="s">
        <v>8502</v>
      </c>
    </row>
    <row r="1765" spans="2:17" x14ac:dyDescent="0.3">
      <c r="B1765">
        <v>1759</v>
      </c>
      <c r="C1765" t="s">
        <v>4620</v>
      </c>
      <c r="D1765" t="s">
        <v>42400</v>
      </c>
      <c r="E1765" t="s">
        <v>4621</v>
      </c>
      <c r="F1765" t="s">
        <v>50567</v>
      </c>
      <c r="G1765" t="s">
        <v>4620</v>
      </c>
      <c r="H1765" t="s">
        <v>4621</v>
      </c>
      <c r="I1765" t="s">
        <v>50567</v>
      </c>
      <c r="J1765" t="s">
        <v>4620</v>
      </c>
      <c r="L1765">
        <v>1759</v>
      </c>
      <c r="M1765" t="s">
        <v>8503</v>
      </c>
      <c r="N1765" t="s">
        <v>30724</v>
      </c>
      <c r="O1765" t="s">
        <v>30725</v>
      </c>
      <c r="P1765" t="s">
        <v>30726</v>
      </c>
      <c r="Q1765" t="s">
        <v>8503</v>
      </c>
    </row>
    <row r="1766" spans="2:17" x14ac:dyDescent="0.3">
      <c r="B1766">
        <v>1760</v>
      </c>
      <c r="C1766" t="s">
        <v>4622</v>
      </c>
      <c r="D1766" t="s">
        <v>42402</v>
      </c>
      <c r="E1766" t="s">
        <v>4623</v>
      </c>
      <c r="F1766" t="s">
        <v>50568</v>
      </c>
      <c r="G1766" t="s">
        <v>4622</v>
      </c>
      <c r="H1766" t="s">
        <v>4623</v>
      </c>
      <c r="I1766" t="s">
        <v>50568</v>
      </c>
      <c r="J1766" t="s">
        <v>4622</v>
      </c>
      <c r="L1766">
        <v>1760</v>
      </c>
      <c r="M1766" t="s">
        <v>8504</v>
      </c>
      <c r="N1766" t="s">
        <v>30727</v>
      </c>
      <c r="O1766" t="s">
        <v>30728</v>
      </c>
      <c r="P1766" t="s">
        <v>30729</v>
      </c>
      <c r="Q1766" t="s">
        <v>8504</v>
      </c>
    </row>
    <row r="1767" spans="2:17" x14ac:dyDescent="0.3">
      <c r="B1767">
        <v>1761</v>
      </c>
      <c r="C1767" t="s">
        <v>50569</v>
      </c>
      <c r="D1767" t="s">
        <v>42405</v>
      </c>
      <c r="E1767" t="s">
        <v>50570</v>
      </c>
      <c r="F1767" t="s">
        <v>50571</v>
      </c>
      <c r="G1767" t="s">
        <v>50569</v>
      </c>
      <c r="H1767" t="s">
        <v>50570</v>
      </c>
      <c r="I1767" t="s">
        <v>50571</v>
      </c>
      <c r="J1767" t="s">
        <v>50569</v>
      </c>
      <c r="L1767">
        <v>1761</v>
      </c>
      <c r="M1767" t="s">
        <v>30730</v>
      </c>
      <c r="N1767" t="s">
        <v>30731</v>
      </c>
      <c r="O1767" t="s">
        <v>30732</v>
      </c>
      <c r="P1767" t="s">
        <v>30733</v>
      </c>
      <c r="Q1767" t="s">
        <v>30730</v>
      </c>
    </row>
    <row r="1768" spans="2:17" x14ac:dyDescent="0.3">
      <c r="B1768">
        <v>1762</v>
      </c>
      <c r="C1768" t="s">
        <v>4624</v>
      </c>
      <c r="D1768" t="s">
        <v>42408</v>
      </c>
      <c r="E1768" t="s">
        <v>4625</v>
      </c>
      <c r="F1768" t="s">
        <v>50572</v>
      </c>
      <c r="G1768" t="s">
        <v>4624</v>
      </c>
      <c r="H1768" t="s">
        <v>4625</v>
      </c>
      <c r="I1768" t="s">
        <v>50572</v>
      </c>
      <c r="J1768" t="s">
        <v>4624</v>
      </c>
      <c r="L1768">
        <v>1762</v>
      </c>
      <c r="M1768" t="s">
        <v>8505</v>
      </c>
      <c r="N1768" t="s">
        <v>30734</v>
      </c>
      <c r="O1768" t="s">
        <v>30735</v>
      </c>
      <c r="P1768" t="s">
        <v>30736</v>
      </c>
      <c r="Q1768" t="s">
        <v>8505</v>
      </c>
    </row>
    <row r="1769" spans="2:17" x14ac:dyDescent="0.3">
      <c r="B1769">
        <v>1763</v>
      </c>
      <c r="C1769" t="s">
        <v>4626</v>
      </c>
      <c r="D1769" t="s">
        <v>42410</v>
      </c>
      <c r="E1769" t="s">
        <v>50573</v>
      </c>
      <c r="F1769" t="s">
        <v>50574</v>
      </c>
      <c r="G1769" t="s">
        <v>4626</v>
      </c>
      <c r="H1769" t="s">
        <v>50573</v>
      </c>
      <c r="I1769" t="s">
        <v>50574</v>
      </c>
      <c r="J1769" t="s">
        <v>4626</v>
      </c>
      <c r="L1769">
        <v>1763</v>
      </c>
      <c r="M1769" t="s">
        <v>8506</v>
      </c>
      <c r="N1769" t="s">
        <v>30737</v>
      </c>
      <c r="O1769" t="s">
        <v>30738</v>
      </c>
      <c r="P1769" t="s">
        <v>30739</v>
      </c>
      <c r="Q1769" t="s">
        <v>8506</v>
      </c>
    </row>
    <row r="1770" spans="2:17" x14ac:dyDescent="0.3">
      <c r="B1770">
        <v>1764</v>
      </c>
      <c r="C1770" t="s">
        <v>4627</v>
      </c>
      <c r="D1770" t="s">
        <v>42413</v>
      </c>
      <c r="E1770" t="s">
        <v>50575</v>
      </c>
      <c r="F1770" t="s">
        <v>50576</v>
      </c>
      <c r="G1770" t="s">
        <v>4627</v>
      </c>
      <c r="H1770" t="s">
        <v>50575</v>
      </c>
      <c r="I1770" t="s">
        <v>50576</v>
      </c>
      <c r="J1770" t="s">
        <v>4627</v>
      </c>
      <c r="L1770">
        <v>1764</v>
      </c>
      <c r="M1770" t="s">
        <v>8507</v>
      </c>
      <c r="N1770" t="s">
        <v>30740</v>
      </c>
      <c r="O1770" t="s">
        <v>30741</v>
      </c>
      <c r="P1770" t="s">
        <v>30742</v>
      </c>
      <c r="Q1770" t="s">
        <v>8507</v>
      </c>
    </row>
    <row r="1771" spans="2:17" x14ac:dyDescent="0.3">
      <c r="B1771">
        <v>1765</v>
      </c>
      <c r="C1771" t="s">
        <v>4628</v>
      </c>
      <c r="D1771" t="s">
        <v>42416</v>
      </c>
      <c r="E1771" t="s">
        <v>4629</v>
      </c>
      <c r="F1771" t="s">
        <v>50577</v>
      </c>
      <c r="G1771" t="s">
        <v>4628</v>
      </c>
      <c r="H1771" t="s">
        <v>4629</v>
      </c>
      <c r="I1771" t="s">
        <v>50577</v>
      </c>
      <c r="J1771" t="s">
        <v>4628</v>
      </c>
      <c r="L1771">
        <v>1765</v>
      </c>
      <c r="M1771" t="s">
        <v>8508</v>
      </c>
      <c r="N1771" t="s">
        <v>30743</v>
      </c>
      <c r="O1771" t="s">
        <v>30744</v>
      </c>
      <c r="P1771" t="s">
        <v>30745</v>
      </c>
      <c r="Q1771" t="s">
        <v>8508</v>
      </c>
    </row>
    <row r="1772" spans="2:17" x14ac:dyDescent="0.3">
      <c r="B1772">
        <v>1766</v>
      </c>
      <c r="C1772" t="s">
        <v>4630</v>
      </c>
      <c r="D1772" t="s">
        <v>42418</v>
      </c>
      <c r="E1772" t="s">
        <v>4631</v>
      </c>
      <c r="F1772" t="s">
        <v>50578</v>
      </c>
      <c r="G1772" t="s">
        <v>4630</v>
      </c>
      <c r="H1772" t="s">
        <v>4631</v>
      </c>
      <c r="I1772" t="s">
        <v>50578</v>
      </c>
      <c r="J1772" t="s">
        <v>4630</v>
      </c>
      <c r="L1772">
        <v>1766</v>
      </c>
      <c r="M1772" t="s">
        <v>8509</v>
      </c>
      <c r="N1772" t="s">
        <v>30746</v>
      </c>
      <c r="O1772" t="s">
        <v>30747</v>
      </c>
      <c r="P1772" t="s">
        <v>30748</v>
      </c>
      <c r="Q1772" t="s">
        <v>8509</v>
      </c>
    </row>
    <row r="1773" spans="2:17" x14ac:dyDescent="0.3">
      <c r="B1773">
        <v>1767</v>
      </c>
      <c r="C1773" t="s">
        <v>4632</v>
      </c>
      <c r="D1773" t="s">
        <v>42420</v>
      </c>
      <c r="E1773" t="s">
        <v>4633</v>
      </c>
      <c r="F1773" t="s">
        <v>50579</v>
      </c>
      <c r="G1773" t="s">
        <v>4632</v>
      </c>
      <c r="H1773" t="s">
        <v>4633</v>
      </c>
      <c r="I1773" t="s">
        <v>50579</v>
      </c>
      <c r="J1773" t="s">
        <v>4632</v>
      </c>
      <c r="L1773">
        <v>1767</v>
      </c>
      <c r="M1773" t="s">
        <v>8510</v>
      </c>
      <c r="N1773" t="s">
        <v>30749</v>
      </c>
      <c r="O1773" t="s">
        <v>30750</v>
      </c>
      <c r="P1773" t="s">
        <v>30751</v>
      </c>
      <c r="Q1773" t="s">
        <v>8510</v>
      </c>
    </row>
    <row r="1774" spans="2:17" x14ac:dyDescent="0.3">
      <c r="B1774">
        <v>1768</v>
      </c>
      <c r="C1774" t="s">
        <v>4634</v>
      </c>
      <c r="D1774" t="s">
        <v>28415</v>
      </c>
      <c r="E1774" t="s">
        <v>4635</v>
      </c>
      <c r="F1774" t="s">
        <v>41383</v>
      </c>
      <c r="G1774" t="s">
        <v>4634</v>
      </c>
      <c r="H1774" t="s">
        <v>4635</v>
      </c>
      <c r="I1774" t="s">
        <v>41383</v>
      </c>
      <c r="J1774" t="s">
        <v>4634</v>
      </c>
      <c r="L1774">
        <v>1768</v>
      </c>
      <c r="M1774" t="s">
        <v>8511</v>
      </c>
      <c r="N1774" t="s">
        <v>30752</v>
      </c>
      <c r="O1774" t="s">
        <v>30753</v>
      </c>
      <c r="P1774" t="s">
        <v>30754</v>
      </c>
      <c r="Q1774" t="s">
        <v>8511</v>
      </c>
    </row>
    <row r="1775" spans="2:17" x14ac:dyDescent="0.3">
      <c r="B1775">
        <v>1769</v>
      </c>
      <c r="C1775" t="s">
        <v>4636</v>
      </c>
      <c r="D1775" t="s">
        <v>28417</v>
      </c>
      <c r="E1775" t="s">
        <v>4637</v>
      </c>
      <c r="F1775" t="s">
        <v>41384</v>
      </c>
      <c r="G1775" t="s">
        <v>4636</v>
      </c>
      <c r="H1775" t="s">
        <v>4637</v>
      </c>
      <c r="I1775" t="s">
        <v>41384</v>
      </c>
      <c r="J1775" t="s">
        <v>4636</v>
      </c>
      <c r="L1775">
        <v>1769</v>
      </c>
      <c r="M1775" t="s">
        <v>8512</v>
      </c>
      <c r="N1775" t="s">
        <v>30755</v>
      </c>
      <c r="O1775" t="s">
        <v>30756</v>
      </c>
      <c r="P1775" t="s">
        <v>30757</v>
      </c>
      <c r="Q1775" t="s">
        <v>8512</v>
      </c>
    </row>
    <row r="1776" spans="2:17" x14ac:dyDescent="0.3">
      <c r="B1776">
        <v>1770</v>
      </c>
      <c r="C1776" t="s">
        <v>4638</v>
      </c>
      <c r="D1776" t="s">
        <v>28419</v>
      </c>
      <c r="E1776" t="s">
        <v>4639</v>
      </c>
      <c r="F1776" t="s">
        <v>41385</v>
      </c>
      <c r="G1776" t="s">
        <v>4638</v>
      </c>
      <c r="H1776" t="s">
        <v>4639</v>
      </c>
      <c r="I1776" t="s">
        <v>41385</v>
      </c>
      <c r="J1776" t="s">
        <v>4638</v>
      </c>
      <c r="L1776">
        <v>1770</v>
      </c>
      <c r="M1776" t="s">
        <v>8513</v>
      </c>
      <c r="N1776" t="s">
        <v>30758</v>
      </c>
      <c r="O1776" t="s">
        <v>30759</v>
      </c>
      <c r="P1776" t="s">
        <v>30760</v>
      </c>
      <c r="Q1776" t="s">
        <v>8513</v>
      </c>
    </row>
    <row r="1777" spans="2:17" x14ac:dyDescent="0.3">
      <c r="B1777">
        <v>1771</v>
      </c>
      <c r="C1777" t="s">
        <v>4640</v>
      </c>
      <c r="D1777" t="s">
        <v>28421</v>
      </c>
      <c r="E1777" t="s">
        <v>4641</v>
      </c>
      <c r="F1777" t="s">
        <v>41386</v>
      </c>
      <c r="G1777" t="s">
        <v>4640</v>
      </c>
      <c r="H1777" t="s">
        <v>4641</v>
      </c>
      <c r="I1777" t="s">
        <v>41386</v>
      </c>
      <c r="J1777" t="s">
        <v>4640</v>
      </c>
      <c r="L1777">
        <v>1771</v>
      </c>
      <c r="M1777" t="s">
        <v>8514</v>
      </c>
      <c r="N1777" t="s">
        <v>30761</v>
      </c>
      <c r="O1777" t="s">
        <v>30762</v>
      </c>
      <c r="P1777" t="s">
        <v>30763</v>
      </c>
      <c r="Q1777" t="s">
        <v>8514</v>
      </c>
    </row>
    <row r="1778" spans="2:17" x14ac:dyDescent="0.3">
      <c r="B1778">
        <v>1772</v>
      </c>
      <c r="C1778" t="s">
        <v>4642</v>
      </c>
      <c r="D1778" t="s">
        <v>28423</v>
      </c>
      <c r="E1778" t="s">
        <v>4643</v>
      </c>
      <c r="F1778" t="s">
        <v>41387</v>
      </c>
      <c r="G1778" t="s">
        <v>4642</v>
      </c>
      <c r="H1778" t="s">
        <v>4643</v>
      </c>
      <c r="I1778" t="s">
        <v>41387</v>
      </c>
      <c r="J1778" t="s">
        <v>4642</v>
      </c>
      <c r="L1778">
        <v>1772</v>
      </c>
      <c r="M1778" t="s">
        <v>8515</v>
      </c>
      <c r="N1778" t="s">
        <v>30764</v>
      </c>
      <c r="O1778" t="s">
        <v>30765</v>
      </c>
      <c r="P1778" t="s">
        <v>30766</v>
      </c>
      <c r="Q1778" t="s">
        <v>8515</v>
      </c>
    </row>
    <row r="1779" spans="2:17" x14ac:dyDescent="0.3">
      <c r="B1779">
        <v>1773</v>
      </c>
      <c r="C1779" t="s">
        <v>4644</v>
      </c>
      <c r="D1779" t="s">
        <v>28425</v>
      </c>
      <c r="E1779" t="s">
        <v>4645</v>
      </c>
      <c r="F1779" t="s">
        <v>41388</v>
      </c>
      <c r="G1779" t="s">
        <v>4644</v>
      </c>
      <c r="H1779" t="s">
        <v>4645</v>
      </c>
      <c r="I1779" t="s">
        <v>41388</v>
      </c>
      <c r="J1779" t="s">
        <v>4644</v>
      </c>
      <c r="L1779">
        <v>1773</v>
      </c>
      <c r="M1779" t="s">
        <v>8516</v>
      </c>
      <c r="N1779" t="s">
        <v>30767</v>
      </c>
      <c r="O1779" t="s">
        <v>30768</v>
      </c>
      <c r="P1779" t="s">
        <v>30769</v>
      </c>
      <c r="Q1779" t="s">
        <v>8516</v>
      </c>
    </row>
    <row r="1780" spans="2:17" x14ac:dyDescent="0.3">
      <c r="B1780">
        <v>1774</v>
      </c>
      <c r="C1780" t="s">
        <v>4646</v>
      </c>
      <c r="D1780" t="s">
        <v>28427</v>
      </c>
      <c r="E1780" t="s">
        <v>4647</v>
      </c>
      <c r="F1780" t="s">
        <v>41389</v>
      </c>
      <c r="G1780" t="s">
        <v>4646</v>
      </c>
      <c r="H1780" t="s">
        <v>4647</v>
      </c>
      <c r="I1780" t="s">
        <v>41389</v>
      </c>
      <c r="J1780" t="s">
        <v>4646</v>
      </c>
      <c r="L1780">
        <v>1774</v>
      </c>
      <c r="M1780" t="s">
        <v>8517</v>
      </c>
      <c r="N1780" t="s">
        <v>30770</v>
      </c>
      <c r="O1780" t="s">
        <v>30771</v>
      </c>
      <c r="P1780" t="s">
        <v>30772</v>
      </c>
      <c r="Q1780" t="s">
        <v>8517</v>
      </c>
    </row>
    <row r="1781" spans="2:17" x14ac:dyDescent="0.3">
      <c r="B1781">
        <v>1775</v>
      </c>
      <c r="C1781" t="s">
        <v>4648</v>
      </c>
      <c r="D1781" t="s">
        <v>28429</v>
      </c>
      <c r="E1781" t="s">
        <v>4649</v>
      </c>
      <c r="F1781" t="s">
        <v>41390</v>
      </c>
      <c r="G1781" t="s">
        <v>4648</v>
      </c>
      <c r="H1781" t="s">
        <v>4649</v>
      </c>
      <c r="I1781" t="s">
        <v>41390</v>
      </c>
      <c r="J1781" t="s">
        <v>4648</v>
      </c>
      <c r="L1781">
        <v>1775</v>
      </c>
      <c r="M1781" t="s">
        <v>8518</v>
      </c>
      <c r="N1781" t="s">
        <v>30773</v>
      </c>
      <c r="O1781" t="s">
        <v>30774</v>
      </c>
      <c r="P1781" t="s">
        <v>30775</v>
      </c>
      <c r="Q1781" t="s">
        <v>8518</v>
      </c>
    </row>
    <row r="1782" spans="2:17" x14ac:dyDescent="0.3">
      <c r="B1782">
        <v>1776</v>
      </c>
      <c r="C1782" t="s">
        <v>4650</v>
      </c>
      <c r="D1782" t="s">
        <v>28431</v>
      </c>
      <c r="E1782" t="s">
        <v>4651</v>
      </c>
      <c r="F1782" t="s">
        <v>41391</v>
      </c>
      <c r="G1782" t="s">
        <v>4650</v>
      </c>
      <c r="H1782" t="s">
        <v>4651</v>
      </c>
      <c r="I1782" t="s">
        <v>41391</v>
      </c>
      <c r="J1782" t="s">
        <v>4650</v>
      </c>
      <c r="L1782">
        <v>1776</v>
      </c>
      <c r="M1782" t="s">
        <v>8519</v>
      </c>
      <c r="N1782" t="s">
        <v>30776</v>
      </c>
      <c r="O1782" t="s">
        <v>30777</v>
      </c>
      <c r="P1782" t="s">
        <v>30778</v>
      </c>
      <c r="Q1782" t="s">
        <v>8519</v>
      </c>
    </row>
    <row r="1783" spans="2:17" x14ac:dyDescent="0.3">
      <c r="B1783">
        <v>1777</v>
      </c>
      <c r="C1783" t="s">
        <v>4652</v>
      </c>
      <c r="D1783" t="s">
        <v>28390</v>
      </c>
      <c r="E1783" t="s">
        <v>4653</v>
      </c>
      <c r="F1783" t="s">
        <v>41360</v>
      </c>
      <c r="G1783" t="s">
        <v>4652</v>
      </c>
      <c r="H1783" t="s">
        <v>4653</v>
      </c>
      <c r="I1783" t="s">
        <v>41360</v>
      </c>
      <c r="J1783" t="s">
        <v>4652</v>
      </c>
      <c r="L1783">
        <v>1777</v>
      </c>
      <c r="M1783" t="s">
        <v>8520</v>
      </c>
      <c r="N1783" t="s">
        <v>30779</v>
      </c>
      <c r="O1783" t="s">
        <v>30780</v>
      </c>
      <c r="P1783" t="s">
        <v>30781</v>
      </c>
      <c r="Q1783" t="s">
        <v>8520</v>
      </c>
    </row>
    <row r="1784" spans="2:17" x14ac:dyDescent="0.3">
      <c r="B1784">
        <v>1778</v>
      </c>
      <c r="C1784" t="s">
        <v>4654</v>
      </c>
      <c r="D1784" t="s">
        <v>28392</v>
      </c>
      <c r="E1784" t="s">
        <v>4655</v>
      </c>
      <c r="F1784" t="s">
        <v>41361</v>
      </c>
      <c r="G1784" t="s">
        <v>4654</v>
      </c>
      <c r="H1784" t="s">
        <v>4655</v>
      </c>
      <c r="I1784" t="s">
        <v>41361</v>
      </c>
      <c r="J1784" t="s">
        <v>4654</v>
      </c>
      <c r="L1784">
        <v>1778</v>
      </c>
      <c r="M1784" t="s">
        <v>8521</v>
      </c>
      <c r="N1784" t="s">
        <v>30782</v>
      </c>
      <c r="O1784" t="s">
        <v>30783</v>
      </c>
      <c r="P1784" t="s">
        <v>30784</v>
      </c>
      <c r="Q1784" t="s">
        <v>8521</v>
      </c>
    </row>
    <row r="1785" spans="2:17" x14ac:dyDescent="0.3">
      <c r="B1785">
        <v>1779</v>
      </c>
      <c r="C1785" t="s">
        <v>4656</v>
      </c>
      <c r="D1785" t="s">
        <v>42433</v>
      </c>
      <c r="E1785" t="s">
        <v>4657</v>
      </c>
      <c r="F1785" t="s">
        <v>50580</v>
      </c>
      <c r="G1785" t="s">
        <v>4656</v>
      </c>
      <c r="H1785" t="s">
        <v>4657</v>
      </c>
      <c r="I1785" t="s">
        <v>50580</v>
      </c>
      <c r="J1785" t="s">
        <v>4656</v>
      </c>
      <c r="L1785">
        <v>1779</v>
      </c>
      <c r="M1785" t="s">
        <v>8522</v>
      </c>
      <c r="N1785" t="s">
        <v>30785</v>
      </c>
      <c r="O1785" t="s">
        <v>30786</v>
      </c>
      <c r="P1785" t="s">
        <v>30787</v>
      </c>
      <c r="Q1785" t="s">
        <v>8522</v>
      </c>
    </row>
    <row r="1786" spans="2:17" x14ac:dyDescent="0.3">
      <c r="B1786">
        <v>1780</v>
      </c>
      <c r="C1786" t="s">
        <v>4658</v>
      </c>
      <c r="D1786" t="s">
        <v>42435</v>
      </c>
      <c r="E1786" t="s">
        <v>4659</v>
      </c>
      <c r="F1786" t="s">
        <v>50581</v>
      </c>
      <c r="G1786" t="s">
        <v>4658</v>
      </c>
      <c r="H1786" t="s">
        <v>4659</v>
      </c>
      <c r="I1786" t="s">
        <v>50581</v>
      </c>
      <c r="J1786" t="s">
        <v>4658</v>
      </c>
      <c r="L1786">
        <v>1780</v>
      </c>
      <c r="M1786" t="s">
        <v>8523</v>
      </c>
      <c r="N1786" t="s">
        <v>30788</v>
      </c>
      <c r="O1786" t="s">
        <v>30789</v>
      </c>
      <c r="P1786" t="s">
        <v>30790</v>
      </c>
      <c r="Q1786" t="s">
        <v>8523</v>
      </c>
    </row>
    <row r="1787" spans="2:17" x14ac:dyDescent="0.3">
      <c r="B1787">
        <v>1781</v>
      </c>
      <c r="C1787" t="s">
        <v>4660</v>
      </c>
      <c r="D1787" t="s">
        <v>42437</v>
      </c>
      <c r="E1787" t="s">
        <v>4661</v>
      </c>
      <c r="F1787" t="s">
        <v>50582</v>
      </c>
      <c r="G1787" t="s">
        <v>4660</v>
      </c>
      <c r="H1787" t="s">
        <v>4661</v>
      </c>
      <c r="I1787" t="s">
        <v>50582</v>
      </c>
      <c r="J1787" t="s">
        <v>4660</v>
      </c>
      <c r="L1787">
        <v>1781</v>
      </c>
      <c r="M1787" t="s">
        <v>8524</v>
      </c>
      <c r="N1787" t="s">
        <v>30791</v>
      </c>
      <c r="O1787" t="s">
        <v>30792</v>
      </c>
      <c r="P1787" t="s">
        <v>30793</v>
      </c>
      <c r="Q1787" t="s">
        <v>8524</v>
      </c>
    </row>
    <row r="1788" spans="2:17" x14ac:dyDescent="0.3">
      <c r="B1788">
        <v>1782</v>
      </c>
      <c r="C1788" t="s">
        <v>50583</v>
      </c>
      <c r="D1788" t="s">
        <v>42440</v>
      </c>
      <c r="E1788" t="s">
        <v>4662</v>
      </c>
      <c r="F1788" t="s">
        <v>50584</v>
      </c>
      <c r="G1788" t="s">
        <v>50583</v>
      </c>
      <c r="H1788" t="s">
        <v>4662</v>
      </c>
      <c r="I1788" t="s">
        <v>50584</v>
      </c>
      <c r="J1788" t="s">
        <v>50583</v>
      </c>
      <c r="L1788">
        <v>1782</v>
      </c>
      <c r="M1788" t="s">
        <v>30794</v>
      </c>
      <c r="N1788" t="s">
        <v>30795</v>
      </c>
      <c r="O1788" t="s">
        <v>30796</v>
      </c>
      <c r="P1788" t="s">
        <v>30797</v>
      </c>
      <c r="Q1788" t="s">
        <v>30794</v>
      </c>
    </row>
    <row r="1789" spans="2:17" x14ac:dyDescent="0.3">
      <c r="B1789">
        <v>1783</v>
      </c>
      <c r="C1789" t="s">
        <v>5838</v>
      </c>
      <c r="D1789" t="s">
        <v>42442</v>
      </c>
      <c r="E1789" t="s">
        <v>4663</v>
      </c>
      <c r="F1789" t="s">
        <v>50585</v>
      </c>
      <c r="G1789" t="s">
        <v>5838</v>
      </c>
      <c r="H1789" t="s">
        <v>4663</v>
      </c>
      <c r="I1789" t="s">
        <v>50585</v>
      </c>
      <c r="J1789" t="s">
        <v>5838</v>
      </c>
      <c r="L1789">
        <v>1783</v>
      </c>
      <c r="M1789" t="s">
        <v>8525</v>
      </c>
      <c r="N1789" t="s">
        <v>30798</v>
      </c>
      <c r="O1789" t="s">
        <v>30799</v>
      </c>
      <c r="P1789" t="s">
        <v>30800</v>
      </c>
      <c r="Q1789" t="s">
        <v>8525</v>
      </c>
    </row>
    <row r="1790" spans="2:17" x14ac:dyDescent="0.3">
      <c r="B1790">
        <v>1784</v>
      </c>
      <c r="C1790" t="s">
        <v>4664</v>
      </c>
      <c r="D1790" t="s">
        <v>42444</v>
      </c>
      <c r="E1790" t="s">
        <v>4665</v>
      </c>
      <c r="F1790" t="s">
        <v>50586</v>
      </c>
      <c r="G1790" t="s">
        <v>4664</v>
      </c>
      <c r="H1790" t="s">
        <v>4665</v>
      </c>
      <c r="I1790" t="s">
        <v>50586</v>
      </c>
      <c r="J1790" t="s">
        <v>4664</v>
      </c>
      <c r="L1790">
        <v>1784</v>
      </c>
      <c r="M1790" t="s">
        <v>8526</v>
      </c>
      <c r="N1790" t="s">
        <v>30801</v>
      </c>
      <c r="O1790" t="s">
        <v>30802</v>
      </c>
      <c r="P1790" t="s">
        <v>30803</v>
      </c>
      <c r="Q1790" t="s">
        <v>8526</v>
      </c>
    </row>
    <row r="1791" spans="2:17" x14ac:dyDescent="0.3">
      <c r="B1791">
        <v>1785</v>
      </c>
      <c r="C1791" t="s">
        <v>4666</v>
      </c>
      <c r="D1791" t="s">
        <v>42446</v>
      </c>
      <c r="E1791" t="s">
        <v>4667</v>
      </c>
      <c r="F1791" t="s">
        <v>50587</v>
      </c>
      <c r="G1791" t="s">
        <v>4666</v>
      </c>
      <c r="H1791" t="s">
        <v>4667</v>
      </c>
      <c r="I1791" t="s">
        <v>50587</v>
      </c>
      <c r="J1791" t="s">
        <v>4666</v>
      </c>
      <c r="L1791">
        <v>1785</v>
      </c>
      <c r="M1791" t="s">
        <v>8527</v>
      </c>
      <c r="N1791" t="s">
        <v>30804</v>
      </c>
      <c r="O1791" t="s">
        <v>30805</v>
      </c>
      <c r="P1791" t="s">
        <v>30806</v>
      </c>
      <c r="Q1791" t="s">
        <v>8527</v>
      </c>
    </row>
    <row r="1792" spans="2:17" x14ac:dyDescent="0.3">
      <c r="B1792">
        <v>1786</v>
      </c>
      <c r="C1792" t="s">
        <v>4668</v>
      </c>
      <c r="D1792" t="s">
        <v>42448</v>
      </c>
      <c r="E1792" t="s">
        <v>4669</v>
      </c>
      <c r="F1792" t="s">
        <v>50588</v>
      </c>
      <c r="G1792" t="s">
        <v>4668</v>
      </c>
      <c r="H1792" t="s">
        <v>4669</v>
      </c>
      <c r="I1792" t="s">
        <v>50588</v>
      </c>
      <c r="J1792" t="s">
        <v>4668</v>
      </c>
      <c r="L1792">
        <v>1786</v>
      </c>
      <c r="M1792" t="s">
        <v>8528</v>
      </c>
      <c r="N1792" t="s">
        <v>30807</v>
      </c>
      <c r="O1792" t="s">
        <v>30808</v>
      </c>
      <c r="P1792" t="s">
        <v>30809</v>
      </c>
      <c r="Q1792" t="s">
        <v>8528</v>
      </c>
    </row>
    <row r="1793" spans="2:17" x14ac:dyDescent="0.3">
      <c r="B1793">
        <v>1787</v>
      </c>
      <c r="C1793" t="s">
        <v>4670</v>
      </c>
      <c r="D1793" t="s">
        <v>42450</v>
      </c>
      <c r="E1793" t="s">
        <v>4671</v>
      </c>
      <c r="F1793" t="s">
        <v>50589</v>
      </c>
      <c r="G1793" t="s">
        <v>4670</v>
      </c>
      <c r="H1793" t="s">
        <v>4671</v>
      </c>
      <c r="I1793" t="s">
        <v>50589</v>
      </c>
      <c r="J1793" t="s">
        <v>4670</v>
      </c>
      <c r="L1793">
        <v>1787</v>
      </c>
      <c r="M1793" t="s">
        <v>8529</v>
      </c>
      <c r="N1793" t="s">
        <v>30810</v>
      </c>
      <c r="O1793" t="s">
        <v>30811</v>
      </c>
      <c r="P1793" t="s">
        <v>30812</v>
      </c>
      <c r="Q1793" t="s">
        <v>8529</v>
      </c>
    </row>
    <row r="1794" spans="2:17" x14ac:dyDescent="0.3">
      <c r="B1794">
        <v>1788</v>
      </c>
      <c r="C1794" t="s">
        <v>4609</v>
      </c>
      <c r="D1794" t="s">
        <v>42452</v>
      </c>
      <c r="E1794" t="s">
        <v>26785</v>
      </c>
      <c r="F1794" t="s">
        <v>50590</v>
      </c>
      <c r="G1794" t="s">
        <v>4609</v>
      </c>
      <c r="H1794" t="s">
        <v>26785</v>
      </c>
      <c r="I1794" t="s">
        <v>50590</v>
      </c>
      <c r="J1794" t="s">
        <v>4609</v>
      </c>
      <c r="L1794">
        <v>1788</v>
      </c>
      <c r="M1794" t="s">
        <v>8494</v>
      </c>
      <c r="N1794" t="s">
        <v>30813</v>
      </c>
      <c r="O1794" t="s">
        <v>30814</v>
      </c>
      <c r="P1794" t="s">
        <v>30815</v>
      </c>
      <c r="Q1794" t="s">
        <v>8494</v>
      </c>
    </row>
    <row r="1795" spans="2:17" x14ac:dyDescent="0.3">
      <c r="B1795">
        <v>1789</v>
      </c>
      <c r="C1795" t="s">
        <v>4672</v>
      </c>
      <c r="D1795" t="s">
        <v>42454</v>
      </c>
      <c r="E1795" t="s">
        <v>4673</v>
      </c>
      <c r="F1795" t="s">
        <v>50591</v>
      </c>
      <c r="G1795" t="s">
        <v>4672</v>
      </c>
      <c r="H1795" t="s">
        <v>4673</v>
      </c>
      <c r="I1795" t="s">
        <v>50591</v>
      </c>
      <c r="J1795" t="s">
        <v>4672</v>
      </c>
      <c r="L1795">
        <v>1789</v>
      </c>
      <c r="M1795" t="s">
        <v>8530</v>
      </c>
      <c r="N1795" t="s">
        <v>30816</v>
      </c>
      <c r="O1795" t="s">
        <v>30817</v>
      </c>
      <c r="P1795" t="s">
        <v>30818</v>
      </c>
      <c r="Q1795" t="s">
        <v>8530</v>
      </c>
    </row>
    <row r="1796" spans="2:17" x14ac:dyDescent="0.3">
      <c r="B1796">
        <v>1790</v>
      </c>
      <c r="C1796" t="s">
        <v>4674</v>
      </c>
      <c r="D1796" t="s">
        <v>42456</v>
      </c>
      <c r="E1796" t="s">
        <v>4675</v>
      </c>
      <c r="F1796" t="s">
        <v>50592</v>
      </c>
      <c r="G1796" t="s">
        <v>4674</v>
      </c>
      <c r="H1796" t="s">
        <v>4675</v>
      </c>
      <c r="I1796" t="s">
        <v>50592</v>
      </c>
      <c r="J1796" t="s">
        <v>4674</v>
      </c>
      <c r="L1796">
        <v>1790</v>
      </c>
      <c r="M1796" t="s">
        <v>8531</v>
      </c>
      <c r="N1796" t="s">
        <v>30819</v>
      </c>
      <c r="O1796" t="s">
        <v>30820</v>
      </c>
      <c r="P1796" t="s">
        <v>30821</v>
      </c>
      <c r="Q1796" t="s">
        <v>8531</v>
      </c>
    </row>
    <row r="1797" spans="2:17" x14ac:dyDescent="0.3">
      <c r="B1797">
        <v>1791</v>
      </c>
      <c r="C1797" t="s">
        <v>4676</v>
      </c>
      <c r="D1797" t="s">
        <v>42458</v>
      </c>
      <c r="E1797" t="s">
        <v>4677</v>
      </c>
      <c r="F1797" t="s">
        <v>50593</v>
      </c>
      <c r="G1797" t="s">
        <v>4676</v>
      </c>
      <c r="H1797" t="s">
        <v>4677</v>
      </c>
      <c r="I1797" t="s">
        <v>50593</v>
      </c>
      <c r="J1797" t="s">
        <v>4676</v>
      </c>
      <c r="L1797">
        <v>1791</v>
      </c>
      <c r="M1797" t="s">
        <v>8532</v>
      </c>
      <c r="N1797" t="s">
        <v>30822</v>
      </c>
      <c r="O1797" t="s">
        <v>30823</v>
      </c>
      <c r="P1797" t="s">
        <v>30824</v>
      </c>
      <c r="Q1797" t="s">
        <v>8532</v>
      </c>
    </row>
    <row r="1798" spans="2:17" x14ac:dyDescent="0.3">
      <c r="B1798">
        <v>1792</v>
      </c>
      <c r="C1798" t="s">
        <v>4678</v>
      </c>
      <c r="D1798" t="s">
        <v>42460</v>
      </c>
      <c r="E1798" t="s">
        <v>4679</v>
      </c>
      <c r="F1798" t="s">
        <v>50594</v>
      </c>
      <c r="G1798" t="s">
        <v>4678</v>
      </c>
      <c r="H1798" t="s">
        <v>4679</v>
      </c>
      <c r="I1798" t="s">
        <v>50594</v>
      </c>
      <c r="J1798" t="s">
        <v>4678</v>
      </c>
      <c r="L1798">
        <v>1792</v>
      </c>
      <c r="M1798" t="s">
        <v>8533</v>
      </c>
      <c r="N1798" t="s">
        <v>30825</v>
      </c>
      <c r="O1798" t="s">
        <v>30826</v>
      </c>
      <c r="P1798" t="s">
        <v>30827</v>
      </c>
      <c r="Q1798" t="s">
        <v>8533</v>
      </c>
    </row>
    <row r="1799" spans="2:17" x14ac:dyDescent="0.3">
      <c r="B1799">
        <v>1793</v>
      </c>
      <c r="C1799" t="s">
        <v>4680</v>
      </c>
      <c r="D1799" t="s">
        <v>42462</v>
      </c>
      <c r="E1799" t="s">
        <v>4681</v>
      </c>
      <c r="F1799" t="s">
        <v>50595</v>
      </c>
      <c r="G1799" t="s">
        <v>4680</v>
      </c>
      <c r="H1799" t="s">
        <v>4681</v>
      </c>
      <c r="I1799" t="s">
        <v>50595</v>
      </c>
      <c r="J1799" t="s">
        <v>4680</v>
      </c>
      <c r="L1799">
        <v>1793</v>
      </c>
      <c r="M1799" t="s">
        <v>8534</v>
      </c>
      <c r="N1799" t="s">
        <v>30828</v>
      </c>
      <c r="O1799" t="s">
        <v>30829</v>
      </c>
      <c r="P1799" t="s">
        <v>30830</v>
      </c>
      <c r="Q1799" t="s">
        <v>8534</v>
      </c>
    </row>
    <row r="1800" spans="2:17" x14ac:dyDescent="0.3">
      <c r="B1800">
        <v>1794</v>
      </c>
      <c r="C1800" t="s">
        <v>4682</v>
      </c>
      <c r="D1800" t="s">
        <v>42464</v>
      </c>
      <c r="E1800" t="s">
        <v>4683</v>
      </c>
      <c r="F1800" t="s">
        <v>50596</v>
      </c>
      <c r="G1800" t="s">
        <v>4682</v>
      </c>
      <c r="H1800" t="s">
        <v>4683</v>
      </c>
      <c r="I1800" t="s">
        <v>50596</v>
      </c>
      <c r="J1800" t="s">
        <v>4682</v>
      </c>
      <c r="L1800">
        <v>1794</v>
      </c>
      <c r="M1800" t="s">
        <v>8535</v>
      </c>
      <c r="N1800" t="s">
        <v>30831</v>
      </c>
      <c r="O1800" t="s">
        <v>30832</v>
      </c>
      <c r="P1800" t="s">
        <v>30833</v>
      </c>
      <c r="Q1800" t="s">
        <v>8535</v>
      </c>
    </row>
    <row r="1801" spans="2:17" x14ac:dyDescent="0.3">
      <c r="B1801">
        <v>1795</v>
      </c>
      <c r="C1801" t="s">
        <v>4684</v>
      </c>
      <c r="D1801" t="s">
        <v>42466</v>
      </c>
      <c r="E1801" t="s">
        <v>4685</v>
      </c>
      <c r="F1801" t="s">
        <v>50597</v>
      </c>
      <c r="G1801" t="s">
        <v>4684</v>
      </c>
      <c r="H1801" t="s">
        <v>4685</v>
      </c>
      <c r="I1801" t="s">
        <v>50597</v>
      </c>
      <c r="J1801" t="s">
        <v>4684</v>
      </c>
      <c r="L1801">
        <v>1795</v>
      </c>
      <c r="M1801" t="s">
        <v>8536</v>
      </c>
      <c r="N1801" t="s">
        <v>30834</v>
      </c>
      <c r="O1801" t="s">
        <v>30835</v>
      </c>
      <c r="P1801" t="s">
        <v>30836</v>
      </c>
      <c r="Q1801" t="s">
        <v>8536</v>
      </c>
    </row>
    <row r="1802" spans="2:17" x14ac:dyDescent="0.3">
      <c r="B1802">
        <v>1796</v>
      </c>
      <c r="C1802" t="s">
        <v>4686</v>
      </c>
      <c r="D1802" t="s">
        <v>42468</v>
      </c>
      <c r="E1802" t="s">
        <v>4687</v>
      </c>
      <c r="F1802" t="s">
        <v>50598</v>
      </c>
      <c r="G1802" t="s">
        <v>4686</v>
      </c>
      <c r="H1802" t="s">
        <v>4687</v>
      </c>
      <c r="I1802" t="s">
        <v>50598</v>
      </c>
      <c r="J1802" t="s">
        <v>4686</v>
      </c>
      <c r="L1802">
        <v>1796</v>
      </c>
      <c r="M1802" t="s">
        <v>8537</v>
      </c>
      <c r="N1802" t="s">
        <v>30837</v>
      </c>
      <c r="O1802" t="s">
        <v>30838</v>
      </c>
      <c r="P1802" t="s">
        <v>30839</v>
      </c>
      <c r="Q1802" t="s">
        <v>8537</v>
      </c>
    </row>
    <row r="1803" spans="2:17" x14ac:dyDescent="0.3">
      <c r="B1803">
        <v>1797</v>
      </c>
      <c r="C1803" t="s">
        <v>4688</v>
      </c>
      <c r="D1803" t="s">
        <v>42470</v>
      </c>
      <c r="E1803" t="s">
        <v>4689</v>
      </c>
      <c r="F1803" t="s">
        <v>50599</v>
      </c>
      <c r="G1803" t="s">
        <v>4688</v>
      </c>
      <c r="H1803" t="s">
        <v>4689</v>
      </c>
      <c r="I1803" t="s">
        <v>50599</v>
      </c>
      <c r="J1803" t="s">
        <v>4688</v>
      </c>
      <c r="L1803">
        <v>1797</v>
      </c>
      <c r="M1803" t="s">
        <v>8538</v>
      </c>
      <c r="N1803" t="s">
        <v>30840</v>
      </c>
      <c r="O1803" t="s">
        <v>30841</v>
      </c>
      <c r="P1803" t="s">
        <v>30842</v>
      </c>
      <c r="Q1803" t="s">
        <v>8538</v>
      </c>
    </row>
    <row r="1804" spans="2:17" x14ac:dyDescent="0.3">
      <c r="B1804">
        <v>1798</v>
      </c>
      <c r="C1804" t="s">
        <v>4690</v>
      </c>
      <c r="D1804" t="s">
        <v>42472</v>
      </c>
      <c r="E1804" t="s">
        <v>4691</v>
      </c>
      <c r="F1804" t="s">
        <v>50600</v>
      </c>
      <c r="G1804" t="s">
        <v>4690</v>
      </c>
      <c r="H1804" t="s">
        <v>4691</v>
      </c>
      <c r="I1804" t="s">
        <v>50600</v>
      </c>
      <c r="J1804" t="s">
        <v>4690</v>
      </c>
      <c r="L1804">
        <v>1798</v>
      </c>
      <c r="M1804" t="s">
        <v>8539</v>
      </c>
      <c r="N1804" t="s">
        <v>30843</v>
      </c>
      <c r="O1804" t="s">
        <v>30844</v>
      </c>
      <c r="P1804" t="s">
        <v>30845</v>
      </c>
      <c r="Q1804" t="s">
        <v>8539</v>
      </c>
    </row>
    <row r="1805" spans="2:17" x14ac:dyDescent="0.3">
      <c r="B1805">
        <v>1799</v>
      </c>
      <c r="C1805" t="s">
        <v>4692</v>
      </c>
      <c r="D1805" t="s">
        <v>42474</v>
      </c>
      <c r="E1805" t="s">
        <v>4693</v>
      </c>
      <c r="F1805" t="s">
        <v>50601</v>
      </c>
      <c r="G1805" t="s">
        <v>4692</v>
      </c>
      <c r="H1805" t="s">
        <v>4693</v>
      </c>
      <c r="I1805" t="s">
        <v>50601</v>
      </c>
      <c r="J1805" t="s">
        <v>4692</v>
      </c>
      <c r="L1805">
        <v>1799</v>
      </c>
      <c r="M1805" t="s">
        <v>8540</v>
      </c>
      <c r="N1805" t="s">
        <v>30846</v>
      </c>
      <c r="O1805" t="s">
        <v>30847</v>
      </c>
      <c r="P1805" t="s">
        <v>30848</v>
      </c>
      <c r="Q1805" t="s">
        <v>8540</v>
      </c>
    </row>
    <row r="1806" spans="2:17" x14ac:dyDescent="0.3">
      <c r="B1806">
        <v>1800</v>
      </c>
      <c r="C1806" t="s">
        <v>4694</v>
      </c>
      <c r="D1806" t="s">
        <v>42476</v>
      </c>
      <c r="E1806" t="s">
        <v>4695</v>
      </c>
      <c r="F1806" t="s">
        <v>50602</v>
      </c>
      <c r="G1806" t="s">
        <v>4694</v>
      </c>
      <c r="H1806" t="s">
        <v>4695</v>
      </c>
      <c r="I1806" t="s">
        <v>50602</v>
      </c>
      <c r="J1806" t="s">
        <v>4694</v>
      </c>
      <c r="L1806">
        <v>1800</v>
      </c>
      <c r="M1806" t="s">
        <v>8541</v>
      </c>
      <c r="N1806" t="s">
        <v>30849</v>
      </c>
      <c r="O1806" t="s">
        <v>30850</v>
      </c>
      <c r="P1806" t="s">
        <v>30851</v>
      </c>
      <c r="Q1806" t="s">
        <v>8541</v>
      </c>
    </row>
    <row r="1807" spans="2:17" x14ac:dyDescent="0.3">
      <c r="B1807">
        <v>1801</v>
      </c>
      <c r="C1807" t="s">
        <v>4696</v>
      </c>
      <c r="D1807" t="s">
        <v>42478</v>
      </c>
      <c r="E1807" t="s">
        <v>4697</v>
      </c>
      <c r="F1807" t="s">
        <v>50603</v>
      </c>
      <c r="G1807" t="s">
        <v>4696</v>
      </c>
      <c r="H1807" t="s">
        <v>4697</v>
      </c>
      <c r="I1807" t="s">
        <v>50603</v>
      </c>
      <c r="J1807" t="s">
        <v>4696</v>
      </c>
      <c r="L1807">
        <v>1801</v>
      </c>
      <c r="M1807" t="s">
        <v>8542</v>
      </c>
      <c r="N1807" t="s">
        <v>30852</v>
      </c>
      <c r="O1807" t="s">
        <v>30853</v>
      </c>
      <c r="P1807" t="s">
        <v>30854</v>
      </c>
      <c r="Q1807" t="s">
        <v>8542</v>
      </c>
    </row>
    <row r="1808" spans="2:17" x14ac:dyDescent="0.3">
      <c r="B1808">
        <v>1802</v>
      </c>
      <c r="C1808" t="s">
        <v>4698</v>
      </c>
      <c r="D1808" t="s">
        <v>42480</v>
      </c>
      <c r="E1808" t="s">
        <v>4699</v>
      </c>
      <c r="F1808" t="s">
        <v>50604</v>
      </c>
      <c r="G1808" t="s">
        <v>4698</v>
      </c>
      <c r="H1808" t="s">
        <v>4699</v>
      </c>
      <c r="I1808" t="s">
        <v>50604</v>
      </c>
      <c r="J1808" t="s">
        <v>4698</v>
      </c>
      <c r="L1808">
        <v>1802</v>
      </c>
      <c r="M1808" t="s">
        <v>8543</v>
      </c>
      <c r="N1808" t="s">
        <v>30855</v>
      </c>
      <c r="O1808" t="s">
        <v>30856</v>
      </c>
      <c r="P1808" t="s">
        <v>30857</v>
      </c>
      <c r="Q1808" t="s">
        <v>8543</v>
      </c>
    </row>
    <row r="1809" spans="2:17" x14ac:dyDescent="0.3">
      <c r="B1809">
        <v>1803</v>
      </c>
      <c r="C1809" t="s">
        <v>4700</v>
      </c>
      <c r="D1809" t="s">
        <v>42482</v>
      </c>
      <c r="E1809" t="s">
        <v>4701</v>
      </c>
      <c r="F1809" t="s">
        <v>50605</v>
      </c>
      <c r="G1809" t="s">
        <v>4700</v>
      </c>
      <c r="H1809" t="s">
        <v>4701</v>
      </c>
      <c r="I1809" t="s">
        <v>50605</v>
      </c>
      <c r="J1809" t="s">
        <v>4700</v>
      </c>
      <c r="L1809">
        <v>1803</v>
      </c>
      <c r="M1809" t="s">
        <v>8544</v>
      </c>
      <c r="N1809" t="s">
        <v>30858</v>
      </c>
      <c r="O1809" t="s">
        <v>30859</v>
      </c>
      <c r="P1809" t="s">
        <v>30860</v>
      </c>
      <c r="Q1809" t="s">
        <v>8544</v>
      </c>
    </row>
    <row r="1810" spans="2:17" x14ac:dyDescent="0.3">
      <c r="B1810">
        <v>1804</v>
      </c>
      <c r="C1810" t="s">
        <v>4702</v>
      </c>
      <c r="D1810" t="s">
        <v>42484</v>
      </c>
      <c r="E1810" t="s">
        <v>4703</v>
      </c>
      <c r="F1810" t="s">
        <v>50606</v>
      </c>
      <c r="G1810" t="s">
        <v>4702</v>
      </c>
      <c r="H1810" t="s">
        <v>4703</v>
      </c>
      <c r="I1810" t="s">
        <v>50606</v>
      </c>
      <c r="J1810" t="s">
        <v>4702</v>
      </c>
      <c r="L1810">
        <v>1804</v>
      </c>
      <c r="M1810" t="s">
        <v>8545</v>
      </c>
      <c r="N1810" t="s">
        <v>30861</v>
      </c>
      <c r="O1810" t="s">
        <v>30862</v>
      </c>
      <c r="P1810" t="s">
        <v>30863</v>
      </c>
      <c r="Q1810" t="s">
        <v>8545</v>
      </c>
    </row>
    <row r="1811" spans="2:17" x14ac:dyDescent="0.3">
      <c r="B1811">
        <v>1805</v>
      </c>
      <c r="C1811" t="s">
        <v>4704</v>
      </c>
      <c r="D1811" t="s">
        <v>42486</v>
      </c>
      <c r="E1811" t="s">
        <v>4705</v>
      </c>
      <c r="F1811" t="s">
        <v>50607</v>
      </c>
      <c r="G1811" t="s">
        <v>4704</v>
      </c>
      <c r="H1811" t="s">
        <v>4705</v>
      </c>
      <c r="I1811" t="s">
        <v>50607</v>
      </c>
      <c r="J1811" t="s">
        <v>4704</v>
      </c>
      <c r="L1811">
        <v>1805</v>
      </c>
      <c r="M1811" t="s">
        <v>8546</v>
      </c>
      <c r="N1811" t="s">
        <v>30864</v>
      </c>
      <c r="O1811" t="s">
        <v>30865</v>
      </c>
      <c r="P1811" t="s">
        <v>30866</v>
      </c>
      <c r="Q1811" t="s">
        <v>8546</v>
      </c>
    </row>
    <row r="1812" spans="2:17" x14ac:dyDescent="0.3">
      <c r="B1812">
        <v>1806</v>
      </c>
      <c r="C1812" t="s">
        <v>4706</v>
      </c>
      <c r="D1812" t="s">
        <v>42488</v>
      </c>
      <c r="E1812" t="s">
        <v>4707</v>
      </c>
      <c r="F1812" t="s">
        <v>50608</v>
      </c>
      <c r="G1812" t="s">
        <v>4706</v>
      </c>
      <c r="H1812" t="s">
        <v>4707</v>
      </c>
      <c r="I1812" t="s">
        <v>50608</v>
      </c>
      <c r="J1812" t="s">
        <v>4706</v>
      </c>
      <c r="L1812">
        <v>1806</v>
      </c>
      <c r="M1812" t="s">
        <v>8547</v>
      </c>
      <c r="N1812" t="s">
        <v>30867</v>
      </c>
      <c r="O1812" t="s">
        <v>30868</v>
      </c>
      <c r="P1812" t="s">
        <v>30869</v>
      </c>
      <c r="Q1812" t="s">
        <v>8547</v>
      </c>
    </row>
    <row r="1813" spans="2:17" x14ac:dyDescent="0.3">
      <c r="B1813">
        <v>1807</v>
      </c>
      <c r="C1813" t="s">
        <v>4708</v>
      </c>
      <c r="D1813" t="s">
        <v>42490</v>
      </c>
      <c r="E1813" t="s">
        <v>4709</v>
      </c>
      <c r="F1813" t="s">
        <v>50609</v>
      </c>
      <c r="G1813" t="s">
        <v>4708</v>
      </c>
      <c r="H1813" t="s">
        <v>4709</v>
      </c>
      <c r="I1813" t="s">
        <v>50609</v>
      </c>
      <c r="J1813" t="s">
        <v>4708</v>
      </c>
      <c r="L1813">
        <v>1807</v>
      </c>
      <c r="M1813" t="s">
        <v>8548</v>
      </c>
      <c r="N1813" t="s">
        <v>30870</v>
      </c>
      <c r="O1813" t="s">
        <v>30871</v>
      </c>
      <c r="P1813" t="s">
        <v>30872</v>
      </c>
      <c r="Q1813" t="s">
        <v>8548</v>
      </c>
    </row>
    <row r="1814" spans="2:17" x14ac:dyDescent="0.3">
      <c r="B1814">
        <v>1808</v>
      </c>
      <c r="C1814" t="s">
        <v>4710</v>
      </c>
      <c r="D1814" t="s">
        <v>42492</v>
      </c>
      <c r="E1814" t="s">
        <v>4711</v>
      </c>
      <c r="F1814" t="s">
        <v>50610</v>
      </c>
      <c r="G1814" t="s">
        <v>4710</v>
      </c>
      <c r="H1814" t="s">
        <v>4711</v>
      </c>
      <c r="I1814" t="s">
        <v>50610</v>
      </c>
      <c r="J1814" t="s">
        <v>4710</v>
      </c>
      <c r="L1814">
        <v>1808</v>
      </c>
      <c r="M1814" t="s">
        <v>8549</v>
      </c>
      <c r="N1814" t="s">
        <v>30873</v>
      </c>
      <c r="O1814" t="s">
        <v>30874</v>
      </c>
      <c r="P1814" t="s">
        <v>30875</v>
      </c>
      <c r="Q1814" t="s">
        <v>8549</v>
      </c>
    </row>
    <row r="1815" spans="2:17" x14ac:dyDescent="0.3">
      <c r="B1815">
        <v>1809</v>
      </c>
      <c r="C1815" t="s">
        <v>4712</v>
      </c>
      <c r="D1815" t="s">
        <v>42494</v>
      </c>
      <c r="E1815" t="s">
        <v>4713</v>
      </c>
      <c r="F1815" t="s">
        <v>50611</v>
      </c>
      <c r="G1815" t="s">
        <v>4712</v>
      </c>
      <c r="H1815" t="s">
        <v>4713</v>
      </c>
      <c r="I1815" t="s">
        <v>50611</v>
      </c>
      <c r="J1815" t="s">
        <v>4712</v>
      </c>
      <c r="L1815">
        <v>1809</v>
      </c>
      <c r="M1815" t="s">
        <v>8550</v>
      </c>
      <c r="N1815" t="s">
        <v>30876</v>
      </c>
      <c r="O1815" t="s">
        <v>30877</v>
      </c>
      <c r="P1815" t="s">
        <v>30878</v>
      </c>
      <c r="Q1815" t="s">
        <v>8550</v>
      </c>
    </row>
    <row r="1816" spans="2:17" x14ac:dyDescent="0.3">
      <c r="B1816">
        <v>1810</v>
      </c>
      <c r="C1816" t="s">
        <v>4714</v>
      </c>
      <c r="D1816" t="s">
        <v>42496</v>
      </c>
      <c r="E1816" t="s">
        <v>4715</v>
      </c>
      <c r="F1816" t="s">
        <v>50612</v>
      </c>
      <c r="G1816" t="s">
        <v>4714</v>
      </c>
      <c r="H1816" t="s">
        <v>4715</v>
      </c>
      <c r="I1816" t="s">
        <v>50612</v>
      </c>
      <c r="J1816" t="s">
        <v>4714</v>
      </c>
      <c r="L1816">
        <v>1810</v>
      </c>
      <c r="M1816" t="s">
        <v>8551</v>
      </c>
      <c r="N1816" t="s">
        <v>30879</v>
      </c>
      <c r="O1816" t="s">
        <v>30880</v>
      </c>
      <c r="P1816" t="s">
        <v>30881</v>
      </c>
      <c r="Q1816" t="s">
        <v>8551</v>
      </c>
    </row>
    <row r="1817" spans="2:17" x14ac:dyDescent="0.3">
      <c r="B1817">
        <v>1811</v>
      </c>
      <c r="C1817" t="s">
        <v>4716</v>
      </c>
      <c r="D1817" t="s">
        <v>42498</v>
      </c>
      <c r="E1817" t="s">
        <v>4717</v>
      </c>
      <c r="F1817" t="s">
        <v>50613</v>
      </c>
      <c r="G1817" t="s">
        <v>4716</v>
      </c>
      <c r="H1817" t="s">
        <v>4717</v>
      </c>
      <c r="I1817" t="s">
        <v>50613</v>
      </c>
      <c r="J1817" t="s">
        <v>4716</v>
      </c>
      <c r="L1817">
        <v>1811</v>
      </c>
      <c r="M1817" t="s">
        <v>8552</v>
      </c>
      <c r="N1817" t="s">
        <v>30882</v>
      </c>
      <c r="O1817" t="s">
        <v>30883</v>
      </c>
      <c r="P1817" t="s">
        <v>30884</v>
      </c>
      <c r="Q1817" t="s">
        <v>8552</v>
      </c>
    </row>
    <row r="1818" spans="2:17" x14ac:dyDescent="0.3">
      <c r="B1818">
        <v>1812</v>
      </c>
      <c r="C1818" t="s">
        <v>4718</v>
      </c>
      <c r="D1818" t="s">
        <v>42500</v>
      </c>
      <c r="E1818" t="s">
        <v>4719</v>
      </c>
      <c r="F1818" t="s">
        <v>50614</v>
      </c>
      <c r="G1818" t="s">
        <v>4718</v>
      </c>
      <c r="H1818" t="s">
        <v>4719</v>
      </c>
      <c r="I1818" t="s">
        <v>50614</v>
      </c>
      <c r="J1818" t="s">
        <v>4718</v>
      </c>
      <c r="L1818">
        <v>1812</v>
      </c>
      <c r="M1818" t="s">
        <v>8553</v>
      </c>
      <c r="N1818" t="s">
        <v>30885</v>
      </c>
      <c r="O1818" t="s">
        <v>30886</v>
      </c>
      <c r="P1818" t="s">
        <v>30887</v>
      </c>
      <c r="Q1818" t="s">
        <v>8553</v>
      </c>
    </row>
    <row r="1819" spans="2:17" x14ac:dyDescent="0.3">
      <c r="B1819">
        <v>1813</v>
      </c>
      <c r="C1819" t="s">
        <v>4720</v>
      </c>
      <c r="D1819" t="s">
        <v>42502</v>
      </c>
      <c r="E1819" t="s">
        <v>4721</v>
      </c>
      <c r="F1819" t="s">
        <v>50615</v>
      </c>
      <c r="G1819" t="s">
        <v>4720</v>
      </c>
      <c r="H1819" t="s">
        <v>4721</v>
      </c>
      <c r="I1819" t="s">
        <v>50615</v>
      </c>
      <c r="J1819" t="s">
        <v>4720</v>
      </c>
      <c r="L1819">
        <v>1813</v>
      </c>
      <c r="M1819" t="s">
        <v>8554</v>
      </c>
      <c r="N1819" t="s">
        <v>30888</v>
      </c>
      <c r="O1819" t="s">
        <v>30889</v>
      </c>
      <c r="P1819" t="s">
        <v>30890</v>
      </c>
      <c r="Q1819" t="s">
        <v>8554</v>
      </c>
    </row>
    <row r="1820" spans="2:17" x14ac:dyDescent="0.3">
      <c r="B1820">
        <v>1814</v>
      </c>
      <c r="C1820" t="s">
        <v>26957</v>
      </c>
      <c r="D1820" t="s">
        <v>42504</v>
      </c>
      <c r="E1820" t="s">
        <v>4722</v>
      </c>
      <c r="F1820" t="s">
        <v>50616</v>
      </c>
      <c r="G1820" t="s">
        <v>26957</v>
      </c>
      <c r="H1820" t="s">
        <v>4722</v>
      </c>
      <c r="I1820" t="s">
        <v>50616</v>
      </c>
      <c r="J1820" t="s">
        <v>26957</v>
      </c>
      <c r="L1820">
        <v>1814</v>
      </c>
      <c r="M1820" t="s">
        <v>27053</v>
      </c>
      <c r="N1820" t="s">
        <v>30891</v>
      </c>
      <c r="O1820" t="s">
        <v>30892</v>
      </c>
      <c r="P1820" t="s">
        <v>30893</v>
      </c>
      <c r="Q1820" t="s">
        <v>27053</v>
      </c>
    </row>
    <row r="1821" spans="2:17" x14ac:dyDescent="0.3">
      <c r="B1821">
        <v>1815</v>
      </c>
      <c r="C1821" t="s">
        <v>26958</v>
      </c>
      <c r="D1821" t="s">
        <v>42506</v>
      </c>
      <c r="E1821" t="s">
        <v>4723</v>
      </c>
      <c r="F1821" t="s">
        <v>50617</v>
      </c>
      <c r="G1821" t="s">
        <v>26958</v>
      </c>
      <c r="H1821" t="s">
        <v>4723</v>
      </c>
      <c r="I1821" t="s">
        <v>50617</v>
      </c>
      <c r="J1821" t="s">
        <v>26958</v>
      </c>
      <c r="L1821">
        <v>1815</v>
      </c>
      <c r="M1821" t="s">
        <v>27054</v>
      </c>
      <c r="N1821" t="s">
        <v>30894</v>
      </c>
      <c r="O1821" t="s">
        <v>30895</v>
      </c>
      <c r="P1821" t="s">
        <v>30896</v>
      </c>
      <c r="Q1821" t="s">
        <v>27054</v>
      </c>
    </row>
    <row r="1822" spans="2:17" x14ac:dyDescent="0.3">
      <c r="B1822">
        <v>1816</v>
      </c>
      <c r="C1822" t="s">
        <v>26959</v>
      </c>
      <c r="D1822" t="s">
        <v>42508</v>
      </c>
      <c r="E1822" t="s">
        <v>4724</v>
      </c>
      <c r="F1822" t="s">
        <v>50618</v>
      </c>
      <c r="G1822" t="s">
        <v>26959</v>
      </c>
      <c r="H1822" t="s">
        <v>4724</v>
      </c>
      <c r="I1822" t="s">
        <v>50618</v>
      </c>
      <c r="J1822" t="s">
        <v>26959</v>
      </c>
      <c r="L1822">
        <v>1816</v>
      </c>
      <c r="M1822" t="s">
        <v>27055</v>
      </c>
      <c r="N1822" t="s">
        <v>30897</v>
      </c>
      <c r="O1822" t="s">
        <v>30898</v>
      </c>
      <c r="P1822" t="s">
        <v>30899</v>
      </c>
      <c r="Q1822" t="s">
        <v>27055</v>
      </c>
    </row>
    <row r="1823" spans="2:17" x14ac:dyDescent="0.3">
      <c r="B1823">
        <v>1817</v>
      </c>
      <c r="C1823" t="s">
        <v>4725</v>
      </c>
      <c r="D1823" t="s">
        <v>42510</v>
      </c>
      <c r="E1823" t="s">
        <v>4726</v>
      </c>
      <c r="F1823" t="s">
        <v>50619</v>
      </c>
      <c r="G1823" t="s">
        <v>4725</v>
      </c>
      <c r="H1823" t="s">
        <v>4726</v>
      </c>
      <c r="I1823" t="s">
        <v>50619</v>
      </c>
      <c r="J1823" t="s">
        <v>4725</v>
      </c>
      <c r="L1823">
        <v>1817</v>
      </c>
      <c r="M1823" t="s">
        <v>8555</v>
      </c>
      <c r="N1823" t="s">
        <v>30900</v>
      </c>
      <c r="O1823" t="s">
        <v>30901</v>
      </c>
      <c r="P1823" t="s">
        <v>30902</v>
      </c>
      <c r="Q1823" t="s">
        <v>8555</v>
      </c>
    </row>
    <row r="1824" spans="2:17" x14ac:dyDescent="0.3">
      <c r="B1824">
        <v>1818</v>
      </c>
      <c r="C1824" t="s">
        <v>4727</v>
      </c>
      <c r="D1824" t="s">
        <v>42512</v>
      </c>
      <c r="E1824" t="s">
        <v>4728</v>
      </c>
      <c r="F1824" t="s">
        <v>50620</v>
      </c>
      <c r="G1824" t="s">
        <v>4727</v>
      </c>
      <c r="H1824" t="s">
        <v>4728</v>
      </c>
      <c r="I1824" t="s">
        <v>50620</v>
      </c>
      <c r="J1824" t="s">
        <v>4727</v>
      </c>
      <c r="L1824">
        <v>1818</v>
      </c>
      <c r="M1824" t="s">
        <v>8556</v>
      </c>
      <c r="N1824" t="s">
        <v>30903</v>
      </c>
      <c r="O1824" t="s">
        <v>30904</v>
      </c>
      <c r="P1824" t="s">
        <v>30905</v>
      </c>
      <c r="Q1824" t="s">
        <v>8556</v>
      </c>
    </row>
    <row r="1825" spans="2:17" x14ac:dyDescent="0.3">
      <c r="B1825">
        <v>1819</v>
      </c>
      <c r="C1825" t="s">
        <v>4729</v>
      </c>
      <c r="D1825" t="s">
        <v>42514</v>
      </c>
      <c r="E1825" t="s">
        <v>4730</v>
      </c>
      <c r="F1825" t="s">
        <v>50621</v>
      </c>
      <c r="G1825" t="s">
        <v>4729</v>
      </c>
      <c r="H1825" t="s">
        <v>4730</v>
      </c>
      <c r="I1825" t="s">
        <v>50621</v>
      </c>
      <c r="J1825" t="s">
        <v>4729</v>
      </c>
      <c r="L1825">
        <v>1819</v>
      </c>
      <c r="M1825" t="s">
        <v>8557</v>
      </c>
      <c r="N1825" t="s">
        <v>30906</v>
      </c>
      <c r="O1825" t="s">
        <v>30907</v>
      </c>
      <c r="P1825" t="s">
        <v>30908</v>
      </c>
      <c r="Q1825" t="s">
        <v>8557</v>
      </c>
    </row>
    <row r="1826" spans="2:17" x14ac:dyDescent="0.3">
      <c r="B1826">
        <v>1820</v>
      </c>
      <c r="C1826" t="s">
        <v>4731</v>
      </c>
      <c r="D1826" t="s">
        <v>42516</v>
      </c>
      <c r="E1826" t="s">
        <v>4732</v>
      </c>
      <c r="F1826" t="s">
        <v>50622</v>
      </c>
      <c r="G1826" t="s">
        <v>4731</v>
      </c>
      <c r="H1826" t="s">
        <v>4732</v>
      </c>
      <c r="I1826" t="s">
        <v>50622</v>
      </c>
      <c r="J1826" t="s">
        <v>4731</v>
      </c>
      <c r="L1826">
        <v>1820</v>
      </c>
      <c r="M1826" t="s">
        <v>8558</v>
      </c>
      <c r="N1826" t="s">
        <v>30909</v>
      </c>
      <c r="O1826" t="s">
        <v>30910</v>
      </c>
      <c r="P1826" t="s">
        <v>30911</v>
      </c>
      <c r="Q1826" t="s">
        <v>8558</v>
      </c>
    </row>
    <row r="1827" spans="2:17" x14ac:dyDescent="0.3">
      <c r="B1827">
        <v>1821</v>
      </c>
      <c r="C1827" t="s">
        <v>4733</v>
      </c>
      <c r="D1827" t="s">
        <v>42518</v>
      </c>
      <c r="E1827" t="s">
        <v>4734</v>
      </c>
      <c r="F1827" t="s">
        <v>50623</v>
      </c>
      <c r="G1827" t="s">
        <v>4733</v>
      </c>
      <c r="H1827" t="s">
        <v>4734</v>
      </c>
      <c r="I1827" t="s">
        <v>50623</v>
      </c>
      <c r="J1827" t="s">
        <v>4733</v>
      </c>
      <c r="L1827">
        <v>1821</v>
      </c>
      <c r="M1827" t="s">
        <v>8559</v>
      </c>
      <c r="N1827" t="s">
        <v>30912</v>
      </c>
      <c r="O1827" t="s">
        <v>30913</v>
      </c>
      <c r="P1827" t="s">
        <v>30914</v>
      </c>
      <c r="Q1827" t="s">
        <v>8559</v>
      </c>
    </row>
    <row r="1828" spans="2:17" x14ac:dyDescent="0.3">
      <c r="B1828">
        <v>1822</v>
      </c>
      <c r="C1828" t="s">
        <v>4735</v>
      </c>
      <c r="D1828" t="s">
        <v>42520</v>
      </c>
      <c r="E1828" t="s">
        <v>4736</v>
      </c>
      <c r="F1828" t="s">
        <v>50624</v>
      </c>
      <c r="G1828" t="s">
        <v>4735</v>
      </c>
      <c r="H1828" t="s">
        <v>4736</v>
      </c>
      <c r="I1828" t="s">
        <v>50624</v>
      </c>
      <c r="J1828" t="s">
        <v>4735</v>
      </c>
      <c r="L1828">
        <v>1822</v>
      </c>
      <c r="M1828" t="s">
        <v>8560</v>
      </c>
      <c r="N1828" t="s">
        <v>30915</v>
      </c>
      <c r="O1828" t="s">
        <v>30916</v>
      </c>
      <c r="P1828" t="s">
        <v>30917</v>
      </c>
      <c r="Q1828" t="s">
        <v>8560</v>
      </c>
    </row>
    <row r="1829" spans="2:17" x14ac:dyDescent="0.3">
      <c r="B1829">
        <v>1823</v>
      </c>
      <c r="C1829" t="s">
        <v>4737</v>
      </c>
      <c r="D1829" t="s">
        <v>42522</v>
      </c>
      <c r="E1829" t="s">
        <v>4738</v>
      </c>
      <c r="F1829" t="s">
        <v>50625</v>
      </c>
      <c r="G1829" t="s">
        <v>4737</v>
      </c>
      <c r="H1829" t="s">
        <v>4738</v>
      </c>
      <c r="I1829" t="s">
        <v>50625</v>
      </c>
      <c r="J1829" t="s">
        <v>4737</v>
      </c>
      <c r="L1829">
        <v>1823</v>
      </c>
      <c r="M1829" t="s">
        <v>8561</v>
      </c>
      <c r="N1829" t="s">
        <v>30918</v>
      </c>
      <c r="O1829" t="s">
        <v>30919</v>
      </c>
      <c r="P1829" t="s">
        <v>30920</v>
      </c>
      <c r="Q1829" t="s">
        <v>8561</v>
      </c>
    </row>
    <row r="1830" spans="2:17" x14ac:dyDescent="0.3">
      <c r="B1830">
        <v>1824</v>
      </c>
      <c r="C1830" t="s">
        <v>4739</v>
      </c>
      <c r="D1830" t="s">
        <v>42518</v>
      </c>
      <c r="E1830" t="s">
        <v>4740</v>
      </c>
      <c r="F1830" t="s">
        <v>50626</v>
      </c>
      <c r="G1830" t="s">
        <v>4739</v>
      </c>
      <c r="H1830" t="s">
        <v>4740</v>
      </c>
      <c r="I1830" t="s">
        <v>50626</v>
      </c>
      <c r="J1830" t="s">
        <v>4739</v>
      </c>
      <c r="L1830">
        <v>1824</v>
      </c>
      <c r="M1830" t="s">
        <v>8562</v>
      </c>
      <c r="N1830" t="s">
        <v>30912</v>
      </c>
      <c r="O1830" t="s">
        <v>30921</v>
      </c>
      <c r="P1830" t="s">
        <v>30922</v>
      </c>
      <c r="Q1830" t="s">
        <v>8562</v>
      </c>
    </row>
    <row r="1831" spans="2:17" x14ac:dyDescent="0.3">
      <c r="B1831">
        <v>1825</v>
      </c>
      <c r="C1831" t="s">
        <v>4741</v>
      </c>
      <c r="D1831" t="s">
        <v>42520</v>
      </c>
      <c r="E1831" t="s">
        <v>4742</v>
      </c>
      <c r="F1831" t="s">
        <v>50627</v>
      </c>
      <c r="G1831" t="s">
        <v>4741</v>
      </c>
      <c r="H1831" t="s">
        <v>4742</v>
      </c>
      <c r="I1831" t="s">
        <v>50627</v>
      </c>
      <c r="J1831" t="s">
        <v>4741</v>
      </c>
      <c r="L1831">
        <v>1825</v>
      </c>
      <c r="M1831" t="s">
        <v>8563</v>
      </c>
      <c r="N1831" t="s">
        <v>30915</v>
      </c>
      <c r="O1831" t="s">
        <v>30923</v>
      </c>
      <c r="P1831" t="s">
        <v>30924</v>
      </c>
      <c r="Q1831" t="s">
        <v>8563</v>
      </c>
    </row>
    <row r="1832" spans="2:17" x14ac:dyDescent="0.3">
      <c r="B1832">
        <v>1826</v>
      </c>
      <c r="C1832" t="s">
        <v>4743</v>
      </c>
      <c r="D1832" t="s">
        <v>42526</v>
      </c>
      <c r="E1832" t="s">
        <v>4744</v>
      </c>
      <c r="F1832" t="s">
        <v>50628</v>
      </c>
      <c r="G1832" t="s">
        <v>4743</v>
      </c>
      <c r="H1832" t="s">
        <v>4744</v>
      </c>
      <c r="I1832" t="s">
        <v>50628</v>
      </c>
      <c r="J1832" t="s">
        <v>4743</v>
      </c>
      <c r="L1832">
        <v>1826</v>
      </c>
      <c r="M1832" t="s">
        <v>8564</v>
      </c>
      <c r="N1832" t="s">
        <v>30925</v>
      </c>
      <c r="O1832" t="s">
        <v>30926</v>
      </c>
      <c r="P1832" t="s">
        <v>30927</v>
      </c>
      <c r="Q1832" t="s">
        <v>8564</v>
      </c>
    </row>
    <row r="1833" spans="2:17" x14ac:dyDescent="0.3">
      <c r="B1833">
        <v>1827</v>
      </c>
      <c r="C1833" t="s">
        <v>4745</v>
      </c>
      <c r="D1833" t="s">
        <v>42369</v>
      </c>
      <c r="E1833" t="s">
        <v>50629</v>
      </c>
      <c r="F1833" t="s">
        <v>50630</v>
      </c>
      <c r="G1833" t="s">
        <v>4745</v>
      </c>
      <c r="H1833" t="s">
        <v>50629</v>
      </c>
      <c r="I1833" t="s">
        <v>50630</v>
      </c>
      <c r="J1833" t="s">
        <v>4745</v>
      </c>
      <c r="L1833">
        <v>1827</v>
      </c>
      <c r="M1833" t="s">
        <v>8565</v>
      </c>
      <c r="N1833" t="s">
        <v>8566</v>
      </c>
      <c r="O1833" t="s">
        <v>30928</v>
      </c>
      <c r="P1833" t="s">
        <v>30929</v>
      </c>
      <c r="Q1833" t="s">
        <v>8565</v>
      </c>
    </row>
    <row r="1834" spans="2:17" x14ac:dyDescent="0.3">
      <c r="B1834">
        <v>1828</v>
      </c>
      <c r="C1834" t="s">
        <v>4746</v>
      </c>
      <c r="D1834" t="s">
        <v>42372</v>
      </c>
      <c r="E1834" t="s">
        <v>4747</v>
      </c>
      <c r="F1834" t="s">
        <v>50631</v>
      </c>
      <c r="G1834" t="s">
        <v>4746</v>
      </c>
      <c r="H1834" t="s">
        <v>4747</v>
      </c>
      <c r="I1834" t="s">
        <v>50631</v>
      </c>
      <c r="J1834" t="s">
        <v>4746</v>
      </c>
      <c r="L1834">
        <v>1828</v>
      </c>
      <c r="M1834" t="s">
        <v>8567</v>
      </c>
      <c r="N1834" t="s">
        <v>8568</v>
      </c>
      <c r="O1834" t="s">
        <v>30930</v>
      </c>
      <c r="P1834" t="s">
        <v>30931</v>
      </c>
      <c r="Q1834" t="s">
        <v>8567</v>
      </c>
    </row>
    <row r="1835" spans="2:17" x14ac:dyDescent="0.3">
      <c r="B1835">
        <v>1829</v>
      </c>
      <c r="C1835" t="s">
        <v>4748</v>
      </c>
      <c r="D1835" t="s">
        <v>42374</v>
      </c>
      <c r="E1835" t="s">
        <v>4749</v>
      </c>
      <c r="F1835" t="s">
        <v>50632</v>
      </c>
      <c r="G1835" t="s">
        <v>4748</v>
      </c>
      <c r="H1835" t="s">
        <v>4749</v>
      </c>
      <c r="I1835" t="s">
        <v>50632</v>
      </c>
      <c r="J1835" t="s">
        <v>4748</v>
      </c>
      <c r="L1835">
        <v>1829</v>
      </c>
      <c r="M1835" t="s">
        <v>8569</v>
      </c>
      <c r="N1835" t="s">
        <v>8570</v>
      </c>
      <c r="O1835" t="s">
        <v>30932</v>
      </c>
      <c r="P1835" t="s">
        <v>30933</v>
      </c>
      <c r="Q1835" t="s">
        <v>8569</v>
      </c>
    </row>
    <row r="1836" spans="2:17" x14ac:dyDescent="0.3">
      <c r="B1836">
        <v>1830</v>
      </c>
      <c r="C1836" t="s">
        <v>4750</v>
      </c>
      <c r="D1836" t="s">
        <v>42376</v>
      </c>
      <c r="E1836" t="s">
        <v>4751</v>
      </c>
      <c r="F1836" t="s">
        <v>50633</v>
      </c>
      <c r="G1836" t="s">
        <v>4750</v>
      </c>
      <c r="H1836" t="s">
        <v>4751</v>
      </c>
      <c r="I1836" t="s">
        <v>50633</v>
      </c>
      <c r="J1836" t="s">
        <v>4750</v>
      </c>
      <c r="L1836">
        <v>1830</v>
      </c>
      <c r="M1836" t="s">
        <v>8571</v>
      </c>
      <c r="N1836" t="s">
        <v>8572</v>
      </c>
      <c r="O1836" t="s">
        <v>30934</v>
      </c>
      <c r="P1836" t="s">
        <v>30935</v>
      </c>
      <c r="Q1836" t="s">
        <v>8571</v>
      </c>
    </row>
    <row r="1837" spans="2:17" x14ac:dyDescent="0.3">
      <c r="B1837">
        <v>1831</v>
      </c>
      <c r="C1837" t="s">
        <v>4752</v>
      </c>
      <c r="D1837" t="s">
        <v>42378</v>
      </c>
      <c r="E1837" t="s">
        <v>4753</v>
      </c>
      <c r="F1837" t="s">
        <v>50634</v>
      </c>
      <c r="G1837" t="s">
        <v>4752</v>
      </c>
      <c r="H1837" t="s">
        <v>4753</v>
      </c>
      <c r="I1837" t="s">
        <v>50634</v>
      </c>
      <c r="J1837" t="s">
        <v>4752</v>
      </c>
      <c r="L1837">
        <v>1831</v>
      </c>
      <c r="M1837" t="s">
        <v>8573</v>
      </c>
      <c r="N1837" t="s">
        <v>8574</v>
      </c>
      <c r="O1837" t="s">
        <v>30936</v>
      </c>
      <c r="P1837" t="s">
        <v>30937</v>
      </c>
      <c r="Q1837" t="s">
        <v>8573</v>
      </c>
    </row>
    <row r="1838" spans="2:17" x14ac:dyDescent="0.3">
      <c r="B1838">
        <v>1832</v>
      </c>
      <c r="C1838" t="s">
        <v>4754</v>
      </c>
      <c r="D1838" t="s">
        <v>42380</v>
      </c>
      <c r="E1838" t="s">
        <v>4755</v>
      </c>
      <c r="F1838" t="s">
        <v>50635</v>
      </c>
      <c r="G1838" t="s">
        <v>4754</v>
      </c>
      <c r="H1838" t="s">
        <v>4755</v>
      </c>
      <c r="I1838" t="s">
        <v>50635</v>
      </c>
      <c r="J1838" t="s">
        <v>4754</v>
      </c>
      <c r="L1838">
        <v>1832</v>
      </c>
      <c r="M1838" t="s">
        <v>8575</v>
      </c>
      <c r="N1838" t="s">
        <v>8576</v>
      </c>
      <c r="O1838" t="s">
        <v>30938</v>
      </c>
      <c r="P1838" t="s">
        <v>30939</v>
      </c>
      <c r="Q1838" t="s">
        <v>8575</v>
      </c>
    </row>
    <row r="1839" spans="2:17" x14ac:dyDescent="0.3">
      <c r="B1839">
        <v>1833</v>
      </c>
      <c r="C1839" t="s">
        <v>4756</v>
      </c>
      <c r="D1839" t="s">
        <v>42382</v>
      </c>
      <c r="E1839" t="s">
        <v>50636</v>
      </c>
      <c r="F1839" t="s">
        <v>26786</v>
      </c>
      <c r="G1839" t="s">
        <v>4756</v>
      </c>
      <c r="H1839" t="s">
        <v>50636</v>
      </c>
      <c r="I1839" t="s">
        <v>26786</v>
      </c>
      <c r="J1839" t="s">
        <v>4756</v>
      </c>
      <c r="L1839">
        <v>1833</v>
      </c>
      <c r="M1839" t="s">
        <v>8577</v>
      </c>
      <c r="N1839" t="s">
        <v>30940</v>
      </c>
      <c r="O1839" t="s">
        <v>30941</v>
      </c>
      <c r="P1839" t="s">
        <v>30942</v>
      </c>
      <c r="Q1839" t="s">
        <v>8577</v>
      </c>
    </row>
    <row r="1840" spans="2:17" x14ac:dyDescent="0.3">
      <c r="B1840">
        <v>1834</v>
      </c>
      <c r="C1840" t="s">
        <v>26788</v>
      </c>
      <c r="D1840" t="s">
        <v>42384</v>
      </c>
      <c r="E1840" t="s">
        <v>26789</v>
      </c>
      <c r="F1840" t="s">
        <v>50637</v>
      </c>
      <c r="G1840" t="s">
        <v>26788</v>
      </c>
      <c r="H1840" t="s">
        <v>26789</v>
      </c>
      <c r="I1840" t="s">
        <v>50637</v>
      </c>
      <c r="J1840" t="s">
        <v>26788</v>
      </c>
      <c r="L1840">
        <v>1834</v>
      </c>
      <c r="M1840" t="s">
        <v>8580</v>
      </c>
      <c r="N1840" t="s">
        <v>8581</v>
      </c>
      <c r="O1840" t="s">
        <v>30943</v>
      </c>
      <c r="P1840" t="s">
        <v>30944</v>
      </c>
      <c r="Q1840" t="s">
        <v>8580</v>
      </c>
    </row>
    <row r="1841" spans="2:17" x14ac:dyDescent="0.3">
      <c r="B1841">
        <v>1835</v>
      </c>
      <c r="C1841" t="s">
        <v>4758</v>
      </c>
      <c r="D1841" t="s">
        <v>42386</v>
      </c>
      <c r="E1841" t="s">
        <v>26790</v>
      </c>
      <c r="F1841" t="s">
        <v>50638</v>
      </c>
      <c r="G1841" t="s">
        <v>4758</v>
      </c>
      <c r="H1841" t="s">
        <v>26790</v>
      </c>
      <c r="I1841" t="s">
        <v>50638</v>
      </c>
      <c r="J1841" t="s">
        <v>4758</v>
      </c>
      <c r="L1841">
        <v>1835</v>
      </c>
      <c r="M1841" t="s">
        <v>8582</v>
      </c>
      <c r="N1841" t="s">
        <v>8583</v>
      </c>
      <c r="O1841" t="s">
        <v>30945</v>
      </c>
      <c r="P1841" t="s">
        <v>30946</v>
      </c>
      <c r="Q1841" t="s">
        <v>8582</v>
      </c>
    </row>
    <row r="1842" spans="2:17" x14ac:dyDescent="0.3">
      <c r="B1842">
        <v>1836</v>
      </c>
      <c r="C1842" t="s">
        <v>4759</v>
      </c>
      <c r="D1842" t="s">
        <v>42388</v>
      </c>
      <c r="E1842" t="s">
        <v>26791</v>
      </c>
      <c r="F1842" t="s">
        <v>50639</v>
      </c>
      <c r="G1842" t="s">
        <v>4759</v>
      </c>
      <c r="H1842" t="s">
        <v>26791</v>
      </c>
      <c r="I1842" t="s">
        <v>50639</v>
      </c>
      <c r="J1842" t="s">
        <v>4759</v>
      </c>
      <c r="L1842">
        <v>1836</v>
      </c>
      <c r="M1842" t="s">
        <v>8584</v>
      </c>
      <c r="N1842" t="s">
        <v>8585</v>
      </c>
      <c r="O1842" t="s">
        <v>30947</v>
      </c>
      <c r="P1842" t="s">
        <v>30948</v>
      </c>
      <c r="Q1842" t="s">
        <v>8584</v>
      </c>
    </row>
    <row r="1843" spans="2:17" x14ac:dyDescent="0.3">
      <c r="B1843">
        <v>1837</v>
      </c>
      <c r="C1843" t="s">
        <v>4760</v>
      </c>
      <c r="D1843" t="s">
        <v>42390</v>
      </c>
      <c r="E1843" t="s">
        <v>26792</v>
      </c>
      <c r="F1843" t="s">
        <v>50640</v>
      </c>
      <c r="G1843" t="s">
        <v>4760</v>
      </c>
      <c r="H1843" t="s">
        <v>26792</v>
      </c>
      <c r="I1843" t="s">
        <v>50640</v>
      </c>
      <c r="J1843" t="s">
        <v>4760</v>
      </c>
      <c r="L1843">
        <v>1837</v>
      </c>
      <c r="M1843" t="s">
        <v>8586</v>
      </c>
      <c r="N1843" t="s">
        <v>8587</v>
      </c>
      <c r="O1843" t="s">
        <v>30949</v>
      </c>
      <c r="P1843" t="s">
        <v>30950</v>
      </c>
      <c r="Q1843" t="s">
        <v>8586</v>
      </c>
    </row>
    <row r="1844" spans="2:17" x14ac:dyDescent="0.3">
      <c r="B1844">
        <v>1838</v>
      </c>
      <c r="C1844" t="s">
        <v>4761</v>
      </c>
      <c r="D1844" t="s">
        <v>42392</v>
      </c>
      <c r="E1844" t="s">
        <v>26793</v>
      </c>
      <c r="F1844" t="s">
        <v>50641</v>
      </c>
      <c r="G1844" t="s">
        <v>4761</v>
      </c>
      <c r="H1844" t="s">
        <v>26793</v>
      </c>
      <c r="I1844" t="s">
        <v>50641</v>
      </c>
      <c r="J1844" t="s">
        <v>4761</v>
      </c>
      <c r="L1844">
        <v>1838</v>
      </c>
      <c r="M1844" t="s">
        <v>8588</v>
      </c>
      <c r="N1844" t="s">
        <v>8589</v>
      </c>
      <c r="O1844" t="s">
        <v>30951</v>
      </c>
      <c r="P1844" t="s">
        <v>30952</v>
      </c>
      <c r="Q1844" t="s">
        <v>8588</v>
      </c>
    </row>
    <row r="1845" spans="2:17" x14ac:dyDescent="0.3">
      <c r="B1845">
        <v>1839</v>
      </c>
      <c r="C1845" t="s">
        <v>4762</v>
      </c>
      <c r="D1845" t="s">
        <v>42394</v>
      </c>
      <c r="E1845" t="s">
        <v>4763</v>
      </c>
      <c r="F1845" t="s">
        <v>50642</v>
      </c>
      <c r="G1845" t="s">
        <v>4762</v>
      </c>
      <c r="H1845" t="s">
        <v>4763</v>
      </c>
      <c r="I1845" t="s">
        <v>50642</v>
      </c>
      <c r="J1845" t="s">
        <v>4762</v>
      </c>
      <c r="L1845">
        <v>1839</v>
      </c>
      <c r="M1845" t="s">
        <v>8590</v>
      </c>
      <c r="N1845" t="s">
        <v>26092</v>
      </c>
      <c r="O1845" t="s">
        <v>30953</v>
      </c>
      <c r="P1845" t="s">
        <v>30954</v>
      </c>
      <c r="Q1845" t="s">
        <v>8590</v>
      </c>
    </row>
    <row r="1846" spans="2:17" x14ac:dyDescent="0.3">
      <c r="B1846">
        <v>1840</v>
      </c>
      <c r="C1846" t="s">
        <v>4764</v>
      </c>
      <c r="D1846" t="s">
        <v>42396</v>
      </c>
      <c r="E1846" t="s">
        <v>4765</v>
      </c>
      <c r="F1846" t="s">
        <v>50643</v>
      </c>
      <c r="G1846" t="s">
        <v>4764</v>
      </c>
      <c r="H1846" t="s">
        <v>4765</v>
      </c>
      <c r="I1846" t="s">
        <v>50643</v>
      </c>
      <c r="J1846" t="s">
        <v>4764</v>
      </c>
      <c r="L1846">
        <v>1840</v>
      </c>
      <c r="M1846" t="s">
        <v>8591</v>
      </c>
      <c r="N1846" t="s">
        <v>26093</v>
      </c>
      <c r="O1846" t="s">
        <v>30955</v>
      </c>
      <c r="P1846" t="s">
        <v>30956</v>
      </c>
      <c r="Q1846" t="s">
        <v>8591</v>
      </c>
    </row>
    <row r="1847" spans="2:17" x14ac:dyDescent="0.3">
      <c r="B1847">
        <v>1841</v>
      </c>
      <c r="C1847" t="s">
        <v>4766</v>
      </c>
      <c r="D1847" t="s">
        <v>42398</v>
      </c>
      <c r="E1847" t="s">
        <v>4767</v>
      </c>
      <c r="F1847" t="s">
        <v>50644</v>
      </c>
      <c r="G1847" t="s">
        <v>4766</v>
      </c>
      <c r="H1847" t="s">
        <v>4767</v>
      </c>
      <c r="I1847" t="s">
        <v>50644</v>
      </c>
      <c r="J1847" t="s">
        <v>4766</v>
      </c>
      <c r="L1847">
        <v>1841</v>
      </c>
      <c r="M1847" t="s">
        <v>8592</v>
      </c>
      <c r="N1847" t="s">
        <v>26094</v>
      </c>
      <c r="O1847" t="s">
        <v>30957</v>
      </c>
      <c r="P1847" t="s">
        <v>30958</v>
      </c>
      <c r="Q1847" t="s">
        <v>8592</v>
      </c>
    </row>
    <row r="1848" spans="2:17" x14ac:dyDescent="0.3">
      <c r="B1848">
        <v>1842</v>
      </c>
      <c r="C1848" t="s">
        <v>4768</v>
      </c>
      <c r="D1848" t="s">
        <v>42400</v>
      </c>
      <c r="E1848" t="s">
        <v>4769</v>
      </c>
      <c r="F1848" t="s">
        <v>50645</v>
      </c>
      <c r="G1848" t="s">
        <v>4768</v>
      </c>
      <c r="H1848" t="s">
        <v>4769</v>
      </c>
      <c r="I1848" t="s">
        <v>50645</v>
      </c>
      <c r="J1848" t="s">
        <v>4768</v>
      </c>
      <c r="L1848">
        <v>1842</v>
      </c>
      <c r="M1848" t="s">
        <v>8593</v>
      </c>
      <c r="N1848" t="s">
        <v>8594</v>
      </c>
      <c r="O1848" t="s">
        <v>30959</v>
      </c>
      <c r="P1848" t="s">
        <v>30960</v>
      </c>
      <c r="Q1848" t="s">
        <v>8593</v>
      </c>
    </row>
    <row r="1849" spans="2:17" x14ac:dyDescent="0.3">
      <c r="B1849">
        <v>1843</v>
      </c>
      <c r="C1849" t="s">
        <v>4770</v>
      </c>
      <c r="D1849" t="s">
        <v>42402</v>
      </c>
      <c r="E1849" t="s">
        <v>4771</v>
      </c>
      <c r="F1849" t="s">
        <v>50646</v>
      </c>
      <c r="G1849" t="s">
        <v>4770</v>
      </c>
      <c r="H1849" t="s">
        <v>4771</v>
      </c>
      <c r="I1849" t="s">
        <v>50646</v>
      </c>
      <c r="J1849" t="s">
        <v>4770</v>
      </c>
      <c r="L1849">
        <v>1843</v>
      </c>
      <c r="M1849" t="s">
        <v>8595</v>
      </c>
      <c r="N1849" t="s">
        <v>30961</v>
      </c>
      <c r="O1849" t="s">
        <v>30962</v>
      </c>
      <c r="P1849" t="s">
        <v>30963</v>
      </c>
      <c r="Q1849" t="s">
        <v>8595</v>
      </c>
    </row>
    <row r="1850" spans="2:17" x14ac:dyDescent="0.3">
      <c r="B1850">
        <v>1844</v>
      </c>
      <c r="C1850" t="s">
        <v>50647</v>
      </c>
      <c r="D1850" t="s">
        <v>42405</v>
      </c>
      <c r="E1850" t="s">
        <v>50648</v>
      </c>
      <c r="F1850" t="s">
        <v>50649</v>
      </c>
      <c r="G1850" t="s">
        <v>50647</v>
      </c>
      <c r="H1850" t="s">
        <v>50648</v>
      </c>
      <c r="I1850" t="s">
        <v>50649</v>
      </c>
      <c r="J1850" t="s">
        <v>50647</v>
      </c>
      <c r="L1850">
        <v>1844</v>
      </c>
      <c r="M1850" t="s">
        <v>30964</v>
      </c>
      <c r="N1850" t="s">
        <v>30965</v>
      </c>
      <c r="O1850" t="s">
        <v>30966</v>
      </c>
      <c r="P1850" t="s">
        <v>30967</v>
      </c>
      <c r="Q1850" t="s">
        <v>30964</v>
      </c>
    </row>
    <row r="1851" spans="2:17" x14ac:dyDescent="0.3">
      <c r="B1851">
        <v>1845</v>
      </c>
      <c r="C1851" t="s">
        <v>4772</v>
      </c>
      <c r="D1851" t="s">
        <v>42408</v>
      </c>
      <c r="E1851" t="s">
        <v>4773</v>
      </c>
      <c r="F1851" t="s">
        <v>50650</v>
      </c>
      <c r="G1851" t="s">
        <v>4772</v>
      </c>
      <c r="H1851" t="s">
        <v>4773</v>
      </c>
      <c r="I1851" t="s">
        <v>50650</v>
      </c>
      <c r="J1851" t="s">
        <v>4772</v>
      </c>
      <c r="L1851">
        <v>1845</v>
      </c>
      <c r="M1851" t="s">
        <v>8596</v>
      </c>
      <c r="N1851" t="s">
        <v>8597</v>
      </c>
      <c r="O1851" t="s">
        <v>30968</v>
      </c>
      <c r="P1851" t="s">
        <v>30969</v>
      </c>
      <c r="Q1851" t="s">
        <v>8596</v>
      </c>
    </row>
    <row r="1852" spans="2:17" x14ac:dyDescent="0.3">
      <c r="B1852">
        <v>1846</v>
      </c>
      <c r="C1852" t="s">
        <v>4774</v>
      </c>
      <c r="D1852" t="s">
        <v>42410</v>
      </c>
      <c r="E1852" t="s">
        <v>50651</v>
      </c>
      <c r="F1852" t="s">
        <v>50652</v>
      </c>
      <c r="G1852" t="s">
        <v>4774</v>
      </c>
      <c r="H1852" t="s">
        <v>50651</v>
      </c>
      <c r="I1852" t="s">
        <v>50652</v>
      </c>
      <c r="J1852" t="s">
        <v>4774</v>
      </c>
      <c r="L1852">
        <v>1846</v>
      </c>
      <c r="M1852" t="s">
        <v>8598</v>
      </c>
      <c r="N1852" t="s">
        <v>8599</v>
      </c>
      <c r="O1852" t="s">
        <v>30970</v>
      </c>
      <c r="P1852" t="s">
        <v>30971</v>
      </c>
      <c r="Q1852" t="s">
        <v>8598</v>
      </c>
    </row>
    <row r="1853" spans="2:17" x14ac:dyDescent="0.3">
      <c r="B1853">
        <v>1847</v>
      </c>
      <c r="C1853" t="s">
        <v>4775</v>
      </c>
      <c r="D1853" t="s">
        <v>42413</v>
      </c>
      <c r="E1853" t="s">
        <v>50653</v>
      </c>
      <c r="F1853" t="s">
        <v>50654</v>
      </c>
      <c r="G1853" t="s">
        <v>4775</v>
      </c>
      <c r="H1853" t="s">
        <v>50653</v>
      </c>
      <c r="I1853" t="s">
        <v>50654</v>
      </c>
      <c r="J1853" t="s">
        <v>4775</v>
      </c>
      <c r="L1853">
        <v>1847</v>
      </c>
      <c r="M1853" t="s">
        <v>8600</v>
      </c>
      <c r="N1853" t="s">
        <v>8601</v>
      </c>
      <c r="O1853" t="s">
        <v>30972</v>
      </c>
      <c r="P1853" t="s">
        <v>30973</v>
      </c>
      <c r="Q1853" t="s">
        <v>8600</v>
      </c>
    </row>
    <row r="1854" spans="2:17" x14ac:dyDescent="0.3">
      <c r="B1854">
        <v>1848</v>
      </c>
      <c r="C1854" t="s">
        <v>4776</v>
      </c>
      <c r="D1854" t="s">
        <v>42416</v>
      </c>
      <c r="E1854" t="s">
        <v>4777</v>
      </c>
      <c r="F1854" t="s">
        <v>50655</v>
      </c>
      <c r="G1854" t="s">
        <v>4776</v>
      </c>
      <c r="H1854" t="s">
        <v>4777</v>
      </c>
      <c r="I1854" t="s">
        <v>50655</v>
      </c>
      <c r="J1854" t="s">
        <v>4776</v>
      </c>
      <c r="L1854">
        <v>1848</v>
      </c>
      <c r="M1854" t="s">
        <v>8602</v>
      </c>
      <c r="N1854" t="s">
        <v>8603</v>
      </c>
      <c r="O1854" t="s">
        <v>30974</v>
      </c>
      <c r="P1854" t="s">
        <v>30975</v>
      </c>
      <c r="Q1854" t="s">
        <v>8602</v>
      </c>
    </row>
    <row r="1855" spans="2:17" x14ac:dyDescent="0.3">
      <c r="B1855">
        <v>1849</v>
      </c>
      <c r="C1855" t="s">
        <v>4778</v>
      </c>
      <c r="D1855" t="s">
        <v>42418</v>
      </c>
      <c r="E1855" t="s">
        <v>4779</v>
      </c>
      <c r="F1855" t="s">
        <v>50656</v>
      </c>
      <c r="G1855" t="s">
        <v>4778</v>
      </c>
      <c r="H1855" t="s">
        <v>4779</v>
      </c>
      <c r="I1855" t="s">
        <v>50656</v>
      </c>
      <c r="J1855" t="s">
        <v>4778</v>
      </c>
      <c r="L1855">
        <v>1849</v>
      </c>
      <c r="M1855" t="s">
        <v>8604</v>
      </c>
      <c r="N1855" t="s">
        <v>8605</v>
      </c>
      <c r="O1855" t="s">
        <v>30976</v>
      </c>
      <c r="P1855" t="s">
        <v>30977</v>
      </c>
      <c r="Q1855" t="s">
        <v>8604</v>
      </c>
    </row>
    <row r="1856" spans="2:17" x14ac:dyDescent="0.3">
      <c r="B1856">
        <v>1850</v>
      </c>
      <c r="C1856" t="s">
        <v>4780</v>
      </c>
      <c r="D1856" t="s">
        <v>42420</v>
      </c>
      <c r="E1856" t="s">
        <v>4781</v>
      </c>
      <c r="F1856" t="s">
        <v>50657</v>
      </c>
      <c r="G1856" t="s">
        <v>4780</v>
      </c>
      <c r="H1856" t="s">
        <v>4781</v>
      </c>
      <c r="I1856" t="s">
        <v>50657</v>
      </c>
      <c r="J1856" t="s">
        <v>4780</v>
      </c>
      <c r="L1856">
        <v>1850</v>
      </c>
      <c r="M1856" t="s">
        <v>8606</v>
      </c>
      <c r="N1856" t="s">
        <v>8607</v>
      </c>
      <c r="O1856" t="s">
        <v>30978</v>
      </c>
      <c r="P1856" t="s">
        <v>30979</v>
      </c>
      <c r="Q1856" t="s">
        <v>8606</v>
      </c>
    </row>
    <row r="1857" spans="2:17" x14ac:dyDescent="0.3">
      <c r="B1857">
        <v>1851</v>
      </c>
      <c r="C1857" t="s">
        <v>4782</v>
      </c>
      <c r="D1857" t="s">
        <v>28415</v>
      </c>
      <c r="E1857" t="s">
        <v>4783</v>
      </c>
      <c r="F1857" t="s">
        <v>41979</v>
      </c>
      <c r="G1857" t="s">
        <v>4782</v>
      </c>
      <c r="H1857" t="s">
        <v>4783</v>
      </c>
      <c r="I1857" t="s">
        <v>41979</v>
      </c>
      <c r="J1857" t="s">
        <v>4782</v>
      </c>
      <c r="L1857">
        <v>1851</v>
      </c>
      <c r="M1857" t="s">
        <v>8608</v>
      </c>
      <c r="N1857" t="s">
        <v>8609</v>
      </c>
      <c r="O1857" t="s">
        <v>30980</v>
      </c>
      <c r="P1857" t="s">
        <v>30981</v>
      </c>
      <c r="Q1857" t="s">
        <v>8608</v>
      </c>
    </row>
    <row r="1858" spans="2:17" x14ac:dyDescent="0.3">
      <c r="B1858">
        <v>1852</v>
      </c>
      <c r="C1858" t="s">
        <v>4784</v>
      </c>
      <c r="D1858" t="s">
        <v>28417</v>
      </c>
      <c r="E1858" t="s">
        <v>4785</v>
      </c>
      <c r="F1858" t="s">
        <v>41980</v>
      </c>
      <c r="G1858" t="s">
        <v>4784</v>
      </c>
      <c r="H1858" t="s">
        <v>4785</v>
      </c>
      <c r="I1858" t="s">
        <v>41980</v>
      </c>
      <c r="J1858" t="s">
        <v>4784</v>
      </c>
      <c r="L1858">
        <v>1852</v>
      </c>
      <c r="M1858" t="s">
        <v>8610</v>
      </c>
      <c r="N1858" t="s">
        <v>8611</v>
      </c>
      <c r="O1858" t="s">
        <v>30982</v>
      </c>
      <c r="P1858" t="s">
        <v>30983</v>
      </c>
      <c r="Q1858" t="s">
        <v>8610</v>
      </c>
    </row>
    <row r="1859" spans="2:17" x14ac:dyDescent="0.3">
      <c r="B1859">
        <v>1853</v>
      </c>
      <c r="C1859" t="s">
        <v>4786</v>
      </c>
      <c r="D1859" t="s">
        <v>28419</v>
      </c>
      <c r="E1859" t="s">
        <v>4787</v>
      </c>
      <c r="F1859" t="s">
        <v>41981</v>
      </c>
      <c r="G1859" t="s">
        <v>4786</v>
      </c>
      <c r="H1859" t="s">
        <v>4787</v>
      </c>
      <c r="I1859" t="s">
        <v>41981</v>
      </c>
      <c r="J1859" t="s">
        <v>4786</v>
      </c>
      <c r="L1859">
        <v>1853</v>
      </c>
      <c r="M1859" t="s">
        <v>8612</v>
      </c>
      <c r="N1859" t="s">
        <v>8613</v>
      </c>
      <c r="O1859" t="s">
        <v>30984</v>
      </c>
      <c r="P1859" t="s">
        <v>30985</v>
      </c>
      <c r="Q1859" t="s">
        <v>8612</v>
      </c>
    </row>
    <row r="1860" spans="2:17" x14ac:dyDescent="0.3">
      <c r="B1860">
        <v>1854</v>
      </c>
      <c r="C1860" t="s">
        <v>4788</v>
      </c>
      <c r="D1860" t="s">
        <v>28421</v>
      </c>
      <c r="E1860" t="s">
        <v>4789</v>
      </c>
      <c r="F1860" t="s">
        <v>41982</v>
      </c>
      <c r="G1860" t="s">
        <v>4788</v>
      </c>
      <c r="H1860" t="s">
        <v>4789</v>
      </c>
      <c r="I1860" t="s">
        <v>41982</v>
      </c>
      <c r="J1860" t="s">
        <v>4788</v>
      </c>
      <c r="L1860">
        <v>1854</v>
      </c>
      <c r="M1860" t="s">
        <v>8614</v>
      </c>
      <c r="N1860" t="s">
        <v>8615</v>
      </c>
      <c r="O1860" t="s">
        <v>30986</v>
      </c>
      <c r="P1860" t="s">
        <v>30987</v>
      </c>
      <c r="Q1860" t="s">
        <v>8614</v>
      </c>
    </row>
    <row r="1861" spans="2:17" x14ac:dyDescent="0.3">
      <c r="B1861">
        <v>1855</v>
      </c>
      <c r="C1861" t="s">
        <v>4790</v>
      </c>
      <c r="D1861" t="s">
        <v>28423</v>
      </c>
      <c r="E1861" t="s">
        <v>4791</v>
      </c>
      <c r="F1861" t="s">
        <v>41983</v>
      </c>
      <c r="G1861" t="s">
        <v>4790</v>
      </c>
      <c r="H1861" t="s">
        <v>4791</v>
      </c>
      <c r="I1861" t="s">
        <v>41983</v>
      </c>
      <c r="J1861" t="s">
        <v>4790</v>
      </c>
      <c r="L1861">
        <v>1855</v>
      </c>
      <c r="M1861" t="s">
        <v>8616</v>
      </c>
      <c r="N1861" t="s">
        <v>8617</v>
      </c>
      <c r="O1861" t="s">
        <v>30988</v>
      </c>
      <c r="P1861" t="s">
        <v>30989</v>
      </c>
      <c r="Q1861" t="s">
        <v>8616</v>
      </c>
    </row>
    <row r="1862" spans="2:17" x14ac:dyDescent="0.3">
      <c r="B1862">
        <v>1856</v>
      </c>
      <c r="C1862" t="s">
        <v>4792</v>
      </c>
      <c r="D1862" t="s">
        <v>28425</v>
      </c>
      <c r="E1862" t="s">
        <v>4793</v>
      </c>
      <c r="F1862" t="s">
        <v>41984</v>
      </c>
      <c r="G1862" t="s">
        <v>4792</v>
      </c>
      <c r="H1862" t="s">
        <v>4793</v>
      </c>
      <c r="I1862" t="s">
        <v>41984</v>
      </c>
      <c r="J1862" t="s">
        <v>4792</v>
      </c>
      <c r="L1862">
        <v>1856</v>
      </c>
      <c r="M1862" t="s">
        <v>8618</v>
      </c>
      <c r="N1862" t="s">
        <v>8619</v>
      </c>
      <c r="O1862" t="s">
        <v>30990</v>
      </c>
      <c r="P1862" t="s">
        <v>30991</v>
      </c>
      <c r="Q1862" t="s">
        <v>8618</v>
      </c>
    </row>
    <row r="1863" spans="2:17" x14ac:dyDescent="0.3">
      <c r="B1863">
        <v>1857</v>
      </c>
      <c r="C1863" t="s">
        <v>4794</v>
      </c>
      <c r="D1863" t="s">
        <v>28427</v>
      </c>
      <c r="E1863" t="s">
        <v>4795</v>
      </c>
      <c r="F1863" t="s">
        <v>41985</v>
      </c>
      <c r="G1863" t="s">
        <v>4794</v>
      </c>
      <c r="H1863" t="s">
        <v>4795</v>
      </c>
      <c r="I1863" t="s">
        <v>41985</v>
      </c>
      <c r="J1863" t="s">
        <v>4794</v>
      </c>
      <c r="L1863">
        <v>1857</v>
      </c>
      <c r="M1863" t="s">
        <v>8620</v>
      </c>
      <c r="N1863" t="s">
        <v>8621</v>
      </c>
      <c r="O1863" t="s">
        <v>30992</v>
      </c>
      <c r="P1863" t="s">
        <v>30993</v>
      </c>
      <c r="Q1863" t="s">
        <v>8620</v>
      </c>
    </row>
    <row r="1864" spans="2:17" x14ac:dyDescent="0.3">
      <c r="B1864">
        <v>1858</v>
      </c>
      <c r="C1864" t="s">
        <v>4796</v>
      </c>
      <c r="D1864" t="s">
        <v>28429</v>
      </c>
      <c r="E1864" t="s">
        <v>4797</v>
      </c>
      <c r="F1864" t="s">
        <v>41986</v>
      </c>
      <c r="G1864" t="s">
        <v>4796</v>
      </c>
      <c r="H1864" t="s">
        <v>4797</v>
      </c>
      <c r="I1864" t="s">
        <v>41986</v>
      </c>
      <c r="J1864" t="s">
        <v>4796</v>
      </c>
      <c r="L1864">
        <v>1858</v>
      </c>
      <c r="M1864" t="s">
        <v>8622</v>
      </c>
      <c r="N1864" t="s">
        <v>8623</v>
      </c>
      <c r="O1864" t="s">
        <v>30994</v>
      </c>
      <c r="P1864" t="s">
        <v>30995</v>
      </c>
      <c r="Q1864" t="s">
        <v>8622</v>
      </c>
    </row>
    <row r="1865" spans="2:17" x14ac:dyDescent="0.3">
      <c r="B1865">
        <v>1859</v>
      </c>
      <c r="C1865" t="s">
        <v>4798</v>
      </c>
      <c r="D1865" t="s">
        <v>28431</v>
      </c>
      <c r="E1865" t="s">
        <v>4799</v>
      </c>
      <c r="F1865" t="s">
        <v>41987</v>
      </c>
      <c r="G1865" t="s">
        <v>4798</v>
      </c>
      <c r="H1865" t="s">
        <v>4799</v>
      </c>
      <c r="I1865" t="s">
        <v>41987</v>
      </c>
      <c r="J1865" t="s">
        <v>4798</v>
      </c>
      <c r="L1865">
        <v>1859</v>
      </c>
      <c r="M1865" t="s">
        <v>8624</v>
      </c>
      <c r="N1865" t="s">
        <v>8625</v>
      </c>
      <c r="O1865" t="s">
        <v>30996</v>
      </c>
      <c r="P1865" t="s">
        <v>30997</v>
      </c>
      <c r="Q1865" t="s">
        <v>8624</v>
      </c>
    </row>
    <row r="1866" spans="2:17" x14ac:dyDescent="0.3">
      <c r="B1866">
        <v>1860</v>
      </c>
      <c r="C1866" t="s">
        <v>4800</v>
      </c>
      <c r="D1866" t="s">
        <v>28390</v>
      </c>
      <c r="E1866" t="s">
        <v>4801</v>
      </c>
      <c r="F1866" t="s">
        <v>41956</v>
      </c>
      <c r="G1866" t="s">
        <v>4800</v>
      </c>
      <c r="H1866" t="s">
        <v>4801</v>
      </c>
      <c r="I1866" t="s">
        <v>41956</v>
      </c>
      <c r="J1866" t="s">
        <v>4800</v>
      </c>
      <c r="L1866">
        <v>1860</v>
      </c>
      <c r="M1866" t="s">
        <v>8626</v>
      </c>
      <c r="N1866" t="s">
        <v>8627</v>
      </c>
      <c r="O1866" t="s">
        <v>30998</v>
      </c>
      <c r="P1866" t="s">
        <v>30999</v>
      </c>
      <c r="Q1866" t="s">
        <v>8626</v>
      </c>
    </row>
    <row r="1867" spans="2:17" x14ac:dyDescent="0.3">
      <c r="B1867">
        <v>1861</v>
      </c>
      <c r="C1867" t="s">
        <v>4802</v>
      </c>
      <c r="D1867" t="s">
        <v>28392</v>
      </c>
      <c r="E1867" t="s">
        <v>4803</v>
      </c>
      <c r="F1867" t="s">
        <v>41957</v>
      </c>
      <c r="G1867" t="s">
        <v>4802</v>
      </c>
      <c r="H1867" t="s">
        <v>4803</v>
      </c>
      <c r="I1867" t="s">
        <v>41957</v>
      </c>
      <c r="J1867" t="s">
        <v>4802</v>
      </c>
      <c r="L1867">
        <v>1861</v>
      </c>
      <c r="M1867" t="s">
        <v>8628</v>
      </c>
      <c r="N1867" t="s">
        <v>8629</v>
      </c>
      <c r="O1867" t="s">
        <v>31000</v>
      </c>
      <c r="P1867" t="s">
        <v>31001</v>
      </c>
      <c r="Q1867" t="s">
        <v>8628</v>
      </c>
    </row>
    <row r="1868" spans="2:17" x14ac:dyDescent="0.3">
      <c r="B1868">
        <v>1862</v>
      </c>
      <c r="C1868" t="s">
        <v>4804</v>
      </c>
      <c r="D1868" t="s">
        <v>42433</v>
      </c>
      <c r="E1868" t="s">
        <v>4805</v>
      </c>
      <c r="F1868" t="s">
        <v>50658</v>
      </c>
      <c r="G1868" t="s">
        <v>4804</v>
      </c>
      <c r="H1868" t="s">
        <v>4805</v>
      </c>
      <c r="I1868" t="s">
        <v>50658</v>
      </c>
      <c r="J1868" t="s">
        <v>4804</v>
      </c>
      <c r="L1868">
        <v>1862</v>
      </c>
      <c r="M1868" t="s">
        <v>8630</v>
      </c>
      <c r="N1868" t="s">
        <v>8631</v>
      </c>
      <c r="O1868" t="s">
        <v>31002</v>
      </c>
      <c r="P1868" t="s">
        <v>31003</v>
      </c>
      <c r="Q1868" t="s">
        <v>8630</v>
      </c>
    </row>
    <row r="1869" spans="2:17" x14ac:dyDescent="0.3">
      <c r="B1869">
        <v>1863</v>
      </c>
      <c r="C1869" t="s">
        <v>4806</v>
      </c>
      <c r="D1869" t="s">
        <v>42435</v>
      </c>
      <c r="E1869" t="s">
        <v>4807</v>
      </c>
      <c r="F1869" t="s">
        <v>50659</v>
      </c>
      <c r="G1869" t="s">
        <v>4806</v>
      </c>
      <c r="H1869" t="s">
        <v>4807</v>
      </c>
      <c r="I1869" t="s">
        <v>50659</v>
      </c>
      <c r="J1869" t="s">
        <v>4806</v>
      </c>
      <c r="L1869">
        <v>1863</v>
      </c>
      <c r="M1869" t="s">
        <v>8632</v>
      </c>
      <c r="N1869" t="s">
        <v>8633</v>
      </c>
      <c r="O1869" t="s">
        <v>31004</v>
      </c>
      <c r="P1869" t="s">
        <v>31005</v>
      </c>
      <c r="Q1869" t="s">
        <v>8632</v>
      </c>
    </row>
    <row r="1870" spans="2:17" x14ac:dyDescent="0.3">
      <c r="B1870">
        <v>1864</v>
      </c>
      <c r="C1870" t="s">
        <v>4808</v>
      </c>
      <c r="D1870" t="s">
        <v>42437</v>
      </c>
      <c r="E1870" t="s">
        <v>4809</v>
      </c>
      <c r="F1870" t="s">
        <v>50660</v>
      </c>
      <c r="G1870" t="s">
        <v>4808</v>
      </c>
      <c r="H1870" t="s">
        <v>4809</v>
      </c>
      <c r="I1870" t="s">
        <v>50660</v>
      </c>
      <c r="J1870" t="s">
        <v>4808</v>
      </c>
      <c r="L1870">
        <v>1864</v>
      </c>
      <c r="M1870" t="s">
        <v>8634</v>
      </c>
      <c r="N1870" t="s">
        <v>8635</v>
      </c>
      <c r="O1870" t="s">
        <v>31006</v>
      </c>
      <c r="P1870" t="s">
        <v>31007</v>
      </c>
      <c r="Q1870" t="s">
        <v>8634</v>
      </c>
    </row>
    <row r="1871" spans="2:17" x14ac:dyDescent="0.3">
      <c r="B1871">
        <v>1865</v>
      </c>
      <c r="C1871" t="s">
        <v>50661</v>
      </c>
      <c r="D1871" t="s">
        <v>42440</v>
      </c>
      <c r="E1871" t="s">
        <v>4810</v>
      </c>
      <c r="F1871" t="s">
        <v>50662</v>
      </c>
      <c r="G1871" t="s">
        <v>50661</v>
      </c>
      <c r="H1871" t="s">
        <v>4810</v>
      </c>
      <c r="I1871" t="s">
        <v>50662</v>
      </c>
      <c r="J1871" t="s">
        <v>50661</v>
      </c>
      <c r="L1871">
        <v>1865</v>
      </c>
      <c r="M1871" t="s">
        <v>31008</v>
      </c>
      <c r="N1871" t="s">
        <v>8636</v>
      </c>
      <c r="O1871" t="s">
        <v>31009</v>
      </c>
      <c r="P1871" t="s">
        <v>31010</v>
      </c>
      <c r="Q1871" t="s">
        <v>31008</v>
      </c>
    </row>
    <row r="1872" spans="2:17" x14ac:dyDescent="0.3">
      <c r="B1872">
        <v>1866</v>
      </c>
      <c r="C1872" t="s">
        <v>5839</v>
      </c>
      <c r="D1872" t="s">
        <v>42442</v>
      </c>
      <c r="E1872" t="s">
        <v>4811</v>
      </c>
      <c r="F1872" t="s">
        <v>50663</v>
      </c>
      <c r="G1872" t="s">
        <v>5839</v>
      </c>
      <c r="H1872" t="s">
        <v>4811</v>
      </c>
      <c r="I1872" t="s">
        <v>50663</v>
      </c>
      <c r="J1872" t="s">
        <v>5839</v>
      </c>
      <c r="L1872">
        <v>1866</v>
      </c>
      <c r="M1872" t="s">
        <v>8637</v>
      </c>
      <c r="N1872" t="s">
        <v>8638</v>
      </c>
      <c r="O1872" t="s">
        <v>31011</v>
      </c>
      <c r="P1872" t="s">
        <v>31012</v>
      </c>
      <c r="Q1872" t="s">
        <v>8637</v>
      </c>
    </row>
    <row r="1873" spans="2:17" x14ac:dyDescent="0.3">
      <c r="B1873">
        <v>1867</v>
      </c>
      <c r="C1873" t="s">
        <v>4812</v>
      </c>
      <c r="D1873" t="s">
        <v>42444</v>
      </c>
      <c r="E1873" t="s">
        <v>4813</v>
      </c>
      <c r="F1873" t="s">
        <v>50664</v>
      </c>
      <c r="G1873" t="s">
        <v>4812</v>
      </c>
      <c r="H1873" t="s">
        <v>4813</v>
      </c>
      <c r="I1873" t="s">
        <v>50664</v>
      </c>
      <c r="J1873" t="s">
        <v>4812</v>
      </c>
      <c r="L1873">
        <v>1867</v>
      </c>
      <c r="M1873" t="s">
        <v>8639</v>
      </c>
      <c r="N1873" t="s">
        <v>8640</v>
      </c>
      <c r="O1873" t="s">
        <v>31013</v>
      </c>
      <c r="P1873" t="s">
        <v>31014</v>
      </c>
      <c r="Q1873" t="s">
        <v>8639</v>
      </c>
    </row>
    <row r="1874" spans="2:17" x14ac:dyDescent="0.3">
      <c r="B1874">
        <v>1868</v>
      </c>
      <c r="C1874" t="s">
        <v>4814</v>
      </c>
      <c r="D1874" t="s">
        <v>42446</v>
      </c>
      <c r="E1874" t="s">
        <v>4815</v>
      </c>
      <c r="F1874" t="s">
        <v>50665</v>
      </c>
      <c r="G1874" t="s">
        <v>4814</v>
      </c>
      <c r="H1874" t="s">
        <v>4815</v>
      </c>
      <c r="I1874" t="s">
        <v>50665</v>
      </c>
      <c r="J1874" t="s">
        <v>4814</v>
      </c>
      <c r="L1874">
        <v>1868</v>
      </c>
      <c r="M1874" t="s">
        <v>8641</v>
      </c>
      <c r="N1874" t="s">
        <v>8642</v>
      </c>
      <c r="O1874" t="s">
        <v>31015</v>
      </c>
      <c r="P1874" t="s">
        <v>31016</v>
      </c>
      <c r="Q1874" t="s">
        <v>8641</v>
      </c>
    </row>
    <row r="1875" spans="2:17" x14ac:dyDescent="0.3">
      <c r="B1875">
        <v>1869</v>
      </c>
      <c r="C1875" t="s">
        <v>4816</v>
      </c>
      <c r="D1875" t="s">
        <v>42448</v>
      </c>
      <c r="E1875" t="s">
        <v>4817</v>
      </c>
      <c r="F1875" t="s">
        <v>50666</v>
      </c>
      <c r="G1875" t="s">
        <v>4816</v>
      </c>
      <c r="H1875" t="s">
        <v>4817</v>
      </c>
      <c r="I1875" t="s">
        <v>50666</v>
      </c>
      <c r="J1875" t="s">
        <v>4816</v>
      </c>
      <c r="L1875">
        <v>1869</v>
      </c>
      <c r="M1875" t="s">
        <v>8643</v>
      </c>
      <c r="N1875" t="s">
        <v>8644</v>
      </c>
      <c r="O1875" t="s">
        <v>31017</v>
      </c>
      <c r="P1875" t="s">
        <v>31018</v>
      </c>
      <c r="Q1875" t="s">
        <v>8643</v>
      </c>
    </row>
    <row r="1876" spans="2:17" x14ac:dyDescent="0.3">
      <c r="B1876">
        <v>1870</v>
      </c>
      <c r="C1876" t="s">
        <v>4818</v>
      </c>
      <c r="D1876" t="s">
        <v>42450</v>
      </c>
      <c r="E1876" t="s">
        <v>4819</v>
      </c>
      <c r="F1876" t="s">
        <v>50667</v>
      </c>
      <c r="G1876" t="s">
        <v>4818</v>
      </c>
      <c r="H1876" t="s">
        <v>4819</v>
      </c>
      <c r="I1876" t="s">
        <v>50667</v>
      </c>
      <c r="J1876" t="s">
        <v>4818</v>
      </c>
      <c r="L1876">
        <v>1870</v>
      </c>
      <c r="M1876" t="s">
        <v>8645</v>
      </c>
      <c r="N1876" t="s">
        <v>8646</v>
      </c>
      <c r="O1876" t="s">
        <v>31019</v>
      </c>
      <c r="P1876" t="s">
        <v>31020</v>
      </c>
      <c r="Q1876" t="s">
        <v>8645</v>
      </c>
    </row>
    <row r="1877" spans="2:17" x14ac:dyDescent="0.3">
      <c r="B1877">
        <v>1871</v>
      </c>
      <c r="C1877" t="s">
        <v>4757</v>
      </c>
      <c r="D1877" t="s">
        <v>42452</v>
      </c>
      <c r="E1877" t="s">
        <v>26794</v>
      </c>
      <c r="F1877" t="s">
        <v>50668</v>
      </c>
      <c r="G1877" t="s">
        <v>4757</v>
      </c>
      <c r="H1877" t="s">
        <v>26794</v>
      </c>
      <c r="I1877" t="s">
        <v>50668</v>
      </c>
      <c r="J1877" t="s">
        <v>4757</v>
      </c>
      <c r="L1877">
        <v>1871</v>
      </c>
      <c r="M1877" t="s">
        <v>8578</v>
      </c>
      <c r="N1877" t="s">
        <v>8579</v>
      </c>
      <c r="O1877" t="s">
        <v>31021</v>
      </c>
      <c r="P1877" t="s">
        <v>31022</v>
      </c>
      <c r="Q1877" t="s">
        <v>8578</v>
      </c>
    </row>
    <row r="1878" spans="2:17" x14ac:dyDescent="0.3">
      <c r="B1878">
        <v>1872</v>
      </c>
      <c r="C1878" t="s">
        <v>4820</v>
      </c>
      <c r="D1878" t="s">
        <v>42454</v>
      </c>
      <c r="E1878" t="s">
        <v>4821</v>
      </c>
      <c r="F1878" t="s">
        <v>50669</v>
      </c>
      <c r="G1878" t="s">
        <v>4820</v>
      </c>
      <c r="H1878" t="s">
        <v>4821</v>
      </c>
      <c r="I1878" t="s">
        <v>50669</v>
      </c>
      <c r="J1878" t="s">
        <v>4820</v>
      </c>
      <c r="L1878">
        <v>1872</v>
      </c>
      <c r="M1878" t="s">
        <v>8647</v>
      </c>
      <c r="N1878" t="s">
        <v>8648</v>
      </c>
      <c r="O1878" t="s">
        <v>31023</v>
      </c>
      <c r="P1878" t="s">
        <v>31024</v>
      </c>
      <c r="Q1878" t="s">
        <v>8647</v>
      </c>
    </row>
    <row r="1879" spans="2:17" x14ac:dyDescent="0.3">
      <c r="B1879">
        <v>1873</v>
      </c>
      <c r="C1879" t="s">
        <v>4822</v>
      </c>
      <c r="D1879" t="s">
        <v>42456</v>
      </c>
      <c r="E1879" t="s">
        <v>4823</v>
      </c>
      <c r="F1879" t="s">
        <v>50670</v>
      </c>
      <c r="G1879" t="s">
        <v>4822</v>
      </c>
      <c r="H1879" t="s">
        <v>4823</v>
      </c>
      <c r="I1879" t="s">
        <v>50670</v>
      </c>
      <c r="J1879" t="s">
        <v>4822</v>
      </c>
      <c r="L1879">
        <v>1873</v>
      </c>
      <c r="M1879" t="s">
        <v>8649</v>
      </c>
      <c r="N1879" t="s">
        <v>8650</v>
      </c>
      <c r="O1879" t="s">
        <v>31025</v>
      </c>
      <c r="P1879" t="s">
        <v>31026</v>
      </c>
      <c r="Q1879" t="s">
        <v>8649</v>
      </c>
    </row>
    <row r="1880" spans="2:17" x14ac:dyDescent="0.3">
      <c r="B1880">
        <v>1874</v>
      </c>
      <c r="C1880" t="s">
        <v>4824</v>
      </c>
      <c r="D1880" t="s">
        <v>42458</v>
      </c>
      <c r="E1880" t="s">
        <v>4825</v>
      </c>
      <c r="F1880" t="s">
        <v>50671</v>
      </c>
      <c r="G1880" t="s">
        <v>4824</v>
      </c>
      <c r="H1880" t="s">
        <v>4825</v>
      </c>
      <c r="I1880" t="s">
        <v>50671</v>
      </c>
      <c r="J1880" t="s">
        <v>4824</v>
      </c>
      <c r="L1880">
        <v>1874</v>
      </c>
      <c r="M1880" t="s">
        <v>8651</v>
      </c>
      <c r="N1880" t="s">
        <v>8652</v>
      </c>
      <c r="O1880" t="s">
        <v>31027</v>
      </c>
      <c r="P1880" t="s">
        <v>31028</v>
      </c>
      <c r="Q1880" t="s">
        <v>8651</v>
      </c>
    </row>
    <row r="1881" spans="2:17" x14ac:dyDescent="0.3">
      <c r="B1881">
        <v>1875</v>
      </c>
      <c r="C1881" t="s">
        <v>4826</v>
      </c>
      <c r="D1881" t="s">
        <v>42460</v>
      </c>
      <c r="E1881" t="s">
        <v>4827</v>
      </c>
      <c r="F1881" t="s">
        <v>50672</v>
      </c>
      <c r="G1881" t="s">
        <v>4826</v>
      </c>
      <c r="H1881" t="s">
        <v>4827</v>
      </c>
      <c r="I1881" t="s">
        <v>50672</v>
      </c>
      <c r="J1881" t="s">
        <v>4826</v>
      </c>
      <c r="L1881">
        <v>1875</v>
      </c>
      <c r="M1881" t="s">
        <v>8653</v>
      </c>
      <c r="N1881" t="s">
        <v>8654</v>
      </c>
      <c r="O1881" t="s">
        <v>31029</v>
      </c>
      <c r="P1881" t="s">
        <v>31030</v>
      </c>
      <c r="Q1881" t="s">
        <v>8653</v>
      </c>
    </row>
    <row r="1882" spans="2:17" x14ac:dyDescent="0.3">
      <c r="B1882">
        <v>1876</v>
      </c>
      <c r="C1882" t="s">
        <v>4828</v>
      </c>
      <c r="D1882" t="s">
        <v>42462</v>
      </c>
      <c r="E1882" t="s">
        <v>4829</v>
      </c>
      <c r="F1882" t="s">
        <v>50673</v>
      </c>
      <c r="G1882" t="s">
        <v>4828</v>
      </c>
      <c r="H1882" t="s">
        <v>4829</v>
      </c>
      <c r="I1882" t="s">
        <v>50673</v>
      </c>
      <c r="J1882" t="s">
        <v>4828</v>
      </c>
      <c r="L1882">
        <v>1876</v>
      </c>
      <c r="M1882" t="s">
        <v>8655</v>
      </c>
      <c r="N1882" t="s">
        <v>8656</v>
      </c>
      <c r="O1882" t="s">
        <v>31031</v>
      </c>
      <c r="P1882" t="s">
        <v>31032</v>
      </c>
      <c r="Q1882" t="s">
        <v>8655</v>
      </c>
    </row>
    <row r="1883" spans="2:17" x14ac:dyDescent="0.3">
      <c r="B1883">
        <v>1877</v>
      </c>
      <c r="C1883" t="s">
        <v>4830</v>
      </c>
      <c r="D1883" t="s">
        <v>42464</v>
      </c>
      <c r="E1883" t="s">
        <v>4831</v>
      </c>
      <c r="F1883" t="s">
        <v>50674</v>
      </c>
      <c r="G1883" t="s">
        <v>4830</v>
      </c>
      <c r="H1883" t="s">
        <v>4831</v>
      </c>
      <c r="I1883" t="s">
        <v>50674</v>
      </c>
      <c r="J1883" t="s">
        <v>4830</v>
      </c>
      <c r="L1883">
        <v>1877</v>
      </c>
      <c r="M1883" t="s">
        <v>8657</v>
      </c>
      <c r="N1883" t="s">
        <v>8658</v>
      </c>
      <c r="O1883" t="s">
        <v>31033</v>
      </c>
      <c r="P1883" t="s">
        <v>31034</v>
      </c>
      <c r="Q1883" t="s">
        <v>8657</v>
      </c>
    </row>
    <row r="1884" spans="2:17" x14ac:dyDescent="0.3">
      <c r="B1884">
        <v>1878</v>
      </c>
      <c r="C1884" t="s">
        <v>4832</v>
      </c>
      <c r="D1884" t="s">
        <v>42466</v>
      </c>
      <c r="E1884" t="s">
        <v>4833</v>
      </c>
      <c r="F1884" t="s">
        <v>50675</v>
      </c>
      <c r="G1884" t="s">
        <v>4832</v>
      </c>
      <c r="H1884" t="s">
        <v>4833</v>
      </c>
      <c r="I1884" t="s">
        <v>50675</v>
      </c>
      <c r="J1884" t="s">
        <v>4832</v>
      </c>
      <c r="L1884">
        <v>1878</v>
      </c>
      <c r="M1884" t="s">
        <v>8659</v>
      </c>
      <c r="N1884" t="s">
        <v>8660</v>
      </c>
      <c r="O1884" t="s">
        <v>31035</v>
      </c>
      <c r="P1884" t="s">
        <v>31036</v>
      </c>
      <c r="Q1884" t="s">
        <v>8659</v>
      </c>
    </row>
    <row r="1885" spans="2:17" x14ac:dyDescent="0.3">
      <c r="B1885">
        <v>1879</v>
      </c>
      <c r="C1885" t="s">
        <v>4834</v>
      </c>
      <c r="D1885" t="s">
        <v>42468</v>
      </c>
      <c r="E1885" t="s">
        <v>4835</v>
      </c>
      <c r="F1885" t="s">
        <v>50676</v>
      </c>
      <c r="G1885" t="s">
        <v>4834</v>
      </c>
      <c r="H1885" t="s">
        <v>4835</v>
      </c>
      <c r="I1885" t="s">
        <v>50676</v>
      </c>
      <c r="J1885" t="s">
        <v>4834</v>
      </c>
      <c r="L1885">
        <v>1879</v>
      </c>
      <c r="M1885" t="s">
        <v>8661</v>
      </c>
      <c r="N1885" t="s">
        <v>8662</v>
      </c>
      <c r="O1885" t="s">
        <v>31037</v>
      </c>
      <c r="P1885" t="s">
        <v>31038</v>
      </c>
      <c r="Q1885" t="s">
        <v>8661</v>
      </c>
    </row>
    <row r="1886" spans="2:17" x14ac:dyDescent="0.3">
      <c r="B1886">
        <v>1880</v>
      </c>
      <c r="C1886" t="s">
        <v>4836</v>
      </c>
      <c r="D1886" t="s">
        <v>42470</v>
      </c>
      <c r="E1886" t="s">
        <v>4837</v>
      </c>
      <c r="F1886" t="s">
        <v>50677</v>
      </c>
      <c r="G1886" t="s">
        <v>4836</v>
      </c>
      <c r="H1886" t="s">
        <v>4837</v>
      </c>
      <c r="I1886" t="s">
        <v>50677</v>
      </c>
      <c r="J1886" t="s">
        <v>4836</v>
      </c>
      <c r="L1886">
        <v>1880</v>
      </c>
      <c r="M1886" t="s">
        <v>8663</v>
      </c>
      <c r="N1886" t="s">
        <v>8664</v>
      </c>
      <c r="O1886" t="s">
        <v>31039</v>
      </c>
      <c r="P1886" t="s">
        <v>31040</v>
      </c>
      <c r="Q1886" t="s">
        <v>8663</v>
      </c>
    </row>
    <row r="1887" spans="2:17" x14ac:dyDescent="0.3">
      <c r="B1887">
        <v>1881</v>
      </c>
      <c r="C1887" t="s">
        <v>4838</v>
      </c>
      <c r="D1887" t="s">
        <v>42472</v>
      </c>
      <c r="E1887" t="s">
        <v>4839</v>
      </c>
      <c r="F1887" t="s">
        <v>50678</v>
      </c>
      <c r="G1887" t="s">
        <v>4838</v>
      </c>
      <c r="H1887" t="s">
        <v>4839</v>
      </c>
      <c r="I1887" t="s">
        <v>50678</v>
      </c>
      <c r="J1887" t="s">
        <v>4838</v>
      </c>
      <c r="L1887">
        <v>1881</v>
      </c>
      <c r="M1887" t="s">
        <v>8665</v>
      </c>
      <c r="N1887" t="s">
        <v>8666</v>
      </c>
      <c r="O1887" t="s">
        <v>31041</v>
      </c>
      <c r="P1887" t="s">
        <v>31042</v>
      </c>
      <c r="Q1887" t="s">
        <v>8665</v>
      </c>
    </row>
    <row r="1888" spans="2:17" x14ac:dyDescent="0.3">
      <c r="B1888">
        <v>1882</v>
      </c>
      <c r="C1888" t="s">
        <v>4840</v>
      </c>
      <c r="D1888" t="s">
        <v>42474</v>
      </c>
      <c r="E1888" t="s">
        <v>4841</v>
      </c>
      <c r="F1888" t="s">
        <v>50679</v>
      </c>
      <c r="G1888" t="s">
        <v>4840</v>
      </c>
      <c r="H1888" t="s">
        <v>4841</v>
      </c>
      <c r="I1888" t="s">
        <v>50679</v>
      </c>
      <c r="J1888" t="s">
        <v>4840</v>
      </c>
      <c r="L1888">
        <v>1882</v>
      </c>
      <c r="M1888" t="s">
        <v>8667</v>
      </c>
      <c r="N1888" t="s">
        <v>8668</v>
      </c>
      <c r="O1888" t="s">
        <v>31043</v>
      </c>
      <c r="P1888" t="s">
        <v>31044</v>
      </c>
      <c r="Q1888" t="s">
        <v>8667</v>
      </c>
    </row>
    <row r="1889" spans="2:17" x14ac:dyDescent="0.3">
      <c r="B1889">
        <v>1883</v>
      </c>
      <c r="C1889" t="s">
        <v>4842</v>
      </c>
      <c r="D1889" t="s">
        <v>42476</v>
      </c>
      <c r="E1889" t="s">
        <v>4843</v>
      </c>
      <c r="F1889" t="s">
        <v>50680</v>
      </c>
      <c r="G1889" t="s">
        <v>4842</v>
      </c>
      <c r="H1889" t="s">
        <v>4843</v>
      </c>
      <c r="I1889" t="s">
        <v>50680</v>
      </c>
      <c r="J1889" t="s">
        <v>4842</v>
      </c>
      <c r="L1889">
        <v>1883</v>
      </c>
      <c r="M1889" t="s">
        <v>8669</v>
      </c>
      <c r="N1889" t="s">
        <v>8670</v>
      </c>
      <c r="O1889" t="s">
        <v>31045</v>
      </c>
      <c r="P1889" t="s">
        <v>31046</v>
      </c>
      <c r="Q1889" t="s">
        <v>8669</v>
      </c>
    </row>
    <row r="1890" spans="2:17" x14ac:dyDescent="0.3">
      <c r="B1890">
        <v>1884</v>
      </c>
      <c r="C1890" t="s">
        <v>4844</v>
      </c>
      <c r="D1890" t="s">
        <v>42478</v>
      </c>
      <c r="E1890" t="s">
        <v>4845</v>
      </c>
      <c r="F1890" t="s">
        <v>50681</v>
      </c>
      <c r="G1890" t="s">
        <v>4844</v>
      </c>
      <c r="H1890" t="s">
        <v>4845</v>
      </c>
      <c r="I1890" t="s">
        <v>50681</v>
      </c>
      <c r="J1890" t="s">
        <v>4844</v>
      </c>
      <c r="L1890">
        <v>1884</v>
      </c>
      <c r="M1890" t="s">
        <v>8671</v>
      </c>
      <c r="N1890" t="s">
        <v>8672</v>
      </c>
      <c r="O1890" t="s">
        <v>31047</v>
      </c>
      <c r="P1890" t="s">
        <v>31048</v>
      </c>
      <c r="Q1890" t="s">
        <v>8671</v>
      </c>
    </row>
    <row r="1891" spans="2:17" x14ac:dyDescent="0.3">
      <c r="B1891">
        <v>1885</v>
      </c>
      <c r="C1891" t="s">
        <v>4846</v>
      </c>
      <c r="D1891" t="s">
        <v>42480</v>
      </c>
      <c r="E1891" t="s">
        <v>4847</v>
      </c>
      <c r="F1891" t="s">
        <v>50682</v>
      </c>
      <c r="G1891" t="s">
        <v>4846</v>
      </c>
      <c r="H1891" t="s">
        <v>4847</v>
      </c>
      <c r="I1891" t="s">
        <v>50682</v>
      </c>
      <c r="J1891" t="s">
        <v>4846</v>
      </c>
      <c r="L1891">
        <v>1885</v>
      </c>
      <c r="M1891" t="s">
        <v>8673</v>
      </c>
      <c r="N1891" t="s">
        <v>8674</v>
      </c>
      <c r="O1891" t="s">
        <v>31049</v>
      </c>
      <c r="P1891" t="s">
        <v>31050</v>
      </c>
      <c r="Q1891" t="s">
        <v>8673</v>
      </c>
    </row>
    <row r="1892" spans="2:17" x14ac:dyDescent="0.3">
      <c r="B1892">
        <v>1886</v>
      </c>
      <c r="C1892" t="s">
        <v>4848</v>
      </c>
      <c r="D1892" t="s">
        <v>42482</v>
      </c>
      <c r="E1892" t="s">
        <v>4849</v>
      </c>
      <c r="F1892" t="s">
        <v>50683</v>
      </c>
      <c r="G1892" t="s">
        <v>4848</v>
      </c>
      <c r="H1892" t="s">
        <v>4849</v>
      </c>
      <c r="I1892" t="s">
        <v>50683</v>
      </c>
      <c r="J1892" t="s">
        <v>4848</v>
      </c>
      <c r="L1892">
        <v>1886</v>
      </c>
      <c r="M1892" t="s">
        <v>8675</v>
      </c>
      <c r="N1892" t="s">
        <v>8676</v>
      </c>
      <c r="O1892" t="s">
        <v>31051</v>
      </c>
      <c r="P1892" t="s">
        <v>31052</v>
      </c>
      <c r="Q1892" t="s">
        <v>8675</v>
      </c>
    </row>
    <row r="1893" spans="2:17" x14ac:dyDescent="0.3">
      <c r="B1893">
        <v>1887</v>
      </c>
      <c r="C1893" t="s">
        <v>4850</v>
      </c>
      <c r="D1893" t="s">
        <v>42484</v>
      </c>
      <c r="E1893" t="s">
        <v>4851</v>
      </c>
      <c r="F1893" t="s">
        <v>50684</v>
      </c>
      <c r="G1893" t="s">
        <v>4850</v>
      </c>
      <c r="H1893" t="s">
        <v>4851</v>
      </c>
      <c r="I1893" t="s">
        <v>50684</v>
      </c>
      <c r="J1893" t="s">
        <v>4850</v>
      </c>
      <c r="L1893">
        <v>1887</v>
      </c>
      <c r="M1893" t="s">
        <v>8677</v>
      </c>
      <c r="N1893" t="s">
        <v>8678</v>
      </c>
      <c r="O1893" t="s">
        <v>31053</v>
      </c>
      <c r="P1893" t="s">
        <v>31054</v>
      </c>
      <c r="Q1893" t="s">
        <v>8677</v>
      </c>
    </row>
    <row r="1894" spans="2:17" x14ac:dyDescent="0.3">
      <c r="B1894">
        <v>1888</v>
      </c>
      <c r="C1894" t="s">
        <v>4852</v>
      </c>
      <c r="D1894" t="s">
        <v>42486</v>
      </c>
      <c r="E1894" t="s">
        <v>4853</v>
      </c>
      <c r="F1894" t="s">
        <v>50685</v>
      </c>
      <c r="G1894" t="s">
        <v>4852</v>
      </c>
      <c r="H1894" t="s">
        <v>4853</v>
      </c>
      <c r="I1894" t="s">
        <v>50685</v>
      </c>
      <c r="J1894" t="s">
        <v>4852</v>
      </c>
      <c r="L1894">
        <v>1888</v>
      </c>
      <c r="M1894" t="s">
        <v>8679</v>
      </c>
      <c r="N1894" t="s">
        <v>8680</v>
      </c>
      <c r="O1894" t="s">
        <v>31055</v>
      </c>
      <c r="P1894" t="s">
        <v>31056</v>
      </c>
      <c r="Q1894" t="s">
        <v>8679</v>
      </c>
    </row>
    <row r="1895" spans="2:17" x14ac:dyDescent="0.3">
      <c r="B1895">
        <v>1889</v>
      </c>
      <c r="C1895" t="s">
        <v>4854</v>
      </c>
      <c r="D1895" t="s">
        <v>42488</v>
      </c>
      <c r="E1895" t="s">
        <v>4855</v>
      </c>
      <c r="F1895" t="s">
        <v>50686</v>
      </c>
      <c r="G1895" t="s">
        <v>4854</v>
      </c>
      <c r="H1895" t="s">
        <v>4855</v>
      </c>
      <c r="I1895" t="s">
        <v>50686</v>
      </c>
      <c r="J1895" t="s">
        <v>4854</v>
      </c>
      <c r="L1895">
        <v>1889</v>
      </c>
      <c r="M1895" t="s">
        <v>8681</v>
      </c>
      <c r="N1895" t="s">
        <v>8682</v>
      </c>
      <c r="O1895" t="s">
        <v>31057</v>
      </c>
      <c r="P1895" t="s">
        <v>31058</v>
      </c>
      <c r="Q1895" t="s">
        <v>8681</v>
      </c>
    </row>
    <row r="1896" spans="2:17" x14ac:dyDescent="0.3">
      <c r="B1896">
        <v>1890</v>
      </c>
      <c r="C1896" t="s">
        <v>4856</v>
      </c>
      <c r="D1896" t="s">
        <v>42490</v>
      </c>
      <c r="E1896" t="s">
        <v>4857</v>
      </c>
      <c r="F1896" t="s">
        <v>50687</v>
      </c>
      <c r="G1896" t="s">
        <v>4856</v>
      </c>
      <c r="H1896" t="s">
        <v>4857</v>
      </c>
      <c r="I1896" t="s">
        <v>50687</v>
      </c>
      <c r="J1896" t="s">
        <v>4856</v>
      </c>
      <c r="L1896">
        <v>1890</v>
      </c>
      <c r="M1896" t="s">
        <v>8683</v>
      </c>
      <c r="N1896" t="s">
        <v>8684</v>
      </c>
      <c r="O1896" t="s">
        <v>31059</v>
      </c>
      <c r="P1896" t="s">
        <v>31060</v>
      </c>
      <c r="Q1896" t="s">
        <v>8683</v>
      </c>
    </row>
    <row r="1897" spans="2:17" x14ac:dyDescent="0.3">
      <c r="B1897">
        <v>1891</v>
      </c>
      <c r="C1897" t="s">
        <v>4858</v>
      </c>
      <c r="D1897" t="s">
        <v>42492</v>
      </c>
      <c r="E1897" t="s">
        <v>4859</v>
      </c>
      <c r="F1897" t="s">
        <v>50688</v>
      </c>
      <c r="G1897" t="s">
        <v>4858</v>
      </c>
      <c r="H1897" t="s">
        <v>4859</v>
      </c>
      <c r="I1897" t="s">
        <v>50688</v>
      </c>
      <c r="J1897" t="s">
        <v>4858</v>
      </c>
      <c r="L1897">
        <v>1891</v>
      </c>
      <c r="M1897" t="s">
        <v>8685</v>
      </c>
      <c r="N1897" t="s">
        <v>8686</v>
      </c>
      <c r="O1897" t="s">
        <v>31061</v>
      </c>
      <c r="P1897" t="s">
        <v>31062</v>
      </c>
      <c r="Q1897" t="s">
        <v>8685</v>
      </c>
    </row>
    <row r="1898" spans="2:17" x14ac:dyDescent="0.3">
      <c r="B1898">
        <v>1892</v>
      </c>
      <c r="C1898" t="s">
        <v>4860</v>
      </c>
      <c r="D1898" t="s">
        <v>42494</v>
      </c>
      <c r="E1898" t="s">
        <v>4861</v>
      </c>
      <c r="F1898" t="s">
        <v>50689</v>
      </c>
      <c r="G1898" t="s">
        <v>4860</v>
      </c>
      <c r="H1898" t="s">
        <v>4861</v>
      </c>
      <c r="I1898" t="s">
        <v>50689</v>
      </c>
      <c r="J1898" t="s">
        <v>4860</v>
      </c>
      <c r="L1898">
        <v>1892</v>
      </c>
      <c r="M1898" t="s">
        <v>8687</v>
      </c>
      <c r="N1898" t="s">
        <v>8688</v>
      </c>
      <c r="O1898" t="s">
        <v>31063</v>
      </c>
      <c r="P1898" t="s">
        <v>31064</v>
      </c>
      <c r="Q1898" t="s">
        <v>8687</v>
      </c>
    </row>
    <row r="1899" spans="2:17" x14ac:dyDescent="0.3">
      <c r="B1899">
        <v>1893</v>
      </c>
      <c r="C1899" t="s">
        <v>4862</v>
      </c>
      <c r="D1899" t="s">
        <v>42496</v>
      </c>
      <c r="E1899" t="s">
        <v>4863</v>
      </c>
      <c r="F1899" t="s">
        <v>50690</v>
      </c>
      <c r="G1899" t="s">
        <v>4862</v>
      </c>
      <c r="H1899" t="s">
        <v>4863</v>
      </c>
      <c r="I1899" t="s">
        <v>50690</v>
      </c>
      <c r="J1899" t="s">
        <v>4862</v>
      </c>
      <c r="L1899">
        <v>1893</v>
      </c>
      <c r="M1899" t="s">
        <v>8689</v>
      </c>
      <c r="N1899" t="s">
        <v>8690</v>
      </c>
      <c r="O1899" t="s">
        <v>31065</v>
      </c>
      <c r="P1899" t="s">
        <v>31066</v>
      </c>
      <c r="Q1899" t="s">
        <v>8689</v>
      </c>
    </row>
    <row r="1900" spans="2:17" x14ac:dyDescent="0.3">
      <c r="B1900">
        <v>1894</v>
      </c>
      <c r="C1900" t="s">
        <v>4864</v>
      </c>
      <c r="D1900" t="s">
        <v>42498</v>
      </c>
      <c r="E1900" t="s">
        <v>4865</v>
      </c>
      <c r="F1900" t="s">
        <v>50691</v>
      </c>
      <c r="G1900" t="s">
        <v>4864</v>
      </c>
      <c r="H1900" t="s">
        <v>4865</v>
      </c>
      <c r="I1900" t="s">
        <v>50691</v>
      </c>
      <c r="J1900" t="s">
        <v>4864</v>
      </c>
      <c r="L1900">
        <v>1894</v>
      </c>
      <c r="M1900" t="s">
        <v>8691</v>
      </c>
      <c r="N1900" t="s">
        <v>8692</v>
      </c>
      <c r="O1900" t="s">
        <v>31067</v>
      </c>
      <c r="P1900" t="s">
        <v>31068</v>
      </c>
      <c r="Q1900" t="s">
        <v>8691</v>
      </c>
    </row>
    <row r="1901" spans="2:17" x14ac:dyDescent="0.3">
      <c r="B1901">
        <v>1895</v>
      </c>
      <c r="C1901" t="s">
        <v>4866</v>
      </c>
      <c r="D1901" t="s">
        <v>42500</v>
      </c>
      <c r="E1901" t="s">
        <v>4867</v>
      </c>
      <c r="F1901" t="s">
        <v>50692</v>
      </c>
      <c r="G1901" t="s">
        <v>4866</v>
      </c>
      <c r="H1901" t="s">
        <v>4867</v>
      </c>
      <c r="I1901" t="s">
        <v>50692</v>
      </c>
      <c r="J1901" t="s">
        <v>4866</v>
      </c>
      <c r="L1901">
        <v>1895</v>
      </c>
      <c r="M1901" t="s">
        <v>8693</v>
      </c>
      <c r="N1901" t="s">
        <v>8694</v>
      </c>
      <c r="O1901" t="s">
        <v>31069</v>
      </c>
      <c r="P1901" t="s">
        <v>31070</v>
      </c>
      <c r="Q1901" t="s">
        <v>8693</v>
      </c>
    </row>
    <row r="1902" spans="2:17" x14ac:dyDescent="0.3">
      <c r="B1902">
        <v>1896</v>
      </c>
      <c r="C1902" t="s">
        <v>4868</v>
      </c>
      <c r="D1902" t="s">
        <v>42502</v>
      </c>
      <c r="E1902" t="s">
        <v>4869</v>
      </c>
      <c r="F1902" t="s">
        <v>50693</v>
      </c>
      <c r="G1902" t="s">
        <v>4868</v>
      </c>
      <c r="H1902" t="s">
        <v>4869</v>
      </c>
      <c r="I1902" t="s">
        <v>50693</v>
      </c>
      <c r="J1902" t="s">
        <v>4868</v>
      </c>
      <c r="L1902">
        <v>1896</v>
      </c>
      <c r="M1902" t="s">
        <v>8695</v>
      </c>
      <c r="N1902" t="s">
        <v>8696</v>
      </c>
      <c r="O1902" t="s">
        <v>31071</v>
      </c>
      <c r="P1902" t="s">
        <v>31072</v>
      </c>
      <c r="Q1902" t="s">
        <v>8695</v>
      </c>
    </row>
    <row r="1903" spans="2:17" x14ac:dyDescent="0.3">
      <c r="B1903">
        <v>1897</v>
      </c>
      <c r="C1903" t="s">
        <v>26960</v>
      </c>
      <c r="D1903" t="s">
        <v>42504</v>
      </c>
      <c r="E1903" t="s">
        <v>4870</v>
      </c>
      <c r="F1903" t="s">
        <v>50694</v>
      </c>
      <c r="G1903" t="s">
        <v>26960</v>
      </c>
      <c r="H1903" t="s">
        <v>4870</v>
      </c>
      <c r="I1903" t="s">
        <v>50694</v>
      </c>
      <c r="J1903" t="s">
        <v>26960</v>
      </c>
      <c r="L1903">
        <v>1897</v>
      </c>
      <c r="M1903" t="s">
        <v>27056</v>
      </c>
      <c r="N1903" t="s">
        <v>8697</v>
      </c>
      <c r="O1903" t="s">
        <v>31073</v>
      </c>
      <c r="P1903" t="s">
        <v>31074</v>
      </c>
      <c r="Q1903" t="s">
        <v>27056</v>
      </c>
    </row>
    <row r="1904" spans="2:17" x14ac:dyDescent="0.3">
      <c r="B1904">
        <v>1898</v>
      </c>
      <c r="C1904" t="s">
        <v>26961</v>
      </c>
      <c r="D1904" t="s">
        <v>42506</v>
      </c>
      <c r="E1904" t="s">
        <v>4871</v>
      </c>
      <c r="F1904" t="s">
        <v>50695</v>
      </c>
      <c r="G1904" t="s">
        <v>26961</v>
      </c>
      <c r="H1904" t="s">
        <v>4871</v>
      </c>
      <c r="I1904" t="s">
        <v>50695</v>
      </c>
      <c r="J1904" t="s">
        <v>26961</v>
      </c>
      <c r="L1904">
        <v>1898</v>
      </c>
      <c r="M1904" t="s">
        <v>27057</v>
      </c>
      <c r="N1904" t="s">
        <v>8698</v>
      </c>
      <c r="O1904" t="s">
        <v>31075</v>
      </c>
      <c r="P1904" t="s">
        <v>31076</v>
      </c>
      <c r="Q1904" t="s">
        <v>27057</v>
      </c>
    </row>
    <row r="1905" spans="2:17" x14ac:dyDescent="0.3">
      <c r="B1905">
        <v>1899</v>
      </c>
      <c r="C1905" t="s">
        <v>26962</v>
      </c>
      <c r="D1905" t="s">
        <v>42508</v>
      </c>
      <c r="E1905" t="s">
        <v>4872</v>
      </c>
      <c r="F1905" t="s">
        <v>50696</v>
      </c>
      <c r="G1905" t="s">
        <v>26962</v>
      </c>
      <c r="H1905" t="s">
        <v>4872</v>
      </c>
      <c r="I1905" t="s">
        <v>50696</v>
      </c>
      <c r="J1905" t="s">
        <v>26962</v>
      </c>
      <c r="L1905">
        <v>1899</v>
      </c>
      <c r="M1905" t="s">
        <v>27058</v>
      </c>
      <c r="N1905" t="s">
        <v>8699</v>
      </c>
      <c r="O1905" t="s">
        <v>31077</v>
      </c>
      <c r="P1905" t="s">
        <v>31078</v>
      </c>
      <c r="Q1905" t="s">
        <v>27058</v>
      </c>
    </row>
    <row r="1906" spans="2:17" x14ac:dyDescent="0.3">
      <c r="B1906">
        <v>1900</v>
      </c>
      <c r="C1906" t="s">
        <v>4873</v>
      </c>
      <c r="D1906" t="s">
        <v>42510</v>
      </c>
      <c r="E1906" t="s">
        <v>4874</v>
      </c>
      <c r="F1906" t="s">
        <v>50697</v>
      </c>
      <c r="G1906" t="s">
        <v>4873</v>
      </c>
      <c r="H1906" t="s">
        <v>4874</v>
      </c>
      <c r="I1906" t="s">
        <v>50697</v>
      </c>
      <c r="J1906" t="s">
        <v>4873</v>
      </c>
      <c r="L1906">
        <v>1900</v>
      </c>
      <c r="M1906" t="s">
        <v>8700</v>
      </c>
      <c r="N1906" t="s">
        <v>8701</v>
      </c>
      <c r="O1906" t="s">
        <v>31079</v>
      </c>
      <c r="P1906" t="s">
        <v>31080</v>
      </c>
      <c r="Q1906" t="s">
        <v>8700</v>
      </c>
    </row>
    <row r="1907" spans="2:17" x14ac:dyDescent="0.3">
      <c r="B1907">
        <v>1901</v>
      </c>
      <c r="C1907" t="s">
        <v>4875</v>
      </c>
      <c r="D1907" t="s">
        <v>42512</v>
      </c>
      <c r="E1907" t="s">
        <v>4876</v>
      </c>
      <c r="F1907" t="s">
        <v>50698</v>
      </c>
      <c r="G1907" t="s">
        <v>4875</v>
      </c>
      <c r="H1907" t="s">
        <v>4876</v>
      </c>
      <c r="I1907" t="s">
        <v>50698</v>
      </c>
      <c r="J1907" t="s">
        <v>4875</v>
      </c>
      <c r="L1907">
        <v>1901</v>
      </c>
      <c r="M1907" t="s">
        <v>8702</v>
      </c>
      <c r="N1907" t="s">
        <v>8703</v>
      </c>
      <c r="O1907" t="s">
        <v>31081</v>
      </c>
      <c r="P1907" t="s">
        <v>31082</v>
      </c>
      <c r="Q1907" t="s">
        <v>8702</v>
      </c>
    </row>
    <row r="1908" spans="2:17" x14ac:dyDescent="0.3">
      <c r="B1908">
        <v>1902</v>
      </c>
      <c r="C1908" t="s">
        <v>4877</v>
      </c>
      <c r="D1908" t="s">
        <v>42514</v>
      </c>
      <c r="E1908" t="s">
        <v>4878</v>
      </c>
      <c r="F1908" t="s">
        <v>50699</v>
      </c>
      <c r="G1908" t="s">
        <v>4877</v>
      </c>
      <c r="H1908" t="s">
        <v>4878</v>
      </c>
      <c r="I1908" t="s">
        <v>50699</v>
      </c>
      <c r="J1908" t="s">
        <v>4877</v>
      </c>
      <c r="L1908">
        <v>1902</v>
      </c>
      <c r="M1908" t="s">
        <v>8704</v>
      </c>
      <c r="N1908" t="s">
        <v>8705</v>
      </c>
      <c r="O1908" t="s">
        <v>31083</v>
      </c>
      <c r="P1908" t="s">
        <v>31084</v>
      </c>
      <c r="Q1908" t="s">
        <v>8704</v>
      </c>
    </row>
    <row r="1909" spans="2:17" x14ac:dyDescent="0.3">
      <c r="B1909">
        <v>1903</v>
      </c>
      <c r="C1909" t="s">
        <v>4879</v>
      </c>
      <c r="D1909" t="s">
        <v>42516</v>
      </c>
      <c r="E1909" t="s">
        <v>4880</v>
      </c>
      <c r="F1909" t="s">
        <v>50700</v>
      </c>
      <c r="G1909" t="s">
        <v>4879</v>
      </c>
      <c r="H1909" t="s">
        <v>4880</v>
      </c>
      <c r="I1909" t="s">
        <v>50700</v>
      </c>
      <c r="J1909" t="s">
        <v>4879</v>
      </c>
      <c r="L1909">
        <v>1903</v>
      </c>
      <c r="M1909" t="s">
        <v>8706</v>
      </c>
      <c r="N1909" t="s">
        <v>8707</v>
      </c>
      <c r="O1909" t="s">
        <v>31085</v>
      </c>
      <c r="P1909" t="s">
        <v>31086</v>
      </c>
      <c r="Q1909" t="s">
        <v>8706</v>
      </c>
    </row>
    <row r="1910" spans="2:17" x14ac:dyDescent="0.3">
      <c r="B1910">
        <v>1904</v>
      </c>
      <c r="C1910" t="s">
        <v>4881</v>
      </c>
      <c r="D1910" t="s">
        <v>42518</v>
      </c>
      <c r="E1910" t="s">
        <v>4882</v>
      </c>
      <c r="F1910" t="s">
        <v>50701</v>
      </c>
      <c r="G1910" t="s">
        <v>4881</v>
      </c>
      <c r="H1910" t="s">
        <v>4882</v>
      </c>
      <c r="I1910" t="s">
        <v>50701</v>
      </c>
      <c r="J1910" t="s">
        <v>4881</v>
      </c>
      <c r="L1910">
        <v>1904</v>
      </c>
      <c r="M1910" t="s">
        <v>8708</v>
      </c>
      <c r="N1910" t="s">
        <v>8709</v>
      </c>
      <c r="O1910" t="s">
        <v>31087</v>
      </c>
      <c r="P1910" t="s">
        <v>31088</v>
      </c>
      <c r="Q1910" t="s">
        <v>8708</v>
      </c>
    </row>
    <row r="1911" spans="2:17" x14ac:dyDescent="0.3">
      <c r="B1911">
        <v>1905</v>
      </c>
      <c r="C1911" t="s">
        <v>4883</v>
      </c>
      <c r="D1911" t="s">
        <v>42520</v>
      </c>
      <c r="E1911" t="s">
        <v>4884</v>
      </c>
      <c r="F1911" t="s">
        <v>50702</v>
      </c>
      <c r="G1911" t="s">
        <v>4883</v>
      </c>
      <c r="H1911" t="s">
        <v>4884</v>
      </c>
      <c r="I1911" t="s">
        <v>50702</v>
      </c>
      <c r="J1911" t="s">
        <v>4883</v>
      </c>
      <c r="L1911">
        <v>1905</v>
      </c>
      <c r="M1911" t="s">
        <v>8710</v>
      </c>
      <c r="N1911" t="s">
        <v>8711</v>
      </c>
      <c r="O1911" t="s">
        <v>31089</v>
      </c>
      <c r="P1911" t="s">
        <v>31090</v>
      </c>
      <c r="Q1911" t="s">
        <v>8710</v>
      </c>
    </row>
    <row r="1912" spans="2:17" x14ac:dyDescent="0.3">
      <c r="B1912">
        <v>1906</v>
      </c>
      <c r="C1912" t="s">
        <v>4885</v>
      </c>
      <c r="D1912" t="s">
        <v>42522</v>
      </c>
      <c r="E1912" t="s">
        <v>4886</v>
      </c>
      <c r="F1912" t="s">
        <v>50703</v>
      </c>
      <c r="G1912" t="s">
        <v>4885</v>
      </c>
      <c r="H1912" t="s">
        <v>4886</v>
      </c>
      <c r="I1912" t="s">
        <v>50703</v>
      </c>
      <c r="J1912" t="s">
        <v>4885</v>
      </c>
      <c r="L1912">
        <v>1906</v>
      </c>
      <c r="M1912" t="s">
        <v>8712</v>
      </c>
      <c r="N1912" t="s">
        <v>8713</v>
      </c>
      <c r="O1912" t="s">
        <v>31091</v>
      </c>
      <c r="P1912" t="s">
        <v>31092</v>
      </c>
      <c r="Q1912" t="s">
        <v>8712</v>
      </c>
    </row>
    <row r="1913" spans="2:17" x14ac:dyDescent="0.3">
      <c r="B1913">
        <v>1907</v>
      </c>
      <c r="C1913" t="s">
        <v>4887</v>
      </c>
      <c r="D1913" t="s">
        <v>42518</v>
      </c>
      <c r="E1913" t="s">
        <v>4888</v>
      </c>
      <c r="F1913" t="s">
        <v>50704</v>
      </c>
      <c r="G1913" t="s">
        <v>4887</v>
      </c>
      <c r="H1913" t="s">
        <v>4888</v>
      </c>
      <c r="I1913" t="s">
        <v>50704</v>
      </c>
      <c r="J1913" t="s">
        <v>4887</v>
      </c>
      <c r="L1913">
        <v>1907</v>
      </c>
      <c r="M1913" t="s">
        <v>8714</v>
      </c>
      <c r="N1913" t="s">
        <v>8709</v>
      </c>
      <c r="O1913" t="s">
        <v>31093</v>
      </c>
      <c r="P1913" t="s">
        <v>31094</v>
      </c>
      <c r="Q1913" t="s">
        <v>8714</v>
      </c>
    </row>
    <row r="1914" spans="2:17" x14ac:dyDescent="0.3">
      <c r="B1914">
        <v>1908</v>
      </c>
      <c r="C1914" t="s">
        <v>4889</v>
      </c>
      <c r="D1914" t="s">
        <v>42520</v>
      </c>
      <c r="E1914" t="s">
        <v>4890</v>
      </c>
      <c r="F1914" t="s">
        <v>50705</v>
      </c>
      <c r="G1914" t="s">
        <v>4889</v>
      </c>
      <c r="H1914" t="s">
        <v>4890</v>
      </c>
      <c r="I1914" t="s">
        <v>50705</v>
      </c>
      <c r="J1914" t="s">
        <v>4889</v>
      </c>
      <c r="L1914">
        <v>1908</v>
      </c>
      <c r="M1914" t="s">
        <v>8715</v>
      </c>
      <c r="N1914" t="s">
        <v>8711</v>
      </c>
      <c r="O1914" t="s">
        <v>31095</v>
      </c>
      <c r="P1914" t="s">
        <v>31096</v>
      </c>
      <c r="Q1914" t="s">
        <v>8715</v>
      </c>
    </row>
    <row r="1915" spans="2:17" x14ac:dyDescent="0.3">
      <c r="B1915">
        <v>1909</v>
      </c>
      <c r="C1915" t="s">
        <v>4891</v>
      </c>
      <c r="D1915" t="s">
        <v>42526</v>
      </c>
      <c r="E1915" t="s">
        <v>4892</v>
      </c>
      <c r="F1915" t="s">
        <v>50706</v>
      </c>
      <c r="G1915" t="s">
        <v>4891</v>
      </c>
      <c r="H1915" t="s">
        <v>4892</v>
      </c>
      <c r="I1915" t="s">
        <v>50706</v>
      </c>
      <c r="J1915" t="s">
        <v>4891</v>
      </c>
      <c r="L1915">
        <v>1909</v>
      </c>
      <c r="M1915" t="s">
        <v>8716</v>
      </c>
      <c r="N1915" t="s">
        <v>8717</v>
      </c>
      <c r="O1915" t="s">
        <v>31097</v>
      </c>
      <c r="P1915" t="s">
        <v>31098</v>
      </c>
      <c r="Q1915" t="s">
        <v>8716</v>
      </c>
    </row>
    <row r="1916" spans="2:17" x14ac:dyDescent="0.3">
      <c r="B1916">
        <v>1910</v>
      </c>
      <c r="C1916" t="s">
        <v>527</v>
      </c>
      <c r="D1916" t="s">
        <v>42369</v>
      </c>
      <c r="E1916" t="s">
        <v>50629</v>
      </c>
      <c r="F1916" t="s">
        <v>50707</v>
      </c>
      <c r="G1916" t="s">
        <v>527</v>
      </c>
      <c r="H1916" t="s">
        <v>50629</v>
      </c>
      <c r="I1916" t="s">
        <v>50707</v>
      </c>
      <c r="J1916" t="s">
        <v>527</v>
      </c>
      <c r="L1916">
        <v>1910</v>
      </c>
      <c r="M1916" t="s">
        <v>8718</v>
      </c>
      <c r="N1916" t="s">
        <v>8719</v>
      </c>
      <c r="O1916" t="s">
        <v>31099</v>
      </c>
      <c r="P1916" t="s">
        <v>31100</v>
      </c>
      <c r="Q1916" t="s">
        <v>8718</v>
      </c>
    </row>
    <row r="1917" spans="2:17" x14ac:dyDescent="0.3">
      <c r="B1917">
        <v>1911</v>
      </c>
      <c r="C1917" t="s">
        <v>4893</v>
      </c>
      <c r="D1917" t="s">
        <v>42372</v>
      </c>
      <c r="E1917" t="s">
        <v>4747</v>
      </c>
      <c r="F1917" t="s">
        <v>50708</v>
      </c>
      <c r="G1917" t="s">
        <v>4893</v>
      </c>
      <c r="H1917" t="s">
        <v>4747</v>
      </c>
      <c r="I1917" t="s">
        <v>50708</v>
      </c>
      <c r="J1917" t="s">
        <v>4893</v>
      </c>
      <c r="L1917">
        <v>1911</v>
      </c>
      <c r="M1917" t="s">
        <v>8720</v>
      </c>
      <c r="N1917" t="s">
        <v>8721</v>
      </c>
      <c r="O1917" t="s">
        <v>8722</v>
      </c>
      <c r="P1917" t="s">
        <v>31101</v>
      </c>
      <c r="Q1917" t="s">
        <v>8720</v>
      </c>
    </row>
    <row r="1918" spans="2:17" x14ac:dyDescent="0.3">
      <c r="B1918">
        <v>1912</v>
      </c>
      <c r="C1918" t="s">
        <v>4895</v>
      </c>
      <c r="D1918" t="s">
        <v>42374</v>
      </c>
      <c r="E1918" t="s">
        <v>4749</v>
      </c>
      <c r="F1918" t="s">
        <v>50709</v>
      </c>
      <c r="G1918" t="s">
        <v>4895</v>
      </c>
      <c r="H1918" t="s">
        <v>4749</v>
      </c>
      <c r="I1918" t="s">
        <v>50709</v>
      </c>
      <c r="J1918" t="s">
        <v>4895</v>
      </c>
      <c r="L1918">
        <v>1912</v>
      </c>
      <c r="M1918" t="s">
        <v>8723</v>
      </c>
      <c r="N1918" t="s">
        <v>8724</v>
      </c>
      <c r="O1918" t="s">
        <v>8725</v>
      </c>
      <c r="P1918" t="s">
        <v>31102</v>
      </c>
      <c r="Q1918" t="s">
        <v>8723</v>
      </c>
    </row>
    <row r="1919" spans="2:17" x14ac:dyDescent="0.3">
      <c r="B1919">
        <v>1913</v>
      </c>
      <c r="C1919" t="s">
        <v>4897</v>
      </c>
      <c r="D1919" t="s">
        <v>42376</v>
      </c>
      <c r="E1919" t="s">
        <v>4751</v>
      </c>
      <c r="F1919" t="s">
        <v>50710</v>
      </c>
      <c r="G1919" t="s">
        <v>4897</v>
      </c>
      <c r="H1919" t="s">
        <v>4751</v>
      </c>
      <c r="I1919" t="s">
        <v>50710</v>
      </c>
      <c r="J1919" t="s">
        <v>4897</v>
      </c>
      <c r="L1919">
        <v>1913</v>
      </c>
      <c r="M1919" t="s">
        <v>8726</v>
      </c>
      <c r="N1919" t="s">
        <v>8727</v>
      </c>
      <c r="O1919" t="s">
        <v>8728</v>
      </c>
      <c r="P1919" t="s">
        <v>31103</v>
      </c>
      <c r="Q1919" t="s">
        <v>8726</v>
      </c>
    </row>
    <row r="1920" spans="2:17" x14ac:dyDescent="0.3">
      <c r="B1920">
        <v>1914</v>
      </c>
      <c r="C1920" t="s">
        <v>4899</v>
      </c>
      <c r="D1920" t="s">
        <v>42378</v>
      </c>
      <c r="E1920" t="s">
        <v>4753</v>
      </c>
      <c r="F1920" t="s">
        <v>50711</v>
      </c>
      <c r="G1920" t="s">
        <v>4899</v>
      </c>
      <c r="H1920" t="s">
        <v>4753</v>
      </c>
      <c r="I1920" t="s">
        <v>50711</v>
      </c>
      <c r="J1920" t="s">
        <v>4899</v>
      </c>
      <c r="L1920">
        <v>1914</v>
      </c>
      <c r="M1920" t="s">
        <v>8729</v>
      </c>
      <c r="N1920" t="s">
        <v>8730</v>
      </c>
      <c r="O1920" t="s">
        <v>8731</v>
      </c>
      <c r="P1920" t="s">
        <v>31104</v>
      </c>
      <c r="Q1920" t="s">
        <v>8729</v>
      </c>
    </row>
    <row r="1921" spans="2:17" x14ac:dyDescent="0.3">
      <c r="B1921">
        <v>1915</v>
      </c>
      <c r="C1921" t="s">
        <v>4901</v>
      </c>
      <c r="D1921" t="s">
        <v>42380</v>
      </c>
      <c r="E1921" t="s">
        <v>4755</v>
      </c>
      <c r="F1921" t="s">
        <v>50712</v>
      </c>
      <c r="G1921" t="s">
        <v>4901</v>
      </c>
      <c r="H1921" t="s">
        <v>4755</v>
      </c>
      <c r="I1921" t="s">
        <v>50712</v>
      </c>
      <c r="J1921" t="s">
        <v>4901</v>
      </c>
      <c r="L1921">
        <v>1915</v>
      </c>
      <c r="M1921" t="s">
        <v>8732</v>
      </c>
      <c r="N1921" t="s">
        <v>8733</v>
      </c>
      <c r="O1921" t="s">
        <v>8734</v>
      </c>
      <c r="P1921" t="s">
        <v>31105</v>
      </c>
      <c r="Q1921" t="s">
        <v>8732</v>
      </c>
    </row>
    <row r="1922" spans="2:17" x14ac:dyDescent="0.3">
      <c r="B1922">
        <v>1916</v>
      </c>
      <c r="C1922" t="s">
        <v>4903</v>
      </c>
      <c r="D1922" t="s">
        <v>42382</v>
      </c>
      <c r="E1922" t="s">
        <v>50636</v>
      </c>
      <c r="F1922" t="s">
        <v>26787</v>
      </c>
      <c r="G1922" t="s">
        <v>4903</v>
      </c>
      <c r="H1922" t="s">
        <v>50636</v>
      </c>
      <c r="I1922" t="s">
        <v>26787</v>
      </c>
      <c r="J1922" t="s">
        <v>4903</v>
      </c>
      <c r="L1922">
        <v>1916</v>
      </c>
      <c r="M1922" t="s">
        <v>8735</v>
      </c>
      <c r="N1922" t="s">
        <v>31106</v>
      </c>
      <c r="O1922" t="s">
        <v>31107</v>
      </c>
      <c r="P1922" t="s">
        <v>26095</v>
      </c>
      <c r="Q1922" t="s">
        <v>8735</v>
      </c>
    </row>
    <row r="1923" spans="2:17" x14ac:dyDescent="0.3">
      <c r="B1923">
        <v>1917</v>
      </c>
      <c r="C1923" t="s">
        <v>26796</v>
      </c>
      <c r="D1923" t="s">
        <v>42384</v>
      </c>
      <c r="E1923" t="s">
        <v>26789</v>
      </c>
      <c r="F1923" t="s">
        <v>50713</v>
      </c>
      <c r="G1923" t="s">
        <v>26796</v>
      </c>
      <c r="H1923" t="s">
        <v>26789</v>
      </c>
      <c r="I1923" t="s">
        <v>50713</v>
      </c>
      <c r="J1923" t="s">
        <v>26796</v>
      </c>
      <c r="L1923">
        <v>1917</v>
      </c>
      <c r="M1923" t="s">
        <v>1861</v>
      </c>
      <c r="N1923" t="s">
        <v>28390</v>
      </c>
      <c r="O1923" t="s">
        <v>1862</v>
      </c>
      <c r="P1923" t="s">
        <v>31108</v>
      </c>
      <c r="Q1923" t="s">
        <v>1861</v>
      </c>
    </row>
    <row r="1924" spans="2:17" x14ac:dyDescent="0.3">
      <c r="B1924">
        <v>1918</v>
      </c>
      <c r="C1924" t="s">
        <v>4905</v>
      </c>
      <c r="D1924" t="s">
        <v>42386</v>
      </c>
      <c r="E1924" t="s">
        <v>26790</v>
      </c>
      <c r="F1924" t="s">
        <v>50714</v>
      </c>
      <c r="G1924" t="s">
        <v>4905</v>
      </c>
      <c r="H1924" t="s">
        <v>26790</v>
      </c>
      <c r="I1924" t="s">
        <v>50714</v>
      </c>
      <c r="J1924" t="s">
        <v>4905</v>
      </c>
      <c r="L1924">
        <v>1918</v>
      </c>
      <c r="M1924" t="s">
        <v>1863</v>
      </c>
      <c r="N1924" t="s">
        <v>28392</v>
      </c>
      <c r="O1924" t="s">
        <v>1864</v>
      </c>
      <c r="P1924" t="s">
        <v>31109</v>
      </c>
      <c r="Q1924" t="s">
        <v>1863</v>
      </c>
    </row>
    <row r="1925" spans="2:17" x14ac:dyDescent="0.3">
      <c r="B1925">
        <v>1919</v>
      </c>
      <c r="C1925" t="s">
        <v>4906</v>
      </c>
      <c r="D1925" t="s">
        <v>42388</v>
      </c>
      <c r="E1925" t="s">
        <v>26791</v>
      </c>
      <c r="F1925" t="s">
        <v>50715</v>
      </c>
      <c r="G1925" t="s">
        <v>4906</v>
      </c>
      <c r="H1925" t="s">
        <v>26791</v>
      </c>
      <c r="I1925" t="s">
        <v>50715</v>
      </c>
      <c r="J1925" t="s">
        <v>4906</v>
      </c>
      <c r="L1925">
        <v>1919</v>
      </c>
      <c r="M1925" t="s">
        <v>8740</v>
      </c>
      <c r="N1925" t="s">
        <v>8741</v>
      </c>
      <c r="O1925" t="s">
        <v>26096</v>
      </c>
      <c r="P1925" t="s">
        <v>31110</v>
      </c>
      <c r="Q1925" t="s">
        <v>8740</v>
      </c>
    </row>
    <row r="1926" spans="2:17" x14ac:dyDescent="0.3">
      <c r="B1926">
        <v>1920</v>
      </c>
      <c r="C1926" t="s">
        <v>4907</v>
      </c>
      <c r="D1926" t="s">
        <v>42390</v>
      </c>
      <c r="E1926" t="s">
        <v>26792</v>
      </c>
      <c r="F1926" t="s">
        <v>50716</v>
      </c>
      <c r="G1926" t="s">
        <v>4907</v>
      </c>
      <c r="H1926" t="s">
        <v>26792</v>
      </c>
      <c r="I1926" t="s">
        <v>50716</v>
      </c>
      <c r="J1926" t="s">
        <v>4907</v>
      </c>
      <c r="L1926">
        <v>1920</v>
      </c>
      <c r="M1926" t="s">
        <v>8742</v>
      </c>
      <c r="N1926" t="s">
        <v>8743</v>
      </c>
      <c r="O1926" t="s">
        <v>26097</v>
      </c>
      <c r="P1926" t="s">
        <v>31111</v>
      </c>
      <c r="Q1926" t="s">
        <v>8742</v>
      </c>
    </row>
    <row r="1927" spans="2:17" x14ac:dyDescent="0.3">
      <c r="B1927">
        <v>1921</v>
      </c>
      <c r="C1927" t="s">
        <v>4908</v>
      </c>
      <c r="D1927" t="s">
        <v>42392</v>
      </c>
      <c r="E1927" t="s">
        <v>26793</v>
      </c>
      <c r="F1927" t="s">
        <v>50717</v>
      </c>
      <c r="G1927" t="s">
        <v>4908</v>
      </c>
      <c r="H1927" t="s">
        <v>26793</v>
      </c>
      <c r="I1927" t="s">
        <v>50717</v>
      </c>
      <c r="J1927" t="s">
        <v>4908</v>
      </c>
      <c r="L1927">
        <v>1921</v>
      </c>
      <c r="M1927" t="s">
        <v>8744</v>
      </c>
      <c r="N1927" t="s">
        <v>8745</v>
      </c>
      <c r="O1927" t="s">
        <v>26098</v>
      </c>
      <c r="P1927" t="s">
        <v>31112</v>
      </c>
      <c r="Q1927" t="s">
        <v>8744</v>
      </c>
    </row>
    <row r="1928" spans="2:17" x14ac:dyDescent="0.3">
      <c r="B1928">
        <v>1922</v>
      </c>
      <c r="C1928" t="s">
        <v>4909</v>
      </c>
      <c r="D1928" t="s">
        <v>42394</v>
      </c>
      <c r="E1928" t="s">
        <v>4763</v>
      </c>
      <c r="F1928" t="s">
        <v>50718</v>
      </c>
      <c r="G1928" t="s">
        <v>4909</v>
      </c>
      <c r="H1928" t="s">
        <v>4763</v>
      </c>
      <c r="I1928" t="s">
        <v>50718</v>
      </c>
      <c r="J1928" t="s">
        <v>4909</v>
      </c>
      <c r="L1928">
        <v>1922</v>
      </c>
      <c r="M1928" t="s">
        <v>8746</v>
      </c>
      <c r="N1928" t="s">
        <v>26099</v>
      </c>
      <c r="O1928" t="s">
        <v>8747</v>
      </c>
      <c r="P1928" t="s">
        <v>31113</v>
      </c>
      <c r="Q1928" t="s">
        <v>8746</v>
      </c>
    </row>
    <row r="1929" spans="2:17" x14ac:dyDescent="0.3">
      <c r="B1929">
        <v>1923</v>
      </c>
      <c r="C1929" t="s">
        <v>4911</v>
      </c>
      <c r="D1929" t="s">
        <v>42396</v>
      </c>
      <c r="E1929" t="s">
        <v>4765</v>
      </c>
      <c r="F1929" t="s">
        <v>50719</v>
      </c>
      <c r="G1929" t="s">
        <v>4911</v>
      </c>
      <c r="H1929" t="s">
        <v>4765</v>
      </c>
      <c r="I1929" t="s">
        <v>50719</v>
      </c>
      <c r="J1929" t="s">
        <v>4911</v>
      </c>
      <c r="L1929">
        <v>1923</v>
      </c>
      <c r="M1929" t="s">
        <v>8748</v>
      </c>
      <c r="N1929" t="s">
        <v>26100</v>
      </c>
      <c r="O1929" t="s">
        <v>8749</v>
      </c>
      <c r="P1929" t="s">
        <v>31114</v>
      </c>
      <c r="Q1929" t="s">
        <v>8748</v>
      </c>
    </row>
    <row r="1930" spans="2:17" x14ac:dyDescent="0.3">
      <c r="B1930">
        <v>1924</v>
      </c>
      <c r="C1930" t="s">
        <v>4913</v>
      </c>
      <c r="D1930" t="s">
        <v>42398</v>
      </c>
      <c r="E1930" t="s">
        <v>4767</v>
      </c>
      <c r="F1930" t="s">
        <v>50720</v>
      </c>
      <c r="G1930" t="s">
        <v>4913</v>
      </c>
      <c r="H1930" t="s">
        <v>4767</v>
      </c>
      <c r="I1930" t="s">
        <v>50720</v>
      </c>
      <c r="J1930" t="s">
        <v>4913</v>
      </c>
      <c r="L1930">
        <v>1924</v>
      </c>
      <c r="M1930" t="s">
        <v>8750</v>
      </c>
      <c r="N1930" t="s">
        <v>26101</v>
      </c>
      <c r="O1930" t="s">
        <v>8751</v>
      </c>
      <c r="P1930" t="s">
        <v>31115</v>
      </c>
      <c r="Q1930" t="s">
        <v>8750</v>
      </c>
    </row>
    <row r="1931" spans="2:17" x14ac:dyDescent="0.3">
      <c r="B1931">
        <v>1925</v>
      </c>
      <c r="C1931" t="s">
        <v>4915</v>
      </c>
      <c r="D1931" t="s">
        <v>42400</v>
      </c>
      <c r="E1931" t="s">
        <v>4769</v>
      </c>
      <c r="F1931" t="s">
        <v>50721</v>
      </c>
      <c r="G1931" t="s">
        <v>4915</v>
      </c>
      <c r="H1931" t="s">
        <v>4769</v>
      </c>
      <c r="I1931" t="s">
        <v>50721</v>
      </c>
      <c r="J1931" t="s">
        <v>4915</v>
      </c>
      <c r="L1931">
        <v>1925</v>
      </c>
      <c r="M1931" t="s">
        <v>8752</v>
      </c>
      <c r="N1931" t="s">
        <v>8753</v>
      </c>
      <c r="O1931" t="s">
        <v>8754</v>
      </c>
      <c r="P1931" t="s">
        <v>31116</v>
      </c>
      <c r="Q1931" t="s">
        <v>8752</v>
      </c>
    </row>
    <row r="1932" spans="2:17" x14ac:dyDescent="0.3">
      <c r="B1932">
        <v>1926</v>
      </c>
      <c r="C1932" t="s">
        <v>4917</v>
      </c>
      <c r="D1932" t="s">
        <v>42402</v>
      </c>
      <c r="E1932" t="s">
        <v>4771</v>
      </c>
      <c r="F1932" t="s">
        <v>50722</v>
      </c>
      <c r="G1932" t="s">
        <v>4917</v>
      </c>
      <c r="H1932" t="s">
        <v>4771</v>
      </c>
      <c r="I1932" t="s">
        <v>50722</v>
      </c>
      <c r="J1932" t="s">
        <v>4917</v>
      </c>
      <c r="L1932">
        <v>1926</v>
      </c>
      <c r="M1932" t="s">
        <v>8755</v>
      </c>
      <c r="N1932" t="s">
        <v>31117</v>
      </c>
      <c r="O1932" t="s">
        <v>8756</v>
      </c>
      <c r="P1932" t="s">
        <v>31118</v>
      </c>
      <c r="Q1932" t="s">
        <v>8755</v>
      </c>
    </row>
    <row r="1933" spans="2:17" x14ac:dyDescent="0.3">
      <c r="B1933">
        <v>1927</v>
      </c>
      <c r="C1933" t="s">
        <v>50723</v>
      </c>
      <c r="D1933" t="s">
        <v>42405</v>
      </c>
      <c r="E1933" t="s">
        <v>50648</v>
      </c>
      <c r="F1933" t="s">
        <v>50724</v>
      </c>
      <c r="G1933" t="s">
        <v>50723</v>
      </c>
      <c r="H1933" t="s">
        <v>50648</v>
      </c>
      <c r="I1933" t="s">
        <v>50724</v>
      </c>
      <c r="J1933" t="s">
        <v>50723</v>
      </c>
      <c r="L1933">
        <v>1927</v>
      </c>
      <c r="M1933" t="s">
        <v>31119</v>
      </c>
      <c r="N1933" t="s">
        <v>31120</v>
      </c>
      <c r="O1933" t="s">
        <v>31121</v>
      </c>
      <c r="P1933" t="s">
        <v>31122</v>
      </c>
      <c r="Q1933" t="s">
        <v>31119</v>
      </c>
    </row>
    <row r="1934" spans="2:17" x14ac:dyDescent="0.3">
      <c r="B1934">
        <v>1928</v>
      </c>
      <c r="C1934" t="s">
        <v>4919</v>
      </c>
      <c r="D1934" t="s">
        <v>42408</v>
      </c>
      <c r="E1934" t="s">
        <v>4773</v>
      </c>
      <c r="F1934" t="s">
        <v>50725</v>
      </c>
      <c r="G1934" t="s">
        <v>4919</v>
      </c>
      <c r="H1934" t="s">
        <v>4773</v>
      </c>
      <c r="I1934" t="s">
        <v>50725</v>
      </c>
      <c r="J1934" t="s">
        <v>4919</v>
      </c>
      <c r="L1934">
        <v>1928</v>
      </c>
      <c r="M1934" t="s">
        <v>8757</v>
      </c>
      <c r="N1934" t="s">
        <v>8758</v>
      </c>
      <c r="O1934" t="s">
        <v>8759</v>
      </c>
      <c r="P1934" t="s">
        <v>31123</v>
      </c>
      <c r="Q1934" t="s">
        <v>8757</v>
      </c>
    </row>
    <row r="1935" spans="2:17" x14ac:dyDescent="0.3">
      <c r="B1935">
        <v>1929</v>
      </c>
      <c r="C1935" t="s">
        <v>4921</v>
      </c>
      <c r="D1935" t="s">
        <v>42410</v>
      </c>
      <c r="E1935" t="s">
        <v>50651</v>
      </c>
      <c r="F1935" t="s">
        <v>50726</v>
      </c>
      <c r="G1935" t="s">
        <v>4921</v>
      </c>
      <c r="H1935" t="s">
        <v>50651</v>
      </c>
      <c r="I1935" t="s">
        <v>50726</v>
      </c>
      <c r="J1935" t="s">
        <v>4921</v>
      </c>
      <c r="L1935">
        <v>1929</v>
      </c>
      <c r="M1935" t="s">
        <v>8760</v>
      </c>
      <c r="N1935" t="s">
        <v>8761</v>
      </c>
      <c r="O1935" t="s">
        <v>31124</v>
      </c>
      <c r="P1935" t="s">
        <v>31125</v>
      </c>
      <c r="Q1935" t="s">
        <v>8760</v>
      </c>
    </row>
    <row r="1936" spans="2:17" x14ac:dyDescent="0.3">
      <c r="B1936">
        <v>1930</v>
      </c>
      <c r="C1936" t="s">
        <v>4922</v>
      </c>
      <c r="D1936" t="s">
        <v>42413</v>
      </c>
      <c r="E1936" t="s">
        <v>50653</v>
      </c>
      <c r="F1936" t="s">
        <v>50727</v>
      </c>
      <c r="G1936" t="s">
        <v>4922</v>
      </c>
      <c r="H1936" t="s">
        <v>50653</v>
      </c>
      <c r="I1936" t="s">
        <v>50727</v>
      </c>
      <c r="J1936" t="s">
        <v>4922</v>
      </c>
      <c r="L1936">
        <v>1930</v>
      </c>
      <c r="M1936" t="s">
        <v>8762</v>
      </c>
      <c r="N1936" t="s">
        <v>8763</v>
      </c>
      <c r="O1936" t="s">
        <v>31126</v>
      </c>
      <c r="P1936" t="s">
        <v>31127</v>
      </c>
      <c r="Q1936" t="s">
        <v>8762</v>
      </c>
    </row>
    <row r="1937" spans="2:17" x14ac:dyDescent="0.3">
      <c r="B1937">
        <v>1931</v>
      </c>
      <c r="C1937" t="s">
        <v>4923</v>
      </c>
      <c r="D1937" t="s">
        <v>42416</v>
      </c>
      <c r="E1937" t="s">
        <v>4777</v>
      </c>
      <c r="F1937" t="s">
        <v>50728</v>
      </c>
      <c r="G1937" t="s">
        <v>4923</v>
      </c>
      <c r="H1937" t="s">
        <v>4777</v>
      </c>
      <c r="I1937" t="s">
        <v>50728</v>
      </c>
      <c r="J1937" t="s">
        <v>4923</v>
      </c>
      <c r="L1937">
        <v>1931</v>
      </c>
      <c r="M1937" t="s">
        <v>8764</v>
      </c>
      <c r="N1937" t="s">
        <v>8765</v>
      </c>
      <c r="O1937" t="s">
        <v>8766</v>
      </c>
      <c r="P1937" t="s">
        <v>31128</v>
      </c>
      <c r="Q1937" t="s">
        <v>8764</v>
      </c>
    </row>
    <row r="1938" spans="2:17" x14ac:dyDescent="0.3">
      <c r="B1938">
        <v>1932</v>
      </c>
      <c r="C1938" t="s">
        <v>4925</v>
      </c>
      <c r="D1938" t="s">
        <v>42418</v>
      </c>
      <c r="E1938" t="s">
        <v>4779</v>
      </c>
      <c r="F1938" t="s">
        <v>50729</v>
      </c>
      <c r="G1938" t="s">
        <v>4925</v>
      </c>
      <c r="H1938" t="s">
        <v>4779</v>
      </c>
      <c r="I1938" t="s">
        <v>50729</v>
      </c>
      <c r="J1938" t="s">
        <v>4925</v>
      </c>
      <c r="L1938">
        <v>1932</v>
      </c>
      <c r="M1938" t="s">
        <v>8767</v>
      </c>
      <c r="N1938" t="s">
        <v>8768</v>
      </c>
      <c r="O1938" t="s">
        <v>8769</v>
      </c>
      <c r="P1938" t="s">
        <v>31129</v>
      </c>
      <c r="Q1938" t="s">
        <v>8767</v>
      </c>
    </row>
    <row r="1939" spans="2:17" x14ac:dyDescent="0.3">
      <c r="B1939">
        <v>1933</v>
      </c>
      <c r="C1939" t="s">
        <v>4927</v>
      </c>
      <c r="D1939" t="s">
        <v>42420</v>
      </c>
      <c r="E1939" t="s">
        <v>4781</v>
      </c>
      <c r="F1939" t="s">
        <v>50730</v>
      </c>
      <c r="G1939" t="s">
        <v>4927</v>
      </c>
      <c r="H1939" t="s">
        <v>4781</v>
      </c>
      <c r="I1939" t="s">
        <v>50730</v>
      </c>
      <c r="J1939" t="s">
        <v>4927</v>
      </c>
      <c r="L1939">
        <v>1933</v>
      </c>
      <c r="M1939" t="s">
        <v>8770</v>
      </c>
      <c r="N1939" t="s">
        <v>8771</v>
      </c>
      <c r="O1939" t="s">
        <v>8772</v>
      </c>
      <c r="P1939" t="s">
        <v>31130</v>
      </c>
      <c r="Q1939" t="s">
        <v>8770</v>
      </c>
    </row>
    <row r="1940" spans="2:17" x14ac:dyDescent="0.3">
      <c r="B1940">
        <v>1934</v>
      </c>
      <c r="C1940" t="s">
        <v>4929</v>
      </c>
      <c r="D1940" t="s">
        <v>28415</v>
      </c>
      <c r="E1940" t="s">
        <v>4783</v>
      </c>
      <c r="F1940" t="s">
        <v>42030</v>
      </c>
      <c r="G1940" t="s">
        <v>4929</v>
      </c>
      <c r="H1940" t="s">
        <v>4783</v>
      </c>
      <c r="I1940" t="s">
        <v>42030</v>
      </c>
      <c r="J1940" t="s">
        <v>4929</v>
      </c>
      <c r="L1940">
        <v>1934</v>
      </c>
      <c r="M1940" t="s">
        <v>1843</v>
      </c>
      <c r="N1940" t="s">
        <v>28415</v>
      </c>
      <c r="O1940" t="s">
        <v>1844</v>
      </c>
      <c r="P1940" t="s">
        <v>31131</v>
      </c>
      <c r="Q1940" t="s">
        <v>1843</v>
      </c>
    </row>
    <row r="1941" spans="2:17" x14ac:dyDescent="0.3">
      <c r="B1941">
        <v>1935</v>
      </c>
      <c r="C1941" t="s">
        <v>4931</v>
      </c>
      <c r="D1941" t="s">
        <v>28417</v>
      </c>
      <c r="E1941" t="s">
        <v>4785</v>
      </c>
      <c r="F1941" t="s">
        <v>42031</v>
      </c>
      <c r="G1941" t="s">
        <v>4931</v>
      </c>
      <c r="H1941" t="s">
        <v>4785</v>
      </c>
      <c r="I1941" t="s">
        <v>42031</v>
      </c>
      <c r="J1941" t="s">
        <v>4931</v>
      </c>
      <c r="L1941">
        <v>1935</v>
      </c>
      <c r="M1941" t="s">
        <v>1845</v>
      </c>
      <c r="N1941" t="s">
        <v>28417</v>
      </c>
      <c r="O1941" t="s">
        <v>1846</v>
      </c>
      <c r="P1941" t="s">
        <v>31132</v>
      </c>
      <c r="Q1941" t="s">
        <v>1845</v>
      </c>
    </row>
    <row r="1942" spans="2:17" x14ac:dyDescent="0.3">
      <c r="B1942">
        <v>1936</v>
      </c>
      <c r="C1942" t="s">
        <v>4933</v>
      </c>
      <c r="D1942" t="s">
        <v>28419</v>
      </c>
      <c r="E1942" t="s">
        <v>4787</v>
      </c>
      <c r="F1942" t="s">
        <v>42032</v>
      </c>
      <c r="G1942" t="s">
        <v>4933</v>
      </c>
      <c r="H1942" t="s">
        <v>4787</v>
      </c>
      <c r="I1942" t="s">
        <v>42032</v>
      </c>
      <c r="J1942" t="s">
        <v>4933</v>
      </c>
      <c r="L1942">
        <v>1936</v>
      </c>
      <c r="M1942" t="s">
        <v>1847</v>
      </c>
      <c r="N1942" t="s">
        <v>28419</v>
      </c>
      <c r="O1942" t="s">
        <v>1848</v>
      </c>
      <c r="P1942" t="s">
        <v>31133</v>
      </c>
      <c r="Q1942" t="s">
        <v>1847</v>
      </c>
    </row>
    <row r="1943" spans="2:17" x14ac:dyDescent="0.3">
      <c r="B1943">
        <v>1937</v>
      </c>
      <c r="C1943" t="s">
        <v>4935</v>
      </c>
      <c r="D1943" t="s">
        <v>28421</v>
      </c>
      <c r="E1943" t="s">
        <v>4789</v>
      </c>
      <c r="F1943" t="s">
        <v>42033</v>
      </c>
      <c r="G1943" t="s">
        <v>4935</v>
      </c>
      <c r="H1943" t="s">
        <v>4789</v>
      </c>
      <c r="I1943" t="s">
        <v>42033</v>
      </c>
      <c r="J1943" t="s">
        <v>4935</v>
      </c>
      <c r="L1943">
        <v>1937</v>
      </c>
      <c r="M1943" t="s">
        <v>1849</v>
      </c>
      <c r="N1943" t="s">
        <v>28421</v>
      </c>
      <c r="O1943" t="s">
        <v>1850</v>
      </c>
      <c r="P1943" t="s">
        <v>31134</v>
      </c>
      <c r="Q1943" t="s">
        <v>1849</v>
      </c>
    </row>
    <row r="1944" spans="2:17" x14ac:dyDescent="0.3">
      <c r="B1944">
        <v>1938</v>
      </c>
      <c r="C1944" t="s">
        <v>4937</v>
      </c>
      <c r="D1944" t="s">
        <v>28423</v>
      </c>
      <c r="E1944" t="s">
        <v>4791</v>
      </c>
      <c r="F1944" t="s">
        <v>42034</v>
      </c>
      <c r="G1944" t="s">
        <v>4937</v>
      </c>
      <c r="H1944" t="s">
        <v>4791</v>
      </c>
      <c r="I1944" t="s">
        <v>42034</v>
      </c>
      <c r="J1944" t="s">
        <v>4937</v>
      </c>
      <c r="L1944">
        <v>1938</v>
      </c>
      <c r="M1944" t="s">
        <v>1851</v>
      </c>
      <c r="N1944" t="s">
        <v>28423</v>
      </c>
      <c r="O1944" t="s">
        <v>1852</v>
      </c>
      <c r="P1944" t="s">
        <v>31135</v>
      </c>
      <c r="Q1944" t="s">
        <v>1851</v>
      </c>
    </row>
    <row r="1945" spans="2:17" x14ac:dyDescent="0.3">
      <c r="B1945">
        <v>1939</v>
      </c>
      <c r="C1945" t="s">
        <v>4939</v>
      </c>
      <c r="D1945" t="s">
        <v>28425</v>
      </c>
      <c r="E1945" t="s">
        <v>4793</v>
      </c>
      <c r="F1945" t="s">
        <v>42035</v>
      </c>
      <c r="G1945" t="s">
        <v>4939</v>
      </c>
      <c r="H1945" t="s">
        <v>4793</v>
      </c>
      <c r="I1945" t="s">
        <v>42035</v>
      </c>
      <c r="J1945" t="s">
        <v>4939</v>
      </c>
      <c r="L1945">
        <v>1939</v>
      </c>
      <c r="M1945" t="s">
        <v>1853</v>
      </c>
      <c r="N1945" t="s">
        <v>28425</v>
      </c>
      <c r="O1945" t="s">
        <v>1854</v>
      </c>
      <c r="P1945" t="s">
        <v>31136</v>
      </c>
      <c r="Q1945" t="s">
        <v>1853</v>
      </c>
    </row>
    <row r="1946" spans="2:17" x14ac:dyDescent="0.3">
      <c r="B1946">
        <v>1940</v>
      </c>
      <c r="C1946" t="s">
        <v>4941</v>
      </c>
      <c r="D1946" t="s">
        <v>28427</v>
      </c>
      <c r="E1946" t="s">
        <v>4795</v>
      </c>
      <c r="F1946" t="s">
        <v>42036</v>
      </c>
      <c r="G1946" t="s">
        <v>4941</v>
      </c>
      <c r="H1946" t="s">
        <v>4795</v>
      </c>
      <c r="I1946" t="s">
        <v>42036</v>
      </c>
      <c r="J1946" t="s">
        <v>4941</v>
      </c>
      <c r="L1946">
        <v>1940</v>
      </c>
      <c r="M1946" t="s">
        <v>1855</v>
      </c>
      <c r="N1946" t="s">
        <v>28427</v>
      </c>
      <c r="O1946" t="s">
        <v>1856</v>
      </c>
      <c r="P1946" t="s">
        <v>31137</v>
      </c>
      <c r="Q1946" t="s">
        <v>1855</v>
      </c>
    </row>
    <row r="1947" spans="2:17" x14ac:dyDescent="0.3">
      <c r="B1947">
        <v>1941</v>
      </c>
      <c r="C1947" t="s">
        <v>4943</v>
      </c>
      <c r="D1947" t="s">
        <v>28429</v>
      </c>
      <c r="E1947" t="s">
        <v>4797</v>
      </c>
      <c r="F1947" t="s">
        <v>42037</v>
      </c>
      <c r="G1947" t="s">
        <v>4943</v>
      </c>
      <c r="H1947" t="s">
        <v>4797</v>
      </c>
      <c r="I1947" t="s">
        <v>42037</v>
      </c>
      <c r="J1947" t="s">
        <v>4943</v>
      </c>
      <c r="L1947">
        <v>1941</v>
      </c>
      <c r="M1947" t="s">
        <v>1857</v>
      </c>
      <c r="N1947" t="s">
        <v>28429</v>
      </c>
      <c r="O1947" t="s">
        <v>1858</v>
      </c>
      <c r="P1947" t="s">
        <v>31138</v>
      </c>
      <c r="Q1947" t="s">
        <v>1857</v>
      </c>
    </row>
    <row r="1948" spans="2:17" x14ac:dyDescent="0.3">
      <c r="B1948">
        <v>1942</v>
      </c>
      <c r="C1948" t="s">
        <v>4945</v>
      </c>
      <c r="D1948" t="s">
        <v>28431</v>
      </c>
      <c r="E1948" t="s">
        <v>4799</v>
      </c>
      <c r="F1948" t="s">
        <v>42096</v>
      </c>
      <c r="G1948" t="s">
        <v>4945</v>
      </c>
      <c r="H1948" t="s">
        <v>4799</v>
      </c>
      <c r="I1948" t="s">
        <v>42096</v>
      </c>
      <c r="J1948" t="s">
        <v>4945</v>
      </c>
      <c r="L1948">
        <v>1942</v>
      </c>
      <c r="M1948" t="s">
        <v>1859</v>
      </c>
      <c r="N1948" t="s">
        <v>28431</v>
      </c>
      <c r="O1948" t="s">
        <v>1860</v>
      </c>
      <c r="P1948" t="s">
        <v>31139</v>
      </c>
      <c r="Q1948" t="s">
        <v>1859</v>
      </c>
    </row>
    <row r="1949" spans="2:17" x14ac:dyDescent="0.3">
      <c r="B1949">
        <v>1943</v>
      </c>
      <c r="C1949" t="s">
        <v>4947</v>
      </c>
      <c r="D1949" t="s">
        <v>28390</v>
      </c>
      <c r="E1949" t="s">
        <v>4801</v>
      </c>
      <c r="F1949" t="s">
        <v>41988</v>
      </c>
      <c r="G1949" t="s">
        <v>4947</v>
      </c>
      <c r="H1949" t="s">
        <v>4801</v>
      </c>
      <c r="I1949" t="s">
        <v>41988</v>
      </c>
      <c r="J1949" t="s">
        <v>4947</v>
      </c>
      <c r="L1949">
        <v>1943</v>
      </c>
      <c r="M1949" t="s">
        <v>1861</v>
      </c>
      <c r="N1949" t="s">
        <v>28390</v>
      </c>
      <c r="O1949" t="s">
        <v>1862</v>
      </c>
      <c r="P1949" t="s">
        <v>31140</v>
      </c>
      <c r="Q1949" t="s">
        <v>1861</v>
      </c>
    </row>
    <row r="1950" spans="2:17" x14ac:dyDescent="0.3">
      <c r="B1950">
        <v>1944</v>
      </c>
      <c r="C1950" t="s">
        <v>4949</v>
      </c>
      <c r="D1950" t="s">
        <v>28392</v>
      </c>
      <c r="E1950" t="s">
        <v>4803</v>
      </c>
      <c r="F1950" t="s">
        <v>41989</v>
      </c>
      <c r="G1950" t="s">
        <v>4949</v>
      </c>
      <c r="H1950" t="s">
        <v>4803</v>
      </c>
      <c r="I1950" t="s">
        <v>41989</v>
      </c>
      <c r="J1950" t="s">
        <v>4949</v>
      </c>
      <c r="L1950">
        <v>1944</v>
      </c>
      <c r="M1950" t="s">
        <v>1863</v>
      </c>
      <c r="N1950" t="s">
        <v>28392</v>
      </c>
      <c r="O1950" t="s">
        <v>1864</v>
      </c>
      <c r="P1950" t="s">
        <v>31141</v>
      </c>
      <c r="Q1950" t="s">
        <v>1863</v>
      </c>
    </row>
    <row r="1951" spans="2:17" x14ac:dyDescent="0.3">
      <c r="B1951">
        <v>1945</v>
      </c>
      <c r="C1951" t="s">
        <v>4951</v>
      </c>
      <c r="D1951" t="s">
        <v>42433</v>
      </c>
      <c r="E1951" t="s">
        <v>4805</v>
      </c>
      <c r="F1951" t="s">
        <v>50731</v>
      </c>
      <c r="G1951" t="s">
        <v>4951</v>
      </c>
      <c r="H1951" t="s">
        <v>4805</v>
      </c>
      <c r="I1951" t="s">
        <v>50731</v>
      </c>
      <c r="J1951" t="s">
        <v>4951</v>
      </c>
      <c r="L1951">
        <v>1945</v>
      </c>
      <c r="M1951" t="s">
        <v>8773</v>
      </c>
      <c r="N1951" t="s">
        <v>8774</v>
      </c>
      <c r="O1951" t="s">
        <v>8775</v>
      </c>
      <c r="P1951" t="s">
        <v>31142</v>
      </c>
      <c r="Q1951" t="s">
        <v>8773</v>
      </c>
    </row>
    <row r="1952" spans="2:17" x14ac:dyDescent="0.3">
      <c r="B1952">
        <v>1946</v>
      </c>
      <c r="C1952" t="s">
        <v>4953</v>
      </c>
      <c r="D1952" t="s">
        <v>42435</v>
      </c>
      <c r="E1952" t="s">
        <v>4807</v>
      </c>
      <c r="F1952" t="s">
        <v>50732</v>
      </c>
      <c r="G1952" t="s">
        <v>4953</v>
      </c>
      <c r="H1952" t="s">
        <v>4807</v>
      </c>
      <c r="I1952" t="s">
        <v>50732</v>
      </c>
      <c r="J1952" t="s">
        <v>4953</v>
      </c>
      <c r="L1952">
        <v>1946</v>
      </c>
      <c r="M1952" t="s">
        <v>8776</v>
      </c>
      <c r="N1952" t="s">
        <v>8777</v>
      </c>
      <c r="O1952" t="s">
        <v>8778</v>
      </c>
      <c r="P1952" t="s">
        <v>31143</v>
      </c>
      <c r="Q1952" t="s">
        <v>8776</v>
      </c>
    </row>
    <row r="1953" spans="2:17" x14ac:dyDescent="0.3">
      <c r="B1953">
        <v>1947</v>
      </c>
      <c r="C1953" t="s">
        <v>4955</v>
      </c>
      <c r="D1953" t="s">
        <v>42437</v>
      </c>
      <c r="E1953" t="s">
        <v>4809</v>
      </c>
      <c r="F1953" t="s">
        <v>50733</v>
      </c>
      <c r="G1953" t="s">
        <v>4955</v>
      </c>
      <c r="H1953" t="s">
        <v>4809</v>
      </c>
      <c r="I1953" t="s">
        <v>50733</v>
      </c>
      <c r="J1953" t="s">
        <v>4955</v>
      </c>
      <c r="L1953">
        <v>1947</v>
      </c>
      <c r="M1953" t="s">
        <v>8779</v>
      </c>
      <c r="N1953" t="s">
        <v>8780</v>
      </c>
      <c r="O1953" t="s">
        <v>8781</v>
      </c>
      <c r="P1953" t="s">
        <v>31144</v>
      </c>
      <c r="Q1953" t="s">
        <v>8779</v>
      </c>
    </row>
    <row r="1954" spans="2:17" x14ac:dyDescent="0.3">
      <c r="B1954">
        <v>1948</v>
      </c>
      <c r="C1954" t="s">
        <v>50734</v>
      </c>
      <c r="D1954" t="s">
        <v>42440</v>
      </c>
      <c r="E1954" t="s">
        <v>4810</v>
      </c>
      <c r="F1954" t="s">
        <v>50735</v>
      </c>
      <c r="G1954" t="s">
        <v>50734</v>
      </c>
      <c r="H1954" t="s">
        <v>4810</v>
      </c>
      <c r="I1954" t="s">
        <v>50735</v>
      </c>
      <c r="J1954" t="s">
        <v>50734</v>
      </c>
      <c r="L1954">
        <v>1948</v>
      </c>
      <c r="M1954" t="s">
        <v>31145</v>
      </c>
      <c r="N1954" t="s">
        <v>8782</v>
      </c>
      <c r="O1954" t="s">
        <v>8783</v>
      </c>
      <c r="P1954" t="s">
        <v>31146</v>
      </c>
      <c r="Q1954" t="s">
        <v>31145</v>
      </c>
    </row>
    <row r="1955" spans="2:17" x14ac:dyDescent="0.3">
      <c r="B1955">
        <v>1949</v>
      </c>
      <c r="C1955" t="s">
        <v>5840</v>
      </c>
      <c r="D1955" t="s">
        <v>42442</v>
      </c>
      <c r="E1955" t="s">
        <v>4811</v>
      </c>
      <c r="F1955" t="s">
        <v>50736</v>
      </c>
      <c r="G1955" t="s">
        <v>5840</v>
      </c>
      <c r="H1955" t="s">
        <v>4811</v>
      </c>
      <c r="I1955" t="s">
        <v>50736</v>
      </c>
      <c r="J1955" t="s">
        <v>5840</v>
      </c>
      <c r="L1955">
        <v>1949</v>
      </c>
      <c r="M1955" t="s">
        <v>8784</v>
      </c>
      <c r="N1955" t="s">
        <v>8785</v>
      </c>
      <c r="O1955" t="s">
        <v>8786</v>
      </c>
      <c r="P1955" t="s">
        <v>31147</v>
      </c>
      <c r="Q1955" t="s">
        <v>8784</v>
      </c>
    </row>
    <row r="1956" spans="2:17" x14ac:dyDescent="0.3">
      <c r="B1956">
        <v>1950</v>
      </c>
      <c r="C1956" t="s">
        <v>4959</v>
      </c>
      <c r="D1956" t="s">
        <v>42444</v>
      </c>
      <c r="E1956" t="s">
        <v>4813</v>
      </c>
      <c r="F1956" t="s">
        <v>50737</v>
      </c>
      <c r="G1956" t="s">
        <v>4959</v>
      </c>
      <c r="H1956" t="s">
        <v>4813</v>
      </c>
      <c r="I1956" t="s">
        <v>50737</v>
      </c>
      <c r="J1956" t="s">
        <v>4959</v>
      </c>
      <c r="L1956">
        <v>1950</v>
      </c>
      <c r="M1956" t="s">
        <v>8787</v>
      </c>
      <c r="N1956" t="s">
        <v>8788</v>
      </c>
      <c r="O1956" t="s">
        <v>8789</v>
      </c>
      <c r="P1956" t="s">
        <v>31148</v>
      </c>
      <c r="Q1956" t="s">
        <v>8787</v>
      </c>
    </row>
    <row r="1957" spans="2:17" x14ac:dyDescent="0.3">
      <c r="B1957">
        <v>1951</v>
      </c>
      <c r="C1957" t="s">
        <v>4961</v>
      </c>
      <c r="D1957" t="s">
        <v>42446</v>
      </c>
      <c r="E1957" t="s">
        <v>4815</v>
      </c>
      <c r="F1957" t="s">
        <v>50738</v>
      </c>
      <c r="G1957" t="s">
        <v>4961</v>
      </c>
      <c r="H1957" t="s">
        <v>4815</v>
      </c>
      <c r="I1957" t="s">
        <v>50738</v>
      </c>
      <c r="J1957" t="s">
        <v>4961</v>
      </c>
      <c r="L1957">
        <v>1951</v>
      </c>
      <c r="M1957" t="s">
        <v>8790</v>
      </c>
      <c r="N1957" t="s">
        <v>8791</v>
      </c>
      <c r="O1957" t="s">
        <v>8792</v>
      </c>
      <c r="P1957" t="s">
        <v>31149</v>
      </c>
      <c r="Q1957" t="s">
        <v>8790</v>
      </c>
    </row>
    <row r="1958" spans="2:17" x14ac:dyDescent="0.3">
      <c r="B1958">
        <v>1952</v>
      </c>
      <c r="C1958" t="s">
        <v>4963</v>
      </c>
      <c r="D1958" t="s">
        <v>42448</v>
      </c>
      <c r="E1958" t="s">
        <v>4817</v>
      </c>
      <c r="F1958" t="s">
        <v>50739</v>
      </c>
      <c r="G1958" t="s">
        <v>4963</v>
      </c>
      <c r="H1958" t="s">
        <v>4817</v>
      </c>
      <c r="I1958" t="s">
        <v>50739</v>
      </c>
      <c r="J1958" t="s">
        <v>4963</v>
      </c>
      <c r="L1958">
        <v>1952</v>
      </c>
      <c r="M1958" t="s">
        <v>8793</v>
      </c>
      <c r="N1958" t="s">
        <v>8794</v>
      </c>
      <c r="O1958" t="s">
        <v>8795</v>
      </c>
      <c r="P1958" t="s">
        <v>31150</v>
      </c>
      <c r="Q1958" t="s">
        <v>8793</v>
      </c>
    </row>
    <row r="1959" spans="2:17" x14ac:dyDescent="0.3">
      <c r="B1959">
        <v>1953</v>
      </c>
      <c r="C1959" t="s">
        <v>4965</v>
      </c>
      <c r="D1959" t="s">
        <v>42450</v>
      </c>
      <c r="E1959" t="s">
        <v>4819</v>
      </c>
      <c r="F1959" t="s">
        <v>50740</v>
      </c>
      <c r="G1959" t="s">
        <v>4965</v>
      </c>
      <c r="H1959" t="s">
        <v>4819</v>
      </c>
      <c r="I1959" t="s">
        <v>50740</v>
      </c>
      <c r="J1959" t="s">
        <v>4965</v>
      </c>
      <c r="L1959">
        <v>1953</v>
      </c>
      <c r="M1959" t="s">
        <v>8796</v>
      </c>
      <c r="N1959" t="s">
        <v>8797</v>
      </c>
      <c r="O1959" t="s">
        <v>8798</v>
      </c>
      <c r="P1959" t="s">
        <v>31151</v>
      </c>
      <c r="Q1959" t="s">
        <v>8796</v>
      </c>
    </row>
    <row r="1960" spans="2:17" x14ac:dyDescent="0.3">
      <c r="B1960">
        <v>1954</v>
      </c>
      <c r="C1960" t="s">
        <v>4904</v>
      </c>
      <c r="D1960" t="s">
        <v>42452</v>
      </c>
      <c r="E1960" t="s">
        <v>26794</v>
      </c>
      <c r="F1960" t="s">
        <v>50741</v>
      </c>
      <c r="G1960" t="s">
        <v>4904</v>
      </c>
      <c r="H1960" t="s">
        <v>26794</v>
      </c>
      <c r="I1960" t="s">
        <v>50741</v>
      </c>
      <c r="J1960" t="s">
        <v>4904</v>
      </c>
      <c r="L1960">
        <v>1954</v>
      </c>
      <c r="M1960" t="s">
        <v>8736</v>
      </c>
      <c r="N1960" t="s">
        <v>8737</v>
      </c>
      <c r="O1960" t="s">
        <v>26102</v>
      </c>
      <c r="P1960" t="s">
        <v>31152</v>
      </c>
      <c r="Q1960" t="s">
        <v>8736</v>
      </c>
    </row>
    <row r="1961" spans="2:17" x14ac:dyDescent="0.3">
      <c r="B1961">
        <v>1955</v>
      </c>
      <c r="C1961" t="s">
        <v>4967</v>
      </c>
      <c r="D1961" t="s">
        <v>42454</v>
      </c>
      <c r="E1961" t="s">
        <v>4821</v>
      </c>
      <c r="F1961" t="s">
        <v>50742</v>
      </c>
      <c r="G1961" t="s">
        <v>4967</v>
      </c>
      <c r="H1961" t="s">
        <v>4821</v>
      </c>
      <c r="I1961" t="s">
        <v>50742</v>
      </c>
      <c r="J1961" t="s">
        <v>4967</v>
      </c>
      <c r="L1961">
        <v>1955</v>
      </c>
      <c r="M1961" t="s">
        <v>8799</v>
      </c>
      <c r="N1961" t="s">
        <v>8800</v>
      </c>
      <c r="O1961" t="s">
        <v>8801</v>
      </c>
      <c r="P1961" t="s">
        <v>31153</v>
      </c>
      <c r="Q1961" t="s">
        <v>8799</v>
      </c>
    </row>
    <row r="1962" spans="2:17" x14ac:dyDescent="0.3">
      <c r="B1962">
        <v>1956</v>
      </c>
      <c r="C1962" t="s">
        <v>4969</v>
      </c>
      <c r="D1962" t="s">
        <v>42456</v>
      </c>
      <c r="E1962" t="s">
        <v>4823</v>
      </c>
      <c r="F1962" t="s">
        <v>50743</v>
      </c>
      <c r="G1962" t="s">
        <v>4969</v>
      </c>
      <c r="H1962" t="s">
        <v>4823</v>
      </c>
      <c r="I1962" t="s">
        <v>50743</v>
      </c>
      <c r="J1962" t="s">
        <v>4969</v>
      </c>
      <c r="L1962">
        <v>1956</v>
      </c>
      <c r="M1962" t="s">
        <v>8802</v>
      </c>
      <c r="N1962" t="s">
        <v>8803</v>
      </c>
      <c r="O1962" t="s">
        <v>8804</v>
      </c>
      <c r="P1962" t="s">
        <v>31154</v>
      </c>
      <c r="Q1962" t="s">
        <v>8802</v>
      </c>
    </row>
    <row r="1963" spans="2:17" x14ac:dyDescent="0.3">
      <c r="B1963">
        <v>1957</v>
      </c>
      <c r="C1963" t="s">
        <v>4971</v>
      </c>
      <c r="D1963" t="s">
        <v>42458</v>
      </c>
      <c r="E1963" t="s">
        <v>4825</v>
      </c>
      <c r="F1963" t="s">
        <v>50744</v>
      </c>
      <c r="G1963" t="s">
        <v>4971</v>
      </c>
      <c r="H1963" t="s">
        <v>4825</v>
      </c>
      <c r="I1963" t="s">
        <v>50744</v>
      </c>
      <c r="J1963" t="s">
        <v>4971</v>
      </c>
      <c r="L1963">
        <v>1957</v>
      </c>
      <c r="M1963" t="s">
        <v>8805</v>
      </c>
      <c r="N1963" t="s">
        <v>8806</v>
      </c>
      <c r="O1963" t="s">
        <v>8807</v>
      </c>
      <c r="P1963" t="s">
        <v>31155</v>
      </c>
      <c r="Q1963" t="s">
        <v>8805</v>
      </c>
    </row>
    <row r="1964" spans="2:17" x14ac:dyDescent="0.3">
      <c r="B1964">
        <v>1958</v>
      </c>
      <c r="C1964" t="s">
        <v>4973</v>
      </c>
      <c r="D1964" t="s">
        <v>42460</v>
      </c>
      <c r="E1964" t="s">
        <v>4827</v>
      </c>
      <c r="F1964" t="s">
        <v>50745</v>
      </c>
      <c r="G1964" t="s">
        <v>4973</v>
      </c>
      <c r="H1964" t="s">
        <v>4827</v>
      </c>
      <c r="I1964" t="s">
        <v>50745</v>
      </c>
      <c r="J1964" t="s">
        <v>4973</v>
      </c>
      <c r="L1964">
        <v>1958</v>
      </c>
      <c r="M1964" t="s">
        <v>8808</v>
      </c>
      <c r="N1964" t="s">
        <v>8809</v>
      </c>
      <c r="O1964" t="s">
        <v>8810</v>
      </c>
      <c r="P1964" t="s">
        <v>31156</v>
      </c>
      <c r="Q1964" t="s">
        <v>8808</v>
      </c>
    </row>
    <row r="1965" spans="2:17" x14ac:dyDescent="0.3">
      <c r="B1965">
        <v>1959</v>
      </c>
      <c r="C1965" t="s">
        <v>4975</v>
      </c>
      <c r="D1965" t="s">
        <v>42462</v>
      </c>
      <c r="E1965" t="s">
        <v>4829</v>
      </c>
      <c r="F1965" t="s">
        <v>50746</v>
      </c>
      <c r="G1965" t="s">
        <v>4975</v>
      </c>
      <c r="H1965" t="s">
        <v>4829</v>
      </c>
      <c r="I1965" t="s">
        <v>50746</v>
      </c>
      <c r="J1965" t="s">
        <v>4975</v>
      </c>
      <c r="L1965">
        <v>1959</v>
      </c>
      <c r="M1965" t="s">
        <v>8811</v>
      </c>
      <c r="N1965" t="s">
        <v>8812</v>
      </c>
      <c r="O1965" t="s">
        <v>8813</v>
      </c>
      <c r="P1965" t="s">
        <v>31157</v>
      </c>
      <c r="Q1965" t="s">
        <v>8811</v>
      </c>
    </row>
    <row r="1966" spans="2:17" x14ac:dyDescent="0.3">
      <c r="B1966">
        <v>1960</v>
      </c>
      <c r="C1966" t="s">
        <v>4977</v>
      </c>
      <c r="D1966" t="s">
        <v>42464</v>
      </c>
      <c r="E1966" t="s">
        <v>4831</v>
      </c>
      <c r="F1966" t="s">
        <v>50747</v>
      </c>
      <c r="G1966" t="s">
        <v>4977</v>
      </c>
      <c r="H1966" t="s">
        <v>4831</v>
      </c>
      <c r="I1966" t="s">
        <v>50747</v>
      </c>
      <c r="J1966" t="s">
        <v>4977</v>
      </c>
      <c r="L1966">
        <v>1960</v>
      </c>
      <c r="M1966" t="s">
        <v>8814</v>
      </c>
      <c r="N1966" t="s">
        <v>8815</v>
      </c>
      <c r="O1966" t="s">
        <v>8816</v>
      </c>
      <c r="P1966" t="s">
        <v>31158</v>
      </c>
      <c r="Q1966" t="s">
        <v>8814</v>
      </c>
    </row>
    <row r="1967" spans="2:17" x14ac:dyDescent="0.3">
      <c r="B1967">
        <v>1961</v>
      </c>
      <c r="C1967" t="s">
        <v>4979</v>
      </c>
      <c r="D1967" t="s">
        <v>42466</v>
      </c>
      <c r="E1967" t="s">
        <v>4833</v>
      </c>
      <c r="F1967" t="s">
        <v>50748</v>
      </c>
      <c r="G1967" t="s">
        <v>4979</v>
      </c>
      <c r="H1967" t="s">
        <v>4833</v>
      </c>
      <c r="I1967" t="s">
        <v>50748</v>
      </c>
      <c r="J1967" t="s">
        <v>4979</v>
      </c>
      <c r="L1967">
        <v>1961</v>
      </c>
      <c r="M1967" t="s">
        <v>8817</v>
      </c>
      <c r="N1967" t="s">
        <v>8818</v>
      </c>
      <c r="O1967" t="s">
        <v>8819</v>
      </c>
      <c r="P1967" t="s">
        <v>31159</v>
      </c>
      <c r="Q1967" t="s">
        <v>8817</v>
      </c>
    </row>
    <row r="1968" spans="2:17" x14ac:dyDescent="0.3">
      <c r="B1968">
        <v>1962</v>
      </c>
      <c r="C1968" t="s">
        <v>4981</v>
      </c>
      <c r="D1968" t="s">
        <v>42468</v>
      </c>
      <c r="E1968" t="s">
        <v>4835</v>
      </c>
      <c r="F1968" t="s">
        <v>50749</v>
      </c>
      <c r="G1968" t="s">
        <v>4981</v>
      </c>
      <c r="H1968" t="s">
        <v>4835</v>
      </c>
      <c r="I1968" t="s">
        <v>50749</v>
      </c>
      <c r="J1968" t="s">
        <v>4981</v>
      </c>
      <c r="L1968">
        <v>1962</v>
      </c>
      <c r="M1968" t="s">
        <v>8820</v>
      </c>
      <c r="N1968" t="s">
        <v>8821</v>
      </c>
      <c r="O1968" t="s">
        <v>8822</v>
      </c>
      <c r="P1968" t="s">
        <v>31160</v>
      </c>
      <c r="Q1968" t="s">
        <v>8820</v>
      </c>
    </row>
    <row r="1969" spans="2:17" x14ac:dyDescent="0.3">
      <c r="B1969">
        <v>1963</v>
      </c>
      <c r="C1969" t="s">
        <v>4983</v>
      </c>
      <c r="D1969" t="s">
        <v>42470</v>
      </c>
      <c r="E1969" t="s">
        <v>4837</v>
      </c>
      <c r="F1969" t="s">
        <v>50750</v>
      </c>
      <c r="G1969" t="s">
        <v>4983</v>
      </c>
      <c r="H1969" t="s">
        <v>4837</v>
      </c>
      <c r="I1969" t="s">
        <v>50750</v>
      </c>
      <c r="J1969" t="s">
        <v>4983</v>
      </c>
      <c r="L1969">
        <v>1963</v>
      </c>
      <c r="M1969" t="s">
        <v>8823</v>
      </c>
      <c r="N1969" t="s">
        <v>8824</v>
      </c>
      <c r="O1969" t="s">
        <v>8825</v>
      </c>
      <c r="P1969" t="s">
        <v>31161</v>
      </c>
      <c r="Q1969" t="s">
        <v>8823</v>
      </c>
    </row>
    <row r="1970" spans="2:17" x14ac:dyDescent="0.3">
      <c r="B1970">
        <v>1964</v>
      </c>
      <c r="C1970" t="s">
        <v>4985</v>
      </c>
      <c r="D1970" t="s">
        <v>42472</v>
      </c>
      <c r="E1970" t="s">
        <v>4839</v>
      </c>
      <c r="F1970" t="s">
        <v>50751</v>
      </c>
      <c r="G1970" t="s">
        <v>4985</v>
      </c>
      <c r="H1970" t="s">
        <v>4839</v>
      </c>
      <c r="I1970" t="s">
        <v>50751</v>
      </c>
      <c r="J1970" t="s">
        <v>4985</v>
      </c>
      <c r="L1970">
        <v>1964</v>
      </c>
      <c r="M1970" t="s">
        <v>8826</v>
      </c>
      <c r="N1970" t="s">
        <v>8827</v>
      </c>
      <c r="O1970" t="s">
        <v>8828</v>
      </c>
      <c r="P1970" t="s">
        <v>31162</v>
      </c>
      <c r="Q1970" t="s">
        <v>8826</v>
      </c>
    </row>
    <row r="1971" spans="2:17" x14ac:dyDescent="0.3">
      <c r="B1971">
        <v>1965</v>
      </c>
      <c r="C1971" t="s">
        <v>4987</v>
      </c>
      <c r="D1971" t="s">
        <v>42474</v>
      </c>
      <c r="E1971" t="s">
        <v>4841</v>
      </c>
      <c r="F1971" t="s">
        <v>50752</v>
      </c>
      <c r="G1971" t="s">
        <v>4987</v>
      </c>
      <c r="H1971" t="s">
        <v>4841</v>
      </c>
      <c r="I1971" t="s">
        <v>50752</v>
      </c>
      <c r="J1971" t="s">
        <v>4987</v>
      </c>
      <c r="L1971">
        <v>1965</v>
      </c>
      <c r="M1971" t="s">
        <v>8829</v>
      </c>
      <c r="N1971" t="s">
        <v>8830</v>
      </c>
      <c r="O1971" t="s">
        <v>8831</v>
      </c>
      <c r="P1971" t="s">
        <v>31163</v>
      </c>
      <c r="Q1971" t="s">
        <v>8829</v>
      </c>
    </row>
    <row r="1972" spans="2:17" x14ac:dyDescent="0.3">
      <c r="B1972">
        <v>1966</v>
      </c>
      <c r="C1972" t="s">
        <v>4989</v>
      </c>
      <c r="D1972" t="s">
        <v>42476</v>
      </c>
      <c r="E1972" t="s">
        <v>4843</v>
      </c>
      <c r="F1972" t="s">
        <v>50753</v>
      </c>
      <c r="G1972" t="s">
        <v>4989</v>
      </c>
      <c r="H1972" t="s">
        <v>4843</v>
      </c>
      <c r="I1972" t="s">
        <v>50753</v>
      </c>
      <c r="J1972" t="s">
        <v>4989</v>
      </c>
      <c r="L1972">
        <v>1966</v>
      </c>
      <c r="M1972" t="s">
        <v>8832</v>
      </c>
      <c r="N1972" t="s">
        <v>8833</v>
      </c>
      <c r="O1972" t="s">
        <v>8834</v>
      </c>
      <c r="P1972" t="s">
        <v>31164</v>
      </c>
      <c r="Q1972" t="s">
        <v>8832</v>
      </c>
    </row>
    <row r="1973" spans="2:17" x14ac:dyDescent="0.3">
      <c r="B1973">
        <v>1967</v>
      </c>
      <c r="C1973" t="s">
        <v>4991</v>
      </c>
      <c r="D1973" t="s">
        <v>42478</v>
      </c>
      <c r="E1973" t="s">
        <v>4845</v>
      </c>
      <c r="F1973" t="s">
        <v>50754</v>
      </c>
      <c r="G1973" t="s">
        <v>4991</v>
      </c>
      <c r="H1973" t="s">
        <v>4845</v>
      </c>
      <c r="I1973" t="s">
        <v>50754</v>
      </c>
      <c r="J1973" t="s">
        <v>4991</v>
      </c>
      <c r="L1973">
        <v>1967</v>
      </c>
      <c r="M1973" t="s">
        <v>8835</v>
      </c>
      <c r="N1973" t="s">
        <v>8836</v>
      </c>
      <c r="O1973" t="s">
        <v>8837</v>
      </c>
      <c r="P1973" t="s">
        <v>31165</v>
      </c>
      <c r="Q1973" t="s">
        <v>8835</v>
      </c>
    </row>
    <row r="1974" spans="2:17" x14ac:dyDescent="0.3">
      <c r="B1974">
        <v>1968</v>
      </c>
      <c r="C1974" t="s">
        <v>4993</v>
      </c>
      <c r="D1974" t="s">
        <v>42480</v>
      </c>
      <c r="E1974" t="s">
        <v>4847</v>
      </c>
      <c r="F1974" t="s">
        <v>50755</v>
      </c>
      <c r="G1974" t="s">
        <v>4993</v>
      </c>
      <c r="H1974" t="s">
        <v>4847</v>
      </c>
      <c r="I1974" t="s">
        <v>50755</v>
      </c>
      <c r="J1974" t="s">
        <v>4993</v>
      </c>
      <c r="L1974">
        <v>1968</v>
      </c>
      <c r="M1974" t="s">
        <v>8838</v>
      </c>
      <c r="N1974" t="s">
        <v>8839</v>
      </c>
      <c r="O1974" t="s">
        <v>8840</v>
      </c>
      <c r="P1974" t="s">
        <v>31166</v>
      </c>
      <c r="Q1974" t="s">
        <v>8838</v>
      </c>
    </row>
    <row r="1975" spans="2:17" x14ac:dyDescent="0.3">
      <c r="B1975">
        <v>1969</v>
      </c>
      <c r="C1975" t="s">
        <v>4995</v>
      </c>
      <c r="D1975" t="s">
        <v>42482</v>
      </c>
      <c r="E1975" t="s">
        <v>4849</v>
      </c>
      <c r="F1975" t="s">
        <v>50756</v>
      </c>
      <c r="G1975" t="s">
        <v>4995</v>
      </c>
      <c r="H1975" t="s">
        <v>4849</v>
      </c>
      <c r="I1975" t="s">
        <v>50756</v>
      </c>
      <c r="J1975" t="s">
        <v>4995</v>
      </c>
      <c r="L1975">
        <v>1969</v>
      </c>
      <c r="M1975" t="s">
        <v>8841</v>
      </c>
      <c r="N1975" t="s">
        <v>8842</v>
      </c>
      <c r="O1975" t="s">
        <v>8843</v>
      </c>
      <c r="P1975" t="s">
        <v>31167</v>
      </c>
      <c r="Q1975" t="s">
        <v>8841</v>
      </c>
    </row>
    <row r="1976" spans="2:17" x14ac:dyDescent="0.3">
      <c r="B1976">
        <v>1970</v>
      </c>
      <c r="C1976" t="s">
        <v>4997</v>
      </c>
      <c r="D1976" t="s">
        <v>42484</v>
      </c>
      <c r="E1976" t="s">
        <v>4851</v>
      </c>
      <c r="F1976" t="s">
        <v>50757</v>
      </c>
      <c r="G1976" t="s">
        <v>4997</v>
      </c>
      <c r="H1976" t="s">
        <v>4851</v>
      </c>
      <c r="I1976" t="s">
        <v>50757</v>
      </c>
      <c r="J1976" t="s">
        <v>4997</v>
      </c>
      <c r="L1976">
        <v>1970</v>
      </c>
      <c r="M1976" t="s">
        <v>8844</v>
      </c>
      <c r="N1976" t="s">
        <v>8845</v>
      </c>
      <c r="O1976" t="s">
        <v>8846</v>
      </c>
      <c r="P1976" t="s">
        <v>31168</v>
      </c>
      <c r="Q1976" t="s">
        <v>8844</v>
      </c>
    </row>
    <row r="1977" spans="2:17" x14ac:dyDescent="0.3">
      <c r="B1977">
        <v>1971</v>
      </c>
      <c r="C1977" t="s">
        <v>4999</v>
      </c>
      <c r="D1977" t="s">
        <v>42486</v>
      </c>
      <c r="E1977" t="s">
        <v>4853</v>
      </c>
      <c r="F1977" t="s">
        <v>50758</v>
      </c>
      <c r="G1977" t="s">
        <v>4999</v>
      </c>
      <c r="H1977" t="s">
        <v>4853</v>
      </c>
      <c r="I1977" t="s">
        <v>50758</v>
      </c>
      <c r="J1977" t="s">
        <v>4999</v>
      </c>
      <c r="L1977">
        <v>1971</v>
      </c>
      <c r="M1977" t="s">
        <v>8847</v>
      </c>
      <c r="N1977" t="s">
        <v>8848</v>
      </c>
      <c r="O1977" t="s">
        <v>8849</v>
      </c>
      <c r="P1977" t="s">
        <v>31169</v>
      </c>
      <c r="Q1977" t="s">
        <v>8847</v>
      </c>
    </row>
    <row r="1978" spans="2:17" x14ac:dyDescent="0.3">
      <c r="B1978">
        <v>1972</v>
      </c>
      <c r="C1978" t="s">
        <v>5001</v>
      </c>
      <c r="D1978" t="s">
        <v>42488</v>
      </c>
      <c r="E1978" t="s">
        <v>4855</v>
      </c>
      <c r="F1978" t="s">
        <v>50759</v>
      </c>
      <c r="G1978" t="s">
        <v>5001</v>
      </c>
      <c r="H1978" t="s">
        <v>4855</v>
      </c>
      <c r="I1978" t="s">
        <v>50759</v>
      </c>
      <c r="J1978" t="s">
        <v>5001</v>
      </c>
      <c r="L1978">
        <v>1972</v>
      </c>
      <c r="M1978" t="s">
        <v>8850</v>
      </c>
      <c r="N1978" t="s">
        <v>8851</v>
      </c>
      <c r="O1978" t="s">
        <v>8852</v>
      </c>
      <c r="P1978" t="s">
        <v>31170</v>
      </c>
      <c r="Q1978" t="s">
        <v>8850</v>
      </c>
    </row>
    <row r="1979" spans="2:17" x14ac:dyDescent="0.3">
      <c r="B1979">
        <v>1973</v>
      </c>
      <c r="C1979" t="s">
        <v>5003</v>
      </c>
      <c r="D1979" t="s">
        <v>42490</v>
      </c>
      <c r="E1979" t="s">
        <v>4857</v>
      </c>
      <c r="F1979" t="s">
        <v>50760</v>
      </c>
      <c r="G1979" t="s">
        <v>5003</v>
      </c>
      <c r="H1979" t="s">
        <v>4857</v>
      </c>
      <c r="I1979" t="s">
        <v>50760</v>
      </c>
      <c r="J1979" t="s">
        <v>5003</v>
      </c>
      <c r="L1979">
        <v>1973</v>
      </c>
      <c r="M1979" t="s">
        <v>8853</v>
      </c>
      <c r="N1979" t="s">
        <v>8854</v>
      </c>
      <c r="O1979" t="s">
        <v>8855</v>
      </c>
      <c r="P1979" t="s">
        <v>31171</v>
      </c>
      <c r="Q1979" t="s">
        <v>8853</v>
      </c>
    </row>
    <row r="1980" spans="2:17" x14ac:dyDescent="0.3">
      <c r="B1980">
        <v>1974</v>
      </c>
      <c r="C1980" t="s">
        <v>5005</v>
      </c>
      <c r="D1980" t="s">
        <v>42492</v>
      </c>
      <c r="E1980" t="s">
        <v>4859</v>
      </c>
      <c r="F1980" t="s">
        <v>50761</v>
      </c>
      <c r="G1980" t="s">
        <v>5005</v>
      </c>
      <c r="H1980" t="s">
        <v>4859</v>
      </c>
      <c r="I1980" t="s">
        <v>50761</v>
      </c>
      <c r="J1980" t="s">
        <v>5005</v>
      </c>
      <c r="L1980">
        <v>1974</v>
      </c>
      <c r="M1980" t="s">
        <v>8856</v>
      </c>
      <c r="N1980" t="s">
        <v>8857</v>
      </c>
      <c r="O1980" t="s">
        <v>8858</v>
      </c>
      <c r="P1980" t="s">
        <v>31172</v>
      </c>
      <c r="Q1980" t="s">
        <v>8856</v>
      </c>
    </row>
    <row r="1981" spans="2:17" x14ac:dyDescent="0.3">
      <c r="B1981">
        <v>1975</v>
      </c>
      <c r="C1981" t="s">
        <v>5007</v>
      </c>
      <c r="D1981" t="s">
        <v>42494</v>
      </c>
      <c r="E1981" t="s">
        <v>4861</v>
      </c>
      <c r="F1981" t="s">
        <v>50762</v>
      </c>
      <c r="G1981" t="s">
        <v>5007</v>
      </c>
      <c r="H1981" t="s">
        <v>4861</v>
      </c>
      <c r="I1981" t="s">
        <v>50762</v>
      </c>
      <c r="J1981" t="s">
        <v>5007</v>
      </c>
      <c r="L1981">
        <v>1975</v>
      </c>
      <c r="M1981" t="s">
        <v>8859</v>
      </c>
      <c r="N1981" t="s">
        <v>8860</v>
      </c>
      <c r="O1981" t="s">
        <v>8861</v>
      </c>
      <c r="P1981" t="s">
        <v>31173</v>
      </c>
      <c r="Q1981" t="s">
        <v>8859</v>
      </c>
    </row>
    <row r="1982" spans="2:17" x14ac:dyDescent="0.3">
      <c r="B1982">
        <v>1976</v>
      </c>
      <c r="C1982" t="s">
        <v>5009</v>
      </c>
      <c r="D1982" t="s">
        <v>42496</v>
      </c>
      <c r="E1982" t="s">
        <v>4863</v>
      </c>
      <c r="F1982" t="s">
        <v>50763</v>
      </c>
      <c r="G1982" t="s">
        <v>5009</v>
      </c>
      <c r="H1982" t="s">
        <v>4863</v>
      </c>
      <c r="I1982" t="s">
        <v>50763</v>
      </c>
      <c r="J1982" t="s">
        <v>5009</v>
      </c>
      <c r="L1982">
        <v>1976</v>
      </c>
      <c r="M1982" t="s">
        <v>8862</v>
      </c>
      <c r="N1982" t="s">
        <v>8863</v>
      </c>
      <c r="O1982" t="s">
        <v>8864</v>
      </c>
      <c r="P1982" t="s">
        <v>31174</v>
      </c>
      <c r="Q1982" t="s">
        <v>8862</v>
      </c>
    </row>
    <row r="1983" spans="2:17" x14ac:dyDescent="0.3">
      <c r="B1983">
        <v>1977</v>
      </c>
      <c r="C1983" t="s">
        <v>5011</v>
      </c>
      <c r="D1983" t="s">
        <v>42498</v>
      </c>
      <c r="E1983" t="s">
        <v>4865</v>
      </c>
      <c r="F1983" t="s">
        <v>50764</v>
      </c>
      <c r="G1983" t="s">
        <v>5011</v>
      </c>
      <c r="H1983" t="s">
        <v>4865</v>
      </c>
      <c r="I1983" t="s">
        <v>50764</v>
      </c>
      <c r="J1983" t="s">
        <v>5011</v>
      </c>
      <c r="L1983">
        <v>1977</v>
      </c>
      <c r="M1983" t="s">
        <v>8865</v>
      </c>
      <c r="N1983" t="s">
        <v>8866</v>
      </c>
      <c r="O1983" t="s">
        <v>8867</v>
      </c>
      <c r="P1983" t="s">
        <v>31175</v>
      </c>
      <c r="Q1983" t="s">
        <v>8865</v>
      </c>
    </row>
    <row r="1984" spans="2:17" x14ac:dyDescent="0.3">
      <c r="B1984">
        <v>1978</v>
      </c>
      <c r="C1984" t="s">
        <v>5013</v>
      </c>
      <c r="D1984" t="s">
        <v>42500</v>
      </c>
      <c r="E1984" t="s">
        <v>4867</v>
      </c>
      <c r="F1984" t="s">
        <v>50765</v>
      </c>
      <c r="G1984" t="s">
        <v>5013</v>
      </c>
      <c r="H1984" t="s">
        <v>4867</v>
      </c>
      <c r="I1984" t="s">
        <v>50765</v>
      </c>
      <c r="J1984" t="s">
        <v>5013</v>
      </c>
      <c r="L1984">
        <v>1978</v>
      </c>
      <c r="M1984" t="s">
        <v>8868</v>
      </c>
      <c r="N1984" t="s">
        <v>8869</v>
      </c>
      <c r="O1984" t="s">
        <v>8870</v>
      </c>
      <c r="P1984" t="s">
        <v>31176</v>
      </c>
      <c r="Q1984" t="s">
        <v>8868</v>
      </c>
    </row>
    <row r="1985" spans="2:17" x14ac:dyDescent="0.3">
      <c r="B1985">
        <v>1979</v>
      </c>
      <c r="C1985" t="s">
        <v>5015</v>
      </c>
      <c r="D1985" t="s">
        <v>42502</v>
      </c>
      <c r="E1985" t="s">
        <v>4869</v>
      </c>
      <c r="F1985" t="s">
        <v>50766</v>
      </c>
      <c r="G1985" t="s">
        <v>5015</v>
      </c>
      <c r="H1985" t="s">
        <v>4869</v>
      </c>
      <c r="I1985" t="s">
        <v>50766</v>
      </c>
      <c r="J1985" t="s">
        <v>5015</v>
      </c>
      <c r="L1985">
        <v>1979</v>
      </c>
      <c r="M1985" t="s">
        <v>8871</v>
      </c>
      <c r="N1985" t="s">
        <v>8872</v>
      </c>
      <c r="O1985" t="s">
        <v>8873</v>
      </c>
      <c r="P1985" t="s">
        <v>31177</v>
      </c>
      <c r="Q1985" t="s">
        <v>8871</v>
      </c>
    </row>
    <row r="1986" spans="2:17" x14ac:dyDescent="0.3">
      <c r="B1986">
        <v>1980</v>
      </c>
      <c r="C1986" t="s">
        <v>26963</v>
      </c>
      <c r="D1986" t="s">
        <v>42504</v>
      </c>
      <c r="E1986" t="s">
        <v>4870</v>
      </c>
      <c r="F1986" t="s">
        <v>50767</v>
      </c>
      <c r="G1986" t="s">
        <v>26963</v>
      </c>
      <c r="H1986" t="s">
        <v>4870</v>
      </c>
      <c r="I1986" t="s">
        <v>50767</v>
      </c>
      <c r="J1986" t="s">
        <v>26963</v>
      </c>
      <c r="L1986">
        <v>1980</v>
      </c>
      <c r="M1986" t="s">
        <v>27059</v>
      </c>
      <c r="N1986" t="s">
        <v>8874</v>
      </c>
      <c r="O1986" t="s">
        <v>8875</v>
      </c>
      <c r="P1986" t="s">
        <v>31178</v>
      </c>
      <c r="Q1986" t="s">
        <v>27059</v>
      </c>
    </row>
    <row r="1987" spans="2:17" x14ac:dyDescent="0.3">
      <c r="B1987">
        <v>1981</v>
      </c>
      <c r="C1987" t="s">
        <v>26964</v>
      </c>
      <c r="D1987" t="s">
        <v>42506</v>
      </c>
      <c r="E1987" t="s">
        <v>4871</v>
      </c>
      <c r="F1987" t="s">
        <v>50768</v>
      </c>
      <c r="G1987" t="s">
        <v>26964</v>
      </c>
      <c r="H1987" t="s">
        <v>4871</v>
      </c>
      <c r="I1987" t="s">
        <v>50768</v>
      </c>
      <c r="J1987" t="s">
        <v>26964</v>
      </c>
      <c r="L1987">
        <v>1981</v>
      </c>
      <c r="M1987" t="s">
        <v>27060</v>
      </c>
      <c r="N1987" t="s">
        <v>8876</v>
      </c>
      <c r="O1987" t="s">
        <v>8877</v>
      </c>
      <c r="P1987" t="s">
        <v>31179</v>
      </c>
      <c r="Q1987" t="s">
        <v>27060</v>
      </c>
    </row>
    <row r="1988" spans="2:17" x14ac:dyDescent="0.3">
      <c r="B1988">
        <v>1982</v>
      </c>
      <c r="C1988" t="s">
        <v>26965</v>
      </c>
      <c r="D1988" t="s">
        <v>42508</v>
      </c>
      <c r="E1988" t="s">
        <v>4872</v>
      </c>
      <c r="F1988" t="s">
        <v>50769</v>
      </c>
      <c r="G1988" t="s">
        <v>26965</v>
      </c>
      <c r="H1988" t="s">
        <v>4872</v>
      </c>
      <c r="I1988" t="s">
        <v>50769</v>
      </c>
      <c r="J1988" t="s">
        <v>26965</v>
      </c>
      <c r="L1988">
        <v>1982</v>
      </c>
      <c r="M1988" t="s">
        <v>27061</v>
      </c>
      <c r="N1988" t="s">
        <v>8878</v>
      </c>
      <c r="O1988" t="s">
        <v>8879</v>
      </c>
      <c r="P1988" t="s">
        <v>31180</v>
      </c>
      <c r="Q1988" t="s">
        <v>27061</v>
      </c>
    </row>
    <row r="1989" spans="2:17" x14ac:dyDescent="0.3">
      <c r="B1989">
        <v>1983</v>
      </c>
      <c r="C1989" t="s">
        <v>508</v>
      </c>
      <c r="D1989" t="s">
        <v>42510</v>
      </c>
      <c r="E1989" t="s">
        <v>4874</v>
      </c>
      <c r="F1989" t="s">
        <v>50770</v>
      </c>
      <c r="G1989" t="s">
        <v>508</v>
      </c>
      <c r="H1989" t="s">
        <v>4874</v>
      </c>
      <c r="I1989" t="s">
        <v>50770</v>
      </c>
      <c r="J1989" t="s">
        <v>508</v>
      </c>
      <c r="L1989">
        <v>1983</v>
      </c>
      <c r="M1989" t="s">
        <v>8880</v>
      </c>
      <c r="N1989" t="s">
        <v>8881</v>
      </c>
      <c r="O1989" t="s">
        <v>8882</v>
      </c>
      <c r="P1989" t="s">
        <v>31181</v>
      </c>
      <c r="Q1989" t="s">
        <v>8880</v>
      </c>
    </row>
    <row r="1990" spans="2:17" x14ac:dyDescent="0.3">
      <c r="B1990">
        <v>1984</v>
      </c>
      <c r="C1990" t="s">
        <v>5021</v>
      </c>
      <c r="D1990" t="s">
        <v>42512</v>
      </c>
      <c r="E1990" t="s">
        <v>4876</v>
      </c>
      <c r="F1990" t="s">
        <v>50771</v>
      </c>
      <c r="G1990" t="s">
        <v>5021</v>
      </c>
      <c r="H1990" t="s">
        <v>4876</v>
      </c>
      <c r="I1990" t="s">
        <v>50771</v>
      </c>
      <c r="J1990" t="s">
        <v>5021</v>
      </c>
      <c r="L1990">
        <v>1984</v>
      </c>
      <c r="M1990" t="s">
        <v>1843</v>
      </c>
      <c r="N1990" t="s">
        <v>28415</v>
      </c>
      <c r="O1990" t="s">
        <v>1844</v>
      </c>
      <c r="P1990" t="s">
        <v>31182</v>
      </c>
      <c r="Q1990" t="s">
        <v>1843</v>
      </c>
    </row>
    <row r="1991" spans="2:17" x14ac:dyDescent="0.3">
      <c r="B1991">
        <v>1985</v>
      </c>
      <c r="C1991" t="s">
        <v>5023</v>
      </c>
      <c r="D1991" t="s">
        <v>42514</v>
      </c>
      <c r="E1991" t="s">
        <v>4878</v>
      </c>
      <c r="F1991" t="s">
        <v>50772</v>
      </c>
      <c r="G1991" t="s">
        <v>5023</v>
      </c>
      <c r="H1991" t="s">
        <v>4878</v>
      </c>
      <c r="I1991" t="s">
        <v>50772</v>
      </c>
      <c r="J1991" t="s">
        <v>5023</v>
      </c>
      <c r="L1991">
        <v>1985</v>
      </c>
      <c r="M1991" t="s">
        <v>1845</v>
      </c>
      <c r="N1991" t="s">
        <v>28417</v>
      </c>
      <c r="O1991" t="s">
        <v>1846</v>
      </c>
      <c r="P1991" t="s">
        <v>31183</v>
      </c>
      <c r="Q1991" t="s">
        <v>1845</v>
      </c>
    </row>
    <row r="1992" spans="2:17" x14ac:dyDescent="0.3">
      <c r="B1992">
        <v>1986</v>
      </c>
      <c r="C1992" t="s">
        <v>5025</v>
      </c>
      <c r="D1992" t="s">
        <v>42516</v>
      </c>
      <c r="E1992" t="s">
        <v>4880</v>
      </c>
      <c r="F1992" t="s">
        <v>50773</v>
      </c>
      <c r="G1992" t="s">
        <v>5025</v>
      </c>
      <c r="H1992" t="s">
        <v>4880</v>
      </c>
      <c r="I1992" t="s">
        <v>50773</v>
      </c>
      <c r="J1992" t="s">
        <v>5025</v>
      </c>
      <c r="L1992">
        <v>1986</v>
      </c>
      <c r="M1992" t="s">
        <v>1847</v>
      </c>
      <c r="N1992" t="s">
        <v>28419</v>
      </c>
      <c r="O1992" t="s">
        <v>1848</v>
      </c>
      <c r="P1992" t="s">
        <v>31184</v>
      </c>
      <c r="Q1992" t="s">
        <v>1847</v>
      </c>
    </row>
    <row r="1993" spans="2:17" x14ac:dyDescent="0.3">
      <c r="B1993">
        <v>1987</v>
      </c>
      <c r="C1993" t="s">
        <v>5027</v>
      </c>
      <c r="D1993" t="s">
        <v>42518</v>
      </c>
      <c r="E1993" t="s">
        <v>4882</v>
      </c>
      <c r="F1993" t="s">
        <v>50774</v>
      </c>
      <c r="G1993" t="s">
        <v>5027</v>
      </c>
      <c r="H1993" t="s">
        <v>4882</v>
      </c>
      <c r="I1993" t="s">
        <v>50774</v>
      </c>
      <c r="J1993" t="s">
        <v>5027</v>
      </c>
      <c r="L1993">
        <v>1987</v>
      </c>
      <c r="M1993" t="s">
        <v>1849</v>
      </c>
      <c r="N1993" t="s">
        <v>28421</v>
      </c>
      <c r="O1993" t="s">
        <v>1850</v>
      </c>
      <c r="P1993" t="s">
        <v>31185</v>
      </c>
      <c r="Q1993" t="s">
        <v>1849</v>
      </c>
    </row>
    <row r="1994" spans="2:17" x14ac:dyDescent="0.3">
      <c r="B1994">
        <v>1988</v>
      </c>
      <c r="C1994" t="s">
        <v>5029</v>
      </c>
      <c r="D1994" t="s">
        <v>42520</v>
      </c>
      <c r="E1994" t="s">
        <v>4884</v>
      </c>
      <c r="F1994" t="s">
        <v>50775</v>
      </c>
      <c r="G1994" t="s">
        <v>5029</v>
      </c>
      <c r="H1994" t="s">
        <v>4884</v>
      </c>
      <c r="I1994" t="s">
        <v>50775</v>
      </c>
      <c r="J1994" t="s">
        <v>5029</v>
      </c>
      <c r="L1994">
        <v>1988</v>
      </c>
      <c r="M1994" t="s">
        <v>1851</v>
      </c>
      <c r="N1994" t="s">
        <v>28423</v>
      </c>
      <c r="O1994" t="s">
        <v>1852</v>
      </c>
      <c r="P1994" t="s">
        <v>31186</v>
      </c>
      <c r="Q1994" t="s">
        <v>1851</v>
      </c>
    </row>
    <row r="1995" spans="2:17" x14ac:dyDescent="0.3">
      <c r="B1995">
        <v>1989</v>
      </c>
      <c r="C1995" t="s">
        <v>5031</v>
      </c>
      <c r="D1995" t="s">
        <v>42522</v>
      </c>
      <c r="E1995" t="s">
        <v>4886</v>
      </c>
      <c r="F1995" t="s">
        <v>50776</v>
      </c>
      <c r="G1995" t="s">
        <v>5031</v>
      </c>
      <c r="H1995" t="s">
        <v>4886</v>
      </c>
      <c r="I1995" t="s">
        <v>50776</v>
      </c>
      <c r="J1995" t="s">
        <v>5031</v>
      </c>
      <c r="L1995">
        <v>1989</v>
      </c>
      <c r="M1995" t="s">
        <v>1853</v>
      </c>
      <c r="N1995" t="s">
        <v>28425</v>
      </c>
      <c r="O1995" t="s">
        <v>1854</v>
      </c>
      <c r="P1995" t="s">
        <v>31187</v>
      </c>
      <c r="Q1995" t="s">
        <v>1853</v>
      </c>
    </row>
    <row r="1996" spans="2:17" x14ac:dyDescent="0.3">
      <c r="B1996">
        <v>1990</v>
      </c>
      <c r="C1996" t="s">
        <v>5033</v>
      </c>
      <c r="D1996" t="s">
        <v>42518</v>
      </c>
      <c r="E1996" t="s">
        <v>4888</v>
      </c>
      <c r="F1996" t="s">
        <v>50777</v>
      </c>
      <c r="G1996" t="s">
        <v>5033</v>
      </c>
      <c r="H1996" t="s">
        <v>4888</v>
      </c>
      <c r="I1996" t="s">
        <v>50777</v>
      </c>
      <c r="J1996" t="s">
        <v>5033</v>
      </c>
      <c r="L1996">
        <v>1990</v>
      </c>
      <c r="M1996" t="s">
        <v>1855</v>
      </c>
      <c r="N1996" t="s">
        <v>28427</v>
      </c>
      <c r="O1996" t="s">
        <v>1856</v>
      </c>
      <c r="P1996" t="s">
        <v>31188</v>
      </c>
      <c r="Q1996" t="s">
        <v>1855</v>
      </c>
    </row>
    <row r="1997" spans="2:17" x14ac:dyDescent="0.3">
      <c r="B1997">
        <v>1991</v>
      </c>
      <c r="C1997" t="s">
        <v>5035</v>
      </c>
      <c r="D1997" t="s">
        <v>42520</v>
      </c>
      <c r="E1997" t="s">
        <v>4890</v>
      </c>
      <c r="F1997" t="s">
        <v>50778</v>
      </c>
      <c r="G1997" t="s">
        <v>5035</v>
      </c>
      <c r="H1997" t="s">
        <v>4890</v>
      </c>
      <c r="I1997" t="s">
        <v>50778</v>
      </c>
      <c r="J1997" t="s">
        <v>5035</v>
      </c>
      <c r="L1997">
        <v>1991</v>
      </c>
      <c r="M1997" t="s">
        <v>1857</v>
      </c>
      <c r="N1997" t="s">
        <v>28429</v>
      </c>
      <c r="O1997" t="s">
        <v>1858</v>
      </c>
      <c r="P1997" t="s">
        <v>31189</v>
      </c>
      <c r="Q1997" t="s">
        <v>1857</v>
      </c>
    </row>
    <row r="1998" spans="2:17" x14ac:dyDescent="0.3">
      <c r="B1998">
        <v>1992</v>
      </c>
      <c r="C1998" t="s">
        <v>5037</v>
      </c>
      <c r="D1998" t="s">
        <v>42526</v>
      </c>
      <c r="E1998" t="s">
        <v>4892</v>
      </c>
      <c r="F1998" t="s">
        <v>50779</v>
      </c>
      <c r="G1998" t="s">
        <v>5037</v>
      </c>
      <c r="H1998" t="s">
        <v>4892</v>
      </c>
      <c r="I1998" t="s">
        <v>50779</v>
      </c>
      <c r="J1998" t="s">
        <v>5037</v>
      </c>
      <c r="L1998">
        <v>1992</v>
      </c>
      <c r="M1998" t="s">
        <v>8889</v>
      </c>
      <c r="N1998" t="s">
        <v>8890</v>
      </c>
      <c r="O1998" t="s">
        <v>8891</v>
      </c>
      <c r="P1998" t="s">
        <v>31190</v>
      </c>
      <c r="Q1998" t="s">
        <v>8889</v>
      </c>
    </row>
    <row r="1999" spans="2:17" x14ac:dyDescent="0.3">
      <c r="B1999">
        <v>1993</v>
      </c>
      <c r="C1999" t="s">
        <v>527</v>
      </c>
      <c r="D1999" t="s">
        <v>42369</v>
      </c>
      <c r="E1999" t="s">
        <v>50780</v>
      </c>
      <c r="F1999" t="s">
        <v>50781</v>
      </c>
      <c r="G1999" t="s">
        <v>527</v>
      </c>
      <c r="H1999" t="s">
        <v>50780</v>
      </c>
      <c r="I1999" t="s">
        <v>50781</v>
      </c>
      <c r="J1999" t="s">
        <v>527</v>
      </c>
      <c r="L1999">
        <v>1993</v>
      </c>
      <c r="M1999" t="s">
        <v>8892</v>
      </c>
      <c r="N1999" t="s">
        <v>8719</v>
      </c>
      <c r="O1999" t="s">
        <v>31191</v>
      </c>
      <c r="P1999" t="s">
        <v>31192</v>
      </c>
      <c r="Q1999" t="s">
        <v>8892</v>
      </c>
    </row>
    <row r="2000" spans="2:17" x14ac:dyDescent="0.3">
      <c r="B2000">
        <v>1994</v>
      </c>
      <c r="C2000" t="s">
        <v>4893</v>
      </c>
      <c r="D2000" t="s">
        <v>42372</v>
      </c>
      <c r="E2000" t="s">
        <v>4894</v>
      </c>
      <c r="F2000" t="s">
        <v>50782</v>
      </c>
      <c r="G2000" t="s">
        <v>4893</v>
      </c>
      <c r="H2000" t="s">
        <v>4894</v>
      </c>
      <c r="I2000" t="s">
        <v>50782</v>
      </c>
      <c r="J2000" t="s">
        <v>4893</v>
      </c>
      <c r="L2000">
        <v>1994</v>
      </c>
      <c r="M2000" t="s">
        <v>8893</v>
      </c>
      <c r="N2000" t="s">
        <v>8721</v>
      </c>
      <c r="O2000" t="s">
        <v>31193</v>
      </c>
      <c r="P2000" t="s">
        <v>31194</v>
      </c>
      <c r="Q2000" t="s">
        <v>8893</v>
      </c>
    </row>
    <row r="2001" spans="2:17" x14ac:dyDescent="0.3">
      <c r="B2001">
        <v>1995</v>
      </c>
      <c r="C2001" t="s">
        <v>4895</v>
      </c>
      <c r="D2001" t="s">
        <v>42374</v>
      </c>
      <c r="E2001" t="s">
        <v>4896</v>
      </c>
      <c r="F2001" t="s">
        <v>50783</v>
      </c>
      <c r="G2001" t="s">
        <v>4895</v>
      </c>
      <c r="H2001" t="s">
        <v>4896</v>
      </c>
      <c r="I2001" t="s">
        <v>50783</v>
      </c>
      <c r="J2001" t="s">
        <v>4895</v>
      </c>
      <c r="L2001">
        <v>1995</v>
      </c>
      <c r="M2001" t="s">
        <v>8894</v>
      </c>
      <c r="N2001" t="s">
        <v>8724</v>
      </c>
      <c r="O2001" t="s">
        <v>31195</v>
      </c>
      <c r="P2001" t="s">
        <v>31196</v>
      </c>
      <c r="Q2001" t="s">
        <v>8894</v>
      </c>
    </row>
    <row r="2002" spans="2:17" x14ac:dyDescent="0.3">
      <c r="B2002">
        <v>1996</v>
      </c>
      <c r="C2002" t="s">
        <v>4897</v>
      </c>
      <c r="D2002" t="s">
        <v>42376</v>
      </c>
      <c r="E2002" t="s">
        <v>4898</v>
      </c>
      <c r="F2002" t="s">
        <v>50784</v>
      </c>
      <c r="G2002" t="s">
        <v>4897</v>
      </c>
      <c r="H2002" t="s">
        <v>4898</v>
      </c>
      <c r="I2002" t="s">
        <v>50784</v>
      </c>
      <c r="J2002" t="s">
        <v>4897</v>
      </c>
      <c r="L2002">
        <v>1996</v>
      </c>
      <c r="M2002" t="s">
        <v>8895</v>
      </c>
      <c r="N2002" t="s">
        <v>8727</v>
      </c>
      <c r="O2002" t="s">
        <v>31197</v>
      </c>
      <c r="P2002" t="s">
        <v>31198</v>
      </c>
      <c r="Q2002" t="s">
        <v>8895</v>
      </c>
    </row>
    <row r="2003" spans="2:17" x14ac:dyDescent="0.3">
      <c r="B2003">
        <v>1997</v>
      </c>
      <c r="C2003" t="s">
        <v>4899</v>
      </c>
      <c r="D2003" t="s">
        <v>42378</v>
      </c>
      <c r="E2003" t="s">
        <v>4900</v>
      </c>
      <c r="F2003" t="s">
        <v>50785</v>
      </c>
      <c r="G2003" t="s">
        <v>4899</v>
      </c>
      <c r="H2003" t="s">
        <v>4900</v>
      </c>
      <c r="I2003" t="s">
        <v>50785</v>
      </c>
      <c r="J2003" t="s">
        <v>4899</v>
      </c>
      <c r="L2003">
        <v>1997</v>
      </c>
      <c r="M2003" t="s">
        <v>8896</v>
      </c>
      <c r="N2003" t="s">
        <v>8730</v>
      </c>
      <c r="O2003" t="s">
        <v>31199</v>
      </c>
      <c r="P2003" t="s">
        <v>31200</v>
      </c>
      <c r="Q2003" t="s">
        <v>8896</v>
      </c>
    </row>
    <row r="2004" spans="2:17" x14ac:dyDescent="0.3">
      <c r="B2004">
        <v>1998</v>
      </c>
      <c r="C2004" t="s">
        <v>4901</v>
      </c>
      <c r="D2004" t="s">
        <v>42380</v>
      </c>
      <c r="E2004" t="s">
        <v>4902</v>
      </c>
      <c r="F2004" t="s">
        <v>50786</v>
      </c>
      <c r="G2004" t="s">
        <v>4901</v>
      </c>
      <c r="H2004" t="s">
        <v>4902</v>
      </c>
      <c r="I2004" t="s">
        <v>50786</v>
      </c>
      <c r="J2004" t="s">
        <v>4901</v>
      </c>
      <c r="L2004">
        <v>1998</v>
      </c>
      <c r="M2004" t="s">
        <v>8897</v>
      </c>
      <c r="N2004" t="s">
        <v>8733</v>
      </c>
      <c r="O2004" t="s">
        <v>31201</v>
      </c>
      <c r="P2004" t="s">
        <v>31202</v>
      </c>
      <c r="Q2004" t="s">
        <v>8897</v>
      </c>
    </row>
    <row r="2005" spans="2:17" x14ac:dyDescent="0.3">
      <c r="B2005">
        <v>1999</v>
      </c>
      <c r="C2005" t="s">
        <v>4903</v>
      </c>
      <c r="D2005" t="s">
        <v>42382</v>
      </c>
      <c r="E2005" t="s">
        <v>50787</v>
      </c>
      <c r="F2005" t="s">
        <v>26795</v>
      </c>
      <c r="G2005" t="s">
        <v>4903</v>
      </c>
      <c r="H2005" t="s">
        <v>50787</v>
      </c>
      <c r="I2005" t="s">
        <v>26795</v>
      </c>
      <c r="J2005" t="s">
        <v>4903</v>
      </c>
      <c r="L2005">
        <v>1999</v>
      </c>
      <c r="M2005" t="s">
        <v>8898</v>
      </c>
      <c r="N2005" t="s">
        <v>31106</v>
      </c>
      <c r="O2005" t="s">
        <v>31203</v>
      </c>
      <c r="P2005" t="s">
        <v>31204</v>
      </c>
      <c r="Q2005" t="s">
        <v>8898</v>
      </c>
    </row>
    <row r="2006" spans="2:17" x14ac:dyDescent="0.3">
      <c r="B2006">
        <v>2000</v>
      </c>
      <c r="C2006" t="s">
        <v>26796</v>
      </c>
      <c r="D2006" t="s">
        <v>42384</v>
      </c>
      <c r="E2006" t="s">
        <v>26797</v>
      </c>
      <c r="F2006" t="s">
        <v>50788</v>
      </c>
      <c r="G2006" t="s">
        <v>26796</v>
      </c>
      <c r="H2006" t="s">
        <v>26797</v>
      </c>
      <c r="I2006" t="s">
        <v>50788</v>
      </c>
      <c r="J2006" t="s">
        <v>26796</v>
      </c>
      <c r="L2006">
        <v>2000</v>
      </c>
      <c r="M2006" t="s">
        <v>8900</v>
      </c>
      <c r="N2006" t="s">
        <v>8738</v>
      </c>
      <c r="O2006" t="s">
        <v>31205</v>
      </c>
      <c r="P2006" t="s">
        <v>31206</v>
      </c>
      <c r="Q2006" t="s">
        <v>8900</v>
      </c>
    </row>
    <row r="2007" spans="2:17" x14ac:dyDescent="0.3">
      <c r="B2007">
        <v>2001</v>
      </c>
      <c r="C2007" t="s">
        <v>4905</v>
      </c>
      <c r="D2007" t="s">
        <v>42386</v>
      </c>
      <c r="E2007" t="s">
        <v>26798</v>
      </c>
      <c r="F2007" t="s">
        <v>50789</v>
      </c>
      <c r="G2007" t="s">
        <v>4905</v>
      </c>
      <c r="H2007" t="s">
        <v>26798</v>
      </c>
      <c r="I2007" t="s">
        <v>50789</v>
      </c>
      <c r="J2007" t="s">
        <v>4905</v>
      </c>
      <c r="L2007">
        <v>2001</v>
      </c>
      <c r="M2007" t="s">
        <v>8901</v>
      </c>
      <c r="N2007" t="s">
        <v>8739</v>
      </c>
      <c r="O2007" t="s">
        <v>31207</v>
      </c>
      <c r="P2007" t="s">
        <v>31208</v>
      </c>
      <c r="Q2007" t="s">
        <v>8901</v>
      </c>
    </row>
    <row r="2008" spans="2:17" x14ac:dyDescent="0.3">
      <c r="B2008">
        <v>2002</v>
      </c>
      <c r="C2008" t="s">
        <v>4906</v>
      </c>
      <c r="D2008" t="s">
        <v>42388</v>
      </c>
      <c r="E2008" t="s">
        <v>26799</v>
      </c>
      <c r="F2008" t="s">
        <v>50790</v>
      </c>
      <c r="G2008" t="s">
        <v>4906</v>
      </c>
      <c r="H2008" t="s">
        <v>26799</v>
      </c>
      <c r="I2008" t="s">
        <v>50790</v>
      </c>
      <c r="J2008" t="s">
        <v>4906</v>
      </c>
      <c r="L2008">
        <v>2002</v>
      </c>
      <c r="M2008" t="s">
        <v>8902</v>
      </c>
      <c r="N2008" t="s">
        <v>8741</v>
      </c>
      <c r="O2008" t="s">
        <v>31209</v>
      </c>
      <c r="P2008" t="s">
        <v>31210</v>
      </c>
      <c r="Q2008" t="s">
        <v>8902</v>
      </c>
    </row>
    <row r="2009" spans="2:17" x14ac:dyDescent="0.3">
      <c r="B2009">
        <v>2003</v>
      </c>
      <c r="C2009" t="s">
        <v>4907</v>
      </c>
      <c r="D2009" t="s">
        <v>42390</v>
      </c>
      <c r="E2009" t="s">
        <v>26800</v>
      </c>
      <c r="F2009" t="s">
        <v>50791</v>
      </c>
      <c r="G2009" t="s">
        <v>4907</v>
      </c>
      <c r="H2009" t="s">
        <v>26800</v>
      </c>
      <c r="I2009" t="s">
        <v>50791</v>
      </c>
      <c r="J2009" t="s">
        <v>4907</v>
      </c>
      <c r="L2009">
        <v>2003</v>
      </c>
      <c r="M2009" t="s">
        <v>8903</v>
      </c>
      <c r="N2009" t="s">
        <v>8743</v>
      </c>
      <c r="O2009" t="s">
        <v>31211</v>
      </c>
      <c r="P2009" t="s">
        <v>31212</v>
      </c>
      <c r="Q2009" t="s">
        <v>8903</v>
      </c>
    </row>
    <row r="2010" spans="2:17" x14ac:dyDescent="0.3">
      <c r="B2010">
        <v>2004</v>
      </c>
      <c r="C2010" t="s">
        <v>4908</v>
      </c>
      <c r="D2010" t="s">
        <v>42392</v>
      </c>
      <c r="E2010" t="s">
        <v>26801</v>
      </c>
      <c r="F2010" t="s">
        <v>50792</v>
      </c>
      <c r="G2010" t="s">
        <v>4908</v>
      </c>
      <c r="H2010" t="s">
        <v>26801</v>
      </c>
      <c r="I2010" t="s">
        <v>50792</v>
      </c>
      <c r="J2010" t="s">
        <v>4908</v>
      </c>
      <c r="L2010">
        <v>2004</v>
      </c>
      <c r="M2010" t="s">
        <v>8904</v>
      </c>
      <c r="N2010" t="s">
        <v>8745</v>
      </c>
      <c r="O2010" t="s">
        <v>31213</v>
      </c>
      <c r="P2010" t="s">
        <v>31214</v>
      </c>
      <c r="Q2010" t="s">
        <v>8904</v>
      </c>
    </row>
    <row r="2011" spans="2:17" x14ac:dyDescent="0.3">
      <c r="B2011">
        <v>2005</v>
      </c>
      <c r="C2011" t="s">
        <v>4909</v>
      </c>
      <c r="D2011" t="s">
        <v>42394</v>
      </c>
      <c r="E2011" t="s">
        <v>4910</v>
      </c>
      <c r="F2011" t="s">
        <v>50793</v>
      </c>
      <c r="G2011" t="s">
        <v>4909</v>
      </c>
      <c r="H2011" t="s">
        <v>4910</v>
      </c>
      <c r="I2011" t="s">
        <v>50793</v>
      </c>
      <c r="J2011" t="s">
        <v>4909</v>
      </c>
      <c r="L2011">
        <v>2005</v>
      </c>
      <c r="M2011" t="s">
        <v>8905</v>
      </c>
      <c r="N2011" t="s">
        <v>26099</v>
      </c>
      <c r="O2011" t="s">
        <v>31215</v>
      </c>
      <c r="P2011" t="s">
        <v>31216</v>
      </c>
      <c r="Q2011" t="s">
        <v>8905</v>
      </c>
    </row>
    <row r="2012" spans="2:17" x14ac:dyDescent="0.3">
      <c r="B2012">
        <v>2006</v>
      </c>
      <c r="C2012" t="s">
        <v>4911</v>
      </c>
      <c r="D2012" t="s">
        <v>42396</v>
      </c>
      <c r="E2012" t="s">
        <v>4912</v>
      </c>
      <c r="F2012" t="s">
        <v>50794</v>
      </c>
      <c r="G2012" t="s">
        <v>4911</v>
      </c>
      <c r="H2012" t="s">
        <v>4912</v>
      </c>
      <c r="I2012" t="s">
        <v>50794</v>
      </c>
      <c r="J2012" t="s">
        <v>4911</v>
      </c>
      <c r="L2012">
        <v>2006</v>
      </c>
      <c r="M2012" t="s">
        <v>8906</v>
      </c>
      <c r="N2012" t="s">
        <v>26100</v>
      </c>
      <c r="O2012" t="s">
        <v>31217</v>
      </c>
      <c r="P2012" t="s">
        <v>31218</v>
      </c>
      <c r="Q2012" t="s">
        <v>8906</v>
      </c>
    </row>
    <row r="2013" spans="2:17" x14ac:dyDescent="0.3">
      <c r="B2013">
        <v>2007</v>
      </c>
      <c r="C2013" t="s">
        <v>4913</v>
      </c>
      <c r="D2013" t="s">
        <v>42398</v>
      </c>
      <c r="E2013" t="s">
        <v>4914</v>
      </c>
      <c r="F2013" t="s">
        <v>50795</v>
      </c>
      <c r="G2013" t="s">
        <v>4913</v>
      </c>
      <c r="H2013" t="s">
        <v>4914</v>
      </c>
      <c r="I2013" t="s">
        <v>50795</v>
      </c>
      <c r="J2013" t="s">
        <v>4913</v>
      </c>
      <c r="L2013">
        <v>2007</v>
      </c>
      <c r="M2013" t="s">
        <v>8907</v>
      </c>
      <c r="N2013" t="s">
        <v>26101</v>
      </c>
      <c r="O2013" t="s">
        <v>31219</v>
      </c>
      <c r="P2013" t="s">
        <v>31220</v>
      </c>
      <c r="Q2013" t="s">
        <v>8907</v>
      </c>
    </row>
    <row r="2014" spans="2:17" x14ac:dyDescent="0.3">
      <c r="B2014">
        <v>2008</v>
      </c>
      <c r="C2014" t="s">
        <v>4915</v>
      </c>
      <c r="D2014" t="s">
        <v>42400</v>
      </c>
      <c r="E2014" t="s">
        <v>4916</v>
      </c>
      <c r="F2014" t="s">
        <v>50796</v>
      </c>
      <c r="G2014" t="s">
        <v>4915</v>
      </c>
      <c r="H2014" t="s">
        <v>4916</v>
      </c>
      <c r="I2014" t="s">
        <v>50796</v>
      </c>
      <c r="J2014" t="s">
        <v>4915</v>
      </c>
      <c r="L2014">
        <v>2008</v>
      </c>
      <c r="M2014" t="s">
        <v>8908</v>
      </c>
      <c r="N2014" t="s">
        <v>8753</v>
      </c>
      <c r="O2014" t="s">
        <v>31221</v>
      </c>
      <c r="P2014" t="s">
        <v>31222</v>
      </c>
      <c r="Q2014" t="s">
        <v>8908</v>
      </c>
    </row>
    <row r="2015" spans="2:17" x14ac:dyDescent="0.3">
      <c r="B2015">
        <v>2009</v>
      </c>
      <c r="C2015" t="s">
        <v>4917</v>
      </c>
      <c r="D2015" t="s">
        <v>42402</v>
      </c>
      <c r="E2015" t="s">
        <v>4918</v>
      </c>
      <c r="F2015" t="s">
        <v>50797</v>
      </c>
      <c r="G2015" t="s">
        <v>4917</v>
      </c>
      <c r="H2015" t="s">
        <v>4918</v>
      </c>
      <c r="I2015" t="s">
        <v>50797</v>
      </c>
      <c r="J2015" t="s">
        <v>4917</v>
      </c>
      <c r="L2015">
        <v>2009</v>
      </c>
      <c r="M2015" t="s">
        <v>8909</v>
      </c>
      <c r="N2015" t="s">
        <v>31117</v>
      </c>
      <c r="O2015" t="s">
        <v>31223</v>
      </c>
      <c r="P2015" t="s">
        <v>31224</v>
      </c>
      <c r="Q2015" t="s">
        <v>8909</v>
      </c>
    </row>
    <row r="2016" spans="2:17" x14ac:dyDescent="0.3">
      <c r="B2016">
        <v>2010</v>
      </c>
      <c r="C2016" t="s">
        <v>50723</v>
      </c>
      <c r="D2016" t="s">
        <v>42405</v>
      </c>
      <c r="E2016" t="s">
        <v>50798</v>
      </c>
      <c r="F2016" t="s">
        <v>50799</v>
      </c>
      <c r="G2016" t="s">
        <v>50723</v>
      </c>
      <c r="H2016" t="s">
        <v>50798</v>
      </c>
      <c r="I2016" t="s">
        <v>50799</v>
      </c>
      <c r="J2016" t="s">
        <v>50723</v>
      </c>
      <c r="L2016">
        <v>2010</v>
      </c>
      <c r="M2016" t="s">
        <v>31225</v>
      </c>
      <c r="N2016" t="s">
        <v>31120</v>
      </c>
      <c r="O2016" t="s">
        <v>31226</v>
      </c>
      <c r="P2016" t="s">
        <v>31227</v>
      </c>
      <c r="Q2016" t="s">
        <v>31225</v>
      </c>
    </row>
    <row r="2017" spans="2:17" x14ac:dyDescent="0.3">
      <c r="B2017">
        <v>2011</v>
      </c>
      <c r="C2017" t="s">
        <v>4919</v>
      </c>
      <c r="D2017" t="s">
        <v>42408</v>
      </c>
      <c r="E2017" t="s">
        <v>4920</v>
      </c>
      <c r="F2017" t="s">
        <v>50800</v>
      </c>
      <c r="G2017" t="s">
        <v>4919</v>
      </c>
      <c r="H2017" t="s">
        <v>4920</v>
      </c>
      <c r="I2017" t="s">
        <v>50800</v>
      </c>
      <c r="J2017" t="s">
        <v>4919</v>
      </c>
      <c r="L2017">
        <v>2011</v>
      </c>
      <c r="M2017" t="s">
        <v>8910</v>
      </c>
      <c r="N2017" t="s">
        <v>8758</v>
      </c>
      <c r="O2017" t="s">
        <v>31228</v>
      </c>
      <c r="P2017" t="s">
        <v>31229</v>
      </c>
      <c r="Q2017" t="s">
        <v>8910</v>
      </c>
    </row>
    <row r="2018" spans="2:17" x14ac:dyDescent="0.3">
      <c r="B2018">
        <v>2012</v>
      </c>
      <c r="C2018" t="s">
        <v>4921</v>
      </c>
      <c r="D2018" t="s">
        <v>42410</v>
      </c>
      <c r="E2018" t="s">
        <v>50801</v>
      </c>
      <c r="F2018" t="s">
        <v>50802</v>
      </c>
      <c r="G2018" t="s">
        <v>4921</v>
      </c>
      <c r="H2018" t="s">
        <v>50801</v>
      </c>
      <c r="I2018" t="s">
        <v>50802</v>
      </c>
      <c r="J2018" t="s">
        <v>4921</v>
      </c>
      <c r="L2018">
        <v>2012</v>
      </c>
      <c r="M2018" t="s">
        <v>8911</v>
      </c>
      <c r="N2018" t="s">
        <v>8761</v>
      </c>
      <c r="O2018" t="s">
        <v>31230</v>
      </c>
      <c r="P2018" t="s">
        <v>31231</v>
      </c>
      <c r="Q2018" t="s">
        <v>8911</v>
      </c>
    </row>
    <row r="2019" spans="2:17" x14ac:dyDescent="0.3">
      <c r="B2019">
        <v>2013</v>
      </c>
      <c r="C2019" t="s">
        <v>4922</v>
      </c>
      <c r="D2019" t="s">
        <v>42413</v>
      </c>
      <c r="E2019" t="s">
        <v>50803</v>
      </c>
      <c r="F2019" t="s">
        <v>50804</v>
      </c>
      <c r="G2019" t="s">
        <v>4922</v>
      </c>
      <c r="H2019" t="s">
        <v>50803</v>
      </c>
      <c r="I2019" t="s">
        <v>50804</v>
      </c>
      <c r="J2019" t="s">
        <v>4922</v>
      </c>
      <c r="L2019">
        <v>2013</v>
      </c>
      <c r="M2019" t="s">
        <v>8912</v>
      </c>
      <c r="N2019" t="s">
        <v>8763</v>
      </c>
      <c r="O2019" t="s">
        <v>31232</v>
      </c>
      <c r="P2019" t="s">
        <v>31233</v>
      </c>
      <c r="Q2019" t="s">
        <v>8912</v>
      </c>
    </row>
    <row r="2020" spans="2:17" x14ac:dyDescent="0.3">
      <c r="B2020">
        <v>2014</v>
      </c>
      <c r="C2020" t="s">
        <v>4923</v>
      </c>
      <c r="D2020" t="s">
        <v>42416</v>
      </c>
      <c r="E2020" t="s">
        <v>4924</v>
      </c>
      <c r="F2020" t="s">
        <v>50805</v>
      </c>
      <c r="G2020" t="s">
        <v>4923</v>
      </c>
      <c r="H2020" t="s">
        <v>4924</v>
      </c>
      <c r="I2020" t="s">
        <v>50805</v>
      </c>
      <c r="J2020" t="s">
        <v>4923</v>
      </c>
      <c r="L2020">
        <v>2014</v>
      </c>
      <c r="M2020" t="s">
        <v>8913</v>
      </c>
      <c r="N2020" t="s">
        <v>8765</v>
      </c>
      <c r="O2020" t="s">
        <v>31234</v>
      </c>
      <c r="P2020" t="s">
        <v>31235</v>
      </c>
      <c r="Q2020" t="s">
        <v>8913</v>
      </c>
    </row>
    <row r="2021" spans="2:17" x14ac:dyDescent="0.3">
      <c r="B2021">
        <v>2015</v>
      </c>
      <c r="C2021" t="s">
        <v>4925</v>
      </c>
      <c r="D2021" t="s">
        <v>42418</v>
      </c>
      <c r="E2021" t="s">
        <v>4926</v>
      </c>
      <c r="F2021" t="s">
        <v>50806</v>
      </c>
      <c r="G2021" t="s">
        <v>4925</v>
      </c>
      <c r="H2021" t="s">
        <v>4926</v>
      </c>
      <c r="I2021" t="s">
        <v>50806</v>
      </c>
      <c r="J2021" t="s">
        <v>4925</v>
      </c>
      <c r="L2021">
        <v>2015</v>
      </c>
      <c r="M2021" t="s">
        <v>8914</v>
      </c>
      <c r="N2021" t="s">
        <v>8768</v>
      </c>
      <c r="O2021" t="s">
        <v>31236</v>
      </c>
      <c r="P2021" t="s">
        <v>31237</v>
      </c>
      <c r="Q2021" t="s">
        <v>8914</v>
      </c>
    </row>
    <row r="2022" spans="2:17" x14ac:dyDescent="0.3">
      <c r="B2022">
        <v>2016</v>
      </c>
      <c r="C2022" t="s">
        <v>4927</v>
      </c>
      <c r="D2022" t="s">
        <v>42420</v>
      </c>
      <c r="E2022" t="s">
        <v>4928</v>
      </c>
      <c r="F2022" t="s">
        <v>50807</v>
      </c>
      <c r="G2022" t="s">
        <v>4927</v>
      </c>
      <c r="H2022" t="s">
        <v>4928</v>
      </c>
      <c r="I2022" t="s">
        <v>50807</v>
      </c>
      <c r="J2022" t="s">
        <v>4927</v>
      </c>
      <c r="L2022">
        <v>2016</v>
      </c>
      <c r="M2022" t="s">
        <v>8915</v>
      </c>
      <c r="N2022" t="s">
        <v>8771</v>
      </c>
      <c r="O2022" t="s">
        <v>31238</v>
      </c>
      <c r="P2022" t="s">
        <v>31239</v>
      </c>
      <c r="Q2022" t="s">
        <v>8915</v>
      </c>
    </row>
    <row r="2023" spans="2:17" x14ac:dyDescent="0.3">
      <c r="B2023">
        <v>2017</v>
      </c>
      <c r="C2023" t="s">
        <v>4929</v>
      </c>
      <c r="D2023" t="s">
        <v>28415</v>
      </c>
      <c r="E2023" t="s">
        <v>4930</v>
      </c>
      <c r="F2023" t="s">
        <v>50808</v>
      </c>
      <c r="G2023" t="s">
        <v>4929</v>
      </c>
      <c r="H2023" t="s">
        <v>4930</v>
      </c>
      <c r="I2023" t="s">
        <v>50808</v>
      </c>
      <c r="J2023" t="s">
        <v>4929</v>
      </c>
      <c r="L2023">
        <v>2017</v>
      </c>
      <c r="M2023" t="s">
        <v>1843</v>
      </c>
      <c r="N2023" t="s">
        <v>28415</v>
      </c>
      <c r="O2023" t="s">
        <v>1844</v>
      </c>
      <c r="P2023" t="s">
        <v>31240</v>
      </c>
      <c r="Q2023" t="s">
        <v>1843</v>
      </c>
    </row>
    <row r="2024" spans="2:17" x14ac:dyDescent="0.3">
      <c r="B2024">
        <v>2018</v>
      </c>
      <c r="C2024" t="s">
        <v>4931</v>
      </c>
      <c r="D2024" t="s">
        <v>28417</v>
      </c>
      <c r="E2024" t="s">
        <v>4932</v>
      </c>
      <c r="F2024" t="s">
        <v>50809</v>
      </c>
      <c r="G2024" t="s">
        <v>4931</v>
      </c>
      <c r="H2024" t="s">
        <v>4932</v>
      </c>
      <c r="I2024" t="s">
        <v>50809</v>
      </c>
      <c r="J2024" t="s">
        <v>4931</v>
      </c>
      <c r="L2024">
        <v>2018</v>
      </c>
      <c r="M2024" t="s">
        <v>1845</v>
      </c>
      <c r="N2024" t="s">
        <v>28417</v>
      </c>
      <c r="O2024" t="s">
        <v>1846</v>
      </c>
      <c r="P2024" t="s">
        <v>31241</v>
      </c>
      <c r="Q2024" t="s">
        <v>1845</v>
      </c>
    </row>
    <row r="2025" spans="2:17" x14ac:dyDescent="0.3">
      <c r="B2025">
        <v>2019</v>
      </c>
      <c r="C2025" t="s">
        <v>4933</v>
      </c>
      <c r="D2025" t="s">
        <v>28419</v>
      </c>
      <c r="E2025" t="s">
        <v>4934</v>
      </c>
      <c r="F2025" t="s">
        <v>50810</v>
      </c>
      <c r="G2025" t="s">
        <v>4933</v>
      </c>
      <c r="H2025" t="s">
        <v>4934</v>
      </c>
      <c r="I2025" t="s">
        <v>50810</v>
      </c>
      <c r="J2025" t="s">
        <v>4933</v>
      </c>
      <c r="L2025">
        <v>2019</v>
      </c>
      <c r="M2025" t="s">
        <v>1847</v>
      </c>
      <c r="N2025" t="s">
        <v>28419</v>
      </c>
      <c r="O2025" t="s">
        <v>1848</v>
      </c>
      <c r="P2025" t="s">
        <v>31242</v>
      </c>
      <c r="Q2025" t="s">
        <v>1847</v>
      </c>
    </row>
    <row r="2026" spans="2:17" x14ac:dyDescent="0.3">
      <c r="B2026">
        <v>2020</v>
      </c>
      <c r="C2026" t="s">
        <v>4935</v>
      </c>
      <c r="D2026" t="s">
        <v>28421</v>
      </c>
      <c r="E2026" t="s">
        <v>4936</v>
      </c>
      <c r="F2026" t="s">
        <v>50811</v>
      </c>
      <c r="G2026" t="s">
        <v>4935</v>
      </c>
      <c r="H2026" t="s">
        <v>4936</v>
      </c>
      <c r="I2026" t="s">
        <v>50811</v>
      </c>
      <c r="J2026" t="s">
        <v>4935</v>
      </c>
      <c r="L2026">
        <v>2020</v>
      </c>
      <c r="M2026" t="s">
        <v>1849</v>
      </c>
      <c r="N2026" t="s">
        <v>28421</v>
      </c>
      <c r="O2026" t="s">
        <v>1850</v>
      </c>
      <c r="P2026" t="s">
        <v>31243</v>
      </c>
      <c r="Q2026" t="s">
        <v>1849</v>
      </c>
    </row>
    <row r="2027" spans="2:17" x14ac:dyDescent="0.3">
      <c r="B2027">
        <v>2021</v>
      </c>
      <c r="C2027" t="s">
        <v>4937</v>
      </c>
      <c r="D2027" t="s">
        <v>28423</v>
      </c>
      <c r="E2027" t="s">
        <v>4938</v>
      </c>
      <c r="F2027" t="s">
        <v>50812</v>
      </c>
      <c r="G2027" t="s">
        <v>4937</v>
      </c>
      <c r="H2027" t="s">
        <v>4938</v>
      </c>
      <c r="I2027" t="s">
        <v>50812</v>
      </c>
      <c r="J2027" t="s">
        <v>4937</v>
      </c>
      <c r="L2027">
        <v>2021</v>
      </c>
      <c r="M2027" t="s">
        <v>1851</v>
      </c>
      <c r="N2027" t="s">
        <v>28423</v>
      </c>
      <c r="O2027" t="s">
        <v>1852</v>
      </c>
      <c r="P2027" t="s">
        <v>31244</v>
      </c>
      <c r="Q2027" t="s">
        <v>1851</v>
      </c>
    </row>
    <row r="2028" spans="2:17" x14ac:dyDescent="0.3">
      <c r="B2028">
        <v>2022</v>
      </c>
      <c r="C2028" t="s">
        <v>4939</v>
      </c>
      <c r="D2028" t="s">
        <v>28425</v>
      </c>
      <c r="E2028" t="s">
        <v>4940</v>
      </c>
      <c r="F2028" t="s">
        <v>50813</v>
      </c>
      <c r="G2028" t="s">
        <v>4939</v>
      </c>
      <c r="H2028" t="s">
        <v>4940</v>
      </c>
      <c r="I2028" t="s">
        <v>50813</v>
      </c>
      <c r="J2028" t="s">
        <v>4939</v>
      </c>
      <c r="L2028">
        <v>2022</v>
      </c>
      <c r="M2028" t="s">
        <v>1853</v>
      </c>
      <c r="N2028" t="s">
        <v>28425</v>
      </c>
      <c r="O2028" t="s">
        <v>1854</v>
      </c>
      <c r="P2028" t="s">
        <v>31245</v>
      </c>
      <c r="Q2028" t="s">
        <v>1853</v>
      </c>
    </row>
    <row r="2029" spans="2:17" x14ac:dyDescent="0.3">
      <c r="B2029">
        <v>2023</v>
      </c>
      <c r="C2029" t="s">
        <v>4941</v>
      </c>
      <c r="D2029" t="s">
        <v>28427</v>
      </c>
      <c r="E2029" t="s">
        <v>4942</v>
      </c>
      <c r="F2029" t="s">
        <v>50814</v>
      </c>
      <c r="G2029" t="s">
        <v>4941</v>
      </c>
      <c r="H2029" t="s">
        <v>4942</v>
      </c>
      <c r="I2029" t="s">
        <v>50814</v>
      </c>
      <c r="J2029" t="s">
        <v>4941</v>
      </c>
      <c r="L2029">
        <v>2023</v>
      </c>
      <c r="M2029" t="s">
        <v>1855</v>
      </c>
      <c r="N2029" t="s">
        <v>28427</v>
      </c>
      <c r="O2029" t="s">
        <v>1856</v>
      </c>
      <c r="P2029" t="s">
        <v>31246</v>
      </c>
      <c r="Q2029" t="s">
        <v>1855</v>
      </c>
    </row>
    <row r="2030" spans="2:17" x14ac:dyDescent="0.3">
      <c r="B2030">
        <v>2024</v>
      </c>
      <c r="C2030" t="s">
        <v>4943</v>
      </c>
      <c r="D2030" t="s">
        <v>28429</v>
      </c>
      <c r="E2030" t="s">
        <v>4944</v>
      </c>
      <c r="F2030" t="s">
        <v>50815</v>
      </c>
      <c r="G2030" t="s">
        <v>4943</v>
      </c>
      <c r="H2030" t="s">
        <v>4944</v>
      </c>
      <c r="I2030" t="s">
        <v>50815</v>
      </c>
      <c r="J2030" t="s">
        <v>4943</v>
      </c>
      <c r="L2030">
        <v>2024</v>
      </c>
      <c r="M2030" t="s">
        <v>1857</v>
      </c>
      <c r="N2030" t="s">
        <v>28429</v>
      </c>
      <c r="O2030" t="s">
        <v>1858</v>
      </c>
      <c r="P2030" t="s">
        <v>31247</v>
      </c>
      <c r="Q2030" t="s">
        <v>1857</v>
      </c>
    </row>
    <row r="2031" spans="2:17" x14ac:dyDescent="0.3">
      <c r="B2031">
        <v>2025</v>
      </c>
      <c r="C2031" t="s">
        <v>4945</v>
      </c>
      <c r="D2031" t="s">
        <v>28431</v>
      </c>
      <c r="E2031" t="s">
        <v>4946</v>
      </c>
      <c r="F2031" t="s">
        <v>50816</v>
      </c>
      <c r="G2031" t="s">
        <v>4945</v>
      </c>
      <c r="H2031" t="s">
        <v>4946</v>
      </c>
      <c r="I2031" t="s">
        <v>50816</v>
      </c>
      <c r="J2031" t="s">
        <v>4945</v>
      </c>
      <c r="L2031">
        <v>2025</v>
      </c>
      <c r="M2031" t="s">
        <v>1859</v>
      </c>
      <c r="N2031" t="s">
        <v>28431</v>
      </c>
      <c r="O2031" t="s">
        <v>1860</v>
      </c>
      <c r="P2031" t="s">
        <v>31248</v>
      </c>
      <c r="Q2031" t="s">
        <v>1859</v>
      </c>
    </row>
    <row r="2032" spans="2:17" x14ac:dyDescent="0.3">
      <c r="B2032">
        <v>2026</v>
      </c>
      <c r="C2032" t="s">
        <v>4947</v>
      </c>
      <c r="D2032" t="s">
        <v>28390</v>
      </c>
      <c r="E2032" t="s">
        <v>4948</v>
      </c>
      <c r="F2032" t="s">
        <v>50817</v>
      </c>
      <c r="G2032" t="s">
        <v>4947</v>
      </c>
      <c r="H2032" t="s">
        <v>4948</v>
      </c>
      <c r="I2032" t="s">
        <v>50817</v>
      </c>
      <c r="J2032" t="s">
        <v>4947</v>
      </c>
      <c r="L2032">
        <v>2026</v>
      </c>
      <c r="M2032" t="s">
        <v>1861</v>
      </c>
      <c r="N2032" t="s">
        <v>28390</v>
      </c>
      <c r="O2032" t="s">
        <v>1862</v>
      </c>
      <c r="P2032" t="s">
        <v>31249</v>
      </c>
      <c r="Q2032" t="s">
        <v>1861</v>
      </c>
    </row>
    <row r="2033" spans="2:17" x14ac:dyDescent="0.3">
      <c r="B2033">
        <v>2027</v>
      </c>
      <c r="C2033" t="s">
        <v>4949</v>
      </c>
      <c r="D2033" t="s">
        <v>28392</v>
      </c>
      <c r="E2033" t="s">
        <v>4950</v>
      </c>
      <c r="F2033" t="s">
        <v>50818</v>
      </c>
      <c r="G2033" t="s">
        <v>4949</v>
      </c>
      <c r="H2033" t="s">
        <v>4950</v>
      </c>
      <c r="I2033" t="s">
        <v>50818</v>
      </c>
      <c r="J2033" t="s">
        <v>4949</v>
      </c>
      <c r="L2033">
        <v>2027</v>
      </c>
      <c r="M2033" t="s">
        <v>1863</v>
      </c>
      <c r="N2033" t="s">
        <v>28392</v>
      </c>
      <c r="O2033" t="s">
        <v>1864</v>
      </c>
      <c r="P2033" t="s">
        <v>31250</v>
      </c>
      <c r="Q2033" t="s">
        <v>1863</v>
      </c>
    </row>
    <row r="2034" spans="2:17" x14ac:dyDescent="0.3">
      <c r="B2034">
        <v>2028</v>
      </c>
      <c r="C2034" t="s">
        <v>4951</v>
      </c>
      <c r="D2034" t="s">
        <v>42433</v>
      </c>
      <c r="E2034" t="s">
        <v>4952</v>
      </c>
      <c r="F2034" t="s">
        <v>50819</v>
      </c>
      <c r="G2034" t="s">
        <v>4951</v>
      </c>
      <c r="H2034" t="s">
        <v>4952</v>
      </c>
      <c r="I2034" t="s">
        <v>50819</v>
      </c>
      <c r="J2034" t="s">
        <v>4951</v>
      </c>
      <c r="L2034">
        <v>2028</v>
      </c>
      <c r="M2034" t="s">
        <v>8916</v>
      </c>
      <c r="N2034" t="s">
        <v>8774</v>
      </c>
      <c r="O2034" t="s">
        <v>31251</v>
      </c>
      <c r="P2034" t="s">
        <v>31252</v>
      </c>
      <c r="Q2034" t="s">
        <v>8916</v>
      </c>
    </row>
    <row r="2035" spans="2:17" x14ac:dyDescent="0.3">
      <c r="B2035">
        <v>2029</v>
      </c>
      <c r="C2035" t="s">
        <v>4953</v>
      </c>
      <c r="D2035" t="s">
        <v>42435</v>
      </c>
      <c r="E2035" t="s">
        <v>4954</v>
      </c>
      <c r="F2035" t="s">
        <v>50820</v>
      </c>
      <c r="G2035" t="s">
        <v>4953</v>
      </c>
      <c r="H2035" t="s">
        <v>4954</v>
      </c>
      <c r="I2035" t="s">
        <v>50820</v>
      </c>
      <c r="J2035" t="s">
        <v>4953</v>
      </c>
      <c r="L2035">
        <v>2029</v>
      </c>
      <c r="M2035" t="s">
        <v>8917</v>
      </c>
      <c r="N2035" t="s">
        <v>8777</v>
      </c>
      <c r="O2035" t="s">
        <v>31253</v>
      </c>
      <c r="P2035" t="s">
        <v>31254</v>
      </c>
      <c r="Q2035" t="s">
        <v>8917</v>
      </c>
    </row>
    <row r="2036" spans="2:17" x14ac:dyDescent="0.3">
      <c r="B2036">
        <v>2030</v>
      </c>
      <c r="C2036" t="s">
        <v>4955</v>
      </c>
      <c r="D2036" t="s">
        <v>42437</v>
      </c>
      <c r="E2036" t="s">
        <v>4956</v>
      </c>
      <c r="F2036" t="s">
        <v>50821</v>
      </c>
      <c r="G2036" t="s">
        <v>4955</v>
      </c>
      <c r="H2036" t="s">
        <v>4956</v>
      </c>
      <c r="I2036" t="s">
        <v>50821</v>
      </c>
      <c r="J2036" t="s">
        <v>4955</v>
      </c>
      <c r="L2036">
        <v>2030</v>
      </c>
      <c r="M2036" t="s">
        <v>8918</v>
      </c>
      <c r="N2036" t="s">
        <v>8780</v>
      </c>
      <c r="O2036" t="s">
        <v>31255</v>
      </c>
      <c r="P2036" t="s">
        <v>31256</v>
      </c>
      <c r="Q2036" t="s">
        <v>8918</v>
      </c>
    </row>
    <row r="2037" spans="2:17" x14ac:dyDescent="0.3">
      <c r="B2037">
        <v>2031</v>
      </c>
      <c r="C2037" t="s">
        <v>50734</v>
      </c>
      <c r="D2037" t="s">
        <v>42440</v>
      </c>
      <c r="E2037" t="s">
        <v>4957</v>
      </c>
      <c r="F2037" t="s">
        <v>50822</v>
      </c>
      <c r="G2037" t="s">
        <v>50734</v>
      </c>
      <c r="H2037" t="s">
        <v>4957</v>
      </c>
      <c r="I2037" t="s">
        <v>50822</v>
      </c>
      <c r="J2037" t="s">
        <v>50734</v>
      </c>
      <c r="L2037">
        <v>2031</v>
      </c>
      <c r="M2037" t="s">
        <v>31257</v>
      </c>
      <c r="N2037" t="s">
        <v>8782</v>
      </c>
      <c r="O2037" t="s">
        <v>31258</v>
      </c>
      <c r="P2037" t="s">
        <v>31259</v>
      </c>
      <c r="Q2037" t="s">
        <v>31257</v>
      </c>
    </row>
    <row r="2038" spans="2:17" x14ac:dyDescent="0.3">
      <c r="B2038">
        <v>2032</v>
      </c>
      <c r="C2038" t="s">
        <v>5840</v>
      </c>
      <c r="D2038" t="s">
        <v>42442</v>
      </c>
      <c r="E2038" t="s">
        <v>4958</v>
      </c>
      <c r="F2038" t="s">
        <v>50823</v>
      </c>
      <c r="G2038" t="s">
        <v>5840</v>
      </c>
      <c r="H2038" t="s">
        <v>4958</v>
      </c>
      <c r="I2038" t="s">
        <v>50823</v>
      </c>
      <c r="J2038" t="s">
        <v>5840</v>
      </c>
      <c r="L2038">
        <v>2032</v>
      </c>
      <c r="M2038" t="s">
        <v>8919</v>
      </c>
      <c r="N2038" t="s">
        <v>8785</v>
      </c>
      <c r="O2038" t="s">
        <v>31260</v>
      </c>
      <c r="P2038" t="s">
        <v>31261</v>
      </c>
      <c r="Q2038" t="s">
        <v>8919</v>
      </c>
    </row>
    <row r="2039" spans="2:17" x14ac:dyDescent="0.3">
      <c r="B2039">
        <v>2033</v>
      </c>
      <c r="C2039" t="s">
        <v>4959</v>
      </c>
      <c r="D2039" t="s">
        <v>42444</v>
      </c>
      <c r="E2039" t="s">
        <v>4960</v>
      </c>
      <c r="F2039" t="s">
        <v>50824</v>
      </c>
      <c r="G2039" t="s">
        <v>4959</v>
      </c>
      <c r="H2039" t="s">
        <v>4960</v>
      </c>
      <c r="I2039" t="s">
        <v>50824</v>
      </c>
      <c r="J2039" t="s">
        <v>4959</v>
      </c>
      <c r="L2039">
        <v>2033</v>
      </c>
      <c r="M2039" t="s">
        <v>8920</v>
      </c>
      <c r="N2039" t="s">
        <v>8788</v>
      </c>
      <c r="O2039" t="s">
        <v>31262</v>
      </c>
      <c r="P2039" t="s">
        <v>31263</v>
      </c>
      <c r="Q2039" t="s">
        <v>8920</v>
      </c>
    </row>
    <row r="2040" spans="2:17" x14ac:dyDescent="0.3">
      <c r="B2040">
        <v>2034</v>
      </c>
      <c r="C2040" t="s">
        <v>4961</v>
      </c>
      <c r="D2040" t="s">
        <v>42446</v>
      </c>
      <c r="E2040" t="s">
        <v>4962</v>
      </c>
      <c r="F2040" t="s">
        <v>50825</v>
      </c>
      <c r="G2040" t="s">
        <v>4961</v>
      </c>
      <c r="H2040" t="s">
        <v>4962</v>
      </c>
      <c r="I2040" t="s">
        <v>50825</v>
      </c>
      <c r="J2040" t="s">
        <v>4961</v>
      </c>
      <c r="L2040">
        <v>2034</v>
      </c>
      <c r="M2040" t="s">
        <v>8921</v>
      </c>
      <c r="N2040" t="s">
        <v>8791</v>
      </c>
      <c r="O2040" t="s">
        <v>31264</v>
      </c>
      <c r="P2040" t="s">
        <v>31265</v>
      </c>
      <c r="Q2040" t="s">
        <v>8921</v>
      </c>
    </row>
    <row r="2041" spans="2:17" x14ac:dyDescent="0.3">
      <c r="B2041">
        <v>2035</v>
      </c>
      <c r="C2041" t="s">
        <v>4963</v>
      </c>
      <c r="D2041" t="s">
        <v>42448</v>
      </c>
      <c r="E2041" t="s">
        <v>4964</v>
      </c>
      <c r="F2041" t="s">
        <v>50826</v>
      </c>
      <c r="G2041" t="s">
        <v>4963</v>
      </c>
      <c r="H2041" t="s">
        <v>4964</v>
      </c>
      <c r="I2041" t="s">
        <v>50826</v>
      </c>
      <c r="J2041" t="s">
        <v>4963</v>
      </c>
      <c r="L2041">
        <v>2035</v>
      </c>
      <c r="M2041" t="s">
        <v>8922</v>
      </c>
      <c r="N2041" t="s">
        <v>8794</v>
      </c>
      <c r="O2041" t="s">
        <v>31266</v>
      </c>
      <c r="P2041" t="s">
        <v>31267</v>
      </c>
      <c r="Q2041" t="s">
        <v>8922</v>
      </c>
    </row>
    <row r="2042" spans="2:17" x14ac:dyDescent="0.3">
      <c r="B2042">
        <v>2036</v>
      </c>
      <c r="C2042" t="s">
        <v>4965</v>
      </c>
      <c r="D2042" t="s">
        <v>42450</v>
      </c>
      <c r="E2042" t="s">
        <v>4966</v>
      </c>
      <c r="F2042" t="s">
        <v>50827</v>
      </c>
      <c r="G2042" t="s">
        <v>4965</v>
      </c>
      <c r="H2042" t="s">
        <v>4966</v>
      </c>
      <c r="I2042" t="s">
        <v>50827</v>
      </c>
      <c r="J2042" t="s">
        <v>4965</v>
      </c>
      <c r="L2042">
        <v>2036</v>
      </c>
      <c r="M2042" t="s">
        <v>8923</v>
      </c>
      <c r="N2042" t="s">
        <v>8797</v>
      </c>
      <c r="O2042" t="s">
        <v>31268</v>
      </c>
      <c r="P2042" t="s">
        <v>31269</v>
      </c>
      <c r="Q2042" t="s">
        <v>8923</v>
      </c>
    </row>
    <row r="2043" spans="2:17" x14ac:dyDescent="0.3">
      <c r="B2043">
        <v>2037</v>
      </c>
      <c r="C2043" t="s">
        <v>4904</v>
      </c>
      <c r="D2043" t="s">
        <v>42452</v>
      </c>
      <c r="E2043" t="s">
        <v>26802</v>
      </c>
      <c r="F2043" t="s">
        <v>50828</v>
      </c>
      <c r="G2043" t="s">
        <v>4904</v>
      </c>
      <c r="H2043" t="s">
        <v>26802</v>
      </c>
      <c r="I2043" t="s">
        <v>50828</v>
      </c>
      <c r="J2043" t="s">
        <v>4904</v>
      </c>
      <c r="L2043">
        <v>2037</v>
      </c>
      <c r="M2043" t="s">
        <v>8899</v>
      </c>
      <c r="N2043" t="s">
        <v>8737</v>
      </c>
      <c r="O2043" t="s">
        <v>31270</v>
      </c>
      <c r="P2043" t="s">
        <v>31271</v>
      </c>
      <c r="Q2043" t="s">
        <v>8899</v>
      </c>
    </row>
    <row r="2044" spans="2:17" x14ac:dyDescent="0.3">
      <c r="B2044">
        <v>2038</v>
      </c>
      <c r="C2044" t="s">
        <v>4967</v>
      </c>
      <c r="D2044" t="s">
        <v>42454</v>
      </c>
      <c r="E2044" t="s">
        <v>4968</v>
      </c>
      <c r="F2044" t="s">
        <v>50829</v>
      </c>
      <c r="G2044" t="s">
        <v>4967</v>
      </c>
      <c r="H2044" t="s">
        <v>4968</v>
      </c>
      <c r="I2044" t="s">
        <v>50829</v>
      </c>
      <c r="J2044" t="s">
        <v>4967</v>
      </c>
      <c r="L2044">
        <v>2038</v>
      </c>
      <c r="M2044" t="s">
        <v>8924</v>
      </c>
      <c r="N2044" t="s">
        <v>8800</v>
      </c>
      <c r="O2044" t="s">
        <v>31272</v>
      </c>
      <c r="P2044" t="s">
        <v>31273</v>
      </c>
      <c r="Q2044" t="s">
        <v>8924</v>
      </c>
    </row>
    <row r="2045" spans="2:17" x14ac:dyDescent="0.3">
      <c r="B2045">
        <v>2039</v>
      </c>
      <c r="C2045" t="s">
        <v>4969</v>
      </c>
      <c r="D2045" t="s">
        <v>42456</v>
      </c>
      <c r="E2045" t="s">
        <v>4970</v>
      </c>
      <c r="F2045" t="s">
        <v>50830</v>
      </c>
      <c r="G2045" t="s">
        <v>4969</v>
      </c>
      <c r="H2045" t="s">
        <v>4970</v>
      </c>
      <c r="I2045" t="s">
        <v>50830</v>
      </c>
      <c r="J2045" t="s">
        <v>4969</v>
      </c>
      <c r="L2045">
        <v>2039</v>
      </c>
      <c r="M2045" t="s">
        <v>8925</v>
      </c>
      <c r="N2045" t="s">
        <v>8803</v>
      </c>
      <c r="O2045" t="s">
        <v>31274</v>
      </c>
      <c r="P2045" t="s">
        <v>31275</v>
      </c>
      <c r="Q2045" t="s">
        <v>8925</v>
      </c>
    </row>
    <row r="2046" spans="2:17" x14ac:dyDescent="0.3">
      <c r="B2046">
        <v>2040</v>
      </c>
      <c r="C2046" t="s">
        <v>4971</v>
      </c>
      <c r="D2046" t="s">
        <v>42458</v>
      </c>
      <c r="E2046" t="s">
        <v>4972</v>
      </c>
      <c r="F2046" t="s">
        <v>50831</v>
      </c>
      <c r="G2046" t="s">
        <v>4971</v>
      </c>
      <c r="H2046" t="s">
        <v>4972</v>
      </c>
      <c r="I2046" t="s">
        <v>50831</v>
      </c>
      <c r="J2046" t="s">
        <v>4971</v>
      </c>
      <c r="L2046">
        <v>2040</v>
      </c>
      <c r="M2046" t="s">
        <v>8926</v>
      </c>
      <c r="N2046" t="s">
        <v>8806</v>
      </c>
      <c r="O2046" t="s">
        <v>31276</v>
      </c>
      <c r="P2046" t="s">
        <v>31277</v>
      </c>
      <c r="Q2046" t="s">
        <v>8926</v>
      </c>
    </row>
    <row r="2047" spans="2:17" x14ac:dyDescent="0.3">
      <c r="B2047">
        <v>2041</v>
      </c>
      <c r="C2047" t="s">
        <v>4973</v>
      </c>
      <c r="D2047" t="s">
        <v>42460</v>
      </c>
      <c r="E2047" t="s">
        <v>4974</v>
      </c>
      <c r="F2047" t="s">
        <v>50832</v>
      </c>
      <c r="G2047" t="s">
        <v>4973</v>
      </c>
      <c r="H2047" t="s">
        <v>4974</v>
      </c>
      <c r="I2047" t="s">
        <v>50832</v>
      </c>
      <c r="J2047" t="s">
        <v>4973</v>
      </c>
      <c r="L2047">
        <v>2041</v>
      </c>
      <c r="M2047" t="s">
        <v>8927</v>
      </c>
      <c r="N2047" t="s">
        <v>8809</v>
      </c>
      <c r="O2047" t="s">
        <v>31278</v>
      </c>
      <c r="P2047" t="s">
        <v>31279</v>
      </c>
      <c r="Q2047" t="s">
        <v>8927</v>
      </c>
    </row>
    <row r="2048" spans="2:17" x14ac:dyDescent="0.3">
      <c r="B2048">
        <v>2042</v>
      </c>
      <c r="C2048" t="s">
        <v>4975</v>
      </c>
      <c r="D2048" t="s">
        <v>42462</v>
      </c>
      <c r="E2048" t="s">
        <v>4976</v>
      </c>
      <c r="F2048" t="s">
        <v>50833</v>
      </c>
      <c r="G2048" t="s">
        <v>4975</v>
      </c>
      <c r="H2048" t="s">
        <v>4976</v>
      </c>
      <c r="I2048" t="s">
        <v>50833</v>
      </c>
      <c r="J2048" t="s">
        <v>4975</v>
      </c>
      <c r="L2048">
        <v>2042</v>
      </c>
      <c r="M2048" t="s">
        <v>8928</v>
      </c>
      <c r="N2048" t="s">
        <v>8812</v>
      </c>
      <c r="O2048" t="s">
        <v>31280</v>
      </c>
      <c r="P2048" t="s">
        <v>31281</v>
      </c>
      <c r="Q2048" t="s">
        <v>8928</v>
      </c>
    </row>
    <row r="2049" spans="2:17" x14ac:dyDescent="0.3">
      <c r="B2049">
        <v>2043</v>
      </c>
      <c r="C2049" t="s">
        <v>4977</v>
      </c>
      <c r="D2049" t="s">
        <v>42464</v>
      </c>
      <c r="E2049" t="s">
        <v>4978</v>
      </c>
      <c r="F2049" t="s">
        <v>50834</v>
      </c>
      <c r="G2049" t="s">
        <v>4977</v>
      </c>
      <c r="H2049" t="s">
        <v>4978</v>
      </c>
      <c r="I2049" t="s">
        <v>50834</v>
      </c>
      <c r="J2049" t="s">
        <v>4977</v>
      </c>
      <c r="L2049">
        <v>2043</v>
      </c>
      <c r="M2049" t="s">
        <v>8929</v>
      </c>
      <c r="N2049" t="s">
        <v>8815</v>
      </c>
      <c r="O2049" t="s">
        <v>31282</v>
      </c>
      <c r="P2049" t="s">
        <v>31283</v>
      </c>
      <c r="Q2049" t="s">
        <v>8929</v>
      </c>
    </row>
    <row r="2050" spans="2:17" x14ac:dyDescent="0.3">
      <c r="B2050">
        <v>2044</v>
      </c>
      <c r="C2050" t="s">
        <v>4979</v>
      </c>
      <c r="D2050" t="s">
        <v>42466</v>
      </c>
      <c r="E2050" t="s">
        <v>4980</v>
      </c>
      <c r="F2050" t="s">
        <v>50835</v>
      </c>
      <c r="G2050" t="s">
        <v>4979</v>
      </c>
      <c r="H2050" t="s">
        <v>4980</v>
      </c>
      <c r="I2050" t="s">
        <v>50835</v>
      </c>
      <c r="J2050" t="s">
        <v>4979</v>
      </c>
      <c r="L2050">
        <v>2044</v>
      </c>
      <c r="M2050" t="s">
        <v>8930</v>
      </c>
      <c r="N2050" t="s">
        <v>8818</v>
      </c>
      <c r="O2050" t="s">
        <v>31284</v>
      </c>
      <c r="P2050" t="s">
        <v>31285</v>
      </c>
      <c r="Q2050" t="s">
        <v>8930</v>
      </c>
    </row>
    <row r="2051" spans="2:17" x14ac:dyDescent="0.3">
      <c r="B2051">
        <v>2045</v>
      </c>
      <c r="C2051" t="s">
        <v>4981</v>
      </c>
      <c r="D2051" t="s">
        <v>42468</v>
      </c>
      <c r="E2051" t="s">
        <v>4982</v>
      </c>
      <c r="F2051" t="s">
        <v>50836</v>
      </c>
      <c r="G2051" t="s">
        <v>4981</v>
      </c>
      <c r="H2051" t="s">
        <v>4982</v>
      </c>
      <c r="I2051" t="s">
        <v>50836</v>
      </c>
      <c r="J2051" t="s">
        <v>4981</v>
      </c>
      <c r="L2051">
        <v>2045</v>
      </c>
      <c r="M2051" t="s">
        <v>8931</v>
      </c>
      <c r="N2051" t="s">
        <v>8821</v>
      </c>
      <c r="O2051" t="s">
        <v>31286</v>
      </c>
      <c r="P2051" t="s">
        <v>31287</v>
      </c>
      <c r="Q2051" t="s">
        <v>8931</v>
      </c>
    </row>
    <row r="2052" spans="2:17" x14ac:dyDescent="0.3">
      <c r="B2052">
        <v>2046</v>
      </c>
      <c r="C2052" t="s">
        <v>4983</v>
      </c>
      <c r="D2052" t="s">
        <v>42470</v>
      </c>
      <c r="E2052" t="s">
        <v>4984</v>
      </c>
      <c r="F2052" t="s">
        <v>50837</v>
      </c>
      <c r="G2052" t="s">
        <v>4983</v>
      </c>
      <c r="H2052" t="s">
        <v>4984</v>
      </c>
      <c r="I2052" t="s">
        <v>50837</v>
      </c>
      <c r="J2052" t="s">
        <v>4983</v>
      </c>
      <c r="L2052">
        <v>2046</v>
      </c>
      <c r="M2052" t="s">
        <v>8932</v>
      </c>
      <c r="N2052" t="s">
        <v>8824</v>
      </c>
      <c r="O2052" t="s">
        <v>31288</v>
      </c>
      <c r="P2052" t="s">
        <v>31289</v>
      </c>
      <c r="Q2052" t="s">
        <v>8932</v>
      </c>
    </row>
    <row r="2053" spans="2:17" x14ac:dyDescent="0.3">
      <c r="B2053">
        <v>2047</v>
      </c>
      <c r="C2053" t="s">
        <v>4985</v>
      </c>
      <c r="D2053" t="s">
        <v>42472</v>
      </c>
      <c r="E2053" t="s">
        <v>4986</v>
      </c>
      <c r="F2053" t="s">
        <v>50838</v>
      </c>
      <c r="G2053" t="s">
        <v>4985</v>
      </c>
      <c r="H2053" t="s">
        <v>4986</v>
      </c>
      <c r="I2053" t="s">
        <v>50838</v>
      </c>
      <c r="J2053" t="s">
        <v>4985</v>
      </c>
      <c r="L2053">
        <v>2047</v>
      </c>
      <c r="M2053" t="s">
        <v>8933</v>
      </c>
      <c r="N2053" t="s">
        <v>8827</v>
      </c>
      <c r="O2053" t="s">
        <v>31290</v>
      </c>
      <c r="P2053" t="s">
        <v>31291</v>
      </c>
      <c r="Q2053" t="s">
        <v>8933</v>
      </c>
    </row>
    <row r="2054" spans="2:17" x14ac:dyDescent="0.3">
      <c r="B2054">
        <v>2048</v>
      </c>
      <c r="C2054" t="s">
        <v>4987</v>
      </c>
      <c r="D2054" t="s">
        <v>42474</v>
      </c>
      <c r="E2054" t="s">
        <v>4988</v>
      </c>
      <c r="F2054" t="s">
        <v>50839</v>
      </c>
      <c r="G2054" t="s">
        <v>4987</v>
      </c>
      <c r="H2054" t="s">
        <v>4988</v>
      </c>
      <c r="I2054" t="s">
        <v>50839</v>
      </c>
      <c r="J2054" t="s">
        <v>4987</v>
      </c>
      <c r="L2054">
        <v>2048</v>
      </c>
      <c r="M2054" t="s">
        <v>8934</v>
      </c>
      <c r="N2054" t="s">
        <v>8830</v>
      </c>
      <c r="O2054" t="s">
        <v>31292</v>
      </c>
      <c r="P2054" t="s">
        <v>31293</v>
      </c>
      <c r="Q2054" t="s">
        <v>8934</v>
      </c>
    </row>
    <row r="2055" spans="2:17" x14ac:dyDescent="0.3">
      <c r="B2055">
        <v>2049</v>
      </c>
      <c r="C2055" t="s">
        <v>4989</v>
      </c>
      <c r="D2055" t="s">
        <v>42476</v>
      </c>
      <c r="E2055" t="s">
        <v>4990</v>
      </c>
      <c r="F2055" t="s">
        <v>50840</v>
      </c>
      <c r="G2055" t="s">
        <v>4989</v>
      </c>
      <c r="H2055" t="s">
        <v>4990</v>
      </c>
      <c r="I2055" t="s">
        <v>50840</v>
      </c>
      <c r="J2055" t="s">
        <v>4989</v>
      </c>
      <c r="L2055">
        <v>2049</v>
      </c>
      <c r="M2055" t="s">
        <v>8935</v>
      </c>
      <c r="N2055" t="s">
        <v>8833</v>
      </c>
      <c r="O2055" t="s">
        <v>31294</v>
      </c>
      <c r="P2055" t="s">
        <v>31295</v>
      </c>
      <c r="Q2055" t="s">
        <v>8935</v>
      </c>
    </row>
    <row r="2056" spans="2:17" x14ac:dyDescent="0.3">
      <c r="B2056">
        <v>2050</v>
      </c>
      <c r="C2056" t="s">
        <v>4991</v>
      </c>
      <c r="D2056" t="s">
        <v>42478</v>
      </c>
      <c r="E2056" t="s">
        <v>4992</v>
      </c>
      <c r="F2056" t="s">
        <v>50841</v>
      </c>
      <c r="G2056" t="s">
        <v>4991</v>
      </c>
      <c r="H2056" t="s">
        <v>4992</v>
      </c>
      <c r="I2056" t="s">
        <v>50841</v>
      </c>
      <c r="J2056" t="s">
        <v>4991</v>
      </c>
      <c r="L2056">
        <v>2050</v>
      </c>
      <c r="M2056" t="s">
        <v>8936</v>
      </c>
      <c r="N2056" t="s">
        <v>8836</v>
      </c>
      <c r="O2056" t="s">
        <v>31296</v>
      </c>
      <c r="P2056" t="s">
        <v>31297</v>
      </c>
      <c r="Q2056" t="s">
        <v>8936</v>
      </c>
    </row>
    <row r="2057" spans="2:17" x14ac:dyDescent="0.3">
      <c r="B2057">
        <v>2051</v>
      </c>
      <c r="C2057" t="s">
        <v>4993</v>
      </c>
      <c r="D2057" t="s">
        <v>42480</v>
      </c>
      <c r="E2057" t="s">
        <v>4994</v>
      </c>
      <c r="F2057" t="s">
        <v>50842</v>
      </c>
      <c r="G2057" t="s">
        <v>4993</v>
      </c>
      <c r="H2057" t="s">
        <v>4994</v>
      </c>
      <c r="I2057" t="s">
        <v>50842</v>
      </c>
      <c r="J2057" t="s">
        <v>4993</v>
      </c>
      <c r="L2057">
        <v>2051</v>
      </c>
      <c r="M2057" t="s">
        <v>8937</v>
      </c>
      <c r="N2057" t="s">
        <v>8839</v>
      </c>
      <c r="O2057" t="s">
        <v>31298</v>
      </c>
      <c r="P2057" t="s">
        <v>31299</v>
      </c>
      <c r="Q2057" t="s">
        <v>8937</v>
      </c>
    </row>
    <row r="2058" spans="2:17" x14ac:dyDescent="0.3">
      <c r="B2058">
        <v>2052</v>
      </c>
      <c r="C2058" t="s">
        <v>4995</v>
      </c>
      <c r="D2058" t="s">
        <v>42482</v>
      </c>
      <c r="E2058" t="s">
        <v>4996</v>
      </c>
      <c r="F2058" t="s">
        <v>50843</v>
      </c>
      <c r="G2058" t="s">
        <v>4995</v>
      </c>
      <c r="H2058" t="s">
        <v>4996</v>
      </c>
      <c r="I2058" t="s">
        <v>50843</v>
      </c>
      <c r="J2058" t="s">
        <v>4995</v>
      </c>
      <c r="L2058">
        <v>2052</v>
      </c>
      <c r="M2058" t="s">
        <v>8938</v>
      </c>
      <c r="N2058" t="s">
        <v>8842</v>
      </c>
      <c r="O2058" t="s">
        <v>31300</v>
      </c>
      <c r="P2058" t="s">
        <v>31301</v>
      </c>
      <c r="Q2058" t="s">
        <v>8938</v>
      </c>
    </row>
    <row r="2059" spans="2:17" x14ac:dyDescent="0.3">
      <c r="B2059">
        <v>2053</v>
      </c>
      <c r="C2059" t="s">
        <v>4997</v>
      </c>
      <c r="D2059" t="s">
        <v>42484</v>
      </c>
      <c r="E2059" t="s">
        <v>4998</v>
      </c>
      <c r="F2059" t="s">
        <v>50844</v>
      </c>
      <c r="G2059" t="s">
        <v>4997</v>
      </c>
      <c r="H2059" t="s">
        <v>4998</v>
      </c>
      <c r="I2059" t="s">
        <v>50844</v>
      </c>
      <c r="J2059" t="s">
        <v>4997</v>
      </c>
      <c r="L2059">
        <v>2053</v>
      </c>
      <c r="M2059" t="s">
        <v>8939</v>
      </c>
      <c r="N2059" t="s">
        <v>8845</v>
      </c>
      <c r="O2059" t="s">
        <v>31302</v>
      </c>
      <c r="P2059" t="s">
        <v>31303</v>
      </c>
      <c r="Q2059" t="s">
        <v>8939</v>
      </c>
    </row>
    <row r="2060" spans="2:17" x14ac:dyDescent="0.3">
      <c r="B2060">
        <v>2054</v>
      </c>
      <c r="C2060" t="s">
        <v>4999</v>
      </c>
      <c r="D2060" t="s">
        <v>42486</v>
      </c>
      <c r="E2060" t="s">
        <v>5000</v>
      </c>
      <c r="F2060" t="s">
        <v>50845</v>
      </c>
      <c r="G2060" t="s">
        <v>4999</v>
      </c>
      <c r="H2060" t="s">
        <v>5000</v>
      </c>
      <c r="I2060" t="s">
        <v>50845</v>
      </c>
      <c r="J2060" t="s">
        <v>4999</v>
      </c>
      <c r="L2060">
        <v>2054</v>
      </c>
      <c r="M2060" t="s">
        <v>8940</v>
      </c>
      <c r="N2060" t="s">
        <v>8848</v>
      </c>
      <c r="O2060" t="s">
        <v>31304</v>
      </c>
      <c r="P2060" t="s">
        <v>31305</v>
      </c>
      <c r="Q2060" t="s">
        <v>8940</v>
      </c>
    </row>
    <row r="2061" spans="2:17" x14ac:dyDescent="0.3">
      <c r="B2061">
        <v>2055</v>
      </c>
      <c r="C2061" t="s">
        <v>5001</v>
      </c>
      <c r="D2061" t="s">
        <v>42488</v>
      </c>
      <c r="E2061" t="s">
        <v>5002</v>
      </c>
      <c r="F2061" t="s">
        <v>50846</v>
      </c>
      <c r="G2061" t="s">
        <v>5001</v>
      </c>
      <c r="H2061" t="s">
        <v>5002</v>
      </c>
      <c r="I2061" t="s">
        <v>50846</v>
      </c>
      <c r="J2061" t="s">
        <v>5001</v>
      </c>
      <c r="L2061">
        <v>2055</v>
      </c>
      <c r="M2061" t="s">
        <v>8941</v>
      </c>
      <c r="N2061" t="s">
        <v>8851</v>
      </c>
      <c r="O2061" t="s">
        <v>31306</v>
      </c>
      <c r="P2061" t="s">
        <v>31307</v>
      </c>
      <c r="Q2061" t="s">
        <v>8941</v>
      </c>
    </row>
    <row r="2062" spans="2:17" x14ac:dyDescent="0.3">
      <c r="B2062">
        <v>2056</v>
      </c>
      <c r="C2062" t="s">
        <v>5003</v>
      </c>
      <c r="D2062" t="s">
        <v>42490</v>
      </c>
      <c r="E2062" t="s">
        <v>5004</v>
      </c>
      <c r="F2062" t="s">
        <v>50847</v>
      </c>
      <c r="G2062" t="s">
        <v>5003</v>
      </c>
      <c r="H2062" t="s">
        <v>5004</v>
      </c>
      <c r="I2062" t="s">
        <v>50847</v>
      </c>
      <c r="J2062" t="s">
        <v>5003</v>
      </c>
      <c r="L2062">
        <v>2056</v>
      </c>
      <c r="M2062" t="s">
        <v>8942</v>
      </c>
      <c r="N2062" t="s">
        <v>8854</v>
      </c>
      <c r="O2062" t="s">
        <v>31308</v>
      </c>
      <c r="P2062" t="s">
        <v>31309</v>
      </c>
      <c r="Q2062" t="s">
        <v>8942</v>
      </c>
    </row>
    <row r="2063" spans="2:17" x14ac:dyDescent="0.3">
      <c r="B2063">
        <v>2057</v>
      </c>
      <c r="C2063" t="s">
        <v>5005</v>
      </c>
      <c r="D2063" t="s">
        <v>42492</v>
      </c>
      <c r="E2063" t="s">
        <v>5006</v>
      </c>
      <c r="F2063" t="s">
        <v>50848</v>
      </c>
      <c r="G2063" t="s">
        <v>5005</v>
      </c>
      <c r="H2063" t="s">
        <v>5006</v>
      </c>
      <c r="I2063" t="s">
        <v>50848</v>
      </c>
      <c r="J2063" t="s">
        <v>5005</v>
      </c>
      <c r="L2063">
        <v>2057</v>
      </c>
      <c r="M2063" t="s">
        <v>8943</v>
      </c>
      <c r="N2063" t="s">
        <v>8857</v>
      </c>
      <c r="O2063" t="s">
        <v>31310</v>
      </c>
      <c r="P2063" t="s">
        <v>31311</v>
      </c>
      <c r="Q2063" t="s">
        <v>8943</v>
      </c>
    </row>
    <row r="2064" spans="2:17" x14ac:dyDescent="0.3">
      <c r="B2064">
        <v>2058</v>
      </c>
      <c r="C2064" t="s">
        <v>5007</v>
      </c>
      <c r="D2064" t="s">
        <v>42494</v>
      </c>
      <c r="E2064" t="s">
        <v>5008</v>
      </c>
      <c r="F2064" t="s">
        <v>50849</v>
      </c>
      <c r="G2064" t="s">
        <v>5007</v>
      </c>
      <c r="H2064" t="s">
        <v>5008</v>
      </c>
      <c r="I2064" t="s">
        <v>50849</v>
      </c>
      <c r="J2064" t="s">
        <v>5007</v>
      </c>
      <c r="L2064">
        <v>2058</v>
      </c>
      <c r="M2064" t="s">
        <v>8944</v>
      </c>
      <c r="N2064" t="s">
        <v>8860</v>
      </c>
      <c r="O2064" t="s">
        <v>31312</v>
      </c>
      <c r="P2064" t="s">
        <v>31313</v>
      </c>
      <c r="Q2064" t="s">
        <v>8944</v>
      </c>
    </row>
    <row r="2065" spans="2:17" x14ac:dyDescent="0.3">
      <c r="B2065">
        <v>2059</v>
      </c>
      <c r="C2065" t="s">
        <v>5009</v>
      </c>
      <c r="D2065" t="s">
        <v>42496</v>
      </c>
      <c r="E2065" t="s">
        <v>5010</v>
      </c>
      <c r="F2065" t="s">
        <v>50850</v>
      </c>
      <c r="G2065" t="s">
        <v>5009</v>
      </c>
      <c r="H2065" t="s">
        <v>5010</v>
      </c>
      <c r="I2065" t="s">
        <v>50850</v>
      </c>
      <c r="J2065" t="s">
        <v>5009</v>
      </c>
      <c r="L2065">
        <v>2059</v>
      </c>
      <c r="M2065" t="s">
        <v>8945</v>
      </c>
      <c r="N2065" t="s">
        <v>8863</v>
      </c>
      <c r="O2065" t="s">
        <v>31314</v>
      </c>
      <c r="P2065" t="s">
        <v>31315</v>
      </c>
      <c r="Q2065" t="s">
        <v>8945</v>
      </c>
    </row>
    <row r="2066" spans="2:17" x14ac:dyDescent="0.3">
      <c r="B2066">
        <v>2060</v>
      </c>
      <c r="C2066" t="s">
        <v>5011</v>
      </c>
      <c r="D2066" t="s">
        <v>42498</v>
      </c>
      <c r="E2066" t="s">
        <v>5012</v>
      </c>
      <c r="F2066" t="s">
        <v>50851</v>
      </c>
      <c r="G2066" t="s">
        <v>5011</v>
      </c>
      <c r="H2066" t="s">
        <v>5012</v>
      </c>
      <c r="I2066" t="s">
        <v>50851</v>
      </c>
      <c r="J2066" t="s">
        <v>5011</v>
      </c>
      <c r="L2066">
        <v>2060</v>
      </c>
      <c r="M2066" t="s">
        <v>8946</v>
      </c>
      <c r="N2066" t="s">
        <v>8866</v>
      </c>
      <c r="O2066" t="s">
        <v>31316</v>
      </c>
      <c r="P2066" t="s">
        <v>31317</v>
      </c>
      <c r="Q2066" t="s">
        <v>8946</v>
      </c>
    </row>
    <row r="2067" spans="2:17" x14ac:dyDescent="0.3">
      <c r="B2067">
        <v>2061</v>
      </c>
      <c r="C2067" t="s">
        <v>5013</v>
      </c>
      <c r="D2067" t="s">
        <v>42500</v>
      </c>
      <c r="E2067" t="s">
        <v>5014</v>
      </c>
      <c r="F2067" t="s">
        <v>50852</v>
      </c>
      <c r="G2067" t="s">
        <v>5013</v>
      </c>
      <c r="H2067" t="s">
        <v>5014</v>
      </c>
      <c r="I2067" t="s">
        <v>50852</v>
      </c>
      <c r="J2067" t="s">
        <v>5013</v>
      </c>
      <c r="L2067">
        <v>2061</v>
      </c>
      <c r="M2067" t="s">
        <v>8947</v>
      </c>
      <c r="N2067" t="s">
        <v>8869</v>
      </c>
      <c r="O2067" t="s">
        <v>31318</v>
      </c>
      <c r="P2067" t="s">
        <v>31319</v>
      </c>
      <c r="Q2067" t="s">
        <v>8947</v>
      </c>
    </row>
    <row r="2068" spans="2:17" x14ac:dyDescent="0.3">
      <c r="B2068">
        <v>2062</v>
      </c>
      <c r="C2068" t="s">
        <v>5015</v>
      </c>
      <c r="D2068" t="s">
        <v>42502</v>
      </c>
      <c r="E2068" t="s">
        <v>5016</v>
      </c>
      <c r="F2068" t="s">
        <v>50853</v>
      </c>
      <c r="G2068" t="s">
        <v>5015</v>
      </c>
      <c r="H2068" t="s">
        <v>5016</v>
      </c>
      <c r="I2068" t="s">
        <v>50853</v>
      </c>
      <c r="J2068" t="s">
        <v>5015</v>
      </c>
      <c r="L2068">
        <v>2062</v>
      </c>
      <c r="M2068" t="s">
        <v>8948</v>
      </c>
      <c r="N2068" t="s">
        <v>8872</v>
      </c>
      <c r="O2068" t="s">
        <v>31320</v>
      </c>
      <c r="P2068" t="s">
        <v>31321</v>
      </c>
      <c r="Q2068" t="s">
        <v>8948</v>
      </c>
    </row>
    <row r="2069" spans="2:17" x14ac:dyDescent="0.3">
      <c r="B2069">
        <v>2063</v>
      </c>
      <c r="C2069" t="s">
        <v>26963</v>
      </c>
      <c r="D2069" t="s">
        <v>42504</v>
      </c>
      <c r="E2069" t="s">
        <v>5017</v>
      </c>
      <c r="F2069" t="s">
        <v>50854</v>
      </c>
      <c r="G2069" t="s">
        <v>26963</v>
      </c>
      <c r="H2069" t="s">
        <v>5017</v>
      </c>
      <c r="I2069" t="s">
        <v>50854</v>
      </c>
      <c r="J2069" t="s">
        <v>26963</v>
      </c>
      <c r="L2069">
        <v>2063</v>
      </c>
      <c r="M2069" t="s">
        <v>27062</v>
      </c>
      <c r="N2069" t="s">
        <v>8874</v>
      </c>
      <c r="O2069" t="s">
        <v>31322</v>
      </c>
      <c r="P2069" t="s">
        <v>31323</v>
      </c>
      <c r="Q2069" t="s">
        <v>27062</v>
      </c>
    </row>
    <row r="2070" spans="2:17" x14ac:dyDescent="0.3">
      <c r="B2070">
        <v>2064</v>
      </c>
      <c r="C2070" t="s">
        <v>26964</v>
      </c>
      <c r="D2070" t="s">
        <v>42506</v>
      </c>
      <c r="E2070" t="s">
        <v>5018</v>
      </c>
      <c r="F2070" t="s">
        <v>50855</v>
      </c>
      <c r="G2070" t="s">
        <v>26964</v>
      </c>
      <c r="H2070" t="s">
        <v>5018</v>
      </c>
      <c r="I2070" t="s">
        <v>50855</v>
      </c>
      <c r="J2070" t="s">
        <v>26964</v>
      </c>
      <c r="L2070">
        <v>2064</v>
      </c>
      <c r="M2070" t="s">
        <v>27063</v>
      </c>
      <c r="N2070" t="s">
        <v>8876</v>
      </c>
      <c r="O2070" t="s">
        <v>31324</v>
      </c>
      <c r="P2070" t="s">
        <v>31325</v>
      </c>
      <c r="Q2070" t="s">
        <v>27063</v>
      </c>
    </row>
    <row r="2071" spans="2:17" x14ac:dyDescent="0.3">
      <c r="B2071">
        <v>2065</v>
      </c>
      <c r="C2071" t="s">
        <v>26965</v>
      </c>
      <c r="D2071" t="s">
        <v>42508</v>
      </c>
      <c r="E2071" t="s">
        <v>5019</v>
      </c>
      <c r="F2071" t="s">
        <v>50856</v>
      </c>
      <c r="G2071" t="s">
        <v>26965</v>
      </c>
      <c r="H2071" t="s">
        <v>5019</v>
      </c>
      <c r="I2071" t="s">
        <v>50856</v>
      </c>
      <c r="J2071" t="s">
        <v>26965</v>
      </c>
      <c r="L2071">
        <v>2065</v>
      </c>
      <c r="M2071" t="s">
        <v>27064</v>
      </c>
      <c r="N2071" t="s">
        <v>8878</v>
      </c>
      <c r="O2071" t="s">
        <v>31326</v>
      </c>
      <c r="P2071" t="s">
        <v>31327</v>
      </c>
      <c r="Q2071" t="s">
        <v>27064</v>
      </c>
    </row>
    <row r="2072" spans="2:17" x14ac:dyDescent="0.3">
      <c r="B2072">
        <v>2066</v>
      </c>
      <c r="C2072" t="s">
        <v>508</v>
      </c>
      <c r="D2072" t="s">
        <v>42510</v>
      </c>
      <c r="E2072" t="s">
        <v>5020</v>
      </c>
      <c r="F2072" t="s">
        <v>50857</v>
      </c>
      <c r="G2072" t="s">
        <v>508</v>
      </c>
      <c r="H2072" t="s">
        <v>5020</v>
      </c>
      <c r="I2072" t="s">
        <v>50857</v>
      </c>
      <c r="J2072" t="s">
        <v>508</v>
      </c>
      <c r="L2072">
        <v>2066</v>
      </c>
      <c r="M2072" t="s">
        <v>8949</v>
      </c>
      <c r="N2072" t="s">
        <v>8881</v>
      </c>
      <c r="O2072" t="s">
        <v>31328</v>
      </c>
      <c r="P2072" t="s">
        <v>31329</v>
      </c>
      <c r="Q2072" t="s">
        <v>8949</v>
      </c>
    </row>
    <row r="2073" spans="2:17" x14ac:dyDescent="0.3">
      <c r="B2073">
        <v>2067</v>
      </c>
      <c r="C2073" t="s">
        <v>5021</v>
      </c>
      <c r="D2073" t="s">
        <v>42512</v>
      </c>
      <c r="E2073" t="s">
        <v>5022</v>
      </c>
      <c r="F2073" t="s">
        <v>50858</v>
      </c>
      <c r="G2073" t="s">
        <v>5021</v>
      </c>
      <c r="H2073" t="s">
        <v>5022</v>
      </c>
      <c r="I2073" t="s">
        <v>50858</v>
      </c>
      <c r="J2073" t="s">
        <v>5021</v>
      </c>
      <c r="L2073">
        <v>2067</v>
      </c>
      <c r="M2073" t="s">
        <v>8950</v>
      </c>
      <c r="N2073" t="s">
        <v>8883</v>
      </c>
      <c r="O2073" t="s">
        <v>31330</v>
      </c>
      <c r="P2073" t="s">
        <v>31331</v>
      </c>
      <c r="Q2073" t="s">
        <v>8950</v>
      </c>
    </row>
    <row r="2074" spans="2:17" x14ac:dyDescent="0.3">
      <c r="B2074">
        <v>2068</v>
      </c>
      <c r="C2074" t="s">
        <v>5023</v>
      </c>
      <c r="D2074" t="s">
        <v>42514</v>
      </c>
      <c r="E2074" t="s">
        <v>5024</v>
      </c>
      <c r="F2074" t="s">
        <v>50859</v>
      </c>
      <c r="G2074" t="s">
        <v>5023</v>
      </c>
      <c r="H2074" t="s">
        <v>5024</v>
      </c>
      <c r="I2074" t="s">
        <v>50859</v>
      </c>
      <c r="J2074" t="s">
        <v>5023</v>
      </c>
      <c r="L2074">
        <v>2068</v>
      </c>
      <c r="M2074" t="s">
        <v>8951</v>
      </c>
      <c r="N2074" t="s">
        <v>8884</v>
      </c>
      <c r="O2074" t="s">
        <v>31332</v>
      </c>
      <c r="P2074" t="s">
        <v>31333</v>
      </c>
      <c r="Q2074" t="s">
        <v>8951</v>
      </c>
    </row>
    <row r="2075" spans="2:17" x14ac:dyDescent="0.3">
      <c r="B2075">
        <v>2069</v>
      </c>
      <c r="C2075" t="s">
        <v>5025</v>
      </c>
      <c r="D2075" t="s">
        <v>42516</v>
      </c>
      <c r="E2075" t="s">
        <v>5026</v>
      </c>
      <c r="F2075" t="s">
        <v>50860</v>
      </c>
      <c r="G2075" t="s">
        <v>5025</v>
      </c>
      <c r="H2075" t="s">
        <v>5026</v>
      </c>
      <c r="I2075" t="s">
        <v>50860</v>
      </c>
      <c r="J2075" t="s">
        <v>5025</v>
      </c>
      <c r="L2075">
        <v>2069</v>
      </c>
      <c r="M2075" t="s">
        <v>8952</v>
      </c>
      <c r="N2075" t="s">
        <v>8885</v>
      </c>
      <c r="O2075" t="s">
        <v>31334</v>
      </c>
      <c r="P2075" t="s">
        <v>31335</v>
      </c>
      <c r="Q2075" t="s">
        <v>8952</v>
      </c>
    </row>
    <row r="2076" spans="2:17" x14ac:dyDescent="0.3">
      <c r="B2076">
        <v>2070</v>
      </c>
      <c r="C2076" t="s">
        <v>5027</v>
      </c>
      <c r="D2076" t="s">
        <v>42518</v>
      </c>
      <c r="E2076" t="s">
        <v>5028</v>
      </c>
      <c r="F2076" t="s">
        <v>50861</v>
      </c>
      <c r="G2076" t="s">
        <v>5027</v>
      </c>
      <c r="H2076" t="s">
        <v>5028</v>
      </c>
      <c r="I2076" t="s">
        <v>50861</v>
      </c>
      <c r="J2076" t="s">
        <v>5027</v>
      </c>
      <c r="L2076">
        <v>2070</v>
      </c>
      <c r="M2076" t="s">
        <v>8953</v>
      </c>
      <c r="N2076" t="s">
        <v>8886</v>
      </c>
      <c r="O2076" t="s">
        <v>31336</v>
      </c>
      <c r="P2076" t="s">
        <v>31337</v>
      </c>
      <c r="Q2076" t="s">
        <v>8953</v>
      </c>
    </row>
    <row r="2077" spans="2:17" x14ac:dyDescent="0.3">
      <c r="B2077">
        <v>2071</v>
      </c>
      <c r="C2077" t="s">
        <v>5029</v>
      </c>
      <c r="D2077" t="s">
        <v>42520</v>
      </c>
      <c r="E2077" t="s">
        <v>5030</v>
      </c>
      <c r="F2077" t="s">
        <v>50862</v>
      </c>
      <c r="G2077" t="s">
        <v>5029</v>
      </c>
      <c r="H2077" t="s">
        <v>5030</v>
      </c>
      <c r="I2077" t="s">
        <v>50862</v>
      </c>
      <c r="J2077" t="s">
        <v>5029</v>
      </c>
      <c r="L2077">
        <v>2071</v>
      </c>
      <c r="M2077" t="s">
        <v>8954</v>
      </c>
      <c r="N2077" t="s">
        <v>8887</v>
      </c>
      <c r="O2077" t="s">
        <v>31338</v>
      </c>
      <c r="P2077" t="s">
        <v>31339</v>
      </c>
      <c r="Q2077" t="s">
        <v>8954</v>
      </c>
    </row>
    <row r="2078" spans="2:17" x14ac:dyDescent="0.3">
      <c r="B2078">
        <v>2072</v>
      </c>
      <c r="C2078" t="s">
        <v>5031</v>
      </c>
      <c r="D2078" t="s">
        <v>42522</v>
      </c>
      <c r="E2078" t="s">
        <v>5032</v>
      </c>
      <c r="F2078" t="s">
        <v>50863</v>
      </c>
      <c r="G2078" t="s">
        <v>5031</v>
      </c>
      <c r="H2078" t="s">
        <v>5032</v>
      </c>
      <c r="I2078" t="s">
        <v>50863</v>
      </c>
      <c r="J2078" t="s">
        <v>5031</v>
      </c>
      <c r="L2078">
        <v>2072</v>
      </c>
      <c r="M2078" t="s">
        <v>8955</v>
      </c>
      <c r="N2078" t="s">
        <v>8888</v>
      </c>
      <c r="O2078" t="s">
        <v>31340</v>
      </c>
      <c r="P2078" t="s">
        <v>31341</v>
      </c>
      <c r="Q2078" t="s">
        <v>8955</v>
      </c>
    </row>
    <row r="2079" spans="2:17" x14ac:dyDescent="0.3">
      <c r="B2079">
        <v>2073</v>
      </c>
      <c r="C2079" t="s">
        <v>5033</v>
      </c>
      <c r="D2079" t="s">
        <v>42518</v>
      </c>
      <c r="E2079" t="s">
        <v>5034</v>
      </c>
      <c r="F2079" t="s">
        <v>50864</v>
      </c>
      <c r="G2079" t="s">
        <v>5033</v>
      </c>
      <c r="H2079" t="s">
        <v>5034</v>
      </c>
      <c r="I2079" t="s">
        <v>50864</v>
      </c>
      <c r="J2079" t="s">
        <v>5033</v>
      </c>
      <c r="L2079">
        <v>2073</v>
      </c>
      <c r="M2079" t="s">
        <v>8956</v>
      </c>
      <c r="N2079" t="s">
        <v>8886</v>
      </c>
      <c r="O2079" t="s">
        <v>31342</v>
      </c>
      <c r="P2079" t="s">
        <v>31343</v>
      </c>
      <c r="Q2079" t="s">
        <v>8956</v>
      </c>
    </row>
    <row r="2080" spans="2:17" x14ac:dyDescent="0.3">
      <c r="B2080">
        <v>2074</v>
      </c>
      <c r="C2080" t="s">
        <v>5035</v>
      </c>
      <c r="D2080" t="s">
        <v>42520</v>
      </c>
      <c r="E2080" t="s">
        <v>5036</v>
      </c>
      <c r="F2080" t="s">
        <v>50865</v>
      </c>
      <c r="G2080" t="s">
        <v>5035</v>
      </c>
      <c r="H2080" t="s">
        <v>5036</v>
      </c>
      <c r="I2080" t="s">
        <v>50865</v>
      </c>
      <c r="J2080" t="s">
        <v>5035</v>
      </c>
      <c r="L2080">
        <v>2074</v>
      </c>
      <c r="M2080" t="s">
        <v>8957</v>
      </c>
      <c r="N2080" t="s">
        <v>8887</v>
      </c>
      <c r="O2080" t="s">
        <v>31344</v>
      </c>
      <c r="P2080" t="s">
        <v>31345</v>
      </c>
      <c r="Q2080" t="s">
        <v>8957</v>
      </c>
    </row>
    <row r="2081" spans="2:17" x14ac:dyDescent="0.3">
      <c r="B2081">
        <v>2075</v>
      </c>
      <c r="C2081" t="s">
        <v>5037</v>
      </c>
      <c r="D2081" t="s">
        <v>42526</v>
      </c>
      <c r="E2081" t="s">
        <v>5038</v>
      </c>
      <c r="F2081" t="s">
        <v>50866</v>
      </c>
      <c r="G2081" t="s">
        <v>5037</v>
      </c>
      <c r="H2081" t="s">
        <v>5038</v>
      </c>
      <c r="I2081" t="s">
        <v>50866</v>
      </c>
      <c r="J2081" t="s">
        <v>5037</v>
      </c>
      <c r="L2081">
        <v>2075</v>
      </c>
      <c r="M2081" t="s">
        <v>8958</v>
      </c>
      <c r="N2081" t="s">
        <v>8890</v>
      </c>
      <c r="O2081" t="s">
        <v>31346</v>
      </c>
      <c r="P2081" t="s">
        <v>31347</v>
      </c>
      <c r="Q2081" t="s">
        <v>8958</v>
      </c>
    </row>
    <row r="2082" spans="2:17" x14ac:dyDescent="0.3">
      <c r="B2082">
        <v>2076</v>
      </c>
      <c r="C2082" t="s">
        <v>291</v>
      </c>
      <c r="D2082" t="s">
        <v>42369</v>
      </c>
      <c r="E2082" t="s">
        <v>50867</v>
      </c>
      <c r="F2082" t="s">
        <v>50868</v>
      </c>
      <c r="G2082" t="s">
        <v>291</v>
      </c>
      <c r="H2082" t="s">
        <v>50867</v>
      </c>
      <c r="I2082" t="s">
        <v>50868</v>
      </c>
      <c r="J2082" t="s">
        <v>291</v>
      </c>
      <c r="L2082">
        <v>2076</v>
      </c>
      <c r="M2082" t="s">
        <v>8959</v>
      </c>
      <c r="N2082" t="s">
        <v>31348</v>
      </c>
      <c r="O2082" t="s">
        <v>31349</v>
      </c>
      <c r="P2082" t="s">
        <v>31350</v>
      </c>
      <c r="Q2082" t="s">
        <v>8959</v>
      </c>
    </row>
    <row r="2083" spans="2:17" x14ac:dyDescent="0.3">
      <c r="B2083">
        <v>2077</v>
      </c>
      <c r="C2083" t="s">
        <v>5039</v>
      </c>
      <c r="D2083" t="s">
        <v>42372</v>
      </c>
      <c r="E2083" t="s">
        <v>5040</v>
      </c>
      <c r="F2083" t="s">
        <v>50869</v>
      </c>
      <c r="G2083" t="s">
        <v>5039</v>
      </c>
      <c r="H2083" t="s">
        <v>5040</v>
      </c>
      <c r="I2083" t="s">
        <v>50869</v>
      </c>
      <c r="J2083" t="s">
        <v>5039</v>
      </c>
      <c r="L2083">
        <v>2077</v>
      </c>
      <c r="M2083" t="s">
        <v>8961</v>
      </c>
      <c r="N2083" t="s">
        <v>31351</v>
      </c>
      <c r="O2083" t="s">
        <v>8963</v>
      </c>
      <c r="P2083" t="s">
        <v>31352</v>
      </c>
      <c r="Q2083" t="s">
        <v>8961</v>
      </c>
    </row>
    <row r="2084" spans="2:17" x14ac:dyDescent="0.3">
      <c r="B2084">
        <v>2078</v>
      </c>
      <c r="C2084" t="s">
        <v>412</v>
      </c>
      <c r="D2084" t="s">
        <v>42374</v>
      </c>
      <c r="E2084" t="s">
        <v>5041</v>
      </c>
      <c r="F2084" t="s">
        <v>50870</v>
      </c>
      <c r="G2084" t="s">
        <v>412</v>
      </c>
      <c r="H2084" t="s">
        <v>5041</v>
      </c>
      <c r="I2084" t="s">
        <v>50870</v>
      </c>
      <c r="J2084" t="s">
        <v>412</v>
      </c>
      <c r="L2084">
        <v>2078</v>
      </c>
      <c r="M2084" t="s">
        <v>8964</v>
      </c>
      <c r="N2084" t="s">
        <v>31353</v>
      </c>
      <c r="O2084" t="s">
        <v>8966</v>
      </c>
      <c r="P2084" t="s">
        <v>31354</v>
      </c>
      <c r="Q2084" t="s">
        <v>8964</v>
      </c>
    </row>
    <row r="2085" spans="2:17" x14ac:dyDescent="0.3">
      <c r="B2085">
        <v>2079</v>
      </c>
      <c r="C2085" t="s">
        <v>5042</v>
      </c>
      <c r="D2085" t="s">
        <v>42376</v>
      </c>
      <c r="E2085" t="s">
        <v>5043</v>
      </c>
      <c r="F2085" t="s">
        <v>50871</v>
      </c>
      <c r="G2085" t="s">
        <v>5042</v>
      </c>
      <c r="H2085" t="s">
        <v>5043</v>
      </c>
      <c r="I2085" t="s">
        <v>50871</v>
      </c>
      <c r="J2085" t="s">
        <v>5042</v>
      </c>
      <c r="L2085">
        <v>2079</v>
      </c>
      <c r="M2085" t="s">
        <v>8967</v>
      </c>
      <c r="N2085" t="s">
        <v>31355</v>
      </c>
      <c r="O2085" t="s">
        <v>8969</v>
      </c>
      <c r="P2085" t="s">
        <v>31356</v>
      </c>
      <c r="Q2085" t="s">
        <v>8967</v>
      </c>
    </row>
    <row r="2086" spans="2:17" x14ac:dyDescent="0.3">
      <c r="B2086">
        <v>2080</v>
      </c>
      <c r="C2086" t="s">
        <v>5044</v>
      </c>
      <c r="D2086" t="s">
        <v>42378</v>
      </c>
      <c r="E2086" t="s">
        <v>5045</v>
      </c>
      <c r="F2086" t="s">
        <v>50872</v>
      </c>
      <c r="G2086" t="s">
        <v>5044</v>
      </c>
      <c r="H2086" t="s">
        <v>5045</v>
      </c>
      <c r="I2086" t="s">
        <v>50872</v>
      </c>
      <c r="J2086" t="s">
        <v>5044</v>
      </c>
      <c r="L2086">
        <v>2080</v>
      </c>
      <c r="M2086" t="s">
        <v>8970</v>
      </c>
      <c r="N2086" t="s">
        <v>31357</v>
      </c>
      <c r="O2086" t="s">
        <v>8972</v>
      </c>
      <c r="P2086" t="s">
        <v>31358</v>
      </c>
      <c r="Q2086" t="s">
        <v>8970</v>
      </c>
    </row>
    <row r="2087" spans="2:17" x14ac:dyDescent="0.3">
      <c r="B2087">
        <v>2081</v>
      </c>
      <c r="C2087" t="s">
        <v>5046</v>
      </c>
      <c r="D2087" t="s">
        <v>42380</v>
      </c>
      <c r="E2087" t="s">
        <v>5047</v>
      </c>
      <c r="F2087" t="s">
        <v>50873</v>
      </c>
      <c r="G2087" t="s">
        <v>5046</v>
      </c>
      <c r="H2087" t="s">
        <v>5047</v>
      </c>
      <c r="I2087" t="s">
        <v>50873</v>
      </c>
      <c r="J2087" t="s">
        <v>5046</v>
      </c>
      <c r="L2087">
        <v>2081</v>
      </c>
      <c r="M2087" t="s">
        <v>8973</v>
      </c>
      <c r="N2087" t="s">
        <v>31359</v>
      </c>
      <c r="O2087" t="s">
        <v>8975</v>
      </c>
      <c r="P2087" t="s">
        <v>31360</v>
      </c>
      <c r="Q2087" t="s">
        <v>8973</v>
      </c>
    </row>
    <row r="2088" spans="2:17" x14ac:dyDescent="0.3">
      <c r="B2088">
        <v>2082</v>
      </c>
      <c r="C2088" t="s">
        <v>5048</v>
      </c>
      <c r="D2088" t="s">
        <v>42382</v>
      </c>
      <c r="E2088" t="s">
        <v>50874</v>
      </c>
      <c r="F2088" t="s">
        <v>26803</v>
      </c>
      <c r="G2088" t="s">
        <v>5048</v>
      </c>
      <c r="H2088" t="s">
        <v>50874</v>
      </c>
      <c r="I2088" t="s">
        <v>26803</v>
      </c>
      <c r="J2088" t="s">
        <v>5048</v>
      </c>
      <c r="L2088">
        <v>2082</v>
      </c>
      <c r="M2088" t="s">
        <v>8976</v>
      </c>
      <c r="N2088" t="s">
        <v>31361</v>
      </c>
      <c r="O2088" t="s">
        <v>31362</v>
      </c>
      <c r="P2088" t="s">
        <v>26103</v>
      </c>
      <c r="Q2088" t="s">
        <v>8976</v>
      </c>
    </row>
    <row r="2089" spans="2:17" x14ac:dyDescent="0.3">
      <c r="B2089">
        <v>2083</v>
      </c>
      <c r="C2089" t="s">
        <v>26804</v>
      </c>
      <c r="D2089" t="s">
        <v>42384</v>
      </c>
      <c r="E2089" t="s">
        <v>26805</v>
      </c>
      <c r="F2089" t="s">
        <v>50875</v>
      </c>
      <c r="G2089" t="s">
        <v>26804</v>
      </c>
      <c r="H2089" t="s">
        <v>26805</v>
      </c>
      <c r="I2089" t="s">
        <v>50875</v>
      </c>
      <c r="J2089" t="s">
        <v>26804</v>
      </c>
      <c r="L2089">
        <v>2083</v>
      </c>
      <c r="M2089" t="s">
        <v>8979</v>
      </c>
      <c r="N2089" t="s">
        <v>31363</v>
      </c>
      <c r="O2089" t="s">
        <v>26105</v>
      </c>
      <c r="P2089" t="s">
        <v>31364</v>
      </c>
      <c r="Q2089" t="s">
        <v>8979</v>
      </c>
    </row>
    <row r="2090" spans="2:17" x14ac:dyDescent="0.3">
      <c r="B2090">
        <v>2084</v>
      </c>
      <c r="C2090" t="s">
        <v>5050</v>
      </c>
      <c r="D2090" t="s">
        <v>42386</v>
      </c>
      <c r="E2090" t="s">
        <v>26806</v>
      </c>
      <c r="F2090" t="s">
        <v>50876</v>
      </c>
      <c r="G2090" t="s">
        <v>5050</v>
      </c>
      <c r="H2090" t="s">
        <v>26806</v>
      </c>
      <c r="I2090" t="s">
        <v>50876</v>
      </c>
      <c r="J2090" t="s">
        <v>5050</v>
      </c>
      <c r="L2090">
        <v>2084</v>
      </c>
      <c r="M2090" t="s">
        <v>8981</v>
      </c>
      <c r="N2090" t="s">
        <v>31365</v>
      </c>
      <c r="O2090" t="s">
        <v>26106</v>
      </c>
      <c r="P2090" t="s">
        <v>31366</v>
      </c>
      <c r="Q2090" t="s">
        <v>8981</v>
      </c>
    </row>
    <row r="2091" spans="2:17" x14ac:dyDescent="0.3">
      <c r="B2091">
        <v>2085</v>
      </c>
      <c r="C2091" t="s">
        <v>5051</v>
      </c>
      <c r="D2091" t="s">
        <v>42388</v>
      </c>
      <c r="E2091" t="s">
        <v>26807</v>
      </c>
      <c r="F2091" t="s">
        <v>50877</v>
      </c>
      <c r="G2091" t="s">
        <v>5051</v>
      </c>
      <c r="H2091" t="s">
        <v>26807</v>
      </c>
      <c r="I2091" t="s">
        <v>50877</v>
      </c>
      <c r="J2091" t="s">
        <v>5051</v>
      </c>
      <c r="L2091">
        <v>2085</v>
      </c>
      <c r="M2091" t="s">
        <v>8983</v>
      </c>
      <c r="N2091" t="s">
        <v>31367</v>
      </c>
      <c r="O2091" t="s">
        <v>26107</v>
      </c>
      <c r="P2091" t="s">
        <v>31368</v>
      </c>
      <c r="Q2091" t="s">
        <v>8983</v>
      </c>
    </row>
    <row r="2092" spans="2:17" x14ac:dyDescent="0.3">
      <c r="B2092">
        <v>2086</v>
      </c>
      <c r="C2092" t="s">
        <v>5052</v>
      </c>
      <c r="D2092" t="s">
        <v>42390</v>
      </c>
      <c r="E2092" t="s">
        <v>26808</v>
      </c>
      <c r="F2092" t="s">
        <v>50878</v>
      </c>
      <c r="G2092" t="s">
        <v>5052</v>
      </c>
      <c r="H2092" t="s">
        <v>26808</v>
      </c>
      <c r="I2092" t="s">
        <v>50878</v>
      </c>
      <c r="J2092" t="s">
        <v>5052</v>
      </c>
      <c r="L2092">
        <v>2086</v>
      </c>
      <c r="M2092" t="s">
        <v>8985</v>
      </c>
      <c r="N2092" t="s">
        <v>31369</v>
      </c>
      <c r="O2092" t="s">
        <v>26108</v>
      </c>
      <c r="P2092" t="s">
        <v>31370</v>
      </c>
      <c r="Q2092" t="s">
        <v>8985</v>
      </c>
    </row>
    <row r="2093" spans="2:17" x14ac:dyDescent="0.3">
      <c r="B2093">
        <v>2087</v>
      </c>
      <c r="C2093" t="s">
        <v>5053</v>
      </c>
      <c r="D2093" t="s">
        <v>42392</v>
      </c>
      <c r="E2093" t="s">
        <v>26809</v>
      </c>
      <c r="F2093" t="s">
        <v>50879</v>
      </c>
      <c r="G2093" t="s">
        <v>5053</v>
      </c>
      <c r="H2093" t="s">
        <v>26809</v>
      </c>
      <c r="I2093" t="s">
        <v>50879</v>
      </c>
      <c r="J2093" t="s">
        <v>5053</v>
      </c>
      <c r="L2093">
        <v>2087</v>
      </c>
      <c r="M2093" t="s">
        <v>8987</v>
      </c>
      <c r="N2093" t="s">
        <v>31371</v>
      </c>
      <c r="O2093" t="s">
        <v>26109</v>
      </c>
      <c r="P2093" t="s">
        <v>31372</v>
      </c>
      <c r="Q2093" t="s">
        <v>8987</v>
      </c>
    </row>
    <row r="2094" spans="2:17" x14ac:dyDescent="0.3">
      <c r="B2094">
        <v>2088</v>
      </c>
      <c r="C2094" t="s">
        <v>5054</v>
      </c>
      <c r="D2094" t="s">
        <v>42394</v>
      </c>
      <c r="E2094" t="s">
        <v>5055</v>
      </c>
      <c r="F2094" t="s">
        <v>50880</v>
      </c>
      <c r="G2094" t="s">
        <v>5054</v>
      </c>
      <c r="H2094" t="s">
        <v>5055</v>
      </c>
      <c r="I2094" t="s">
        <v>50880</v>
      </c>
      <c r="J2094" t="s">
        <v>5054</v>
      </c>
      <c r="L2094">
        <v>2088</v>
      </c>
      <c r="M2094" t="s">
        <v>8989</v>
      </c>
      <c r="N2094" t="s">
        <v>31373</v>
      </c>
      <c r="O2094" t="s">
        <v>8990</v>
      </c>
      <c r="P2094" t="s">
        <v>31374</v>
      </c>
      <c r="Q2094" t="s">
        <v>8989</v>
      </c>
    </row>
    <row r="2095" spans="2:17" x14ac:dyDescent="0.3">
      <c r="B2095">
        <v>2089</v>
      </c>
      <c r="C2095" t="s">
        <v>5056</v>
      </c>
      <c r="D2095" t="s">
        <v>42396</v>
      </c>
      <c r="E2095" t="s">
        <v>5057</v>
      </c>
      <c r="F2095" t="s">
        <v>50881</v>
      </c>
      <c r="G2095" t="s">
        <v>5056</v>
      </c>
      <c r="H2095" t="s">
        <v>5057</v>
      </c>
      <c r="I2095" t="s">
        <v>50881</v>
      </c>
      <c r="J2095" t="s">
        <v>5056</v>
      </c>
      <c r="L2095">
        <v>2089</v>
      </c>
      <c r="M2095" t="s">
        <v>8991</v>
      </c>
      <c r="N2095" t="s">
        <v>31375</v>
      </c>
      <c r="O2095" t="s">
        <v>8992</v>
      </c>
      <c r="P2095" t="s">
        <v>31376</v>
      </c>
      <c r="Q2095" t="s">
        <v>8991</v>
      </c>
    </row>
    <row r="2096" spans="2:17" x14ac:dyDescent="0.3">
      <c r="B2096">
        <v>2090</v>
      </c>
      <c r="C2096" t="s">
        <v>5058</v>
      </c>
      <c r="D2096" t="s">
        <v>42398</v>
      </c>
      <c r="E2096" t="s">
        <v>5059</v>
      </c>
      <c r="F2096" t="s">
        <v>50882</v>
      </c>
      <c r="G2096" t="s">
        <v>5058</v>
      </c>
      <c r="H2096" t="s">
        <v>5059</v>
      </c>
      <c r="I2096" t="s">
        <v>50882</v>
      </c>
      <c r="J2096" t="s">
        <v>5058</v>
      </c>
      <c r="L2096">
        <v>2090</v>
      </c>
      <c r="M2096" t="s">
        <v>8993</v>
      </c>
      <c r="N2096" t="s">
        <v>31377</v>
      </c>
      <c r="O2096" t="s">
        <v>8994</v>
      </c>
      <c r="P2096" t="s">
        <v>31378</v>
      </c>
      <c r="Q2096" t="s">
        <v>8993</v>
      </c>
    </row>
    <row r="2097" spans="2:17" x14ac:dyDescent="0.3">
      <c r="B2097">
        <v>2091</v>
      </c>
      <c r="C2097" t="s">
        <v>5060</v>
      </c>
      <c r="D2097" t="s">
        <v>42400</v>
      </c>
      <c r="E2097" t="s">
        <v>5061</v>
      </c>
      <c r="F2097" t="s">
        <v>50883</v>
      </c>
      <c r="G2097" t="s">
        <v>5060</v>
      </c>
      <c r="H2097" t="s">
        <v>5061</v>
      </c>
      <c r="I2097" t="s">
        <v>50883</v>
      </c>
      <c r="J2097" t="s">
        <v>5060</v>
      </c>
      <c r="L2097">
        <v>2091</v>
      </c>
      <c r="M2097" t="s">
        <v>8995</v>
      </c>
      <c r="N2097" t="s">
        <v>31379</v>
      </c>
      <c r="O2097" t="s">
        <v>8997</v>
      </c>
      <c r="P2097" t="s">
        <v>31380</v>
      </c>
      <c r="Q2097" t="s">
        <v>8995</v>
      </c>
    </row>
    <row r="2098" spans="2:17" x14ac:dyDescent="0.3">
      <c r="B2098">
        <v>2092</v>
      </c>
      <c r="C2098" t="s">
        <v>5062</v>
      </c>
      <c r="D2098" t="s">
        <v>42402</v>
      </c>
      <c r="E2098" t="s">
        <v>5063</v>
      </c>
      <c r="F2098" t="s">
        <v>50884</v>
      </c>
      <c r="G2098" t="s">
        <v>5062</v>
      </c>
      <c r="H2098" t="s">
        <v>5063</v>
      </c>
      <c r="I2098" t="s">
        <v>50884</v>
      </c>
      <c r="J2098" t="s">
        <v>5062</v>
      </c>
      <c r="L2098">
        <v>2092</v>
      </c>
      <c r="M2098" t="s">
        <v>8998</v>
      </c>
      <c r="N2098" t="s">
        <v>31381</v>
      </c>
      <c r="O2098" t="s">
        <v>8999</v>
      </c>
      <c r="P2098" t="s">
        <v>31382</v>
      </c>
      <c r="Q2098" t="s">
        <v>8998</v>
      </c>
    </row>
    <row r="2099" spans="2:17" x14ac:dyDescent="0.3">
      <c r="B2099">
        <v>2093</v>
      </c>
      <c r="C2099" t="s">
        <v>50885</v>
      </c>
      <c r="D2099" t="s">
        <v>42405</v>
      </c>
      <c r="E2099" t="s">
        <v>50886</v>
      </c>
      <c r="F2099" t="s">
        <v>50887</v>
      </c>
      <c r="G2099" t="s">
        <v>50885</v>
      </c>
      <c r="H2099" t="s">
        <v>50886</v>
      </c>
      <c r="I2099" t="s">
        <v>50887</v>
      </c>
      <c r="J2099" t="s">
        <v>50885</v>
      </c>
      <c r="L2099">
        <v>2093</v>
      </c>
      <c r="M2099" t="s">
        <v>31383</v>
      </c>
      <c r="N2099" t="s">
        <v>31384</v>
      </c>
      <c r="O2099" t="s">
        <v>31385</v>
      </c>
      <c r="P2099" t="s">
        <v>31386</v>
      </c>
      <c r="Q2099" t="s">
        <v>31383</v>
      </c>
    </row>
    <row r="2100" spans="2:17" x14ac:dyDescent="0.3">
      <c r="B2100">
        <v>2094</v>
      </c>
      <c r="C2100" t="s">
        <v>5064</v>
      </c>
      <c r="D2100" t="s">
        <v>42408</v>
      </c>
      <c r="E2100" t="s">
        <v>5065</v>
      </c>
      <c r="F2100" t="s">
        <v>50888</v>
      </c>
      <c r="G2100" t="s">
        <v>5064</v>
      </c>
      <c r="H2100" t="s">
        <v>5065</v>
      </c>
      <c r="I2100" t="s">
        <v>50888</v>
      </c>
      <c r="J2100" t="s">
        <v>5064</v>
      </c>
      <c r="L2100">
        <v>2094</v>
      </c>
      <c r="M2100" t="s">
        <v>9000</v>
      </c>
      <c r="N2100" t="s">
        <v>31387</v>
      </c>
      <c r="O2100" t="s">
        <v>9002</v>
      </c>
      <c r="P2100" t="s">
        <v>31388</v>
      </c>
      <c r="Q2100" t="s">
        <v>9000</v>
      </c>
    </row>
    <row r="2101" spans="2:17" x14ac:dyDescent="0.3">
      <c r="B2101">
        <v>2095</v>
      </c>
      <c r="C2101" t="s">
        <v>5066</v>
      </c>
      <c r="D2101" t="s">
        <v>42410</v>
      </c>
      <c r="E2101" t="s">
        <v>50889</v>
      </c>
      <c r="F2101" t="s">
        <v>50890</v>
      </c>
      <c r="G2101" t="s">
        <v>5066</v>
      </c>
      <c r="H2101" t="s">
        <v>50889</v>
      </c>
      <c r="I2101" t="s">
        <v>50890</v>
      </c>
      <c r="J2101" t="s">
        <v>5066</v>
      </c>
      <c r="L2101">
        <v>2095</v>
      </c>
      <c r="M2101" t="s">
        <v>9003</v>
      </c>
      <c r="N2101" t="s">
        <v>31389</v>
      </c>
      <c r="O2101" t="s">
        <v>31390</v>
      </c>
      <c r="P2101" t="s">
        <v>31391</v>
      </c>
      <c r="Q2101" t="s">
        <v>9003</v>
      </c>
    </row>
    <row r="2102" spans="2:17" x14ac:dyDescent="0.3">
      <c r="B2102">
        <v>2096</v>
      </c>
      <c r="C2102" t="s">
        <v>5067</v>
      </c>
      <c r="D2102" t="s">
        <v>42413</v>
      </c>
      <c r="E2102" t="s">
        <v>50891</v>
      </c>
      <c r="F2102" t="s">
        <v>50892</v>
      </c>
      <c r="G2102" t="s">
        <v>5067</v>
      </c>
      <c r="H2102" t="s">
        <v>50891</v>
      </c>
      <c r="I2102" t="s">
        <v>50892</v>
      </c>
      <c r="J2102" t="s">
        <v>5067</v>
      </c>
      <c r="L2102">
        <v>2096</v>
      </c>
      <c r="M2102" t="s">
        <v>9005</v>
      </c>
      <c r="N2102" t="s">
        <v>31392</v>
      </c>
      <c r="O2102" t="s">
        <v>31393</v>
      </c>
      <c r="P2102" t="s">
        <v>31394</v>
      </c>
      <c r="Q2102" t="s">
        <v>9005</v>
      </c>
    </row>
    <row r="2103" spans="2:17" x14ac:dyDescent="0.3">
      <c r="B2103">
        <v>2097</v>
      </c>
      <c r="C2103" t="s">
        <v>5068</v>
      </c>
      <c r="D2103" t="s">
        <v>42416</v>
      </c>
      <c r="E2103" t="s">
        <v>5069</v>
      </c>
      <c r="F2103" t="s">
        <v>50893</v>
      </c>
      <c r="G2103" t="s">
        <v>5068</v>
      </c>
      <c r="H2103" t="s">
        <v>5069</v>
      </c>
      <c r="I2103" t="s">
        <v>50893</v>
      </c>
      <c r="J2103" t="s">
        <v>5068</v>
      </c>
      <c r="L2103">
        <v>2097</v>
      </c>
      <c r="M2103" t="s">
        <v>9007</v>
      </c>
      <c r="N2103" t="s">
        <v>31395</v>
      </c>
      <c r="O2103" t="s">
        <v>9009</v>
      </c>
      <c r="P2103" t="s">
        <v>31396</v>
      </c>
      <c r="Q2103" t="s">
        <v>9007</v>
      </c>
    </row>
    <row r="2104" spans="2:17" x14ac:dyDescent="0.3">
      <c r="B2104">
        <v>2098</v>
      </c>
      <c r="C2104" t="s">
        <v>5070</v>
      </c>
      <c r="D2104" t="s">
        <v>42418</v>
      </c>
      <c r="E2104" t="s">
        <v>5071</v>
      </c>
      <c r="F2104" t="s">
        <v>50894</v>
      </c>
      <c r="G2104" t="s">
        <v>5070</v>
      </c>
      <c r="H2104" t="s">
        <v>5071</v>
      </c>
      <c r="I2104" t="s">
        <v>50894</v>
      </c>
      <c r="J2104" t="s">
        <v>5070</v>
      </c>
      <c r="L2104">
        <v>2098</v>
      </c>
      <c r="M2104" t="s">
        <v>9010</v>
      </c>
      <c r="N2104" t="s">
        <v>31397</v>
      </c>
      <c r="O2104" t="s">
        <v>9012</v>
      </c>
      <c r="P2104" t="s">
        <v>31398</v>
      </c>
      <c r="Q2104" t="s">
        <v>9010</v>
      </c>
    </row>
    <row r="2105" spans="2:17" x14ac:dyDescent="0.3">
      <c r="B2105">
        <v>2099</v>
      </c>
      <c r="C2105" t="s">
        <v>5072</v>
      </c>
      <c r="D2105" t="s">
        <v>42420</v>
      </c>
      <c r="E2105" t="s">
        <v>5073</v>
      </c>
      <c r="F2105" t="s">
        <v>50895</v>
      </c>
      <c r="G2105" t="s">
        <v>5072</v>
      </c>
      <c r="H2105" t="s">
        <v>5073</v>
      </c>
      <c r="I2105" t="s">
        <v>50895</v>
      </c>
      <c r="J2105" t="s">
        <v>5072</v>
      </c>
      <c r="L2105">
        <v>2099</v>
      </c>
      <c r="M2105" t="s">
        <v>9013</v>
      </c>
      <c r="N2105" t="s">
        <v>31399</v>
      </c>
      <c r="O2105" t="s">
        <v>9015</v>
      </c>
      <c r="P2105" t="s">
        <v>31400</v>
      </c>
      <c r="Q2105" t="s">
        <v>9013</v>
      </c>
    </row>
    <row r="2106" spans="2:17" x14ac:dyDescent="0.3">
      <c r="B2106">
        <v>2100</v>
      </c>
      <c r="C2106" t="s">
        <v>5074</v>
      </c>
      <c r="D2106" t="s">
        <v>28415</v>
      </c>
      <c r="E2106" t="s">
        <v>5075</v>
      </c>
      <c r="F2106" t="s">
        <v>43493</v>
      </c>
      <c r="G2106" t="s">
        <v>5074</v>
      </c>
      <c r="H2106" t="s">
        <v>5075</v>
      </c>
      <c r="I2106" t="s">
        <v>43493</v>
      </c>
      <c r="J2106" t="s">
        <v>5074</v>
      </c>
      <c r="L2106">
        <v>2100</v>
      </c>
      <c r="M2106" t="s">
        <v>9016</v>
      </c>
      <c r="N2106" t="s">
        <v>31401</v>
      </c>
      <c r="O2106" t="s">
        <v>9018</v>
      </c>
      <c r="P2106" t="s">
        <v>31402</v>
      </c>
      <c r="Q2106" t="s">
        <v>9016</v>
      </c>
    </row>
    <row r="2107" spans="2:17" x14ac:dyDescent="0.3">
      <c r="B2107">
        <v>2101</v>
      </c>
      <c r="C2107" t="s">
        <v>5076</v>
      </c>
      <c r="D2107" t="s">
        <v>28417</v>
      </c>
      <c r="E2107" t="s">
        <v>5077</v>
      </c>
      <c r="F2107" t="s">
        <v>43494</v>
      </c>
      <c r="G2107" t="s">
        <v>5076</v>
      </c>
      <c r="H2107" t="s">
        <v>5077</v>
      </c>
      <c r="I2107" t="s">
        <v>43494</v>
      </c>
      <c r="J2107" t="s">
        <v>5076</v>
      </c>
      <c r="L2107">
        <v>2101</v>
      </c>
      <c r="M2107" t="s">
        <v>9019</v>
      </c>
      <c r="N2107" t="s">
        <v>31403</v>
      </c>
      <c r="O2107" t="s">
        <v>9021</v>
      </c>
      <c r="P2107" t="s">
        <v>31404</v>
      </c>
      <c r="Q2107" t="s">
        <v>9019</v>
      </c>
    </row>
    <row r="2108" spans="2:17" x14ac:dyDescent="0.3">
      <c r="B2108">
        <v>2102</v>
      </c>
      <c r="C2108" t="s">
        <v>5078</v>
      </c>
      <c r="D2108" t="s">
        <v>28419</v>
      </c>
      <c r="E2108" t="s">
        <v>5079</v>
      </c>
      <c r="F2108" t="s">
        <v>43495</v>
      </c>
      <c r="G2108" t="s">
        <v>5078</v>
      </c>
      <c r="H2108" t="s">
        <v>5079</v>
      </c>
      <c r="I2108" t="s">
        <v>43495</v>
      </c>
      <c r="J2108" t="s">
        <v>5078</v>
      </c>
      <c r="L2108">
        <v>2102</v>
      </c>
      <c r="M2108" t="s">
        <v>9022</v>
      </c>
      <c r="N2108" t="s">
        <v>31405</v>
      </c>
      <c r="O2108" t="s">
        <v>9024</v>
      </c>
      <c r="P2108" t="s">
        <v>31406</v>
      </c>
      <c r="Q2108" t="s">
        <v>9022</v>
      </c>
    </row>
    <row r="2109" spans="2:17" x14ac:dyDescent="0.3">
      <c r="B2109">
        <v>2103</v>
      </c>
      <c r="C2109" t="s">
        <v>5080</v>
      </c>
      <c r="D2109" t="s">
        <v>28421</v>
      </c>
      <c r="E2109" t="s">
        <v>5081</v>
      </c>
      <c r="F2109" t="s">
        <v>43496</v>
      </c>
      <c r="G2109" t="s">
        <v>5080</v>
      </c>
      <c r="H2109" t="s">
        <v>5081</v>
      </c>
      <c r="I2109" t="s">
        <v>43496</v>
      </c>
      <c r="J2109" t="s">
        <v>5080</v>
      </c>
      <c r="L2109">
        <v>2103</v>
      </c>
      <c r="M2109" t="s">
        <v>9025</v>
      </c>
      <c r="N2109" t="s">
        <v>31407</v>
      </c>
      <c r="O2109" t="s">
        <v>9027</v>
      </c>
      <c r="P2109" t="s">
        <v>31408</v>
      </c>
      <c r="Q2109" t="s">
        <v>9025</v>
      </c>
    </row>
    <row r="2110" spans="2:17" x14ac:dyDescent="0.3">
      <c r="B2110">
        <v>2104</v>
      </c>
      <c r="C2110" t="s">
        <v>5082</v>
      </c>
      <c r="D2110" t="s">
        <v>28423</v>
      </c>
      <c r="E2110" t="s">
        <v>5083</v>
      </c>
      <c r="F2110" t="s">
        <v>43497</v>
      </c>
      <c r="G2110" t="s">
        <v>5082</v>
      </c>
      <c r="H2110" t="s">
        <v>5083</v>
      </c>
      <c r="I2110" t="s">
        <v>43497</v>
      </c>
      <c r="J2110" t="s">
        <v>5082</v>
      </c>
      <c r="L2110">
        <v>2104</v>
      </c>
      <c r="M2110" t="s">
        <v>9028</v>
      </c>
      <c r="N2110" t="s">
        <v>31409</v>
      </c>
      <c r="O2110" t="s">
        <v>9030</v>
      </c>
      <c r="P2110" t="s">
        <v>31410</v>
      </c>
      <c r="Q2110" t="s">
        <v>9028</v>
      </c>
    </row>
    <row r="2111" spans="2:17" x14ac:dyDescent="0.3">
      <c r="B2111">
        <v>2105</v>
      </c>
      <c r="C2111" t="s">
        <v>5084</v>
      </c>
      <c r="D2111" t="s">
        <v>28425</v>
      </c>
      <c r="E2111" t="s">
        <v>5085</v>
      </c>
      <c r="F2111" t="s">
        <v>43498</v>
      </c>
      <c r="G2111" t="s">
        <v>5084</v>
      </c>
      <c r="H2111" t="s">
        <v>5085</v>
      </c>
      <c r="I2111" t="s">
        <v>43498</v>
      </c>
      <c r="J2111" t="s">
        <v>5084</v>
      </c>
      <c r="L2111">
        <v>2105</v>
      </c>
      <c r="M2111" t="s">
        <v>9031</v>
      </c>
      <c r="N2111" t="s">
        <v>31411</v>
      </c>
      <c r="O2111" t="s">
        <v>9033</v>
      </c>
      <c r="P2111" t="s">
        <v>31412</v>
      </c>
      <c r="Q2111" t="s">
        <v>9031</v>
      </c>
    </row>
    <row r="2112" spans="2:17" x14ac:dyDescent="0.3">
      <c r="B2112">
        <v>2106</v>
      </c>
      <c r="C2112" t="s">
        <v>5086</v>
      </c>
      <c r="D2112" t="s">
        <v>28427</v>
      </c>
      <c r="E2112" t="s">
        <v>5087</v>
      </c>
      <c r="F2112" t="s">
        <v>43499</v>
      </c>
      <c r="G2112" t="s">
        <v>5086</v>
      </c>
      <c r="H2112" t="s">
        <v>5087</v>
      </c>
      <c r="I2112" t="s">
        <v>43499</v>
      </c>
      <c r="J2112" t="s">
        <v>5086</v>
      </c>
      <c r="L2112">
        <v>2106</v>
      </c>
      <c r="M2112" t="s">
        <v>9034</v>
      </c>
      <c r="N2112" t="s">
        <v>31413</v>
      </c>
      <c r="O2112" t="s">
        <v>9036</v>
      </c>
      <c r="P2112" t="s">
        <v>31414</v>
      </c>
      <c r="Q2112" t="s">
        <v>9034</v>
      </c>
    </row>
    <row r="2113" spans="2:17" x14ac:dyDescent="0.3">
      <c r="B2113">
        <v>2107</v>
      </c>
      <c r="C2113" t="s">
        <v>5088</v>
      </c>
      <c r="D2113" t="s">
        <v>28429</v>
      </c>
      <c r="E2113" t="s">
        <v>5089</v>
      </c>
      <c r="F2113" t="s">
        <v>43500</v>
      </c>
      <c r="G2113" t="s">
        <v>5088</v>
      </c>
      <c r="H2113" t="s">
        <v>5089</v>
      </c>
      <c r="I2113" t="s">
        <v>43500</v>
      </c>
      <c r="J2113" t="s">
        <v>5088</v>
      </c>
      <c r="L2113">
        <v>2107</v>
      </c>
      <c r="M2113" t="s">
        <v>9037</v>
      </c>
      <c r="N2113" t="s">
        <v>31415</v>
      </c>
      <c r="O2113" t="s">
        <v>9039</v>
      </c>
      <c r="P2113" t="s">
        <v>31416</v>
      </c>
      <c r="Q2113" t="s">
        <v>9037</v>
      </c>
    </row>
    <row r="2114" spans="2:17" x14ac:dyDescent="0.3">
      <c r="B2114">
        <v>2108</v>
      </c>
      <c r="C2114" t="s">
        <v>5090</v>
      </c>
      <c r="D2114" t="s">
        <v>28431</v>
      </c>
      <c r="E2114" t="s">
        <v>5091</v>
      </c>
      <c r="F2114" t="s">
        <v>43501</v>
      </c>
      <c r="G2114" t="s">
        <v>5090</v>
      </c>
      <c r="H2114" t="s">
        <v>5091</v>
      </c>
      <c r="I2114" t="s">
        <v>43501</v>
      </c>
      <c r="J2114" t="s">
        <v>5090</v>
      </c>
      <c r="L2114">
        <v>2108</v>
      </c>
      <c r="M2114" t="s">
        <v>9040</v>
      </c>
      <c r="N2114" t="s">
        <v>31417</v>
      </c>
      <c r="O2114" t="s">
        <v>9042</v>
      </c>
      <c r="P2114" t="s">
        <v>31418</v>
      </c>
      <c r="Q2114" t="s">
        <v>9040</v>
      </c>
    </row>
    <row r="2115" spans="2:17" x14ac:dyDescent="0.3">
      <c r="B2115">
        <v>2109</v>
      </c>
      <c r="C2115" t="s">
        <v>5092</v>
      </c>
      <c r="D2115" t="s">
        <v>28390</v>
      </c>
      <c r="E2115" t="s">
        <v>5093</v>
      </c>
      <c r="F2115" t="s">
        <v>43470</v>
      </c>
      <c r="G2115" t="s">
        <v>5092</v>
      </c>
      <c r="H2115" t="s">
        <v>5093</v>
      </c>
      <c r="I2115" t="s">
        <v>43470</v>
      </c>
      <c r="J2115" t="s">
        <v>5092</v>
      </c>
      <c r="L2115">
        <v>2109</v>
      </c>
      <c r="M2115" t="s">
        <v>9043</v>
      </c>
      <c r="N2115" t="s">
        <v>31419</v>
      </c>
      <c r="O2115" t="s">
        <v>9045</v>
      </c>
      <c r="P2115" t="s">
        <v>31420</v>
      </c>
      <c r="Q2115" t="s">
        <v>9043</v>
      </c>
    </row>
    <row r="2116" spans="2:17" x14ac:dyDescent="0.3">
      <c r="B2116">
        <v>2110</v>
      </c>
      <c r="C2116" t="s">
        <v>5094</v>
      </c>
      <c r="D2116" t="s">
        <v>28392</v>
      </c>
      <c r="E2116" t="s">
        <v>5095</v>
      </c>
      <c r="F2116" t="s">
        <v>43471</v>
      </c>
      <c r="G2116" t="s">
        <v>5094</v>
      </c>
      <c r="H2116" t="s">
        <v>5095</v>
      </c>
      <c r="I2116" t="s">
        <v>43471</v>
      </c>
      <c r="J2116" t="s">
        <v>5094</v>
      </c>
      <c r="L2116">
        <v>2110</v>
      </c>
      <c r="M2116" t="s">
        <v>9046</v>
      </c>
      <c r="N2116" t="s">
        <v>31421</v>
      </c>
      <c r="O2116" t="s">
        <v>9048</v>
      </c>
      <c r="P2116" t="s">
        <v>31422</v>
      </c>
      <c r="Q2116" t="s">
        <v>9046</v>
      </c>
    </row>
    <row r="2117" spans="2:17" x14ac:dyDescent="0.3">
      <c r="B2117">
        <v>2111</v>
      </c>
      <c r="C2117" t="s">
        <v>5096</v>
      </c>
      <c r="D2117" t="s">
        <v>42433</v>
      </c>
      <c r="E2117" t="s">
        <v>5097</v>
      </c>
      <c r="F2117" t="s">
        <v>50896</v>
      </c>
      <c r="G2117" t="s">
        <v>5096</v>
      </c>
      <c r="H2117" t="s">
        <v>5097</v>
      </c>
      <c r="I2117" t="s">
        <v>50896</v>
      </c>
      <c r="J2117" t="s">
        <v>5096</v>
      </c>
      <c r="L2117">
        <v>2111</v>
      </c>
      <c r="M2117" t="s">
        <v>9049</v>
      </c>
      <c r="N2117" t="s">
        <v>31423</v>
      </c>
      <c r="O2117" t="s">
        <v>9051</v>
      </c>
      <c r="P2117" t="s">
        <v>31424</v>
      </c>
      <c r="Q2117" t="s">
        <v>9049</v>
      </c>
    </row>
    <row r="2118" spans="2:17" x14ac:dyDescent="0.3">
      <c r="B2118">
        <v>2112</v>
      </c>
      <c r="C2118" t="s">
        <v>5098</v>
      </c>
      <c r="D2118" t="s">
        <v>42435</v>
      </c>
      <c r="E2118" t="s">
        <v>5099</v>
      </c>
      <c r="F2118" t="s">
        <v>50897</v>
      </c>
      <c r="G2118" t="s">
        <v>5098</v>
      </c>
      <c r="H2118" t="s">
        <v>5099</v>
      </c>
      <c r="I2118" t="s">
        <v>50897</v>
      </c>
      <c r="J2118" t="s">
        <v>5098</v>
      </c>
      <c r="L2118">
        <v>2112</v>
      </c>
      <c r="M2118" t="s">
        <v>9052</v>
      </c>
      <c r="N2118" t="s">
        <v>31425</v>
      </c>
      <c r="O2118" t="s">
        <v>9054</v>
      </c>
      <c r="P2118" t="s">
        <v>31426</v>
      </c>
      <c r="Q2118" t="s">
        <v>9052</v>
      </c>
    </row>
    <row r="2119" spans="2:17" x14ac:dyDescent="0.3">
      <c r="B2119">
        <v>2113</v>
      </c>
      <c r="C2119" t="s">
        <v>5100</v>
      </c>
      <c r="D2119" t="s">
        <v>42437</v>
      </c>
      <c r="E2119" t="s">
        <v>5101</v>
      </c>
      <c r="F2119" t="s">
        <v>50898</v>
      </c>
      <c r="G2119" t="s">
        <v>5100</v>
      </c>
      <c r="H2119" t="s">
        <v>5101</v>
      </c>
      <c r="I2119" t="s">
        <v>50898</v>
      </c>
      <c r="J2119" t="s">
        <v>5100</v>
      </c>
      <c r="L2119">
        <v>2113</v>
      </c>
      <c r="M2119" t="s">
        <v>9055</v>
      </c>
      <c r="N2119" t="s">
        <v>31427</v>
      </c>
      <c r="O2119" t="s">
        <v>9057</v>
      </c>
      <c r="P2119" t="s">
        <v>31428</v>
      </c>
      <c r="Q2119" t="s">
        <v>9055</v>
      </c>
    </row>
    <row r="2120" spans="2:17" x14ac:dyDescent="0.3">
      <c r="B2120">
        <v>2114</v>
      </c>
      <c r="C2120" t="s">
        <v>50899</v>
      </c>
      <c r="D2120" t="s">
        <v>42440</v>
      </c>
      <c r="E2120" t="s">
        <v>5102</v>
      </c>
      <c r="F2120" t="s">
        <v>50900</v>
      </c>
      <c r="G2120" t="s">
        <v>50899</v>
      </c>
      <c r="H2120" t="s">
        <v>5102</v>
      </c>
      <c r="I2120" t="s">
        <v>50900</v>
      </c>
      <c r="J2120" t="s">
        <v>50899</v>
      </c>
      <c r="L2120">
        <v>2114</v>
      </c>
      <c r="M2120" t="s">
        <v>31429</v>
      </c>
      <c r="N2120" t="s">
        <v>31430</v>
      </c>
      <c r="O2120" t="s">
        <v>9059</v>
      </c>
      <c r="P2120" t="s">
        <v>31431</v>
      </c>
      <c r="Q2120" t="s">
        <v>31429</v>
      </c>
    </row>
    <row r="2121" spans="2:17" x14ac:dyDescent="0.3">
      <c r="B2121">
        <v>2115</v>
      </c>
      <c r="C2121" t="s">
        <v>5841</v>
      </c>
      <c r="D2121" t="s">
        <v>42442</v>
      </c>
      <c r="E2121" t="s">
        <v>5103</v>
      </c>
      <c r="F2121" t="s">
        <v>50901</v>
      </c>
      <c r="G2121" t="s">
        <v>5841</v>
      </c>
      <c r="H2121" t="s">
        <v>5103</v>
      </c>
      <c r="I2121" t="s">
        <v>50901</v>
      </c>
      <c r="J2121" t="s">
        <v>5841</v>
      </c>
      <c r="L2121">
        <v>2115</v>
      </c>
      <c r="M2121" t="s">
        <v>9060</v>
      </c>
      <c r="N2121" t="s">
        <v>31432</v>
      </c>
      <c r="O2121" t="s">
        <v>9062</v>
      </c>
      <c r="P2121" t="s">
        <v>31433</v>
      </c>
      <c r="Q2121" t="s">
        <v>9060</v>
      </c>
    </row>
    <row r="2122" spans="2:17" x14ac:dyDescent="0.3">
      <c r="B2122">
        <v>2116</v>
      </c>
      <c r="C2122" t="s">
        <v>5104</v>
      </c>
      <c r="D2122" t="s">
        <v>42444</v>
      </c>
      <c r="E2122" t="s">
        <v>5105</v>
      </c>
      <c r="F2122" t="s">
        <v>50902</v>
      </c>
      <c r="G2122" t="s">
        <v>5104</v>
      </c>
      <c r="H2122" t="s">
        <v>5105</v>
      </c>
      <c r="I2122" t="s">
        <v>50902</v>
      </c>
      <c r="J2122" t="s">
        <v>5104</v>
      </c>
      <c r="L2122">
        <v>2116</v>
      </c>
      <c r="M2122" t="s">
        <v>9063</v>
      </c>
      <c r="N2122" t="s">
        <v>31434</v>
      </c>
      <c r="O2122" t="s">
        <v>9065</v>
      </c>
      <c r="P2122" t="s">
        <v>31435</v>
      </c>
      <c r="Q2122" t="s">
        <v>9063</v>
      </c>
    </row>
    <row r="2123" spans="2:17" x14ac:dyDescent="0.3">
      <c r="B2123">
        <v>2117</v>
      </c>
      <c r="C2123" t="s">
        <v>5106</v>
      </c>
      <c r="D2123" t="s">
        <v>42446</v>
      </c>
      <c r="E2123" t="s">
        <v>5107</v>
      </c>
      <c r="F2123" t="s">
        <v>50903</v>
      </c>
      <c r="G2123" t="s">
        <v>5106</v>
      </c>
      <c r="H2123" t="s">
        <v>5107</v>
      </c>
      <c r="I2123" t="s">
        <v>50903</v>
      </c>
      <c r="J2123" t="s">
        <v>5106</v>
      </c>
      <c r="L2123">
        <v>2117</v>
      </c>
      <c r="M2123" t="s">
        <v>9066</v>
      </c>
      <c r="N2123" t="s">
        <v>31436</v>
      </c>
      <c r="O2123" t="s">
        <v>9068</v>
      </c>
      <c r="P2123" t="s">
        <v>31437</v>
      </c>
      <c r="Q2123" t="s">
        <v>9066</v>
      </c>
    </row>
    <row r="2124" spans="2:17" x14ac:dyDescent="0.3">
      <c r="B2124">
        <v>2118</v>
      </c>
      <c r="C2124" t="s">
        <v>5108</v>
      </c>
      <c r="D2124" t="s">
        <v>42448</v>
      </c>
      <c r="E2124" t="s">
        <v>5109</v>
      </c>
      <c r="F2124" t="s">
        <v>50904</v>
      </c>
      <c r="G2124" t="s">
        <v>5108</v>
      </c>
      <c r="H2124" t="s">
        <v>5109</v>
      </c>
      <c r="I2124" t="s">
        <v>50904</v>
      </c>
      <c r="J2124" t="s">
        <v>5108</v>
      </c>
      <c r="L2124">
        <v>2118</v>
      </c>
      <c r="M2124" t="s">
        <v>9069</v>
      </c>
      <c r="N2124" t="s">
        <v>31438</v>
      </c>
      <c r="O2124" t="s">
        <v>9071</v>
      </c>
      <c r="P2124" t="s">
        <v>31439</v>
      </c>
      <c r="Q2124" t="s">
        <v>9069</v>
      </c>
    </row>
    <row r="2125" spans="2:17" x14ac:dyDescent="0.3">
      <c r="B2125">
        <v>2119</v>
      </c>
      <c r="C2125" t="s">
        <v>5110</v>
      </c>
      <c r="D2125" t="s">
        <v>42450</v>
      </c>
      <c r="E2125" t="s">
        <v>5111</v>
      </c>
      <c r="F2125" t="s">
        <v>50905</v>
      </c>
      <c r="G2125" t="s">
        <v>5110</v>
      </c>
      <c r="H2125" t="s">
        <v>5111</v>
      </c>
      <c r="I2125" t="s">
        <v>50905</v>
      </c>
      <c r="J2125" t="s">
        <v>5110</v>
      </c>
      <c r="L2125">
        <v>2119</v>
      </c>
      <c r="M2125" t="s">
        <v>9072</v>
      </c>
      <c r="N2125" t="s">
        <v>31440</v>
      </c>
      <c r="O2125" t="s">
        <v>9074</v>
      </c>
      <c r="P2125" t="s">
        <v>31441</v>
      </c>
      <c r="Q2125" t="s">
        <v>9072</v>
      </c>
    </row>
    <row r="2126" spans="2:17" x14ac:dyDescent="0.3">
      <c r="B2126">
        <v>2120</v>
      </c>
      <c r="C2126" t="s">
        <v>5049</v>
      </c>
      <c r="D2126" t="s">
        <v>42452</v>
      </c>
      <c r="E2126" t="s">
        <v>26810</v>
      </c>
      <c r="F2126" t="s">
        <v>50906</v>
      </c>
      <c r="G2126" t="s">
        <v>5049</v>
      </c>
      <c r="H2126" t="s">
        <v>26810</v>
      </c>
      <c r="I2126" t="s">
        <v>50906</v>
      </c>
      <c r="J2126" t="s">
        <v>5049</v>
      </c>
      <c r="L2126">
        <v>2120</v>
      </c>
      <c r="M2126" t="s">
        <v>8977</v>
      </c>
      <c r="N2126" t="s">
        <v>31442</v>
      </c>
      <c r="O2126" t="s">
        <v>26113</v>
      </c>
      <c r="P2126" t="s">
        <v>31443</v>
      </c>
      <c r="Q2126" t="s">
        <v>8977</v>
      </c>
    </row>
    <row r="2127" spans="2:17" x14ac:dyDescent="0.3">
      <c r="B2127">
        <v>2121</v>
      </c>
      <c r="C2127" t="s">
        <v>5112</v>
      </c>
      <c r="D2127" t="s">
        <v>42454</v>
      </c>
      <c r="E2127" t="s">
        <v>5113</v>
      </c>
      <c r="F2127" t="s">
        <v>50907</v>
      </c>
      <c r="G2127" t="s">
        <v>5112</v>
      </c>
      <c r="H2127" t="s">
        <v>5113</v>
      </c>
      <c r="I2127" t="s">
        <v>50907</v>
      </c>
      <c r="J2127" t="s">
        <v>5112</v>
      </c>
      <c r="L2127">
        <v>2121</v>
      </c>
      <c r="M2127" t="s">
        <v>9075</v>
      </c>
      <c r="N2127" t="s">
        <v>31444</v>
      </c>
      <c r="O2127" t="s">
        <v>9077</v>
      </c>
      <c r="P2127" t="s">
        <v>31445</v>
      </c>
      <c r="Q2127" t="s">
        <v>9075</v>
      </c>
    </row>
    <row r="2128" spans="2:17" x14ac:dyDescent="0.3">
      <c r="B2128">
        <v>2122</v>
      </c>
      <c r="C2128" t="s">
        <v>5114</v>
      </c>
      <c r="D2128" t="s">
        <v>42456</v>
      </c>
      <c r="E2128" t="s">
        <v>5115</v>
      </c>
      <c r="F2128" t="s">
        <v>50908</v>
      </c>
      <c r="G2128" t="s">
        <v>5114</v>
      </c>
      <c r="H2128" t="s">
        <v>5115</v>
      </c>
      <c r="I2128" t="s">
        <v>50908</v>
      </c>
      <c r="J2128" t="s">
        <v>5114</v>
      </c>
      <c r="L2128">
        <v>2122</v>
      </c>
      <c r="M2128" t="s">
        <v>9078</v>
      </c>
      <c r="N2128" t="s">
        <v>31446</v>
      </c>
      <c r="O2128" t="s">
        <v>9080</v>
      </c>
      <c r="P2128" t="s">
        <v>31447</v>
      </c>
      <c r="Q2128" t="s">
        <v>9078</v>
      </c>
    </row>
    <row r="2129" spans="2:17" x14ac:dyDescent="0.3">
      <c r="B2129">
        <v>2123</v>
      </c>
      <c r="C2129" t="s">
        <v>5116</v>
      </c>
      <c r="D2129" t="s">
        <v>42458</v>
      </c>
      <c r="E2129" t="s">
        <v>5117</v>
      </c>
      <c r="F2129" t="s">
        <v>50909</v>
      </c>
      <c r="G2129" t="s">
        <v>5116</v>
      </c>
      <c r="H2129" t="s">
        <v>5117</v>
      </c>
      <c r="I2129" t="s">
        <v>50909</v>
      </c>
      <c r="J2129" t="s">
        <v>5116</v>
      </c>
      <c r="L2129">
        <v>2123</v>
      </c>
      <c r="M2129" t="s">
        <v>9081</v>
      </c>
      <c r="N2129" t="s">
        <v>31448</v>
      </c>
      <c r="O2129" t="s">
        <v>9083</v>
      </c>
      <c r="P2129" t="s">
        <v>31449</v>
      </c>
      <c r="Q2129" t="s">
        <v>9081</v>
      </c>
    </row>
    <row r="2130" spans="2:17" x14ac:dyDescent="0.3">
      <c r="B2130">
        <v>2124</v>
      </c>
      <c r="C2130" t="s">
        <v>5118</v>
      </c>
      <c r="D2130" t="s">
        <v>42460</v>
      </c>
      <c r="E2130" t="s">
        <v>5119</v>
      </c>
      <c r="F2130" t="s">
        <v>50910</v>
      </c>
      <c r="G2130" t="s">
        <v>5118</v>
      </c>
      <c r="H2130" t="s">
        <v>5119</v>
      </c>
      <c r="I2130" t="s">
        <v>50910</v>
      </c>
      <c r="J2130" t="s">
        <v>5118</v>
      </c>
      <c r="L2130">
        <v>2124</v>
      </c>
      <c r="M2130" t="s">
        <v>9084</v>
      </c>
      <c r="N2130" t="s">
        <v>31450</v>
      </c>
      <c r="O2130" t="s">
        <v>9086</v>
      </c>
      <c r="P2130" t="s">
        <v>31451</v>
      </c>
      <c r="Q2130" t="s">
        <v>9084</v>
      </c>
    </row>
    <row r="2131" spans="2:17" x14ac:dyDescent="0.3">
      <c r="B2131">
        <v>2125</v>
      </c>
      <c r="C2131" t="s">
        <v>5120</v>
      </c>
      <c r="D2131" t="s">
        <v>42462</v>
      </c>
      <c r="E2131" t="s">
        <v>5121</v>
      </c>
      <c r="F2131" t="s">
        <v>50911</v>
      </c>
      <c r="G2131" t="s">
        <v>5120</v>
      </c>
      <c r="H2131" t="s">
        <v>5121</v>
      </c>
      <c r="I2131" t="s">
        <v>50911</v>
      </c>
      <c r="J2131" t="s">
        <v>5120</v>
      </c>
      <c r="L2131">
        <v>2125</v>
      </c>
      <c r="M2131" t="s">
        <v>9087</v>
      </c>
      <c r="N2131" t="s">
        <v>31452</v>
      </c>
      <c r="O2131" t="s">
        <v>9089</v>
      </c>
      <c r="P2131" t="s">
        <v>31453</v>
      </c>
      <c r="Q2131" t="s">
        <v>9087</v>
      </c>
    </row>
    <row r="2132" spans="2:17" x14ac:dyDescent="0.3">
      <c r="B2132">
        <v>2126</v>
      </c>
      <c r="C2132" t="s">
        <v>5122</v>
      </c>
      <c r="D2132" t="s">
        <v>42464</v>
      </c>
      <c r="E2132" t="s">
        <v>5123</v>
      </c>
      <c r="F2132" t="s">
        <v>50912</v>
      </c>
      <c r="G2132" t="s">
        <v>5122</v>
      </c>
      <c r="H2132" t="s">
        <v>5123</v>
      </c>
      <c r="I2132" t="s">
        <v>50912</v>
      </c>
      <c r="J2132" t="s">
        <v>5122</v>
      </c>
      <c r="L2132">
        <v>2126</v>
      </c>
      <c r="M2132" t="s">
        <v>9090</v>
      </c>
      <c r="N2132" t="s">
        <v>31454</v>
      </c>
      <c r="O2132" t="s">
        <v>9092</v>
      </c>
      <c r="P2132" t="s">
        <v>31455</v>
      </c>
      <c r="Q2132" t="s">
        <v>9090</v>
      </c>
    </row>
    <row r="2133" spans="2:17" x14ac:dyDescent="0.3">
      <c r="B2133">
        <v>2127</v>
      </c>
      <c r="C2133" t="s">
        <v>5124</v>
      </c>
      <c r="D2133" t="s">
        <v>42466</v>
      </c>
      <c r="E2133" t="s">
        <v>5125</v>
      </c>
      <c r="F2133" t="s">
        <v>50913</v>
      </c>
      <c r="G2133" t="s">
        <v>5124</v>
      </c>
      <c r="H2133" t="s">
        <v>5125</v>
      </c>
      <c r="I2133" t="s">
        <v>50913</v>
      </c>
      <c r="J2133" t="s">
        <v>5124</v>
      </c>
      <c r="L2133">
        <v>2127</v>
      </c>
      <c r="M2133" t="s">
        <v>9093</v>
      </c>
      <c r="N2133" t="s">
        <v>31456</v>
      </c>
      <c r="O2133" t="s">
        <v>9095</v>
      </c>
      <c r="P2133" t="s">
        <v>31457</v>
      </c>
      <c r="Q2133" t="s">
        <v>9093</v>
      </c>
    </row>
    <row r="2134" spans="2:17" x14ac:dyDescent="0.3">
      <c r="B2134">
        <v>2128</v>
      </c>
      <c r="C2134" t="s">
        <v>5126</v>
      </c>
      <c r="D2134" t="s">
        <v>42468</v>
      </c>
      <c r="E2134" t="s">
        <v>5127</v>
      </c>
      <c r="F2134" t="s">
        <v>50914</v>
      </c>
      <c r="G2134" t="s">
        <v>5126</v>
      </c>
      <c r="H2134" t="s">
        <v>5127</v>
      </c>
      <c r="I2134" t="s">
        <v>50914</v>
      </c>
      <c r="J2134" t="s">
        <v>5126</v>
      </c>
      <c r="L2134">
        <v>2128</v>
      </c>
      <c r="M2134" t="s">
        <v>9096</v>
      </c>
      <c r="N2134" t="s">
        <v>31458</v>
      </c>
      <c r="O2134" t="s">
        <v>9098</v>
      </c>
      <c r="P2134" t="s">
        <v>31459</v>
      </c>
      <c r="Q2134" t="s">
        <v>9096</v>
      </c>
    </row>
    <row r="2135" spans="2:17" x14ac:dyDescent="0.3">
      <c r="B2135">
        <v>2129</v>
      </c>
      <c r="C2135" t="s">
        <v>5128</v>
      </c>
      <c r="D2135" t="s">
        <v>42470</v>
      </c>
      <c r="E2135" t="s">
        <v>5129</v>
      </c>
      <c r="F2135" t="s">
        <v>50915</v>
      </c>
      <c r="G2135" t="s">
        <v>5128</v>
      </c>
      <c r="H2135" t="s">
        <v>5129</v>
      </c>
      <c r="I2135" t="s">
        <v>50915</v>
      </c>
      <c r="J2135" t="s">
        <v>5128</v>
      </c>
      <c r="L2135">
        <v>2129</v>
      </c>
      <c r="M2135" t="s">
        <v>9099</v>
      </c>
      <c r="N2135" t="s">
        <v>31460</v>
      </c>
      <c r="O2135" t="s">
        <v>9101</v>
      </c>
      <c r="P2135" t="s">
        <v>31461</v>
      </c>
      <c r="Q2135" t="s">
        <v>9099</v>
      </c>
    </row>
    <row r="2136" spans="2:17" x14ac:dyDescent="0.3">
      <c r="B2136">
        <v>2130</v>
      </c>
      <c r="C2136" t="s">
        <v>5130</v>
      </c>
      <c r="D2136" t="s">
        <v>42472</v>
      </c>
      <c r="E2136" t="s">
        <v>5131</v>
      </c>
      <c r="F2136" t="s">
        <v>50916</v>
      </c>
      <c r="G2136" t="s">
        <v>5130</v>
      </c>
      <c r="H2136" t="s">
        <v>5131</v>
      </c>
      <c r="I2136" t="s">
        <v>50916</v>
      </c>
      <c r="J2136" t="s">
        <v>5130</v>
      </c>
      <c r="L2136">
        <v>2130</v>
      </c>
      <c r="M2136" t="s">
        <v>9102</v>
      </c>
      <c r="N2136" t="s">
        <v>31462</v>
      </c>
      <c r="O2136" t="s">
        <v>9104</v>
      </c>
      <c r="P2136" t="s">
        <v>31463</v>
      </c>
      <c r="Q2136" t="s">
        <v>9102</v>
      </c>
    </row>
    <row r="2137" spans="2:17" x14ac:dyDescent="0.3">
      <c r="B2137">
        <v>2131</v>
      </c>
      <c r="C2137" t="s">
        <v>5132</v>
      </c>
      <c r="D2137" t="s">
        <v>42474</v>
      </c>
      <c r="E2137" t="s">
        <v>5133</v>
      </c>
      <c r="F2137" t="s">
        <v>50917</v>
      </c>
      <c r="G2137" t="s">
        <v>5132</v>
      </c>
      <c r="H2137" t="s">
        <v>5133</v>
      </c>
      <c r="I2137" t="s">
        <v>50917</v>
      </c>
      <c r="J2137" t="s">
        <v>5132</v>
      </c>
      <c r="L2137">
        <v>2131</v>
      </c>
      <c r="M2137" t="s">
        <v>9105</v>
      </c>
      <c r="N2137" t="s">
        <v>31464</v>
      </c>
      <c r="O2137" t="s">
        <v>9107</v>
      </c>
      <c r="P2137" t="s">
        <v>31465</v>
      </c>
      <c r="Q2137" t="s">
        <v>9105</v>
      </c>
    </row>
    <row r="2138" spans="2:17" x14ac:dyDescent="0.3">
      <c r="B2138">
        <v>2132</v>
      </c>
      <c r="C2138" t="s">
        <v>5134</v>
      </c>
      <c r="D2138" t="s">
        <v>42476</v>
      </c>
      <c r="E2138" t="s">
        <v>5135</v>
      </c>
      <c r="F2138" t="s">
        <v>50918</v>
      </c>
      <c r="G2138" t="s">
        <v>5134</v>
      </c>
      <c r="H2138" t="s">
        <v>5135</v>
      </c>
      <c r="I2138" t="s">
        <v>50918</v>
      </c>
      <c r="J2138" t="s">
        <v>5134</v>
      </c>
      <c r="L2138">
        <v>2132</v>
      </c>
      <c r="M2138" t="s">
        <v>9108</v>
      </c>
      <c r="N2138" t="s">
        <v>31466</v>
      </c>
      <c r="O2138" t="s">
        <v>9110</v>
      </c>
      <c r="P2138" t="s">
        <v>31467</v>
      </c>
      <c r="Q2138" t="s">
        <v>9108</v>
      </c>
    </row>
    <row r="2139" spans="2:17" x14ac:dyDescent="0.3">
      <c r="B2139">
        <v>2133</v>
      </c>
      <c r="C2139" t="s">
        <v>5136</v>
      </c>
      <c r="D2139" t="s">
        <v>42478</v>
      </c>
      <c r="E2139" t="s">
        <v>5137</v>
      </c>
      <c r="F2139" t="s">
        <v>50919</v>
      </c>
      <c r="G2139" t="s">
        <v>5136</v>
      </c>
      <c r="H2139" t="s">
        <v>5137</v>
      </c>
      <c r="I2139" t="s">
        <v>50919</v>
      </c>
      <c r="J2139" t="s">
        <v>5136</v>
      </c>
      <c r="L2139">
        <v>2133</v>
      </c>
      <c r="M2139" t="s">
        <v>9111</v>
      </c>
      <c r="N2139" t="s">
        <v>31468</v>
      </c>
      <c r="O2139" t="s">
        <v>9113</v>
      </c>
      <c r="P2139" t="s">
        <v>31469</v>
      </c>
      <c r="Q2139" t="s">
        <v>9111</v>
      </c>
    </row>
    <row r="2140" spans="2:17" x14ac:dyDescent="0.3">
      <c r="B2140">
        <v>2134</v>
      </c>
      <c r="C2140" t="s">
        <v>5138</v>
      </c>
      <c r="D2140" t="s">
        <v>42480</v>
      </c>
      <c r="E2140" t="s">
        <v>5139</v>
      </c>
      <c r="F2140" t="s">
        <v>50920</v>
      </c>
      <c r="G2140" t="s">
        <v>5138</v>
      </c>
      <c r="H2140" t="s">
        <v>5139</v>
      </c>
      <c r="I2140" t="s">
        <v>50920</v>
      </c>
      <c r="J2140" t="s">
        <v>5138</v>
      </c>
      <c r="L2140">
        <v>2134</v>
      </c>
      <c r="M2140" t="s">
        <v>9114</v>
      </c>
      <c r="N2140" t="s">
        <v>31470</v>
      </c>
      <c r="O2140" t="s">
        <v>9116</v>
      </c>
      <c r="P2140" t="s">
        <v>31471</v>
      </c>
      <c r="Q2140" t="s">
        <v>9114</v>
      </c>
    </row>
    <row r="2141" spans="2:17" x14ac:dyDescent="0.3">
      <c r="B2141">
        <v>2135</v>
      </c>
      <c r="C2141" t="s">
        <v>5140</v>
      </c>
      <c r="D2141" t="s">
        <v>42482</v>
      </c>
      <c r="E2141" t="s">
        <v>5141</v>
      </c>
      <c r="F2141" t="s">
        <v>50921</v>
      </c>
      <c r="G2141" t="s">
        <v>5140</v>
      </c>
      <c r="H2141" t="s">
        <v>5141</v>
      </c>
      <c r="I2141" t="s">
        <v>50921</v>
      </c>
      <c r="J2141" t="s">
        <v>5140</v>
      </c>
      <c r="L2141">
        <v>2135</v>
      </c>
      <c r="M2141" t="s">
        <v>9117</v>
      </c>
      <c r="N2141" t="s">
        <v>31472</v>
      </c>
      <c r="O2141" t="s">
        <v>9119</v>
      </c>
      <c r="P2141" t="s">
        <v>31473</v>
      </c>
      <c r="Q2141" t="s">
        <v>9117</v>
      </c>
    </row>
    <row r="2142" spans="2:17" x14ac:dyDescent="0.3">
      <c r="B2142">
        <v>2136</v>
      </c>
      <c r="C2142" t="s">
        <v>5142</v>
      </c>
      <c r="D2142" t="s">
        <v>42484</v>
      </c>
      <c r="E2142" t="s">
        <v>5143</v>
      </c>
      <c r="F2142" t="s">
        <v>50922</v>
      </c>
      <c r="G2142" t="s">
        <v>5142</v>
      </c>
      <c r="H2142" t="s">
        <v>5143</v>
      </c>
      <c r="I2142" t="s">
        <v>50922</v>
      </c>
      <c r="J2142" t="s">
        <v>5142</v>
      </c>
      <c r="L2142">
        <v>2136</v>
      </c>
      <c r="M2142" t="s">
        <v>9120</v>
      </c>
      <c r="N2142" t="s">
        <v>31474</v>
      </c>
      <c r="O2142" t="s">
        <v>9122</v>
      </c>
      <c r="P2142" t="s">
        <v>31475</v>
      </c>
      <c r="Q2142" t="s">
        <v>9120</v>
      </c>
    </row>
    <row r="2143" spans="2:17" x14ac:dyDescent="0.3">
      <c r="B2143">
        <v>2137</v>
      </c>
      <c r="C2143" t="s">
        <v>5144</v>
      </c>
      <c r="D2143" t="s">
        <v>42486</v>
      </c>
      <c r="E2143" t="s">
        <v>5145</v>
      </c>
      <c r="F2143" t="s">
        <v>50923</v>
      </c>
      <c r="G2143" t="s">
        <v>5144</v>
      </c>
      <c r="H2143" t="s">
        <v>5145</v>
      </c>
      <c r="I2143" t="s">
        <v>50923</v>
      </c>
      <c r="J2143" t="s">
        <v>5144</v>
      </c>
      <c r="L2143">
        <v>2137</v>
      </c>
      <c r="M2143" t="s">
        <v>9123</v>
      </c>
      <c r="N2143" t="s">
        <v>31476</v>
      </c>
      <c r="O2143" t="s">
        <v>9125</v>
      </c>
      <c r="P2143" t="s">
        <v>31477</v>
      </c>
      <c r="Q2143" t="s">
        <v>9123</v>
      </c>
    </row>
    <row r="2144" spans="2:17" x14ac:dyDescent="0.3">
      <c r="B2144">
        <v>2138</v>
      </c>
      <c r="C2144" t="s">
        <v>5146</v>
      </c>
      <c r="D2144" t="s">
        <v>42488</v>
      </c>
      <c r="E2144" t="s">
        <v>5147</v>
      </c>
      <c r="F2144" t="s">
        <v>50924</v>
      </c>
      <c r="G2144" t="s">
        <v>5146</v>
      </c>
      <c r="H2144" t="s">
        <v>5147</v>
      </c>
      <c r="I2144" t="s">
        <v>50924</v>
      </c>
      <c r="J2144" t="s">
        <v>5146</v>
      </c>
      <c r="L2144">
        <v>2138</v>
      </c>
      <c r="M2144" t="s">
        <v>9126</v>
      </c>
      <c r="N2144" t="s">
        <v>31478</v>
      </c>
      <c r="O2144" t="s">
        <v>9128</v>
      </c>
      <c r="P2144" t="s">
        <v>31479</v>
      </c>
      <c r="Q2144" t="s">
        <v>9126</v>
      </c>
    </row>
    <row r="2145" spans="2:17" x14ac:dyDescent="0.3">
      <c r="B2145">
        <v>2139</v>
      </c>
      <c r="C2145" t="s">
        <v>5148</v>
      </c>
      <c r="D2145" t="s">
        <v>42490</v>
      </c>
      <c r="E2145" t="s">
        <v>5149</v>
      </c>
      <c r="F2145" t="s">
        <v>50925</v>
      </c>
      <c r="G2145" t="s">
        <v>5148</v>
      </c>
      <c r="H2145" t="s">
        <v>5149</v>
      </c>
      <c r="I2145" t="s">
        <v>50925</v>
      </c>
      <c r="J2145" t="s">
        <v>5148</v>
      </c>
      <c r="L2145">
        <v>2139</v>
      </c>
      <c r="M2145" t="s">
        <v>9129</v>
      </c>
      <c r="N2145" t="s">
        <v>31480</v>
      </c>
      <c r="O2145" t="s">
        <v>9131</v>
      </c>
      <c r="P2145" t="s">
        <v>31481</v>
      </c>
      <c r="Q2145" t="s">
        <v>9129</v>
      </c>
    </row>
    <row r="2146" spans="2:17" x14ac:dyDescent="0.3">
      <c r="B2146">
        <v>2140</v>
      </c>
      <c r="C2146" t="s">
        <v>5150</v>
      </c>
      <c r="D2146" t="s">
        <v>42492</v>
      </c>
      <c r="E2146" t="s">
        <v>5151</v>
      </c>
      <c r="F2146" t="s">
        <v>50926</v>
      </c>
      <c r="G2146" t="s">
        <v>5150</v>
      </c>
      <c r="H2146" t="s">
        <v>5151</v>
      </c>
      <c r="I2146" t="s">
        <v>50926</v>
      </c>
      <c r="J2146" t="s">
        <v>5150</v>
      </c>
      <c r="L2146">
        <v>2140</v>
      </c>
      <c r="M2146" t="s">
        <v>9132</v>
      </c>
      <c r="N2146" t="s">
        <v>31482</v>
      </c>
      <c r="O2146" t="s">
        <v>9134</v>
      </c>
      <c r="P2146" t="s">
        <v>31483</v>
      </c>
      <c r="Q2146" t="s">
        <v>9132</v>
      </c>
    </row>
    <row r="2147" spans="2:17" x14ac:dyDescent="0.3">
      <c r="B2147">
        <v>2141</v>
      </c>
      <c r="C2147" t="s">
        <v>5152</v>
      </c>
      <c r="D2147" t="s">
        <v>42494</v>
      </c>
      <c r="E2147" t="s">
        <v>5153</v>
      </c>
      <c r="F2147" t="s">
        <v>50927</v>
      </c>
      <c r="G2147" t="s">
        <v>5152</v>
      </c>
      <c r="H2147" t="s">
        <v>5153</v>
      </c>
      <c r="I2147" t="s">
        <v>50927</v>
      </c>
      <c r="J2147" t="s">
        <v>5152</v>
      </c>
      <c r="L2147">
        <v>2141</v>
      </c>
      <c r="M2147" t="s">
        <v>9135</v>
      </c>
      <c r="N2147" t="s">
        <v>31484</v>
      </c>
      <c r="O2147" t="s">
        <v>9137</v>
      </c>
      <c r="P2147" t="s">
        <v>31485</v>
      </c>
      <c r="Q2147" t="s">
        <v>9135</v>
      </c>
    </row>
    <row r="2148" spans="2:17" x14ac:dyDescent="0.3">
      <c r="B2148">
        <v>2142</v>
      </c>
      <c r="C2148" t="s">
        <v>5154</v>
      </c>
      <c r="D2148" t="s">
        <v>42496</v>
      </c>
      <c r="E2148" t="s">
        <v>5155</v>
      </c>
      <c r="F2148" t="s">
        <v>50928</v>
      </c>
      <c r="G2148" t="s">
        <v>5154</v>
      </c>
      <c r="H2148" t="s">
        <v>5155</v>
      </c>
      <c r="I2148" t="s">
        <v>50928</v>
      </c>
      <c r="J2148" t="s">
        <v>5154</v>
      </c>
      <c r="L2148">
        <v>2142</v>
      </c>
      <c r="M2148" t="s">
        <v>9138</v>
      </c>
      <c r="N2148" t="s">
        <v>31486</v>
      </c>
      <c r="O2148" t="s">
        <v>9140</v>
      </c>
      <c r="P2148" t="s">
        <v>31487</v>
      </c>
      <c r="Q2148" t="s">
        <v>9138</v>
      </c>
    </row>
    <row r="2149" spans="2:17" x14ac:dyDescent="0.3">
      <c r="B2149">
        <v>2143</v>
      </c>
      <c r="C2149" t="s">
        <v>5156</v>
      </c>
      <c r="D2149" t="s">
        <v>42498</v>
      </c>
      <c r="E2149" t="s">
        <v>5157</v>
      </c>
      <c r="F2149" t="s">
        <v>50929</v>
      </c>
      <c r="G2149" t="s">
        <v>5156</v>
      </c>
      <c r="H2149" t="s">
        <v>5157</v>
      </c>
      <c r="I2149" t="s">
        <v>50929</v>
      </c>
      <c r="J2149" t="s">
        <v>5156</v>
      </c>
      <c r="L2149">
        <v>2143</v>
      </c>
      <c r="M2149" t="s">
        <v>9141</v>
      </c>
      <c r="N2149" t="s">
        <v>31488</v>
      </c>
      <c r="O2149" t="s">
        <v>9143</v>
      </c>
      <c r="P2149" t="s">
        <v>31489</v>
      </c>
      <c r="Q2149" t="s">
        <v>9141</v>
      </c>
    </row>
    <row r="2150" spans="2:17" x14ac:dyDescent="0.3">
      <c r="B2150">
        <v>2144</v>
      </c>
      <c r="C2150" t="s">
        <v>5158</v>
      </c>
      <c r="D2150" t="s">
        <v>42500</v>
      </c>
      <c r="E2150" t="s">
        <v>5159</v>
      </c>
      <c r="F2150" t="s">
        <v>50930</v>
      </c>
      <c r="G2150" t="s">
        <v>5158</v>
      </c>
      <c r="H2150" t="s">
        <v>5159</v>
      </c>
      <c r="I2150" t="s">
        <v>50930</v>
      </c>
      <c r="J2150" t="s">
        <v>5158</v>
      </c>
      <c r="L2150">
        <v>2144</v>
      </c>
      <c r="M2150" t="s">
        <v>9144</v>
      </c>
      <c r="N2150" t="s">
        <v>31490</v>
      </c>
      <c r="O2150" t="s">
        <v>9146</v>
      </c>
      <c r="P2150" t="s">
        <v>31491</v>
      </c>
      <c r="Q2150" t="s">
        <v>9144</v>
      </c>
    </row>
    <row r="2151" spans="2:17" x14ac:dyDescent="0.3">
      <c r="B2151">
        <v>2145</v>
      </c>
      <c r="C2151" t="s">
        <v>5160</v>
      </c>
      <c r="D2151" t="s">
        <v>42502</v>
      </c>
      <c r="E2151" t="s">
        <v>5161</v>
      </c>
      <c r="F2151" t="s">
        <v>50931</v>
      </c>
      <c r="G2151" t="s">
        <v>5160</v>
      </c>
      <c r="H2151" t="s">
        <v>5161</v>
      </c>
      <c r="I2151" t="s">
        <v>50931</v>
      </c>
      <c r="J2151" t="s">
        <v>5160</v>
      </c>
      <c r="L2151">
        <v>2145</v>
      </c>
      <c r="M2151" t="s">
        <v>9147</v>
      </c>
      <c r="N2151" t="s">
        <v>31492</v>
      </c>
      <c r="O2151" t="s">
        <v>9149</v>
      </c>
      <c r="P2151" t="s">
        <v>31493</v>
      </c>
      <c r="Q2151" t="s">
        <v>9147</v>
      </c>
    </row>
    <row r="2152" spans="2:17" x14ac:dyDescent="0.3">
      <c r="B2152">
        <v>2146</v>
      </c>
      <c r="C2152" t="s">
        <v>26966</v>
      </c>
      <c r="D2152" t="s">
        <v>42504</v>
      </c>
      <c r="E2152" t="s">
        <v>5162</v>
      </c>
      <c r="F2152" t="s">
        <v>50932</v>
      </c>
      <c r="G2152" t="s">
        <v>26966</v>
      </c>
      <c r="H2152" t="s">
        <v>5162</v>
      </c>
      <c r="I2152" t="s">
        <v>50932</v>
      </c>
      <c r="J2152" t="s">
        <v>26966</v>
      </c>
      <c r="L2152">
        <v>2146</v>
      </c>
      <c r="M2152" t="s">
        <v>27065</v>
      </c>
      <c r="N2152" t="s">
        <v>31494</v>
      </c>
      <c r="O2152" t="s">
        <v>9151</v>
      </c>
      <c r="P2152" t="s">
        <v>31495</v>
      </c>
      <c r="Q2152" t="s">
        <v>27065</v>
      </c>
    </row>
    <row r="2153" spans="2:17" x14ac:dyDescent="0.3">
      <c r="B2153">
        <v>2147</v>
      </c>
      <c r="C2153" t="s">
        <v>26967</v>
      </c>
      <c r="D2153" t="s">
        <v>42506</v>
      </c>
      <c r="E2153" t="s">
        <v>5163</v>
      </c>
      <c r="F2153" t="s">
        <v>50933</v>
      </c>
      <c r="G2153" t="s">
        <v>26967</v>
      </c>
      <c r="H2153" t="s">
        <v>5163</v>
      </c>
      <c r="I2153" t="s">
        <v>50933</v>
      </c>
      <c r="J2153" t="s">
        <v>26967</v>
      </c>
      <c r="L2153">
        <v>2147</v>
      </c>
      <c r="M2153" t="s">
        <v>27066</v>
      </c>
      <c r="N2153" t="s">
        <v>31496</v>
      </c>
      <c r="O2153" t="s">
        <v>9153</v>
      </c>
      <c r="P2153" t="s">
        <v>31497</v>
      </c>
      <c r="Q2153" t="s">
        <v>27066</v>
      </c>
    </row>
    <row r="2154" spans="2:17" x14ac:dyDescent="0.3">
      <c r="B2154">
        <v>2148</v>
      </c>
      <c r="C2154" t="s">
        <v>26968</v>
      </c>
      <c r="D2154" t="s">
        <v>42508</v>
      </c>
      <c r="E2154" t="s">
        <v>5164</v>
      </c>
      <c r="F2154" t="s">
        <v>50934</v>
      </c>
      <c r="G2154" t="s">
        <v>26968</v>
      </c>
      <c r="H2154" t="s">
        <v>5164</v>
      </c>
      <c r="I2154" t="s">
        <v>50934</v>
      </c>
      <c r="J2154" t="s">
        <v>26968</v>
      </c>
      <c r="L2154">
        <v>2148</v>
      </c>
      <c r="M2154" t="s">
        <v>27067</v>
      </c>
      <c r="N2154" t="s">
        <v>31498</v>
      </c>
      <c r="O2154" t="s">
        <v>9155</v>
      </c>
      <c r="P2154" t="s">
        <v>31499</v>
      </c>
      <c r="Q2154" t="s">
        <v>27067</v>
      </c>
    </row>
    <row r="2155" spans="2:17" x14ac:dyDescent="0.3">
      <c r="B2155">
        <v>2149</v>
      </c>
      <c r="C2155" t="s">
        <v>5165</v>
      </c>
      <c r="D2155" t="s">
        <v>42510</v>
      </c>
      <c r="E2155" t="s">
        <v>5166</v>
      </c>
      <c r="F2155" t="s">
        <v>50935</v>
      </c>
      <c r="G2155" t="s">
        <v>5165</v>
      </c>
      <c r="H2155" t="s">
        <v>5166</v>
      </c>
      <c r="I2155" t="s">
        <v>50935</v>
      </c>
      <c r="J2155" t="s">
        <v>5165</v>
      </c>
      <c r="L2155">
        <v>2149</v>
      </c>
      <c r="M2155" t="s">
        <v>9156</v>
      </c>
      <c r="N2155" t="s">
        <v>31500</v>
      </c>
      <c r="O2155" t="s">
        <v>9158</v>
      </c>
      <c r="P2155" t="s">
        <v>31501</v>
      </c>
      <c r="Q2155" t="s">
        <v>9156</v>
      </c>
    </row>
    <row r="2156" spans="2:17" x14ac:dyDescent="0.3">
      <c r="B2156">
        <v>2150</v>
      </c>
      <c r="C2156" t="s">
        <v>5167</v>
      </c>
      <c r="D2156" t="s">
        <v>42512</v>
      </c>
      <c r="E2156" t="s">
        <v>5168</v>
      </c>
      <c r="F2156" t="s">
        <v>50936</v>
      </c>
      <c r="G2156" t="s">
        <v>5167</v>
      </c>
      <c r="H2156" t="s">
        <v>5168</v>
      </c>
      <c r="I2156" t="s">
        <v>50936</v>
      </c>
      <c r="J2156" t="s">
        <v>5167</v>
      </c>
      <c r="L2156">
        <v>2150</v>
      </c>
      <c r="M2156" t="s">
        <v>9159</v>
      </c>
      <c r="N2156" t="s">
        <v>31502</v>
      </c>
      <c r="O2156" t="s">
        <v>9161</v>
      </c>
      <c r="P2156" t="s">
        <v>31503</v>
      </c>
      <c r="Q2156" t="s">
        <v>9159</v>
      </c>
    </row>
    <row r="2157" spans="2:17" x14ac:dyDescent="0.3">
      <c r="B2157">
        <v>2151</v>
      </c>
      <c r="C2157" t="s">
        <v>5169</v>
      </c>
      <c r="D2157" t="s">
        <v>42514</v>
      </c>
      <c r="E2157" t="s">
        <v>5170</v>
      </c>
      <c r="F2157" t="s">
        <v>50937</v>
      </c>
      <c r="G2157" t="s">
        <v>5169</v>
      </c>
      <c r="H2157" t="s">
        <v>5170</v>
      </c>
      <c r="I2157" t="s">
        <v>50937</v>
      </c>
      <c r="J2157" t="s">
        <v>5169</v>
      </c>
      <c r="L2157">
        <v>2151</v>
      </c>
      <c r="M2157" t="s">
        <v>9162</v>
      </c>
      <c r="N2157" t="s">
        <v>31504</v>
      </c>
      <c r="O2157" t="s">
        <v>9164</v>
      </c>
      <c r="P2157" t="s">
        <v>31505</v>
      </c>
      <c r="Q2157" t="s">
        <v>9162</v>
      </c>
    </row>
    <row r="2158" spans="2:17" x14ac:dyDescent="0.3">
      <c r="B2158">
        <v>2152</v>
      </c>
      <c r="C2158" t="s">
        <v>5171</v>
      </c>
      <c r="D2158" t="s">
        <v>42516</v>
      </c>
      <c r="E2158" t="s">
        <v>5172</v>
      </c>
      <c r="F2158" t="s">
        <v>50938</v>
      </c>
      <c r="G2158" t="s">
        <v>5171</v>
      </c>
      <c r="H2158" t="s">
        <v>5172</v>
      </c>
      <c r="I2158" t="s">
        <v>50938</v>
      </c>
      <c r="J2158" t="s">
        <v>5171</v>
      </c>
      <c r="L2158">
        <v>2152</v>
      </c>
      <c r="M2158" t="s">
        <v>9165</v>
      </c>
      <c r="N2158" t="s">
        <v>31506</v>
      </c>
      <c r="O2158" t="s">
        <v>9167</v>
      </c>
      <c r="P2158" t="s">
        <v>31507</v>
      </c>
      <c r="Q2158" t="s">
        <v>9165</v>
      </c>
    </row>
    <row r="2159" spans="2:17" x14ac:dyDescent="0.3">
      <c r="B2159">
        <v>2153</v>
      </c>
      <c r="C2159" t="s">
        <v>5173</v>
      </c>
      <c r="D2159" t="s">
        <v>42518</v>
      </c>
      <c r="E2159" t="s">
        <v>5174</v>
      </c>
      <c r="F2159" t="s">
        <v>50939</v>
      </c>
      <c r="G2159" t="s">
        <v>5173</v>
      </c>
      <c r="H2159" t="s">
        <v>5174</v>
      </c>
      <c r="I2159" t="s">
        <v>50939</v>
      </c>
      <c r="J2159" t="s">
        <v>5173</v>
      </c>
      <c r="L2159">
        <v>2153</v>
      </c>
      <c r="M2159" t="s">
        <v>9168</v>
      </c>
      <c r="N2159" t="s">
        <v>31508</v>
      </c>
      <c r="O2159" t="s">
        <v>9170</v>
      </c>
      <c r="P2159" t="s">
        <v>31509</v>
      </c>
      <c r="Q2159" t="s">
        <v>9168</v>
      </c>
    </row>
    <row r="2160" spans="2:17" x14ac:dyDescent="0.3">
      <c r="B2160">
        <v>2154</v>
      </c>
      <c r="C2160" t="s">
        <v>5175</v>
      </c>
      <c r="D2160" t="s">
        <v>42520</v>
      </c>
      <c r="E2160" t="s">
        <v>5176</v>
      </c>
      <c r="F2160" t="s">
        <v>50940</v>
      </c>
      <c r="G2160" t="s">
        <v>5175</v>
      </c>
      <c r="H2160" t="s">
        <v>5176</v>
      </c>
      <c r="I2160" t="s">
        <v>50940</v>
      </c>
      <c r="J2160" t="s">
        <v>5175</v>
      </c>
      <c r="L2160">
        <v>2154</v>
      </c>
      <c r="M2160" t="s">
        <v>9171</v>
      </c>
      <c r="N2160" t="s">
        <v>31510</v>
      </c>
      <c r="O2160" t="s">
        <v>9173</v>
      </c>
      <c r="P2160" t="s">
        <v>31511</v>
      </c>
      <c r="Q2160" t="s">
        <v>9171</v>
      </c>
    </row>
    <row r="2161" spans="2:17" x14ac:dyDescent="0.3">
      <c r="B2161">
        <v>2155</v>
      </c>
      <c r="C2161" t="s">
        <v>5177</v>
      </c>
      <c r="D2161" t="s">
        <v>42522</v>
      </c>
      <c r="E2161" t="s">
        <v>5178</v>
      </c>
      <c r="F2161" t="s">
        <v>50941</v>
      </c>
      <c r="G2161" t="s">
        <v>5177</v>
      </c>
      <c r="H2161" t="s">
        <v>5178</v>
      </c>
      <c r="I2161" t="s">
        <v>50941</v>
      </c>
      <c r="J2161" t="s">
        <v>5177</v>
      </c>
      <c r="L2161">
        <v>2155</v>
      </c>
      <c r="M2161" t="s">
        <v>9174</v>
      </c>
      <c r="N2161" t="s">
        <v>31512</v>
      </c>
      <c r="O2161" t="s">
        <v>9176</v>
      </c>
      <c r="P2161" t="s">
        <v>31513</v>
      </c>
      <c r="Q2161" t="s">
        <v>9174</v>
      </c>
    </row>
    <row r="2162" spans="2:17" x14ac:dyDescent="0.3">
      <c r="B2162">
        <v>2156</v>
      </c>
      <c r="C2162" t="s">
        <v>5179</v>
      </c>
      <c r="D2162" t="s">
        <v>42518</v>
      </c>
      <c r="E2162" t="s">
        <v>5180</v>
      </c>
      <c r="F2162" t="s">
        <v>50942</v>
      </c>
      <c r="G2162" t="s">
        <v>5179</v>
      </c>
      <c r="H2162" t="s">
        <v>5180</v>
      </c>
      <c r="I2162" t="s">
        <v>50942</v>
      </c>
      <c r="J2162" t="s">
        <v>5179</v>
      </c>
      <c r="L2162">
        <v>2156</v>
      </c>
      <c r="M2162" t="s">
        <v>9177</v>
      </c>
      <c r="N2162" t="s">
        <v>31508</v>
      </c>
      <c r="O2162" t="s">
        <v>9178</v>
      </c>
      <c r="P2162" t="s">
        <v>31514</v>
      </c>
      <c r="Q2162" t="s">
        <v>9177</v>
      </c>
    </row>
    <row r="2163" spans="2:17" x14ac:dyDescent="0.3">
      <c r="B2163">
        <v>2157</v>
      </c>
      <c r="C2163" t="s">
        <v>5181</v>
      </c>
      <c r="D2163" t="s">
        <v>42520</v>
      </c>
      <c r="E2163" t="s">
        <v>5182</v>
      </c>
      <c r="F2163" t="s">
        <v>50943</v>
      </c>
      <c r="G2163" t="s">
        <v>5181</v>
      </c>
      <c r="H2163" t="s">
        <v>5182</v>
      </c>
      <c r="I2163" t="s">
        <v>50943</v>
      </c>
      <c r="J2163" t="s">
        <v>5181</v>
      </c>
      <c r="L2163">
        <v>2157</v>
      </c>
      <c r="M2163" t="s">
        <v>9179</v>
      </c>
      <c r="N2163" t="s">
        <v>31510</v>
      </c>
      <c r="O2163" t="s">
        <v>9180</v>
      </c>
      <c r="P2163" t="s">
        <v>31515</v>
      </c>
      <c r="Q2163" t="s">
        <v>9179</v>
      </c>
    </row>
    <row r="2164" spans="2:17" x14ac:dyDescent="0.3">
      <c r="B2164">
        <v>2158</v>
      </c>
      <c r="C2164" t="s">
        <v>5183</v>
      </c>
      <c r="D2164" t="s">
        <v>42526</v>
      </c>
      <c r="E2164" t="s">
        <v>5184</v>
      </c>
      <c r="F2164" t="s">
        <v>50944</v>
      </c>
      <c r="G2164" t="s">
        <v>5183</v>
      </c>
      <c r="H2164" t="s">
        <v>5184</v>
      </c>
      <c r="I2164" t="s">
        <v>50944</v>
      </c>
      <c r="J2164" t="s">
        <v>5183</v>
      </c>
      <c r="L2164">
        <v>2158</v>
      </c>
      <c r="M2164" t="s">
        <v>9181</v>
      </c>
      <c r="N2164" t="s">
        <v>31516</v>
      </c>
      <c r="O2164" t="s">
        <v>9183</v>
      </c>
      <c r="P2164" t="s">
        <v>31517</v>
      </c>
      <c r="Q2164" t="s">
        <v>9181</v>
      </c>
    </row>
    <row r="2165" spans="2:17" x14ac:dyDescent="0.3">
      <c r="B2165">
        <v>2159</v>
      </c>
      <c r="C2165" t="s">
        <v>5185</v>
      </c>
      <c r="D2165" t="s">
        <v>42369</v>
      </c>
      <c r="E2165" t="s">
        <v>50945</v>
      </c>
      <c r="F2165" t="s">
        <v>50946</v>
      </c>
      <c r="G2165" t="s">
        <v>5185</v>
      </c>
      <c r="H2165" t="s">
        <v>50945</v>
      </c>
      <c r="I2165" t="s">
        <v>50946</v>
      </c>
      <c r="J2165" t="s">
        <v>5185</v>
      </c>
      <c r="L2165">
        <v>2159</v>
      </c>
      <c r="M2165" t="s">
        <v>9184</v>
      </c>
      <c r="N2165" t="s">
        <v>31348</v>
      </c>
      <c r="O2165" t="s">
        <v>31349</v>
      </c>
      <c r="P2165" t="s">
        <v>31518</v>
      </c>
      <c r="Q2165" t="s">
        <v>9184</v>
      </c>
    </row>
    <row r="2166" spans="2:17" x14ac:dyDescent="0.3">
      <c r="B2166">
        <v>2160</v>
      </c>
      <c r="C2166" t="s">
        <v>26014</v>
      </c>
      <c r="D2166" t="s">
        <v>42372</v>
      </c>
      <c r="E2166" t="s">
        <v>5186</v>
      </c>
      <c r="F2166" t="s">
        <v>50947</v>
      </c>
      <c r="G2166" t="s">
        <v>26014</v>
      </c>
      <c r="H2166" t="s">
        <v>5186</v>
      </c>
      <c r="I2166" t="s">
        <v>50947</v>
      </c>
      <c r="J2166" t="s">
        <v>26014</v>
      </c>
      <c r="L2166">
        <v>2160</v>
      </c>
      <c r="M2166" t="s">
        <v>9185</v>
      </c>
      <c r="N2166" t="s">
        <v>31351</v>
      </c>
      <c r="O2166" t="s">
        <v>8963</v>
      </c>
      <c r="P2166" t="s">
        <v>31519</v>
      </c>
      <c r="Q2166" t="s">
        <v>9185</v>
      </c>
    </row>
    <row r="2167" spans="2:17" x14ac:dyDescent="0.3">
      <c r="B2167">
        <v>2161</v>
      </c>
      <c r="C2167" t="s">
        <v>26015</v>
      </c>
      <c r="D2167" t="s">
        <v>42374</v>
      </c>
      <c r="E2167" t="s">
        <v>5187</v>
      </c>
      <c r="F2167" t="s">
        <v>50948</v>
      </c>
      <c r="G2167" t="s">
        <v>26015</v>
      </c>
      <c r="H2167" t="s">
        <v>5187</v>
      </c>
      <c r="I2167" t="s">
        <v>50948</v>
      </c>
      <c r="J2167" t="s">
        <v>26015</v>
      </c>
      <c r="L2167">
        <v>2161</v>
      </c>
      <c r="M2167" t="s">
        <v>9186</v>
      </c>
      <c r="N2167" t="s">
        <v>31353</v>
      </c>
      <c r="O2167" t="s">
        <v>8966</v>
      </c>
      <c r="P2167" t="s">
        <v>31520</v>
      </c>
      <c r="Q2167" t="s">
        <v>9186</v>
      </c>
    </row>
    <row r="2168" spans="2:17" x14ac:dyDescent="0.3">
      <c r="B2168">
        <v>2162</v>
      </c>
      <c r="C2168" t="s">
        <v>5188</v>
      </c>
      <c r="D2168" t="s">
        <v>42376</v>
      </c>
      <c r="E2168" t="s">
        <v>5189</v>
      </c>
      <c r="F2168" t="s">
        <v>50949</v>
      </c>
      <c r="G2168" t="s">
        <v>5188</v>
      </c>
      <c r="H2168" t="s">
        <v>5189</v>
      </c>
      <c r="I2168" t="s">
        <v>50949</v>
      </c>
      <c r="J2168" t="s">
        <v>5188</v>
      </c>
      <c r="L2168">
        <v>2162</v>
      </c>
      <c r="M2168" t="s">
        <v>9187</v>
      </c>
      <c r="N2168" t="s">
        <v>31355</v>
      </c>
      <c r="O2168" t="s">
        <v>8969</v>
      </c>
      <c r="P2168" t="s">
        <v>31521</v>
      </c>
      <c r="Q2168" t="s">
        <v>9187</v>
      </c>
    </row>
    <row r="2169" spans="2:17" x14ac:dyDescent="0.3">
      <c r="B2169">
        <v>2163</v>
      </c>
      <c r="C2169" t="s">
        <v>94</v>
      </c>
      <c r="D2169" t="s">
        <v>42378</v>
      </c>
      <c r="E2169" t="s">
        <v>5190</v>
      </c>
      <c r="F2169" t="s">
        <v>50950</v>
      </c>
      <c r="G2169" t="s">
        <v>94</v>
      </c>
      <c r="H2169" t="s">
        <v>5190</v>
      </c>
      <c r="I2169" t="s">
        <v>50950</v>
      </c>
      <c r="J2169" t="s">
        <v>94</v>
      </c>
      <c r="L2169">
        <v>2163</v>
      </c>
      <c r="M2169" t="s">
        <v>9188</v>
      </c>
      <c r="N2169" t="s">
        <v>31357</v>
      </c>
      <c r="O2169" t="s">
        <v>8972</v>
      </c>
      <c r="P2169" t="s">
        <v>31522</v>
      </c>
      <c r="Q2169" t="s">
        <v>9188</v>
      </c>
    </row>
    <row r="2170" spans="2:17" x14ac:dyDescent="0.3">
      <c r="B2170">
        <v>2164</v>
      </c>
      <c r="C2170" t="s">
        <v>5191</v>
      </c>
      <c r="D2170" t="s">
        <v>42380</v>
      </c>
      <c r="E2170" t="s">
        <v>5192</v>
      </c>
      <c r="F2170" t="s">
        <v>50951</v>
      </c>
      <c r="G2170" t="s">
        <v>5191</v>
      </c>
      <c r="H2170" t="s">
        <v>5192</v>
      </c>
      <c r="I2170" t="s">
        <v>50951</v>
      </c>
      <c r="J2170" t="s">
        <v>5191</v>
      </c>
      <c r="L2170">
        <v>2164</v>
      </c>
      <c r="M2170" t="s">
        <v>9189</v>
      </c>
      <c r="N2170" t="s">
        <v>31359</v>
      </c>
      <c r="O2170" t="s">
        <v>8975</v>
      </c>
      <c r="P2170" t="s">
        <v>31523</v>
      </c>
      <c r="Q2170" t="s">
        <v>9189</v>
      </c>
    </row>
    <row r="2171" spans="2:17" x14ac:dyDescent="0.3">
      <c r="B2171">
        <v>2165</v>
      </c>
      <c r="C2171" t="s">
        <v>5193</v>
      </c>
      <c r="D2171" t="s">
        <v>42382</v>
      </c>
      <c r="E2171" t="s">
        <v>50952</v>
      </c>
      <c r="F2171" t="s">
        <v>26811</v>
      </c>
      <c r="G2171" t="s">
        <v>5193</v>
      </c>
      <c r="H2171" t="s">
        <v>50952</v>
      </c>
      <c r="I2171" t="s">
        <v>26811</v>
      </c>
      <c r="J2171" t="s">
        <v>5193</v>
      </c>
      <c r="L2171">
        <v>2165</v>
      </c>
      <c r="M2171" t="s">
        <v>9190</v>
      </c>
      <c r="N2171" t="s">
        <v>31361</v>
      </c>
      <c r="O2171" t="s">
        <v>31362</v>
      </c>
      <c r="P2171" t="s">
        <v>26104</v>
      </c>
      <c r="Q2171" t="s">
        <v>9190</v>
      </c>
    </row>
    <row r="2172" spans="2:17" x14ac:dyDescent="0.3">
      <c r="B2172">
        <v>2166</v>
      </c>
      <c r="C2172" t="s">
        <v>26812</v>
      </c>
      <c r="D2172" t="s">
        <v>42384</v>
      </c>
      <c r="E2172" t="s">
        <v>26813</v>
      </c>
      <c r="F2172" t="s">
        <v>50953</v>
      </c>
      <c r="G2172" t="s">
        <v>26812</v>
      </c>
      <c r="H2172" t="s">
        <v>26813</v>
      </c>
      <c r="I2172" t="s">
        <v>50953</v>
      </c>
      <c r="J2172" t="s">
        <v>26812</v>
      </c>
      <c r="L2172">
        <v>2166</v>
      </c>
      <c r="M2172" t="s">
        <v>9192</v>
      </c>
      <c r="N2172" t="s">
        <v>31363</v>
      </c>
      <c r="O2172" t="s">
        <v>26105</v>
      </c>
      <c r="P2172" t="s">
        <v>31524</v>
      </c>
      <c r="Q2172" t="s">
        <v>9192</v>
      </c>
    </row>
    <row r="2173" spans="2:17" x14ac:dyDescent="0.3">
      <c r="B2173">
        <v>2167</v>
      </c>
      <c r="C2173" t="s">
        <v>5195</v>
      </c>
      <c r="D2173" t="s">
        <v>42386</v>
      </c>
      <c r="E2173" t="s">
        <v>26814</v>
      </c>
      <c r="F2173" t="s">
        <v>50954</v>
      </c>
      <c r="G2173" t="s">
        <v>5195</v>
      </c>
      <c r="H2173" t="s">
        <v>26814</v>
      </c>
      <c r="I2173" t="s">
        <v>50954</v>
      </c>
      <c r="J2173" t="s">
        <v>5195</v>
      </c>
      <c r="L2173">
        <v>2167</v>
      </c>
      <c r="M2173" t="s">
        <v>9193</v>
      </c>
      <c r="N2173" t="s">
        <v>31365</v>
      </c>
      <c r="O2173" t="s">
        <v>26106</v>
      </c>
      <c r="P2173" t="s">
        <v>31525</v>
      </c>
      <c r="Q2173" t="s">
        <v>9193</v>
      </c>
    </row>
    <row r="2174" spans="2:17" x14ac:dyDescent="0.3">
      <c r="B2174">
        <v>2168</v>
      </c>
      <c r="C2174" t="s">
        <v>5196</v>
      </c>
      <c r="D2174" t="s">
        <v>42388</v>
      </c>
      <c r="E2174" t="s">
        <v>26815</v>
      </c>
      <c r="F2174" t="s">
        <v>50955</v>
      </c>
      <c r="G2174" t="s">
        <v>5196</v>
      </c>
      <c r="H2174" t="s">
        <v>26815</v>
      </c>
      <c r="I2174" t="s">
        <v>50955</v>
      </c>
      <c r="J2174" t="s">
        <v>5196</v>
      </c>
      <c r="L2174">
        <v>2168</v>
      </c>
      <c r="M2174" t="s">
        <v>9194</v>
      </c>
      <c r="N2174" t="s">
        <v>31367</v>
      </c>
      <c r="O2174" t="s">
        <v>26107</v>
      </c>
      <c r="P2174" t="s">
        <v>31526</v>
      </c>
      <c r="Q2174" t="s">
        <v>9194</v>
      </c>
    </row>
    <row r="2175" spans="2:17" x14ac:dyDescent="0.3">
      <c r="B2175">
        <v>2169</v>
      </c>
      <c r="C2175" t="s">
        <v>26816</v>
      </c>
      <c r="D2175" t="s">
        <v>42390</v>
      </c>
      <c r="E2175" t="s">
        <v>26817</v>
      </c>
      <c r="F2175" t="s">
        <v>50956</v>
      </c>
      <c r="G2175" t="s">
        <v>26816</v>
      </c>
      <c r="H2175" t="s">
        <v>26817</v>
      </c>
      <c r="I2175" t="s">
        <v>50956</v>
      </c>
      <c r="J2175" t="s">
        <v>26816</v>
      </c>
      <c r="L2175">
        <v>2169</v>
      </c>
      <c r="M2175" t="s">
        <v>9195</v>
      </c>
      <c r="N2175" t="s">
        <v>31369</v>
      </c>
      <c r="O2175" t="s">
        <v>26108</v>
      </c>
      <c r="P2175" t="s">
        <v>31527</v>
      </c>
      <c r="Q2175" t="s">
        <v>9195</v>
      </c>
    </row>
    <row r="2176" spans="2:17" x14ac:dyDescent="0.3">
      <c r="B2176">
        <v>2170</v>
      </c>
      <c r="C2176" t="s">
        <v>26818</v>
      </c>
      <c r="D2176" t="s">
        <v>42392</v>
      </c>
      <c r="E2176" t="s">
        <v>26819</v>
      </c>
      <c r="F2176" t="s">
        <v>50957</v>
      </c>
      <c r="G2176" t="s">
        <v>26818</v>
      </c>
      <c r="H2176" t="s">
        <v>26819</v>
      </c>
      <c r="I2176" t="s">
        <v>50957</v>
      </c>
      <c r="J2176" t="s">
        <v>26818</v>
      </c>
      <c r="L2176">
        <v>2170</v>
      </c>
      <c r="M2176" t="s">
        <v>9196</v>
      </c>
      <c r="N2176" t="s">
        <v>31371</v>
      </c>
      <c r="O2176" t="s">
        <v>26109</v>
      </c>
      <c r="P2176" t="s">
        <v>31528</v>
      </c>
      <c r="Q2176" t="s">
        <v>9196</v>
      </c>
    </row>
    <row r="2177" spans="2:17" x14ac:dyDescent="0.3">
      <c r="B2177">
        <v>2171</v>
      </c>
      <c r="C2177" t="s">
        <v>5197</v>
      </c>
      <c r="D2177" t="s">
        <v>42394</v>
      </c>
      <c r="E2177" t="s">
        <v>5198</v>
      </c>
      <c r="F2177" t="s">
        <v>50958</v>
      </c>
      <c r="G2177" t="s">
        <v>5197</v>
      </c>
      <c r="H2177" t="s">
        <v>5198</v>
      </c>
      <c r="I2177" t="s">
        <v>50958</v>
      </c>
      <c r="J2177" t="s">
        <v>5197</v>
      </c>
      <c r="L2177">
        <v>2171</v>
      </c>
      <c r="M2177" t="s">
        <v>9197</v>
      </c>
      <c r="N2177" t="s">
        <v>31373</v>
      </c>
      <c r="O2177" t="s">
        <v>8990</v>
      </c>
      <c r="P2177" t="s">
        <v>31529</v>
      </c>
      <c r="Q2177" t="s">
        <v>9197</v>
      </c>
    </row>
    <row r="2178" spans="2:17" x14ac:dyDescent="0.3">
      <c r="B2178">
        <v>2172</v>
      </c>
      <c r="C2178" t="s">
        <v>5199</v>
      </c>
      <c r="D2178" t="s">
        <v>42396</v>
      </c>
      <c r="E2178" t="s">
        <v>5200</v>
      </c>
      <c r="F2178" t="s">
        <v>50959</v>
      </c>
      <c r="G2178" t="s">
        <v>5199</v>
      </c>
      <c r="H2178" t="s">
        <v>5200</v>
      </c>
      <c r="I2178" t="s">
        <v>50959</v>
      </c>
      <c r="J2178" t="s">
        <v>5199</v>
      </c>
      <c r="L2178">
        <v>2172</v>
      </c>
      <c r="M2178" t="s">
        <v>9198</v>
      </c>
      <c r="N2178" t="s">
        <v>31375</v>
      </c>
      <c r="O2178" t="s">
        <v>8992</v>
      </c>
      <c r="P2178" t="s">
        <v>31530</v>
      </c>
      <c r="Q2178" t="s">
        <v>9198</v>
      </c>
    </row>
    <row r="2179" spans="2:17" x14ac:dyDescent="0.3">
      <c r="B2179">
        <v>2173</v>
      </c>
      <c r="C2179" t="s">
        <v>5201</v>
      </c>
      <c r="D2179" t="s">
        <v>42398</v>
      </c>
      <c r="E2179" t="s">
        <v>5202</v>
      </c>
      <c r="F2179" t="s">
        <v>50960</v>
      </c>
      <c r="G2179" t="s">
        <v>5201</v>
      </c>
      <c r="H2179" t="s">
        <v>5202</v>
      </c>
      <c r="I2179" t="s">
        <v>50960</v>
      </c>
      <c r="J2179" t="s">
        <v>5201</v>
      </c>
      <c r="L2179">
        <v>2173</v>
      </c>
      <c r="M2179" t="s">
        <v>9199</v>
      </c>
      <c r="N2179" t="s">
        <v>31377</v>
      </c>
      <c r="O2179" t="s">
        <v>8994</v>
      </c>
      <c r="P2179" t="s">
        <v>31531</v>
      </c>
      <c r="Q2179" t="s">
        <v>9199</v>
      </c>
    </row>
    <row r="2180" spans="2:17" x14ac:dyDescent="0.3">
      <c r="B2180">
        <v>2174</v>
      </c>
      <c r="C2180" t="s">
        <v>5203</v>
      </c>
      <c r="D2180" t="s">
        <v>42400</v>
      </c>
      <c r="E2180" t="s">
        <v>5204</v>
      </c>
      <c r="F2180" t="s">
        <v>50961</v>
      </c>
      <c r="G2180" t="s">
        <v>5203</v>
      </c>
      <c r="H2180" t="s">
        <v>5204</v>
      </c>
      <c r="I2180" t="s">
        <v>50961</v>
      </c>
      <c r="J2180" t="s">
        <v>5203</v>
      </c>
      <c r="L2180">
        <v>2174</v>
      </c>
      <c r="M2180" t="s">
        <v>9200</v>
      </c>
      <c r="N2180" t="s">
        <v>31379</v>
      </c>
      <c r="O2180" t="s">
        <v>8997</v>
      </c>
      <c r="P2180" t="s">
        <v>31532</v>
      </c>
      <c r="Q2180" t="s">
        <v>9200</v>
      </c>
    </row>
    <row r="2181" spans="2:17" x14ac:dyDescent="0.3">
      <c r="B2181">
        <v>2175</v>
      </c>
      <c r="C2181" t="s">
        <v>5205</v>
      </c>
      <c r="D2181" t="s">
        <v>42402</v>
      </c>
      <c r="E2181" t="s">
        <v>5206</v>
      </c>
      <c r="F2181" t="s">
        <v>50962</v>
      </c>
      <c r="G2181" t="s">
        <v>5205</v>
      </c>
      <c r="H2181" t="s">
        <v>5206</v>
      </c>
      <c r="I2181" t="s">
        <v>50962</v>
      </c>
      <c r="J2181" t="s">
        <v>5205</v>
      </c>
      <c r="L2181">
        <v>2175</v>
      </c>
      <c r="M2181" t="s">
        <v>9201</v>
      </c>
      <c r="N2181" t="s">
        <v>31381</v>
      </c>
      <c r="O2181" t="s">
        <v>8999</v>
      </c>
      <c r="P2181" t="s">
        <v>31533</v>
      </c>
      <c r="Q2181" t="s">
        <v>9201</v>
      </c>
    </row>
    <row r="2182" spans="2:17" x14ac:dyDescent="0.3">
      <c r="B2182">
        <v>2176</v>
      </c>
      <c r="C2182" t="s">
        <v>50963</v>
      </c>
      <c r="D2182" t="s">
        <v>42405</v>
      </c>
      <c r="E2182" t="s">
        <v>50964</v>
      </c>
      <c r="F2182" t="s">
        <v>50965</v>
      </c>
      <c r="G2182" t="s">
        <v>50963</v>
      </c>
      <c r="H2182" t="s">
        <v>50964</v>
      </c>
      <c r="I2182" t="s">
        <v>50965</v>
      </c>
      <c r="J2182" t="s">
        <v>50963</v>
      </c>
      <c r="L2182">
        <v>2176</v>
      </c>
      <c r="M2182" t="s">
        <v>31534</v>
      </c>
      <c r="N2182" t="s">
        <v>31384</v>
      </c>
      <c r="O2182" t="s">
        <v>31385</v>
      </c>
      <c r="P2182" t="s">
        <v>31535</v>
      </c>
      <c r="Q2182" t="s">
        <v>31534</v>
      </c>
    </row>
    <row r="2183" spans="2:17" x14ac:dyDescent="0.3">
      <c r="B2183">
        <v>2177</v>
      </c>
      <c r="C2183" t="s">
        <v>5207</v>
      </c>
      <c r="D2183" t="s">
        <v>42408</v>
      </c>
      <c r="E2183" t="s">
        <v>5208</v>
      </c>
      <c r="F2183" t="s">
        <v>50966</v>
      </c>
      <c r="G2183" t="s">
        <v>5207</v>
      </c>
      <c r="H2183" t="s">
        <v>5208</v>
      </c>
      <c r="I2183" t="s">
        <v>50966</v>
      </c>
      <c r="J2183" t="s">
        <v>5207</v>
      </c>
      <c r="L2183">
        <v>2177</v>
      </c>
      <c r="M2183" t="s">
        <v>9202</v>
      </c>
      <c r="N2183" t="s">
        <v>31387</v>
      </c>
      <c r="O2183" t="s">
        <v>9002</v>
      </c>
      <c r="P2183" t="s">
        <v>31536</v>
      </c>
      <c r="Q2183" t="s">
        <v>9202</v>
      </c>
    </row>
    <row r="2184" spans="2:17" x14ac:dyDescent="0.3">
      <c r="B2184">
        <v>2178</v>
      </c>
      <c r="C2184" t="s">
        <v>5209</v>
      </c>
      <c r="D2184" t="s">
        <v>42410</v>
      </c>
      <c r="E2184" t="s">
        <v>50967</v>
      </c>
      <c r="F2184" t="s">
        <v>50968</v>
      </c>
      <c r="G2184" t="s">
        <v>5209</v>
      </c>
      <c r="H2184" t="s">
        <v>50967</v>
      </c>
      <c r="I2184" t="s">
        <v>50968</v>
      </c>
      <c r="J2184" t="s">
        <v>5209</v>
      </c>
      <c r="L2184">
        <v>2178</v>
      </c>
      <c r="M2184" t="s">
        <v>9203</v>
      </c>
      <c r="N2184" t="s">
        <v>31389</v>
      </c>
      <c r="O2184" t="s">
        <v>31390</v>
      </c>
      <c r="P2184" t="s">
        <v>31537</v>
      </c>
      <c r="Q2184" t="s">
        <v>9203</v>
      </c>
    </row>
    <row r="2185" spans="2:17" x14ac:dyDescent="0.3">
      <c r="B2185">
        <v>2179</v>
      </c>
      <c r="C2185" t="s">
        <v>5210</v>
      </c>
      <c r="D2185" t="s">
        <v>42413</v>
      </c>
      <c r="E2185" t="s">
        <v>50969</v>
      </c>
      <c r="F2185" t="s">
        <v>50970</v>
      </c>
      <c r="G2185" t="s">
        <v>5210</v>
      </c>
      <c r="H2185" t="s">
        <v>50969</v>
      </c>
      <c r="I2185" t="s">
        <v>50970</v>
      </c>
      <c r="J2185" t="s">
        <v>5210</v>
      </c>
      <c r="L2185">
        <v>2179</v>
      </c>
      <c r="M2185" t="s">
        <v>9204</v>
      </c>
      <c r="N2185" t="s">
        <v>31392</v>
      </c>
      <c r="O2185" t="s">
        <v>31393</v>
      </c>
      <c r="P2185" t="s">
        <v>31538</v>
      </c>
      <c r="Q2185" t="s">
        <v>9204</v>
      </c>
    </row>
    <row r="2186" spans="2:17" x14ac:dyDescent="0.3">
      <c r="B2186">
        <v>2180</v>
      </c>
      <c r="C2186" t="s">
        <v>5211</v>
      </c>
      <c r="D2186" t="s">
        <v>42416</v>
      </c>
      <c r="E2186" t="s">
        <v>5212</v>
      </c>
      <c r="F2186" t="s">
        <v>50971</v>
      </c>
      <c r="G2186" t="s">
        <v>5211</v>
      </c>
      <c r="H2186" t="s">
        <v>5212</v>
      </c>
      <c r="I2186" t="s">
        <v>50971</v>
      </c>
      <c r="J2186" t="s">
        <v>5211</v>
      </c>
      <c r="L2186">
        <v>2180</v>
      </c>
      <c r="M2186" t="s">
        <v>9205</v>
      </c>
      <c r="N2186" t="s">
        <v>31395</v>
      </c>
      <c r="O2186" t="s">
        <v>9009</v>
      </c>
      <c r="P2186" t="s">
        <v>31539</v>
      </c>
      <c r="Q2186" t="s">
        <v>9205</v>
      </c>
    </row>
    <row r="2187" spans="2:17" x14ac:dyDescent="0.3">
      <c r="B2187">
        <v>2181</v>
      </c>
      <c r="C2187" t="s">
        <v>5213</v>
      </c>
      <c r="D2187" t="s">
        <v>42418</v>
      </c>
      <c r="E2187" t="s">
        <v>5214</v>
      </c>
      <c r="F2187" t="s">
        <v>50972</v>
      </c>
      <c r="G2187" t="s">
        <v>5213</v>
      </c>
      <c r="H2187" t="s">
        <v>5214</v>
      </c>
      <c r="I2187" t="s">
        <v>50972</v>
      </c>
      <c r="J2187" t="s">
        <v>5213</v>
      </c>
      <c r="L2187">
        <v>2181</v>
      </c>
      <c r="M2187" t="s">
        <v>9206</v>
      </c>
      <c r="N2187" t="s">
        <v>31397</v>
      </c>
      <c r="O2187" t="s">
        <v>9012</v>
      </c>
      <c r="P2187" t="s">
        <v>31540</v>
      </c>
      <c r="Q2187" t="s">
        <v>9206</v>
      </c>
    </row>
    <row r="2188" spans="2:17" x14ac:dyDescent="0.3">
      <c r="B2188">
        <v>2182</v>
      </c>
      <c r="C2188" t="s">
        <v>5215</v>
      </c>
      <c r="D2188" t="s">
        <v>42420</v>
      </c>
      <c r="E2188" t="s">
        <v>5216</v>
      </c>
      <c r="F2188" t="s">
        <v>50973</v>
      </c>
      <c r="G2188" t="s">
        <v>5215</v>
      </c>
      <c r="H2188" t="s">
        <v>5216</v>
      </c>
      <c r="I2188" t="s">
        <v>50973</v>
      </c>
      <c r="J2188" t="s">
        <v>5215</v>
      </c>
      <c r="L2188">
        <v>2182</v>
      </c>
      <c r="M2188" t="s">
        <v>9207</v>
      </c>
      <c r="N2188" t="s">
        <v>31399</v>
      </c>
      <c r="O2188" t="s">
        <v>9015</v>
      </c>
      <c r="P2188" t="s">
        <v>31541</v>
      </c>
      <c r="Q2188" t="s">
        <v>9207</v>
      </c>
    </row>
    <row r="2189" spans="2:17" x14ac:dyDescent="0.3">
      <c r="B2189">
        <v>2183</v>
      </c>
      <c r="C2189" t="s">
        <v>5217</v>
      </c>
      <c r="D2189" t="s">
        <v>28415</v>
      </c>
      <c r="E2189" t="s">
        <v>5218</v>
      </c>
      <c r="F2189" t="s">
        <v>44167</v>
      </c>
      <c r="G2189" t="s">
        <v>5217</v>
      </c>
      <c r="H2189" t="s">
        <v>5218</v>
      </c>
      <c r="I2189" t="s">
        <v>44167</v>
      </c>
      <c r="J2189" t="s">
        <v>5217</v>
      </c>
      <c r="L2189">
        <v>2183</v>
      </c>
      <c r="M2189" t="s">
        <v>9208</v>
      </c>
      <c r="N2189" t="s">
        <v>31401</v>
      </c>
      <c r="O2189" t="s">
        <v>9018</v>
      </c>
      <c r="P2189" t="s">
        <v>31542</v>
      </c>
      <c r="Q2189" t="s">
        <v>9208</v>
      </c>
    </row>
    <row r="2190" spans="2:17" x14ac:dyDescent="0.3">
      <c r="B2190">
        <v>2184</v>
      </c>
      <c r="C2190" t="s">
        <v>5219</v>
      </c>
      <c r="D2190" t="s">
        <v>28417</v>
      </c>
      <c r="E2190" t="s">
        <v>5220</v>
      </c>
      <c r="F2190" t="s">
        <v>44168</v>
      </c>
      <c r="G2190" t="s">
        <v>5219</v>
      </c>
      <c r="H2190" t="s">
        <v>5220</v>
      </c>
      <c r="I2190" t="s">
        <v>44168</v>
      </c>
      <c r="J2190" t="s">
        <v>5219</v>
      </c>
      <c r="L2190">
        <v>2184</v>
      </c>
      <c r="M2190" t="s">
        <v>9209</v>
      </c>
      <c r="N2190" t="s">
        <v>31403</v>
      </c>
      <c r="O2190" t="s">
        <v>9021</v>
      </c>
      <c r="P2190" t="s">
        <v>31543</v>
      </c>
      <c r="Q2190" t="s">
        <v>9209</v>
      </c>
    </row>
    <row r="2191" spans="2:17" x14ac:dyDescent="0.3">
      <c r="B2191">
        <v>2185</v>
      </c>
      <c r="C2191" t="s">
        <v>5221</v>
      </c>
      <c r="D2191" t="s">
        <v>28419</v>
      </c>
      <c r="E2191" t="s">
        <v>5222</v>
      </c>
      <c r="F2191" t="s">
        <v>44169</v>
      </c>
      <c r="G2191" t="s">
        <v>5221</v>
      </c>
      <c r="H2191" t="s">
        <v>5222</v>
      </c>
      <c r="I2191" t="s">
        <v>44169</v>
      </c>
      <c r="J2191" t="s">
        <v>5221</v>
      </c>
      <c r="L2191">
        <v>2185</v>
      </c>
      <c r="M2191" t="s">
        <v>9210</v>
      </c>
      <c r="N2191" t="s">
        <v>31405</v>
      </c>
      <c r="O2191" t="s">
        <v>9024</v>
      </c>
      <c r="P2191" t="s">
        <v>31544</v>
      </c>
      <c r="Q2191" t="s">
        <v>9210</v>
      </c>
    </row>
    <row r="2192" spans="2:17" x14ac:dyDescent="0.3">
      <c r="B2192">
        <v>2186</v>
      </c>
      <c r="C2192" t="s">
        <v>5223</v>
      </c>
      <c r="D2192" t="s">
        <v>28421</v>
      </c>
      <c r="E2192" t="s">
        <v>5224</v>
      </c>
      <c r="F2192" t="s">
        <v>44170</v>
      </c>
      <c r="G2192" t="s">
        <v>5223</v>
      </c>
      <c r="H2192" t="s">
        <v>5224</v>
      </c>
      <c r="I2192" t="s">
        <v>44170</v>
      </c>
      <c r="J2192" t="s">
        <v>5223</v>
      </c>
      <c r="L2192">
        <v>2186</v>
      </c>
      <c r="M2192" t="s">
        <v>9211</v>
      </c>
      <c r="N2192" t="s">
        <v>31407</v>
      </c>
      <c r="O2192" t="s">
        <v>9027</v>
      </c>
      <c r="P2192" t="s">
        <v>31545</v>
      </c>
      <c r="Q2192" t="s">
        <v>9211</v>
      </c>
    </row>
    <row r="2193" spans="2:17" x14ac:dyDescent="0.3">
      <c r="B2193">
        <v>2187</v>
      </c>
      <c r="C2193" t="s">
        <v>5225</v>
      </c>
      <c r="D2193" t="s">
        <v>28423</v>
      </c>
      <c r="E2193" t="s">
        <v>5226</v>
      </c>
      <c r="F2193" t="s">
        <v>44171</v>
      </c>
      <c r="G2193" t="s">
        <v>5225</v>
      </c>
      <c r="H2193" t="s">
        <v>5226</v>
      </c>
      <c r="I2193" t="s">
        <v>44171</v>
      </c>
      <c r="J2193" t="s">
        <v>5225</v>
      </c>
      <c r="L2193">
        <v>2187</v>
      </c>
      <c r="M2193" t="s">
        <v>9212</v>
      </c>
      <c r="N2193" t="s">
        <v>31409</v>
      </c>
      <c r="O2193" t="s">
        <v>9030</v>
      </c>
      <c r="P2193" t="s">
        <v>31546</v>
      </c>
      <c r="Q2193" t="s">
        <v>9212</v>
      </c>
    </row>
    <row r="2194" spans="2:17" x14ac:dyDescent="0.3">
      <c r="B2194">
        <v>2188</v>
      </c>
      <c r="C2194" t="s">
        <v>5227</v>
      </c>
      <c r="D2194" t="s">
        <v>28425</v>
      </c>
      <c r="E2194" t="s">
        <v>5228</v>
      </c>
      <c r="F2194" t="s">
        <v>44172</v>
      </c>
      <c r="G2194" t="s">
        <v>5227</v>
      </c>
      <c r="H2194" t="s">
        <v>5228</v>
      </c>
      <c r="I2194" t="s">
        <v>44172</v>
      </c>
      <c r="J2194" t="s">
        <v>5227</v>
      </c>
      <c r="L2194">
        <v>2188</v>
      </c>
      <c r="M2194" t="s">
        <v>9213</v>
      </c>
      <c r="N2194" t="s">
        <v>31411</v>
      </c>
      <c r="O2194" t="s">
        <v>9033</v>
      </c>
      <c r="P2194" t="s">
        <v>31547</v>
      </c>
      <c r="Q2194" t="s">
        <v>9213</v>
      </c>
    </row>
    <row r="2195" spans="2:17" x14ac:dyDescent="0.3">
      <c r="B2195">
        <v>2189</v>
      </c>
      <c r="C2195" t="s">
        <v>5229</v>
      </c>
      <c r="D2195" t="s">
        <v>28427</v>
      </c>
      <c r="E2195" t="s">
        <v>5230</v>
      </c>
      <c r="F2195" t="s">
        <v>44173</v>
      </c>
      <c r="G2195" t="s">
        <v>5229</v>
      </c>
      <c r="H2195" t="s">
        <v>5230</v>
      </c>
      <c r="I2195" t="s">
        <v>44173</v>
      </c>
      <c r="J2195" t="s">
        <v>5229</v>
      </c>
      <c r="L2195">
        <v>2189</v>
      </c>
      <c r="M2195" t="s">
        <v>9214</v>
      </c>
      <c r="N2195" t="s">
        <v>31413</v>
      </c>
      <c r="O2195" t="s">
        <v>9036</v>
      </c>
      <c r="P2195" t="s">
        <v>31548</v>
      </c>
      <c r="Q2195" t="s">
        <v>9214</v>
      </c>
    </row>
    <row r="2196" spans="2:17" x14ac:dyDescent="0.3">
      <c r="B2196">
        <v>2190</v>
      </c>
      <c r="C2196" t="s">
        <v>5231</v>
      </c>
      <c r="D2196" t="s">
        <v>28429</v>
      </c>
      <c r="E2196" t="s">
        <v>5232</v>
      </c>
      <c r="F2196" t="s">
        <v>44174</v>
      </c>
      <c r="G2196" t="s">
        <v>5231</v>
      </c>
      <c r="H2196" t="s">
        <v>5232</v>
      </c>
      <c r="I2196" t="s">
        <v>44174</v>
      </c>
      <c r="J2196" t="s">
        <v>5231</v>
      </c>
      <c r="L2196">
        <v>2190</v>
      </c>
      <c r="M2196" t="s">
        <v>9215</v>
      </c>
      <c r="N2196" t="s">
        <v>31415</v>
      </c>
      <c r="O2196" t="s">
        <v>9039</v>
      </c>
      <c r="P2196" t="s">
        <v>31549</v>
      </c>
      <c r="Q2196" t="s">
        <v>9215</v>
      </c>
    </row>
    <row r="2197" spans="2:17" x14ac:dyDescent="0.3">
      <c r="B2197">
        <v>2191</v>
      </c>
      <c r="C2197" t="s">
        <v>5233</v>
      </c>
      <c r="D2197" t="s">
        <v>28431</v>
      </c>
      <c r="E2197" t="s">
        <v>5234</v>
      </c>
      <c r="F2197" t="s">
        <v>44175</v>
      </c>
      <c r="G2197" t="s">
        <v>5233</v>
      </c>
      <c r="H2197" t="s">
        <v>5234</v>
      </c>
      <c r="I2197" t="s">
        <v>44175</v>
      </c>
      <c r="J2197" t="s">
        <v>5233</v>
      </c>
      <c r="L2197">
        <v>2191</v>
      </c>
      <c r="M2197" t="s">
        <v>9216</v>
      </c>
      <c r="N2197" t="s">
        <v>31417</v>
      </c>
      <c r="O2197" t="s">
        <v>9042</v>
      </c>
      <c r="P2197" t="s">
        <v>31550</v>
      </c>
      <c r="Q2197" t="s">
        <v>9216</v>
      </c>
    </row>
    <row r="2198" spans="2:17" x14ac:dyDescent="0.3">
      <c r="B2198">
        <v>2192</v>
      </c>
      <c r="C2198" t="s">
        <v>5235</v>
      </c>
      <c r="D2198" t="s">
        <v>28390</v>
      </c>
      <c r="E2198" t="s">
        <v>5236</v>
      </c>
      <c r="F2198" t="s">
        <v>44144</v>
      </c>
      <c r="G2198" t="s">
        <v>5235</v>
      </c>
      <c r="H2198" t="s">
        <v>5236</v>
      </c>
      <c r="I2198" t="s">
        <v>44144</v>
      </c>
      <c r="J2198" t="s">
        <v>5235</v>
      </c>
      <c r="L2198">
        <v>2192</v>
      </c>
      <c r="M2198" t="s">
        <v>9217</v>
      </c>
      <c r="N2198" t="s">
        <v>31419</v>
      </c>
      <c r="O2198" t="s">
        <v>9045</v>
      </c>
      <c r="P2198" t="s">
        <v>31551</v>
      </c>
      <c r="Q2198" t="s">
        <v>9217</v>
      </c>
    </row>
    <row r="2199" spans="2:17" x14ac:dyDescent="0.3">
      <c r="B2199">
        <v>2193</v>
      </c>
      <c r="C2199" t="s">
        <v>5237</v>
      </c>
      <c r="D2199" t="s">
        <v>28392</v>
      </c>
      <c r="E2199" t="s">
        <v>5238</v>
      </c>
      <c r="F2199" t="s">
        <v>44145</v>
      </c>
      <c r="G2199" t="s">
        <v>5237</v>
      </c>
      <c r="H2199" t="s">
        <v>5238</v>
      </c>
      <c r="I2199" t="s">
        <v>44145</v>
      </c>
      <c r="J2199" t="s">
        <v>5237</v>
      </c>
      <c r="L2199">
        <v>2193</v>
      </c>
      <c r="M2199" t="s">
        <v>9218</v>
      </c>
      <c r="N2199" t="s">
        <v>31421</v>
      </c>
      <c r="O2199" t="s">
        <v>9048</v>
      </c>
      <c r="P2199" t="s">
        <v>31552</v>
      </c>
      <c r="Q2199" t="s">
        <v>9218</v>
      </c>
    </row>
    <row r="2200" spans="2:17" x14ac:dyDescent="0.3">
      <c r="B2200">
        <v>2194</v>
      </c>
      <c r="C2200" t="s">
        <v>5239</v>
      </c>
      <c r="D2200" t="s">
        <v>42433</v>
      </c>
      <c r="E2200" t="s">
        <v>5240</v>
      </c>
      <c r="F2200" t="s">
        <v>50974</v>
      </c>
      <c r="G2200" t="s">
        <v>5239</v>
      </c>
      <c r="H2200" t="s">
        <v>5240</v>
      </c>
      <c r="I2200" t="s">
        <v>50974</v>
      </c>
      <c r="J2200" t="s">
        <v>5239</v>
      </c>
      <c r="L2200">
        <v>2194</v>
      </c>
      <c r="M2200" t="s">
        <v>9219</v>
      </c>
      <c r="N2200" t="s">
        <v>31423</v>
      </c>
      <c r="O2200" t="s">
        <v>9051</v>
      </c>
      <c r="P2200" t="s">
        <v>31553</v>
      </c>
      <c r="Q2200" t="s">
        <v>9219</v>
      </c>
    </row>
    <row r="2201" spans="2:17" x14ac:dyDescent="0.3">
      <c r="B2201">
        <v>2195</v>
      </c>
      <c r="C2201" t="s">
        <v>5241</v>
      </c>
      <c r="D2201" t="s">
        <v>42435</v>
      </c>
      <c r="E2201" t="s">
        <v>5242</v>
      </c>
      <c r="F2201" t="s">
        <v>50975</v>
      </c>
      <c r="G2201" t="s">
        <v>5241</v>
      </c>
      <c r="H2201" t="s">
        <v>5242</v>
      </c>
      <c r="I2201" t="s">
        <v>50975</v>
      </c>
      <c r="J2201" t="s">
        <v>5241</v>
      </c>
      <c r="L2201">
        <v>2195</v>
      </c>
      <c r="M2201" t="s">
        <v>9220</v>
      </c>
      <c r="N2201" t="s">
        <v>31425</v>
      </c>
      <c r="O2201" t="s">
        <v>9054</v>
      </c>
      <c r="P2201" t="s">
        <v>31554</v>
      </c>
      <c r="Q2201" t="s">
        <v>9220</v>
      </c>
    </row>
    <row r="2202" spans="2:17" x14ac:dyDescent="0.3">
      <c r="B2202">
        <v>2196</v>
      </c>
      <c r="C2202" t="s">
        <v>5243</v>
      </c>
      <c r="D2202" t="s">
        <v>42437</v>
      </c>
      <c r="E2202" t="s">
        <v>5244</v>
      </c>
      <c r="F2202" t="s">
        <v>50976</v>
      </c>
      <c r="G2202" t="s">
        <v>5243</v>
      </c>
      <c r="H2202" t="s">
        <v>5244</v>
      </c>
      <c r="I2202" t="s">
        <v>50976</v>
      </c>
      <c r="J2202" t="s">
        <v>5243</v>
      </c>
      <c r="L2202">
        <v>2196</v>
      </c>
      <c r="M2202" t="s">
        <v>9221</v>
      </c>
      <c r="N2202" t="s">
        <v>31427</v>
      </c>
      <c r="O2202" t="s">
        <v>9057</v>
      </c>
      <c r="P2202" t="s">
        <v>31555</v>
      </c>
      <c r="Q2202" t="s">
        <v>9221</v>
      </c>
    </row>
    <row r="2203" spans="2:17" x14ac:dyDescent="0.3">
      <c r="B2203">
        <v>2197</v>
      </c>
      <c r="C2203" t="s">
        <v>50977</v>
      </c>
      <c r="D2203" t="s">
        <v>42440</v>
      </c>
      <c r="E2203" t="s">
        <v>5245</v>
      </c>
      <c r="F2203" t="s">
        <v>50978</v>
      </c>
      <c r="G2203" t="s">
        <v>50977</v>
      </c>
      <c r="H2203" t="s">
        <v>5245</v>
      </c>
      <c r="I2203" t="s">
        <v>50978</v>
      </c>
      <c r="J2203" t="s">
        <v>50977</v>
      </c>
      <c r="L2203">
        <v>2197</v>
      </c>
      <c r="M2203" t="s">
        <v>31556</v>
      </c>
      <c r="N2203" t="s">
        <v>31430</v>
      </c>
      <c r="O2203" t="s">
        <v>9059</v>
      </c>
      <c r="P2203" t="s">
        <v>31557</v>
      </c>
      <c r="Q2203" t="s">
        <v>31556</v>
      </c>
    </row>
    <row r="2204" spans="2:17" x14ac:dyDescent="0.3">
      <c r="B2204">
        <v>2198</v>
      </c>
      <c r="C2204" t="s">
        <v>5842</v>
      </c>
      <c r="D2204" t="s">
        <v>42442</v>
      </c>
      <c r="E2204" t="s">
        <v>5246</v>
      </c>
      <c r="F2204" t="s">
        <v>50979</v>
      </c>
      <c r="G2204" t="s">
        <v>5842</v>
      </c>
      <c r="H2204" t="s">
        <v>5246</v>
      </c>
      <c r="I2204" t="s">
        <v>50979</v>
      </c>
      <c r="J2204" t="s">
        <v>5842</v>
      </c>
      <c r="L2204">
        <v>2198</v>
      </c>
      <c r="M2204" t="s">
        <v>9222</v>
      </c>
      <c r="N2204" t="s">
        <v>31432</v>
      </c>
      <c r="O2204" t="s">
        <v>9062</v>
      </c>
      <c r="P2204" t="s">
        <v>31558</v>
      </c>
      <c r="Q2204" t="s">
        <v>9222</v>
      </c>
    </row>
    <row r="2205" spans="2:17" x14ac:dyDescent="0.3">
      <c r="B2205">
        <v>2199</v>
      </c>
      <c r="C2205" t="s">
        <v>5247</v>
      </c>
      <c r="D2205" t="s">
        <v>42444</v>
      </c>
      <c r="E2205" t="s">
        <v>5248</v>
      </c>
      <c r="F2205" t="s">
        <v>50980</v>
      </c>
      <c r="G2205" t="s">
        <v>5247</v>
      </c>
      <c r="H2205" t="s">
        <v>5248</v>
      </c>
      <c r="I2205" t="s">
        <v>50980</v>
      </c>
      <c r="J2205" t="s">
        <v>5247</v>
      </c>
      <c r="L2205">
        <v>2199</v>
      </c>
      <c r="M2205" t="s">
        <v>9223</v>
      </c>
      <c r="N2205" t="s">
        <v>31434</v>
      </c>
      <c r="O2205" t="s">
        <v>9065</v>
      </c>
      <c r="P2205" t="s">
        <v>31559</v>
      </c>
      <c r="Q2205" t="s">
        <v>9223</v>
      </c>
    </row>
    <row r="2206" spans="2:17" x14ac:dyDescent="0.3">
      <c r="B2206">
        <v>2200</v>
      </c>
      <c r="C2206" t="s">
        <v>5249</v>
      </c>
      <c r="D2206" t="s">
        <v>42446</v>
      </c>
      <c r="E2206" t="s">
        <v>5250</v>
      </c>
      <c r="F2206" t="s">
        <v>50981</v>
      </c>
      <c r="G2206" t="s">
        <v>5249</v>
      </c>
      <c r="H2206" t="s">
        <v>5250</v>
      </c>
      <c r="I2206" t="s">
        <v>50981</v>
      </c>
      <c r="J2206" t="s">
        <v>5249</v>
      </c>
      <c r="L2206">
        <v>2200</v>
      </c>
      <c r="M2206" t="s">
        <v>9224</v>
      </c>
      <c r="N2206" t="s">
        <v>31436</v>
      </c>
      <c r="O2206" t="s">
        <v>9068</v>
      </c>
      <c r="P2206" t="s">
        <v>31560</v>
      </c>
      <c r="Q2206" t="s">
        <v>9224</v>
      </c>
    </row>
    <row r="2207" spans="2:17" x14ac:dyDescent="0.3">
      <c r="B2207">
        <v>2201</v>
      </c>
      <c r="C2207" t="s">
        <v>5251</v>
      </c>
      <c r="D2207" t="s">
        <v>42448</v>
      </c>
      <c r="E2207" t="s">
        <v>5252</v>
      </c>
      <c r="F2207" t="s">
        <v>50982</v>
      </c>
      <c r="G2207" t="s">
        <v>5251</v>
      </c>
      <c r="H2207" t="s">
        <v>5252</v>
      </c>
      <c r="I2207" t="s">
        <v>50982</v>
      </c>
      <c r="J2207" t="s">
        <v>5251</v>
      </c>
      <c r="L2207">
        <v>2201</v>
      </c>
      <c r="M2207" t="s">
        <v>9225</v>
      </c>
      <c r="N2207" t="s">
        <v>31438</v>
      </c>
      <c r="O2207" t="s">
        <v>9071</v>
      </c>
      <c r="P2207" t="s">
        <v>31561</v>
      </c>
      <c r="Q2207" t="s">
        <v>9225</v>
      </c>
    </row>
    <row r="2208" spans="2:17" x14ac:dyDescent="0.3">
      <c r="B2208">
        <v>2202</v>
      </c>
      <c r="C2208" t="s">
        <v>5253</v>
      </c>
      <c r="D2208" t="s">
        <v>42450</v>
      </c>
      <c r="E2208" t="s">
        <v>5254</v>
      </c>
      <c r="F2208" t="s">
        <v>50983</v>
      </c>
      <c r="G2208" t="s">
        <v>5253</v>
      </c>
      <c r="H2208" t="s">
        <v>5254</v>
      </c>
      <c r="I2208" t="s">
        <v>50983</v>
      </c>
      <c r="J2208" t="s">
        <v>5253</v>
      </c>
      <c r="L2208">
        <v>2202</v>
      </c>
      <c r="M2208" t="s">
        <v>9226</v>
      </c>
      <c r="N2208" t="s">
        <v>31440</v>
      </c>
      <c r="O2208" t="s">
        <v>9074</v>
      </c>
      <c r="P2208" t="s">
        <v>31562</v>
      </c>
      <c r="Q2208" t="s">
        <v>9226</v>
      </c>
    </row>
    <row r="2209" spans="2:17" x14ac:dyDescent="0.3">
      <c r="B2209">
        <v>2203</v>
      </c>
      <c r="C2209" t="s">
        <v>5194</v>
      </c>
      <c r="D2209" t="s">
        <v>42452</v>
      </c>
      <c r="E2209" t="s">
        <v>26820</v>
      </c>
      <c r="F2209" t="s">
        <v>50984</v>
      </c>
      <c r="G2209" t="s">
        <v>5194</v>
      </c>
      <c r="H2209" t="s">
        <v>26820</v>
      </c>
      <c r="I2209" t="s">
        <v>50984</v>
      </c>
      <c r="J2209" t="s">
        <v>5194</v>
      </c>
      <c r="L2209">
        <v>2203</v>
      </c>
      <c r="M2209" t="s">
        <v>9191</v>
      </c>
      <c r="N2209" t="s">
        <v>31442</v>
      </c>
      <c r="O2209" t="s">
        <v>26113</v>
      </c>
      <c r="P2209" t="s">
        <v>31563</v>
      </c>
      <c r="Q2209" t="s">
        <v>9191</v>
      </c>
    </row>
    <row r="2210" spans="2:17" x14ac:dyDescent="0.3">
      <c r="B2210">
        <v>2204</v>
      </c>
      <c r="C2210" t="s">
        <v>5255</v>
      </c>
      <c r="D2210" t="s">
        <v>42454</v>
      </c>
      <c r="E2210" t="s">
        <v>5256</v>
      </c>
      <c r="F2210" t="s">
        <v>50985</v>
      </c>
      <c r="G2210" t="s">
        <v>5255</v>
      </c>
      <c r="H2210" t="s">
        <v>5256</v>
      </c>
      <c r="I2210" t="s">
        <v>50985</v>
      </c>
      <c r="J2210" t="s">
        <v>5255</v>
      </c>
      <c r="L2210">
        <v>2204</v>
      </c>
      <c r="M2210" t="s">
        <v>9227</v>
      </c>
      <c r="N2210" t="s">
        <v>31444</v>
      </c>
      <c r="O2210" t="s">
        <v>9077</v>
      </c>
      <c r="P2210" t="s">
        <v>31564</v>
      </c>
      <c r="Q2210" t="s">
        <v>9227</v>
      </c>
    </row>
    <row r="2211" spans="2:17" x14ac:dyDescent="0.3">
      <c r="B2211">
        <v>2205</v>
      </c>
      <c r="C2211" t="s">
        <v>5257</v>
      </c>
      <c r="D2211" t="s">
        <v>42456</v>
      </c>
      <c r="E2211" t="s">
        <v>5258</v>
      </c>
      <c r="F2211" t="s">
        <v>50986</v>
      </c>
      <c r="G2211" t="s">
        <v>5257</v>
      </c>
      <c r="H2211" t="s">
        <v>5258</v>
      </c>
      <c r="I2211" t="s">
        <v>50986</v>
      </c>
      <c r="J2211" t="s">
        <v>5257</v>
      </c>
      <c r="L2211">
        <v>2205</v>
      </c>
      <c r="M2211" t="s">
        <v>9228</v>
      </c>
      <c r="N2211" t="s">
        <v>31446</v>
      </c>
      <c r="O2211" t="s">
        <v>9080</v>
      </c>
      <c r="P2211" t="s">
        <v>31565</v>
      </c>
      <c r="Q2211" t="s">
        <v>9228</v>
      </c>
    </row>
    <row r="2212" spans="2:17" x14ac:dyDescent="0.3">
      <c r="B2212">
        <v>2206</v>
      </c>
      <c r="C2212" t="s">
        <v>5259</v>
      </c>
      <c r="D2212" t="s">
        <v>42458</v>
      </c>
      <c r="E2212" t="s">
        <v>5260</v>
      </c>
      <c r="F2212" t="s">
        <v>50987</v>
      </c>
      <c r="G2212" t="s">
        <v>5259</v>
      </c>
      <c r="H2212" t="s">
        <v>5260</v>
      </c>
      <c r="I2212" t="s">
        <v>50987</v>
      </c>
      <c r="J2212" t="s">
        <v>5259</v>
      </c>
      <c r="L2212">
        <v>2206</v>
      </c>
      <c r="M2212" t="s">
        <v>9229</v>
      </c>
      <c r="N2212" t="s">
        <v>31448</v>
      </c>
      <c r="O2212" t="s">
        <v>9083</v>
      </c>
      <c r="P2212" t="s">
        <v>31566</v>
      </c>
      <c r="Q2212" t="s">
        <v>9229</v>
      </c>
    </row>
    <row r="2213" spans="2:17" x14ac:dyDescent="0.3">
      <c r="B2213">
        <v>2207</v>
      </c>
      <c r="C2213" t="s">
        <v>5261</v>
      </c>
      <c r="D2213" t="s">
        <v>42460</v>
      </c>
      <c r="E2213" t="s">
        <v>5262</v>
      </c>
      <c r="F2213" t="s">
        <v>50988</v>
      </c>
      <c r="G2213" t="s">
        <v>5261</v>
      </c>
      <c r="H2213" t="s">
        <v>5262</v>
      </c>
      <c r="I2213" t="s">
        <v>50988</v>
      </c>
      <c r="J2213" t="s">
        <v>5261</v>
      </c>
      <c r="L2213">
        <v>2207</v>
      </c>
      <c r="M2213" t="s">
        <v>9230</v>
      </c>
      <c r="N2213" t="s">
        <v>31450</v>
      </c>
      <c r="O2213" t="s">
        <v>9086</v>
      </c>
      <c r="P2213" t="s">
        <v>31567</v>
      </c>
      <c r="Q2213" t="s">
        <v>9230</v>
      </c>
    </row>
    <row r="2214" spans="2:17" x14ac:dyDescent="0.3">
      <c r="B2214">
        <v>2208</v>
      </c>
      <c r="C2214" t="s">
        <v>5263</v>
      </c>
      <c r="D2214" t="s">
        <v>42462</v>
      </c>
      <c r="E2214" t="s">
        <v>5264</v>
      </c>
      <c r="F2214" t="s">
        <v>50989</v>
      </c>
      <c r="G2214" t="s">
        <v>5263</v>
      </c>
      <c r="H2214" t="s">
        <v>5264</v>
      </c>
      <c r="I2214" t="s">
        <v>50989</v>
      </c>
      <c r="J2214" t="s">
        <v>5263</v>
      </c>
      <c r="L2214">
        <v>2208</v>
      </c>
      <c r="M2214" t="s">
        <v>9231</v>
      </c>
      <c r="N2214" t="s">
        <v>31452</v>
      </c>
      <c r="O2214" t="s">
        <v>9089</v>
      </c>
      <c r="P2214" t="s">
        <v>31568</v>
      </c>
      <c r="Q2214" t="s">
        <v>9231</v>
      </c>
    </row>
    <row r="2215" spans="2:17" x14ac:dyDescent="0.3">
      <c r="B2215">
        <v>2209</v>
      </c>
      <c r="C2215" t="s">
        <v>5265</v>
      </c>
      <c r="D2215" t="s">
        <v>42464</v>
      </c>
      <c r="E2215" t="s">
        <v>5266</v>
      </c>
      <c r="F2215" t="s">
        <v>50990</v>
      </c>
      <c r="G2215" t="s">
        <v>5265</v>
      </c>
      <c r="H2215" t="s">
        <v>5266</v>
      </c>
      <c r="I2215" t="s">
        <v>50990</v>
      </c>
      <c r="J2215" t="s">
        <v>5265</v>
      </c>
      <c r="L2215">
        <v>2209</v>
      </c>
      <c r="M2215" t="s">
        <v>9232</v>
      </c>
      <c r="N2215" t="s">
        <v>31454</v>
      </c>
      <c r="O2215" t="s">
        <v>9092</v>
      </c>
      <c r="P2215" t="s">
        <v>31569</v>
      </c>
      <c r="Q2215" t="s">
        <v>9232</v>
      </c>
    </row>
    <row r="2216" spans="2:17" x14ac:dyDescent="0.3">
      <c r="B2216">
        <v>2210</v>
      </c>
      <c r="C2216" t="s">
        <v>5267</v>
      </c>
      <c r="D2216" t="s">
        <v>42466</v>
      </c>
      <c r="E2216" t="s">
        <v>5268</v>
      </c>
      <c r="F2216" t="s">
        <v>50991</v>
      </c>
      <c r="G2216" t="s">
        <v>5267</v>
      </c>
      <c r="H2216" t="s">
        <v>5268</v>
      </c>
      <c r="I2216" t="s">
        <v>50991</v>
      </c>
      <c r="J2216" t="s">
        <v>5267</v>
      </c>
      <c r="L2216">
        <v>2210</v>
      </c>
      <c r="M2216" t="s">
        <v>9233</v>
      </c>
      <c r="N2216" t="s">
        <v>31456</v>
      </c>
      <c r="O2216" t="s">
        <v>9095</v>
      </c>
      <c r="P2216" t="s">
        <v>31570</v>
      </c>
      <c r="Q2216" t="s">
        <v>9233</v>
      </c>
    </row>
    <row r="2217" spans="2:17" x14ac:dyDescent="0.3">
      <c r="B2217">
        <v>2211</v>
      </c>
      <c r="C2217" t="s">
        <v>5269</v>
      </c>
      <c r="D2217" t="s">
        <v>42468</v>
      </c>
      <c r="E2217" t="s">
        <v>5270</v>
      </c>
      <c r="F2217" t="s">
        <v>50992</v>
      </c>
      <c r="G2217" t="s">
        <v>5269</v>
      </c>
      <c r="H2217" t="s">
        <v>5270</v>
      </c>
      <c r="I2217" t="s">
        <v>50992</v>
      </c>
      <c r="J2217" t="s">
        <v>5269</v>
      </c>
      <c r="L2217">
        <v>2211</v>
      </c>
      <c r="M2217" t="s">
        <v>9234</v>
      </c>
      <c r="N2217" t="s">
        <v>31458</v>
      </c>
      <c r="O2217" t="s">
        <v>9098</v>
      </c>
      <c r="P2217" t="s">
        <v>31571</v>
      </c>
      <c r="Q2217" t="s">
        <v>9234</v>
      </c>
    </row>
    <row r="2218" spans="2:17" x14ac:dyDescent="0.3">
      <c r="B2218">
        <v>2212</v>
      </c>
      <c r="C2218" t="s">
        <v>5271</v>
      </c>
      <c r="D2218" t="s">
        <v>42470</v>
      </c>
      <c r="E2218" t="s">
        <v>5272</v>
      </c>
      <c r="F2218" t="s">
        <v>50993</v>
      </c>
      <c r="G2218" t="s">
        <v>5271</v>
      </c>
      <c r="H2218" t="s">
        <v>5272</v>
      </c>
      <c r="I2218" t="s">
        <v>50993</v>
      </c>
      <c r="J2218" t="s">
        <v>5271</v>
      </c>
      <c r="L2218">
        <v>2212</v>
      </c>
      <c r="M2218" t="s">
        <v>9235</v>
      </c>
      <c r="N2218" t="s">
        <v>31460</v>
      </c>
      <c r="O2218" t="s">
        <v>9101</v>
      </c>
      <c r="P2218" t="s">
        <v>31572</v>
      </c>
      <c r="Q2218" t="s">
        <v>9235</v>
      </c>
    </row>
    <row r="2219" spans="2:17" x14ac:dyDescent="0.3">
      <c r="B2219">
        <v>2213</v>
      </c>
      <c r="C2219" t="s">
        <v>5273</v>
      </c>
      <c r="D2219" t="s">
        <v>42472</v>
      </c>
      <c r="E2219" t="s">
        <v>5274</v>
      </c>
      <c r="F2219" t="s">
        <v>50994</v>
      </c>
      <c r="G2219" t="s">
        <v>5273</v>
      </c>
      <c r="H2219" t="s">
        <v>5274</v>
      </c>
      <c r="I2219" t="s">
        <v>50994</v>
      </c>
      <c r="J2219" t="s">
        <v>5273</v>
      </c>
      <c r="L2219">
        <v>2213</v>
      </c>
      <c r="M2219" t="s">
        <v>9236</v>
      </c>
      <c r="N2219" t="s">
        <v>31462</v>
      </c>
      <c r="O2219" t="s">
        <v>9104</v>
      </c>
      <c r="P2219" t="s">
        <v>31573</v>
      </c>
      <c r="Q2219" t="s">
        <v>9236</v>
      </c>
    </row>
    <row r="2220" spans="2:17" x14ac:dyDescent="0.3">
      <c r="B2220">
        <v>2214</v>
      </c>
      <c r="C2220" t="s">
        <v>5275</v>
      </c>
      <c r="D2220" t="s">
        <v>42474</v>
      </c>
      <c r="E2220" t="s">
        <v>5276</v>
      </c>
      <c r="F2220" t="s">
        <v>50995</v>
      </c>
      <c r="G2220" t="s">
        <v>5275</v>
      </c>
      <c r="H2220" t="s">
        <v>5276</v>
      </c>
      <c r="I2220" t="s">
        <v>50995</v>
      </c>
      <c r="J2220" t="s">
        <v>5275</v>
      </c>
      <c r="L2220">
        <v>2214</v>
      </c>
      <c r="M2220" t="s">
        <v>9237</v>
      </c>
      <c r="N2220" t="s">
        <v>31464</v>
      </c>
      <c r="O2220" t="s">
        <v>9107</v>
      </c>
      <c r="P2220" t="s">
        <v>31574</v>
      </c>
      <c r="Q2220" t="s">
        <v>9237</v>
      </c>
    </row>
    <row r="2221" spans="2:17" x14ac:dyDescent="0.3">
      <c r="B2221">
        <v>2215</v>
      </c>
      <c r="C2221" t="s">
        <v>5277</v>
      </c>
      <c r="D2221" t="s">
        <v>42476</v>
      </c>
      <c r="E2221" t="s">
        <v>5278</v>
      </c>
      <c r="F2221" t="s">
        <v>50996</v>
      </c>
      <c r="G2221" t="s">
        <v>5277</v>
      </c>
      <c r="H2221" t="s">
        <v>5278</v>
      </c>
      <c r="I2221" t="s">
        <v>50996</v>
      </c>
      <c r="J2221" t="s">
        <v>5277</v>
      </c>
      <c r="L2221">
        <v>2215</v>
      </c>
      <c r="M2221" t="s">
        <v>9238</v>
      </c>
      <c r="N2221" t="s">
        <v>31466</v>
      </c>
      <c r="O2221" t="s">
        <v>9110</v>
      </c>
      <c r="P2221" t="s">
        <v>31575</v>
      </c>
      <c r="Q2221" t="s">
        <v>9238</v>
      </c>
    </row>
    <row r="2222" spans="2:17" x14ac:dyDescent="0.3">
      <c r="B2222">
        <v>2216</v>
      </c>
      <c r="C2222" t="s">
        <v>5279</v>
      </c>
      <c r="D2222" t="s">
        <v>42478</v>
      </c>
      <c r="E2222" t="s">
        <v>5280</v>
      </c>
      <c r="F2222" t="s">
        <v>50997</v>
      </c>
      <c r="G2222" t="s">
        <v>5279</v>
      </c>
      <c r="H2222" t="s">
        <v>5280</v>
      </c>
      <c r="I2222" t="s">
        <v>50997</v>
      </c>
      <c r="J2222" t="s">
        <v>5279</v>
      </c>
      <c r="L2222">
        <v>2216</v>
      </c>
      <c r="M2222" t="s">
        <v>9239</v>
      </c>
      <c r="N2222" t="s">
        <v>31468</v>
      </c>
      <c r="O2222" t="s">
        <v>9113</v>
      </c>
      <c r="P2222" t="s">
        <v>31576</v>
      </c>
      <c r="Q2222" t="s">
        <v>9239</v>
      </c>
    </row>
    <row r="2223" spans="2:17" x14ac:dyDescent="0.3">
      <c r="B2223">
        <v>2217</v>
      </c>
      <c r="C2223" t="s">
        <v>5281</v>
      </c>
      <c r="D2223" t="s">
        <v>42480</v>
      </c>
      <c r="E2223" t="s">
        <v>5282</v>
      </c>
      <c r="F2223" t="s">
        <v>50998</v>
      </c>
      <c r="G2223" t="s">
        <v>5281</v>
      </c>
      <c r="H2223" t="s">
        <v>5282</v>
      </c>
      <c r="I2223" t="s">
        <v>50998</v>
      </c>
      <c r="J2223" t="s">
        <v>5281</v>
      </c>
      <c r="L2223">
        <v>2217</v>
      </c>
      <c r="M2223" t="s">
        <v>9240</v>
      </c>
      <c r="N2223" t="s">
        <v>31470</v>
      </c>
      <c r="O2223" t="s">
        <v>9116</v>
      </c>
      <c r="P2223" t="s">
        <v>31577</v>
      </c>
      <c r="Q2223" t="s">
        <v>9240</v>
      </c>
    </row>
    <row r="2224" spans="2:17" x14ac:dyDescent="0.3">
      <c r="B2224">
        <v>2218</v>
      </c>
      <c r="C2224" t="s">
        <v>5283</v>
      </c>
      <c r="D2224" t="s">
        <v>42482</v>
      </c>
      <c r="E2224" t="s">
        <v>5284</v>
      </c>
      <c r="F2224" t="s">
        <v>50999</v>
      </c>
      <c r="G2224" t="s">
        <v>5283</v>
      </c>
      <c r="H2224" t="s">
        <v>5284</v>
      </c>
      <c r="I2224" t="s">
        <v>50999</v>
      </c>
      <c r="J2224" t="s">
        <v>5283</v>
      </c>
      <c r="L2224">
        <v>2218</v>
      </c>
      <c r="M2224" t="s">
        <v>9241</v>
      </c>
      <c r="N2224" t="s">
        <v>31472</v>
      </c>
      <c r="O2224" t="s">
        <v>9119</v>
      </c>
      <c r="P2224" t="s">
        <v>31578</v>
      </c>
      <c r="Q2224" t="s">
        <v>9241</v>
      </c>
    </row>
    <row r="2225" spans="2:17" x14ac:dyDescent="0.3">
      <c r="B2225">
        <v>2219</v>
      </c>
      <c r="C2225" t="s">
        <v>5285</v>
      </c>
      <c r="D2225" t="s">
        <v>42484</v>
      </c>
      <c r="E2225" t="s">
        <v>5286</v>
      </c>
      <c r="F2225" t="s">
        <v>51000</v>
      </c>
      <c r="G2225" t="s">
        <v>5285</v>
      </c>
      <c r="H2225" t="s">
        <v>5286</v>
      </c>
      <c r="I2225" t="s">
        <v>51000</v>
      </c>
      <c r="J2225" t="s">
        <v>5285</v>
      </c>
      <c r="L2225">
        <v>2219</v>
      </c>
      <c r="M2225" t="s">
        <v>9242</v>
      </c>
      <c r="N2225" t="s">
        <v>31474</v>
      </c>
      <c r="O2225" t="s">
        <v>9122</v>
      </c>
      <c r="P2225" t="s">
        <v>31579</v>
      </c>
      <c r="Q2225" t="s">
        <v>9242</v>
      </c>
    </row>
    <row r="2226" spans="2:17" x14ac:dyDescent="0.3">
      <c r="B2226">
        <v>2220</v>
      </c>
      <c r="C2226" t="s">
        <v>5287</v>
      </c>
      <c r="D2226" t="s">
        <v>42486</v>
      </c>
      <c r="E2226" t="s">
        <v>5288</v>
      </c>
      <c r="F2226" t="s">
        <v>51001</v>
      </c>
      <c r="G2226" t="s">
        <v>5287</v>
      </c>
      <c r="H2226" t="s">
        <v>5288</v>
      </c>
      <c r="I2226" t="s">
        <v>51001</v>
      </c>
      <c r="J2226" t="s">
        <v>5287</v>
      </c>
      <c r="L2226">
        <v>2220</v>
      </c>
      <c r="M2226" t="s">
        <v>9243</v>
      </c>
      <c r="N2226" t="s">
        <v>31476</v>
      </c>
      <c r="O2226" t="s">
        <v>9125</v>
      </c>
      <c r="P2226" t="s">
        <v>31580</v>
      </c>
      <c r="Q2226" t="s">
        <v>9243</v>
      </c>
    </row>
    <row r="2227" spans="2:17" x14ac:dyDescent="0.3">
      <c r="B2227">
        <v>2221</v>
      </c>
      <c r="C2227" t="s">
        <v>5289</v>
      </c>
      <c r="D2227" t="s">
        <v>42488</v>
      </c>
      <c r="E2227" t="s">
        <v>5290</v>
      </c>
      <c r="F2227" t="s">
        <v>51002</v>
      </c>
      <c r="G2227" t="s">
        <v>5289</v>
      </c>
      <c r="H2227" t="s">
        <v>5290</v>
      </c>
      <c r="I2227" t="s">
        <v>51002</v>
      </c>
      <c r="J2227" t="s">
        <v>5289</v>
      </c>
      <c r="L2227">
        <v>2221</v>
      </c>
      <c r="M2227" t="s">
        <v>9244</v>
      </c>
      <c r="N2227" t="s">
        <v>31478</v>
      </c>
      <c r="O2227" t="s">
        <v>9128</v>
      </c>
      <c r="P2227" t="s">
        <v>31581</v>
      </c>
      <c r="Q2227" t="s">
        <v>9244</v>
      </c>
    </row>
    <row r="2228" spans="2:17" x14ac:dyDescent="0.3">
      <c r="B2228">
        <v>2222</v>
      </c>
      <c r="C2228" t="s">
        <v>5291</v>
      </c>
      <c r="D2228" t="s">
        <v>42490</v>
      </c>
      <c r="E2228" t="s">
        <v>5292</v>
      </c>
      <c r="F2228" t="s">
        <v>51003</v>
      </c>
      <c r="G2228" t="s">
        <v>5291</v>
      </c>
      <c r="H2228" t="s">
        <v>5292</v>
      </c>
      <c r="I2228" t="s">
        <v>51003</v>
      </c>
      <c r="J2228" t="s">
        <v>5291</v>
      </c>
      <c r="L2228">
        <v>2222</v>
      </c>
      <c r="M2228" t="s">
        <v>9245</v>
      </c>
      <c r="N2228" t="s">
        <v>31480</v>
      </c>
      <c r="O2228" t="s">
        <v>9131</v>
      </c>
      <c r="P2228" t="s">
        <v>31582</v>
      </c>
      <c r="Q2228" t="s">
        <v>9245</v>
      </c>
    </row>
    <row r="2229" spans="2:17" x14ac:dyDescent="0.3">
      <c r="B2229">
        <v>2223</v>
      </c>
      <c r="C2229" t="s">
        <v>5293</v>
      </c>
      <c r="D2229" t="s">
        <v>42492</v>
      </c>
      <c r="E2229" t="s">
        <v>5294</v>
      </c>
      <c r="F2229" t="s">
        <v>51004</v>
      </c>
      <c r="G2229" t="s">
        <v>5293</v>
      </c>
      <c r="H2229" t="s">
        <v>5294</v>
      </c>
      <c r="I2229" t="s">
        <v>51004</v>
      </c>
      <c r="J2229" t="s">
        <v>5293</v>
      </c>
      <c r="L2229">
        <v>2223</v>
      </c>
      <c r="M2229" t="s">
        <v>9246</v>
      </c>
      <c r="N2229" t="s">
        <v>31482</v>
      </c>
      <c r="O2229" t="s">
        <v>9134</v>
      </c>
      <c r="P2229" t="s">
        <v>31583</v>
      </c>
      <c r="Q2229" t="s">
        <v>9246</v>
      </c>
    </row>
    <row r="2230" spans="2:17" x14ac:dyDescent="0.3">
      <c r="B2230">
        <v>2224</v>
      </c>
      <c r="C2230" t="s">
        <v>5295</v>
      </c>
      <c r="D2230" t="s">
        <v>42494</v>
      </c>
      <c r="E2230" t="s">
        <v>5296</v>
      </c>
      <c r="F2230" t="s">
        <v>51005</v>
      </c>
      <c r="G2230" t="s">
        <v>5295</v>
      </c>
      <c r="H2230" t="s">
        <v>5296</v>
      </c>
      <c r="I2230" t="s">
        <v>51005</v>
      </c>
      <c r="J2230" t="s">
        <v>5295</v>
      </c>
      <c r="L2230">
        <v>2224</v>
      </c>
      <c r="M2230" t="s">
        <v>9247</v>
      </c>
      <c r="N2230" t="s">
        <v>31484</v>
      </c>
      <c r="O2230" t="s">
        <v>9137</v>
      </c>
      <c r="P2230" t="s">
        <v>31584</v>
      </c>
      <c r="Q2230" t="s">
        <v>9247</v>
      </c>
    </row>
    <row r="2231" spans="2:17" x14ac:dyDescent="0.3">
      <c r="B2231">
        <v>2225</v>
      </c>
      <c r="C2231" t="s">
        <v>5297</v>
      </c>
      <c r="D2231" t="s">
        <v>42496</v>
      </c>
      <c r="E2231" t="s">
        <v>5298</v>
      </c>
      <c r="F2231" t="s">
        <v>51006</v>
      </c>
      <c r="G2231" t="s">
        <v>5297</v>
      </c>
      <c r="H2231" t="s">
        <v>5298</v>
      </c>
      <c r="I2231" t="s">
        <v>51006</v>
      </c>
      <c r="J2231" t="s">
        <v>5297</v>
      </c>
      <c r="L2231">
        <v>2225</v>
      </c>
      <c r="M2231" t="s">
        <v>9248</v>
      </c>
      <c r="N2231" t="s">
        <v>31486</v>
      </c>
      <c r="O2231" t="s">
        <v>9140</v>
      </c>
      <c r="P2231" t="s">
        <v>31585</v>
      </c>
      <c r="Q2231" t="s">
        <v>9248</v>
      </c>
    </row>
    <row r="2232" spans="2:17" x14ac:dyDescent="0.3">
      <c r="B2232">
        <v>2226</v>
      </c>
      <c r="C2232" t="s">
        <v>26821</v>
      </c>
      <c r="D2232" t="s">
        <v>42498</v>
      </c>
      <c r="E2232" t="s">
        <v>5299</v>
      </c>
      <c r="F2232" t="s">
        <v>51007</v>
      </c>
      <c r="G2232" t="s">
        <v>26821</v>
      </c>
      <c r="H2232" t="s">
        <v>5299</v>
      </c>
      <c r="I2232" t="s">
        <v>51007</v>
      </c>
      <c r="J2232" t="s">
        <v>26821</v>
      </c>
      <c r="L2232">
        <v>2226</v>
      </c>
      <c r="M2232" t="s">
        <v>9249</v>
      </c>
      <c r="N2232" t="s">
        <v>31488</v>
      </c>
      <c r="O2232" t="s">
        <v>9143</v>
      </c>
      <c r="P2232" t="s">
        <v>31586</v>
      </c>
      <c r="Q2232" t="s">
        <v>9249</v>
      </c>
    </row>
    <row r="2233" spans="2:17" x14ac:dyDescent="0.3">
      <c r="B2233">
        <v>2227</v>
      </c>
      <c r="C2233" t="s">
        <v>26822</v>
      </c>
      <c r="D2233" t="s">
        <v>42500</v>
      </c>
      <c r="E2233" t="s">
        <v>5300</v>
      </c>
      <c r="F2233" t="s">
        <v>51008</v>
      </c>
      <c r="G2233" t="s">
        <v>26822</v>
      </c>
      <c r="H2233" t="s">
        <v>5300</v>
      </c>
      <c r="I2233" t="s">
        <v>51008</v>
      </c>
      <c r="J2233" t="s">
        <v>26822</v>
      </c>
      <c r="L2233">
        <v>2227</v>
      </c>
      <c r="M2233" t="s">
        <v>9250</v>
      </c>
      <c r="N2233" t="s">
        <v>31490</v>
      </c>
      <c r="O2233" t="s">
        <v>9146</v>
      </c>
      <c r="P2233" t="s">
        <v>31587</v>
      </c>
      <c r="Q2233" t="s">
        <v>9250</v>
      </c>
    </row>
    <row r="2234" spans="2:17" x14ac:dyDescent="0.3">
      <c r="B2234">
        <v>2228</v>
      </c>
      <c r="C2234" t="s">
        <v>26823</v>
      </c>
      <c r="D2234" t="s">
        <v>42502</v>
      </c>
      <c r="E2234" t="s">
        <v>5301</v>
      </c>
      <c r="F2234" t="s">
        <v>51009</v>
      </c>
      <c r="G2234" t="s">
        <v>26823</v>
      </c>
      <c r="H2234" t="s">
        <v>5301</v>
      </c>
      <c r="I2234" t="s">
        <v>51009</v>
      </c>
      <c r="J2234" t="s">
        <v>26823</v>
      </c>
      <c r="L2234">
        <v>2228</v>
      </c>
      <c r="M2234" t="s">
        <v>9251</v>
      </c>
      <c r="N2234" t="s">
        <v>31492</v>
      </c>
      <c r="O2234" t="s">
        <v>9149</v>
      </c>
      <c r="P2234" t="s">
        <v>31588</v>
      </c>
      <c r="Q2234" t="s">
        <v>9251</v>
      </c>
    </row>
    <row r="2235" spans="2:17" x14ac:dyDescent="0.3">
      <c r="B2235">
        <v>2229</v>
      </c>
      <c r="C2235" t="s">
        <v>26969</v>
      </c>
      <c r="D2235" t="s">
        <v>42504</v>
      </c>
      <c r="E2235" t="s">
        <v>5302</v>
      </c>
      <c r="F2235" t="s">
        <v>51010</v>
      </c>
      <c r="G2235" t="s">
        <v>26969</v>
      </c>
      <c r="H2235" t="s">
        <v>5302</v>
      </c>
      <c r="I2235" t="s">
        <v>51010</v>
      </c>
      <c r="J2235" t="s">
        <v>26969</v>
      </c>
      <c r="L2235">
        <v>2229</v>
      </c>
      <c r="M2235" t="s">
        <v>27068</v>
      </c>
      <c r="N2235" t="s">
        <v>31494</v>
      </c>
      <c r="O2235" t="s">
        <v>9151</v>
      </c>
      <c r="P2235" t="s">
        <v>31589</v>
      </c>
      <c r="Q2235" t="s">
        <v>27068</v>
      </c>
    </row>
    <row r="2236" spans="2:17" x14ac:dyDescent="0.3">
      <c r="B2236">
        <v>2230</v>
      </c>
      <c r="C2236" t="s">
        <v>26970</v>
      </c>
      <c r="D2236" t="s">
        <v>42506</v>
      </c>
      <c r="E2236" t="s">
        <v>5303</v>
      </c>
      <c r="F2236" t="s">
        <v>51011</v>
      </c>
      <c r="G2236" t="s">
        <v>26970</v>
      </c>
      <c r="H2236" t="s">
        <v>5303</v>
      </c>
      <c r="I2236" t="s">
        <v>51011</v>
      </c>
      <c r="J2236" t="s">
        <v>26970</v>
      </c>
      <c r="L2236">
        <v>2230</v>
      </c>
      <c r="M2236" t="s">
        <v>27069</v>
      </c>
      <c r="N2236" t="s">
        <v>31496</v>
      </c>
      <c r="O2236" t="s">
        <v>9153</v>
      </c>
      <c r="P2236" t="s">
        <v>31590</v>
      </c>
      <c r="Q2236" t="s">
        <v>27069</v>
      </c>
    </row>
    <row r="2237" spans="2:17" x14ac:dyDescent="0.3">
      <c r="B2237">
        <v>2231</v>
      </c>
      <c r="C2237" t="s">
        <v>26971</v>
      </c>
      <c r="D2237" t="s">
        <v>42508</v>
      </c>
      <c r="E2237" t="s">
        <v>5304</v>
      </c>
      <c r="F2237" t="s">
        <v>51012</v>
      </c>
      <c r="G2237" t="s">
        <v>26971</v>
      </c>
      <c r="H2237" t="s">
        <v>5304</v>
      </c>
      <c r="I2237" t="s">
        <v>51012</v>
      </c>
      <c r="J2237" t="s">
        <v>26971</v>
      </c>
      <c r="L2237">
        <v>2231</v>
      </c>
      <c r="M2237" t="s">
        <v>27070</v>
      </c>
      <c r="N2237" t="s">
        <v>31498</v>
      </c>
      <c r="O2237" t="s">
        <v>9155</v>
      </c>
      <c r="P2237" t="s">
        <v>31591</v>
      </c>
      <c r="Q2237" t="s">
        <v>27070</v>
      </c>
    </row>
    <row r="2238" spans="2:17" x14ac:dyDescent="0.3">
      <c r="B2238">
        <v>2232</v>
      </c>
      <c r="C2238" t="s">
        <v>26824</v>
      </c>
      <c r="D2238" t="s">
        <v>42510</v>
      </c>
      <c r="E2238" t="s">
        <v>5305</v>
      </c>
      <c r="F2238" t="s">
        <v>51013</v>
      </c>
      <c r="G2238" t="s">
        <v>26824</v>
      </c>
      <c r="H2238" t="s">
        <v>5305</v>
      </c>
      <c r="I2238" t="s">
        <v>51013</v>
      </c>
      <c r="J2238" t="s">
        <v>26824</v>
      </c>
      <c r="L2238">
        <v>2232</v>
      </c>
      <c r="M2238" t="s">
        <v>9252</v>
      </c>
      <c r="N2238" t="s">
        <v>31500</v>
      </c>
      <c r="O2238" t="s">
        <v>9158</v>
      </c>
      <c r="P2238" t="s">
        <v>31592</v>
      </c>
      <c r="Q2238" t="s">
        <v>9252</v>
      </c>
    </row>
    <row r="2239" spans="2:17" x14ac:dyDescent="0.3">
      <c r="B2239">
        <v>2233</v>
      </c>
      <c r="C2239" t="s">
        <v>5306</v>
      </c>
      <c r="D2239" t="s">
        <v>42512</v>
      </c>
      <c r="E2239" t="s">
        <v>5307</v>
      </c>
      <c r="F2239" t="s">
        <v>51014</v>
      </c>
      <c r="G2239" t="s">
        <v>5306</v>
      </c>
      <c r="H2239" t="s">
        <v>5307</v>
      </c>
      <c r="I2239" t="s">
        <v>51014</v>
      </c>
      <c r="J2239" t="s">
        <v>5306</v>
      </c>
      <c r="L2239">
        <v>2233</v>
      </c>
      <c r="M2239" t="s">
        <v>9253</v>
      </c>
      <c r="N2239" t="s">
        <v>31502</v>
      </c>
      <c r="O2239" t="s">
        <v>9161</v>
      </c>
      <c r="P2239" t="s">
        <v>31593</v>
      </c>
      <c r="Q2239" t="s">
        <v>9253</v>
      </c>
    </row>
    <row r="2240" spans="2:17" x14ac:dyDescent="0.3">
      <c r="B2240">
        <v>2234</v>
      </c>
      <c r="C2240" t="s">
        <v>5308</v>
      </c>
      <c r="D2240" t="s">
        <v>42514</v>
      </c>
      <c r="E2240" t="s">
        <v>5309</v>
      </c>
      <c r="F2240" t="s">
        <v>51015</v>
      </c>
      <c r="G2240" t="s">
        <v>5308</v>
      </c>
      <c r="H2240" t="s">
        <v>5309</v>
      </c>
      <c r="I2240" t="s">
        <v>51015</v>
      </c>
      <c r="J2240" t="s">
        <v>5308</v>
      </c>
      <c r="L2240">
        <v>2234</v>
      </c>
      <c r="M2240" t="s">
        <v>9254</v>
      </c>
      <c r="N2240" t="s">
        <v>31504</v>
      </c>
      <c r="O2240" t="s">
        <v>9164</v>
      </c>
      <c r="P2240" t="s">
        <v>31594</v>
      </c>
      <c r="Q2240" t="s">
        <v>9254</v>
      </c>
    </row>
    <row r="2241" spans="2:17" x14ac:dyDescent="0.3">
      <c r="B2241">
        <v>2235</v>
      </c>
      <c r="C2241" t="s">
        <v>5310</v>
      </c>
      <c r="D2241" t="s">
        <v>42516</v>
      </c>
      <c r="E2241" t="s">
        <v>5311</v>
      </c>
      <c r="F2241" t="s">
        <v>51016</v>
      </c>
      <c r="G2241" t="s">
        <v>5310</v>
      </c>
      <c r="H2241" t="s">
        <v>5311</v>
      </c>
      <c r="I2241" t="s">
        <v>51016</v>
      </c>
      <c r="J2241" t="s">
        <v>5310</v>
      </c>
      <c r="L2241">
        <v>2235</v>
      </c>
      <c r="M2241" t="s">
        <v>9255</v>
      </c>
      <c r="N2241" t="s">
        <v>31506</v>
      </c>
      <c r="O2241" t="s">
        <v>9167</v>
      </c>
      <c r="P2241" t="s">
        <v>31595</v>
      </c>
      <c r="Q2241" t="s">
        <v>9255</v>
      </c>
    </row>
    <row r="2242" spans="2:17" x14ac:dyDescent="0.3">
      <c r="B2242">
        <v>2236</v>
      </c>
      <c r="C2242" t="s">
        <v>5312</v>
      </c>
      <c r="D2242" t="s">
        <v>42518</v>
      </c>
      <c r="E2242" t="s">
        <v>5313</v>
      </c>
      <c r="F2242" t="s">
        <v>51017</v>
      </c>
      <c r="G2242" t="s">
        <v>5312</v>
      </c>
      <c r="H2242" t="s">
        <v>5313</v>
      </c>
      <c r="I2242" t="s">
        <v>51017</v>
      </c>
      <c r="J2242" t="s">
        <v>5312</v>
      </c>
      <c r="L2242">
        <v>2236</v>
      </c>
      <c r="M2242" t="s">
        <v>9256</v>
      </c>
      <c r="N2242" t="s">
        <v>31508</v>
      </c>
      <c r="O2242" t="s">
        <v>9170</v>
      </c>
      <c r="P2242" t="s">
        <v>31596</v>
      </c>
      <c r="Q2242" t="s">
        <v>9256</v>
      </c>
    </row>
    <row r="2243" spans="2:17" x14ac:dyDescent="0.3">
      <c r="B2243">
        <v>2237</v>
      </c>
      <c r="C2243" t="s">
        <v>5314</v>
      </c>
      <c r="D2243" t="s">
        <v>42520</v>
      </c>
      <c r="E2243" t="s">
        <v>5315</v>
      </c>
      <c r="F2243" t="s">
        <v>51018</v>
      </c>
      <c r="G2243" t="s">
        <v>5314</v>
      </c>
      <c r="H2243" t="s">
        <v>5315</v>
      </c>
      <c r="I2243" t="s">
        <v>51018</v>
      </c>
      <c r="J2243" t="s">
        <v>5314</v>
      </c>
      <c r="L2243">
        <v>2237</v>
      </c>
      <c r="M2243" t="s">
        <v>9257</v>
      </c>
      <c r="N2243" t="s">
        <v>31510</v>
      </c>
      <c r="O2243" t="s">
        <v>9173</v>
      </c>
      <c r="P2243" t="s">
        <v>31597</v>
      </c>
      <c r="Q2243" t="s">
        <v>9257</v>
      </c>
    </row>
    <row r="2244" spans="2:17" x14ac:dyDescent="0.3">
      <c r="B2244">
        <v>2238</v>
      </c>
      <c r="C2244" t="s">
        <v>5316</v>
      </c>
      <c r="D2244" t="s">
        <v>42522</v>
      </c>
      <c r="E2244" t="s">
        <v>5317</v>
      </c>
      <c r="F2244" t="s">
        <v>51019</v>
      </c>
      <c r="G2244" t="s">
        <v>5316</v>
      </c>
      <c r="H2244" t="s">
        <v>5317</v>
      </c>
      <c r="I2244" t="s">
        <v>51019</v>
      </c>
      <c r="J2244" t="s">
        <v>5316</v>
      </c>
      <c r="L2244">
        <v>2238</v>
      </c>
      <c r="M2244" t="s">
        <v>9258</v>
      </c>
      <c r="N2244" t="s">
        <v>31512</v>
      </c>
      <c r="O2244" t="s">
        <v>9176</v>
      </c>
      <c r="P2244" t="s">
        <v>31598</v>
      </c>
      <c r="Q2244" t="s">
        <v>9258</v>
      </c>
    </row>
    <row r="2245" spans="2:17" x14ac:dyDescent="0.3">
      <c r="B2245">
        <v>2239</v>
      </c>
      <c r="C2245" t="s">
        <v>5318</v>
      </c>
      <c r="D2245" t="s">
        <v>42518</v>
      </c>
      <c r="E2245" t="s">
        <v>5319</v>
      </c>
      <c r="F2245" t="s">
        <v>51020</v>
      </c>
      <c r="G2245" t="s">
        <v>5318</v>
      </c>
      <c r="H2245" t="s">
        <v>5319</v>
      </c>
      <c r="I2245" t="s">
        <v>51020</v>
      </c>
      <c r="J2245" t="s">
        <v>5318</v>
      </c>
      <c r="L2245">
        <v>2239</v>
      </c>
      <c r="M2245" t="s">
        <v>9259</v>
      </c>
      <c r="N2245" t="s">
        <v>31508</v>
      </c>
      <c r="O2245" t="s">
        <v>9178</v>
      </c>
      <c r="P2245" t="s">
        <v>31599</v>
      </c>
      <c r="Q2245" t="s">
        <v>9259</v>
      </c>
    </row>
    <row r="2246" spans="2:17" x14ac:dyDescent="0.3">
      <c r="B2246">
        <v>2240</v>
      </c>
      <c r="C2246" t="s">
        <v>5320</v>
      </c>
      <c r="D2246" t="s">
        <v>42520</v>
      </c>
      <c r="E2246" t="s">
        <v>5321</v>
      </c>
      <c r="F2246" t="s">
        <v>51021</v>
      </c>
      <c r="G2246" t="s">
        <v>5320</v>
      </c>
      <c r="H2246" t="s">
        <v>5321</v>
      </c>
      <c r="I2246" t="s">
        <v>51021</v>
      </c>
      <c r="J2246" t="s">
        <v>5320</v>
      </c>
      <c r="L2246">
        <v>2240</v>
      </c>
      <c r="M2246" t="s">
        <v>9260</v>
      </c>
      <c r="N2246" t="s">
        <v>31510</v>
      </c>
      <c r="O2246" t="s">
        <v>9180</v>
      </c>
      <c r="P2246" t="s">
        <v>31600</v>
      </c>
      <c r="Q2246" t="s">
        <v>9260</v>
      </c>
    </row>
    <row r="2247" spans="2:17" x14ac:dyDescent="0.3">
      <c r="B2247">
        <v>2241</v>
      </c>
      <c r="C2247" t="s">
        <v>5322</v>
      </c>
      <c r="D2247" t="s">
        <v>42526</v>
      </c>
      <c r="E2247" t="s">
        <v>5323</v>
      </c>
      <c r="F2247" t="s">
        <v>51022</v>
      </c>
      <c r="G2247" t="s">
        <v>5322</v>
      </c>
      <c r="H2247" t="s">
        <v>5323</v>
      </c>
      <c r="I2247" t="s">
        <v>51022</v>
      </c>
      <c r="J2247" t="s">
        <v>5322</v>
      </c>
      <c r="L2247">
        <v>2241</v>
      </c>
      <c r="M2247" t="s">
        <v>9261</v>
      </c>
      <c r="N2247" t="s">
        <v>31516</v>
      </c>
      <c r="O2247" t="s">
        <v>9183</v>
      </c>
      <c r="P2247" t="s">
        <v>31601</v>
      </c>
      <c r="Q2247" t="s">
        <v>9261</v>
      </c>
    </row>
    <row r="2248" spans="2:17" x14ac:dyDescent="0.3">
      <c r="B2248">
        <v>2242</v>
      </c>
      <c r="C2248" t="s">
        <v>21826</v>
      </c>
      <c r="D2248" t="s">
        <v>42369</v>
      </c>
      <c r="E2248" t="s">
        <v>42370</v>
      </c>
      <c r="F2248" t="s">
        <v>42371</v>
      </c>
      <c r="G2248" t="s">
        <v>21826</v>
      </c>
      <c r="H2248" t="s">
        <v>42370</v>
      </c>
      <c r="I2248" t="s">
        <v>42371</v>
      </c>
      <c r="J2248" t="s">
        <v>21826</v>
      </c>
      <c r="L2248">
        <v>2242</v>
      </c>
      <c r="M2248" t="s">
        <v>9262</v>
      </c>
      <c r="N2248" t="s">
        <v>31602</v>
      </c>
      <c r="O2248" t="s">
        <v>31603</v>
      </c>
      <c r="P2248" t="s">
        <v>31604</v>
      </c>
      <c r="Q2248" t="s">
        <v>9262</v>
      </c>
    </row>
    <row r="2249" spans="2:17" x14ac:dyDescent="0.3">
      <c r="B2249">
        <v>2243</v>
      </c>
      <c r="C2249" t="s">
        <v>21827</v>
      </c>
      <c r="D2249" t="s">
        <v>42372</v>
      </c>
      <c r="E2249" t="s">
        <v>27804</v>
      </c>
      <c r="F2249" t="s">
        <v>42373</v>
      </c>
      <c r="G2249" t="s">
        <v>21827</v>
      </c>
      <c r="H2249" t="s">
        <v>27804</v>
      </c>
      <c r="I2249" t="s">
        <v>42373</v>
      </c>
      <c r="J2249" t="s">
        <v>21827</v>
      </c>
      <c r="L2249">
        <v>2243</v>
      </c>
      <c r="M2249" t="s">
        <v>9264</v>
      </c>
      <c r="N2249" t="s">
        <v>31605</v>
      </c>
      <c r="O2249" t="s">
        <v>31606</v>
      </c>
      <c r="P2249" t="s">
        <v>31607</v>
      </c>
      <c r="Q2249" t="s">
        <v>9264</v>
      </c>
    </row>
    <row r="2250" spans="2:17" x14ac:dyDescent="0.3">
      <c r="B2250">
        <v>2244</v>
      </c>
      <c r="C2250" t="s">
        <v>21828</v>
      </c>
      <c r="D2250" t="s">
        <v>42374</v>
      </c>
      <c r="E2250" t="s">
        <v>27805</v>
      </c>
      <c r="F2250" t="s">
        <v>42375</v>
      </c>
      <c r="G2250" t="s">
        <v>21828</v>
      </c>
      <c r="H2250" t="s">
        <v>27805</v>
      </c>
      <c r="I2250" t="s">
        <v>42375</v>
      </c>
      <c r="J2250" t="s">
        <v>21828</v>
      </c>
      <c r="L2250">
        <v>2244</v>
      </c>
      <c r="M2250" t="s">
        <v>9266</v>
      </c>
      <c r="N2250" t="s">
        <v>31608</v>
      </c>
      <c r="O2250" t="s">
        <v>31609</v>
      </c>
      <c r="P2250" t="s">
        <v>31610</v>
      </c>
      <c r="Q2250" t="s">
        <v>9266</v>
      </c>
    </row>
    <row r="2251" spans="2:17" x14ac:dyDescent="0.3">
      <c r="B2251">
        <v>2245</v>
      </c>
      <c r="C2251" t="s">
        <v>21829</v>
      </c>
      <c r="D2251" t="s">
        <v>42376</v>
      </c>
      <c r="E2251" t="s">
        <v>27806</v>
      </c>
      <c r="F2251" t="s">
        <v>42377</v>
      </c>
      <c r="G2251" t="s">
        <v>21829</v>
      </c>
      <c r="H2251" t="s">
        <v>27806</v>
      </c>
      <c r="I2251" t="s">
        <v>42377</v>
      </c>
      <c r="J2251" t="s">
        <v>21829</v>
      </c>
      <c r="L2251">
        <v>2245</v>
      </c>
      <c r="M2251" t="s">
        <v>9268</v>
      </c>
      <c r="N2251" t="s">
        <v>31611</v>
      </c>
      <c r="O2251" t="s">
        <v>31612</v>
      </c>
      <c r="P2251" t="s">
        <v>31613</v>
      </c>
      <c r="Q2251" t="s">
        <v>9268</v>
      </c>
    </row>
    <row r="2252" spans="2:17" x14ac:dyDescent="0.3">
      <c r="B2252">
        <v>2246</v>
      </c>
      <c r="C2252" t="s">
        <v>21830</v>
      </c>
      <c r="D2252" t="s">
        <v>42378</v>
      </c>
      <c r="E2252" t="s">
        <v>27807</v>
      </c>
      <c r="F2252" t="s">
        <v>42379</v>
      </c>
      <c r="G2252" t="s">
        <v>21830</v>
      </c>
      <c r="H2252" t="s">
        <v>27807</v>
      </c>
      <c r="I2252" t="s">
        <v>42379</v>
      </c>
      <c r="J2252" t="s">
        <v>21830</v>
      </c>
      <c r="L2252">
        <v>2246</v>
      </c>
      <c r="M2252" t="s">
        <v>9270</v>
      </c>
      <c r="N2252" t="s">
        <v>31614</v>
      </c>
      <c r="O2252" t="s">
        <v>31615</v>
      </c>
      <c r="P2252" t="s">
        <v>31616</v>
      </c>
      <c r="Q2252" t="s">
        <v>9270</v>
      </c>
    </row>
    <row r="2253" spans="2:17" x14ac:dyDescent="0.3">
      <c r="B2253">
        <v>2247</v>
      </c>
      <c r="C2253" t="s">
        <v>21831</v>
      </c>
      <c r="D2253" t="s">
        <v>42380</v>
      </c>
      <c r="E2253" t="s">
        <v>27808</v>
      </c>
      <c r="F2253" t="s">
        <v>42381</v>
      </c>
      <c r="G2253" t="s">
        <v>21831</v>
      </c>
      <c r="H2253" t="s">
        <v>27808</v>
      </c>
      <c r="I2253" t="s">
        <v>42381</v>
      </c>
      <c r="J2253" t="s">
        <v>21831</v>
      </c>
      <c r="L2253">
        <v>2247</v>
      </c>
      <c r="M2253" t="s">
        <v>9272</v>
      </c>
      <c r="N2253" t="s">
        <v>31617</v>
      </c>
      <c r="O2253" t="s">
        <v>31618</v>
      </c>
      <c r="P2253" t="s">
        <v>31619</v>
      </c>
      <c r="Q2253" t="s">
        <v>9272</v>
      </c>
    </row>
    <row r="2254" spans="2:17" x14ac:dyDescent="0.3">
      <c r="B2254">
        <v>2248</v>
      </c>
      <c r="C2254" t="s">
        <v>21832</v>
      </c>
      <c r="D2254" t="s">
        <v>42382</v>
      </c>
      <c r="E2254" t="s">
        <v>42383</v>
      </c>
      <c r="F2254" t="s">
        <v>27809</v>
      </c>
      <c r="G2254" t="s">
        <v>21832</v>
      </c>
      <c r="H2254" t="s">
        <v>42383</v>
      </c>
      <c r="I2254" t="s">
        <v>27809</v>
      </c>
      <c r="J2254" t="s">
        <v>21832</v>
      </c>
      <c r="L2254">
        <v>2248</v>
      </c>
      <c r="M2254" t="s">
        <v>9274</v>
      </c>
      <c r="N2254" t="s">
        <v>31620</v>
      </c>
      <c r="O2254" t="s">
        <v>31621</v>
      </c>
      <c r="P2254" t="s">
        <v>31622</v>
      </c>
      <c r="Q2254" t="s">
        <v>9274</v>
      </c>
    </row>
    <row r="2255" spans="2:17" x14ac:dyDescent="0.3">
      <c r="B2255">
        <v>2249</v>
      </c>
      <c r="C2255" t="s">
        <v>21834</v>
      </c>
      <c r="D2255" t="s">
        <v>42384</v>
      </c>
      <c r="E2255" t="s">
        <v>27811</v>
      </c>
      <c r="F2255" t="s">
        <v>42385</v>
      </c>
      <c r="G2255" t="s">
        <v>21834</v>
      </c>
      <c r="H2255" t="s">
        <v>27811</v>
      </c>
      <c r="I2255" t="s">
        <v>42385</v>
      </c>
      <c r="J2255" t="s">
        <v>21834</v>
      </c>
      <c r="L2255">
        <v>2249</v>
      </c>
      <c r="M2255" t="s">
        <v>9277</v>
      </c>
      <c r="N2255" t="s">
        <v>31623</v>
      </c>
      <c r="O2255" t="s">
        <v>31624</v>
      </c>
      <c r="P2255" t="s">
        <v>31625</v>
      </c>
      <c r="Q2255" t="s">
        <v>9277</v>
      </c>
    </row>
    <row r="2256" spans="2:17" x14ac:dyDescent="0.3">
      <c r="B2256">
        <v>2250</v>
      </c>
      <c r="C2256" t="s">
        <v>21835</v>
      </c>
      <c r="D2256" t="s">
        <v>42386</v>
      </c>
      <c r="E2256" t="s">
        <v>27812</v>
      </c>
      <c r="F2256" t="s">
        <v>42387</v>
      </c>
      <c r="G2256" t="s">
        <v>21835</v>
      </c>
      <c r="H2256" t="s">
        <v>27812</v>
      </c>
      <c r="I2256" t="s">
        <v>42387</v>
      </c>
      <c r="J2256" t="s">
        <v>21835</v>
      </c>
      <c r="L2256">
        <v>2250</v>
      </c>
      <c r="M2256" t="s">
        <v>9279</v>
      </c>
      <c r="N2256" t="s">
        <v>31626</v>
      </c>
      <c r="O2256" t="s">
        <v>31627</v>
      </c>
      <c r="P2256" t="s">
        <v>31628</v>
      </c>
      <c r="Q2256" t="s">
        <v>9279</v>
      </c>
    </row>
    <row r="2257" spans="2:17" x14ac:dyDescent="0.3">
      <c r="B2257">
        <v>2251</v>
      </c>
      <c r="C2257" t="s">
        <v>21836</v>
      </c>
      <c r="D2257" t="s">
        <v>42388</v>
      </c>
      <c r="E2257" t="s">
        <v>27813</v>
      </c>
      <c r="F2257" t="s">
        <v>42389</v>
      </c>
      <c r="G2257" t="s">
        <v>21836</v>
      </c>
      <c r="H2257" t="s">
        <v>27813</v>
      </c>
      <c r="I2257" t="s">
        <v>42389</v>
      </c>
      <c r="J2257" t="s">
        <v>21836</v>
      </c>
      <c r="L2257">
        <v>2251</v>
      </c>
      <c r="M2257" t="s">
        <v>9281</v>
      </c>
      <c r="N2257" t="s">
        <v>31629</v>
      </c>
      <c r="O2257" t="s">
        <v>31630</v>
      </c>
      <c r="P2257" t="s">
        <v>31631</v>
      </c>
      <c r="Q2257" t="s">
        <v>9281</v>
      </c>
    </row>
    <row r="2258" spans="2:17" x14ac:dyDescent="0.3">
      <c r="B2258">
        <v>2252</v>
      </c>
      <c r="C2258" t="s">
        <v>21837</v>
      </c>
      <c r="D2258" t="s">
        <v>42390</v>
      </c>
      <c r="E2258" t="s">
        <v>27814</v>
      </c>
      <c r="F2258" t="s">
        <v>42391</v>
      </c>
      <c r="G2258" t="s">
        <v>21837</v>
      </c>
      <c r="H2258" t="s">
        <v>27814</v>
      </c>
      <c r="I2258" t="s">
        <v>42391</v>
      </c>
      <c r="J2258" t="s">
        <v>21837</v>
      </c>
      <c r="L2258">
        <v>2252</v>
      </c>
      <c r="M2258" t="s">
        <v>9283</v>
      </c>
      <c r="N2258" t="s">
        <v>31632</v>
      </c>
      <c r="O2258" t="s">
        <v>31633</v>
      </c>
      <c r="P2258" t="s">
        <v>31634</v>
      </c>
      <c r="Q2258" t="s">
        <v>9283</v>
      </c>
    </row>
    <row r="2259" spans="2:17" x14ac:dyDescent="0.3">
      <c r="B2259">
        <v>2253</v>
      </c>
      <c r="C2259" t="s">
        <v>21838</v>
      </c>
      <c r="D2259" t="s">
        <v>42392</v>
      </c>
      <c r="E2259" t="s">
        <v>27815</v>
      </c>
      <c r="F2259" t="s">
        <v>42393</v>
      </c>
      <c r="G2259" t="s">
        <v>21838</v>
      </c>
      <c r="H2259" t="s">
        <v>27815</v>
      </c>
      <c r="I2259" t="s">
        <v>42393</v>
      </c>
      <c r="J2259" t="s">
        <v>21838</v>
      </c>
      <c r="L2259">
        <v>2253</v>
      </c>
      <c r="M2259" t="s">
        <v>9285</v>
      </c>
      <c r="N2259" t="s">
        <v>31635</v>
      </c>
      <c r="O2259" t="s">
        <v>31636</v>
      </c>
      <c r="P2259" t="s">
        <v>31637</v>
      </c>
      <c r="Q2259" t="s">
        <v>9285</v>
      </c>
    </row>
    <row r="2260" spans="2:17" x14ac:dyDescent="0.3">
      <c r="B2260">
        <v>2254</v>
      </c>
      <c r="C2260" t="s">
        <v>21839</v>
      </c>
      <c r="D2260" t="s">
        <v>42394</v>
      </c>
      <c r="E2260" t="s">
        <v>27816</v>
      </c>
      <c r="F2260" t="s">
        <v>42395</v>
      </c>
      <c r="G2260" t="s">
        <v>21839</v>
      </c>
      <c r="H2260" t="s">
        <v>27816</v>
      </c>
      <c r="I2260" t="s">
        <v>42395</v>
      </c>
      <c r="J2260" t="s">
        <v>21839</v>
      </c>
      <c r="L2260">
        <v>2254</v>
      </c>
      <c r="M2260" t="s">
        <v>9287</v>
      </c>
      <c r="N2260" t="s">
        <v>31638</v>
      </c>
      <c r="O2260" t="s">
        <v>31639</v>
      </c>
      <c r="P2260" t="s">
        <v>31640</v>
      </c>
      <c r="Q2260" t="s">
        <v>9287</v>
      </c>
    </row>
    <row r="2261" spans="2:17" x14ac:dyDescent="0.3">
      <c r="B2261">
        <v>2255</v>
      </c>
      <c r="C2261" t="s">
        <v>21840</v>
      </c>
      <c r="D2261" t="s">
        <v>42396</v>
      </c>
      <c r="E2261" t="s">
        <v>27817</v>
      </c>
      <c r="F2261" t="s">
        <v>42397</v>
      </c>
      <c r="G2261" t="s">
        <v>21840</v>
      </c>
      <c r="H2261" t="s">
        <v>27817</v>
      </c>
      <c r="I2261" t="s">
        <v>42397</v>
      </c>
      <c r="J2261" t="s">
        <v>21840</v>
      </c>
      <c r="L2261">
        <v>2255</v>
      </c>
      <c r="M2261" t="s">
        <v>9288</v>
      </c>
      <c r="N2261" t="s">
        <v>31641</v>
      </c>
      <c r="O2261" t="s">
        <v>31642</v>
      </c>
      <c r="P2261" t="s">
        <v>31643</v>
      </c>
      <c r="Q2261" t="s">
        <v>9288</v>
      </c>
    </row>
    <row r="2262" spans="2:17" x14ac:dyDescent="0.3">
      <c r="B2262">
        <v>2256</v>
      </c>
      <c r="C2262" t="s">
        <v>21841</v>
      </c>
      <c r="D2262" t="s">
        <v>42398</v>
      </c>
      <c r="E2262" t="s">
        <v>27818</v>
      </c>
      <c r="F2262" t="s">
        <v>42399</v>
      </c>
      <c r="G2262" t="s">
        <v>21841</v>
      </c>
      <c r="H2262" t="s">
        <v>27818</v>
      </c>
      <c r="I2262" t="s">
        <v>42399</v>
      </c>
      <c r="J2262" t="s">
        <v>21841</v>
      </c>
      <c r="L2262">
        <v>2256</v>
      </c>
      <c r="M2262" t="s">
        <v>9289</v>
      </c>
      <c r="N2262" t="s">
        <v>31644</v>
      </c>
      <c r="O2262" t="s">
        <v>31645</v>
      </c>
      <c r="P2262" t="s">
        <v>31646</v>
      </c>
      <c r="Q2262" t="s">
        <v>9289</v>
      </c>
    </row>
    <row r="2263" spans="2:17" x14ac:dyDescent="0.3">
      <c r="B2263">
        <v>2257</v>
      </c>
      <c r="C2263" t="s">
        <v>21842</v>
      </c>
      <c r="D2263" t="s">
        <v>42400</v>
      </c>
      <c r="E2263" t="s">
        <v>27819</v>
      </c>
      <c r="F2263" t="s">
        <v>42401</v>
      </c>
      <c r="G2263" t="s">
        <v>21842</v>
      </c>
      <c r="H2263" t="s">
        <v>27819</v>
      </c>
      <c r="I2263" t="s">
        <v>42401</v>
      </c>
      <c r="J2263" t="s">
        <v>21842</v>
      </c>
      <c r="L2263">
        <v>2257</v>
      </c>
      <c r="M2263" t="s">
        <v>9290</v>
      </c>
      <c r="N2263" t="s">
        <v>31647</v>
      </c>
      <c r="O2263" t="s">
        <v>31648</v>
      </c>
      <c r="P2263" t="s">
        <v>31649</v>
      </c>
      <c r="Q2263" t="s">
        <v>9290</v>
      </c>
    </row>
    <row r="2264" spans="2:17" x14ac:dyDescent="0.3">
      <c r="B2264">
        <v>2258</v>
      </c>
      <c r="C2264" t="s">
        <v>21843</v>
      </c>
      <c r="D2264" t="s">
        <v>42402</v>
      </c>
      <c r="E2264" t="s">
        <v>27820</v>
      </c>
      <c r="F2264" t="s">
        <v>42403</v>
      </c>
      <c r="G2264" t="s">
        <v>21843</v>
      </c>
      <c r="H2264" t="s">
        <v>27820</v>
      </c>
      <c r="I2264" t="s">
        <v>42403</v>
      </c>
      <c r="J2264" t="s">
        <v>21843</v>
      </c>
      <c r="L2264">
        <v>2258</v>
      </c>
      <c r="M2264" t="s">
        <v>9292</v>
      </c>
      <c r="N2264" t="s">
        <v>31650</v>
      </c>
      <c r="O2264" t="s">
        <v>31651</v>
      </c>
      <c r="P2264" t="s">
        <v>31652</v>
      </c>
      <c r="Q2264" t="s">
        <v>9292</v>
      </c>
    </row>
    <row r="2265" spans="2:17" x14ac:dyDescent="0.3">
      <c r="B2265">
        <v>2259</v>
      </c>
      <c r="C2265" t="s">
        <v>42404</v>
      </c>
      <c r="D2265" t="s">
        <v>42405</v>
      </c>
      <c r="E2265" t="s">
        <v>42406</v>
      </c>
      <c r="F2265" t="s">
        <v>42407</v>
      </c>
      <c r="G2265" t="s">
        <v>42404</v>
      </c>
      <c r="H2265" t="s">
        <v>42406</v>
      </c>
      <c r="I2265" t="s">
        <v>42407</v>
      </c>
      <c r="J2265" t="s">
        <v>42404</v>
      </c>
      <c r="L2265">
        <v>2259</v>
      </c>
      <c r="M2265" t="s">
        <v>31653</v>
      </c>
      <c r="N2265" t="s">
        <v>31654</v>
      </c>
      <c r="O2265" t="s">
        <v>31655</v>
      </c>
      <c r="P2265" t="s">
        <v>31656</v>
      </c>
      <c r="Q2265" t="s">
        <v>31653</v>
      </c>
    </row>
    <row r="2266" spans="2:17" x14ac:dyDescent="0.3">
      <c r="B2266">
        <v>2260</v>
      </c>
      <c r="C2266" t="s">
        <v>21844</v>
      </c>
      <c r="D2266" t="s">
        <v>42408</v>
      </c>
      <c r="E2266" t="s">
        <v>27821</v>
      </c>
      <c r="F2266" t="s">
        <v>42409</v>
      </c>
      <c r="G2266" t="s">
        <v>21844</v>
      </c>
      <c r="H2266" t="s">
        <v>27821</v>
      </c>
      <c r="I2266" t="s">
        <v>42409</v>
      </c>
      <c r="J2266" t="s">
        <v>21844</v>
      </c>
      <c r="L2266">
        <v>2260</v>
      </c>
      <c r="M2266" t="s">
        <v>9293</v>
      </c>
      <c r="N2266" t="s">
        <v>31657</v>
      </c>
      <c r="O2266" t="s">
        <v>31658</v>
      </c>
      <c r="P2266" t="s">
        <v>31659</v>
      </c>
      <c r="Q2266" t="s">
        <v>9293</v>
      </c>
    </row>
    <row r="2267" spans="2:17" x14ac:dyDescent="0.3">
      <c r="B2267">
        <v>2261</v>
      </c>
      <c r="C2267" t="s">
        <v>21845</v>
      </c>
      <c r="D2267" t="s">
        <v>42410</v>
      </c>
      <c r="E2267" t="s">
        <v>42411</v>
      </c>
      <c r="F2267" t="s">
        <v>42412</v>
      </c>
      <c r="G2267" t="s">
        <v>21845</v>
      </c>
      <c r="H2267" t="s">
        <v>42411</v>
      </c>
      <c r="I2267" t="s">
        <v>42412</v>
      </c>
      <c r="J2267" t="s">
        <v>21845</v>
      </c>
      <c r="L2267">
        <v>2261</v>
      </c>
      <c r="M2267" t="s">
        <v>9295</v>
      </c>
      <c r="N2267" t="s">
        <v>31660</v>
      </c>
      <c r="O2267" t="s">
        <v>31661</v>
      </c>
      <c r="P2267" t="s">
        <v>31662</v>
      </c>
      <c r="Q2267" t="s">
        <v>9295</v>
      </c>
    </row>
    <row r="2268" spans="2:17" x14ac:dyDescent="0.3">
      <c r="B2268">
        <v>2262</v>
      </c>
      <c r="C2268" t="s">
        <v>21846</v>
      </c>
      <c r="D2268" t="s">
        <v>42413</v>
      </c>
      <c r="E2268" t="s">
        <v>42414</v>
      </c>
      <c r="F2268" t="s">
        <v>42415</v>
      </c>
      <c r="G2268" t="s">
        <v>21846</v>
      </c>
      <c r="H2268" t="s">
        <v>42414</v>
      </c>
      <c r="I2268" t="s">
        <v>42415</v>
      </c>
      <c r="J2268" t="s">
        <v>21846</v>
      </c>
      <c r="L2268">
        <v>2262</v>
      </c>
      <c r="M2268" t="s">
        <v>9297</v>
      </c>
      <c r="N2268" t="s">
        <v>31663</v>
      </c>
      <c r="O2268" t="s">
        <v>31664</v>
      </c>
      <c r="P2268" t="s">
        <v>31665</v>
      </c>
      <c r="Q2268" t="s">
        <v>9297</v>
      </c>
    </row>
    <row r="2269" spans="2:17" x14ac:dyDescent="0.3">
      <c r="B2269">
        <v>2263</v>
      </c>
      <c r="C2269" t="s">
        <v>21847</v>
      </c>
      <c r="D2269" t="s">
        <v>42416</v>
      </c>
      <c r="E2269" t="s">
        <v>27822</v>
      </c>
      <c r="F2269" t="s">
        <v>42417</v>
      </c>
      <c r="G2269" t="s">
        <v>21847</v>
      </c>
      <c r="H2269" t="s">
        <v>27822</v>
      </c>
      <c r="I2269" t="s">
        <v>42417</v>
      </c>
      <c r="J2269" t="s">
        <v>21847</v>
      </c>
      <c r="L2269">
        <v>2263</v>
      </c>
      <c r="M2269" t="s">
        <v>9299</v>
      </c>
      <c r="N2269" t="s">
        <v>31666</v>
      </c>
      <c r="O2269" t="s">
        <v>31667</v>
      </c>
      <c r="P2269" t="s">
        <v>31668</v>
      </c>
      <c r="Q2269" t="s">
        <v>9299</v>
      </c>
    </row>
    <row r="2270" spans="2:17" x14ac:dyDescent="0.3">
      <c r="B2270">
        <v>2264</v>
      </c>
      <c r="C2270" t="s">
        <v>21848</v>
      </c>
      <c r="D2270" t="s">
        <v>42418</v>
      </c>
      <c r="E2270" t="s">
        <v>27823</v>
      </c>
      <c r="F2270" t="s">
        <v>42419</v>
      </c>
      <c r="G2270" t="s">
        <v>21848</v>
      </c>
      <c r="H2270" t="s">
        <v>27823</v>
      </c>
      <c r="I2270" t="s">
        <v>42419</v>
      </c>
      <c r="J2270" t="s">
        <v>21848</v>
      </c>
      <c r="L2270">
        <v>2264</v>
      </c>
      <c r="M2270" t="s">
        <v>9301</v>
      </c>
      <c r="N2270" t="s">
        <v>31669</v>
      </c>
      <c r="O2270" t="s">
        <v>31670</v>
      </c>
      <c r="P2270" t="s">
        <v>31671</v>
      </c>
      <c r="Q2270" t="s">
        <v>9301</v>
      </c>
    </row>
    <row r="2271" spans="2:17" x14ac:dyDescent="0.3">
      <c r="B2271">
        <v>2265</v>
      </c>
      <c r="C2271" t="s">
        <v>21849</v>
      </c>
      <c r="D2271" t="s">
        <v>42420</v>
      </c>
      <c r="E2271" t="s">
        <v>27824</v>
      </c>
      <c r="F2271" t="s">
        <v>42421</v>
      </c>
      <c r="G2271" t="s">
        <v>21849</v>
      </c>
      <c r="H2271" t="s">
        <v>27824</v>
      </c>
      <c r="I2271" t="s">
        <v>42421</v>
      </c>
      <c r="J2271" t="s">
        <v>21849</v>
      </c>
      <c r="L2271">
        <v>2265</v>
      </c>
      <c r="M2271" t="s">
        <v>9303</v>
      </c>
      <c r="N2271" t="s">
        <v>31672</v>
      </c>
      <c r="O2271" t="s">
        <v>31673</v>
      </c>
      <c r="P2271" t="s">
        <v>31674</v>
      </c>
      <c r="Q2271" t="s">
        <v>9303</v>
      </c>
    </row>
    <row r="2272" spans="2:17" x14ac:dyDescent="0.3">
      <c r="B2272">
        <v>2266</v>
      </c>
      <c r="C2272" t="s">
        <v>21850</v>
      </c>
      <c r="D2272" t="s">
        <v>28415</v>
      </c>
      <c r="E2272" t="s">
        <v>27825</v>
      </c>
      <c r="F2272" t="s">
        <v>42422</v>
      </c>
      <c r="G2272" t="s">
        <v>21850</v>
      </c>
      <c r="H2272" t="s">
        <v>27825</v>
      </c>
      <c r="I2272" t="s">
        <v>42422</v>
      </c>
      <c r="J2272" t="s">
        <v>21850</v>
      </c>
      <c r="L2272">
        <v>2266</v>
      </c>
      <c r="M2272" t="s">
        <v>9305</v>
      </c>
      <c r="N2272" t="s">
        <v>31675</v>
      </c>
      <c r="O2272" t="s">
        <v>31676</v>
      </c>
      <c r="P2272" t="s">
        <v>31677</v>
      </c>
      <c r="Q2272" t="s">
        <v>9305</v>
      </c>
    </row>
    <row r="2273" spans="2:17" x14ac:dyDescent="0.3">
      <c r="B2273">
        <v>2267</v>
      </c>
      <c r="C2273" t="s">
        <v>21851</v>
      </c>
      <c r="D2273" t="s">
        <v>28417</v>
      </c>
      <c r="E2273" t="s">
        <v>27826</v>
      </c>
      <c r="F2273" t="s">
        <v>42423</v>
      </c>
      <c r="G2273" t="s">
        <v>21851</v>
      </c>
      <c r="H2273" t="s">
        <v>27826</v>
      </c>
      <c r="I2273" t="s">
        <v>42423</v>
      </c>
      <c r="J2273" t="s">
        <v>21851</v>
      </c>
      <c r="L2273">
        <v>2267</v>
      </c>
      <c r="M2273" t="s">
        <v>9307</v>
      </c>
      <c r="N2273" t="s">
        <v>31678</v>
      </c>
      <c r="O2273" t="s">
        <v>31679</v>
      </c>
      <c r="P2273" t="s">
        <v>31680</v>
      </c>
      <c r="Q2273" t="s">
        <v>9307</v>
      </c>
    </row>
    <row r="2274" spans="2:17" x14ac:dyDescent="0.3">
      <c r="B2274">
        <v>2268</v>
      </c>
      <c r="C2274" t="s">
        <v>21852</v>
      </c>
      <c r="D2274" t="s">
        <v>28419</v>
      </c>
      <c r="E2274" t="s">
        <v>27827</v>
      </c>
      <c r="F2274" t="s">
        <v>42424</v>
      </c>
      <c r="G2274" t="s">
        <v>21852</v>
      </c>
      <c r="H2274" t="s">
        <v>27827</v>
      </c>
      <c r="I2274" t="s">
        <v>42424</v>
      </c>
      <c r="J2274" t="s">
        <v>21852</v>
      </c>
      <c r="L2274">
        <v>2268</v>
      </c>
      <c r="M2274" t="s">
        <v>9309</v>
      </c>
      <c r="N2274" t="s">
        <v>31681</v>
      </c>
      <c r="O2274" t="s">
        <v>31682</v>
      </c>
      <c r="P2274" t="s">
        <v>31683</v>
      </c>
      <c r="Q2274" t="s">
        <v>9309</v>
      </c>
    </row>
    <row r="2275" spans="2:17" x14ac:dyDescent="0.3">
      <c r="B2275">
        <v>2269</v>
      </c>
      <c r="C2275" t="s">
        <v>21853</v>
      </c>
      <c r="D2275" t="s">
        <v>28421</v>
      </c>
      <c r="E2275" t="s">
        <v>27828</v>
      </c>
      <c r="F2275" t="s">
        <v>42425</v>
      </c>
      <c r="G2275" t="s">
        <v>21853</v>
      </c>
      <c r="H2275" t="s">
        <v>27828</v>
      </c>
      <c r="I2275" t="s">
        <v>42425</v>
      </c>
      <c r="J2275" t="s">
        <v>21853</v>
      </c>
      <c r="L2275">
        <v>2269</v>
      </c>
      <c r="M2275" t="s">
        <v>9311</v>
      </c>
      <c r="N2275" t="s">
        <v>31684</v>
      </c>
      <c r="O2275" t="s">
        <v>31685</v>
      </c>
      <c r="P2275" t="s">
        <v>31686</v>
      </c>
      <c r="Q2275" t="s">
        <v>9311</v>
      </c>
    </row>
    <row r="2276" spans="2:17" x14ac:dyDescent="0.3">
      <c r="B2276">
        <v>2270</v>
      </c>
      <c r="C2276" t="s">
        <v>21854</v>
      </c>
      <c r="D2276" t="s">
        <v>28423</v>
      </c>
      <c r="E2276" t="s">
        <v>27829</v>
      </c>
      <c r="F2276" t="s">
        <v>42426</v>
      </c>
      <c r="G2276" t="s">
        <v>21854</v>
      </c>
      <c r="H2276" t="s">
        <v>27829</v>
      </c>
      <c r="I2276" t="s">
        <v>42426</v>
      </c>
      <c r="J2276" t="s">
        <v>21854</v>
      </c>
      <c r="L2276">
        <v>2270</v>
      </c>
      <c r="M2276" t="s">
        <v>9313</v>
      </c>
      <c r="N2276" t="s">
        <v>31687</v>
      </c>
      <c r="O2276" t="s">
        <v>31688</v>
      </c>
      <c r="P2276" t="s">
        <v>31689</v>
      </c>
      <c r="Q2276" t="s">
        <v>9313</v>
      </c>
    </row>
    <row r="2277" spans="2:17" x14ac:dyDescent="0.3">
      <c r="B2277">
        <v>2271</v>
      </c>
      <c r="C2277" t="s">
        <v>21855</v>
      </c>
      <c r="D2277" t="s">
        <v>28425</v>
      </c>
      <c r="E2277" t="s">
        <v>27830</v>
      </c>
      <c r="F2277" t="s">
        <v>42427</v>
      </c>
      <c r="G2277" t="s">
        <v>21855</v>
      </c>
      <c r="H2277" t="s">
        <v>27830</v>
      </c>
      <c r="I2277" t="s">
        <v>42427</v>
      </c>
      <c r="J2277" t="s">
        <v>21855</v>
      </c>
      <c r="L2277">
        <v>2271</v>
      </c>
      <c r="M2277" t="s">
        <v>9315</v>
      </c>
      <c r="N2277" t="s">
        <v>31690</v>
      </c>
      <c r="O2277" t="s">
        <v>31691</v>
      </c>
      <c r="P2277" t="s">
        <v>31692</v>
      </c>
      <c r="Q2277" t="s">
        <v>9315</v>
      </c>
    </row>
    <row r="2278" spans="2:17" x14ac:dyDescent="0.3">
      <c r="B2278">
        <v>2272</v>
      </c>
      <c r="C2278" t="s">
        <v>21856</v>
      </c>
      <c r="D2278" t="s">
        <v>28427</v>
      </c>
      <c r="E2278" t="s">
        <v>27831</v>
      </c>
      <c r="F2278" t="s">
        <v>42428</v>
      </c>
      <c r="G2278" t="s">
        <v>21856</v>
      </c>
      <c r="H2278" t="s">
        <v>27831</v>
      </c>
      <c r="I2278" t="s">
        <v>42428</v>
      </c>
      <c r="J2278" t="s">
        <v>21856</v>
      </c>
      <c r="L2278">
        <v>2272</v>
      </c>
      <c r="M2278" t="s">
        <v>9317</v>
      </c>
      <c r="N2278" t="s">
        <v>31693</v>
      </c>
      <c r="O2278" t="s">
        <v>31694</v>
      </c>
      <c r="P2278" t="s">
        <v>31695</v>
      </c>
      <c r="Q2278" t="s">
        <v>9317</v>
      </c>
    </row>
    <row r="2279" spans="2:17" x14ac:dyDescent="0.3">
      <c r="B2279">
        <v>2273</v>
      </c>
      <c r="C2279" t="s">
        <v>21857</v>
      </c>
      <c r="D2279" t="s">
        <v>28429</v>
      </c>
      <c r="E2279" t="s">
        <v>27832</v>
      </c>
      <c r="F2279" t="s">
        <v>42429</v>
      </c>
      <c r="G2279" t="s">
        <v>21857</v>
      </c>
      <c r="H2279" t="s">
        <v>27832</v>
      </c>
      <c r="I2279" t="s">
        <v>42429</v>
      </c>
      <c r="J2279" t="s">
        <v>21857</v>
      </c>
      <c r="L2279">
        <v>2273</v>
      </c>
      <c r="M2279" t="s">
        <v>9319</v>
      </c>
      <c r="N2279" t="s">
        <v>31696</v>
      </c>
      <c r="O2279" t="s">
        <v>31697</v>
      </c>
      <c r="P2279" t="s">
        <v>31698</v>
      </c>
      <c r="Q2279" t="s">
        <v>9319</v>
      </c>
    </row>
    <row r="2280" spans="2:17" x14ac:dyDescent="0.3">
      <c r="B2280">
        <v>2274</v>
      </c>
      <c r="C2280" t="s">
        <v>21858</v>
      </c>
      <c r="D2280" t="s">
        <v>28431</v>
      </c>
      <c r="E2280" t="s">
        <v>27833</v>
      </c>
      <c r="F2280" t="s">
        <v>42430</v>
      </c>
      <c r="G2280" t="s">
        <v>21858</v>
      </c>
      <c r="H2280" t="s">
        <v>27833</v>
      </c>
      <c r="I2280" t="s">
        <v>42430</v>
      </c>
      <c r="J2280" t="s">
        <v>21858</v>
      </c>
      <c r="L2280">
        <v>2274</v>
      </c>
      <c r="M2280" t="s">
        <v>9321</v>
      </c>
      <c r="N2280" t="s">
        <v>31699</v>
      </c>
      <c r="O2280" t="s">
        <v>31700</v>
      </c>
      <c r="P2280" t="s">
        <v>31701</v>
      </c>
      <c r="Q2280" t="s">
        <v>9321</v>
      </c>
    </row>
    <row r="2281" spans="2:17" x14ac:dyDescent="0.3">
      <c r="B2281">
        <v>2275</v>
      </c>
      <c r="C2281" t="s">
        <v>21859</v>
      </c>
      <c r="D2281" t="s">
        <v>28390</v>
      </c>
      <c r="E2281" t="s">
        <v>27834</v>
      </c>
      <c r="F2281" t="s">
        <v>42431</v>
      </c>
      <c r="G2281" t="s">
        <v>21859</v>
      </c>
      <c r="H2281" t="s">
        <v>27834</v>
      </c>
      <c r="I2281" t="s">
        <v>42431</v>
      </c>
      <c r="J2281" t="s">
        <v>21859</v>
      </c>
      <c r="L2281">
        <v>2275</v>
      </c>
      <c r="M2281" t="s">
        <v>9323</v>
      </c>
      <c r="N2281" t="s">
        <v>31702</v>
      </c>
      <c r="O2281" t="s">
        <v>31703</v>
      </c>
      <c r="P2281" t="s">
        <v>31704</v>
      </c>
      <c r="Q2281" t="s">
        <v>9323</v>
      </c>
    </row>
    <row r="2282" spans="2:17" x14ac:dyDescent="0.3">
      <c r="B2282">
        <v>2276</v>
      </c>
      <c r="C2282" t="s">
        <v>21860</v>
      </c>
      <c r="D2282" t="s">
        <v>28392</v>
      </c>
      <c r="E2282" t="s">
        <v>27835</v>
      </c>
      <c r="F2282" t="s">
        <v>42432</v>
      </c>
      <c r="G2282" t="s">
        <v>21860</v>
      </c>
      <c r="H2282" t="s">
        <v>27835</v>
      </c>
      <c r="I2282" t="s">
        <v>42432</v>
      </c>
      <c r="J2282" t="s">
        <v>21860</v>
      </c>
      <c r="L2282">
        <v>2276</v>
      </c>
      <c r="M2282" t="s">
        <v>9325</v>
      </c>
      <c r="N2282" t="s">
        <v>31705</v>
      </c>
      <c r="O2282" t="s">
        <v>31706</v>
      </c>
      <c r="P2282" t="s">
        <v>31707</v>
      </c>
      <c r="Q2282" t="s">
        <v>9325</v>
      </c>
    </row>
    <row r="2283" spans="2:17" x14ac:dyDescent="0.3">
      <c r="B2283">
        <v>2277</v>
      </c>
      <c r="C2283" t="s">
        <v>21861</v>
      </c>
      <c r="D2283" t="s">
        <v>42433</v>
      </c>
      <c r="E2283" t="s">
        <v>27836</v>
      </c>
      <c r="F2283" t="s">
        <v>42434</v>
      </c>
      <c r="G2283" t="s">
        <v>21861</v>
      </c>
      <c r="H2283" t="s">
        <v>27836</v>
      </c>
      <c r="I2283" t="s">
        <v>42434</v>
      </c>
      <c r="J2283" t="s">
        <v>21861</v>
      </c>
      <c r="L2283">
        <v>2277</v>
      </c>
      <c r="M2283" t="s">
        <v>9327</v>
      </c>
      <c r="N2283" t="s">
        <v>31708</v>
      </c>
      <c r="O2283" t="s">
        <v>31709</v>
      </c>
      <c r="P2283" t="s">
        <v>31710</v>
      </c>
      <c r="Q2283" t="s">
        <v>9327</v>
      </c>
    </row>
    <row r="2284" spans="2:17" x14ac:dyDescent="0.3">
      <c r="B2284">
        <v>2278</v>
      </c>
      <c r="C2284" t="s">
        <v>21862</v>
      </c>
      <c r="D2284" t="s">
        <v>42435</v>
      </c>
      <c r="E2284" t="s">
        <v>27837</v>
      </c>
      <c r="F2284" t="s">
        <v>42436</v>
      </c>
      <c r="G2284" t="s">
        <v>21862</v>
      </c>
      <c r="H2284" t="s">
        <v>27837</v>
      </c>
      <c r="I2284" t="s">
        <v>42436</v>
      </c>
      <c r="J2284" t="s">
        <v>21862</v>
      </c>
      <c r="L2284">
        <v>2278</v>
      </c>
      <c r="M2284" t="s">
        <v>9329</v>
      </c>
      <c r="N2284" t="s">
        <v>31711</v>
      </c>
      <c r="O2284" t="s">
        <v>31712</v>
      </c>
      <c r="P2284" t="s">
        <v>31713</v>
      </c>
      <c r="Q2284" t="s">
        <v>9329</v>
      </c>
    </row>
    <row r="2285" spans="2:17" x14ac:dyDescent="0.3">
      <c r="B2285">
        <v>2279</v>
      </c>
      <c r="C2285" t="s">
        <v>21863</v>
      </c>
      <c r="D2285" t="s">
        <v>42437</v>
      </c>
      <c r="E2285" t="s">
        <v>27838</v>
      </c>
      <c r="F2285" t="s">
        <v>42438</v>
      </c>
      <c r="G2285" t="s">
        <v>21863</v>
      </c>
      <c r="H2285" t="s">
        <v>27838</v>
      </c>
      <c r="I2285" t="s">
        <v>42438</v>
      </c>
      <c r="J2285" t="s">
        <v>21863</v>
      </c>
      <c r="L2285">
        <v>2279</v>
      </c>
      <c r="M2285" t="s">
        <v>9331</v>
      </c>
      <c r="N2285" t="s">
        <v>31714</v>
      </c>
      <c r="O2285" t="s">
        <v>31715</v>
      </c>
      <c r="P2285" t="s">
        <v>31716</v>
      </c>
      <c r="Q2285" t="s">
        <v>9331</v>
      </c>
    </row>
    <row r="2286" spans="2:17" x14ac:dyDescent="0.3">
      <c r="B2286">
        <v>2280</v>
      </c>
      <c r="C2286" t="s">
        <v>42439</v>
      </c>
      <c r="D2286" t="s">
        <v>42440</v>
      </c>
      <c r="E2286" t="s">
        <v>27839</v>
      </c>
      <c r="F2286" t="s">
        <v>42441</v>
      </c>
      <c r="G2286" t="s">
        <v>42439</v>
      </c>
      <c r="H2286" t="s">
        <v>27839</v>
      </c>
      <c r="I2286" t="s">
        <v>42441</v>
      </c>
      <c r="J2286" t="s">
        <v>42439</v>
      </c>
      <c r="L2286">
        <v>2280</v>
      </c>
      <c r="M2286" t="s">
        <v>31717</v>
      </c>
      <c r="N2286" t="s">
        <v>31718</v>
      </c>
      <c r="O2286" t="s">
        <v>31719</v>
      </c>
      <c r="P2286" t="s">
        <v>31720</v>
      </c>
      <c r="Q2286" t="s">
        <v>31717</v>
      </c>
    </row>
    <row r="2287" spans="2:17" x14ac:dyDescent="0.3">
      <c r="B2287">
        <v>2281</v>
      </c>
      <c r="C2287" t="s">
        <v>21864</v>
      </c>
      <c r="D2287" t="s">
        <v>42442</v>
      </c>
      <c r="E2287" t="s">
        <v>27840</v>
      </c>
      <c r="F2287" t="s">
        <v>42443</v>
      </c>
      <c r="G2287" t="s">
        <v>21864</v>
      </c>
      <c r="H2287" t="s">
        <v>27840</v>
      </c>
      <c r="I2287" t="s">
        <v>42443</v>
      </c>
      <c r="J2287" t="s">
        <v>21864</v>
      </c>
      <c r="L2287">
        <v>2281</v>
      </c>
      <c r="M2287" t="s">
        <v>9334</v>
      </c>
      <c r="N2287" t="s">
        <v>31721</v>
      </c>
      <c r="O2287" t="s">
        <v>31722</v>
      </c>
      <c r="P2287" t="s">
        <v>31723</v>
      </c>
      <c r="Q2287" t="s">
        <v>9334</v>
      </c>
    </row>
    <row r="2288" spans="2:17" x14ac:dyDescent="0.3">
      <c r="B2288">
        <v>2282</v>
      </c>
      <c r="C2288" t="s">
        <v>21865</v>
      </c>
      <c r="D2288" t="s">
        <v>42444</v>
      </c>
      <c r="E2288" t="s">
        <v>27841</v>
      </c>
      <c r="F2288" t="s">
        <v>42445</v>
      </c>
      <c r="G2288" t="s">
        <v>21865</v>
      </c>
      <c r="H2288" t="s">
        <v>27841</v>
      </c>
      <c r="I2288" t="s">
        <v>42445</v>
      </c>
      <c r="J2288" t="s">
        <v>21865</v>
      </c>
      <c r="L2288">
        <v>2282</v>
      </c>
      <c r="M2288" t="s">
        <v>9336</v>
      </c>
      <c r="N2288" t="s">
        <v>31724</v>
      </c>
      <c r="O2288" t="s">
        <v>31725</v>
      </c>
      <c r="P2288" t="s">
        <v>31726</v>
      </c>
      <c r="Q2288" t="s">
        <v>9336</v>
      </c>
    </row>
    <row r="2289" spans="2:17" x14ac:dyDescent="0.3">
      <c r="B2289">
        <v>2283</v>
      </c>
      <c r="C2289" t="s">
        <v>21866</v>
      </c>
      <c r="D2289" t="s">
        <v>42446</v>
      </c>
      <c r="E2289" t="s">
        <v>27842</v>
      </c>
      <c r="F2289" t="s">
        <v>42447</v>
      </c>
      <c r="G2289" t="s">
        <v>21866</v>
      </c>
      <c r="H2289" t="s">
        <v>27842</v>
      </c>
      <c r="I2289" t="s">
        <v>42447</v>
      </c>
      <c r="J2289" t="s">
        <v>21866</v>
      </c>
      <c r="L2289">
        <v>2283</v>
      </c>
      <c r="M2289" t="s">
        <v>9338</v>
      </c>
      <c r="N2289" t="s">
        <v>31727</v>
      </c>
      <c r="O2289" t="s">
        <v>31728</v>
      </c>
      <c r="P2289" t="s">
        <v>31729</v>
      </c>
      <c r="Q2289" t="s">
        <v>9338</v>
      </c>
    </row>
    <row r="2290" spans="2:17" x14ac:dyDescent="0.3">
      <c r="B2290">
        <v>2284</v>
      </c>
      <c r="C2290" t="s">
        <v>21867</v>
      </c>
      <c r="D2290" t="s">
        <v>42448</v>
      </c>
      <c r="E2290" t="s">
        <v>27843</v>
      </c>
      <c r="F2290" t="s">
        <v>42449</v>
      </c>
      <c r="G2290" t="s">
        <v>21867</v>
      </c>
      <c r="H2290" t="s">
        <v>27843</v>
      </c>
      <c r="I2290" t="s">
        <v>42449</v>
      </c>
      <c r="J2290" t="s">
        <v>21867</v>
      </c>
      <c r="L2290">
        <v>2284</v>
      </c>
      <c r="M2290" t="s">
        <v>9340</v>
      </c>
      <c r="N2290" t="s">
        <v>31730</v>
      </c>
      <c r="O2290" t="s">
        <v>31731</v>
      </c>
      <c r="P2290" t="s">
        <v>31732</v>
      </c>
      <c r="Q2290" t="s">
        <v>9340</v>
      </c>
    </row>
    <row r="2291" spans="2:17" x14ac:dyDescent="0.3">
      <c r="B2291">
        <v>2285</v>
      </c>
      <c r="C2291" t="s">
        <v>21868</v>
      </c>
      <c r="D2291" t="s">
        <v>42450</v>
      </c>
      <c r="E2291" t="s">
        <v>27844</v>
      </c>
      <c r="F2291" t="s">
        <v>42451</v>
      </c>
      <c r="G2291" t="s">
        <v>21868</v>
      </c>
      <c r="H2291" t="s">
        <v>27844</v>
      </c>
      <c r="I2291" t="s">
        <v>42451</v>
      </c>
      <c r="J2291" t="s">
        <v>21868</v>
      </c>
      <c r="L2291">
        <v>2285</v>
      </c>
      <c r="M2291" t="s">
        <v>9342</v>
      </c>
      <c r="N2291" t="s">
        <v>31733</v>
      </c>
      <c r="O2291" t="s">
        <v>31734</v>
      </c>
      <c r="P2291" t="s">
        <v>31735</v>
      </c>
      <c r="Q2291" t="s">
        <v>9342</v>
      </c>
    </row>
    <row r="2292" spans="2:17" x14ac:dyDescent="0.3">
      <c r="B2292">
        <v>2286</v>
      </c>
      <c r="C2292" t="s">
        <v>21833</v>
      </c>
      <c r="D2292" t="s">
        <v>42452</v>
      </c>
      <c r="E2292" t="s">
        <v>27845</v>
      </c>
      <c r="F2292" t="s">
        <v>42453</v>
      </c>
      <c r="G2292" t="s">
        <v>21833</v>
      </c>
      <c r="H2292" t="s">
        <v>27845</v>
      </c>
      <c r="I2292" t="s">
        <v>42453</v>
      </c>
      <c r="J2292" t="s">
        <v>21833</v>
      </c>
      <c r="L2292">
        <v>2286</v>
      </c>
      <c r="M2292" t="s">
        <v>9275</v>
      </c>
      <c r="N2292" t="s">
        <v>31736</v>
      </c>
      <c r="O2292" t="s">
        <v>31737</v>
      </c>
      <c r="P2292" t="s">
        <v>31738</v>
      </c>
      <c r="Q2292" t="s">
        <v>9275</v>
      </c>
    </row>
    <row r="2293" spans="2:17" x14ac:dyDescent="0.3">
      <c r="B2293">
        <v>2287</v>
      </c>
      <c r="C2293" t="s">
        <v>21869</v>
      </c>
      <c r="D2293" t="s">
        <v>42454</v>
      </c>
      <c r="E2293" t="s">
        <v>27846</v>
      </c>
      <c r="F2293" t="s">
        <v>42455</v>
      </c>
      <c r="G2293" t="s">
        <v>21869</v>
      </c>
      <c r="H2293" t="s">
        <v>27846</v>
      </c>
      <c r="I2293" t="s">
        <v>42455</v>
      </c>
      <c r="J2293" t="s">
        <v>21869</v>
      </c>
      <c r="L2293">
        <v>2287</v>
      </c>
      <c r="M2293" t="s">
        <v>9344</v>
      </c>
      <c r="N2293" t="s">
        <v>31739</v>
      </c>
      <c r="O2293" t="s">
        <v>31740</v>
      </c>
      <c r="P2293" t="s">
        <v>31741</v>
      </c>
      <c r="Q2293" t="s">
        <v>9344</v>
      </c>
    </row>
    <row r="2294" spans="2:17" x14ac:dyDescent="0.3">
      <c r="B2294">
        <v>2288</v>
      </c>
      <c r="C2294" t="s">
        <v>21870</v>
      </c>
      <c r="D2294" t="s">
        <v>42456</v>
      </c>
      <c r="E2294" t="s">
        <v>27847</v>
      </c>
      <c r="F2294" t="s">
        <v>42457</v>
      </c>
      <c r="G2294" t="s">
        <v>21870</v>
      </c>
      <c r="H2294" t="s">
        <v>27847</v>
      </c>
      <c r="I2294" t="s">
        <v>42457</v>
      </c>
      <c r="J2294" t="s">
        <v>21870</v>
      </c>
      <c r="L2294">
        <v>2288</v>
      </c>
      <c r="M2294" t="s">
        <v>9346</v>
      </c>
      <c r="N2294" t="s">
        <v>31742</v>
      </c>
      <c r="O2294" t="s">
        <v>31743</v>
      </c>
      <c r="P2294" t="s">
        <v>31744</v>
      </c>
      <c r="Q2294" t="s">
        <v>9346</v>
      </c>
    </row>
    <row r="2295" spans="2:17" x14ac:dyDescent="0.3">
      <c r="B2295">
        <v>2289</v>
      </c>
      <c r="C2295" t="s">
        <v>21871</v>
      </c>
      <c r="D2295" t="s">
        <v>42458</v>
      </c>
      <c r="E2295" t="s">
        <v>27848</v>
      </c>
      <c r="F2295" t="s">
        <v>42459</v>
      </c>
      <c r="G2295" t="s">
        <v>21871</v>
      </c>
      <c r="H2295" t="s">
        <v>27848</v>
      </c>
      <c r="I2295" t="s">
        <v>42459</v>
      </c>
      <c r="J2295" t="s">
        <v>21871</v>
      </c>
      <c r="L2295">
        <v>2289</v>
      </c>
      <c r="M2295" t="s">
        <v>9348</v>
      </c>
      <c r="N2295" t="s">
        <v>31745</v>
      </c>
      <c r="O2295" t="s">
        <v>31746</v>
      </c>
      <c r="P2295" t="s">
        <v>31747</v>
      </c>
      <c r="Q2295" t="s">
        <v>9348</v>
      </c>
    </row>
    <row r="2296" spans="2:17" x14ac:dyDescent="0.3">
      <c r="B2296">
        <v>2290</v>
      </c>
      <c r="C2296" t="s">
        <v>21872</v>
      </c>
      <c r="D2296" t="s">
        <v>42460</v>
      </c>
      <c r="E2296" t="s">
        <v>27849</v>
      </c>
      <c r="F2296" t="s">
        <v>42461</v>
      </c>
      <c r="G2296" t="s">
        <v>21872</v>
      </c>
      <c r="H2296" t="s">
        <v>27849</v>
      </c>
      <c r="I2296" t="s">
        <v>42461</v>
      </c>
      <c r="J2296" t="s">
        <v>21872</v>
      </c>
      <c r="L2296">
        <v>2290</v>
      </c>
      <c r="M2296" t="s">
        <v>9350</v>
      </c>
      <c r="N2296" t="s">
        <v>31748</v>
      </c>
      <c r="O2296" t="s">
        <v>31749</v>
      </c>
      <c r="P2296" t="s">
        <v>31750</v>
      </c>
      <c r="Q2296" t="s">
        <v>9350</v>
      </c>
    </row>
    <row r="2297" spans="2:17" x14ac:dyDescent="0.3">
      <c r="B2297">
        <v>2291</v>
      </c>
      <c r="C2297" t="s">
        <v>21873</v>
      </c>
      <c r="D2297" t="s">
        <v>42462</v>
      </c>
      <c r="E2297" t="s">
        <v>27850</v>
      </c>
      <c r="F2297" t="s">
        <v>42463</v>
      </c>
      <c r="G2297" t="s">
        <v>21873</v>
      </c>
      <c r="H2297" t="s">
        <v>27850</v>
      </c>
      <c r="I2297" t="s">
        <v>42463</v>
      </c>
      <c r="J2297" t="s">
        <v>21873</v>
      </c>
      <c r="L2297">
        <v>2291</v>
      </c>
      <c r="M2297" t="s">
        <v>9352</v>
      </c>
      <c r="N2297" t="s">
        <v>31751</v>
      </c>
      <c r="O2297" t="s">
        <v>31752</v>
      </c>
      <c r="P2297" t="s">
        <v>31753</v>
      </c>
      <c r="Q2297" t="s">
        <v>9352</v>
      </c>
    </row>
    <row r="2298" spans="2:17" x14ac:dyDescent="0.3">
      <c r="B2298">
        <v>2292</v>
      </c>
      <c r="C2298" t="s">
        <v>21874</v>
      </c>
      <c r="D2298" t="s">
        <v>42464</v>
      </c>
      <c r="E2298" t="s">
        <v>27851</v>
      </c>
      <c r="F2298" t="s">
        <v>42465</v>
      </c>
      <c r="G2298" t="s">
        <v>21874</v>
      </c>
      <c r="H2298" t="s">
        <v>27851</v>
      </c>
      <c r="I2298" t="s">
        <v>42465</v>
      </c>
      <c r="J2298" t="s">
        <v>21874</v>
      </c>
      <c r="L2298">
        <v>2292</v>
      </c>
      <c r="M2298" t="s">
        <v>9354</v>
      </c>
      <c r="N2298" t="s">
        <v>31754</v>
      </c>
      <c r="O2298" t="s">
        <v>31755</v>
      </c>
      <c r="P2298" t="s">
        <v>31756</v>
      </c>
      <c r="Q2298" t="s">
        <v>9354</v>
      </c>
    </row>
    <row r="2299" spans="2:17" x14ac:dyDescent="0.3">
      <c r="B2299">
        <v>2293</v>
      </c>
      <c r="C2299" t="s">
        <v>21875</v>
      </c>
      <c r="D2299" t="s">
        <v>42466</v>
      </c>
      <c r="E2299" t="s">
        <v>27852</v>
      </c>
      <c r="F2299" t="s">
        <v>42467</v>
      </c>
      <c r="G2299" t="s">
        <v>21875</v>
      </c>
      <c r="H2299" t="s">
        <v>27852</v>
      </c>
      <c r="I2299" t="s">
        <v>42467</v>
      </c>
      <c r="J2299" t="s">
        <v>21875</v>
      </c>
      <c r="L2299">
        <v>2293</v>
      </c>
      <c r="M2299" t="s">
        <v>9356</v>
      </c>
      <c r="N2299" t="s">
        <v>31757</v>
      </c>
      <c r="O2299" t="s">
        <v>31758</v>
      </c>
      <c r="P2299" t="s">
        <v>31759</v>
      </c>
      <c r="Q2299" t="s">
        <v>9356</v>
      </c>
    </row>
    <row r="2300" spans="2:17" x14ac:dyDescent="0.3">
      <c r="B2300">
        <v>2294</v>
      </c>
      <c r="C2300" t="s">
        <v>21876</v>
      </c>
      <c r="D2300" t="s">
        <v>42468</v>
      </c>
      <c r="E2300" t="s">
        <v>27853</v>
      </c>
      <c r="F2300" t="s">
        <v>42469</v>
      </c>
      <c r="G2300" t="s">
        <v>21876</v>
      </c>
      <c r="H2300" t="s">
        <v>27853</v>
      </c>
      <c r="I2300" t="s">
        <v>42469</v>
      </c>
      <c r="J2300" t="s">
        <v>21876</v>
      </c>
      <c r="L2300">
        <v>2294</v>
      </c>
      <c r="M2300" t="s">
        <v>9358</v>
      </c>
      <c r="N2300" t="s">
        <v>31760</v>
      </c>
      <c r="O2300" t="s">
        <v>31761</v>
      </c>
      <c r="P2300" t="s">
        <v>31762</v>
      </c>
      <c r="Q2300" t="s">
        <v>9358</v>
      </c>
    </row>
    <row r="2301" spans="2:17" x14ac:dyDescent="0.3">
      <c r="B2301">
        <v>2295</v>
      </c>
      <c r="C2301" t="s">
        <v>21877</v>
      </c>
      <c r="D2301" t="s">
        <v>42470</v>
      </c>
      <c r="E2301" t="s">
        <v>27854</v>
      </c>
      <c r="F2301" t="s">
        <v>42471</v>
      </c>
      <c r="G2301" t="s">
        <v>21877</v>
      </c>
      <c r="H2301" t="s">
        <v>27854</v>
      </c>
      <c r="I2301" t="s">
        <v>42471</v>
      </c>
      <c r="J2301" t="s">
        <v>21877</v>
      </c>
      <c r="L2301">
        <v>2295</v>
      </c>
      <c r="M2301" t="s">
        <v>9360</v>
      </c>
      <c r="N2301" t="s">
        <v>31763</v>
      </c>
      <c r="O2301" t="s">
        <v>31764</v>
      </c>
      <c r="P2301" t="s">
        <v>31765</v>
      </c>
      <c r="Q2301" t="s">
        <v>9360</v>
      </c>
    </row>
    <row r="2302" spans="2:17" x14ac:dyDescent="0.3">
      <c r="B2302">
        <v>2296</v>
      </c>
      <c r="C2302" t="s">
        <v>21878</v>
      </c>
      <c r="D2302" t="s">
        <v>42472</v>
      </c>
      <c r="E2302" t="s">
        <v>27855</v>
      </c>
      <c r="F2302" t="s">
        <v>42473</v>
      </c>
      <c r="G2302" t="s">
        <v>21878</v>
      </c>
      <c r="H2302" t="s">
        <v>27855</v>
      </c>
      <c r="I2302" t="s">
        <v>42473</v>
      </c>
      <c r="J2302" t="s">
        <v>21878</v>
      </c>
      <c r="L2302">
        <v>2296</v>
      </c>
      <c r="M2302" t="s">
        <v>9362</v>
      </c>
      <c r="N2302" t="s">
        <v>31766</v>
      </c>
      <c r="O2302" t="s">
        <v>31767</v>
      </c>
      <c r="P2302" t="s">
        <v>31768</v>
      </c>
      <c r="Q2302" t="s">
        <v>9362</v>
      </c>
    </row>
    <row r="2303" spans="2:17" x14ac:dyDescent="0.3">
      <c r="B2303">
        <v>2297</v>
      </c>
      <c r="C2303" t="s">
        <v>21879</v>
      </c>
      <c r="D2303" t="s">
        <v>42474</v>
      </c>
      <c r="E2303" t="s">
        <v>27856</v>
      </c>
      <c r="F2303" t="s">
        <v>42475</v>
      </c>
      <c r="G2303" t="s">
        <v>21879</v>
      </c>
      <c r="H2303" t="s">
        <v>27856</v>
      </c>
      <c r="I2303" t="s">
        <v>42475</v>
      </c>
      <c r="J2303" t="s">
        <v>21879</v>
      </c>
      <c r="L2303">
        <v>2297</v>
      </c>
      <c r="M2303" t="s">
        <v>9364</v>
      </c>
      <c r="N2303" t="s">
        <v>31769</v>
      </c>
      <c r="O2303" t="s">
        <v>31770</v>
      </c>
      <c r="P2303" t="s">
        <v>31771</v>
      </c>
      <c r="Q2303" t="s">
        <v>9364</v>
      </c>
    </row>
    <row r="2304" spans="2:17" x14ac:dyDescent="0.3">
      <c r="B2304">
        <v>2298</v>
      </c>
      <c r="C2304" t="s">
        <v>21880</v>
      </c>
      <c r="D2304" t="s">
        <v>42476</v>
      </c>
      <c r="E2304" t="s">
        <v>27857</v>
      </c>
      <c r="F2304" t="s">
        <v>42477</v>
      </c>
      <c r="G2304" t="s">
        <v>21880</v>
      </c>
      <c r="H2304" t="s">
        <v>27857</v>
      </c>
      <c r="I2304" t="s">
        <v>42477</v>
      </c>
      <c r="J2304" t="s">
        <v>21880</v>
      </c>
      <c r="L2304">
        <v>2298</v>
      </c>
      <c r="M2304" t="s">
        <v>9366</v>
      </c>
      <c r="N2304" t="s">
        <v>31772</v>
      </c>
      <c r="O2304" t="s">
        <v>31773</v>
      </c>
      <c r="P2304" t="s">
        <v>31774</v>
      </c>
      <c r="Q2304" t="s">
        <v>9366</v>
      </c>
    </row>
    <row r="2305" spans="2:17" x14ac:dyDescent="0.3">
      <c r="B2305">
        <v>2299</v>
      </c>
      <c r="C2305" t="s">
        <v>21881</v>
      </c>
      <c r="D2305" t="s">
        <v>42478</v>
      </c>
      <c r="E2305" t="s">
        <v>27858</v>
      </c>
      <c r="F2305" t="s">
        <v>42479</v>
      </c>
      <c r="G2305" t="s">
        <v>21881</v>
      </c>
      <c r="H2305" t="s">
        <v>27858</v>
      </c>
      <c r="I2305" t="s">
        <v>42479</v>
      </c>
      <c r="J2305" t="s">
        <v>21881</v>
      </c>
      <c r="L2305">
        <v>2299</v>
      </c>
      <c r="M2305" t="s">
        <v>9368</v>
      </c>
      <c r="N2305" t="s">
        <v>31775</v>
      </c>
      <c r="O2305" t="s">
        <v>31776</v>
      </c>
      <c r="P2305" t="s">
        <v>31777</v>
      </c>
      <c r="Q2305" t="s">
        <v>9368</v>
      </c>
    </row>
    <row r="2306" spans="2:17" x14ac:dyDescent="0.3">
      <c r="B2306">
        <v>2300</v>
      </c>
      <c r="C2306" t="s">
        <v>21882</v>
      </c>
      <c r="D2306" t="s">
        <v>42480</v>
      </c>
      <c r="E2306" t="s">
        <v>27859</v>
      </c>
      <c r="F2306" t="s">
        <v>42481</v>
      </c>
      <c r="G2306" t="s">
        <v>21882</v>
      </c>
      <c r="H2306" t="s">
        <v>27859</v>
      </c>
      <c r="I2306" t="s">
        <v>42481</v>
      </c>
      <c r="J2306" t="s">
        <v>21882</v>
      </c>
      <c r="L2306">
        <v>2300</v>
      </c>
      <c r="M2306" t="s">
        <v>9370</v>
      </c>
      <c r="N2306" t="s">
        <v>31778</v>
      </c>
      <c r="O2306" t="s">
        <v>31779</v>
      </c>
      <c r="P2306" t="s">
        <v>31780</v>
      </c>
      <c r="Q2306" t="s">
        <v>9370</v>
      </c>
    </row>
    <row r="2307" spans="2:17" x14ac:dyDescent="0.3">
      <c r="B2307">
        <v>2301</v>
      </c>
      <c r="C2307" t="s">
        <v>21883</v>
      </c>
      <c r="D2307" t="s">
        <v>42482</v>
      </c>
      <c r="E2307" t="s">
        <v>27860</v>
      </c>
      <c r="F2307" t="s">
        <v>42483</v>
      </c>
      <c r="G2307" t="s">
        <v>21883</v>
      </c>
      <c r="H2307" t="s">
        <v>27860</v>
      </c>
      <c r="I2307" t="s">
        <v>42483</v>
      </c>
      <c r="J2307" t="s">
        <v>21883</v>
      </c>
      <c r="L2307">
        <v>2301</v>
      </c>
      <c r="M2307" t="s">
        <v>9372</v>
      </c>
      <c r="N2307" t="s">
        <v>31781</v>
      </c>
      <c r="O2307" t="s">
        <v>31782</v>
      </c>
      <c r="P2307" t="s">
        <v>31783</v>
      </c>
      <c r="Q2307" t="s">
        <v>9372</v>
      </c>
    </row>
    <row r="2308" spans="2:17" x14ac:dyDescent="0.3">
      <c r="B2308">
        <v>2302</v>
      </c>
      <c r="C2308" t="s">
        <v>21884</v>
      </c>
      <c r="D2308" t="s">
        <v>42484</v>
      </c>
      <c r="E2308" t="s">
        <v>27861</v>
      </c>
      <c r="F2308" t="s">
        <v>42485</v>
      </c>
      <c r="G2308" t="s">
        <v>21884</v>
      </c>
      <c r="H2308" t="s">
        <v>27861</v>
      </c>
      <c r="I2308" t="s">
        <v>42485</v>
      </c>
      <c r="J2308" t="s">
        <v>21884</v>
      </c>
      <c r="L2308">
        <v>2302</v>
      </c>
      <c r="M2308" t="s">
        <v>9374</v>
      </c>
      <c r="N2308" t="s">
        <v>31784</v>
      </c>
      <c r="O2308" t="s">
        <v>31785</v>
      </c>
      <c r="P2308" t="s">
        <v>31786</v>
      </c>
      <c r="Q2308" t="s">
        <v>9374</v>
      </c>
    </row>
    <row r="2309" spans="2:17" x14ac:dyDescent="0.3">
      <c r="B2309">
        <v>2303</v>
      </c>
      <c r="C2309" t="s">
        <v>21885</v>
      </c>
      <c r="D2309" t="s">
        <v>42486</v>
      </c>
      <c r="E2309" t="s">
        <v>27862</v>
      </c>
      <c r="F2309" t="s">
        <v>42487</v>
      </c>
      <c r="G2309" t="s">
        <v>21885</v>
      </c>
      <c r="H2309" t="s">
        <v>27862</v>
      </c>
      <c r="I2309" t="s">
        <v>42487</v>
      </c>
      <c r="J2309" t="s">
        <v>21885</v>
      </c>
      <c r="L2309">
        <v>2303</v>
      </c>
      <c r="M2309" t="s">
        <v>9376</v>
      </c>
      <c r="N2309" t="s">
        <v>31787</v>
      </c>
      <c r="O2309" t="s">
        <v>31788</v>
      </c>
      <c r="P2309" t="s">
        <v>31789</v>
      </c>
      <c r="Q2309" t="s">
        <v>9376</v>
      </c>
    </row>
    <row r="2310" spans="2:17" x14ac:dyDescent="0.3">
      <c r="B2310">
        <v>2304</v>
      </c>
      <c r="C2310" t="s">
        <v>21886</v>
      </c>
      <c r="D2310" t="s">
        <v>42488</v>
      </c>
      <c r="E2310" t="s">
        <v>27863</v>
      </c>
      <c r="F2310" t="s">
        <v>42489</v>
      </c>
      <c r="G2310" t="s">
        <v>21886</v>
      </c>
      <c r="H2310" t="s">
        <v>27863</v>
      </c>
      <c r="I2310" t="s">
        <v>42489</v>
      </c>
      <c r="J2310" t="s">
        <v>21886</v>
      </c>
      <c r="L2310">
        <v>2304</v>
      </c>
      <c r="M2310" t="s">
        <v>9378</v>
      </c>
      <c r="N2310" t="s">
        <v>31790</v>
      </c>
      <c r="O2310" t="s">
        <v>31791</v>
      </c>
      <c r="P2310" t="s">
        <v>31792</v>
      </c>
      <c r="Q2310" t="s">
        <v>9378</v>
      </c>
    </row>
    <row r="2311" spans="2:17" x14ac:dyDescent="0.3">
      <c r="B2311">
        <v>2305</v>
      </c>
      <c r="C2311" t="s">
        <v>21887</v>
      </c>
      <c r="D2311" t="s">
        <v>42490</v>
      </c>
      <c r="E2311" t="s">
        <v>27864</v>
      </c>
      <c r="F2311" t="s">
        <v>42491</v>
      </c>
      <c r="G2311" t="s">
        <v>21887</v>
      </c>
      <c r="H2311" t="s">
        <v>27864</v>
      </c>
      <c r="I2311" t="s">
        <v>42491</v>
      </c>
      <c r="J2311" t="s">
        <v>21887</v>
      </c>
      <c r="L2311">
        <v>2305</v>
      </c>
      <c r="M2311" t="s">
        <v>9380</v>
      </c>
      <c r="N2311" t="s">
        <v>31793</v>
      </c>
      <c r="O2311" t="s">
        <v>31794</v>
      </c>
      <c r="P2311" t="s">
        <v>31795</v>
      </c>
      <c r="Q2311" t="s">
        <v>9380</v>
      </c>
    </row>
    <row r="2312" spans="2:17" x14ac:dyDescent="0.3">
      <c r="B2312">
        <v>2306</v>
      </c>
      <c r="C2312" t="s">
        <v>21888</v>
      </c>
      <c r="D2312" t="s">
        <v>42492</v>
      </c>
      <c r="E2312" t="s">
        <v>27865</v>
      </c>
      <c r="F2312" t="s">
        <v>42493</v>
      </c>
      <c r="G2312" t="s">
        <v>21888</v>
      </c>
      <c r="H2312" t="s">
        <v>27865</v>
      </c>
      <c r="I2312" t="s">
        <v>42493</v>
      </c>
      <c r="J2312" t="s">
        <v>21888</v>
      </c>
      <c r="L2312">
        <v>2306</v>
      </c>
      <c r="M2312" t="s">
        <v>9382</v>
      </c>
      <c r="N2312" t="s">
        <v>31796</v>
      </c>
      <c r="O2312" t="s">
        <v>31797</v>
      </c>
      <c r="P2312" t="s">
        <v>31798</v>
      </c>
      <c r="Q2312" t="s">
        <v>9382</v>
      </c>
    </row>
    <row r="2313" spans="2:17" x14ac:dyDescent="0.3">
      <c r="B2313">
        <v>2307</v>
      </c>
      <c r="C2313" t="s">
        <v>21889</v>
      </c>
      <c r="D2313" t="s">
        <v>42494</v>
      </c>
      <c r="E2313" t="s">
        <v>27866</v>
      </c>
      <c r="F2313" t="s">
        <v>42495</v>
      </c>
      <c r="G2313" t="s">
        <v>21889</v>
      </c>
      <c r="H2313" t="s">
        <v>27866</v>
      </c>
      <c r="I2313" t="s">
        <v>42495</v>
      </c>
      <c r="J2313" t="s">
        <v>21889</v>
      </c>
      <c r="L2313">
        <v>2307</v>
      </c>
      <c r="M2313" t="s">
        <v>9384</v>
      </c>
      <c r="N2313" t="s">
        <v>31799</v>
      </c>
      <c r="O2313" t="s">
        <v>31800</v>
      </c>
      <c r="P2313" t="s">
        <v>31801</v>
      </c>
      <c r="Q2313" t="s">
        <v>9384</v>
      </c>
    </row>
    <row r="2314" spans="2:17" x14ac:dyDescent="0.3">
      <c r="B2314">
        <v>2308</v>
      </c>
      <c r="C2314" t="s">
        <v>21890</v>
      </c>
      <c r="D2314" t="s">
        <v>42496</v>
      </c>
      <c r="E2314" t="s">
        <v>27867</v>
      </c>
      <c r="F2314" t="s">
        <v>42497</v>
      </c>
      <c r="G2314" t="s">
        <v>21890</v>
      </c>
      <c r="H2314" t="s">
        <v>27867</v>
      </c>
      <c r="I2314" t="s">
        <v>42497</v>
      </c>
      <c r="J2314" t="s">
        <v>21890</v>
      </c>
      <c r="L2314">
        <v>2308</v>
      </c>
      <c r="M2314" t="s">
        <v>9386</v>
      </c>
      <c r="N2314" t="s">
        <v>31802</v>
      </c>
      <c r="O2314" t="s">
        <v>31803</v>
      </c>
      <c r="P2314" t="s">
        <v>31804</v>
      </c>
      <c r="Q2314" t="s">
        <v>9386</v>
      </c>
    </row>
    <row r="2315" spans="2:17" x14ac:dyDescent="0.3">
      <c r="B2315">
        <v>2309</v>
      </c>
      <c r="C2315" t="s">
        <v>21891</v>
      </c>
      <c r="D2315" t="s">
        <v>42498</v>
      </c>
      <c r="E2315" t="s">
        <v>27868</v>
      </c>
      <c r="F2315" t="s">
        <v>42499</v>
      </c>
      <c r="G2315" t="s">
        <v>21891</v>
      </c>
      <c r="H2315" t="s">
        <v>27868</v>
      </c>
      <c r="I2315" t="s">
        <v>42499</v>
      </c>
      <c r="J2315" t="s">
        <v>21891</v>
      </c>
      <c r="L2315">
        <v>2309</v>
      </c>
      <c r="M2315" t="s">
        <v>9388</v>
      </c>
      <c r="N2315" t="s">
        <v>31805</v>
      </c>
      <c r="O2315" t="s">
        <v>31806</v>
      </c>
      <c r="P2315" t="s">
        <v>31807</v>
      </c>
      <c r="Q2315" t="s">
        <v>9388</v>
      </c>
    </row>
    <row r="2316" spans="2:17" x14ac:dyDescent="0.3">
      <c r="B2316">
        <v>2310</v>
      </c>
      <c r="C2316" t="s">
        <v>21892</v>
      </c>
      <c r="D2316" t="s">
        <v>42500</v>
      </c>
      <c r="E2316" t="s">
        <v>27869</v>
      </c>
      <c r="F2316" t="s">
        <v>42501</v>
      </c>
      <c r="G2316" t="s">
        <v>21892</v>
      </c>
      <c r="H2316" t="s">
        <v>27869</v>
      </c>
      <c r="I2316" t="s">
        <v>42501</v>
      </c>
      <c r="J2316" t="s">
        <v>21892</v>
      </c>
      <c r="L2316">
        <v>2310</v>
      </c>
      <c r="M2316" t="s">
        <v>9390</v>
      </c>
      <c r="N2316" t="s">
        <v>31808</v>
      </c>
      <c r="O2316" t="s">
        <v>31809</v>
      </c>
      <c r="P2316" t="s">
        <v>31810</v>
      </c>
      <c r="Q2316" t="s">
        <v>9390</v>
      </c>
    </row>
    <row r="2317" spans="2:17" x14ac:dyDescent="0.3">
      <c r="B2317">
        <v>2311</v>
      </c>
      <c r="C2317" t="s">
        <v>21893</v>
      </c>
      <c r="D2317" t="s">
        <v>42502</v>
      </c>
      <c r="E2317" t="s">
        <v>27870</v>
      </c>
      <c r="F2317" t="s">
        <v>42503</v>
      </c>
      <c r="G2317" t="s">
        <v>21893</v>
      </c>
      <c r="H2317" t="s">
        <v>27870</v>
      </c>
      <c r="I2317" t="s">
        <v>42503</v>
      </c>
      <c r="J2317" t="s">
        <v>21893</v>
      </c>
      <c r="L2317">
        <v>2311</v>
      </c>
      <c r="M2317" t="s">
        <v>9392</v>
      </c>
      <c r="N2317" t="s">
        <v>31811</v>
      </c>
      <c r="O2317" t="s">
        <v>31812</v>
      </c>
      <c r="P2317" t="s">
        <v>31813</v>
      </c>
      <c r="Q2317" t="s">
        <v>9392</v>
      </c>
    </row>
    <row r="2318" spans="2:17" x14ac:dyDescent="0.3">
      <c r="B2318">
        <v>2312</v>
      </c>
      <c r="C2318" t="s">
        <v>26972</v>
      </c>
      <c r="D2318" t="s">
        <v>42504</v>
      </c>
      <c r="E2318" t="s">
        <v>27871</v>
      </c>
      <c r="F2318" t="s">
        <v>42505</v>
      </c>
      <c r="G2318" t="s">
        <v>26972</v>
      </c>
      <c r="H2318" t="s">
        <v>27871</v>
      </c>
      <c r="I2318" t="s">
        <v>42505</v>
      </c>
      <c r="J2318" t="s">
        <v>26972</v>
      </c>
      <c r="L2318">
        <v>2312</v>
      </c>
      <c r="M2318" t="s">
        <v>27071</v>
      </c>
      <c r="N2318" t="s">
        <v>31814</v>
      </c>
      <c r="O2318" t="s">
        <v>31815</v>
      </c>
      <c r="P2318" t="s">
        <v>31816</v>
      </c>
      <c r="Q2318" t="s">
        <v>27071</v>
      </c>
    </row>
    <row r="2319" spans="2:17" x14ac:dyDescent="0.3">
      <c r="B2319">
        <v>2313</v>
      </c>
      <c r="C2319" t="s">
        <v>26973</v>
      </c>
      <c r="D2319" t="s">
        <v>42506</v>
      </c>
      <c r="E2319" t="s">
        <v>27872</v>
      </c>
      <c r="F2319" t="s">
        <v>42507</v>
      </c>
      <c r="G2319" t="s">
        <v>26973</v>
      </c>
      <c r="H2319" t="s">
        <v>27872</v>
      </c>
      <c r="I2319" t="s">
        <v>42507</v>
      </c>
      <c r="J2319" t="s">
        <v>26973</v>
      </c>
      <c r="L2319">
        <v>2313</v>
      </c>
      <c r="M2319" t="s">
        <v>27072</v>
      </c>
      <c r="N2319" t="s">
        <v>31817</v>
      </c>
      <c r="O2319" t="s">
        <v>31818</v>
      </c>
      <c r="P2319" t="s">
        <v>31819</v>
      </c>
      <c r="Q2319" t="s">
        <v>27072</v>
      </c>
    </row>
    <row r="2320" spans="2:17" x14ac:dyDescent="0.3">
      <c r="B2320">
        <v>2314</v>
      </c>
      <c r="C2320" t="s">
        <v>26974</v>
      </c>
      <c r="D2320" t="s">
        <v>42508</v>
      </c>
      <c r="E2320" t="s">
        <v>27873</v>
      </c>
      <c r="F2320" t="s">
        <v>42509</v>
      </c>
      <c r="G2320" t="s">
        <v>26974</v>
      </c>
      <c r="H2320" t="s">
        <v>27873</v>
      </c>
      <c r="I2320" t="s">
        <v>42509</v>
      </c>
      <c r="J2320" t="s">
        <v>26974</v>
      </c>
      <c r="L2320">
        <v>2314</v>
      </c>
      <c r="M2320" t="s">
        <v>27073</v>
      </c>
      <c r="N2320" t="s">
        <v>31820</v>
      </c>
      <c r="O2320" t="s">
        <v>31821</v>
      </c>
      <c r="P2320" t="s">
        <v>31822</v>
      </c>
      <c r="Q2320" t="s">
        <v>27073</v>
      </c>
    </row>
    <row r="2321" spans="2:17" x14ac:dyDescent="0.3">
      <c r="B2321">
        <v>2315</v>
      </c>
      <c r="C2321" t="s">
        <v>21894</v>
      </c>
      <c r="D2321" t="s">
        <v>42510</v>
      </c>
      <c r="E2321" t="s">
        <v>27874</v>
      </c>
      <c r="F2321" t="s">
        <v>42511</v>
      </c>
      <c r="G2321" t="s">
        <v>21894</v>
      </c>
      <c r="H2321" t="s">
        <v>27874</v>
      </c>
      <c r="I2321" t="s">
        <v>42511</v>
      </c>
      <c r="J2321" t="s">
        <v>21894</v>
      </c>
      <c r="L2321">
        <v>2315</v>
      </c>
      <c r="M2321" t="s">
        <v>9397</v>
      </c>
      <c r="N2321" t="s">
        <v>31823</v>
      </c>
      <c r="O2321" t="s">
        <v>31824</v>
      </c>
      <c r="P2321" t="s">
        <v>31825</v>
      </c>
      <c r="Q2321" t="s">
        <v>9397</v>
      </c>
    </row>
    <row r="2322" spans="2:17" x14ac:dyDescent="0.3">
      <c r="B2322">
        <v>2316</v>
      </c>
      <c r="C2322" t="s">
        <v>21895</v>
      </c>
      <c r="D2322" t="s">
        <v>42512</v>
      </c>
      <c r="E2322" t="s">
        <v>27875</v>
      </c>
      <c r="F2322" t="s">
        <v>42513</v>
      </c>
      <c r="G2322" t="s">
        <v>21895</v>
      </c>
      <c r="H2322" t="s">
        <v>27875</v>
      </c>
      <c r="I2322" t="s">
        <v>42513</v>
      </c>
      <c r="J2322" t="s">
        <v>21895</v>
      </c>
      <c r="L2322">
        <v>2316</v>
      </c>
      <c r="M2322" t="s">
        <v>9399</v>
      </c>
      <c r="N2322" t="s">
        <v>31826</v>
      </c>
      <c r="O2322" t="s">
        <v>31827</v>
      </c>
      <c r="P2322" t="s">
        <v>31828</v>
      </c>
      <c r="Q2322" t="s">
        <v>9399</v>
      </c>
    </row>
    <row r="2323" spans="2:17" x14ac:dyDescent="0.3">
      <c r="B2323">
        <v>2317</v>
      </c>
      <c r="C2323" t="s">
        <v>21896</v>
      </c>
      <c r="D2323" t="s">
        <v>42514</v>
      </c>
      <c r="E2323" t="s">
        <v>27876</v>
      </c>
      <c r="F2323" t="s">
        <v>42515</v>
      </c>
      <c r="G2323" t="s">
        <v>21896</v>
      </c>
      <c r="H2323" t="s">
        <v>27876</v>
      </c>
      <c r="I2323" t="s">
        <v>42515</v>
      </c>
      <c r="J2323" t="s">
        <v>21896</v>
      </c>
      <c r="L2323">
        <v>2317</v>
      </c>
      <c r="M2323" t="s">
        <v>9401</v>
      </c>
      <c r="N2323" t="s">
        <v>31829</v>
      </c>
      <c r="O2323" t="s">
        <v>31830</v>
      </c>
      <c r="P2323" t="s">
        <v>31831</v>
      </c>
      <c r="Q2323" t="s">
        <v>9401</v>
      </c>
    </row>
    <row r="2324" spans="2:17" x14ac:dyDescent="0.3">
      <c r="B2324">
        <v>2318</v>
      </c>
      <c r="C2324" t="s">
        <v>21897</v>
      </c>
      <c r="D2324" t="s">
        <v>42516</v>
      </c>
      <c r="E2324" t="s">
        <v>27877</v>
      </c>
      <c r="F2324" t="s">
        <v>42517</v>
      </c>
      <c r="G2324" t="s">
        <v>21897</v>
      </c>
      <c r="H2324" t="s">
        <v>27877</v>
      </c>
      <c r="I2324" t="s">
        <v>42517</v>
      </c>
      <c r="J2324" t="s">
        <v>21897</v>
      </c>
      <c r="L2324">
        <v>2318</v>
      </c>
      <c r="M2324" t="s">
        <v>9403</v>
      </c>
      <c r="N2324" t="s">
        <v>31832</v>
      </c>
      <c r="O2324" t="s">
        <v>31833</v>
      </c>
      <c r="P2324" t="s">
        <v>31834</v>
      </c>
      <c r="Q2324" t="s">
        <v>9403</v>
      </c>
    </row>
    <row r="2325" spans="2:17" x14ac:dyDescent="0.3">
      <c r="B2325">
        <v>2319</v>
      </c>
      <c r="C2325" t="s">
        <v>21898</v>
      </c>
      <c r="D2325" t="s">
        <v>42518</v>
      </c>
      <c r="E2325" t="s">
        <v>27878</v>
      </c>
      <c r="F2325" t="s">
        <v>42519</v>
      </c>
      <c r="G2325" t="s">
        <v>21898</v>
      </c>
      <c r="H2325" t="s">
        <v>27878</v>
      </c>
      <c r="I2325" t="s">
        <v>42519</v>
      </c>
      <c r="J2325" t="s">
        <v>21898</v>
      </c>
      <c r="L2325">
        <v>2319</v>
      </c>
      <c r="M2325" t="s">
        <v>9405</v>
      </c>
      <c r="N2325" t="s">
        <v>31835</v>
      </c>
      <c r="O2325" t="s">
        <v>31836</v>
      </c>
      <c r="P2325" t="s">
        <v>31837</v>
      </c>
      <c r="Q2325" t="s">
        <v>9405</v>
      </c>
    </row>
    <row r="2326" spans="2:17" x14ac:dyDescent="0.3">
      <c r="B2326">
        <v>2320</v>
      </c>
      <c r="C2326" t="s">
        <v>21899</v>
      </c>
      <c r="D2326" t="s">
        <v>42520</v>
      </c>
      <c r="E2326" t="s">
        <v>27879</v>
      </c>
      <c r="F2326" t="s">
        <v>42521</v>
      </c>
      <c r="G2326" t="s">
        <v>21899</v>
      </c>
      <c r="H2326" t="s">
        <v>27879</v>
      </c>
      <c r="I2326" t="s">
        <v>42521</v>
      </c>
      <c r="J2326" t="s">
        <v>21899</v>
      </c>
      <c r="L2326">
        <v>2320</v>
      </c>
      <c r="M2326" t="s">
        <v>9407</v>
      </c>
      <c r="N2326" t="s">
        <v>31838</v>
      </c>
      <c r="O2326" t="s">
        <v>31839</v>
      </c>
      <c r="P2326" t="s">
        <v>31840</v>
      </c>
      <c r="Q2326" t="s">
        <v>9407</v>
      </c>
    </row>
    <row r="2327" spans="2:17" x14ac:dyDescent="0.3">
      <c r="B2327">
        <v>2321</v>
      </c>
      <c r="C2327" t="s">
        <v>21900</v>
      </c>
      <c r="D2327" t="s">
        <v>42522</v>
      </c>
      <c r="E2327" t="s">
        <v>27880</v>
      </c>
      <c r="F2327" t="s">
        <v>42523</v>
      </c>
      <c r="G2327" t="s">
        <v>21900</v>
      </c>
      <c r="H2327" t="s">
        <v>27880</v>
      </c>
      <c r="I2327" t="s">
        <v>42523</v>
      </c>
      <c r="J2327" t="s">
        <v>21900</v>
      </c>
      <c r="L2327">
        <v>2321</v>
      </c>
      <c r="M2327" t="s">
        <v>9409</v>
      </c>
      <c r="N2327" t="s">
        <v>31841</v>
      </c>
      <c r="O2327" t="s">
        <v>31842</v>
      </c>
      <c r="P2327" t="s">
        <v>31843</v>
      </c>
      <c r="Q2327" t="s">
        <v>9409</v>
      </c>
    </row>
    <row r="2328" spans="2:17" x14ac:dyDescent="0.3">
      <c r="B2328">
        <v>2322</v>
      </c>
      <c r="C2328" t="s">
        <v>21901</v>
      </c>
      <c r="D2328" t="s">
        <v>42518</v>
      </c>
      <c r="E2328" t="s">
        <v>27881</v>
      </c>
      <c r="F2328" t="s">
        <v>42524</v>
      </c>
      <c r="G2328" t="s">
        <v>21901</v>
      </c>
      <c r="H2328" t="s">
        <v>27881</v>
      </c>
      <c r="I2328" t="s">
        <v>42524</v>
      </c>
      <c r="J2328" t="s">
        <v>21901</v>
      </c>
      <c r="L2328">
        <v>2322</v>
      </c>
      <c r="M2328" t="s">
        <v>9411</v>
      </c>
      <c r="N2328" t="s">
        <v>31835</v>
      </c>
      <c r="O2328" t="s">
        <v>31844</v>
      </c>
      <c r="P2328" t="s">
        <v>31845</v>
      </c>
      <c r="Q2328" t="s">
        <v>9411</v>
      </c>
    </row>
    <row r="2329" spans="2:17" x14ac:dyDescent="0.3">
      <c r="B2329">
        <v>2323</v>
      </c>
      <c r="C2329" t="s">
        <v>21902</v>
      </c>
      <c r="D2329" t="s">
        <v>42520</v>
      </c>
      <c r="E2329" t="s">
        <v>27882</v>
      </c>
      <c r="F2329" t="s">
        <v>42525</v>
      </c>
      <c r="G2329" t="s">
        <v>21902</v>
      </c>
      <c r="H2329" t="s">
        <v>27882</v>
      </c>
      <c r="I2329" t="s">
        <v>42525</v>
      </c>
      <c r="J2329" t="s">
        <v>21902</v>
      </c>
      <c r="L2329">
        <v>2323</v>
      </c>
      <c r="M2329" t="s">
        <v>9412</v>
      </c>
      <c r="N2329" t="s">
        <v>31838</v>
      </c>
      <c r="O2329" t="s">
        <v>31846</v>
      </c>
      <c r="P2329" t="s">
        <v>31847</v>
      </c>
      <c r="Q2329" t="s">
        <v>9412</v>
      </c>
    </row>
    <row r="2330" spans="2:17" x14ac:dyDescent="0.3">
      <c r="B2330">
        <v>2324</v>
      </c>
      <c r="C2330" t="s">
        <v>21903</v>
      </c>
      <c r="D2330" t="s">
        <v>42526</v>
      </c>
      <c r="E2330" t="s">
        <v>27883</v>
      </c>
      <c r="F2330" t="s">
        <v>42527</v>
      </c>
      <c r="G2330" t="s">
        <v>21903</v>
      </c>
      <c r="H2330" t="s">
        <v>27883</v>
      </c>
      <c r="I2330" t="s">
        <v>42527</v>
      </c>
      <c r="J2330" t="s">
        <v>21903</v>
      </c>
      <c r="L2330">
        <v>2324</v>
      </c>
      <c r="M2330" t="s">
        <v>9413</v>
      </c>
      <c r="N2330" t="s">
        <v>31848</v>
      </c>
      <c r="O2330" t="s">
        <v>31849</v>
      </c>
      <c r="P2330" t="s">
        <v>31850</v>
      </c>
      <c r="Q2330" t="s">
        <v>9413</v>
      </c>
    </row>
    <row r="2331" spans="2:17" x14ac:dyDescent="0.3">
      <c r="B2331">
        <v>2325</v>
      </c>
      <c r="C2331" t="s">
        <v>1953</v>
      </c>
      <c r="D2331" t="s">
        <v>42369</v>
      </c>
      <c r="E2331" t="s">
        <v>51023</v>
      </c>
      <c r="F2331" t="s">
        <v>51024</v>
      </c>
      <c r="G2331" t="s">
        <v>1953</v>
      </c>
      <c r="H2331" t="s">
        <v>49177</v>
      </c>
      <c r="I2331" t="s">
        <v>51025</v>
      </c>
      <c r="J2331" t="s">
        <v>1953</v>
      </c>
      <c r="L2331">
        <v>2325</v>
      </c>
      <c r="M2331" t="s">
        <v>9415</v>
      </c>
      <c r="N2331" t="s">
        <v>31851</v>
      </c>
      <c r="O2331" t="s">
        <v>31852</v>
      </c>
      <c r="P2331" t="s">
        <v>31853</v>
      </c>
      <c r="Q2331" t="s">
        <v>9415</v>
      </c>
    </row>
    <row r="2332" spans="2:17" x14ac:dyDescent="0.3">
      <c r="B2332">
        <v>2326</v>
      </c>
      <c r="C2332" t="s">
        <v>563</v>
      </c>
      <c r="D2332" t="s">
        <v>42372</v>
      </c>
      <c r="E2332" t="s">
        <v>1956</v>
      </c>
      <c r="F2332" t="s">
        <v>51026</v>
      </c>
      <c r="G2332" t="s">
        <v>563</v>
      </c>
      <c r="H2332" t="s">
        <v>2468</v>
      </c>
      <c r="I2332" t="s">
        <v>51027</v>
      </c>
      <c r="J2332" t="s">
        <v>563</v>
      </c>
      <c r="L2332">
        <v>2326</v>
      </c>
      <c r="M2332" t="s">
        <v>9417</v>
      </c>
      <c r="N2332" t="s">
        <v>31854</v>
      </c>
      <c r="O2332" t="s">
        <v>9419</v>
      </c>
      <c r="P2332" t="s">
        <v>31855</v>
      </c>
      <c r="Q2332" t="s">
        <v>9417</v>
      </c>
    </row>
    <row r="2333" spans="2:17" x14ac:dyDescent="0.3">
      <c r="B2333">
        <v>2327</v>
      </c>
      <c r="C2333" t="s">
        <v>555</v>
      </c>
      <c r="D2333" t="s">
        <v>42374</v>
      </c>
      <c r="E2333" t="s">
        <v>1958</v>
      </c>
      <c r="F2333" t="s">
        <v>51028</v>
      </c>
      <c r="G2333" t="s">
        <v>555</v>
      </c>
      <c r="H2333" t="s">
        <v>2470</v>
      </c>
      <c r="I2333" t="s">
        <v>51029</v>
      </c>
      <c r="J2333" t="s">
        <v>555</v>
      </c>
      <c r="L2333">
        <v>2327</v>
      </c>
      <c r="M2333" t="s">
        <v>9420</v>
      </c>
      <c r="N2333" t="s">
        <v>31856</v>
      </c>
      <c r="O2333" t="s">
        <v>9422</v>
      </c>
      <c r="P2333" t="s">
        <v>31857</v>
      </c>
      <c r="Q2333" t="s">
        <v>9420</v>
      </c>
    </row>
    <row r="2334" spans="2:17" x14ac:dyDescent="0.3">
      <c r="B2334">
        <v>2328</v>
      </c>
      <c r="C2334" t="s">
        <v>1959</v>
      </c>
      <c r="D2334" t="s">
        <v>42376</v>
      </c>
      <c r="E2334" t="s">
        <v>1961</v>
      </c>
      <c r="F2334" t="s">
        <v>51030</v>
      </c>
      <c r="G2334" t="s">
        <v>1959</v>
      </c>
      <c r="H2334" t="s">
        <v>2472</v>
      </c>
      <c r="I2334" t="s">
        <v>51031</v>
      </c>
      <c r="J2334" t="s">
        <v>1959</v>
      </c>
      <c r="L2334">
        <v>2328</v>
      </c>
      <c r="M2334" t="s">
        <v>9423</v>
      </c>
      <c r="N2334" t="s">
        <v>31858</v>
      </c>
      <c r="O2334" t="s">
        <v>9425</v>
      </c>
      <c r="P2334" t="s">
        <v>31859</v>
      </c>
      <c r="Q2334" t="s">
        <v>9423</v>
      </c>
    </row>
    <row r="2335" spans="2:17" x14ac:dyDescent="0.3">
      <c r="B2335">
        <v>2329</v>
      </c>
      <c r="C2335" t="s">
        <v>1962</v>
      </c>
      <c r="D2335" t="s">
        <v>42378</v>
      </c>
      <c r="E2335" t="s">
        <v>1964</v>
      </c>
      <c r="F2335" t="s">
        <v>51032</v>
      </c>
      <c r="G2335" t="s">
        <v>1962</v>
      </c>
      <c r="H2335" t="s">
        <v>2474</v>
      </c>
      <c r="I2335" t="s">
        <v>51033</v>
      </c>
      <c r="J2335" t="s">
        <v>1962</v>
      </c>
      <c r="L2335">
        <v>2329</v>
      </c>
      <c r="M2335" t="s">
        <v>9426</v>
      </c>
      <c r="N2335" t="s">
        <v>31860</v>
      </c>
      <c r="O2335" t="s">
        <v>9428</v>
      </c>
      <c r="P2335" t="s">
        <v>31861</v>
      </c>
      <c r="Q2335" t="s">
        <v>9426</v>
      </c>
    </row>
    <row r="2336" spans="2:17" x14ac:dyDescent="0.3">
      <c r="B2336">
        <v>2330</v>
      </c>
      <c r="C2336" t="s">
        <v>1965</v>
      </c>
      <c r="D2336" t="s">
        <v>42380</v>
      </c>
      <c r="E2336" t="s">
        <v>1967</v>
      </c>
      <c r="F2336" t="s">
        <v>51034</v>
      </c>
      <c r="G2336" t="s">
        <v>1965</v>
      </c>
      <c r="H2336" t="s">
        <v>2476</v>
      </c>
      <c r="I2336" t="s">
        <v>51035</v>
      </c>
      <c r="J2336" t="s">
        <v>1965</v>
      </c>
      <c r="L2336">
        <v>2330</v>
      </c>
      <c r="M2336" t="s">
        <v>9429</v>
      </c>
      <c r="N2336" t="s">
        <v>31862</v>
      </c>
      <c r="O2336" t="s">
        <v>9431</v>
      </c>
      <c r="P2336" t="s">
        <v>31863</v>
      </c>
      <c r="Q2336" t="s">
        <v>9429</v>
      </c>
    </row>
    <row r="2337" spans="2:17" x14ac:dyDescent="0.3">
      <c r="B2337">
        <v>2331</v>
      </c>
      <c r="C2337" t="s">
        <v>1968</v>
      </c>
      <c r="D2337" t="s">
        <v>42382</v>
      </c>
      <c r="E2337" t="s">
        <v>51036</v>
      </c>
      <c r="F2337" t="s">
        <v>26825</v>
      </c>
      <c r="G2337" t="s">
        <v>1968</v>
      </c>
      <c r="H2337" t="s">
        <v>49184</v>
      </c>
      <c r="I2337" t="s">
        <v>26655</v>
      </c>
      <c r="J2337" t="s">
        <v>1968</v>
      </c>
      <c r="L2337">
        <v>2331</v>
      </c>
      <c r="M2337" t="s">
        <v>9432</v>
      </c>
      <c r="N2337" t="s">
        <v>31864</v>
      </c>
      <c r="O2337" t="s">
        <v>31865</v>
      </c>
      <c r="P2337" t="s">
        <v>26117</v>
      </c>
      <c r="Q2337" t="s">
        <v>9432</v>
      </c>
    </row>
    <row r="2338" spans="2:17" x14ac:dyDescent="0.3">
      <c r="B2338">
        <v>2332</v>
      </c>
      <c r="C2338" t="s">
        <v>26827</v>
      </c>
      <c r="D2338" t="s">
        <v>42384</v>
      </c>
      <c r="E2338" t="s">
        <v>26828</v>
      </c>
      <c r="F2338" t="s">
        <v>51037</v>
      </c>
      <c r="G2338" t="s">
        <v>26827</v>
      </c>
      <c r="H2338" t="s">
        <v>26657</v>
      </c>
      <c r="I2338" t="s">
        <v>51038</v>
      </c>
      <c r="J2338" t="s">
        <v>26827</v>
      </c>
      <c r="L2338">
        <v>2332</v>
      </c>
      <c r="M2338" t="s">
        <v>2328</v>
      </c>
      <c r="N2338" t="s">
        <v>28390</v>
      </c>
      <c r="O2338" t="s">
        <v>2330</v>
      </c>
      <c r="P2338" t="s">
        <v>31866</v>
      </c>
      <c r="Q2338" t="s">
        <v>2328</v>
      </c>
    </row>
    <row r="2339" spans="2:17" x14ac:dyDescent="0.3">
      <c r="B2339">
        <v>2333</v>
      </c>
      <c r="C2339" t="s">
        <v>1972</v>
      </c>
      <c r="D2339" t="s">
        <v>42386</v>
      </c>
      <c r="E2339" t="s">
        <v>26829</v>
      </c>
      <c r="F2339" t="s">
        <v>51039</v>
      </c>
      <c r="G2339" t="s">
        <v>1972</v>
      </c>
      <c r="H2339" t="s">
        <v>26658</v>
      </c>
      <c r="I2339" t="s">
        <v>51040</v>
      </c>
      <c r="J2339" t="s">
        <v>1972</v>
      </c>
      <c r="L2339">
        <v>2333</v>
      </c>
      <c r="M2339" t="s">
        <v>2331</v>
      </c>
      <c r="N2339" t="s">
        <v>28392</v>
      </c>
      <c r="O2339" t="s">
        <v>2333</v>
      </c>
      <c r="P2339" t="s">
        <v>31867</v>
      </c>
      <c r="Q2339" t="s">
        <v>2331</v>
      </c>
    </row>
    <row r="2340" spans="2:17" x14ac:dyDescent="0.3">
      <c r="B2340">
        <v>2334</v>
      </c>
      <c r="C2340" t="s">
        <v>1974</v>
      </c>
      <c r="D2340" t="s">
        <v>42388</v>
      </c>
      <c r="E2340" t="s">
        <v>26830</v>
      </c>
      <c r="F2340" t="s">
        <v>51041</v>
      </c>
      <c r="G2340" t="s">
        <v>1974</v>
      </c>
      <c r="H2340" t="s">
        <v>26659</v>
      </c>
      <c r="I2340" t="s">
        <v>51042</v>
      </c>
      <c r="J2340" t="s">
        <v>1974</v>
      </c>
      <c r="L2340">
        <v>2334</v>
      </c>
      <c r="M2340" t="s">
        <v>9437</v>
      </c>
      <c r="N2340" t="s">
        <v>31868</v>
      </c>
      <c r="O2340" t="s">
        <v>26118</v>
      </c>
      <c r="P2340" t="s">
        <v>31869</v>
      </c>
      <c r="Q2340" t="s">
        <v>9437</v>
      </c>
    </row>
    <row r="2341" spans="2:17" x14ac:dyDescent="0.3">
      <c r="B2341">
        <v>2335</v>
      </c>
      <c r="C2341" t="s">
        <v>1976</v>
      </c>
      <c r="D2341" t="s">
        <v>42390</v>
      </c>
      <c r="E2341" t="s">
        <v>26831</v>
      </c>
      <c r="F2341" t="s">
        <v>51043</v>
      </c>
      <c r="G2341" t="s">
        <v>1976</v>
      </c>
      <c r="H2341" t="s">
        <v>26660</v>
      </c>
      <c r="I2341" t="s">
        <v>51044</v>
      </c>
      <c r="J2341" t="s">
        <v>1976</v>
      </c>
      <c r="L2341">
        <v>2335</v>
      </c>
      <c r="M2341" t="s">
        <v>9439</v>
      </c>
      <c r="N2341" t="s">
        <v>31870</v>
      </c>
      <c r="O2341" t="s">
        <v>26119</v>
      </c>
      <c r="P2341" t="s">
        <v>31871</v>
      </c>
      <c r="Q2341" t="s">
        <v>9439</v>
      </c>
    </row>
    <row r="2342" spans="2:17" x14ac:dyDescent="0.3">
      <c r="B2342">
        <v>2336</v>
      </c>
      <c r="C2342" t="s">
        <v>1978</v>
      </c>
      <c r="D2342" t="s">
        <v>42392</v>
      </c>
      <c r="E2342" t="s">
        <v>26832</v>
      </c>
      <c r="F2342" t="s">
        <v>51045</v>
      </c>
      <c r="G2342" t="s">
        <v>1978</v>
      </c>
      <c r="H2342" t="s">
        <v>26661</v>
      </c>
      <c r="I2342" t="s">
        <v>51046</v>
      </c>
      <c r="J2342" t="s">
        <v>1978</v>
      </c>
      <c r="L2342">
        <v>2336</v>
      </c>
      <c r="M2342" t="s">
        <v>9441</v>
      </c>
      <c r="N2342" t="s">
        <v>31872</v>
      </c>
      <c r="O2342" t="s">
        <v>26120</v>
      </c>
      <c r="P2342" t="s">
        <v>31873</v>
      </c>
      <c r="Q2342" t="s">
        <v>9441</v>
      </c>
    </row>
    <row r="2343" spans="2:17" x14ac:dyDescent="0.3">
      <c r="B2343">
        <v>2337</v>
      </c>
      <c r="C2343" t="s">
        <v>1980</v>
      </c>
      <c r="D2343" t="s">
        <v>42394</v>
      </c>
      <c r="E2343" t="s">
        <v>1981</v>
      </c>
      <c r="F2343" t="s">
        <v>51047</v>
      </c>
      <c r="G2343" t="s">
        <v>1980</v>
      </c>
      <c r="H2343" t="s">
        <v>2484</v>
      </c>
      <c r="I2343" t="s">
        <v>51048</v>
      </c>
      <c r="J2343" t="s">
        <v>1980</v>
      </c>
      <c r="L2343">
        <v>2337</v>
      </c>
      <c r="M2343" t="s">
        <v>9443</v>
      </c>
      <c r="N2343" t="s">
        <v>31874</v>
      </c>
      <c r="O2343" t="s">
        <v>9444</v>
      </c>
      <c r="P2343" t="s">
        <v>31875</v>
      </c>
      <c r="Q2343" t="s">
        <v>9443</v>
      </c>
    </row>
    <row r="2344" spans="2:17" x14ac:dyDescent="0.3">
      <c r="B2344">
        <v>2338</v>
      </c>
      <c r="C2344" t="s">
        <v>1982</v>
      </c>
      <c r="D2344" t="s">
        <v>42396</v>
      </c>
      <c r="E2344" t="s">
        <v>1983</v>
      </c>
      <c r="F2344" t="s">
        <v>51049</v>
      </c>
      <c r="G2344" t="s">
        <v>1982</v>
      </c>
      <c r="H2344" t="s">
        <v>2486</v>
      </c>
      <c r="I2344" t="s">
        <v>51050</v>
      </c>
      <c r="J2344" t="s">
        <v>1982</v>
      </c>
      <c r="L2344">
        <v>2338</v>
      </c>
      <c r="M2344" t="s">
        <v>9445</v>
      </c>
      <c r="N2344" t="s">
        <v>31876</v>
      </c>
      <c r="O2344" t="s">
        <v>9446</v>
      </c>
      <c r="P2344" t="s">
        <v>31877</v>
      </c>
      <c r="Q2344" t="s">
        <v>9445</v>
      </c>
    </row>
    <row r="2345" spans="2:17" x14ac:dyDescent="0.3">
      <c r="B2345">
        <v>2339</v>
      </c>
      <c r="C2345" t="s">
        <v>1984</v>
      </c>
      <c r="D2345" t="s">
        <v>42398</v>
      </c>
      <c r="E2345" t="s">
        <v>1985</v>
      </c>
      <c r="F2345" t="s">
        <v>51051</v>
      </c>
      <c r="G2345" t="s">
        <v>1984</v>
      </c>
      <c r="H2345" t="s">
        <v>2488</v>
      </c>
      <c r="I2345" t="s">
        <v>51052</v>
      </c>
      <c r="J2345" t="s">
        <v>1984</v>
      </c>
      <c r="L2345">
        <v>2339</v>
      </c>
      <c r="M2345" t="s">
        <v>9447</v>
      </c>
      <c r="N2345" t="s">
        <v>31878</v>
      </c>
      <c r="O2345" t="s">
        <v>9448</v>
      </c>
      <c r="P2345" t="s">
        <v>31879</v>
      </c>
      <c r="Q2345" t="s">
        <v>9447</v>
      </c>
    </row>
    <row r="2346" spans="2:17" x14ac:dyDescent="0.3">
      <c r="B2346">
        <v>2340</v>
      </c>
      <c r="C2346" t="s">
        <v>1986</v>
      </c>
      <c r="D2346" t="s">
        <v>42400</v>
      </c>
      <c r="E2346" t="s">
        <v>1988</v>
      </c>
      <c r="F2346" t="s">
        <v>51053</v>
      </c>
      <c r="G2346" t="s">
        <v>1986</v>
      </c>
      <c r="H2346" t="s">
        <v>2490</v>
      </c>
      <c r="I2346" t="s">
        <v>51054</v>
      </c>
      <c r="J2346" t="s">
        <v>1986</v>
      </c>
      <c r="L2346">
        <v>2340</v>
      </c>
      <c r="M2346" t="s">
        <v>9449</v>
      </c>
      <c r="N2346" t="s">
        <v>31880</v>
      </c>
      <c r="O2346" t="s">
        <v>9451</v>
      </c>
      <c r="P2346" t="s">
        <v>31881</v>
      </c>
      <c r="Q2346" t="s">
        <v>9449</v>
      </c>
    </row>
    <row r="2347" spans="2:17" x14ac:dyDescent="0.3">
      <c r="B2347">
        <v>2341</v>
      </c>
      <c r="C2347" t="s">
        <v>1989</v>
      </c>
      <c r="D2347" t="s">
        <v>42402</v>
      </c>
      <c r="E2347" t="s">
        <v>1990</v>
      </c>
      <c r="F2347" t="s">
        <v>51055</v>
      </c>
      <c r="G2347" t="s">
        <v>1989</v>
      </c>
      <c r="H2347" t="s">
        <v>2492</v>
      </c>
      <c r="I2347" t="s">
        <v>51056</v>
      </c>
      <c r="J2347" t="s">
        <v>1989</v>
      </c>
      <c r="L2347">
        <v>2341</v>
      </c>
      <c r="M2347" t="s">
        <v>9452</v>
      </c>
      <c r="N2347" t="s">
        <v>31882</v>
      </c>
      <c r="O2347" t="s">
        <v>9453</v>
      </c>
      <c r="P2347" t="s">
        <v>31883</v>
      </c>
      <c r="Q2347" t="s">
        <v>9452</v>
      </c>
    </row>
    <row r="2348" spans="2:17" x14ac:dyDescent="0.3">
      <c r="B2348">
        <v>2342</v>
      </c>
      <c r="C2348" t="s">
        <v>51057</v>
      </c>
      <c r="D2348" t="s">
        <v>42405</v>
      </c>
      <c r="E2348" t="s">
        <v>51058</v>
      </c>
      <c r="F2348" t="s">
        <v>51059</v>
      </c>
      <c r="G2348" t="s">
        <v>51057</v>
      </c>
      <c r="H2348" t="s">
        <v>49196</v>
      </c>
      <c r="I2348" t="s">
        <v>51060</v>
      </c>
      <c r="J2348" t="s">
        <v>51057</v>
      </c>
      <c r="L2348">
        <v>2342</v>
      </c>
      <c r="M2348" t="s">
        <v>31884</v>
      </c>
      <c r="N2348" t="s">
        <v>31885</v>
      </c>
      <c r="O2348" t="s">
        <v>31886</v>
      </c>
      <c r="P2348" t="s">
        <v>31887</v>
      </c>
      <c r="Q2348" t="s">
        <v>31884</v>
      </c>
    </row>
    <row r="2349" spans="2:17" x14ac:dyDescent="0.3">
      <c r="B2349">
        <v>2343</v>
      </c>
      <c r="C2349" t="s">
        <v>1991</v>
      </c>
      <c r="D2349" t="s">
        <v>42408</v>
      </c>
      <c r="E2349" t="s">
        <v>1993</v>
      </c>
      <c r="F2349" t="s">
        <v>51061</v>
      </c>
      <c r="G2349" t="s">
        <v>1991</v>
      </c>
      <c r="H2349" t="s">
        <v>2494</v>
      </c>
      <c r="I2349" t="s">
        <v>51062</v>
      </c>
      <c r="J2349" t="s">
        <v>1991</v>
      </c>
      <c r="L2349">
        <v>2343</v>
      </c>
      <c r="M2349" t="s">
        <v>9454</v>
      </c>
      <c r="N2349" t="s">
        <v>31888</v>
      </c>
      <c r="O2349" t="s">
        <v>9456</v>
      </c>
      <c r="P2349" t="s">
        <v>31889</v>
      </c>
      <c r="Q2349" t="s">
        <v>9454</v>
      </c>
    </row>
    <row r="2350" spans="2:17" x14ac:dyDescent="0.3">
      <c r="B2350">
        <v>2344</v>
      </c>
      <c r="C2350" t="s">
        <v>1994</v>
      </c>
      <c r="D2350" t="s">
        <v>42410</v>
      </c>
      <c r="E2350" t="s">
        <v>51063</v>
      </c>
      <c r="F2350" t="s">
        <v>51064</v>
      </c>
      <c r="G2350" t="s">
        <v>1994</v>
      </c>
      <c r="H2350" t="s">
        <v>49199</v>
      </c>
      <c r="I2350" t="s">
        <v>51065</v>
      </c>
      <c r="J2350" t="s">
        <v>1994</v>
      </c>
      <c r="L2350">
        <v>2344</v>
      </c>
      <c r="M2350" t="s">
        <v>9457</v>
      </c>
      <c r="N2350" t="s">
        <v>31890</v>
      </c>
      <c r="O2350" t="s">
        <v>31891</v>
      </c>
      <c r="P2350" t="s">
        <v>31892</v>
      </c>
      <c r="Q2350" t="s">
        <v>9457</v>
      </c>
    </row>
    <row r="2351" spans="2:17" x14ac:dyDescent="0.3">
      <c r="B2351">
        <v>2345</v>
      </c>
      <c r="C2351" t="s">
        <v>1996</v>
      </c>
      <c r="D2351" t="s">
        <v>42413</v>
      </c>
      <c r="E2351" t="s">
        <v>51066</v>
      </c>
      <c r="F2351" t="s">
        <v>51067</v>
      </c>
      <c r="G2351" t="s">
        <v>1996</v>
      </c>
      <c r="H2351" t="s">
        <v>49201</v>
      </c>
      <c r="I2351" t="s">
        <v>51068</v>
      </c>
      <c r="J2351" t="s">
        <v>1996</v>
      </c>
      <c r="L2351">
        <v>2345</v>
      </c>
      <c r="M2351" t="s">
        <v>9459</v>
      </c>
      <c r="N2351" t="s">
        <v>31893</v>
      </c>
      <c r="O2351" t="s">
        <v>31894</v>
      </c>
      <c r="P2351" t="s">
        <v>31895</v>
      </c>
      <c r="Q2351" t="s">
        <v>9459</v>
      </c>
    </row>
    <row r="2352" spans="2:17" x14ac:dyDescent="0.3">
      <c r="B2352">
        <v>2346</v>
      </c>
      <c r="C2352" t="s">
        <v>1998</v>
      </c>
      <c r="D2352" t="s">
        <v>42416</v>
      </c>
      <c r="E2352" t="s">
        <v>2000</v>
      </c>
      <c r="F2352" t="s">
        <v>51069</v>
      </c>
      <c r="G2352" t="s">
        <v>1998</v>
      </c>
      <c r="H2352" t="s">
        <v>2498</v>
      </c>
      <c r="I2352" t="s">
        <v>51070</v>
      </c>
      <c r="J2352" t="s">
        <v>1998</v>
      </c>
      <c r="L2352">
        <v>2346</v>
      </c>
      <c r="M2352" t="s">
        <v>9461</v>
      </c>
      <c r="N2352" t="s">
        <v>31896</v>
      </c>
      <c r="O2352" t="s">
        <v>9463</v>
      </c>
      <c r="P2352" t="s">
        <v>31897</v>
      </c>
      <c r="Q2352" t="s">
        <v>9461</v>
      </c>
    </row>
    <row r="2353" spans="2:17" x14ac:dyDescent="0.3">
      <c r="B2353">
        <v>2347</v>
      </c>
      <c r="C2353" t="s">
        <v>2001</v>
      </c>
      <c r="D2353" t="s">
        <v>42418</v>
      </c>
      <c r="E2353" t="s">
        <v>2003</v>
      </c>
      <c r="F2353" t="s">
        <v>51071</v>
      </c>
      <c r="G2353" t="s">
        <v>2001</v>
      </c>
      <c r="H2353" t="s">
        <v>2500</v>
      </c>
      <c r="I2353" t="s">
        <v>51072</v>
      </c>
      <c r="J2353" t="s">
        <v>2001</v>
      </c>
      <c r="L2353">
        <v>2347</v>
      </c>
      <c r="M2353" t="s">
        <v>9464</v>
      </c>
      <c r="N2353" t="s">
        <v>31898</v>
      </c>
      <c r="O2353" t="s">
        <v>9466</v>
      </c>
      <c r="P2353" t="s">
        <v>31899</v>
      </c>
      <c r="Q2353" t="s">
        <v>9464</v>
      </c>
    </row>
    <row r="2354" spans="2:17" x14ac:dyDescent="0.3">
      <c r="B2354">
        <v>2348</v>
      </c>
      <c r="C2354" t="s">
        <v>2004</v>
      </c>
      <c r="D2354" t="s">
        <v>42420</v>
      </c>
      <c r="E2354" t="s">
        <v>2006</v>
      </c>
      <c r="F2354" t="s">
        <v>51073</v>
      </c>
      <c r="G2354" t="s">
        <v>2004</v>
      </c>
      <c r="H2354" t="s">
        <v>2502</v>
      </c>
      <c r="I2354" t="s">
        <v>51074</v>
      </c>
      <c r="J2354" t="s">
        <v>2004</v>
      </c>
      <c r="L2354">
        <v>2348</v>
      </c>
      <c r="M2354" t="s">
        <v>9467</v>
      </c>
      <c r="N2354" t="s">
        <v>31900</v>
      </c>
      <c r="O2354" t="s">
        <v>9469</v>
      </c>
      <c r="P2354" t="s">
        <v>31901</v>
      </c>
      <c r="Q2354" t="s">
        <v>9467</v>
      </c>
    </row>
    <row r="2355" spans="2:17" x14ac:dyDescent="0.3">
      <c r="B2355">
        <v>2349</v>
      </c>
      <c r="C2355" t="s">
        <v>2007</v>
      </c>
      <c r="D2355" t="s">
        <v>28415</v>
      </c>
      <c r="E2355" t="s">
        <v>2009</v>
      </c>
      <c r="F2355" t="s">
        <v>45732</v>
      </c>
      <c r="G2355" t="s">
        <v>2007</v>
      </c>
      <c r="H2355" t="s">
        <v>2504</v>
      </c>
      <c r="I2355" t="s">
        <v>32811</v>
      </c>
      <c r="J2355" t="s">
        <v>2007</v>
      </c>
      <c r="L2355">
        <v>2349</v>
      </c>
      <c r="M2355" t="s">
        <v>2301</v>
      </c>
      <c r="N2355" t="s">
        <v>28415</v>
      </c>
      <c r="O2355" t="s">
        <v>2303</v>
      </c>
      <c r="P2355" t="s">
        <v>31902</v>
      </c>
      <c r="Q2355" t="s">
        <v>2301</v>
      </c>
    </row>
    <row r="2356" spans="2:17" x14ac:dyDescent="0.3">
      <c r="B2356">
        <v>2350</v>
      </c>
      <c r="C2356" t="s">
        <v>2010</v>
      </c>
      <c r="D2356" t="s">
        <v>28417</v>
      </c>
      <c r="E2356" t="s">
        <v>2012</v>
      </c>
      <c r="F2356" t="s">
        <v>45733</v>
      </c>
      <c r="G2356" t="s">
        <v>2010</v>
      </c>
      <c r="H2356" t="s">
        <v>2506</v>
      </c>
      <c r="I2356" t="s">
        <v>32812</v>
      </c>
      <c r="J2356" t="s">
        <v>2010</v>
      </c>
      <c r="L2356">
        <v>2350</v>
      </c>
      <c r="M2356" t="s">
        <v>2304</v>
      </c>
      <c r="N2356" t="s">
        <v>28417</v>
      </c>
      <c r="O2356" t="s">
        <v>2306</v>
      </c>
      <c r="P2356" t="s">
        <v>31903</v>
      </c>
      <c r="Q2356" t="s">
        <v>2304</v>
      </c>
    </row>
    <row r="2357" spans="2:17" x14ac:dyDescent="0.3">
      <c r="B2357">
        <v>2351</v>
      </c>
      <c r="C2357" t="s">
        <v>2013</v>
      </c>
      <c r="D2357" t="s">
        <v>28419</v>
      </c>
      <c r="E2357" t="s">
        <v>2015</v>
      </c>
      <c r="F2357" t="s">
        <v>45734</v>
      </c>
      <c r="G2357" t="s">
        <v>2013</v>
      </c>
      <c r="H2357" t="s">
        <v>2508</v>
      </c>
      <c r="I2357" t="s">
        <v>32813</v>
      </c>
      <c r="J2357" t="s">
        <v>2013</v>
      </c>
      <c r="L2357">
        <v>2351</v>
      </c>
      <c r="M2357" t="s">
        <v>2307</v>
      </c>
      <c r="N2357" t="s">
        <v>28419</v>
      </c>
      <c r="O2357" t="s">
        <v>2309</v>
      </c>
      <c r="P2357" t="s">
        <v>31904</v>
      </c>
      <c r="Q2357" t="s">
        <v>2307</v>
      </c>
    </row>
    <row r="2358" spans="2:17" x14ac:dyDescent="0.3">
      <c r="B2358">
        <v>2352</v>
      </c>
      <c r="C2358" t="s">
        <v>2016</v>
      </c>
      <c r="D2358" t="s">
        <v>28421</v>
      </c>
      <c r="E2358" t="s">
        <v>2018</v>
      </c>
      <c r="F2358" t="s">
        <v>45735</v>
      </c>
      <c r="G2358" t="s">
        <v>2016</v>
      </c>
      <c r="H2358" t="s">
        <v>2510</v>
      </c>
      <c r="I2358" t="s">
        <v>32814</v>
      </c>
      <c r="J2358" t="s">
        <v>2016</v>
      </c>
      <c r="L2358">
        <v>2352</v>
      </c>
      <c r="M2358" t="s">
        <v>2310</v>
      </c>
      <c r="N2358" t="s">
        <v>28421</v>
      </c>
      <c r="O2358" t="s">
        <v>2312</v>
      </c>
      <c r="P2358" t="s">
        <v>31905</v>
      </c>
      <c r="Q2358" t="s">
        <v>2310</v>
      </c>
    </row>
    <row r="2359" spans="2:17" x14ac:dyDescent="0.3">
      <c r="B2359">
        <v>2353</v>
      </c>
      <c r="C2359" t="s">
        <v>2019</v>
      </c>
      <c r="D2359" t="s">
        <v>28423</v>
      </c>
      <c r="E2359" t="s">
        <v>2021</v>
      </c>
      <c r="F2359" t="s">
        <v>45736</v>
      </c>
      <c r="G2359" t="s">
        <v>2019</v>
      </c>
      <c r="H2359" t="s">
        <v>2512</v>
      </c>
      <c r="I2359" t="s">
        <v>32815</v>
      </c>
      <c r="J2359" t="s">
        <v>2019</v>
      </c>
      <c r="L2359">
        <v>2353</v>
      </c>
      <c r="M2359" t="s">
        <v>2313</v>
      </c>
      <c r="N2359" t="s">
        <v>28423</v>
      </c>
      <c r="O2359" t="s">
        <v>2315</v>
      </c>
      <c r="P2359" t="s">
        <v>31906</v>
      </c>
      <c r="Q2359" t="s">
        <v>2313</v>
      </c>
    </row>
    <row r="2360" spans="2:17" x14ac:dyDescent="0.3">
      <c r="B2360">
        <v>2354</v>
      </c>
      <c r="C2360" t="s">
        <v>2022</v>
      </c>
      <c r="D2360" t="s">
        <v>28425</v>
      </c>
      <c r="E2360" t="s">
        <v>2024</v>
      </c>
      <c r="F2360" t="s">
        <v>45737</v>
      </c>
      <c r="G2360" t="s">
        <v>2022</v>
      </c>
      <c r="H2360" t="s">
        <v>2514</v>
      </c>
      <c r="I2360" t="s">
        <v>32816</v>
      </c>
      <c r="J2360" t="s">
        <v>2022</v>
      </c>
      <c r="L2360">
        <v>2354</v>
      </c>
      <c r="M2360" t="s">
        <v>2316</v>
      </c>
      <c r="N2360" t="s">
        <v>28425</v>
      </c>
      <c r="O2360" t="s">
        <v>2318</v>
      </c>
      <c r="P2360" t="s">
        <v>31907</v>
      </c>
      <c r="Q2360" t="s">
        <v>2316</v>
      </c>
    </row>
    <row r="2361" spans="2:17" x14ac:dyDescent="0.3">
      <c r="B2361">
        <v>2355</v>
      </c>
      <c r="C2361" t="s">
        <v>2025</v>
      </c>
      <c r="D2361" t="s">
        <v>28427</v>
      </c>
      <c r="E2361" t="s">
        <v>2027</v>
      </c>
      <c r="F2361" t="s">
        <v>45738</v>
      </c>
      <c r="G2361" t="s">
        <v>2025</v>
      </c>
      <c r="H2361" t="s">
        <v>2516</v>
      </c>
      <c r="I2361" t="s">
        <v>32817</v>
      </c>
      <c r="J2361" t="s">
        <v>2025</v>
      </c>
      <c r="L2361">
        <v>2355</v>
      </c>
      <c r="M2361" t="s">
        <v>2319</v>
      </c>
      <c r="N2361" t="s">
        <v>28427</v>
      </c>
      <c r="O2361" t="s">
        <v>2321</v>
      </c>
      <c r="P2361" t="s">
        <v>31908</v>
      </c>
      <c r="Q2361" t="s">
        <v>2319</v>
      </c>
    </row>
    <row r="2362" spans="2:17" x14ac:dyDescent="0.3">
      <c r="B2362">
        <v>2356</v>
      </c>
      <c r="C2362" t="s">
        <v>2028</v>
      </c>
      <c r="D2362" t="s">
        <v>28429</v>
      </c>
      <c r="E2362" t="s">
        <v>2030</v>
      </c>
      <c r="F2362" t="s">
        <v>45739</v>
      </c>
      <c r="G2362" t="s">
        <v>2028</v>
      </c>
      <c r="H2362" t="s">
        <v>2518</v>
      </c>
      <c r="I2362" t="s">
        <v>32818</v>
      </c>
      <c r="J2362" t="s">
        <v>2028</v>
      </c>
      <c r="L2362">
        <v>2356</v>
      </c>
      <c r="M2362" t="s">
        <v>2322</v>
      </c>
      <c r="N2362" t="s">
        <v>28429</v>
      </c>
      <c r="O2362" t="s">
        <v>2324</v>
      </c>
      <c r="P2362" t="s">
        <v>31909</v>
      </c>
      <c r="Q2362" t="s">
        <v>2322</v>
      </c>
    </row>
    <row r="2363" spans="2:17" x14ac:dyDescent="0.3">
      <c r="B2363">
        <v>2357</v>
      </c>
      <c r="C2363" t="s">
        <v>2031</v>
      </c>
      <c r="D2363" t="s">
        <v>28431</v>
      </c>
      <c r="E2363" t="s">
        <v>2033</v>
      </c>
      <c r="F2363" t="s">
        <v>45740</v>
      </c>
      <c r="G2363" t="s">
        <v>2031</v>
      </c>
      <c r="H2363" t="s">
        <v>2520</v>
      </c>
      <c r="I2363" t="s">
        <v>32880</v>
      </c>
      <c r="J2363" t="s">
        <v>2031</v>
      </c>
      <c r="L2363">
        <v>2357</v>
      </c>
      <c r="M2363" t="s">
        <v>2325</v>
      </c>
      <c r="N2363" t="s">
        <v>28431</v>
      </c>
      <c r="O2363" t="s">
        <v>2327</v>
      </c>
      <c r="P2363" t="s">
        <v>31910</v>
      </c>
      <c r="Q2363" t="s">
        <v>2325</v>
      </c>
    </row>
    <row r="2364" spans="2:17" x14ac:dyDescent="0.3">
      <c r="B2364">
        <v>2358</v>
      </c>
      <c r="C2364" t="s">
        <v>2034</v>
      </c>
      <c r="D2364" t="s">
        <v>28390</v>
      </c>
      <c r="E2364" t="s">
        <v>2036</v>
      </c>
      <c r="F2364" t="s">
        <v>45709</v>
      </c>
      <c r="G2364" t="s">
        <v>2034</v>
      </c>
      <c r="H2364" t="s">
        <v>2522</v>
      </c>
      <c r="I2364" t="s">
        <v>32730</v>
      </c>
      <c r="J2364" t="s">
        <v>2034</v>
      </c>
      <c r="L2364">
        <v>2358</v>
      </c>
      <c r="M2364" t="s">
        <v>2328</v>
      </c>
      <c r="N2364" t="s">
        <v>28390</v>
      </c>
      <c r="O2364" t="s">
        <v>2330</v>
      </c>
      <c r="P2364" t="s">
        <v>31911</v>
      </c>
      <c r="Q2364" t="s">
        <v>2328</v>
      </c>
    </row>
    <row r="2365" spans="2:17" x14ac:dyDescent="0.3">
      <c r="B2365">
        <v>2359</v>
      </c>
      <c r="C2365" t="s">
        <v>2037</v>
      </c>
      <c r="D2365" t="s">
        <v>28392</v>
      </c>
      <c r="E2365" t="s">
        <v>2039</v>
      </c>
      <c r="F2365" t="s">
        <v>45710</v>
      </c>
      <c r="G2365" t="s">
        <v>2037</v>
      </c>
      <c r="H2365" t="s">
        <v>2524</v>
      </c>
      <c r="I2365" t="s">
        <v>32731</v>
      </c>
      <c r="J2365" t="s">
        <v>2037</v>
      </c>
      <c r="L2365">
        <v>2359</v>
      </c>
      <c r="M2365" t="s">
        <v>2331</v>
      </c>
      <c r="N2365" t="s">
        <v>28392</v>
      </c>
      <c r="O2365" t="s">
        <v>2333</v>
      </c>
      <c r="P2365" t="s">
        <v>31912</v>
      </c>
      <c r="Q2365" t="s">
        <v>2331</v>
      </c>
    </row>
    <row r="2366" spans="2:17" x14ac:dyDescent="0.3">
      <c r="B2366">
        <v>2360</v>
      </c>
      <c r="C2366" t="s">
        <v>2040</v>
      </c>
      <c r="D2366" t="s">
        <v>42433</v>
      </c>
      <c r="E2366" t="s">
        <v>2042</v>
      </c>
      <c r="F2366" t="s">
        <v>51075</v>
      </c>
      <c r="G2366" t="s">
        <v>2040</v>
      </c>
      <c r="H2366" t="s">
        <v>2526</v>
      </c>
      <c r="I2366" t="s">
        <v>51076</v>
      </c>
      <c r="J2366" t="s">
        <v>2040</v>
      </c>
      <c r="L2366">
        <v>2360</v>
      </c>
      <c r="M2366" t="s">
        <v>9470</v>
      </c>
      <c r="N2366" t="s">
        <v>31913</v>
      </c>
      <c r="O2366" t="s">
        <v>9472</v>
      </c>
      <c r="P2366" t="s">
        <v>31914</v>
      </c>
      <c r="Q2366" t="s">
        <v>9470</v>
      </c>
    </row>
    <row r="2367" spans="2:17" x14ac:dyDescent="0.3">
      <c r="B2367">
        <v>2361</v>
      </c>
      <c r="C2367" t="s">
        <v>2043</v>
      </c>
      <c r="D2367" t="s">
        <v>42435</v>
      </c>
      <c r="E2367" t="s">
        <v>2045</v>
      </c>
      <c r="F2367" t="s">
        <v>51077</v>
      </c>
      <c r="G2367" t="s">
        <v>2043</v>
      </c>
      <c r="H2367" t="s">
        <v>2528</v>
      </c>
      <c r="I2367" t="s">
        <v>51078</v>
      </c>
      <c r="J2367" t="s">
        <v>2043</v>
      </c>
      <c r="L2367">
        <v>2361</v>
      </c>
      <c r="M2367" t="s">
        <v>9473</v>
      </c>
      <c r="N2367" t="s">
        <v>31915</v>
      </c>
      <c r="O2367" t="s">
        <v>9475</v>
      </c>
      <c r="P2367" t="s">
        <v>31916</v>
      </c>
      <c r="Q2367" t="s">
        <v>9473</v>
      </c>
    </row>
    <row r="2368" spans="2:17" x14ac:dyDescent="0.3">
      <c r="B2368">
        <v>2362</v>
      </c>
      <c r="C2368" t="s">
        <v>2046</v>
      </c>
      <c r="D2368" t="s">
        <v>42437</v>
      </c>
      <c r="E2368" t="s">
        <v>2048</v>
      </c>
      <c r="F2368" t="s">
        <v>51079</v>
      </c>
      <c r="G2368" t="s">
        <v>2046</v>
      </c>
      <c r="H2368" t="s">
        <v>2530</v>
      </c>
      <c r="I2368" t="s">
        <v>51080</v>
      </c>
      <c r="J2368" t="s">
        <v>2046</v>
      </c>
      <c r="L2368">
        <v>2362</v>
      </c>
      <c r="M2368" t="s">
        <v>9476</v>
      </c>
      <c r="N2368" t="s">
        <v>31917</v>
      </c>
      <c r="O2368" t="s">
        <v>9478</v>
      </c>
      <c r="P2368" t="s">
        <v>31918</v>
      </c>
      <c r="Q2368" t="s">
        <v>9476</v>
      </c>
    </row>
    <row r="2369" spans="2:17" x14ac:dyDescent="0.3">
      <c r="B2369">
        <v>2363</v>
      </c>
      <c r="C2369" t="s">
        <v>51081</v>
      </c>
      <c r="D2369" t="s">
        <v>42440</v>
      </c>
      <c r="E2369" t="s">
        <v>2050</v>
      </c>
      <c r="F2369" t="s">
        <v>51082</v>
      </c>
      <c r="G2369" t="s">
        <v>51081</v>
      </c>
      <c r="H2369" t="s">
        <v>2531</v>
      </c>
      <c r="I2369" t="s">
        <v>51083</v>
      </c>
      <c r="J2369" t="s">
        <v>51081</v>
      </c>
      <c r="L2369">
        <v>2363</v>
      </c>
      <c r="M2369" t="s">
        <v>31919</v>
      </c>
      <c r="N2369" t="s">
        <v>31920</v>
      </c>
      <c r="O2369" t="s">
        <v>9480</v>
      </c>
      <c r="P2369" t="s">
        <v>31921</v>
      </c>
      <c r="Q2369" t="s">
        <v>31919</v>
      </c>
    </row>
    <row r="2370" spans="2:17" x14ac:dyDescent="0.3">
      <c r="B2370">
        <v>2364</v>
      </c>
      <c r="C2370" t="s">
        <v>5819</v>
      </c>
      <c r="D2370" t="s">
        <v>42442</v>
      </c>
      <c r="E2370" t="s">
        <v>2052</v>
      </c>
      <c r="F2370" t="s">
        <v>51084</v>
      </c>
      <c r="G2370" t="s">
        <v>5819</v>
      </c>
      <c r="H2370" t="s">
        <v>2532</v>
      </c>
      <c r="I2370" t="s">
        <v>51085</v>
      </c>
      <c r="J2370" t="s">
        <v>5819</v>
      </c>
      <c r="L2370">
        <v>2364</v>
      </c>
      <c r="M2370" t="s">
        <v>9481</v>
      </c>
      <c r="N2370" t="s">
        <v>31922</v>
      </c>
      <c r="O2370" t="s">
        <v>9483</v>
      </c>
      <c r="P2370" t="s">
        <v>31923</v>
      </c>
      <c r="Q2370" t="s">
        <v>9481</v>
      </c>
    </row>
    <row r="2371" spans="2:17" x14ac:dyDescent="0.3">
      <c r="B2371">
        <v>2365</v>
      </c>
      <c r="C2371" t="s">
        <v>2053</v>
      </c>
      <c r="D2371" t="s">
        <v>42444</v>
      </c>
      <c r="E2371" t="s">
        <v>2055</v>
      </c>
      <c r="F2371" t="s">
        <v>51086</v>
      </c>
      <c r="G2371" t="s">
        <v>2053</v>
      </c>
      <c r="H2371" t="s">
        <v>2534</v>
      </c>
      <c r="I2371" t="s">
        <v>51087</v>
      </c>
      <c r="J2371" t="s">
        <v>2053</v>
      </c>
      <c r="L2371">
        <v>2365</v>
      </c>
      <c r="M2371" t="s">
        <v>9484</v>
      </c>
      <c r="N2371" t="s">
        <v>31924</v>
      </c>
      <c r="O2371" t="s">
        <v>9486</v>
      </c>
      <c r="P2371" t="s">
        <v>31925</v>
      </c>
      <c r="Q2371" t="s">
        <v>9484</v>
      </c>
    </row>
    <row r="2372" spans="2:17" x14ac:dyDescent="0.3">
      <c r="B2372">
        <v>2366</v>
      </c>
      <c r="C2372" t="s">
        <v>2056</v>
      </c>
      <c r="D2372" t="s">
        <v>42446</v>
      </c>
      <c r="E2372" t="s">
        <v>2058</v>
      </c>
      <c r="F2372" t="s">
        <v>51088</v>
      </c>
      <c r="G2372" t="s">
        <v>2056</v>
      </c>
      <c r="H2372" t="s">
        <v>2536</v>
      </c>
      <c r="I2372" t="s">
        <v>51089</v>
      </c>
      <c r="J2372" t="s">
        <v>2056</v>
      </c>
      <c r="L2372">
        <v>2366</v>
      </c>
      <c r="M2372" t="s">
        <v>9487</v>
      </c>
      <c r="N2372" t="s">
        <v>31926</v>
      </c>
      <c r="O2372" t="s">
        <v>9489</v>
      </c>
      <c r="P2372" t="s">
        <v>31927</v>
      </c>
      <c r="Q2372" t="s">
        <v>9487</v>
      </c>
    </row>
    <row r="2373" spans="2:17" x14ac:dyDescent="0.3">
      <c r="B2373">
        <v>2367</v>
      </c>
      <c r="C2373" t="s">
        <v>2059</v>
      </c>
      <c r="D2373" t="s">
        <v>42448</v>
      </c>
      <c r="E2373" t="s">
        <v>2061</v>
      </c>
      <c r="F2373" t="s">
        <v>51090</v>
      </c>
      <c r="G2373" t="s">
        <v>2059</v>
      </c>
      <c r="H2373" t="s">
        <v>2538</v>
      </c>
      <c r="I2373" t="s">
        <v>51091</v>
      </c>
      <c r="J2373" t="s">
        <v>2059</v>
      </c>
      <c r="L2373">
        <v>2367</v>
      </c>
      <c r="M2373" t="s">
        <v>9490</v>
      </c>
      <c r="N2373" t="s">
        <v>31928</v>
      </c>
      <c r="O2373" t="s">
        <v>9492</v>
      </c>
      <c r="P2373" t="s">
        <v>31929</v>
      </c>
      <c r="Q2373" t="s">
        <v>9490</v>
      </c>
    </row>
    <row r="2374" spans="2:17" x14ac:dyDescent="0.3">
      <c r="B2374">
        <v>2368</v>
      </c>
      <c r="C2374" t="s">
        <v>2062</v>
      </c>
      <c r="D2374" t="s">
        <v>42450</v>
      </c>
      <c r="E2374" t="s">
        <v>2064</v>
      </c>
      <c r="F2374" t="s">
        <v>51092</v>
      </c>
      <c r="G2374" t="s">
        <v>2062</v>
      </c>
      <c r="H2374" t="s">
        <v>2540</v>
      </c>
      <c r="I2374" t="s">
        <v>51093</v>
      </c>
      <c r="J2374" t="s">
        <v>2062</v>
      </c>
      <c r="L2374">
        <v>2368</v>
      </c>
      <c r="M2374" t="s">
        <v>9493</v>
      </c>
      <c r="N2374" t="s">
        <v>31930</v>
      </c>
      <c r="O2374" t="s">
        <v>9495</v>
      </c>
      <c r="P2374" t="s">
        <v>31931</v>
      </c>
      <c r="Q2374" t="s">
        <v>9493</v>
      </c>
    </row>
    <row r="2375" spans="2:17" x14ac:dyDescent="0.3">
      <c r="B2375">
        <v>2369</v>
      </c>
      <c r="C2375" t="s">
        <v>1969</v>
      </c>
      <c r="D2375" t="s">
        <v>42452</v>
      </c>
      <c r="E2375" t="s">
        <v>26833</v>
      </c>
      <c r="F2375" t="s">
        <v>51094</v>
      </c>
      <c r="G2375" t="s">
        <v>1969</v>
      </c>
      <c r="H2375" t="s">
        <v>26662</v>
      </c>
      <c r="I2375" t="s">
        <v>51095</v>
      </c>
      <c r="J2375" t="s">
        <v>1969</v>
      </c>
      <c r="L2375">
        <v>2369</v>
      </c>
      <c r="M2375" t="s">
        <v>9433</v>
      </c>
      <c r="N2375" t="s">
        <v>31932</v>
      </c>
      <c r="O2375" t="s">
        <v>26124</v>
      </c>
      <c r="P2375" t="s">
        <v>31933</v>
      </c>
      <c r="Q2375" t="s">
        <v>9433</v>
      </c>
    </row>
    <row r="2376" spans="2:17" x14ac:dyDescent="0.3">
      <c r="B2376">
        <v>2370</v>
      </c>
      <c r="C2376" t="s">
        <v>2065</v>
      </c>
      <c r="D2376" t="s">
        <v>42454</v>
      </c>
      <c r="E2376" t="s">
        <v>2067</v>
      </c>
      <c r="F2376" t="s">
        <v>51096</v>
      </c>
      <c r="G2376" t="s">
        <v>2065</v>
      </c>
      <c r="H2376" t="s">
        <v>2542</v>
      </c>
      <c r="I2376" t="s">
        <v>51097</v>
      </c>
      <c r="J2376" t="s">
        <v>2065</v>
      </c>
      <c r="L2376">
        <v>2370</v>
      </c>
      <c r="M2376" t="s">
        <v>9496</v>
      </c>
      <c r="N2376" t="s">
        <v>31934</v>
      </c>
      <c r="O2376" t="s">
        <v>9498</v>
      </c>
      <c r="P2376" t="s">
        <v>31935</v>
      </c>
      <c r="Q2376" t="s">
        <v>9496</v>
      </c>
    </row>
    <row r="2377" spans="2:17" x14ac:dyDescent="0.3">
      <c r="B2377">
        <v>2371</v>
      </c>
      <c r="C2377" t="s">
        <v>2068</v>
      </c>
      <c r="D2377" t="s">
        <v>42456</v>
      </c>
      <c r="E2377" t="s">
        <v>2070</v>
      </c>
      <c r="F2377" t="s">
        <v>51098</v>
      </c>
      <c r="G2377" t="s">
        <v>2068</v>
      </c>
      <c r="H2377" t="s">
        <v>2544</v>
      </c>
      <c r="I2377" t="s">
        <v>51099</v>
      </c>
      <c r="J2377" t="s">
        <v>2068</v>
      </c>
      <c r="L2377">
        <v>2371</v>
      </c>
      <c r="M2377" t="s">
        <v>9499</v>
      </c>
      <c r="N2377" t="s">
        <v>31936</v>
      </c>
      <c r="O2377" t="s">
        <v>9501</v>
      </c>
      <c r="P2377" t="s">
        <v>31937</v>
      </c>
      <c r="Q2377" t="s">
        <v>9499</v>
      </c>
    </row>
    <row r="2378" spans="2:17" x14ac:dyDescent="0.3">
      <c r="B2378">
        <v>2372</v>
      </c>
      <c r="C2378" t="s">
        <v>2071</v>
      </c>
      <c r="D2378" t="s">
        <v>42458</v>
      </c>
      <c r="E2378" t="s">
        <v>2073</v>
      </c>
      <c r="F2378" t="s">
        <v>51100</v>
      </c>
      <c r="G2378" t="s">
        <v>2071</v>
      </c>
      <c r="H2378" t="s">
        <v>2546</v>
      </c>
      <c r="I2378" t="s">
        <v>51101</v>
      </c>
      <c r="J2378" t="s">
        <v>2071</v>
      </c>
      <c r="L2378">
        <v>2372</v>
      </c>
      <c r="M2378" t="s">
        <v>9502</v>
      </c>
      <c r="N2378" t="s">
        <v>31938</v>
      </c>
      <c r="O2378" t="s">
        <v>9504</v>
      </c>
      <c r="P2378" t="s">
        <v>31939</v>
      </c>
      <c r="Q2378" t="s">
        <v>9502</v>
      </c>
    </row>
    <row r="2379" spans="2:17" x14ac:dyDescent="0.3">
      <c r="B2379">
        <v>2373</v>
      </c>
      <c r="C2379" t="s">
        <v>2074</v>
      </c>
      <c r="D2379" t="s">
        <v>42460</v>
      </c>
      <c r="E2379" t="s">
        <v>2076</v>
      </c>
      <c r="F2379" t="s">
        <v>51102</v>
      </c>
      <c r="G2379" t="s">
        <v>2074</v>
      </c>
      <c r="H2379" t="s">
        <v>2548</v>
      </c>
      <c r="I2379" t="s">
        <v>51103</v>
      </c>
      <c r="J2379" t="s">
        <v>2074</v>
      </c>
      <c r="L2379">
        <v>2373</v>
      </c>
      <c r="M2379" t="s">
        <v>9505</v>
      </c>
      <c r="N2379" t="s">
        <v>31940</v>
      </c>
      <c r="O2379" t="s">
        <v>9507</v>
      </c>
      <c r="P2379" t="s">
        <v>31941</v>
      </c>
      <c r="Q2379" t="s">
        <v>9505</v>
      </c>
    </row>
    <row r="2380" spans="2:17" x14ac:dyDescent="0.3">
      <c r="B2380">
        <v>2374</v>
      </c>
      <c r="C2380" t="s">
        <v>2077</v>
      </c>
      <c r="D2380" t="s">
        <v>42462</v>
      </c>
      <c r="E2380" t="s">
        <v>2079</v>
      </c>
      <c r="F2380" t="s">
        <v>51104</v>
      </c>
      <c r="G2380" t="s">
        <v>2077</v>
      </c>
      <c r="H2380" t="s">
        <v>2550</v>
      </c>
      <c r="I2380" t="s">
        <v>51105</v>
      </c>
      <c r="J2380" t="s">
        <v>2077</v>
      </c>
      <c r="L2380">
        <v>2374</v>
      </c>
      <c r="M2380" t="s">
        <v>9508</v>
      </c>
      <c r="N2380" t="s">
        <v>31942</v>
      </c>
      <c r="O2380" t="s">
        <v>9510</v>
      </c>
      <c r="P2380" t="s">
        <v>31943</v>
      </c>
      <c r="Q2380" t="s">
        <v>9508</v>
      </c>
    </row>
    <row r="2381" spans="2:17" x14ac:dyDescent="0.3">
      <c r="B2381">
        <v>2375</v>
      </c>
      <c r="C2381" t="s">
        <v>2080</v>
      </c>
      <c r="D2381" t="s">
        <v>42464</v>
      </c>
      <c r="E2381" t="s">
        <v>2082</v>
      </c>
      <c r="F2381" t="s">
        <v>51106</v>
      </c>
      <c r="G2381" t="s">
        <v>2080</v>
      </c>
      <c r="H2381" t="s">
        <v>2552</v>
      </c>
      <c r="I2381" t="s">
        <v>51107</v>
      </c>
      <c r="J2381" t="s">
        <v>2080</v>
      </c>
      <c r="L2381">
        <v>2375</v>
      </c>
      <c r="M2381" t="s">
        <v>9511</v>
      </c>
      <c r="N2381" t="s">
        <v>31944</v>
      </c>
      <c r="O2381" t="s">
        <v>9513</v>
      </c>
      <c r="P2381" t="s">
        <v>31945</v>
      </c>
      <c r="Q2381" t="s">
        <v>9511</v>
      </c>
    </row>
    <row r="2382" spans="2:17" x14ac:dyDescent="0.3">
      <c r="B2382">
        <v>2376</v>
      </c>
      <c r="C2382" t="s">
        <v>2083</v>
      </c>
      <c r="D2382" t="s">
        <v>42466</v>
      </c>
      <c r="E2382" t="s">
        <v>2085</v>
      </c>
      <c r="F2382" t="s">
        <v>51108</v>
      </c>
      <c r="G2382" t="s">
        <v>2083</v>
      </c>
      <c r="H2382" t="s">
        <v>2554</v>
      </c>
      <c r="I2382" t="s">
        <v>51109</v>
      </c>
      <c r="J2382" t="s">
        <v>2083</v>
      </c>
      <c r="L2382">
        <v>2376</v>
      </c>
      <c r="M2382" t="s">
        <v>9514</v>
      </c>
      <c r="N2382" t="s">
        <v>31946</v>
      </c>
      <c r="O2382" t="s">
        <v>9516</v>
      </c>
      <c r="P2382" t="s">
        <v>31947</v>
      </c>
      <c r="Q2382" t="s">
        <v>9514</v>
      </c>
    </row>
    <row r="2383" spans="2:17" x14ac:dyDescent="0.3">
      <c r="B2383">
        <v>2377</v>
      </c>
      <c r="C2383" t="s">
        <v>2086</v>
      </c>
      <c r="D2383" t="s">
        <v>42468</v>
      </c>
      <c r="E2383" t="s">
        <v>2088</v>
      </c>
      <c r="F2383" t="s">
        <v>51110</v>
      </c>
      <c r="G2383" t="s">
        <v>2086</v>
      </c>
      <c r="H2383" t="s">
        <v>2556</v>
      </c>
      <c r="I2383" t="s">
        <v>51111</v>
      </c>
      <c r="J2383" t="s">
        <v>2086</v>
      </c>
      <c r="L2383">
        <v>2377</v>
      </c>
      <c r="M2383" t="s">
        <v>9517</v>
      </c>
      <c r="N2383" t="s">
        <v>31948</v>
      </c>
      <c r="O2383" t="s">
        <v>9519</v>
      </c>
      <c r="P2383" t="s">
        <v>31949</v>
      </c>
      <c r="Q2383" t="s">
        <v>9517</v>
      </c>
    </row>
    <row r="2384" spans="2:17" x14ac:dyDescent="0.3">
      <c r="B2384">
        <v>2378</v>
      </c>
      <c r="C2384" t="s">
        <v>2089</v>
      </c>
      <c r="D2384" t="s">
        <v>42470</v>
      </c>
      <c r="E2384" t="s">
        <v>2091</v>
      </c>
      <c r="F2384" t="s">
        <v>51112</v>
      </c>
      <c r="G2384" t="s">
        <v>2089</v>
      </c>
      <c r="H2384" t="s">
        <v>2558</v>
      </c>
      <c r="I2384" t="s">
        <v>51113</v>
      </c>
      <c r="J2384" t="s">
        <v>2089</v>
      </c>
      <c r="L2384">
        <v>2378</v>
      </c>
      <c r="M2384" t="s">
        <v>9520</v>
      </c>
      <c r="N2384" t="s">
        <v>31950</v>
      </c>
      <c r="O2384" t="s">
        <v>9522</v>
      </c>
      <c r="P2384" t="s">
        <v>31951</v>
      </c>
      <c r="Q2384" t="s">
        <v>9520</v>
      </c>
    </row>
    <row r="2385" spans="2:17" x14ac:dyDescent="0.3">
      <c r="B2385">
        <v>2379</v>
      </c>
      <c r="C2385" t="s">
        <v>2092</v>
      </c>
      <c r="D2385" t="s">
        <v>42472</v>
      </c>
      <c r="E2385" t="s">
        <v>2093</v>
      </c>
      <c r="F2385" t="s">
        <v>51114</v>
      </c>
      <c r="G2385" t="s">
        <v>2092</v>
      </c>
      <c r="H2385" t="s">
        <v>2560</v>
      </c>
      <c r="I2385" t="s">
        <v>51115</v>
      </c>
      <c r="J2385" t="s">
        <v>2092</v>
      </c>
      <c r="L2385">
        <v>2379</v>
      </c>
      <c r="M2385" t="s">
        <v>9523</v>
      </c>
      <c r="N2385" t="s">
        <v>31952</v>
      </c>
      <c r="O2385" t="s">
        <v>9525</v>
      </c>
      <c r="P2385" t="s">
        <v>31953</v>
      </c>
      <c r="Q2385" t="s">
        <v>9523</v>
      </c>
    </row>
    <row r="2386" spans="2:17" x14ac:dyDescent="0.3">
      <c r="B2386">
        <v>2380</v>
      </c>
      <c r="C2386" t="s">
        <v>2094</v>
      </c>
      <c r="D2386" t="s">
        <v>42474</v>
      </c>
      <c r="E2386" t="s">
        <v>2096</v>
      </c>
      <c r="F2386" t="s">
        <v>51116</v>
      </c>
      <c r="G2386" t="s">
        <v>2094</v>
      </c>
      <c r="H2386" t="s">
        <v>2562</v>
      </c>
      <c r="I2386" t="s">
        <v>51117</v>
      </c>
      <c r="J2386" t="s">
        <v>2094</v>
      </c>
      <c r="L2386">
        <v>2380</v>
      </c>
      <c r="M2386" t="s">
        <v>9526</v>
      </c>
      <c r="N2386" t="s">
        <v>31954</v>
      </c>
      <c r="O2386" t="s">
        <v>9528</v>
      </c>
      <c r="P2386" t="s">
        <v>31955</v>
      </c>
      <c r="Q2386" t="s">
        <v>9526</v>
      </c>
    </row>
    <row r="2387" spans="2:17" x14ac:dyDescent="0.3">
      <c r="B2387">
        <v>2381</v>
      </c>
      <c r="C2387" t="s">
        <v>2097</v>
      </c>
      <c r="D2387" t="s">
        <v>42476</v>
      </c>
      <c r="E2387" t="s">
        <v>2099</v>
      </c>
      <c r="F2387" t="s">
        <v>51118</v>
      </c>
      <c r="G2387" t="s">
        <v>2097</v>
      </c>
      <c r="H2387" t="s">
        <v>2564</v>
      </c>
      <c r="I2387" t="s">
        <v>51119</v>
      </c>
      <c r="J2387" t="s">
        <v>2097</v>
      </c>
      <c r="L2387">
        <v>2381</v>
      </c>
      <c r="M2387" t="s">
        <v>9529</v>
      </c>
      <c r="N2387" t="s">
        <v>31956</v>
      </c>
      <c r="O2387" t="s">
        <v>9531</v>
      </c>
      <c r="P2387" t="s">
        <v>31957</v>
      </c>
      <c r="Q2387" t="s">
        <v>9529</v>
      </c>
    </row>
    <row r="2388" spans="2:17" x14ac:dyDescent="0.3">
      <c r="B2388">
        <v>2382</v>
      </c>
      <c r="C2388" t="s">
        <v>2100</v>
      </c>
      <c r="D2388" t="s">
        <v>42478</v>
      </c>
      <c r="E2388" t="s">
        <v>2102</v>
      </c>
      <c r="F2388" t="s">
        <v>51120</v>
      </c>
      <c r="G2388" t="s">
        <v>2100</v>
      </c>
      <c r="H2388" t="s">
        <v>2566</v>
      </c>
      <c r="I2388" t="s">
        <v>51121</v>
      </c>
      <c r="J2388" t="s">
        <v>2100</v>
      </c>
      <c r="L2388">
        <v>2382</v>
      </c>
      <c r="M2388" t="s">
        <v>9532</v>
      </c>
      <c r="N2388" t="s">
        <v>31958</v>
      </c>
      <c r="O2388" t="s">
        <v>9534</v>
      </c>
      <c r="P2388" t="s">
        <v>31959</v>
      </c>
      <c r="Q2388" t="s">
        <v>9532</v>
      </c>
    </row>
    <row r="2389" spans="2:17" x14ac:dyDescent="0.3">
      <c r="B2389">
        <v>2383</v>
      </c>
      <c r="C2389" t="s">
        <v>2103</v>
      </c>
      <c r="D2389" t="s">
        <v>42480</v>
      </c>
      <c r="E2389" t="s">
        <v>2105</v>
      </c>
      <c r="F2389" t="s">
        <v>51122</v>
      </c>
      <c r="G2389" t="s">
        <v>2103</v>
      </c>
      <c r="H2389" t="s">
        <v>2568</v>
      </c>
      <c r="I2389" t="s">
        <v>51123</v>
      </c>
      <c r="J2389" t="s">
        <v>2103</v>
      </c>
      <c r="L2389">
        <v>2383</v>
      </c>
      <c r="M2389" t="s">
        <v>9535</v>
      </c>
      <c r="N2389" t="s">
        <v>31960</v>
      </c>
      <c r="O2389" t="s">
        <v>9537</v>
      </c>
      <c r="P2389" t="s">
        <v>31961</v>
      </c>
      <c r="Q2389" t="s">
        <v>9535</v>
      </c>
    </row>
    <row r="2390" spans="2:17" x14ac:dyDescent="0.3">
      <c r="B2390">
        <v>2384</v>
      </c>
      <c r="C2390" t="s">
        <v>2106</v>
      </c>
      <c r="D2390" t="s">
        <v>42482</v>
      </c>
      <c r="E2390" t="s">
        <v>2108</v>
      </c>
      <c r="F2390" t="s">
        <v>51124</v>
      </c>
      <c r="G2390" t="s">
        <v>2106</v>
      </c>
      <c r="H2390" t="s">
        <v>2570</v>
      </c>
      <c r="I2390" t="s">
        <v>51125</v>
      </c>
      <c r="J2390" t="s">
        <v>2106</v>
      </c>
      <c r="L2390">
        <v>2384</v>
      </c>
      <c r="M2390" t="s">
        <v>9538</v>
      </c>
      <c r="N2390" t="s">
        <v>31962</v>
      </c>
      <c r="O2390" t="s">
        <v>9540</v>
      </c>
      <c r="P2390" t="s">
        <v>31963</v>
      </c>
      <c r="Q2390" t="s">
        <v>9538</v>
      </c>
    </row>
    <row r="2391" spans="2:17" x14ac:dyDescent="0.3">
      <c r="B2391">
        <v>2385</v>
      </c>
      <c r="C2391" t="s">
        <v>2109</v>
      </c>
      <c r="D2391" t="s">
        <v>42484</v>
      </c>
      <c r="E2391" t="s">
        <v>2111</v>
      </c>
      <c r="F2391" t="s">
        <v>51126</v>
      </c>
      <c r="G2391" t="s">
        <v>2109</v>
      </c>
      <c r="H2391" t="s">
        <v>2572</v>
      </c>
      <c r="I2391" t="s">
        <v>51127</v>
      </c>
      <c r="J2391" t="s">
        <v>2109</v>
      </c>
      <c r="L2391">
        <v>2385</v>
      </c>
      <c r="M2391" t="s">
        <v>9541</v>
      </c>
      <c r="N2391" t="s">
        <v>31964</v>
      </c>
      <c r="O2391" t="s">
        <v>9543</v>
      </c>
      <c r="P2391" t="s">
        <v>31965</v>
      </c>
      <c r="Q2391" t="s">
        <v>9541</v>
      </c>
    </row>
    <row r="2392" spans="2:17" x14ac:dyDescent="0.3">
      <c r="B2392">
        <v>2386</v>
      </c>
      <c r="C2392" t="s">
        <v>2112</v>
      </c>
      <c r="D2392" t="s">
        <v>42486</v>
      </c>
      <c r="E2392" t="s">
        <v>2114</v>
      </c>
      <c r="F2392" t="s">
        <v>51128</v>
      </c>
      <c r="G2392" t="s">
        <v>2112</v>
      </c>
      <c r="H2392" t="s">
        <v>2574</v>
      </c>
      <c r="I2392" t="s">
        <v>51129</v>
      </c>
      <c r="J2392" t="s">
        <v>2112</v>
      </c>
      <c r="L2392">
        <v>2386</v>
      </c>
      <c r="M2392" t="s">
        <v>9544</v>
      </c>
      <c r="N2392" t="s">
        <v>31966</v>
      </c>
      <c r="O2392" t="s">
        <v>9546</v>
      </c>
      <c r="P2392" t="s">
        <v>31967</v>
      </c>
      <c r="Q2392" t="s">
        <v>9544</v>
      </c>
    </row>
    <row r="2393" spans="2:17" x14ac:dyDescent="0.3">
      <c r="B2393">
        <v>2387</v>
      </c>
      <c r="C2393" t="s">
        <v>2115</v>
      </c>
      <c r="D2393" t="s">
        <v>42488</v>
      </c>
      <c r="E2393" t="s">
        <v>2117</v>
      </c>
      <c r="F2393" t="s">
        <v>51130</v>
      </c>
      <c r="G2393" t="s">
        <v>2115</v>
      </c>
      <c r="H2393" t="s">
        <v>2576</v>
      </c>
      <c r="I2393" t="s">
        <v>51131</v>
      </c>
      <c r="J2393" t="s">
        <v>2115</v>
      </c>
      <c r="L2393">
        <v>2387</v>
      </c>
      <c r="M2393" t="s">
        <v>9547</v>
      </c>
      <c r="N2393" t="s">
        <v>31968</v>
      </c>
      <c r="O2393" t="s">
        <v>9549</v>
      </c>
      <c r="P2393" t="s">
        <v>31969</v>
      </c>
      <c r="Q2393" t="s">
        <v>9547</v>
      </c>
    </row>
    <row r="2394" spans="2:17" x14ac:dyDescent="0.3">
      <c r="B2394">
        <v>2388</v>
      </c>
      <c r="C2394" t="s">
        <v>2118</v>
      </c>
      <c r="D2394" t="s">
        <v>42490</v>
      </c>
      <c r="E2394" t="s">
        <v>2120</v>
      </c>
      <c r="F2394" t="s">
        <v>51132</v>
      </c>
      <c r="G2394" t="s">
        <v>2118</v>
      </c>
      <c r="H2394" t="s">
        <v>2578</v>
      </c>
      <c r="I2394" t="s">
        <v>51133</v>
      </c>
      <c r="J2394" t="s">
        <v>2118</v>
      </c>
      <c r="L2394">
        <v>2388</v>
      </c>
      <c r="M2394" t="s">
        <v>9550</v>
      </c>
      <c r="N2394" t="s">
        <v>31970</v>
      </c>
      <c r="O2394" t="s">
        <v>9552</v>
      </c>
      <c r="P2394" t="s">
        <v>31971</v>
      </c>
      <c r="Q2394" t="s">
        <v>9550</v>
      </c>
    </row>
    <row r="2395" spans="2:17" x14ac:dyDescent="0.3">
      <c r="B2395">
        <v>2389</v>
      </c>
      <c r="C2395" t="s">
        <v>2121</v>
      </c>
      <c r="D2395" t="s">
        <v>42492</v>
      </c>
      <c r="E2395" t="s">
        <v>2123</v>
      </c>
      <c r="F2395" t="s">
        <v>51134</v>
      </c>
      <c r="G2395" t="s">
        <v>2121</v>
      </c>
      <c r="H2395" t="s">
        <v>2580</v>
      </c>
      <c r="I2395" t="s">
        <v>51135</v>
      </c>
      <c r="J2395" t="s">
        <v>2121</v>
      </c>
      <c r="L2395">
        <v>2389</v>
      </c>
      <c r="M2395" t="s">
        <v>9553</v>
      </c>
      <c r="N2395" t="s">
        <v>31972</v>
      </c>
      <c r="O2395" t="s">
        <v>9555</v>
      </c>
      <c r="P2395" t="s">
        <v>31973</v>
      </c>
      <c r="Q2395" t="s">
        <v>9553</v>
      </c>
    </row>
    <row r="2396" spans="2:17" x14ac:dyDescent="0.3">
      <c r="B2396">
        <v>2390</v>
      </c>
      <c r="C2396" t="s">
        <v>2124</v>
      </c>
      <c r="D2396" t="s">
        <v>42494</v>
      </c>
      <c r="E2396" t="s">
        <v>2126</v>
      </c>
      <c r="F2396" t="s">
        <v>51136</v>
      </c>
      <c r="G2396" t="s">
        <v>2124</v>
      </c>
      <c r="H2396" t="s">
        <v>2582</v>
      </c>
      <c r="I2396" t="s">
        <v>51137</v>
      </c>
      <c r="J2396" t="s">
        <v>2124</v>
      </c>
      <c r="L2396">
        <v>2390</v>
      </c>
      <c r="M2396" t="s">
        <v>9556</v>
      </c>
      <c r="N2396" t="s">
        <v>31974</v>
      </c>
      <c r="O2396" t="s">
        <v>9558</v>
      </c>
      <c r="P2396" t="s">
        <v>31975</v>
      </c>
      <c r="Q2396" t="s">
        <v>9556</v>
      </c>
    </row>
    <row r="2397" spans="2:17" x14ac:dyDescent="0.3">
      <c r="B2397">
        <v>2391</v>
      </c>
      <c r="C2397" t="s">
        <v>2127</v>
      </c>
      <c r="D2397" t="s">
        <v>42496</v>
      </c>
      <c r="E2397" t="s">
        <v>2129</v>
      </c>
      <c r="F2397" t="s">
        <v>51138</v>
      </c>
      <c r="G2397" t="s">
        <v>2127</v>
      </c>
      <c r="H2397" t="s">
        <v>2584</v>
      </c>
      <c r="I2397" t="s">
        <v>51139</v>
      </c>
      <c r="J2397" t="s">
        <v>2127</v>
      </c>
      <c r="L2397">
        <v>2391</v>
      </c>
      <c r="M2397" t="s">
        <v>9559</v>
      </c>
      <c r="N2397" t="s">
        <v>31976</v>
      </c>
      <c r="O2397" t="s">
        <v>9561</v>
      </c>
      <c r="P2397" t="s">
        <v>31977</v>
      </c>
      <c r="Q2397" t="s">
        <v>9559</v>
      </c>
    </row>
    <row r="2398" spans="2:17" x14ac:dyDescent="0.3">
      <c r="B2398">
        <v>2392</v>
      </c>
      <c r="C2398" t="s">
        <v>2130</v>
      </c>
      <c r="D2398" t="s">
        <v>42498</v>
      </c>
      <c r="E2398" t="s">
        <v>2132</v>
      </c>
      <c r="F2398" t="s">
        <v>51140</v>
      </c>
      <c r="G2398" t="s">
        <v>2130</v>
      </c>
      <c r="H2398" t="s">
        <v>2586</v>
      </c>
      <c r="I2398" t="s">
        <v>51141</v>
      </c>
      <c r="J2398" t="s">
        <v>2130</v>
      </c>
      <c r="L2398">
        <v>2392</v>
      </c>
      <c r="M2398" t="s">
        <v>9562</v>
      </c>
      <c r="N2398" t="s">
        <v>31978</v>
      </c>
      <c r="O2398" t="s">
        <v>9564</v>
      </c>
      <c r="P2398" t="s">
        <v>31979</v>
      </c>
      <c r="Q2398" t="s">
        <v>9562</v>
      </c>
    </row>
    <row r="2399" spans="2:17" x14ac:dyDescent="0.3">
      <c r="B2399">
        <v>2393</v>
      </c>
      <c r="C2399" t="s">
        <v>2133</v>
      </c>
      <c r="D2399" t="s">
        <v>42500</v>
      </c>
      <c r="E2399" t="s">
        <v>2135</v>
      </c>
      <c r="F2399" t="s">
        <v>51142</v>
      </c>
      <c r="G2399" t="s">
        <v>2133</v>
      </c>
      <c r="H2399" t="s">
        <v>2588</v>
      </c>
      <c r="I2399" t="s">
        <v>51143</v>
      </c>
      <c r="J2399" t="s">
        <v>2133</v>
      </c>
      <c r="L2399">
        <v>2393</v>
      </c>
      <c r="M2399" t="s">
        <v>9565</v>
      </c>
      <c r="N2399" t="s">
        <v>31980</v>
      </c>
      <c r="O2399" t="s">
        <v>9567</v>
      </c>
      <c r="P2399" t="s">
        <v>31981</v>
      </c>
      <c r="Q2399" t="s">
        <v>9565</v>
      </c>
    </row>
    <row r="2400" spans="2:17" x14ac:dyDescent="0.3">
      <c r="B2400">
        <v>2394</v>
      </c>
      <c r="C2400" t="s">
        <v>2136</v>
      </c>
      <c r="D2400" t="s">
        <v>42502</v>
      </c>
      <c r="E2400" t="s">
        <v>2137</v>
      </c>
      <c r="F2400" t="s">
        <v>51144</v>
      </c>
      <c r="G2400" t="s">
        <v>2136</v>
      </c>
      <c r="H2400" t="s">
        <v>2590</v>
      </c>
      <c r="I2400" t="s">
        <v>51145</v>
      </c>
      <c r="J2400" t="s">
        <v>2136</v>
      </c>
      <c r="L2400">
        <v>2394</v>
      </c>
      <c r="M2400" t="s">
        <v>9568</v>
      </c>
      <c r="N2400" t="s">
        <v>31982</v>
      </c>
      <c r="O2400" t="s">
        <v>9570</v>
      </c>
      <c r="P2400" t="s">
        <v>31983</v>
      </c>
      <c r="Q2400" t="s">
        <v>9568</v>
      </c>
    </row>
    <row r="2401" spans="2:17" x14ac:dyDescent="0.3">
      <c r="B2401">
        <v>2395</v>
      </c>
      <c r="C2401" t="s">
        <v>26975</v>
      </c>
      <c r="D2401" t="s">
        <v>42504</v>
      </c>
      <c r="E2401" t="s">
        <v>2139</v>
      </c>
      <c r="F2401" t="s">
        <v>51146</v>
      </c>
      <c r="G2401" t="s">
        <v>26975</v>
      </c>
      <c r="H2401" t="s">
        <v>2591</v>
      </c>
      <c r="I2401" t="s">
        <v>51147</v>
      </c>
      <c r="J2401" t="s">
        <v>26975</v>
      </c>
      <c r="L2401">
        <v>2395</v>
      </c>
      <c r="M2401" t="s">
        <v>27074</v>
      </c>
      <c r="N2401" t="s">
        <v>31984</v>
      </c>
      <c r="O2401" t="s">
        <v>9572</v>
      </c>
      <c r="P2401" t="s">
        <v>31985</v>
      </c>
      <c r="Q2401" t="s">
        <v>27074</v>
      </c>
    </row>
    <row r="2402" spans="2:17" x14ac:dyDescent="0.3">
      <c r="B2402">
        <v>2396</v>
      </c>
      <c r="C2402" t="s">
        <v>26976</v>
      </c>
      <c r="D2402" t="s">
        <v>42506</v>
      </c>
      <c r="E2402" t="s">
        <v>2141</v>
      </c>
      <c r="F2402" t="s">
        <v>51148</v>
      </c>
      <c r="G2402" t="s">
        <v>26976</v>
      </c>
      <c r="H2402" t="s">
        <v>2592</v>
      </c>
      <c r="I2402" t="s">
        <v>51149</v>
      </c>
      <c r="J2402" t="s">
        <v>26976</v>
      </c>
      <c r="L2402">
        <v>2396</v>
      </c>
      <c r="M2402" t="s">
        <v>27075</v>
      </c>
      <c r="N2402" t="s">
        <v>31986</v>
      </c>
      <c r="O2402" t="s">
        <v>9574</v>
      </c>
      <c r="P2402" t="s">
        <v>31987</v>
      </c>
      <c r="Q2402" t="s">
        <v>27075</v>
      </c>
    </row>
    <row r="2403" spans="2:17" x14ac:dyDescent="0.3">
      <c r="B2403">
        <v>2397</v>
      </c>
      <c r="C2403" t="s">
        <v>26977</v>
      </c>
      <c r="D2403" t="s">
        <v>42508</v>
      </c>
      <c r="E2403" t="s">
        <v>2143</v>
      </c>
      <c r="F2403" t="s">
        <v>51150</v>
      </c>
      <c r="G2403" t="s">
        <v>26977</v>
      </c>
      <c r="H2403" t="s">
        <v>2593</v>
      </c>
      <c r="I2403" t="s">
        <v>51151</v>
      </c>
      <c r="J2403" t="s">
        <v>26977</v>
      </c>
      <c r="L2403">
        <v>2397</v>
      </c>
      <c r="M2403" t="s">
        <v>27076</v>
      </c>
      <c r="N2403" t="s">
        <v>31988</v>
      </c>
      <c r="O2403" t="s">
        <v>9576</v>
      </c>
      <c r="P2403" t="s">
        <v>31989</v>
      </c>
      <c r="Q2403" t="s">
        <v>27076</v>
      </c>
    </row>
    <row r="2404" spans="2:17" x14ac:dyDescent="0.3">
      <c r="B2404">
        <v>2398</v>
      </c>
      <c r="C2404" t="s">
        <v>2144</v>
      </c>
      <c r="D2404" t="s">
        <v>42510</v>
      </c>
      <c r="E2404" t="s">
        <v>2145</v>
      </c>
      <c r="F2404" t="s">
        <v>51152</v>
      </c>
      <c r="G2404" t="s">
        <v>2144</v>
      </c>
      <c r="H2404" t="s">
        <v>2595</v>
      </c>
      <c r="I2404" t="s">
        <v>51153</v>
      </c>
      <c r="J2404" t="s">
        <v>2144</v>
      </c>
      <c r="L2404">
        <v>2398</v>
      </c>
      <c r="M2404" t="s">
        <v>9577</v>
      </c>
      <c r="N2404" t="s">
        <v>31990</v>
      </c>
      <c r="O2404" t="s">
        <v>9579</v>
      </c>
      <c r="P2404" t="s">
        <v>31991</v>
      </c>
      <c r="Q2404" t="s">
        <v>9577</v>
      </c>
    </row>
    <row r="2405" spans="2:17" x14ac:dyDescent="0.3">
      <c r="B2405">
        <v>2399</v>
      </c>
      <c r="C2405" t="s">
        <v>2146</v>
      </c>
      <c r="D2405" t="s">
        <v>42512</v>
      </c>
      <c r="E2405" t="s">
        <v>2148</v>
      </c>
      <c r="F2405" t="s">
        <v>51154</v>
      </c>
      <c r="G2405" t="s">
        <v>2146</v>
      </c>
      <c r="H2405" t="s">
        <v>2597</v>
      </c>
      <c r="I2405" t="s">
        <v>51155</v>
      </c>
      <c r="J2405" t="s">
        <v>2146</v>
      </c>
      <c r="L2405">
        <v>2399</v>
      </c>
      <c r="M2405" t="s">
        <v>2301</v>
      </c>
      <c r="N2405" t="s">
        <v>28415</v>
      </c>
      <c r="O2405" t="s">
        <v>2303</v>
      </c>
      <c r="P2405" t="s">
        <v>31992</v>
      </c>
      <c r="Q2405" t="s">
        <v>2301</v>
      </c>
    </row>
    <row r="2406" spans="2:17" x14ac:dyDescent="0.3">
      <c r="B2406">
        <v>2400</v>
      </c>
      <c r="C2406" t="s">
        <v>2149</v>
      </c>
      <c r="D2406" t="s">
        <v>42514</v>
      </c>
      <c r="E2406" t="s">
        <v>2151</v>
      </c>
      <c r="F2406" t="s">
        <v>51156</v>
      </c>
      <c r="G2406" t="s">
        <v>2149</v>
      </c>
      <c r="H2406" t="s">
        <v>2599</v>
      </c>
      <c r="I2406" t="s">
        <v>51157</v>
      </c>
      <c r="J2406" t="s">
        <v>2149</v>
      </c>
      <c r="L2406">
        <v>2400</v>
      </c>
      <c r="M2406" t="s">
        <v>2304</v>
      </c>
      <c r="N2406" t="s">
        <v>28417</v>
      </c>
      <c r="O2406" t="s">
        <v>2306</v>
      </c>
      <c r="P2406" t="s">
        <v>31993</v>
      </c>
      <c r="Q2406" t="s">
        <v>2304</v>
      </c>
    </row>
    <row r="2407" spans="2:17" x14ac:dyDescent="0.3">
      <c r="B2407">
        <v>2401</v>
      </c>
      <c r="C2407" t="s">
        <v>2152</v>
      </c>
      <c r="D2407" t="s">
        <v>42516</v>
      </c>
      <c r="E2407" t="s">
        <v>2153</v>
      </c>
      <c r="F2407" t="s">
        <v>51158</v>
      </c>
      <c r="G2407" t="s">
        <v>2152</v>
      </c>
      <c r="H2407" t="s">
        <v>2601</v>
      </c>
      <c r="I2407" t="s">
        <v>51159</v>
      </c>
      <c r="J2407" t="s">
        <v>2152</v>
      </c>
      <c r="L2407">
        <v>2401</v>
      </c>
      <c r="M2407" t="s">
        <v>2307</v>
      </c>
      <c r="N2407" t="s">
        <v>28419</v>
      </c>
      <c r="O2407" t="s">
        <v>2309</v>
      </c>
      <c r="P2407" t="s">
        <v>31994</v>
      </c>
      <c r="Q2407" t="s">
        <v>2307</v>
      </c>
    </row>
    <row r="2408" spans="2:17" x14ac:dyDescent="0.3">
      <c r="B2408">
        <v>2402</v>
      </c>
      <c r="C2408" t="s">
        <v>2154</v>
      </c>
      <c r="D2408" t="s">
        <v>42518</v>
      </c>
      <c r="E2408" t="s">
        <v>2156</v>
      </c>
      <c r="F2408" t="s">
        <v>51160</v>
      </c>
      <c r="G2408" t="s">
        <v>2154</v>
      </c>
      <c r="H2408" t="s">
        <v>2603</v>
      </c>
      <c r="I2408" t="s">
        <v>51161</v>
      </c>
      <c r="J2408" t="s">
        <v>2154</v>
      </c>
      <c r="L2408">
        <v>2402</v>
      </c>
      <c r="M2408" t="s">
        <v>2310</v>
      </c>
      <c r="N2408" t="s">
        <v>28421</v>
      </c>
      <c r="O2408" t="s">
        <v>2312</v>
      </c>
      <c r="P2408" t="s">
        <v>31995</v>
      </c>
      <c r="Q2408" t="s">
        <v>2310</v>
      </c>
    </row>
    <row r="2409" spans="2:17" x14ac:dyDescent="0.3">
      <c r="B2409">
        <v>2403</v>
      </c>
      <c r="C2409" t="s">
        <v>2157</v>
      </c>
      <c r="D2409" t="s">
        <v>42520</v>
      </c>
      <c r="E2409" t="s">
        <v>2159</v>
      </c>
      <c r="F2409" t="s">
        <v>51162</v>
      </c>
      <c r="G2409" t="s">
        <v>2157</v>
      </c>
      <c r="H2409" t="s">
        <v>2605</v>
      </c>
      <c r="I2409" t="s">
        <v>51163</v>
      </c>
      <c r="J2409" t="s">
        <v>2157</v>
      </c>
      <c r="L2409">
        <v>2403</v>
      </c>
      <c r="M2409" t="s">
        <v>2313</v>
      </c>
      <c r="N2409" t="s">
        <v>28423</v>
      </c>
      <c r="O2409" t="s">
        <v>2315</v>
      </c>
      <c r="P2409" t="s">
        <v>31996</v>
      </c>
      <c r="Q2409" t="s">
        <v>2313</v>
      </c>
    </row>
    <row r="2410" spans="2:17" x14ac:dyDescent="0.3">
      <c r="B2410">
        <v>2404</v>
      </c>
      <c r="C2410" t="s">
        <v>2160</v>
      </c>
      <c r="D2410" t="s">
        <v>42522</v>
      </c>
      <c r="E2410" t="s">
        <v>2162</v>
      </c>
      <c r="F2410" t="s">
        <v>51164</v>
      </c>
      <c r="G2410" t="s">
        <v>2160</v>
      </c>
      <c r="H2410" t="s">
        <v>2607</v>
      </c>
      <c r="I2410" t="s">
        <v>51165</v>
      </c>
      <c r="J2410" t="s">
        <v>2160</v>
      </c>
      <c r="L2410">
        <v>2404</v>
      </c>
      <c r="M2410" t="s">
        <v>2316</v>
      </c>
      <c r="N2410" t="s">
        <v>28425</v>
      </c>
      <c r="O2410" t="s">
        <v>2318</v>
      </c>
      <c r="P2410" t="s">
        <v>31997</v>
      </c>
      <c r="Q2410" t="s">
        <v>2316</v>
      </c>
    </row>
    <row r="2411" spans="2:17" x14ac:dyDescent="0.3">
      <c r="B2411">
        <v>2405</v>
      </c>
      <c r="C2411" t="s">
        <v>2163</v>
      </c>
      <c r="D2411" t="s">
        <v>42518</v>
      </c>
      <c r="E2411" t="s">
        <v>2164</v>
      </c>
      <c r="F2411" t="s">
        <v>51166</v>
      </c>
      <c r="G2411" t="s">
        <v>2163</v>
      </c>
      <c r="H2411" t="s">
        <v>2609</v>
      </c>
      <c r="I2411" t="s">
        <v>51167</v>
      </c>
      <c r="J2411" t="s">
        <v>2163</v>
      </c>
      <c r="L2411">
        <v>2405</v>
      </c>
      <c r="M2411" t="s">
        <v>2319</v>
      </c>
      <c r="N2411" t="s">
        <v>28427</v>
      </c>
      <c r="O2411" t="s">
        <v>2321</v>
      </c>
      <c r="P2411" t="s">
        <v>31998</v>
      </c>
      <c r="Q2411" t="s">
        <v>2319</v>
      </c>
    </row>
    <row r="2412" spans="2:17" x14ac:dyDescent="0.3">
      <c r="B2412">
        <v>2406</v>
      </c>
      <c r="C2412" t="s">
        <v>2165</v>
      </c>
      <c r="D2412" t="s">
        <v>42520</v>
      </c>
      <c r="E2412" t="s">
        <v>2166</v>
      </c>
      <c r="F2412" t="s">
        <v>51168</v>
      </c>
      <c r="G2412" t="s">
        <v>2165</v>
      </c>
      <c r="H2412" t="s">
        <v>2611</v>
      </c>
      <c r="I2412" t="s">
        <v>51169</v>
      </c>
      <c r="J2412" t="s">
        <v>2165</v>
      </c>
      <c r="L2412">
        <v>2406</v>
      </c>
      <c r="M2412" t="s">
        <v>2322</v>
      </c>
      <c r="N2412" t="s">
        <v>28429</v>
      </c>
      <c r="O2412" t="s">
        <v>2324</v>
      </c>
      <c r="P2412" t="s">
        <v>31999</v>
      </c>
      <c r="Q2412" t="s">
        <v>2322</v>
      </c>
    </row>
    <row r="2413" spans="2:17" x14ac:dyDescent="0.3">
      <c r="B2413">
        <v>2407</v>
      </c>
      <c r="C2413" t="s">
        <v>2167</v>
      </c>
      <c r="D2413" t="s">
        <v>42526</v>
      </c>
      <c r="E2413" t="s">
        <v>2169</v>
      </c>
      <c r="F2413" t="s">
        <v>51170</v>
      </c>
      <c r="G2413" t="s">
        <v>2167</v>
      </c>
      <c r="H2413" t="s">
        <v>2613</v>
      </c>
      <c r="I2413" t="s">
        <v>51171</v>
      </c>
      <c r="J2413" t="s">
        <v>2167</v>
      </c>
      <c r="L2413">
        <v>2407</v>
      </c>
      <c r="M2413" t="s">
        <v>9586</v>
      </c>
      <c r="N2413" t="s">
        <v>32000</v>
      </c>
      <c r="O2413" t="s">
        <v>9588</v>
      </c>
      <c r="P2413" t="s">
        <v>32001</v>
      </c>
      <c r="Q2413" t="s">
        <v>9586</v>
      </c>
    </row>
    <row r="2414" spans="2:17" x14ac:dyDescent="0.3">
      <c r="B2414">
        <v>2408</v>
      </c>
      <c r="C2414" t="s">
        <v>2170</v>
      </c>
      <c r="D2414" t="s">
        <v>42369</v>
      </c>
      <c r="E2414" t="s">
        <v>51023</v>
      </c>
      <c r="F2414" t="s">
        <v>51172</v>
      </c>
      <c r="G2414" t="s">
        <v>2170</v>
      </c>
      <c r="H2414" t="s">
        <v>49177</v>
      </c>
      <c r="I2414" t="s">
        <v>51173</v>
      </c>
      <c r="J2414" t="s">
        <v>2170</v>
      </c>
      <c r="L2414">
        <v>2408</v>
      </c>
      <c r="M2414" t="s">
        <v>9589</v>
      </c>
      <c r="N2414" t="s">
        <v>31851</v>
      </c>
      <c r="O2414" t="s">
        <v>32002</v>
      </c>
      <c r="P2414" t="s">
        <v>32003</v>
      </c>
      <c r="Q2414" t="s">
        <v>9589</v>
      </c>
    </row>
    <row r="2415" spans="2:17" x14ac:dyDescent="0.3">
      <c r="B2415">
        <v>2409</v>
      </c>
      <c r="C2415" t="s">
        <v>2171</v>
      </c>
      <c r="D2415" t="s">
        <v>42372</v>
      </c>
      <c r="E2415" t="s">
        <v>1956</v>
      </c>
      <c r="F2415" t="s">
        <v>51174</v>
      </c>
      <c r="G2415" t="s">
        <v>2171</v>
      </c>
      <c r="H2415" t="s">
        <v>2468</v>
      </c>
      <c r="I2415" t="s">
        <v>51175</v>
      </c>
      <c r="J2415" t="s">
        <v>2171</v>
      </c>
      <c r="L2415">
        <v>2409</v>
      </c>
      <c r="M2415" t="s">
        <v>9590</v>
      </c>
      <c r="N2415" t="s">
        <v>31854</v>
      </c>
      <c r="O2415" t="s">
        <v>32004</v>
      </c>
      <c r="P2415" t="s">
        <v>32005</v>
      </c>
      <c r="Q2415" t="s">
        <v>9590</v>
      </c>
    </row>
    <row r="2416" spans="2:17" x14ac:dyDescent="0.3">
      <c r="B2416">
        <v>2410</v>
      </c>
      <c r="C2416" t="s">
        <v>2172</v>
      </c>
      <c r="D2416" t="s">
        <v>42374</v>
      </c>
      <c r="E2416" t="s">
        <v>1958</v>
      </c>
      <c r="F2416" t="s">
        <v>51176</v>
      </c>
      <c r="G2416" t="s">
        <v>2172</v>
      </c>
      <c r="H2416" t="s">
        <v>2470</v>
      </c>
      <c r="I2416" t="s">
        <v>51177</v>
      </c>
      <c r="J2416" t="s">
        <v>2172</v>
      </c>
      <c r="L2416">
        <v>2410</v>
      </c>
      <c r="M2416" t="s">
        <v>9591</v>
      </c>
      <c r="N2416" t="s">
        <v>31856</v>
      </c>
      <c r="O2416" t="s">
        <v>32006</v>
      </c>
      <c r="P2416" t="s">
        <v>32007</v>
      </c>
      <c r="Q2416" t="s">
        <v>9591</v>
      </c>
    </row>
    <row r="2417" spans="2:17" x14ac:dyDescent="0.3">
      <c r="B2417">
        <v>2411</v>
      </c>
      <c r="C2417" t="s">
        <v>2173</v>
      </c>
      <c r="D2417" t="s">
        <v>42376</v>
      </c>
      <c r="E2417" t="s">
        <v>1961</v>
      </c>
      <c r="F2417" t="s">
        <v>51178</v>
      </c>
      <c r="G2417" t="s">
        <v>2173</v>
      </c>
      <c r="H2417" t="s">
        <v>2472</v>
      </c>
      <c r="I2417" t="s">
        <v>51179</v>
      </c>
      <c r="J2417" t="s">
        <v>2173</v>
      </c>
      <c r="L2417">
        <v>2411</v>
      </c>
      <c r="M2417" t="s">
        <v>9592</v>
      </c>
      <c r="N2417" t="s">
        <v>31858</v>
      </c>
      <c r="O2417" t="s">
        <v>32008</v>
      </c>
      <c r="P2417" t="s">
        <v>32009</v>
      </c>
      <c r="Q2417" t="s">
        <v>9592</v>
      </c>
    </row>
    <row r="2418" spans="2:17" x14ac:dyDescent="0.3">
      <c r="B2418">
        <v>2412</v>
      </c>
      <c r="C2418" t="s">
        <v>2174</v>
      </c>
      <c r="D2418" t="s">
        <v>42378</v>
      </c>
      <c r="E2418" t="s">
        <v>1964</v>
      </c>
      <c r="F2418" t="s">
        <v>51180</v>
      </c>
      <c r="G2418" t="s">
        <v>2174</v>
      </c>
      <c r="H2418" t="s">
        <v>2474</v>
      </c>
      <c r="I2418" t="s">
        <v>51181</v>
      </c>
      <c r="J2418" t="s">
        <v>2174</v>
      </c>
      <c r="L2418">
        <v>2412</v>
      </c>
      <c r="M2418" t="s">
        <v>9593</v>
      </c>
      <c r="N2418" t="s">
        <v>31860</v>
      </c>
      <c r="O2418" t="s">
        <v>32010</v>
      </c>
      <c r="P2418" t="s">
        <v>32011</v>
      </c>
      <c r="Q2418" t="s">
        <v>9593</v>
      </c>
    </row>
    <row r="2419" spans="2:17" x14ac:dyDescent="0.3">
      <c r="B2419">
        <v>2413</v>
      </c>
      <c r="C2419" t="s">
        <v>2175</v>
      </c>
      <c r="D2419" t="s">
        <v>42380</v>
      </c>
      <c r="E2419" t="s">
        <v>1967</v>
      </c>
      <c r="F2419" t="s">
        <v>51182</v>
      </c>
      <c r="G2419" t="s">
        <v>2175</v>
      </c>
      <c r="H2419" t="s">
        <v>2476</v>
      </c>
      <c r="I2419" t="s">
        <v>51183</v>
      </c>
      <c r="J2419" t="s">
        <v>2175</v>
      </c>
      <c r="L2419">
        <v>2413</v>
      </c>
      <c r="M2419" t="s">
        <v>9594</v>
      </c>
      <c r="N2419" t="s">
        <v>31862</v>
      </c>
      <c r="O2419" t="s">
        <v>32012</v>
      </c>
      <c r="P2419" t="s">
        <v>32013</v>
      </c>
      <c r="Q2419" t="s">
        <v>9594</v>
      </c>
    </row>
    <row r="2420" spans="2:17" x14ac:dyDescent="0.3">
      <c r="B2420">
        <v>2414</v>
      </c>
      <c r="C2420" t="s">
        <v>2176</v>
      </c>
      <c r="D2420" t="s">
        <v>42382</v>
      </c>
      <c r="E2420" t="s">
        <v>51036</v>
      </c>
      <c r="F2420" t="s">
        <v>26826</v>
      </c>
      <c r="G2420" t="s">
        <v>2176</v>
      </c>
      <c r="H2420" t="s">
        <v>49184</v>
      </c>
      <c r="I2420" t="s">
        <v>51184</v>
      </c>
      <c r="J2420" t="s">
        <v>2176</v>
      </c>
      <c r="L2420">
        <v>2414</v>
      </c>
      <c r="M2420" t="s">
        <v>9595</v>
      </c>
      <c r="N2420" t="s">
        <v>31864</v>
      </c>
      <c r="O2420" t="s">
        <v>32014</v>
      </c>
      <c r="P2420" t="s">
        <v>32015</v>
      </c>
      <c r="Q2420" t="s">
        <v>9595</v>
      </c>
    </row>
    <row r="2421" spans="2:17" x14ac:dyDescent="0.3">
      <c r="B2421">
        <v>2415</v>
      </c>
      <c r="C2421" t="s">
        <v>26834</v>
      </c>
      <c r="D2421" t="s">
        <v>42384</v>
      </c>
      <c r="E2421" t="s">
        <v>26828</v>
      </c>
      <c r="F2421" t="s">
        <v>51185</v>
      </c>
      <c r="G2421" t="s">
        <v>26834</v>
      </c>
      <c r="H2421" t="s">
        <v>26657</v>
      </c>
      <c r="I2421" t="s">
        <v>51186</v>
      </c>
      <c r="J2421" t="s">
        <v>26834</v>
      </c>
      <c r="L2421">
        <v>2415</v>
      </c>
      <c r="M2421" t="s">
        <v>9597</v>
      </c>
      <c r="N2421" t="s">
        <v>32016</v>
      </c>
      <c r="O2421" t="s">
        <v>32017</v>
      </c>
      <c r="P2421" t="s">
        <v>32018</v>
      </c>
      <c r="Q2421" t="s">
        <v>9597</v>
      </c>
    </row>
    <row r="2422" spans="2:17" x14ac:dyDescent="0.3">
      <c r="B2422">
        <v>2416</v>
      </c>
      <c r="C2422" t="s">
        <v>2178</v>
      </c>
      <c r="D2422" t="s">
        <v>42386</v>
      </c>
      <c r="E2422" t="s">
        <v>26829</v>
      </c>
      <c r="F2422" t="s">
        <v>51187</v>
      </c>
      <c r="G2422" t="s">
        <v>2178</v>
      </c>
      <c r="H2422" t="s">
        <v>26658</v>
      </c>
      <c r="I2422" t="s">
        <v>51188</v>
      </c>
      <c r="J2422" t="s">
        <v>2178</v>
      </c>
      <c r="L2422">
        <v>2416</v>
      </c>
      <c r="M2422" t="s">
        <v>9598</v>
      </c>
      <c r="N2422" t="s">
        <v>32019</v>
      </c>
      <c r="O2422" t="s">
        <v>32020</v>
      </c>
      <c r="P2422" t="s">
        <v>32021</v>
      </c>
      <c r="Q2422" t="s">
        <v>9598</v>
      </c>
    </row>
    <row r="2423" spans="2:17" x14ac:dyDescent="0.3">
      <c r="B2423">
        <v>2417</v>
      </c>
      <c r="C2423" t="s">
        <v>2179</v>
      </c>
      <c r="D2423" t="s">
        <v>42388</v>
      </c>
      <c r="E2423" t="s">
        <v>26830</v>
      </c>
      <c r="F2423" t="s">
        <v>51189</v>
      </c>
      <c r="G2423" t="s">
        <v>2179</v>
      </c>
      <c r="H2423" t="s">
        <v>26659</v>
      </c>
      <c r="I2423" t="s">
        <v>51190</v>
      </c>
      <c r="J2423" t="s">
        <v>2179</v>
      </c>
      <c r="L2423">
        <v>2417</v>
      </c>
      <c r="M2423" t="s">
        <v>9599</v>
      </c>
      <c r="N2423" t="s">
        <v>31868</v>
      </c>
      <c r="O2423" t="s">
        <v>32022</v>
      </c>
      <c r="P2423" t="s">
        <v>32023</v>
      </c>
      <c r="Q2423" t="s">
        <v>9599</v>
      </c>
    </row>
    <row r="2424" spans="2:17" x14ac:dyDescent="0.3">
      <c r="B2424">
        <v>2418</v>
      </c>
      <c r="C2424" t="s">
        <v>2180</v>
      </c>
      <c r="D2424" t="s">
        <v>42390</v>
      </c>
      <c r="E2424" t="s">
        <v>26831</v>
      </c>
      <c r="F2424" t="s">
        <v>51191</v>
      </c>
      <c r="G2424" t="s">
        <v>2180</v>
      </c>
      <c r="H2424" t="s">
        <v>26660</v>
      </c>
      <c r="I2424" t="s">
        <v>51192</v>
      </c>
      <c r="J2424" t="s">
        <v>2180</v>
      </c>
      <c r="L2424">
        <v>2418</v>
      </c>
      <c r="M2424" t="s">
        <v>9600</v>
      </c>
      <c r="N2424" t="s">
        <v>31870</v>
      </c>
      <c r="O2424" t="s">
        <v>32024</v>
      </c>
      <c r="P2424" t="s">
        <v>32025</v>
      </c>
      <c r="Q2424" t="s">
        <v>9600</v>
      </c>
    </row>
    <row r="2425" spans="2:17" x14ac:dyDescent="0.3">
      <c r="B2425">
        <v>2419</v>
      </c>
      <c r="C2425" t="s">
        <v>2181</v>
      </c>
      <c r="D2425" t="s">
        <v>42392</v>
      </c>
      <c r="E2425" t="s">
        <v>26832</v>
      </c>
      <c r="F2425" t="s">
        <v>51193</v>
      </c>
      <c r="G2425" t="s">
        <v>2181</v>
      </c>
      <c r="H2425" t="s">
        <v>26661</v>
      </c>
      <c r="I2425" t="s">
        <v>51194</v>
      </c>
      <c r="J2425" t="s">
        <v>2181</v>
      </c>
      <c r="L2425">
        <v>2419</v>
      </c>
      <c r="M2425" t="s">
        <v>9601</v>
      </c>
      <c r="N2425" t="s">
        <v>31872</v>
      </c>
      <c r="O2425" t="s">
        <v>32026</v>
      </c>
      <c r="P2425" t="s">
        <v>32027</v>
      </c>
      <c r="Q2425" t="s">
        <v>9601</v>
      </c>
    </row>
    <row r="2426" spans="2:17" x14ac:dyDescent="0.3">
      <c r="B2426">
        <v>2420</v>
      </c>
      <c r="C2426" t="s">
        <v>2182</v>
      </c>
      <c r="D2426" t="s">
        <v>42394</v>
      </c>
      <c r="E2426" t="s">
        <v>1981</v>
      </c>
      <c r="F2426" t="s">
        <v>51195</v>
      </c>
      <c r="G2426" t="s">
        <v>2182</v>
      </c>
      <c r="H2426" t="s">
        <v>2484</v>
      </c>
      <c r="I2426" t="s">
        <v>51196</v>
      </c>
      <c r="J2426" t="s">
        <v>2182</v>
      </c>
      <c r="L2426">
        <v>2420</v>
      </c>
      <c r="M2426" t="s">
        <v>9602</v>
      </c>
      <c r="N2426" t="s">
        <v>31874</v>
      </c>
      <c r="O2426" t="s">
        <v>32028</v>
      </c>
      <c r="P2426" t="s">
        <v>32029</v>
      </c>
      <c r="Q2426" t="s">
        <v>9602</v>
      </c>
    </row>
    <row r="2427" spans="2:17" x14ac:dyDescent="0.3">
      <c r="B2427">
        <v>2421</v>
      </c>
      <c r="C2427" t="s">
        <v>2183</v>
      </c>
      <c r="D2427" t="s">
        <v>42396</v>
      </c>
      <c r="E2427" t="s">
        <v>1983</v>
      </c>
      <c r="F2427" t="s">
        <v>51197</v>
      </c>
      <c r="G2427" t="s">
        <v>2183</v>
      </c>
      <c r="H2427" t="s">
        <v>2486</v>
      </c>
      <c r="I2427" t="s">
        <v>51198</v>
      </c>
      <c r="J2427" t="s">
        <v>2183</v>
      </c>
      <c r="L2427">
        <v>2421</v>
      </c>
      <c r="M2427" t="s">
        <v>9603</v>
      </c>
      <c r="N2427" t="s">
        <v>31876</v>
      </c>
      <c r="O2427" t="s">
        <v>32030</v>
      </c>
      <c r="P2427" t="s">
        <v>32031</v>
      </c>
      <c r="Q2427" t="s">
        <v>9603</v>
      </c>
    </row>
    <row r="2428" spans="2:17" x14ac:dyDescent="0.3">
      <c r="B2428">
        <v>2422</v>
      </c>
      <c r="C2428" t="s">
        <v>2184</v>
      </c>
      <c r="D2428" t="s">
        <v>42398</v>
      </c>
      <c r="E2428" t="s">
        <v>1985</v>
      </c>
      <c r="F2428" t="s">
        <v>51199</v>
      </c>
      <c r="G2428" t="s">
        <v>2184</v>
      </c>
      <c r="H2428" t="s">
        <v>2488</v>
      </c>
      <c r="I2428" t="s">
        <v>51200</v>
      </c>
      <c r="J2428" t="s">
        <v>2184</v>
      </c>
      <c r="L2428">
        <v>2422</v>
      </c>
      <c r="M2428" t="s">
        <v>9604</v>
      </c>
      <c r="N2428" t="s">
        <v>31878</v>
      </c>
      <c r="O2428" t="s">
        <v>32032</v>
      </c>
      <c r="P2428" t="s">
        <v>32033</v>
      </c>
      <c r="Q2428" t="s">
        <v>9604</v>
      </c>
    </row>
    <row r="2429" spans="2:17" x14ac:dyDescent="0.3">
      <c r="B2429">
        <v>2423</v>
      </c>
      <c r="C2429" t="s">
        <v>2185</v>
      </c>
      <c r="D2429" t="s">
        <v>42400</v>
      </c>
      <c r="E2429" t="s">
        <v>1988</v>
      </c>
      <c r="F2429" t="s">
        <v>51201</v>
      </c>
      <c r="G2429" t="s">
        <v>2185</v>
      </c>
      <c r="H2429" t="s">
        <v>2490</v>
      </c>
      <c r="I2429" t="s">
        <v>51202</v>
      </c>
      <c r="J2429" t="s">
        <v>2185</v>
      </c>
      <c r="L2429">
        <v>2423</v>
      </c>
      <c r="M2429" t="s">
        <v>9605</v>
      </c>
      <c r="N2429" t="s">
        <v>31880</v>
      </c>
      <c r="O2429" t="s">
        <v>32034</v>
      </c>
      <c r="P2429" t="s">
        <v>32035</v>
      </c>
      <c r="Q2429" t="s">
        <v>9605</v>
      </c>
    </row>
    <row r="2430" spans="2:17" x14ac:dyDescent="0.3">
      <c r="B2430">
        <v>2424</v>
      </c>
      <c r="C2430" t="s">
        <v>2186</v>
      </c>
      <c r="D2430" t="s">
        <v>42402</v>
      </c>
      <c r="E2430" t="s">
        <v>1990</v>
      </c>
      <c r="F2430" t="s">
        <v>51203</v>
      </c>
      <c r="G2430" t="s">
        <v>2186</v>
      </c>
      <c r="H2430" t="s">
        <v>2492</v>
      </c>
      <c r="I2430" t="s">
        <v>51204</v>
      </c>
      <c r="J2430" t="s">
        <v>2186</v>
      </c>
      <c r="L2430">
        <v>2424</v>
      </c>
      <c r="M2430" t="s">
        <v>9606</v>
      </c>
      <c r="N2430" t="s">
        <v>31882</v>
      </c>
      <c r="O2430" t="s">
        <v>32036</v>
      </c>
      <c r="P2430" t="s">
        <v>32037</v>
      </c>
      <c r="Q2430" t="s">
        <v>9606</v>
      </c>
    </row>
    <row r="2431" spans="2:17" x14ac:dyDescent="0.3">
      <c r="B2431">
        <v>2425</v>
      </c>
      <c r="C2431" t="s">
        <v>51205</v>
      </c>
      <c r="D2431" t="s">
        <v>42405</v>
      </c>
      <c r="E2431" t="s">
        <v>51058</v>
      </c>
      <c r="F2431" t="s">
        <v>51206</v>
      </c>
      <c r="G2431" t="s">
        <v>51205</v>
      </c>
      <c r="H2431" t="s">
        <v>49196</v>
      </c>
      <c r="I2431" t="s">
        <v>51207</v>
      </c>
      <c r="J2431" t="s">
        <v>51205</v>
      </c>
      <c r="L2431">
        <v>2425</v>
      </c>
      <c r="M2431" t="s">
        <v>32038</v>
      </c>
      <c r="N2431" t="s">
        <v>31885</v>
      </c>
      <c r="O2431" t="s">
        <v>32039</v>
      </c>
      <c r="P2431" t="s">
        <v>32040</v>
      </c>
      <c r="Q2431" t="s">
        <v>32038</v>
      </c>
    </row>
    <row r="2432" spans="2:17" x14ac:dyDescent="0.3">
      <c r="B2432">
        <v>2426</v>
      </c>
      <c r="C2432" t="s">
        <v>2187</v>
      </c>
      <c r="D2432" t="s">
        <v>42408</v>
      </c>
      <c r="E2432" t="s">
        <v>1993</v>
      </c>
      <c r="F2432" t="s">
        <v>51208</v>
      </c>
      <c r="G2432" t="s">
        <v>2187</v>
      </c>
      <c r="H2432" t="s">
        <v>2494</v>
      </c>
      <c r="I2432" t="s">
        <v>51209</v>
      </c>
      <c r="J2432" t="s">
        <v>2187</v>
      </c>
      <c r="L2432">
        <v>2426</v>
      </c>
      <c r="M2432" t="s">
        <v>9607</v>
      </c>
      <c r="N2432" t="s">
        <v>31888</v>
      </c>
      <c r="O2432" t="s">
        <v>32041</v>
      </c>
      <c r="P2432" t="s">
        <v>32042</v>
      </c>
      <c r="Q2432" t="s">
        <v>9607</v>
      </c>
    </row>
    <row r="2433" spans="2:17" x14ac:dyDescent="0.3">
      <c r="B2433">
        <v>2427</v>
      </c>
      <c r="C2433" t="s">
        <v>2188</v>
      </c>
      <c r="D2433" t="s">
        <v>42410</v>
      </c>
      <c r="E2433" t="s">
        <v>51063</v>
      </c>
      <c r="F2433" t="s">
        <v>51210</v>
      </c>
      <c r="G2433" t="s">
        <v>2188</v>
      </c>
      <c r="H2433" t="s">
        <v>49199</v>
      </c>
      <c r="I2433" t="s">
        <v>51211</v>
      </c>
      <c r="J2433" t="s">
        <v>2188</v>
      </c>
      <c r="L2433">
        <v>2427</v>
      </c>
      <c r="M2433" t="s">
        <v>9608</v>
      </c>
      <c r="N2433" t="s">
        <v>31890</v>
      </c>
      <c r="O2433" t="s">
        <v>32043</v>
      </c>
      <c r="P2433" t="s">
        <v>32044</v>
      </c>
      <c r="Q2433" t="s">
        <v>9608</v>
      </c>
    </row>
    <row r="2434" spans="2:17" x14ac:dyDescent="0.3">
      <c r="B2434">
        <v>2428</v>
      </c>
      <c r="C2434" t="s">
        <v>2189</v>
      </c>
      <c r="D2434" t="s">
        <v>42413</v>
      </c>
      <c r="E2434" t="s">
        <v>51066</v>
      </c>
      <c r="F2434" t="s">
        <v>51212</v>
      </c>
      <c r="G2434" t="s">
        <v>2189</v>
      </c>
      <c r="H2434" t="s">
        <v>49201</v>
      </c>
      <c r="I2434" t="s">
        <v>51213</v>
      </c>
      <c r="J2434" t="s">
        <v>2189</v>
      </c>
      <c r="L2434">
        <v>2428</v>
      </c>
      <c r="M2434" t="s">
        <v>9609</v>
      </c>
      <c r="N2434" t="s">
        <v>31893</v>
      </c>
      <c r="O2434" t="s">
        <v>32045</v>
      </c>
      <c r="P2434" t="s">
        <v>32046</v>
      </c>
      <c r="Q2434" t="s">
        <v>9609</v>
      </c>
    </row>
    <row r="2435" spans="2:17" x14ac:dyDescent="0.3">
      <c r="B2435">
        <v>2429</v>
      </c>
      <c r="C2435" t="s">
        <v>2190</v>
      </c>
      <c r="D2435" t="s">
        <v>42416</v>
      </c>
      <c r="E2435" t="s">
        <v>2000</v>
      </c>
      <c r="F2435" t="s">
        <v>51214</v>
      </c>
      <c r="G2435" t="s">
        <v>2190</v>
      </c>
      <c r="H2435" t="s">
        <v>2498</v>
      </c>
      <c r="I2435" t="s">
        <v>51215</v>
      </c>
      <c r="J2435" t="s">
        <v>2190</v>
      </c>
      <c r="L2435">
        <v>2429</v>
      </c>
      <c r="M2435" t="s">
        <v>9610</v>
      </c>
      <c r="N2435" t="s">
        <v>31896</v>
      </c>
      <c r="O2435" t="s">
        <v>32047</v>
      </c>
      <c r="P2435" t="s">
        <v>32048</v>
      </c>
      <c r="Q2435" t="s">
        <v>9610</v>
      </c>
    </row>
    <row r="2436" spans="2:17" x14ac:dyDescent="0.3">
      <c r="B2436">
        <v>2430</v>
      </c>
      <c r="C2436" t="s">
        <v>2191</v>
      </c>
      <c r="D2436" t="s">
        <v>42418</v>
      </c>
      <c r="E2436" t="s">
        <v>2003</v>
      </c>
      <c r="F2436" t="s">
        <v>51216</v>
      </c>
      <c r="G2436" t="s">
        <v>2191</v>
      </c>
      <c r="H2436" t="s">
        <v>2500</v>
      </c>
      <c r="I2436" t="s">
        <v>51217</v>
      </c>
      <c r="J2436" t="s">
        <v>2191</v>
      </c>
      <c r="L2436">
        <v>2430</v>
      </c>
      <c r="M2436" t="s">
        <v>9611</v>
      </c>
      <c r="N2436" t="s">
        <v>31898</v>
      </c>
      <c r="O2436" t="s">
        <v>32049</v>
      </c>
      <c r="P2436" t="s">
        <v>32050</v>
      </c>
      <c r="Q2436" t="s">
        <v>9611</v>
      </c>
    </row>
    <row r="2437" spans="2:17" x14ac:dyDescent="0.3">
      <c r="B2437">
        <v>2431</v>
      </c>
      <c r="C2437" t="s">
        <v>2192</v>
      </c>
      <c r="D2437" t="s">
        <v>42420</v>
      </c>
      <c r="E2437" t="s">
        <v>2006</v>
      </c>
      <c r="F2437" t="s">
        <v>51218</v>
      </c>
      <c r="G2437" t="s">
        <v>2192</v>
      </c>
      <c r="H2437" t="s">
        <v>2502</v>
      </c>
      <c r="I2437" t="s">
        <v>51219</v>
      </c>
      <c r="J2437" t="s">
        <v>2192</v>
      </c>
      <c r="L2437">
        <v>2431</v>
      </c>
      <c r="M2437" t="s">
        <v>9612</v>
      </c>
      <c r="N2437" t="s">
        <v>31900</v>
      </c>
      <c r="O2437" t="s">
        <v>32051</v>
      </c>
      <c r="P2437" t="s">
        <v>32052</v>
      </c>
      <c r="Q2437" t="s">
        <v>9612</v>
      </c>
    </row>
    <row r="2438" spans="2:17" x14ac:dyDescent="0.3">
      <c r="B2438">
        <v>2432</v>
      </c>
      <c r="C2438" t="s">
        <v>2193</v>
      </c>
      <c r="D2438" t="s">
        <v>28415</v>
      </c>
      <c r="E2438" t="s">
        <v>2009</v>
      </c>
      <c r="F2438" t="s">
        <v>45783</v>
      </c>
      <c r="G2438" t="s">
        <v>2193</v>
      </c>
      <c r="H2438" t="s">
        <v>2504</v>
      </c>
      <c r="I2438" t="s">
        <v>32872</v>
      </c>
      <c r="J2438" t="s">
        <v>2193</v>
      </c>
      <c r="L2438">
        <v>2432</v>
      </c>
      <c r="M2438" t="s">
        <v>2301</v>
      </c>
      <c r="N2438" t="s">
        <v>28415</v>
      </c>
      <c r="O2438" t="s">
        <v>2303</v>
      </c>
      <c r="P2438" t="s">
        <v>32053</v>
      </c>
      <c r="Q2438" t="s">
        <v>2301</v>
      </c>
    </row>
    <row r="2439" spans="2:17" x14ac:dyDescent="0.3">
      <c r="B2439">
        <v>2433</v>
      </c>
      <c r="C2439" t="s">
        <v>2194</v>
      </c>
      <c r="D2439" t="s">
        <v>28417</v>
      </c>
      <c r="E2439" t="s">
        <v>2012</v>
      </c>
      <c r="F2439" t="s">
        <v>45784</v>
      </c>
      <c r="G2439" t="s">
        <v>2194</v>
      </c>
      <c r="H2439" t="s">
        <v>2506</v>
      </c>
      <c r="I2439" t="s">
        <v>32873</v>
      </c>
      <c r="J2439" t="s">
        <v>2194</v>
      </c>
      <c r="L2439">
        <v>2433</v>
      </c>
      <c r="M2439" t="s">
        <v>2304</v>
      </c>
      <c r="N2439" t="s">
        <v>28417</v>
      </c>
      <c r="O2439" t="s">
        <v>2306</v>
      </c>
      <c r="P2439" t="s">
        <v>32054</v>
      </c>
      <c r="Q2439" t="s">
        <v>2304</v>
      </c>
    </row>
    <row r="2440" spans="2:17" x14ac:dyDescent="0.3">
      <c r="B2440">
        <v>2434</v>
      </c>
      <c r="C2440" t="s">
        <v>2195</v>
      </c>
      <c r="D2440" t="s">
        <v>28419</v>
      </c>
      <c r="E2440" t="s">
        <v>2015</v>
      </c>
      <c r="F2440" t="s">
        <v>45785</v>
      </c>
      <c r="G2440" t="s">
        <v>2195</v>
      </c>
      <c r="H2440" t="s">
        <v>2508</v>
      </c>
      <c r="I2440" t="s">
        <v>32874</v>
      </c>
      <c r="J2440" t="s">
        <v>2195</v>
      </c>
      <c r="L2440">
        <v>2434</v>
      </c>
      <c r="M2440" t="s">
        <v>2307</v>
      </c>
      <c r="N2440" t="s">
        <v>28419</v>
      </c>
      <c r="O2440" t="s">
        <v>2309</v>
      </c>
      <c r="P2440" t="s">
        <v>32055</v>
      </c>
      <c r="Q2440" t="s">
        <v>2307</v>
      </c>
    </row>
    <row r="2441" spans="2:17" x14ac:dyDescent="0.3">
      <c r="B2441">
        <v>2435</v>
      </c>
      <c r="C2441" t="s">
        <v>2196</v>
      </c>
      <c r="D2441" t="s">
        <v>28421</v>
      </c>
      <c r="E2441" t="s">
        <v>2018</v>
      </c>
      <c r="F2441" t="s">
        <v>45786</v>
      </c>
      <c r="G2441" t="s">
        <v>2196</v>
      </c>
      <c r="H2441" t="s">
        <v>2510</v>
      </c>
      <c r="I2441" t="s">
        <v>32875</v>
      </c>
      <c r="J2441" t="s">
        <v>2196</v>
      </c>
      <c r="L2441">
        <v>2435</v>
      </c>
      <c r="M2441" t="s">
        <v>2310</v>
      </c>
      <c r="N2441" t="s">
        <v>28421</v>
      </c>
      <c r="O2441" t="s">
        <v>2312</v>
      </c>
      <c r="P2441" t="s">
        <v>32056</v>
      </c>
      <c r="Q2441" t="s">
        <v>2310</v>
      </c>
    </row>
    <row r="2442" spans="2:17" x14ac:dyDescent="0.3">
      <c r="B2442">
        <v>2436</v>
      </c>
      <c r="C2442" t="s">
        <v>2197</v>
      </c>
      <c r="D2442" t="s">
        <v>28423</v>
      </c>
      <c r="E2442" t="s">
        <v>2021</v>
      </c>
      <c r="F2442" t="s">
        <v>45787</v>
      </c>
      <c r="G2442" t="s">
        <v>2197</v>
      </c>
      <c r="H2442" t="s">
        <v>2512</v>
      </c>
      <c r="I2442" t="s">
        <v>32876</v>
      </c>
      <c r="J2442" t="s">
        <v>2197</v>
      </c>
      <c r="L2442">
        <v>2436</v>
      </c>
      <c r="M2442" t="s">
        <v>2313</v>
      </c>
      <c r="N2442" t="s">
        <v>28423</v>
      </c>
      <c r="O2442" t="s">
        <v>2315</v>
      </c>
      <c r="P2442" t="s">
        <v>32057</v>
      </c>
      <c r="Q2442" t="s">
        <v>2313</v>
      </c>
    </row>
    <row r="2443" spans="2:17" x14ac:dyDescent="0.3">
      <c r="B2443">
        <v>2437</v>
      </c>
      <c r="C2443" t="s">
        <v>2198</v>
      </c>
      <c r="D2443" t="s">
        <v>28425</v>
      </c>
      <c r="E2443" t="s">
        <v>2024</v>
      </c>
      <c r="F2443" t="s">
        <v>45788</v>
      </c>
      <c r="G2443" t="s">
        <v>2198</v>
      </c>
      <c r="H2443" t="s">
        <v>2514</v>
      </c>
      <c r="I2443" t="s">
        <v>32877</v>
      </c>
      <c r="J2443" t="s">
        <v>2198</v>
      </c>
      <c r="L2443">
        <v>2437</v>
      </c>
      <c r="M2443" t="s">
        <v>2316</v>
      </c>
      <c r="N2443" t="s">
        <v>28425</v>
      </c>
      <c r="O2443" t="s">
        <v>2318</v>
      </c>
      <c r="P2443" t="s">
        <v>32058</v>
      </c>
      <c r="Q2443" t="s">
        <v>2316</v>
      </c>
    </row>
    <row r="2444" spans="2:17" x14ac:dyDescent="0.3">
      <c r="B2444">
        <v>2438</v>
      </c>
      <c r="C2444" t="s">
        <v>2199</v>
      </c>
      <c r="D2444" t="s">
        <v>28427</v>
      </c>
      <c r="E2444" t="s">
        <v>2027</v>
      </c>
      <c r="F2444" t="s">
        <v>45789</v>
      </c>
      <c r="G2444" t="s">
        <v>2199</v>
      </c>
      <c r="H2444" t="s">
        <v>2516</v>
      </c>
      <c r="I2444" t="s">
        <v>32878</v>
      </c>
      <c r="J2444" t="s">
        <v>2199</v>
      </c>
      <c r="L2444">
        <v>2438</v>
      </c>
      <c r="M2444" t="s">
        <v>2319</v>
      </c>
      <c r="N2444" t="s">
        <v>28427</v>
      </c>
      <c r="O2444" t="s">
        <v>2321</v>
      </c>
      <c r="P2444" t="s">
        <v>32059</v>
      </c>
      <c r="Q2444" t="s">
        <v>2319</v>
      </c>
    </row>
    <row r="2445" spans="2:17" x14ac:dyDescent="0.3">
      <c r="B2445">
        <v>2439</v>
      </c>
      <c r="C2445" t="s">
        <v>2200</v>
      </c>
      <c r="D2445" t="s">
        <v>28429</v>
      </c>
      <c r="E2445" t="s">
        <v>2030</v>
      </c>
      <c r="F2445" t="s">
        <v>45790</v>
      </c>
      <c r="G2445" t="s">
        <v>2200</v>
      </c>
      <c r="H2445" t="s">
        <v>2518</v>
      </c>
      <c r="I2445" t="s">
        <v>32879</v>
      </c>
      <c r="J2445" t="s">
        <v>2200</v>
      </c>
      <c r="L2445">
        <v>2439</v>
      </c>
      <c r="M2445" t="s">
        <v>2322</v>
      </c>
      <c r="N2445" t="s">
        <v>28429</v>
      </c>
      <c r="O2445" t="s">
        <v>2324</v>
      </c>
      <c r="P2445" t="s">
        <v>32060</v>
      </c>
      <c r="Q2445" t="s">
        <v>2322</v>
      </c>
    </row>
    <row r="2446" spans="2:17" x14ac:dyDescent="0.3">
      <c r="B2446">
        <v>2440</v>
      </c>
      <c r="C2446" t="s">
        <v>2201</v>
      </c>
      <c r="D2446" t="s">
        <v>28431</v>
      </c>
      <c r="E2446" t="s">
        <v>2033</v>
      </c>
      <c r="F2446" t="s">
        <v>45849</v>
      </c>
      <c r="G2446" t="s">
        <v>2201</v>
      </c>
      <c r="H2446" t="s">
        <v>2520</v>
      </c>
      <c r="I2446" t="s">
        <v>51220</v>
      </c>
      <c r="J2446" t="s">
        <v>2201</v>
      </c>
      <c r="L2446">
        <v>2440</v>
      </c>
      <c r="M2446" t="s">
        <v>2325</v>
      </c>
      <c r="N2446" t="s">
        <v>28431</v>
      </c>
      <c r="O2446" t="s">
        <v>2327</v>
      </c>
      <c r="P2446" t="s">
        <v>32061</v>
      </c>
      <c r="Q2446" t="s">
        <v>2325</v>
      </c>
    </row>
    <row r="2447" spans="2:17" x14ac:dyDescent="0.3">
      <c r="B2447">
        <v>2441</v>
      </c>
      <c r="C2447" t="s">
        <v>2202</v>
      </c>
      <c r="D2447" t="s">
        <v>28390</v>
      </c>
      <c r="E2447" t="s">
        <v>2036</v>
      </c>
      <c r="F2447" t="s">
        <v>45741</v>
      </c>
      <c r="G2447" t="s">
        <v>2202</v>
      </c>
      <c r="H2447" t="s">
        <v>2522</v>
      </c>
      <c r="I2447" t="s">
        <v>32881</v>
      </c>
      <c r="J2447" t="s">
        <v>2202</v>
      </c>
      <c r="L2447">
        <v>2441</v>
      </c>
      <c r="M2447" t="s">
        <v>2328</v>
      </c>
      <c r="N2447" t="s">
        <v>28390</v>
      </c>
      <c r="O2447" t="s">
        <v>2330</v>
      </c>
      <c r="P2447" t="s">
        <v>32062</v>
      </c>
      <c r="Q2447" t="s">
        <v>2328</v>
      </c>
    </row>
    <row r="2448" spans="2:17" x14ac:dyDescent="0.3">
      <c r="B2448">
        <v>2442</v>
      </c>
      <c r="C2448" t="s">
        <v>2203</v>
      </c>
      <c r="D2448" t="s">
        <v>28392</v>
      </c>
      <c r="E2448" t="s">
        <v>2039</v>
      </c>
      <c r="F2448" t="s">
        <v>45742</v>
      </c>
      <c r="G2448" t="s">
        <v>2203</v>
      </c>
      <c r="H2448" t="s">
        <v>2524</v>
      </c>
      <c r="I2448" t="s">
        <v>32882</v>
      </c>
      <c r="J2448" t="s">
        <v>2203</v>
      </c>
      <c r="L2448">
        <v>2442</v>
      </c>
      <c r="M2448" t="s">
        <v>2331</v>
      </c>
      <c r="N2448" t="s">
        <v>28392</v>
      </c>
      <c r="O2448" t="s">
        <v>2333</v>
      </c>
      <c r="P2448" t="s">
        <v>32063</v>
      </c>
      <c r="Q2448" t="s">
        <v>2331</v>
      </c>
    </row>
    <row r="2449" spans="2:17" x14ac:dyDescent="0.3">
      <c r="B2449">
        <v>2443</v>
      </c>
      <c r="C2449" t="s">
        <v>2204</v>
      </c>
      <c r="D2449" t="s">
        <v>42433</v>
      </c>
      <c r="E2449" t="s">
        <v>2042</v>
      </c>
      <c r="F2449" t="s">
        <v>51221</v>
      </c>
      <c r="G2449" t="s">
        <v>2204</v>
      </c>
      <c r="H2449" t="s">
        <v>2526</v>
      </c>
      <c r="I2449" t="s">
        <v>51222</v>
      </c>
      <c r="J2449" t="s">
        <v>2204</v>
      </c>
      <c r="L2449">
        <v>2443</v>
      </c>
      <c r="M2449" t="s">
        <v>9613</v>
      </c>
      <c r="N2449" t="s">
        <v>31913</v>
      </c>
      <c r="O2449" t="s">
        <v>32064</v>
      </c>
      <c r="P2449" t="s">
        <v>32065</v>
      </c>
      <c r="Q2449" t="s">
        <v>9613</v>
      </c>
    </row>
    <row r="2450" spans="2:17" x14ac:dyDescent="0.3">
      <c r="B2450">
        <v>2444</v>
      </c>
      <c r="C2450" t="s">
        <v>2205</v>
      </c>
      <c r="D2450" t="s">
        <v>42435</v>
      </c>
      <c r="E2450" t="s">
        <v>2045</v>
      </c>
      <c r="F2450" t="s">
        <v>51223</v>
      </c>
      <c r="G2450" t="s">
        <v>2205</v>
      </c>
      <c r="H2450" t="s">
        <v>2528</v>
      </c>
      <c r="I2450" t="s">
        <v>51224</v>
      </c>
      <c r="J2450" t="s">
        <v>2205</v>
      </c>
      <c r="L2450">
        <v>2444</v>
      </c>
      <c r="M2450" t="s">
        <v>9614</v>
      </c>
      <c r="N2450" t="s">
        <v>31915</v>
      </c>
      <c r="O2450" t="s">
        <v>32066</v>
      </c>
      <c r="P2450" t="s">
        <v>32067</v>
      </c>
      <c r="Q2450" t="s">
        <v>9614</v>
      </c>
    </row>
    <row r="2451" spans="2:17" x14ac:dyDescent="0.3">
      <c r="B2451">
        <v>2445</v>
      </c>
      <c r="C2451" t="s">
        <v>2206</v>
      </c>
      <c r="D2451" t="s">
        <v>42437</v>
      </c>
      <c r="E2451" t="s">
        <v>2048</v>
      </c>
      <c r="F2451" t="s">
        <v>51225</v>
      </c>
      <c r="G2451" t="s">
        <v>2206</v>
      </c>
      <c r="H2451" t="s">
        <v>2530</v>
      </c>
      <c r="I2451" t="s">
        <v>51226</v>
      </c>
      <c r="J2451" t="s">
        <v>2206</v>
      </c>
      <c r="L2451">
        <v>2445</v>
      </c>
      <c r="M2451" t="s">
        <v>9615</v>
      </c>
      <c r="N2451" t="s">
        <v>31917</v>
      </c>
      <c r="O2451" t="s">
        <v>32068</v>
      </c>
      <c r="P2451" t="s">
        <v>32069</v>
      </c>
      <c r="Q2451" t="s">
        <v>9615</v>
      </c>
    </row>
    <row r="2452" spans="2:17" x14ac:dyDescent="0.3">
      <c r="B2452">
        <v>2446</v>
      </c>
      <c r="C2452" t="s">
        <v>51227</v>
      </c>
      <c r="D2452" t="s">
        <v>42440</v>
      </c>
      <c r="E2452" t="s">
        <v>2050</v>
      </c>
      <c r="F2452" t="s">
        <v>51228</v>
      </c>
      <c r="G2452" t="s">
        <v>51227</v>
      </c>
      <c r="H2452" t="s">
        <v>2531</v>
      </c>
      <c r="I2452" t="s">
        <v>51229</v>
      </c>
      <c r="J2452" t="s">
        <v>51227</v>
      </c>
      <c r="L2452">
        <v>2446</v>
      </c>
      <c r="M2452" t="s">
        <v>32070</v>
      </c>
      <c r="N2452" t="s">
        <v>31920</v>
      </c>
      <c r="O2452" t="s">
        <v>32071</v>
      </c>
      <c r="P2452" t="s">
        <v>32072</v>
      </c>
      <c r="Q2452" t="s">
        <v>32070</v>
      </c>
    </row>
    <row r="2453" spans="2:17" x14ac:dyDescent="0.3">
      <c r="B2453">
        <v>2447</v>
      </c>
      <c r="C2453" t="s">
        <v>5820</v>
      </c>
      <c r="D2453" t="s">
        <v>42442</v>
      </c>
      <c r="E2453" t="s">
        <v>2052</v>
      </c>
      <c r="F2453" t="s">
        <v>51230</v>
      </c>
      <c r="G2453" t="s">
        <v>5820</v>
      </c>
      <c r="H2453" t="s">
        <v>2532</v>
      </c>
      <c r="I2453" t="s">
        <v>51231</v>
      </c>
      <c r="J2453" t="s">
        <v>5820</v>
      </c>
      <c r="L2453">
        <v>2447</v>
      </c>
      <c r="M2453" t="s">
        <v>9616</v>
      </c>
      <c r="N2453" t="s">
        <v>31922</v>
      </c>
      <c r="O2453" t="s">
        <v>32073</v>
      </c>
      <c r="P2453" t="s">
        <v>32074</v>
      </c>
      <c r="Q2453" t="s">
        <v>9616</v>
      </c>
    </row>
    <row r="2454" spans="2:17" x14ac:dyDescent="0.3">
      <c r="B2454">
        <v>2448</v>
      </c>
      <c r="C2454" t="s">
        <v>2207</v>
      </c>
      <c r="D2454" t="s">
        <v>42444</v>
      </c>
      <c r="E2454" t="s">
        <v>2055</v>
      </c>
      <c r="F2454" t="s">
        <v>51232</v>
      </c>
      <c r="G2454" t="s">
        <v>2207</v>
      </c>
      <c r="H2454" t="s">
        <v>2534</v>
      </c>
      <c r="I2454" t="s">
        <v>51233</v>
      </c>
      <c r="J2454" t="s">
        <v>2207</v>
      </c>
      <c r="L2454">
        <v>2448</v>
      </c>
      <c r="M2454" t="s">
        <v>9617</v>
      </c>
      <c r="N2454" t="s">
        <v>31924</v>
      </c>
      <c r="O2454" t="s">
        <v>32075</v>
      </c>
      <c r="P2454" t="s">
        <v>32076</v>
      </c>
      <c r="Q2454" t="s">
        <v>9617</v>
      </c>
    </row>
    <row r="2455" spans="2:17" x14ac:dyDescent="0.3">
      <c r="B2455">
        <v>2449</v>
      </c>
      <c r="C2455" t="s">
        <v>2208</v>
      </c>
      <c r="D2455" t="s">
        <v>42446</v>
      </c>
      <c r="E2455" t="s">
        <v>2058</v>
      </c>
      <c r="F2455" t="s">
        <v>51234</v>
      </c>
      <c r="G2455" t="s">
        <v>2208</v>
      </c>
      <c r="H2455" t="s">
        <v>2536</v>
      </c>
      <c r="I2455" t="s">
        <v>51235</v>
      </c>
      <c r="J2455" t="s">
        <v>2208</v>
      </c>
      <c r="L2455">
        <v>2449</v>
      </c>
      <c r="M2455" t="s">
        <v>9618</v>
      </c>
      <c r="N2455" t="s">
        <v>31926</v>
      </c>
      <c r="O2455" t="s">
        <v>32077</v>
      </c>
      <c r="P2455" t="s">
        <v>32078</v>
      </c>
      <c r="Q2455" t="s">
        <v>9618</v>
      </c>
    </row>
    <row r="2456" spans="2:17" x14ac:dyDescent="0.3">
      <c r="B2456">
        <v>2450</v>
      </c>
      <c r="C2456" t="s">
        <v>2209</v>
      </c>
      <c r="D2456" t="s">
        <v>42448</v>
      </c>
      <c r="E2456" t="s">
        <v>2061</v>
      </c>
      <c r="F2456" t="s">
        <v>51236</v>
      </c>
      <c r="G2456" t="s">
        <v>2209</v>
      </c>
      <c r="H2456" t="s">
        <v>2538</v>
      </c>
      <c r="I2456" t="s">
        <v>51237</v>
      </c>
      <c r="J2456" t="s">
        <v>2209</v>
      </c>
      <c r="L2456">
        <v>2450</v>
      </c>
      <c r="M2456" t="s">
        <v>9619</v>
      </c>
      <c r="N2456" t="s">
        <v>31928</v>
      </c>
      <c r="O2456" t="s">
        <v>32079</v>
      </c>
      <c r="P2456" t="s">
        <v>32080</v>
      </c>
      <c r="Q2456" t="s">
        <v>9619</v>
      </c>
    </row>
    <row r="2457" spans="2:17" x14ac:dyDescent="0.3">
      <c r="B2457">
        <v>2451</v>
      </c>
      <c r="C2457" t="s">
        <v>2210</v>
      </c>
      <c r="D2457" t="s">
        <v>42450</v>
      </c>
      <c r="E2457" t="s">
        <v>2064</v>
      </c>
      <c r="F2457" t="s">
        <v>51238</v>
      </c>
      <c r="G2457" t="s">
        <v>2210</v>
      </c>
      <c r="H2457" t="s">
        <v>2540</v>
      </c>
      <c r="I2457" t="s">
        <v>51239</v>
      </c>
      <c r="J2457" t="s">
        <v>2210</v>
      </c>
      <c r="L2457">
        <v>2451</v>
      </c>
      <c r="M2457" t="s">
        <v>9620</v>
      </c>
      <c r="N2457" t="s">
        <v>31930</v>
      </c>
      <c r="O2457" t="s">
        <v>32081</v>
      </c>
      <c r="P2457" t="s">
        <v>32082</v>
      </c>
      <c r="Q2457" t="s">
        <v>9620</v>
      </c>
    </row>
    <row r="2458" spans="2:17" x14ac:dyDescent="0.3">
      <c r="B2458">
        <v>2452</v>
      </c>
      <c r="C2458" t="s">
        <v>2177</v>
      </c>
      <c r="D2458" t="s">
        <v>42452</v>
      </c>
      <c r="E2458" t="s">
        <v>26833</v>
      </c>
      <c r="F2458" t="s">
        <v>51240</v>
      </c>
      <c r="G2458" t="s">
        <v>2177</v>
      </c>
      <c r="H2458" t="s">
        <v>26662</v>
      </c>
      <c r="I2458" t="s">
        <v>51241</v>
      </c>
      <c r="J2458" t="s">
        <v>2177</v>
      </c>
      <c r="L2458">
        <v>2452</v>
      </c>
      <c r="M2458" t="s">
        <v>9596</v>
      </c>
      <c r="N2458" t="s">
        <v>31932</v>
      </c>
      <c r="O2458" t="s">
        <v>32083</v>
      </c>
      <c r="P2458" t="s">
        <v>32084</v>
      </c>
      <c r="Q2458" t="s">
        <v>9596</v>
      </c>
    </row>
    <row r="2459" spans="2:17" x14ac:dyDescent="0.3">
      <c r="B2459">
        <v>2453</v>
      </c>
      <c r="C2459" t="s">
        <v>2211</v>
      </c>
      <c r="D2459" t="s">
        <v>42454</v>
      </c>
      <c r="E2459" t="s">
        <v>2067</v>
      </c>
      <c r="F2459" t="s">
        <v>51242</v>
      </c>
      <c r="G2459" t="s">
        <v>2211</v>
      </c>
      <c r="H2459" t="s">
        <v>2542</v>
      </c>
      <c r="I2459" t="s">
        <v>51243</v>
      </c>
      <c r="J2459" t="s">
        <v>2211</v>
      </c>
      <c r="L2459">
        <v>2453</v>
      </c>
      <c r="M2459" t="s">
        <v>9621</v>
      </c>
      <c r="N2459" t="s">
        <v>31934</v>
      </c>
      <c r="O2459" t="s">
        <v>32085</v>
      </c>
      <c r="P2459" t="s">
        <v>32086</v>
      </c>
      <c r="Q2459" t="s">
        <v>9621</v>
      </c>
    </row>
    <row r="2460" spans="2:17" x14ac:dyDescent="0.3">
      <c r="B2460">
        <v>2454</v>
      </c>
      <c r="C2460" t="s">
        <v>2212</v>
      </c>
      <c r="D2460" t="s">
        <v>42456</v>
      </c>
      <c r="E2460" t="s">
        <v>2070</v>
      </c>
      <c r="F2460" t="s">
        <v>51244</v>
      </c>
      <c r="G2460" t="s">
        <v>2212</v>
      </c>
      <c r="H2460" t="s">
        <v>2544</v>
      </c>
      <c r="I2460" t="s">
        <v>51245</v>
      </c>
      <c r="J2460" t="s">
        <v>2212</v>
      </c>
      <c r="L2460">
        <v>2454</v>
      </c>
      <c r="M2460" t="s">
        <v>9622</v>
      </c>
      <c r="N2460" t="s">
        <v>31936</v>
      </c>
      <c r="O2460" t="s">
        <v>32087</v>
      </c>
      <c r="P2460" t="s">
        <v>32088</v>
      </c>
      <c r="Q2460" t="s">
        <v>9622</v>
      </c>
    </row>
    <row r="2461" spans="2:17" x14ac:dyDescent="0.3">
      <c r="B2461">
        <v>2455</v>
      </c>
      <c r="C2461" t="s">
        <v>2213</v>
      </c>
      <c r="D2461" t="s">
        <v>42458</v>
      </c>
      <c r="E2461" t="s">
        <v>2073</v>
      </c>
      <c r="F2461" t="s">
        <v>51246</v>
      </c>
      <c r="G2461" t="s">
        <v>2213</v>
      </c>
      <c r="H2461" t="s">
        <v>2546</v>
      </c>
      <c r="I2461" t="s">
        <v>51247</v>
      </c>
      <c r="J2461" t="s">
        <v>2213</v>
      </c>
      <c r="L2461">
        <v>2455</v>
      </c>
      <c r="M2461" t="s">
        <v>9623</v>
      </c>
      <c r="N2461" t="s">
        <v>31938</v>
      </c>
      <c r="O2461" t="s">
        <v>32089</v>
      </c>
      <c r="P2461" t="s">
        <v>32090</v>
      </c>
      <c r="Q2461" t="s">
        <v>9623</v>
      </c>
    </row>
    <row r="2462" spans="2:17" x14ac:dyDescent="0.3">
      <c r="B2462">
        <v>2456</v>
      </c>
      <c r="C2462" t="s">
        <v>2214</v>
      </c>
      <c r="D2462" t="s">
        <v>42460</v>
      </c>
      <c r="E2462" t="s">
        <v>2076</v>
      </c>
      <c r="F2462" t="s">
        <v>51248</v>
      </c>
      <c r="G2462" t="s">
        <v>2214</v>
      </c>
      <c r="H2462" t="s">
        <v>2548</v>
      </c>
      <c r="I2462" t="s">
        <v>51249</v>
      </c>
      <c r="J2462" t="s">
        <v>2214</v>
      </c>
      <c r="L2462">
        <v>2456</v>
      </c>
      <c r="M2462" t="s">
        <v>9624</v>
      </c>
      <c r="N2462" t="s">
        <v>31940</v>
      </c>
      <c r="O2462" t="s">
        <v>32091</v>
      </c>
      <c r="P2462" t="s">
        <v>32092</v>
      </c>
      <c r="Q2462" t="s">
        <v>9624</v>
      </c>
    </row>
    <row r="2463" spans="2:17" x14ac:dyDescent="0.3">
      <c r="B2463">
        <v>2457</v>
      </c>
      <c r="C2463" t="s">
        <v>2215</v>
      </c>
      <c r="D2463" t="s">
        <v>42462</v>
      </c>
      <c r="E2463" t="s">
        <v>2079</v>
      </c>
      <c r="F2463" t="s">
        <v>51250</v>
      </c>
      <c r="G2463" t="s">
        <v>2215</v>
      </c>
      <c r="H2463" t="s">
        <v>2550</v>
      </c>
      <c r="I2463" t="s">
        <v>51251</v>
      </c>
      <c r="J2463" t="s">
        <v>2215</v>
      </c>
      <c r="L2463">
        <v>2457</v>
      </c>
      <c r="M2463" t="s">
        <v>9625</v>
      </c>
      <c r="N2463" t="s">
        <v>31942</v>
      </c>
      <c r="O2463" t="s">
        <v>32093</v>
      </c>
      <c r="P2463" t="s">
        <v>32094</v>
      </c>
      <c r="Q2463" t="s">
        <v>9625</v>
      </c>
    </row>
    <row r="2464" spans="2:17" x14ac:dyDescent="0.3">
      <c r="B2464">
        <v>2458</v>
      </c>
      <c r="C2464" t="s">
        <v>2216</v>
      </c>
      <c r="D2464" t="s">
        <v>42464</v>
      </c>
      <c r="E2464" t="s">
        <v>2082</v>
      </c>
      <c r="F2464" t="s">
        <v>51252</v>
      </c>
      <c r="G2464" t="s">
        <v>2216</v>
      </c>
      <c r="H2464" t="s">
        <v>2552</v>
      </c>
      <c r="I2464" t="s">
        <v>51253</v>
      </c>
      <c r="J2464" t="s">
        <v>2216</v>
      </c>
      <c r="L2464">
        <v>2458</v>
      </c>
      <c r="M2464" t="s">
        <v>9626</v>
      </c>
      <c r="N2464" t="s">
        <v>31944</v>
      </c>
      <c r="O2464" t="s">
        <v>32095</v>
      </c>
      <c r="P2464" t="s">
        <v>32096</v>
      </c>
      <c r="Q2464" t="s">
        <v>9626</v>
      </c>
    </row>
    <row r="2465" spans="2:17" x14ac:dyDescent="0.3">
      <c r="B2465">
        <v>2459</v>
      </c>
      <c r="C2465" t="s">
        <v>2217</v>
      </c>
      <c r="D2465" t="s">
        <v>42466</v>
      </c>
      <c r="E2465" t="s">
        <v>2085</v>
      </c>
      <c r="F2465" t="s">
        <v>51254</v>
      </c>
      <c r="G2465" t="s">
        <v>2217</v>
      </c>
      <c r="H2465" t="s">
        <v>2554</v>
      </c>
      <c r="I2465" t="s">
        <v>51255</v>
      </c>
      <c r="J2465" t="s">
        <v>2217</v>
      </c>
      <c r="L2465">
        <v>2459</v>
      </c>
      <c r="M2465" t="s">
        <v>9627</v>
      </c>
      <c r="N2465" t="s">
        <v>31946</v>
      </c>
      <c r="O2465" t="s">
        <v>32097</v>
      </c>
      <c r="P2465" t="s">
        <v>32098</v>
      </c>
      <c r="Q2465" t="s">
        <v>9627</v>
      </c>
    </row>
    <row r="2466" spans="2:17" x14ac:dyDescent="0.3">
      <c r="B2466">
        <v>2460</v>
      </c>
      <c r="C2466" t="s">
        <v>2218</v>
      </c>
      <c r="D2466" t="s">
        <v>42468</v>
      </c>
      <c r="E2466" t="s">
        <v>2088</v>
      </c>
      <c r="F2466" t="s">
        <v>51256</v>
      </c>
      <c r="G2466" t="s">
        <v>2218</v>
      </c>
      <c r="H2466" t="s">
        <v>2556</v>
      </c>
      <c r="I2466" t="s">
        <v>51257</v>
      </c>
      <c r="J2466" t="s">
        <v>2218</v>
      </c>
      <c r="L2466">
        <v>2460</v>
      </c>
      <c r="M2466" t="s">
        <v>9628</v>
      </c>
      <c r="N2466" t="s">
        <v>31948</v>
      </c>
      <c r="O2466" t="s">
        <v>32099</v>
      </c>
      <c r="P2466" t="s">
        <v>32100</v>
      </c>
      <c r="Q2466" t="s">
        <v>9628</v>
      </c>
    </row>
    <row r="2467" spans="2:17" x14ac:dyDescent="0.3">
      <c r="B2467">
        <v>2461</v>
      </c>
      <c r="C2467" t="s">
        <v>2219</v>
      </c>
      <c r="D2467" t="s">
        <v>42470</v>
      </c>
      <c r="E2467" t="s">
        <v>2091</v>
      </c>
      <c r="F2467" t="s">
        <v>51258</v>
      </c>
      <c r="G2467" t="s">
        <v>2219</v>
      </c>
      <c r="H2467" t="s">
        <v>2558</v>
      </c>
      <c r="I2467" t="s">
        <v>51259</v>
      </c>
      <c r="J2467" t="s">
        <v>2219</v>
      </c>
      <c r="L2467">
        <v>2461</v>
      </c>
      <c r="M2467" t="s">
        <v>9629</v>
      </c>
      <c r="N2467" t="s">
        <v>31950</v>
      </c>
      <c r="O2467" t="s">
        <v>32101</v>
      </c>
      <c r="P2467" t="s">
        <v>32102</v>
      </c>
      <c r="Q2467" t="s">
        <v>9629</v>
      </c>
    </row>
    <row r="2468" spans="2:17" x14ac:dyDescent="0.3">
      <c r="B2468">
        <v>2462</v>
      </c>
      <c r="C2468" t="s">
        <v>2220</v>
      </c>
      <c r="D2468" t="s">
        <v>42472</v>
      </c>
      <c r="E2468" t="s">
        <v>2093</v>
      </c>
      <c r="F2468" t="s">
        <v>51260</v>
      </c>
      <c r="G2468" t="s">
        <v>2220</v>
      </c>
      <c r="H2468" t="s">
        <v>2560</v>
      </c>
      <c r="I2468" t="s">
        <v>51261</v>
      </c>
      <c r="J2468" t="s">
        <v>2220</v>
      </c>
      <c r="L2468">
        <v>2462</v>
      </c>
      <c r="M2468" t="s">
        <v>9630</v>
      </c>
      <c r="N2468" t="s">
        <v>31952</v>
      </c>
      <c r="O2468" t="s">
        <v>32103</v>
      </c>
      <c r="P2468" t="s">
        <v>32104</v>
      </c>
      <c r="Q2468" t="s">
        <v>9630</v>
      </c>
    </row>
    <row r="2469" spans="2:17" x14ac:dyDescent="0.3">
      <c r="B2469">
        <v>2463</v>
      </c>
      <c r="C2469" t="s">
        <v>2221</v>
      </c>
      <c r="D2469" t="s">
        <v>42474</v>
      </c>
      <c r="E2469" t="s">
        <v>2096</v>
      </c>
      <c r="F2469" t="s">
        <v>51262</v>
      </c>
      <c r="G2469" t="s">
        <v>2221</v>
      </c>
      <c r="H2469" t="s">
        <v>2562</v>
      </c>
      <c r="I2469" t="s">
        <v>51263</v>
      </c>
      <c r="J2469" t="s">
        <v>2221</v>
      </c>
      <c r="L2469">
        <v>2463</v>
      </c>
      <c r="M2469" t="s">
        <v>9631</v>
      </c>
      <c r="N2469" t="s">
        <v>31954</v>
      </c>
      <c r="O2469" t="s">
        <v>32105</v>
      </c>
      <c r="P2469" t="s">
        <v>32106</v>
      </c>
      <c r="Q2469" t="s">
        <v>9631</v>
      </c>
    </row>
    <row r="2470" spans="2:17" x14ac:dyDescent="0.3">
      <c r="B2470">
        <v>2464</v>
      </c>
      <c r="C2470" t="s">
        <v>2222</v>
      </c>
      <c r="D2470" t="s">
        <v>42476</v>
      </c>
      <c r="E2470" t="s">
        <v>2099</v>
      </c>
      <c r="F2470" t="s">
        <v>51264</v>
      </c>
      <c r="G2470" t="s">
        <v>2222</v>
      </c>
      <c r="H2470" t="s">
        <v>2564</v>
      </c>
      <c r="I2470" t="s">
        <v>51265</v>
      </c>
      <c r="J2470" t="s">
        <v>2222</v>
      </c>
      <c r="L2470">
        <v>2464</v>
      </c>
      <c r="M2470" t="s">
        <v>9632</v>
      </c>
      <c r="N2470" t="s">
        <v>31956</v>
      </c>
      <c r="O2470" t="s">
        <v>32107</v>
      </c>
      <c r="P2470" t="s">
        <v>32108</v>
      </c>
      <c r="Q2470" t="s">
        <v>9632</v>
      </c>
    </row>
    <row r="2471" spans="2:17" x14ac:dyDescent="0.3">
      <c r="B2471">
        <v>2465</v>
      </c>
      <c r="C2471" t="s">
        <v>2223</v>
      </c>
      <c r="D2471" t="s">
        <v>42478</v>
      </c>
      <c r="E2471" t="s">
        <v>2102</v>
      </c>
      <c r="F2471" t="s">
        <v>51266</v>
      </c>
      <c r="G2471" t="s">
        <v>2223</v>
      </c>
      <c r="H2471" t="s">
        <v>2566</v>
      </c>
      <c r="I2471" t="s">
        <v>51267</v>
      </c>
      <c r="J2471" t="s">
        <v>2223</v>
      </c>
      <c r="L2471">
        <v>2465</v>
      </c>
      <c r="M2471" t="s">
        <v>9633</v>
      </c>
      <c r="N2471" t="s">
        <v>31958</v>
      </c>
      <c r="O2471" t="s">
        <v>32109</v>
      </c>
      <c r="P2471" t="s">
        <v>32110</v>
      </c>
      <c r="Q2471" t="s">
        <v>9633</v>
      </c>
    </row>
    <row r="2472" spans="2:17" x14ac:dyDescent="0.3">
      <c r="B2472">
        <v>2466</v>
      </c>
      <c r="C2472" t="s">
        <v>2224</v>
      </c>
      <c r="D2472" t="s">
        <v>42480</v>
      </c>
      <c r="E2472" t="s">
        <v>2105</v>
      </c>
      <c r="F2472" t="s">
        <v>51268</v>
      </c>
      <c r="G2472" t="s">
        <v>2224</v>
      </c>
      <c r="H2472" t="s">
        <v>2568</v>
      </c>
      <c r="I2472" t="s">
        <v>51269</v>
      </c>
      <c r="J2472" t="s">
        <v>2224</v>
      </c>
      <c r="L2472">
        <v>2466</v>
      </c>
      <c r="M2472" t="s">
        <v>9634</v>
      </c>
      <c r="N2472" t="s">
        <v>31960</v>
      </c>
      <c r="O2472" t="s">
        <v>32111</v>
      </c>
      <c r="P2472" t="s">
        <v>32112</v>
      </c>
      <c r="Q2472" t="s">
        <v>9634</v>
      </c>
    </row>
    <row r="2473" spans="2:17" x14ac:dyDescent="0.3">
      <c r="B2473">
        <v>2467</v>
      </c>
      <c r="C2473" t="s">
        <v>2225</v>
      </c>
      <c r="D2473" t="s">
        <v>42482</v>
      </c>
      <c r="E2473" t="s">
        <v>2108</v>
      </c>
      <c r="F2473" t="s">
        <v>51270</v>
      </c>
      <c r="G2473" t="s">
        <v>2225</v>
      </c>
      <c r="H2473" t="s">
        <v>2570</v>
      </c>
      <c r="I2473" t="s">
        <v>51271</v>
      </c>
      <c r="J2473" t="s">
        <v>2225</v>
      </c>
      <c r="L2473">
        <v>2467</v>
      </c>
      <c r="M2473" t="s">
        <v>9635</v>
      </c>
      <c r="N2473" t="s">
        <v>31962</v>
      </c>
      <c r="O2473" t="s">
        <v>32113</v>
      </c>
      <c r="P2473" t="s">
        <v>32114</v>
      </c>
      <c r="Q2473" t="s">
        <v>9635</v>
      </c>
    </row>
    <row r="2474" spans="2:17" x14ac:dyDescent="0.3">
      <c r="B2474">
        <v>2468</v>
      </c>
      <c r="C2474" t="s">
        <v>2226</v>
      </c>
      <c r="D2474" t="s">
        <v>42484</v>
      </c>
      <c r="E2474" t="s">
        <v>2111</v>
      </c>
      <c r="F2474" t="s">
        <v>51272</v>
      </c>
      <c r="G2474" t="s">
        <v>2226</v>
      </c>
      <c r="H2474" t="s">
        <v>2572</v>
      </c>
      <c r="I2474" t="s">
        <v>51273</v>
      </c>
      <c r="J2474" t="s">
        <v>2226</v>
      </c>
      <c r="L2474">
        <v>2468</v>
      </c>
      <c r="M2474" t="s">
        <v>9636</v>
      </c>
      <c r="N2474" t="s">
        <v>31964</v>
      </c>
      <c r="O2474" t="s">
        <v>32115</v>
      </c>
      <c r="P2474" t="s">
        <v>32116</v>
      </c>
      <c r="Q2474" t="s">
        <v>9636</v>
      </c>
    </row>
    <row r="2475" spans="2:17" x14ac:dyDescent="0.3">
      <c r="B2475">
        <v>2469</v>
      </c>
      <c r="C2475" t="s">
        <v>2227</v>
      </c>
      <c r="D2475" t="s">
        <v>42486</v>
      </c>
      <c r="E2475" t="s">
        <v>2114</v>
      </c>
      <c r="F2475" t="s">
        <v>51274</v>
      </c>
      <c r="G2475" t="s">
        <v>2227</v>
      </c>
      <c r="H2475" t="s">
        <v>2574</v>
      </c>
      <c r="I2475" t="s">
        <v>51275</v>
      </c>
      <c r="J2475" t="s">
        <v>2227</v>
      </c>
      <c r="L2475">
        <v>2469</v>
      </c>
      <c r="M2475" t="s">
        <v>9637</v>
      </c>
      <c r="N2475" t="s">
        <v>31966</v>
      </c>
      <c r="O2475" t="s">
        <v>32117</v>
      </c>
      <c r="P2475" t="s">
        <v>32118</v>
      </c>
      <c r="Q2475" t="s">
        <v>9637</v>
      </c>
    </row>
    <row r="2476" spans="2:17" x14ac:dyDescent="0.3">
      <c r="B2476">
        <v>2470</v>
      </c>
      <c r="C2476" t="s">
        <v>2228</v>
      </c>
      <c r="D2476" t="s">
        <v>42488</v>
      </c>
      <c r="E2476" t="s">
        <v>2117</v>
      </c>
      <c r="F2476" t="s">
        <v>51276</v>
      </c>
      <c r="G2476" t="s">
        <v>2228</v>
      </c>
      <c r="H2476" t="s">
        <v>2576</v>
      </c>
      <c r="I2476" t="s">
        <v>51277</v>
      </c>
      <c r="J2476" t="s">
        <v>2228</v>
      </c>
      <c r="L2476">
        <v>2470</v>
      </c>
      <c r="M2476" t="s">
        <v>9638</v>
      </c>
      <c r="N2476" t="s">
        <v>31968</v>
      </c>
      <c r="O2476" t="s">
        <v>32119</v>
      </c>
      <c r="P2476" t="s">
        <v>32120</v>
      </c>
      <c r="Q2476" t="s">
        <v>9638</v>
      </c>
    </row>
    <row r="2477" spans="2:17" x14ac:dyDescent="0.3">
      <c r="B2477">
        <v>2471</v>
      </c>
      <c r="C2477" t="s">
        <v>2229</v>
      </c>
      <c r="D2477" t="s">
        <v>42490</v>
      </c>
      <c r="E2477" t="s">
        <v>2120</v>
      </c>
      <c r="F2477" t="s">
        <v>51278</v>
      </c>
      <c r="G2477" t="s">
        <v>2229</v>
      </c>
      <c r="H2477" t="s">
        <v>2578</v>
      </c>
      <c r="I2477" t="s">
        <v>51279</v>
      </c>
      <c r="J2477" t="s">
        <v>2229</v>
      </c>
      <c r="L2477">
        <v>2471</v>
      </c>
      <c r="M2477" t="s">
        <v>9639</v>
      </c>
      <c r="N2477" t="s">
        <v>31970</v>
      </c>
      <c r="O2477" t="s">
        <v>32121</v>
      </c>
      <c r="P2477" t="s">
        <v>32122</v>
      </c>
      <c r="Q2477" t="s">
        <v>9639</v>
      </c>
    </row>
    <row r="2478" spans="2:17" x14ac:dyDescent="0.3">
      <c r="B2478">
        <v>2472</v>
      </c>
      <c r="C2478" t="s">
        <v>2230</v>
      </c>
      <c r="D2478" t="s">
        <v>42492</v>
      </c>
      <c r="E2478" t="s">
        <v>2123</v>
      </c>
      <c r="F2478" t="s">
        <v>51280</v>
      </c>
      <c r="G2478" t="s">
        <v>2230</v>
      </c>
      <c r="H2478" t="s">
        <v>2580</v>
      </c>
      <c r="I2478" t="s">
        <v>51281</v>
      </c>
      <c r="J2478" t="s">
        <v>2230</v>
      </c>
      <c r="L2478">
        <v>2472</v>
      </c>
      <c r="M2478" t="s">
        <v>9640</v>
      </c>
      <c r="N2478" t="s">
        <v>31972</v>
      </c>
      <c r="O2478" t="s">
        <v>32123</v>
      </c>
      <c r="P2478" t="s">
        <v>32124</v>
      </c>
      <c r="Q2478" t="s">
        <v>9640</v>
      </c>
    </row>
    <row r="2479" spans="2:17" x14ac:dyDescent="0.3">
      <c r="B2479">
        <v>2473</v>
      </c>
      <c r="C2479" t="s">
        <v>2231</v>
      </c>
      <c r="D2479" t="s">
        <v>42494</v>
      </c>
      <c r="E2479" t="s">
        <v>2126</v>
      </c>
      <c r="F2479" t="s">
        <v>51282</v>
      </c>
      <c r="G2479" t="s">
        <v>2231</v>
      </c>
      <c r="H2479" t="s">
        <v>2582</v>
      </c>
      <c r="I2479" t="s">
        <v>51283</v>
      </c>
      <c r="J2479" t="s">
        <v>2231</v>
      </c>
      <c r="L2479">
        <v>2473</v>
      </c>
      <c r="M2479" t="s">
        <v>9641</v>
      </c>
      <c r="N2479" t="s">
        <v>31974</v>
      </c>
      <c r="O2479" t="s">
        <v>32125</v>
      </c>
      <c r="P2479" t="s">
        <v>32126</v>
      </c>
      <c r="Q2479" t="s">
        <v>9641</v>
      </c>
    </row>
    <row r="2480" spans="2:17" x14ac:dyDescent="0.3">
      <c r="B2480">
        <v>2474</v>
      </c>
      <c r="C2480" t="s">
        <v>2232</v>
      </c>
      <c r="D2480" t="s">
        <v>42496</v>
      </c>
      <c r="E2480" t="s">
        <v>2129</v>
      </c>
      <c r="F2480" t="s">
        <v>51284</v>
      </c>
      <c r="G2480" t="s">
        <v>2232</v>
      </c>
      <c r="H2480" t="s">
        <v>2584</v>
      </c>
      <c r="I2480" t="s">
        <v>51285</v>
      </c>
      <c r="J2480" t="s">
        <v>2232</v>
      </c>
      <c r="L2480">
        <v>2474</v>
      </c>
      <c r="M2480" t="s">
        <v>9642</v>
      </c>
      <c r="N2480" t="s">
        <v>31976</v>
      </c>
      <c r="O2480" t="s">
        <v>32127</v>
      </c>
      <c r="P2480" t="s">
        <v>32128</v>
      </c>
      <c r="Q2480" t="s">
        <v>9642</v>
      </c>
    </row>
    <row r="2481" spans="2:17" x14ac:dyDescent="0.3">
      <c r="B2481">
        <v>2475</v>
      </c>
      <c r="C2481" t="s">
        <v>2233</v>
      </c>
      <c r="D2481" t="s">
        <v>42498</v>
      </c>
      <c r="E2481" t="s">
        <v>2132</v>
      </c>
      <c r="F2481" t="s">
        <v>51286</v>
      </c>
      <c r="G2481" t="s">
        <v>2233</v>
      </c>
      <c r="H2481" t="s">
        <v>2586</v>
      </c>
      <c r="I2481" t="s">
        <v>51287</v>
      </c>
      <c r="J2481" t="s">
        <v>2233</v>
      </c>
      <c r="L2481">
        <v>2475</v>
      </c>
      <c r="M2481" t="s">
        <v>9643</v>
      </c>
      <c r="N2481" t="s">
        <v>31978</v>
      </c>
      <c r="O2481" t="s">
        <v>32129</v>
      </c>
      <c r="P2481" t="s">
        <v>32130</v>
      </c>
      <c r="Q2481" t="s">
        <v>9643</v>
      </c>
    </row>
    <row r="2482" spans="2:17" x14ac:dyDescent="0.3">
      <c r="B2482">
        <v>2476</v>
      </c>
      <c r="C2482" t="s">
        <v>2234</v>
      </c>
      <c r="D2482" t="s">
        <v>42500</v>
      </c>
      <c r="E2482" t="s">
        <v>2135</v>
      </c>
      <c r="F2482" t="s">
        <v>51288</v>
      </c>
      <c r="G2482" t="s">
        <v>2234</v>
      </c>
      <c r="H2482" t="s">
        <v>2588</v>
      </c>
      <c r="I2482" t="s">
        <v>51289</v>
      </c>
      <c r="J2482" t="s">
        <v>2234</v>
      </c>
      <c r="L2482">
        <v>2476</v>
      </c>
      <c r="M2482" t="s">
        <v>9644</v>
      </c>
      <c r="N2482" t="s">
        <v>31980</v>
      </c>
      <c r="O2482" t="s">
        <v>32131</v>
      </c>
      <c r="P2482" t="s">
        <v>32132</v>
      </c>
      <c r="Q2482" t="s">
        <v>9644</v>
      </c>
    </row>
    <row r="2483" spans="2:17" x14ac:dyDescent="0.3">
      <c r="B2483">
        <v>2477</v>
      </c>
      <c r="C2483" t="s">
        <v>2235</v>
      </c>
      <c r="D2483" t="s">
        <v>42502</v>
      </c>
      <c r="E2483" t="s">
        <v>2137</v>
      </c>
      <c r="F2483" t="s">
        <v>51290</v>
      </c>
      <c r="G2483" t="s">
        <v>2235</v>
      </c>
      <c r="H2483" t="s">
        <v>2590</v>
      </c>
      <c r="I2483" t="s">
        <v>51291</v>
      </c>
      <c r="J2483" t="s">
        <v>2235</v>
      </c>
      <c r="L2483">
        <v>2477</v>
      </c>
      <c r="M2483" t="s">
        <v>9645</v>
      </c>
      <c r="N2483" t="s">
        <v>31982</v>
      </c>
      <c r="O2483" t="s">
        <v>32133</v>
      </c>
      <c r="P2483" t="s">
        <v>32134</v>
      </c>
      <c r="Q2483" t="s">
        <v>9645</v>
      </c>
    </row>
    <row r="2484" spans="2:17" x14ac:dyDescent="0.3">
      <c r="B2484">
        <v>2478</v>
      </c>
      <c r="C2484" t="s">
        <v>26978</v>
      </c>
      <c r="D2484" t="s">
        <v>42504</v>
      </c>
      <c r="E2484" t="s">
        <v>2139</v>
      </c>
      <c r="F2484" t="s">
        <v>51292</v>
      </c>
      <c r="G2484" t="s">
        <v>26978</v>
      </c>
      <c r="H2484" t="s">
        <v>2591</v>
      </c>
      <c r="I2484" t="s">
        <v>51293</v>
      </c>
      <c r="J2484" t="s">
        <v>26978</v>
      </c>
      <c r="L2484">
        <v>2478</v>
      </c>
      <c r="M2484" t="s">
        <v>27077</v>
      </c>
      <c r="N2484" t="s">
        <v>31984</v>
      </c>
      <c r="O2484" t="s">
        <v>32135</v>
      </c>
      <c r="P2484" t="s">
        <v>32136</v>
      </c>
      <c r="Q2484" t="s">
        <v>27077</v>
      </c>
    </row>
    <row r="2485" spans="2:17" x14ac:dyDescent="0.3">
      <c r="B2485">
        <v>2479</v>
      </c>
      <c r="C2485" t="s">
        <v>26979</v>
      </c>
      <c r="D2485" t="s">
        <v>42506</v>
      </c>
      <c r="E2485" t="s">
        <v>2141</v>
      </c>
      <c r="F2485" t="s">
        <v>51294</v>
      </c>
      <c r="G2485" t="s">
        <v>26979</v>
      </c>
      <c r="H2485" t="s">
        <v>2592</v>
      </c>
      <c r="I2485" t="s">
        <v>51295</v>
      </c>
      <c r="J2485" t="s">
        <v>26979</v>
      </c>
      <c r="L2485">
        <v>2479</v>
      </c>
      <c r="M2485" t="s">
        <v>27078</v>
      </c>
      <c r="N2485" t="s">
        <v>31986</v>
      </c>
      <c r="O2485" t="s">
        <v>32137</v>
      </c>
      <c r="P2485" t="s">
        <v>32138</v>
      </c>
      <c r="Q2485" t="s">
        <v>27078</v>
      </c>
    </row>
    <row r="2486" spans="2:17" x14ac:dyDescent="0.3">
      <c r="B2486">
        <v>2480</v>
      </c>
      <c r="C2486" t="s">
        <v>26980</v>
      </c>
      <c r="D2486" t="s">
        <v>42508</v>
      </c>
      <c r="E2486" t="s">
        <v>2143</v>
      </c>
      <c r="F2486" t="s">
        <v>51296</v>
      </c>
      <c r="G2486" t="s">
        <v>26980</v>
      </c>
      <c r="H2486" t="s">
        <v>2593</v>
      </c>
      <c r="I2486" t="s">
        <v>51297</v>
      </c>
      <c r="J2486" t="s">
        <v>26980</v>
      </c>
      <c r="L2486">
        <v>2480</v>
      </c>
      <c r="M2486" t="s">
        <v>27079</v>
      </c>
      <c r="N2486" t="s">
        <v>31988</v>
      </c>
      <c r="O2486" t="s">
        <v>32139</v>
      </c>
      <c r="P2486" t="s">
        <v>32140</v>
      </c>
      <c r="Q2486" t="s">
        <v>27079</v>
      </c>
    </row>
    <row r="2487" spans="2:17" x14ac:dyDescent="0.3">
      <c r="B2487">
        <v>2481</v>
      </c>
      <c r="C2487" t="s">
        <v>2236</v>
      </c>
      <c r="D2487" t="s">
        <v>42510</v>
      </c>
      <c r="E2487" t="s">
        <v>2145</v>
      </c>
      <c r="F2487" t="s">
        <v>51298</v>
      </c>
      <c r="G2487" t="s">
        <v>2236</v>
      </c>
      <c r="H2487" t="s">
        <v>2595</v>
      </c>
      <c r="I2487" t="s">
        <v>51299</v>
      </c>
      <c r="J2487" t="s">
        <v>2236</v>
      </c>
      <c r="L2487">
        <v>2481</v>
      </c>
      <c r="M2487" t="s">
        <v>9646</v>
      </c>
      <c r="N2487" t="s">
        <v>31990</v>
      </c>
      <c r="O2487" t="s">
        <v>32141</v>
      </c>
      <c r="P2487" t="s">
        <v>32142</v>
      </c>
      <c r="Q2487" t="s">
        <v>9646</v>
      </c>
    </row>
    <row r="2488" spans="2:17" x14ac:dyDescent="0.3">
      <c r="B2488">
        <v>2482</v>
      </c>
      <c r="C2488" t="s">
        <v>2237</v>
      </c>
      <c r="D2488" t="s">
        <v>42512</v>
      </c>
      <c r="E2488" t="s">
        <v>2148</v>
      </c>
      <c r="F2488" t="s">
        <v>51300</v>
      </c>
      <c r="G2488" t="s">
        <v>2237</v>
      </c>
      <c r="H2488" t="s">
        <v>2597</v>
      </c>
      <c r="I2488" t="s">
        <v>51301</v>
      </c>
      <c r="J2488" t="s">
        <v>2237</v>
      </c>
      <c r="L2488">
        <v>2482</v>
      </c>
      <c r="M2488" t="s">
        <v>9647</v>
      </c>
      <c r="N2488" t="s">
        <v>32143</v>
      </c>
      <c r="O2488" t="s">
        <v>32144</v>
      </c>
      <c r="P2488" t="s">
        <v>32145</v>
      </c>
      <c r="Q2488" t="s">
        <v>9647</v>
      </c>
    </row>
    <row r="2489" spans="2:17" x14ac:dyDescent="0.3">
      <c r="B2489">
        <v>2483</v>
      </c>
      <c r="C2489" t="s">
        <v>2238</v>
      </c>
      <c r="D2489" t="s">
        <v>42514</v>
      </c>
      <c r="E2489" t="s">
        <v>2151</v>
      </c>
      <c r="F2489" t="s">
        <v>51302</v>
      </c>
      <c r="G2489" t="s">
        <v>2238</v>
      </c>
      <c r="H2489" t="s">
        <v>2599</v>
      </c>
      <c r="I2489" t="s">
        <v>51303</v>
      </c>
      <c r="J2489" t="s">
        <v>2238</v>
      </c>
      <c r="L2489">
        <v>2483</v>
      </c>
      <c r="M2489" t="s">
        <v>9648</v>
      </c>
      <c r="N2489" t="s">
        <v>32146</v>
      </c>
      <c r="O2489" t="s">
        <v>32147</v>
      </c>
      <c r="P2489" t="s">
        <v>32148</v>
      </c>
      <c r="Q2489" t="s">
        <v>9648</v>
      </c>
    </row>
    <row r="2490" spans="2:17" x14ac:dyDescent="0.3">
      <c r="B2490">
        <v>2484</v>
      </c>
      <c r="C2490" t="s">
        <v>2239</v>
      </c>
      <c r="D2490" t="s">
        <v>42516</v>
      </c>
      <c r="E2490" t="s">
        <v>2153</v>
      </c>
      <c r="F2490" t="s">
        <v>51304</v>
      </c>
      <c r="G2490" t="s">
        <v>2239</v>
      </c>
      <c r="H2490" t="s">
        <v>2601</v>
      </c>
      <c r="I2490" t="s">
        <v>51305</v>
      </c>
      <c r="J2490" t="s">
        <v>2239</v>
      </c>
      <c r="L2490">
        <v>2484</v>
      </c>
      <c r="M2490" t="s">
        <v>9649</v>
      </c>
      <c r="N2490" t="s">
        <v>32149</v>
      </c>
      <c r="O2490" t="s">
        <v>32150</v>
      </c>
      <c r="P2490" t="s">
        <v>32151</v>
      </c>
      <c r="Q2490" t="s">
        <v>9649</v>
      </c>
    </row>
    <row r="2491" spans="2:17" x14ac:dyDescent="0.3">
      <c r="B2491">
        <v>2485</v>
      </c>
      <c r="C2491" t="s">
        <v>2240</v>
      </c>
      <c r="D2491" t="s">
        <v>42518</v>
      </c>
      <c r="E2491" t="s">
        <v>2156</v>
      </c>
      <c r="F2491" t="s">
        <v>51306</v>
      </c>
      <c r="G2491" t="s">
        <v>2240</v>
      </c>
      <c r="H2491" t="s">
        <v>2603</v>
      </c>
      <c r="I2491" t="s">
        <v>51307</v>
      </c>
      <c r="J2491" t="s">
        <v>2240</v>
      </c>
      <c r="L2491">
        <v>2485</v>
      </c>
      <c r="M2491" t="s">
        <v>9650</v>
      </c>
      <c r="N2491" t="s">
        <v>32152</v>
      </c>
      <c r="O2491" t="s">
        <v>32153</v>
      </c>
      <c r="P2491" t="s">
        <v>32154</v>
      </c>
      <c r="Q2491" t="s">
        <v>9650</v>
      </c>
    </row>
    <row r="2492" spans="2:17" x14ac:dyDescent="0.3">
      <c r="B2492">
        <v>2486</v>
      </c>
      <c r="C2492" t="s">
        <v>2241</v>
      </c>
      <c r="D2492" t="s">
        <v>42520</v>
      </c>
      <c r="E2492" t="s">
        <v>2159</v>
      </c>
      <c r="F2492" t="s">
        <v>51308</v>
      </c>
      <c r="G2492" t="s">
        <v>2241</v>
      </c>
      <c r="H2492" t="s">
        <v>2605</v>
      </c>
      <c r="I2492" t="s">
        <v>51309</v>
      </c>
      <c r="J2492" t="s">
        <v>2241</v>
      </c>
      <c r="L2492">
        <v>2486</v>
      </c>
      <c r="M2492" t="s">
        <v>9651</v>
      </c>
      <c r="N2492" t="s">
        <v>32155</v>
      </c>
      <c r="O2492" t="s">
        <v>32156</v>
      </c>
      <c r="P2492" t="s">
        <v>32157</v>
      </c>
      <c r="Q2492" t="s">
        <v>9651</v>
      </c>
    </row>
    <row r="2493" spans="2:17" x14ac:dyDescent="0.3">
      <c r="B2493">
        <v>2487</v>
      </c>
      <c r="C2493" t="s">
        <v>2242</v>
      </c>
      <c r="D2493" t="s">
        <v>42522</v>
      </c>
      <c r="E2493" t="s">
        <v>2162</v>
      </c>
      <c r="F2493" t="s">
        <v>51310</v>
      </c>
      <c r="G2493" t="s">
        <v>2242</v>
      </c>
      <c r="H2493" t="s">
        <v>2607</v>
      </c>
      <c r="I2493" t="s">
        <v>51311</v>
      </c>
      <c r="J2493" t="s">
        <v>2242</v>
      </c>
      <c r="L2493">
        <v>2487</v>
      </c>
      <c r="M2493" t="s">
        <v>9652</v>
      </c>
      <c r="N2493" t="s">
        <v>32158</v>
      </c>
      <c r="O2493" t="s">
        <v>32159</v>
      </c>
      <c r="P2493" t="s">
        <v>32160</v>
      </c>
      <c r="Q2493" t="s">
        <v>9652</v>
      </c>
    </row>
    <row r="2494" spans="2:17" x14ac:dyDescent="0.3">
      <c r="B2494">
        <v>2488</v>
      </c>
      <c r="C2494" t="s">
        <v>2243</v>
      </c>
      <c r="D2494" t="s">
        <v>42518</v>
      </c>
      <c r="E2494" t="s">
        <v>2164</v>
      </c>
      <c r="F2494" t="s">
        <v>51312</v>
      </c>
      <c r="G2494" t="s">
        <v>2243</v>
      </c>
      <c r="H2494" t="s">
        <v>2609</v>
      </c>
      <c r="I2494" t="s">
        <v>51313</v>
      </c>
      <c r="J2494" t="s">
        <v>2243</v>
      </c>
      <c r="L2494">
        <v>2488</v>
      </c>
      <c r="M2494" t="s">
        <v>9653</v>
      </c>
      <c r="N2494" t="s">
        <v>32152</v>
      </c>
      <c r="O2494" t="s">
        <v>32161</v>
      </c>
      <c r="P2494" t="s">
        <v>32162</v>
      </c>
      <c r="Q2494" t="s">
        <v>9653</v>
      </c>
    </row>
    <row r="2495" spans="2:17" x14ac:dyDescent="0.3">
      <c r="B2495">
        <v>2489</v>
      </c>
      <c r="C2495" t="s">
        <v>2244</v>
      </c>
      <c r="D2495" t="s">
        <v>42520</v>
      </c>
      <c r="E2495" t="s">
        <v>2166</v>
      </c>
      <c r="F2495" t="s">
        <v>51314</v>
      </c>
      <c r="G2495" t="s">
        <v>2244</v>
      </c>
      <c r="H2495" t="s">
        <v>2611</v>
      </c>
      <c r="I2495" t="s">
        <v>51315</v>
      </c>
      <c r="J2495" t="s">
        <v>2244</v>
      </c>
      <c r="L2495">
        <v>2489</v>
      </c>
      <c r="M2495" t="s">
        <v>9654</v>
      </c>
      <c r="N2495" t="s">
        <v>32155</v>
      </c>
      <c r="O2495" t="s">
        <v>32163</v>
      </c>
      <c r="P2495" t="s">
        <v>32164</v>
      </c>
      <c r="Q2495" t="s">
        <v>9654</v>
      </c>
    </row>
    <row r="2496" spans="2:17" x14ac:dyDescent="0.3">
      <c r="B2496">
        <v>2490</v>
      </c>
      <c r="C2496" t="s">
        <v>2245</v>
      </c>
      <c r="D2496" t="s">
        <v>42526</v>
      </c>
      <c r="E2496" t="s">
        <v>2169</v>
      </c>
      <c r="F2496" t="s">
        <v>51316</v>
      </c>
      <c r="G2496" t="s">
        <v>2245</v>
      </c>
      <c r="H2496" t="s">
        <v>2613</v>
      </c>
      <c r="I2496" t="s">
        <v>51317</v>
      </c>
      <c r="J2496" t="s">
        <v>2245</v>
      </c>
      <c r="L2496">
        <v>2490</v>
      </c>
      <c r="M2496" t="s">
        <v>9655</v>
      </c>
      <c r="N2496" t="s">
        <v>32000</v>
      </c>
      <c r="O2496" t="s">
        <v>32165</v>
      </c>
      <c r="P2496" t="s">
        <v>32166</v>
      </c>
      <c r="Q2496" t="s">
        <v>9655</v>
      </c>
    </row>
    <row r="2497" spans="2:17" x14ac:dyDescent="0.3">
      <c r="B2497">
        <v>2491</v>
      </c>
      <c r="C2497" t="s">
        <v>5400</v>
      </c>
      <c r="D2497" t="s">
        <v>42369</v>
      </c>
      <c r="E2497" t="s">
        <v>51318</v>
      </c>
      <c r="F2497" t="s">
        <v>51319</v>
      </c>
      <c r="G2497" t="s">
        <v>5400</v>
      </c>
      <c r="H2497" t="s">
        <v>51318</v>
      </c>
      <c r="I2497" t="s">
        <v>51319</v>
      </c>
      <c r="J2497" t="s">
        <v>5400</v>
      </c>
      <c r="L2497">
        <v>2491</v>
      </c>
      <c r="M2497" t="s">
        <v>9656</v>
      </c>
      <c r="N2497" t="s">
        <v>32167</v>
      </c>
      <c r="O2497" t="s">
        <v>32168</v>
      </c>
      <c r="P2497" t="s">
        <v>32169</v>
      </c>
      <c r="Q2497" t="s">
        <v>9656</v>
      </c>
    </row>
    <row r="2498" spans="2:17" x14ac:dyDescent="0.3">
      <c r="B2498">
        <v>2492</v>
      </c>
      <c r="C2498" t="s">
        <v>5401</v>
      </c>
      <c r="D2498" t="s">
        <v>42372</v>
      </c>
      <c r="E2498" t="s">
        <v>5402</v>
      </c>
      <c r="F2498" t="s">
        <v>51320</v>
      </c>
      <c r="G2498" t="s">
        <v>5401</v>
      </c>
      <c r="H2498" t="s">
        <v>5402</v>
      </c>
      <c r="I2498" t="s">
        <v>51320</v>
      </c>
      <c r="J2498" t="s">
        <v>5401</v>
      </c>
      <c r="L2498">
        <v>2492</v>
      </c>
      <c r="M2498" t="s">
        <v>9658</v>
      </c>
      <c r="N2498" t="s">
        <v>32170</v>
      </c>
      <c r="O2498" t="s">
        <v>9660</v>
      </c>
      <c r="P2498" t="s">
        <v>32171</v>
      </c>
      <c r="Q2498" t="s">
        <v>9658</v>
      </c>
    </row>
    <row r="2499" spans="2:17" x14ac:dyDescent="0.3">
      <c r="B2499">
        <v>2493</v>
      </c>
      <c r="C2499" t="s">
        <v>5403</v>
      </c>
      <c r="D2499" t="s">
        <v>42374</v>
      </c>
      <c r="E2499" t="s">
        <v>5404</v>
      </c>
      <c r="F2499" t="s">
        <v>51321</v>
      </c>
      <c r="G2499" t="s">
        <v>5403</v>
      </c>
      <c r="H2499" t="s">
        <v>5404</v>
      </c>
      <c r="I2499" t="s">
        <v>51321</v>
      </c>
      <c r="J2499" t="s">
        <v>5403</v>
      </c>
      <c r="L2499">
        <v>2493</v>
      </c>
      <c r="M2499" t="s">
        <v>9661</v>
      </c>
      <c r="N2499" t="s">
        <v>32172</v>
      </c>
      <c r="O2499" t="s">
        <v>9663</v>
      </c>
      <c r="P2499" t="s">
        <v>32173</v>
      </c>
      <c r="Q2499" t="s">
        <v>9661</v>
      </c>
    </row>
    <row r="2500" spans="2:17" x14ac:dyDescent="0.3">
      <c r="B2500">
        <v>2494</v>
      </c>
      <c r="C2500" t="s">
        <v>5405</v>
      </c>
      <c r="D2500" t="s">
        <v>42376</v>
      </c>
      <c r="E2500" t="s">
        <v>5406</v>
      </c>
      <c r="F2500" t="s">
        <v>51322</v>
      </c>
      <c r="G2500" t="s">
        <v>5405</v>
      </c>
      <c r="H2500" t="s">
        <v>5406</v>
      </c>
      <c r="I2500" t="s">
        <v>51322</v>
      </c>
      <c r="J2500" t="s">
        <v>5405</v>
      </c>
      <c r="L2500">
        <v>2494</v>
      </c>
      <c r="M2500" t="s">
        <v>9664</v>
      </c>
      <c r="N2500" t="s">
        <v>32174</v>
      </c>
      <c r="O2500" t="s">
        <v>9666</v>
      </c>
      <c r="P2500" t="s">
        <v>32175</v>
      </c>
      <c r="Q2500" t="s">
        <v>9664</v>
      </c>
    </row>
    <row r="2501" spans="2:17" x14ac:dyDescent="0.3">
      <c r="B2501">
        <v>2495</v>
      </c>
      <c r="C2501" t="s">
        <v>5407</v>
      </c>
      <c r="D2501" t="s">
        <v>42378</v>
      </c>
      <c r="E2501" t="s">
        <v>5408</v>
      </c>
      <c r="F2501" t="s">
        <v>51323</v>
      </c>
      <c r="G2501" t="s">
        <v>5407</v>
      </c>
      <c r="H2501" t="s">
        <v>5408</v>
      </c>
      <c r="I2501" t="s">
        <v>51323</v>
      </c>
      <c r="J2501" t="s">
        <v>5407</v>
      </c>
      <c r="L2501">
        <v>2495</v>
      </c>
      <c r="M2501" t="s">
        <v>9667</v>
      </c>
      <c r="N2501" t="s">
        <v>32176</v>
      </c>
      <c r="O2501" t="s">
        <v>9669</v>
      </c>
      <c r="P2501" t="s">
        <v>32177</v>
      </c>
      <c r="Q2501" t="s">
        <v>9667</v>
      </c>
    </row>
    <row r="2502" spans="2:17" x14ac:dyDescent="0.3">
      <c r="B2502">
        <v>2496</v>
      </c>
      <c r="C2502" t="s">
        <v>5409</v>
      </c>
      <c r="D2502" t="s">
        <v>42380</v>
      </c>
      <c r="E2502" t="s">
        <v>5410</v>
      </c>
      <c r="F2502" t="s">
        <v>51324</v>
      </c>
      <c r="G2502" t="s">
        <v>5409</v>
      </c>
      <c r="H2502" t="s">
        <v>5410</v>
      </c>
      <c r="I2502" t="s">
        <v>51324</v>
      </c>
      <c r="J2502" t="s">
        <v>5409</v>
      </c>
      <c r="L2502">
        <v>2496</v>
      </c>
      <c r="M2502" t="s">
        <v>9670</v>
      </c>
      <c r="N2502" t="s">
        <v>32178</v>
      </c>
      <c r="O2502" t="s">
        <v>9672</v>
      </c>
      <c r="P2502" t="s">
        <v>32179</v>
      </c>
      <c r="Q2502" t="s">
        <v>9670</v>
      </c>
    </row>
    <row r="2503" spans="2:17" x14ac:dyDescent="0.3">
      <c r="B2503">
        <v>2497</v>
      </c>
      <c r="C2503" t="s">
        <v>5411</v>
      </c>
      <c r="D2503" t="s">
        <v>42382</v>
      </c>
      <c r="E2503" t="s">
        <v>51325</v>
      </c>
      <c r="F2503" t="s">
        <v>26835</v>
      </c>
      <c r="G2503" t="s">
        <v>5411</v>
      </c>
      <c r="H2503" t="s">
        <v>51325</v>
      </c>
      <c r="I2503" t="s">
        <v>26835</v>
      </c>
      <c r="J2503" t="s">
        <v>5411</v>
      </c>
      <c r="L2503">
        <v>2497</v>
      </c>
      <c r="M2503" t="s">
        <v>9673</v>
      </c>
      <c r="N2503" t="s">
        <v>32180</v>
      </c>
      <c r="O2503" t="s">
        <v>32181</v>
      </c>
      <c r="P2503" t="s">
        <v>26125</v>
      </c>
      <c r="Q2503" t="s">
        <v>9673</v>
      </c>
    </row>
    <row r="2504" spans="2:17" x14ac:dyDescent="0.3">
      <c r="B2504">
        <v>2498</v>
      </c>
      <c r="C2504" t="s">
        <v>26836</v>
      </c>
      <c r="D2504" t="s">
        <v>42384</v>
      </c>
      <c r="E2504" t="s">
        <v>26837</v>
      </c>
      <c r="F2504" t="s">
        <v>51326</v>
      </c>
      <c r="G2504" t="s">
        <v>26836</v>
      </c>
      <c r="H2504" t="s">
        <v>26837</v>
      </c>
      <c r="I2504" t="s">
        <v>51326</v>
      </c>
      <c r="J2504" t="s">
        <v>26836</v>
      </c>
      <c r="L2504">
        <v>2498</v>
      </c>
      <c r="M2504" t="s">
        <v>9676</v>
      </c>
      <c r="N2504" t="s">
        <v>32182</v>
      </c>
      <c r="O2504" t="s">
        <v>26127</v>
      </c>
      <c r="P2504" t="s">
        <v>32183</v>
      </c>
      <c r="Q2504" t="s">
        <v>9676</v>
      </c>
    </row>
    <row r="2505" spans="2:17" x14ac:dyDescent="0.3">
      <c r="B2505">
        <v>2499</v>
      </c>
      <c r="C2505" t="s">
        <v>5413</v>
      </c>
      <c r="D2505" t="s">
        <v>42386</v>
      </c>
      <c r="E2505" t="s">
        <v>26838</v>
      </c>
      <c r="F2505" t="s">
        <v>51327</v>
      </c>
      <c r="G2505" t="s">
        <v>5413</v>
      </c>
      <c r="H2505" t="s">
        <v>26838</v>
      </c>
      <c r="I2505" t="s">
        <v>51327</v>
      </c>
      <c r="J2505" t="s">
        <v>5413</v>
      </c>
      <c r="L2505">
        <v>2499</v>
      </c>
      <c r="M2505" t="s">
        <v>9678</v>
      </c>
      <c r="N2505" t="s">
        <v>32184</v>
      </c>
      <c r="O2505" t="s">
        <v>26128</v>
      </c>
      <c r="P2505" t="s">
        <v>32185</v>
      </c>
      <c r="Q2505" t="s">
        <v>9678</v>
      </c>
    </row>
    <row r="2506" spans="2:17" x14ac:dyDescent="0.3">
      <c r="B2506">
        <v>2500</v>
      </c>
      <c r="C2506" t="s">
        <v>5414</v>
      </c>
      <c r="D2506" t="s">
        <v>42388</v>
      </c>
      <c r="E2506" t="s">
        <v>26839</v>
      </c>
      <c r="F2506" t="s">
        <v>51328</v>
      </c>
      <c r="G2506" t="s">
        <v>5414</v>
      </c>
      <c r="H2506" t="s">
        <v>26839</v>
      </c>
      <c r="I2506" t="s">
        <v>51328</v>
      </c>
      <c r="J2506" t="s">
        <v>5414</v>
      </c>
      <c r="L2506">
        <v>2500</v>
      </c>
      <c r="M2506" t="s">
        <v>9680</v>
      </c>
      <c r="N2506" t="s">
        <v>32186</v>
      </c>
      <c r="O2506" t="s">
        <v>26129</v>
      </c>
      <c r="P2506" t="s">
        <v>32187</v>
      </c>
      <c r="Q2506" t="s">
        <v>9680</v>
      </c>
    </row>
    <row r="2507" spans="2:17" x14ac:dyDescent="0.3">
      <c r="B2507">
        <v>2501</v>
      </c>
      <c r="C2507" t="s">
        <v>5415</v>
      </c>
      <c r="D2507" t="s">
        <v>42390</v>
      </c>
      <c r="E2507" t="s">
        <v>26840</v>
      </c>
      <c r="F2507" t="s">
        <v>51329</v>
      </c>
      <c r="G2507" t="s">
        <v>5415</v>
      </c>
      <c r="H2507" t="s">
        <v>26840</v>
      </c>
      <c r="I2507" t="s">
        <v>51329</v>
      </c>
      <c r="J2507" t="s">
        <v>5415</v>
      </c>
      <c r="L2507">
        <v>2501</v>
      </c>
      <c r="M2507" t="s">
        <v>9682</v>
      </c>
      <c r="N2507" t="s">
        <v>32188</v>
      </c>
      <c r="O2507" t="s">
        <v>26130</v>
      </c>
      <c r="P2507" t="s">
        <v>32189</v>
      </c>
      <c r="Q2507" t="s">
        <v>9682</v>
      </c>
    </row>
    <row r="2508" spans="2:17" x14ac:dyDescent="0.3">
      <c r="B2508">
        <v>2502</v>
      </c>
      <c r="C2508" t="s">
        <v>5416</v>
      </c>
      <c r="D2508" t="s">
        <v>42392</v>
      </c>
      <c r="E2508" t="s">
        <v>26841</v>
      </c>
      <c r="F2508" t="s">
        <v>51330</v>
      </c>
      <c r="G2508" t="s">
        <v>5416</v>
      </c>
      <c r="H2508" t="s">
        <v>26841</v>
      </c>
      <c r="I2508" t="s">
        <v>51330</v>
      </c>
      <c r="J2508" t="s">
        <v>5416</v>
      </c>
      <c r="L2508">
        <v>2502</v>
      </c>
      <c r="M2508" t="s">
        <v>9684</v>
      </c>
      <c r="N2508" t="s">
        <v>32190</v>
      </c>
      <c r="O2508" t="s">
        <v>26131</v>
      </c>
      <c r="P2508" t="s">
        <v>32191</v>
      </c>
      <c r="Q2508" t="s">
        <v>9684</v>
      </c>
    </row>
    <row r="2509" spans="2:17" x14ac:dyDescent="0.3">
      <c r="B2509">
        <v>2503</v>
      </c>
      <c r="C2509" t="s">
        <v>5417</v>
      </c>
      <c r="D2509" t="s">
        <v>42394</v>
      </c>
      <c r="E2509" t="s">
        <v>5418</v>
      </c>
      <c r="F2509" t="s">
        <v>51331</v>
      </c>
      <c r="G2509" t="s">
        <v>5417</v>
      </c>
      <c r="H2509" t="s">
        <v>5418</v>
      </c>
      <c r="I2509" t="s">
        <v>51331</v>
      </c>
      <c r="J2509" t="s">
        <v>5417</v>
      </c>
      <c r="L2509">
        <v>2503</v>
      </c>
      <c r="M2509" t="s">
        <v>9686</v>
      </c>
      <c r="N2509" t="s">
        <v>32192</v>
      </c>
      <c r="O2509" t="s">
        <v>9687</v>
      </c>
      <c r="P2509" t="s">
        <v>32193</v>
      </c>
      <c r="Q2509" t="s">
        <v>9686</v>
      </c>
    </row>
    <row r="2510" spans="2:17" x14ac:dyDescent="0.3">
      <c r="B2510">
        <v>2504</v>
      </c>
      <c r="C2510" t="s">
        <v>5419</v>
      </c>
      <c r="D2510" t="s">
        <v>42396</v>
      </c>
      <c r="E2510" t="s">
        <v>5420</v>
      </c>
      <c r="F2510" t="s">
        <v>51332</v>
      </c>
      <c r="G2510" t="s">
        <v>5419</v>
      </c>
      <c r="H2510" t="s">
        <v>5420</v>
      </c>
      <c r="I2510" t="s">
        <v>51332</v>
      </c>
      <c r="J2510" t="s">
        <v>5419</v>
      </c>
      <c r="L2510">
        <v>2504</v>
      </c>
      <c r="M2510" t="s">
        <v>9688</v>
      </c>
      <c r="N2510" t="s">
        <v>32194</v>
      </c>
      <c r="O2510" t="s">
        <v>9689</v>
      </c>
      <c r="P2510" t="s">
        <v>32195</v>
      </c>
      <c r="Q2510" t="s">
        <v>9688</v>
      </c>
    </row>
    <row r="2511" spans="2:17" x14ac:dyDescent="0.3">
      <c r="B2511">
        <v>2505</v>
      </c>
      <c r="C2511" t="s">
        <v>5421</v>
      </c>
      <c r="D2511" t="s">
        <v>42398</v>
      </c>
      <c r="E2511" t="s">
        <v>5422</v>
      </c>
      <c r="F2511" t="s">
        <v>51333</v>
      </c>
      <c r="G2511" t="s">
        <v>5421</v>
      </c>
      <c r="H2511" t="s">
        <v>5422</v>
      </c>
      <c r="I2511" t="s">
        <v>51333</v>
      </c>
      <c r="J2511" t="s">
        <v>5421</v>
      </c>
      <c r="L2511">
        <v>2505</v>
      </c>
      <c r="M2511" t="s">
        <v>9690</v>
      </c>
      <c r="N2511" t="s">
        <v>32196</v>
      </c>
      <c r="O2511" t="s">
        <v>9691</v>
      </c>
      <c r="P2511" t="s">
        <v>32197</v>
      </c>
      <c r="Q2511" t="s">
        <v>9690</v>
      </c>
    </row>
    <row r="2512" spans="2:17" x14ac:dyDescent="0.3">
      <c r="B2512">
        <v>2506</v>
      </c>
      <c r="C2512" t="s">
        <v>5423</v>
      </c>
      <c r="D2512" t="s">
        <v>42400</v>
      </c>
      <c r="E2512" t="s">
        <v>5424</v>
      </c>
      <c r="F2512" t="s">
        <v>51334</v>
      </c>
      <c r="G2512" t="s">
        <v>5423</v>
      </c>
      <c r="H2512" t="s">
        <v>5424</v>
      </c>
      <c r="I2512" t="s">
        <v>51334</v>
      </c>
      <c r="J2512" t="s">
        <v>5423</v>
      </c>
      <c r="L2512">
        <v>2506</v>
      </c>
      <c r="M2512" t="s">
        <v>9692</v>
      </c>
      <c r="N2512" t="s">
        <v>32198</v>
      </c>
      <c r="O2512" t="s">
        <v>9694</v>
      </c>
      <c r="P2512" t="s">
        <v>32199</v>
      </c>
      <c r="Q2512" t="s">
        <v>9692</v>
      </c>
    </row>
    <row r="2513" spans="2:17" x14ac:dyDescent="0.3">
      <c r="B2513">
        <v>2507</v>
      </c>
      <c r="C2513" t="s">
        <v>863</v>
      </c>
      <c r="D2513" t="s">
        <v>42402</v>
      </c>
      <c r="E2513" t="s">
        <v>5425</v>
      </c>
      <c r="F2513" t="s">
        <v>51335</v>
      </c>
      <c r="G2513" t="s">
        <v>863</v>
      </c>
      <c r="H2513" t="s">
        <v>5425</v>
      </c>
      <c r="I2513" t="s">
        <v>51335</v>
      </c>
      <c r="J2513" t="s">
        <v>863</v>
      </c>
      <c r="L2513">
        <v>2507</v>
      </c>
      <c r="M2513" t="s">
        <v>9695</v>
      </c>
      <c r="N2513" t="s">
        <v>32200</v>
      </c>
      <c r="O2513" t="s">
        <v>9696</v>
      </c>
      <c r="P2513" t="s">
        <v>32201</v>
      </c>
      <c r="Q2513" t="s">
        <v>9695</v>
      </c>
    </row>
    <row r="2514" spans="2:17" x14ac:dyDescent="0.3">
      <c r="B2514">
        <v>2508</v>
      </c>
      <c r="C2514" t="s">
        <v>51336</v>
      </c>
      <c r="D2514" t="s">
        <v>42405</v>
      </c>
      <c r="E2514" t="s">
        <v>51337</v>
      </c>
      <c r="F2514" t="s">
        <v>51338</v>
      </c>
      <c r="G2514" t="s">
        <v>51336</v>
      </c>
      <c r="H2514" t="s">
        <v>51337</v>
      </c>
      <c r="I2514" t="s">
        <v>51338</v>
      </c>
      <c r="J2514" t="s">
        <v>51336</v>
      </c>
      <c r="L2514">
        <v>2508</v>
      </c>
      <c r="M2514" t="s">
        <v>32202</v>
      </c>
      <c r="N2514" t="s">
        <v>32203</v>
      </c>
      <c r="O2514" t="s">
        <v>32204</v>
      </c>
      <c r="P2514" t="s">
        <v>32205</v>
      </c>
      <c r="Q2514" t="s">
        <v>32202</v>
      </c>
    </row>
    <row r="2515" spans="2:17" x14ac:dyDescent="0.3">
      <c r="B2515">
        <v>2509</v>
      </c>
      <c r="C2515" t="s">
        <v>5426</v>
      </c>
      <c r="D2515" t="s">
        <v>42408</v>
      </c>
      <c r="E2515" t="s">
        <v>5427</v>
      </c>
      <c r="F2515" t="s">
        <v>51339</v>
      </c>
      <c r="G2515" t="s">
        <v>5426</v>
      </c>
      <c r="H2515" t="s">
        <v>5427</v>
      </c>
      <c r="I2515" t="s">
        <v>51339</v>
      </c>
      <c r="J2515" t="s">
        <v>5426</v>
      </c>
      <c r="L2515">
        <v>2509</v>
      </c>
      <c r="M2515" t="s">
        <v>9697</v>
      </c>
      <c r="N2515" t="s">
        <v>32206</v>
      </c>
      <c r="O2515" t="s">
        <v>9699</v>
      </c>
      <c r="P2515" t="s">
        <v>32207</v>
      </c>
      <c r="Q2515" t="s">
        <v>9697</v>
      </c>
    </row>
    <row r="2516" spans="2:17" x14ac:dyDescent="0.3">
      <c r="B2516">
        <v>2510</v>
      </c>
      <c r="C2516" t="s">
        <v>5428</v>
      </c>
      <c r="D2516" t="s">
        <v>42410</v>
      </c>
      <c r="E2516" t="s">
        <v>51340</v>
      </c>
      <c r="F2516" t="s">
        <v>51341</v>
      </c>
      <c r="G2516" t="s">
        <v>5428</v>
      </c>
      <c r="H2516" t="s">
        <v>51340</v>
      </c>
      <c r="I2516" t="s">
        <v>51341</v>
      </c>
      <c r="J2516" t="s">
        <v>5428</v>
      </c>
      <c r="L2516">
        <v>2510</v>
      </c>
      <c r="M2516" t="s">
        <v>9700</v>
      </c>
      <c r="N2516" t="s">
        <v>32208</v>
      </c>
      <c r="O2516" t="s">
        <v>32209</v>
      </c>
      <c r="P2516" t="s">
        <v>32210</v>
      </c>
      <c r="Q2516" t="s">
        <v>9700</v>
      </c>
    </row>
    <row r="2517" spans="2:17" x14ac:dyDescent="0.3">
      <c r="B2517">
        <v>2511</v>
      </c>
      <c r="C2517" t="s">
        <v>5429</v>
      </c>
      <c r="D2517" t="s">
        <v>42413</v>
      </c>
      <c r="E2517" t="s">
        <v>51342</v>
      </c>
      <c r="F2517" t="s">
        <v>51343</v>
      </c>
      <c r="G2517" t="s">
        <v>5429</v>
      </c>
      <c r="H2517" t="s">
        <v>51342</v>
      </c>
      <c r="I2517" t="s">
        <v>51343</v>
      </c>
      <c r="J2517" t="s">
        <v>5429</v>
      </c>
      <c r="L2517">
        <v>2511</v>
      </c>
      <c r="M2517" t="s">
        <v>9702</v>
      </c>
      <c r="N2517" t="s">
        <v>32211</v>
      </c>
      <c r="O2517" t="s">
        <v>32212</v>
      </c>
      <c r="P2517" t="s">
        <v>32213</v>
      </c>
      <c r="Q2517" t="s">
        <v>9702</v>
      </c>
    </row>
    <row r="2518" spans="2:17" x14ac:dyDescent="0.3">
      <c r="B2518">
        <v>2512</v>
      </c>
      <c r="C2518" t="s">
        <v>5430</v>
      </c>
      <c r="D2518" t="s">
        <v>42416</v>
      </c>
      <c r="E2518" t="s">
        <v>5431</v>
      </c>
      <c r="F2518" t="s">
        <v>51344</v>
      </c>
      <c r="G2518" t="s">
        <v>5430</v>
      </c>
      <c r="H2518" t="s">
        <v>5431</v>
      </c>
      <c r="I2518" t="s">
        <v>51344</v>
      </c>
      <c r="J2518" t="s">
        <v>5430</v>
      </c>
      <c r="L2518">
        <v>2512</v>
      </c>
      <c r="M2518" t="s">
        <v>9704</v>
      </c>
      <c r="N2518" t="s">
        <v>32214</v>
      </c>
      <c r="O2518" t="s">
        <v>9706</v>
      </c>
      <c r="P2518" t="s">
        <v>32215</v>
      </c>
      <c r="Q2518" t="s">
        <v>9704</v>
      </c>
    </row>
    <row r="2519" spans="2:17" x14ac:dyDescent="0.3">
      <c r="B2519">
        <v>2513</v>
      </c>
      <c r="C2519" t="s">
        <v>5432</v>
      </c>
      <c r="D2519" t="s">
        <v>42418</v>
      </c>
      <c r="E2519" t="s">
        <v>5433</v>
      </c>
      <c r="F2519" t="s">
        <v>51345</v>
      </c>
      <c r="G2519" t="s">
        <v>5432</v>
      </c>
      <c r="H2519" t="s">
        <v>5433</v>
      </c>
      <c r="I2519" t="s">
        <v>51345</v>
      </c>
      <c r="J2519" t="s">
        <v>5432</v>
      </c>
      <c r="L2519">
        <v>2513</v>
      </c>
      <c r="M2519" t="s">
        <v>9707</v>
      </c>
      <c r="N2519" t="s">
        <v>32216</v>
      </c>
      <c r="O2519" t="s">
        <v>9709</v>
      </c>
      <c r="P2519" t="s">
        <v>32217</v>
      </c>
      <c r="Q2519" t="s">
        <v>9707</v>
      </c>
    </row>
    <row r="2520" spans="2:17" x14ac:dyDescent="0.3">
      <c r="B2520">
        <v>2514</v>
      </c>
      <c r="C2520" t="s">
        <v>5434</v>
      </c>
      <c r="D2520" t="s">
        <v>42420</v>
      </c>
      <c r="E2520" t="s">
        <v>5435</v>
      </c>
      <c r="F2520" t="s">
        <v>51346</v>
      </c>
      <c r="G2520" t="s">
        <v>5434</v>
      </c>
      <c r="H2520" t="s">
        <v>5435</v>
      </c>
      <c r="I2520" t="s">
        <v>51346</v>
      </c>
      <c r="J2520" t="s">
        <v>5434</v>
      </c>
      <c r="L2520">
        <v>2514</v>
      </c>
      <c r="M2520" t="s">
        <v>9710</v>
      </c>
      <c r="N2520" t="s">
        <v>32218</v>
      </c>
      <c r="O2520" t="s">
        <v>9712</v>
      </c>
      <c r="P2520" t="s">
        <v>32219</v>
      </c>
      <c r="Q2520" t="s">
        <v>9710</v>
      </c>
    </row>
    <row r="2521" spans="2:17" x14ac:dyDescent="0.3">
      <c r="B2521">
        <v>2515</v>
      </c>
      <c r="C2521" t="s">
        <v>5436</v>
      </c>
      <c r="D2521" t="s">
        <v>28415</v>
      </c>
      <c r="E2521" t="s">
        <v>5437</v>
      </c>
      <c r="F2521" t="s">
        <v>46682</v>
      </c>
      <c r="G2521" t="s">
        <v>5436</v>
      </c>
      <c r="H2521" t="s">
        <v>5437</v>
      </c>
      <c r="I2521" t="s">
        <v>46682</v>
      </c>
      <c r="J2521" t="s">
        <v>5436</v>
      </c>
      <c r="L2521">
        <v>2515</v>
      </c>
      <c r="M2521" t="s">
        <v>9713</v>
      </c>
      <c r="N2521" t="s">
        <v>32220</v>
      </c>
      <c r="O2521" t="s">
        <v>9715</v>
      </c>
      <c r="P2521" t="s">
        <v>32221</v>
      </c>
      <c r="Q2521" t="s">
        <v>9713</v>
      </c>
    </row>
    <row r="2522" spans="2:17" x14ac:dyDescent="0.3">
      <c r="B2522">
        <v>2516</v>
      </c>
      <c r="C2522" t="s">
        <v>5438</v>
      </c>
      <c r="D2522" t="s">
        <v>28417</v>
      </c>
      <c r="E2522" t="s">
        <v>5439</v>
      </c>
      <c r="F2522" t="s">
        <v>46683</v>
      </c>
      <c r="G2522" t="s">
        <v>5438</v>
      </c>
      <c r="H2522" t="s">
        <v>5439</v>
      </c>
      <c r="I2522" t="s">
        <v>46683</v>
      </c>
      <c r="J2522" t="s">
        <v>5438</v>
      </c>
      <c r="L2522">
        <v>2516</v>
      </c>
      <c r="M2522" t="s">
        <v>9716</v>
      </c>
      <c r="N2522" t="s">
        <v>32222</v>
      </c>
      <c r="O2522" t="s">
        <v>9718</v>
      </c>
      <c r="P2522" t="s">
        <v>32223</v>
      </c>
      <c r="Q2522" t="s">
        <v>9716</v>
      </c>
    </row>
    <row r="2523" spans="2:17" x14ac:dyDescent="0.3">
      <c r="B2523">
        <v>2517</v>
      </c>
      <c r="C2523" t="s">
        <v>5440</v>
      </c>
      <c r="D2523" t="s">
        <v>28419</v>
      </c>
      <c r="E2523" t="s">
        <v>5441</v>
      </c>
      <c r="F2523" t="s">
        <v>46684</v>
      </c>
      <c r="G2523" t="s">
        <v>5440</v>
      </c>
      <c r="H2523" t="s">
        <v>5441</v>
      </c>
      <c r="I2523" t="s">
        <v>46684</v>
      </c>
      <c r="J2523" t="s">
        <v>5440</v>
      </c>
      <c r="L2523">
        <v>2517</v>
      </c>
      <c r="M2523" t="s">
        <v>9719</v>
      </c>
      <c r="N2523" t="s">
        <v>32224</v>
      </c>
      <c r="O2523" t="s">
        <v>9721</v>
      </c>
      <c r="P2523" t="s">
        <v>32225</v>
      </c>
      <c r="Q2523" t="s">
        <v>9719</v>
      </c>
    </row>
    <row r="2524" spans="2:17" x14ac:dyDescent="0.3">
      <c r="B2524">
        <v>2518</v>
      </c>
      <c r="C2524" t="s">
        <v>5442</v>
      </c>
      <c r="D2524" t="s">
        <v>28421</v>
      </c>
      <c r="E2524" t="s">
        <v>5443</v>
      </c>
      <c r="F2524" t="s">
        <v>46685</v>
      </c>
      <c r="G2524" t="s">
        <v>5442</v>
      </c>
      <c r="H2524" t="s">
        <v>5443</v>
      </c>
      <c r="I2524" t="s">
        <v>46685</v>
      </c>
      <c r="J2524" t="s">
        <v>5442</v>
      </c>
      <c r="L2524">
        <v>2518</v>
      </c>
      <c r="M2524" t="s">
        <v>9722</v>
      </c>
      <c r="N2524" t="s">
        <v>32226</v>
      </c>
      <c r="O2524" t="s">
        <v>9724</v>
      </c>
      <c r="P2524" t="s">
        <v>32227</v>
      </c>
      <c r="Q2524" t="s">
        <v>9722</v>
      </c>
    </row>
    <row r="2525" spans="2:17" x14ac:dyDescent="0.3">
      <c r="B2525">
        <v>2519</v>
      </c>
      <c r="C2525" t="s">
        <v>5444</v>
      </c>
      <c r="D2525" t="s">
        <v>28423</v>
      </c>
      <c r="E2525" t="s">
        <v>5445</v>
      </c>
      <c r="F2525" t="s">
        <v>46686</v>
      </c>
      <c r="G2525" t="s">
        <v>5444</v>
      </c>
      <c r="H2525" t="s">
        <v>5445</v>
      </c>
      <c r="I2525" t="s">
        <v>46686</v>
      </c>
      <c r="J2525" t="s">
        <v>5444</v>
      </c>
      <c r="L2525">
        <v>2519</v>
      </c>
      <c r="M2525" t="s">
        <v>9725</v>
      </c>
      <c r="N2525" t="s">
        <v>32228</v>
      </c>
      <c r="O2525" t="s">
        <v>9727</v>
      </c>
      <c r="P2525" t="s">
        <v>32229</v>
      </c>
      <c r="Q2525" t="s">
        <v>9725</v>
      </c>
    </row>
    <row r="2526" spans="2:17" x14ac:dyDescent="0.3">
      <c r="B2526">
        <v>2520</v>
      </c>
      <c r="C2526" t="s">
        <v>5446</v>
      </c>
      <c r="D2526" t="s">
        <v>28425</v>
      </c>
      <c r="E2526" t="s">
        <v>5447</v>
      </c>
      <c r="F2526" t="s">
        <v>46687</v>
      </c>
      <c r="G2526" t="s">
        <v>5446</v>
      </c>
      <c r="H2526" t="s">
        <v>5447</v>
      </c>
      <c r="I2526" t="s">
        <v>46687</v>
      </c>
      <c r="J2526" t="s">
        <v>5446</v>
      </c>
      <c r="L2526">
        <v>2520</v>
      </c>
      <c r="M2526" t="s">
        <v>9728</v>
      </c>
      <c r="N2526" t="s">
        <v>32230</v>
      </c>
      <c r="O2526" t="s">
        <v>9730</v>
      </c>
      <c r="P2526" t="s">
        <v>32231</v>
      </c>
      <c r="Q2526" t="s">
        <v>9728</v>
      </c>
    </row>
    <row r="2527" spans="2:17" x14ac:dyDescent="0.3">
      <c r="B2527">
        <v>2521</v>
      </c>
      <c r="C2527" t="s">
        <v>5448</v>
      </c>
      <c r="D2527" t="s">
        <v>28427</v>
      </c>
      <c r="E2527" t="s">
        <v>5449</v>
      </c>
      <c r="F2527" t="s">
        <v>46688</v>
      </c>
      <c r="G2527" t="s">
        <v>5448</v>
      </c>
      <c r="H2527" t="s">
        <v>5449</v>
      </c>
      <c r="I2527" t="s">
        <v>46688</v>
      </c>
      <c r="J2527" t="s">
        <v>5448</v>
      </c>
      <c r="L2527">
        <v>2521</v>
      </c>
      <c r="M2527" t="s">
        <v>9731</v>
      </c>
      <c r="N2527" t="s">
        <v>32232</v>
      </c>
      <c r="O2527" t="s">
        <v>9733</v>
      </c>
      <c r="P2527" t="s">
        <v>32233</v>
      </c>
      <c r="Q2527" t="s">
        <v>9731</v>
      </c>
    </row>
    <row r="2528" spans="2:17" x14ac:dyDescent="0.3">
      <c r="B2528">
        <v>2522</v>
      </c>
      <c r="C2528" t="s">
        <v>5450</v>
      </c>
      <c r="D2528" t="s">
        <v>28429</v>
      </c>
      <c r="E2528" t="s">
        <v>5451</v>
      </c>
      <c r="F2528" t="s">
        <v>46689</v>
      </c>
      <c r="G2528" t="s">
        <v>5450</v>
      </c>
      <c r="H2528" t="s">
        <v>5451</v>
      </c>
      <c r="I2528" t="s">
        <v>46689</v>
      </c>
      <c r="J2528" t="s">
        <v>5450</v>
      </c>
      <c r="L2528">
        <v>2522</v>
      </c>
      <c r="M2528" t="s">
        <v>9734</v>
      </c>
      <c r="N2528" t="s">
        <v>32234</v>
      </c>
      <c r="O2528" t="s">
        <v>9736</v>
      </c>
      <c r="P2528" t="s">
        <v>32235</v>
      </c>
      <c r="Q2528" t="s">
        <v>9734</v>
      </c>
    </row>
    <row r="2529" spans="2:17" x14ac:dyDescent="0.3">
      <c r="B2529">
        <v>2523</v>
      </c>
      <c r="C2529" t="s">
        <v>5452</v>
      </c>
      <c r="D2529" t="s">
        <v>28431</v>
      </c>
      <c r="E2529" t="s">
        <v>5453</v>
      </c>
      <c r="F2529" t="s">
        <v>46690</v>
      </c>
      <c r="G2529" t="s">
        <v>5452</v>
      </c>
      <c r="H2529" t="s">
        <v>5453</v>
      </c>
      <c r="I2529" t="s">
        <v>46690</v>
      </c>
      <c r="J2529" t="s">
        <v>5452</v>
      </c>
      <c r="L2529">
        <v>2523</v>
      </c>
      <c r="M2529" t="s">
        <v>9737</v>
      </c>
      <c r="N2529" t="s">
        <v>32236</v>
      </c>
      <c r="O2529" t="s">
        <v>9739</v>
      </c>
      <c r="P2529" t="s">
        <v>32237</v>
      </c>
      <c r="Q2529" t="s">
        <v>9737</v>
      </c>
    </row>
    <row r="2530" spans="2:17" x14ac:dyDescent="0.3">
      <c r="B2530">
        <v>2524</v>
      </c>
      <c r="C2530" t="s">
        <v>5454</v>
      </c>
      <c r="D2530" t="s">
        <v>28390</v>
      </c>
      <c r="E2530" t="s">
        <v>5455</v>
      </c>
      <c r="F2530" t="s">
        <v>46659</v>
      </c>
      <c r="G2530" t="s">
        <v>5454</v>
      </c>
      <c r="H2530" t="s">
        <v>5455</v>
      </c>
      <c r="I2530" t="s">
        <v>46659</v>
      </c>
      <c r="J2530" t="s">
        <v>5454</v>
      </c>
      <c r="L2530">
        <v>2524</v>
      </c>
      <c r="M2530" t="s">
        <v>9740</v>
      </c>
      <c r="N2530" t="s">
        <v>32238</v>
      </c>
      <c r="O2530" t="s">
        <v>9742</v>
      </c>
      <c r="P2530" t="s">
        <v>32239</v>
      </c>
      <c r="Q2530" t="s">
        <v>9740</v>
      </c>
    </row>
    <row r="2531" spans="2:17" x14ac:dyDescent="0.3">
      <c r="B2531">
        <v>2525</v>
      </c>
      <c r="C2531" t="s">
        <v>5456</v>
      </c>
      <c r="D2531" t="s">
        <v>28392</v>
      </c>
      <c r="E2531" t="s">
        <v>5457</v>
      </c>
      <c r="F2531" t="s">
        <v>46660</v>
      </c>
      <c r="G2531" t="s">
        <v>5456</v>
      </c>
      <c r="H2531" t="s">
        <v>5457</v>
      </c>
      <c r="I2531" t="s">
        <v>46660</v>
      </c>
      <c r="J2531" t="s">
        <v>5456</v>
      </c>
      <c r="L2531">
        <v>2525</v>
      </c>
      <c r="M2531" t="s">
        <v>9743</v>
      </c>
      <c r="N2531" t="s">
        <v>32240</v>
      </c>
      <c r="O2531" t="s">
        <v>9745</v>
      </c>
      <c r="P2531" t="s">
        <v>32241</v>
      </c>
      <c r="Q2531" t="s">
        <v>9743</v>
      </c>
    </row>
    <row r="2532" spans="2:17" x14ac:dyDescent="0.3">
      <c r="B2532">
        <v>2526</v>
      </c>
      <c r="C2532" t="s">
        <v>5458</v>
      </c>
      <c r="D2532" t="s">
        <v>42433</v>
      </c>
      <c r="E2532" t="s">
        <v>5459</v>
      </c>
      <c r="F2532" t="s">
        <v>51347</v>
      </c>
      <c r="G2532" t="s">
        <v>5458</v>
      </c>
      <c r="H2532" t="s">
        <v>5459</v>
      </c>
      <c r="I2532" t="s">
        <v>51347</v>
      </c>
      <c r="J2532" t="s">
        <v>5458</v>
      </c>
      <c r="L2532">
        <v>2526</v>
      </c>
      <c r="M2532" t="s">
        <v>9746</v>
      </c>
      <c r="N2532" t="s">
        <v>32242</v>
      </c>
      <c r="O2532" t="s">
        <v>9748</v>
      </c>
      <c r="P2532" t="s">
        <v>32243</v>
      </c>
      <c r="Q2532" t="s">
        <v>9746</v>
      </c>
    </row>
    <row r="2533" spans="2:17" x14ac:dyDescent="0.3">
      <c r="B2533">
        <v>2527</v>
      </c>
      <c r="C2533" t="s">
        <v>5460</v>
      </c>
      <c r="D2533" t="s">
        <v>42435</v>
      </c>
      <c r="E2533" t="s">
        <v>5461</v>
      </c>
      <c r="F2533" t="s">
        <v>51348</v>
      </c>
      <c r="G2533" t="s">
        <v>5460</v>
      </c>
      <c r="H2533" t="s">
        <v>5461</v>
      </c>
      <c r="I2533" t="s">
        <v>51348</v>
      </c>
      <c r="J2533" t="s">
        <v>5460</v>
      </c>
      <c r="L2533">
        <v>2527</v>
      </c>
      <c r="M2533" t="s">
        <v>9749</v>
      </c>
      <c r="N2533" t="s">
        <v>32244</v>
      </c>
      <c r="O2533" t="s">
        <v>9751</v>
      </c>
      <c r="P2533" t="s">
        <v>32245</v>
      </c>
      <c r="Q2533" t="s">
        <v>9749</v>
      </c>
    </row>
    <row r="2534" spans="2:17" x14ac:dyDescent="0.3">
      <c r="B2534">
        <v>2528</v>
      </c>
      <c r="C2534" t="s">
        <v>5462</v>
      </c>
      <c r="D2534" t="s">
        <v>42437</v>
      </c>
      <c r="E2534" t="s">
        <v>5463</v>
      </c>
      <c r="F2534" t="s">
        <v>51349</v>
      </c>
      <c r="G2534" t="s">
        <v>5462</v>
      </c>
      <c r="H2534" t="s">
        <v>5463</v>
      </c>
      <c r="I2534" t="s">
        <v>51349</v>
      </c>
      <c r="J2534" t="s">
        <v>5462</v>
      </c>
      <c r="L2534">
        <v>2528</v>
      </c>
      <c r="M2534" t="s">
        <v>9752</v>
      </c>
      <c r="N2534" t="s">
        <v>32246</v>
      </c>
      <c r="O2534" t="s">
        <v>9754</v>
      </c>
      <c r="P2534" t="s">
        <v>32247</v>
      </c>
      <c r="Q2534" t="s">
        <v>9752</v>
      </c>
    </row>
    <row r="2535" spans="2:17" x14ac:dyDescent="0.3">
      <c r="B2535">
        <v>2529</v>
      </c>
      <c r="C2535" t="s">
        <v>51350</v>
      </c>
      <c r="D2535" t="s">
        <v>42440</v>
      </c>
      <c r="E2535" t="s">
        <v>5464</v>
      </c>
      <c r="F2535" t="s">
        <v>51351</v>
      </c>
      <c r="G2535" t="s">
        <v>51350</v>
      </c>
      <c r="H2535" t="s">
        <v>5464</v>
      </c>
      <c r="I2535" t="s">
        <v>51351</v>
      </c>
      <c r="J2535" t="s">
        <v>51350</v>
      </c>
      <c r="L2535">
        <v>2529</v>
      </c>
      <c r="M2535" t="s">
        <v>32248</v>
      </c>
      <c r="N2535" t="s">
        <v>32249</v>
      </c>
      <c r="O2535" t="s">
        <v>9756</v>
      </c>
      <c r="P2535" t="s">
        <v>32250</v>
      </c>
      <c r="Q2535" t="s">
        <v>32248</v>
      </c>
    </row>
    <row r="2536" spans="2:17" x14ac:dyDescent="0.3">
      <c r="B2536">
        <v>2530</v>
      </c>
      <c r="C2536" t="s">
        <v>5844</v>
      </c>
      <c r="D2536" t="s">
        <v>42442</v>
      </c>
      <c r="E2536" t="s">
        <v>5465</v>
      </c>
      <c r="F2536" t="s">
        <v>51352</v>
      </c>
      <c r="G2536" t="s">
        <v>5844</v>
      </c>
      <c r="H2536" t="s">
        <v>5465</v>
      </c>
      <c r="I2536" t="s">
        <v>51352</v>
      </c>
      <c r="J2536" t="s">
        <v>5844</v>
      </c>
      <c r="L2536">
        <v>2530</v>
      </c>
      <c r="M2536" t="s">
        <v>9757</v>
      </c>
      <c r="N2536" t="s">
        <v>32251</v>
      </c>
      <c r="O2536" t="s">
        <v>9759</v>
      </c>
      <c r="P2536" t="s">
        <v>32252</v>
      </c>
      <c r="Q2536" t="s">
        <v>9757</v>
      </c>
    </row>
    <row r="2537" spans="2:17" x14ac:dyDescent="0.3">
      <c r="B2537">
        <v>2531</v>
      </c>
      <c r="C2537" t="s">
        <v>5466</v>
      </c>
      <c r="D2537" t="s">
        <v>42444</v>
      </c>
      <c r="E2537" t="s">
        <v>5467</v>
      </c>
      <c r="F2537" t="s">
        <v>51353</v>
      </c>
      <c r="G2537" t="s">
        <v>5466</v>
      </c>
      <c r="H2537" t="s">
        <v>5467</v>
      </c>
      <c r="I2537" t="s">
        <v>51353</v>
      </c>
      <c r="J2537" t="s">
        <v>5466</v>
      </c>
      <c r="L2537">
        <v>2531</v>
      </c>
      <c r="M2537" t="s">
        <v>9760</v>
      </c>
      <c r="N2537" t="s">
        <v>32253</v>
      </c>
      <c r="O2537" t="s">
        <v>9762</v>
      </c>
      <c r="P2537" t="s">
        <v>32254</v>
      </c>
      <c r="Q2537" t="s">
        <v>9760</v>
      </c>
    </row>
    <row r="2538" spans="2:17" x14ac:dyDescent="0.3">
      <c r="B2538">
        <v>2532</v>
      </c>
      <c r="C2538" t="s">
        <v>5468</v>
      </c>
      <c r="D2538" t="s">
        <v>42446</v>
      </c>
      <c r="E2538" t="s">
        <v>5469</v>
      </c>
      <c r="F2538" t="s">
        <v>51354</v>
      </c>
      <c r="G2538" t="s">
        <v>5468</v>
      </c>
      <c r="H2538" t="s">
        <v>5469</v>
      </c>
      <c r="I2538" t="s">
        <v>51354</v>
      </c>
      <c r="J2538" t="s">
        <v>5468</v>
      </c>
      <c r="L2538">
        <v>2532</v>
      </c>
      <c r="M2538" t="s">
        <v>9763</v>
      </c>
      <c r="N2538" t="s">
        <v>32255</v>
      </c>
      <c r="O2538" t="s">
        <v>9765</v>
      </c>
      <c r="P2538" t="s">
        <v>32256</v>
      </c>
      <c r="Q2538" t="s">
        <v>9763</v>
      </c>
    </row>
    <row r="2539" spans="2:17" x14ac:dyDescent="0.3">
      <c r="B2539">
        <v>2533</v>
      </c>
      <c r="C2539" t="s">
        <v>5470</v>
      </c>
      <c r="D2539" t="s">
        <v>42448</v>
      </c>
      <c r="E2539" t="s">
        <v>5471</v>
      </c>
      <c r="F2539" t="s">
        <v>51355</v>
      </c>
      <c r="G2539" t="s">
        <v>5470</v>
      </c>
      <c r="H2539" t="s">
        <v>5471</v>
      </c>
      <c r="I2539" t="s">
        <v>51355</v>
      </c>
      <c r="J2539" t="s">
        <v>5470</v>
      </c>
      <c r="L2539">
        <v>2533</v>
      </c>
      <c r="M2539" t="s">
        <v>9766</v>
      </c>
      <c r="N2539" t="s">
        <v>32257</v>
      </c>
      <c r="O2539" t="s">
        <v>9768</v>
      </c>
      <c r="P2539" t="s">
        <v>32258</v>
      </c>
      <c r="Q2539" t="s">
        <v>9766</v>
      </c>
    </row>
    <row r="2540" spans="2:17" x14ac:dyDescent="0.3">
      <c r="B2540">
        <v>2534</v>
      </c>
      <c r="C2540" t="s">
        <v>5472</v>
      </c>
      <c r="D2540" t="s">
        <v>42450</v>
      </c>
      <c r="E2540" t="s">
        <v>5473</v>
      </c>
      <c r="F2540" t="s">
        <v>51356</v>
      </c>
      <c r="G2540" t="s">
        <v>5472</v>
      </c>
      <c r="H2540" t="s">
        <v>5473</v>
      </c>
      <c r="I2540" t="s">
        <v>51356</v>
      </c>
      <c r="J2540" t="s">
        <v>5472</v>
      </c>
      <c r="L2540">
        <v>2534</v>
      </c>
      <c r="M2540" t="s">
        <v>9769</v>
      </c>
      <c r="N2540" t="s">
        <v>32259</v>
      </c>
      <c r="O2540" t="s">
        <v>9771</v>
      </c>
      <c r="P2540" t="s">
        <v>32260</v>
      </c>
      <c r="Q2540" t="s">
        <v>9769</v>
      </c>
    </row>
    <row r="2541" spans="2:17" x14ac:dyDescent="0.3">
      <c r="B2541">
        <v>2535</v>
      </c>
      <c r="C2541" t="s">
        <v>5412</v>
      </c>
      <c r="D2541" t="s">
        <v>42452</v>
      </c>
      <c r="E2541" t="s">
        <v>26842</v>
      </c>
      <c r="F2541" t="s">
        <v>51357</v>
      </c>
      <c r="G2541" t="s">
        <v>5412</v>
      </c>
      <c r="H2541" t="s">
        <v>26842</v>
      </c>
      <c r="I2541" t="s">
        <v>51357</v>
      </c>
      <c r="J2541" t="s">
        <v>5412</v>
      </c>
      <c r="L2541">
        <v>2535</v>
      </c>
      <c r="M2541" t="s">
        <v>9674</v>
      </c>
      <c r="N2541" t="s">
        <v>32261</v>
      </c>
      <c r="O2541" t="s">
        <v>26135</v>
      </c>
      <c r="P2541" t="s">
        <v>32262</v>
      </c>
      <c r="Q2541" t="s">
        <v>9674</v>
      </c>
    </row>
    <row r="2542" spans="2:17" x14ac:dyDescent="0.3">
      <c r="B2542">
        <v>2536</v>
      </c>
      <c r="C2542" t="s">
        <v>5474</v>
      </c>
      <c r="D2542" t="s">
        <v>42454</v>
      </c>
      <c r="E2542" t="s">
        <v>5475</v>
      </c>
      <c r="F2542" t="s">
        <v>51358</v>
      </c>
      <c r="G2542" t="s">
        <v>5474</v>
      </c>
      <c r="H2542" t="s">
        <v>5475</v>
      </c>
      <c r="I2542" t="s">
        <v>51358</v>
      </c>
      <c r="J2542" t="s">
        <v>5474</v>
      </c>
      <c r="L2542">
        <v>2536</v>
      </c>
      <c r="M2542" t="s">
        <v>9772</v>
      </c>
      <c r="N2542" t="s">
        <v>32263</v>
      </c>
      <c r="O2542" t="s">
        <v>9774</v>
      </c>
      <c r="P2542" t="s">
        <v>32264</v>
      </c>
      <c r="Q2542" t="s">
        <v>9772</v>
      </c>
    </row>
    <row r="2543" spans="2:17" x14ac:dyDescent="0.3">
      <c r="B2543">
        <v>2537</v>
      </c>
      <c r="C2543" t="s">
        <v>5476</v>
      </c>
      <c r="D2543" t="s">
        <v>42456</v>
      </c>
      <c r="E2543" t="s">
        <v>5477</v>
      </c>
      <c r="F2543" t="s">
        <v>51359</v>
      </c>
      <c r="G2543" t="s">
        <v>5476</v>
      </c>
      <c r="H2543" t="s">
        <v>5477</v>
      </c>
      <c r="I2543" t="s">
        <v>51359</v>
      </c>
      <c r="J2543" t="s">
        <v>5476</v>
      </c>
      <c r="L2543">
        <v>2537</v>
      </c>
      <c r="M2543" t="s">
        <v>9775</v>
      </c>
      <c r="N2543" t="s">
        <v>32265</v>
      </c>
      <c r="O2543" t="s">
        <v>9777</v>
      </c>
      <c r="P2543" t="s">
        <v>32266</v>
      </c>
      <c r="Q2543" t="s">
        <v>9775</v>
      </c>
    </row>
    <row r="2544" spans="2:17" x14ac:dyDescent="0.3">
      <c r="B2544">
        <v>2538</v>
      </c>
      <c r="C2544" t="s">
        <v>5478</v>
      </c>
      <c r="D2544" t="s">
        <v>42458</v>
      </c>
      <c r="E2544" t="s">
        <v>5479</v>
      </c>
      <c r="F2544" t="s">
        <v>51360</v>
      </c>
      <c r="G2544" t="s">
        <v>5478</v>
      </c>
      <c r="H2544" t="s">
        <v>5479</v>
      </c>
      <c r="I2544" t="s">
        <v>51360</v>
      </c>
      <c r="J2544" t="s">
        <v>5478</v>
      </c>
      <c r="L2544">
        <v>2538</v>
      </c>
      <c r="M2544" t="s">
        <v>9778</v>
      </c>
      <c r="N2544" t="s">
        <v>32267</v>
      </c>
      <c r="O2544" t="s">
        <v>9780</v>
      </c>
      <c r="P2544" t="s">
        <v>32268</v>
      </c>
      <c r="Q2544" t="s">
        <v>9778</v>
      </c>
    </row>
    <row r="2545" spans="2:17" x14ac:dyDescent="0.3">
      <c r="B2545">
        <v>2539</v>
      </c>
      <c r="C2545" t="s">
        <v>5480</v>
      </c>
      <c r="D2545" t="s">
        <v>42460</v>
      </c>
      <c r="E2545" t="s">
        <v>5481</v>
      </c>
      <c r="F2545" t="s">
        <v>51361</v>
      </c>
      <c r="G2545" t="s">
        <v>5480</v>
      </c>
      <c r="H2545" t="s">
        <v>5481</v>
      </c>
      <c r="I2545" t="s">
        <v>51361</v>
      </c>
      <c r="J2545" t="s">
        <v>5480</v>
      </c>
      <c r="L2545">
        <v>2539</v>
      </c>
      <c r="M2545" t="s">
        <v>9781</v>
      </c>
      <c r="N2545" t="s">
        <v>32269</v>
      </c>
      <c r="O2545" t="s">
        <v>9783</v>
      </c>
      <c r="P2545" t="s">
        <v>32270</v>
      </c>
      <c r="Q2545" t="s">
        <v>9781</v>
      </c>
    </row>
    <row r="2546" spans="2:17" x14ac:dyDescent="0.3">
      <c r="B2546">
        <v>2540</v>
      </c>
      <c r="C2546" t="s">
        <v>5482</v>
      </c>
      <c r="D2546" t="s">
        <v>42462</v>
      </c>
      <c r="E2546" t="s">
        <v>5483</v>
      </c>
      <c r="F2546" t="s">
        <v>51362</v>
      </c>
      <c r="G2546" t="s">
        <v>5482</v>
      </c>
      <c r="H2546" t="s">
        <v>5483</v>
      </c>
      <c r="I2546" t="s">
        <v>51362</v>
      </c>
      <c r="J2546" t="s">
        <v>5482</v>
      </c>
      <c r="L2546">
        <v>2540</v>
      </c>
      <c r="M2546" t="s">
        <v>9784</v>
      </c>
      <c r="N2546" t="s">
        <v>32271</v>
      </c>
      <c r="O2546" t="s">
        <v>9786</v>
      </c>
      <c r="P2546" t="s">
        <v>32272</v>
      </c>
      <c r="Q2546" t="s">
        <v>9784</v>
      </c>
    </row>
    <row r="2547" spans="2:17" x14ac:dyDescent="0.3">
      <c r="B2547">
        <v>2541</v>
      </c>
      <c r="C2547" t="s">
        <v>5484</v>
      </c>
      <c r="D2547" t="s">
        <v>42464</v>
      </c>
      <c r="E2547" t="s">
        <v>5485</v>
      </c>
      <c r="F2547" t="s">
        <v>51363</v>
      </c>
      <c r="G2547" t="s">
        <v>5484</v>
      </c>
      <c r="H2547" t="s">
        <v>5485</v>
      </c>
      <c r="I2547" t="s">
        <v>51363</v>
      </c>
      <c r="J2547" t="s">
        <v>5484</v>
      </c>
      <c r="L2547">
        <v>2541</v>
      </c>
      <c r="M2547" t="s">
        <v>9787</v>
      </c>
      <c r="N2547" t="s">
        <v>32273</v>
      </c>
      <c r="O2547" t="s">
        <v>9789</v>
      </c>
      <c r="P2547" t="s">
        <v>32274</v>
      </c>
      <c r="Q2547" t="s">
        <v>9787</v>
      </c>
    </row>
    <row r="2548" spans="2:17" x14ac:dyDescent="0.3">
      <c r="B2548">
        <v>2542</v>
      </c>
      <c r="C2548" t="s">
        <v>5486</v>
      </c>
      <c r="D2548" t="s">
        <v>42466</v>
      </c>
      <c r="E2548" t="s">
        <v>5487</v>
      </c>
      <c r="F2548" t="s">
        <v>51364</v>
      </c>
      <c r="G2548" t="s">
        <v>5486</v>
      </c>
      <c r="H2548" t="s">
        <v>5487</v>
      </c>
      <c r="I2548" t="s">
        <v>51364</v>
      </c>
      <c r="J2548" t="s">
        <v>5486</v>
      </c>
      <c r="L2548">
        <v>2542</v>
      </c>
      <c r="M2548" t="s">
        <v>9790</v>
      </c>
      <c r="N2548" t="s">
        <v>32275</v>
      </c>
      <c r="O2548" t="s">
        <v>9792</v>
      </c>
      <c r="P2548" t="s">
        <v>32276</v>
      </c>
      <c r="Q2548" t="s">
        <v>9790</v>
      </c>
    </row>
    <row r="2549" spans="2:17" x14ac:dyDescent="0.3">
      <c r="B2549">
        <v>2543</v>
      </c>
      <c r="C2549" t="s">
        <v>5488</v>
      </c>
      <c r="D2549" t="s">
        <v>42468</v>
      </c>
      <c r="E2549" t="s">
        <v>5489</v>
      </c>
      <c r="F2549" t="s">
        <v>51365</v>
      </c>
      <c r="G2549" t="s">
        <v>5488</v>
      </c>
      <c r="H2549" t="s">
        <v>5489</v>
      </c>
      <c r="I2549" t="s">
        <v>51365</v>
      </c>
      <c r="J2549" t="s">
        <v>5488</v>
      </c>
      <c r="L2549">
        <v>2543</v>
      </c>
      <c r="M2549" t="s">
        <v>9793</v>
      </c>
      <c r="N2549" t="s">
        <v>32277</v>
      </c>
      <c r="O2549" t="s">
        <v>9795</v>
      </c>
      <c r="P2549" t="s">
        <v>32278</v>
      </c>
      <c r="Q2549" t="s">
        <v>9793</v>
      </c>
    </row>
    <row r="2550" spans="2:17" x14ac:dyDescent="0.3">
      <c r="B2550">
        <v>2544</v>
      </c>
      <c r="C2550" t="s">
        <v>5490</v>
      </c>
      <c r="D2550" t="s">
        <v>42470</v>
      </c>
      <c r="E2550" t="s">
        <v>5491</v>
      </c>
      <c r="F2550" t="s">
        <v>51366</v>
      </c>
      <c r="G2550" t="s">
        <v>5490</v>
      </c>
      <c r="H2550" t="s">
        <v>5491</v>
      </c>
      <c r="I2550" t="s">
        <v>51366</v>
      </c>
      <c r="J2550" t="s">
        <v>5490</v>
      </c>
      <c r="L2550">
        <v>2544</v>
      </c>
      <c r="M2550" t="s">
        <v>9796</v>
      </c>
      <c r="N2550" t="s">
        <v>32279</v>
      </c>
      <c r="O2550" t="s">
        <v>9798</v>
      </c>
      <c r="P2550" t="s">
        <v>32280</v>
      </c>
      <c r="Q2550" t="s">
        <v>9796</v>
      </c>
    </row>
    <row r="2551" spans="2:17" x14ac:dyDescent="0.3">
      <c r="B2551">
        <v>2545</v>
      </c>
      <c r="C2551" t="s">
        <v>5492</v>
      </c>
      <c r="D2551" t="s">
        <v>42472</v>
      </c>
      <c r="E2551" t="s">
        <v>5493</v>
      </c>
      <c r="F2551" t="s">
        <v>51367</v>
      </c>
      <c r="G2551" t="s">
        <v>5492</v>
      </c>
      <c r="H2551" t="s">
        <v>5493</v>
      </c>
      <c r="I2551" t="s">
        <v>51367</v>
      </c>
      <c r="J2551" t="s">
        <v>5492</v>
      </c>
      <c r="L2551">
        <v>2545</v>
      </c>
      <c r="M2551" t="s">
        <v>9799</v>
      </c>
      <c r="N2551" t="s">
        <v>32281</v>
      </c>
      <c r="O2551" t="s">
        <v>9801</v>
      </c>
      <c r="P2551" t="s">
        <v>32282</v>
      </c>
      <c r="Q2551" t="s">
        <v>9799</v>
      </c>
    </row>
    <row r="2552" spans="2:17" x14ac:dyDescent="0.3">
      <c r="B2552">
        <v>2546</v>
      </c>
      <c r="C2552" t="s">
        <v>5494</v>
      </c>
      <c r="D2552" t="s">
        <v>42474</v>
      </c>
      <c r="E2552" t="s">
        <v>5495</v>
      </c>
      <c r="F2552" t="s">
        <v>51368</v>
      </c>
      <c r="G2552" t="s">
        <v>5494</v>
      </c>
      <c r="H2552" t="s">
        <v>5495</v>
      </c>
      <c r="I2552" t="s">
        <v>51368</v>
      </c>
      <c r="J2552" t="s">
        <v>5494</v>
      </c>
      <c r="L2552">
        <v>2546</v>
      </c>
      <c r="M2552" t="s">
        <v>9802</v>
      </c>
      <c r="N2552" t="s">
        <v>32283</v>
      </c>
      <c r="O2552" t="s">
        <v>9804</v>
      </c>
      <c r="P2552" t="s">
        <v>32284</v>
      </c>
      <c r="Q2552" t="s">
        <v>9802</v>
      </c>
    </row>
    <row r="2553" spans="2:17" x14ac:dyDescent="0.3">
      <c r="B2553">
        <v>2547</v>
      </c>
      <c r="C2553" t="s">
        <v>5496</v>
      </c>
      <c r="D2553" t="s">
        <v>42476</v>
      </c>
      <c r="E2553" t="s">
        <v>5497</v>
      </c>
      <c r="F2553" t="s">
        <v>51369</v>
      </c>
      <c r="G2553" t="s">
        <v>5496</v>
      </c>
      <c r="H2553" t="s">
        <v>5497</v>
      </c>
      <c r="I2553" t="s">
        <v>51369</v>
      </c>
      <c r="J2553" t="s">
        <v>5496</v>
      </c>
      <c r="L2553">
        <v>2547</v>
      </c>
      <c r="M2553" t="s">
        <v>9805</v>
      </c>
      <c r="N2553" t="s">
        <v>32285</v>
      </c>
      <c r="O2553" t="s">
        <v>9807</v>
      </c>
      <c r="P2553" t="s">
        <v>32286</v>
      </c>
      <c r="Q2553" t="s">
        <v>9805</v>
      </c>
    </row>
    <row r="2554" spans="2:17" x14ac:dyDescent="0.3">
      <c r="B2554">
        <v>2548</v>
      </c>
      <c r="C2554" t="s">
        <v>5498</v>
      </c>
      <c r="D2554" t="s">
        <v>42478</v>
      </c>
      <c r="E2554" t="s">
        <v>5499</v>
      </c>
      <c r="F2554" t="s">
        <v>51370</v>
      </c>
      <c r="G2554" t="s">
        <v>5498</v>
      </c>
      <c r="H2554" t="s">
        <v>5499</v>
      </c>
      <c r="I2554" t="s">
        <v>51370</v>
      </c>
      <c r="J2554" t="s">
        <v>5498</v>
      </c>
      <c r="L2554">
        <v>2548</v>
      </c>
      <c r="M2554" t="s">
        <v>9808</v>
      </c>
      <c r="N2554" t="s">
        <v>32287</v>
      </c>
      <c r="O2554" t="s">
        <v>9810</v>
      </c>
      <c r="P2554" t="s">
        <v>32288</v>
      </c>
      <c r="Q2554" t="s">
        <v>9808</v>
      </c>
    </row>
    <row r="2555" spans="2:17" x14ac:dyDescent="0.3">
      <c r="B2555">
        <v>2549</v>
      </c>
      <c r="C2555" t="s">
        <v>5500</v>
      </c>
      <c r="D2555" t="s">
        <v>42480</v>
      </c>
      <c r="E2555" t="s">
        <v>5501</v>
      </c>
      <c r="F2555" t="s">
        <v>51371</v>
      </c>
      <c r="G2555" t="s">
        <v>5500</v>
      </c>
      <c r="H2555" t="s">
        <v>5501</v>
      </c>
      <c r="I2555" t="s">
        <v>51371</v>
      </c>
      <c r="J2555" t="s">
        <v>5500</v>
      </c>
      <c r="L2555">
        <v>2549</v>
      </c>
      <c r="M2555" t="s">
        <v>9811</v>
      </c>
      <c r="N2555" t="s">
        <v>32289</v>
      </c>
      <c r="O2555" t="s">
        <v>9813</v>
      </c>
      <c r="P2555" t="s">
        <v>32290</v>
      </c>
      <c r="Q2555" t="s">
        <v>9811</v>
      </c>
    </row>
    <row r="2556" spans="2:17" x14ac:dyDescent="0.3">
      <c r="B2556">
        <v>2550</v>
      </c>
      <c r="C2556" t="s">
        <v>5502</v>
      </c>
      <c r="D2556" t="s">
        <v>42482</v>
      </c>
      <c r="E2556" t="s">
        <v>5503</v>
      </c>
      <c r="F2556" t="s">
        <v>51372</v>
      </c>
      <c r="G2556" t="s">
        <v>5502</v>
      </c>
      <c r="H2556" t="s">
        <v>5503</v>
      </c>
      <c r="I2556" t="s">
        <v>51372</v>
      </c>
      <c r="J2556" t="s">
        <v>5502</v>
      </c>
      <c r="L2556">
        <v>2550</v>
      </c>
      <c r="M2556" t="s">
        <v>9814</v>
      </c>
      <c r="N2556" t="s">
        <v>32291</v>
      </c>
      <c r="O2556" t="s">
        <v>9816</v>
      </c>
      <c r="P2556" t="s">
        <v>32292</v>
      </c>
      <c r="Q2556" t="s">
        <v>9814</v>
      </c>
    </row>
    <row r="2557" spans="2:17" x14ac:dyDescent="0.3">
      <c r="B2557">
        <v>2551</v>
      </c>
      <c r="C2557" t="s">
        <v>5504</v>
      </c>
      <c r="D2557" t="s">
        <v>42484</v>
      </c>
      <c r="E2557" t="s">
        <v>5505</v>
      </c>
      <c r="F2557" t="s">
        <v>51373</v>
      </c>
      <c r="G2557" t="s">
        <v>5504</v>
      </c>
      <c r="H2557" t="s">
        <v>5505</v>
      </c>
      <c r="I2557" t="s">
        <v>51373</v>
      </c>
      <c r="J2557" t="s">
        <v>5504</v>
      </c>
      <c r="L2557">
        <v>2551</v>
      </c>
      <c r="M2557" t="s">
        <v>9817</v>
      </c>
      <c r="N2557" t="s">
        <v>32293</v>
      </c>
      <c r="O2557" t="s">
        <v>9819</v>
      </c>
      <c r="P2557" t="s">
        <v>32294</v>
      </c>
      <c r="Q2557" t="s">
        <v>9817</v>
      </c>
    </row>
    <row r="2558" spans="2:17" x14ac:dyDescent="0.3">
      <c r="B2558">
        <v>2552</v>
      </c>
      <c r="C2558" t="s">
        <v>5506</v>
      </c>
      <c r="D2558" t="s">
        <v>42486</v>
      </c>
      <c r="E2558" t="s">
        <v>5507</v>
      </c>
      <c r="F2558" t="s">
        <v>51374</v>
      </c>
      <c r="G2558" t="s">
        <v>5506</v>
      </c>
      <c r="H2558" t="s">
        <v>5507</v>
      </c>
      <c r="I2558" t="s">
        <v>51374</v>
      </c>
      <c r="J2558" t="s">
        <v>5506</v>
      </c>
      <c r="L2558">
        <v>2552</v>
      </c>
      <c r="M2558" t="s">
        <v>9820</v>
      </c>
      <c r="N2558" t="s">
        <v>32295</v>
      </c>
      <c r="O2558" t="s">
        <v>9822</v>
      </c>
      <c r="P2558" t="s">
        <v>32296</v>
      </c>
      <c r="Q2558" t="s">
        <v>9820</v>
      </c>
    </row>
    <row r="2559" spans="2:17" x14ac:dyDescent="0.3">
      <c r="B2559">
        <v>2553</v>
      </c>
      <c r="C2559" t="s">
        <v>5508</v>
      </c>
      <c r="D2559" t="s">
        <v>42488</v>
      </c>
      <c r="E2559" t="s">
        <v>5509</v>
      </c>
      <c r="F2559" t="s">
        <v>51375</v>
      </c>
      <c r="G2559" t="s">
        <v>5508</v>
      </c>
      <c r="H2559" t="s">
        <v>5509</v>
      </c>
      <c r="I2559" t="s">
        <v>51375</v>
      </c>
      <c r="J2559" t="s">
        <v>5508</v>
      </c>
      <c r="L2559">
        <v>2553</v>
      </c>
      <c r="M2559" t="s">
        <v>9823</v>
      </c>
      <c r="N2559" t="s">
        <v>32297</v>
      </c>
      <c r="O2559" t="s">
        <v>9825</v>
      </c>
      <c r="P2559" t="s">
        <v>32298</v>
      </c>
      <c r="Q2559" t="s">
        <v>9823</v>
      </c>
    </row>
    <row r="2560" spans="2:17" x14ac:dyDescent="0.3">
      <c r="B2560">
        <v>2554</v>
      </c>
      <c r="C2560" t="s">
        <v>5510</v>
      </c>
      <c r="D2560" t="s">
        <v>42490</v>
      </c>
      <c r="E2560" t="s">
        <v>5511</v>
      </c>
      <c r="F2560" t="s">
        <v>51376</v>
      </c>
      <c r="G2560" t="s">
        <v>5510</v>
      </c>
      <c r="H2560" t="s">
        <v>5511</v>
      </c>
      <c r="I2560" t="s">
        <v>51376</v>
      </c>
      <c r="J2560" t="s">
        <v>5510</v>
      </c>
      <c r="L2560">
        <v>2554</v>
      </c>
      <c r="M2560" t="s">
        <v>9826</v>
      </c>
      <c r="N2560" t="s">
        <v>32299</v>
      </c>
      <c r="O2560" t="s">
        <v>9828</v>
      </c>
      <c r="P2560" t="s">
        <v>32300</v>
      </c>
      <c r="Q2560" t="s">
        <v>9826</v>
      </c>
    </row>
    <row r="2561" spans="2:17" x14ac:dyDescent="0.3">
      <c r="B2561">
        <v>2555</v>
      </c>
      <c r="C2561" t="s">
        <v>5512</v>
      </c>
      <c r="D2561" t="s">
        <v>42492</v>
      </c>
      <c r="E2561" t="s">
        <v>5513</v>
      </c>
      <c r="F2561" t="s">
        <v>51377</v>
      </c>
      <c r="G2561" t="s">
        <v>5512</v>
      </c>
      <c r="H2561" t="s">
        <v>5513</v>
      </c>
      <c r="I2561" t="s">
        <v>51377</v>
      </c>
      <c r="J2561" t="s">
        <v>5512</v>
      </c>
      <c r="L2561">
        <v>2555</v>
      </c>
      <c r="M2561" t="s">
        <v>9829</v>
      </c>
      <c r="N2561" t="s">
        <v>32301</v>
      </c>
      <c r="O2561" t="s">
        <v>9831</v>
      </c>
      <c r="P2561" t="s">
        <v>32302</v>
      </c>
      <c r="Q2561" t="s">
        <v>9829</v>
      </c>
    </row>
    <row r="2562" spans="2:17" x14ac:dyDescent="0.3">
      <c r="B2562">
        <v>2556</v>
      </c>
      <c r="C2562" t="s">
        <v>605</v>
      </c>
      <c r="D2562" t="s">
        <v>42494</v>
      </c>
      <c r="E2562" t="s">
        <v>5514</v>
      </c>
      <c r="F2562" t="s">
        <v>51378</v>
      </c>
      <c r="G2562" t="s">
        <v>605</v>
      </c>
      <c r="H2562" t="s">
        <v>5514</v>
      </c>
      <c r="I2562" t="s">
        <v>51378</v>
      </c>
      <c r="J2562" t="s">
        <v>605</v>
      </c>
      <c r="L2562">
        <v>2556</v>
      </c>
      <c r="M2562" t="s">
        <v>9832</v>
      </c>
      <c r="N2562" t="s">
        <v>32303</v>
      </c>
      <c r="O2562" t="s">
        <v>9834</v>
      </c>
      <c r="P2562" t="s">
        <v>32304</v>
      </c>
      <c r="Q2562" t="s">
        <v>9832</v>
      </c>
    </row>
    <row r="2563" spans="2:17" x14ac:dyDescent="0.3">
      <c r="B2563">
        <v>2557</v>
      </c>
      <c r="C2563" t="s">
        <v>5515</v>
      </c>
      <c r="D2563" t="s">
        <v>42496</v>
      </c>
      <c r="E2563" t="s">
        <v>5516</v>
      </c>
      <c r="F2563" t="s">
        <v>51379</v>
      </c>
      <c r="G2563" t="s">
        <v>5515</v>
      </c>
      <c r="H2563" t="s">
        <v>5516</v>
      </c>
      <c r="I2563" t="s">
        <v>51379</v>
      </c>
      <c r="J2563" t="s">
        <v>5515</v>
      </c>
      <c r="L2563">
        <v>2557</v>
      </c>
      <c r="M2563" t="s">
        <v>9835</v>
      </c>
      <c r="N2563" t="s">
        <v>32305</v>
      </c>
      <c r="O2563" t="s">
        <v>9837</v>
      </c>
      <c r="P2563" t="s">
        <v>32306</v>
      </c>
      <c r="Q2563" t="s">
        <v>9835</v>
      </c>
    </row>
    <row r="2564" spans="2:17" x14ac:dyDescent="0.3">
      <c r="B2564">
        <v>2558</v>
      </c>
      <c r="C2564" t="s">
        <v>5517</v>
      </c>
      <c r="D2564" t="s">
        <v>42498</v>
      </c>
      <c r="E2564" t="s">
        <v>5518</v>
      </c>
      <c r="F2564" t="s">
        <v>51380</v>
      </c>
      <c r="G2564" t="s">
        <v>5517</v>
      </c>
      <c r="H2564" t="s">
        <v>5518</v>
      </c>
      <c r="I2564" t="s">
        <v>51380</v>
      </c>
      <c r="J2564" t="s">
        <v>5517</v>
      </c>
      <c r="L2564">
        <v>2558</v>
      </c>
      <c r="M2564" t="s">
        <v>9838</v>
      </c>
      <c r="N2564" t="s">
        <v>32307</v>
      </c>
      <c r="O2564" t="s">
        <v>9840</v>
      </c>
      <c r="P2564" t="s">
        <v>32308</v>
      </c>
      <c r="Q2564" t="s">
        <v>9838</v>
      </c>
    </row>
    <row r="2565" spans="2:17" x14ac:dyDescent="0.3">
      <c r="B2565">
        <v>2559</v>
      </c>
      <c r="C2565" t="s">
        <v>5519</v>
      </c>
      <c r="D2565" t="s">
        <v>42500</v>
      </c>
      <c r="E2565" t="s">
        <v>5520</v>
      </c>
      <c r="F2565" t="s">
        <v>51381</v>
      </c>
      <c r="G2565" t="s">
        <v>5519</v>
      </c>
      <c r="H2565" t="s">
        <v>5520</v>
      </c>
      <c r="I2565" t="s">
        <v>51381</v>
      </c>
      <c r="J2565" t="s">
        <v>5519</v>
      </c>
      <c r="L2565">
        <v>2559</v>
      </c>
      <c r="M2565" t="s">
        <v>9841</v>
      </c>
      <c r="N2565" t="s">
        <v>32309</v>
      </c>
      <c r="O2565" t="s">
        <v>9843</v>
      </c>
      <c r="P2565" t="s">
        <v>32310</v>
      </c>
      <c r="Q2565" t="s">
        <v>9841</v>
      </c>
    </row>
    <row r="2566" spans="2:17" x14ac:dyDescent="0.3">
      <c r="B2566">
        <v>2560</v>
      </c>
      <c r="C2566" t="s">
        <v>5521</v>
      </c>
      <c r="D2566" t="s">
        <v>42502</v>
      </c>
      <c r="E2566" t="s">
        <v>5522</v>
      </c>
      <c r="F2566" t="s">
        <v>51382</v>
      </c>
      <c r="G2566" t="s">
        <v>5521</v>
      </c>
      <c r="H2566" t="s">
        <v>5522</v>
      </c>
      <c r="I2566" t="s">
        <v>51382</v>
      </c>
      <c r="J2566" t="s">
        <v>5521</v>
      </c>
      <c r="L2566">
        <v>2560</v>
      </c>
      <c r="M2566" t="s">
        <v>9844</v>
      </c>
      <c r="N2566" t="s">
        <v>32311</v>
      </c>
      <c r="O2566" t="s">
        <v>9846</v>
      </c>
      <c r="P2566" t="s">
        <v>32312</v>
      </c>
      <c r="Q2566" t="s">
        <v>9844</v>
      </c>
    </row>
    <row r="2567" spans="2:17" x14ac:dyDescent="0.3">
      <c r="B2567">
        <v>2561</v>
      </c>
      <c r="C2567" t="s">
        <v>26981</v>
      </c>
      <c r="D2567" t="s">
        <v>42504</v>
      </c>
      <c r="E2567" t="s">
        <v>5523</v>
      </c>
      <c r="F2567" t="s">
        <v>51383</v>
      </c>
      <c r="G2567" t="s">
        <v>26981</v>
      </c>
      <c r="H2567" t="s">
        <v>5523</v>
      </c>
      <c r="I2567" t="s">
        <v>51383</v>
      </c>
      <c r="J2567" t="s">
        <v>26981</v>
      </c>
      <c r="L2567">
        <v>2561</v>
      </c>
      <c r="M2567" t="s">
        <v>27080</v>
      </c>
      <c r="N2567" t="s">
        <v>32313</v>
      </c>
      <c r="O2567" t="s">
        <v>9848</v>
      </c>
      <c r="P2567" t="s">
        <v>32314</v>
      </c>
      <c r="Q2567" t="s">
        <v>27080</v>
      </c>
    </row>
    <row r="2568" spans="2:17" x14ac:dyDescent="0.3">
      <c r="B2568">
        <v>2562</v>
      </c>
      <c r="C2568" t="s">
        <v>26982</v>
      </c>
      <c r="D2568" t="s">
        <v>42506</v>
      </c>
      <c r="E2568" t="s">
        <v>5524</v>
      </c>
      <c r="F2568" t="s">
        <v>51384</v>
      </c>
      <c r="G2568" t="s">
        <v>26982</v>
      </c>
      <c r="H2568" t="s">
        <v>5524</v>
      </c>
      <c r="I2568" t="s">
        <v>51384</v>
      </c>
      <c r="J2568" t="s">
        <v>26982</v>
      </c>
      <c r="L2568">
        <v>2562</v>
      </c>
      <c r="M2568" t="s">
        <v>27081</v>
      </c>
      <c r="N2568" t="s">
        <v>32315</v>
      </c>
      <c r="O2568" t="s">
        <v>9850</v>
      </c>
      <c r="P2568" t="s">
        <v>32316</v>
      </c>
      <c r="Q2568" t="s">
        <v>27081</v>
      </c>
    </row>
    <row r="2569" spans="2:17" x14ac:dyDescent="0.3">
      <c r="B2569">
        <v>2563</v>
      </c>
      <c r="C2569" t="s">
        <v>26983</v>
      </c>
      <c r="D2569" t="s">
        <v>42508</v>
      </c>
      <c r="E2569" t="s">
        <v>5525</v>
      </c>
      <c r="F2569" t="s">
        <v>51385</v>
      </c>
      <c r="G2569" t="s">
        <v>26983</v>
      </c>
      <c r="H2569" t="s">
        <v>5525</v>
      </c>
      <c r="I2569" t="s">
        <v>51385</v>
      </c>
      <c r="J2569" t="s">
        <v>26983</v>
      </c>
      <c r="L2569">
        <v>2563</v>
      </c>
      <c r="M2569" t="s">
        <v>27082</v>
      </c>
      <c r="N2569" t="s">
        <v>32317</v>
      </c>
      <c r="O2569" t="s">
        <v>9852</v>
      </c>
      <c r="P2569" t="s">
        <v>32318</v>
      </c>
      <c r="Q2569" t="s">
        <v>27082</v>
      </c>
    </row>
    <row r="2570" spans="2:17" x14ac:dyDescent="0.3">
      <c r="B2570">
        <v>2564</v>
      </c>
      <c r="C2570" t="s">
        <v>5526</v>
      </c>
      <c r="D2570" t="s">
        <v>42510</v>
      </c>
      <c r="E2570" t="s">
        <v>5527</v>
      </c>
      <c r="F2570" t="s">
        <v>51386</v>
      </c>
      <c r="G2570" t="s">
        <v>5526</v>
      </c>
      <c r="H2570" t="s">
        <v>5527</v>
      </c>
      <c r="I2570" t="s">
        <v>51386</v>
      </c>
      <c r="J2570" t="s">
        <v>5526</v>
      </c>
      <c r="L2570">
        <v>2564</v>
      </c>
      <c r="M2570" t="s">
        <v>9853</v>
      </c>
      <c r="N2570" t="s">
        <v>32319</v>
      </c>
      <c r="O2570" t="s">
        <v>9855</v>
      </c>
      <c r="P2570" t="s">
        <v>32320</v>
      </c>
      <c r="Q2570" t="s">
        <v>9853</v>
      </c>
    </row>
    <row r="2571" spans="2:17" x14ac:dyDescent="0.3">
      <c r="B2571">
        <v>2565</v>
      </c>
      <c r="C2571" t="s">
        <v>5528</v>
      </c>
      <c r="D2571" t="s">
        <v>42512</v>
      </c>
      <c r="E2571" t="s">
        <v>5529</v>
      </c>
      <c r="F2571" t="s">
        <v>51387</v>
      </c>
      <c r="G2571" t="s">
        <v>5528</v>
      </c>
      <c r="H2571" t="s">
        <v>5529</v>
      </c>
      <c r="I2571" t="s">
        <v>51387</v>
      </c>
      <c r="J2571" t="s">
        <v>5528</v>
      </c>
      <c r="L2571">
        <v>2565</v>
      </c>
      <c r="M2571" t="s">
        <v>9856</v>
      </c>
      <c r="N2571" t="s">
        <v>32321</v>
      </c>
      <c r="O2571" t="s">
        <v>9858</v>
      </c>
      <c r="P2571" t="s">
        <v>32322</v>
      </c>
      <c r="Q2571" t="s">
        <v>9856</v>
      </c>
    </row>
    <row r="2572" spans="2:17" x14ac:dyDescent="0.3">
      <c r="B2572">
        <v>2566</v>
      </c>
      <c r="C2572" t="s">
        <v>5530</v>
      </c>
      <c r="D2572" t="s">
        <v>42514</v>
      </c>
      <c r="E2572" t="s">
        <v>5531</v>
      </c>
      <c r="F2572" t="s">
        <v>51388</v>
      </c>
      <c r="G2572" t="s">
        <v>5530</v>
      </c>
      <c r="H2572" t="s">
        <v>5531</v>
      </c>
      <c r="I2572" t="s">
        <v>51388</v>
      </c>
      <c r="J2572" t="s">
        <v>5530</v>
      </c>
      <c r="L2572">
        <v>2566</v>
      </c>
      <c r="M2572" t="s">
        <v>9859</v>
      </c>
      <c r="N2572" t="s">
        <v>32323</v>
      </c>
      <c r="O2572" t="s">
        <v>9861</v>
      </c>
      <c r="P2572" t="s">
        <v>32324</v>
      </c>
      <c r="Q2572" t="s">
        <v>9859</v>
      </c>
    </row>
    <row r="2573" spans="2:17" x14ac:dyDescent="0.3">
      <c r="B2573">
        <v>2567</v>
      </c>
      <c r="C2573" t="s">
        <v>5532</v>
      </c>
      <c r="D2573" t="s">
        <v>42516</v>
      </c>
      <c r="E2573" t="s">
        <v>5533</v>
      </c>
      <c r="F2573" t="s">
        <v>51389</v>
      </c>
      <c r="G2573" t="s">
        <v>5532</v>
      </c>
      <c r="H2573" t="s">
        <v>5533</v>
      </c>
      <c r="I2573" t="s">
        <v>51389</v>
      </c>
      <c r="J2573" t="s">
        <v>5532</v>
      </c>
      <c r="L2573">
        <v>2567</v>
      </c>
      <c r="M2573" t="s">
        <v>9862</v>
      </c>
      <c r="N2573" t="s">
        <v>32325</v>
      </c>
      <c r="O2573" t="s">
        <v>9864</v>
      </c>
      <c r="P2573" t="s">
        <v>32326</v>
      </c>
      <c r="Q2573" t="s">
        <v>9862</v>
      </c>
    </row>
    <row r="2574" spans="2:17" x14ac:dyDescent="0.3">
      <c r="B2574">
        <v>2568</v>
      </c>
      <c r="C2574" t="s">
        <v>5534</v>
      </c>
      <c r="D2574" t="s">
        <v>42518</v>
      </c>
      <c r="E2574" t="s">
        <v>5535</v>
      </c>
      <c r="F2574" t="s">
        <v>51390</v>
      </c>
      <c r="G2574" t="s">
        <v>5534</v>
      </c>
      <c r="H2574" t="s">
        <v>5535</v>
      </c>
      <c r="I2574" t="s">
        <v>51390</v>
      </c>
      <c r="J2574" t="s">
        <v>5534</v>
      </c>
      <c r="L2574">
        <v>2568</v>
      </c>
      <c r="M2574" t="s">
        <v>9865</v>
      </c>
      <c r="N2574" t="s">
        <v>32327</v>
      </c>
      <c r="O2574" t="s">
        <v>9867</v>
      </c>
      <c r="P2574" t="s">
        <v>32328</v>
      </c>
      <c r="Q2574" t="s">
        <v>9865</v>
      </c>
    </row>
    <row r="2575" spans="2:17" x14ac:dyDescent="0.3">
      <c r="B2575">
        <v>2569</v>
      </c>
      <c r="C2575" t="s">
        <v>5536</v>
      </c>
      <c r="D2575" t="s">
        <v>42520</v>
      </c>
      <c r="E2575" t="s">
        <v>5537</v>
      </c>
      <c r="F2575" t="s">
        <v>51391</v>
      </c>
      <c r="G2575" t="s">
        <v>5536</v>
      </c>
      <c r="H2575" t="s">
        <v>5537</v>
      </c>
      <c r="I2575" t="s">
        <v>51391</v>
      </c>
      <c r="J2575" t="s">
        <v>5536</v>
      </c>
      <c r="L2575">
        <v>2569</v>
      </c>
      <c r="M2575" t="s">
        <v>9868</v>
      </c>
      <c r="N2575" t="s">
        <v>32329</v>
      </c>
      <c r="O2575" t="s">
        <v>9870</v>
      </c>
      <c r="P2575" t="s">
        <v>32330</v>
      </c>
      <c r="Q2575" t="s">
        <v>9868</v>
      </c>
    </row>
    <row r="2576" spans="2:17" x14ac:dyDescent="0.3">
      <c r="B2576">
        <v>2570</v>
      </c>
      <c r="C2576" t="s">
        <v>5538</v>
      </c>
      <c r="D2576" t="s">
        <v>42522</v>
      </c>
      <c r="E2576" t="s">
        <v>5539</v>
      </c>
      <c r="F2576" t="s">
        <v>51392</v>
      </c>
      <c r="G2576" t="s">
        <v>5538</v>
      </c>
      <c r="H2576" t="s">
        <v>5539</v>
      </c>
      <c r="I2576" t="s">
        <v>51392</v>
      </c>
      <c r="J2576" t="s">
        <v>5538</v>
      </c>
      <c r="L2576">
        <v>2570</v>
      </c>
      <c r="M2576" t="s">
        <v>9871</v>
      </c>
      <c r="N2576" t="s">
        <v>32331</v>
      </c>
      <c r="O2576" t="s">
        <v>9873</v>
      </c>
      <c r="P2576" t="s">
        <v>32332</v>
      </c>
      <c r="Q2576" t="s">
        <v>9871</v>
      </c>
    </row>
    <row r="2577" spans="2:17" x14ac:dyDescent="0.3">
      <c r="B2577">
        <v>2571</v>
      </c>
      <c r="C2577" t="s">
        <v>5540</v>
      </c>
      <c r="D2577" t="s">
        <v>42518</v>
      </c>
      <c r="E2577" t="s">
        <v>5541</v>
      </c>
      <c r="F2577" t="s">
        <v>51393</v>
      </c>
      <c r="G2577" t="s">
        <v>5540</v>
      </c>
      <c r="H2577" t="s">
        <v>5541</v>
      </c>
      <c r="I2577" t="s">
        <v>51393</v>
      </c>
      <c r="J2577" t="s">
        <v>5540</v>
      </c>
      <c r="L2577">
        <v>2571</v>
      </c>
      <c r="M2577" t="s">
        <v>9874</v>
      </c>
      <c r="N2577" t="s">
        <v>32327</v>
      </c>
      <c r="O2577" t="s">
        <v>9875</v>
      </c>
      <c r="P2577" t="s">
        <v>32333</v>
      </c>
      <c r="Q2577" t="s">
        <v>9874</v>
      </c>
    </row>
    <row r="2578" spans="2:17" x14ac:dyDescent="0.3">
      <c r="B2578">
        <v>2572</v>
      </c>
      <c r="C2578" t="s">
        <v>5542</v>
      </c>
      <c r="D2578" t="s">
        <v>42520</v>
      </c>
      <c r="E2578" t="s">
        <v>5543</v>
      </c>
      <c r="F2578" t="s">
        <v>51394</v>
      </c>
      <c r="G2578" t="s">
        <v>5542</v>
      </c>
      <c r="H2578" t="s">
        <v>5543</v>
      </c>
      <c r="I2578" t="s">
        <v>51394</v>
      </c>
      <c r="J2578" t="s">
        <v>5542</v>
      </c>
      <c r="L2578">
        <v>2572</v>
      </c>
      <c r="M2578" t="s">
        <v>9876</v>
      </c>
      <c r="N2578" t="s">
        <v>32329</v>
      </c>
      <c r="O2578" t="s">
        <v>9877</v>
      </c>
      <c r="P2578" t="s">
        <v>32334</v>
      </c>
      <c r="Q2578" t="s">
        <v>9876</v>
      </c>
    </row>
    <row r="2579" spans="2:17" x14ac:dyDescent="0.3">
      <c r="B2579">
        <v>2573</v>
      </c>
      <c r="C2579" t="s">
        <v>5544</v>
      </c>
      <c r="D2579" t="s">
        <v>42526</v>
      </c>
      <c r="E2579" t="s">
        <v>5545</v>
      </c>
      <c r="F2579" t="s">
        <v>51395</v>
      </c>
      <c r="G2579" t="s">
        <v>5544</v>
      </c>
      <c r="H2579" t="s">
        <v>5545</v>
      </c>
      <c r="I2579" t="s">
        <v>51395</v>
      </c>
      <c r="J2579" t="s">
        <v>5544</v>
      </c>
      <c r="L2579">
        <v>2573</v>
      </c>
      <c r="M2579" t="s">
        <v>9878</v>
      </c>
      <c r="N2579" t="s">
        <v>32335</v>
      </c>
      <c r="O2579" t="s">
        <v>9880</v>
      </c>
      <c r="P2579" t="s">
        <v>32336</v>
      </c>
      <c r="Q2579" t="s">
        <v>9878</v>
      </c>
    </row>
    <row r="2580" spans="2:17" x14ac:dyDescent="0.3">
      <c r="B2580">
        <v>2574</v>
      </c>
      <c r="C2580" t="s">
        <v>5546</v>
      </c>
      <c r="D2580" t="s">
        <v>42369</v>
      </c>
      <c r="E2580" t="s">
        <v>51396</v>
      </c>
      <c r="F2580" t="s">
        <v>51397</v>
      </c>
      <c r="G2580" t="s">
        <v>5546</v>
      </c>
      <c r="H2580" t="s">
        <v>51396</v>
      </c>
      <c r="I2580" t="s">
        <v>51397</v>
      </c>
      <c r="J2580" t="s">
        <v>5546</v>
      </c>
      <c r="L2580">
        <v>2574</v>
      </c>
      <c r="M2580" t="s">
        <v>9881</v>
      </c>
      <c r="N2580" t="s">
        <v>32167</v>
      </c>
      <c r="O2580" t="s">
        <v>32168</v>
      </c>
      <c r="P2580" t="s">
        <v>32337</v>
      </c>
      <c r="Q2580" t="s">
        <v>9881</v>
      </c>
    </row>
    <row r="2581" spans="2:17" x14ac:dyDescent="0.3">
      <c r="B2581">
        <v>2575</v>
      </c>
      <c r="C2581" t="s">
        <v>5547</v>
      </c>
      <c r="D2581" t="s">
        <v>42372</v>
      </c>
      <c r="E2581" t="s">
        <v>5548</v>
      </c>
      <c r="F2581" t="s">
        <v>51398</v>
      </c>
      <c r="G2581" t="s">
        <v>5547</v>
      </c>
      <c r="H2581" t="s">
        <v>5548</v>
      </c>
      <c r="I2581" t="s">
        <v>51398</v>
      </c>
      <c r="J2581" t="s">
        <v>5547</v>
      </c>
      <c r="L2581">
        <v>2575</v>
      </c>
      <c r="M2581" t="s">
        <v>9882</v>
      </c>
      <c r="N2581" t="s">
        <v>32170</v>
      </c>
      <c r="O2581" t="s">
        <v>9660</v>
      </c>
      <c r="P2581" t="s">
        <v>32338</v>
      </c>
      <c r="Q2581" t="s">
        <v>9882</v>
      </c>
    </row>
    <row r="2582" spans="2:17" x14ac:dyDescent="0.3">
      <c r="B2582">
        <v>2576</v>
      </c>
      <c r="C2582" t="s">
        <v>5549</v>
      </c>
      <c r="D2582" t="s">
        <v>42374</v>
      </c>
      <c r="E2582" t="s">
        <v>5550</v>
      </c>
      <c r="F2582" t="s">
        <v>51399</v>
      </c>
      <c r="G2582" t="s">
        <v>5549</v>
      </c>
      <c r="H2582" t="s">
        <v>5550</v>
      </c>
      <c r="I2582" t="s">
        <v>51399</v>
      </c>
      <c r="J2582" t="s">
        <v>5549</v>
      </c>
      <c r="L2582">
        <v>2576</v>
      </c>
      <c r="M2582" t="s">
        <v>9883</v>
      </c>
      <c r="N2582" t="s">
        <v>32172</v>
      </c>
      <c r="O2582" t="s">
        <v>9663</v>
      </c>
      <c r="P2582" t="s">
        <v>32339</v>
      </c>
      <c r="Q2582" t="s">
        <v>9883</v>
      </c>
    </row>
    <row r="2583" spans="2:17" x14ac:dyDescent="0.3">
      <c r="B2583">
        <v>2577</v>
      </c>
      <c r="C2583" t="s">
        <v>5551</v>
      </c>
      <c r="D2583" t="s">
        <v>42376</v>
      </c>
      <c r="E2583" t="s">
        <v>5552</v>
      </c>
      <c r="F2583" t="s">
        <v>51400</v>
      </c>
      <c r="G2583" t="s">
        <v>5551</v>
      </c>
      <c r="H2583" t="s">
        <v>5552</v>
      </c>
      <c r="I2583" t="s">
        <v>51400</v>
      </c>
      <c r="J2583" t="s">
        <v>5551</v>
      </c>
      <c r="L2583">
        <v>2577</v>
      </c>
      <c r="M2583" t="s">
        <v>9884</v>
      </c>
      <c r="N2583" t="s">
        <v>32174</v>
      </c>
      <c r="O2583" t="s">
        <v>9666</v>
      </c>
      <c r="P2583" t="s">
        <v>32340</v>
      </c>
      <c r="Q2583" t="s">
        <v>9884</v>
      </c>
    </row>
    <row r="2584" spans="2:17" x14ac:dyDescent="0.3">
      <c r="B2584">
        <v>2578</v>
      </c>
      <c r="C2584" t="s">
        <v>5553</v>
      </c>
      <c r="D2584" t="s">
        <v>42378</v>
      </c>
      <c r="E2584" t="s">
        <v>5554</v>
      </c>
      <c r="F2584" t="s">
        <v>51401</v>
      </c>
      <c r="G2584" t="s">
        <v>5553</v>
      </c>
      <c r="H2584" t="s">
        <v>5554</v>
      </c>
      <c r="I2584" t="s">
        <v>51401</v>
      </c>
      <c r="J2584" t="s">
        <v>5553</v>
      </c>
      <c r="L2584">
        <v>2578</v>
      </c>
      <c r="M2584" t="s">
        <v>9885</v>
      </c>
      <c r="N2584" t="s">
        <v>32176</v>
      </c>
      <c r="O2584" t="s">
        <v>9669</v>
      </c>
      <c r="P2584" t="s">
        <v>32341</v>
      </c>
      <c r="Q2584" t="s">
        <v>9885</v>
      </c>
    </row>
    <row r="2585" spans="2:17" x14ac:dyDescent="0.3">
      <c r="B2585">
        <v>2579</v>
      </c>
      <c r="C2585" t="s">
        <v>5555</v>
      </c>
      <c r="D2585" t="s">
        <v>42380</v>
      </c>
      <c r="E2585" t="s">
        <v>5556</v>
      </c>
      <c r="F2585" t="s">
        <v>51402</v>
      </c>
      <c r="G2585" t="s">
        <v>5555</v>
      </c>
      <c r="H2585" t="s">
        <v>5556</v>
      </c>
      <c r="I2585" t="s">
        <v>51402</v>
      </c>
      <c r="J2585" t="s">
        <v>5555</v>
      </c>
      <c r="L2585">
        <v>2579</v>
      </c>
      <c r="M2585" t="s">
        <v>9886</v>
      </c>
      <c r="N2585" t="s">
        <v>32178</v>
      </c>
      <c r="O2585" t="s">
        <v>9672</v>
      </c>
      <c r="P2585" t="s">
        <v>32342</v>
      </c>
      <c r="Q2585" t="s">
        <v>9886</v>
      </c>
    </row>
    <row r="2586" spans="2:17" x14ac:dyDescent="0.3">
      <c r="B2586">
        <v>2580</v>
      </c>
      <c r="C2586" t="s">
        <v>5557</v>
      </c>
      <c r="D2586" t="s">
        <v>42382</v>
      </c>
      <c r="E2586" t="s">
        <v>51403</v>
      </c>
      <c r="F2586" t="s">
        <v>26843</v>
      </c>
      <c r="G2586" t="s">
        <v>5557</v>
      </c>
      <c r="H2586" t="s">
        <v>51403</v>
      </c>
      <c r="I2586" t="s">
        <v>26843</v>
      </c>
      <c r="J2586" t="s">
        <v>5557</v>
      </c>
      <c r="L2586">
        <v>2580</v>
      </c>
      <c r="M2586" t="s">
        <v>9887</v>
      </c>
      <c r="N2586" t="s">
        <v>32180</v>
      </c>
      <c r="O2586" t="s">
        <v>32181</v>
      </c>
      <c r="P2586" t="s">
        <v>26126</v>
      </c>
      <c r="Q2586" t="s">
        <v>9887</v>
      </c>
    </row>
    <row r="2587" spans="2:17" x14ac:dyDescent="0.3">
      <c r="B2587">
        <v>2581</v>
      </c>
      <c r="C2587" t="s">
        <v>26844</v>
      </c>
      <c r="D2587" t="s">
        <v>42384</v>
      </c>
      <c r="E2587" t="s">
        <v>26845</v>
      </c>
      <c r="F2587" t="s">
        <v>51404</v>
      </c>
      <c r="G2587" t="s">
        <v>26844</v>
      </c>
      <c r="H2587" t="s">
        <v>26845</v>
      </c>
      <c r="I2587" t="s">
        <v>51404</v>
      </c>
      <c r="J2587" t="s">
        <v>26844</v>
      </c>
      <c r="L2587">
        <v>2581</v>
      </c>
      <c r="M2587" t="s">
        <v>9889</v>
      </c>
      <c r="N2587" t="s">
        <v>32182</v>
      </c>
      <c r="O2587" t="s">
        <v>26127</v>
      </c>
      <c r="P2587" t="s">
        <v>32343</v>
      </c>
      <c r="Q2587" t="s">
        <v>9889</v>
      </c>
    </row>
    <row r="2588" spans="2:17" x14ac:dyDescent="0.3">
      <c r="B2588">
        <v>2582</v>
      </c>
      <c r="C2588" t="s">
        <v>5559</v>
      </c>
      <c r="D2588" t="s">
        <v>42386</v>
      </c>
      <c r="E2588" t="s">
        <v>26846</v>
      </c>
      <c r="F2588" t="s">
        <v>51405</v>
      </c>
      <c r="G2588" t="s">
        <v>5559</v>
      </c>
      <c r="H2588" t="s">
        <v>26846</v>
      </c>
      <c r="I2588" t="s">
        <v>51405</v>
      </c>
      <c r="J2588" t="s">
        <v>5559</v>
      </c>
      <c r="L2588">
        <v>2582</v>
      </c>
      <c r="M2588" t="s">
        <v>9890</v>
      </c>
      <c r="N2588" t="s">
        <v>32184</v>
      </c>
      <c r="O2588" t="s">
        <v>26128</v>
      </c>
      <c r="P2588" t="s">
        <v>32344</v>
      </c>
      <c r="Q2588" t="s">
        <v>9890</v>
      </c>
    </row>
    <row r="2589" spans="2:17" x14ac:dyDescent="0.3">
      <c r="B2589">
        <v>2583</v>
      </c>
      <c r="C2589" t="s">
        <v>5560</v>
      </c>
      <c r="D2589" t="s">
        <v>42388</v>
      </c>
      <c r="E2589" t="s">
        <v>26847</v>
      </c>
      <c r="F2589" t="s">
        <v>51406</v>
      </c>
      <c r="G2589" t="s">
        <v>5560</v>
      </c>
      <c r="H2589" t="s">
        <v>26847</v>
      </c>
      <c r="I2589" t="s">
        <v>51406</v>
      </c>
      <c r="J2589" t="s">
        <v>5560</v>
      </c>
      <c r="L2589">
        <v>2583</v>
      </c>
      <c r="M2589" t="s">
        <v>9891</v>
      </c>
      <c r="N2589" t="s">
        <v>32186</v>
      </c>
      <c r="O2589" t="s">
        <v>26129</v>
      </c>
      <c r="P2589" t="s">
        <v>32345</v>
      </c>
      <c r="Q2589" t="s">
        <v>9891</v>
      </c>
    </row>
    <row r="2590" spans="2:17" x14ac:dyDescent="0.3">
      <c r="B2590">
        <v>2584</v>
      </c>
      <c r="C2590" t="s">
        <v>5561</v>
      </c>
      <c r="D2590" t="s">
        <v>42390</v>
      </c>
      <c r="E2590" t="s">
        <v>26848</v>
      </c>
      <c r="F2590" t="s">
        <v>51407</v>
      </c>
      <c r="G2590" t="s">
        <v>5561</v>
      </c>
      <c r="H2590" t="s">
        <v>26848</v>
      </c>
      <c r="I2590" t="s">
        <v>51407</v>
      </c>
      <c r="J2590" t="s">
        <v>5561</v>
      </c>
      <c r="L2590">
        <v>2584</v>
      </c>
      <c r="M2590" t="s">
        <v>9892</v>
      </c>
      <c r="N2590" t="s">
        <v>32188</v>
      </c>
      <c r="O2590" t="s">
        <v>26130</v>
      </c>
      <c r="P2590" t="s">
        <v>32346</v>
      </c>
      <c r="Q2590" t="s">
        <v>9892</v>
      </c>
    </row>
    <row r="2591" spans="2:17" x14ac:dyDescent="0.3">
      <c r="B2591">
        <v>2585</v>
      </c>
      <c r="C2591" t="s">
        <v>5562</v>
      </c>
      <c r="D2591" t="s">
        <v>42392</v>
      </c>
      <c r="E2591" t="s">
        <v>26849</v>
      </c>
      <c r="F2591" t="s">
        <v>51408</v>
      </c>
      <c r="G2591" t="s">
        <v>5562</v>
      </c>
      <c r="H2591" t="s">
        <v>26849</v>
      </c>
      <c r="I2591" t="s">
        <v>51408</v>
      </c>
      <c r="J2591" t="s">
        <v>5562</v>
      </c>
      <c r="L2591">
        <v>2585</v>
      </c>
      <c r="M2591" t="s">
        <v>9893</v>
      </c>
      <c r="N2591" t="s">
        <v>32190</v>
      </c>
      <c r="O2591" t="s">
        <v>26131</v>
      </c>
      <c r="P2591" t="s">
        <v>32347</v>
      </c>
      <c r="Q2591" t="s">
        <v>9893</v>
      </c>
    </row>
    <row r="2592" spans="2:17" x14ac:dyDescent="0.3">
      <c r="B2592">
        <v>2586</v>
      </c>
      <c r="C2592" t="s">
        <v>5563</v>
      </c>
      <c r="D2592" t="s">
        <v>42394</v>
      </c>
      <c r="E2592" t="s">
        <v>5564</v>
      </c>
      <c r="F2592" t="s">
        <v>51409</v>
      </c>
      <c r="G2592" t="s">
        <v>5563</v>
      </c>
      <c r="H2592" t="s">
        <v>5564</v>
      </c>
      <c r="I2592" t="s">
        <v>51409</v>
      </c>
      <c r="J2592" t="s">
        <v>5563</v>
      </c>
      <c r="L2592">
        <v>2586</v>
      </c>
      <c r="M2592" t="s">
        <v>9894</v>
      </c>
      <c r="N2592" t="s">
        <v>32192</v>
      </c>
      <c r="O2592" t="s">
        <v>9687</v>
      </c>
      <c r="P2592" t="s">
        <v>32348</v>
      </c>
      <c r="Q2592" t="s">
        <v>9894</v>
      </c>
    </row>
    <row r="2593" spans="2:17" x14ac:dyDescent="0.3">
      <c r="B2593">
        <v>2587</v>
      </c>
      <c r="C2593" t="s">
        <v>5565</v>
      </c>
      <c r="D2593" t="s">
        <v>42396</v>
      </c>
      <c r="E2593" t="s">
        <v>5566</v>
      </c>
      <c r="F2593" t="s">
        <v>51410</v>
      </c>
      <c r="G2593" t="s">
        <v>5565</v>
      </c>
      <c r="H2593" t="s">
        <v>5566</v>
      </c>
      <c r="I2593" t="s">
        <v>51410</v>
      </c>
      <c r="J2593" t="s">
        <v>5565</v>
      </c>
      <c r="L2593">
        <v>2587</v>
      </c>
      <c r="M2593" t="s">
        <v>9895</v>
      </c>
      <c r="N2593" t="s">
        <v>32194</v>
      </c>
      <c r="O2593" t="s">
        <v>9689</v>
      </c>
      <c r="P2593" t="s">
        <v>32349</v>
      </c>
      <c r="Q2593" t="s">
        <v>9895</v>
      </c>
    </row>
    <row r="2594" spans="2:17" x14ac:dyDescent="0.3">
      <c r="B2594">
        <v>2588</v>
      </c>
      <c r="C2594" t="s">
        <v>5567</v>
      </c>
      <c r="D2594" t="s">
        <v>42398</v>
      </c>
      <c r="E2594" t="s">
        <v>5568</v>
      </c>
      <c r="F2594" t="s">
        <v>51411</v>
      </c>
      <c r="G2594" t="s">
        <v>5567</v>
      </c>
      <c r="H2594" t="s">
        <v>5568</v>
      </c>
      <c r="I2594" t="s">
        <v>51411</v>
      </c>
      <c r="J2594" t="s">
        <v>5567</v>
      </c>
      <c r="L2594">
        <v>2588</v>
      </c>
      <c r="M2594" t="s">
        <v>9896</v>
      </c>
      <c r="N2594" t="s">
        <v>32196</v>
      </c>
      <c r="O2594" t="s">
        <v>9691</v>
      </c>
      <c r="P2594" t="s">
        <v>32350</v>
      </c>
      <c r="Q2594" t="s">
        <v>9896</v>
      </c>
    </row>
    <row r="2595" spans="2:17" x14ac:dyDescent="0.3">
      <c r="B2595">
        <v>2589</v>
      </c>
      <c r="C2595" t="s">
        <v>5569</v>
      </c>
      <c r="D2595" t="s">
        <v>42400</v>
      </c>
      <c r="E2595" t="s">
        <v>5570</v>
      </c>
      <c r="F2595" t="s">
        <v>51412</v>
      </c>
      <c r="G2595" t="s">
        <v>5569</v>
      </c>
      <c r="H2595" t="s">
        <v>5570</v>
      </c>
      <c r="I2595" t="s">
        <v>51412</v>
      </c>
      <c r="J2595" t="s">
        <v>5569</v>
      </c>
      <c r="L2595">
        <v>2589</v>
      </c>
      <c r="M2595" t="s">
        <v>9897</v>
      </c>
      <c r="N2595" t="s">
        <v>32198</v>
      </c>
      <c r="O2595" t="s">
        <v>9694</v>
      </c>
      <c r="P2595" t="s">
        <v>32351</v>
      </c>
      <c r="Q2595" t="s">
        <v>9897</v>
      </c>
    </row>
    <row r="2596" spans="2:17" x14ac:dyDescent="0.3">
      <c r="B2596">
        <v>2590</v>
      </c>
      <c r="C2596" t="s">
        <v>5571</v>
      </c>
      <c r="D2596" t="s">
        <v>42402</v>
      </c>
      <c r="E2596" t="s">
        <v>5572</v>
      </c>
      <c r="F2596" t="s">
        <v>51413</v>
      </c>
      <c r="G2596" t="s">
        <v>5571</v>
      </c>
      <c r="H2596" t="s">
        <v>5572</v>
      </c>
      <c r="I2596" t="s">
        <v>51413</v>
      </c>
      <c r="J2596" t="s">
        <v>5571</v>
      </c>
      <c r="L2596">
        <v>2590</v>
      </c>
      <c r="M2596" t="s">
        <v>9898</v>
      </c>
      <c r="N2596" t="s">
        <v>32200</v>
      </c>
      <c r="O2596" t="s">
        <v>9696</v>
      </c>
      <c r="P2596" t="s">
        <v>32352</v>
      </c>
      <c r="Q2596" t="s">
        <v>9898</v>
      </c>
    </row>
    <row r="2597" spans="2:17" x14ac:dyDescent="0.3">
      <c r="B2597">
        <v>2591</v>
      </c>
      <c r="C2597" t="s">
        <v>51414</v>
      </c>
      <c r="D2597" t="s">
        <v>42405</v>
      </c>
      <c r="E2597" t="s">
        <v>51415</v>
      </c>
      <c r="F2597" t="s">
        <v>51416</v>
      </c>
      <c r="G2597" t="s">
        <v>51414</v>
      </c>
      <c r="H2597" t="s">
        <v>51415</v>
      </c>
      <c r="I2597" t="s">
        <v>51416</v>
      </c>
      <c r="J2597" t="s">
        <v>51414</v>
      </c>
      <c r="L2597">
        <v>2591</v>
      </c>
      <c r="M2597" t="s">
        <v>32353</v>
      </c>
      <c r="N2597" t="s">
        <v>32203</v>
      </c>
      <c r="O2597" t="s">
        <v>32204</v>
      </c>
      <c r="P2597" t="s">
        <v>32354</v>
      </c>
      <c r="Q2597" t="s">
        <v>32353</v>
      </c>
    </row>
    <row r="2598" spans="2:17" x14ac:dyDescent="0.3">
      <c r="B2598">
        <v>2592</v>
      </c>
      <c r="C2598" t="s">
        <v>5573</v>
      </c>
      <c r="D2598" t="s">
        <v>42408</v>
      </c>
      <c r="E2598" t="s">
        <v>5574</v>
      </c>
      <c r="F2598" t="s">
        <v>51417</v>
      </c>
      <c r="G2598" t="s">
        <v>5573</v>
      </c>
      <c r="H2598" t="s">
        <v>5574</v>
      </c>
      <c r="I2598" t="s">
        <v>51417</v>
      </c>
      <c r="J2598" t="s">
        <v>5573</v>
      </c>
      <c r="L2598">
        <v>2592</v>
      </c>
      <c r="M2598" t="s">
        <v>9899</v>
      </c>
      <c r="N2598" t="s">
        <v>32206</v>
      </c>
      <c r="O2598" t="s">
        <v>9699</v>
      </c>
      <c r="P2598" t="s">
        <v>32355</v>
      </c>
      <c r="Q2598" t="s">
        <v>9899</v>
      </c>
    </row>
    <row r="2599" spans="2:17" x14ac:dyDescent="0.3">
      <c r="B2599">
        <v>2593</v>
      </c>
      <c r="C2599" t="s">
        <v>5575</v>
      </c>
      <c r="D2599" t="s">
        <v>42410</v>
      </c>
      <c r="E2599" t="s">
        <v>51418</v>
      </c>
      <c r="F2599" t="s">
        <v>51419</v>
      </c>
      <c r="G2599" t="s">
        <v>5575</v>
      </c>
      <c r="H2599" t="s">
        <v>51418</v>
      </c>
      <c r="I2599" t="s">
        <v>51419</v>
      </c>
      <c r="J2599" t="s">
        <v>5575</v>
      </c>
      <c r="L2599">
        <v>2593</v>
      </c>
      <c r="M2599" t="s">
        <v>9900</v>
      </c>
      <c r="N2599" t="s">
        <v>32208</v>
      </c>
      <c r="O2599" t="s">
        <v>32209</v>
      </c>
      <c r="P2599" t="s">
        <v>32356</v>
      </c>
      <c r="Q2599" t="s">
        <v>9900</v>
      </c>
    </row>
    <row r="2600" spans="2:17" x14ac:dyDescent="0.3">
      <c r="B2600">
        <v>2594</v>
      </c>
      <c r="C2600" t="s">
        <v>5576</v>
      </c>
      <c r="D2600" t="s">
        <v>42413</v>
      </c>
      <c r="E2600" t="s">
        <v>51420</v>
      </c>
      <c r="F2600" t="s">
        <v>51421</v>
      </c>
      <c r="G2600" t="s">
        <v>5576</v>
      </c>
      <c r="H2600" t="s">
        <v>51420</v>
      </c>
      <c r="I2600" t="s">
        <v>51421</v>
      </c>
      <c r="J2600" t="s">
        <v>5576</v>
      </c>
      <c r="L2600">
        <v>2594</v>
      </c>
      <c r="M2600" t="s">
        <v>9901</v>
      </c>
      <c r="N2600" t="s">
        <v>32211</v>
      </c>
      <c r="O2600" t="s">
        <v>32212</v>
      </c>
      <c r="P2600" t="s">
        <v>32357</v>
      </c>
      <c r="Q2600" t="s">
        <v>9901</v>
      </c>
    </row>
    <row r="2601" spans="2:17" x14ac:dyDescent="0.3">
      <c r="B2601">
        <v>2595</v>
      </c>
      <c r="C2601" t="s">
        <v>5577</v>
      </c>
      <c r="D2601" t="s">
        <v>42416</v>
      </c>
      <c r="E2601" t="s">
        <v>5578</v>
      </c>
      <c r="F2601" t="s">
        <v>51422</v>
      </c>
      <c r="G2601" t="s">
        <v>5577</v>
      </c>
      <c r="H2601" t="s">
        <v>5578</v>
      </c>
      <c r="I2601" t="s">
        <v>51422</v>
      </c>
      <c r="J2601" t="s">
        <v>5577</v>
      </c>
      <c r="L2601">
        <v>2595</v>
      </c>
      <c r="M2601" t="s">
        <v>9902</v>
      </c>
      <c r="N2601" t="s">
        <v>32214</v>
      </c>
      <c r="O2601" t="s">
        <v>9706</v>
      </c>
      <c r="P2601" t="s">
        <v>32358</v>
      </c>
      <c r="Q2601" t="s">
        <v>9902</v>
      </c>
    </row>
    <row r="2602" spans="2:17" x14ac:dyDescent="0.3">
      <c r="B2602">
        <v>2596</v>
      </c>
      <c r="C2602" t="s">
        <v>5579</v>
      </c>
      <c r="D2602" t="s">
        <v>42418</v>
      </c>
      <c r="E2602" t="s">
        <v>5580</v>
      </c>
      <c r="F2602" t="s">
        <v>51423</v>
      </c>
      <c r="G2602" t="s">
        <v>5579</v>
      </c>
      <c r="H2602" t="s">
        <v>5580</v>
      </c>
      <c r="I2602" t="s">
        <v>51423</v>
      </c>
      <c r="J2602" t="s">
        <v>5579</v>
      </c>
      <c r="L2602">
        <v>2596</v>
      </c>
      <c r="M2602" t="s">
        <v>9903</v>
      </c>
      <c r="N2602" t="s">
        <v>32216</v>
      </c>
      <c r="O2602" t="s">
        <v>9709</v>
      </c>
      <c r="P2602" t="s">
        <v>32359</v>
      </c>
      <c r="Q2602" t="s">
        <v>9903</v>
      </c>
    </row>
    <row r="2603" spans="2:17" x14ac:dyDescent="0.3">
      <c r="B2603">
        <v>2597</v>
      </c>
      <c r="C2603" t="s">
        <v>5581</v>
      </c>
      <c r="D2603" t="s">
        <v>42420</v>
      </c>
      <c r="E2603" t="s">
        <v>5582</v>
      </c>
      <c r="F2603" t="s">
        <v>51424</v>
      </c>
      <c r="G2603" t="s">
        <v>5581</v>
      </c>
      <c r="H2603" t="s">
        <v>5582</v>
      </c>
      <c r="I2603" t="s">
        <v>51424</v>
      </c>
      <c r="J2603" t="s">
        <v>5581</v>
      </c>
      <c r="L2603">
        <v>2597</v>
      </c>
      <c r="M2603" t="s">
        <v>9904</v>
      </c>
      <c r="N2603" t="s">
        <v>32218</v>
      </c>
      <c r="O2603" t="s">
        <v>9712</v>
      </c>
      <c r="P2603" t="s">
        <v>32360</v>
      </c>
      <c r="Q2603" t="s">
        <v>9904</v>
      </c>
    </row>
    <row r="2604" spans="2:17" x14ac:dyDescent="0.3">
      <c r="B2604">
        <v>2598</v>
      </c>
      <c r="C2604" t="s">
        <v>5583</v>
      </c>
      <c r="D2604" t="s">
        <v>28415</v>
      </c>
      <c r="E2604" t="s">
        <v>5584</v>
      </c>
      <c r="F2604" t="s">
        <v>47269</v>
      </c>
      <c r="G2604" t="s">
        <v>5583</v>
      </c>
      <c r="H2604" t="s">
        <v>5584</v>
      </c>
      <c r="I2604" t="s">
        <v>47269</v>
      </c>
      <c r="J2604" t="s">
        <v>5583</v>
      </c>
      <c r="L2604">
        <v>2598</v>
      </c>
      <c r="M2604" t="s">
        <v>9905</v>
      </c>
      <c r="N2604" t="s">
        <v>32220</v>
      </c>
      <c r="O2604" t="s">
        <v>9715</v>
      </c>
      <c r="P2604" t="s">
        <v>32361</v>
      </c>
      <c r="Q2604" t="s">
        <v>9905</v>
      </c>
    </row>
    <row r="2605" spans="2:17" x14ac:dyDescent="0.3">
      <c r="B2605">
        <v>2599</v>
      </c>
      <c r="C2605" t="s">
        <v>5585</v>
      </c>
      <c r="D2605" t="s">
        <v>28417</v>
      </c>
      <c r="E2605" t="s">
        <v>5586</v>
      </c>
      <c r="F2605" t="s">
        <v>47270</v>
      </c>
      <c r="G2605" t="s">
        <v>5585</v>
      </c>
      <c r="H2605" t="s">
        <v>5586</v>
      </c>
      <c r="I2605" t="s">
        <v>47270</v>
      </c>
      <c r="J2605" t="s">
        <v>5585</v>
      </c>
      <c r="L2605">
        <v>2599</v>
      </c>
      <c r="M2605" t="s">
        <v>9906</v>
      </c>
      <c r="N2605" t="s">
        <v>32222</v>
      </c>
      <c r="O2605" t="s">
        <v>9718</v>
      </c>
      <c r="P2605" t="s">
        <v>32362</v>
      </c>
      <c r="Q2605" t="s">
        <v>9906</v>
      </c>
    </row>
    <row r="2606" spans="2:17" x14ac:dyDescent="0.3">
      <c r="B2606">
        <v>2600</v>
      </c>
      <c r="C2606" t="s">
        <v>5587</v>
      </c>
      <c r="D2606" t="s">
        <v>28419</v>
      </c>
      <c r="E2606" t="s">
        <v>5588</v>
      </c>
      <c r="F2606" t="s">
        <v>47271</v>
      </c>
      <c r="G2606" t="s">
        <v>5587</v>
      </c>
      <c r="H2606" t="s">
        <v>5588</v>
      </c>
      <c r="I2606" t="s">
        <v>47271</v>
      </c>
      <c r="J2606" t="s">
        <v>5587</v>
      </c>
      <c r="L2606">
        <v>2600</v>
      </c>
      <c r="M2606" t="s">
        <v>9907</v>
      </c>
      <c r="N2606" t="s">
        <v>32224</v>
      </c>
      <c r="O2606" t="s">
        <v>9721</v>
      </c>
      <c r="P2606" t="s">
        <v>32363</v>
      </c>
      <c r="Q2606" t="s">
        <v>9907</v>
      </c>
    </row>
    <row r="2607" spans="2:17" x14ac:dyDescent="0.3">
      <c r="B2607">
        <v>2601</v>
      </c>
      <c r="C2607" t="s">
        <v>5589</v>
      </c>
      <c r="D2607" t="s">
        <v>28421</v>
      </c>
      <c r="E2607" t="s">
        <v>5590</v>
      </c>
      <c r="F2607" t="s">
        <v>47272</v>
      </c>
      <c r="G2607" t="s">
        <v>5589</v>
      </c>
      <c r="H2607" t="s">
        <v>5590</v>
      </c>
      <c r="I2607" t="s">
        <v>47272</v>
      </c>
      <c r="J2607" t="s">
        <v>5589</v>
      </c>
      <c r="L2607">
        <v>2601</v>
      </c>
      <c r="M2607" t="s">
        <v>9908</v>
      </c>
      <c r="N2607" t="s">
        <v>32226</v>
      </c>
      <c r="O2607" t="s">
        <v>9724</v>
      </c>
      <c r="P2607" t="s">
        <v>32364</v>
      </c>
      <c r="Q2607" t="s">
        <v>9908</v>
      </c>
    </row>
    <row r="2608" spans="2:17" x14ac:dyDescent="0.3">
      <c r="B2608">
        <v>2602</v>
      </c>
      <c r="C2608" t="s">
        <v>5591</v>
      </c>
      <c r="D2608" t="s">
        <v>28423</v>
      </c>
      <c r="E2608" t="s">
        <v>5592</v>
      </c>
      <c r="F2608" t="s">
        <v>47273</v>
      </c>
      <c r="G2608" t="s">
        <v>5591</v>
      </c>
      <c r="H2608" t="s">
        <v>5592</v>
      </c>
      <c r="I2608" t="s">
        <v>47273</v>
      </c>
      <c r="J2608" t="s">
        <v>5591</v>
      </c>
      <c r="L2608">
        <v>2602</v>
      </c>
      <c r="M2608" t="s">
        <v>9909</v>
      </c>
      <c r="N2608" t="s">
        <v>32228</v>
      </c>
      <c r="O2608" t="s">
        <v>9727</v>
      </c>
      <c r="P2608" t="s">
        <v>32365</v>
      </c>
      <c r="Q2608" t="s">
        <v>9909</v>
      </c>
    </row>
    <row r="2609" spans="2:17" x14ac:dyDescent="0.3">
      <c r="B2609">
        <v>2603</v>
      </c>
      <c r="C2609" t="s">
        <v>5593</v>
      </c>
      <c r="D2609" t="s">
        <v>28425</v>
      </c>
      <c r="E2609" t="s">
        <v>5594</v>
      </c>
      <c r="F2609" t="s">
        <v>47274</v>
      </c>
      <c r="G2609" t="s">
        <v>5593</v>
      </c>
      <c r="H2609" t="s">
        <v>5594</v>
      </c>
      <c r="I2609" t="s">
        <v>47274</v>
      </c>
      <c r="J2609" t="s">
        <v>5593</v>
      </c>
      <c r="L2609">
        <v>2603</v>
      </c>
      <c r="M2609" t="s">
        <v>9910</v>
      </c>
      <c r="N2609" t="s">
        <v>32230</v>
      </c>
      <c r="O2609" t="s">
        <v>9730</v>
      </c>
      <c r="P2609" t="s">
        <v>32366</v>
      </c>
      <c r="Q2609" t="s">
        <v>9910</v>
      </c>
    </row>
    <row r="2610" spans="2:17" x14ac:dyDescent="0.3">
      <c r="B2610">
        <v>2604</v>
      </c>
      <c r="C2610" t="s">
        <v>5595</v>
      </c>
      <c r="D2610" t="s">
        <v>28427</v>
      </c>
      <c r="E2610" t="s">
        <v>5596</v>
      </c>
      <c r="F2610" t="s">
        <v>47275</v>
      </c>
      <c r="G2610" t="s">
        <v>5595</v>
      </c>
      <c r="H2610" t="s">
        <v>5596</v>
      </c>
      <c r="I2610" t="s">
        <v>47275</v>
      </c>
      <c r="J2610" t="s">
        <v>5595</v>
      </c>
      <c r="L2610">
        <v>2604</v>
      </c>
      <c r="M2610" t="s">
        <v>9911</v>
      </c>
      <c r="N2610" t="s">
        <v>32232</v>
      </c>
      <c r="O2610" t="s">
        <v>9733</v>
      </c>
      <c r="P2610" t="s">
        <v>32367</v>
      </c>
      <c r="Q2610" t="s">
        <v>9911</v>
      </c>
    </row>
    <row r="2611" spans="2:17" x14ac:dyDescent="0.3">
      <c r="B2611">
        <v>2605</v>
      </c>
      <c r="C2611" t="s">
        <v>5597</v>
      </c>
      <c r="D2611" t="s">
        <v>28429</v>
      </c>
      <c r="E2611" t="s">
        <v>5598</v>
      </c>
      <c r="F2611" t="s">
        <v>47276</v>
      </c>
      <c r="G2611" t="s">
        <v>5597</v>
      </c>
      <c r="H2611" t="s">
        <v>5598</v>
      </c>
      <c r="I2611" t="s">
        <v>47276</v>
      </c>
      <c r="J2611" t="s">
        <v>5597</v>
      </c>
      <c r="L2611">
        <v>2605</v>
      </c>
      <c r="M2611" t="s">
        <v>9912</v>
      </c>
      <c r="N2611" t="s">
        <v>32234</v>
      </c>
      <c r="O2611" t="s">
        <v>9736</v>
      </c>
      <c r="P2611" t="s">
        <v>32368</v>
      </c>
      <c r="Q2611" t="s">
        <v>9912</v>
      </c>
    </row>
    <row r="2612" spans="2:17" x14ac:dyDescent="0.3">
      <c r="B2612">
        <v>2606</v>
      </c>
      <c r="C2612" t="s">
        <v>5599</v>
      </c>
      <c r="D2612" t="s">
        <v>28431</v>
      </c>
      <c r="E2612" t="s">
        <v>5600</v>
      </c>
      <c r="F2612" t="s">
        <v>47277</v>
      </c>
      <c r="G2612" t="s">
        <v>5599</v>
      </c>
      <c r="H2612" t="s">
        <v>5600</v>
      </c>
      <c r="I2612" t="s">
        <v>47277</v>
      </c>
      <c r="J2612" t="s">
        <v>5599</v>
      </c>
      <c r="L2612">
        <v>2606</v>
      </c>
      <c r="M2612" t="s">
        <v>9913</v>
      </c>
      <c r="N2612" t="s">
        <v>32236</v>
      </c>
      <c r="O2612" t="s">
        <v>9739</v>
      </c>
      <c r="P2612" t="s">
        <v>32369</v>
      </c>
      <c r="Q2612" t="s">
        <v>9913</v>
      </c>
    </row>
    <row r="2613" spans="2:17" x14ac:dyDescent="0.3">
      <c r="B2613">
        <v>2607</v>
      </c>
      <c r="C2613" t="s">
        <v>5601</v>
      </c>
      <c r="D2613" t="s">
        <v>28390</v>
      </c>
      <c r="E2613" t="s">
        <v>5602</v>
      </c>
      <c r="F2613" t="s">
        <v>47248</v>
      </c>
      <c r="G2613" t="s">
        <v>5601</v>
      </c>
      <c r="H2613" t="s">
        <v>5602</v>
      </c>
      <c r="I2613" t="s">
        <v>47248</v>
      </c>
      <c r="J2613" t="s">
        <v>5601</v>
      </c>
      <c r="L2613">
        <v>2607</v>
      </c>
      <c r="M2613" t="s">
        <v>9914</v>
      </c>
      <c r="N2613" t="s">
        <v>32238</v>
      </c>
      <c r="O2613" t="s">
        <v>9742</v>
      </c>
      <c r="P2613" t="s">
        <v>32370</v>
      </c>
      <c r="Q2613" t="s">
        <v>9914</v>
      </c>
    </row>
    <row r="2614" spans="2:17" x14ac:dyDescent="0.3">
      <c r="B2614">
        <v>2608</v>
      </c>
      <c r="C2614" t="s">
        <v>5603</v>
      </c>
      <c r="D2614" t="s">
        <v>28392</v>
      </c>
      <c r="E2614" t="s">
        <v>5604</v>
      </c>
      <c r="F2614" t="s">
        <v>47249</v>
      </c>
      <c r="G2614" t="s">
        <v>5603</v>
      </c>
      <c r="H2614" t="s">
        <v>5604</v>
      </c>
      <c r="I2614" t="s">
        <v>47249</v>
      </c>
      <c r="J2614" t="s">
        <v>5603</v>
      </c>
      <c r="L2614">
        <v>2608</v>
      </c>
      <c r="M2614" t="s">
        <v>9915</v>
      </c>
      <c r="N2614" t="s">
        <v>32240</v>
      </c>
      <c r="O2614" t="s">
        <v>9745</v>
      </c>
      <c r="P2614" t="s">
        <v>32371</v>
      </c>
      <c r="Q2614" t="s">
        <v>9915</v>
      </c>
    </row>
    <row r="2615" spans="2:17" x14ac:dyDescent="0.3">
      <c r="B2615">
        <v>2609</v>
      </c>
      <c r="C2615" t="s">
        <v>5605</v>
      </c>
      <c r="D2615" t="s">
        <v>42433</v>
      </c>
      <c r="E2615" t="s">
        <v>5606</v>
      </c>
      <c r="F2615" t="s">
        <v>51425</v>
      </c>
      <c r="G2615" t="s">
        <v>5605</v>
      </c>
      <c r="H2615" t="s">
        <v>5606</v>
      </c>
      <c r="I2615" t="s">
        <v>51425</v>
      </c>
      <c r="J2615" t="s">
        <v>5605</v>
      </c>
      <c r="L2615">
        <v>2609</v>
      </c>
      <c r="M2615" t="s">
        <v>9916</v>
      </c>
      <c r="N2615" t="s">
        <v>32242</v>
      </c>
      <c r="O2615" t="s">
        <v>9748</v>
      </c>
      <c r="P2615" t="s">
        <v>32372</v>
      </c>
      <c r="Q2615" t="s">
        <v>9916</v>
      </c>
    </row>
    <row r="2616" spans="2:17" x14ac:dyDescent="0.3">
      <c r="B2616">
        <v>2610</v>
      </c>
      <c r="C2616" t="s">
        <v>5607</v>
      </c>
      <c r="D2616" t="s">
        <v>42435</v>
      </c>
      <c r="E2616" t="s">
        <v>5608</v>
      </c>
      <c r="F2616" t="s">
        <v>51426</v>
      </c>
      <c r="G2616" t="s">
        <v>5607</v>
      </c>
      <c r="H2616" t="s">
        <v>5608</v>
      </c>
      <c r="I2616" t="s">
        <v>51426</v>
      </c>
      <c r="J2616" t="s">
        <v>5607</v>
      </c>
      <c r="L2616">
        <v>2610</v>
      </c>
      <c r="M2616" t="s">
        <v>9917</v>
      </c>
      <c r="N2616" t="s">
        <v>32244</v>
      </c>
      <c r="O2616" t="s">
        <v>9751</v>
      </c>
      <c r="P2616" t="s">
        <v>32373</v>
      </c>
      <c r="Q2616" t="s">
        <v>9917</v>
      </c>
    </row>
    <row r="2617" spans="2:17" x14ac:dyDescent="0.3">
      <c r="B2617">
        <v>2611</v>
      </c>
      <c r="C2617" t="s">
        <v>5609</v>
      </c>
      <c r="D2617" t="s">
        <v>42437</v>
      </c>
      <c r="E2617" t="s">
        <v>5610</v>
      </c>
      <c r="F2617" t="s">
        <v>51427</v>
      </c>
      <c r="G2617" t="s">
        <v>5609</v>
      </c>
      <c r="H2617" t="s">
        <v>5610</v>
      </c>
      <c r="I2617" t="s">
        <v>51427</v>
      </c>
      <c r="J2617" t="s">
        <v>5609</v>
      </c>
      <c r="L2617">
        <v>2611</v>
      </c>
      <c r="M2617" t="s">
        <v>9918</v>
      </c>
      <c r="N2617" t="s">
        <v>32246</v>
      </c>
      <c r="O2617" t="s">
        <v>9754</v>
      </c>
      <c r="P2617" t="s">
        <v>32374</v>
      </c>
      <c r="Q2617" t="s">
        <v>9918</v>
      </c>
    </row>
    <row r="2618" spans="2:17" x14ac:dyDescent="0.3">
      <c r="B2618">
        <v>2612</v>
      </c>
      <c r="C2618" t="s">
        <v>51428</v>
      </c>
      <c r="D2618" t="s">
        <v>42440</v>
      </c>
      <c r="E2618" t="s">
        <v>5611</v>
      </c>
      <c r="F2618" t="s">
        <v>51429</v>
      </c>
      <c r="G2618" t="s">
        <v>51428</v>
      </c>
      <c r="H2618" t="s">
        <v>5611</v>
      </c>
      <c r="I2618" t="s">
        <v>51429</v>
      </c>
      <c r="J2618" t="s">
        <v>51428</v>
      </c>
      <c r="L2618">
        <v>2612</v>
      </c>
      <c r="M2618" t="s">
        <v>32375</v>
      </c>
      <c r="N2618" t="s">
        <v>32249</v>
      </c>
      <c r="O2618" t="s">
        <v>9756</v>
      </c>
      <c r="P2618" t="s">
        <v>32376</v>
      </c>
      <c r="Q2618" t="s">
        <v>32375</v>
      </c>
    </row>
    <row r="2619" spans="2:17" x14ac:dyDescent="0.3">
      <c r="B2619">
        <v>2613</v>
      </c>
      <c r="C2619" t="s">
        <v>5845</v>
      </c>
      <c r="D2619" t="s">
        <v>42442</v>
      </c>
      <c r="E2619" t="s">
        <v>5612</v>
      </c>
      <c r="F2619" t="s">
        <v>51430</v>
      </c>
      <c r="G2619" t="s">
        <v>5845</v>
      </c>
      <c r="H2619" t="s">
        <v>5612</v>
      </c>
      <c r="I2619" t="s">
        <v>51430</v>
      </c>
      <c r="J2619" t="s">
        <v>5845</v>
      </c>
      <c r="L2619">
        <v>2613</v>
      </c>
      <c r="M2619" t="s">
        <v>9919</v>
      </c>
      <c r="N2619" t="s">
        <v>32251</v>
      </c>
      <c r="O2619" t="s">
        <v>9759</v>
      </c>
      <c r="P2619" t="s">
        <v>32377</v>
      </c>
      <c r="Q2619" t="s">
        <v>9919</v>
      </c>
    </row>
    <row r="2620" spans="2:17" x14ac:dyDescent="0.3">
      <c r="B2620">
        <v>2614</v>
      </c>
      <c r="C2620" t="s">
        <v>5613</v>
      </c>
      <c r="D2620" t="s">
        <v>42444</v>
      </c>
      <c r="E2620" t="s">
        <v>5614</v>
      </c>
      <c r="F2620" t="s">
        <v>51431</v>
      </c>
      <c r="G2620" t="s">
        <v>5613</v>
      </c>
      <c r="H2620" t="s">
        <v>5614</v>
      </c>
      <c r="I2620" t="s">
        <v>51431</v>
      </c>
      <c r="J2620" t="s">
        <v>5613</v>
      </c>
      <c r="L2620">
        <v>2614</v>
      </c>
      <c r="M2620" t="s">
        <v>9920</v>
      </c>
      <c r="N2620" t="s">
        <v>32253</v>
      </c>
      <c r="O2620" t="s">
        <v>9762</v>
      </c>
      <c r="P2620" t="s">
        <v>32378</v>
      </c>
      <c r="Q2620" t="s">
        <v>9920</v>
      </c>
    </row>
    <row r="2621" spans="2:17" x14ac:dyDescent="0.3">
      <c r="B2621">
        <v>2615</v>
      </c>
      <c r="C2621" t="s">
        <v>5615</v>
      </c>
      <c r="D2621" t="s">
        <v>42446</v>
      </c>
      <c r="E2621" t="s">
        <v>5616</v>
      </c>
      <c r="F2621" t="s">
        <v>51432</v>
      </c>
      <c r="G2621" t="s">
        <v>5615</v>
      </c>
      <c r="H2621" t="s">
        <v>5616</v>
      </c>
      <c r="I2621" t="s">
        <v>51432</v>
      </c>
      <c r="J2621" t="s">
        <v>5615</v>
      </c>
      <c r="L2621">
        <v>2615</v>
      </c>
      <c r="M2621" t="s">
        <v>9921</v>
      </c>
      <c r="N2621" t="s">
        <v>32255</v>
      </c>
      <c r="O2621" t="s">
        <v>9765</v>
      </c>
      <c r="P2621" t="s">
        <v>32379</v>
      </c>
      <c r="Q2621" t="s">
        <v>9921</v>
      </c>
    </row>
    <row r="2622" spans="2:17" x14ac:dyDescent="0.3">
      <c r="B2622">
        <v>2616</v>
      </c>
      <c r="C2622" t="s">
        <v>5617</v>
      </c>
      <c r="D2622" t="s">
        <v>42448</v>
      </c>
      <c r="E2622" t="s">
        <v>5618</v>
      </c>
      <c r="F2622" t="s">
        <v>51433</v>
      </c>
      <c r="G2622" t="s">
        <v>5617</v>
      </c>
      <c r="H2622" t="s">
        <v>5618</v>
      </c>
      <c r="I2622" t="s">
        <v>51433</v>
      </c>
      <c r="J2622" t="s">
        <v>5617</v>
      </c>
      <c r="L2622">
        <v>2616</v>
      </c>
      <c r="M2622" t="s">
        <v>9922</v>
      </c>
      <c r="N2622" t="s">
        <v>32257</v>
      </c>
      <c r="O2622" t="s">
        <v>9768</v>
      </c>
      <c r="P2622" t="s">
        <v>32380</v>
      </c>
      <c r="Q2622" t="s">
        <v>9922</v>
      </c>
    </row>
    <row r="2623" spans="2:17" x14ac:dyDescent="0.3">
      <c r="B2623">
        <v>2617</v>
      </c>
      <c r="C2623" t="s">
        <v>5619</v>
      </c>
      <c r="D2623" t="s">
        <v>42450</v>
      </c>
      <c r="E2623" t="s">
        <v>5620</v>
      </c>
      <c r="F2623" t="s">
        <v>51434</v>
      </c>
      <c r="G2623" t="s">
        <v>5619</v>
      </c>
      <c r="H2623" t="s">
        <v>5620</v>
      </c>
      <c r="I2623" t="s">
        <v>51434</v>
      </c>
      <c r="J2623" t="s">
        <v>5619</v>
      </c>
      <c r="L2623">
        <v>2617</v>
      </c>
      <c r="M2623" t="s">
        <v>9923</v>
      </c>
      <c r="N2623" t="s">
        <v>32259</v>
      </c>
      <c r="O2623" t="s">
        <v>9771</v>
      </c>
      <c r="P2623" t="s">
        <v>32381</v>
      </c>
      <c r="Q2623" t="s">
        <v>9923</v>
      </c>
    </row>
    <row r="2624" spans="2:17" x14ac:dyDescent="0.3">
      <c r="B2624">
        <v>2618</v>
      </c>
      <c r="C2624" t="s">
        <v>5558</v>
      </c>
      <c r="D2624" t="s">
        <v>42452</v>
      </c>
      <c r="E2624" t="s">
        <v>26850</v>
      </c>
      <c r="F2624" t="s">
        <v>51435</v>
      </c>
      <c r="G2624" t="s">
        <v>5558</v>
      </c>
      <c r="H2624" t="s">
        <v>26850</v>
      </c>
      <c r="I2624" t="s">
        <v>51435</v>
      </c>
      <c r="J2624" t="s">
        <v>5558</v>
      </c>
      <c r="L2624">
        <v>2618</v>
      </c>
      <c r="M2624" t="s">
        <v>9888</v>
      </c>
      <c r="N2624" t="s">
        <v>32261</v>
      </c>
      <c r="O2624" t="s">
        <v>26135</v>
      </c>
      <c r="P2624" t="s">
        <v>32382</v>
      </c>
      <c r="Q2624" t="s">
        <v>9888</v>
      </c>
    </row>
    <row r="2625" spans="2:17" x14ac:dyDescent="0.3">
      <c r="B2625">
        <v>2619</v>
      </c>
      <c r="C2625" t="s">
        <v>5621</v>
      </c>
      <c r="D2625" t="s">
        <v>42454</v>
      </c>
      <c r="E2625" t="s">
        <v>5622</v>
      </c>
      <c r="F2625" t="s">
        <v>51436</v>
      </c>
      <c r="G2625" t="s">
        <v>5621</v>
      </c>
      <c r="H2625" t="s">
        <v>5622</v>
      </c>
      <c r="I2625" t="s">
        <v>51436</v>
      </c>
      <c r="J2625" t="s">
        <v>5621</v>
      </c>
      <c r="L2625">
        <v>2619</v>
      </c>
      <c r="M2625" t="s">
        <v>9924</v>
      </c>
      <c r="N2625" t="s">
        <v>32263</v>
      </c>
      <c r="O2625" t="s">
        <v>9774</v>
      </c>
      <c r="P2625" t="s">
        <v>32383</v>
      </c>
      <c r="Q2625" t="s">
        <v>9924</v>
      </c>
    </row>
    <row r="2626" spans="2:17" x14ac:dyDescent="0.3">
      <c r="B2626">
        <v>2620</v>
      </c>
      <c r="C2626" t="s">
        <v>5623</v>
      </c>
      <c r="D2626" t="s">
        <v>42456</v>
      </c>
      <c r="E2626" t="s">
        <v>5624</v>
      </c>
      <c r="F2626" t="s">
        <v>51437</v>
      </c>
      <c r="G2626" t="s">
        <v>5623</v>
      </c>
      <c r="H2626" t="s">
        <v>5624</v>
      </c>
      <c r="I2626" t="s">
        <v>51437</v>
      </c>
      <c r="J2626" t="s">
        <v>5623</v>
      </c>
      <c r="L2626">
        <v>2620</v>
      </c>
      <c r="M2626" t="s">
        <v>9925</v>
      </c>
      <c r="N2626" t="s">
        <v>32265</v>
      </c>
      <c r="O2626" t="s">
        <v>9777</v>
      </c>
      <c r="P2626" t="s">
        <v>32384</v>
      </c>
      <c r="Q2626" t="s">
        <v>9925</v>
      </c>
    </row>
    <row r="2627" spans="2:17" x14ac:dyDescent="0.3">
      <c r="B2627">
        <v>2621</v>
      </c>
      <c r="C2627" t="s">
        <v>5625</v>
      </c>
      <c r="D2627" t="s">
        <v>42458</v>
      </c>
      <c r="E2627" t="s">
        <v>5626</v>
      </c>
      <c r="F2627" t="s">
        <v>51438</v>
      </c>
      <c r="G2627" t="s">
        <v>5625</v>
      </c>
      <c r="H2627" t="s">
        <v>5626</v>
      </c>
      <c r="I2627" t="s">
        <v>51438</v>
      </c>
      <c r="J2627" t="s">
        <v>5625</v>
      </c>
      <c r="L2627">
        <v>2621</v>
      </c>
      <c r="M2627" t="s">
        <v>9926</v>
      </c>
      <c r="N2627" t="s">
        <v>32267</v>
      </c>
      <c r="O2627" t="s">
        <v>9780</v>
      </c>
      <c r="P2627" t="s">
        <v>32385</v>
      </c>
      <c r="Q2627" t="s">
        <v>9926</v>
      </c>
    </row>
    <row r="2628" spans="2:17" x14ac:dyDescent="0.3">
      <c r="B2628">
        <v>2622</v>
      </c>
      <c r="C2628" t="s">
        <v>5627</v>
      </c>
      <c r="D2628" t="s">
        <v>42460</v>
      </c>
      <c r="E2628" t="s">
        <v>5628</v>
      </c>
      <c r="F2628" t="s">
        <v>51439</v>
      </c>
      <c r="G2628" t="s">
        <v>5627</v>
      </c>
      <c r="H2628" t="s">
        <v>5628</v>
      </c>
      <c r="I2628" t="s">
        <v>51439</v>
      </c>
      <c r="J2628" t="s">
        <v>5627</v>
      </c>
      <c r="L2628">
        <v>2622</v>
      </c>
      <c r="M2628" t="s">
        <v>9927</v>
      </c>
      <c r="N2628" t="s">
        <v>32269</v>
      </c>
      <c r="O2628" t="s">
        <v>9783</v>
      </c>
      <c r="P2628" t="s">
        <v>32386</v>
      </c>
      <c r="Q2628" t="s">
        <v>9927</v>
      </c>
    </row>
    <row r="2629" spans="2:17" x14ac:dyDescent="0.3">
      <c r="B2629">
        <v>2623</v>
      </c>
      <c r="C2629" t="s">
        <v>5629</v>
      </c>
      <c r="D2629" t="s">
        <v>42462</v>
      </c>
      <c r="E2629" t="s">
        <v>5630</v>
      </c>
      <c r="F2629" t="s">
        <v>51440</v>
      </c>
      <c r="G2629" t="s">
        <v>5629</v>
      </c>
      <c r="H2629" t="s">
        <v>5630</v>
      </c>
      <c r="I2629" t="s">
        <v>51440</v>
      </c>
      <c r="J2629" t="s">
        <v>5629</v>
      </c>
      <c r="L2629">
        <v>2623</v>
      </c>
      <c r="M2629" t="s">
        <v>9928</v>
      </c>
      <c r="N2629" t="s">
        <v>32271</v>
      </c>
      <c r="O2629" t="s">
        <v>9786</v>
      </c>
      <c r="P2629" t="s">
        <v>32387</v>
      </c>
      <c r="Q2629" t="s">
        <v>9928</v>
      </c>
    </row>
    <row r="2630" spans="2:17" x14ac:dyDescent="0.3">
      <c r="B2630">
        <v>2624</v>
      </c>
      <c r="C2630" t="s">
        <v>5631</v>
      </c>
      <c r="D2630" t="s">
        <v>42464</v>
      </c>
      <c r="E2630" t="s">
        <v>5632</v>
      </c>
      <c r="F2630" t="s">
        <v>51441</v>
      </c>
      <c r="G2630" t="s">
        <v>5631</v>
      </c>
      <c r="H2630" t="s">
        <v>5632</v>
      </c>
      <c r="I2630" t="s">
        <v>51441</v>
      </c>
      <c r="J2630" t="s">
        <v>5631</v>
      </c>
      <c r="L2630">
        <v>2624</v>
      </c>
      <c r="M2630" t="s">
        <v>9929</v>
      </c>
      <c r="N2630" t="s">
        <v>32273</v>
      </c>
      <c r="O2630" t="s">
        <v>9789</v>
      </c>
      <c r="P2630" t="s">
        <v>32388</v>
      </c>
      <c r="Q2630" t="s">
        <v>9929</v>
      </c>
    </row>
    <row r="2631" spans="2:17" x14ac:dyDescent="0.3">
      <c r="B2631">
        <v>2625</v>
      </c>
      <c r="C2631" t="s">
        <v>5633</v>
      </c>
      <c r="D2631" t="s">
        <v>42466</v>
      </c>
      <c r="E2631" t="s">
        <v>5634</v>
      </c>
      <c r="F2631" t="s">
        <v>51442</v>
      </c>
      <c r="G2631" t="s">
        <v>5633</v>
      </c>
      <c r="H2631" t="s">
        <v>5634</v>
      </c>
      <c r="I2631" t="s">
        <v>51442</v>
      </c>
      <c r="J2631" t="s">
        <v>5633</v>
      </c>
      <c r="L2631">
        <v>2625</v>
      </c>
      <c r="M2631" t="s">
        <v>9930</v>
      </c>
      <c r="N2631" t="s">
        <v>32275</v>
      </c>
      <c r="O2631" t="s">
        <v>9792</v>
      </c>
      <c r="P2631" t="s">
        <v>32389</v>
      </c>
      <c r="Q2631" t="s">
        <v>9930</v>
      </c>
    </row>
    <row r="2632" spans="2:17" x14ac:dyDescent="0.3">
      <c r="B2632">
        <v>2626</v>
      </c>
      <c r="C2632" t="s">
        <v>5635</v>
      </c>
      <c r="D2632" t="s">
        <v>42468</v>
      </c>
      <c r="E2632" t="s">
        <v>5636</v>
      </c>
      <c r="F2632" t="s">
        <v>51443</v>
      </c>
      <c r="G2632" t="s">
        <v>5635</v>
      </c>
      <c r="H2632" t="s">
        <v>5636</v>
      </c>
      <c r="I2632" t="s">
        <v>51443</v>
      </c>
      <c r="J2632" t="s">
        <v>5635</v>
      </c>
      <c r="L2632">
        <v>2626</v>
      </c>
      <c r="M2632" t="s">
        <v>9931</v>
      </c>
      <c r="N2632" t="s">
        <v>32277</v>
      </c>
      <c r="O2632" t="s">
        <v>9795</v>
      </c>
      <c r="P2632" t="s">
        <v>32390</v>
      </c>
      <c r="Q2632" t="s">
        <v>9931</v>
      </c>
    </row>
    <row r="2633" spans="2:17" x14ac:dyDescent="0.3">
      <c r="B2633">
        <v>2627</v>
      </c>
      <c r="C2633" t="s">
        <v>5637</v>
      </c>
      <c r="D2633" t="s">
        <v>42470</v>
      </c>
      <c r="E2633" t="s">
        <v>5638</v>
      </c>
      <c r="F2633" t="s">
        <v>51444</v>
      </c>
      <c r="G2633" t="s">
        <v>5637</v>
      </c>
      <c r="H2633" t="s">
        <v>5638</v>
      </c>
      <c r="I2633" t="s">
        <v>51444</v>
      </c>
      <c r="J2633" t="s">
        <v>5637</v>
      </c>
      <c r="L2633">
        <v>2627</v>
      </c>
      <c r="M2633" t="s">
        <v>9932</v>
      </c>
      <c r="N2633" t="s">
        <v>32279</v>
      </c>
      <c r="O2633" t="s">
        <v>9798</v>
      </c>
      <c r="P2633" t="s">
        <v>32391</v>
      </c>
      <c r="Q2633" t="s">
        <v>9932</v>
      </c>
    </row>
    <row r="2634" spans="2:17" x14ac:dyDescent="0.3">
      <c r="B2634">
        <v>2628</v>
      </c>
      <c r="C2634" t="s">
        <v>5639</v>
      </c>
      <c r="D2634" t="s">
        <v>42472</v>
      </c>
      <c r="E2634" t="s">
        <v>5640</v>
      </c>
      <c r="F2634" t="s">
        <v>51445</v>
      </c>
      <c r="G2634" t="s">
        <v>5639</v>
      </c>
      <c r="H2634" t="s">
        <v>5640</v>
      </c>
      <c r="I2634" t="s">
        <v>51445</v>
      </c>
      <c r="J2634" t="s">
        <v>5639</v>
      </c>
      <c r="L2634">
        <v>2628</v>
      </c>
      <c r="M2634" t="s">
        <v>9933</v>
      </c>
      <c r="N2634" t="s">
        <v>32281</v>
      </c>
      <c r="O2634" t="s">
        <v>9801</v>
      </c>
      <c r="P2634" t="s">
        <v>32392</v>
      </c>
      <c r="Q2634" t="s">
        <v>9933</v>
      </c>
    </row>
    <row r="2635" spans="2:17" x14ac:dyDescent="0.3">
      <c r="B2635">
        <v>2629</v>
      </c>
      <c r="C2635" t="s">
        <v>5641</v>
      </c>
      <c r="D2635" t="s">
        <v>42474</v>
      </c>
      <c r="E2635" t="s">
        <v>5642</v>
      </c>
      <c r="F2635" t="s">
        <v>51446</v>
      </c>
      <c r="G2635" t="s">
        <v>5641</v>
      </c>
      <c r="H2635" t="s">
        <v>5642</v>
      </c>
      <c r="I2635" t="s">
        <v>51446</v>
      </c>
      <c r="J2635" t="s">
        <v>5641</v>
      </c>
      <c r="L2635">
        <v>2629</v>
      </c>
      <c r="M2635" t="s">
        <v>9934</v>
      </c>
      <c r="N2635" t="s">
        <v>32283</v>
      </c>
      <c r="O2635" t="s">
        <v>9804</v>
      </c>
      <c r="P2635" t="s">
        <v>32393</v>
      </c>
      <c r="Q2635" t="s">
        <v>9934</v>
      </c>
    </row>
    <row r="2636" spans="2:17" x14ac:dyDescent="0.3">
      <c r="B2636">
        <v>2630</v>
      </c>
      <c r="C2636" t="s">
        <v>5643</v>
      </c>
      <c r="D2636" t="s">
        <v>42476</v>
      </c>
      <c r="E2636" t="s">
        <v>5644</v>
      </c>
      <c r="F2636" t="s">
        <v>51447</v>
      </c>
      <c r="G2636" t="s">
        <v>5643</v>
      </c>
      <c r="H2636" t="s">
        <v>5644</v>
      </c>
      <c r="I2636" t="s">
        <v>51447</v>
      </c>
      <c r="J2636" t="s">
        <v>5643</v>
      </c>
      <c r="L2636">
        <v>2630</v>
      </c>
      <c r="M2636" t="s">
        <v>9935</v>
      </c>
      <c r="N2636" t="s">
        <v>32285</v>
      </c>
      <c r="O2636" t="s">
        <v>9807</v>
      </c>
      <c r="P2636" t="s">
        <v>32394</v>
      </c>
      <c r="Q2636" t="s">
        <v>9935</v>
      </c>
    </row>
    <row r="2637" spans="2:17" x14ac:dyDescent="0.3">
      <c r="B2637">
        <v>2631</v>
      </c>
      <c r="C2637" t="s">
        <v>5645</v>
      </c>
      <c r="D2637" t="s">
        <v>42478</v>
      </c>
      <c r="E2637" t="s">
        <v>5646</v>
      </c>
      <c r="F2637" t="s">
        <v>51448</v>
      </c>
      <c r="G2637" t="s">
        <v>5645</v>
      </c>
      <c r="H2637" t="s">
        <v>5646</v>
      </c>
      <c r="I2637" t="s">
        <v>51448</v>
      </c>
      <c r="J2637" t="s">
        <v>5645</v>
      </c>
      <c r="L2637">
        <v>2631</v>
      </c>
      <c r="M2637" t="s">
        <v>9936</v>
      </c>
      <c r="N2637" t="s">
        <v>32287</v>
      </c>
      <c r="O2637" t="s">
        <v>9810</v>
      </c>
      <c r="P2637" t="s">
        <v>32395</v>
      </c>
      <c r="Q2637" t="s">
        <v>9936</v>
      </c>
    </row>
    <row r="2638" spans="2:17" x14ac:dyDescent="0.3">
      <c r="B2638">
        <v>2632</v>
      </c>
      <c r="C2638" t="s">
        <v>5647</v>
      </c>
      <c r="D2638" t="s">
        <v>42480</v>
      </c>
      <c r="E2638" t="s">
        <v>5648</v>
      </c>
      <c r="F2638" t="s">
        <v>51449</v>
      </c>
      <c r="G2638" t="s">
        <v>5647</v>
      </c>
      <c r="H2638" t="s">
        <v>5648</v>
      </c>
      <c r="I2638" t="s">
        <v>51449</v>
      </c>
      <c r="J2638" t="s">
        <v>5647</v>
      </c>
      <c r="L2638">
        <v>2632</v>
      </c>
      <c r="M2638" t="s">
        <v>9937</v>
      </c>
      <c r="N2638" t="s">
        <v>32289</v>
      </c>
      <c r="O2638" t="s">
        <v>9813</v>
      </c>
      <c r="P2638" t="s">
        <v>32396</v>
      </c>
      <c r="Q2638" t="s">
        <v>9937</v>
      </c>
    </row>
    <row r="2639" spans="2:17" x14ac:dyDescent="0.3">
      <c r="B2639">
        <v>2633</v>
      </c>
      <c r="C2639" t="s">
        <v>5649</v>
      </c>
      <c r="D2639" t="s">
        <v>42482</v>
      </c>
      <c r="E2639" t="s">
        <v>5650</v>
      </c>
      <c r="F2639" t="s">
        <v>51450</v>
      </c>
      <c r="G2639" t="s">
        <v>5649</v>
      </c>
      <c r="H2639" t="s">
        <v>5650</v>
      </c>
      <c r="I2639" t="s">
        <v>51450</v>
      </c>
      <c r="J2639" t="s">
        <v>5649</v>
      </c>
      <c r="L2639">
        <v>2633</v>
      </c>
      <c r="M2639" t="s">
        <v>9938</v>
      </c>
      <c r="N2639" t="s">
        <v>32291</v>
      </c>
      <c r="O2639" t="s">
        <v>9816</v>
      </c>
      <c r="P2639" t="s">
        <v>32397</v>
      </c>
      <c r="Q2639" t="s">
        <v>9938</v>
      </c>
    </row>
    <row r="2640" spans="2:17" x14ac:dyDescent="0.3">
      <c r="B2640">
        <v>2634</v>
      </c>
      <c r="C2640" t="s">
        <v>5651</v>
      </c>
      <c r="D2640" t="s">
        <v>42484</v>
      </c>
      <c r="E2640" t="s">
        <v>5652</v>
      </c>
      <c r="F2640" t="s">
        <v>51451</v>
      </c>
      <c r="G2640" t="s">
        <v>5651</v>
      </c>
      <c r="H2640" t="s">
        <v>5652</v>
      </c>
      <c r="I2640" t="s">
        <v>51451</v>
      </c>
      <c r="J2640" t="s">
        <v>5651</v>
      </c>
      <c r="L2640">
        <v>2634</v>
      </c>
      <c r="M2640" t="s">
        <v>9939</v>
      </c>
      <c r="N2640" t="s">
        <v>32293</v>
      </c>
      <c r="O2640" t="s">
        <v>9819</v>
      </c>
      <c r="P2640" t="s">
        <v>32398</v>
      </c>
      <c r="Q2640" t="s">
        <v>9939</v>
      </c>
    </row>
    <row r="2641" spans="2:17" x14ac:dyDescent="0.3">
      <c r="B2641">
        <v>2635</v>
      </c>
      <c r="C2641" t="s">
        <v>5653</v>
      </c>
      <c r="D2641" t="s">
        <v>42486</v>
      </c>
      <c r="E2641" t="s">
        <v>5654</v>
      </c>
      <c r="F2641" t="s">
        <v>51452</v>
      </c>
      <c r="G2641" t="s">
        <v>5653</v>
      </c>
      <c r="H2641" t="s">
        <v>5654</v>
      </c>
      <c r="I2641" t="s">
        <v>51452</v>
      </c>
      <c r="J2641" t="s">
        <v>5653</v>
      </c>
      <c r="L2641">
        <v>2635</v>
      </c>
      <c r="M2641" t="s">
        <v>9940</v>
      </c>
      <c r="N2641" t="s">
        <v>32295</v>
      </c>
      <c r="O2641" t="s">
        <v>9822</v>
      </c>
      <c r="P2641" t="s">
        <v>32399</v>
      </c>
      <c r="Q2641" t="s">
        <v>9940</v>
      </c>
    </row>
    <row r="2642" spans="2:17" x14ac:dyDescent="0.3">
      <c r="B2642">
        <v>2636</v>
      </c>
      <c r="C2642" t="s">
        <v>5655</v>
      </c>
      <c r="D2642" t="s">
        <v>42488</v>
      </c>
      <c r="E2642" t="s">
        <v>5656</v>
      </c>
      <c r="F2642" t="s">
        <v>51453</v>
      </c>
      <c r="G2642" t="s">
        <v>5655</v>
      </c>
      <c r="H2642" t="s">
        <v>5656</v>
      </c>
      <c r="I2642" t="s">
        <v>51453</v>
      </c>
      <c r="J2642" t="s">
        <v>5655</v>
      </c>
      <c r="L2642">
        <v>2636</v>
      </c>
      <c r="M2642" t="s">
        <v>9941</v>
      </c>
      <c r="N2642" t="s">
        <v>32297</v>
      </c>
      <c r="O2642" t="s">
        <v>9825</v>
      </c>
      <c r="P2642" t="s">
        <v>32400</v>
      </c>
      <c r="Q2642" t="s">
        <v>9941</v>
      </c>
    </row>
    <row r="2643" spans="2:17" x14ac:dyDescent="0.3">
      <c r="B2643">
        <v>2637</v>
      </c>
      <c r="C2643" t="s">
        <v>5657</v>
      </c>
      <c r="D2643" t="s">
        <v>42490</v>
      </c>
      <c r="E2643" t="s">
        <v>5658</v>
      </c>
      <c r="F2643" t="s">
        <v>51454</v>
      </c>
      <c r="G2643" t="s">
        <v>5657</v>
      </c>
      <c r="H2643" t="s">
        <v>5658</v>
      </c>
      <c r="I2643" t="s">
        <v>51454</v>
      </c>
      <c r="J2643" t="s">
        <v>5657</v>
      </c>
      <c r="L2643">
        <v>2637</v>
      </c>
      <c r="M2643" t="s">
        <v>9942</v>
      </c>
      <c r="N2643" t="s">
        <v>32299</v>
      </c>
      <c r="O2643" t="s">
        <v>9828</v>
      </c>
      <c r="P2643" t="s">
        <v>32401</v>
      </c>
      <c r="Q2643" t="s">
        <v>9942</v>
      </c>
    </row>
    <row r="2644" spans="2:17" x14ac:dyDescent="0.3">
      <c r="B2644">
        <v>2638</v>
      </c>
      <c r="C2644" t="s">
        <v>5659</v>
      </c>
      <c r="D2644" t="s">
        <v>42492</v>
      </c>
      <c r="E2644" t="s">
        <v>5660</v>
      </c>
      <c r="F2644" t="s">
        <v>51455</v>
      </c>
      <c r="G2644" t="s">
        <v>5659</v>
      </c>
      <c r="H2644" t="s">
        <v>5660</v>
      </c>
      <c r="I2644" t="s">
        <v>51455</v>
      </c>
      <c r="J2644" t="s">
        <v>5659</v>
      </c>
      <c r="L2644">
        <v>2638</v>
      </c>
      <c r="M2644" t="s">
        <v>9943</v>
      </c>
      <c r="N2644" t="s">
        <v>32301</v>
      </c>
      <c r="O2644" t="s">
        <v>9831</v>
      </c>
      <c r="P2644" t="s">
        <v>32402</v>
      </c>
      <c r="Q2644" t="s">
        <v>9943</v>
      </c>
    </row>
    <row r="2645" spans="2:17" x14ac:dyDescent="0.3">
      <c r="B2645">
        <v>2639</v>
      </c>
      <c r="C2645" t="s">
        <v>5661</v>
      </c>
      <c r="D2645" t="s">
        <v>42494</v>
      </c>
      <c r="E2645" t="s">
        <v>5662</v>
      </c>
      <c r="F2645" t="s">
        <v>51456</v>
      </c>
      <c r="G2645" t="s">
        <v>5661</v>
      </c>
      <c r="H2645" t="s">
        <v>5662</v>
      </c>
      <c r="I2645" t="s">
        <v>51456</v>
      </c>
      <c r="J2645" t="s">
        <v>5661</v>
      </c>
      <c r="L2645">
        <v>2639</v>
      </c>
      <c r="M2645" t="s">
        <v>9944</v>
      </c>
      <c r="N2645" t="s">
        <v>32303</v>
      </c>
      <c r="O2645" t="s">
        <v>9834</v>
      </c>
      <c r="P2645" t="s">
        <v>32403</v>
      </c>
      <c r="Q2645" t="s">
        <v>9944</v>
      </c>
    </row>
    <row r="2646" spans="2:17" x14ac:dyDescent="0.3">
      <c r="B2646">
        <v>2640</v>
      </c>
      <c r="C2646" t="s">
        <v>5663</v>
      </c>
      <c r="D2646" t="s">
        <v>42496</v>
      </c>
      <c r="E2646" t="s">
        <v>5664</v>
      </c>
      <c r="F2646" t="s">
        <v>51457</v>
      </c>
      <c r="G2646" t="s">
        <v>5663</v>
      </c>
      <c r="H2646" t="s">
        <v>5664</v>
      </c>
      <c r="I2646" t="s">
        <v>51457</v>
      </c>
      <c r="J2646" t="s">
        <v>5663</v>
      </c>
      <c r="L2646">
        <v>2640</v>
      </c>
      <c r="M2646" t="s">
        <v>9945</v>
      </c>
      <c r="N2646" t="s">
        <v>32305</v>
      </c>
      <c r="O2646" t="s">
        <v>9837</v>
      </c>
      <c r="P2646" t="s">
        <v>32404</v>
      </c>
      <c r="Q2646" t="s">
        <v>9945</v>
      </c>
    </row>
    <row r="2647" spans="2:17" x14ac:dyDescent="0.3">
      <c r="B2647">
        <v>2641</v>
      </c>
      <c r="C2647" t="s">
        <v>5665</v>
      </c>
      <c r="D2647" t="s">
        <v>42498</v>
      </c>
      <c r="E2647" t="s">
        <v>5666</v>
      </c>
      <c r="F2647" t="s">
        <v>51458</v>
      </c>
      <c r="G2647" t="s">
        <v>5665</v>
      </c>
      <c r="H2647" t="s">
        <v>5666</v>
      </c>
      <c r="I2647" t="s">
        <v>51458</v>
      </c>
      <c r="J2647" t="s">
        <v>5665</v>
      </c>
      <c r="L2647">
        <v>2641</v>
      </c>
      <c r="M2647" t="s">
        <v>9946</v>
      </c>
      <c r="N2647" t="s">
        <v>32307</v>
      </c>
      <c r="O2647" t="s">
        <v>9840</v>
      </c>
      <c r="P2647" t="s">
        <v>32405</v>
      </c>
      <c r="Q2647" t="s">
        <v>9946</v>
      </c>
    </row>
    <row r="2648" spans="2:17" x14ac:dyDescent="0.3">
      <c r="B2648">
        <v>2642</v>
      </c>
      <c r="C2648" t="s">
        <v>5667</v>
      </c>
      <c r="D2648" t="s">
        <v>42500</v>
      </c>
      <c r="E2648" t="s">
        <v>5668</v>
      </c>
      <c r="F2648" t="s">
        <v>51459</v>
      </c>
      <c r="G2648" t="s">
        <v>5667</v>
      </c>
      <c r="H2648" t="s">
        <v>5668</v>
      </c>
      <c r="I2648" t="s">
        <v>51459</v>
      </c>
      <c r="J2648" t="s">
        <v>5667</v>
      </c>
      <c r="L2648">
        <v>2642</v>
      </c>
      <c r="M2648" t="s">
        <v>9947</v>
      </c>
      <c r="N2648" t="s">
        <v>32309</v>
      </c>
      <c r="O2648" t="s">
        <v>9843</v>
      </c>
      <c r="P2648" t="s">
        <v>32406</v>
      </c>
      <c r="Q2648" t="s">
        <v>9947</v>
      </c>
    </row>
    <row r="2649" spans="2:17" x14ac:dyDescent="0.3">
      <c r="B2649">
        <v>2643</v>
      </c>
      <c r="C2649" t="s">
        <v>5669</v>
      </c>
      <c r="D2649" t="s">
        <v>42502</v>
      </c>
      <c r="E2649" t="s">
        <v>5670</v>
      </c>
      <c r="F2649" t="s">
        <v>51460</v>
      </c>
      <c r="G2649" t="s">
        <v>5669</v>
      </c>
      <c r="H2649" t="s">
        <v>5670</v>
      </c>
      <c r="I2649" t="s">
        <v>51460</v>
      </c>
      <c r="J2649" t="s">
        <v>5669</v>
      </c>
      <c r="L2649">
        <v>2643</v>
      </c>
      <c r="M2649" t="s">
        <v>9948</v>
      </c>
      <c r="N2649" t="s">
        <v>32311</v>
      </c>
      <c r="O2649" t="s">
        <v>9846</v>
      </c>
      <c r="P2649" t="s">
        <v>32407</v>
      </c>
      <c r="Q2649" t="s">
        <v>9948</v>
      </c>
    </row>
    <row r="2650" spans="2:17" x14ac:dyDescent="0.3">
      <c r="B2650">
        <v>2644</v>
      </c>
      <c r="C2650" t="s">
        <v>26984</v>
      </c>
      <c r="D2650" t="s">
        <v>42504</v>
      </c>
      <c r="E2650" t="s">
        <v>5671</v>
      </c>
      <c r="F2650" t="s">
        <v>51461</v>
      </c>
      <c r="G2650" t="s">
        <v>26984</v>
      </c>
      <c r="H2650" t="s">
        <v>5671</v>
      </c>
      <c r="I2650" t="s">
        <v>51461</v>
      </c>
      <c r="J2650" t="s">
        <v>26984</v>
      </c>
      <c r="L2650">
        <v>2644</v>
      </c>
      <c r="M2650" t="s">
        <v>27083</v>
      </c>
      <c r="N2650" t="s">
        <v>32313</v>
      </c>
      <c r="O2650" t="s">
        <v>9848</v>
      </c>
      <c r="P2650" t="s">
        <v>32408</v>
      </c>
      <c r="Q2650" t="s">
        <v>27083</v>
      </c>
    </row>
    <row r="2651" spans="2:17" x14ac:dyDescent="0.3">
      <c r="B2651">
        <v>2645</v>
      </c>
      <c r="C2651" t="s">
        <v>26985</v>
      </c>
      <c r="D2651" t="s">
        <v>42506</v>
      </c>
      <c r="E2651" t="s">
        <v>5672</v>
      </c>
      <c r="F2651" t="s">
        <v>51462</v>
      </c>
      <c r="G2651" t="s">
        <v>26985</v>
      </c>
      <c r="H2651" t="s">
        <v>5672</v>
      </c>
      <c r="I2651" t="s">
        <v>51462</v>
      </c>
      <c r="J2651" t="s">
        <v>26985</v>
      </c>
      <c r="L2651">
        <v>2645</v>
      </c>
      <c r="M2651" t="s">
        <v>27084</v>
      </c>
      <c r="N2651" t="s">
        <v>32315</v>
      </c>
      <c r="O2651" t="s">
        <v>9850</v>
      </c>
      <c r="P2651" t="s">
        <v>32409</v>
      </c>
      <c r="Q2651" t="s">
        <v>27084</v>
      </c>
    </row>
    <row r="2652" spans="2:17" x14ac:dyDescent="0.3">
      <c r="B2652">
        <v>2646</v>
      </c>
      <c r="C2652" t="s">
        <v>26986</v>
      </c>
      <c r="D2652" t="s">
        <v>42508</v>
      </c>
      <c r="E2652" t="s">
        <v>5673</v>
      </c>
      <c r="F2652" t="s">
        <v>51463</v>
      </c>
      <c r="G2652" t="s">
        <v>26986</v>
      </c>
      <c r="H2652" t="s">
        <v>5673</v>
      </c>
      <c r="I2652" t="s">
        <v>51463</v>
      </c>
      <c r="J2652" t="s">
        <v>26986</v>
      </c>
      <c r="L2652">
        <v>2646</v>
      </c>
      <c r="M2652" t="s">
        <v>27085</v>
      </c>
      <c r="N2652" t="s">
        <v>32317</v>
      </c>
      <c r="O2652" t="s">
        <v>9852</v>
      </c>
      <c r="P2652" t="s">
        <v>32410</v>
      </c>
      <c r="Q2652" t="s">
        <v>27085</v>
      </c>
    </row>
    <row r="2653" spans="2:17" x14ac:dyDescent="0.3">
      <c r="B2653">
        <v>2647</v>
      </c>
      <c r="C2653" t="s">
        <v>5674</v>
      </c>
      <c r="D2653" t="s">
        <v>42510</v>
      </c>
      <c r="E2653" t="s">
        <v>5675</v>
      </c>
      <c r="F2653" t="s">
        <v>51464</v>
      </c>
      <c r="G2653" t="s">
        <v>5674</v>
      </c>
      <c r="H2653" t="s">
        <v>5675</v>
      </c>
      <c r="I2653" t="s">
        <v>51464</v>
      </c>
      <c r="J2653" t="s">
        <v>5674</v>
      </c>
      <c r="L2653">
        <v>2647</v>
      </c>
      <c r="M2653" t="s">
        <v>9949</v>
      </c>
      <c r="N2653" t="s">
        <v>32319</v>
      </c>
      <c r="O2653" t="s">
        <v>9855</v>
      </c>
      <c r="P2653" t="s">
        <v>32411</v>
      </c>
      <c r="Q2653" t="s">
        <v>9949</v>
      </c>
    </row>
    <row r="2654" spans="2:17" x14ac:dyDescent="0.3">
      <c r="B2654">
        <v>2648</v>
      </c>
      <c r="C2654" t="s">
        <v>5676</v>
      </c>
      <c r="D2654" t="s">
        <v>42512</v>
      </c>
      <c r="E2654" t="s">
        <v>5677</v>
      </c>
      <c r="F2654" t="s">
        <v>51465</v>
      </c>
      <c r="G2654" t="s">
        <v>5676</v>
      </c>
      <c r="H2654" t="s">
        <v>5677</v>
      </c>
      <c r="I2654" t="s">
        <v>51465</v>
      </c>
      <c r="J2654" t="s">
        <v>5676</v>
      </c>
      <c r="L2654">
        <v>2648</v>
      </c>
      <c r="M2654" t="s">
        <v>9950</v>
      </c>
      <c r="N2654" t="s">
        <v>32321</v>
      </c>
      <c r="O2654" t="s">
        <v>9858</v>
      </c>
      <c r="P2654" t="s">
        <v>32412</v>
      </c>
      <c r="Q2654" t="s">
        <v>9950</v>
      </c>
    </row>
    <row r="2655" spans="2:17" x14ac:dyDescent="0.3">
      <c r="B2655">
        <v>2649</v>
      </c>
      <c r="C2655" t="s">
        <v>5678</v>
      </c>
      <c r="D2655" t="s">
        <v>42514</v>
      </c>
      <c r="E2655" t="s">
        <v>5679</v>
      </c>
      <c r="F2655" t="s">
        <v>51466</v>
      </c>
      <c r="G2655" t="s">
        <v>5678</v>
      </c>
      <c r="H2655" t="s">
        <v>5679</v>
      </c>
      <c r="I2655" t="s">
        <v>51466</v>
      </c>
      <c r="J2655" t="s">
        <v>5678</v>
      </c>
      <c r="L2655">
        <v>2649</v>
      </c>
      <c r="M2655" t="s">
        <v>9951</v>
      </c>
      <c r="N2655" t="s">
        <v>32323</v>
      </c>
      <c r="O2655" t="s">
        <v>9861</v>
      </c>
      <c r="P2655" t="s">
        <v>32413</v>
      </c>
      <c r="Q2655" t="s">
        <v>9951</v>
      </c>
    </row>
    <row r="2656" spans="2:17" x14ac:dyDescent="0.3">
      <c r="B2656">
        <v>2650</v>
      </c>
      <c r="C2656" t="s">
        <v>5680</v>
      </c>
      <c r="D2656" t="s">
        <v>42516</v>
      </c>
      <c r="E2656" t="s">
        <v>5681</v>
      </c>
      <c r="F2656" t="s">
        <v>51467</v>
      </c>
      <c r="G2656" t="s">
        <v>5680</v>
      </c>
      <c r="H2656" t="s">
        <v>5681</v>
      </c>
      <c r="I2656" t="s">
        <v>51467</v>
      </c>
      <c r="J2656" t="s">
        <v>5680</v>
      </c>
      <c r="L2656">
        <v>2650</v>
      </c>
      <c r="M2656" t="s">
        <v>9952</v>
      </c>
      <c r="N2656" t="s">
        <v>32325</v>
      </c>
      <c r="O2656" t="s">
        <v>9864</v>
      </c>
      <c r="P2656" t="s">
        <v>32414</v>
      </c>
      <c r="Q2656" t="s">
        <v>9952</v>
      </c>
    </row>
    <row r="2657" spans="2:17" x14ac:dyDescent="0.3">
      <c r="B2657">
        <v>2651</v>
      </c>
      <c r="C2657" t="s">
        <v>5682</v>
      </c>
      <c r="D2657" t="s">
        <v>42518</v>
      </c>
      <c r="E2657" t="s">
        <v>5683</v>
      </c>
      <c r="F2657" t="s">
        <v>51468</v>
      </c>
      <c r="G2657" t="s">
        <v>5682</v>
      </c>
      <c r="H2657" t="s">
        <v>5683</v>
      </c>
      <c r="I2657" t="s">
        <v>51468</v>
      </c>
      <c r="J2657" t="s">
        <v>5682</v>
      </c>
      <c r="L2657">
        <v>2651</v>
      </c>
      <c r="M2657" t="s">
        <v>9953</v>
      </c>
      <c r="N2657" t="s">
        <v>32327</v>
      </c>
      <c r="O2657" t="s">
        <v>9867</v>
      </c>
      <c r="P2657" t="s">
        <v>32415</v>
      </c>
      <c r="Q2657" t="s">
        <v>9953</v>
      </c>
    </row>
    <row r="2658" spans="2:17" x14ac:dyDescent="0.3">
      <c r="B2658">
        <v>2652</v>
      </c>
      <c r="C2658" t="s">
        <v>5684</v>
      </c>
      <c r="D2658" t="s">
        <v>42520</v>
      </c>
      <c r="E2658" t="s">
        <v>5685</v>
      </c>
      <c r="F2658" t="s">
        <v>51469</v>
      </c>
      <c r="G2658" t="s">
        <v>5684</v>
      </c>
      <c r="H2658" t="s">
        <v>5685</v>
      </c>
      <c r="I2658" t="s">
        <v>51469</v>
      </c>
      <c r="J2658" t="s">
        <v>5684</v>
      </c>
      <c r="L2658">
        <v>2652</v>
      </c>
      <c r="M2658" t="s">
        <v>9954</v>
      </c>
      <c r="N2658" t="s">
        <v>32329</v>
      </c>
      <c r="O2658" t="s">
        <v>9870</v>
      </c>
      <c r="P2658" t="s">
        <v>32416</v>
      </c>
      <c r="Q2658" t="s">
        <v>9954</v>
      </c>
    </row>
    <row r="2659" spans="2:17" x14ac:dyDescent="0.3">
      <c r="B2659">
        <v>2653</v>
      </c>
      <c r="C2659" t="s">
        <v>5686</v>
      </c>
      <c r="D2659" t="s">
        <v>42522</v>
      </c>
      <c r="E2659" t="s">
        <v>5687</v>
      </c>
      <c r="F2659" t="s">
        <v>51470</v>
      </c>
      <c r="G2659" t="s">
        <v>5686</v>
      </c>
      <c r="H2659" t="s">
        <v>5687</v>
      </c>
      <c r="I2659" t="s">
        <v>51470</v>
      </c>
      <c r="J2659" t="s">
        <v>5686</v>
      </c>
      <c r="L2659">
        <v>2653</v>
      </c>
      <c r="M2659" t="s">
        <v>9955</v>
      </c>
      <c r="N2659" t="s">
        <v>32331</v>
      </c>
      <c r="O2659" t="s">
        <v>9873</v>
      </c>
      <c r="P2659" t="s">
        <v>32417</v>
      </c>
      <c r="Q2659" t="s">
        <v>9955</v>
      </c>
    </row>
    <row r="2660" spans="2:17" x14ac:dyDescent="0.3">
      <c r="B2660">
        <v>2654</v>
      </c>
      <c r="C2660" t="s">
        <v>5688</v>
      </c>
      <c r="D2660" t="s">
        <v>42518</v>
      </c>
      <c r="E2660" t="s">
        <v>5689</v>
      </c>
      <c r="F2660" t="s">
        <v>51471</v>
      </c>
      <c r="G2660" t="s">
        <v>5688</v>
      </c>
      <c r="H2660" t="s">
        <v>5689</v>
      </c>
      <c r="I2660" t="s">
        <v>51471</v>
      </c>
      <c r="J2660" t="s">
        <v>5688</v>
      </c>
      <c r="L2660">
        <v>2654</v>
      </c>
      <c r="M2660" t="s">
        <v>9956</v>
      </c>
      <c r="N2660" t="s">
        <v>32327</v>
      </c>
      <c r="O2660" t="s">
        <v>9875</v>
      </c>
      <c r="P2660" t="s">
        <v>32418</v>
      </c>
      <c r="Q2660" t="s">
        <v>9956</v>
      </c>
    </row>
    <row r="2661" spans="2:17" x14ac:dyDescent="0.3">
      <c r="B2661">
        <v>2655</v>
      </c>
      <c r="C2661" t="s">
        <v>5690</v>
      </c>
      <c r="D2661" t="s">
        <v>42520</v>
      </c>
      <c r="E2661" t="s">
        <v>5691</v>
      </c>
      <c r="F2661" t="s">
        <v>51472</v>
      </c>
      <c r="G2661" t="s">
        <v>5690</v>
      </c>
      <c r="H2661" t="s">
        <v>5691</v>
      </c>
      <c r="I2661" t="s">
        <v>51472</v>
      </c>
      <c r="J2661" t="s">
        <v>5690</v>
      </c>
      <c r="L2661">
        <v>2655</v>
      </c>
      <c r="M2661" t="s">
        <v>9957</v>
      </c>
      <c r="N2661" t="s">
        <v>32329</v>
      </c>
      <c r="O2661" t="s">
        <v>9877</v>
      </c>
      <c r="P2661" t="s">
        <v>32419</v>
      </c>
      <c r="Q2661" t="s">
        <v>9957</v>
      </c>
    </row>
    <row r="2662" spans="2:17" x14ac:dyDescent="0.3">
      <c r="B2662">
        <v>2656</v>
      </c>
      <c r="C2662" t="s">
        <v>5692</v>
      </c>
      <c r="D2662" t="s">
        <v>42526</v>
      </c>
      <c r="E2662" t="s">
        <v>5693</v>
      </c>
      <c r="F2662" t="s">
        <v>51473</v>
      </c>
      <c r="G2662" t="s">
        <v>5692</v>
      </c>
      <c r="H2662" t="s">
        <v>5693</v>
      </c>
      <c r="I2662" t="s">
        <v>51473</v>
      </c>
      <c r="J2662" t="s">
        <v>5692</v>
      </c>
      <c r="L2662">
        <v>2656</v>
      </c>
      <c r="M2662" t="s">
        <v>9958</v>
      </c>
      <c r="N2662" t="s">
        <v>32335</v>
      </c>
      <c r="O2662" t="s">
        <v>9880</v>
      </c>
      <c r="P2662" t="s">
        <v>32420</v>
      </c>
      <c r="Q2662" t="s">
        <v>9958</v>
      </c>
    </row>
    <row r="2663" spans="2:17" x14ac:dyDescent="0.3">
      <c r="B2663">
        <v>2657</v>
      </c>
      <c r="C2663" t="s">
        <v>2614</v>
      </c>
      <c r="D2663" t="s">
        <v>42369</v>
      </c>
      <c r="E2663" t="s">
        <v>30680</v>
      </c>
      <c r="F2663" t="s">
        <v>30681</v>
      </c>
      <c r="G2663" t="s">
        <v>2614</v>
      </c>
      <c r="H2663" t="s">
        <v>30680</v>
      </c>
      <c r="I2663" t="s">
        <v>30681</v>
      </c>
      <c r="J2663" t="s">
        <v>2614</v>
      </c>
      <c r="L2663">
        <v>2657</v>
      </c>
      <c r="M2663" t="s">
        <v>9959</v>
      </c>
      <c r="N2663" t="s">
        <v>32421</v>
      </c>
      <c r="O2663" t="s">
        <v>32422</v>
      </c>
      <c r="P2663" t="s">
        <v>32423</v>
      </c>
      <c r="Q2663" t="s">
        <v>9959</v>
      </c>
    </row>
    <row r="2664" spans="2:17" x14ac:dyDescent="0.3">
      <c r="B2664">
        <v>2658</v>
      </c>
      <c r="C2664" t="s">
        <v>2615</v>
      </c>
      <c r="D2664" t="s">
        <v>42372</v>
      </c>
      <c r="E2664" t="s">
        <v>30683</v>
      </c>
      <c r="F2664" t="s">
        <v>30684</v>
      </c>
      <c r="G2664" t="s">
        <v>2615</v>
      </c>
      <c r="H2664" t="s">
        <v>30683</v>
      </c>
      <c r="I2664" t="s">
        <v>30684</v>
      </c>
      <c r="J2664" t="s">
        <v>2615</v>
      </c>
      <c r="L2664">
        <v>2658</v>
      </c>
      <c r="M2664" t="s">
        <v>9961</v>
      </c>
      <c r="N2664" t="s">
        <v>32424</v>
      </c>
      <c r="O2664" t="s">
        <v>32425</v>
      </c>
      <c r="P2664" t="s">
        <v>32426</v>
      </c>
      <c r="Q2664" t="s">
        <v>9961</v>
      </c>
    </row>
    <row r="2665" spans="2:17" x14ac:dyDescent="0.3">
      <c r="B2665">
        <v>2659</v>
      </c>
      <c r="C2665" t="s">
        <v>2616</v>
      </c>
      <c r="D2665" t="s">
        <v>42374</v>
      </c>
      <c r="E2665" t="s">
        <v>30686</v>
      </c>
      <c r="F2665" t="s">
        <v>30687</v>
      </c>
      <c r="G2665" t="s">
        <v>2616</v>
      </c>
      <c r="H2665" t="s">
        <v>30686</v>
      </c>
      <c r="I2665" t="s">
        <v>30687</v>
      </c>
      <c r="J2665" t="s">
        <v>2616</v>
      </c>
      <c r="L2665">
        <v>2659</v>
      </c>
      <c r="M2665" t="s">
        <v>9963</v>
      </c>
      <c r="N2665" t="s">
        <v>32427</v>
      </c>
      <c r="O2665" t="s">
        <v>32428</v>
      </c>
      <c r="P2665" t="s">
        <v>32429</v>
      </c>
      <c r="Q2665" t="s">
        <v>9963</v>
      </c>
    </row>
    <row r="2666" spans="2:17" x14ac:dyDescent="0.3">
      <c r="B2666">
        <v>2660</v>
      </c>
      <c r="C2666" t="s">
        <v>2617</v>
      </c>
      <c r="D2666" t="s">
        <v>42376</v>
      </c>
      <c r="E2666" t="s">
        <v>30689</v>
      </c>
      <c r="F2666" t="s">
        <v>30690</v>
      </c>
      <c r="G2666" t="s">
        <v>2617</v>
      </c>
      <c r="H2666" t="s">
        <v>30689</v>
      </c>
      <c r="I2666" t="s">
        <v>30690</v>
      </c>
      <c r="J2666" t="s">
        <v>2617</v>
      </c>
      <c r="L2666">
        <v>2660</v>
      </c>
      <c r="M2666" t="s">
        <v>9965</v>
      </c>
      <c r="N2666" t="s">
        <v>32430</v>
      </c>
      <c r="O2666" t="s">
        <v>32431</v>
      </c>
      <c r="P2666" t="s">
        <v>32432</v>
      </c>
      <c r="Q2666" t="s">
        <v>9965</v>
      </c>
    </row>
    <row r="2667" spans="2:17" x14ac:dyDescent="0.3">
      <c r="B2667">
        <v>2661</v>
      </c>
      <c r="C2667" t="s">
        <v>2618</v>
      </c>
      <c r="D2667" t="s">
        <v>42378</v>
      </c>
      <c r="E2667" t="s">
        <v>30692</v>
      </c>
      <c r="F2667" t="s">
        <v>30693</v>
      </c>
      <c r="G2667" t="s">
        <v>2618</v>
      </c>
      <c r="H2667" t="s">
        <v>30692</v>
      </c>
      <c r="I2667" t="s">
        <v>30693</v>
      </c>
      <c r="J2667" t="s">
        <v>2618</v>
      </c>
      <c r="L2667">
        <v>2661</v>
      </c>
      <c r="M2667" t="s">
        <v>9967</v>
      </c>
      <c r="N2667" t="s">
        <v>32433</v>
      </c>
      <c r="O2667" t="s">
        <v>32434</v>
      </c>
      <c r="P2667" t="s">
        <v>32435</v>
      </c>
      <c r="Q2667" t="s">
        <v>9967</v>
      </c>
    </row>
    <row r="2668" spans="2:17" x14ac:dyDescent="0.3">
      <c r="B2668">
        <v>2662</v>
      </c>
      <c r="C2668" t="s">
        <v>2619</v>
      </c>
      <c r="D2668" t="s">
        <v>42380</v>
      </c>
      <c r="E2668" t="s">
        <v>30695</v>
      </c>
      <c r="F2668" t="s">
        <v>30696</v>
      </c>
      <c r="G2668" t="s">
        <v>2619</v>
      </c>
      <c r="H2668" t="s">
        <v>30695</v>
      </c>
      <c r="I2668" t="s">
        <v>30696</v>
      </c>
      <c r="J2668" t="s">
        <v>2619</v>
      </c>
      <c r="L2668">
        <v>2662</v>
      </c>
      <c r="M2668" t="s">
        <v>9969</v>
      </c>
      <c r="N2668" t="s">
        <v>32436</v>
      </c>
      <c r="O2668" t="s">
        <v>32437</v>
      </c>
      <c r="P2668" t="s">
        <v>32438</v>
      </c>
      <c r="Q2668" t="s">
        <v>9969</v>
      </c>
    </row>
    <row r="2669" spans="2:17" x14ac:dyDescent="0.3">
      <c r="B2669">
        <v>2663</v>
      </c>
      <c r="C2669" t="s">
        <v>2620</v>
      </c>
      <c r="D2669" t="s">
        <v>42382</v>
      </c>
      <c r="E2669" t="s">
        <v>30698</v>
      </c>
      <c r="F2669" t="s">
        <v>30699</v>
      </c>
      <c r="G2669" t="s">
        <v>2620</v>
      </c>
      <c r="H2669" t="s">
        <v>30698</v>
      </c>
      <c r="I2669" t="s">
        <v>30699</v>
      </c>
      <c r="J2669" t="s">
        <v>2620</v>
      </c>
      <c r="L2669">
        <v>2663</v>
      </c>
      <c r="M2669" t="s">
        <v>9971</v>
      </c>
      <c r="N2669" t="s">
        <v>32439</v>
      </c>
      <c r="O2669" t="s">
        <v>32440</v>
      </c>
      <c r="P2669" t="s">
        <v>32441</v>
      </c>
      <c r="Q2669" t="s">
        <v>9971</v>
      </c>
    </row>
    <row r="2670" spans="2:17" x14ac:dyDescent="0.3">
      <c r="B2670">
        <v>2664</v>
      </c>
      <c r="C2670" t="s">
        <v>26663</v>
      </c>
      <c r="D2670" t="s">
        <v>42384</v>
      </c>
      <c r="E2670" t="s">
        <v>30701</v>
      </c>
      <c r="F2670" t="s">
        <v>30702</v>
      </c>
      <c r="G2670" t="s">
        <v>26663</v>
      </c>
      <c r="H2670" t="s">
        <v>30701</v>
      </c>
      <c r="I2670" t="s">
        <v>30702</v>
      </c>
      <c r="J2670" t="s">
        <v>26663</v>
      </c>
      <c r="L2670">
        <v>2664</v>
      </c>
      <c r="M2670" t="s">
        <v>9974</v>
      </c>
      <c r="N2670" t="s">
        <v>32442</v>
      </c>
      <c r="O2670" t="s">
        <v>32443</v>
      </c>
      <c r="P2670" t="s">
        <v>32444</v>
      </c>
      <c r="Q2670" t="s">
        <v>9974</v>
      </c>
    </row>
    <row r="2671" spans="2:17" x14ac:dyDescent="0.3">
      <c r="B2671">
        <v>2665</v>
      </c>
      <c r="C2671" t="s">
        <v>2622</v>
      </c>
      <c r="D2671" t="s">
        <v>42386</v>
      </c>
      <c r="E2671" t="s">
        <v>30704</v>
      </c>
      <c r="F2671" t="s">
        <v>30705</v>
      </c>
      <c r="G2671" t="s">
        <v>2622</v>
      </c>
      <c r="H2671" t="s">
        <v>30704</v>
      </c>
      <c r="I2671" t="s">
        <v>30705</v>
      </c>
      <c r="J2671" t="s">
        <v>2622</v>
      </c>
      <c r="L2671">
        <v>2665</v>
      </c>
      <c r="M2671" t="s">
        <v>9976</v>
      </c>
      <c r="N2671" t="s">
        <v>32445</v>
      </c>
      <c r="O2671" t="s">
        <v>32446</v>
      </c>
      <c r="P2671" t="s">
        <v>32447</v>
      </c>
      <c r="Q2671" t="s">
        <v>9976</v>
      </c>
    </row>
    <row r="2672" spans="2:17" x14ac:dyDescent="0.3">
      <c r="B2672">
        <v>2666</v>
      </c>
      <c r="C2672" t="s">
        <v>2623</v>
      </c>
      <c r="D2672" t="s">
        <v>42388</v>
      </c>
      <c r="E2672" t="s">
        <v>30707</v>
      </c>
      <c r="F2672" t="s">
        <v>30708</v>
      </c>
      <c r="G2672" t="s">
        <v>2623</v>
      </c>
      <c r="H2672" t="s">
        <v>30707</v>
      </c>
      <c r="I2672" t="s">
        <v>30708</v>
      </c>
      <c r="J2672" t="s">
        <v>2623</v>
      </c>
      <c r="L2672">
        <v>2666</v>
      </c>
      <c r="M2672" t="s">
        <v>9978</v>
      </c>
      <c r="N2672" t="s">
        <v>32448</v>
      </c>
      <c r="O2672" t="s">
        <v>32449</v>
      </c>
      <c r="P2672" t="s">
        <v>32450</v>
      </c>
      <c r="Q2672" t="s">
        <v>9978</v>
      </c>
    </row>
    <row r="2673" spans="2:17" x14ac:dyDescent="0.3">
      <c r="B2673">
        <v>2667</v>
      </c>
      <c r="C2673" t="s">
        <v>2624</v>
      </c>
      <c r="D2673" t="s">
        <v>42390</v>
      </c>
      <c r="E2673" t="s">
        <v>30710</v>
      </c>
      <c r="F2673" t="s">
        <v>30711</v>
      </c>
      <c r="G2673" t="s">
        <v>2624</v>
      </c>
      <c r="H2673" t="s">
        <v>30710</v>
      </c>
      <c r="I2673" t="s">
        <v>30711</v>
      </c>
      <c r="J2673" t="s">
        <v>2624</v>
      </c>
      <c r="L2673">
        <v>2667</v>
      </c>
      <c r="M2673" t="s">
        <v>9980</v>
      </c>
      <c r="N2673" t="s">
        <v>32451</v>
      </c>
      <c r="O2673" t="s">
        <v>32452</v>
      </c>
      <c r="P2673" t="s">
        <v>32453</v>
      </c>
      <c r="Q2673" t="s">
        <v>9980</v>
      </c>
    </row>
    <row r="2674" spans="2:17" x14ac:dyDescent="0.3">
      <c r="B2674">
        <v>2668</v>
      </c>
      <c r="C2674" t="s">
        <v>2625</v>
      </c>
      <c r="D2674" t="s">
        <v>42392</v>
      </c>
      <c r="E2674" t="s">
        <v>30713</v>
      </c>
      <c r="F2674" t="s">
        <v>30714</v>
      </c>
      <c r="G2674" t="s">
        <v>2625</v>
      </c>
      <c r="H2674" t="s">
        <v>30713</v>
      </c>
      <c r="I2674" t="s">
        <v>30714</v>
      </c>
      <c r="J2674" t="s">
        <v>2625</v>
      </c>
      <c r="L2674">
        <v>2668</v>
      </c>
      <c r="M2674" t="s">
        <v>9982</v>
      </c>
      <c r="N2674" t="s">
        <v>32454</v>
      </c>
      <c r="O2674" t="s">
        <v>32455</v>
      </c>
      <c r="P2674" t="s">
        <v>32456</v>
      </c>
      <c r="Q2674" t="s">
        <v>9982</v>
      </c>
    </row>
    <row r="2675" spans="2:17" x14ac:dyDescent="0.3">
      <c r="B2675">
        <v>2669</v>
      </c>
      <c r="C2675" t="s">
        <v>2626</v>
      </c>
      <c r="D2675" t="s">
        <v>42394</v>
      </c>
      <c r="E2675" t="s">
        <v>30716</v>
      </c>
      <c r="F2675" t="s">
        <v>30717</v>
      </c>
      <c r="G2675" t="s">
        <v>2626</v>
      </c>
      <c r="H2675" t="s">
        <v>30716</v>
      </c>
      <c r="I2675" t="s">
        <v>30717</v>
      </c>
      <c r="J2675" t="s">
        <v>2626</v>
      </c>
      <c r="L2675">
        <v>2669</v>
      </c>
      <c r="M2675" t="s">
        <v>9984</v>
      </c>
      <c r="N2675" t="s">
        <v>32457</v>
      </c>
      <c r="O2675" t="s">
        <v>32458</v>
      </c>
      <c r="P2675" t="s">
        <v>32459</v>
      </c>
      <c r="Q2675" t="s">
        <v>9984</v>
      </c>
    </row>
    <row r="2676" spans="2:17" x14ac:dyDescent="0.3">
      <c r="B2676">
        <v>2670</v>
      </c>
      <c r="C2676" t="s">
        <v>2627</v>
      </c>
      <c r="D2676" t="s">
        <v>42396</v>
      </c>
      <c r="E2676" t="s">
        <v>30719</v>
      </c>
      <c r="F2676" t="s">
        <v>30720</v>
      </c>
      <c r="G2676" t="s">
        <v>2627</v>
      </c>
      <c r="H2676" t="s">
        <v>30719</v>
      </c>
      <c r="I2676" t="s">
        <v>30720</v>
      </c>
      <c r="J2676" t="s">
        <v>2627</v>
      </c>
      <c r="L2676">
        <v>2670</v>
      </c>
      <c r="M2676" t="s">
        <v>9985</v>
      </c>
      <c r="N2676" t="s">
        <v>32460</v>
      </c>
      <c r="O2676" t="s">
        <v>32461</v>
      </c>
      <c r="P2676" t="s">
        <v>32462</v>
      </c>
      <c r="Q2676" t="s">
        <v>9985</v>
      </c>
    </row>
    <row r="2677" spans="2:17" x14ac:dyDescent="0.3">
      <c r="B2677">
        <v>2671</v>
      </c>
      <c r="C2677" t="s">
        <v>2628</v>
      </c>
      <c r="D2677" t="s">
        <v>42398</v>
      </c>
      <c r="E2677" t="s">
        <v>30722</v>
      </c>
      <c r="F2677" t="s">
        <v>30723</v>
      </c>
      <c r="G2677" t="s">
        <v>2628</v>
      </c>
      <c r="H2677" t="s">
        <v>30722</v>
      </c>
      <c r="I2677" t="s">
        <v>30723</v>
      </c>
      <c r="J2677" t="s">
        <v>2628</v>
      </c>
      <c r="L2677">
        <v>2671</v>
      </c>
      <c r="M2677" t="s">
        <v>9986</v>
      </c>
      <c r="N2677" t="s">
        <v>32463</v>
      </c>
      <c r="O2677" t="s">
        <v>32464</v>
      </c>
      <c r="P2677" t="s">
        <v>32465</v>
      </c>
      <c r="Q2677" t="s">
        <v>9986</v>
      </c>
    </row>
    <row r="2678" spans="2:17" x14ac:dyDescent="0.3">
      <c r="B2678">
        <v>2672</v>
      </c>
      <c r="C2678" t="s">
        <v>2629</v>
      </c>
      <c r="D2678" t="s">
        <v>42400</v>
      </c>
      <c r="E2678" t="s">
        <v>30725</v>
      </c>
      <c r="F2678" t="s">
        <v>30726</v>
      </c>
      <c r="G2678" t="s">
        <v>2629</v>
      </c>
      <c r="H2678" t="s">
        <v>30725</v>
      </c>
      <c r="I2678" t="s">
        <v>30726</v>
      </c>
      <c r="J2678" t="s">
        <v>2629</v>
      </c>
      <c r="L2678">
        <v>2672</v>
      </c>
      <c r="M2678" t="s">
        <v>9987</v>
      </c>
      <c r="N2678" t="s">
        <v>32466</v>
      </c>
      <c r="O2678" t="s">
        <v>32467</v>
      </c>
      <c r="P2678" t="s">
        <v>32468</v>
      </c>
      <c r="Q2678" t="s">
        <v>9987</v>
      </c>
    </row>
    <row r="2679" spans="2:17" x14ac:dyDescent="0.3">
      <c r="B2679">
        <v>2673</v>
      </c>
      <c r="C2679" t="s">
        <v>2630</v>
      </c>
      <c r="D2679" t="s">
        <v>42402</v>
      </c>
      <c r="E2679" t="s">
        <v>30728</v>
      </c>
      <c r="F2679" t="s">
        <v>30729</v>
      </c>
      <c r="G2679" t="s">
        <v>2630</v>
      </c>
      <c r="H2679" t="s">
        <v>30728</v>
      </c>
      <c r="I2679" t="s">
        <v>30729</v>
      </c>
      <c r="J2679" t="s">
        <v>2630</v>
      </c>
      <c r="L2679">
        <v>2673</v>
      </c>
      <c r="M2679" t="s">
        <v>9989</v>
      </c>
      <c r="N2679" t="s">
        <v>32469</v>
      </c>
      <c r="O2679" t="s">
        <v>32470</v>
      </c>
      <c r="P2679" t="s">
        <v>32471</v>
      </c>
      <c r="Q2679" t="s">
        <v>9989</v>
      </c>
    </row>
    <row r="2680" spans="2:17" x14ac:dyDescent="0.3">
      <c r="B2680">
        <v>2674</v>
      </c>
      <c r="C2680" t="s">
        <v>51474</v>
      </c>
      <c r="D2680" t="s">
        <v>42405</v>
      </c>
      <c r="E2680" t="s">
        <v>30732</v>
      </c>
      <c r="F2680" t="s">
        <v>30733</v>
      </c>
      <c r="G2680" t="s">
        <v>51474</v>
      </c>
      <c r="H2680" t="s">
        <v>30732</v>
      </c>
      <c r="I2680" t="s">
        <v>30733</v>
      </c>
      <c r="J2680" t="s">
        <v>51474</v>
      </c>
      <c r="L2680">
        <v>2674</v>
      </c>
      <c r="M2680" t="s">
        <v>32472</v>
      </c>
      <c r="N2680" t="s">
        <v>32473</v>
      </c>
      <c r="O2680" t="s">
        <v>32474</v>
      </c>
      <c r="P2680" t="s">
        <v>32475</v>
      </c>
      <c r="Q2680" t="s">
        <v>32472</v>
      </c>
    </row>
    <row r="2681" spans="2:17" x14ac:dyDescent="0.3">
      <c r="B2681">
        <v>2675</v>
      </c>
      <c r="C2681" t="s">
        <v>2631</v>
      </c>
      <c r="D2681" t="s">
        <v>42408</v>
      </c>
      <c r="E2681" t="s">
        <v>30735</v>
      </c>
      <c r="F2681" t="s">
        <v>30736</v>
      </c>
      <c r="G2681" t="s">
        <v>2631</v>
      </c>
      <c r="H2681" t="s">
        <v>30735</v>
      </c>
      <c r="I2681" t="s">
        <v>30736</v>
      </c>
      <c r="J2681" t="s">
        <v>2631</v>
      </c>
      <c r="L2681">
        <v>2675</v>
      </c>
      <c r="M2681" t="s">
        <v>9990</v>
      </c>
      <c r="N2681" t="s">
        <v>32476</v>
      </c>
      <c r="O2681" t="s">
        <v>32477</v>
      </c>
      <c r="P2681" t="s">
        <v>32478</v>
      </c>
      <c r="Q2681" t="s">
        <v>9990</v>
      </c>
    </row>
    <row r="2682" spans="2:17" x14ac:dyDescent="0.3">
      <c r="B2682">
        <v>2676</v>
      </c>
      <c r="C2682" t="s">
        <v>2632</v>
      </c>
      <c r="D2682" t="s">
        <v>42410</v>
      </c>
      <c r="E2682" t="s">
        <v>30738</v>
      </c>
      <c r="F2682" t="s">
        <v>30739</v>
      </c>
      <c r="G2682" t="s">
        <v>2632</v>
      </c>
      <c r="H2682" t="s">
        <v>30738</v>
      </c>
      <c r="I2682" t="s">
        <v>30739</v>
      </c>
      <c r="J2682" t="s">
        <v>2632</v>
      </c>
      <c r="L2682">
        <v>2676</v>
      </c>
      <c r="M2682" t="s">
        <v>9992</v>
      </c>
      <c r="N2682" t="s">
        <v>32479</v>
      </c>
      <c r="O2682" t="s">
        <v>32480</v>
      </c>
      <c r="P2682" t="s">
        <v>32481</v>
      </c>
      <c r="Q2682" t="s">
        <v>9992</v>
      </c>
    </row>
    <row r="2683" spans="2:17" x14ac:dyDescent="0.3">
      <c r="B2683">
        <v>2677</v>
      </c>
      <c r="C2683" t="s">
        <v>2633</v>
      </c>
      <c r="D2683" t="s">
        <v>42413</v>
      </c>
      <c r="E2683" t="s">
        <v>30741</v>
      </c>
      <c r="F2683" t="s">
        <v>30742</v>
      </c>
      <c r="G2683" t="s">
        <v>2633</v>
      </c>
      <c r="H2683" t="s">
        <v>30741</v>
      </c>
      <c r="I2683" t="s">
        <v>30742</v>
      </c>
      <c r="J2683" t="s">
        <v>2633</v>
      </c>
      <c r="L2683">
        <v>2677</v>
      </c>
      <c r="M2683" t="s">
        <v>9994</v>
      </c>
      <c r="N2683" t="s">
        <v>32482</v>
      </c>
      <c r="O2683" t="s">
        <v>32483</v>
      </c>
      <c r="P2683" t="s">
        <v>32484</v>
      </c>
      <c r="Q2683" t="s">
        <v>9994</v>
      </c>
    </row>
    <row r="2684" spans="2:17" x14ac:dyDescent="0.3">
      <c r="B2684">
        <v>2678</v>
      </c>
      <c r="C2684" t="s">
        <v>2634</v>
      </c>
      <c r="D2684" t="s">
        <v>42416</v>
      </c>
      <c r="E2684" t="s">
        <v>30744</v>
      </c>
      <c r="F2684" t="s">
        <v>30745</v>
      </c>
      <c r="G2684" t="s">
        <v>2634</v>
      </c>
      <c r="H2684" t="s">
        <v>30744</v>
      </c>
      <c r="I2684" t="s">
        <v>30745</v>
      </c>
      <c r="J2684" t="s">
        <v>2634</v>
      </c>
      <c r="L2684">
        <v>2678</v>
      </c>
      <c r="M2684" t="s">
        <v>9996</v>
      </c>
      <c r="N2684" t="s">
        <v>32485</v>
      </c>
      <c r="O2684" t="s">
        <v>32486</v>
      </c>
      <c r="P2684" t="s">
        <v>32487</v>
      </c>
      <c r="Q2684" t="s">
        <v>9996</v>
      </c>
    </row>
    <row r="2685" spans="2:17" x14ac:dyDescent="0.3">
      <c r="B2685">
        <v>2679</v>
      </c>
      <c r="C2685" t="s">
        <v>2635</v>
      </c>
      <c r="D2685" t="s">
        <v>42418</v>
      </c>
      <c r="E2685" t="s">
        <v>30747</v>
      </c>
      <c r="F2685" t="s">
        <v>30748</v>
      </c>
      <c r="G2685" t="s">
        <v>2635</v>
      </c>
      <c r="H2685" t="s">
        <v>30747</v>
      </c>
      <c r="I2685" t="s">
        <v>30748</v>
      </c>
      <c r="J2685" t="s">
        <v>2635</v>
      </c>
      <c r="L2685">
        <v>2679</v>
      </c>
      <c r="M2685" t="s">
        <v>9998</v>
      </c>
      <c r="N2685" t="s">
        <v>32488</v>
      </c>
      <c r="O2685" t="s">
        <v>32489</v>
      </c>
      <c r="P2685" t="s">
        <v>32490</v>
      </c>
      <c r="Q2685" t="s">
        <v>9998</v>
      </c>
    </row>
    <row r="2686" spans="2:17" x14ac:dyDescent="0.3">
      <c r="B2686">
        <v>2680</v>
      </c>
      <c r="C2686" t="s">
        <v>2636</v>
      </c>
      <c r="D2686" t="s">
        <v>42420</v>
      </c>
      <c r="E2686" t="s">
        <v>30750</v>
      </c>
      <c r="F2686" t="s">
        <v>30751</v>
      </c>
      <c r="G2686" t="s">
        <v>2636</v>
      </c>
      <c r="H2686" t="s">
        <v>30750</v>
      </c>
      <c r="I2686" t="s">
        <v>30751</v>
      </c>
      <c r="J2686" t="s">
        <v>2636</v>
      </c>
      <c r="L2686">
        <v>2680</v>
      </c>
      <c r="M2686" t="s">
        <v>10000</v>
      </c>
      <c r="N2686" t="s">
        <v>32491</v>
      </c>
      <c r="O2686" t="s">
        <v>32492</v>
      </c>
      <c r="P2686" t="s">
        <v>32493</v>
      </c>
      <c r="Q2686" t="s">
        <v>10000</v>
      </c>
    </row>
    <row r="2687" spans="2:17" x14ac:dyDescent="0.3">
      <c r="B2687">
        <v>2681</v>
      </c>
      <c r="C2687" t="s">
        <v>2637</v>
      </c>
      <c r="D2687" t="s">
        <v>28415</v>
      </c>
      <c r="E2687" t="s">
        <v>30753</v>
      </c>
      <c r="F2687" t="s">
        <v>30754</v>
      </c>
      <c r="G2687" t="s">
        <v>2637</v>
      </c>
      <c r="H2687" t="s">
        <v>30753</v>
      </c>
      <c r="I2687" t="s">
        <v>30754</v>
      </c>
      <c r="J2687" t="s">
        <v>2637</v>
      </c>
      <c r="L2687">
        <v>2681</v>
      </c>
      <c r="M2687" t="s">
        <v>10002</v>
      </c>
      <c r="N2687" t="s">
        <v>32494</v>
      </c>
      <c r="O2687" t="s">
        <v>32495</v>
      </c>
      <c r="P2687" t="s">
        <v>32496</v>
      </c>
      <c r="Q2687" t="s">
        <v>10002</v>
      </c>
    </row>
    <row r="2688" spans="2:17" x14ac:dyDescent="0.3">
      <c r="B2688">
        <v>2682</v>
      </c>
      <c r="C2688" t="s">
        <v>2638</v>
      </c>
      <c r="D2688" t="s">
        <v>28417</v>
      </c>
      <c r="E2688" t="s">
        <v>30756</v>
      </c>
      <c r="F2688" t="s">
        <v>30757</v>
      </c>
      <c r="G2688" t="s">
        <v>2638</v>
      </c>
      <c r="H2688" t="s">
        <v>30756</v>
      </c>
      <c r="I2688" t="s">
        <v>30757</v>
      </c>
      <c r="J2688" t="s">
        <v>2638</v>
      </c>
      <c r="L2688">
        <v>2682</v>
      </c>
      <c r="M2688" t="s">
        <v>10004</v>
      </c>
      <c r="N2688" t="s">
        <v>32497</v>
      </c>
      <c r="O2688" t="s">
        <v>32498</v>
      </c>
      <c r="P2688" t="s">
        <v>32499</v>
      </c>
      <c r="Q2688" t="s">
        <v>10004</v>
      </c>
    </row>
    <row r="2689" spans="2:17" x14ac:dyDescent="0.3">
      <c r="B2689">
        <v>2683</v>
      </c>
      <c r="C2689" t="s">
        <v>2639</v>
      </c>
      <c r="D2689" t="s">
        <v>28419</v>
      </c>
      <c r="E2689" t="s">
        <v>30759</v>
      </c>
      <c r="F2689" t="s">
        <v>30760</v>
      </c>
      <c r="G2689" t="s">
        <v>2639</v>
      </c>
      <c r="H2689" t="s">
        <v>30759</v>
      </c>
      <c r="I2689" t="s">
        <v>30760</v>
      </c>
      <c r="J2689" t="s">
        <v>2639</v>
      </c>
      <c r="L2689">
        <v>2683</v>
      </c>
      <c r="M2689" t="s">
        <v>10006</v>
      </c>
      <c r="N2689" t="s">
        <v>32500</v>
      </c>
      <c r="O2689" t="s">
        <v>32501</v>
      </c>
      <c r="P2689" t="s">
        <v>32502</v>
      </c>
      <c r="Q2689" t="s">
        <v>10006</v>
      </c>
    </row>
    <row r="2690" spans="2:17" x14ac:dyDescent="0.3">
      <c r="B2690">
        <v>2684</v>
      </c>
      <c r="C2690" t="s">
        <v>2640</v>
      </c>
      <c r="D2690" t="s">
        <v>28421</v>
      </c>
      <c r="E2690" t="s">
        <v>30762</v>
      </c>
      <c r="F2690" t="s">
        <v>30763</v>
      </c>
      <c r="G2690" t="s">
        <v>2640</v>
      </c>
      <c r="H2690" t="s">
        <v>30762</v>
      </c>
      <c r="I2690" t="s">
        <v>30763</v>
      </c>
      <c r="J2690" t="s">
        <v>2640</v>
      </c>
      <c r="L2690">
        <v>2684</v>
      </c>
      <c r="M2690" t="s">
        <v>10008</v>
      </c>
      <c r="N2690" t="s">
        <v>32503</v>
      </c>
      <c r="O2690" t="s">
        <v>32504</v>
      </c>
      <c r="P2690" t="s">
        <v>32505</v>
      </c>
      <c r="Q2690" t="s">
        <v>10008</v>
      </c>
    </row>
    <row r="2691" spans="2:17" x14ac:dyDescent="0.3">
      <c r="B2691">
        <v>2685</v>
      </c>
      <c r="C2691" t="s">
        <v>2641</v>
      </c>
      <c r="D2691" t="s">
        <v>28423</v>
      </c>
      <c r="E2691" t="s">
        <v>30765</v>
      </c>
      <c r="F2691" t="s">
        <v>30766</v>
      </c>
      <c r="G2691" t="s">
        <v>2641</v>
      </c>
      <c r="H2691" t="s">
        <v>30765</v>
      </c>
      <c r="I2691" t="s">
        <v>30766</v>
      </c>
      <c r="J2691" t="s">
        <v>2641</v>
      </c>
      <c r="L2691">
        <v>2685</v>
      </c>
      <c r="M2691" t="s">
        <v>10010</v>
      </c>
      <c r="N2691" t="s">
        <v>32506</v>
      </c>
      <c r="O2691" t="s">
        <v>32507</v>
      </c>
      <c r="P2691" t="s">
        <v>32508</v>
      </c>
      <c r="Q2691" t="s">
        <v>10010</v>
      </c>
    </row>
    <row r="2692" spans="2:17" x14ac:dyDescent="0.3">
      <c r="B2692">
        <v>2686</v>
      </c>
      <c r="C2692" t="s">
        <v>2642</v>
      </c>
      <c r="D2692" t="s">
        <v>28425</v>
      </c>
      <c r="E2692" t="s">
        <v>30768</v>
      </c>
      <c r="F2692" t="s">
        <v>30769</v>
      </c>
      <c r="G2692" t="s">
        <v>2642</v>
      </c>
      <c r="H2692" t="s">
        <v>30768</v>
      </c>
      <c r="I2692" t="s">
        <v>30769</v>
      </c>
      <c r="J2692" t="s">
        <v>2642</v>
      </c>
      <c r="L2692">
        <v>2686</v>
      </c>
      <c r="M2692" t="s">
        <v>10012</v>
      </c>
      <c r="N2692" t="s">
        <v>32509</v>
      </c>
      <c r="O2692" t="s">
        <v>32510</v>
      </c>
      <c r="P2692" t="s">
        <v>32511</v>
      </c>
      <c r="Q2692" t="s">
        <v>10012</v>
      </c>
    </row>
    <row r="2693" spans="2:17" x14ac:dyDescent="0.3">
      <c r="B2693">
        <v>2687</v>
      </c>
      <c r="C2693" t="s">
        <v>2643</v>
      </c>
      <c r="D2693" t="s">
        <v>28427</v>
      </c>
      <c r="E2693" t="s">
        <v>30771</v>
      </c>
      <c r="F2693" t="s">
        <v>30772</v>
      </c>
      <c r="G2693" t="s">
        <v>2643</v>
      </c>
      <c r="H2693" t="s">
        <v>30771</v>
      </c>
      <c r="I2693" t="s">
        <v>30772</v>
      </c>
      <c r="J2693" t="s">
        <v>2643</v>
      </c>
      <c r="L2693">
        <v>2687</v>
      </c>
      <c r="M2693" t="s">
        <v>10014</v>
      </c>
      <c r="N2693" t="s">
        <v>32512</v>
      </c>
      <c r="O2693" t="s">
        <v>32513</v>
      </c>
      <c r="P2693" t="s">
        <v>32514</v>
      </c>
      <c r="Q2693" t="s">
        <v>10014</v>
      </c>
    </row>
    <row r="2694" spans="2:17" x14ac:dyDescent="0.3">
      <c r="B2694">
        <v>2688</v>
      </c>
      <c r="C2694" t="s">
        <v>2644</v>
      </c>
      <c r="D2694" t="s">
        <v>28429</v>
      </c>
      <c r="E2694" t="s">
        <v>30774</v>
      </c>
      <c r="F2694" t="s">
        <v>30775</v>
      </c>
      <c r="G2694" t="s">
        <v>2644</v>
      </c>
      <c r="H2694" t="s">
        <v>30774</v>
      </c>
      <c r="I2694" t="s">
        <v>30775</v>
      </c>
      <c r="J2694" t="s">
        <v>2644</v>
      </c>
      <c r="L2694">
        <v>2688</v>
      </c>
      <c r="M2694" t="s">
        <v>10016</v>
      </c>
      <c r="N2694" t="s">
        <v>32515</v>
      </c>
      <c r="O2694" t="s">
        <v>32516</v>
      </c>
      <c r="P2694" t="s">
        <v>32517</v>
      </c>
      <c r="Q2694" t="s">
        <v>10016</v>
      </c>
    </row>
    <row r="2695" spans="2:17" x14ac:dyDescent="0.3">
      <c r="B2695">
        <v>2689</v>
      </c>
      <c r="C2695" t="s">
        <v>2645</v>
      </c>
      <c r="D2695" t="s">
        <v>28431</v>
      </c>
      <c r="E2695" t="s">
        <v>30777</v>
      </c>
      <c r="F2695" t="s">
        <v>30778</v>
      </c>
      <c r="G2695" t="s">
        <v>2645</v>
      </c>
      <c r="H2695" t="s">
        <v>30777</v>
      </c>
      <c r="I2695" t="s">
        <v>30778</v>
      </c>
      <c r="J2695" t="s">
        <v>2645</v>
      </c>
      <c r="L2695">
        <v>2689</v>
      </c>
      <c r="M2695" t="s">
        <v>10018</v>
      </c>
      <c r="N2695" t="s">
        <v>32518</v>
      </c>
      <c r="O2695" t="s">
        <v>32519</v>
      </c>
      <c r="P2695" t="s">
        <v>32520</v>
      </c>
      <c r="Q2695" t="s">
        <v>10018</v>
      </c>
    </row>
    <row r="2696" spans="2:17" x14ac:dyDescent="0.3">
      <c r="B2696">
        <v>2690</v>
      </c>
      <c r="C2696" t="s">
        <v>2646</v>
      </c>
      <c r="D2696" t="s">
        <v>28390</v>
      </c>
      <c r="E2696" t="s">
        <v>30780</v>
      </c>
      <c r="F2696" t="s">
        <v>30781</v>
      </c>
      <c r="G2696" t="s">
        <v>2646</v>
      </c>
      <c r="H2696" t="s">
        <v>30780</v>
      </c>
      <c r="I2696" t="s">
        <v>30781</v>
      </c>
      <c r="J2696" t="s">
        <v>2646</v>
      </c>
      <c r="L2696">
        <v>2690</v>
      </c>
      <c r="M2696" t="s">
        <v>10020</v>
      </c>
      <c r="N2696" t="s">
        <v>32521</v>
      </c>
      <c r="O2696" t="s">
        <v>32522</v>
      </c>
      <c r="P2696" t="s">
        <v>32523</v>
      </c>
      <c r="Q2696" t="s">
        <v>10020</v>
      </c>
    </row>
    <row r="2697" spans="2:17" x14ac:dyDescent="0.3">
      <c r="B2697">
        <v>2691</v>
      </c>
      <c r="C2697" t="s">
        <v>2647</v>
      </c>
      <c r="D2697" t="s">
        <v>28392</v>
      </c>
      <c r="E2697" t="s">
        <v>30783</v>
      </c>
      <c r="F2697" t="s">
        <v>30784</v>
      </c>
      <c r="G2697" t="s">
        <v>2647</v>
      </c>
      <c r="H2697" t="s">
        <v>30783</v>
      </c>
      <c r="I2697" t="s">
        <v>30784</v>
      </c>
      <c r="J2697" t="s">
        <v>2647</v>
      </c>
      <c r="L2697">
        <v>2691</v>
      </c>
      <c r="M2697" t="s">
        <v>10022</v>
      </c>
      <c r="N2697" t="s">
        <v>32524</v>
      </c>
      <c r="O2697" t="s">
        <v>32525</v>
      </c>
      <c r="P2697" t="s">
        <v>32526</v>
      </c>
      <c r="Q2697" t="s">
        <v>10022</v>
      </c>
    </row>
    <row r="2698" spans="2:17" x14ac:dyDescent="0.3">
      <c r="B2698">
        <v>2692</v>
      </c>
      <c r="C2698" t="s">
        <v>2648</v>
      </c>
      <c r="D2698" t="s">
        <v>42433</v>
      </c>
      <c r="E2698" t="s">
        <v>30786</v>
      </c>
      <c r="F2698" t="s">
        <v>30787</v>
      </c>
      <c r="G2698" t="s">
        <v>2648</v>
      </c>
      <c r="H2698" t="s">
        <v>30786</v>
      </c>
      <c r="I2698" t="s">
        <v>30787</v>
      </c>
      <c r="J2698" t="s">
        <v>2648</v>
      </c>
      <c r="L2698">
        <v>2692</v>
      </c>
      <c r="M2698" t="s">
        <v>10024</v>
      </c>
      <c r="N2698" t="s">
        <v>32527</v>
      </c>
      <c r="O2698" t="s">
        <v>32528</v>
      </c>
      <c r="P2698" t="s">
        <v>32529</v>
      </c>
      <c r="Q2698" t="s">
        <v>10024</v>
      </c>
    </row>
    <row r="2699" spans="2:17" x14ac:dyDescent="0.3">
      <c r="B2699">
        <v>2693</v>
      </c>
      <c r="C2699" t="s">
        <v>2649</v>
      </c>
      <c r="D2699" t="s">
        <v>42435</v>
      </c>
      <c r="E2699" t="s">
        <v>30789</v>
      </c>
      <c r="F2699" t="s">
        <v>30790</v>
      </c>
      <c r="G2699" t="s">
        <v>2649</v>
      </c>
      <c r="H2699" t="s">
        <v>30789</v>
      </c>
      <c r="I2699" t="s">
        <v>30790</v>
      </c>
      <c r="J2699" t="s">
        <v>2649</v>
      </c>
      <c r="L2699">
        <v>2693</v>
      </c>
      <c r="M2699" t="s">
        <v>10026</v>
      </c>
      <c r="N2699" t="s">
        <v>32530</v>
      </c>
      <c r="O2699" t="s">
        <v>32531</v>
      </c>
      <c r="P2699" t="s">
        <v>32532</v>
      </c>
      <c r="Q2699" t="s">
        <v>10026</v>
      </c>
    </row>
    <row r="2700" spans="2:17" x14ac:dyDescent="0.3">
      <c r="B2700">
        <v>2694</v>
      </c>
      <c r="C2700" t="s">
        <v>2650</v>
      </c>
      <c r="D2700" t="s">
        <v>42437</v>
      </c>
      <c r="E2700" t="s">
        <v>30792</v>
      </c>
      <c r="F2700" t="s">
        <v>30793</v>
      </c>
      <c r="G2700" t="s">
        <v>2650</v>
      </c>
      <c r="H2700" t="s">
        <v>30792</v>
      </c>
      <c r="I2700" t="s">
        <v>30793</v>
      </c>
      <c r="J2700" t="s">
        <v>2650</v>
      </c>
      <c r="L2700">
        <v>2694</v>
      </c>
      <c r="M2700" t="s">
        <v>10028</v>
      </c>
      <c r="N2700" t="s">
        <v>32533</v>
      </c>
      <c r="O2700" t="s">
        <v>32534</v>
      </c>
      <c r="P2700" t="s">
        <v>32535</v>
      </c>
      <c r="Q2700" t="s">
        <v>10028</v>
      </c>
    </row>
    <row r="2701" spans="2:17" x14ac:dyDescent="0.3">
      <c r="B2701">
        <v>2695</v>
      </c>
      <c r="C2701" t="s">
        <v>51475</v>
      </c>
      <c r="D2701" t="s">
        <v>42440</v>
      </c>
      <c r="E2701" t="s">
        <v>30796</v>
      </c>
      <c r="F2701" t="s">
        <v>30797</v>
      </c>
      <c r="G2701" t="s">
        <v>51475</v>
      </c>
      <c r="H2701" t="s">
        <v>30796</v>
      </c>
      <c r="I2701" t="s">
        <v>30797</v>
      </c>
      <c r="J2701" t="s">
        <v>51475</v>
      </c>
      <c r="L2701">
        <v>2695</v>
      </c>
      <c r="M2701" t="s">
        <v>32536</v>
      </c>
      <c r="N2701" t="s">
        <v>32537</v>
      </c>
      <c r="O2701" t="s">
        <v>32538</v>
      </c>
      <c r="P2701" t="s">
        <v>32539</v>
      </c>
      <c r="Q2701" t="s">
        <v>32536</v>
      </c>
    </row>
    <row r="2702" spans="2:17" x14ac:dyDescent="0.3">
      <c r="B2702">
        <v>2696</v>
      </c>
      <c r="C2702" t="s">
        <v>5823</v>
      </c>
      <c r="D2702" t="s">
        <v>42442</v>
      </c>
      <c r="E2702" t="s">
        <v>30799</v>
      </c>
      <c r="F2702" t="s">
        <v>30800</v>
      </c>
      <c r="G2702" t="s">
        <v>5823</v>
      </c>
      <c r="H2702" t="s">
        <v>30799</v>
      </c>
      <c r="I2702" t="s">
        <v>30800</v>
      </c>
      <c r="J2702" t="s">
        <v>5823</v>
      </c>
      <c r="L2702">
        <v>2696</v>
      </c>
      <c r="M2702" t="s">
        <v>10031</v>
      </c>
      <c r="N2702" t="s">
        <v>32540</v>
      </c>
      <c r="O2702" t="s">
        <v>32541</v>
      </c>
      <c r="P2702" t="s">
        <v>32542</v>
      </c>
      <c r="Q2702" t="s">
        <v>10031</v>
      </c>
    </row>
    <row r="2703" spans="2:17" x14ac:dyDescent="0.3">
      <c r="B2703">
        <v>2697</v>
      </c>
      <c r="C2703" t="s">
        <v>2651</v>
      </c>
      <c r="D2703" t="s">
        <v>42444</v>
      </c>
      <c r="E2703" t="s">
        <v>30802</v>
      </c>
      <c r="F2703" t="s">
        <v>30803</v>
      </c>
      <c r="G2703" t="s">
        <v>2651</v>
      </c>
      <c r="H2703" t="s">
        <v>30802</v>
      </c>
      <c r="I2703" t="s">
        <v>30803</v>
      </c>
      <c r="J2703" t="s">
        <v>2651</v>
      </c>
      <c r="L2703">
        <v>2697</v>
      </c>
      <c r="M2703" t="s">
        <v>10033</v>
      </c>
      <c r="N2703" t="s">
        <v>32543</v>
      </c>
      <c r="O2703" t="s">
        <v>32544</v>
      </c>
      <c r="P2703" t="s">
        <v>32545</v>
      </c>
      <c r="Q2703" t="s">
        <v>10033</v>
      </c>
    </row>
    <row r="2704" spans="2:17" x14ac:dyDescent="0.3">
      <c r="B2704">
        <v>2698</v>
      </c>
      <c r="C2704" t="s">
        <v>2652</v>
      </c>
      <c r="D2704" t="s">
        <v>42446</v>
      </c>
      <c r="E2704" t="s">
        <v>30805</v>
      </c>
      <c r="F2704" t="s">
        <v>30806</v>
      </c>
      <c r="G2704" t="s">
        <v>2652</v>
      </c>
      <c r="H2704" t="s">
        <v>30805</v>
      </c>
      <c r="I2704" t="s">
        <v>30806</v>
      </c>
      <c r="J2704" t="s">
        <v>2652</v>
      </c>
      <c r="L2704">
        <v>2698</v>
      </c>
      <c r="M2704" t="s">
        <v>10035</v>
      </c>
      <c r="N2704" t="s">
        <v>32546</v>
      </c>
      <c r="O2704" t="s">
        <v>32547</v>
      </c>
      <c r="P2704" t="s">
        <v>32548</v>
      </c>
      <c r="Q2704" t="s">
        <v>10035</v>
      </c>
    </row>
    <row r="2705" spans="2:17" x14ac:dyDescent="0.3">
      <c r="B2705">
        <v>2699</v>
      </c>
      <c r="C2705" t="s">
        <v>2653</v>
      </c>
      <c r="D2705" t="s">
        <v>42448</v>
      </c>
      <c r="E2705" t="s">
        <v>30808</v>
      </c>
      <c r="F2705" t="s">
        <v>30809</v>
      </c>
      <c r="G2705" t="s">
        <v>2653</v>
      </c>
      <c r="H2705" t="s">
        <v>30808</v>
      </c>
      <c r="I2705" t="s">
        <v>30809</v>
      </c>
      <c r="J2705" t="s">
        <v>2653</v>
      </c>
      <c r="L2705">
        <v>2699</v>
      </c>
      <c r="M2705" t="s">
        <v>10037</v>
      </c>
      <c r="N2705" t="s">
        <v>32549</v>
      </c>
      <c r="O2705" t="s">
        <v>32550</v>
      </c>
      <c r="P2705" t="s">
        <v>32551</v>
      </c>
      <c r="Q2705" t="s">
        <v>10037</v>
      </c>
    </row>
    <row r="2706" spans="2:17" x14ac:dyDescent="0.3">
      <c r="B2706">
        <v>2700</v>
      </c>
      <c r="C2706" t="s">
        <v>2654</v>
      </c>
      <c r="D2706" t="s">
        <v>42450</v>
      </c>
      <c r="E2706" t="s">
        <v>30811</v>
      </c>
      <c r="F2706" t="s">
        <v>30812</v>
      </c>
      <c r="G2706" t="s">
        <v>2654</v>
      </c>
      <c r="H2706" t="s">
        <v>30811</v>
      </c>
      <c r="I2706" t="s">
        <v>30812</v>
      </c>
      <c r="J2706" t="s">
        <v>2654</v>
      </c>
      <c r="L2706">
        <v>2700</v>
      </c>
      <c r="M2706" t="s">
        <v>10039</v>
      </c>
      <c r="N2706" t="s">
        <v>32552</v>
      </c>
      <c r="O2706" t="s">
        <v>32553</v>
      </c>
      <c r="P2706" t="s">
        <v>32554</v>
      </c>
      <c r="Q2706" t="s">
        <v>10039</v>
      </c>
    </row>
    <row r="2707" spans="2:17" x14ac:dyDescent="0.3">
      <c r="B2707">
        <v>2701</v>
      </c>
      <c r="C2707" t="s">
        <v>2621</v>
      </c>
      <c r="D2707" t="s">
        <v>42452</v>
      </c>
      <c r="E2707" t="s">
        <v>30814</v>
      </c>
      <c r="F2707" t="s">
        <v>30815</v>
      </c>
      <c r="G2707" t="s">
        <v>2621</v>
      </c>
      <c r="H2707" t="s">
        <v>30814</v>
      </c>
      <c r="I2707" t="s">
        <v>30815</v>
      </c>
      <c r="J2707" t="s">
        <v>2621</v>
      </c>
      <c r="L2707">
        <v>2701</v>
      </c>
      <c r="M2707" t="s">
        <v>9972</v>
      </c>
      <c r="N2707" t="s">
        <v>32555</v>
      </c>
      <c r="O2707" t="s">
        <v>32556</v>
      </c>
      <c r="P2707" t="s">
        <v>32557</v>
      </c>
      <c r="Q2707" t="s">
        <v>9972</v>
      </c>
    </row>
    <row r="2708" spans="2:17" x14ac:dyDescent="0.3">
      <c r="B2708">
        <v>2702</v>
      </c>
      <c r="C2708" t="s">
        <v>2655</v>
      </c>
      <c r="D2708" t="s">
        <v>42454</v>
      </c>
      <c r="E2708" t="s">
        <v>30817</v>
      </c>
      <c r="F2708" t="s">
        <v>30818</v>
      </c>
      <c r="G2708" t="s">
        <v>2655</v>
      </c>
      <c r="H2708" t="s">
        <v>30817</v>
      </c>
      <c r="I2708" t="s">
        <v>30818</v>
      </c>
      <c r="J2708" t="s">
        <v>2655</v>
      </c>
      <c r="L2708">
        <v>2702</v>
      </c>
      <c r="M2708" t="s">
        <v>10041</v>
      </c>
      <c r="N2708" t="s">
        <v>32558</v>
      </c>
      <c r="O2708" t="s">
        <v>32559</v>
      </c>
      <c r="P2708" t="s">
        <v>32560</v>
      </c>
      <c r="Q2708" t="s">
        <v>10041</v>
      </c>
    </row>
    <row r="2709" spans="2:17" x14ac:dyDescent="0.3">
      <c r="B2709">
        <v>2703</v>
      </c>
      <c r="C2709" t="s">
        <v>2656</v>
      </c>
      <c r="D2709" t="s">
        <v>42456</v>
      </c>
      <c r="E2709" t="s">
        <v>30820</v>
      </c>
      <c r="F2709" t="s">
        <v>30821</v>
      </c>
      <c r="G2709" t="s">
        <v>2656</v>
      </c>
      <c r="H2709" t="s">
        <v>30820</v>
      </c>
      <c r="I2709" t="s">
        <v>30821</v>
      </c>
      <c r="J2709" t="s">
        <v>2656</v>
      </c>
      <c r="L2709">
        <v>2703</v>
      </c>
      <c r="M2709" t="s">
        <v>10043</v>
      </c>
      <c r="N2709" t="s">
        <v>32561</v>
      </c>
      <c r="O2709" t="s">
        <v>32562</v>
      </c>
      <c r="P2709" t="s">
        <v>32563</v>
      </c>
      <c r="Q2709" t="s">
        <v>10043</v>
      </c>
    </row>
    <row r="2710" spans="2:17" x14ac:dyDescent="0.3">
      <c r="B2710">
        <v>2704</v>
      </c>
      <c r="C2710" t="s">
        <v>2657</v>
      </c>
      <c r="D2710" t="s">
        <v>42458</v>
      </c>
      <c r="E2710" t="s">
        <v>30823</v>
      </c>
      <c r="F2710" t="s">
        <v>30824</v>
      </c>
      <c r="G2710" t="s">
        <v>2657</v>
      </c>
      <c r="H2710" t="s">
        <v>30823</v>
      </c>
      <c r="I2710" t="s">
        <v>30824</v>
      </c>
      <c r="J2710" t="s">
        <v>2657</v>
      </c>
      <c r="L2710">
        <v>2704</v>
      </c>
      <c r="M2710" t="s">
        <v>10045</v>
      </c>
      <c r="N2710" t="s">
        <v>32564</v>
      </c>
      <c r="O2710" t="s">
        <v>32565</v>
      </c>
      <c r="P2710" t="s">
        <v>32566</v>
      </c>
      <c r="Q2710" t="s">
        <v>10045</v>
      </c>
    </row>
    <row r="2711" spans="2:17" x14ac:dyDescent="0.3">
      <c r="B2711">
        <v>2705</v>
      </c>
      <c r="C2711" t="s">
        <v>2658</v>
      </c>
      <c r="D2711" t="s">
        <v>42460</v>
      </c>
      <c r="E2711" t="s">
        <v>30826</v>
      </c>
      <c r="F2711" t="s">
        <v>30827</v>
      </c>
      <c r="G2711" t="s">
        <v>2658</v>
      </c>
      <c r="H2711" t="s">
        <v>30826</v>
      </c>
      <c r="I2711" t="s">
        <v>30827</v>
      </c>
      <c r="J2711" t="s">
        <v>2658</v>
      </c>
      <c r="L2711">
        <v>2705</v>
      </c>
      <c r="M2711" t="s">
        <v>10047</v>
      </c>
      <c r="N2711" t="s">
        <v>32567</v>
      </c>
      <c r="O2711" t="s">
        <v>32568</v>
      </c>
      <c r="P2711" t="s">
        <v>32569</v>
      </c>
      <c r="Q2711" t="s">
        <v>10047</v>
      </c>
    </row>
    <row r="2712" spans="2:17" x14ac:dyDescent="0.3">
      <c r="B2712">
        <v>2706</v>
      </c>
      <c r="C2712" t="s">
        <v>2659</v>
      </c>
      <c r="D2712" t="s">
        <v>42462</v>
      </c>
      <c r="E2712" t="s">
        <v>30829</v>
      </c>
      <c r="F2712" t="s">
        <v>30830</v>
      </c>
      <c r="G2712" t="s">
        <v>2659</v>
      </c>
      <c r="H2712" t="s">
        <v>30829</v>
      </c>
      <c r="I2712" t="s">
        <v>30830</v>
      </c>
      <c r="J2712" t="s">
        <v>2659</v>
      </c>
      <c r="L2712">
        <v>2706</v>
      </c>
      <c r="M2712" t="s">
        <v>10049</v>
      </c>
      <c r="N2712" t="s">
        <v>32570</v>
      </c>
      <c r="O2712" t="s">
        <v>32571</v>
      </c>
      <c r="P2712" t="s">
        <v>32572</v>
      </c>
      <c r="Q2712" t="s">
        <v>10049</v>
      </c>
    </row>
    <row r="2713" spans="2:17" x14ac:dyDescent="0.3">
      <c r="B2713">
        <v>2707</v>
      </c>
      <c r="C2713" t="s">
        <v>2660</v>
      </c>
      <c r="D2713" t="s">
        <v>42464</v>
      </c>
      <c r="E2713" t="s">
        <v>30832</v>
      </c>
      <c r="F2713" t="s">
        <v>30833</v>
      </c>
      <c r="G2713" t="s">
        <v>2660</v>
      </c>
      <c r="H2713" t="s">
        <v>30832</v>
      </c>
      <c r="I2713" t="s">
        <v>30833</v>
      </c>
      <c r="J2713" t="s">
        <v>2660</v>
      </c>
      <c r="L2713">
        <v>2707</v>
      </c>
      <c r="M2713" t="s">
        <v>10051</v>
      </c>
      <c r="N2713" t="s">
        <v>32573</v>
      </c>
      <c r="O2713" t="s">
        <v>32574</v>
      </c>
      <c r="P2713" t="s">
        <v>32575</v>
      </c>
      <c r="Q2713" t="s">
        <v>10051</v>
      </c>
    </row>
    <row r="2714" spans="2:17" x14ac:dyDescent="0.3">
      <c r="B2714">
        <v>2708</v>
      </c>
      <c r="C2714" t="s">
        <v>2661</v>
      </c>
      <c r="D2714" t="s">
        <v>42466</v>
      </c>
      <c r="E2714" t="s">
        <v>30835</v>
      </c>
      <c r="F2714" t="s">
        <v>30836</v>
      </c>
      <c r="G2714" t="s">
        <v>2661</v>
      </c>
      <c r="H2714" t="s">
        <v>30835</v>
      </c>
      <c r="I2714" t="s">
        <v>30836</v>
      </c>
      <c r="J2714" t="s">
        <v>2661</v>
      </c>
      <c r="L2714">
        <v>2708</v>
      </c>
      <c r="M2714" t="s">
        <v>10053</v>
      </c>
      <c r="N2714" t="s">
        <v>32576</v>
      </c>
      <c r="O2714" t="s">
        <v>32577</v>
      </c>
      <c r="P2714" t="s">
        <v>32578</v>
      </c>
      <c r="Q2714" t="s">
        <v>10053</v>
      </c>
    </row>
    <row r="2715" spans="2:17" x14ac:dyDescent="0.3">
      <c r="B2715">
        <v>2709</v>
      </c>
      <c r="C2715" t="s">
        <v>2662</v>
      </c>
      <c r="D2715" t="s">
        <v>42468</v>
      </c>
      <c r="E2715" t="s">
        <v>30838</v>
      </c>
      <c r="F2715" t="s">
        <v>30839</v>
      </c>
      <c r="G2715" t="s">
        <v>2662</v>
      </c>
      <c r="H2715" t="s">
        <v>30838</v>
      </c>
      <c r="I2715" t="s">
        <v>30839</v>
      </c>
      <c r="J2715" t="s">
        <v>2662</v>
      </c>
      <c r="L2715">
        <v>2709</v>
      </c>
      <c r="M2715" t="s">
        <v>10055</v>
      </c>
      <c r="N2715" t="s">
        <v>32579</v>
      </c>
      <c r="O2715" t="s">
        <v>32580</v>
      </c>
      <c r="P2715" t="s">
        <v>32581</v>
      </c>
      <c r="Q2715" t="s">
        <v>10055</v>
      </c>
    </row>
    <row r="2716" spans="2:17" x14ac:dyDescent="0.3">
      <c r="B2716">
        <v>2710</v>
      </c>
      <c r="C2716" t="s">
        <v>2663</v>
      </c>
      <c r="D2716" t="s">
        <v>42470</v>
      </c>
      <c r="E2716" t="s">
        <v>30841</v>
      </c>
      <c r="F2716" t="s">
        <v>30842</v>
      </c>
      <c r="G2716" t="s">
        <v>2663</v>
      </c>
      <c r="H2716" t="s">
        <v>30841</v>
      </c>
      <c r="I2716" t="s">
        <v>30842</v>
      </c>
      <c r="J2716" t="s">
        <v>2663</v>
      </c>
      <c r="L2716">
        <v>2710</v>
      </c>
      <c r="M2716" t="s">
        <v>10057</v>
      </c>
      <c r="N2716" t="s">
        <v>32582</v>
      </c>
      <c r="O2716" t="s">
        <v>32583</v>
      </c>
      <c r="P2716" t="s">
        <v>32584</v>
      </c>
      <c r="Q2716" t="s">
        <v>10057</v>
      </c>
    </row>
    <row r="2717" spans="2:17" x14ac:dyDescent="0.3">
      <c r="B2717">
        <v>2711</v>
      </c>
      <c r="C2717" t="s">
        <v>2664</v>
      </c>
      <c r="D2717" t="s">
        <v>42472</v>
      </c>
      <c r="E2717" t="s">
        <v>30844</v>
      </c>
      <c r="F2717" t="s">
        <v>30845</v>
      </c>
      <c r="G2717" t="s">
        <v>2664</v>
      </c>
      <c r="H2717" t="s">
        <v>30844</v>
      </c>
      <c r="I2717" t="s">
        <v>30845</v>
      </c>
      <c r="J2717" t="s">
        <v>2664</v>
      </c>
      <c r="L2717">
        <v>2711</v>
      </c>
      <c r="M2717" t="s">
        <v>10059</v>
      </c>
      <c r="N2717" t="s">
        <v>32585</v>
      </c>
      <c r="O2717" t="s">
        <v>32586</v>
      </c>
      <c r="P2717" t="s">
        <v>32587</v>
      </c>
      <c r="Q2717" t="s">
        <v>10059</v>
      </c>
    </row>
    <row r="2718" spans="2:17" x14ac:dyDescent="0.3">
      <c r="B2718">
        <v>2712</v>
      </c>
      <c r="C2718" t="s">
        <v>2665</v>
      </c>
      <c r="D2718" t="s">
        <v>42474</v>
      </c>
      <c r="E2718" t="s">
        <v>30847</v>
      </c>
      <c r="F2718" t="s">
        <v>30848</v>
      </c>
      <c r="G2718" t="s">
        <v>2665</v>
      </c>
      <c r="H2718" t="s">
        <v>30847</v>
      </c>
      <c r="I2718" t="s">
        <v>30848</v>
      </c>
      <c r="J2718" t="s">
        <v>2665</v>
      </c>
      <c r="L2718">
        <v>2712</v>
      </c>
      <c r="M2718" t="s">
        <v>10061</v>
      </c>
      <c r="N2718" t="s">
        <v>32588</v>
      </c>
      <c r="O2718" t="s">
        <v>32589</v>
      </c>
      <c r="P2718" t="s">
        <v>32590</v>
      </c>
      <c r="Q2718" t="s">
        <v>10061</v>
      </c>
    </row>
    <row r="2719" spans="2:17" x14ac:dyDescent="0.3">
      <c r="B2719">
        <v>2713</v>
      </c>
      <c r="C2719" t="s">
        <v>2666</v>
      </c>
      <c r="D2719" t="s">
        <v>42476</v>
      </c>
      <c r="E2719" t="s">
        <v>30850</v>
      </c>
      <c r="F2719" t="s">
        <v>30851</v>
      </c>
      <c r="G2719" t="s">
        <v>2666</v>
      </c>
      <c r="H2719" t="s">
        <v>30850</v>
      </c>
      <c r="I2719" t="s">
        <v>30851</v>
      </c>
      <c r="J2719" t="s">
        <v>2666</v>
      </c>
      <c r="L2719">
        <v>2713</v>
      </c>
      <c r="M2719" t="s">
        <v>10063</v>
      </c>
      <c r="N2719" t="s">
        <v>32591</v>
      </c>
      <c r="O2719" t="s">
        <v>32592</v>
      </c>
      <c r="P2719" t="s">
        <v>32593</v>
      </c>
      <c r="Q2719" t="s">
        <v>10063</v>
      </c>
    </row>
    <row r="2720" spans="2:17" x14ac:dyDescent="0.3">
      <c r="B2720">
        <v>2714</v>
      </c>
      <c r="C2720" t="s">
        <v>2667</v>
      </c>
      <c r="D2720" t="s">
        <v>42478</v>
      </c>
      <c r="E2720" t="s">
        <v>30853</v>
      </c>
      <c r="F2720" t="s">
        <v>30854</v>
      </c>
      <c r="G2720" t="s">
        <v>2667</v>
      </c>
      <c r="H2720" t="s">
        <v>30853</v>
      </c>
      <c r="I2720" t="s">
        <v>30854</v>
      </c>
      <c r="J2720" t="s">
        <v>2667</v>
      </c>
      <c r="L2720">
        <v>2714</v>
      </c>
      <c r="M2720" t="s">
        <v>10065</v>
      </c>
      <c r="N2720" t="s">
        <v>32594</v>
      </c>
      <c r="O2720" t="s">
        <v>32595</v>
      </c>
      <c r="P2720" t="s">
        <v>32596</v>
      </c>
      <c r="Q2720" t="s">
        <v>10065</v>
      </c>
    </row>
    <row r="2721" spans="2:17" x14ac:dyDescent="0.3">
      <c r="B2721">
        <v>2715</v>
      </c>
      <c r="C2721" t="s">
        <v>2668</v>
      </c>
      <c r="D2721" t="s">
        <v>42480</v>
      </c>
      <c r="E2721" t="s">
        <v>30856</v>
      </c>
      <c r="F2721" t="s">
        <v>30857</v>
      </c>
      <c r="G2721" t="s">
        <v>2668</v>
      </c>
      <c r="H2721" t="s">
        <v>30856</v>
      </c>
      <c r="I2721" t="s">
        <v>30857</v>
      </c>
      <c r="J2721" t="s">
        <v>2668</v>
      </c>
      <c r="L2721">
        <v>2715</v>
      </c>
      <c r="M2721" t="s">
        <v>10067</v>
      </c>
      <c r="N2721" t="s">
        <v>32597</v>
      </c>
      <c r="O2721" t="s">
        <v>32598</v>
      </c>
      <c r="P2721" t="s">
        <v>32599</v>
      </c>
      <c r="Q2721" t="s">
        <v>10067</v>
      </c>
    </row>
    <row r="2722" spans="2:17" x14ac:dyDescent="0.3">
      <c r="B2722">
        <v>2716</v>
      </c>
      <c r="C2722" t="s">
        <v>2669</v>
      </c>
      <c r="D2722" t="s">
        <v>42482</v>
      </c>
      <c r="E2722" t="s">
        <v>30859</v>
      </c>
      <c r="F2722" t="s">
        <v>30860</v>
      </c>
      <c r="G2722" t="s">
        <v>2669</v>
      </c>
      <c r="H2722" t="s">
        <v>30859</v>
      </c>
      <c r="I2722" t="s">
        <v>30860</v>
      </c>
      <c r="J2722" t="s">
        <v>2669</v>
      </c>
      <c r="L2722">
        <v>2716</v>
      </c>
      <c r="M2722" t="s">
        <v>10069</v>
      </c>
      <c r="N2722" t="s">
        <v>32600</v>
      </c>
      <c r="O2722" t="s">
        <v>32601</v>
      </c>
      <c r="P2722" t="s">
        <v>32602</v>
      </c>
      <c r="Q2722" t="s">
        <v>10069</v>
      </c>
    </row>
    <row r="2723" spans="2:17" x14ac:dyDescent="0.3">
      <c r="B2723">
        <v>2717</v>
      </c>
      <c r="C2723" t="s">
        <v>2670</v>
      </c>
      <c r="D2723" t="s">
        <v>42484</v>
      </c>
      <c r="E2723" t="s">
        <v>30862</v>
      </c>
      <c r="F2723" t="s">
        <v>30863</v>
      </c>
      <c r="G2723" t="s">
        <v>2670</v>
      </c>
      <c r="H2723" t="s">
        <v>30862</v>
      </c>
      <c r="I2723" t="s">
        <v>30863</v>
      </c>
      <c r="J2723" t="s">
        <v>2670</v>
      </c>
      <c r="L2723">
        <v>2717</v>
      </c>
      <c r="M2723" t="s">
        <v>10071</v>
      </c>
      <c r="N2723" t="s">
        <v>32603</v>
      </c>
      <c r="O2723" t="s">
        <v>32604</v>
      </c>
      <c r="P2723" t="s">
        <v>32605</v>
      </c>
      <c r="Q2723" t="s">
        <v>10071</v>
      </c>
    </row>
    <row r="2724" spans="2:17" x14ac:dyDescent="0.3">
      <c r="B2724">
        <v>2718</v>
      </c>
      <c r="C2724" t="s">
        <v>2671</v>
      </c>
      <c r="D2724" t="s">
        <v>42486</v>
      </c>
      <c r="E2724" t="s">
        <v>30865</v>
      </c>
      <c r="F2724" t="s">
        <v>30866</v>
      </c>
      <c r="G2724" t="s">
        <v>2671</v>
      </c>
      <c r="H2724" t="s">
        <v>30865</v>
      </c>
      <c r="I2724" t="s">
        <v>30866</v>
      </c>
      <c r="J2724" t="s">
        <v>2671</v>
      </c>
      <c r="L2724">
        <v>2718</v>
      </c>
      <c r="M2724" t="s">
        <v>10073</v>
      </c>
      <c r="N2724" t="s">
        <v>32606</v>
      </c>
      <c r="O2724" t="s">
        <v>32607</v>
      </c>
      <c r="P2724" t="s">
        <v>32608</v>
      </c>
      <c r="Q2724" t="s">
        <v>10073</v>
      </c>
    </row>
    <row r="2725" spans="2:17" x14ac:dyDescent="0.3">
      <c r="B2725">
        <v>2719</v>
      </c>
      <c r="C2725" t="s">
        <v>2672</v>
      </c>
      <c r="D2725" t="s">
        <v>42488</v>
      </c>
      <c r="E2725" t="s">
        <v>30868</v>
      </c>
      <c r="F2725" t="s">
        <v>30869</v>
      </c>
      <c r="G2725" t="s">
        <v>2672</v>
      </c>
      <c r="H2725" t="s">
        <v>30868</v>
      </c>
      <c r="I2725" t="s">
        <v>30869</v>
      </c>
      <c r="J2725" t="s">
        <v>2672</v>
      </c>
      <c r="L2725">
        <v>2719</v>
      </c>
      <c r="M2725" t="s">
        <v>10075</v>
      </c>
      <c r="N2725" t="s">
        <v>32609</v>
      </c>
      <c r="O2725" t="s">
        <v>32610</v>
      </c>
      <c r="P2725" t="s">
        <v>32611</v>
      </c>
      <c r="Q2725" t="s">
        <v>10075</v>
      </c>
    </row>
    <row r="2726" spans="2:17" x14ac:dyDescent="0.3">
      <c r="B2726">
        <v>2720</v>
      </c>
      <c r="C2726" t="s">
        <v>2673</v>
      </c>
      <c r="D2726" t="s">
        <v>42490</v>
      </c>
      <c r="E2726" t="s">
        <v>30871</v>
      </c>
      <c r="F2726" t="s">
        <v>30872</v>
      </c>
      <c r="G2726" t="s">
        <v>2673</v>
      </c>
      <c r="H2726" t="s">
        <v>30871</v>
      </c>
      <c r="I2726" t="s">
        <v>30872</v>
      </c>
      <c r="J2726" t="s">
        <v>2673</v>
      </c>
      <c r="L2726">
        <v>2720</v>
      </c>
      <c r="M2726" t="s">
        <v>10077</v>
      </c>
      <c r="N2726" t="s">
        <v>32612</v>
      </c>
      <c r="O2726" t="s">
        <v>32613</v>
      </c>
      <c r="P2726" t="s">
        <v>32614</v>
      </c>
      <c r="Q2726" t="s">
        <v>10077</v>
      </c>
    </row>
    <row r="2727" spans="2:17" x14ac:dyDescent="0.3">
      <c r="B2727">
        <v>2721</v>
      </c>
      <c r="C2727" t="s">
        <v>2674</v>
      </c>
      <c r="D2727" t="s">
        <v>42492</v>
      </c>
      <c r="E2727" t="s">
        <v>30874</v>
      </c>
      <c r="F2727" t="s">
        <v>30875</v>
      </c>
      <c r="G2727" t="s">
        <v>2674</v>
      </c>
      <c r="H2727" t="s">
        <v>30874</v>
      </c>
      <c r="I2727" t="s">
        <v>30875</v>
      </c>
      <c r="J2727" t="s">
        <v>2674</v>
      </c>
      <c r="L2727">
        <v>2721</v>
      </c>
      <c r="M2727" t="s">
        <v>10079</v>
      </c>
      <c r="N2727" t="s">
        <v>32615</v>
      </c>
      <c r="O2727" t="s">
        <v>32616</v>
      </c>
      <c r="P2727" t="s">
        <v>32617</v>
      </c>
      <c r="Q2727" t="s">
        <v>10079</v>
      </c>
    </row>
    <row r="2728" spans="2:17" x14ac:dyDescent="0.3">
      <c r="B2728">
        <v>2722</v>
      </c>
      <c r="C2728" t="s">
        <v>2675</v>
      </c>
      <c r="D2728" t="s">
        <v>42494</v>
      </c>
      <c r="E2728" t="s">
        <v>30877</v>
      </c>
      <c r="F2728" t="s">
        <v>30878</v>
      </c>
      <c r="G2728" t="s">
        <v>2675</v>
      </c>
      <c r="H2728" t="s">
        <v>30877</v>
      </c>
      <c r="I2728" t="s">
        <v>30878</v>
      </c>
      <c r="J2728" t="s">
        <v>2675</v>
      </c>
      <c r="L2728">
        <v>2722</v>
      </c>
      <c r="M2728" t="s">
        <v>10081</v>
      </c>
      <c r="N2728" t="s">
        <v>32618</v>
      </c>
      <c r="O2728" t="s">
        <v>32619</v>
      </c>
      <c r="P2728" t="s">
        <v>32620</v>
      </c>
      <c r="Q2728" t="s">
        <v>10081</v>
      </c>
    </row>
    <row r="2729" spans="2:17" x14ac:dyDescent="0.3">
      <c r="B2729">
        <v>2723</v>
      </c>
      <c r="C2729" t="s">
        <v>2676</v>
      </c>
      <c r="D2729" t="s">
        <v>42496</v>
      </c>
      <c r="E2729" t="s">
        <v>30880</v>
      </c>
      <c r="F2729" t="s">
        <v>30881</v>
      </c>
      <c r="G2729" t="s">
        <v>2676</v>
      </c>
      <c r="H2729" t="s">
        <v>30880</v>
      </c>
      <c r="I2729" t="s">
        <v>30881</v>
      </c>
      <c r="J2729" t="s">
        <v>2676</v>
      </c>
      <c r="L2729">
        <v>2723</v>
      </c>
      <c r="M2729" t="s">
        <v>10083</v>
      </c>
      <c r="N2729" t="s">
        <v>32621</v>
      </c>
      <c r="O2729" t="s">
        <v>32622</v>
      </c>
      <c r="P2729" t="s">
        <v>32623</v>
      </c>
      <c r="Q2729" t="s">
        <v>10083</v>
      </c>
    </row>
    <row r="2730" spans="2:17" x14ac:dyDescent="0.3">
      <c r="B2730">
        <v>2724</v>
      </c>
      <c r="C2730" t="s">
        <v>2677</v>
      </c>
      <c r="D2730" t="s">
        <v>42498</v>
      </c>
      <c r="E2730" t="s">
        <v>30883</v>
      </c>
      <c r="F2730" t="s">
        <v>30884</v>
      </c>
      <c r="G2730" t="s">
        <v>2677</v>
      </c>
      <c r="H2730" t="s">
        <v>30883</v>
      </c>
      <c r="I2730" t="s">
        <v>30884</v>
      </c>
      <c r="J2730" t="s">
        <v>2677</v>
      </c>
      <c r="L2730">
        <v>2724</v>
      </c>
      <c r="M2730" t="s">
        <v>10085</v>
      </c>
      <c r="N2730" t="s">
        <v>32624</v>
      </c>
      <c r="O2730" t="s">
        <v>32625</v>
      </c>
      <c r="P2730" t="s">
        <v>32626</v>
      </c>
      <c r="Q2730" t="s">
        <v>10085</v>
      </c>
    </row>
    <row r="2731" spans="2:17" x14ac:dyDescent="0.3">
      <c r="B2731">
        <v>2725</v>
      </c>
      <c r="C2731" t="s">
        <v>2678</v>
      </c>
      <c r="D2731" t="s">
        <v>42500</v>
      </c>
      <c r="E2731" t="s">
        <v>30886</v>
      </c>
      <c r="F2731" t="s">
        <v>30887</v>
      </c>
      <c r="G2731" t="s">
        <v>2678</v>
      </c>
      <c r="H2731" t="s">
        <v>30886</v>
      </c>
      <c r="I2731" t="s">
        <v>30887</v>
      </c>
      <c r="J2731" t="s">
        <v>2678</v>
      </c>
      <c r="L2731">
        <v>2725</v>
      </c>
      <c r="M2731" t="s">
        <v>10087</v>
      </c>
      <c r="N2731" t="s">
        <v>32627</v>
      </c>
      <c r="O2731" t="s">
        <v>32628</v>
      </c>
      <c r="P2731" t="s">
        <v>32629</v>
      </c>
      <c r="Q2731" t="s">
        <v>10087</v>
      </c>
    </row>
    <row r="2732" spans="2:17" x14ac:dyDescent="0.3">
      <c r="B2732">
        <v>2726</v>
      </c>
      <c r="C2732" t="s">
        <v>2679</v>
      </c>
      <c r="D2732" t="s">
        <v>42502</v>
      </c>
      <c r="E2732" t="s">
        <v>30889</v>
      </c>
      <c r="F2732" t="s">
        <v>30890</v>
      </c>
      <c r="G2732" t="s">
        <v>2679</v>
      </c>
      <c r="H2732" t="s">
        <v>30889</v>
      </c>
      <c r="I2732" t="s">
        <v>30890</v>
      </c>
      <c r="J2732" t="s">
        <v>2679</v>
      </c>
      <c r="L2732">
        <v>2726</v>
      </c>
      <c r="M2732" t="s">
        <v>10089</v>
      </c>
      <c r="N2732" t="s">
        <v>32630</v>
      </c>
      <c r="O2732" t="s">
        <v>32631</v>
      </c>
      <c r="P2732" t="s">
        <v>32632</v>
      </c>
      <c r="Q2732" t="s">
        <v>10089</v>
      </c>
    </row>
    <row r="2733" spans="2:17" x14ac:dyDescent="0.3">
      <c r="B2733">
        <v>2727</v>
      </c>
      <c r="C2733" t="s">
        <v>26912</v>
      </c>
      <c r="D2733" t="s">
        <v>42504</v>
      </c>
      <c r="E2733" t="s">
        <v>30892</v>
      </c>
      <c r="F2733" t="s">
        <v>30893</v>
      </c>
      <c r="G2733" t="s">
        <v>26912</v>
      </c>
      <c r="H2733" t="s">
        <v>30892</v>
      </c>
      <c r="I2733" t="s">
        <v>30893</v>
      </c>
      <c r="J2733" t="s">
        <v>26912</v>
      </c>
      <c r="L2733">
        <v>2727</v>
      </c>
      <c r="M2733" t="s">
        <v>27086</v>
      </c>
      <c r="N2733" t="s">
        <v>32633</v>
      </c>
      <c r="O2733" t="s">
        <v>32634</v>
      </c>
      <c r="P2733" t="s">
        <v>32635</v>
      </c>
      <c r="Q2733" t="s">
        <v>27086</v>
      </c>
    </row>
    <row r="2734" spans="2:17" x14ac:dyDescent="0.3">
      <c r="B2734">
        <v>2728</v>
      </c>
      <c r="C2734" t="s">
        <v>26913</v>
      </c>
      <c r="D2734" t="s">
        <v>42506</v>
      </c>
      <c r="E2734" t="s">
        <v>30895</v>
      </c>
      <c r="F2734" t="s">
        <v>30896</v>
      </c>
      <c r="G2734" t="s">
        <v>26913</v>
      </c>
      <c r="H2734" t="s">
        <v>30895</v>
      </c>
      <c r="I2734" t="s">
        <v>30896</v>
      </c>
      <c r="J2734" t="s">
        <v>26913</v>
      </c>
      <c r="L2734">
        <v>2728</v>
      </c>
      <c r="M2734" t="s">
        <v>27087</v>
      </c>
      <c r="N2734" t="s">
        <v>32636</v>
      </c>
      <c r="O2734" t="s">
        <v>32637</v>
      </c>
      <c r="P2734" t="s">
        <v>32638</v>
      </c>
      <c r="Q2734" t="s">
        <v>27087</v>
      </c>
    </row>
    <row r="2735" spans="2:17" x14ac:dyDescent="0.3">
      <c r="B2735">
        <v>2729</v>
      </c>
      <c r="C2735" t="s">
        <v>26914</v>
      </c>
      <c r="D2735" t="s">
        <v>42508</v>
      </c>
      <c r="E2735" t="s">
        <v>30898</v>
      </c>
      <c r="F2735" t="s">
        <v>30899</v>
      </c>
      <c r="G2735" t="s">
        <v>26914</v>
      </c>
      <c r="H2735" t="s">
        <v>30898</v>
      </c>
      <c r="I2735" t="s">
        <v>30899</v>
      </c>
      <c r="J2735" t="s">
        <v>26914</v>
      </c>
      <c r="L2735">
        <v>2729</v>
      </c>
      <c r="M2735" t="s">
        <v>27088</v>
      </c>
      <c r="N2735" t="s">
        <v>32639</v>
      </c>
      <c r="O2735" t="s">
        <v>32640</v>
      </c>
      <c r="P2735" t="s">
        <v>32641</v>
      </c>
      <c r="Q2735" t="s">
        <v>27088</v>
      </c>
    </row>
    <row r="2736" spans="2:17" x14ac:dyDescent="0.3">
      <c r="B2736">
        <v>2730</v>
      </c>
      <c r="C2736" t="s">
        <v>2680</v>
      </c>
      <c r="D2736" t="s">
        <v>42510</v>
      </c>
      <c r="E2736" t="s">
        <v>30901</v>
      </c>
      <c r="F2736" t="s">
        <v>30902</v>
      </c>
      <c r="G2736" t="s">
        <v>2680</v>
      </c>
      <c r="H2736" t="s">
        <v>30901</v>
      </c>
      <c r="I2736" t="s">
        <v>30902</v>
      </c>
      <c r="J2736" t="s">
        <v>2680</v>
      </c>
      <c r="L2736">
        <v>2730</v>
      </c>
      <c r="M2736" t="s">
        <v>10094</v>
      </c>
      <c r="N2736" t="s">
        <v>32642</v>
      </c>
      <c r="O2736" t="s">
        <v>32643</v>
      </c>
      <c r="P2736" t="s">
        <v>32644</v>
      </c>
      <c r="Q2736" t="s">
        <v>10094</v>
      </c>
    </row>
    <row r="2737" spans="2:17" x14ac:dyDescent="0.3">
      <c r="B2737">
        <v>2731</v>
      </c>
      <c r="C2737" t="s">
        <v>2681</v>
      </c>
      <c r="D2737" t="s">
        <v>42512</v>
      </c>
      <c r="E2737" t="s">
        <v>30904</v>
      </c>
      <c r="F2737" t="s">
        <v>30905</v>
      </c>
      <c r="G2737" t="s">
        <v>2681</v>
      </c>
      <c r="H2737" t="s">
        <v>30904</v>
      </c>
      <c r="I2737" t="s">
        <v>30905</v>
      </c>
      <c r="J2737" t="s">
        <v>2681</v>
      </c>
      <c r="L2737">
        <v>2731</v>
      </c>
      <c r="M2737" t="s">
        <v>10096</v>
      </c>
      <c r="N2737" t="s">
        <v>32645</v>
      </c>
      <c r="O2737" t="s">
        <v>32646</v>
      </c>
      <c r="P2737" t="s">
        <v>32647</v>
      </c>
      <c r="Q2737" t="s">
        <v>10096</v>
      </c>
    </row>
    <row r="2738" spans="2:17" x14ac:dyDescent="0.3">
      <c r="B2738">
        <v>2732</v>
      </c>
      <c r="C2738" t="s">
        <v>2682</v>
      </c>
      <c r="D2738" t="s">
        <v>42514</v>
      </c>
      <c r="E2738" t="s">
        <v>30907</v>
      </c>
      <c r="F2738" t="s">
        <v>30908</v>
      </c>
      <c r="G2738" t="s">
        <v>2682</v>
      </c>
      <c r="H2738" t="s">
        <v>30907</v>
      </c>
      <c r="I2738" t="s">
        <v>30908</v>
      </c>
      <c r="J2738" t="s">
        <v>2682</v>
      </c>
      <c r="L2738">
        <v>2732</v>
      </c>
      <c r="M2738" t="s">
        <v>10098</v>
      </c>
      <c r="N2738" t="s">
        <v>32648</v>
      </c>
      <c r="O2738" t="s">
        <v>32649</v>
      </c>
      <c r="P2738" t="s">
        <v>32650</v>
      </c>
      <c r="Q2738" t="s">
        <v>10098</v>
      </c>
    </row>
    <row r="2739" spans="2:17" x14ac:dyDescent="0.3">
      <c r="B2739">
        <v>2733</v>
      </c>
      <c r="C2739" t="s">
        <v>2683</v>
      </c>
      <c r="D2739" t="s">
        <v>42516</v>
      </c>
      <c r="E2739" t="s">
        <v>30910</v>
      </c>
      <c r="F2739" t="s">
        <v>30911</v>
      </c>
      <c r="G2739" t="s">
        <v>2683</v>
      </c>
      <c r="H2739" t="s">
        <v>30910</v>
      </c>
      <c r="I2739" t="s">
        <v>30911</v>
      </c>
      <c r="J2739" t="s">
        <v>2683</v>
      </c>
      <c r="L2739">
        <v>2733</v>
      </c>
      <c r="M2739" t="s">
        <v>10100</v>
      </c>
      <c r="N2739" t="s">
        <v>32651</v>
      </c>
      <c r="O2739" t="s">
        <v>32652</v>
      </c>
      <c r="P2739" t="s">
        <v>32653</v>
      </c>
      <c r="Q2739" t="s">
        <v>10100</v>
      </c>
    </row>
    <row r="2740" spans="2:17" x14ac:dyDescent="0.3">
      <c r="B2740">
        <v>2734</v>
      </c>
      <c r="C2740" t="s">
        <v>2684</v>
      </c>
      <c r="D2740" t="s">
        <v>42518</v>
      </c>
      <c r="E2740" t="s">
        <v>30913</v>
      </c>
      <c r="F2740" t="s">
        <v>30914</v>
      </c>
      <c r="G2740" t="s">
        <v>2684</v>
      </c>
      <c r="H2740" t="s">
        <v>30913</v>
      </c>
      <c r="I2740" t="s">
        <v>30914</v>
      </c>
      <c r="J2740" t="s">
        <v>2684</v>
      </c>
      <c r="L2740">
        <v>2734</v>
      </c>
      <c r="M2740" t="s">
        <v>10102</v>
      </c>
      <c r="N2740" t="s">
        <v>32654</v>
      </c>
      <c r="O2740" t="s">
        <v>32655</v>
      </c>
      <c r="P2740" t="s">
        <v>32656</v>
      </c>
      <c r="Q2740" t="s">
        <v>10102</v>
      </c>
    </row>
    <row r="2741" spans="2:17" x14ac:dyDescent="0.3">
      <c r="B2741">
        <v>2735</v>
      </c>
      <c r="C2741" t="s">
        <v>2685</v>
      </c>
      <c r="D2741" t="s">
        <v>42520</v>
      </c>
      <c r="E2741" t="s">
        <v>30916</v>
      </c>
      <c r="F2741" t="s">
        <v>30917</v>
      </c>
      <c r="G2741" t="s">
        <v>2685</v>
      </c>
      <c r="H2741" t="s">
        <v>30916</v>
      </c>
      <c r="I2741" t="s">
        <v>30917</v>
      </c>
      <c r="J2741" t="s">
        <v>2685</v>
      </c>
      <c r="L2741">
        <v>2735</v>
      </c>
      <c r="M2741" t="s">
        <v>10104</v>
      </c>
      <c r="N2741" t="s">
        <v>32657</v>
      </c>
      <c r="O2741" t="s">
        <v>32658</v>
      </c>
      <c r="P2741" t="s">
        <v>32659</v>
      </c>
      <c r="Q2741" t="s">
        <v>10104</v>
      </c>
    </row>
    <row r="2742" spans="2:17" x14ac:dyDescent="0.3">
      <c r="B2742">
        <v>2736</v>
      </c>
      <c r="C2742" t="s">
        <v>2686</v>
      </c>
      <c r="D2742" t="s">
        <v>42522</v>
      </c>
      <c r="E2742" t="s">
        <v>30919</v>
      </c>
      <c r="F2742" t="s">
        <v>30920</v>
      </c>
      <c r="G2742" t="s">
        <v>2686</v>
      </c>
      <c r="H2742" t="s">
        <v>30919</v>
      </c>
      <c r="I2742" t="s">
        <v>30920</v>
      </c>
      <c r="J2742" t="s">
        <v>2686</v>
      </c>
      <c r="L2742">
        <v>2736</v>
      </c>
      <c r="M2742" t="s">
        <v>10106</v>
      </c>
      <c r="N2742" t="s">
        <v>32660</v>
      </c>
      <c r="O2742" t="s">
        <v>32661</v>
      </c>
      <c r="P2742" t="s">
        <v>32662</v>
      </c>
      <c r="Q2742" t="s">
        <v>10106</v>
      </c>
    </row>
    <row r="2743" spans="2:17" x14ac:dyDescent="0.3">
      <c r="B2743">
        <v>2737</v>
      </c>
      <c r="C2743" t="s">
        <v>2687</v>
      </c>
      <c r="D2743" t="s">
        <v>42518</v>
      </c>
      <c r="E2743" t="s">
        <v>30921</v>
      </c>
      <c r="F2743" t="s">
        <v>30922</v>
      </c>
      <c r="G2743" t="s">
        <v>2687</v>
      </c>
      <c r="H2743" t="s">
        <v>30921</v>
      </c>
      <c r="I2743" t="s">
        <v>30922</v>
      </c>
      <c r="J2743" t="s">
        <v>2687</v>
      </c>
      <c r="L2743">
        <v>2737</v>
      </c>
      <c r="M2743" t="s">
        <v>10108</v>
      </c>
      <c r="N2743" t="s">
        <v>32654</v>
      </c>
      <c r="O2743" t="s">
        <v>32663</v>
      </c>
      <c r="P2743" t="s">
        <v>32664</v>
      </c>
      <c r="Q2743" t="s">
        <v>10108</v>
      </c>
    </row>
    <row r="2744" spans="2:17" x14ac:dyDescent="0.3">
      <c r="B2744">
        <v>2738</v>
      </c>
      <c r="C2744" t="s">
        <v>2688</v>
      </c>
      <c r="D2744" t="s">
        <v>42520</v>
      </c>
      <c r="E2744" t="s">
        <v>30923</v>
      </c>
      <c r="F2744" t="s">
        <v>30924</v>
      </c>
      <c r="G2744" t="s">
        <v>2688</v>
      </c>
      <c r="H2744" t="s">
        <v>30923</v>
      </c>
      <c r="I2744" t="s">
        <v>30924</v>
      </c>
      <c r="J2744" t="s">
        <v>2688</v>
      </c>
      <c r="L2744">
        <v>2738</v>
      </c>
      <c r="M2744" t="s">
        <v>10109</v>
      </c>
      <c r="N2744" t="s">
        <v>32657</v>
      </c>
      <c r="O2744" t="s">
        <v>32665</v>
      </c>
      <c r="P2744" t="s">
        <v>32666</v>
      </c>
      <c r="Q2744" t="s">
        <v>10109</v>
      </c>
    </row>
    <row r="2745" spans="2:17" x14ac:dyDescent="0.3">
      <c r="B2745">
        <v>2739</v>
      </c>
      <c r="C2745" t="s">
        <v>2689</v>
      </c>
      <c r="D2745" t="s">
        <v>42526</v>
      </c>
      <c r="E2745" t="s">
        <v>30926</v>
      </c>
      <c r="F2745" t="s">
        <v>30927</v>
      </c>
      <c r="G2745" t="s">
        <v>2689</v>
      </c>
      <c r="H2745" t="s">
        <v>30926</v>
      </c>
      <c r="I2745" t="s">
        <v>30927</v>
      </c>
      <c r="J2745" t="s">
        <v>2689</v>
      </c>
      <c r="L2745">
        <v>2739</v>
      </c>
      <c r="M2745" t="s">
        <v>10110</v>
      </c>
      <c r="N2745" t="s">
        <v>32667</v>
      </c>
      <c r="O2745" t="s">
        <v>32668</v>
      </c>
      <c r="P2745" t="s">
        <v>32669</v>
      </c>
      <c r="Q2745" t="s">
        <v>10110</v>
      </c>
    </row>
    <row r="2746" spans="2:17" x14ac:dyDescent="0.3">
      <c r="B2746">
        <v>2740</v>
      </c>
      <c r="C2746" t="s">
        <v>5694</v>
      </c>
      <c r="D2746" t="s">
        <v>42369</v>
      </c>
      <c r="E2746" t="s">
        <v>48476</v>
      </c>
      <c r="F2746" t="s">
        <v>51476</v>
      </c>
      <c r="G2746" t="s">
        <v>5694</v>
      </c>
      <c r="H2746" t="s">
        <v>48476</v>
      </c>
      <c r="I2746" t="s">
        <v>51476</v>
      </c>
      <c r="J2746" t="s">
        <v>5694</v>
      </c>
      <c r="L2746">
        <v>2740</v>
      </c>
      <c r="M2746" t="s">
        <v>10112</v>
      </c>
      <c r="N2746" t="s">
        <v>32670</v>
      </c>
      <c r="O2746" t="s">
        <v>32671</v>
      </c>
      <c r="P2746" t="s">
        <v>32672</v>
      </c>
      <c r="Q2746" t="s">
        <v>10112</v>
      </c>
    </row>
    <row r="2747" spans="2:17" x14ac:dyDescent="0.3">
      <c r="B2747">
        <v>2741</v>
      </c>
      <c r="C2747" t="s">
        <v>5695</v>
      </c>
      <c r="D2747" t="s">
        <v>42372</v>
      </c>
      <c r="E2747" t="s">
        <v>5696</v>
      </c>
      <c r="F2747" t="s">
        <v>51477</v>
      </c>
      <c r="G2747" t="s">
        <v>5695</v>
      </c>
      <c r="H2747" t="s">
        <v>5696</v>
      </c>
      <c r="I2747" t="s">
        <v>51477</v>
      </c>
      <c r="J2747" t="s">
        <v>5695</v>
      </c>
      <c r="L2747">
        <v>2741</v>
      </c>
      <c r="M2747" t="s">
        <v>10114</v>
      </c>
      <c r="N2747" t="s">
        <v>32673</v>
      </c>
      <c r="O2747" t="s">
        <v>10116</v>
      </c>
      <c r="P2747" t="s">
        <v>32674</v>
      </c>
      <c r="Q2747" t="s">
        <v>10114</v>
      </c>
    </row>
    <row r="2748" spans="2:17" x14ac:dyDescent="0.3">
      <c r="B2748">
        <v>2742</v>
      </c>
      <c r="C2748" t="s">
        <v>5697</v>
      </c>
      <c r="D2748" t="s">
        <v>42374</v>
      </c>
      <c r="E2748" t="s">
        <v>5698</v>
      </c>
      <c r="F2748" t="s">
        <v>51478</v>
      </c>
      <c r="G2748" t="s">
        <v>5697</v>
      </c>
      <c r="H2748" t="s">
        <v>5698</v>
      </c>
      <c r="I2748" t="s">
        <v>51478</v>
      </c>
      <c r="J2748" t="s">
        <v>5697</v>
      </c>
      <c r="L2748">
        <v>2742</v>
      </c>
      <c r="M2748" t="s">
        <v>10117</v>
      </c>
      <c r="N2748" t="s">
        <v>32675</v>
      </c>
      <c r="O2748" t="s">
        <v>10119</v>
      </c>
      <c r="P2748" t="s">
        <v>32676</v>
      </c>
      <c r="Q2748" t="s">
        <v>10117</v>
      </c>
    </row>
    <row r="2749" spans="2:17" x14ac:dyDescent="0.3">
      <c r="B2749">
        <v>2743</v>
      </c>
      <c r="C2749" t="s">
        <v>5699</v>
      </c>
      <c r="D2749" t="s">
        <v>42376</v>
      </c>
      <c r="E2749" t="s">
        <v>5700</v>
      </c>
      <c r="F2749" t="s">
        <v>51479</v>
      </c>
      <c r="G2749" t="s">
        <v>5699</v>
      </c>
      <c r="H2749" t="s">
        <v>5700</v>
      </c>
      <c r="I2749" t="s">
        <v>51479</v>
      </c>
      <c r="J2749" t="s">
        <v>5699</v>
      </c>
      <c r="L2749">
        <v>2743</v>
      </c>
      <c r="M2749" t="s">
        <v>10120</v>
      </c>
      <c r="N2749" t="s">
        <v>32677</v>
      </c>
      <c r="O2749" t="s">
        <v>10122</v>
      </c>
      <c r="P2749" t="s">
        <v>32678</v>
      </c>
      <c r="Q2749" t="s">
        <v>10120</v>
      </c>
    </row>
    <row r="2750" spans="2:17" x14ac:dyDescent="0.3">
      <c r="B2750">
        <v>2744</v>
      </c>
      <c r="C2750" t="s">
        <v>5701</v>
      </c>
      <c r="D2750" t="s">
        <v>42378</v>
      </c>
      <c r="E2750" t="s">
        <v>5702</v>
      </c>
      <c r="F2750" t="s">
        <v>51480</v>
      </c>
      <c r="G2750" t="s">
        <v>5701</v>
      </c>
      <c r="H2750" t="s">
        <v>5702</v>
      </c>
      <c r="I2750" t="s">
        <v>51480</v>
      </c>
      <c r="J2750" t="s">
        <v>5701</v>
      </c>
      <c r="L2750">
        <v>2744</v>
      </c>
      <c r="M2750" t="s">
        <v>10123</v>
      </c>
      <c r="N2750" t="s">
        <v>32679</v>
      </c>
      <c r="O2750" t="s">
        <v>10125</v>
      </c>
      <c r="P2750" t="s">
        <v>32680</v>
      </c>
      <c r="Q2750" t="s">
        <v>10123</v>
      </c>
    </row>
    <row r="2751" spans="2:17" x14ac:dyDescent="0.3">
      <c r="B2751">
        <v>2745</v>
      </c>
      <c r="C2751" t="s">
        <v>5703</v>
      </c>
      <c r="D2751" t="s">
        <v>42380</v>
      </c>
      <c r="E2751" t="s">
        <v>5704</v>
      </c>
      <c r="F2751" t="s">
        <v>51481</v>
      </c>
      <c r="G2751" t="s">
        <v>5703</v>
      </c>
      <c r="H2751" t="s">
        <v>5704</v>
      </c>
      <c r="I2751" t="s">
        <v>51481</v>
      </c>
      <c r="J2751" t="s">
        <v>5703</v>
      </c>
      <c r="L2751">
        <v>2745</v>
      </c>
      <c r="M2751" t="s">
        <v>10126</v>
      </c>
      <c r="N2751" t="s">
        <v>32681</v>
      </c>
      <c r="O2751" t="s">
        <v>10128</v>
      </c>
      <c r="P2751" t="s">
        <v>32682</v>
      </c>
      <c r="Q2751" t="s">
        <v>10126</v>
      </c>
    </row>
    <row r="2752" spans="2:17" x14ac:dyDescent="0.3">
      <c r="B2752">
        <v>2746</v>
      </c>
      <c r="C2752" t="s">
        <v>5705</v>
      </c>
      <c r="D2752" t="s">
        <v>42382</v>
      </c>
      <c r="E2752" t="s">
        <v>5706</v>
      </c>
      <c r="F2752" t="s">
        <v>51482</v>
      </c>
      <c r="G2752" t="s">
        <v>5705</v>
      </c>
      <c r="H2752" t="s">
        <v>5706</v>
      </c>
      <c r="I2752" t="s">
        <v>51482</v>
      </c>
      <c r="J2752" t="s">
        <v>5705</v>
      </c>
      <c r="L2752">
        <v>2746</v>
      </c>
      <c r="M2752" t="s">
        <v>10129</v>
      </c>
      <c r="N2752" t="s">
        <v>32683</v>
      </c>
      <c r="O2752" t="s">
        <v>32684</v>
      </c>
      <c r="P2752" t="s">
        <v>26139</v>
      </c>
      <c r="Q2752" t="s">
        <v>10129</v>
      </c>
    </row>
    <row r="2753" spans="2:17" x14ac:dyDescent="0.3">
      <c r="B2753">
        <v>2747</v>
      </c>
      <c r="C2753" t="s">
        <v>26851</v>
      </c>
      <c r="D2753" t="s">
        <v>42384</v>
      </c>
      <c r="E2753" t="s">
        <v>26852</v>
      </c>
      <c r="F2753" t="s">
        <v>51483</v>
      </c>
      <c r="G2753" t="s">
        <v>26851</v>
      </c>
      <c r="H2753" t="s">
        <v>26852</v>
      </c>
      <c r="I2753" t="s">
        <v>51483</v>
      </c>
      <c r="J2753" t="s">
        <v>26851</v>
      </c>
      <c r="L2753">
        <v>2747</v>
      </c>
      <c r="M2753" t="s">
        <v>2521</v>
      </c>
      <c r="N2753" t="s">
        <v>28390</v>
      </c>
      <c r="O2753" t="s">
        <v>2522</v>
      </c>
      <c r="P2753" t="s">
        <v>32685</v>
      </c>
      <c r="Q2753" t="s">
        <v>2521</v>
      </c>
    </row>
    <row r="2754" spans="2:17" x14ac:dyDescent="0.3">
      <c r="B2754">
        <v>2748</v>
      </c>
      <c r="C2754" t="s">
        <v>5708</v>
      </c>
      <c r="D2754" t="s">
        <v>42386</v>
      </c>
      <c r="E2754" t="s">
        <v>26853</v>
      </c>
      <c r="F2754" t="s">
        <v>51484</v>
      </c>
      <c r="G2754" t="s">
        <v>5708</v>
      </c>
      <c r="H2754" t="s">
        <v>26853</v>
      </c>
      <c r="I2754" t="s">
        <v>51484</v>
      </c>
      <c r="J2754" t="s">
        <v>5708</v>
      </c>
      <c r="L2754">
        <v>2748</v>
      </c>
      <c r="M2754" t="s">
        <v>2523</v>
      </c>
      <c r="N2754" t="s">
        <v>28392</v>
      </c>
      <c r="O2754" t="s">
        <v>2524</v>
      </c>
      <c r="P2754" t="s">
        <v>32686</v>
      </c>
      <c r="Q2754" t="s">
        <v>2523</v>
      </c>
    </row>
    <row r="2755" spans="2:17" x14ac:dyDescent="0.3">
      <c r="B2755">
        <v>2749</v>
      </c>
      <c r="C2755" t="s">
        <v>5709</v>
      </c>
      <c r="D2755" t="s">
        <v>42388</v>
      </c>
      <c r="E2755" t="s">
        <v>26854</v>
      </c>
      <c r="F2755" t="s">
        <v>51485</v>
      </c>
      <c r="G2755" t="s">
        <v>5709</v>
      </c>
      <c r="H2755" t="s">
        <v>26854</v>
      </c>
      <c r="I2755" t="s">
        <v>51485</v>
      </c>
      <c r="J2755" t="s">
        <v>5709</v>
      </c>
      <c r="L2755">
        <v>2749</v>
      </c>
      <c r="M2755" t="s">
        <v>10134</v>
      </c>
      <c r="N2755" t="s">
        <v>32687</v>
      </c>
      <c r="O2755" t="s">
        <v>26140</v>
      </c>
      <c r="P2755" t="s">
        <v>32688</v>
      </c>
      <c r="Q2755" t="s">
        <v>10134</v>
      </c>
    </row>
    <row r="2756" spans="2:17" x14ac:dyDescent="0.3">
      <c r="B2756">
        <v>2750</v>
      </c>
      <c r="C2756" t="s">
        <v>5710</v>
      </c>
      <c r="D2756" t="s">
        <v>42390</v>
      </c>
      <c r="E2756" t="s">
        <v>26855</v>
      </c>
      <c r="F2756" t="s">
        <v>51486</v>
      </c>
      <c r="G2756" t="s">
        <v>5710</v>
      </c>
      <c r="H2756" t="s">
        <v>26855</v>
      </c>
      <c r="I2756" t="s">
        <v>51486</v>
      </c>
      <c r="J2756" t="s">
        <v>5710</v>
      </c>
      <c r="L2756">
        <v>2750</v>
      </c>
      <c r="M2756" t="s">
        <v>10136</v>
      </c>
      <c r="N2756" t="s">
        <v>32689</v>
      </c>
      <c r="O2756" t="s">
        <v>26141</v>
      </c>
      <c r="P2756" t="s">
        <v>32690</v>
      </c>
      <c r="Q2756" t="s">
        <v>10136</v>
      </c>
    </row>
    <row r="2757" spans="2:17" x14ac:dyDescent="0.3">
      <c r="B2757">
        <v>2751</v>
      </c>
      <c r="C2757" t="s">
        <v>5711</v>
      </c>
      <c r="D2757" t="s">
        <v>42392</v>
      </c>
      <c r="E2757" t="s">
        <v>26856</v>
      </c>
      <c r="F2757" t="s">
        <v>51487</v>
      </c>
      <c r="G2757" t="s">
        <v>5711</v>
      </c>
      <c r="H2757" t="s">
        <v>26856</v>
      </c>
      <c r="I2757" t="s">
        <v>51487</v>
      </c>
      <c r="J2757" t="s">
        <v>5711</v>
      </c>
      <c r="L2757">
        <v>2751</v>
      </c>
      <c r="M2757" t="s">
        <v>10138</v>
      </c>
      <c r="N2757" t="s">
        <v>32691</v>
      </c>
      <c r="O2757" t="s">
        <v>26142</v>
      </c>
      <c r="P2757" t="s">
        <v>32692</v>
      </c>
      <c r="Q2757" t="s">
        <v>10138</v>
      </c>
    </row>
    <row r="2758" spans="2:17" x14ac:dyDescent="0.3">
      <c r="B2758">
        <v>2752</v>
      </c>
      <c r="C2758" t="s">
        <v>5712</v>
      </c>
      <c r="D2758" t="s">
        <v>42394</v>
      </c>
      <c r="E2758" t="s">
        <v>5713</v>
      </c>
      <c r="F2758" t="s">
        <v>51488</v>
      </c>
      <c r="G2758" t="s">
        <v>5712</v>
      </c>
      <c r="H2758" t="s">
        <v>5713</v>
      </c>
      <c r="I2758" t="s">
        <v>51488</v>
      </c>
      <c r="J2758" t="s">
        <v>5712</v>
      </c>
      <c r="L2758">
        <v>2752</v>
      </c>
      <c r="M2758" t="s">
        <v>10140</v>
      </c>
      <c r="N2758" t="s">
        <v>32693</v>
      </c>
      <c r="O2758" t="s">
        <v>10141</v>
      </c>
      <c r="P2758" t="s">
        <v>32694</v>
      </c>
      <c r="Q2758" t="s">
        <v>10140</v>
      </c>
    </row>
    <row r="2759" spans="2:17" x14ac:dyDescent="0.3">
      <c r="B2759">
        <v>2753</v>
      </c>
      <c r="C2759" t="s">
        <v>5714</v>
      </c>
      <c r="D2759" t="s">
        <v>42396</v>
      </c>
      <c r="E2759" t="s">
        <v>5715</v>
      </c>
      <c r="F2759" t="s">
        <v>51489</v>
      </c>
      <c r="G2759" t="s">
        <v>5714</v>
      </c>
      <c r="H2759" t="s">
        <v>5715</v>
      </c>
      <c r="I2759" t="s">
        <v>51489</v>
      </c>
      <c r="J2759" t="s">
        <v>5714</v>
      </c>
      <c r="L2759">
        <v>2753</v>
      </c>
      <c r="M2759" t="s">
        <v>10142</v>
      </c>
      <c r="N2759" t="s">
        <v>32695</v>
      </c>
      <c r="O2759" t="s">
        <v>10143</v>
      </c>
      <c r="P2759" t="s">
        <v>32696</v>
      </c>
      <c r="Q2759" t="s">
        <v>10142</v>
      </c>
    </row>
    <row r="2760" spans="2:17" x14ac:dyDescent="0.3">
      <c r="B2760">
        <v>2754</v>
      </c>
      <c r="C2760" t="s">
        <v>5716</v>
      </c>
      <c r="D2760" t="s">
        <v>42398</v>
      </c>
      <c r="E2760" t="s">
        <v>5717</v>
      </c>
      <c r="F2760" t="s">
        <v>51490</v>
      </c>
      <c r="G2760" t="s">
        <v>5716</v>
      </c>
      <c r="H2760" t="s">
        <v>5717</v>
      </c>
      <c r="I2760" t="s">
        <v>51490</v>
      </c>
      <c r="J2760" t="s">
        <v>5716</v>
      </c>
      <c r="L2760">
        <v>2754</v>
      </c>
      <c r="M2760" t="s">
        <v>10144</v>
      </c>
      <c r="N2760" t="s">
        <v>32697</v>
      </c>
      <c r="O2760" t="s">
        <v>10145</v>
      </c>
      <c r="P2760" t="s">
        <v>32698</v>
      </c>
      <c r="Q2760" t="s">
        <v>10144</v>
      </c>
    </row>
    <row r="2761" spans="2:17" x14ac:dyDescent="0.3">
      <c r="B2761">
        <v>2755</v>
      </c>
      <c r="C2761" t="s">
        <v>5718</v>
      </c>
      <c r="D2761" t="s">
        <v>42400</v>
      </c>
      <c r="E2761" t="s">
        <v>5720</v>
      </c>
      <c r="F2761" t="s">
        <v>51491</v>
      </c>
      <c r="G2761" t="s">
        <v>5718</v>
      </c>
      <c r="H2761" t="s">
        <v>5720</v>
      </c>
      <c r="I2761" t="s">
        <v>51491</v>
      </c>
      <c r="J2761" t="s">
        <v>5718</v>
      </c>
      <c r="L2761">
        <v>2755</v>
      </c>
      <c r="M2761" t="s">
        <v>10146</v>
      </c>
      <c r="N2761" t="s">
        <v>32699</v>
      </c>
      <c r="O2761" t="s">
        <v>10148</v>
      </c>
      <c r="P2761" t="s">
        <v>32700</v>
      </c>
      <c r="Q2761" t="s">
        <v>10146</v>
      </c>
    </row>
    <row r="2762" spans="2:17" x14ac:dyDescent="0.3">
      <c r="B2762">
        <v>2756</v>
      </c>
      <c r="C2762" t="s">
        <v>5721</v>
      </c>
      <c r="D2762" t="s">
        <v>42402</v>
      </c>
      <c r="E2762" t="s">
        <v>48556</v>
      </c>
      <c r="F2762" t="s">
        <v>51492</v>
      </c>
      <c r="G2762" t="s">
        <v>5721</v>
      </c>
      <c r="H2762" t="s">
        <v>48556</v>
      </c>
      <c r="I2762" t="s">
        <v>51492</v>
      </c>
      <c r="J2762" t="s">
        <v>5721</v>
      </c>
      <c r="L2762">
        <v>2756</v>
      </c>
      <c r="M2762" t="s">
        <v>10149</v>
      </c>
      <c r="N2762" t="s">
        <v>32701</v>
      </c>
      <c r="O2762" t="s">
        <v>10150</v>
      </c>
      <c r="P2762" t="s">
        <v>32702</v>
      </c>
      <c r="Q2762" t="s">
        <v>10149</v>
      </c>
    </row>
    <row r="2763" spans="2:17" x14ac:dyDescent="0.3">
      <c r="B2763">
        <v>2757</v>
      </c>
      <c r="C2763" t="s">
        <v>51493</v>
      </c>
      <c r="D2763" t="s">
        <v>42405</v>
      </c>
      <c r="E2763" t="s">
        <v>48565</v>
      </c>
      <c r="F2763" t="s">
        <v>51494</v>
      </c>
      <c r="G2763" t="s">
        <v>51493</v>
      </c>
      <c r="H2763" t="s">
        <v>48565</v>
      </c>
      <c r="I2763" t="s">
        <v>51494</v>
      </c>
      <c r="J2763" t="s">
        <v>51493</v>
      </c>
      <c r="L2763">
        <v>2757</v>
      </c>
      <c r="M2763" t="s">
        <v>32703</v>
      </c>
      <c r="N2763" t="s">
        <v>32704</v>
      </c>
      <c r="O2763" t="s">
        <v>32705</v>
      </c>
      <c r="P2763" t="s">
        <v>32706</v>
      </c>
      <c r="Q2763" t="s">
        <v>32703</v>
      </c>
    </row>
    <row r="2764" spans="2:17" x14ac:dyDescent="0.3">
      <c r="B2764">
        <v>2758</v>
      </c>
      <c r="C2764" t="s">
        <v>5722</v>
      </c>
      <c r="D2764" t="s">
        <v>42408</v>
      </c>
      <c r="E2764" t="s">
        <v>5724</v>
      </c>
      <c r="F2764" t="s">
        <v>51495</v>
      </c>
      <c r="G2764" t="s">
        <v>5722</v>
      </c>
      <c r="H2764" t="s">
        <v>5724</v>
      </c>
      <c r="I2764" t="s">
        <v>51495</v>
      </c>
      <c r="J2764" t="s">
        <v>5722</v>
      </c>
      <c r="L2764">
        <v>2758</v>
      </c>
      <c r="M2764" t="s">
        <v>10151</v>
      </c>
      <c r="N2764" t="s">
        <v>32707</v>
      </c>
      <c r="O2764" t="s">
        <v>10153</v>
      </c>
      <c r="P2764" t="s">
        <v>32708</v>
      </c>
      <c r="Q2764" t="s">
        <v>10151</v>
      </c>
    </row>
    <row r="2765" spans="2:17" x14ac:dyDescent="0.3">
      <c r="B2765">
        <v>2759</v>
      </c>
      <c r="C2765" t="s">
        <v>5725</v>
      </c>
      <c r="D2765" t="s">
        <v>42410</v>
      </c>
      <c r="E2765" t="s">
        <v>48578</v>
      </c>
      <c r="F2765" t="s">
        <v>51496</v>
      </c>
      <c r="G2765" t="s">
        <v>5725</v>
      </c>
      <c r="H2765" t="s">
        <v>48578</v>
      </c>
      <c r="I2765" t="s">
        <v>51496</v>
      </c>
      <c r="J2765" t="s">
        <v>5725</v>
      </c>
      <c r="L2765">
        <v>2759</v>
      </c>
      <c r="M2765" t="s">
        <v>10154</v>
      </c>
      <c r="N2765" t="s">
        <v>32709</v>
      </c>
      <c r="O2765" t="s">
        <v>32710</v>
      </c>
      <c r="P2765" t="s">
        <v>32711</v>
      </c>
      <c r="Q2765" t="s">
        <v>10154</v>
      </c>
    </row>
    <row r="2766" spans="2:17" x14ac:dyDescent="0.3">
      <c r="B2766">
        <v>2760</v>
      </c>
      <c r="C2766" t="s">
        <v>5726</v>
      </c>
      <c r="D2766" t="s">
        <v>42413</v>
      </c>
      <c r="E2766" t="s">
        <v>48586</v>
      </c>
      <c r="F2766" t="s">
        <v>51497</v>
      </c>
      <c r="G2766" t="s">
        <v>5726</v>
      </c>
      <c r="H2766" t="s">
        <v>48586</v>
      </c>
      <c r="I2766" t="s">
        <v>51497</v>
      </c>
      <c r="J2766" t="s">
        <v>5726</v>
      </c>
      <c r="L2766">
        <v>2760</v>
      </c>
      <c r="M2766" t="s">
        <v>10156</v>
      </c>
      <c r="N2766" t="s">
        <v>32712</v>
      </c>
      <c r="O2766" t="s">
        <v>32713</v>
      </c>
      <c r="P2766" t="s">
        <v>32714</v>
      </c>
      <c r="Q2766" t="s">
        <v>10156</v>
      </c>
    </row>
    <row r="2767" spans="2:17" x14ac:dyDescent="0.3">
      <c r="B2767">
        <v>2761</v>
      </c>
      <c r="C2767" t="s">
        <v>5727</v>
      </c>
      <c r="D2767" t="s">
        <v>42416</v>
      </c>
      <c r="E2767" t="s">
        <v>26857</v>
      </c>
      <c r="F2767" t="s">
        <v>51498</v>
      </c>
      <c r="G2767" t="s">
        <v>5727</v>
      </c>
      <c r="H2767" t="s">
        <v>26857</v>
      </c>
      <c r="I2767" t="s">
        <v>51498</v>
      </c>
      <c r="J2767" t="s">
        <v>5727</v>
      </c>
      <c r="L2767">
        <v>2761</v>
      </c>
      <c r="M2767" t="s">
        <v>10158</v>
      </c>
      <c r="N2767" t="s">
        <v>32715</v>
      </c>
      <c r="O2767" t="s">
        <v>10160</v>
      </c>
      <c r="P2767" t="s">
        <v>32716</v>
      </c>
      <c r="Q2767" t="s">
        <v>10158</v>
      </c>
    </row>
    <row r="2768" spans="2:17" x14ac:dyDescent="0.3">
      <c r="B2768">
        <v>2762</v>
      </c>
      <c r="C2768" t="s">
        <v>5729</v>
      </c>
      <c r="D2768" t="s">
        <v>42418</v>
      </c>
      <c r="E2768" t="s">
        <v>26858</v>
      </c>
      <c r="F2768" t="s">
        <v>51499</v>
      </c>
      <c r="G2768" t="s">
        <v>5729</v>
      </c>
      <c r="H2768" t="s">
        <v>26858</v>
      </c>
      <c r="I2768" t="s">
        <v>51499</v>
      </c>
      <c r="J2768" t="s">
        <v>5729</v>
      </c>
      <c r="L2768">
        <v>2762</v>
      </c>
      <c r="M2768" t="s">
        <v>10161</v>
      </c>
      <c r="N2768" t="s">
        <v>32717</v>
      </c>
      <c r="O2768" t="s">
        <v>10163</v>
      </c>
      <c r="P2768" t="s">
        <v>32718</v>
      </c>
      <c r="Q2768" t="s">
        <v>10161</v>
      </c>
    </row>
    <row r="2769" spans="2:17" x14ac:dyDescent="0.3">
      <c r="B2769">
        <v>2763</v>
      </c>
      <c r="C2769" t="s">
        <v>5730</v>
      </c>
      <c r="D2769" t="s">
        <v>42420</v>
      </c>
      <c r="E2769" t="s">
        <v>26859</v>
      </c>
      <c r="F2769" t="s">
        <v>51500</v>
      </c>
      <c r="G2769" t="s">
        <v>5730</v>
      </c>
      <c r="H2769" t="s">
        <v>26859</v>
      </c>
      <c r="I2769" t="s">
        <v>51500</v>
      </c>
      <c r="J2769" t="s">
        <v>5730</v>
      </c>
      <c r="L2769">
        <v>2763</v>
      </c>
      <c r="M2769" t="s">
        <v>10164</v>
      </c>
      <c r="N2769" t="s">
        <v>32719</v>
      </c>
      <c r="O2769" t="s">
        <v>10166</v>
      </c>
      <c r="P2769" t="s">
        <v>32720</v>
      </c>
      <c r="Q2769" t="s">
        <v>10164</v>
      </c>
    </row>
    <row r="2770" spans="2:17" x14ac:dyDescent="0.3">
      <c r="B2770">
        <v>2764</v>
      </c>
      <c r="C2770" t="s">
        <v>5732</v>
      </c>
      <c r="D2770" t="s">
        <v>28415</v>
      </c>
      <c r="E2770" t="s">
        <v>26860</v>
      </c>
      <c r="F2770" t="s">
        <v>51501</v>
      </c>
      <c r="G2770" t="s">
        <v>5732</v>
      </c>
      <c r="H2770" t="s">
        <v>26860</v>
      </c>
      <c r="I2770" t="s">
        <v>51501</v>
      </c>
      <c r="J2770" t="s">
        <v>5732</v>
      </c>
      <c r="L2770">
        <v>2764</v>
      </c>
      <c r="M2770" t="s">
        <v>2503</v>
      </c>
      <c r="N2770" t="s">
        <v>28415</v>
      </c>
      <c r="O2770" t="s">
        <v>2504</v>
      </c>
      <c r="P2770" t="s">
        <v>32721</v>
      </c>
      <c r="Q2770" t="s">
        <v>2503</v>
      </c>
    </row>
    <row r="2771" spans="2:17" x14ac:dyDescent="0.3">
      <c r="B2771">
        <v>2765</v>
      </c>
      <c r="C2771" t="s">
        <v>5733</v>
      </c>
      <c r="D2771" t="s">
        <v>28417</v>
      </c>
      <c r="E2771" t="s">
        <v>26861</v>
      </c>
      <c r="F2771" t="s">
        <v>51502</v>
      </c>
      <c r="G2771" t="s">
        <v>5733</v>
      </c>
      <c r="H2771" t="s">
        <v>26861</v>
      </c>
      <c r="I2771" t="s">
        <v>51502</v>
      </c>
      <c r="J2771" t="s">
        <v>5733</v>
      </c>
      <c r="L2771">
        <v>2765</v>
      </c>
      <c r="M2771" t="s">
        <v>2505</v>
      </c>
      <c r="N2771" t="s">
        <v>28417</v>
      </c>
      <c r="O2771" t="s">
        <v>2506</v>
      </c>
      <c r="P2771" t="s">
        <v>32722</v>
      </c>
      <c r="Q2771" t="s">
        <v>2505</v>
      </c>
    </row>
    <row r="2772" spans="2:17" x14ac:dyDescent="0.3">
      <c r="B2772">
        <v>2766</v>
      </c>
      <c r="C2772" t="s">
        <v>5734</v>
      </c>
      <c r="D2772" t="s">
        <v>28419</v>
      </c>
      <c r="E2772" t="s">
        <v>26862</v>
      </c>
      <c r="F2772" t="s">
        <v>51503</v>
      </c>
      <c r="G2772" t="s">
        <v>5734</v>
      </c>
      <c r="H2772" t="s">
        <v>26862</v>
      </c>
      <c r="I2772" t="s">
        <v>51503</v>
      </c>
      <c r="J2772" t="s">
        <v>5734</v>
      </c>
      <c r="L2772">
        <v>2766</v>
      </c>
      <c r="M2772" t="s">
        <v>2507</v>
      </c>
      <c r="N2772" t="s">
        <v>28419</v>
      </c>
      <c r="O2772" t="s">
        <v>2508</v>
      </c>
      <c r="P2772" t="s">
        <v>32723</v>
      </c>
      <c r="Q2772" t="s">
        <v>2507</v>
      </c>
    </row>
    <row r="2773" spans="2:17" x14ac:dyDescent="0.3">
      <c r="B2773">
        <v>2767</v>
      </c>
      <c r="C2773" t="s">
        <v>5735</v>
      </c>
      <c r="D2773" t="s">
        <v>28421</v>
      </c>
      <c r="E2773" t="s">
        <v>26863</v>
      </c>
      <c r="F2773" t="s">
        <v>51504</v>
      </c>
      <c r="G2773" t="s">
        <v>5735</v>
      </c>
      <c r="H2773" t="s">
        <v>26863</v>
      </c>
      <c r="I2773" t="s">
        <v>51504</v>
      </c>
      <c r="J2773" t="s">
        <v>5735</v>
      </c>
      <c r="L2773">
        <v>2767</v>
      </c>
      <c r="M2773" t="s">
        <v>2509</v>
      </c>
      <c r="N2773" t="s">
        <v>28421</v>
      </c>
      <c r="O2773" t="s">
        <v>2510</v>
      </c>
      <c r="P2773" t="s">
        <v>32724</v>
      </c>
      <c r="Q2773" t="s">
        <v>2509</v>
      </c>
    </row>
    <row r="2774" spans="2:17" x14ac:dyDescent="0.3">
      <c r="B2774">
        <v>2768</v>
      </c>
      <c r="C2774" t="s">
        <v>5736</v>
      </c>
      <c r="D2774" t="s">
        <v>28423</v>
      </c>
      <c r="E2774" t="s">
        <v>26864</v>
      </c>
      <c r="F2774" t="s">
        <v>51505</v>
      </c>
      <c r="G2774" t="s">
        <v>5736</v>
      </c>
      <c r="H2774" t="s">
        <v>26864</v>
      </c>
      <c r="I2774" t="s">
        <v>51505</v>
      </c>
      <c r="J2774" t="s">
        <v>5736</v>
      </c>
      <c r="L2774">
        <v>2768</v>
      </c>
      <c r="M2774" t="s">
        <v>2511</v>
      </c>
      <c r="N2774" t="s">
        <v>28423</v>
      </c>
      <c r="O2774" t="s">
        <v>2512</v>
      </c>
      <c r="P2774" t="s">
        <v>32725</v>
      </c>
      <c r="Q2774" t="s">
        <v>2511</v>
      </c>
    </row>
    <row r="2775" spans="2:17" x14ac:dyDescent="0.3">
      <c r="B2775">
        <v>2769</v>
      </c>
      <c r="C2775" t="s">
        <v>5737</v>
      </c>
      <c r="D2775" t="s">
        <v>28425</v>
      </c>
      <c r="E2775" t="s">
        <v>26865</v>
      </c>
      <c r="F2775" t="s">
        <v>51506</v>
      </c>
      <c r="G2775" t="s">
        <v>5737</v>
      </c>
      <c r="H2775" t="s">
        <v>26865</v>
      </c>
      <c r="I2775" t="s">
        <v>51506</v>
      </c>
      <c r="J2775" t="s">
        <v>5737</v>
      </c>
      <c r="L2775">
        <v>2769</v>
      </c>
      <c r="M2775" t="s">
        <v>2513</v>
      </c>
      <c r="N2775" t="s">
        <v>28425</v>
      </c>
      <c r="O2775" t="s">
        <v>2514</v>
      </c>
      <c r="P2775" t="s">
        <v>32726</v>
      </c>
      <c r="Q2775" t="s">
        <v>2513</v>
      </c>
    </row>
    <row r="2776" spans="2:17" x14ac:dyDescent="0.3">
      <c r="B2776">
        <v>2770</v>
      </c>
      <c r="C2776" t="s">
        <v>5738</v>
      </c>
      <c r="D2776" t="s">
        <v>28427</v>
      </c>
      <c r="E2776" t="s">
        <v>26866</v>
      </c>
      <c r="F2776" t="s">
        <v>51507</v>
      </c>
      <c r="G2776" t="s">
        <v>5738</v>
      </c>
      <c r="H2776" t="s">
        <v>26866</v>
      </c>
      <c r="I2776" t="s">
        <v>51507</v>
      </c>
      <c r="J2776" t="s">
        <v>5738</v>
      </c>
      <c r="L2776">
        <v>2770</v>
      </c>
      <c r="M2776" t="s">
        <v>2515</v>
      </c>
      <c r="N2776" t="s">
        <v>28427</v>
      </c>
      <c r="O2776" t="s">
        <v>2516</v>
      </c>
      <c r="P2776" t="s">
        <v>32727</v>
      </c>
      <c r="Q2776" t="s">
        <v>2515</v>
      </c>
    </row>
    <row r="2777" spans="2:17" x14ac:dyDescent="0.3">
      <c r="B2777">
        <v>2771</v>
      </c>
      <c r="C2777" t="s">
        <v>5739</v>
      </c>
      <c r="D2777" t="s">
        <v>28429</v>
      </c>
      <c r="E2777" t="s">
        <v>26867</v>
      </c>
      <c r="F2777" t="s">
        <v>51508</v>
      </c>
      <c r="G2777" t="s">
        <v>5739</v>
      </c>
      <c r="H2777" t="s">
        <v>26867</v>
      </c>
      <c r="I2777" t="s">
        <v>51508</v>
      </c>
      <c r="J2777" t="s">
        <v>5739</v>
      </c>
      <c r="L2777">
        <v>2771</v>
      </c>
      <c r="M2777" t="s">
        <v>2517</v>
      </c>
      <c r="N2777" t="s">
        <v>28429</v>
      </c>
      <c r="O2777" t="s">
        <v>2518</v>
      </c>
      <c r="P2777" t="s">
        <v>32728</v>
      </c>
      <c r="Q2777" t="s">
        <v>2517</v>
      </c>
    </row>
    <row r="2778" spans="2:17" x14ac:dyDescent="0.3">
      <c r="B2778">
        <v>2772</v>
      </c>
      <c r="C2778" t="s">
        <v>5740</v>
      </c>
      <c r="D2778" t="s">
        <v>28431</v>
      </c>
      <c r="E2778" t="s">
        <v>26868</v>
      </c>
      <c r="F2778" t="s">
        <v>51509</v>
      </c>
      <c r="G2778" t="s">
        <v>5740</v>
      </c>
      <c r="H2778" t="s">
        <v>26868</v>
      </c>
      <c r="I2778" t="s">
        <v>51509</v>
      </c>
      <c r="J2778" t="s">
        <v>5740</v>
      </c>
      <c r="L2778">
        <v>2772</v>
      </c>
      <c r="M2778" t="s">
        <v>2519</v>
      </c>
      <c r="N2778" t="s">
        <v>28431</v>
      </c>
      <c r="O2778" t="s">
        <v>2520</v>
      </c>
      <c r="P2778" t="s">
        <v>32729</v>
      </c>
      <c r="Q2778" t="s">
        <v>2519</v>
      </c>
    </row>
    <row r="2779" spans="2:17" x14ac:dyDescent="0.3">
      <c r="B2779">
        <v>2773</v>
      </c>
      <c r="C2779" t="s">
        <v>5741</v>
      </c>
      <c r="D2779" t="s">
        <v>28390</v>
      </c>
      <c r="E2779" t="s">
        <v>26869</v>
      </c>
      <c r="F2779" t="s">
        <v>51510</v>
      </c>
      <c r="G2779" t="s">
        <v>5741</v>
      </c>
      <c r="H2779" t="s">
        <v>26869</v>
      </c>
      <c r="I2779" t="s">
        <v>51510</v>
      </c>
      <c r="J2779" t="s">
        <v>5741</v>
      </c>
      <c r="L2779">
        <v>2773</v>
      </c>
      <c r="M2779" t="s">
        <v>2521</v>
      </c>
      <c r="N2779" t="s">
        <v>28390</v>
      </c>
      <c r="O2779" t="s">
        <v>2522</v>
      </c>
      <c r="P2779" t="s">
        <v>32730</v>
      </c>
      <c r="Q2779" t="s">
        <v>2521</v>
      </c>
    </row>
    <row r="2780" spans="2:17" x14ac:dyDescent="0.3">
      <c r="B2780">
        <v>2774</v>
      </c>
      <c r="C2780" t="s">
        <v>5742</v>
      </c>
      <c r="D2780" t="s">
        <v>28392</v>
      </c>
      <c r="E2780" t="s">
        <v>26870</v>
      </c>
      <c r="F2780" t="s">
        <v>51511</v>
      </c>
      <c r="G2780" t="s">
        <v>5742</v>
      </c>
      <c r="H2780" t="s">
        <v>26870</v>
      </c>
      <c r="I2780" t="s">
        <v>51511</v>
      </c>
      <c r="J2780" t="s">
        <v>5742</v>
      </c>
      <c r="L2780">
        <v>2774</v>
      </c>
      <c r="M2780" t="s">
        <v>2523</v>
      </c>
      <c r="N2780" t="s">
        <v>28392</v>
      </c>
      <c r="O2780" t="s">
        <v>2524</v>
      </c>
      <c r="P2780" t="s">
        <v>32731</v>
      </c>
      <c r="Q2780" t="s">
        <v>2523</v>
      </c>
    </row>
    <row r="2781" spans="2:17" x14ac:dyDescent="0.3">
      <c r="B2781">
        <v>2775</v>
      </c>
      <c r="C2781" t="s">
        <v>5743</v>
      </c>
      <c r="D2781" t="s">
        <v>42433</v>
      </c>
      <c r="E2781" t="s">
        <v>26871</v>
      </c>
      <c r="F2781" t="s">
        <v>51512</v>
      </c>
      <c r="G2781" t="s">
        <v>5743</v>
      </c>
      <c r="H2781" t="s">
        <v>26871</v>
      </c>
      <c r="I2781" t="s">
        <v>51512</v>
      </c>
      <c r="J2781" t="s">
        <v>5743</v>
      </c>
      <c r="L2781">
        <v>2775</v>
      </c>
      <c r="M2781" t="s">
        <v>10167</v>
      </c>
      <c r="N2781" t="s">
        <v>32732</v>
      </c>
      <c r="O2781" t="s">
        <v>10169</v>
      </c>
      <c r="P2781" t="s">
        <v>32733</v>
      </c>
      <c r="Q2781" t="s">
        <v>10167</v>
      </c>
    </row>
    <row r="2782" spans="2:17" x14ac:dyDescent="0.3">
      <c r="B2782">
        <v>2776</v>
      </c>
      <c r="C2782" t="s">
        <v>5744</v>
      </c>
      <c r="D2782" t="s">
        <v>42435</v>
      </c>
      <c r="E2782" t="s">
        <v>26872</v>
      </c>
      <c r="F2782" t="s">
        <v>51513</v>
      </c>
      <c r="G2782" t="s">
        <v>5744</v>
      </c>
      <c r="H2782" t="s">
        <v>26872</v>
      </c>
      <c r="I2782" t="s">
        <v>51513</v>
      </c>
      <c r="J2782" t="s">
        <v>5744</v>
      </c>
      <c r="L2782">
        <v>2776</v>
      </c>
      <c r="M2782" t="s">
        <v>10170</v>
      </c>
      <c r="N2782" t="s">
        <v>32734</v>
      </c>
      <c r="O2782" t="s">
        <v>10172</v>
      </c>
      <c r="P2782" t="s">
        <v>32735</v>
      </c>
      <c r="Q2782" t="s">
        <v>10170</v>
      </c>
    </row>
    <row r="2783" spans="2:17" x14ac:dyDescent="0.3">
      <c r="B2783">
        <v>2777</v>
      </c>
      <c r="C2783" t="s">
        <v>932</v>
      </c>
      <c r="D2783" t="s">
        <v>42437</v>
      </c>
      <c r="E2783" t="s">
        <v>26873</v>
      </c>
      <c r="F2783" t="s">
        <v>51514</v>
      </c>
      <c r="G2783" t="s">
        <v>932</v>
      </c>
      <c r="H2783" t="s">
        <v>26873</v>
      </c>
      <c r="I2783" t="s">
        <v>51514</v>
      </c>
      <c r="J2783" t="s">
        <v>932</v>
      </c>
      <c r="L2783">
        <v>2777</v>
      </c>
      <c r="M2783" t="s">
        <v>10173</v>
      </c>
      <c r="N2783" t="s">
        <v>32736</v>
      </c>
      <c r="O2783" t="s">
        <v>10175</v>
      </c>
      <c r="P2783" t="s">
        <v>32737</v>
      </c>
      <c r="Q2783" t="s">
        <v>10173</v>
      </c>
    </row>
    <row r="2784" spans="2:17" x14ac:dyDescent="0.3">
      <c r="B2784">
        <v>2778</v>
      </c>
      <c r="C2784" t="s">
        <v>51515</v>
      </c>
      <c r="D2784" t="s">
        <v>42440</v>
      </c>
      <c r="E2784" t="s">
        <v>26874</v>
      </c>
      <c r="F2784" t="s">
        <v>51516</v>
      </c>
      <c r="G2784" t="s">
        <v>51515</v>
      </c>
      <c r="H2784" t="s">
        <v>26874</v>
      </c>
      <c r="I2784" t="s">
        <v>51516</v>
      </c>
      <c r="J2784" t="s">
        <v>51515</v>
      </c>
      <c r="L2784">
        <v>2778</v>
      </c>
      <c r="M2784" t="s">
        <v>32738</v>
      </c>
      <c r="N2784" t="s">
        <v>32739</v>
      </c>
      <c r="O2784" t="s">
        <v>10177</v>
      </c>
      <c r="P2784" t="s">
        <v>32740</v>
      </c>
      <c r="Q2784" t="s">
        <v>32738</v>
      </c>
    </row>
    <row r="2785" spans="2:17" x14ac:dyDescent="0.3">
      <c r="B2785">
        <v>2779</v>
      </c>
      <c r="C2785" t="s">
        <v>5846</v>
      </c>
      <c r="D2785" t="s">
        <v>42442</v>
      </c>
      <c r="E2785" t="s">
        <v>26875</v>
      </c>
      <c r="F2785" t="s">
        <v>51517</v>
      </c>
      <c r="G2785" t="s">
        <v>5846</v>
      </c>
      <c r="H2785" t="s">
        <v>26875</v>
      </c>
      <c r="I2785" t="s">
        <v>51517</v>
      </c>
      <c r="J2785" t="s">
        <v>5846</v>
      </c>
      <c r="L2785">
        <v>2779</v>
      </c>
      <c r="M2785" t="s">
        <v>10178</v>
      </c>
      <c r="N2785" t="s">
        <v>32741</v>
      </c>
      <c r="O2785" t="s">
        <v>10180</v>
      </c>
      <c r="P2785" t="s">
        <v>32742</v>
      </c>
      <c r="Q2785" t="s">
        <v>10178</v>
      </c>
    </row>
    <row r="2786" spans="2:17" x14ac:dyDescent="0.3">
      <c r="B2786">
        <v>2780</v>
      </c>
      <c r="C2786" t="s">
        <v>5745</v>
      </c>
      <c r="D2786" t="s">
        <v>42444</v>
      </c>
      <c r="E2786" t="s">
        <v>26876</v>
      </c>
      <c r="F2786" t="s">
        <v>51518</v>
      </c>
      <c r="G2786" t="s">
        <v>5745</v>
      </c>
      <c r="H2786" t="s">
        <v>26876</v>
      </c>
      <c r="I2786" t="s">
        <v>51518</v>
      </c>
      <c r="J2786" t="s">
        <v>5745</v>
      </c>
      <c r="L2786">
        <v>2780</v>
      </c>
      <c r="M2786" t="s">
        <v>10181</v>
      </c>
      <c r="N2786" t="s">
        <v>32743</v>
      </c>
      <c r="O2786" t="s">
        <v>10183</v>
      </c>
      <c r="P2786" t="s">
        <v>32744</v>
      </c>
      <c r="Q2786" t="s">
        <v>10181</v>
      </c>
    </row>
    <row r="2787" spans="2:17" x14ac:dyDescent="0.3">
      <c r="B2787">
        <v>2781</v>
      </c>
      <c r="C2787" t="s">
        <v>5746</v>
      </c>
      <c r="D2787" t="s">
        <v>42446</v>
      </c>
      <c r="E2787" t="s">
        <v>26877</v>
      </c>
      <c r="F2787" t="s">
        <v>51519</v>
      </c>
      <c r="G2787" t="s">
        <v>5746</v>
      </c>
      <c r="H2787" t="s">
        <v>26877</v>
      </c>
      <c r="I2787" t="s">
        <v>51519</v>
      </c>
      <c r="J2787" t="s">
        <v>5746</v>
      </c>
      <c r="L2787">
        <v>2781</v>
      </c>
      <c r="M2787" t="s">
        <v>10184</v>
      </c>
      <c r="N2787" t="s">
        <v>32745</v>
      </c>
      <c r="O2787" t="s">
        <v>10186</v>
      </c>
      <c r="P2787" t="s">
        <v>32746</v>
      </c>
      <c r="Q2787" t="s">
        <v>10184</v>
      </c>
    </row>
    <row r="2788" spans="2:17" x14ac:dyDescent="0.3">
      <c r="B2788">
        <v>2782</v>
      </c>
      <c r="C2788" t="s">
        <v>5747</v>
      </c>
      <c r="D2788" t="s">
        <v>42448</v>
      </c>
      <c r="E2788" t="s">
        <v>26878</v>
      </c>
      <c r="F2788" t="s">
        <v>51520</v>
      </c>
      <c r="G2788" t="s">
        <v>5747</v>
      </c>
      <c r="H2788" t="s">
        <v>26878</v>
      </c>
      <c r="I2788" t="s">
        <v>51520</v>
      </c>
      <c r="J2788" t="s">
        <v>5747</v>
      </c>
      <c r="L2788">
        <v>2782</v>
      </c>
      <c r="M2788" t="s">
        <v>10187</v>
      </c>
      <c r="N2788" t="s">
        <v>32747</v>
      </c>
      <c r="O2788" t="s">
        <v>10189</v>
      </c>
      <c r="P2788" t="s">
        <v>32748</v>
      </c>
      <c r="Q2788" t="s">
        <v>10187</v>
      </c>
    </row>
    <row r="2789" spans="2:17" x14ac:dyDescent="0.3">
      <c r="B2789">
        <v>2783</v>
      </c>
      <c r="C2789" t="s">
        <v>5748</v>
      </c>
      <c r="D2789" t="s">
        <v>42450</v>
      </c>
      <c r="E2789" t="s">
        <v>26879</v>
      </c>
      <c r="F2789" t="s">
        <v>51521</v>
      </c>
      <c r="G2789" t="s">
        <v>5748</v>
      </c>
      <c r="H2789" t="s">
        <v>26879</v>
      </c>
      <c r="I2789" t="s">
        <v>51521</v>
      </c>
      <c r="J2789" t="s">
        <v>5748</v>
      </c>
      <c r="L2789">
        <v>2783</v>
      </c>
      <c r="M2789" t="s">
        <v>10190</v>
      </c>
      <c r="N2789" t="s">
        <v>32749</v>
      </c>
      <c r="O2789" t="s">
        <v>10192</v>
      </c>
      <c r="P2789" t="s">
        <v>32750</v>
      </c>
      <c r="Q2789" t="s">
        <v>10190</v>
      </c>
    </row>
    <row r="2790" spans="2:17" x14ac:dyDescent="0.3">
      <c r="B2790">
        <v>2784</v>
      </c>
      <c r="C2790" t="s">
        <v>5707</v>
      </c>
      <c r="D2790" t="s">
        <v>42452</v>
      </c>
      <c r="E2790" t="s">
        <v>26880</v>
      </c>
      <c r="F2790" t="s">
        <v>51522</v>
      </c>
      <c r="G2790" t="s">
        <v>5707</v>
      </c>
      <c r="H2790" t="s">
        <v>26880</v>
      </c>
      <c r="I2790" t="s">
        <v>51522</v>
      </c>
      <c r="J2790" t="s">
        <v>5707</v>
      </c>
      <c r="L2790">
        <v>2784</v>
      </c>
      <c r="M2790" t="s">
        <v>10130</v>
      </c>
      <c r="N2790" t="s">
        <v>32751</v>
      </c>
      <c r="O2790" t="s">
        <v>26146</v>
      </c>
      <c r="P2790" t="s">
        <v>32752</v>
      </c>
      <c r="Q2790" t="s">
        <v>10130</v>
      </c>
    </row>
    <row r="2791" spans="2:17" x14ac:dyDescent="0.3">
      <c r="B2791">
        <v>2785</v>
      </c>
      <c r="C2791" t="s">
        <v>5749</v>
      </c>
      <c r="D2791" t="s">
        <v>42454</v>
      </c>
      <c r="E2791" t="s">
        <v>26881</v>
      </c>
      <c r="F2791" t="s">
        <v>51523</v>
      </c>
      <c r="G2791" t="s">
        <v>5749</v>
      </c>
      <c r="H2791" t="s">
        <v>26881</v>
      </c>
      <c r="I2791" t="s">
        <v>51523</v>
      </c>
      <c r="J2791" t="s">
        <v>5749</v>
      </c>
      <c r="L2791">
        <v>2785</v>
      </c>
      <c r="M2791" t="s">
        <v>10193</v>
      </c>
      <c r="N2791" t="s">
        <v>32753</v>
      </c>
      <c r="O2791" t="s">
        <v>10195</v>
      </c>
      <c r="P2791" t="s">
        <v>32754</v>
      </c>
      <c r="Q2791" t="s">
        <v>10193</v>
      </c>
    </row>
    <row r="2792" spans="2:17" x14ac:dyDescent="0.3">
      <c r="B2792">
        <v>2786</v>
      </c>
      <c r="C2792" t="s">
        <v>5750</v>
      </c>
      <c r="D2792" t="s">
        <v>42456</v>
      </c>
      <c r="E2792" t="s">
        <v>26882</v>
      </c>
      <c r="F2792" t="s">
        <v>51524</v>
      </c>
      <c r="G2792" t="s">
        <v>5750</v>
      </c>
      <c r="H2792" t="s">
        <v>26882</v>
      </c>
      <c r="I2792" t="s">
        <v>51524</v>
      </c>
      <c r="J2792" t="s">
        <v>5750</v>
      </c>
      <c r="L2792">
        <v>2786</v>
      </c>
      <c r="M2792" t="s">
        <v>10196</v>
      </c>
      <c r="N2792" t="s">
        <v>32755</v>
      </c>
      <c r="O2792" t="s">
        <v>10198</v>
      </c>
      <c r="P2792" t="s">
        <v>32756</v>
      </c>
      <c r="Q2792" t="s">
        <v>10196</v>
      </c>
    </row>
    <row r="2793" spans="2:17" x14ac:dyDescent="0.3">
      <c r="B2793">
        <v>2787</v>
      </c>
      <c r="C2793" t="s">
        <v>5751</v>
      </c>
      <c r="D2793" t="s">
        <v>42458</v>
      </c>
      <c r="E2793" t="s">
        <v>26883</v>
      </c>
      <c r="F2793" t="s">
        <v>51525</v>
      </c>
      <c r="G2793" t="s">
        <v>5751</v>
      </c>
      <c r="H2793" t="s">
        <v>26883</v>
      </c>
      <c r="I2793" t="s">
        <v>51525</v>
      </c>
      <c r="J2793" t="s">
        <v>5751</v>
      </c>
      <c r="L2793">
        <v>2787</v>
      </c>
      <c r="M2793" t="s">
        <v>10199</v>
      </c>
      <c r="N2793" t="s">
        <v>32757</v>
      </c>
      <c r="O2793" t="s">
        <v>10201</v>
      </c>
      <c r="P2793" t="s">
        <v>32758</v>
      </c>
      <c r="Q2793" t="s">
        <v>10199</v>
      </c>
    </row>
    <row r="2794" spans="2:17" x14ac:dyDescent="0.3">
      <c r="B2794">
        <v>2788</v>
      </c>
      <c r="C2794" t="s">
        <v>5752</v>
      </c>
      <c r="D2794" t="s">
        <v>42460</v>
      </c>
      <c r="E2794" t="s">
        <v>26884</v>
      </c>
      <c r="F2794" t="s">
        <v>51526</v>
      </c>
      <c r="G2794" t="s">
        <v>5752</v>
      </c>
      <c r="H2794" t="s">
        <v>26884</v>
      </c>
      <c r="I2794" t="s">
        <v>51526</v>
      </c>
      <c r="J2794" t="s">
        <v>5752</v>
      </c>
      <c r="L2794">
        <v>2788</v>
      </c>
      <c r="M2794" t="s">
        <v>10202</v>
      </c>
      <c r="N2794" t="s">
        <v>32759</v>
      </c>
      <c r="O2794" t="s">
        <v>10204</v>
      </c>
      <c r="P2794" t="s">
        <v>32760</v>
      </c>
      <c r="Q2794" t="s">
        <v>10202</v>
      </c>
    </row>
    <row r="2795" spans="2:17" x14ac:dyDescent="0.3">
      <c r="B2795">
        <v>2789</v>
      </c>
      <c r="C2795" t="s">
        <v>5753</v>
      </c>
      <c r="D2795" t="s">
        <v>42462</v>
      </c>
      <c r="E2795" t="s">
        <v>26885</v>
      </c>
      <c r="F2795" t="s">
        <v>51527</v>
      </c>
      <c r="G2795" t="s">
        <v>5753</v>
      </c>
      <c r="H2795" t="s">
        <v>26885</v>
      </c>
      <c r="I2795" t="s">
        <v>51527</v>
      </c>
      <c r="J2795" t="s">
        <v>5753</v>
      </c>
      <c r="L2795">
        <v>2789</v>
      </c>
      <c r="M2795" t="s">
        <v>10205</v>
      </c>
      <c r="N2795" t="s">
        <v>32761</v>
      </c>
      <c r="O2795" t="s">
        <v>10207</v>
      </c>
      <c r="P2795" t="s">
        <v>32762</v>
      </c>
      <c r="Q2795" t="s">
        <v>10205</v>
      </c>
    </row>
    <row r="2796" spans="2:17" x14ac:dyDescent="0.3">
      <c r="B2796">
        <v>2790</v>
      </c>
      <c r="C2796" t="s">
        <v>5754</v>
      </c>
      <c r="D2796" t="s">
        <v>42464</v>
      </c>
      <c r="E2796" t="s">
        <v>26886</v>
      </c>
      <c r="F2796" t="s">
        <v>51528</v>
      </c>
      <c r="G2796" t="s">
        <v>5754</v>
      </c>
      <c r="H2796" t="s">
        <v>26886</v>
      </c>
      <c r="I2796" t="s">
        <v>51528</v>
      </c>
      <c r="J2796" t="s">
        <v>5754</v>
      </c>
      <c r="L2796">
        <v>2790</v>
      </c>
      <c r="M2796" t="s">
        <v>10208</v>
      </c>
      <c r="N2796" t="s">
        <v>32763</v>
      </c>
      <c r="O2796" t="s">
        <v>10210</v>
      </c>
      <c r="P2796" t="s">
        <v>32764</v>
      </c>
      <c r="Q2796" t="s">
        <v>10208</v>
      </c>
    </row>
    <row r="2797" spans="2:17" x14ac:dyDescent="0.3">
      <c r="B2797">
        <v>2791</v>
      </c>
      <c r="C2797" t="s">
        <v>5755</v>
      </c>
      <c r="D2797" t="s">
        <v>42466</v>
      </c>
      <c r="E2797" t="s">
        <v>26887</v>
      </c>
      <c r="F2797" t="s">
        <v>51529</v>
      </c>
      <c r="G2797" t="s">
        <v>5755</v>
      </c>
      <c r="H2797" t="s">
        <v>26887</v>
      </c>
      <c r="I2797" t="s">
        <v>51529</v>
      </c>
      <c r="J2797" t="s">
        <v>5755</v>
      </c>
      <c r="L2797">
        <v>2791</v>
      </c>
      <c r="M2797" t="s">
        <v>10211</v>
      </c>
      <c r="N2797" t="s">
        <v>32765</v>
      </c>
      <c r="O2797" t="s">
        <v>10213</v>
      </c>
      <c r="P2797" t="s">
        <v>32766</v>
      </c>
      <c r="Q2797" t="s">
        <v>10211</v>
      </c>
    </row>
    <row r="2798" spans="2:17" x14ac:dyDescent="0.3">
      <c r="B2798">
        <v>2792</v>
      </c>
      <c r="C2798" t="s">
        <v>5756</v>
      </c>
      <c r="D2798" t="s">
        <v>42468</v>
      </c>
      <c r="E2798" t="s">
        <v>26888</v>
      </c>
      <c r="F2798" t="s">
        <v>51530</v>
      </c>
      <c r="G2798" t="s">
        <v>5756</v>
      </c>
      <c r="H2798" t="s">
        <v>26888</v>
      </c>
      <c r="I2798" t="s">
        <v>51530</v>
      </c>
      <c r="J2798" t="s">
        <v>5756</v>
      </c>
      <c r="L2798">
        <v>2792</v>
      </c>
      <c r="M2798" t="s">
        <v>10214</v>
      </c>
      <c r="N2798" t="s">
        <v>32767</v>
      </c>
      <c r="O2798" t="s">
        <v>10216</v>
      </c>
      <c r="P2798" t="s">
        <v>32768</v>
      </c>
      <c r="Q2798" t="s">
        <v>10214</v>
      </c>
    </row>
    <row r="2799" spans="2:17" x14ac:dyDescent="0.3">
      <c r="B2799">
        <v>2793</v>
      </c>
      <c r="C2799" t="s">
        <v>5757</v>
      </c>
      <c r="D2799" t="s">
        <v>42470</v>
      </c>
      <c r="E2799" t="s">
        <v>5758</v>
      </c>
      <c r="F2799" t="s">
        <v>51531</v>
      </c>
      <c r="G2799" t="s">
        <v>5757</v>
      </c>
      <c r="H2799" t="s">
        <v>5758</v>
      </c>
      <c r="I2799" t="s">
        <v>51531</v>
      </c>
      <c r="J2799" t="s">
        <v>5757</v>
      </c>
      <c r="L2799">
        <v>2793</v>
      </c>
      <c r="M2799" t="s">
        <v>10217</v>
      </c>
      <c r="N2799" t="s">
        <v>32769</v>
      </c>
      <c r="O2799" t="s">
        <v>10219</v>
      </c>
      <c r="P2799" t="s">
        <v>32770</v>
      </c>
      <c r="Q2799" t="s">
        <v>10217</v>
      </c>
    </row>
    <row r="2800" spans="2:17" x14ac:dyDescent="0.3">
      <c r="B2800">
        <v>2794</v>
      </c>
      <c r="C2800" t="s">
        <v>5759</v>
      </c>
      <c r="D2800" t="s">
        <v>42472</v>
      </c>
      <c r="E2800" t="s">
        <v>5760</v>
      </c>
      <c r="F2800" t="s">
        <v>51532</v>
      </c>
      <c r="G2800" t="s">
        <v>5759</v>
      </c>
      <c r="H2800" t="s">
        <v>5760</v>
      </c>
      <c r="I2800" t="s">
        <v>51532</v>
      </c>
      <c r="J2800" t="s">
        <v>5759</v>
      </c>
      <c r="L2800">
        <v>2794</v>
      </c>
      <c r="M2800" t="s">
        <v>10220</v>
      </c>
      <c r="N2800" t="s">
        <v>32771</v>
      </c>
      <c r="O2800" t="s">
        <v>10222</v>
      </c>
      <c r="P2800" t="s">
        <v>32772</v>
      </c>
      <c r="Q2800" t="s">
        <v>10220</v>
      </c>
    </row>
    <row r="2801" spans="2:17" x14ac:dyDescent="0.3">
      <c r="B2801">
        <v>2795</v>
      </c>
      <c r="C2801" t="s">
        <v>5761</v>
      </c>
      <c r="D2801" t="s">
        <v>42474</v>
      </c>
      <c r="E2801" t="s">
        <v>5762</v>
      </c>
      <c r="F2801" t="s">
        <v>51533</v>
      </c>
      <c r="G2801" t="s">
        <v>5761</v>
      </c>
      <c r="H2801" t="s">
        <v>5762</v>
      </c>
      <c r="I2801" t="s">
        <v>51533</v>
      </c>
      <c r="J2801" t="s">
        <v>5761</v>
      </c>
      <c r="L2801">
        <v>2795</v>
      </c>
      <c r="M2801" t="s">
        <v>10223</v>
      </c>
      <c r="N2801" t="s">
        <v>32773</v>
      </c>
      <c r="O2801" t="s">
        <v>10225</v>
      </c>
      <c r="P2801" t="s">
        <v>32774</v>
      </c>
      <c r="Q2801" t="s">
        <v>10223</v>
      </c>
    </row>
    <row r="2802" spans="2:17" x14ac:dyDescent="0.3">
      <c r="B2802">
        <v>2796</v>
      </c>
      <c r="C2802" t="s">
        <v>26889</v>
      </c>
      <c r="D2802" t="s">
        <v>42476</v>
      </c>
      <c r="E2802" t="s">
        <v>5763</v>
      </c>
      <c r="F2802" t="s">
        <v>51534</v>
      </c>
      <c r="G2802" t="s">
        <v>26889</v>
      </c>
      <c r="H2802" t="s">
        <v>5763</v>
      </c>
      <c r="I2802" t="s">
        <v>51534</v>
      </c>
      <c r="J2802" t="s">
        <v>26889</v>
      </c>
      <c r="L2802">
        <v>2796</v>
      </c>
      <c r="M2802" t="s">
        <v>10226</v>
      </c>
      <c r="N2802" t="s">
        <v>32775</v>
      </c>
      <c r="O2802" t="s">
        <v>10228</v>
      </c>
      <c r="P2802" t="s">
        <v>32776</v>
      </c>
      <c r="Q2802" t="s">
        <v>10226</v>
      </c>
    </row>
    <row r="2803" spans="2:17" x14ac:dyDescent="0.3">
      <c r="B2803">
        <v>2797</v>
      </c>
      <c r="C2803" t="s">
        <v>26890</v>
      </c>
      <c r="D2803" t="s">
        <v>42478</v>
      </c>
      <c r="E2803" t="s">
        <v>5764</v>
      </c>
      <c r="F2803" t="s">
        <v>51535</v>
      </c>
      <c r="G2803" t="s">
        <v>26890</v>
      </c>
      <c r="H2803" t="s">
        <v>5764</v>
      </c>
      <c r="I2803" t="s">
        <v>51535</v>
      </c>
      <c r="J2803" t="s">
        <v>26890</v>
      </c>
      <c r="L2803">
        <v>2797</v>
      </c>
      <c r="M2803" t="s">
        <v>10229</v>
      </c>
      <c r="N2803" t="s">
        <v>32777</v>
      </c>
      <c r="O2803" t="s">
        <v>10231</v>
      </c>
      <c r="P2803" t="s">
        <v>32778</v>
      </c>
      <c r="Q2803" t="s">
        <v>10229</v>
      </c>
    </row>
    <row r="2804" spans="2:17" x14ac:dyDescent="0.3">
      <c r="B2804">
        <v>2798</v>
      </c>
      <c r="C2804" t="s">
        <v>5765</v>
      </c>
      <c r="D2804" t="s">
        <v>42480</v>
      </c>
      <c r="E2804" t="s">
        <v>5766</v>
      </c>
      <c r="F2804" t="s">
        <v>51536</v>
      </c>
      <c r="G2804" t="s">
        <v>5765</v>
      </c>
      <c r="H2804" t="s">
        <v>5766</v>
      </c>
      <c r="I2804" t="s">
        <v>51536</v>
      </c>
      <c r="J2804" t="s">
        <v>5765</v>
      </c>
      <c r="L2804">
        <v>2798</v>
      </c>
      <c r="M2804" t="s">
        <v>10232</v>
      </c>
      <c r="N2804" t="s">
        <v>32779</v>
      </c>
      <c r="O2804" t="s">
        <v>10234</v>
      </c>
      <c r="P2804" t="s">
        <v>32780</v>
      </c>
      <c r="Q2804" t="s">
        <v>10232</v>
      </c>
    </row>
    <row r="2805" spans="2:17" x14ac:dyDescent="0.3">
      <c r="B2805">
        <v>2799</v>
      </c>
      <c r="C2805" t="s">
        <v>5767</v>
      </c>
      <c r="D2805" t="s">
        <v>42482</v>
      </c>
      <c r="E2805" t="s">
        <v>5768</v>
      </c>
      <c r="F2805" t="s">
        <v>51537</v>
      </c>
      <c r="G2805" t="s">
        <v>5767</v>
      </c>
      <c r="H2805" t="s">
        <v>5768</v>
      </c>
      <c r="I2805" t="s">
        <v>51537</v>
      </c>
      <c r="J2805" t="s">
        <v>5767</v>
      </c>
      <c r="L2805">
        <v>2799</v>
      </c>
      <c r="M2805" t="s">
        <v>10235</v>
      </c>
      <c r="N2805" t="s">
        <v>32781</v>
      </c>
      <c r="O2805" t="s">
        <v>10237</v>
      </c>
      <c r="P2805" t="s">
        <v>32782</v>
      </c>
      <c r="Q2805" t="s">
        <v>10235</v>
      </c>
    </row>
    <row r="2806" spans="2:17" x14ac:dyDescent="0.3">
      <c r="B2806">
        <v>2800</v>
      </c>
      <c r="C2806" t="s">
        <v>5769</v>
      </c>
      <c r="D2806" t="s">
        <v>42484</v>
      </c>
      <c r="E2806" t="s">
        <v>5770</v>
      </c>
      <c r="F2806" t="s">
        <v>51538</v>
      </c>
      <c r="G2806" t="s">
        <v>5769</v>
      </c>
      <c r="H2806" t="s">
        <v>5770</v>
      </c>
      <c r="I2806" t="s">
        <v>51538</v>
      </c>
      <c r="J2806" t="s">
        <v>5769</v>
      </c>
      <c r="L2806">
        <v>2800</v>
      </c>
      <c r="M2806" t="s">
        <v>10238</v>
      </c>
      <c r="N2806" t="s">
        <v>32783</v>
      </c>
      <c r="O2806" t="s">
        <v>10240</v>
      </c>
      <c r="P2806" t="s">
        <v>32784</v>
      </c>
      <c r="Q2806" t="s">
        <v>10238</v>
      </c>
    </row>
    <row r="2807" spans="2:17" x14ac:dyDescent="0.3">
      <c r="B2807">
        <v>2801</v>
      </c>
      <c r="C2807" t="s">
        <v>5771</v>
      </c>
      <c r="D2807" t="s">
        <v>42486</v>
      </c>
      <c r="E2807" t="s">
        <v>5772</v>
      </c>
      <c r="F2807" t="s">
        <v>51539</v>
      </c>
      <c r="G2807" t="s">
        <v>5771</v>
      </c>
      <c r="H2807" t="s">
        <v>5772</v>
      </c>
      <c r="I2807" t="s">
        <v>51539</v>
      </c>
      <c r="J2807" t="s">
        <v>5771</v>
      </c>
      <c r="L2807">
        <v>2801</v>
      </c>
      <c r="M2807" t="s">
        <v>10241</v>
      </c>
      <c r="N2807" t="s">
        <v>32785</v>
      </c>
      <c r="O2807" t="s">
        <v>10243</v>
      </c>
      <c r="P2807" t="s">
        <v>32786</v>
      </c>
      <c r="Q2807" t="s">
        <v>10241</v>
      </c>
    </row>
    <row r="2808" spans="2:17" x14ac:dyDescent="0.3">
      <c r="B2808">
        <v>2802</v>
      </c>
      <c r="C2808" t="s">
        <v>5773</v>
      </c>
      <c r="D2808" t="s">
        <v>42488</v>
      </c>
      <c r="E2808" t="s">
        <v>5774</v>
      </c>
      <c r="F2808" t="s">
        <v>51540</v>
      </c>
      <c r="G2808" t="s">
        <v>5773</v>
      </c>
      <c r="H2808" t="s">
        <v>5774</v>
      </c>
      <c r="I2808" t="s">
        <v>51540</v>
      </c>
      <c r="J2808" t="s">
        <v>5773</v>
      </c>
      <c r="L2808">
        <v>2802</v>
      </c>
      <c r="M2808" t="s">
        <v>10244</v>
      </c>
      <c r="N2808" t="s">
        <v>32787</v>
      </c>
      <c r="O2808" t="s">
        <v>10246</v>
      </c>
      <c r="P2808" t="s">
        <v>32788</v>
      </c>
      <c r="Q2808" t="s">
        <v>10244</v>
      </c>
    </row>
    <row r="2809" spans="2:17" x14ac:dyDescent="0.3">
      <c r="B2809">
        <v>2803</v>
      </c>
      <c r="C2809" t="s">
        <v>5775</v>
      </c>
      <c r="D2809" t="s">
        <v>42490</v>
      </c>
      <c r="E2809" t="s">
        <v>5776</v>
      </c>
      <c r="F2809" t="s">
        <v>51541</v>
      </c>
      <c r="G2809" t="s">
        <v>5775</v>
      </c>
      <c r="H2809" t="s">
        <v>5776</v>
      </c>
      <c r="I2809" t="s">
        <v>51541</v>
      </c>
      <c r="J2809" t="s">
        <v>5775</v>
      </c>
      <c r="L2809">
        <v>2803</v>
      </c>
      <c r="M2809" t="s">
        <v>10247</v>
      </c>
      <c r="N2809" t="s">
        <v>32789</v>
      </c>
      <c r="O2809" t="s">
        <v>10249</v>
      </c>
      <c r="P2809" t="s">
        <v>32790</v>
      </c>
      <c r="Q2809" t="s">
        <v>10247</v>
      </c>
    </row>
    <row r="2810" spans="2:17" x14ac:dyDescent="0.3">
      <c r="B2810">
        <v>2804</v>
      </c>
      <c r="C2810" t="s">
        <v>5777</v>
      </c>
      <c r="D2810" t="s">
        <v>42492</v>
      </c>
      <c r="E2810" t="s">
        <v>5778</v>
      </c>
      <c r="F2810" t="s">
        <v>51542</v>
      </c>
      <c r="G2810" t="s">
        <v>5777</v>
      </c>
      <c r="H2810" t="s">
        <v>5778</v>
      </c>
      <c r="I2810" t="s">
        <v>51542</v>
      </c>
      <c r="J2810" t="s">
        <v>5777</v>
      </c>
      <c r="L2810">
        <v>2804</v>
      </c>
      <c r="M2810" t="s">
        <v>10250</v>
      </c>
      <c r="N2810" t="s">
        <v>32791</v>
      </c>
      <c r="O2810" t="s">
        <v>10252</v>
      </c>
      <c r="P2810" t="s">
        <v>32792</v>
      </c>
      <c r="Q2810" t="s">
        <v>10250</v>
      </c>
    </row>
    <row r="2811" spans="2:17" x14ac:dyDescent="0.3">
      <c r="B2811">
        <v>2805</v>
      </c>
      <c r="C2811" t="s">
        <v>5779</v>
      </c>
      <c r="D2811" t="s">
        <v>42494</v>
      </c>
      <c r="E2811" t="s">
        <v>5780</v>
      </c>
      <c r="F2811" t="s">
        <v>51543</v>
      </c>
      <c r="G2811" t="s">
        <v>5779</v>
      </c>
      <c r="H2811" t="s">
        <v>5780</v>
      </c>
      <c r="I2811" t="s">
        <v>51543</v>
      </c>
      <c r="J2811" t="s">
        <v>5779</v>
      </c>
      <c r="L2811">
        <v>2805</v>
      </c>
      <c r="M2811" t="s">
        <v>10253</v>
      </c>
      <c r="N2811" t="s">
        <v>32793</v>
      </c>
      <c r="O2811" t="s">
        <v>10255</v>
      </c>
      <c r="P2811" t="s">
        <v>32794</v>
      </c>
      <c r="Q2811" t="s">
        <v>10253</v>
      </c>
    </row>
    <row r="2812" spans="2:17" x14ac:dyDescent="0.3">
      <c r="B2812">
        <v>2806</v>
      </c>
      <c r="C2812" t="s">
        <v>5781</v>
      </c>
      <c r="D2812" t="s">
        <v>42496</v>
      </c>
      <c r="E2812" t="s">
        <v>5782</v>
      </c>
      <c r="F2812" t="s">
        <v>51544</v>
      </c>
      <c r="G2812" t="s">
        <v>5781</v>
      </c>
      <c r="H2812" t="s">
        <v>5782</v>
      </c>
      <c r="I2812" t="s">
        <v>51544</v>
      </c>
      <c r="J2812" t="s">
        <v>5781</v>
      </c>
      <c r="L2812">
        <v>2806</v>
      </c>
      <c r="M2812" t="s">
        <v>10256</v>
      </c>
      <c r="N2812" t="s">
        <v>32795</v>
      </c>
      <c r="O2812" t="s">
        <v>10258</v>
      </c>
      <c r="P2812" t="s">
        <v>32796</v>
      </c>
      <c r="Q2812" t="s">
        <v>10256</v>
      </c>
    </row>
    <row r="2813" spans="2:17" x14ac:dyDescent="0.3">
      <c r="B2813">
        <v>2807</v>
      </c>
      <c r="C2813" t="s">
        <v>5783</v>
      </c>
      <c r="D2813" t="s">
        <v>42498</v>
      </c>
      <c r="E2813" t="s">
        <v>5784</v>
      </c>
      <c r="F2813" t="s">
        <v>51545</v>
      </c>
      <c r="G2813" t="s">
        <v>5783</v>
      </c>
      <c r="H2813" t="s">
        <v>5784</v>
      </c>
      <c r="I2813" t="s">
        <v>51545</v>
      </c>
      <c r="J2813" t="s">
        <v>5783</v>
      </c>
      <c r="L2813">
        <v>2807</v>
      </c>
      <c r="M2813" t="s">
        <v>10259</v>
      </c>
      <c r="N2813" t="s">
        <v>32797</v>
      </c>
      <c r="O2813" t="s">
        <v>10261</v>
      </c>
      <c r="P2813" t="s">
        <v>32798</v>
      </c>
      <c r="Q2813" t="s">
        <v>10259</v>
      </c>
    </row>
    <row r="2814" spans="2:17" x14ac:dyDescent="0.3">
      <c r="B2814">
        <v>2808</v>
      </c>
      <c r="C2814" t="s">
        <v>5785</v>
      </c>
      <c r="D2814" t="s">
        <v>42500</v>
      </c>
      <c r="E2814" t="s">
        <v>5786</v>
      </c>
      <c r="F2814" t="s">
        <v>51546</v>
      </c>
      <c r="G2814" t="s">
        <v>5785</v>
      </c>
      <c r="H2814" t="s">
        <v>5786</v>
      </c>
      <c r="I2814" t="s">
        <v>51546</v>
      </c>
      <c r="J2814" t="s">
        <v>5785</v>
      </c>
      <c r="L2814">
        <v>2808</v>
      </c>
      <c r="M2814" t="s">
        <v>10262</v>
      </c>
      <c r="N2814" t="s">
        <v>32799</v>
      </c>
      <c r="O2814" t="s">
        <v>10264</v>
      </c>
      <c r="P2814" t="s">
        <v>32800</v>
      </c>
      <c r="Q2814" t="s">
        <v>10262</v>
      </c>
    </row>
    <row r="2815" spans="2:17" x14ac:dyDescent="0.3">
      <c r="B2815">
        <v>2809</v>
      </c>
      <c r="C2815" t="s">
        <v>5787</v>
      </c>
      <c r="D2815" t="s">
        <v>42502</v>
      </c>
      <c r="E2815" t="s">
        <v>5788</v>
      </c>
      <c r="F2815" t="s">
        <v>51547</v>
      </c>
      <c r="G2815" t="s">
        <v>5787</v>
      </c>
      <c r="H2815" t="s">
        <v>5788</v>
      </c>
      <c r="I2815" t="s">
        <v>51547</v>
      </c>
      <c r="J2815" t="s">
        <v>5787</v>
      </c>
      <c r="L2815">
        <v>2809</v>
      </c>
      <c r="M2815" t="s">
        <v>10265</v>
      </c>
      <c r="N2815" t="s">
        <v>32801</v>
      </c>
      <c r="O2815" t="s">
        <v>10267</v>
      </c>
      <c r="P2815" t="s">
        <v>32802</v>
      </c>
      <c r="Q2815" t="s">
        <v>10265</v>
      </c>
    </row>
    <row r="2816" spans="2:17" x14ac:dyDescent="0.3">
      <c r="B2816">
        <v>2810</v>
      </c>
      <c r="C2816" t="s">
        <v>26987</v>
      </c>
      <c r="D2816" t="s">
        <v>42504</v>
      </c>
      <c r="E2816" t="s">
        <v>5789</v>
      </c>
      <c r="F2816" t="s">
        <v>51548</v>
      </c>
      <c r="G2816" t="s">
        <v>26987</v>
      </c>
      <c r="H2816" t="s">
        <v>5789</v>
      </c>
      <c r="I2816" t="s">
        <v>51548</v>
      </c>
      <c r="J2816" t="s">
        <v>26987</v>
      </c>
      <c r="L2816">
        <v>2810</v>
      </c>
      <c r="M2816" t="s">
        <v>27089</v>
      </c>
      <c r="N2816" t="s">
        <v>32803</v>
      </c>
      <c r="O2816" t="s">
        <v>10269</v>
      </c>
      <c r="P2816" t="s">
        <v>32804</v>
      </c>
      <c r="Q2816" t="s">
        <v>27089</v>
      </c>
    </row>
    <row r="2817" spans="2:17" x14ac:dyDescent="0.3">
      <c r="B2817">
        <v>2811</v>
      </c>
      <c r="C2817" t="s">
        <v>26988</v>
      </c>
      <c r="D2817" t="s">
        <v>42506</v>
      </c>
      <c r="E2817" t="s">
        <v>5790</v>
      </c>
      <c r="F2817" t="s">
        <v>51549</v>
      </c>
      <c r="G2817" t="s">
        <v>26988</v>
      </c>
      <c r="H2817" t="s">
        <v>5790</v>
      </c>
      <c r="I2817" t="s">
        <v>51549</v>
      </c>
      <c r="J2817" t="s">
        <v>26988</v>
      </c>
      <c r="L2817">
        <v>2811</v>
      </c>
      <c r="M2817" t="s">
        <v>27090</v>
      </c>
      <c r="N2817" t="s">
        <v>32805</v>
      </c>
      <c r="O2817" t="s">
        <v>10271</v>
      </c>
      <c r="P2817" t="s">
        <v>32806</v>
      </c>
      <c r="Q2817" t="s">
        <v>27090</v>
      </c>
    </row>
    <row r="2818" spans="2:17" x14ac:dyDescent="0.3">
      <c r="B2818">
        <v>2812</v>
      </c>
      <c r="C2818" t="s">
        <v>26989</v>
      </c>
      <c r="D2818" t="s">
        <v>42508</v>
      </c>
      <c r="E2818" t="s">
        <v>5791</v>
      </c>
      <c r="F2818" t="s">
        <v>51550</v>
      </c>
      <c r="G2818" t="s">
        <v>26989</v>
      </c>
      <c r="H2818" t="s">
        <v>5791</v>
      </c>
      <c r="I2818" t="s">
        <v>51550</v>
      </c>
      <c r="J2818" t="s">
        <v>26989</v>
      </c>
      <c r="L2818">
        <v>2812</v>
      </c>
      <c r="M2818" t="s">
        <v>27091</v>
      </c>
      <c r="N2818" t="s">
        <v>32807</v>
      </c>
      <c r="O2818" t="s">
        <v>10273</v>
      </c>
      <c r="P2818" t="s">
        <v>32808</v>
      </c>
      <c r="Q2818" t="s">
        <v>27091</v>
      </c>
    </row>
    <row r="2819" spans="2:17" x14ac:dyDescent="0.3">
      <c r="B2819">
        <v>2813</v>
      </c>
      <c r="C2819" t="s">
        <v>5792</v>
      </c>
      <c r="D2819" t="s">
        <v>42510</v>
      </c>
      <c r="E2819" t="s">
        <v>5793</v>
      </c>
      <c r="F2819" t="s">
        <v>51551</v>
      </c>
      <c r="G2819" t="s">
        <v>5792</v>
      </c>
      <c r="H2819" t="s">
        <v>5793</v>
      </c>
      <c r="I2819" t="s">
        <v>51551</v>
      </c>
      <c r="J2819" t="s">
        <v>5792</v>
      </c>
      <c r="L2819">
        <v>2813</v>
      </c>
      <c r="M2819" t="s">
        <v>10274</v>
      </c>
      <c r="N2819" t="s">
        <v>32809</v>
      </c>
      <c r="O2819" t="s">
        <v>10276</v>
      </c>
      <c r="P2819" t="s">
        <v>32810</v>
      </c>
      <c r="Q2819" t="s">
        <v>10274</v>
      </c>
    </row>
    <row r="2820" spans="2:17" x14ac:dyDescent="0.3">
      <c r="B2820">
        <v>2814</v>
      </c>
      <c r="C2820" t="s">
        <v>5794</v>
      </c>
      <c r="D2820" t="s">
        <v>42512</v>
      </c>
      <c r="E2820" t="s">
        <v>5795</v>
      </c>
      <c r="F2820" t="s">
        <v>51552</v>
      </c>
      <c r="G2820" t="s">
        <v>5794</v>
      </c>
      <c r="H2820" t="s">
        <v>5795</v>
      </c>
      <c r="I2820" t="s">
        <v>51552</v>
      </c>
      <c r="J2820" t="s">
        <v>5794</v>
      </c>
      <c r="L2820">
        <v>2814</v>
      </c>
      <c r="M2820" t="s">
        <v>2503</v>
      </c>
      <c r="N2820" t="s">
        <v>28415</v>
      </c>
      <c r="O2820" t="s">
        <v>2504</v>
      </c>
      <c r="P2820" t="s">
        <v>32811</v>
      </c>
      <c r="Q2820" t="s">
        <v>2503</v>
      </c>
    </row>
    <row r="2821" spans="2:17" x14ac:dyDescent="0.3">
      <c r="B2821">
        <v>2815</v>
      </c>
      <c r="C2821" t="s">
        <v>5796</v>
      </c>
      <c r="D2821" t="s">
        <v>42514</v>
      </c>
      <c r="E2821" t="s">
        <v>5797</v>
      </c>
      <c r="F2821" t="s">
        <v>51553</v>
      </c>
      <c r="G2821" t="s">
        <v>5796</v>
      </c>
      <c r="H2821" t="s">
        <v>5797</v>
      </c>
      <c r="I2821" t="s">
        <v>51553</v>
      </c>
      <c r="J2821" t="s">
        <v>5796</v>
      </c>
      <c r="L2821">
        <v>2815</v>
      </c>
      <c r="M2821" t="s">
        <v>2505</v>
      </c>
      <c r="N2821" t="s">
        <v>28417</v>
      </c>
      <c r="O2821" t="s">
        <v>2506</v>
      </c>
      <c r="P2821" t="s">
        <v>32812</v>
      </c>
      <c r="Q2821" t="s">
        <v>2505</v>
      </c>
    </row>
    <row r="2822" spans="2:17" x14ac:dyDescent="0.3">
      <c r="B2822">
        <v>2816</v>
      </c>
      <c r="C2822" t="s">
        <v>5798</v>
      </c>
      <c r="D2822" t="s">
        <v>42516</v>
      </c>
      <c r="E2822" t="s">
        <v>5799</v>
      </c>
      <c r="F2822" t="s">
        <v>51554</v>
      </c>
      <c r="G2822" t="s">
        <v>5798</v>
      </c>
      <c r="H2822" t="s">
        <v>5799</v>
      </c>
      <c r="I2822" t="s">
        <v>51554</v>
      </c>
      <c r="J2822" t="s">
        <v>5798</v>
      </c>
      <c r="L2822">
        <v>2816</v>
      </c>
      <c r="M2822" t="s">
        <v>2507</v>
      </c>
      <c r="N2822" t="s">
        <v>28419</v>
      </c>
      <c r="O2822" t="s">
        <v>2508</v>
      </c>
      <c r="P2822" t="s">
        <v>32813</v>
      </c>
      <c r="Q2822" t="s">
        <v>2507</v>
      </c>
    </row>
    <row r="2823" spans="2:17" x14ac:dyDescent="0.3">
      <c r="B2823">
        <v>2817</v>
      </c>
      <c r="C2823" t="s">
        <v>5800</v>
      </c>
      <c r="D2823" t="s">
        <v>42518</v>
      </c>
      <c r="E2823" t="s">
        <v>5801</v>
      </c>
      <c r="F2823" t="s">
        <v>51555</v>
      </c>
      <c r="G2823" t="s">
        <v>5800</v>
      </c>
      <c r="H2823" t="s">
        <v>5801</v>
      </c>
      <c r="I2823" t="s">
        <v>51555</v>
      </c>
      <c r="J2823" t="s">
        <v>5800</v>
      </c>
      <c r="L2823">
        <v>2817</v>
      </c>
      <c r="M2823" t="s">
        <v>2509</v>
      </c>
      <c r="N2823" t="s">
        <v>28421</v>
      </c>
      <c r="O2823" t="s">
        <v>2510</v>
      </c>
      <c r="P2823" t="s">
        <v>32814</v>
      </c>
      <c r="Q2823" t="s">
        <v>2509</v>
      </c>
    </row>
    <row r="2824" spans="2:17" x14ac:dyDescent="0.3">
      <c r="B2824">
        <v>2818</v>
      </c>
      <c r="C2824" t="s">
        <v>5802</v>
      </c>
      <c r="D2824" t="s">
        <v>42520</v>
      </c>
      <c r="E2824" t="s">
        <v>5803</v>
      </c>
      <c r="F2824" t="s">
        <v>51556</v>
      </c>
      <c r="G2824" t="s">
        <v>5802</v>
      </c>
      <c r="H2824" t="s">
        <v>5803</v>
      </c>
      <c r="I2824" t="s">
        <v>51556</v>
      </c>
      <c r="J2824" t="s">
        <v>5802</v>
      </c>
      <c r="L2824">
        <v>2818</v>
      </c>
      <c r="M2824" t="s">
        <v>2511</v>
      </c>
      <c r="N2824" t="s">
        <v>28423</v>
      </c>
      <c r="O2824" t="s">
        <v>2512</v>
      </c>
      <c r="P2824" t="s">
        <v>32815</v>
      </c>
      <c r="Q2824" t="s">
        <v>2511</v>
      </c>
    </row>
    <row r="2825" spans="2:17" x14ac:dyDescent="0.3">
      <c r="B2825">
        <v>2819</v>
      </c>
      <c r="C2825" t="s">
        <v>5804</v>
      </c>
      <c r="D2825" t="s">
        <v>42522</v>
      </c>
      <c r="E2825" t="s">
        <v>5805</v>
      </c>
      <c r="F2825" t="s">
        <v>51557</v>
      </c>
      <c r="G2825" t="s">
        <v>5804</v>
      </c>
      <c r="H2825" t="s">
        <v>5805</v>
      </c>
      <c r="I2825" t="s">
        <v>51557</v>
      </c>
      <c r="J2825" t="s">
        <v>5804</v>
      </c>
      <c r="L2825">
        <v>2819</v>
      </c>
      <c r="M2825" t="s">
        <v>2513</v>
      </c>
      <c r="N2825" t="s">
        <v>28425</v>
      </c>
      <c r="O2825" t="s">
        <v>2514</v>
      </c>
      <c r="P2825" t="s">
        <v>32816</v>
      </c>
      <c r="Q2825" t="s">
        <v>2513</v>
      </c>
    </row>
    <row r="2826" spans="2:17" x14ac:dyDescent="0.3">
      <c r="B2826">
        <v>2820</v>
      </c>
      <c r="C2826" t="s">
        <v>5806</v>
      </c>
      <c r="D2826" t="s">
        <v>42518</v>
      </c>
      <c r="E2826" t="s">
        <v>5807</v>
      </c>
      <c r="F2826" t="s">
        <v>51558</v>
      </c>
      <c r="G2826" t="s">
        <v>5806</v>
      </c>
      <c r="H2826" t="s">
        <v>5807</v>
      </c>
      <c r="I2826" t="s">
        <v>51558</v>
      </c>
      <c r="J2826" t="s">
        <v>5806</v>
      </c>
      <c r="L2826">
        <v>2820</v>
      </c>
      <c r="M2826" t="s">
        <v>2515</v>
      </c>
      <c r="N2826" t="s">
        <v>28427</v>
      </c>
      <c r="O2826" t="s">
        <v>2516</v>
      </c>
      <c r="P2826" t="s">
        <v>32817</v>
      </c>
      <c r="Q2826" t="s">
        <v>2515</v>
      </c>
    </row>
    <row r="2827" spans="2:17" x14ac:dyDescent="0.3">
      <c r="B2827">
        <v>2821</v>
      </c>
      <c r="C2827" t="s">
        <v>5808</v>
      </c>
      <c r="D2827" t="s">
        <v>42520</v>
      </c>
      <c r="E2827" t="s">
        <v>5809</v>
      </c>
      <c r="F2827" t="s">
        <v>51559</v>
      </c>
      <c r="G2827" t="s">
        <v>5808</v>
      </c>
      <c r="H2827" t="s">
        <v>5809</v>
      </c>
      <c r="I2827" t="s">
        <v>51559</v>
      </c>
      <c r="J2827" t="s">
        <v>5808</v>
      </c>
      <c r="L2827">
        <v>2821</v>
      </c>
      <c r="M2827" t="s">
        <v>2517</v>
      </c>
      <c r="N2827" t="s">
        <v>28429</v>
      </c>
      <c r="O2827" t="s">
        <v>2518</v>
      </c>
      <c r="P2827" t="s">
        <v>32818</v>
      </c>
      <c r="Q2827" t="s">
        <v>2517</v>
      </c>
    </row>
    <row r="2828" spans="2:17" x14ac:dyDescent="0.3">
      <c r="B2828">
        <v>2822</v>
      </c>
      <c r="C2828" t="s">
        <v>5810</v>
      </c>
      <c r="D2828" t="s">
        <v>42526</v>
      </c>
      <c r="E2828" t="s">
        <v>5811</v>
      </c>
      <c r="F2828" t="s">
        <v>51560</v>
      </c>
      <c r="G2828" t="s">
        <v>5810</v>
      </c>
      <c r="H2828" t="s">
        <v>5811</v>
      </c>
      <c r="I2828" t="s">
        <v>51560</v>
      </c>
      <c r="J2828" t="s">
        <v>5810</v>
      </c>
      <c r="L2828">
        <v>2822</v>
      </c>
      <c r="M2828" t="s">
        <v>10283</v>
      </c>
      <c r="N2828" t="s">
        <v>32819</v>
      </c>
      <c r="O2828" t="s">
        <v>10285</v>
      </c>
      <c r="P2828" t="s">
        <v>32820</v>
      </c>
      <c r="Q2828" t="s">
        <v>10283</v>
      </c>
    </row>
    <row r="2829" spans="2:17" x14ac:dyDescent="0.3">
      <c r="B2829">
        <v>2823</v>
      </c>
      <c r="C2829" t="s">
        <v>5324</v>
      </c>
      <c r="D2829" t="s">
        <v>42369</v>
      </c>
      <c r="E2829" t="s">
        <v>49798</v>
      </c>
      <c r="F2829" t="s">
        <v>51561</v>
      </c>
      <c r="G2829" t="s">
        <v>5324</v>
      </c>
      <c r="H2829" t="s">
        <v>49646</v>
      </c>
      <c r="I2829" t="s">
        <v>51562</v>
      </c>
      <c r="J2829" t="s">
        <v>5324</v>
      </c>
      <c r="L2829">
        <v>2823</v>
      </c>
      <c r="M2829" t="s">
        <v>10286</v>
      </c>
      <c r="N2829" t="s">
        <v>32670</v>
      </c>
      <c r="O2829" t="s">
        <v>32821</v>
      </c>
      <c r="P2829" t="s">
        <v>32822</v>
      </c>
      <c r="Q2829" t="s">
        <v>10286</v>
      </c>
    </row>
    <row r="2830" spans="2:17" x14ac:dyDescent="0.3">
      <c r="B2830">
        <v>2824</v>
      </c>
      <c r="C2830" t="s">
        <v>5325</v>
      </c>
      <c r="D2830" t="s">
        <v>42372</v>
      </c>
      <c r="E2830" t="s">
        <v>3508</v>
      </c>
      <c r="F2830" t="s">
        <v>51563</v>
      </c>
      <c r="G2830" t="s">
        <v>5325</v>
      </c>
      <c r="H2830" t="s">
        <v>3655</v>
      </c>
      <c r="I2830" t="s">
        <v>51564</v>
      </c>
      <c r="J2830" t="s">
        <v>5325</v>
      </c>
      <c r="L2830">
        <v>2824</v>
      </c>
      <c r="M2830" t="s">
        <v>10287</v>
      </c>
      <c r="N2830" t="s">
        <v>32673</v>
      </c>
      <c r="O2830" t="s">
        <v>32823</v>
      </c>
      <c r="P2830" t="s">
        <v>32824</v>
      </c>
      <c r="Q2830" t="s">
        <v>10287</v>
      </c>
    </row>
    <row r="2831" spans="2:17" x14ac:dyDescent="0.3">
      <c r="B2831">
        <v>2825</v>
      </c>
      <c r="C2831" t="s">
        <v>5326</v>
      </c>
      <c r="D2831" t="s">
        <v>42374</v>
      </c>
      <c r="E2831" t="s">
        <v>3510</v>
      </c>
      <c r="F2831" t="s">
        <v>51565</v>
      </c>
      <c r="G2831" t="s">
        <v>5326</v>
      </c>
      <c r="H2831" t="s">
        <v>3656</v>
      </c>
      <c r="I2831" t="s">
        <v>51566</v>
      </c>
      <c r="J2831" t="s">
        <v>5326</v>
      </c>
      <c r="L2831">
        <v>2825</v>
      </c>
      <c r="M2831" t="s">
        <v>10288</v>
      </c>
      <c r="N2831" t="s">
        <v>32675</v>
      </c>
      <c r="O2831" t="s">
        <v>32825</v>
      </c>
      <c r="P2831" t="s">
        <v>32826</v>
      </c>
      <c r="Q2831" t="s">
        <v>10288</v>
      </c>
    </row>
    <row r="2832" spans="2:17" x14ac:dyDescent="0.3">
      <c r="B2832">
        <v>2826</v>
      </c>
      <c r="C2832" t="s">
        <v>5327</v>
      </c>
      <c r="D2832" t="s">
        <v>42376</v>
      </c>
      <c r="E2832" t="s">
        <v>3512</v>
      </c>
      <c r="F2832" t="s">
        <v>51567</v>
      </c>
      <c r="G2832" t="s">
        <v>5327</v>
      </c>
      <c r="H2832" t="s">
        <v>3658</v>
      </c>
      <c r="I2832" t="s">
        <v>51568</v>
      </c>
      <c r="J2832" t="s">
        <v>5327</v>
      </c>
      <c r="L2832">
        <v>2826</v>
      </c>
      <c r="M2832" t="s">
        <v>10289</v>
      </c>
      <c r="N2832" t="s">
        <v>32677</v>
      </c>
      <c r="O2832" t="s">
        <v>32827</v>
      </c>
      <c r="P2832" t="s">
        <v>32828</v>
      </c>
      <c r="Q2832" t="s">
        <v>10289</v>
      </c>
    </row>
    <row r="2833" spans="2:17" x14ac:dyDescent="0.3">
      <c r="B2833">
        <v>2827</v>
      </c>
      <c r="C2833" t="s">
        <v>5328</v>
      </c>
      <c r="D2833" t="s">
        <v>42378</v>
      </c>
      <c r="E2833" t="s">
        <v>3514</v>
      </c>
      <c r="F2833" t="s">
        <v>51569</v>
      </c>
      <c r="G2833" t="s">
        <v>5328</v>
      </c>
      <c r="H2833" t="s">
        <v>3660</v>
      </c>
      <c r="I2833" t="s">
        <v>51570</v>
      </c>
      <c r="J2833" t="s">
        <v>5328</v>
      </c>
      <c r="L2833">
        <v>2827</v>
      </c>
      <c r="M2833" t="s">
        <v>10290</v>
      </c>
      <c r="N2833" t="s">
        <v>32679</v>
      </c>
      <c r="O2833" t="s">
        <v>32829</v>
      </c>
      <c r="P2833" t="s">
        <v>32830</v>
      </c>
      <c r="Q2833" t="s">
        <v>10290</v>
      </c>
    </row>
    <row r="2834" spans="2:17" x14ac:dyDescent="0.3">
      <c r="B2834">
        <v>2828</v>
      </c>
      <c r="C2834" t="s">
        <v>5329</v>
      </c>
      <c r="D2834" t="s">
        <v>42380</v>
      </c>
      <c r="E2834" t="s">
        <v>3516</v>
      </c>
      <c r="F2834" t="s">
        <v>51571</v>
      </c>
      <c r="G2834" t="s">
        <v>5329</v>
      </c>
      <c r="H2834" t="s">
        <v>3662</v>
      </c>
      <c r="I2834" t="s">
        <v>51572</v>
      </c>
      <c r="J2834" t="s">
        <v>5329</v>
      </c>
      <c r="L2834">
        <v>2828</v>
      </c>
      <c r="M2834" t="s">
        <v>10291</v>
      </c>
      <c r="N2834" t="s">
        <v>32681</v>
      </c>
      <c r="O2834" t="s">
        <v>32831</v>
      </c>
      <c r="P2834" t="s">
        <v>32832</v>
      </c>
      <c r="Q2834" t="s">
        <v>10291</v>
      </c>
    </row>
    <row r="2835" spans="2:17" x14ac:dyDescent="0.3">
      <c r="B2835">
        <v>2829</v>
      </c>
      <c r="C2835" t="s">
        <v>5330</v>
      </c>
      <c r="D2835" t="s">
        <v>42382</v>
      </c>
      <c r="E2835" t="s">
        <v>49811</v>
      </c>
      <c r="F2835" t="s">
        <v>26706</v>
      </c>
      <c r="G2835" t="s">
        <v>5330</v>
      </c>
      <c r="H2835" t="s">
        <v>49659</v>
      </c>
      <c r="I2835" t="s">
        <v>51573</v>
      </c>
      <c r="J2835" t="s">
        <v>5330</v>
      </c>
      <c r="L2835">
        <v>2829</v>
      </c>
      <c r="M2835" t="s">
        <v>10292</v>
      </c>
      <c r="N2835" t="s">
        <v>32683</v>
      </c>
      <c r="O2835" t="s">
        <v>32833</v>
      </c>
      <c r="P2835" t="s">
        <v>32834</v>
      </c>
      <c r="Q2835" t="s">
        <v>10292</v>
      </c>
    </row>
    <row r="2836" spans="2:17" x14ac:dyDescent="0.3">
      <c r="B2836">
        <v>2830</v>
      </c>
      <c r="C2836" t="s">
        <v>26891</v>
      </c>
      <c r="D2836" t="s">
        <v>42384</v>
      </c>
      <c r="E2836" t="s">
        <v>26708</v>
      </c>
      <c r="F2836" t="s">
        <v>51574</v>
      </c>
      <c r="G2836" t="s">
        <v>26891</v>
      </c>
      <c r="H2836" t="s">
        <v>26717</v>
      </c>
      <c r="I2836" t="s">
        <v>51575</v>
      </c>
      <c r="J2836" t="s">
        <v>26891</v>
      </c>
      <c r="L2836">
        <v>2830</v>
      </c>
      <c r="M2836" t="s">
        <v>10294</v>
      </c>
      <c r="N2836" t="s">
        <v>32835</v>
      </c>
      <c r="O2836" t="s">
        <v>32836</v>
      </c>
      <c r="P2836" t="s">
        <v>32837</v>
      </c>
      <c r="Q2836" t="s">
        <v>10294</v>
      </c>
    </row>
    <row r="2837" spans="2:17" x14ac:dyDescent="0.3">
      <c r="B2837">
        <v>2831</v>
      </c>
      <c r="C2837" t="s">
        <v>5332</v>
      </c>
      <c r="D2837" t="s">
        <v>42386</v>
      </c>
      <c r="E2837" t="s">
        <v>26709</v>
      </c>
      <c r="F2837" t="s">
        <v>51576</v>
      </c>
      <c r="G2837" t="s">
        <v>5332</v>
      </c>
      <c r="H2837" t="s">
        <v>26718</v>
      </c>
      <c r="I2837" t="s">
        <v>51577</v>
      </c>
      <c r="J2837" t="s">
        <v>5332</v>
      </c>
      <c r="L2837">
        <v>2831</v>
      </c>
      <c r="M2837" t="s">
        <v>10295</v>
      </c>
      <c r="N2837" t="s">
        <v>32838</v>
      </c>
      <c r="O2837" t="s">
        <v>32839</v>
      </c>
      <c r="P2837" t="s">
        <v>32840</v>
      </c>
      <c r="Q2837" t="s">
        <v>10295</v>
      </c>
    </row>
    <row r="2838" spans="2:17" x14ac:dyDescent="0.3">
      <c r="B2838">
        <v>2832</v>
      </c>
      <c r="C2838" t="s">
        <v>5333</v>
      </c>
      <c r="D2838" t="s">
        <v>42388</v>
      </c>
      <c r="E2838" t="s">
        <v>26710</v>
      </c>
      <c r="F2838" t="s">
        <v>51578</v>
      </c>
      <c r="G2838" t="s">
        <v>5333</v>
      </c>
      <c r="H2838" t="s">
        <v>26719</v>
      </c>
      <c r="I2838" t="s">
        <v>51579</v>
      </c>
      <c r="J2838" t="s">
        <v>5333</v>
      </c>
      <c r="L2838">
        <v>2832</v>
      </c>
      <c r="M2838" t="s">
        <v>10296</v>
      </c>
      <c r="N2838" t="s">
        <v>32687</v>
      </c>
      <c r="O2838" t="s">
        <v>32841</v>
      </c>
      <c r="P2838" t="s">
        <v>32842</v>
      </c>
      <c r="Q2838" t="s">
        <v>10296</v>
      </c>
    </row>
    <row r="2839" spans="2:17" x14ac:dyDescent="0.3">
      <c r="B2839">
        <v>2833</v>
      </c>
      <c r="C2839" t="s">
        <v>5334</v>
      </c>
      <c r="D2839" t="s">
        <v>42390</v>
      </c>
      <c r="E2839" t="s">
        <v>26711</v>
      </c>
      <c r="F2839" t="s">
        <v>51580</v>
      </c>
      <c r="G2839" t="s">
        <v>5334</v>
      </c>
      <c r="H2839" t="s">
        <v>26721</v>
      </c>
      <c r="I2839" t="s">
        <v>51581</v>
      </c>
      <c r="J2839" t="s">
        <v>5334</v>
      </c>
      <c r="L2839">
        <v>2833</v>
      </c>
      <c r="M2839" t="s">
        <v>10297</v>
      </c>
      <c r="N2839" t="s">
        <v>32689</v>
      </c>
      <c r="O2839" t="s">
        <v>32843</v>
      </c>
      <c r="P2839" t="s">
        <v>32844</v>
      </c>
      <c r="Q2839" t="s">
        <v>10297</v>
      </c>
    </row>
    <row r="2840" spans="2:17" x14ac:dyDescent="0.3">
      <c r="B2840">
        <v>2834</v>
      </c>
      <c r="C2840" t="s">
        <v>5335</v>
      </c>
      <c r="D2840" t="s">
        <v>42392</v>
      </c>
      <c r="E2840" t="s">
        <v>26712</v>
      </c>
      <c r="F2840" t="s">
        <v>51582</v>
      </c>
      <c r="G2840" t="s">
        <v>5335</v>
      </c>
      <c r="H2840" t="s">
        <v>26723</v>
      </c>
      <c r="I2840" t="s">
        <v>51583</v>
      </c>
      <c r="J2840" t="s">
        <v>5335</v>
      </c>
      <c r="L2840">
        <v>2834</v>
      </c>
      <c r="M2840" t="s">
        <v>10298</v>
      </c>
      <c r="N2840" t="s">
        <v>32691</v>
      </c>
      <c r="O2840" t="s">
        <v>32845</v>
      </c>
      <c r="P2840" t="s">
        <v>32846</v>
      </c>
      <c r="Q2840" t="s">
        <v>10298</v>
      </c>
    </row>
    <row r="2841" spans="2:17" x14ac:dyDescent="0.3">
      <c r="B2841">
        <v>2835</v>
      </c>
      <c r="C2841" t="s">
        <v>5336</v>
      </c>
      <c r="D2841" t="s">
        <v>42394</v>
      </c>
      <c r="E2841" t="s">
        <v>3524</v>
      </c>
      <c r="F2841" t="s">
        <v>51584</v>
      </c>
      <c r="G2841" t="s">
        <v>5336</v>
      </c>
      <c r="H2841" t="s">
        <v>3668</v>
      </c>
      <c r="I2841" t="s">
        <v>51585</v>
      </c>
      <c r="J2841" t="s">
        <v>5336</v>
      </c>
      <c r="L2841">
        <v>2835</v>
      </c>
      <c r="M2841" t="s">
        <v>10299</v>
      </c>
      <c r="N2841" t="s">
        <v>32693</v>
      </c>
      <c r="O2841" t="s">
        <v>32847</v>
      </c>
      <c r="P2841" t="s">
        <v>32848</v>
      </c>
      <c r="Q2841" t="s">
        <v>10299</v>
      </c>
    </row>
    <row r="2842" spans="2:17" x14ac:dyDescent="0.3">
      <c r="B2842">
        <v>2836</v>
      </c>
      <c r="C2842" t="s">
        <v>5337</v>
      </c>
      <c r="D2842" t="s">
        <v>42396</v>
      </c>
      <c r="E2842" t="s">
        <v>3526</v>
      </c>
      <c r="F2842" t="s">
        <v>51586</v>
      </c>
      <c r="G2842" t="s">
        <v>5337</v>
      </c>
      <c r="H2842" t="s">
        <v>3670</v>
      </c>
      <c r="I2842" t="s">
        <v>51587</v>
      </c>
      <c r="J2842" t="s">
        <v>5337</v>
      </c>
      <c r="L2842">
        <v>2836</v>
      </c>
      <c r="M2842" t="s">
        <v>10300</v>
      </c>
      <c r="N2842" t="s">
        <v>32695</v>
      </c>
      <c r="O2842" t="s">
        <v>32849</v>
      </c>
      <c r="P2842" t="s">
        <v>32850</v>
      </c>
      <c r="Q2842" t="s">
        <v>10300</v>
      </c>
    </row>
    <row r="2843" spans="2:17" x14ac:dyDescent="0.3">
      <c r="B2843">
        <v>2837</v>
      </c>
      <c r="C2843" t="s">
        <v>5338</v>
      </c>
      <c r="D2843" t="s">
        <v>42398</v>
      </c>
      <c r="E2843" t="s">
        <v>3528</v>
      </c>
      <c r="F2843" t="s">
        <v>51588</v>
      </c>
      <c r="G2843" t="s">
        <v>5338</v>
      </c>
      <c r="H2843" t="s">
        <v>3672</v>
      </c>
      <c r="I2843" t="s">
        <v>51589</v>
      </c>
      <c r="J2843" t="s">
        <v>5338</v>
      </c>
      <c r="L2843">
        <v>2837</v>
      </c>
      <c r="M2843" t="s">
        <v>10301</v>
      </c>
      <c r="N2843" t="s">
        <v>32697</v>
      </c>
      <c r="O2843" t="s">
        <v>32851</v>
      </c>
      <c r="P2843" t="s">
        <v>32852</v>
      </c>
      <c r="Q2843" t="s">
        <v>10301</v>
      </c>
    </row>
    <row r="2844" spans="2:17" x14ac:dyDescent="0.3">
      <c r="B2844">
        <v>2838</v>
      </c>
      <c r="C2844" t="s">
        <v>5339</v>
      </c>
      <c r="D2844" t="s">
        <v>42400</v>
      </c>
      <c r="E2844" t="s">
        <v>3530</v>
      </c>
      <c r="F2844" t="s">
        <v>51590</v>
      </c>
      <c r="G2844" t="s">
        <v>5339</v>
      </c>
      <c r="H2844" t="s">
        <v>3674</v>
      </c>
      <c r="I2844" t="s">
        <v>51591</v>
      </c>
      <c r="J2844" t="s">
        <v>5339</v>
      </c>
      <c r="L2844">
        <v>2838</v>
      </c>
      <c r="M2844" t="s">
        <v>10302</v>
      </c>
      <c r="N2844" t="s">
        <v>32699</v>
      </c>
      <c r="O2844" t="s">
        <v>32853</v>
      </c>
      <c r="P2844" t="s">
        <v>32854</v>
      </c>
      <c r="Q2844" t="s">
        <v>10302</v>
      </c>
    </row>
    <row r="2845" spans="2:17" x14ac:dyDescent="0.3">
      <c r="B2845">
        <v>2839</v>
      </c>
      <c r="C2845" t="s">
        <v>5340</v>
      </c>
      <c r="D2845" t="s">
        <v>42402</v>
      </c>
      <c r="E2845" t="s">
        <v>3532</v>
      </c>
      <c r="F2845" t="s">
        <v>51592</v>
      </c>
      <c r="G2845" t="s">
        <v>5340</v>
      </c>
      <c r="H2845" t="s">
        <v>3676</v>
      </c>
      <c r="I2845" t="s">
        <v>51593</v>
      </c>
      <c r="J2845" t="s">
        <v>5340</v>
      </c>
      <c r="L2845">
        <v>2839</v>
      </c>
      <c r="M2845" t="s">
        <v>10303</v>
      </c>
      <c r="N2845" t="s">
        <v>32701</v>
      </c>
      <c r="O2845" t="s">
        <v>32855</v>
      </c>
      <c r="P2845" t="s">
        <v>32856</v>
      </c>
      <c r="Q2845" t="s">
        <v>10303</v>
      </c>
    </row>
    <row r="2846" spans="2:17" x14ac:dyDescent="0.3">
      <c r="B2846">
        <v>2840</v>
      </c>
      <c r="C2846" t="s">
        <v>51594</v>
      </c>
      <c r="D2846" t="s">
        <v>42405</v>
      </c>
      <c r="E2846" t="s">
        <v>49833</v>
      </c>
      <c r="F2846" t="s">
        <v>51595</v>
      </c>
      <c r="G2846" t="s">
        <v>51594</v>
      </c>
      <c r="H2846" t="s">
        <v>49683</v>
      </c>
      <c r="I2846" t="s">
        <v>51596</v>
      </c>
      <c r="J2846" t="s">
        <v>51594</v>
      </c>
      <c r="L2846">
        <v>2840</v>
      </c>
      <c r="M2846" t="s">
        <v>32857</v>
      </c>
      <c r="N2846" t="s">
        <v>32704</v>
      </c>
      <c r="O2846" t="s">
        <v>32858</v>
      </c>
      <c r="P2846" t="s">
        <v>32859</v>
      </c>
      <c r="Q2846" t="s">
        <v>32857</v>
      </c>
    </row>
    <row r="2847" spans="2:17" x14ac:dyDescent="0.3">
      <c r="B2847">
        <v>2841</v>
      </c>
      <c r="C2847" t="s">
        <v>5341</v>
      </c>
      <c r="D2847" t="s">
        <v>42408</v>
      </c>
      <c r="E2847" t="s">
        <v>3534</v>
      </c>
      <c r="F2847" t="s">
        <v>51597</v>
      </c>
      <c r="G2847" t="s">
        <v>5341</v>
      </c>
      <c r="H2847" t="s">
        <v>3678</v>
      </c>
      <c r="I2847" t="s">
        <v>51598</v>
      </c>
      <c r="J2847" t="s">
        <v>5341</v>
      </c>
      <c r="L2847">
        <v>2841</v>
      </c>
      <c r="M2847" t="s">
        <v>10304</v>
      </c>
      <c r="N2847" t="s">
        <v>32707</v>
      </c>
      <c r="O2847" t="s">
        <v>32860</v>
      </c>
      <c r="P2847" t="s">
        <v>32861</v>
      </c>
      <c r="Q2847" t="s">
        <v>10304</v>
      </c>
    </row>
    <row r="2848" spans="2:17" x14ac:dyDescent="0.3">
      <c r="B2848">
        <v>2842</v>
      </c>
      <c r="C2848" t="s">
        <v>5342</v>
      </c>
      <c r="D2848" t="s">
        <v>42410</v>
      </c>
      <c r="E2848" t="s">
        <v>49838</v>
      </c>
      <c r="F2848" t="s">
        <v>51599</v>
      </c>
      <c r="G2848" t="s">
        <v>5342</v>
      </c>
      <c r="H2848" t="s">
        <v>49689</v>
      </c>
      <c r="I2848" t="s">
        <v>51600</v>
      </c>
      <c r="J2848" t="s">
        <v>5342</v>
      </c>
      <c r="L2848">
        <v>2842</v>
      </c>
      <c r="M2848" t="s">
        <v>10305</v>
      </c>
      <c r="N2848" t="s">
        <v>32709</v>
      </c>
      <c r="O2848" t="s">
        <v>32862</v>
      </c>
      <c r="P2848" t="s">
        <v>32863</v>
      </c>
      <c r="Q2848" t="s">
        <v>10305</v>
      </c>
    </row>
    <row r="2849" spans="2:17" x14ac:dyDescent="0.3">
      <c r="B2849">
        <v>2843</v>
      </c>
      <c r="C2849" t="s">
        <v>5343</v>
      </c>
      <c r="D2849" t="s">
        <v>42413</v>
      </c>
      <c r="E2849" t="s">
        <v>49841</v>
      </c>
      <c r="F2849" t="s">
        <v>51601</v>
      </c>
      <c r="G2849" t="s">
        <v>5343</v>
      </c>
      <c r="H2849" t="s">
        <v>49693</v>
      </c>
      <c r="I2849" t="s">
        <v>51602</v>
      </c>
      <c r="J2849" t="s">
        <v>5343</v>
      </c>
      <c r="L2849">
        <v>2843</v>
      </c>
      <c r="M2849" t="s">
        <v>10306</v>
      </c>
      <c r="N2849" t="s">
        <v>32712</v>
      </c>
      <c r="O2849" t="s">
        <v>32864</v>
      </c>
      <c r="P2849" t="s">
        <v>32865</v>
      </c>
      <c r="Q2849" t="s">
        <v>10306</v>
      </c>
    </row>
    <row r="2850" spans="2:17" x14ac:dyDescent="0.3">
      <c r="B2850">
        <v>2844</v>
      </c>
      <c r="C2850" t="s">
        <v>5344</v>
      </c>
      <c r="D2850" t="s">
        <v>42416</v>
      </c>
      <c r="E2850" t="s">
        <v>3538</v>
      </c>
      <c r="F2850" t="s">
        <v>51603</v>
      </c>
      <c r="G2850" t="s">
        <v>5344</v>
      </c>
      <c r="H2850" t="s">
        <v>3682</v>
      </c>
      <c r="I2850" t="s">
        <v>51604</v>
      </c>
      <c r="J2850" t="s">
        <v>5344</v>
      </c>
      <c r="L2850">
        <v>2844</v>
      </c>
      <c r="M2850" t="s">
        <v>10307</v>
      </c>
      <c r="N2850" t="s">
        <v>32715</v>
      </c>
      <c r="O2850" t="s">
        <v>32866</v>
      </c>
      <c r="P2850" t="s">
        <v>32867</v>
      </c>
      <c r="Q2850" t="s">
        <v>10307</v>
      </c>
    </row>
    <row r="2851" spans="2:17" x14ac:dyDescent="0.3">
      <c r="B2851">
        <v>2845</v>
      </c>
      <c r="C2851" t="s">
        <v>5345</v>
      </c>
      <c r="D2851" t="s">
        <v>42418</v>
      </c>
      <c r="E2851" t="s">
        <v>3540</v>
      </c>
      <c r="F2851" t="s">
        <v>51605</v>
      </c>
      <c r="G2851" t="s">
        <v>5345</v>
      </c>
      <c r="H2851" t="s">
        <v>3684</v>
      </c>
      <c r="I2851" t="s">
        <v>51606</v>
      </c>
      <c r="J2851" t="s">
        <v>5345</v>
      </c>
      <c r="L2851">
        <v>2845</v>
      </c>
      <c r="M2851" t="s">
        <v>10308</v>
      </c>
      <c r="N2851" t="s">
        <v>32717</v>
      </c>
      <c r="O2851" t="s">
        <v>32868</v>
      </c>
      <c r="P2851" t="s">
        <v>32869</v>
      </c>
      <c r="Q2851" t="s">
        <v>10308</v>
      </c>
    </row>
    <row r="2852" spans="2:17" x14ac:dyDescent="0.3">
      <c r="B2852">
        <v>2846</v>
      </c>
      <c r="C2852" t="s">
        <v>5346</v>
      </c>
      <c r="D2852" t="s">
        <v>42420</v>
      </c>
      <c r="E2852" t="s">
        <v>3542</v>
      </c>
      <c r="F2852" t="s">
        <v>51607</v>
      </c>
      <c r="G2852" t="s">
        <v>5346</v>
      </c>
      <c r="H2852" t="s">
        <v>3686</v>
      </c>
      <c r="I2852" t="s">
        <v>51608</v>
      </c>
      <c r="J2852" t="s">
        <v>5346</v>
      </c>
      <c r="L2852">
        <v>2846</v>
      </c>
      <c r="M2852" t="s">
        <v>10309</v>
      </c>
      <c r="N2852" t="s">
        <v>32719</v>
      </c>
      <c r="O2852" t="s">
        <v>32870</v>
      </c>
      <c r="P2852" t="s">
        <v>32871</v>
      </c>
      <c r="Q2852" t="s">
        <v>10309</v>
      </c>
    </row>
    <row r="2853" spans="2:17" x14ac:dyDescent="0.3">
      <c r="B2853">
        <v>2847</v>
      </c>
      <c r="C2853" t="s">
        <v>5347</v>
      </c>
      <c r="D2853" t="s">
        <v>28415</v>
      </c>
      <c r="E2853" t="s">
        <v>3544</v>
      </c>
      <c r="F2853" t="s">
        <v>36992</v>
      </c>
      <c r="G2853" t="s">
        <v>5347</v>
      </c>
      <c r="H2853" t="s">
        <v>3688</v>
      </c>
      <c r="I2853" t="s">
        <v>51609</v>
      </c>
      <c r="J2853" t="s">
        <v>5347</v>
      </c>
      <c r="L2853">
        <v>2847</v>
      </c>
      <c r="M2853" t="s">
        <v>2503</v>
      </c>
      <c r="N2853" t="s">
        <v>28415</v>
      </c>
      <c r="O2853" t="s">
        <v>2504</v>
      </c>
      <c r="P2853" t="s">
        <v>32872</v>
      </c>
      <c r="Q2853" t="s">
        <v>2503</v>
      </c>
    </row>
    <row r="2854" spans="2:17" x14ac:dyDescent="0.3">
      <c r="B2854">
        <v>2848</v>
      </c>
      <c r="C2854" t="s">
        <v>5348</v>
      </c>
      <c r="D2854" t="s">
        <v>28417</v>
      </c>
      <c r="E2854" t="s">
        <v>3546</v>
      </c>
      <c r="F2854" t="s">
        <v>36993</v>
      </c>
      <c r="G2854" t="s">
        <v>5348</v>
      </c>
      <c r="H2854" t="s">
        <v>3690</v>
      </c>
      <c r="I2854" t="s">
        <v>51610</v>
      </c>
      <c r="J2854" t="s">
        <v>5348</v>
      </c>
      <c r="L2854">
        <v>2848</v>
      </c>
      <c r="M2854" t="s">
        <v>2505</v>
      </c>
      <c r="N2854" t="s">
        <v>28417</v>
      </c>
      <c r="O2854" t="s">
        <v>2506</v>
      </c>
      <c r="P2854" t="s">
        <v>32873</v>
      </c>
      <c r="Q2854" t="s">
        <v>2505</v>
      </c>
    </row>
    <row r="2855" spans="2:17" x14ac:dyDescent="0.3">
      <c r="B2855">
        <v>2849</v>
      </c>
      <c r="C2855" t="s">
        <v>5349</v>
      </c>
      <c r="D2855" t="s">
        <v>28419</v>
      </c>
      <c r="E2855" t="s">
        <v>3548</v>
      </c>
      <c r="F2855" t="s">
        <v>36994</v>
      </c>
      <c r="G2855" t="s">
        <v>5349</v>
      </c>
      <c r="H2855" t="s">
        <v>3692</v>
      </c>
      <c r="I2855" t="s">
        <v>51611</v>
      </c>
      <c r="J2855" t="s">
        <v>5349</v>
      </c>
      <c r="L2855">
        <v>2849</v>
      </c>
      <c r="M2855" t="s">
        <v>2507</v>
      </c>
      <c r="N2855" t="s">
        <v>28419</v>
      </c>
      <c r="O2855" t="s">
        <v>2508</v>
      </c>
      <c r="P2855" t="s">
        <v>32874</v>
      </c>
      <c r="Q2855" t="s">
        <v>2507</v>
      </c>
    </row>
    <row r="2856" spans="2:17" x14ac:dyDescent="0.3">
      <c r="B2856">
        <v>2850</v>
      </c>
      <c r="C2856" t="s">
        <v>5350</v>
      </c>
      <c r="D2856" t="s">
        <v>28421</v>
      </c>
      <c r="E2856" t="s">
        <v>3550</v>
      </c>
      <c r="F2856" t="s">
        <v>36995</v>
      </c>
      <c r="G2856" t="s">
        <v>5350</v>
      </c>
      <c r="H2856" t="s">
        <v>3694</v>
      </c>
      <c r="I2856" t="s">
        <v>51612</v>
      </c>
      <c r="J2856" t="s">
        <v>5350</v>
      </c>
      <c r="L2856">
        <v>2850</v>
      </c>
      <c r="M2856" t="s">
        <v>2509</v>
      </c>
      <c r="N2856" t="s">
        <v>28421</v>
      </c>
      <c r="O2856" t="s">
        <v>2510</v>
      </c>
      <c r="P2856" t="s">
        <v>32875</v>
      </c>
      <c r="Q2856" t="s">
        <v>2509</v>
      </c>
    </row>
    <row r="2857" spans="2:17" x14ac:dyDescent="0.3">
      <c r="B2857">
        <v>2851</v>
      </c>
      <c r="C2857" t="s">
        <v>5351</v>
      </c>
      <c r="D2857" t="s">
        <v>28423</v>
      </c>
      <c r="E2857" t="s">
        <v>3552</v>
      </c>
      <c r="F2857" t="s">
        <v>36996</v>
      </c>
      <c r="G2857" t="s">
        <v>5351</v>
      </c>
      <c r="H2857" t="s">
        <v>3696</v>
      </c>
      <c r="I2857" t="s">
        <v>51613</v>
      </c>
      <c r="J2857" t="s">
        <v>5351</v>
      </c>
      <c r="L2857">
        <v>2851</v>
      </c>
      <c r="M2857" t="s">
        <v>2511</v>
      </c>
      <c r="N2857" t="s">
        <v>28423</v>
      </c>
      <c r="O2857" t="s">
        <v>2512</v>
      </c>
      <c r="P2857" t="s">
        <v>32876</v>
      </c>
      <c r="Q2857" t="s">
        <v>2511</v>
      </c>
    </row>
    <row r="2858" spans="2:17" x14ac:dyDescent="0.3">
      <c r="B2858">
        <v>2852</v>
      </c>
      <c r="C2858" t="s">
        <v>5352</v>
      </c>
      <c r="D2858" t="s">
        <v>28425</v>
      </c>
      <c r="E2858" t="s">
        <v>3554</v>
      </c>
      <c r="F2858" t="s">
        <v>36997</v>
      </c>
      <c r="G2858" t="s">
        <v>5352</v>
      </c>
      <c r="H2858" t="s">
        <v>3698</v>
      </c>
      <c r="I2858" t="s">
        <v>51614</v>
      </c>
      <c r="J2858" t="s">
        <v>5352</v>
      </c>
      <c r="L2858">
        <v>2852</v>
      </c>
      <c r="M2858" t="s">
        <v>2513</v>
      </c>
      <c r="N2858" t="s">
        <v>28425</v>
      </c>
      <c r="O2858" t="s">
        <v>2514</v>
      </c>
      <c r="P2858" t="s">
        <v>32877</v>
      </c>
      <c r="Q2858" t="s">
        <v>2513</v>
      </c>
    </row>
    <row r="2859" spans="2:17" x14ac:dyDescent="0.3">
      <c r="B2859">
        <v>2853</v>
      </c>
      <c r="C2859" t="s">
        <v>5353</v>
      </c>
      <c r="D2859" t="s">
        <v>28427</v>
      </c>
      <c r="E2859" t="s">
        <v>3556</v>
      </c>
      <c r="F2859" t="s">
        <v>36998</v>
      </c>
      <c r="G2859" t="s">
        <v>5353</v>
      </c>
      <c r="H2859" t="s">
        <v>3700</v>
      </c>
      <c r="I2859" t="s">
        <v>51615</v>
      </c>
      <c r="J2859" t="s">
        <v>5353</v>
      </c>
      <c r="L2859">
        <v>2853</v>
      </c>
      <c r="M2859" t="s">
        <v>2515</v>
      </c>
      <c r="N2859" t="s">
        <v>28427</v>
      </c>
      <c r="O2859" t="s">
        <v>2516</v>
      </c>
      <c r="P2859" t="s">
        <v>32878</v>
      </c>
      <c r="Q2859" t="s">
        <v>2515</v>
      </c>
    </row>
    <row r="2860" spans="2:17" x14ac:dyDescent="0.3">
      <c r="B2860">
        <v>2854</v>
      </c>
      <c r="C2860" t="s">
        <v>5354</v>
      </c>
      <c r="D2860" t="s">
        <v>28429</v>
      </c>
      <c r="E2860" t="s">
        <v>3558</v>
      </c>
      <c r="F2860" t="s">
        <v>36999</v>
      </c>
      <c r="G2860" t="s">
        <v>5354</v>
      </c>
      <c r="H2860" t="s">
        <v>3702</v>
      </c>
      <c r="I2860" t="s">
        <v>51616</v>
      </c>
      <c r="J2860" t="s">
        <v>5354</v>
      </c>
      <c r="L2860">
        <v>2854</v>
      </c>
      <c r="M2860" t="s">
        <v>2517</v>
      </c>
      <c r="N2860" t="s">
        <v>28429</v>
      </c>
      <c r="O2860" t="s">
        <v>2518</v>
      </c>
      <c r="P2860" t="s">
        <v>32879</v>
      </c>
      <c r="Q2860" t="s">
        <v>2517</v>
      </c>
    </row>
    <row r="2861" spans="2:17" x14ac:dyDescent="0.3">
      <c r="B2861">
        <v>2855</v>
      </c>
      <c r="C2861" t="s">
        <v>5355</v>
      </c>
      <c r="D2861" t="s">
        <v>28431</v>
      </c>
      <c r="E2861" t="s">
        <v>3560</v>
      </c>
      <c r="F2861" t="s">
        <v>37058</v>
      </c>
      <c r="G2861" t="s">
        <v>5355</v>
      </c>
      <c r="H2861" t="s">
        <v>3704</v>
      </c>
      <c r="I2861" t="s">
        <v>51617</v>
      </c>
      <c r="J2861" t="s">
        <v>5355</v>
      </c>
      <c r="L2861">
        <v>2855</v>
      </c>
      <c r="M2861" t="s">
        <v>2519</v>
      </c>
      <c r="N2861" t="s">
        <v>28431</v>
      </c>
      <c r="O2861" t="s">
        <v>2520</v>
      </c>
      <c r="P2861" t="s">
        <v>32880</v>
      </c>
      <c r="Q2861" t="s">
        <v>2519</v>
      </c>
    </row>
    <row r="2862" spans="2:17" x14ac:dyDescent="0.3">
      <c r="B2862">
        <v>2856</v>
      </c>
      <c r="C2862" t="s">
        <v>5356</v>
      </c>
      <c r="D2862" t="s">
        <v>28390</v>
      </c>
      <c r="E2862" t="s">
        <v>3562</v>
      </c>
      <c r="F2862" t="s">
        <v>36950</v>
      </c>
      <c r="G2862" t="s">
        <v>5356</v>
      </c>
      <c r="H2862" t="s">
        <v>3706</v>
      </c>
      <c r="I2862" t="s">
        <v>51618</v>
      </c>
      <c r="J2862" t="s">
        <v>5356</v>
      </c>
      <c r="L2862">
        <v>2856</v>
      </c>
      <c r="M2862" t="s">
        <v>2521</v>
      </c>
      <c r="N2862" t="s">
        <v>28390</v>
      </c>
      <c r="O2862" t="s">
        <v>2522</v>
      </c>
      <c r="P2862" t="s">
        <v>32881</v>
      </c>
      <c r="Q2862" t="s">
        <v>2521</v>
      </c>
    </row>
    <row r="2863" spans="2:17" x14ac:dyDescent="0.3">
      <c r="B2863">
        <v>2857</v>
      </c>
      <c r="C2863" t="s">
        <v>5357</v>
      </c>
      <c r="D2863" t="s">
        <v>28392</v>
      </c>
      <c r="E2863" t="s">
        <v>3564</v>
      </c>
      <c r="F2863" t="s">
        <v>36951</v>
      </c>
      <c r="G2863" t="s">
        <v>5357</v>
      </c>
      <c r="H2863" t="s">
        <v>3708</v>
      </c>
      <c r="I2863" t="s">
        <v>51619</v>
      </c>
      <c r="J2863" t="s">
        <v>5357</v>
      </c>
      <c r="L2863">
        <v>2857</v>
      </c>
      <c r="M2863" t="s">
        <v>2523</v>
      </c>
      <c r="N2863" t="s">
        <v>28392</v>
      </c>
      <c r="O2863" t="s">
        <v>2524</v>
      </c>
      <c r="P2863" t="s">
        <v>32882</v>
      </c>
      <c r="Q2863" t="s">
        <v>2523</v>
      </c>
    </row>
    <row r="2864" spans="2:17" x14ac:dyDescent="0.3">
      <c r="B2864">
        <v>2858</v>
      </c>
      <c r="C2864" t="s">
        <v>5358</v>
      </c>
      <c r="D2864" t="s">
        <v>42433</v>
      </c>
      <c r="E2864" t="s">
        <v>3566</v>
      </c>
      <c r="F2864" t="s">
        <v>51620</v>
      </c>
      <c r="G2864" t="s">
        <v>5358</v>
      </c>
      <c r="H2864" t="s">
        <v>3710</v>
      </c>
      <c r="I2864" t="s">
        <v>51621</v>
      </c>
      <c r="J2864" t="s">
        <v>5358</v>
      </c>
      <c r="L2864">
        <v>2858</v>
      </c>
      <c r="M2864" t="s">
        <v>10310</v>
      </c>
      <c r="N2864" t="s">
        <v>32732</v>
      </c>
      <c r="O2864" t="s">
        <v>32883</v>
      </c>
      <c r="P2864" t="s">
        <v>32884</v>
      </c>
      <c r="Q2864" t="s">
        <v>10310</v>
      </c>
    </row>
    <row r="2865" spans="2:17" x14ac:dyDescent="0.3">
      <c r="B2865">
        <v>2859</v>
      </c>
      <c r="C2865" t="s">
        <v>5359</v>
      </c>
      <c r="D2865" t="s">
        <v>42435</v>
      </c>
      <c r="E2865" t="s">
        <v>3568</v>
      </c>
      <c r="F2865" t="s">
        <v>51622</v>
      </c>
      <c r="G2865" t="s">
        <v>5359</v>
      </c>
      <c r="H2865" t="s">
        <v>3712</v>
      </c>
      <c r="I2865" t="s">
        <v>51623</v>
      </c>
      <c r="J2865" t="s">
        <v>5359</v>
      </c>
      <c r="L2865">
        <v>2859</v>
      </c>
      <c r="M2865" t="s">
        <v>10311</v>
      </c>
      <c r="N2865" t="s">
        <v>32734</v>
      </c>
      <c r="O2865" t="s">
        <v>32885</v>
      </c>
      <c r="P2865" t="s">
        <v>32886</v>
      </c>
      <c r="Q2865" t="s">
        <v>10311</v>
      </c>
    </row>
    <row r="2866" spans="2:17" x14ac:dyDescent="0.3">
      <c r="B2866">
        <v>2860</v>
      </c>
      <c r="C2866" t="s">
        <v>5360</v>
      </c>
      <c r="D2866" t="s">
        <v>42437</v>
      </c>
      <c r="E2866" t="s">
        <v>3570</v>
      </c>
      <c r="F2866" t="s">
        <v>51624</v>
      </c>
      <c r="G2866" t="s">
        <v>5360</v>
      </c>
      <c r="H2866" t="s">
        <v>3714</v>
      </c>
      <c r="I2866" t="s">
        <v>51625</v>
      </c>
      <c r="J2866" t="s">
        <v>5360</v>
      </c>
      <c r="L2866">
        <v>2860</v>
      </c>
      <c r="M2866" t="s">
        <v>10312</v>
      </c>
      <c r="N2866" t="s">
        <v>32736</v>
      </c>
      <c r="O2866" t="s">
        <v>32887</v>
      </c>
      <c r="P2866" t="s">
        <v>32888</v>
      </c>
      <c r="Q2866" t="s">
        <v>10312</v>
      </c>
    </row>
    <row r="2867" spans="2:17" x14ac:dyDescent="0.3">
      <c r="B2867">
        <v>2861</v>
      </c>
      <c r="C2867" t="s">
        <v>51626</v>
      </c>
      <c r="D2867" t="s">
        <v>42440</v>
      </c>
      <c r="E2867" t="s">
        <v>3571</v>
      </c>
      <c r="F2867" t="s">
        <v>51627</v>
      </c>
      <c r="G2867" t="s">
        <v>51626</v>
      </c>
      <c r="H2867" t="s">
        <v>3715</v>
      </c>
      <c r="I2867" t="s">
        <v>51628</v>
      </c>
      <c r="J2867" t="s">
        <v>51626</v>
      </c>
      <c r="L2867">
        <v>2861</v>
      </c>
      <c r="M2867" t="s">
        <v>32889</v>
      </c>
      <c r="N2867" t="s">
        <v>32739</v>
      </c>
      <c r="O2867" t="s">
        <v>32890</v>
      </c>
      <c r="P2867" t="s">
        <v>32891</v>
      </c>
      <c r="Q2867" t="s">
        <v>32889</v>
      </c>
    </row>
    <row r="2868" spans="2:17" x14ac:dyDescent="0.3">
      <c r="B2868">
        <v>2862</v>
      </c>
      <c r="C2868" t="s">
        <v>5843</v>
      </c>
      <c r="D2868" t="s">
        <v>42442</v>
      </c>
      <c r="E2868" t="s">
        <v>3572</v>
      </c>
      <c r="F2868" t="s">
        <v>51629</v>
      </c>
      <c r="G2868" t="s">
        <v>5843</v>
      </c>
      <c r="H2868" t="s">
        <v>3716</v>
      </c>
      <c r="I2868" t="s">
        <v>51630</v>
      </c>
      <c r="J2868" t="s">
        <v>5843</v>
      </c>
      <c r="L2868">
        <v>2862</v>
      </c>
      <c r="M2868" t="s">
        <v>10313</v>
      </c>
      <c r="N2868" t="s">
        <v>32741</v>
      </c>
      <c r="O2868" t="s">
        <v>32892</v>
      </c>
      <c r="P2868" t="s">
        <v>32893</v>
      </c>
      <c r="Q2868" t="s">
        <v>10313</v>
      </c>
    </row>
    <row r="2869" spans="2:17" x14ac:dyDescent="0.3">
      <c r="B2869">
        <v>2863</v>
      </c>
      <c r="C2869" t="s">
        <v>5361</v>
      </c>
      <c r="D2869" t="s">
        <v>42444</v>
      </c>
      <c r="E2869" t="s">
        <v>3574</v>
      </c>
      <c r="F2869" t="s">
        <v>51631</v>
      </c>
      <c r="G2869" t="s">
        <v>5361</v>
      </c>
      <c r="H2869" t="s">
        <v>3718</v>
      </c>
      <c r="I2869" t="s">
        <v>51632</v>
      </c>
      <c r="J2869" t="s">
        <v>5361</v>
      </c>
      <c r="L2869">
        <v>2863</v>
      </c>
      <c r="M2869" t="s">
        <v>10314</v>
      </c>
      <c r="N2869" t="s">
        <v>32743</v>
      </c>
      <c r="O2869" t="s">
        <v>32894</v>
      </c>
      <c r="P2869" t="s">
        <v>32895</v>
      </c>
      <c r="Q2869" t="s">
        <v>10314</v>
      </c>
    </row>
    <row r="2870" spans="2:17" x14ac:dyDescent="0.3">
      <c r="B2870">
        <v>2864</v>
      </c>
      <c r="C2870" t="s">
        <v>5362</v>
      </c>
      <c r="D2870" t="s">
        <v>42446</v>
      </c>
      <c r="E2870" t="s">
        <v>3576</v>
      </c>
      <c r="F2870" t="s">
        <v>51633</v>
      </c>
      <c r="G2870" t="s">
        <v>5362</v>
      </c>
      <c r="H2870" t="s">
        <v>3720</v>
      </c>
      <c r="I2870" t="s">
        <v>51634</v>
      </c>
      <c r="J2870" t="s">
        <v>5362</v>
      </c>
      <c r="L2870">
        <v>2864</v>
      </c>
      <c r="M2870" t="s">
        <v>10315</v>
      </c>
      <c r="N2870" t="s">
        <v>32745</v>
      </c>
      <c r="O2870" t="s">
        <v>32896</v>
      </c>
      <c r="P2870" t="s">
        <v>32897</v>
      </c>
      <c r="Q2870" t="s">
        <v>10315</v>
      </c>
    </row>
    <row r="2871" spans="2:17" x14ac:dyDescent="0.3">
      <c r="B2871">
        <v>2865</v>
      </c>
      <c r="C2871" t="s">
        <v>5363</v>
      </c>
      <c r="D2871" t="s">
        <v>42448</v>
      </c>
      <c r="E2871" t="s">
        <v>3578</v>
      </c>
      <c r="F2871" t="s">
        <v>51635</v>
      </c>
      <c r="G2871" t="s">
        <v>5363</v>
      </c>
      <c r="H2871" t="s">
        <v>3722</v>
      </c>
      <c r="I2871" t="s">
        <v>51636</v>
      </c>
      <c r="J2871" t="s">
        <v>5363</v>
      </c>
      <c r="L2871">
        <v>2865</v>
      </c>
      <c r="M2871" t="s">
        <v>10316</v>
      </c>
      <c r="N2871" t="s">
        <v>32747</v>
      </c>
      <c r="O2871" t="s">
        <v>32898</v>
      </c>
      <c r="P2871" t="s">
        <v>32899</v>
      </c>
      <c r="Q2871" t="s">
        <v>10316</v>
      </c>
    </row>
    <row r="2872" spans="2:17" x14ac:dyDescent="0.3">
      <c r="B2872">
        <v>2866</v>
      </c>
      <c r="C2872" t="s">
        <v>5364</v>
      </c>
      <c r="D2872" t="s">
        <v>42450</v>
      </c>
      <c r="E2872" t="s">
        <v>3580</v>
      </c>
      <c r="F2872" t="s">
        <v>51637</v>
      </c>
      <c r="G2872" t="s">
        <v>5364</v>
      </c>
      <c r="H2872" t="s">
        <v>3724</v>
      </c>
      <c r="I2872" t="s">
        <v>51638</v>
      </c>
      <c r="J2872" t="s">
        <v>5364</v>
      </c>
      <c r="L2872">
        <v>2866</v>
      </c>
      <c r="M2872" t="s">
        <v>10317</v>
      </c>
      <c r="N2872" t="s">
        <v>32749</v>
      </c>
      <c r="O2872" t="s">
        <v>32900</v>
      </c>
      <c r="P2872" t="s">
        <v>32901</v>
      </c>
      <c r="Q2872" t="s">
        <v>10317</v>
      </c>
    </row>
    <row r="2873" spans="2:17" x14ac:dyDescent="0.3">
      <c r="B2873">
        <v>2867</v>
      </c>
      <c r="C2873" t="s">
        <v>5331</v>
      </c>
      <c r="D2873" t="s">
        <v>42452</v>
      </c>
      <c r="E2873" t="s">
        <v>26713</v>
      </c>
      <c r="F2873" t="s">
        <v>51639</v>
      </c>
      <c r="G2873" t="s">
        <v>5331</v>
      </c>
      <c r="H2873" t="s">
        <v>26724</v>
      </c>
      <c r="I2873" t="s">
        <v>51640</v>
      </c>
      <c r="J2873" t="s">
        <v>5331</v>
      </c>
      <c r="L2873">
        <v>2867</v>
      </c>
      <c r="M2873" t="s">
        <v>10293</v>
      </c>
      <c r="N2873" t="s">
        <v>32751</v>
      </c>
      <c r="O2873" t="s">
        <v>32902</v>
      </c>
      <c r="P2873" t="s">
        <v>32903</v>
      </c>
      <c r="Q2873" t="s">
        <v>10293</v>
      </c>
    </row>
    <row r="2874" spans="2:17" x14ac:dyDescent="0.3">
      <c r="B2874">
        <v>2868</v>
      </c>
      <c r="C2874" t="s">
        <v>5365</v>
      </c>
      <c r="D2874" t="s">
        <v>42454</v>
      </c>
      <c r="E2874" t="s">
        <v>3582</v>
      </c>
      <c r="F2874" t="s">
        <v>51641</v>
      </c>
      <c r="G2874" t="s">
        <v>5365</v>
      </c>
      <c r="H2874" t="s">
        <v>3726</v>
      </c>
      <c r="I2874" t="s">
        <v>51642</v>
      </c>
      <c r="J2874" t="s">
        <v>5365</v>
      </c>
      <c r="L2874">
        <v>2868</v>
      </c>
      <c r="M2874" t="s">
        <v>10318</v>
      </c>
      <c r="N2874" t="s">
        <v>32753</v>
      </c>
      <c r="O2874" t="s">
        <v>32904</v>
      </c>
      <c r="P2874" t="s">
        <v>32905</v>
      </c>
      <c r="Q2874" t="s">
        <v>10318</v>
      </c>
    </row>
    <row r="2875" spans="2:17" x14ac:dyDescent="0.3">
      <c r="B2875">
        <v>2869</v>
      </c>
      <c r="C2875" t="s">
        <v>5366</v>
      </c>
      <c r="D2875" t="s">
        <v>42456</v>
      </c>
      <c r="E2875" t="s">
        <v>3584</v>
      </c>
      <c r="F2875" t="s">
        <v>51643</v>
      </c>
      <c r="G2875" t="s">
        <v>5366</v>
      </c>
      <c r="H2875" t="s">
        <v>3728</v>
      </c>
      <c r="I2875" t="s">
        <v>51644</v>
      </c>
      <c r="J2875" t="s">
        <v>5366</v>
      </c>
      <c r="L2875">
        <v>2869</v>
      </c>
      <c r="M2875" t="s">
        <v>10319</v>
      </c>
      <c r="N2875" t="s">
        <v>32755</v>
      </c>
      <c r="O2875" t="s">
        <v>32906</v>
      </c>
      <c r="P2875" t="s">
        <v>32907</v>
      </c>
      <c r="Q2875" t="s">
        <v>10319</v>
      </c>
    </row>
    <row r="2876" spans="2:17" x14ac:dyDescent="0.3">
      <c r="B2876">
        <v>2870</v>
      </c>
      <c r="C2876" t="s">
        <v>5367</v>
      </c>
      <c r="D2876" t="s">
        <v>42458</v>
      </c>
      <c r="E2876" t="s">
        <v>3586</v>
      </c>
      <c r="F2876" t="s">
        <v>51645</v>
      </c>
      <c r="G2876" t="s">
        <v>5367</v>
      </c>
      <c r="H2876" t="s">
        <v>3730</v>
      </c>
      <c r="I2876" t="s">
        <v>51646</v>
      </c>
      <c r="J2876" t="s">
        <v>5367</v>
      </c>
      <c r="L2876">
        <v>2870</v>
      </c>
      <c r="M2876" t="s">
        <v>10320</v>
      </c>
      <c r="N2876" t="s">
        <v>32757</v>
      </c>
      <c r="O2876" t="s">
        <v>32908</v>
      </c>
      <c r="P2876" t="s">
        <v>32909</v>
      </c>
      <c r="Q2876" t="s">
        <v>10320</v>
      </c>
    </row>
    <row r="2877" spans="2:17" x14ac:dyDescent="0.3">
      <c r="B2877">
        <v>2871</v>
      </c>
      <c r="C2877" t="s">
        <v>5368</v>
      </c>
      <c r="D2877" t="s">
        <v>42460</v>
      </c>
      <c r="E2877" t="s">
        <v>3588</v>
      </c>
      <c r="F2877" t="s">
        <v>51647</v>
      </c>
      <c r="G2877" t="s">
        <v>5368</v>
      </c>
      <c r="H2877" t="s">
        <v>3732</v>
      </c>
      <c r="I2877" t="s">
        <v>51648</v>
      </c>
      <c r="J2877" t="s">
        <v>5368</v>
      </c>
      <c r="L2877">
        <v>2871</v>
      </c>
      <c r="M2877" t="s">
        <v>10321</v>
      </c>
      <c r="N2877" t="s">
        <v>32759</v>
      </c>
      <c r="O2877" t="s">
        <v>32910</v>
      </c>
      <c r="P2877" t="s">
        <v>32911</v>
      </c>
      <c r="Q2877" t="s">
        <v>10321</v>
      </c>
    </row>
    <row r="2878" spans="2:17" x14ac:dyDescent="0.3">
      <c r="B2878">
        <v>2872</v>
      </c>
      <c r="C2878" t="s">
        <v>5369</v>
      </c>
      <c r="D2878" t="s">
        <v>42462</v>
      </c>
      <c r="E2878" t="s">
        <v>3590</v>
      </c>
      <c r="F2878" t="s">
        <v>51649</v>
      </c>
      <c r="G2878" t="s">
        <v>5369</v>
      </c>
      <c r="H2878" t="s">
        <v>3734</v>
      </c>
      <c r="I2878" t="s">
        <v>51650</v>
      </c>
      <c r="J2878" t="s">
        <v>5369</v>
      </c>
      <c r="L2878">
        <v>2872</v>
      </c>
      <c r="M2878" t="s">
        <v>10322</v>
      </c>
      <c r="N2878" t="s">
        <v>32761</v>
      </c>
      <c r="O2878" t="s">
        <v>32912</v>
      </c>
      <c r="P2878" t="s">
        <v>32913</v>
      </c>
      <c r="Q2878" t="s">
        <v>10322</v>
      </c>
    </row>
    <row r="2879" spans="2:17" x14ac:dyDescent="0.3">
      <c r="B2879">
        <v>2873</v>
      </c>
      <c r="C2879" t="s">
        <v>5370</v>
      </c>
      <c r="D2879" t="s">
        <v>42464</v>
      </c>
      <c r="E2879" t="s">
        <v>3592</v>
      </c>
      <c r="F2879" t="s">
        <v>51651</v>
      </c>
      <c r="G2879" t="s">
        <v>5370</v>
      </c>
      <c r="H2879" t="s">
        <v>3736</v>
      </c>
      <c r="I2879" t="s">
        <v>51652</v>
      </c>
      <c r="J2879" t="s">
        <v>5370</v>
      </c>
      <c r="L2879">
        <v>2873</v>
      </c>
      <c r="M2879" t="s">
        <v>10323</v>
      </c>
      <c r="N2879" t="s">
        <v>32763</v>
      </c>
      <c r="O2879" t="s">
        <v>32914</v>
      </c>
      <c r="P2879" t="s">
        <v>32915</v>
      </c>
      <c r="Q2879" t="s">
        <v>10323</v>
      </c>
    </row>
    <row r="2880" spans="2:17" x14ac:dyDescent="0.3">
      <c r="B2880">
        <v>2874</v>
      </c>
      <c r="C2880" t="s">
        <v>5371</v>
      </c>
      <c r="D2880" t="s">
        <v>42466</v>
      </c>
      <c r="E2880" t="s">
        <v>3594</v>
      </c>
      <c r="F2880" t="s">
        <v>51653</v>
      </c>
      <c r="G2880" t="s">
        <v>5371</v>
      </c>
      <c r="H2880" t="s">
        <v>3738</v>
      </c>
      <c r="I2880" t="s">
        <v>51654</v>
      </c>
      <c r="J2880" t="s">
        <v>5371</v>
      </c>
      <c r="L2880">
        <v>2874</v>
      </c>
      <c r="M2880" t="s">
        <v>10324</v>
      </c>
      <c r="N2880" t="s">
        <v>32765</v>
      </c>
      <c r="O2880" t="s">
        <v>32916</v>
      </c>
      <c r="P2880" t="s">
        <v>32917</v>
      </c>
      <c r="Q2880" t="s">
        <v>10324</v>
      </c>
    </row>
    <row r="2881" spans="2:17" x14ac:dyDescent="0.3">
      <c r="B2881">
        <v>2875</v>
      </c>
      <c r="C2881" t="s">
        <v>5372</v>
      </c>
      <c r="D2881" t="s">
        <v>42468</v>
      </c>
      <c r="E2881" t="s">
        <v>3596</v>
      </c>
      <c r="F2881" t="s">
        <v>51655</v>
      </c>
      <c r="G2881" t="s">
        <v>5372</v>
      </c>
      <c r="H2881" t="s">
        <v>3740</v>
      </c>
      <c r="I2881" t="s">
        <v>51656</v>
      </c>
      <c r="J2881" t="s">
        <v>5372</v>
      </c>
      <c r="L2881">
        <v>2875</v>
      </c>
      <c r="M2881" t="s">
        <v>10325</v>
      </c>
      <c r="N2881" t="s">
        <v>32767</v>
      </c>
      <c r="O2881" t="s">
        <v>32918</v>
      </c>
      <c r="P2881" t="s">
        <v>32919</v>
      </c>
      <c r="Q2881" t="s">
        <v>10325</v>
      </c>
    </row>
    <row r="2882" spans="2:17" x14ac:dyDescent="0.3">
      <c r="B2882">
        <v>2876</v>
      </c>
      <c r="C2882" t="s">
        <v>5373</v>
      </c>
      <c r="D2882" t="s">
        <v>42470</v>
      </c>
      <c r="E2882" t="s">
        <v>3598</v>
      </c>
      <c r="F2882" t="s">
        <v>51657</v>
      </c>
      <c r="G2882" t="s">
        <v>5373</v>
      </c>
      <c r="H2882" t="s">
        <v>3742</v>
      </c>
      <c r="I2882" t="s">
        <v>51658</v>
      </c>
      <c r="J2882" t="s">
        <v>5373</v>
      </c>
      <c r="L2882">
        <v>2876</v>
      </c>
      <c r="M2882" t="s">
        <v>10326</v>
      </c>
      <c r="N2882" t="s">
        <v>32769</v>
      </c>
      <c r="O2882" t="s">
        <v>32920</v>
      </c>
      <c r="P2882" t="s">
        <v>32921</v>
      </c>
      <c r="Q2882" t="s">
        <v>10326</v>
      </c>
    </row>
    <row r="2883" spans="2:17" x14ac:dyDescent="0.3">
      <c r="B2883">
        <v>2877</v>
      </c>
      <c r="C2883" t="s">
        <v>5374</v>
      </c>
      <c r="D2883" t="s">
        <v>42472</v>
      </c>
      <c r="E2883" t="s">
        <v>3600</v>
      </c>
      <c r="F2883" t="s">
        <v>51659</v>
      </c>
      <c r="G2883" t="s">
        <v>5374</v>
      </c>
      <c r="H2883" t="s">
        <v>3744</v>
      </c>
      <c r="I2883" t="s">
        <v>51660</v>
      </c>
      <c r="J2883" t="s">
        <v>5374</v>
      </c>
      <c r="L2883">
        <v>2877</v>
      </c>
      <c r="M2883" t="s">
        <v>10327</v>
      </c>
      <c r="N2883" t="s">
        <v>32771</v>
      </c>
      <c r="O2883" t="s">
        <v>32922</v>
      </c>
      <c r="P2883" t="s">
        <v>32923</v>
      </c>
      <c r="Q2883" t="s">
        <v>10327</v>
      </c>
    </row>
    <row r="2884" spans="2:17" x14ac:dyDescent="0.3">
      <c r="B2884">
        <v>2878</v>
      </c>
      <c r="C2884" t="s">
        <v>5375</v>
      </c>
      <c r="D2884" t="s">
        <v>42474</v>
      </c>
      <c r="E2884" t="s">
        <v>3602</v>
      </c>
      <c r="F2884" t="s">
        <v>51661</v>
      </c>
      <c r="G2884" t="s">
        <v>5375</v>
      </c>
      <c r="H2884" t="s">
        <v>3746</v>
      </c>
      <c r="I2884" t="s">
        <v>51662</v>
      </c>
      <c r="J2884" t="s">
        <v>5375</v>
      </c>
      <c r="L2884">
        <v>2878</v>
      </c>
      <c r="M2884" t="s">
        <v>10328</v>
      </c>
      <c r="N2884" t="s">
        <v>32773</v>
      </c>
      <c r="O2884" t="s">
        <v>32924</v>
      </c>
      <c r="P2884" t="s">
        <v>32925</v>
      </c>
      <c r="Q2884" t="s">
        <v>10328</v>
      </c>
    </row>
    <row r="2885" spans="2:17" x14ac:dyDescent="0.3">
      <c r="B2885">
        <v>2879</v>
      </c>
      <c r="C2885" t="s">
        <v>5376</v>
      </c>
      <c r="D2885" t="s">
        <v>42476</v>
      </c>
      <c r="E2885" t="s">
        <v>3604</v>
      </c>
      <c r="F2885" t="s">
        <v>51663</v>
      </c>
      <c r="G2885" t="s">
        <v>5376</v>
      </c>
      <c r="H2885" t="s">
        <v>3748</v>
      </c>
      <c r="I2885" t="s">
        <v>51664</v>
      </c>
      <c r="J2885" t="s">
        <v>5376</v>
      </c>
      <c r="L2885">
        <v>2879</v>
      </c>
      <c r="M2885" t="s">
        <v>10329</v>
      </c>
      <c r="N2885" t="s">
        <v>32775</v>
      </c>
      <c r="O2885" t="s">
        <v>32926</v>
      </c>
      <c r="P2885" t="s">
        <v>32927</v>
      </c>
      <c r="Q2885" t="s">
        <v>10329</v>
      </c>
    </row>
    <row r="2886" spans="2:17" x14ac:dyDescent="0.3">
      <c r="B2886">
        <v>2880</v>
      </c>
      <c r="C2886" t="s">
        <v>5377</v>
      </c>
      <c r="D2886" t="s">
        <v>42478</v>
      </c>
      <c r="E2886" t="s">
        <v>3606</v>
      </c>
      <c r="F2886" t="s">
        <v>51665</v>
      </c>
      <c r="G2886" t="s">
        <v>5377</v>
      </c>
      <c r="H2886" t="s">
        <v>3750</v>
      </c>
      <c r="I2886" t="s">
        <v>51666</v>
      </c>
      <c r="J2886" t="s">
        <v>5377</v>
      </c>
      <c r="L2886">
        <v>2880</v>
      </c>
      <c r="M2886" t="s">
        <v>10330</v>
      </c>
      <c r="N2886" t="s">
        <v>32777</v>
      </c>
      <c r="O2886" t="s">
        <v>32928</v>
      </c>
      <c r="P2886" t="s">
        <v>32929</v>
      </c>
      <c r="Q2886" t="s">
        <v>10330</v>
      </c>
    </row>
    <row r="2887" spans="2:17" x14ac:dyDescent="0.3">
      <c r="B2887">
        <v>2881</v>
      </c>
      <c r="C2887" t="s">
        <v>5378</v>
      </c>
      <c r="D2887" t="s">
        <v>42480</v>
      </c>
      <c r="E2887" t="s">
        <v>3608</v>
      </c>
      <c r="F2887" t="s">
        <v>51667</v>
      </c>
      <c r="G2887" t="s">
        <v>5378</v>
      </c>
      <c r="H2887" t="s">
        <v>3752</v>
      </c>
      <c r="I2887" t="s">
        <v>51668</v>
      </c>
      <c r="J2887" t="s">
        <v>5378</v>
      </c>
      <c r="L2887">
        <v>2881</v>
      </c>
      <c r="M2887" t="s">
        <v>10331</v>
      </c>
      <c r="N2887" t="s">
        <v>32779</v>
      </c>
      <c r="O2887" t="s">
        <v>32930</v>
      </c>
      <c r="P2887" t="s">
        <v>32931</v>
      </c>
      <c r="Q2887" t="s">
        <v>10331</v>
      </c>
    </row>
    <row r="2888" spans="2:17" x14ac:dyDescent="0.3">
      <c r="B2888">
        <v>2882</v>
      </c>
      <c r="C2888" t="s">
        <v>5379</v>
      </c>
      <c r="D2888" t="s">
        <v>42482</v>
      </c>
      <c r="E2888" t="s">
        <v>3610</v>
      </c>
      <c r="F2888" t="s">
        <v>51669</v>
      </c>
      <c r="G2888" t="s">
        <v>5379</v>
      </c>
      <c r="H2888" t="s">
        <v>3754</v>
      </c>
      <c r="I2888" t="s">
        <v>51670</v>
      </c>
      <c r="J2888" t="s">
        <v>5379</v>
      </c>
      <c r="L2888">
        <v>2882</v>
      </c>
      <c r="M2888" t="s">
        <v>10332</v>
      </c>
      <c r="N2888" t="s">
        <v>32781</v>
      </c>
      <c r="O2888" t="s">
        <v>32932</v>
      </c>
      <c r="P2888" t="s">
        <v>32933</v>
      </c>
      <c r="Q2888" t="s">
        <v>10332</v>
      </c>
    </row>
    <row r="2889" spans="2:17" x14ac:dyDescent="0.3">
      <c r="B2889">
        <v>2883</v>
      </c>
      <c r="C2889" t="s">
        <v>5380</v>
      </c>
      <c r="D2889" t="s">
        <v>42484</v>
      </c>
      <c r="E2889" t="s">
        <v>3612</v>
      </c>
      <c r="F2889" t="s">
        <v>51671</v>
      </c>
      <c r="G2889" t="s">
        <v>5380</v>
      </c>
      <c r="H2889" t="s">
        <v>3756</v>
      </c>
      <c r="I2889" t="s">
        <v>51672</v>
      </c>
      <c r="J2889" t="s">
        <v>5380</v>
      </c>
      <c r="L2889">
        <v>2883</v>
      </c>
      <c r="M2889" t="s">
        <v>10333</v>
      </c>
      <c r="N2889" t="s">
        <v>32783</v>
      </c>
      <c r="O2889" t="s">
        <v>32934</v>
      </c>
      <c r="P2889" t="s">
        <v>32935</v>
      </c>
      <c r="Q2889" t="s">
        <v>10333</v>
      </c>
    </row>
    <row r="2890" spans="2:17" x14ac:dyDescent="0.3">
      <c r="B2890">
        <v>2884</v>
      </c>
      <c r="C2890" t="s">
        <v>5381</v>
      </c>
      <c r="D2890" t="s">
        <v>42486</v>
      </c>
      <c r="E2890" t="s">
        <v>3614</v>
      </c>
      <c r="F2890" t="s">
        <v>51673</v>
      </c>
      <c r="G2890" t="s">
        <v>5381</v>
      </c>
      <c r="H2890" t="s">
        <v>3758</v>
      </c>
      <c r="I2890" t="s">
        <v>51674</v>
      </c>
      <c r="J2890" t="s">
        <v>5381</v>
      </c>
      <c r="L2890">
        <v>2884</v>
      </c>
      <c r="M2890" t="s">
        <v>10334</v>
      </c>
      <c r="N2890" t="s">
        <v>32785</v>
      </c>
      <c r="O2890" t="s">
        <v>32936</v>
      </c>
      <c r="P2890" t="s">
        <v>32937</v>
      </c>
      <c r="Q2890" t="s">
        <v>10334</v>
      </c>
    </row>
    <row r="2891" spans="2:17" x14ac:dyDescent="0.3">
      <c r="B2891">
        <v>2885</v>
      </c>
      <c r="C2891" t="s">
        <v>5382</v>
      </c>
      <c r="D2891" t="s">
        <v>42488</v>
      </c>
      <c r="E2891" t="s">
        <v>3616</v>
      </c>
      <c r="F2891" t="s">
        <v>51675</v>
      </c>
      <c r="G2891" t="s">
        <v>5382</v>
      </c>
      <c r="H2891" t="s">
        <v>3760</v>
      </c>
      <c r="I2891" t="s">
        <v>51676</v>
      </c>
      <c r="J2891" t="s">
        <v>5382</v>
      </c>
      <c r="L2891">
        <v>2885</v>
      </c>
      <c r="M2891" t="s">
        <v>10335</v>
      </c>
      <c r="N2891" t="s">
        <v>32787</v>
      </c>
      <c r="O2891" t="s">
        <v>32938</v>
      </c>
      <c r="P2891" t="s">
        <v>32939</v>
      </c>
      <c r="Q2891" t="s">
        <v>10335</v>
      </c>
    </row>
    <row r="2892" spans="2:17" x14ac:dyDescent="0.3">
      <c r="B2892">
        <v>2886</v>
      </c>
      <c r="C2892" t="s">
        <v>5383</v>
      </c>
      <c r="D2892" t="s">
        <v>42490</v>
      </c>
      <c r="E2892" t="s">
        <v>3618</v>
      </c>
      <c r="F2892" t="s">
        <v>51677</v>
      </c>
      <c r="G2892" t="s">
        <v>5383</v>
      </c>
      <c r="H2892" t="s">
        <v>3762</v>
      </c>
      <c r="I2892" t="s">
        <v>51678</v>
      </c>
      <c r="J2892" t="s">
        <v>5383</v>
      </c>
      <c r="L2892">
        <v>2886</v>
      </c>
      <c r="M2892" t="s">
        <v>10336</v>
      </c>
      <c r="N2892" t="s">
        <v>32789</v>
      </c>
      <c r="O2892" t="s">
        <v>32940</v>
      </c>
      <c r="P2892" t="s">
        <v>32941</v>
      </c>
      <c r="Q2892" t="s">
        <v>10336</v>
      </c>
    </row>
    <row r="2893" spans="2:17" x14ac:dyDescent="0.3">
      <c r="B2893">
        <v>2887</v>
      </c>
      <c r="C2893" t="s">
        <v>5384</v>
      </c>
      <c r="D2893" t="s">
        <v>42492</v>
      </c>
      <c r="E2893" t="s">
        <v>3620</v>
      </c>
      <c r="F2893" t="s">
        <v>51679</v>
      </c>
      <c r="G2893" t="s">
        <v>5384</v>
      </c>
      <c r="H2893" t="s">
        <v>3764</v>
      </c>
      <c r="I2893" t="s">
        <v>51680</v>
      </c>
      <c r="J2893" t="s">
        <v>5384</v>
      </c>
      <c r="L2893">
        <v>2887</v>
      </c>
      <c r="M2893" t="s">
        <v>10337</v>
      </c>
      <c r="N2893" t="s">
        <v>32791</v>
      </c>
      <c r="O2893" t="s">
        <v>32942</v>
      </c>
      <c r="P2893" t="s">
        <v>32943</v>
      </c>
      <c r="Q2893" t="s">
        <v>10337</v>
      </c>
    </row>
    <row r="2894" spans="2:17" x14ac:dyDescent="0.3">
      <c r="B2894">
        <v>2888</v>
      </c>
      <c r="C2894" t="s">
        <v>5385</v>
      </c>
      <c r="D2894" t="s">
        <v>42494</v>
      </c>
      <c r="E2894" t="s">
        <v>3622</v>
      </c>
      <c r="F2894" t="s">
        <v>51681</v>
      </c>
      <c r="G2894" t="s">
        <v>5385</v>
      </c>
      <c r="H2894" t="s">
        <v>3766</v>
      </c>
      <c r="I2894" t="s">
        <v>51682</v>
      </c>
      <c r="J2894" t="s">
        <v>5385</v>
      </c>
      <c r="L2894">
        <v>2888</v>
      </c>
      <c r="M2894" t="s">
        <v>10338</v>
      </c>
      <c r="N2894" t="s">
        <v>32793</v>
      </c>
      <c r="O2894" t="s">
        <v>32944</v>
      </c>
      <c r="P2894" t="s">
        <v>32945</v>
      </c>
      <c r="Q2894" t="s">
        <v>10338</v>
      </c>
    </row>
    <row r="2895" spans="2:17" x14ac:dyDescent="0.3">
      <c r="B2895">
        <v>2889</v>
      </c>
      <c r="C2895" t="s">
        <v>5386</v>
      </c>
      <c r="D2895" t="s">
        <v>42496</v>
      </c>
      <c r="E2895" t="s">
        <v>3624</v>
      </c>
      <c r="F2895" t="s">
        <v>51683</v>
      </c>
      <c r="G2895" t="s">
        <v>5386</v>
      </c>
      <c r="H2895" t="s">
        <v>3768</v>
      </c>
      <c r="I2895" t="s">
        <v>51684</v>
      </c>
      <c r="J2895" t="s">
        <v>5386</v>
      </c>
      <c r="L2895">
        <v>2889</v>
      </c>
      <c r="M2895" t="s">
        <v>10339</v>
      </c>
      <c r="N2895" t="s">
        <v>32795</v>
      </c>
      <c r="O2895" t="s">
        <v>32946</v>
      </c>
      <c r="P2895" t="s">
        <v>32947</v>
      </c>
      <c r="Q2895" t="s">
        <v>10339</v>
      </c>
    </row>
    <row r="2896" spans="2:17" x14ac:dyDescent="0.3">
      <c r="B2896">
        <v>2890</v>
      </c>
      <c r="C2896" t="s">
        <v>5387</v>
      </c>
      <c r="D2896" t="s">
        <v>42498</v>
      </c>
      <c r="E2896" t="s">
        <v>3626</v>
      </c>
      <c r="F2896" t="s">
        <v>51685</v>
      </c>
      <c r="G2896" t="s">
        <v>5387</v>
      </c>
      <c r="H2896" t="s">
        <v>3769</v>
      </c>
      <c r="I2896" t="s">
        <v>51686</v>
      </c>
      <c r="J2896" t="s">
        <v>5387</v>
      </c>
      <c r="L2896">
        <v>2890</v>
      </c>
      <c r="M2896" t="s">
        <v>10340</v>
      </c>
      <c r="N2896" t="s">
        <v>32797</v>
      </c>
      <c r="O2896" t="s">
        <v>32948</v>
      </c>
      <c r="P2896" t="s">
        <v>32949</v>
      </c>
      <c r="Q2896" t="s">
        <v>10340</v>
      </c>
    </row>
    <row r="2897" spans="2:17" x14ac:dyDescent="0.3">
      <c r="B2897">
        <v>2891</v>
      </c>
      <c r="C2897" t="s">
        <v>5388</v>
      </c>
      <c r="D2897" t="s">
        <v>42500</v>
      </c>
      <c r="E2897" t="s">
        <v>3628</v>
      </c>
      <c r="F2897" t="s">
        <v>51687</v>
      </c>
      <c r="G2897" t="s">
        <v>5388</v>
      </c>
      <c r="H2897" t="s">
        <v>3770</v>
      </c>
      <c r="I2897" t="s">
        <v>51688</v>
      </c>
      <c r="J2897" t="s">
        <v>5388</v>
      </c>
      <c r="L2897">
        <v>2891</v>
      </c>
      <c r="M2897" t="s">
        <v>10341</v>
      </c>
      <c r="N2897" t="s">
        <v>32799</v>
      </c>
      <c r="O2897" t="s">
        <v>32950</v>
      </c>
      <c r="P2897" t="s">
        <v>32951</v>
      </c>
      <c r="Q2897" t="s">
        <v>10341</v>
      </c>
    </row>
    <row r="2898" spans="2:17" x14ac:dyDescent="0.3">
      <c r="B2898">
        <v>2892</v>
      </c>
      <c r="C2898" t="s">
        <v>5389</v>
      </c>
      <c r="D2898" t="s">
        <v>42502</v>
      </c>
      <c r="E2898" t="s">
        <v>3630</v>
      </c>
      <c r="F2898" t="s">
        <v>51689</v>
      </c>
      <c r="G2898" t="s">
        <v>5389</v>
      </c>
      <c r="H2898" t="s">
        <v>3771</v>
      </c>
      <c r="I2898" t="s">
        <v>51690</v>
      </c>
      <c r="J2898" t="s">
        <v>5389</v>
      </c>
      <c r="L2898">
        <v>2892</v>
      </c>
      <c r="M2898" t="s">
        <v>10342</v>
      </c>
      <c r="N2898" t="s">
        <v>32801</v>
      </c>
      <c r="O2898" t="s">
        <v>32952</v>
      </c>
      <c r="P2898" t="s">
        <v>32953</v>
      </c>
      <c r="Q2898" t="s">
        <v>10342</v>
      </c>
    </row>
    <row r="2899" spans="2:17" x14ac:dyDescent="0.3">
      <c r="B2899">
        <v>2893</v>
      </c>
      <c r="C2899" t="s">
        <v>26990</v>
      </c>
      <c r="D2899" t="s">
        <v>42504</v>
      </c>
      <c r="E2899" t="s">
        <v>3631</v>
      </c>
      <c r="F2899" t="s">
        <v>51691</v>
      </c>
      <c r="G2899" t="s">
        <v>26990</v>
      </c>
      <c r="H2899" t="s">
        <v>3772</v>
      </c>
      <c r="I2899" t="s">
        <v>51692</v>
      </c>
      <c r="J2899" t="s">
        <v>26990</v>
      </c>
      <c r="L2899">
        <v>2893</v>
      </c>
      <c r="M2899" t="s">
        <v>27092</v>
      </c>
      <c r="N2899" t="s">
        <v>32803</v>
      </c>
      <c r="O2899" t="s">
        <v>32954</v>
      </c>
      <c r="P2899" t="s">
        <v>32955</v>
      </c>
      <c r="Q2899" t="s">
        <v>27092</v>
      </c>
    </row>
    <row r="2900" spans="2:17" x14ac:dyDescent="0.3">
      <c r="B2900">
        <v>2894</v>
      </c>
      <c r="C2900" t="s">
        <v>26991</v>
      </c>
      <c r="D2900" t="s">
        <v>42506</v>
      </c>
      <c r="E2900" t="s">
        <v>3632</v>
      </c>
      <c r="F2900" t="s">
        <v>51693</v>
      </c>
      <c r="G2900" t="s">
        <v>26991</v>
      </c>
      <c r="H2900" t="s">
        <v>3773</v>
      </c>
      <c r="I2900" t="s">
        <v>51694</v>
      </c>
      <c r="J2900" t="s">
        <v>26991</v>
      </c>
      <c r="L2900">
        <v>2894</v>
      </c>
      <c r="M2900" t="s">
        <v>27093</v>
      </c>
      <c r="N2900" t="s">
        <v>32805</v>
      </c>
      <c r="O2900" t="s">
        <v>32956</v>
      </c>
      <c r="P2900" t="s">
        <v>32957</v>
      </c>
      <c r="Q2900" t="s">
        <v>27093</v>
      </c>
    </row>
    <row r="2901" spans="2:17" x14ac:dyDescent="0.3">
      <c r="B2901">
        <v>2895</v>
      </c>
      <c r="C2901" t="s">
        <v>26992</v>
      </c>
      <c r="D2901" t="s">
        <v>42508</v>
      </c>
      <c r="E2901" t="s">
        <v>3633</v>
      </c>
      <c r="F2901" t="s">
        <v>51695</v>
      </c>
      <c r="G2901" t="s">
        <v>26992</v>
      </c>
      <c r="H2901" t="s">
        <v>3774</v>
      </c>
      <c r="I2901" t="s">
        <v>51696</v>
      </c>
      <c r="J2901" t="s">
        <v>26992</v>
      </c>
      <c r="L2901">
        <v>2895</v>
      </c>
      <c r="M2901" t="s">
        <v>27094</v>
      </c>
      <c r="N2901" t="s">
        <v>32807</v>
      </c>
      <c r="O2901" t="s">
        <v>32958</v>
      </c>
      <c r="P2901" t="s">
        <v>32959</v>
      </c>
      <c r="Q2901" t="s">
        <v>27094</v>
      </c>
    </row>
    <row r="2902" spans="2:17" x14ac:dyDescent="0.3">
      <c r="B2902">
        <v>2896</v>
      </c>
      <c r="C2902" t="s">
        <v>5390</v>
      </c>
      <c r="D2902" t="s">
        <v>42510</v>
      </c>
      <c r="E2902" t="s">
        <v>3635</v>
      </c>
      <c r="F2902" t="s">
        <v>51697</v>
      </c>
      <c r="G2902" t="s">
        <v>5390</v>
      </c>
      <c r="H2902" t="s">
        <v>3775</v>
      </c>
      <c r="I2902" t="s">
        <v>51698</v>
      </c>
      <c r="J2902" t="s">
        <v>5390</v>
      </c>
      <c r="L2902">
        <v>2896</v>
      </c>
      <c r="M2902" t="s">
        <v>10343</v>
      </c>
      <c r="N2902" t="s">
        <v>32809</v>
      </c>
      <c r="O2902" t="s">
        <v>32960</v>
      </c>
      <c r="P2902" t="s">
        <v>32961</v>
      </c>
      <c r="Q2902" t="s">
        <v>10343</v>
      </c>
    </row>
    <row r="2903" spans="2:17" x14ac:dyDescent="0.3">
      <c r="B2903">
        <v>2897</v>
      </c>
      <c r="C2903" t="s">
        <v>5391</v>
      </c>
      <c r="D2903" t="s">
        <v>42512</v>
      </c>
      <c r="E2903" t="s">
        <v>3637</v>
      </c>
      <c r="F2903" t="s">
        <v>51699</v>
      </c>
      <c r="G2903" t="s">
        <v>5391</v>
      </c>
      <c r="H2903" t="s">
        <v>3777</v>
      </c>
      <c r="I2903" t="s">
        <v>51700</v>
      </c>
      <c r="J2903" t="s">
        <v>5391</v>
      </c>
      <c r="L2903">
        <v>2897</v>
      </c>
      <c r="M2903" t="s">
        <v>10344</v>
      </c>
      <c r="N2903" t="s">
        <v>32962</v>
      </c>
      <c r="O2903" t="s">
        <v>32963</v>
      </c>
      <c r="P2903" t="s">
        <v>32964</v>
      </c>
      <c r="Q2903" t="s">
        <v>10344</v>
      </c>
    </row>
    <row r="2904" spans="2:17" x14ac:dyDescent="0.3">
      <c r="B2904">
        <v>2898</v>
      </c>
      <c r="C2904" t="s">
        <v>5392</v>
      </c>
      <c r="D2904" t="s">
        <v>42514</v>
      </c>
      <c r="E2904" t="s">
        <v>3639</v>
      </c>
      <c r="F2904" t="s">
        <v>51701</v>
      </c>
      <c r="G2904" t="s">
        <v>5392</v>
      </c>
      <c r="H2904" t="s">
        <v>3779</v>
      </c>
      <c r="I2904" t="s">
        <v>51702</v>
      </c>
      <c r="J2904" t="s">
        <v>5392</v>
      </c>
      <c r="L2904">
        <v>2898</v>
      </c>
      <c r="M2904" t="s">
        <v>10345</v>
      </c>
      <c r="N2904" t="s">
        <v>32965</v>
      </c>
      <c r="O2904" t="s">
        <v>32966</v>
      </c>
      <c r="P2904" t="s">
        <v>32967</v>
      </c>
      <c r="Q2904" t="s">
        <v>10345</v>
      </c>
    </row>
    <row r="2905" spans="2:17" x14ac:dyDescent="0.3">
      <c r="B2905">
        <v>2899</v>
      </c>
      <c r="C2905" t="s">
        <v>5393</v>
      </c>
      <c r="D2905" t="s">
        <v>42516</v>
      </c>
      <c r="E2905" t="s">
        <v>3641</v>
      </c>
      <c r="F2905" t="s">
        <v>51703</v>
      </c>
      <c r="G2905" t="s">
        <v>5393</v>
      </c>
      <c r="H2905" t="s">
        <v>3781</v>
      </c>
      <c r="I2905" t="s">
        <v>51704</v>
      </c>
      <c r="J2905" t="s">
        <v>5393</v>
      </c>
      <c r="L2905">
        <v>2899</v>
      </c>
      <c r="M2905" t="s">
        <v>10346</v>
      </c>
      <c r="N2905" t="s">
        <v>32968</v>
      </c>
      <c r="O2905" t="s">
        <v>32969</v>
      </c>
      <c r="P2905" t="s">
        <v>32970</v>
      </c>
      <c r="Q2905" t="s">
        <v>10346</v>
      </c>
    </row>
    <row r="2906" spans="2:17" x14ac:dyDescent="0.3">
      <c r="B2906">
        <v>2900</v>
      </c>
      <c r="C2906" t="s">
        <v>5394</v>
      </c>
      <c r="D2906" t="s">
        <v>42518</v>
      </c>
      <c r="E2906" t="s">
        <v>3643</v>
      </c>
      <c r="F2906" t="s">
        <v>51705</v>
      </c>
      <c r="G2906" t="s">
        <v>5394</v>
      </c>
      <c r="H2906" t="s">
        <v>3783</v>
      </c>
      <c r="I2906" t="s">
        <v>51706</v>
      </c>
      <c r="J2906" t="s">
        <v>5394</v>
      </c>
      <c r="L2906">
        <v>2900</v>
      </c>
      <c r="M2906" t="s">
        <v>10347</v>
      </c>
      <c r="N2906" t="s">
        <v>32971</v>
      </c>
      <c r="O2906" t="s">
        <v>32972</v>
      </c>
      <c r="P2906" t="s">
        <v>32973</v>
      </c>
      <c r="Q2906" t="s">
        <v>10347</v>
      </c>
    </row>
    <row r="2907" spans="2:17" x14ac:dyDescent="0.3">
      <c r="B2907">
        <v>2901</v>
      </c>
      <c r="C2907" t="s">
        <v>5395</v>
      </c>
      <c r="D2907" t="s">
        <v>42520</v>
      </c>
      <c r="E2907" t="s">
        <v>3645</v>
      </c>
      <c r="F2907" t="s">
        <v>51707</v>
      </c>
      <c r="G2907" t="s">
        <v>5395</v>
      </c>
      <c r="H2907" t="s">
        <v>3785</v>
      </c>
      <c r="I2907" t="s">
        <v>51708</v>
      </c>
      <c r="J2907" t="s">
        <v>5395</v>
      </c>
      <c r="L2907">
        <v>2901</v>
      </c>
      <c r="M2907" t="s">
        <v>10348</v>
      </c>
      <c r="N2907" t="s">
        <v>32974</v>
      </c>
      <c r="O2907" t="s">
        <v>32975</v>
      </c>
      <c r="P2907" t="s">
        <v>32976</v>
      </c>
      <c r="Q2907" t="s">
        <v>10348</v>
      </c>
    </row>
    <row r="2908" spans="2:17" x14ac:dyDescent="0.3">
      <c r="B2908">
        <v>2902</v>
      </c>
      <c r="C2908" t="s">
        <v>5396</v>
      </c>
      <c r="D2908" t="s">
        <v>42522</v>
      </c>
      <c r="E2908" t="s">
        <v>3647</v>
      </c>
      <c r="F2908" t="s">
        <v>51709</v>
      </c>
      <c r="G2908" t="s">
        <v>5396</v>
      </c>
      <c r="H2908" t="s">
        <v>3787</v>
      </c>
      <c r="I2908" t="s">
        <v>51710</v>
      </c>
      <c r="J2908" t="s">
        <v>5396</v>
      </c>
      <c r="L2908">
        <v>2902</v>
      </c>
      <c r="M2908" t="s">
        <v>10349</v>
      </c>
      <c r="N2908" t="s">
        <v>32977</v>
      </c>
      <c r="O2908" t="s">
        <v>32978</v>
      </c>
      <c r="P2908" t="s">
        <v>32979</v>
      </c>
      <c r="Q2908" t="s">
        <v>10349</v>
      </c>
    </row>
    <row r="2909" spans="2:17" x14ac:dyDescent="0.3">
      <c r="B2909">
        <v>2903</v>
      </c>
      <c r="C2909" t="s">
        <v>5397</v>
      </c>
      <c r="D2909" t="s">
        <v>42518</v>
      </c>
      <c r="E2909" t="s">
        <v>3649</v>
      </c>
      <c r="F2909" t="s">
        <v>51711</v>
      </c>
      <c r="G2909" t="s">
        <v>5397</v>
      </c>
      <c r="H2909" t="s">
        <v>3789</v>
      </c>
      <c r="I2909" t="s">
        <v>51712</v>
      </c>
      <c r="J2909" t="s">
        <v>5397</v>
      </c>
      <c r="L2909">
        <v>2903</v>
      </c>
      <c r="M2909" t="s">
        <v>10350</v>
      </c>
      <c r="N2909" t="s">
        <v>32971</v>
      </c>
      <c r="O2909" t="s">
        <v>32980</v>
      </c>
      <c r="P2909" t="s">
        <v>32981</v>
      </c>
      <c r="Q2909" t="s">
        <v>10350</v>
      </c>
    </row>
    <row r="2910" spans="2:17" x14ac:dyDescent="0.3">
      <c r="B2910">
        <v>2904</v>
      </c>
      <c r="C2910" t="s">
        <v>5398</v>
      </c>
      <c r="D2910" t="s">
        <v>42520</v>
      </c>
      <c r="E2910" t="s">
        <v>3651</v>
      </c>
      <c r="F2910" t="s">
        <v>51713</v>
      </c>
      <c r="G2910" t="s">
        <v>5398</v>
      </c>
      <c r="H2910" t="s">
        <v>3791</v>
      </c>
      <c r="I2910" t="s">
        <v>51714</v>
      </c>
      <c r="J2910" t="s">
        <v>5398</v>
      </c>
      <c r="L2910">
        <v>2904</v>
      </c>
      <c r="M2910" t="s">
        <v>10351</v>
      </c>
      <c r="N2910" t="s">
        <v>32974</v>
      </c>
      <c r="O2910" t="s">
        <v>32982</v>
      </c>
      <c r="P2910" t="s">
        <v>32983</v>
      </c>
      <c r="Q2910" t="s">
        <v>10351</v>
      </c>
    </row>
    <row r="2911" spans="2:17" x14ac:dyDescent="0.3">
      <c r="B2911">
        <v>2905</v>
      </c>
      <c r="C2911" t="s">
        <v>5399</v>
      </c>
      <c r="D2911" t="s">
        <v>42526</v>
      </c>
      <c r="E2911" t="s">
        <v>3653</v>
      </c>
      <c r="F2911" t="s">
        <v>51715</v>
      </c>
      <c r="G2911" t="s">
        <v>5399</v>
      </c>
      <c r="H2911" t="s">
        <v>3793</v>
      </c>
      <c r="I2911" t="s">
        <v>51716</v>
      </c>
      <c r="J2911" t="s">
        <v>5399</v>
      </c>
      <c r="L2911">
        <v>2905</v>
      </c>
      <c r="M2911" t="s">
        <v>10352</v>
      </c>
      <c r="N2911" t="s">
        <v>32819</v>
      </c>
      <c r="O2911" t="s">
        <v>32984</v>
      </c>
      <c r="P2911" t="s">
        <v>32985</v>
      </c>
      <c r="Q2911" t="s">
        <v>10352</v>
      </c>
    </row>
    <row r="2912" spans="2:17" x14ac:dyDescent="0.3">
      <c r="B2912">
        <v>2906</v>
      </c>
      <c r="L2912">
        <v>2906</v>
      </c>
      <c r="M2912" t="s">
        <v>10925</v>
      </c>
      <c r="N2912" t="s">
        <v>8960</v>
      </c>
      <c r="O2912" t="s">
        <v>32986</v>
      </c>
      <c r="P2912" t="s">
        <v>32987</v>
      </c>
      <c r="Q2912" t="s">
        <v>10925</v>
      </c>
    </row>
    <row r="2913" spans="2:17" x14ac:dyDescent="0.3">
      <c r="B2913">
        <v>2907</v>
      </c>
      <c r="L2913">
        <v>2907</v>
      </c>
      <c r="M2913" t="s">
        <v>10927</v>
      </c>
      <c r="N2913" t="s">
        <v>8962</v>
      </c>
      <c r="O2913" t="s">
        <v>10929</v>
      </c>
      <c r="P2913" t="s">
        <v>32988</v>
      </c>
      <c r="Q2913" t="s">
        <v>10927</v>
      </c>
    </row>
    <row r="2914" spans="2:17" x14ac:dyDescent="0.3">
      <c r="B2914">
        <v>2908</v>
      </c>
      <c r="L2914">
        <v>2908</v>
      </c>
      <c r="M2914" t="s">
        <v>10930</v>
      </c>
      <c r="N2914" t="s">
        <v>8965</v>
      </c>
      <c r="O2914" t="s">
        <v>10932</v>
      </c>
      <c r="P2914" t="s">
        <v>32989</v>
      </c>
      <c r="Q2914" t="s">
        <v>10930</v>
      </c>
    </row>
    <row r="2915" spans="2:17" x14ac:dyDescent="0.3">
      <c r="B2915">
        <v>2909</v>
      </c>
      <c r="L2915">
        <v>2909</v>
      </c>
      <c r="M2915" t="s">
        <v>10933</v>
      </c>
      <c r="N2915" t="s">
        <v>8968</v>
      </c>
      <c r="O2915" t="s">
        <v>10935</v>
      </c>
      <c r="P2915" t="s">
        <v>32990</v>
      </c>
      <c r="Q2915" t="s">
        <v>10933</v>
      </c>
    </row>
    <row r="2916" spans="2:17" x14ac:dyDescent="0.3">
      <c r="B2916">
        <v>2910</v>
      </c>
      <c r="L2916">
        <v>2910</v>
      </c>
      <c r="M2916" t="s">
        <v>10936</v>
      </c>
      <c r="N2916" t="s">
        <v>8971</v>
      </c>
      <c r="O2916" t="s">
        <v>10938</v>
      </c>
      <c r="P2916" t="s">
        <v>32991</v>
      </c>
      <c r="Q2916" t="s">
        <v>10936</v>
      </c>
    </row>
    <row r="2917" spans="2:17" x14ac:dyDescent="0.3">
      <c r="B2917">
        <v>2911</v>
      </c>
      <c r="L2917">
        <v>2911</v>
      </c>
      <c r="M2917" t="s">
        <v>10939</v>
      </c>
      <c r="N2917" t="s">
        <v>8974</v>
      </c>
      <c r="O2917" t="s">
        <v>10941</v>
      </c>
      <c r="P2917" t="s">
        <v>32992</v>
      </c>
      <c r="Q2917" t="s">
        <v>10939</v>
      </c>
    </row>
    <row r="2918" spans="2:17" x14ac:dyDescent="0.3">
      <c r="B2918">
        <v>2912</v>
      </c>
      <c r="L2918">
        <v>2912</v>
      </c>
      <c r="M2918" t="s">
        <v>10942</v>
      </c>
      <c r="N2918" t="s">
        <v>32993</v>
      </c>
      <c r="O2918" t="s">
        <v>32994</v>
      </c>
      <c r="P2918" t="s">
        <v>26156</v>
      </c>
      <c r="Q2918" t="s">
        <v>10942</v>
      </c>
    </row>
    <row r="2919" spans="2:17" x14ac:dyDescent="0.3">
      <c r="B2919">
        <v>2913</v>
      </c>
      <c r="L2919">
        <v>2913</v>
      </c>
      <c r="M2919" t="s">
        <v>10945</v>
      </c>
      <c r="N2919" t="s">
        <v>8980</v>
      </c>
      <c r="O2919" t="s">
        <v>26158</v>
      </c>
      <c r="P2919" t="s">
        <v>32995</v>
      </c>
      <c r="Q2919" t="s">
        <v>10945</v>
      </c>
    </row>
    <row r="2920" spans="2:17" x14ac:dyDescent="0.3">
      <c r="B2920">
        <v>2914</v>
      </c>
      <c r="L2920">
        <v>2914</v>
      </c>
      <c r="M2920" t="s">
        <v>10947</v>
      </c>
      <c r="N2920" t="s">
        <v>8982</v>
      </c>
      <c r="O2920" t="s">
        <v>26159</v>
      </c>
      <c r="P2920" t="s">
        <v>32996</v>
      </c>
      <c r="Q2920" t="s">
        <v>10947</v>
      </c>
    </row>
    <row r="2921" spans="2:17" x14ac:dyDescent="0.3">
      <c r="B2921">
        <v>2915</v>
      </c>
      <c r="L2921">
        <v>2915</v>
      </c>
      <c r="M2921" t="s">
        <v>10949</v>
      </c>
      <c r="N2921" t="s">
        <v>8984</v>
      </c>
      <c r="O2921" t="s">
        <v>26160</v>
      </c>
      <c r="P2921" t="s">
        <v>32997</v>
      </c>
      <c r="Q2921" t="s">
        <v>10949</v>
      </c>
    </row>
    <row r="2922" spans="2:17" x14ac:dyDescent="0.3">
      <c r="B2922">
        <v>2916</v>
      </c>
      <c r="L2922">
        <v>2916</v>
      </c>
      <c r="M2922" t="s">
        <v>10951</v>
      </c>
      <c r="N2922" t="s">
        <v>8986</v>
      </c>
      <c r="O2922" t="s">
        <v>26161</v>
      </c>
      <c r="P2922" t="s">
        <v>32998</v>
      </c>
      <c r="Q2922" t="s">
        <v>10951</v>
      </c>
    </row>
    <row r="2923" spans="2:17" x14ac:dyDescent="0.3">
      <c r="B2923">
        <v>2917</v>
      </c>
      <c r="L2923">
        <v>2917</v>
      </c>
      <c r="M2923" t="s">
        <v>10953</v>
      </c>
      <c r="N2923" t="s">
        <v>8988</v>
      </c>
      <c r="O2923" t="s">
        <v>26162</v>
      </c>
      <c r="P2923" t="s">
        <v>32999</v>
      </c>
      <c r="Q2923" t="s">
        <v>10953</v>
      </c>
    </row>
    <row r="2924" spans="2:17" x14ac:dyDescent="0.3">
      <c r="B2924">
        <v>2918</v>
      </c>
      <c r="L2924">
        <v>2918</v>
      </c>
      <c r="M2924" t="s">
        <v>10955</v>
      </c>
      <c r="N2924" t="s">
        <v>26110</v>
      </c>
      <c r="O2924" t="s">
        <v>10956</v>
      </c>
      <c r="P2924" t="s">
        <v>33000</v>
      </c>
      <c r="Q2924" t="s">
        <v>10955</v>
      </c>
    </row>
    <row r="2925" spans="2:17" x14ac:dyDescent="0.3">
      <c r="B2925">
        <v>2919</v>
      </c>
      <c r="L2925">
        <v>2919</v>
      </c>
      <c r="M2925" t="s">
        <v>10957</v>
      </c>
      <c r="N2925" t="s">
        <v>26111</v>
      </c>
      <c r="O2925" t="s">
        <v>10958</v>
      </c>
      <c r="P2925" t="s">
        <v>33001</v>
      </c>
      <c r="Q2925" t="s">
        <v>10957</v>
      </c>
    </row>
    <row r="2926" spans="2:17" x14ac:dyDescent="0.3">
      <c r="B2926">
        <v>2920</v>
      </c>
      <c r="L2926">
        <v>2920</v>
      </c>
      <c r="M2926" t="s">
        <v>10959</v>
      </c>
      <c r="N2926" t="s">
        <v>26112</v>
      </c>
      <c r="O2926" t="s">
        <v>10960</v>
      </c>
      <c r="P2926" t="s">
        <v>33002</v>
      </c>
      <c r="Q2926" t="s">
        <v>10959</v>
      </c>
    </row>
    <row r="2927" spans="2:17" x14ac:dyDescent="0.3">
      <c r="B2927">
        <v>2921</v>
      </c>
      <c r="L2927">
        <v>2921</v>
      </c>
      <c r="M2927" t="s">
        <v>10961</v>
      </c>
      <c r="N2927" t="s">
        <v>8996</v>
      </c>
      <c r="O2927" t="s">
        <v>10963</v>
      </c>
      <c r="P2927" t="s">
        <v>33003</v>
      </c>
      <c r="Q2927" t="s">
        <v>10961</v>
      </c>
    </row>
    <row r="2928" spans="2:17" x14ac:dyDescent="0.3">
      <c r="B2928">
        <v>2922</v>
      </c>
      <c r="L2928">
        <v>2922</v>
      </c>
      <c r="M2928" t="s">
        <v>10964</v>
      </c>
      <c r="N2928" t="s">
        <v>33004</v>
      </c>
      <c r="O2928" t="s">
        <v>10965</v>
      </c>
      <c r="P2928" t="s">
        <v>33005</v>
      </c>
      <c r="Q2928" t="s">
        <v>10964</v>
      </c>
    </row>
    <row r="2929" spans="2:17" x14ac:dyDescent="0.3">
      <c r="B2929">
        <v>2923</v>
      </c>
      <c r="L2929">
        <v>2923</v>
      </c>
      <c r="M2929" t="s">
        <v>33006</v>
      </c>
      <c r="N2929" t="s">
        <v>33007</v>
      </c>
      <c r="O2929" t="s">
        <v>33008</v>
      </c>
      <c r="P2929" t="s">
        <v>33009</v>
      </c>
      <c r="Q2929" t="s">
        <v>33006</v>
      </c>
    </row>
    <row r="2930" spans="2:17" x14ac:dyDescent="0.3">
      <c r="B2930">
        <v>2924</v>
      </c>
      <c r="L2930">
        <v>2924</v>
      </c>
      <c r="M2930" t="s">
        <v>10966</v>
      </c>
      <c r="N2930" t="s">
        <v>9001</v>
      </c>
      <c r="O2930" t="s">
        <v>10968</v>
      </c>
      <c r="P2930" t="s">
        <v>33010</v>
      </c>
      <c r="Q2930" t="s">
        <v>10966</v>
      </c>
    </row>
    <row r="2931" spans="2:17" x14ac:dyDescent="0.3">
      <c r="B2931">
        <v>2925</v>
      </c>
      <c r="L2931">
        <v>2925</v>
      </c>
      <c r="M2931" t="s">
        <v>10969</v>
      </c>
      <c r="N2931" t="s">
        <v>9004</v>
      </c>
      <c r="O2931" t="s">
        <v>33011</v>
      </c>
      <c r="P2931" t="s">
        <v>33012</v>
      </c>
      <c r="Q2931" t="s">
        <v>10969</v>
      </c>
    </row>
    <row r="2932" spans="2:17" x14ac:dyDescent="0.3">
      <c r="B2932">
        <v>2926</v>
      </c>
      <c r="L2932">
        <v>2926</v>
      </c>
      <c r="M2932" t="s">
        <v>10971</v>
      </c>
      <c r="N2932" t="s">
        <v>9006</v>
      </c>
      <c r="O2932" t="s">
        <v>33013</v>
      </c>
      <c r="P2932" t="s">
        <v>33014</v>
      </c>
      <c r="Q2932" t="s">
        <v>10971</v>
      </c>
    </row>
    <row r="2933" spans="2:17" x14ac:dyDescent="0.3">
      <c r="B2933">
        <v>2927</v>
      </c>
      <c r="L2933">
        <v>2927</v>
      </c>
      <c r="M2933" t="s">
        <v>10973</v>
      </c>
      <c r="N2933" t="s">
        <v>9008</v>
      </c>
      <c r="O2933" t="s">
        <v>10975</v>
      </c>
      <c r="P2933" t="s">
        <v>33015</v>
      </c>
      <c r="Q2933" t="s">
        <v>10973</v>
      </c>
    </row>
    <row r="2934" spans="2:17" x14ac:dyDescent="0.3">
      <c r="B2934">
        <v>2928</v>
      </c>
      <c r="L2934">
        <v>2928</v>
      </c>
      <c r="M2934" t="s">
        <v>10976</v>
      </c>
      <c r="N2934" t="s">
        <v>9011</v>
      </c>
      <c r="O2934" t="s">
        <v>10978</v>
      </c>
      <c r="P2934" t="s">
        <v>33016</v>
      </c>
      <c r="Q2934" t="s">
        <v>10976</v>
      </c>
    </row>
    <row r="2935" spans="2:17" x14ac:dyDescent="0.3">
      <c r="B2935">
        <v>2929</v>
      </c>
      <c r="L2935">
        <v>2929</v>
      </c>
      <c r="M2935" t="s">
        <v>10979</v>
      </c>
      <c r="N2935" t="s">
        <v>9014</v>
      </c>
      <c r="O2935" t="s">
        <v>10981</v>
      </c>
      <c r="P2935" t="s">
        <v>33017</v>
      </c>
      <c r="Q2935" t="s">
        <v>10979</v>
      </c>
    </row>
    <row r="2936" spans="2:17" x14ac:dyDescent="0.3">
      <c r="B2936">
        <v>2930</v>
      </c>
      <c r="L2936">
        <v>2930</v>
      </c>
      <c r="M2936" t="s">
        <v>10982</v>
      </c>
      <c r="N2936" t="s">
        <v>9017</v>
      </c>
      <c r="O2936" t="s">
        <v>10984</v>
      </c>
      <c r="P2936" t="s">
        <v>33018</v>
      </c>
      <c r="Q2936" t="s">
        <v>10982</v>
      </c>
    </row>
    <row r="2937" spans="2:17" x14ac:dyDescent="0.3">
      <c r="B2937">
        <v>2931</v>
      </c>
      <c r="L2937">
        <v>2931</v>
      </c>
      <c r="M2937" t="s">
        <v>10985</v>
      </c>
      <c r="N2937" t="s">
        <v>9020</v>
      </c>
      <c r="O2937" t="s">
        <v>10987</v>
      </c>
      <c r="P2937" t="s">
        <v>33019</v>
      </c>
      <c r="Q2937" t="s">
        <v>10985</v>
      </c>
    </row>
    <row r="2938" spans="2:17" x14ac:dyDescent="0.3">
      <c r="B2938">
        <v>2932</v>
      </c>
      <c r="L2938">
        <v>2932</v>
      </c>
      <c r="M2938" t="s">
        <v>10988</v>
      </c>
      <c r="N2938" t="s">
        <v>9023</v>
      </c>
      <c r="O2938" t="s">
        <v>10990</v>
      </c>
      <c r="P2938" t="s">
        <v>33020</v>
      </c>
      <c r="Q2938" t="s">
        <v>10988</v>
      </c>
    </row>
    <row r="2939" spans="2:17" x14ac:dyDescent="0.3">
      <c r="B2939">
        <v>2933</v>
      </c>
      <c r="L2939">
        <v>2933</v>
      </c>
      <c r="M2939" t="s">
        <v>10991</v>
      </c>
      <c r="N2939" t="s">
        <v>9026</v>
      </c>
      <c r="O2939" t="s">
        <v>10993</v>
      </c>
      <c r="P2939" t="s">
        <v>33021</v>
      </c>
      <c r="Q2939" t="s">
        <v>10991</v>
      </c>
    </row>
    <row r="2940" spans="2:17" x14ac:dyDescent="0.3">
      <c r="B2940">
        <v>2934</v>
      </c>
      <c r="L2940">
        <v>2934</v>
      </c>
      <c r="M2940" t="s">
        <v>10994</v>
      </c>
      <c r="N2940" t="s">
        <v>9029</v>
      </c>
      <c r="O2940" t="s">
        <v>10996</v>
      </c>
      <c r="P2940" t="s">
        <v>33022</v>
      </c>
      <c r="Q2940" t="s">
        <v>10994</v>
      </c>
    </row>
    <row r="2941" spans="2:17" x14ac:dyDescent="0.3">
      <c r="B2941">
        <v>2935</v>
      </c>
      <c r="L2941">
        <v>2935</v>
      </c>
      <c r="M2941" t="s">
        <v>10997</v>
      </c>
      <c r="N2941" t="s">
        <v>9032</v>
      </c>
      <c r="O2941" t="s">
        <v>10999</v>
      </c>
      <c r="P2941" t="s">
        <v>33023</v>
      </c>
      <c r="Q2941" t="s">
        <v>10997</v>
      </c>
    </row>
    <row r="2942" spans="2:17" x14ac:dyDescent="0.3">
      <c r="B2942">
        <v>2936</v>
      </c>
      <c r="L2942">
        <v>2936</v>
      </c>
      <c r="M2942" t="s">
        <v>11000</v>
      </c>
      <c r="N2942" t="s">
        <v>9035</v>
      </c>
      <c r="O2942" t="s">
        <v>11002</v>
      </c>
      <c r="P2942" t="s">
        <v>33024</v>
      </c>
      <c r="Q2942" t="s">
        <v>11000</v>
      </c>
    </row>
    <row r="2943" spans="2:17" x14ac:dyDescent="0.3">
      <c r="B2943">
        <v>2937</v>
      </c>
      <c r="L2943">
        <v>2937</v>
      </c>
      <c r="M2943" t="s">
        <v>11003</v>
      </c>
      <c r="N2943" t="s">
        <v>9038</v>
      </c>
      <c r="O2943" t="s">
        <v>11005</v>
      </c>
      <c r="P2943" t="s">
        <v>33025</v>
      </c>
      <c r="Q2943" t="s">
        <v>11003</v>
      </c>
    </row>
    <row r="2944" spans="2:17" x14ac:dyDescent="0.3">
      <c r="B2944">
        <v>2938</v>
      </c>
      <c r="L2944">
        <v>2938</v>
      </c>
      <c r="M2944" t="s">
        <v>11006</v>
      </c>
      <c r="N2944" t="s">
        <v>9041</v>
      </c>
      <c r="O2944" t="s">
        <v>11008</v>
      </c>
      <c r="P2944" t="s">
        <v>33026</v>
      </c>
      <c r="Q2944" t="s">
        <v>11006</v>
      </c>
    </row>
    <row r="2945" spans="2:17" x14ac:dyDescent="0.3">
      <c r="B2945">
        <v>2939</v>
      </c>
      <c r="L2945">
        <v>2939</v>
      </c>
      <c r="M2945" t="s">
        <v>11009</v>
      </c>
      <c r="N2945" t="s">
        <v>9044</v>
      </c>
      <c r="O2945" t="s">
        <v>11011</v>
      </c>
      <c r="P2945" t="s">
        <v>33027</v>
      </c>
      <c r="Q2945" t="s">
        <v>11009</v>
      </c>
    </row>
    <row r="2946" spans="2:17" x14ac:dyDescent="0.3">
      <c r="B2946">
        <v>2940</v>
      </c>
      <c r="L2946">
        <v>2940</v>
      </c>
      <c r="M2946" t="s">
        <v>11012</v>
      </c>
      <c r="N2946" t="s">
        <v>9047</v>
      </c>
      <c r="O2946" t="s">
        <v>11014</v>
      </c>
      <c r="P2946" t="s">
        <v>33028</v>
      </c>
      <c r="Q2946" t="s">
        <v>11012</v>
      </c>
    </row>
    <row r="2947" spans="2:17" x14ac:dyDescent="0.3">
      <c r="L2947">
        <v>2941</v>
      </c>
      <c r="M2947" t="s">
        <v>11015</v>
      </c>
      <c r="N2947" t="s">
        <v>9050</v>
      </c>
      <c r="O2947" t="s">
        <v>11017</v>
      </c>
      <c r="P2947" t="s">
        <v>33029</v>
      </c>
      <c r="Q2947" t="s">
        <v>11015</v>
      </c>
    </row>
    <row r="2948" spans="2:17" x14ac:dyDescent="0.3">
      <c r="L2948">
        <v>2942</v>
      </c>
      <c r="M2948" t="s">
        <v>11018</v>
      </c>
      <c r="N2948" t="s">
        <v>9053</v>
      </c>
      <c r="O2948" t="s">
        <v>11020</v>
      </c>
      <c r="P2948" t="s">
        <v>33030</v>
      </c>
      <c r="Q2948" t="s">
        <v>11018</v>
      </c>
    </row>
    <row r="2949" spans="2:17" x14ac:dyDescent="0.3">
      <c r="L2949">
        <v>2943</v>
      </c>
      <c r="M2949" t="s">
        <v>11021</v>
      </c>
      <c r="N2949" t="s">
        <v>9056</v>
      </c>
      <c r="O2949" t="s">
        <v>11023</v>
      </c>
      <c r="P2949" t="s">
        <v>33031</v>
      </c>
      <c r="Q2949" t="s">
        <v>11021</v>
      </c>
    </row>
    <row r="2950" spans="2:17" x14ac:dyDescent="0.3">
      <c r="L2950">
        <v>2944</v>
      </c>
      <c r="M2950" t="s">
        <v>33032</v>
      </c>
      <c r="N2950" t="s">
        <v>9058</v>
      </c>
      <c r="O2950" t="s">
        <v>11025</v>
      </c>
      <c r="P2950" t="s">
        <v>33033</v>
      </c>
      <c r="Q2950" t="s">
        <v>33032</v>
      </c>
    </row>
    <row r="2951" spans="2:17" x14ac:dyDescent="0.3">
      <c r="L2951">
        <v>2945</v>
      </c>
      <c r="M2951" t="s">
        <v>11026</v>
      </c>
      <c r="N2951" t="s">
        <v>9061</v>
      </c>
      <c r="O2951" t="s">
        <v>11028</v>
      </c>
      <c r="P2951" t="s">
        <v>33034</v>
      </c>
      <c r="Q2951" t="s">
        <v>11026</v>
      </c>
    </row>
    <row r="2952" spans="2:17" x14ac:dyDescent="0.3">
      <c r="L2952">
        <v>2946</v>
      </c>
      <c r="M2952" t="s">
        <v>11029</v>
      </c>
      <c r="N2952" t="s">
        <v>9064</v>
      </c>
      <c r="O2952" t="s">
        <v>11031</v>
      </c>
      <c r="P2952" t="s">
        <v>33035</v>
      </c>
      <c r="Q2952" t="s">
        <v>11029</v>
      </c>
    </row>
    <row r="2953" spans="2:17" x14ac:dyDescent="0.3">
      <c r="L2953">
        <v>2947</v>
      </c>
      <c r="M2953" t="s">
        <v>11032</v>
      </c>
      <c r="N2953" t="s">
        <v>9067</v>
      </c>
      <c r="O2953" t="s">
        <v>11034</v>
      </c>
      <c r="P2953" t="s">
        <v>33036</v>
      </c>
      <c r="Q2953" t="s">
        <v>11032</v>
      </c>
    </row>
    <row r="2954" spans="2:17" x14ac:dyDescent="0.3">
      <c r="L2954">
        <v>2948</v>
      </c>
      <c r="M2954" t="s">
        <v>11035</v>
      </c>
      <c r="N2954" t="s">
        <v>9070</v>
      </c>
      <c r="O2954" t="s">
        <v>11037</v>
      </c>
      <c r="P2954" t="s">
        <v>33037</v>
      </c>
      <c r="Q2954" t="s">
        <v>11035</v>
      </c>
    </row>
    <row r="2955" spans="2:17" x14ac:dyDescent="0.3">
      <c r="L2955">
        <v>2949</v>
      </c>
      <c r="M2955" t="s">
        <v>11038</v>
      </c>
      <c r="N2955" t="s">
        <v>9073</v>
      </c>
      <c r="O2955" t="s">
        <v>11040</v>
      </c>
      <c r="P2955" t="s">
        <v>33038</v>
      </c>
      <c r="Q2955" t="s">
        <v>11038</v>
      </c>
    </row>
    <row r="2956" spans="2:17" x14ac:dyDescent="0.3">
      <c r="L2956">
        <v>2950</v>
      </c>
      <c r="M2956" t="s">
        <v>10943</v>
      </c>
      <c r="N2956" t="s">
        <v>8978</v>
      </c>
      <c r="O2956" t="s">
        <v>26166</v>
      </c>
      <c r="P2956" t="s">
        <v>33039</v>
      </c>
      <c r="Q2956" t="s">
        <v>10943</v>
      </c>
    </row>
    <row r="2957" spans="2:17" x14ac:dyDescent="0.3">
      <c r="L2957">
        <v>2951</v>
      </c>
      <c r="M2957" t="s">
        <v>11041</v>
      </c>
      <c r="N2957" t="s">
        <v>9076</v>
      </c>
      <c r="O2957" t="s">
        <v>11043</v>
      </c>
      <c r="P2957" t="s">
        <v>33040</v>
      </c>
      <c r="Q2957" t="s">
        <v>11041</v>
      </c>
    </row>
    <row r="2958" spans="2:17" x14ac:dyDescent="0.3">
      <c r="L2958">
        <v>2952</v>
      </c>
      <c r="M2958" t="s">
        <v>11044</v>
      </c>
      <c r="N2958" t="s">
        <v>9079</v>
      </c>
      <c r="O2958" t="s">
        <v>11046</v>
      </c>
      <c r="P2958" t="s">
        <v>33041</v>
      </c>
      <c r="Q2958" t="s">
        <v>11044</v>
      </c>
    </row>
    <row r="2959" spans="2:17" x14ac:dyDescent="0.3">
      <c r="L2959">
        <v>2953</v>
      </c>
      <c r="M2959" t="s">
        <v>11047</v>
      </c>
      <c r="N2959" t="s">
        <v>9082</v>
      </c>
      <c r="O2959" t="s">
        <v>11049</v>
      </c>
      <c r="P2959" t="s">
        <v>33042</v>
      </c>
      <c r="Q2959" t="s">
        <v>11047</v>
      </c>
    </row>
    <row r="2960" spans="2:17" x14ac:dyDescent="0.3">
      <c r="L2960">
        <v>2954</v>
      </c>
      <c r="M2960" t="s">
        <v>11050</v>
      </c>
      <c r="N2960" t="s">
        <v>9085</v>
      </c>
      <c r="O2960" t="s">
        <v>11052</v>
      </c>
      <c r="P2960" t="s">
        <v>33043</v>
      </c>
      <c r="Q2960" t="s">
        <v>11050</v>
      </c>
    </row>
    <row r="2961" spans="12:17" x14ac:dyDescent="0.3">
      <c r="L2961">
        <v>2955</v>
      </c>
      <c r="M2961" t="s">
        <v>11053</v>
      </c>
      <c r="N2961" t="s">
        <v>9088</v>
      </c>
      <c r="O2961" t="s">
        <v>11055</v>
      </c>
      <c r="P2961" t="s">
        <v>33044</v>
      </c>
      <c r="Q2961" t="s">
        <v>11053</v>
      </c>
    </row>
    <row r="2962" spans="12:17" x14ac:dyDescent="0.3">
      <c r="L2962">
        <v>2956</v>
      </c>
      <c r="M2962" t="s">
        <v>11056</v>
      </c>
      <c r="N2962" t="s">
        <v>9091</v>
      </c>
      <c r="O2962" t="s">
        <v>11058</v>
      </c>
      <c r="P2962" t="s">
        <v>33045</v>
      </c>
      <c r="Q2962" t="s">
        <v>11056</v>
      </c>
    </row>
    <row r="2963" spans="12:17" x14ac:dyDescent="0.3">
      <c r="L2963">
        <v>2957</v>
      </c>
      <c r="M2963" t="s">
        <v>11059</v>
      </c>
      <c r="N2963" t="s">
        <v>9094</v>
      </c>
      <c r="O2963" t="s">
        <v>11061</v>
      </c>
      <c r="P2963" t="s">
        <v>33046</v>
      </c>
      <c r="Q2963" t="s">
        <v>11059</v>
      </c>
    </row>
    <row r="2964" spans="12:17" x14ac:dyDescent="0.3">
      <c r="L2964">
        <v>2958</v>
      </c>
      <c r="M2964" t="s">
        <v>11062</v>
      </c>
      <c r="N2964" t="s">
        <v>9097</v>
      </c>
      <c r="O2964" t="s">
        <v>11064</v>
      </c>
      <c r="P2964" t="s">
        <v>33047</v>
      </c>
      <c r="Q2964" t="s">
        <v>11062</v>
      </c>
    </row>
    <row r="2965" spans="12:17" x14ac:dyDescent="0.3">
      <c r="L2965">
        <v>2959</v>
      </c>
      <c r="M2965" t="s">
        <v>11065</v>
      </c>
      <c r="N2965" t="s">
        <v>9100</v>
      </c>
      <c r="O2965" t="s">
        <v>11067</v>
      </c>
      <c r="P2965" t="s">
        <v>33048</v>
      </c>
      <c r="Q2965" t="s">
        <v>11065</v>
      </c>
    </row>
    <row r="2966" spans="12:17" x14ac:dyDescent="0.3">
      <c r="L2966">
        <v>2960</v>
      </c>
      <c r="M2966" t="s">
        <v>11068</v>
      </c>
      <c r="N2966" t="s">
        <v>9103</v>
      </c>
      <c r="O2966" t="s">
        <v>11070</v>
      </c>
      <c r="P2966" t="s">
        <v>33049</v>
      </c>
      <c r="Q2966" t="s">
        <v>11068</v>
      </c>
    </row>
    <row r="2967" spans="12:17" x14ac:dyDescent="0.3">
      <c r="L2967">
        <v>2961</v>
      </c>
      <c r="M2967" t="s">
        <v>11071</v>
      </c>
      <c r="N2967" t="s">
        <v>9106</v>
      </c>
      <c r="O2967" t="s">
        <v>11073</v>
      </c>
      <c r="P2967" t="s">
        <v>33050</v>
      </c>
      <c r="Q2967" t="s">
        <v>11071</v>
      </c>
    </row>
    <row r="2968" spans="12:17" x14ac:dyDescent="0.3">
      <c r="L2968">
        <v>2962</v>
      </c>
      <c r="M2968" t="s">
        <v>11074</v>
      </c>
      <c r="N2968" t="s">
        <v>9109</v>
      </c>
      <c r="O2968" t="s">
        <v>11076</v>
      </c>
      <c r="P2968" t="s">
        <v>33051</v>
      </c>
      <c r="Q2968" t="s">
        <v>11074</v>
      </c>
    </row>
    <row r="2969" spans="12:17" x14ac:dyDescent="0.3">
      <c r="L2969">
        <v>2963</v>
      </c>
      <c r="M2969" t="s">
        <v>11077</v>
      </c>
      <c r="N2969" t="s">
        <v>9112</v>
      </c>
      <c r="O2969" t="s">
        <v>11079</v>
      </c>
      <c r="P2969" t="s">
        <v>33052</v>
      </c>
      <c r="Q2969" t="s">
        <v>11077</v>
      </c>
    </row>
    <row r="2970" spans="12:17" x14ac:dyDescent="0.3">
      <c r="L2970">
        <v>2964</v>
      </c>
      <c r="M2970" t="s">
        <v>11080</v>
      </c>
      <c r="N2970" t="s">
        <v>9115</v>
      </c>
      <c r="O2970" t="s">
        <v>11082</v>
      </c>
      <c r="P2970" t="s">
        <v>33053</v>
      </c>
      <c r="Q2970" t="s">
        <v>11080</v>
      </c>
    </row>
    <row r="2971" spans="12:17" x14ac:dyDescent="0.3">
      <c r="L2971">
        <v>2965</v>
      </c>
      <c r="M2971" t="s">
        <v>11083</v>
      </c>
      <c r="N2971" t="s">
        <v>9118</v>
      </c>
      <c r="O2971" t="s">
        <v>11085</v>
      </c>
      <c r="P2971" t="s">
        <v>33054</v>
      </c>
      <c r="Q2971" t="s">
        <v>11083</v>
      </c>
    </row>
    <row r="2972" spans="12:17" x14ac:dyDescent="0.3">
      <c r="L2972">
        <v>2966</v>
      </c>
      <c r="M2972" t="s">
        <v>11086</v>
      </c>
      <c r="N2972" t="s">
        <v>9121</v>
      </c>
      <c r="O2972" t="s">
        <v>11088</v>
      </c>
      <c r="P2972" t="s">
        <v>33055</v>
      </c>
      <c r="Q2972" t="s">
        <v>11086</v>
      </c>
    </row>
    <row r="2973" spans="12:17" x14ac:dyDescent="0.3">
      <c r="L2973">
        <v>2967</v>
      </c>
      <c r="M2973" t="s">
        <v>11089</v>
      </c>
      <c r="N2973" t="s">
        <v>9124</v>
      </c>
      <c r="O2973" t="s">
        <v>11091</v>
      </c>
      <c r="P2973" t="s">
        <v>33056</v>
      </c>
      <c r="Q2973" t="s">
        <v>11089</v>
      </c>
    </row>
    <row r="2974" spans="12:17" x14ac:dyDescent="0.3">
      <c r="L2974">
        <v>2968</v>
      </c>
      <c r="M2974" t="s">
        <v>11092</v>
      </c>
      <c r="N2974" t="s">
        <v>9127</v>
      </c>
      <c r="O2974" t="s">
        <v>11094</v>
      </c>
      <c r="P2974" t="s">
        <v>33057</v>
      </c>
      <c r="Q2974" t="s">
        <v>11092</v>
      </c>
    </row>
    <row r="2975" spans="12:17" x14ac:dyDescent="0.3">
      <c r="L2975">
        <v>2969</v>
      </c>
      <c r="M2975" t="s">
        <v>11095</v>
      </c>
      <c r="N2975" t="s">
        <v>9130</v>
      </c>
      <c r="O2975" t="s">
        <v>11097</v>
      </c>
      <c r="P2975" t="s">
        <v>33058</v>
      </c>
      <c r="Q2975" t="s">
        <v>11095</v>
      </c>
    </row>
    <row r="2976" spans="12:17" x14ac:dyDescent="0.3">
      <c r="L2976">
        <v>2970</v>
      </c>
      <c r="M2976" t="s">
        <v>11098</v>
      </c>
      <c r="N2976" t="s">
        <v>9133</v>
      </c>
      <c r="O2976" t="s">
        <v>11100</v>
      </c>
      <c r="P2976" t="s">
        <v>33059</v>
      </c>
      <c r="Q2976" t="s">
        <v>11098</v>
      </c>
    </row>
    <row r="2977" spans="12:17" x14ac:dyDescent="0.3">
      <c r="L2977">
        <v>2971</v>
      </c>
      <c r="M2977" t="s">
        <v>11101</v>
      </c>
      <c r="N2977" t="s">
        <v>9136</v>
      </c>
      <c r="O2977" t="s">
        <v>11103</v>
      </c>
      <c r="P2977" t="s">
        <v>33060</v>
      </c>
      <c r="Q2977" t="s">
        <v>11101</v>
      </c>
    </row>
    <row r="2978" spans="12:17" x14ac:dyDescent="0.3">
      <c r="L2978">
        <v>2972</v>
      </c>
      <c r="M2978" t="s">
        <v>11104</v>
      </c>
      <c r="N2978" t="s">
        <v>9139</v>
      </c>
      <c r="O2978" t="s">
        <v>11106</v>
      </c>
      <c r="P2978" t="s">
        <v>33061</v>
      </c>
      <c r="Q2978" t="s">
        <v>11104</v>
      </c>
    </row>
    <row r="2979" spans="12:17" x14ac:dyDescent="0.3">
      <c r="L2979">
        <v>2973</v>
      </c>
      <c r="M2979" t="s">
        <v>11107</v>
      </c>
      <c r="N2979" t="s">
        <v>9142</v>
      </c>
      <c r="O2979" t="s">
        <v>11109</v>
      </c>
      <c r="P2979" t="s">
        <v>33062</v>
      </c>
      <c r="Q2979" t="s">
        <v>11107</v>
      </c>
    </row>
    <row r="2980" spans="12:17" x14ac:dyDescent="0.3">
      <c r="L2980">
        <v>2974</v>
      </c>
      <c r="M2980" t="s">
        <v>11110</v>
      </c>
      <c r="N2980" t="s">
        <v>9145</v>
      </c>
      <c r="O2980" t="s">
        <v>11112</v>
      </c>
      <c r="P2980" t="s">
        <v>33063</v>
      </c>
      <c r="Q2980" t="s">
        <v>11110</v>
      </c>
    </row>
    <row r="2981" spans="12:17" x14ac:dyDescent="0.3">
      <c r="L2981">
        <v>2975</v>
      </c>
      <c r="M2981" t="s">
        <v>11113</v>
      </c>
      <c r="N2981" t="s">
        <v>9148</v>
      </c>
      <c r="O2981" t="s">
        <v>11115</v>
      </c>
      <c r="P2981" t="s">
        <v>33064</v>
      </c>
      <c r="Q2981" t="s">
        <v>11113</v>
      </c>
    </row>
    <row r="2982" spans="12:17" x14ac:dyDescent="0.3">
      <c r="L2982">
        <v>2976</v>
      </c>
      <c r="M2982" t="s">
        <v>27110</v>
      </c>
      <c r="N2982" t="s">
        <v>9150</v>
      </c>
      <c r="O2982" t="s">
        <v>11117</v>
      </c>
      <c r="P2982" t="s">
        <v>33065</v>
      </c>
      <c r="Q2982" t="s">
        <v>27110</v>
      </c>
    </row>
    <row r="2983" spans="12:17" x14ac:dyDescent="0.3">
      <c r="L2983">
        <v>2977</v>
      </c>
      <c r="M2983" t="s">
        <v>27111</v>
      </c>
      <c r="N2983" t="s">
        <v>9152</v>
      </c>
      <c r="O2983" t="s">
        <v>11119</v>
      </c>
      <c r="P2983" t="s">
        <v>33066</v>
      </c>
      <c r="Q2983" t="s">
        <v>27111</v>
      </c>
    </row>
    <row r="2984" spans="12:17" x14ac:dyDescent="0.3">
      <c r="L2984">
        <v>2978</v>
      </c>
      <c r="M2984" t="s">
        <v>27112</v>
      </c>
      <c r="N2984" t="s">
        <v>9154</v>
      </c>
      <c r="O2984" t="s">
        <v>11121</v>
      </c>
      <c r="P2984" t="s">
        <v>33067</v>
      </c>
      <c r="Q2984" t="s">
        <v>27112</v>
      </c>
    </row>
    <row r="2985" spans="12:17" x14ac:dyDescent="0.3">
      <c r="L2985">
        <v>2979</v>
      </c>
      <c r="M2985" t="s">
        <v>11122</v>
      </c>
      <c r="N2985" t="s">
        <v>9157</v>
      </c>
      <c r="O2985" t="s">
        <v>11124</v>
      </c>
      <c r="P2985" t="s">
        <v>33068</v>
      </c>
      <c r="Q2985" t="s">
        <v>11122</v>
      </c>
    </row>
    <row r="2986" spans="12:17" x14ac:dyDescent="0.3">
      <c r="L2986">
        <v>2980</v>
      </c>
      <c r="M2986" t="s">
        <v>11125</v>
      </c>
      <c r="N2986" t="s">
        <v>9160</v>
      </c>
      <c r="O2986" t="s">
        <v>11127</v>
      </c>
      <c r="P2986" t="s">
        <v>33069</v>
      </c>
      <c r="Q2986" t="s">
        <v>11125</v>
      </c>
    </row>
    <row r="2987" spans="12:17" x14ac:dyDescent="0.3">
      <c r="L2987">
        <v>2981</v>
      </c>
      <c r="M2987" t="s">
        <v>11128</v>
      </c>
      <c r="N2987" t="s">
        <v>9163</v>
      </c>
      <c r="O2987" t="s">
        <v>11130</v>
      </c>
      <c r="P2987" t="s">
        <v>33070</v>
      </c>
      <c r="Q2987" t="s">
        <v>11128</v>
      </c>
    </row>
    <row r="2988" spans="12:17" x14ac:dyDescent="0.3">
      <c r="L2988">
        <v>2982</v>
      </c>
      <c r="M2988" t="s">
        <v>11131</v>
      </c>
      <c r="N2988" t="s">
        <v>9166</v>
      </c>
      <c r="O2988" t="s">
        <v>11133</v>
      </c>
      <c r="P2988" t="s">
        <v>33071</v>
      </c>
      <c r="Q2988" t="s">
        <v>11131</v>
      </c>
    </row>
    <row r="2989" spans="12:17" x14ac:dyDescent="0.3">
      <c r="L2989">
        <v>2983</v>
      </c>
      <c r="M2989" t="s">
        <v>11134</v>
      </c>
      <c r="N2989" t="s">
        <v>9169</v>
      </c>
      <c r="O2989" t="s">
        <v>11136</v>
      </c>
      <c r="P2989" t="s">
        <v>33072</v>
      </c>
      <c r="Q2989" t="s">
        <v>11134</v>
      </c>
    </row>
    <row r="2990" spans="12:17" x14ac:dyDescent="0.3">
      <c r="L2990">
        <v>2984</v>
      </c>
      <c r="M2990" t="s">
        <v>11137</v>
      </c>
      <c r="N2990" t="s">
        <v>9172</v>
      </c>
      <c r="O2990" t="s">
        <v>11139</v>
      </c>
      <c r="P2990" t="s">
        <v>33073</v>
      </c>
      <c r="Q2990" t="s">
        <v>11137</v>
      </c>
    </row>
    <row r="2991" spans="12:17" x14ac:dyDescent="0.3">
      <c r="L2991">
        <v>2985</v>
      </c>
      <c r="M2991" t="s">
        <v>11140</v>
      </c>
      <c r="N2991" t="s">
        <v>9175</v>
      </c>
      <c r="O2991" t="s">
        <v>11142</v>
      </c>
      <c r="P2991" t="s">
        <v>33074</v>
      </c>
      <c r="Q2991" t="s">
        <v>11140</v>
      </c>
    </row>
    <row r="2992" spans="12:17" x14ac:dyDescent="0.3">
      <c r="L2992">
        <v>2986</v>
      </c>
      <c r="M2992" t="s">
        <v>11143</v>
      </c>
      <c r="N2992" t="s">
        <v>9169</v>
      </c>
      <c r="O2992" t="s">
        <v>11144</v>
      </c>
      <c r="P2992" t="s">
        <v>33075</v>
      </c>
      <c r="Q2992" t="s">
        <v>11143</v>
      </c>
    </row>
    <row r="2993" spans="12:17" x14ac:dyDescent="0.3">
      <c r="L2993">
        <v>2987</v>
      </c>
      <c r="M2993" t="s">
        <v>11145</v>
      </c>
      <c r="N2993" t="s">
        <v>9172</v>
      </c>
      <c r="O2993" t="s">
        <v>11146</v>
      </c>
      <c r="P2993" t="s">
        <v>33076</v>
      </c>
      <c r="Q2993" t="s">
        <v>11145</v>
      </c>
    </row>
    <row r="2994" spans="12:17" x14ac:dyDescent="0.3">
      <c r="L2994">
        <v>2988</v>
      </c>
      <c r="M2994" t="s">
        <v>11147</v>
      </c>
      <c r="N2994" t="s">
        <v>9182</v>
      </c>
      <c r="O2994" t="s">
        <v>11149</v>
      </c>
      <c r="P2994" t="s">
        <v>33077</v>
      </c>
      <c r="Q2994" t="s">
        <v>11147</v>
      </c>
    </row>
    <row r="2995" spans="12:17" x14ac:dyDescent="0.3">
      <c r="L2995">
        <v>2989</v>
      </c>
      <c r="M2995" t="s">
        <v>11150</v>
      </c>
      <c r="N2995" t="s">
        <v>8960</v>
      </c>
      <c r="O2995" t="s">
        <v>32986</v>
      </c>
      <c r="P2995" t="s">
        <v>33078</v>
      </c>
      <c r="Q2995" t="s">
        <v>11150</v>
      </c>
    </row>
    <row r="2996" spans="12:17" x14ac:dyDescent="0.3">
      <c r="L2996">
        <v>2990</v>
      </c>
      <c r="M2996" t="s">
        <v>11151</v>
      </c>
      <c r="N2996" t="s">
        <v>8962</v>
      </c>
      <c r="O2996" t="s">
        <v>10929</v>
      </c>
      <c r="P2996" t="s">
        <v>33079</v>
      </c>
      <c r="Q2996" t="s">
        <v>11151</v>
      </c>
    </row>
    <row r="2997" spans="12:17" x14ac:dyDescent="0.3">
      <c r="L2997">
        <v>2991</v>
      </c>
      <c r="M2997" t="s">
        <v>11152</v>
      </c>
      <c r="N2997" t="s">
        <v>8965</v>
      </c>
      <c r="O2997" t="s">
        <v>10932</v>
      </c>
      <c r="P2997" t="s">
        <v>33080</v>
      </c>
      <c r="Q2997" t="s">
        <v>11152</v>
      </c>
    </row>
    <row r="2998" spans="12:17" x14ac:dyDescent="0.3">
      <c r="L2998">
        <v>2992</v>
      </c>
      <c r="M2998" t="s">
        <v>11153</v>
      </c>
      <c r="N2998" t="s">
        <v>8968</v>
      </c>
      <c r="O2998" t="s">
        <v>10935</v>
      </c>
      <c r="P2998" t="s">
        <v>33081</v>
      </c>
      <c r="Q2998" t="s">
        <v>11153</v>
      </c>
    </row>
    <row r="2999" spans="12:17" x14ac:dyDescent="0.3">
      <c r="L2999">
        <v>2993</v>
      </c>
      <c r="M2999" t="s">
        <v>11154</v>
      </c>
      <c r="N2999" t="s">
        <v>8971</v>
      </c>
      <c r="O2999" t="s">
        <v>10938</v>
      </c>
      <c r="P2999" t="s">
        <v>33082</v>
      </c>
      <c r="Q2999" t="s">
        <v>11154</v>
      </c>
    </row>
    <row r="3000" spans="12:17" x14ac:dyDescent="0.3">
      <c r="L3000">
        <v>2994</v>
      </c>
      <c r="M3000" t="s">
        <v>11155</v>
      </c>
      <c r="N3000" t="s">
        <v>8974</v>
      </c>
      <c r="O3000" t="s">
        <v>10941</v>
      </c>
      <c r="P3000" t="s">
        <v>33083</v>
      </c>
      <c r="Q3000" t="s">
        <v>11155</v>
      </c>
    </row>
    <row r="3001" spans="12:17" x14ac:dyDescent="0.3">
      <c r="L3001">
        <v>2995</v>
      </c>
      <c r="M3001" t="s">
        <v>11156</v>
      </c>
      <c r="N3001" t="s">
        <v>32993</v>
      </c>
      <c r="O3001" t="s">
        <v>32994</v>
      </c>
      <c r="P3001" t="s">
        <v>26157</v>
      </c>
      <c r="Q3001" t="s">
        <v>11156</v>
      </c>
    </row>
    <row r="3002" spans="12:17" x14ac:dyDescent="0.3">
      <c r="L3002">
        <v>2996</v>
      </c>
      <c r="M3002" t="s">
        <v>11158</v>
      </c>
      <c r="N3002" t="s">
        <v>8980</v>
      </c>
      <c r="O3002" t="s">
        <v>26158</v>
      </c>
      <c r="P3002" t="s">
        <v>33084</v>
      </c>
      <c r="Q3002" t="s">
        <v>11158</v>
      </c>
    </row>
    <row r="3003" spans="12:17" x14ac:dyDescent="0.3">
      <c r="L3003">
        <v>2997</v>
      </c>
      <c r="M3003" t="s">
        <v>11159</v>
      </c>
      <c r="N3003" t="s">
        <v>8982</v>
      </c>
      <c r="O3003" t="s">
        <v>26159</v>
      </c>
      <c r="P3003" t="s">
        <v>33085</v>
      </c>
      <c r="Q3003" t="s">
        <v>11159</v>
      </c>
    </row>
    <row r="3004" spans="12:17" x14ac:dyDescent="0.3">
      <c r="L3004">
        <v>2998</v>
      </c>
      <c r="M3004" t="s">
        <v>11160</v>
      </c>
      <c r="N3004" t="s">
        <v>8984</v>
      </c>
      <c r="O3004" t="s">
        <v>26160</v>
      </c>
      <c r="P3004" t="s">
        <v>33086</v>
      </c>
      <c r="Q3004" t="s">
        <v>11160</v>
      </c>
    </row>
    <row r="3005" spans="12:17" x14ac:dyDescent="0.3">
      <c r="L3005">
        <v>2999</v>
      </c>
      <c r="M3005" t="s">
        <v>11161</v>
      </c>
      <c r="N3005" t="s">
        <v>8986</v>
      </c>
      <c r="O3005" t="s">
        <v>26161</v>
      </c>
      <c r="P3005" t="s">
        <v>33087</v>
      </c>
      <c r="Q3005" t="s">
        <v>11161</v>
      </c>
    </row>
    <row r="3006" spans="12:17" x14ac:dyDescent="0.3">
      <c r="L3006">
        <v>3000</v>
      </c>
      <c r="M3006" t="s">
        <v>11162</v>
      </c>
      <c r="N3006" t="s">
        <v>8988</v>
      </c>
      <c r="O3006" t="s">
        <v>26162</v>
      </c>
      <c r="P3006" t="s">
        <v>33088</v>
      </c>
      <c r="Q3006" t="s">
        <v>11162</v>
      </c>
    </row>
    <row r="3007" spans="12:17" x14ac:dyDescent="0.3">
      <c r="L3007">
        <v>3001</v>
      </c>
      <c r="M3007" t="s">
        <v>11163</v>
      </c>
      <c r="N3007" t="s">
        <v>26110</v>
      </c>
      <c r="O3007" t="s">
        <v>10956</v>
      </c>
      <c r="P3007" t="s">
        <v>33089</v>
      </c>
      <c r="Q3007" t="s">
        <v>11163</v>
      </c>
    </row>
    <row r="3008" spans="12:17" x14ac:dyDescent="0.3">
      <c r="L3008">
        <v>3002</v>
      </c>
      <c r="M3008" t="s">
        <v>11164</v>
      </c>
      <c r="N3008" t="s">
        <v>26111</v>
      </c>
      <c r="O3008" t="s">
        <v>10958</v>
      </c>
      <c r="P3008" t="s">
        <v>33090</v>
      </c>
      <c r="Q3008" t="s">
        <v>11164</v>
      </c>
    </row>
    <row r="3009" spans="12:17" x14ac:dyDescent="0.3">
      <c r="L3009">
        <v>3003</v>
      </c>
      <c r="M3009" t="s">
        <v>11165</v>
      </c>
      <c r="N3009" t="s">
        <v>26112</v>
      </c>
      <c r="O3009" t="s">
        <v>10960</v>
      </c>
      <c r="P3009" t="s">
        <v>33091</v>
      </c>
      <c r="Q3009" t="s">
        <v>11165</v>
      </c>
    </row>
    <row r="3010" spans="12:17" x14ac:dyDescent="0.3">
      <c r="L3010">
        <v>3004</v>
      </c>
      <c r="M3010" t="s">
        <v>11166</v>
      </c>
      <c r="N3010" t="s">
        <v>8996</v>
      </c>
      <c r="O3010" t="s">
        <v>10963</v>
      </c>
      <c r="P3010" t="s">
        <v>33092</v>
      </c>
      <c r="Q3010" t="s">
        <v>11166</v>
      </c>
    </row>
    <row r="3011" spans="12:17" x14ac:dyDescent="0.3">
      <c r="L3011">
        <v>3005</v>
      </c>
      <c r="M3011" t="s">
        <v>11167</v>
      </c>
      <c r="N3011" t="s">
        <v>33004</v>
      </c>
      <c r="O3011" t="s">
        <v>10965</v>
      </c>
      <c r="P3011" t="s">
        <v>33093</v>
      </c>
      <c r="Q3011" t="s">
        <v>11167</v>
      </c>
    </row>
    <row r="3012" spans="12:17" x14ac:dyDescent="0.3">
      <c r="L3012">
        <v>3006</v>
      </c>
      <c r="M3012" t="s">
        <v>33094</v>
      </c>
      <c r="N3012" t="s">
        <v>33007</v>
      </c>
      <c r="O3012" t="s">
        <v>33008</v>
      </c>
      <c r="P3012" t="s">
        <v>33095</v>
      </c>
      <c r="Q3012" t="s">
        <v>33094</v>
      </c>
    </row>
    <row r="3013" spans="12:17" x14ac:dyDescent="0.3">
      <c r="L3013">
        <v>3007</v>
      </c>
      <c r="M3013" t="s">
        <v>11168</v>
      </c>
      <c r="N3013" t="s">
        <v>9001</v>
      </c>
      <c r="O3013" t="s">
        <v>10968</v>
      </c>
      <c r="P3013" t="s">
        <v>33096</v>
      </c>
      <c r="Q3013" t="s">
        <v>11168</v>
      </c>
    </row>
    <row r="3014" spans="12:17" x14ac:dyDescent="0.3">
      <c r="L3014">
        <v>3008</v>
      </c>
      <c r="M3014" t="s">
        <v>11169</v>
      </c>
      <c r="N3014" t="s">
        <v>9004</v>
      </c>
      <c r="O3014" t="s">
        <v>33011</v>
      </c>
      <c r="P3014" t="s">
        <v>33097</v>
      </c>
      <c r="Q3014" t="s">
        <v>11169</v>
      </c>
    </row>
    <row r="3015" spans="12:17" x14ac:dyDescent="0.3">
      <c r="L3015">
        <v>3009</v>
      </c>
      <c r="M3015" t="s">
        <v>11170</v>
      </c>
      <c r="N3015" t="s">
        <v>9006</v>
      </c>
      <c r="O3015" t="s">
        <v>33013</v>
      </c>
      <c r="P3015" t="s">
        <v>33098</v>
      </c>
      <c r="Q3015" t="s">
        <v>11170</v>
      </c>
    </row>
    <row r="3016" spans="12:17" x14ac:dyDescent="0.3">
      <c r="L3016">
        <v>3010</v>
      </c>
      <c r="M3016" t="s">
        <v>11171</v>
      </c>
      <c r="N3016" t="s">
        <v>9008</v>
      </c>
      <c r="O3016" t="s">
        <v>10975</v>
      </c>
      <c r="P3016" t="s">
        <v>33099</v>
      </c>
      <c r="Q3016" t="s">
        <v>11171</v>
      </c>
    </row>
    <row r="3017" spans="12:17" x14ac:dyDescent="0.3">
      <c r="L3017">
        <v>3011</v>
      </c>
      <c r="M3017" t="s">
        <v>11172</v>
      </c>
      <c r="N3017" t="s">
        <v>9011</v>
      </c>
      <c r="O3017" t="s">
        <v>10978</v>
      </c>
      <c r="P3017" t="s">
        <v>33100</v>
      </c>
      <c r="Q3017" t="s">
        <v>11172</v>
      </c>
    </row>
    <row r="3018" spans="12:17" x14ac:dyDescent="0.3">
      <c r="L3018">
        <v>3012</v>
      </c>
      <c r="M3018" t="s">
        <v>11173</v>
      </c>
      <c r="N3018" t="s">
        <v>9014</v>
      </c>
      <c r="O3018" t="s">
        <v>10981</v>
      </c>
      <c r="P3018" t="s">
        <v>33101</v>
      </c>
      <c r="Q3018" t="s">
        <v>11173</v>
      </c>
    </row>
    <row r="3019" spans="12:17" x14ac:dyDescent="0.3">
      <c r="L3019">
        <v>3013</v>
      </c>
      <c r="M3019" t="s">
        <v>11174</v>
      </c>
      <c r="N3019" t="s">
        <v>9017</v>
      </c>
      <c r="O3019" t="s">
        <v>10984</v>
      </c>
      <c r="P3019" t="s">
        <v>33102</v>
      </c>
      <c r="Q3019" t="s">
        <v>11174</v>
      </c>
    </row>
    <row r="3020" spans="12:17" x14ac:dyDescent="0.3">
      <c r="L3020">
        <v>3014</v>
      </c>
      <c r="M3020" t="s">
        <v>11175</v>
      </c>
      <c r="N3020" t="s">
        <v>9020</v>
      </c>
      <c r="O3020" t="s">
        <v>10987</v>
      </c>
      <c r="P3020" t="s">
        <v>33103</v>
      </c>
      <c r="Q3020" t="s">
        <v>11175</v>
      </c>
    </row>
    <row r="3021" spans="12:17" x14ac:dyDescent="0.3">
      <c r="L3021">
        <v>3015</v>
      </c>
      <c r="M3021" t="s">
        <v>11176</v>
      </c>
      <c r="N3021" t="s">
        <v>9023</v>
      </c>
      <c r="O3021" t="s">
        <v>10990</v>
      </c>
      <c r="P3021" t="s">
        <v>33104</v>
      </c>
      <c r="Q3021" t="s">
        <v>11176</v>
      </c>
    </row>
    <row r="3022" spans="12:17" x14ac:dyDescent="0.3">
      <c r="L3022">
        <v>3016</v>
      </c>
      <c r="M3022" t="s">
        <v>11177</v>
      </c>
      <c r="N3022" t="s">
        <v>9026</v>
      </c>
      <c r="O3022" t="s">
        <v>10993</v>
      </c>
      <c r="P3022" t="s">
        <v>33105</v>
      </c>
      <c r="Q3022" t="s">
        <v>11177</v>
      </c>
    </row>
    <row r="3023" spans="12:17" x14ac:dyDescent="0.3">
      <c r="L3023">
        <v>3017</v>
      </c>
      <c r="M3023" t="s">
        <v>11178</v>
      </c>
      <c r="N3023" t="s">
        <v>9029</v>
      </c>
      <c r="O3023" t="s">
        <v>10996</v>
      </c>
      <c r="P3023" t="s">
        <v>33106</v>
      </c>
      <c r="Q3023" t="s">
        <v>11178</v>
      </c>
    </row>
    <row r="3024" spans="12:17" x14ac:dyDescent="0.3">
      <c r="L3024">
        <v>3018</v>
      </c>
      <c r="M3024" t="s">
        <v>11179</v>
      </c>
      <c r="N3024" t="s">
        <v>9032</v>
      </c>
      <c r="O3024" t="s">
        <v>10999</v>
      </c>
      <c r="P3024" t="s">
        <v>33107</v>
      </c>
      <c r="Q3024" t="s">
        <v>11179</v>
      </c>
    </row>
    <row r="3025" spans="12:17" x14ac:dyDescent="0.3">
      <c r="L3025">
        <v>3019</v>
      </c>
      <c r="M3025" t="s">
        <v>11180</v>
      </c>
      <c r="N3025" t="s">
        <v>9035</v>
      </c>
      <c r="O3025" t="s">
        <v>11002</v>
      </c>
      <c r="P3025" t="s">
        <v>33108</v>
      </c>
      <c r="Q3025" t="s">
        <v>11180</v>
      </c>
    </row>
    <row r="3026" spans="12:17" x14ac:dyDescent="0.3">
      <c r="L3026">
        <v>3020</v>
      </c>
      <c r="M3026" t="s">
        <v>11181</v>
      </c>
      <c r="N3026" t="s">
        <v>9038</v>
      </c>
      <c r="O3026" t="s">
        <v>11005</v>
      </c>
      <c r="P3026" t="s">
        <v>33109</v>
      </c>
      <c r="Q3026" t="s">
        <v>11181</v>
      </c>
    </row>
    <row r="3027" spans="12:17" x14ac:dyDescent="0.3">
      <c r="L3027">
        <v>3021</v>
      </c>
      <c r="M3027" t="s">
        <v>11182</v>
      </c>
      <c r="N3027" t="s">
        <v>9041</v>
      </c>
      <c r="O3027" t="s">
        <v>11008</v>
      </c>
      <c r="P3027" t="s">
        <v>33110</v>
      </c>
      <c r="Q3027" t="s">
        <v>11182</v>
      </c>
    </row>
    <row r="3028" spans="12:17" x14ac:dyDescent="0.3">
      <c r="L3028">
        <v>3022</v>
      </c>
      <c r="M3028" t="s">
        <v>11183</v>
      </c>
      <c r="N3028" t="s">
        <v>9044</v>
      </c>
      <c r="O3028" t="s">
        <v>11011</v>
      </c>
      <c r="P3028" t="s">
        <v>33111</v>
      </c>
      <c r="Q3028" t="s">
        <v>11183</v>
      </c>
    </row>
    <row r="3029" spans="12:17" x14ac:dyDescent="0.3">
      <c r="L3029">
        <v>3023</v>
      </c>
      <c r="M3029" t="s">
        <v>11184</v>
      </c>
      <c r="N3029" t="s">
        <v>9047</v>
      </c>
      <c r="O3029" t="s">
        <v>11014</v>
      </c>
      <c r="P3029" t="s">
        <v>33112</v>
      </c>
      <c r="Q3029" t="s">
        <v>11184</v>
      </c>
    </row>
    <row r="3030" spans="12:17" x14ac:dyDescent="0.3">
      <c r="L3030">
        <v>3024</v>
      </c>
      <c r="M3030" t="s">
        <v>11185</v>
      </c>
      <c r="N3030" t="s">
        <v>9050</v>
      </c>
      <c r="O3030" t="s">
        <v>11017</v>
      </c>
      <c r="P3030" t="s">
        <v>33113</v>
      </c>
      <c r="Q3030" t="s">
        <v>11185</v>
      </c>
    </row>
    <row r="3031" spans="12:17" x14ac:dyDescent="0.3">
      <c r="L3031">
        <v>3025</v>
      </c>
      <c r="M3031" t="s">
        <v>11186</v>
      </c>
      <c r="N3031" t="s">
        <v>9053</v>
      </c>
      <c r="O3031" t="s">
        <v>11020</v>
      </c>
      <c r="P3031" t="s">
        <v>33114</v>
      </c>
      <c r="Q3031" t="s">
        <v>11186</v>
      </c>
    </row>
    <row r="3032" spans="12:17" x14ac:dyDescent="0.3">
      <c r="L3032">
        <v>3026</v>
      </c>
      <c r="M3032" t="s">
        <v>11187</v>
      </c>
      <c r="N3032" t="s">
        <v>9056</v>
      </c>
      <c r="O3032" t="s">
        <v>11023</v>
      </c>
      <c r="P3032" t="s">
        <v>33115</v>
      </c>
      <c r="Q3032" t="s">
        <v>11187</v>
      </c>
    </row>
    <row r="3033" spans="12:17" x14ac:dyDescent="0.3">
      <c r="L3033">
        <v>3027</v>
      </c>
      <c r="M3033" t="s">
        <v>33116</v>
      </c>
      <c r="N3033" t="s">
        <v>9058</v>
      </c>
      <c r="O3033" t="s">
        <v>11025</v>
      </c>
      <c r="P3033" t="s">
        <v>33117</v>
      </c>
      <c r="Q3033" t="s">
        <v>33116</v>
      </c>
    </row>
    <row r="3034" spans="12:17" x14ac:dyDescent="0.3">
      <c r="L3034">
        <v>3028</v>
      </c>
      <c r="M3034" t="s">
        <v>11188</v>
      </c>
      <c r="N3034" t="s">
        <v>9061</v>
      </c>
      <c r="O3034" t="s">
        <v>11028</v>
      </c>
      <c r="P3034" t="s">
        <v>33118</v>
      </c>
      <c r="Q3034" t="s">
        <v>11188</v>
      </c>
    </row>
    <row r="3035" spans="12:17" x14ac:dyDescent="0.3">
      <c r="L3035">
        <v>3029</v>
      </c>
      <c r="M3035" t="s">
        <v>11189</v>
      </c>
      <c r="N3035" t="s">
        <v>9064</v>
      </c>
      <c r="O3035" t="s">
        <v>11031</v>
      </c>
      <c r="P3035" t="s">
        <v>33119</v>
      </c>
      <c r="Q3035" t="s">
        <v>11189</v>
      </c>
    </row>
    <row r="3036" spans="12:17" x14ac:dyDescent="0.3">
      <c r="L3036">
        <v>3030</v>
      </c>
      <c r="M3036" t="s">
        <v>11190</v>
      </c>
      <c r="N3036" t="s">
        <v>9067</v>
      </c>
      <c r="O3036" t="s">
        <v>11034</v>
      </c>
      <c r="P3036" t="s">
        <v>33120</v>
      </c>
      <c r="Q3036" t="s">
        <v>11190</v>
      </c>
    </row>
    <row r="3037" spans="12:17" x14ac:dyDescent="0.3">
      <c r="L3037">
        <v>3031</v>
      </c>
      <c r="M3037" t="s">
        <v>11191</v>
      </c>
      <c r="N3037" t="s">
        <v>9070</v>
      </c>
      <c r="O3037" t="s">
        <v>11037</v>
      </c>
      <c r="P3037" t="s">
        <v>33121</v>
      </c>
      <c r="Q3037" t="s">
        <v>11191</v>
      </c>
    </row>
    <row r="3038" spans="12:17" x14ac:dyDescent="0.3">
      <c r="L3038">
        <v>3032</v>
      </c>
      <c r="M3038" t="s">
        <v>11192</v>
      </c>
      <c r="N3038" t="s">
        <v>9073</v>
      </c>
      <c r="O3038" t="s">
        <v>11040</v>
      </c>
      <c r="P3038" t="s">
        <v>33122</v>
      </c>
      <c r="Q3038" t="s">
        <v>11192</v>
      </c>
    </row>
    <row r="3039" spans="12:17" x14ac:dyDescent="0.3">
      <c r="L3039">
        <v>3033</v>
      </c>
      <c r="M3039" t="s">
        <v>11157</v>
      </c>
      <c r="N3039" t="s">
        <v>8978</v>
      </c>
      <c r="O3039" t="s">
        <v>26166</v>
      </c>
      <c r="P3039" t="s">
        <v>33123</v>
      </c>
      <c r="Q3039" t="s">
        <v>11157</v>
      </c>
    </row>
    <row r="3040" spans="12:17" x14ac:dyDescent="0.3">
      <c r="L3040">
        <v>3034</v>
      </c>
      <c r="M3040" t="s">
        <v>11193</v>
      </c>
      <c r="N3040" t="s">
        <v>9076</v>
      </c>
      <c r="O3040" t="s">
        <v>11043</v>
      </c>
      <c r="P3040" t="s">
        <v>33124</v>
      </c>
      <c r="Q3040" t="s">
        <v>11193</v>
      </c>
    </row>
    <row r="3041" spans="12:17" x14ac:dyDescent="0.3">
      <c r="L3041">
        <v>3035</v>
      </c>
      <c r="M3041" t="s">
        <v>11194</v>
      </c>
      <c r="N3041" t="s">
        <v>9079</v>
      </c>
      <c r="O3041" t="s">
        <v>11046</v>
      </c>
      <c r="P3041" t="s">
        <v>33125</v>
      </c>
      <c r="Q3041" t="s">
        <v>11194</v>
      </c>
    </row>
    <row r="3042" spans="12:17" x14ac:dyDescent="0.3">
      <c r="L3042">
        <v>3036</v>
      </c>
      <c r="M3042" t="s">
        <v>11195</v>
      </c>
      <c r="N3042" t="s">
        <v>9082</v>
      </c>
      <c r="O3042" t="s">
        <v>11049</v>
      </c>
      <c r="P3042" t="s">
        <v>33126</v>
      </c>
      <c r="Q3042" t="s">
        <v>11195</v>
      </c>
    </row>
    <row r="3043" spans="12:17" x14ac:dyDescent="0.3">
      <c r="L3043">
        <v>3037</v>
      </c>
      <c r="M3043" t="s">
        <v>11196</v>
      </c>
      <c r="N3043" t="s">
        <v>9085</v>
      </c>
      <c r="O3043" t="s">
        <v>11052</v>
      </c>
      <c r="P3043" t="s">
        <v>33127</v>
      </c>
      <c r="Q3043" t="s">
        <v>11196</v>
      </c>
    </row>
    <row r="3044" spans="12:17" x14ac:dyDescent="0.3">
      <c r="L3044">
        <v>3038</v>
      </c>
      <c r="M3044" t="s">
        <v>11197</v>
      </c>
      <c r="N3044" t="s">
        <v>9088</v>
      </c>
      <c r="O3044" t="s">
        <v>11055</v>
      </c>
      <c r="P3044" t="s">
        <v>33128</v>
      </c>
      <c r="Q3044" t="s">
        <v>11197</v>
      </c>
    </row>
    <row r="3045" spans="12:17" x14ac:dyDescent="0.3">
      <c r="L3045">
        <v>3039</v>
      </c>
      <c r="M3045" t="s">
        <v>11198</v>
      </c>
      <c r="N3045" t="s">
        <v>9091</v>
      </c>
      <c r="O3045" t="s">
        <v>11058</v>
      </c>
      <c r="P3045" t="s">
        <v>33129</v>
      </c>
      <c r="Q3045" t="s">
        <v>11198</v>
      </c>
    </row>
    <row r="3046" spans="12:17" x14ac:dyDescent="0.3">
      <c r="L3046">
        <v>3040</v>
      </c>
      <c r="M3046" t="s">
        <v>11199</v>
      </c>
      <c r="N3046" t="s">
        <v>9094</v>
      </c>
      <c r="O3046" t="s">
        <v>11061</v>
      </c>
      <c r="P3046" t="s">
        <v>33130</v>
      </c>
      <c r="Q3046" t="s">
        <v>11199</v>
      </c>
    </row>
    <row r="3047" spans="12:17" x14ac:dyDescent="0.3">
      <c r="L3047">
        <v>3041</v>
      </c>
      <c r="M3047" t="s">
        <v>11200</v>
      </c>
      <c r="N3047" t="s">
        <v>9097</v>
      </c>
      <c r="O3047" t="s">
        <v>11064</v>
      </c>
      <c r="P3047" t="s">
        <v>33131</v>
      </c>
      <c r="Q3047" t="s">
        <v>11200</v>
      </c>
    </row>
    <row r="3048" spans="12:17" x14ac:dyDescent="0.3">
      <c r="L3048">
        <v>3042</v>
      </c>
      <c r="M3048" t="s">
        <v>11201</v>
      </c>
      <c r="N3048" t="s">
        <v>9100</v>
      </c>
      <c r="O3048" t="s">
        <v>11067</v>
      </c>
      <c r="P3048" t="s">
        <v>33132</v>
      </c>
      <c r="Q3048" t="s">
        <v>11201</v>
      </c>
    </row>
    <row r="3049" spans="12:17" x14ac:dyDescent="0.3">
      <c r="L3049">
        <v>3043</v>
      </c>
      <c r="M3049" t="s">
        <v>11202</v>
      </c>
      <c r="N3049" t="s">
        <v>9103</v>
      </c>
      <c r="O3049" t="s">
        <v>11070</v>
      </c>
      <c r="P3049" t="s">
        <v>33133</v>
      </c>
      <c r="Q3049" t="s">
        <v>11202</v>
      </c>
    </row>
    <row r="3050" spans="12:17" x14ac:dyDescent="0.3">
      <c r="L3050">
        <v>3044</v>
      </c>
      <c r="M3050" t="s">
        <v>11203</v>
      </c>
      <c r="N3050" t="s">
        <v>9106</v>
      </c>
      <c r="O3050" t="s">
        <v>11073</v>
      </c>
      <c r="P3050" t="s">
        <v>33134</v>
      </c>
      <c r="Q3050" t="s">
        <v>11203</v>
      </c>
    </row>
    <row r="3051" spans="12:17" x14ac:dyDescent="0.3">
      <c r="L3051">
        <v>3045</v>
      </c>
      <c r="M3051" t="s">
        <v>11204</v>
      </c>
      <c r="N3051" t="s">
        <v>9109</v>
      </c>
      <c r="O3051" t="s">
        <v>11076</v>
      </c>
      <c r="P3051" t="s">
        <v>33135</v>
      </c>
      <c r="Q3051" t="s">
        <v>11204</v>
      </c>
    </row>
    <row r="3052" spans="12:17" x14ac:dyDescent="0.3">
      <c r="L3052">
        <v>3046</v>
      </c>
      <c r="M3052" t="s">
        <v>11205</v>
      </c>
      <c r="N3052" t="s">
        <v>9112</v>
      </c>
      <c r="O3052" t="s">
        <v>11079</v>
      </c>
      <c r="P3052" t="s">
        <v>33136</v>
      </c>
      <c r="Q3052" t="s">
        <v>11205</v>
      </c>
    </row>
    <row r="3053" spans="12:17" x14ac:dyDescent="0.3">
      <c r="L3053">
        <v>3047</v>
      </c>
      <c r="M3053" t="s">
        <v>11206</v>
      </c>
      <c r="N3053" t="s">
        <v>9115</v>
      </c>
      <c r="O3053" t="s">
        <v>11082</v>
      </c>
      <c r="P3053" t="s">
        <v>33137</v>
      </c>
      <c r="Q3053" t="s">
        <v>11206</v>
      </c>
    </row>
    <row r="3054" spans="12:17" x14ac:dyDescent="0.3">
      <c r="L3054">
        <v>3048</v>
      </c>
      <c r="M3054" t="s">
        <v>11207</v>
      </c>
      <c r="N3054" t="s">
        <v>9118</v>
      </c>
      <c r="O3054" t="s">
        <v>11085</v>
      </c>
      <c r="P3054" t="s">
        <v>33138</v>
      </c>
      <c r="Q3054" t="s">
        <v>11207</v>
      </c>
    </row>
    <row r="3055" spans="12:17" x14ac:dyDescent="0.3">
      <c r="L3055">
        <v>3049</v>
      </c>
      <c r="M3055" t="s">
        <v>11208</v>
      </c>
      <c r="N3055" t="s">
        <v>9121</v>
      </c>
      <c r="O3055" t="s">
        <v>11088</v>
      </c>
      <c r="P3055" t="s">
        <v>33139</v>
      </c>
      <c r="Q3055" t="s">
        <v>11208</v>
      </c>
    </row>
    <row r="3056" spans="12:17" x14ac:dyDescent="0.3">
      <c r="L3056">
        <v>3050</v>
      </c>
      <c r="M3056" t="s">
        <v>11209</v>
      </c>
      <c r="N3056" t="s">
        <v>9124</v>
      </c>
      <c r="O3056" t="s">
        <v>11091</v>
      </c>
      <c r="P3056" t="s">
        <v>33140</v>
      </c>
      <c r="Q3056" t="s">
        <v>11209</v>
      </c>
    </row>
    <row r="3057" spans="12:17" x14ac:dyDescent="0.3">
      <c r="L3057">
        <v>3051</v>
      </c>
      <c r="M3057" t="s">
        <v>11210</v>
      </c>
      <c r="N3057" t="s">
        <v>9127</v>
      </c>
      <c r="O3057" t="s">
        <v>11094</v>
      </c>
      <c r="P3057" t="s">
        <v>33141</v>
      </c>
      <c r="Q3057" t="s">
        <v>11210</v>
      </c>
    </row>
    <row r="3058" spans="12:17" x14ac:dyDescent="0.3">
      <c r="L3058">
        <v>3052</v>
      </c>
      <c r="M3058" t="s">
        <v>11211</v>
      </c>
      <c r="N3058" t="s">
        <v>9130</v>
      </c>
      <c r="O3058" t="s">
        <v>11097</v>
      </c>
      <c r="P3058" t="s">
        <v>33142</v>
      </c>
      <c r="Q3058" t="s">
        <v>11211</v>
      </c>
    </row>
    <row r="3059" spans="12:17" x14ac:dyDescent="0.3">
      <c r="L3059">
        <v>3053</v>
      </c>
      <c r="M3059" t="s">
        <v>11212</v>
      </c>
      <c r="N3059" t="s">
        <v>9133</v>
      </c>
      <c r="O3059" t="s">
        <v>11100</v>
      </c>
      <c r="P3059" t="s">
        <v>33143</v>
      </c>
      <c r="Q3059" t="s">
        <v>11212</v>
      </c>
    </row>
    <row r="3060" spans="12:17" x14ac:dyDescent="0.3">
      <c r="L3060">
        <v>3054</v>
      </c>
      <c r="M3060" t="s">
        <v>11213</v>
      </c>
      <c r="N3060" t="s">
        <v>9136</v>
      </c>
      <c r="O3060" t="s">
        <v>11103</v>
      </c>
      <c r="P3060" t="s">
        <v>33144</v>
      </c>
      <c r="Q3060" t="s">
        <v>11213</v>
      </c>
    </row>
    <row r="3061" spans="12:17" x14ac:dyDescent="0.3">
      <c r="L3061">
        <v>3055</v>
      </c>
      <c r="M3061" t="s">
        <v>11214</v>
      </c>
      <c r="N3061" t="s">
        <v>9139</v>
      </c>
      <c r="O3061" t="s">
        <v>11106</v>
      </c>
      <c r="P3061" t="s">
        <v>33145</v>
      </c>
      <c r="Q3061" t="s">
        <v>11214</v>
      </c>
    </row>
    <row r="3062" spans="12:17" x14ac:dyDescent="0.3">
      <c r="L3062">
        <v>3056</v>
      </c>
      <c r="M3062" t="s">
        <v>11215</v>
      </c>
      <c r="N3062" t="s">
        <v>9142</v>
      </c>
      <c r="O3062" t="s">
        <v>11109</v>
      </c>
      <c r="P3062" t="s">
        <v>33146</v>
      </c>
      <c r="Q3062" t="s">
        <v>11215</v>
      </c>
    </row>
    <row r="3063" spans="12:17" x14ac:dyDescent="0.3">
      <c r="L3063">
        <v>3057</v>
      </c>
      <c r="M3063" t="s">
        <v>11216</v>
      </c>
      <c r="N3063" t="s">
        <v>9145</v>
      </c>
      <c r="O3063" t="s">
        <v>11112</v>
      </c>
      <c r="P3063" t="s">
        <v>33147</v>
      </c>
      <c r="Q3063" t="s">
        <v>11216</v>
      </c>
    </row>
    <row r="3064" spans="12:17" x14ac:dyDescent="0.3">
      <c r="L3064">
        <v>3058</v>
      </c>
      <c r="M3064" t="s">
        <v>11217</v>
      </c>
      <c r="N3064" t="s">
        <v>9148</v>
      </c>
      <c r="O3064" t="s">
        <v>11115</v>
      </c>
      <c r="P3064" t="s">
        <v>33148</v>
      </c>
      <c r="Q3064" t="s">
        <v>11217</v>
      </c>
    </row>
    <row r="3065" spans="12:17" x14ac:dyDescent="0.3">
      <c r="L3065">
        <v>3059</v>
      </c>
      <c r="M3065" t="s">
        <v>27113</v>
      </c>
      <c r="N3065" t="s">
        <v>9150</v>
      </c>
      <c r="O3065" t="s">
        <v>11117</v>
      </c>
      <c r="P3065" t="s">
        <v>33149</v>
      </c>
      <c r="Q3065" t="s">
        <v>27113</v>
      </c>
    </row>
    <row r="3066" spans="12:17" x14ac:dyDescent="0.3">
      <c r="L3066">
        <v>3060</v>
      </c>
      <c r="M3066" t="s">
        <v>27114</v>
      </c>
      <c r="N3066" t="s">
        <v>9152</v>
      </c>
      <c r="O3066" t="s">
        <v>11119</v>
      </c>
      <c r="P3066" t="s">
        <v>33150</v>
      </c>
      <c r="Q3066" t="s">
        <v>27114</v>
      </c>
    </row>
    <row r="3067" spans="12:17" x14ac:dyDescent="0.3">
      <c r="L3067">
        <v>3061</v>
      </c>
      <c r="M3067" t="s">
        <v>27115</v>
      </c>
      <c r="N3067" t="s">
        <v>9154</v>
      </c>
      <c r="O3067" t="s">
        <v>11121</v>
      </c>
      <c r="P3067" t="s">
        <v>33151</v>
      </c>
      <c r="Q3067" t="s">
        <v>27115</v>
      </c>
    </row>
    <row r="3068" spans="12:17" x14ac:dyDescent="0.3">
      <c r="L3068">
        <v>3062</v>
      </c>
      <c r="M3068" t="s">
        <v>11218</v>
      </c>
      <c r="N3068" t="s">
        <v>9157</v>
      </c>
      <c r="O3068" t="s">
        <v>11124</v>
      </c>
      <c r="P3068" t="s">
        <v>33152</v>
      </c>
      <c r="Q3068" t="s">
        <v>11218</v>
      </c>
    </row>
    <row r="3069" spans="12:17" x14ac:dyDescent="0.3">
      <c r="L3069">
        <v>3063</v>
      </c>
      <c r="M3069" t="s">
        <v>11219</v>
      </c>
      <c r="N3069" t="s">
        <v>9160</v>
      </c>
      <c r="O3069" t="s">
        <v>11127</v>
      </c>
      <c r="P3069" t="s">
        <v>33153</v>
      </c>
      <c r="Q3069" t="s">
        <v>11219</v>
      </c>
    </row>
    <row r="3070" spans="12:17" x14ac:dyDescent="0.3">
      <c r="L3070">
        <v>3064</v>
      </c>
      <c r="M3070" t="s">
        <v>11220</v>
      </c>
      <c r="N3070" t="s">
        <v>9163</v>
      </c>
      <c r="O3070" t="s">
        <v>11130</v>
      </c>
      <c r="P3070" t="s">
        <v>33154</v>
      </c>
      <c r="Q3070" t="s">
        <v>11220</v>
      </c>
    </row>
    <row r="3071" spans="12:17" x14ac:dyDescent="0.3">
      <c r="L3071">
        <v>3065</v>
      </c>
      <c r="M3071" t="s">
        <v>11221</v>
      </c>
      <c r="N3071" t="s">
        <v>9166</v>
      </c>
      <c r="O3071" t="s">
        <v>11133</v>
      </c>
      <c r="P3071" t="s">
        <v>33155</v>
      </c>
      <c r="Q3071" t="s">
        <v>11221</v>
      </c>
    </row>
    <row r="3072" spans="12:17" x14ac:dyDescent="0.3">
      <c r="L3072">
        <v>3066</v>
      </c>
      <c r="M3072" t="s">
        <v>11222</v>
      </c>
      <c r="N3072" t="s">
        <v>9169</v>
      </c>
      <c r="O3072" t="s">
        <v>11136</v>
      </c>
      <c r="P3072" t="s">
        <v>33156</v>
      </c>
      <c r="Q3072" t="s">
        <v>11222</v>
      </c>
    </row>
    <row r="3073" spans="12:17" x14ac:dyDescent="0.3">
      <c r="L3073">
        <v>3067</v>
      </c>
      <c r="M3073" t="s">
        <v>11223</v>
      </c>
      <c r="N3073" t="s">
        <v>9172</v>
      </c>
      <c r="O3073" t="s">
        <v>11139</v>
      </c>
      <c r="P3073" t="s">
        <v>33157</v>
      </c>
      <c r="Q3073" t="s">
        <v>11223</v>
      </c>
    </row>
    <row r="3074" spans="12:17" x14ac:dyDescent="0.3">
      <c r="L3074">
        <v>3068</v>
      </c>
      <c r="M3074" t="s">
        <v>11224</v>
      </c>
      <c r="N3074" t="s">
        <v>9175</v>
      </c>
      <c r="O3074" t="s">
        <v>11142</v>
      </c>
      <c r="P3074" t="s">
        <v>33158</v>
      </c>
      <c r="Q3074" t="s">
        <v>11224</v>
      </c>
    </row>
    <row r="3075" spans="12:17" x14ac:dyDescent="0.3">
      <c r="L3075">
        <v>3069</v>
      </c>
      <c r="M3075" t="s">
        <v>11225</v>
      </c>
      <c r="N3075" t="s">
        <v>9169</v>
      </c>
      <c r="O3075" t="s">
        <v>11144</v>
      </c>
      <c r="P3075" t="s">
        <v>33159</v>
      </c>
      <c r="Q3075" t="s">
        <v>11225</v>
      </c>
    </row>
    <row r="3076" spans="12:17" x14ac:dyDescent="0.3">
      <c r="L3076">
        <v>3070</v>
      </c>
      <c r="M3076" t="s">
        <v>11226</v>
      </c>
      <c r="N3076" t="s">
        <v>9172</v>
      </c>
      <c r="O3076" t="s">
        <v>11146</v>
      </c>
      <c r="P3076" t="s">
        <v>33160</v>
      </c>
      <c r="Q3076" t="s">
        <v>11226</v>
      </c>
    </row>
    <row r="3077" spans="12:17" x14ac:dyDescent="0.3">
      <c r="L3077">
        <v>3071</v>
      </c>
      <c r="M3077" t="s">
        <v>11227</v>
      </c>
      <c r="N3077" t="s">
        <v>9182</v>
      </c>
      <c r="O3077" t="s">
        <v>11149</v>
      </c>
      <c r="P3077" t="s">
        <v>33161</v>
      </c>
      <c r="Q3077" t="s">
        <v>11227</v>
      </c>
    </row>
    <row r="3078" spans="12:17" x14ac:dyDescent="0.3">
      <c r="L3078">
        <v>3072</v>
      </c>
      <c r="M3078" t="s">
        <v>11228</v>
      </c>
      <c r="N3078" t="s">
        <v>9263</v>
      </c>
      <c r="O3078" t="s">
        <v>33162</v>
      </c>
      <c r="P3078" t="s">
        <v>33163</v>
      </c>
      <c r="Q3078" t="s">
        <v>11228</v>
      </c>
    </row>
    <row r="3079" spans="12:17" x14ac:dyDescent="0.3">
      <c r="L3079">
        <v>3073</v>
      </c>
      <c r="M3079" t="s">
        <v>11230</v>
      </c>
      <c r="N3079" t="s">
        <v>9265</v>
      </c>
      <c r="O3079" t="s">
        <v>33164</v>
      </c>
      <c r="P3079" t="s">
        <v>33165</v>
      </c>
      <c r="Q3079" t="s">
        <v>11230</v>
      </c>
    </row>
    <row r="3080" spans="12:17" x14ac:dyDescent="0.3">
      <c r="L3080">
        <v>3074</v>
      </c>
      <c r="M3080" t="s">
        <v>11232</v>
      </c>
      <c r="N3080" t="s">
        <v>9267</v>
      </c>
      <c r="O3080" t="s">
        <v>33166</v>
      </c>
      <c r="P3080" t="s">
        <v>33167</v>
      </c>
      <c r="Q3080" t="s">
        <v>11232</v>
      </c>
    </row>
    <row r="3081" spans="12:17" x14ac:dyDescent="0.3">
      <c r="L3081">
        <v>3075</v>
      </c>
      <c r="M3081" t="s">
        <v>11234</v>
      </c>
      <c r="N3081" t="s">
        <v>9269</v>
      </c>
      <c r="O3081" t="s">
        <v>33168</v>
      </c>
      <c r="P3081" t="s">
        <v>33169</v>
      </c>
      <c r="Q3081" t="s">
        <v>11234</v>
      </c>
    </row>
    <row r="3082" spans="12:17" x14ac:dyDescent="0.3">
      <c r="L3082">
        <v>3076</v>
      </c>
      <c r="M3082" t="s">
        <v>11236</v>
      </c>
      <c r="N3082" t="s">
        <v>9271</v>
      </c>
      <c r="O3082" t="s">
        <v>33170</v>
      </c>
      <c r="P3082" t="s">
        <v>33171</v>
      </c>
      <c r="Q3082" t="s">
        <v>11236</v>
      </c>
    </row>
    <row r="3083" spans="12:17" x14ac:dyDescent="0.3">
      <c r="L3083">
        <v>3077</v>
      </c>
      <c r="M3083" t="s">
        <v>11238</v>
      </c>
      <c r="N3083" t="s">
        <v>9273</v>
      </c>
      <c r="O3083" t="s">
        <v>33172</v>
      </c>
      <c r="P3083" t="s">
        <v>33173</v>
      </c>
      <c r="Q3083" t="s">
        <v>11238</v>
      </c>
    </row>
    <row r="3084" spans="12:17" x14ac:dyDescent="0.3">
      <c r="L3084">
        <v>3078</v>
      </c>
      <c r="M3084" t="s">
        <v>11240</v>
      </c>
      <c r="N3084" t="s">
        <v>33174</v>
      </c>
      <c r="O3084" t="s">
        <v>33175</v>
      </c>
      <c r="P3084" t="s">
        <v>33176</v>
      </c>
      <c r="Q3084" t="s">
        <v>11240</v>
      </c>
    </row>
    <row r="3085" spans="12:17" x14ac:dyDescent="0.3">
      <c r="L3085">
        <v>3079</v>
      </c>
      <c r="M3085" t="s">
        <v>11243</v>
      </c>
      <c r="N3085" t="s">
        <v>9278</v>
      </c>
      <c r="O3085" t="s">
        <v>33177</v>
      </c>
      <c r="P3085" t="s">
        <v>33178</v>
      </c>
      <c r="Q3085" t="s">
        <v>11243</v>
      </c>
    </row>
    <row r="3086" spans="12:17" x14ac:dyDescent="0.3">
      <c r="L3086">
        <v>3080</v>
      </c>
      <c r="M3086" t="s">
        <v>11245</v>
      </c>
      <c r="N3086" t="s">
        <v>9280</v>
      </c>
      <c r="O3086" t="s">
        <v>33179</v>
      </c>
      <c r="P3086" t="s">
        <v>33180</v>
      </c>
      <c r="Q3086" t="s">
        <v>11245</v>
      </c>
    </row>
    <row r="3087" spans="12:17" x14ac:dyDescent="0.3">
      <c r="L3087">
        <v>3081</v>
      </c>
      <c r="M3087" t="s">
        <v>11247</v>
      </c>
      <c r="N3087" t="s">
        <v>9282</v>
      </c>
      <c r="O3087" t="s">
        <v>33181</v>
      </c>
      <c r="P3087" t="s">
        <v>33182</v>
      </c>
      <c r="Q3087" t="s">
        <v>11247</v>
      </c>
    </row>
    <row r="3088" spans="12:17" x14ac:dyDescent="0.3">
      <c r="L3088">
        <v>3082</v>
      </c>
      <c r="M3088" t="s">
        <v>11249</v>
      </c>
      <c r="N3088" t="s">
        <v>9284</v>
      </c>
      <c r="O3088" t="s">
        <v>33183</v>
      </c>
      <c r="P3088" t="s">
        <v>33184</v>
      </c>
      <c r="Q3088" t="s">
        <v>11249</v>
      </c>
    </row>
    <row r="3089" spans="12:17" x14ac:dyDescent="0.3">
      <c r="L3089">
        <v>3083</v>
      </c>
      <c r="M3089" t="s">
        <v>11251</v>
      </c>
      <c r="N3089" t="s">
        <v>9286</v>
      </c>
      <c r="O3089" t="s">
        <v>33185</v>
      </c>
      <c r="P3089" t="s">
        <v>33186</v>
      </c>
      <c r="Q3089" t="s">
        <v>11251</v>
      </c>
    </row>
    <row r="3090" spans="12:17" x14ac:dyDescent="0.3">
      <c r="L3090">
        <v>3084</v>
      </c>
      <c r="M3090" t="s">
        <v>11253</v>
      </c>
      <c r="N3090" t="s">
        <v>26114</v>
      </c>
      <c r="O3090" t="s">
        <v>33187</v>
      </c>
      <c r="P3090" t="s">
        <v>33188</v>
      </c>
      <c r="Q3090" t="s">
        <v>11253</v>
      </c>
    </row>
    <row r="3091" spans="12:17" x14ac:dyDescent="0.3">
      <c r="L3091">
        <v>3085</v>
      </c>
      <c r="M3091" t="s">
        <v>11254</v>
      </c>
      <c r="N3091" t="s">
        <v>26115</v>
      </c>
      <c r="O3091" t="s">
        <v>33189</v>
      </c>
      <c r="P3091" t="s">
        <v>33190</v>
      </c>
      <c r="Q3091" t="s">
        <v>11254</v>
      </c>
    </row>
    <row r="3092" spans="12:17" x14ac:dyDescent="0.3">
      <c r="L3092">
        <v>3086</v>
      </c>
      <c r="M3092" t="s">
        <v>11255</v>
      </c>
      <c r="N3092" t="s">
        <v>26116</v>
      </c>
      <c r="O3092" t="s">
        <v>33191</v>
      </c>
      <c r="P3092" t="s">
        <v>33192</v>
      </c>
      <c r="Q3092" t="s">
        <v>11255</v>
      </c>
    </row>
    <row r="3093" spans="12:17" x14ac:dyDescent="0.3">
      <c r="L3093">
        <v>3087</v>
      </c>
      <c r="M3093" t="s">
        <v>11256</v>
      </c>
      <c r="N3093" t="s">
        <v>9291</v>
      </c>
      <c r="O3093" t="s">
        <v>33193</v>
      </c>
      <c r="P3093" t="s">
        <v>33194</v>
      </c>
      <c r="Q3093" t="s">
        <v>11256</v>
      </c>
    </row>
    <row r="3094" spans="12:17" x14ac:dyDescent="0.3">
      <c r="L3094">
        <v>3088</v>
      </c>
      <c r="M3094" t="s">
        <v>11258</v>
      </c>
      <c r="N3094" t="s">
        <v>33195</v>
      </c>
      <c r="O3094" t="s">
        <v>33196</v>
      </c>
      <c r="P3094" t="s">
        <v>33197</v>
      </c>
      <c r="Q3094" t="s">
        <v>11258</v>
      </c>
    </row>
    <row r="3095" spans="12:17" x14ac:dyDescent="0.3">
      <c r="L3095">
        <v>3089</v>
      </c>
      <c r="M3095" t="s">
        <v>33198</v>
      </c>
      <c r="N3095" t="s">
        <v>33199</v>
      </c>
      <c r="O3095" t="s">
        <v>33200</v>
      </c>
      <c r="P3095" t="s">
        <v>33201</v>
      </c>
      <c r="Q3095" t="s">
        <v>33198</v>
      </c>
    </row>
    <row r="3096" spans="12:17" x14ac:dyDescent="0.3">
      <c r="L3096">
        <v>3090</v>
      </c>
      <c r="M3096" t="s">
        <v>11259</v>
      </c>
      <c r="N3096" t="s">
        <v>9294</v>
      </c>
      <c r="O3096" t="s">
        <v>33202</v>
      </c>
      <c r="P3096" t="s">
        <v>33203</v>
      </c>
      <c r="Q3096" t="s">
        <v>11259</v>
      </c>
    </row>
    <row r="3097" spans="12:17" x14ac:dyDescent="0.3">
      <c r="L3097">
        <v>3091</v>
      </c>
      <c r="M3097" t="s">
        <v>11261</v>
      </c>
      <c r="N3097" t="s">
        <v>9296</v>
      </c>
      <c r="O3097" t="s">
        <v>33204</v>
      </c>
      <c r="P3097" t="s">
        <v>33205</v>
      </c>
      <c r="Q3097" t="s">
        <v>11261</v>
      </c>
    </row>
    <row r="3098" spans="12:17" x14ac:dyDescent="0.3">
      <c r="L3098">
        <v>3092</v>
      </c>
      <c r="M3098" t="s">
        <v>11263</v>
      </c>
      <c r="N3098" t="s">
        <v>9298</v>
      </c>
      <c r="O3098" t="s">
        <v>33206</v>
      </c>
      <c r="P3098" t="s">
        <v>33207</v>
      </c>
      <c r="Q3098" t="s">
        <v>11263</v>
      </c>
    </row>
    <row r="3099" spans="12:17" x14ac:dyDescent="0.3">
      <c r="L3099">
        <v>3093</v>
      </c>
      <c r="M3099" t="s">
        <v>11265</v>
      </c>
      <c r="N3099" t="s">
        <v>9300</v>
      </c>
      <c r="O3099" t="s">
        <v>33208</v>
      </c>
      <c r="P3099" t="s">
        <v>33209</v>
      </c>
      <c r="Q3099" t="s">
        <v>11265</v>
      </c>
    </row>
    <row r="3100" spans="12:17" x14ac:dyDescent="0.3">
      <c r="L3100">
        <v>3094</v>
      </c>
      <c r="M3100" t="s">
        <v>11267</v>
      </c>
      <c r="N3100" t="s">
        <v>9302</v>
      </c>
      <c r="O3100" t="s">
        <v>33210</v>
      </c>
      <c r="P3100" t="s">
        <v>33211</v>
      </c>
      <c r="Q3100" t="s">
        <v>11267</v>
      </c>
    </row>
    <row r="3101" spans="12:17" x14ac:dyDescent="0.3">
      <c r="L3101">
        <v>3095</v>
      </c>
      <c r="M3101" t="s">
        <v>11269</v>
      </c>
      <c r="N3101" t="s">
        <v>9304</v>
      </c>
      <c r="O3101" t="s">
        <v>33212</v>
      </c>
      <c r="P3101" t="s">
        <v>33213</v>
      </c>
      <c r="Q3101" t="s">
        <v>11269</v>
      </c>
    </row>
    <row r="3102" spans="12:17" x14ac:dyDescent="0.3">
      <c r="L3102">
        <v>3096</v>
      </c>
      <c r="M3102" t="s">
        <v>11271</v>
      </c>
      <c r="N3102" t="s">
        <v>9306</v>
      </c>
      <c r="O3102" t="s">
        <v>33214</v>
      </c>
      <c r="P3102" t="s">
        <v>33215</v>
      </c>
      <c r="Q3102" t="s">
        <v>11271</v>
      </c>
    </row>
    <row r="3103" spans="12:17" x14ac:dyDescent="0.3">
      <c r="L3103">
        <v>3097</v>
      </c>
      <c r="M3103" t="s">
        <v>11273</v>
      </c>
      <c r="N3103" t="s">
        <v>9308</v>
      </c>
      <c r="O3103" t="s">
        <v>33216</v>
      </c>
      <c r="P3103" t="s">
        <v>33217</v>
      </c>
      <c r="Q3103" t="s">
        <v>11273</v>
      </c>
    </row>
    <row r="3104" spans="12:17" x14ac:dyDescent="0.3">
      <c r="L3104">
        <v>3098</v>
      </c>
      <c r="M3104" t="s">
        <v>11275</v>
      </c>
      <c r="N3104" t="s">
        <v>9310</v>
      </c>
      <c r="O3104" t="s">
        <v>33218</v>
      </c>
      <c r="P3104" t="s">
        <v>33219</v>
      </c>
      <c r="Q3104" t="s">
        <v>11275</v>
      </c>
    </row>
    <row r="3105" spans="12:17" x14ac:dyDescent="0.3">
      <c r="L3105">
        <v>3099</v>
      </c>
      <c r="M3105" t="s">
        <v>11277</v>
      </c>
      <c r="N3105" t="s">
        <v>9312</v>
      </c>
      <c r="O3105" t="s">
        <v>33220</v>
      </c>
      <c r="P3105" t="s">
        <v>33221</v>
      </c>
      <c r="Q3105" t="s">
        <v>11277</v>
      </c>
    </row>
    <row r="3106" spans="12:17" x14ac:dyDescent="0.3">
      <c r="L3106">
        <v>3100</v>
      </c>
      <c r="M3106" t="s">
        <v>11279</v>
      </c>
      <c r="N3106" t="s">
        <v>9314</v>
      </c>
      <c r="O3106" t="s">
        <v>33222</v>
      </c>
      <c r="P3106" t="s">
        <v>33223</v>
      </c>
      <c r="Q3106" t="s">
        <v>11279</v>
      </c>
    </row>
    <row r="3107" spans="12:17" x14ac:dyDescent="0.3">
      <c r="L3107">
        <v>3101</v>
      </c>
      <c r="M3107" t="s">
        <v>11281</v>
      </c>
      <c r="N3107" t="s">
        <v>9316</v>
      </c>
      <c r="O3107" t="s">
        <v>33224</v>
      </c>
      <c r="P3107" t="s">
        <v>33225</v>
      </c>
      <c r="Q3107" t="s">
        <v>11281</v>
      </c>
    </row>
    <row r="3108" spans="12:17" x14ac:dyDescent="0.3">
      <c r="L3108">
        <v>3102</v>
      </c>
      <c r="M3108" t="s">
        <v>11283</v>
      </c>
      <c r="N3108" t="s">
        <v>9318</v>
      </c>
      <c r="O3108" t="s">
        <v>33226</v>
      </c>
      <c r="P3108" t="s">
        <v>33227</v>
      </c>
      <c r="Q3108" t="s">
        <v>11283</v>
      </c>
    </row>
    <row r="3109" spans="12:17" x14ac:dyDescent="0.3">
      <c r="L3109">
        <v>3103</v>
      </c>
      <c r="M3109" t="s">
        <v>11285</v>
      </c>
      <c r="N3109" t="s">
        <v>9320</v>
      </c>
      <c r="O3109" t="s">
        <v>33228</v>
      </c>
      <c r="P3109" t="s">
        <v>33229</v>
      </c>
      <c r="Q3109" t="s">
        <v>11285</v>
      </c>
    </row>
    <row r="3110" spans="12:17" x14ac:dyDescent="0.3">
      <c r="L3110">
        <v>3104</v>
      </c>
      <c r="M3110" t="s">
        <v>11287</v>
      </c>
      <c r="N3110" t="s">
        <v>9322</v>
      </c>
      <c r="O3110" t="s">
        <v>33230</v>
      </c>
      <c r="P3110" t="s">
        <v>33231</v>
      </c>
      <c r="Q3110" t="s">
        <v>11287</v>
      </c>
    </row>
    <row r="3111" spans="12:17" x14ac:dyDescent="0.3">
      <c r="L3111">
        <v>3105</v>
      </c>
      <c r="M3111" t="s">
        <v>11289</v>
      </c>
      <c r="N3111" t="s">
        <v>9324</v>
      </c>
      <c r="O3111" t="s">
        <v>33232</v>
      </c>
      <c r="P3111" t="s">
        <v>33233</v>
      </c>
      <c r="Q3111" t="s">
        <v>11289</v>
      </c>
    </row>
    <row r="3112" spans="12:17" x14ac:dyDescent="0.3">
      <c r="L3112">
        <v>3106</v>
      </c>
      <c r="M3112" t="s">
        <v>11291</v>
      </c>
      <c r="N3112" t="s">
        <v>9326</v>
      </c>
      <c r="O3112" t="s">
        <v>33234</v>
      </c>
      <c r="P3112" t="s">
        <v>33235</v>
      </c>
      <c r="Q3112" t="s">
        <v>11291</v>
      </c>
    </row>
    <row r="3113" spans="12:17" x14ac:dyDescent="0.3">
      <c r="L3113">
        <v>3107</v>
      </c>
      <c r="M3113" t="s">
        <v>11293</v>
      </c>
      <c r="N3113" t="s">
        <v>9328</v>
      </c>
      <c r="O3113" t="s">
        <v>33236</v>
      </c>
      <c r="P3113" t="s">
        <v>33237</v>
      </c>
      <c r="Q3113" t="s">
        <v>11293</v>
      </c>
    </row>
    <row r="3114" spans="12:17" x14ac:dyDescent="0.3">
      <c r="L3114">
        <v>3108</v>
      </c>
      <c r="M3114" t="s">
        <v>11295</v>
      </c>
      <c r="N3114" t="s">
        <v>9330</v>
      </c>
      <c r="O3114" t="s">
        <v>33238</v>
      </c>
      <c r="P3114" t="s">
        <v>33239</v>
      </c>
      <c r="Q3114" t="s">
        <v>11295</v>
      </c>
    </row>
    <row r="3115" spans="12:17" x14ac:dyDescent="0.3">
      <c r="L3115">
        <v>3109</v>
      </c>
      <c r="M3115" t="s">
        <v>11297</v>
      </c>
      <c r="N3115" t="s">
        <v>9332</v>
      </c>
      <c r="O3115" t="s">
        <v>33240</v>
      </c>
      <c r="P3115" t="s">
        <v>33241</v>
      </c>
      <c r="Q3115" t="s">
        <v>11297</v>
      </c>
    </row>
    <row r="3116" spans="12:17" x14ac:dyDescent="0.3">
      <c r="L3116">
        <v>3110</v>
      </c>
      <c r="M3116" t="s">
        <v>33242</v>
      </c>
      <c r="N3116" t="s">
        <v>9333</v>
      </c>
      <c r="O3116" t="s">
        <v>33243</v>
      </c>
      <c r="P3116" t="s">
        <v>33244</v>
      </c>
      <c r="Q3116" t="s">
        <v>33242</v>
      </c>
    </row>
    <row r="3117" spans="12:17" x14ac:dyDescent="0.3">
      <c r="L3117">
        <v>3111</v>
      </c>
      <c r="M3117" t="s">
        <v>11300</v>
      </c>
      <c r="N3117" t="s">
        <v>9335</v>
      </c>
      <c r="O3117" t="s">
        <v>33245</v>
      </c>
      <c r="P3117" t="s">
        <v>33246</v>
      </c>
      <c r="Q3117" t="s">
        <v>11300</v>
      </c>
    </row>
    <row r="3118" spans="12:17" x14ac:dyDescent="0.3">
      <c r="L3118">
        <v>3112</v>
      </c>
      <c r="M3118" t="s">
        <v>11302</v>
      </c>
      <c r="N3118" t="s">
        <v>9337</v>
      </c>
      <c r="O3118" t="s">
        <v>33247</v>
      </c>
      <c r="P3118" t="s">
        <v>33248</v>
      </c>
      <c r="Q3118" t="s">
        <v>11302</v>
      </c>
    </row>
    <row r="3119" spans="12:17" x14ac:dyDescent="0.3">
      <c r="L3119">
        <v>3113</v>
      </c>
      <c r="M3119" t="s">
        <v>11304</v>
      </c>
      <c r="N3119" t="s">
        <v>9339</v>
      </c>
      <c r="O3119" t="s">
        <v>33249</v>
      </c>
      <c r="P3119" t="s">
        <v>33250</v>
      </c>
      <c r="Q3119" t="s">
        <v>11304</v>
      </c>
    </row>
    <row r="3120" spans="12:17" x14ac:dyDescent="0.3">
      <c r="L3120">
        <v>3114</v>
      </c>
      <c r="M3120" t="s">
        <v>11306</v>
      </c>
      <c r="N3120" t="s">
        <v>9341</v>
      </c>
      <c r="O3120" t="s">
        <v>33251</v>
      </c>
      <c r="P3120" t="s">
        <v>33252</v>
      </c>
      <c r="Q3120" t="s">
        <v>11306</v>
      </c>
    </row>
    <row r="3121" spans="12:17" x14ac:dyDescent="0.3">
      <c r="L3121">
        <v>3115</v>
      </c>
      <c r="M3121" t="s">
        <v>11308</v>
      </c>
      <c r="N3121" t="s">
        <v>9343</v>
      </c>
      <c r="O3121" t="s">
        <v>33253</v>
      </c>
      <c r="P3121" t="s">
        <v>33254</v>
      </c>
      <c r="Q3121" t="s">
        <v>11308</v>
      </c>
    </row>
    <row r="3122" spans="12:17" x14ac:dyDescent="0.3">
      <c r="L3122">
        <v>3116</v>
      </c>
      <c r="M3122" t="s">
        <v>11241</v>
      </c>
      <c r="N3122" t="s">
        <v>9276</v>
      </c>
      <c r="O3122" t="s">
        <v>33255</v>
      </c>
      <c r="P3122" t="s">
        <v>33256</v>
      </c>
      <c r="Q3122" t="s">
        <v>11241</v>
      </c>
    </row>
    <row r="3123" spans="12:17" x14ac:dyDescent="0.3">
      <c r="L3123">
        <v>3117</v>
      </c>
      <c r="M3123" t="s">
        <v>11310</v>
      </c>
      <c r="N3123" t="s">
        <v>9345</v>
      </c>
      <c r="O3123" t="s">
        <v>33257</v>
      </c>
      <c r="P3123" t="s">
        <v>33258</v>
      </c>
      <c r="Q3123" t="s">
        <v>11310</v>
      </c>
    </row>
    <row r="3124" spans="12:17" x14ac:dyDescent="0.3">
      <c r="L3124">
        <v>3118</v>
      </c>
      <c r="M3124" t="s">
        <v>11312</v>
      </c>
      <c r="N3124" t="s">
        <v>9347</v>
      </c>
      <c r="O3124" t="s">
        <v>33259</v>
      </c>
      <c r="P3124" t="s">
        <v>33260</v>
      </c>
      <c r="Q3124" t="s">
        <v>11312</v>
      </c>
    </row>
    <row r="3125" spans="12:17" x14ac:dyDescent="0.3">
      <c r="L3125">
        <v>3119</v>
      </c>
      <c r="M3125" t="s">
        <v>11314</v>
      </c>
      <c r="N3125" t="s">
        <v>9349</v>
      </c>
      <c r="O3125" t="s">
        <v>33261</v>
      </c>
      <c r="P3125" t="s">
        <v>33262</v>
      </c>
      <c r="Q3125" t="s">
        <v>11314</v>
      </c>
    </row>
    <row r="3126" spans="12:17" x14ac:dyDescent="0.3">
      <c r="L3126">
        <v>3120</v>
      </c>
      <c r="M3126" t="s">
        <v>11316</v>
      </c>
      <c r="N3126" t="s">
        <v>9351</v>
      </c>
      <c r="O3126" t="s">
        <v>33263</v>
      </c>
      <c r="P3126" t="s">
        <v>33264</v>
      </c>
      <c r="Q3126" t="s">
        <v>11316</v>
      </c>
    </row>
    <row r="3127" spans="12:17" x14ac:dyDescent="0.3">
      <c r="L3127">
        <v>3121</v>
      </c>
      <c r="M3127" t="s">
        <v>11318</v>
      </c>
      <c r="N3127" t="s">
        <v>9353</v>
      </c>
      <c r="O3127" t="s">
        <v>33265</v>
      </c>
      <c r="P3127" t="s">
        <v>33266</v>
      </c>
      <c r="Q3127" t="s">
        <v>11318</v>
      </c>
    </row>
    <row r="3128" spans="12:17" x14ac:dyDescent="0.3">
      <c r="L3128">
        <v>3122</v>
      </c>
      <c r="M3128" t="s">
        <v>11320</v>
      </c>
      <c r="N3128" t="s">
        <v>9355</v>
      </c>
      <c r="O3128" t="s">
        <v>33267</v>
      </c>
      <c r="P3128" t="s">
        <v>33268</v>
      </c>
      <c r="Q3128" t="s">
        <v>11320</v>
      </c>
    </row>
    <row r="3129" spans="12:17" x14ac:dyDescent="0.3">
      <c r="L3129">
        <v>3123</v>
      </c>
      <c r="M3129" t="s">
        <v>11322</v>
      </c>
      <c r="N3129" t="s">
        <v>9357</v>
      </c>
      <c r="O3129" t="s">
        <v>33269</v>
      </c>
      <c r="P3129" t="s">
        <v>33270</v>
      </c>
      <c r="Q3129" t="s">
        <v>11322</v>
      </c>
    </row>
    <row r="3130" spans="12:17" x14ac:dyDescent="0.3">
      <c r="L3130">
        <v>3124</v>
      </c>
      <c r="M3130" t="s">
        <v>11324</v>
      </c>
      <c r="N3130" t="s">
        <v>9359</v>
      </c>
      <c r="O3130" t="s">
        <v>33271</v>
      </c>
      <c r="P3130" t="s">
        <v>33272</v>
      </c>
      <c r="Q3130" t="s">
        <v>11324</v>
      </c>
    </row>
    <row r="3131" spans="12:17" x14ac:dyDescent="0.3">
      <c r="L3131">
        <v>3125</v>
      </c>
      <c r="M3131" t="s">
        <v>11326</v>
      </c>
      <c r="N3131" t="s">
        <v>9361</v>
      </c>
      <c r="O3131" t="s">
        <v>33273</v>
      </c>
      <c r="P3131" t="s">
        <v>33274</v>
      </c>
      <c r="Q3131" t="s">
        <v>11326</v>
      </c>
    </row>
    <row r="3132" spans="12:17" x14ac:dyDescent="0.3">
      <c r="L3132">
        <v>3126</v>
      </c>
      <c r="M3132" t="s">
        <v>11328</v>
      </c>
      <c r="N3132" t="s">
        <v>9363</v>
      </c>
      <c r="O3132" t="s">
        <v>33275</v>
      </c>
      <c r="P3132" t="s">
        <v>33276</v>
      </c>
      <c r="Q3132" t="s">
        <v>11328</v>
      </c>
    </row>
    <row r="3133" spans="12:17" x14ac:dyDescent="0.3">
      <c r="L3133">
        <v>3127</v>
      </c>
      <c r="M3133" t="s">
        <v>11330</v>
      </c>
      <c r="N3133" t="s">
        <v>9365</v>
      </c>
      <c r="O3133" t="s">
        <v>33277</v>
      </c>
      <c r="P3133" t="s">
        <v>33278</v>
      </c>
      <c r="Q3133" t="s">
        <v>11330</v>
      </c>
    </row>
    <row r="3134" spans="12:17" x14ac:dyDescent="0.3">
      <c r="L3134">
        <v>3128</v>
      </c>
      <c r="M3134" t="s">
        <v>11332</v>
      </c>
      <c r="N3134" t="s">
        <v>9367</v>
      </c>
      <c r="O3134" t="s">
        <v>33279</v>
      </c>
      <c r="P3134" t="s">
        <v>33280</v>
      </c>
      <c r="Q3134" t="s">
        <v>11332</v>
      </c>
    </row>
    <row r="3135" spans="12:17" x14ac:dyDescent="0.3">
      <c r="L3135">
        <v>3129</v>
      </c>
      <c r="M3135" t="s">
        <v>11334</v>
      </c>
      <c r="N3135" t="s">
        <v>9369</v>
      </c>
      <c r="O3135" t="s">
        <v>33281</v>
      </c>
      <c r="P3135" t="s">
        <v>33282</v>
      </c>
      <c r="Q3135" t="s">
        <v>11334</v>
      </c>
    </row>
    <row r="3136" spans="12:17" x14ac:dyDescent="0.3">
      <c r="L3136">
        <v>3130</v>
      </c>
      <c r="M3136" t="s">
        <v>11336</v>
      </c>
      <c r="N3136" t="s">
        <v>9371</v>
      </c>
      <c r="O3136" t="s">
        <v>33283</v>
      </c>
      <c r="P3136" t="s">
        <v>33284</v>
      </c>
      <c r="Q3136" t="s">
        <v>11336</v>
      </c>
    </row>
    <row r="3137" spans="12:17" x14ac:dyDescent="0.3">
      <c r="L3137">
        <v>3131</v>
      </c>
      <c r="M3137" t="s">
        <v>11338</v>
      </c>
      <c r="N3137" t="s">
        <v>9373</v>
      </c>
      <c r="O3137" t="s">
        <v>33285</v>
      </c>
      <c r="P3137" t="s">
        <v>33286</v>
      </c>
      <c r="Q3137" t="s">
        <v>11338</v>
      </c>
    </row>
    <row r="3138" spans="12:17" x14ac:dyDescent="0.3">
      <c r="L3138">
        <v>3132</v>
      </c>
      <c r="M3138" t="s">
        <v>11340</v>
      </c>
      <c r="N3138" t="s">
        <v>9375</v>
      </c>
      <c r="O3138" t="s">
        <v>33287</v>
      </c>
      <c r="P3138" t="s">
        <v>33288</v>
      </c>
      <c r="Q3138" t="s">
        <v>11340</v>
      </c>
    </row>
    <row r="3139" spans="12:17" x14ac:dyDescent="0.3">
      <c r="L3139">
        <v>3133</v>
      </c>
      <c r="M3139" t="s">
        <v>11342</v>
      </c>
      <c r="N3139" t="s">
        <v>9377</v>
      </c>
      <c r="O3139" t="s">
        <v>33289</v>
      </c>
      <c r="P3139" t="s">
        <v>33290</v>
      </c>
      <c r="Q3139" t="s">
        <v>11342</v>
      </c>
    </row>
    <row r="3140" spans="12:17" x14ac:dyDescent="0.3">
      <c r="L3140">
        <v>3134</v>
      </c>
      <c r="M3140" t="s">
        <v>11344</v>
      </c>
      <c r="N3140" t="s">
        <v>9379</v>
      </c>
      <c r="O3140" t="s">
        <v>33291</v>
      </c>
      <c r="P3140" t="s">
        <v>33292</v>
      </c>
      <c r="Q3140" t="s">
        <v>11344</v>
      </c>
    </row>
    <row r="3141" spans="12:17" x14ac:dyDescent="0.3">
      <c r="L3141">
        <v>3135</v>
      </c>
      <c r="M3141" t="s">
        <v>11346</v>
      </c>
      <c r="N3141" t="s">
        <v>9381</v>
      </c>
      <c r="O3141" t="s">
        <v>33293</v>
      </c>
      <c r="P3141" t="s">
        <v>33294</v>
      </c>
      <c r="Q3141" t="s">
        <v>11346</v>
      </c>
    </row>
    <row r="3142" spans="12:17" x14ac:dyDescent="0.3">
      <c r="L3142">
        <v>3136</v>
      </c>
      <c r="M3142" t="s">
        <v>11348</v>
      </c>
      <c r="N3142" t="s">
        <v>9383</v>
      </c>
      <c r="O3142" t="s">
        <v>33295</v>
      </c>
      <c r="P3142" t="s">
        <v>33296</v>
      </c>
      <c r="Q3142" t="s">
        <v>11348</v>
      </c>
    </row>
    <row r="3143" spans="12:17" x14ac:dyDescent="0.3">
      <c r="L3143">
        <v>3137</v>
      </c>
      <c r="M3143" t="s">
        <v>11350</v>
      </c>
      <c r="N3143" t="s">
        <v>9385</v>
      </c>
      <c r="O3143" t="s">
        <v>33297</v>
      </c>
      <c r="P3143" t="s">
        <v>33298</v>
      </c>
      <c r="Q3143" t="s">
        <v>11350</v>
      </c>
    </row>
    <row r="3144" spans="12:17" x14ac:dyDescent="0.3">
      <c r="L3144">
        <v>3138</v>
      </c>
      <c r="M3144" t="s">
        <v>11352</v>
      </c>
      <c r="N3144" t="s">
        <v>9387</v>
      </c>
      <c r="O3144" t="s">
        <v>33299</v>
      </c>
      <c r="P3144" t="s">
        <v>33300</v>
      </c>
      <c r="Q3144" t="s">
        <v>11352</v>
      </c>
    </row>
    <row r="3145" spans="12:17" x14ac:dyDescent="0.3">
      <c r="L3145">
        <v>3139</v>
      </c>
      <c r="M3145" t="s">
        <v>11354</v>
      </c>
      <c r="N3145" t="s">
        <v>9389</v>
      </c>
      <c r="O3145" t="s">
        <v>33301</v>
      </c>
      <c r="P3145" t="s">
        <v>33302</v>
      </c>
      <c r="Q3145" t="s">
        <v>11354</v>
      </c>
    </row>
    <row r="3146" spans="12:17" x14ac:dyDescent="0.3">
      <c r="L3146">
        <v>3140</v>
      </c>
      <c r="M3146" t="s">
        <v>11356</v>
      </c>
      <c r="N3146" t="s">
        <v>9391</v>
      </c>
      <c r="O3146" t="s">
        <v>33303</v>
      </c>
      <c r="P3146" t="s">
        <v>33304</v>
      </c>
      <c r="Q3146" t="s">
        <v>11356</v>
      </c>
    </row>
    <row r="3147" spans="12:17" x14ac:dyDescent="0.3">
      <c r="L3147">
        <v>3141</v>
      </c>
      <c r="M3147" t="s">
        <v>11358</v>
      </c>
      <c r="N3147" t="s">
        <v>9393</v>
      </c>
      <c r="O3147" t="s">
        <v>33305</v>
      </c>
      <c r="P3147" t="s">
        <v>33306</v>
      </c>
      <c r="Q3147" t="s">
        <v>11358</v>
      </c>
    </row>
    <row r="3148" spans="12:17" x14ac:dyDescent="0.3">
      <c r="L3148">
        <v>3142</v>
      </c>
      <c r="M3148" t="s">
        <v>27116</v>
      </c>
      <c r="N3148" t="s">
        <v>9394</v>
      </c>
      <c r="O3148" t="s">
        <v>33307</v>
      </c>
      <c r="P3148" t="s">
        <v>33308</v>
      </c>
      <c r="Q3148" t="s">
        <v>27116</v>
      </c>
    </row>
    <row r="3149" spans="12:17" x14ac:dyDescent="0.3">
      <c r="L3149">
        <v>3143</v>
      </c>
      <c r="M3149" t="s">
        <v>27117</v>
      </c>
      <c r="N3149" t="s">
        <v>9395</v>
      </c>
      <c r="O3149" t="s">
        <v>33309</v>
      </c>
      <c r="P3149" t="s">
        <v>33310</v>
      </c>
      <c r="Q3149" t="s">
        <v>27117</v>
      </c>
    </row>
    <row r="3150" spans="12:17" x14ac:dyDescent="0.3">
      <c r="L3150">
        <v>3144</v>
      </c>
      <c r="M3150" t="s">
        <v>27118</v>
      </c>
      <c r="N3150" t="s">
        <v>9396</v>
      </c>
      <c r="O3150" t="s">
        <v>33311</v>
      </c>
      <c r="P3150" t="s">
        <v>33312</v>
      </c>
      <c r="Q3150" t="s">
        <v>27118</v>
      </c>
    </row>
    <row r="3151" spans="12:17" x14ac:dyDescent="0.3">
      <c r="L3151">
        <v>3145</v>
      </c>
      <c r="M3151" t="s">
        <v>11363</v>
      </c>
      <c r="N3151" t="s">
        <v>9398</v>
      </c>
      <c r="O3151" t="s">
        <v>33313</v>
      </c>
      <c r="P3151" t="s">
        <v>33314</v>
      </c>
      <c r="Q3151" t="s">
        <v>11363</v>
      </c>
    </row>
    <row r="3152" spans="12:17" x14ac:dyDescent="0.3">
      <c r="L3152">
        <v>3146</v>
      </c>
      <c r="M3152" t="s">
        <v>11365</v>
      </c>
      <c r="N3152" t="s">
        <v>9400</v>
      </c>
      <c r="O3152" t="s">
        <v>33315</v>
      </c>
      <c r="P3152" t="s">
        <v>33316</v>
      </c>
      <c r="Q3152" t="s">
        <v>11365</v>
      </c>
    </row>
    <row r="3153" spans="12:17" x14ac:dyDescent="0.3">
      <c r="L3153">
        <v>3147</v>
      </c>
      <c r="M3153" t="s">
        <v>11367</v>
      </c>
      <c r="N3153" t="s">
        <v>9402</v>
      </c>
      <c r="O3153" t="s">
        <v>33317</v>
      </c>
      <c r="P3153" t="s">
        <v>33318</v>
      </c>
      <c r="Q3153" t="s">
        <v>11367</v>
      </c>
    </row>
    <row r="3154" spans="12:17" x14ac:dyDescent="0.3">
      <c r="L3154">
        <v>3148</v>
      </c>
      <c r="M3154" t="s">
        <v>11369</v>
      </c>
      <c r="N3154" t="s">
        <v>9404</v>
      </c>
      <c r="O3154" t="s">
        <v>33319</v>
      </c>
      <c r="P3154" t="s">
        <v>33320</v>
      </c>
      <c r="Q3154" t="s">
        <v>11369</v>
      </c>
    </row>
    <row r="3155" spans="12:17" x14ac:dyDescent="0.3">
      <c r="L3155">
        <v>3149</v>
      </c>
      <c r="M3155" t="s">
        <v>11371</v>
      </c>
      <c r="N3155" t="s">
        <v>9406</v>
      </c>
      <c r="O3155" t="s">
        <v>33321</v>
      </c>
      <c r="P3155" t="s">
        <v>33322</v>
      </c>
      <c r="Q3155" t="s">
        <v>11371</v>
      </c>
    </row>
    <row r="3156" spans="12:17" x14ac:dyDescent="0.3">
      <c r="L3156">
        <v>3150</v>
      </c>
      <c r="M3156" t="s">
        <v>11373</v>
      </c>
      <c r="N3156" t="s">
        <v>9408</v>
      </c>
      <c r="O3156" t="s">
        <v>33323</v>
      </c>
      <c r="P3156" t="s">
        <v>33324</v>
      </c>
      <c r="Q3156" t="s">
        <v>11373</v>
      </c>
    </row>
    <row r="3157" spans="12:17" x14ac:dyDescent="0.3">
      <c r="L3157">
        <v>3151</v>
      </c>
      <c r="M3157" t="s">
        <v>11375</v>
      </c>
      <c r="N3157" t="s">
        <v>9410</v>
      </c>
      <c r="O3157" t="s">
        <v>33325</v>
      </c>
      <c r="P3157" t="s">
        <v>33326</v>
      </c>
      <c r="Q3157" t="s">
        <v>11375</v>
      </c>
    </row>
    <row r="3158" spans="12:17" x14ac:dyDescent="0.3">
      <c r="L3158">
        <v>3152</v>
      </c>
      <c r="M3158" t="s">
        <v>11377</v>
      </c>
      <c r="N3158" t="s">
        <v>9406</v>
      </c>
      <c r="O3158" t="s">
        <v>33327</v>
      </c>
      <c r="P3158" t="s">
        <v>33328</v>
      </c>
      <c r="Q3158" t="s">
        <v>11377</v>
      </c>
    </row>
    <row r="3159" spans="12:17" x14ac:dyDescent="0.3">
      <c r="L3159">
        <v>3153</v>
      </c>
      <c r="M3159" t="s">
        <v>11378</v>
      </c>
      <c r="N3159" t="s">
        <v>9408</v>
      </c>
      <c r="O3159" t="s">
        <v>33329</v>
      </c>
      <c r="P3159" t="s">
        <v>33330</v>
      </c>
      <c r="Q3159" t="s">
        <v>11378</v>
      </c>
    </row>
    <row r="3160" spans="12:17" x14ac:dyDescent="0.3">
      <c r="L3160">
        <v>3154</v>
      </c>
      <c r="M3160" t="s">
        <v>11379</v>
      </c>
      <c r="N3160" t="s">
        <v>9414</v>
      </c>
      <c r="O3160" t="s">
        <v>33331</v>
      </c>
      <c r="P3160" t="s">
        <v>33332</v>
      </c>
      <c r="Q3160" t="s">
        <v>11379</v>
      </c>
    </row>
    <row r="3161" spans="12:17" x14ac:dyDescent="0.3">
      <c r="L3161">
        <v>3155</v>
      </c>
      <c r="M3161" t="s">
        <v>11381</v>
      </c>
      <c r="N3161" t="s">
        <v>9416</v>
      </c>
      <c r="O3161" t="s">
        <v>33333</v>
      </c>
      <c r="P3161" t="s">
        <v>33334</v>
      </c>
      <c r="Q3161" t="s">
        <v>11381</v>
      </c>
    </row>
    <row r="3162" spans="12:17" x14ac:dyDescent="0.3">
      <c r="L3162">
        <v>3156</v>
      </c>
      <c r="M3162" t="s">
        <v>11383</v>
      </c>
      <c r="N3162" t="s">
        <v>9418</v>
      </c>
      <c r="O3162" t="s">
        <v>11385</v>
      </c>
      <c r="P3162" t="s">
        <v>33335</v>
      </c>
      <c r="Q3162" t="s">
        <v>11383</v>
      </c>
    </row>
    <row r="3163" spans="12:17" x14ac:dyDescent="0.3">
      <c r="L3163">
        <v>3157</v>
      </c>
      <c r="M3163" t="s">
        <v>11386</v>
      </c>
      <c r="N3163" t="s">
        <v>9421</v>
      </c>
      <c r="O3163" t="s">
        <v>11388</v>
      </c>
      <c r="P3163" t="s">
        <v>33336</v>
      </c>
      <c r="Q3163" t="s">
        <v>11386</v>
      </c>
    </row>
    <row r="3164" spans="12:17" x14ac:dyDescent="0.3">
      <c r="L3164">
        <v>3158</v>
      </c>
      <c r="M3164" t="s">
        <v>11389</v>
      </c>
      <c r="N3164" t="s">
        <v>9424</v>
      </c>
      <c r="O3164" t="s">
        <v>11391</v>
      </c>
      <c r="P3164" t="s">
        <v>33337</v>
      </c>
      <c r="Q3164" t="s">
        <v>11389</v>
      </c>
    </row>
    <row r="3165" spans="12:17" x14ac:dyDescent="0.3">
      <c r="L3165">
        <v>3159</v>
      </c>
      <c r="M3165" t="s">
        <v>11392</v>
      </c>
      <c r="N3165" t="s">
        <v>9427</v>
      </c>
      <c r="O3165" t="s">
        <v>11394</v>
      </c>
      <c r="P3165" t="s">
        <v>33338</v>
      </c>
      <c r="Q3165" t="s">
        <v>11392</v>
      </c>
    </row>
    <row r="3166" spans="12:17" x14ac:dyDescent="0.3">
      <c r="L3166">
        <v>3160</v>
      </c>
      <c r="M3166" t="s">
        <v>11395</v>
      </c>
      <c r="N3166" t="s">
        <v>9430</v>
      </c>
      <c r="O3166" t="s">
        <v>11397</v>
      </c>
      <c r="P3166" t="s">
        <v>33339</v>
      </c>
      <c r="Q3166" t="s">
        <v>11395</v>
      </c>
    </row>
    <row r="3167" spans="12:17" x14ac:dyDescent="0.3">
      <c r="L3167">
        <v>3161</v>
      </c>
      <c r="M3167" t="s">
        <v>11398</v>
      </c>
      <c r="N3167" t="s">
        <v>33340</v>
      </c>
      <c r="O3167" t="s">
        <v>33341</v>
      </c>
      <c r="P3167" t="s">
        <v>26170</v>
      </c>
      <c r="Q3167" t="s">
        <v>11398</v>
      </c>
    </row>
    <row r="3168" spans="12:17" x14ac:dyDescent="0.3">
      <c r="L3168">
        <v>3162</v>
      </c>
      <c r="M3168" t="s">
        <v>2745</v>
      </c>
      <c r="N3168" t="s">
        <v>28390</v>
      </c>
      <c r="O3168" t="s">
        <v>2746</v>
      </c>
      <c r="P3168" t="s">
        <v>33342</v>
      </c>
      <c r="Q3168" t="s">
        <v>2745</v>
      </c>
    </row>
    <row r="3169" spans="12:17" x14ac:dyDescent="0.3">
      <c r="L3169">
        <v>3163</v>
      </c>
      <c r="M3169" t="s">
        <v>2747</v>
      </c>
      <c r="N3169" t="s">
        <v>28392</v>
      </c>
      <c r="O3169" t="s">
        <v>2748</v>
      </c>
      <c r="P3169" t="s">
        <v>33343</v>
      </c>
      <c r="Q3169" t="s">
        <v>2747</v>
      </c>
    </row>
    <row r="3170" spans="12:17" x14ac:dyDescent="0.3">
      <c r="L3170">
        <v>3164</v>
      </c>
      <c r="M3170" t="s">
        <v>11403</v>
      </c>
      <c r="N3170" t="s">
        <v>9438</v>
      </c>
      <c r="O3170" t="s">
        <v>26171</v>
      </c>
      <c r="P3170" t="s">
        <v>33344</v>
      </c>
      <c r="Q3170" t="s">
        <v>11403</v>
      </c>
    </row>
    <row r="3171" spans="12:17" x14ac:dyDescent="0.3">
      <c r="L3171">
        <v>3165</v>
      </c>
      <c r="M3171" t="s">
        <v>11405</v>
      </c>
      <c r="N3171" t="s">
        <v>9440</v>
      </c>
      <c r="O3171" t="s">
        <v>26172</v>
      </c>
      <c r="P3171" t="s">
        <v>33345</v>
      </c>
      <c r="Q3171" t="s">
        <v>11405</v>
      </c>
    </row>
    <row r="3172" spans="12:17" x14ac:dyDescent="0.3">
      <c r="L3172">
        <v>3166</v>
      </c>
      <c r="M3172" t="s">
        <v>11407</v>
      </c>
      <c r="N3172" t="s">
        <v>9442</v>
      </c>
      <c r="O3172" t="s">
        <v>26173</v>
      </c>
      <c r="P3172" t="s">
        <v>33346</v>
      </c>
      <c r="Q3172" t="s">
        <v>11407</v>
      </c>
    </row>
    <row r="3173" spans="12:17" x14ac:dyDescent="0.3">
      <c r="L3173">
        <v>3167</v>
      </c>
      <c r="M3173" t="s">
        <v>11409</v>
      </c>
      <c r="N3173" t="s">
        <v>26121</v>
      </c>
      <c r="O3173" t="s">
        <v>11410</v>
      </c>
      <c r="P3173" t="s">
        <v>33347</v>
      </c>
      <c r="Q3173" t="s">
        <v>11409</v>
      </c>
    </row>
    <row r="3174" spans="12:17" x14ac:dyDescent="0.3">
      <c r="L3174">
        <v>3168</v>
      </c>
      <c r="M3174" t="s">
        <v>11411</v>
      </c>
      <c r="N3174" t="s">
        <v>26122</v>
      </c>
      <c r="O3174" t="s">
        <v>11412</v>
      </c>
      <c r="P3174" t="s">
        <v>33348</v>
      </c>
      <c r="Q3174" t="s">
        <v>11411</v>
      </c>
    </row>
    <row r="3175" spans="12:17" x14ac:dyDescent="0.3">
      <c r="L3175">
        <v>3169</v>
      </c>
      <c r="M3175" t="s">
        <v>11413</v>
      </c>
      <c r="N3175" t="s">
        <v>26123</v>
      </c>
      <c r="O3175" t="s">
        <v>11414</v>
      </c>
      <c r="P3175" t="s">
        <v>33349</v>
      </c>
      <c r="Q3175" t="s">
        <v>11413</v>
      </c>
    </row>
    <row r="3176" spans="12:17" x14ac:dyDescent="0.3">
      <c r="L3176">
        <v>3170</v>
      </c>
      <c r="M3176" t="s">
        <v>11415</v>
      </c>
      <c r="N3176" t="s">
        <v>9450</v>
      </c>
      <c r="O3176" t="s">
        <v>11417</v>
      </c>
      <c r="P3176" t="s">
        <v>33350</v>
      </c>
      <c r="Q3176" t="s">
        <v>11415</v>
      </c>
    </row>
    <row r="3177" spans="12:17" x14ac:dyDescent="0.3">
      <c r="L3177">
        <v>3171</v>
      </c>
      <c r="M3177" t="s">
        <v>11418</v>
      </c>
      <c r="N3177" t="s">
        <v>33351</v>
      </c>
      <c r="O3177" t="s">
        <v>11419</v>
      </c>
      <c r="P3177" t="s">
        <v>33352</v>
      </c>
      <c r="Q3177" t="s">
        <v>11418</v>
      </c>
    </row>
    <row r="3178" spans="12:17" x14ac:dyDescent="0.3">
      <c r="L3178">
        <v>3172</v>
      </c>
      <c r="M3178" t="s">
        <v>33353</v>
      </c>
      <c r="N3178" t="s">
        <v>33354</v>
      </c>
      <c r="O3178" t="s">
        <v>33355</v>
      </c>
      <c r="P3178" t="s">
        <v>33356</v>
      </c>
      <c r="Q3178" t="s">
        <v>33353</v>
      </c>
    </row>
    <row r="3179" spans="12:17" x14ac:dyDescent="0.3">
      <c r="L3179">
        <v>3173</v>
      </c>
      <c r="M3179" t="s">
        <v>11420</v>
      </c>
      <c r="N3179" t="s">
        <v>9455</v>
      </c>
      <c r="O3179" t="s">
        <v>11422</v>
      </c>
      <c r="P3179" t="s">
        <v>33357</v>
      </c>
      <c r="Q3179" t="s">
        <v>11420</v>
      </c>
    </row>
    <row r="3180" spans="12:17" x14ac:dyDescent="0.3">
      <c r="L3180">
        <v>3174</v>
      </c>
      <c r="M3180" t="s">
        <v>11423</v>
      </c>
      <c r="N3180" t="s">
        <v>9458</v>
      </c>
      <c r="O3180" t="s">
        <v>33358</v>
      </c>
      <c r="P3180" t="s">
        <v>33359</v>
      </c>
      <c r="Q3180" t="s">
        <v>11423</v>
      </c>
    </row>
    <row r="3181" spans="12:17" x14ac:dyDescent="0.3">
      <c r="L3181">
        <v>3175</v>
      </c>
      <c r="M3181" t="s">
        <v>11425</v>
      </c>
      <c r="N3181" t="s">
        <v>9460</v>
      </c>
      <c r="O3181" t="s">
        <v>33360</v>
      </c>
      <c r="P3181" t="s">
        <v>33361</v>
      </c>
      <c r="Q3181" t="s">
        <v>11425</v>
      </c>
    </row>
    <row r="3182" spans="12:17" x14ac:dyDescent="0.3">
      <c r="L3182">
        <v>3176</v>
      </c>
      <c r="M3182" t="s">
        <v>11427</v>
      </c>
      <c r="N3182" t="s">
        <v>9462</v>
      </c>
      <c r="O3182" t="s">
        <v>11429</v>
      </c>
      <c r="P3182" t="s">
        <v>33362</v>
      </c>
      <c r="Q3182" t="s">
        <v>11427</v>
      </c>
    </row>
    <row r="3183" spans="12:17" x14ac:dyDescent="0.3">
      <c r="L3183">
        <v>3177</v>
      </c>
      <c r="M3183" t="s">
        <v>11430</v>
      </c>
      <c r="N3183" t="s">
        <v>9465</v>
      </c>
      <c r="O3183" t="s">
        <v>11432</v>
      </c>
      <c r="P3183" t="s">
        <v>33363</v>
      </c>
      <c r="Q3183" t="s">
        <v>11430</v>
      </c>
    </row>
    <row r="3184" spans="12:17" x14ac:dyDescent="0.3">
      <c r="L3184">
        <v>3178</v>
      </c>
      <c r="M3184" t="s">
        <v>11433</v>
      </c>
      <c r="N3184" t="s">
        <v>9468</v>
      </c>
      <c r="O3184" t="s">
        <v>11435</v>
      </c>
      <c r="P3184" t="s">
        <v>33364</v>
      </c>
      <c r="Q3184" t="s">
        <v>11433</v>
      </c>
    </row>
    <row r="3185" spans="12:17" x14ac:dyDescent="0.3">
      <c r="L3185">
        <v>3179</v>
      </c>
      <c r="M3185" t="s">
        <v>2727</v>
      </c>
      <c r="N3185" t="s">
        <v>28415</v>
      </c>
      <c r="O3185" t="s">
        <v>2728</v>
      </c>
      <c r="P3185" t="s">
        <v>33365</v>
      </c>
      <c r="Q3185" t="s">
        <v>2727</v>
      </c>
    </row>
    <row r="3186" spans="12:17" x14ac:dyDescent="0.3">
      <c r="L3186">
        <v>3180</v>
      </c>
      <c r="M3186" t="s">
        <v>2729</v>
      </c>
      <c r="N3186" t="s">
        <v>28417</v>
      </c>
      <c r="O3186" t="s">
        <v>2730</v>
      </c>
      <c r="P3186" t="s">
        <v>33366</v>
      </c>
      <c r="Q3186" t="s">
        <v>2729</v>
      </c>
    </row>
    <row r="3187" spans="12:17" x14ac:dyDescent="0.3">
      <c r="L3187">
        <v>3181</v>
      </c>
      <c r="M3187" t="s">
        <v>2731</v>
      </c>
      <c r="N3187" t="s">
        <v>28419</v>
      </c>
      <c r="O3187" t="s">
        <v>2732</v>
      </c>
      <c r="P3187" t="s">
        <v>33367</v>
      </c>
      <c r="Q3187" t="s">
        <v>2731</v>
      </c>
    </row>
    <row r="3188" spans="12:17" x14ac:dyDescent="0.3">
      <c r="L3188">
        <v>3182</v>
      </c>
      <c r="M3188" t="s">
        <v>2733</v>
      </c>
      <c r="N3188" t="s">
        <v>28421</v>
      </c>
      <c r="O3188" t="s">
        <v>2734</v>
      </c>
      <c r="P3188" t="s">
        <v>33368</v>
      </c>
      <c r="Q3188" t="s">
        <v>2733</v>
      </c>
    </row>
    <row r="3189" spans="12:17" x14ac:dyDescent="0.3">
      <c r="L3189">
        <v>3183</v>
      </c>
      <c r="M3189" t="s">
        <v>2735</v>
      </c>
      <c r="N3189" t="s">
        <v>28423</v>
      </c>
      <c r="O3189" t="s">
        <v>2736</v>
      </c>
      <c r="P3189" t="s">
        <v>33369</v>
      </c>
      <c r="Q3189" t="s">
        <v>2735</v>
      </c>
    </row>
    <row r="3190" spans="12:17" x14ac:dyDescent="0.3">
      <c r="L3190">
        <v>3184</v>
      </c>
      <c r="M3190" t="s">
        <v>2737</v>
      </c>
      <c r="N3190" t="s">
        <v>28425</v>
      </c>
      <c r="O3190" t="s">
        <v>2738</v>
      </c>
      <c r="P3190" t="s">
        <v>33370</v>
      </c>
      <c r="Q3190" t="s">
        <v>2737</v>
      </c>
    </row>
    <row r="3191" spans="12:17" x14ac:dyDescent="0.3">
      <c r="L3191">
        <v>3185</v>
      </c>
      <c r="M3191" t="s">
        <v>2739</v>
      </c>
      <c r="N3191" t="s">
        <v>28427</v>
      </c>
      <c r="O3191" t="s">
        <v>2740</v>
      </c>
      <c r="P3191" t="s">
        <v>33371</v>
      </c>
      <c r="Q3191" t="s">
        <v>2739</v>
      </c>
    </row>
    <row r="3192" spans="12:17" x14ac:dyDescent="0.3">
      <c r="L3192">
        <v>3186</v>
      </c>
      <c r="M3192" t="s">
        <v>2741</v>
      </c>
      <c r="N3192" t="s">
        <v>28429</v>
      </c>
      <c r="O3192" t="s">
        <v>2742</v>
      </c>
      <c r="P3192" t="s">
        <v>33372</v>
      </c>
      <c r="Q3192" t="s">
        <v>2741</v>
      </c>
    </row>
    <row r="3193" spans="12:17" x14ac:dyDescent="0.3">
      <c r="L3193">
        <v>3187</v>
      </c>
      <c r="M3193" t="s">
        <v>2743</v>
      </c>
      <c r="N3193" t="s">
        <v>28431</v>
      </c>
      <c r="O3193" t="s">
        <v>2744</v>
      </c>
      <c r="P3193" t="s">
        <v>33373</v>
      </c>
      <c r="Q3193" t="s">
        <v>2743</v>
      </c>
    </row>
    <row r="3194" spans="12:17" x14ac:dyDescent="0.3">
      <c r="L3194">
        <v>3188</v>
      </c>
      <c r="M3194" t="s">
        <v>2745</v>
      </c>
      <c r="N3194" t="s">
        <v>28390</v>
      </c>
      <c r="O3194" t="s">
        <v>2746</v>
      </c>
      <c r="P3194" t="s">
        <v>33374</v>
      </c>
      <c r="Q3194" t="s">
        <v>2745</v>
      </c>
    </row>
    <row r="3195" spans="12:17" x14ac:dyDescent="0.3">
      <c r="L3195">
        <v>3189</v>
      </c>
      <c r="M3195" t="s">
        <v>2747</v>
      </c>
      <c r="N3195" t="s">
        <v>28392</v>
      </c>
      <c r="O3195" t="s">
        <v>2748</v>
      </c>
      <c r="P3195" t="s">
        <v>33375</v>
      </c>
      <c r="Q3195" t="s">
        <v>2747</v>
      </c>
    </row>
    <row r="3196" spans="12:17" x14ac:dyDescent="0.3">
      <c r="L3196">
        <v>3190</v>
      </c>
      <c r="M3196" t="s">
        <v>11436</v>
      </c>
      <c r="N3196" t="s">
        <v>9471</v>
      </c>
      <c r="O3196" t="s">
        <v>11438</v>
      </c>
      <c r="P3196" t="s">
        <v>33376</v>
      </c>
      <c r="Q3196" t="s">
        <v>11436</v>
      </c>
    </row>
    <row r="3197" spans="12:17" x14ac:dyDescent="0.3">
      <c r="L3197">
        <v>3191</v>
      </c>
      <c r="M3197" t="s">
        <v>11439</v>
      </c>
      <c r="N3197" t="s">
        <v>9474</v>
      </c>
      <c r="O3197" t="s">
        <v>11441</v>
      </c>
      <c r="P3197" t="s">
        <v>33377</v>
      </c>
      <c r="Q3197" t="s">
        <v>11439</v>
      </c>
    </row>
    <row r="3198" spans="12:17" x14ac:dyDescent="0.3">
      <c r="L3198">
        <v>3192</v>
      </c>
      <c r="M3198" t="s">
        <v>11442</v>
      </c>
      <c r="N3198" t="s">
        <v>9477</v>
      </c>
      <c r="O3198" t="s">
        <v>11444</v>
      </c>
      <c r="P3198" t="s">
        <v>33378</v>
      </c>
      <c r="Q3198" t="s">
        <v>11442</v>
      </c>
    </row>
    <row r="3199" spans="12:17" x14ac:dyDescent="0.3">
      <c r="L3199">
        <v>3193</v>
      </c>
      <c r="M3199" t="s">
        <v>33379</v>
      </c>
      <c r="N3199" t="s">
        <v>9479</v>
      </c>
      <c r="O3199" t="s">
        <v>11446</v>
      </c>
      <c r="P3199" t="s">
        <v>33380</v>
      </c>
      <c r="Q3199" t="s">
        <v>33379</v>
      </c>
    </row>
    <row r="3200" spans="12:17" x14ac:dyDescent="0.3">
      <c r="L3200">
        <v>3194</v>
      </c>
      <c r="M3200" t="s">
        <v>11447</v>
      </c>
      <c r="N3200" t="s">
        <v>9482</v>
      </c>
      <c r="O3200" t="s">
        <v>11449</v>
      </c>
      <c r="P3200" t="s">
        <v>33381</v>
      </c>
      <c r="Q3200" t="s">
        <v>11447</v>
      </c>
    </row>
    <row r="3201" spans="12:17" x14ac:dyDescent="0.3">
      <c r="L3201">
        <v>3195</v>
      </c>
      <c r="M3201" t="s">
        <v>11450</v>
      </c>
      <c r="N3201" t="s">
        <v>9485</v>
      </c>
      <c r="O3201" t="s">
        <v>11452</v>
      </c>
      <c r="P3201" t="s">
        <v>33382</v>
      </c>
      <c r="Q3201" t="s">
        <v>11450</v>
      </c>
    </row>
    <row r="3202" spans="12:17" x14ac:dyDescent="0.3">
      <c r="L3202">
        <v>3196</v>
      </c>
      <c r="M3202" t="s">
        <v>11453</v>
      </c>
      <c r="N3202" t="s">
        <v>9488</v>
      </c>
      <c r="O3202" t="s">
        <v>11455</v>
      </c>
      <c r="P3202" t="s">
        <v>33383</v>
      </c>
      <c r="Q3202" t="s">
        <v>11453</v>
      </c>
    </row>
    <row r="3203" spans="12:17" x14ac:dyDescent="0.3">
      <c r="L3203">
        <v>3197</v>
      </c>
      <c r="M3203" t="s">
        <v>11456</v>
      </c>
      <c r="N3203" t="s">
        <v>9491</v>
      </c>
      <c r="O3203" t="s">
        <v>11458</v>
      </c>
      <c r="P3203" t="s">
        <v>33384</v>
      </c>
      <c r="Q3203" t="s">
        <v>11456</v>
      </c>
    </row>
    <row r="3204" spans="12:17" x14ac:dyDescent="0.3">
      <c r="L3204">
        <v>3198</v>
      </c>
      <c r="M3204" t="s">
        <v>11459</v>
      </c>
      <c r="N3204" t="s">
        <v>9494</v>
      </c>
      <c r="O3204" t="s">
        <v>11461</v>
      </c>
      <c r="P3204" t="s">
        <v>33385</v>
      </c>
      <c r="Q3204" t="s">
        <v>11459</v>
      </c>
    </row>
    <row r="3205" spans="12:17" x14ac:dyDescent="0.3">
      <c r="L3205">
        <v>3199</v>
      </c>
      <c r="M3205" t="s">
        <v>11399</v>
      </c>
      <c r="N3205" t="s">
        <v>9434</v>
      </c>
      <c r="O3205" t="s">
        <v>26177</v>
      </c>
      <c r="P3205" t="s">
        <v>33386</v>
      </c>
      <c r="Q3205" t="s">
        <v>11399</v>
      </c>
    </row>
    <row r="3206" spans="12:17" x14ac:dyDescent="0.3">
      <c r="L3206">
        <v>3200</v>
      </c>
      <c r="M3206" t="s">
        <v>11462</v>
      </c>
      <c r="N3206" t="s">
        <v>9497</v>
      </c>
      <c r="O3206" t="s">
        <v>11464</v>
      </c>
      <c r="P3206" t="s">
        <v>33387</v>
      </c>
      <c r="Q3206" t="s">
        <v>11462</v>
      </c>
    </row>
    <row r="3207" spans="12:17" x14ac:dyDescent="0.3">
      <c r="L3207">
        <v>3201</v>
      </c>
      <c r="M3207" t="s">
        <v>11465</v>
      </c>
      <c r="N3207" t="s">
        <v>9500</v>
      </c>
      <c r="O3207" t="s">
        <v>11467</v>
      </c>
      <c r="P3207" t="s">
        <v>33388</v>
      </c>
      <c r="Q3207" t="s">
        <v>11465</v>
      </c>
    </row>
    <row r="3208" spans="12:17" x14ac:dyDescent="0.3">
      <c r="L3208">
        <v>3202</v>
      </c>
      <c r="M3208" t="s">
        <v>11468</v>
      </c>
      <c r="N3208" t="s">
        <v>9503</v>
      </c>
      <c r="O3208" t="s">
        <v>11470</v>
      </c>
      <c r="P3208" t="s">
        <v>33389</v>
      </c>
      <c r="Q3208" t="s">
        <v>11468</v>
      </c>
    </row>
    <row r="3209" spans="12:17" x14ac:dyDescent="0.3">
      <c r="L3209">
        <v>3203</v>
      </c>
      <c r="M3209" t="s">
        <v>11471</v>
      </c>
      <c r="N3209" t="s">
        <v>9506</v>
      </c>
      <c r="O3209" t="s">
        <v>11473</v>
      </c>
      <c r="P3209" t="s">
        <v>33390</v>
      </c>
      <c r="Q3209" t="s">
        <v>11471</v>
      </c>
    </row>
    <row r="3210" spans="12:17" x14ac:dyDescent="0.3">
      <c r="L3210">
        <v>3204</v>
      </c>
      <c r="M3210" t="s">
        <v>11474</v>
      </c>
      <c r="N3210" t="s">
        <v>9509</v>
      </c>
      <c r="O3210" t="s">
        <v>11476</v>
      </c>
      <c r="P3210" t="s">
        <v>33391</v>
      </c>
      <c r="Q3210" t="s">
        <v>11474</v>
      </c>
    </row>
    <row r="3211" spans="12:17" x14ac:dyDescent="0.3">
      <c r="L3211">
        <v>3205</v>
      </c>
      <c r="M3211" t="s">
        <v>11477</v>
      </c>
      <c r="N3211" t="s">
        <v>9512</v>
      </c>
      <c r="O3211" t="s">
        <v>11479</v>
      </c>
      <c r="P3211" t="s">
        <v>33392</v>
      </c>
      <c r="Q3211" t="s">
        <v>11477</v>
      </c>
    </row>
    <row r="3212" spans="12:17" x14ac:dyDescent="0.3">
      <c r="L3212">
        <v>3206</v>
      </c>
      <c r="M3212" t="s">
        <v>11480</v>
      </c>
      <c r="N3212" t="s">
        <v>9515</v>
      </c>
      <c r="O3212" t="s">
        <v>11482</v>
      </c>
      <c r="P3212" t="s">
        <v>33393</v>
      </c>
      <c r="Q3212" t="s">
        <v>11480</v>
      </c>
    </row>
    <row r="3213" spans="12:17" x14ac:dyDescent="0.3">
      <c r="L3213">
        <v>3207</v>
      </c>
      <c r="M3213" t="s">
        <v>11483</v>
      </c>
      <c r="N3213" t="s">
        <v>9518</v>
      </c>
      <c r="O3213" t="s">
        <v>11485</v>
      </c>
      <c r="P3213" t="s">
        <v>33394</v>
      </c>
      <c r="Q3213" t="s">
        <v>11483</v>
      </c>
    </row>
    <row r="3214" spans="12:17" x14ac:dyDescent="0.3">
      <c r="L3214">
        <v>3208</v>
      </c>
      <c r="M3214" t="s">
        <v>11486</v>
      </c>
      <c r="N3214" t="s">
        <v>9521</v>
      </c>
      <c r="O3214" t="s">
        <v>11488</v>
      </c>
      <c r="P3214" t="s">
        <v>33395</v>
      </c>
      <c r="Q3214" t="s">
        <v>11486</v>
      </c>
    </row>
    <row r="3215" spans="12:17" x14ac:dyDescent="0.3">
      <c r="L3215">
        <v>3209</v>
      </c>
      <c r="M3215" t="s">
        <v>11489</v>
      </c>
      <c r="N3215" t="s">
        <v>9524</v>
      </c>
      <c r="O3215" t="s">
        <v>11491</v>
      </c>
      <c r="P3215" t="s">
        <v>33396</v>
      </c>
      <c r="Q3215" t="s">
        <v>11489</v>
      </c>
    </row>
    <row r="3216" spans="12:17" x14ac:dyDescent="0.3">
      <c r="L3216">
        <v>3210</v>
      </c>
      <c r="M3216" t="s">
        <v>11492</v>
      </c>
      <c r="N3216" t="s">
        <v>9527</v>
      </c>
      <c r="O3216" t="s">
        <v>11494</v>
      </c>
      <c r="P3216" t="s">
        <v>33397</v>
      </c>
      <c r="Q3216" t="s">
        <v>11492</v>
      </c>
    </row>
    <row r="3217" spans="12:17" x14ac:dyDescent="0.3">
      <c r="L3217">
        <v>3211</v>
      </c>
      <c r="M3217" t="s">
        <v>11495</v>
      </c>
      <c r="N3217" t="s">
        <v>9530</v>
      </c>
      <c r="O3217" t="s">
        <v>11497</v>
      </c>
      <c r="P3217" t="s">
        <v>33398</v>
      </c>
      <c r="Q3217" t="s">
        <v>11495</v>
      </c>
    </row>
    <row r="3218" spans="12:17" x14ac:dyDescent="0.3">
      <c r="L3218">
        <v>3212</v>
      </c>
      <c r="M3218" t="s">
        <v>11498</v>
      </c>
      <c r="N3218" t="s">
        <v>9533</v>
      </c>
      <c r="O3218" t="s">
        <v>11500</v>
      </c>
      <c r="P3218" t="s">
        <v>33399</v>
      </c>
      <c r="Q3218" t="s">
        <v>11498</v>
      </c>
    </row>
    <row r="3219" spans="12:17" x14ac:dyDescent="0.3">
      <c r="L3219">
        <v>3213</v>
      </c>
      <c r="M3219" t="s">
        <v>11501</v>
      </c>
      <c r="N3219" t="s">
        <v>9536</v>
      </c>
      <c r="O3219" t="s">
        <v>11503</v>
      </c>
      <c r="P3219" t="s">
        <v>33400</v>
      </c>
      <c r="Q3219" t="s">
        <v>11501</v>
      </c>
    </row>
    <row r="3220" spans="12:17" x14ac:dyDescent="0.3">
      <c r="L3220">
        <v>3214</v>
      </c>
      <c r="M3220" t="s">
        <v>11504</v>
      </c>
      <c r="N3220" t="s">
        <v>9539</v>
      </c>
      <c r="O3220" t="s">
        <v>11506</v>
      </c>
      <c r="P3220" t="s">
        <v>33401</v>
      </c>
      <c r="Q3220" t="s">
        <v>11504</v>
      </c>
    </row>
    <row r="3221" spans="12:17" x14ac:dyDescent="0.3">
      <c r="L3221">
        <v>3215</v>
      </c>
      <c r="M3221" t="s">
        <v>11507</v>
      </c>
      <c r="N3221" t="s">
        <v>9542</v>
      </c>
      <c r="O3221" t="s">
        <v>11509</v>
      </c>
      <c r="P3221" t="s">
        <v>33402</v>
      </c>
      <c r="Q3221" t="s">
        <v>11507</v>
      </c>
    </row>
    <row r="3222" spans="12:17" x14ac:dyDescent="0.3">
      <c r="L3222">
        <v>3216</v>
      </c>
      <c r="M3222" t="s">
        <v>11510</v>
      </c>
      <c r="N3222" t="s">
        <v>9545</v>
      </c>
      <c r="O3222" t="s">
        <v>11512</v>
      </c>
      <c r="P3222" t="s">
        <v>33403</v>
      </c>
      <c r="Q3222" t="s">
        <v>11510</v>
      </c>
    </row>
    <row r="3223" spans="12:17" x14ac:dyDescent="0.3">
      <c r="L3223">
        <v>3217</v>
      </c>
      <c r="M3223" t="s">
        <v>11513</v>
      </c>
      <c r="N3223" t="s">
        <v>9548</v>
      </c>
      <c r="O3223" t="s">
        <v>11515</v>
      </c>
      <c r="P3223" t="s">
        <v>33404</v>
      </c>
      <c r="Q3223" t="s">
        <v>11513</v>
      </c>
    </row>
    <row r="3224" spans="12:17" x14ac:dyDescent="0.3">
      <c r="L3224">
        <v>3218</v>
      </c>
      <c r="M3224" t="s">
        <v>11516</v>
      </c>
      <c r="N3224" t="s">
        <v>9551</v>
      </c>
      <c r="O3224" t="s">
        <v>11518</v>
      </c>
      <c r="P3224" t="s">
        <v>33405</v>
      </c>
      <c r="Q3224" t="s">
        <v>11516</v>
      </c>
    </row>
    <row r="3225" spans="12:17" x14ac:dyDescent="0.3">
      <c r="L3225">
        <v>3219</v>
      </c>
      <c r="M3225" t="s">
        <v>11519</v>
      </c>
      <c r="N3225" t="s">
        <v>9554</v>
      </c>
      <c r="O3225" t="s">
        <v>11521</v>
      </c>
      <c r="P3225" t="s">
        <v>33406</v>
      </c>
      <c r="Q3225" t="s">
        <v>11519</v>
      </c>
    </row>
    <row r="3226" spans="12:17" x14ac:dyDescent="0.3">
      <c r="L3226">
        <v>3220</v>
      </c>
      <c r="M3226" t="s">
        <v>11522</v>
      </c>
      <c r="N3226" t="s">
        <v>9557</v>
      </c>
      <c r="O3226" t="s">
        <v>11524</v>
      </c>
      <c r="P3226" t="s">
        <v>33407</v>
      </c>
      <c r="Q3226" t="s">
        <v>11522</v>
      </c>
    </row>
    <row r="3227" spans="12:17" x14ac:dyDescent="0.3">
      <c r="L3227">
        <v>3221</v>
      </c>
      <c r="M3227" t="s">
        <v>11525</v>
      </c>
      <c r="N3227" t="s">
        <v>9560</v>
      </c>
      <c r="O3227" t="s">
        <v>11527</v>
      </c>
      <c r="P3227" t="s">
        <v>33408</v>
      </c>
      <c r="Q3227" t="s">
        <v>11525</v>
      </c>
    </row>
    <row r="3228" spans="12:17" x14ac:dyDescent="0.3">
      <c r="L3228">
        <v>3222</v>
      </c>
      <c r="M3228" t="s">
        <v>11528</v>
      </c>
      <c r="N3228" t="s">
        <v>9563</v>
      </c>
      <c r="O3228" t="s">
        <v>11530</v>
      </c>
      <c r="P3228" t="s">
        <v>33409</v>
      </c>
      <c r="Q3228" t="s">
        <v>11528</v>
      </c>
    </row>
    <row r="3229" spans="12:17" x14ac:dyDescent="0.3">
      <c r="L3229">
        <v>3223</v>
      </c>
      <c r="M3229" t="s">
        <v>11531</v>
      </c>
      <c r="N3229" t="s">
        <v>9566</v>
      </c>
      <c r="O3229" t="s">
        <v>11533</v>
      </c>
      <c r="P3229" t="s">
        <v>33410</v>
      </c>
      <c r="Q3229" t="s">
        <v>11531</v>
      </c>
    </row>
    <row r="3230" spans="12:17" x14ac:dyDescent="0.3">
      <c r="L3230">
        <v>3224</v>
      </c>
      <c r="M3230" t="s">
        <v>11534</v>
      </c>
      <c r="N3230" t="s">
        <v>9569</v>
      </c>
      <c r="O3230" t="s">
        <v>11536</v>
      </c>
      <c r="P3230" t="s">
        <v>33411</v>
      </c>
      <c r="Q3230" t="s">
        <v>11534</v>
      </c>
    </row>
    <row r="3231" spans="12:17" x14ac:dyDescent="0.3">
      <c r="L3231">
        <v>3225</v>
      </c>
      <c r="M3231" t="s">
        <v>27119</v>
      </c>
      <c r="N3231" t="s">
        <v>9571</v>
      </c>
      <c r="O3231" t="s">
        <v>11538</v>
      </c>
      <c r="P3231" t="s">
        <v>33412</v>
      </c>
      <c r="Q3231" t="s">
        <v>27119</v>
      </c>
    </row>
    <row r="3232" spans="12:17" x14ac:dyDescent="0.3">
      <c r="L3232">
        <v>3226</v>
      </c>
      <c r="M3232" t="s">
        <v>27120</v>
      </c>
      <c r="N3232" t="s">
        <v>9573</v>
      </c>
      <c r="O3232" t="s">
        <v>11540</v>
      </c>
      <c r="P3232" t="s">
        <v>33413</v>
      </c>
      <c r="Q3232" t="s">
        <v>27120</v>
      </c>
    </row>
    <row r="3233" spans="12:17" x14ac:dyDescent="0.3">
      <c r="L3233">
        <v>3227</v>
      </c>
      <c r="M3233" t="s">
        <v>27121</v>
      </c>
      <c r="N3233" t="s">
        <v>9575</v>
      </c>
      <c r="O3233" t="s">
        <v>11542</v>
      </c>
      <c r="P3233" t="s">
        <v>33414</v>
      </c>
      <c r="Q3233" t="s">
        <v>27121</v>
      </c>
    </row>
    <row r="3234" spans="12:17" x14ac:dyDescent="0.3">
      <c r="L3234">
        <v>3228</v>
      </c>
      <c r="M3234" t="s">
        <v>11543</v>
      </c>
      <c r="N3234" t="s">
        <v>9578</v>
      </c>
      <c r="O3234" t="s">
        <v>11545</v>
      </c>
      <c r="P3234" t="s">
        <v>33415</v>
      </c>
      <c r="Q3234" t="s">
        <v>11543</v>
      </c>
    </row>
    <row r="3235" spans="12:17" x14ac:dyDescent="0.3">
      <c r="L3235">
        <v>3229</v>
      </c>
      <c r="M3235" t="s">
        <v>2727</v>
      </c>
      <c r="N3235" t="s">
        <v>28415</v>
      </c>
      <c r="O3235" t="s">
        <v>2728</v>
      </c>
      <c r="P3235" t="s">
        <v>33416</v>
      </c>
      <c r="Q3235" t="s">
        <v>2727</v>
      </c>
    </row>
    <row r="3236" spans="12:17" x14ac:dyDescent="0.3">
      <c r="L3236">
        <v>3230</v>
      </c>
      <c r="M3236" t="s">
        <v>2729</v>
      </c>
      <c r="N3236" t="s">
        <v>28417</v>
      </c>
      <c r="O3236" t="s">
        <v>2730</v>
      </c>
      <c r="P3236" t="s">
        <v>33417</v>
      </c>
      <c r="Q3236" t="s">
        <v>2729</v>
      </c>
    </row>
    <row r="3237" spans="12:17" x14ac:dyDescent="0.3">
      <c r="L3237">
        <v>3231</v>
      </c>
      <c r="M3237" t="s">
        <v>2731</v>
      </c>
      <c r="N3237" t="s">
        <v>28419</v>
      </c>
      <c r="O3237" t="s">
        <v>2732</v>
      </c>
      <c r="P3237" t="s">
        <v>33418</v>
      </c>
      <c r="Q3237" t="s">
        <v>2731</v>
      </c>
    </row>
    <row r="3238" spans="12:17" x14ac:dyDescent="0.3">
      <c r="L3238">
        <v>3232</v>
      </c>
      <c r="M3238" t="s">
        <v>2733</v>
      </c>
      <c r="N3238" t="s">
        <v>28421</v>
      </c>
      <c r="O3238" t="s">
        <v>2734</v>
      </c>
      <c r="P3238" t="s">
        <v>33419</v>
      </c>
      <c r="Q3238" t="s">
        <v>2733</v>
      </c>
    </row>
    <row r="3239" spans="12:17" x14ac:dyDescent="0.3">
      <c r="L3239">
        <v>3233</v>
      </c>
      <c r="M3239" t="s">
        <v>2735</v>
      </c>
      <c r="N3239" t="s">
        <v>28423</v>
      </c>
      <c r="O3239" t="s">
        <v>2736</v>
      </c>
      <c r="P3239" t="s">
        <v>33420</v>
      </c>
      <c r="Q3239" t="s">
        <v>2735</v>
      </c>
    </row>
    <row r="3240" spans="12:17" x14ac:dyDescent="0.3">
      <c r="L3240">
        <v>3234</v>
      </c>
      <c r="M3240" t="s">
        <v>2737</v>
      </c>
      <c r="N3240" t="s">
        <v>28425</v>
      </c>
      <c r="O3240" t="s">
        <v>2738</v>
      </c>
      <c r="P3240" t="s">
        <v>33421</v>
      </c>
      <c r="Q3240" t="s">
        <v>2737</v>
      </c>
    </row>
    <row r="3241" spans="12:17" x14ac:dyDescent="0.3">
      <c r="L3241">
        <v>3235</v>
      </c>
      <c r="M3241" t="s">
        <v>2739</v>
      </c>
      <c r="N3241" t="s">
        <v>28427</v>
      </c>
      <c r="O3241" t="s">
        <v>2740</v>
      </c>
      <c r="P3241" t="s">
        <v>33422</v>
      </c>
      <c r="Q3241" t="s">
        <v>2739</v>
      </c>
    </row>
    <row r="3242" spans="12:17" x14ac:dyDescent="0.3">
      <c r="L3242">
        <v>3236</v>
      </c>
      <c r="M3242" t="s">
        <v>2741</v>
      </c>
      <c r="N3242" t="s">
        <v>28429</v>
      </c>
      <c r="O3242" t="s">
        <v>2742</v>
      </c>
      <c r="P3242" t="s">
        <v>33423</v>
      </c>
      <c r="Q3242" t="s">
        <v>2741</v>
      </c>
    </row>
    <row r="3243" spans="12:17" x14ac:dyDescent="0.3">
      <c r="L3243">
        <v>3237</v>
      </c>
      <c r="M3243" t="s">
        <v>11552</v>
      </c>
      <c r="N3243" t="s">
        <v>9587</v>
      </c>
      <c r="O3243" t="s">
        <v>11554</v>
      </c>
      <c r="P3243" t="s">
        <v>33424</v>
      </c>
      <c r="Q3243" t="s">
        <v>11552</v>
      </c>
    </row>
    <row r="3244" spans="12:17" x14ac:dyDescent="0.3">
      <c r="L3244">
        <v>3238</v>
      </c>
      <c r="M3244" t="s">
        <v>11555</v>
      </c>
      <c r="N3244" t="s">
        <v>9416</v>
      </c>
      <c r="O3244" t="s">
        <v>33425</v>
      </c>
      <c r="P3244" t="s">
        <v>33426</v>
      </c>
      <c r="Q3244" t="s">
        <v>11555</v>
      </c>
    </row>
    <row r="3245" spans="12:17" x14ac:dyDescent="0.3">
      <c r="L3245">
        <v>3239</v>
      </c>
      <c r="M3245" t="s">
        <v>11556</v>
      </c>
      <c r="N3245" t="s">
        <v>9418</v>
      </c>
      <c r="O3245" t="s">
        <v>33427</v>
      </c>
      <c r="P3245" t="s">
        <v>33428</v>
      </c>
      <c r="Q3245" t="s">
        <v>11556</v>
      </c>
    </row>
    <row r="3246" spans="12:17" x14ac:dyDescent="0.3">
      <c r="L3246">
        <v>3240</v>
      </c>
      <c r="M3246" t="s">
        <v>11557</v>
      </c>
      <c r="N3246" t="s">
        <v>9421</v>
      </c>
      <c r="O3246" t="s">
        <v>33429</v>
      </c>
      <c r="P3246" t="s">
        <v>33430</v>
      </c>
      <c r="Q3246" t="s">
        <v>11557</v>
      </c>
    </row>
    <row r="3247" spans="12:17" x14ac:dyDescent="0.3">
      <c r="L3247">
        <v>3241</v>
      </c>
      <c r="M3247" t="s">
        <v>11558</v>
      </c>
      <c r="N3247" t="s">
        <v>9424</v>
      </c>
      <c r="O3247" t="s">
        <v>33431</v>
      </c>
      <c r="P3247" t="s">
        <v>33432</v>
      </c>
      <c r="Q3247" t="s">
        <v>11558</v>
      </c>
    </row>
    <row r="3248" spans="12:17" x14ac:dyDescent="0.3">
      <c r="L3248">
        <v>3242</v>
      </c>
      <c r="M3248" t="s">
        <v>11559</v>
      </c>
      <c r="N3248" t="s">
        <v>9427</v>
      </c>
      <c r="O3248" t="s">
        <v>33433</v>
      </c>
      <c r="P3248" t="s">
        <v>33434</v>
      </c>
      <c r="Q3248" t="s">
        <v>11559</v>
      </c>
    </row>
    <row r="3249" spans="12:17" x14ac:dyDescent="0.3">
      <c r="L3249">
        <v>3243</v>
      </c>
      <c r="M3249" t="s">
        <v>11560</v>
      </c>
      <c r="N3249" t="s">
        <v>9430</v>
      </c>
      <c r="O3249" t="s">
        <v>33435</v>
      </c>
      <c r="P3249" t="s">
        <v>33436</v>
      </c>
      <c r="Q3249" t="s">
        <v>11560</v>
      </c>
    </row>
    <row r="3250" spans="12:17" x14ac:dyDescent="0.3">
      <c r="L3250">
        <v>3244</v>
      </c>
      <c r="M3250" t="s">
        <v>11561</v>
      </c>
      <c r="N3250" t="s">
        <v>33340</v>
      </c>
      <c r="O3250" t="s">
        <v>33437</v>
      </c>
      <c r="P3250" t="s">
        <v>33438</v>
      </c>
      <c r="Q3250" t="s">
        <v>11561</v>
      </c>
    </row>
    <row r="3251" spans="12:17" x14ac:dyDescent="0.3">
      <c r="L3251">
        <v>3245</v>
      </c>
      <c r="M3251" t="s">
        <v>11563</v>
      </c>
      <c r="N3251" t="s">
        <v>9435</v>
      </c>
      <c r="O3251" t="s">
        <v>33439</v>
      </c>
      <c r="P3251" t="s">
        <v>33440</v>
      </c>
      <c r="Q3251" t="s">
        <v>11563</v>
      </c>
    </row>
    <row r="3252" spans="12:17" x14ac:dyDescent="0.3">
      <c r="L3252">
        <v>3246</v>
      </c>
      <c r="M3252" t="s">
        <v>11564</v>
      </c>
      <c r="N3252" t="s">
        <v>9436</v>
      </c>
      <c r="O3252" t="s">
        <v>33441</v>
      </c>
      <c r="P3252" t="s">
        <v>33442</v>
      </c>
      <c r="Q3252" t="s">
        <v>11564</v>
      </c>
    </row>
    <row r="3253" spans="12:17" x14ac:dyDescent="0.3">
      <c r="L3253">
        <v>3247</v>
      </c>
      <c r="M3253" t="s">
        <v>11565</v>
      </c>
      <c r="N3253" t="s">
        <v>9438</v>
      </c>
      <c r="O3253" t="s">
        <v>33443</v>
      </c>
      <c r="P3253" t="s">
        <v>33444</v>
      </c>
      <c r="Q3253" t="s">
        <v>11565</v>
      </c>
    </row>
    <row r="3254" spans="12:17" x14ac:dyDescent="0.3">
      <c r="L3254">
        <v>3248</v>
      </c>
      <c r="M3254" t="s">
        <v>11566</v>
      </c>
      <c r="N3254" t="s">
        <v>9440</v>
      </c>
      <c r="O3254" t="s">
        <v>33445</v>
      </c>
      <c r="P3254" t="s">
        <v>33446</v>
      </c>
      <c r="Q3254" t="s">
        <v>11566</v>
      </c>
    </row>
    <row r="3255" spans="12:17" x14ac:dyDescent="0.3">
      <c r="L3255">
        <v>3249</v>
      </c>
      <c r="M3255" t="s">
        <v>11567</v>
      </c>
      <c r="N3255" t="s">
        <v>9442</v>
      </c>
      <c r="O3255" t="s">
        <v>33447</v>
      </c>
      <c r="P3255" t="s">
        <v>33448</v>
      </c>
      <c r="Q3255" t="s">
        <v>11567</v>
      </c>
    </row>
    <row r="3256" spans="12:17" x14ac:dyDescent="0.3">
      <c r="L3256">
        <v>3250</v>
      </c>
      <c r="M3256" t="s">
        <v>11568</v>
      </c>
      <c r="N3256" t="s">
        <v>26121</v>
      </c>
      <c r="O3256" t="s">
        <v>33449</v>
      </c>
      <c r="P3256" t="s">
        <v>33450</v>
      </c>
      <c r="Q3256" t="s">
        <v>11568</v>
      </c>
    </row>
    <row r="3257" spans="12:17" x14ac:dyDescent="0.3">
      <c r="L3257">
        <v>3251</v>
      </c>
      <c r="M3257" t="s">
        <v>11569</v>
      </c>
      <c r="N3257" t="s">
        <v>26122</v>
      </c>
      <c r="O3257" t="s">
        <v>33451</v>
      </c>
      <c r="P3257" t="s">
        <v>33452</v>
      </c>
      <c r="Q3257" t="s">
        <v>11569</v>
      </c>
    </row>
    <row r="3258" spans="12:17" x14ac:dyDescent="0.3">
      <c r="L3258">
        <v>3252</v>
      </c>
      <c r="M3258" t="s">
        <v>11570</v>
      </c>
      <c r="N3258" t="s">
        <v>26123</v>
      </c>
      <c r="O3258" t="s">
        <v>33453</v>
      </c>
      <c r="P3258" t="s">
        <v>33454</v>
      </c>
      <c r="Q3258" t="s">
        <v>11570</v>
      </c>
    </row>
    <row r="3259" spans="12:17" x14ac:dyDescent="0.3">
      <c r="L3259">
        <v>3253</v>
      </c>
      <c r="M3259" t="s">
        <v>11571</v>
      </c>
      <c r="N3259" t="s">
        <v>9450</v>
      </c>
      <c r="O3259" t="s">
        <v>33455</v>
      </c>
      <c r="P3259" t="s">
        <v>33456</v>
      </c>
      <c r="Q3259" t="s">
        <v>11571</v>
      </c>
    </row>
    <row r="3260" spans="12:17" x14ac:dyDescent="0.3">
      <c r="L3260">
        <v>3254</v>
      </c>
      <c r="M3260" t="s">
        <v>11572</v>
      </c>
      <c r="N3260" t="s">
        <v>33351</v>
      </c>
      <c r="O3260" t="s">
        <v>33457</v>
      </c>
      <c r="P3260" t="s">
        <v>33458</v>
      </c>
      <c r="Q3260" t="s">
        <v>11572</v>
      </c>
    </row>
    <row r="3261" spans="12:17" x14ac:dyDescent="0.3">
      <c r="L3261">
        <v>3255</v>
      </c>
      <c r="M3261" t="s">
        <v>33459</v>
      </c>
      <c r="N3261" t="s">
        <v>33354</v>
      </c>
      <c r="O3261" t="s">
        <v>33460</v>
      </c>
      <c r="P3261" t="s">
        <v>33461</v>
      </c>
      <c r="Q3261" t="s">
        <v>33459</v>
      </c>
    </row>
    <row r="3262" spans="12:17" x14ac:dyDescent="0.3">
      <c r="L3262">
        <v>3256</v>
      </c>
      <c r="M3262" t="s">
        <v>11573</v>
      </c>
      <c r="N3262" t="s">
        <v>9455</v>
      </c>
      <c r="O3262" t="s">
        <v>33462</v>
      </c>
      <c r="P3262" t="s">
        <v>33463</v>
      </c>
      <c r="Q3262" t="s">
        <v>11573</v>
      </c>
    </row>
    <row r="3263" spans="12:17" x14ac:dyDescent="0.3">
      <c r="L3263">
        <v>3257</v>
      </c>
      <c r="M3263" t="s">
        <v>11574</v>
      </c>
      <c r="N3263" t="s">
        <v>9458</v>
      </c>
      <c r="O3263" t="s">
        <v>33464</v>
      </c>
      <c r="P3263" t="s">
        <v>33465</v>
      </c>
      <c r="Q3263" t="s">
        <v>11574</v>
      </c>
    </row>
    <row r="3264" spans="12:17" x14ac:dyDescent="0.3">
      <c r="L3264">
        <v>3258</v>
      </c>
      <c r="M3264" t="s">
        <v>11575</v>
      </c>
      <c r="N3264" t="s">
        <v>9460</v>
      </c>
      <c r="O3264" t="s">
        <v>33466</v>
      </c>
      <c r="P3264" t="s">
        <v>33467</v>
      </c>
      <c r="Q3264" t="s">
        <v>11575</v>
      </c>
    </row>
    <row r="3265" spans="12:17" x14ac:dyDescent="0.3">
      <c r="L3265">
        <v>3259</v>
      </c>
      <c r="M3265" t="s">
        <v>11576</v>
      </c>
      <c r="N3265" t="s">
        <v>9462</v>
      </c>
      <c r="O3265" t="s">
        <v>33468</v>
      </c>
      <c r="P3265" t="s">
        <v>33469</v>
      </c>
      <c r="Q3265" t="s">
        <v>11576</v>
      </c>
    </row>
    <row r="3266" spans="12:17" x14ac:dyDescent="0.3">
      <c r="L3266">
        <v>3260</v>
      </c>
      <c r="M3266" t="s">
        <v>11577</v>
      </c>
      <c r="N3266" t="s">
        <v>9465</v>
      </c>
      <c r="O3266" t="s">
        <v>33470</v>
      </c>
      <c r="P3266" t="s">
        <v>33471</v>
      </c>
      <c r="Q3266" t="s">
        <v>11577</v>
      </c>
    </row>
    <row r="3267" spans="12:17" x14ac:dyDescent="0.3">
      <c r="L3267">
        <v>3261</v>
      </c>
      <c r="M3267" t="s">
        <v>11578</v>
      </c>
      <c r="N3267" t="s">
        <v>9468</v>
      </c>
      <c r="O3267" t="s">
        <v>33472</v>
      </c>
      <c r="P3267" t="s">
        <v>33473</v>
      </c>
      <c r="Q3267" t="s">
        <v>11578</v>
      </c>
    </row>
    <row r="3268" spans="12:17" x14ac:dyDescent="0.3">
      <c r="L3268">
        <v>3262</v>
      </c>
      <c r="M3268" t="s">
        <v>2727</v>
      </c>
      <c r="N3268" t="s">
        <v>28415</v>
      </c>
      <c r="O3268" t="s">
        <v>2728</v>
      </c>
      <c r="P3268" t="s">
        <v>33474</v>
      </c>
      <c r="Q3268" t="s">
        <v>2727</v>
      </c>
    </row>
    <row r="3269" spans="12:17" x14ac:dyDescent="0.3">
      <c r="L3269">
        <v>3263</v>
      </c>
      <c r="M3269" t="s">
        <v>2729</v>
      </c>
      <c r="N3269" t="s">
        <v>28417</v>
      </c>
      <c r="O3269" t="s">
        <v>2730</v>
      </c>
      <c r="P3269" t="s">
        <v>33475</v>
      </c>
      <c r="Q3269" t="s">
        <v>2729</v>
      </c>
    </row>
    <row r="3270" spans="12:17" x14ac:dyDescent="0.3">
      <c r="L3270">
        <v>3264</v>
      </c>
      <c r="M3270" t="s">
        <v>2731</v>
      </c>
      <c r="N3270" t="s">
        <v>28419</v>
      </c>
      <c r="O3270" t="s">
        <v>2732</v>
      </c>
      <c r="P3270" t="s">
        <v>33476</v>
      </c>
      <c r="Q3270" t="s">
        <v>2731</v>
      </c>
    </row>
    <row r="3271" spans="12:17" x14ac:dyDescent="0.3">
      <c r="L3271">
        <v>3265</v>
      </c>
      <c r="M3271" t="s">
        <v>2733</v>
      </c>
      <c r="N3271" t="s">
        <v>28421</v>
      </c>
      <c r="O3271" t="s">
        <v>2734</v>
      </c>
      <c r="P3271" t="s">
        <v>33477</v>
      </c>
      <c r="Q3271" t="s">
        <v>2733</v>
      </c>
    </row>
    <row r="3272" spans="12:17" x14ac:dyDescent="0.3">
      <c r="L3272">
        <v>3266</v>
      </c>
      <c r="M3272" t="s">
        <v>2735</v>
      </c>
      <c r="N3272" t="s">
        <v>28423</v>
      </c>
      <c r="O3272" t="s">
        <v>2736</v>
      </c>
      <c r="P3272" t="s">
        <v>33478</v>
      </c>
      <c r="Q3272" t="s">
        <v>2735</v>
      </c>
    </row>
    <row r="3273" spans="12:17" x14ac:dyDescent="0.3">
      <c r="L3273">
        <v>3267</v>
      </c>
      <c r="M3273" t="s">
        <v>2737</v>
      </c>
      <c r="N3273" t="s">
        <v>28425</v>
      </c>
      <c r="O3273" t="s">
        <v>2738</v>
      </c>
      <c r="P3273" t="s">
        <v>33479</v>
      </c>
      <c r="Q3273" t="s">
        <v>2737</v>
      </c>
    </row>
    <row r="3274" spans="12:17" x14ac:dyDescent="0.3">
      <c r="L3274">
        <v>3268</v>
      </c>
      <c r="M3274" t="s">
        <v>2739</v>
      </c>
      <c r="N3274" t="s">
        <v>28427</v>
      </c>
      <c r="O3274" t="s">
        <v>2740</v>
      </c>
      <c r="P3274" t="s">
        <v>33480</v>
      </c>
      <c r="Q3274" t="s">
        <v>2739</v>
      </c>
    </row>
    <row r="3275" spans="12:17" x14ac:dyDescent="0.3">
      <c r="L3275">
        <v>3269</v>
      </c>
      <c r="M3275" t="s">
        <v>2741</v>
      </c>
      <c r="N3275" t="s">
        <v>28429</v>
      </c>
      <c r="O3275" t="s">
        <v>2742</v>
      </c>
      <c r="P3275" t="s">
        <v>33481</v>
      </c>
      <c r="Q3275" t="s">
        <v>2741</v>
      </c>
    </row>
    <row r="3276" spans="12:17" x14ac:dyDescent="0.3">
      <c r="L3276">
        <v>3270</v>
      </c>
      <c r="M3276" t="s">
        <v>2743</v>
      </c>
      <c r="N3276" t="s">
        <v>28431</v>
      </c>
      <c r="O3276" t="s">
        <v>2744</v>
      </c>
      <c r="P3276" t="s">
        <v>33482</v>
      </c>
      <c r="Q3276" t="s">
        <v>2743</v>
      </c>
    </row>
    <row r="3277" spans="12:17" x14ac:dyDescent="0.3">
      <c r="L3277">
        <v>3271</v>
      </c>
      <c r="M3277" t="s">
        <v>2745</v>
      </c>
      <c r="N3277" t="s">
        <v>28390</v>
      </c>
      <c r="O3277" t="s">
        <v>2746</v>
      </c>
      <c r="P3277" t="s">
        <v>33483</v>
      </c>
      <c r="Q3277" t="s">
        <v>2745</v>
      </c>
    </row>
    <row r="3278" spans="12:17" x14ac:dyDescent="0.3">
      <c r="L3278">
        <v>3272</v>
      </c>
      <c r="M3278" t="s">
        <v>2747</v>
      </c>
      <c r="N3278" t="s">
        <v>28392</v>
      </c>
      <c r="O3278" t="s">
        <v>2748</v>
      </c>
      <c r="P3278" t="s">
        <v>33484</v>
      </c>
      <c r="Q3278" t="s">
        <v>2747</v>
      </c>
    </row>
    <row r="3279" spans="12:17" x14ac:dyDescent="0.3">
      <c r="L3279">
        <v>3273</v>
      </c>
      <c r="M3279" t="s">
        <v>11579</v>
      </c>
      <c r="N3279" t="s">
        <v>9471</v>
      </c>
      <c r="O3279" t="s">
        <v>33485</v>
      </c>
      <c r="P3279" t="s">
        <v>33486</v>
      </c>
      <c r="Q3279" t="s">
        <v>11579</v>
      </c>
    </row>
    <row r="3280" spans="12:17" x14ac:dyDescent="0.3">
      <c r="L3280">
        <v>3274</v>
      </c>
      <c r="M3280" t="s">
        <v>11580</v>
      </c>
      <c r="N3280" t="s">
        <v>9474</v>
      </c>
      <c r="O3280" t="s">
        <v>33487</v>
      </c>
      <c r="P3280" t="s">
        <v>33488</v>
      </c>
      <c r="Q3280" t="s">
        <v>11580</v>
      </c>
    </row>
    <row r="3281" spans="12:17" x14ac:dyDescent="0.3">
      <c r="L3281">
        <v>3275</v>
      </c>
      <c r="M3281" t="s">
        <v>11581</v>
      </c>
      <c r="N3281" t="s">
        <v>9477</v>
      </c>
      <c r="O3281" t="s">
        <v>33489</v>
      </c>
      <c r="P3281" t="s">
        <v>33490</v>
      </c>
      <c r="Q3281" t="s">
        <v>11581</v>
      </c>
    </row>
    <row r="3282" spans="12:17" x14ac:dyDescent="0.3">
      <c r="L3282">
        <v>3276</v>
      </c>
      <c r="M3282" t="s">
        <v>33491</v>
      </c>
      <c r="N3282" t="s">
        <v>9479</v>
      </c>
      <c r="O3282" t="s">
        <v>33492</v>
      </c>
      <c r="P3282" t="s">
        <v>33493</v>
      </c>
      <c r="Q3282" t="s">
        <v>33491</v>
      </c>
    </row>
    <row r="3283" spans="12:17" x14ac:dyDescent="0.3">
      <c r="L3283">
        <v>3277</v>
      </c>
      <c r="M3283" t="s">
        <v>11582</v>
      </c>
      <c r="N3283" t="s">
        <v>9482</v>
      </c>
      <c r="O3283" t="s">
        <v>33494</v>
      </c>
      <c r="P3283" t="s">
        <v>33495</v>
      </c>
      <c r="Q3283" t="s">
        <v>11582</v>
      </c>
    </row>
    <row r="3284" spans="12:17" x14ac:dyDescent="0.3">
      <c r="L3284">
        <v>3278</v>
      </c>
      <c r="M3284" t="s">
        <v>11583</v>
      </c>
      <c r="N3284" t="s">
        <v>9485</v>
      </c>
      <c r="O3284" t="s">
        <v>33496</v>
      </c>
      <c r="P3284" t="s">
        <v>33497</v>
      </c>
      <c r="Q3284" t="s">
        <v>11583</v>
      </c>
    </row>
    <row r="3285" spans="12:17" x14ac:dyDescent="0.3">
      <c r="L3285">
        <v>3279</v>
      </c>
      <c r="M3285" t="s">
        <v>11584</v>
      </c>
      <c r="N3285" t="s">
        <v>9488</v>
      </c>
      <c r="O3285" t="s">
        <v>33498</v>
      </c>
      <c r="P3285" t="s">
        <v>33499</v>
      </c>
      <c r="Q3285" t="s">
        <v>11584</v>
      </c>
    </row>
    <row r="3286" spans="12:17" x14ac:dyDescent="0.3">
      <c r="L3286">
        <v>3280</v>
      </c>
      <c r="M3286" t="s">
        <v>11585</v>
      </c>
      <c r="N3286" t="s">
        <v>9491</v>
      </c>
      <c r="O3286" t="s">
        <v>33500</v>
      </c>
      <c r="P3286" t="s">
        <v>33501</v>
      </c>
      <c r="Q3286" t="s">
        <v>11585</v>
      </c>
    </row>
    <row r="3287" spans="12:17" x14ac:dyDescent="0.3">
      <c r="L3287">
        <v>3281</v>
      </c>
      <c r="M3287" t="s">
        <v>11586</v>
      </c>
      <c r="N3287" t="s">
        <v>9494</v>
      </c>
      <c r="O3287" t="s">
        <v>33502</v>
      </c>
      <c r="P3287" t="s">
        <v>33503</v>
      </c>
      <c r="Q3287" t="s">
        <v>11586</v>
      </c>
    </row>
    <row r="3288" spans="12:17" x14ac:dyDescent="0.3">
      <c r="L3288">
        <v>3282</v>
      </c>
      <c r="M3288" t="s">
        <v>11562</v>
      </c>
      <c r="N3288" t="s">
        <v>9434</v>
      </c>
      <c r="O3288" t="s">
        <v>33504</v>
      </c>
      <c r="P3288" t="s">
        <v>33505</v>
      </c>
      <c r="Q3288" t="s">
        <v>11562</v>
      </c>
    </row>
    <row r="3289" spans="12:17" x14ac:dyDescent="0.3">
      <c r="L3289">
        <v>3283</v>
      </c>
      <c r="M3289" t="s">
        <v>11587</v>
      </c>
      <c r="N3289" t="s">
        <v>9497</v>
      </c>
      <c r="O3289" t="s">
        <v>33506</v>
      </c>
      <c r="P3289" t="s">
        <v>33507</v>
      </c>
      <c r="Q3289" t="s">
        <v>11587</v>
      </c>
    </row>
    <row r="3290" spans="12:17" x14ac:dyDescent="0.3">
      <c r="L3290">
        <v>3284</v>
      </c>
      <c r="M3290" t="s">
        <v>11588</v>
      </c>
      <c r="N3290" t="s">
        <v>9500</v>
      </c>
      <c r="O3290" t="s">
        <v>33508</v>
      </c>
      <c r="P3290" t="s">
        <v>33509</v>
      </c>
      <c r="Q3290" t="s">
        <v>11588</v>
      </c>
    </row>
    <row r="3291" spans="12:17" x14ac:dyDescent="0.3">
      <c r="L3291">
        <v>3285</v>
      </c>
      <c r="M3291" t="s">
        <v>11589</v>
      </c>
      <c r="N3291" t="s">
        <v>9503</v>
      </c>
      <c r="O3291" t="s">
        <v>33510</v>
      </c>
      <c r="P3291" t="s">
        <v>33511</v>
      </c>
      <c r="Q3291" t="s">
        <v>11589</v>
      </c>
    </row>
    <row r="3292" spans="12:17" x14ac:dyDescent="0.3">
      <c r="L3292">
        <v>3286</v>
      </c>
      <c r="M3292" t="s">
        <v>11590</v>
      </c>
      <c r="N3292" t="s">
        <v>9506</v>
      </c>
      <c r="O3292" t="s">
        <v>33512</v>
      </c>
      <c r="P3292" t="s">
        <v>33513</v>
      </c>
      <c r="Q3292" t="s">
        <v>11590</v>
      </c>
    </row>
    <row r="3293" spans="12:17" x14ac:dyDescent="0.3">
      <c r="L3293">
        <v>3287</v>
      </c>
      <c r="M3293" t="s">
        <v>11591</v>
      </c>
      <c r="N3293" t="s">
        <v>9509</v>
      </c>
      <c r="O3293" t="s">
        <v>33514</v>
      </c>
      <c r="P3293" t="s">
        <v>33515</v>
      </c>
      <c r="Q3293" t="s">
        <v>11591</v>
      </c>
    </row>
    <row r="3294" spans="12:17" x14ac:dyDescent="0.3">
      <c r="L3294">
        <v>3288</v>
      </c>
      <c r="M3294" t="s">
        <v>11592</v>
      </c>
      <c r="N3294" t="s">
        <v>9512</v>
      </c>
      <c r="O3294" t="s">
        <v>33516</v>
      </c>
      <c r="P3294" t="s">
        <v>33517</v>
      </c>
      <c r="Q3294" t="s">
        <v>11592</v>
      </c>
    </row>
    <row r="3295" spans="12:17" x14ac:dyDescent="0.3">
      <c r="L3295">
        <v>3289</v>
      </c>
      <c r="M3295" t="s">
        <v>11593</v>
      </c>
      <c r="N3295" t="s">
        <v>9515</v>
      </c>
      <c r="O3295" t="s">
        <v>33518</v>
      </c>
      <c r="P3295" t="s">
        <v>33519</v>
      </c>
      <c r="Q3295" t="s">
        <v>11593</v>
      </c>
    </row>
    <row r="3296" spans="12:17" x14ac:dyDescent="0.3">
      <c r="L3296">
        <v>3290</v>
      </c>
      <c r="M3296" t="s">
        <v>11594</v>
      </c>
      <c r="N3296" t="s">
        <v>9518</v>
      </c>
      <c r="O3296" t="s">
        <v>33520</v>
      </c>
      <c r="P3296" t="s">
        <v>33521</v>
      </c>
      <c r="Q3296" t="s">
        <v>11594</v>
      </c>
    </row>
    <row r="3297" spans="12:17" x14ac:dyDescent="0.3">
      <c r="L3297">
        <v>3291</v>
      </c>
      <c r="M3297" t="s">
        <v>11595</v>
      </c>
      <c r="N3297" t="s">
        <v>9521</v>
      </c>
      <c r="O3297" t="s">
        <v>33522</v>
      </c>
      <c r="P3297" t="s">
        <v>33523</v>
      </c>
      <c r="Q3297" t="s">
        <v>11595</v>
      </c>
    </row>
    <row r="3298" spans="12:17" x14ac:dyDescent="0.3">
      <c r="L3298">
        <v>3292</v>
      </c>
      <c r="M3298" t="s">
        <v>11596</v>
      </c>
      <c r="N3298" t="s">
        <v>9524</v>
      </c>
      <c r="O3298" t="s">
        <v>33524</v>
      </c>
      <c r="P3298" t="s">
        <v>33525</v>
      </c>
      <c r="Q3298" t="s">
        <v>11596</v>
      </c>
    </row>
    <row r="3299" spans="12:17" x14ac:dyDescent="0.3">
      <c r="L3299">
        <v>3293</v>
      </c>
      <c r="M3299" t="s">
        <v>11597</v>
      </c>
      <c r="N3299" t="s">
        <v>9527</v>
      </c>
      <c r="O3299" t="s">
        <v>33526</v>
      </c>
      <c r="P3299" t="s">
        <v>33527</v>
      </c>
      <c r="Q3299" t="s">
        <v>11597</v>
      </c>
    </row>
    <row r="3300" spans="12:17" x14ac:dyDescent="0.3">
      <c r="L3300">
        <v>3294</v>
      </c>
      <c r="M3300" t="s">
        <v>11598</v>
      </c>
      <c r="N3300" t="s">
        <v>9530</v>
      </c>
      <c r="O3300" t="s">
        <v>33528</v>
      </c>
      <c r="P3300" t="s">
        <v>33529</v>
      </c>
      <c r="Q3300" t="s">
        <v>11598</v>
      </c>
    </row>
    <row r="3301" spans="12:17" x14ac:dyDescent="0.3">
      <c r="L3301">
        <v>3295</v>
      </c>
      <c r="M3301" t="s">
        <v>11599</v>
      </c>
      <c r="N3301" t="s">
        <v>9533</v>
      </c>
      <c r="O3301" t="s">
        <v>33530</v>
      </c>
      <c r="P3301" t="s">
        <v>33531</v>
      </c>
      <c r="Q3301" t="s">
        <v>11599</v>
      </c>
    </row>
    <row r="3302" spans="12:17" x14ac:dyDescent="0.3">
      <c r="L3302">
        <v>3296</v>
      </c>
      <c r="M3302" t="s">
        <v>11600</v>
      </c>
      <c r="N3302" t="s">
        <v>9536</v>
      </c>
      <c r="O3302" t="s">
        <v>33532</v>
      </c>
      <c r="P3302" t="s">
        <v>33533</v>
      </c>
      <c r="Q3302" t="s">
        <v>11600</v>
      </c>
    </row>
    <row r="3303" spans="12:17" x14ac:dyDescent="0.3">
      <c r="L3303">
        <v>3297</v>
      </c>
      <c r="M3303" t="s">
        <v>11601</v>
      </c>
      <c r="N3303" t="s">
        <v>9539</v>
      </c>
      <c r="O3303" t="s">
        <v>33534</v>
      </c>
      <c r="P3303" t="s">
        <v>33535</v>
      </c>
      <c r="Q3303" t="s">
        <v>11601</v>
      </c>
    </row>
    <row r="3304" spans="12:17" x14ac:dyDescent="0.3">
      <c r="L3304">
        <v>3298</v>
      </c>
      <c r="M3304" t="s">
        <v>11602</v>
      </c>
      <c r="N3304" t="s">
        <v>9542</v>
      </c>
      <c r="O3304" t="s">
        <v>33536</v>
      </c>
      <c r="P3304" t="s">
        <v>33537</v>
      </c>
      <c r="Q3304" t="s">
        <v>11602</v>
      </c>
    </row>
    <row r="3305" spans="12:17" x14ac:dyDescent="0.3">
      <c r="L3305">
        <v>3299</v>
      </c>
      <c r="M3305" t="s">
        <v>11603</v>
      </c>
      <c r="N3305" t="s">
        <v>9545</v>
      </c>
      <c r="O3305" t="s">
        <v>33538</v>
      </c>
      <c r="P3305" t="s">
        <v>33539</v>
      </c>
      <c r="Q3305" t="s">
        <v>11603</v>
      </c>
    </row>
    <row r="3306" spans="12:17" x14ac:dyDescent="0.3">
      <c r="L3306">
        <v>3300</v>
      </c>
      <c r="M3306" t="s">
        <v>11604</v>
      </c>
      <c r="N3306" t="s">
        <v>9548</v>
      </c>
      <c r="O3306" t="s">
        <v>33540</v>
      </c>
      <c r="P3306" t="s">
        <v>33541</v>
      </c>
      <c r="Q3306" t="s">
        <v>11604</v>
      </c>
    </row>
    <row r="3307" spans="12:17" x14ac:dyDescent="0.3">
      <c r="L3307">
        <v>3301</v>
      </c>
      <c r="M3307" t="s">
        <v>11605</v>
      </c>
      <c r="N3307" t="s">
        <v>9551</v>
      </c>
      <c r="O3307" t="s">
        <v>33542</v>
      </c>
      <c r="P3307" t="s">
        <v>33543</v>
      </c>
      <c r="Q3307" t="s">
        <v>11605</v>
      </c>
    </row>
    <row r="3308" spans="12:17" x14ac:dyDescent="0.3">
      <c r="L3308">
        <v>3302</v>
      </c>
      <c r="M3308" t="s">
        <v>11606</v>
      </c>
      <c r="N3308" t="s">
        <v>9554</v>
      </c>
      <c r="O3308" t="s">
        <v>33544</v>
      </c>
      <c r="P3308" t="s">
        <v>33545</v>
      </c>
      <c r="Q3308" t="s">
        <v>11606</v>
      </c>
    </row>
    <row r="3309" spans="12:17" x14ac:dyDescent="0.3">
      <c r="L3309">
        <v>3303</v>
      </c>
      <c r="M3309" t="s">
        <v>11607</v>
      </c>
      <c r="N3309" t="s">
        <v>9557</v>
      </c>
      <c r="O3309" t="s">
        <v>33546</v>
      </c>
      <c r="P3309" t="s">
        <v>33547</v>
      </c>
      <c r="Q3309" t="s">
        <v>11607</v>
      </c>
    </row>
    <row r="3310" spans="12:17" x14ac:dyDescent="0.3">
      <c r="L3310">
        <v>3304</v>
      </c>
      <c r="M3310" t="s">
        <v>11608</v>
      </c>
      <c r="N3310" t="s">
        <v>9560</v>
      </c>
      <c r="O3310" t="s">
        <v>33548</v>
      </c>
      <c r="P3310" t="s">
        <v>33549</v>
      </c>
      <c r="Q3310" t="s">
        <v>11608</v>
      </c>
    </row>
    <row r="3311" spans="12:17" x14ac:dyDescent="0.3">
      <c r="L3311">
        <v>3305</v>
      </c>
      <c r="M3311" t="s">
        <v>11609</v>
      </c>
      <c r="N3311" t="s">
        <v>9563</v>
      </c>
      <c r="O3311" t="s">
        <v>33550</v>
      </c>
      <c r="P3311" t="s">
        <v>33551</v>
      </c>
      <c r="Q3311" t="s">
        <v>11609</v>
      </c>
    </row>
    <row r="3312" spans="12:17" x14ac:dyDescent="0.3">
      <c r="L3312">
        <v>3306</v>
      </c>
      <c r="M3312" t="s">
        <v>11610</v>
      </c>
      <c r="N3312" t="s">
        <v>9566</v>
      </c>
      <c r="O3312" t="s">
        <v>33552</v>
      </c>
      <c r="P3312" t="s">
        <v>33553</v>
      </c>
      <c r="Q3312" t="s">
        <v>11610</v>
      </c>
    </row>
    <row r="3313" spans="12:17" x14ac:dyDescent="0.3">
      <c r="L3313">
        <v>3307</v>
      </c>
      <c r="M3313" t="s">
        <v>11611</v>
      </c>
      <c r="N3313" t="s">
        <v>9569</v>
      </c>
      <c r="O3313" t="s">
        <v>33554</v>
      </c>
      <c r="P3313" t="s">
        <v>33555</v>
      </c>
      <c r="Q3313" t="s">
        <v>11611</v>
      </c>
    </row>
    <row r="3314" spans="12:17" x14ac:dyDescent="0.3">
      <c r="L3314">
        <v>3308</v>
      </c>
      <c r="M3314" t="s">
        <v>27122</v>
      </c>
      <c r="N3314" t="s">
        <v>9571</v>
      </c>
      <c r="O3314" t="s">
        <v>33556</v>
      </c>
      <c r="P3314" t="s">
        <v>33557</v>
      </c>
      <c r="Q3314" t="s">
        <v>27122</v>
      </c>
    </row>
    <row r="3315" spans="12:17" x14ac:dyDescent="0.3">
      <c r="L3315">
        <v>3309</v>
      </c>
      <c r="M3315" t="s">
        <v>27123</v>
      </c>
      <c r="N3315" t="s">
        <v>9573</v>
      </c>
      <c r="O3315" t="s">
        <v>33558</v>
      </c>
      <c r="P3315" t="s">
        <v>33559</v>
      </c>
      <c r="Q3315" t="s">
        <v>27123</v>
      </c>
    </row>
    <row r="3316" spans="12:17" x14ac:dyDescent="0.3">
      <c r="L3316">
        <v>3310</v>
      </c>
      <c r="M3316" t="s">
        <v>27124</v>
      </c>
      <c r="N3316" t="s">
        <v>9575</v>
      </c>
      <c r="O3316" t="s">
        <v>33560</v>
      </c>
      <c r="P3316" t="s">
        <v>33561</v>
      </c>
      <c r="Q3316" t="s">
        <v>27124</v>
      </c>
    </row>
    <row r="3317" spans="12:17" x14ac:dyDescent="0.3">
      <c r="L3317">
        <v>3311</v>
      </c>
      <c r="M3317" t="s">
        <v>11612</v>
      </c>
      <c r="N3317" t="s">
        <v>9578</v>
      </c>
      <c r="O3317" t="s">
        <v>33562</v>
      </c>
      <c r="P3317" t="s">
        <v>33563</v>
      </c>
      <c r="Q3317" t="s">
        <v>11612</v>
      </c>
    </row>
    <row r="3318" spans="12:17" x14ac:dyDescent="0.3">
      <c r="L3318">
        <v>3312</v>
      </c>
      <c r="M3318" t="s">
        <v>11613</v>
      </c>
      <c r="N3318" t="s">
        <v>9580</v>
      </c>
      <c r="O3318" t="s">
        <v>33564</v>
      </c>
      <c r="P3318" t="s">
        <v>33565</v>
      </c>
      <c r="Q3318" t="s">
        <v>11613</v>
      </c>
    </row>
    <row r="3319" spans="12:17" x14ac:dyDescent="0.3">
      <c r="L3319">
        <v>3313</v>
      </c>
      <c r="M3319" t="s">
        <v>11614</v>
      </c>
      <c r="N3319" t="s">
        <v>9581</v>
      </c>
      <c r="O3319" t="s">
        <v>33566</v>
      </c>
      <c r="P3319" t="s">
        <v>33567</v>
      </c>
      <c r="Q3319" t="s">
        <v>11614</v>
      </c>
    </row>
    <row r="3320" spans="12:17" x14ac:dyDescent="0.3">
      <c r="L3320">
        <v>3314</v>
      </c>
      <c r="M3320" t="s">
        <v>11615</v>
      </c>
      <c r="N3320" t="s">
        <v>9582</v>
      </c>
      <c r="O3320" t="s">
        <v>33568</v>
      </c>
      <c r="P3320" t="s">
        <v>33569</v>
      </c>
      <c r="Q3320" t="s">
        <v>11615</v>
      </c>
    </row>
    <row r="3321" spans="12:17" x14ac:dyDescent="0.3">
      <c r="L3321">
        <v>3315</v>
      </c>
      <c r="M3321" t="s">
        <v>11616</v>
      </c>
      <c r="N3321" t="s">
        <v>9583</v>
      </c>
      <c r="O3321" t="s">
        <v>33570</v>
      </c>
      <c r="P3321" t="s">
        <v>33571</v>
      </c>
      <c r="Q3321" t="s">
        <v>11616</v>
      </c>
    </row>
    <row r="3322" spans="12:17" x14ac:dyDescent="0.3">
      <c r="L3322">
        <v>3316</v>
      </c>
      <c r="M3322" t="s">
        <v>11617</v>
      </c>
      <c r="N3322" t="s">
        <v>9584</v>
      </c>
      <c r="O3322" t="s">
        <v>33572</v>
      </c>
      <c r="P3322" t="s">
        <v>33573</v>
      </c>
      <c r="Q3322" t="s">
        <v>11617</v>
      </c>
    </row>
    <row r="3323" spans="12:17" x14ac:dyDescent="0.3">
      <c r="L3323">
        <v>3317</v>
      </c>
      <c r="M3323" t="s">
        <v>11618</v>
      </c>
      <c r="N3323" t="s">
        <v>9585</v>
      </c>
      <c r="O3323" t="s">
        <v>33574</v>
      </c>
      <c r="P3323" t="s">
        <v>33575</v>
      </c>
      <c r="Q3323" t="s">
        <v>11618</v>
      </c>
    </row>
    <row r="3324" spans="12:17" x14ac:dyDescent="0.3">
      <c r="L3324">
        <v>3318</v>
      </c>
      <c r="M3324" t="s">
        <v>11619</v>
      </c>
      <c r="N3324" t="s">
        <v>9583</v>
      </c>
      <c r="O3324" t="s">
        <v>33576</v>
      </c>
      <c r="P3324" t="s">
        <v>33577</v>
      </c>
      <c r="Q3324" t="s">
        <v>11619</v>
      </c>
    </row>
    <row r="3325" spans="12:17" x14ac:dyDescent="0.3">
      <c r="L3325">
        <v>3319</v>
      </c>
      <c r="M3325" t="s">
        <v>11620</v>
      </c>
      <c r="N3325" t="s">
        <v>9584</v>
      </c>
      <c r="O3325" t="s">
        <v>33578</v>
      </c>
      <c r="P3325" t="s">
        <v>33579</v>
      </c>
      <c r="Q3325" t="s">
        <v>11620</v>
      </c>
    </row>
    <row r="3326" spans="12:17" x14ac:dyDescent="0.3">
      <c r="L3326">
        <v>3320</v>
      </c>
      <c r="M3326" t="s">
        <v>11621</v>
      </c>
      <c r="N3326" t="s">
        <v>9587</v>
      </c>
      <c r="O3326" t="s">
        <v>33580</v>
      </c>
      <c r="P3326" t="s">
        <v>33581</v>
      </c>
      <c r="Q3326" t="s">
        <v>11621</v>
      </c>
    </row>
    <row r="3327" spans="12:17" x14ac:dyDescent="0.3">
      <c r="L3327">
        <v>3321</v>
      </c>
      <c r="M3327" t="s">
        <v>11622</v>
      </c>
      <c r="N3327" t="s">
        <v>9657</v>
      </c>
      <c r="O3327" t="s">
        <v>33582</v>
      </c>
      <c r="P3327" t="s">
        <v>33583</v>
      </c>
      <c r="Q3327" t="s">
        <v>11622</v>
      </c>
    </row>
    <row r="3328" spans="12:17" x14ac:dyDescent="0.3">
      <c r="L3328">
        <v>3322</v>
      </c>
      <c r="M3328" t="s">
        <v>11624</v>
      </c>
      <c r="N3328" t="s">
        <v>9659</v>
      </c>
      <c r="O3328" t="s">
        <v>11626</v>
      </c>
      <c r="P3328" t="s">
        <v>33584</v>
      </c>
      <c r="Q3328" t="s">
        <v>11624</v>
      </c>
    </row>
    <row r="3329" spans="12:17" x14ac:dyDescent="0.3">
      <c r="L3329">
        <v>3323</v>
      </c>
      <c r="M3329" t="s">
        <v>11627</v>
      </c>
      <c r="N3329" t="s">
        <v>9662</v>
      </c>
      <c r="O3329" t="s">
        <v>11629</v>
      </c>
      <c r="P3329" t="s">
        <v>33585</v>
      </c>
      <c r="Q3329" t="s">
        <v>11627</v>
      </c>
    </row>
    <row r="3330" spans="12:17" x14ac:dyDescent="0.3">
      <c r="L3330">
        <v>3324</v>
      </c>
      <c r="M3330" t="s">
        <v>11630</v>
      </c>
      <c r="N3330" t="s">
        <v>9665</v>
      </c>
      <c r="O3330" t="s">
        <v>11632</v>
      </c>
      <c r="P3330" t="s">
        <v>33586</v>
      </c>
      <c r="Q3330" t="s">
        <v>11630</v>
      </c>
    </row>
    <row r="3331" spans="12:17" x14ac:dyDescent="0.3">
      <c r="L3331">
        <v>3325</v>
      </c>
      <c r="M3331" t="s">
        <v>11633</v>
      </c>
      <c r="N3331" t="s">
        <v>9668</v>
      </c>
      <c r="O3331" t="s">
        <v>11635</v>
      </c>
      <c r="P3331" t="s">
        <v>33587</v>
      </c>
      <c r="Q3331" t="s">
        <v>11633</v>
      </c>
    </row>
    <row r="3332" spans="12:17" x14ac:dyDescent="0.3">
      <c r="L3332">
        <v>3326</v>
      </c>
      <c r="M3332" t="s">
        <v>11636</v>
      </c>
      <c r="N3332" t="s">
        <v>9671</v>
      </c>
      <c r="O3332" t="s">
        <v>11638</v>
      </c>
      <c r="P3332" t="s">
        <v>33588</v>
      </c>
      <c r="Q3332" t="s">
        <v>11636</v>
      </c>
    </row>
    <row r="3333" spans="12:17" x14ac:dyDescent="0.3">
      <c r="L3333">
        <v>3327</v>
      </c>
      <c r="M3333" t="s">
        <v>11639</v>
      </c>
      <c r="N3333" t="s">
        <v>33589</v>
      </c>
      <c r="O3333" t="s">
        <v>33590</v>
      </c>
      <c r="P3333" t="s">
        <v>26178</v>
      </c>
      <c r="Q3333" t="s">
        <v>11639</v>
      </c>
    </row>
    <row r="3334" spans="12:17" x14ac:dyDescent="0.3">
      <c r="L3334">
        <v>3328</v>
      </c>
      <c r="M3334" t="s">
        <v>11642</v>
      </c>
      <c r="N3334" t="s">
        <v>9677</v>
      </c>
      <c r="O3334" t="s">
        <v>26180</v>
      </c>
      <c r="P3334" t="s">
        <v>33591</v>
      </c>
      <c r="Q3334" t="s">
        <v>11642</v>
      </c>
    </row>
    <row r="3335" spans="12:17" x14ac:dyDescent="0.3">
      <c r="L3335">
        <v>3329</v>
      </c>
      <c r="M3335" t="s">
        <v>11644</v>
      </c>
      <c r="N3335" t="s">
        <v>9679</v>
      </c>
      <c r="O3335" t="s">
        <v>26181</v>
      </c>
      <c r="P3335" t="s">
        <v>33592</v>
      </c>
      <c r="Q3335" t="s">
        <v>11644</v>
      </c>
    </row>
    <row r="3336" spans="12:17" x14ac:dyDescent="0.3">
      <c r="L3336">
        <v>3330</v>
      </c>
      <c r="M3336" t="s">
        <v>11646</v>
      </c>
      <c r="N3336" t="s">
        <v>9681</v>
      </c>
      <c r="O3336" t="s">
        <v>26182</v>
      </c>
      <c r="P3336" t="s">
        <v>33593</v>
      </c>
      <c r="Q3336" t="s">
        <v>11646</v>
      </c>
    </row>
    <row r="3337" spans="12:17" x14ac:dyDescent="0.3">
      <c r="L3337">
        <v>3331</v>
      </c>
      <c r="M3337" t="s">
        <v>11648</v>
      </c>
      <c r="N3337" t="s">
        <v>9683</v>
      </c>
      <c r="O3337" t="s">
        <v>26183</v>
      </c>
      <c r="P3337" t="s">
        <v>33594</v>
      </c>
      <c r="Q3337" t="s">
        <v>11648</v>
      </c>
    </row>
    <row r="3338" spans="12:17" x14ac:dyDescent="0.3">
      <c r="L3338">
        <v>3332</v>
      </c>
      <c r="M3338" t="s">
        <v>11650</v>
      </c>
      <c r="N3338" t="s">
        <v>9685</v>
      </c>
      <c r="O3338" t="s">
        <v>26184</v>
      </c>
      <c r="P3338" t="s">
        <v>33595</v>
      </c>
      <c r="Q3338" t="s">
        <v>11650</v>
      </c>
    </row>
    <row r="3339" spans="12:17" x14ac:dyDescent="0.3">
      <c r="L3339">
        <v>3333</v>
      </c>
      <c r="M3339" t="s">
        <v>11652</v>
      </c>
      <c r="N3339" t="s">
        <v>26132</v>
      </c>
      <c r="O3339" t="s">
        <v>11653</v>
      </c>
      <c r="P3339" t="s">
        <v>33596</v>
      </c>
      <c r="Q3339" t="s">
        <v>11652</v>
      </c>
    </row>
    <row r="3340" spans="12:17" x14ac:dyDescent="0.3">
      <c r="L3340">
        <v>3334</v>
      </c>
      <c r="M3340" t="s">
        <v>11654</v>
      </c>
      <c r="N3340" t="s">
        <v>26133</v>
      </c>
      <c r="O3340" t="s">
        <v>11655</v>
      </c>
      <c r="P3340" t="s">
        <v>33597</v>
      </c>
      <c r="Q3340" t="s">
        <v>11654</v>
      </c>
    </row>
    <row r="3341" spans="12:17" x14ac:dyDescent="0.3">
      <c r="L3341">
        <v>3335</v>
      </c>
      <c r="M3341" t="s">
        <v>11656</v>
      </c>
      <c r="N3341" t="s">
        <v>26134</v>
      </c>
      <c r="O3341" t="s">
        <v>11657</v>
      </c>
      <c r="P3341" t="s">
        <v>33598</v>
      </c>
      <c r="Q3341" t="s">
        <v>11656</v>
      </c>
    </row>
    <row r="3342" spans="12:17" x14ac:dyDescent="0.3">
      <c r="L3342">
        <v>3336</v>
      </c>
      <c r="M3342" t="s">
        <v>11658</v>
      </c>
      <c r="N3342" t="s">
        <v>9693</v>
      </c>
      <c r="O3342" t="s">
        <v>11660</v>
      </c>
      <c r="P3342" t="s">
        <v>33599</v>
      </c>
      <c r="Q3342" t="s">
        <v>11658</v>
      </c>
    </row>
    <row r="3343" spans="12:17" x14ac:dyDescent="0.3">
      <c r="L3343">
        <v>3337</v>
      </c>
      <c r="M3343" t="s">
        <v>11661</v>
      </c>
      <c r="N3343" t="s">
        <v>33600</v>
      </c>
      <c r="O3343" t="s">
        <v>11662</v>
      </c>
      <c r="P3343" t="s">
        <v>33601</v>
      </c>
      <c r="Q3343" t="s">
        <v>11661</v>
      </c>
    </row>
    <row r="3344" spans="12:17" x14ac:dyDescent="0.3">
      <c r="L3344">
        <v>3338</v>
      </c>
      <c r="M3344" t="s">
        <v>33602</v>
      </c>
      <c r="N3344" t="s">
        <v>33603</v>
      </c>
      <c r="O3344" t="s">
        <v>33604</v>
      </c>
      <c r="P3344" t="s">
        <v>33605</v>
      </c>
      <c r="Q3344" t="s">
        <v>33602</v>
      </c>
    </row>
    <row r="3345" spans="12:17" x14ac:dyDescent="0.3">
      <c r="L3345">
        <v>3339</v>
      </c>
      <c r="M3345" t="s">
        <v>11663</v>
      </c>
      <c r="N3345" t="s">
        <v>9698</v>
      </c>
      <c r="O3345" t="s">
        <v>11665</v>
      </c>
      <c r="P3345" t="s">
        <v>33606</v>
      </c>
      <c r="Q3345" t="s">
        <v>11663</v>
      </c>
    </row>
    <row r="3346" spans="12:17" x14ac:dyDescent="0.3">
      <c r="L3346">
        <v>3340</v>
      </c>
      <c r="M3346" t="s">
        <v>11666</v>
      </c>
      <c r="N3346" t="s">
        <v>9701</v>
      </c>
      <c r="O3346" t="s">
        <v>33607</v>
      </c>
      <c r="P3346" t="s">
        <v>33608</v>
      </c>
      <c r="Q3346" t="s">
        <v>11666</v>
      </c>
    </row>
    <row r="3347" spans="12:17" x14ac:dyDescent="0.3">
      <c r="L3347">
        <v>3341</v>
      </c>
      <c r="M3347" t="s">
        <v>11668</v>
      </c>
      <c r="N3347" t="s">
        <v>9703</v>
      </c>
      <c r="O3347" t="s">
        <v>33609</v>
      </c>
      <c r="P3347" t="s">
        <v>33610</v>
      </c>
      <c r="Q3347" t="s">
        <v>11668</v>
      </c>
    </row>
    <row r="3348" spans="12:17" x14ac:dyDescent="0.3">
      <c r="L3348">
        <v>3342</v>
      </c>
      <c r="M3348" t="s">
        <v>11670</v>
      </c>
      <c r="N3348" t="s">
        <v>9705</v>
      </c>
      <c r="O3348" t="s">
        <v>11672</v>
      </c>
      <c r="P3348" t="s">
        <v>33611</v>
      </c>
      <c r="Q3348" t="s">
        <v>11670</v>
      </c>
    </row>
    <row r="3349" spans="12:17" x14ac:dyDescent="0.3">
      <c r="L3349">
        <v>3343</v>
      </c>
      <c r="M3349" t="s">
        <v>11673</v>
      </c>
      <c r="N3349" t="s">
        <v>9708</v>
      </c>
      <c r="O3349" t="s">
        <v>11675</v>
      </c>
      <c r="P3349" t="s">
        <v>33612</v>
      </c>
      <c r="Q3349" t="s">
        <v>11673</v>
      </c>
    </row>
    <row r="3350" spans="12:17" x14ac:dyDescent="0.3">
      <c r="L3350">
        <v>3344</v>
      </c>
      <c r="M3350" t="s">
        <v>11676</v>
      </c>
      <c r="N3350" t="s">
        <v>9711</v>
      </c>
      <c r="O3350" t="s">
        <v>11678</v>
      </c>
      <c r="P3350" t="s">
        <v>33613</v>
      </c>
      <c r="Q3350" t="s">
        <v>11676</v>
      </c>
    </row>
    <row r="3351" spans="12:17" x14ac:dyDescent="0.3">
      <c r="L3351">
        <v>3345</v>
      </c>
      <c r="M3351" t="s">
        <v>11679</v>
      </c>
      <c r="N3351" t="s">
        <v>9714</v>
      </c>
      <c r="O3351" t="s">
        <v>11681</v>
      </c>
      <c r="P3351" t="s">
        <v>33614</v>
      </c>
      <c r="Q3351" t="s">
        <v>11679</v>
      </c>
    </row>
    <row r="3352" spans="12:17" x14ac:dyDescent="0.3">
      <c r="L3352">
        <v>3346</v>
      </c>
      <c r="M3352" t="s">
        <v>11682</v>
      </c>
      <c r="N3352" t="s">
        <v>9717</v>
      </c>
      <c r="O3352" t="s">
        <v>11684</v>
      </c>
      <c r="P3352" t="s">
        <v>33615</v>
      </c>
      <c r="Q3352" t="s">
        <v>11682</v>
      </c>
    </row>
    <row r="3353" spans="12:17" x14ac:dyDescent="0.3">
      <c r="L3353">
        <v>3347</v>
      </c>
      <c r="M3353" t="s">
        <v>11685</v>
      </c>
      <c r="N3353" t="s">
        <v>9720</v>
      </c>
      <c r="O3353" t="s">
        <v>11687</v>
      </c>
      <c r="P3353" t="s">
        <v>33616</v>
      </c>
      <c r="Q3353" t="s">
        <v>11685</v>
      </c>
    </row>
    <row r="3354" spans="12:17" x14ac:dyDescent="0.3">
      <c r="L3354">
        <v>3348</v>
      </c>
      <c r="M3354" t="s">
        <v>11688</v>
      </c>
      <c r="N3354" t="s">
        <v>9723</v>
      </c>
      <c r="O3354" t="s">
        <v>11690</v>
      </c>
      <c r="P3354" t="s">
        <v>33617</v>
      </c>
      <c r="Q3354" t="s">
        <v>11688</v>
      </c>
    </row>
    <row r="3355" spans="12:17" x14ac:dyDescent="0.3">
      <c r="L3355">
        <v>3349</v>
      </c>
      <c r="M3355" t="s">
        <v>11691</v>
      </c>
      <c r="N3355" t="s">
        <v>9726</v>
      </c>
      <c r="O3355" t="s">
        <v>11693</v>
      </c>
      <c r="P3355" t="s">
        <v>33618</v>
      </c>
      <c r="Q3355" t="s">
        <v>11691</v>
      </c>
    </row>
    <row r="3356" spans="12:17" x14ac:dyDescent="0.3">
      <c r="L3356">
        <v>3350</v>
      </c>
      <c r="M3356" t="s">
        <v>11694</v>
      </c>
      <c r="N3356" t="s">
        <v>9729</v>
      </c>
      <c r="O3356" t="s">
        <v>11696</v>
      </c>
      <c r="P3356" t="s">
        <v>33619</v>
      </c>
      <c r="Q3356" t="s">
        <v>11694</v>
      </c>
    </row>
    <row r="3357" spans="12:17" x14ac:dyDescent="0.3">
      <c r="L3357">
        <v>3351</v>
      </c>
      <c r="M3357" t="s">
        <v>11697</v>
      </c>
      <c r="N3357" t="s">
        <v>9732</v>
      </c>
      <c r="O3357" t="s">
        <v>11699</v>
      </c>
      <c r="P3357" t="s">
        <v>33620</v>
      </c>
      <c r="Q3357" t="s">
        <v>11697</v>
      </c>
    </row>
    <row r="3358" spans="12:17" x14ac:dyDescent="0.3">
      <c r="L3358">
        <v>3352</v>
      </c>
      <c r="M3358" t="s">
        <v>11700</v>
      </c>
      <c r="N3358" t="s">
        <v>9735</v>
      </c>
      <c r="O3358" t="s">
        <v>11702</v>
      </c>
      <c r="P3358" t="s">
        <v>33621</v>
      </c>
      <c r="Q3358" t="s">
        <v>11700</v>
      </c>
    </row>
    <row r="3359" spans="12:17" x14ac:dyDescent="0.3">
      <c r="L3359">
        <v>3353</v>
      </c>
      <c r="M3359" t="s">
        <v>11703</v>
      </c>
      <c r="N3359" t="s">
        <v>9738</v>
      </c>
      <c r="O3359" t="s">
        <v>11705</v>
      </c>
      <c r="P3359" t="s">
        <v>33622</v>
      </c>
      <c r="Q3359" t="s">
        <v>11703</v>
      </c>
    </row>
    <row r="3360" spans="12:17" x14ac:dyDescent="0.3">
      <c r="L3360">
        <v>3354</v>
      </c>
      <c r="M3360" t="s">
        <v>11706</v>
      </c>
      <c r="N3360" t="s">
        <v>9741</v>
      </c>
      <c r="O3360" t="s">
        <v>11708</v>
      </c>
      <c r="P3360" t="s">
        <v>33623</v>
      </c>
      <c r="Q3360" t="s">
        <v>11706</v>
      </c>
    </row>
    <row r="3361" spans="12:17" x14ac:dyDescent="0.3">
      <c r="L3361">
        <v>3355</v>
      </c>
      <c r="M3361" t="s">
        <v>11709</v>
      </c>
      <c r="N3361" t="s">
        <v>9744</v>
      </c>
      <c r="O3361" t="s">
        <v>11711</v>
      </c>
      <c r="P3361" t="s">
        <v>33624</v>
      </c>
      <c r="Q3361" t="s">
        <v>11709</v>
      </c>
    </row>
    <row r="3362" spans="12:17" x14ac:dyDescent="0.3">
      <c r="L3362">
        <v>3356</v>
      </c>
      <c r="M3362" t="s">
        <v>11712</v>
      </c>
      <c r="N3362" t="s">
        <v>9747</v>
      </c>
      <c r="O3362" t="s">
        <v>11714</v>
      </c>
      <c r="P3362" t="s">
        <v>33625</v>
      </c>
      <c r="Q3362" t="s">
        <v>11712</v>
      </c>
    </row>
    <row r="3363" spans="12:17" x14ac:dyDescent="0.3">
      <c r="L3363">
        <v>3357</v>
      </c>
      <c r="M3363" t="s">
        <v>11715</v>
      </c>
      <c r="N3363" t="s">
        <v>9750</v>
      </c>
      <c r="O3363" t="s">
        <v>11717</v>
      </c>
      <c r="P3363" t="s">
        <v>33626</v>
      </c>
      <c r="Q3363" t="s">
        <v>11715</v>
      </c>
    </row>
    <row r="3364" spans="12:17" x14ac:dyDescent="0.3">
      <c r="L3364">
        <v>3358</v>
      </c>
      <c r="M3364" t="s">
        <v>11718</v>
      </c>
      <c r="N3364" t="s">
        <v>9753</v>
      </c>
      <c r="O3364" t="s">
        <v>11720</v>
      </c>
      <c r="P3364" t="s">
        <v>33627</v>
      </c>
      <c r="Q3364" t="s">
        <v>11718</v>
      </c>
    </row>
    <row r="3365" spans="12:17" x14ac:dyDescent="0.3">
      <c r="L3365">
        <v>3359</v>
      </c>
      <c r="M3365" t="s">
        <v>33628</v>
      </c>
      <c r="N3365" t="s">
        <v>9755</v>
      </c>
      <c r="O3365" t="s">
        <v>11722</v>
      </c>
      <c r="P3365" t="s">
        <v>33629</v>
      </c>
      <c r="Q3365" t="s">
        <v>33628</v>
      </c>
    </row>
    <row r="3366" spans="12:17" x14ac:dyDescent="0.3">
      <c r="L3366">
        <v>3360</v>
      </c>
      <c r="M3366" t="s">
        <v>11723</v>
      </c>
      <c r="N3366" t="s">
        <v>9758</v>
      </c>
      <c r="O3366" t="s">
        <v>11725</v>
      </c>
      <c r="P3366" t="s">
        <v>33630</v>
      </c>
      <c r="Q3366" t="s">
        <v>11723</v>
      </c>
    </row>
    <row r="3367" spans="12:17" x14ac:dyDescent="0.3">
      <c r="L3367">
        <v>3361</v>
      </c>
      <c r="M3367" t="s">
        <v>11726</v>
      </c>
      <c r="N3367" t="s">
        <v>9761</v>
      </c>
      <c r="O3367" t="s">
        <v>11728</v>
      </c>
      <c r="P3367" t="s">
        <v>33631</v>
      </c>
      <c r="Q3367" t="s">
        <v>11726</v>
      </c>
    </row>
    <row r="3368" spans="12:17" x14ac:dyDescent="0.3">
      <c r="L3368">
        <v>3362</v>
      </c>
      <c r="M3368" t="s">
        <v>11729</v>
      </c>
      <c r="N3368" t="s">
        <v>9764</v>
      </c>
      <c r="O3368" t="s">
        <v>11731</v>
      </c>
      <c r="P3368" t="s">
        <v>33632</v>
      </c>
      <c r="Q3368" t="s">
        <v>11729</v>
      </c>
    </row>
    <row r="3369" spans="12:17" x14ac:dyDescent="0.3">
      <c r="L3369">
        <v>3363</v>
      </c>
      <c r="M3369" t="s">
        <v>11732</v>
      </c>
      <c r="N3369" t="s">
        <v>9767</v>
      </c>
      <c r="O3369" t="s">
        <v>11734</v>
      </c>
      <c r="P3369" t="s">
        <v>33633</v>
      </c>
      <c r="Q3369" t="s">
        <v>11732</v>
      </c>
    </row>
    <row r="3370" spans="12:17" x14ac:dyDescent="0.3">
      <c r="L3370">
        <v>3364</v>
      </c>
      <c r="M3370" t="s">
        <v>11735</v>
      </c>
      <c r="N3370" t="s">
        <v>9770</v>
      </c>
      <c r="O3370" t="s">
        <v>11737</v>
      </c>
      <c r="P3370" t="s">
        <v>33634</v>
      </c>
      <c r="Q3370" t="s">
        <v>11735</v>
      </c>
    </row>
    <row r="3371" spans="12:17" x14ac:dyDescent="0.3">
      <c r="L3371">
        <v>3365</v>
      </c>
      <c r="M3371" t="s">
        <v>11640</v>
      </c>
      <c r="N3371" t="s">
        <v>9675</v>
      </c>
      <c r="O3371" t="s">
        <v>26188</v>
      </c>
      <c r="P3371" t="s">
        <v>33635</v>
      </c>
      <c r="Q3371" t="s">
        <v>11640</v>
      </c>
    </row>
    <row r="3372" spans="12:17" x14ac:dyDescent="0.3">
      <c r="L3372">
        <v>3366</v>
      </c>
      <c r="M3372" t="s">
        <v>11738</v>
      </c>
      <c r="N3372" t="s">
        <v>9773</v>
      </c>
      <c r="O3372" t="s">
        <v>11740</v>
      </c>
      <c r="P3372" t="s">
        <v>33636</v>
      </c>
      <c r="Q3372" t="s">
        <v>11738</v>
      </c>
    </row>
    <row r="3373" spans="12:17" x14ac:dyDescent="0.3">
      <c r="L3373">
        <v>3367</v>
      </c>
      <c r="M3373" t="s">
        <v>11741</v>
      </c>
      <c r="N3373" t="s">
        <v>9776</v>
      </c>
      <c r="O3373" t="s">
        <v>11743</v>
      </c>
      <c r="P3373" t="s">
        <v>33637</v>
      </c>
      <c r="Q3373" t="s">
        <v>11741</v>
      </c>
    </row>
    <row r="3374" spans="12:17" x14ac:dyDescent="0.3">
      <c r="L3374">
        <v>3368</v>
      </c>
      <c r="M3374" t="s">
        <v>11744</v>
      </c>
      <c r="N3374" t="s">
        <v>9779</v>
      </c>
      <c r="O3374" t="s">
        <v>11746</v>
      </c>
      <c r="P3374" t="s">
        <v>33638</v>
      </c>
      <c r="Q3374" t="s">
        <v>11744</v>
      </c>
    </row>
    <row r="3375" spans="12:17" x14ac:dyDescent="0.3">
      <c r="L3375">
        <v>3369</v>
      </c>
      <c r="M3375" t="s">
        <v>11747</v>
      </c>
      <c r="N3375" t="s">
        <v>9782</v>
      </c>
      <c r="O3375" t="s">
        <v>11749</v>
      </c>
      <c r="P3375" t="s">
        <v>33639</v>
      </c>
      <c r="Q3375" t="s">
        <v>11747</v>
      </c>
    </row>
    <row r="3376" spans="12:17" x14ac:dyDescent="0.3">
      <c r="L3376">
        <v>3370</v>
      </c>
      <c r="M3376" t="s">
        <v>11750</v>
      </c>
      <c r="N3376" t="s">
        <v>9785</v>
      </c>
      <c r="O3376" t="s">
        <v>11752</v>
      </c>
      <c r="P3376" t="s">
        <v>33640</v>
      </c>
      <c r="Q3376" t="s">
        <v>11750</v>
      </c>
    </row>
    <row r="3377" spans="12:17" x14ac:dyDescent="0.3">
      <c r="L3377">
        <v>3371</v>
      </c>
      <c r="M3377" t="s">
        <v>11753</v>
      </c>
      <c r="N3377" t="s">
        <v>9788</v>
      </c>
      <c r="O3377" t="s">
        <v>11755</v>
      </c>
      <c r="P3377" t="s">
        <v>33641</v>
      </c>
      <c r="Q3377" t="s">
        <v>11753</v>
      </c>
    </row>
    <row r="3378" spans="12:17" x14ac:dyDescent="0.3">
      <c r="L3378">
        <v>3372</v>
      </c>
      <c r="M3378" t="s">
        <v>11756</v>
      </c>
      <c r="N3378" t="s">
        <v>9791</v>
      </c>
      <c r="O3378" t="s">
        <v>11758</v>
      </c>
      <c r="P3378" t="s">
        <v>33642</v>
      </c>
      <c r="Q3378" t="s">
        <v>11756</v>
      </c>
    </row>
    <row r="3379" spans="12:17" x14ac:dyDescent="0.3">
      <c r="L3379">
        <v>3373</v>
      </c>
      <c r="M3379" t="s">
        <v>11759</v>
      </c>
      <c r="N3379" t="s">
        <v>9794</v>
      </c>
      <c r="O3379" t="s">
        <v>11761</v>
      </c>
      <c r="P3379" t="s">
        <v>33643</v>
      </c>
      <c r="Q3379" t="s">
        <v>11759</v>
      </c>
    </row>
    <row r="3380" spans="12:17" x14ac:dyDescent="0.3">
      <c r="L3380">
        <v>3374</v>
      </c>
      <c r="M3380" t="s">
        <v>11762</v>
      </c>
      <c r="N3380" t="s">
        <v>9797</v>
      </c>
      <c r="O3380" t="s">
        <v>11764</v>
      </c>
      <c r="P3380" t="s">
        <v>33644</v>
      </c>
      <c r="Q3380" t="s">
        <v>11762</v>
      </c>
    </row>
    <row r="3381" spans="12:17" x14ac:dyDescent="0.3">
      <c r="L3381">
        <v>3375</v>
      </c>
      <c r="M3381" t="s">
        <v>11765</v>
      </c>
      <c r="N3381" t="s">
        <v>9800</v>
      </c>
      <c r="O3381" t="s">
        <v>11767</v>
      </c>
      <c r="P3381" t="s">
        <v>33645</v>
      </c>
      <c r="Q3381" t="s">
        <v>11765</v>
      </c>
    </row>
    <row r="3382" spans="12:17" x14ac:dyDescent="0.3">
      <c r="L3382">
        <v>3376</v>
      </c>
      <c r="M3382" t="s">
        <v>11768</v>
      </c>
      <c r="N3382" t="s">
        <v>9803</v>
      </c>
      <c r="O3382" t="s">
        <v>11770</v>
      </c>
      <c r="P3382" t="s">
        <v>33646</v>
      </c>
      <c r="Q3382" t="s">
        <v>11768</v>
      </c>
    </row>
    <row r="3383" spans="12:17" x14ac:dyDescent="0.3">
      <c r="L3383">
        <v>3377</v>
      </c>
      <c r="M3383" t="s">
        <v>11771</v>
      </c>
      <c r="N3383" t="s">
        <v>9806</v>
      </c>
      <c r="O3383" t="s">
        <v>11773</v>
      </c>
      <c r="P3383" t="s">
        <v>33647</v>
      </c>
      <c r="Q3383" t="s">
        <v>11771</v>
      </c>
    </row>
    <row r="3384" spans="12:17" x14ac:dyDescent="0.3">
      <c r="L3384">
        <v>3378</v>
      </c>
      <c r="M3384" t="s">
        <v>11774</v>
      </c>
      <c r="N3384" t="s">
        <v>9809</v>
      </c>
      <c r="O3384" t="s">
        <v>11776</v>
      </c>
      <c r="P3384" t="s">
        <v>33648</v>
      </c>
      <c r="Q3384" t="s">
        <v>11774</v>
      </c>
    </row>
    <row r="3385" spans="12:17" x14ac:dyDescent="0.3">
      <c r="L3385">
        <v>3379</v>
      </c>
      <c r="M3385" t="s">
        <v>11777</v>
      </c>
      <c r="N3385" t="s">
        <v>9812</v>
      </c>
      <c r="O3385" t="s">
        <v>11779</v>
      </c>
      <c r="P3385" t="s">
        <v>33649</v>
      </c>
      <c r="Q3385" t="s">
        <v>11777</v>
      </c>
    </row>
    <row r="3386" spans="12:17" x14ac:dyDescent="0.3">
      <c r="L3386">
        <v>3380</v>
      </c>
      <c r="M3386" t="s">
        <v>11780</v>
      </c>
      <c r="N3386" t="s">
        <v>9815</v>
      </c>
      <c r="O3386" t="s">
        <v>11782</v>
      </c>
      <c r="P3386" t="s">
        <v>33650</v>
      </c>
      <c r="Q3386" t="s">
        <v>11780</v>
      </c>
    </row>
    <row r="3387" spans="12:17" x14ac:dyDescent="0.3">
      <c r="L3387">
        <v>3381</v>
      </c>
      <c r="M3387" t="s">
        <v>11783</v>
      </c>
      <c r="N3387" t="s">
        <v>9818</v>
      </c>
      <c r="O3387" t="s">
        <v>11785</v>
      </c>
      <c r="P3387" t="s">
        <v>33651</v>
      </c>
      <c r="Q3387" t="s">
        <v>11783</v>
      </c>
    </row>
    <row r="3388" spans="12:17" x14ac:dyDescent="0.3">
      <c r="L3388">
        <v>3382</v>
      </c>
      <c r="M3388" t="s">
        <v>11786</v>
      </c>
      <c r="N3388" t="s">
        <v>9821</v>
      </c>
      <c r="O3388" t="s">
        <v>11788</v>
      </c>
      <c r="P3388" t="s">
        <v>33652</v>
      </c>
      <c r="Q3388" t="s">
        <v>11786</v>
      </c>
    </row>
    <row r="3389" spans="12:17" x14ac:dyDescent="0.3">
      <c r="L3389">
        <v>3383</v>
      </c>
      <c r="M3389" t="s">
        <v>11789</v>
      </c>
      <c r="N3389" t="s">
        <v>9824</v>
      </c>
      <c r="O3389" t="s">
        <v>11791</v>
      </c>
      <c r="P3389" t="s">
        <v>33653</v>
      </c>
      <c r="Q3389" t="s">
        <v>11789</v>
      </c>
    </row>
    <row r="3390" spans="12:17" x14ac:dyDescent="0.3">
      <c r="L3390">
        <v>3384</v>
      </c>
      <c r="M3390" t="s">
        <v>11792</v>
      </c>
      <c r="N3390" t="s">
        <v>9827</v>
      </c>
      <c r="O3390" t="s">
        <v>11794</v>
      </c>
      <c r="P3390" t="s">
        <v>33654</v>
      </c>
      <c r="Q3390" t="s">
        <v>11792</v>
      </c>
    </row>
    <row r="3391" spans="12:17" x14ac:dyDescent="0.3">
      <c r="L3391">
        <v>3385</v>
      </c>
      <c r="M3391" t="s">
        <v>11795</v>
      </c>
      <c r="N3391" t="s">
        <v>9830</v>
      </c>
      <c r="O3391" t="s">
        <v>11797</v>
      </c>
      <c r="P3391" t="s">
        <v>33655</v>
      </c>
      <c r="Q3391" t="s">
        <v>11795</v>
      </c>
    </row>
    <row r="3392" spans="12:17" x14ac:dyDescent="0.3">
      <c r="L3392">
        <v>3386</v>
      </c>
      <c r="M3392" t="s">
        <v>11798</v>
      </c>
      <c r="N3392" t="s">
        <v>9833</v>
      </c>
      <c r="O3392" t="s">
        <v>11800</v>
      </c>
      <c r="P3392" t="s">
        <v>33656</v>
      </c>
      <c r="Q3392" t="s">
        <v>11798</v>
      </c>
    </row>
    <row r="3393" spans="12:17" x14ac:dyDescent="0.3">
      <c r="L3393">
        <v>3387</v>
      </c>
      <c r="M3393" t="s">
        <v>11801</v>
      </c>
      <c r="N3393" t="s">
        <v>9836</v>
      </c>
      <c r="O3393" t="s">
        <v>11803</v>
      </c>
      <c r="P3393" t="s">
        <v>33657</v>
      </c>
      <c r="Q3393" t="s">
        <v>11801</v>
      </c>
    </row>
    <row r="3394" spans="12:17" x14ac:dyDescent="0.3">
      <c r="L3394">
        <v>3388</v>
      </c>
      <c r="M3394" t="s">
        <v>11804</v>
      </c>
      <c r="N3394" t="s">
        <v>9839</v>
      </c>
      <c r="O3394" t="s">
        <v>11806</v>
      </c>
      <c r="P3394" t="s">
        <v>33658</v>
      </c>
      <c r="Q3394" t="s">
        <v>11804</v>
      </c>
    </row>
    <row r="3395" spans="12:17" x14ac:dyDescent="0.3">
      <c r="L3395">
        <v>3389</v>
      </c>
      <c r="M3395" t="s">
        <v>11807</v>
      </c>
      <c r="N3395" t="s">
        <v>9842</v>
      </c>
      <c r="O3395" t="s">
        <v>11809</v>
      </c>
      <c r="P3395" t="s">
        <v>33659</v>
      </c>
      <c r="Q3395" t="s">
        <v>11807</v>
      </c>
    </row>
    <row r="3396" spans="12:17" x14ac:dyDescent="0.3">
      <c r="L3396">
        <v>3390</v>
      </c>
      <c r="M3396" t="s">
        <v>11810</v>
      </c>
      <c r="N3396" t="s">
        <v>9845</v>
      </c>
      <c r="O3396" t="s">
        <v>11812</v>
      </c>
      <c r="P3396" t="s">
        <v>33660</v>
      </c>
      <c r="Q3396" t="s">
        <v>11810</v>
      </c>
    </row>
    <row r="3397" spans="12:17" x14ac:dyDescent="0.3">
      <c r="L3397">
        <v>3391</v>
      </c>
      <c r="M3397" t="s">
        <v>27125</v>
      </c>
      <c r="N3397" t="s">
        <v>9847</v>
      </c>
      <c r="O3397" t="s">
        <v>11814</v>
      </c>
      <c r="P3397" t="s">
        <v>33661</v>
      </c>
      <c r="Q3397" t="s">
        <v>27125</v>
      </c>
    </row>
    <row r="3398" spans="12:17" x14ac:dyDescent="0.3">
      <c r="L3398">
        <v>3392</v>
      </c>
      <c r="M3398" t="s">
        <v>27126</v>
      </c>
      <c r="N3398" t="s">
        <v>9849</v>
      </c>
      <c r="O3398" t="s">
        <v>11816</v>
      </c>
      <c r="P3398" t="s">
        <v>33662</v>
      </c>
      <c r="Q3398" t="s">
        <v>27126</v>
      </c>
    </row>
    <row r="3399" spans="12:17" x14ac:dyDescent="0.3">
      <c r="L3399">
        <v>3393</v>
      </c>
      <c r="M3399" t="s">
        <v>27127</v>
      </c>
      <c r="N3399" t="s">
        <v>9851</v>
      </c>
      <c r="O3399" t="s">
        <v>11818</v>
      </c>
      <c r="P3399" t="s">
        <v>33663</v>
      </c>
      <c r="Q3399" t="s">
        <v>27127</v>
      </c>
    </row>
    <row r="3400" spans="12:17" x14ac:dyDescent="0.3">
      <c r="L3400">
        <v>3394</v>
      </c>
      <c r="M3400" t="s">
        <v>11819</v>
      </c>
      <c r="N3400" t="s">
        <v>9854</v>
      </c>
      <c r="O3400" t="s">
        <v>11821</v>
      </c>
      <c r="P3400" t="s">
        <v>33664</v>
      </c>
      <c r="Q3400" t="s">
        <v>11819</v>
      </c>
    </row>
    <row r="3401" spans="12:17" x14ac:dyDescent="0.3">
      <c r="L3401">
        <v>3395</v>
      </c>
      <c r="M3401" t="s">
        <v>11822</v>
      </c>
      <c r="N3401" t="s">
        <v>9857</v>
      </c>
      <c r="O3401" t="s">
        <v>11824</v>
      </c>
      <c r="P3401" t="s">
        <v>33665</v>
      </c>
      <c r="Q3401" t="s">
        <v>11822</v>
      </c>
    </row>
    <row r="3402" spans="12:17" x14ac:dyDescent="0.3">
      <c r="L3402">
        <v>3396</v>
      </c>
      <c r="M3402" t="s">
        <v>11825</v>
      </c>
      <c r="N3402" t="s">
        <v>9860</v>
      </c>
      <c r="O3402" t="s">
        <v>11827</v>
      </c>
      <c r="P3402" t="s">
        <v>33666</v>
      </c>
      <c r="Q3402" t="s">
        <v>11825</v>
      </c>
    </row>
    <row r="3403" spans="12:17" x14ac:dyDescent="0.3">
      <c r="L3403">
        <v>3397</v>
      </c>
      <c r="M3403" t="s">
        <v>11828</v>
      </c>
      <c r="N3403" t="s">
        <v>9863</v>
      </c>
      <c r="O3403" t="s">
        <v>11830</v>
      </c>
      <c r="P3403" t="s">
        <v>33667</v>
      </c>
      <c r="Q3403" t="s">
        <v>11828</v>
      </c>
    </row>
    <row r="3404" spans="12:17" x14ac:dyDescent="0.3">
      <c r="L3404">
        <v>3398</v>
      </c>
      <c r="M3404" t="s">
        <v>11831</v>
      </c>
      <c r="N3404" t="s">
        <v>9866</v>
      </c>
      <c r="O3404" t="s">
        <v>11833</v>
      </c>
      <c r="P3404" t="s">
        <v>33668</v>
      </c>
      <c r="Q3404" t="s">
        <v>11831</v>
      </c>
    </row>
    <row r="3405" spans="12:17" x14ac:dyDescent="0.3">
      <c r="L3405">
        <v>3399</v>
      </c>
      <c r="M3405" t="s">
        <v>11834</v>
      </c>
      <c r="N3405" t="s">
        <v>9869</v>
      </c>
      <c r="O3405" t="s">
        <v>11836</v>
      </c>
      <c r="P3405" t="s">
        <v>33669</v>
      </c>
      <c r="Q3405" t="s">
        <v>11834</v>
      </c>
    </row>
    <row r="3406" spans="12:17" x14ac:dyDescent="0.3">
      <c r="L3406">
        <v>3400</v>
      </c>
      <c r="M3406" t="s">
        <v>11837</v>
      </c>
      <c r="N3406" t="s">
        <v>9872</v>
      </c>
      <c r="O3406" t="s">
        <v>11839</v>
      </c>
      <c r="P3406" t="s">
        <v>33670</v>
      </c>
      <c r="Q3406" t="s">
        <v>11837</v>
      </c>
    </row>
    <row r="3407" spans="12:17" x14ac:dyDescent="0.3">
      <c r="L3407">
        <v>3401</v>
      </c>
      <c r="M3407" t="s">
        <v>11840</v>
      </c>
      <c r="N3407" t="s">
        <v>9866</v>
      </c>
      <c r="O3407" t="s">
        <v>11841</v>
      </c>
      <c r="P3407" t="s">
        <v>33671</v>
      </c>
      <c r="Q3407" t="s">
        <v>11840</v>
      </c>
    </row>
    <row r="3408" spans="12:17" x14ac:dyDescent="0.3">
      <c r="L3408">
        <v>3402</v>
      </c>
      <c r="M3408" t="s">
        <v>11842</v>
      </c>
      <c r="N3408" t="s">
        <v>9869</v>
      </c>
      <c r="O3408" t="s">
        <v>11843</v>
      </c>
      <c r="P3408" t="s">
        <v>33672</v>
      </c>
      <c r="Q3408" t="s">
        <v>11842</v>
      </c>
    </row>
    <row r="3409" spans="12:17" x14ac:dyDescent="0.3">
      <c r="L3409">
        <v>3403</v>
      </c>
      <c r="M3409" t="s">
        <v>11844</v>
      </c>
      <c r="N3409" t="s">
        <v>9879</v>
      </c>
      <c r="O3409" t="s">
        <v>11846</v>
      </c>
      <c r="P3409" t="s">
        <v>33673</v>
      </c>
      <c r="Q3409" t="s">
        <v>11844</v>
      </c>
    </row>
    <row r="3410" spans="12:17" x14ac:dyDescent="0.3">
      <c r="L3410">
        <v>3404</v>
      </c>
      <c r="M3410" t="s">
        <v>11847</v>
      </c>
      <c r="N3410" t="s">
        <v>9657</v>
      </c>
      <c r="O3410" t="s">
        <v>33582</v>
      </c>
      <c r="P3410" t="s">
        <v>33674</v>
      </c>
      <c r="Q3410" t="s">
        <v>11847</v>
      </c>
    </row>
    <row r="3411" spans="12:17" x14ac:dyDescent="0.3">
      <c r="L3411">
        <v>3405</v>
      </c>
      <c r="M3411" t="s">
        <v>11848</v>
      </c>
      <c r="N3411" t="s">
        <v>9659</v>
      </c>
      <c r="O3411" t="s">
        <v>11626</v>
      </c>
      <c r="P3411" t="s">
        <v>33675</v>
      </c>
      <c r="Q3411" t="s">
        <v>11848</v>
      </c>
    </row>
    <row r="3412" spans="12:17" x14ac:dyDescent="0.3">
      <c r="L3412">
        <v>3406</v>
      </c>
      <c r="M3412" t="s">
        <v>11849</v>
      </c>
      <c r="N3412" t="s">
        <v>9662</v>
      </c>
      <c r="O3412" t="s">
        <v>11629</v>
      </c>
      <c r="P3412" t="s">
        <v>33676</v>
      </c>
      <c r="Q3412" t="s">
        <v>11849</v>
      </c>
    </row>
    <row r="3413" spans="12:17" x14ac:dyDescent="0.3">
      <c r="L3413">
        <v>3407</v>
      </c>
      <c r="M3413" t="s">
        <v>11850</v>
      </c>
      <c r="N3413" t="s">
        <v>9665</v>
      </c>
      <c r="O3413" t="s">
        <v>11632</v>
      </c>
      <c r="P3413" t="s">
        <v>33677</v>
      </c>
      <c r="Q3413" t="s">
        <v>11850</v>
      </c>
    </row>
    <row r="3414" spans="12:17" x14ac:dyDescent="0.3">
      <c r="L3414">
        <v>3408</v>
      </c>
      <c r="M3414" t="s">
        <v>11851</v>
      </c>
      <c r="N3414" t="s">
        <v>9668</v>
      </c>
      <c r="O3414" t="s">
        <v>11635</v>
      </c>
      <c r="P3414" t="s">
        <v>33678</v>
      </c>
      <c r="Q3414" t="s">
        <v>11851</v>
      </c>
    </row>
    <row r="3415" spans="12:17" x14ac:dyDescent="0.3">
      <c r="L3415">
        <v>3409</v>
      </c>
      <c r="M3415" t="s">
        <v>11852</v>
      </c>
      <c r="N3415" t="s">
        <v>9671</v>
      </c>
      <c r="O3415" t="s">
        <v>11638</v>
      </c>
      <c r="P3415" t="s">
        <v>33679</v>
      </c>
      <c r="Q3415" t="s">
        <v>11852</v>
      </c>
    </row>
    <row r="3416" spans="12:17" x14ac:dyDescent="0.3">
      <c r="L3416">
        <v>3410</v>
      </c>
      <c r="M3416" t="s">
        <v>11853</v>
      </c>
      <c r="N3416" t="s">
        <v>33589</v>
      </c>
      <c r="O3416" t="s">
        <v>33590</v>
      </c>
      <c r="P3416" t="s">
        <v>26179</v>
      </c>
      <c r="Q3416" t="s">
        <v>11853</v>
      </c>
    </row>
    <row r="3417" spans="12:17" x14ac:dyDescent="0.3">
      <c r="L3417">
        <v>3411</v>
      </c>
      <c r="M3417" t="s">
        <v>11855</v>
      </c>
      <c r="N3417" t="s">
        <v>9677</v>
      </c>
      <c r="O3417" t="s">
        <v>26180</v>
      </c>
      <c r="P3417" t="s">
        <v>33680</v>
      </c>
      <c r="Q3417" t="s">
        <v>11855</v>
      </c>
    </row>
    <row r="3418" spans="12:17" x14ac:dyDescent="0.3">
      <c r="L3418">
        <v>3412</v>
      </c>
      <c r="M3418" t="s">
        <v>11856</v>
      </c>
      <c r="N3418" t="s">
        <v>9679</v>
      </c>
      <c r="O3418" t="s">
        <v>26181</v>
      </c>
      <c r="P3418" t="s">
        <v>33681</v>
      </c>
      <c r="Q3418" t="s">
        <v>11856</v>
      </c>
    </row>
    <row r="3419" spans="12:17" x14ac:dyDescent="0.3">
      <c r="L3419">
        <v>3413</v>
      </c>
      <c r="M3419" t="s">
        <v>11857</v>
      </c>
      <c r="N3419" t="s">
        <v>9681</v>
      </c>
      <c r="O3419" t="s">
        <v>26182</v>
      </c>
      <c r="P3419" t="s">
        <v>33682</v>
      </c>
      <c r="Q3419" t="s">
        <v>11857</v>
      </c>
    </row>
    <row r="3420" spans="12:17" x14ac:dyDescent="0.3">
      <c r="L3420">
        <v>3414</v>
      </c>
      <c r="M3420" t="s">
        <v>11858</v>
      </c>
      <c r="N3420" t="s">
        <v>9683</v>
      </c>
      <c r="O3420" t="s">
        <v>26183</v>
      </c>
      <c r="P3420" t="s">
        <v>33683</v>
      </c>
      <c r="Q3420" t="s">
        <v>11858</v>
      </c>
    </row>
    <row r="3421" spans="12:17" x14ac:dyDescent="0.3">
      <c r="L3421">
        <v>3415</v>
      </c>
      <c r="M3421" t="s">
        <v>11859</v>
      </c>
      <c r="N3421" t="s">
        <v>9685</v>
      </c>
      <c r="O3421" t="s">
        <v>26184</v>
      </c>
      <c r="P3421" t="s">
        <v>33684</v>
      </c>
      <c r="Q3421" t="s">
        <v>11859</v>
      </c>
    </row>
    <row r="3422" spans="12:17" x14ac:dyDescent="0.3">
      <c r="L3422">
        <v>3416</v>
      </c>
      <c r="M3422" t="s">
        <v>11860</v>
      </c>
      <c r="N3422" t="s">
        <v>26132</v>
      </c>
      <c r="O3422" t="s">
        <v>11653</v>
      </c>
      <c r="P3422" t="s">
        <v>33685</v>
      </c>
      <c r="Q3422" t="s">
        <v>11860</v>
      </c>
    </row>
    <row r="3423" spans="12:17" x14ac:dyDescent="0.3">
      <c r="L3423">
        <v>3417</v>
      </c>
      <c r="M3423" t="s">
        <v>11861</v>
      </c>
      <c r="N3423" t="s">
        <v>26133</v>
      </c>
      <c r="O3423" t="s">
        <v>11655</v>
      </c>
      <c r="P3423" t="s">
        <v>33686</v>
      </c>
      <c r="Q3423" t="s">
        <v>11861</v>
      </c>
    </row>
    <row r="3424" spans="12:17" x14ac:dyDescent="0.3">
      <c r="L3424">
        <v>3418</v>
      </c>
      <c r="M3424" t="s">
        <v>11862</v>
      </c>
      <c r="N3424" t="s">
        <v>26134</v>
      </c>
      <c r="O3424" t="s">
        <v>11657</v>
      </c>
      <c r="P3424" t="s">
        <v>33687</v>
      </c>
      <c r="Q3424" t="s">
        <v>11862</v>
      </c>
    </row>
    <row r="3425" spans="12:17" x14ac:dyDescent="0.3">
      <c r="L3425">
        <v>3419</v>
      </c>
      <c r="M3425" t="s">
        <v>11863</v>
      </c>
      <c r="N3425" t="s">
        <v>9693</v>
      </c>
      <c r="O3425" t="s">
        <v>11660</v>
      </c>
      <c r="P3425" t="s">
        <v>33688</v>
      </c>
      <c r="Q3425" t="s">
        <v>11863</v>
      </c>
    </row>
    <row r="3426" spans="12:17" x14ac:dyDescent="0.3">
      <c r="L3426">
        <v>3420</v>
      </c>
      <c r="M3426" t="s">
        <v>11864</v>
      </c>
      <c r="N3426" t="s">
        <v>33600</v>
      </c>
      <c r="O3426" t="s">
        <v>11662</v>
      </c>
      <c r="P3426" t="s">
        <v>33689</v>
      </c>
      <c r="Q3426" t="s">
        <v>11864</v>
      </c>
    </row>
    <row r="3427" spans="12:17" x14ac:dyDescent="0.3">
      <c r="L3427">
        <v>3421</v>
      </c>
      <c r="M3427" t="s">
        <v>33690</v>
      </c>
      <c r="N3427" t="s">
        <v>33603</v>
      </c>
      <c r="O3427" t="s">
        <v>33604</v>
      </c>
      <c r="P3427" t="s">
        <v>33691</v>
      </c>
      <c r="Q3427" t="s">
        <v>33690</v>
      </c>
    </row>
    <row r="3428" spans="12:17" x14ac:dyDescent="0.3">
      <c r="L3428">
        <v>3422</v>
      </c>
      <c r="M3428" t="s">
        <v>11865</v>
      </c>
      <c r="N3428" t="s">
        <v>9698</v>
      </c>
      <c r="O3428" t="s">
        <v>11665</v>
      </c>
      <c r="P3428" t="s">
        <v>33692</v>
      </c>
      <c r="Q3428" t="s">
        <v>11865</v>
      </c>
    </row>
    <row r="3429" spans="12:17" x14ac:dyDescent="0.3">
      <c r="L3429">
        <v>3423</v>
      </c>
      <c r="M3429" t="s">
        <v>11866</v>
      </c>
      <c r="N3429" t="s">
        <v>9701</v>
      </c>
      <c r="O3429" t="s">
        <v>33607</v>
      </c>
      <c r="P3429" t="s">
        <v>33693</v>
      </c>
      <c r="Q3429" t="s">
        <v>11866</v>
      </c>
    </row>
    <row r="3430" spans="12:17" x14ac:dyDescent="0.3">
      <c r="L3430">
        <v>3424</v>
      </c>
      <c r="M3430" t="s">
        <v>11867</v>
      </c>
      <c r="N3430" t="s">
        <v>9703</v>
      </c>
      <c r="O3430" t="s">
        <v>33609</v>
      </c>
      <c r="P3430" t="s">
        <v>33694</v>
      </c>
      <c r="Q3430" t="s">
        <v>11867</v>
      </c>
    </row>
    <row r="3431" spans="12:17" x14ac:dyDescent="0.3">
      <c r="L3431">
        <v>3425</v>
      </c>
      <c r="M3431" t="s">
        <v>11868</v>
      </c>
      <c r="N3431" t="s">
        <v>9705</v>
      </c>
      <c r="O3431" t="s">
        <v>11672</v>
      </c>
      <c r="P3431" t="s">
        <v>33695</v>
      </c>
      <c r="Q3431" t="s">
        <v>11868</v>
      </c>
    </row>
    <row r="3432" spans="12:17" x14ac:dyDescent="0.3">
      <c r="L3432">
        <v>3426</v>
      </c>
      <c r="M3432" t="s">
        <v>11869</v>
      </c>
      <c r="N3432" t="s">
        <v>9708</v>
      </c>
      <c r="O3432" t="s">
        <v>11675</v>
      </c>
      <c r="P3432" t="s">
        <v>33696</v>
      </c>
      <c r="Q3432" t="s">
        <v>11869</v>
      </c>
    </row>
    <row r="3433" spans="12:17" x14ac:dyDescent="0.3">
      <c r="L3433">
        <v>3427</v>
      </c>
      <c r="M3433" t="s">
        <v>11870</v>
      </c>
      <c r="N3433" t="s">
        <v>9711</v>
      </c>
      <c r="O3433" t="s">
        <v>11678</v>
      </c>
      <c r="P3433" t="s">
        <v>33697</v>
      </c>
      <c r="Q3433" t="s">
        <v>11870</v>
      </c>
    </row>
    <row r="3434" spans="12:17" x14ac:dyDescent="0.3">
      <c r="L3434">
        <v>3428</v>
      </c>
      <c r="M3434" t="s">
        <v>11871</v>
      </c>
      <c r="N3434" t="s">
        <v>9714</v>
      </c>
      <c r="O3434" t="s">
        <v>11681</v>
      </c>
      <c r="P3434" t="s">
        <v>33698</v>
      </c>
      <c r="Q3434" t="s">
        <v>11871</v>
      </c>
    </row>
    <row r="3435" spans="12:17" x14ac:dyDescent="0.3">
      <c r="L3435">
        <v>3429</v>
      </c>
      <c r="M3435" t="s">
        <v>11872</v>
      </c>
      <c r="N3435" t="s">
        <v>9717</v>
      </c>
      <c r="O3435" t="s">
        <v>11684</v>
      </c>
      <c r="P3435" t="s">
        <v>33699</v>
      </c>
      <c r="Q3435" t="s">
        <v>11872</v>
      </c>
    </row>
    <row r="3436" spans="12:17" x14ac:dyDescent="0.3">
      <c r="L3436">
        <v>3430</v>
      </c>
      <c r="M3436" t="s">
        <v>11873</v>
      </c>
      <c r="N3436" t="s">
        <v>9720</v>
      </c>
      <c r="O3436" t="s">
        <v>11687</v>
      </c>
      <c r="P3436" t="s">
        <v>33700</v>
      </c>
      <c r="Q3436" t="s">
        <v>11873</v>
      </c>
    </row>
    <row r="3437" spans="12:17" x14ac:dyDescent="0.3">
      <c r="L3437">
        <v>3431</v>
      </c>
      <c r="M3437" t="s">
        <v>11874</v>
      </c>
      <c r="N3437" t="s">
        <v>9723</v>
      </c>
      <c r="O3437" t="s">
        <v>11690</v>
      </c>
      <c r="P3437" t="s">
        <v>33701</v>
      </c>
      <c r="Q3437" t="s">
        <v>11874</v>
      </c>
    </row>
    <row r="3438" spans="12:17" x14ac:dyDescent="0.3">
      <c r="L3438">
        <v>3432</v>
      </c>
      <c r="M3438" t="s">
        <v>11875</v>
      </c>
      <c r="N3438" t="s">
        <v>9726</v>
      </c>
      <c r="O3438" t="s">
        <v>11693</v>
      </c>
      <c r="P3438" t="s">
        <v>33702</v>
      </c>
      <c r="Q3438" t="s">
        <v>11875</v>
      </c>
    </row>
    <row r="3439" spans="12:17" x14ac:dyDescent="0.3">
      <c r="L3439">
        <v>3433</v>
      </c>
      <c r="M3439" t="s">
        <v>11876</v>
      </c>
      <c r="N3439" t="s">
        <v>9729</v>
      </c>
      <c r="O3439" t="s">
        <v>11696</v>
      </c>
      <c r="P3439" t="s">
        <v>33703</v>
      </c>
      <c r="Q3439" t="s">
        <v>11876</v>
      </c>
    </row>
    <row r="3440" spans="12:17" x14ac:dyDescent="0.3">
      <c r="L3440">
        <v>3434</v>
      </c>
      <c r="M3440" t="s">
        <v>11877</v>
      </c>
      <c r="N3440" t="s">
        <v>9732</v>
      </c>
      <c r="O3440" t="s">
        <v>11699</v>
      </c>
      <c r="P3440" t="s">
        <v>33704</v>
      </c>
      <c r="Q3440" t="s">
        <v>11877</v>
      </c>
    </row>
    <row r="3441" spans="12:17" x14ac:dyDescent="0.3">
      <c r="L3441">
        <v>3435</v>
      </c>
      <c r="M3441" t="s">
        <v>11878</v>
      </c>
      <c r="N3441" t="s">
        <v>9735</v>
      </c>
      <c r="O3441" t="s">
        <v>11702</v>
      </c>
      <c r="P3441" t="s">
        <v>33705</v>
      </c>
      <c r="Q3441" t="s">
        <v>11878</v>
      </c>
    </row>
    <row r="3442" spans="12:17" x14ac:dyDescent="0.3">
      <c r="L3442">
        <v>3436</v>
      </c>
      <c r="M3442" t="s">
        <v>11879</v>
      </c>
      <c r="N3442" t="s">
        <v>9738</v>
      </c>
      <c r="O3442" t="s">
        <v>11705</v>
      </c>
      <c r="P3442" t="s">
        <v>33706</v>
      </c>
      <c r="Q3442" t="s">
        <v>11879</v>
      </c>
    </row>
    <row r="3443" spans="12:17" x14ac:dyDescent="0.3">
      <c r="L3443">
        <v>3437</v>
      </c>
      <c r="M3443" t="s">
        <v>11880</v>
      </c>
      <c r="N3443" t="s">
        <v>9741</v>
      </c>
      <c r="O3443" t="s">
        <v>11708</v>
      </c>
      <c r="P3443" t="s">
        <v>33707</v>
      </c>
      <c r="Q3443" t="s">
        <v>11880</v>
      </c>
    </row>
    <row r="3444" spans="12:17" x14ac:dyDescent="0.3">
      <c r="L3444">
        <v>3438</v>
      </c>
      <c r="M3444" t="s">
        <v>11881</v>
      </c>
      <c r="N3444" t="s">
        <v>9744</v>
      </c>
      <c r="O3444" t="s">
        <v>11711</v>
      </c>
      <c r="P3444" t="s">
        <v>33708</v>
      </c>
      <c r="Q3444" t="s">
        <v>11881</v>
      </c>
    </row>
    <row r="3445" spans="12:17" x14ac:dyDescent="0.3">
      <c r="L3445">
        <v>3439</v>
      </c>
      <c r="M3445" t="s">
        <v>11882</v>
      </c>
      <c r="N3445" t="s">
        <v>9747</v>
      </c>
      <c r="O3445" t="s">
        <v>11714</v>
      </c>
      <c r="P3445" t="s">
        <v>33709</v>
      </c>
      <c r="Q3445" t="s">
        <v>11882</v>
      </c>
    </row>
    <row r="3446" spans="12:17" x14ac:dyDescent="0.3">
      <c r="L3446">
        <v>3440</v>
      </c>
      <c r="M3446" t="s">
        <v>11883</v>
      </c>
      <c r="N3446" t="s">
        <v>9750</v>
      </c>
      <c r="O3446" t="s">
        <v>11717</v>
      </c>
      <c r="P3446" t="s">
        <v>33710</v>
      </c>
      <c r="Q3446" t="s">
        <v>11883</v>
      </c>
    </row>
    <row r="3447" spans="12:17" x14ac:dyDescent="0.3">
      <c r="L3447">
        <v>3441</v>
      </c>
      <c r="M3447" t="s">
        <v>11884</v>
      </c>
      <c r="N3447" t="s">
        <v>9753</v>
      </c>
      <c r="O3447" t="s">
        <v>11720</v>
      </c>
      <c r="P3447" t="s">
        <v>33711</v>
      </c>
      <c r="Q3447" t="s">
        <v>11884</v>
      </c>
    </row>
    <row r="3448" spans="12:17" x14ac:dyDescent="0.3">
      <c r="L3448">
        <v>3442</v>
      </c>
      <c r="M3448" t="s">
        <v>33712</v>
      </c>
      <c r="N3448" t="s">
        <v>9755</v>
      </c>
      <c r="O3448" t="s">
        <v>11722</v>
      </c>
      <c r="P3448" t="s">
        <v>33713</v>
      </c>
      <c r="Q3448" t="s">
        <v>33712</v>
      </c>
    </row>
    <row r="3449" spans="12:17" x14ac:dyDescent="0.3">
      <c r="L3449">
        <v>3443</v>
      </c>
      <c r="M3449" t="s">
        <v>11885</v>
      </c>
      <c r="N3449" t="s">
        <v>9758</v>
      </c>
      <c r="O3449" t="s">
        <v>11725</v>
      </c>
      <c r="P3449" t="s">
        <v>33714</v>
      </c>
      <c r="Q3449" t="s">
        <v>11885</v>
      </c>
    </row>
    <row r="3450" spans="12:17" x14ac:dyDescent="0.3">
      <c r="L3450">
        <v>3444</v>
      </c>
      <c r="M3450" t="s">
        <v>11886</v>
      </c>
      <c r="N3450" t="s">
        <v>9761</v>
      </c>
      <c r="O3450" t="s">
        <v>11728</v>
      </c>
      <c r="P3450" t="s">
        <v>33715</v>
      </c>
      <c r="Q3450" t="s">
        <v>11886</v>
      </c>
    </row>
    <row r="3451" spans="12:17" x14ac:dyDescent="0.3">
      <c r="L3451">
        <v>3445</v>
      </c>
      <c r="M3451" t="s">
        <v>11887</v>
      </c>
      <c r="N3451" t="s">
        <v>9764</v>
      </c>
      <c r="O3451" t="s">
        <v>11731</v>
      </c>
      <c r="P3451" t="s">
        <v>33716</v>
      </c>
      <c r="Q3451" t="s">
        <v>11887</v>
      </c>
    </row>
    <row r="3452" spans="12:17" x14ac:dyDescent="0.3">
      <c r="L3452">
        <v>3446</v>
      </c>
      <c r="M3452" t="s">
        <v>11888</v>
      </c>
      <c r="N3452" t="s">
        <v>9767</v>
      </c>
      <c r="O3452" t="s">
        <v>11734</v>
      </c>
      <c r="P3452" t="s">
        <v>33717</v>
      </c>
      <c r="Q3452" t="s">
        <v>11888</v>
      </c>
    </row>
    <row r="3453" spans="12:17" x14ac:dyDescent="0.3">
      <c r="L3453">
        <v>3447</v>
      </c>
      <c r="M3453" t="s">
        <v>11889</v>
      </c>
      <c r="N3453" t="s">
        <v>9770</v>
      </c>
      <c r="O3453" t="s">
        <v>11737</v>
      </c>
      <c r="P3453" t="s">
        <v>33718</v>
      </c>
      <c r="Q3453" t="s">
        <v>11889</v>
      </c>
    </row>
    <row r="3454" spans="12:17" x14ac:dyDescent="0.3">
      <c r="L3454">
        <v>3448</v>
      </c>
      <c r="M3454" t="s">
        <v>11854</v>
      </c>
      <c r="N3454" t="s">
        <v>9675</v>
      </c>
      <c r="O3454" t="s">
        <v>26188</v>
      </c>
      <c r="P3454" t="s">
        <v>33719</v>
      </c>
      <c r="Q3454" t="s">
        <v>11854</v>
      </c>
    </row>
    <row r="3455" spans="12:17" x14ac:dyDescent="0.3">
      <c r="L3455">
        <v>3449</v>
      </c>
      <c r="M3455" t="s">
        <v>11890</v>
      </c>
      <c r="N3455" t="s">
        <v>9773</v>
      </c>
      <c r="O3455" t="s">
        <v>11740</v>
      </c>
      <c r="P3455" t="s">
        <v>33720</v>
      </c>
      <c r="Q3455" t="s">
        <v>11890</v>
      </c>
    </row>
    <row r="3456" spans="12:17" x14ac:dyDescent="0.3">
      <c r="L3456">
        <v>3450</v>
      </c>
      <c r="M3456" t="s">
        <v>11891</v>
      </c>
      <c r="N3456" t="s">
        <v>9776</v>
      </c>
      <c r="O3456" t="s">
        <v>11743</v>
      </c>
      <c r="P3456" t="s">
        <v>33721</v>
      </c>
      <c r="Q3456" t="s">
        <v>11891</v>
      </c>
    </row>
    <row r="3457" spans="12:17" x14ac:dyDescent="0.3">
      <c r="L3457">
        <v>3451</v>
      </c>
      <c r="M3457" t="s">
        <v>11892</v>
      </c>
      <c r="N3457" t="s">
        <v>9779</v>
      </c>
      <c r="O3457" t="s">
        <v>11746</v>
      </c>
      <c r="P3457" t="s">
        <v>33722</v>
      </c>
      <c r="Q3457" t="s">
        <v>11892</v>
      </c>
    </row>
    <row r="3458" spans="12:17" x14ac:dyDescent="0.3">
      <c r="L3458">
        <v>3452</v>
      </c>
      <c r="M3458" t="s">
        <v>11893</v>
      </c>
      <c r="N3458" t="s">
        <v>9782</v>
      </c>
      <c r="O3458" t="s">
        <v>11749</v>
      </c>
      <c r="P3458" t="s">
        <v>33723</v>
      </c>
      <c r="Q3458" t="s">
        <v>11893</v>
      </c>
    </row>
    <row r="3459" spans="12:17" x14ac:dyDescent="0.3">
      <c r="L3459">
        <v>3453</v>
      </c>
      <c r="M3459" t="s">
        <v>11894</v>
      </c>
      <c r="N3459" t="s">
        <v>9785</v>
      </c>
      <c r="O3459" t="s">
        <v>11752</v>
      </c>
      <c r="P3459" t="s">
        <v>33724</v>
      </c>
      <c r="Q3459" t="s">
        <v>11894</v>
      </c>
    </row>
    <row r="3460" spans="12:17" x14ac:dyDescent="0.3">
      <c r="L3460">
        <v>3454</v>
      </c>
      <c r="M3460" t="s">
        <v>11895</v>
      </c>
      <c r="N3460" t="s">
        <v>9788</v>
      </c>
      <c r="O3460" t="s">
        <v>11755</v>
      </c>
      <c r="P3460" t="s">
        <v>33725</v>
      </c>
      <c r="Q3460" t="s">
        <v>11895</v>
      </c>
    </row>
    <row r="3461" spans="12:17" x14ac:dyDescent="0.3">
      <c r="L3461">
        <v>3455</v>
      </c>
      <c r="M3461" t="s">
        <v>11896</v>
      </c>
      <c r="N3461" t="s">
        <v>9791</v>
      </c>
      <c r="O3461" t="s">
        <v>11758</v>
      </c>
      <c r="P3461" t="s">
        <v>33726</v>
      </c>
      <c r="Q3461" t="s">
        <v>11896</v>
      </c>
    </row>
    <row r="3462" spans="12:17" x14ac:dyDescent="0.3">
      <c r="L3462">
        <v>3456</v>
      </c>
      <c r="M3462" t="s">
        <v>11897</v>
      </c>
      <c r="N3462" t="s">
        <v>9794</v>
      </c>
      <c r="O3462" t="s">
        <v>11761</v>
      </c>
      <c r="P3462" t="s">
        <v>33727</v>
      </c>
      <c r="Q3462" t="s">
        <v>11897</v>
      </c>
    </row>
    <row r="3463" spans="12:17" x14ac:dyDescent="0.3">
      <c r="L3463">
        <v>3457</v>
      </c>
      <c r="M3463" t="s">
        <v>11898</v>
      </c>
      <c r="N3463" t="s">
        <v>9797</v>
      </c>
      <c r="O3463" t="s">
        <v>11764</v>
      </c>
      <c r="P3463" t="s">
        <v>33728</v>
      </c>
      <c r="Q3463" t="s">
        <v>11898</v>
      </c>
    </row>
    <row r="3464" spans="12:17" x14ac:dyDescent="0.3">
      <c r="L3464">
        <v>3458</v>
      </c>
      <c r="M3464" t="s">
        <v>11899</v>
      </c>
      <c r="N3464" t="s">
        <v>9800</v>
      </c>
      <c r="O3464" t="s">
        <v>11767</v>
      </c>
      <c r="P3464" t="s">
        <v>33729</v>
      </c>
      <c r="Q3464" t="s">
        <v>11899</v>
      </c>
    </row>
    <row r="3465" spans="12:17" x14ac:dyDescent="0.3">
      <c r="L3465">
        <v>3459</v>
      </c>
      <c r="M3465" t="s">
        <v>11900</v>
      </c>
      <c r="N3465" t="s">
        <v>9803</v>
      </c>
      <c r="O3465" t="s">
        <v>11770</v>
      </c>
      <c r="P3465" t="s">
        <v>33730</v>
      </c>
      <c r="Q3465" t="s">
        <v>11900</v>
      </c>
    </row>
    <row r="3466" spans="12:17" x14ac:dyDescent="0.3">
      <c r="L3466">
        <v>3460</v>
      </c>
      <c r="M3466" t="s">
        <v>11901</v>
      </c>
      <c r="N3466" t="s">
        <v>9806</v>
      </c>
      <c r="O3466" t="s">
        <v>11773</v>
      </c>
      <c r="P3466" t="s">
        <v>33731</v>
      </c>
      <c r="Q3466" t="s">
        <v>11901</v>
      </c>
    </row>
    <row r="3467" spans="12:17" x14ac:dyDescent="0.3">
      <c r="L3467">
        <v>3461</v>
      </c>
      <c r="M3467" t="s">
        <v>11902</v>
      </c>
      <c r="N3467" t="s">
        <v>9809</v>
      </c>
      <c r="O3467" t="s">
        <v>11776</v>
      </c>
      <c r="P3467" t="s">
        <v>33732</v>
      </c>
      <c r="Q3467" t="s">
        <v>11902</v>
      </c>
    </row>
    <row r="3468" spans="12:17" x14ac:dyDescent="0.3">
      <c r="L3468">
        <v>3462</v>
      </c>
      <c r="M3468" t="s">
        <v>11903</v>
      </c>
      <c r="N3468" t="s">
        <v>9812</v>
      </c>
      <c r="O3468" t="s">
        <v>11779</v>
      </c>
      <c r="P3468" t="s">
        <v>33733</v>
      </c>
      <c r="Q3468" t="s">
        <v>11903</v>
      </c>
    </row>
    <row r="3469" spans="12:17" x14ac:dyDescent="0.3">
      <c r="L3469">
        <v>3463</v>
      </c>
      <c r="M3469" t="s">
        <v>11904</v>
      </c>
      <c r="N3469" t="s">
        <v>9815</v>
      </c>
      <c r="O3469" t="s">
        <v>11782</v>
      </c>
      <c r="P3469" t="s">
        <v>33734</v>
      </c>
      <c r="Q3469" t="s">
        <v>11904</v>
      </c>
    </row>
    <row r="3470" spans="12:17" x14ac:dyDescent="0.3">
      <c r="L3470">
        <v>3464</v>
      </c>
      <c r="M3470" t="s">
        <v>11905</v>
      </c>
      <c r="N3470" t="s">
        <v>9818</v>
      </c>
      <c r="O3470" t="s">
        <v>11785</v>
      </c>
      <c r="P3470" t="s">
        <v>33735</v>
      </c>
      <c r="Q3470" t="s">
        <v>11905</v>
      </c>
    </row>
    <row r="3471" spans="12:17" x14ac:dyDescent="0.3">
      <c r="L3471">
        <v>3465</v>
      </c>
      <c r="M3471" t="s">
        <v>11906</v>
      </c>
      <c r="N3471" t="s">
        <v>9821</v>
      </c>
      <c r="O3471" t="s">
        <v>11788</v>
      </c>
      <c r="P3471" t="s">
        <v>33736</v>
      </c>
      <c r="Q3471" t="s">
        <v>11906</v>
      </c>
    </row>
    <row r="3472" spans="12:17" x14ac:dyDescent="0.3">
      <c r="L3472">
        <v>3466</v>
      </c>
      <c r="M3472" t="s">
        <v>11907</v>
      </c>
      <c r="N3472" t="s">
        <v>9824</v>
      </c>
      <c r="O3472" t="s">
        <v>11791</v>
      </c>
      <c r="P3472" t="s">
        <v>33737</v>
      </c>
      <c r="Q3472" t="s">
        <v>11907</v>
      </c>
    </row>
    <row r="3473" spans="12:17" x14ac:dyDescent="0.3">
      <c r="L3473">
        <v>3467</v>
      </c>
      <c r="M3473" t="s">
        <v>11908</v>
      </c>
      <c r="N3473" t="s">
        <v>9827</v>
      </c>
      <c r="O3473" t="s">
        <v>11794</v>
      </c>
      <c r="P3473" t="s">
        <v>33738</v>
      </c>
      <c r="Q3473" t="s">
        <v>11908</v>
      </c>
    </row>
    <row r="3474" spans="12:17" x14ac:dyDescent="0.3">
      <c r="L3474">
        <v>3468</v>
      </c>
      <c r="M3474" t="s">
        <v>11909</v>
      </c>
      <c r="N3474" t="s">
        <v>9830</v>
      </c>
      <c r="O3474" t="s">
        <v>11797</v>
      </c>
      <c r="P3474" t="s">
        <v>33739</v>
      </c>
      <c r="Q3474" t="s">
        <v>11909</v>
      </c>
    </row>
    <row r="3475" spans="12:17" x14ac:dyDescent="0.3">
      <c r="L3475">
        <v>3469</v>
      </c>
      <c r="M3475" t="s">
        <v>11910</v>
      </c>
      <c r="N3475" t="s">
        <v>9833</v>
      </c>
      <c r="O3475" t="s">
        <v>11800</v>
      </c>
      <c r="P3475" t="s">
        <v>33740</v>
      </c>
      <c r="Q3475" t="s">
        <v>11910</v>
      </c>
    </row>
    <row r="3476" spans="12:17" x14ac:dyDescent="0.3">
      <c r="L3476">
        <v>3470</v>
      </c>
      <c r="M3476" t="s">
        <v>11911</v>
      </c>
      <c r="N3476" t="s">
        <v>9836</v>
      </c>
      <c r="O3476" t="s">
        <v>11803</v>
      </c>
      <c r="P3476" t="s">
        <v>33741</v>
      </c>
      <c r="Q3476" t="s">
        <v>11911</v>
      </c>
    </row>
    <row r="3477" spans="12:17" x14ac:dyDescent="0.3">
      <c r="L3477">
        <v>3471</v>
      </c>
      <c r="M3477" t="s">
        <v>11912</v>
      </c>
      <c r="N3477" t="s">
        <v>9839</v>
      </c>
      <c r="O3477" t="s">
        <v>11806</v>
      </c>
      <c r="P3477" t="s">
        <v>33742</v>
      </c>
      <c r="Q3477" t="s">
        <v>11912</v>
      </c>
    </row>
    <row r="3478" spans="12:17" x14ac:dyDescent="0.3">
      <c r="L3478">
        <v>3472</v>
      </c>
      <c r="M3478" t="s">
        <v>11913</v>
      </c>
      <c r="N3478" t="s">
        <v>9842</v>
      </c>
      <c r="O3478" t="s">
        <v>11809</v>
      </c>
      <c r="P3478" t="s">
        <v>33743</v>
      </c>
      <c r="Q3478" t="s">
        <v>11913</v>
      </c>
    </row>
    <row r="3479" spans="12:17" x14ac:dyDescent="0.3">
      <c r="L3479">
        <v>3473</v>
      </c>
      <c r="M3479" t="s">
        <v>11914</v>
      </c>
      <c r="N3479" t="s">
        <v>9845</v>
      </c>
      <c r="O3479" t="s">
        <v>11812</v>
      </c>
      <c r="P3479" t="s">
        <v>33744</v>
      </c>
      <c r="Q3479" t="s">
        <v>11914</v>
      </c>
    </row>
    <row r="3480" spans="12:17" x14ac:dyDescent="0.3">
      <c r="L3480">
        <v>3474</v>
      </c>
      <c r="M3480" t="s">
        <v>27128</v>
      </c>
      <c r="N3480" t="s">
        <v>9847</v>
      </c>
      <c r="O3480" t="s">
        <v>11814</v>
      </c>
      <c r="P3480" t="s">
        <v>33745</v>
      </c>
      <c r="Q3480" t="s">
        <v>27128</v>
      </c>
    </row>
    <row r="3481" spans="12:17" x14ac:dyDescent="0.3">
      <c r="L3481">
        <v>3475</v>
      </c>
      <c r="M3481" t="s">
        <v>27129</v>
      </c>
      <c r="N3481" t="s">
        <v>9849</v>
      </c>
      <c r="O3481" t="s">
        <v>11816</v>
      </c>
      <c r="P3481" t="s">
        <v>33746</v>
      </c>
      <c r="Q3481" t="s">
        <v>27129</v>
      </c>
    </row>
    <row r="3482" spans="12:17" x14ac:dyDescent="0.3">
      <c r="L3482">
        <v>3476</v>
      </c>
      <c r="M3482" t="s">
        <v>27130</v>
      </c>
      <c r="N3482" t="s">
        <v>9851</v>
      </c>
      <c r="O3482" t="s">
        <v>11818</v>
      </c>
      <c r="P3482" t="s">
        <v>33747</v>
      </c>
      <c r="Q3482" t="s">
        <v>27130</v>
      </c>
    </row>
    <row r="3483" spans="12:17" x14ac:dyDescent="0.3">
      <c r="L3483">
        <v>3477</v>
      </c>
      <c r="M3483" t="s">
        <v>11915</v>
      </c>
      <c r="N3483" t="s">
        <v>9854</v>
      </c>
      <c r="O3483" t="s">
        <v>11821</v>
      </c>
      <c r="P3483" t="s">
        <v>33748</v>
      </c>
      <c r="Q3483" t="s">
        <v>11915</v>
      </c>
    </row>
    <row r="3484" spans="12:17" x14ac:dyDescent="0.3">
      <c r="L3484">
        <v>3478</v>
      </c>
      <c r="M3484" t="s">
        <v>11916</v>
      </c>
      <c r="N3484" t="s">
        <v>9857</v>
      </c>
      <c r="O3484" t="s">
        <v>11824</v>
      </c>
      <c r="P3484" t="s">
        <v>33749</v>
      </c>
      <c r="Q3484" t="s">
        <v>11916</v>
      </c>
    </row>
    <row r="3485" spans="12:17" x14ac:dyDescent="0.3">
      <c r="L3485">
        <v>3479</v>
      </c>
      <c r="M3485" t="s">
        <v>11917</v>
      </c>
      <c r="N3485" t="s">
        <v>9860</v>
      </c>
      <c r="O3485" t="s">
        <v>11827</v>
      </c>
      <c r="P3485" t="s">
        <v>33750</v>
      </c>
      <c r="Q3485" t="s">
        <v>11917</v>
      </c>
    </row>
    <row r="3486" spans="12:17" x14ac:dyDescent="0.3">
      <c r="L3486">
        <v>3480</v>
      </c>
      <c r="M3486" t="s">
        <v>11918</v>
      </c>
      <c r="N3486" t="s">
        <v>9863</v>
      </c>
      <c r="O3486" t="s">
        <v>11830</v>
      </c>
      <c r="P3486" t="s">
        <v>33751</v>
      </c>
      <c r="Q3486" t="s">
        <v>11918</v>
      </c>
    </row>
    <row r="3487" spans="12:17" x14ac:dyDescent="0.3">
      <c r="L3487">
        <v>3481</v>
      </c>
      <c r="M3487" t="s">
        <v>11919</v>
      </c>
      <c r="N3487" t="s">
        <v>9866</v>
      </c>
      <c r="O3487" t="s">
        <v>11833</v>
      </c>
      <c r="P3487" t="s">
        <v>33752</v>
      </c>
      <c r="Q3487" t="s">
        <v>11919</v>
      </c>
    </row>
    <row r="3488" spans="12:17" x14ac:dyDescent="0.3">
      <c r="L3488">
        <v>3482</v>
      </c>
      <c r="M3488" t="s">
        <v>11920</v>
      </c>
      <c r="N3488" t="s">
        <v>9869</v>
      </c>
      <c r="O3488" t="s">
        <v>11836</v>
      </c>
      <c r="P3488" t="s">
        <v>33753</v>
      </c>
      <c r="Q3488" t="s">
        <v>11920</v>
      </c>
    </row>
    <row r="3489" spans="12:17" x14ac:dyDescent="0.3">
      <c r="L3489">
        <v>3483</v>
      </c>
      <c r="M3489" t="s">
        <v>11921</v>
      </c>
      <c r="N3489" t="s">
        <v>9872</v>
      </c>
      <c r="O3489" t="s">
        <v>11839</v>
      </c>
      <c r="P3489" t="s">
        <v>33754</v>
      </c>
      <c r="Q3489" t="s">
        <v>11921</v>
      </c>
    </row>
    <row r="3490" spans="12:17" x14ac:dyDescent="0.3">
      <c r="L3490">
        <v>3484</v>
      </c>
      <c r="M3490" t="s">
        <v>11922</v>
      </c>
      <c r="N3490" t="s">
        <v>9866</v>
      </c>
      <c r="O3490" t="s">
        <v>11841</v>
      </c>
      <c r="P3490" t="s">
        <v>33755</v>
      </c>
      <c r="Q3490" t="s">
        <v>11922</v>
      </c>
    </row>
    <row r="3491" spans="12:17" x14ac:dyDescent="0.3">
      <c r="L3491">
        <v>3485</v>
      </c>
      <c r="M3491" t="s">
        <v>11923</v>
      </c>
      <c r="N3491" t="s">
        <v>9869</v>
      </c>
      <c r="O3491" t="s">
        <v>11843</v>
      </c>
      <c r="P3491" t="s">
        <v>33756</v>
      </c>
      <c r="Q3491" t="s">
        <v>11923</v>
      </c>
    </row>
    <row r="3492" spans="12:17" x14ac:dyDescent="0.3">
      <c r="L3492">
        <v>3486</v>
      </c>
      <c r="M3492" t="s">
        <v>11924</v>
      </c>
      <c r="N3492" t="s">
        <v>9879</v>
      </c>
      <c r="O3492" t="s">
        <v>11846</v>
      </c>
      <c r="P3492" t="s">
        <v>33757</v>
      </c>
      <c r="Q3492" t="s">
        <v>11924</v>
      </c>
    </row>
    <row r="3493" spans="12:17" x14ac:dyDescent="0.3">
      <c r="L3493">
        <v>3487</v>
      </c>
      <c r="M3493" t="s">
        <v>11925</v>
      </c>
      <c r="N3493" t="s">
        <v>9960</v>
      </c>
      <c r="O3493" t="s">
        <v>33758</v>
      </c>
      <c r="P3493" t="s">
        <v>33759</v>
      </c>
      <c r="Q3493" t="s">
        <v>11925</v>
      </c>
    </row>
    <row r="3494" spans="12:17" x14ac:dyDescent="0.3">
      <c r="L3494">
        <v>3488</v>
      </c>
      <c r="M3494" t="s">
        <v>11927</v>
      </c>
      <c r="N3494" t="s">
        <v>9962</v>
      </c>
      <c r="O3494" t="s">
        <v>33760</v>
      </c>
      <c r="P3494" t="s">
        <v>33761</v>
      </c>
      <c r="Q3494" t="s">
        <v>11927</v>
      </c>
    </row>
    <row r="3495" spans="12:17" x14ac:dyDescent="0.3">
      <c r="L3495">
        <v>3489</v>
      </c>
      <c r="M3495" t="s">
        <v>11929</v>
      </c>
      <c r="N3495" t="s">
        <v>9964</v>
      </c>
      <c r="O3495" t="s">
        <v>33762</v>
      </c>
      <c r="P3495" t="s">
        <v>33763</v>
      </c>
      <c r="Q3495" t="s">
        <v>11929</v>
      </c>
    </row>
    <row r="3496" spans="12:17" x14ac:dyDescent="0.3">
      <c r="L3496">
        <v>3490</v>
      </c>
      <c r="M3496" t="s">
        <v>11931</v>
      </c>
      <c r="N3496" t="s">
        <v>9966</v>
      </c>
      <c r="O3496" t="s">
        <v>33764</v>
      </c>
      <c r="P3496" t="s">
        <v>33765</v>
      </c>
      <c r="Q3496" t="s">
        <v>11931</v>
      </c>
    </row>
    <row r="3497" spans="12:17" x14ac:dyDescent="0.3">
      <c r="L3497">
        <v>3491</v>
      </c>
      <c r="M3497" t="s">
        <v>11933</v>
      </c>
      <c r="N3497" t="s">
        <v>9968</v>
      </c>
      <c r="O3497" t="s">
        <v>33766</v>
      </c>
      <c r="P3497" t="s">
        <v>33767</v>
      </c>
      <c r="Q3497" t="s">
        <v>11933</v>
      </c>
    </row>
    <row r="3498" spans="12:17" x14ac:dyDescent="0.3">
      <c r="L3498">
        <v>3492</v>
      </c>
      <c r="M3498" t="s">
        <v>11935</v>
      </c>
      <c r="N3498" t="s">
        <v>9970</v>
      </c>
      <c r="O3498" t="s">
        <v>33768</v>
      </c>
      <c r="P3498" t="s">
        <v>33769</v>
      </c>
      <c r="Q3498" t="s">
        <v>11935</v>
      </c>
    </row>
    <row r="3499" spans="12:17" x14ac:dyDescent="0.3">
      <c r="L3499">
        <v>3493</v>
      </c>
      <c r="M3499" t="s">
        <v>11937</v>
      </c>
      <c r="N3499" t="s">
        <v>33770</v>
      </c>
      <c r="O3499" t="s">
        <v>33771</v>
      </c>
      <c r="P3499" t="s">
        <v>33772</v>
      </c>
      <c r="Q3499" t="s">
        <v>11937</v>
      </c>
    </row>
    <row r="3500" spans="12:17" x14ac:dyDescent="0.3">
      <c r="L3500">
        <v>3494</v>
      </c>
      <c r="M3500" t="s">
        <v>11940</v>
      </c>
      <c r="N3500" t="s">
        <v>9975</v>
      </c>
      <c r="O3500" t="s">
        <v>33773</v>
      </c>
      <c r="P3500" t="s">
        <v>33774</v>
      </c>
      <c r="Q3500" t="s">
        <v>11940</v>
      </c>
    </row>
    <row r="3501" spans="12:17" x14ac:dyDescent="0.3">
      <c r="L3501">
        <v>3495</v>
      </c>
      <c r="M3501" t="s">
        <v>11942</v>
      </c>
      <c r="N3501" t="s">
        <v>9977</v>
      </c>
      <c r="O3501" t="s">
        <v>33775</v>
      </c>
      <c r="P3501" t="s">
        <v>33776</v>
      </c>
      <c r="Q3501" t="s">
        <v>11942</v>
      </c>
    </row>
    <row r="3502" spans="12:17" x14ac:dyDescent="0.3">
      <c r="L3502">
        <v>3496</v>
      </c>
      <c r="M3502" t="s">
        <v>11944</v>
      </c>
      <c r="N3502" t="s">
        <v>9979</v>
      </c>
      <c r="O3502" t="s">
        <v>33777</v>
      </c>
      <c r="P3502" t="s">
        <v>33778</v>
      </c>
      <c r="Q3502" t="s">
        <v>11944</v>
      </c>
    </row>
    <row r="3503" spans="12:17" x14ac:dyDescent="0.3">
      <c r="L3503">
        <v>3497</v>
      </c>
      <c r="M3503" t="s">
        <v>11946</v>
      </c>
      <c r="N3503" t="s">
        <v>9981</v>
      </c>
      <c r="O3503" t="s">
        <v>33779</v>
      </c>
      <c r="P3503" t="s">
        <v>33780</v>
      </c>
      <c r="Q3503" t="s">
        <v>11946</v>
      </c>
    </row>
    <row r="3504" spans="12:17" x14ac:dyDescent="0.3">
      <c r="L3504">
        <v>3498</v>
      </c>
      <c r="M3504" t="s">
        <v>11948</v>
      </c>
      <c r="N3504" t="s">
        <v>9983</v>
      </c>
      <c r="O3504" t="s">
        <v>33781</v>
      </c>
      <c r="P3504" t="s">
        <v>33782</v>
      </c>
      <c r="Q3504" t="s">
        <v>11948</v>
      </c>
    </row>
    <row r="3505" spans="12:17" x14ac:dyDescent="0.3">
      <c r="L3505">
        <v>3499</v>
      </c>
      <c r="M3505" t="s">
        <v>11950</v>
      </c>
      <c r="N3505" t="s">
        <v>26136</v>
      </c>
      <c r="O3505" t="s">
        <v>33783</v>
      </c>
      <c r="P3505" t="s">
        <v>33784</v>
      </c>
      <c r="Q3505" t="s">
        <v>11950</v>
      </c>
    </row>
    <row r="3506" spans="12:17" x14ac:dyDescent="0.3">
      <c r="L3506">
        <v>3500</v>
      </c>
      <c r="M3506" t="s">
        <v>11951</v>
      </c>
      <c r="N3506" t="s">
        <v>26137</v>
      </c>
      <c r="O3506" t="s">
        <v>33785</v>
      </c>
      <c r="P3506" t="s">
        <v>33786</v>
      </c>
      <c r="Q3506" t="s">
        <v>11951</v>
      </c>
    </row>
    <row r="3507" spans="12:17" x14ac:dyDescent="0.3">
      <c r="L3507">
        <v>3501</v>
      </c>
      <c r="M3507" t="s">
        <v>11952</v>
      </c>
      <c r="N3507" t="s">
        <v>26138</v>
      </c>
      <c r="O3507" t="s">
        <v>33787</v>
      </c>
      <c r="P3507" t="s">
        <v>33788</v>
      </c>
      <c r="Q3507" t="s">
        <v>11952</v>
      </c>
    </row>
    <row r="3508" spans="12:17" x14ac:dyDescent="0.3">
      <c r="L3508">
        <v>3502</v>
      </c>
      <c r="M3508" t="s">
        <v>11953</v>
      </c>
      <c r="N3508" t="s">
        <v>9988</v>
      </c>
      <c r="O3508" t="s">
        <v>33789</v>
      </c>
      <c r="P3508" t="s">
        <v>33790</v>
      </c>
      <c r="Q3508" t="s">
        <v>11953</v>
      </c>
    </row>
    <row r="3509" spans="12:17" x14ac:dyDescent="0.3">
      <c r="L3509">
        <v>3503</v>
      </c>
      <c r="M3509" t="s">
        <v>11955</v>
      </c>
      <c r="N3509" t="s">
        <v>33791</v>
      </c>
      <c r="O3509" t="s">
        <v>33792</v>
      </c>
      <c r="P3509" t="s">
        <v>33793</v>
      </c>
      <c r="Q3509" t="s">
        <v>11955</v>
      </c>
    </row>
    <row r="3510" spans="12:17" x14ac:dyDescent="0.3">
      <c r="L3510">
        <v>3504</v>
      </c>
      <c r="M3510" t="s">
        <v>33794</v>
      </c>
      <c r="N3510" t="s">
        <v>33795</v>
      </c>
      <c r="O3510" t="s">
        <v>33796</v>
      </c>
      <c r="P3510" t="s">
        <v>33797</v>
      </c>
      <c r="Q3510" t="s">
        <v>33794</v>
      </c>
    </row>
    <row r="3511" spans="12:17" x14ac:dyDescent="0.3">
      <c r="L3511">
        <v>3505</v>
      </c>
      <c r="M3511" t="s">
        <v>11956</v>
      </c>
      <c r="N3511" t="s">
        <v>9991</v>
      </c>
      <c r="O3511" t="s">
        <v>33798</v>
      </c>
      <c r="P3511" t="s">
        <v>33799</v>
      </c>
      <c r="Q3511" t="s">
        <v>11956</v>
      </c>
    </row>
    <row r="3512" spans="12:17" x14ac:dyDescent="0.3">
      <c r="L3512">
        <v>3506</v>
      </c>
      <c r="M3512" t="s">
        <v>11958</v>
      </c>
      <c r="N3512" t="s">
        <v>9993</v>
      </c>
      <c r="O3512" t="s">
        <v>33800</v>
      </c>
      <c r="P3512" t="s">
        <v>33801</v>
      </c>
      <c r="Q3512" t="s">
        <v>11958</v>
      </c>
    </row>
    <row r="3513" spans="12:17" x14ac:dyDescent="0.3">
      <c r="L3513">
        <v>3507</v>
      </c>
      <c r="M3513" t="s">
        <v>11960</v>
      </c>
      <c r="N3513" t="s">
        <v>9995</v>
      </c>
      <c r="O3513" t="s">
        <v>33802</v>
      </c>
      <c r="P3513" t="s">
        <v>33803</v>
      </c>
      <c r="Q3513" t="s">
        <v>11960</v>
      </c>
    </row>
    <row r="3514" spans="12:17" x14ac:dyDescent="0.3">
      <c r="L3514">
        <v>3508</v>
      </c>
      <c r="M3514" t="s">
        <v>11962</v>
      </c>
      <c r="N3514" t="s">
        <v>9997</v>
      </c>
      <c r="O3514" t="s">
        <v>33804</v>
      </c>
      <c r="P3514" t="s">
        <v>33805</v>
      </c>
      <c r="Q3514" t="s">
        <v>11962</v>
      </c>
    </row>
    <row r="3515" spans="12:17" x14ac:dyDescent="0.3">
      <c r="L3515">
        <v>3509</v>
      </c>
      <c r="M3515" t="s">
        <v>11964</v>
      </c>
      <c r="N3515" t="s">
        <v>9999</v>
      </c>
      <c r="O3515" t="s">
        <v>33806</v>
      </c>
      <c r="P3515" t="s">
        <v>33807</v>
      </c>
      <c r="Q3515" t="s">
        <v>11964</v>
      </c>
    </row>
    <row r="3516" spans="12:17" x14ac:dyDescent="0.3">
      <c r="L3516">
        <v>3510</v>
      </c>
      <c r="M3516" t="s">
        <v>11966</v>
      </c>
      <c r="N3516" t="s">
        <v>10001</v>
      </c>
      <c r="O3516" t="s">
        <v>33808</v>
      </c>
      <c r="P3516" t="s">
        <v>33809</v>
      </c>
      <c r="Q3516" t="s">
        <v>11966</v>
      </c>
    </row>
    <row r="3517" spans="12:17" x14ac:dyDescent="0.3">
      <c r="L3517">
        <v>3511</v>
      </c>
      <c r="M3517" t="s">
        <v>11968</v>
      </c>
      <c r="N3517" t="s">
        <v>10003</v>
      </c>
      <c r="O3517" t="s">
        <v>33810</v>
      </c>
      <c r="P3517" t="s">
        <v>33811</v>
      </c>
      <c r="Q3517" t="s">
        <v>11968</v>
      </c>
    </row>
    <row r="3518" spans="12:17" x14ac:dyDescent="0.3">
      <c r="L3518">
        <v>3512</v>
      </c>
      <c r="M3518" t="s">
        <v>11970</v>
      </c>
      <c r="N3518" t="s">
        <v>10005</v>
      </c>
      <c r="O3518" t="s">
        <v>33812</v>
      </c>
      <c r="P3518" t="s">
        <v>33813</v>
      </c>
      <c r="Q3518" t="s">
        <v>11970</v>
      </c>
    </row>
    <row r="3519" spans="12:17" x14ac:dyDescent="0.3">
      <c r="L3519">
        <v>3513</v>
      </c>
      <c r="M3519" t="s">
        <v>11972</v>
      </c>
      <c r="N3519" t="s">
        <v>10007</v>
      </c>
      <c r="O3519" t="s">
        <v>33814</v>
      </c>
      <c r="P3519" t="s">
        <v>33815</v>
      </c>
      <c r="Q3519" t="s">
        <v>11972</v>
      </c>
    </row>
    <row r="3520" spans="12:17" x14ac:dyDescent="0.3">
      <c r="L3520">
        <v>3514</v>
      </c>
      <c r="M3520" t="s">
        <v>11974</v>
      </c>
      <c r="N3520" t="s">
        <v>10009</v>
      </c>
      <c r="O3520" t="s">
        <v>33816</v>
      </c>
      <c r="P3520" t="s">
        <v>33817</v>
      </c>
      <c r="Q3520" t="s">
        <v>11974</v>
      </c>
    </row>
    <row r="3521" spans="12:17" x14ac:dyDescent="0.3">
      <c r="L3521">
        <v>3515</v>
      </c>
      <c r="M3521" t="s">
        <v>11976</v>
      </c>
      <c r="N3521" t="s">
        <v>10011</v>
      </c>
      <c r="O3521" t="s">
        <v>33818</v>
      </c>
      <c r="P3521" t="s">
        <v>33819</v>
      </c>
      <c r="Q3521" t="s">
        <v>11976</v>
      </c>
    </row>
    <row r="3522" spans="12:17" x14ac:dyDescent="0.3">
      <c r="L3522">
        <v>3516</v>
      </c>
      <c r="M3522" t="s">
        <v>11978</v>
      </c>
      <c r="N3522" t="s">
        <v>10013</v>
      </c>
      <c r="O3522" t="s">
        <v>33820</v>
      </c>
      <c r="P3522" t="s">
        <v>33821</v>
      </c>
      <c r="Q3522" t="s">
        <v>11978</v>
      </c>
    </row>
    <row r="3523" spans="12:17" x14ac:dyDescent="0.3">
      <c r="L3523">
        <v>3517</v>
      </c>
      <c r="M3523" t="s">
        <v>11980</v>
      </c>
      <c r="N3523" t="s">
        <v>10015</v>
      </c>
      <c r="O3523" t="s">
        <v>33822</v>
      </c>
      <c r="P3523" t="s">
        <v>33823</v>
      </c>
      <c r="Q3523" t="s">
        <v>11980</v>
      </c>
    </row>
    <row r="3524" spans="12:17" x14ac:dyDescent="0.3">
      <c r="L3524">
        <v>3518</v>
      </c>
      <c r="M3524" t="s">
        <v>11982</v>
      </c>
      <c r="N3524" t="s">
        <v>10017</v>
      </c>
      <c r="O3524" t="s">
        <v>33824</v>
      </c>
      <c r="P3524" t="s">
        <v>33825</v>
      </c>
      <c r="Q3524" t="s">
        <v>11982</v>
      </c>
    </row>
    <row r="3525" spans="12:17" x14ac:dyDescent="0.3">
      <c r="L3525">
        <v>3519</v>
      </c>
      <c r="M3525" t="s">
        <v>11984</v>
      </c>
      <c r="N3525" t="s">
        <v>10019</v>
      </c>
      <c r="O3525" t="s">
        <v>33826</v>
      </c>
      <c r="P3525" t="s">
        <v>33827</v>
      </c>
      <c r="Q3525" t="s">
        <v>11984</v>
      </c>
    </row>
    <row r="3526" spans="12:17" x14ac:dyDescent="0.3">
      <c r="L3526">
        <v>3520</v>
      </c>
      <c r="M3526" t="s">
        <v>11986</v>
      </c>
      <c r="N3526" t="s">
        <v>10021</v>
      </c>
      <c r="O3526" t="s">
        <v>33828</v>
      </c>
      <c r="P3526" t="s">
        <v>33829</v>
      </c>
      <c r="Q3526" t="s">
        <v>11986</v>
      </c>
    </row>
    <row r="3527" spans="12:17" x14ac:dyDescent="0.3">
      <c r="L3527">
        <v>3521</v>
      </c>
      <c r="M3527" t="s">
        <v>11988</v>
      </c>
      <c r="N3527" t="s">
        <v>10023</v>
      </c>
      <c r="O3527" t="s">
        <v>33830</v>
      </c>
      <c r="P3527" t="s">
        <v>33831</v>
      </c>
      <c r="Q3527" t="s">
        <v>11988</v>
      </c>
    </row>
    <row r="3528" spans="12:17" x14ac:dyDescent="0.3">
      <c r="L3528">
        <v>3522</v>
      </c>
      <c r="M3528" t="s">
        <v>11990</v>
      </c>
      <c r="N3528" t="s">
        <v>10025</v>
      </c>
      <c r="O3528" t="s">
        <v>33832</v>
      </c>
      <c r="P3528" t="s">
        <v>33833</v>
      </c>
      <c r="Q3528" t="s">
        <v>11990</v>
      </c>
    </row>
    <row r="3529" spans="12:17" x14ac:dyDescent="0.3">
      <c r="L3529">
        <v>3523</v>
      </c>
      <c r="M3529" t="s">
        <v>11992</v>
      </c>
      <c r="N3529" t="s">
        <v>10027</v>
      </c>
      <c r="O3529" t="s">
        <v>33834</v>
      </c>
      <c r="P3529" t="s">
        <v>33835</v>
      </c>
      <c r="Q3529" t="s">
        <v>11992</v>
      </c>
    </row>
    <row r="3530" spans="12:17" x14ac:dyDescent="0.3">
      <c r="L3530">
        <v>3524</v>
      </c>
      <c r="M3530" t="s">
        <v>11994</v>
      </c>
      <c r="N3530" t="s">
        <v>10029</v>
      </c>
      <c r="O3530" t="s">
        <v>33836</v>
      </c>
      <c r="P3530" t="s">
        <v>33837</v>
      </c>
      <c r="Q3530" t="s">
        <v>11994</v>
      </c>
    </row>
    <row r="3531" spans="12:17" x14ac:dyDescent="0.3">
      <c r="L3531">
        <v>3525</v>
      </c>
      <c r="M3531" t="s">
        <v>33838</v>
      </c>
      <c r="N3531" t="s">
        <v>10030</v>
      </c>
      <c r="O3531" t="s">
        <v>33839</v>
      </c>
      <c r="P3531" t="s">
        <v>33840</v>
      </c>
      <c r="Q3531" t="s">
        <v>33838</v>
      </c>
    </row>
    <row r="3532" spans="12:17" x14ac:dyDescent="0.3">
      <c r="L3532">
        <v>3526</v>
      </c>
      <c r="M3532" t="s">
        <v>11997</v>
      </c>
      <c r="N3532" t="s">
        <v>10032</v>
      </c>
      <c r="O3532" t="s">
        <v>33841</v>
      </c>
      <c r="P3532" t="s">
        <v>33842</v>
      </c>
      <c r="Q3532" t="s">
        <v>11997</v>
      </c>
    </row>
    <row r="3533" spans="12:17" x14ac:dyDescent="0.3">
      <c r="L3533">
        <v>3527</v>
      </c>
      <c r="M3533" t="s">
        <v>11999</v>
      </c>
      <c r="N3533" t="s">
        <v>10034</v>
      </c>
      <c r="O3533" t="s">
        <v>33843</v>
      </c>
      <c r="P3533" t="s">
        <v>33844</v>
      </c>
      <c r="Q3533" t="s">
        <v>11999</v>
      </c>
    </row>
    <row r="3534" spans="12:17" x14ac:dyDescent="0.3">
      <c r="L3534">
        <v>3528</v>
      </c>
      <c r="M3534" t="s">
        <v>12001</v>
      </c>
      <c r="N3534" t="s">
        <v>10036</v>
      </c>
      <c r="O3534" t="s">
        <v>33845</v>
      </c>
      <c r="P3534" t="s">
        <v>33846</v>
      </c>
      <c r="Q3534" t="s">
        <v>12001</v>
      </c>
    </row>
    <row r="3535" spans="12:17" x14ac:dyDescent="0.3">
      <c r="L3535">
        <v>3529</v>
      </c>
      <c r="M3535" t="s">
        <v>12003</v>
      </c>
      <c r="N3535" t="s">
        <v>10038</v>
      </c>
      <c r="O3535" t="s">
        <v>33847</v>
      </c>
      <c r="P3535" t="s">
        <v>33848</v>
      </c>
      <c r="Q3535" t="s">
        <v>12003</v>
      </c>
    </row>
    <row r="3536" spans="12:17" x14ac:dyDescent="0.3">
      <c r="L3536">
        <v>3530</v>
      </c>
      <c r="M3536" t="s">
        <v>12005</v>
      </c>
      <c r="N3536" t="s">
        <v>10040</v>
      </c>
      <c r="O3536" t="s">
        <v>33849</v>
      </c>
      <c r="P3536" t="s">
        <v>33850</v>
      </c>
      <c r="Q3536" t="s">
        <v>12005</v>
      </c>
    </row>
    <row r="3537" spans="12:17" x14ac:dyDescent="0.3">
      <c r="L3537">
        <v>3531</v>
      </c>
      <c r="M3537" t="s">
        <v>11938</v>
      </c>
      <c r="N3537" t="s">
        <v>9973</v>
      </c>
      <c r="O3537" t="s">
        <v>33851</v>
      </c>
      <c r="P3537" t="s">
        <v>33852</v>
      </c>
      <c r="Q3537" t="s">
        <v>11938</v>
      </c>
    </row>
    <row r="3538" spans="12:17" x14ac:dyDescent="0.3">
      <c r="L3538">
        <v>3532</v>
      </c>
      <c r="M3538" t="s">
        <v>12007</v>
      </c>
      <c r="N3538" t="s">
        <v>10042</v>
      </c>
      <c r="O3538" t="s">
        <v>33853</v>
      </c>
      <c r="P3538" t="s">
        <v>33854</v>
      </c>
      <c r="Q3538" t="s">
        <v>12007</v>
      </c>
    </row>
    <row r="3539" spans="12:17" x14ac:dyDescent="0.3">
      <c r="L3539">
        <v>3533</v>
      </c>
      <c r="M3539" t="s">
        <v>12009</v>
      </c>
      <c r="N3539" t="s">
        <v>10044</v>
      </c>
      <c r="O3539" t="s">
        <v>33855</v>
      </c>
      <c r="P3539" t="s">
        <v>33856</v>
      </c>
      <c r="Q3539" t="s">
        <v>12009</v>
      </c>
    </row>
    <row r="3540" spans="12:17" x14ac:dyDescent="0.3">
      <c r="L3540">
        <v>3534</v>
      </c>
      <c r="M3540" t="s">
        <v>12011</v>
      </c>
      <c r="N3540" t="s">
        <v>10046</v>
      </c>
      <c r="O3540" t="s">
        <v>33857</v>
      </c>
      <c r="P3540" t="s">
        <v>33858</v>
      </c>
      <c r="Q3540" t="s">
        <v>12011</v>
      </c>
    </row>
    <row r="3541" spans="12:17" x14ac:dyDescent="0.3">
      <c r="L3541">
        <v>3535</v>
      </c>
      <c r="M3541" t="s">
        <v>12013</v>
      </c>
      <c r="N3541" t="s">
        <v>10048</v>
      </c>
      <c r="O3541" t="s">
        <v>33859</v>
      </c>
      <c r="P3541" t="s">
        <v>33860</v>
      </c>
      <c r="Q3541" t="s">
        <v>12013</v>
      </c>
    </row>
    <row r="3542" spans="12:17" x14ac:dyDescent="0.3">
      <c r="L3542">
        <v>3536</v>
      </c>
      <c r="M3542" t="s">
        <v>12015</v>
      </c>
      <c r="N3542" t="s">
        <v>10050</v>
      </c>
      <c r="O3542" t="s">
        <v>33861</v>
      </c>
      <c r="P3542" t="s">
        <v>33862</v>
      </c>
      <c r="Q3542" t="s">
        <v>12015</v>
      </c>
    </row>
    <row r="3543" spans="12:17" x14ac:dyDescent="0.3">
      <c r="L3543">
        <v>3537</v>
      </c>
      <c r="M3543" t="s">
        <v>12017</v>
      </c>
      <c r="N3543" t="s">
        <v>10052</v>
      </c>
      <c r="O3543" t="s">
        <v>33863</v>
      </c>
      <c r="P3543" t="s">
        <v>33864</v>
      </c>
      <c r="Q3543" t="s">
        <v>12017</v>
      </c>
    </row>
    <row r="3544" spans="12:17" x14ac:dyDescent="0.3">
      <c r="L3544">
        <v>3538</v>
      </c>
      <c r="M3544" t="s">
        <v>12019</v>
      </c>
      <c r="N3544" t="s">
        <v>10054</v>
      </c>
      <c r="O3544" t="s">
        <v>33865</v>
      </c>
      <c r="P3544" t="s">
        <v>33866</v>
      </c>
      <c r="Q3544" t="s">
        <v>12019</v>
      </c>
    </row>
    <row r="3545" spans="12:17" x14ac:dyDescent="0.3">
      <c r="L3545">
        <v>3539</v>
      </c>
      <c r="M3545" t="s">
        <v>12021</v>
      </c>
      <c r="N3545" t="s">
        <v>10056</v>
      </c>
      <c r="O3545" t="s">
        <v>33867</v>
      </c>
      <c r="P3545" t="s">
        <v>33868</v>
      </c>
      <c r="Q3545" t="s">
        <v>12021</v>
      </c>
    </row>
    <row r="3546" spans="12:17" x14ac:dyDescent="0.3">
      <c r="L3546">
        <v>3540</v>
      </c>
      <c r="M3546" t="s">
        <v>12023</v>
      </c>
      <c r="N3546" t="s">
        <v>10058</v>
      </c>
      <c r="O3546" t="s">
        <v>33869</v>
      </c>
      <c r="P3546" t="s">
        <v>33870</v>
      </c>
      <c r="Q3546" t="s">
        <v>12023</v>
      </c>
    </row>
    <row r="3547" spans="12:17" x14ac:dyDescent="0.3">
      <c r="L3547">
        <v>3541</v>
      </c>
      <c r="M3547" t="s">
        <v>12025</v>
      </c>
      <c r="N3547" t="s">
        <v>10060</v>
      </c>
      <c r="O3547" t="s">
        <v>33871</v>
      </c>
      <c r="P3547" t="s">
        <v>33872</v>
      </c>
      <c r="Q3547" t="s">
        <v>12025</v>
      </c>
    </row>
    <row r="3548" spans="12:17" x14ac:dyDescent="0.3">
      <c r="L3548">
        <v>3542</v>
      </c>
      <c r="M3548" t="s">
        <v>12027</v>
      </c>
      <c r="N3548" t="s">
        <v>10062</v>
      </c>
      <c r="O3548" t="s">
        <v>33873</v>
      </c>
      <c r="P3548" t="s">
        <v>33874</v>
      </c>
      <c r="Q3548" t="s">
        <v>12027</v>
      </c>
    </row>
    <row r="3549" spans="12:17" x14ac:dyDescent="0.3">
      <c r="L3549">
        <v>3543</v>
      </c>
      <c r="M3549" t="s">
        <v>12029</v>
      </c>
      <c r="N3549" t="s">
        <v>10064</v>
      </c>
      <c r="O3549" t="s">
        <v>33875</v>
      </c>
      <c r="P3549" t="s">
        <v>33876</v>
      </c>
      <c r="Q3549" t="s">
        <v>12029</v>
      </c>
    </row>
    <row r="3550" spans="12:17" x14ac:dyDescent="0.3">
      <c r="L3550">
        <v>3544</v>
      </c>
      <c r="M3550" t="s">
        <v>12031</v>
      </c>
      <c r="N3550" t="s">
        <v>10066</v>
      </c>
      <c r="O3550" t="s">
        <v>33877</v>
      </c>
      <c r="P3550" t="s">
        <v>33878</v>
      </c>
      <c r="Q3550" t="s">
        <v>12031</v>
      </c>
    </row>
    <row r="3551" spans="12:17" x14ac:dyDescent="0.3">
      <c r="L3551">
        <v>3545</v>
      </c>
      <c r="M3551" t="s">
        <v>12033</v>
      </c>
      <c r="N3551" t="s">
        <v>10068</v>
      </c>
      <c r="O3551" t="s">
        <v>33879</v>
      </c>
      <c r="P3551" t="s">
        <v>33880</v>
      </c>
      <c r="Q3551" t="s">
        <v>12033</v>
      </c>
    </row>
    <row r="3552" spans="12:17" x14ac:dyDescent="0.3">
      <c r="L3552">
        <v>3546</v>
      </c>
      <c r="M3552" t="s">
        <v>12035</v>
      </c>
      <c r="N3552" t="s">
        <v>10070</v>
      </c>
      <c r="O3552" t="s">
        <v>33881</v>
      </c>
      <c r="P3552" t="s">
        <v>33882</v>
      </c>
      <c r="Q3552" t="s">
        <v>12035</v>
      </c>
    </row>
    <row r="3553" spans="12:17" x14ac:dyDescent="0.3">
      <c r="L3553">
        <v>3547</v>
      </c>
      <c r="M3553" t="s">
        <v>12037</v>
      </c>
      <c r="N3553" t="s">
        <v>10072</v>
      </c>
      <c r="O3553" t="s">
        <v>33883</v>
      </c>
      <c r="P3553" t="s">
        <v>33884</v>
      </c>
      <c r="Q3553" t="s">
        <v>12037</v>
      </c>
    </row>
    <row r="3554" spans="12:17" x14ac:dyDescent="0.3">
      <c r="L3554">
        <v>3548</v>
      </c>
      <c r="M3554" t="s">
        <v>12039</v>
      </c>
      <c r="N3554" t="s">
        <v>10074</v>
      </c>
      <c r="O3554" t="s">
        <v>33885</v>
      </c>
      <c r="P3554" t="s">
        <v>33886</v>
      </c>
      <c r="Q3554" t="s">
        <v>12039</v>
      </c>
    </row>
    <row r="3555" spans="12:17" x14ac:dyDescent="0.3">
      <c r="L3555">
        <v>3549</v>
      </c>
      <c r="M3555" t="s">
        <v>12041</v>
      </c>
      <c r="N3555" t="s">
        <v>10076</v>
      </c>
      <c r="O3555" t="s">
        <v>33887</v>
      </c>
      <c r="P3555" t="s">
        <v>33888</v>
      </c>
      <c r="Q3555" t="s">
        <v>12041</v>
      </c>
    </row>
    <row r="3556" spans="12:17" x14ac:dyDescent="0.3">
      <c r="L3556">
        <v>3550</v>
      </c>
      <c r="M3556" t="s">
        <v>12043</v>
      </c>
      <c r="N3556" t="s">
        <v>10078</v>
      </c>
      <c r="O3556" t="s">
        <v>33889</v>
      </c>
      <c r="P3556" t="s">
        <v>33890</v>
      </c>
      <c r="Q3556" t="s">
        <v>12043</v>
      </c>
    </row>
    <row r="3557" spans="12:17" x14ac:dyDescent="0.3">
      <c r="L3557">
        <v>3551</v>
      </c>
      <c r="M3557" t="s">
        <v>12045</v>
      </c>
      <c r="N3557" t="s">
        <v>10080</v>
      </c>
      <c r="O3557" t="s">
        <v>33891</v>
      </c>
      <c r="P3557" t="s">
        <v>33892</v>
      </c>
      <c r="Q3557" t="s">
        <v>12045</v>
      </c>
    </row>
    <row r="3558" spans="12:17" x14ac:dyDescent="0.3">
      <c r="L3558">
        <v>3552</v>
      </c>
      <c r="M3558" t="s">
        <v>12047</v>
      </c>
      <c r="N3558" t="s">
        <v>10082</v>
      </c>
      <c r="O3558" t="s">
        <v>33893</v>
      </c>
      <c r="P3558" t="s">
        <v>33894</v>
      </c>
      <c r="Q3558" t="s">
        <v>12047</v>
      </c>
    </row>
    <row r="3559" spans="12:17" x14ac:dyDescent="0.3">
      <c r="L3559">
        <v>3553</v>
      </c>
      <c r="M3559" t="s">
        <v>12049</v>
      </c>
      <c r="N3559" t="s">
        <v>10084</v>
      </c>
      <c r="O3559" t="s">
        <v>33895</v>
      </c>
      <c r="P3559" t="s">
        <v>33896</v>
      </c>
      <c r="Q3559" t="s">
        <v>12049</v>
      </c>
    </row>
    <row r="3560" spans="12:17" x14ac:dyDescent="0.3">
      <c r="L3560">
        <v>3554</v>
      </c>
      <c r="M3560" t="s">
        <v>12051</v>
      </c>
      <c r="N3560" t="s">
        <v>10086</v>
      </c>
      <c r="O3560" t="s">
        <v>33897</v>
      </c>
      <c r="P3560" t="s">
        <v>33898</v>
      </c>
      <c r="Q3560" t="s">
        <v>12051</v>
      </c>
    </row>
    <row r="3561" spans="12:17" x14ac:dyDescent="0.3">
      <c r="L3561">
        <v>3555</v>
      </c>
      <c r="M3561" t="s">
        <v>12053</v>
      </c>
      <c r="N3561" t="s">
        <v>10088</v>
      </c>
      <c r="O3561" t="s">
        <v>33899</v>
      </c>
      <c r="P3561" t="s">
        <v>33900</v>
      </c>
      <c r="Q3561" t="s">
        <v>12053</v>
      </c>
    </row>
    <row r="3562" spans="12:17" x14ac:dyDescent="0.3">
      <c r="L3562">
        <v>3556</v>
      </c>
      <c r="M3562" t="s">
        <v>12055</v>
      </c>
      <c r="N3562" t="s">
        <v>10090</v>
      </c>
      <c r="O3562" t="s">
        <v>33901</v>
      </c>
      <c r="P3562" t="s">
        <v>33902</v>
      </c>
      <c r="Q3562" t="s">
        <v>12055</v>
      </c>
    </row>
    <row r="3563" spans="12:17" x14ac:dyDescent="0.3">
      <c r="L3563">
        <v>3557</v>
      </c>
      <c r="M3563" t="s">
        <v>27131</v>
      </c>
      <c r="N3563" t="s">
        <v>10091</v>
      </c>
      <c r="O3563" t="s">
        <v>33903</v>
      </c>
      <c r="P3563" t="s">
        <v>33904</v>
      </c>
      <c r="Q3563" t="s">
        <v>27131</v>
      </c>
    </row>
    <row r="3564" spans="12:17" x14ac:dyDescent="0.3">
      <c r="L3564">
        <v>3558</v>
      </c>
      <c r="M3564" t="s">
        <v>27132</v>
      </c>
      <c r="N3564" t="s">
        <v>10092</v>
      </c>
      <c r="O3564" t="s">
        <v>33905</v>
      </c>
      <c r="P3564" t="s">
        <v>33906</v>
      </c>
      <c r="Q3564" t="s">
        <v>27132</v>
      </c>
    </row>
    <row r="3565" spans="12:17" x14ac:dyDescent="0.3">
      <c r="L3565">
        <v>3559</v>
      </c>
      <c r="M3565" t="s">
        <v>27133</v>
      </c>
      <c r="N3565" t="s">
        <v>10093</v>
      </c>
      <c r="O3565" t="s">
        <v>33907</v>
      </c>
      <c r="P3565" t="s">
        <v>33908</v>
      </c>
      <c r="Q3565" t="s">
        <v>27133</v>
      </c>
    </row>
    <row r="3566" spans="12:17" x14ac:dyDescent="0.3">
      <c r="L3566">
        <v>3560</v>
      </c>
      <c r="M3566" t="s">
        <v>12060</v>
      </c>
      <c r="N3566" t="s">
        <v>10095</v>
      </c>
      <c r="O3566" t="s">
        <v>33909</v>
      </c>
      <c r="P3566" t="s">
        <v>33910</v>
      </c>
      <c r="Q3566" t="s">
        <v>12060</v>
      </c>
    </row>
    <row r="3567" spans="12:17" x14ac:dyDescent="0.3">
      <c r="L3567">
        <v>3561</v>
      </c>
      <c r="M3567" t="s">
        <v>12062</v>
      </c>
      <c r="N3567" t="s">
        <v>10097</v>
      </c>
      <c r="O3567" t="s">
        <v>33911</v>
      </c>
      <c r="P3567" t="s">
        <v>33912</v>
      </c>
      <c r="Q3567" t="s">
        <v>12062</v>
      </c>
    </row>
    <row r="3568" spans="12:17" x14ac:dyDescent="0.3">
      <c r="L3568">
        <v>3562</v>
      </c>
      <c r="M3568" t="s">
        <v>12064</v>
      </c>
      <c r="N3568" t="s">
        <v>10099</v>
      </c>
      <c r="O3568" t="s">
        <v>33913</v>
      </c>
      <c r="P3568" t="s">
        <v>33914</v>
      </c>
      <c r="Q3568" t="s">
        <v>12064</v>
      </c>
    </row>
    <row r="3569" spans="12:17" x14ac:dyDescent="0.3">
      <c r="L3569">
        <v>3563</v>
      </c>
      <c r="M3569" t="s">
        <v>12066</v>
      </c>
      <c r="N3569" t="s">
        <v>10101</v>
      </c>
      <c r="O3569" t="s">
        <v>33915</v>
      </c>
      <c r="P3569" t="s">
        <v>33916</v>
      </c>
      <c r="Q3569" t="s">
        <v>12066</v>
      </c>
    </row>
    <row r="3570" spans="12:17" x14ac:dyDescent="0.3">
      <c r="L3570">
        <v>3564</v>
      </c>
      <c r="M3570" t="s">
        <v>12068</v>
      </c>
      <c r="N3570" t="s">
        <v>10103</v>
      </c>
      <c r="O3570" t="s">
        <v>33917</v>
      </c>
      <c r="P3570" t="s">
        <v>33918</v>
      </c>
      <c r="Q3570" t="s">
        <v>12068</v>
      </c>
    </row>
    <row r="3571" spans="12:17" x14ac:dyDescent="0.3">
      <c r="L3571">
        <v>3565</v>
      </c>
      <c r="M3571" t="s">
        <v>12070</v>
      </c>
      <c r="N3571" t="s">
        <v>10105</v>
      </c>
      <c r="O3571" t="s">
        <v>33919</v>
      </c>
      <c r="P3571" t="s">
        <v>33920</v>
      </c>
      <c r="Q3571" t="s">
        <v>12070</v>
      </c>
    </row>
    <row r="3572" spans="12:17" x14ac:dyDescent="0.3">
      <c r="L3572">
        <v>3566</v>
      </c>
      <c r="M3572" t="s">
        <v>12072</v>
      </c>
      <c r="N3572" t="s">
        <v>10107</v>
      </c>
      <c r="O3572" t="s">
        <v>33921</v>
      </c>
      <c r="P3572" t="s">
        <v>33922</v>
      </c>
      <c r="Q3572" t="s">
        <v>12072</v>
      </c>
    </row>
    <row r="3573" spans="12:17" x14ac:dyDescent="0.3">
      <c r="L3573">
        <v>3567</v>
      </c>
      <c r="M3573" t="s">
        <v>12074</v>
      </c>
      <c r="N3573" t="s">
        <v>10103</v>
      </c>
      <c r="O3573" t="s">
        <v>33923</v>
      </c>
      <c r="P3573" t="s">
        <v>33924</v>
      </c>
      <c r="Q3573" t="s">
        <v>12074</v>
      </c>
    </row>
    <row r="3574" spans="12:17" x14ac:dyDescent="0.3">
      <c r="L3574">
        <v>3568</v>
      </c>
      <c r="M3574" t="s">
        <v>12075</v>
      </c>
      <c r="N3574" t="s">
        <v>10105</v>
      </c>
      <c r="O3574" t="s">
        <v>33925</v>
      </c>
      <c r="P3574" t="s">
        <v>33926</v>
      </c>
      <c r="Q3574" t="s">
        <v>12075</v>
      </c>
    </row>
    <row r="3575" spans="12:17" x14ac:dyDescent="0.3">
      <c r="L3575">
        <v>3569</v>
      </c>
      <c r="M3575" t="s">
        <v>12076</v>
      </c>
      <c r="N3575" t="s">
        <v>10111</v>
      </c>
      <c r="O3575" t="s">
        <v>33927</v>
      </c>
      <c r="P3575" t="s">
        <v>33928</v>
      </c>
      <c r="Q3575" t="s">
        <v>12076</v>
      </c>
    </row>
    <row r="3576" spans="12:17" x14ac:dyDescent="0.3">
      <c r="L3576">
        <v>3570</v>
      </c>
      <c r="M3576" t="s">
        <v>12078</v>
      </c>
      <c r="N3576" t="s">
        <v>10113</v>
      </c>
      <c r="O3576" t="s">
        <v>33929</v>
      </c>
      <c r="P3576" t="s">
        <v>33930</v>
      </c>
      <c r="Q3576" t="s">
        <v>12078</v>
      </c>
    </row>
    <row r="3577" spans="12:17" x14ac:dyDescent="0.3">
      <c r="L3577">
        <v>3571</v>
      </c>
      <c r="M3577" t="s">
        <v>12080</v>
      </c>
      <c r="N3577" t="s">
        <v>10115</v>
      </c>
      <c r="O3577" t="s">
        <v>12082</v>
      </c>
      <c r="P3577" t="s">
        <v>33931</v>
      </c>
      <c r="Q3577" t="s">
        <v>12080</v>
      </c>
    </row>
    <row r="3578" spans="12:17" x14ac:dyDescent="0.3">
      <c r="L3578">
        <v>3572</v>
      </c>
      <c r="M3578" t="s">
        <v>12083</v>
      </c>
      <c r="N3578" t="s">
        <v>10118</v>
      </c>
      <c r="O3578" t="s">
        <v>12085</v>
      </c>
      <c r="P3578" t="s">
        <v>33932</v>
      </c>
      <c r="Q3578" t="s">
        <v>12083</v>
      </c>
    </row>
    <row r="3579" spans="12:17" x14ac:dyDescent="0.3">
      <c r="L3579">
        <v>3573</v>
      </c>
      <c r="M3579" t="s">
        <v>12086</v>
      </c>
      <c r="N3579" t="s">
        <v>10121</v>
      </c>
      <c r="O3579" t="s">
        <v>12088</v>
      </c>
      <c r="P3579" t="s">
        <v>33933</v>
      </c>
      <c r="Q3579" t="s">
        <v>12086</v>
      </c>
    </row>
    <row r="3580" spans="12:17" x14ac:dyDescent="0.3">
      <c r="L3580">
        <v>3574</v>
      </c>
      <c r="M3580" t="s">
        <v>12089</v>
      </c>
      <c r="N3580" t="s">
        <v>10124</v>
      </c>
      <c r="O3580" t="s">
        <v>12091</v>
      </c>
      <c r="P3580" t="s">
        <v>33934</v>
      </c>
      <c r="Q3580" t="s">
        <v>12089</v>
      </c>
    </row>
    <row r="3581" spans="12:17" x14ac:dyDescent="0.3">
      <c r="L3581">
        <v>3575</v>
      </c>
      <c r="M3581" t="s">
        <v>12092</v>
      </c>
      <c r="N3581" t="s">
        <v>10127</v>
      </c>
      <c r="O3581" t="s">
        <v>12094</v>
      </c>
      <c r="P3581" t="s">
        <v>33935</v>
      </c>
      <c r="Q3581" t="s">
        <v>12092</v>
      </c>
    </row>
    <row r="3582" spans="12:17" x14ac:dyDescent="0.3">
      <c r="L3582">
        <v>3576</v>
      </c>
      <c r="M3582" t="s">
        <v>12095</v>
      </c>
      <c r="N3582" t="s">
        <v>33936</v>
      </c>
      <c r="O3582" t="s">
        <v>33937</v>
      </c>
      <c r="P3582" t="s">
        <v>26192</v>
      </c>
      <c r="Q3582" t="s">
        <v>12095</v>
      </c>
    </row>
    <row r="3583" spans="12:17" x14ac:dyDescent="0.3">
      <c r="L3583">
        <v>3577</v>
      </c>
      <c r="M3583" t="s">
        <v>2893</v>
      </c>
      <c r="N3583" t="s">
        <v>28390</v>
      </c>
      <c r="O3583" t="s">
        <v>2894</v>
      </c>
      <c r="P3583" t="s">
        <v>33938</v>
      </c>
      <c r="Q3583" t="s">
        <v>2893</v>
      </c>
    </row>
    <row r="3584" spans="12:17" x14ac:dyDescent="0.3">
      <c r="L3584">
        <v>3578</v>
      </c>
      <c r="M3584" t="s">
        <v>2895</v>
      </c>
      <c r="N3584" t="s">
        <v>28392</v>
      </c>
      <c r="O3584" t="s">
        <v>2896</v>
      </c>
      <c r="P3584" t="s">
        <v>33939</v>
      </c>
      <c r="Q3584" t="s">
        <v>2895</v>
      </c>
    </row>
    <row r="3585" spans="12:17" x14ac:dyDescent="0.3">
      <c r="L3585">
        <v>3579</v>
      </c>
      <c r="M3585" t="s">
        <v>12100</v>
      </c>
      <c r="N3585" t="s">
        <v>10135</v>
      </c>
      <c r="O3585" t="s">
        <v>26193</v>
      </c>
      <c r="P3585" t="s">
        <v>33940</v>
      </c>
      <c r="Q3585" t="s">
        <v>12100</v>
      </c>
    </row>
    <row r="3586" spans="12:17" x14ac:dyDescent="0.3">
      <c r="L3586">
        <v>3580</v>
      </c>
      <c r="M3586" t="s">
        <v>12102</v>
      </c>
      <c r="N3586" t="s">
        <v>10137</v>
      </c>
      <c r="O3586" t="s">
        <v>26194</v>
      </c>
      <c r="P3586" t="s">
        <v>33941</v>
      </c>
      <c r="Q3586" t="s">
        <v>12102</v>
      </c>
    </row>
    <row r="3587" spans="12:17" x14ac:dyDescent="0.3">
      <c r="L3587">
        <v>3581</v>
      </c>
      <c r="M3587" t="s">
        <v>12104</v>
      </c>
      <c r="N3587" t="s">
        <v>10139</v>
      </c>
      <c r="O3587" t="s">
        <v>26195</v>
      </c>
      <c r="P3587" t="s">
        <v>33942</v>
      </c>
      <c r="Q3587" t="s">
        <v>12104</v>
      </c>
    </row>
    <row r="3588" spans="12:17" x14ac:dyDescent="0.3">
      <c r="L3588">
        <v>3582</v>
      </c>
      <c r="M3588" t="s">
        <v>12106</v>
      </c>
      <c r="N3588" t="s">
        <v>26143</v>
      </c>
      <c r="O3588" t="s">
        <v>12107</v>
      </c>
      <c r="P3588" t="s">
        <v>33943</v>
      </c>
      <c r="Q3588" t="s">
        <v>12106</v>
      </c>
    </row>
    <row r="3589" spans="12:17" x14ac:dyDescent="0.3">
      <c r="L3589">
        <v>3583</v>
      </c>
      <c r="M3589" t="s">
        <v>12108</v>
      </c>
      <c r="N3589" t="s">
        <v>26144</v>
      </c>
      <c r="O3589" t="s">
        <v>12109</v>
      </c>
      <c r="P3589" t="s">
        <v>33944</v>
      </c>
      <c r="Q3589" t="s">
        <v>12108</v>
      </c>
    </row>
    <row r="3590" spans="12:17" x14ac:dyDescent="0.3">
      <c r="L3590">
        <v>3584</v>
      </c>
      <c r="M3590" t="s">
        <v>12110</v>
      </c>
      <c r="N3590" t="s">
        <v>26145</v>
      </c>
      <c r="O3590" t="s">
        <v>12111</v>
      </c>
      <c r="P3590" t="s">
        <v>33945</v>
      </c>
      <c r="Q3590" t="s">
        <v>12110</v>
      </c>
    </row>
    <row r="3591" spans="12:17" x14ac:dyDescent="0.3">
      <c r="L3591">
        <v>3585</v>
      </c>
      <c r="M3591" t="s">
        <v>12112</v>
      </c>
      <c r="N3591" t="s">
        <v>10147</v>
      </c>
      <c r="O3591" t="s">
        <v>12114</v>
      </c>
      <c r="P3591" t="s">
        <v>33946</v>
      </c>
      <c r="Q3591" t="s">
        <v>12112</v>
      </c>
    </row>
    <row r="3592" spans="12:17" x14ac:dyDescent="0.3">
      <c r="L3592">
        <v>3586</v>
      </c>
      <c r="M3592" t="s">
        <v>12115</v>
      </c>
      <c r="N3592" t="s">
        <v>33947</v>
      </c>
      <c r="O3592" t="s">
        <v>12116</v>
      </c>
      <c r="P3592" t="s">
        <v>33948</v>
      </c>
      <c r="Q3592" t="s">
        <v>12115</v>
      </c>
    </row>
    <row r="3593" spans="12:17" x14ac:dyDescent="0.3">
      <c r="L3593">
        <v>3587</v>
      </c>
      <c r="M3593" t="s">
        <v>33949</v>
      </c>
      <c r="N3593" t="s">
        <v>33950</v>
      </c>
      <c r="O3593" t="s">
        <v>33951</v>
      </c>
      <c r="P3593" t="s">
        <v>33952</v>
      </c>
      <c r="Q3593" t="s">
        <v>33949</v>
      </c>
    </row>
    <row r="3594" spans="12:17" x14ac:dyDescent="0.3">
      <c r="L3594">
        <v>3588</v>
      </c>
      <c r="M3594" t="s">
        <v>12117</v>
      </c>
      <c r="N3594" t="s">
        <v>10152</v>
      </c>
      <c r="O3594" t="s">
        <v>12119</v>
      </c>
      <c r="P3594" t="s">
        <v>33953</v>
      </c>
      <c r="Q3594" t="s">
        <v>12117</v>
      </c>
    </row>
    <row r="3595" spans="12:17" x14ac:dyDescent="0.3">
      <c r="L3595">
        <v>3589</v>
      </c>
      <c r="M3595" t="s">
        <v>12120</v>
      </c>
      <c r="N3595" t="s">
        <v>10155</v>
      </c>
      <c r="O3595" t="s">
        <v>33954</v>
      </c>
      <c r="P3595" t="s">
        <v>33955</v>
      </c>
      <c r="Q3595" t="s">
        <v>12120</v>
      </c>
    </row>
    <row r="3596" spans="12:17" x14ac:dyDescent="0.3">
      <c r="L3596">
        <v>3590</v>
      </c>
      <c r="M3596" t="s">
        <v>12122</v>
      </c>
      <c r="N3596" t="s">
        <v>10157</v>
      </c>
      <c r="O3596" t="s">
        <v>33956</v>
      </c>
      <c r="P3596" t="s">
        <v>33957</v>
      </c>
      <c r="Q3596" t="s">
        <v>12122</v>
      </c>
    </row>
    <row r="3597" spans="12:17" x14ac:dyDescent="0.3">
      <c r="L3597">
        <v>3591</v>
      </c>
      <c r="M3597" t="s">
        <v>12124</v>
      </c>
      <c r="N3597" t="s">
        <v>10159</v>
      </c>
      <c r="O3597" t="s">
        <v>12126</v>
      </c>
      <c r="P3597" t="s">
        <v>33958</v>
      </c>
      <c r="Q3597" t="s">
        <v>12124</v>
      </c>
    </row>
    <row r="3598" spans="12:17" x14ac:dyDescent="0.3">
      <c r="L3598">
        <v>3592</v>
      </c>
      <c r="M3598" t="s">
        <v>12127</v>
      </c>
      <c r="N3598" t="s">
        <v>10162</v>
      </c>
      <c r="O3598" t="s">
        <v>12129</v>
      </c>
      <c r="P3598" t="s">
        <v>33959</v>
      </c>
      <c r="Q3598" t="s">
        <v>12127</v>
      </c>
    </row>
    <row r="3599" spans="12:17" x14ac:dyDescent="0.3">
      <c r="L3599">
        <v>3593</v>
      </c>
      <c r="M3599" t="s">
        <v>12130</v>
      </c>
      <c r="N3599" t="s">
        <v>10165</v>
      </c>
      <c r="O3599" t="s">
        <v>12132</v>
      </c>
      <c r="P3599" t="s">
        <v>33960</v>
      </c>
      <c r="Q3599" t="s">
        <v>12130</v>
      </c>
    </row>
    <row r="3600" spans="12:17" x14ac:dyDescent="0.3">
      <c r="L3600">
        <v>3594</v>
      </c>
      <c r="M3600" t="s">
        <v>2875</v>
      </c>
      <c r="N3600" t="s">
        <v>28415</v>
      </c>
      <c r="O3600" t="s">
        <v>2876</v>
      </c>
      <c r="P3600" t="s">
        <v>33961</v>
      </c>
      <c r="Q3600" t="s">
        <v>2875</v>
      </c>
    </row>
    <row r="3601" spans="12:17" x14ac:dyDescent="0.3">
      <c r="L3601">
        <v>3595</v>
      </c>
      <c r="M3601" t="s">
        <v>2877</v>
      </c>
      <c r="N3601" t="s">
        <v>28417</v>
      </c>
      <c r="O3601" t="s">
        <v>2878</v>
      </c>
      <c r="P3601" t="s">
        <v>33962</v>
      </c>
      <c r="Q3601" t="s">
        <v>2877</v>
      </c>
    </row>
    <row r="3602" spans="12:17" x14ac:dyDescent="0.3">
      <c r="L3602">
        <v>3596</v>
      </c>
      <c r="M3602" t="s">
        <v>2879</v>
      </c>
      <c r="N3602" t="s">
        <v>28419</v>
      </c>
      <c r="O3602" t="s">
        <v>2880</v>
      </c>
      <c r="P3602" t="s">
        <v>33963</v>
      </c>
      <c r="Q3602" t="s">
        <v>2879</v>
      </c>
    </row>
    <row r="3603" spans="12:17" x14ac:dyDescent="0.3">
      <c r="L3603">
        <v>3597</v>
      </c>
      <c r="M3603" t="s">
        <v>2881</v>
      </c>
      <c r="N3603" t="s">
        <v>28421</v>
      </c>
      <c r="O3603" t="s">
        <v>2882</v>
      </c>
      <c r="P3603" t="s">
        <v>33964</v>
      </c>
      <c r="Q3603" t="s">
        <v>2881</v>
      </c>
    </row>
    <row r="3604" spans="12:17" x14ac:dyDescent="0.3">
      <c r="L3604">
        <v>3598</v>
      </c>
      <c r="M3604" t="s">
        <v>2883</v>
      </c>
      <c r="N3604" t="s">
        <v>28423</v>
      </c>
      <c r="O3604" t="s">
        <v>2884</v>
      </c>
      <c r="P3604" t="s">
        <v>33965</v>
      </c>
      <c r="Q3604" t="s">
        <v>2883</v>
      </c>
    </row>
    <row r="3605" spans="12:17" x14ac:dyDescent="0.3">
      <c r="L3605">
        <v>3599</v>
      </c>
      <c r="M3605" t="s">
        <v>2885</v>
      </c>
      <c r="N3605" t="s">
        <v>28425</v>
      </c>
      <c r="O3605" t="s">
        <v>2886</v>
      </c>
      <c r="P3605" t="s">
        <v>33966</v>
      </c>
      <c r="Q3605" t="s">
        <v>2885</v>
      </c>
    </row>
    <row r="3606" spans="12:17" x14ac:dyDescent="0.3">
      <c r="L3606">
        <v>3600</v>
      </c>
      <c r="M3606" t="s">
        <v>2887</v>
      </c>
      <c r="N3606" t="s">
        <v>28427</v>
      </c>
      <c r="O3606" t="s">
        <v>2888</v>
      </c>
      <c r="P3606" t="s">
        <v>33967</v>
      </c>
      <c r="Q3606" t="s">
        <v>2887</v>
      </c>
    </row>
    <row r="3607" spans="12:17" x14ac:dyDescent="0.3">
      <c r="L3607">
        <v>3601</v>
      </c>
      <c r="M3607" t="s">
        <v>2889</v>
      </c>
      <c r="N3607" t="s">
        <v>28429</v>
      </c>
      <c r="O3607" t="s">
        <v>2890</v>
      </c>
      <c r="P3607" t="s">
        <v>33968</v>
      </c>
      <c r="Q3607" t="s">
        <v>2889</v>
      </c>
    </row>
    <row r="3608" spans="12:17" x14ac:dyDescent="0.3">
      <c r="L3608">
        <v>3602</v>
      </c>
      <c r="M3608" t="s">
        <v>2891</v>
      </c>
      <c r="N3608" t="s">
        <v>28431</v>
      </c>
      <c r="O3608" t="s">
        <v>2892</v>
      </c>
      <c r="P3608" t="s">
        <v>33969</v>
      </c>
      <c r="Q3608" t="s">
        <v>2891</v>
      </c>
    </row>
    <row r="3609" spans="12:17" x14ac:dyDescent="0.3">
      <c r="L3609">
        <v>3603</v>
      </c>
      <c r="M3609" t="s">
        <v>2893</v>
      </c>
      <c r="N3609" t="s">
        <v>28390</v>
      </c>
      <c r="O3609" t="s">
        <v>2894</v>
      </c>
      <c r="P3609" t="s">
        <v>33970</v>
      </c>
      <c r="Q3609" t="s">
        <v>2893</v>
      </c>
    </row>
    <row r="3610" spans="12:17" x14ac:dyDescent="0.3">
      <c r="L3610">
        <v>3604</v>
      </c>
      <c r="M3610" t="s">
        <v>2895</v>
      </c>
      <c r="N3610" t="s">
        <v>28392</v>
      </c>
      <c r="O3610" t="s">
        <v>2896</v>
      </c>
      <c r="P3610" t="s">
        <v>33971</v>
      </c>
      <c r="Q3610" t="s">
        <v>2895</v>
      </c>
    </row>
    <row r="3611" spans="12:17" x14ac:dyDescent="0.3">
      <c r="L3611">
        <v>3605</v>
      </c>
      <c r="M3611" t="s">
        <v>12133</v>
      </c>
      <c r="N3611" t="s">
        <v>10168</v>
      </c>
      <c r="O3611" t="s">
        <v>12135</v>
      </c>
      <c r="P3611" t="s">
        <v>33972</v>
      </c>
      <c r="Q3611" t="s">
        <v>12133</v>
      </c>
    </row>
    <row r="3612" spans="12:17" x14ac:dyDescent="0.3">
      <c r="L3612">
        <v>3606</v>
      </c>
      <c r="M3612" t="s">
        <v>12136</v>
      </c>
      <c r="N3612" t="s">
        <v>10171</v>
      </c>
      <c r="O3612" t="s">
        <v>12138</v>
      </c>
      <c r="P3612" t="s">
        <v>33973</v>
      </c>
      <c r="Q3612" t="s">
        <v>12136</v>
      </c>
    </row>
    <row r="3613" spans="12:17" x14ac:dyDescent="0.3">
      <c r="L3613">
        <v>3607</v>
      </c>
      <c r="M3613" t="s">
        <v>12139</v>
      </c>
      <c r="N3613" t="s">
        <v>10174</v>
      </c>
      <c r="O3613" t="s">
        <v>12141</v>
      </c>
      <c r="P3613" t="s">
        <v>33974</v>
      </c>
      <c r="Q3613" t="s">
        <v>12139</v>
      </c>
    </row>
    <row r="3614" spans="12:17" x14ac:dyDescent="0.3">
      <c r="L3614">
        <v>3608</v>
      </c>
      <c r="M3614" t="s">
        <v>33975</v>
      </c>
      <c r="N3614" t="s">
        <v>10176</v>
      </c>
      <c r="O3614" t="s">
        <v>12143</v>
      </c>
      <c r="P3614" t="s">
        <v>33976</v>
      </c>
      <c r="Q3614" t="s">
        <v>33975</v>
      </c>
    </row>
    <row r="3615" spans="12:17" x14ac:dyDescent="0.3">
      <c r="L3615">
        <v>3609</v>
      </c>
      <c r="M3615" t="s">
        <v>12144</v>
      </c>
      <c r="N3615" t="s">
        <v>10179</v>
      </c>
      <c r="O3615" t="s">
        <v>12146</v>
      </c>
      <c r="P3615" t="s">
        <v>33977</v>
      </c>
      <c r="Q3615" t="s">
        <v>12144</v>
      </c>
    </row>
    <row r="3616" spans="12:17" x14ac:dyDescent="0.3">
      <c r="L3616">
        <v>3610</v>
      </c>
      <c r="M3616" t="s">
        <v>12147</v>
      </c>
      <c r="N3616" t="s">
        <v>10182</v>
      </c>
      <c r="O3616" t="s">
        <v>12149</v>
      </c>
      <c r="P3616" t="s">
        <v>33978</v>
      </c>
      <c r="Q3616" t="s">
        <v>12147</v>
      </c>
    </row>
    <row r="3617" spans="12:17" x14ac:dyDescent="0.3">
      <c r="L3617">
        <v>3611</v>
      </c>
      <c r="M3617" t="s">
        <v>12150</v>
      </c>
      <c r="N3617" t="s">
        <v>10185</v>
      </c>
      <c r="O3617" t="s">
        <v>12152</v>
      </c>
      <c r="P3617" t="s">
        <v>33979</v>
      </c>
      <c r="Q3617" t="s">
        <v>12150</v>
      </c>
    </row>
    <row r="3618" spans="12:17" x14ac:dyDescent="0.3">
      <c r="L3618">
        <v>3612</v>
      </c>
      <c r="M3618" t="s">
        <v>12153</v>
      </c>
      <c r="N3618" t="s">
        <v>10188</v>
      </c>
      <c r="O3618" t="s">
        <v>12155</v>
      </c>
      <c r="P3618" t="s">
        <v>33980</v>
      </c>
      <c r="Q3618" t="s">
        <v>12153</v>
      </c>
    </row>
    <row r="3619" spans="12:17" x14ac:dyDescent="0.3">
      <c r="L3619">
        <v>3613</v>
      </c>
      <c r="M3619" t="s">
        <v>12156</v>
      </c>
      <c r="N3619" t="s">
        <v>10191</v>
      </c>
      <c r="O3619" t="s">
        <v>12158</v>
      </c>
      <c r="P3619" t="s">
        <v>33981</v>
      </c>
      <c r="Q3619" t="s">
        <v>12156</v>
      </c>
    </row>
    <row r="3620" spans="12:17" x14ac:dyDescent="0.3">
      <c r="L3620">
        <v>3614</v>
      </c>
      <c r="M3620" t="s">
        <v>12096</v>
      </c>
      <c r="N3620" t="s">
        <v>10131</v>
      </c>
      <c r="O3620" t="s">
        <v>26199</v>
      </c>
      <c r="P3620" t="s">
        <v>33982</v>
      </c>
      <c r="Q3620" t="s">
        <v>12096</v>
      </c>
    </row>
    <row r="3621" spans="12:17" x14ac:dyDescent="0.3">
      <c r="L3621">
        <v>3615</v>
      </c>
      <c r="M3621" t="s">
        <v>12159</v>
      </c>
      <c r="N3621" t="s">
        <v>10194</v>
      </c>
      <c r="O3621" t="s">
        <v>12161</v>
      </c>
      <c r="P3621" t="s">
        <v>33983</v>
      </c>
      <c r="Q3621" t="s">
        <v>12159</v>
      </c>
    </row>
    <row r="3622" spans="12:17" x14ac:dyDescent="0.3">
      <c r="L3622">
        <v>3616</v>
      </c>
      <c r="M3622" t="s">
        <v>12162</v>
      </c>
      <c r="N3622" t="s">
        <v>10197</v>
      </c>
      <c r="O3622" t="s">
        <v>12164</v>
      </c>
      <c r="P3622" t="s">
        <v>33984</v>
      </c>
      <c r="Q3622" t="s">
        <v>12162</v>
      </c>
    </row>
    <row r="3623" spans="12:17" x14ac:dyDescent="0.3">
      <c r="L3623">
        <v>3617</v>
      </c>
      <c r="M3623" t="s">
        <v>12165</v>
      </c>
      <c r="N3623" t="s">
        <v>10200</v>
      </c>
      <c r="O3623" t="s">
        <v>12167</v>
      </c>
      <c r="P3623" t="s">
        <v>33985</v>
      </c>
      <c r="Q3623" t="s">
        <v>12165</v>
      </c>
    </row>
    <row r="3624" spans="12:17" x14ac:dyDescent="0.3">
      <c r="L3624">
        <v>3618</v>
      </c>
      <c r="M3624" t="s">
        <v>12168</v>
      </c>
      <c r="N3624" t="s">
        <v>10203</v>
      </c>
      <c r="O3624" t="s">
        <v>12170</v>
      </c>
      <c r="P3624" t="s">
        <v>33986</v>
      </c>
      <c r="Q3624" t="s">
        <v>12168</v>
      </c>
    </row>
    <row r="3625" spans="12:17" x14ac:dyDescent="0.3">
      <c r="L3625">
        <v>3619</v>
      </c>
      <c r="M3625" t="s">
        <v>12171</v>
      </c>
      <c r="N3625" t="s">
        <v>10206</v>
      </c>
      <c r="O3625" t="s">
        <v>12173</v>
      </c>
      <c r="P3625" t="s">
        <v>33987</v>
      </c>
      <c r="Q3625" t="s">
        <v>12171</v>
      </c>
    </row>
    <row r="3626" spans="12:17" x14ac:dyDescent="0.3">
      <c r="L3626">
        <v>3620</v>
      </c>
      <c r="M3626" t="s">
        <v>12174</v>
      </c>
      <c r="N3626" t="s">
        <v>10209</v>
      </c>
      <c r="O3626" t="s">
        <v>12176</v>
      </c>
      <c r="P3626" t="s">
        <v>33988</v>
      </c>
      <c r="Q3626" t="s">
        <v>12174</v>
      </c>
    </row>
    <row r="3627" spans="12:17" x14ac:dyDescent="0.3">
      <c r="L3627">
        <v>3621</v>
      </c>
      <c r="M3627" t="s">
        <v>12177</v>
      </c>
      <c r="N3627" t="s">
        <v>10212</v>
      </c>
      <c r="O3627" t="s">
        <v>12179</v>
      </c>
      <c r="P3627" t="s">
        <v>33989</v>
      </c>
      <c r="Q3627" t="s">
        <v>12177</v>
      </c>
    </row>
    <row r="3628" spans="12:17" x14ac:dyDescent="0.3">
      <c r="L3628">
        <v>3622</v>
      </c>
      <c r="M3628" t="s">
        <v>12180</v>
      </c>
      <c r="N3628" t="s">
        <v>10215</v>
      </c>
      <c r="O3628" t="s">
        <v>12182</v>
      </c>
      <c r="P3628" t="s">
        <v>33990</v>
      </c>
      <c r="Q3628" t="s">
        <v>12180</v>
      </c>
    </row>
    <row r="3629" spans="12:17" x14ac:dyDescent="0.3">
      <c r="L3629">
        <v>3623</v>
      </c>
      <c r="M3629" t="s">
        <v>12183</v>
      </c>
      <c r="N3629" t="s">
        <v>10218</v>
      </c>
      <c r="O3629" t="s">
        <v>12185</v>
      </c>
      <c r="P3629" t="s">
        <v>33991</v>
      </c>
      <c r="Q3629" t="s">
        <v>12183</v>
      </c>
    </row>
    <row r="3630" spans="12:17" x14ac:dyDescent="0.3">
      <c r="L3630">
        <v>3624</v>
      </c>
      <c r="M3630" t="s">
        <v>12186</v>
      </c>
      <c r="N3630" t="s">
        <v>10221</v>
      </c>
      <c r="O3630" t="s">
        <v>12188</v>
      </c>
      <c r="P3630" t="s">
        <v>33992</v>
      </c>
      <c r="Q3630" t="s">
        <v>12186</v>
      </c>
    </row>
    <row r="3631" spans="12:17" x14ac:dyDescent="0.3">
      <c r="L3631">
        <v>3625</v>
      </c>
      <c r="M3631" t="s">
        <v>12189</v>
      </c>
      <c r="N3631" t="s">
        <v>10224</v>
      </c>
      <c r="O3631" t="s">
        <v>12191</v>
      </c>
      <c r="P3631" t="s">
        <v>33993</v>
      </c>
      <c r="Q3631" t="s">
        <v>12189</v>
      </c>
    </row>
    <row r="3632" spans="12:17" x14ac:dyDescent="0.3">
      <c r="L3632">
        <v>3626</v>
      </c>
      <c r="M3632" t="s">
        <v>12192</v>
      </c>
      <c r="N3632" t="s">
        <v>10227</v>
      </c>
      <c r="O3632" t="s">
        <v>12194</v>
      </c>
      <c r="P3632" t="s">
        <v>33994</v>
      </c>
      <c r="Q3632" t="s">
        <v>12192</v>
      </c>
    </row>
    <row r="3633" spans="12:17" x14ac:dyDescent="0.3">
      <c r="L3633">
        <v>3627</v>
      </c>
      <c r="M3633" t="s">
        <v>12195</v>
      </c>
      <c r="N3633" t="s">
        <v>10230</v>
      </c>
      <c r="O3633" t="s">
        <v>12197</v>
      </c>
      <c r="P3633" t="s">
        <v>33995</v>
      </c>
      <c r="Q3633" t="s">
        <v>12195</v>
      </c>
    </row>
    <row r="3634" spans="12:17" x14ac:dyDescent="0.3">
      <c r="L3634">
        <v>3628</v>
      </c>
      <c r="M3634" t="s">
        <v>12198</v>
      </c>
      <c r="N3634" t="s">
        <v>10233</v>
      </c>
      <c r="O3634" t="s">
        <v>12200</v>
      </c>
      <c r="P3634" t="s">
        <v>33996</v>
      </c>
      <c r="Q3634" t="s">
        <v>12198</v>
      </c>
    </row>
    <row r="3635" spans="12:17" x14ac:dyDescent="0.3">
      <c r="L3635">
        <v>3629</v>
      </c>
      <c r="M3635" t="s">
        <v>12201</v>
      </c>
      <c r="N3635" t="s">
        <v>10236</v>
      </c>
      <c r="O3635" t="s">
        <v>12203</v>
      </c>
      <c r="P3635" t="s">
        <v>33997</v>
      </c>
      <c r="Q3635" t="s">
        <v>12201</v>
      </c>
    </row>
    <row r="3636" spans="12:17" x14ac:dyDescent="0.3">
      <c r="L3636">
        <v>3630</v>
      </c>
      <c r="M3636" t="s">
        <v>12204</v>
      </c>
      <c r="N3636" t="s">
        <v>10239</v>
      </c>
      <c r="O3636" t="s">
        <v>12206</v>
      </c>
      <c r="P3636" t="s">
        <v>33998</v>
      </c>
      <c r="Q3636" t="s">
        <v>12204</v>
      </c>
    </row>
    <row r="3637" spans="12:17" x14ac:dyDescent="0.3">
      <c r="L3637">
        <v>3631</v>
      </c>
      <c r="M3637" t="s">
        <v>12207</v>
      </c>
      <c r="N3637" t="s">
        <v>10242</v>
      </c>
      <c r="O3637" t="s">
        <v>12209</v>
      </c>
      <c r="P3637" t="s">
        <v>33999</v>
      </c>
      <c r="Q3637" t="s">
        <v>12207</v>
      </c>
    </row>
    <row r="3638" spans="12:17" x14ac:dyDescent="0.3">
      <c r="L3638">
        <v>3632</v>
      </c>
      <c r="M3638" t="s">
        <v>12210</v>
      </c>
      <c r="N3638" t="s">
        <v>10245</v>
      </c>
      <c r="O3638" t="s">
        <v>12212</v>
      </c>
      <c r="P3638" t="s">
        <v>34000</v>
      </c>
      <c r="Q3638" t="s">
        <v>12210</v>
      </c>
    </row>
    <row r="3639" spans="12:17" x14ac:dyDescent="0.3">
      <c r="L3639">
        <v>3633</v>
      </c>
      <c r="M3639" t="s">
        <v>12213</v>
      </c>
      <c r="N3639" t="s">
        <v>10248</v>
      </c>
      <c r="O3639" t="s">
        <v>12215</v>
      </c>
      <c r="P3639" t="s">
        <v>34001</v>
      </c>
      <c r="Q3639" t="s">
        <v>12213</v>
      </c>
    </row>
    <row r="3640" spans="12:17" x14ac:dyDescent="0.3">
      <c r="L3640">
        <v>3634</v>
      </c>
      <c r="M3640" t="s">
        <v>12216</v>
      </c>
      <c r="N3640" t="s">
        <v>10251</v>
      </c>
      <c r="O3640" t="s">
        <v>12218</v>
      </c>
      <c r="P3640" t="s">
        <v>34002</v>
      </c>
      <c r="Q3640" t="s">
        <v>12216</v>
      </c>
    </row>
    <row r="3641" spans="12:17" x14ac:dyDescent="0.3">
      <c r="L3641">
        <v>3635</v>
      </c>
      <c r="M3641" t="s">
        <v>12219</v>
      </c>
      <c r="N3641" t="s">
        <v>10254</v>
      </c>
      <c r="O3641" t="s">
        <v>12221</v>
      </c>
      <c r="P3641" t="s">
        <v>34003</v>
      </c>
      <c r="Q3641" t="s">
        <v>12219</v>
      </c>
    </row>
    <row r="3642" spans="12:17" x14ac:dyDescent="0.3">
      <c r="L3642">
        <v>3636</v>
      </c>
      <c r="M3642" t="s">
        <v>12222</v>
      </c>
      <c r="N3642" t="s">
        <v>10257</v>
      </c>
      <c r="O3642" t="s">
        <v>12224</v>
      </c>
      <c r="P3642" t="s">
        <v>34004</v>
      </c>
      <c r="Q3642" t="s">
        <v>12222</v>
      </c>
    </row>
    <row r="3643" spans="12:17" x14ac:dyDescent="0.3">
      <c r="L3643">
        <v>3637</v>
      </c>
      <c r="M3643" t="s">
        <v>12225</v>
      </c>
      <c r="N3643" t="s">
        <v>10260</v>
      </c>
      <c r="O3643" t="s">
        <v>12227</v>
      </c>
      <c r="P3643" t="s">
        <v>34005</v>
      </c>
      <c r="Q3643" t="s">
        <v>12225</v>
      </c>
    </row>
    <row r="3644" spans="12:17" x14ac:dyDescent="0.3">
      <c r="L3644">
        <v>3638</v>
      </c>
      <c r="M3644" t="s">
        <v>12228</v>
      </c>
      <c r="N3644" t="s">
        <v>10263</v>
      </c>
      <c r="O3644" t="s">
        <v>12230</v>
      </c>
      <c r="P3644" t="s">
        <v>34006</v>
      </c>
      <c r="Q3644" t="s">
        <v>12228</v>
      </c>
    </row>
    <row r="3645" spans="12:17" x14ac:dyDescent="0.3">
      <c r="L3645">
        <v>3639</v>
      </c>
      <c r="M3645" t="s">
        <v>12231</v>
      </c>
      <c r="N3645" t="s">
        <v>10266</v>
      </c>
      <c r="O3645" t="s">
        <v>12233</v>
      </c>
      <c r="P3645" t="s">
        <v>34007</v>
      </c>
      <c r="Q3645" t="s">
        <v>12231</v>
      </c>
    </row>
    <row r="3646" spans="12:17" x14ac:dyDescent="0.3">
      <c r="L3646">
        <v>3640</v>
      </c>
      <c r="M3646" t="s">
        <v>27134</v>
      </c>
      <c r="N3646" t="s">
        <v>10268</v>
      </c>
      <c r="O3646" t="s">
        <v>12235</v>
      </c>
      <c r="P3646" t="s">
        <v>34008</v>
      </c>
      <c r="Q3646" t="s">
        <v>27134</v>
      </c>
    </row>
    <row r="3647" spans="12:17" x14ac:dyDescent="0.3">
      <c r="L3647">
        <v>3641</v>
      </c>
      <c r="M3647" t="s">
        <v>27135</v>
      </c>
      <c r="N3647" t="s">
        <v>10270</v>
      </c>
      <c r="O3647" t="s">
        <v>12237</v>
      </c>
      <c r="P3647" t="s">
        <v>34009</v>
      </c>
      <c r="Q3647" t="s">
        <v>27135</v>
      </c>
    </row>
    <row r="3648" spans="12:17" x14ac:dyDescent="0.3">
      <c r="L3648">
        <v>3642</v>
      </c>
      <c r="M3648" t="s">
        <v>27136</v>
      </c>
      <c r="N3648" t="s">
        <v>10272</v>
      </c>
      <c r="O3648" t="s">
        <v>12239</v>
      </c>
      <c r="P3648" t="s">
        <v>34010</v>
      </c>
      <c r="Q3648" t="s">
        <v>27136</v>
      </c>
    </row>
    <row r="3649" spans="12:17" x14ac:dyDescent="0.3">
      <c r="L3649">
        <v>3643</v>
      </c>
      <c r="M3649" t="s">
        <v>12240</v>
      </c>
      <c r="N3649" t="s">
        <v>10275</v>
      </c>
      <c r="O3649" t="s">
        <v>12242</v>
      </c>
      <c r="P3649" t="s">
        <v>34011</v>
      </c>
      <c r="Q3649" t="s">
        <v>12240</v>
      </c>
    </row>
    <row r="3650" spans="12:17" x14ac:dyDescent="0.3">
      <c r="L3650">
        <v>3644</v>
      </c>
      <c r="M3650" t="s">
        <v>2875</v>
      </c>
      <c r="N3650" t="s">
        <v>28415</v>
      </c>
      <c r="O3650" t="s">
        <v>2876</v>
      </c>
      <c r="P3650" t="s">
        <v>34012</v>
      </c>
      <c r="Q3650" t="s">
        <v>2875</v>
      </c>
    </row>
    <row r="3651" spans="12:17" x14ac:dyDescent="0.3">
      <c r="L3651">
        <v>3645</v>
      </c>
      <c r="M3651" t="s">
        <v>2877</v>
      </c>
      <c r="N3651" t="s">
        <v>28417</v>
      </c>
      <c r="O3651" t="s">
        <v>2878</v>
      </c>
      <c r="P3651" t="s">
        <v>34013</v>
      </c>
      <c r="Q3651" t="s">
        <v>2877</v>
      </c>
    </row>
    <row r="3652" spans="12:17" x14ac:dyDescent="0.3">
      <c r="L3652">
        <v>3646</v>
      </c>
      <c r="M3652" t="s">
        <v>2879</v>
      </c>
      <c r="N3652" t="s">
        <v>28419</v>
      </c>
      <c r="O3652" t="s">
        <v>2880</v>
      </c>
      <c r="P3652" t="s">
        <v>34014</v>
      </c>
      <c r="Q3652" t="s">
        <v>2879</v>
      </c>
    </row>
    <row r="3653" spans="12:17" x14ac:dyDescent="0.3">
      <c r="L3653">
        <v>3647</v>
      </c>
      <c r="M3653" t="s">
        <v>2881</v>
      </c>
      <c r="N3653" t="s">
        <v>28421</v>
      </c>
      <c r="O3653" t="s">
        <v>2882</v>
      </c>
      <c r="P3653" t="s">
        <v>34015</v>
      </c>
      <c r="Q3653" t="s">
        <v>2881</v>
      </c>
    </row>
    <row r="3654" spans="12:17" x14ac:dyDescent="0.3">
      <c r="L3654">
        <v>3648</v>
      </c>
      <c r="M3654" t="s">
        <v>2883</v>
      </c>
      <c r="N3654" t="s">
        <v>28423</v>
      </c>
      <c r="O3654" t="s">
        <v>2884</v>
      </c>
      <c r="P3654" t="s">
        <v>34016</v>
      </c>
      <c r="Q3654" t="s">
        <v>2883</v>
      </c>
    </row>
    <row r="3655" spans="12:17" x14ac:dyDescent="0.3">
      <c r="L3655">
        <v>3649</v>
      </c>
      <c r="M3655" t="s">
        <v>2885</v>
      </c>
      <c r="N3655" t="s">
        <v>28425</v>
      </c>
      <c r="O3655" t="s">
        <v>2886</v>
      </c>
      <c r="P3655" t="s">
        <v>34017</v>
      </c>
      <c r="Q3655" t="s">
        <v>2885</v>
      </c>
    </row>
    <row r="3656" spans="12:17" x14ac:dyDescent="0.3">
      <c r="L3656">
        <v>3650</v>
      </c>
      <c r="M3656" t="s">
        <v>2887</v>
      </c>
      <c r="N3656" t="s">
        <v>28427</v>
      </c>
      <c r="O3656" t="s">
        <v>2888</v>
      </c>
      <c r="P3656" t="s">
        <v>34018</v>
      </c>
      <c r="Q3656" t="s">
        <v>2887</v>
      </c>
    </row>
    <row r="3657" spans="12:17" x14ac:dyDescent="0.3">
      <c r="L3657">
        <v>3651</v>
      </c>
      <c r="M3657" t="s">
        <v>2889</v>
      </c>
      <c r="N3657" t="s">
        <v>28429</v>
      </c>
      <c r="O3657" t="s">
        <v>2890</v>
      </c>
      <c r="P3657" t="s">
        <v>34019</v>
      </c>
      <c r="Q3657" t="s">
        <v>2889</v>
      </c>
    </row>
    <row r="3658" spans="12:17" x14ac:dyDescent="0.3">
      <c r="L3658">
        <v>3652</v>
      </c>
      <c r="M3658" t="s">
        <v>12249</v>
      </c>
      <c r="N3658" t="s">
        <v>10284</v>
      </c>
      <c r="O3658" t="s">
        <v>12251</v>
      </c>
      <c r="P3658" t="s">
        <v>34020</v>
      </c>
      <c r="Q3658" t="s">
        <v>12249</v>
      </c>
    </row>
    <row r="3659" spans="12:17" x14ac:dyDescent="0.3">
      <c r="L3659">
        <v>3653</v>
      </c>
      <c r="M3659" t="s">
        <v>12252</v>
      </c>
      <c r="N3659" t="s">
        <v>10113</v>
      </c>
      <c r="O3659" t="s">
        <v>34021</v>
      </c>
      <c r="P3659" t="s">
        <v>34022</v>
      </c>
      <c r="Q3659" t="s">
        <v>12252</v>
      </c>
    </row>
    <row r="3660" spans="12:17" x14ac:dyDescent="0.3">
      <c r="L3660">
        <v>3654</v>
      </c>
      <c r="M3660" t="s">
        <v>12253</v>
      </c>
      <c r="N3660" t="s">
        <v>10115</v>
      </c>
      <c r="O3660" t="s">
        <v>34023</v>
      </c>
      <c r="P3660" t="s">
        <v>34024</v>
      </c>
      <c r="Q3660" t="s">
        <v>12253</v>
      </c>
    </row>
    <row r="3661" spans="12:17" x14ac:dyDescent="0.3">
      <c r="L3661">
        <v>3655</v>
      </c>
      <c r="M3661" t="s">
        <v>12254</v>
      </c>
      <c r="N3661" t="s">
        <v>10118</v>
      </c>
      <c r="O3661" t="s">
        <v>34025</v>
      </c>
      <c r="P3661" t="s">
        <v>34026</v>
      </c>
      <c r="Q3661" t="s">
        <v>12254</v>
      </c>
    </row>
    <row r="3662" spans="12:17" x14ac:dyDescent="0.3">
      <c r="L3662">
        <v>3656</v>
      </c>
      <c r="M3662" t="s">
        <v>12255</v>
      </c>
      <c r="N3662" t="s">
        <v>10121</v>
      </c>
      <c r="O3662" t="s">
        <v>34027</v>
      </c>
      <c r="P3662" t="s">
        <v>34028</v>
      </c>
      <c r="Q3662" t="s">
        <v>12255</v>
      </c>
    </row>
    <row r="3663" spans="12:17" x14ac:dyDescent="0.3">
      <c r="L3663">
        <v>3657</v>
      </c>
      <c r="M3663" t="s">
        <v>12256</v>
      </c>
      <c r="N3663" t="s">
        <v>10124</v>
      </c>
      <c r="O3663" t="s">
        <v>34029</v>
      </c>
      <c r="P3663" t="s">
        <v>34030</v>
      </c>
      <c r="Q3663" t="s">
        <v>12256</v>
      </c>
    </row>
    <row r="3664" spans="12:17" x14ac:dyDescent="0.3">
      <c r="L3664">
        <v>3658</v>
      </c>
      <c r="M3664" t="s">
        <v>12257</v>
      </c>
      <c r="N3664" t="s">
        <v>10127</v>
      </c>
      <c r="O3664" t="s">
        <v>34031</v>
      </c>
      <c r="P3664" t="s">
        <v>34032</v>
      </c>
      <c r="Q3664" t="s">
        <v>12257</v>
      </c>
    </row>
    <row r="3665" spans="12:17" x14ac:dyDescent="0.3">
      <c r="L3665">
        <v>3659</v>
      </c>
      <c r="M3665" t="s">
        <v>12258</v>
      </c>
      <c r="N3665" t="s">
        <v>33936</v>
      </c>
      <c r="O3665" t="s">
        <v>34033</v>
      </c>
      <c r="P3665" t="s">
        <v>34034</v>
      </c>
      <c r="Q3665" t="s">
        <v>12258</v>
      </c>
    </row>
    <row r="3666" spans="12:17" x14ac:dyDescent="0.3">
      <c r="L3666">
        <v>3660</v>
      </c>
      <c r="M3666" t="s">
        <v>12260</v>
      </c>
      <c r="N3666" t="s">
        <v>10132</v>
      </c>
      <c r="O3666" t="s">
        <v>34035</v>
      </c>
      <c r="P3666" t="s">
        <v>34036</v>
      </c>
      <c r="Q3666" t="s">
        <v>12260</v>
      </c>
    </row>
    <row r="3667" spans="12:17" x14ac:dyDescent="0.3">
      <c r="L3667">
        <v>3661</v>
      </c>
      <c r="M3667" t="s">
        <v>12261</v>
      </c>
      <c r="N3667" t="s">
        <v>10133</v>
      </c>
      <c r="O3667" t="s">
        <v>34037</v>
      </c>
      <c r="P3667" t="s">
        <v>34038</v>
      </c>
      <c r="Q3667" t="s">
        <v>12261</v>
      </c>
    </row>
    <row r="3668" spans="12:17" x14ac:dyDescent="0.3">
      <c r="L3668">
        <v>3662</v>
      </c>
      <c r="M3668" t="s">
        <v>12262</v>
      </c>
      <c r="N3668" t="s">
        <v>10135</v>
      </c>
      <c r="O3668" t="s">
        <v>34039</v>
      </c>
      <c r="P3668" t="s">
        <v>34040</v>
      </c>
      <c r="Q3668" t="s">
        <v>12262</v>
      </c>
    </row>
    <row r="3669" spans="12:17" x14ac:dyDescent="0.3">
      <c r="L3669">
        <v>3663</v>
      </c>
      <c r="M3669" t="s">
        <v>12263</v>
      </c>
      <c r="N3669" t="s">
        <v>10137</v>
      </c>
      <c r="O3669" t="s">
        <v>34041</v>
      </c>
      <c r="P3669" t="s">
        <v>34042</v>
      </c>
      <c r="Q3669" t="s">
        <v>12263</v>
      </c>
    </row>
    <row r="3670" spans="12:17" x14ac:dyDescent="0.3">
      <c r="L3670">
        <v>3664</v>
      </c>
      <c r="M3670" t="s">
        <v>12264</v>
      </c>
      <c r="N3670" t="s">
        <v>10139</v>
      </c>
      <c r="O3670" t="s">
        <v>34043</v>
      </c>
      <c r="P3670" t="s">
        <v>34044</v>
      </c>
      <c r="Q3670" t="s">
        <v>12264</v>
      </c>
    </row>
    <row r="3671" spans="12:17" x14ac:dyDescent="0.3">
      <c r="L3671">
        <v>3665</v>
      </c>
      <c r="M3671" t="s">
        <v>12265</v>
      </c>
      <c r="N3671" t="s">
        <v>26143</v>
      </c>
      <c r="O3671" t="s">
        <v>34045</v>
      </c>
      <c r="P3671" t="s">
        <v>34046</v>
      </c>
      <c r="Q3671" t="s">
        <v>12265</v>
      </c>
    </row>
    <row r="3672" spans="12:17" x14ac:dyDescent="0.3">
      <c r="L3672">
        <v>3666</v>
      </c>
      <c r="M3672" t="s">
        <v>12266</v>
      </c>
      <c r="N3672" t="s">
        <v>26144</v>
      </c>
      <c r="O3672" t="s">
        <v>34047</v>
      </c>
      <c r="P3672" t="s">
        <v>34048</v>
      </c>
      <c r="Q3672" t="s">
        <v>12266</v>
      </c>
    </row>
    <row r="3673" spans="12:17" x14ac:dyDescent="0.3">
      <c r="L3673">
        <v>3667</v>
      </c>
      <c r="M3673" t="s">
        <v>12267</v>
      </c>
      <c r="N3673" t="s">
        <v>26145</v>
      </c>
      <c r="O3673" t="s">
        <v>34049</v>
      </c>
      <c r="P3673" t="s">
        <v>34050</v>
      </c>
      <c r="Q3673" t="s">
        <v>12267</v>
      </c>
    </row>
    <row r="3674" spans="12:17" x14ac:dyDescent="0.3">
      <c r="L3674">
        <v>3668</v>
      </c>
      <c r="M3674" t="s">
        <v>12268</v>
      </c>
      <c r="N3674" t="s">
        <v>10147</v>
      </c>
      <c r="O3674" t="s">
        <v>34051</v>
      </c>
      <c r="P3674" t="s">
        <v>34052</v>
      </c>
      <c r="Q3674" t="s">
        <v>12268</v>
      </c>
    </row>
    <row r="3675" spans="12:17" x14ac:dyDescent="0.3">
      <c r="L3675">
        <v>3669</v>
      </c>
      <c r="M3675" t="s">
        <v>12269</v>
      </c>
      <c r="N3675" t="s">
        <v>33947</v>
      </c>
      <c r="O3675" t="s">
        <v>34053</v>
      </c>
      <c r="P3675" t="s">
        <v>34054</v>
      </c>
      <c r="Q3675" t="s">
        <v>12269</v>
      </c>
    </row>
    <row r="3676" spans="12:17" x14ac:dyDescent="0.3">
      <c r="L3676">
        <v>3670</v>
      </c>
      <c r="M3676" t="s">
        <v>34055</v>
      </c>
      <c r="N3676" t="s">
        <v>33950</v>
      </c>
      <c r="O3676" t="s">
        <v>34056</v>
      </c>
      <c r="P3676" t="s">
        <v>34057</v>
      </c>
      <c r="Q3676" t="s">
        <v>34055</v>
      </c>
    </row>
    <row r="3677" spans="12:17" x14ac:dyDescent="0.3">
      <c r="L3677">
        <v>3671</v>
      </c>
      <c r="M3677" t="s">
        <v>12270</v>
      </c>
      <c r="N3677" t="s">
        <v>10152</v>
      </c>
      <c r="O3677" t="s">
        <v>34058</v>
      </c>
      <c r="P3677" t="s">
        <v>34059</v>
      </c>
      <c r="Q3677" t="s">
        <v>12270</v>
      </c>
    </row>
    <row r="3678" spans="12:17" x14ac:dyDescent="0.3">
      <c r="L3678">
        <v>3672</v>
      </c>
      <c r="M3678" t="s">
        <v>12271</v>
      </c>
      <c r="N3678" t="s">
        <v>10155</v>
      </c>
      <c r="O3678" t="s">
        <v>34060</v>
      </c>
      <c r="P3678" t="s">
        <v>34061</v>
      </c>
      <c r="Q3678" t="s">
        <v>12271</v>
      </c>
    </row>
    <row r="3679" spans="12:17" x14ac:dyDescent="0.3">
      <c r="L3679">
        <v>3673</v>
      </c>
      <c r="M3679" t="s">
        <v>12272</v>
      </c>
      <c r="N3679" t="s">
        <v>10157</v>
      </c>
      <c r="O3679" t="s">
        <v>34062</v>
      </c>
      <c r="P3679" t="s">
        <v>34063</v>
      </c>
      <c r="Q3679" t="s">
        <v>12272</v>
      </c>
    </row>
    <row r="3680" spans="12:17" x14ac:dyDescent="0.3">
      <c r="L3680">
        <v>3674</v>
      </c>
      <c r="M3680" t="s">
        <v>12273</v>
      </c>
      <c r="N3680" t="s">
        <v>10159</v>
      </c>
      <c r="O3680" t="s">
        <v>34064</v>
      </c>
      <c r="P3680" t="s">
        <v>34065</v>
      </c>
      <c r="Q3680" t="s">
        <v>12273</v>
      </c>
    </row>
    <row r="3681" spans="12:17" x14ac:dyDescent="0.3">
      <c r="L3681">
        <v>3675</v>
      </c>
      <c r="M3681" t="s">
        <v>12274</v>
      </c>
      <c r="N3681" t="s">
        <v>10162</v>
      </c>
      <c r="O3681" t="s">
        <v>34066</v>
      </c>
      <c r="P3681" t="s">
        <v>34067</v>
      </c>
      <c r="Q3681" t="s">
        <v>12274</v>
      </c>
    </row>
    <row r="3682" spans="12:17" x14ac:dyDescent="0.3">
      <c r="L3682">
        <v>3676</v>
      </c>
      <c r="M3682" t="s">
        <v>12275</v>
      </c>
      <c r="N3682" t="s">
        <v>10165</v>
      </c>
      <c r="O3682" t="s">
        <v>34068</v>
      </c>
      <c r="P3682" t="s">
        <v>34069</v>
      </c>
      <c r="Q3682" t="s">
        <v>12275</v>
      </c>
    </row>
    <row r="3683" spans="12:17" x14ac:dyDescent="0.3">
      <c r="L3683">
        <v>3677</v>
      </c>
      <c r="M3683" t="s">
        <v>2875</v>
      </c>
      <c r="N3683" t="s">
        <v>28415</v>
      </c>
      <c r="O3683" t="s">
        <v>2876</v>
      </c>
      <c r="P3683" t="s">
        <v>34070</v>
      </c>
      <c r="Q3683" t="s">
        <v>2875</v>
      </c>
    </row>
    <row r="3684" spans="12:17" x14ac:dyDescent="0.3">
      <c r="L3684">
        <v>3678</v>
      </c>
      <c r="M3684" t="s">
        <v>2877</v>
      </c>
      <c r="N3684" t="s">
        <v>28417</v>
      </c>
      <c r="O3684" t="s">
        <v>2878</v>
      </c>
      <c r="P3684" t="s">
        <v>34071</v>
      </c>
      <c r="Q3684" t="s">
        <v>2877</v>
      </c>
    </row>
    <row r="3685" spans="12:17" x14ac:dyDescent="0.3">
      <c r="L3685">
        <v>3679</v>
      </c>
      <c r="M3685" t="s">
        <v>2879</v>
      </c>
      <c r="N3685" t="s">
        <v>28419</v>
      </c>
      <c r="O3685" t="s">
        <v>2880</v>
      </c>
      <c r="P3685" t="s">
        <v>34072</v>
      </c>
      <c r="Q3685" t="s">
        <v>2879</v>
      </c>
    </row>
    <row r="3686" spans="12:17" x14ac:dyDescent="0.3">
      <c r="L3686">
        <v>3680</v>
      </c>
      <c r="M3686" t="s">
        <v>2881</v>
      </c>
      <c r="N3686" t="s">
        <v>28421</v>
      </c>
      <c r="O3686" t="s">
        <v>2882</v>
      </c>
      <c r="P3686" t="s">
        <v>34073</v>
      </c>
      <c r="Q3686" t="s">
        <v>2881</v>
      </c>
    </row>
    <row r="3687" spans="12:17" x14ac:dyDescent="0.3">
      <c r="L3687">
        <v>3681</v>
      </c>
      <c r="M3687" t="s">
        <v>2883</v>
      </c>
      <c r="N3687" t="s">
        <v>28423</v>
      </c>
      <c r="O3687" t="s">
        <v>2884</v>
      </c>
      <c r="P3687" t="s">
        <v>34074</v>
      </c>
      <c r="Q3687" t="s">
        <v>2883</v>
      </c>
    </row>
    <row r="3688" spans="12:17" x14ac:dyDescent="0.3">
      <c r="L3688">
        <v>3682</v>
      </c>
      <c r="M3688" t="s">
        <v>2885</v>
      </c>
      <c r="N3688" t="s">
        <v>28425</v>
      </c>
      <c r="O3688" t="s">
        <v>2886</v>
      </c>
      <c r="P3688" t="s">
        <v>34075</v>
      </c>
      <c r="Q3688" t="s">
        <v>2885</v>
      </c>
    </row>
    <row r="3689" spans="12:17" x14ac:dyDescent="0.3">
      <c r="L3689">
        <v>3683</v>
      </c>
      <c r="M3689" t="s">
        <v>2887</v>
      </c>
      <c r="N3689" t="s">
        <v>28427</v>
      </c>
      <c r="O3689" t="s">
        <v>2888</v>
      </c>
      <c r="P3689" t="s">
        <v>34076</v>
      </c>
      <c r="Q3689" t="s">
        <v>2887</v>
      </c>
    </row>
    <row r="3690" spans="12:17" x14ac:dyDescent="0.3">
      <c r="L3690">
        <v>3684</v>
      </c>
      <c r="M3690" t="s">
        <v>2889</v>
      </c>
      <c r="N3690" t="s">
        <v>28429</v>
      </c>
      <c r="O3690" t="s">
        <v>2890</v>
      </c>
      <c r="P3690" t="s">
        <v>34077</v>
      </c>
      <c r="Q3690" t="s">
        <v>2889</v>
      </c>
    </row>
    <row r="3691" spans="12:17" x14ac:dyDescent="0.3">
      <c r="L3691">
        <v>3685</v>
      </c>
      <c r="M3691" t="s">
        <v>2891</v>
      </c>
      <c r="N3691" t="s">
        <v>28431</v>
      </c>
      <c r="O3691" t="s">
        <v>2892</v>
      </c>
      <c r="P3691" t="s">
        <v>34078</v>
      </c>
      <c r="Q3691" t="s">
        <v>2891</v>
      </c>
    </row>
    <row r="3692" spans="12:17" x14ac:dyDescent="0.3">
      <c r="L3692">
        <v>3686</v>
      </c>
      <c r="M3692" t="s">
        <v>2893</v>
      </c>
      <c r="N3692" t="s">
        <v>28390</v>
      </c>
      <c r="O3692" t="s">
        <v>2894</v>
      </c>
      <c r="P3692" t="s">
        <v>34079</v>
      </c>
      <c r="Q3692" t="s">
        <v>2893</v>
      </c>
    </row>
    <row r="3693" spans="12:17" x14ac:dyDescent="0.3">
      <c r="L3693">
        <v>3687</v>
      </c>
      <c r="M3693" t="s">
        <v>2895</v>
      </c>
      <c r="N3693" t="s">
        <v>28392</v>
      </c>
      <c r="O3693" t="s">
        <v>2896</v>
      </c>
      <c r="P3693" t="s">
        <v>34080</v>
      </c>
      <c r="Q3693" t="s">
        <v>2895</v>
      </c>
    </row>
    <row r="3694" spans="12:17" x14ac:dyDescent="0.3">
      <c r="L3694">
        <v>3688</v>
      </c>
      <c r="M3694" t="s">
        <v>12276</v>
      </c>
      <c r="N3694" t="s">
        <v>10168</v>
      </c>
      <c r="O3694" t="s">
        <v>34081</v>
      </c>
      <c r="P3694" t="s">
        <v>34082</v>
      </c>
      <c r="Q3694" t="s">
        <v>12276</v>
      </c>
    </row>
    <row r="3695" spans="12:17" x14ac:dyDescent="0.3">
      <c r="L3695">
        <v>3689</v>
      </c>
      <c r="M3695" t="s">
        <v>12277</v>
      </c>
      <c r="N3695" t="s">
        <v>10171</v>
      </c>
      <c r="O3695" t="s">
        <v>34083</v>
      </c>
      <c r="P3695" t="s">
        <v>34084</v>
      </c>
      <c r="Q3695" t="s">
        <v>12277</v>
      </c>
    </row>
    <row r="3696" spans="12:17" x14ac:dyDescent="0.3">
      <c r="L3696">
        <v>3690</v>
      </c>
      <c r="M3696" t="s">
        <v>12278</v>
      </c>
      <c r="N3696" t="s">
        <v>10174</v>
      </c>
      <c r="O3696" t="s">
        <v>34085</v>
      </c>
      <c r="P3696" t="s">
        <v>34086</v>
      </c>
      <c r="Q3696" t="s">
        <v>12278</v>
      </c>
    </row>
    <row r="3697" spans="12:17" x14ac:dyDescent="0.3">
      <c r="L3697">
        <v>3691</v>
      </c>
      <c r="M3697" t="s">
        <v>34087</v>
      </c>
      <c r="N3697" t="s">
        <v>10176</v>
      </c>
      <c r="O3697" t="s">
        <v>34088</v>
      </c>
      <c r="P3697" t="s">
        <v>34089</v>
      </c>
      <c r="Q3697" t="s">
        <v>34087</v>
      </c>
    </row>
    <row r="3698" spans="12:17" x14ac:dyDescent="0.3">
      <c r="L3698">
        <v>3692</v>
      </c>
      <c r="M3698" t="s">
        <v>12279</v>
      </c>
      <c r="N3698" t="s">
        <v>10179</v>
      </c>
      <c r="O3698" t="s">
        <v>34090</v>
      </c>
      <c r="P3698" t="s">
        <v>34091</v>
      </c>
      <c r="Q3698" t="s">
        <v>12279</v>
      </c>
    </row>
    <row r="3699" spans="12:17" x14ac:dyDescent="0.3">
      <c r="L3699">
        <v>3693</v>
      </c>
      <c r="M3699" t="s">
        <v>12280</v>
      </c>
      <c r="N3699" t="s">
        <v>10182</v>
      </c>
      <c r="O3699" t="s">
        <v>34092</v>
      </c>
      <c r="P3699" t="s">
        <v>34093</v>
      </c>
      <c r="Q3699" t="s">
        <v>12280</v>
      </c>
    </row>
    <row r="3700" spans="12:17" x14ac:dyDescent="0.3">
      <c r="L3700">
        <v>3694</v>
      </c>
      <c r="M3700" t="s">
        <v>12281</v>
      </c>
      <c r="N3700" t="s">
        <v>10185</v>
      </c>
      <c r="O3700" t="s">
        <v>34094</v>
      </c>
      <c r="P3700" t="s">
        <v>34095</v>
      </c>
      <c r="Q3700" t="s">
        <v>12281</v>
      </c>
    </row>
    <row r="3701" spans="12:17" x14ac:dyDescent="0.3">
      <c r="L3701">
        <v>3695</v>
      </c>
      <c r="M3701" t="s">
        <v>12282</v>
      </c>
      <c r="N3701" t="s">
        <v>10188</v>
      </c>
      <c r="O3701" t="s">
        <v>34096</v>
      </c>
      <c r="P3701" t="s">
        <v>34097</v>
      </c>
      <c r="Q3701" t="s">
        <v>12282</v>
      </c>
    </row>
    <row r="3702" spans="12:17" x14ac:dyDescent="0.3">
      <c r="L3702">
        <v>3696</v>
      </c>
      <c r="M3702" t="s">
        <v>12283</v>
      </c>
      <c r="N3702" t="s">
        <v>10191</v>
      </c>
      <c r="O3702" t="s">
        <v>34098</v>
      </c>
      <c r="P3702" t="s">
        <v>34099</v>
      </c>
      <c r="Q3702" t="s">
        <v>12283</v>
      </c>
    </row>
    <row r="3703" spans="12:17" x14ac:dyDescent="0.3">
      <c r="L3703">
        <v>3697</v>
      </c>
      <c r="M3703" t="s">
        <v>12259</v>
      </c>
      <c r="N3703" t="s">
        <v>10131</v>
      </c>
      <c r="O3703" t="s">
        <v>34100</v>
      </c>
      <c r="P3703" t="s">
        <v>34101</v>
      </c>
      <c r="Q3703" t="s">
        <v>12259</v>
      </c>
    </row>
    <row r="3704" spans="12:17" x14ac:dyDescent="0.3">
      <c r="L3704">
        <v>3698</v>
      </c>
      <c r="M3704" t="s">
        <v>12284</v>
      </c>
      <c r="N3704" t="s">
        <v>10194</v>
      </c>
      <c r="O3704" t="s">
        <v>34102</v>
      </c>
      <c r="P3704" t="s">
        <v>34103</v>
      </c>
      <c r="Q3704" t="s">
        <v>12284</v>
      </c>
    </row>
    <row r="3705" spans="12:17" x14ac:dyDescent="0.3">
      <c r="L3705">
        <v>3699</v>
      </c>
      <c r="M3705" t="s">
        <v>12285</v>
      </c>
      <c r="N3705" t="s">
        <v>10197</v>
      </c>
      <c r="O3705" t="s">
        <v>34104</v>
      </c>
      <c r="P3705" t="s">
        <v>34105</v>
      </c>
      <c r="Q3705" t="s">
        <v>12285</v>
      </c>
    </row>
    <row r="3706" spans="12:17" x14ac:dyDescent="0.3">
      <c r="L3706">
        <v>3700</v>
      </c>
      <c r="M3706" t="s">
        <v>12286</v>
      </c>
      <c r="N3706" t="s">
        <v>10200</v>
      </c>
      <c r="O3706" t="s">
        <v>34106</v>
      </c>
      <c r="P3706" t="s">
        <v>34107</v>
      </c>
      <c r="Q3706" t="s">
        <v>12286</v>
      </c>
    </row>
    <row r="3707" spans="12:17" x14ac:dyDescent="0.3">
      <c r="L3707">
        <v>3701</v>
      </c>
      <c r="M3707" t="s">
        <v>12287</v>
      </c>
      <c r="N3707" t="s">
        <v>10203</v>
      </c>
      <c r="O3707" t="s">
        <v>34108</v>
      </c>
      <c r="P3707" t="s">
        <v>34109</v>
      </c>
      <c r="Q3707" t="s">
        <v>12287</v>
      </c>
    </row>
    <row r="3708" spans="12:17" x14ac:dyDescent="0.3">
      <c r="L3708">
        <v>3702</v>
      </c>
      <c r="M3708" t="s">
        <v>12288</v>
      </c>
      <c r="N3708" t="s">
        <v>10206</v>
      </c>
      <c r="O3708" t="s">
        <v>34110</v>
      </c>
      <c r="P3708" t="s">
        <v>34111</v>
      </c>
      <c r="Q3708" t="s">
        <v>12288</v>
      </c>
    </row>
    <row r="3709" spans="12:17" x14ac:dyDescent="0.3">
      <c r="L3709">
        <v>3703</v>
      </c>
      <c r="M3709" t="s">
        <v>12289</v>
      </c>
      <c r="N3709" t="s">
        <v>10209</v>
      </c>
      <c r="O3709" t="s">
        <v>34112</v>
      </c>
      <c r="P3709" t="s">
        <v>34113</v>
      </c>
      <c r="Q3709" t="s">
        <v>12289</v>
      </c>
    </row>
    <row r="3710" spans="12:17" x14ac:dyDescent="0.3">
      <c r="L3710">
        <v>3704</v>
      </c>
      <c r="M3710" t="s">
        <v>12290</v>
      </c>
      <c r="N3710" t="s">
        <v>10212</v>
      </c>
      <c r="O3710" t="s">
        <v>34114</v>
      </c>
      <c r="P3710" t="s">
        <v>34115</v>
      </c>
      <c r="Q3710" t="s">
        <v>12290</v>
      </c>
    </row>
    <row r="3711" spans="12:17" x14ac:dyDescent="0.3">
      <c r="L3711">
        <v>3705</v>
      </c>
      <c r="M3711" t="s">
        <v>12291</v>
      </c>
      <c r="N3711" t="s">
        <v>10215</v>
      </c>
      <c r="O3711" t="s">
        <v>34116</v>
      </c>
      <c r="P3711" t="s">
        <v>34117</v>
      </c>
      <c r="Q3711" t="s">
        <v>12291</v>
      </c>
    </row>
    <row r="3712" spans="12:17" x14ac:dyDescent="0.3">
      <c r="L3712">
        <v>3706</v>
      </c>
      <c r="M3712" t="s">
        <v>12292</v>
      </c>
      <c r="N3712" t="s">
        <v>10218</v>
      </c>
      <c r="O3712" t="s">
        <v>34118</v>
      </c>
      <c r="P3712" t="s">
        <v>34119</v>
      </c>
      <c r="Q3712" t="s">
        <v>12292</v>
      </c>
    </row>
    <row r="3713" spans="12:17" x14ac:dyDescent="0.3">
      <c r="L3713">
        <v>3707</v>
      </c>
      <c r="M3713" t="s">
        <v>12293</v>
      </c>
      <c r="N3713" t="s">
        <v>10221</v>
      </c>
      <c r="O3713" t="s">
        <v>34120</v>
      </c>
      <c r="P3713" t="s">
        <v>34121</v>
      </c>
      <c r="Q3713" t="s">
        <v>12293</v>
      </c>
    </row>
    <row r="3714" spans="12:17" x14ac:dyDescent="0.3">
      <c r="L3714">
        <v>3708</v>
      </c>
      <c r="M3714" t="s">
        <v>12294</v>
      </c>
      <c r="N3714" t="s">
        <v>10224</v>
      </c>
      <c r="O3714" t="s">
        <v>34122</v>
      </c>
      <c r="P3714" t="s">
        <v>34123</v>
      </c>
      <c r="Q3714" t="s">
        <v>12294</v>
      </c>
    </row>
    <row r="3715" spans="12:17" x14ac:dyDescent="0.3">
      <c r="L3715">
        <v>3709</v>
      </c>
      <c r="M3715" t="s">
        <v>12295</v>
      </c>
      <c r="N3715" t="s">
        <v>10227</v>
      </c>
      <c r="O3715" t="s">
        <v>34124</v>
      </c>
      <c r="P3715" t="s">
        <v>34125</v>
      </c>
      <c r="Q3715" t="s">
        <v>12295</v>
      </c>
    </row>
    <row r="3716" spans="12:17" x14ac:dyDescent="0.3">
      <c r="L3716">
        <v>3710</v>
      </c>
      <c r="M3716" t="s">
        <v>12296</v>
      </c>
      <c r="N3716" t="s">
        <v>10230</v>
      </c>
      <c r="O3716" t="s">
        <v>34126</v>
      </c>
      <c r="P3716" t="s">
        <v>34127</v>
      </c>
      <c r="Q3716" t="s">
        <v>12296</v>
      </c>
    </row>
    <row r="3717" spans="12:17" x14ac:dyDescent="0.3">
      <c r="L3717">
        <v>3711</v>
      </c>
      <c r="M3717" t="s">
        <v>12297</v>
      </c>
      <c r="N3717" t="s">
        <v>10233</v>
      </c>
      <c r="O3717" t="s">
        <v>34128</v>
      </c>
      <c r="P3717" t="s">
        <v>34129</v>
      </c>
      <c r="Q3717" t="s">
        <v>12297</v>
      </c>
    </row>
    <row r="3718" spans="12:17" x14ac:dyDescent="0.3">
      <c r="L3718">
        <v>3712</v>
      </c>
      <c r="M3718" t="s">
        <v>12298</v>
      </c>
      <c r="N3718" t="s">
        <v>10236</v>
      </c>
      <c r="O3718" t="s">
        <v>34130</v>
      </c>
      <c r="P3718" t="s">
        <v>34131</v>
      </c>
      <c r="Q3718" t="s">
        <v>12298</v>
      </c>
    </row>
    <row r="3719" spans="12:17" x14ac:dyDescent="0.3">
      <c r="L3719">
        <v>3713</v>
      </c>
      <c r="M3719" t="s">
        <v>12299</v>
      </c>
      <c r="N3719" t="s">
        <v>10239</v>
      </c>
      <c r="O3719" t="s">
        <v>34132</v>
      </c>
      <c r="P3719" t="s">
        <v>34133</v>
      </c>
      <c r="Q3719" t="s">
        <v>12299</v>
      </c>
    </row>
    <row r="3720" spans="12:17" x14ac:dyDescent="0.3">
      <c r="L3720">
        <v>3714</v>
      </c>
      <c r="M3720" t="s">
        <v>12300</v>
      </c>
      <c r="N3720" t="s">
        <v>10242</v>
      </c>
      <c r="O3720" t="s">
        <v>34134</v>
      </c>
      <c r="P3720" t="s">
        <v>34135</v>
      </c>
      <c r="Q3720" t="s">
        <v>12300</v>
      </c>
    </row>
    <row r="3721" spans="12:17" x14ac:dyDescent="0.3">
      <c r="L3721">
        <v>3715</v>
      </c>
      <c r="M3721" t="s">
        <v>12301</v>
      </c>
      <c r="N3721" t="s">
        <v>10245</v>
      </c>
      <c r="O3721" t="s">
        <v>34136</v>
      </c>
      <c r="P3721" t="s">
        <v>34137</v>
      </c>
      <c r="Q3721" t="s">
        <v>12301</v>
      </c>
    </row>
    <row r="3722" spans="12:17" x14ac:dyDescent="0.3">
      <c r="L3722">
        <v>3716</v>
      </c>
      <c r="M3722" t="s">
        <v>12302</v>
      </c>
      <c r="N3722" t="s">
        <v>10248</v>
      </c>
      <c r="O3722" t="s">
        <v>34138</v>
      </c>
      <c r="P3722" t="s">
        <v>34139</v>
      </c>
      <c r="Q3722" t="s">
        <v>12302</v>
      </c>
    </row>
    <row r="3723" spans="12:17" x14ac:dyDescent="0.3">
      <c r="L3723">
        <v>3717</v>
      </c>
      <c r="M3723" t="s">
        <v>12303</v>
      </c>
      <c r="N3723" t="s">
        <v>10251</v>
      </c>
      <c r="O3723" t="s">
        <v>34140</v>
      </c>
      <c r="P3723" t="s">
        <v>34141</v>
      </c>
      <c r="Q3723" t="s">
        <v>12303</v>
      </c>
    </row>
    <row r="3724" spans="12:17" x14ac:dyDescent="0.3">
      <c r="L3724">
        <v>3718</v>
      </c>
      <c r="M3724" t="s">
        <v>12304</v>
      </c>
      <c r="N3724" t="s">
        <v>10254</v>
      </c>
      <c r="O3724" t="s">
        <v>34142</v>
      </c>
      <c r="P3724" t="s">
        <v>34143</v>
      </c>
      <c r="Q3724" t="s">
        <v>12304</v>
      </c>
    </row>
    <row r="3725" spans="12:17" x14ac:dyDescent="0.3">
      <c r="L3725">
        <v>3719</v>
      </c>
      <c r="M3725" t="s">
        <v>12305</v>
      </c>
      <c r="N3725" t="s">
        <v>10257</v>
      </c>
      <c r="O3725" t="s">
        <v>34144</v>
      </c>
      <c r="P3725" t="s">
        <v>34145</v>
      </c>
      <c r="Q3725" t="s">
        <v>12305</v>
      </c>
    </row>
    <row r="3726" spans="12:17" x14ac:dyDescent="0.3">
      <c r="L3726">
        <v>3720</v>
      </c>
      <c r="M3726" t="s">
        <v>12306</v>
      </c>
      <c r="N3726" t="s">
        <v>10260</v>
      </c>
      <c r="O3726" t="s">
        <v>34146</v>
      </c>
      <c r="P3726" t="s">
        <v>34147</v>
      </c>
      <c r="Q3726" t="s">
        <v>12306</v>
      </c>
    </row>
    <row r="3727" spans="12:17" x14ac:dyDescent="0.3">
      <c r="L3727">
        <v>3721</v>
      </c>
      <c r="M3727" t="s">
        <v>12307</v>
      </c>
      <c r="N3727" t="s">
        <v>10263</v>
      </c>
      <c r="O3727" t="s">
        <v>34148</v>
      </c>
      <c r="P3727" t="s">
        <v>34149</v>
      </c>
      <c r="Q3727" t="s">
        <v>12307</v>
      </c>
    </row>
    <row r="3728" spans="12:17" x14ac:dyDescent="0.3">
      <c r="L3728">
        <v>3722</v>
      </c>
      <c r="M3728" t="s">
        <v>12308</v>
      </c>
      <c r="N3728" t="s">
        <v>10266</v>
      </c>
      <c r="O3728" t="s">
        <v>34150</v>
      </c>
      <c r="P3728" t="s">
        <v>34151</v>
      </c>
      <c r="Q3728" t="s">
        <v>12308</v>
      </c>
    </row>
    <row r="3729" spans="12:17" x14ac:dyDescent="0.3">
      <c r="L3729">
        <v>3723</v>
      </c>
      <c r="M3729" t="s">
        <v>27137</v>
      </c>
      <c r="N3729" t="s">
        <v>10268</v>
      </c>
      <c r="O3729" t="s">
        <v>34152</v>
      </c>
      <c r="P3729" t="s">
        <v>34153</v>
      </c>
      <c r="Q3729" t="s">
        <v>27137</v>
      </c>
    </row>
    <row r="3730" spans="12:17" x14ac:dyDescent="0.3">
      <c r="L3730">
        <v>3724</v>
      </c>
      <c r="M3730" t="s">
        <v>27138</v>
      </c>
      <c r="N3730" t="s">
        <v>10270</v>
      </c>
      <c r="O3730" t="s">
        <v>34154</v>
      </c>
      <c r="P3730" t="s">
        <v>34155</v>
      </c>
      <c r="Q3730" t="s">
        <v>27138</v>
      </c>
    </row>
    <row r="3731" spans="12:17" x14ac:dyDescent="0.3">
      <c r="L3731">
        <v>3725</v>
      </c>
      <c r="M3731" t="s">
        <v>27139</v>
      </c>
      <c r="N3731" t="s">
        <v>10272</v>
      </c>
      <c r="O3731" t="s">
        <v>34156</v>
      </c>
      <c r="P3731" t="s">
        <v>34157</v>
      </c>
      <c r="Q3731" t="s">
        <v>27139</v>
      </c>
    </row>
    <row r="3732" spans="12:17" x14ac:dyDescent="0.3">
      <c r="L3732">
        <v>3726</v>
      </c>
      <c r="M3732" t="s">
        <v>12309</v>
      </c>
      <c r="N3732" t="s">
        <v>10275</v>
      </c>
      <c r="O3732" t="s">
        <v>34158</v>
      </c>
      <c r="P3732" t="s">
        <v>34159</v>
      </c>
      <c r="Q3732" t="s">
        <v>12309</v>
      </c>
    </row>
    <row r="3733" spans="12:17" x14ac:dyDescent="0.3">
      <c r="L3733">
        <v>3727</v>
      </c>
      <c r="M3733" t="s">
        <v>12310</v>
      </c>
      <c r="N3733" t="s">
        <v>10277</v>
      </c>
      <c r="O3733" t="s">
        <v>34160</v>
      </c>
      <c r="P3733" t="s">
        <v>34161</v>
      </c>
      <c r="Q3733" t="s">
        <v>12310</v>
      </c>
    </row>
    <row r="3734" spans="12:17" x14ac:dyDescent="0.3">
      <c r="L3734">
        <v>3728</v>
      </c>
      <c r="M3734" t="s">
        <v>12311</v>
      </c>
      <c r="N3734" t="s">
        <v>10278</v>
      </c>
      <c r="O3734" t="s">
        <v>34162</v>
      </c>
      <c r="P3734" t="s">
        <v>34163</v>
      </c>
      <c r="Q3734" t="s">
        <v>12311</v>
      </c>
    </row>
    <row r="3735" spans="12:17" x14ac:dyDescent="0.3">
      <c r="L3735">
        <v>3729</v>
      </c>
      <c r="M3735" t="s">
        <v>12312</v>
      </c>
      <c r="N3735" t="s">
        <v>10279</v>
      </c>
      <c r="O3735" t="s">
        <v>34164</v>
      </c>
      <c r="P3735" t="s">
        <v>34165</v>
      </c>
      <c r="Q3735" t="s">
        <v>12312</v>
      </c>
    </row>
    <row r="3736" spans="12:17" x14ac:dyDescent="0.3">
      <c r="L3736">
        <v>3730</v>
      </c>
      <c r="M3736" t="s">
        <v>12313</v>
      </c>
      <c r="N3736" t="s">
        <v>10280</v>
      </c>
      <c r="O3736" t="s">
        <v>34166</v>
      </c>
      <c r="P3736" t="s">
        <v>34167</v>
      </c>
      <c r="Q3736" t="s">
        <v>12313</v>
      </c>
    </row>
    <row r="3737" spans="12:17" x14ac:dyDescent="0.3">
      <c r="L3737">
        <v>3731</v>
      </c>
      <c r="M3737" t="s">
        <v>12314</v>
      </c>
      <c r="N3737" t="s">
        <v>10281</v>
      </c>
      <c r="O3737" t="s">
        <v>34168</v>
      </c>
      <c r="P3737" t="s">
        <v>34169</v>
      </c>
      <c r="Q3737" t="s">
        <v>12314</v>
      </c>
    </row>
    <row r="3738" spans="12:17" x14ac:dyDescent="0.3">
      <c r="L3738">
        <v>3732</v>
      </c>
      <c r="M3738" t="s">
        <v>12315</v>
      </c>
      <c r="N3738" t="s">
        <v>10282</v>
      </c>
      <c r="O3738" t="s">
        <v>34170</v>
      </c>
      <c r="P3738" t="s">
        <v>34171</v>
      </c>
      <c r="Q3738" t="s">
        <v>12315</v>
      </c>
    </row>
    <row r="3739" spans="12:17" x14ac:dyDescent="0.3">
      <c r="L3739">
        <v>3733</v>
      </c>
      <c r="M3739" t="s">
        <v>12316</v>
      </c>
      <c r="N3739" t="s">
        <v>10280</v>
      </c>
      <c r="O3739" t="s">
        <v>34172</v>
      </c>
      <c r="P3739" t="s">
        <v>34173</v>
      </c>
      <c r="Q3739" t="s">
        <v>12316</v>
      </c>
    </row>
    <row r="3740" spans="12:17" x14ac:dyDescent="0.3">
      <c r="L3740">
        <v>3734</v>
      </c>
      <c r="M3740" t="s">
        <v>12317</v>
      </c>
      <c r="N3740" t="s">
        <v>10281</v>
      </c>
      <c r="O3740" t="s">
        <v>34174</v>
      </c>
      <c r="P3740" t="s">
        <v>34175</v>
      </c>
      <c r="Q3740" t="s">
        <v>12317</v>
      </c>
    </row>
    <row r="3741" spans="12:17" x14ac:dyDescent="0.3">
      <c r="L3741">
        <v>3735</v>
      </c>
      <c r="M3741" t="s">
        <v>12318</v>
      </c>
      <c r="N3741" t="s">
        <v>10284</v>
      </c>
      <c r="O3741" t="s">
        <v>34176</v>
      </c>
      <c r="P3741" t="s">
        <v>34177</v>
      </c>
      <c r="Q3741" t="s">
        <v>12318</v>
      </c>
    </row>
    <row r="3742" spans="12:17" x14ac:dyDescent="0.3">
      <c r="L3742">
        <v>3736</v>
      </c>
      <c r="M3742" t="s">
        <v>12319</v>
      </c>
      <c r="N3742" t="s">
        <v>10354</v>
      </c>
      <c r="O3742" t="s">
        <v>34178</v>
      </c>
      <c r="P3742" t="s">
        <v>34179</v>
      </c>
      <c r="Q3742" t="s">
        <v>12319</v>
      </c>
    </row>
    <row r="3743" spans="12:17" x14ac:dyDescent="0.3">
      <c r="L3743">
        <v>3737</v>
      </c>
      <c r="M3743" t="s">
        <v>12321</v>
      </c>
      <c r="N3743" t="s">
        <v>10356</v>
      </c>
      <c r="O3743" t="s">
        <v>12323</v>
      </c>
      <c r="P3743" t="s">
        <v>34180</v>
      </c>
      <c r="Q3743" t="s">
        <v>12321</v>
      </c>
    </row>
    <row r="3744" spans="12:17" x14ac:dyDescent="0.3">
      <c r="L3744">
        <v>3738</v>
      </c>
      <c r="M3744" t="s">
        <v>12324</v>
      </c>
      <c r="N3744" t="s">
        <v>10358</v>
      </c>
      <c r="O3744" t="s">
        <v>12326</v>
      </c>
      <c r="P3744" t="s">
        <v>34181</v>
      </c>
      <c r="Q3744" t="s">
        <v>12324</v>
      </c>
    </row>
    <row r="3745" spans="12:17" x14ac:dyDescent="0.3">
      <c r="L3745">
        <v>3739</v>
      </c>
      <c r="M3745" t="s">
        <v>12327</v>
      </c>
      <c r="N3745" t="s">
        <v>10360</v>
      </c>
      <c r="O3745" t="s">
        <v>12329</v>
      </c>
      <c r="P3745" t="s">
        <v>34182</v>
      </c>
      <c r="Q3745" t="s">
        <v>12327</v>
      </c>
    </row>
    <row r="3746" spans="12:17" x14ac:dyDescent="0.3">
      <c r="L3746">
        <v>3740</v>
      </c>
      <c r="M3746" t="s">
        <v>12330</v>
      </c>
      <c r="N3746" t="s">
        <v>10362</v>
      </c>
      <c r="O3746" t="s">
        <v>12332</v>
      </c>
      <c r="P3746" t="s">
        <v>34183</v>
      </c>
      <c r="Q3746" t="s">
        <v>12330</v>
      </c>
    </row>
    <row r="3747" spans="12:17" x14ac:dyDescent="0.3">
      <c r="L3747">
        <v>3741</v>
      </c>
      <c r="M3747" t="s">
        <v>12333</v>
      </c>
      <c r="N3747" t="s">
        <v>10364</v>
      </c>
      <c r="O3747" t="s">
        <v>12335</v>
      </c>
      <c r="P3747" t="s">
        <v>34184</v>
      </c>
      <c r="Q3747" t="s">
        <v>12333</v>
      </c>
    </row>
    <row r="3748" spans="12:17" x14ac:dyDescent="0.3">
      <c r="L3748">
        <v>3742</v>
      </c>
      <c r="M3748" t="s">
        <v>12336</v>
      </c>
      <c r="N3748" t="s">
        <v>34185</v>
      </c>
      <c r="O3748" t="s">
        <v>34186</v>
      </c>
      <c r="P3748" t="s">
        <v>26200</v>
      </c>
      <c r="Q3748" t="s">
        <v>12336</v>
      </c>
    </row>
    <row r="3749" spans="12:17" x14ac:dyDescent="0.3">
      <c r="L3749">
        <v>3743</v>
      </c>
      <c r="M3749" t="s">
        <v>12339</v>
      </c>
      <c r="N3749" t="s">
        <v>10369</v>
      </c>
      <c r="O3749" t="s">
        <v>26202</v>
      </c>
      <c r="P3749" t="s">
        <v>34187</v>
      </c>
      <c r="Q3749" t="s">
        <v>12339</v>
      </c>
    </row>
    <row r="3750" spans="12:17" x14ac:dyDescent="0.3">
      <c r="L3750">
        <v>3744</v>
      </c>
      <c r="M3750" t="s">
        <v>12341</v>
      </c>
      <c r="N3750" t="s">
        <v>10371</v>
      </c>
      <c r="O3750" t="s">
        <v>26203</v>
      </c>
      <c r="P3750" t="s">
        <v>34188</v>
      </c>
      <c r="Q3750" t="s">
        <v>12341</v>
      </c>
    </row>
    <row r="3751" spans="12:17" x14ac:dyDescent="0.3">
      <c r="L3751">
        <v>3745</v>
      </c>
      <c r="M3751" t="s">
        <v>12343</v>
      </c>
      <c r="N3751" t="s">
        <v>10373</v>
      </c>
      <c r="O3751" t="s">
        <v>26204</v>
      </c>
      <c r="P3751" t="s">
        <v>34189</v>
      </c>
      <c r="Q3751" t="s">
        <v>12343</v>
      </c>
    </row>
    <row r="3752" spans="12:17" x14ac:dyDescent="0.3">
      <c r="L3752">
        <v>3746</v>
      </c>
      <c r="M3752" t="s">
        <v>12345</v>
      </c>
      <c r="N3752" t="s">
        <v>10375</v>
      </c>
      <c r="O3752" t="s">
        <v>26205</v>
      </c>
      <c r="P3752" t="s">
        <v>34190</v>
      </c>
      <c r="Q3752" t="s">
        <v>12345</v>
      </c>
    </row>
    <row r="3753" spans="12:17" x14ac:dyDescent="0.3">
      <c r="L3753">
        <v>3747</v>
      </c>
      <c r="M3753" t="s">
        <v>12347</v>
      </c>
      <c r="N3753" t="s">
        <v>10377</v>
      </c>
      <c r="O3753" t="s">
        <v>26206</v>
      </c>
      <c r="P3753" t="s">
        <v>34191</v>
      </c>
      <c r="Q3753" t="s">
        <v>12347</v>
      </c>
    </row>
    <row r="3754" spans="12:17" x14ac:dyDescent="0.3">
      <c r="L3754">
        <v>3748</v>
      </c>
      <c r="M3754" t="s">
        <v>12349</v>
      </c>
      <c r="N3754" t="s">
        <v>26147</v>
      </c>
      <c r="O3754" t="s">
        <v>12350</v>
      </c>
      <c r="P3754" t="s">
        <v>34192</v>
      </c>
      <c r="Q3754" t="s">
        <v>12349</v>
      </c>
    </row>
    <row r="3755" spans="12:17" x14ac:dyDescent="0.3">
      <c r="L3755">
        <v>3749</v>
      </c>
      <c r="M3755" t="s">
        <v>12351</v>
      </c>
      <c r="N3755" t="s">
        <v>26148</v>
      </c>
      <c r="O3755" t="s">
        <v>12352</v>
      </c>
      <c r="P3755" t="s">
        <v>34193</v>
      </c>
      <c r="Q3755" t="s">
        <v>12351</v>
      </c>
    </row>
    <row r="3756" spans="12:17" x14ac:dyDescent="0.3">
      <c r="L3756">
        <v>3750</v>
      </c>
      <c r="M3756" t="s">
        <v>12353</v>
      </c>
      <c r="N3756" t="s">
        <v>26149</v>
      </c>
      <c r="O3756" t="s">
        <v>12354</v>
      </c>
      <c r="P3756" t="s">
        <v>34194</v>
      </c>
      <c r="Q3756" t="s">
        <v>12353</v>
      </c>
    </row>
    <row r="3757" spans="12:17" x14ac:dyDescent="0.3">
      <c r="L3757">
        <v>3751</v>
      </c>
      <c r="M3757" t="s">
        <v>12355</v>
      </c>
      <c r="N3757" t="s">
        <v>10382</v>
      </c>
      <c r="O3757" t="s">
        <v>12357</v>
      </c>
      <c r="P3757" t="s">
        <v>34195</v>
      </c>
      <c r="Q3757" t="s">
        <v>12355</v>
      </c>
    </row>
    <row r="3758" spans="12:17" x14ac:dyDescent="0.3">
      <c r="L3758">
        <v>3752</v>
      </c>
      <c r="M3758" t="s">
        <v>12358</v>
      </c>
      <c r="N3758" t="s">
        <v>34196</v>
      </c>
      <c r="O3758" t="s">
        <v>12359</v>
      </c>
      <c r="P3758" t="s">
        <v>34197</v>
      </c>
      <c r="Q3758" t="s">
        <v>12358</v>
      </c>
    </row>
    <row r="3759" spans="12:17" x14ac:dyDescent="0.3">
      <c r="L3759">
        <v>3753</v>
      </c>
      <c r="M3759" t="s">
        <v>34198</v>
      </c>
      <c r="N3759" t="s">
        <v>34199</v>
      </c>
      <c r="O3759" t="s">
        <v>34200</v>
      </c>
      <c r="P3759" t="s">
        <v>34201</v>
      </c>
      <c r="Q3759" t="s">
        <v>34198</v>
      </c>
    </row>
    <row r="3760" spans="12:17" x14ac:dyDescent="0.3">
      <c r="L3760">
        <v>3754</v>
      </c>
      <c r="M3760" t="s">
        <v>12360</v>
      </c>
      <c r="N3760" t="s">
        <v>10385</v>
      </c>
      <c r="O3760" t="s">
        <v>12362</v>
      </c>
      <c r="P3760" t="s">
        <v>34202</v>
      </c>
      <c r="Q3760" t="s">
        <v>12360</v>
      </c>
    </row>
    <row r="3761" spans="12:17" x14ac:dyDescent="0.3">
      <c r="L3761">
        <v>3755</v>
      </c>
      <c r="M3761" t="s">
        <v>12363</v>
      </c>
      <c r="N3761" t="s">
        <v>10387</v>
      </c>
      <c r="O3761" t="s">
        <v>34203</v>
      </c>
      <c r="P3761" t="s">
        <v>34204</v>
      </c>
      <c r="Q3761" t="s">
        <v>12363</v>
      </c>
    </row>
    <row r="3762" spans="12:17" x14ac:dyDescent="0.3">
      <c r="L3762">
        <v>3756</v>
      </c>
      <c r="M3762" t="s">
        <v>12365</v>
      </c>
      <c r="N3762" t="s">
        <v>10389</v>
      </c>
      <c r="O3762" t="s">
        <v>34205</v>
      </c>
      <c r="P3762" t="s">
        <v>34206</v>
      </c>
      <c r="Q3762" t="s">
        <v>12365</v>
      </c>
    </row>
    <row r="3763" spans="12:17" x14ac:dyDescent="0.3">
      <c r="L3763">
        <v>3757</v>
      </c>
      <c r="M3763" t="s">
        <v>12367</v>
      </c>
      <c r="N3763" t="s">
        <v>10391</v>
      </c>
      <c r="O3763" t="s">
        <v>12369</v>
      </c>
      <c r="P3763" t="s">
        <v>34207</v>
      </c>
      <c r="Q3763" t="s">
        <v>12367</v>
      </c>
    </row>
    <row r="3764" spans="12:17" x14ac:dyDescent="0.3">
      <c r="L3764">
        <v>3758</v>
      </c>
      <c r="M3764" t="s">
        <v>12370</v>
      </c>
      <c r="N3764" t="s">
        <v>10393</v>
      </c>
      <c r="O3764" t="s">
        <v>12372</v>
      </c>
      <c r="P3764" t="s">
        <v>34208</v>
      </c>
      <c r="Q3764" t="s">
        <v>12370</v>
      </c>
    </row>
    <row r="3765" spans="12:17" x14ac:dyDescent="0.3">
      <c r="L3765">
        <v>3759</v>
      </c>
      <c r="M3765" t="s">
        <v>12373</v>
      </c>
      <c r="N3765" t="s">
        <v>10395</v>
      </c>
      <c r="O3765" t="s">
        <v>12375</v>
      </c>
      <c r="P3765" t="s">
        <v>34209</v>
      </c>
      <c r="Q3765" t="s">
        <v>12373</v>
      </c>
    </row>
    <row r="3766" spans="12:17" x14ac:dyDescent="0.3">
      <c r="L3766">
        <v>3760</v>
      </c>
      <c r="M3766" t="s">
        <v>12376</v>
      </c>
      <c r="N3766" t="s">
        <v>10397</v>
      </c>
      <c r="O3766" t="s">
        <v>12378</v>
      </c>
      <c r="P3766" t="s">
        <v>34210</v>
      </c>
      <c r="Q3766" t="s">
        <v>12376</v>
      </c>
    </row>
    <row r="3767" spans="12:17" x14ac:dyDescent="0.3">
      <c r="L3767">
        <v>3761</v>
      </c>
      <c r="M3767" t="s">
        <v>12379</v>
      </c>
      <c r="N3767" t="s">
        <v>10399</v>
      </c>
      <c r="O3767" t="s">
        <v>12381</v>
      </c>
      <c r="P3767" t="s">
        <v>34211</v>
      </c>
      <c r="Q3767" t="s">
        <v>12379</v>
      </c>
    </row>
    <row r="3768" spans="12:17" x14ac:dyDescent="0.3">
      <c r="L3768">
        <v>3762</v>
      </c>
      <c r="M3768" t="s">
        <v>12382</v>
      </c>
      <c r="N3768" t="s">
        <v>10401</v>
      </c>
      <c r="O3768" t="s">
        <v>12384</v>
      </c>
      <c r="P3768" t="s">
        <v>34212</v>
      </c>
      <c r="Q3768" t="s">
        <v>12382</v>
      </c>
    </row>
    <row r="3769" spans="12:17" x14ac:dyDescent="0.3">
      <c r="L3769">
        <v>3763</v>
      </c>
      <c r="M3769" t="s">
        <v>12385</v>
      </c>
      <c r="N3769" t="s">
        <v>10403</v>
      </c>
      <c r="O3769" t="s">
        <v>12387</v>
      </c>
      <c r="P3769" t="s">
        <v>34213</v>
      </c>
      <c r="Q3769" t="s">
        <v>12385</v>
      </c>
    </row>
    <row r="3770" spans="12:17" x14ac:dyDescent="0.3">
      <c r="L3770">
        <v>3764</v>
      </c>
      <c r="M3770" t="s">
        <v>12388</v>
      </c>
      <c r="N3770" t="s">
        <v>10405</v>
      </c>
      <c r="O3770" t="s">
        <v>12390</v>
      </c>
      <c r="P3770" t="s">
        <v>34214</v>
      </c>
      <c r="Q3770" t="s">
        <v>12388</v>
      </c>
    </row>
    <row r="3771" spans="12:17" x14ac:dyDescent="0.3">
      <c r="L3771">
        <v>3765</v>
      </c>
      <c r="M3771" t="s">
        <v>12391</v>
      </c>
      <c r="N3771" t="s">
        <v>10407</v>
      </c>
      <c r="O3771" t="s">
        <v>12393</v>
      </c>
      <c r="P3771" t="s">
        <v>34215</v>
      </c>
      <c r="Q3771" t="s">
        <v>12391</v>
      </c>
    </row>
    <row r="3772" spans="12:17" x14ac:dyDescent="0.3">
      <c r="L3772">
        <v>3766</v>
      </c>
      <c r="M3772" t="s">
        <v>12394</v>
      </c>
      <c r="N3772" t="s">
        <v>10409</v>
      </c>
      <c r="O3772" t="s">
        <v>12396</v>
      </c>
      <c r="P3772" t="s">
        <v>34216</v>
      </c>
      <c r="Q3772" t="s">
        <v>12394</v>
      </c>
    </row>
    <row r="3773" spans="12:17" x14ac:dyDescent="0.3">
      <c r="L3773">
        <v>3767</v>
      </c>
      <c r="M3773" t="s">
        <v>12397</v>
      </c>
      <c r="N3773" t="s">
        <v>10411</v>
      </c>
      <c r="O3773" t="s">
        <v>12399</v>
      </c>
      <c r="P3773" t="s">
        <v>34217</v>
      </c>
      <c r="Q3773" t="s">
        <v>12397</v>
      </c>
    </row>
    <row r="3774" spans="12:17" x14ac:dyDescent="0.3">
      <c r="L3774">
        <v>3768</v>
      </c>
      <c r="M3774" t="s">
        <v>12400</v>
      </c>
      <c r="N3774" t="s">
        <v>10413</v>
      </c>
      <c r="O3774" t="s">
        <v>12402</v>
      </c>
      <c r="P3774" t="s">
        <v>34218</v>
      </c>
      <c r="Q3774" t="s">
        <v>12400</v>
      </c>
    </row>
    <row r="3775" spans="12:17" x14ac:dyDescent="0.3">
      <c r="L3775">
        <v>3769</v>
      </c>
      <c r="M3775" t="s">
        <v>12403</v>
      </c>
      <c r="N3775" t="s">
        <v>10415</v>
      </c>
      <c r="O3775" t="s">
        <v>12405</v>
      </c>
      <c r="P3775" t="s">
        <v>34219</v>
      </c>
      <c r="Q3775" t="s">
        <v>12403</v>
      </c>
    </row>
    <row r="3776" spans="12:17" x14ac:dyDescent="0.3">
      <c r="L3776">
        <v>3770</v>
      </c>
      <c r="M3776" t="s">
        <v>12406</v>
      </c>
      <c r="N3776" t="s">
        <v>10417</v>
      </c>
      <c r="O3776" t="s">
        <v>12408</v>
      </c>
      <c r="P3776" t="s">
        <v>34220</v>
      </c>
      <c r="Q3776" t="s">
        <v>12406</v>
      </c>
    </row>
    <row r="3777" spans="12:17" x14ac:dyDescent="0.3">
      <c r="L3777">
        <v>3771</v>
      </c>
      <c r="M3777" t="s">
        <v>12409</v>
      </c>
      <c r="N3777" t="s">
        <v>10419</v>
      </c>
      <c r="O3777" t="s">
        <v>12411</v>
      </c>
      <c r="P3777" t="s">
        <v>34221</v>
      </c>
      <c r="Q3777" t="s">
        <v>12409</v>
      </c>
    </row>
    <row r="3778" spans="12:17" x14ac:dyDescent="0.3">
      <c r="L3778">
        <v>3772</v>
      </c>
      <c r="M3778" t="s">
        <v>12412</v>
      </c>
      <c r="N3778" t="s">
        <v>10421</v>
      </c>
      <c r="O3778" t="s">
        <v>12414</v>
      </c>
      <c r="P3778" t="s">
        <v>34222</v>
      </c>
      <c r="Q3778" t="s">
        <v>12412</v>
      </c>
    </row>
    <row r="3779" spans="12:17" x14ac:dyDescent="0.3">
      <c r="L3779">
        <v>3773</v>
      </c>
      <c r="M3779" t="s">
        <v>12415</v>
      </c>
      <c r="N3779" t="s">
        <v>10423</v>
      </c>
      <c r="O3779" t="s">
        <v>12417</v>
      </c>
      <c r="P3779" t="s">
        <v>34223</v>
      </c>
      <c r="Q3779" t="s">
        <v>12415</v>
      </c>
    </row>
    <row r="3780" spans="12:17" x14ac:dyDescent="0.3">
      <c r="L3780">
        <v>3774</v>
      </c>
      <c r="M3780" t="s">
        <v>34224</v>
      </c>
      <c r="N3780" t="s">
        <v>10424</v>
      </c>
      <c r="O3780" t="s">
        <v>12419</v>
      </c>
      <c r="P3780" t="s">
        <v>34225</v>
      </c>
      <c r="Q3780" t="s">
        <v>34224</v>
      </c>
    </row>
    <row r="3781" spans="12:17" x14ac:dyDescent="0.3">
      <c r="L3781">
        <v>3775</v>
      </c>
      <c r="M3781" t="s">
        <v>12420</v>
      </c>
      <c r="N3781" t="s">
        <v>10426</v>
      </c>
      <c r="O3781" t="s">
        <v>12422</v>
      </c>
      <c r="P3781" t="s">
        <v>34226</v>
      </c>
      <c r="Q3781" t="s">
        <v>12420</v>
      </c>
    </row>
    <row r="3782" spans="12:17" x14ac:dyDescent="0.3">
      <c r="L3782">
        <v>3776</v>
      </c>
      <c r="M3782" t="s">
        <v>12423</v>
      </c>
      <c r="N3782" t="s">
        <v>10428</v>
      </c>
      <c r="O3782" t="s">
        <v>12425</v>
      </c>
      <c r="P3782" t="s">
        <v>34227</v>
      </c>
      <c r="Q3782" t="s">
        <v>12423</v>
      </c>
    </row>
    <row r="3783" spans="12:17" x14ac:dyDescent="0.3">
      <c r="L3783">
        <v>3777</v>
      </c>
      <c r="M3783" t="s">
        <v>12426</v>
      </c>
      <c r="N3783" t="s">
        <v>10430</v>
      </c>
      <c r="O3783" t="s">
        <v>12428</v>
      </c>
      <c r="P3783" t="s">
        <v>34228</v>
      </c>
      <c r="Q3783" t="s">
        <v>12426</v>
      </c>
    </row>
    <row r="3784" spans="12:17" x14ac:dyDescent="0.3">
      <c r="L3784">
        <v>3778</v>
      </c>
      <c r="M3784" t="s">
        <v>12429</v>
      </c>
      <c r="N3784" t="s">
        <v>10432</v>
      </c>
      <c r="O3784" t="s">
        <v>12431</v>
      </c>
      <c r="P3784" t="s">
        <v>34229</v>
      </c>
      <c r="Q3784" t="s">
        <v>12429</v>
      </c>
    </row>
    <row r="3785" spans="12:17" x14ac:dyDescent="0.3">
      <c r="L3785">
        <v>3779</v>
      </c>
      <c r="M3785" t="s">
        <v>12432</v>
      </c>
      <c r="N3785" t="s">
        <v>10434</v>
      </c>
      <c r="O3785" t="s">
        <v>12434</v>
      </c>
      <c r="P3785" t="s">
        <v>34230</v>
      </c>
      <c r="Q3785" t="s">
        <v>12432</v>
      </c>
    </row>
    <row r="3786" spans="12:17" x14ac:dyDescent="0.3">
      <c r="L3786">
        <v>3780</v>
      </c>
      <c r="M3786" t="s">
        <v>12337</v>
      </c>
      <c r="N3786" t="s">
        <v>10367</v>
      </c>
      <c r="O3786" t="s">
        <v>26210</v>
      </c>
      <c r="P3786" t="s">
        <v>34231</v>
      </c>
      <c r="Q3786" t="s">
        <v>12337</v>
      </c>
    </row>
    <row r="3787" spans="12:17" x14ac:dyDescent="0.3">
      <c r="L3787">
        <v>3781</v>
      </c>
      <c r="M3787" t="s">
        <v>12435</v>
      </c>
      <c r="N3787" t="s">
        <v>10436</v>
      </c>
      <c r="O3787" t="s">
        <v>12437</v>
      </c>
      <c r="P3787" t="s">
        <v>34232</v>
      </c>
      <c r="Q3787" t="s">
        <v>12435</v>
      </c>
    </row>
    <row r="3788" spans="12:17" x14ac:dyDescent="0.3">
      <c r="L3788">
        <v>3782</v>
      </c>
      <c r="M3788" t="s">
        <v>12438</v>
      </c>
      <c r="N3788" t="s">
        <v>10438</v>
      </c>
      <c r="O3788" t="s">
        <v>12440</v>
      </c>
      <c r="P3788" t="s">
        <v>34233</v>
      </c>
      <c r="Q3788" t="s">
        <v>12438</v>
      </c>
    </row>
    <row r="3789" spans="12:17" x14ac:dyDescent="0.3">
      <c r="L3789">
        <v>3783</v>
      </c>
      <c r="M3789" t="s">
        <v>12441</v>
      </c>
      <c r="N3789" t="s">
        <v>10440</v>
      </c>
      <c r="O3789" t="s">
        <v>12443</v>
      </c>
      <c r="P3789" t="s">
        <v>34234</v>
      </c>
      <c r="Q3789" t="s">
        <v>12441</v>
      </c>
    </row>
    <row r="3790" spans="12:17" x14ac:dyDescent="0.3">
      <c r="L3790">
        <v>3784</v>
      </c>
      <c r="M3790" t="s">
        <v>12444</v>
      </c>
      <c r="N3790" t="s">
        <v>10442</v>
      </c>
      <c r="O3790" t="s">
        <v>12446</v>
      </c>
      <c r="P3790" t="s">
        <v>34235</v>
      </c>
      <c r="Q3790" t="s">
        <v>12444</v>
      </c>
    </row>
    <row r="3791" spans="12:17" x14ac:dyDescent="0.3">
      <c r="L3791">
        <v>3785</v>
      </c>
      <c r="M3791" t="s">
        <v>12447</v>
      </c>
      <c r="N3791" t="s">
        <v>10444</v>
      </c>
      <c r="O3791" t="s">
        <v>12449</v>
      </c>
      <c r="P3791" t="s">
        <v>34236</v>
      </c>
      <c r="Q3791" t="s">
        <v>12447</v>
      </c>
    </row>
    <row r="3792" spans="12:17" x14ac:dyDescent="0.3">
      <c r="L3792">
        <v>3786</v>
      </c>
      <c r="M3792" t="s">
        <v>12450</v>
      </c>
      <c r="N3792" t="s">
        <v>10446</v>
      </c>
      <c r="O3792" t="s">
        <v>12452</v>
      </c>
      <c r="P3792" t="s">
        <v>34237</v>
      </c>
      <c r="Q3792" t="s">
        <v>12450</v>
      </c>
    </row>
    <row r="3793" spans="12:17" x14ac:dyDescent="0.3">
      <c r="L3793">
        <v>3787</v>
      </c>
      <c r="M3793" t="s">
        <v>12453</v>
      </c>
      <c r="N3793" t="s">
        <v>10448</v>
      </c>
      <c r="O3793" t="s">
        <v>12455</v>
      </c>
      <c r="P3793" t="s">
        <v>34238</v>
      </c>
      <c r="Q3793" t="s">
        <v>12453</v>
      </c>
    </row>
    <row r="3794" spans="12:17" x14ac:dyDescent="0.3">
      <c r="L3794">
        <v>3788</v>
      </c>
      <c r="M3794" t="s">
        <v>12456</v>
      </c>
      <c r="N3794" t="s">
        <v>10450</v>
      </c>
      <c r="O3794" t="s">
        <v>12458</v>
      </c>
      <c r="P3794" t="s">
        <v>34239</v>
      </c>
      <c r="Q3794" t="s">
        <v>12456</v>
      </c>
    </row>
    <row r="3795" spans="12:17" x14ac:dyDescent="0.3">
      <c r="L3795">
        <v>3789</v>
      </c>
      <c r="M3795" t="s">
        <v>12459</v>
      </c>
      <c r="N3795" t="s">
        <v>10452</v>
      </c>
      <c r="O3795" t="s">
        <v>12461</v>
      </c>
      <c r="P3795" t="s">
        <v>34240</v>
      </c>
      <c r="Q3795" t="s">
        <v>12459</v>
      </c>
    </row>
    <row r="3796" spans="12:17" x14ac:dyDescent="0.3">
      <c r="L3796">
        <v>3790</v>
      </c>
      <c r="M3796" t="s">
        <v>12462</v>
      </c>
      <c r="N3796" t="s">
        <v>10454</v>
      </c>
      <c r="O3796" t="s">
        <v>12464</v>
      </c>
      <c r="P3796" t="s">
        <v>34241</v>
      </c>
      <c r="Q3796" t="s">
        <v>12462</v>
      </c>
    </row>
    <row r="3797" spans="12:17" x14ac:dyDescent="0.3">
      <c r="L3797">
        <v>3791</v>
      </c>
      <c r="M3797" t="s">
        <v>12465</v>
      </c>
      <c r="N3797" t="s">
        <v>10456</v>
      </c>
      <c r="O3797" t="s">
        <v>12467</v>
      </c>
      <c r="P3797" t="s">
        <v>34242</v>
      </c>
      <c r="Q3797" t="s">
        <v>12465</v>
      </c>
    </row>
    <row r="3798" spans="12:17" x14ac:dyDescent="0.3">
      <c r="L3798">
        <v>3792</v>
      </c>
      <c r="M3798" t="s">
        <v>12468</v>
      </c>
      <c r="N3798" t="s">
        <v>10458</v>
      </c>
      <c r="O3798" t="s">
        <v>12470</v>
      </c>
      <c r="P3798" t="s">
        <v>34243</v>
      </c>
      <c r="Q3798" t="s">
        <v>12468</v>
      </c>
    </row>
    <row r="3799" spans="12:17" x14ac:dyDescent="0.3">
      <c r="L3799">
        <v>3793</v>
      </c>
      <c r="M3799" t="s">
        <v>12471</v>
      </c>
      <c r="N3799" t="s">
        <v>10460</v>
      </c>
      <c r="O3799" t="s">
        <v>12473</v>
      </c>
      <c r="P3799" t="s">
        <v>34244</v>
      </c>
      <c r="Q3799" t="s">
        <v>12471</v>
      </c>
    </row>
    <row r="3800" spans="12:17" x14ac:dyDescent="0.3">
      <c r="L3800">
        <v>3794</v>
      </c>
      <c r="M3800" t="s">
        <v>12474</v>
      </c>
      <c r="N3800" t="s">
        <v>10462</v>
      </c>
      <c r="O3800" t="s">
        <v>12476</v>
      </c>
      <c r="P3800" t="s">
        <v>34245</v>
      </c>
      <c r="Q3800" t="s">
        <v>12474</v>
      </c>
    </row>
    <row r="3801" spans="12:17" x14ac:dyDescent="0.3">
      <c r="L3801">
        <v>3795</v>
      </c>
      <c r="M3801" t="s">
        <v>12477</v>
      </c>
      <c r="N3801" t="s">
        <v>10464</v>
      </c>
      <c r="O3801" t="s">
        <v>12479</v>
      </c>
      <c r="P3801" t="s">
        <v>34246</v>
      </c>
      <c r="Q3801" t="s">
        <v>12477</v>
      </c>
    </row>
    <row r="3802" spans="12:17" x14ac:dyDescent="0.3">
      <c r="L3802">
        <v>3796</v>
      </c>
      <c r="M3802" t="s">
        <v>12480</v>
      </c>
      <c r="N3802" t="s">
        <v>10466</v>
      </c>
      <c r="O3802" t="s">
        <v>12482</v>
      </c>
      <c r="P3802" t="s">
        <v>34247</v>
      </c>
      <c r="Q3802" t="s">
        <v>12480</v>
      </c>
    </row>
    <row r="3803" spans="12:17" x14ac:dyDescent="0.3">
      <c r="L3803">
        <v>3797</v>
      </c>
      <c r="M3803" t="s">
        <v>12483</v>
      </c>
      <c r="N3803" t="s">
        <v>10468</v>
      </c>
      <c r="O3803" t="s">
        <v>12485</v>
      </c>
      <c r="P3803" t="s">
        <v>34248</v>
      </c>
      <c r="Q3803" t="s">
        <v>12483</v>
      </c>
    </row>
    <row r="3804" spans="12:17" x14ac:dyDescent="0.3">
      <c r="L3804">
        <v>3798</v>
      </c>
      <c r="M3804" t="s">
        <v>12486</v>
      </c>
      <c r="N3804" t="s">
        <v>10470</v>
      </c>
      <c r="O3804" t="s">
        <v>12488</v>
      </c>
      <c r="P3804" t="s">
        <v>34249</v>
      </c>
      <c r="Q3804" t="s">
        <v>12486</v>
      </c>
    </row>
    <row r="3805" spans="12:17" x14ac:dyDescent="0.3">
      <c r="L3805">
        <v>3799</v>
      </c>
      <c r="M3805" t="s">
        <v>12489</v>
      </c>
      <c r="N3805" t="s">
        <v>10472</v>
      </c>
      <c r="O3805" t="s">
        <v>12491</v>
      </c>
      <c r="P3805" t="s">
        <v>34250</v>
      </c>
      <c r="Q3805" t="s">
        <v>12489</v>
      </c>
    </row>
    <row r="3806" spans="12:17" x14ac:dyDescent="0.3">
      <c r="L3806">
        <v>3800</v>
      </c>
      <c r="M3806" t="s">
        <v>12492</v>
      </c>
      <c r="N3806" t="s">
        <v>10474</v>
      </c>
      <c r="O3806" t="s">
        <v>12494</v>
      </c>
      <c r="P3806" t="s">
        <v>34251</v>
      </c>
      <c r="Q3806" t="s">
        <v>12492</v>
      </c>
    </row>
    <row r="3807" spans="12:17" x14ac:dyDescent="0.3">
      <c r="L3807">
        <v>3801</v>
      </c>
      <c r="M3807" t="s">
        <v>12495</v>
      </c>
      <c r="N3807" t="s">
        <v>10476</v>
      </c>
      <c r="O3807" t="s">
        <v>12497</v>
      </c>
      <c r="P3807" t="s">
        <v>34252</v>
      </c>
      <c r="Q3807" t="s">
        <v>12495</v>
      </c>
    </row>
    <row r="3808" spans="12:17" x14ac:dyDescent="0.3">
      <c r="L3808">
        <v>3802</v>
      </c>
      <c r="M3808" t="s">
        <v>12498</v>
      </c>
      <c r="N3808" t="s">
        <v>10478</v>
      </c>
      <c r="O3808" t="s">
        <v>12500</v>
      </c>
      <c r="P3808" t="s">
        <v>34253</v>
      </c>
      <c r="Q3808" t="s">
        <v>12498</v>
      </c>
    </row>
    <row r="3809" spans="12:17" x14ac:dyDescent="0.3">
      <c r="L3809">
        <v>3803</v>
      </c>
      <c r="M3809" t="s">
        <v>12501</v>
      </c>
      <c r="N3809" t="s">
        <v>10480</v>
      </c>
      <c r="O3809" t="s">
        <v>12503</v>
      </c>
      <c r="P3809" t="s">
        <v>34254</v>
      </c>
      <c r="Q3809" t="s">
        <v>12501</v>
      </c>
    </row>
    <row r="3810" spans="12:17" x14ac:dyDescent="0.3">
      <c r="L3810">
        <v>3804</v>
      </c>
      <c r="M3810" t="s">
        <v>12504</v>
      </c>
      <c r="N3810" t="s">
        <v>10482</v>
      </c>
      <c r="O3810" t="s">
        <v>12506</v>
      </c>
      <c r="P3810" t="s">
        <v>34255</v>
      </c>
      <c r="Q3810" t="s">
        <v>12504</v>
      </c>
    </row>
    <row r="3811" spans="12:17" x14ac:dyDescent="0.3">
      <c r="L3811">
        <v>3805</v>
      </c>
      <c r="M3811" t="s">
        <v>12507</v>
      </c>
      <c r="N3811" t="s">
        <v>10484</v>
      </c>
      <c r="O3811" t="s">
        <v>12509</v>
      </c>
      <c r="P3811" t="s">
        <v>34256</v>
      </c>
      <c r="Q3811" t="s">
        <v>12507</v>
      </c>
    </row>
    <row r="3812" spans="12:17" x14ac:dyDescent="0.3">
      <c r="L3812">
        <v>3806</v>
      </c>
      <c r="M3812" t="s">
        <v>27140</v>
      </c>
      <c r="N3812" t="s">
        <v>10485</v>
      </c>
      <c r="O3812" t="s">
        <v>12511</v>
      </c>
      <c r="P3812" t="s">
        <v>34257</v>
      </c>
      <c r="Q3812" t="s">
        <v>27140</v>
      </c>
    </row>
    <row r="3813" spans="12:17" x14ac:dyDescent="0.3">
      <c r="L3813">
        <v>3807</v>
      </c>
      <c r="M3813" t="s">
        <v>27141</v>
      </c>
      <c r="N3813" t="s">
        <v>10486</v>
      </c>
      <c r="O3813" t="s">
        <v>12513</v>
      </c>
      <c r="P3813" t="s">
        <v>34258</v>
      </c>
      <c r="Q3813" t="s">
        <v>27141</v>
      </c>
    </row>
    <row r="3814" spans="12:17" x14ac:dyDescent="0.3">
      <c r="L3814">
        <v>3808</v>
      </c>
      <c r="M3814" t="s">
        <v>27142</v>
      </c>
      <c r="N3814" t="s">
        <v>10487</v>
      </c>
      <c r="O3814" t="s">
        <v>12515</v>
      </c>
      <c r="P3814" t="s">
        <v>34259</v>
      </c>
      <c r="Q3814" t="s">
        <v>27142</v>
      </c>
    </row>
    <row r="3815" spans="12:17" x14ac:dyDescent="0.3">
      <c r="L3815">
        <v>3809</v>
      </c>
      <c r="M3815" t="s">
        <v>12516</v>
      </c>
      <c r="N3815" t="s">
        <v>10489</v>
      </c>
      <c r="O3815" t="s">
        <v>12518</v>
      </c>
      <c r="P3815" t="s">
        <v>34260</v>
      </c>
      <c r="Q3815" t="s">
        <v>12516</v>
      </c>
    </row>
    <row r="3816" spans="12:17" x14ac:dyDescent="0.3">
      <c r="L3816">
        <v>3810</v>
      </c>
      <c r="M3816" t="s">
        <v>12519</v>
      </c>
      <c r="N3816" t="s">
        <v>10491</v>
      </c>
      <c r="O3816" t="s">
        <v>12521</v>
      </c>
      <c r="P3816" t="s">
        <v>34261</v>
      </c>
      <c r="Q3816" t="s">
        <v>12519</v>
      </c>
    </row>
    <row r="3817" spans="12:17" x14ac:dyDescent="0.3">
      <c r="L3817">
        <v>3811</v>
      </c>
      <c r="M3817" t="s">
        <v>12522</v>
      </c>
      <c r="N3817" t="s">
        <v>10493</v>
      </c>
      <c r="O3817" t="s">
        <v>12524</v>
      </c>
      <c r="P3817" t="s">
        <v>34262</v>
      </c>
      <c r="Q3817" t="s">
        <v>12522</v>
      </c>
    </row>
    <row r="3818" spans="12:17" x14ac:dyDescent="0.3">
      <c r="L3818">
        <v>3812</v>
      </c>
      <c r="M3818" t="s">
        <v>12525</v>
      </c>
      <c r="N3818" t="s">
        <v>10495</v>
      </c>
      <c r="O3818" t="s">
        <v>12527</v>
      </c>
      <c r="P3818" t="s">
        <v>34263</v>
      </c>
      <c r="Q3818" t="s">
        <v>12525</v>
      </c>
    </row>
    <row r="3819" spans="12:17" x14ac:dyDescent="0.3">
      <c r="L3819">
        <v>3813</v>
      </c>
      <c r="M3819" t="s">
        <v>12528</v>
      </c>
      <c r="N3819" t="s">
        <v>10497</v>
      </c>
      <c r="O3819" t="s">
        <v>12530</v>
      </c>
      <c r="P3819" t="s">
        <v>34264</v>
      </c>
      <c r="Q3819" t="s">
        <v>12528</v>
      </c>
    </row>
    <row r="3820" spans="12:17" x14ac:dyDescent="0.3">
      <c r="L3820">
        <v>3814</v>
      </c>
      <c r="M3820" t="s">
        <v>12531</v>
      </c>
      <c r="N3820" t="s">
        <v>10499</v>
      </c>
      <c r="O3820" t="s">
        <v>12533</v>
      </c>
      <c r="P3820" t="s">
        <v>34265</v>
      </c>
      <c r="Q3820" t="s">
        <v>12531</v>
      </c>
    </row>
    <row r="3821" spans="12:17" x14ac:dyDescent="0.3">
      <c r="L3821">
        <v>3815</v>
      </c>
      <c r="M3821" t="s">
        <v>12534</v>
      </c>
      <c r="N3821" t="s">
        <v>10501</v>
      </c>
      <c r="O3821" t="s">
        <v>12536</v>
      </c>
      <c r="P3821" t="s">
        <v>34266</v>
      </c>
      <c r="Q3821" t="s">
        <v>12534</v>
      </c>
    </row>
    <row r="3822" spans="12:17" x14ac:dyDescent="0.3">
      <c r="L3822">
        <v>3816</v>
      </c>
      <c r="M3822" t="s">
        <v>12537</v>
      </c>
      <c r="N3822" t="s">
        <v>10497</v>
      </c>
      <c r="O3822" t="s">
        <v>12538</v>
      </c>
      <c r="P3822" t="s">
        <v>34267</v>
      </c>
      <c r="Q3822" t="s">
        <v>12537</v>
      </c>
    </row>
    <row r="3823" spans="12:17" x14ac:dyDescent="0.3">
      <c r="L3823">
        <v>3817</v>
      </c>
      <c r="M3823" t="s">
        <v>12539</v>
      </c>
      <c r="N3823" t="s">
        <v>10499</v>
      </c>
      <c r="O3823" t="s">
        <v>12540</v>
      </c>
      <c r="P3823" t="s">
        <v>34268</v>
      </c>
      <c r="Q3823" t="s">
        <v>12539</v>
      </c>
    </row>
    <row r="3824" spans="12:17" x14ac:dyDescent="0.3">
      <c r="L3824">
        <v>3818</v>
      </c>
      <c r="M3824" t="s">
        <v>12541</v>
      </c>
      <c r="N3824" t="s">
        <v>10505</v>
      </c>
      <c r="O3824" t="s">
        <v>12543</v>
      </c>
      <c r="P3824" t="s">
        <v>34269</v>
      </c>
      <c r="Q3824" t="s">
        <v>12541</v>
      </c>
    </row>
    <row r="3825" spans="12:17" x14ac:dyDescent="0.3">
      <c r="L3825">
        <v>3819</v>
      </c>
      <c r="M3825" t="s">
        <v>12544</v>
      </c>
      <c r="N3825" t="s">
        <v>10354</v>
      </c>
      <c r="O3825" t="s">
        <v>34178</v>
      </c>
      <c r="P3825" t="s">
        <v>34270</v>
      </c>
      <c r="Q3825" t="s">
        <v>12544</v>
      </c>
    </row>
    <row r="3826" spans="12:17" x14ac:dyDescent="0.3">
      <c r="L3826">
        <v>3820</v>
      </c>
      <c r="M3826" t="s">
        <v>12545</v>
      </c>
      <c r="N3826" t="s">
        <v>10356</v>
      </c>
      <c r="O3826" t="s">
        <v>12323</v>
      </c>
      <c r="P3826" t="s">
        <v>34271</v>
      </c>
      <c r="Q3826" t="s">
        <v>12545</v>
      </c>
    </row>
    <row r="3827" spans="12:17" x14ac:dyDescent="0.3">
      <c r="L3827">
        <v>3821</v>
      </c>
      <c r="M3827" t="s">
        <v>12546</v>
      </c>
      <c r="N3827" t="s">
        <v>10358</v>
      </c>
      <c r="O3827" t="s">
        <v>12326</v>
      </c>
      <c r="P3827" t="s">
        <v>34272</v>
      </c>
      <c r="Q3827" t="s">
        <v>12546</v>
      </c>
    </row>
    <row r="3828" spans="12:17" x14ac:dyDescent="0.3">
      <c r="L3828">
        <v>3822</v>
      </c>
      <c r="M3828" t="s">
        <v>12547</v>
      </c>
      <c r="N3828" t="s">
        <v>10360</v>
      </c>
      <c r="O3828" t="s">
        <v>12329</v>
      </c>
      <c r="P3828" t="s">
        <v>34273</v>
      </c>
      <c r="Q3828" t="s">
        <v>12547</v>
      </c>
    </row>
    <row r="3829" spans="12:17" x14ac:dyDescent="0.3">
      <c r="L3829">
        <v>3823</v>
      </c>
      <c r="M3829" t="s">
        <v>12548</v>
      </c>
      <c r="N3829" t="s">
        <v>10362</v>
      </c>
      <c r="O3829" t="s">
        <v>12332</v>
      </c>
      <c r="P3829" t="s">
        <v>34274</v>
      </c>
      <c r="Q3829" t="s">
        <v>12548</v>
      </c>
    </row>
    <row r="3830" spans="12:17" x14ac:dyDescent="0.3">
      <c r="L3830">
        <v>3824</v>
      </c>
      <c r="M3830" t="s">
        <v>12549</v>
      </c>
      <c r="N3830" t="s">
        <v>10364</v>
      </c>
      <c r="O3830" t="s">
        <v>12335</v>
      </c>
      <c r="P3830" t="s">
        <v>34275</v>
      </c>
      <c r="Q3830" t="s">
        <v>12549</v>
      </c>
    </row>
    <row r="3831" spans="12:17" x14ac:dyDescent="0.3">
      <c r="L3831">
        <v>3825</v>
      </c>
      <c r="M3831" t="s">
        <v>12550</v>
      </c>
      <c r="N3831" t="s">
        <v>34185</v>
      </c>
      <c r="O3831" t="s">
        <v>34186</v>
      </c>
      <c r="P3831" t="s">
        <v>26201</v>
      </c>
      <c r="Q3831" t="s">
        <v>12550</v>
      </c>
    </row>
    <row r="3832" spans="12:17" x14ac:dyDescent="0.3">
      <c r="L3832">
        <v>3826</v>
      </c>
      <c r="M3832" t="s">
        <v>12552</v>
      </c>
      <c r="N3832" t="s">
        <v>10369</v>
      </c>
      <c r="O3832" t="s">
        <v>26202</v>
      </c>
      <c r="P3832" t="s">
        <v>34276</v>
      </c>
      <c r="Q3832" t="s">
        <v>12552</v>
      </c>
    </row>
    <row r="3833" spans="12:17" x14ac:dyDescent="0.3">
      <c r="L3833">
        <v>3827</v>
      </c>
      <c r="M3833" t="s">
        <v>12553</v>
      </c>
      <c r="N3833" t="s">
        <v>10371</v>
      </c>
      <c r="O3833" t="s">
        <v>26203</v>
      </c>
      <c r="P3833" t="s">
        <v>34277</v>
      </c>
      <c r="Q3833" t="s">
        <v>12553</v>
      </c>
    </row>
    <row r="3834" spans="12:17" x14ac:dyDescent="0.3">
      <c r="L3834">
        <v>3828</v>
      </c>
      <c r="M3834" t="s">
        <v>12554</v>
      </c>
      <c r="N3834" t="s">
        <v>10373</v>
      </c>
      <c r="O3834" t="s">
        <v>26204</v>
      </c>
      <c r="P3834" t="s">
        <v>34278</v>
      </c>
      <c r="Q3834" t="s">
        <v>12554</v>
      </c>
    </row>
    <row r="3835" spans="12:17" x14ac:dyDescent="0.3">
      <c r="L3835">
        <v>3829</v>
      </c>
      <c r="M3835" t="s">
        <v>12555</v>
      </c>
      <c r="N3835" t="s">
        <v>10375</v>
      </c>
      <c r="O3835" t="s">
        <v>26205</v>
      </c>
      <c r="P3835" t="s">
        <v>34279</v>
      </c>
      <c r="Q3835" t="s">
        <v>12555</v>
      </c>
    </row>
    <row r="3836" spans="12:17" x14ac:dyDescent="0.3">
      <c r="L3836">
        <v>3830</v>
      </c>
      <c r="M3836" t="s">
        <v>12556</v>
      </c>
      <c r="N3836" t="s">
        <v>10377</v>
      </c>
      <c r="O3836" t="s">
        <v>26206</v>
      </c>
      <c r="P3836" t="s">
        <v>34280</v>
      </c>
      <c r="Q3836" t="s">
        <v>12556</v>
      </c>
    </row>
    <row r="3837" spans="12:17" x14ac:dyDescent="0.3">
      <c r="L3837">
        <v>3831</v>
      </c>
      <c r="M3837" t="s">
        <v>12557</v>
      </c>
      <c r="N3837" t="s">
        <v>26147</v>
      </c>
      <c r="O3837" t="s">
        <v>12350</v>
      </c>
      <c r="P3837" t="s">
        <v>34281</v>
      </c>
      <c r="Q3837" t="s">
        <v>12557</v>
      </c>
    </row>
    <row r="3838" spans="12:17" x14ac:dyDescent="0.3">
      <c r="L3838">
        <v>3832</v>
      </c>
      <c r="M3838" t="s">
        <v>12558</v>
      </c>
      <c r="N3838" t="s">
        <v>26148</v>
      </c>
      <c r="O3838" t="s">
        <v>12352</v>
      </c>
      <c r="P3838" t="s">
        <v>34282</v>
      </c>
      <c r="Q3838" t="s">
        <v>12558</v>
      </c>
    </row>
    <row r="3839" spans="12:17" x14ac:dyDescent="0.3">
      <c r="L3839">
        <v>3833</v>
      </c>
      <c r="M3839" t="s">
        <v>12559</v>
      </c>
      <c r="N3839" t="s">
        <v>26149</v>
      </c>
      <c r="O3839" t="s">
        <v>12354</v>
      </c>
      <c r="P3839" t="s">
        <v>34283</v>
      </c>
      <c r="Q3839" t="s">
        <v>12559</v>
      </c>
    </row>
    <row r="3840" spans="12:17" x14ac:dyDescent="0.3">
      <c r="L3840">
        <v>3834</v>
      </c>
      <c r="M3840" t="s">
        <v>12560</v>
      </c>
      <c r="N3840" t="s">
        <v>10382</v>
      </c>
      <c r="O3840" t="s">
        <v>12357</v>
      </c>
      <c r="P3840" t="s">
        <v>34284</v>
      </c>
      <c r="Q3840" t="s">
        <v>12560</v>
      </c>
    </row>
    <row r="3841" spans="12:17" x14ac:dyDescent="0.3">
      <c r="L3841">
        <v>3835</v>
      </c>
      <c r="M3841" t="s">
        <v>12561</v>
      </c>
      <c r="N3841" t="s">
        <v>34196</v>
      </c>
      <c r="O3841" t="s">
        <v>12359</v>
      </c>
      <c r="P3841" t="s">
        <v>34285</v>
      </c>
      <c r="Q3841" t="s">
        <v>12561</v>
      </c>
    </row>
    <row r="3842" spans="12:17" x14ac:dyDescent="0.3">
      <c r="L3842">
        <v>3836</v>
      </c>
      <c r="M3842" t="s">
        <v>34286</v>
      </c>
      <c r="N3842" t="s">
        <v>34199</v>
      </c>
      <c r="O3842" t="s">
        <v>34200</v>
      </c>
      <c r="P3842" t="s">
        <v>34287</v>
      </c>
      <c r="Q3842" t="s">
        <v>34286</v>
      </c>
    </row>
    <row r="3843" spans="12:17" x14ac:dyDescent="0.3">
      <c r="L3843">
        <v>3837</v>
      </c>
      <c r="M3843" t="s">
        <v>12562</v>
      </c>
      <c r="N3843" t="s">
        <v>10385</v>
      </c>
      <c r="O3843" t="s">
        <v>12362</v>
      </c>
      <c r="P3843" t="s">
        <v>34288</v>
      </c>
      <c r="Q3843" t="s">
        <v>12562</v>
      </c>
    </row>
    <row r="3844" spans="12:17" x14ac:dyDescent="0.3">
      <c r="L3844">
        <v>3838</v>
      </c>
      <c r="M3844" t="s">
        <v>12563</v>
      </c>
      <c r="N3844" t="s">
        <v>10387</v>
      </c>
      <c r="O3844" t="s">
        <v>34203</v>
      </c>
      <c r="P3844" t="s">
        <v>34289</v>
      </c>
      <c r="Q3844" t="s">
        <v>12563</v>
      </c>
    </row>
    <row r="3845" spans="12:17" x14ac:dyDescent="0.3">
      <c r="L3845">
        <v>3839</v>
      </c>
      <c r="M3845" t="s">
        <v>12564</v>
      </c>
      <c r="N3845" t="s">
        <v>10389</v>
      </c>
      <c r="O3845" t="s">
        <v>34205</v>
      </c>
      <c r="P3845" t="s">
        <v>34290</v>
      </c>
      <c r="Q3845" t="s">
        <v>12564</v>
      </c>
    </row>
    <row r="3846" spans="12:17" x14ac:dyDescent="0.3">
      <c r="L3846">
        <v>3840</v>
      </c>
      <c r="M3846" t="s">
        <v>12565</v>
      </c>
      <c r="N3846" t="s">
        <v>10391</v>
      </c>
      <c r="O3846" t="s">
        <v>12369</v>
      </c>
      <c r="P3846" t="s">
        <v>34291</v>
      </c>
      <c r="Q3846" t="s">
        <v>12565</v>
      </c>
    </row>
    <row r="3847" spans="12:17" x14ac:dyDescent="0.3">
      <c r="L3847">
        <v>3841</v>
      </c>
      <c r="M3847" t="s">
        <v>12566</v>
      </c>
      <c r="N3847" t="s">
        <v>10393</v>
      </c>
      <c r="O3847" t="s">
        <v>12372</v>
      </c>
      <c r="P3847" t="s">
        <v>34292</v>
      </c>
      <c r="Q3847" t="s">
        <v>12566</v>
      </c>
    </row>
    <row r="3848" spans="12:17" x14ac:dyDescent="0.3">
      <c r="L3848">
        <v>3842</v>
      </c>
      <c r="M3848" t="s">
        <v>12567</v>
      </c>
      <c r="N3848" t="s">
        <v>10395</v>
      </c>
      <c r="O3848" t="s">
        <v>12375</v>
      </c>
      <c r="P3848" t="s">
        <v>34293</v>
      </c>
      <c r="Q3848" t="s">
        <v>12567</v>
      </c>
    </row>
    <row r="3849" spans="12:17" x14ac:dyDescent="0.3">
      <c r="L3849">
        <v>3843</v>
      </c>
      <c r="M3849" t="s">
        <v>12568</v>
      </c>
      <c r="N3849" t="s">
        <v>10397</v>
      </c>
      <c r="O3849" t="s">
        <v>12378</v>
      </c>
      <c r="P3849" t="s">
        <v>34294</v>
      </c>
      <c r="Q3849" t="s">
        <v>12568</v>
      </c>
    </row>
    <row r="3850" spans="12:17" x14ac:dyDescent="0.3">
      <c r="L3850">
        <v>3844</v>
      </c>
      <c r="M3850" t="s">
        <v>12569</v>
      </c>
      <c r="N3850" t="s">
        <v>10399</v>
      </c>
      <c r="O3850" t="s">
        <v>12381</v>
      </c>
      <c r="P3850" t="s">
        <v>34295</v>
      </c>
      <c r="Q3850" t="s">
        <v>12569</v>
      </c>
    </row>
    <row r="3851" spans="12:17" x14ac:dyDescent="0.3">
      <c r="L3851">
        <v>3845</v>
      </c>
      <c r="M3851" t="s">
        <v>12570</v>
      </c>
      <c r="N3851" t="s">
        <v>10401</v>
      </c>
      <c r="O3851" t="s">
        <v>12384</v>
      </c>
      <c r="P3851" t="s">
        <v>34296</v>
      </c>
      <c r="Q3851" t="s">
        <v>12570</v>
      </c>
    </row>
    <row r="3852" spans="12:17" x14ac:dyDescent="0.3">
      <c r="L3852">
        <v>3846</v>
      </c>
      <c r="M3852" t="s">
        <v>12571</v>
      </c>
      <c r="N3852" t="s">
        <v>10403</v>
      </c>
      <c r="O3852" t="s">
        <v>12387</v>
      </c>
      <c r="P3852" t="s">
        <v>34297</v>
      </c>
      <c r="Q3852" t="s">
        <v>12571</v>
      </c>
    </row>
    <row r="3853" spans="12:17" x14ac:dyDescent="0.3">
      <c r="L3853">
        <v>3847</v>
      </c>
      <c r="M3853" t="s">
        <v>12572</v>
      </c>
      <c r="N3853" t="s">
        <v>10405</v>
      </c>
      <c r="O3853" t="s">
        <v>12390</v>
      </c>
      <c r="P3853" t="s">
        <v>34298</v>
      </c>
      <c r="Q3853" t="s">
        <v>12572</v>
      </c>
    </row>
    <row r="3854" spans="12:17" x14ac:dyDescent="0.3">
      <c r="L3854">
        <v>3848</v>
      </c>
      <c r="M3854" t="s">
        <v>12573</v>
      </c>
      <c r="N3854" t="s">
        <v>10407</v>
      </c>
      <c r="O3854" t="s">
        <v>12393</v>
      </c>
      <c r="P3854" t="s">
        <v>34299</v>
      </c>
      <c r="Q3854" t="s">
        <v>12573</v>
      </c>
    </row>
    <row r="3855" spans="12:17" x14ac:dyDescent="0.3">
      <c r="L3855">
        <v>3849</v>
      </c>
      <c r="M3855" t="s">
        <v>12574</v>
      </c>
      <c r="N3855" t="s">
        <v>10409</v>
      </c>
      <c r="O3855" t="s">
        <v>12396</v>
      </c>
      <c r="P3855" t="s">
        <v>34300</v>
      </c>
      <c r="Q3855" t="s">
        <v>12574</v>
      </c>
    </row>
    <row r="3856" spans="12:17" x14ac:dyDescent="0.3">
      <c r="L3856">
        <v>3850</v>
      </c>
      <c r="M3856" t="s">
        <v>12575</v>
      </c>
      <c r="N3856" t="s">
        <v>10411</v>
      </c>
      <c r="O3856" t="s">
        <v>12399</v>
      </c>
      <c r="P3856" t="s">
        <v>34301</v>
      </c>
      <c r="Q3856" t="s">
        <v>12575</v>
      </c>
    </row>
    <row r="3857" spans="12:17" x14ac:dyDescent="0.3">
      <c r="L3857">
        <v>3851</v>
      </c>
      <c r="M3857" t="s">
        <v>12576</v>
      </c>
      <c r="N3857" t="s">
        <v>10413</v>
      </c>
      <c r="O3857" t="s">
        <v>12402</v>
      </c>
      <c r="P3857" t="s">
        <v>34302</v>
      </c>
      <c r="Q3857" t="s">
        <v>12576</v>
      </c>
    </row>
    <row r="3858" spans="12:17" x14ac:dyDescent="0.3">
      <c r="L3858">
        <v>3852</v>
      </c>
      <c r="M3858" t="s">
        <v>12577</v>
      </c>
      <c r="N3858" t="s">
        <v>10415</v>
      </c>
      <c r="O3858" t="s">
        <v>12405</v>
      </c>
      <c r="P3858" t="s">
        <v>34303</v>
      </c>
      <c r="Q3858" t="s">
        <v>12577</v>
      </c>
    </row>
    <row r="3859" spans="12:17" x14ac:dyDescent="0.3">
      <c r="L3859">
        <v>3853</v>
      </c>
      <c r="M3859" t="s">
        <v>12578</v>
      </c>
      <c r="N3859" t="s">
        <v>10417</v>
      </c>
      <c r="O3859" t="s">
        <v>12408</v>
      </c>
      <c r="P3859" t="s">
        <v>34304</v>
      </c>
      <c r="Q3859" t="s">
        <v>12578</v>
      </c>
    </row>
    <row r="3860" spans="12:17" x14ac:dyDescent="0.3">
      <c r="L3860">
        <v>3854</v>
      </c>
      <c r="M3860" t="s">
        <v>12579</v>
      </c>
      <c r="N3860" t="s">
        <v>10419</v>
      </c>
      <c r="O3860" t="s">
        <v>12411</v>
      </c>
      <c r="P3860" t="s">
        <v>34305</v>
      </c>
      <c r="Q3860" t="s">
        <v>12579</v>
      </c>
    </row>
    <row r="3861" spans="12:17" x14ac:dyDescent="0.3">
      <c r="L3861">
        <v>3855</v>
      </c>
      <c r="M3861" t="s">
        <v>12580</v>
      </c>
      <c r="N3861" t="s">
        <v>10421</v>
      </c>
      <c r="O3861" t="s">
        <v>12414</v>
      </c>
      <c r="P3861" t="s">
        <v>34306</v>
      </c>
      <c r="Q3861" t="s">
        <v>12580</v>
      </c>
    </row>
    <row r="3862" spans="12:17" x14ac:dyDescent="0.3">
      <c r="L3862">
        <v>3856</v>
      </c>
      <c r="M3862" t="s">
        <v>12581</v>
      </c>
      <c r="N3862" t="s">
        <v>10423</v>
      </c>
      <c r="O3862" t="s">
        <v>12417</v>
      </c>
      <c r="P3862" t="s">
        <v>34307</v>
      </c>
      <c r="Q3862" t="s">
        <v>12581</v>
      </c>
    </row>
    <row r="3863" spans="12:17" x14ac:dyDescent="0.3">
      <c r="L3863">
        <v>3857</v>
      </c>
      <c r="M3863" t="s">
        <v>34308</v>
      </c>
      <c r="N3863" t="s">
        <v>10424</v>
      </c>
      <c r="O3863" t="s">
        <v>12419</v>
      </c>
      <c r="P3863" t="s">
        <v>34309</v>
      </c>
      <c r="Q3863" t="s">
        <v>34308</v>
      </c>
    </row>
    <row r="3864" spans="12:17" x14ac:dyDescent="0.3">
      <c r="L3864">
        <v>3858</v>
      </c>
      <c r="M3864" t="s">
        <v>12582</v>
      </c>
      <c r="N3864" t="s">
        <v>10426</v>
      </c>
      <c r="O3864" t="s">
        <v>12422</v>
      </c>
      <c r="P3864" t="s">
        <v>34310</v>
      </c>
      <c r="Q3864" t="s">
        <v>12582</v>
      </c>
    </row>
    <row r="3865" spans="12:17" x14ac:dyDescent="0.3">
      <c r="L3865">
        <v>3859</v>
      </c>
      <c r="M3865" t="s">
        <v>12583</v>
      </c>
      <c r="N3865" t="s">
        <v>10428</v>
      </c>
      <c r="O3865" t="s">
        <v>12425</v>
      </c>
      <c r="P3865" t="s">
        <v>34311</v>
      </c>
      <c r="Q3865" t="s">
        <v>12583</v>
      </c>
    </row>
    <row r="3866" spans="12:17" x14ac:dyDescent="0.3">
      <c r="L3866">
        <v>3860</v>
      </c>
      <c r="M3866" t="s">
        <v>12584</v>
      </c>
      <c r="N3866" t="s">
        <v>10430</v>
      </c>
      <c r="O3866" t="s">
        <v>12428</v>
      </c>
      <c r="P3866" t="s">
        <v>34312</v>
      </c>
      <c r="Q3866" t="s">
        <v>12584</v>
      </c>
    </row>
    <row r="3867" spans="12:17" x14ac:dyDescent="0.3">
      <c r="L3867">
        <v>3861</v>
      </c>
      <c r="M3867" t="s">
        <v>12585</v>
      </c>
      <c r="N3867" t="s">
        <v>10432</v>
      </c>
      <c r="O3867" t="s">
        <v>12431</v>
      </c>
      <c r="P3867" t="s">
        <v>34313</v>
      </c>
      <c r="Q3867" t="s">
        <v>12585</v>
      </c>
    </row>
    <row r="3868" spans="12:17" x14ac:dyDescent="0.3">
      <c r="L3868">
        <v>3862</v>
      </c>
      <c r="M3868" t="s">
        <v>12586</v>
      </c>
      <c r="N3868" t="s">
        <v>10434</v>
      </c>
      <c r="O3868" t="s">
        <v>12434</v>
      </c>
      <c r="P3868" t="s">
        <v>34314</v>
      </c>
      <c r="Q3868" t="s">
        <v>12586</v>
      </c>
    </row>
    <row r="3869" spans="12:17" x14ac:dyDescent="0.3">
      <c r="L3869">
        <v>3863</v>
      </c>
      <c r="M3869" t="s">
        <v>12551</v>
      </c>
      <c r="N3869" t="s">
        <v>10367</v>
      </c>
      <c r="O3869" t="s">
        <v>26210</v>
      </c>
      <c r="P3869" t="s">
        <v>34315</v>
      </c>
      <c r="Q3869" t="s">
        <v>12551</v>
      </c>
    </row>
    <row r="3870" spans="12:17" x14ac:dyDescent="0.3">
      <c r="L3870">
        <v>3864</v>
      </c>
      <c r="M3870" t="s">
        <v>12587</v>
      </c>
      <c r="N3870" t="s">
        <v>10436</v>
      </c>
      <c r="O3870" t="s">
        <v>12437</v>
      </c>
      <c r="P3870" t="s">
        <v>34316</v>
      </c>
      <c r="Q3870" t="s">
        <v>12587</v>
      </c>
    </row>
    <row r="3871" spans="12:17" x14ac:dyDescent="0.3">
      <c r="L3871">
        <v>3865</v>
      </c>
      <c r="M3871" t="s">
        <v>12588</v>
      </c>
      <c r="N3871" t="s">
        <v>10438</v>
      </c>
      <c r="O3871" t="s">
        <v>12440</v>
      </c>
      <c r="P3871" t="s">
        <v>34317</v>
      </c>
      <c r="Q3871" t="s">
        <v>12588</v>
      </c>
    </row>
    <row r="3872" spans="12:17" x14ac:dyDescent="0.3">
      <c r="L3872">
        <v>3866</v>
      </c>
      <c r="M3872" t="s">
        <v>12589</v>
      </c>
      <c r="N3872" t="s">
        <v>10440</v>
      </c>
      <c r="O3872" t="s">
        <v>12443</v>
      </c>
      <c r="P3872" t="s">
        <v>34318</v>
      </c>
      <c r="Q3872" t="s">
        <v>12589</v>
      </c>
    </row>
    <row r="3873" spans="12:17" x14ac:dyDescent="0.3">
      <c r="L3873">
        <v>3867</v>
      </c>
      <c r="M3873" t="s">
        <v>12590</v>
      </c>
      <c r="N3873" t="s">
        <v>10442</v>
      </c>
      <c r="O3873" t="s">
        <v>12446</v>
      </c>
      <c r="P3873" t="s">
        <v>34319</v>
      </c>
      <c r="Q3873" t="s">
        <v>12590</v>
      </c>
    </row>
    <row r="3874" spans="12:17" x14ac:dyDescent="0.3">
      <c r="L3874">
        <v>3868</v>
      </c>
      <c r="M3874" t="s">
        <v>12591</v>
      </c>
      <c r="N3874" t="s">
        <v>10444</v>
      </c>
      <c r="O3874" t="s">
        <v>12449</v>
      </c>
      <c r="P3874" t="s">
        <v>34320</v>
      </c>
      <c r="Q3874" t="s">
        <v>12591</v>
      </c>
    </row>
    <row r="3875" spans="12:17" x14ac:dyDescent="0.3">
      <c r="L3875">
        <v>3869</v>
      </c>
      <c r="M3875" t="s">
        <v>12592</v>
      </c>
      <c r="N3875" t="s">
        <v>10446</v>
      </c>
      <c r="O3875" t="s">
        <v>12452</v>
      </c>
      <c r="P3875" t="s">
        <v>34321</v>
      </c>
      <c r="Q3875" t="s">
        <v>12592</v>
      </c>
    </row>
    <row r="3876" spans="12:17" x14ac:dyDescent="0.3">
      <c r="L3876">
        <v>3870</v>
      </c>
      <c r="M3876" t="s">
        <v>12593</v>
      </c>
      <c r="N3876" t="s">
        <v>10448</v>
      </c>
      <c r="O3876" t="s">
        <v>12455</v>
      </c>
      <c r="P3876" t="s">
        <v>34322</v>
      </c>
      <c r="Q3876" t="s">
        <v>12593</v>
      </c>
    </row>
    <row r="3877" spans="12:17" x14ac:dyDescent="0.3">
      <c r="L3877">
        <v>3871</v>
      </c>
      <c r="M3877" t="s">
        <v>12594</v>
      </c>
      <c r="N3877" t="s">
        <v>10450</v>
      </c>
      <c r="O3877" t="s">
        <v>12458</v>
      </c>
      <c r="P3877" t="s">
        <v>34323</v>
      </c>
      <c r="Q3877" t="s">
        <v>12594</v>
      </c>
    </row>
    <row r="3878" spans="12:17" x14ac:dyDescent="0.3">
      <c r="L3878">
        <v>3872</v>
      </c>
      <c r="M3878" t="s">
        <v>12595</v>
      </c>
      <c r="N3878" t="s">
        <v>10452</v>
      </c>
      <c r="O3878" t="s">
        <v>12461</v>
      </c>
      <c r="P3878" t="s">
        <v>34324</v>
      </c>
      <c r="Q3878" t="s">
        <v>12595</v>
      </c>
    </row>
    <row r="3879" spans="12:17" x14ac:dyDescent="0.3">
      <c r="L3879">
        <v>3873</v>
      </c>
      <c r="M3879" t="s">
        <v>12596</v>
      </c>
      <c r="N3879" t="s">
        <v>10454</v>
      </c>
      <c r="O3879" t="s">
        <v>12464</v>
      </c>
      <c r="P3879" t="s">
        <v>34325</v>
      </c>
      <c r="Q3879" t="s">
        <v>12596</v>
      </c>
    </row>
    <row r="3880" spans="12:17" x14ac:dyDescent="0.3">
      <c r="L3880">
        <v>3874</v>
      </c>
      <c r="M3880" t="s">
        <v>12597</v>
      </c>
      <c r="N3880" t="s">
        <v>10456</v>
      </c>
      <c r="O3880" t="s">
        <v>12467</v>
      </c>
      <c r="P3880" t="s">
        <v>34326</v>
      </c>
      <c r="Q3880" t="s">
        <v>12597</v>
      </c>
    </row>
    <row r="3881" spans="12:17" x14ac:dyDescent="0.3">
      <c r="L3881">
        <v>3875</v>
      </c>
      <c r="M3881" t="s">
        <v>12598</v>
      </c>
      <c r="N3881" t="s">
        <v>10458</v>
      </c>
      <c r="O3881" t="s">
        <v>12470</v>
      </c>
      <c r="P3881" t="s">
        <v>34327</v>
      </c>
      <c r="Q3881" t="s">
        <v>12598</v>
      </c>
    </row>
    <row r="3882" spans="12:17" x14ac:dyDescent="0.3">
      <c r="L3882">
        <v>3876</v>
      </c>
      <c r="M3882" t="s">
        <v>12599</v>
      </c>
      <c r="N3882" t="s">
        <v>10460</v>
      </c>
      <c r="O3882" t="s">
        <v>12473</v>
      </c>
      <c r="P3882" t="s">
        <v>34328</v>
      </c>
      <c r="Q3882" t="s">
        <v>12599</v>
      </c>
    </row>
    <row r="3883" spans="12:17" x14ac:dyDescent="0.3">
      <c r="L3883">
        <v>3877</v>
      </c>
      <c r="M3883" t="s">
        <v>12600</v>
      </c>
      <c r="N3883" t="s">
        <v>10462</v>
      </c>
      <c r="O3883" t="s">
        <v>12476</v>
      </c>
      <c r="P3883" t="s">
        <v>34329</v>
      </c>
      <c r="Q3883" t="s">
        <v>12600</v>
      </c>
    </row>
    <row r="3884" spans="12:17" x14ac:dyDescent="0.3">
      <c r="L3884">
        <v>3878</v>
      </c>
      <c r="M3884" t="s">
        <v>12601</v>
      </c>
      <c r="N3884" t="s">
        <v>10464</v>
      </c>
      <c r="O3884" t="s">
        <v>12479</v>
      </c>
      <c r="P3884" t="s">
        <v>34330</v>
      </c>
      <c r="Q3884" t="s">
        <v>12601</v>
      </c>
    </row>
    <row r="3885" spans="12:17" x14ac:dyDescent="0.3">
      <c r="L3885">
        <v>3879</v>
      </c>
      <c r="M3885" t="s">
        <v>12602</v>
      </c>
      <c r="N3885" t="s">
        <v>10466</v>
      </c>
      <c r="O3885" t="s">
        <v>12482</v>
      </c>
      <c r="P3885" t="s">
        <v>34331</v>
      </c>
      <c r="Q3885" t="s">
        <v>12602</v>
      </c>
    </row>
    <row r="3886" spans="12:17" x14ac:dyDescent="0.3">
      <c r="L3886">
        <v>3880</v>
      </c>
      <c r="M3886" t="s">
        <v>12603</v>
      </c>
      <c r="N3886" t="s">
        <v>10468</v>
      </c>
      <c r="O3886" t="s">
        <v>12485</v>
      </c>
      <c r="P3886" t="s">
        <v>34332</v>
      </c>
      <c r="Q3886" t="s">
        <v>12603</v>
      </c>
    </row>
    <row r="3887" spans="12:17" x14ac:dyDescent="0.3">
      <c r="L3887">
        <v>3881</v>
      </c>
      <c r="M3887" t="s">
        <v>12604</v>
      </c>
      <c r="N3887" t="s">
        <v>10470</v>
      </c>
      <c r="O3887" t="s">
        <v>12488</v>
      </c>
      <c r="P3887" t="s">
        <v>34333</v>
      </c>
      <c r="Q3887" t="s">
        <v>12604</v>
      </c>
    </row>
    <row r="3888" spans="12:17" x14ac:dyDescent="0.3">
      <c r="L3888">
        <v>3882</v>
      </c>
      <c r="M3888" t="s">
        <v>12605</v>
      </c>
      <c r="N3888" t="s">
        <v>10472</v>
      </c>
      <c r="O3888" t="s">
        <v>12491</v>
      </c>
      <c r="P3888" t="s">
        <v>34334</v>
      </c>
      <c r="Q3888" t="s">
        <v>12605</v>
      </c>
    </row>
    <row r="3889" spans="12:17" x14ac:dyDescent="0.3">
      <c r="L3889">
        <v>3883</v>
      </c>
      <c r="M3889" t="s">
        <v>12606</v>
      </c>
      <c r="N3889" t="s">
        <v>10474</v>
      </c>
      <c r="O3889" t="s">
        <v>12494</v>
      </c>
      <c r="P3889" t="s">
        <v>34335</v>
      </c>
      <c r="Q3889" t="s">
        <v>12606</v>
      </c>
    </row>
    <row r="3890" spans="12:17" x14ac:dyDescent="0.3">
      <c r="L3890">
        <v>3884</v>
      </c>
      <c r="M3890" t="s">
        <v>12607</v>
      </c>
      <c r="N3890" t="s">
        <v>10476</v>
      </c>
      <c r="O3890" t="s">
        <v>12497</v>
      </c>
      <c r="P3890" t="s">
        <v>34336</v>
      </c>
      <c r="Q3890" t="s">
        <v>12607</v>
      </c>
    </row>
    <row r="3891" spans="12:17" x14ac:dyDescent="0.3">
      <c r="L3891">
        <v>3885</v>
      </c>
      <c r="M3891" t="s">
        <v>12608</v>
      </c>
      <c r="N3891" t="s">
        <v>10478</v>
      </c>
      <c r="O3891" t="s">
        <v>12500</v>
      </c>
      <c r="P3891" t="s">
        <v>34337</v>
      </c>
      <c r="Q3891" t="s">
        <v>12608</v>
      </c>
    </row>
    <row r="3892" spans="12:17" x14ac:dyDescent="0.3">
      <c r="L3892">
        <v>3886</v>
      </c>
      <c r="M3892" t="s">
        <v>12609</v>
      </c>
      <c r="N3892" t="s">
        <v>10480</v>
      </c>
      <c r="O3892" t="s">
        <v>12503</v>
      </c>
      <c r="P3892" t="s">
        <v>34338</v>
      </c>
      <c r="Q3892" t="s">
        <v>12609</v>
      </c>
    </row>
    <row r="3893" spans="12:17" x14ac:dyDescent="0.3">
      <c r="L3893">
        <v>3887</v>
      </c>
      <c r="M3893" t="s">
        <v>12610</v>
      </c>
      <c r="N3893" t="s">
        <v>10482</v>
      </c>
      <c r="O3893" t="s">
        <v>12506</v>
      </c>
      <c r="P3893" t="s">
        <v>34339</v>
      </c>
      <c r="Q3893" t="s">
        <v>12610</v>
      </c>
    </row>
    <row r="3894" spans="12:17" x14ac:dyDescent="0.3">
      <c r="L3894">
        <v>3888</v>
      </c>
      <c r="M3894" t="s">
        <v>12611</v>
      </c>
      <c r="N3894" t="s">
        <v>10484</v>
      </c>
      <c r="O3894" t="s">
        <v>12509</v>
      </c>
      <c r="P3894" t="s">
        <v>34340</v>
      </c>
      <c r="Q3894" t="s">
        <v>12611</v>
      </c>
    </row>
    <row r="3895" spans="12:17" x14ac:dyDescent="0.3">
      <c r="L3895">
        <v>3889</v>
      </c>
      <c r="M3895" t="s">
        <v>27143</v>
      </c>
      <c r="N3895" t="s">
        <v>10485</v>
      </c>
      <c r="O3895" t="s">
        <v>12511</v>
      </c>
      <c r="P3895" t="s">
        <v>34341</v>
      </c>
      <c r="Q3895" t="s">
        <v>27143</v>
      </c>
    </row>
    <row r="3896" spans="12:17" x14ac:dyDescent="0.3">
      <c r="L3896">
        <v>3890</v>
      </c>
      <c r="M3896" t="s">
        <v>27144</v>
      </c>
      <c r="N3896" t="s">
        <v>10486</v>
      </c>
      <c r="O3896" t="s">
        <v>12513</v>
      </c>
      <c r="P3896" t="s">
        <v>34342</v>
      </c>
      <c r="Q3896" t="s">
        <v>27144</v>
      </c>
    </row>
    <row r="3897" spans="12:17" x14ac:dyDescent="0.3">
      <c r="L3897">
        <v>3891</v>
      </c>
      <c r="M3897" t="s">
        <v>27145</v>
      </c>
      <c r="N3897" t="s">
        <v>10487</v>
      </c>
      <c r="O3897" t="s">
        <v>12515</v>
      </c>
      <c r="P3897" t="s">
        <v>34343</v>
      </c>
      <c r="Q3897" t="s">
        <v>27145</v>
      </c>
    </row>
    <row r="3898" spans="12:17" x14ac:dyDescent="0.3">
      <c r="L3898">
        <v>3892</v>
      </c>
      <c r="M3898" t="s">
        <v>12612</v>
      </c>
      <c r="N3898" t="s">
        <v>10489</v>
      </c>
      <c r="O3898" t="s">
        <v>12518</v>
      </c>
      <c r="P3898" t="s">
        <v>34344</v>
      </c>
      <c r="Q3898" t="s">
        <v>12612</v>
      </c>
    </row>
    <row r="3899" spans="12:17" x14ac:dyDescent="0.3">
      <c r="L3899">
        <v>3893</v>
      </c>
      <c r="M3899" t="s">
        <v>12613</v>
      </c>
      <c r="N3899" t="s">
        <v>10491</v>
      </c>
      <c r="O3899" t="s">
        <v>12521</v>
      </c>
      <c r="P3899" t="s">
        <v>34345</v>
      </c>
      <c r="Q3899" t="s">
        <v>12613</v>
      </c>
    </row>
    <row r="3900" spans="12:17" x14ac:dyDescent="0.3">
      <c r="L3900">
        <v>3894</v>
      </c>
      <c r="M3900" t="s">
        <v>12614</v>
      </c>
      <c r="N3900" t="s">
        <v>10493</v>
      </c>
      <c r="O3900" t="s">
        <v>12524</v>
      </c>
      <c r="P3900" t="s">
        <v>34346</v>
      </c>
      <c r="Q3900" t="s">
        <v>12614</v>
      </c>
    </row>
    <row r="3901" spans="12:17" x14ac:dyDescent="0.3">
      <c r="L3901">
        <v>3895</v>
      </c>
      <c r="M3901" t="s">
        <v>12615</v>
      </c>
      <c r="N3901" t="s">
        <v>10495</v>
      </c>
      <c r="O3901" t="s">
        <v>12527</v>
      </c>
      <c r="P3901" t="s">
        <v>34347</v>
      </c>
      <c r="Q3901" t="s">
        <v>12615</v>
      </c>
    </row>
    <row r="3902" spans="12:17" x14ac:dyDescent="0.3">
      <c r="L3902">
        <v>3896</v>
      </c>
      <c r="M3902" t="s">
        <v>12616</v>
      </c>
      <c r="N3902" t="s">
        <v>10497</v>
      </c>
      <c r="O3902" t="s">
        <v>12530</v>
      </c>
      <c r="P3902" t="s">
        <v>34348</v>
      </c>
      <c r="Q3902" t="s">
        <v>12616</v>
      </c>
    </row>
    <row r="3903" spans="12:17" x14ac:dyDescent="0.3">
      <c r="L3903">
        <v>3897</v>
      </c>
      <c r="M3903" t="s">
        <v>12617</v>
      </c>
      <c r="N3903" t="s">
        <v>10499</v>
      </c>
      <c r="O3903" t="s">
        <v>12533</v>
      </c>
      <c r="P3903" t="s">
        <v>34349</v>
      </c>
      <c r="Q3903" t="s">
        <v>12617</v>
      </c>
    </row>
    <row r="3904" spans="12:17" x14ac:dyDescent="0.3">
      <c r="L3904">
        <v>3898</v>
      </c>
      <c r="M3904" t="s">
        <v>12618</v>
      </c>
      <c r="N3904" t="s">
        <v>10501</v>
      </c>
      <c r="O3904" t="s">
        <v>12536</v>
      </c>
      <c r="P3904" t="s">
        <v>34350</v>
      </c>
      <c r="Q3904" t="s">
        <v>12618</v>
      </c>
    </row>
    <row r="3905" spans="12:17" x14ac:dyDescent="0.3">
      <c r="L3905">
        <v>3899</v>
      </c>
      <c r="M3905" t="s">
        <v>12619</v>
      </c>
      <c r="N3905" t="s">
        <v>10497</v>
      </c>
      <c r="O3905" t="s">
        <v>12538</v>
      </c>
      <c r="P3905" t="s">
        <v>34351</v>
      </c>
      <c r="Q3905" t="s">
        <v>12619</v>
      </c>
    </row>
    <row r="3906" spans="12:17" x14ac:dyDescent="0.3">
      <c r="L3906">
        <v>3900</v>
      </c>
      <c r="M3906" t="s">
        <v>12620</v>
      </c>
      <c r="N3906" t="s">
        <v>10499</v>
      </c>
      <c r="O3906" t="s">
        <v>12540</v>
      </c>
      <c r="P3906" t="s">
        <v>34352</v>
      </c>
      <c r="Q3906" t="s">
        <v>12620</v>
      </c>
    </row>
    <row r="3907" spans="12:17" x14ac:dyDescent="0.3">
      <c r="L3907">
        <v>3901</v>
      </c>
      <c r="M3907" t="s">
        <v>12621</v>
      </c>
      <c r="N3907" t="s">
        <v>10505</v>
      </c>
      <c r="O3907" t="s">
        <v>12543</v>
      </c>
      <c r="P3907" t="s">
        <v>34353</v>
      </c>
      <c r="Q3907" t="s">
        <v>12621</v>
      </c>
    </row>
    <row r="3908" spans="12:17" x14ac:dyDescent="0.3">
      <c r="L3908">
        <v>3902</v>
      </c>
      <c r="M3908" t="s">
        <v>12622</v>
      </c>
      <c r="N3908" t="s">
        <v>10585</v>
      </c>
      <c r="O3908" t="s">
        <v>34354</v>
      </c>
      <c r="P3908" t="s">
        <v>34355</v>
      </c>
      <c r="Q3908" t="s">
        <v>12622</v>
      </c>
    </row>
    <row r="3909" spans="12:17" x14ac:dyDescent="0.3">
      <c r="L3909">
        <v>3903</v>
      </c>
      <c r="M3909" t="s">
        <v>12624</v>
      </c>
      <c r="N3909" t="s">
        <v>10587</v>
      </c>
      <c r="O3909" t="s">
        <v>34356</v>
      </c>
      <c r="P3909" t="s">
        <v>34357</v>
      </c>
      <c r="Q3909" t="s">
        <v>12624</v>
      </c>
    </row>
    <row r="3910" spans="12:17" x14ac:dyDescent="0.3">
      <c r="L3910">
        <v>3904</v>
      </c>
      <c r="M3910" t="s">
        <v>12626</v>
      </c>
      <c r="N3910" t="s">
        <v>10589</v>
      </c>
      <c r="O3910" t="s">
        <v>34358</v>
      </c>
      <c r="P3910" t="s">
        <v>34359</v>
      </c>
      <c r="Q3910" t="s">
        <v>12626</v>
      </c>
    </row>
    <row r="3911" spans="12:17" x14ac:dyDescent="0.3">
      <c r="L3911">
        <v>3905</v>
      </c>
      <c r="M3911" t="s">
        <v>12628</v>
      </c>
      <c r="N3911" t="s">
        <v>10591</v>
      </c>
      <c r="O3911" t="s">
        <v>34360</v>
      </c>
      <c r="P3911" t="s">
        <v>34361</v>
      </c>
      <c r="Q3911" t="s">
        <v>12628</v>
      </c>
    </row>
    <row r="3912" spans="12:17" x14ac:dyDescent="0.3">
      <c r="L3912">
        <v>3906</v>
      </c>
      <c r="M3912" t="s">
        <v>12630</v>
      </c>
      <c r="N3912" t="s">
        <v>10593</v>
      </c>
      <c r="O3912" t="s">
        <v>34362</v>
      </c>
      <c r="P3912" t="s">
        <v>34363</v>
      </c>
      <c r="Q3912" t="s">
        <v>12630</v>
      </c>
    </row>
    <row r="3913" spans="12:17" x14ac:dyDescent="0.3">
      <c r="L3913">
        <v>3907</v>
      </c>
      <c r="M3913" t="s">
        <v>12632</v>
      </c>
      <c r="N3913" t="s">
        <v>10595</v>
      </c>
      <c r="O3913" t="s">
        <v>34364</v>
      </c>
      <c r="P3913" t="s">
        <v>34365</v>
      </c>
      <c r="Q3913" t="s">
        <v>12632</v>
      </c>
    </row>
    <row r="3914" spans="12:17" x14ac:dyDescent="0.3">
      <c r="L3914">
        <v>3908</v>
      </c>
      <c r="M3914" t="s">
        <v>12634</v>
      </c>
      <c r="N3914" t="s">
        <v>34366</v>
      </c>
      <c r="O3914" t="s">
        <v>34367</v>
      </c>
      <c r="P3914" t="s">
        <v>34368</v>
      </c>
      <c r="Q3914" t="s">
        <v>12634</v>
      </c>
    </row>
    <row r="3915" spans="12:17" x14ac:dyDescent="0.3">
      <c r="L3915">
        <v>3909</v>
      </c>
      <c r="M3915" t="s">
        <v>12637</v>
      </c>
      <c r="N3915" t="s">
        <v>10600</v>
      </c>
      <c r="O3915" t="s">
        <v>34369</v>
      </c>
      <c r="P3915" t="s">
        <v>34370</v>
      </c>
      <c r="Q3915" t="s">
        <v>12637</v>
      </c>
    </row>
    <row r="3916" spans="12:17" x14ac:dyDescent="0.3">
      <c r="L3916">
        <v>3910</v>
      </c>
      <c r="M3916" t="s">
        <v>12639</v>
      </c>
      <c r="N3916" t="s">
        <v>10602</v>
      </c>
      <c r="O3916" t="s">
        <v>34371</v>
      </c>
      <c r="P3916" t="s">
        <v>34372</v>
      </c>
      <c r="Q3916" t="s">
        <v>12639</v>
      </c>
    </row>
    <row r="3917" spans="12:17" x14ac:dyDescent="0.3">
      <c r="L3917">
        <v>3911</v>
      </c>
      <c r="M3917" t="s">
        <v>12641</v>
      </c>
      <c r="N3917" t="s">
        <v>10604</v>
      </c>
      <c r="O3917" t="s">
        <v>34373</v>
      </c>
      <c r="P3917" t="s">
        <v>34374</v>
      </c>
      <c r="Q3917" t="s">
        <v>12641</v>
      </c>
    </row>
    <row r="3918" spans="12:17" x14ac:dyDescent="0.3">
      <c r="L3918">
        <v>3912</v>
      </c>
      <c r="M3918" t="s">
        <v>12643</v>
      </c>
      <c r="N3918" t="s">
        <v>10606</v>
      </c>
      <c r="O3918" t="s">
        <v>34375</v>
      </c>
      <c r="P3918" t="s">
        <v>34376</v>
      </c>
      <c r="Q3918" t="s">
        <v>12643</v>
      </c>
    </row>
    <row r="3919" spans="12:17" x14ac:dyDescent="0.3">
      <c r="L3919">
        <v>3913</v>
      </c>
      <c r="M3919" t="s">
        <v>12645</v>
      </c>
      <c r="N3919" t="s">
        <v>10608</v>
      </c>
      <c r="O3919" t="s">
        <v>34377</v>
      </c>
      <c r="P3919" t="s">
        <v>34378</v>
      </c>
      <c r="Q3919" t="s">
        <v>12645</v>
      </c>
    </row>
    <row r="3920" spans="12:17" x14ac:dyDescent="0.3">
      <c r="L3920">
        <v>3914</v>
      </c>
      <c r="M3920" t="s">
        <v>12647</v>
      </c>
      <c r="N3920" t="s">
        <v>26150</v>
      </c>
      <c r="O3920" t="s">
        <v>34379</v>
      </c>
      <c r="P3920" t="s">
        <v>34380</v>
      </c>
      <c r="Q3920" t="s">
        <v>12647</v>
      </c>
    </row>
    <row r="3921" spans="12:17" x14ac:dyDescent="0.3">
      <c r="L3921">
        <v>3915</v>
      </c>
      <c r="M3921" t="s">
        <v>12648</v>
      </c>
      <c r="N3921" t="s">
        <v>26151</v>
      </c>
      <c r="O3921" t="s">
        <v>34381</v>
      </c>
      <c r="P3921" t="s">
        <v>34382</v>
      </c>
      <c r="Q3921" t="s">
        <v>12648</v>
      </c>
    </row>
    <row r="3922" spans="12:17" x14ac:dyDescent="0.3">
      <c r="L3922">
        <v>3916</v>
      </c>
      <c r="M3922" t="s">
        <v>12649</v>
      </c>
      <c r="N3922" t="s">
        <v>26152</v>
      </c>
      <c r="O3922" t="s">
        <v>34383</v>
      </c>
      <c r="P3922" t="s">
        <v>34384</v>
      </c>
      <c r="Q3922" t="s">
        <v>12649</v>
      </c>
    </row>
    <row r="3923" spans="12:17" x14ac:dyDescent="0.3">
      <c r="L3923">
        <v>3917</v>
      </c>
      <c r="M3923" t="s">
        <v>12650</v>
      </c>
      <c r="N3923" t="s">
        <v>10613</v>
      </c>
      <c r="O3923" t="s">
        <v>34385</v>
      </c>
      <c r="P3923" t="s">
        <v>34386</v>
      </c>
      <c r="Q3923" t="s">
        <v>12650</v>
      </c>
    </row>
    <row r="3924" spans="12:17" x14ac:dyDescent="0.3">
      <c r="L3924">
        <v>3918</v>
      </c>
      <c r="M3924" t="s">
        <v>12652</v>
      </c>
      <c r="N3924" t="s">
        <v>34387</v>
      </c>
      <c r="O3924" t="s">
        <v>34388</v>
      </c>
      <c r="P3924" t="s">
        <v>34389</v>
      </c>
      <c r="Q3924" t="s">
        <v>12652</v>
      </c>
    </row>
    <row r="3925" spans="12:17" x14ac:dyDescent="0.3">
      <c r="L3925">
        <v>3919</v>
      </c>
      <c r="M3925" t="s">
        <v>34390</v>
      </c>
      <c r="N3925" t="s">
        <v>34391</v>
      </c>
      <c r="O3925" t="s">
        <v>34392</v>
      </c>
      <c r="P3925" t="s">
        <v>34393</v>
      </c>
      <c r="Q3925" t="s">
        <v>34390</v>
      </c>
    </row>
    <row r="3926" spans="12:17" x14ac:dyDescent="0.3">
      <c r="L3926">
        <v>3920</v>
      </c>
      <c r="M3926" t="s">
        <v>12653</v>
      </c>
      <c r="N3926" t="s">
        <v>10616</v>
      </c>
      <c r="O3926" t="s">
        <v>34394</v>
      </c>
      <c r="P3926" t="s">
        <v>34395</v>
      </c>
      <c r="Q3926" t="s">
        <v>12653</v>
      </c>
    </row>
    <row r="3927" spans="12:17" x14ac:dyDescent="0.3">
      <c r="L3927">
        <v>3921</v>
      </c>
      <c r="M3927" t="s">
        <v>12655</v>
      </c>
      <c r="N3927" t="s">
        <v>10618</v>
      </c>
      <c r="O3927" t="s">
        <v>34396</v>
      </c>
      <c r="P3927" t="s">
        <v>34397</v>
      </c>
      <c r="Q3927" t="s">
        <v>12655</v>
      </c>
    </row>
    <row r="3928" spans="12:17" x14ac:dyDescent="0.3">
      <c r="L3928">
        <v>3922</v>
      </c>
      <c r="M3928" t="s">
        <v>12657</v>
      </c>
      <c r="N3928" t="s">
        <v>10620</v>
      </c>
      <c r="O3928" t="s">
        <v>34398</v>
      </c>
      <c r="P3928" t="s">
        <v>34399</v>
      </c>
      <c r="Q3928" t="s">
        <v>12657</v>
      </c>
    </row>
    <row r="3929" spans="12:17" x14ac:dyDescent="0.3">
      <c r="L3929">
        <v>3923</v>
      </c>
      <c r="M3929" t="s">
        <v>12659</v>
      </c>
      <c r="N3929" t="s">
        <v>10622</v>
      </c>
      <c r="O3929" t="s">
        <v>34400</v>
      </c>
      <c r="P3929" t="s">
        <v>34401</v>
      </c>
      <c r="Q3929" t="s">
        <v>12659</v>
      </c>
    </row>
    <row r="3930" spans="12:17" x14ac:dyDescent="0.3">
      <c r="L3930">
        <v>3924</v>
      </c>
      <c r="M3930" t="s">
        <v>12661</v>
      </c>
      <c r="N3930" t="s">
        <v>10624</v>
      </c>
      <c r="O3930" t="s">
        <v>34402</v>
      </c>
      <c r="P3930" t="s">
        <v>34403</v>
      </c>
      <c r="Q3930" t="s">
        <v>12661</v>
      </c>
    </row>
    <row r="3931" spans="12:17" x14ac:dyDescent="0.3">
      <c r="L3931">
        <v>3925</v>
      </c>
      <c r="M3931" t="s">
        <v>12663</v>
      </c>
      <c r="N3931" t="s">
        <v>10626</v>
      </c>
      <c r="O3931" t="s">
        <v>34404</v>
      </c>
      <c r="P3931" t="s">
        <v>34405</v>
      </c>
      <c r="Q3931" t="s">
        <v>12663</v>
      </c>
    </row>
    <row r="3932" spans="12:17" x14ac:dyDescent="0.3">
      <c r="L3932">
        <v>3926</v>
      </c>
      <c r="M3932" t="s">
        <v>12665</v>
      </c>
      <c r="N3932" t="s">
        <v>10628</v>
      </c>
      <c r="O3932" t="s">
        <v>34406</v>
      </c>
      <c r="P3932" t="s">
        <v>34407</v>
      </c>
      <c r="Q3932" t="s">
        <v>12665</v>
      </c>
    </row>
    <row r="3933" spans="12:17" x14ac:dyDescent="0.3">
      <c r="L3933">
        <v>3927</v>
      </c>
      <c r="M3933" t="s">
        <v>12667</v>
      </c>
      <c r="N3933" t="s">
        <v>10630</v>
      </c>
      <c r="O3933" t="s">
        <v>34408</v>
      </c>
      <c r="P3933" t="s">
        <v>34409</v>
      </c>
      <c r="Q3933" t="s">
        <v>12667</v>
      </c>
    </row>
    <row r="3934" spans="12:17" x14ac:dyDescent="0.3">
      <c r="L3934">
        <v>3928</v>
      </c>
      <c r="M3934" t="s">
        <v>12669</v>
      </c>
      <c r="N3934" t="s">
        <v>10632</v>
      </c>
      <c r="O3934" t="s">
        <v>34410</v>
      </c>
      <c r="P3934" t="s">
        <v>34411</v>
      </c>
      <c r="Q3934" t="s">
        <v>12669</v>
      </c>
    </row>
    <row r="3935" spans="12:17" x14ac:dyDescent="0.3">
      <c r="L3935">
        <v>3929</v>
      </c>
      <c r="M3935" t="s">
        <v>12671</v>
      </c>
      <c r="N3935" t="s">
        <v>10634</v>
      </c>
      <c r="O3935" t="s">
        <v>34412</v>
      </c>
      <c r="P3935" t="s">
        <v>34413</v>
      </c>
      <c r="Q3935" t="s">
        <v>12671</v>
      </c>
    </row>
    <row r="3936" spans="12:17" x14ac:dyDescent="0.3">
      <c r="L3936">
        <v>3930</v>
      </c>
      <c r="M3936" t="s">
        <v>12673</v>
      </c>
      <c r="N3936" t="s">
        <v>10636</v>
      </c>
      <c r="O3936" t="s">
        <v>34414</v>
      </c>
      <c r="P3936" t="s">
        <v>34415</v>
      </c>
      <c r="Q3936" t="s">
        <v>12673</v>
      </c>
    </row>
    <row r="3937" spans="12:17" x14ac:dyDescent="0.3">
      <c r="L3937">
        <v>3931</v>
      </c>
      <c r="M3937" t="s">
        <v>12675</v>
      </c>
      <c r="N3937" t="s">
        <v>10638</v>
      </c>
      <c r="O3937" t="s">
        <v>34416</v>
      </c>
      <c r="P3937" t="s">
        <v>34417</v>
      </c>
      <c r="Q3937" t="s">
        <v>12675</v>
      </c>
    </row>
    <row r="3938" spans="12:17" x14ac:dyDescent="0.3">
      <c r="L3938">
        <v>3932</v>
      </c>
      <c r="M3938" t="s">
        <v>12677</v>
      </c>
      <c r="N3938" t="s">
        <v>10640</v>
      </c>
      <c r="O3938" t="s">
        <v>34418</v>
      </c>
      <c r="P3938" t="s">
        <v>34419</v>
      </c>
      <c r="Q3938" t="s">
        <v>12677</v>
      </c>
    </row>
    <row r="3939" spans="12:17" x14ac:dyDescent="0.3">
      <c r="L3939">
        <v>3933</v>
      </c>
      <c r="M3939" t="s">
        <v>12679</v>
      </c>
      <c r="N3939" t="s">
        <v>10642</v>
      </c>
      <c r="O3939" t="s">
        <v>34420</v>
      </c>
      <c r="P3939" t="s">
        <v>34421</v>
      </c>
      <c r="Q3939" t="s">
        <v>12679</v>
      </c>
    </row>
    <row r="3940" spans="12:17" x14ac:dyDescent="0.3">
      <c r="L3940">
        <v>3934</v>
      </c>
      <c r="M3940" t="s">
        <v>12681</v>
      </c>
      <c r="N3940" t="s">
        <v>10644</v>
      </c>
      <c r="O3940" t="s">
        <v>34422</v>
      </c>
      <c r="P3940" t="s">
        <v>34423</v>
      </c>
      <c r="Q3940" t="s">
        <v>12681</v>
      </c>
    </row>
    <row r="3941" spans="12:17" x14ac:dyDescent="0.3">
      <c r="L3941">
        <v>3935</v>
      </c>
      <c r="M3941" t="s">
        <v>12683</v>
      </c>
      <c r="N3941" t="s">
        <v>10646</v>
      </c>
      <c r="O3941" t="s">
        <v>34424</v>
      </c>
      <c r="P3941" t="s">
        <v>34425</v>
      </c>
      <c r="Q3941" t="s">
        <v>12683</v>
      </c>
    </row>
    <row r="3942" spans="12:17" x14ac:dyDescent="0.3">
      <c r="L3942">
        <v>3936</v>
      </c>
      <c r="M3942" t="s">
        <v>12685</v>
      </c>
      <c r="N3942" t="s">
        <v>10648</v>
      </c>
      <c r="O3942" t="s">
        <v>34426</v>
      </c>
      <c r="P3942" t="s">
        <v>34427</v>
      </c>
      <c r="Q3942" t="s">
        <v>12685</v>
      </c>
    </row>
    <row r="3943" spans="12:17" x14ac:dyDescent="0.3">
      <c r="L3943">
        <v>3937</v>
      </c>
      <c r="M3943" t="s">
        <v>12687</v>
      </c>
      <c r="N3943" t="s">
        <v>10650</v>
      </c>
      <c r="O3943" t="s">
        <v>34428</v>
      </c>
      <c r="P3943" t="s">
        <v>34429</v>
      </c>
      <c r="Q3943" t="s">
        <v>12687</v>
      </c>
    </row>
    <row r="3944" spans="12:17" x14ac:dyDescent="0.3">
      <c r="L3944">
        <v>3938</v>
      </c>
      <c r="M3944" t="s">
        <v>12689</v>
      </c>
      <c r="N3944" t="s">
        <v>10652</v>
      </c>
      <c r="O3944" t="s">
        <v>34430</v>
      </c>
      <c r="P3944" t="s">
        <v>34431</v>
      </c>
      <c r="Q3944" t="s">
        <v>12689</v>
      </c>
    </row>
    <row r="3945" spans="12:17" x14ac:dyDescent="0.3">
      <c r="L3945">
        <v>3939</v>
      </c>
      <c r="M3945" t="s">
        <v>12691</v>
      </c>
      <c r="N3945" t="s">
        <v>10654</v>
      </c>
      <c r="O3945" t="s">
        <v>34432</v>
      </c>
      <c r="P3945" t="s">
        <v>34433</v>
      </c>
      <c r="Q3945" t="s">
        <v>12691</v>
      </c>
    </row>
    <row r="3946" spans="12:17" x14ac:dyDescent="0.3">
      <c r="L3946">
        <v>3940</v>
      </c>
      <c r="M3946" t="s">
        <v>34434</v>
      </c>
      <c r="N3946" t="s">
        <v>10655</v>
      </c>
      <c r="O3946" t="s">
        <v>34435</v>
      </c>
      <c r="P3946" t="s">
        <v>34436</v>
      </c>
      <c r="Q3946" t="s">
        <v>34434</v>
      </c>
    </row>
    <row r="3947" spans="12:17" x14ac:dyDescent="0.3">
      <c r="L3947">
        <v>3941</v>
      </c>
      <c r="M3947" t="s">
        <v>12694</v>
      </c>
      <c r="N3947" t="s">
        <v>10657</v>
      </c>
      <c r="O3947" t="s">
        <v>34437</v>
      </c>
      <c r="P3947" t="s">
        <v>34438</v>
      </c>
      <c r="Q3947" t="s">
        <v>12694</v>
      </c>
    </row>
    <row r="3948" spans="12:17" x14ac:dyDescent="0.3">
      <c r="L3948">
        <v>3942</v>
      </c>
      <c r="M3948" t="s">
        <v>12696</v>
      </c>
      <c r="N3948" t="s">
        <v>10659</v>
      </c>
      <c r="O3948" t="s">
        <v>34439</v>
      </c>
      <c r="P3948" t="s">
        <v>34440</v>
      </c>
      <c r="Q3948" t="s">
        <v>12696</v>
      </c>
    </row>
    <row r="3949" spans="12:17" x14ac:dyDescent="0.3">
      <c r="L3949">
        <v>3943</v>
      </c>
      <c r="M3949" t="s">
        <v>12698</v>
      </c>
      <c r="N3949" t="s">
        <v>10661</v>
      </c>
      <c r="O3949" t="s">
        <v>34441</v>
      </c>
      <c r="P3949" t="s">
        <v>34442</v>
      </c>
      <c r="Q3949" t="s">
        <v>12698</v>
      </c>
    </row>
    <row r="3950" spans="12:17" x14ac:dyDescent="0.3">
      <c r="L3950">
        <v>3944</v>
      </c>
      <c r="M3950" t="s">
        <v>12700</v>
      </c>
      <c r="N3950" t="s">
        <v>10663</v>
      </c>
      <c r="O3950" t="s">
        <v>34443</v>
      </c>
      <c r="P3950" t="s">
        <v>34444</v>
      </c>
      <c r="Q3950" t="s">
        <v>12700</v>
      </c>
    </row>
    <row r="3951" spans="12:17" x14ac:dyDescent="0.3">
      <c r="L3951">
        <v>3945</v>
      </c>
      <c r="M3951" t="s">
        <v>12702</v>
      </c>
      <c r="N3951" t="s">
        <v>10665</v>
      </c>
      <c r="O3951" t="s">
        <v>34445</v>
      </c>
      <c r="P3951" t="s">
        <v>34446</v>
      </c>
      <c r="Q3951" t="s">
        <v>12702</v>
      </c>
    </row>
    <row r="3952" spans="12:17" x14ac:dyDescent="0.3">
      <c r="L3952">
        <v>3946</v>
      </c>
      <c r="M3952" t="s">
        <v>12635</v>
      </c>
      <c r="N3952" t="s">
        <v>10598</v>
      </c>
      <c r="O3952" t="s">
        <v>34447</v>
      </c>
      <c r="P3952" t="s">
        <v>34448</v>
      </c>
      <c r="Q3952" t="s">
        <v>12635</v>
      </c>
    </row>
    <row r="3953" spans="12:17" x14ac:dyDescent="0.3">
      <c r="L3953">
        <v>3947</v>
      </c>
      <c r="M3953" t="s">
        <v>12704</v>
      </c>
      <c r="N3953" t="s">
        <v>10667</v>
      </c>
      <c r="O3953" t="s">
        <v>34449</v>
      </c>
      <c r="P3953" t="s">
        <v>34450</v>
      </c>
      <c r="Q3953" t="s">
        <v>12704</v>
      </c>
    </row>
    <row r="3954" spans="12:17" x14ac:dyDescent="0.3">
      <c r="L3954">
        <v>3948</v>
      </c>
      <c r="M3954" t="s">
        <v>12706</v>
      </c>
      <c r="N3954" t="s">
        <v>10669</v>
      </c>
      <c r="O3954" t="s">
        <v>34451</v>
      </c>
      <c r="P3954" t="s">
        <v>34452</v>
      </c>
      <c r="Q3954" t="s">
        <v>12706</v>
      </c>
    </row>
    <row r="3955" spans="12:17" x14ac:dyDescent="0.3">
      <c r="L3955">
        <v>3949</v>
      </c>
      <c r="M3955" t="s">
        <v>12708</v>
      </c>
      <c r="N3955" t="s">
        <v>10671</v>
      </c>
      <c r="O3955" t="s">
        <v>34453</v>
      </c>
      <c r="P3955" t="s">
        <v>34454</v>
      </c>
      <c r="Q3955" t="s">
        <v>12708</v>
      </c>
    </row>
    <row r="3956" spans="12:17" x14ac:dyDescent="0.3">
      <c r="L3956">
        <v>3950</v>
      </c>
      <c r="M3956" t="s">
        <v>12710</v>
      </c>
      <c r="N3956" t="s">
        <v>10673</v>
      </c>
      <c r="O3956" t="s">
        <v>34455</v>
      </c>
      <c r="P3956" t="s">
        <v>34456</v>
      </c>
      <c r="Q3956" t="s">
        <v>12710</v>
      </c>
    </row>
    <row r="3957" spans="12:17" x14ac:dyDescent="0.3">
      <c r="L3957">
        <v>3951</v>
      </c>
      <c r="M3957" t="s">
        <v>12712</v>
      </c>
      <c r="N3957" t="s">
        <v>10675</v>
      </c>
      <c r="O3957" t="s">
        <v>34457</v>
      </c>
      <c r="P3957" t="s">
        <v>34458</v>
      </c>
      <c r="Q3957" t="s">
        <v>12712</v>
      </c>
    </row>
    <row r="3958" spans="12:17" x14ac:dyDescent="0.3">
      <c r="L3958">
        <v>3952</v>
      </c>
      <c r="M3958" t="s">
        <v>12714</v>
      </c>
      <c r="N3958" t="s">
        <v>10677</v>
      </c>
      <c r="O3958" t="s">
        <v>34459</v>
      </c>
      <c r="P3958" t="s">
        <v>34460</v>
      </c>
      <c r="Q3958" t="s">
        <v>12714</v>
      </c>
    </row>
    <row r="3959" spans="12:17" x14ac:dyDescent="0.3">
      <c r="L3959">
        <v>3953</v>
      </c>
      <c r="M3959" t="s">
        <v>12716</v>
      </c>
      <c r="N3959" t="s">
        <v>10679</v>
      </c>
      <c r="O3959" t="s">
        <v>34461</v>
      </c>
      <c r="P3959" t="s">
        <v>34462</v>
      </c>
      <c r="Q3959" t="s">
        <v>12716</v>
      </c>
    </row>
    <row r="3960" spans="12:17" x14ac:dyDescent="0.3">
      <c r="L3960">
        <v>3954</v>
      </c>
      <c r="M3960" t="s">
        <v>12718</v>
      </c>
      <c r="N3960" t="s">
        <v>10681</v>
      </c>
      <c r="O3960" t="s">
        <v>34463</v>
      </c>
      <c r="P3960" t="s">
        <v>34464</v>
      </c>
      <c r="Q3960" t="s">
        <v>12718</v>
      </c>
    </row>
    <row r="3961" spans="12:17" x14ac:dyDescent="0.3">
      <c r="L3961">
        <v>3955</v>
      </c>
      <c r="M3961" t="s">
        <v>12720</v>
      </c>
      <c r="N3961" t="s">
        <v>10683</v>
      </c>
      <c r="O3961" t="s">
        <v>34465</v>
      </c>
      <c r="P3961" t="s">
        <v>34466</v>
      </c>
      <c r="Q3961" t="s">
        <v>12720</v>
      </c>
    </row>
    <row r="3962" spans="12:17" x14ac:dyDescent="0.3">
      <c r="L3962">
        <v>3956</v>
      </c>
      <c r="M3962" t="s">
        <v>12722</v>
      </c>
      <c r="N3962" t="s">
        <v>10685</v>
      </c>
      <c r="O3962" t="s">
        <v>34467</v>
      </c>
      <c r="P3962" t="s">
        <v>34468</v>
      </c>
      <c r="Q3962" t="s">
        <v>12722</v>
      </c>
    </row>
    <row r="3963" spans="12:17" x14ac:dyDescent="0.3">
      <c r="L3963">
        <v>3957</v>
      </c>
      <c r="M3963" t="s">
        <v>12724</v>
      </c>
      <c r="N3963" t="s">
        <v>10687</v>
      </c>
      <c r="O3963" t="s">
        <v>34469</v>
      </c>
      <c r="P3963" t="s">
        <v>34470</v>
      </c>
      <c r="Q3963" t="s">
        <v>12724</v>
      </c>
    </row>
    <row r="3964" spans="12:17" x14ac:dyDescent="0.3">
      <c r="L3964">
        <v>3958</v>
      </c>
      <c r="M3964" t="s">
        <v>12726</v>
      </c>
      <c r="N3964" t="s">
        <v>10689</v>
      </c>
      <c r="O3964" t="s">
        <v>34471</v>
      </c>
      <c r="P3964" t="s">
        <v>34472</v>
      </c>
      <c r="Q3964" t="s">
        <v>12726</v>
      </c>
    </row>
    <row r="3965" spans="12:17" x14ac:dyDescent="0.3">
      <c r="L3965">
        <v>3959</v>
      </c>
      <c r="M3965" t="s">
        <v>12728</v>
      </c>
      <c r="N3965" t="s">
        <v>10691</v>
      </c>
      <c r="O3965" t="s">
        <v>34473</v>
      </c>
      <c r="P3965" t="s">
        <v>34474</v>
      </c>
      <c r="Q3965" t="s">
        <v>12728</v>
      </c>
    </row>
    <row r="3966" spans="12:17" x14ac:dyDescent="0.3">
      <c r="L3966">
        <v>3960</v>
      </c>
      <c r="M3966" t="s">
        <v>12730</v>
      </c>
      <c r="N3966" t="s">
        <v>10693</v>
      </c>
      <c r="O3966" t="s">
        <v>34475</v>
      </c>
      <c r="P3966" t="s">
        <v>34476</v>
      </c>
      <c r="Q3966" t="s">
        <v>12730</v>
      </c>
    </row>
    <row r="3967" spans="12:17" x14ac:dyDescent="0.3">
      <c r="L3967">
        <v>3961</v>
      </c>
      <c r="M3967" t="s">
        <v>12732</v>
      </c>
      <c r="N3967" t="s">
        <v>10695</v>
      </c>
      <c r="O3967" t="s">
        <v>34477</v>
      </c>
      <c r="P3967" t="s">
        <v>34478</v>
      </c>
      <c r="Q3967" t="s">
        <v>12732</v>
      </c>
    </row>
    <row r="3968" spans="12:17" x14ac:dyDescent="0.3">
      <c r="L3968">
        <v>3962</v>
      </c>
      <c r="M3968" t="s">
        <v>12734</v>
      </c>
      <c r="N3968" t="s">
        <v>10697</v>
      </c>
      <c r="O3968" t="s">
        <v>34479</v>
      </c>
      <c r="P3968" t="s">
        <v>34480</v>
      </c>
      <c r="Q3968" t="s">
        <v>12734</v>
      </c>
    </row>
    <row r="3969" spans="12:17" x14ac:dyDescent="0.3">
      <c r="L3969">
        <v>3963</v>
      </c>
      <c r="M3969" t="s">
        <v>12736</v>
      </c>
      <c r="N3969" t="s">
        <v>10699</v>
      </c>
      <c r="O3969" t="s">
        <v>34481</v>
      </c>
      <c r="P3969" t="s">
        <v>34482</v>
      </c>
      <c r="Q3969" t="s">
        <v>12736</v>
      </c>
    </row>
    <row r="3970" spans="12:17" x14ac:dyDescent="0.3">
      <c r="L3970">
        <v>3964</v>
      </c>
      <c r="M3970" t="s">
        <v>12738</v>
      </c>
      <c r="N3970" t="s">
        <v>10701</v>
      </c>
      <c r="O3970" t="s">
        <v>34483</v>
      </c>
      <c r="P3970" t="s">
        <v>34484</v>
      </c>
      <c r="Q3970" t="s">
        <v>12738</v>
      </c>
    </row>
    <row r="3971" spans="12:17" x14ac:dyDescent="0.3">
      <c r="L3971">
        <v>3965</v>
      </c>
      <c r="M3971" t="s">
        <v>12740</v>
      </c>
      <c r="N3971" t="s">
        <v>10703</v>
      </c>
      <c r="O3971" t="s">
        <v>34485</v>
      </c>
      <c r="P3971" t="s">
        <v>34486</v>
      </c>
      <c r="Q3971" t="s">
        <v>12740</v>
      </c>
    </row>
    <row r="3972" spans="12:17" x14ac:dyDescent="0.3">
      <c r="L3972">
        <v>3966</v>
      </c>
      <c r="M3972" t="s">
        <v>12742</v>
      </c>
      <c r="N3972" t="s">
        <v>10705</v>
      </c>
      <c r="O3972" t="s">
        <v>34487</v>
      </c>
      <c r="P3972" t="s">
        <v>34488</v>
      </c>
      <c r="Q3972" t="s">
        <v>12742</v>
      </c>
    </row>
    <row r="3973" spans="12:17" x14ac:dyDescent="0.3">
      <c r="L3973">
        <v>3967</v>
      </c>
      <c r="M3973" t="s">
        <v>12744</v>
      </c>
      <c r="N3973" t="s">
        <v>10707</v>
      </c>
      <c r="O3973" t="s">
        <v>34489</v>
      </c>
      <c r="P3973" t="s">
        <v>34490</v>
      </c>
      <c r="Q3973" t="s">
        <v>12744</v>
      </c>
    </row>
    <row r="3974" spans="12:17" x14ac:dyDescent="0.3">
      <c r="L3974">
        <v>3968</v>
      </c>
      <c r="M3974" t="s">
        <v>12746</v>
      </c>
      <c r="N3974" t="s">
        <v>10709</v>
      </c>
      <c r="O3974" t="s">
        <v>34491</v>
      </c>
      <c r="P3974" t="s">
        <v>34492</v>
      </c>
      <c r="Q3974" t="s">
        <v>12746</v>
      </c>
    </row>
    <row r="3975" spans="12:17" x14ac:dyDescent="0.3">
      <c r="L3975">
        <v>3969</v>
      </c>
      <c r="M3975" t="s">
        <v>12748</v>
      </c>
      <c r="N3975" t="s">
        <v>10711</v>
      </c>
      <c r="O3975" t="s">
        <v>34493</v>
      </c>
      <c r="P3975" t="s">
        <v>34494</v>
      </c>
      <c r="Q3975" t="s">
        <v>12748</v>
      </c>
    </row>
    <row r="3976" spans="12:17" x14ac:dyDescent="0.3">
      <c r="L3976">
        <v>3970</v>
      </c>
      <c r="M3976" t="s">
        <v>12750</v>
      </c>
      <c r="N3976" t="s">
        <v>10713</v>
      </c>
      <c r="O3976" t="s">
        <v>34495</v>
      </c>
      <c r="P3976" t="s">
        <v>34496</v>
      </c>
      <c r="Q3976" t="s">
        <v>12750</v>
      </c>
    </row>
    <row r="3977" spans="12:17" x14ac:dyDescent="0.3">
      <c r="L3977">
        <v>3971</v>
      </c>
      <c r="M3977" t="s">
        <v>12752</v>
      </c>
      <c r="N3977" t="s">
        <v>10715</v>
      </c>
      <c r="O3977" t="s">
        <v>34497</v>
      </c>
      <c r="P3977" t="s">
        <v>34498</v>
      </c>
      <c r="Q3977" t="s">
        <v>12752</v>
      </c>
    </row>
    <row r="3978" spans="12:17" x14ac:dyDescent="0.3">
      <c r="L3978">
        <v>3972</v>
      </c>
      <c r="M3978" t="s">
        <v>27146</v>
      </c>
      <c r="N3978" t="s">
        <v>10716</v>
      </c>
      <c r="O3978" t="s">
        <v>34499</v>
      </c>
      <c r="P3978" t="s">
        <v>34500</v>
      </c>
      <c r="Q3978" t="s">
        <v>27146</v>
      </c>
    </row>
    <row r="3979" spans="12:17" x14ac:dyDescent="0.3">
      <c r="L3979">
        <v>3973</v>
      </c>
      <c r="M3979" t="s">
        <v>27147</v>
      </c>
      <c r="N3979" t="s">
        <v>10717</v>
      </c>
      <c r="O3979" t="s">
        <v>34501</v>
      </c>
      <c r="P3979" t="s">
        <v>34502</v>
      </c>
      <c r="Q3979" t="s">
        <v>27147</v>
      </c>
    </row>
    <row r="3980" spans="12:17" x14ac:dyDescent="0.3">
      <c r="L3980">
        <v>3974</v>
      </c>
      <c r="M3980" t="s">
        <v>27148</v>
      </c>
      <c r="N3980" t="s">
        <v>10718</v>
      </c>
      <c r="O3980" t="s">
        <v>34503</v>
      </c>
      <c r="P3980" t="s">
        <v>34504</v>
      </c>
      <c r="Q3980" t="s">
        <v>27148</v>
      </c>
    </row>
    <row r="3981" spans="12:17" x14ac:dyDescent="0.3">
      <c r="L3981">
        <v>3975</v>
      </c>
      <c r="M3981" t="s">
        <v>12757</v>
      </c>
      <c r="N3981" t="s">
        <v>10720</v>
      </c>
      <c r="O3981" t="s">
        <v>34505</v>
      </c>
      <c r="P3981" t="s">
        <v>34506</v>
      </c>
      <c r="Q3981" t="s">
        <v>12757</v>
      </c>
    </row>
    <row r="3982" spans="12:17" x14ac:dyDescent="0.3">
      <c r="L3982">
        <v>3976</v>
      </c>
      <c r="M3982" t="s">
        <v>12759</v>
      </c>
      <c r="N3982" t="s">
        <v>10722</v>
      </c>
      <c r="O3982" t="s">
        <v>34507</v>
      </c>
      <c r="P3982" t="s">
        <v>34508</v>
      </c>
      <c r="Q3982" t="s">
        <v>12759</v>
      </c>
    </row>
    <row r="3983" spans="12:17" x14ac:dyDescent="0.3">
      <c r="L3983">
        <v>3977</v>
      </c>
      <c r="M3983" t="s">
        <v>12761</v>
      </c>
      <c r="N3983" t="s">
        <v>10724</v>
      </c>
      <c r="O3983" t="s">
        <v>34509</v>
      </c>
      <c r="P3983" t="s">
        <v>34510</v>
      </c>
      <c r="Q3983" t="s">
        <v>12761</v>
      </c>
    </row>
    <row r="3984" spans="12:17" x14ac:dyDescent="0.3">
      <c r="L3984">
        <v>3978</v>
      </c>
      <c r="M3984" t="s">
        <v>12763</v>
      </c>
      <c r="N3984" t="s">
        <v>10726</v>
      </c>
      <c r="O3984" t="s">
        <v>34511</v>
      </c>
      <c r="P3984" t="s">
        <v>34512</v>
      </c>
      <c r="Q3984" t="s">
        <v>12763</v>
      </c>
    </row>
    <row r="3985" spans="12:17" x14ac:dyDescent="0.3">
      <c r="L3985">
        <v>3979</v>
      </c>
      <c r="M3985" t="s">
        <v>12765</v>
      </c>
      <c r="N3985" t="s">
        <v>10728</v>
      </c>
      <c r="O3985" t="s">
        <v>34513</v>
      </c>
      <c r="P3985" t="s">
        <v>34514</v>
      </c>
      <c r="Q3985" t="s">
        <v>12765</v>
      </c>
    </row>
    <row r="3986" spans="12:17" x14ac:dyDescent="0.3">
      <c r="L3986">
        <v>3980</v>
      </c>
      <c r="M3986" t="s">
        <v>12767</v>
      </c>
      <c r="N3986" t="s">
        <v>10730</v>
      </c>
      <c r="O3986" t="s">
        <v>34515</v>
      </c>
      <c r="P3986" t="s">
        <v>34516</v>
      </c>
      <c r="Q3986" t="s">
        <v>12767</v>
      </c>
    </row>
    <row r="3987" spans="12:17" x14ac:dyDescent="0.3">
      <c r="L3987">
        <v>3981</v>
      </c>
      <c r="M3987" t="s">
        <v>12769</v>
      </c>
      <c r="N3987" t="s">
        <v>10732</v>
      </c>
      <c r="O3987" t="s">
        <v>34517</v>
      </c>
      <c r="P3987" t="s">
        <v>34518</v>
      </c>
      <c r="Q3987" t="s">
        <v>12769</v>
      </c>
    </row>
    <row r="3988" spans="12:17" x14ac:dyDescent="0.3">
      <c r="L3988">
        <v>3982</v>
      </c>
      <c r="M3988" t="s">
        <v>12771</v>
      </c>
      <c r="N3988" t="s">
        <v>10728</v>
      </c>
      <c r="O3988" t="s">
        <v>34519</v>
      </c>
      <c r="P3988" t="s">
        <v>34520</v>
      </c>
      <c r="Q3988" t="s">
        <v>12771</v>
      </c>
    </row>
    <row r="3989" spans="12:17" x14ac:dyDescent="0.3">
      <c r="L3989">
        <v>3983</v>
      </c>
      <c r="M3989" t="s">
        <v>12772</v>
      </c>
      <c r="N3989" t="s">
        <v>10730</v>
      </c>
      <c r="O3989" t="s">
        <v>34521</v>
      </c>
      <c r="P3989" t="s">
        <v>34522</v>
      </c>
      <c r="Q3989" t="s">
        <v>12772</v>
      </c>
    </row>
    <row r="3990" spans="12:17" x14ac:dyDescent="0.3">
      <c r="L3990">
        <v>3984</v>
      </c>
      <c r="M3990" t="s">
        <v>12773</v>
      </c>
      <c r="N3990" t="s">
        <v>10736</v>
      </c>
      <c r="O3990" t="s">
        <v>34523</v>
      </c>
      <c r="P3990" t="s">
        <v>34524</v>
      </c>
      <c r="Q3990" t="s">
        <v>12773</v>
      </c>
    </row>
    <row r="3991" spans="12:17" x14ac:dyDescent="0.3">
      <c r="L3991">
        <v>3985</v>
      </c>
      <c r="M3991" t="s">
        <v>12775</v>
      </c>
      <c r="N3991" t="s">
        <v>10738</v>
      </c>
      <c r="O3991" t="s">
        <v>34525</v>
      </c>
      <c r="P3991" t="s">
        <v>34526</v>
      </c>
      <c r="Q3991" t="s">
        <v>12775</v>
      </c>
    </row>
    <row r="3992" spans="12:17" x14ac:dyDescent="0.3">
      <c r="L3992">
        <v>3986</v>
      </c>
      <c r="M3992" t="s">
        <v>12777</v>
      </c>
      <c r="N3992" t="s">
        <v>10740</v>
      </c>
      <c r="O3992" t="s">
        <v>12779</v>
      </c>
      <c r="P3992" t="s">
        <v>34527</v>
      </c>
      <c r="Q3992" t="s">
        <v>12777</v>
      </c>
    </row>
    <row r="3993" spans="12:17" x14ac:dyDescent="0.3">
      <c r="L3993">
        <v>3987</v>
      </c>
      <c r="M3993" t="s">
        <v>12780</v>
      </c>
      <c r="N3993" t="s">
        <v>10742</v>
      </c>
      <c r="O3993" t="s">
        <v>12782</v>
      </c>
      <c r="P3993" t="s">
        <v>34528</v>
      </c>
      <c r="Q3993" t="s">
        <v>12780</v>
      </c>
    </row>
    <row r="3994" spans="12:17" x14ac:dyDescent="0.3">
      <c r="L3994">
        <v>3988</v>
      </c>
      <c r="M3994" t="s">
        <v>12783</v>
      </c>
      <c r="N3994" t="s">
        <v>10744</v>
      </c>
      <c r="O3994" t="s">
        <v>12785</v>
      </c>
      <c r="P3994" t="s">
        <v>34529</v>
      </c>
      <c r="Q3994" t="s">
        <v>12783</v>
      </c>
    </row>
    <row r="3995" spans="12:17" x14ac:dyDescent="0.3">
      <c r="L3995">
        <v>3989</v>
      </c>
      <c r="M3995" t="s">
        <v>12786</v>
      </c>
      <c r="N3995" t="s">
        <v>10746</v>
      </c>
      <c r="O3995" t="s">
        <v>12788</v>
      </c>
      <c r="P3995" t="s">
        <v>34530</v>
      </c>
      <c r="Q3995" t="s">
        <v>12786</v>
      </c>
    </row>
    <row r="3996" spans="12:17" x14ac:dyDescent="0.3">
      <c r="L3996">
        <v>3990</v>
      </c>
      <c r="M3996" t="s">
        <v>12789</v>
      </c>
      <c r="N3996" t="s">
        <v>10748</v>
      </c>
      <c r="O3996" t="s">
        <v>12791</v>
      </c>
      <c r="P3996" t="s">
        <v>34531</v>
      </c>
      <c r="Q3996" t="s">
        <v>12789</v>
      </c>
    </row>
    <row r="3997" spans="12:17" x14ac:dyDescent="0.3">
      <c r="L3997">
        <v>3991</v>
      </c>
      <c r="M3997" t="s">
        <v>12792</v>
      </c>
      <c r="N3997" t="s">
        <v>34532</v>
      </c>
      <c r="O3997" t="s">
        <v>34533</v>
      </c>
      <c r="P3997" t="s">
        <v>26214</v>
      </c>
      <c r="Q3997" t="s">
        <v>12792</v>
      </c>
    </row>
    <row r="3998" spans="12:17" x14ac:dyDescent="0.3">
      <c r="L3998">
        <v>3992</v>
      </c>
      <c r="M3998" t="s">
        <v>3041</v>
      </c>
      <c r="N3998" t="s">
        <v>28390</v>
      </c>
      <c r="O3998" t="s">
        <v>3042</v>
      </c>
      <c r="P3998" t="s">
        <v>34534</v>
      </c>
      <c r="Q3998" t="s">
        <v>3041</v>
      </c>
    </row>
    <row r="3999" spans="12:17" x14ac:dyDescent="0.3">
      <c r="L3999">
        <v>3993</v>
      </c>
      <c r="M3999" t="s">
        <v>3043</v>
      </c>
      <c r="N3999" t="s">
        <v>28392</v>
      </c>
      <c r="O3999" t="s">
        <v>3044</v>
      </c>
      <c r="P3999" t="s">
        <v>34535</v>
      </c>
      <c r="Q3999" t="s">
        <v>3043</v>
      </c>
    </row>
    <row r="4000" spans="12:17" x14ac:dyDescent="0.3">
      <c r="L4000">
        <v>3994</v>
      </c>
      <c r="M4000" t="s">
        <v>12797</v>
      </c>
      <c r="N4000" t="s">
        <v>10755</v>
      </c>
      <c r="O4000" t="s">
        <v>26215</v>
      </c>
      <c r="P4000" t="s">
        <v>34536</v>
      </c>
      <c r="Q4000" t="s">
        <v>12797</v>
      </c>
    </row>
    <row r="4001" spans="12:17" x14ac:dyDescent="0.3">
      <c r="L4001">
        <v>3995</v>
      </c>
      <c r="M4001" t="s">
        <v>12799</v>
      </c>
      <c r="N4001" t="s">
        <v>10757</v>
      </c>
      <c r="O4001" t="s">
        <v>26216</v>
      </c>
      <c r="P4001" t="s">
        <v>34537</v>
      </c>
      <c r="Q4001" t="s">
        <v>12799</v>
      </c>
    </row>
    <row r="4002" spans="12:17" x14ac:dyDescent="0.3">
      <c r="L4002">
        <v>3996</v>
      </c>
      <c r="M4002" t="s">
        <v>12801</v>
      </c>
      <c r="N4002" t="s">
        <v>10759</v>
      </c>
      <c r="O4002" t="s">
        <v>26217</v>
      </c>
      <c r="P4002" t="s">
        <v>34538</v>
      </c>
      <c r="Q4002" t="s">
        <v>12801</v>
      </c>
    </row>
    <row r="4003" spans="12:17" x14ac:dyDescent="0.3">
      <c r="L4003">
        <v>3997</v>
      </c>
      <c r="M4003" t="s">
        <v>12803</v>
      </c>
      <c r="N4003" t="s">
        <v>26153</v>
      </c>
      <c r="O4003" t="s">
        <v>12804</v>
      </c>
      <c r="P4003" t="s">
        <v>34539</v>
      </c>
      <c r="Q4003" t="s">
        <v>12803</v>
      </c>
    </row>
    <row r="4004" spans="12:17" x14ac:dyDescent="0.3">
      <c r="L4004">
        <v>3998</v>
      </c>
      <c r="M4004" t="s">
        <v>12805</v>
      </c>
      <c r="N4004" t="s">
        <v>26154</v>
      </c>
      <c r="O4004" t="s">
        <v>12806</v>
      </c>
      <c r="P4004" t="s">
        <v>34540</v>
      </c>
      <c r="Q4004" t="s">
        <v>12805</v>
      </c>
    </row>
    <row r="4005" spans="12:17" x14ac:dyDescent="0.3">
      <c r="L4005">
        <v>3999</v>
      </c>
      <c r="M4005" t="s">
        <v>12807</v>
      </c>
      <c r="N4005" t="s">
        <v>26155</v>
      </c>
      <c r="O4005" t="s">
        <v>12808</v>
      </c>
      <c r="P4005" t="s">
        <v>34541</v>
      </c>
      <c r="Q4005" t="s">
        <v>12807</v>
      </c>
    </row>
    <row r="4006" spans="12:17" x14ac:dyDescent="0.3">
      <c r="L4006">
        <v>4000</v>
      </c>
      <c r="M4006" t="s">
        <v>12809</v>
      </c>
      <c r="N4006" t="s">
        <v>10764</v>
      </c>
      <c r="O4006" t="s">
        <v>12811</v>
      </c>
      <c r="P4006" t="s">
        <v>34542</v>
      </c>
      <c r="Q4006" t="s">
        <v>12809</v>
      </c>
    </row>
    <row r="4007" spans="12:17" x14ac:dyDescent="0.3">
      <c r="L4007">
        <v>4001</v>
      </c>
      <c r="M4007" t="s">
        <v>12812</v>
      </c>
      <c r="N4007" t="s">
        <v>34543</v>
      </c>
      <c r="O4007" t="s">
        <v>12813</v>
      </c>
      <c r="P4007" t="s">
        <v>34544</v>
      </c>
      <c r="Q4007" t="s">
        <v>12812</v>
      </c>
    </row>
    <row r="4008" spans="12:17" x14ac:dyDescent="0.3">
      <c r="L4008">
        <v>4002</v>
      </c>
      <c r="M4008" t="s">
        <v>34545</v>
      </c>
      <c r="N4008" t="s">
        <v>34546</v>
      </c>
      <c r="O4008" t="s">
        <v>34547</v>
      </c>
      <c r="P4008" t="s">
        <v>34548</v>
      </c>
      <c r="Q4008" t="s">
        <v>34545</v>
      </c>
    </row>
    <row r="4009" spans="12:17" x14ac:dyDescent="0.3">
      <c r="L4009">
        <v>4003</v>
      </c>
      <c r="M4009" t="s">
        <v>12814</v>
      </c>
      <c r="N4009" t="s">
        <v>10767</v>
      </c>
      <c r="O4009" t="s">
        <v>12816</v>
      </c>
      <c r="P4009" t="s">
        <v>34549</v>
      </c>
      <c r="Q4009" t="s">
        <v>12814</v>
      </c>
    </row>
    <row r="4010" spans="12:17" x14ac:dyDescent="0.3">
      <c r="L4010">
        <v>4004</v>
      </c>
      <c r="M4010" t="s">
        <v>12817</v>
      </c>
      <c r="N4010" t="s">
        <v>10769</v>
      </c>
      <c r="O4010" t="s">
        <v>34550</v>
      </c>
      <c r="P4010" t="s">
        <v>34551</v>
      </c>
      <c r="Q4010" t="s">
        <v>12817</v>
      </c>
    </row>
    <row r="4011" spans="12:17" x14ac:dyDescent="0.3">
      <c r="L4011">
        <v>4005</v>
      </c>
      <c r="M4011" t="s">
        <v>12819</v>
      </c>
      <c r="N4011" t="s">
        <v>10771</v>
      </c>
      <c r="O4011" t="s">
        <v>34552</v>
      </c>
      <c r="P4011" t="s">
        <v>34553</v>
      </c>
      <c r="Q4011" t="s">
        <v>12819</v>
      </c>
    </row>
    <row r="4012" spans="12:17" x14ac:dyDescent="0.3">
      <c r="L4012">
        <v>4006</v>
      </c>
      <c r="M4012" t="s">
        <v>12821</v>
      </c>
      <c r="N4012" t="s">
        <v>10773</v>
      </c>
      <c r="O4012" t="s">
        <v>12823</v>
      </c>
      <c r="P4012" t="s">
        <v>34554</v>
      </c>
      <c r="Q4012" t="s">
        <v>12821</v>
      </c>
    </row>
    <row r="4013" spans="12:17" x14ac:dyDescent="0.3">
      <c r="L4013">
        <v>4007</v>
      </c>
      <c r="M4013" t="s">
        <v>12824</v>
      </c>
      <c r="N4013" t="s">
        <v>10775</v>
      </c>
      <c r="O4013" t="s">
        <v>12826</v>
      </c>
      <c r="P4013" t="s">
        <v>34555</v>
      </c>
      <c r="Q4013" t="s">
        <v>12824</v>
      </c>
    </row>
    <row r="4014" spans="12:17" x14ac:dyDescent="0.3">
      <c r="L4014">
        <v>4008</v>
      </c>
      <c r="M4014" t="s">
        <v>12827</v>
      </c>
      <c r="N4014" t="s">
        <v>10777</v>
      </c>
      <c r="O4014" t="s">
        <v>12829</v>
      </c>
      <c r="P4014" t="s">
        <v>34556</v>
      </c>
      <c r="Q4014" t="s">
        <v>12827</v>
      </c>
    </row>
    <row r="4015" spans="12:17" x14ac:dyDescent="0.3">
      <c r="L4015">
        <v>4009</v>
      </c>
      <c r="M4015" t="s">
        <v>3023</v>
      </c>
      <c r="N4015" t="s">
        <v>28415</v>
      </c>
      <c r="O4015" t="s">
        <v>3024</v>
      </c>
      <c r="P4015" t="s">
        <v>34557</v>
      </c>
      <c r="Q4015" t="s">
        <v>3023</v>
      </c>
    </row>
    <row r="4016" spans="12:17" x14ac:dyDescent="0.3">
      <c r="L4016">
        <v>4010</v>
      </c>
      <c r="M4016" t="s">
        <v>3025</v>
      </c>
      <c r="N4016" t="s">
        <v>28417</v>
      </c>
      <c r="O4016" t="s">
        <v>3026</v>
      </c>
      <c r="P4016" t="s">
        <v>34558</v>
      </c>
      <c r="Q4016" t="s">
        <v>3025</v>
      </c>
    </row>
    <row r="4017" spans="12:17" x14ac:dyDescent="0.3">
      <c r="L4017">
        <v>4011</v>
      </c>
      <c r="M4017" t="s">
        <v>3027</v>
      </c>
      <c r="N4017" t="s">
        <v>28419</v>
      </c>
      <c r="O4017" t="s">
        <v>3028</v>
      </c>
      <c r="P4017" t="s">
        <v>34559</v>
      </c>
      <c r="Q4017" t="s">
        <v>3027</v>
      </c>
    </row>
    <row r="4018" spans="12:17" x14ac:dyDescent="0.3">
      <c r="L4018">
        <v>4012</v>
      </c>
      <c r="M4018" t="s">
        <v>3029</v>
      </c>
      <c r="N4018" t="s">
        <v>28421</v>
      </c>
      <c r="O4018" t="s">
        <v>3030</v>
      </c>
      <c r="P4018" t="s">
        <v>34560</v>
      </c>
      <c r="Q4018" t="s">
        <v>3029</v>
      </c>
    </row>
    <row r="4019" spans="12:17" x14ac:dyDescent="0.3">
      <c r="L4019">
        <v>4013</v>
      </c>
      <c r="M4019" t="s">
        <v>3031</v>
      </c>
      <c r="N4019" t="s">
        <v>28423</v>
      </c>
      <c r="O4019" t="s">
        <v>3032</v>
      </c>
      <c r="P4019" t="s">
        <v>34561</v>
      </c>
      <c r="Q4019" t="s">
        <v>3031</v>
      </c>
    </row>
    <row r="4020" spans="12:17" x14ac:dyDescent="0.3">
      <c r="L4020">
        <v>4014</v>
      </c>
      <c r="M4020" t="s">
        <v>3033</v>
      </c>
      <c r="N4020" t="s">
        <v>28425</v>
      </c>
      <c r="O4020" t="s">
        <v>3034</v>
      </c>
      <c r="P4020" t="s">
        <v>34562</v>
      </c>
      <c r="Q4020" t="s">
        <v>3033</v>
      </c>
    </row>
    <row r="4021" spans="12:17" x14ac:dyDescent="0.3">
      <c r="L4021">
        <v>4015</v>
      </c>
      <c r="M4021" t="s">
        <v>3035</v>
      </c>
      <c r="N4021" t="s">
        <v>28427</v>
      </c>
      <c r="O4021" t="s">
        <v>3036</v>
      </c>
      <c r="P4021" t="s">
        <v>34563</v>
      </c>
      <c r="Q4021" t="s">
        <v>3035</v>
      </c>
    </row>
    <row r="4022" spans="12:17" x14ac:dyDescent="0.3">
      <c r="L4022">
        <v>4016</v>
      </c>
      <c r="M4022" t="s">
        <v>3037</v>
      </c>
      <c r="N4022" t="s">
        <v>28429</v>
      </c>
      <c r="O4022" t="s">
        <v>3038</v>
      </c>
      <c r="P4022" t="s">
        <v>34564</v>
      </c>
      <c r="Q4022" t="s">
        <v>3037</v>
      </c>
    </row>
    <row r="4023" spans="12:17" x14ac:dyDescent="0.3">
      <c r="L4023">
        <v>4017</v>
      </c>
      <c r="M4023" t="s">
        <v>3039</v>
      </c>
      <c r="N4023" t="s">
        <v>28431</v>
      </c>
      <c r="O4023" t="s">
        <v>3040</v>
      </c>
      <c r="P4023" t="s">
        <v>34565</v>
      </c>
      <c r="Q4023" t="s">
        <v>3039</v>
      </c>
    </row>
    <row r="4024" spans="12:17" x14ac:dyDescent="0.3">
      <c r="L4024">
        <v>4018</v>
      </c>
      <c r="M4024" t="s">
        <v>3041</v>
      </c>
      <c r="N4024" t="s">
        <v>28390</v>
      </c>
      <c r="O4024" t="s">
        <v>3042</v>
      </c>
      <c r="P4024" t="s">
        <v>34566</v>
      </c>
      <c r="Q4024" t="s">
        <v>3041</v>
      </c>
    </row>
    <row r="4025" spans="12:17" x14ac:dyDescent="0.3">
      <c r="L4025">
        <v>4019</v>
      </c>
      <c r="M4025" t="s">
        <v>3043</v>
      </c>
      <c r="N4025" t="s">
        <v>28392</v>
      </c>
      <c r="O4025" t="s">
        <v>3044</v>
      </c>
      <c r="P4025" t="s">
        <v>34567</v>
      </c>
      <c r="Q4025" t="s">
        <v>3043</v>
      </c>
    </row>
    <row r="4026" spans="12:17" x14ac:dyDescent="0.3">
      <c r="L4026">
        <v>4020</v>
      </c>
      <c r="M4026" t="s">
        <v>12830</v>
      </c>
      <c r="N4026" t="s">
        <v>10779</v>
      </c>
      <c r="O4026" t="s">
        <v>12832</v>
      </c>
      <c r="P4026" t="s">
        <v>34568</v>
      </c>
      <c r="Q4026" t="s">
        <v>12830</v>
      </c>
    </row>
    <row r="4027" spans="12:17" x14ac:dyDescent="0.3">
      <c r="L4027">
        <v>4021</v>
      </c>
      <c r="M4027" t="s">
        <v>12833</v>
      </c>
      <c r="N4027" t="s">
        <v>10781</v>
      </c>
      <c r="O4027" t="s">
        <v>12835</v>
      </c>
      <c r="P4027" t="s">
        <v>34569</v>
      </c>
      <c r="Q4027" t="s">
        <v>12833</v>
      </c>
    </row>
    <row r="4028" spans="12:17" x14ac:dyDescent="0.3">
      <c r="L4028">
        <v>4022</v>
      </c>
      <c r="M4028" t="s">
        <v>12836</v>
      </c>
      <c r="N4028" t="s">
        <v>10783</v>
      </c>
      <c r="O4028" t="s">
        <v>12838</v>
      </c>
      <c r="P4028" t="s">
        <v>34570</v>
      </c>
      <c r="Q4028" t="s">
        <v>12836</v>
      </c>
    </row>
    <row r="4029" spans="12:17" x14ac:dyDescent="0.3">
      <c r="L4029">
        <v>4023</v>
      </c>
      <c r="M4029" t="s">
        <v>34571</v>
      </c>
      <c r="N4029" t="s">
        <v>10784</v>
      </c>
      <c r="O4029" t="s">
        <v>12840</v>
      </c>
      <c r="P4029" t="s">
        <v>34572</v>
      </c>
      <c r="Q4029" t="s">
        <v>34571</v>
      </c>
    </row>
    <row r="4030" spans="12:17" x14ac:dyDescent="0.3">
      <c r="L4030">
        <v>4024</v>
      </c>
      <c r="M4030" t="s">
        <v>12841</v>
      </c>
      <c r="N4030" t="s">
        <v>10786</v>
      </c>
      <c r="O4030" t="s">
        <v>12843</v>
      </c>
      <c r="P4030" t="s">
        <v>34573</v>
      </c>
      <c r="Q4030" t="s">
        <v>12841</v>
      </c>
    </row>
    <row r="4031" spans="12:17" x14ac:dyDescent="0.3">
      <c r="L4031">
        <v>4025</v>
      </c>
      <c r="M4031" t="s">
        <v>12844</v>
      </c>
      <c r="N4031" t="s">
        <v>10788</v>
      </c>
      <c r="O4031" t="s">
        <v>12846</v>
      </c>
      <c r="P4031" t="s">
        <v>34574</v>
      </c>
      <c r="Q4031" t="s">
        <v>12844</v>
      </c>
    </row>
    <row r="4032" spans="12:17" x14ac:dyDescent="0.3">
      <c r="L4032">
        <v>4026</v>
      </c>
      <c r="M4032" t="s">
        <v>12847</v>
      </c>
      <c r="N4032" t="s">
        <v>10790</v>
      </c>
      <c r="O4032" t="s">
        <v>12849</v>
      </c>
      <c r="P4032" t="s">
        <v>34575</v>
      </c>
      <c r="Q4032" t="s">
        <v>12847</v>
      </c>
    </row>
    <row r="4033" spans="12:17" x14ac:dyDescent="0.3">
      <c r="L4033">
        <v>4027</v>
      </c>
      <c r="M4033" t="s">
        <v>12850</v>
      </c>
      <c r="N4033" t="s">
        <v>10792</v>
      </c>
      <c r="O4033" t="s">
        <v>12852</v>
      </c>
      <c r="P4033" t="s">
        <v>34576</v>
      </c>
      <c r="Q4033" t="s">
        <v>12850</v>
      </c>
    </row>
    <row r="4034" spans="12:17" x14ac:dyDescent="0.3">
      <c r="L4034">
        <v>4028</v>
      </c>
      <c r="M4034" t="s">
        <v>12853</v>
      </c>
      <c r="N4034" t="s">
        <v>10794</v>
      </c>
      <c r="O4034" t="s">
        <v>12855</v>
      </c>
      <c r="P4034" t="s">
        <v>34577</v>
      </c>
      <c r="Q4034" t="s">
        <v>12853</v>
      </c>
    </row>
    <row r="4035" spans="12:17" x14ac:dyDescent="0.3">
      <c r="L4035">
        <v>4029</v>
      </c>
      <c r="M4035" t="s">
        <v>12793</v>
      </c>
      <c r="N4035" t="s">
        <v>10751</v>
      </c>
      <c r="O4035" t="s">
        <v>26221</v>
      </c>
      <c r="P4035" t="s">
        <v>34578</v>
      </c>
      <c r="Q4035" t="s">
        <v>12793</v>
      </c>
    </row>
    <row r="4036" spans="12:17" x14ac:dyDescent="0.3">
      <c r="L4036">
        <v>4030</v>
      </c>
      <c r="M4036" t="s">
        <v>12856</v>
      </c>
      <c r="N4036" t="s">
        <v>10796</v>
      </c>
      <c r="O4036" t="s">
        <v>12858</v>
      </c>
      <c r="P4036" t="s">
        <v>34579</v>
      </c>
      <c r="Q4036" t="s">
        <v>12856</v>
      </c>
    </row>
    <row r="4037" spans="12:17" x14ac:dyDescent="0.3">
      <c r="L4037">
        <v>4031</v>
      </c>
      <c r="M4037" t="s">
        <v>12859</v>
      </c>
      <c r="N4037" t="s">
        <v>10798</v>
      </c>
      <c r="O4037" t="s">
        <v>12861</v>
      </c>
      <c r="P4037" t="s">
        <v>34580</v>
      </c>
      <c r="Q4037" t="s">
        <v>12859</v>
      </c>
    </row>
    <row r="4038" spans="12:17" x14ac:dyDescent="0.3">
      <c r="L4038">
        <v>4032</v>
      </c>
      <c r="M4038" t="s">
        <v>12862</v>
      </c>
      <c r="N4038" t="s">
        <v>10800</v>
      </c>
      <c r="O4038" t="s">
        <v>12864</v>
      </c>
      <c r="P4038" t="s">
        <v>34581</v>
      </c>
      <c r="Q4038" t="s">
        <v>12862</v>
      </c>
    </row>
    <row r="4039" spans="12:17" x14ac:dyDescent="0.3">
      <c r="L4039">
        <v>4033</v>
      </c>
      <c r="M4039" t="s">
        <v>12865</v>
      </c>
      <c r="N4039" t="s">
        <v>10802</v>
      </c>
      <c r="O4039" t="s">
        <v>12867</v>
      </c>
      <c r="P4039" t="s">
        <v>34582</v>
      </c>
      <c r="Q4039" t="s">
        <v>12865</v>
      </c>
    </row>
    <row r="4040" spans="12:17" x14ac:dyDescent="0.3">
      <c r="L4040">
        <v>4034</v>
      </c>
      <c r="M4040" t="s">
        <v>12868</v>
      </c>
      <c r="N4040" t="s">
        <v>10804</v>
      </c>
      <c r="O4040" t="s">
        <v>12870</v>
      </c>
      <c r="P4040" t="s">
        <v>34583</v>
      </c>
      <c r="Q4040" t="s">
        <v>12868</v>
      </c>
    </row>
    <row r="4041" spans="12:17" x14ac:dyDescent="0.3">
      <c r="L4041">
        <v>4035</v>
      </c>
      <c r="M4041" t="s">
        <v>12871</v>
      </c>
      <c r="N4041" t="s">
        <v>10806</v>
      </c>
      <c r="O4041" t="s">
        <v>12873</v>
      </c>
      <c r="P4041" t="s">
        <v>34584</v>
      </c>
      <c r="Q4041" t="s">
        <v>12871</v>
      </c>
    </row>
    <row r="4042" spans="12:17" x14ac:dyDescent="0.3">
      <c r="L4042">
        <v>4036</v>
      </c>
      <c r="M4042" t="s">
        <v>12874</v>
      </c>
      <c r="N4042" t="s">
        <v>10808</v>
      </c>
      <c r="O4042" t="s">
        <v>12876</v>
      </c>
      <c r="P4042" t="s">
        <v>34585</v>
      </c>
      <c r="Q4042" t="s">
        <v>12874</v>
      </c>
    </row>
    <row r="4043" spans="12:17" x14ac:dyDescent="0.3">
      <c r="L4043">
        <v>4037</v>
      </c>
      <c r="M4043" t="s">
        <v>12877</v>
      </c>
      <c r="N4043" t="s">
        <v>10810</v>
      </c>
      <c r="O4043" t="s">
        <v>12879</v>
      </c>
      <c r="P4043" t="s">
        <v>34586</v>
      </c>
      <c r="Q4043" t="s">
        <v>12877</v>
      </c>
    </row>
    <row r="4044" spans="12:17" x14ac:dyDescent="0.3">
      <c r="L4044">
        <v>4038</v>
      </c>
      <c r="M4044" t="s">
        <v>12880</v>
      </c>
      <c r="N4044" t="s">
        <v>10812</v>
      </c>
      <c r="O4044" t="s">
        <v>12882</v>
      </c>
      <c r="P4044" t="s">
        <v>34587</v>
      </c>
      <c r="Q4044" t="s">
        <v>12880</v>
      </c>
    </row>
    <row r="4045" spans="12:17" x14ac:dyDescent="0.3">
      <c r="L4045">
        <v>4039</v>
      </c>
      <c r="M4045" t="s">
        <v>12883</v>
      </c>
      <c r="N4045" t="s">
        <v>10814</v>
      </c>
      <c r="O4045" t="s">
        <v>12885</v>
      </c>
      <c r="P4045" t="s">
        <v>34588</v>
      </c>
      <c r="Q4045" t="s">
        <v>12883</v>
      </c>
    </row>
    <row r="4046" spans="12:17" x14ac:dyDescent="0.3">
      <c r="L4046">
        <v>4040</v>
      </c>
      <c r="M4046" t="s">
        <v>12886</v>
      </c>
      <c r="N4046" t="s">
        <v>10816</v>
      </c>
      <c r="O4046" t="s">
        <v>12888</v>
      </c>
      <c r="P4046" t="s">
        <v>34589</v>
      </c>
      <c r="Q4046" t="s">
        <v>12886</v>
      </c>
    </row>
    <row r="4047" spans="12:17" x14ac:dyDescent="0.3">
      <c r="L4047">
        <v>4041</v>
      </c>
      <c r="M4047" t="s">
        <v>12889</v>
      </c>
      <c r="N4047" t="s">
        <v>10818</v>
      </c>
      <c r="O4047" t="s">
        <v>12891</v>
      </c>
      <c r="P4047" t="s">
        <v>34590</v>
      </c>
      <c r="Q4047" t="s">
        <v>12889</v>
      </c>
    </row>
    <row r="4048" spans="12:17" x14ac:dyDescent="0.3">
      <c r="L4048">
        <v>4042</v>
      </c>
      <c r="M4048" t="s">
        <v>12892</v>
      </c>
      <c r="N4048" t="s">
        <v>10820</v>
      </c>
      <c r="O4048" t="s">
        <v>12894</v>
      </c>
      <c r="P4048" t="s">
        <v>34591</v>
      </c>
      <c r="Q4048" t="s">
        <v>12892</v>
      </c>
    </row>
    <row r="4049" spans="12:17" x14ac:dyDescent="0.3">
      <c r="L4049">
        <v>4043</v>
      </c>
      <c r="M4049" t="s">
        <v>12895</v>
      </c>
      <c r="N4049" t="s">
        <v>10822</v>
      </c>
      <c r="O4049" t="s">
        <v>12897</v>
      </c>
      <c r="P4049" t="s">
        <v>34592</v>
      </c>
      <c r="Q4049" t="s">
        <v>12895</v>
      </c>
    </row>
    <row r="4050" spans="12:17" x14ac:dyDescent="0.3">
      <c r="L4050">
        <v>4044</v>
      </c>
      <c r="M4050" t="s">
        <v>12898</v>
      </c>
      <c r="N4050" t="s">
        <v>10824</v>
      </c>
      <c r="O4050" t="s">
        <v>12900</v>
      </c>
      <c r="P4050" t="s">
        <v>34593</v>
      </c>
      <c r="Q4050" t="s">
        <v>12898</v>
      </c>
    </row>
    <row r="4051" spans="12:17" x14ac:dyDescent="0.3">
      <c r="L4051">
        <v>4045</v>
      </c>
      <c r="M4051" t="s">
        <v>12901</v>
      </c>
      <c r="N4051" t="s">
        <v>10826</v>
      </c>
      <c r="O4051" t="s">
        <v>12903</v>
      </c>
      <c r="P4051" t="s">
        <v>34594</v>
      </c>
      <c r="Q4051" t="s">
        <v>12901</v>
      </c>
    </row>
    <row r="4052" spans="12:17" x14ac:dyDescent="0.3">
      <c r="L4052">
        <v>4046</v>
      </c>
      <c r="M4052" t="s">
        <v>12904</v>
      </c>
      <c r="N4052" t="s">
        <v>10828</v>
      </c>
      <c r="O4052" t="s">
        <v>12906</v>
      </c>
      <c r="P4052" t="s">
        <v>34595</v>
      </c>
      <c r="Q4052" t="s">
        <v>12904</v>
      </c>
    </row>
    <row r="4053" spans="12:17" x14ac:dyDescent="0.3">
      <c r="L4053">
        <v>4047</v>
      </c>
      <c r="M4053" t="s">
        <v>12907</v>
      </c>
      <c r="N4053" t="s">
        <v>10830</v>
      </c>
      <c r="O4053" t="s">
        <v>12909</v>
      </c>
      <c r="P4053" t="s">
        <v>34596</v>
      </c>
      <c r="Q4053" t="s">
        <v>12907</v>
      </c>
    </row>
    <row r="4054" spans="12:17" x14ac:dyDescent="0.3">
      <c r="L4054">
        <v>4048</v>
      </c>
      <c r="M4054" t="s">
        <v>12910</v>
      </c>
      <c r="N4054" t="s">
        <v>10832</v>
      </c>
      <c r="O4054" t="s">
        <v>12912</v>
      </c>
      <c r="P4054" t="s">
        <v>34597</v>
      </c>
      <c r="Q4054" t="s">
        <v>12910</v>
      </c>
    </row>
    <row r="4055" spans="12:17" x14ac:dyDescent="0.3">
      <c r="L4055">
        <v>4049</v>
      </c>
      <c r="M4055" t="s">
        <v>12913</v>
      </c>
      <c r="N4055" t="s">
        <v>10834</v>
      </c>
      <c r="O4055" t="s">
        <v>12915</v>
      </c>
      <c r="P4055" t="s">
        <v>34598</v>
      </c>
      <c r="Q4055" t="s">
        <v>12913</v>
      </c>
    </row>
    <row r="4056" spans="12:17" x14ac:dyDescent="0.3">
      <c r="L4056">
        <v>4050</v>
      </c>
      <c r="M4056" t="s">
        <v>12916</v>
      </c>
      <c r="N4056" t="s">
        <v>10836</v>
      </c>
      <c r="O4056" t="s">
        <v>12918</v>
      </c>
      <c r="P4056" t="s">
        <v>34599</v>
      </c>
      <c r="Q4056" t="s">
        <v>12916</v>
      </c>
    </row>
    <row r="4057" spans="12:17" x14ac:dyDescent="0.3">
      <c r="L4057">
        <v>4051</v>
      </c>
      <c r="M4057" t="s">
        <v>12919</v>
      </c>
      <c r="N4057" t="s">
        <v>10838</v>
      </c>
      <c r="O4057" t="s">
        <v>12921</v>
      </c>
      <c r="P4057" t="s">
        <v>34600</v>
      </c>
      <c r="Q4057" t="s">
        <v>12919</v>
      </c>
    </row>
    <row r="4058" spans="12:17" x14ac:dyDescent="0.3">
      <c r="L4058">
        <v>4052</v>
      </c>
      <c r="M4058" t="s">
        <v>12922</v>
      </c>
      <c r="N4058" t="s">
        <v>10840</v>
      </c>
      <c r="O4058" t="s">
        <v>12924</v>
      </c>
      <c r="P4058" t="s">
        <v>34601</v>
      </c>
      <c r="Q4058" t="s">
        <v>12922</v>
      </c>
    </row>
    <row r="4059" spans="12:17" x14ac:dyDescent="0.3">
      <c r="L4059">
        <v>4053</v>
      </c>
      <c r="M4059" t="s">
        <v>12925</v>
      </c>
      <c r="N4059" t="s">
        <v>10842</v>
      </c>
      <c r="O4059" t="s">
        <v>12927</v>
      </c>
      <c r="P4059" t="s">
        <v>34602</v>
      </c>
      <c r="Q4059" t="s">
        <v>12925</v>
      </c>
    </row>
    <row r="4060" spans="12:17" x14ac:dyDescent="0.3">
      <c r="L4060">
        <v>4054</v>
      </c>
      <c r="M4060" t="s">
        <v>12928</v>
      </c>
      <c r="N4060" t="s">
        <v>10844</v>
      </c>
      <c r="O4060" t="s">
        <v>12930</v>
      </c>
      <c r="P4060" t="s">
        <v>34603</v>
      </c>
      <c r="Q4060" t="s">
        <v>12928</v>
      </c>
    </row>
    <row r="4061" spans="12:17" x14ac:dyDescent="0.3">
      <c r="L4061">
        <v>4055</v>
      </c>
      <c r="M4061" t="s">
        <v>27149</v>
      </c>
      <c r="N4061" t="s">
        <v>10845</v>
      </c>
      <c r="O4061" t="s">
        <v>12932</v>
      </c>
      <c r="P4061" t="s">
        <v>34604</v>
      </c>
      <c r="Q4061" t="s">
        <v>27149</v>
      </c>
    </row>
    <row r="4062" spans="12:17" x14ac:dyDescent="0.3">
      <c r="L4062">
        <v>4056</v>
      </c>
      <c r="M4062" t="s">
        <v>27150</v>
      </c>
      <c r="N4062" t="s">
        <v>10846</v>
      </c>
      <c r="O4062" t="s">
        <v>12934</v>
      </c>
      <c r="P4062" t="s">
        <v>34605</v>
      </c>
      <c r="Q4062" t="s">
        <v>27150</v>
      </c>
    </row>
    <row r="4063" spans="12:17" x14ac:dyDescent="0.3">
      <c r="L4063">
        <v>4057</v>
      </c>
      <c r="M4063" t="s">
        <v>27151</v>
      </c>
      <c r="N4063" t="s">
        <v>10847</v>
      </c>
      <c r="O4063" t="s">
        <v>12936</v>
      </c>
      <c r="P4063" t="s">
        <v>34606</v>
      </c>
      <c r="Q4063" t="s">
        <v>27151</v>
      </c>
    </row>
    <row r="4064" spans="12:17" x14ac:dyDescent="0.3">
      <c r="L4064">
        <v>4058</v>
      </c>
      <c r="M4064" t="s">
        <v>12937</v>
      </c>
      <c r="N4064" t="s">
        <v>10849</v>
      </c>
      <c r="O4064" t="s">
        <v>12939</v>
      </c>
      <c r="P4064" t="s">
        <v>34607</v>
      </c>
      <c r="Q4064" t="s">
        <v>12937</v>
      </c>
    </row>
    <row r="4065" spans="12:17" x14ac:dyDescent="0.3">
      <c r="L4065">
        <v>4059</v>
      </c>
      <c r="M4065" t="s">
        <v>3023</v>
      </c>
      <c r="N4065" t="s">
        <v>28415</v>
      </c>
      <c r="O4065" t="s">
        <v>3024</v>
      </c>
      <c r="P4065" t="s">
        <v>34608</v>
      </c>
      <c r="Q4065" t="s">
        <v>3023</v>
      </c>
    </row>
    <row r="4066" spans="12:17" x14ac:dyDescent="0.3">
      <c r="L4066">
        <v>4060</v>
      </c>
      <c r="M4066" t="s">
        <v>3025</v>
      </c>
      <c r="N4066" t="s">
        <v>28417</v>
      </c>
      <c r="O4066" t="s">
        <v>3026</v>
      </c>
      <c r="P4066" t="s">
        <v>34609</v>
      </c>
      <c r="Q4066" t="s">
        <v>3025</v>
      </c>
    </row>
    <row r="4067" spans="12:17" x14ac:dyDescent="0.3">
      <c r="L4067">
        <v>4061</v>
      </c>
      <c r="M4067" t="s">
        <v>3027</v>
      </c>
      <c r="N4067" t="s">
        <v>28419</v>
      </c>
      <c r="O4067" t="s">
        <v>3028</v>
      </c>
      <c r="P4067" t="s">
        <v>34610</v>
      </c>
      <c r="Q4067" t="s">
        <v>3027</v>
      </c>
    </row>
    <row r="4068" spans="12:17" x14ac:dyDescent="0.3">
      <c r="L4068">
        <v>4062</v>
      </c>
      <c r="M4068" t="s">
        <v>3029</v>
      </c>
      <c r="N4068" t="s">
        <v>28421</v>
      </c>
      <c r="O4068" t="s">
        <v>3030</v>
      </c>
      <c r="P4068" t="s">
        <v>34611</v>
      </c>
      <c r="Q4068" t="s">
        <v>3029</v>
      </c>
    </row>
    <row r="4069" spans="12:17" x14ac:dyDescent="0.3">
      <c r="L4069">
        <v>4063</v>
      </c>
      <c r="M4069" t="s">
        <v>3031</v>
      </c>
      <c r="N4069" t="s">
        <v>28423</v>
      </c>
      <c r="O4069" t="s">
        <v>3032</v>
      </c>
      <c r="P4069" t="s">
        <v>34612</v>
      </c>
      <c r="Q4069" t="s">
        <v>3031</v>
      </c>
    </row>
    <row r="4070" spans="12:17" x14ac:dyDescent="0.3">
      <c r="L4070">
        <v>4064</v>
      </c>
      <c r="M4070" t="s">
        <v>3033</v>
      </c>
      <c r="N4070" t="s">
        <v>28425</v>
      </c>
      <c r="O4070" t="s">
        <v>3034</v>
      </c>
      <c r="P4070" t="s">
        <v>34613</v>
      </c>
      <c r="Q4070" t="s">
        <v>3033</v>
      </c>
    </row>
    <row r="4071" spans="12:17" x14ac:dyDescent="0.3">
      <c r="L4071">
        <v>4065</v>
      </c>
      <c r="M4071" t="s">
        <v>3035</v>
      </c>
      <c r="N4071" t="s">
        <v>28427</v>
      </c>
      <c r="O4071" t="s">
        <v>3036</v>
      </c>
      <c r="P4071" t="s">
        <v>34614</v>
      </c>
      <c r="Q4071" t="s">
        <v>3035</v>
      </c>
    </row>
    <row r="4072" spans="12:17" x14ac:dyDescent="0.3">
      <c r="L4072">
        <v>4066</v>
      </c>
      <c r="M4072" t="s">
        <v>3037</v>
      </c>
      <c r="N4072" t="s">
        <v>28429</v>
      </c>
      <c r="O4072" t="s">
        <v>3038</v>
      </c>
      <c r="P4072" t="s">
        <v>34615</v>
      </c>
      <c r="Q4072" t="s">
        <v>3037</v>
      </c>
    </row>
    <row r="4073" spans="12:17" x14ac:dyDescent="0.3">
      <c r="L4073">
        <v>4067</v>
      </c>
      <c r="M4073" t="s">
        <v>12946</v>
      </c>
      <c r="N4073" t="s">
        <v>10857</v>
      </c>
      <c r="O4073" t="s">
        <v>12948</v>
      </c>
      <c r="P4073" t="s">
        <v>34616</v>
      </c>
      <c r="Q4073" t="s">
        <v>12946</v>
      </c>
    </row>
    <row r="4074" spans="12:17" x14ac:dyDescent="0.3">
      <c r="L4074">
        <v>4068</v>
      </c>
      <c r="M4074" t="s">
        <v>12949</v>
      </c>
      <c r="N4074" t="s">
        <v>10738</v>
      </c>
      <c r="O4074" t="s">
        <v>34617</v>
      </c>
      <c r="P4074" t="s">
        <v>34618</v>
      </c>
      <c r="Q4074" t="s">
        <v>12949</v>
      </c>
    </row>
    <row r="4075" spans="12:17" x14ac:dyDescent="0.3">
      <c r="L4075">
        <v>4069</v>
      </c>
      <c r="M4075" t="s">
        <v>12950</v>
      </c>
      <c r="N4075" t="s">
        <v>10740</v>
      </c>
      <c r="O4075" t="s">
        <v>34619</v>
      </c>
      <c r="P4075" t="s">
        <v>34620</v>
      </c>
      <c r="Q4075" t="s">
        <v>12950</v>
      </c>
    </row>
    <row r="4076" spans="12:17" x14ac:dyDescent="0.3">
      <c r="L4076">
        <v>4070</v>
      </c>
      <c r="M4076" t="s">
        <v>12951</v>
      </c>
      <c r="N4076" t="s">
        <v>10742</v>
      </c>
      <c r="O4076" t="s">
        <v>34621</v>
      </c>
      <c r="P4076" t="s">
        <v>34622</v>
      </c>
      <c r="Q4076" t="s">
        <v>12951</v>
      </c>
    </row>
    <row r="4077" spans="12:17" x14ac:dyDescent="0.3">
      <c r="L4077">
        <v>4071</v>
      </c>
      <c r="M4077" t="s">
        <v>12952</v>
      </c>
      <c r="N4077" t="s">
        <v>10744</v>
      </c>
      <c r="O4077" t="s">
        <v>34623</v>
      </c>
      <c r="P4077" t="s">
        <v>34624</v>
      </c>
      <c r="Q4077" t="s">
        <v>12952</v>
      </c>
    </row>
    <row r="4078" spans="12:17" x14ac:dyDescent="0.3">
      <c r="L4078">
        <v>4072</v>
      </c>
      <c r="M4078" t="s">
        <v>12953</v>
      </c>
      <c r="N4078" t="s">
        <v>10746</v>
      </c>
      <c r="O4078" t="s">
        <v>34625</v>
      </c>
      <c r="P4078" t="s">
        <v>34626</v>
      </c>
      <c r="Q4078" t="s">
        <v>12953</v>
      </c>
    </row>
    <row r="4079" spans="12:17" x14ac:dyDescent="0.3">
      <c r="L4079">
        <v>4073</v>
      </c>
      <c r="M4079" t="s">
        <v>12954</v>
      </c>
      <c r="N4079" t="s">
        <v>10748</v>
      </c>
      <c r="O4079" t="s">
        <v>34627</v>
      </c>
      <c r="P4079" t="s">
        <v>34628</v>
      </c>
      <c r="Q4079" t="s">
        <v>12954</v>
      </c>
    </row>
    <row r="4080" spans="12:17" x14ac:dyDescent="0.3">
      <c r="L4080">
        <v>4074</v>
      </c>
      <c r="M4080" t="s">
        <v>12955</v>
      </c>
      <c r="N4080" t="s">
        <v>34532</v>
      </c>
      <c r="O4080" t="s">
        <v>34629</v>
      </c>
      <c r="P4080" t="s">
        <v>34630</v>
      </c>
      <c r="Q4080" t="s">
        <v>12955</v>
      </c>
    </row>
    <row r="4081" spans="12:17" x14ac:dyDescent="0.3">
      <c r="L4081">
        <v>4075</v>
      </c>
      <c r="M4081" t="s">
        <v>12957</v>
      </c>
      <c r="N4081" t="s">
        <v>10752</v>
      </c>
      <c r="O4081" t="s">
        <v>34631</v>
      </c>
      <c r="P4081" t="s">
        <v>34632</v>
      </c>
      <c r="Q4081" t="s">
        <v>12957</v>
      </c>
    </row>
    <row r="4082" spans="12:17" x14ac:dyDescent="0.3">
      <c r="L4082">
        <v>4076</v>
      </c>
      <c r="M4082" t="s">
        <v>12958</v>
      </c>
      <c r="N4082" t="s">
        <v>10753</v>
      </c>
      <c r="O4082" t="s">
        <v>34633</v>
      </c>
      <c r="P4082" t="s">
        <v>34634</v>
      </c>
      <c r="Q4082" t="s">
        <v>12958</v>
      </c>
    </row>
    <row r="4083" spans="12:17" x14ac:dyDescent="0.3">
      <c r="L4083">
        <v>4077</v>
      </c>
      <c r="M4083" t="s">
        <v>12959</v>
      </c>
      <c r="N4083" t="s">
        <v>10755</v>
      </c>
      <c r="O4083" t="s">
        <v>34635</v>
      </c>
      <c r="P4083" t="s">
        <v>34636</v>
      </c>
      <c r="Q4083" t="s">
        <v>12959</v>
      </c>
    </row>
    <row r="4084" spans="12:17" x14ac:dyDescent="0.3">
      <c r="L4084">
        <v>4078</v>
      </c>
      <c r="M4084" t="s">
        <v>12960</v>
      </c>
      <c r="N4084" t="s">
        <v>10757</v>
      </c>
      <c r="O4084" t="s">
        <v>34637</v>
      </c>
      <c r="P4084" t="s">
        <v>34638</v>
      </c>
      <c r="Q4084" t="s">
        <v>12960</v>
      </c>
    </row>
    <row r="4085" spans="12:17" x14ac:dyDescent="0.3">
      <c r="L4085">
        <v>4079</v>
      </c>
      <c r="M4085" t="s">
        <v>12961</v>
      </c>
      <c r="N4085" t="s">
        <v>10759</v>
      </c>
      <c r="O4085" t="s">
        <v>34639</v>
      </c>
      <c r="P4085" t="s">
        <v>34640</v>
      </c>
      <c r="Q4085" t="s">
        <v>12961</v>
      </c>
    </row>
    <row r="4086" spans="12:17" x14ac:dyDescent="0.3">
      <c r="L4086">
        <v>4080</v>
      </c>
      <c r="M4086" t="s">
        <v>12962</v>
      </c>
      <c r="N4086" t="s">
        <v>26153</v>
      </c>
      <c r="O4086" t="s">
        <v>34641</v>
      </c>
      <c r="P4086" t="s">
        <v>34642</v>
      </c>
      <c r="Q4086" t="s">
        <v>12962</v>
      </c>
    </row>
    <row r="4087" spans="12:17" x14ac:dyDescent="0.3">
      <c r="L4087">
        <v>4081</v>
      </c>
      <c r="M4087" t="s">
        <v>12963</v>
      </c>
      <c r="N4087" t="s">
        <v>26154</v>
      </c>
      <c r="O4087" t="s">
        <v>34643</v>
      </c>
      <c r="P4087" t="s">
        <v>34644</v>
      </c>
      <c r="Q4087" t="s">
        <v>12963</v>
      </c>
    </row>
    <row r="4088" spans="12:17" x14ac:dyDescent="0.3">
      <c r="L4088">
        <v>4082</v>
      </c>
      <c r="M4088" t="s">
        <v>12964</v>
      </c>
      <c r="N4088" t="s">
        <v>26155</v>
      </c>
      <c r="O4088" t="s">
        <v>34645</v>
      </c>
      <c r="P4088" t="s">
        <v>34646</v>
      </c>
      <c r="Q4088" t="s">
        <v>12964</v>
      </c>
    </row>
    <row r="4089" spans="12:17" x14ac:dyDescent="0.3">
      <c r="L4089">
        <v>4083</v>
      </c>
      <c r="M4089" t="s">
        <v>12965</v>
      </c>
      <c r="N4089" t="s">
        <v>10764</v>
      </c>
      <c r="O4089" t="s">
        <v>34647</v>
      </c>
      <c r="P4089" t="s">
        <v>34648</v>
      </c>
      <c r="Q4089" t="s">
        <v>12965</v>
      </c>
    </row>
    <row r="4090" spans="12:17" x14ac:dyDescent="0.3">
      <c r="L4090">
        <v>4084</v>
      </c>
      <c r="M4090" t="s">
        <v>12966</v>
      </c>
      <c r="N4090" t="s">
        <v>34543</v>
      </c>
      <c r="O4090" t="s">
        <v>34649</v>
      </c>
      <c r="P4090" t="s">
        <v>34650</v>
      </c>
      <c r="Q4090" t="s">
        <v>12966</v>
      </c>
    </row>
    <row r="4091" spans="12:17" x14ac:dyDescent="0.3">
      <c r="L4091">
        <v>4085</v>
      </c>
      <c r="M4091" t="s">
        <v>34651</v>
      </c>
      <c r="N4091" t="s">
        <v>34546</v>
      </c>
      <c r="O4091" t="s">
        <v>34652</v>
      </c>
      <c r="P4091" t="s">
        <v>34653</v>
      </c>
      <c r="Q4091" t="s">
        <v>34651</v>
      </c>
    </row>
    <row r="4092" spans="12:17" x14ac:dyDescent="0.3">
      <c r="L4092">
        <v>4086</v>
      </c>
      <c r="M4092" t="s">
        <v>12967</v>
      </c>
      <c r="N4092" t="s">
        <v>10767</v>
      </c>
      <c r="O4092" t="s">
        <v>34654</v>
      </c>
      <c r="P4092" t="s">
        <v>34655</v>
      </c>
      <c r="Q4092" t="s">
        <v>12967</v>
      </c>
    </row>
    <row r="4093" spans="12:17" x14ac:dyDescent="0.3">
      <c r="L4093">
        <v>4087</v>
      </c>
      <c r="M4093" t="s">
        <v>12968</v>
      </c>
      <c r="N4093" t="s">
        <v>10769</v>
      </c>
      <c r="O4093" t="s">
        <v>34656</v>
      </c>
      <c r="P4093" t="s">
        <v>34657</v>
      </c>
      <c r="Q4093" t="s">
        <v>12968</v>
      </c>
    </row>
    <row r="4094" spans="12:17" x14ac:dyDescent="0.3">
      <c r="L4094">
        <v>4088</v>
      </c>
      <c r="M4094" t="s">
        <v>12969</v>
      </c>
      <c r="N4094" t="s">
        <v>10771</v>
      </c>
      <c r="O4094" t="s">
        <v>34658</v>
      </c>
      <c r="P4094" t="s">
        <v>34659</v>
      </c>
      <c r="Q4094" t="s">
        <v>12969</v>
      </c>
    </row>
    <row r="4095" spans="12:17" x14ac:dyDescent="0.3">
      <c r="L4095">
        <v>4089</v>
      </c>
      <c r="M4095" t="s">
        <v>12970</v>
      </c>
      <c r="N4095" t="s">
        <v>10773</v>
      </c>
      <c r="O4095" t="s">
        <v>34660</v>
      </c>
      <c r="P4095" t="s">
        <v>34661</v>
      </c>
      <c r="Q4095" t="s">
        <v>12970</v>
      </c>
    </row>
    <row r="4096" spans="12:17" x14ac:dyDescent="0.3">
      <c r="L4096">
        <v>4090</v>
      </c>
      <c r="M4096" t="s">
        <v>12971</v>
      </c>
      <c r="N4096" t="s">
        <v>10775</v>
      </c>
      <c r="O4096" t="s">
        <v>34662</v>
      </c>
      <c r="P4096" t="s">
        <v>34663</v>
      </c>
      <c r="Q4096" t="s">
        <v>12971</v>
      </c>
    </row>
    <row r="4097" spans="12:17" x14ac:dyDescent="0.3">
      <c r="L4097">
        <v>4091</v>
      </c>
      <c r="M4097" t="s">
        <v>12972</v>
      </c>
      <c r="N4097" t="s">
        <v>10777</v>
      </c>
      <c r="O4097" t="s">
        <v>34664</v>
      </c>
      <c r="P4097" t="s">
        <v>34665</v>
      </c>
      <c r="Q4097" t="s">
        <v>12972</v>
      </c>
    </row>
    <row r="4098" spans="12:17" x14ac:dyDescent="0.3">
      <c r="L4098">
        <v>4092</v>
      </c>
      <c r="M4098" t="s">
        <v>3023</v>
      </c>
      <c r="N4098" t="s">
        <v>28415</v>
      </c>
      <c r="O4098" t="s">
        <v>3024</v>
      </c>
      <c r="P4098" t="s">
        <v>34666</v>
      </c>
      <c r="Q4098" t="s">
        <v>3023</v>
      </c>
    </row>
    <row r="4099" spans="12:17" x14ac:dyDescent="0.3">
      <c r="L4099">
        <v>4093</v>
      </c>
      <c r="M4099" t="s">
        <v>3025</v>
      </c>
      <c r="N4099" t="s">
        <v>28417</v>
      </c>
      <c r="O4099" t="s">
        <v>3026</v>
      </c>
      <c r="P4099" t="s">
        <v>34667</v>
      </c>
      <c r="Q4099" t="s">
        <v>3025</v>
      </c>
    </row>
    <row r="4100" spans="12:17" x14ac:dyDescent="0.3">
      <c r="L4100">
        <v>4094</v>
      </c>
      <c r="M4100" t="s">
        <v>3027</v>
      </c>
      <c r="N4100" t="s">
        <v>28419</v>
      </c>
      <c r="O4100" t="s">
        <v>3028</v>
      </c>
      <c r="P4100" t="s">
        <v>34668</v>
      </c>
      <c r="Q4100" t="s">
        <v>3027</v>
      </c>
    </row>
    <row r="4101" spans="12:17" x14ac:dyDescent="0.3">
      <c r="L4101">
        <v>4095</v>
      </c>
      <c r="M4101" t="s">
        <v>3029</v>
      </c>
      <c r="N4101" t="s">
        <v>28421</v>
      </c>
      <c r="O4101" t="s">
        <v>3030</v>
      </c>
      <c r="P4101" t="s">
        <v>34669</v>
      </c>
      <c r="Q4101" t="s">
        <v>3029</v>
      </c>
    </row>
    <row r="4102" spans="12:17" x14ac:dyDescent="0.3">
      <c r="L4102">
        <v>4096</v>
      </c>
      <c r="M4102" t="s">
        <v>3031</v>
      </c>
      <c r="N4102" t="s">
        <v>28423</v>
      </c>
      <c r="O4102" t="s">
        <v>3032</v>
      </c>
      <c r="P4102" t="s">
        <v>34670</v>
      </c>
      <c r="Q4102" t="s">
        <v>3031</v>
      </c>
    </row>
    <row r="4103" spans="12:17" x14ac:dyDescent="0.3">
      <c r="L4103">
        <v>4097</v>
      </c>
      <c r="M4103" t="s">
        <v>3033</v>
      </c>
      <c r="N4103" t="s">
        <v>28425</v>
      </c>
      <c r="O4103" t="s">
        <v>3034</v>
      </c>
      <c r="P4103" t="s">
        <v>34671</v>
      </c>
      <c r="Q4103" t="s">
        <v>3033</v>
      </c>
    </row>
    <row r="4104" spans="12:17" x14ac:dyDescent="0.3">
      <c r="L4104">
        <v>4098</v>
      </c>
      <c r="M4104" t="s">
        <v>3035</v>
      </c>
      <c r="N4104" t="s">
        <v>28427</v>
      </c>
      <c r="O4104" t="s">
        <v>3036</v>
      </c>
      <c r="P4104" t="s">
        <v>34672</v>
      </c>
      <c r="Q4104" t="s">
        <v>3035</v>
      </c>
    </row>
    <row r="4105" spans="12:17" x14ac:dyDescent="0.3">
      <c r="L4105">
        <v>4099</v>
      </c>
      <c r="M4105" t="s">
        <v>3037</v>
      </c>
      <c r="N4105" t="s">
        <v>28429</v>
      </c>
      <c r="O4105" t="s">
        <v>3038</v>
      </c>
      <c r="P4105" t="s">
        <v>34673</v>
      </c>
      <c r="Q4105" t="s">
        <v>3037</v>
      </c>
    </row>
    <row r="4106" spans="12:17" x14ac:dyDescent="0.3">
      <c r="L4106">
        <v>4100</v>
      </c>
      <c r="M4106" t="s">
        <v>3039</v>
      </c>
      <c r="N4106" t="s">
        <v>28431</v>
      </c>
      <c r="O4106" t="s">
        <v>3040</v>
      </c>
      <c r="P4106" t="s">
        <v>34674</v>
      </c>
      <c r="Q4106" t="s">
        <v>3039</v>
      </c>
    </row>
    <row r="4107" spans="12:17" x14ac:dyDescent="0.3">
      <c r="L4107">
        <v>4101</v>
      </c>
      <c r="M4107" t="s">
        <v>3041</v>
      </c>
      <c r="N4107" t="s">
        <v>28390</v>
      </c>
      <c r="O4107" t="s">
        <v>3042</v>
      </c>
      <c r="P4107" t="s">
        <v>34675</v>
      </c>
      <c r="Q4107" t="s">
        <v>3041</v>
      </c>
    </row>
    <row r="4108" spans="12:17" x14ac:dyDescent="0.3">
      <c r="L4108">
        <v>4102</v>
      </c>
      <c r="M4108" t="s">
        <v>3043</v>
      </c>
      <c r="N4108" t="s">
        <v>28392</v>
      </c>
      <c r="O4108" t="s">
        <v>3044</v>
      </c>
      <c r="P4108" t="s">
        <v>34676</v>
      </c>
      <c r="Q4108" t="s">
        <v>3043</v>
      </c>
    </row>
    <row r="4109" spans="12:17" x14ac:dyDescent="0.3">
      <c r="L4109">
        <v>4103</v>
      </c>
      <c r="M4109" t="s">
        <v>12973</v>
      </c>
      <c r="N4109" t="s">
        <v>10779</v>
      </c>
      <c r="O4109" t="s">
        <v>34677</v>
      </c>
      <c r="P4109" t="s">
        <v>34678</v>
      </c>
      <c r="Q4109" t="s">
        <v>12973</v>
      </c>
    </row>
    <row r="4110" spans="12:17" x14ac:dyDescent="0.3">
      <c r="L4110">
        <v>4104</v>
      </c>
      <c r="M4110" t="s">
        <v>12974</v>
      </c>
      <c r="N4110" t="s">
        <v>10781</v>
      </c>
      <c r="O4110" t="s">
        <v>34679</v>
      </c>
      <c r="P4110" t="s">
        <v>34680</v>
      </c>
      <c r="Q4110" t="s">
        <v>12974</v>
      </c>
    </row>
    <row r="4111" spans="12:17" x14ac:dyDescent="0.3">
      <c r="L4111">
        <v>4105</v>
      </c>
      <c r="M4111" t="s">
        <v>12975</v>
      </c>
      <c r="N4111" t="s">
        <v>10783</v>
      </c>
      <c r="O4111" t="s">
        <v>34681</v>
      </c>
      <c r="P4111" t="s">
        <v>34682</v>
      </c>
      <c r="Q4111" t="s">
        <v>12975</v>
      </c>
    </row>
    <row r="4112" spans="12:17" x14ac:dyDescent="0.3">
      <c r="L4112">
        <v>4106</v>
      </c>
      <c r="M4112" t="s">
        <v>34683</v>
      </c>
      <c r="N4112" t="s">
        <v>10784</v>
      </c>
      <c r="O4112" t="s">
        <v>34684</v>
      </c>
      <c r="P4112" t="s">
        <v>34685</v>
      </c>
      <c r="Q4112" t="s">
        <v>34683</v>
      </c>
    </row>
    <row r="4113" spans="12:17" x14ac:dyDescent="0.3">
      <c r="L4113">
        <v>4107</v>
      </c>
      <c r="M4113" t="s">
        <v>12976</v>
      </c>
      <c r="N4113" t="s">
        <v>10786</v>
      </c>
      <c r="O4113" t="s">
        <v>34686</v>
      </c>
      <c r="P4113" t="s">
        <v>34687</v>
      </c>
      <c r="Q4113" t="s">
        <v>12976</v>
      </c>
    </row>
    <row r="4114" spans="12:17" x14ac:dyDescent="0.3">
      <c r="L4114">
        <v>4108</v>
      </c>
      <c r="M4114" t="s">
        <v>12977</v>
      </c>
      <c r="N4114" t="s">
        <v>10788</v>
      </c>
      <c r="O4114" t="s">
        <v>34688</v>
      </c>
      <c r="P4114" t="s">
        <v>34689</v>
      </c>
      <c r="Q4114" t="s">
        <v>12977</v>
      </c>
    </row>
    <row r="4115" spans="12:17" x14ac:dyDescent="0.3">
      <c r="L4115">
        <v>4109</v>
      </c>
      <c r="M4115" t="s">
        <v>12978</v>
      </c>
      <c r="N4115" t="s">
        <v>10790</v>
      </c>
      <c r="O4115" t="s">
        <v>34690</v>
      </c>
      <c r="P4115" t="s">
        <v>34691</v>
      </c>
      <c r="Q4115" t="s">
        <v>12978</v>
      </c>
    </row>
    <row r="4116" spans="12:17" x14ac:dyDescent="0.3">
      <c r="L4116">
        <v>4110</v>
      </c>
      <c r="M4116" t="s">
        <v>12979</v>
      </c>
      <c r="N4116" t="s">
        <v>10792</v>
      </c>
      <c r="O4116" t="s">
        <v>34692</v>
      </c>
      <c r="P4116" t="s">
        <v>34693</v>
      </c>
      <c r="Q4116" t="s">
        <v>12979</v>
      </c>
    </row>
    <row r="4117" spans="12:17" x14ac:dyDescent="0.3">
      <c r="L4117">
        <v>4111</v>
      </c>
      <c r="M4117" t="s">
        <v>12980</v>
      </c>
      <c r="N4117" t="s">
        <v>10794</v>
      </c>
      <c r="O4117" t="s">
        <v>34694</v>
      </c>
      <c r="P4117" t="s">
        <v>34695</v>
      </c>
      <c r="Q4117" t="s">
        <v>12980</v>
      </c>
    </row>
    <row r="4118" spans="12:17" x14ac:dyDescent="0.3">
      <c r="L4118">
        <v>4112</v>
      </c>
      <c r="M4118" t="s">
        <v>12956</v>
      </c>
      <c r="N4118" t="s">
        <v>10751</v>
      </c>
      <c r="O4118" t="s">
        <v>34696</v>
      </c>
      <c r="P4118" t="s">
        <v>34697</v>
      </c>
      <c r="Q4118" t="s">
        <v>12956</v>
      </c>
    </row>
    <row r="4119" spans="12:17" x14ac:dyDescent="0.3">
      <c r="L4119">
        <v>4113</v>
      </c>
      <c r="M4119" t="s">
        <v>12981</v>
      </c>
      <c r="N4119" t="s">
        <v>10796</v>
      </c>
      <c r="O4119" t="s">
        <v>34698</v>
      </c>
      <c r="P4119" t="s">
        <v>34699</v>
      </c>
      <c r="Q4119" t="s">
        <v>12981</v>
      </c>
    </row>
    <row r="4120" spans="12:17" x14ac:dyDescent="0.3">
      <c r="L4120">
        <v>4114</v>
      </c>
      <c r="M4120" t="s">
        <v>12982</v>
      </c>
      <c r="N4120" t="s">
        <v>10798</v>
      </c>
      <c r="O4120" t="s">
        <v>34700</v>
      </c>
      <c r="P4120" t="s">
        <v>34701</v>
      </c>
      <c r="Q4120" t="s">
        <v>12982</v>
      </c>
    </row>
    <row r="4121" spans="12:17" x14ac:dyDescent="0.3">
      <c r="L4121">
        <v>4115</v>
      </c>
      <c r="M4121" t="s">
        <v>12983</v>
      </c>
      <c r="N4121" t="s">
        <v>10800</v>
      </c>
      <c r="O4121" t="s">
        <v>34702</v>
      </c>
      <c r="P4121" t="s">
        <v>34703</v>
      </c>
      <c r="Q4121" t="s">
        <v>12983</v>
      </c>
    </row>
    <row r="4122" spans="12:17" x14ac:dyDescent="0.3">
      <c r="L4122">
        <v>4116</v>
      </c>
      <c r="M4122" t="s">
        <v>12984</v>
      </c>
      <c r="N4122" t="s">
        <v>10802</v>
      </c>
      <c r="O4122" t="s">
        <v>34704</v>
      </c>
      <c r="P4122" t="s">
        <v>34705</v>
      </c>
      <c r="Q4122" t="s">
        <v>12984</v>
      </c>
    </row>
    <row r="4123" spans="12:17" x14ac:dyDescent="0.3">
      <c r="L4123">
        <v>4117</v>
      </c>
      <c r="M4123" t="s">
        <v>12985</v>
      </c>
      <c r="N4123" t="s">
        <v>10804</v>
      </c>
      <c r="O4123" t="s">
        <v>34706</v>
      </c>
      <c r="P4123" t="s">
        <v>34707</v>
      </c>
      <c r="Q4123" t="s">
        <v>12985</v>
      </c>
    </row>
    <row r="4124" spans="12:17" x14ac:dyDescent="0.3">
      <c r="L4124">
        <v>4118</v>
      </c>
      <c r="M4124" t="s">
        <v>12986</v>
      </c>
      <c r="N4124" t="s">
        <v>10806</v>
      </c>
      <c r="O4124" t="s">
        <v>34708</v>
      </c>
      <c r="P4124" t="s">
        <v>34709</v>
      </c>
      <c r="Q4124" t="s">
        <v>12986</v>
      </c>
    </row>
    <row r="4125" spans="12:17" x14ac:dyDescent="0.3">
      <c r="L4125">
        <v>4119</v>
      </c>
      <c r="M4125" t="s">
        <v>12987</v>
      </c>
      <c r="N4125" t="s">
        <v>10808</v>
      </c>
      <c r="O4125" t="s">
        <v>34710</v>
      </c>
      <c r="P4125" t="s">
        <v>34711</v>
      </c>
      <c r="Q4125" t="s">
        <v>12987</v>
      </c>
    </row>
    <row r="4126" spans="12:17" x14ac:dyDescent="0.3">
      <c r="L4126">
        <v>4120</v>
      </c>
      <c r="M4126" t="s">
        <v>12988</v>
      </c>
      <c r="N4126" t="s">
        <v>10810</v>
      </c>
      <c r="O4126" t="s">
        <v>34712</v>
      </c>
      <c r="P4126" t="s">
        <v>34713</v>
      </c>
      <c r="Q4126" t="s">
        <v>12988</v>
      </c>
    </row>
    <row r="4127" spans="12:17" x14ac:dyDescent="0.3">
      <c r="L4127">
        <v>4121</v>
      </c>
      <c r="M4127" t="s">
        <v>12989</v>
      </c>
      <c r="N4127" t="s">
        <v>10812</v>
      </c>
      <c r="O4127" t="s">
        <v>34714</v>
      </c>
      <c r="P4127" t="s">
        <v>34715</v>
      </c>
      <c r="Q4127" t="s">
        <v>12989</v>
      </c>
    </row>
    <row r="4128" spans="12:17" x14ac:dyDescent="0.3">
      <c r="L4128">
        <v>4122</v>
      </c>
      <c r="M4128" t="s">
        <v>12990</v>
      </c>
      <c r="N4128" t="s">
        <v>10814</v>
      </c>
      <c r="O4128" t="s">
        <v>34716</v>
      </c>
      <c r="P4128" t="s">
        <v>34717</v>
      </c>
      <c r="Q4128" t="s">
        <v>12990</v>
      </c>
    </row>
    <row r="4129" spans="12:17" x14ac:dyDescent="0.3">
      <c r="L4129">
        <v>4123</v>
      </c>
      <c r="M4129" t="s">
        <v>12991</v>
      </c>
      <c r="N4129" t="s">
        <v>10816</v>
      </c>
      <c r="O4129" t="s">
        <v>34718</v>
      </c>
      <c r="P4129" t="s">
        <v>34719</v>
      </c>
      <c r="Q4129" t="s">
        <v>12991</v>
      </c>
    </row>
    <row r="4130" spans="12:17" x14ac:dyDescent="0.3">
      <c r="L4130">
        <v>4124</v>
      </c>
      <c r="M4130" t="s">
        <v>12992</v>
      </c>
      <c r="N4130" t="s">
        <v>10818</v>
      </c>
      <c r="O4130" t="s">
        <v>34720</v>
      </c>
      <c r="P4130" t="s">
        <v>34721</v>
      </c>
      <c r="Q4130" t="s">
        <v>12992</v>
      </c>
    </row>
    <row r="4131" spans="12:17" x14ac:dyDescent="0.3">
      <c r="L4131">
        <v>4125</v>
      </c>
      <c r="M4131" t="s">
        <v>12993</v>
      </c>
      <c r="N4131" t="s">
        <v>10820</v>
      </c>
      <c r="O4131" t="s">
        <v>34722</v>
      </c>
      <c r="P4131" t="s">
        <v>34723</v>
      </c>
      <c r="Q4131" t="s">
        <v>12993</v>
      </c>
    </row>
    <row r="4132" spans="12:17" x14ac:dyDescent="0.3">
      <c r="L4132">
        <v>4126</v>
      </c>
      <c r="M4132" t="s">
        <v>12994</v>
      </c>
      <c r="N4132" t="s">
        <v>10822</v>
      </c>
      <c r="O4132" t="s">
        <v>34724</v>
      </c>
      <c r="P4132" t="s">
        <v>34725</v>
      </c>
      <c r="Q4132" t="s">
        <v>12994</v>
      </c>
    </row>
    <row r="4133" spans="12:17" x14ac:dyDescent="0.3">
      <c r="L4133">
        <v>4127</v>
      </c>
      <c r="M4133" t="s">
        <v>12995</v>
      </c>
      <c r="N4133" t="s">
        <v>10824</v>
      </c>
      <c r="O4133" t="s">
        <v>34726</v>
      </c>
      <c r="P4133" t="s">
        <v>34727</v>
      </c>
      <c r="Q4133" t="s">
        <v>12995</v>
      </c>
    </row>
    <row r="4134" spans="12:17" x14ac:dyDescent="0.3">
      <c r="L4134">
        <v>4128</v>
      </c>
      <c r="M4134" t="s">
        <v>12996</v>
      </c>
      <c r="N4134" t="s">
        <v>10826</v>
      </c>
      <c r="O4134" t="s">
        <v>34728</v>
      </c>
      <c r="P4134" t="s">
        <v>34729</v>
      </c>
      <c r="Q4134" t="s">
        <v>12996</v>
      </c>
    </row>
    <row r="4135" spans="12:17" x14ac:dyDescent="0.3">
      <c r="L4135">
        <v>4129</v>
      </c>
      <c r="M4135" t="s">
        <v>12997</v>
      </c>
      <c r="N4135" t="s">
        <v>10828</v>
      </c>
      <c r="O4135" t="s">
        <v>34730</v>
      </c>
      <c r="P4135" t="s">
        <v>34731</v>
      </c>
      <c r="Q4135" t="s">
        <v>12997</v>
      </c>
    </row>
    <row r="4136" spans="12:17" x14ac:dyDescent="0.3">
      <c r="L4136">
        <v>4130</v>
      </c>
      <c r="M4136" t="s">
        <v>12998</v>
      </c>
      <c r="N4136" t="s">
        <v>10830</v>
      </c>
      <c r="O4136" t="s">
        <v>34732</v>
      </c>
      <c r="P4136" t="s">
        <v>34733</v>
      </c>
      <c r="Q4136" t="s">
        <v>12998</v>
      </c>
    </row>
    <row r="4137" spans="12:17" x14ac:dyDescent="0.3">
      <c r="L4137">
        <v>4131</v>
      </c>
      <c r="M4137" t="s">
        <v>12999</v>
      </c>
      <c r="N4137" t="s">
        <v>10832</v>
      </c>
      <c r="O4137" t="s">
        <v>34734</v>
      </c>
      <c r="P4137" t="s">
        <v>34735</v>
      </c>
      <c r="Q4137" t="s">
        <v>12999</v>
      </c>
    </row>
    <row r="4138" spans="12:17" x14ac:dyDescent="0.3">
      <c r="L4138">
        <v>4132</v>
      </c>
      <c r="M4138" t="s">
        <v>13000</v>
      </c>
      <c r="N4138" t="s">
        <v>10834</v>
      </c>
      <c r="O4138" t="s">
        <v>34736</v>
      </c>
      <c r="P4138" t="s">
        <v>34737</v>
      </c>
      <c r="Q4138" t="s">
        <v>13000</v>
      </c>
    </row>
    <row r="4139" spans="12:17" x14ac:dyDescent="0.3">
      <c r="L4139">
        <v>4133</v>
      </c>
      <c r="M4139" t="s">
        <v>13001</v>
      </c>
      <c r="N4139" t="s">
        <v>10836</v>
      </c>
      <c r="O4139" t="s">
        <v>34738</v>
      </c>
      <c r="P4139" t="s">
        <v>34739</v>
      </c>
      <c r="Q4139" t="s">
        <v>13001</v>
      </c>
    </row>
    <row r="4140" spans="12:17" x14ac:dyDescent="0.3">
      <c r="L4140">
        <v>4134</v>
      </c>
      <c r="M4140" t="s">
        <v>13002</v>
      </c>
      <c r="N4140" t="s">
        <v>10838</v>
      </c>
      <c r="O4140" t="s">
        <v>34740</v>
      </c>
      <c r="P4140" t="s">
        <v>34741</v>
      </c>
      <c r="Q4140" t="s">
        <v>13002</v>
      </c>
    </row>
    <row r="4141" spans="12:17" x14ac:dyDescent="0.3">
      <c r="L4141">
        <v>4135</v>
      </c>
      <c r="M4141" t="s">
        <v>13003</v>
      </c>
      <c r="N4141" t="s">
        <v>10840</v>
      </c>
      <c r="O4141" t="s">
        <v>34742</v>
      </c>
      <c r="P4141" t="s">
        <v>34743</v>
      </c>
      <c r="Q4141" t="s">
        <v>13003</v>
      </c>
    </row>
    <row r="4142" spans="12:17" x14ac:dyDescent="0.3">
      <c r="L4142">
        <v>4136</v>
      </c>
      <c r="M4142" t="s">
        <v>13004</v>
      </c>
      <c r="N4142" t="s">
        <v>10842</v>
      </c>
      <c r="O4142" t="s">
        <v>34744</v>
      </c>
      <c r="P4142" t="s">
        <v>34745</v>
      </c>
      <c r="Q4142" t="s">
        <v>13004</v>
      </c>
    </row>
    <row r="4143" spans="12:17" x14ac:dyDescent="0.3">
      <c r="L4143">
        <v>4137</v>
      </c>
      <c r="M4143" t="s">
        <v>13005</v>
      </c>
      <c r="N4143" t="s">
        <v>10844</v>
      </c>
      <c r="O4143" t="s">
        <v>34746</v>
      </c>
      <c r="P4143" t="s">
        <v>34747</v>
      </c>
      <c r="Q4143" t="s">
        <v>13005</v>
      </c>
    </row>
    <row r="4144" spans="12:17" x14ac:dyDescent="0.3">
      <c r="L4144">
        <v>4138</v>
      </c>
      <c r="M4144" t="s">
        <v>27152</v>
      </c>
      <c r="N4144" t="s">
        <v>10845</v>
      </c>
      <c r="O4144" t="s">
        <v>34748</v>
      </c>
      <c r="P4144" t="s">
        <v>34749</v>
      </c>
      <c r="Q4144" t="s">
        <v>27152</v>
      </c>
    </row>
    <row r="4145" spans="12:17" x14ac:dyDescent="0.3">
      <c r="L4145">
        <v>4139</v>
      </c>
      <c r="M4145" t="s">
        <v>27153</v>
      </c>
      <c r="N4145" t="s">
        <v>10846</v>
      </c>
      <c r="O4145" t="s">
        <v>34750</v>
      </c>
      <c r="P4145" t="s">
        <v>34751</v>
      </c>
      <c r="Q4145" t="s">
        <v>27153</v>
      </c>
    </row>
    <row r="4146" spans="12:17" x14ac:dyDescent="0.3">
      <c r="L4146">
        <v>4140</v>
      </c>
      <c r="M4146" t="s">
        <v>27154</v>
      </c>
      <c r="N4146" t="s">
        <v>10847</v>
      </c>
      <c r="O4146" t="s">
        <v>34752</v>
      </c>
      <c r="P4146" t="s">
        <v>34753</v>
      </c>
      <c r="Q4146" t="s">
        <v>27154</v>
      </c>
    </row>
    <row r="4147" spans="12:17" x14ac:dyDescent="0.3">
      <c r="L4147">
        <v>4141</v>
      </c>
      <c r="M4147" t="s">
        <v>13006</v>
      </c>
      <c r="N4147" t="s">
        <v>10849</v>
      </c>
      <c r="O4147" t="s">
        <v>34754</v>
      </c>
      <c r="P4147" t="s">
        <v>34755</v>
      </c>
      <c r="Q4147" t="s">
        <v>13006</v>
      </c>
    </row>
    <row r="4148" spans="12:17" x14ac:dyDescent="0.3">
      <c r="L4148">
        <v>4142</v>
      </c>
      <c r="M4148" t="s">
        <v>13007</v>
      </c>
      <c r="N4148" t="s">
        <v>10850</v>
      </c>
      <c r="O4148" t="s">
        <v>34756</v>
      </c>
      <c r="P4148" t="s">
        <v>34757</v>
      </c>
      <c r="Q4148" t="s">
        <v>13007</v>
      </c>
    </row>
    <row r="4149" spans="12:17" x14ac:dyDescent="0.3">
      <c r="L4149">
        <v>4143</v>
      </c>
      <c r="M4149" t="s">
        <v>13008</v>
      </c>
      <c r="N4149" t="s">
        <v>10851</v>
      </c>
      <c r="O4149" t="s">
        <v>34758</v>
      </c>
      <c r="P4149" t="s">
        <v>34759</v>
      </c>
      <c r="Q4149" t="s">
        <v>13008</v>
      </c>
    </row>
    <row r="4150" spans="12:17" x14ac:dyDescent="0.3">
      <c r="L4150">
        <v>4144</v>
      </c>
      <c r="M4150" t="s">
        <v>13009</v>
      </c>
      <c r="N4150" t="s">
        <v>10852</v>
      </c>
      <c r="O4150" t="s">
        <v>34760</v>
      </c>
      <c r="P4150" t="s">
        <v>34761</v>
      </c>
      <c r="Q4150" t="s">
        <v>13009</v>
      </c>
    </row>
    <row r="4151" spans="12:17" x14ac:dyDescent="0.3">
      <c r="L4151">
        <v>4145</v>
      </c>
      <c r="M4151" t="s">
        <v>13010</v>
      </c>
      <c r="N4151" t="s">
        <v>10853</v>
      </c>
      <c r="O4151" t="s">
        <v>34762</v>
      </c>
      <c r="P4151" t="s">
        <v>34763</v>
      </c>
      <c r="Q4151" t="s">
        <v>13010</v>
      </c>
    </row>
    <row r="4152" spans="12:17" x14ac:dyDescent="0.3">
      <c r="L4152">
        <v>4146</v>
      </c>
      <c r="M4152" t="s">
        <v>13011</v>
      </c>
      <c r="N4152" t="s">
        <v>10854</v>
      </c>
      <c r="O4152" t="s">
        <v>34764</v>
      </c>
      <c r="P4152" t="s">
        <v>34765</v>
      </c>
      <c r="Q4152" t="s">
        <v>13011</v>
      </c>
    </row>
    <row r="4153" spans="12:17" x14ac:dyDescent="0.3">
      <c r="L4153">
        <v>4147</v>
      </c>
      <c r="M4153" t="s">
        <v>13012</v>
      </c>
      <c r="N4153" t="s">
        <v>10855</v>
      </c>
      <c r="O4153" t="s">
        <v>34766</v>
      </c>
      <c r="P4153" t="s">
        <v>34767</v>
      </c>
      <c r="Q4153" t="s">
        <v>13012</v>
      </c>
    </row>
    <row r="4154" spans="12:17" x14ac:dyDescent="0.3">
      <c r="L4154">
        <v>4148</v>
      </c>
      <c r="M4154" t="s">
        <v>13013</v>
      </c>
      <c r="N4154" t="s">
        <v>10853</v>
      </c>
      <c r="O4154" t="s">
        <v>34768</v>
      </c>
      <c r="P4154" t="s">
        <v>34769</v>
      </c>
      <c r="Q4154" t="s">
        <v>13013</v>
      </c>
    </row>
    <row r="4155" spans="12:17" x14ac:dyDescent="0.3">
      <c r="L4155">
        <v>4149</v>
      </c>
      <c r="M4155" t="s">
        <v>13014</v>
      </c>
      <c r="N4155" t="s">
        <v>10854</v>
      </c>
      <c r="O4155" t="s">
        <v>34770</v>
      </c>
      <c r="P4155" t="s">
        <v>34771</v>
      </c>
      <c r="Q4155" t="s">
        <v>13014</v>
      </c>
    </row>
    <row r="4156" spans="12:17" x14ac:dyDescent="0.3">
      <c r="L4156">
        <v>4150</v>
      </c>
      <c r="M4156" t="s">
        <v>13015</v>
      </c>
      <c r="N4156" t="s">
        <v>10857</v>
      </c>
      <c r="O4156" t="s">
        <v>34772</v>
      </c>
      <c r="P4156" t="s">
        <v>34773</v>
      </c>
      <c r="Q4156" t="s">
        <v>13015</v>
      </c>
    </row>
    <row r="4157" spans="12:17" x14ac:dyDescent="0.3">
      <c r="L4157">
        <v>4151</v>
      </c>
      <c r="M4157" t="s">
        <v>13016</v>
      </c>
      <c r="N4157" t="s">
        <v>10926</v>
      </c>
      <c r="O4157" t="s">
        <v>34774</v>
      </c>
      <c r="P4157" t="s">
        <v>34775</v>
      </c>
      <c r="Q4157" t="s">
        <v>13016</v>
      </c>
    </row>
    <row r="4158" spans="12:17" x14ac:dyDescent="0.3">
      <c r="L4158">
        <v>4152</v>
      </c>
      <c r="M4158" t="s">
        <v>13018</v>
      </c>
      <c r="N4158" t="s">
        <v>10928</v>
      </c>
      <c r="O4158" t="s">
        <v>13020</v>
      </c>
      <c r="P4158" t="s">
        <v>34776</v>
      </c>
      <c r="Q4158" t="s">
        <v>13018</v>
      </c>
    </row>
    <row r="4159" spans="12:17" x14ac:dyDescent="0.3">
      <c r="L4159">
        <v>4153</v>
      </c>
      <c r="M4159" t="s">
        <v>13021</v>
      </c>
      <c r="N4159" t="s">
        <v>10931</v>
      </c>
      <c r="O4159" t="s">
        <v>13023</v>
      </c>
      <c r="P4159" t="s">
        <v>34777</v>
      </c>
      <c r="Q4159" t="s">
        <v>13021</v>
      </c>
    </row>
    <row r="4160" spans="12:17" x14ac:dyDescent="0.3">
      <c r="L4160">
        <v>4154</v>
      </c>
      <c r="M4160" t="s">
        <v>13024</v>
      </c>
      <c r="N4160" t="s">
        <v>10934</v>
      </c>
      <c r="O4160" t="s">
        <v>13026</v>
      </c>
      <c r="P4160" t="s">
        <v>34778</v>
      </c>
      <c r="Q4160" t="s">
        <v>13024</v>
      </c>
    </row>
    <row r="4161" spans="12:17" x14ac:dyDescent="0.3">
      <c r="L4161">
        <v>4155</v>
      </c>
      <c r="M4161" t="s">
        <v>13027</v>
      </c>
      <c r="N4161" t="s">
        <v>10937</v>
      </c>
      <c r="O4161" t="s">
        <v>13029</v>
      </c>
      <c r="P4161" t="s">
        <v>34779</v>
      </c>
      <c r="Q4161" t="s">
        <v>13027</v>
      </c>
    </row>
    <row r="4162" spans="12:17" x14ac:dyDescent="0.3">
      <c r="L4162">
        <v>4156</v>
      </c>
      <c r="M4162" t="s">
        <v>13030</v>
      </c>
      <c r="N4162" t="s">
        <v>10940</v>
      </c>
      <c r="O4162" t="s">
        <v>13032</v>
      </c>
      <c r="P4162" t="s">
        <v>34780</v>
      </c>
      <c r="Q4162" t="s">
        <v>13030</v>
      </c>
    </row>
    <row r="4163" spans="12:17" x14ac:dyDescent="0.3">
      <c r="L4163">
        <v>4157</v>
      </c>
      <c r="M4163" t="s">
        <v>13033</v>
      </c>
      <c r="N4163" t="s">
        <v>34781</v>
      </c>
      <c r="O4163" t="s">
        <v>34782</v>
      </c>
      <c r="P4163" t="s">
        <v>26222</v>
      </c>
      <c r="Q4163" t="s">
        <v>13033</v>
      </c>
    </row>
    <row r="4164" spans="12:17" x14ac:dyDescent="0.3">
      <c r="L4164">
        <v>4158</v>
      </c>
      <c r="M4164" t="s">
        <v>13036</v>
      </c>
      <c r="N4164" t="s">
        <v>10946</v>
      </c>
      <c r="O4164" t="s">
        <v>26224</v>
      </c>
      <c r="P4164" t="s">
        <v>34783</v>
      </c>
      <c r="Q4164" t="s">
        <v>13036</v>
      </c>
    </row>
    <row r="4165" spans="12:17" x14ac:dyDescent="0.3">
      <c r="L4165">
        <v>4159</v>
      </c>
      <c r="M4165" t="s">
        <v>13038</v>
      </c>
      <c r="N4165" t="s">
        <v>10948</v>
      </c>
      <c r="O4165" t="s">
        <v>26225</v>
      </c>
      <c r="P4165" t="s">
        <v>34784</v>
      </c>
      <c r="Q4165" t="s">
        <v>13038</v>
      </c>
    </row>
    <row r="4166" spans="12:17" x14ac:dyDescent="0.3">
      <c r="L4166">
        <v>4160</v>
      </c>
      <c r="M4166" t="s">
        <v>13040</v>
      </c>
      <c r="N4166" t="s">
        <v>10950</v>
      </c>
      <c r="O4166" t="s">
        <v>26226</v>
      </c>
      <c r="P4166" t="s">
        <v>34785</v>
      </c>
      <c r="Q4166" t="s">
        <v>13040</v>
      </c>
    </row>
    <row r="4167" spans="12:17" x14ac:dyDescent="0.3">
      <c r="L4167">
        <v>4161</v>
      </c>
      <c r="M4167" t="s">
        <v>13042</v>
      </c>
      <c r="N4167" t="s">
        <v>10952</v>
      </c>
      <c r="O4167" t="s">
        <v>26227</v>
      </c>
      <c r="P4167" t="s">
        <v>34786</v>
      </c>
      <c r="Q4167" t="s">
        <v>13042</v>
      </c>
    </row>
    <row r="4168" spans="12:17" x14ac:dyDescent="0.3">
      <c r="L4168">
        <v>4162</v>
      </c>
      <c r="M4168" t="s">
        <v>13044</v>
      </c>
      <c r="N4168" t="s">
        <v>10954</v>
      </c>
      <c r="O4168" t="s">
        <v>26228</v>
      </c>
      <c r="P4168" t="s">
        <v>34787</v>
      </c>
      <c r="Q4168" t="s">
        <v>13044</v>
      </c>
    </row>
    <row r="4169" spans="12:17" x14ac:dyDescent="0.3">
      <c r="L4169">
        <v>4163</v>
      </c>
      <c r="M4169" t="s">
        <v>13046</v>
      </c>
      <c r="N4169" t="s">
        <v>26163</v>
      </c>
      <c r="O4169" t="s">
        <v>13047</v>
      </c>
      <c r="P4169" t="s">
        <v>34788</v>
      </c>
      <c r="Q4169" t="s">
        <v>13046</v>
      </c>
    </row>
    <row r="4170" spans="12:17" x14ac:dyDescent="0.3">
      <c r="L4170">
        <v>4164</v>
      </c>
      <c r="M4170" t="s">
        <v>13048</v>
      </c>
      <c r="N4170" t="s">
        <v>26164</v>
      </c>
      <c r="O4170" t="s">
        <v>13049</v>
      </c>
      <c r="P4170" t="s">
        <v>34789</v>
      </c>
      <c r="Q4170" t="s">
        <v>13048</v>
      </c>
    </row>
    <row r="4171" spans="12:17" x14ac:dyDescent="0.3">
      <c r="L4171">
        <v>4165</v>
      </c>
      <c r="M4171" t="s">
        <v>13050</v>
      </c>
      <c r="N4171" t="s">
        <v>26165</v>
      </c>
      <c r="O4171" t="s">
        <v>13051</v>
      </c>
      <c r="P4171" t="s">
        <v>34790</v>
      </c>
      <c r="Q4171" t="s">
        <v>13050</v>
      </c>
    </row>
    <row r="4172" spans="12:17" x14ac:dyDescent="0.3">
      <c r="L4172">
        <v>4166</v>
      </c>
      <c r="M4172" t="s">
        <v>13052</v>
      </c>
      <c r="N4172" t="s">
        <v>10962</v>
      </c>
      <c r="O4172" t="s">
        <v>13054</v>
      </c>
      <c r="P4172" t="s">
        <v>34791</v>
      </c>
      <c r="Q4172" t="s">
        <v>13052</v>
      </c>
    </row>
    <row r="4173" spans="12:17" x14ac:dyDescent="0.3">
      <c r="L4173">
        <v>4167</v>
      </c>
      <c r="M4173" t="s">
        <v>13055</v>
      </c>
      <c r="N4173" t="s">
        <v>34792</v>
      </c>
      <c r="O4173" t="s">
        <v>13056</v>
      </c>
      <c r="P4173" t="s">
        <v>34793</v>
      </c>
      <c r="Q4173" t="s">
        <v>13055</v>
      </c>
    </row>
    <row r="4174" spans="12:17" x14ac:dyDescent="0.3">
      <c r="L4174">
        <v>4168</v>
      </c>
      <c r="M4174" t="s">
        <v>34794</v>
      </c>
      <c r="N4174" t="s">
        <v>34795</v>
      </c>
      <c r="O4174" t="s">
        <v>34796</v>
      </c>
      <c r="P4174" t="s">
        <v>34797</v>
      </c>
      <c r="Q4174" t="s">
        <v>34794</v>
      </c>
    </row>
    <row r="4175" spans="12:17" x14ac:dyDescent="0.3">
      <c r="L4175">
        <v>4169</v>
      </c>
      <c r="M4175" t="s">
        <v>13057</v>
      </c>
      <c r="N4175" t="s">
        <v>10967</v>
      </c>
      <c r="O4175" t="s">
        <v>13059</v>
      </c>
      <c r="P4175" t="s">
        <v>34798</v>
      </c>
      <c r="Q4175" t="s">
        <v>13057</v>
      </c>
    </row>
    <row r="4176" spans="12:17" x14ac:dyDescent="0.3">
      <c r="L4176">
        <v>4170</v>
      </c>
      <c r="M4176" t="s">
        <v>13060</v>
      </c>
      <c r="N4176" t="s">
        <v>10970</v>
      </c>
      <c r="O4176" t="s">
        <v>34799</v>
      </c>
      <c r="P4176" t="s">
        <v>34800</v>
      </c>
      <c r="Q4176" t="s">
        <v>13060</v>
      </c>
    </row>
    <row r="4177" spans="12:17" x14ac:dyDescent="0.3">
      <c r="L4177">
        <v>4171</v>
      </c>
      <c r="M4177" t="s">
        <v>13062</v>
      </c>
      <c r="N4177" t="s">
        <v>10972</v>
      </c>
      <c r="O4177" t="s">
        <v>34801</v>
      </c>
      <c r="P4177" t="s">
        <v>34802</v>
      </c>
      <c r="Q4177" t="s">
        <v>13062</v>
      </c>
    </row>
    <row r="4178" spans="12:17" x14ac:dyDescent="0.3">
      <c r="L4178">
        <v>4172</v>
      </c>
      <c r="M4178" t="s">
        <v>13064</v>
      </c>
      <c r="N4178" t="s">
        <v>10974</v>
      </c>
      <c r="O4178" t="s">
        <v>13066</v>
      </c>
      <c r="P4178" t="s">
        <v>34803</v>
      </c>
      <c r="Q4178" t="s">
        <v>13064</v>
      </c>
    </row>
    <row r="4179" spans="12:17" x14ac:dyDescent="0.3">
      <c r="L4179">
        <v>4173</v>
      </c>
      <c r="M4179" t="s">
        <v>13067</v>
      </c>
      <c r="N4179" t="s">
        <v>10977</v>
      </c>
      <c r="O4179" t="s">
        <v>13069</v>
      </c>
      <c r="P4179" t="s">
        <v>34804</v>
      </c>
      <c r="Q4179" t="s">
        <v>13067</v>
      </c>
    </row>
    <row r="4180" spans="12:17" x14ac:dyDescent="0.3">
      <c r="L4180">
        <v>4174</v>
      </c>
      <c r="M4180" t="s">
        <v>13070</v>
      </c>
      <c r="N4180" t="s">
        <v>10980</v>
      </c>
      <c r="O4180" t="s">
        <v>13072</v>
      </c>
      <c r="P4180" t="s">
        <v>34805</v>
      </c>
      <c r="Q4180" t="s">
        <v>13070</v>
      </c>
    </row>
    <row r="4181" spans="12:17" x14ac:dyDescent="0.3">
      <c r="L4181">
        <v>4175</v>
      </c>
      <c r="M4181" t="s">
        <v>13073</v>
      </c>
      <c r="N4181" t="s">
        <v>10983</v>
      </c>
      <c r="O4181" t="s">
        <v>13075</v>
      </c>
      <c r="P4181" t="s">
        <v>34806</v>
      </c>
      <c r="Q4181" t="s">
        <v>13073</v>
      </c>
    </row>
    <row r="4182" spans="12:17" x14ac:dyDescent="0.3">
      <c r="L4182">
        <v>4176</v>
      </c>
      <c r="M4182" t="s">
        <v>13076</v>
      </c>
      <c r="N4182" t="s">
        <v>10986</v>
      </c>
      <c r="O4182" t="s">
        <v>13078</v>
      </c>
      <c r="P4182" t="s">
        <v>34807</v>
      </c>
      <c r="Q4182" t="s">
        <v>13076</v>
      </c>
    </row>
    <row r="4183" spans="12:17" x14ac:dyDescent="0.3">
      <c r="L4183">
        <v>4177</v>
      </c>
      <c r="M4183" t="s">
        <v>13079</v>
      </c>
      <c r="N4183" t="s">
        <v>10989</v>
      </c>
      <c r="O4183" t="s">
        <v>13081</v>
      </c>
      <c r="P4183" t="s">
        <v>34808</v>
      </c>
      <c r="Q4183" t="s">
        <v>13079</v>
      </c>
    </row>
    <row r="4184" spans="12:17" x14ac:dyDescent="0.3">
      <c r="L4184">
        <v>4178</v>
      </c>
      <c r="M4184" t="s">
        <v>13082</v>
      </c>
      <c r="N4184" t="s">
        <v>10992</v>
      </c>
      <c r="O4184" t="s">
        <v>13084</v>
      </c>
      <c r="P4184" t="s">
        <v>34809</v>
      </c>
      <c r="Q4184" t="s">
        <v>13082</v>
      </c>
    </row>
    <row r="4185" spans="12:17" x14ac:dyDescent="0.3">
      <c r="L4185">
        <v>4179</v>
      </c>
      <c r="M4185" t="s">
        <v>13085</v>
      </c>
      <c r="N4185" t="s">
        <v>10995</v>
      </c>
      <c r="O4185" t="s">
        <v>13087</v>
      </c>
      <c r="P4185" t="s">
        <v>34810</v>
      </c>
      <c r="Q4185" t="s">
        <v>13085</v>
      </c>
    </row>
    <row r="4186" spans="12:17" x14ac:dyDescent="0.3">
      <c r="L4186">
        <v>4180</v>
      </c>
      <c r="M4186" t="s">
        <v>13088</v>
      </c>
      <c r="N4186" t="s">
        <v>10998</v>
      </c>
      <c r="O4186" t="s">
        <v>13090</v>
      </c>
      <c r="P4186" t="s">
        <v>34811</v>
      </c>
      <c r="Q4186" t="s">
        <v>13088</v>
      </c>
    </row>
    <row r="4187" spans="12:17" x14ac:dyDescent="0.3">
      <c r="L4187">
        <v>4181</v>
      </c>
      <c r="M4187" t="s">
        <v>13091</v>
      </c>
      <c r="N4187" t="s">
        <v>11001</v>
      </c>
      <c r="O4187" t="s">
        <v>13093</v>
      </c>
      <c r="P4187" t="s">
        <v>34812</v>
      </c>
      <c r="Q4187" t="s">
        <v>13091</v>
      </c>
    </row>
    <row r="4188" spans="12:17" x14ac:dyDescent="0.3">
      <c r="L4188">
        <v>4182</v>
      </c>
      <c r="M4188" t="s">
        <v>13094</v>
      </c>
      <c r="N4188" t="s">
        <v>11004</v>
      </c>
      <c r="O4188" t="s">
        <v>13096</v>
      </c>
      <c r="P4188" t="s">
        <v>34813</v>
      </c>
      <c r="Q4188" t="s">
        <v>13094</v>
      </c>
    </row>
    <row r="4189" spans="12:17" x14ac:dyDescent="0.3">
      <c r="L4189">
        <v>4183</v>
      </c>
      <c r="M4189" t="s">
        <v>13097</v>
      </c>
      <c r="N4189" t="s">
        <v>11007</v>
      </c>
      <c r="O4189" t="s">
        <v>13099</v>
      </c>
      <c r="P4189" t="s">
        <v>34814</v>
      </c>
      <c r="Q4189" t="s">
        <v>13097</v>
      </c>
    </row>
    <row r="4190" spans="12:17" x14ac:dyDescent="0.3">
      <c r="L4190">
        <v>4184</v>
      </c>
      <c r="M4190" t="s">
        <v>13100</v>
      </c>
      <c r="N4190" t="s">
        <v>11010</v>
      </c>
      <c r="O4190" t="s">
        <v>13102</v>
      </c>
      <c r="P4190" t="s">
        <v>34815</v>
      </c>
      <c r="Q4190" t="s">
        <v>13100</v>
      </c>
    </row>
    <row r="4191" spans="12:17" x14ac:dyDescent="0.3">
      <c r="L4191">
        <v>4185</v>
      </c>
      <c r="M4191" t="s">
        <v>13103</v>
      </c>
      <c r="N4191" t="s">
        <v>11013</v>
      </c>
      <c r="O4191" t="s">
        <v>13105</v>
      </c>
      <c r="P4191" t="s">
        <v>34816</v>
      </c>
      <c r="Q4191" t="s">
        <v>13103</v>
      </c>
    </row>
    <row r="4192" spans="12:17" x14ac:dyDescent="0.3">
      <c r="L4192">
        <v>4186</v>
      </c>
      <c r="M4192" t="s">
        <v>13106</v>
      </c>
      <c r="N4192" t="s">
        <v>11016</v>
      </c>
      <c r="O4192" t="s">
        <v>13108</v>
      </c>
      <c r="P4192" t="s">
        <v>34817</v>
      </c>
      <c r="Q4192" t="s">
        <v>13106</v>
      </c>
    </row>
    <row r="4193" spans="12:17" x14ac:dyDescent="0.3">
      <c r="L4193">
        <v>4187</v>
      </c>
      <c r="M4193" t="s">
        <v>13109</v>
      </c>
      <c r="N4193" t="s">
        <v>11019</v>
      </c>
      <c r="O4193" t="s">
        <v>13111</v>
      </c>
      <c r="P4193" t="s">
        <v>34818</v>
      </c>
      <c r="Q4193" t="s">
        <v>13109</v>
      </c>
    </row>
    <row r="4194" spans="12:17" x14ac:dyDescent="0.3">
      <c r="L4194">
        <v>4188</v>
      </c>
      <c r="M4194" t="s">
        <v>13112</v>
      </c>
      <c r="N4194" t="s">
        <v>11022</v>
      </c>
      <c r="O4194" t="s">
        <v>13114</v>
      </c>
      <c r="P4194" t="s">
        <v>34819</v>
      </c>
      <c r="Q4194" t="s">
        <v>13112</v>
      </c>
    </row>
    <row r="4195" spans="12:17" x14ac:dyDescent="0.3">
      <c r="L4195">
        <v>4189</v>
      </c>
      <c r="M4195" t="s">
        <v>34820</v>
      </c>
      <c r="N4195" t="s">
        <v>11024</v>
      </c>
      <c r="O4195" t="s">
        <v>13116</v>
      </c>
      <c r="P4195" t="s">
        <v>34821</v>
      </c>
      <c r="Q4195" t="s">
        <v>34820</v>
      </c>
    </row>
    <row r="4196" spans="12:17" x14ac:dyDescent="0.3">
      <c r="L4196">
        <v>4190</v>
      </c>
      <c r="M4196" t="s">
        <v>13117</v>
      </c>
      <c r="N4196" t="s">
        <v>11027</v>
      </c>
      <c r="O4196" t="s">
        <v>13119</v>
      </c>
      <c r="P4196" t="s">
        <v>34822</v>
      </c>
      <c r="Q4196" t="s">
        <v>13117</v>
      </c>
    </row>
    <row r="4197" spans="12:17" x14ac:dyDescent="0.3">
      <c r="L4197">
        <v>4191</v>
      </c>
      <c r="M4197" t="s">
        <v>13120</v>
      </c>
      <c r="N4197" t="s">
        <v>11030</v>
      </c>
      <c r="O4197" t="s">
        <v>13122</v>
      </c>
      <c r="P4197" t="s">
        <v>34823</v>
      </c>
      <c r="Q4197" t="s">
        <v>13120</v>
      </c>
    </row>
    <row r="4198" spans="12:17" x14ac:dyDescent="0.3">
      <c r="L4198">
        <v>4192</v>
      </c>
      <c r="M4198" t="s">
        <v>13123</v>
      </c>
      <c r="N4198" t="s">
        <v>11033</v>
      </c>
      <c r="O4198" t="s">
        <v>13125</v>
      </c>
      <c r="P4198" t="s">
        <v>34824</v>
      </c>
      <c r="Q4198" t="s">
        <v>13123</v>
      </c>
    </row>
    <row r="4199" spans="12:17" x14ac:dyDescent="0.3">
      <c r="L4199">
        <v>4193</v>
      </c>
      <c r="M4199" t="s">
        <v>13126</v>
      </c>
      <c r="N4199" t="s">
        <v>11036</v>
      </c>
      <c r="O4199" t="s">
        <v>13128</v>
      </c>
      <c r="P4199" t="s">
        <v>34825</v>
      </c>
      <c r="Q4199" t="s">
        <v>13126</v>
      </c>
    </row>
    <row r="4200" spans="12:17" x14ac:dyDescent="0.3">
      <c r="L4200">
        <v>4194</v>
      </c>
      <c r="M4200" t="s">
        <v>13129</v>
      </c>
      <c r="N4200" t="s">
        <v>11039</v>
      </c>
      <c r="O4200" t="s">
        <v>13131</v>
      </c>
      <c r="P4200" t="s">
        <v>34826</v>
      </c>
      <c r="Q4200" t="s">
        <v>13129</v>
      </c>
    </row>
    <row r="4201" spans="12:17" x14ac:dyDescent="0.3">
      <c r="L4201">
        <v>4195</v>
      </c>
      <c r="M4201" t="s">
        <v>13034</v>
      </c>
      <c r="N4201" t="s">
        <v>10944</v>
      </c>
      <c r="O4201" t="s">
        <v>26232</v>
      </c>
      <c r="P4201" t="s">
        <v>34827</v>
      </c>
      <c r="Q4201" t="s">
        <v>13034</v>
      </c>
    </row>
    <row r="4202" spans="12:17" x14ac:dyDescent="0.3">
      <c r="L4202">
        <v>4196</v>
      </c>
      <c r="M4202" t="s">
        <v>13132</v>
      </c>
      <c r="N4202" t="s">
        <v>11042</v>
      </c>
      <c r="O4202" t="s">
        <v>13134</v>
      </c>
      <c r="P4202" t="s">
        <v>34828</v>
      </c>
      <c r="Q4202" t="s">
        <v>13132</v>
      </c>
    </row>
    <row r="4203" spans="12:17" x14ac:dyDescent="0.3">
      <c r="L4203">
        <v>4197</v>
      </c>
      <c r="M4203" t="s">
        <v>13135</v>
      </c>
      <c r="N4203" t="s">
        <v>11045</v>
      </c>
      <c r="O4203" t="s">
        <v>13137</v>
      </c>
      <c r="P4203" t="s">
        <v>34829</v>
      </c>
      <c r="Q4203" t="s">
        <v>13135</v>
      </c>
    </row>
    <row r="4204" spans="12:17" x14ac:dyDescent="0.3">
      <c r="L4204">
        <v>4198</v>
      </c>
      <c r="M4204" t="s">
        <v>13138</v>
      </c>
      <c r="N4204" t="s">
        <v>11048</v>
      </c>
      <c r="O4204" t="s">
        <v>13140</v>
      </c>
      <c r="P4204" t="s">
        <v>34830</v>
      </c>
      <c r="Q4204" t="s">
        <v>13138</v>
      </c>
    </row>
    <row r="4205" spans="12:17" x14ac:dyDescent="0.3">
      <c r="L4205">
        <v>4199</v>
      </c>
      <c r="M4205" t="s">
        <v>13141</v>
      </c>
      <c r="N4205" t="s">
        <v>11051</v>
      </c>
      <c r="O4205" t="s">
        <v>13143</v>
      </c>
      <c r="P4205" t="s">
        <v>34831</v>
      </c>
      <c r="Q4205" t="s">
        <v>13141</v>
      </c>
    </row>
    <row r="4206" spans="12:17" x14ac:dyDescent="0.3">
      <c r="L4206">
        <v>4200</v>
      </c>
      <c r="M4206" t="s">
        <v>13144</v>
      </c>
      <c r="N4206" t="s">
        <v>11054</v>
      </c>
      <c r="O4206" t="s">
        <v>13146</v>
      </c>
      <c r="P4206" t="s">
        <v>34832</v>
      </c>
      <c r="Q4206" t="s">
        <v>13144</v>
      </c>
    </row>
    <row r="4207" spans="12:17" x14ac:dyDescent="0.3">
      <c r="L4207">
        <v>4201</v>
      </c>
      <c r="M4207" t="s">
        <v>13147</v>
      </c>
      <c r="N4207" t="s">
        <v>11057</v>
      </c>
      <c r="O4207" t="s">
        <v>13149</v>
      </c>
      <c r="P4207" t="s">
        <v>34833</v>
      </c>
      <c r="Q4207" t="s">
        <v>13147</v>
      </c>
    </row>
    <row r="4208" spans="12:17" x14ac:dyDescent="0.3">
      <c r="L4208">
        <v>4202</v>
      </c>
      <c r="M4208" t="s">
        <v>13150</v>
      </c>
      <c r="N4208" t="s">
        <v>11060</v>
      </c>
      <c r="O4208" t="s">
        <v>13152</v>
      </c>
      <c r="P4208" t="s">
        <v>34834</v>
      </c>
      <c r="Q4208" t="s">
        <v>13150</v>
      </c>
    </row>
    <row r="4209" spans="12:17" x14ac:dyDescent="0.3">
      <c r="L4209">
        <v>4203</v>
      </c>
      <c r="M4209" t="s">
        <v>13153</v>
      </c>
      <c r="N4209" t="s">
        <v>11063</v>
      </c>
      <c r="O4209" t="s">
        <v>13155</v>
      </c>
      <c r="P4209" t="s">
        <v>34835</v>
      </c>
      <c r="Q4209" t="s">
        <v>13153</v>
      </c>
    </row>
    <row r="4210" spans="12:17" x14ac:dyDescent="0.3">
      <c r="L4210">
        <v>4204</v>
      </c>
      <c r="M4210" t="s">
        <v>13156</v>
      </c>
      <c r="N4210" t="s">
        <v>11066</v>
      </c>
      <c r="O4210" t="s">
        <v>13158</v>
      </c>
      <c r="P4210" t="s">
        <v>34836</v>
      </c>
      <c r="Q4210" t="s">
        <v>13156</v>
      </c>
    </row>
    <row r="4211" spans="12:17" x14ac:dyDescent="0.3">
      <c r="L4211">
        <v>4205</v>
      </c>
      <c r="M4211" t="s">
        <v>13159</v>
      </c>
      <c r="N4211" t="s">
        <v>11069</v>
      </c>
      <c r="O4211" t="s">
        <v>13161</v>
      </c>
      <c r="P4211" t="s">
        <v>34837</v>
      </c>
      <c r="Q4211" t="s">
        <v>13159</v>
      </c>
    </row>
    <row r="4212" spans="12:17" x14ac:dyDescent="0.3">
      <c r="L4212">
        <v>4206</v>
      </c>
      <c r="M4212" t="s">
        <v>13162</v>
      </c>
      <c r="N4212" t="s">
        <v>11072</v>
      </c>
      <c r="O4212" t="s">
        <v>13164</v>
      </c>
      <c r="P4212" t="s">
        <v>34838</v>
      </c>
      <c r="Q4212" t="s">
        <v>13162</v>
      </c>
    </row>
    <row r="4213" spans="12:17" x14ac:dyDescent="0.3">
      <c r="L4213">
        <v>4207</v>
      </c>
      <c r="M4213" t="s">
        <v>13165</v>
      </c>
      <c r="N4213" t="s">
        <v>11075</v>
      </c>
      <c r="O4213" t="s">
        <v>13167</v>
      </c>
      <c r="P4213" t="s">
        <v>34839</v>
      </c>
      <c r="Q4213" t="s">
        <v>13165</v>
      </c>
    </row>
    <row r="4214" spans="12:17" x14ac:dyDescent="0.3">
      <c r="L4214">
        <v>4208</v>
      </c>
      <c r="M4214" t="s">
        <v>13168</v>
      </c>
      <c r="N4214" t="s">
        <v>11078</v>
      </c>
      <c r="O4214" t="s">
        <v>13170</v>
      </c>
      <c r="P4214" t="s">
        <v>34840</v>
      </c>
      <c r="Q4214" t="s">
        <v>13168</v>
      </c>
    </row>
    <row r="4215" spans="12:17" x14ac:dyDescent="0.3">
      <c r="L4215">
        <v>4209</v>
      </c>
      <c r="M4215" t="s">
        <v>13171</v>
      </c>
      <c r="N4215" t="s">
        <v>11081</v>
      </c>
      <c r="O4215" t="s">
        <v>13173</v>
      </c>
      <c r="P4215" t="s">
        <v>34841</v>
      </c>
      <c r="Q4215" t="s">
        <v>13171</v>
      </c>
    </row>
    <row r="4216" spans="12:17" x14ac:dyDescent="0.3">
      <c r="L4216">
        <v>4210</v>
      </c>
      <c r="M4216" t="s">
        <v>13174</v>
      </c>
      <c r="N4216" t="s">
        <v>11084</v>
      </c>
      <c r="O4216" t="s">
        <v>13176</v>
      </c>
      <c r="P4216" t="s">
        <v>34842</v>
      </c>
      <c r="Q4216" t="s">
        <v>13174</v>
      </c>
    </row>
    <row r="4217" spans="12:17" x14ac:dyDescent="0.3">
      <c r="L4217">
        <v>4211</v>
      </c>
      <c r="M4217" t="s">
        <v>13177</v>
      </c>
      <c r="N4217" t="s">
        <v>11087</v>
      </c>
      <c r="O4217" t="s">
        <v>13179</v>
      </c>
      <c r="P4217" t="s">
        <v>34843</v>
      </c>
      <c r="Q4217" t="s">
        <v>13177</v>
      </c>
    </row>
    <row r="4218" spans="12:17" x14ac:dyDescent="0.3">
      <c r="L4218">
        <v>4212</v>
      </c>
      <c r="M4218" t="s">
        <v>13180</v>
      </c>
      <c r="N4218" t="s">
        <v>11090</v>
      </c>
      <c r="O4218" t="s">
        <v>13182</v>
      </c>
      <c r="P4218" t="s">
        <v>34844</v>
      </c>
      <c r="Q4218" t="s">
        <v>13180</v>
      </c>
    </row>
    <row r="4219" spans="12:17" x14ac:dyDescent="0.3">
      <c r="L4219">
        <v>4213</v>
      </c>
      <c r="M4219" t="s">
        <v>13183</v>
      </c>
      <c r="N4219" t="s">
        <v>11093</v>
      </c>
      <c r="O4219" t="s">
        <v>13185</v>
      </c>
      <c r="P4219" t="s">
        <v>34845</v>
      </c>
      <c r="Q4219" t="s">
        <v>13183</v>
      </c>
    </row>
    <row r="4220" spans="12:17" x14ac:dyDescent="0.3">
      <c r="L4220">
        <v>4214</v>
      </c>
      <c r="M4220" t="s">
        <v>13186</v>
      </c>
      <c r="N4220" t="s">
        <v>11096</v>
      </c>
      <c r="O4220" t="s">
        <v>13188</v>
      </c>
      <c r="P4220" t="s">
        <v>34846</v>
      </c>
      <c r="Q4220" t="s">
        <v>13186</v>
      </c>
    </row>
    <row r="4221" spans="12:17" x14ac:dyDescent="0.3">
      <c r="L4221">
        <v>4215</v>
      </c>
      <c r="M4221" t="s">
        <v>13189</v>
      </c>
      <c r="N4221" t="s">
        <v>11099</v>
      </c>
      <c r="O4221" t="s">
        <v>13191</v>
      </c>
      <c r="P4221" t="s">
        <v>34847</v>
      </c>
      <c r="Q4221" t="s">
        <v>13189</v>
      </c>
    </row>
    <row r="4222" spans="12:17" x14ac:dyDescent="0.3">
      <c r="L4222">
        <v>4216</v>
      </c>
      <c r="M4222" t="s">
        <v>13192</v>
      </c>
      <c r="N4222" t="s">
        <v>11102</v>
      </c>
      <c r="O4222" t="s">
        <v>13194</v>
      </c>
      <c r="P4222" t="s">
        <v>34848</v>
      </c>
      <c r="Q4222" t="s">
        <v>13192</v>
      </c>
    </row>
    <row r="4223" spans="12:17" x14ac:dyDescent="0.3">
      <c r="L4223">
        <v>4217</v>
      </c>
      <c r="M4223" t="s">
        <v>13195</v>
      </c>
      <c r="N4223" t="s">
        <v>11105</v>
      </c>
      <c r="O4223" t="s">
        <v>13197</v>
      </c>
      <c r="P4223" t="s">
        <v>34849</v>
      </c>
      <c r="Q4223" t="s">
        <v>13195</v>
      </c>
    </row>
    <row r="4224" spans="12:17" x14ac:dyDescent="0.3">
      <c r="L4224">
        <v>4218</v>
      </c>
      <c r="M4224" t="s">
        <v>13198</v>
      </c>
      <c r="N4224" t="s">
        <v>11108</v>
      </c>
      <c r="O4224" t="s">
        <v>13200</v>
      </c>
      <c r="P4224" t="s">
        <v>34850</v>
      </c>
      <c r="Q4224" t="s">
        <v>13198</v>
      </c>
    </row>
    <row r="4225" spans="12:17" x14ac:dyDescent="0.3">
      <c r="L4225">
        <v>4219</v>
      </c>
      <c r="M4225" t="s">
        <v>13201</v>
      </c>
      <c r="N4225" t="s">
        <v>11111</v>
      </c>
      <c r="O4225" t="s">
        <v>13203</v>
      </c>
      <c r="P4225" t="s">
        <v>34851</v>
      </c>
      <c r="Q4225" t="s">
        <v>13201</v>
      </c>
    </row>
    <row r="4226" spans="12:17" x14ac:dyDescent="0.3">
      <c r="L4226">
        <v>4220</v>
      </c>
      <c r="M4226" t="s">
        <v>13204</v>
      </c>
      <c r="N4226" t="s">
        <v>11114</v>
      </c>
      <c r="O4226" t="s">
        <v>13206</v>
      </c>
      <c r="P4226" t="s">
        <v>34852</v>
      </c>
      <c r="Q4226" t="s">
        <v>13204</v>
      </c>
    </row>
    <row r="4227" spans="12:17" x14ac:dyDescent="0.3">
      <c r="L4227">
        <v>4221</v>
      </c>
      <c r="M4227" t="s">
        <v>27155</v>
      </c>
      <c r="N4227" t="s">
        <v>11116</v>
      </c>
      <c r="O4227" t="s">
        <v>13208</v>
      </c>
      <c r="P4227" t="s">
        <v>34853</v>
      </c>
      <c r="Q4227" t="s">
        <v>27155</v>
      </c>
    </row>
    <row r="4228" spans="12:17" x14ac:dyDescent="0.3">
      <c r="L4228">
        <v>4222</v>
      </c>
      <c r="M4228" t="s">
        <v>27156</v>
      </c>
      <c r="N4228" t="s">
        <v>11118</v>
      </c>
      <c r="O4228" t="s">
        <v>13210</v>
      </c>
      <c r="P4228" t="s">
        <v>34854</v>
      </c>
      <c r="Q4228" t="s">
        <v>27156</v>
      </c>
    </row>
    <row r="4229" spans="12:17" x14ac:dyDescent="0.3">
      <c r="L4229">
        <v>4223</v>
      </c>
      <c r="M4229" t="s">
        <v>27157</v>
      </c>
      <c r="N4229" t="s">
        <v>11120</v>
      </c>
      <c r="O4229" t="s">
        <v>13212</v>
      </c>
      <c r="P4229" t="s">
        <v>34855</v>
      </c>
      <c r="Q4229" t="s">
        <v>27157</v>
      </c>
    </row>
    <row r="4230" spans="12:17" x14ac:dyDescent="0.3">
      <c r="L4230">
        <v>4224</v>
      </c>
      <c r="M4230" t="s">
        <v>13213</v>
      </c>
      <c r="N4230" t="s">
        <v>11123</v>
      </c>
      <c r="O4230" t="s">
        <v>13215</v>
      </c>
      <c r="P4230" t="s">
        <v>34856</v>
      </c>
      <c r="Q4230" t="s">
        <v>13213</v>
      </c>
    </row>
    <row r="4231" spans="12:17" x14ac:dyDescent="0.3">
      <c r="L4231">
        <v>4225</v>
      </c>
      <c r="M4231" t="s">
        <v>13216</v>
      </c>
      <c r="N4231" t="s">
        <v>11126</v>
      </c>
      <c r="O4231" t="s">
        <v>13218</v>
      </c>
      <c r="P4231" t="s">
        <v>34857</v>
      </c>
      <c r="Q4231" t="s">
        <v>13216</v>
      </c>
    </row>
    <row r="4232" spans="12:17" x14ac:dyDescent="0.3">
      <c r="L4232">
        <v>4226</v>
      </c>
      <c r="M4232" t="s">
        <v>13219</v>
      </c>
      <c r="N4232" t="s">
        <v>11129</v>
      </c>
      <c r="O4232" t="s">
        <v>13221</v>
      </c>
      <c r="P4232" t="s">
        <v>34858</v>
      </c>
      <c r="Q4232" t="s">
        <v>13219</v>
      </c>
    </row>
    <row r="4233" spans="12:17" x14ac:dyDescent="0.3">
      <c r="L4233">
        <v>4227</v>
      </c>
      <c r="M4233" t="s">
        <v>13222</v>
      </c>
      <c r="N4233" t="s">
        <v>11132</v>
      </c>
      <c r="O4233" t="s">
        <v>13224</v>
      </c>
      <c r="P4233" t="s">
        <v>34859</v>
      </c>
      <c r="Q4233" t="s">
        <v>13222</v>
      </c>
    </row>
    <row r="4234" spans="12:17" x14ac:dyDescent="0.3">
      <c r="L4234">
        <v>4228</v>
      </c>
      <c r="M4234" t="s">
        <v>13225</v>
      </c>
      <c r="N4234" t="s">
        <v>11135</v>
      </c>
      <c r="O4234" t="s">
        <v>13227</v>
      </c>
      <c r="P4234" t="s">
        <v>34860</v>
      </c>
      <c r="Q4234" t="s">
        <v>13225</v>
      </c>
    </row>
    <row r="4235" spans="12:17" x14ac:dyDescent="0.3">
      <c r="L4235">
        <v>4229</v>
      </c>
      <c r="M4235" t="s">
        <v>13228</v>
      </c>
      <c r="N4235" t="s">
        <v>11138</v>
      </c>
      <c r="O4235" t="s">
        <v>13230</v>
      </c>
      <c r="P4235" t="s">
        <v>34861</v>
      </c>
      <c r="Q4235" t="s">
        <v>13228</v>
      </c>
    </row>
    <row r="4236" spans="12:17" x14ac:dyDescent="0.3">
      <c r="L4236">
        <v>4230</v>
      </c>
      <c r="M4236" t="s">
        <v>13231</v>
      </c>
      <c r="N4236" t="s">
        <v>11141</v>
      </c>
      <c r="O4236" t="s">
        <v>13233</v>
      </c>
      <c r="P4236" t="s">
        <v>34862</v>
      </c>
      <c r="Q4236" t="s">
        <v>13231</v>
      </c>
    </row>
    <row r="4237" spans="12:17" x14ac:dyDescent="0.3">
      <c r="L4237">
        <v>4231</v>
      </c>
      <c r="M4237" t="s">
        <v>13234</v>
      </c>
      <c r="N4237" t="s">
        <v>11135</v>
      </c>
      <c r="O4237" t="s">
        <v>13235</v>
      </c>
      <c r="P4237" t="s">
        <v>34863</v>
      </c>
      <c r="Q4237" t="s">
        <v>13234</v>
      </c>
    </row>
    <row r="4238" spans="12:17" x14ac:dyDescent="0.3">
      <c r="L4238">
        <v>4232</v>
      </c>
      <c r="M4238" t="s">
        <v>13236</v>
      </c>
      <c r="N4238" t="s">
        <v>11138</v>
      </c>
      <c r="O4238" t="s">
        <v>13237</v>
      </c>
      <c r="P4238" t="s">
        <v>34864</v>
      </c>
      <c r="Q4238" t="s">
        <v>13236</v>
      </c>
    </row>
    <row r="4239" spans="12:17" x14ac:dyDescent="0.3">
      <c r="L4239">
        <v>4233</v>
      </c>
      <c r="M4239" t="s">
        <v>13238</v>
      </c>
      <c r="N4239" t="s">
        <v>11148</v>
      </c>
      <c r="O4239" t="s">
        <v>13240</v>
      </c>
      <c r="P4239" t="s">
        <v>34865</v>
      </c>
      <c r="Q4239" t="s">
        <v>13238</v>
      </c>
    </row>
    <row r="4240" spans="12:17" x14ac:dyDescent="0.3">
      <c r="L4240">
        <v>4234</v>
      </c>
      <c r="M4240" t="s">
        <v>13241</v>
      </c>
      <c r="N4240" t="s">
        <v>10926</v>
      </c>
      <c r="O4240" t="s">
        <v>34774</v>
      </c>
      <c r="P4240" t="s">
        <v>34866</v>
      </c>
      <c r="Q4240" t="s">
        <v>13241</v>
      </c>
    </row>
    <row r="4241" spans="12:17" x14ac:dyDescent="0.3">
      <c r="L4241">
        <v>4235</v>
      </c>
      <c r="M4241" t="s">
        <v>13242</v>
      </c>
      <c r="N4241" t="s">
        <v>10928</v>
      </c>
      <c r="O4241" t="s">
        <v>13020</v>
      </c>
      <c r="P4241" t="s">
        <v>34867</v>
      </c>
      <c r="Q4241" t="s">
        <v>13242</v>
      </c>
    </row>
    <row r="4242" spans="12:17" x14ac:dyDescent="0.3">
      <c r="L4242">
        <v>4236</v>
      </c>
      <c r="M4242" t="s">
        <v>13243</v>
      </c>
      <c r="N4242" t="s">
        <v>10931</v>
      </c>
      <c r="O4242" t="s">
        <v>13023</v>
      </c>
      <c r="P4242" t="s">
        <v>34868</v>
      </c>
      <c r="Q4242" t="s">
        <v>13243</v>
      </c>
    </row>
    <row r="4243" spans="12:17" x14ac:dyDescent="0.3">
      <c r="L4243">
        <v>4237</v>
      </c>
      <c r="M4243" t="s">
        <v>13244</v>
      </c>
      <c r="N4243" t="s">
        <v>10934</v>
      </c>
      <c r="O4243" t="s">
        <v>13026</v>
      </c>
      <c r="P4243" t="s">
        <v>34869</v>
      </c>
      <c r="Q4243" t="s">
        <v>13244</v>
      </c>
    </row>
    <row r="4244" spans="12:17" x14ac:dyDescent="0.3">
      <c r="L4244">
        <v>4238</v>
      </c>
      <c r="M4244" t="s">
        <v>13245</v>
      </c>
      <c r="N4244" t="s">
        <v>10937</v>
      </c>
      <c r="O4244" t="s">
        <v>13029</v>
      </c>
      <c r="P4244" t="s">
        <v>34870</v>
      </c>
      <c r="Q4244" t="s">
        <v>13245</v>
      </c>
    </row>
    <row r="4245" spans="12:17" x14ac:dyDescent="0.3">
      <c r="L4245">
        <v>4239</v>
      </c>
      <c r="M4245" t="s">
        <v>13246</v>
      </c>
      <c r="N4245" t="s">
        <v>10940</v>
      </c>
      <c r="O4245" t="s">
        <v>13032</v>
      </c>
      <c r="P4245" t="s">
        <v>34871</v>
      </c>
      <c r="Q4245" t="s">
        <v>13246</v>
      </c>
    </row>
    <row r="4246" spans="12:17" x14ac:dyDescent="0.3">
      <c r="L4246">
        <v>4240</v>
      </c>
      <c r="M4246" t="s">
        <v>13247</v>
      </c>
      <c r="N4246" t="s">
        <v>34781</v>
      </c>
      <c r="O4246" t="s">
        <v>34782</v>
      </c>
      <c r="P4246" t="s">
        <v>26223</v>
      </c>
      <c r="Q4246" t="s">
        <v>13247</v>
      </c>
    </row>
    <row r="4247" spans="12:17" x14ac:dyDescent="0.3">
      <c r="L4247">
        <v>4241</v>
      </c>
      <c r="M4247" t="s">
        <v>13249</v>
      </c>
      <c r="N4247" t="s">
        <v>10946</v>
      </c>
      <c r="O4247" t="s">
        <v>26224</v>
      </c>
      <c r="P4247" t="s">
        <v>34872</v>
      </c>
      <c r="Q4247" t="s">
        <v>13249</v>
      </c>
    </row>
    <row r="4248" spans="12:17" x14ac:dyDescent="0.3">
      <c r="L4248">
        <v>4242</v>
      </c>
      <c r="M4248" t="s">
        <v>13250</v>
      </c>
      <c r="N4248" t="s">
        <v>10948</v>
      </c>
      <c r="O4248" t="s">
        <v>26225</v>
      </c>
      <c r="P4248" t="s">
        <v>34873</v>
      </c>
      <c r="Q4248" t="s">
        <v>13250</v>
      </c>
    </row>
    <row r="4249" spans="12:17" x14ac:dyDescent="0.3">
      <c r="L4249">
        <v>4243</v>
      </c>
      <c r="M4249" t="s">
        <v>13251</v>
      </c>
      <c r="N4249" t="s">
        <v>10950</v>
      </c>
      <c r="O4249" t="s">
        <v>26226</v>
      </c>
      <c r="P4249" t="s">
        <v>34874</v>
      </c>
      <c r="Q4249" t="s">
        <v>13251</v>
      </c>
    </row>
    <row r="4250" spans="12:17" x14ac:dyDescent="0.3">
      <c r="L4250">
        <v>4244</v>
      </c>
      <c r="M4250" t="s">
        <v>13252</v>
      </c>
      <c r="N4250" t="s">
        <v>10952</v>
      </c>
      <c r="O4250" t="s">
        <v>26227</v>
      </c>
      <c r="P4250" t="s">
        <v>34875</v>
      </c>
      <c r="Q4250" t="s">
        <v>13252</v>
      </c>
    </row>
    <row r="4251" spans="12:17" x14ac:dyDescent="0.3">
      <c r="L4251">
        <v>4245</v>
      </c>
      <c r="M4251" t="s">
        <v>13253</v>
      </c>
      <c r="N4251" t="s">
        <v>10954</v>
      </c>
      <c r="O4251" t="s">
        <v>26228</v>
      </c>
      <c r="P4251" t="s">
        <v>34876</v>
      </c>
      <c r="Q4251" t="s">
        <v>13253</v>
      </c>
    </row>
    <row r="4252" spans="12:17" x14ac:dyDescent="0.3">
      <c r="L4252">
        <v>4246</v>
      </c>
      <c r="M4252" t="s">
        <v>13254</v>
      </c>
      <c r="N4252" t="s">
        <v>26163</v>
      </c>
      <c r="O4252" t="s">
        <v>13047</v>
      </c>
      <c r="P4252" t="s">
        <v>34877</v>
      </c>
      <c r="Q4252" t="s">
        <v>13254</v>
      </c>
    </row>
    <row r="4253" spans="12:17" x14ac:dyDescent="0.3">
      <c r="L4253">
        <v>4247</v>
      </c>
      <c r="M4253" t="s">
        <v>13255</v>
      </c>
      <c r="N4253" t="s">
        <v>26164</v>
      </c>
      <c r="O4253" t="s">
        <v>13049</v>
      </c>
      <c r="P4253" t="s">
        <v>34878</v>
      </c>
      <c r="Q4253" t="s">
        <v>13255</v>
      </c>
    </row>
    <row r="4254" spans="12:17" x14ac:dyDescent="0.3">
      <c r="L4254">
        <v>4248</v>
      </c>
      <c r="M4254" t="s">
        <v>13256</v>
      </c>
      <c r="N4254" t="s">
        <v>26165</v>
      </c>
      <c r="O4254" t="s">
        <v>13051</v>
      </c>
      <c r="P4254" t="s">
        <v>34879</v>
      </c>
      <c r="Q4254" t="s">
        <v>13256</v>
      </c>
    </row>
    <row r="4255" spans="12:17" x14ac:dyDescent="0.3">
      <c r="L4255">
        <v>4249</v>
      </c>
      <c r="M4255" t="s">
        <v>13257</v>
      </c>
      <c r="N4255" t="s">
        <v>10962</v>
      </c>
      <c r="O4255" t="s">
        <v>13054</v>
      </c>
      <c r="P4255" t="s">
        <v>34880</v>
      </c>
      <c r="Q4255" t="s">
        <v>13257</v>
      </c>
    </row>
    <row r="4256" spans="12:17" x14ac:dyDescent="0.3">
      <c r="L4256">
        <v>4250</v>
      </c>
      <c r="M4256" t="s">
        <v>13258</v>
      </c>
      <c r="N4256" t="s">
        <v>34792</v>
      </c>
      <c r="O4256" t="s">
        <v>13056</v>
      </c>
      <c r="P4256" t="s">
        <v>34881</v>
      </c>
      <c r="Q4256" t="s">
        <v>13258</v>
      </c>
    </row>
    <row r="4257" spans="12:17" x14ac:dyDescent="0.3">
      <c r="L4257">
        <v>4251</v>
      </c>
      <c r="M4257" t="s">
        <v>34882</v>
      </c>
      <c r="N4257" t="s">
        <v>34795</v>
      </c>
      <c r="O4257" t="s">
        <v>34796</v>
      </c>
      <c r="P4257" t="s">
        <v>34883</v>
      </c>
      <c r="Q4257" t="s">
        <v>34882</v>
      </c>
    </row>
    <row r="4258" spans="12:17" x14ac:dyDescent="0.3">
      <c r="L4258">
        <v>4252</v>
      </c>
      <c r="M4258" t="s">
        <v>13259</v>
      </c>
      <c r="N4258" t="s">
        <v>10967</v>
      </c>
      <c r="O4258" t="s">
        <v>13059</v>
      </c>
      <c r="P4258" t="s">
        <v>34884</v>
      </c>
      <c r="Q4258" t="s">
        <v>13259</v>
      </c>
    </row>
    <row r="4259" spans="12:17" x14ac:dyDescent="0.3">
      <c r="L4259">
        <v>4253</v>
      </c>
      <c r="M4259" t="s">
        <v>13260</v>
      </c>
      <c r="N4259" t="s">
        <v>10970</v>
      </c>
      <c r="O4259" t="s">
        <v>34799</v>
      </c>
      <c r="P4259" t="s">
        <v>34885</v>
      </c>
      <c r="Q4259" t="s">
        <v>13260</v>
      </c>
    </row>
    <row r="4260" spans="12:17" x14ac:dyDescent="0.3">
      <c r="L4260">
        <v>4254</v>
      </c>
      <c r="M4260" t="s">
        <v>13261</v>
      </c>
      <c r="N4260" t="s">
        <v>10972</v>
      </c>
      <c r="O4260" t="s">
        <v>34801</v>
      </c>
      <c r="P4260" t="s">
        <v>34886</v>
      </c>
      <c r="Q4260" t="s">
        <v>13261</v>
      </c>
    </row>
    <row r="4261" spans="12:17" x14ac:dyDescent="0.3">
      <c r="L4261">
        <v>4255</v>
      </c>
      <c r="M4261" t="s">
        <v>13262</v>
      </c>
      <c r="N4261" t="s">
        <v>10974</v>
      </c>
      <c r="O4261" t="s">
        <v>13066</v>
      </c>
      <c r="P4261" t="s">
        <v>34887</v>
      </c>
      <c r="Q4261" t="s">
        <v>13262</v>
      </c>
    </row>
    <row r="4262" spans="12:17" x14ac:dyDescent="0.3">
      <c r="L4262">
        <v>4256</v>
      </c>
      <c r="M4262" t="s">
        <v>13263</v>
      </c>
      <c r="N4262" t="s">
        <v>10977</v>
      </c>
      <c r="O4262" t="s">
        <v>13069</v>
      </c>
      <c r="P4262" t="s">
        <v>34888</v>
      </c>
      <c r="Q4262" t="s">
        <v>13263</v>
      </c>
    </row>
    <row r="4263" spans="12:17" x14ac:dyDescent="0.3">
      <c r="L4263">
        <v>4257</v>
      </c>
      <c r="M4263" t="s">
        <v>13264</v>
      </c>
      <c r="N4263" t="s">
        <v>10980</v>
      </c>
      <c r="O4263" t="s">
        <v>13072</v>
      </c>
      <c r="P4263" t="s">
        <v>34889</v>
      </c>
      <c r="Q4263" t="s">
        <v>13264</v>
      </c>
    </row>
    <row r="4264" spans="12:17" x14ac:dyDescent="0.3">
      <c r="L4264">
        <v>4258</v>
      </c>
      <c r="M4264" t="s">
        <v>13265</v>
      </c>
      <c r="N4264" t="s">
        <v>10983</v>
      </c>
      <c r="O4264" t="s">
        <v>13075</v>
      </c>
      <c r="P4264" t="s">
        <v>34890</v>
      </c>
      <c r="Q4264" t="s">
        <v>13265</v>
      </c>
    </row>
    <row r="4265" spans="12:17" x14ac:dyDescent="0.3">
      <c r="L4265">
        <v>4259</v>
      </c>
      <c r="M4265" t="s">
        <v>13266</v>
      </c>
      <c r="N4265" t="s">
        <v>10986</v>
      </c>
      <c r="O4265" t="s">
        <v>13078</v>
      </c>
      <c r="P4265" t="s">
        <v>34891</v>
      </c>
      <c r="Q4265" t="s">
        <v>13266</v>
      </c>
    </row>
    <row r="4266" spans="12:17" x14ac:dyDescent="0.3">
      <c r="L4266">
        <v>4260</v>
      </c>
      <c r="M4266" t="s">
        <v>13267</v>
      </c>
      <c r="N4266" t="s">
        <v>10989</v>
      </c>
      <c r="O4266" t="s">
        <v>13081</v>
      </c>
      <c r="P4266" t="s">
        <v>34892</v>
      </c>
      <c r="Q4266" t="s">
        <v>13267</v>
      </c>
    </row>
    <row r="4267" spans="12:17" x14ac:dyDescent="0.3">
      <c r="L4267">
        <v>4261</v>
      </c>
      <c r="M4267" t="s">
        <v>13268</v>
      </c>
      <c r="N4267" t="s">
        <v>10992</v>
      </c>
      <c r="O4267" t="s">
        <v>13084</v>
      </c>
      <c r="P4267" t="s">
        <v>34893</v>
      </c>
      <c r="Q4267" t="s">
        <v>13268</v>
      </c>
    </row>
    <row r="4268" spans="12:17" x14ac:dyDescent="0.3">
      <c r="L4268">
        <v>4262</v>
      </c>
      <c r="M4268" t="s">
        <v>13269</v>
      </c>
      <c r="N4268" t="s">
        <v>10995</v>
      </c>
      <c r="O4268" t="s">
        <v>13087</v>
      </c>
      <c r="P4268" t="s">
        <v>34894</v>
      </c>
      <c r="Q4268" t="s">
        <v>13269</v>
      </c>
    </row>
    <row r="4269" spans="12:17" x14ac:dyDescent="0.3">
      <c r="L4269">
        <v>4263</v>
      </c>
      <c r="M4269" t="s">
        <v>13270</v>
      </c>
      <c r="N4269" t="s">
        <v>10998</v>
      </c>
      <c r="O4269" t="s">
        <v>13090</v>
      </c>
      <c r="P4269" t="s">
        <v>34895</v>
      </c>
      <c r="Q4269" t="s">
        <v>13270</v>
      </c>
    </row>
    <row r="4270" spans="12:17" x14ac:dyDescent="0.3">
      <c r="L4270">
        <v>4264</v>
      </c>
      <c r="M4270" t="s">
        <v>13271</v>
      </c>
      <c r="N4270" t="s">
        <v>11001</v>
      </c>
      <c r="O4270" t="s">
        <v>13093</v>
      </c>
      <c r="P4270" t="s">
        <v>34896</v>
      </c>
      <c r="Q4270" t="s">
        <v>13271</v>
      </c>
    </row>
    <row r="4271" spans="12:17" x14ac:dyDescent="0.3">
      <c r="L4271">
        <v>4265</v>
      </c>
      <c r="M4271" t="s">
        <v>13272</v>
      </c>
      <c r="N4271" t="s">
        <v>11004</v>
      </c>
      <c r="O4271" t="s">
        <v>13096</v>
      </c>
      <c r="P4271" t="s">
        <v>34897</v>
      </c>
      <c r="Q4271" t="s">
        <v>13272</v>
      </c>
    </row>
    <row r="4272" spans="12:17" x14ac:dyDescent="0.3">
      <c r="L4272">
        <v>4266</v>
      </c>
      <c r="M4272" t="s">
        <v>13273</v>
      </c>
      <c r="N4272" t="s">
        <v>11007</v>
      </c>
      <c r="O4272" t="s">
        <v>13099</v>
      </c>
      <c r="P4272" t="s">
        <v>34898</v>
      </c>
      <c r="Q4272" t="s">
        <v>13273</v>
      </c>
    </row>
    <row r="4273" spans="12:17" x14ac:dyDescent="0.3">
      <c r="L4273">
        <v>4267</v>
      </c>
      <c r="M4273" t="s">
        <v>13274</v>
      </c>
      <c r="N4273" t="s">
        <v>11010</v>
      </c>
      <c r="O4273" t="s">
        <v>13102</v>
      </c>
      <c r="P4273" t="s">
        <v>34899</v>
      </c>
      <c r="Q4273" t="s">
        <v>13274</v>
      </c>
    </row>
    <row r="4274" spans="12:17" x14ac:dyDescent="0.3">
      <c r="L4274">
        <v>4268</v>
      </c>
      <c r="M4274" t="s">
        <v>13275</v>
      </c>
      <c r="N4274" t="s">
        <v>11013</v>
      </c>
      <c r="O4274" t="s">
        <v>13105</v>
      </c>
      <c r="P4274" t="s">
        <v>34900</v>
      </c>
      <c r="Q4274" t="s">
        <v>13275</v>
      </c>
    </row>
    <row r="4275" spans="12:17" x14ac:dyDescent="0.3">
      <c r="L4275">
        <v>4269</v>
      </c>
      <c r="M4275" t="s">
        <v>13276</v>
      </c>
      <c r="N4275" t="s">
        <v>11016</v>
      </c>
      <c r="O4275" t="s">
        <v>13108</v>
      </c>
      <c r="P4275" t="s">
        <v>34901</v>
      </c>
      <c r="Q4275" t="s">
        <v>13276</v>
      </c>
    </row>
    <row r="4276" spans="12:17" x14ac:dyDescent="0.3">
      <c r="L4276">
        <v>4270</v>
      </c>
      <c r="M4276" t="s">
        <v>13277</v>
      </c>
      <c r="N4276" t="s">
        <v>11019</v>
      </c>
      <c r="O4276" t="s">
        <v>13111</v>
      </c>
      <c r="P4276" t="s">
        <v>34902</v>
      </c>
      <c r="Q4276" t="s">
        <v>13277</v>
      </c>
    </row>
    <row r="4277" spans="12:17" x14ac:dyDescent="0.3">
      <c r="L4277">
        <v>4271</v>
      </c>
      <c r="M4277" t="s">
        <v>13278</v>
      </c>
      <c r="N4277" t="s">
        <v>11022</v>
      </c>
      <c r="O4277" t="s">
        <v>13114</v>
      </c>
      <c r="P4277" t="s">
        <v>34903</v>
      </c>
      <c r="Q4277" t="s">
        <v>13278</v>
      </c>
    </row>
    <row r="4278" spans="12:17" x14ac:dyDescent="0.3">
      <c r="L4278">
        <v>4272</v>
      </c>
      <c r="M4278" t="s">
        <v>34904</v>
      </c>
      <c r="N4278" t="s">
        <v>11024</v>
      </c>
      <c r="O4278" t="s">
        <v>13116</v>
      </c>
      <c r="P4278" t="s">
        <v>34905</v>
      </c>
      <c r="Q4278" t="s">
        <v>34904</v>
      </c>
    </row>
    <row r="4279" spans="12:17" x14ac:dyDescent="0.3">
      <c r="L4279">
        <v>4273</v>
      </c>
      <c r="M4279" t="s">
        <v>13279</v>
      </c>
      <c r="N4279" t="s">
        <v>11027</v>
      </c>
      <c r="O4279" t="s">
        <v>13119</v>
      </c>
      <c r="P4279" t="s">
        <v>34906</v>
      </c>
      <c r="Q4279" t="s">
        <v>13279</v>
      </c>
    </row>
    <row r="4280" spans="12:17" x14ac:dyDescent="0.3">
      <c r="L4280">
        <v>4274</v>
      </c>
      <c r="M4280" t="s">
        <v>13280</v>
      </c>
      <c r="N4280" t="s">
        <v>11030</v>
      </c>
      <c r="O4280" t="s">
        <v>13122</v>
      </c>
      <c r="P4280" t="s">
        <v>34907</v>
      </c>
      <c r="Q4280" t="s">
        <v>13280</v>
      </c>
    </row>
    <row r="4281" spans="12:17" x14ac:dyDescent="0.3">
      <c r="L4281">
        <v>4275</v>
      </c>
      <c r="M4281" t="s">
        <v>13281</v>
      </c>
      <c r="N4281" t="s">
        <v>11033</v>
      </c>
      <c r="O4281" t="s">
        <v>13125</v>
      </c>
      <c r="P4281" t="s">
        <v>34908</v>
      </c>
      <c r="Q4281" t="s">
        <v>13281</v>
      </c>
    </row>
    <row r="4282" spans="12:17" x14ac:dyDescent="0.3">
      <c r="L4282">
        <v>4276</v>
      </c>
      <c r="M4282" t="s">
        <v>13282</v>
      </c>
      <c r="N4282" t="s">
        <v>11036</v>
      </c>
      <c r="O4282" t="s">
        <v>13128</v>
      </c>
      <c r="P4282" t="s">
        <v>34909</v>
      </c>
      <c r="Q4282" t="s">
        <v>13282</v>
      </c>
    </row>
    <row r="4283" spans="12:17" x14ac:dyDescent="0.3">
      <c r="L4283">
        <v>4277</v>
      </c>
      <c r="M4283" t="s">
        <v>13283</v>
      </c>
      <c r="N4283" t="s">
        <v>11039</v>
      </c>
      <c r="O4283" t="s">
        <v>13131</v>
      </c>
      <c r="P4283" t="s">
        <v>34910</v>
      </c>
      <c r="Q4283" t="s">
        <v>13283</v>
      </c>
    </row>
    <row r="4284" spans="12:17" x14ac:dyDescent="0.3">
      <c r="L4284">
        <v>4278</v>
      </c>
      <c r="M4284" t="s">
        <v>13248</v>
      </c>
      <c r="N4284" t="s">
        <v>10944</v>
      </c>
      <c r="O4284" t="s">
        <v>26232</v>
      </c>
      <c r="P4284" t="s">
        <v>34911</v>
      </c>
      <c r="Q4284" t="s">
        <v>13248</v>
      </c>
    </row>
    <row r="4285" spans="12:17" x14ac:dyDescent="0.3">
      <c r="L4285">
        <v>4279</v>
      </c>
      <c r="M4285" t="s">
        <v>13284</v>
      </c>
      <c r="N4285" t="s">
        <v>11042</v>
      </c>
      <c r="O4285" t="s">
        <v>13134</v>
      </c>
      <c r="P4285" t="s">
        <v>34912</v>
      </c>
      <c r="Q4285" t="s">
        <v>13284</v>
      </c>
    </row>
    <row r="4286" spans="12:17" x14ac:dyDescent="0.3">
      <c r="L4286">
        <v>4280</v>
      </c>
      <c r="M4286" t="s">
        <v>13285</v>
      </c>
      <c r="N4286" t="s">
        <v>11045</v>
      </c>
      <c r="O4286" t="s">
        <v>13137</v>
      </c>
      <c r="P4286" t="s">
        <v>34913</v>
      </c>
      <c r="Q4286" t="s">
        <v>13285</v>
      </c>
    </row>
    <row r="4287" spans="12:17" x14ac:dyDescent="0.3">
      <c r="L4287">
        <v>4281</v>
      </c>
      <c r="M4287" t="s">
        <v>13286</v>
      </c>
      <c r="N4287" t="s">
        <v>11048</v>
      </c>
      <c r="O4287" t="s">
        <v>13140</v>
      </c>
      <c r="P4287" t="s">
        <v>34914</v>
      </c>
      <c r="Q4287" t="s">
        <v>13286</v>
      </c>
    </row>
    <row r="4288" spans="12:17" x14ac:dyDescent="0.3">
      <c r="L4288">
        <v>4282</v>
      </c>
      <c r="M4288" t="s">
        <v>13287</v>
      </c>
      <c r="N4288" t="s">
        <v>11051</v>
      </c>
      <c r="O4288" t="s">
        <v>13143</v>
      </c>
      <c r="P4288" t="s">
        <v>34915</v>
      </c>
      <c r="Q4288" t="s">
        <v>13287</v>
      </c>
    </row>
    <row r="4289" spans="12:17" x14ac:dyDescent="0.3">
      <c r="L4289">
        <v>4283</v>
      </c>
      <c r="M4289" t="s">
        <v>13288</v>
      </c>
      <c r="N4289" t="s">
        <v>11054</v>
      </c>
      <c r="O4289" t="s">
        <v>13146</v>
      </c>
      <c r="P4289" t="s">
        <v>34916</v>
      </c>
      <c r="Q4289" t="s">
        <v>13288</v>
      </c>
    </row>
    <row r="4290" spans="12:17" x14ac:dyDescent="0.3">
      <c r="L4290">
        <v>4284</v>
      </c>
      <c r="M4290" t="s">
        <v>13289</v>
      </c>
      <c r="N4290" t="s">
        <v>11057</v>
      </c>
      <c r="O4290" t="s">
        <v>13149</v>
      </c>
      <c r="P4290" t="s">
        <v>34917</v>
      </c>
      <c r="Q4290" t="s">
        <v>13289</v>
      </c>
    </row>
    <row r="4291" spans="12:17" x14ac:dyDescent="0.3">
      <c r="L4291">
        <v>4285</v>
      </c>
      <c r="M4291" t="s">
        <v>13290</v>
      </c>
      <c r="N4291" t="s">
        <v>11060</v>
      </c>
      <c r="O4291" t="s">
        <v>13152</v>
      </c>
      <c r="P4291" t="s">
        <v>34918</v>
      </c>
      <c r="Q4291" t="s">
        <v>13290</v>
      </c>
    </row>
    <row r="4292" spans="12:17" x14ac:dyDescent="0.3">
      <c r="L4292">
        <v>4286</v>
      </c>
      <c r="M4292" t="s">
        <v>13291</v>
      </c>
      <c r="N4292" t="s">
        <v>11063</v>
      </c>
      <c r="O4292" t="s">
        <v>13155</v>
      </c>
      <c r="P4292" t="s">
        <v>34919</v>
      </c>
      <c r="Q4292" t="s">
        <v>13291</v>
      </c>
    </row>
    <row r="4293" spans="12:17" x14ac:dyDescent="0.3">
      <c r="L4293">
        <v>4287</v>
      </c>
      <c r="M4293" t="s">
        <v>13292</v>
      </c>
      <c r="N4293" t="s">
        <v>11066</v>
      </c>
      <c r="O4293" t="s">
        <v>13158</v>
      </c>
      <c r="P4293" t="s">
        <v>34920</v>
      </c>
      <c r="Q4293" t="s">
        <v>13292</v>
      </c>
    </row>
    <row r="4294" spans="12:17" x14ac:dyDescent="0.3">
      <c r="L4294">
        <v>4288</v>
      </c>
      <c r="M4294" t="s">
        <v>13293</v>
      </c>
      <c r="N4294" t="s">
        <v>11069</v>
      </c>
      <c r="O4294" t="s">
        <v>13161</v>
      </c>
      <c r="P4294" t="s">
        <v>34921</v>
      </c>
      <c r="Q4294" t="s">
        <v>13293</v>
      </c>
    </row>
    <row r="4295" spans="12:17" x14ac:dyDescent="0.3">
      <c r="L4295">
        <v>4289</v>
      </c>
      <c r="M4295" t="s">
        <v>13294</v>
      </c>
      <c r="N4295" t="s">
        <v>11072</v>
      </c>
      <c r="O4295" t="s">
        <v>13164</v>
      </c>
      <c r="P4295" t="s">
        <v>34922</v>
      </c>
      <c r="Q4295" t="s">
        <v>13294</v>
      </c>
    </row>
    <row r="4296" spans="12:17" x14ac:dyDescent="0.3">
      <c r="L4296">
        <v>4290</v>
      </c>
      <c r="M4296" t="s">
        <v>13295</v>
      </c>
      <c r="N4296" t="s">
        <v>11075</v>
      </c>
      <c r="O4296" t="s">
        <v>13167</v>
      </c>
      <c r="P4296" t="s">
        <v>34923</v>
      </c>
      <c r="Q4296" t="s">
        <v>13295</v>
      </c>
    </row>
    <row r="4297" spans="12:17" x14ac:dyDescent="0.3">
      <c r="L4297">
        <v>4291</v>
      </c>
      <c r="M4297" t="s">
        <v>13296</v>
      </c>
      <c r="N4297" t="s">
        <v>11078</v>
      </c>
      <c r="O4297" t="s">
        <v>13170</v>
      </c>
      <c r="P4297" t="s">
        <v>34924</v>
      </c>
      <c r="Q4297" t="s">
        <v>13296</v>
      </c>
    </row>
    <row r="4298" spans="12:17" x14ac:dyDescent="0.3">
      <c r="L4298">
        <v>4292</v>
      </c>
      <c r="M4298" t="s">
        <v>13297</v>
      </c>
      <c r="N4298" t="s">
        <v>11081</v>
      </c>
      <c r="O4298" t="s">
        <v>13173</v>
      </c>
      <c r="P4298" t="s">
        <v>34925</v>
      </c>
      <c r="Q4298" t="s">
        <v>13297</v>
      </c>
    </row>
    <row r="4299" spans="12:17" x14ac:dyDescent="0.3">
      <c r="L4299">
        <v>4293</v>
      </c>
      <c r="M4299" t="s">
        <v>13298</v>
      </c>
      <c r="N4299" t="s">
        <v>11084</v>
      </c>
      <c r="O4299" t="s">
        <v>13176</v>
      </c>
      <c r="P4299" t="s">
        <v>34926</v>
      </c>
      <c r="Q4299" t="s">
        <v>13298</v>
      </c>
    </row>
    <row r="4300" spans="12:17" x14ac:dyDescent="0.3">
      <c r="L4300">
        <v>4294</v>
      </c>
      <c r="M4300" t="s">
        <v>13299</v>
      </c>
      <c r="N4300" t="s">
        <v>11087</v>
      </c>
      <c r="O4300" t="s">
        <v>13179</v>
      </c>
      <c r="P4300" t="s">
        <v>34927</v>
      </c>
      <c r="Q4300" t="s">
        <v>13299</v>
      </c>
    </row>
    <row r="4301" spans="12:17" x14ac:dyDescent="0.3">
      <c r="L4301">
        <v>4295</v>
      </c>
      <c r="M4301" t="s">
        <v>13300</v>
      </c>
      <c r="N4301" t="s">
        <v>11090</v>
      </c>
      <c r="O4301" t="s">
        <v>13182</v>
      </c>
      <c r="P4301" t="s">
        <v>34928</v>
      </c>
      <c r="Q4301" t="s">
        <v>13300</v>
      </c>
    </row>
    <row r="4302" spans="12:17" x14ac:dyDescent="0.3">
      <c r="L4302">
        <v>4296</v>
      </c>
      <c r="M4302" t="s">
        <v>13301</v>
      </c>
      <c r="N4302" t="s">
        <v>11093</v>
      </c>
      <c r="O4302" t="s">
        <v>13185</v>
      </c>
      <c r="P4302" t="s">
        <v>34929</v>
      </c>
      <c r="Q4302" t="s">
        <v>13301</v>
      </c>
    </row>
    <row r="4303" spans="12:17" x14ac:dyDescent="0.3">
      <c r="L4303">
        <v>4297</v>
      </c>
      <c r="M4303" t="s">
        <v>13302</v>
      </c>
      <c r="N4303" t="s">
        <v>11096</v>
      </c>
      <c r="O4303" t="s">
        <v>13188</v>
      </c>
      <c r="P4303" t="s">
        <v>34930</v>
      </c>
      <c r="Q4303" t="s">
        <v>13302</v>
      </c>
    </row>
    <row r="4304" spans="12:17" x14ac:dyDescent="0.3">
      <c r="L4304">
        <v>4298</v>
      </c>
      <c r="M4304" t="s">
        <v>13303</v>
      </c>
      <c r="N4304" t="s">
        <v>11099</v>
      </c>
      <c r="O4304" t="s">
        <v>13191</v>
      </c>
      <c r="P4304" t="s">
        <v>34931</v>
      </c>
      <c r="Q4304" t="s">
        <v>13303</v>
      </c>
    </row>
    <row r="4305" spans="12:17" x14ac:dyDescent="0.3">
      <c r="L4305">
        <v>4299</v>
      </c>
      <c r="M4305" t="s">
        <v>13304</v>
      </c>
      <c r="N4305" t="s">
        <v>11102</v>
      </c>
      <c r="O4305" t="s">
        <v>13194</v>
      </c>
      <c r="P4305" t="s">
        <v>34932</v>
      </c>
      <c r="Q4305" t="s">
        <v>13304</v>
      </c>
    </row>
    <row r="4306" spans="12:17" x14ac:dyDescent="0.3">
      <c r="L4306">
        <v>4300</v>
      </c>
      <c r="M4306" t="s">
        <v>13305</v>
      </c>
      <c r="N4306" t="s">
        <v>11105</v>
      </c>
      <c r="O4306" t="s">
        <v>13197</v>
      </c>
      <c r="P4306" t="s">
        <v>34933</v>
      </c>
      <c r="Q4306" t="s">
        <v>13305</v>
      </c>
    </row>
    <row r="4307" spans="12:17" x14ac:dyDescent="0.3">
      <c r="L4307">
        <v>4301</v>
      </c>
      <c r="M4307" t="s">
        <v>13306</v>
      </c>
      <c r="N4307" t="s">
        <v>11108</v>
      </c>
      <c r="O4307" t="s">
        <v>13200</v>
      </c>
      <c r="P4307" t="s">
        <v>34934</v>
      </c>
      <c r="Q4307" t="s">
        <v>13306</v>
      </c>
    </row>
    <row r="4308" spans="12:17" x14ac:dyDescent="0.3">
      <c r="L4308">
        <v>4302</v>
      </c>
      <c r="M4308" t="s">
        <v>13307</v>
      </c>
      <c r="N4308" t="s">
        <v>11111</v>
      </c>
      <c r="O4308" t="s">
        <v>13203</v>
      </c>
      <c r="P4308" t="s">
        <v>34935</v>
      </c>
      <c r="Q4308" t="s">
        <v>13307</v>
      </c>
    </row>
    <row r="4309" spans="12:17" x14ac:dyDescent="0.3">
      <c r="L4309">
        <v>4303</v>
      </c>
      <c r="M4309" t="s">
        <v>13308</v>
      </c>
      <c r="N4309" t="s">
        <v>11114</v>
      </c>
      <c r="O4309" t="s">
        <v>13206</v>
      </c>
      <c r="P4309" t="s">
        <v>34936</v>
      </c>
      <c r="Q4309" t="s">
        <v>13308</v>
      </c>
    </row>
    <row r="4310" spans="12:17" x14ac:dyDescent="0.3">
      <c r="L4310">
        <v>4304</v>
      </c>
      <c r="M4310" t="s">
        <v>27158</v>
      </c>
      <c r="N4310" t="s">
        <v>11116</v>
      </c>
      <c r="O4310" t="s">
        <v>13208</v>
      </c>
      <c r="P4310" t="s">
        <v>34937</v>
      </c>
      <c r="Q4310" t="s">
        <v>27158</v>
      </c>
    </row>
    <row r="4311" spans="12:17" x14ac:dyDescent="0.3">
      <c r="L4311">
        <v>4305</v>
      </c>
      <c r="M4311" t="s">
        <v>27159</v>
      </c>
      <c r="N4311" t="s">
        <v>11118</v>
      </c>
      <c r="O4311" t="s">
        <v>13210</v>
      </c>
      <c r="P4311" t="s">
        <v>34938</v>
      </c>
      <c r="Q4311" t="s">
        <v>27159</v>
      </c>
    </row>
    <row r="4312" spans="12:17" x14ac:dyDescent="0.3">
      <c r="L4312">
        <v>4306</v>
      </c>
      <c r="M4312" t="s">
        <v>27160</v>
      </c>
      <c r="N4312" t="s">
        <v>11120</v>
      </c>
      <c r="O4312" t="s">
        <v>13212</v>
      </c>
      <c r="P4312" t="s">
        <v>34939</v>
      </c>
      <c r="Q4312" t="s">
        <v>27160</v>
      </c>
    </row>
    <row r="4313" spans="12:17" x14ac:dyDescent="0.3">
      <c r="L4313">
        <v>4307</v>
      </c>
      <c r="M4313" t="s">
        <v>13309</v>
      </c>
      <c r="N4313" t="s">
        <v>11123</v>
      </c>
      <c r="O4313" t="s">
        <v>13215</v>
      </c>
      <c r="P4313" t="s">
        <v>34940</v>
      </c>
      <c r="Q4313" t="s">
        <v>13309</v>
      </c>
    </row>
    <row r="4314" spans="12:17" x14ac:dyDescent="0.3">
      <c r="L4314">
        <v>4308</v>
      </c>
      <c r="M4314" t="s">
        <v>13310</v>
      </c>
      <c r="N4314" t="s">
        <v>11126</v>
      </c>
      <c r="O4314" t="s">
        <v>13218</v>
      </c>
      <c r="P4314" t="s">
        <v>34941</v>
      </c>
      <c r="Q4314" t="s">
        <v>13310</v>
      </c>
    </row>
    <row r="4315" spans="12:17" x14ac:dyDescent="0.3">
      <c r="L4315">
        <v>4309</v>
      </c>
      <c r="M4315" t="s">
        <v>13311</v>
      </c>
      <c r="N4315" t="s">
        <v>11129</v>
      </c>
      <c r="O4315" t="s">
        <v>13221</v>
      </c>
      <c r="P4315" t="s">
        <v>34942</v>
      </c>
      <c r="Q4315" t="s">
        <v>13311</v>
      </c>
    </row>
    <row r="4316" spans="12:17" x14ac:dyDescent="0.3">
      <c r="L4316">
        <v>4310</v>
      </c>
      <c r="M4316" t="s">
        <v>13312</v>
      </c>
      <c r="N4316" t="s">
        <v>11132</v>
      </c>
      <c r="O4316" t="s">
        <v>13224</v>
      </c>
      <c r="P4316" t="s">
        <v>34943</v>
      </c>
      <c r="Q4316" t="s">
        <v>13312</v>
      </c>
    </row>
    <row r="4317" spans="12:17" x14ac:dyDescent="0.3">
      <c r="L4317">
        <v>4311</v>
      </c>
      <c r="M4317" t="s">
        <v>13313</v>
      </c>
      <c r="N4317" t="s">
        <v>11135</v>
      </c>
      <c r="O4317" t="s">
        <v>13227</v>
      </c>
      <c r="P4317" t="s">
        <v>34944</v>
      </c>
      <c r="Q4317" t="s">
        <v>13313</v>
      </c>
    </row>
    <row r="4318" spans="12:17" x14ac:dyDescent="0.3">
      <c r="L4318">
        <v>4312</v>
      </c>
      <c r="M4318" t="s">
        <v>13314</v>
      </c>
      <c r="N4318" t="s">
        <v>11138</v>
      </c>
      <c r="O4318" t="s">
        <v>13230</v>
      </c>
      <c r="P4318" t="s">
        <v>34945</v>
      </c>
      <c r="Q4318" t="s">
        <v>13314</v>
      </c>
    </row>
    <row r="4319" spans="12:17" x14ac:dyDescent="0.3">
      <c r="L4319">
        <v>4313</v>
      </c>
      <c r="M4319" t="s">
        <v>13315</v>
      </c>
      <c r="N4319" t="s">
        <v>11141</v>
      </c>
      <c r="O4319" t="s">
        <v>13233</v>
      </c>
      <c r="P4319" t="s">
        <v>34946</v>
      </c>
      <c r="Q4319" t="s">
        <v>13315</v>
      </c>
    </row>
    <row r="4320" spans="12:17" x14ac:dyDescent="0.3">
      <c r="L4320">
        <v>4314</v>
      </c>
      <c r="M4320" t="s">
        <v>13316</v>
      </c>
      <c r="N4320" t="s">
        <v>11135</v>
      </c>
      <c r="O4320" t="s">
        <v>13235</v>
      </c>
      <c r="P4320" t="s">
        <v>34947</v>
      </c>
      <c r="Q4320" t="s">
        <v>13316</v>
      </c>
    </row>
    <row r="4321" spans="12:17" x14ac:dyDescent="0.3">
      <c r="L4321">
        <v>4315</v>
      </c>
      <c r="M4321" t="s">
        <v>13317</v>
      </c>
      <c r="N4321" t="s">
        <v>11138</v>
      </c>
      <c r="O4321" t="s">
        <v>13237</v>
      </c>
      <c r="P4321" t="s">
        <v>34948</v>
      </c>
      <c r="Q4321" t="s">
        <v>13317</v>
      </c>
    </row>
    <row r="4322" spans="12:17" x14ac:dyDescent="0.3">
      <c r="L4322">
        <v>4316</v>
      </c>
      <c r="M4322" t="s">
        <v>13318</v>
      </c>
      <c r="N4322" t="s">
        <v>11148</v>
      </c>
      <c r="O4322" t="s">
        <v>13240</v>
      </c>
      <c r="P4322" t="s">
        <v>34949</v>
      </c>
      <c r="Q4322" t="s">
        <v>13318</v>
      </c>
    </row>
    <row r="4323" spans="12:17" x14ac:dyDescent="0.3">
      <c r="L4323">
        <v>4317</v>
      </c>
      <c r="M4323" t="s">
        <v>13319</v>
      </c>
      <c r="N4323" t="s">
        <v>11229</v>
      </c>
      <c r="O4323" t="s">
        <v>34950</v>
      </c>
      <c r="P4323" t="s">
        <v>34951</v>
      </c>
      <c r="Q4323" t="s">
        <v>13319</v>
      </c>
    </row>
    <row r="4324" spans="12:17" x14ac:dyDescent="0.3">
      <c r="L4324">
        <v>4318</v>
      </c>
      <c r="M4324" t="s">
        <v>13321</v>
      </c>
      <c r="N4324" t="s">
        <v>11231</v>
      </c>
      <c r="O4324" t="s">
        <v>34952</v>
      </c>
      <c r="P4324" t="s">
        <v>34953</v>
      </c>
      <c r="Q4324" t="s">
        <v>13321</v>
      </c>
    </row>
    <row r="4325" spans="12:17" x14ac:dyDescent="0.3">
      <c r="L4325">
        <v>4319</v>
      </c>
      <c r="M4325" t="s">
        <v>13323</v>
      </c>
      <c r="N4325" t="s">
        <v>11233</v>
      </c>
      <c r="O4325" t="s">
        <v>34954</v>
      </c>
      <c r="P4325" t="s">
        <v>34955</v>
      </c>
      <c r="Q4325" t="s">
        <v>13323</v>
      </c>
    </row>
    <row r="4326" spans="12:17" x14ac:dyDescent="0.3">
      <c r="L4326">
        <v>4320</v>
      </c>
      <c r="M4326" t="s">
        <v>13325</v>
      </c>
      <c r="N4326" t="s">
        <v>11235</v>
      </c>
      <c r="O4326" t="s">
        <v>34956</v>
      </c>
      <c r="P4326" t="s">
        <v>34957</v>
      </c>
      <c r="Q4326" t="s">
        <v>13325</v>
      </c>
    </row>
    <row r="4327" spans="12:17" x14ac:dyDescent="0.3">
      <c r="L4327">
        <v>4321</v>
      </c>
      <c r="M4327" t="s">
        <v>13327</v>
      </c>
      <c r="N4327" t="s">
        <v>11237</v>
      </c>
      <c r="O4327" t="s">
        <v>34958</v>
      </c>
      <c r="P4327" t="s">
        <v>34959</v>
      </c>
      <c r="Q4327" t="s">
        <v>13327</v>
      </c>
    </row>
    <row r="4328" spans="12:17" x14ac:dyDescent="0.3">
      <c r="L4328">
        <v>4322</v>
      </c>
      <c r="M4328" t="s">
        <v>13329</v>
      </c>
      <c r="N4328" t="s">
        <v>11239</v>
      </c>
      <c r="O4328" t="s">
        <v>34960</v>
      </c>
      <c r="P4328" t="s">
        <v>34961</v>
      </c>
      <c r="Q4328" t="s">
        <v>13329</v>
      </c>
    </row>
    <row r="4329" spans="12:17" x14ac:dyDescent="0.3">
      <c r="L4329">
        <v>4323</v>
      </c>
      <c r="M4329" t="s">
        <v>13331</v>
      </c>
      <c r="N4329" t="s">
        <v>34962</v>
      </c>
      <c r="O4329" t="s">
        <v>34963</v>
      </c>
      <c r="P4329" t="s">
        <v>34964</v>
      </c>
      <c r="Q4329" t="s">
        <v>13331</v>
      </c>
    </row>
    <row r="4330" spans="12:17" x14ac:dyDescent="0.3">
      <c r="L4330">
        <v>4324</v>
      </c>
      <c r="M4330" t="s">
        <v>13334</v>
      </c>
      <c r="N4330" t="s">
        <v>11244</v>
      </c>
      <c r="O4330" t="s">
        <v>34965</v>
      </c>
      <c r="P4330" t="s">
        <v>34966</v>
      </c>
      <c r="Q4330" t="s">
        <v>13334</v>
      </c>
    </row>
    <row r="4331" spans="12:17" x14ac:dyDescent="0.3">
      <c r="L4331">
        <v>4325</v>
      </c>
      <c r="M4331" t="s">
        <v>13336</v>
      </c>
      <c r="N4331" t="s">
        <v>11246</v>
      </c>
      <c r="O4331" t="s">
        <v>34967</v>
      </c>
      <c r="P4331" t="s">
        <v>34968</v>
      </c>
      <c r="Q4331" t="s">
        <v>13336</v>
      </c>
    </row>
    <row r="4332" spans="12:17" x14ac:dyDescent="0.3">
      <c r="L4332">
        <v>4326</v>
      </c>
      <c r="M4332" t="s">
        <v>13338</v>
      </c>
      <c r="N4332" t="s">
        <v>11248</v>
      </c>
      <c r="O4332" t="s">
        <v>34969</v>
      </c>
      <c r="P4332" t="s">
        <v>34970</v>
      </c>
      <c r="Q4332" t="s">
        <v>13338</v>
      </c>
    </row>
    <row r="4333" spans="12:17" x14ac:dyDescent="0.3">
      <c r="L4333">
        <v>4327</v>
      </c>
      <c r="M4333" t="s">
        <v>13340</v>
      </c>
      <c r="N4333" t="s">
        <v>11250</v>
      </c>
      <c r="O4333" t="s">
        <v>34971</v>
      </c>
      <c r="P4333" t="s">
        <v>34972</v>
      </c>
      <c r="Q4333" t="s">
        <v>13340</v>
      </c>
    </row>
    <row r="4334" spans="12:17" x14ac:dyDescent="0.3">
      <c r="L4334">
        <v>4328</v>
      </c>
      <c r="M4334" t="s">
        <v>13342</v>
      </c>
      <c r="N4334" t="s">
        <v>11252</v>
      </c>
      <c r="O4334" t="s">
        <v>34973</v>
      </c>
      <c r="P4334" t="s">
        <v>34974</v>
      </c>
      <c r="Q4334" t="s">
        <v>13342</v>
      </c>
    </row>
    <row r="4335" spans="12:17" x14ac:dyDescent="0.3">
      <c r="L4335">
        <v>4329</v>
      </c>
      <c r="M4335" t="s">
        <v>13344</v>
      </c>
      <c r="N4335" t="s">
        <v>26167</v>
      </c>
      <c r="O4335" t="s">
        <v>34975</v>
      </c>
      <c r="P4335" t="s">
        <v>34976</v>
      </c>
      <c r="Q4335" t="s">
        <v>13344</v>
      </c>
    </row>
    <row r="4336" spans="12:17" x14ac:dyDescent="0.3">
      <c r="L4336">
        <v>4330</v>
      </c>
      <c r="M4336" t="s">
        <v>13345</v>
      </c>
      <c r="N4336" t="s">
        <v>26168</v>
      </c>
      <c r="O4336" t="s">
        <v>34977</v>
      </c>
      <c r="P4336" t="s">
        <v>34978</v>
      </c>
      <c r="Q4336" t="s">
        <v>13345</v>
      </c>
    </row>
    <row r="4337" spans="12:17" x14ac:dyDescent="0.3">
      <c r="L4337">
        <v>4331</v>
      </c>
      <c r="M4337" t="s">
        <v>13346</v>
      </c>
      <c r="N4337" t="s">
        <v>26169</v>
      </c>
      <c r="O4337" t="s">
        <v>34979</v>
      </c>
      <c r="P4337" t="s">
        <v>34980</v>
      </c>
      <c r="Q4337" t="s">
        <v>13346</v>
      </c>
    </row>
    <row r="4338" spans="12:17" x14ac:dyDescent="0.3">
      <c r="L4338">
        <v>4332</v>
      </c>
      <c r="M4338" t="s">
        <v>13347</v>
      </c>
      <c r="N4338" t="s">
        <v>11257</v>
      </c>
      <c r="O4338" t="s">
        <v>34981</v>
      </c>
      <c r="P4338" t="s">
        <v>34982</v>
      </c>
      <c r="Q4338" t="s">
        <v>13347</v>
      </c>
    </row>
    <row r="4339" spans="12:17" x14ac:dyDescent="0.3">
      <c r="L4339">
        <v>4333</v>
      </c>
      <c r="M4339" t="s">
        <v>13349</v>
      </c>
      <c r="N4339" t="s">
        <v>34983</v>
      </c>
      <c r="O4339" t="s">
        <v>34984</v>
      </c>
      <c r="P4339" t="s">
        <v>34985</v>
      </c>
      <c r="Q4339" t="s">
        <v>13349</v>
      </c>
    </row>
    <row r="4340" spans="12:17" x14ac:dyDescent="0.3">
      <c r="L4340">
        <v>4334</v>
      </c>
      <c r="M4340" t="s">
        <v>34986</v>
      </c>
      <c r="N4340" t="s">
        <v>34987</v>
      </c>
      <c r="O4340" t="s">
        <v>34988</v>
      </c>
      <c r="P4340" t="s">
        <v>34989</v>
      </c>
      <c r="Q4340" t="s">
        <v>34986</v>
      </c>
    </row>
    <row r="4341" spans="12:17" x14ac:dyDescent="0.3">
      <c r="L4341">
        <v>4335</v>
      </c>
      <c r="M4341" t="s">
        <v>13350</v>
      </c>
      <c r="N4341" t="s">
        <v>11260</v>
      </c>
      <c r="O4341" t="s">
        <v>34990</v>
      </c>
      <c r="P4341" t="s">
        <v>34991</v>
      </c>
      <c r="Q4341" t="s">
        <v>13350</v>
      </c>
    </row>
    <row r="4342" spans="12:17" x14ac:dyDescent="0.3">
      <c r="L4342">
        <v>4336</v>
      </c>
      <c r="M4342" t="s">
        <v>13352</v>
      </c>
      <c r="N4342" t="s">
        <v>11262</v>
      </c>
      <c r="O4342" t="s">
        <v>34992</v>
      </c>
      <c r="P4342" t="s">
        <v>34993</v>
      </c>
      <c r="Q4342" t="s">
        <v>13352</v>
      </c>
    </row>
    <row r="4343" spans="12:17" x14ac:dyDescent="0.3">
      <c r="L4343">
        <v>4337</v>
      </c>
      <c r="M4343" t="s">
        <v>13354</v>
      </c>
      <c r="N4343" t="s">
        <v>11264</v>
      </c>
      <c r="O4343" t="s">
        <v>34994</v>
      </c>
      <c r="P4343" t="s">
        <v>34995</v>
      </c>
      <c r="Q4343" t="s">
        <v>13354</v>
      </c>
    </row>
    <row r="4344" spans="12:17" x14ac:dyDescent="0.3">
      <c r="L4344">
        <v>4338</v>
      </c>
      <c r="M4344" t="s">
        <v>13356</v>
      </c>
      <c r="N4344" t="s">
        <v>11266</v>
      </c>
      <c r="O4344" t="s">
        <v>34996</v>
      </c>
      <c r="P4344" t="s">
        <v>34997</v>
      </c>
      <c r="Q4344" t="s">
        <v>13356</v>
      </c>
    </row>
    <row r="4345" spans="12:17" x14ac:dyDescent="0.3">
      <c r="L4345">
        <v>4339</v>
      </c>
      <c r="M4345" t="s">
        <v>13358</v>
      </c>
      <c r="N4345" t="s">
        <v>11268</v>
      </c>
      <c r="O4345" t="s">
        <v>34998</v>
      </c>
      <c r="P4345" t="s">
        <v>34999</v>
      </c>
      <c r="Q4345" t="s">
        <v>13358</v>
      </c>
    </row>
    <row r="4346" spans="12:17" x14ac:dyDescent="0.3">
      <c r="L4346">
        <v>4340</v>
      </c>
      <c r="M4346" t="s">
        <v>13360</v>
      </c>
      <c r="N4346" t="s">
        <v>11270</v>
      </c>
      <c r="O4346" t="s">
        <v>35000</v>
      </c>
      <c r="P4346" t="s">
        <v>35001</v>
      </c>
      <c r="Q4346" t="s">
        <v>13360</v>
      </c>
    </row>
    <row r="4347" spans="12:17" x14ac:dyDescent="0.3">
      <c r="L4347">
        <v>4341</v>
      </c>
      <c r="M4347" t="s">
        <v>13362</v>
      </c>
      <c r="N4347" t="s">
        <v>11272</v>
      </c>
      <c r="O4347" t="s">
        <v>35002</v>
      </c>
      <c r="P4347" t="s">
        <v>35003</v>
      </c>
      <c r="Q4347" t="s">
        <v>13362</v>
      </c>
    </row>
    <row r="4348" spans="12:17" x14ac:dyDescent="0.3">
      <c r="L4348">
        <v>4342</v>
      </c>
      <c r="M4348" t="s">
        <v>13364</v>
      </c>
      <c r="N4348" t="s">
        <v>11274</v>
      </c>
      <c r="O4348" t="s">
        <v>35004</v>
      </c>
      <c r="P4348" t="s">
        <v>35005</v>
      </c>
      <c r="Q4348" t="s">
        <v>13364</v>
      </c>
    </row>
    <row r="4349" spans="12:17" x14ac:dyDescent="0.3">
      <c r="L4349">
        <v>4343</v>
      </c>
      <c r="M4349" t="s">
        <v>13366</v>
      </c>
      <c r="N4349" t="s">
        <v>11276</v>
      </c>
      <c r="O4349" t="s">
        <v>35006</v>
      </c>
      <c r="P4349" t="s">
        <v>35007</v>
      </c>
      <c r="Q4349" t="s">
        <v>13366</v>
      </c>
    </row>
    <row r="4350" spans="12:17" x14ac:dyDescent="0.3">
      <c r="L4350">
        <v>4344</v>
      </c>
      <c r="M4350" t="s">
        <v>13368</v>
      </c>
      <c r="N4350" t="s">
        <v>11278</v>
      </c>
      <c r="O4350" t="s">
        <v>35008</v>
      </c>
      <c r="P4350" t="s">
        <v>35009</v>
      </c>
      <c r="Q4350" t="s">
        <v>13368</v>
      </c>
    </row>
    <row r="4351" spans="12:17" x14ac:dyDescent="0.3">
      <c r="L4351">
        <v>4345</v>
      </c>
      <c r="M4351" t="s">
        <v>13370</v>
      </c>
      <c r="N4351" t="s">
        <v>11280</v>
      </c>
      <c r="O4351" t="s">
        <v>35010</v>
      </c>
      <c r="P4351" t="s">
        <v>35011</v>
      </c>
      <c r="Q4351" t="s">
        <v>13370</v>
      </c>
    </row>
    <row r="4352" spans="12:17" x14ac:dyDescent="0.3">
      <c r="L4352">
        <v>4346</v>
      </c>
      <c r="M4352" t="s">
        <v>13372</v>
      </c>
      <c r="N4352" t="s">
        <v>11282</v>
      </c>
      <c r="O4352" t="s">
        <v>35012</v>
      </c>
      <c r="P4352" t="s">
        <v>35013</v>
      </c>
      <c r="Q4352" t="s">
        <v>13372</v>
      </c>
    </row>
    <row r="4353" spans="12:17" x14ac:dyDescent="0.3">
      <c r="L4353">
        <v>4347</v>
      </c>
      <c r="M4353" t="s">
        <v>13374</v>
      </c>
      <c r="N4353" t="s">
        <v>11284</v>
      </c>
      <c r="O4353" t="s">
        <v>35014</v>
      </c>
      <c r="P4353" t="s">
        <v>35015</v>
      </c>
      <c r="Q4353" t="s">
        <v>13374</v>
      </c>
    </row>
    <row r="4354" spans="12:17" x14ac:dyDescent="0.3">
      <c r="L4354">
        <v>4348</v>
      </c>
      <c r="M4354" t="s">
        <v>13376</v>
      </c>
      <c r="N4354" t="s">
        <v>11286</v>
      </c>
      <c r="O4354" t="s">
        <v>35016</v>
      </c>
      <c r="P4354" t="s">
        <v>35017</v>
      </c>
      <c r="Q4354" t="s">
        <v>13376</v>
      </c>
    </row>
    <row r="4355" spans="12:17" x14ac:dyDescent="0.3">
      <c r="L4355">
        <v>4349</v>
      </c>
      <c r="M4355" t="s">
        <v>13378</v>
      </c>
      <c r="N4355" t="s">
        <v>11288</v>
      </c>
      <c r="O4355" t="s">
        <v>35018</v>
      </c>
      <c r="P4355" t="s">
        <v>35019</v>
      </c>
      <c r="Q4355" t="s">
        <v>13378</v>
      </c>
    </row>
    <row r="4356" spans="12:17" x14ac:dyDescent="0.3">
      <c r="L4356">
        <v>4350</v>
      </c>
      <c r="M4356" t="s">
        <v>13380</v>
      </c>
      <c r="N4356" t="s">
        <v>11290</v>
      </c>
      <c r="O4356" t="s">
        <v>35020</v>
      </c>
      <c r="P4356" t="s">
        <v>35021</v>
      </c>
      <c r="Q4356" t="s">
        <v>13380</v>
      </c>
    </row>
    <row r="4357" spans="12:17" x14ac:dyDescent="0.3">
      <c r="L4357">
        <v>4351</v>
      </c>
      <c r="M4357" t="s">
        <v>13382</v>
      </c>
      <c r="N4357" t="s">
        <v>11292</v>
      </c>
      <c r="O4357" t="s">
        <v>35022</v>
      </c>
      <c r="P4357" t="s">
        <v>35023</v>
      </c>
      <c r="Q4357" t="s">
        <v>13382</v>
      </c>
    </row>
    <row r="4358" spans="12:17" x14ac:dyDescent="0.3">
      <c r="L4358">
        <v>4352</v>
      </c>
      <c r="M4358" t="s">
        <v>13384</v>
      </c>
      <c r="N4358" t="s">
        <v>11294</v>
      </c>
      <c r="O4358" t="s">
        <v>35024</v>
      </c>
      <c r="P4358" t="s">
        <v>35025</v>
      </c>
      <c r="Q4358" t="s">
        <v>13384</v>
      </c>
    </row>
    <row r="4359" spans="12:17" x14ac:dyDescent="0.3">
      <c r="L4359">
        <v>4353</v>
      </c>
      <c r="M4359" t="s">
        <v>13386</v>
      </c>
      <c r="N4359" t="s">
        <v>11296</v>
      </c>
      <c r="O4359" t="s">
        <v>35026</v>
      </c>
      <c r="P4359" t="s">
        <v>35027</v>
      </c>
      <c r="Q4359" t="s">
        <v>13386</v>
      </c>
    </row>
    <row r="4360" spans="12:17" x14ac:dyDescent="0.3">
      <c r="L4360">
        <v>4354</v>
      </c>
      <c r="M4360" t="s">
        <v>13388</v>
      </c>
      <c r="N4360" t="s">
        <v>11298</v>
      </c>
      <c r="O4360" t="s">
        <v>35028</v>
      </c>
      <c r="P4360" t="s">
        <v>35029</v>
      </c>
      <c r="Q4360" t="s">
        <v>13388</v>
      </c>
    </row>
    <row r="4361" spans="12:17" x14ac:dyDescent="0.3">
      <c r="L4361">
        <v>4355</v>
      </c>
      <c r="M4361" t="s">
        <v>35030</v>
      </c>
      <c r="N4361" t="s">
        <v>11299</v>
      </c>
      <c r="O4361" t="s">
        <v>35031</v>
      </c>
      <c r="P4361" t="s">
        <v>35032</v>
      </c>
      <c r="Q4361" t="s">
        <v>35030</v>
      </c>
    </row>
    <row r="4362" spans="12:17" x14ac:dyDescent="0.3">
      <c r="L4362">
        <v>4356</v>
      </c>
      <c r="M4362" t="s">
        <v>13391</v>
      </c>
      <c r="N4362" t="s">
        <v>11301</v>
      </c>
      <c r="O4362" t="s">
        <v>35033</v>
      </c>
      <c r="P4362" t="s">
        <v>35034</v>
      </c>
      <c r="Q4362" t="s">
        <v>13391</v>
      </c>
    </row>
    <row r="4363" spans="12:17" x14ac:dyDescent="0.3">
      <c r="L4363">
        <v>4357</v>
      </c>
      <c r="M4363" t="s">
        <v>13393</v>
      </c>
      <c r="N4363" t="s">
        <v>11303</v>
      </c>
      <c r="O4363" t="s">
        <v>35035</v>
      </c>
      <c r="P4363" t="s">
        <v>35036</v>
      </c>
      <c r="Q4363" t="s">
        <v>13393</v>
      </c>
    </row>
    <row r="4364" spans="12:17" x14ac:dyDescent="0.3">
      <c r="L4364">
        <v>4358</v>
      </c>
      <c r="M4364" t="s">
        <v>13395</v>
      </c>
      <c r="N4364" t="s">
        <v>11305</v>
      </c>
      <c r="O4364" t="s">
        <v>35037</v>
      </c>
      <c r="P4364" t="s">
        <v>35038</v>
      </c>
      <c r="Q4364" t="s">
        <v>13395</v>
      </c>
    </row>
    <row r="4365" spans="12:17" x14ac:dyDescent="0.3">
      <c r="L4365">
        <v>4359</v>
      </c>
      <c r="M4365" t="s">
        <v>13397</v>
      </c>
      <c r="N4365" t="s">
        <v>11307</v>
      </c>
      <c r="O4365" t="s">
        <v>35039</v>
      </c>
      <c r="P4365" t="s">
        <v>35040</v>
      </c>
      <c r="Q4365" t="s">
        <v>13397</v>
      </c>
    </row>
    <row r="4366" spans="12:17" x14ac:dyDescent="0.3">
      <c r="L4366">
        <v>4360</v>
      </c>
      <c r="M4366" t="s">
        <v>13399</v>
      </c>
      <c r="N4366" t="s">
        <v>11309</v>
      </c>
      <c r="O4366" t="s">
        <v>35041</v>
      </c>
      <c r="P4366" t="s">
        <v>35042</v>
      </c>
      <c r="Q4366" t="s">
        <v>13399</v>
      </c>
    </row>
    <row r="4367" spans="12:17" x14ac:dyDescent="0.3">
      <c r="L4367">
        <v>4361</v>
      </c>
      <c r="M4367" t="s">
        <v>13332</v>
      </c>
      <c r="N4367" t="s">
        <v>11242</v>
      </c>
      <c r="O4367" t="s">
        <v>35043</v>
      </c>
      <c r="P4367" t="s">
        <v>35044</v>
      </c>
      <c r="Q4367" t="s">
        <v>13332</v>
      </c>
    </row>
    <row r="4368" spans="12:17" x14ac:dyDescent="0.3">
      <c r="L4368">
        <v>4362</v>
      </c>
      <c r="M4368" t="s">
        <v>13401</v>
      </c>
      <c r="N4368" t="s">
        <v>11311</v>
      </c>
      <c r="O4368" t="s">
        <v>35045</v>
      </c>
      <c r="P4368" t="s">
        <v>35046</v>
      </c>
      <c r="Q4368" t="s">
        <v>13401</v>
      </c>
    </row>
    <row r="4369" spans="12:17" x14ac:dyDescent="0.3">
      <c r="L4369">
        <v>4363</v>
      </c>
      <c r="M4369" t="s">
        <v>13403</v>
      </c>
      <c r="N4369" t="s">
        <v>11313</v>
      </c>
      <c r="O4369" t="s">
        <v>35047</v>
      </c>
      <c r="P4369" t="s">
        <v>35048</v>
      </c>
      <c r="Q4369" t="s">
        <v>13403</v>
      </c>
    </row>
    <row r="4370" spans="12:17" x14ac:dyDescent="0.3">
      <c r="L4370">
        <v>4364</v>
      </c>
      <c r="M4370" t="s">
        <v>13405</v>
      </c>
      <c r="N4370" t="s">
        <v>11315</v>
      </c>
      <c r="O4370" t="s">
        <v>35049</v>
      </c>
      <c r="P4370" t="s">
        <v>35050</v>
      </c>
      <c r="Q4370" t="s">
        <v>13405</v>
      </c>
    </row>
    <row r="4371" spans="12:17" x14ac:dyDescent="0.3">
      <c r="L4371">
        <v>4365</v>
      </c>
      <c r="M4371" t="s">
        <v>13407</v>
      </c>
      <c r="N4371" t="s">
        <v>11317</v>
      </c>
      <c r="O4371" t="s">
        <v>35051</v>
      </c>
      <c r="P4371" t="s">
        <v>35052</v>
      </c>
      <c r="Q4371" t="s">
        <v>13407</v>
      </c>
    </row>
    <row r="4372" spans="12:17" x14ac:dyDescent="0.3">
      <c r="L4372">
        <v>4366</v>
      </c>
      <c r="M4372" t="s">
        <v>13409</v>
      </c>
      <c r="N4372" t="s">
        <v>11319</v>
      </c>
      <c r="O4372" t="s">
        <v>35053</v>
      </c>
      <c r="P4372" t="s">
        <v>35054</v>
      </c>
      <c r="Q4372" t="s">
        <v>13409</v>
      </c>
    </row>
    <row r="4373" spans="12:17" x14ac:dyDescent="0.3">
      <c r="L4373">
        <v>4367</v>
      </c>
      <c r="M4373" t="s">
        <v>13411</v>
      </c>
      <c r="N4373" t="s">
        <v>11321</v>
      </c>
      <c r="O4373" t="s">
        <v>35055</v>
      </c>
      <c r="P4373" t="s">
        <v>35056</v>
      </c>
      <c r="Q4373" t="s">
        <v>13411</v>
      </c>
    </row>
    <row r="4374" spans="12:17" x14ac:dyDescent="0.3">
      <c r="L4374">
        <v>4368</v>
      </c>
      <c r="M4374" t="s">
        <v>13413</v>
      </c>
      <c r="N4374" t="s">
        <v>11323</v>
      </c>
      <c r="O4374" t="s">
        <v>35057</v>
      </c>
      <c r="P4374" t="s">
        <v>35058</v>
      </c>
      <c r="Q4374" t="s">
        <v>13413</v>
      </c>
    </row>
    <row r="4375" spans="12:17" x14ac:dyDescent="0.3">
      <c r="L4375">
        <v>4369</v>
      </c>
      <c r="M4375" t="s">
        <v>13415</v>
      </c>
      <c r="N4375" t="s">
        <v>11325</v>
      </c>
      <c r="O4375" t="s">
        <v>35059</v>
      </c>
      <c r="P4375" t="s">
        <v>35060</v>
      </c>
      <c r="Q4375" t="s">
        <v>13415</v>
      </c>
    </row>
    <row r="4376" spans="12:17" x14ac:dyDescent="0.3">
      <c r="L4376">
        <v>4370</v>
      </c>
      <c r="M4376" t="s">
        <v>13417</v>
      </c>
      <c r="N4376" t="s">
        <v>11327</v>
      </c>
      <c r="O4376" t="s">
        <v>35061</v>
      </c>
      <c r="P4376" t="s">
        <v>35062</v>
      </c>
      <c r="Q4376" t="s">
        <v>13417</v>
      </c>
    </row>
    <row r="4377" spans="12:17" x14ac:dyDescent="0.3">
      <c r="L4377">
        <v>4371</v>
      </c>
      <c r="M4377" t="s">
        <v>13419</v>
      </c>
      <c r="N4377" t="s">
        <v>11329</v>
      </c>
      <c r="O4377" t="s">
        <v>35063</v>
      </c>
      <c r="P4377" t="s">
        <v>35064</v>
      </c>
      <c r="Q4377" t="s">
        <v>13419</v>
      </c>
    </row>
    <row r="4378" spans="12:17" x14ac:dyDescent="0.3">
      <c r="L4378">
        <v>4372</v>
      </c>
      <c r="M4378" t="s">
        <v>13421</v>
      </c>
      <c r="N4378" t="s">
        <v>11331</v>
      </c>
      <c r="O4378" t="s">
        <v>35065</v>
      </c>
      <c r="P4378" t="s">
        <v>35066</v>
      </c>
      <c r="Q4378" t="s">
        <v>13421</v>
      </c>
    </row>
    <row r="4379" spans="12:17" x14ac:dyDescent="0.3">
      <c r="L4379">
        <v>4373</v>
      </c>
      <c r="M4379" t="s">
        <v>13423</v>
      </c>
      <c r="N4379" t="s">
        <v>11333</v>
      </c>
      <c r="O4379" t="s">
        <v>35067</v>
      </c>
      <c r="P4379" t="s">
        <v>35068</v>
      </c>
      <c r="Q4379" t="s">
        <v>13423</v>
      </c>
    </row>
    <row r="4380" spans="12:17" x14ac:dyDescent="0.3">
      <c r="L4380">
        <v>4374</v>
      </c>
      <c r="M4380" t="s">
        <v>13425</v>
      </c>
      <c r="N4380" t="s">
        <v>11335</v>
      </c>
      <c r="O4380" t="s">
        <v>35069</v>
      </c>
      <c r="P4380" t="s">
        <v>35070</v>
      </c>
      <c r="Q4380" t="s">
        <v>13425</v>
      </c>
    </row>
    <row r="4381" spans="12:17" x14ac:dyDescent="0.3">
      <c r="L4381">
        <v>4375</v>
      </c>
      <c r="M4381" t="s">
        <v>13427</v>
      </c>
      <c r="N4381" t="s">
        <v>11337</v>
      </c>
      <c r="O4381" t="s">
        <v>35071</v>
      </c>
      <c r="P4381" t="s">
        <v>35072</v>
      </c>
      <c r="Q4381" t="s">
        <v>13427</v>
      </c>
    </row>
    <row r="4382" spans="12:17" x14ac:dyDescent="0.3">
      <c r="L4382">
        <v>4376</v>
      </c>
      <c r="M4382" t="s">
        <v>13429</v>
      </c>
      <c r="N4382" t="s">
        <v>11339</v>
      </c>
      <c r="O4382" t="s">
        <v>35073</v>
      </c>
      <c r="P4382" t="s">
        <v>35074</v>
      </c>
      <c r="Q4382" t="s">
        <v>13429</v>
      </c>
    </row>
    <row r="4383" spans="12:17" x14ac:dyDescent="0.3">
      <c r="L4383">
        <v>4377</v>
      </c>
      <c r="M4383" t="s">
        <v>13431</v>
      </c>
      <c r="N4383" t="s">
        <v>11341</v>
      </c>
      <c r="O4383" t="s">
        <v>35075</v>
      </c>
      <c r="P4383" t="s">
        <v>35076</v>
      </c>
      <c r="Q4383" t="s">
        <v>13431</v>
      </c>
    </row>
    <row r="4384" spans="12:17" x14ac:dyDescent="0.3">
      <c r="L4384">
        <v>4378</v>
      </c>
      <c r="M4384" t="s">
        <v>13433</v>
      </c>
      <c r="N4384" t="s">
        <v>11343</v>
      </c>
      <c r="O4384" t="s">
        <v>35077</v>
      </c>
      <c r="P4384" t="s">
        <v>35078</v>
      </c>
      <c r="Q4384" t="s">
        <v>13433</v>
      </c>
    </row>
    <row r="4385" spans="12:17" x14ac:dyDescent="0.3">
      <c r="L4385">
        <v>4379</v>
      </c>
      <c r="M4385" t="s">
        <v>13435</v>
      </c>
      <c r="N4385" t="s">
        <v>11345</v>
      </c>
      <c r="O4385" t="s">
        <v>35079</v>
      </c>
      <c r="P4385" t="s">
        <v>35080</v>
      </c>
      <c r="Q4385" t="s">
        <v>13435</v>
      </c>
    </row>
    <row r="4386" spans="12:17" x14ac:dyDescent="0.3">
      <c r="L4386">
        <v>4380</v>
      </c>
      <c r="M4386" t="s">
        <v>13437</v>
      </c>
      <c r="N4386" t="s">
        <v>11347</v>
      </c>
      <c r="O4386" t="s">
        <v>35081</v>
      </c>
      <c r="P4386" t="s">
        <v>35082</v>
      </c>
      <c r="Q4386" t="s">
        <v>13437</v>
      </c>
    </row>
    <row r="4387" spans="12:17" x14ac:dyDescent="0.3">
      <c r="L4387">
        <v>4381</v>
      </c>
      <c r="M4387" t="s">
        <v>13439</v>
      </c>
      <c r="N4387" t="s">
        <v>11349</v>
      </c>
      <c r="O4387" t="s">
        <v>35083</v>
      </c>
      <c r="P4387" t="s">
        <v>35084</v>
      </c>
      <c r="Q4387" t="s">
        <v>13439</v>
      </c>
    </row>
    <row r="4388" spans="12:17" x14ac:dyDescent="0.3">
      <c r="L4388">
        <v>4382</v>
      </c>
      <c r="M4388" t="s">
        <v>13441</v>
      </c>
      <c r="N4388" t="s">
        <v>11351</v>
      </c>
      <c r="O4388" t="s">
        <v>35085</v>
      </c>
      <c r="P4388" t="s">
        <v>35086</v>
      </c>
      <c r="Q4388" t="s">
        <v>13441</v>
      </c>
    </row>
    <row r="4389" spans="12:17" x14ac:dyDescent="0.3">
      <c r="L4389">
        <v>4383</v>
      </c>
      <c r="M4389" t="s">
        <v>13443</v>
      </c>
      <c r="N4389" t="s">
        <v>11353</v>
      </c>
      <c r="O4389" t="s">
        <v>35087</v>
      </c>
      <c r="P4389" t="s">
        <v>35088</v>
      </c>
      <c r="Q4389" t="s">
        <v>13443</v>
      </c>
    </row>
    <row r="4390" spans="12:17" x14ac:dyDescent="0.3">
      <c r="L4390">
        <v>4384</v>
      </c>
      <c r="M4390" t="s">
        <v>13445</v>
      </c>
      <c r="N4390" t="s">
        <v>11355</v>
      </c>
      <c r="O4390" t="s">
        <v>35089</v>
      </c>
      <c r="P4390" t="s">
        <v>35090</v>
      </c>
      <c r="Q4390" t="s">
        <v>13445</v>
      </c>
    </row>
    <row r="4391" spans="12:17" x14ac:dyDescent="0.3">
      <c r="L4391">
        <v>4385</v>
      </c>
      <c r="M4391" t="s">
        <v>13447</v>
      </c>
      <c r="N4391" t="s">
        <v>11357</v>
      </c>
      <c r="O4391" t="s">
        <v>35091</v>
      </c>
      <c r="P4391" t="s">
        <v>35092</v>
      </c>
      <c r="Q4391" t="s">
        <v>13447</v>
      </c>
    </row>
    <row r="4392" spans="12:17" x14ac:dyDescent="0.3">
      <c r="L4392">
        <v>4386</v>
      </c>
      <c r="M4392" t="s">
        <v>13449</v>
      </c>
      <c r="N4392" t="s">
        <v>11359</v>
      </c>
      <c r="O4392" t="s">
        <v>35093</v>
      </c>
      <c r="P4392" t="s">
        <v>35094</v>
      </c>
      <c r="Q4392" t="s">
        <v>13449</v>
      </c>
    </row>
    <row r="4393" spans="12:17" x14ac:dyDescent="0.3">
      <c r="L4393">
        <v>4387</v>
      </c>
      <c r="M4393" t="s">
        <v>27161</v>
      </c>
      <c r="N4393" t="s">
        <v>11360</v>
      </c>
      <c r="O4393" t="s">
        <v>35095</v>
      </c>
      <c r="P4393" t="s">
        <v>35096</v>
      </c>
      <c r="Q4393" t="s">
        <v>27161</v>
      </c>
    </row>
    <row r="4394" spans="12:17" x14ac:dyDescent="0.3">
      <c r="L4394">
        <v>4388</v>
      </c>
      <c r="M4394" t="s">
        <v>27162</v>
      </c>
      <c r="N4394" t="s">
        <v>11361</v>
      </c>
      <c r="O4394" t="s">
        <v>35097</v>
      </c>
      <c r="P4394" t="s">
        <v>35098</v>
      </c>
      <c r="Q4394" t="s">
        <v>27162</v>
      </c>
    </row>
    <row r="4395" spans="12:17" x14ac:dyDescent="0.3">
      <c r="L4395">
        <v>4389</v>
      </c>
      <c r="M4395" t="s">
        <v>27163</v>
      </c>
      <c r="N4395" t="s">
        <v>11362</v>
      </c>
      <c r="O4395" t="s">
        <v>35099</v>
      </c>
      <c r="P4395" t="s">
        <v>35100</v>
      </c>
      <c r="Q4395" t="s">
        <v>27163</v>
      </c>
    </row>
    <row r="4396" spans="12:17" x14ac:dyDescent="0.3">
      <c r="L4396">
        <v>4390</v>
      </c>
      <c r="M4396" t="s">
        <v>13454</v>
      </c>
      <c r="N4396" t="s">
        <v>11364</v>
      </c>
      <c r="O4396" t="s">
        <v>35101</v>
      </c>
      <c r="P4396" t="s">
        <v>35102</v>
      </c>
      <c r="Q4396" t="s">
        <v>13454</v>
      </c>
    </row>
    <row r="4397" spans="12:17" x14ac:dyDescent="0.3">
      <c r="L4397">
        <v>4391</v>
      </c>
      <c r="M4397" t="s">
        <v>13456</v>
      </c>
      <c r="N4397" t="s">
        <v>11366</v>
      </c>
      <c r="O4397" t="s">
        <v>35103</v>
      </c>
      <c r="P4397" t="s">
        <v>35104</v>
      </c>
      <c r="Q4397" t="s">
        <v>13456</v>
      </c>
    </row>
    <row r="4398" spans="12:17" x14ac:dyDescent="0.3">
      <c r="L4398">
        <v>4392</v>
      </c>
      <c r="M4398" t="s">
        <v>13458</v>
      </c>
      <c r="N4398" t="s">
        <v>11368</v>
      </c>
      <c r="O4398" t="s">
        <v>35105</v>
      </c>
      <c r="P4398" t="s">
        <v>35106</v>
      </c>
      <c r="Q4398" t="s">
        <v>13458</v>
      </c>
    </row>
    <row r="4399" spans="12:17" x14ac:dyDescent="0.3">
      <c r="L4399">
        <v>4393</v>
      </c>
      <c r="M4399" t="s">
        <v>13460</v>
      </c>
      <c r="N4399" t="s">
        <v>11370</v>
      </c>
      <c r="O4399" t="s">
        <v>35107</v>
      </c>
      <c r="P4399" t="s">
        <v>35108</v>
      </c>
      <c r="Q4399" t="s">
        <v>13460</v>
      </c>
    </row>
    <row r="4400" spans="12:17" x14ac:dyDescent="0.3">
      <c r="L4400">
        <v>4394</v>
      </c>
      <c r="M4400" t="s">
        <v>13462</v>
      </c>
      <c r="N4400" t="s">
        <v>11372</v>
      </c>
      <c r="O4400" t="s">
        <v>35109</v>
      </c>
      <c r="P4400" t="s">
        <v>35110</v>
      </c>
      <c r="Q4400" t="s">
        <v>13462</v>
      </c>
    </row>
    <row r="4401" spans="12:17" x14ac:dyDescent="0.3">
      <c r="L4401">
        <v>4395</v>
      </c>
      <c r="M4401" t="s">
        <v>13464</v>
      </c>
      <c r="N4401" t="s">
        <v>11374</v>
      </c>
      <c r="O4401" t="s">
        <v>35111</v>
      </c>
      <c r="P4401" t="s">
        <v>35112</v>
      </c>
      <c r="Q4401" t="s">
        <v>13464</v>
      </c>
    </row>
    <row r="4402" spans="12:17" x14ac:dyDescent="0.3">
      <c r="L4402">
        <v>4396</v>
      </c>
      <c r="M4402" t="s">
        <v>13466</v>
      </c>
      <c r="N4402" t="s">
        <v>11376</v>
      </c>
      <c r="O4402" t="s">
        <v>35113</v>
      </c>
      <c r="P4402" t="s">
        <v>35114</v>
      </c>
      <c r="Q4402" t="s">
        <v>13466</v>
      </c>
    </row>
    <row r="4403" spans="12:17" x14ac:dyDescent="0.3">
      <c r="L4403">
        <v>4397</v>
      </c>
      <c r="M4403" t="s">
        <v>13468</v>
      </c>
      <c r="N4403" t="s">
        <v>11372</v>
      </c>
      <c r="O4403" t="s">
        <v>35115</v>
      </c>
      <c r="P4403" t="s">
        <v>35116</v>
      </c>
      <c r="Q4403" t="s">
        <v>13468</v>
      </c>
    </row>
    <row r="4404" spans="12:17" x14ac:dyDescent="0.3">
      <c r="L4404">
        <v>4398</v>
      </c>
      <c r="M4404" t="s">
        <v>13469</v>
      </c>
      <c r="N4404" t="s">
        <v>11374</v>
      </c>
      <c r="O4404" t="s">
        <v>35117</v>
      </c>
      <c r="P4404" t="s">
        <v>35118</v>
      </c>
      <c r="Q4404" t="s">
        <v>13469</v>
      </c>
    </row>
    <row r="4405" spans="12:17" x14ac:dyDescent="0.3">
      <c r="L4405">
        <v>4399</v>
      </c>
      <c r="M4405" t="s">
        <v>13470</v>
      </c>
      <c r="N4405" t="s">
        <v>11380</v>
      </c>
      <c r="O4405" t="s">
        <v>35119</v>
      </c>
      <c r="P4405" t="s">
        <v>35120</v>
      </c>
      <c r="Q4405" t="s">
        <v>13470</v>
      </c>
    </row>
    <row r="4406" spans="12:17" x14ac:dyDescent="0.3">
      <c r="L4406">
        <v>4400</v>
      </c>
      <c r="M4406" t="s">
        <v>13472</v>
      </c>
      <c r="N4406" t="s">
        <v>11382</v>
      </c>
      <c r="O4406" t="s">
        <v>35121</v>
      </c>
      <c r="P4406" t="s">
        <v>35122</v>
      </c>
      <c r="Q4406" t="s">
        <v>13472</v>
      </c>
    </row>
    <row r="4407" spans="12:17" x14ac:dyDescent="0.3">
      <c r="L4407">
        <v>4401</v>
      </c>
      <c r="M4407" t="s">
        <v>13474</v>
      </c>
      <c r="N4407" t="s">
        <v>11384</v>
      </c>
      <c r="O4407" t="s">
        <v>13476</v>
      </c>
      <c r="P4407" t="s">
        <v>35123</v>
      </c>
      <c r="Q4407" t="s">
        <v>13474</v>
      </c>
    </row>
    <row r="4408" spans="12:17" x14ac:dyDescent="0.3">
      <c r="L4408">
        <v>4402</v>
      </c>
      <c r="M4408" t="s">
        <v>13477</v>
      </c>
      <c r="N4408" t="s">
        <v>11387</v>
      </c>
      <c r="O4408" t="s">
        <v>13479</v>
      </c>
      <c r="P4408" t="s">
        <v>35124</v>
      </c>
      <c r="Q4408" t="s">
        <v>13477</v>
      </c>
    </row>
    <row r="4409" spans="12:17" x14ac:dyDescent="0.3">
      <c r="L4409">
        <v>4403</v>
      </c>
      <c r="M4409" t="s">
        <v>13480</v>
      </c>
      <c r="N4409" t="s">
        <v>11390</v>
      </c>
      <c r="O4409" t="s">
        <v>13482</v>
      </c>
      <c r="P4409" t="s">
        <v>35125</v>
      </c>
      <c r="Q4409" t="s">
        <v>13480</v>
      </c>
    </row>
    <row r="4410" spans="12:17" x14ac:dyDescent="0.3">
      <c r="L4410">
        <v>4404</v>
      </c>
      <c r="M4410" t="s">
        <v>13483</v>
      </c>
      <c r="N4410" t="s">
        <v>11393</v>
      </c>
      <c r="O4410" t="s">
        <v>13485</v>
      </c>
      <c r="P4410" t="s">
        <v>35126</v>
      </c>
      <c r="Q4410" t="s">
        <v>13483</v>
      </c>
    </row>
    <row r="4411" spans="12:17" x14ac:dyDescent="0.3">
      <c r="L4411">
        <v>4405</v>
      </c>
      <c r="M4411" t="s">
        <v>13486</v>
      </c>
      <c r="N4411" t="s">
        <v>11396</v>
      </c>
      <c r="O4411" t="s">
        <v>13488</v>
      </c>
      <c r="P4411" t="s">
        <v>35127</v>
      </c>
      <c r="Q4411" t="s">
        <v>13486</v>
      </c>
    </row>
    <row r="4412" spans="12:17" x14ac:dyDescent="0.3">
      <c r="L4412">
        <v>4406</v>
      </c>
      <c r="M4412" t="s">
        <v>13489</v>
      </c>
      <c r="N4412" t="s">
        <v>35128</v>
      </c>
      <c r="O4412" t="s">
        <v>35129</v>
      </c>
      <c r="P4412" t="s">
        <v>26236</v>
      </c>
      <c r="Q4412" t="s">
        <v>13489</v>
      </c>
    </row>
    <row r="4413" spans="12:17" x14ac:dyDescent="0.3">
      <c r="L4413">
        <v>4407</v>
      </c>
      <c r="M4413" t="s">
        <v>3189</v>
      </c>
      <c r="N4413" t="s">
        <v>28390</v>
      </c>
      <c r="O4413" t="s">
        <v>3190</v>
      </c>
      <c r="P4413" t="s">
        <v>35130</v>
      </c>
      <c r="Q4413" t="s">
        <v>3189</v>
      </c>
    </row>
    <row r="4414" spans="12:17" x14ac:dyDescent="0.3">
      <c r="L4414">
        <v>4408</v>
      </c>
      <c r="M4414" t="s">
        <v>3191</v>
      </c>
      <c r="N4414" t="s">
        <v>28392</v>
      </c>
      <c r="O4414" t="s">
        <v>3192</v>
      </c>
      <c r="P4414" t="s">
        <v>35131</v>
      </c>
      <c r="Q4414" t="s">
        <v>3191</v>
      </c>
    </row>
    <row r="4415" spans="12:17" x14ac:dyDescent="0.3">
      <c r="L4415">
        <v>4409</v>
      </c>
      <c r="M4415" t="s">
        <v>13494</v>
      </c>
      <c r="N4415" t="s">
        <v>11404</v>
      </c>
      <c r="O4415" t="s">
        <v>26237</v>
      </c>
      <c r="P4415" t="s">
        <v>35132</v>
      </c>
      <c r="Q4415" t="s">
        <v>13494</v>
      </c>
    </row>
    <row r="4416" spans="12:17" x14ac:dyDescent="0.3">
      <c r="L4416">
        <v>4410</v>
      </c>
      <c r="M4416" t="s">
        <v>13496</v>
      </c>
      <c r="N4416" t="s">
        <v>11406</v>
      </c>
      <c r="O4416" t="s">
        <v>26238</v>
      </c>
      <c r="P4416" t="s">
        <v>35133</v>
      </c>
      <c r="Q4416" t="s">
        <v>13496</v>
      </c>
    </row>
    <row r="4417" spans="12:17" x14ac:dyDescent="0.3">
      <c r="L4417">
        <v>4411</v>
      </c>
      <c r="M4417" t="s">
        <v>13498</v>
      </c>
      <c r="N4417" t="s">
        <v>11408</v>
      </c>
      <c r="O4417" t="s">
        <v>26239</v>
      </c>
      <c r="P4417" t="s">
        <v>35134</v>
      </c>
      <c r="Q4417" t="s">
        <v>13498</v>
      </c>
    </row>
    <row r="4418" spans="12:17" x14ac:dyDescent="0.3">
      <c r="L4418">
        <v>4412</v>
      </c>
      <c r="M4418" t="s">
        <v>13500</v>
      </c>
      <c r="N4418" t="s">
        <v>26174</v>
      </c>
      <c r="O4418" t="s">
        <v>13501</v>
      </c>
      <c r="P4418" t="s">
        <v>35135</v>
      </c>
      <c r="Q4418" t="s">
        <v>13500</v>
      </c>
    </row>
    <row r="4419" spans="12:17" x14ac:dyDescent="0.3">
      <c r="L4419">
        <v>4413</v>
      </c>
      <c r="M4419" t="s">
        <v>13502</v>
      </c>
      <c r="N4419" t="s">
        <v>26175</v>
      </c>
      <c r="O4419" t="s">
        <v>13503</v>
      </c>
      <c r="P4419" t="s">
        <v>35136</v>
      </c>
      <c r="Q4419" t="s">
        <v>13502</v>
      </c>
    </row>
    <row r="4420" spans="12:17" x14ac:dyDescent="0.3">
      <c r="L4420">
        <v>4414</v>
      </c>
      <c r="M4420" t="s">
        <v>13504</v>
      </c>
      <c r="N4420" t="s">
        <v>26176</v>
      </c>
      <c r="O4420" t="s">
        <v>13505</v>
      </c>
      <c r="P4420" t="s">
        <v>35137</v>
      </c>
      <c r="Q4420" t="s">
        <v>13504</v>
      </c>
    </row>
    <row r="4421" spans="12:17" x14ac:dyDescent="0.3">
      <c r="L4421">
        <v>4415</v>
      </c>
      <c r="M4421" t="s">
        <v>13506</v>
      </c>
      <c r="N4421" t="s">
        <v>11416</v>
      </c>
      <c r="O4421" t="s">
        <v>13508</v>
      </c>
      <c r="P4421" t="s">
        <v>35138</v>
      </c>
      <c r="Q4421" t="s">
        <v>13506</v>
      </c>
    </row>
    <row r="4422" spans="12:17" x14ac:dyDescent="0.3">
      <c r="L4422">
        <v>4416</v>
      </c>
      <c r="M4422" t="s">
        <v>13509</v>
      </c>
      <c r="N4422" t="s">
        <v>35139</v>
      </c>
      <c r="O4422" t="s">
        <v>13510</v>
      </c>
      <c r="P4422" t="s">
        <v>35140</v>
      </c>
      <c r="Q4422" t="s">
        <v>13509</v>
      </c>
    </row>
    <row r="4423" spans="12:17" x14ac:dyDescent="0.3">
      <c r="L4423">
        <v>4417</v>
      </c>
      <c r="M4423" t="s">
        <v>35141</v>
      </c>
      <c r="N4423" t="s">
        <v>35142</v>
      </c>
      <c r="O4423" t="s">
        <v>35143</v>
      </c>
      <c r="P4423" t="s">
        <v>35144</v>
      </c>
      <c r="Q4423" t="s">
        <v>35141</v>
      </c>
    </row>
    <row r="4424" spans="12:17" x14ac:dyDescent="0.3">
      <c r="L4424">
        <v>4418</v>
      </c>
      <c r="M4424" t="s">
        <v>13511</v>
      </c>
      <c r="N4424" t="s">
        <v>11421</v>
      </c>
      <c r="O4424" t="s">
        <v>13513</v>
      </c>
      <c r="P4424" t="s">
        <v>35145</v>
      </c>
      <c r="Q4424" t="s">
        <v>13511</v>
      </c>
    </row>
    <row r="4425" spans="12:17" x14ac:dyDescent="0.3">
      <c r="L4425">
        <v>4419</v>
      </c>
      <c r="M4425" t="s">
        <v>13514</v>
      </c>
      <c r="N4425" t="s">
        <v>11424</v>
      </c>
      <c r="O4425" t="s">
        <v>35146</v>
      </c>
      <c r="P4425" t="s">
        <v>35147</v>
      </c>
      <c r="Q4425" t="s">
        <v>13514</v>
      </c>
    </row>
    <row r="4426" spans="12:17" x14ac:dyDescent="0.3">
      <c r="L4426">
        <v>4420</v>
      </c>
      <c r="M4426" t="s">
        <v>13516</v>
      </c>
      <c r="N4426" t="s">
        <v>11426</v>
      </c>
      <c r="O4426" t="s">
        <v>35148</v>
      </c>
      <c r="P4426" t="s">
        <v>35149</v>
      </c>
      <c r="Q4426" t="s">
        <v>13516</v>
      </c>
    </row>
    <row r="4427" spans="12:17" x14ac:dyDescent="0.3">
      <c r="L4427">
        <v>4421</v>
      </c>
      <c r="M4427" t="s">
        <v>13518</v>
      </c>
      <c r="N4427" t="s">
        <v>11428</v>
      </c>
      <c r="O4427" t="s">
        <v>13520</v>
      </c>
      <c r="P4427" t="s">
        <v>35150</v>
      </c>
      <c r="Q4427" t="s">
        <v>13518</v>
      </c>
    </row>
    <row r="4428" spans="12:17" x14ac:dyDescent="0.3">
      <c r="L4428">
        <v>4422</v>
      </c>
      <c r="M4428" t="s">
        <v>13521</v>
      </c>
      <c r="N4428" t="s">
        <v>11431</v>
      </c>
      <c r="O4428" t="s">
        <v>13523</v>
      </c>
      <c r="P4428" t="s">
        <v>35151</v>
      </c>
      <c r="Q4428" t="s">
        <v>13521</v>
      </c>
    </row>
    <row r="4429" spans="12:17" x14ac:dyDescent="0.3">
      <c r="L4429">
        <v>4423</v>
      </c>
      <c r="M4429" t="s">
        <v>13524</v>
      </c>
      <c r="N4429" t="s">
        <v>11434</v>
      </c>
      <c r="O4429" t="s">
        <v>13526</v>
      </c>
      <c r="P4429" t="s">
        <v>35152</v>
      </c>
      <c r="Q4429" t="s">
        <v>13524</v>
      </c>
    </row>
    <row r="4430" spans="12:17" x14ac:dyDescent="0.3">
      <c r="L4430">
        <v>4424</v>
      </c>
      <c r="M4430" t="s">
        <v>3171</v>
      </c>
      <c r="N4430" t="s">
        <v>28415</v>
      </c>
      <c r="O4430" t="s">
        <v>3172</v>
      </c>
      <c r="P4430" t="s">
        <v>35153</v>
      </c>
      <c r="Q4430" t="s">
        <v>3171</v>
      </c>
    </row>
    <row r="4431" spans="12:17" x14ac:dyDescent="0.3">
      <c r="L4431">
        <v>4425</v>
      </c>
      <c r="M4431" t="s">
        <v>3173</v>
      </c>
      <c r="N4431" t="s">
        <v>28417</v>
      </c>
      <c r="O4431" t="s">
        <v>3174</v>
      </c>
      <c r="P4431" t="s">
        <v>35154</v>
      </c>
      <c r="Q4431" t="s">
        <v>3173</v>
      </c>
    </row>
    <row r="4432" spans="12:17" x14ac:dyDescent="0.3">
      <c r="L4432">
        <v>4426</v>
      </c>
      <c r="M4432" t="s">
        <v>3175</v>
      </c>
      <c r="N4432" t="s">
        <v>28419</v>
      </c>
      <c r="O4432" t="s">
        <v>3176</v>
      </c>
      <c r="P4432" t="s">
        <v>35155</v>
      </c>
      <c r="Q4432" t="s">
        <v>3175</v>
      </c>
    </row>
    <row r="4433" spans="12:17" x14ac:dyDescent="0.3">
      <c r="L4433">
        <v>4427</v>
      </c>
      <c r="M4433" t="s">
        <v>3177</v>
      </c>
      <c r="N4433" t="s">
        <v>28421</v>
      </c>
      <c r="O4433" t="s">
        <v>3178</v>
      </c>
      <c r="P4433" t="s">
        <v>35156</v>
      </c>
      <c r="Q4433" t="s">
        <v>3177</v>
      </c>
    </row>
    <row r="4434" spans="12:17" x14ac:dyDescent="0.3">
      <c r="L4434">
        <v>4428</v>
      </c>
      <c r="M4434" t="s">
        <v>3179</v>
      </c>
      <c r="N4434" t="s">
        <v>28423</v>
      </c>
      <c r="O4434" t="s">
        <v>3180</v>
      </c>
      <c r="P4434" t="s">
        <v>35157</v>
      </c>
      <c r="Q4434" t="s">
        <v>3179</v>
      </c>
    </row>
    <row r="4435" spans="12:17" x14ac:dyDescent="0.3">
      <c r="L4435">
        <v>4429</v>
      </c>
      <c r="M4435" t="s">
        <v>3181</v>
      </c>
      <c r="N4435" t="s">
        <v>28425</v>
      </c>
      <c r="O4435" t="s">
        <v>3182</v>
      </c>
      <c r="P4435" t="s">
        <v>35158</v>
      </c>
      <c r="Q4435" t="s">
        <v>3181</v>
      </c>
    </row>
    <row r="4436" spans="12:17" x14ac:dyDescent="0.3">
      <c r="L4436">
        <v>4430</v>
      </c>
      <c r="M4436" t="s">
        <v>3183</v>
      </c>
      <c r="N4436" t="s">
        <v>28427</v>
      </c>
      <c r="O4436" t="s">
        <v>3184</v>
      </c>
      <c r="P4436" t="s">
        <v>35159</v>
      </c>
      <c r="Q4436" t="s">
        <v>3183</v>
      </c>
    </row>
    <row r="4437" spans="12:17" x14ac:dyDescent="0.3">
      <c r="L4437">
        <v>4431</v>
      </c>
      <c r="M4437" t="s">
        <v>3185</v>
      </c>
      <c r="N4437" t="s">
        <v>28429</v>
      </c>
      <c r="O4437" t="s">
        <v>3186</v>
      </c>
      <c r="P4437" t="s">
        <v>35160</v>
      </c>
      <c r="Q4437" t="s">
        <v>3185</v>
      </c>
    </row>
    <row r="4438" spans="12:17" x14ac:dyDescent="0.3">
      <c r="L4438">
        <v>4432</v>
      </c>
      <c r="M4438" t="s">
        <v>3187</v>
      </c>
      <c r="N4438" t="s">
        <v>28431</v>
      </c>
      <c r="O4438" t="s">
        <v>3188</v>
      </c>
      <c r="P4438" t="s">
        <v>35161</v>
      </c>
      <c r="Q4438" t="s">
        <v>3187</v>
      </c>
    </row>
    <row r="4439" spans="12:17" x14ac:dyDescent="0.3">
      <c r="L4439">
        <v>4433</v>
      </c>
      <c r="M4439" t="s">
        <v>3189</v>
      </c>
      <c r="N4439" t="s">
        <v>28390</v>
      </c>
      <c r="O4439" t="s">
        <v>3190</v>
      </c>
      <c r="P4439" t="s">
        <v>35162</v>
      </c>
      <c r="Q4439" t="s">
        <v>3189</v>
      </c>
    </row>
    <row r="4440" spans="12:17" x14ac:dyDescent="0.3">
      <c r="L4440">
        <v>4434</v>
      </c>
      <c r="M4440" t="s">
        <v>3191</v>
      </c>
      <c r="N4440" t="s">
        <v>28392</v>
      </c>
      <c r="O4440" t="s">
        <v>3192</v>
      </c>
      <c r="P4440" t="s">
        <v>35163</v>
      </c>
      <c r="Q4440" t="s">
        <v>3191</v>
      </c>
    </row>
    <row r="4441" spans="12:17" x14ac:dyDescent="0.3">
      <c r="L4441">
        <v>4435</v>
      </c>
      <c r="M4441" t="s">
        <v>13527</v>
      </c>
      <c r="N4441" t="s">
        <v>11437</v>
      </c>
      <c r="O4441" t="s">
        <v>13529</v>
      </c>
      <c r="P4441" t="s">
        <v>35164</v>
      </c>
      <c r="Q4441" t="s">
        <v>13527</v>
      </c>
    </row>
    <row r="4442" spans="12:17" x14ac:dyDescent="0.3">
      <c r="L4442">
        <v>4436</v>
      </c>
      <c r="M4442" t="s">
        <v>13530</v>
      </c>
      <c r="N4442" t="s">
        <v>11440</v>
      </c>
      <c r="O4442" t="s">
        <v>13532</v>
      </c>
      <c r="P4442" t="s">
        <v>35165</v>
      </c>
      <c r="Q4442" t="s">
        <v>13530</v>
      </c>
    </row>
    <row r="4443" spans="12:17" x14ac:dyDescent="0.3">
      <c r="L4443">
        <v>4437</v>
      </c>
      <c r="M4443" t="s">
        <v>13533</v>
      </c>
      <c r="N4443" t="s">
        <v>11443</v>
      </c>
      <c r="O4443" t="s">
        <v>13535</v>
      </c>
      <c r="P4443" t="s">
        <v>35166</v>
      </c>
      <c r="Q4443" t="s">
        <v>13533</v>
      </c>
    </row>
    <row r="4444" spans="12:17" x14ac:dyDescent="0.3">
      <c r="L4444">
        <v>4438</v>
      </c>
      <c r="M4444" t="s">
        <v>35167</v>
      </c>
      <c r="N4444" t="s">
        <v>11445</v>
      </c>
      <c r="O4444" t="s">
        <v>13537</v>
      </c>
      <c r="P4444" t="s">
        <v>35168</v>
      </c>
      <c r="Q4444" t="s">
        <v>35167</v>
      </c>
    </row>
    <row r="4445" spans="12:17" x14ac:dyDescent="0.3">
      <c r="L4445">
        <v>4439</v>
      </c>
      <c r="M4445" t="s">
        <v>13538</v>
      </c>
      <c r="N4445" t="s">
        <v>11448</v>
      </c>
      <c r="O4445" t="s">
        <v>13540</v>
      </c>
      <c r="P4445" t="s">
        <v>35169</v>
      </c>
      <c r="Q4445" t="s">
        <v>13538</v>
      </c>
    </row>
    <row r="4446" spans="12:17" x14ac:dyDescent="0.3">
      <c r="L4446">
        <v>4440</v>
      </c>
      <c r="M4446" t="s">
        <v>13541</v>
      </c>
      <c r="N4446" t="s">
        <v>11451</v>
      </c>
      <c r="O4446" t="s">
        <v>13543</v>
      </c>
      <c r="P4446" t="s">
        <v>35170</v>
      </c>
      <c r="Q4446" t="s">
        <v>13541</v>
      </c>
    </row>
    <row r="4447" spans="12:17" x14ac:dyDescent="0.3">
      <c r="L4447">
        <v>4441</v>
      </c>
      <c r="M4447" t="s">
        <v>13544</v>
      </c>
      <c r="N4447" t="s">
        <v>11454</v>
      </c>
      <c r="O4447" t="s">
        <v>13546</v>
      </c>
      <c r="P4447" t="s">
        <v>35171</v>
      </c>
      <c r="Q4447" t="s">
        <v>13544</v>
      </c>
    </row>
    <row r="4448" spans="12:17" x14ac:dyDescent="0.3">
      <c r="L4448">
        <v>4442</v>
      </c>
      <c r="M4448" t="s">
        <v>13547</v>
      </c>
      <c r="N4448" t="s">
        <v>11457</v>
      </c>
      <c r="O4448" t="s">
        <v>13549</v>
      </c>
      <c r="P4448" t="s">
        <v>35172</v>
      </c>
      <c r="Q4448" t="s">
        <v>13547</v>
      </c>
    </row>
    <row r="4449" spans="12:17" x14ac:dyDescent="0.3">
      <c r="L4449">
        <v>4443</v>
      </c>
      <c r="M4449" t="s">
        <v>13550</v>
      </c>
      <c r="N4449" t="s">
        <v>11460</v>
      </c>
      <c r="O4449" t="s">
        <v>13552</v>
      </c>
      <c r="P4449" t="s">
        <v>35173</v>
      </c>
      <c r="Q4449" t="s">
        <v>13550</v>
      </c>
    </row>
    <row r="4450" spans="12:17" x14ac:dyDescent="0.3">
      <c r="L4450">
        <v>4444</v>
      </c>
      <c r="M4450" t="s">
        <v>13490</v>
      </c>
      <c r="N4450" t="s">
        <v>11400</v>
      </c>
      <c r="O4450" t="s">
        <v>26243</v>
      </c>
      <c r="P4450" t="s">
        <v>35174</v>
      </c>
      <c r="Q4450" t="s">
        <v>13490</v>
      </c>
    </row>
    <row r="4451" spans="12:17" x14ac:dyDescent="0.3">
      <c r="L4451">
        <v>4445</v>
      </c>
      <c r="M4451" t="s">
        <v>13553</v>
      </c>
      <c r="N4451" t="s">
        <v>11463</v>
      </c>
      <c r="O4451" t="s">
        <v>13555</v>
      </c>
      <c r="P4451" t="s">
        <v>35175</v>
      </c>
      <c r="Q4451" t="s">
        <v>13553</v>
      </c>
    </row>
    <row r="4452" spans="12:17" x14ac:dyDescent="0.3">
      <c r="L4452">
        <v>4446</v>
      </c>
      <c r="M4452" t="s">
        <v>13556</v>
      </c>
      <c r="N4452" t="s">
        <v>11466</v>
      </c>
      <c r="O4452" t="s">
        <v>13558</v>
      </c>
      <c r="P4452" t="s">
        <v>35176</v>
      </c>
      <c r="Q4452" t="s">
        <v>13556</v>
      </c>
    </row>
    <row r="4453" spans="12:17" x14ac:dyDescent="0.3">
      <c r="L4453">
        <v>4447</v>
      </c>
      <c r="M4453" t="s">
        <v>13559</v>
      </c>
      <c r="N4453" t="s">
        <v>11469</v>
      </c>
      <c r="O4453" t="s">
        <v>13561</v>
      </c>
      <c r="P4453" t="s">
        <v>35177</v>
      </c>
      <c r="Q4453" t="s">
        <v>13559</v>
      </c>
    </row>
    <row r="4454" spans="12:17" x14ac:dyDescent="0.3">
      <c r="L4454">
        <v>4448</v>
      </c>
      <c r="M4454" t="s">
        <v>13562</v>
      </c>
      <c r="N4454" t="s">
        <v>11472</v>
      </c>
      <c r="O4454" t="s">
        <v>13564</v>
      </c>
      <c r="P4454" t="s">
        <v>35178</v>
      </c>
      <c r="Q4454" t="s">
        <v>13562</v>
      </c>
    </row>
    <row r="4455" spans="12:17" x14ac:dyDescent="0.3">
      <c r="L4455">
        <v>4449</v>
      </c>
      <c r="M4455" t="s">
        <v>13565</v>
      </c>
      <c r="N4455" t="s">
        <v>11475</v>
      </c>
      <c r="O4455" t="s">
        <v>13567</v>
      </c>
      <c r="P4455" t="s">
        <v>35179</v>
      </c>
      <c r="Q4455" t="s">
        <v>13565</v>
      </c>
    </row>
    <row r="4456" spans="12:17" x14ac:dyDescent="0.3">
      <c r="L4456">
        <v>4450</v>
      </c>
      <c r="M4456" t="s">
        <v>13568</v>
      </c>
      <c r="N4456" t="s">
        <v>11478</v>
      </c>
      <c r="O4456" t="s">
        <v>13570</v>
      </c>
      <c r="P4456" t="s">
        <v>35180</v>
      </c>
      <c r="Q4456" t="s">
        <v>13568</v>
      </c>
    </row>
    <row r="4457" spans="12:17" x14ac:dyDescent="0.3">
      <c r="L4457">
        <v>4451</v>
      </c>
      <c r="M4457" t="s">
        <v>13571</v>
      </c>
      <c r="N4457" t="s">
        <v>11481</v>
      </c>
      <c r="O4457" t="s">
        <v>13573</v>
      </c>
      <c r="P4457" t="s">
        <v>35181</v>
      </c>
      <c r="Q4457" t="s">
        <v>13571</v>
      </c>
    </row>
    <row r="4458" spans="12:17" x14ac:dyDescent="0.3">
      <c r="L4458">
        <v>4452</v>
      </c>
      <c r="M4458" t="s">
        <v>13574</v>
      </c>
      <c r="N4458" t="s">
        <v>11484</v>
      </c>
      <c r="O4458" t="s">
        <v>13576</v>
      </c>
      <c r="P4458" t="s">
        <v>35182</v>
      </c>
      <c r="Q4458" t="s">
        <v>13574</v>
      </c>
    </row>
    <row r="4459" spans="12:17" x14ac:dyDescent="0.3">
      <c r="L4459">
        <v>4453</v>
      </c>
      <c r="M4459" t="s">
        <v>13577</v>
      </c>
      <c r="N4459" t="s">
        <v>11487</v>
      </c>
      <c r="O4459" t="s">
        <v>13579</v>
      </c>
      <c r="P4459" t="s">
        <v>35183</v>
      </c>
      <c r="Q4459" t="s">
        <v>13577</v>
      </c>
    </row>
    <row r="4460" spans="12:17" x14ac:dyDescent="0.3">
      <c r="L4460">
        <v>4454</v>
      </c>
      <c r="M4460" t="s">
        <v>13580</v>
      </c>
      <c r="N4460" t="s">
        <v>11490</v>
      </c>
      <c r="O4460" t="s">
        <v>13582</v>
      </c>
      <c r="P4460" t="s">
        <v>35184</v>
      </c>
      <c r="Q4460" t="s">
        <v>13580</v>
      </c>
    </row>
    <row r="4461" spans="12:17" x14ac:dyDescent="0.3">
      <c r="L4461">
        <v>4455</v>
      </c>
      <c r="M4461" t="s">
        <v>13583</v>
      </c>
      <c r="N4461" t="s">
        <v>11493</v>
      </c>
      <c r="O4461" t="s">
        <v>13585</v>
      </c>
      <c r="P4461" t="s">
        <v>35185</v>
      </c>
      <c r="Q4461" t="s">
        <v>13583</v>
      </c>
    </row>
    <row r="4462" spans="12:17" x14ac:dyDescent="0.3">
      <c r="L4462">
        <v>4456</v>
      </c>
      <c r="M4462" t="s">
        <v>13586</v>
      </c>
      <c r="N4462" t="s">
        <v>11496</v>
      </c>
      <c r="O4462" t="s">
        <v>13588</v>
      </c>
      <c r="P4462" t="s">
        <v>35186</v>
      </c>
      <c r="Q4462" t="s">
        <v>13586</v>
      </c>
    </row>
    <row r="4463" spans="12:17" x14ac:dyDescent="0.3">
      <c r="L4463">
        <v>4457</v>
      </c>
      <c r="M4463" t="s">
        <v>13589</v>
      </c>
      <c r="N4463" t="s">
        <v>11499</v>
      </c>
      <c r="O4463" t="s">
        <v>13591</v>
      </c>
      <c r="P4463" t="s">
        <v>35187</v>
      </c>
      <c r="Q4463" t="s">
        <v>13589</v>
      </c>
    </row>
    <row r="4464" spans="12:17" x14ac:dyDescent="0.3">
      <c r="L4464">
        <v>4458</v>
      </c>
      <c r="M4464" t="s">
        <v>13592</v>
      </c>
      <c r="N4464" t="s">
        <v>11502</v>
      </c>
      <c r="O4464" t="s">
        <v>13594</v>
      </c>
      <c r="P4464" t="s">
        <v>35188</v>
      </c>
      <c r="Q4464" t="s">
        <v>13592</v>
      </c>
    </row>
    <row r="4465" spans="12:17" x14ac:dyDescent="0.3">
      <c r="L4465">
        <v>4459</v>
      </c>
      <c r="M4465" t="s">
        <v>13595</v>
      </c>
      <c r="N4465" t="s">
        <v>11505</v>
      </c>
      <c r="O4465" t="s">
        <v>13597</v>
      </c>
      <c r="P4465" t="s">
        <v>35189</v>
      </c>
      <c r="Q4465" t="s">
        <v>13595</v>
      </c>
    </row>
    <row r="4466" spans="12:17" x14ac:dyDescent="0.3">
      <c r="L4466">
        <v>4460</v>
      </c>
      <c r="M4466" t="s">
        <v>13598</v>
      </c>
      <c r="N4466" t="s">
        <v>11508</v>
      </c>
      <c r="O4466" t="s">
        <v>13600</v>
      </c>
      <c r="P4466" t="s">
        <v>35190</v>
      </c>
      <c r="Q4466" t="s">
        <v>13598</v>
      </c>
    </row>
    <row r="4467" spans="12:17" x14ac:dyDescent="0.3">
      <c r="L4467">
        <v>4461</v>
      </c>
      <c r="M4467" t="s">
        <v>13601</v>
      </c>
      <c r="N4467" t="s">
        <v>11511</v>
      </c>
      <c r="O4467" t="s">
        <v>13603</v>
      </c>
      <c r="P4467" t="s">
        <v>35191</v>
      </c>
      <c r="Q4467" t="s">
        <v>13601</v>
      </c>
    </row>
    <row r="4468" spans="12:17" x14ac:dyDescent="0.3">
      <c r="L4468">
        <v>4462</v>
      </c>
      <c r="M4468" t="s">
        <v>13604</v>
      </c>
      <c r="N4468" t="s">
        <v>11514</v>
      </c>
      <c r="O4468" t="s">
        <v>13606</v>
      </c>
      <c r="P4468" t="s">
        <v>35192</v>
      </c>
      <c r="Q4468" t="s">
        <v>13604</v>
      </c>
    </row>
    <row r="4469" spans="12:17" x14ac:dyDescent="0.3">
      <c r="L4469">
        <v>4463</v>
      </c>
      <c r="M4469" t="s">
        <v>13607</v>
      </c>
      <c r="N4469" t="s">
        <v>11517</v>
      </c>
      <c r="O4469" t="s">
        <v>13609</v>
      </c>
      <c r="P4469" t="s">
        <v>35193</v>
      </c>
      <c r="Q4469" t="s">
        <v>13607</v>
      </c>
    </row>
    <row r="4470" spans="12:17" x14ac:dyDescent="0.3">
      <c r="L4470">
        <v>4464</v>
      </c>
      <c r="M4470" t="s">
        <v>13610</v>
      </c>
      <c r="N4470" t="s">
        <v>11520</v>
      </c>
      <c r="O4470" t="s">
        <v>13612</v>
      </c>
      <c r="P4470" t="s">
        <v>35194</v>
      </c>
      <c r="Q4470" t="s">
        <v>13610</v>
      </c>
    </row>
    <row r="4471" spans="12:17" x14ac:dyDescent="0.3">
      <c r="L4471">
        <v>4465</v>
      </c>
      <c r="M4471" t="s">
        <v>13613</v>
      </c>
      <c r="N4471" t="s">
        <v>11523</v>
      </c>
      <c r="O4471" t="s">
        <v>13615</v>
      </c>
      <c r="P4471" t="s">
        <v>35195</v>
      </c>
      <c r="Q4471" t="s">
        <v>13613</v>
      </c>
    </row>
    <row r="4472" spans="12:17" x14ac:dyDescent="0.3">
      <c r="L4472">
        <v>4466</v>
      </c>
      <c r="M4472" t="s">
        <v>13616</v>
      </c>
      <c r="N4472" t="s">
        <v>11526</v>
      </c>
      <c r="O4472" t="s">
        <v>13618</v>
      </c>
      <c r="P4472" t="s">
        <v>35196</v>
      </c>
      <c r="Q4472" t="s">
        <v>13616</v>
      </c>
    </row>
    <row r="4473" spans="12:17" x14ac:dyDescent="0.3">
      <c r="L4473">
        <v>4467</v>
      </c>
      <c r="M4473" t="s">
        <v>13619</v>
      </c>
      <c r="N4473" t="s">
        <v>11529</v>
      </c>
      <c r="O4473" t="s">
        <v>13621</v>
      </c>
      <c r="P4473" t="s">
        <v>35197</v>
      </c>
      <c r="Q4473" t="s">
        <v>13619</v>
      </c>
    </row>
    <row r="4474" spans="12:17" x14ac:dyDescent="0.3">
      <c r="L4474">
        <v>4468</v>
      </c>
      <c r="M4474" t="s">
        <v>13622</v>
      </c>
      <c r="N4474" t="s">
        <v>11532</v>
      </c>
      <c r="O4474" t="s">
        <v>13624</v>
      </c>
      <c r="P4474" t="s">
        <v>35198</v>
      </c>
      <c r="Q4474" t="s">
        <v>13622</v>
      </c>
    </row>
    <row r="4475" spans="12:17" x14ac:dyDescent="0.3">
      <c r="L4475">
        <v>4469</v>
      </c>
      <c r="M4475" t="s">
        <v>13625</v>
      </c>
      <c r="N4475" t="s">
        <v>11535</v>
      </c>
      <c r="O4475" t="s">
        <v>13627</v>
      </c>
      <c r="P4475" t="s">
        <v>35199</v>
      </c>
      <c r="Q4475" t="s">
        <v>13625</v>
      </c>
    </row>
    <row r="4476" spans="12:17" x14ac:dyDescent="0.3">
      <c r="L4476">
        <v>4470</v>
      </c>
      <c r="M4476" t="s">
        <v>27164</v>
      </c>
      <c r="N4476" t="s">
        <v>11537</v>
      </c>
      <c r="O4476" t="s">
        <v>13629</v>
      </c>
      <c r="P4476" t="s">
        <v>35200</v>
      </c>
      <c r="Q4476" t="s">
        <v>27164</v>
      </c>
    </row>
    <row r="4477" spans="12:17" x14ac:dyDescent="0.3">
      <c r="L4477">
        <v>4471</v>
      </c>
      <c r="M4477" t="s">
        <v>27165</v>
      </c>
      <c r="N4477" t="s">
        <v>11539</v>
      </c>
      <c r="O4477" t="s">
        <v>13631</v>
      </c>
      <c r="P4477" t="s">
        <v>35201</v>
      </c>
      <c r="Q4477" t="s">
        <v>27165</v>
      </c>
    </row>
    <row r="4478" spans="12:17" x14ac:dyDescent="0.3">
      <c r="L4478">
        <v>4472</v>
      </c>
      <c r="M4478" t="s">
        <v>27166</v>
      </c>
      <c r="N4478" t="s">
        <v>11541</v>
      </c>
      <c r="O4478" t="s">
        <v>13633</v>
      </c>
      <c r="P4478" t="s">
        <v>35202</v>
      </c>
      <c r="Q4478" t="s">
        <v>27166</v>
      </c>
    </row>
    <row r="4479" spans="12:17" x14ac:dyDescent="0.3">
      <c r="L4479">
        <v>4473</v>
      </c>
      <c r="M4479" t="s">
        <v>13634</v>
      </c>
      <c r="N4479" t="s">
        <v>11544</v>
      </c>
      <c r="O4479" t="s">
        <v>13636</v>
      </c>
      <c r="P4479" t="s">
        <v>35203</v>
      </c>
      <c r="Q4479" t="s">
        <v>13634</v>
      </c>
    </row>
    <row r="4480" spans="12:17" x14ac:dyDescent="0.3">
      <c r="L4480">
        <v>4474</v>
      </c>
      <c r="M4480" t="s">
        <v>3171</v>
      </c>
      <c r="N4480" t="s">
        <v>28415</v>
      </c>
      <c r="O4480" t="s">
        <v>3172</v>
      </c>
      <c r="P4480" t="s">
        <v>35204</v>
      </c>
      <c r="Q4480" t="s">
        <v>3171</v>
      </c>
    </row>
    <row r="4481" spans="12:17" x14ac:dyDescent="0.3">
      <c r="L4481">
        <v>4475</v>
      </c>
      <c r="M4481" t="s">
        <v>3173</v>
      </c>
      <c r="N4481" t="s">
        <v>28417</v>
      </c>
      <c r="O4481" t="s">
        <v>3174</v>
      </c>
      <c r="P4481" t="s">
        <v>35205</v>
      </c>
      <c r="Q4481" t="s">
        <v>3173</v>
      </c>
    </row>
    <row r="4482" spans="12:17" x14ac:dyDescent="0.3">
      <c r="L4482">
        <v>4476</v>
      </c>
      <c r="M4482" t="s">
        <v>3175</v>
      </c>
      <c r="N4482" t="s">
        <v>28419</v>
      </c>
      <c r="O4482" t="s">
        <v>3176</v>
      </c>
      <c r="P4482" t="s">
        <v>35206</v>
      </c>
      <c r="Q4482" t="s">
        <v>3175</v>
      </c>
    </row>
    <row r="4483" spans="12:17" x14ac:dyDescent="0.3">
      <c r="L4483">
        <v>4477</v>
      </c>
      <c r="M4483" t="s">
        <v>3177</v>
      </c>
      <c r="N4483" t="s">
        <v>28421</v>
      </c>
      <c r="O4483" t="s">
        <v>3178</v>
      </c>
      <c r="P4483" t="s">
        <v>35207</v>
      </c>
      <c r="Q4483" t="s">
        <v>3177</v>
      </c>
    </row>
    <row r="4484" spans="12:17" x14ac:dyDescent="0.3">
      <c r="L4484">
        <v>4478</v>
      </c>
      <c r="M4484" t="s">
        <v>3179</v>
      </c>
      <c r="N4484" t="s">
        <v>28423</v>
      </c>
      <c r="O4484" t="s">
        <v>3180</v>
      </c>
      <c r="P4484" t="s">
        <v>35208</v>
      </c>
      <c r="Q4484" t="s">
        <v>3179</v>
      </c>
    </row>
    <row r="4485" spans="12:17" x14ac:dyDescent="0.3">
      <c r="L4485">
        <v>4479</v>
      </c>
      <c r="M4485" t="s">
        <v>3181</v>
      </c>
      <c r="N4485" t="s">
        <v>28425</v>
      </c>
      <c r="O4485" t="s">
        <v>3182</v>
      </c>
      <c r="P4485" t="s">
        <v>35209</v>
      </c>
      <c r="Q4485" t="s">
        <v>3181</v>
      </c>
    </row>
    <row r="4486" spans="12:17" x14ac:dyDescent="0.3">
      <c r="L4486">
        <v>4480</v>
      </c>
      <c r="M4486" t="s">
        <v>3183</v>
      </c>
      <c r="N4486" t="s">
        <v>28427</v>
      </c>
      <c r="O4486" t="s">
        <v>3184</v>
      </c>
      <c r="P4486" t="s">
        <v>35210</v>
      </c>
      <c r="Q4486" t="s">
        <v>3183</v>
      </c>
    </row>
    <row r="4487" spans="12:17" x14ac:dyDescent="0.3">
      <c r="L4487">
        <v>4481</v>
      </c>
      <c r="M4487" t="s">
        <v>3185</v>
      </c>
      <c r="N4487" t="s">
        <v>28429</v>
      </c>
      <c r="O4487" t="s">
        <v>3186</v>
      </c>
      <c r="P4487" t="s">
        <v>35211</v>
      </c>
      <c r="Q4487" t="s">
        <v>3185</v>
      </c>
    </row>
    <row r="4488" spans="12:17" x14ac:dyDescent="0.3">
      <c r="L4488">
        <v>4482</v>
      </c>
      <c r="M4488" t="s">
        <v>13643</v>
      </c>
      <c r="N4488" t="s">
        <v>11553</v>
      </c>
      <c r="O4488" t="s">
        <v>13645</v>
      </c>
      <c r="P4488" t="s">
        <v>35212</v>
      </c>
      <c r="Q4488" t="s">
        <v>13643</v>
      </c>
    </row>
    <row r="4489" spans="12:17" x14ac:dyDescent="0.3">
      <c r="L4489">
        <v>4483</v>
      </c>
      <c r="M4489" t="s">
        <v>13646</v>
      </c>
      <c r="N4489" t="s">
        <v>11382</v>
      </c>
      <c r="O4489" t="s">
        <v>35213</v>
      </c>
      <c r="P4489" t="s">
        <v>35214</v>
      </c>
      <c r="Q4489" t="s">
        <v>13646</v>
      </c>
    </row>
    <row r="4490" spans="12:17" x14ac:dyDescent="0.3">
      <c r="L4490">
        <v>4484</v>
      </c>
      <c r="M4490" t="s">
        <v>13647</v>
      </c>
      <c r="N4490" t="s">
        <v>11384</v>
      </c>
      <c r="O4490" t="s">
        <v>35215</v>
      </c>
      <c r="P4490" t="s">
        <v>35216</v>
      </c>
      <c r="Q4490" t="s">
        <v>13647</v>
      </c>
    </row>
    <row r="4491" spans="12:17" x14ac:dyDescent="0.3">
      <c r="L4491">
        <v>4485</v>
      </c>
      <c r="M4491" t="s">
        <v>13648</v>
      </c>
      <c r="N4491" t="s">
        <v>11387</v>
      </c>
      <c r="O4491" t="s">
        <v>35217</v>
      </c>
      <c r="P4491" t="s">
        <v>35218</v>
      </c>
      <c r="Q4491" t="s">
        <v>13648</v>
      </c>
    </row>
    <row r="4492" spans="12:17" x14ac:dyDescent="0.3">
      <c r="L4492">
        <v>4486</v>
      </c>
      <c r="M4492" t="s">
        <v>13649</v>
      </c>
      <c r="N4492" t="s">
        <v>11390</v>
      </c>
      <c r="O4492" t="s">
        <v>35219</v>
      </c>
      <c r="P4492" t="s">
        <v>35220</v>
      </c>
      <c r="Q4492" t="s">
        <v>13649</v>
      </c>
    </row>
    <row r="4493" spans="12:17" x14ac:dyDescent="0.3">
      <c r="L4493">
        <v>4487</v>
      </c>
      <c r="M4493" t="s">
        <v>13650</v>
      </c>
      <c r="N4493" t="s">
        <v>11393</v>
      </c>
      <c r="O4493" t="s">
        <v>35221</v>
      </c>
      <c r="P4493" t="s">
        <v>35222</v>
      </c>
      <c r="Q4493" t="s">
        <v>13650</v>
      </c>
    </row>
    <row r="4494" spans="12:17" x14ac:dyDescent="0.3">
      <c r="L4494">
        <v>4488</v>
      </c>
      <c r="M4494" t="s">
        <v>13651</v>
      </c>
      <c r="N4494" t="s">
        <v>11396</v>
      </c>
      <c r="O4494" t="s">
        <v>35223</v>
      </c>
      <c r="P4494" t="s">
        <v>35224</v>
      </c>
      <c r="Q4494" t="s">
        <v>13651</v>
      </c>
    </row>
    <row r="4495" spans="12:17" x14ac:dyDescent="0.3">
      <c r="L4495">
        <v>4489</v>
      </c>
      <c r="M4495" t="s">
        <v>13652</v>
      </c>
      <c r="N4495" t="s">
        <v>35128</v>
      </c>
      <c r="O4495" t="s">
        <v>35225</v>
      </c>
      <c r="P4495" t="s">
        <v>35226</v>
      </c>
      <c r="Q4495" t="s">
        <v>13652</v>
      </c>
    </row>
    <row r="4496" spans="12:17" x14ac:dyDescent="0.3">
      <c r="L4496">
        <v>4490</v>
      </c>
      <c r="M4496" t="s">
        <v>13654</v>
      </c>
      <c r="N4496" t="s">
        <v>11401</v>
      </c>
      <c r="O4496" t="s">
        <v>35227</v>
      </c>
      <c r="P4496" t="s">
        <v>35228</v>
      </c>
      <c r="Q4496" t="s">
        <v>13654</v>
      </c>
    </row>
    <row r="4497" spans="12:17" x14ac:dyDescent="0.3">
      <c r="L4497">
        <v>4491</v>
      </c>
      <c r="M4497" t="s">
        <v>13655</v>
      </c>
      <c r="N4497" t="s">
        <v>11402</v>
      </c>
      <c r="O4497" t="s">
        <v>35229</v>
      </c>
      <c r="P4497" t="s">
        <v>35230</v>
      </c>
      <c r="Q4497" t="s">
        <v>13655</v>
      </c>
    </row>
    <row r="4498" spans="12:17" x14ac:dyDescent="0.3">
      <c r="L4498">
        <v>4492</v>
      </c>
      <c r="M4498" t="s">
        <v>13656</v>
      </c>
      <c r="N4498" t="s">
        <v>11404</v>
      </c>
      <c r="O4498" t="s">
        <v>35231</v>
      </c>
      <c r="P4498" t="s">
        <v>35232</v>
      </c>
      <c r="Q4498" t="s">
        <v>13656</v>
      </c>
    </row>
    <row r="4499" spans="12:17" x14ac:dyDescent="0.3">
      <c r="L4499">
        <v>4493</v>
      </c>
      <c r="M4499" t="s">
        <v>13657</v>
      </c>
      <c r="N4499" t="s">
        <v>11406</v>
      </c>
      <c r="O4499" t="s">
        <v>35233</v>
      </c>
      <c r="P4499" t="s">
        <v>35234</v>
      </c>
      <c r="Q4499" t="s">
        <v>13657</v>
      </c>
    </row>
    <row r="4500" spans="12:17" x14ac:dyDescent="0.3">
      <c r="L4500">
        <v>4494</v>
      </c>
      <c r="M4500" t="s">
        <v>13658</v>
      </c>
      <c r="N4500" t="s">
        <v>11408</v>
      </c>
      <c r="O4500" t="s">
        <v>35235</v>
      </c>
      <c r="P4500" t="s">
        <v>35236</v>
      </c>
      <c r="Q4500" t="s">
        <v>13658</v>
      </c>
    </row>
    <row r="4501" spans="12:17" x14ac:dyDescent="0.3">
      <c r="L4501">
        <v>4495</v>
      </c>
      <c r="M4501" t="s">
        <v>13659</v>
      </c>
      <c r="N4501" t="s">
        <v>26174</v>
      </c>
      <c r="O4501" t="s">
        <v>35237</v>
      </c>
      <c r="P4501" t="s">
        <v>35238</v>
      </c>
      <c r="Q4501" t="s">
        <v>13659</v>
      </c>
    </row>
    <row r="4502" spans="12:17" x14ac:dyDescent="0.3">
      <c r="L4502">
        <v>4496</v>
      </c>
      <c r="M4502" t="s">
        <v>13660</v>
      </c>
      <c r="N4502" t="s">
        <v>26175</v>
      </c>
      <c r="O4502" t="s">
        <v>35239</v>
      </c>
      <c r="P4502" t="s">
        <v>35240</v>
      </c>
      <c r="Q4502" t="s">
        <v>13660</v>
      </c>
    </row>
    <row r="4503" spans="12:17" x14ac:dyDescent="0.3">
      <c r="L4503">
        <v>4497</v>
      </c>
      <c r="M4503" t="s">
        <v>13661</v>
      </c>
      <c r="N4503" t="s">
        <v>26176</v>
      </c>
      <c r="O4503" t="s">
        <v>35241</v>
      </c>
      <c r="P4503" t="s">
        <v>35242</v>
      </c>
      <c r="Q4503" t="s">
        <v>13661</v>
      </c>
    </row>
    <row r="4504" spans="12:17" x14ac:dyDescent="0.3">
      <c r="L4504">
        <v>4498</v>
      </c>
      <c r="M4504" t="s">
        <v>13662</v>
      </c>
      <c r="N4504" t="s">
        <v>11416</v>
      </c>
      <c r="O4504" t="s">
        <v>35243</v>
      </c>
      <c r="P4504" t="s">
        <v>35244</v>
      </c>
      <c r="Q4504" t="s">
        <v>13662</v>
      </c>
    </row>
    <row r="4505" spans="12:17" x14ac:dyDescent="0.3">
      <c r="L4505">
        <v>4499</v>
      </c>
      <c r="M4505" t="s">
        <v>13663</v>
      </c>
      <c r="N4505" t="s">
        <v>35139</v>
      </c>
      <c r="O4505" t="s">
        <v>35245</v>
      </c>
      <c r="P4505" t="s">
        <v>35246</v>
      </c>
      <c r="Q4505" t="s">
        <v>13663</v>
      </c>
    </row>
    <row r="4506" spans="12:17" x14ac:dyDescent="0.3">
      <c r="L4506">
        <v>4500</v>
      </c>
      <c r="M4506" t="s">
        <v>35247</v>
      </c>
      <c r="N4506" t="s">
        <v>35142</v>
      </c>
      <c r="O4506" t="s">
        <v>35248</v>
      </c>
      <c r="P4506" t="s">
        <v>35249</v>
      </c>
      <c r="Q4506" t="s">
        <v>35247</v>
      </c>
    </row>
    <row r="4507" spans="12:17" x14ac:dyDescent="0.3">
      <c r="L4507">
        <v>4501</v>
      </c>
      <c r="M4507" t="s">
        <v>13664</v>
      </c>
      <c r="N4507" t="s">
        <v>11421</v>
      </c>
      <c r="O4507" t="s">
        <v>35250</v>
      </c>
      <c r="P4507" t="s">
        <v>35251</v>
      </c>
      <c r="Q4507" t="s">
        <v>13664</v>
      </c>
    </row>
    <row r="4508" spans="12:17" x14ac:dyDescent="0.3">
      <c r="L4508">
        <v>4502</v>
      </c>
      <c r="M4508" t="s">
        <v>13665</v>
      </c>
      <c r="N4508" t="s">
        <v>11424</v>
      </c>
      <c r="O4508" t="s">
        <v>35252</v>
      </c>
      <c r="P4508" t="s">
        <v>35253</v>
      </c>
      <c r="Q4508" t="s">
        <v>13665</v>
      </c>
    </row>
    <row r="4509" spans="12:17" x14ac:dyDescent="0.3">
      <c r="L4509">
        <v>4503</v>
      </c>
      <c r="M4509" t="s">
        <v>13666</v>
      </c>
      <c r="N4509" t="s">
        <v>11426</v>
      </c>
      <c r="O4509" t="s">
        <v>35254</v>
      </c>
      <c r="P4509" t="s">
        <v>35255</v>
      </c>
      <c r="Q4509" t="s">
        <v>13666</v>
      </c>
    </row>
    <row r="4510" spans="12:17" x14ac:dyDescent="0.3">
      <c r="L4510">
        <v>4504</v>
      </c>
      <c r="M4510" t="s">
        <v>13667</v>
      </c>
      <c r="N4510" t="s">
        <v>11428</v>
      </c>
      <c r="O4510" t="s">
        <v>35256</v>
      </c>
      <c r="P4510" t="s">
        <v>35257</v>
      </c>
      <c r="Q4510" t="s">
        <v>13667</v>
      </c>
    </row>
    <row r="4511" spans="12:17" x14ac:dyDescent="0.3">
      <c r="L4511">
        <v>4505</v>
      </c>
      <c r="M4511" t="s">
        <v>13668</v>
      </c>
      <c r="N4511" t="s">
        <v>11431</v>
      </c>
      <c r="O4511" t="s">
        <v>35258</v>
      </c>
      <c r="P4511" t="s">
        <v>35259</v>
      </c>
      <c r="Q4511" t="s">
        <v>13668</v>
      </c>
    </row>
    <row r="4512" spans="12:17" x14ac:dyDescent="0.3">
      <c r="L4512">
        <v>4506</v>
      </c>
      <c r="M4512" t="s">
        <v>13669</v>
      </c>
      <c r="N4512" t="s">
        <v>11434</v>
      </c>
      <c r="O4512" t="s">
        <v>35260</v>
      </c>
      <c r="P4512" t="s">
        <v>35261</v>
      </c>
      <c r="Q4512" t="s">
        <v>13669</v>
      </c>
    </row>
    <row r="4513" spans="12:17" x14ac:dyDescent="0.3">
      <c r="L4513">
        <v>4507</v>
      </c>
      <c r="M4513" t="s">
        <v>3171</v>
      </c>
      <c r="N4513" t="s">
        <v>28415</v>
      </c>
      <c r="O4513" t="s">
        <v>3172</v>
      </c>
      <c r="P4513" t="s">
        <v>35262</v>
      </c>
      <c r="Q4513" t="s">
        <v>3171</v>
      </c>
    </row>
    <row r="4514" spans="12:17" x14ac:dyDescent="0.3">
      <c r="L4514">
        <v>4508</v>
      </c>
      <c r="M4514" t="s">
        <v>3173</v>
      </c>
      <c r="N4514" t="s">
        <v>28417</v>
      </c>
      <c r="O4514" t="s">
        <v>3174</v>
      </c>
      <c r="P4514" t="s">
        <v>35263</v>
      </c>
      <c r="Q4514" t="s">
        <v>3173</v>
      </c>
    </row>
    <row r="4515" spans="12:17" x14ac:dyDescent="0.3">
      <c r="L4515">
        <v>4509</v>
      </c>
      <c r="M4515" t="s">
        <v>3175</v>
      </c>
      <c r="N4515" t="s">
        <v>28419</v>
      </c>
      <c r="O4515" t="s">
        <v>3176</v>
      </c>
      <c r="P4515" t="s">
        <v>35264</v>
      </c>
      <c r="Q4515" t="s">
        <v>3175</v>
      </c>
    </row>
    <row r="4516" spans="12:17" x14ac:dyDescent="0.3">
      <c r="L4516">
        <v>4510</v>
      </c>
      <c r="M4516" t="s">
        <v>3177</v>
      </c>
      <c r="N4516" t="s">
        <v>28421</v>
      </c>
      <c r="O4516" t="s">
        <v>3178</v>
      </c>
      <c r="P4516" t="s">
        <v>35265</v>
      </c>
      <c r="Q4516" t="s">
        <v>3177</v>
      </c>
    </row>
    <row r="4517" spans="12:17" x14ac:dyDescent="0.3">
      <c r="L4517">
        <v>4511</v>
      </c>
      <c r="M4517" t="s">
        <v>3179</v>
      </c>
      <c r="N4517" t="s">
        <v>28423</v>
      </c>
      <c r="O4517" t="s">
        <v>3180</v>
      </c>
      <c r="P4517" t="s">
        <v>35266</v>
      </c>
      <c r="Q4517" t="s">
        <v>3179</v>
      </c>
    </row>
    <row r="4518" spans="12:17" x14ac:dyDescent="0.3">
      <c r="L4518">
        <v>4512</v>
      </c>
      <c r="M4518" t="s">
        <v>3181</v>
      </c>
      <c r="N4518" t="s">
        <v>28425</v>
      </c>
      <c r="O4518" t="s">
        <v>3182</v>
      </c>
      <c r="P4518" t="s">
        <v>35267</v>
      </c>
      <c r="Q4518" t="s">
        <v>3181</v>
      </c>
    </row>
    <row r="4519" spans="12:17" x14ac:dyDescent="0.3">
      <c r="L4519">
        <v>4513</v>
      </c>
      <c r="M4519" t="s">
        <v>3183</v>
      </c>
      <c r="N4519" t="s">
        <v>28427</v>
      </c>
      <c r="O4519" t="s">
        <v>3184</v>
      </c>
      <c r="P4519" t="s">
        <v>35268</v>
      </c>
      <c r="Q4519" t="s">
        <v>3183</v>
      </c>
    </row>
    <row r="4520" spans="12:17" x14ac:dyDescent="0.3">
      <c r="L4520">
        <v>4514</v>
      </c>
      <c r="M4520" t="s">
        <v>3185</v>
      </c>
      <c r="N4520" t="s">
        <v>28429</v>
      </c>
      <c r="O4520" t="s">
        <v>3186</v>
      </c>
      <c r="P4520" t="s">
        <v>35269</v>
      </c>
      <c r="Q4520" t="s">
        <v>3185</v>
      </c>
    </row>
    <row r="4521" spans="12:17" x14ac:dyDescent="0.3">
      <c r="L4521">
        <v>4515</v>
      </c>
      <c r="M4521" t="s">
        <v>3187</v>
      </c>
      <c r="N4521" t="s">
        <v>28431</v>
      </c>
      <c r="O4521" t="s">
        <v>3188</v>
      </c>
      <c r="P4521" t="s">
        <v>35270</v>
      </c>
      <c r="Q4521" t="s">
        <v>3187</v>
      </c>
    </row>
    <row r="4522" spans="12:17" x14ac:dyDescent="0.3">
      <c r="L4522">
        <v>4516</v>
      </c>
      <c r="M4522" t="s">
        <v>3189</v>
      </c>
      <c r="N4522" t="s">
        <v>28390</v>
      </c>
      <c r="O4522" t="s">
        <v>3190</v>
      </c>
      <c r="P4522" t="s">
        <v>35271</v>
      </c>
      <c r="Q4522" t="s">
        <v>3189</v>
      </c>
    </row>
    <row r="4523" spans="12:17" x14ac:dyDescent="0.3">
      <c r="L4523">
        <v>4517</v>
      </c>
      <c r="M4523" t="s">
        <v>3191</v>
      </c>
      <c r="N4523" t="s">
        <v>28392</v>
      </c>
      <c r="O4523" t="s">
        <v>3192</v>
      </c>
      <c r="P4523" t="s">
        <v>35272</v>
      </c>
      <c r="Q4523" t="s">
        <v>3191</v>
      </c>
    </row>
    <row r="4524" spans="12:17" x14ac:dyDescent="0.3">
      <c r="L4524">
        <v>4518</v>
      </c>
      <c r="M4524" t="s">
        <v>13670</v>
      </c>
      <c r="N4524" t="s">
        <v>11437</v>
      </c>
      <c r="O4524" t="s">
        <v>35273</v>
      </c>
      <c r="P4524" t="s">
        <v>35274</v>
      </c>
      <c r="Q4524" t="s">
        <v>13670</v>
      </c>
    </row>
    <row r="4525" spans="12:17" x14ac:dyDescent="0.3">
      <c r="L4525">
        <v>4519</v>
      </c>
      <c r="M4525" t="s">
        <v>13671</v>
      </c>
      <c r="N4525" t="s">
        <v>11440</v>
      </c>
      <c r="O4525" t="s">
        <v>35275</v>
      </c>
      <c r="P4525" t="s">
        <v>35276</v>
      </c>
      <c r="Q4525" t="s">
        <v>13671</v>
      </c>
    </row>
    <row r="4526" spans="12:17" x14ac:dyDescent="0.3">
      <c r="L4526">
        <v>4520</v>
      </c>
      <c r="M4526" t="s">
        <v>13672</v>
      </c>
      <c r="N4526" t="s">
        <v>11443</v>
      </c>
      <c r="O4526" t="s">
        <v>35277</v>
      </c>
      <c r="P4526" t="s">
        <v>35278</v>
      </c>
      <c r="Q4526" t="s">
        <v>13672</v>
      </c>
    </row>
    <row r="4527" spans="12:17" x14ac:dyDescent="0.3">
      <c r="L4527">
        <v>4521</v>
      </c>
      <c r="M4527" t="s">
        <v>35279</v>
      </c>
      <c r="N4527" t="s">
        <v>11445</v>
      </c>
      <c r="O4527" t="s">
        <v>35280</v>
      </c>
      <c r="P4527" t="s">
        <v>35281</v>
      </c>
      <c r="Q4527" t="s">
        <v>35279</v>
      </c>
    </row>
    <row r="4528" spans="12:17" x14ac:dyDescent="0.3">
      <c r="L4528">
        <v>4522</v>
      </c>
      <c r="M4528" t="s">
        <v>13673</v>
      </c>
      <c r="N4528" t="s">
        <v>11448</v>
      </c>
      <c r="O4528" t="s">
        <v>35282</v>
      </c>
      <c r="P4528" t="s">
        <v>35283</v>
      </c>
      <c r="Q4528" t="s">
        <v>13673</v>
      </c>
    </row>
    <row r="4529" spans="12:17" x14ac:dyDescent="0.3">
      <c r="L4529">
        <v>4523</v>
      </c>
      <c r="M4529" t="s">
        <v>13674</v>
      </c>
      <c r="N4529" t="s">
        <v>11451</v>
      </c>
      <c r="O4529" t="s">
        <v>35284</v>
      </c>
      <c r="P4529" t="s">
        <v>35285</v>
      </c>
      <c r="Q4529" t="s">
        <v>13674</v>
      </c>
    </row>
    <row r="4530" spans="12:17" x14ac:dyDescent="0.3">
      <c r="L4530">
        <v>4524</v>
      </c>
      <c r="M4530" t="s">
        <v>13675</v>
      </c>
      <c r="N4530" t="s">
        <v>11454</v>
      </c>
      <c r="O4530" t="s">
        <v>35286</v>
      </c>
      <c r="P4530" t="s">
        <v>35287</v>
      </c>
      <c r="Q4530" t="s">
        <v>13675</v>
      </c>
    </row>
    <row r="4531" spans="12:17" x14ac:dyDescent="0.3">
      <c r="L4531">
        <v>4525</v>
      </c>
      <c r="M4531" t="s">
        <v>13676</v>
      </c>
      <c r="N4531" t="s">
        <v>11457</v>
      </c>
      <c r="O4531" t="s">
        <v>35288</v>
      </c>
      <c r="P4531" t="s">
        <v>35289</v>
      </c>
      <c r="Q4531" t="s">
        <v>13676</v>
      </c>
    </row>
    <row r="4532" spans="12:17" x14ac:dyDescent="0.3">
      <c r="L4532">
        <v>4526</v>
      </c>
      <c r="M4532" t="s">
        <v>13677</v>
      </c>
      <c r="N4532" t="s">
        <v>11460</v>
      </c>
      <c r="O4532" t="s">
        <v>35290</v>
      </c>
      <c r="P4532" t="s">
        <v>35291</v>
      </c>
      <c r="Q4532" t="s">
        <v>13677</v>
      </c>
    </row>
    <row r="4533" spans="12:17" x14ac:dyDescent="0.3">
      <c r="L4533">
        <v>4527</v>
      </c>
      <c r="M4533" t="s">
        <v>13653</v>
      </c>
      <c r="N4533" t="s">
        <v>11400</v>
      </c>
      <c r="O4533" t="s">
        <v>35292</v>
      </c>
      <c r="P4533" t="s">
        <v>35293</v>
      </c>
      <c r="Q4533" t="s">
        <v>13653</v>
      </c>
    </row>
    <row r="4534" spans="12:17" x14ac:dyDescent="0.3">
      <c r="L4534">
        <v>4528</v>
      </c>
      <c r="M4534" t="s">
        <v>13678</v>
      </c>
      <c r="N4534" t="s">
        <v>11463</v>
      </c>
      <c r="O4534" t="s">
        <v>35294</v>
      </c>
      <c r="P4534" t="s">
        <v>35295</v>
      </c>
      <c r="Q4534" t="s">
        <v>13678</v>
      </c>
    </row>
    <row r="4535" spans="12:17" x14ac:dyDescent="0.3">
      <c r="L4535">
        <v>4529</v>
      </c>
      <c r="M4535" t="s">
        <v>13679</v>
      </c>
      <c r="N4535" t="s">
        <v>11466</v>
      </c>
      <c r="O4535" t="s">
        <v>35296</v>
      </c>
      <c r="P4535" t="s">
        <v>35297</v>
      </c>
      <c r="Q4535" t="s">
        <v>13679</v>
      </c>
    </row>
    <row r="4536" spans="12:17" x14ac:dyDescent="0.3">
      <c r="L4536">
        <v>4530</v>
      </c>
      <c r="M4536" t="s">
        <v>13680</v>
      </c>
      <c r="N4536" t="s">
        <v>11469</v>
      </c>
      <c r="O4536" t="s">
        <v>35298</v>
      </c>
      <c r="P4536" t="s">
        <v>35299</v>
      </c>
      <c r="Q4536" t="s">
        <v>13680</v>
      </c>
    </row>
    <row r="4537" spans="12:17" x14ac:dyDescent="0.3">
      <c r="L4537">
        <v>4531</v>
      </c>
      <c r="M4537" t="s">
        <v>13681</v>
      </c>
      <c r="N4537" t="s">
        <v>11472</v>
      </c>
      <c r="O4537" t="s">
        <v>35300</v>
      </c>
      <c r="P4537" t="s">
        <v>35301</v>
      </c>
      <c r="Q4537" t="s">
        <v>13681</v>
      </c>
    </row>
    <row r="4538" spans="12:17" x14ac:dyDescent="0.3">
      <c r="L4538">
        <v>4532</v>
      </c>
      <c r="M4538" t="s">
        <v>13682</v>
      </c>
      <c r="N4538" t="s">
        <v>11475</v>
      </c>
      <c r="O4538" t="s">
        <v>35302</v>
      </c>
      <c r="P4538" t="s">
        <v>35303</v>
      </c>
      <c r="Q4538" t="s">
        <v>13682</v>
      </c>
    </row>
    <row r="4539" spans="12:17" x14ac:dyDescent="0.3">
      <c r="L4539">
        <v>4533</v>
      </c>
      <c r="M4539" t="s">
        <v>13683</v>
      </c>
      <c r="N4539" t="s">
        <v>11478</v>
      </c>
      <c r="O4539" t="s">
        <v>35304</v>
      </c>
      <c r="P4539" t="s">
        <v>35305</v>
      </c>
      <c r="Q4539" t="s">
        <v>13683</v>
      </c>
    </row>
    <row r="4540" spans="12:17" x14ac:dyDescent="0.3">
      <c r="L4540">
        <v>4534</v>
      </c>
      <c r="M4540" t="s">
        <v>13684</v>
      </c>
      <c r="N4540" t="s">
        <v>11481</v>
      </c>
      <c r="O4540" t="s">
        <v>35306</v>
      </c>
      <c r="P4540" t="s">
        <v>35307</v>
      </c>
      <c r="Q4540" t="s">
        <v>13684</v>
      </c>
    </row>
    <row r="4541" spans="12:17" x14ac:dyDescent="0.3">
      <c r="L4541">
        <v>4535</v>
      </c>
      <c r="M4541" t="s">
        <v>13685</v>
      </c>
      <c r="N4541" t="s">
        <v>11484</v>
      </c>
      <c r="O4541" t="s">
        <v>35308</v>
      </c>
      <c r="P4541" t="s">
        <v>35309</v>
      </c>
      <c r="Q4541" t="s">
        <v>13685</v>
      </c>
    </row>
    <row r="4542" spans="12:17" x14ac:dyDescent="0.3">
      <c r="L4542">
        <v>4536</v>
      </c>
      <c r="M4542" t="s">
        <v>13686</v>
      </c>
      <c r="N4542" t="s">
        <v>11487</v>
      </c>
      <c r="O4542" t="s">
        <v>35310</v>
      </c>
      <c r="P4542" t="s">
        <v>35311</v>
      </c>
      <c r="Q4542" t="s">
        <v>13686</v>
      </c>
    </row>
    <row r="4543" spans="12:17" x14ac:dyDescent="0.3">
      <c r="L4543">
        <v>4537</v>
      </c>
      <c r="M4543" t="s">
        <v>13687</v>
      </c>
      <c r="N4543" t="s">
        <v>11490</v>
      </c>
      <c r="O4543" t="s">
        <v>35312</v>
      </c>
      <c r="P4543" t="s">
        <v>35313</v>
      </c>
      <c r="Q4543" t="s">
        <v>13687</v>
      </c>
    </row>
    <row r="4544" spans="12:17" x14ac:dyDescent="0.3">
      <c r="L4544">
        <v>4538</v>
      </c>
      <c r="M4544" t="s">
        <v>13688</v>
      </c>
      <c r="N4544" t="s">
        <v>11493</v>
      </c>
      <c r="O4544" t="s">
        <v>35314</v>
      </c>
      <c r="P4544" t="s">
        <v>35315</v>
      </c>
      <c r="Q4544" t="s">
        <v>13688</v>
      </c>
    </row>
    <row r="4545" spans="12:17" x14ac:dyDescent="0.3">
      <c r="L4545">
        <v>4539</v>
      </c>
      <c r="M4545" t="s">
        <v>13689</v>
      </c>
      <c r="N4545" t="s">
        <v>11496</v>
      </c>
      <c r="O4545" t="s">
        <v>35316</v>
      </c>
      <c r="P4545" t="s">
        <v>35317</v>
      </c>
      <c r="Q4545" t="s">
        <v>13689</v>
      </c>
    </row>
    <row r="4546" spans="12:17" x14ac:dyDescent="0.3">
      <c r="L4546">
        <v>4540</v>
      </c>
      <c r="M4546" t="s">
        <v>13690</v>
      </c>
      <c r="N4546" t="s">
        <v>11499</v>
      </c>
      <c r="O4546" t="s">
        <v>35318</v>
      </c>
      <c r="P4546" t="s">
        <v>35319</v>
      </c>
      <c r="Q4546" t="s">
        <v>13690</v>
      </c>
    </row>
    <row r="4547" spans="12:17" x14ac:dyDescent="0.3">
      <c r="L4547">
        <v>4541</v>
      </c>
      <c r="M4547" t="s">
        <v>13691</v>
      </c>
      <c r="N4547" t="s">
        <v>11502</v>
      </c>
      <c r="O4547" t="s">
        <v>35320</v>
      </c>
      <c r="P4547" t="s">
        <v>35321</v>
      </c>
      <c r="Q4547" t="s">
        <v>13691</v>
      </c>
    </row>
    <row r="4548" spans="12:17" x14ac:dyDescent="0.3">
      <c r="L4548">
        <v>4542</v>
      </c>
      <c r="M4548" t="s">
        <v>13692</v>
      </c>
      <c r="N4548" t="s">
        <v>11505</v>
      </c>
      <c r="O4548" t="s">
        <v>35322</v>
      </c>
      <c r="P4548" t="s">
        <v>35323</v>
      </c>
      <c r="Q4548" t="s">
        <v>13692</v>
      </c>
    </row>
    <row r="4549" spans="12:17" x14ac:dyDescent="0.3">
      <c r="L4549">
        <v>4543</v>
      </c>
      <c r="M4549" t="s">
        <v>13693</v>
      </c>
      <c r="N4549" t="s">
        <v>11508</v>
      </c>
      <c r="O4549" t="s">
        <v>35324</v>
      </c>
      <c r="P4549" t="s">
        <v>35325</v>
      </c>
      <c r="Q4549" t="s">
        <v>13693</v>
      </c>
    </row>
    <row r="4550" spans="12:17" x14ac:dyDescent="0.3">
      <c r="L4550">
        <v>4544</v>
      </c>
      <c r="M4550" t="s">
        <v>13694</v>
      </c>
      <c r="N4550" t="s">
        <v>11511</v>
      </c>
      <c r="O4550" t="s">
        <v>35326</v>
      </c>
      <c r="P4550" t="s">
        <v>35327</v>
      </c>
      <c r="Q4550" t="s">
        <v>13694</v>
      </c>
    </row>
    <row r="4551" spans="12:17" x14ac:dyDescent="0.3">
      <c r="L4551">
        <v>4545</v>
      </c>
      <c r="M4551" t="s">
        <v>13695</v>
      </c>
      <c r="N4551" t="s">
        <v>11514</v>
      </c>
      <c r="O4551" t="s">
        <v>35328</v>
      </c>
      <c r="P4551" t="s">
        <v>35329</v>
      </c>
      <c r="Q4551" t="s">
        <v>13695</v>
      </c>
    </row>
    <row r="4552" spans="12:17" x14ac:dyDescent="0.3">
      <c r="L4552">
        <v>4546</v>
      </c>
      <c r="M4552" t="s">
        <v>13696</v>
      </c>
      <c r="N4552" t="s">
        <v>11517</v>
      </c>
      <c r="O4552" t="s">
        <v>35330</v>
      </c>
      <c r="P4552" t="s">
        <v>35331</v>
      </c>
      <c r="Q4552" t="s">
        <v>13696</v>
      </c>
    </row>
    <row r="4553" spans="12:17" x14ac:dyDescent="0.3">
      <c r="L4553">
        <v>4547</v>
      </c>
      <c r="M4553" t="s">
        <v>13697</v>
      </c>
      <c r="N4553" t="s">
        <v>11520</v>
      </c>
      <c r="O4553" t="s">
        <v>35332</v>
      </c>
      <c r="P4553" t="s">
        <v>35333</v>
      </c>
      <c r="Q4553" t="s">
        <v>13697</v>
      </c>
    </row>
    <row r="4554" spans="12:17" x14ac:dyDescent="0.3">
      <c r="L4554">
        <v>4548</v>
      </c>
      <c r="M4554" t="s">
        <v>13698</v>
      </c>
      <c r="N4554" t="s">
        <v>11523</v>
      </c>
      <c r="O4554" t="s">
        <v>35334</v>
      </c>
      <c r="P4554" t="s">
        <v>35335</v>
      </c>
      <c r="Q4554" t="s">
        <v>13698</v>
      </c>
    </row>
    <row r="4555" spans="12:17" x14ac:dyDescent="0.3">
      <c r="L4555">
        <v>4549</v>
      </c>
      <c r="M4555" t="s">
        <v>13699</v>
      </c>
      <c r="N4555" t="s">
        <v>11526</v>
      </c>
      <c r="O4555" t="s">
        <v>35336</v>
      </c>
      <c r="P4555" t="s">
        <v>35337</v>
      </c>
      <c r="Q4555" t="s">
        <v>13699</v>
      </c>
    </row>
    <row r="4556" spans="12:17" x14ac:dyDescent="0.3">
      <c r="L4556">
        <v>4550</v>
      </c>
      <c r="M4556" t="s">
        <v>13700</v>
      </c>
      <c r="N4556" t="s">
        <v>11529</v>
      </c>
      <c r="O4556" t="s">
        <v>35338</v>
      </c>
      <c r="P4556" t="s">
        <v>35339</v>
      </c>
      <c r="Q4556" t="s">
        <v>13700</v>
      </c>
    </row>
    <row r="4557" spans="12:17" x14ac:dyDescent="0.3">
      <c r="L4557">
        <v>4551</v>
      </c>
      <c r="M4557" t="s">
        <v>13701</v>
      </c>
      <c r="N4557" t="s">
        <v>11532</v>
      </c>
      <c r="O4557" t="s">
        <v>35340</v>
      </c>
      <c r="P4557" t="s">
        <v>35341</v>
      </c>
      <c r="Q4557" t="s">
        <v>13701</v>
      </c>
    </row>
    <row r="4558" spans="12:17" x14ac:dyDescent="0.3">
      <c r="L4558">
        <v>4552</v>
      </c>
      <c r="M4558" t="s">
        <v>13702</v>
      </c>
      <c r="N4558" t="s">
        <v>11535</v>
      </c>
      <c r="O4558" t="s">
        <v>35342</v>
      </c>
      <c r="P4558" t="s">
        <v>35343</v>
      </c>
      <c r="Q4558" t="s">
        <v>13702</v>
      </c>
    </row>
    <row r="4559" spans="12:17" x14ac:dyDescent="0.3">
      <c r="L4559">
        <v>4553</v>
      </c>
      <c r="M4559" t="s">
        <v>27167</v>
      </c>
      <c r="N4559" t="s">
        <v>11537</v>
      </c>
      <c r="O4559" t="s">
        <v>35344</v>
      </c>
      <c r="P4559" t="s">
        <v>35345</v>
      </c>
      <c r="Q4559" t="s">
        <v>27167</v>
      </c>
    </row>
    <row r="4560" spans="12:17" x14ac:dyDescent="0.3">
      <c r="L4560">
        <v>4554</v>
      </c>
      <c r="M4560" t="s">
        <v>27168</v>
      </c>
      <c r="N4560" t="s">
        <v>11539</v>
      </c>
      <c r="O4560" t="s">
        <v>35346</v>
      </c>
      <c r="P4560" t="s">
        <v>35347</v>
      </c>
      <c r="Q4560" t="s">
        <v>27168</v>
      </c>
    </row>
    <row r="4561" spans="12:17" x14ac:dyDescent="0.3">
      <c r="L4561">
        <v>4555</v>
      </c>
      <c r="M4561" t="s">
        <v>27169</v>
      </c>
      <c r="N4561" t="s">
        <v>11541</v>
      </c>
      <c r="O4561" t="s">
        <v>35348</v>
      </c>
      <c r="P4561" t="s">
        <v>35349</v>
      </c>
      <c r="Q4561" t="s">
        <v>27169</v>
      </c>
    </row>
    <row r="4562" spans="12:17" x14ac:dyDescent="0.3">
      <c r="L4562">
        <v>4556</v>
      </c>
      <c r="M4562" t="s">
        <v>13703</v>
      </c>
      <c r="N4562" t="s">
        <v>11544</v>
      </c>
      <c r="O4562" t="s">
        <v>35350</v>
      </c>
      <c r="P4562" t="s">
        <v>35351</v>
      </c>
      <c r="Q4562" t="s">
        <v>13703</v>
      </c>
    </row>
    <row r="4563" spans="12:17" x14ac:dyDescent="0.3">
      <c r="L4563">
        <v>4557</v>
      </c>
      <c r="M4563" t="s">
        <v>13704</v>
      </c>
      <c r="N4563" t="s">
        <v>11546</v>
      </c>
      <c r="O4563" t="s">
        <v>35352</v>
      </c>
      <c r="P4563" t="s">
        <v>35353</v>
      </c>
      <c r="Q4563" t="s">
        <v>13704</v>
      </c>
    </row>
    <row r="4564" spans="12:17" x14ac:dyDescent="0.3">
      <c r="L4564">
        <v>4558</v>
      </c>
      <c r="M4564" t="s">
        <v>13705</v>
      </c>
      <c r="N4564" t="s">
        <v>11547</v>
      </c>
      <c r="O4564" t="s">
        <v>35354</v>
      </c>
      <c r="P4564" t="s">
        <v>35355</v>
      </c>
      <c r="Q4564" t="s">
        <v>13705</v>
      </c>
    </row>
    <row r="4565" spans="12:17" x14ac:dyDescent="0.3">
      <c r="L4565">
        <v>4559</v>
      </c>
      <c r="M4565" t="s">
        <v>13706</v>
      </c>
      <c r="N4565" t="s">
        <v>11548</v>
      </c>
      <c r="O4565" t="s">
        <v>35356</v>
      </c>
      <c r="P4565" t="s">
        <v>35357</v>
      </c>
      <c r="Q4565" t="s">
        <v>13706</v>
      </c>
    </row>
    <row r="4566" spans="12:17" x14ac:dyDescent="0.3">
      <c r="L4566">
        <v>4560</v>
      </c>
      <c r="M4566" t="s">
        <v>13707</v>
      </c>
      <c r="N4566" t="s">
        <v>11549</v>
      </c>
      <c r="O4566" t="s">
        <v>35358</v>
      </c>
      <c r="P4566" t="s">
        <v>35359</v>
      </c>
      <c r="Q4566" t="s">
        <v>13707</v>
      </c>
    </row>
    <row r="4567" spans="12:17" x14ac:dyDescent="0.3">
      <c r="L4567">
        <v>4561</v>
      </c>
      <c r="M4567" t="s">
        <v>13708</v>
      </c>
      <c r="N4567" t="s">
        <v>11550</v>
      </c>
      <c r="O4567" t="s">
        <v>35360</v>
      </c>
      <c r="P4567" t="s">
        <v>35361</v>
      </c>
      <c r="Q4567" t="s">
        <v>13708</v>
      </c>
    </row>
    <row r="4568" spans="12:17" x14ac:dyDescent="0.3">
      <c r="L4568">
        <v>4562</v>
      </c>
      <c r="M4568" t="s">
        <v>13709</v>
      </c>
      <c r="N4568" t="s">
        <v>11551</v>
      </c>
      <c r="O4568" t="s">
        <v>35362</v>
      </c>
      <c r="P4568" t="s">
        <v>35363</v>
      </c>
      <c r="Q4568" t="s">
        <v>13709</v>
      </c>
    </row>
    <row r="4569" spans="12:17" x14ac:dyDescent="0.3">
      <c r="L4569">
        <v>4563</v>
      </c>
      <c r="M4569" t="s">
        <v>13710</v>
      </c>
      <c r="N4569" t="s">
        <v>11549</v>
      </c>
      <c r="O4569" t="s">
        <v>35364</v>
      </c>
      <c r="P4569" t="s">
        <v>35365</v>
      </c>
      <c r="Q4569" t="s">
        <v>13710</v>
      </c>
    </row>
    <row r="4570" spans="12:17" x14ac:dyDescent="0.3">
      <c r="L4570">
        <v>4564</v>
      </c>
      <c r="M4570" t="s">
        <v>13711</v>
      </c>
      <c r="N4570" t="s">
        <v>11550</v>
      </c>
      <c r="O4570" t="s">
        <v>35366</v>
      </c>
      <c r="P4570" t="s">
        <v>35367</v>
      </c>
      <c r="Q4570" t="s">
        <v>13711</v>
      </c>
    </row>
    <row r="4571" spans="12:17" x14ac:dyDescent="0.3">
      <c r="L4571">
        <v>4565</v>
      </c>
      <c r="M4571" t="s">
        <v>13712</v>
      </c>
      <c r="N4571" t="s">
        <v>11553</v>
      </c>
      <c r="O4571" t="s">
        <v>35368</v>
      </c>
      <c r="P4571" t="s">
        <v>35369</v>
      </c>
      <c r="Q4571" t="s">
        <v>13712</v>
      </c>
    </row>
    <row r="4572" spans="12:17" x14ac:dyDescent="0.3">
      <c r="L4572">
        <v>4566</v>
      </c>
      <c r="M4572" t="s">
        <v>13713</v>
      </c>
      <c r="N4572" t="s">
        <v>11623</v>
      </c>
      <c r="O4572" t="s">
        <v>35370</v>
      </c>
      <c r="P4572" t="s">
        <v>35371</v>
      </c>
      <c r="Q4572" t="s">
        <v>13713</v>
      </c>
    </row>
    <row r="4573" spans="12:17" x14ac:dyDescent="0.3">
      <c r="L4573">
        <v>4567</v>
      </c>
      <c r="M4573" t="s">
        <v>13715</v>
      </c>
      <c r="N4573" t="s">
        <v>11625</v>
      </c>
      <c r="O4573" t="s">
        <v>17070</v>
      </c>
      <c r="P4573" t="s">
        <v>35372</v>
      </c>
      <c r="Q4573" t="s">
        <v>13715</v>
      </c>
    </row>
    <row r="4574" spans="12:17" x14ac:dyDescent="0.3">
      <c r="L4574">
        <v>4568</v>
      </c>
      <c r="M4574" t="s">
        <v>13717</v>
      </c>
      <c r="N4574" t="s">
        <v>11628</v>
      </c>
      <c r="O4574" t="s">
        <v>17073</v>
      </c>
      <c r="P4574" t="s">
        <v>35373</v>
      </c>
      <c r="Q4574" t="s">
        <v>13717</v>
      </c>
    </row>
    <row r="4575" spans="12:17" x14ac:dyDescent="0.3">
      <c r="L4575">
        <v>4569</v>
      </c>
      <c r="M4575" t="s">
        <v>13719</v>
      </c>
      <c r="N4575" t="s">
        <v>11631</v>
      </c>
      <c r="O4575" t="s">
        <v>17076</v>
      </c>
      <c r="P4575" t="s">
        <v>35374</v>
      </c>
      <c r="Q4575" t="s">
        <v>13719</v>
      </c>
    </row>
    <row r="4576" spans="12:17" x14ac:dyDescent="0.3">
      <c r="L4576">
        <v>4570</v>
      </c>
      <c r="M4576" t="s">
        <v>13721</v>
      </c>
      <c r="N4576" t="s">
        <v>11634</v>
      </c>
      <c r="O4576" t="s">
        <v>17079</v>
      </c>
      <c r="P4576" t="s">
        <v>35375</v>
      </c>
      <c r="Q4576" t="s">
        <v>13721</v>
      </c>
    </row>
    <row r="4577" spans="12:17" x14ac:dyDescent="0.3">
      <c r="L4577">
        <v>4571</v>
      </c>
      <c r="M4577" t="s">
        <v>13723</v>
      </c>
      <c r="N4577" t="s">
        <v>11637</v>
      </c>
      <c r="O4577" t="s">
        <v>17082</v>
      </c>
      <c r="P4577" t="s">
        <v>35376</v>
      </c>
      <c r="Q4577" t="s">
        <v>13723</v>
      </c>
    </row>
    <row r="4578" spans="12:17" x14ac:dyDescent="0.3">
      <c r="L4578">
        <v>4572</v>
      </c>
      <c r="M4578" t="s">
        <v>13725</v>
      </c>
      <c r="N4578" t="s">
        <v>35377</v>
      </c>
      <c r="O4578" t="s">
        <v>35378</v>
      </c>
      <c r="P4578" t="s">
        <v>26341</v>
      </c>
      <c r="Q4578" t="s">
        <v>13725</v>
      </c>
    </row>
    <row r="4579" spans="12:17" x14ac:dyDescent="0.3">
      <c r="L4579">
        <v>4573</v>
      </c>
      <c r="M4579" t="s">
        <v>13728</v>
      </c>
      <c r="N4579" t="s">
        <v>11643</v>
      </c>
      <c r="O4579" t="s">
        <v>26343</v>
      </c>
      <c r="P4579" t="s">
        <v>35379</v>
      </c>
      <c r="Q4579" t="s">
        <v>13728</v>
      </c>
    </row>
    <row r="4580" spans="12:17" x14ac:dyDescent="0.3">
      <c r="L4580">
        <v>4574</v>
      </c>
      <c r="M4580" t="s">
        <v>13730</v>
      </c>
      <c r="N4580" t="s">
        <v>11645</v>
      </c>
      <c r="O4580" t="s">
        <v>26344</v>
      </c>
      <c r="P4580" t="s">
        <v>35380</v>
      </c>
      <c r="Q4580" t="s">
        <v>13730</v>
      </c>
    </row>
    <row r="4581" spans="12:17" x14ac:dyDescent="0.3">
      <c r="L4581">
        <v>4575</v>
      </c>
      <c r="M4581" t="s">
        <v>13732</v>
      </c>
      <c r="N4581" t="s">
        <v>11647</v>
      </c>
      <c r="O4581" t="s">
        <v>26345</v>
      </c>
      <c r="P4581" t="s">
        <v>35381</v>
      </c>
      <c r="Q4581" t="s">
        <v>13732</v>
      </c>
    </row>
    <row r="4582" spans="12:17" x14ac:dyDescent="0.3">
      <c r="L4582">
        <v>4576</v>
      </c>
      <c r="M4582" t="s">
        <v>13734</v>
      </c>
      <c r="N4582" t="s">
        <v>11649</v>
      </c>
      <c r="O4582" t="s">
        <v>26346</v>
      </c>
      <c r="P4582" t="s">
        <v>35382</v>
      </c>
      <c r="Q4582" t="s">
        <v>13734</v>
      </c>
    </row>
    <row r="4583" spans="12:17" x14ac:dyDescent="0.3">
      <c r="L4583">
        <v>4577</v>
      </c>
      <c r="M4583" t="s">
        <v>13736</v>
      </c>
      <c r="N4583" t="s">
        <v>11651</v>
      </c>
      <c r="O4583" t="s">
        <v>26347</v>
      </c>
      <c r="P4583" t="s">
        <v>35383</v>
      </c>
      <c r="Q4583" t="s">
        <v>13736</v>
      </c>
    </row>
    <row r="4584" spans="12:17" x14ac:dyDescent="0.3">
      <c r="L4584">
        <v>4578</v>
      </c>
      <c r="M4584" t="s">
        <v>13738</v>
      </c>
      <c r="N4584" t="s">
        <v>26185</v>
      </c>
      <c r="O4584" t="s">
        <v>17097</v>
      </c>
      <c r="P4584" t="s">
        <v>35384</v>
      </c>
      <c r="Q4584" t="s">
        <v>13738</v>
      </c>
    </row>
    <row r="4585" spans="12:17" x14ac:dyDescent="0.3">
      <c r="L4585">
        <v>4579</v>
      </c>
      <c r="M4585" t="s">
        <v>13739</v>
      </c>
      <c r="N4585" t="s">
        <v>26186</v>
      </c>
      <c r="O4585" t="s">
        <v>17099</v>
      </c>
      <c r="P4585" t="s">
        <v>35385</v>
      </c>
      <c r="Q4585" t="s">
        <v>13739</v>
      </c>
    </row>
    <row r="4586" spans="12:17" x14ac:dyDescent="0.3">
      <c r="L4586">
        <v>4580</v>
      </c>
      <c r="M4586" t="s">
        <v>13740</v>
      </c>
      <c r="N4586" t="s">
        <v>26187</v>
      </c>
      <c r="O4586" t="s">
        <v>17101</v>
      </c>
      <c r="P4586" t="s">
        <v>35386</v>
      </c>
      <c r="Q4586" t="s">
        <v>13740</v>
      </c>
    </row>
    <row r="4587" spans="12:17" x14ac:dyDescent="0.3">
      <c r="L4587">
        <v>4581</v>
      </c>
      <c r="M4587" t="s">
        <v>13741</v>
      </c>
      <c r="N4587" t="s">
        <v>11659</v>
      </c>
      <c r="O4587" t="s">
        <v>17104</v>
      </c>
      <c r="P4587" t="s">
        <v>35387</v>
      </c>
      <c r="Q4587" t="s">
        <v>13741</v>
      </c>
    </row>
    <row r="4588" spans="12:17" x14ac:dyDescent="0.3">
      <c r="L4588">
        <v>4582</v>
      </c>
      <c r="M4588" t="s">
        <v>13743</v>
      </c>
      <c r="N4588" t="s">
        <v>35388</v>
      </c>
      <c r="O4588" t="s">
        <v>17106</v>
      </c>
      <c r="P4588" t="s">
        <v>35389</v>
      </c>
      <c r="Q4588" t="s">
        <v>13743</v>
      </c>
    </row>
    <row r="4589" spans="12:17" x14ac:dyDescent="0.3">
      <c r="L4589">
        <v>4583</v>
      </c>
      <c r="M4589" t="s">
        <v>35390</v>
      </c>
      <c r="N4589" t="s">
        <v>35391</v>
      </c>
      <c r="O4589" t="s">
        <v>35392</v>
      </c>
      <c r="P4589" t="s">
        <v>35393</v>
      </c>
      <c r="Q4589" t="s">
        <v>35390</v>
      </c>
    </row>
    <row r="4590" spans="12:17" x14ac:dyDescent="0.3">
      <c r="L4590">
        <v>4584</v>
      </c>
      <c r="M4590" t="s">
        <v>13744</v>
      </c>
      <c r="N4590" t="s">
        <v>11664</v>
      </c>
      <c r="O4590" t="s">
        <v>17109</v>
      </c>
      <c r="P4590" t="s">
        <v>35394</v>
      </c>
      <c r="Q4590" t="s">
        <v>13744</v>
      </c>
    </row>
    <row r="4591" spans="12:17" x14ac:dyDescent="0.3">
      <c r="L4591">
        <v>4585</v>
      </c>
      <c r="M4591" t="s">
        <v>13746</v>
      </c>
      <c r="N4591" t="s">
        <v>11667</v>
      </c>
      <c r="O4591" t="s">
        <v>35395</v>
      </c>
      <c r="P4591" t="s">
        <v>35396</v>
      </c>
      <c r="Q4591" t="s">
        <v>13746</v>
      </c>
    </row>
    <row r="4592" spans="12:17" x14ac:dyDescent="0.3">
      <c r="L4592">
        <v>4586</v>
      </c>
      <c r="M4592" t="s">
        <v>13748</v>
      </c>
      <c r="N4592" t="s">
        <v>11669</v>
      </c>
      <c r="O4592" t="s">
        <v>35397</v>
      </c>
      <c r="P4592" t="s">
        <v>35398</v>
      </c>
      <c r="Q4592" t="s">
        <v>13748</v>
      </c>
    </row>
    <row r="4593" spans="12:17" x14ac:dyDescent="0.3">
      <c r="L4593">
        <v>4587</v>
      </c>
      <c r="M4593" t="s">
        <v>13750</v>
      </c>
      <c r="N4593" t="s">
        <v>11671</v>
      </c>
      <c r="O4593" t="s">
        <v>17116</v>
      </c>
      <c r="P4593" t="s">
        <v>35399</v>
      </c>
      <c r="Q4593" t="s">
        <v>13750</v>
      </c>
    </row>
    <row r="4594" spans="12:17" x14ac:dyDescent="0.3">
      <c r="L4594">
        <v>4588</v>
      </c>
      <c r="M4594" t="s">
        <v>13752</v>
      </c>
      <c r="N4594" t="s">
        <v>11674</v>
      </c>
      <c r="O4594" t="s">
        <v>17119</v>
      </c>
      <c r="P4594" t="s">
        <v>35400</v>
      </c>
      <c r="Q4594" t="s">
        <v>13752</v>
      </c>
    </row>
    <row r="4595" spans="12:17" x14ac:dyDescent="0.3">
      <c r="L4595">
        <v>4589</v>
      </c>
      <c r="M4595" t="s">
        <v>13754</v>
      </c>
      <c r="N4595" t="s">
        <v>11677</v>
      </c>
      <c r="O4595" t="s">
        <v>17122</v>
      </c>
      <c r="P4595" t="s">
        <v>35401</v>
      </c>
      <c r="Q4595" t="s">
        <v>13754</v>
      </c>
    </row>
    <row r="4596" spans="12:17" x14ac:dyDescent="0.3">
      <c r="L4596">
        <v>4590</v>
      </c>
      <c r="M4596" t="s">
        <v>13756</v>
      </c>
      <c r="N4596" t="s">
        <v>11680</v>
      </c>
      <c r="O4596" t="s">
        <v>17125</v>
      </c>
      <c r="P4596" t="s">
        <v>35402</v>
      </c>
      <c r="Q4596" t="s">
        <v>13756</v>
      </c>
    </row>
    <row r="4597" spans="12:17" x14ac:dyDescent="0.3">
      <c r="L4597">
        <v>4591</v>
      </c>
      <c r="M4597" t="s">
        <v>13758</v>
      </c>
      <c r="N4597" t="s">
        <v>11683</v>
      </c>
      <c r="O4597" t="s">
        <v>17128</v>
      </c>
      <c r="P4597" t="s">
        <v>35403</v>
      </c>
      <c r="Q4597" t="s">
        <v>13758</v>
      </c>
    </row>
    <row r="4598" spans="12:17" x14ac:dyDescent="0.3">
      <c r="L4598">
        <v>4592</v>
      </c>
      <c r="M4598" t="s">
        <v>13760</v>
      </c>
      <c r="N4598" t="s">
        <v>11686</v>
      </c>
      <c r="O4598" t="s">
        <v>17131</v>
      </c>
      <c r="P4598" t="s">
        <v>35404</v>
      </c>
      <c r="Q4598" t="s">
        <v>13760</v>
      </c>
    </row>
    <row r="4599" spans="12:17" x14ac:dyDescent="0.3">
      <c r="L4599">
        <v>4593</v>
      </c>
      <c r="M4599" t="s">
        <v>13762</v>
      </c>
      <c r="N4599" t="s">
        <v>11689</v>
      </c>
      <c r="O4599" t="s">
        <v>17134</v>
      </c>
      <c r="P4599" t="s">
        <v>35405</v>
      </c>
      <c r="Q4599" t="s">
        <v>13762</v>
      </c>
    </row>
    <row r="4600" spans="12:17" x14ac:dyDescent="0.3">
      <c r="L4600">
        <v>4594</v>
      </c>
      <c r="M4600" t="s">
        <v>13764</v>
      </c>
      <c r="N4600" t="s">
        <v>11692</v>
      </c>
      <c r="O4600" t="s">
        <v>17137</v>
      </c>
      <c r="P4600" t="s">
        <v>35406</v>
      </c>
      <c r="Q4600" t="s">
        <v>13764</v>
      </c>
    </row>
    <row r="4601" spans="12:17" x14ac:dyDescent="0.3">
      <c r="L4601">
        <v>4595</v>
      </c>
      <c r="M4601" t="s">
        <v>13766</v>
      </c>
      <c r="N4601" t="s">
        <v>11695</v>
      </c>
      <c r="O4601" t="s">
        <v>17140</v>
      </c>
      <c r="P4601" t="s">
        <v>35407</v>
      </c>
      <c r="Q4601" t="s">
        <v>13766</v>
      </c>
    </row>
    <row r="4602" spans="12:17" x14ac:dyDescent="0.3">
      <c r="L4602">
        <v>4596</v>
      </c>
      <c r="M4602" t="s">
        <v>13768</v>
      </c>
      <c r="N4602" t="s">
        <v>11698</v>
      </c>
      <c r="O4602" t="s">
        <v>17143</v>
      </c>
      <c r="P4602" t="s">
        <v>35408</v>
      </c>
      <c r="Q4602" t="s">
        <v>13768</v>
      </c>
    </row>
    <row r="4603" spans="12:17" x14ac:dyDescent="0.3">
      <c r="L4603">
        <v>4597</v>
      </c>
      <c r="M4603" t="s">
        <v>13770</v>
      </c>
      <c r="N4603" t="s">
        <v>11701</v>
      </c>
      <c r="O4603" t="s">
        <v>17146</v>
      </c>
      <c r="P4603" t="s">
        <v>35409</v>
      </c>
      <c r="Q4603" t="s">
        <v>13770</v>
      </c>
    </row>
    <row r="4604" spans="12:17" x14ac:dyDescent="0.3">
      <c r="L4604">
        <v>4598</v>
      </c>
      <c r="M4604" t="s">
        <v>13772</v>
      </c>
      <c r="N4604" t="s">
        <v>11704</v>
      </c>
      <c r="O4604" t="s">
        <v>17149</v>
      </c>
      <c r="P4604" t="s">
        <v>35410</v>
      </c>
      <c r="Q4604" t="s">
        <v>13772</v>
      </c>
    </row>
    <row r="4605" spans="12:17" x14ac:dyDescent="0.3">
      <c r="L4605">
        <v>4599</v>
      </c>
      <c r="M4605" t="s">
        <v>13774</v>
      </c>
      <c r="N4605" t="s">
        <v>11707</v>
      </c>
      <c r="O4605" t="s">
        <v>17152</v>
      </c>
      <c r="P4605" t="s">
        <v>35411</v>
      </c>
      <c r="Q4605" t="s">
        <v>13774</v>
      </c>
    </row>
    <row r="4606" spans="12:17" x14ac:dyDescent="0.3">
      <c r="L4606">
        <v>4600</v>
      </c>
      <c r="M4606" t="s">
        <v>13776</v>
      </c>
      <c r="N4606" t="s">
        <v>11710</v>
      </c>
      <c r="O4606" t="s">
        <v>17155</v>
      </c>
      <c r="P4606" t="s">
        <v>35412</v>
      </c>
      <c r="Q4606" t="s">
        <v>13776</v>
      </c>
    </row>
    <row r="4607" spans="12:17" x14ac:dyDescent="0.3">
      <c r="L4607">
        <v>4601</v>
      </c>
      <c r="M4607" t="s">
        <v>13778</v>
      </c>
      <c r="N4607" t="s">
        <v>11713</v>
      </c>
      <c r="O4607" t="s">
        <v>17158</v>
      </c>
      <c r="P4607" t="s">
        <v>35413</v>
      </c>
      <c r="Q4607" t="s">
        <v>13778</v>
      </c>
    </row>
    <row r="4608" spans="12:17" x14ac:dyDescent="0.3">
      <c r="L4608">
        <v>4602</v>
      </c>
      <c r="M4608" t="s">
        <v>13780</v>
      </c>
      <c r="N4608" t="s">
        <v>11716</v>
      </c>
      <c r="O4608" t="s">
        <v>17161</v>
      </c>
      <c r="P4608" t="s">
        <v>35414</v>
      </c>
      <c r="Q4608" t="s">
        <v>13780</v>
      </c>
    </row>
    <row r="4609" spans="12:17" x14ac:dyDescent="0.3">
      <c r="L4609">
        <v>4603</v>
      </c>
      <c r="M4609" t="s">
        <v>13782</v>
      </c>
      <c r="N4609" t="s">
        <v>11719</v>
      </c>
      <c r="O4609" t="s">
        <v>17164</v>
      </c>
      <c r="P4609" t="s">
        <v>35415</v>
      </c>
      <c r="Q4609" t="s">
        <v>13782</v>
      </c>
    </row>
    <row r="4610" spans="12:17" x14ac:dyDescent="0.3">
      <c r="L4610">
        <v>4604</v>
      </c>
      <c r="M4610" t="s">
        <v>35416</v>
      </c>
      <c r="N4610" t="s">
        <v>11721</v>
      </c>
      <c r="O4610" t="s">
        <v>17166</v>
      </c>
      <c r="P4610" t="s">
        <v>35417</v>
      </c>
      <c r="Q4610" t="s">
        <v>35416</v>
      </c>
    </row>
    <row r="4611" spans="12:17" x14ac:dyDescent="0.3">
      <c r="L4611">
        <v>4605</v>
      </c>
      <c r="M4611" t="s">
        <v>13785</v>
      </c>
      <c r="N4611" t="s">
        <v>11724</v>
      </c>
      <c r="O4611" t="s">
        <v>17169</v>
      </c>
      <c r="P4611" t="s">
        <v>35418</v>
      </c>
      <c r="Q4611" t="s">
        <v>13785</v>
      </c>
    </row>
    <row r="4612" spans="12:17" x14ac:dyDescent="0.3">
      <c r="L4612">
        <v>4606</v>
      </c>
      <c r="M4612" t="s">
        <v>13787</v>
      </c>
      <c r="N4612" t="s">
        <v>11727</v>
      </c>
      <c r="O4612" t="s">
        <v>17172</v>
      </c>
      <c r="P4612" t="s">
        <v>35419</v>
      </c>
      <c r="Q4612" t="s">
        <v>13787</v>
      </c>
    </row>
    <row r="4613" spans="12:17" x14ac:dyDescent="0.3">
      <c r="L4613">
        <v>4607</v>
      </c>
      <c r="M4613" t="s">
        <v>13789</v>
      </c>
      <c r="N4613" t="s">
        <v>11730</v>
      </c>
      <c r="O4613" t="s">
        <v>17175</v>
      </c>
      <c r="P4613" t="s">
        <v>35420</v>
      </c>
      <c r="Q4613" t="s">
        <v>13789</v>
      </c>
    </row>
    <row r="4614" spans="12:17" x14ac:dyDescent="0.3">
      <c r="L4614">
        <v>4608</v>
      </c>
      <c r="M4614" t="s">
        <v>13791</v>
      </c>
      <c r="N4614" t="s">
        <v>11733</v>
      </c>
      <c r="O4614" t="s">
        <v>17178</v>
      </c>
      <c r="P4614" t="s">
        <v>35421</v>
      </c>
      <c r="Q4614" t="s">
        <v>13791</v>
      </c>
    </row>
    <row r="4615" spans="12:17" x14ac:dyDescent="0.3">
      <c r="L4615">
        <v>4609</v>
      </c>
      <c r="M4615" t="s">
        <v>13793</v>
      </c>
      <c r="N4615" t="s">
        <v>11736</v>
      </c>
      <c r="O4615" t="s">
        <v>17181</v>
      </c>
      <c r="P4615" t="s">
        <v>35422</v>
      </c>
      <c r="Q4615" t="s">
        <v>13793</v>
      </c>
    </row>
    <row r="4616" spans="12:17" x14ac:dyDescent="0.3">
      <c r="L4616">
        <v>4610</v>
      </c>
      <c r="M4616" t="s">
        <v>13726</v>
      </c>
      <c r="N4616" t="s">
        <v>11641</v>
      </c>
      <c r="O4616" t="s">
        <v>26351</v>
      </c>
      <c r="P4616" t="s">
        <v>35423</v>
      </c>
      <c r="Q4616" t="s">
        <v>13726</v>
      </c>
    </row>
    <row r="4617" spans="12:17" x14ac:dyDescent="0.3">
      <c r="L4617">
        <v>4611</v>
      </c>
      <c r="M4617" t="s">
        <v>13795</v>
      </c>
      <c r="N4617" t="s">
        <v>11739</v>
      </c>
      <c r="O4617" t="s">
        <v>17184</v>
      </c>
      <c r="P4617" t="s">
        <v>35424</v>
      </c>
      <c r="Q4617" t="s">
        <v>13795</v>
      </c>
    </row>
    <row r="4618" spans="12:17" x14ac:dyDescent="0.3">
      <c r="L4618">
        <v>4612</v>
      </c>
      <c r="M4618" t="s">
        <v>13797</v>
      </c>
      <c r="N4618" t="s">
        <v>11742</v>
      </c>
      <c r="O4618" t="s">
        <v>17187</v>
      </c>
      <c r="P4618" t="s">
        <v>35425</v>
      </c>
      <c r="Q4618" t="s">
        <v>13797</v>
      </c>
    </row>
    <row r="4619" spans="12:17" x14ac:dyDescent="0.3">
      <c r="L4619">
        <v>4613</v>
      </c>
      <c r="M4619" t="s">
        <v>13799</v>
      </c>
      <c r="N4619" t="s">
        <v>11745</v>
      </c>
      <c r="O4619" t="s">
        <v>17190</v>
      </c>
      <c r="P4619" t="s">
        <v>35426</v>
      </c>
      <c r="Q4619" t="s">
        <v>13799</v>
      </c>
    </row>
    <row r="4620" spans="12:17" x14ac:dyDescent="0.3">
      <c r="L4620">
        <v>4614</v>
      </c>
      <c r="M4620" t="s">
        <v>13801</v>
      </c>
      <c r="N4620" t="s">
        <v>11748</v>
      </c>
      <c r="O4620" t="s">
        <v>17193</v>
      </c>
      <c r="P4620" t="s">
        <v>35427</v>
      </c>
      <c r="Q4620" t="s">
        <v>13801</v>
      </c>
    </row>
    <row r="4621" spans="12:17" x14ac:dyDescent="0.3">
      <c r="L4621">
        <v>4615</v>
      </c>
      <c r="M4621" t="s">
        <v>13803</v>
      </c>
      <c r="N4621" t="s">
        <v>11751</v>
      </c>
      <c r="O4621" t="s">
        <v>17196</v>
      </c>
      <c r="P4621" t="s">
        <v>35428</v>
      </c>
      <c r="Q4621" t="s">
        <v>13803</v>
      </c>
    </row>
    <row r="4622" spans="12:17" x14ac:dyDescent="0.3">
      <c r="L4622">
        <v>4616</v>
      </c>
      <c r="M4622" t="s">
        <v>13805</v>
      </c>
      <c r="N4622" t="s">
        <v>11754</v>
      </c>
      <c r="O4622" t="s">
        <v>17199</v>
      </c>
      <c r="P4622" t="s">
        <v>35429</v>
      </c>
      <c r="Q4622" t="s">
        <v>13805</v>
      </c>
    </row>
    <row r="4623" spans="12:17" x14ac:dyDescent="0.3">
      <c r="L4623">
        <v>4617</v>
      </c>
      <c r="M4623" t="s">
        <v>13807</v>
      </c>
      <c r="N4623" t="s">
        <v>11757</v>
      </c>
      <c r="O4623" t="s">
        <v>17202</v>
      </c>
      <c r="P4623" t="s">
        <v>35430</v>
      </c>
      <c r="Q4623" t="s">
        <v>13807</v>
      </c>
    </row>
    <row r="4624" spans="12:17" x14ac:dyDescent="0.3">
      <c r="L4624">
        <v>4618</v>
      </c>
      <c r="M4624" t="s">
        <v>13809</v>
      </c>
      <c r="N4624" t="s">
        <v>11760</v>
      </c>
      <c r="O4624" t="s">
        <v>17205</v>
      </c>
      <c r="P4624" t="s">
        <v>35431</v>
      </c>
      <c r="Q4624" t="s">
        <v>13809</v>
      </c>
    </row>
    <row r="4625" spans="12:17" x14ac:dyDescent="0.3">
      <c r="L4625">
        <v>4619</v>
      </c>
      <c r="M4625" t="s">
        <v>13811</v>
      </c>
      <c r="N4625" t="s">
        <v>11763</v>
      </c>
      <c r="O4625" t="s">
        <v>17208</v>
      </c>
      <c r="P4625" t="s">
        <v>35432</v>
      </c>
      <c r="Q4625" t="s">
        <v>13811</v>
      </c>
    </row>
    <row r="4626" spans="12:17" x14ac:dyDescent="0.3">
      <c r="L4626">
        <v>4620</v>
      </c>
      <c r="M4626" t="s">
        <v>13813</v>
      </c>
      <c r="N4626" t="s">
        <v>11766</v>
      </c>
      <c r="O4626" t="s">
        <v>17211</v>
      </c>
      <c r="P4626" t="s">
        <v>35433</v>
      </c>
      <c r="Q4626" t="s">
        <v>13813</v>
      </c>
    </row>
    <row r="4627" spans="12:17" x14ac:dyDescent="0.3">
      <c r="L4627">
        <v>4621</v>
      </c>
      <c r="M4627" t="s">
        <v>13815</v>
      </c>
      <c r="N4627" t="s">
        <v>11769</v>
      </c>
      <c r="O4627" t="s">
        <v>17214</v>
      </c>
      <c r="P4627" t="s">
        <v>35434</v>
      </c>
      <c r="Q4627" t="s">
        <v>13815</v>
      </c>
    </row>
    <row r="4628" spans="12:17" x14ac:dyDescent="0.3">
      <c r="L4628">
        <v>4622</v>
      </c>
      <c r="M4628" t="s">
        <v>13817</v>
      </c>
      <c r="N4628" t="s">
        <v>11772</v>
      </c>
      <c r="O4628" t="s">
        <v>17217</v>
      </c>
      <c r="P4628" t="s">
        <v>35435</v>
      </c>
      <c r="Q4628" t="s">
        <v>13817</v>
      </c>
    </row>
    <row r="4629" spans="12:17" x14ac:dyDescent="0.3">
      <c r="L4629">
        <v>4623</v>
      </c>
      <c r="M4629" t="s">
        <v>13819</v>
      </c>
      <c r="N4629" t="s">
        <v>11775</v>
      </c>
      <c r="O4629" t="s">
        <v>17220</v>
      </c>
      <c r="P4629" t="s">
        <v>35436</v>
      </c>
      <c r="Q4629" t="s">
        <v>13819</v>
      </c>
    </row>
    <row r="4630" spans="12:17" x14ac:dyDescent="0.3">
      <c r="L4630">
        <v>4624</v>
      </c>
      <c r="M4630" t="s">
        <v>13821</v>
      </c>
      <c r="N4630" t="s">
        <v>11778</v>
      </c>
      <c r="O4630" t="s">
        <v>17223</v>
      </c>
      <c r="P4630" t="s">
        <v>35437</v>
      </c>
      <c r="Q4630" t="s">
        <v>13821</v>
      </c>
    </row>
    <row r="4631" spans="12:17" x14ac:dyDescent="0.3">
      <c r="L4631">
        <v>4625</v>
      </c>
      <c r="M4631" t="s">
        <v>13823</v>
      </c>
      <c r="N4631" t="s">
        <v>11781</v>
      </c>
      <c r="O4631" t="s">
        <v>17226</v>
      </c>
      <c r="P4631" t="s">
        <v>35438</v>
      </c>
      <c r="Q4631" t="s">
        <v>13823</v>
      </c>
    </row>
    <row r="4632" spans="12:17" x14ac:dyDescent="0.3">
      <c r="L4632">
        <v>4626</v>
      </c>
      <c r="M4632" t="s">
        <v>13825</v>
      </c>
      <c r="N4632" t="s">
        <v>11784</v>
      </c>
      <c r="O4632" t="s">
        <v>17229</v>
      </c>
      <c r="P4632" t="s">
        <v>35439</v>
      </c>
      <c r="Q4632" t="s">
        <v>13825</v>
      </c>
    </row>
    <row r="4633" spans="12:17" x14ac:dyDescent="0.3">
      <c r="L4633">
        <v>4627</v>
      </c>
      <c r="M4633" t="s">
        <v>13827</v>
      </c>
      <c r="N4633" t="s">
        <v>11787</v>
      </c>
      <c r="O4633" t="s">
        <v>17232</v>
      </c>
      <c r="P4633" t="s">
        <v>35440</v>
      </c>
      <c r="Q4633" t="s">
        <v>13827</v>
      </c>
    </row>
    <row r="4634" spans="12:17" x14ac:dyDescent="0.3">
      <c r="L4634">
        <v>4628</v>
      </c>
      <c r="M4634" t="s">
        <v>13829</v>
      </c>
      <c r="N4634" t="s">
        <v>11790</v>
      </c>
      <c r="O4634" t="s">
        <v>17235</v>
      </c>
      <c r="P4634" t="s">
        <v>35441</v>
      </c>
      <c r="Q4634" t="s">
        <v>13829</v>
      </c>
    </row>
    <row r="4635" spans="12:17" x14ac:dyDescent="0.3">
      <c r="L4635">
        <v>4629</v>
      </c>
      <c r="M4635" t="s">
        <v>13831</v>
      </c>
      <c r="N4635" t="s">
        <v>11793</v>
      </c>
      <c r="O4635" t="s">
        <v>17238</v>
      </c>
      <c r="P4635" t="s">
        <v>35442</v>
      </c>
      <c r="Q4635" t="s">
        <v>13831</v>
      </c>
    </row>
    <row r="4636" spans="12:17" x14ac:dyDescent="0.3">
      <c r="L4636">
        <v>4630</v>
      </c>
      <c r="M4636" t="s">
        <v>13833</v>
      </c>
      <c r="N4636" t="s">
        <v>11796</v>
      </c>
      <c r="O4636" t="s">
        <v>17241</v>
      </c>
      <c r="P4636" t="s">
        <v>35443</v>
      </c>
      <c r="Q4636" t="s">
        <v>13833</v>
      </c>
    </row>
    <row r="4637" spans="12:17" x14ac:dyDescent="0.3">
      <c r="L4637">
        <v>4631</v>
      </c>
      <c r="M4637" t="s">
        <v>13835</v>
      </c>
      <c r="N4637" t="s">
        <v>11799</v>
      </c>
      <c r="O4637" t="s">
        <v>17244</v>
      </c>
      <c r="P4637" t="s">
        <v>35444</v>
      </c>
      <c r="Q4637" t="s">
        <v>13835</v>
      </c>
    </row>
    <row r="4638" spans="12:17" x14ac:dyDescent="0.3">
      <c r="L4638">
        <v>4632</v>
      </c>
      <c r="M4638" t="s">
        <v>13837</v>
      </c>
      <c r="N4638" t="s">
        <v>11802</v>
      </c>
      <c r="O4638" t="s">
        <v>17247</v>
      </c>
      <c r="P4638" t="s">
        <v>35445</v>
      </c>
      <c r="Q4638" t="s">
        <v>13837</v>
      </c>
    </row>
    <row r="4639" spans="12:17" x14ac:dyDescent="0.3">
      <c r="L4639">
        <v>4633</v>
      </c>
      <c r="M4639" t="s">
        <v>13839</v>
      </c>
      <c r="N4639" t="s">
        <v>11805</v>
      </c>
      <c r="O4639" t="s">
        <v>17250</v>
      </c>
      <c r="P4639" t="s">
        <v>35446</v>
      </c>
      <c r="Q4639" t="s">
        <v>13839</v>
      </c>
    </row>
    <row r="4640" spans="12:17" x14ac:dyDescent="0.3">
      <c r="L4640">
        <v>4634</v>
      </c>
      <c r="M4640" t="s">
        <v>13841</v>
      </c>
      <c r="N4640" t="s">
        <v>11808</v>
      </c>
      <c r="O4640" t="s">
        <v>17253</v>
      </c>
      <c r="P4640" t="s">
        <v>35447</v>
      </c>
      <c r="Q4640" t="s">
        <v>13841</v>
      </c>
    </row>
    <row r="4641" spans="12:17" x14ac:dyDescent="0.3">
      <c r="L4641">
        <v>4635</v>
      </c>
      <c r="M4641" t="s">
        <v>13843</v>
      </c>
      <c r="N4641" t="s">
        <v>11811</v>
      </c>
      <c r="O4641" t="s">
        <v>17256</v>
      </c>
      <c r="P4641" t="s">
        <v>35448</v>
      </c>
      <c r="Q4641" t="s">
        <v>13843</v>
      </c>
    </row>
    <row r="4642" spans="12:17" x14ac:dyDescent="0.3">
      <c r="L4642">
        <v>4636</v>
      </c>
      <c r="M4642" t="s">
        <v>27170</v>
      </c>
      <c r="N4642" t="s">
        <v>11813</v>
      </c>
      <c r="O4642" t="s">
        <v>17258</v>
      </c>
      <c r="P4642" t="s">
        <v>35449</v>
      </c>
      <c r="Q4642" t="s">
        <v>27170</v>
      </c>
    </row>
    <row r="4643" spans="12:17" x14ac:dyDescent="0.3">
      <c r="L4643">
        <v>4637</v>
      </c>
      <c r="M4643" t="s">
        <v>27171</v>
      </c>
      <c r="N4643" t="s">
        <v>11815</v>
      </c>
      <c r="O4643" t="s">
        <v>17260</v>
      </c>
      <c r="P4643" t="s">
        <v>35450</v>
      </c>
      <c r="Q4643" t="s">
        <v>27171</v>
      </c>
    </row>
    <row r="4644" spans="12:17" x14ac:dyDescent="0.3">
      <c r="L4644">
        <v>4638</v>
      </c>
      <c r="M4644" t="s">
        <v>27172</v>
      </c>
      <c r="N4644" t="s">
        <v>11817</v>
      </c>
      <c r="O4644" t="s">
        <v>17261</v>
      </c>
      <c r="P4644" t="s">
        <v>35451</v>
      </c>
      <c r="Q4644" t="s">
        <v>27172</v>
      </c>
    </row>
    <row r="4645" spans="12:17" x14ac:dyDescent="0.3">
      <c r="L4645">
        <v>4639</v>
      </c>
      <c r="M4645" t="s">
        <v>13848</v>
      </c>
      <c r="N4645" t="s">
        <v>11820</v>
      </c>
      <c r="O4645" t="s">
        <v>17264</v>
      </c>
      <c r="P4645" t="s">
        <v>35452</v>
      </c>
      <c r="Q4645" t="s">
        <v>13848</v>
      </c>
    </row>
    <row r="4646" spans="12:17" x14ac:dyDescent="0.3">
      <c r="L4646">
        <v>4640</v>
      </c>
      <c r="M4646" t="s">
        <v>13850</v>
      </c>
      <c r="N4646" t="s">
        <v>11823</v>
      </c>
      <c r="O4646" t="s">
        <v>17267</v>
      </c>
      <c r="P4646" t="s">
        <v>35453</v>
      </c>
      <c r="Q4646" t="s">
        <v>13850</v>
      </c>
    </row>
    <row r="4647" spans="12:17" x14ac:dyDescent="0.3">
      <c r="L4647">
        <v>4641</v>
      </c>
      <c r="M4647" t="s">
        <v>13852</v>
      </c>
      <c r="N4647" t="s">
        <v>11826</v>
      </c>
      <c r="O4647" t="s">
        <v>17270</v>
      </c>
      <c r="P4647" t="s">
        <v>35454</v>
      </c>
      <c r="Q4647" t="s">
        <v>13852</v>
      </c>
    </row>
    <row r="4648" spans="12:17" x14ac:dyDescent="0.3">
      <c r="L4648">
        <v>4642</v>
      </c>
      <c r="M4648" t="s">
        <v>13854</v>
      </c>
      <c r="N4648" t="s">
        <v>11829</v>
      </c>
      <c r="O4648" t="s">
        <v>17273</v>
      </c>
      <c r="P4648" t="s">
        <v>35455</v>
      </c>
      <c r="Q4648" t="s">
        <v>13854</v>
      </c>
    </row>
    <row r="4649" spans="12:17" x14ac:dyDescent="0.3">
      <c r="L4649">
        <v>4643</v>
      </c>
      <c r="M4649" t="s">
        <v>13856</v>
      </c>
      <c r="N4649" t="s">
        <v>11832</v>
      </c>
      <c r="O4649" t="s">
        <v>17276</v>
      </c>
      <c r="P4649" t="s">
        <v>35456</v>
      </c>
      <c r="Q4649" t="s">
        <v>13856</v>
      </c>
    </row>
    <row r="4650" spans="12:17" x14ac:dyDescent="0.3">
      <c r="L4650">
        <v>4644</v>
      </c>
      <c r="M4650" t="s">
        <v>13858</v>
      </c>
      <c r="N4650" t="s">
        <v>11835</v>
      </c>
      <c r="O4650" t="s">
        <v>17279</v>
      </c>
      <c r="P4650" t="s">
        <v>35457</v>
      </c>
      <c r="Q4650" t="s">
        <v>13858</v>
      </c>
    </row>
    <row r="4651" spans="12:17" x14ac:dyDescent="0.3">
      <c r="L4651">
        <v>4645</v>
      </c>
      <c r="M4651" t="s">
        <v>13860</v>
      </c>
      <c r="N4651" t="s">
        <v>11838</v>
      </c>
      <c r="O4651" t="s">
        <v>17282</v>
      </c>
      <c r="P4651" t="s">
        <v>35458</v>
      </c>
      <c r="Q4651" t="s">
        <v>13860</v>
      </c>
    </row>
    <row r="4652" spans="12:17" x14ac:dyDescent="0.3">
      <c r="L4652">
        <v>4646</v>
      </c>
      <c r="M4652" t="s">
        <v>13862</v>
      </c>
      <c r="N4652" t="s">
        <v>11832</v>
      </c>
      <c r="O4652" t="s">
        <v>17284</v>
      </c>
      <c r="P4652" t="s">
        <v>35459</v>
      </c>
      <c r="Q4652" t="s">
        <v>13862</v>
      </c>
    </row>
    <row r="4653" spans="12:17" x14ac:dyDescent="0.3">
      <c r="L4653">
        <v>4647</v>
      </c>
      <c r="M4653" t="s">
        <v>13863</v>
      </c>
      <c r="N4653" t="s">
        <v>11835</v>
      </c>
      <c r="O4653" t="s">
        <v>17286</v>
      </c>
      <c r="P4653" t="s">
        <v>35460</v>
      </c>
      <c r="Q4653" t="s">
        <v>13863</v>
      </c>
    </row>
    <row r="4654" spans="12:17" x14ac:dyDescent="0.3">
      <c r="L4654">
        <v>4648</v>
      </c>
      <c r="M4654" t="s">
        <v>13864</v>
      </c>
      <c r="N4654" t="s">
        <v>11845</v>
      </c>
      <c r="O4654" t="s">
        <v>17289</v>
      </c>
      <c r="P4654" t="s">
        <v>35461</v>
      </c>
      <c r="Q4654" t="s">
        <v>13864</v>
      </c>
    </row>
    <row r="4655" spans="12:17" x14ac:dyDescent="0.3">
      <c r="L4655">
        <v>4649</v>
      </c>
      <c r="M4655" t="s">
        <v>13866</v>
      </c>
      <c r="N4655" t="s">
        <v>11623</v>
      </c>
      <c r="O4655" t="s">
        <v>35370</v>
      </c>
      <c r="P4655" t="s">
        <v>35462</v>
      </c>
      <c r="Q4655" t="s">
        <v>13866</v>
      </c>
    </row>
    <row r="4656" spans="12:17" x14ac:dyDescent="0.3">
      <c r="L4656">
        <v>4650</v>
      </c>
      <c r="M4656" t="s">
        <v>13867</v>
      </c>
      <c r="N4656" t="s">
        <v>11625</v>
      </c>
      <c r="O4656" t="s">
        <v>17070</v>
      </c>
      <c r="P4656" t="s">
        <v>35463</v>
      </c>
      <c r="Q4656" t="s">
        <v>13867</v>
      </c>
    </row>
    <row r="4657" spans="12:17" x14ac:dyDescent="0.3">
      <c r="L4657">
        <v>4651</v>
      </c>
      <c r="M4657" t="s">
        <v>13868</v>
      </c>
      <c r="N4657" t="s">
        <v>11628</v>
      </c>
      <c r="O4657" t="s">
        <v>17073</v>
      </c>
      <c r="P4657" t="s">
        <v>35464</v>
      </c>
      <c r="Q4657" t="s">
        <v>13868</v>
      </c>
    </row>
    <row r="4658" spans="12:17" x14ac:dyDescent="0.3">
      <c r="L4658">
        <v>4652</v>
      </c>
      <c r="M4658" t="s">
        <v>13869</v>
      </c>
      <c r="N4658" t="s">
        <v>11631</v>
      </c>
      <c r="O4658" t="s">
        <v>17076</v>
      </c>
      <c r="P4658" t="s">
        <v>35465</v>
      </c>
      <c r="Q4658" t="s">
        <v>13869</v>
      </c>
    </row>
    <row r="4659" spans="12:17" x14ac:dyDescent="0.3">
      <c r="L4659">
        <v>4653</v>
      </c>
      <c r="M4659" t="s">
        <v>13870</v>
      </c>
      <c r="N4659" t="s">
        <v>11634</v>
      </c>
      <c r="O4659" t="s">
        <v>17079</v>
      </c>
      <c r="P4659" t="s">
        <v>35466</v>
      </c>
      <c r="Q4659" t="s">
        <v>13870</v>
      </c>
    </row>
    <row r="4660" spans="12:17" x14ac:dyDescent="0.3">
      <c r="L4660">
        <v>4654</v>
      </c>
      <c r="M4660" t="s">
        <v>13871</v>
      </c>
      <c r="N4660" t="s">
        <v>11637</v>
      </c>
      <c r="O4660" t="s">
        <v>17082</v>
      </c>
      <c r="P4660" t="s">
        <v>35467</v>
      </c>
      <c r="Q4660" t="s">
        <v>13871</v>
      </c>
    </row>
    <row r="4661" spans="12:17" x14ac:dyDescent="0.3">
      <c r="L4661">
        <v>4655</v>
      </c>
      <c r="M4661" t="s">
        <v>13872</v>
      </c>
      <c r="N4661" t="s">
        <v>35377</v>
      </c>
      <c r="O4661" t="s">
        <v>35378</v>
      </c>
      <c r="P4661" t="s">
        <v>26342</v>
      </c>
      <c r="Q4661" t="s">
        <v>13872</v>
      </c>
    </row>
    <row r="4662" spans="12:17" x14ac:dyDescent="0.3">
      <c r="L4662">
        <v>4656</v>
      </c>
      <c r="M4662" t="s">
        <v>13874</v>
      </c>
      <c r="N4662" t="s">
        <v>11643</v>
      </c>
      <c r="O4662" t="s">
        <v>26343</v>
      </c>
      <c r="P4662" t="s">
        <v>35468</v>
      </c>
      <c r="Q4662" t="s">
        <v>13874</v>
      </c>
    </row>
    <row r="4663" spans="12:17" x14ac:dyDescent="0.3">
      <c r="L4663">
        <v>4657</v>
      </c>
      <c r="M4663" t="s">
        <v>13875</v>
      </c>
      <c r="N4663" t="s">
        <v>11645</v>
      </c>
      <c r="O4663" t="s">
        <v>26344</v>
      </c>
      <c r="P4663" t="s">
        <v>35469</v>
      </c>
      <c r="Q4663" t="s">
        <v>13875</v>
      </c>
    </row>
    <row r="4664" spans="12:17" x14ac:dyDescent="0.3">
      <c r="L4664">
        <v>4658</v>
      </c>
      <c r="M4664" t="s">
        <v>13876</v>
      </c>
      <c r="N4664" t="s">
        <v>11647</v>
      </c>
      <c r="O4664" t="s">
        <v>26345</v>
      </c>
      <c r="P4664" t="s">
        <v>35470</v>
      </c>
      <c r="Q4664" t="s">
        <v>13876</v>
      </c>
    </row>
    <row r="4665" spans="12:17" x14ac:dyDescent="0.3">
      <c r="L4665">
        <v>4659</v>
      </c>
      <c r="M4665" t="s">
        <v>13877</v>
      </c>
      <c r="N4665" t="s">
        <v>11649</v>
      </c>
      <c r="O4665" t="s">
        <v>26346</v>
      </c>
      <c r="P4665" t="s">
        <v>35471</v>
      </c>
      <c r="Q4665" t="s">
        <v>13877</v>
      </c>
    </row>
    <row r="4666" spans="12:17" x14ac:dyDescent="0.3">
      <c r="L4666">
        <v>4660</v>
      </c>
      <c r="M4666" t="s">
        <v>13878</v>
      </c>
      <c r="N4666" t="s">
        <v>11651</v>
      </c>
      <c r="O4666" t="s">
        <v>26347</v>
      </c>
      <c r="P4666" t="s">
        <v>35472</v>
      </c>
      <c r="Q4666" t="s">
        <v>13878</v>
      </c>
    </row>
    <row r="4667" spans="12:17" x14ac:dyDescent="0.3">
      <c r="L4667">
        <v>4661</v>
      </c>
      <c r="M4667" t="s">
        <v>13879</v>
      </c>
      <c r="N4667" t="s">
        <v>26185</v>
      </c>
      <c r="O4667" t="s">
        <v>17097</v>
      </c>
      <c r="P4667" t="s">
        <v>35473</v>
      </c>
      <c r="Q4667" t="s">
        <v>13879</v>
      </c>
    </row>
    <row r="4668" spans="12:17" x14ac:dyDescent="0.3">
      <c r="L4668">
        <v>4662</v>
      </c>
      <c r="M4668" t="s">
        <v>13880</v>
      </c>
      <c r="N4668" t="s">
        <v>26186</v>
      </c>
      <c r="O4668" t="s">
        <v>17099</v>
      </c>
      <c r="P4668" t="s">
        <v>35474</v>
      </c>
      <c r="Q4668" t="s">
        <v>13880</v>
      </c>
    </row>
    <row r="4669" spans="12:17" x14ac:dyDescent="0.3">
      <c r="L4669">
        <v>4663</v>
      </c>
      <c r="M4669" t="s">
        <v>13881</v>
      </c>
      <c r="N4669" t="s">
        <v>26187</v>
      </c>
      <c r="O4669" t="s">
        <v>17101</v>
      </c>
      <c r="P4669" t="s">
        <v>35475</v>
      </c>
      <c r="Q4669" t="s">
        <v>13881</v>
      </c>
    </row>
    <row r="4670" spans="12:17" x14ac:dyDescent="0.3">
      <c r="L4670">
        <v>4664</v>
      </c>
      <c r="M4670" t="s">
        <v>13882</v>
      </c>
      <c r="N4670" t="s">
        <v>11659</v>
      </c>
      <c r="O4670" t="s">
        <v>17104</v>
      </c>
      <c r="P4670" t="s">
        <v>35476</v>
      </c>
      <c r="Q4670" t="s">
        <v>13882</v>
      </c>
    </row>
    <row r="4671" spans="12:17" x14ac:dyDescent="0.3">
      <c r="L4671">
        <v>4665</v>
      </c>
      <c r="M4671" t="s">
        <v>13883</v>
      </c>
      <c r="N4671" t="s">
        <v>35388</v>
      </c>
      <c r="O4671" t="s">
        <v>17106</v>
      </c>
      <c r="P4671" t="s">
        <v>35477</v>
      </c>
      <c r="Q4671" t="s">
        <v>13883</v>
      </c>
    </row>
    <row r="4672" spans="12:17" x14ac:dyDescent="0.3">
      <c r="L4672">
        <v>4666</v>
      </c>
      <c r="M4672" t="s">
        <v>35478</v>
      </c>
      <c r="N4672" t="s">
        <v>35391</v>
      </c>
      <c r="O4672" t="s">
        <v>35392</v>
      </c>
      <c r="P4672" t="s">
        <v>35479</v>
      </c>
      <c r="Q4672" t="s">
        <v>35478</v>
      </c>
    </row>
    <row r="4673" spans="12:17" x14ac:dyDescent="0.3">
      <c r="L4673">
        <v>4667</v>
      </c>
      <c r="M4673" t="s">
        <v>13884</v>
      </c>
      <c r="N4673" t="s">
        <v>11664</v>
      </c>
      <c r="O4673" t="s">
        <v>17109</v>
      </c>
      <c r="P4673" t="s">
        <v>35480</v>
      </c>
      <c r="Q4673" t="s">
        <v>13884</v>
      </c>
    </row>
    <row r="4674" spans="12:17" x14ac:dyDescent="0.3">
      <c r="L4674">
        <v>4668</v>
      </c>
      <c r="M4674" t="s">
        <v>13885</v>
      </c>
      <c r="N4674" t="s">
        <v>11667</v>
      </c>
      <c r="O4674" t="s">
        <v>35395</v>
      </c>
      <c r="P4674" t="s">
        <v>35481</v>
      </c>
      <c r="Q4674" t="s">
        <v>13885</v>
      </c>
    </row>
    <row r="4675" spans="12:17" x14ac:dyDescent="0.3">
      <c r="L4675">
        <v>4669</v>
      </c>
      <c r="M4675" t="s">
        <v>13886</v>
      </c>
      <c r="N4675" t="s">
        <v>11669</v>
      </c>
      <c r="O4675" t="s">
        <v>35397</v>
      </c>
      <c r="P4675" t="s">
        <v>35482</v>
      </c>
      <c r="Q4675" t="s">
        <v>13886</v>
      </c>
    </row>
    <row r="4676" spans="12:17" x14ac:dyDescent="0.3">
      <c r="L4676">
        <v>4670</v>
      </c>
      <c r="M4676" t="s">
        <v>13887</v>
      </c>
      <c r="N4676" t="s">
        <v>11671</v>
      </c>
      <c r="O4676" t="s">
        <v>17116</v>
      </c>
      <c r="P4676" t="s">
        <v>35483</v>
      </c>
      <c r="Q4676" t="s">
        <v>13887</v>
      </c>
    </row>
    <row r="4677" spans="12:17" x14ac:dyDescent="0.3">
      <c r="L4677">
        <v>4671</v>
      </c>
      <c r="M4677" t="s">
        <v>13888</v>
      </c>
      <c r="N4677" t="s">
        <v>11674</v>
      </c>
      <c r="O4677" t="s">
        <v>17119</v>
      </c>
      <c r="P4677" t="s">
        <v>35484</v>
      </c>
      <c r="Q4677" t="s">
        <v>13888</v>
      </c>
    </row>
    <row r="4678" spans="12:17" x14ac:dyDescent="0.3">
      <c r="L4678">
        <v>4672</v>
      </c>
      <c r="M4678" t="s">
        <v>13889</v>
      </c>
      <c r="N4678" t="s">
        <v>11677</v>
      </c>
      <c r="O4678" t="s">
        <v>17122</v>
      </c>
      <c r="P4678" t="s">
        <v>35485</v>
      </c>
      <c r="Q4678" t="s">
        <v>13889</v>
      </c>
    </row>
    <row r="4679" spans="12:17" x14ac:dyDescent="0.3">
      <c r="L4679">
        <v>4673</v>
      </c>
      <c r="M4679" t="s">
        <v>13890</v>
      </c>
      <c r="N4679" t="s">
        <v>11680</v>
      </c>
      <c r="O4679" t="s">
        <v>17125</v>
      </c>
      <c r="P4679" t="s">
        <v>35486</v>
      </c>
      <c r="Q4679" t="s">
        <v>13890</v>
      </c>
    </row>
    <row r="4680" spans="12:17" x14ac:dyDescent="0.3">
      <c r="L4680">
        <v>4674</v>
      </c>
      <c r="M4680" t="s">
        <v>13891</v>
      </c>
      <c r="N4680" t="s">
        <v>11683</v>
      </c>
      <c r="O4680" t="s">
        <v>17128</v>
      </c>
      <c r="P4680" t="s">
        <v>35487</v>
      </c>
      <c r="Q4680" t="s">
        <v>13891</v>
      </c>
    </row>
    <row r="4681" spans="12:17" x14ac:dyDescent="0.3">
      <c r="L4681">
        <v>4675</v>
      </c>
      <c r="M4681" t="s">
        <v>13892</v>
      </c>
      <c r="N4681" t="s">
        <v>11686</v>
      </c>
      <c r="O4681" t="s">
        <v>17131</v>
      </c>
      <c r="P4681" t="s">
        <v>35488</v>
      </c>
      <c r="Q4681" t="s">
        <v>13892</v>
      </c>
    </row>
    <row r="4682" spans="12:17" x14ac:dyDescent="0.3">
      <c r="L4682">
        <v>4676</v>
      </c>
      <c r="M4682" t="s">
        <v>13893</v>
      </c>
      <c r="N4682" t="s">
        <v>11689</v>
      </c>
      <c r="O4682" t="s">
        <v>17134</v>
      </c>
      <c r="P4682" t="s">
        <v>35489</v>
      </c>
      <c r="Q4682" t="s">
        <v>13893</v>
      </c>
    </row>
    <row r="4683" spans="12:17" x14ac:dyDescent="0.3">
      <c r="L4683">
        <v>4677</v>
      </c>
      <c r="M4683" t="s">
        <v>13894</v>
      </c>
      <c r="N4683" t="s">
        <v>11692</v>
      </c>
      <c r="O4683" t="s">
        <v>17137</v>
      </c>
      <c r="P4683" t="s">
        <v>35490</v>
      </c>
      <c r="Q4683" t="s">
        <v>13894</v>
      </c>
    </row>
    <row r="4684" spans="12:17" x14ac:dyDescent="0.3">
      <c r="L4684">
        <v>4678</v>
      </c>
      <c r="M4684" t="s">
        <v>13895</v>
      </c>
      <c r="N4684" t="s">
        <v>11695</v>
      </c>
      <c r="O4684" t="s">
        <v>17140</v>
      </c>
      <c r="P4684" t="s">
        <v>35491</v>
      </c>
      <c r="Q4684" t="s">
        <v>13895</v>
      </c>
    </row>
    <row r="4685" spans="12:17" x14ac:dyDescent="0.3">
      <c r="L4685">
        <v>4679</v>
      </c>
      <c r="M4685" t="s">
        <v>13896</v>
      </c>
      <c r="N4685" t="s">
        <v>11698</v>
      </c>
      <c r="O4685" t="s">
        <v>17143</v>
      </c>
      <c r="P4685" t="s">
        <v>35492</v>
      </c>
      <c r="Q4685" t="s">
        <v>13896</v>
      </c>
    </row>
    <row r="4686" spans="12:17" x14ac:dyDescent="0.3">
      <c r="L4686">
        <v>4680</v>
      </c>
      <c r="M4686" t="s">
        <v>13897</v>
      </c>
      <c r="N4686" t="s">
        <v>11701</v>
      </c>
      <c r="O4686" t="s">
        <v>17146</v>
      </c>
      <c r="P4686" t="s">
        <v>35493</v>
      </c>
      <c r="Q4686" t="s">
        <v>13897</v>
      </c>
    </row>
    <row r="4687" spans="12:17" x14ac:dyDescent="0.3">
      <c r="L4687">
        <v>4681</v>
      </c>
      <c r="M4687" t="s">
        <v>13898</v>
      </c>
      <c r="N4687" t="s">
        <v>11704</v>
      </c>
      <c r="O4687" t="s">
        <v>17149</v>
      </c>
      <c r="P4687" t="s">
        <v>35494</v>
      </c>
      <c r="Q4687" t="s">
        <v>13898</v>
      </c>
    </row>
    <row r="4688" spans="12:17" x14ac:dyDescent="0.3">
      <c r="L4688">
        <v>4682</v>
      </c>
      <c r="M4688" t="s">
        <v>13899</v>
      </c>
      <c r="N4688" t="s">
        <v>11707</v>
      </c>
      <c r="O4688" t="s">
        <v>17152</v>
      </c>
      <c r="P4688" t="s">
        <v>35495</v>
      </c>
      <c r="Q4688" t="s">
        <v>13899</v>
      </c>
    </row>
    <row r="4689" spans="12:17" x14ac:dyDescent="0.3">
      <c r="L4689">
        <v>4683</v>
      </c>
      <c r="M4689" t="s">
        <v>13900</v>
      </c>
      <c r="N4689" t="s">
        <v>11710</v>
      </c>
      <c r="O4689" t="s">
        <v>17155</v>
      </c>
      <c r="P4689" t="s">
        <v>35496</v>
      </c>
      <c r="Q4689" t="s">
        <v>13900</v>
      </c>
    </row>
    <row r="4690" spans="12:17" x14ac:dyDescent="0.3">
      <c r="L4690">
        <v>4684</v>
      </c>
      <c r="M4690" t="s">
        <v>13901</v>
      </c>
      <c r="N4690" t="s">
        <v>11713</v>
      </c>
      <c r="O4690" t="s">
        <v>17158</v>
      </c>
      <c r="P4690" t="s">
        <v>35497</v>
      </c>
      <c r="Q4690" t="s">
        <v>13901</v>
      </c>
    </row>
    <row r="4691" spans="12:17" x14ac:dyDescent="0.3">
      <c r="L4691">
        <v>4685</v>
      </c>
      <c r="M4691" t="s">
        <v>13902</v>
      </c>
      <c r="N4691" t="s">
        <v>11716</v>
      </c>
      <c r="O4691" t="s">
        <v>17161</v>
      </c>
      <c r="P4691" t="s">
        <v>35498</v>
      </c>
      <c r="Q4691" t="s">
        <v>13902</v>
      </c>
    </row>
    <row r="4692" spans="12:17" x14ac:dyDescent="0.3">
      <c r="L4692">
        <v>4686</v>
      </c>
      <c r="M4692" t="s">
        <v>13903</v>
      </c>
      <c r="N4692" t="s">
        <v>11719</v>
      </c>
      <c r="O4692" t="s">
        <v>17164</v>
      </c>
      <c r="P4692" t="s">
        <v>35499</v>
      </c>
      <c r="Q4692" t="s">
        <v>13903</v>
      </c>
    </row>
    <row r="4693" spans="12:17" x14ac:dyDescent="0.3">
      <c r="L4693">
        <v>4687</v>
      </c>
      <c r="M4693" t="s">
        <v>35500</v>
      </c>
      <c r="N4693" t="s">
        <v>11721</v>
      </c>
      <c r="O4693" t="s">
        <v>17166</v>
      </c>
      <c r="P4693" t="s">
        <v>35501</v>
      </c>
      <c r="Q4693" t="s">
        <v>35500</v>
      </c>
    </row>
    <row r="4694" spans="12:17" x14ac:dyDescent="0.3">
      <c r="L4694">
        <v>4688</v>
      </c>
      <c r="M4694" t="s">
        <v>13904</v>
      </c>
      <c r="N4694" t="s">
        <v>11724</v>
      </c>
      <c r="O4694" t="s">
        <v>17169</v>
      </c>
      <c r="P4694" t="s">
        <v>35502</v>
      </c>
      <c r="Q4694" t="s">
        <v>13904</v>
      </c>
    </row>
    <row r="4695" spans="12:17" x14ac:dyDescent="0.3">
      <c r="L4695">
        <v>4689</v>
      </c>
      <c r="M4695" t="s">
        <v>13905</v>
      </c>
      <c r="N4695" t="s">
        <v>11727</v>
      </c>
      <c r="O4695" t="s">
        <v>17172</v>
      </c>
      <c r="P4695" t="s">
        <v>35503</v>
      </c>
      <c r="Q4695" t="s">
        <v>13905</v>
      </c>
    </row>
    <row r="4696" spans="12:17" x14ac:dyDescent="0.3">
      <c r="L4696">
        <v>4690</v>
      </c>
      <c r="M4696" t="s">
        <v>13906</v>
      </c>
      <c r="N4696" t="s">
        <v>11730</v>
      </c>
      <c r="O4696" t="s">
        <v>17175</v>
      </c>
      <c r="P4696" t="s">
        <v>35504</v>
      </c>
      <c r="Q4696" t="s">
        <v>13906</v>
      </c>
    </row>
    <row r="4697" spans="12:17" x14ac:dyDescent="0.3">
      <c r="L4697">
        <v>4691</v>
      </c>
      <c r="M4697" t="s">
        <v>13907</v>
      </c>
      <c r="N4697" t="s">
        <v>11733</v>
      </c>
      <c r="O4697" t="s">
        <v>17178</v>
      </c>
      <c r="P4697" t="s">
        <v>35505</v>
      </c>
      <c r="Q4697" t="s">
        <v>13907</v>
      </c>
    </row>
    <row r="4698" spans="12:17" x14ac:dyDescent="0.3">
      <c r="L4698">
        <v>4692</v>
      </c>
      <c r="M4698" t="s">
        <v>13908</v>
      </c>
      <c r="N4698" t="s">
        <v>11736</v>
      </c>
      <c r="O4698" t="s">
        <v>17181</v>
      </c>
      <c r="P4698" t="s">
        <v>35506</v>
      </c>
      <c r="Q4698" t="s">
        <v>13908</v>
      </c>
    </row>
    <row r="4699" spans="12:17" x14ac:dyDescent="0.3">
      <c r="L4699">
        <v>4693</v>
      </c>
      <c r="M4699" t="s">
        <v>13873</v>
      </c>
      <c r="N4699" t="s">
        <v>11641</v>
      </c>
      <c r="O4699" t="s">
        <v>26351</v>
      </c>
      <c r="P4699" t="s">
        <v>35507</v>
      </c>
      <c r="Q4699" t="s">
        <v>13873</v>
      </c>
    </row>
    <row r="4700" spans="12:17" x14ac:dyDescent="0.3">
      <c r="L4700">
        <v>4694</v>
      </c>
      <c r="M4700" t="s">
        <v>13909</v>
      </c>
      <c r="N4700" t="s">
        <v>11739</v>
      </c>
      <c r="O4700" t="s">
        <v>17184</v>
      </c>
      <c r="P4700" t="s">
        <v>35508</v>
      </c>
      <c r="Q4700" t="s">
        <v>13909</v>
      </c>
    </row>
    <row r="4701" spans="12:17" x14ac:dyDescent="0.3">
      <c r="L4701">
        <v>4695</v>
      </c>
      <c r="M4701" t="s">
        <v>13910</v>
      </c>
      <c r="N4701" t="s">
        <v>11742</v>
      </c>
      <c r="O4701" t="s">
        <v>17187</v>
      </c>
      <c r="P4701" t="s">
        <v>35509</v>
      </c>
      <c r="Q4701" t="s">
        <v>13910</v>
      </c>
    </row>
    <row r="4702" spans="12:17" x14ac:dyDescent="0.3">
      <c r="L4702">
        <v>4696</v>
      </c>
      <c r="M4702" t="s">
        <v>13911</v>
      </c>
      <c r="N4702" t="s">
        <v>11745</v>
      </c>
      <c r="O4702" t="s">
        <v>17190</v>
      </c>
      <c r="P4702" t="s">
        <v>35510</v>
      </c>
      <c r="Q4702" t="s">
        <v>13911</v>
      </c>
    </row>
    <row r="4703" spans="12:17" x14ac:dyDescent="0.3">
      <c r="L4703">
        <v>4697</v>
      </c>
      <c r="M4703" t="s">
        <v>13912</v>
      </c>
      <c r="N4703" t="s">
        <v>11748</v>
      </c>
      <c r="O4703" t="s">
        <v>17193</v>
      </c>
      <c r="P4703" t="s">
        <v>35511</v>
      </c>
      <c r="Q4703" t="s">
        <v>13912</v>
      </c>
    </row>
    <row r="4704" spans="12:17" x14ac:dyDescent="0.3">
      <c r="L4704">
        <v>4698</v>
      </c>
      <c r="M4704" t="s">
        <v>13913</v>
      </c>
      <c r="N4704" t="s">
        <v>11751</v>
      </c>
      <c r="O4704" t="s">
        <v>17196</v>
      </c>
      <c r="P4704" t="s">
        <v>35512</v>
      </c>
      <c r="Q4704" t="s">
        <v>13913</v>
      </c>
    </row>
    <row r="4705" spans="12:17" x14ac:dyDescent="0.3">
      <c r="L4705">
        <v>4699</v>
      </c>
      <c r="M4705" t="s">
        <v>13914</v>
      </c>
      <c r="N4705" t="s">
        <v>11754</v>
      </c>
      <c r="O4705" t="s">
        <v>17199</v>
      </c>
      <c r="P4705" t="s">
        <v>35513</v>
      </c>
      <c r="Q4705" t="s">
        <v>13914</v>
      </c>
    </row>
    <row r="4706" spans="12:17" x14ac:dyDescent="0.3">
      <c r="L4706">
        <v>4700</v>
      </c>
      <c r="M4706" t="s">
        <v>13915</v>
      </c>
      <c r="N4706" t="s">
        <v>11757</v>
      </c>
      <c r="O4706" t="s">
        <v>17202</v>
      </c>
      <c r="P4706" t="s">
        <v>35514</v>
      </c>
      <c r="Q4706" t="s">
        <v>13915</v>
      </c>
    </row>
    <row r="4707" spans="12:17" x14ac:dyDescent="0.3">
      <c r="L4707">
        <v>4701</v>
      </c>
      <c r="M4707" t="s">
        <v>13916</v>
      </c>
      <c r="N4707" t="s">
        <v>11760</v>
      </c>
      <c r="O4707" t="s">
        <v>17205</v>
      </c>
      <c r="P4707" t="s">
        <v>35515</v>
      </c>
      <c r="Q4707" t="s">
        <v>13916</v>
      </c>
    </row>
    <row r="4708" spans="12:17" x14ac:dyDescent="0.3">
      <c r="L4708">
        <v>4702</v>
      </c>
      <c r="M4708" t="s">
        <v>13917</v>
      </c>
      <c r="N4708" t="s">
        <v>11763</v>
      </c>
      <c r="O4708" t="s">
        <v>17208</v>
      </c>
      <c r="P4708" t="s">
        <v>35516</v>
      </c>
      <c r="Q4708" t="s">
        <v>13917</v>
      </c>
    </row>
    <row r="4709" spans="12:17" x14ac:dyDescent="0.3">
      <c r="L4709">
        <v>4703</v>
      </c>
      <c r="M4709" t="s">
        <v>13918</v>
      </c>
      <c r="N4709" t="s">
        <v>11766</v>
      </c>
      <c r="O4709" t="s">
        <v>17211</v>
      </c>
      <c r="P4709" t="s">
        <v>35517</v>
      </c>
      <c r="Q4709" t="s">
        <v>13918</v>
      </c>
    </row>
    <row r="4710" spans="12:17" x14ac:dyDescent="0.3">
      <c r="L4710">
        <v>4704</v>
      </c>
      <c r="M4710" t="s">
        <v>13919</v>
      </c>
      <c r="N4710" t="s">
        <v>11769</v>
      </c>
      <c r="O4710" t="s">
        <v>17214</v>
      </c>
      <c r="P4710" t="s">
        <v>35518</v>
      </c>
      <c r="Q4710" t="s">
        <v>13919</v>
      </c>
    </row>
    <row r="4711" spans="12:17" x14ac:dyDescent="0.3">
      <c r="L4711">
        <v>4705</v>
      </c>
      <c r="M4711" t="s">
        <v>13920</v>
      </c>
      <c r="N4711" t="s">
        <v>11772</v>
      </c>
      <c r="O4711" t="s">
        <v>17217</v>
      </c>
      <c r="P4711" t="s">
        <v>35519</v>
      </c>
      <c r="Q4711" t="s">
        <v>13920</v>
      </c>
    </row>
    <row r="4712" spans="12:17" x14ac:dyDescent="0.3">
      <c r="L4712">
        <v>4706</v>
      </c>
      <c r="M4712" t="s">
        <v>13921</v>
      </c>
      <c r="N4712" t="s">
        <v>11775</v>
      </c>
      <c r="O4712" t="s">
        <v>17220</v>
      </c>
      <c r="P4712" t="s">
        <v>35520</v>
      </c>
      <c r="Q4712" t="s">
        <v>13921</v>
      </c>
    </row>
    <row r="4713" spans="12:17" x14ac:dyDescent="0.3">
      <c r="L4713">
        <v>4707</v>
      </c>
      <c r="M4713" t="s">
        <v>13922</v>
      </c>
      <c r="N4713" t="s">
        <v>11778</v>
      </c>
      <c r="O4713" t="s">
        <v>17223</v>
      </c>
      <c r="P4713" t="s">
        <v>35521</v>
      </c>
      <c r="Q4713" t="s">
        <v>13922</v>
      </c>
    </row>
    <row r="4714" spans="12:17" x14ac:dyDescent="0.3">
      <c r="L4714">
        <v>4708</v>
      </c>
      <c r="M4714" t="s">
        <v>13923</v>
      </c>
      <c r="N4714" t="s">
        <v>11781</v>
      </c>
      <c r="O4714" t="s">
        <v>17226</v>
      </c>
      <c r="P4714" t="s">
        <v>35522</v>
      </c>
      <c r="Q4714" t="s">
        <v>13923</v>
      </c>
    </row>
    <row r="4715" spans="12:17" x14ac:dyDescent="0.3">
      <c r="L4715">
        <v>4709</v>
      </c>
      <c r="M4715" t="s">
        <v>13924</v>
      </c>
      <c r="N4715" t="s">
        <v>11784</v>
      </c>
      <c r="O4715" t="s">
        <v>17229</v>
      </c>
      <c r="P4715" t="s">
        <v>35523</v>
      </c>
      <c r="Q4715" t="s">
        <v>13924</v>
      </c>
    </row>
    <row r="4716" spans="12:17" x14ac:dyDescent="0.3">
      <c r="L4716">
        <v>4710</v>
      </c>
      <c r="M4716" t="s">
        <v>13925</v>
      </c>
      <c r="N4716" t="s">
        <v>11787</v>
      </c>
      <c r="O4716" t="s">
        <v>17232</v>
      </c>
      <c r="P4716" t="s">
        <v>35524</v>
      </c>
      <c r="Q4716" t="s">
        <v>13925</v>
      </c>
    </row>
    <row r="4717" spans="12:17" x14ac:dyDescent="0.3">
      <c r="L4717">
        <v>4711</v>
      </c>
      <c r="M4717" t="s">
        <v>13926</v>
      </c>
      <c r="N4717" t="s">
        <v>11790</v>
      </c>
      <c r="O4717" t="s">
        <v>17235</v>
      </c>
      <c r="P4717" t="s">
        <v>35525</v>
      </c>
      <c r="Q4717" t="s">
        <v>13926</v>
      </c>
    </row>
    <row r="4718" spans="12:17" x14ac:dyDescent="0.3">
      <c r="L4718">
        <v>4712</v>
      </c>
      <c r="M4718" t="s">
        <v>13927</v>
      </c>
      <c r="N4718" t="s">
        <v>11793</v>
      </c>
      <c r="O4718" t="s">
        <v>17238</v>
      </c>
      <c r="P4718" t="s">
        <v>35526</v>
      </c>
      <c r="Q4718" t="s">
        <v>13927</v>
      </c>
    </row>
    <row r="4719" spans="12:17" x14ac:dyDescent="0.3">
      <c r="L4719">
        <v>4713</v>
      </c>
      <c r="M4719" t="s">
        <v>13928</v>
      </c>
      <c r="N4719" t="s">
        <v>11796</v>
      </c>
      <c r="O4719" t="s">
        <v>17241</v>
      </c>
      <c r="P4719" t="s">
        <v>35527</v>
      </c>
      <c r="Q4719" t="s">
        <v>13928</v>
      </c>
    </row>
    <row r="4720" spans="12:17" x14ac:dyDescent="0.3">
      <c r="L4720">
        <v>4714</v>
      </c>
      <c r="M4720" t="s">
        <v>13929</v>
      </c>
      <c r="N4720" t="s">
        <v>11799</v>
      </c>
      <c r="O4720" t="s">
        <v>17244</v>
      </c>
      <c r="P4720" t="s">
        <v>35528</v>
      </c>
      <c r="Q4720" t="s">
        <v>13929</v>
      </c>
    </row>
    <row r="4721" spans="12:17" x14ac:dyDescent="0.3">
      <c r="L4721">
        <v>4715</v>
      </c>
      <c r="M4721" t="s">
        <v>13930</v>
      </c>
      <c r="N4721" t="s">
        <v>11802</v>
      </c>
      <c r="O4721" t="s">
        <v>17247</v>
      </c>
      <c r="P4721" t="s">
        <v>35529</v>
      </c>
      <c r="Q4721" t="s">
        <v>13930</v>
      </c>
    </row>
    <row r="4722" spans="12:17" x14ac:dyDescent="0.3">
      <c r="L4722">
        <v>4716</v>
      </c>
      <c r="M4722" t="s">
        <v>13931</v>
      </c>
      <c r="N4722" t="s">
        <v>11805</v>
      </c>
      <c r="O4722" t="s">
        <v>17250</v>
      </c>
      <c r="P4722" t="s">
        <v>35530</v>
      </c>
      <c r="Q4722" t="s">
        <v>13931</v>
      </c>
    </row>
    <row r="4723" spans="12:17" x14ac:dyDescent="0.3">
      <c r="L4723">
        <v>4717</v>
      </c>
      <c r="M4723" t="s">
        <v>13932</v>
      </c>
      <c r="N4723" t="s">
        <v>11808</v>
      </c>
      <c r="O4723" t="s">
        <v>17253</v>
      </c>
      <c r="P4723" t="s">
        <v>35531</v>
      </c>
      <c r="Q4723" t="s">
        <v>13932</v>
      </c>
    </row>
    <row r="4724" spans="12:17" x14ac:dyDescent="0.3">
      <c r="L4724">
        <v>4718</v>
      </c>
      <c r="M4724" t="s">
        <v>13933</v>
      </c>
      <c r="N4724" t="s">
        <v>11811</v>
      </c>
      <c r="O4724" t="s">
        <v>17256</v>
      </c>
      <c r="P4724" t="s">
        <v>35532</v>
      </c>
      <c r="Q4724" t="s">
        <v>13933</v>
      </c>
    </row>
    <row r="4725" spans="12:17" x14ac:dyDescent="0.3">
      <c r="L4725">
        <v>4719</v>
      </c>
      <c r="M4725" t="s">
        <v>27173</v>
      </c>
      <c r="N4725" t="s">
        <v>11813</v>
      </c>
      <c r="O4725" t="s">
        <v>17258</v>
      </c>
      <c r="P4725" t="s">
        <v>35533</v>
      </c>
      <c r="Q4725" t="s">
        <v>27173</v>
      </c>
    </row>
    <row r="4726" spans="12:17" x14ac:dyDescent="0.3">
      <c r="L4726">
        <v>4720</v>
      </c>
      <c r="M4726" t="s">
        <v>27174</v>
      </c>
      <c r="N4726" t="s">
        <v>11815</v>
      </c>
      <c r="O4726" t="s">
        <v>17260</v>
      </c>
      <c r="P4726" t="s">
        <v>35534</v>
      </c>
      <c r="Q4726" t="s">
        <v>27174</v>
      </c>
    </row>
    <row r="4727" spans="12:17" x14ac:dyDescent="0.3">
      <c r="L4727">
        <v>4721</v>
      </c>
      <c r="M4727" t="s">
        <v>27175</v>
      </c>
      <c r="N4727" t="s">
        <v>11817</v>
      </c>
      <c r="O4727" t="s">
        <v>17261</v>
      </c>
      <c r="P4727" t="s">
        <v>35535</v>
      </c>
      <c r="Q4727" t="s">
        <v>27175</v>
      </c>
    </row>
    <row r="4728" spans="12:17" x14ac:dyDescent="0.3">
      <c r="L4728">
        <v>4722</v>
      </c>
      <c r="M4728" t="s">
        <v>13934</v>
      </c>
      <c r="N4728" t="s">
        <v>11820</v>
      </c>
      <c r="O4728" t="s">
        <v>17264</v>
      </c>
      <c r="P4728" t="s">
        <v>35536</v>
      </c>
      <c r="Q4728" t="s">
        <v>13934</v>
      </c>
    </row>
    <row r="4729" spans="12:17" x14ac:dyDescent="0.3">
      <c r="L4729">
        <v>4723</v>
      </c>
      <c r="M4729" t="s">
        <v>13935</v>
      </c>
      <c r="N4729" t="s">
        <v>11823</v>
      </c>
      <c r="O4729" t="s">
        <v>17267</v>
      </c>
      <c r="P4729" t="s">
        <v>35537</v>
      </c>
      <c r="Q4729" t="s">
        <v>13935</v>
      </c>
    </row>
    <row r="4730" spans="12:17" x14ac:dyDescent="0.3">
      <c r="L4730">
        <v>4724</v>
      </c>
      <c r="M4730" t="s">
        <v>13936</v>
      </c>
      <c r="N4730" t="s">
        <v>11826</v>
      </c>
      <c r="O4730" t="s">
        <v>17270</v>
      </c>
      <c r="P4730" t="s">
        <v>35538</v>
      </c>
      <c r="Q4730" t="s">
        <v>13936</v>
      </c>
    </row>
    <row r="4731" spans="12:17" x14ac:dyDescent="0.3">
      <c r="L4731">
        <v>4725</v>
      </c>
      <c r="M4731" t="s">
        <v>13937</v>
      </c>
      <c r="N4731" t="s">
        <v>11829</v>
      </c>
      <c r="O4731" t="s">
        <v>17273</v>
      </c>
      <c r="P4731" t="s">
        <v>35539</v>
      </c>
      <c r="Q4731" t="s">
        <v>13937</v>
      </c>
    </row>
    <row r="4732" spans="12:17" x14ac:dyDescent="0.3">
      <c r="L4732">
        <v>4726</v>
      </c>
      <c r="M4732" t="s">
        <v>13938</v>
      </c>
      <c r="N4732" t="s">
        <v>11832</v>
      </c>
      <c r="O4732" t="s">
        <v>17276</v>
      </c>
      <c r="P4732" t="s">
        <v>35540</v>
      </c>
      <c r="Q4732" t="s">
        <v>13938</v>
      </c>
    </row>
    <row r="4733" spans="12:17" x14ac:dyDescent="0.3">
      <c r="L4733">
        <v>4727</v>
      </c>
      <c r="M4733" t="s">
        <v>13939</v>
      </c>
      <c r="N4733" t="s">
        <v>11835</v>
      </c>
      <c r="O4733" t="s">
        <v>17279</v>
      </c>
      <c r="P4733" t="s">
        <v>35541</v>
      </c>
      <c r="Q4733" t="s">
        <v>13939</v>
      </c>
    </row>
    <row r="4734" spans="12:17" x14ac:dyDescent="0.3">
      <c r="L4734">
        <v>4728</v>
      </c>
      <c r="M4734" t="s">
        <v>13940</v>
      </c>
      <c r="N4734" t="s">
        <v>11838</v>
      </c>
      <c r="O4734" t="s">
        <v>17282</v>
      </c>
      <c r="P4734" t="s">
        <v>35542</v>
      </c>
      <c r="Q4734" t="s">
        <v>13940</v>
      </c>
    </row>
    <row r="4735" spans="12:17" x14ac:dyDescent="0.3">
      <c r="L4735">
        <v>4729</v>
      </c>
      <c r="M4735" t="s">
        <v>13941</v>
      </c>
      <c r="N4735" t="s">
        <v>11832</v>
      </c>
      <c r="O4735" t="s">
        <v>17284</v>
      </c>
      <c r="P4735" t="s">
        <v>35543</v>
      </c>
      <c r="Q4735" t="s">
        <v>13941</v>
      </c>
    </row>
    <row r="4736" spans="12:17" x14ac:dyDescent="0.3">
      <c r="L4736">
        <v>4730</v>
      </c>
      <c r="M4736" t="s">
        <v>13942</v>
      </c>
      <c r="N4736" t="s">
        <v>11835</v>
      </c>
      <c r="O4736" t="s">
        <v>17286</v>
      </c>
      <c r="P4736" t="s">
        <v>35544</v>
      </c>
      <c r="Q4736" t="s">
        <v>13942</v>
      </c>
    </row>
    <row r="4737" spans="12:17" x14ac:dyDescent="0.3">
      <c r="L4737">
        <v>4731</v>
      </c>
      <c r="M4737" t="s">
        <v>13943</v>
      </c>
      <c r="N4737" t="s">
        <v>11845</v>
      </c>
      <c r="O4737" t="s">
        <v>17289</v>
      </c>
      <c r="P4737" t="s">
        <v>35545</v>
      </c>
      <c r="Q4737" t="s">
        <v>13943</v>
      </c>
    </row>
    <row r="4738" spans="12:17" x14ac:dyDescent="0.3">
      <c r="L4738">
        <v>4732</v>
      </c>
      <c r="M4738" t="s">
        <v>13944</v>
      </c>
      <c r="N4738" t="s">
        <v>11926</v>
      </c>
      <c r="O4738" t="s">
        <v>35546</v>
      </c>
      <c r="P4738" t="s">
        <v>35547</v>
      </c>
      <c r="Q4738" t="s">
        <v>13944</v>
      </c>
    </row>
    <row r="4739" spans="12:17" x14ac:dyDescent="0.3">
      <c r="L4739">
        <v>4733</v>
      </c>
      <c r="M4739" t="s">
        <v>13946</v>
      </c>
      <c r="N4739" t="s">
        <v>11928</v>
      </c>
      <c r="O4739" t="s">
        <v>35548</v>
      </c>
      <c r="P4739" t="s">
        <v>35549</v>
      </c>
      <c r="Q4739" t="s">
        <v>13946</v>
      </c>
    </row>
    <row r="4740" spans="12:17" x14ac:dyDescent="0.3">
      <c r="L4740">
        <v>4734</v>
      </c>
      <c r="M4740" t="s">
        <v>13948</v>
      </c>
      <c r="N4740" t="s">
        <v>11930</v>
      </c>
      <c r="O4740" t="s">
        <v>35550</v>
      </c>
      <c r="P4740" t="s">
        <v>35551</v>
      </c>
      <c r="Q4740" t="s">
        <v>13948</v>
      </c>
    </row>
    <row r="4741" spans="12:17" x14ac:dyDescent="0.3">
      <c r="L4741">
        <v>4735</v>
      </c>
      <c r="M4741" t="s">
        <v>13950</v>
      </c>
      <c r="N4741" t="s">
        <v>11932</v>
      </c>
      <c r="O4741" t="s">
        <v>35552</v>
      </c>
      <c r="P4741" t="s">
        <v>35553</v>
      </c>
      <c r="Q4741" t="s">
        <v>13950</v>
      </c>
    </row>
    <row r="4742" spans="12:17" x14ac:dyDescent="0.3">
      <c r="L4742">
        <v>4736</v>
      </c>
      <c r="M4742" t="s">
        <v>13952</v>
      </c>
      <c r="N4742" t="s">
        <v>11934</v>
      </c>
      <c r="O4742" t="s">
        <v>35554</v>
      </c>
      <c r="P4742" t="s">
        <v>35555</v>
      </c>
      <c r="Q4742" t="s">
        <v>13952</v>
      </c>
    </row>
    <row r="4743" spans="12:17" x14ac:dyDescent="0.3">
      <c r="L4743">
        <v>4737</v>
      </c>
      <c r="M4743" t="s">
        <v>13954</v>
      </c>
      <c r="N4743" t="s">
        <v>11936</v>
      </c>
      <c r="O4743" t="s">
        <v>35556</v>
      </c>
      <c r="P4743" t="s">
        <v>35557</v>
      </c>
      <c r="Q4743" t="s">
        <v>13954</v>
      </c>
    </row>
    <row r="4744" spans="12:17" x14ac:dyDescent="0.3">
      <c r="L4744">
        <v>4738</v>
      </c>
      <c r="M4744" t="s">
        <v>13956</v>
      </c>
      <c r="N4744" t="s">
        <v>35558</v>
      </c>
      <c r="O4744" t="s">
        <v>35559</v>
      </c>
      <c r="P4744" t="s">
        <v>35560</v>
      </c>
      <c r="Q4744" t="s">
        <v>13956</v>
      </c>
    </row>
    <row r="4745" spans="12:17" x14ac:dyDescent="0.3">
      <c r="L4745">
        <v>4739</v>
      </c>
      <c r="M4745" t="s">
        <v>13959</v>
      </c>
      <c r="N4745" t="s">
        <v>11941</v>
      </c>
      <c r="O4745" t="s">
        <v>35561</v>
      </c>
      <c r="P4745" t="s">
        <v>35562</v>
      </c>
      <c r="Q4745" t="s">
        <v>13959</v>
      </c>
    </row>
    <row r="4746" spans="12:17" x14ac:dyDescent="0.3">
      <c r="L4746">
        <v>4740</v>
      </c>
      <c r="M4746" t="s">
        <v>13961</v>
      </c>
      <c r="N4746" t="s">
        <v>11943</v>
      </c>
      <c r="O4746" t="s">
        <v>35563</v>
      </c>
      <c r="P4746" t="s">
        <v>35564</v>
      </c>
      <c r="Q4746" t="s">
        <v>13961</v>
      </c>
    </row>
    <row r="4747" spans="12:17" x14ac:dyDescent="0.3">
      <c r="L4747">
        <v>4741</v>
      </c>
      <c r="M4747" t="s">
        <v>13963</v>
      </c>
      <c r="N4747" t="s">
        <v>11945</v>
      </c>
      <c r="O4747" t="s">
        <v>35565</v>
      </c>
      <c r="P4747" t="s">
        <v>35566</v>
      </c>
      <c r="Q4747" t="s">
        <v>13963</v>
      </c>
    </row>
    <row r="4748" spans="12:17" x14ac:dyDescent="0.3">
      <c r="L4748">
        <v>4742</v>
      </c>
      <c r="M4748" t="s">
        <v>13965</v>
      </c>
      <c r="N4748" t="s">
        <v>11947</v>
      </c>
      <c r="O4748" t="s">
        <v>35567</v>
      </c>
      <c r="P4748" t="s">
        <v>35568</v>
      </c>
      <c r="Q4748" t="s">
        <v>13965</v>
      </c>
    </row>
    <row r="4749" spans="12:17" x14ac:dyDescent="0.3">
      <c r="L4749">
        <v>4743</v>
      </c>
      <c r="M4749" t="s">
        <v>13967</v>
      </c>
      <c r="N4749" t="s">
        <v>11949</v>
      </c>
      <c r="O4749" t="s">
        <v>35569</v>
      </c>
      <c r="P4749" t="s">
        <v>35570</v>
      </c>
      <c r="Q4749" t="s">
        <v>13967</v>
      </c>
    </row>
    <row r="4750" spans="12:17" x14ac:dyDescent="0.3">
      <c r="L4750">
        <v>4744</v>
      </c>
      <c r="M4750" t="s">
        <v>13969</v>
      </c>
      <c r="N4750" t="s">
        <v>26189</v>
      </c>
      <c r="O4750" t="s">
        <v>35571</v>
      </c>
      <c r="P4750" t="s">
        <v>35572</v>
      </c>
      <c r="Q4750" t="s">
        <v>13969</v>
      </c>
    </row>
    <row r="4751" spans="12:17" x14ac:dyDescent="0.3">
      <c r="L4751">
        <v>4745</v>
      </c>
      <c r="M4751" t="s">
        <v>13970</v>
      </c>
      <c r="N4751" t="s">
        <v>26190</v>
      </c>
      <c r="O4751" t="s">
        <v>35573</v>
      </c>
      <c r="P4751" t="s">
        <v>35574</v>
      </c>
      <c r="Q4751" t="s">
        <v>13970</v>
      </c>
    </row>
    <row r="4752" spans="12:17" x14ac:dyDescent="0.3">
      <c r="L4752">
        <v>4746</v>
      </c>
      <c r="M4752" t="s">
        <v>13971</v>
      </c>
      <c r="N4752" t="s">
        <v>26191</v>
      </c>
      <c r="O4752" t="s">
        <v>35575</v>
      </c>
      <c r="P4752" t="s">
        <v>35576</v>
      </c>
      <c r="Q4752" t="s">
        <v>13971</v>
      </c>
    </row>
    <row r="4753" spans="12:17" x14ac:dyDescent="0.3">
      <c r="L4753">
        <v>4747</v>
      </c>
      <c r="M4753" t="s">
        <v>13972</v>
      </c>
      <c r="N4753" t="s">
        <v>11954</v>
      </c>
      <c r="O4753" t="s">
        <v>35577</v>
      </c>
      <c r="P4753" t="s">
        <v>35578</v>
      </c>
      <c r="Q4753" t="s">
        <v>13972</v>
      </c>
    </row>
    <row r="4754" spans="12:17" x14ac:dyDescent="0.3">
      <c r="L4754">
        <v>4748</v>
      </c>
      <c r="M4754" t="s">
        <v>13974</v>
      </c>
      <c r="N4754" t="s">
        <v>35579</v>
      </c>
      <c r="O4754" t="s">
        <v>35580</v>
      </c>
      <c r="P4754" t="s">
        <v>35581</v>
      </c>
      <c r="Q4754" t="s">
        <v>13974</v>
      </c>
    </row>
    <row r="4755" spans="12:17" x14ac:dyDescent="0.3">
      <c r="L4755">
        <v>4749</v>
      </c>
      <c r="M4755" t="s">
        <v>35582</v>
      </c>
      <c r="N4755" t="s">
        <v>35583</v>
      </c>
      <c r="O4755" t="s">
        <v>35584</v>
      </c>
      <c r="P4755" t="s">
        <v>35585</v>
      </c>
      <c r="Q4755" t="s">
        <v>35582</v>
      </c>
    </row>
    <row r="4756" spans="12:17" x14ac:dyDescent="0.3">
      <c r="L4756">
        <v>4750</v>
      </c>
      <c r="M4756" t="s">
        <v>13975</v>
      </c>
      <c r="N4756" t="s">
        <v>11957</v>
      </c>
      <c r="O4756" t="s">
        <v>35586</v>
      </c>
      <c r="P4756" t="s">
        <v>35587</v>
      </c>
      <c r="Q4756" t="s">
        <v>13975</v>
      </c>
    </row>
    <row r="4757" spans="12:17" x14ac:dyDescent="0.3">
      <c r="L4757">
        <v>4751</v>
      </c>
      <c r="M4757" t="s">
        <v>13977</v>
      </c>
      <c r="N4757" t="s">
        <v>11959</v>
      </c>
      <c r="O4757" t="s">
        <v>35588</v>
      </c>
      <c r="P4757" t="s">
        <v>35589</v>
      </c>
      <c r="Q4757" t="s">
        <v>13977</v>
      </c>
    </row>
    <row r="4758" spans="12:17" x14ac:dyDescent="0.3">
      <c r="L4758">
        <v>4752</v>
      </c>
      <c r="M4758" t="s">
        <v>13979</v>
      </c>
      <c r="N4758" t="s">
        <v>11961</v>
      </c>
      <c r="O4758" t="s">
        <v>35590</v>
      </c>
      <c r="P4758" t="s">
        <v>35591</v>
      </c>
      <c r="Q4758" t="s">
        <v>13979</v>
      </c>
    </row>
    <row r="4759" spans="12:17" x14ac:dyDescent="0.3">
      <c r="L4759">
        <v>4753</v>
      </c>
      <c r="M4759" t="s">
        <v>13981</v>
      </c>
      <c r="N4759" t="s">
        <v>11963</v>
      </c>
      <c r="O4759" t="s">
        <v>35592</v>
      </c>
      <c r="P4759" t="s">
        <v>35593</v>
      </c>
      <c r="Q4759" t="s">
        <v>13981</v>
      </c>
    </row>
    <row r="4760" spans="12:17" x14ac:dyDescent="0.3">
      <c r="L4760">
        <v>4754</v>
      </c>
      <c r="M4760" t="s">
        <v>13983</v>
      </c>
      <c r="N4760" t="s">
        <v>11965</v>
      </c>
      <c r="O4760" t="s">
        <v>35594</v>
      </c>
      <c r="P4760" t="s">
        <v>35595</v>
      </c>
      <c r="Q4760" t="s">
        <v>13983</v>
      </c>
    </row>
    <row r="4761" spans="12:17" x14ac:dyDescent="0.3">
      <c r="L4761">
        <v>4755</v>
      </c>
      <c r="M4761" t="s">
        <v>13985</v>
      </c>
      <c r="N4761" t="s">
        <v>11967</v>
      </c>
      <c r="O4761" t="s">
        <v>35596</v>
      </c>
      <c r="P4761" t="s">
        <v>35597</v>
      </c>
      <c r="Q4761" t="s">
        <v>13985</v>
      </c>
    </row>
    <row r="4762" spans="12:17" x14ac:dyDescent="0.3">
      <c r="L4762">
        <v>4756</v>
      </c>
      <c r="M4762" t="s">
        <v>13987</v>
      </c>
      <c r="N4762" t="s">
        <v>11969</v>
      </c>
      <c r="O4762" t="s">
        <v>35598</v>
      </c>
      <c r="P4762" t="s">
        <v>35599</v>
      </c>
      <c r="Q4762" t="s">
        <v>13987</v>
      </c>
    </row>
    <row r="4763" spans="12:17" x14ac:dyDescent="0.3">
      <c r="L4763">
        <v>4757</v>
      </c>
      <c r="M4763" t="s">
        <v>13989</v>
      </c>
      <c r="N4763" t="s">
        <v>11971</v>
      </c>
      <c r="O4763" t="s">
        <v>35600</v>
      </c>
      <c r="P4763" t="s">
        <v>35601</v>
      </c>
      <c r="Q4763" t="s">
        <v>13989</v>
      </c>
    </row>
    <row r="4764" spans="12:17" x14ac:dyDescent="0.3">
      <c r="L4764">
        <v>4758</v>
      </c>
      <c r="M4764" t="s">
        <v>13991</v>
      </c>
      <c r="N4764" t="s">
        <v>11973</v>
      </c>
      <c r="O4764" t="s">
        <v>35602</v>
      </c>
      <c r="P4764" t="s">
        <v>35603</v>
      </c>
      <c r="Q4764" t="s">
        <v>13991</v>
      </c>
    </row>
    <row r="4765" spans="12:17" x14ac:dyDescent="0.3">
      <c r="L4765">
        <v>4759</v>
      </c>
      <c r="M4765" t="s">
        <v>13993</v>
      </c>
      <c r="N4765" t="s">
        <v>11975</v>
      </c>
      <c r="O4765" t="s">
        <v>35604</v>
      </c>
      <c r="P4765" t="s">
        <v>35605</v>
      </c>
      <c r="Q4765" t="s">
        <v>13993</v>
      </c>
    </row>
    <row r="4766" spans="12:17" x14ac:dyDescent="0.3">
      <c r="L4766">
        <v>4760</v>
      </c>
      <c r="M4766" t="s">
        <v>13995</v>
      </c>
      <c r="N4766" t="s">
        <v>11977</v>
      </c>
      <c r="O4766" t="s">
        <v>35606</v>
      </c>
      <c r="P4766" t="s">
        <v>35607</v>
      </c>
      <c r="Q4766" t="s">
        <v>13995</v>
      </c>
    </row>
    <row r="4767" spans="12:17" x14ac:dyDescent="0.3">
      <c r="L4767">
        <v>4761</v>
      </c>
      <c r="M4767" t="s">
        <v>13997</v>
      </c>
      <c r="N4767" t="s">
        <v>11979</v>
      </c>
      <c r="O4767" t="s">
        <v>35608</v>
      </c>
      <c r="P4767" t="s">
        <v>35609</v>
      </c>
      <c r="Q4767" t="s">
        <v>13997</v>
      </c>
    </row>
    <row r="4768" spans="12:17" x14ac:dyDescent="0.3">
      <c r="L4768">
        <v>4762</v>
      </c>
      <c r="M4768" t="s">
        <v>13999</v>
      </c>
      <c r="N4768" t="s">
        <v>11981</v>
      </c>
      <c r="O4768" t="s">
        <v>35610</v>
      </c>
      <c r="P4768" t="s">
        <v>35611</v>
      </c>
      <c r="Q4768" t="s">
        <v>13999</v>
      </c>
    </row>
    <row r="4769" spans="12:17" x14ac:dyDescent="0.3">
      <c r="L4769">
        <v>4763</v>
      </c>
      <c r="M4769" t="s">
        <v>14001</v>
      </c>
      <c r="N4769" t="s">
        <v>11983</v>
      </c>
      <c r="O4769" t="s">
        <v>35612</v>
      </c>
      <c r="P4769" t="s">
        <v>35613</v>
      </c>
      <c r="Q4769" t="s">
        <v>14001</v>
      </c>
    </row>
    <row r="4770" spans="12:17" x14ac:dyDescent="0.3">
      <c r="L4770">
        <v>4764</v>
      </c>
      <c r="M4770" t="s">
        <v>14003</v>
      </c>
      <c r="N4770" t="s">
        <v>11985</v>
      </c>
      <c r="O4770" t="s">
        <v>35614</v>
      </c>
      <c r="P4770" t="s">
        <v>35615</v>
      </c>
      <c r="Q4770" t="s">
        <v>14003</v>
      </c>
    </row>
    <row r="4771" spans="12:17" x14ac:dyDescent="0.3">
      <c r="L4771">
        <v>4765</v>
      </c>
      <c r="M4771" t="s">
        <v>14005</v>
      </c>
      <c r="N4771" t="s">
        <v>11987</v>
      </c>
      <c r="O4771" t="s">
        <v>35616</v>
      </c>
      <c r="P4771" t="s">
        <v>35617</v>
      </c>
      <c r="Q4771" t="s">
        <v>14005</v>
      </c>
    </row>
    <row r="4772" spans="12:17" x14ac:dyDescent="0.3">
      <c r="L4772">
        <v>4766</v>
      </c>
      <c r="M4772" t="s">
        <v>14007</v>
      </c>
      <c r="N4772" t="s">
        <v>11989</v>
      </c>
      <c r="O4772" t="s">
        <v>35618</v>
      </c>
      <c r="P4772" t="s">
        <v>35619</v>
      </c>
      <c r="Q4772" t="s">
        <v>14007</v>
      </c>
    </row>
    <row r="4773" spans="12:17" x14ac:dyDescent="0.3">
      <c r="L4773">
        <v>4767</v>
      </c>
      <c r="M4773" t="s">
        <v>14009</v>
      </c>
      <c r="N4773" t="s">
        <v>11991</v>
      </c>
      <c r="O4773" t="s">
        <v>35620</v>
      </c>
      <c r="P4773" t="s">
        <v>35621</v>
      </c>
      <c r="Q4773" t="s">
        <v>14009</v>
      </c>
    </row>
    <row r="4774" spans="12:17" x14ac:dyDescent="0.3">
      <c r="L4774">
        <v>4768</v>
      </c>
      <c r="M4774" t="s">
        <v>14011</v>
      </c>
      <c r="N4774" t="s">
        <v>11993</v>
      </c>
      <c r="O4774" t="s">
        <v>35622</v>
      </c>
      <c r="P4774" t="s">
        <v>35623</v>
      </c>
      <c r="Q4774" t="s">
        <v>14011</v>
      </c>
    </row>
    <row r="4775" spans="12:17" x14ac:dyDescent="0.3">
      <c r="L4775">
        <v>4769</v>
      </c>
      <c r="M4775" t="s">
        <v>14013</v>
      </c>
      <c r="N4775" t="s">
        <v>11995</v>
      </c>
      <c r="O4775" t="s">
        <v>35624</v>
      </c>
      <c r="P4775" t="s">
        <v>35625</v>
      </c>
      <c r="Q4775" t="s">
        <v>14013</v>
      </c>
    </row>
    <row r="4776" spans="12:17" x14ac:dyDescent="0.3">
      <c r="L4776">
        <v>4770</v>
      </c>
      <c r="M4776" t="s">
        <v>35626</v>
      </c>
      <c r="N4776" t="s">
        <v>11996</v>
      </c>
      <c r="O4776" t="s">
        <v>35627</v>
      </c>
      <c r="P4776" t="s">
        <v>35628</v>
      </c>
      <c r="Q4776" t="s">
        <v>35626</v>
      </c>
    </row>
    <row r="4777" spans="12:17" x14ac:dyDescent="0.3">
      <c r="L4777">
        <v>4771</v>
      </c>
      <c r="M4777" t="s">
        <v>14016</v>
      </c>
      <c r="N4777" t="s">
        <v>11998</v>
      </c>
      <c r="O4777" t="s">
        <v>35629</v>
      </c>
      <c r="P4777" t="s">
        <v>35630</v>
      </c>
      <c r="Q4777" t="s">
        <v>14016</v>
      </c>
    </row>
    <row r="4778" spans="12:17" x14ac:dyDescent="0.3">
      <c r="L4778">
        <v>4772</v>
      </c>
      <c r="M4778" t="s">
        <v>14018</v>
      </c>
      <c r="N4778" t="s">
        <v>12000</v>
      </c>
      <c r="O4778" t="s">
        <v>35631</v>
      </c>
      <c r="P4778" t="s">
        <v>35632</v>
      </c>
      <c r="Q4778" t="s">
        <v>14018</v>
      </c>
    </row>
    <row r="4779" spans="12:17" x14ac:dyDescent="0.3">
      <c r="L4779">
        <v>4773</v>
      </c>
      <c r="M4779" t="s">
        <v>14020</v>
      </c>
      <c r="N4779" t="s">
        <v>12002</v>
      </c>
      <c r="O4779" t="s">
        <v>35633</v>
      </c>
      <c r="P4779" t="s">
        <v>35634</v>
      </c>
      <c r="Q4779" t="s">
        <v>14020</v>
      </c>
    </row>
    <row r="4780" spans="12:17" x14ac:dyDescent="0.3">
      <c r="L4780">
        <v>4774</v>
      </c>
      <c r="M4780" t="s">
        <v>14022</v>
      </c>
      <c r="N4780" t="s">
        <v>12004</v>
      </c>
      <c r="O4780" t="s">
        <v>35635</v>
      </c>
      <c r="P4780" t="s">
        <v>35636</v>
      </c>
      <c r="Q4780" t="s">
        <v>14022</v>
      </c>
    </row>
    <row r="4781" spans="12:17" x14ac:dyDescent="0.3">
      <c r="L4781">
        <v>4775</v>
      </c>
      <c r="M4781" t="s">
        <v>14024</v>
      </c>
      <c r="N4781" t="s">
        <v>12006</v>
      </c>
      <c r="O4781" t="s">
        <v>35637</v>
      </c>
      <c r="P4781" t="s">
        <v>35638</v>
      </c>
      <c r="Q4781" t="s">
        <v>14024</v>
      </c>
    </row>
    <row r="4782" spans="12:17" x14ac:dyDescent="0.3">
      <c r="L4782">
        <v>4776</v>
      </c>
      <c r="M4782" t="s">
        <v>13957</v>
      </c>
      <c r="N4782" t="s">
        <v>11939</v>
      </c>
      <c r="O4782" t="s">
        <v>35639</v>
      </c>
      <c r="P4782" t="s">
        <v>35640</v>
      </c>
      <c r="Q4782" t="s">
        <v>13957</v>
      </c>
    </row>
    <row r="4783" spans="12:17" x14ac:dyDescent="0.3">
      <c r="L4783">
        <v>4777</v>
      </c>
      <c r="M4783" t="s">
        <v>14026</v>
      </c>
      <c r="N4783" t="s">
        <v>12008</v>
      </c>
      <c r="O4783" t="s">
        <v>35641</v>
      </c>
      <c r="P4783" t="s">
        <v>35642</v>
      </c>
      <c r="Q4783" t="s">
        <v>14026</v>
      </c>
    </row>
    <row r="4784" spans="12:17" x14ac:dyDescent="0.3">
      <c r="L4784">
        <v>4778</v>
      </c>
      <c r="M4784" t="s">
        <v>14028</v>
      </c>
      <c r="N4784" t="s">
        <v>12010</v>
      </c>
      <c r="O4784" t="s">
        <v>35643</v>
      </c>
      <c r="P4784" t="s">
        <v>35644</v>
      </c>
      <c r="Q4784" t="s">
        <v>14028</v>
      </c>
    </row>
    <row r="4785" spans="12:17" x14ac:dyDescent="0.3">
      <c r="L4785">
        <v>4779</v>
      </c>
      <c r="M4785" t="s">
        <v>14030</v>
      </c>
      <c r="N4785" t="s">
        <v>12012</v>
      </c>
      <c r="O4785" t="s">
        <v>35645</v>
      </c>
      <c r="P4785" t="s">
        <v>35646</v>
      </c>
      <c r="Q4785" t="s">
        <v>14030</v>
      </c>
    </row>
    <row r="4786" spans="12:17" x14ac:dyDescent="0.3">
      <c r="L4786">
        <v>4780</v>
      </c>
      <c r="M4786" t="s">
        <v>14032</v>
      </c>
      <c r="N4786" t="s">
        <v>12014</v>
      </c>
      <c r="O4786" t="s">
        <v>35647</v>
      </c>
      <c r="P4786" t="s">
        <v>35648</v>
      </c>
      <c r="Q4786" t="s">
        <v>14032</v>
      </c>
    </row>
    <row r="4787" spans="12:17" x14ac:dyDescent="0.3">
      <c r="L4787">
        <v>4781</v>
      </c>
      <c r="M4787" t="s">
        <v>14034</v>
      </c>
      <c r="N4787" t="s">
        <v>12016</v>
      </c>
      <c r="O4787" t="s">
        <v>35649</v>
      </c>
      <c r="P4787" t="s">
        <v>35650</v>
      </c>
      <c r="Q4787" t="s">
        <v>14034</v>
      </c>
    </row>
    <row r="4788" spans="12:17" x14ac:dyDescent="0.3">
      <c r="L4788">
        <v>4782</v>
      </c>
      <c r="M4788" t="s">
        <v>14036</v>
      </c>
      <c r="N4788" t="s">
        <v>12018</v>
      </c>
      <c r="O4788" t="s">
        <v>35651</v>
      </c>
      <c r="P4788" t="s">
        <v>35652</v>
      </c>
      <c r="Q4788" t="s">
        <v>14036</v>
      </c>
    </row>
    <row r="4789" spans="12:17" x14ac:dyDescent="0.3">
      <c r="L4789">
        <v>4783</v>
      </c>
      <c r="M4789" t="s">
        <v>14038</v>
      </c>
      <c r="N4789" t="s">
        <v>12020</v>
      </c>
      <c r="O4789" t="s">
        <v>35653</v>
      </c>
      <c r="P4789" t="s">
        <v>35654</v>
      </c>
      <c r="Q4789" t="s">
        <v>14038</v>
      </c>
    </row>
    <row r="4790" spans="12:17" x14ac:dyDescent="0.3">
      <c r="L4790">
        <v>4784</v>
      </c>
      <c r="M4790" t="s">
        <v>14040</v>
      </c>
      <c r="N4790" t="s">
        <v>12022</v>
      </c>
      <c r="O4790" t="s">
        <v>35655</v>
      </c>
      <c r="P4790" t="s">
        <v>35656</v>
      </c>
      <c r="Q4790" t="s">
        <v>14040</v>
      </c>
    </row>
    <row r="4791" spans="12:17" x14ac:dyDescent="0.3">
      <c r="L4791">
        <v>4785</v>
      </c>
      <c r="M4791" t="s">
        <v>14042</v>
      </c>
      <c r="N4791" t="s">
        <v>12024</v>
      </c>
      <c r="O4791" t="s">
        <v>35657</v>
      </c>
      <c r="P4791" t="s">
        <v>35658</v>
      </c>
      <c r="Q4791" t="s">
        <v>14042</v>
      </c>
    </row>
    <row r="4792" spans="12:17" x14ac:dyDescent="0.3">
      <c r="L4792">
        <v>4786</v>
      </c>
      <c r="M4792" t="s">
        <v>14044</v>
      </c>
      <c r="N4792" t="s">
        <v>12026</v>
      </c>
      <c r="O4792" t="s">
        <v>35659</v>
      </c>
      <c r="P4792" t="s">
        <v>35660</v>
      </c>
      <c r="Q4792" t="s">
        <v>14044</v>
      </c>
    </row>
    <row r="4793" spans="12:17" x14ac:dyDescent="0.3">
      <c r="L4793">
        <v>4787</v>
      </c>
      <c r="M4793" t="s">
        <v>14046</v>
      </c>
      <c r="N4793" t="s">
        <v>12028</v>
      </c>
      <c r="O4793" t="s">
        <v>35661</v>
      </c>
      <c r="P4793" t="s">
        <v>35662</v>
      </c>
      <c r="Q4793" t="s">
        <v>14046</v>
      </c>
    </row>
    <row r="4794" spans="12:17" x14ac:dyDescent="0.3">
      <c r="L4794">
        <v>4788</v>
      </c>
      <c r="M4794" t="s">
        <v>14048</v>
      </c>
      <c r="N4794" t="s">
        <v>12030</v>
      </c>
      <c r="O4794" t="s">
        <v>35663</v>
      </c>
      <c r="P4794" t="s">
        <v>35664</v>
      </c>
      <c r="Q4794" t="s">
        <v>14048</v>
      </c>
    </row>
    <row r="4795" spans="12:17" x14ac:dyDescent="0.3">
      <c r="L4795">
        <v>4789</v>
      </c>
      <c r="M4795" t="s">
        <v>14050</v>
      </c>
      <c r="N4795" t="s">
        <v>12032</v>
      </c>
      <c r="O4795" t="s">
        <v>35665</v>
      </c>
      <c r="P4795" t="s">
        <v>35666</v>
      </c>
      <c r="Q4795" t="s">
        <v>14050</v>
      </c>
    </row>
    <row r="4796" spans="12:17" x14ac:dyDescent="0.3">
      <c r="L4796">
        <v>4790</v>
      </c>
      <c r="M4796" t="s">
        <v>14052</v>
      </c>
      <c r="N4796" t="s">
        <v>12034</v>
      </c>
      <c r="O4796" t="s">
        <v>35667</v>
      </c>
      <c r="P4796" t="s">
        <v>35668</v>
      </c>
      <c r="Q4796" t="s">
        <v>14052</v>
      </c>
    </row>
    <row r="4797" spans="12:17" x14ac:dyDescent="0.3">
      <c r="L4797">
        <v>4791</v>
      </c>
      <c r="M4797" t="s">
        <v>14054</v>
      </c>
      <c r="N4797" t="s">
        <v>12036</v>
      </c>
      <c r="O4797" t="s">
        <v>35669</v>
      </c>
      <c r="P4797" t="s">
        <v>35670</v>
      </c>
      <c r="Q4797" t="s">
        <v>14054</v>
      </c>
    </row>
    <row r="4798" spans="12:17" x14ac:dyDescent="0.3">
      <c r="L4798">
        <v>4792</v>
      </c>
      <c r="M4798" t="s">
        <v>14056</v>
      </c>
      <c r="N4798" t="s">
        <v>12038</v>
      </c>
      <c r="O4798" t="s">
        <v>35671</v>
      </c>
      <c r="P4798" t="s">
        <v>35672</v>
      </c>
      <c r="Q4798" t="s">
        <v>14056</v>
      </c>
    </row>
    <row r="4799" spans="12:17" x14ac:dyDescent="0.3">
      <c r="L4799">
        <v>4793</v>
      </c>
      <c r="M4799" t="s">
        <v>14058</v>
      </c>
      <c r="N4799" t="s">
        <v>12040</v>
      </c>
      <c r="O4799" t="s">
        <v>35673</v>
      </c>
      <c r="P4799" t="s">
        <v>35674</v>
      </c>
      <c r="Q4799" t="s">
        <v>14058</v>
      </c>
    </row>
    <row r="4800" spans="12:17" x14ac:dyDescent="0.3">
      <c r="L4800">
        <v>4794</v>
      </c>
      <c r="M4800" t="s">
        <v>14060</v>
      </c>
      <c r="N4800" t="s">
        <v>12042</v>
      </c>
      <c r="O4800" t="s">
        <v>35675</v>
      </c>
      <c r="P4800" t="s">
        <v>35676</v>
      </c>
      <c r="Q4800" t="s">
        <v>14060</v>
      </c>
    </row>
    <row r="4801" spans="12:17" x14ac:dyDescent="0.3">
      <c r="L4801">
        <v>4795</v>
      </c>
      <c r="M4801" t="s">
        <v>14062</v>
      </c>
      <c r="N4801" t="s">
        <v>12044</v>
      </c>
      <c r="O4801" t="s">
        <v>35677</v>
      </c>
      <c r="P4801" t="s">
        <v>35678</v>
      </c>
      <c r="Q4801" t="s">
        <v>14062</v>
      </c>
    </row>
    <row r="4802" spans="12:17" x14ac:dyDescent="0.3">
      <c r="L4802">
        <v>4796</v>
      </c>
      <c r="M4802" t="s">
        <v>14064</v>
      </c>
      <c r="N4802" t="s">
        <v>12046</v>
      </c>
      <c r="O4802" t="s">
        <v>35679</v>
      </c>
      <c r="P4802" t="s">
        <v>35680</v>
      </c>
      <c r="Q4802" t="s">
        <v>14064</v>
      </c>
    </row>
    <row r="4803" spans="12:17" x14ac:dyDescent="0.3">
      <c r="L4803">
        <v>4797</v>
      </c>
      <c r="M4803" t="s">
        <v>14066</v>
      </c>
      <c r="N4803" t="s">
        <v>12048</v>
      </c>
      <c r="O4803" t="s">
        <v>35681</v>
      </c>
      <c r="P4803" t="s">
        <v>35682</v>
      </c>
      <c r="Q4803" t="s">
        <v>14066</v>
      </c>
    </row>
    <row r="4804" spans="12:17" x14ac:dyDescent="0.3">
      <c r="L4804">
        <v>4798</v>
      </c>
      <c r="M4804" t="s">
        <v>14068</v>
      </c>
      <c r="N4804" t="s">
        <v>12050</v>
      </c>
      <c r="O4804" t="s">
        <v>35683</v>
      </c>
      <c r="P4804" t="s">
        <v>35684</v>
      </c>
      <c r="Q4804" t="s">
        <v>14068</v>
      </c>
    </row>
    <row r="4805" spans="12:17" x14ac:dyDescent="0.3">
      <c r="L4805">
        <v>4799</v>
      </c>
      <c r="M4805" t="s">
        <v>14070</v>
      </c>
      <c r="N4805" t="s">
        <v>12052</v>
      </c>
      <c r="O4805" t="s">
        <v>35685</v>
      </c>
      <c r="P4805" t="s">
        <v>35686</v>
      </c>
      <c r="Q4805" t="s">
        <v>14070</v>
      </c>
    </row>
    <row r="4806" spans="12:17" x14ac:dyDescent="0.3">
      <c r="L4806">
        <v>4800</v>
      </c>
      <c r="M4806" t="s">
        <v>14072</v>
      </c>
      <c r="N4806" t="s">
        <v>12054</v>
      </c>
      <c r="O4806" t="s">
        <v>35687</v>
      </c>
      <c r="P4806" t="s">
        <v>35688</v>
      </c>
      <c r="Q4806" t="s">
        <v>14072</v>
      </c>
    </row>
    <row r="4807" spans="12:17" x14ac:dyDescent="0.3">
      <c r="L4807">
        <v>4801</v>
      </c>
      <c r="M4807" t="s">
        <v>14074</v>
      </c>
      <c r="N4807" t="s">
        <v>12056</v>
      </c>
      <c r="O4807" t="s">
        <v>35689</v>
      </c>
      <c r="P4807" t="s">
        <v>35690</v>
      </c>
      <c r="Q4807" t="s">
        <v>14074</v>
      </c>
    </row>
    <row r="4808" spans="12:17" x14ac:dyDescent="0.3">
      <c r="L4808">
        <v>4802</v>
      </c>
      <c r="M4808" t="s">
        <v>27176</v>
      </c>
      <c r="N4808" t="s">
        <v>12057</v>
      </c>
      <c r="O4808" t="s">
        <v>35691</v>
      </c>
      <c r="P4808" t="s">
        <v>35692</v>
      </c>
      <c r="Q4808" t="s">
        <v>27176</v>
      </c>
    </row>
    <row r="4809" spans="12:17" x14ac:dyDescent="0.3">
      <c r="L4809">
        <v>4803</v>
      </c>
      <c r="M4809" t="s">
        <v>27177</v>
      </c>
      <c r="N4809" t="s">
        <v>12058</v>
      </c>
      <c r="O4809" t="s">
        <v>35693</v>
      </c>
      <c r="P4809" t="s">
        <v>35694</v>
      </c>
      <c r="Q4809" t="s">
        <v>27177</v>
      </c>
    </row>
    <row r="4810" spans="12:17" x14ac:dyDescent="0.3">
      <c r="L4810">
        <v>4804</v>
      </c>
      <c r="M4810" t="s">
        <v>27178</v>
      </c>
      <c r="N4810" t="s">
        <v>12059</v>
      </c>
      <c r="O4810" t="s">
        <v>35695</v>
      </c>
      <c r="P4810" t="s">
        <v>35696</v>
      </c>
      <c r="Q4810" t="s">
        <v>27178</v>
      </c>
    </row>
    <row r="4811" spans="12:17" x14ac:dyDescent="0.3">
      <c r="L4811">
        <v>4805</v>
      </c>
      <c r="M4811" t="s">
        <v>14079</v>
      </c>
      <c r="N4811" t="s">
        <v>12061</v>
      </c>
      <c r="O4811" t="s">
        <v>35697</v>
      </c>
      <c r="P4811" t="s">
        <v>35698</v>
      </c>
      <c r="Q4811" t="s">
        <v>14079</v>
      </c>
    </row>
    <row r="4812" spans="12:17" x14ac:dyDescent="0.3">
      <c r="L4812">
        <v>4806</v>
      </c>
      <c r="M4812" t="s">
        <v>14081</v>
      </c>
      <c r="N4812" t="s">
        <v>12063</v>
      </c>
      <c r="O4812" t="s">
        <v>35699</v>
      </c>
      <c r="P4812" t="s">
        <v>35700</v>
      </c>
      <c r="Q4812" t="s">
        <v>14081</v>
      </c>
    </row>
    <row r="4813" spans="12:17" x14ac:dyDescent="0.3">
      <c r="L4813">
        <v>4807</v>
      </c>
      <c r="M4813" t="s">
        <v>14083</v>
      </c>
      <c r="N4813" t="s">
        <v>12065</v>
      </c>
      <c r="O4813" t="s">
        <v>35701</v>
      </c>
      <c r="P4813" t="s">
        <v>35702</v>
      </c>
      <c r="Q4813" t="s">
        <v>14083</v>
      </c>
    </row>
    <row r="4814" spans="12:17" x14ac:dyDescent="0.3">
      <c r="L4814">
        <v>4808</v>
      </c>
      <c r="M4814" t="s">
        <v>14085</v>
      </c>
      <c r="N4814" t="s">
        <v>12067</v>
      </c>
      <c r="O4814" t="s">
        <v>35703</v>
      </c>
      <c r="P4814" t="s">
        <v>35704</v>
      </c>
      <c r="Q4814" t="s">
        <v>14085</v>
      </c>
    </row>
    <row r="4815" spans="12:17" x14ac:dyDescent="0.3">
      <c r="L4815">
        <v>4809</v>
      </c>
      <c r="M4815" t="s">
        <v>14087</v>
      </c>
      <c r="N4815" t="s">
        <v>12069</v>
      </c>
      <c r="O4815" t="s">
        <v>35705</v>
      </c>
      <c r="P4815" t="s">
        <v>35706</v>
      </c>
      <c r="Q4815" t="s">
        <v>14087</v>
      </c>
    </row>
    <row r="4816" spans="12:17" x14ac:dyDescent="0.3">
      <c r="L4816">
        <v>4810</v>
      </c>
      <c r="M4816" t="s">
        <v>14089</v>
      </c>
      <c r="N4816" t="s">
        <v>12071</v>
      </c>
      <c r="O4816" t="s">
        <v>35707</v>
      </c>
      <c r="P4816" t="s">
        <v>35708</v>
      </c>
      <c r="Q4816" t="s">
        <v>14089</v>
      </c>
    </row>
    <row r="4817" spans="12:17" x14ac:dyDescent="0.3">
      <c r="L4817">
        <v>4811</v>
      </c>
      <c r="M4817" t="s">
        <v>14091</v>
      </c>
      <c r="N4817" t="s">
        <v>12073</v>
      </c>
      <c r="O4817" t="s">
        <v>35709</v>
      </c>
      <c r="P4817" t="s">
        <v>35710</v>
      </c>
      <c r="Q4817" t="s">
        <v>14091</v>
      </c>
    </row>
    <row r="4818" spans="12:17" x14ac:dyDescent="0.3">
      <c r="L4818">
        <v>4812</v>
      </c>
      <c r="M4818" t="s">
        <v>14093</v>
      </c>
      <c r="N4818" t="s">
        <v>12069</v>
      </c>
      <c r="O4818" t="s">
        <v>35711</v>
      </c>
      <c r="P4818" t="s">
        <v>35712</v>
      </c>
      <c r="Q4818" t="s">
        <v>14093</v>
      </c>
    </row>
    <row r="4819" spans="12:17" x14ac:dyDescent="0.3">
      <c r="L4819">
        <v>4813</v>
      </c>
      <c r="M4819" t="s">
        <v>14094</v>
      </c>
      <c r="N4819" t="s">
        <v>12071</v>
      </c>
      <c r="O4819" t="s">
        <v>35713</v>
      </c>
      <c r="P4819" t="s">
        <v>35714</v>
      </c>
      <c r="Q4819" t="s">
        <v>14094</v>
      </c>
    </row>
    <row r="4820" spans="12:17" x14ac:dyDescent="0.3">
      <c r="L4820">
        <v>4814</v>
      </c>
      <c r="M4820" t="s">
        <v>14095</v>
      </c>
      <c r="N4820" t="s">
        <v>12077</v>
      </c>
      <c r="O4820" t="s">
        <v>35715</v>
      </c>
      <c r="P4820" t="s">
        <v>35716</v>
      </c>
      <c r="Q4820" t="s">
        <v>14095</v>
      </c>
    </row>
    <row r="4821" spans="12:17" x14ac:dyDescent="0.3">
      <c r="L4821">
        <v>4815</v>
      </c>
      <c r="M4821" t="s">
        <v>14097</v>
      </c>
      <c r="N4821" t="s">
        <v>12079</v>
      </c>
      <c r="O4821" t="s">
        <v>35717</v>
      </c>
      <c r="P4821" t="s">
        <v>35718</v>
      </c>
      <c r="Q4821" t="s">
        <v>14097</v>
      </c>
    </row>
    <row r="4822" spans="12:17" x14ac:dyDescent="0.3">
      <c r="L4822">
        <v>4816</v>
      </c>
      <c r="M4822" t="s">
        <v>14099</v>
      </c>
      <c r="N4822" t="s">
        <v>12081</v>
      </c>
      <c r="O4822" t="s">
        <v>17523</v>
      </c>
      <c r="P4822" t="s">
        <v>35719</v>
      </c>
      <c r="Q4822" t="s">
        <v>14099</v>
      </c>
    </row>
    <row r="4823" spans="12:17" x14ac:dyDescent="0.3">
      <c r="L4823">
        <v>4817</v>
      </c>
      <c r="M4823" t="s">
        <v>14101</v>
      </c>
      <c r="N4823" t="s">
        <v>12084</v>
      </c>
      <c r="O4823" t="s">
        <v>17526</v>
      </c>
      <c r="P4823" t="s">
        <v>35720</v>
      </c>
      <c r="Q4823" t="s">
        <v>14101</v>
      </c>
    </row>
    <row r="4824" spans="12:17" x14ac:dyDescent="0.3">
      <c r="L4824">
        <v>4818</v>
      </c>
      <c r="M4824" t="s">
        <v>14103</v>
      </c>
      <c r="N4824" t="s">
        <v>12087</v>
      </c>
      <c r="O4824" t="s">
        <v>17529</v>
      </c>
      <c r="P4824" t="s">
        <v>35721</v>
      </c>
      <c r="Q4824" t="s">
        <v>14103</v>
      </c>
    </row>
    <row r="4825" spans="12:17" x14ac:dyDescent="0.3">
      <c r="L4825">
        <v>4819</v>
      </c>
      <c r="M4825" t="s">
        <v>14105</v>
      </c>
      <c r="N4825" t="s">
        <v>12090</v>
      </c>
      <c r="O4825" t="s">
        <v>17532</v>
      </c>
      <c r="P4825" t="s">
        <v>35722</v>
      </c>
      <c r="Q4825" t="s">
        <v>14105</v>
      </c>
    </row>
    <row r="4826" spans="12:17" x14ac:dyDescent="0.3">
      <c r="L4826">
        <v>4820</v>
      </c>
      <c r="M4826" t="s">
        <v>14107</v>
      </c>
      <c r="N4826" t="s">
        <v>12093</v>
      </c>
      <c r="O4826" t="s">
        <v>17535</v>
      </c>
      <c r="P4826" t="s">
        <v>35723</v>
      </c>
      <c r="Q4826" t="s">
        <v>14107</v>
      </c>
    </row>
    <row r="4827" spans="12:17" x14ac:dyDescent="0.3">
      <c r="L4827">
        <v>4821</v>
      </c>
      <c r="M4827" t="s">
        <v>14109</v>
      </c>
      <c r="N4827" t="s">
        <v>35724</v>
      </c>
      <c r="O4827" t="s">
        <v>35725</v>
      </c>
      <c r="P4827" t="s">
        <v>26355</v>
      </c>
      <c r="Q4827" t="s">
        <v>14109</v>
      </c>
    </row>
    <row r="4828" spans="12:17" x14ac:dyDescent="0.3">
      <c r="L4828">
        <v>4822</v>
      </c>
      <c r="M4828" t="s">
        <v>3314</v>
      </c>
      <c r="N4828" t="s">
        <v>28390</v>
      </c>
      <c r="O4828" t="s">
        <v>3998</v>
      </c>
      <c r="P4828" t="s">
        <v>35726</v>
      </c>
      <c r="Q4828" t="s">
        <v>3314</v>
      </c>
    </row>
    <row r="4829" spans="12:17" x14ac:dyDescent="0.3">
      <c r="L4829">
        <v>4823</v>
      </c>
      <c r="M4829" t="s">
        <v>3315</v>
      </c>
      <c r="N4829" t="s">
        <v>28392</v>
      </c>
      <c r="O4829" t="s">
        <v>4000</v>
      </c>
      <c r="P4829" t="s">
        <v>35727</v>
      </c>
      <c r="Q4829" t="s">
        <v>3315</v>
      </c>
    </row>
    <row r="4830" spans="12:17" x14ac:dyDescent="0.3">
      <c r="L4830">
        <v>4824</v>
      </c>
      <c r="M4830" t="s">
        <v>14114</v>
      </c>
      <c r="N4830" t="s">
        <v>12101</v>
      </c>
      <c r="O4830" t="s">
        <v>26357</v>
      </c>
      <c r="P4830" t="s">
        <v>35728</v>
      </c>
      <c r="Q4830" t="s">
        <v>14114</v>
      </c>
    </row>
    <row r="4831" spans="12:17" x14ac:dyDescent="0.3">
      <c r="L4831">
        <v>4825</v>
      </c>
      <c r="M4831" t="s">
        <v>14116</v>
      </c>
      <c r="N4831" t="s">
        <v>12103</v>
      </c>
      <c r="O4831" t="s">
        <v>26358</v>
      </c>
      <c r="P4831" t="s">
        <v>35729</v>
      </c>
      <c r="Q4831" t="s">
        <v>14116</v>
      </c>
    </row>
    <row r="4832" spans="12:17" x14ac:dyDescent="0.3">
      <c r="L4832">
        <v>4826</v>
      </c>
      <c r="M4832" t="s">
        <v>14118</v>
      </c>
      <c r="N4832" t="s">
        <v>12105</v>
      </c>
      <c r="O4832" t="s">
        <v>26359</v>
      </c>
      <c r="P4832" t="s">
        <v>35730</v>
      </c>
      <c r="Q4832" t="s">
        <v>14118</v>
      </c>
    </row>
    <row r="4833" spans="12:17" x14ac:dyDescent="0.3">
      <c r="L4833">
        <v>4827</v>
      </c>
      <c r="M4833" t="s">
        <v>14120</v>
      </c>
      <c r="N4833" t="s">
        <v>26196</v>
      </c>
      <c r="O4833" t="s">
        <v>17548</v>
      </c>
      <c r="P4833" t="s">
        <v>35731</v>
      </c>
      <c r="Q4833" t="s">
        <v>14120</v>
      </c>
    </row>
    <row r="4834" spans="12:17" x14ac:dyDescent="0.3">
      <c r="L4834">
        <v>4828</v>
      </c>
      <c r="M4834" t="s">
        <v>14121</v>
      </c>
      <c r="N4834" t="s">
        <v>26197</v>
      </c>
      <c r="O4834" t="s">
        <v>17550</v>
      </c>
      <c r="P4834" t="s">
        <v>35732</v>
      </c>
      <c r="Q4834" t="s">
        <v>14121</v>
      </c>
    </row>
    <row r="4835" spans="12:17" x14ac:dyDescent="0.3">
      <c r="L4835">
        <v>4829</v>
      </c>
      <c r="M4835" t="s">
        <v>14122</v>
      </c>
      <c r="N4835" t="s">
        <v>26198</v>
      </c>
      <c r="O4835" t="s">
        <v>17552</v>
      </c>
      <c r="P4835" t="s">
        <v>35733</v>
      </c>
      <c r="Q4835" t="s">
        <v>14122</v>
      </c>
    </row>
    <row r="4836" spans="12:17" x14ac:dyDescent="0.3">
      <c r="L4836">
        <v>4830</v>
      </c>
      <c r="M4836" t="s">
        <v>14123</v>
      </c>
      <c r="N4836" t="s">
        <v>12113</v>
      </c>
      <c r="O4836" t="s">
        <v>17555</v>
      </c>
      <c r="P4836" t="s">
        <v>35734</v>
      </c>
      <c r="Q4836" t="s">
        <v>14123</v>
      </c>
    </row>
    <row r="4837" spans="12:17" x14ac:dyDescent="0.3">
      <c r="L4837">
        <v>4831</v>
      </c>
      <c r="M4837" t="s">
        <v>14125</v>
      </c>
      <c r="N4837" t="s">
        <v>35735</v>
      </c>
      <c r="O4837" t="s">
        <v>17557</v>
      </c>
      <c r="P4837" t="s">
        <v>35736</v>
      </c>
      <c r="Q4837" t="s">
        <v>14125</v>
      </c>
    </row>
    <row r="4838" spans="12:17" x14ac:dyDescent="0.3">
      <c r="L4838">
        <v>4832</v>
      </c>
      <c r="M4838" t="s">
        <v>35737</v>
      </c>
      <c r="N4838" t="s">
        <v>35738</v>
      </c>
      <c r="O4838" t="s">
        <v>35739</v>
      </c>
      <c r="P4838" t="s">
        <v>35740</v>
      </c>
      <c r="Q4838" t="s">
        <v>35737</v>
      </c>
    </row>
    <row r="4839" spans="12:17" x14ac:dyDescent="0.3">
      <c r="L4839">
        <v>4833</v>
      </c>
      <c r="M4839" t="s">
        <v>14126</v>
      </c>
      <c r="N4839" t="s">
        <v>12118</v>
      </c>
      <c r="O4839" t="s">
        <v>17560</v>
      </c>
      <c r="P4839" t="s">
        <v>35741</v>
      </c>
      <c r="Q4839" t="s">
        <v>14126</v>
      </c>
    </row>
    <row r="4840" spans="12:17" x14ac:dyDescent="0.3">
      <c r="L4840">
        <v>4834</v>
      </c>
      <c r="M4840" t="s">
        <v>14128</v>
      </c>
      <c r="N4840" t="s">
        <v>12121</v>
      </c>
      <c r="O4840" t="s">
        <v>35742</v>
      </c>
      <c r="P4840" t="s">
        <v>35743</v>
      </c>
      <c r="Q4840" t="s">
        <v>14128</v>
      </c>
    </row>
    <row r="4841" spans="12:17" x14ac:dyDescent="0.3">
      <c r="L4841">
        <v>4835</v>
      </c>
      <c r="M4841" t="s">
        <v>14130</v>
      </c>
      <c r="N4841" t="s">
        <v>12123</v>
      </c>
      <c r="O4841" t="s">
        <v>35744</v>
      </c>
      <c r="P4841" t="s">
        <v>35745</v>
      </c>
      <c r="Q4841" t="s">
        <v>14130</v>
      </c>
    </row>
    <row r="4842" spans="12:17" x14ac:dyDescent="0.3">
      <c r="L4842">
        <v>4836</v>
      </c>
      <c r="M4842" t="s">
        <v>14132</v>
      </c>
      <c r="N4842" t="s">
        <v>12125</v>
      </c>
      <c r="O4842" t="s">
        <v>17567</v>
      </c>
      <c r="P4842" t="s">
        <v>35746</v>
      </c>
      <c r="Q4842" t="s">
        <v>14132</v>
      </c>
    </row>
    <row r="4843" spans="12:17" x14ac:dyDescent="0.3">
      <c r="L4843">
        <v>4837</v>
      </c>
      <c r="M4843" t="s">
        <v>14134</v>
      </c>
      <c r="N4843" t="s">
        <v>12128</v>
      </c>
      <c r="O4843" t="s">
        <v>17570</v>
      </c>
      <c r="P4843" t="s">
        <v>35747</v>
      </c>
      <c r="Q4843" t="s">
        <v>14134</v>
      </c>
    </row>
    <row r="4844" spans="12:17" x14ac:dyDescent="0.3">
      <c r="L4844">
        <v>4838</v>
      </c>
      <c r="M4844" t="s">
        <v>14136</v>
      </c>
      <c r="N4844" t="s">
        <v>12131</v>
      </c>
      <c r="O4844" t="s">
        <v>17573</v>
      </c>
      <c r="P4844" t="s">
        <v>35748</v>
      </c>
      <c r="Q4844" t="s">
        <v>14136</v>
      </c>
    </row>
    <row r="4845" spans="12:17" x14ac:dyDescent="0.3">
      <c r="L4845">
        <v>4839</v>
      </c>
      <c r="M4845" t="s">
        <v>3305</v>
      </c>
      <c r="N4845" t="s">
        <v>28415</v>
      </c>
      <c r="O4845" t="s">
        <v>3980</v>
      </c>
      <c r="P4845" t="s">
        <v>35749</v>
      </c>
      <c r="Q4845" t="s">
        <v>3305</v>
      </c>
    </row>
    <row r="4846" spans="12:17" x14ac:dyDescent="0.3">
      <c r="L4846">
        <v>4840</v>
      </c>
      <c r="M4846" t="s">
        <v>3306</v>
      </c>
      <c r="N4846" t="s">
        <v>28417</v>
      </c>
      <c r="O4846" t="s">
        <v>3982</v>
      </c>
      <c r="P4846" t="s">
        <v>35750</v>
      </c>
      <c r="Q4846" t="s">
        <v>3306</v>
      </c>
    </row>
    <row r="4847" spans="12:17" x14ac:dyDescent="0.3">
      <c r="L4847">
        <v>4841</v>
      </c>
      <c r="M4847" t="s">
        <v>3307</v>
      </c>
      <c r="N4847" t="s">
        <v>28419</v>
      </c>
      <c r="O4847" t="s">
        <v>3984</v>
      </c>
      <c r="P4847" t="s">
        <v>35751</v>
      </c>
      <c r="Q4847" t="s">
        <v>3307</v>
      </c>
    </row>
    <row r="4848" spans="12:17" x14ac:dyDescent="0.3">
      <c r="L4848">
        <v>4842</v>
      </c>
      <c r="M4848" t="s">
        <v>3308</v>
      </c>
      <c r="N4848" t="s">
        <v>28421</v>
      </c>
      <c r="O4848" t="s">
        <v>3986</v>
      </c>
      <c r="P4848" t="s">
        <v>35752</v>
      </c>
      <c r="Q4848" t="s">
        <v>3308</v>
      </c>
    </row>
    <row r="4849" spans="12:17" x14ac:dyDescent="0.3">
      <c r="L4849">
        <v>4843</v>
      </c>
      <c r="M4849" t="s">
        <v>3309</v>
      </c>
      <c r="N4849" t="s">
        <v>28423</v>
      </c>
      <c r="O4849" t="s">
        <v>3988</v>
      </c>
      <c r="P4849" t="s">
        <v>35753</v>
      </c>
      <c r="Q4849" t="s">
        <v>3309</v>
      </c>
    </row>
    <row r="4850" spans="12:17" x14ac:dyDescent="0.3">
      <c r="L4850">
        <v>4844</v>
      </c>
      <c r="M4850" t="s">
        <v>3310</v>
      </c>
      <c r="N4850" t="s">
        <v>28425</v>
      </c>
      <c r="O4850" t="s">
        <v>3990</v>
      </c>
      <c r="P4850" t="s">
        <v>35754</v>
      </c>
      <c r="Q4850" t="s">
        <v>3310</v>
      </c>
    </row>
    <row r="4851" spans="12:17" x14ac:dyDescent="0.3">
      <c r="L4851">
        <v>4845</v>
      </c>
      <c r="M4851" t="s">
        <v>3311</v>
      </c>
      <c r="N4851" t="s">
        <v>28427</v>
      </c>
      <c r="O4851" t="s">
        <v>3992</v>
      </c>
      <c r="P4851" t="s">
        <v>35755</v>
      </c>
      <c r="Q4851" t="s">
        <v>3311</v>
      </c>
    </row>
    <row r="4852" spans="12:17" x14ac:dyDescent="0.3">
      <c r="L4852">
        <v>4846</v>
      </c>
      <c r="M4852" t="s">
        <v>3312</v>
      </c>
      <c r="N4852" t="s">
        <v>28429</v>
      </c>
      <c r="O4852" t="s">
        <v>3994</v>
      </c>
      <c r="P4852" t="s">
        <v>35756</v>
      </c>
      <c r="Q4852" t="s">
        <v>3312</v>
      </c>
    </row>
    <row r="4853" spans="12:17" x14ac:dyDescent="0.3">
      <c r="L4853">
        <v>4847</v>
      </c>
      <c r="M4853" t="s">
        <v>3313</v>
      </c>
      <c r="N4853" t="s">
        <v>28431</v>
      </c>
      <c r="O4853" t="s">
        <v>3996</v>
      </c>
      <c r="P4853" t="s">
        <v>35757</v>
      </c>
      <c r="Q4853" t="s">
        <v>3313</v>
      </c>
    </row>
    <row r="4854" spans="12:17" x14ac:dyDescent="0.3">
      <c r="L4854">
        <v>4848</v>
      </c>
      <c r="M4854" t="s">
        <v>3314</v>
      </c>
      <c r="N4854" t="s">
        <v>28390</v>
      </c>
      <c r="O4854" t="s">
        <v>3998</v>
      </c>
      <c r="P4854" t="s">
        <v>35758</v>
      </c>
      <c r="Q4854" t="s">
        <v>3314</v>
      </c>
    </row>
    <row r="4855" spans="12:17" x14ac:dyDescent="0.3">
      <c r="L4855">
        <v>4849</v>
      </c>
      <c r="M4855" t="s">
        <v>3315</v>
      </c>
      <c r="N4855" t="s">
        <v>28392</v>
      </c>
      <c r="O4855" t="s">
        <v>4000</v>
      </c>
      <c r="P4855" t="s">
        <v>35759</v>
      </c>
      <c r="Q4855" t="s">
        <v>3315</v>
      </c>
    </row>
    <row r="4856" spans="12:17" x14ac:dyDescent="0.3">
      <c r="L4856">
        <v>4850</v>
      </c>
      <c r="M4856" t="s">
        <v>14138</v>
      </c>
      <c r="N4856" t="s">
        <v>12134</v>
      </c>
      <c r="O4856" t="s">
        <v>17576</v>
      </c>
      <c r="P4856" t="s">
        <v>35760</v>
      </c>
      <c r="Q4856" t="s">
        <v>14138</v>
      </c>
    </row>
    <row r="4857" spans="12:17" x14ac:dyDescent="0.3">
      <c r="L4857">
        <v>4851</v>
      </c>
      <c r="M4857" t="s">
        <v>14140</v>
      </c>
      <c r="N4857" t="s">
        <v>12137</v>
      </c>
      <c r="O4857" t="s">
        <v>17579</v>
      </c>
      <c r="P4857" t="s">
        <v>35761</v>
      </c>
      <c r="Q4857" t="s">
        <v>14140</v>
      </c>
    </row>
    <row r="4858" spans="12:17" x14ac:dyDescent="0.3">
      <c r="L4858">
        <v>4852</v>
      </c>
      <c r="M4858" t="s">
        <v>14142</v>
      </c>
      <c r="N4858" t="s">
        <v>12140</v>
      </c>
      <c r="O4858" t="s">
        <v>17582</v>
      </c>
      <c r="P4858" t="s">
        <v>35762</v>
      </c>
      <c r="Q4858" t="s">
        <v>14142</v>
      </c>
    </row>
    <row r="4859" spans="12:17" x14ac:dyDescent="0.3">
      <c r="L4859">
        <v>4853</v>
      </c>
      <c r="M4859" t="s">
        <v>35763</v>
      </c>
      <c r="N4859" t="s">
        <v>12142</v>
      </c>
      <c r="O4859" t="s">
        <v>17584</v>
      </c>
      <c r="P4859" t="s">
        <v>35764</v>
      </c>
      <c r="Q4859" t="s">
        <v>35763</v>
      </c>
    </row>
    <row r="4860" spans="12:17" x14ac:dyDescent="0.3">
      <c r="L4860">
        <v>4854</v>
      </c>
      <c r="M4860" t="s">
        <v>14145</v>
      </c>
      <c r="N4860" t="s">
        <v>12145</v>
      </c>
      <c r="O4860" t="s">
        <v>17587</v>
      </c>
      <c r="P4860" t="s">
        <v>35765</v>
      </c>
      <c r="Q4860" t="s">
        <v>14145</v>
      </c>
    </row>
    <row r="4861" spans="12:17" x14ac:dyDescent="0.3">
      <c r="L4861">
        <v>4855</v>
      </c>
      <c r="M4861" t="s">
        <v>14147</v>
      </c>
      <c r="N4861" t="s">
        <v>12148</v>
      </c>
      <c r="O4861" t="s">
        <v>17590</v>
      </c>
      <c r="P4861" t="s">
        <v>35766</v>
      </c>
      <c r="Q4861" t="s">
        <v>14147</v>
      </c>
    </row>
    <row r="4862" spans="12:17" x14ac:dyDescent="0.3">
      <c r="L4862">
        <v>4856</v>
      </c>
      <c r="M4862" t="s">
        <v>14149</v>
      </c>
      <c r="N4862" t="s">
        <v>12151</v>
      </c>
      <c r="O4862" t="s">
        <v>17593</v>
      </c>
      <c r="P4862" t="s">
        <v>35767</v>
      </c>
      <c r="Q4862" t="s">
        <v>14149</v>
      </c>
    </row>
    <row r="4863" spans="12:17" x14ac:dyDescent="0.3">
      <c r="L4863">
        <v>4857</v>
      </c>
      <c r="M4863" t="s">
        <v>14151</v>
      </c>
      <c r="N4863" t="s">
        <v>12154</v>
      </c>
      <c r="O4863" t="s">
        <v>17596</v>
      </c>
      <c r="P4863" t="s">
        <v>35768</v>
      </c>
      <c r="Q4863" t="s">
        <v>14151</v>
      </c>
    </row>
    <row r="4864" spans="12:17" x14ac:dyDescent="0.3">
      <c r="L4864">
        <v>4858</v>
      </c>
      <c r="M4864" t="s">
        <v>14153</v>
      </c>
      <c r="N4864" t="s">
        <v>12157</v>
      </c>
      <c r="O4864" t="s">
        <v>17599</v>
      </c>
      <c r="P4864" t="s">
        <v>35769</v>
      </c>
      <c r="Q4864" t="s">
        <v>14153</v>
      </c>
    </row>
    <row r="4865" spans="12:17" x14ac:dyDescent="0.3">
      <c r="L4865">
        <v>4859</v>
      </c>
      <c r="M4865" t="s">
        <v>14110</v>
      </c>
      <c r="N4865" t="s">
        <v>12097</v>
      </c>
      <c r="O4865" t="s">
        <v>26363</v>
      </c>
      <c r="P4865" t="s">
        <v>35770</v>
      </c>
      <c r="Q4865" t="s">
        <v>14110</v>
      </c>
    </row>
    <row r="4866" spans="12:17" x14ac:dyDescent="0.3">
      <c r="L4866">
        <v>4860</v>
      </c>
      <c r="M4866" t="s">
        <v>14155</v>
      </c>
      <c r="N4866" t="s">
        <v>12160</v>
      </c>
      <c r="O4866" t="s">
        <v>17602</v>
      </c>
      <c r="P4866" t="s">
        <v>35771</v>
      </c>
      <c r="Q4866" t="s">
        <v>14155</v>
      </c>
    </row>
    <row r="4867" spans="12:17" x14ac:dyDescent="0.3">
      <c r="L4867">
        <v>4861</v>
      </c>
      <c r="M4867" t="s">
        <v>14157</v>
      </c>
      <c r="N4867" t="s">
        <v>12163</v>
      </c>
      <c r="O4867" t="s">
        <v>17605</v>
      </c>
      <c r="P4867" t="s">
        <v>35772</v>
      </c>
      <c r="Q4867" t="s">
        <v>14157</v>
      </c>
    </row>
    <row r="4868" spans="12:17" x14ac:dyDescent="0.3">
      <c r="L4868">
        <v>4862</v>
      </c>
      <c r="M4868" t="s">
        <v>14159</v>
      </c>
      <c r="N4868" t="s">
        <v>12166</v>
      </c>
      <c r="O4868" t="s">
        <v>17608</v>
      </c>
      <c r="P4868" t="s">
        <v>35773</v>
      </c>
      <c r="Q4868" t="s">
        <v>14159</v>
      </c>
    </row>
    <row r="4869" spans="12:17" x14ac:dyDescent="0.3">
      <c r="L4869">
        <v>4863</v>
      </c>
      <c r="M4869" t="s">
        <v>14161</v>
      </c>
      <c r="N4869" t="s">
        <v>12169</v>
      </c>
      <c r="O4869" t="s">
        <v>17611</v>
      </c>
      <c r="P4869" t="s">
        <v>35774</v>
      </c>
      <c r="Q4869" t="s">
        <v>14161</v>
      </c>
    </row>
    <row r="4870" spans="12:17" x14ac:dyDescent="0.3">
      <c r="L4870">
        <v>4864</v>
      </c>
      <c r="M4870" t="s">
        <v>14163</v>
      </c>
      <c r="N4870" t="s">
        <v>12172</v>
      </c>
      <c r="O4870" t="s">
        <v>17614</v>
      </c>
      <c r="P4870" t="s">
        <v>35775</v>
      </c>
      <c r="Q4870" t="s">
        <v>14163</v>
      </c>
    </row>
    <row r="4871" spans="12:17" x14ac:dyDescent="0.3">
      <c r="L4871">
        <v>4865</v>
      </c>
      <c r="M4871" t="s">
        <v>14165</v>
      </c>
      <c r="N4871" t="s">
        <v>12175</v>
      </c>
      <c r="O4871" t="s">
        <v>17617</v>
      </c>
      <c r="P4871" t="s">
        <v>35776</v>
      </c>
      <c r="Q4871" t="s">
        <v>14165</v>
      </c>
    </row>
    <row r="4872" spans="12:17" x14ac:dyDescent="0.3">
      <c r="L4872">
        <v>4866</v>
      </c>
      <c r="M4872" t="s">
        <v>14167</v>
      </c>
      <c r="N4872" t="s">
        <v>12178</v>
      </c>
      <c r="O4872" t="s">
        <v>17620</v>
      </c>
      <c r="P4872" t="s">
        <v>35777</v>
      </c>
      <c r="Q4872" t="s">
        <v>14167</v>
      </c>
    </row>
    <row r="4873" spans="12:17" x14ac:dyDescent="0.3">
      <c r="L4873">
        <v>4867</v>
      </c>
      <c r="M4873" t="s">
        <v>14169</v>
      </c>
      <c r="N4873" t="s">
        <v>12181</v>
      </c>
      <c r="O4873" t="s">
        <v>17623</v>
      </c>
      <c r="P4873" t="s">
        <v>35778</v>
      </c>
      <c r="Q4873" t="s">
        <v>14169</v>
      </c>
    </row>
    <row r="4874" spans="12:17" x14ac:dyDescent="0.3">
      <c r="L4874">
        <v>4868</v>
      </c>
      <c r="M4874" t="s">
        <v>14171</v>
      </c>
      <c r="N4874" t="s">
        <v>12184</v>
      </c>
      <c r="O4874" t="s">
        <v>17626</v>
      </c>
      <c r="P4874" t="s">
        <v>35779</v>
      </c>
      <c r="Q4874" t="s">
        <v>14171</v>
      </c>
    </row>
    <row r="4875" spans="12:17" x14ac:dyDescent="0.3">
      <c r="L4875">
        <v>4869</v>
      </c>
      <c r="M4875" t="s">
        <v>14173</v>
      </c>
      <c r="N4875" t="s">
        <v>12187</v>
      </c>
      <c r="O4875" t="s">
        <v>17629</v>
      </c>
      <c r="P4875" t="s">
        <v>35780</v>
      </c>
      <c r="Q4875" t="s">
        <v>14173</v>
      </c>
    </row>
    <row r="4876" spans="12:17" x14ac:dyDescent="0.3">
      <c r="L4876">
        <v>4870</v>
      </c>
      <c r="M4876" t="s">
        <v>14175</v>
      </c>
      <c r="N4876" t="s">
        <v>12190</v>
      </c>
      <c r="O4876" t="s">
        <v>17632</v>
      </c>
      <c r="P4876" t="s">
        <v>35781</v>
      </c>
      <c r="Q4876" t="s">
        <v>14175</v>
      </c>
    </row>
    <row r="4877" spans="12:17" x14ac:dyDescent="0.3">
      <c r="L4877">
        <v>4871</v>
      </c>
      <c r="M4877" t="s">
        <v>14177</v>
      </c>
      <c r="N4877" t="s">
        <v>12193</v>
      </c>
      <c r="O4877" t="s">
        <v>17635</v>
      </c>
      <c r="P4877" t="s">
        <v>35782</v>
      </c>
      <c r="Q4877" t="s">
        <v>14177</v>
      </c>
    </row>
    <row r="4878" spans="12:17" x14ac:dyDescent="0.3">
      <c r="L4878">
        <v>4872</v>
      </c>
      <c r="M4878" t="s">
        <v>14179</v>
      </c>
      <c r="N4878" t="s">
        <v>12196</v>
      </c>
      <c r="O4878" t="s">
        <v>17638</v>
      </c>
      <c r="P4878" t="s">
        <v>35783</v>
      </c>
      <c r="Q4878" t="s">
        <v>14179</v>
      </c>
    </row>
    <row r="4879" spans="12:17" x14ac:dyDescent="0.3">
      <c r="L4879">
        <v>4873</v>
      </c>
      <c r="M4879" t="s">
        <v>14181</v>
      </c>
      <c r="N4879" t="s">
        <v>12199</v>
      </c>
      <c r="O4879" t="s">
        <v>17641</v>
      </c>
      <c r="P4879" t="s">
        <v>35784</v>
      </c>
      <c r="Q4879" t="s">
        <v>14181</v>
      </c>
    </row>
    <row r="4880" spans="12:17" x14ac:dyDescent="0.3">
      <c r="L4880">
        <v>4874</v>
      </c>
      <c r="M4880" t="s">
        <v>14183</v>
      </c>
      <c r="N4880" t="s">
        <v>12202</v>
      </c>
      <c r="O4880" t="s">
        <v>17644</v>
      </c>
      <c r="P4880" t="s">
        <v>35785</v>
      </c>
      <c r="Q4880" t="s">
        <v>14183</v>
      </c>
    </row>
    <row r="4881" spans="12:17" x14ac:dyDescent="0.3">
      <c r="L4881">
        <v>4875</v>
      </c>
      <c r="M4881" t="s">
        <v>14185</v>
      </c>
      <c r="N4881" t="s">
        <v>12205</v>
      </c>
      <c r="O4881" t="s">
        <v>17647</v>
      </c>
      <c r="P4881" t="s">
        <v>35786</v>
      </c>
      <c r="Q4881" t="s">
        <v>14185</v>
      </c>
    </row>
    <row r="4882" spans="12:17" x14ac:dyDescent="0.3">
      <c r="L4882">
        <v>4876</v>
      </c>
      <c r="M4882" t="s">
        <v>14187</v>
      </c>
      <c r="N4882" t="s">
        <v>12208</v>
      </c>
      <c r="O4882" t="s">
        <v>17650</v>
      </c>
      <c r="P4882" t="s">
        <v>35787</v>
      </c>
      <c r="Q4882" t="s">
        <v>14187</v>
      </c>
    </row>
    <row r="4883" spans="12:17" x14ac:dyDescent="0.3">
      <c r="L4883">
        <v>4877</v>
      </c>
      <c r="M4883" t="s">
        <v>14189</v>
      </c>
      <c r="N4883" t="s">
        <v>12211</v>
      </c>
      <c r="O4883" t="s">
        <v>17653</v>
      </c>
      <c r="P4883" t="s">
        <v>35788</v>
      </c>
      <c r="Q4883" t="s">
        <v>14189</v>
      </c>
    </row>
    <row r="4884" spans="12:17" x14ac:dyDescent="0.3">
      <c r="L4884">
        <v>4878</v>
      </c>
      <c r="M4884" t="s">
        <v>14191</v>
      </c>
      <c r="N4884" t="s">
        <v>12214</v>
      </c>
      <c r="O4884" t="s">
        <v>17656</v>
      </c>
      <c r="P4884" t="s">
        <v>35789</v>
      </c>
      <c r="Q4884" t="s">
        <v>14191</v>
      </c>
    </row>
    <row r="4885" spans="12:17" x14ac:dyDescent="0.3">
      <c r="L4885">
        <v>4879</v>
      </c>
      <c r="M4885" t="s">
        <v>14193</v>
      </c>
      <c r="N4885" t="s">
        <v>12217</v>
      </c>
      <c r="O4885" t="s">
        <v>17659</v>
      </c>
      <c r="P4885" t="s">
        <v>35790</v>
      </c>
      <c r="Q4885" t="s">
        <v>14193</v>
      </c>
    </row>
    <row r="4886" spans="12:17" x14ac:dyDescent="0.3">
      <c r="L4886">
        <v>4880</v>
      </c>
      <c r="M4886" t="s">
        <v>14195</v>
      </c>
      <c r="N4886" t="s">
        <v>12220</v>
      </c>
      <c r="O4886" t="s">
        <v>17662</v>
      </c>
      <c r="P4886" t="s">
        <v>35791</v>
      </c>
      <c r="Q4886" t="s">
        <v>14195</v>
      </c>
    </row>
    <row r="4887" spans="12:17" x14ac:dyDescent="0.3">
      <c r="L4887">
        <v>4881</v>
      </c>
      <c r="M4887" t="s">
        <v>14197</v>
      </c>
      <c r="N4887" t="s">
        <v>12223</v>
      </c>
      <c r="O4887" t="s">
        <v>17665</v>
      </c>
      <c r="P4887" t="s">
        <v>35792</v>
      </c>
      <c r="Q4887" t="s">
        <v>14197</v>
      </c>
    </row>
    <row r="4888" spans="12:17" x14ac:dyDescent="0.3">
      <c r="L4888">
        <v>4882</v>
      </c>
      <c r="M4888" t="s">
        <v>14199</v>
      </c>
      <c r="N4888" t="s">
        <v>12226</v>
      </c>
      <c r="O4888" t="s">
        <v>17668</v>
      </c>
      <c r="P4888" t="s">
        <v>35793</v>
      </c>
      <c r="Q4888" t="s">
        <v>14199</v>
      </c>
    </row>
    <row r="4889" spans="12:17" x14ac:dyDescent="0.3">
      <c r="L4889">
        <v>4883</v>
      </c>
      <c r="M4889" t="s">
        <v>14201</v>
      </c>
      <c r="N4889" t="s">
        <v>12229</v>
      </c>
      <c r="O4889" t="s">
        <v>17671</v>
      </c>
      <c r="P4889" t="s">
        <v>35794</v>
      </c>
      <c r="Q4889" t="s">
        <v>14201</v>
      </c>
    </row>
    <row r="4890" spans="12:17" x14ac:dyDescent="0.3">
      <c r="L4890">
        <v>4884</v>
      </c>
      <c r="M4890" t="s">
        <v>14203</v>
      </c>
      <c r="N4890" t="s">
        <v>12232</v>
      </c>
      <c r="O4890" t="s">
        <v>17674</v>
      </c>
      <c r="P4890" t="s">
        <v>35795</v>
      </c>
      <c r="Q4890" t="s">
        <v>14203</v>
      </c>
    </row>
    <row r="4891" spans="12:17" x14ac:dyDescent="0.3">
      <c r="L4891">
        <v>4885</v>
      </c>
      <c r="M4891" t="s">
        <v>27179</v>
      </c>
      <c r="N4891" t="s">
        <v>12234</v>
      </c>
      <c r="O4891" t="s">
        <v>17676</v>
      </c>
      <c r="P4891" t="s">
        <v>35796</v>
      </c>
      <c r="Q4891" t="s">
        <v>27179</v>
      </c>
    </row>
    <row r="4892" spans="12:17" x14ac:dyDescent="0.3">
      <c r="L4892">
        <v>4886</v>
      </c>
      <c r="M4892" t="s">
        <v>27180</v>
      </c>
      <c r="N4892" t="s">
        <v>12236</v>
      </c>
      <c r="O4892" t="s">
        <v>17678</v>
      </c>
      <c r="P4892" t="s">
        <v>35797</v>
      </c>
      <c r="Q4892" t="s">
        <v>27180</v>
      </c>
    </row>
    <row r="4893" spans="12:17" x14ac:dyDescent="0.3">
      <c r="L4893">
        <v>4887</v>
      </c>
      <c r="M4893" t="s">
        <v>27181</v>
      </c>
      <c r="N4893" t="s">
        <v>12238</v>
      </c>
      <c r="O4893" t="s">
        <v>17680</v>
      </c>
      <c r="P4893" t="s">
        <v>35798</v>
      </c>
      <c r="Q4893" t="s">
        <v>27181</v>
      </c>
    </row>
    <row r="4894" spans="12:17" x14ac:dyDescent="0.3">
      <c r="L4894">
        <v>4888</v>
      </c>
      <c r="M4894" t="s">
        <v>14208</v>
      </c>
      <c r="N4894" t="s">
        <v>12241</v>
      </c>
      <c r="O4894" t="s">
        <v>17683</v>
      </c>
      <c r="P4894" t="s">
        <v>35799</v>
      </c>
      <c r="Q4894" t="s">
        <v>14208</v>
      </c>
    </row>
    <row r="4895" spans="12:17" x14ac:dyDescent="0.3">
      <c r="L4895">
        <v>4889</v>
      </c>
      <c r="M4895" t="s">
        <v>3305</v>
      </c>
      <c r="N4895" t="s">
        <v>28415</v>
      </c>
      <c r="O4895" t="s">
        <v>3980</v>
      </c>
      <c r="P4895" t="s">
        <v>35800</v>
      </c>
      <c r="Q4895" t="s">
        <v>3305</v>
      </c>
    </row>
    <row r="4896" spans="12:17" x14ac:dyDescent="0.3">
      <c r="L4896">
        <v>4890</v>
      </c>
      <c r="M4896" t="s">
        <v>3306</v>
      </c>
      <c r="N4896" t="s">
        <v>28417</v>
      </c>
      <c r="O4896" t="s">
        <v>3982</v>
      </c>
      <c r="P4896" t="s">
        <v>35801</v>
      </c>
      <c r="Q4896" t="s">
        <v>3306</v>
      </c>
    </row>
    <row r="4897" spans="12:17" x14ac:dyDescent="0.3">
      <c r="L4897">
        <v>4891</v>
      </c>
      <c r="M4897" t="s">
        <v>3307</v>
      </c>
      <c r="N4897" t="s">
        <v>28419</v>
      </c>
      <c r="O4897" t="s">
        <v>3984</v>
      </c>
      <c r="P4897" t="s">
        <v>35802</v>
      </c>
      <c r="Q4897" t="s">
        <v>3307</v>
      </c>
    </row>
    <row r="4898" spans="12:17" x14ac:dyDescent="0.3">
      <c r="L4898">
        <v>4892</v>
      </c>
      <c r="M4898" t="s">
        <v>3308</v>
      </c>
      <c r="N4898" t="s">
        <v>28421</v>
      </c>
      <c r="O4898" t="s">
        <v>3986</v>
      </c>
      <c r="P4898" t="s">
        <v>35803</v>
      </c>
      <c r="Q4898" t="s">
        <v>3308</v>
      </c>
    </row>
    <row r="4899" spans="12:17" x14ac:dyDescent="0.3">
      <c r="L4899">
        <v>4893</v>
      </c>
      <c r="M4899" t="s">
        <v>3309</v>
      </c>
      <c r="N4899" t="s">
        <v>28423</v>
      </c>
      <c r="O4899" t="s">
        <v>3988</v>
      </c>
      <c r="P4899" t="s">
        <v>35804</v>
      </c>
      <c r="Q4899" t="s">
        <v>3309</v>
      </c>
    </row>
    <row r="4900" spans="12:17" x14ac:dyDescent="0.3">
      <c r="L4900">
        <v>4894</v>
      </c>
      <c r="M4900" t="s">
        <v>3310</v>
      </c>
      <c r="N4900" t="s">
        <v>28425</v>
      </c>
      <c r="O4900" t="s">
        <v>3990</v>
      </c>
      <c r="P4900" t="s">
        <v>35805</v>
      </c>
      <c r="Q4900" t="s">
        <v>3310</v>
      </c>
    </row>
    <row r="4901" spans="12:17" x14ac:dyDescent="0.3">
      <c r="L4901">
        <v>4895</v>
      </c>
      <c r="M4901" t="s">
        <v>3311</v>
      </c>
      <c r="N4901" t="s">
        <v>28427</v>
      </c>
      <c r="O4901" t="s">
        <v>3992</v>
      </c>
      <c r="P4901" t="s">
        <v>35806</v>
      </c>
      <c r="Q4901" t="s">
        <v>3311</v>
      </c>
    </row>
    <row r="4902" spans="12:17" x14ac:dyDescent="0.3">
      <c r="L4902">
        <v>4896</v>
      </c>
      <c r="M4902" t="s">
        <v>3312</v>
      </c>
      <c r="N4902" t="s">
        <v>28429</v>
      </c>
      <c r="O4902" t="s">
        <v>3994</v>
      </c>
      <c r="P4902" t="s">
        <v>35807</v>
      </c>
      <c r="Q4902" t="s">
        <v>3312</v>
      </c>
    </row>
    <row r="4903" spans="12:17" x14ac:dyDescent="0.3">
      <c r="L4903">
        <v>4897</v>
      </c>
      <c r="M4903" t="s">
        <v>14216</v>
      </c>
      <c r="N4903" t="s">
        <v>12250</v>
      </c>
      <c r="O4903" t="s">
        <v>17692</v>
      </c>
      <c r="P4903" t="s">
        <v>35808</v>
      </c>
      <c r="Q4903" t="s">
        <v>14216</v>
      </c>
    </row>
    <row r="4904" spans="12:17" x14ac:dyDescent="0.3">
      <c r="L4904">
        <v>4898</v>
      </c>
      <c r="M4904" t="s">
        <v>14218</v>
      </c>
      <c r="N4904" t="s">
        <v>12079</v>
      </c>
      <c r="O4904" t="s">
        <v>35809</v>
      </c>
      <c r="P4904" t="s">
        <v>35810</v>
      </c>
      <c r="Q4904" t="s">
        <v>14218</v>
      </c>
    </row>
    <row r="4905" spans="12:17" x14ac:dyDescent="0.3">
      <c r="L4905">
        <v>4899</v>
      </c>
      <c r="M4905" t="s">
        <v>14219</v>
      </c>
      <c r="N4905" t="s">
        <v>12081</v>
      </c>
      <c r="O4905" t="s">
        <v>35811</v>
      </c>
      <c r="P4905" t="s">
        <v>35812</v>
      </c>
      <c r="Q4905" t="s">
        <v>14219</v>
      </c>
    </row>
    <row r="4906" spans="12:17" x14ac:dyDescent="0.3">
      <c r="L4906">
        <v>4900</v>
      </c>
      <c r="M4906" t="s">
        <v>14220</v>
      </c>
      <c r="N4906" t="s">
        <v>12084</v>
      </c>
      <c r="O4906" t="s">
        <v>35813</v>
      </c>
      <c r="P4906" t="s">
        <v>35814</v>
      </c>
      <c r="Q4906" t="s">
        <v>14220</v>
      </c>
    </row>
    <row r="4907" spans="12:17" x14ac:dyDescent="0.3">
      <c r="L4907">
        <v>4901</v>
      </c>
      <c r="M4907" t="s">
        <v>14221</v>
      </c>
      <c r="N4907" t="s">
        <v>12087</v>
      </c>
      <c r="O4907" t="s">
        <v>35815</v>
      </c>
      <c r="P4907" t="s">
        <v>35816</v>
      </c>
      <c r="Q4907" t="s">
        <v>14221</v>
      </c>
    </row>
    <row r="4908" spans="12:17" x14ac:dyDescent="0.3">
      <c r="L4908">
        <v>4902</v>
      </c>
      <c r="M4908" t="s">
        <v>14222</v>
      </c>
      <c r="N4908" t="s">
        <v>12090</v>
      </c>
      <c r="O4908" t="s">
        <v>35817</v>
      </c>
      <c r="P4908" t="s">
        <v>35818</v>
      </c>
      <c r="Q4908" t="s">
        <v>14222</v>
      </c>
    </row>
    <row r="4909" spans="12:17" x14ac:dyDescent="0.3">
      <c r="L4909">
        <v>4903</v>
      </c>
      <c r="M4909" t="s">
        <v>14223</v>
      </c>
      <c r="N4909" t="s">
        <v>12093</v>
      </c>
      <c r="O4909" t="s">
        <v>35819</v>
      </c>
      <c r="P4909" t="s">
        <v>35820</v>
      </c>
      <c r="Q4909" t="s">
        <v>14223</v>
      </c>
    </row>
    <row r="4910" spans="12:17" x14ac:dyDescent="0.3">
      <c r="L4910">
        <v>4904</v>
      </c>
      <c r="M4910" t="s">
        <v>14224</v>
      </c>
      <c r="N4910" t="s">
        <v>35724</v>
      </c>
      <c r="O4910" t="s">
        <v>35821</v>
      </c>
      <c r="P4910" t="s">
        <v>35822</v>
      </c>
      <c r="Q4910" t="s">
        <v>14224</v>
      </c>
    </row>
    <row r="4911" spans="12:17" x14ac:dyDescent="0.3">
      <c r="L4911">
        <v>4905</v>
      </c>
      <c r="M4911" t="s">
        <v>14226</v>
      </c>
      <c r="N4911" t="s">
        <v>12098</v>
      </c>
      <c r="O4911" t="s">
        <v>35823</v>
      </c>
      <c r="P4911" t="s">
        <v>35824</v>
      </c>
      <c r="Q4911" t="s">
        <v>14226</v>
      </c>
    </row>
    <row r="4912" spans="12:17" x14ac:dyDescent="0.3">
      <c r="L4912">
        <v>4906</v>
      </c>
      <c r="M4912" t="s">
        <v>14227</v>
      </c>
      <c r="N4912" t="s">
        <v>12099</v>
      </c>
      <c r="O4912" t="s">
        <v>35825</v>
      </c>
      <c r="P4912" t="s">
        <v>35826</v>
      </c>
      <c r="Q4912" t="s">
        <v>14227</v>
      </c>
    </row>
    <row r="4913" spans="12:17" x14ac:dyDescent="0.3">
      <c r="L4913">
        <v>4907</v>
      </c>
      <c r="M4913" t="s">
        <v>14228</v>
      </c>
      <c r="N4913" t="s">
        <v>12101</v>
      </c>
      <c r="O4913" t="s">
        <v>35827</v>
      </c>
      <c r="P4913" t="s">
        <v>35828</v>
      </c>
      <c r="Q4913" t="s">
        <v>14228</v>
      </c>
    </row>
    <row r="4914" spans="12:17" x14ac:dyDescent="0.3">
      <c r="L4914">
        <v>4908</v>
      </c>
      <c r="M4914" t="s">
        <v>14229</v>
      </c>
      <c r="N4914" t="s">
        <v>12103</v>
      </c>
      <c r="O4914" t="s">
        <v>35829</v>
      </c>
      <c r="P4914" t="s">
        <v>35830</v>
      </c>
      <c r="Q4914" t="s">
        <v>14229</v>
      </c>
    </row>
    <row r="4915" spans="12:17" x14ac:dyDescent="0.3">
      <c r="L4915">
        <v>4909</v>
      </c>
      <c r="M4915" t="s">
        <v>14230</v>
      </c>
      <c r="N4915" t="s">
        <v>12105</v>
      </c>
      <c r="O4915" t="s">
        <v>35831</v>
      </c>
      <c r="P4915" t="s">
        <v>35832</v>
      </c>
      <c r="Q4915" t="s">
        <v>14230</v>
      </c>
    </row>
    <row r="4916" spans="12:17" x14ac:dyDescent="0.3">
      <c r="L4916">
        <v>4910</v>
      </c>
      <c r="M4916" t="s">
        <v>14231</v>
      </c>
      <c r="N4916" t="s">
        <v>26196</v>
      </c>
      <c r="O4916" t="s">
        <v>35833</v>
      </c>
      <c r="P4916" t="s">
        <v>35834</v>
      </c>
      <c r="Q4916" t="s">
        <v>14231</v>
      </c>
    </row>
    <row r="4917" spans="12:17" x14ac:dyDescent="0.3">
      <c r="L4917">
        <v>4911</v>
      </c>
      <c r="M4917" t="s">
        <v>14232</v>
      </c>
      <c r="N4917" t="s">
        <v>26197</v>
      </c>
      <c r="O4917" t="s">
        <v>35835</v>
      </c>
      <c r="P4917" t="s">
        <v>35836</v>
      </c>
      <c r="Q4917" t="s">
        <v>14232</v>
      </c>
    </row>
    <row r="4918" spans="12:17" x14ac:dyDescent="0.3">
      <c r="L4918">
        <v>4912</v>
      </c>
      <c r="M4918" t="s">
        <v>14233</v>
      </c>
      <c r="N4918" t="s">
        <v>26198</v>
      </c>
      <c r="O4918" t="s">
        <v>35837</v>
      </c>
      <c r="P4918" t="s">
        <v>35838</v>
      </c>
      <c r="Q4918" t="s">
        <v>14233</v>
      </c>
    </row>
    <row r="4919" spans="12:17" x14ac:dyDescent="0.3">
      <c r="L4919">
        <v>4913</v>
      </c>
      <c r="M4919" t="s">
        <v>14234</v>
      </c>
      <c r="N4919" t="s">
        <v>12113</v>
      </c>
      <c r="O4919" t="s">
        <v>35839</v>
      </c>
      <c r="P4919" t="s">
        <v>35840</v>
      </c>
      <c r="Q4919" t="s">
        <v>14234</v>
      </c>
    </row>
    <row r="4920" spans="12:17" x14ac:dyDescent="0.3">
      <c r="L4920">
        <v>4914</v>
      </c>
      <c r="M4920" t="s">
        <v>14235</v>
      </c>
      <c r="N4920" t="s">
        <v>35735</v>
      </c>
      <c r="O4920" t="s">
        <v>35841</v>
      </c>
      <c r="P4920" t="s">
        <v>35842</v>
      </c>
      <c r="Q4920" t="s">
        <v>14235</v>
      </c>
    </row>
    <row r="4921" spans="12:17" x14ac:dyDescent="0.3">
      <c r="L4921">
        <v>4915</v>
      </c>
      <c r="M4921" t="s">
        <v>35843</v>
      </c>
      <c r="N4921" t="s">
        <v>35738</v>
      </c>
      <c r="O4921" t="s">
        <v>35844</v>
      </c>
      <c r="P4921" t="s">
        <v>35845</v>
      </c>
      <c r="Q4921" t="s">
        <v>35843</v>
      </c>
    </row>
    <row r="4922" spans="12:17" x14ac:dyDescent="0.3">
      <c r="L4922">
        <v>4916</v>
      </c>
      <c r="M4922" t="s">
        <v>14236</v>
      </c>
      <c r="N4922" t="s">
        <v>12118</v>
      </c>
      <c r="O4922" t="s">
        <v>35846</v>
      </c>
      <c r="P4922" t="s">
        <v>35847</v>
      </c>
      <c r="Q4922" t="s">
        <v>14236</v>
      </c>
    </row>
    <row r="4923" spans="12:17" x14ac:dyDescent="0.3">
      <c r="L4923">
        <v>4917</v>
      </c>
      <c r="M4923" t="s">
        <v>14237</v>
      </c>
      <c r="N4923" t="s">
        <v>12121</v>
      </c>
      <c r="O4923" t="s">
        <v>35848</v>
      </c>
      <c r="P4923" t="s">
        <v>35849</v>
      </c>
      <c r="Q4923" t="s">
        <v>14237</v>
      </c>
    </row>
    <row r="4924" spans="12:17" x14ac:dyDescent="0.3">
      <c r="L4924">
        <v>4918</v>
      </c>
      <c r="M4924" t="s">
        <v>14238</v>
      </c>
      <c r="N4924" t="s">
        <v>12123</v>
      </c>
      <c r="O4924" t="s">
        <v>35850</v>
      </c>
      <c r="P4924" t="s">
        <v>35851</v>
      </c>
      <c r="Q4924" t="s">
        <v>14238</v>
      </c>
    </row>
    <row r="4925" spans="12:17" x14ac:dyDescent="0.3">
      <c r="L4925">
        <v>4919</v>
      </c>
      <c r="M4925" t="s">
        <v>14239</v>
      </c>
      <c r="N4925" t="s">
        <v>12125</v>
      </c>
      <c r="O4925" t="s">
        <v>35852</v>
      </c>
      <c r="P4925" t="s">
        <v>35853</v>
      </c>
      <c r="Q4925" t="s">
        <v>14239</v>
      </c>
    </row>
    <row r="4926" spans="12:17" x14ac:dyDescent="0.3">
      <c r="L4926">
        <v>4920</v>
      </c>
      <c r="M4926" t="s">
        <v>14240</v>
      </c>
      <c r="N4926" t="s">
        <v>12128</v>
      </c>
      <c r="O4926" t="s">
        <v>35854</v>
      </c>
      <c r="P4926" t="s">
        <v>35855</v>
      </c>
      <c r="Q4926" t="s">
        <v>14240</v>
      </c>
    </row>
    <row r="4927" spans="12:17" x14ac:dyDescent="0.3">
      <c r="L4927">
        <v>4921</v>
      </c>
      <c r="M4927" t="s">
        <v>14241</v>
      </c>
      <c r="N4927" t="s">
        <v>12131</v>
      </c>
      <c r="O4927" t="s">
        <v>35856</v>
      </c>
      <c r="P4927" t="s">
        <v>35857</v>
      </c>
      <c r="Q4927" t="s">
        <v>14241</v>
      </c>
    </row>
    <row r="4928" spans="12:17" x14ac:dyDescent="0.3">
      <c r="L4928">
        <v>4922</v>
      </c>
      <c r="M4928" t="s">
        <v>3305</v>
      </c>
      <c r="N4928" t="s">
        <v>28415</v>
      </c>
      <c r="O4928" t="s">
        <v>3980</v>
      </c>
      <c r="P4928" t="s">
        <v>35858</v>
      </c>
      <c r="Q4928" t="s">
        <v>3305</v>
      </c>
    </row>
    <row r="4929" spans="12:17" x14ac:dyDescent="0.3">
      <c r="L4929">
        <v>4923</v>
      </c>
      <c r="M4929" t="s">
        <v>3306</v>
      </c>
      <c r="N4929" t="s">
        <v>28417</v>
      </c>
      <c r="O4929" t="s">
        <v>3982</v>
      </c>
      <c r="P4929" t="s">
        <v>35859</v>
      </c>
      <c r="Q4929" t="s">
        <v>3306</v>
      </c>
    </row>
    <row r="4930" spans="12:17" x14ac:dyDescent="0.3">
      <c r="L4930">
        <v>4924</v>
      </c>
      <c r="M4930" t="s">
        <v>3307</v>
      </c>
      <c r="N4930" t="s">
        <v>28419</v>
      </c>
      <c r="O4930" t="s">
        <v>3984</v>
      </c>
      <c r="P4930" t="s">
        <v>35860</v>
      </c>
      <c r="Q4930" t="s">
        <v>3307</v>
      </c>
    </row>
    <row r="4931" spans="12:17" x14ac:dyDescent="0.3">
      <c r="L4931">
        <v>4925</v>
      </c>
      <c r="M4931" t="s">
        <v>3308</v>
      </c>
      <c r="N4931" t="s">
        <v>28421</v>
      </c>
      <c r="O4931" t="s">
        <v>3986</v>
      </c>
      <c r="P4931" t="s">
        <v>35861</v>
      </c>
      <c r="Q4931" t="s">
        <v>3308</v>
      </c>
    </row>
    <row r="4932" spans="12:17" x14ac:dyDescent="0.3">
      <c r="L4932">
        <v>4926</v>
      </c>
      <c r="M4932" t="s">
        <v>3309</v>
      </c>
      <c r="N4932" t="s">
        <v>28423</v>
      </c>
      <c r="O4932" t="s">
        <v>3988</v>
      </c>
      <c r="P4932" t="s">
        <v>35862</v>
      </c>
      <c r="Q4932" t="s">
        <v>3309</v>
      </c>
    </row>
    <row r="4933" spans="12:17" x14ac:dyDescent="0.3">
      <c r="L4933">
        <v>4927</v>
      </c>
      <c r="M4933" t="s">
        <v>3310</v>
      </c>
      <c r="N4933" t="s">
        <v>28425</v>
      </c>
      <c r="O4933" t="s">
        <v>3990</v>
      </c>
      <c r="P4933" t="s">
        <v>35863</v>
      </c>
      <c r="Q4933" t="s">
        <v>3310</v>
      </c>
    </row>
    <row r="4934" spans="12:17" x14ac:dyDescent="0.3">
      <c r="L4934">
        <v>4928</v>
      </c>
      <c r="M4934" t="s">
        <v>3311</v>
      </c>
      <c r="N4934" t="s">
        <v>28427</v>
      </c>
      <c r="O4934" t="s">
        <v>3992</v>
      </c>
      <c r="P4934" t="s">
        <v>35864</v>
      </c>
      <c r="Q4934" t="s">
        <v>3311</v>
      </c>
    </row>
    <row r="4935" spans="12:17" x14ac:dyDescent="0.3">
      <c r="L4935">
        <v>4929</v>
      </c>
      <c r="M4935" t="s">
        <v>3312</v>
      </c>
      <c r="N4935" t="s">
        <v>28429</v>
      </c>
      <c r="O4935" t="s">
        <v>3994</v>
      </c>
      <c r="P4935" t="s">
        <v>35865</v>
      </c>
      <c r="Q4935" t="s">
        <v>3312</v>
      </c>
    </row>
    <row r="4936" spans="12:17" x14ac:dyDescent="0.3">
      <c r="L4936">
        <v>4930</v>
      </c>
      <c r="M4936" t="s">
        <v>3313</v>
      </c>
      <c r="N4936" t="s">
        <v>28431</v>
      </c>
      <c r="O4936" t="s">
        <v>3996</v>
      </c>
      <c r="P4936" t="s">
        <v>35866</v>
      </c>
      <c r="Q4936" t="s">
        <v>3313</v>
      </c>
    </row>
    <row r="4937" spans="12:17" x14ac:dyDescent="0.3">
      <c r="L4937">
        <v>4931</v>
      </c>
      <c r="M4937" t="s">
        <v>3314</v>
      </c>
      <c r="N4937" t="s">
        <v>28390</v>
      </c>
      <c r="O4937" t="s">
        <v>3998</v>
      </c>
      <c r="P4937" t="s">
        <v>35867</v>
      </c>
      <c r="Q4937" t="s">
        <v>3314</v>
      </c>
    </row>
    <row r="4938" spans="12:17" x14ac:dyDescent="0.3">
      <c r="L4938">
        <v>4932</v>
      </c>
      <c r="M4938" t="s">
        <v>3315</v>
      </c>
      <c r="N4938" t="s">
        <v>28392</v>
      </c>
      <c r="O4938" t="s">
        <v>4000</v>
      </c>
      <c r="P4938" t="s">
        <v>35868</v>
      </c>
      <c r="Q4938" t="s">
        <v>3315</v>
      </c>
    </row>
    <row r="4939" spans="12:17" x14ac:dyDescent="0.3">
      <c r="L4939">
        <v>4933</v>
      </c>
      <c r="M4939" t="s">
        <v>14242</v>
      </c>
      <c r="N4939" t="s">
        <v>12134</v>
      </c>
      <c r="O4939" t="s">
        <v>35869</v>
      </c>
      <c r="P4939" t="s">
        <v>35870</v>
      </c>
      <c r="Q4939" t="s">
        <v>14242</v>
      </c>
    </row>
    <row r="4940" spans="12:17" x14ac:dyDescent="0.3">
      <c r="L4940">
        <v>4934</v>
      </c>
      <c r="M4940" t="s">
        <v>14243</v>
      </c>
      <c r="N4940" t="s">
        <v>12137</v>
      </c>
      <c r="O4940" t="s">
        <v>35871</v>
      </c>
      <c r="P4940" t="s">
        <v>35872</v>
      </c>
      <c r="Q4940" t="s">
        <v>14243</v>
      </c>
    </row>
    <row r="4941" spans="12:17" x14ac:dyDescent="0.3">
      <c r="L4941">
        <v>4935</v>
      </c>
      <c r="M4941" t="s">
        <v>14244</v>
      </c>
      <c r="N4941" t="s">
        <v>12140</v>
      </c>
      <c r="O4941" t="s">
        <v>35873</v>
      </c>
      <c r="P4941" t="s">
        <v>35874</v>
      </c>
      <c r="Q4941" t="s">
        <v>14244</v>
      </c>
    </row>
    <row r="4942" spans="12:17" x14ac:dyDescent="0.3">
      <c r="L4942">
        <v>4936</v>
      </c>
      <c r="M4942" t="s">
        <v>35875</v>
      </c>
      <c r="N4942" t="s">
        <v>12142</v>
      </c>
      <c r="O4942" t="s">
        <v>35876</v>
      </c>
      <c r="P4942" t="s">
        <v>35877</v>
      </c>
      <c r="Q4942" t="s">
        <v>35875</v>
      </c>
    </row>
    <row r="4943" spans="12:17" x14ac:dyDescent="0.3">
      <c r="L4943">
        <v>4937</v>
      </c>
      <c r="M4943" t="s">
        <v>14245</v>
      </c>
      <c r="N4943" t="s">
        <v>12145</v>
      </c>
      <c r="O4943" t="s">
        <v>35878</v>
      </c>
      <c r="P4943" t="s">
        <v>35879</v>
      </c>
      <c r="Q4943" t="s">
        <v>14245</v>
      </c>
    </row>
    <row r="4944" spans="12:17" x14ac:dyDescent="0.3">
      <c r="L4944">
        <v>4938</v>
      </c>
      <c r="M4944" t="s">
        <v>14246</v>
      </c>
      <c r="N4944" t="s">
        <v>12148</v>
      </c>
      <c r="O4944" t="s">
        <v>35880</v>
      </c>
      <c r="P4944" t="s">
        <v>35881</v>
      </c>
      <c r="Q4944" t="s">
        <v>14246</v>
      </c>
    </row>
    <row r="4945" spans="12:17" x14ac:dyDescent="0.3">
      <c r="L4945">
        <v>4939</v>
      </c>
      <c r="M4945" t="s">
        <v>14247</v>
      </c>
      <c r="N4945" t="s">
        <v>12151</v>
      </c>
      <c r="O4945" t="s">
        <v>35882</v>
      </c>
      <c r="P4945" t="s">
        <v>35883</v>
      </c>
      <c r="Q4945" t="s">
        <v>14247</v>
      </c>
    </row>
    <row r="4946" spans="12:17" x14ac:dyDescent="0.3">
      <c r="L4946">
        <v>4940</v>
      </c>
      <c r="M4946" t="s">
        <v>14248</v>
      </c>
      <c r="N4946" t="s">
        <v>12154</v>
      </c>
      <c r="O4946" t="s">
        <v>35884</v>
      </c>
      <c r="P4946" t="s">
        <v>35885</v>
      </c>
      <c r="Q4946" t="s">
        <v>14248</v>
      </c>
    </row>
    <row r="4947" spans="12:17" x14ac:dyDescent="0.3">
      <c r="L4947">
        <v>4941</v>
      </c>
      <c r="M4947" t="s">
        <v>14249</v>
      </c>
      <c r="N4947" t="s">
        <v>12157</v>
      </c>
      <c r="O4947" t="s">
        <v>35886</v>
      </c>
      <c r="P4947" t="s">
        <v>35887</v>
      </c>
      <c r="Q4947" t="s">
        <v>14249</v>
      </c>
    </row>
    <row r="4948" spans="12:17" x14ac:dyDescent="0.3">
      <c r="L4948">
        <v>4942</v>
      </c>
      <c r="M4948" t="s">
        <v>14225</v>
      </c>
      <c r="N4948" t="s">
        <v>12097</v>
      </c>
      <c r="O4948" t="s">
        <v>35888</v>
      </c>
      <c r="P4948" t="s">
        <v>35889</v>
      </c>
      <c r="Q4948" t="s">
        <v>14225</v>
      </c>
    </row>
    <row r="4949" spans="12:17" x14ac:dyDescent="0.3">
      <c r="L4949">
        <v>4943</v>
      </c>
      <c r="M4949" t="s">
        <v>14250</v>
      </c>
      <c r="N4949" t="s">
        <v>12160</v>
      </c>
      <c r="O4949" t="s">
        <v>35890</v>
      </c>
      <c r="P4949" t="s">
        <v>35891</v>
      </c>
      <c r="Q4949" t="s">
        <v>14250</v>
      </c>
    </row>
    <row r="4950" spans="12:17" x14ac:dyDescent="0.3">
      <c r="L4950">
        <v>4944</v>
      </c>
      <c r="M4950" t="s">
        <v>14251</v>
      </c>
      <c r="N4950" t="s">
        <v>12163</v>
      </c>
      <c r="O4950" t="s">
        <v>35892</v>
      </c>
      <c r="P4950" t="s">
        <v>35893</v>
      </c>
      <c r="Q4950" t="s">
        <v>14251</v>
      </c>
    </row>
    <row r="4951" spans="12:17" x14ac:dyDescent="0.3">
      <c r="L4951">
        <v>4945</v>
      </c>
      <c r="M4951" t="s">
        <v>14252</v>
      </c>
      <c r="N4951" t="s">
        <v>12166</v>
      </c>
      <c r="O4951" t="s">
        <v>35894</v>
      </c>
      <c r="P4951" t="s">
        <v>35895</v>
      </c>
      <c r="Q4951" t="s">
        <v>14252</v>
      </c>
    </row>
    <row r="4952" spans="12:17" x14ac:dyDescent="0.3">
      <c r="L4952">
        <v>4946</v>
      </c>
      <c r="M4952" t="s">
        <v>14253</v>
      </c>
      <c r="N4952" t="s">
        <v>12169</v>
      </c>
      <c r="O4952" t="s">
        <v>35896</v>
      </c>
      <c r="P4952" t="s">
        <v>35897</v>
      </c>
      <c r="Q4952" t="s">
        <v>14253</v>
      </c>
    </row>
    <row r="4953" spans="12:17" x14ac:dyDescent="0.3">
      <c r="L4953">
        <v>4947</v>
      </c>
      <c r="M4953" t="s">
        <v>14254</v>
      </c>
      <c r="N4953" t="s">
        <v>12172</v>
      </c>
      <c r="O4953" t="s">
        <v>35898</v>
      </c>
      <c r="P4953" t="s">
        <v>35899</v>
      </c>
      <c r="Q4953" t="s">
        <v>14254</v>
      </c>
    </row>
    <row r="4954" spans="12:17" x14ac:dyDescent="0.3">
      <c r="L4954">
        <v>4948</v>
      </c>
      <c r="M4954" t="s">
        <v>14255</v>
      </c>
      <c r="N4954" t="s">
        <v>12175</v>
      </c>
      <c r="O4954" t="s">
        <v>35900</v>
      </c>
      <c r="P4954" t="s">
        <v>35901</v>
      </c>
      <c r="Q4954" t="s">
        <v>14255</v>
      </c>
    </row>
    <row r="4955" spans="12:17" x14ac:dyDescent="0.3">
      <c r="L4955">
        <v>4949</v>
      </c>
      <c r="M4955" t="s">
        <v>14256</v>
      </c>
      <c r="N4955" t="s">
        <v>12178</v>
      </c>
      <c r="O4955" t="s">
        <v>35902</v>
      </c>
      <c r="P4955" t="s">
        <v>35903</v>
      </c>
      <c r="Q4955" t="s">
        <v>14256</v>
      </c>
    </row>
    <row r="4956" spans="12:17" x14ac:dyDescent="0.3">
      <c r="L4956">
        <v>4950</v>
      </c>
      <c r="M4956" t="s">
        <v>14257</v>
      </c>
      <c r="N4956" t="s">
        <v>12181</v>
      </c>
      <c r="O4956" t="s">
        <v>35904</v>
      </c>
      <c r="P4956" t="s">
        <v>35905</v>
      </c>
      <c r="Q4956" t="s">
        <v>14257</v>
      </c>
    </row>
    <row r="4957" spans="12:17" x14ac:dyDescent="0.3">
      <c r="L4957">
        <v>4951</v>
      </c>
      <c r="M4957" t="s">
        <v>14258</v>
      </c>
      <c r="N4957" t="s">
        <v>12184</v>
      </c>
      <c r="O4957" t="s">
        <v>35906</v>
      </c>
      <c r="P4957" t="s">
        <v>35907</v>
      </c>
      <c r="Q4957" t="s">
        <v>14258</v>
      </c>
    </row>
    <row r="4958" spans="12:17" x14ac:dyDescent="0.3">
      <c r="L4958">
        <v>4952</v>
      </c>
      <c r="M4958" t="s">
        <v>14259</v>
      </c>
      <c r="N4958" t="s">
        <v>12187</v>
      </c>
      <c r="O4958" t="s">
        <v>35908</v>
      </c>
      <c r="P4958" t="s">
        <v>35909</v>
      </c>
      <c r="Q4958" t="s">
        <v>14259</v>
      </c>
    </row>
    <row r="4959" spans="12:17" x14ac:dyDescent="0.3">
      <c r="L4959">
        <v>4953</v>
      </c>
      <c r="M4959" t="s">
        <v>14260</v>
      </c>
      <c r="N4959" t="s">
        <v>12190</v>
      </c>
      <c r="O4959" t="s">
        <v>35910</v>
      </c>
      <c r="P4959" t="s">
        <v>35911</v>
      </c>
      <c r="Q4959" t="s">
        <v>14260</v>
      </c>
    </row>
    <row r="4960" spans="12:17" x14ac:dyDescent="0.3">
      <c r="L4960">
        <v>4954</v>
      </c>
      <c r="M4960" t="s">
        <v>14261</v>
      </c>
      <c r="N4960" t="s">
        <v>12193</v>
      </c>
      <c r="O4960" t="s">
        <v>35912</v>
      </c>
      <c r="P4960" t="s">
        <v>35913</v>
      </c>
      <c r="Q4960" t="s">
        <v>14261</v>
      </c>
    </row>
    <row r="4961" spans="12:17" x14ac:dyDescent="0.3">
      <c r="L4961">
        <v>4955</v>
      </c>
      <c r="M4961" t="s">
        <v>14262</v>
      </c>
      <c r="N4961" t="s">
        <v>12196</v>
      </c>
      <c r="O4961" t="s">
        <v>35914</v>
      </c>
      <c r="P4961" t="s">
        <v>35915</v>
      </c>
      <c r="Q4961" t="s">
        <v>14262</v>
      </c>
    </row>
    <row r="4962" spans="12:17" x14ac:dyDescent="0.3">
      <c r="L4962">
        <v>4956</v>
      </c>
      <c r="M4962" t="s">
        <v>14263</v>
      </c>
      <c r="N4962" t="s">
        <v>12199</v>
      </c>
      <c r="O4962" t="s">
        <v>35916</v>
      </c>
      <c r="P4962" t="s">
        <v>35917</v>
      </c>
      <c r="Q4962" t="s">
        <v>14263</v>
      </c>
    </row>
    <row r="4963" spans="12:17" x14ac:dyDescent="0.3">
      <c r="L4963">
        <v>4957</v>
      </c>
      <c r="M4963" t="s">
        <v>14264</v>
      </c>
      <c r="N4963" t="s">
        <v>12202</v>
      </c>
      <c r="O4963" t="s">
        <v>35918</v>
      </c>
      <c r="P4963" t="s">
        <v>35919</v>
      </c>
      <c r="Q4963" t="s">
        <v>14264</v>
      </c>
    </row>
    <row r="4964" spans="12:17" x14ac:dyDescent="0.3">
      <c r="L4964">
        <v>4958</v>
      </c>
      <c r="M4964" t="s">
        <v>14265</v>
      </c>
      <c r="N4964" t="s">
        <v>12205</v>
      </c>
      <c r="O4964" t="s">
        <v>35920</v>
      </c>
      <c r="P4964" t="s">
        <v>35921</v>
      </c>
      <c r="Q4964" t="s">
        <v>14265</v>
      </c>
    </row>
    <row r="4965" spans="12:17" x14ac:dyDescent="0.3">
      <c r="L4965">
        <v>4959</v>
      </c>
      <c r="M4965" t="s">
        <v>14266</v>
      </c>
      <c r="N4965" t="s">
        <v>12208</v>
      </c>
      <c r="O4965" t="s">
        <v>35922</v>
      </c>
      <c r="P4965" t="s">
        <v>35923</v>
      </c>
      <c r="Q4965" t="s">
        <v>14266</v>
      </c>
    </row>
    <row r="4966" spans="12:17" x14ac:dyDescent="0.3">
      <c r="L4966">
        <v>4960</v>
      </c>
      <c r="M4966" t="s">
        <v>14267</v>
      </c>
      <c r="N4966" t="s">
        <v>12211</v>
      </c>
      <c r="O4966" t="s">
        <v>35924</v>
      </c>
      <c r="P4966" t="s">
        <v>35925</v>
      </c>
      <c r="Q4966" t="s">
        <v>14267</v>
      </c>
    </row>
    <row r="4967" spans="12:17" x14ac:dyDescent="0.3">
      <c r="L4967">
        <v>4961</v>
      </c>
      <c r="M4967" t="s">
        <v>14268</v>
      </c>
      <c r="N4967" t="s">
        <v>12214</v>
      </c>
      <c r="O4967" t="s">
        <v>35926</v>
      </c>
      <c r="P4967" t="s">
        <v>35927</v>
      </c>
      <c r="Q4967" t="s">
        <v>14268</v>
      </c>
    </row>
    <row r="4968" spans="12:17" x14ac:dyDescent="0.3">
      <c r="L4968">
        <v>4962</v>
      </c>
      <c r="M4968" t="s">
        <v>14269</v>
      </c>
      <c r="N4968" t="s">
        <v>12217</v>
      </c>
      <c r="O4968" t="s">
        <v>35928</v>
      </c>
      <c r="P4968" t="s">
        <v>35929</v>
      </c>
      <c r="Q4968" t="s">
        <v>14269</v>
      </c>
    </row>
    <row r="4969" spans="12:17" x14ac:dyDescent="0.3">
      <c r="L4969">
        <v>4963</v>
      </c>
      <c r="M4969" t="s">
        <v>14270</v>
      </c>
      <c r="N4969" t="s">
        <v>12220</v>
      </c>
      <c r="O4969" t="s">
        <v>35930</v>
      </c>
      <c r="P4969" t="s">
        <v>35931</v>
      </c>
      <c r="Q4969" t="s">
        <v>14270</v>
      </c>
    </row>
    <row r="4970" spans="12:17" x14ac:dyDescent="0.3">
      <c r="L4970">
        <v>4964</v>
      </c>
      <c r="M4970" t="s">
        <v>14271</v>
      </c>
      <c r="N4970" t="s">
        <v>12223</v>
      </c>
      <c r="O4970" t="s">
        <v>35932</v>
      </c>
      <c r="P4970" t="s">
        <v>35933</v>
      </c>
      <c r="Q4970" t="s">
        <v>14271</v>
      </c>
    </row>
    <row r="4971" spans="12:17" x14ac:dyDescent="0.3">
      <c r="L4971">
        <v>4965</v>
      </c>
      <c r="M4971" t="s">
        <v>14272</v>
      </c>
      <c r="N4971" t="s">
        <v>12226</v>
      </c>
      <c r="O4971" t="s">
        <v>35934</v>
      </c>
      <c r="P4971" t="s">
        <v>35935</v>
      </c>
      <c r="Q4971" t="s">
        <v>14272</v>
      </c>
    </row>
    <row r="4972" spans="12:17" x14ac:dyDescent="0.3">
      <c r="L4972">
        <v>4966</v>
      </c>
      <c r="M4972" t="s">
        <v>14273</v>
      </c>
      <c r="N4972" t="s">
        <v>12229</v>
      </c>
      <c r="O4972" t="s">
        <v>35936</v>
      </c>
      <c r="P4972" t="s">
        <v>35937</v>
      </c>
      <c r="Q4972" t="s">
        <v>14273</v>
      </c>
    </row>
    <row r="4973" spans="12:17" x14ac:dyDescent="0.3">
      <c r="L4973">
        <v>4967</v>
      </c>
      <c r="M4973" t="s">
        <v>14274</v>
      </c>
      <c r="N4973" t="s">
        <v>12232</v>
      </c>
      <c r="O4973" t="s">
        <v>35938</v>
      </c>
      <c r="P4973" t="s">
        <v>35939</v>
      </c>
      <c r="Q4973" t="s">
        <v>14274</v>
      </c>
    </row>
    <row r="4974" spans="12:17" x14ac:dyDescent="0.3">
      <c r="L4974">
        <v>4968</v>
      </c>
      <c r="M4974" t="s">
        <v>27182</v>
      </c>
      <c r="N4974" t="s">
        <v>12234</v>
      </c>
      <c r="O4974" t="s">
        <v>35940</v>
      </c>
      <c r="P4974" t="s">
        <v>35941</v>
      </c>
      <c r="Q4974" t="s">
        <v>27182</v>
      </c>
    </row>
    <row r="4975" spans="12:17" x14ac:dyDescent="0.3">
      <c r="L4975">
        <v>4969</v>
      </c>
      <c r="M4975" t="s">
        <v>27183</v>
      </c>
      <c r="N4975" t="s">
        <v>12236</v>
      </c>
      <c r="O4975" t="s">
        <v>35942</v>
      </c>
      <c r="P4975" t="s">
        <v>35943</v>
      </c>
      <c r="Q4975" t="s">
        <v>27183</v>
      </c>
    </row>
    <row r="4976" spans="12:17" x14ac:dyDescent="0.3">
      <c r="L4976">
        <v>4970</v>
      </c>
      <c r="M4976" t="s">
        <v>27184</v>
      </c>
      <c r="N4976" t="s">
        <v>12238</v>
      </c>
      <c r="O4976" t="s">
        <v>35944</v>
      </c>
      <c r="P4976" t="s">
        <v>35945</v>
      </c>
      <c r="Q4976" t="s">
        <v>27184</v>
      </c>
    </row>
    <row r="4977" spans="12:17" x14ac:dyDescent="0.3">
      <c r="L4977">
        <v>4971</v>
      </c>
      <c r="M4977" t="s">
        <v>14275</v>
      </c>
      <c r="N4977" t="s">
        <v>12241</v>
      </c>
      <c r="O4977" t="s">
        <v>35946</v>
      </c>
      <c r="P4977" t="s">
        <v>35947</v>
      </c>
      <c r="Q4977" t="s">
        <v>14275</v>
      </c>
    </row>
    <row r="4978" spans="12:17" x14ac:dyDescent="0.3">
      <c r="L4978">
        <v>4972</v>
      </c>
      <c r="M4978" t="s">
        <v>14276</v>
      </c>
      <c r="N4978" t="s">
        <v>12243</v>
      </c>
      <c r="O4978" t="s">
        <v>35948</v>
      </c>
      <c r="P4978" t="s">
        <v>35949</v>
      </c>
      <c r="Q4978" t="s">
        <v>14276</v>
      </c>
    </row>
    <row r="4979" spans="12:17" x14ac:dyDescent="0.3">
      <c r="L4979">
        <v>4973</v>
      </c>
      <c r="M4979" t="s">
        <v>14277</v>
      </c>
      <c r="N4979" t="s">
        <v>12244</v>
      </c>
      <c r="O4979" t="s">
        <v>35950</v>
      </c>
      <c r="P4979" t="s">
        <v>35951</v>
      </c>
      <c r="Q4979" t="s">
        <v>14277</v>
      </c>
    </row>
    <row r="4980" spans="12:17" x14ac:dyDescent="0.3">
      <c r="L4980">
        <v>4974</v>
      </c>
      <c r="M4980" t="s">
        <v>14278</v>
      </c>
      <c r="N4980" t="s">
        <v>12245</v>
      </c>
      <c r="O4980" t="s">
        <v>35952</v>
      </c>
      <c r="P4980" t="s">
        <v>35953</v>
      </c>
      <c r="Q4980" t="s">
        <v>14278</v>
      </c>
    </row>
    <row r="4981" spans="12:17" x14ac:dyDescent="0.3">
      <c r="L4981">
        <v>4975</v>
      </c>
      <c r="M4981" t="s">
        <v>14279</v>
      </c>
      <c r="N4981" t="s">
        <v>12246</v>
      </c>
      <c r="O4981" t="s">
        <v>35954</v>
      </c>
      <c r="P4981" t="s">
        <v>35955</v>
      </c>
      <c r="Q4981" t="s">
        <v>14279</v>
      </c>
    </row>
    <row r="4982" spans="12:17" x14ac:dyDescent="0.3">
      <c r="L4982">
        <v>4976</v>
      </c>
      <c r="M4982" t="s">
        <v>14280</v>
      </c>
      <c r="N4982" t="s">
        <v>12247</v>
      </c>
      <c r="O4982" t="s">
        <v>35956</v>
      </c>
      <c r="P4982" t="s">
        <v>35957</v>
      </c>
      <c r="Q4982" t="s">
        <v>14280</v>
      </c>
    </row>
    <row r="4983" spans="12:17" x14ac:dyDescent="0.3">
      <c r="L4983">
        <v>4977</v>
      </c>
      <c r="M4983" t="s">
        <v>14281</v>
      </c>
      <c r="N4983" t="s">
        <v>12248</v>
      </c>
      <c r="O4983" t="s">
        <v>35958</v>
      </c>
      <c r="P4983" t="s">
        <v>35959</v>
      </c>
      <c r="Q4983" t="s">
        <v>14281</v>
      </c>
    </row>
    <row r="4984" spans="12:17" x14ac:dyDescent="0.3">
      <c r="L4984">
        <v>4978</v>
      </c>
      <c r="M4984" t="s">
        <v>14282</v>
      </c>
      <c r="N4984" t="s">
        <v>12246</v>
      </c>
      <c r="O4984" t="s">
        <v>35960</v>
      </c>
      <c r="P4984" t="s">
        <v>35961</v>
      </c>
      <c r="Q4984" t="s">
        <v>14282</v>
      </c>
    </row>
    <row r="4985" spans="12:17" x14ac:dyDescent="0.3">
      <c r="L4985">
        <v>4979</v>
      </c>
      <c r="M4985" t="s">
        <v>14283</v>
      </c>
      <c r="N4985" t="s">
        <v>12247</v>
      </c>
      <c r="O4985" t="s">
        <v>35962</v>
      </c>
      <c r="P4985" t="s">
        <v>35963</v>
      </c>
      <c r="Q4985" t="s">
        <v>14283</v>
      </c>
    </row>
    <row r="4986" spans="12:17" x14ac:dyDescent="0.3">
      <c r="L4986">
        <v>4980</v>
      </c>
      <c r="M4986" t="s">
        <v>14284</v>
      </c>
      <c r="N4986" t="s">
        <v>12250</v>
      </c>
      <c r="O4986" t="s">
        <v>35964</v>
      </c>
      <c r="P4986" t="s">
        <v>35965</v>
      </c>
      <c r="Q4986" t="s">
        <v>14284</v>
      </c>
    </row>
    <row r="4987" spans="12:17" x14ac:dyDescent="0.3">
      <c r="L4987">
        <v>4981</v>
      </c>
      <c r="M4987" t="s">
        <v>14285</v>
      </c>
      <c r="N4987" t="s">
        <v>12320</v>
      </c>
      <c r="O4987" t="s">
        <v>35966</v>
      </c>
      <c r="P4987" t="s">
        <v>35967</v>
      </c>
      <c r="Q4987" t="s">
        <v>14285</v>
      </c>
    </row>
    <row r="4988" spans="12:17" x14ac:dyDescent="0.3">
      <c r="L4988">
        <v>4982</v>
      </c>
      <c r="M4988" t="s">
        <v>14287</v>
      </c>
      <c r="N4988" t="s">
        <v>12322</v>
      </c>
      <c r="O4988" t="s">
        <v>14289</v>
      </c>
      <c r="P4988" t="s">
        <v>35968</v>
      </c>
      <c r="Q4988" t="s">
        <v>14287</v>
      </c>
    </row>
    <row r="4989" spans="12:17" x14ac:dyDescent="0.3">
      <c r="L4989">
        <v>4983</v>
      </c>
      <c r="M4989" t="s">
        <v>14290</v>
      </c>
      <c r="N4989" t="s">
        <v>12325</v>
      </c>
      <c r="O4989" t="s">
        <v>14292</v>
      </c>
      <c r="P4989" t="s">
        <v>35969</v>
      </c>
      <c r="Q4989" t="s">
        <v>14290</v>
      </c>
    </row>
    <row r="4990" spans="12:17" x14ac:dyDescent="0.3">
      <c r="L4990">
        <v>4984</v>
      </c>
      <c r="M4990" t="s">
        <v>14293</v>
      </c>
      <c r="N4990" t="s">
        <v>12328</v>
      </c>
      <c r="O4990" t="s">
        <v>14295</v>
      </c>
      <c r="P4990" t="s">
        <v>35970</v>
      </c>
      <c r="Q4990" t="s">
        <v>14293</v>
      </c>
    </row>
    <row r="4991" spans="12:17" x14ac:dyDescent="0.3">
      <c r="L4991">
        <v>4985</v>
      </c>
      <c r="M4991" t="s">
        <v>14296</v>
      </c>
      <c r="N4991" t="s">
        <v>12331</v>
      </c>
      <c r="O4991" t="s">
        <v>14298</v>
      </c>
      <c r="P4991" t="s">
        <v>35971</v>
      </c>
      <c r="Q4991" t="s">
        <v>14296</v>
      </c>
    </row>
    <row r="4992" spans="12:17" x14ac:dyDescent="0.3">
      <c r="L4992">
        <v>4986</v>
      </c>
      <c r="M4992" t="s">
        <v>14299</v>
      </c>
      <c r="N4992" t="s">
        <v>12334</v>
      </c>
      <c r="O4992" t="s">
        <v>14301</v>
      </c>
      <c r="P4992" t="s">
        <v>35972</v>
      </c>
      <c r="Q4992" t="s">
        <v>14299</v>
      </c>
    </row>
    <row r="4993" spans="12:17" x14ac:dyDescent="0.3">
      <c r="L4993">
        <v>4987</v>
      </c>
      <c r="M4993" t="s">
        <v>14302</v>
      </c>
      <c r="N4993" t="s">
        <v>35973</v>
      </c>
      <c r="O4993" t="s">
        <v>35974</v>
      </c>
      <c r="P4993" t="s">
        <v>26253</v>
      </c>
      <c r="Q4993" t="s">
        <v>14302</v>
      </c>
    </row>
    <row r="4994" spans="12:17" x14ac:dyDescent="0.3">
      <c r="L4994">
        <v>4988</v>
      </c>
      <c r="M4994" t="s">
        <v>14305</v>
      </c>
      <c r="N4994" t="s">
        <v>12340</v>
      </c>
      <c r="O4994" t="s">
        <v>26255</v>
      </c>
      <c r="P4994" t="s">
        <v>35975</v>
      </c>
      <c r="Q4994" t="s">
        <v>14305</v>
      </c>
    </row>
    <row r="4995" spans="12:17" x14ac:dyDescent="0.3">
      <c r="L4995">
        <v>4989</v>
      </c>
      <c r="M4995" t="s">
        <v>14307</v>
      </c>
      <c r="N4995" t="s">
        <v>12342</v>
      </c>
      <c r="O4995" t="s">
        <v>26256</v>
      </c>
      <c r="P4995" t="s">
        <v>35976</v>
      </c>
      <c r="Q4995" t="s">
        <v>14307</v>
      </c>
    </row>
    <row r="4996" spans="12:17" x14ac:dyDescent="0.3">
      <c r="L4996">
        <v>4990</v>
      </c>
      <c r="M4996" t="s">
        <v>14309</v>
      </c>
      <c r="N4996" t="s">
        <v>12344</v>
      </c>
      <c r="O4996" t="s">
        <v>26257</v>
      </c>
      <c r="P4996" t="s">
        <v>35977</v>
      </c>
      <c r="Q4996" t="s">
        <v>14309</v>
      </c>
    </row>
    <row r="4997" spans="12:17" x14ac:dyDescent="0.3">
      <c r="L4997">
        <v>4991</v>
      </c>
      <c r="M4997" t="s">
        <v>14311</v>
      </c>
      <c r="N4997" t="s">
        <v>12346</v>
      </c>
      <c r="O4997" t="s">
        <v>26258</v>
      </c>
      <c r="P4997" t="s">
        <v>35978</v>
      </c>
      <c r="Q4997" t="s">
        <v>14311</v>
      </c>
    </row>
    <row r="4998" spans="12:17" x14ac:dyDescent="0.3">
      <c r="L4998">
        <v>4992</v>
      </c>
      <c r="M4998" t="s">
        <v>14313</v>
      </c>
      <c r="N4998" t="s">
        <v>12348</v>
      </c>
      <c r="O4998" t="s">
        <v>26259</v>
      </c>
      <c r="P4998" t="s">
        <v>35979</v>
      </c>
      <c r="Q4998" t="s">
        <v>14313</v>
      </c>
    </row>
    <row r="4999" spans="12:17" x14ac:dyDescent="0.3">
      <c r="L4999">
        <v>4993</v>
      </c>
      <c r="M4999" t="s">
        <v>14315</v>
      </c>
      <c r="N4999" t="s">
        <v>26207</v>
      </c>
      <c r="O4999" t="s">
        <v>14316</v>
      </c>
      <c r="P4999" t="s">
        <v>35980</v>
      </c>
      <c r="Q4999" t="s">
        <v>14315</v>
      </c>
    </row>
    <row r="5000" spans="12:17" x14ac:dyDescent="0.3">
      <c r="L5000">
        <v>4994</v>
      </c>
      <c r="M5000" t="s">
        <v>14317</v>
      </c>
      <c r="N5000" t="s">
        <v>26208</v>
      </c>
      <c r="O5000" t="s">
        <v>14318</v>
      </c>
      <c r="P5000" t="s">
        <v>35981</v>
      </c>
      <c r="Q5000" t="s">
        <v>14317</v>
      </c>
    </row>
    <row r="5001" spans="12:17" x14ac:dyDescent="0.3">
      <c r="L5001">
        <v>4995</v>
      </c>
      <c r="M5001" t="s">
        <v>14319</v>
      </c>
      <c r="N5001" t="s">
        <v>26209</v>
      </c>
      <c r="O5001" t="s">
        <v>14320</v>
      </c>
      <c r="P5001" t="s">
        <v>35982</v>
      </c>
      <c r="Q5001" t="s">
        <v>14319</v>
      </c>
    </row>
    <row r="5002" spans="12:17" x14ac:dyDescent="0.3">
      <c r="L5002">
        <v>4996</v>
      </c>
      <c r="M5002" t="s">
        <v>14321</v>
      </c>
      <c r="N5002" t="s">
        <v>12356</v>
      </c>
      <c r="O5002" t="s">
        <v>14323</v>
      </c>
      <c r="P5002" t="s">
        <v>35983</v>
      </c>
      <c r="Q5002" t="s">
        <v>14321</v>
      </c>
    </row>
    <row r="5003" spans="12:17" x14ac:dyDescent="0.3">
      <c r="L5003">
        <v>4997</v>
      </c>
      <c r="M5003" t="s">
        <v>14324</v>
      </c>
      <c r="N5003" t="s">
        <v>35984</v>
      </c>
      <c r="O5003" t="s">
        <v>14325</v>
      </c>
      <c r="P5003" t="s">
        <v>35985</v>
      </c>
      <c r="Q5003" t="s">
        <v>14324</v>
      </c>
    </row>
    <row r="5004" spans="12:17" x14ac:dyDescent="0.3">
      <c r="L5004">
        <v>4998</v>
      </c>
      <c r="M5004" t="s">
        <v>35986</v>
      </c>
      <c r="N5004" t="s">
        <v>35987</v>
      </c>
      <c r="O5004" t="s">
        <v>35988</v>
      </c>
      <c r="P5004" t="s">
        <v>35989</v>
      </c>
      <c r="Q5004" t="s">
        <v>35986</v>
      </c>
    </row>
    <row r="5005" spans="12:17" x14ac:dyDescent="0.3">
      <c r="L5005">
        <v>4999</v>
      </c>
      <c r="M5005" t="s">
        <v>14326</v>
      </c>
      <c r="N5005" t="s">
        <v>12361</v>
      </c>
      <c r="O5005" t="s">
        <v>14328</v>
      </c>
      <c r="P5005" t="s">
        <v>35990</v>
      </c>
      <c r="Q5005" t="s">
        <v>14326</v>
      </c>
    </row>
    <row r="5006" spans="12:17" x14ac:dyDescent="0.3">
      <c r="L5006">
        <v>5000</v>
      </c>
      <c r="M5006" t="s">
        <v>14329</v>
      </c>
      <c r="N5006" t="s">
        <v>12364</v>
      </c>
      <c r="O5006" t="s">
        <v>35991</v>
      </c>
      <c r="P5006" t="s">
        <v>35992</v>
      </c>
      <c r="Q5006" t="s">
        <v>14329</v>
      </c>
    </row>
    <row r="5007" spans="12:17" x14ac:dyDescent="0.3">
      <c r="L5007">
        <v>5001</v>
      </c>
      <c r="M5007" t="s">
        <v>14331</v>
      </c>
      <c r="N5007" t="s">
        <v>12366</v>
      </c>
      <c r="O5007" t="s">
        <v>35993</v>
      </c>
      <c r="P5007" t="s">
        <v>35994</v>
      </c>
      <c r="Q5007" t="s">
        <v>14331</v>
      </c>
    </row>
    <row r="5008" spans="12:17" x14ac:dyDescent="0.3">
      <c r="L5008">
        <v>5002</v>
      </c>
      <c r="M5008" t="s">
        <v>14333</v>
      </c>
      <c r="N5008" t="s">
        <v>12368</v>
      </c>
      <c r="O5008" t="s">
        <v>14335</v>
      </c>
      <c r="P5008" t="s">
        <v>35995</v>
      </c>
      <c r="Q5008" t="s">
        <v>14333</v>
      </c>
    </row>
    <row r="5009" spans="12:17" x14ac:dyDescent="0.3">
      <c r="L5009">
        <v>5003</v>
      </c>
      <c r="M5009" t="s">
        <v>14336</v>
      </c>
      <c r="N5009" t="s">
        <v>12371</v>
      </c>
      <c r="O5009" t="s">
        <v>14338</v>
      </c>
      <c r="P5009" t="s">
        <v>35996</v>
      </c>
      <c r="Q5009" t="s">
        <v>14336</v>
      </c>
    </row>
    <row r="5010" spans="12:17" x14ac:dyDescent="0.3">
      <c r="L5010">
        <v>5004</v>
      </c>
      <c r="M5010" t="s">
        <v>14339</v>
      </c>
      <c r="N5010" t="s">
        <v>12374</v>
      </c>
      <c r="O5010" t="s">
        <v>14341</v>
      </c>
      <c r="P5010" t="s">
        <v>35997</v>
      </c>
      <c r="Q5010" t="s">
        <v>14339</v>
      </c>
    </row>
    <row r="5011" spans="12:17" x14ac:dyDescent="0.3">
      <c r="L5011">
        <v>5005</v>
      </c>
      <c r="M5011" t="s">
        <v>14342</v>
      </c>
      <c r="N5011" t="s">
        <v>12377</v>
      </c>
      <c r="O5011" t="s">
        <v>14344</v>
      </c>
      <c r="P5011" t="s">
        <v>35998</v>
      </c>
      <c r="Q5011" t="s">
        <v>14342</v>
      </c>
    </row>
    <row r="5012" spans="12:17" x14ac:dyDescent="0.3">
      <c r="L5012">
        <v>5006</v>
      </c>
      <c r="M5012" t="s">
        <v>14345</v>
      </c>
      <c r="N5012" t="s">
        <v>12380</v>
      </c>
      <c r="O5012" t="s">
        <v>14347</v>
      </c>
      <c r="P5012" t="s">
        <v>35999</v>
      </c>
      <c r="Q5012" t="s">
        <v>14345</v>
      </c>
    </row>
    <row r="5013" spans="12:17" x14ac:dyDescent="0.3">
      <c r="L5013">
        <v>5007</v>
      </c>
      <c r="M5013" t="s">
        <v>14348</v>
      </c>
      <c r="N5013" t="s">
        <v>12383</v>
      </c>
      <c r="O5013" t="s">
        <v>14350</v>
      </c>
      <c r="P5013" t="s">
        <v>36000</v>
      </c>
      <c r="Q5013" t="s">
        <v>14348</v>
      </c>
    </row>
    <row r="5014" spans="12:17" x14ac:dyDescent="0.3">
      <c r="L5014">
        <v>5008</v>
      </c>
      <c r="M5014" t="s">
        <v>14351</v>
      </c>
      <c r="N5014" t="s">
        <v>12386</v>
      </c>
      <c r="O5014" t="s">
        <v>14353</v>
      </c>
      <c r="P5014" t="s">
        <v>36001</v>
      </c>
      <c r="Q5014" t="s">
        <v>14351</v>
      </c>
    </row>
    <row r="5015" spans="12:17" x14ac:dyDescent="0.3">
      <c r="L5015">
        <v>5009</v>
      </c>
      <c r="M5015" t="s">
        <v>14354</v>
      </c>
      <c r="N5015" t="s">
        <v>12389</v>
      </c>
      <c r="O5015" t="s">
        <v>14356</v>
      </c>
      <c r="P5015" t="s">
        <v>36002</v>
      </c>
      <c r="Q5015" t="s">
        <v>14354</v>
      </c>
    </row>
    <row r="5016" spans="12:17" x14ac:dyDescent="0.3">
      <c r="L5016">
        <v>5010</v>
      </c>
      <c r="M5016" t="s">
        <v>14357</v>
      </c>
      <c r="N5016" t="s">
        <v>12392</v>
      </c>
      <c r="O5016" t="s">
        <v>14359</v>
      </c>
      <c r="P5016" t="s">
        <v>36003</v>
      </c>
      <c r="Q5016" t="s">
        <v>14357</v>
      </c>
    </row>
    <row r="5017" spans="12:17" x14ac:dyDescent="0.3">
      <c r="L5017">
        <v>5011</v>
      </c>
      <c r="M5017" t="s">
        <v>14360</v>
      </c>
      <c r="N5017" t="s">
        <v>12395</v>
      </c>
      <c r="O5017" t="s">
        <v>14362</v>
      </c>
      <c r="P5017" t="s">
        <v>36004</v>
      </c>
      <c r="Q5017" t="s">
        <v>14360</v>
      </c>
    </row>
    <row r="5018" spans="12:17" x14ac:dyDescent="0.3">
      <c r="L5018">
        <v>5012</v>
      </c>
      <c r="M5018" t="s">
        <v>14363</v>
      </c>
      <c r="N5018" t="s">
        <v>12398</v>
      </c>
      <c r="O5018" t="s">
        <v>14365</v>
      </c>
      <c r="P5018" t="s">
        <v>36005</v>
      </c>
      <c r="Q5018" t="s">
        <v>14363</v>
      </c>
    </row>
    <row r="5019" spans="12:17" x14ac:dyDescent="0.3">
      <c r="L5019">
        <v>5013</v>
      </c>
      <c r="M5019" t="s">
        <v>14366</v>
      </c>
      <c r="N5019" t="s">
        <v>12401</v>
      </c>
      <c r="O5019" t="s">
        <v>14368</v>
      </c>
      <c r="P5019" t="s">
        <v>36006</v>
      </c>
      <c r="Q5019" t="s">
        <v>14366</v>
      </c>
    </row>
    <row r="5020" spans="12:17" x14ac:dyDescent="0.3">
      <c r="L5020">
        <v>5014</v>
      </c>
      <c r="M5020" t="s">
        <v>14369</v>
      </c>
      <c r="N5020" t="s">
        <v>12404</v>
      </c>
      <c r="O5020" t="s">
        <v>14371</v>
      </c>
      <c r="P5020" t="s">
        <v>36007</v>
      </c>
      <c r="Q5020" t="s">
        <v>14369</v>
      </c>
    </row>
    <row r="5021" spans="12:17" x14ac:dyDescent="0.3">
      <c r="L5021">
        <v>5015</v>
      </c>
      <c r="M5021" t="s">
        <v>14372</v>
      </c>
      <c r="N5021" t="s">
        <v>12407</v>
      </c>
      <c r="O5021" t="s">
        <v>14374</v>
      </c>
      <c r="P5021" t="s">
        <v>36008</v>
      </c>
      <c r="Q5021" t="s">
        <v>14372</v>
      </c>
    </row>
    <row r="5022" spans="12:17" x14ac:dyDescent="0.3">
      <c r="L5022">
        <v>5016</v>
      </c>
      <c r="M5022" t="s">
        <v>14375</v>
      </c>
      <c r="N5022" t="s">
        <v>12410</v>
      </c>
      <c r="O5022" t="s">
        <v>14377</v>
      </c>
      <c r="P5022" t="s">
        <v>36009</v>
      </c>
      <c r="Q5022" t="s">
        <v>14375</v>
      </c>
    </row>
    <row r="5023" spans="12:17" x14ac:dyDescent="0.3">
      <c r="L5023">
        <v>5017</v>
      </c>
      <c r="M5023" t="s">
        <v>14378</v>
      </c>
      <c r="N5023" t="s">
        <v>12413</v>
      </c>
      <c r="O5023" t="s">
        <v>14380</v>
      </c>
      <c r="P5023" t="s">
        <v>36010</v>
      </c>
      <c r="Q5023" t="s">
        <v>14378</v>
      </c>
    </row>
    <row r="5024" spans="12:17" x14ac:dyDescent="0.3">
      <c r="L5024">
        <v>5018</v>
      </c>
      <c r="M5024" t="s">
        <v>14381</v>
      </c>
      <c r="N5024" t="s">
        <v>12416</v>
      </c>
      <c r="O5024" t="s">
        <v>14383</v>
      </c>
      <c r="P5024" t="s">
        <v>36011</v>
      </c>
      <c r="Q5024" t="s">
        <v>14381</v>
      </c>
    </row>
    <row r="5025" spans="12:17" x14ac:dyDescent="0.3">
      <c r="L5025">
        <v>5019</v>
      </c>
      <c r="M5025" t="s">
        <v>36012</v>
      </c>
      <c r="N5025" t="s">
        <v>12418</v>
      </c>
      <c r="O5025" t="s">
        <v>14385</v>
      </c>
      <c r="P5025" t="s">
        <v>36013</v>
      </c>
      <c r="Q5025" t="s">
        <v>36012</v>
      </c>
    </row>
    <row r="5026" spans="12:17" x14ac:dyDescent="0.3">
      <c r="L5026">
        <v>5020</v>
      </c>
      <c r="M5026" t="s">
        <v>14386</v>
      </c>
      <c r="N5026" t="s">
        <v>12421</v>
      </c>
      <c r="O5026" t="s">
        <v>14388</v>
      </c>
      <c r="P5026" t="s">
        <v>36014</v>
      </c>
      <c r="Q5026" t="s">
        <v>14386</v>
      </c>
    </row>
    <row r="5027" spans="12:17" x14ac:dyDescent="0.3">
      <c r="L5027">
        <v>5021</v>
      </c>
      <c r="M5027" t="s">
        <v>14389</v>
      </c>
      <c r="N5027" t="s">
        <v>12424</v>
      </c>
      <c r="O5027" t="s">
        <v>14391</v>
      </c>
      <c r="P5027" t="s">
        <v>36015</v>
      </c>
      <c r="Q5027" t="s">
        <v>14389</v>
      </c>
    </row>
    <row r="5028" spans="12:17" x14ac:dyDescent="0.3">
      <c r="L5028">
        <v>5022</v>
      </c>
      <c r="M5028" t="s">
        <v>14392</v>
      </c>
      <c r="N5028" t="s">
        <v>12427</v>
      </c>
      <c r="O5028" t="s">
        <v>14394</v>
      </c>
      <c r="P5028" t="s">
        <v>36016</v>
      </c>
      <c r="Q5028" t="s">
        <v>14392</v>
      </c>
    </row>
    <row r="5029" spans="12:17" x14ac:dyDescent="0.3">
      <c r="L5029">
        <v>5023</v>
      </c>
      <c r="M5029" t="s">
        <v>14395</v>
      </c>
      <c r="N5029" t="s">
        <v>12430</v>
      </c>
      <c r="O5029" t="s">
        <v>14397</v>
      </c>
      <c r="P5029" t="s">
        <v>36017</v>
      </c>
      <c r="Q5029" t="s">
        <v>14395</v>
      </c>
    </row>
    <row r="5030" spans="12:17" x14ac:dyDescent="0.3">
      <c r="L5030">
        <v>5024</v>
      </c>
      <c r="M5030" t="s">
        <v>14398</v>
      </c>
      <c r="N5030" t="s">
        <v>12433</v>
      </c>
      <c r="O5030" t="s">
        <v>14400</v>
      </c>
      <c r="P5030" t="s">
        <v>36018</v>
      </c>
      <c r="Q5030" t="s">
        <v>14398</v>
      </c>
    </row>
    <row r="5031" spans="12:17" x14ac:dyDescent="0.3">
      <c r="L5031">
        <v>5025</v>
      </c>
      <c r="M5031" t="s">
        <v>14303</v>
      </c>
      <c r="N5031" t="s">
        <v>12338</v>
      </c>
      <c r="O5031" t="s">
        <v>26263</v>
      </c>
      <c r="P5031" t="s">
        <v>36019</v>
      </c>
      <c r="Q5031" t="s">
        <v>14303</v>
      </c>
    </row>
    <row r="5032" spans="12:17" x14ac:dyDescent="0.3">
      <c r="L5032">
        <v>5026</v>
      </c>
      <c r="M5032" t="s">
        <v>14401</v>
      </c>
      <c r="N5032" t="s">
        <v>12436</v>
      </c>
      <c r="O5032" t="s">
        <v>14403</v>
      </c>
      <c r="P5032" t="s">
        <v>36020</v>
      </c>
      <c r="Q5032" t="s">
        <v>14401</v>
      </c>
    </row>
    <row r="5033" spans="12:17" x14ac:dyDescent="0.3">
      <c r="L5033">
        <v>5027</v>
      </c>
      <c r="M5033" t="s">
        <v>14404</v>
      </c>
      <c r="N5033" t="s">
        <v>12439</v>
      </c>
      <c r="O5033" t="s">
        <v>14406</v>
      </c>
      <c r="P5033" t="s">
        <v>36021</v>
      </c>
      <c r="Q5033" t="s">
        <v>14404</v>
      </c>
    </row>
    <row r="5034" spans="12:17" x14ac:dyDescent="0.3">
      <c r="L5034">
        <v>5028</v>
      </c>
      <c r="M5034" t="s">
        <v>14407</v>
      </c>
      <c r="N5034" t="s">
        <v>12442</v>
      </c>
      <c r="O5034" t="s">
        <v>14409</v>
      </c>
      <c r="P5034" t="s">
        <v>36022</v>
      </c>
      <c r="Q5034" t="s">
        <v>14407</v>
      </c>
    </row>
    <row r="5035" spans="12:17" x14ac:dyDescent="0.3">
      <c r="L5035">
        <v>5029</v>
      </c>
      <c r="M5035" t="s">
        <v>14410</v>
      </c>
      <c r="N5035" t="s">
        <v>12445</v>
      </c>
      <c r="O5035" t="s">
        <v>14412</v>
      </c>
      <c r="P5035" t="s">
        <v>36023</v>
      </c>
      <c r="Q5035" t="s">
        <v>14410</v>
      </c>
    </row>
    <row r="5036" spans="12:17" x14ac:dyDescent="0.3">
      <c r="L5036">
        <v>5030</v>
      </c>
      <c r="M5036" t="s">
        <v>14413</v>
      </c>
      <c r="N5036" t="s">
        <v>12448</v>
      </c>
      <c r="O5036" t="s">
        <v>14415</v>
      </c>
      <c r="P5036" t="s">
        <v>36024</v>
      </c>
      <c r="Q5036" t="s">
        <v>14413</v>
      </c>
    </row>
    <row r="5037" spans="12:17" x14ac:dyDescent="0.3">
      <c r="L5037">
        <v>5031</v>
      </c>
      <c r="M5037" t="s">
        <v>14416</v>
      </c>
      <c r="N5037" t="s">
        <v>12451</v>
      </c>
      <c r="O5037" t="s">
        <v>14418</v>
      </c>
      <c r="P5037" t="s">
        <v>36025</v>
      </c>
      <c r="Q5037" t="s">
        <v>14416</v>
      </c>
    </row>
    <row r="5038" spans="12:17" x14ac:dyDescent="0.3">
      <c r="L5038">
        <v>5032</v>
      </c>
      <c r="M5038" t="s">
        <v>14419</v>
      </c>
      <c r="N5038" t="s">
        <v>12454</v>
      </c>
      <c r="O5038" t="s">
        <v>14421</v>
      </c>
      <c r="P5038" t="s">
        <v>36026</v>
      </c>
      <c r="Q5038" t="s">
        <v>14419</v>
      </c>
    </row>
    <row r="5039" spans="12:17" x14ac:dyDescent="0.3">
      <c r="L5039">
        <v>5033</v>
      </c>
      <c r="M5039" t="s">
        <v>14422</v>
      </c>
      <c r="N5039" t="s">
        <v>12457</v>
      </c>
      <c r="O5039" t="s">
        <v>14424</v>
      </c>
      <c r="P5039" t="s">
        <v>36027</v>
      </c>
      <c r="Q5039" t="s">
        <v>14422</v>
      </c>
    </row>
    <row r="5040" spans="12:17" x14ac:dyDescent="0.3">
      <c r="L5040">
        <v>5034</v>
      </c>
      <c r="M5040" t="s">
        <v>14425</v>
      </c>
      <c r="N5040" t="s">
        <v>12460</v>
      </c>
      <c r="O5040" t="s">
        <v>14427</v>
      </c>
      <c r="P5040" t="s">
        <v>36028</v>
      </c>
      <c r="Q5040" t="s">
        <v>14425</v>
      </c>
    </row>
    <row r="5041" spans="12:17" x14ac:dyDescent="0.3">
      <c r="L5041">
        <v>5035</v>
      </c>
      <c r="M5041" t="s">
        <v>14428</v>
      </c>
      <c r="N5041" t="s">
        <v>12463</v>
      </c>
      <c r="O5041" t="s">
        <v>14430</v>
      </c>
      <c r="P5041" t="s">
        <v>36029</v>
      </c>
      <c r="Q5041" t="s">
        <v>14428</v>
      </c>
    </row>
    <row r="5042" spans="12:17" x14ac:dyDescent="0.3">
      <c r="L5042">
        <v>5036</v>
      </c>
      <c r="M5042" t="s">
        <v>14431</v>
      </c>
      <c r="N5042" t="s">
        <v>12466</v>
      </c>
      <c r="O5042" t="s">
        <v>14433</v>
      </c>
      <c r="P5042" t="s">
        <v>36030</v>
      </c>
      <c r="Q5042" t="s">
        <v>14431</v>
      </c>
    </row>
    <row r="5043" spans="12:17" x14ac:dyDescent="0.3">
      <c r="L5043">
        <v>5037</v>
      </c>
      <c r="M5043" t="s">
        <v>14434</v>
      </c>
      <c r="N5043" t="s">
        <v>12469</v>
      </c>
      <c r="O5043" t="s">
        <v>14436</v>
      </c>
      <c r="P5043" t="s">
        <v>36031</v>
      </c>
      <c r="Q5043" t="s">
        <v>14434</v>
      </c>
    </row>
    <row r="5044" spans="12:17" x14ac:dyDescent="0.3">
      <c r="L5044">
        <v>5038</v>
      </c>
      <c r="M5044" t="s">
        <v>14437</v>
      </c>
      <c r="N5044" t="s">
        <v>12472</v>
      </c>
      <c r="O5044" t="s">
        <v>14439</v>
      </c>
      <c r="P5044" t="s">
        <v>36032</v>
      </c>
      <c r="Q5044" t="s">
        <v>14437</v>
      </c>
    </row>
    <row r="5045" spans="12:17" x14ac:dyDescent="0.3">
      <c r="L5045">
        <v>5039</v>
      </c>
      <c r="M5045" t="s">
        <v>14440</v>
      </c>
      <c r="N5045" t="s">
        <v>12475</v>
      </c>
      <c r="O5045" t="s">
        <v>14442</v>
      </c>
      <c r="P5045" t="s">
        <v>36033</v>
      </c>
      <c r="Q5045" t="s">
        <v>14440</v>
      </c>
    </row>
    <row r="5046" spans="12:17" x14ac:dyDescent="0.3">
      <c r="L5046">
        <v>5040</v>
      </c>
      <c r="M5046" t="s">
        <v>14443</v>
      </c>
      <c r="N5046" t="s">
        <v>12478</v>
      </c>
      <c r="O5046" t="s">
        <v>14445</v>
      </c>
      <c r="P5046" t="s">
        <v>36034</v>
      </c>
      <c r="Q5046" t="s">
        <v>14443</v>
      </c>
    </row>
    <row r="5047" spans="12:17" x14ac:dyDescent="0.3">
      <c r="L5047">
        <v>5041</v>
      </c>
      <c r="M5047" t="s">
        <v>14446</v>
      </c>
      <c r="N5047" t="s">
        <v>12481</v>
      </c>
      <c r="O5047" t="s">
        <v>14448</v>
      </c>
      <c r="P5047" t="s">
        <v>36035</v>
      </c>
      <c r="Q5047" t="s">
        <v>14446</v>
      </c>
    </row>
    <row r="5048" spans="12:17" x14ac:dyDescent="0.3">
      <c r="L5048">
        <v>5042</v>
      </c>
      <c r="M5048" t="s">
        <v>14449</v>
      </c>
      <c r="N5048" t="s">
        <v>12484</v>
      </c>
      <c r="O5048" t="s">
        <v>14451</v>
      </c>
      <c r="P5048" t="s">
        <v>36036</v>
      </c>
      <c r="Q5048" t="s">
        <v>14449</v>
      </c>
    </row>
    <row r="5049" spans="12:17" x14ac:dyDescent="0.3">
      <c r="L5049">
        <v>5043</v>
      </c>
      <c r="M5049" t="s">
        <v>14452</v>
      </c>
      <c r="N5049" t="s">
        <v>12487</v>
      </c>
      <c r="O5049" t="s">
        <v>14454</v>
      </c>
      <c r="P5049" t="s">
        <v>36037</v>
      </c>
      <c r="Q5049" t="s">
        <v>14452</v>
      </c>
    </row>
    <row r="5050" spans="12:17" x14ac:dyDescent="0.3">
      <c r="L5050">
        <v>5044</v>
      </c>
      <c r="M5050" t="s">
        <v>14455</v>
      </c>
      <c r="N5050" t="s">
        <v>12490</v>
      </c>
      <c r="O5050" t="s">
        <v>14457</v>
      </c>
      <c r="P5050" t="s">
        <v>36038</v>
      </c>
      <c r="Q5050" t="s">
        <v>14455</v>
      </c>
    </row>
    <row r="5051" spans="12:17" x14ac:dyDescent="0.3">
      <c r="L5051">
        <v>5045</v>
      </c>
      <c r="M5051" t="s">
        <v>14458</v>
      </c>
      <c r="N5051" t="s">
        <v>12493</v>
      </c>
      <c r="O5051" t="s">
        <v>14460</v>
      </c>
      <c r="P5051" t="s">
        <v>36039</v>
      </c>
      <c r="Q5051" t="s">
        <v>14458</v>
      </c>
    </row>
    <row r="5052" spans="12:17" x14ac:dyDescent="0.3">
      <c r="L5052">
        <v>5046</v>
      </c>
      <c r="M5052" t="s">
        <v>14461</v>
      </c>
      <c r="N5052" t="s">
        <v>12496</v>
      </c>
      <c r="O5052" t="s">
        <v>14463</v>
      </c>
      <c r="P5052" t="s">
        <v>36040</v>
      </c>
      <c r="Q5052" t="s">
        <v>14461</v>
      </c>
    </row>
    <row r="5053" spans="12:17" x14ac:dyDescent="0.3">
      <c r="L5053">
        <v>5047</v>
      </c>
      <c r="M5053" t="s">
        <v>14464</v>
      </c>
      <c r="N5053" t="s">
        <v>12499</v>
      </c>
      <c r="O5053" t="s">
        <v>14466</v>
      </c>
      <c r="P5053" t="s">
        <v>36041</v>
      </c>
      <c r="Q5053" t="s">
        <v>14464</v>
      </c>
    </row>
    <row r="5054" spans="12:17" x14ac:dyDescent="0.3">
      <c r="L5054">
        <v>5048</v>
      </c>
      <c r="M5054" t="s">
        <v>14467</v>
      </c>
      <c r="N5054" t="s">
        <v>12502</v>
      </c>
      <c r="O5054" t="s">
        <v>14469</v>
      </c>
      <c r="P5054" t="s">
        <v>36042</v>
      </c>
      <c r="Q5054" t="s">
        <v>14467</v>
      </c>
    </row>
    <row r="5055" spans="12:17" x14ac:dyDescent="0.3">
      <c r="L5055">
        <v>5049</v>
      </c>
      <c r="M5055" t="s">
        <v>14470</v>
      </c>
      <c r="N5055" t="s">
        <v>12505</v>
      </c>
      <c r="O5055" t="s">
        <v>14472</v>
      </c>
      <c r="P5055" t="s">
        <v>36043</v>
      </c>
      <c r="Q5055" t="s">
        <v>14470</v>
      </c>
    </row>
    <row r="5056" spans="12:17" x14ac:dyDescent="0.3">
      <c r="L5056">
        <v>5050</v>
      </c>
      <c r="M5056" t="s">
        <v>14473</v>
      </c>
      <c r="N5056" t="s">
        <v>12508</v>
      </c>
      <c r="O5056" t="s">
        <v>14475</v>
      </c>
      <c r="P5056" t="s">
        <v>36044</v>
      </c>
      <c r="Q5056" t="s">
        <v>14473</v>
      </c>
    </row>
    <row r="5057" spans="12:17" x14ac:dyDescent="0.3">
      <c r="L5057">
        <v>5051</v>
      </c>
      <c r="M5057" t="s">
        <v>27185</v>
      </c>
      <c r="N5057" t="s">
        <v>12510</v>
      </c>
      <c r="O5057" t="s">
        <v>14477</v>
      </c>
      <c r="P5057" t="s">
        <v>36045</v>
      </c>
      <c r="Q5057" t="s">
        <v>27185</v>
      </c>
    </row>
    <row r="5058" spans="12:17" x14ac:dyDescent="0.3">
      <c r="L5058">
        <v>5052</v>
      </c>
      <c r="M5058" t="s">
        <v>27186</v>
      </c>
      <c r="N5058" t="s">
        <v>12512</v>
      </c>
      <c r="O5058" t="s">
        <v>14479</v>
      </c>
      <c r="P5058" t="s">
        <v>36046</v>
      </c>
      <c r="Q5058" t="s">
        <v>27186</v>
      </c>
    </row>
    <row r="5059" spans="12:17" x14ac:dyDescent="0.3">
      <c r="L5059">
        <v>5053</v>
      </c>
      <c r="M5059" t="s">
        <v>27187</v>
      </c>
      <c r="N5059" t="s">
        <v>12514</v>
      </c>
      <c r="O5059" t="s">
        <v>14481</v>
      </c>
      <c r="P5059" t="s">
        <v>36047</v>
      </c>
      <c r="Q5059" t="s">
        <v>27187</v>
      </c>
    </row>
    <row r="5060" spans="12:17" x14ac:dyDescent="0.3">
      <c r="L5060">
        <v>5054</v>
      </c>
      <c r="M5060" t="s">
        <v>14482</v>
      </c>
      <c r="N5060" t="s">
        <v>12517</v>
      </c>
      <c r="O5060" t="s">
        <v>14484</v>
      </c>
      <c r="P5060" t="s">
        <v>36048</v>
      </c>
      <c r="Q5060" t="s">
        <v>14482</v>
      </c>
    </row>
    <row r="5061" spans="12:17" x14ac:dyDescent="0.3">
      <c r="L5061">
        <v>5055</v>
      </c>
      <c r="M5061" t="s">
        <v>14485</v>
      </c>
      <c r="N5061" t="s">
        <v>12520</v>
      </c>
      <c r="O5061" t="s">
        <v>14487</v>
      </c>
      <c r="P5061" t="s">
        <v>36049</v>
      </c>
      <c r="Q5061" t="s">
        <v>14485</v>
      </c>
    </row>
    <row r="5062" spans="12:17" x14ac:dyDescent="0.3">
      <c r="L5062">
        <v>5056</v>
      </c>
      <c r="M5062" t="s">
        <v>14488</v>
      </c>
      <c r="N5062" t="s">
        <v>12523</v>
      </c>
      <c r="O5062" t="s">
        <v>14490</v>
      </c>
      <c r="P5062" t="s">
        <v>36050</v>
      </c>
      <c r="Q5062" t="s">
        <v>14488</v>
      </c>
    </row>
    <row r="5063" spans="12:17" x14ac:dyDescent="0.3">
      <c r="L5063">
        <v>5057</v>
      </c>
      <c r="M5063" t="s">
        <v>14491</v>
      </c>
      <c r="N5063" t="s">
        <v>12526</v>
      </c>
      <c r="O5063" t="s">
        <v>14493</v>
      </c>
      <c r="P5063" t="s">
        <v>36051</v>
      </c>
      <c r="Q5063" t="s">
        <v>14491</v>
      </c>
    </row>
    <row r="5064" spans="12:17" x14ac:dyDescent="0.3">
      <c r="L5064">
        <v>5058</v>
      </c>
      <c r="M5064" t="s">
        <v>14494</v>
      </c>
      <c r="N5064" t="s">
        <v>12529</v>
      </c>
      <c r="O5064" t="s">
        <v>14496</v>
      </c>
      <c r="P5064" t="s">
        <v>36052</v>
      </c>
      <c r="Q5064" t="s">
        <v>14494</v>
      </c>
    </row>
    <row r="5065" spans="12:17" x14ac:dyDescent="0.3">
      <c r="L5065">
        <v>5059</v>
      </c>
      <c r="M5065" t="s">
        <v>14497</v>
      </c>
      <c r="N5065" t="s">
        <v>12532</v>
      </c>
      <c r="O5065" t="s">
        <v>14499</v>
      </c>
      <c r="P5065" t="s">
        <v>36053</v>
      </c>
      <c r="Q5065" t="s">
        <v>14497</v>
      </c>
    </row>
    <row r="5066" spans="12:17" x14ac:dyDescent="0.3">
      <c r="L5066">
        <v>5060</v>
      </c>
      <c r="M5066" t="s">
        <v>14500</v>
      </c>
      <c r="N5066" t="s">
        <v>12535</v>
      </c>
      <c r="O5066" t="s">
        <v>14502</v>
      </c>
      <c r="P5066" t="s">
        <v>36054</v>
      </c>
      <c r="Q5066" t="s">
        <v>14500</v>
      </c>
    </row>
    <row r="5067" spans="12:17" x14ac:dyDescent="0.3">
      <c r="L5067">
        <v>5061</v>
      </c>
      <c r="M5067" t="s">
        <v>14503</v>
      </c>
      <c r="N5067" t="s">
        <v>12529</v>
      </c>
      <c r="O5067" t="s">
        <v>14504</v>
      </c>
      <c r="P5067" t="s">
        <v>36055</v>
      </c>
      <c r="Q5067" t="s">
        <v>14503</v>
      </c>
    </row>
    <row r="5068" spans="12:17" x14ac:dyDescent="0.3">
      <c r="L5068">
        <v>5062</v>
      </c>
      <c r="M5068" t="s">
        <v>14505</v>
      </c>
      <c r="N5068" t="s">
        <v>12532</v>
      </c>
      <c r="O5068" t="s">
        <v>14506</v>
      </c>
      <c r="P5068" t="s">
        <v>36056</v>
      </c>
      <c r="Q5068" t="s">
        <v>14505</v>
      </c>
    </row>
    <row r="5069" spans="12:17" x14ac:dyDescent="0.3">
      <c r="L5069">
        <v>5063</v>
      </c>
      <c r="M5069" t="s">
        <v>14507</v>
      </c>
      <c r="N5069" t="s">
        <v>12542</v>
      </c>
      <c r="O5069" t="s">
        <v>14509</v>
      </c>
      <c r="P5069" t="s">
        <v>36057</v>
      </c>
      <c r="Q5069" t="s">
        <v>14507</v>
      </c>
    </row>
    <row r="5070" spans="12:17" x14ac:dyDescent="0.3">
      <c r="L5070">
        <v>5064</v>
      </c>
      <c r="M5070" t="s">
        <v>14510</v>
      </c>
      <c r="N5070" t="s">
        <v>12320</v>
      </c>
      <c r="O5070" t="s">
        <v>35966</v>
      </c>
      <c r="P5070" t="s">
        <v>36058</v>
      </c>
      <c r="Q5070" t="s">
        <v>14510</v>
      </c>
    </row>
    <row r="5071" spans="12:17" x14ac:dyDescent="0.3">
      <c r="L5071">
        <v>5065</v>
      </c>
      <c r="M5071" t="s">
        <v>14511</v>
      </c>
      <c r="N5071" t="s">
        <v>12322</v>
      </c>
      <c r="O5071" t="s">
        <v>14289</v>
      </c>
      <c r="P5071" t="s">
        <v>36059</v>
      </c>
      <c r="Q5071" t="s">
        <v>14511</v>
      </c>
    </row>
    <row r="5072" spans="12:17" x14ac:dyDescent="0.3">
      <c r="L5072">
        <v>5066</v>
      </c>
      <c r="M5072" t="s">
        <v>14512</v>
      </c>
      <c r="N5072" t="s">
        <v>12325</v>
      </c>
      <c r="O5072" t="s">
        <v>14292</v>
      </c>
      <c r="P5072" t="s">
        <v>36060</v>
      </c>
      <c r="Q5072" t="s">
        <v>14512</v>
      </c>
    </row>
    <row r="5073" spans="12:17" x14ac:dyDescent="0.3">
      <c r="L5073">
        <v>5067</v>
      </c>
      <c r="M5073" t="s">
        <v>14513</v>
      </c>
      <c r="N5073" t="s">
        <v>12328</v>
      </c>
      <c r="O5073" t="s">
        <v>14295</v>
      </c>
      <c r="P5073" t="s">
        <v>36061</v>
      </c>
      <c r="Q5073" t="s">
        <v>14513</v>
      </c>
    </row>
    <row r="5074" spans="12:17" x14ac:dyDescent="0.3">
      <c r="L5074">
        <v>5068</v>
      </c>
      <c r="M5074" t="s">
        <v>14514</v>
      </c>
      <c r="N5074" t="s">
        <v>12331</v>
      </c>
      <c r="O5074" t="s">
        <v>14298</v>
      </c>
      <c r="P5074" t="s">
        <v>36062</v>
      </c>
      <c r="Q5074" t="s">
        <v>14514</v>
      </c>
    </row>
    <row r="5075" spans="12:17" x14ac:dyDescent="0.3">
      <c r="L5075">
        <v>5069</v>
      </c>
      <c r="M5075" t="s">
        <v>14515</v>
      </c>
      <c r="N5075" t="s">
        <v>12334</v>
      </c>
      <c r="O5075" t="s">
        <v>14301</v>
      </c>
      <c r="P5075" t="s">
        <v>36063</v>
      </c>
      <c r="Q5075" t="s">
        <v>14515</v>
      </c>
    </row>
    <row r="5076" spans="12:17" x14ac:dyDescent="0.3">
      <c r="L5076">
        <v>5070</v>
      </c>
      <c r="M5076" t="s">
        <v>14516</v>
      </c>
      <c r="N5076" t="s">
        <v>35973</v>
      </c>
      <c r="O5076" t="s">
        <v>35974</v>
      </c>
      <c r="P5076" t="s">
        <v>26254</v>
      </c>
      <c r="Q5076" t="s">
        <v>14516</v>
      </c>
    </row>
    <row r="5077" spans="12:17" x14ac:dyDescent="0.3">
      <c r="L5077">
        <v>5071</v>
      </c>
      <c r="M5077" t="s">
        <v>14518</v>
      </c>
      <c r="N5077" t="s">
        <v>12340</v>
      </c>
      <c r="O5077" t="s">
        <v>26255</v>
      </c>
      <c r="P5077" t="s">
        <v>36064</v>
      </c>
      <c r="Q5077" t="s">
        <v>14518</v>
      </c>
    </row>
    <row r="5078" spans="12:17" x14ac:dyDescent="0.3">
      <c r="L5078">
        <v>5072</v>
      </c>
      <c r="M5078" t="s">
        <v>14519</v>
      </c>
      <c r="N5078" t="s">
        <v>12342</v>
      </c>
      <c r="O5078" t="s">
        <v>26256</v>
      </c>
      <c r="P5078" t="s">
        <v>36065</v>
      </c>
      <c r="Q5078" t="s">
        <v>14519</v>
      </c>
    </row>
    <row r="5079" spans="12:17" x14ac:dyDescent="0.3">
      <c r="L5079">
        <v>5073</v>
      </c>
      <c r="M5079" t="s">
        <v>14520</v>
      </c>
      <c r="N5079" t="s">
        <v>12344</v>
      </c>
      <c r="O5079" t="s">
        <v>26257</v>
      </c>
      <c r="P5079" t="s">
        <v>36066</v>
      </c>
      <c r="Q5079" t="s">
        <v>14520</v>
      </c>
    </row>
    <row r="5080" spans="12:17" x14ac:dyDescent="0.3">
      <c r="L5080">
        <v>5074</v>
      </c>
      <c r="M5080" t="s">
        <v>14521</v>
      </c>
      <c r="N5080" t="s">
        <v>12346</v>
      </c>
      <c r="O5080" t="s">
        <v>26258</v>
      </c>
      <c r="P5080" t="s">
        <v>36067</v>
      </c>
      <c r="Q5080" t="s">
        <v>14521</v>
      </c>
    </row>
    <row r="5081" spans="12:17" x14ac:dyDescent="0.3">
      <c r="L5081">
        <v>5075</v>
      </c>
      <c r="M5081" t="s">
        <v>14522</v>
      </c>
      <c r="N5081" t="s">
        <v>12348</v>
      </c>
      <c r="O5081" t="s">
        <v>26259</v>
      </c>
      <c r="P5081" t="s">
        <v>36068</v>
      </c>
      <c r="Q5081" t="s">
        <v>14522</v>
      </c>
    </row>
    <row r="5082" spans="12:17" x14ac:dyDescent="0.3">
      <c r="L5082">
        <v>5076</v>
      </c>
      <c r="M5082" t="s">
        <v>14523</v>
      </c>
      <c r="N5082" t="s">
        <v>26207</v>
      </c>
      <c r="O5082" t="s">
        <v>14316</v>
      </c>
      <c r="P5082" t="s">
        <v>36069</v>
      </c>
      <c r="Q5082" t="s">
        <v>14523</v>
      </c>
    </row>
    <row r="5083" spans="12:17" x14ac:dyDescent="0.3">
      <c r="L5083">
        <v>5077</v>
      </c>
      <c r="M5083" t="s">
        <v>14524</v>
      </c>
      <c r="N5083" t="s">
        <v>26208</v>
      </c>
      <c r="O5083" t="s">
        <v>14318</v>
      </c>
      <c r="P5083" t="s">
        <v>36070</v>
      </c>
      <c r="Q5083" t="s">
        <v>14524</v>
      </c>
    </row>
    <row r="5084" spans="12:17" x14ac:dyDescent="0.3">
      <c r="L5084">
        <v>5078</v>
      </c>
      <c r="M5084" t="s">
        <v>14525</v>
      </c>
      <c r="N5084" t="s">
        <v>26209</v>
      </c>
      <c r="O5084" t="s">
        <v>14320</v>
      </c>
      <c r="P5084" t="s">
        <v>36071</v>
      </c>
      <c r="Q5084" t="s">
        <v>14525</v>
      </c>
    </row>
    <row r="5085" spans="12:17" x14ac:dyDescent="0.3">
      <c r="L5085">
        <v>5079</v>
      </c>
      <c r="M5085" t="s">
        <v>14526</v>
      </c>
      <c r="N5085" t="s">
        <v>12356</v>
      </c>
      <c r="O5085" t="s">
        <v>14323</v>
      </c>
      <c r="P5085" t="s">
        <v>36072</v>
      </c>
      <c r="Q5085" t="s">
        <v>14526</v>
      </c>
    </row>
    <row r="5086" spans="12:17" x14ac:dyDescent="0.3">
      <c r="L5086">
        <v>5080</v>
      </c>
      <c r="M5086" t="s">
        <v>14527</v>
      </c>
      <c r="N5086" t="s">
        <v>35984</v>
      </c>
      <c r="O5086" t="s">
        <v>14325</v>
      </c>
      <c r="P5086" t="s">
        <v>36073</v>
      </c>
      <c r="Q5086" t="s">
        <v>14527</v>
      </c>
    </row>
    <row r="5087" spans="12:17" x14ac:dyDescent="0.3">
      <c r="L5087">
        <v>5081</v>
      </c>
      <c r="M5087" t="s">
        <v>36074</v>
      </c>
      <c r="N5087" t="s">
        <v>35987</v>
      </c>
      <c r="O5087" t="s">
        <v>35988</v>
      </c>
      <c r="P5087" t="s">
        <v>36075</v>
      </c>
      <c r="Q5087" t="s">
        <v>36074</v>
      </c>
    </row>
    <row r="5088" spans="12:17" x14ac:dyDescent="0.3">
      <c r="L5088">
        <v>5082</v>
      </c>
      <c r="M5088" t="s">
        <v>14528</v>
      </c>
      <c r="N5088" t="s">
        <v>12361</v>
      </c>
      <c r="O5088" t="s">
        <v>14328</v>
      </c>
      <c r="P5088" t="s">
        <v>36076</v>
      </c>
      <c r="Q5088" t="s">
        <v>14528</v>
      </c>
    </row>
    <row r="5089" spans="12:17" x14ac:dyDescent="0.3">
      <c r="L5089">
        <v>5083</v>
      </c>
      <c r="M5089" t="s">
        <v>14529</v>
      </c>
      <c r="N5089" t="s">
        <v>12364</v>
      </c>
      <c r="O5089" t="s">
        <v>35991</v>
      </c>
      <c r="P5089" t="s">
        <v>36077</v>
      </c>
      <c r="Q5089" t="s">
        <v>14529</v>
      </c>
    </row>
    <row r="5090" spans="12:17" x14ac:dyDescent="0.3">
      <c r="L5090">
        <v>5084</v>
      </c>
      <c r="M5090" t="s">
        <v>14530</v>
      </c>
      <c r="N5090" t="s">
        <v>12366</v>
      </c>
      <c r="O5090" t="s">
        <v>35993</v>
      </c>
      <c r="P5090" t="s">
        <v>36078</v>
      </c>
      <c r="Q5090" t="s">
        <v>14530</v>
      </c>
    </row>
    <row r="5091" spans="12:17" x14ac:dyDescent="0.3">
      <c r="L5091">
        <v>5085</v>
      </c>
      <c r="M5091" t="s">
        <v>14531</v>
      </c>
      <c r="N5091" t="s">
        <v>12368</v>
      </c>
      <c r="O5091" t="s">
        <v>14335</v>
      </c>
      <c r="P5091" t="s">
        <v>36079</v>
      </c>
      <c r="Q5091" t="s">
        <v>14531</v>
      </c>
    </row>
    <row r="5092" spans="12:17" x14ac:dyDescent="0.3">
      <c r="L5092">
        <v>5086</v>
      </c>
      <c r="M5092" t="s">
        <v>14532</v>
      </c>
      <c r="N5092" t="s">
        <v>12371</v>
      </c>
      <c r="O5092" t="s">
        <v>14338</v>
      </c>
      <c r="P5092" t="s">
        <v>36080</v>
      </c>
      <c r="Q5092" t="s">
        <v>14532</v>
      </c>
    </row>
    <row r="5093" spans="12:17" x14ac:dyDescent="0.3">
      <c r="L5093">
        <v>5087</v>
      </c>
      <c r="M5093" t="s">
        <v>14533</v>
      </c>
      <c r="N5093" t="s">
        <v>12374</v>
      </c>
      <c r="O5093" t="s">
        <v>14341</v>
      </c>
      <c r="P5093" t="s">
        <v>36081</v>
      </c>
      <c r="Q5093" t="s">
        <v>14533</v>
      </c>
    </row>
    <row r="5094" spans="12:17" x14ac:dyDescent="0.3">
      <c r="L5094">
        <v>5088</v>
      </c>
      <c r="M5094" t="s">
        <v>14534</v>
      </c>
      <c r="N5094" t="s">
        <v>12377</v>
      </c>
      <c r="O5094" t="s">
        <v>14344</v>
      </c>
      <c r="P5094" t="s">
        <v>36082</v>
      </c>
      <c r="Q5094" t="s">
        <v>14534</v>
      </c>
    </row>
    <row r="5095" spans="12:17" x14ac:dyDescent="0.3">
      <c r="L5095">
        <v>5089</v>
      </c>
      <c r="M5095" t="s">
        <v>14535</v>
      </c>
      <c r="N5095" t="s">
        <v>12380</v>
      </c>
      <c r="O5095" t="s">
        <v>14347</v>
      </c>
      <c r="P5095" t="s">
        <v>36083</v>
      </c>
      <c r="Q5095" t="s">
        <v>14535</v>
      </c>
    </row>
    <row r="5096" spans="12:17" x14ac:dyDescent="0.3">
      <c r="L5096">
        <v>5090</v>
      </c>
      <c r="M5096" t="s">
        <v>14536</v>
      </c>
      <c r="N5096" t="s">
        <v>12383</v>
      </c>
      <c r="O5096" t="s">
        <v>14350</v>
      </c>
      <c r="P5096" t="s">
        <v>36084</v>
      </c>
      <c r="Q5096" t="s">
        <v>14536</v>
      </c>
    </row>
    <row r="5097" spans="12:17" x14ac:dyDescent="0.3">
      <c r="L5097">
        <v>5091</v>
      </c>
      <c r="M5097" t="s">
        <v>14537</v>
      </c>
      <c r="N5097" t="s">
        <v>12386</v>
      </c>
      <c r="O5097" t="s">
        <v>14353</v>
      </c>
      <c r="P5097" t="s">
        <v>36085</v>
      </c>
      <c r="Q5097" t="s">
        <v>14537</v>
      </c>
    </row>
    <row r="5098" spans="12:17" x14ac:dyDescent="0.3">
      <c r="L5098">
        <v>5092</v>
      </c>
      <c r="M5098" t="s">
        <v>14538</v>
      </c>
      <c r="N5098" t="s">
        <v>12389</v>
      </c>
      <c r="O5098" t="s">
        <v>14356</v>
      </c>
      <c r="P5098" t="s">
        <v>36086</v>
      </c>
      <c r="Q5098" t="s">
        <v>14538</v>
      </c>
    </row>
    <row r="5099" spans="12:17" x14ac:dyDescent="0.3">
      <c r="L5099">
        <v>5093</v>
      </c>
      <c r="M5099" t="s">
        <v>14539</v>
      </c>
      <c r="N5099" t="s">
        <v>12392</v>
      </c>
      <c r="O5099" t="s">
        <v>14359</v>
      </c>
      <c r="P5099" t="s">
        <v>36087</v>
      </c>
      <c r="Q5099" t="s">
        <v>14539</v>
      </c>
    </row>
    <row r="5100" spans="12:17" x14ac:dyDescent="0.3">
      <c r="L5100">
        <v>5094</v>
      </c>
      <c r="M5100" t="s">
        <v>14540</v>
      </c>
      <c r="N5100" t="s">
        <v>12395</v>
      </c>
      <c r="O5100" t="s">
        <v>14362</v>
      </c>
      <c r="P5100" t="s">
        <v>36088</v>
      </c>
      <c r="Q5100" t="s">
        <v>14540</v>
      </c>
    </row>
    <row r="5101" spans="12:17" x14ac:dyDescent="0.3">
      <c r="L5101">
        <v>5095</v>
      </c>
      <c r="M5101" t="s">
        <v>14541</v>
      </c>
      <c r="N5101" t="s">
        <v>12398</v>
      </c>
      <c r="O5101" t="s">
        <v>14365</v>
      </c>
      <c r="P5101" t="s">
        <v>36089</v>
      </c>
      <c r="Q5101" t="s">
        <v>14541</v>
      </c>
    </row>
    <row r="5102" spans="12:17" x14ac:dyDescent="0.3">
      <c r="L5102">
        <v>5096</v>
      </c>
      <c r="M5102" t="s">
        <v>14542</v>
      </c>
      <c r="N5102" t="s">
        <v>12401</v>
      </c>
      <c r="O5102" t="s">
        <v>14368</v>
      </c>
      <c r="P5102" t="s">
        <v>36090</v>
      </c>
      <c r="Q5102" t="s">
        <v>14542</v>
      </c>
    </row>
    <row r="5103" spans="12:17" x14ac:dyDescent="0.3">
      <c r="L5103">
        <v>5097</v>
      </c>
      <c r="M5103" t="s">
        <v>14543</v>
      </c>
      <c r="N5103" t="s">
        <v>12404</v>
      </c>
      <c r="O5103" t="s">
        <v>14371</v>
      </c>
      <c r="P5103" t="s">
        <v>36091</v>
      </c>
      <c r="Q5103" t="s">
        <v>14543</v>
      </c>
    </row>
    <row r="5104" spans="12:17" x14ac:dyDescent="0.3">
      <c r="L5104">
        <v>5098</v>
      </c>
      <c r="M5104" t="s">
        <v>14544</v>
      </c>
      <c r="N5104" t="s">
        <v>12407</v>
      </c>
      <c r="O5104" t="s">
        <v>14374</v>
      </c>
      <c r="P5104" t="s">
        <v>36092</v>
      </c>
      <c r="Q5104" t="s">
        <v>14544</v>
      </c>
    </row>
    <row r="5105" spans="12:17" x14ac:dyDescent="0.3">
      <c r="L5105">
        <v>5099</v>
      </c>
      <c r="M5105" t="s">
        <v>14545</v>
      </c>
      <c r="N5105" t="s">
        <v>12410</v>
      </c>
      <c r="O5105" t="s">
        <v>14377</v>
      </c>
      <c r="P5105" t="s">
        <v>36093</v>
      </c>
      <c r="Q5105" t="s">
        <v>14545</v>
      </c>
    </row>
    <row r="5106" spans="12:17" x14ac:dyDescent="0.3">
      <c r="L5106">
        <v>5100</v>
      </c>
      <c r="M5106" t="s">
        <v>14546</v>
      </c>
      <c r="N5106" t="s">
        <v>12413</v>
      </c>
      <c r="O5106" t="s">
        <v>14380</v>
      </c>
      <c r="P5106" t="s">
        <v>36094</v>
      </c>
      <c r="Q5106" t="s">
        <v>14546</v>
      </c>
    </row>
    <row r="5107" spans="12:17" x14ac:dyDescent="0.3">
      <c r="L5107">
        <v>5101</v>
      </c>
      <c r="M5107" t="s">
        <v>14547</v>
      </c>
      <c r="N5107" t="s">
        <v>12416</v>
      </c>
      <c r="O5107" t="s">
        <v>14383</v>
      </c>
      <c r="P5107" t="s">
        <v>36095</v>
      </c>
      <c r="Q5107" t="s">
        <v>14547</v>
      </c>
    </row>
    <row r="5108" spans="12:17" x14ac:dyDescent="0.3">
      <c r="L5108">
        <v>5102</v>
      </c>
      <c r="M5108" t="s">
        <v>36096</v>
      </c>
      <c r="N5108" t="s">
        <v>12418</v>
      </c>
      <c r="O5108" t="s">
        <v>14385</v>
      </c>
      <c r="P5108" t="s">
        <v>36097</v>
      </c>
      <c r="Q5108" t="s">
        <v>36096</v>
      </c>
    </row>
    <row r="5109" spans="12:17" x14ac:dyDescent="0.3">
      <c r="L5109">
        <v>5103</v>
      </c>
      <c r="M5109" t="s">
        <v>14548</v>
      </c>
      <c r="N5109" t="s">
        <v>12421</v>
      </c>
      <c r="O5109" t="s">
        <v>14388</v>
      </c>
      <c r="P5109" t="s">
        <v>36098</v>
      </c>
      <c r="Q5109" t="s">
        <v>14548</v>
      </c>
    </row>
    <row r="5110" spans="12:17" x14ac:dyDescent="0.3">
      <c r="L5110">
        <v>5104</v>
      </c>
      <c r="M5110" t="s">
        <v>14549</v>
      </c>
      <c r="N5110" t="s">
        <v>12424</v>
      </c>
      <c r="O5110" t="s">
        <v>14391</v>
      </c>
      <c r="P5110" t="s">
        <v>36099</v>
      </c>
      <c r="Q5110" t="s">
        <v>14549</v>
      </c>
    </row>
    <row r="5111" spans="12:17" x14ac:dyDescent="0.3">
      <c r="L5111">
        <v>5105</v>
      </c>
      <c r="M5111" t="s">
        <v>14550</v>
      </c>
      <c r="N5111" t="s">
        <v>12427</v>
      </c>
      <c r="O5111" t="s">
        <v>14394</v>
      </c>
      <c r="P5111" t="s">
        <v>36100</v>
      </c>
      <c r="Q5111" t="s">
        <v>14550</v>
      </c>
    </row>
    <row r="5112" spans="12:17" x14ac:dyDescent="0.3">
      <c r="L5112">
        <v>5106</v>
      </c>
      <c r="M5112" t="s">
        <v>14551</v>
      </c>
      <c r="N5112" t="s">
        <v>12430</v>
      </c>
      <c r="O5112" t="s">
        <v>14397</v>
      </c>
      <c r="P5112" t="s">
        <v>36101</v>
      </c>
      <c r="Q5112" t="s">
        <v>14551</v>
      </c>
    </row>
    <row r="5113" spans="12:17" x14ac:dyDescent="0.3">
      <c r="L5113">
        <v>5107</v>
      </c>
      <c r="M5113" t="s">
        <v>14552</v>
      </c>
      <c r="N5113" t="s">
        <v>12433</v>
      </c>
      <c r="O5113" t="s">
        <v>14400</v>
      </c>
      <c r="P5113" t="s">
        <v>36102</v>
      </c>
      <c r="Q5113" t="s">
        <v>14552</v>
      </c>
    </row>
    <row r="5114" spans="12:17" x14ac:dyDescent="0.3">
      <c r="L5114">
        <v>5108</v>
      </c>
      <c r="M5114" t="s">
        <v>14517</v>
      </c>
      <c r="N5114" t="s">
        <v>12338</v>
      </c>
      <c r="O5114" t="s">
        <v>26263</v>
      </c>
      <c r="P5114" t="s">
        <v>36103</v>
      </c>
      <c r="Q5114" t="s">
        <v>14517</v>
      </c>
    </row>
    <row r="5115" spans="12:17" x14ac:dyDescent="0.3">
      <c r="L5115">
        <v>5109</v>
      </c>
      <c r="M5115" t="s">
        <v>14553</v>
      </c>
      <c r="N5115" t="s">
        <v>12436</v>
      </c>
      <c r="O5115" t="s">
        <v>14403</v>
      </c>
      <c r="P5115" t="s">
        <v>36104</v>
      </c>
      <c r="Q5115" t="s">
        <v>14553</v>
      </c>
    </row>
    <row r="5116" spans="12:17" x14ac:dyDescent="0.3">
      <c r="L5116">
        <v>5110</v>
      </c>
      <c r="M5116" t="s">
        <v>14554</v>
      </c>
      <c r="N5116" t="s">
        <v>12439</v>
      </c>
      <c r="O5116" t="s">
        <v>14406</v>
      </c>
      <c r="P5116" t="s">
        <v>36105</v>
      </c>
      <c r="Q5116" t="s">
        <v>14554</v>
      </c>
    </row>
    <row r="5117" spans="12:17" x14ac:dyDescent="0.3">
      <c r="L5117">
        <v>5111</v>
      </c>
      <c r="M5117" t="s">
        <v>14555</v>
      </c>
      <c r="N5117" t="s">
        <v>12442</v>
      </c>
      <c r="O5117" t="s">
        <v>14409</v>
      </c>
      <c r="P5117" t="s">
        <v>36106</v>
      </c>
      <c r="Q5117" t="s">
        <v>14555</v>
      </c>
    </row>
    <row r="5118" spans="12:17" x14ac:dyDescent="0.3">
      <c r="L5118">
        <v>5112</v>
      </c>
      <c r="M5118" t="s">
        <v>14556</v>
      </c>
      <c r="N5118" t="s">
        <v>12445</v>
      </c>
      <c r="O5118" t="s">
        <v>14412</v>
      </c>
      <c r="P5118" t="s">
        <v>36107</v>
      </c>
      <c r="Q5118" t="s">
        <v>14556</v>
      </c>
    </row>
    <row r="5119" spans="12:17" x14ac:dyDescent="0.3">
      <c r="L5119">
        <v>5113</v>
      </c>
      <c r="M5119" t="s">
        <v>14557</v>
      </c>
      <c r="N5119" t="s">
        <v>12448</v>
      </c>
      <c r="O5119" t="s">
        <v>14415</v>
      </c>
      <c r="P5119" t="s">
        <v>36108</v>
      </c>
      <c r="Q5119" t="s">
        <v>14557</v>
      </c>
    </row>
    <row r="5120" spans="12:17" x14ac:dyDescent="0.3">
      <c r="L5120">
        <v>5114</v>
      </c>
      <c r="M5120" t="s">
        <v>14558</v>
      </c>
      <c r="N5120" t="s">
        <v>12451</v>
      </c>
      <c r="O5120" t="s">
        <v>14418</v>
      </c>
      <c r="P5120" t="s">
        <v>36109</v>
      </c>
      <c r="Q5120" t="s">
        <v>14558</v>
      </c>
    </row>
    <row r="5121" spans="12:17" x14ac:dyDescent="0.3">
      <c r="L5121">
        <v>5115</v>
      </c>
      <c r="M5121" t="s">
        <v>14559</v>
      </c>
      <c r="N5121" t="s">
        <v>12454</v>
      </c>
      <c r="O5121" t="s">
        <v>14421</v>
      </c>
      <c r="P5121" t="s">
        <v>36110</v>
      </c>
      <c r="Q5121" t="s">
        <v>14559</v>
      </c>
    </row>
    <row r="5122" spans="12:17" x14ac:dyDescent="0.3">
      <c r="L5122">
        <v>5116</v>
      </c>
      <c r="M5122" t="s">
        <v>14560</v>
      </c>
      <c r="N5122" t="s">
        <v>12457</v>
      </c>
      <c r="O5122" t="s">
        <v>14424</v>
      </c>
      <c r="P5122" t="s">
        <v>36111</v>
      </c>
      <c r="Q5122" t="s">
        <v>14560</v>
      </c>
    </row>
    <row r="5123" spans="12:17" x14ac:dyDescent="0.3">
      <c r="L5123">
        <v>5117</v>
      </c>
      <c r="M5123" t="s">
        <v>14561</v>
      </c>
      <c r="N5123" t="s">
        <v>12460</v>
      </c>
      <c r="O5123" t="s">
        <v>14427</v>
      </c>
      <c r="P5123" t="s">
        <v>36112</v>
      </c>
      <c r="Q5123" t="s">
        <v>14561</v>
      </c>
    </row>
    <row r="5124" spans="12:17" x14ac:dyDescent="0.3">
      <c r="L5124">
        <v>5118</v>
      </c>
      <c r="M5124" t="s">
        <v>14562</v>
      </c>
      <c r="N5124" t="s">
        <v>12463</v>
      </c>
      <c r="O5124" t="s">
        <v>14430</v>
      </c>
      <c r="P5124" t="s">
        <v>36113</v>
      </c>
      <c r="Q5124" t="s">
        <v>14562</v>
      </c>
    </row>
    <row r="5125" spans="12:17" x14ac:dyDescent="0.3">
      <c r="L5125">
        <v>5119</v>
      </c>
      <c r="M5125" t="s">
        <v>14563</v>
      </c>
      <c r="N5125" t="s">
        <v>12466</v>
      </c>
      <c r="O5125" t="s">
        <v>14433</v>
      </c>
      <c r="P5125" t="s">
        <v>36114</v>
      </c>
      <c r="Q5125" t="s">
        <v>14563</v>
      </c>
    </row>
    <row r="5126" spans="12:17" x14ac:dyDescent="0.3">
      <c r="L5126">
        <v>5120</v>
      </c>
      <c r="M5126" t="s">
        <v>14564</v>
      </c>
      <c r="N5126" t="s">
        <v>12469</v>
      </c>
      <c r="O5126" t="s">
        <v>14436</v>
      </c>
      <c r="P5126" t="s">
        <v>36115</v>
      </c>
      <c r="Q5126" t="s">
        <v>14564</v>
      </c>
    </row>
    <row r="5127" spans="12:17" x14ac:dyDescent="0.3">
      <c r="L5127">
        <v>5121</v>
      </c>
      <c r="M5127" t="s">
        <v>14565</v>
      </c>
      <c r="N5127" t="s">
        <v>12472</v>
      </c>
      <c r="O5127" t="s">
        <v>14439</v>
      </c>
      <c r="P5127" t="s">
        <v>36116</v>
      </c>
      <c r="Q5127" t="s">
        <v>14565</v>
      </c>
    </row>
    <row r="5128" spans="12:17" x14ac:dyDescent="0.3">
      <c r="L5128">
        <v>5122</v>
      </c>
      <c r="M5128" t="s">
        <v>14566</v>
      </c>
      <c r="N5128" t="s">
        <v>12475</v>
      </c>
      <c r="O5128" t="s">
        <v>14442</v>
      </c>
      <c r="P5128" t="s">
        <v>36117</v>
      </c>
      <c r="Q5128" t="s">
        <v>14566</v>
      </c>
    </row>
    <row r="5129" spans="12:17" x14ac:dyDescent="0.3">
      <c r="L5129">
        <v>5123</v>
      </c>
      <c r="M5129" t="s">
        <v>14567</v>
      </c>
      <c r="N5129" t="s">
        <v>12478</v>
      </c>
      <c r="O5129" t="s">
        <v>14445</v>
      </c>
      <c r="P5129" t="s">
        <v>36118</v>
      </c>
      <c r="Q5129" t="s">
        <v>14567</v>
      </c>
    </row>
    <row r="5130" spans="12:17" x14ac:dyDescent="0.3">
      <c r="L5130">
        <v>5124</v>
      </c>
      <c r="M5130" t="s">
        <v>14568</v>
      </c>
      <c r="N5130" t="s">
        <v>12481</v>
      </c>
      <c r="O5130" t="s">
        <v>14448</v>
      </c>
      <c r="P5130" t="s">
        <v>36119</v>
      </c>
      <c r="Q5130" t="s">
        <v>14568</v>
      </c>
    </row>
    <row r="5131" spans="12:17" x14ac:dyDescent="0.3">
      <c r="L5131">
        <v>5125</v>
      </c>
      <c r="M5131" t="s">
        <v>14569</v>
      </c>
      <c r="N5131" t="s">
        <v>12484</v>
      </c>
      <c r="O5131" t="s">
        <v>14451</v>
      </c>
      <c r="P5131" t="s">
        <v>36120</v>
      </c>
      <c r="Q5131" t="s">
        <v>14569</v>
      </c>
    </row>
    <row r="5132" spans="12:17" x14ac:dyDescent="0.3">
      <c r="L5132">
        <v>5126</v>
      </c>
      <c r="M5132" t="s">
        <v>14570</v>
      </c>
      <c r="N5132" t="s">
        <v>12487</v>
      </c>
      <c r="O5132" t="s">
        <v>14454</v>
      </c>
      <c r="P5132" t="s">
        <v>36121</v>
      </c>
      <c r="Q5132" t="s">
        <v>14570</v>
      </c>
    </row>
    <row r="5133" spans="12:17" x14ac:dyDescent="0.3">
      <c r="L5133">
        <v>5127</v>
      </c>
      <c r="M5133" t="s">
        <v>14571</v>
      </c>
      <c r="N5133" t="s">
        <v>12490</v>
      </c>
      <c r="O5133" t="s">
        <v>14457</v>
      </c>
      <c r="P5133" t="s">
        <v>36122</v>
      </c>
      <c r="Q5133" t="s">
        <v>14571</v>
      </c>
    </row>
    <row r="5134" spans="12:17" x14ac:dyDescent="0.3">
      <c r="L5134">
        <v>5128</v>
      </c>
      <c r="M5134" t="s">
        <v>14572</v>
      </c>
      <c r="N5134" t="s">
        <v>12493</v>
      </c>
      <c r="O5134" t="s">
        <v>14460</v>
      </c>
      <c r="P5134" t="s">
        <v>36123</v>
      </c>
      <c r="Q5134" t="s">
        <v>14572</v>
      </c>
    </row>
    <row r="5135" spans="12:17" x14ac:dyDescent="0.3">
      <c r="L5135">
        <v>5129</v>
      </c>
      <c r="M5135" t="s">
        <v>14573</v>
      </c>
      <c r="N5135" t="s">
        <v>12496</v>
      </c>
      <c r="O5135" t="s">
        <v>14463</v>
      </c>
      <c r="P5135" t="s">
        <v>36124</v>
      </c>
      <c r="Q5135" t="s">
        <v>14573</v>
      </c>
    </row>
    <row r="5136" spans="12:17" x14ac:dyDescent="0.3">
      <c r="L5136">
        <v>5130</v>
      </c>
      <c r="M5136" t="s">
        <v>14574</v>
      </c>
      <c r="N5136" t="s">
        <v>12499</v>
      </c>
      <c r="O5136" t="s">
        <v>14466</v>
      </c>
      <c r="P5136" t="s">
        <v>36125</v>
      </c>
      <c r="Q5136" t="s">
        <v>14574</v>
      </c>
    </row>
    <row r="5137" spans="12:17" x14ac:dyDescent="0.3">
      <c r="L5137">
        <v>5131</v>
      </c>
      <c r="M5137" t="s">
        <v>14575</v>
      </c>
      <c r="N5137" t="s">
        <v>12502</v>
      </c>
      <c r="O5137" t="s">
        <v>14469</v>
      </c>
      <c r="P5137" t="s">
        <v>36126</v>
      </c>
      <c r="Q5137" t="s">
        <v>14575</v>
      </c>
    </row>
    <row r="5138" spans="12:17" x14ac:dyDescent="0.3">
      <c r="L5138">
        <v>5132</v>
      </c>
      <c r="M5138" t="s">
        <v>14576</v>
      </c>
      <c r="N5138" t="s">
        <v>12505</v>
      </c>
      <c r="O5138" t="s">
        <v>14472</v>
      </c>
      <c r="P5138" t="s">
        <v>36127</v>
      </c>
      <c r="Q5138" t="s">
        <v>14576</v>
      </c>
    </row>
    <row r="5139" spans="12:17" x14ac:dyDescent="0.3">
      <c r="L5139">
        <v>5133</v>
      </c>
      <c r="M5139" t="s">
        <v>14577</v>
      </c>
      <c r="N5139" t="s">
        <v>12508</v>
      </c>
      <c r="O5139" t="s">
        <v>14475</v>
      </c>
      <c r="P5139" t="s">
        <v>36128</v>
      </c>
      <c r="Q5139" t="s">
        <v>14577</v>
      </c>
    </row>
    <row r="5140" spans="12:17" x14ac:dyDescent="0.3">
      <c r="L5140">
        <v>5134</v>
      </c>
      <c r="M5140" t="s">
        <v>27188</v>
      </c>
      <c r="N5140" t="s">
        <v>12510</v>
      </c>
      <c r="O5140" t="s">
        <v>14477</v>
      </c>
      <c r="P5140" t="s">
        <v>36129</v>
      </c>
      <c r="Q5140" t="s">
        <v>27188</v>
      </c>
    </row>
    <row r="5141" spans="12:17" x14ac:dyDescent="0.3">
      <c r="L5141">
        <v>5135</v>
      </c>
      <c r="M5141" t="s">
        <v>27189</v>
      </c>
      <c r="N5141" t="s">
        <v>12512</v>
      </c>
      <c r="O5141" t="s">
        <v>14479</v>
      </c>
      <c r="P5141" t="s">
        <v>36130</v>
      </c>
      <c r="Q5141" t="s">
        <v>27189</v>
      </c>
    </row>
    <row r="5142" spans="12:17" x14ac:dyDescent="0.3">
      <c r="L5142">
        <v>5136</v>
      </c>
      <c r="M5142" t="s">
        <v>27190</v>
      </c>
      <c r="N5142" t="s">
        <v>12514</v>
      </c>
      <c r="O5142" t="s">
        <v>14481</v>
      </c>
      <c r="P5142" t="s">
        <v>36131</v>
      </c>
      <c r="Q5142" t="s">
        <v>27190</v>
      </c>
    </row>
    <row r="5143" spans="12:17" x14ac:dyDescent="0.3">
      <c r="L5143">
        <v>5137</v>
      </c>
      <c r="M5143" t="s">
        <v>14578</v>
      </c>
      <c r="N5143" t="s">
        <v>12517</v>
      </c>
      <c r="O5143" t="s">
        <v>14484</v>
      </c>
      <c r="P5143" t="s">
        <v>36132</v>
      </c>
      <c r="Q5143" t="s">
        <v>14578</v>
      </c>
    </row>
    <row r="5144" spans="12:17" x14ac:dyDescent="0.3">
      <c r="L5144">
        <v>5138</v>
      </c>
      <c r="M5144" t="s">
        <v>14579</v>
      </c>
      <c r="N5144" t="s">
        <v>12520</v>
      </c>
      <c r="O5144" t="s">
        <v>14487</v>
      </c>
      <c r="P5144" t="s">
        <v>36133</v>
      </c>
      <c r="Q5144" t="s">
        <v>14579</v>
      </c>
    </row>
    <row r="5145" spans="12:17" x14ac:dyDescent="0.3">
      <c r="L5145">
        <v>5139</v>
      </c>
      <c r="M5145" t="s">
        <v>14580</v>
      </c>
      <c r="N5145" t="s">
        <v>12523</v>
      </c>
      <c r="O5145" t="s">
        <v>14490</v>
      </c>
      <c r="P5145" t="s">
        <v>36134</v>
      </c>
      <c r="Q5145" t="s">
        <v>14580</v>
      </c>
    </row>
    <row r="5146" spans="12:17" x14ac:dyDescent="0.3">
      <c r="L5146">
        <v>5140</v>
      </c>
      <c r="M5146" t="s">
        <v>14581</v>
      </c>
      <c r="N5146" t="s">
        <v>12526</v>
      </c>
      <c r="O5146" t="s">
        <v>14493</v>
      </c>
      <c r="P5146" t="s">
        <v>36135</v>
      </c>
      <c r="Q5146" t="s">
        <v>14581</v>
      </c>
    </row>
    <row r="5147" spans="12:17" x14ac:dyDescent="0.3">
      <c r="L5147">
        <v>5141</v>
      </c>
      <c r="M5147" t="s">
        <v>14582</v>
      </c>
      <c r="N5147" t="s">
        <v>12529</v>
      </c>
      <c r="O5147" t="s">
        <v>14496</v>
      </c>
      <c r="P5147" t="s">
        <v>36136</v>
      </c>
      <c r="Q5147" t="s">
        <v>14582</v>
      </c>
    </row>
    <row r="5148" spans="12:17" x14ac:dyDescent="0.3">
      <c r="L5148">
        <v>5142</v>
      </c>
      <c r="M5148" t="s">
        <v>14583</v>
      </c>
      <c r="N5148" t="s">
        <v>12532</v>
      </c>
      <c r="O5148" t="s">
        <v>14499</v>
      </c>
      <c r="P5148" t="s">
        <v>36137</v>
      </c>
      <c r="Q5148" t="s">
        <v>14583</v>
      </c>
    </row>
    <row r="5149" spans="12:17" x14ac:dyDescent="0.3">
      <c r="L5149">
        <v>5143</v>
      </c>
      <c r="M5149" t="s">
        <v>14584</v>
      </c>
      <c r="N5149" t="s">
        <v>12535</v>
      </c>
      <c r="O5149" t="s">
        <v>14502</v>
      </c>
      <c r="P5149" t="s">
        <v>36138</v>
      </c>
      <c r="Q5149" t="s">
        <v>14584</v>
      </c>
    </row>
    <row r="5150" spans="12:17" x14ac:dyDescent="0.3">
      <c r="L5150">
        <v>5144</v>
      </c>
      <c r="M5150" t="s">
        <v>14585</v>
      </c>
      <c r="N5150" t="s">
        <v>12529</v>
      </c>
      <c r="O5150" t="s">
        <v>14504</v>
      </c>
      <c r="P5150" t="s">
        <v>36139</v>
      </c>
      <c r="Q5150" t="s">
        <v>14585</v>
      </c>
    </row>
    <row r="5151" spans="12:17" x14ac:dyDescent="0.3">
      <c r="L5151">
        <v>5145</v>
      </c>
      <c r="M5151" t="s">
        <v>14586</v>
      </c>
      <c r="N5151" t="s">
        <v>12532</v>
      </c>
      <c r="O5151" t="s">
        <v>14506</v>
      </c>
      <c r="P5151" t="s">
        <v>36140</v>
      </c>
      <c r="Q5151" t="s">
        <v>14586</v>
      </c>
    </row>
    <row r="5152" spans="12:17" x14ac:dyDescent="0.3">
      <c r="L5152">
        <v>5146</v>
      </c>
      <c r="M5152" t="s">
        <v>14587</v>
      </c>
      <c r="N5152" t="s">
        <v>12542</v>
      </c>
      <c r="O5152" t="s">
        <v>14509</v>
      </c>
      <c r="P5152" t="s">
        <v>36141</v>
      </c>
      <c r="Q5152" t="s">
        <v>14587</v>
      </c>
    </row>
    <row r="5153" spans="12:17" x14ac:dyDescent="0.3">
      <c r="L5153">
        <v>5147</v>
      </c>
      <c r="M5153" t="s">
        <v>14588</v>
      </c>
      <c r="N5153" t="s">
        <v>12623</v>
      </c>
      <c r="O5153" t="s">
        <v>36142</v>
      </c>
      <c r="P5153" t="s">
        <v>36143</v>
      </c>
      <c r="Q5153" t="s">
        <v>14588</v>
      </c>
    </row>
    <row r="5154" spans="12:17" x14ac:dyDescent="0.3">
      <c r="L5154">
        <v>5148</v>
      </c>
      <c r="M5154" t="s">
        <v>14589</v>
      </c>
      <c r="N5154" t="s">
        <v>12625</v>
      </c>
      <c r="O5154" t="s">
        <v>36144</v>
      </c>
      <c r="P5154" t="s">
        <v>36145</v>
      </c>
      <c r="Q5154" t="s">
        <v>14589</v>
      </c>
    </row>
    <row r="5155" spans="12:17" x14ac:dyDescent="0.3">
      <c r="L5155">
        <v>5149</v>
      </c>
      <c r="M5155" t="s">
        <v>14591</v>
      </c>
      <c r="N5155" t="s">
        <v>12627</v>
      </c>
      <c r="O5155" t="s">
        <v>36146</v>
      </c>
      <c r="P5155" t="s">
        <v>36147</v>
      </c>
      <c r="Q5155" t="s">
        <v>14591</v>
      </c>
    </row>
    <row r="5156" spans="12:17" x14ac:dyDescent="0.3">
      <c r="L5156">
        <v>5150</v>
      </c>
      <c r="M5156" t="s">
        <v>14592</v>
      </c>
      <c r="N5156" t="s">
        <v>12629</v>
      </c>
      <c r="O5156" t="s">
        <v>36148</v>
      </c>
      <c r="P5156" t="s">
        <v>36149</v>
      </c>
      <c r="Q5156" t="s">
        <v>14592</v>
      </c>
    </row>
    <row r="5157" spans="12:17" x14ac:dyDescent="0.3">
      <c r="L5157">
        <v>5151</v>
      </c>
      <c r="M5157" t="s">
        <v>14594</v>
      </c>
      <c r="N5157" t="s">
        <v>12631</v>
      </c>
      <c r="O5157" t="s">
        <v>36150</v>
      </c>
      <c r="P5157" t="s">
        <v>36151</v>
      </c>
      <c r="Q5157" t="s">
        <v>14594</v>
      </c>
    </row>
    <row r="5158" spans="12:17" x14ac:dyDescent="0.3">
      <c r="L5158">
        <v>5152</v>
      </c>
      <c r="M5158" t="s">
        <v>14595</v>
      </c>
      <c r="N5158" t="s">
        <v>12633</v>
      </c>
      <c r="O5158" t="s">
        <v>36152</v>
      </c>
      <c r="P5158" t="s">
        <v>36153</v>
      </c>
      <c r="Q5158" t="s">
        <v>14595</v>
      </c>
    </row>
    <row r="5159" spans="12:17" x14ac:dyDescent="0.3">
      <c r="L5159">
        <v>5153</v>
      </c>
      <c r="M5159" t="s">
        <v>14597</v>
      </c>
      <c r="N5159" t="s">
        <v>36154</v>
      </c>
      <c r="O5159" t="s">
        <v>36155</v>
      </c>
      <c r="P5159" t="s">
        <v>36156</v>
      </c>
      <c r="Q5159" t="s">
        <v>14597</v>
      </c>
    </row>
    <row r="5160" spans="12:17" x14ac:dyDescent="0.3">
      <c r="L5160">
        <v>5154</v>
      </c>
      <c r="M5160" t="s">
        <v>14600</v>
      </c>
      <c r="N5160" t="s">
        <v>12638</v>
      </c>
      <c r="O5160" t="s">
        <v>36157</v>
      </c>
      <c r="P5160" t="s">
        <v>36158</v>
      </c>
      <c r="Q5160" t="s">
        <v>14600</v>
      </c>
    </row>
    <row r="5161" spans="12:17" x14ac:dyDescent="0.3">
      <c r="L5161">
        <v>5155</v>
      </c>
      <c r="M5161" t="s">
        <v>14602</v>
      </c>
      <c r="N5161" t="s">
        <v>12640</v>
      </c>
      <c r="O5161" t="s">
        <v>36159</v>
      </c>
      <c r="P5161" t="s">
        <v>36160</v>
      </c>
      <c r="Q5161" t="s">
        <v>14602</v>
      </c>
    </row>
    <row r="5162" spans="12:17" x14ac:dyDescent="0.3">
      <c r="L5162">
        <v>5156</v>
      </c>
      <c r="M5162" t="s">
        <v>14604</v>
      </c>
      <c r="N5162" t="s">
        <v>12642</v>
      </c>
      <c r="O5162" t="s">
        <v>36161</v>
      </c>
      <c r="P5162" t="s">
        <v>36162</v>
      </c>
      <c r="Q5162" t="s">
        <v>14604</v>
      </c>
    </row>
    <row r="5163" spans="12:17" x14ac:dyDescent="0.3">
      <c r="L5163">
        <v>5157</v>
      </c>
      <c r="M5163" t="s">
        <v>14606</v>
      </c>
      <c r="N5163" t="s">
        <v>12644</v>
      </c>
      <c r="O5163" t="s">
        <v>36163</v>
      </c>
      <c r="P5163" t="s">
        <v>36164</v>
      </c>
      <c r="Q5163" t="s">
        <v>14606</v>
      </c>
    </row>
    <row r="5164" spans="12:17" x14ac:dyDescent="0.3">
      <c r="L5164">
        <v>5158</v>
      </c>
      <c r="M5164" t="s">
        <v>14608</v>
      </c>
      <c r="N5164" t="s">
        <v>12646</v>
      </c>
      <c r="O5164" t="s">
        <v>36165</v>
      </c>
      <c r="P5164" t="s">
        <v>36166</v>
      </c>
      <c r="Q5164" t="s">
        <v>14608</v>
      </c>
    </row>
    <row r="5165" spans="12:17" x14ac:dyDescent="0.3">
      <c r="L5165">
        <v>5159</v>
      </c>
      <c r="M5165" t="s">
        <v>14610</v>
      </c>
      <c r="N5165" t="s">
        <v>26211</v>
      </c>
      <c r="O5165" t="s">
        <v>36167</v>
      </c>
      <c r="P5165" t="s">
        <v>36168</v>
      </c>
      <c r="Q5165" t="s">
        <v>14610</v>
      </c>
    </row>
    <row r="5166" spans="12:17" x14ac:dyDescent="0.3">
      <c r="L5166">
        <v>5160</v>
      </c>
      <c r="M5166" t="s">
        <v>14611</v>
      </c>
      <c r="N5166" t="s">
        <v>26212</v>
      </c>
      <c r="O5166" t="s">
        <v>36169</v>
      </c>
      <c r="P5166" t="s">
        <v>36170</v>
      </c>
      <c r="Q5166" t="s">
        <v>14611</v>
      </c>
    </row>
    <row r="5167" spans="12:17" x14ac:dyDescent="0.3">
      <c r="L5167">
        <v>5161</v>
      </c>
      <c r="M5167" t="s">
        <v>14612</v>
      </c>
      <c r="N5167" t="s">
        <v>26213</v>
      </c>
      <c r="O5167" t="s">
        <v>36171</v>
      </c>
      <c r="P5167" t="s">
        <v>36172</v>
      </c>
      <c r="Q5167" t="s">
        <v>14612</v>
      </c>
    </row>
    <row r="5168" spans="12:17" x14ac:dyDescent="0.3">
      <c r="L5168">
        <v>5162</v>
      </c>
      <c r="M5168" t="s">
        <v>14613</v>
      </c>
      <c r="N5168" t="s">
        <v>12651</v>
      </c>
      <c r="O5168" t="s">
        <v>36173</v>
      </c>
      <c r="P5168" t="s">
        <v>36174</v>
      </c>
      <c r="Q5168" t="s">
        <v>14613</v>
      </c>
    </row>
    <row r="5169" spans="12:17" x14ac:dyDescent="0.3">
      <c r="L5169">
        <v>5163</v>
      </c>
      <c r="M5169" t="s">
        <v>14615</v>
      </c>
      <c r="N5169" t="s">
        <v>36175</v>
      </c>
      <c r="O5169" t="s">
        <v>36176</v>
      </c>
      <c r="P5169" t="s">
        <v>36177</v>
      </c>
      <c r="Q5169" t="s">
        <v>14615</v>
      </c>
    </row>
    <row r="5170" spans="12:17" x14ac:dyDescent="0.3">
      <c r="L5170">
        <v>5164</v>
      </c>
      <c r="M5170" t="s">
        <v>36178</v>
      </c>
      <c r="N5170" t="s">
        <v>36179</v>
      </c>
      <c r="O5170" t="s">
        <v>36180</v>
      </c>
      <c r="P5170" t="s">
        <v>36181</v>
      </c>
      <c r="Q5170" t="s">
        <v>36178</v>
      </c>
    </row>
    <row r="5171" spans="12:17" x14ac:dyDescent="0.3">
      <c r="L5171">
        <v>5165</v>
      </c>
      <c r="M5171" t="s">
        <v>14616</v>
      </c>
      <c r="N5171" t="s">
        <v>12654</v>
      </c>
      <c r="O5171" t="s">
        <v>36182</v>
      </c>
      <c r="P5171" t="s">
        <v>36183</v>
      </c>
      <c r="Q5171" t="s">
        <v>14616</v>
      </c>
    </row>
    <row r="5172" spans="12:17" x14ac:dyDescent="0.3">
      <c r="L5172">
        <v>5166</v>
      </c>
      <c r="M5172" t="s">
        <v>14618</v>
      </c>
      <c r="N5172" t="s">
        <v>12656</v>
      </c>
      <c r="O5172" t="s">
        <v>36184</v>
      </c>
      <c r="P5172" t="s">
        <v>36185</v>
      </c>
      <c r="Q5172" t="s">
        <v>14618</v>
      </c>
    </row>
    <row r="5173" spans="12:17" x14ac:dyDescent="0.3">
      <c r="L5173">
        <v>5167</v>
      </c>
      <c r="M5173" t="s">
        <v>14620</v>
      </c>
      <c r="N5173" t="s">
        <v>12658</v>
      </c>
      <c r="O5173" t="s">
        <v>36186</v>
      </c>
      <c r="P5173" t="s">
        <v>36187</v>
      </c>
      <c r="Q5173" t="s">
        <v>14620</v>
      </c>
    </row>
    <row r="5174" spans="12:17" x14ac:dyDescent="0.3">
      <c r="L5174">
        <v>5168</v>
      </c>
      <c r="M5174" t="s">
        <v>14622</v>
      </c>
      <c r="N5174" t="s">
        <v>12660</v>
      </c>
      <c r="O5174" t="s">
        <v>36188</v>
      </c>
      <c r="P5174" t="s">
        <v>36189</v>
      </c>
      <c r="Q5174" t="s">
        <v>14622</v>
      </c>
    </row>
    <row r="5175" spans="12:17" x14ac:dyDescent="0.3">
      <c r="L5175">
        <v>5169</v>
      </c>
      <c r="M5175" t="s">
        <v>14624</v>
      </c>
      <c r="N5175" t="s">
        <v>12662</v>
      </c>
      <c r="O5175" t="s">
        <v>36190</v>
      </c>
      <c r="P5175" t="s">
        <v>36191</v>
      </c>
      <c r="Q5175" t="s">
        <v>14624</v>
      </c>
    </row>
    <row r="5176" spans="12:17" x14ac:dyDescent="0.3">
      <c r="L5176">
        <v>5170</v>
      </c>
      <c r="M5176" t="s">
        <v>14626</v>
      </c>
      <c r="N5176" t="s">
        <v>12664</v>
      </c>
      <c r="O5176" t="s">
        <v>36192</v>
      </c>
      <c r="P5176" t="s">
        <v>36193</v>
      </c>
      <c r="Q5176" t="s">
        <v>14626</v>
      </c>
    </row>
    <row r="5177" spans="12:17" x14ac:dyDescent="0.3">
      <c r="L5177">
        <v>5171</v>
      </c>
      <c r="M5177" t="s">
        <v>14628</v>
      </c>
      <c r="N5177" t="s">
        <v>12666</v>
      </c>
      <c r="O5177" t="s">
        <v>36194</v>
      </c>
      <c r="P5177" t="s">
        <v>36195</v>
      </c>
      <c r="Q5177" t="s">
        <v>14628</v>
      </c>
    </row>
    <row r="5178" spans="12:17" x14ac:dyDescent="0.3">
      <c r="L5178">
        <v>5172</v>
      </c>
      <c r="M5178" t="s">
        <v>14630</v>
      </c>
      <c r="N5178" t="s">
        <v>12668</v>
      </c>
      <c r="O5178" t="s">
        <v>36196</v>
      </c>
      <c r="P5178" t="s">
        <v>36197</v>
      </c>
      <c r="Q5178" t="s">
        <v>14630</v>
      </c>
    </row>
    <row r="5179" spans="12:17" x14ac:dyDescent="0.3">
      <c r="L5179">
        <v>5173</v>
      </c>
      <c r="M5179" t="s">
        <v>14632</v>
      </c>
      <c r="N5179" t="s">
        <v>12670</v>
      </c>
      <c r="O5179" t="s">
        <v>36198</v>
      </c>
      <c r="P5179" t="s">
        <v>36199</v>
      </c>
      <c r="Q5179" t="s">
        <v>14632</v>
      </c>
    </row>
    <row r="5180" spans="12:17" x14ac:dyDescent="0.3">
      <c r="L5180">
        <v>5174</v>
      </c>
      <c r="M5180" t="s">
        <v>14634</v>
      </c>
      <c r="N5180" t="s">
        <v>12672</v>
      </c>
      <c r="O5180" t="s">
        <v>36200</v>
      </c>
      <c r="P5180" t="s">
        <v>36201</v>
      </c>
      <c r="Q5180" t="s">
        <v>14634</v>
      </c>
    </row>
    <row r="5181" spans="12:17" x14ac:dyDescent="0.3">
      <c r="L5181">
        <v>5175</v>
      </c>
      <c r="M5181" t="s">
        <v>14636</v>
      </c>
      <c r="N5181" t="s">
        <v>12674</v>
      </c>
      <c r="O5181" t="s">
        <v>36202</v>
      </c>
      <c r="P5181" t="s">
        <v>36203</v>
      </c>
      <c r="Q5181" t="s">
        <v>14636</v>
      </c>
    </row>
    <row r="5182" spans="12:17" x14ac:dyDescent="0.3">
      <c r="L5182">
        <v>5176</v>
      </c>
      <c r="M5182" t="s">
        <v>14638</v>
      </c>
      <c r="N5182" t="s">
        <v>12676</v>
      </c>
      <c r="O5182" t="s">
        <v>36204</v>
      </c>
      <c r="P5182" t="s">
        <v>36205</v>
      </c>
      <c r="Q5182" t="s">
        <v>14638</v>
      </c>
    </row>
    <row r="5183" spans="12:17" x14ac:dyDescent="0.3">
      <c r="L5183">
        <v>5177</v>
      </c>
      <c r="M5183" t="s">
        <v>14640</v>
      </c>
      <c r="N5183" t="s">
        <v>12678</v>
      </c>
      <c r="O5183" t="s">
        <v>36206</v>
      </c>
      <c r="P5183" t="s">
        <v>36207</v>
      </c>
      <c r="Q5183" t="s">
        <v>14640</v>
      </c>
    </row>
    <row r="5184" spans="12:17" x14ac:dyDescent="0.3">
      <c r="L5184">
        <v>5178</v>
      </c>
      <c r="M5184" t="s">
        <v>14642</v>
      </c>
      <c r="N5184" t="s">
        <v>12680</v>
      </c>
      <c r="O5184" t="s">
        <v>36208</v>
      </c>
      <c r="P5184" t="s">
        <v>36209</v>
      </c>
      <c r="Q5184" t="s">
        <v>14642</v>
      </c>
    </row>
    <row r="5185" spans="12:17" x14ac:dyDescent="0.3">
      <c r="L5185">
        <v>5179</v>
      </c>
      <c r="M5185" t="s">
        <v>14644</v>
      </c>
      <c r="N5185" t="s">
        <v>12682</v>
      </c>
      <c r="O5185" t="s">
        <v>36210</v>
      </c>
      <c r="P5185" t="s">
        <v>36211</v>
      </c>
      <c r="Q5185" t="s">
        <v>14644</v>
      </c>
    </row>
    <row r="5186" spans="12:17" x14ac:dyDescent="0.3">
      <c r="L5186">
        <v>5180</v>
      </c>
      <c r="M5186" t="s">
        <v>14646</v>
      </c>
      <c r="N5186" t="s">
        <v>12684</v>
      </c>
      <c r="O5186" t="s">
        <v>36212</v>
      </c>
      <c r="P5186" t="s">
        <v>36213</v>
      </c>
      <c r="Q5186" t="s">
        <v>14646</v>
      </c>
    </row>
    <row r="5187" spans="12:17" x14ac:dyDescent="0.3">
      <c r="L5187">
        <v>5181</v>
      </c>
      <c r="M5187" t="s">
        <v>14648</v>
      </c>
      <c r="N5187" t="s">
        <v>12686</v>
      </c>
      <c r="O5187" t="s">
        <v>36214</v>
      </c>
      <c r="P5187" t="s">
        <v>36215</v>
      </c>
      <c r="Q5187" t="s">
        <v>14648</v>
      </c>
    </row>
    <row r="5188" spans="12:17" x14ac:dyDescent="0.3">
      <c r="L5188">
        <v>5182</v>
      </c>
      <c r="M5188" t="s">
        <v>14650</v>
      </c>
      <c r="N5188" t="s">
        <v>12688</v>
      </c>
      <c r="O5188" t="s">
        <v>36216</v>
      </c>
      <c r="P5188" t="s">
        <v>36217</v>
      </c>
      <c r="Q5188" t="s">
        <v>14650</v>
      </c>
    </row>
    <row r="5189" spans="12:17" x14ac:dyDescent="0.3">
      <c r="L5189">
        <v>5183</v>
      </c>
      <c r="M5189" t="s">
        <v>14652</v>
      </c>
      <c r="N5189" t="s">
        <v>12690</v>
      </c>
      <c r="O5189" t="s">
        <v>36218</v>
      </c>
      <c r="P5189" t="s">
        <v>36219</v>
      </c>
      <c r="Q5189" t="s">
        <v>14652</v>
      </c>
    </row>
    <row r="5190" spans="12:17" x14ac:dyDescent="0.3">
      <c r="L5190">
        <v>5184</v>
      </c>
      <c r="M5190" t="s">
        <v>14654</v>
      </c>
      <c r="N5190" t="s">
        <v>12692</v>
      </c>
      <c r="O5190" t="s">
        <v>36220</v>
      </c>
      <c r="P5190" t="s">
        <v>36221</v>
      </c>
      <c r="Q5190" t="s">
        <v>14654</v>
      </c>
    </row>
    <row r="5191" spans="12:17" x14ac:dyDescent="0.3">
      <c r="L5191">
        <v>5185</v>
      </c>
      <c r="M5191" t="s">
        <v>36222</v>
      </c>
      <c r="N5191" t="s">
        <v>12693</v>
      </c>
      <c r="O5191" t="s">
        <v>36223</v>
      </c>
      <c r="P5191" t="s">
        <v>36224</v>
      </c>
      <c r="Q5191" t="s">
        <v>36222</v>
      </c>
    </row>
    <row r="5192" spans="12:17" x14ac:dyDescent="0.3">
      <c r="L5192">
        <v>5186</v>
      </c>
      <c r="M5192" t="s">
        <v>14657</v>
      </c>
      <c r="N5192" t="s">
        <v>12695</v>
      </c>
      <c r="O5192" t="s">
        <v>36225</v>
      </c>
      <c r="P5192" t="s">
        <v>36226</v>
      </c>
      <c r="Q5192" t="s">
        <v>14657</v>
      </c>
    </row>
    <row r="5193" spans="12:17" x14ac:dyDescent="0.3">
      <c r="L5193">
        <v>5187</v>
      </c>
      <c r="M5193" t="s">
        <v>14659</v>
      </c>
      <c r="N5193" t="s">
        <v>12697</v>
      </c>
      <c r="O5193" t="s">
        <v>36227</v>
      </c>
      <c r="P5193" t="s">
        <v>36228</v>
      </c>
      <c r="Q5193" t="s">
        <v>14659</v>
      </c>
    </row>
    <row r="5194" spans="12:17" x14ac:dyDescent="0.3">
      <c r="L5194">
        <v>5188</v>
      </c>
      <c r="M5194" t="s">
        <v>14661</v>
      </c>
      <c r="N5194" t="s">
        <v>12699</v>
      </c>
      <c r="O5194" t="s">
        <v>36229</v>
      </c>
      <c r="P5194" t="s">
        <v>36230</v>
      </c>
      <c r="Q5194" t="s">
        <v>14661</v>
      </c>
    </row>
    <row r="5195" spans="12:17" x14ac:dyDescent="0.3">
      <c r="L5195">
        <v>5189</v>
      </c>
      <c r="M5195" t="s">
        <v>14663</v>
      </c>
      <c r="N5195" t="s">
        <v>12701</v>
      </c>
      <c r="O5195" t="s">
        <v>36231</v>
      </c>
      <c r="P5195" t="s">
        <v>36232</v>
      </c>
      <c r="Q5195" t="s">
        <v>14663</v>
      </c>
    </row>
    <row r="5196" spans="12:17" x14ac:dyDescent="0.3">
      <c r="L5196">
        <v>5190</v>
      </c>
      <c r="M5196" t="s">
        <v>14665</v>
      </c>
      <c r="N5196" t="s">
        <v>12703</v>
      </c>
      <c r="O5196" t="s">
        <v>36233</v>
      </c>
      <c r="P5196" t="s">
        <v>36234</v>
      </c>
      <c r="Q5196" t="s">
        <v>14665</v>
      </c>
    </row>
    <row r="5197" spans="12:17" x14ac:dyDescent="0.3">
      <c r="L5197">
        <v>5191</v>
      </c>
      <c r="M5197" t="s">
        <v>14598</v>
      </c>
      <c r="N5197" t="s">
        <v>12636</v>
      </c>
      <c r="O5197" t="s">
        <v>36235</v>
      </c>
      <c r="P5197" t="s">
        <v>36236</v>
      </c>
      <c r="Q5197" t="s">
        <v>14598</v>
      </c>
    </row>
    <row r="5198" spans="12:17" x14ac:dyDescent="0.3">
      <c r="L5198">
        <v>5192</v>
      </c>
      <c r="M5198" t="s">
        <v>14667</v>
      </c>
      <c r="N5198" t="s">
        <v>12705</v>
      </c>
      <c r="O5198" t="s">
        <v>36237</v>
      </c>
      <c r="P5198" t="s">
        <v>36238</v>
      </c>
      <c r="Q5198" t="s">
        <v>14667</v>
      </c>
    </row>
    <row r="5199" spans="12:17" x14ac:dyDescent="0.3">
      <c r="L5199">
        <v>5193</v>
      </c>
      <c r="M5199" t="s">
        <v>14669</v>
      </c>
      <c r="N5199" t="s">
        <v>12707</v>
      </c>
      <c r="O5199" t="s">
        <v>36239</v>
      </c>
      <c r="P5199" t="s">
        <v>36240</v>
      </c>
      <c r="Q5199" t="s">
        <v>14669</v>
      </c>
    </row>
    <row r="5200" spans="12:17" x14ac:dyDescent="0.3">
      <c r="L5200">
        <v>5194</v>
      </c>
      <c r="M5200" t="s">
        <v>14671</v>
      </c>
      <c r="N5200" t="s">
        <v>12709</v>
      </c>
      <c r="O5200" t="s">
        <v>36241</v>
      </c>
      <c r="P5200" t="s">
        <v>36242</v>
      </c>
      <c r="Q5200" t="s">
        <v>14671</v>
      </c>
    </row>
    <row r="5201" spans="12:17" x14ac:dyDescent="0.3">
      <c r="L5201">
        <v>5195</v>
      </c>
      <c r="M5201" t="s">
        <v>14673</v>
      </c>
      <c r="N5201" t="s">
        <v>12711</v>
      </c>
      <c r="O5201" t="s">
        <v>36243</v>
      </c>
      <c r="P5201" t="s">
        <v>36244</v>
      </c>
      <c r="Q5201" t="s">
        <v>14673</v>
      </c>
    </row>
    <row r="5202" spans="12:17" x14ac:dyDescent="0.3">
      <c r="L5202">
        <v>5196</v>
      </c>
      <c r="M5202" t="s">
        <v>14675</v>
      </c>
      <c r="N5202" t="s">
        <v>12713</v>
      </c>
      <c r="O5202" t="s">
        <v>36245</v>
      </c>
      <c r="P5202" t="s">
        <v>36246</v>
      </c>
      <c r="Q5202" t="s">
        <v>14675</v>
      </c>
    </row>
    <row r="5203" spans="12:17" x14ac:dyDescent="0.3">
      <c r="L5203">
        <v>5197</v>
      </c>
      <c r="M5203" t="s">
        <v>14677</v>
      </c>
      <c r="N5203" t="s">
        <v>12715</v>
      </c>
      <c r="O5203" t="s">
        <v>36247</v>
      </c>
      <c r="P5203" t="s">
        <v>36248</v>
      </c>
      <c r="Q5203" t="s">
        <v>14677</v>
      </c>
    </row>
    <row r="5204" spans="12:17" x14ac:dyDescent="0.3">
      <c r="L5204">
        <v>5198</v>
      </c>
      <c r="M5204" t="s">
        <v>14679</v>
      </c>
      <c r="N5204" t="s">
        <v>12717</v>
      </c>
      <c r="O5204" t="s">
        <v>36249</v>
      </c>
      <c r="P5204" t="s">
        <v>36250</v>
      </c>
      <c r="Q5204" t="s">
        <v>14679</v>
      </c>
    </row>
    <row r="5205" spans="12:17" x14ac:dyDescent="0.3">
      <c r="L5205">
        <v>5199</v>
      </c>
      <c r="M5205" t="s">
        <v>14681</v>
      </c>
      <c r="N5205" t="s">
        <v>12719</v>
      </c>
      <c r="O5205" t="s">
        <v>36251</v>
      </c>
      <c r="P5205" t="s">
        <v>36252</v>
      </c>
      <c r="Q5205" t="s">
        <v>14681</v>
      </c>
    </row>
    <row r="5206" spans="12:17" x14ac:dyDescent="0.3">
      <c r="L5206">
        <v>5200</v>
      </c>
      <c r="M5206" t="s">
        <v>14683</v>
      </c>
      <c r="N5206" t="s">
        <v>12721</v>
      </c>
      <c r="O5206" t="s">
        <v>36253</v>
      </c>
      <c r="P5206" t="s">
        <v>36254</v>
      </c>
      <c r="Q5206" t="s">
        <v>14683</v>
      </c>
    </row>
    <row r="5207" spans="12:17" x14ac:dyDescent="0.3">
      <c r="L5207">
        <v>5201</v>
      </c>
      <c r="M5207" t="s">
        <v>14685</v>
      </c>
      <c r="N5207" t="s">
        <v>12723</v>
      </c>
      <c r="O5207" t="s">
        <v>36255</v>
      </c>
      <c r="P5207" t="s">
        <v>36256</v>
      </c>
      <c r="Q5207" t="s">
        <v>14685</v>
      </c>
    </row>
    <row r="5208" spans="12:17" x14ac:dyDescent="0.3">
      <c r="L5208">
        <v>5202</v>
      </c>
      <c r="M5208" t="s">
        <v>14687</v>
      </c>
      <c r="N5208" t="s">
        <v>12725</v>
      </c>
      <c r="O5208" t="s">
        <v>36257</v>
      </c>
      <c r="P5208" t="s">
        <v>36258</v>
      </c>
      <c r="Q5208" t="s">
        <v>14687</v>
      </c>
    </row>
    <row r="5209" spans="12:17" x14ac:dyDescent="0.3">
      <c r="L5209">
        <v>5203</v>
      </c>
      <c r="M5209" t="s">
        <v>14689</v>
      </c>
      <c r="N5209" t="s">
        <v>12727</v>
      </c>
      <c r="O5209" t="s">
        <v>36259</v>
      </c>
      <c r="P5209" t="s">
        <v>36260</v>
      </c>
      <c r="Q5209" t="s">
        <v>14689</v>
      </c>
    </row>
    <row r="5210" spans="12:17" x14ac:dyDescent="0.3">
      <c r="L5210">
        <v>5204</v>
      </c>
      <c r="M5210" t="s">
        <v>14691</v>
      </c>
      <c r="N5210" t="s">
        <v>12729</v>
      </c>
      <c r="O5210" t="s">
        <v>36261</v>
      </c>
      <c r="P5210" t="s">
        <v>36262</v>
      </c>
      <c r="Q5210" t="s">
        <v>14691</v>
      </c>
    </row>
    <row r="5211" spans="12:17" x14ac:dyDescent="0.3">
      <c r="L5211">
        <v>5205</v>
      </c>
      <c r="M5211" t="s">
        <v>14693</v>
      </c>
      <c r="N5211" t="s">
        <v>12731</v>
      </c>
      <c r="O5211" t="s">
        <v>36263</v>
      </c>
      <c r="P5211" t="s">
        <v>36264</v>
      </c>
      <c r="Q5211" t="s">
        <v>14693</v>
      </c>
    </row>
    <row r="5212" spans="12:17" x14ac:dyDescent="0.3">
      <c r="L5212">
        <v>5206</v>
      </c>
      <c r="M5212" t="s">
        <v>14695</v>
      </c>
      <c r="N5212" t="s">
        <v>12733</v>
      </c>
      <c r="O5212" t="s">
        <v>36265</v>
      </c>
      <c r="P5212" t="s">
        <v>36266</v>
      </c>
      <c r="Q5212" t="s">
        <v>14695</v>
      </c>
    </row>
    <row r="5213" spans="12:17" x14ac:dyDescent="0.3">
      <c r="L5213">
        <v>5207</v>
      </c>
      <c r="M5213" t="s">
        <v>14697</v>
      </c>
      <c r="N5213" t="s">
        <v>12735</v>
      </c>
      <c r="O5213" t="s">
        <v>36267</v>
      </c>
      <c r="P5213" t="s">
        <v>36268</v>
      </c>
      <c r="Q5213" t="s">
        <v>14697</v>
      </c>
    </row>
    <row r="5214" spans="12:17" x14ac:dyDescent="0.3">
      <c r="L5214">
        <v>5208</v>
      </c>
      <c r="M5214" t="s">
        <v>14699</v>
      </c>
      <c r="N5214" t="s">
        <v>12737</v>
      </c>
      <c r="O5214" t="s">
        <v>36269</v>
      </c>
      <c r="P5214" t="s">
        <v>36270</v>
      </c>
      <c r="Q5214" t="s">
        <v>14699</v>
      </c>
    </row>
    <row r="5215" spans="12:17" x14ac:dyDescent="0.3">
      <c r="L5215">
        <v>5209</v>
      </c>
      <c r="M5215" t="s">
        <v>14701</v>
      </c>
      <c r="N5215" t="s">
        <v>12739</v>
      </c>
      <c r="O5215" t="s">
        <v>36271</v>
      </c>
      <c r="P5215" t="s">
        <v>36272</v>
      </c>
      <c r="Q5215" t="s">
        <v>14701</v>
      </c>
    </row>
    <row r="5216" spans="12:17" x14ac:dyDescent="0.3">
      <c r="L5216">
        <v>5210</v>
      </c>
      <c r="M5216" t="s">
        <v>14703</v>
      </c>
      <c r="N5216" t="s">
        <v>12741</v>
      </c>
      <c r="O5216" t="s">
        <v>36273</v>
      </c>
      <c r="P5216" t="s">
        <v>36274</v>
      </c>
      <c r="Q5216" t="s">
        <v>14703</v>
      </c>
    </row>
    <row r="5217" spans="12:17" x14ac:dyDescent="0.3">
      <c r="L5217">
        <v>5211</v>
      </c>
      <c r="M5217" t="s">
        <v>14705</v>
      </c>
      <c r="N5217" t="s">
        <v>12743</v>
      </c>
      <c r="O5217" t="s">
        <v>36275</v>
      </c>
      <c r="P5217" t="s">
        <v>36276</v>
      </c>
      <c r="Q5217" t="s">
        <v>14705</v>
      </c>
    </row>
    <row r="5218" spans="12:17" x14ac:dyDescent="0.3">
      <c r="L5218">
        <v>5212</v>
      </c>
      <c r="M5218" t="s">
        <v>14707</v>
      </c>
      <c r="N5218" t="s">
        <v>12745</v>
      </c>
      <c r="O5218" t="s">
        <v>36277</v>
      </c>
      <c r="P5218" t="s">
        <v>36278</v>
      </c>
      <c r="Q5218" t="s">
        <v>14707</v>
      </c>
    </row>
    <row r="5219" spans="12:17" x14ac:dyDescent="0.3">
      <c r="L5219">
        <v>5213</v>
      </c>
      <c r="M5219" t="s">
        <v>14709</v>
      </c>
      <c r="N5219" t="s">
        <v>12747</v>
      </c>
      <c r="O5219" t="s">
        <v>36279</v>
      </c>
      <c r="P5219" t="s">
        <v>36280</v>
      </c>
      <c r="Q5219" t="s">
        <v>14709</v>
      </c>
    </row>
    <row r="5220" spans="12:17" x14ac:dyDescent="0.3">
      <c r="L5220">
        <v>5214</v>
      </c>
      <c r="M5220" t="s">
        <v>14711</v>
      </c>
      <c r="N5220" t="s">
        <v>12749</v>
      </c>
      <c r="O5220" t="s">
        <v>36281</v>
      </c>
      <c r="P5220" t="s">
        <v>36282</v>
      </c>
      <c r="Q5220" t="s">
        <v>14711</v>
      </c>
    </row>
    <row r="5221" spans="12:17" x14ac:dyDescent="0.3">
      <c r="L5221">
        <v>5215</v>
      </c>
      <c r="M5221" t="s">
        <v>14713</v>
      </c>
      <c r="N5221" t="s">
        <v>12751</v>
      </c>
      <c r="O5221" t="s">
        <v>36283</v>
      </c>
      <c r="P5221" t="s">
        <v>36284</v>
      </c>
      <c r="Q5221" t="s">
        <v>14713</v>
      </c>
    </row>
    <row r="5222" spans="12:17" x14ac:dyDescent="0.3">
      <c r="L5222">
        <v>5216</v>
      </c>
      <c r="M5222" t="s">
        <v>14715</v>
      </c>
      <c r="N5222" t="s">
        <v>12753</v>
      </c>
      <c r="O5222" t="s">
        <v>36285</v>
      </c>
      <c r="P5222" t="s">
        <v>36286</v>
      </c>
      <c r="Q5222" t="s">
        <v>14715</v>
      </c>
    </row>
    <row r="5223" spans="12:17" x14ac:dyDescent="0.3">
      <c r="L5223">
        <v>5217</v>
      </c>
      <c r="M5223" t="s">
        <v>27191</v>
      </c>
      <c r="N5223" t="s">
        <v>12754</v>
      </c>
      <c r="O5223" t="s">
        <v>36287</v>
      </c>
      <c r="P5223" t="s">
        <v>36288</v>
      </c>
      <c r="Q5223" t="s">
        <v>27191</v>
      </c>
    </row>
    <row r="5224" spans="12:17" x14ac:dyDescent="0.3">
      <c r="L5224">
        <v>5218</v>
      </c>
      <c r="M5224" t="s">
        <v>27192</v>
      </c>
      <c r="N5224" t="s">
        <v>12755</v>
      </c>
      <c r="O5224" t="s">
        <v>36289</v>
      </c>
      <c r="P5224" t="s">
        <v>36290</v>
      </c>
      <c r="Q5224" t="s">
        <v>27192</v>
      </c>
    </row>
    <row r="5225" spans="12:17" x14ac:dyDescent="0.3">
      <c r="L5225">
        <v>5219</v>
      </c>
      <c r="M5225" t="s">
        <v>27193</v>
      </c>
      <c r="N5225" t="s">
        <v>12756</v>
      </c>
      <c r="O5225" t="s">
        <v>36291</v>
      </c>
      <c r="P5225" t="s">
        <v>36292</v>
      </c>
      <c r="Q5225" t="s">
        <v>27193</v>
      </c>
    </row>
    <row r="5226" spans="12:17" x14ac:dyDescent="0.3">
      <c r="L5226">
        <v>5220</v>
      </c>
      <c r="M5226" t="s">
        <v>14720</v>
      </c>
      <c r="N5226" t="s">
        <v>12758</v>
      </c>
      <c r="O5226" t="s">
        <v>36293</v>
      </c>
      <c r="P5226" t="s">
        <v>36294</v>
      </c>
      <c r="Q5226" t="s">
        <v>14720</v>
      </c>
    </row>
    <row r="5227" spans="12:17" x14ac:dyDescent="0.3">
      <c r="L5227">
        <v>5221</v>
      </c>
      <c r="M5227" t="s">
        <v>14722</v>
      </c>
      <c r="N5227" t="s">
        <v>12760</v>
      </c>
      <c r="O5227" t="s">
        <v>36295</v>
      </c>
      <c r="P5227" t="s">
        <v>36296</v>
      </c>
      <c r="Q5227" t="s">
        <v>14722</v>
      </c>
    </row>
    <row r="5228" spans="12:17" x14ac:dyDescent="0.3">
      <c r="L5228">
        <v>5222</v>
      </c>
      <c r="M5228" t="s">
        <v>14724</v>
      </c>
      <c r="N5228" t="s">
        <v>12762</v>
      </c>
      <c r="O5228" t="s">
        <v>36297</v>
      </c>
      <c r="P5228" t="s">
        <v>36298</v>
      </c>
      <c r="Q5228" t="s">
        <v>14724</v>
      </c>
    </row>
    <row r="5229" spans="12:17" x14ac:dyDescent="0.3">
      <c r="L5229">
        <v>5223</v>
      </c>
      <c r="M5229" t="s">
        <v>14726</v>
      </c>
      <c r="N5229" t="s">
        <v>12764</v>
      </c>
      <c r="O5229" t="s">
        <v>36299</v>
      </c>
      <c r="P5229" t="s">
        <v>36300</v>
      </c>
      <c r="Q5229" t="s">
        <v>14726</v>
      </c>
    </row>
    <row r="5230" spans="12:17" x14ac:dyDescent="0.3">
      <c r="L5230">
        <v>5224</v>
      </c>
      <c r="M5230" t="s">
        <v>14728</v>
      </c>
      <c r="N5230" t="s">
        <v>12766</v>
      </c>
      <c r="O5230" t="s">
        <v>36301</v>
      </c>
      <c r="P5230" t="s">
        <v>36302</v>
      </c>
      <c r="Q5230" t="s">
        <v>14728</v>
      </c>
    </row>
    <row r="5231" spans="12:17" x14ac:dyDescent="0.3">
      <c r="L5231">
        <v>5225</v>
      </c>
      <c r="M5231" t="s">
        <v>14730</v>
      </c>
      <c r="N5231" t="s">
        <v>12768</v>
      </c>
      <c r="O5231" t="s">
        <v>36303</v>
      </c>
      <c r="P5231" t="s">
        <v>36304</v>
      </c>
      <c r="Q5231" t="s">
        <v>14730</v>
      </c>
    </row>
    <row r="5232" spans="12:17" x14ac:dyDescent="0.3">
      <c r="L5232">
        <v>5226</v>
      </c>
      <c r="M5232" t="s">
        <v>14732</v>
      </c>
      <c r="N5232" t="s">
        <v>12770</v>
      </c>
      <c r="O5232" t="s">
        <v>36305</v>
      </c>
      <c r="P5232" t="s">
        <v>36306</v>
      </c>
      <c r="Q5232" t="s">
        <v>14732</v>
      </c>
    </row>
    <row r="5233" spans="12:17" x14ac:dyDescent="0.3">
      <c r="L5233">
        <v>5227</v>
      </c>
      <c r="M5233" t="s">
        <v>14734</v>
      </c>
      <c r="N5233" t="s">
        <v>12766</v>
      </c>
      <c r="O5233" t="s">
        <v>36307</v>
      </c>
      <c r="P5233" t="s">
        <v>36308</v>
      </c>
      <c r="Q5233" t="s">
        <v>14734</v>
      </c>
    </row>
    <row r="5234" spans="12:17" x14ac:dyDescent="0.3">
      <c r="L5234">
        <v>5228</v>
      </c>
      <c r="M5234" t="s">
        <v>14735</v>
      </c>
      <c r="N5234" t="s">
        <v>12768</v>
      </c>
      <c r="O5234" t="s">
        <v>36309</v>
      </c>
      <c r="P5234" t="s">
        <v>36310</v>
      </c>
      <c r="Q5234" t="s">
        <v>14735</v>
      </c>
    </row>
    <row r="5235" spans="12:17" x14ac:dyDescent="0.3">
      <c r="L5235">
        <v>5229</v>
      </c>
      <c r="M5235" t="s">
        <v>14736</v>
      </c>
      <c r="N5235" t="s">
        <v>12774</v>
      </c>
      <c r="O5235" t="s">
        <v>36311</v>
      </c>
      <c r="P5235" t="s">
        <v>36312</v>
      </c>
      <c r="Q5235" t="s">
        <v>14736</v>
      </c>
    </row>
    <row r="5236" spans="12:17" x14ac:dyDescent="0.3">
      <c r="L5236">
        <v>5230</v>
      </c>
      <c r="M5236" t="s">
        <v>14738</v>
      </c>
      <c r="N5236" t="s">
        <v>12776</v>
      </c>
      <c r="O5236" t="s">
        <v>36313</v>
      </c>
      <c r="P5236" t="s">
        <v>36314</v>
      </c>
      <c r="Q5236" t="s">
        <v>14738</v>
      </c>
    </row>
    <row r="5237" spans="12:17" x14ac:dyDescent="0.3">
      <c r="L5237">
        <v>5231</v>
      </c>
      <c r="M5237" t="s">
        <v>14740</v>
      </c>
      <c r="N5237" t="s">
        <v>12778</v>
      </c>
      <c r="O5237" t="s">
        <v>14742</v>
      </c>
      <c r="P5237" t="s">
        <v>36315</v>
      </c>
      <c r="Q5237" t="s">
        <v>14740</v>
      </c>
    </row>
    <row r="5238" spans="12:17" x14ac:dyDescent="0.3">
      <c r="L5238">
        <v>5232</v>
      </c>
      <c r="M5238" t="s">
        <v>14743</v>
      </c>
      <c r="N5238" t="s">
        <v>12781</v>
      </c>
      <c r="O5238" t="s">
        <v>14745</v>
      </c>
      <c r="P5238" t="s">
        <v>36316</v>
      </c>
      <c r="Q5238" t="s">
        <v>14743</v>
      </c>
    </row>
    <row r="5239" spans="12:17" x14ac:dyDescent="0.3">
      <c r="L5239">
        <v>5233</v>
      </c>
      <c r="M5239" t="s">
        <v>14746</v>
      </c>
      <c r="N5239" t="s">
        <v>12784</v>
      </c>
      <c r="O5239" t="s">
        <v>14748</v>
      </c>
      <c r="P5239" t="s">
        <v>36317</v>
      </c>
      <c r="Q5239" t="s">
        <v>14746</v>
      </c>
    </row>
    <row r="5240" spans="12:17" x14ac:dyDescent="0.3">
      <c r="L5240">
        <v>5234</v>
      </c>
      <c r="M5240" t="s">
        <v>14749</v>
      </c>
      <c r="N5240" t="s">
        <v>12787</v>
      </c>
      <c r="O5240" t="s">
        <v>14751</v>
      </c>
      <c r="P5240" t="s">
        <v>36318</v>
      </c>
      <c r="Q5240" t="s">
        <v>14749</v>
      </c>
    </row>
    <row r="5241" spans="12:17" x14ac:dyDescent="0.3">
      <c r="L5241">
        <v>5235</v>
      </c>
      <c r="M5241" t="s">
        <v>14752</v>
      </c>
      <c r="N5241" t="s">
        <v>12790</v>
      </c>
      <c r="O5241" t="s">
        <v>14754</v>
      </c>
      <c r="P5241" t="s">
        <v>36319</v>
      </c>
      <c r="Q5241" t="s">
        <v>14752</v>
      </c>
    </row>
    <row r="5242" spans="12:17" x14ac:dyDescent="0.3">
      <c r="L5242">
        <v>5236</v>
      </c>
      <c r="M5242" t="s">
        <v>14755</v>
      </c>
      <c r="N5242" t="s">
        <v>36320</v>
      </c>
      <c r="O5242" t="s">
        <v>36321</v>
      </c>
      <c r="P5242" t="s">
        <v>26267</v>
      </c>
      <c r="Q5242" t="s">
        <v>14755</v>
      </c>
    </row>
    <row r="5243" spans="12:17" x14ac:dyDescent="0.3">
      <c r="L5243">
        <v>5237</v>
      </c>
      <c r="M5243" t="s">
        <v>3413</v>
      </c>
      <c r="N5243" t="s">
        <v>28390</v>
      </c>
      <c r="O5243" t="s">
        <v>3414</v>
      </c>
      <c r="P5243" t="s">
        <v>36322</v>
      </c>
      <c r="Q5243" t="s">
        <v>3413</v>
      </c>
    </row>
    <row r="5244" spans="12:17" x14ac:dyDescent="0.3">
      <c r="L5244">
        <v>5238</v>
      </c>
      <c r="M5244" t="s">
        <v>3415</v>
      </c>
      <c r="N5244" t="s">
        <v>28392</v>
      </c>
      <c r="O5244" t="s">
        <v>3416</v>
      </c>
      <c r="P5244" t="s">
        <v>36323</v>
      </c>
      <c r="Q5244" t="s">
        <v>3415</v>
      </c>
    </row>
    <row r="5245" spans="12:17" x14ac:dyDescent="0.3">
      <c r="L5245">
        <v>5239</v>
      </c>
      <c r="M5245" t="s">
        <v>14760</v>
      </c>
      <c r="N5245" t="s">
        <v>12798</v>
      </c>
      <c r="O5245" t="s">
        <v>26268</v>
      </c>
      <c r="P5245" t="s">
        <v>36324</v>
      </c>
      <c r="Q5245" t="s">
        <v>14760</v>
      </c>
    </row>
    <row r="5246" spans="12:17" x14ac:dyDescent="0.3">
      <c r="L5246">
        <v>5240</v>
      </c>
      <c r="M5246" t="s">
        <v>14762</v>
      </c>
      <c r="N5246" t="s">
        <v>12800</v>
      </c>
      <c r="O5246" t="s">
        <v>26269</v>
      </c>
      <c r="P5246" t="s">
        <v>36325</v>
      </c>
      <c r="Q5246" t="s">
        <v>14762</v>
      </c>
    </row>
    <row r="5247" spans="12:17" x14ac:dyDescent="0.3">
      <c r="L5247">
        <v>5241</v>
      </c>
      <c r="M5247" t="s">
        <v>14764</v>
      </c>
      <c r="N5247" t="s">
        <v>12802</v>
      </c>
      <c r="O5247" t="s">
        <v>26270</v>
      </c>
      <c r="P5247" t="s">
        <v>36326</v>
      </c>
      <c r="Q5247" t="s">
        <v>14764</v>
      </c>
    </row>
    <row r="5248" spans="12:17" x14ac:dyDescent="0.3">
      <c r="L5248">
        <v>5242</v>
      </c>
      <c r="M5248" t="s">
        <v>14766</v>
      </c>
      <c r="N5248" t="s">
        <v>26218</v>
      </c>
      <c r="O5248" t="s">
        <v>14767</v>
      </c>
      <c r="P5248" t="s">
        <v>36327</v>
      </c>
      <c r="Q5248" t="s">
        <v>14766</v>
      </c>
    </row>
    <row r="5249" spans="12:17" x14ac:dyDescent="0.3">
      <c r="L5249">
        <v>5243</v>
      </c>
      <c r="M5249" t="s">
        <v>14768</v>
      </c>
      <c r="N5249" t="s">
        <v>26219</v>
      </c>
      <c r="O5249" t="s">
        <v>14769</v>
      </c>
      <c r="P5249" t="s">
        <v>36328</v>
      </c>
      <c r="Q5249" t="s">
        <v>14768</v>
      </c>
    </row>
    <row r="5250" spans="12:17" x14ac:dyDescent="0.3">
      <c r="L5250">
        <v>5244</v>
      </c>
      <c r="M5250" t="s">
        <v>14770</v>
      </c>
      <c r="N5250" t="s">
        <v>26220</v>
      </c>
      <c r="O5250" t="s">
        <v>14771</v>
      </c>
      <c r="P5250" t="s">
        <v>36329</v>
      </c>
      <c r="Q5250" t="s">
        <v>14770</v>
      </c>
    </row>
    <row r="5251" spans="12:17" x14ac:dyDescent="0.3">
      <c r="L5251">
        <v>5245</v>
      </c>
      <c r="M5251" t="s">
        <v>14772</v>
      </c>
      <c r="N5251" t="s">
        <v>12810</v>
      </c>
      <c r="O5251" t="s">
        <v>14774</v>
      </c>
      <c r="P5251" t="s">
        <v>36330</v>
      </c>
      <c r="Q5251" t="s">
        <v>14772</v>
      </c>
    </row>
    <row r="5252" spans="12:17" x14ac:dyDescent="0.3">
      <c r="L5252">
        <v>5246</v>
      </c>
      <c r="M5252" t="s">
        <v>14775</v>
      </c>
      <c r="N5252" t="s">
        <v>36331</v>
      </c>
      <c r="O5252" t="s">
        <v>14776</v>
      </c>
      <c r="P5252" t="s">
        <v>36332</v>
      </c>
      <c r="Q5252" t="s">
        <v>14775</v>
      </c>
    </row>
    <row r="5253" spans="12:17" x14ac:dyDescent="0.3">
      <c r="L5253">
        <v>5247</v>
      </c>
      <c r="M5253" t="s">
        <v>36333</v>
      </c>
      <c r="N5253" t="s">
        <v>36334</v>
      </c>
      <c r="O5253" t="s">
        <v>36335</v>
      </c>
      <c r="P5253" t="s">
        <v>36336</v>
      </c>
      <c r="Q5253" t="s">
        <v>36333</v>
      </c>
    </row>
    <row r="5254" spans="12:17" x14ac:dyDescent="0.3">
      <c r="L5254">
        <v>5248</v>
      </c>
      <c r="M5254" t="s">
        <v>14777</v>
      </c>
      <c r="N5254" t="s">
        <v>12815</v>
      </c>
      <c r="O5254" t="s">
        <v>14779</v>
      </c>
      <c r="P5254" t="s">
        <v>36337</v>
      </c>
      <c r="Q5254" t="s">
        <v>14777</v>
      </c>
    </row>
    <row r="5255" spans="12:17" x14ac:dyDescent="0.3">
      <c r="L5255">
        <v>5249</v>
      </c>
      <c r="M5255" t="s">
        <v>14780</v>
      </c>
      <c r="N5255" t="s">
        <v>12818</v>
      </c>
      <c r="O5255" t="s">
        <v>36338</v>
      </c>
      <c r="P5255" t="s">
        <v>36339</v>
      </c>
      <c r="Q5255" t="s">
        <v>14780</v>
      </c>
    </row>
    <row r="5256" spans="12:17" x14ac:dyDescent="0.3">
      <c r="L5256">
        <v>5250</v>
      </c>
      <c r="M5256" t="s">
        <v>14782</v>
      </c>
      <c r="N5256" t="s">
        <v>12820</v>
      </c>
      <c r="O5256" t="s">
        <v>36340</v>
      </c>
      <c r="P5256" t="s">
        <v>36341</v>
      </c>
      <c r="Q5256" t="s">
        <v>14782</v>
      </c>
    </row>
    <row r="5257" spans="12:17" x14ac:dyDescent="0.3">
      <c r="L5257">
        <v>5251</v>
      </c>
      <c r="M5257" t="s">
        <v>14784</v>
      </c>
      <c r="N5257" t="s">
        <v>12822</v>
      </c>
      <c r="O5257" t="s">
        <v>14786</v>
      </c>
      <c r="P5257" t="s">
        <v>36342</v>
      </c>
      <c r="Q5257" t="s">
        <v>14784</v>
      </c>
    </row>
    <row r="5258" spans="12:17" x14ac:dyDescent="0.3">
      <c r="L5258">
        <v>5252</v>
      </c>
      <c r="M5258" t="s">
        <v>14787</v>
      </c>
      <c r="N5258" t="s">
        <v>12825</v>
      </c>
      <c r="O5258" t="s">
        <v>14789</v>
      </c>
      <c r="P5258" t="s">
        <v>36343</v>
      </c>
      <c r="Q5258" t="s">
        <v>14787</v>
      </c>
    </row>
    <row r="5259" spans="12:17" x14ac:dyDescent="0.3">
      <c r="L5259">
        <v>5253</v>
      </c>
      <c r="M5259" t="s">
        <v>14790</v>
      </c>
      <c r="N5259" t="s">
        <v>12828</v>
      </c>
      <c r="O5259" t="s">
        <v>14792</v>
      </c>
      <c r="P5259" t="s">
        <v>36344</v>
      </c>
      <c r="Q5259" t="s">
        <v>14790</v>
      </c>
    </row>
    <row r="5260" spans="12:17" x14ac:dyDescent="0.3">
      <c r="L5260">
        <v>5254</v>
      </c>
      <c r="M5260" t="s">
        <v>3395</v>
      </c>
      <c r="N5260" t="s">
        <v>28415</v>
      </c>
      <c r="O5260" t="s">
        <v>3396</v>
      </c>
      <c r="P5260" t="s">
        <v>36345</v>
      </c>
      <c r="Q5260" t="s">
        <v>3395</v>
      </c>
    </row>
    <row r="5261" spans="12:17" x14ac:dyDescent="0.3">
      <c r="L5261">
        <v>5255</v>
      </c>
      <c r="M5261" t="s">
        <v>3397</v>
      </c>
      <c r="N5261" t="s">
        <v>28417</v>
      </c>
      <c r="O5261" t="s">
        <v>3398</v>
      </c>
      <c r="P5261" t="s">
        <v>36346</v>
      </c>
      <c r="Q5261" t="s">
        <v>3397</v>
      </c>
    </row>
    <row r="5262" spans="12:17" x14ac:dyDescent="0.3">
      <c r="L5262">
        <v>5256</v>
      </c>
      <c r="M5262" t="s">
        <v>3399</v>
      </c>
      <c r="N5262" t="s">
        <v>28419</v>
      </c>
      <c r="O5262" t="s">
        <v>3400</v>
      </c>
      <c r="P5262" t="s">
        <v>36347</v>
      </c>
      <c r="Q5262" t="s">
        <v>3399</v>
      </c>
    </row>
    <row r="5263" spans="12:17" x14ac:dyDescent="0.3">
      <c r="L5263">
        <v>5257</v>
      </c>
      <c r="M5263" t="s">
        <v>3401</v>
      </c>
      <c r="N5263" t="s">
        <v>28421</v>
      </c>
      <c r="O5263" t="s">
        <v>3402</v>
      </c>
      <c r="P5263" t="s">
        <v>36348</v>
      </c>
      <c r="Q5263" t="s">
        <v>3401</v>
      </c>
    </row>
    <row r="5264" spans="12:17" x14ac:dyDescent="0.3">
      <c r="L5264">
        <v>5258</v>
      </c>
      <c r="M5264" t="s">
        <v>3403</v>
      </c>
      <c r="N5264" t="s">
        <v>28423</v>
      </c>
      <c r="O5264" t="s">
        <v>3404</v>
      </c>
      <c r="P5264" t="s">
        <v>36349</v>
      </c>
      <c r="Q5264" t="s">
        <v>3403</v>
      </c>
    </row>
    <row r="5265" spans="12:17" x14ac:dyDescent="0.3">
      <c r="L5265">
        <v>5259</v>
      </c>
      <c r="M5265" t="s">
        <v>3405</v>
      </c>
      <c r="N5265" t="s">
        <v>28425</v>
      </c>
      <c r="O5265" t="s">
        <v>3406</v>
      </c>
      <c r="P5265" t="s">
        <v>36350</v>
      </c>
      <c r="Q5265" t="s">
        <v>3405</v>
      </c>
    </row>
    <row r="5266" spans="12:17" x14ac:dyDescent="0.3">
      <c r="L5266">
        <v>5260</v>
      </c>
      <c r="M5266" t="s">
        <v>3407</v>
      </c>
      <c r="N5266" t="s">
        <v>28427</v>
      </c>
      <c r="O5266" t="s">
        <v>3408</v>
      </c>
      <c r="P5266" t="s">
        <v>36351</v>
      </c>
      <c r="Q5266" t="s">
        <v>3407</v>
      </c>
    </row>
    <row r="5267" spans="12:17" x14ac:dyDescent="0.3">
      <c r="L5267">
        <v>5261</v>
      </c>
      <c r="M5267" t="s">
        <v>3409</v>
      </c>
      <c r="N5267" t="s">
        <v>28429</v>
      </c>
      <c r="O5267" t="s">
        <v>3410</v>
      </c>
      <c r="P5267" t="s">
        <v>36352</v>
      </c>
      <c r="Q5267" t="s">
        <v>3409</v>
      </c>
    </row>
    <row r="5268" spans="12:17" x14ac:dyDescent="0.3">
      <c r="L5268">
        <v>5262</v>
      </c>
      <c r="M5268" t="s">
        <v>3411</v>
      </c>
      <c r="N5268" t="s">
        <v>28431</v>
      </c>
      <c r="O5268" t="s">
        <v>3412</v>
      </c>
      <c r="P5268" t="s">
        <v>36353</v>
      </c>
      <c r="Q5268" t="s">
        <v>3411</v>
      </c>
    </row>
    <row r="5269" spans="12:17" x14ac:dyDescent="0.3">
      <c r="L5269">
        <v>5263</v>
      </c>
      <c r="M5269" t="s">
        <v>3413</v>
      </c>
      <c r="N5269" t="s">
        <v>28390</v>
      </c>
      <c r="O5269" t="s">
        <v>3414</v>
      </c>
      <c r="P5269" t="s">
        <v>36354</v>
      </c>
      <c r="Q5269" t="s">
        <v>3413</v>
      </c>
    </row>
    <row r="5270" spans="12:17" x14ac:dyDescent="0.3">
      <c r="L5270">
        <v>5264</v>
      </c>
      <c r="M5270" t="s">
        <v>3415</v>
      </c>
      <c r="N5270" t="s">
        <v>28392</v>
      </c>
      <c r="O5270" t="s">
        <v>3416</v>
      </c>
      <c r="P5270" t="s">
        <v>36355</v>
      </c>
      <c r="Q5270" t="s">
        <v>3415</v>
      </c>
    </row>
    <row r="5271" spans="12:17" x14ac:dyDescent="0.3">
      <c r="L5271">
        <v>5265</v>
      </c>
      <c r="M5271" t="s">
        <v>683</v>
      </c>
      <c r="N5271" t="s">
        <v>12831</v>
      </c>
      <c r="O5271" t="s">
        <v>14793</v>
      </c>
      <c r="P5271" t="s">
        <v>36356</v>
      </c>
      <c r="Q5271" t="s">
        <v>683</v>
      </c>
    </row>
    <row r="5272" spans="12:17" x14ac:dyDescent="0.3">
      <c r="L5272">
        <v>5266</v>
      </c>
      <c r="M5272" t="s">
        <v>14794</v>
      </c>
      <c r="N5272" t="s">
        <v>12834</v>
      </c>
      <c r="O5272" t="s">
        <v>14796</v>
      </c>
      <c r="P5272" t="s">
        <v>36357</v>
      </c>
      <c r="Q5272" t="s">
        <v>14794</v>
      </c>
    </row>
    <row r="5273" spans="12:17" x14ac:dyDescent="0.3">
      <c r="L5273">
        <v>5267</v>
      </c>
      <c r="M5273" t="s">
        <v>14797</v>
      </c>
      <c r="N5273" t="s">
        <v>12837</v>
      </c>
      <c r="O5273" t="s">
        <v>14799</v>
      </c>
      <c r="P5273" t="s">
        <v>36358</v>
      </c>
      <c r="Q5273" t="s">
        <v>14797</v>
      </c>
    </row>
    <row r="5274" spans="12:17" x14ac:dyDescent="0.3">
      <c r="L5274">
        <v>5268</v>
      </c>
      <c r="M5274" t="s">
        <v>36359</v>
      </c>
      <c r="N5274" t="s">
        <v>12839</v>
      </c>
      <c r="O5274" t="s">
        <v>14801</v>
      </c>
      <c r="P5274" t="s">
        <v>36360</v>
      </c>
      <c r="Q5274" t="s">
        <v>36359</v>
      </c>
    </row>
    <row r="5275" spans="12:17" x14ac:dyDescent="0.3">
      <c r="L5275">
        <v>5269</v>
      </c>
      <c r="M5275" t="s">
        <v>14802</v>
      </c>
      <c r="N5275" t="s">
        <v>12842</v>
      </c>
      <c r="O5275" t="s">
        <v>14804</v>
      </c>
      <c r="P5275" t="s">
        <v>36361</v>
      </c>
      <c r="Q5275" t="s">
        <v>14802</v>
      </c>
    </row>
    <row r="5276" spans="12:17" x14ac:dyDescent="0.3">
      <c r="L5276">
        <v>5270</v>
      </c>
      <c r="M5276" t="s">
        <v>14805</v>
      </c>
      <c r="N5276" t="s">
        <v>12845</v>
      </c>
      <c r="O5276" t="s">
        <v>14807</v>
      </c>
      <c r="P5276" t="s">
        <v>36362</v>
      </c>
      <c r="Q5276" t="s">
        <v>14805</v>
      </c>
    </row>
    <row r="5277" spans="12:17" x14ac:dyDescent="0.3">
      <c r="L5277">
        <v>5271</v>
      </c>
      <c r="M5277" t="s">
        <v>14808</v>
      </c>
      <c r="N5277" t="s">
        <v>12848</v>
      </c>
      <c r="O5277" t="s">
        <v>14810</v>
      </c>
      <c r="P5277" t="s">
        <v>36363</v>
      </c>
      <c r="Q5277" t="s">
        <v>14808</v>
      </c>
    </row>
    <row r="5278" spans="12:17" x14ac:dyDescent="0.3">
      <c r="L5278">
        <v>5272</v>
      </c>
      <c r="M5278" t="s">
        <v>14811</v>
      </c>
      <c r="N5278" t="s">
        <v>12851</v>
      </c>
      <c r="O5278" t="s">
        <v>14813</v>
      </c>
      <c r="P5278" t="s">
        <v>36364</v>
      </c>
      <c r="Q5278" t="s">
        <v>14811</v>
      </c>
    </row>
    <row r="5279" spans="12:17" x14ac:dyDescent="0.3">
      <c r="L5279">
        <v>5273</v>
      </c>
      <c r="M5279" t="s">
        <v>14814</v>
      </c>
      <c r="N5279" t="s">
        <v>12854</v>
      </c>
      <c r="O5279" t="s">
        <v>14816</v>
      </c>
      <c r="P5279" t="s">
        <v>36365</v>
      </c>
      <c r="Q5279" t="s">
        <v>14814</v>
      </c>
    </row>
    <row r="5280" spans="12:17" x14ac:dyDescent="0.3">
      <c r="L5280">
        <v>5274</v>
      </c>
      <c r="M5280" t="s">
        <v>14756</v>
      </c>
      <c r="N5280" t="s">
        <v>12794</v>
      </c>
      <c r="O5280" t="s">
        <v>26274</v>
      </c>
      <c r="P5280" t="s">
        <v>36366</v>
      </c>
      <c r="Q5280" t="s">
        <v>14756</v>
      </c>
    </row>
    <row r="5281" spans="12:17" x14ac:dyDescent="0.3">
      <c r="L5281">
        <v>5275</v>
      </c>
      <c r="M5281" t="s">
        <v>14817</v>
      </c>
      <c r="N5281" t="s">
        <v>12857</v>
      </c>
      <c r="O5281" t="s">
        <v>14819</v>
      </c>
      <c r="P5281" t="s">
        <v>36367</v>
      </c>
      <c r="Q5281" t="s">
        <v>14817</v>
      </c>
    </row>
    <row r="5282" spans="12:17" x14ac:dyDescent="0.3">
      <c r="L5282">
        <v>5276</v>
      </c>
      <c r="M5282" t="s">
        <v>14820</v>
      </c>
      <c r="N5282" t="s">
        <v>12860</v>
      </c>
      <c r="O5282" t="s">
        <v>14822</v>
      </c>
      <c r="P5282" t="s">
        <v>36368</v>
      </c>
      <c r="Q5282" t="s">
        <v>14820</v>
      </c>
    </row>
    <row r="5283" spans="12:17" x14ac:dyDescent="0.3">
      <c r="L5283">
        <v>5277</v>
      </c>
      <c r="M5283" t="s">
        <v>14823</v>
      </c>
      <c r="N5283" t="s">
        <v>12863</v>
      </c>
      <c r="O5283" t="s">
        <v>14825</v>
      </c>
      <c r="P5283" t="s">
        <v>36369</v>
      </c>
      <c r="Q5283" t="s">
        <v>14823</v>
      </c>
    </row>
    <row r="5284" spans="12:17" x14ac:dyDescent="0.3">
      <c r="L5284">
        <v>5278</v>
      </c>
      <c r="M5284" t="s">
        <v>14826</v>
      </c>
      <c r="N5284" t="s">
        <v>12866</v>
      </c>
      <c r="O5284" t="s">
        <v>14828</v>
      </c>
      <c r="P5284" t="s">
        <v>36370</v>
      </c>
      <c r="Q5284" t="s">
        <v>14826</v>
      </c>
    </row>
    <row r="5285" spans="12:17" x14ac:dyDescent="0.3">
      <c r="L5285">
        <v>5279</v>
      </c>
      <c r="M5285" t="s">
        <v>14829</v>
      </c>
      <c r="N5285" t="s">
        <v>12869</v>
      </c>
      <c r="O5285" t="s">
        <v>14831</v>
      </c>
      <c r="P5285" t="s">
        <v>36371</v>
      </c>
      <c r="Q5285" t="s">
        <v>14829</v>
      </c>
    </row>
    <row r="5286" spans="12:17" x14ac:dyDescent="0.3">
      <c r="L5286">
        <v>5280</v>
      </c>
      <c r="M5286" t="s">
        <v>14832</v>
      </c>
      <c r="N5286" t="s">
        <v>12872</v>
      </c>
      <c r="O5286" t="s">
        <v>14834</v>
      </c>
      <c r="P5286" t="s">
        <v>36372</v>
      </c>
      <c r="Q5286" t="s">
        <v>14832</v>
      </c>
    </row>
    <row r="5287" spans="12:17" x14ac:dyDescent="0.3">
      <c r="L5287">
        <v>5281</v>
      </c>
      <c r="M5287" t="s">
        <v>14835</v>
      </c>
      <c r="N5287" t="s">
        <v>12875</v>
      </c>
      <c r="O5287" t="s">
        <v>14837</v>
      </c>
      <c r="P5287" t="s">
        <v>36373</v>
      </c>
      <c r="Q5287" t="s">
        <v>14835</v>
      </c>
    </row>
    <row r="5288" spans="12:17" x14ac:dyDescent="0.3">
      <c r="L5288">
        <v>5282</v>
      </c>
      <c r="M5288" t="s">
        <v>14838</v>
      </c>
      <c r="N5288" t="s">
        <v>12878</v>
      </c>
      <c r="O5288" t="s">
        <v>14840</v>
      </c>
      <c r="P5288" t="s">
        <v>36374</v>
      </c>
      <c r="Q5288" t="s">
        <v>14838</v>
      </c>
    </row>
    <row r="5289" spans="12:17" x14ac:dyDescent="0.3">
      <c r="L5289">
        <v>5283</v>
      </c>
      <c r="M5289" t="s">
        <v>14841</v>
      </c>
      <c r="N5289" t="s">
        <v>12881</v>
      </c>
      <c r="O5289" t="s">
        <v>14843</v>
      </c>
      <c r="P5289" t="s">
        <v>36375</v>
      </c>
      <c r="Q5289" t="s">
        <v>14841</v>
      </c>
    </row>
    <row r="5290" spans="12:17" x14ac:dyDescent="0.3">
      <c r="L5290">
        <v>5284</v>
      </c>
      <c r="M5290" t="s">
        <v>14844</v>
      </c>
      <c r="N5290" t="s">
        <v>12884</v>
      </c>
      <c r="O5290" t="s">
        <v>14846</v>
      </c>
      <c r="P5290" t="s">
        <v>36376</v>
      </c>
      <c r="Q5290" t="s">
        <v>14844</v>
      </c>
    </row>
    <row r="5291" spans="12:17" x14ac:dyDescent="0.3">
      <c r="L5291">
        <v>5285</v>
      </c>
      <c r="M5291" t="s">
        <v>14847</v>
      </c>
      <c r="N5291" t="s">
        <v>12887</v>
      </c>
      <c r="O5291" t="s">
        <v>14849</v>
      </c>
      <c r="P5291" t="s">
        <v>36377</v>
      </c>
      <c r="Q5291" t="s">
        <v>14847</v>
      </c>
    </row>
    <row r="5292" spans="12:17" x14ac:dyDescent="0.3">
      <c r="L5292">
        <v>5286</v>
      </c>
      <c r="M5292" t="s">
        <v>14850</v>
      </c>
      <c r="N5292" t="s">
        <v>12890</v>
      </c>
      <c r="O5292" t="s">
        <v>14852</v>
      </c>
      <c r="P5292" t="s">
        <v>36378</v>
      </c>
      <c r="Q5292" t="s">
        <v>14850</v>
      </c>
    </row>
    <row r="5293" spans="12:17" x14ac:dyDescent="0.3">
      <c r="L5293">
        <v>5287</v>
      </c>
      <c r="M5293" t="s">
        <v>14853</v>
      </c>
      <c r="N5293" t="s">
        <v>12893</v>
      </c>
      <c r="O5293" t="s">
        <v>14855</v>
      </c>
      <c r="P5293" t="s">
        <v>36379</v>
      </c>
      <c r="Q5293" t="s">
        <v>14853</v>
      </c>
    </row>
    <row r="5294" spans="12:17" x14ac:dyDescent="0.3">
      <c r="L5294">
        <v>5288</v>
      </c>
      <c r="M5294" t="s">
        <v>14856</v>
      </c>
      <c r="N5294" t="s">
        <v>12896</v>
      </c>
      <c r="O5294" t="s">
        <v>14858</v>
      </c>
      <c r="P5294" t="s">
        <v>36380</v>
      </c>
      <c r="Q5294" t="s">
        <v>14856</v>
      </c>
    </row>
    <row r="5295" spans="12:17" x14ac:dyDescent="0.3">
      <c r="L5295">
        <v>5289</v>
      </c>
      <c r="M5295" t="s">
        <v>14859</v>
      </c>
      <c r="N5295" t="s">
        <v>12899</v>
      </c>
      <c r="O5295" t="s">
        <v>14861</v>
      </c>
      <c r="P5295" t="s">
        <v>36381</v>
      </c>
      <c r="Q5295" t="s">
        <v>14859</v>
      </c>
    </row>
    <row r="5296" spans="12:17" x14ac:dyDescent="0.3">
      <c r="L5296">
        <v>5290</v>
      </c>
      <c r="M5296" t="s">
        <v>14862</v>
      </c>
      <c r="N5296" t="s">
        <v>12902</v>
      </c>
      <c r="O5296" t="s">
        <v>14864</v>
      </c>
      <c r="P5296" t="s">
        <v>36382</v>
      </c>
      <c r="Q5296" t="s">
        <v>14862</v>
      </c>
    </row>
    <row r="5297" spans="12:17" x14ac:dyDescent="0.3">
      <c r="L5297">
        <v>5291</v>
      </c>
      <c r="M5297" t="s">
        <v>14865</v>
      </c>
      <c r="N5297" t="s">
        <v>12905</v>
      </c>
      <c r="O5297" t="s">
        <v>14867</v>
      </c>
      <c r="P5297" t="s">
        <v>36383</v>
      </c>
      <c r="Q5297" t="s">
        <v>14865</v>
      </c>
    </row>
    <row r="5298" spans="12:17" x14ac:dyDescent="0.3">
      <c r="L5298">
        <v>5292</v>
      </c>
      <c r="M5298" t="s">
        <v>14868</v>
      </c>
      <c r="N5298" t="s">
        <v>12908</v>
      </c>
      <c r="O5298" t="s">
        <v>14870</v>
      </c>
      <c r="P5298" t="s">
        <v>36384</v>
      </c>
      <c r="Q5298" t="s">
        <v>14868</v>
      </c>
    </row>
    <row r="5299" spans="12:17" x14ac:dyDescent="0.3">
      <c r="L5299">
        <v>5293</v>
      </c>
      <c r="M5299" t="s">
        <v>14871</v>
      </c>
      <c r="N5299" t="s">
        <v>12911</v>
      </c>
      <c r="O5299" t="s">
        <v>14873</v>
      </c>
      <c r="P5299" t="s">
        <v>36385</v>
      </c>
      <c r="Q5299" t="s">
        <v>14871</v>
      </c>
    </row>
    <row r="5300" spans="12:17" x14ac:dyDescent="0.3">
      <c r="L5300">
        <v>5294</v>
      </c>
      <c r="M5300" t="s">
        <v>14874</v>
      </c>
      <c r="N5300" t="s">
        <v>12914</v>
      </c>
      <c r="O5300" t="s">
        <v>14876</v>
      </c>
      <c r="P5300" t="s">
        <v>36386</v>
      </c>
      <c r="Q5300" t="s">
        <v>14874</v>
      </c>
    </row>
    <row r="5301" spans="12:17" x14ac:dyDescent="0.3">
      <c r="L5301">
        <v>5295</v>
      </c>
      <c r="M5301" t="s">
        <v>14877</v>
      </c>
      <c r="N5301" t="s">
        <v>12917</v>
      </c>
      <c r="O5301" t="s">
        <v>14879</v>
      </c>
      <c r="P5301" t="s">
        <v>36387</v>
      </c>
      <c r="Q5301" t="s">
        <v>14877</v>
      </c>
    </row>
    <row r="5302" spans="12:17" x14ac:dyDescent="0.3">
      <c r="L5302">
        <v>5296</v>
      </c>
      <c r="M5302" t="s">
        <v>14880</v>
      </c>
      <c r="N5302" t="s">
        <v>12920</v>
      </c>
      <c r="O5302" t="s">
        <v>14882</v>
      </c>
      <c r="P5302" t="s">
        <v>36388</v>
      </c>
      <c r="Q5302" t="s">
        <v>14880</v>
      </c>
    </row>
    <row r="5303" spans="12:17" x14ac:dyDescent="0.3">
      <c r="L5303">
        <v>5297</v>
      </c>
      <c r="M5303" t="s">
        <v>14883</v>
      </c>
      <c r="N5303" t="s">
        <v>12923</v>
      </c>
      <c r="O5303" t="s">
        <v>14885</v>
      </c>
      <c r="P5303" t="s">
        <v>36389</v>
      </c>
      <c r="Q5303" t="s">
        <v>14883</v>
      </c>
    </row>
    <row r="5304" spans="12:17" x14ac:dyDescent="0.3">
      <c r="L5304">
        <v>5298</v>
      </c>
      <c r="M5304" t="s">
        <v>14886</v>
      </c>
      <c r="N5304" t="s">
        <v>12926</v>
      </c>
      <c r="O5304" t="s">
        <v>14888</v>
      </c>
      <c r="P5304" t="s">
        <v>36390</v>
      </c>
      <c r="Q5304" t="s">
        <v>14886</v>
      </c>
    </row>
    <row r="5305" spans="12:17" x14ac:dyDescent="0.3">
      <c r="L5305">
        <v>5299</v>
      </c>
      <c r="M5305" t="s">
        <v>14889</v>
      </c>
      <c r="N5305" t="s">
        <v>12929</v>
      </c>
      <c r="O5305" t="s">
        <v>14891</v>
      </c>
      <c r="P5305" t="s">
        <v>36391</v>
      </c>
      <c r="Q5305" t="s">
        <v>14889</v>
      </c>
    </row>
    <row r="5306" spans="12:17" x14ac:dyDescent="0.3">
      <c r="L5306">
        <v>5300</v>
      </c>
      <c r="M5306" t="s">
        <v>27194</v>
      </c>
      <c r="N5306" t="s">
        <v>12931</v>
      </c>
      <c r="O5306" t="s">
        <v>14893</v>
      </c>
      <c r="P5306" t="s">
        <v>36392</v>
      </c>
      <c r="Q5306" t="s">
        <v>27194</v>
      </c>
    </row>
    <row r="5307" spans="12:17" x14ac:dyDescent="0.3">
      <c r="L5307">
        <v>5301</v>
      </c>
      <c r="M5307" t="s">
        <v>27195</v>
      </c>
      <c r="N5307" t="s">
        <v>12933</v>
      </c>
      <c r="O5307" t="s">
        <v>14895</v>
      </c>
      <c r="P5307" t="s">
        <v>36393</v>
      </c>
      <c r="Q5307" t="s">
        <v>27195</v>
      </c>
    </row>
    <row r="5308" spans="12:17" x14ac:dyDescent="0.3">
      <c r="L5308">
        <v>5302</v>
      </c>
      <c r="M5308" t="s">
        <v>27196</v>
      </c>
      <c r="N5308" t="s">
        <v>12935</v>
      </c>
      <c r="O5308" t="s">
        <v>14897</v>
      </c>
      <c r="P5308" t="s">
        <v>36394</v>
      </c>
      <c r="Q5308" t="s">
        <v>27196</v>
      </c>
    </row>
    <row r="5309" spans="12:17" x14ac:dyDescent="0.3">
      <c r="L5309">
        <v>5303</v>
      </c>
      <c r="M5309" t="s">
        <v>14898</v>
      </c>
      <c r="N5309" t="s">
        <v>12938</v>
      </c>
      <c r="O5309" t="s">
        <v>14900</v>
      </c>
      <c r="P5309" t="s">
        <v>36395</v>
      </c>
      <c r="Q5309" t="s">
        <v>14898</v>
      </c>
    </row>
    <row r="5310" spans="12:17" x14ac:dyDescent="0.3">
      <c r="L5310">
        <v>5304</v>
      </c>
      <c r="M5310" t="s">
        <v>3395</v>
      </c>
      <c r="N5310" t="s">
        <v>28415</v>
      </c>
      <c r="O5310" t="s">
        <v>3396</v>
      </c>
      <c r="P5310" t="s">
        <v>36396</v>
      </c>
      <c r="Q5310" t="s">
        <v>3395</v>
      </c>
    </row>
    <row r="5311" spans="12:17" x14ac:dyDescent="0.3">
      <c r="L5311">
        <v>5305</v>
      </c>
      <c r="M5311" t="s">
        <v>3397</v>
      </c>
      <c r="N5311" t="s">
        <v>28417</v>
      </c>
      <c r="O5311" t="s">
        <v>3398</v>
      </c>
      <c r="P5311" t="s">
        <v>36397</v>
      </c>
      <c r="Q5311" t="s">
        <v>3397</v>
      </c>
    </row>
    <row r="5312" spans="12:17" x14ac:dyDescent="0.3">
      <c r="L5312">
        <v>5306</v>
      </c>
      <c r="M5312" t="s">
        <v>3399</v>
      </c>
      <c r="N5312" t="s">
        <v>28419</v>
      </c>
      <c r="O5312" t="s">
        <v>3400</v>
      </c>
      <c r="P5312" t="s">
        <v>36398</v>
      </c>
      <c r="Q5312" t="s">
        <v>3399</v>
      </c>
    </row>
    <row r="5313" spans="12:17" x14ac:dyDescent="0.3">
      <c r="L5313">
        <v>5307</v>
      </c>
      <c r="M5313" t="s">
        <v>3401</v>
      </c>
      <c r="N5313" t="s">
        <v>28421</v>
      </c>
      <c r="O5313" t="s">
        <v>3402</v>
      </c>
      <c r="P5313" t="s">
        <v>36399</v>
      </c>
      <c r="Q5313" t="s">
        <v>3401</v>
      </c>
    </row>
    <row r="5314" spans="12:17" x14ac:dyDescent="0.3">
      <c r="L5314">
        <v>5308</v>
      </c>
      <c r="M5314" t="s">
        <v>3403</v>
      </c>
      <c r="N5314" t="s">
        <v>28423</v>
      </c>
      <c r="O5314" t="s">
        <v>3404</v>
      </c>
      <c r="P5314" t="s">
        <v>36400</v>
      </c>
      <c r="Q5314" t="s">
        <v>3403</v>
      </c>
    </row>
    <row r="5315" spans="12:17" x14ac:dyDescent="0.3">
      <c r="L5315">
        <v>5309</v>
      </c>
      <c r="M5315" t="s">
        <v>3405</v>
      </c>
      <c r="N5315" t="s">
        <v>28425</v>
      </c>
      <c r="O5315" t="s">
        <v>3406</v>
      </c>
      <c r="P5315" t="s">
        <v>36401</v>
      </c>
      <c r="Q5315" t="s">
        <v>3405</v>
      </c>
    </row>
    <row r="5316" spans="12:17" x14ac:dyDescent="0.3">
      <c r="L5316">
        <v>5310</v>
      </c>
      <c r="M5316" t="s">
        <v>3407</v>
      </c>
      <c r="N5316" t="s">
        <v>28427</v>
      </c>
      <c r="O5316" t="s">
        <v>3408</v>
      </c>
      <c r="P5316" t="s">
        <v>36402</v>
      </c>
      <c r="Q5316" t="s">
        <v>3407</v>
      </c>
    </row>
    <row r="5317" spans="12:17" x14ac:dyDescent="0.3">
      <c r="L5317">
        <v>5311</v>
      </c>
      <c r="M5317" t="s">
        <v>3409</v>
      </c>
      <c r="N5317" t="s">
        <v>28429</v>
      </c>
      <c r="O5317" t="s">
        <v>3410</v>
      </c>
      <c r="P5317" t="s">
        <v>36403</v>
      </c>
      <c r="Q5317" t="s">
        <v>3409</v>
      </c>
    </row>
    <row r="5318" spans="12:17" x14ac:dyDescent="0.3">
      <c r="L5318">
        <v>5312</v>
      </c>
      <c r="M5318" t="s">
        <v>14907</v>
      </c>
      <c r="N5318" t="s">
        <v>12947</v>
      </c>
      <c r="O5318" t="s">
        <v>14909</v>
      </c>
      <c r="P5318" t="s">
        <v>36404</v>
      </c>
      <c r="Q5318" t="s">
        <v>14907</v>
      </c>
    </row>
    <row r="5319" spans="12:17" x14ac:dyDescent="0.3">
      <c r="L5319">
        <v>5313</v>
      </c>
      <c r="M5319" t="s">
        <v>14910</v>
      </c>
      <c r="N5319" t="s">
        <v>12776</v>
      </c>
      <c r="O5319" t="s">
        <v>36405</v>
      </c>
      <c r="P5319" t="s">
        <v>36406</v>
      </c>
      <c r="Q5319" t="s">
        <v>14910</v>
      </c>
    </row>
    <row r="5320" spans="12:17" x14ac:dyDescent="0.3">
      <c r="L5320">
        <v>5314</v>
      </c>
      <c r="M5320" t="s">
        <v>14911</v>
      </c>
      <c r="N5320" t="s">
        <v>12778</v>
      </c>
      <c r="O5320" t="s">
        <v>36407</v>
      </c>
      <c r="P5320" t="s">
        <v>36408</v>
      </c>
      <c r="Q5320" t="s">
        <v>14911</v>
      </c>
    </row>
    <row r="5321" spans="12:17" x14ac:dyDescent="0.3">
      <c r="L5321">
        <v>5315</v>
      </c>
      <c r="M5321" t="s">
        <v>14912</v>
      </c>
      <c r="N5321" t="s">
        <v>12781</v>
      </c>
      <c r="O5321" t="s">
        <v>36409</v>
      </c>
      <c r="P5321" t="s">
        <v>36410</v>
      </c>
      <c r="Q5321" t="s">
        <v>14912</v>
      </c>
    </row>
    <row r="5322" spans="12:17" x14ac:dyDescent="0.3">
      <c r="L5322">
        <v>5316</v>
      </c>
      <c r="M5322" t="s">
        <v>14913</v>
      </c>
      <c r="N5322" t="s">
        <v>12784</v>
      </c>
      <c r="O5322" t="s">
        <v>36411</v>
      </c>
      <c r="P5322" t="s">
        <v>36412</v>
      </c>
      <c r="Q5322" t="s">
        <v>14913</v>
      </c>
    </row>
    <row r="5323" spans="12:17" x14ac:dyDescent="0.3">
      <c r="L5323">
        <v>5317</v>
      </c>
      <c r="M5323" t="s">
        <v>14914</v>
      </c>
      <c r="N5323" t="s">
        <v>12787</v>
      </c>
      <c r="O5323" t="s">
        <v>36413</v>
      </c>
      <c r="P5323" t="s">
        <v>36414</v>
      </c>
      <c r="Q5323" t="s">
        <v>14914</v>
      </c>
    </row>
    <row r="5324" spans="12:17" x14ac:dyDescent="0.3">
      <c r="L5324">
        <v>5318</v>
      </c>
      <c r="M5324" t="s">
        <v>14915</v>
      </c>
      <c r="N5324" t="s">
        <v>12790</v>
      </c>
      <c r="O5324" t="s">
        <v>36415</v>
      </c>
      <c r="P5324" t="s">
        <v>36416</v>
      </c>
      <c r="Q5324" t="s">
        <v>14915</v>
      </c>
    </row>
    <row r="5325" spans="12:17" x14ac:dyDescent="0.3">
      <c r="L5325">
        <v>5319</v>
      </c>
      <c r="M5325" t="s">
        <v>14916</v>
      </c>
      <c r="N5325" t="s">
        <v>36320</v>
      </c>
      <c r="O5325" t="s">
        <v>36417</v>
      </c>
      <c r="P5325" t="s">
        <v>36418</v>
      </c>
      <c r="Q5325" t="s">
        <v>14916</v>
      </c>
    </row>
    <row r="5326" spans="12:17" x14ac:dyDescent="0.3">
      <c r="L5326">
        <v>5320</v>
      </c>
      <c r="M5326" t="s">
        <v>14918</v>
      </c>
      <c r="N5326" t="s">
        <v>12795</v>
      </c>
      <c r="O5326" t="s">
        <v>36419</v>
      </c>
      <c r="P5326" t="s">
        <v>36420</v>
      </c>
      <c r="Q5326" t="s">
        <v>14918</v>
      </c>
    </row>
    <row r="5327" spans="12:17" x14ac:dyDescent="0.3">
      <c r="L5327">
        <v>5321</v>
      </c>
      <c r="M5327" t="s">
        <v>14919</v>
      </c>
      <c r="N5327" t="s">
        <v>12796</v>
      </c>
      <c r="O5327" t="s">
        <v>36421</v>
      </c>
      <c r="P5327" t="s">
        <v>36422</v>
      </c>
      <c r="Q5327" t="s">
        <v>14919</v>
      </c>
    </row>
    <row r="5328" spans="12:17" x14ac:dyDescent="0.3">
      <c r="L5328">
        <v>5322</v>
      </c>
      <c r="M5328" t="s">
        <v>14920</v>
      </c>
      <c r="N5328" t="s">
        <v>12798</v>
      </c>
      <c r="O5328" t="s">
        <v>36423</v>
      </c>
      <c r="P5328" t="s">
        <v>36424</v>
      </c>
      <c r="Q5328" t="s">
        <v>14920</v>
      </c>
    </row>
    <row r="5329" spans="12:17" x14ac:dyDescent="0.3">
      <c r="L5329">
        <v>5323</v>
      </c>
      <c r="M5329" t="s">
        <v>14921</v>
      </c>
      <c r="N5329" t="s">
        <v>12800</v>
      </c>
      <c r="O5329" t="s">
        <v>36425</v>
      </c>
      <c r="P5329" t="s">
        <v>36426</v>
      </c>
      <c r="Q5329" t="s">
        <v>14921</v>
      </c>
    </row>
    <row r="5330" spans="12:17" x14ac:dyDescent="0.3">
      <c r="L5330">
        <v>5324</v>
      </c>
      <c r="M5330" t="s">
        <v>14922</v>
      </c>
      <c r="N5330" t="s">
        <v>12802</v>
      </c>
      <c r="O5330" t="s">
        <v>36427</v>
      </c>
      <c r="P5330" t="s">
        <v>36428</v>
      </c>
      <c r="Q5330" t="s">
        <v>14922</v>
      </c>
    </row>
    <row r="5331" spans="12:17" x14ac:dyDescent="0.3">
      <c r="L5331">
        <v>5325</v>
      </c>
      <c r="M5331" t="s">
        <v>14923</v>
      </c>
      <c r="N5331" t="s">
        <v>26218</v>
      </c>
      <c r="O5331" t="s">
        <v>36429</v>
      </c>
      <c r="P5331" t="s">
        <v>36430</v>
      </c>
      <c r="Q5331" t="s">
        <v>14923</v>
      </c>
    </row>
    <row r="5332" spans="12:17" x14ac:dyDescent="0.3">
      <c r="L5332">
        <v>5326</v>
      </c>
      <c r="M5332" t="s">
        <v>14924</v>
      </c>
      <c r="N5332" t="s">
        <v>26219</v>
      </c>
      <c r="O5332" t="s">
        <v>36431</v>
      </c>
      <c r="P5332" t="s">
        <v>36432</v>
      </c>
      <c r="Q5332" t="s">
        <v>14924</v>
      </c>
    </row>
    <row r="5333" spans="12:17" x14ac:dyDescent="0.3">
      <c r="L5333">
        <v>5327</v>
      </c>
      <c r="M5333" t="s">
        <v>14925</v>
      </c>
      <c r="N5333" t="s">
        <v>26220</v>
      </c>
      <c r="O5333" t="s">
        <v>36433</v>
      </c>
      <c r="P5333" t="s">
        <v>36434</v>
      </c>
      <c r="Q5333" t="s">
        <v>14925</v>
      </c>
    </row>
    <row r="5334" spans="12:17" x14ac:dyDescent="0.3">
      <c r="L5334">
        <v>5328</v>
      </c>
      <c r="M5334" t="s">
        <v>14926</v>
      </c>
      <c r="N5334" t="s">
        <v>12810</v>
      </c>
      <c r="O5334" t="s">
        <v>36435</v>
      </c>
      <c r="P5334" t="s">
        <v>36436</v>
      </c>
      <c r="Q5334" t="s">
        <v>14926</v>
      </c>
    </row>
    <row r="5335" spans="12:17" x14ac:dyDescent="0.3">
      <c r="L5335">
        <v>5329</v>
      </c>
      <c r="M5335" t="s">
        <v>14927</v>
      </c>
      <c r="N5335" t="s">
        <v>36331</v>
      </c>
      <c r="O5335" t="s">
        <v>36437</v>
      </c>
      <c r="P5335" t="s">
        <v>36438</v>
      </c>
      <c r="Q5335" t="s">
        <v>14927</v>
      </c>
    </row>
    <row r="5336" spans="12:17" x14ac:dyDescent="0.3">
      <c r="L5336">
        <v>5330</v>
      </c>
      <c r="M5336" t="s">
        <v>36439</v>
      </c>
      <c r="N5336" t="s">
        <v>36334</v>
      </c>
      <c r="O5336" t="s">
        <v>36440</v>
      </c>
      <c r="P5336" t="s">
        <v>36441</v>
      </c>
      <c r="Q5336" t="s">
        <v>36439</v>
      </c>
    </row>
    <row r="5337" spans="12:17" x14ac:dyDescent="0.3">
      <c r="L5337">
        <v>5331</v>
      </c>
      <c r="M5337" t="s">
        <v>14928</v>
      </c>
      <c r="N5337" t="s">
        <v>12815</v>
      </c>
      <c r="O5337" t="s">
        <v>36442</v>
      </c>
      <c r="P5337" t="s">
        <v>36443</v>
      </c>
      <c r="Q5337" t="s">
        <v>14928</v>
      </c>
    </row>
    <row r="5338" spans="12:17" x14ac:dyDescent="0.3">
      <c r="L5338">
        <v>5332</v>
      </c>
      <c r="M5338" t="s">
        <v>14929</v>
      </c>
      <c r="N5338" t="s">
        <v>12818</v>
      </c>
      <c r="O5338" t="s">
        <v>36444</v>
      </c>
      <c r="P5338" t="s">
        <v>36445</v>
      </c>
      <c r="Q5338" t="s">
        <v>14929</v>
      </c>
    </row>
    <row r="5339" spans="12:17" x14ac:dyDescent="0.3">
      <c r="L5339">
        <v>5333</v>
      </c>
      <c r="M5339" t="s">
        <v>14930</v>
      </c>
      <c r="N5339" t="s">
        <v>12820</v>
      </c>
      <c r="O5339" t="s">
        <v>36446</v>
      </c>
      <c r="P5339" t="s">
        <v>36447</v>
      </c>
      <c r="Q5339" t="s">
        <v>14930</v>
      </c>
    </row>
    <row r="5340" spans="12:17" x14ac:dyDescent="0.3">
      <c r="L5340">
        <v>5334</v>
      </c>
      <c r="M5340" t="s">
        <v>14931</v>
      </c>
      <c r="N5340" t="s">
        <v>12822</v>
      </c>
      <c r="O5340" t="s">
        <v>36448</v>
      </c>
      <c r="P5340" t="s">
        <v>36449</v>
      </c>
      <c r="Q5340" t="s">
        <v>14931</v>
      </c>
    </row>
    <row r="5341" spans="12:17" x14ac:dyDescent="0.3">
      <c r="L5341">
        <v>5335</v>
      </c>
      <c r="M5341" t="s">
        <v>14932</v>
      </c>
      <c r="N5341" t="s">
        <v>12825</v>
      </c>
      <c r="O5341" t="s">
        <v>36450</v>
      </c>
      <c r="P5341" t="s">
        <v>36451</v>
      </c>
      <c r="Q5341" t="s">
        <v>14932</v>
      </c>
    </row>
    <row r="5342" spans="12:17" x14ac:dyDescent="0.3">
      <c r="L5342">
        <v>5336</v>
      </c>
      <c r="M5342" t="s">
        <v>14933</v>
      </c>
      <c r="N5342" t="s">
        <v>12828</v>
      </c>
      <c r="O5342" t="s">
        <v>36452</v>
      </c>
      <c r="P5342" t="s">
        <v>36453</v>
      </c>
      <c r="Q5342" t="s">
        <v>14933</v>
      </c>
    </row>
    <row r="5343" spans="12:17" x14ac:dyDescent="0.3">
      <c r="L5343">
        <v>5337</v>
      </c>
      <c r="M5343" t="s">
        <v>3395</v>
      </c>
      <c r="N5343" t="s">
        <v>28415</v>
      </c>
      <c r="O5343" t="s">
        <v>3396</v>
      </c>
      <c r="P5343" t="s">
        <v>36454</v>
      </c>
      <c r="Q5343" t="s">
        <v>3395</v>
      </c>
    </row>
    <row r="5344" spans="12:17" x14ac:dyDescent="0.3">
      <c r="L5344">
        <v>5338</v>
      </c>
      <c r="M5344" t="s">
        <v>3397</v>
      </c>
      <c r="N5344" t="s">
        <v>28417</v>
      </c>
      <c r="O5344" t="s">
        <v>3398</v>
      </c>
      <c r="P5344" t="s">
        <v>36455</v>
      </c>
      <c r="Q5344" t="s">
        <v>3397</v>
      </c>
    </row>
    <row r="5345" spans="12:17" x14ac:dyDescent="0.3">
      <c r="L5345">
        <v>5339</v>
      </c>
      <c r="M5345" t="s">
        <v>3399</v>
      </c>
      <c r="N5345" t="s">
        <v>28419</v>
      </c>
      <c r="O5345" t="s">
        <v>3400</v>
      </c>
      <c r="P5345" t="s">
        <v>36456</v>
      </c>
      <c r="Q5345" t="s">
        <v>3399</v>
      </c>
    </row>
    <row r="5346" spans="12:17" x14ac:dyDescent="0.3">
      <c r="L5346">
        <v>5340</v>
      </c>
      <c r="M5346" t="s">
        <v>3401</v>
      </c>
      <c r="N5346" t="s">
        <v>28421</v>
      </c>
      <c r="O5346" t="s">
        <v>3402</v>
      </c>
      <c r="P5346" t="s">
        <v>36457</v>
      </c>
      <c r="Q5346" t="s">
        <v>3401</v>
      </c>
    </row>
    <row r="5347" spans="12:17" x14ac:dyDescent="0.3">
      <c r="L5347">
        <v>5341</v>
      </c>
      <c r="M5347" t="s">
        <v>3403</v>
      </c>
      <c r="N5347" t="s">
        <v>28423</v>
      </c>
      <c r="O5347" t="s">
        <v>3404</v>
      </c>
      <c r="P5347" t="s">
        <v>36458</v>
      </c>
      <c r="Q5347" t="s">
        <v>3403</v>
      </c>
    </row>
    <row r="5348" spans="12:17" x14ac:dyDescent="0.3">
      <c r="L5348">
        <v>5342</v>
      </c>
      <c r="M5348" t="s">
        <v>3405</v>
      </c>
      <c r="N5348" t="s">
        <v>28425</v>
      </c>
      <c r="O5348" t="s">
        <v>3406</v>
      </c>
      <c r="P5348" t="s">
        <v>36459</v>
      </c>
      <c r="Q5348" t="s">
        <v>3405</v>
      </c>
    </row>
    <row r="5349" spans="12:17" x14ac:dyDescent="0.3">
      <c r="L5349">
        <v>5343</v>
      </c>
      <c r="M5349" t="s">
        <v>3407</v>
      </c>
      <c r="N5349" t="s">
        <v>28427</v>
      </c>
      <c r="O5349" t="s">
        <v>3408</v>
      </c>
      <c r="P5349" t="s">
        <v>36460</v>
      </c>
      <c r="Q5349" t="s">
        <v>3407</v>
      </c>
    </row>
    <row r="5350" spans="12:17" x14ac:dyDescent="0.3">
      <c r="L5350">
        <v>5344</v>
      </c>
      <c r="M5350" t="s">
        <v>3409</v>
      </c>
      <c r="N5350" t="s">
        <v>28429</v>
      </c>
      <c r="O5350" t="s">
        <v>3410</v>
      </c>
      <c r="P5350" t="s">
        <v>36461</v>
      </c>
      <c r="Q5350" t="s">
        <v>3409</v>
      </c>
    </row>
    <row r="5351" spans="12:17" x14ac:dyDescent="0.3">
      <c r="L5351">
        <v>5345</v>
      </c>
      <c r="M5351" t="s">
        <v>3411</v>
      </c>
      <c r="N5351" t="s">
        <v>28431</v>
      </c>
      <c r="O5351" t="s">
        <v>3412</v>
      </c>
      <c r="P5351" t="s">
        <v>36462</v>
      </c>
      <c r="Q5351" t="s">
        <v>3411</v>
      </c>
    </row>
    <row r="5352" spans="12:17" x14ac:dyDescent="0.3">
      <c r="L5352">
        <v>5346</v>
      </c>
      <c r="M5352" t="s">
        <v>3413</v>
      </c>
      <c r="N5352" t="s">
        <v>28390</v>
      </c>
      <c r="O5352" t="s">
        <v>3414</v>
      </c>
      <c r="P5352" t="s">
        <v>36463</v>
      </c>
      <c r="Q5352" t="s">
        <v>3413</v>
      </c>
    </row>
    <row r="5353" spans="12:17" x14ac:dyDescent="0.3">
      <c r="L5353">
        <v>5347</v>
      </c>
      <c r="M5353" t="s">
        <v>3415</v>
      </c>
      <c r="N5353" t="s">
        <v>28392</v>
      </c>
      <c r="O5353" t="s">
        <v>3416</v>
      </c>
      <c r="P5353" t="s">
        <v>36464</v>
      </c>
      <c r="Q5353" t="s">
        <v>3415</v>
      </c>
    </row>
    <row r="5354" spans="12:17" x14ac:dyDescent="0.3">
      <c r="L5354">
        <v>5348</v>
      </c>
      <c r="M5354" t="s">
        <v>14934</v>
      </c>
      <c r="N5354" t="s">
        <v>12831</v>
      </c>
      <c r="O5354" t="s">
        <v>36465</v>
      </c>
      <c r="P5354" t="s">
        <v>36466</v>
      </c>
      <c r="Q5354" t="s">
        <v>14934</v>
      </c>
    </row>
    <row r="5355" spans="12:17" x14ac:dyDescent="0.3">
      <c r="L5355">
        <v>5349</v>
      </c>
      <c r="M5355" t="s">
        <v>14935</v>
      </c>
      <c r="N5355" t="s">
        <v>12834</v>
      </c>
      <c r="O5355" t="s">
        <v>36467</v>
      </c>
      <c r="P5355" t="s">
        <v>36468</v>
      </c>
      <c r="Q5355" t="s">
        <v>14935</v>
      </c>
    </row>
    <row r="5356" spans="12:17" x14ac:dyDescent="0.3">
      <c r="L5356">
        <v>5350</v>
      </c>
      <c r="M5356" t="s">
        <v>14936</v>
      </c>
      <c r="N5356" t="s">
        <v>12837</v>
      </c>
      <c r="O5356" t="s">
        <v>36469</v>
      </c>
      <c r="P5356" t="s">
        <v>36470</v>
      </c>
      <c r="Q5356" t="s">
        <v>14936</v>
      </c>
    </row>
    <row r="5357" spans="12:17" x14ac:dyDescent="0.3">
      <c r="L5357">
        <v>5351</v>
      </c>
      <c r="M5357" t="s">
        <v>36471</v>
      </c>
      <c r="N5357" t="s">
        <v>12839</v>
      </c>
      <c r="O5357" t="s">
        <v>36472</v>
      </c>
      <c r="P5357" t="s">
        <v>36473</v>
      </c>
      <c r="Q5357" t="s">
        <v>36471</v>
      </c>
    </row>
    <row r="5358" spans="12:17" x14ac:dyDescent="0.3">
      <c r="L5358">
        <v>5352</v>
      </c>
      <c r="M5358" t="s">
        <v>14937</v>
      </c>
      <c r="N5358" t="s">
        <v>12842</v>
      </c>
      <c r="O5358" t="s">
        <v>36474</v>
      </c>
      <c r="P5358" t="s">
        <v>36475</v>
      </c>
      <c r="Q5358" t="s">
        <v>14937</v>
      </c>
    </row>
    <row r="5359" spans="12:17" x14ac:dyDescent="0.3">
      <c r="L5359">
        <v>5353</v>
      </c>
      <c r="M5359" t="s">
        <v>14938</v>
      </c>
      <c r="N5359" t="s">
        <v>12845</v>
      </c>
      <c r="O5359" t="s">
        <v>36476</v>
      </c>
      <c r="P5359" t="s">
        <v>36477</v>
      </c>
      <c r="Q5359" t="s">
        <v>14938</v>
      </c>
    </row>
    <row r="5360" spans="12:17" x14ac:dyDescent="0.3">
      <c r="L5360">
        <v>5354</v>
      </c>
      <c r="M5360" t="s">
        <v>14939</v>
      </c>
      <c r="N5360" t="s">
        <v>12848</v>
      </c>
      <c r="O5360" t="s">
        <v>36478</v>
      </c>
      <c r="P5360" t="s">
        <v>36479</v>
      </c>
      <c r="Q5360" t="s">
        <v>14939</v>
      </c>
    </row>
    <row r="5361" spans="12:17" x14ac:dyDescent="0.3">
      <c r="L5361">
        <v>5355</v>
      </c>
      <c r="M5361" t="s">
        <v>14940</v>
      </c>
      <c r="N5361" t="s">
        <v>12851</v>
      </c>
      <c r="O5361" t="s">
        <v>36480</v>
      </c>
      <c r="P5361" t="s">
        <v>36481</v>
      </c>
      <c r="Q5361" t="s">
        <v>14940</v>
      </c>
    </row>
    <row r="5362" spans="12:17" x14ac:dyDescent="0.3">
      <c r="L5362">
        <v>5356</v>
      </c>
      <c r="M5362" t="s">
        <v>14941</v>
      </c>
      <c r="N5362" t="s">
        <v>12854</v>
      </c>
      <c r="O5362" t="s">
        <v>36482</v>
      </c>
      <c r="P5362" t="s">
        <v>36483</v>
      </c>
      <c r="Q5362" t="s">
        <v>14941</v>
      </c>
    </row>
    <row r="5363" spans="12:17" x14ac:dyDescent="0.3">
      <c r="L5363">
        <v>5357</v>
      </c>
      <c r="M5363" t="s">
        <v>14917</v>
      </c>
      <c r="N5363" t="s">
        <v>12794</v>
      </c>
      <c r="O5363" t="s">
        <v>36484</v>
      </c>
      <c r="P5363" t="s">
        <v>36485</v>
      </c>
      <c r="Q5363" t="s">
        <v>14917</v>
      </c>
    </row>
    <row r="5364" spans="12:17" x14ac:dyDescent="0.3">
      <c r="L5364">
        <v>5358</v>
      </c>
      <c r="M5364" t="s">
        <v>14942</v>
      </c>
      <c r="N5364" t="s">
        <v>12857</v>
      </c>
      <c r="O5364" t="s">
        <v>36486</v>
      </c>
      <c r="P5364" t="s">
        <v>36487</v>
      </c>
      <c r="Q5364" t="s">
        <v>14942</v>
      </c>
    </row>
    <row r="5365" spans="12:17" x14ac:dyDescent="0.3">
      <c r="L5365">
        <v>5359</v>
      </c>
      <c r="M5365" t="s">
        <v>14943</v>
      </c>
      <c r="N5365" t="s">
        <v>12860</v>
      </c>
      <c r="O5365" t="s">
        <v>36488</v>
      </c>
      <c r="P5365" t="s">
        <v>36489</v>
      </c>
      <c r="Q5365" t="s">
        <v>14943</v>
      </c>
    </row>
    <row r="5366" spans="12:17" x14ac:dyDescent="0.3">
      <c r="L5366">
        <v>5360</v>
      </c>
      <c r="M5366" t="s">
        <v>14944</v>
      </c>
      <c r="N5366" t="s">
        <v>12863</v>
      </c>
      <c r="O5366" t="s">
        <v>36490</v>
      </c>
      <c r="P5366" t="s">
        <v>36491</v>
      </c>
      <c r="Q5366" t="s">
        <v>14944</v>
      </c>
    </row>
    <row r="5367" spans="12:17" x14ac:dyDescent="0.3">
      <c r="L5367">
        <v>5361</v>
      </c>
      <c r="M5367" t="s">
        <v>14945</v>
      </c>
      <c r="N5367" t="s">
        <v>12866</v>
      </c>
      <c r="O5367" t="s">
        <v>36492</v>
      </c>
      <c r="P5367" t="s">
        <v>36493</v>
      </c>
      <c r="Q5367" t="s">
        <v>14945</v>
      </c>
    </row>
    <row r="5368" spans="12:17" x14ac:dyDescent="0.3">
      <c r="L5368">
        <v>5362</v>
      </c>
      <c r="M5368" t="s">
        <v>14946</v>
      </c>
      <c r="N5368" t="s">
        <v>12869</v>
      </c>
      <c r="O5368" t="s">
        <v>36494</v>
      </c>
      <c r="P5368" t="s">
        <v>36495</v>
      </c>
      <c r="Q5368" t="s">
        <v>14946</v>
      </c>
    </row>
    <row r="5369" spans="12:17" x14ac:dyDescent="0.3">
      <c r="L5369">
        <v>5363</v>
      </c>
      <c r="M5369" t="s">
        <v>14947</v>
      </c>
      <c r="N5369" t="s">
        <v>12872</v>
      </c>
      <c r="O5369" t="s">
        <v>36496</v>
      </c>
      <c r="P5369" t="s">
        <v>36497</v>
      </c>
      <c r="Q5369" t="s">
        <v>14947</v>
      </c>
    </row>
    <row r="5370" spans="12:17" x14ac:dyDescent="0.3">
      <c r="L5370">
        <v>5364</v>
      </c>
      <c r="M5370" t="s">
        <v>14948</v>
      </c>
      <c r="N5370" t="s">
        <v>12875</v>
      </c>
      <c r="O5370" t="s">
        <v>36498</v>
      </c>
      <c r="P5370" t="s">
        <v>36499</v>
      </c>
      <c r="Q5370" t="s">
        <v>14948</v>
      </c>
    </row>
    <row r="5371" spans="12:17" x14ac:dyDescent="0.3">
      <c r="L5371">
        <v>5365</v>
      </c>
      <c r="M5371" t="s">
        <v>14949</v>
      </c>
      <c r="N5371" t="s">
        <v>12878</v>
      </c>
      <c r="O5371" t="s">
        <v>36500</v>
      </c>
      <c r="P5371" t="s">
        <v>36501</v>
      </c>
      <c r="Q5371" t="s">
        <v>14949</v>
      </c>
    </row>
    <row r="5372" spans="12:17" x14ac:dyDescent="0.3">
      <c r="L5372">
        <v>5366</v>
      </c>
      <c r="M5372" t="s">
        <v>14950</v>
      </c>
      <c r="N5372" t="s">
        <v>12881</v>
      </c>
      <c r="O5372" t="s">
        <v>36502</v>
      </c>
      <c r="P5372" t="s">
        <v>36503</v>
      </c>
      <c r="Q5372" t="s">
        <v>14950</v>
      </c>
    </row>
    <row r="5373" spans="12:17" x14ac:dyDescent="0.3">
      <c r="L5373">
        <v>5367</v>
      </c>
      <c r="M5373" t="s">
        <v>14951</v>
      </c>
      <c r="N5373" t="s">
        <v>12884</v>
      </c>
      <c r="O5373" t="s">
        <v>36504</v>
      </c>
      <c r="P5373" t="s">
        <v>36505</v>
      </c>
      <c r="Q5373" t="s">
        <v>14951</v>
      </c>
    </row>
    <row r="5374" spans="12:17" x14ac:dyDescent="0.3">
      <c r="L5374">
        <v>5368</v>
      </c>
      <c r="M5374" t="s">
        <v>14952</v>
      </c>
      <c r="N5374" t="s">
        <v>12887</v>
      </c>
      <c r="O5374" t="s">
        <v>36506</v>
      </c>
      <c r="P5374" t="s">
        <v>36507</v>
      </c>
      <c r="Q5374" t="s">
        <v>14952</v>
      </c>
    </row>
    <row r="5375" spans="12:17" x14ac:dyDescent="0.3">
      <c r="L5375">
        <v>5369</v>
      </c>
      <c r="M5375" t="s">
        <v>14953</v>
      </c>
      <c r="N5375" t="s">
        <v>12890</v>
      </c>
      <c r="O5375" t="s">
        <v>36508</v>
      </c>
      <c r="P5375" t="s">
        <v>36509</v>
      </c>
      <c r="Q5375" t="s">
        <v>14953</v>
      </c>
    </row>
    <row r="5376" spans="12:17" x14ac:dyDescent="0.3">
      <c r="L5376">
        <v>5370</v>
      </c>
      <c r="M5376" t="s">
        <v>14954</v>
      </c>
      <c r="N5376" t="s">
        <v>12893</v>
      </c>
      <c r="O5376" t="s">
        <v>36510</v>
      </c>
      <c r="P5376" t="s">
        <v>36511</v>
      </c>
      <c r="Q5376" t="s">
        <v>14954</v>
      </c>
    </row>
    <row r="5377" spans="12:17" x14ac:dyDescent="0.3">
      <c r="L5377">
        <v>5371</v>
      </c>
      <c r="M5377" t="s">
        <v>14955</v>
      </c>
      <c r="N5377" t="s">
        <v>12896</v>
      </c>
      <c r="O5377" t="s">
        <v>36512</v>
      </c>
      <c r="P5377" t="s">
        <v>36513</v>
      </c>
      <c r="Q5377" t="s">
        <v>14955</v>
      </c>
    </row>
    <row r="5378" spans="12:17" x14ac:dyDescent="0.3">
      <c r="L5378">
        <v>5372</v>
      </c>
      <c r="M5378" t="s">
        <v>14956</v>
      </c>
      <c r="N5378" t="s">
        <v>12899</v>
      </c>
      <c r="O5378" t="s">
        <v>36514</v>
      </c>
      <c r="P5378" t="s">
        <v>36515</v>
      </c>
      <c r="Q5378" t="s">
        <v>14956</v>
      </c>
    </row>
    <row r="5379" spans="12:17" x14ac:dyDescent="0.3">
      <c r="L5379">
        <v>5373</v>
      </c>
      <c r="M5379" t="s">
        <v>14957</v>
      </c>
      <c r="N5379" t="s">
        <v>12902</v>
      </c>
      <c r="O5379" t="s">
        <v>36516</v>
      </c>
      <c r="P5379" t="s">
        <v>36517</v>
      </c>
      <c r="Q5379" t="s">
        <v>14957</v>
      </c>
    </row>
    <row r="5380" spans="12:17" x14ac:dyDescent="0.3">
      <c r="L5380">
        <v>5374</v>
      </c>
      <c r="M5380" t="s">
        <v>14958</v>
      </c>
      <c r="N5380" t="s">
        <v>12905</v>
      </c>
      <c r="O5380" t="s">
        <v>36518</v>
      </c>
      <c r="P5380" t="s">
        <v>36519</v>
      </c>
      <c r="Q5380" t="s">
        <v>14958</v>
      </c>
    </row>
    <row r="5381" spans="12:17" x14ac:dyDescent="0.3">
      <c r="L5381">
        <v>5375</v>
      </c>
      <c r="M5381" t="s">
        <v>14959</v>
      </c>
      <c r="N5381" t="s">
        <v>12908</v>
      </c>
      <c r="O5381" t="s">
        <v>36520</v>
      </c>
      <c r="P5381" t="s">
        <v>36521</v>
      </c>
      <c r="Q5381" t="s">
        <v>14959</v>
      </c>
    </row>
    <row r="5382" spans="12:17" x14ac:dyDescent="0.3">
      <c r="L5382">
        <v>5376</v>
      </c>
      <c r="M5382" t="s">
        <v>14960</v>
      </c>
      <c r="N5382" t="s">
        <v>12911</v>
      </c>
      <c r="O5382" t="s">
        <v>36522</v>
      </c>
      <c r="P5382" t="s">
        <v>36523</v>
      </c>
      <c r="Q5382" t="s">
        <v>14960</v>
      </c>
    </row>
    <row r="5383" spans="12:17" x14ac:dyDescent="0.3">
      <c r="L5383">
        <v>5377</v>
      </c>
      <c r="M5383" t="s">
        <v>14961</v>
      </c>
      <c r="N5383" t="s">
        <v>12914</v>
      </c>
      <c r="O5383" t="s">
        <v>36524</v>
      </c>
      <c r="P5383" t="s">
        <v>36525</v>
      </c>
      <c r="Q5383" t="s">
        <v>14961</v>
      </c>
    </row>
    <row r="5384" spans="12:17" x14ac:dyDescent="0.3">
      <c r="L5384">
        <v>5378</v>
      </c>
      <c r="M5384" t="s">
        <v>14962</v>
      </c>
      <c r="N5384" t="s">
        <v>12917</v>
      </c>
      <c r="O5384" t="s">
        <v>36526</v>
      </c>
      <c r="P5384" t="s">
        <v>36527</v>
      </c>
      <c r="Q5384" t="s">
        <v>14962</v>
      </c>
    </row>
    <row r="5385" spans="12:17" x14ac:dyDescent="0.3">
      <c r="L5385">
        <v>5379</v>
      </c>
      <c r="M5385" t="s">
        <v>14963</v>
      </c>
      <c r="N5385" t="s">
        <v>12920</v>
      </c>
      <c r="O5385" t="s">
        <v>36528</v>
      </c>
      <c r="P5385" t="s">
        <v>36529</v>
      </c>
      <c r="Q5385" t="s">
        <v>14963</v>
      </c>
    </row>
    <row r="5386" spans="12:17" x14ac:dyDescent="0.3">
      <c r="L5386">
        <v>5380</v>
      </c>
      <c r="M5386" t="s">
        <v>14964</v>
      </c>
      <c r="N5386" t="s">
        <v>12923</v>
      </c>
      <c r="O5386" t="s">
        <v>36530</v>
      </c>
      <c r="P5386" t="s">
        <v>36531</v>
      </c>
      <c r="Q5386" t="s">
        <v>14964</v>
      </c>
    </row>
    <row r="5387" spans="12:17" x14ac:dyDescent="0.3">
      <c r="L5387">
        <v>5381</v>
      </c>
      <c r="M5387" t="s">
        <v>14965</v>
      </c>
      <c r="N5387" t="s">
        <v>12926</v>
      </c>
      <c r="O5387" t="s">
        <v>36532</v>
      </c>
      <c r="P5387" t="s">
        <v>36533</v>
      </c>
      <c r="Q5387" t="s">
        <v>14965</v>
      </c>
    </row>
    <row r="5388" spans="12:17" x14ac:dyDescent="0.3">
      <c r="L5388">
        <v>5382</v>
      </c>
      <c r="M5388" t="s">
        <v>14966</v>
      </c>
      <c r="N5388" t="s">
        <v>12929</v>
      </c>
      <c r="O5388" t="s">
        <v>36534</v>
      </c>
      <c r="P5388" t="s">
        <v>36535</v>
      </c>
      <c r="Q5388" t="s">
        <v>14966</v>
      </c>
    </row>
    <row r="5389" spans="12:17" x14ac:dyDescent="0.3">
      <c r="L5389">
        <v>5383</v>
      </c>
      <c r="M5389" t="s">
        <v>27197</v>
      </c>
      <c r="N5389" t="s">
        <v>12931</v>
      </c>
      <c r="O5389" t="s">
        <v>36536</v>
      </c>
      <c r="P5389" t="s">
        <v>36537</v>
      </c>
      <c r="Q5389" t="s">
        <v>27197</v>
      </c>
    </row>
    <row r="5390" spans="12:17" x14ac:dyDescent="0.3">
      <c r="L5390">
        <v>5384</v>
      </c>
      <c r="M5390" t="s">
        <v>27198</v>
      </c>
      <c r="N5390" t="s">
        <v>12933</v>
      </c>
      <c r="O5390" t="s">
        <v>36538</v>
      </c>
      <c r="P5390" t="s">
        <v>36539</v>
      </c>
      <c r="Q5390" t="s">
        <v>27198</v>
      </c>
    </row>
    <row r="5391" spans="12:17" x14ac:dyDescent="0.3">
      <c r="L5391">
        <v>5385</v>
      </c>
      <c r="M5391" t="s">
        <v>27199</v>
      </c>
      <c r="N5391" t="s">
        <v>12935</v>
      </c>
      <c r="O5391" t="s">
        <v>36540</v>
      </c>
      <c r="P5391" t="s">
        <v>36541</v>
      </c>
      <c r="Q5391" t="s">
        <v>27199</v>
      </c>
    </row>
    <row r="5392" spans="12:17" x14ac:dyDescent="0.3">
      <c r="L5392">
        <v>5386</v>
      </c>
      <c r="M5392" t="s">
        <v>14967</v>
      </c>
      <c r="N5392" t="s">
        <v>12938</v>
      </c>
      <c r="O5392" t="s">
        <v>36542</v>
      </c>
      <c r="P5392" t="s">
        <v>36543</v>
      </c>
      <c r="Q5392" t="s">
        <v>14967</v>
      </c>
    </row>
    <row r="5393" spans="12:17" x14ac:dyDescent="0.3">
      <c r="L5393">
        <v>5387</v>
      </c>
      <c r="M5393" t="s">
        <v>14968</v>
      </c>
      <c r="N5393" t="s">
        <v>12940</v>
      </c>
      <c r="O5393" t="s">
        <v>36544</v>
      </c>
      <c r="P5393" t="s">
        <v>36545</v>
      </c>
      <c r="Q5393" t="s">
        <v>14968</v>
      </c>
    </row>
    <row r="5394" spans="12:17" x14ac:dyDescent="0.3">
      <c r="L5394">
        <v>5388</v>
      </c>
      <c r="M5394" t="s">
        <v>14969</v>
      </c>
      <c r="N5394" t="s">
        <v>12941</v>
      </c>
      <c r="O5394" t="s">
        <v>36546</v>
      </c>
      <c r="P5394" t="s">
        <v>36547</v>
      </c>
      <c r="Q5394" t="s">
        <v>14969</v>
      </c>
    </row>
    <row r="5395" spans="12:17" x14ac:dyDescent="0.3">
      <c r="L5395">
        <v>5389</v>
      </c>
      <c r="M5395" t="s">
        <v>14970</v>
      </c>
      <c r="N5395" t="s">
        <v>12942</v>
      </c>
      <c r="O5395" t="s">
        <v>36548</v>
      </c>
      <c r="P5395" t="s">
        <v>36549</v>
      </c>
      <c r="Q5395" t="s">
        <v>14970</v>
      </c>
    </row>
    <row r="5396" spans="12:17" x14ac:dyDescent="0.3">
      <c r="L5396">
        <v>5390</v>
      </c>
      <c r="M5396" t="s">
        <v>14971</v>
      </c>
      <c r="N5396" t="s">
        <v>12943</v>
      </c>
      <c r="O5396" t="s">
        <v>36550</v>
      </c>
      <c r="P5396" t="s">
        <v>36551</v>
      </c>
      <c r="Q5396" t="s">
        <v>14971</v>
      </c>
    </row>
    <row r="5397" spans="12:17" x14ac:dyDescent="0.3">
      <c r="L5397">
        <v>5391</v>
      </c>
      <c r="M5397" t="s">
        <v>14972</v>
      </c>
      <c r="N5397" t="s">
        <v>12944</v>
      </c>
      <c r="O5397" t="s">
        <v>36552</v>
      </c>
      <c r="P5397" t="s">
        <v>36553</v>
      </c>
      <c r="Q5397" t="s">
        <v>14972</v>
      </c>
    </row>
    <row r="5398" spans="12:17" x14ac:dyDescent="0.3">
      <c r="L5398">
        <v>5392</v>
      </c>
      <c r="M5398" t="s">
        <v>14973</v>
      </c>
      <c r="N5398" t="s">
        <v>12945</v>
      </c>
      <c r="O5398" t="s">
        <v>36554</v>
      </c>
      <c r="P5398" t="s">
        <v>36555</v>
      </c>
      <c r="Q5398" t="s">
        <v>14973</v>
      </c>
    </row>
    <row r="5399" spans="12:17" x14ac:dyDescent="0.3">
      <c r="L5399">
        <v>5393</v>
      </c>
      <c r="M5399" t="s">
        <v>14974</v>
      </c>
      <c r="N5399" t="s">
        <v>12943</v>
      </c>
      <c r="O5399" t="s">
        <v>36556</v>
      </c>
      <c r="P5399" t="s">
        <v>36557</v>
      </c>
      <c r="Q5399" t="s">
        <v>14974</v>
      </c>
    </row>
    <row r="5400" spans="12:17" x14ac:dyDescent="0.3">
      <c r="L5400">
        <v>5394</v>
      </c>
      <c r="M5400" t="s">
        <v>14975</v>
      </c>
      <c r="N5400" t="s">
        <v>12944</v>
      </c>
      <c r="O5400" t="s">
        <v>36558</v>
      </c>
      <c r="P5400" t="s">
        <v>36559</v>
      </c>
      <c r="Q5400" t="s">
        <v>14975</v>
      </c>
    </row>
    <row r="5401" spans="12:17" x14ac:dyDescent="0.3">
      <c r="L5401">
        <v>5395</v>
      </c>
      <c r="M5401" t="s">
        <v>14976</v>
      </c>
      <c r="N5401" t="s">
        <v>12947</v>
      </c>
      <c r="O5401" t="s">
        <v>36560</v>
      </c>
      <c r="P5401" t="s">
        <v>36561</v>
      </c>
      <c r="Q5401" t="s">
        <v>14976</v>
      </c>
    </row>
    <row r="5402" spans="12:17" x14ac:dyDescent="0.3">
      <c r="L5402">
        <v>5396</v>
      </c>
      <c r="M5402" t="s">
        <v>14977</v>
      </c>
      <c r="N5402" t="s">
        <v>13017</v>
      </c>
      <c r="O5402" t="s">
        <v>36562</v>
      </c>
      <c r="P5402" t="s">
        <v>36563</v>
      </c>
      <c r="Q5402" t="s">
        <v>14977</v>
      </c>
    </row>
    <row r="5403" spans="12:17" x14ac:dyDescent="0.3">
      <c r="L5403">
        <v>5397</v>
      </c>
      <c r="M5403" t="s">
        <v>14979</v>
      </c>
      <c r="N5403" t="s">
        <v>13019</v>
      </c>
      <c r="O5403" t="s">
        <v>14981</v>
      </c>
      <c r="P5403" t="s">
        <v>36564</v>
      </c>
      <c r="Q5403" t="s">
        <v>14979</v>
      </c>
    </row>
    <row r="5404" spans="12:17" x14ac:dyDescent="0.3">
      <c r="L5404">
        <v>5398</v>
      </c>
      <c r="M5404" t="s">
        <v>14982</v>
      </c>
      <c r="N5404" t="s">
        <v>13022</v>
      </c>
      <c r="O5404" t="s">
        <v>14984</v>
      </c>
      <c r="P5404" t="s">
        <v>36565</v>
      </c>
      <c r="Q5404" t="s">
        <v>14982</v>
      </c>
    </row>
    <row r="5405" spans="12:17" x14ac:dyDescent="0.3">
      <c r="L5405">
        <v>5399</v>
      </c>
      <c r="M5405" t="s">
        <v>14985</v>
      </c>
      <c r="N5405" t="s">
        <v>13025</v>
      </c>
      <c r="O5405" t="s">
        <v>14987</v>
      </c>
      <c r="P5405" t="s">
        <v>36566</v>
      </c>
      <c r="Q5405" t="s">
        <v>14985</v>
      </c>
    </row>
    <row r="5406" spans="12:17" x14ac:dyDescent="0.3">
      <c r="L5406">
        <v>5400</v>
      </c>
      <c r="M5406" t="s">
        <v>14988</v>
      </c>
      <c r="N5406" t="s">
        <v>13028</v>
      </c>
      <c r="O5406" t="s">
        <v>14990</v>
      </c>
      <c r="P5406" t="s">
        <v>36567</v>
      </c>
      <c r="Q5406" t="s">
        <v>14988</v>
      </c>
    </row>
    <row r="5407" spans="12:17" x14ac:dyDescent="0.3">
      <c r="L5407">
        <v>5401</v>
      </c>
      <c r="M5407" t="s">
        <v>14991</v>
      </c>
      <c r="N5407" t="s">
        <v>13031</v>
      </c>
      <c r="O5407" t="s">
        <v>14993</v>
      </c>
      <c r="P5407" t="s">
        <v>36568</v>
      </c>
      <c r="Q5407" t="s">
        <v>14991</v>
      </c>
    </row>
    <row r="5408" spans="12:17" x14ac:dyDescent="0.3">
      <c r="L5408">
        <v>5402</v>
      </c>
      <c r="M5408" t="s">
        <v>14994</v>
      </c>
      <c r="N5408" t="s">
        <v>36569</v>
      </c>
      <c r="O5408" t="s">
        <v>36570</v>
      </c>
      <c r="P5408" t="s">
        <v>26275</v>
      </c>
      <c r="Q5408" t="s">
        <v>14994</v>
      </c>
    </row>
    <row r="5409" spans="12:17" x14ac:dyDescent="0.3">
      <c r="L5409">
        <v>5403</v>
      </c>
      <c r="M5409" t="s">
        <v>14997</v>
      </c>
      <c r="N5409" t="s">
        <v>13037</v>
      </c>
      <c r="O5409" t="s">
        <v>26277</v>
      </c>
      <c r="P5409" t="s">
        <v>36571</v>
      </c>
      <c r="Q5409" t="s">
        <v>14997</v>
      </c>
    </row>
    <row r="5410" spans="12:17" x14ac:dyDescent="0.3">
      <c r="L5410">
        <v>5404</v>
      </c>
      <c r="M5410" t="s">
        <v>14999</v>
      </c>
      <c r="N5410" t="s">
        <v>13039</v>
      </c>
      <c r="O5410" t="s">
        <v>26278</v>
      </c>
      <c r="P5410" t="s">
        <v>36572</v>
      </c>
      <c r="Q5410" t="s">
        <v>14999</v>
      </c>
    </row>
    <row r="5411" spans="12:17" x14ac:dyDescent="0.3">
      <c r="L5411">
        <v>5405</v>
      </c>
      <c r="M5411" t="s">
        <v>15001</v>
      </c>
      <c r="N5411" t="s">
        <v>13041</v>
      </c>
      <c r="O5411" t="s">
        <v>26279</v>
      </c>
      <c r="P5411" t="s">
        <v>36573</v>
      </c>
      <c r="Q5411" t="s">
        <v>15001</v>
      </c>
    </row>
    <row r="5412" spans="12:17" x14ac:dyDescent="0.3">
      <c r="L5412">
        <v>5406</v>
      </c>
      <c r="M5412" t="s">
        <v>15003</v>
      </c>
      <c r="N5412" t="s">
        <v>13043</v>
      </c>
      <c r="O5412" t="s">
        <v>26280</v>
      </c>
      <c r="P5412" t="s">
        <v>36574</v>
      </c>
      <c r="Q5412" t="s">
        <v>15003</v>
      </c>
    </row>
    <row r="5413" spans="12:17" x14ac:dyDescent="0.3">
      <c r="L5413">
        <v>5407</v>
      </c>
      <c r="M5413" t="s">
        <v>15005</v>
      </c>
      <c r="N5413" t="s">
        <v>13045</v>
      </c>
      <c r="O5413" t="s">
        <v>26281</v>
      </c>
      <c r="P5413" t="s">
        <v>36575</v>
      </c>
      <c r="Q5413" t="s">
        <v>15005</v>
      </c>
    </row>
    <row r="5414" spans="12:17" x14ac:dyDescent="0.3">
      <c r="L5414">
        <v>5408</v>
      </c>
      <c r="M5414" t="s">
        <v>15007</v>
      </c>
      <c r="N5414" t="s">
        <v>26229</v>
      </c>
      <c r="O5414" t="s">
        <v>15008</v>
      </c>
      <c r="P5414" t="s">
        <v>36576</v>
      </c>
      <c r="Q5414" t="s">
        <v>15007</v>
      </c>
    </row>
    <row r="5415" spans="12:17" x14ac:dyDescent="0.3">
      <c r="L5415">
        <v>5409</v>
      </c>
      <c r="M5415" t="s">
        <v>15009</v>
      </c>
      <c r="N5415" t="s">
        <v>26230</v>
      </c>
      <c r="O5415" t="s">
        <v>15010</v>
      </c>
      <c r="P5415" t="s">
        <v>36577</v>
      </c>
      <c r="Q5415" t="s">
        <v>15009</v>
      </c>
    </row>
    <row r="5416" spans="12:17" x14ac:dyDescent="0.3">
      <c r="L5416">
        <v>5410</v>
      </c>
      <c r="M5416" t="s">
        <v>15011</v>
      </c>
      <c r="N5416" t="s">
        <v>26231</v>
      </c>
      <c r="O5416" t="s">
        <v>15012</v>
      </c>
      <c r="P5416" t="s">
        <v>36578</v>
      </c>
      <c r="Q5416" t="s">
        <v>15011</v>
      </c>
    </row>
    <row r="5417" spans="12:17" x14ac:dyDescent="0.3">
      <c r="L5417">
        <v>5411</v>
      </c>
      <c r="M5417" t="s">
        <v>15013</v>
      </c>
      <c r="N5417" t="s">
        <v>13053</v>
      </c>
      <c r="O5417" t="s">
        <v>15015</v>
      </c>
      <c r="P5417" t="s">
        <v>36579</v>
      </c>
      <c r="Q5417" t="s">
        <v>15013</v>
      </c>
    </row>
    <row r="5418" spans="12:17" x14ac:dyDescent="0.3">
      <c r="L5418">
        <v>5412</v>
      </c>
      <c r="M5418" t="s">
        <v>15016</v>
      </c>
      <c r="N5418" t="s">
        <v>36580</v>
      </c>
      <c r="O5418" t="s">
        <v>15017</v>
      </c>
      <c r="P5418" t="s">
        <v>36581</v>
      </c>
      <c r="Q5418" t="s">
        <v>15016</v>
      </c>
    </row>
    <row r="5419" spans="12:17" x14ac:dyDescent="0.3">
      <c r="L5419">
        <v>5413</v>
      </c>
      <c r="M5419" t="s">
        <v>36582</v>
      </c>
      <c r="N5419" t="s">
        <v>36583</v>
      </c>
      <c r="O5419" t="s">
        <v>36584</v>
      </c>
      <c r="P5419" t="s">
        <v>36585</v>
      </c>
      <c r="Q5419" t="s">
        <v>36582</v>
      </c>
    </row>
    <row r="5420" spans="12:17" x14ac:dyDescent="0.3">
      <c r="L5420">
        <v>5414</v>
      </c>
      <c r="M5420" t="s">
        <v>15018</v>
      </c>
      <c r="N5420" t="s">
        <v>13058</v>
      </c>
      <c r="O5420" t="s">
        <v>15020</v>
      </c>
      <c r="P5420" t="s">
        <v>36586</v>
      </c>
      <c r="Q5420" t="s">
        <v>15018</v>
      </c>
    </row>
    <row r="5421" spans="12:17" x14ac:dyDescent="0.3">
      <c r="L5421">
        <v>5415</v>
      </c>
      <c r="M5421" t="s">
        <v>15021</v>
      </c>
      <c r="N5421" t="s">
        <v>13061</v>
      </c>
      <c r="O5421" t="s">
        <v>36587</v>
      </c>
      <c r="P5421" t="s">
        <v>36588</v>
      </c>
      <c r="Q5421" t="s">
        <v>15021</v>
      </c>
    </row>
    <row r="5422" spans="12:17" x14ac:dyDescent="0.3">
      <c r="L5422">
        <v>5416</v>
      </c>
      <c r="M5422" t="s">
        <v>15023</v>
      </c>
      <c r="N5422" t="s">
        <v>13063</v>
      </c>
      <c r="O5422" t="s">
        <v>36589</v>
      </c>
      <c r="P5422" t="s">
        <v>36590</v>
      </c>
      <c r="Q5422" t="s">
        <v>15023</v>
      </c>
    </row>
    <row r="5423" spans="12:17" x14ac:dyDescent="0.3">
      <c r="L5423">
        <v>5417</v>
      </c>
      <c r="M5423" t="s">
        <v>15025</v>
      </c>
      <c r="N5423" t="s">
        <v>13065</v>
      </c>
      <c r="O5423" t="s">
        <v>15027</v>
      </c>
      <c r="P5423" t="s">
        <v>36591</v>
      </c>
      <c r="Q5423" t="s">
        <v>15025</v>
      </c>
    </row>
    <row r="5424" spans="12:17" x14ac:dyDescent="0.3">
      <c r="L5424">
        <v>5418</v>
      </c>
      <c r="M5424" t="s">
        <v>15028</v>
      </c>
      <c r="N5424" t="s">
        <v>13068</v>
      </c>
      <c r="O5424" t="s">
        <v>15030</v>
      </c>
      <c r="P5424" t="s">
        <v>36592</v>
      </c>
      <c r="Q5424" t="s">
        <v>15028</v>
      </c>
    </row>
    <row r="5425" spans="12:17" x14ac:dyDescent="0.3">
      <c r="L5425">
        <v>5419</v>
      </c>
      <c r="M5425" t="s">
        <v>15031</v>
      </c>
      <c r="N5425" t="s">
        <v>13071</v>
      </c>
      <c r="O5425" t="s">
        <v>15033</v>
      </c>
      <c r="P5425" t="s">
        <v>36593</v>
      </c>
      <c r="Q5425" t="s">
        <v>15031</v>
      </c>
    </row>
    <row r="5426" spans="12:17" x14ac:dyDescent="0.3">
      <c r="L5426">
        <v>5420</v>
      </c>
      <c r="M5426" t="s">
        <v>15034</v>
      </c>
      <c r="N5426" t="s">
        <v>13074</v>
      </c>
      <c r="O5426" t="s">
        <v>15036</v>
      </c>
      <c r="P5426" t="s">
        <v>36594</v>
      </c>
      <c r="Q5426" t="s">
        <v>15034</v>
      </c>
    </row>
    <row r="5427" spans="12:17" x14ac:dyDescent="0.3">
      <c r="L5427">
        <v>5421</v>
      </c>
      <c r="M5427" t="s">
        <v>15037</v>
      </c>
      <c r="N5427" t="s">
        <v>13077</v>
      </c>
      <c r="O5427" t="s">
        <v>15039</v>
      </c>
      <c r="P5427" t="s">
        <v>36595</v>
      </c>
      <c r="Q5427" t="s">
        <v>15037</v>
      </c>
    </row>
    <row r="5428" spans="12:17" x14ac:dyDescent="0.3">
      <c r="L5428">
        <v>5422</v>
      </c>
      <c r="M5428" t="s">
        <v>15040</v>
      </c>
      <c r="N5428" t="s">
        <v>13080</v>
      </c>
      <c r="O5428" t="s">
        <v>15042</v>
      </c>
      <c r="P5428" t="s">
        <v>36596</v>
      </c>
      <c r="Q5428" t="s">
        <v>15040</v>
      </c>
    </row>
    <row r="5429" spans="12:17" x14ac:dyDescent="0.3">
      <c r="L5429">
        <v>5423</v>
      </c>
      <c r="M5429" t="s">
        <v>15043</v>
      </c>
      <c r="N5429" t="s">
        <v>13083</v>
      </c>
      <c r="O5429" t="s">
        <v>15045</v>
      </c>
      <c r="P5429" t="s">
        <v>36597</v>
      </c>
      <c r="Q5429" t="s">
        <v>15043</v>
      </c>
    </row>
    <row r="5430" spans="12:17" x14ac:dyDescent="0.3">
      <c r="L5430">
        <v>5424</v>
      </c>
      <c r="M5430" t="s">
        <v>15046</v>
      </c>
      <c r="N5430" t="s">
        <v>13086</v>
      </c>
      <c r="O5430" t="s">
        <v>15048</v>
      </c>
      <c r="P5430" t="s">
        <v>36598</v>
      </c>
      <c r="Q5430" t="s">
        <v>15046</v>
      </c>
    </row>
    <row r="5431" spans="12:17" x14ac:dyDescent="0.3">
      <c r="L5431">
        <v>5425</v>
      </c>
      <c r="M5431" t="s">
        <v>15049</v>
      </c>
      <c r="N5431" t="s">
        <v>13089</v>
      </c>
      <c r="O5431" t="s">
        <v>15051</v>
      </c>
      <c r="P5431" t="s">
        <v>36599</v>
      </c>
      <c r="Q5431" t="s">
        <v>15049</v>
      </c>
    </row>
    <row r="5432" spans="12:17" x14ac:dyDescent="0.3">
      <c r="L5432">
        <v>5426</v>
      </c>
      <c r="M5432" t="s">
        <v>15052</v>
      </c>
      <c r="N5432" t="s">
        <v>13092</v>
      </c>
      <c r="O5432" t="s">
        <v>15054</v>
      </c>
      <c r="P5432" t="s">
        <v>36600</v>
      </c>
      <c r="Q5432" t="s">
        <v>15052</v>
      </c>
    </row>
    <row r="5433" spans="12:17" x14ac:dyDescent="0.3">
      <c r="L5433">
        <v>5427</v>
      </c>
      <c r="M5433" t="s">
        <v>15055</v>
      </c>
      <c r="N5433" t="s">
        <v>13095</v>
      </c>
      <c r="O5433" t="s">
        <v>15057</v>
      </c>
      <c r="P5433" t="s">
        <v>36601</v>
      </c>
      <c r="Q5433" t="s">
        <v>15055</v>
      </c>
    </row>
    <row r="5434" spans="12:17" x14ac:dyDescent="0.3">
      <c r="L5434">
        <v>5428</v>
      </c>
      <c r="M5434" t="s">
        <v>15058</v>
      </c>
      <c r="N5434" t="s">
        <v>13098</v>
      </c>
      <c r="O5434" t="s">
        <v>15060</v>
      </c>
      <c r="P5434" t="s">
        <v>36602</v>
      </c>
      <c r="Q5434" t="s">
        <v>15058</v>
      </c>
    </row>
    <row r="5435" spans="12:17" x14ac:dyDescent="0.3">
      <c r="L5435">
        <v>5429</v>
      </c>
      <c r="M5435" t="s">
        <v>15061</v>
      </c>
      <c r="N5435" t="s">
        <v>13101</v>
      </c>
      <c r="O5435" t="s">
        <v>15063</v>
      </c>
      <c r="P5435" t="s">
        <v>36603</v>
      </c>
      <c r="Q5435" t="s">
        <v>15061</v>
      </c>
    </row>
    <row r="5436" spans="12:17" x14ac:dyDescent="0.3">
      <c r="L5436">
        <v>5430</v>
      </c>
      <c r="M5436" t="s">
        <v>15064</v>
      </c>
      <c r="N5436" t="s">
        <v>13104</v>
      </c>
      <c r="O5436" t="s">
        <v>15066</v>
      </c>
      <c r="P5436" t="s">
        <v>36604</v>
      </c>
      <c r="Q5436" t="s">
        <v>15064</v>
      </c>
    </row>
    <row r="5437" spans="12:17" x14ac:dyDescent="0.3">
      <c r="L5437">
        <v>5431</v>
      </c>
      <c r="M5437" t="s">
        <v>15067</v>
      </c>
      <c r="N5437" t="s">
        <v>13107</v>
      </c>
      <c r="O5437" t="s">
        <v>15069</v>
      </c>
      <c r="P5437" t="s">
        <v>36605</v>
      </c>
      <c r="Q5437" t="s">
        <v>15067</v>
      </c>
    </row>
    <row r="5438" spans="12:17" x14ac:dyDescent="0.3">
      <c r="L5438">
        <v>5432</v>
      </c>
      <c r="M5438" t="s">
        <v>15070</v>
      </c>
      <c r="N5438" t="s">
        <v>13110</v>
      </c>
      <c r="O5438" t="s">
        <v>15072</v>
      </c>
      <c r="P5438" t="s">
        <v>36606</v>
      </c>
      <c r="Q5438" t="s">
        <v>15070</v>
      </c>
    </row>
    <row r="5439" spans="12:17" x14ac:dyDescent="0.3">
      <c r="L5439">
        <v>5433</v>
      </c>
      <c r="M5439" t="s">
        <v>15073</v>
      </c>
      <c r="N5439" t="s">
        <v>13113</v>
      </c>
      <c r="O5439" t="s">
        <v>15075</v>
      </c>
      <c r="P5439" t="s">
        <v>36607</v>
      </c>
      <c r="Q5439" t="s">
        <v>15073</v>
      </c>
    </row>
    <row r="5440" spans="12:17" x14ac:dyDescent="0.3">
      <c r="L5440">
        <v>5434</v>
      </c>
      <c r="M5440" t="s">
        <v>36608</v>
      </c>
      <c r="N5440" t="s">
        <v>13115</v>
      </c>
      <c r="O5440" t="s">
        <v>15077</v>
      </c>
      <c r="P5440" t="s">
        <v>36609</v>
      </c>
      <c r="Q5440" t="s">
        <v>36608</v>
      </c>
    </row>
    <row r="5441" spans="12:17" x14ac:dyDescent="0.3">
      <c r="L5441">
        <v>5435</v>
      </c>
      <c r="M5441" t="s">
        <v>15078</v>
      </c>
      <c r="N5441" t="s">
        <v>13118</v>
      </c>
      <c r="O5441" t="s">
        <v>15080</v>
      </c>
      <c r="P5441" t="s">
        <v>36610</v>
      </c>
      <c r="Q5441" t="s">
        <v>15078</v>
      </c>
    </row>
    <row r="5442" spans="12:17" x14ac:dyDescent="0.3">
      <c r="L5442">
        <v>5436</v>
      </c>
      <c r="M5442" t="s">
        <v>15081</v>
      </c>
      <c r="N5442" t="s">
        <v>13121</v>
      </c>
      <c r="O5442" t="s">
        <v>15083</v>
      </c>
      <c r="P5442" t="s">
        <v>36611</v>
      </c>
      <c r="Q5442" t="s">
        <v>15081</v>
      </c>
    </row>
    <row r="5443" spans="12:17" x14ac:dyDescent="0.3">
      <c r="L5443">
        <v>5437</v>
      </c>
      <c r="M5443" t="s">
        <v>15084</v>
      </c>
      <c r="N5443" t="s">
        <v>13124</v>
      </c>
      <c r="O5443" t="s">
        <v>15086</v>
      </c>
      <c r="P5443" t="s">
        <v>36612</v>
      </c>
      <c r="Q5443" t="s">
        <v>15084</v>
      </c>
    </row>
    <row r="5444" spans="12:17" x14ac:dyDescent="0.3">
      <c r="L5444">
        <v>5438</v>
      </c>
      <c r="M5444" t="s">
        <v>15087</v>
      </c>
      <c r="N5444" t="s">
        <v>13127</v>
      </c>
      <c r="O5444" t="s">
        <v>15089</v>
      </c>
      <c r="P5444" t="s">
        <v>36613</v>
      </c>
      <c r="Q5444" t="s">
        <v>15087</v>
      </c>
    </row>
    <row r="5445" spans="12:17" x14ac:dyDescent="0.3">
      <c r="L5445">
        <v>5439</v>
      </c>
      <c r="M5445" t="s">
        <v>15090</v>
      </c>
      <c r="N5445" t="s">
        <v>13130</v>
      </c>
      <c r="O5445" t="s">
        <v>15092</v>
      </c>
      <c r="P5445" t="s">
        <v>36614</v>
      </c>
      <c r="Q5445" t="s">
        <v>15090</v>
      </c>
    </row>
    <row r="5446" spans="12:17" x14ac:dyDescent="0.3">
      <c r="L5446">
        <v>5440</v>
      </c>
      <c r="M5446" t="s">
        <v>14995</v>
      </c>
      <c r="N5446" t="s">
        <v>13035</v>
      </c>
      <c r="O5446" t="s">
        <v>26285</v>
      </c>
      <c r="P5446" t="s">
        <v>36615</v>
      </c>
      <c r="Q5446" t="s">
        <v>14995</v>
      </c>
    </row>
    <row r="5447" spans="12:17" x14ac:dyDescent="0.3">
      <c r="L5447">
        <v>5441</v>
      </c>
      <c r="M5447" t="s">
        <v>15093</v>
      </c>
      <c r="N5447" t="s">
        <v>13133</v>
      </c>
      <c r="O5447" t="s">
        <v>15095</v>
      </c>
      <c r="P5447" t="s">
        <v>36616</v>
      </c>
      <c r="Q5447" t="s">
        <v>15093</v>
      </c>
    </row>
    <row r="5448" spans="12:17" x14ac:dyDescent="0.3">
      <c r="L5448">
        <v>5442</v>
      </c>
      <c r="M5448" t="s">
        <v>15096</v>
      </c>
      <c r="N5448" t="s">
        <v>13136</v>
      </c>
      <c r="O5448" t="s">
        <v>15098</v>
      </c>
      <c r="P5448" t="s">
        <v>36617</v>
      </c>
      <c r="Q5448" t="s">
        <v>15096</v>
      </c>
    </row>
    <row r="5449" spans="12:17" x14ac:dyDescent="0.3">
      <c r="L5449">
        <v>5443</v>
      </c>
      <c r="M5449" t="s">
        <v>15099</v>
      </c>
      <c r="N5449" t="s">
        <v>13139</v>
      </c>
      <c r="O5449" t="s">
        <v>15101</v>
      </c>
      <c r="P5449" t="s">
        <v>36618</v>
      </c>
      <c r="Q5449" t="s">
        <v>15099</v>
      </c>
    </row>
    <row r="5450" spans="12:17" x14ac:dyDescent="0.3">
      <c r="L5450">
        <v>5444</v>
      </c>
      <c r="M5450" t="s">
        <v>15102</v>
      </c>
      <c r="N5450" t="s">
        <v>13142</v>
      </c>
      <c r="O5450" t="s">
        <v>15104</v>
      </c>
      <c r="P5450" t="s">
        <v>36619</v>
      </c>
      <c r="Q5450" t="s">
        <v>15102</v>
      </c>
    </row>
    <row r="5451" spans="12:17" x14ac:dyDescent="0.3">
      <c r="L5451">
        <v>5445</v>
      </c>
      <c r="M5451" t="s">
        <v>15105</v>
      </c>
      <c r="N5451" t="s">
        <v>13145</v>
      </c>
      <c r="O5451" t="s">
        <v>15107</v>
      </c>
      <c r="P5451" t="s">
        <v>36620</v>
      </c>
      <c r="Q5451" t="s">
        <v>15105</v>
      </c>
    </row>
    <row r="5452" spans="12:17" x14ac:dyDescent="0.3">
      <c r="L5452">
        <v>5446</v>
      </c>
      <c r="M5452" t="s">
        <v>15108</v>
      </c>
      <c r="N5452" t="s">
        <v>13148</v>
      </c>
      <c r="O5452" t="s">
        <v>15110</v>
      </c>
      <c r="P5452" t="s">
        <v>36621</v>
      </c>
      <c r="Q5452" t="s">
        <v>15108</v>
      </c>
    </row>
    <row r="5453" spans="12:17" x14ac:dyDescent="0.3">
      <c r="L5453">
        <v>5447</v>
      </c>
      <c r="M5453" t="s">
        <v>15111</v>
      </c>
      <c r="N5453" t="s">
        <v>13151</v>
      </c>
      <c r="O5453" t="s">
        <v>15113</v>
      </c>
      <c r="P5453" t="s">
        <v>36622</v>
      </c>
      <c r="Q5453" t="s">
        <v>15111</v>
      </c>
    </row>
    <row r="5454" spans="12:17" x14ac:dyDescent="0.3">
      <c r="L5454">
        <v>5448</v>
      </c>
      <c r="M5454" t="s">
        <v>15114</v>
      </c>
      <c r="N5454" t="s">
        <v>13154</v>
      </c>
      <c r="O5454" t="s">
        <v>15116</v>
      </c>
      <c r="P5454" t="s">
        <v>36623</v>
      </c>
      <c r="Q5454" t="s">
        <v>15114</v>
      </c>
    </row>
    <row r="5455" spans="12:17" x14ac:dyDescent="0.3">
      <c r="L5455">
        <v>5449</v>
      </c>
      <c r="M5455" t="s">
        <v>15117</v>
      </c>
      <c r="N5455" t="s">
        <v>13157</v>
      </c>
      <c r="O5455" t="s">
        <v>15119</v>
      </c>
      <c r="P5455" t="s">
        <v>36624</v>
      </c>
      <c r="Q5455" t="s">
        <v>15117</v>
      </c>
    </row>
    <row r="5456" spans="12:17" x14ac:dyDescent="0.3">
      <c r="L5456">
        <v>5450</v>
      </c>
      <c r="M5456" t="s">
        <v>15120</v>
      </c>
      <c r="N5456" t="s">
        <v>13160</v>
      </c>
      <c r="O5456" t="s">
        <v>15122</v>
      </c>
      <c r="P5456" t="s">
        <v>36625</v>
      </c>
      <c r="Q5456" t="s">
        <v>15120</v>
      </c>
    </row>
    <row r="5457" spans="12:17" x14ac:dyDescent="0.3">
      <c r="L5457">
        <v>5451</v>
      </c>
      <c r="M5457" t="s">
        <v>15123</v>
      </c>
      <c r="N5457" t="s">
        <v>13163</v>
      </c>
      <c r="O5457" t="s">
        <v>15125</v>
      </c>
      <c r="P5457" t="s">
        <v>36626</v>
      </c>
      <c r="Q5457" t="s">
        <v>15123</v>
      </c>
    </row>
    <row r="5458" spans="12:17" x14ac:dyDescent="0.3">
      <c r="L5458">
        <v>5452</v>
      </c>
      <c r="M5458" t="s">
        <v>15126</v>
      </c>
      <c r="N5458" t="s">
        <v>13166</v>
      </c>
      <c r="O5458" t="s">
        <v>15128</v>
      </c>
      <c r="P5458" t="s">
        <v>36627</v>
      </c>
      <c r="Q5458" t="s">
        <v>15126</v>
      </c>
    </row>
    <row r="5459" spans="12:17" x14ac:dyDescent="0.3">
      <c r="L5459">
        <v>5453</v>
      </c>
      <c r="M5459" t="s">
        <v>15129</v>
      </c>
      <c r="N5459" t="s">
        <v>13169</v>
      </c>
      <c r="O5459" t="s">
        <v>15131</v>
      </c>
      <c r="P5459" t="s">
        <v>36628</v>
      </c>
      <c r="Q5459" t="s">
        <v>15129</v>
      </c>
    </row>
    <row r="5460" spans="12:17" x14ac:dyDescent="0.3">
      <c r="L5460">
        <v>5454</v>
      </c>
      <c r="M5460" t="s">
        <v>15132</v>
      </c>
      <c r="N5460" t="s">
        <v>13172</v>
      </c>
      <c r="O5460" t="s">
        <v>15134</v>
      </c>
      <c r="P5460" t="s">
        <v>36629</v>
      </c>
      <c r="Q5460" t="s">
        <v>15132</v>
      </c>
    </row>
    <row r="5461" spans="12:17" x14ac:dyDescent="0.3">
      <c r="L5461">
        <v>5455</v>
      </c>
      <c r="M5461" t="s">
        <v>15135</v>
      </c>
      <c r="N5461" t="s">
        <v>13175</v>
      </c>
      <c r="O5461" t="s">
        <v>15137</v>
      </c>
      <c r="P5461" t="s">
        <v>36630</v>
      </c>
      <c r="Q5461" t="s">
        <v>15135</v>
      </c>
    </row>
    <row r="5462" spans="12:17" x14ac:dyDescent="0.3">
      <c r="L5462">
        <v>5456</v>
      </c>
      <c r="M5462" t="s">
        <v>15138</v>
      </c>
      <c r="N5462" t="s">
        <v>13178</v>
      </c>
      <c r="O5462" t="s">
        <v>15140</v>
      </c>
      <c r="P5462" t="s">
        <v>36631</v>
      </c>
      <c r="Q5462" t="s">
        <v>15138</v>
      </c>
    </row>
    <row r="5463" spans="12:17" x14ac:dyDescent="0.3">
      <c r="L5463">
        <v>5457</v>
      </c>
      <c r="M5463" t="s">
        <v>15141</v>
      </c>
      <c r="N5463" t="s">
        <v>13181</v>
      </c>
      <c r="O5463" t="s">
        <v>15143</v>
      </c>
      <c r="P5463" t="s">
        <v>36632</v>
      </c>
      <c r="Q5463" t="s">
        <v>15141</v>
      </c>
    </row>
    <row r="5464" spans="12:17" x14ac:dyDescent="0.3">
      <c r="L5464">
        <v>5458</v>
      </c>
      <c r="M5464" t="s">
        <v>15144</v>
      </c>
      <c r="N5464" t="s">
        <v>13184</v>
      </c>
      <c r="O5464" t="s">
        <v>15146</v>
      </c>
      <c r="P5464" t="s">
        <v>36633</v>
      </c>
      <c r="Q5464" t="s">
        <v>15144</v>
      </c>
    </row>
    <row r="5465" spans="12:17" x14ac:dyDescent="0.3">
      <c r="L5465">
        <v>5459</v>
      </c>
      <c r="M5465" t="s">
        <v>15147</v>
      </c>
      <c r="N5465" t="s">
        <v>13187</v>
      </c>
      <c r="O5465" t="s">
        <v>15149</v>
      </c>
      <c r="P5465" t="s">
        <v>36634</v>
      </c>
      <c r="Q5465" t="s">
        <v>15147</v>
      </c>
    </row>
    <row r="5466" spans="12:17" x14ac:dyDescent="0.3">
      <c r="L5466">
        <v>5460</v>
      </c>
      <c r="M5466" t="s">
        <v>15150</v>
      </c>
      <c r="N5466" t="s">
        <v>13190</v>
      </c>
      <c r="O5466" t="s">
        <v>15152</v>
      </c>
      <c r="P5466" t="s">
        <v>36635</v>
      </c>
      <c r="Q5466" t="s">
        <v>15150</v>
      </c>
    </row>
    <row r="5467" spans="12:17" x14ac:dyDescent="0.3">
      <c r="L5467">
        <v>5461</v>
      </c>
      <c r="M5467" t="s">
        <v>15153</v>
      </c>
      <c r="N5467" t="s">
        <v>13193</v>
      </c>
      <c r="O5467" t="s">
        <v>15155</v>
      </c>
      <c r="P5467" t="s">
        <v>36636</v>
      </c>
      <c r="Q5467" t="s">
        <v>15153</v>
      </c>
    </row>
    <row r="5468" spans="12:17" x14ac:dyDescent="0.3">
      <c r="L5468">
        <v>5462</v>
      </c>
      <c r="M5468" t="s">
        <v>15156</v>
      </c>
      <c r="N5468" t="s">
        <v>13196</v>
      </c>
      <c r="O5468" t="s">
        <v>15158</v>
      </c>
      <c r="P5468" t="s">
        <v>36637</v>
      </c>
      <c r="Q5468" t="s">
        <v>15156</v>
      </c>
    </row>
    <row r="5469" spans="12:17" x14ac:dyDescent="0.3">
      <c r="L5469">
        <v>5463</v>
      </c>
      <c r="M5469" t="s">
        <v>15159</v>
      </c>
      <c r="N5469" t="s">
        <v>13199</v>
      </c>
      <c r="O5469" t="s">
        <v>15161</v>
      </c>
      <c r="P5469" t="s">
        <v>36638</v>
      </c>
      <c r="Q5469" t="s">
        <v>15159</v>
      </c>
    </row>
    <row r="5470" spans="12:17" x14ac:dyDescent="0.3">
      <c r="L5470">
        <v>5464</v>
      </c>
      <c r="M5470" t="s">
        <v>15162</v>
      </c>
      <c r="N5470" t="s">
        <v>13202</v>
      </c>
      <c r="O5470" t="s">
        <v>15164</v>
      </c>
      <c r="P5470" t="s">
        <v>36639</v>
      </c>
      <c r="Q5470" t="s">
        <v>15162</v>
      </c>
    </row>
    <row r="5471" spans="12:17" x14ac:dyDescent="0.3">
      <c r="L5471">
        <v>5465</v>
      </c>
      <c r="M5471" t="s">
        <v>15165</v>
      </c>
      <c r="N5471" t="s">
        <v>13205</v>
      </c>
      <c r="O5471" t="s">
        <v>15167</v>
      </c>
      <c r="P5471" t="s">
        <v>36640</v>
      </c>
      <c r="Q5471" t="s">
        <v>15165</v>
      </c>
    </row>
    <row r="5472" spans="12:17" x14ac:dyDescent="0.3">
      <c r="L5472">
        <v>5466</v>
      </c>
      <c r="M5472" t="s">
        <v>27200</v>
      </c>
      <c r="N5472" t="s">
        <v>13207</v>
      </c>
      <c r="O5472" t="s">
        <v>15169</v>
      </c>
      <c r="P5472" t="s">
        <v>36641</v>
      </c>
      <c r="Q5472" t="s">
        <v>27200</v>
      </c>
    </row>
    <row r="5473" spans="12:17" x14ac:dyDescent="0.3">
      <c r="L5473">
        <v>5467</v>
      </c>
      <c r="M5473" t="s">
        <v>27201</v>
      </c>
      <c r="N5473" t="s">
        <v>13209</v>
      </c>
      <c r="O5473" t="s">
        <v>15171</v>
      </c>
      <c r="P5473" t="s">
        <v>36642</v>
      </c>
      <c r="Q5473" t="s">
        <v>27201</v>
      </c>
    </row>
    <row r="5474" spans="12:17" x14ac:dyDescent="0.3">
      <c r="L5474">
        <v>5468</v>
      </c>
      <c r="M5474" t="s">
        <v>27202</v>
      </c>
      <c r="N5474" t="s">
        <v>13211</v>
      </c>
      <c r="O5474" t="s">
        <v>15173</v>
      </c>
      <c r="P5474" t="s">
        <v>36643</v>
      </c>
      <c r="Q5474" t="s">
        <v>27202</v>
      </c>
    </row>
    <row r="5475" spans="12:17" x14ac:dyDescent="0.3">
      <c r="L5475">
        <v>5469</v>
      </c>
      <c r="M5475" t="s">
        <v>15174</v>
      </c>
      <c r="N5475" t="s">
        <v>13214</v>
      </c>
      <c r="O5475" t="s">
        <v>15176</v>
      </c>
      <c r="P5475" t="s">
        <v>36644</v>
      </c>
      <c r="Q5475" t="s">
        <v>15174</v>
      </c>
    </row>
    <row r="5476" spans="12:17" x14ac:dyDescent="0.3">
      <c r="L5476">
        <v>5470</v>
      </c>
      <c r="M5476" t="s">
        <v>15177</v>
      </c>
      <c r="N5476" t="s">
        <v>13217</v>
      </c>
      <c r="O5476" t="s">
        <v>15179</v>
      </c>
      <c r="P5476" t="s">
        <v>36645</v>
      </c>
      <c r="Q5476" t="s">
        <v>15177</v>
      </c>
    </row>
    <row r="5477" spans="12:17" x14ac:dyDescent="0.3">
      <c r="L5477">
        <v>5471</v>
      </c>
      <c r="M5477" t="s">
        <v>15180</v>
      </c>
      <c r="N5477" t="s">
        <v>13220</v>
      </c>
      <c r="O5477" t="s">
        <v>15182</v>
      </c>
      <c r="P5477" t="s">
        <v>36646</v>
      </c>
      <c r="Q5477" t="s">
        <v>15180</v>
      </c>
    </row>
    <row r="5478" spans="12:17" x14ac:dyDescent="0.3">
      <c r="L5478">
        <v>5472</v>
      </c>
      <c r="M5478" t="s">
        <v>15183</v>
      </c>
      <c r="N5478" t="s">
        <v>13223</v>
      </c>
      <c r="O5478" t="s">
        <v>15185</v>
      </c>
      <c r="P5478" t="s">
        <v>36647</v>
      </c>
      <c r="Q5478" t="s">
        <v>15183</v>
      </c>
    </row>
    <row r="5479" spans="12:17" x14ac:dyDescent="0.3">
      <c r="L5479">
        <v>5473</v>
      </c>
      <c r="M5479" t="s">
        <v>15186</v>
      </c>
      <c r="N5479" t="s">
        <v>13226</v>
      </c>
      <c r="O5479" t="s">
        <v>15188</v>
      </c>
      <c r="P5479" t="s">
        <v>36648</v>
      </c>
      <c r="Q5479" t="s">
        <v>15186</v>
      </c>
    </row>
    <row r="5480" spans="12:17" x14ac:dyDescent="0.3">
      <c r="L5480">
        <v>5474</v>
      </c>
      <c r="M5480" t="s">
        <v>15189</v>
      </c>
      <c r="N5480" t="s">
        <v>13229</v>
      </c>
      <c r="O5480" t="s">
        <v>15191</v>
      </c>
      <c r="P5480" t="s">
        <v>36649</v>
      </c>
      <c r="Q5480" t="s">
        <v>15189</v>
      </c>
    </row>
    <row r="5481" spans="12:17" x14ac:dyDescent="0.3">
      <c r="L5481">
        <v>5475</v>
      </c>
      <c r="M5481" t="s">
        <v>15192</v>
      </c>
      <c r="N5481" t="s">
        <v>13232</v>
      </c>
      <c r="O5481" t="s">
        <v>15194</v>
      </c>
      <c r="P5481" t="s">
        <v>36650</v>
      </c>
      <c r="Q5481" t="s">
        <v>15192</v>
      </c>
    </row>
    <row r="5482" spans="12:17" x14ac:dyDescent="0.3">
      <c r="L5482">
        <v>5476</v>
      </c>
      <c r="M5482" t="s">
        <v>15195</v>
      </c>
      <c r="N5482" t="s">
        <v>13226</v>
      </c>
      <c r="O5482" t="s">
        <v>15196</v>
      </c>
      <c r="P5482" t="s">
        <v>36651</v>
      </c>
      <c r="Q5482" t="s">
        <v>15195</v>
      </c>
    </row>
    <row r="5483" spans="12:17" x14ac:dyDescent="0.3">
      <c r="L5483">
        <v>5477</v>
      </c>
      <c r="M5483" t="s">
        <v>15197</v>
      </c>
      <c r="N5483" t="s">
        <v>13229</v>
      </c>
      <c r="O5483" t="s">
        <v>15198</v>
      </c>
      <c r="P5483" t="s">
        <v>36652</v>
      </c>
      <c r="Q5483" t="s">
        <v>15197</v>
      </c>
    </row>
    <row r="5484" spans="12:17" x14ac:dyDescent="0.3">
      <c r="L5484">
        <v>5478</v>
      </c>
      <c r="M5484" t="s">
        <v>15199</v>
      </c>
      <c r="N5484" t="s">
        <v>13239</v>
      </c>
      <c r="O5484" t="s">
        <v>15201</v>
      </c>
      <c r="P5484" t="s">
        <v>36653</v>
      </c>
      <c r="Q5484" t="s">
        <v>15199</v>
      </c>
    </row>
    <row r="5485" spans="12:17" x14ac:dyDescent="0.3">
      <c r="L5485">
        <v>5479</v>
      </c>
      <c r="M5485" t="s">
        <v>15202</v>
      </c>
      <c r="N5485" t="s">
        <v>13017</v>
      </c>
      <c r="O5485" t="s">
        <v>36562</v>
      </c>
      <c r="P5485" t="s">
        <v>36654</v>
      </c>
      <c r="Q5485" t="s">
        <v>15202</v>
      </c>
    </row>
    <row r="5486" spans="12:17" x14ac:dyDescent="0.3">
      <c r="L5486">
        <v>5480</v>
      </c>
      <c r="M5486" t="s">
        <v>15203</v>
      </c>
      <c r="N5486" t="s">
        <v>13019</v>
      </c>
      <c r="O5486" t="s">
        <v>14981</v>
      </c>
      <c r="P5486" t="s">
        <v>36655</v>
      </c>
      <c r="Q5486" t="s">
        <v>15203</v>
      </c>
    </row>
    <row r="5487" spans="12:17" x14ac:dyDescent="0.3">
      <c r="L5487">
        <v>5481</v>
      </c>
      <c r="M5487" t="s">
        <v>15204</v>
      </c>
      <c r="N5487" t="s">
        <v>13022</v>
      </c>
      <c r="O5487" t="s">
        <v>14984</v>
      </c>
      <c r="P5487" t="s">
        <v>36656</v>
      </c>
      <c r="Q5487" t="s">
        <v>15204</v>
      </c>
    </row>
    <row r="5488" spans="12:17" x14ac:dyDescent="0.3">
      <c r="L5488">
        <v>5482</v>
      </c>
      <c r="M5488" t="s">
        <v>15205</v>
      </c>
      <c r="N5488" t="s">
        <v>13025</v>
      </c>
      <c r="O5488" t="s">
        <v>14987</v>
      </c>
      <c r="P5488" t="s">
        <v>36657</v>
      </c>
      <c r="Q5488" t="s">
        <v>15205</v>
      </c>
    </row>
    <row r="5489" spans="12:17" x14ac:dyDescent="0.3">
      <c r="L5489">
        <v>5483</v>
      </c>
      <c r="M5489" t="s">
        <v>15206</v>
      </c>
      <c r="N5489" t="s">
        <v>13028</v>
      </c>
      <c r="O5489" t="s">
        <v>14990</v>
      </c>
      <c r="P5489" t="s">
        <v>36658</v>
      </c>
      <c r="Q5489" t="s">
        <v>15206</v>
      </c>
    </row>
    <row r="5490" spans="12:17" x14ac:dyDescent="0.3">
      <c r="L5490">
        <v>5484</v>
      </c>
      <c r="M5490" t="s">
        <v>15207</v>
      </c>
      <c r="N5490" t="s">
        <v>13031</v>
      </c>
      <c r="O5490" t="s">
        <v>14993</v>
      </c>
      <c r="P5490" t="s">
        <v>36659</v>
      </c>
      <c r="Q5490" t="s">
        <v>15207</v>
      </c>
    </row>
    <row r="5491" spans="12:17" x14ac:dyDescent="0.3">
      <c r="L5491">
        <v>5485</v>
      </c>
      <c r="M5491" t="s">
        <v>15208</v>
      </c>
      <c r="N5491" t="s">
        <v>36569</v>
      </c>
      <c r="O5491" t="s">
        <v>36570</v>
      </c>
      <c r="P5491" t="s">
        <v>26276</v>
      </c>
      <c r="Q5491" t="s">
        <v>15208</v>
      </c>
    </row>
    <row r="5492" spans="12:17" x14ac:dyDescent="0.3">
      <c r="L5492">
        <v>5486</v>
      </c>
      <c r="M5492" t="s">
        <v>15210</v>
      </c>
      <c r="N5492" t="s">
        <v>13037</v>
      </c>
      <c r="O5492" t="s">
        <v>26277</v>
      </c>
      <c r="P5492" t="s">
        <v>36660</v>
      </c>
      <c r="Q5492" t="s">
        <v>15210</v>
      </c>
    </row>
    <row r="5493" spans="12:17" x14ac:dyDescent="0.3">
      <c r="L5493">
        <v>5487</v>
      </c>
      <c r="M5493" t="s">
        <v>15211</v>
      </c>
      <c r="N5493" t="s">
        <v>13039</v>
      </c>
      <c r="O5493" t="s">
        <v>26278</v>
      </c>
      <c r="P5493" t="s">
        <v>36661</v>
      </c>
      <c r="Q5493" t="s">
        <v>15211</v>
      </c>
    </row>
    <row r="5494" spans="12:17" x14ac:dyDescent="0.3">
      <c r="L5494">
        <v>5488</v>
      </c>
      <c r="M5494" t="s">
        <v>15212</v>
      </c>
      <c r="N5494" t="s">
        <v>13041</v>
      </c>
      <c r="O5494" t="s">
        <v>26279</v>
      </c>
      <c r="P5494" t="s">
        <v>36662</v>
      </c>
      <c r="Q5494" t="s">
        <v>15212</v>
      </c>
    </row>
    <row r="5495" spans="12:17" x14ac:dyDescent="0.3">
      <c r="L5495">
        <v>5489</v>
      </c>
      <c r="M5495" t="s">
        <v>15213</v>
      </c>
      <c r="N5495" t="s">
        <v>13043</v>
      </c>
      <c r="O5495" t="s">
        <v>26280</v>
      </c>
      <c r="P5495" t="s">
        <v>36663</v>
      </c>
      <c r="Q5495" t="s">
        <v>15213</v>
      </c>
    </row>
    <row r="5496" spans="12:17" x14ac:dyDescent="0.3">
      <c r="L5496">
        <v>5490</v>
      </c>
      <c r="M5496" t="s">
        <v>15214</v>
      </c>
      <c r="N5496" t="s">
        <v>13045</v>
      </c>
      <c r="O5496" t="s">
        <v>26281</v>
      </c>
      <c r="P5496" t="s">
        <v>36664</v>
      </c>
      <c r="Q5496" t="s">
        <v>15214</v>
      </c>
    </row>
    <row r="5497" spans="12:17" x14ac:dyDescent="0.3">
      <c r="L5497">
        <v>5491</v>
      </c>
      <c r="M5497" t="s">
        <v>15215</v>
      </c>
      <c r="N5497" t="s">
        <v>26229</v>
      </c>
      <c r="O5497" t="s">
        <v>15008</v>
      </c>
      <c r="P5497" t="s">
        <v>36665</v>
      </c>
      <c r="Q5497" t="s">
        <v>15215</v>
      </c>
    </row>
    <row r="5498" spans="12:17" x14ac:dyDescent="0.3">
      <c r="L5498">
        <v>5492</v>
      </c>
      <c r="M5498" t="s">
        <v>15216</v>
      </c>
      <c r="N5498" t="s">
        <v>26230</v>
      </c>
      <c r="O5498" t="s">
        <v>15010</v>
      </c>
      <c r="P5498" t="s">
        <v>36666</v>
      </c>
      <c r="Q5498" t="s">
        <v>15216</v>
      </c>
    </row>
    <row r="5499" spans="12:17" x14ac:dyDescent="0.3">
      <c r="L5499">
        <v>5493</v>
      </c>
      <c r="M5499" t="s">
        <v>15217</v>
      </c>
      <c r="N5499" t="s">
        <v>26231</v>
      </c>
      <c r="O5499" t="s">
        <v>15012</v>
      </c>
      <c r="P5499" t="s">
        <v>36667</v>
      </c>
      <c r="Q5499" t="s">
        <v>15217</v>
      </c>
    </row>
    <row r="5500" spans="12:17" x14ac:dyDescent="0.3">
      <c r="L5500">
        <v>5494</v>
      </c>
      <c r="M5500" t="s">
        <v>15218</v>
      </c>
      <c r="N5500" t="s">
        <v>13053</v>
      </c>
      <c r="O5500" t="s">
        <v>15015</v>
      </c>
      <c r="P5500" t="s">
        <v>36668</v>
      </c>
      <c r="Q5500" t="s">
        <v>15218</v>
      </c>
    </row>
    <row r="5501" spans="12:17" x14ac:dyDescent="0.3">
      <c r="L5501">
        <v>5495</v>
      </c>
      <c r="M5501" t="s">
        <v>15219</v>
      </c>
      <c r="N5501" t="s">
        <v>36580</v>
      </c>
      <c r="O5501" t="s">
        <v>15017</v>
      </c>
      <c r="P5501" t="s">
        <v>36669</v>
      </c>
      <c r="Q5501" t="s">
        <v>15219</v>
      </c>
    </row>
    <row r="5502" spans="12:17" x14ac:dyDescent="0.3">
      <c r="L5502">
        <v>5496</v>
      </c>
      <c r="M5502" t="s">
        <v>36670</v>
      </c>
      <c r="N5502" t="s">
        <v>36583</v>
      </c>
      <c r="O5502" t="s">
        <v>36584</v>
      </c>
      <c r="P5502" t="s">
        <v>36671</v>
      </c>
      <c r="Q5502" t="s">
        <v>36670</v>
      </c>
    </row>
    <row r="5503" spans="12:17" x14ac:dyDescent="0.3">
      <c r="L5503">
        <v>5497</v>
      </c>
      <c r="M5503" t="s">
        <v>15220</v>
      </c>
      <c r="N5503" t="s">
        <v>13058</v>
      </c>
      <c r="O5503" t="s">
        <v>15020</v>
      </c>
      <c r="P5503" t="s">
        <v>36672</v>
      </c>
      <c r="Q5503" t="s">
        <v>15220</v>
      </c>
    </row>
    <row r="5504" spans="12:17" x14ac:dyDescent="0.3">
      <c r="L5504">
        <v>5498</v>
      </c>
      <c r="M5504" t="s">
        <v>15221</v>
      </c>
      <c r="N5504" t="s">
        <v>13061</v>
      </c>
      <c r="O5504" t="s">
        <v>36587</v>
      </c>
      <c r="P5504" t="s">
        <v>36673</v>
      </c>
      <c r="Q5504" t="s">
        <v>15221</v>
      </c>
    </row>
    <row r="5505" spans="12:17" x14ac:dyDescent="0.3">
      <c r="L5505">
        <v>5499</v>
      </c>
      <c r="M5505" t="s">
        <v>15222</v>
      </c>
      <c r="N5505" t="s">
        <v>13063</v>
      </c>
      <c r="O5505" t="s">
        <v>36589</v>
      </c>
      <c r="P5505" t="s">
        <v>36674</v>
      </c>
      <c r="Q5505" t="s">
        <v>15222</v>
      </c>
    </row>
    <row r="5506" spans="12:17" x14ac:dyDescent="0.3">
      <c r="L5506">
        <v>5500</v>
      </c>
      <c r="M5506" t="s">
        <v>15223</v>
      </c>
      <c r="N5506" t="s">
        <v>13065</v>
      </c>
      <c r="O5506" t="s">
        <v>15027</v>
      </c>
      <c r="P5506" t="s">
        <v>36675</v>
      </c>
      <c r="Q5506" t="s">
        <v>15223</v>
      </c>
    </row>
    <row r="5507" spans="12:17" x14ac:dyDescent="0.3">
      <c r="L5507">
        <v>5501</v>
      </c>
      <c r="M5507" t="s">
        <v>15224</v>
      </c>
      <c r="N5507" t="s">
        <v>13068</v>
      </c>
      <c r="O5507" t="s">
        <v>15030</v>
      </c>
      <c r="P5507" t="s">
        <v>36676</v>
      </c>
      <c r="Q5507" t="s">
        <v>15224</v>
      </c>
    </row>
    <row r="5508" spans="12:17" x14ac:dyDescent="0.3">
      <c r="L5508">
        <v>5502</v>
      </c>
      <c r="M5508" t="s">
        <v>15225</v>
      </c>
      <c r="N5508" t="s">
        <v>13071</v>
      </c>
      <c r="O5508" t="s">
        <v>15033</v>
      </c>
      <c r="P5508" t="s">
        <v>36677</v>
      </c>
      <c r="Q5508" t="s">
        <v>15225</v>
      </c>
    </row>
    <row r="5509" spans="12:17" x14ac:dyDescent="0.3">
      <c r="L5509">
        <v>5503</v>
      </c>
      <c r="M5509" t="s">
        <v>15226</v>
      </c>
      <c r="N5509" t="s">
        <v>13074</v>
      </c>
      <c r="O5509" t="s">
        <v>15036</v>
      </c>
      <c r="P5509" t="s">
        <v>36678</v>
      </c>
      <c r="Q5509" t="s">
        <v>15226</v>
      </c>
    </row>
    <row r="5510" spans="12:17" x14ac:dyDescent="0.3">
      <c r="L5510">
        <v>5504</v>
      </c>
      <c r="M5510" t="s">
        <v>15227</v>
      </c>
      <c r="N5510" t="s">
        <v>13077</v>
      </c>
      <c r="O5510" t="s">
        <v>15039</v>
      </c>
      <c r="P5510" t="s">
        <v>36679</v>
      </c>
      <c r="Q5510" t="s">
        <v>15227</v>
      </c>
    </row>
    <row r="5511" spans="12:17" x14ac:dyDescent="0.3">
      <c r="L5511">
        <v>5505</v>
      </c>
      <c r="M5511" t="s">
        <v>15228</v>
      </c>
      <c r="N5511" t="s">
        <v>13080</v>
      </c>
      <c r="O5511" t="s">
        <v>15042</v>
      </c>
      <c r="P5511" t="s">
        <v>36680</v>
      </c>
      <c r="Q5511" t="s">
        <v>15228</v>
      </c>
    </row>
    <row r="5512" spans="12:17" x14ac:dyDescent="0.3">
      <c r="L5512">
        <v>5506</v>
      </c>
      <c r="M5512" t="s">
        <v>15229</v>
      </c>
      <c r="N5512" t="s">
        <v>13083</v>
      </c>
      <c r="O5512" t="s">
        <v>15045</v>
      </c>
      <c r="P5512" t="s">
        <v>36681</v>
      </c>
      <c r="Q5512" t="s">
        <v>15229</v>
      </c>
    </row>
    <row r="5513" spans="12:17" x14ac:dyDescent="0.3">
      <c r="L5513">
        <v>5507</v>
      </c>
      <c r="M5513" t="s">
        <v>15230</v>
      </c>
      <c r="N5513" t="s">
        <v>13086</v>
      </c>
      <c r="O5513" t="s">
        <v>15048</v>
      </c>
      <c r="P5513" t="s">
        <v>36682</v>
      </c>
      <c r="Q5513" t="s">
        <v>15230</v>
      </c>
    </row>
    <row r="5514" spans="12:17" x14ac:dyDescent="0.3">
      <c r="L5514">
        <v>5508</v>
      </c>
      <c r="M5514" t="s">
        <v>15231</v>
      </c>
      <c r="N5514" t="s">
        <v>13089</v>
      </c>
      <c r="O5514" t="s">
        <v>15051</v>
      </c>
      <c r="P5514" t="s">
        <v>36683</v>
      </c>
      <c r="Q5514" t="s">
        <v>15231</v>
      </c>
    </row>
    <row r="5515" spans="12:17" x14ac:dyDescent="0.3">
      <c r="L5515">
        <v>5509</v>
      </c>
      <c r="M5515" t="s">
        <v>15232</v>
      </c>
      <c r="N5515" t="s">
        <v>13092</v>
      </c>
      <c r="O5515" t="s">
        <v>15054</v>
      </c>
      <c r="P5515" t="s">
        <v>36684</v>
      </c>
      <c r="Q5515" t="s">
        <v>15232</v>
      </c>
    </row>
    <row r="5516" spans="12:17" x14ac:dyDescent="0.3">
      <c r="L5516">
        <v>5510</v>
      </c>
      <c r="M5516" t="s">
        <v>15233</v>
      </c>
      <c r="N5516" t="s">
        <v>13095</v>
      </c>
      <c r="O5516" t="s">
        <v>15057</v>
      </c>
      <c r="P5516" t="s">
        <v>36685</v>
      </c>
      <c r="Q5516" t="s">
        <v>15233</v>
      </c>
    </row>
    <row r="5517" spans="12:17" x14ac:dyDescent="0.3">
      <c r="L5517">
        <v>5511</v>
      </c>
      <c r="M5517" t="s">
        <v>15234</v>
      </c>
      <c r="N5517" t="s">
        <v>13098</v>
      </c>
      <c r="O5517" t="s">
        <v>15060</v>
      </c>
      <c r="P5517" t="s">
        <v>36686</v>
      </c>
      <c r="Q5517" t="s">
        <v>15234</v>
      </c>
    </row>
    <row r="5518" spans="12:17" x14ac:dyDescent="0.3">
      <c r="L5518">
        <v>5512</v>
      </c>
      <c r="M5518" t="s">
        <v>15235</v>
      </c>
      <c r="N5518" t="s">
        <v>13101</v>
      </c>
      <c r="O5518" t="s">
        <v>15063</v>
      </c>
      <c r="P5518" t="s">
        <v>36687</v>
      </c>
      <c r="Q5518" t="s">
        <v>15235</v>
      </c>
    </row>
    <row r="5519" spans="12:17" x14ac:dyDescent="0.3">
      <c r="L5519">
        <v>5513</v>
      </c>
      <c r="M5519" t="s">
        <v>15236</v>
      </c>
      <c r="N5519" t="s">
        <v>13104</v>
      </c>
      <c r="O5519" t="s">
        <v>15066</v>
      </c>
      <c r="P5519" t="s">
        <v>36688</v>
      </c>
      <c r="Q5519" t="s">
        <v>15236</v>
      </c>
    </row>
    <row r="5520" spans="12:17" x14ac:dyDescent="0.3">
      <c r="L5520">
        <v>5514</v>
      </c>
      <c r="M5520" t="s">
        <v>15237</v>
      </c>
      <c r="N5520" t="s">
        <v>13107</v>
      </c>
      <c r="O5520" t="s">
        <v>15069</v>
      </c>
      <c r="P5520" t="s">
        <v>36689</v>
      </c>
      <c r="Q5520" t="s">
        <v>15237</v>
      </c>
    </row>
    <row r="5521" spans="12:17" x14ac:dyDescent="0.3">
      <c r="L5521">
        <v>5515</v>
      </c>
      <c r="M5521" t="s">
        <v>15238</v>
      </c>
      <c r="N5521" t="s">
        <v>13110</v>
      </c>
      <c r="O5521" t="s">
        <v>15072</v>
      </c>
      <c r="P5521" t="s">
        <v>36690</v>
      </c>
      <c r="Q5521" t="s">
        <v>15238</v>
      </c>
    </row>
    <row r="5522" spans="12:17" x14ac:dyDescent="0.3">
      <c r="L5522">
        <v>5516</v>
      </c>
      <c r="M5522" t="s">
        <v>15239</v>
      </c>
      <c r="N5522" t="s">
        <v>13113</v>
      </c>
      <c r="O5522" t="s">
        <v>15075</v>
      </c>
      <c r="P5522" t="s">
        <v>36691</v>
      </c>
      <c r="Q5522" t="s">
        <v>15239</v>
      </c>
    </row>
    <row r="5523" spans="12:17" x14ac:dyDescent="0.3">
      <c r="L5523">
        <v>5517</v>
      </c>
      <c r="M5523" t="s">
        <v>36692</v>
      </c>
      <c r="N5523" t="s">
        <v>13115</v>
      </c>
      <c r="O5523" t="s">
        <v>15077</v>
      </c>
      <c r="P5523" t="s">
        <v>36693</v>
      </c>
      <c r="Q5523" t="s">
        <v>36692</v>
      </c>
    </row>
    <row r="5524" spans="12:17" x14ac:dyDescent="0.3">
      <c r="L5524">
        <v>5518</v>
      </c>
      <c r="M5524" t="s">
        <v>15240</v>
      </c>
      <c r="N5524" t="s">
        <v>13118</v>
      </c>
      <c r="O5524" t="s">
        <v>15080</v>
      </c>
      <c r="P5524" t="s">
        <v>36694</v>
      </c>
      <c r="Q5524" t="s">
        <v>15240</v>
      </c>
    </row>
    <row r="5525" spans="12:17" x14ac:dyDescent="0.3">
      <c r="L5525">
        <v>5519</v>
      </c>
      <c r="M5525" t="s">
        <v>15241</v>
      </c>
      <c r="N5525" t="s">
        <v>13121</v>
      </c>
      <c r="O5525" t="s">
        <v>15083</v>
      </c>
      <c r="P5525" t="s">
        <v>36695</v>
      </c>
      <c r="Q5525" t="s">
        <v>15241</v>
      </c>
    </row>
    <row r="5526" spans="12:17" x14ac:dyDescent="0.3">
      <c r="L5526">
        <v>5520</v>
      </c>
      <c r="M5526" t="s">
        <v>15242</v>
      </c>
      <c r="N5526" t="s">
        <v>13124</v>
      </c>
      <c r="O5526" t="s">
        <v>15086</v>
      </c>
      <c r="P5526" t="s">
        <v>36696</v>
      </c>
      <c r="Q5526" t="s">
        <v>15242</v>
      </c>
    </row>
    <row r="5527" spans="12:17" x14ac:dyDescent="0.3">
      <c r="L5527">
        <v>5521</v>
      </c>
      <c r="M5527" t="s">
        <v>15243</v>
      </c>
      <c r="N5527" t="s">
        <v>13127</v>
      </c>
      <c r="O5527" t="s">
        <v>15089</v>
      </c>
      <c r="P5527" t="s">
        <v>36697</v>
      </c>
      <c r="Q5527" t="s">
        <v>15243</v>
      </c>
    </row>
    <row r="5528" spans="12:17" x14ac:dyDescent="0.3">
      <c r="L5528">
        <v>5522</v>
      </c>
      <c r="M5528" t="s">
        <v>15244</v>
      </c>
      <c r="N5528" t="s">
        <v>13130</v>
      </c>
      <c r="O5528" t="s">
        <v>15092</v>
      </c>
      <c r="P5528" t="s">
        <v>36698</v>
      </c>
      <c r="Q5528" t="s">
        <v>15244</v>
      </c>
    </row>
    <row r="5529" spans="12:17" x14ac:dyDescent="0.3">
      <c r="L5529">
        <v>5523</v>
      </c>
      <c r="M5529" t="s">
        <v>15209</v>
      </c>
      <c r="N5529" t="s">
        <v>13035</v>
      </c>
      <c r="O5529" t="s">
        <v>26285</v>
      </c>
      <c r="P5529" t="s">
        <v>36699</v>
      </c>
      <c r="Q5529" t="s">
        <v>15209</v>
      </c>
    </row>
    <row r="5530" spans="12:17" x14ac:dyDescent="0.3">
      <c r="L5530">
        <v>5524</v>
      </c>
      <c r="M5530" t="s">
        <v>15245</v>
      </c>
      <c r="N5530" t="s">
        <v>13133</v>
      </c>
      <c r="O5530" t="s">
        <v>15095</v>
      </c>
      <c r="P5530" t="s">
        <v>36700</v>
      </c>
      <c r="Q5530" t="s">
        <v>15245</v>
      </c>
    </row>
    <row r="5531" spans="12:17" x14ac:dyDescent="0.3">
      <c r="L5531">
        <v>5525</v>
      </c>
      <c r="M5531" t="s">
        <v>15246</v>
      </c>
      <c r="N5531" t="s">
        <v>13136</v>
      </c>
      <c r="O5531" t="s">
        <v>15098</v>
      </c>
      <c r="P5531" t="s">
        <v>36701</v>
      </c>
      <c r="Q5531" t="s">
        <v>15246</v>
      </c>
    </row>
    <row r="5532" spans="12:17" x14ac:dyDescent="0.3">
      <c r="L5532">
        <v>5526</v>
      </c>
      <c r="M5532" t="s">
        <v>15247</v>
      </c>
      <c r="N5532" t="s">
        <v>13139</v>
      </c>
      <c r="O5532" t="s">
        <v>15101</v>
      </c>
      <c r="P5532" t="s">
        <v>36702</v>
      </c>
      <c r="Q5532" t="s">
        <v>15247</v>
      </c>
    </row>
    <row r="5533" spans="12:17" x14ac:dyDescent="0.3">
      <c r="L5533">
        <v>5527</v>
      </c>
      <c r="M5533" t="s">
        <v>15248</v>
      </c>
      <c r="N5533" t="s">
        <v>13142</v>
      </c>
      <c r="O5533" t="s">
        <v>15104</v>
      </c>
      <c r="P5533" t="s">
        <v>36703</v>
      </c>
      <c r="Q5533" t="s">
        <v>15248</v>
      </c>
    </row>
    <row r="5534" spans="12:17" x14ac:dyDescent="0.3">
      <c r="L5534">
        <v>5528</v>
      </c>
      <c r="M5534" t="s">
        <v>15249</v>
      </c>
      <c r="N5534" t="s">
        <v>13145</v>
      </c>
      <c r="O5534" t="s">
        <v>15107</v>
      </c>
      <c r="P5534" t="s">
        <v>36704</v>
      </c>
      <c r="Q5534" t="s">
        <v>15249</v>
      </c>
    </row>
    <row r="5535" spans="12:17" x14ac:dyDescent="0.3">
      <c r="L5535">
        <v>5529</v>
      </c>
      <c r="M5535" t="s">
        <v>15250</v>
      </c>
      <c r="N5535" t="s">
        <v>13148</v>
      </c>
      <c r="O5535" t="s">
        <v>15110</v>
      </c>
      <c r="P5535" t="s">
        <v>36705</v>
      </c>
      <c r="Q5535" t="s">
        <v>15250</v>
      </c>
    </row>
    <row r="5536" spans="12:17" x14ac:dyDescent="0.3">
      <c r="L5536">
        <v>5530</v>
      </c>
      <c r="M5536" t="s">
        <v>15251</v>
      </c>
      <c r="N5536" t="s">
        <v>13151</v>
      </c>
      <c r="O5536" t="s">
        <v>15113</v>
      </c>
      <c r="P5536" t="s">
        <v>36706</v>
      </c>
      <c r="Q5536" t="s">
        <v>15251</v>
      </c>
    </row>
    <row r="5537" spans="12:17" x14ac:dyDescent="0.3">
      <c r="L5537">
        <v>5531</v>
      </c>
      <c r="M5537" t="s">
        <v>15252</v>
      </c>
      <c r="N5537" t="s">
        <v>13154</v>
      </c>
      <c r="O5537" t="s">
        <v>15116</v>
      </c>
      <c r="P5537" t="s">
        <v>36707</v>
      </c>
      <c r="Q5537" t="s">
        <v>15252</v>
      </c>
    </row>
    <row r="5538" spans="12:17" x14ac:dyDescent="0.3">
      <c r="L5538">
        <v>5532</v>
      </c>
      <c r="M5538" t="s">
        <v>15253</v>
      </c>
      <c r="N5538" t="s">
        <v>13157</v>
      </c>
      <c r="O5538" t="s">
        <v>15119</v>
      </c>
      <c r="P5538" t="s">
        <v>36708</v>
      </c>
      <c r="Q5538" t="s">
        <v>15253</v>
      </c>
    </row>
    <row r="5539" spans="12:17" x14ac:dyDescent="0.3">
      <c r="L5539">
        <v>5533</v>
      </c>
      <c r="M5539" t="s">
        <v>15254</v>
      </c>
      <c r="N5539" t="s">
        <v>13160</v>
      </c>
      <c r="O5539" t="s">
        <v>15122</v>
      </c>
      <c r="P5539" t="s">
        <v>36709</v>
      </c>
      <c r="Q5539" t="s">
        <v>15254</v>
      </c>
    </row>
    <row r="5540" spans="12:17" x14ac:dyDescent="0.3">
      <c r="L5540">
        <v>5534</v>
      </c>
      <c r="M5540" t="s">
        <v>15255</v>
      </c>
      <c r="N5540" t="s">
        <v>13163</v>
      </c>
      <c r="O5540" t="s">
        <v>15125</v>
      </c>
      <c r="P5540" t="s">
        <v>36710</v>
      </c>
      <c r="Q5540" t="s">
        <v>15255</v>
      </c>
    </row>
    <row r="5541" spans="12:17" x14ac:dyDescent="0.3">
      <c r="L5541">
        <v>5535</v>
      </c>
      <c r="M5541" t="s">
        <v>15256</v>
      </c>
      <c r="N5541" t="s">
        <v>13166</v>
      </c>
      <c r="O5541" t="s">
        <v>15128</v>
      </c>
      <c r="P5541" t="s">
        <v>36711</v>
      </c>
      <c r="Q5541" t="s">
        <v>15256</v>
      </c>
    </row>
    <row r="5542" spans="12:17" x14ac:dyDescent="0.3">
      <c r="L5542">
        <v>5536</v>
      </c>
      <c r="M5542" t="s">
        <v>15257</v>
      </c>
      <c r="N5542" t="s">
        <v>13169</v>
      </c>
      <c r="O5542" t="s">
        <v>15131</v>
      </c>
      <c r="P5542" t="s">
        <v>36712</v>
      </c>
      <c r="Q5542" t="s">
        <v>15257</v>
      </c>
    </row>
    <row r="5543" spans="12:17" x14ac:dyDescent="0.3">
      <c r="L5543">
        <v>5537</v>
      </c>
      <c r="M5543" t="s">
        <v>15258</v>
      </c>
      <c r="N5543" t="s">
        <v>13172</v>
      </c>
      <c r="O5543" t="s">
        <v>15134</v>
      </c>
      <c r="P5543" t="s">
        <v>36713</v>
      </c>
      <c r="Q5543" t="s">
        <v>15258</v>
      </c>
    </row>
    <row r="5544" spans="12:17" x14ac:dyDescent="0.3">
      <c r="L5544">
        <v>5538</v>
      </c>
      <c r="M5544" t="s">
        <v>15259</v>
      </c>
      <c r="N5544" t="s">
        <v>13175</v>
      </c>
      <c r="O5544" t="s">
        <v>15137</v>
      </c>
      <c r="P5544" t="s">
        <v>36714</v>
      </c>
      <c r="Q5544" t="s">
        <v>15259</v>
      </c>
    </row>
    <row r="5545" spans="12:17" x14ac:dyDescent="0.3">
      <c r="L5545">
        <v>5539</v>
      </c>
      <c r="M5545" t="s">
        <v>15260</v>
      </c>
      <c r="N5545" t="s">
        <v>13178</v>
      </c>
      <c r="O5545" t="s">
        <v>15140</v>
      </c>
      <c r="P5545" t="s">
        <v>36715</v>
      </c>
      <c r="Q5545" t="s">
        <v>15260</v>
      </c>
    </row>
    <row r="5546" spans="12:17" x14ac:dyDescent="0.3">
      <c r="L5546">
        <v>5540</v>
      </c>
      <c r="M5546" t="s">
        <v>15261</v>
      </c>
      <c r="N5546" t="s">
        <v>13181</v>
      </c>
      <c r="O5546" t="s">
        <v>15143</v>
      </c>
      <c r="P5546" t="s">
        <v>36716</v>
      </c>
      <c r="Q5546" t="s">
        <v>15261</v>
      </c>
    </row>
    <row r="5547" spans="12:17" x14ac:dyDescent="0.3">
      <c r="L5547">
        <v>5541</v>
      </c>
      <c r="M5547" t="s">
        <v>15262</v>
      </c>
      <c r="N5547" t="s">
        <v>13184</v>
      </c>
      <c r="O5547" t="s">
        <v>15146</v>
      </c>
      <c r="P5547" t="s">
        <v>36717</v>
      </c>
      <c r="Q5547" t="s">
        <v>15262</v>
      </c>
    </row>
    <row r="5548" spans="12:17" x14ac:dyDescent="0.3">
      <c r="L5548">
        <v>5542</v>
      </c>
      <c r="M5548" t="s">
        <v>15263</v>
      </c>
      <c r="N5548" t="s">
        <v>13187</v>
      </c>
      <c r="O5548" t="s">
        <v>15149</v>
      </c>
      <c r="P5548" t="s">
        <v>36718</v>
      </c>
      <c r="Q5548" t="s">
        <v>15263</v>
      </c>
    </row>
    <row r="5549" spans="12:17" x14ac:dyDescent="0.3">
      <c r="L5549">
        <v>5543</v>
      </c>
      <c r="M5549" t="s">
        <v>15264</v>
      </c>
      <c r="N5549" t="s">
        <v>13190</v>
      </c>
      <c r="O5549" t="s">
        <v>15152</v>
      </c>
      <c r="P5549" t="s">
        <v>36719</v>
      </c>
      <c r="Q5549" t="s">
        <v>15264</v>
      </c>
    </row>
    <row r="5550" spans="12:17" x14ac:dyDescent="0.3">
      <c r="L5550">
        <v>5544</v>
      </c>
      <c r="M5550" t="s">
        <v>15265</v>
      </c>
      <c r="N5550" t="s">
        <v>13193</v>
      </c>
      <c r="O5550" t="s">
        <v>15155</v>
      </c>
      <c r="P5550" t="s">
        <v>36720</v>
      </c>
      <c r="Q5550" t="s">
        <v>15265</v>
      </c>
    </row>
    <row r="5551" spans="12:17" x14ac:dyDescent="0.3">
      <c r="L5551">
        <v>5545</v>
      </c>
      <c r="M5551" t="s">
        <v>15266</v>
      </c>
      <c r="N5551" t="s">
        <v>13196</v>
      </c>
      <c r="O5551" t="s">
        <v>15158</v>
      </c>
      <c r="P5551" t="s">
        <v>36721</v>
      </c>
      <c r="Q5551" t="s">
        <v>15266</v>
      </c>
    </row>
    <row r="5552" spans="12:17" x14ac:dyDescent="0.3">
      <c r="L5552">
        <v>5546</v>
      </c>
      <c r="M5552" t="s">
        <v>15267</v>
      </c>
      <c r="N5552" t="s">
        <v>13199</v>
      </c>
      <c r="O5552" t="s">
        <v>15161</v>
      </c>
      <c r="P5552" t="s">
        <v>36722</v>
      </c>
      <c r="Q5552" t="s">
        <v>15267</v>
      </c>
    </row>
    <row r="5553" spans="12:17" x14ac:dyDescent="0.3">
      <c r="L5553">
        <v>5547</v>
      </c>
      <c r="M5553" t="s">
        <v>15268</v>
      </c>
      <c r="N5553" t="s">
        <v>13202</v>
      </c>
      <c r="O5553" t="s">
        <v>15164</v>
      </c>
      <c r="P5553" t="s">
        <v>36723</v>
      </c>
      <c r="Q5553" t="s">
        <v>15268</v>
      </c>
    </row>
    <row r="5554" spans="12:17" x14ac:dyDescent="0.3">
      <c r="L5554">
        <v>5548</v>
      </c>
      <c r="M5554" t="s">
        <v>15269</v>
      </c>
      <c r="N5554" t="s">
        <v>13205</v>
      </c>
      <c r="O5554" t="s">
        <v>15167</v>
      </c>
      <c r="P5554" t="s">
        <v>36724</v>
      </c>
      <c r="Q5554" t="s">
        <v>15269</v>
      </c>
    </row>
    <row r="5555" spans="12:17" x14ac:dyDescent="0.3">
      <c r="L5555">
        <v>5549</v>
      </c>
      <c r="M5555" t="s">
        <v>27203</v>
      </c>
      <c r="N5555" t="s">
        <v>13207</v>
      </c>
      <c r="O5555" t="s">
        <v>15169</v>
      </c>
      <c r="P5555" t="s">
        <v>36725</v>
      </c>
      <c r="Q5555" t="s">
        <v>27203</v>
      </c>
    </row>
    <row r="5556" spans="12:17" x14ac:dyDescent="0.3">
      <c r="L5556">
        <v>5550</v>
      </c>
      <c r="M5556" t="s">
        <v>27204</v>
      </c>
      <c r="N5556" t="s">
        <v>13209</v>
      </c>
      <c r="O5556" t="s">
        <v>15171</v>
      </c>
      <c r="P5556" t="s">
        <v>36726</v>
      </c>
      <c r="Q5556" t="s">
        <v>27204</v>
      </c>
    </row>
    <row r="5557" spans="12:17" x14ac:dyDescent="0.3">
      <c r="L5557">
        <v>5551</v>
      </c>
      <c r="M5557" t="s">
        <v>27205</v>
      </c>
      <c r="N5557" t="s">
        <v>13211</v>
      </c>
      <c r="O5557" t="s">
        <v>15173</v>
      </c>
      <c r="P5557" t="s">
        <v>36727</v>
      </c>
      <c r="Q5557" t="s">
        <v>27205</v>
      </c>
    </row>
    <row r="5558" spans="12:17" x14ac:dyDescent="0.3">
      <c r="L5558">
        <v>5552</v>
      </c>
      <c r="M5558" t="s">
        <v>15270</v>
      </c>
      <c r="N5558" t="s">
        <v>13214</v>
      </c>
      <c r="O5558" t="s">
        <v>15176</v>
      </c>
      <c r="P5558" t="s">
        <v>36728</v>
      </c>
      <c r="Q5558" t="s">
        <v>15270</v>
      </c>
    </row>
    <row r="5559" spans="12:17" x14ac:dyDescent="0.3">
      <c r="L5559">
        <v>5553</v>
      </c>
      <c r="M5559" t="s">
        <v>15271</v>
      </c>
      <c r="N5559" t="s">
        <v>13217</v>
      </c>
      <c r="O5559" t="s">
        <v>15179</v>
      </c>
      <c r="P5559" t="s">
        <v>36729</v>
      </c>
      <c r="Q5559" t="s">
        <v>15271</v>
      </c>
    </row>
    <row r="5560" spans="12:17" x14ac:dyDescent="0.3">
      <c r="L5560">
        <v>5554</v>
      </c>
      <c r="M5560" t="s">
        <v>15272</v>
      </c>
      <c r="N5560" t="s">
        <v>13220</v>
      </c>
      <c r="O5560" t="s">
        <v>15182</v>
      </c>
      <c r="P5560" t="s">
        <v>36730</v>
      </c>
      <c r="Q5560" t="s">
        <v>15272</v>
      </c>
    </row>
    <row r="5561" spans="12:17" x14ac:dyDescent="0.3">
      <c r="L5561">
        <v>5555</v>
      </c>
      <c r="M5561" t="s">
        <v>15273</v>
      </c>
      <c r="N5561" t="s">
        <v>13223</v>
      </c>
      <c r="O5561" t="s">
        <v>15185</v>
      </c>
      <c r="P5561" t="s">
        <v>36731</v>
      </c>
      <c r="Q5561" t="s">
        <v>15273</v>
      </c>
    </row>
    <row r="5562" spans="12:17" x14ac:dyDescent="0.3">
      <c r="L5562">
        <v>5556</v>
      </c>
      <c r="M5562" t="s">
        <v>15274</v>
      </c>
      <c r="N5562" t="s">
        <v>13226</v>
      </c>
      <c r="O5562" t="s">
        <v>15188</v>
      </c>
      <c r="P5562" t="s">
        <v>36732</v>
      </c>
      <c r="Q5562" t="s">
        <v>15274</v>
      </c>
    </row>
    <row r="5563" spans="12:17" x14ac:dyDescent="0.3">
      <c r="L5563">
        <v>5557</v>
      </c>
      <c r="M5563" t="s">
        <v>15275</v>
      </c>
      <c r="N5563" t="s">
        <v>13229</v>
      </c>
      <c r="O5563" t="s">
        <v>15191</v>
      </c>
      <c r="P5563" t="s">
        <v>36733</v>
      </c>
      <c r="Q5563" t="s">
        <v>15275</v>
      </c>
    </row>
    <row r="5564" spans="12:17" x14ac:dyDescent="0.3">
      <c r="L5564">
        <v>5558</v>
      </c>
      <c r="M5564" t="s">
        <v>15276</v>
      </c>
      <c r="N5564" t="s">
        <v>13232</v>
      </c>
      <c r="O5564" t="s">
        <v>15194</v>
      </c>
      <c r="P5564" t="s">
        <v>36734</v>
      </c>
      <c r="Q5564" t="s">
        <v>15276</v>
      </c>
    </row>
    <row r="5565" spans="12:17" x14ac:dyDescent="0.3">
      <c r="L5565">
        <v>5559</v>
      </c>
      <c r="M5565" t="s">
        <v>15277</v>
      </c>
      <c r="N5565" t="s">
        <v>13226</v>
      </c>
      <c r="O5565" t="s">
        <v>15196</v>
      </c>
      <c r="P5565" t="s">
        <v>36735</v>
      </c>
      <c r="Q5565" t="s">
        <v>15277</v>
      </c>
    </row>
    <row r="5566" spans="12:17" x14ac:dyDescent="0.3">
      <c r="L5566">
        <v>5560</v>
      </c>
      <c r="M5566" t="s">
        <v>15278</v>
      </c>
      <c r="N5566" t="s">
        <v>13229</v>
      </c>
      <c r="O5566" t="s">
        <v>15198</v>
      </c>
      <c r="P5566" t="s">
        <v>36736</v>
      </c>
      <c r="Q5566" t="s">
        <v>15278</v>
      </c>
    </row>
    <row r="5567" spans="12:17" x14ac:dyDescent="0.3">
      <c r="L5567">
        <v>5561</v>
      </c>
      <c r="M5567" t="s">
        <v>15279</v>
      </c>
      <c r="N5567" t="s">
        <v>13239</v>
      </c>
      <c r="O5567" t="s">
        <v>15201</v>
      </c>
      <c r="P5567" t="s">
        <v>36737</v>
      </c>
      <c r="Q5567" t="s">
        <v>15279</v>
      </c>
    </row>
    <row r="5568" spans="12:17" x14ac:dyDescent="0.3">
      <c r="L5568">
        <v>5562</v>
      </c>
      <c r="M5568" t="s">
        <v>15280</v>
      </c>
      <c r="N5568" t="s">
        <v>13320</v>
      </c>
      <c r="O5568" t="s">
        <v>36738</v>
      </c>
      <c r="P5568" t="s">
        <v>36739</v>
      </c>
      <c r="Q5568" t="s">
        <v>15280</v>
      </c>
    </row>
    <row r="5569" spans="12:17" x14ac:dyDescent="0.3">
      <c r="L5569">
        <v>5563</v>
      </c>
      <c r="M5569" t="s">
        <v>15282</v>
      </c>
      <c r="N5569" t="s">
        <v>13322</v>
      </c>
      <c r="O5569" t="s">
        <v>36740</v>
      </c>
      <c r="P5569" t="s">
        <v>36741</v>
      </c>
      <c r="Q5569" t="s">
        <v>15282</v>
      </c>
    </row>
    <row r="5570" spans="12:17" x14ac:dyDescent="0.3">
      <c r="L5570">
        <v>5564</v>
      </c>
      <c r="M5570" t="s">
        <v>15284</v>
      </c>
      <c r="N5570" t="s">
        <v>13324</v>
      </c>
      <c r="O5570" t="s">
        <v>36742</v>
      </c>
      <c r="P5570" t="s">
        <v>36743</v>
      </c>
      <c r="Q5570" t="s">
        <v>15284</v>
      </c>
    </row>
    <row r="5571" spans="12:17" x14ac:dyDescent="0.3">
      <c r="L5571">
        <v>5565</v>
      </c>
      <c r="M5571" t="s">
        <v>15286</v>
      </c>
      <c r="N5571" t="s">
        <v>13326</v>
      </c>
      <c r="O5571" t="s">
        <v>36744</v>
      </c>
      <c r="P5571" t="s">
        <v>36745</v>
      </c>
      <c r="Q5571" t="s">
        <v>15286</v>
      </c>
    </row>
    <row r="5572" spans="12:17" x14ac:dyDescent="0.3">
      <c r="L5572">
        <v>5566</v>
      </c>
      <c r="M5572" t="s">
        <v>15288</v>
      </c>
      <c r="N5572" t="s">
        <v>13328</v>
      </c>
      <c r="O5572" t="s">
        <v>36746</v>
      </c>
      <c r="P5572" t="s">
        <v>36747</v>
      </c>
      <c r="Q5572" t="s">
        <v>15288</v>
      </c>
    </row>
    <row r="5573" spans="12:17" x14ac:dyDescent="0.3">
      <c r="L5573">
        <v>5567</v>
      </c>
      <c r="M5573" t="s">
        <v>15290</v>
      </c>
      <c r="N5573" t="s">
        <v>13330</v>
      </c>
      <c r="O5573" t="s">
        <v>36748</v>
      </c>
      <c r="P5573" t="s">
        <v>36749</v>
      </c>
      <c r="Q5573" t="s">
        <v>15290</v>
      </c>
    </row>
    <row r="5574" spans="12:17" x14ac:dyDescent="0.3">
      <c r="L5574">
        <v>5568</v>
      </c>
      <c r="M5574" t="s">
        <v>15292</v>
      </c>
      <c r="N5574" t="s">
        <v>36750</v>
      </c>
      <c r="O5574" t="s">
        <v>36751</v>
      </c>
      <c r="P5574" t="s">
        <v>36752</v>
      </c>
      <c r="Q5574" t="s">
        <v>15292</v>
      </c>
    </row>
    <row r="5575" spans="12:17" x14ac:dyDescent="0.3">
      <c r="L5575">
        <v>5569</v>
      </c>
      <c r="M5575" t="s">
        <v>15295</v>
      </c>
      <c r="N5575" t="s">
        <v>13335</v>
      </c>
      <c r="O5575" t="s">
        <v>36753</v>
      </c>
      <c r="P5575" t="s">
        <v>36754</v>
      </c>
      <c r="Q5575" t="s">
        <v>15295</v>
      </c>
    </row>
    <row r="5576" spans="12:17" x14ac:dyDescent="0.3">
      <c r="L5576">
        <v>5570</v>
      </c>
      <c r="M5576" t="s">
        <v>15297</v>
      </c>
      <c r="N5576" t="s">
        <v>13337</v>
      </c>
      <c r="O5576" t="s">
        <v>36755</v>
      </c>
      <c r="P5576" t="s">
        <v>36756</v>
      </c>
      <c r="Q5576" t="s">
        <v>15297</v>
      </c>
    </row>
    <row r="5577" spans="12:17" x14ac:dyDescent="0.3">
      <c r="L5577">
        <v>5571</v>
      </c>
      <c r="M5577" t="s">
        <v>15299</v>
      </c>
      <c r="N5577" t="s">
        <v>13339</v>
      </c>
      <c r="O5577" t="s">
        <v>36757</v>
      </c>
      <c r="P5577" t="s">
        <v>36758</v>
      </c>
      <c r="Q5577" t="s">
        <v>15299</v>
      </c>
    </row>
    <row r="5578" spans="12:17" x14ac:dyDescent="0.3">
      <c r="L5578">
        <v>5572</v>
      </c>
      <c r="M5578" t="s">
        <v>15301</v>
      </c>
      <c r="N5578" t="s">
        <v>13341</v>
      </c>
      <c r="O5578" t="s">
        <v>36759</v>
      </c>
      <c r="P5578" t="s">
        <v>36760</v>
      </c>
      <c r="Q5578" t="s">
        <v>15301</v>
      </c>
    </row>
    <row r="5579" spans="12:17" x14ac:dyDescent="0.3">
      <c r="L5579">
        <v>5573</v>
      </c>
      <c r="M5579" t="s">
        <v>15303</v>
      </c>
      <c r="N5579" t="s">
        <v>13343</v>
      </c>
      <c r="O5579" t="s">
        <v>36761</v>
      </c>
      <c r="P5579" t="s">
        <v>36762</v>
      </c>
      <c r="Q5579" t="s">
        <v>15303</v>
      </c>
    </row>
    <row r="5580" spans="12:17" x14ac:dyDescent="0.3">
      <c r="L5580">
        <v>5574</v>
      </c>
      <c r="M5580" t="s">
        <v>15305</v>
      </c>
      <c r="N5580" t="s">
        <v>26233</v>
      </c>
      <c r="O5580" t="s">
        <v>36763</v>
      </c>
      <c r="P5580" t="s">
        <v>36764</v>
      </c>
      <c r="Q5580" t="s">
        <v>15305</v>
      </c>
    </row>
    <row r="5581" spans="12:17" x14ac:dyDescent="0.3">
      <c r="L5581">
        <v>5575</v>
      </c>
      <c r="M5581" t="s">
        <v>15306</v>
      </c>
      <c r="N5581" t="s">
        <v>26234</v>
      </c>
      <c r="O5581" t="s">
        <v>36765</v>
      </c>
      <c r="P5581" t="s">
        <v>36766</v>
      </c>
      <c r="Q5581" t="s">
        <v>15306</v>
      </c>
    </row>
    <row r="5582" spans="12:17" x14ac:dyDescent="0.3">
      <c r="L5582">
        <v>5576</v>
      </c>
      <c r="M5582" t="s">
        <v>15307</v>
      </c>
      <c r="N5582" t="s">
        <v>26235</v>
      </c>
      <c r="O5582" t="s">
        <v>36767</v>
      </c>
      <c r="P5582" t="s">
        <v>36768</v>
      </c>
      <c r="Q5582" t="s">
        <v>15307</v>
      </c>
    </row>
    <row r="5583" spans="12:17" x14ac:dyDescent="0.3">
      <c r="L5583">
        <v>5577</v>
      </c>
      <c r="M5583" t="s">
        <v>15308</v>
      </c>
      <c r="N5583" t="s">
        <v>13348</v>
      </c>
      <c r="O5583" t="s">
        <v>36769</v>
      </c>
      <c r="P5583" t="s">
        <v>36770</v>
      </c>
      <c r="Q5583" t="s">
        <v>15308</v>
      </c>
    </row>
    <row r="5584" spans="12:17" x14ac:dyDescent="0.3">
      <c r="L5584">
        <v>5578</v>
      </c>
      <c r="M5584" t="s">
        <v>15310</v>
      </c>
      <c r="N5584" t="s">
        <v>36771</v>
      </c>
      <c r="O5584" t="s">
        <v>36772</v>
      </c>
      <c r="P5584" t="s">
        <v>36773</v>
      </c>
      <c r="Q5584" t="s">
        <v>15310</v>
      </c>
    </row>
    <row r="5585" spans="12:17" x14ac:dyDescent="0.3">
      <c r="L5585">
        <v>5579</v>
      </c>
      <c r="M5585" t="s">
        <v>36774</v>
      </c>
      <c r="N5585" t="s">
        <v>36775</v>
      </c>
      <c r="O5585" t="s">
        <v>36776</v>
      </c>
      <c r="P5585" t="s">
        <v>36777</v>
      </c>
      <c r="Q5585" t="s">
        <v>36774</v>
      </c>
    </row>
    <row r="5586" spans="12:17" x14ac:dyDescent="0.3">
      <c r="L5586">
        <v>5580</v>
      </c>
      <c r="M5586" t="s">
        <v>15311</v>
      </c>
      <c r="N5586" t="s">
        <v>13351</v>
      </c>
      <c r="O5586" t="s">
        <v>36778</v>
      </c>
      <c r="P5586" t="s">
        <v>36779</v>
      </c>
      <c r="Q5586" t="s">
        <v>15311</v>
      </c>
    </row>
    <row r="5587" spans="12:17" x14ac:dyDescent="0.3">
      <c r="L5587">
        <v>5581</v>
      </c>
      <c r="M5587" t="s">
        <v>15313</v>
      </c>
      <c r="N5587" t="s">
        <v>13353</v>
      </c>
      <c r="O5587" t="s">
        <v>36780</v>
      </c>
      <c r="P5587" t="s">
        <v>36781</v>
      </c>
      <c r="Q5587" t="s">
        <v>15313</v>
      </c>
    </row>
    <row r="5588" spans="12:17" x14ac:dyDescent="0.3">
      <c r="L5588">
        <v>5582</v>
      </c>
      <c r="M5588" t="s">
        <v>15315</v>
      </c>
      <c r="N5588" t="s">
        <v>13355</v>
      </c>
      <c r="O5588" t="s">
        <v>36782</v>
      </c>
      <c r="P5588" t="s">
        <v>36783</v>
      </c>
      <c r="Q5588" t="s">
        <v>15315</v>
      </c>
    </row>
    <row r="5589" spans="12:17" x14ac:dyDescent="0.3">
      <c r="L5589">
        <v>5583</v>
      </c>
      <c r="M5589" t="s">
        <v>15317</v>
      </c>
      <c r="N5589" t="s">
        <v>13357</v>
      </c>
      <c r="O5589" t="s">
        <v>36784</v>
      </c>
      <c r="P5589" t="s">
        <v>36785</v>
      </c>
      <c r="Q5589" t="s">
        <v>15317</v>
      </c>
    </row>
    <row r="5590" spans="12:17" x14ac:dyDescent="0.3">
      <c r="L5590">
        <v>5584</v>
      </c>
      <c r="M5590" t="s">
        <v>15319</v>
      </c>
      <c r="N5590" t="s">
        <v>13359</v>
      </c>
      <c r="O5590" t="s">
        <v>36786</v>
      </c>
      <c r="P5590" t="s">
        <v>36787</v>
      </c>
      <c r="Q5590" t="s">
        <v>15319</v>
      </c>
    </row>
    <row r="5591" spans="12:17" x14ac:dyDescent="0.3">
      <c r="L5591">
        <v>5585</v>
      </c>
      <c r="M5591" t="s">
        <v>15321</v>
      </c>
      <c r="N5591" t="s">
        <v>13361</v>
      </c>
      <c r="O5591" t="s">
        <v>36788</v>
      </c>
      <c r="P5591" t="s">
        <v>36789</v>
      </c>
      <c r="Q5591" t="s">
        <v>15321</v>
      </c>
    </row>
    <row r="5592" spans="12:17" x14ac:dyDescent="0.3">
      <c r="L5592">
        <v>5586</v>
      </c>
      <c r="M5592" t="s">
        <v>15323</v>
      </c>
      <c r="N5592" t="s">
        <v>13363</v>
      </c>
      <c r="O5592" t="s">
        <v>36790</v>
      </c>
      <c r="P5592" t="s">
        <v>36791</v>
      </c>
      <c r="Q5592" t="s">
        <v>15323</v>
      </c>
    </row>
    <row r="5593" spans="12:17" x14ac:dyDescent="0.3">
      <c r="L5593">
        <v>5587</v>
      </c>
      <c r="M5593" t="s">
        <v>15325</v>
      </c>
      <c r="N5593" t="s">
        <v>13365</v>
      </c>
      <c r="O5593" t="s">
        <v>36792</v>
      </c>
      <c r="P5593" t="s">
        <v>36793</v>
      </c>
      <c r="Q5593" t="s">
        <v>15325</v>
      </c>
    </row>
    <row r="5594" spans="12:17" x14ac:dyDescent="0.3">
      <c r="L5594">
        <v>5588</v>
      </c>
      <c r="M5594" t="s">
        <v>15327</v>
      </c>
      <c r="N5594" t="s">
        <v>13367</v>
      </c>
      <c r="O5594" t="s">
        <v>36794</v>
      </c>
      <c r="P5594" t="s">
        <v>36795</v>
      </c>
      <c r="Q5594" t="s">
        <v>15327</v>
      </c>
    </row>
    <row r="5595" spans="12:17" x14ac:dyDescent="0.3">
      <c r="L5595">
        <v>5589</v>
      </c>
      <c r="M5595" t="s">
        <v>15329</v>
      </c>
      <c r="N5595" t="s">
        <v>13369</v>
      </c>
      <c r="O5595" t="s">
        <v>36796</v>
      </c>
      <c r="P5595" t="s">
        <v>36797</v>
      </c>
      <c r="Q5595" t="s">
        <v>15329</v>
      </c>
    </row>
    <row r="5596" spans="12:17" x14ac:dyDescent="0.3">
      <c r="L5596">
        <v>5590</v>
      </c>
      <c r="M5596" t="s">
        <v>15331</v>
      </c>
      <c r="N5596" t="s">
        <v>13371</v>
      </c>
      <c r="O5596" t="s">
        <v>36798</v>
      </c>
      <c r="P5596" t="s">
        <v>36799</v>
      </c>
      <c r="Q5596" t="s">
        <v>15331</v>
      </c>
    </row>
    <row r="5597" spans="12:17" x14ac:dyDescent="0.3">
      <c r="L5597">
        <v>5591</v>
      </c>
      <c r="M5597" t="s">
        <v>15333</v>
      </c>
      <c r="N5597" t="s">
        <v>13373</v>
      </c>
      <c r="O5597" t="s">
        <v>36800</v>
      </c>
      <c r="P5597" t="s">
        <v>36801</v>
      </c>
      <c r="Q5597" t="s">
        <v>15333</v>
      </c>
    </row>
    <row r="5598" spans="12:17" x14ac:dyDescent="0.3">
      <c r="L5598">
        <v>5592</v>
      </c>
      <c r="M5598" t="s">
        <v>15335</v>
      </c>
      <c r="N5598" t="s">
        <v>13375</v>
      </c>
      <c r="O5598" t="s">
        <v>36802</v>
      </c>
      <c r="P5598" t="s">
        <v>36803</v>
      </c>
      <c r="Q5598" t="s">
        <v>15335</v>
      </c>
    </row>
    <row r="5599" spans="12:17" x14ac:dyDescent="0.3">
      <c r="L5599">
        <v>5593</v>
      </c>
      <c r="M5599" t="s">
        <v>15337</v>
      </c>
      <c r="N5599" t="s">
        <v>13377</v>
      </c>
      <c r="O5599" t="s">
        <v>36804</v>
      </c>
      <c r="P5599" t="s">
        <v>36805</v>
      </c>
      <c r="Q5599" t="s">
        <v>15337</v>
      </c>
    </row>
    <row r="5600" spans="12:17" x14ac:dyDescent="0.3">
      <c r="L5600">
        <v>5594</v>
      </c>
      <c r="M5600" t="s">
        <v>15339</v>
      </c>
      <c r="N5600" t="s">
        <v>13379</v>
      </c>
      <c r="O5600" t="s">
        <v>36806</v>
      </c>
      <c r="P5600" t="s">
        <v>36807</v>
      </c>
      <c r="Q5600" t="s">
        <v>15339</v>
      </c>
    </row>
    <row r="5601" spans="12:17" x14ac:dyDescent="0.3">
      <c r="L5601">
        <v>5595</v>
      </c>
      <c r="M5601" t="s">
        <v>15341</v>
      </c>
      <c r="N5601" t="s">
        <v>13381</v>
      </c>
      <c r="O5601" t="s">
        <v>36808</v>
      </c>
      <c r="P5601" t="s">
        <v>36809</v>
      </c>
      <c r="Q5601" t="s">
        <v>15341</v>
      </c>
    </row>
    <row r="5602" spans="12:17" x14ac:dyDescent="0.3">
      <c r="L5602">
        <v>5596</v>
      </c>
      <c r="M5602" t="s">
        <v>15343</v>
      </c>
      <c r="N5602" t="s">
        <v>13383</v>
      </c>
      <c r="O5602" t="s">
        <v>36810</v>
      </c>
      <c r="P5602" t="s">
        <v>36811</v>
      </c>
      <c r="Q5602" t="s">
        <v>15343</v>
      </c>
    </row>
    <row r="5603" spans="12:17" x14ac:dyDescent="0.3">
      <c r="L5603">
        <v>5597</v>
      </c>
      <c r="M5603" t="s">
        <v>15345</v>
      </c>
      <c r="N5603" t="s">
        <v>13385</v>
      </c>
      <c r="O5603" t="s">
        <v>36812</v>
      </c>
      <c r="P5603" t="s">
        <v>36813</v>
      </c>
      <c r="Q5603" t="s">
        <v>15345</v>
      </c>
    </row>
    <row r="5604" spans="12:17" x14ac:dyDescent="0.3">
      <c r="L5604">
        <v>5598</v>
      </c>
      <c r="M5604" t="s">
        <v>15347</v>
      </c>
      <c r="N5604" t="s">
        <v>13387</v>
      </c>
      <c r="O5604" t="s">
        <v>36814</v>
      </c>
      <c r="P5604" t="s">
        <v>36815</v>
      </c>
      <c r="Q5604" t="s">
        <v>15347</v>
      </c>
    </row>
    <row r="5605" spans="12:17" x14ac:dyDescent="0.3">
      <c r="L5605">
        <v>5599</v>
      </c>
      <c r="M5605" t="s">
        <v>15349</v>
      </c>
      <c r="N5605" t="s">
        <v>13389</v>
      </c>
      <c r="O5605" t="s">
        <v>36816</v>
      </c>
      <c r="P5605" t="s">
        <v>36817</v>
      </c>
      <c r="Q5605" t="s">
        <v>15349</v>
      </c>
    </row>
    <row r="5606" spans="12:17" x14ac:dyDescent="0.3">
      <c r="L5606">
        <v>5600</v>
      </c>
      <c r="M5606" t="s">
        <v>36818</v>
      </c>
      <c r="N5606" t="s">
        <v>13390</v>
      </c>
      <c r="O5606" t="s">
        <v>36819</v>
      </c>
      <c r="P5606" t="s">
        <v>36820</v>
      </c>
      <c r="Q5606" t="s">
        <v>36818</v>
      </c>
    </row>
    <row r="5607" spans="12:17" x14ac:dyDescent="0.3">
      <c r="L5607">
        <v>5601</v>
      </c>
      <c r="M5607" t="s">
        <v>15352</v>
      </c>
      <c r="N5607" t="s">
        <v>13392</v>
      </c>
      <c r="O5607" t="s">
        <v>36821</v>
      </c>
      <c r="P5607" t="s">
        <v>36822</v>
      </c>
      <c r="Q5607" t="s">
        <v>15352</v>
      </c>
    </row>
    <row r="5608" spans="12:17" x14ac:dyDescent="0.3">
      <c r="L5608">
        <v>5602</v>
      </c>
      <c r="M5608" t="s">
        <v>15354</v>
      </c>
      <c r="N5608" t="s">
        <v>13394</v>
      </c>
      <c r="O5608" t="s">
        <v>36823</v>
      </c>
      <c r="P5608" t="s">
        <v>36824</v>
      </c>
      <c r="Q5608" t="s">
        <v>15354</v>
      </c>
    </row>
    <row r="5609" spans="12:17" x14ac:dyDescent="0.3">
      <c r="L5609">
        <v>5603</v>
      </c>
      <c r="M5609" t="s">
        <v>15356</v>
      </c>
      <c r="N5609" t="s">
        <v>13396</v>
      </c>
      <c r="O5609" t="s">
        <v>36825</v>
      </c>
      <c r="P5609" t="s">
        <v>36826</v>
      </c>
      <c r="Q5609" t="s">
        <v>15356</v>
      </c>
    </row>
    <row r="5610" spans="12:17" x14ac:dyDescent="0.3">
      <c r="L5610">
        <v>5604</v>
      </c>
      <c r="M5610" t="s">
        <v>15358</v>
      </c>
      <c r="N5610" t="s">
        <v>13398</v>
      </c>
      <c r="O5610" t="s">
        <v>36827</v>
      </c>
      <c r="P5610" t="s">
        <v>36828</v>
      </c>
      <c r="Q5610" t="s">
        <v>15358</v>
      </c>
    </row>
    <row r="5611" spans="12:17" x14ac:dyDescent="0.3">
      <c r="L5611">
        <v>5605</v>
      </c>
      <c r="M5611" t="s">
        <v>15360</v>
      </c>
      <c r="N5611" t="s">
        <v>13400</v>
      </c>
      <c r="O5611" t="s">
        <v>36829</v>
      </c>
      <c r="P5611" t="s">
        <v>36830</v>
      </c>
      <c r="Q5611" t="s">
        <v>15360</v>
      </c>
    </row>
    <row r="5612" spans="12:17" x14ac:dyDescent="0.3">
      <c r="L5612">
        <v>5606</v>
      </c>
      <c r="M5612" t="s">
        <v>15293</v>
      </c>
      <c r="N5612" t="s">
        <v>13333</v>
      </c>
      <c r="O5612" t="s">
        <v>36831</v>
      </c>
      <c r="P5612" t="s">
        <v>36832</v>
      </c>
      <c r="Q5612" t="s">
        <v>15293</v>
      </c>
    </row>
    <row r="5613" spans="12:17" x14ac:dyDescent="0.3">
      <c r="L5613">
        <v>5607</v>
      </c>
      <c r="M5613" t="s">
        <v>15362</v>
      </c>
      <c r="N5613" t="s">
        <v>13402</v>
      </c>
      <c r="O5613" t="s">
        <v>36833</v>
      </c>
      <c r="P5613" t="s">
        <v>36834</v>
      </c>
      <c r="Q5613" t="s">
        <v>15362</v>
      </c>
    </row>
    <row r="5614" spans="12:17" x14ac:dyDescent="0.3">
      <c r="L5614">
        <v>5608</v>
      </c>
      <c r="M5614" t="s">
        <v>15364</v>
      </c>
      <c r="N5614" t="s">
        <v>13404</v>
      </c>
      <c r="O5614" t="s">
        <v>36835</v>
      </c>
      <c r="P5614" t="s">
        <v>36836</v>
      </c>
      <c r="Q5614" t="s">
        <v>15364</v>
      </c>
    </row>
    <row r="5615" spans="12:17" x14ac:dyDescent="0.3">
      <c r="L5615">
        <v>5609</v>
      </c>
      <c r="M5615" t="s">
        <v>15366</v>
      </c>
      <c r="N5615" t="s">
        <v>13406</v>
      </c>
      <c r="O5615" t="s">
        <v>36837</v>
      </c>
      <c r="P5615" t="s">
        <v>36838</v>
      </c>
      <c r="Q5615" t="s">
        <v>15366</v>
      </c>
    </row>
    <row r="5616" spans="12:17" x14ac:dyDescent="0.3">
      <c r="L5616">
        <v>5610</v>
      </c>
      <c r="M5616" t="s">
        <v>15368</v>
      </c>
      <c r="N5616" t="s">
        <v>13408</v>
      </c>
      <c r="O5616" t="s">
        <v>36839</v>
      </c>
      <c r="P5616" t="s">
        <v>36840</v>
      </c>
      <c r="Q5616" t="s">
        <v>15368</v>
      </c>
    </row>
    <row r="5617" spans="12:17" x14ac:dyDescent="0.3">
      <c r="L5617">
        <v>5611</v>
      </c>
      <c r="M5617" t="s">
        <v>15370</v>
      </c>
      <c r="N5617" t="s">
        <v>13410</v>
      </c>
      <c r="O5617" t="s">
        <v>36841</v>
      </c>
      <c r="P5617" t="s">
        <v>36842</v>
      </c>
      <c r="Q5617" t="s">
        <v>15370</v>
      </c>
    </row>
    <row r="5618" spans="12:17" x14ac:dyDescent="0.3">
      <c r="L5618">
        <v>5612</v>
      </c>
      <c r="M5618" t="s">
        <v>15372</v>
      </c>
      <c r="N5618" t="s">
        <v>13412</v>
      </c>
      <c r="O5618" t="s">
        <v>36843</v>
      </c>
      <c r="P5618" t="s">
        <v>36844</v>
      </c>
      <c r="Q5618" t="s">
        <v>15372</v>
      </c>
    </row>
    <row r="5619" spans="12:17" x14ac:dyDescent="0.3">
      <c r="L5619">
        <v>5613</v>
      </c>
      <c r="M5619" t="s">
        <v>15374</v>
      </c>
      <c r="N5619" t="s">
        <v>13414</v>
      </c>
      <c r="O5619" t="s">
        <v>36845</v>
      </c>
      <c r="P5619" t="s">
        <v>36846</v>
      </c>
      <c r="Q5619" t="s">
        <v>15374</v>
      </c>
    </row>
    <row r="5620" spans="12:17" x14ac:dyDescent="0.3">
      <c r="L5620">
        <v>5614</v>
      </c>
      <c r="M5620" t="s">
        <v>15376</v>
      </c>
      <c r="N5620" t="s">
        <v>13416</v>
      </c>
      <c r="O5620" t="s">
        <v>36847</v>
      </c>
      <c r="P5620" t="s">
        <v>36848</v>
      </c>
      <c r="Q5620" t="s">
        <v>15376</v>
      </c>
    </row>
    <row r="5621" spans="12:17" x14ac:dyDescent="0.3">
      <c r="L5621">
        <v>5615</v>
      </c>
      <c r="M5621" t="s">
        <v>15378</v>
      </c>
      <c r="N5621" t="s">
        <v>13418</v>
      </c>
      <c r="O5621" t="s">
        <v>36849</v>
      </c>
      <c r="P5621" t="s">
        <v>36850</v>
      </c>
      <c r="Q5621" t="s">
        <v>15378</v>
      </c>
    </row>
    <row r="5622" spans="12:17" x14ac:dyDescent="0.3">
      <c r="L5622">
        <v>5616</v>
      </c>
      <c r="M5622" t="s">
        <v>15380</v>
      </c>
      <c r="N5622" t="s">
        <v>13420</v>
      </c>
      <c r="O5622" t="s">
        <v>36851</v>
      </c>
      <c r="P5622" t="s">
        <v>36852</v>
      </c>
      <c r="Q5622" t="s">
        <v>15380</v>
      </c>
    </row>
    <row r="5623" spans="12:17" x14ac:dyDescent="0.3">
      <c r="L5623">
        <v>5617</v>
      </c>
      <c r="M5623" t="s">
        <v>15382</v>
      </c>
      <c r="N5623" t="s">
        <v>13422</v>
      </c>
      <c r="O5623" t="s">
        <v>36853</v>
      </c>
      <c r="P5623" t="s">
        <v>36854</v>
      </c>
      <c r="Q5623" t="s">
        <v>15382</v>
      </c>
    </row>
    <row r="5624" spans="12:17" x14ac:dyDescent="0.3">
      <c r="L5624">
        <v>5618</v>
      </c>
      <c r="M5624" t="s">
        <v>15384</v>
      </c>
      <c r="N5624" t="s">
        <v>13424</v>
      </c>
      <c r="O5624" t="s">
        <v>36855</v>
      </c>
      <c r="P5624" t="s">
        <v>36856</v>
      </c>
      <c r="Q5624" t="s">
        <v>15384</v>
      </c>
    </row>
    <row r="5625" spans="12:17" x14ac:dyDescent="0.3">
      <c r="L5625">
        <v>5619</v>
      </c>
      <c r="M5625" t="s">
        <v>15386</v>
      </c>
      <c r="N5625" t="s">
        <v>13426</v>
      </c>
      <c r="O5625" t="s">
        <v>36857</v>
      </c>
      <c r="P5625" t="s">
        <v>36858</v>
      </c>
      <c r="Q5625" t="s">
        <v>15386</v>
      </c>
    </row>
    <row r="5626" spans="12:17" x14ac:dyDescent="0.3">
      <c r="L5626">
        <v>5620</v>
      </c>
      <c r="M5626" t="s">
        <v>15388</v>
      </c>
      <c r="N5626" t="s">
        <v>13428</v>
      </c>
      <c r="O5626" t="s">
        <v>36859</v>
      </c>
      <c r="P5626" t="s">
        <v>36860</v>
      </c>
      <c r="Q5626" t="s">
        <v>15388</v>
      </c>
    </row>
    <row r="5627" spans="12:17" x14ac:dyDescent="0.3">
      <c r="L5627">
        <v>5621</v>
      </c>
      <c r="M5627" t="s">
        <v>15390</v>
      </c>
      <c r="N5627" t="s">
        <v>13430</v>
      </c>
      <c r="O5627" t="s">
        <v>36861</v>
      </c>
      <c r="P5627" t="s">
        <v>36862</v>
      </c>
      <c r="Q5627" t="s">
        <v>15390</v>
      </c>
    </row>
    <row r="5628" spans="12:17" x14ac:dyDescent="0.3">
      <c r="L5628">
        <v>5622</v>
      </c>
      <c r="M5628" t="s">
        <v>15392</v>
      </c>
      <c r="N5628" t="s">
        <v>13432</v>
      </c>
      <c r="O5628" t="s">
        <v>36863</v>
      </c>
      <c r="P5628" t="s">
        <v>36864</v>
      </c>
      <c r="Q5628" t="s">
        <v>15392</v>
      </c>
    </row>
    <row r="5629" spans="12:17" x14ac:dyDescent="0.3">
      <c r="L5629">
        <v>5623</v>
      </c>
      <c r="M5629" t="s">
        <v>15394</v>
      </c>
      <c r="N5629" t="s">
        <v>13434</v>
      </c>
      <c r="O5629" t="s">
        <v>36865</v>
      </c>
      <c r="P5629" t="s">
        <v>36866</v>
      </c>
      <c r="Q5629" t="s">
        <v>15394</v>
      </c>
    </row>
    <row r="5630" spans="12:17" x14ac:dyDescent="0.3">
      <c r="L5630">
        <v>5624</v>
      </c>
      <c r="M5630" t="s">
        <v>15396</v>
      </c>
      <c r="N5630" t="s">
        <v>13436</v>
      </c>
      <c r="O5630" t="s">
        <v>36867</v>
      </c>
      <c r="P5630" t="s">
        <v>36868</v>
      </c>
      <c r="Q5630" t="s">
        <v>15396</v>
      </c>
    </row>
    <row r="5631" spans="12:17" x14ac:dyDescent="0.3">
      <c r="L5631">
        <v>5625</v>
      </c>
      <c r="M5631" t="s">
        <v>15398</v>
      </c>
      <c r="N5631" t="s">
        <v>13438</v>
      </c>
      <c r="O5631" t="s">
        <v>36869</v>
      </c>
      <c r="P5631" t="s">
        <v>36870</v>
      </c>
      <c r="Q5631" t="s">
        <v>15398</v>
      </c>
    </row>
    <row r="5632" spans="12:17" x14ac:dyDescent="0.3">
      <c r="L5632">
        <v>5626</v>
      </c>
      <c r="M5632" t="s">
        <v>15400</v>
      </c>
      <c r="N5632" t="s">
        <v>13440</v>
      </c>
      <c r="O5632" t="s">
        <v>36871</v>
      </c>
      <c r="P5632" t="s">
        <v>36872</v>
      </c>
      <c r="Q5632" t="s">
        <v>15400</v>
      </c>
    </row>
    <row r="5633" spans="12:17" x14ac:dyDescent="0.3">
      <c r="L5633">
        <v>5627</v>
      </c>
      <c r="M5633" t="s">
        <v>15402</v>
      </c>
      <c r="N5633" t="s">
        <v>13442</v>
      </c>
      <c r="O5633" t="s">
        <v>36873</v>
      </c>
      <c r="P5633" t="s">
        <v>36874</v>
      </c>
      <c r="Q5633" t="s">
        <v>15402</v>
      </c>
    </row>
    <row r="5634" spans="12:17" x14ac:dyDescent="0.3">
      <c r="L5634">
        <v>5628</v>
      </c>
      <c r="M5634" t="s">
        <v>15404</v>
      </c>
      <c r="N5634" t="s">
        <v>13444</v>
      </c>
      <c r="O5634" t="s">
        <v>36875</v>
      </c>
      <c r="P5634" t="s">
        <v>36876</v>
      </c>
      <c r="Q5634" t="s">
        <v>15404</v>
      </c>
    </row>
    <row r="5635" spans="12:17" x14ac:dyDescent="0.3">
      <c r="L5635">
        <v>5629</v>
      </c>
      <c r="M5635" t="s">
        <v>15406</v>
      </c>
      <c r="N5635" t="s">
        <v>13446</v>
      </c>
      <c r="O5635" t="s">
        <v>36877</v>
      </c>
      <c r="P5635" t="s">
        <v>36878</v>
      </c>
      <c r="Q5635" t="s">
        <v>15406</v>
      </c>
    </row>
    <row r="5636" spans="12:17" x14ac:dyDescent="0.3">
      <c r="L5636">
        <v>5630</v>
      </c>
      <c r="M5636" t="s">
        <v>15408</v>
      </c>
      <c r="N5636" t="s">
        <v>13448</v>
      </c>
      <c r="O5636" t="s">
        <v>36879</v>
      </c>
      <c r="P5636" t="s">
        <v>36880</v>
      </c>
      <c r="Q5636" t="s">
        <v>15408</v>
      </c>
    </row>
    <row r="5637" spans="12:17" x14ac:dyDescent="0.3">
      <c r="L5637">
        <v>5631</v>
      </c>
      <c r="M5637" t="s">
        <v>15410</v>
      </c>
      <c r="N5637" t="s">
        <v>13450</v>
      </c>
      <c r="O5637" t="s">
        <v>36881</v>
      </c>
      <c r="P5637" t="s">
        <v>36882</v>
      </c>
      <c r="Q5637" t="s">
        <v>15410</v>
      </c>
    </row>
    <row r="5638" spans="12:17" x14ac:dyDescent="0.3">
      <c r="L5638">
        <v>5632</v>
      </c>
      <c r="M5638" t="s">
        <v>27206</v>
      </c>
      <c r="N5638" t="s">
        <v>13451</v>
      </c>
      <c r="O5638" t="s">
        <v>36883</v>
      </c>
      <c r="P5638" t="s">
        <v>36884</v>
      </c>
      <c r="Q5638" t="s">
        <v>27206</v>
      </c>
    </row>
    <row r="5639" spans="12:17" x14ac:dyDescent="0.3">
      <c r="L5639">
        <v>5633</v>
      </c>
      <c r="M5639" t="s">
        <v>27207</v>
      </c>
      <c r="N5639" t="s">
        <v>13452</v>
      </c>
      <c r="O5639" t="s">
        <v>36885</v>
      </c>
      <c r="P5639" t="s">
        <v>36886</v>
      </c>
      <c r="Q5639" t="s">
        <v>27207</v>
      </c>
    </row>
    <row r="5640" spans="12:17" x14ac:dyDescent="0.3">
      <c r="L5640">
        <v>5634</v>
      </c>
      <c r="M5640" t="s">
        <v>27208</v>
      </c>
      <c r="N5640" t="s">
        <v>13453</v>
      </c>
      <c r="O5640" t="s">
        <v>36887</v>
      </c>
      <c r="P5640" t="s">
        <v>36888</v>
      </c>
      <c r="Q5640" t="s">
        <v>27208</v>
      </c>
    </row>
    <row r="5641" spans="12:17" x14ac:dyDescent="0.3">
      <c r="L5641">
        <v>5635</v>
      </c>
      <c r="M5641" t="s">
        <v>15415</v>
      </c>
      <c r="N5641" t="s">
        <v>13455</v>
      </c>
      <c r="O5641" t="s">
        <v>36889</v>
      </c>
      <c r="P5641" t="s">
        <v>36890</v>
      </c>
      <c r="Q5641" t="s">
        <v>15415</v>
      </c>
    </row>
    <row r="5642" spans="12:17" x14ac:dyDescent="0.3">
      <c r="L5642">
        <v>5636</v>
      </c>
      <c r="M5642" t="s">
        <v>15417</v>
      </c>
      <c r="N5642" t="s">
        <v>13457</v>
      </c>
      <c r="O5642" t="s">
        <v>36891</v>
      </c>
      <c r="P5642" t="s">
        <v>36892</v>
      </c>
      <c r="Q5642" t="s">
        <v>15417</v>
      </c>
    </row>
    <row r="5643" spans="12:17" x14ac:dyDescent="0.3">
      <c r="L5643">
        <v>5637</v>
      </c>
      <c r="M5643" t="s">
        <v>15419</v>
      </c>
      <c r="N5643" t="s">
        <v>13459</v>
      </c>
      <c r="O5643" t="s">
        <v>36893</v>
      </c>
      <c r="P5643" t="s">
        <v>36894</v>
      </c>
      <c r="Q5643" t="s">
        <v>15419</v>
      </c>
    </row>
    <row r="5644" spans="12:17" x14ac:dyDescent="0.3">
      <c r="L5644">
        <v>5638</v>
      </c>
      <c r="M5644" t="s">
        <v>15421</v>
      </c>
      <c r="N5644" t="s">
        <v>13461</v>
      </c>
      <c r="O5644" t="s">
        <v>36895</v>
      </c>
      <c r="P5644" t="s">
        <v>36896</v>
      </c>
      <c r="Q5644" t="s">
        <v>15421</v>
      </c>
    </row>
    <row r="5645" spans="12:17" x14ac:dyDescent="0.3">
      <c r="L5645">
        <v>5639</v>
      </c>
      <c r="M5645" t="s">
        <v>15423</v>
      </c>
      <c r="N5645" t="s">
        <v>13463</v>
      </c>
      <c r="O5645" t="s">
        <v>36897</v>
      </c>
      <c r="P5645" t="s">
        <v>36898</v>
      </c>
      <c r="Q5645" t="s">
        <v>15423</v>
      </c>
    </row>
    <row r="5646" spans="12:17" x14ac:dyDescent="0.3">
      <c r="L5646">
        <v>5640</v>
      </c>
      <c r="M5646" t="s">
        <v>15425</v>
      </c>
      <c r="N5646" t="s">
        <v>13465</v>
      </c>
      <c r="O5646" t="s">
        <v>36899</v>
      </c>
      <c r="P5646" t="s">
        <v>36900</v>
      </c>
      <c r="Q5646" t="s">
        <v>15425</v>
      </c>
    </row>
    <row r="5647" spans="12:17" x14ac:dyDescent="0.3">
      <c r="L5647">
        <v>5641</v>
      </c>
      <c r="M5647" t="s">
        <v>15427</v>
      </c>
      <c r="N5647" t="s">
        <v>13467</v>
      </c>
      <c r="O5647" t="s">
        <v>36901</v>
      </c>
      <c r="P5647" t="s">
        <v>36902</v>
      </c>
      <c r="Q5647" t="s">
        <v>15427</v>
      </c>
    </row>
    <row r="5648" spans="12:17" x14ac:dyDescent="0.3">
      <c r="L5648">
        <v>5642</v>
      </c>
      <c r="M5648" t="s">
        <v>15429</v>
      </c>
      <c r="N5648" t="s">
        <v>13463</v>
      </c>
      <c r="O5648" t="s">
        <v>36903</v>
      </c>
      <c r="P5648" t="s">
        <v>36904</v>
      </c>
      <c r="Q5648" t="s">
        <v>15429</v>
      </c>
    </row>
    <row r="5649" spans="12:17" x14ac:dyDescent="0.3">
      <c r="L5649">
        <v>5643</v>
      </c>
      <c r="M5649" t="s">
        <v>15430</v>
      </c>
      <c r="N5649" t="s">
        <v>13465</v>
      </c>
      <c r="O5649" t="s">
        <v>36905</v>
      </c>
      <c r="P5649" t="s">
        <v>36906</v>
      </c>
      <c r="Q5649" t="s">
        <v>15430</v>
      </c>
    </row>
    <row r="5650" spans="12:17" x14ac:dyDescent="0.3">
      <c r="L5650">
        <v>5644</v>
      </c>
      <c r="M5650" t="s">
        <v>15431</v>
      </c>
      <c r="N5650" t="s">
        <v>13471</v>
      </c>
      <c r="O5650" t="s">
        <v>36907</v>
      </c>
      <c r="P5650" t="s">
        <v>36908</v>
      </c>
      <c r="Q5650" t="s">
        <v>15431</v>
      </c>
    </row>
    <row r="5651" spans="12:17" x14ac:dyDescent="0.3">
      <c r="L5651">
        <v>5645</v>
      </c>
      <c r="M5651" t="s">
        <v>15433</v>
      </c>
      <c r="N5651" t="s">
        <v>13473</v>
      </c>
      <c r="O5651" t="s">
        <v>36909</v>
      </c>
      <c r="P5651" t="s">
        <v>36910</v>
      </c>
      <c r="Q5651" t="s">
        <v>15433</v>
      </c>
    </row>
    <row r="5652" spans="12:17" x14ac:dyDescent="0.3">
      <c r="L5652">
        <v>5646</v>
      </c>
      <c r="M5652" t="s">
        <v>15435</v>
      </c>
      <c r="N5652" t="s">
        <v>13475</v>
      </c>
      <c r="O5652" t="s">
        <v>15437</v>
      </c>
      <c r="P5652" t="s">
        <v>36911</v>
      </c>
      <c r="Q5652" t="s">
        <v>15435</v>
      </c>
    </row>
    <row r="5653" spans="12:17" x14ac:dyDescent="0.3">
      <c r="L5653">
        <v>5647</v>
      </c>
      <c r="M5653" t="s">
        <v>15438</v>
      </c>
      <c r="N5653" t="s">
        <v>13478</v>
      </c>
      <c r="O5653" t="s">
        <v>15439</v>
      </c>
      <c r="P5653" t="s">
        <v>36912</v>
      </c>
      <c r="Q5653" t="s">
        <v>15438</v>
      </c>
    </row>
    <row r="5654" spans="12:17" x14ac:dyDescent="0.3">
      <c r="L5654">
        <v>5648</v>
      </c>
      <c r="M5654" t="s">
        <v>15440</v>
      </c>
      <c r="N5654" t="s">
        <v>13481</v>
      </c>
      <c r="O5654" t="s">
        <v>15442</v>
      </c>
      <c r="P5654" t="s">
        <v>36913</v>
      </c>
      <c r="Q5654" t="s">
        <v>15440</v>
      </c>
    </row>
    <row r="5655" spans="12:17" x14ac:dyDescent="0.3">
      <c r="L5655">
        <v>5649</v>
      </c>
      <c r="M5655" t="s">
        <v>15443</v>
      </c>
      <c r="N5655" t="s">
        <v>13484</v>
      </c>
      <c r="O5655" t="s">
        <v>15445</v>
      </c>
      <c r="P5655" t="s">
        <v>36914</v>
      </c>
      <c r="Q5655" t="s">
        <v>15443</v>
      </c>
    </row>
    <row r="5656" spans="12:17" x14ac:dyDescent="0.3">
      <c r="L5656">
        <v>5650</v>
      </c>
      <c r="M5656" t="s">
        <v>15446</v>
      </c>
      <c r="N5656" t="s">
        <v>13487</v>
      </c>
      <c r="O5656" t="s">
        <v>15448</v>
      </c>
      <c r="P5656" t="s">
        <v>36915</v>
      </c>
      <c r="Q5656" t="s">
        <v>15446</v>
      </c>
    </row>
    <row r="5657" spans="12:17" x14ac:dyDescent="0.3">
      <c r="L5657">
        <v>5651</v>
      </c>
      <c r="M5657" t="s">
        <v>15449</v>
      </c>
      <c r="N5657" t="s">
        <v>36916</v>
      </c>
      <c r="O5657" t="s">
        <v>36917</v>
      </c>
      <c r="P5657" t="s">
        <v>26289</v>
      </c>
      <c r="Q5657" t="s">
        <v>15449</v>
      </c>
    </row>
    <row r="5658" spans="12:17" x14ac:dyDescent="0.3">
      <c r="L5658">
        <v>5652</v>
      </c>
      <c r="M5658" t="s">
        <v>3561</v>
      </c>
      <c r="N5658" t="s">
        <v>28390</v>
      </c>
      <c r="O5658" t="s">
        <v>3562</v>
      </c>
      <c r="P5658" t="s">
        <v>36918</v>
      </c>
      <c r="Q5658" t="s">
        <v>3561</v>
      </c>
    </row>
    <row r="5659" spans="12:17" x14ac:dyDescent="0.3">
      <c r="L5659">
        <v>5653</v>
      </c>
      <c r="M5659" t="s">
        <v>3563</v>
      </c>
      <c r="N5659" t="s">
        <v>28392</v>
      </c>
      <c r="O5659" t="s">
        <v>3564</v>
      </c>
      <c r="P5659" t="s">
        <v>36919</v>
      </c>
      <c r="Q5659" t="s">
        <v>3563</v>
      </c>
    </row>
    <row r="5660" spans="12:17" x14ac:dyDescent="0.3">
      <c r="L5660">
        <v>5654</v>
      </c>
      <c r="M5660" t="s">
        <v>15454</v>
      </c>
      <c r="N5660" t="s">
        <v>13495</v>
      </c>
      <c r="O5660" t="s">
        <v>26290</v>
      </c>
      <c r="P5660" t="s">
        <v>36920</v>
      </c>
      <c r="Q5660" t="s">
        <v>15454</v>
      </c>
    </row>
    <row r="5661" spans="12:17" x14ac:dyDescent="0.3">
      <c r="L5661">
        <v>5655</v>
      </c>
      <c r="M5661" t="s">
        <v>15456</v>
      </c>
      <c r="N5661" t="s">
        <v>13497</v>
      </c>
      <c r="O5661" t="s">
        <v>26291</v>
      </c>
      <c r="P5661" t="s">
        <v>36921</v>
      </c>
      <c r="Q5661" t="s">
        <v>15456</v>
      </c>
    </row>
    <row r="5662" spans="12:17" x14ac:dyDescent="0.3">
      <c r="L5662">
        <v>5656</v>
      </c>
      <c r="M5662" t="s">
        <v>15458</v>
      </c>
      <c r="N5662" t="s">
        <v>13499</v>
      </c>
      <c r="O5662" t="s">
        <v>26292</v>
      </c>
      <c r="P5662" t="s">
        <v>36922</v>
      </c>
      <c r="Q5662" t="s">
        <v>15458</v>
      </c>
    </row>
    <row r="5663" spans="12:17" x14ac:dyDescent="0.3">
      <c r="L5663">
        <v>5657</v>
      </c>
      <c r="M5663" t="s">
        <v>15460</v>
      </c>
      <c r="N5663" t="s">
        <v>26240</v>
      </c>
      <c r="O5663" t="s">
        <v>15461</v>
      </c>
      <c r="P5663" t="s">
        <v>36923</v>
      </c>
      <c r="Q5663" t="s">
        <v>15460</v>
      </c>
    </row>
    <row r="5664" spans="12:17" x14ac:dyDescent="0.3">
      <c r="L5664">
        <v>5658</v>
      </c>
      <c r="M5664" t="s">
        <v>15462</v>
      </c>
      <c r="N5664" t="s">
        <v>26241</v>
      </c>
      <c r="O5664" t="s">
        <v>15463</v>
      </c>
      <c r="P5664" t="s">
        <v>36924</v>
      </c>
      <c r="Q5664" t="s">
        <v>15462</v>
      </c>
    </row>
    <row r="5665" spans="12:17" x14ac:dyDescent="0.3">
      <c r="L5665">
        <v>5659</v>
      </c>
      <c r="M5665" t="s">
        <v>15464</v>
      </c>
      <c r="N5665" t="s">
        <v>26242</v>
      </c>
      <c r="O5665" t="s">
        <v>15465</v>
      </c>
      <c r="P5665" t="s">
        <v>36925</v>
      </c>
      <c r="Q5665" t="s">
        <v>15464</v>
      </c>
    </row>
    <row r="5666" spans="12:17" x14ac:dyDescent="0.3">
      <c r="L5666">
        <v>5660</v>
      </c>
      <c r="M5666" t="s">
        <v>15466</v>
      </c>
      <c r="N5666" t="s">
        <v>13507</v>
      </c>
      <c r="O5666" t="s">
        <v>15468</v>
      </c>
      <c r="P5666" t="s">
        <v>36926</v>
      </c>
      <c r="Q5666" t="s">
        <v>15466</v>
      </c>
    </row>
    <row r="5667" spans="12:17" x14ac:dyDescent="0.3">
      <c r="L5667">
        <v>5661</v>
      </c>
      <c r="M5667" t="s">
        <v>15469</v>
      </c>
      <c r="N5667" t="s">
        <v>36927</v>
      </c>
      <c r="O5667" t="s">
        <v>15470</v>
      </c>
      <c r="P5667" t="s">
        <v>36928</v>
      </c>
      <c r="Q5667" t="s">
        <v>15469</v>
      </c>
    </row>
    <row r="5668" spans="12:17" x14ac:dyDescent="0.3">
      <c r="L5668">
        <v>5662</v>
      </c>
      <c r="M5668" t="s">
        <v>36929</v>
      </c>
      <c r="N5668" t="s">
        <v>36930</v>
      </c>
      <c r="O5668" t="s">
        <v>36931</v>
      </c>
      <c r="P5668" t="s">
        <v>36932</v>
      </c>
      <c r="Q5668" t="s">
        <v>36929</v>
      </c>
    </row>
    <row r="5669" spans="12:17" x14ac:dyDescent="0.3">
      <c r="L5669">
        <v>5663</v>
      </c>
      <c r="M5669" t="s">
        <v>15471</v>
      </c>
      <c r="N5669" t="s">
        <v>13512</v>
      </c>
      <c r="O5669" t="s">
        <v>15473</v>
      </c>
      <c r="P5669" t="s">
        <v>36933</v>
      </c>
      <c r="Q5669" t="s">
        <v>15471</v>
      </c>
    </row>
    <row r="5670" spans="12:17" x14ac:dyDescent="0.3">
      <c r="L5670">
        <v>5664</v>
      </c>
      <c r="M5670" t="s">
        <v>15474</v>
      </c>
      <c r="N5670" t="s">
        <v>13515</v>
      </c>
      <c r="O5670" t="s">
        <v>36934</v>
      </c>
      <c r="P5670" t="s">
        <v>36935</v>
      </c>
      <c r="Q5670" t="s">
        <v>15474</v>
      </c>
    </row>
    <row r="5671" spans="12:17" x14ac:dyDescent="0.3">
      <c r="L5671">
        <v>5665</v>
      </c>
      <c r="M5671" t="s">
        <v>15476</v>
      </c>
      <c r="N5671" t="s">
        <v>13517</v>
      </c>
      <c r="O5671" t="s">
        <v>36936</v>
      </c>
      <c r="P5671" t="s">
        <v>36937</v>
      </c>
      <c r="Q5671" t="s">
        <v>15476</v>
      </c>
    </row>
    <row r="5672" spans="12:17" x14ac:dyDescent="0.3">
      <c r="L5672">
        <v>5666</v>
      </c>
      <c r="M5672" t="s">
        <v>15478</v>
      </c>
      <c r="N5672" t="s">
        <v>13519</v>
      </c>
      <c r="O5672" t="s">
        <v>15480</v>
      </c>
      <c r="P5672" t="s">
        <v>36938</v>
      </c>
      <c r="Q5672" t="s">
        <v>15478</v>
      </c>
    </row>
    <row r="5673" spans="12:17" x14ac:dyDescent="0.3">
      <c r="L5673">
        <v>5667</v>
      </c>
      <c r="M5673" t="s">
        <v>15481</v>
      </c>
      <c r="N5673" t="s">
        <v>13522</v>
      </c>
      <c r="O5673" t="s">
        <v>15483</v>
      </c>
      <c r="P5673" t="s">
        <v>36939</v>
      </c>
      <c r="Q5673" t="s">
        <v>15481</v>
      </c>
    </row>
    <row r="5674" spans="12:17" x14ac:dyDescent="0.3">
      <c r="L5674">
        <v>5668</v>
      </c>
      <c r="M5674" t="s">
        <v>15484</v>
      </c>
      <c r="N5674" t="s">
        <v>13525</v>
      </c>
      <c r="O5674" t="s">
        <v>15486</v>
      </c>
      <c r="P5674" t="s">
        <v>36940</v>
      </c>
      <c r="Q5674" t="s">
        <v>15484</v>
      </c>
    </row>
    <row r="5675" spans="12:17" x14ac:dyDescent="0.3">
      <c r="L5675">
        <v>5669</v>
      </c>
      <c r="M5675" t="s">
        <v>3543</v>
      </c>
      <c r="N5675" t="s">
        <v>28415</v>
      </c>
      <c r="O5675" t="s">
        <v>3544</v>
      </c>
      <c r="P5675" t="s">
        <v>36941</v>
      </c>
      <c r="Q5675" t="s">
        <v>3543</v>
      </c>
    </row>
    <row r="5676" spans="12:17" x14ac:dyDescent="0.3">
      <c r="L5676">
        <v>5670</v>
      </c>
      <c r="M5676" t="s">
        <v>3545</v>
      </c>
      <c r="N5676" t="s">
        <v>28417</v>
      </c>
      <c r="O5676" t="s">
        <v>3546</v>
      </c>
      <c r="P5676" t="s">
        <v>36942</v>
      </c>
      <c r="Q5676" t="s">
        <v>3545</v>
      </c>
    </row>
    <row r="5677" spans="12:17" x14ac:dyDescent="0.3">
      <c r="L5677">
        <v>5671</v>
      </c>
      <c r="M5677" t="s">
        <v>3547</v>
      </c>
      <c r="N5677" t="s">
        <v>28419</v>
      </c>
      <c r="O5677" t="s">
        <v>3548</v>
      </c>
      <c r="P5677" t="s">
        <v>36943</v>
      </c>
      <c r="Q5677" t="s">
        <v>3547</v>
      </c>
    </row>
    <row r="5678" spans="12:17" x14ac:dyDescent="0.3">
      <c r="L5678">
        <v>5672</v>
      </c>
      <c r="M5678" t="s">
        <v>3549</v>
      </c>
      <c r="N5678" t="s">
        <v>28421</v>
      </c>
      <c r="O5678" t="s">
        <v>3550</v>
      </c>
      <c r="P5678" t="s">
        <v>36944</v>
      </c>
      <c r="Q5678" t="s">
        <v>3549</v>
      </c>
    </row>
    <row r="5679" spans="12:17" x14ac:dyDescent="0.3">
      <c r="L5679">
        <v>5673</v>
      </c>
      <c r="M5679" t="s">
        <v>3551</v>
      </c>
      <c r="N5679" t="s">
        <v>28423</v>
      </c>
      <c r="O5679" t="s">
        <v>3552</v>
      </c>
      <c r="P5679" t="s">
        <v>36945</v>
      </c>
      <c r="Q5679" t="s">
        <v>3551</v>
      </c>
    </row>
    <row r="5680" spans="12:17" x14ac:dyDescent="0.3">
      <c r="L5680">
        <v>5674</v>
      </c>
      <c r="M5680" t="s">
        <v>3553</v>
      </c>
      <c r="N5680" t="s">
        <v>28425</v>
      </c>
      <c r="O5680" t="s">
        <v>3554</v>
      </c>
      <c r="P5680" t="s">
        <v>36946</v>
      </c>
      <c r="Q5680" t="s">
        <v>3553</v>
      </c>
    </row>
    <row r="5681" spans="12:17" x14ac:dyDescent="0.3">
      <c r="L5681">
        <v>5675</v>
      </c>
      <c r="M5681" t="s">
        <v>3555</v>
      </c>
      <c r="N5681" t="s">
        <v>28427</v>
      </c>
      <c r="O5681" t="s">
        <v>3556</v>
      </c>
      <c r="P5681" t="s">
        <v>36947</v>
      </c>
      <c r="Q5681" t="s">
        <v>3555</v>
      </c>
    </row>
    <row r="5682" spans="12:17" x14ac:dyDescent="0.3">
      <c r="L5682">
        <v>5676</v>
      </c>
      <c r="M5682" t="s">
        <v>3557</v>
      </c>
      <c r="N5682" t="s">
        <v>28429</v>
      </c>
      <c r="O5682" t="s">
        <v>3558</v>
      </c>
      <c r="P5682" t="s">
        <v>36948</v>
      </c>
      <c r="Q5682" t="s">
        <v>3557</v>
      </c>
    </row>
    <row r="5683" spans="12:17" x14ac:dyDescent="0.3">
      <c r="L5683">
        <v>5677</v>
      </c>
      <c r="M5683" t="s">
        <v>3559</v>
      </c>
      <c r="N5683" t="s">
        <v>28431</v>
      </c>
      <c r="O5683" t="s">
        <v>3560</v>
      </c>
      <c r="P5683" t="s">
        <v>36949</v>
      </c>
      <c r="Q5683" t="s">
        <v>3559</v>
      </c>
    </row>
    <row r="5684" spans="12:17" x14ac:dyDescent="0.3">
      <c r="L5684">
        <v>5678</v>
      </c>
      <c r="M5684" t="s">
        <v>3561</v>
      </c>
      <c r="N5684" t="s">
        <v>28390</v>
      </c>
      <c r="O5684" t="s">
        <v>3562</v>
      </c>
      <c r="P5684" t="s">
        <v>36950</v>
      </c>
      <c r="Q5684" t="s">
        <v>3561</v>
      </c>
    </row>
    <row r="5685" spans="12:17" x14ac:dyDescent="0.3">
      <c r="L5685">
        <v>5679</v>
      </c>
      <c r="M5685" t="s">
        <v>3563</v>
      </c>
      <c r="N5685" t="s">
        <v>28392</v>
      </c>
      <c r="O5685" t="s">
        <v>3564</v>
      </c>
      <c r="P5685" t="s">
        <v>36951</v>
      </c>
      <c r="Q5685" t="s">
        <v>3563</v>
      </c>
    </row>
    <row r="5686" spans="12:17" x14ac:dyDescent="0.3">
      <c r="L5686">
        <v>5680</v>
      </c>
      <c r="M5686" t="s">
        <v>15487</v>
      </c>
      <c r="N5686" t="s">
        <v>13528</v>
      </c>
      <c r="O5686" t="s">
        <v>15489</v>
      </c>
      <c r="P5686" t="s">
        <v>36952</v>
      </c>
      <c r="Q5686" t="s">
        <v>15487</v>
      </c>
    </row>
    <row r="5687" spans="12:17" x14ac:dyDescent="0.3">
      <c r="L5687">
        <v>5681</v>
      </c>
      <c r="M5687" t="s">
        <v>15490</v>
      </c>
      <c r="N5687" t="s">
        <v>13531</v>
      </c>
      <c r="O5687" t="s">
        <v>15492</v>
      </c>
      <c r="P5687" t="s">
        <v>36953</v>
      </c>
      <c r="Q5687" t="s">
        <v>15490</v>
      </c>
    </row>
    <row r="5688" spans="12:17" x14ac:dyDescent="0.3">
      <c r="L5688">
        <v>5682</v>
      </c>
      <c r="M5688" t="s">
        <v>15493</v>
      </c>
      <c r="N5688" t="s">
        <v>13534</v>
      </c>
      <c r="O5688" t="s">
        <v>15495</v>
      </c>
      <c r="P5688" t="s">
        <v>36954</v>
      </c>
      <c r="Q5688" t="s">
        <v>15493</v>
      </c>
    </row>
    <row r="5689" spans="12:17" x14ac:dyDescent="0.3">
      <c r="L5689">
        <v>5683</v>
      </c>
      <c r="M5689" t="s">
        <v>36955</v>
      </c>
      <c r="N5689" t="s">
        <v>13536</v>
      </c>
      <c r="O5689" t="s">
        <v>15497</v>
      </c>
      <c r="P5689" t="s">
        <v>36956</v>
      </c>
      <c r="Q5689" t="s">
        <v>36955</v>
      </c>
    </row>
    <row r="5690" spans="12:17" x14ac:dyDescent="0.3">
      <c r="L5690">
        <v>5684</v>
      </c>
      <c r="M5690" t="s">
        <v>15498</v>
      </c>
      <c r="N5690" t="s">
        <v>13539</v>
      </c>
      <c r="O5690" t="s">
        <v>15500</v>
      </c>
      <c r="P5690" t="s">
        <v>36957</v>
      </c>
      <c r="Q5690" t="s">
        <v>15498</v>
      </c>
    </row>
    <row r="5691" spans="12:17" x14ac:dyDescent="0.3">
      <c r="L5691">
        <v>5685</v>
      </c>
      <c r="M5691" t="s">
        <v>15501</v>
      </c>
      <c r="N5691" t="s">
        <v>13542</v>
      </c>
      <c r="O5691" t="s">
        <v>15503</v>
      </c>
      <c r="P5691" t="s">
        <v>36958</v>
      </c>
      <c r="Q5691" t="s">
        <v>15501</v>
      </c>
    </row>
    <row r="5692" spans="12:17" x14ac:dyDescent="0.3">
      <c r="L5692">
        <v>5686</v>
      </c>
      <c r="M5692" t="s">
        <v>15504</v>
      </c>
      <c r="N5692" t="s">
        <v>13545</v>
      </c>
      <c r="O5692" t="s">
        <v>15506</v>
      </c>
      <c r="P5692" t="s">
        <v>36959</v>
      </c>
      <c r="Q5692" t="s">
        <v>15504</v>
      </c>
    </row>
    <row r="5693" spans="12:17" x14ac:dyDescent="0.3">
      <c r="L5693">
        <v>5687</v>
      </c>
      <c r="M5693" t="s">
        <v>15507</v>
      </c>
      <c r="N5693" t="s">
        <v>13548</v>
      </c>
      <c r="O5693" t="s">
        <v>15509</v>
      </c>
      <c r="P5693" t="s">
        <v>36960</v>
      </c>
      <c r="Q5693" t="s">
        <v>15507</v>
      </c>
    </row>
    <row r="5694" spans="12:17" x14ac:dyDescent="0.3">
      <c r="L5694">
        <v>5688</v>
      </c>
      <c r="M5694" t="s">
        <v>15510</v>
      </c>
      <c r="N5694" t="s">
        <v>13551</v>
      </c>
      <c r="O5694" t="s">
        <v>15512</v>
      </c>
      <c r="P5694" t="s">
        <v>36961</v>
      </c>
      <c r="Q5694" t="s">
        <v>15510</v>
      </c>
    </row>
    <row r="5695" spans="12:17" x14ac:dyDescent="0.3">
      <c r="L5695">
        <v>5689</v>
      </c>
      <c r="M5695" t="s">
        <v>15450</v>
      </c>
      <c r="N5695" t="s">
        <v>13491</v>
      </c>
      <c r="O5695" t="s">
        <v>26296</v>
      </c>
      <c r="P5695" t="s">
        <v>36962</v>
      </c>
      <c r="Q5695" t="s">
        <v>15450</v>
      </c>
    </row>
    <row r="5696" spans="12:17" x14ac:dyDescent="0.3">
      <c r="L5696">
        <v>5690</v>
      </c>
      <c r="M5696" t="s">
        <v>15513</v>
      </c>
      <c r="N5696" t="s">
        <v>13554</v>
      </c>
      <c r="O5696" t="s">
        <v>15515</v>
      </c>
      <c r="P5696" t="s">
        <v>36963</v>
      </c>
      <c r="Q5696" t="s">
        <v>15513</v>
      </c>
    </row>
    <row r="5697" spans="12:17" x14ac:dyDescent="0.3">
      <c r="L5697">
        <v>5691</v>
      </c>
      <c r="M5697" t="s">
        <v>15516</v>
      </c>
      <c r="N5697" t="s">
        <v>13557</v>
      </c>
      <c r="O5697" t="s">
        <v>15518</v>
      </c>
      <c r="P5697" t="s">
        <v>36964</v>
      </c>
      <c r="Q5697" t="s">
        <v>15516</v>
      </c>
    </row>
    <row r="5698" spans="12:17" x14ac:dyDescent="0.3">
      <c r="L5698">
        <v>5692</v>
      </c>
      <c r="M5698" t="s">
        <v>15519</v>
      </c>
      <c r="N5698" t="s">
        <v>13560</v>
      </c>
      <c r="O5698" t="s">
        <v>15521</v>
      </c>
      <c r="P5698" t="s">
        <v>36965</v>
      </c>
      <c r="Q5698" t="s">
        <v>15519</v>
      </c>
    </row>
    <row r="5699" spans="12:17" x14ac:dyDescent="0.3">
      <c r="L5699">
        <v>5693</v>
      </c>
      <c r="M5699" t="s">
        <v>15522</v>
      </c>
      <c r="N5699" t="s">
        <v>13563</v>
      </c>
      <c r="O5699" t="s">
        <v>15524</v>
      </c>
      <c r="P5699" t="s">
        <v>36966</v>
      </c>
      <c r="Q5699" t="s">
        <v>15522</v>
      </c>
    </row>
    <row r="5700" spans="12:17" x14ac:dyDescent="0.3">
      <c r="L5700">
        <v>5694</v>
      </c>
      <c r="M5700" t="s">
        <v>15525</v>
      </c>
      <c r="N5700" t="s">
        <v>13566</v>
      </c>
      <c r="O5700" t="s">
        <v>15527</v>
      </c>
      <c r="P5700" t="s">
        <v>36967</v>
      </c>
      <c r="Q5700" t="s">
        <v>15525</v>
      </c>
    </row>
    <row r="5701" spans="12:17" x14ac:dyDescent="0.3">
      <c r="L5701">
        <v>5695</v>
      </c>
      <c r="M5701" t="s">
        <v>15528</v>
      </c>
      <c r="N5701" t="s">
        <v>13569</v>
      </c>
      <c r="O5701" t="s">
        <v>15530</v>
      </c>
      <c r="P5701" t="s">
        <v>36968</v>
      </c>
      <c r="Q5701" t="s">
        <v>15528</v>
      </c>
    </row>
    <row r="5702" spans="12:17" x14ac:dyDescent="0.3">
      <c r="L5702">
        <v>5696</v>
      </c>
      <c r="M5702" t="s">
        <v>15531</v>
      </c>
      <c r="N5702" t="s">
        <v>13572</v>
      </c>
      <c r="O5702" t="s">
        <v>15533</v>
      </c>
      <c r="P5702" t="s">
        <v>36969</v>
      </c>
      <c r="Q5702" t="s">
        <v>15531</v>
      </c>
    </row>
    <row r="5703" spans="12:17" x14ac:dyDescent="0.3">
      <c r="L5703">
        <v>5697</v>
      </c>
      <c r="M5703" t="s">
        <v>15534</v>
      </c>
      <c r="N5703" t="s">
        <v>13575</v>
      </c>
      <c r="O5703" t="s">
        <v>15536</v>
      </c>
      <c r="P5703" t="s">
        <v>36970</v>
      </c>
      <c r="Q5703" t="s">
        <v>15534</v>
      </c>
    </row>
    <row r="5704" spans="12:17" x14ac:dyDescent="0.3">
      <c r="L5704">
        <v>5698</v>
      </c>
      <c r="M5704" t="s">
        <v>15537</v>
      </c>
      <c r="N5704" t="s">
        <v>13578</v>
      </c>
      <c r="O5704" t="s">
        <v>15539</v>
      </c>
      <c r="P5704" t="s">
        <v>36971</v>
      </c>
      <c r="Q5704" t="s">
        <v>15537</v>
      </c>
    </row>
    <row r="5705" spans="12:17" x14ac:dyDescent="0.3">
      <c r="L5705">
        <v>5699</v>
      </c>
      <c r="M5705" t="s">
        <v>15540</v>
      </c>
      <c r="N5705" t="s">
        <v>13581</v>
      </c>
      <c r="O5705" t="s">
        <v>15542</v>
      </c>
      <c r="P5705" t="s">
        <v>36972</v>
      </c>
      <c r="Q5705" t="s">
        <v>15540</v>
      </c>
    </row>
    <row r="5706" spans="12:17" x14ac:dyDescent="0.3">
      <c r="L5706">
        <v>5700</v>
      </c>
      <c r="M5706" t="s">
        <v>15543</v>
      </c>
      <c r="N5706" t="s">
        <v>13584</v>
      </c>
      <c r="O5706" t="s">
        <v>15545</v>
      </c>
      <c r="P5706" t="s">
        <v>36973</v>
      </c>
      <c r="Q5706" t="s">
        <v>15543</v>
      </c>
    </row>
    <row r="5707" spans="12:17" x14ac:dyDescent="0.3">
      <c r="L5707">
        <v>5701</v>
      </c>
      <c r="M5707" t="s">
        <v>15546</v>
      </c>
      <c r="N5707" t="s">
        <v>13587</v>
      </c>
      <c r="O5707" t="s">
        <v>15548</v>
      </c>
      <c r="P5707" t="s">
        <v>36974</v>
      </c>
      <c r="Q5707" t="s">
        <v>15546</v>
      </c>
    </row>
    <row r="5708" spans="12:17" x14ac:dyDescent="0.3">
      <c r="L5708">
        <v>5702</v>
      </c>
      <c r="M5708" t="s">
        <v>15549</v>
      </c>
      <c r="N5708" t="s">
        <v>13590</v>
      </c>
      <c r="O5708" t="s">
        <v>15551</v>
      </c>
      <c r="P5708" t="s">
        <v>36975</v>
      </c>
      <c r="Q5708" t="s">
        <v>15549</v>
      </c>
    </row>
    <row r="5709" spans="12:17" x14ac:dyDescent="0.3">
      <c r="L5709">
        <v>5703</v>
      </c>
      <c r="M5709" t="s">
        <v>15552</v>
      </c>
      <c r="N5709" t="s">
        <v>13593</v>
      </c>
      <c r="O5709" t="s">
        <v>15554</v>
      </c>
      <c r="P5709" t="s">
        <v>36976</v>
      </c>
      <c r="Q5709" t="s">
        <v>15552</v>
      </c>
    </row>
    <row r="5710" spans="12:17" x14ac:dyDescent="0.3">
      <c r="L5710">
        <v>5704</v>
      </c>
      <c r="M5710" t="s">
        <v>15555</v>
      </c>
      <c r="N5710" t="s">
        <v>13596</v>
      </c>
      <c r="O5710" t="s">
        <v>15557</v>
      </c>
      <c r="P5710" t="s">
        <v>36977</v>
      </c>
      <c r="Q5710" t="s">
        <v>15555</v>
      </c>
    </row>
    <row r="5711" spans="12:17" x14ac:dyDescent="0.3">
      <c r="L5711">
        <v>5705</v>
      </c>
      <c r="M5711" t="s">
        <v>15558</v>
      </c>
      <c r="N5711" t="s">
        <v>13599</v>
      </c>
      <c r="O5711" t="s">
        <v>15560</v>
      </c>
      <c r="P5711" t="s">
        <v>36978</v>
      </c>
      <c r="Q5711" t="s">
        <v>15558</v>
      </c>
    </row>
    <row r="5712" spans="12:17" x14ac:dyDescent="0.3">
      <c r="L5712">
        <v>5706</v>
      </c>
      <c r="M5712" t="s">
        <v>15561</v>
      </c>
      <c r="N5712" t="s">
        <v>13602</v>
      </c>
      <c r="O5712" t="s">
        <v>15563</v>
      </c>
      <c r="P5712" t="s">
        <v>36979</v>
      </c>
      <c r="Q5712" t="s">
        <v>15561</v>
      </c>
    </row>
    <row r="5713" spans="12:17" x14ac:dyDescent="0.3">
      <c r="L5713">
        <v>5707</v>
      </c>
      <c r="M5713" t="s">
        <v>15564</v>
      </c>
      <c r="N5713" t="s">
        <v>13605</v>
      </c>
      <c r="O5713" t="s">
        <v>15566</v>
      </c>
      <c r="P5713" t="s">
        <v>36980</v>
      </c>
      <c r="Q5713" t="s">
        <v>15564</v>
      </c>
    </row>
    <row r="5714" spans="12:17" x14ac:dyDescent="0.3">
      <c r="L5714">
        <v>5708</v>
      </c>
      <c r="M5714" t="s">
        <v>15567</v>
      </c>
      <c r="N5714" t="s">
        <v>13608</v>
      </c>
      <c r="O5714" t="s">
        <v>15569</v>
      </c>
      <c r="P5714" t="s">
        <v>36981</v>
      </c>
      <c r="Q5714" t="s">
        <v>15567</v>
      </c>
    </row>
    <row r="5715" spans="12:17" x14ac:dyDescent="0.3">
      <c r="L5715">
        <v>5709</v>
      </c>
      <c r="M5715" t="s">
        <v>15570</v>
      </c>
      <c r="N5715" t="s">
        <v>13611</v>
      </c>
      <c r="O5715" t="s">
        <v>15572</v>
      </c>
      <c r="P5715" t="s">
        <v>36982</v>
      </c>
      <c r="Q5715" t="s">
        <v>15570</v>
      </c>
    </row>
    <row r="5716" spans="12:17" x14ac:dyDescent="0.3">
      <c r="L5716">
        <v>5710</v>
      </c>
      <c r="M5716" t="s">
        <v>15573</v>
      </c>
      <c r="N5716" t="s">
        <v>13614</v>
      </c>
      <c r="O5716" t="s">
        <v>15575</v>
      </c>
      <c r="P5716" t="s">
        <v>36983</v>
      </c>
      <c r="Q5716" t="s">
        <v>15573</v>
      </c>
    </row>
    <row r="5717" spans="12:17" x14ac:dyDescent="0.3">
      <c r="L5717">
        <v>5711</v>
      </c>
      <c r="M5717" t="s">
        <v>15576</v>
      </c>
      <c r="N5717" t="s">
        <v>13617</v>
      </c>
      <c r="O5717" t="s">
        <v>15578</v>
      </c>
      <c r="P5717" t="s">
        <v>36984</v>
      </c>
      <c r="Q5717" t="s">
        <v>15576</v>
      </c>
    </row>
    <row r="5718" spans="12:17" x14ac:dyDescent="0.3">
      <c r="L5718">
        <v>5712</v>
      </c>
      <c r="M5718" t="s">
        <v>15579</v>
      </c>
      <c r="N5718" t="s">
        <v>13620</v>
      </c>
      <c r="O5718" t="s">
        <v>15581</v>
      </c>
      <c r="P5718" t="s">
        <v>36985</v>
      </c>
      <c r="Q5718" t="s">
        <v>15579</v>
      </c>
    </row>
    <row r="5719" spans="12:17" x14ac:dyDescent="0.3">
      <c r="L5719">
        <v>5713</v>
      </c>
      <c r="M5719" t="s">
        <v>15582</v>
      </c>
      <c r="N5719" t="s">
        <v>13623</v>
      </c>
      <c r="O5719" t="s">
        <v>15584</v>
      </c>
      <c r="P5719" t="s">
        <v>36986</v>
      </c>
      <c r="Q5719" t="s">
        <v>15582</v>
      </c>
    </row>
    <row r="5720" spans="12:17" x14ac:dyDescent="0.3">
      <c r="L5720">
        <v>5714</v>
      </c>
      <c r="M5720" t="s">
        <v>15585</v>
      </c>
      <c r="N5720" t="s">
        <v>13626</v>
      </c>
      <c r="O5720" t="s">
        <v>15587</v>
      </c>
      <c r="P5720" t="s">
        <v>36987</v>
      </c>
      <c r="Q5720" t="s">
        <v>15585</v>
      </c>
    </row>
    <row r="5721" spans="12:17" x14ac:dyDescent="0.3">
      <c r="L5721">
        <v>5715</v>
      </c>
      <c r="M5721" t="s">
        <v>27209</v>
      </c>
      <c r="N5721" t="s">
        <v>13628</v>
      </c>
      <c r="O5721" t="s">
        <v>15589</v>
      </c>
      <c r="P5721" t="s">
        <v>36988</v>
      </c>
      <c r="Q5721" t="s">
        <v>27209</v>
      </c>
    </row>
    <row r="5722" spans="12:17" x14ac:dyDescent="0.3">
      <c r="L5722">
        <v>5716</v>
      </c>
      <c r="M5722" t="s">
        <v>27210</v>
      </c>
      <c r="N5722" t="s">
        <v>13630</v>
      </c>
      <c r="O5722" t="s">
        <v>15591</v>
      </c>
      <c r="P5722" t="s">
        <v>36989</v>
      </c>
      <c r="Q5722" t="s">
        <v>27210</v>
      </c>
    </row>
    <row r="5723" spans="12:17" x14ac:dyDescent="0.3">
      <c r="L5723">
        <v>5717</v>
      </c>
      <c r="M5723" t="s">
        <v>27211</v>
      </c>
      <c r="N5723" t="s">
        <v>13632</v>
      </c>
      <c r="O5723" t="s">
        <v>15593</v>
      </c>
      <c r="P5723" t="s">
        <v>36990</v>
      </c>
      <c r="Q5723" t="s">
        <v>27211</v>
      </c>
    </row>
    <row r="5724" spans="12:17" x14ac:dyDescent="0.3">
      <c r="L5724">
        <v>5718</v>
      </c>
      <c r="M5724" t="s">
        <v>15594</v>
      </c>
      <c r="N5724" t="s">
        <v>13635</v>
      </c>
      <c r="O5724" t="s">
        <v>15596</v>
      </c>
      <c r="P5724" t="s">
        <v>36991</v>
      </c>
      <c r="Q5724" t="s">
        <v>15594</v>
      </c>
    </row>
    <row r="5725" spans="12:17" x14ac:dyDescent="0.3">
      <c r="L5725">
        <v>5719</v>
      </c>
      <c r="M5725" t="s">
        <v>3543</v>
      </c>
      <c r="N5725" t="s">
        <v>28415</v>
      </c>
      <c r="O5725" t="s">
        <v>3544</v>
      </c>
      <c r="P5725" t="s">
        <v>36992</v>
      </c>
      <c r="Q5725" t="s">
        <v>3543</v>
      </c>
    </row>
    <row r="5726" spans="12:17" x14ac:dyDescent="0.3">
      <c r="L5726">
        <v>5720</v>
      </c>
      <c r="M5726" t="s">
        <v>3545</v>
      </c>
      <c r="N5726" t="s">
        <v>28417</v>
      </c>
      <c r="O5726" t="s">
        <v>3546</v>
      </c>
      <c r="P5726" t="s">
        <v>36993</v>
      </c>
      <c r="Q5726" t="s">
        <v>3545</v>
      </c>
    </row>
    <row r="5727" spans="12:17" x14ac:dyDescent="0.3">
      <c r="L5727">
        <v>5721</v>
      </c>
      <c r="M5727" t="s">
        <v>3547</v>
      </c>
      <c r="N5727" t="s">
        <v>28419</v>
      </c>
      <c r="O5727" t="s">
        <v>3548</v>
      </c>
      <c r="P5727" t="s">
        <v>36994</v>
      </c>
      <c r="Q5727" t="s">
        <v>3547</v>
      </c>
    </row>
    <row r="5728" spans="12:17" x14ac:dyDescent="0.3">
      <c r="L5728">
        <v>5722</v>
      </c>
      <c r="M5728" t="s">
        <v>3549</v>
      </c>
      <c r="N5728" t="s">
        <v>28421</v>
      </c>
      <c r="O5728" t="s">
        <v>3550</v>
      </c>
      <c r="P5728" t="s">
        <v>36995</v>
      </c>
      <c r="Q5728" t="s">
        <v>3549</v>
      </c>
    </row>
    <row r="5729" spans="12:17" x14ac:dyDescent="0.3">
      <c r="L5729">
        <v>5723</v>
      </c>
      <c r="M5729" t="s">
        <v>3551</v>
      </c>
      <c r="N5729" t="s">
        <v>28423</v>
      </c>
      <c r="O5729" t="s">
        <v>3552</v>
      </c>
      <c r="P5729" t="s">
        <v>36996</v>
      </c>
      <c r="Q5729" t="s">
        <v>3551</v>
      </c>
    </row>
    <row r="5730" spans="12:17" x14ac:dyDescent="0.3">
      <c r="L5730">
        <v>5724</v>
      </c>
      <c r="M5730" t="s">
        <v>3553</v>
      </c>
      <c r="N5730" t="s">
        <v>28425</v>
      </c>
      <c r="O5730" t="s">
        <v>3554</v>
      </c>
      <c r="P5730" t="s">
        <v>36997</v>
      </c>
      <c r="Q5730" t="s">
        <v>3553</v>
      </c>
    </row>
    <row r="5731" spans="12:17" x14ac:dyDescent="0.3">
      <c r="L5731">
        <v>5725</v>
      </c>
      <c r="M5731" t="s">
        <v>3555</v>
      </c>
      <c r="N5731" t="s">
        <v>28427</v>
      </c>
      <c r="O5731" t="s">
        <v>3556</v>
      </c>
      <c r="P5731" t="s">
        <v>36998</v>
      </c>
      <c r="Q5731" t="s">
        <v>3555</v>
      </c>
    </row>
    <row r="5732" spans="12:17" x14ac:dyDescent="0.3">
      <c r="L5732">
        <v>5726</v>
      </c>
      <c r="M5732" t="s">
        <v>3557</v>
      </c>
      <c r="N5732" t="s">
        <v>28429</v>
      </c>
      <c r="O5732" t="s">
        <v>3558</v>
      </c>
      <c r="P5732" t="s">
        <v>36999</v>
      </c>
      <c r="Q5732" t="s">
        <v>3557</v>
      </c>
    </row>
    <row r="5733" spans="12:17" x14ac:dyDescent="0.3">
      <c r="L5733">
        <v>5727</v>
      </c>
      <c r="M5733" t="s">
        <v>15603</v>
      </c>
      <c r="N5733" t="s">
        <v>13644</v>
      </c>
      <c r="O5733" t="s">
        <v>15605</v>
      </c>
      <c r="P5733" t="s">
        <v>37000</v>
      </c>
      <c r="Q5733" t="s">
        <v>15603</v>
      </c>
    </row>
    <row r="5734" spans="12:17" x14ac:dyDescent="0.3">
      <c r="L5734">
        <v>5728</v>
      </c>
      <c r="M5734" t="s">
        <v>15606</v>
      </c>
      <c r="N5734" t="s">
        <v>13473</v>
      </c>
      <c r="O5734" t="s">
        <v>37001</v>
      </c>
      <c r="P5734" t="s">
        <v>37002</v>
      </c>
      <c r="Q5734" t="s">
        <v>15606</v>
      </c>
    </row>
    <row r="5735" spans="12:17" x14ac:dyDescent="0.3">
      <c r="L5735">
        <v>5729</v>
      </c>
      <c r="M5735" t="s">
        <v>15607</v>
      </c>
      <c r="N5735" t="s">
        <v>13475</v>
      </c>
      <c r="O5735" t="s">
        <v>37003</v>
      </c>
      <c r="P5735" t="s">
        <v>37004</v>
      </c>
      <c r="Q5735" t="s">
        <v>15607</v>
      </c>
    </row>
    <row r="5736" spans="12:17" x14ac:dyDescent="0.3">
      <c r="L5736">
        <v>5730</v>
      </c>
      <c r="M5736" t="s">
        <v>15608</v>
      </c>
      <c r="N5736" t="s">
        <v>13478</v>
      </c>
      <c r="O5736" t="s">
        <v>37005</v>
      </c>
      <c r="P5736" t="s">
        <v>37006</v>
      </c>
      <c r="Q5736" t="s">
        <v>15608</v>
      </c>
    </row>
    <row r="5737" spans="12:17" x14ac:dyDescent="0.3">
      <c r="L5737">
        <v>5731</v>
      </c>
      <c r="M5737" t="s">
        <v>15609</v>
      </c>
      <c r="N5737" t="s">
        <v>13481</v>
      </c>
      <c r="O5737" t="s">
        <v>37007</v>
      </c>
      <c r="P5737" t="s">
        <v>37008</v>
      </c>
      <c r="Q5737" t="s">
        <v>15609</v>
      </c>
    </row>
    <row r="5738" spans="12:17" x14ac:dyDescent="0.3">
      <c r="L5738">
        <v>5732</v>
      </c>
      <c r="M5738" t="s">
        <v>15610</v>
      </c>
      <c r="N5738" t="s">
        <v>13484</v>
      </c>
      <c r="O5738" t="s">
        <v>37009</v>
      </c>
      <c r="P5738" t="s">
        <v>37010</v>
      </c>
      <c r="Q5738" t="s">
        <v>15610</v>
      </c>
    </row>
    <row r="5739" spans="12:17" x14ac:dyDescent="0.3">
      <c r="L5739">
        <v>5733</v>
      </c>
      <c r="M5739" t="s">
        <v>15611</v>
      </c>
      <c r="N5739" t="s">
        <v>13487</v>
      </c>
      <c r="O5739" t="s">
        <v>37011</v>
      </c>
      <c r="P5739" t="s">
        <v>37012</v>
      </c>
      <c r="Q5739" t="s">
        <v>15611</v>
      </c>
    </row>
    <row r="5740" spans="12:17" x14ac:dyDescent="0.3">
      <c r="L5740">
        <v>5734</v>
      </c>
      <c r="M5740" t="s">
        <v>15612</v>
      </c>
      <c r="N5740" t="s">
        <v>36916</v>
      </c>
      <c r="O5740" t="s">
        <v>37013</v>
      </c>
      <c r="P5740" t="s">
        <v>37014</v>
      </c>
      <c r="Q5740" t="s">
        <v>15612</v>
      </c>
    </row>
    <row r="5741" spans="12:17" x14ac:dyDescent="0.3">
      <c r="L5741">
        <v>5735</v>
      </c>
      <c r="M5741" t="s">
        <v>15614</v>
      </c>
      <c r="N5741" t="s">
        <v>13492</v>
      </c>
      <c r="O5741" t="s">
        <v>37015</v>
      </c>
      <c r="P5741" t="s">
        <v>37016</v>
      </c>
      <c r="Q5741" t="s">
        <v>15614</v>
      </c>
    </row>
    <row r="5742" spans="12:17" x14ac:dyDescent="0.3">
      <c r="L5742">
        <v>5736</v>
      </c>
      <c r="M5742" t="s">
        <v>15615</v>
      </c>
      <c r="N5742" t="s">
        <v>13493</v>
      </c>
      <c r="O5742" t="s">
        <v>37017</v>
      </c>
      <c r="P5742" t="s">
        <v>37018</v>
      </c>
      <c r="Q5742" t="s">
        <v>15615</v>
      </c>
    </row>
    <row r="5743" spans="12:17" x14ac:dyDescent="0.3">
      <c r="L5743">
        <v>5737</v>
      </c>
      <c r="M5743" t="s">
        <v>15616</v>
      </c>
      <c r="N5743" t="s">
        <v>13495</v>
      </c>
      <c r="O5743" t="s">
        <v>37019</v>
      </c>
      <c r="P5743" t="s">
        <v>37020</v>
      </c>
      <c r="Q5743" t="s">
        <v>15616</v>
      </c>
    </row>
    <row r="5744" spans="12:17" x14ac:dyDescent="0.3">
      <c r="L5744">
        <v>5738</v>
      </c>
      <c r="M5744" t="s">
        <v>15617</v>
      </c>
      <c r="N5744" t="s">
        <v>13497</v>
      </c>
      <c r="O5744" t="s">
        <v>37021</v>
      </c>
      <c r="P5744" t="s">
        <v>37022</v>
      </c>
      <c r="Q5744" t="s">
        <v>15617</v>
      </c>
    </row>
    <row r="5745" spans="12:17" x14ac:dyDescent="0.3">
      <c r="L5745">
        <v>5739</v>
      </c>
      <c r="M5745" t="s">
        <v>15618</v>
      </c>
      <c r="N5745" t="s">
        <v>13499</v>
      </c>
      <c r="O5745" t="s">
        <v>37023</v>
      </c>
      <c r="P5745" t="s">
        <v>37024</v>
      </c>
      <c r="Q5745" t="s">
        <v>15618</v>
      </c>
    </row>
    <row r="5746" spans="12:17" x14ac:dyDescent="0.3">
      <c r="L5746">
        <v>5740</v>
      </c>
      <c r="M5746" t="s">
        <v>15619</v>
      </c>
      <c r="N5746" t="s">
        <v>26240</v>
      </c>
      <c r="O5746" t="s">
        <v>37025</v>
      </c>
      <c r="P5746" t="s">
        <v>37026</v>
      </c>
      <c r="Q5746" t="s">
        <v>15619</v>
      </c>
    </row>
    <row r="5747" spans="12:17" x14ac:dyDescent="0.3">
      <c r="L5747">
        <v>5741</v>
      </c>
      <c r="M5747" t="s">
        <v>15620</v>
      </c>
      <c r="N5747" t="s">
        <v>26241</v>
      </c>
      <c r="O5747" t="s">
        <v>37027</v>
      </c>
      <c r="P5747" t="s">
        <v>37028</v>
      </c>
      <c r="Q5747" t="s">
        <v>15620</v>
      </c>
    </row>
    <row r="5748" spans="12:17" x14ac:dyDescent="0.3">
      <c r="L5748">
        <v>5742</v>
      </c>
      <c r="M5748" t="s">
        <v>15621</v>
      </c>
      <c r="N5748" t="s">
        <v>26242</v>
      </c>
      <c r="O5748" t="s">
        <v>37029</v>
      </c>
      <c r="P5748" t="s">
        <v>37030</v>
      </c>
      <c r="Q5748" t="s">
        <v>15621</v>
      </c>
    </row>
    <row r="5749" spans="12:17" x14ac:dyDescent="0.3">
      <c r="L5749">
        <v>5743</v>
      </c>
      <c r="M5749" t="s">
        <v>15622</v>
      </c>
      <c r="N5749" t="s">
        <v>13507</v>
      </c>
      <c r="O5749" t="s">
        <v>37031</v>
      </c>
      <c r="P5749" t="s">
        <v>37032</v>
      </c>
      <c r="Q5749" t="s">
        <v>15622</v>
      </c>
    </row>
    <row r="5750" spans="12:17" x14ac:dyDescent="0.3">
      <c r="L5750">
        <v>5744</v>
      </c>
      <c r="M5750" t="s">
        <v>15623</v>
      </c>
      <c r="N5750" t="s">
        <v>36927</v>
      </c>
      <c r="O5750" t="s">
        <v>37033</v>
      </c>
      <c r="P5750" t="s">
        <v>37034</v>
      </c>
      <c r="Q5750" t="s">
        <v>15623</v>
      </c>
    </row>
    <row r="5751" spans="12:17" x14ac:dyDescent="0.3">
      <c r="L5751">
        <v>5745</v>
      </c>
      <c r="M5751" t="s">
        <v>37035</v>
      </c>
      <c r="N5751" t="s">
        <v>36930</v>
      </c>
      <c r="O5751" t="s">
        <v>37036</v>
      </c>
      <c r="P5751" t="s">
        <v>37037</v>
      </c>
      <c r="Q5751" t="s">
        <v>37035</v>
      </c>
    </row>
    <row r="5752" spans="12:17" x14ac:dyDescent="0.3">
      <c r="L5752">
        <v>5746</v>
      </c>
      <c r="M5752" t="s">
        <v>15624</v>
      </c>
      <c r="N5752" t="s">
        <v>13512</v>
      </c>
      <c r="O5752" t="s">
        <v>37038</v>
      </c>
      <c r="P5752" t="s">
        <v>37039</v>
      </c>
      <c r="Q5752" t="s">
        <v>15624</v>
      </c>
    </row>
    <row r="5753" spans="12:17" x14ac:dyDescent="0.3">
      <c r="L5753">
        <v>5747</v>
      </c>
      <c r="M5753" t="s">
        <v>15625</v>
      </c>
      <c r="N5753" t="s">
        <v>13515</v>
      </c>
      <c r="O5753" t="s">
        <v>37040</v>
      </c>
      <c r="P5753" t="s">
        <v>37041</v>
      </c>
      <c r="Q5753" t="s">
        <v>15625</v>
      </c>
    </row>
    <row r="5754" spans="12:17" x14ac:dyDescent="0.3">
      <c r="L5754">
        <v>5748</v>
      </c>
      <c r="M5754" t="s">
        <v>15626</v>
      </c>
      <c r="N5754" t="s">
        <v>13517</v>
      </c>
      <c r="O5754" t="s">
        <v>37042</v>
      </c>
      <c r="P5754" t="s">
        <v>37043</v>
      </c>
      <c r="Q5754" t="s">
        <v>15626</v>
      </c>
    </row>
    <row r="5755" spans="12:17" x14ac:dyDescent="0.3">
      <c r="L5755">
        <v>5749</v>
      </c>
      <c r="M5755" t="s">
        <v>15627</v>
      </c>
      <c r="N5755" t="s">
        <v>13519</v>
      </c>
      <c r="O5755" t="s">
        <v>37044</v>
      </c>
      <c r="P5755" t="s">
        <v>37045</v>
      </c>
      <c r="Q5755" t="s">
        <v>15627</v>
      </c>
    </row>
    <row r="5756" spans="12:17" x14ac:dyDescent="0.3">
      <c r="L5756">
        <v>5750</v>
      </c>
      <c r="M5756" t="s">
        <v>15628</v>
      </c>
      <c r="N5756" t="s">
        <v>13522</v>
      </c>
      <c r="O5756" t="s">
        <v>37046</v>
      </c>
      <c r="P5756" t="s">
        <v>37047</v>
      </c>
      <c r="Q5756" t="s">
        <v>15628</v>
      </c>
    </row>
    <row r="5757" spans="12:17" x14ac:dyDescent="0.3">
      <c r="L5757">
        <v>5751</v>
      </c>
      <c r="M5757" t="s">
        <v>15629</v>
      </c>
      <c r="N5757" t="s">
        <v>13525</v>
      </c>
      <c r="O5757" t="s">
        <v>37048</v>
      </c>
      <c r="P5757" t="s">
        <v>37049</v>
      </c>
      <c r="Q5757" t="s">
        <v>15629</v>
      </c>
    </row>
    <row r="5758" spans="12:17" x14ac:dyDescent="0.3">
      <c r="L5758">
        <v>5752</v>
      </c>
      <c r="M5758" t="s">
        <v>3543</v>
      </c>
      <c r="N5758" t="s">
        <v>28415</v>
      </c>
      <c r="O5758" t="s">
        <v>3544</v>
      </c>
      <c r="P5758" t="s">
        <v>37050</v>
      </c>
      <c r="Q5758" t="s">
        <v>3543</v>
      </c>
    </row>
    <row r="5759" spans="12:17" x14ac:dyDescent="0.3">
      <c r="L5759">
        <v>5753</v>
      </c>
      <c r="M5759" t="s">
        <v>3545</v>
      </c>
      <c r="N5759" t="s">
        <v>28417</v>
      </c>
      <c r="O5759" t="s">
        <v>3546</v>
      </c>
      <c r="P5759" t="s">
        <v>37051</v>
      </c>
      <c r="Q5759" t="s">
        <v>3545</v>
      </c>
    </row>
    <row r="5760" spans="12:17" x14ac:dyDescent="0.3">
      <c r="L5760">
        <v>5754</v>
      </c>
      <c r="M5760" t="s">
        <v>3547</v>
      </c>
      <c r="N5760" t="s">
        <v>28419</v>
      </c>
      <c r="O5760" t="s">
        <v>3548</v>
      </c>
      <c r="P5760" t="s">
        <v>37052</v>
      </c>
      <c r="Q5760" t="s">
        <v>3547</v>
      </c>
    </row>
    <row r="5761" spans="12:17" x14ac:dyDescent="0.3">
      <c r="L5761">
        <v>5755</v>
      </c>
      <c r="M5761" t="s">
        <v>3549</v>
      </c>
      <c r="N5761" t="s">
        <v>28421</v>
      </c>
      <c r="O5761" t="s">
        <v>3550</v>
      </c>
      <c r="P5761" t="s">
        <v>37053</v>
      </c>
      <c r="Q5761" t="s">
        <v>3549</v>
      </c>
    </row>
    <row r="5762" spans="12:17" x14ac:dyDescent="0.3">
      <c r="L5762">
        <v>5756</v>
      </c>
      <c r="M5762" t="s">
        <v>3551</v>
      </c>
      <c r="N5762" t="s">
        <v>28423</v>
      </c>
      <c r="O5762" t="s">
        <v>3552</v>
      </c>
      <c r="P5762" t="s">
        <v>37054</v>
      </c>
      <c r="Q5762" t="s">
        <v>3551</v>
      </c>
    </row>
    <row r="5763" spans="12:17" x14ac:dyDescent="0.3">
      <c r="L5763">
        <v>5757</v>
      </c>
      <c r="M5763" t="s">
        <v>3553</v>
      </c>
      <c r="N5763" t="s">
        <v>28425</v>
      </c>
      <c r="O5763" t="s">
        <v>3554</v>
      </c>
      <c r="P5763" t="s">
        <v>37055</v>
      </c>
      <c r="Q5763" t="s">
        <v>3553</v>
      </c>
    </row>
    <row r="5764" spans="12:17" x14ac:dyDescent="0.3">
      <c r="L5764">
        <v>5758</v>
      </c>
      <c r="M5764" t="s">
        <v>3555</v>
      </c>
      <c r="N5764" t="s">
        <v>28427</v>
      </c>
      <c r="O5764" t="s">
        <v>3556</v>
      </c>
      <c r="P5764" t="s">
        <v>37056</v>
      </c>
      <c r="Q5764" t="s">
        <v>3555</v>
      </c>
    </row>
    <row r="5765" spans="12:17" x14ac:dyDescent="0.3">
      <c r="L5765">
        <v>5759</v>
      </c>
      <c r="M5765" t="s">
        <v>3557</v>
      </c>
      <c r="N5765" t="s">
        <v>28429</v>
      </c>
      <c r="O5765" t="s">
        <v>3558</v>
      </c>
      <c r="P5765" t="s">
        <v>37057</v>
      </c>
      <c r="Q5765" t="s">
        <v>3557</v>
      </c>
    </row>
    <row r="5766" spans="12:17" x14ac:dyDescent="0.3">
      <c r="L5766">
        <v>5760</v>
      </c>
      <c r="M5766" t="s">
        <v>3559</v>
      </c>
      <c r="N5766" t="s">
        <v>28431</v>
      </c>
      <c r="O5766" t="s">
        <v>3560</v>
      </c>
      <c r="P5766" t="s">
        <v>37058</v>
      </c>
      <c r="Q5766" t="s">
        <v>3559</v>
      </c>
    </row>
    <row r="5767" spans="12:17" x14ac:dyDescent="0.3">
      <c r="L5767">
        <v>5761</v>
      </c>
      <c r="M5767" t="s">
        <v>3561</v>
      </c>
      <c r="N5767" t="s">
        <v>28390</v>
      </c>
      <c r="O5767" t="s">
        <v>3562</v>
      </c>
      <c r="P5767" t="s">
        <v>37059</v>
      </c>
      <c r="Q5767" t="s">
        <v>3561</v>
      </c>
    </row>
    <row r="5768" spans="12:17" x14ac:dyDescent="0.3">
      <c r="L5768">
        <v>5762</v>
      </c>
      <c r="M5768" t="s">
        <v>3563</v>
      </c>
      <c r="N5768" t="s">
        <v>28392</v>
      </c>
      <c r="O5768" t="s">
        <v>3564</v>
      </c>
      <c r="P5768" t="s">
        <v>37060</v>
      </c>
      <c r="Q5768" t="s">
        <v>3563</v>
      </c>
    </row>
    <row r="5769" spans="12:17" x14ac:dyDescent="0.3">
      <c r="L5769">
        <v>5763</v>
      </c>
      <c r="M5769" t="s">
        <v>15630</v>
      </c>
      <c r="N5769" t="s">
        <v>13528</v>
      </c>
      <c r="O5769" t="s">
        <v>37061</v>
      </c>
      <c r="P5769" t="s">
        <v>37062</v>
      </c>
      <c r="Q5769" t="s">
        <v>15630</v>
      </c>
    </row>
    <row r="5770" spans="12:17" x14ac:dyDescent="0.3">
      <c r="L5770">
        <v>5764</v>
      </c>
      <c r="M5770" t="s">
        <v>15631</v>
      </c>
      <c r="N5770" t="s">
        <v>13531</v>
      </c>
      <c r="O5770" t="s">
        <v>37063</v>
      </c>
      <c r="P5770" t="s">
        <v>37064</v>
      </c>
      <c r="Q5770" t="s">
        <v>15631</v>
      </c>
    </row>
    <row r="5771" spans="12:17" x14ac:dyDescent="0.3">
      <c r="L5771">
        <v>5765</v>
      </c>
      <c r="M5771" t="s">
        <v>15632</v>
      </c>
      <c r="N5771" t="s">
        <v>13534</v>
      </c>
      <c r="O5771" t="s">
        <v>37065</v>
      </c>
      <c r="P5771" t="s">
        <v>37066</v>
      </c>
      <c r="Q5771" t="s">
        <v>15632</v>
      </c>
    </row>
    <row r="5772" spans="12:17" x14ac:dyDescent="0.3">
      <c r="L5772">
        <v>5766</v>
      </c>
      <c r="M5772" t="s">
        <v>37067</v>
      </c>
      <c r="N5772" t="s">
        <v>13536</v>
      </c>
      <c r="O5772" t="s">
        <v>37068</v>
      </c>
      <c r="P5772" t="s">
        <v>37069</v>
      </c>
      <c r="Q5772" t="s">
        <v>37067</v>
      </c>
    </row>
    <row r="5773" spans="12:17" x14ac:dyDescent="0.3">
      <c r="L5773">
        <v>5767</v>
      </c>
      <c r="M5773" t="s">
        <v>15633</v>
      </c>
      <c r="N5773" t="s">
        <v>13539</v>
      </c>
      <c r="O5773" t="s">
        <v>37070</v>
      </c>
      <c r="P5773" t="s">
        <v>37071</v>
      </c>
      <c r="Q5773" t="s">
        <v>15633</v>
      </c>
    </row>
    <row r="5774" spans="12:17" x14ac:dyDescent="0.3">
      <c r="L5774">
        <v>5768</v>
      </c>
      <c r="M5774" t="s">
        <v>15634</v>
      </c>
      <c r="N5774" t="s">
        <v>13542</v>
      </c>
      <c r="O5774" t="s">
        <v>37072</v>
      </c>
      <c r="P5774" t="s">
        <v>37073</v>
      </c>
      <c r="Q5774" t="s">
        <v>15634</v>
      </c>
    </row>
    <row r="5775" spans="12:17" x14ac:dyDescent="0.3">
      <c r="L5775">
        <v>5769</v>
      </c>
      <c r="M5775" t="s">
        <v>15635</v>
      </c>
      <c r="N5775" t="s">
        <v>13545</v>
      </c>
      <c r="O5775" t="s">
        <v>37074</v>
      </c>
      <c r="P5775" t="s">
        <v>37075</v>
      </c>
      <c r="Q5775" t="s">
        <v>15635</v>
      </c>
    </row>
    <row r="5776" spans="12:17" x14ac:dyDescent="0.3">
      <c r="L5776">
        <v>5770</v>
      </c>
      <c r="M5776" t="s">
        <v>15636</v>
      </c>
      <c r="N5776" t="s">
        <v>13548</v>
      </c>
      <c r="O5776" t="s">
        <v>37076</v>
      </c>
      <c r="P5776" t="s">
        <v>37077</v>
      </c>
      <c r="Q5776" t="s">
        <v>15636</v>
      </c>
    </row>
    <row r="5777" spans="12:17" x14ac:dyDescent="0.3">
      <c r="L5777">
        <v>5771</v>
      </c>
      <c r="M5777" t="s">
        <v>15637</v>
      </c>
      <c r="N5777" t="s">
        <v>13551</v>
      </c>
      <c r="O5777" t="s">
        <v>37078</v>
      </c>
      <c r="P5777" t="s">
        <v>37079</v>
      </c>
      <c r="Q5777" t="s">
        <v>15637</v>
      </c>
    </row>
    <row r="5778" spans="12:17" x14ac:dyDescent="0.3">
      <c r="L5778">
        <v>5772</v>
      </c>
      <c r="M5778" t="s">
        <v>15613</v>
      </c>
      <c r="N5778" t="s">
        <v>13491</v>
      </c>
      <c r="O5778" t="s">
        <v>37080</v>
      </c>
      <c r="P5778" t="s">
        <v>37081</v>
      </c>
      <c r="Q5778" t="s">
        <v>15613</v>
      </c>
    </row>
    <row r="5779" spans="12:17" x14ac:dyDescent="0.3">
      <c r="L5779">
        <v>5773</v>
      </c>
      <c r="M5779" t="s">
        <v>15638</v>
      </c>
      <c r="N5779" t="s">
        <v>13554</v>
      </c>
      <c r="O5779" t="s">
        <v>37082</v>
      </c>
      <c r="P5779" t="s">
        <v>37083</v>
      </c>
      <c r="Q5779" t="s">
        <v>15638</v>
      </c>
    </row>
    <row r="5780" spans="12:17" x14ac:dyDescent="0.3">
      <c r="L5780">
        <v>5774</v>
      </c>
      <c r="M5780" t="s">
        <v>15639</v>
      </c>
      <c r="N5780" t="s">
        <v>13557</v>
      </c>
      <c r="O5780" t="s">
        <v>37084</v>
      </c>
      <c r="P5780" t="s">
        <v>37085</v>
      </c>
      <c r="Q5780" t="s">
        <v>15639</v>
      </c>
    </row>
    <row r="5781" spans="12:17" x14ac:dyDescent="0.3">
      <c r="L5781">
        <v>5775</v>
      </c>
      <c r="M5781" t="s">
        <v>15640</v>
      </c>
      <c r="N5781" t="s">
        <v>13560</v>
      </c>
      <c r="O5781" t="s">
        <v>37086</v>
      </c>
      <c r="P5781" t="s">
        <v>37087</v>
      </c>
      <c r="Q5781" t="s">
        <v>15640</v>
      </c>
    </row>
    <row r="5782" spans="12:17" x14ac:dyDescent="0.3">
      <c r="L5782">
        <v>5776</v>
      </c>
      <c r="M5782" t="s">
        <v>15641</v>
      </c>
      <c r="N5782" t="s">
        <v>13563</v>
      </c>
      <c r="O5782" t="s">
        <v>37088</v>
      </c>
      <c r="P5782" t="s">
        <v>37089</v>
      </c>
      <c r="Q5782" t="s">
        <v>15641</v>
      </c>
    </row>
    <row r="5783" spans="12:17" x14ac:dyDescent="0.3">
      <c r="L5783">
        <v>5777</v>
      </c>
      <c r="M5783" t="s">
        <v>15642</v>
      </c>
      <c r="N5783" t="s">
        <v>13566</v>
      </c>
      <c r="O5783" t="s">
        <v>37090</v>
      </c>
      <c r="P5783" t="s">
        <v>37091</v>
      </c>
      <c r="Q5783" t="s">
        <v>15642</v>
      </c>
    </row>
    <row r="5784" spans="12:17" x14ac:dyDescent="0.3">
      <c r="L5784">
        <v>5778</v>
      </c>
      <c r="M5784" t="s">
        <v>15643</v>
      </c>
      <c r="N5784" t="s">
        <v>13569</v>
      </c>
      <c r="O5784" t="s">
        <v>37092</v>
      </c>
      <c r="P5784" t="s">
        <v>37093</v>
      </c>
      <c r="Q5784" t="s">
        <v>15643</v>
      </c>
    </row>
    <row r="5785" spans="12:17" x14ac:dyDescent="0.3">
      <c r="L5785">
        <v>5779</v>
      </c>
      <c r="M5785" t="s">
        <v>15644</v>
      </c>
      <c r="N5785" t="s">
        <v>13572</v>
      </c>
      <c r="O5785" t="s">
        <v>37094</v>
      </c>
      <c r="P5785" t="s">
        <v>37095</v>
      </c>
      <c r="Q5785" t="s">
        <v>15644</v>
      </c>
    </row>
    <row r="5786" spans="12:17" x14ac:dyDescent="0.3">
      <c r="L5786">
        <v>5780</v>
      </c>
      <c r="M5786" t="s">
        <v>15645</v>
      </c>
      <c r="N5786" t="s">
        <v>13575</v>
      </c>
      <c r="O5786" t="s">
        <v>37096</v>
      </c>
      <c r="P5786" t="s">
        <v>37097</v>
      </c>
      <c r="Q5786" t="s">
        <v>15645</v>
      </c>
    </row>
    <row r="5787" spans="12:17" x14ac:dyDescent="0.3">
      <c r="L5787">
        <v>5781</v>
      </c>
      <c r="M5787" t="s">
        <v>15646</v>
      </c>
      <c r="N5787" t="s">
        <v>13578</v>
      </c>
      <c r="O5787" t="s">
        <v>37098</v>
      </c>
      <c r="P5787" t="s">
        <v>37099</v>
      </c>
      <c r="Q5787" t="s">
        <v>15646</v>
      </c>
    </row>
    <row r="5788" spans="12:17" x14ac:dyDescent="0.3">
      <c r="L5788">
        <v>5782</v>
      </c>
      <c r="M5788" t="s">
        <v>15647</v>
      </c>
      <c r="N5788" t="s">
        <v>13581</v>
      </c>
      <c r="O5788" t="s">
        <v>37100</v>
      </c>
      <c r="P5788" t="s">
        <v>37101</v>
      </c>
      <c r="Q5788" t="s">
        <v>15647</v>
      </c>
    </row>
    <row r="5789" spans="12:17" x14ac:dyDescent="0.3">
      <c r="L5789">
        <v>5783</v>
      </c>
      <c r="M5789" t="s">
        <v>15648</v>
      </c>
      <c r="N5789" t="s">
        <v>13584</v>
      </c>
      <c r="O5789" t="s">
        <v>37102</v>
      </c>
      <c r="P5789" t="s">
        <v>37103</v>
      </c>
      <c r="Q5789" t="s">
        <v>15648</v>
      </c>
    </row>
    <row r="5790" spans="12:17" x14ac:dyDescent="0.3">
      <c r="L5790">
        <v>5784</v>
      </c>
      <c r="M5790" t="s">
        <v>15649</v>
      </c>
      <c r="N5790" t="s">
        <v>13587</v>
      </c>
      <c r="O5790" t="s">
        <v>37104</v>
      </c>
      <c r="P5790" t="s">
        <v>37105</v>
      </c>
      <c r="Q5790" t="s">
        <v>15649</v>
      </c>
    </row>
    <row r="5791" spans="12:17" x14ac:dyDescent="0.3">
      <c r="L5791">
        <v>5785</v>
      </c>
      <c r="M5791" t="s">
        <v>15650</v>
      </c>
      <c r="N5791" t="s">
        <v>13590</v>
      </c>
      <c r="O5791" t="s">
        <v>37106</v>
      </c>
      <c r="P5791" t="s">
        <v>37107</v>
      </c>
      <c r="Q5791" t="s">
        <v>15650</v>
      </c>
    </row>
    <row r="5792" spans="12:17" x14ac:dyDescent="0.3">
      <c r="L5792">
        <v>5786</v>
      </c>
      <c r="M5792" t="s">
        <v>15651</v>
      </c>
      <c r="N5792" t="s">
        <v>13593</v>
      </c>
      <c r="O5792" t="s">
        <v>37108</v>
      </c>
      <c r="P5792" t="s">
        <v>37109</v>
      </c>
      <c r="Q5792" t="s">
        <v>15651</v>
      </c>
    </row>
    <row r="5793" spans="12:17" x14ac:dyDescent="0.3">
      <c r="L5793">
        <v>5787</v>
      </c>
      <c r="M5793" t="s">
        <v>15652</v>
      </c>
      <c r="N5793" t="s">
        <v>13596</v>
      </c>
      <c r="O5793" t="s">
        <v>37110</v>
      </c>
      <c r="P5793" t="s">
        <v>37111</v>
      </c>
      <c r="Q5793" t="s">
        <v>15652</v>
      </c>
    </row>
    <row r="5794" spans="12:17" x14ac:dyDescent="0.3">
      <c r="L5794">
        <v>5788</v>
      </c>
      <c r="M5794" t="s">
        <v>15653</v>
      </c>
      <c r="N5794" t="s">
        <v>13599</v>
      </c>
      <c r="O5794" t="s">
        <v>37112</v>
      </c>
      <c r="P5794" t="s">
        <v>37113</v>
      </c>
      <c r="Q5794" t="s">
        <v>15653</v>
      </c>
    </row>
    <row r="5795" spans="12:17" x14ac:dyDescent="0.3">
      <c r="L5795">
        <v>5789</v>
      </c>
      <c r="M5795" t="s">
        <v>15654</v>
      </c>
      <c r="N5795" t="s">
        <v>13602</v>
      </c>
      <c r="O5795" t="s">
        <v>37114</v>
      </c>
      <c r="P5795" t="s">
        <v>37115</v>
      </c>
      <c r="Q5795" t="s">
        <v>15654</v>
      </c>
    </row>
    <row r="5796" spans="12:17" x14ac:dyDescent="0.3">
      <c r="L5796">
        <v>5790</v>
      </c>
      <c r="M5796" t="s">
        <v>15655</v>
      </c>
      <c r="N5796" t="s">
        <v>13605</v>
      </c>
      <c r="O5796" t="s">
        <v>37116</v>
      </c>
      <c r="P5796" t="s">
        <v>37117</v>
      </c>
      <c r="Q5796" t="s">
        <v>15655</v>
      </c>
    </row>
    <row r="5797" spans="12:17" x14ac:dyDescent="0.3">
      <c r="L5797">
        <v>5791</v>
      </c>
      <c r="M5797" t="s">
        <v>15656</v>
      </c>
      <c r="N5797" t="s">
        <v>13608</v>
      </c>
      <c r="O5797" t="s">
        <v>37118</v>
      </c>
      <c r="P5797" t="s">
        <v>37119</v>
      </c>
      <c r="Q5797" t="s">
        <v>15656</v>
      </c>
    </row>
    <row r="5798" spans="12:17" x14ac:dyDescent="0.3">
      <c r="L5798">
        <v>5792</v>
      </c>
      <c r="M5798" t="s">
        <v>15657</v>
      </c>
      <c r="N5798" t="s">
        <v>13611</v>
      </c>
      <c r="O5798" t="s">
        <v>37120</v>
      </c>
      <c r="P5798" t="s">
        <v>37121</v>
      </c>
      <c r="Q5798" t="s">
        <v>15657</v>
      </c>
    </row>
    <row r="5799" spans="12:17" x14ac:dyDescent="0.3">
      <c r="L5799">
        <v>5793</v>
      </c>
      <c r="M5799" t="s">
        <v>15658</v>
      </c>
      <c r="N5799" t="s">
        <v>13614</v>
      </c>
      <c r="O5799" t="s">
        <v>37122</v>
      </c>
      <c r="P5799" t="s">
        <v>37123</v>
      </c>
      <c r="Q5799" t="s">
        <v>15658</v>
      </c>
    </row>
    <row r="5800" spans="12:17" x14ac:dyDescent="0.3">
      <c r="L5800">
        <v>5794</v>
      </c>
      <c r="M5800" t="s">
        <v>15659</v>
      </c>
      <c r="N5800" t="s">
        <v>13617</v>
      </c>
      <c r="O5800" t="s">
        <v>37124</v>
      </c>
      <c r="P5800" t="s">
        <v>37125</v>
      </c>
      <c r="Q5800" t="s">
        <v>15659</v>
      </c>
    </row>
    <row r="5801" spans="12:17" x14ac:dyDescent="0.3">
      <c r="L5801">
        <v>5795</v>
      </c>
      <c r="M5801" t="s">
        <v>15660</v>
      </c>
      <c r="N5801" t="s">
        <v>13620</v>
      </c>
      <c r="O5801" t="s">
        <v>37126</v>
      </c>
      <c r="P5801" t="s">
        <v>37127</v>
      </c>
      <c r="Q5801" t="s">
        <v>15660</v>
      </c>
    </row>
    <row r="5802" spans="12:17" x14ac:dyDescent="0.3">
      <c r="L5802">
        <v>5796</v>
      </c>
      <c r="M5802" t="s">
        <v>15661</v>
      </c>
      <c r="N5802" t="s">
        <v>13623</v>
      </c>
      <c r="O5802" t="s">
        <v>37128</v>
      </c>
      <c r="P5802" t="s">
        <v>37129</v>
      </c>
      <c r="Q5802" t="s">
        <v>15661</v>
      </c>
    </row>
    <row r="5803" spans="12:17" x14ac:dyDescent="0.3">
      <c r="L5803">
        <v>5797</v>
      </c>
      <c r="M5803" t="s">
        <v>15662</v>
      </c>
      <c r="N5803" t="s">
        <v>13626</v>
      </c>
      <c r="O5803" t="s">
        <v>37130</v>
      </c>
      <c r="P5803" t="s">
        <v>37131</v>
      </c>
      <c r="Q5803" t="s">
        <v>15662</v>
      </c>
    </row>
    <row r="5804" spans="12:17" x14ac:dyDescent="0.3">
      <c r="L5804">
        <v>5798</v>
      </c>
      <c r="M5804" t="s">
        <v>27212</v>
      </c>
      <c r="N5804" t="s">
        <v>13628</v>
      </c>
      <c r="O5804" t="s">
        <v>37132</v>
      </c>
      <c r="P5804" t="s">
        <v>37133</v>
      </c>
      <c r="Q5804" t="s">
        <v>27212</v>
      </c>
    </row>
    <row r="5805" spans="12:17" x14ac:dyDescent="0.3">
      <c r="L5805">
        <v>5799</v>
      </c>
      <c r="M5805" t="s">
        <v>27213</v>
      </c>
      <c r="N5805" t="s">
        <v>13630</v>
      </c>
      <c r="O5805" t="s">
        <v>37134</v>
      </c>
      <c r="P5805" t="s">
        <v>37135</v>
      </c>
      <c r="Q5805" t="s">
        <v>27213</v>
      </c>
    </row>
    <row r="5806" spans="12:17" x14ac:dyDescent="0.3">
      <c r="L5806">
        <v>5800</v>
      </c>
      <c r="M5806" t="s">
        <v>27214</v>
      </c>
      <c r="N5806" t="s">
        <v>13632</v>
      </c>
      <c r="O5806" t="s">
        <v>37136</v>
      </c>
      <c r="P5806" t="s">
        <v>37137</v>
      </c>
      <c r="Q5806" t="s">
        <v>27214</v>
      </c>
    </row>
    <row r="5807" spans="12:17" x14ac:dyDescent="0.3">
      <c r="L5807">
        <v>5801</v>
      </c>
      <c r="M5807" t="s">
        <v>15663</v>
      </c>
      <c r="N5807" t="s">
        <v>13635</v>
      </c>
      <c r="O5807" t="s">
        <v>37138</v>
      </c>
      <c r="P5807" t="s">
        <v>37139</v>
      </c>
      <c r="Q5807" t="s">
        <v>15663</v>
      </c>
    </row>
    <row r="5808" spans="12:17" x14ac:dyDescent="0.3">
      <c r="L5808">
        <v>5802</v>
      </c>
      <c r="M5808" t="s">
        <v>15664</v>
      </c>
      <c r="N5808" t="s">
        <v>13637</v>
      </c>
      <c r="O5808" t="s">
        <v>37140</v>
      </c>
      <c r="P5808" t="s">
        <v>37141</v>
      </c>
      <c r="Q5808" t="s">
        <v>15664</v>
      </c>
    </row>
    <row r="5809" spans="12:17" x14ac:dyDescent="0.3">
      <c r="L5809">
        <v>5803</v>
      </c>
      <c r="M5809" t="s">
        <v>15665</v>
      </c>
      <c r="N5809" t="s">
        <v>13638</v>
      </c>
      <c r="O5809" t="s">
        <v>37142</v>
      </c>
      <c r="P5809" t="s">
        <v>37143</v>
      </c>
      <c r="Q5809" t="s">
        <v>15665</v>
      </c>
    </row>
    <row r="5810" spans="12:17" x14ac:dyDescent="0.3">
      <c r="L5810">
        <v>5804</v>
      </c>
      <c r="M5810" t="s">
        <v>15666</v>
      </c>
      <c r="N5810" t="s">
        <v>13639</v>
      </c>
      <c r="O5810" t="s">
        <v>37144</v>
      </c>
      <c r="P5810" t="s">
        <v>37145</v>
      </c>
      <c r="Q5810" t="s">
        <v>15666</v>
      </c>
    </row>
    <row r="5811" spans="12:17" x14ac:dyDescent="0.3">
      <c r="L5811">
        <v>5805</v>
      </c>
      <c r="M5811" t="s">
        <v>15667</v>
      </c>
      <c r="N5811" t="s">
        <v>13640</v>
      </c>
      <c r="O5811" t="s">
        <v>37146</v>
      </c>
      <c r="P5811" t="s">
        <v>37147</v>
      </c>
      <c r="Q5811" t="s">
        <v>15667</v>
      </c>
    </row>
    <row r="5812" spans="12:17" x14ac:dyDescent="0.3">
      <c r="L5812">
        <v>5806</v>
      </c>
      <c r="M5812" t="s">
        <v>15668</v>
      </c>
      <c r="N5812" t="s">
        <v>13641</v>
      </c>
      <c r="O5812" t="s">
        <v>37148</v>
      </c>
      <c r="P5812" t="s">
        <v>37149</v>
      </c>
      <c r="Q5812" t="s">
        <v>15668</v>
      </c>
    </row>
    <row r="5813" spans="12:17" x14ac:dyDescent="0.3">
      <c r="L5813">
        <v>5807</v>
      </c>
      <c r="M5813" t="s">
        <v>15669</v>
      </c>
      <c r="N5813" t="s">
        <v>13642</v>
      </c>
      <c r="O5813" t="s">
        <v>37150</v>
      </c>
      <c r="P5813" t="s">
        <v>37151</v>
      </c>
      <c r="Q5813" t="s">
        <v>15669</v>
      </c>
    </row>
    <row r="5814" spans="12:17" x14ac:dyDescent="0.3">
      <c r="L5814">
        <v>5808</v>
      </c>
      <c r="M5814" t="s">
        <v>15670</v>
      </c>
      <c r="N5814" t="s">
        <v>13640</v>
      </c>
      <c r="O5814" t="s">
        <v>37152</v>
      </c>
      <c r="P5814" t="s">
        <v>37153</v>
      </c>
      <c r="Q5814" t="s">
        <v>15670</v>
      </c>
    </row>
    <row r="5815" spans="12:17" x14ac:dyDescent="0.3">
      <c r="L5815">
        <v>5809</v>
      </c>
      <c r="M5815" t="s">
        <v>15671</v>
      </c>
      <c r="N5815" t="s">
        <v>13641</v>
      </c>
      <c r="O5815" t="s">
        <v>37154</v>
      </c>
      <c r="P5815" t="s">
        <v>37155</v>
      </c>
      <c r="Q5815" t="s">
        <v>15671</v>
      </c>
    </row>
    <row r="5816" spans="12:17" x14ac:dyDescent="0.3">
      <c r="L5816">
        <v>5810</v>
      </c>
      <c r="M5816" t="s">
        <v>15672</v>
      </c>
      <c r="N5816" t="s">
        <v>13644</v>
      </c>
      <c r="O5816" t="s">
        <v>37156</v>
      </c>
      <c r="P5816" t="s">
        <v>37157</v>
      </c>
      <c r="Q5816" t="s">
        <v>15672</v>
      </c>
    </row>
    <row r="5817" spans="12:17" x14ac:dyDescent="0.3">
      <c r="L5817">
        <v>5811</v>
      </c>
      <c r="M5817" t="s">
        <v>15673</v>
      </c>
      <c r="N5817" t="s">
        <v>13714</v>
      </c>
      <c r="O5817" t="s">
        <v>37158</v>
      </c>
      <c r="P5817" t="s">
        <v>37159</v>
      </c>
      <c r="Q5817" t="s">
        <v>15673</v>
      </c>
    </row>
    <row r="5818" spans="12:17" x14ac:dyDescent="0.3">
      <c r="L5818">
        <v>5812</v>
      </c>
      <c r="M5818" t="s">
        <v>15675</v>
      </c>
      <c r="N5818" t="s">
        <v>13716</v>
      </c>
      <c r="O5818" t="s">
        <v>15677</v>
      </c>
      <c r="P5818" t="s">
        <v>37160</v>
      </c>
      <c r="Q5818" t="s">
        <v>15675</v>
      </c>
    </row>
    <row r="5819" spans="12:17" x14ac:dyDescent="0.3">
      <c r="L5819">
        <v>5813</v>
      </c>
      <c r="M5819" t="s">
        <v>15678</v>
      </c>
      <c r="N5819" t="s">
        <v>13718</v>
      </c>
      <c r="O5819" t="s">
        <v>15680</v>
      </c>
      <c r="P5819" t="s">
        <v>37161</v>
      </c>
      <c r="Q5819" t="s">
        <v>15678</v>
      </c>
    </row>
    <row r="5820" spans="12:17" x14ac:dyDescent="0.3">
      <c r="L5820">
        <v>5814</v>
      </c>
      <c r="M5820" t="s">
        <v>15681</v>
      </c>
      <c r="N5820" t="s">
        <v>13720</v>
      </c>
      <c r="O5820" t="s">
        <v>15683</v>
      </c>
      <c r="P5820" t="s">
        <v>37162</v>
      </c>
      <c r="Q5820" t="s">
        <v>15681</v>
      </c>
    </row>
    <row r="5821" spans="12:17" x14ac:dyDescent="0.3">
      <c r="L5821">
        <v>5815</v>
      </c>
      <c r="M5821" t="s">
        <v>15684</v>
      </c>
      <c r="N5821" t="s">
        <v>13722</v>
      </c>
      <c r="O5821" t="s">
        <v>15686</v>
      </c>
      <c r="P5821" t="s">
        <v>37163</v>
      </c>
      <c r="Q5821" t="s">
        <v>15684</v>
      </c>
    </row>
    <row r="5822" spans="12:17" x14ac:dyDescent="0.3">
      <c r="L5822">
        <v>5816</v>
      </c>
      <c r="M5822" t="s">
        <v>15687</v>
      </c>
      <c r="N5822" t="s">
        <v>13724</v>
      </c>
      <c r="O5822" t="s">
        <v>15689</v>
      </c>
      <c r="P5822" t="s">
        <v>37164</v>
      </c>
      <c r="Q5822" t="s">
        <v>15687</v>
      </c>
    </row>
    <row r="5823" spans="12:17" x14ac:dyDescent="0.3">
      <c r="L5823">
        <v>5817</v>
      </c>
      <c r="M5823" t="s">
        <v>15690</v>
      </c>
      <c r="N5823" t="s">
        <v>37165</v>
      </c>
      <c r="O5823" t="s">
        <v>37166</v>
      </c>
      <c r="P5823" t="s">
        <v>26297</v>
      </c>
      <c r="Q5823" t="s">
        <v>15690</v>
      </c>
    </row>
    <row r="5824" spans="12:17" x14ac:dyDescent="0.3">
      <c r="L5824">
        <v>5818</v>
      </c>
      <c r="M5824" t="s">
        <v>15693</v>
      </c>
      <c r="N5824" t="s">
        <v>13729</v>
      </c>
      <c r="O5824" t="s">
        <v>26299</v>
      </c>
      <c r="P5824" t="s">
        <v>37167</v>
      </c>
      <c r="Q5824" t="s">
        <v>15693</v>
      </c>
    </row>
    <row r="5825" spans="12:17" x14ac:dyDescent="0.3">
      <c r="L5825">
        <v>5819</v>
      </c>
      <c r="M5825" t="s">
        <v>15695</v>
      </c>
      <c r="N5825" t="s">
        <v>13731</v>
      </c>
      <c r="O5825" t="s">
        <v>26300</v>
      </c>
      <c r="P5825" t="s">
        <v>37168</v>
      </c>
      <c r="Q5825" t="s">
        <v>15695</v>
      </c>
    </row>
    <row r="5826" spans="12:17" x14ac:dyDescent="0.3">
      <c r="L5826">
        <v>5820</v>
      </c>
      <c r="M5826" t="s">
        <v>15697</v>
      </c>
      <c r="N5826" t="s">
        <v>13733</v>
      </c>
      <c r="O5826" t="s">
        <v>26301</v>
      </c>
      <c r="P5826" t="s">
        <v>37169</v>
      </c>
      <c r="Q5826" t="s">
        <v>15697</v>
      </c>
    </row>
    <row r="5827" spans="12:17" x14ac:dyDescent="0.3">
      <c r="L5827">
        <v>5821</v>
      </c>
      <c r="M5827" t="s">
        <v>15699</v>
      </c>
      <c r="N5827" t="s">
        <v>13735</v>
      </c>
      <c r="O5827" t="s">
        <v>26302</v>
      </c>
      <c r="P5827" t="s">
        <v>37170</v>
      </c>
      <c r="Q5827" t="s">
        <v>15699</v>
      </c>
    </row>
    <row r="5828" spans="12:17" x14ac:dyDescent="0.3">
      <c r="L5828">
        <v>5822</v>
      </c>
      <c r="M5828" t="s">
        <v>15701</v>
      </c>
      <c r="N5828" t="s">
        <v>13737</v>
      </c>
      <c r="O5828" t="s">
        <v>26303</v>
      </c>
      <c r="P5828" t="s">
        <v>37171</v>
      </c>
      <c r="Q5828" t="s">
        <v>15701</v>
      </c>
    </row>
    <row r="5829" spans="12:17" x14ac:dyDescent="0.3">
      <c r="L5829">
        <v>5823</v>
      </c>
      <c r="M5829" t="s">
        <v>15703</v>
      </c>
      <c r="N5829" t="s">
        <v>26244</v>
      </c>
      <c r="O5829" t="s">
        <v>15704</v>
      </c>
      <c r="P5829" t="s">
        <v>37172</v>
      </c>
      <c r="Q5829" t="s">
        <v>15703</v>
      </c>
    </row>
    <row r="5830" spans="12:17" x14ac:dyDescent="0.3">
      <c r="L5830">
        <v>5824</v>
      </c>
      <c r="M5830" t="s">
        <v>15705</v>
      </c>
      <c r="N5830" t="s">
        <v>26245</v>
      </c>
      <c r="O5830" t="s">
        <v>15706</v>
      </c>
      <c r="P5830" t="s">
        <v>37173</v>
      </c>
      <c r="Q5830" t="s">
        <v>15705</v>
      </c>
    </row>
    <row r="5831" spans="12:17" x14ac:dyDescent="0.3">
      <c r="L5831">
        <v>5825</v>
      </c>
      <c r="M5831" t="s">
        <v>15707</v>
      </c>
      <c r="N5831" t="s">
        <v>26246</v>
      </c>
      <c r="O5831" t="s">
        <v>15708</v>
      </c>
      <c r="P5831" t="s">
        <v>37174</v>
      </c>
      <c r="Q5831" t="s">
        <v>15707</v>
      </c>
    </row>
    <row r="5832" spans="12:17" x14ac:dyDescent="0.3">
      <c r="L5832">
        <v>5826</v>
      </c>
      <c r="M5832" t="s">
        <v>15709</v>
      </c>
      <c r="N5832" t="s">
        <v>13742</v>
      </c>
      <c r="O5832" t="s">
        <v>15711</v>
      </c>
      <c r="P5832" t="s">
        <v>37175</v>
      </c>
      <c r="Q5832" t="s">
        <v>15709</v>
      </c>
    </row>
    <row r="5833" spans="12:17" x14ac:dyDescent="0.3">
      <c r="L5833">
        <v>5827</v>
      </c>
      <c r="M5833" t="s">
        <v>15712</v>
      </c>
      <c r="N5833" t="s">
        <v>37176</v>
      </c>
      <c r="O5833" t="s">
        <v>15713</v>
      </c>
      <c r="P5833" t="s">
        <v>37177</v>
      </c>
      <c r="Q5833" t="s">
        <v>15712</v>
      </c>
    </row>
    <row r="5834" spans="12:17" x14ac:dyDescent="0.3">
      <c r="L5834">
        <v>5828</v>
      </c>
      <c r="M5834" t="s">
        <v>37178</v>
      </c>
      <c r="N5834" t="s">
        <v>37179</v>
      </c>
      <c r="O5834" t="s">
        <v>37180</v>
      </c>
      <c r="P5834" t="s">
        <v>37181</v>
      </c>
      <c r="Q5834" t="s">
        <v>37178</v>
      </c>
    </row>
    <row r="5835" spans="12:17" x14ac:dyDescent="0.3">
      <c r="L5835">
        <v>5829</v>
      </c>
      <c r="M5835" t="s">
        <v>15714</v>
      </c>
      <c r="N5835" t="s">
        <v>13745</v>
      </c>
      <c r="O5835" t="s">
        <v>15716</v>
      </c>
      <c r="P5835" t="s">
        <v>37182</v>
      </c>
      <c r="Q5835" t="s">
        <v>15714</v>
      </c>
    </row>
    <row r="5836" spans="12:17" x14ac:dyDescent="0.3">
      <c r="L5836">
        <v>5830</v>
      </c>
      <c r="M5836" t="s">
        <v>15717</v>
      </c>
      <c r="N5836" t="s">
        <v>13747</v>
      </c>
      <c r="O5836" t="s">
        <v>37183</v>
      </c>
      <c r="P5836" t="s">
        <v>37184</v>
      </c>
      <c r="Q5836" t="s">
        <v>15717</v>
      </c>
    </row>
    <row r="5837" spans="12:17" x14ac:dyDescent="0.3">
      <c r="L5837">
        <v>5831</v>
      </c>
      <c r="M5837" t="s">
        <v>15719</v>
      </c>
      <c r="N5837" t="s">
        <v>13749</v>
      </c>
      <c r="O5837" t="s">
        <v>37185</v>
      </c>
      <c r="P5837" t="s">
        <v>37186</v>
      </c>
      <c r="Q5837" t="s">
        <v>15719</v>
      </c>
    </row>
    <row r="5838" spans="12:17" x14ac:dyDescent="0.3">
      <c r="L5838">
        <v>5832</v>
      </c>
      <c r="M5838" t="s">
        <v>15721</v>
      </c>
      <c r="N5838" t="s">
        <v>13751</v>
      </c>
      <c r="O5838" t="s">
        <v>15723</v>
      </c>
      <c r="P5838" t="s">
        <v>37187</v>
      </c>
      <c r="Q5838" t="s">
        <v>15721</v>
      </c>
    </row>
    <row r="5839" spans="12:17" x14ac:dyDescent="0.3">
      <c r="L5839">
        <v>5833</v>
      </c>
      <c r="M5839" t="s">
        <v>15724</v>
      </c>
      <c r="N5839" t="s">
        <v>13753</v>
      </c>
      <c r="O5839" t="s">
        <v>15726</v>
      </c>
      <c r="P5839" t="s">
        <v>37188</v>
      </c>
      <c r="Q5839" t="s">
        <v>15724</v>
      </c>
    </row>
    <row r="5840" spans="12:17" x14ac:dyDescent="0.3">
      <c r="L5840">
        <v>5834</v>
      </c>
      <c r="M5840" t="s">
        <v>15727</v>
      </c>
      <c r="N5840" t="s">
        <v>13755</v>
      </c>
      <c r="O5840" t="s">
        <v>15729</v>
      </c>
      <c r="P5840" t="s">
        <v>37189</v>
      </c>
      <c r="Q5840" t="s">
        <v>15727</v>
      </c>
    </row>
    <row r="5841" spans="12:17" x14ac:dyDescent="0.3">
      <c r="L5841">
        <v>5835</v>
      </c>
      <c r="M5841" t="s">
        <v>15730</v>
      </c>
      <c r="N5841" t="s">
        <v>13757</v>
      </c>
      <c r="O5841" t="s">
        <v>15732</v>
      </c>
      <c r="P5841" t="s">
        <v>37190</v>
      </c>
      <c r="Q5841" t="s">
        <v>15730</v>
      </c>
    </row>
    <row r="5842" spans="12:17" x14ac:dyDescent="0.3">
      <c r="L5842">
        <v>5836</v>
      </c>
      <c r="M5842" t="s">
        <v>15733</v>
      </c>
      <c r="N5842" t="s">
        <v>13759</v>
      </c>
      <c r="O5842" t="s">
        <v>15735</v>
      </c>
      <c r="P5842" t="s">
        <v>37191</v>
      </c>
      <c r="Q5842" t="s">
        <v>15733</v>
      </c>
    </row>
    <row r="5843" spans="12:17" x14ac:dyDescent="0.3">
      <c r="L5843">
        <v>5837</v>
      </c>
      <c r="M5843" t="s">
        <v>15736</v>
      </c>
      <c r="N5843" t="s">
        <v>13761</v>
      </c>
      <c r="O5843" t="s">
        <v>15738</v>
      </c>
      <c r="P5843" t="s">
        <v>37192</v>
      </c>
      <c r="Q5843" t="s">
        <v>15736</v>
      </c>
    </row>
    <row r="5844" spans="12:17" x14ac:dyDescent="0.3">
      <c r="L5844">
        <v>5838</v>
      </c>
      <c r="M5844" t="s">
        <v>15739</v>
      </c>
      <c r="N5844" t="s">
        <v>13763</v>
      </c>
      <c r="O5844" t="s">
        <v>15741</v>
      </c>
      <c r="P5844" t="s">
        <v>37193</v>
      </c>
      <c r="Q5844" t="s">
        <v>15739</v>
      </c>
    </row>
    <row r="5845" spans="12:17" x14ac:dyDescent="0.3">
      <c r="L5845">
        <v>5839</v>
      </c>
      <c r="M5845" t="s">
        <v>15742</v>
      </c>
      <c r="N5845" t="s">
        <v>13765</v>
      </c>
      <c r="O5845" t="s">
        <v>15744</v>
      </c>
      <c r="P5845" t="s">
        <v>37194</v>
      </c>
      <c r="Q5845" t="s">
        <v>15742</v>
      </c>
    </row>
    <row r="5846" spans="12:17" x14ac:dyDescent="0.3">
      <c r="L5846">
        <v>5840</v>
      </c>
      <c r="M5846" t="s">
        <v>15745</v>
      </c>
      <c r="N5846" t="s">
        <v>13767</v>
      </c>
      <c r="O5846" t="s">
        <v>15747</v>
      </c>
      <c r="P5846" t="s">
        <v>37195</v>
      </c>
      <c r="Q5846" t="s">
        <v>15745</v>
      </c>
    </row>
    <row r="5847" spans="12:17" x14ac:dyDescent="0.3">
      <c r="L5847">
        <v>5841</v>
      </c>
      <c r="M5847" t="s">
        <v>15748</v>
      </c>
      <c r="N5847" t="s">
        <v>13769</v>
      </c>
      <c r="O5847" t="s">
        <v>15750</v>
      </c>
      <c r="P5847" t="s">
        <v>37196</v>
      </c>
      <c r="Q5847" t="s">
        <v>15748</v>
      </c>
    </row>
    <row r="5848" spans="12:17" x14ac:dyDescent="0.3">
      <c r="L5848">
        <v>5842</v>
      </c>
      <c r="M5848" t="s">
        <v>15751</v>
      </c>
      <c r="N5848" t="s">
        <v>13771</v>
      </c>
      <c r="O5848" t="s">
        <v>15753</v>
      </c>
      <c r="P5848" t="s">
        <v>37197</v>
      </c>
      <c r="Q5848" t="s">
        <v>15751</v>
      </c>
    </row>
    <row r="5849" spans="12:17" x14ac:dyDescent="0.3">
      <c r="L5849">
        <v>5843</v>
      </c>
      <c r="M5849" t="s">
        <v>15754</v>
      </c>
      <c r="N5849" t="s">
        <v>13773</v>
      </c>
      <c r="O5849" t="s">
        <v>15756</v>
      </c>
      <c r="P5849" t="s">
        <v>37198</v>
      </c>
      <c r="Q5849" t="s">
        <v>15754</v>
      </c>
    </row>
    <row r="5850" spans="12:17" x14ac:dyDescent="0.3">
      <c r="L5850">
        <v>5844</v>
      </c>
      <c r="M5850" t="s">
        <v>15757</v>
      </c>
      <c r="N5850" t="s">
        <v>13775</v>
      </c>
      <c r="O5850" t="s">
        <v>15759</v>
      </c>
      <c r="P5850" t="s">
        <v>37199</v>
      </c>
      <c r="Q5850" t="s">
        <v>15757</v>
      </c>
    </row>
    <row r="5851" spans="12:17" x14ac:dyDescent="0.3">
      <c r="L5851">
        <v>5845</v>
      </c>
      <c r="M5851" t="s">
        <v>15760</v>
      </c>
      <c r="N5851" t="s">
        <v>13777</v>
      </c>
      <c r="O5851" t="s">
        <v>15762</v>
      </c>
      <c r="P5851" t="s">
        <v>37200</v>
      </c>
      <c r="Q5851" t="s">
        <v>15760</v>
      </c>
    </row>
    <row r="5852" spans="12:17" x14ac:dyDescent="0.3">
      <c r="L5852">
        <v>5846</v>
      </c>
      <c r="M5852" t="s">
        <v>15763</v>
      </c>
      <c r="N5852" t="s">
        <v>13779</v>
      </c>
      <c r="O5852" t="s">
        <v>15765</v>
      </c>
      <c r="P5852" t="s">
        <v>37201</v>
      </c>
      <c r="Q5852" t="s">
        <v>15763</v>
      </c>
    </row>
    <row r="5853" spans="12:17" x14ac:dyDescent="0.3">
      <c r="L5853">
        <v>5847</v>
      </c>
      <c r="M5853" t="s">
        <v>15766</v>
      </c>
      <c r="N5853" t="s">
        <v>13781</v>
      </c>
      <c r="O5853" t="s">
        <v>15768</v>
      </c>
      <c r="P5853" t="s">
        <v>37202</v>
      </c>
      <c r="Q5853" t="s">
        <v>15766</v>
      </c>
    </row>
    <row r="5854" spans="12:17" x14ac:dyDescent="0.3">
      <c r="L5854">
        <v>5848</v>
      </c>
      <c r="M5854" t="s">
        <v>15769</v>
      </c>
      <c r="N5854" t="s">
        <v>13783</v>
      </c>
      <c r="O5854" t="s">
        <v>15771</v>
      </c>
      <c r="P5854" t="s">
        <v>37203</v>
      </c>
      <c r="Q5854" t="s">
        <v>15769</v>
      </c>
    </row>
    <row r="5855" spans="12:17" x14ac:dyDescent="0.3">
      <c r="L5855">
        <v>5849</v>
      </c>
      <c r="M5855" t="s">
        <v>37204</v>
      </c>
      <c r="N5855" t="s">
        <v>13784</v>
      </c>
      <c r="O5855" t="s">
        <v>15773</v>
      </c>
      <c r="P5855" t="s">
        <v>37205</v>
      </c>
      <c r="Q5855" t="s">
        <v>37204</v>
      </c>
    </row>
    <row r="5856" spans="12:17" x14ac:dyDescent="0.3">
      <c r="L5856">
        <v>5850</v>
      </c>
      <c r="M5856" t="s">
        <v>15774</v>
      </c>
      <c r="N5856" t="s">
        <v>13786</v>
      </c>
      <c r="O5856" t="s">
        <v>15776</v>
      </c>
      <c r="P5856" t="s">
        <v>37206</v>
      </c>
      <c r="Q5856" t="s">
        <v>15774</v>
      </c>
    </row>
    <row r="5857" spans="12:17" x14ac:dyDescent="0.3">
      <c r="L5857">
        <v>5851</v>
      </c>
      <c r="M5857" t="s">
        <v>15777</v>
      </c>
      <c r="N5857" t="s">
        <v>13788</v>
      </c>
      <c r="O5857" t="s">
        <v>15779</v>
      </c>
      <c r="P5857" t="s">
        <v>37207</v>
      </c>
      <c r="Q5857" t="s">
        <v>15777</v>
      </c>
    </row>
    <row r="5858" spans="12:17" x14ac:dyDescent="0.3">
      <c r="L5858">
        <v>5852</v>
      </c>
      <c r="M5858" t="s">
        <v>15780</v>
      </c>
      <c r="N5858" t="s">
        <v>13790</v>
      </c>
      <c r="O5858" t="s">
        <v>15782</v>
      </c>
      <c r="P5858" t="s">
        <v>37208</v>
      </c>
      <c r="Q5858" t="s">
        <v>15780</v>
      </c>
    </row>
    <row r="5859" spans="12:17" x14ac:dyDescent="0.3">
      <c r="L5859">
        <v>5853</v>
      </c>
      <c r="M5859" t="s">
        <v>15783</v>
      </c>
      <c r="N5859" t="s">
        <v>13792</v>
      </c>
      <c r="O5859" t="s">
        <v>15785</v>
      </c>
      <c r="P5859" t="s">
        <v>37209</v>
      </c>
      <c r="Q5859" t="s">
        <v>15783</v>
      </c>
    </row>
    <row r="5860" spans="12:17" x14ac:dyDescent="0.3">
      <c r="L5860">
        <v>5854</v>
      </c>
      <c r="M5860" t="s">
        <v>15786</v>
      </c>
      <c r="N5860" t="s">
        <v>13794</v>
      </c>
      <c r="O5860" t="s">
        <v>15788</v>
      </c>
      <c r="P5860" t="s">
        <v>37210</v>
      </c>
      <c r="Q5860" t="s">
        <v>15786</v>
      </c>
    </row>
    <row r="5861" spans="12:17" x14ac:dyDescent="0.3">
      <c r="L5861">
        <v>5855</v>
      </c>
      <c r="M5861" t="s">
        <v>15691</v>
      </c>
      <c r="N5861" t="s">
        <v>13727</v>
      </c>
      <c r="O5861" t="s">
        <v>26307</v>
      </c>
      <c r="P5861" t="s">
        <v>37211</v>
      </c>
      <c r="Q5861" t="s">
        <v>15691</v>
      </c>
    </row>
    <row r="5862" spans="12:17" x14ac:dyDescent="0.3">
      <c r="L5862">
        <v>5856</v>
      </c>
      <c r="M5862" t="s">
        <v>15789</v>
      </c>
      <c r="N5862" t="s">
        <v>13796</v>
      </c>
      <c r="O5862" t="s">
        <v>15791</v>
      </c>
      <c r="P5862" t="s">
        <v>37212</v>
      </c>
      <c r="Q5862" t="s">
        <v>15789</v>
      </c>
    </row>
    <row r="5863" spans="12:17" x14ac:dyDescent="0.3">
      <c r="L5863">
        <v>5857</v>
      </c>
      <c r="M5863" t="s">
        <v>15792</v>
      </c>
      <c r="N5863" t="s">
        <v>13798</v>
      </c>
      <c r="O5863" t="s">
        <v>15794</v>
      </c>
      <c r="P5863" t="s">
        <v>37213</v>
      </c>
      <c r="Q5863" t="s">
        <v>15792</v>
      </c>
    </row>
    <row r="5864" spans="12:17" x14ac:dyDescent="0.3">
      <c r="L5864">
        <v>5858</v>
      </c>
      <c r="M5864" t="s">
        <v>15795</v>
      </c>
      <c r="N5864" t="s">
        <v>13800</v>
      </c>
      <c r="O5864" t="s">
        <v>15797</v>
      </c>
      <c r="P5864" t="s">
        <v>37214</v>
      </c>
      <c r="Q5864" t="s">
        <v>15795</v>
      </c>
    </row>
    <row r="5865" spans="12:17" x14ac:dyDescent="0.3">
      <c r="L5865">
        <v>5859</v>
      </c>
      <c r="M5865" t="s">
        <v>15798</v>
      </c>
      <c r="N5865" t="s">
        <v>13802</v>
      </c>
      <c r="O5865" t="s">
        <v>15800</v>
      </c>
      <c r="P5865" t="s">
        <v>37215</v>
      </c>
      <c r="Q5865" t="s">
        <v>15798</v>
      </c>
    </row>
    <row r="5866" spans="12:17" x14ac:dyDescent="0.3">
      <c r="L5866">
        <v>5860</v>
      </c>
      <c r="M5866" t="s">
        <v>15801</v>
      </c>
      <c r="N5866" t="s">
        <v>13804</v>
      </c>
      <c r="O5866" t="s">
        <v>15803</v>
      </c>
      <c r="P5866" t="s">
        <v>37216</v>
      </c>
      <c r="Q5866" t="s">
        <v>15801</v>
      </c>
    </row>
    <row r="5867" spans="12:17" x14ac:dyDescent="0.3">
      <c r="L5867">
        <v>5861</v>
      </c>
      <c r="M5867" t="s">
        <v>15804</v>
      </c>
      <c r="N5867" t="s">
        <v>13806</v>
      </c>
      <c r="O5867" t="s">
        <v>15806</v>
      </c>
      <c r="P5867" t="s">
        <v>37217</v>
      </c>
      <c r="Q5867" t="s">
        <v>15804</v>
      </c>
    </row>
    <row r="5868" spans="12:17" x14ac:dyDescent="0.3">
      <c r="L5868">
        <v>5862</v>
      </c>
      <c r="M5868" t="s">
        <v>15807</v>
      </c>
      <c r="N5868" t="s">
        <v>13808</v>
      </c>
      <c r="O5868" t="s">
        <v>15809</v>
      </c>
      <c r="P5868" t="s">
        <v>37218</v>
      </c>
      <c r="Q5868" t="s">
        <v>15807</v>
      </c>
    </row>
    <row r="5869" spans="12:17" x14ac:dyDescent="0.3">
      <c r="L5869">
        <v>5863</v>
      </c>
      <c r="M5869" t="s">
        <v>15810</v>
      </c>
      <c r="N5869" t="s">
        <v>13810</v>
      </c>
      <c r="O5869" t="s">
        <v>15812</v>
      </c>
      <c r="P5869" t="s">
        <v>37219</v>
      </c>
      <c r="Q5869" t="s">
        <v>15810</v>
      </c>
    </row>
    <row r="5870" spans="12:17" x14ac:dyDescent="0.3">
      <c r="L5870">
        <v>5864</v>
      </c>
      <c r="M5870" t="s">
        <v>15813</v>
      </c>
      <c r="N5870" t="s">
        <v>13812</v>
      </c>
      <c r="O5870" t="s">
        <v>15815</v>
      </c>
      <c r="P5870" t="s">
        <v>37220</v>
      </c>
      <c r="Q5870" t="s">
        <v>15813</v>
      </c>
    </row>
    <row r="5871" spans="12:17" x14ac:dyDescent="0.3">
      <c r="L5871">
        <v>5865</v>
      </c>
      <c r="M5871" t="s">
        <v>15816</v>
      </c>
      <c r="N5871" t="s">
        <v>13814</v>
      </c>
      <c r="O5871" t="s">
        <v>15818</v>
      </c>
      <c r="P5871" t="s">
        <v>37221</v>
      </c>
      <c r="Q5871" t="s">
        <v>15816</v>
      </c>
    </row>
    <row r="5872" spans="12:17" x14ac:dyDescent="0.3">
      <c r="L5872">
        <v>5866</v>
      </c>
      <c r="M5872" t="s">
        <v>15819</v>
      </c>
      <c r="N5872" t="s">
        <v>13816</v>
      </c>
      <c r="O5872" t="s">
        <v>15821</v>
      </c>
      <c r="P5872" t="s">
        <v>37222</v>
      </c>
      <c r="Q5872" t="s">
        <v>15819</v>
      </c>
    </row>
    <row r="5873" spans="12:17" x14ac:dyDescent="0.3">
      <c r="L5873">
        <v>5867</v>
      </c>
      <c r="M5873" t="s">
        <v>15822</v>
      </c>
      <c r="N5873" t="s">
        <v>13818</v>
      </c>
      <c r="O5873" t="s">
        <v>15824</v>
      </c>
      <c r="P5873" t="s">
        <v>37223</v>
      </c>
      <c r="Q5873" t="s">
        <v>15822</v>
      </c>
    </row>
    <row r="5874" spans="12:17" x14ac:dyDescent="0.3">
      <c r="L5874">
        <v>5868</v>
      </c>
      <c r="M5874" t="s">
        <v>15825</v>
      </c>
      <c r="N5874" t="s">
        <v>13820</v>
      </c>
      <c r="O5874" t="s">
        <v>15827</v>
      </c>
      <c r="P5874" t="s">
        <v>37224</v>
      </c>
      <c r="Q5874" t="s">
        <v>15825</v>
      </c>
    </row>
    <row r="5875" spans="12:17" x14ac:dyDescent="0.3">
      <c r="L5875">
        <v>5869</v>
      </c>
      <c r="M5875" t="s">
        <v>15828</v>
      </c>
      <c r="N5875" t="s">
        <v>13822</v>
      </c>
      <c r="O5875" t="s">
        <v>15830</v>
      </c>
      <c r="P5875" t="s">
        <v>37225</v>
      </c>
      <c r="Q5875" t="s">
        <v>15828</v>
      </c>
    </row>
    <row r="5876" spans="12:17" x14ac:dyDescent="0.3">
      <c r="L5876">
        <v>5870</v>
      </c>
      <c r="M5876" t="s">
        <v>15831</v>
      </c>
      <c r="N5876" t="s">
        <v>13824</v>
      </c>
      <c r="O5876" t="s">
        <v>15833</v>
      </c>
      <c r="P5876" t="s">
        <v>37226</v>
      </c>
      <c r="Q5876" t="s">
        <v>15831</v>
      </c>
    </row>
    <row r="5877" spans="12:17" x14ac:dyDescent="0.3">
      <c r="L5877">
        <v>5871</v>
      </c>
      <c r="M5877" t="s">
        <v>15834</v>
      </c>
      <c r="N5877" t="s">
        <v>13826</v>
      </c>
      <c r="O5877" t="s">
        <v>15836</v>
      </c>
      <c r="P5877" t="s">
        <v>37227</v>
      </c>
      <c r="Q5877" t="s">
        <v>15834</v>
      </c>
    </row>
    <row r="5878" spans="12:17" x14ac:dyDescent="0.3">
      <c r="L5878">
        <v>5872</v>
      </c>
      <c r="M5878" t="s">
        <v>15837</v>
      </c>
      <c r="N5878" t="s">
        <v>13828</v>
      </c>
      <c r="O5878" t="s">
        <v>15839</v>
      </c>
      <c r="P5878" t="s">
        <v>37228</v>
      </c>
      <c r="Q5878" t="s">
        <v>15837</v>
      </c>
    </row>
    <row r="5879" spans="12:17" x14ac:dyDescent="0.3">
      <c r="L5879">
        <v>5873</v>
      </c>
      <c r="M5879" t="s">
        <v>15840</v>
      </c>
      <c r="N5879" t="s">
        <v>13830</v>
      </c>
      <c r="O5879" t="s">
        <v>15842</v>
      </c>
      <c r="P5879" t="s">
        <v>37229</v>
      </c>
      <c r="Q5879" t="s">
        <v>15840</v>
      </c>
    </row>
    <row r="5880" spans="12:17" x14ac:dyDescent="0.3">
      <c r="L5880">
        <v>5874</v>
      </c>
      <c r="M5880" t="s">
        <v>15843</v>
      </c>
      <c r="N5880" t="s">
        <v>13832</v>
      </c>
      <c r="O5880" t="s">
        <v>15845</v>
      </c>
      <c r="P5880" t="s">
        <v>37230</v>
      </c>
      <c r="Q5880" t="s">
        <v>15843</v>
      </c>
    </row>
    <row r="5881" spans="12:17" x14ac:dyDescent="0.3">
      <c r="L5881">
        <v>5875</v>
      </c>
      <c r="M5881" t="s">
        <v>15846</v>
      </c>
      <c r="N5881" t="s">
        <v>13834</v>
      </c>
      <c r="O5881" t="s">
        <v>15848</v>
      </c>
      <c r="P5881" t="s">
        <v>37231</v>
      </c>
      <c r="Q5881" t="s">
        <v>15846</v>
      </c>
    </row>
    <row r="5882" spans="12:17" x14ac:dyDescent="0.3">
      <c r="L5882">
        <v>5876</v>
      </c>
      <c r="M5882" t="s">
        <v>15849</v>
      </c>
      <c r="N5882" t="s">
        <v>13836</v>
      </c>
      <c r="O5882" t="s">
        <v>15851</v>
      </c>
      <c r="P5882" t="s">
        <v>37232</v>
      </c>
      <c r="Q5882" t="s">
        <v>15849</v>
      </c>
    </row>
    <row r="5883" spans="12:17" x14ac:dyDescent="0.3">
      <c r="L5883">
        <v>5877</v>
      </c>
      <c r="M5883" t="s">
        <v>15852</v>
      </c>
      <c r="N5883" t="s">
        <v>13838</v>
      </c>
      <c r="O5883" t="s">
        <v>15854</v>
      </c>
      <c r="P5883" t="s">
        <v>37233</v>
      </c>
      <c r="Q5883" t="s">
        <v>15852</v>
      </c>
    </row>
    <row r="5884" spans="12:17" x14ac:dyDescent="0.3">
      <c r="L5884">
        <v>5878</v>
      </c>
      <c r="M5884" t="s">
        <v>15855</v>
      </c>
      <c r="N5884" t="s">
        <v>13840</v>
      </c>
      <c r="O5884" t="s">
        <v>15857</v>
      </c>
      <c r="P5884" t="s">
        <v>37234</v>
      </c>
      <c r="Q5884" t="s">
        <v>15855</v>
      </c>
    </row>
    <row r="5885" spans="12:17" x14ac:dyDescent="0.3">
      <c r="L5885">
        <v>5879</v>
      </c>
      <c r="M5885" t="s">
        <v>15858</v>
      </c>
      <c r="N5885" t="s">
        <v>13842</v>
      </c>
      <c r="O5885" t="s">
        <v>15860</v>
      </c>
      <c r="P5885" t="s">
        <v>37235</v>
      </c>
      <c r="Q5885" t="s">
        <v>15858</v>
      </c>
    </row>
    <row r="5886" spans="12:17" x14ac:dyDescent="0.3">
      <c r="L5886">
        <v>5880</v>
      </c>
      <c r="M5886" t="s">
        <v>15861</v>
      </c>
      <c r="N5886" t="s">
        <v>13844</v>
      </c>
      <c r="O5886" t="s">
        <v>15863</v>
      </c>
      <c r="P5886" t="s">
        <v>37236</v>
      </c>
      <c r="Q5886" t="s">
        <v>15861</v>
      </c>
    </row>
    <row r="5887" spans="12:17" x14ac:dyDescent="0.3">
      <c r="L5887">
        <v>5881</v>
      </c>
      <c r="M5887" t="s">
        <v>27215</v>
      </c>
      <c r="N5887" t="s">
        <v>13845</v>
      </c>
      <c r="O5887" t="s">
        <v>15865</v>
      </c>
      <c r="P5887" t="s">
        <v>37237</v>
      </c>
      <c r="Q5887" t="s">
        <v>27215</v>
      </c>
    </row>
    <row r="5888" spans="12:17" x14ac:dyDescent="0.3">
      <c r="L5888">
        <v>5882</v>
      </c>
      <c r="M5888" t="s">
        <v>27216</v>
      </c>
      <c r="N5888" t="s">
        <v>13846</v>
      </c>
      <c r="O5888" t="s">
        <v>15867</v>
      </c>
      <c r="P5888" t="s">
        <v>37238</v>
      </c>
      <c r="Q5888" t="s">
        <v>27216</v>
      </c>
    </row>
    <row r="5889" spans="12:17" x14ac:dyDescent="0.3">
      <c r="L5889">
        <v>5883</v>
      </c>
      <c r="M5889" t="s">
        <v>27217</v>
      </c>
      <c r="N5889" t="s">
        <v>13847</v>
      </c>
      <c r="O5889" t="s">
        <v>15869</v>
      </c>
      <c r="P5889" t="s">
        <v>37239</v>
      </c>
      <c r="Q5889" t="s">
        <v>27217</v>
      </c>
    </row>
    <row r="5890" spans="12:17" x14ac:dyDescent="0.3">
      <c r="L5890">
        <v>5884</v>
      </c>
      <c r="M5890" t="s">
        <v>15870</v>
      </c>
      <c r="N5890" t="s">
        <v>13849</v>
      </c>
      <c r="O5890" t="s">
        <v>15872</v>
      </c>
      <c r="P5890" t="s">
        <v>37240</v>
      </c>
      <c r="Q5890" t="s">
        <v>15870</v>
      </c>
    </row>
    <row r="5891" spans="12:17" x14ac:dyDescent="0.3">
      <c r="L5891">
        <v>5885</v>
      </c>
      <c r="M5891" t="s">
        <v>15873</v>
      </c>
      <c r="N5891" t="s">
        <v>13851</v>
      </c>
      <c r="O5891" t="s">
        <v>15875</v>
      </c>
      <c r="P5891" t="s">
        <v>37241</v>
      </c>
      <c r="Q5891" t="s">
        <v>15873</v>
      </c>
    </row>
    <row r="5892" spans="12:17" x14ac:dyDescent="0.3">
      <c r="L5892">
        <v>5886</v>
      </c>
      <c r="M5892" t="s">
        <v>15876</v>
      </c>
      <c r="N5892" t="s">
        <v>13853</v>
      </c>
      <c r="O5892" t="s">
        <v>15878</v>
      </c>
      <c r="P5892" t="s">
        <v>37242</v>
      </c>
      <c r="Q5892" t="s">
        <v>15876</v>
      </c>
    </row>
    <row r="5893" spans="12:17" x14ac:dyDescent="0.3">
      <c r="L5893">
        <v>5887</v>
      </c>
      <c r="M5893" t="s">
        <v>15879</v>
      </c>
      <c r="N5893" t="s">
        <v>13855</v>
      </c>
      <c r="O5893" t="s">
        <v>15881</v>
      </c>
      <c r="P5893" t="s">
        <v>37243</v>
      </c>
      <c r="Q5893" t="s">
        <v>15879</v>
      </c>
    </row>
    <row r="5894" spans="12:17" x14ac:dyDescent="0.3">
      <c r="L5894">
        <v>5888</v>
      </c>
      <c r="M5894" t="s">
        <v>15882</v>
      </c>
      <c r="N5894" t="s">
        <v>13857</v>
      </c>
      <c r="O5894" t="s">
        <v>15884</v>
      </c>
      <c r="P5894" t="s">
        <v>37244</v>
      </c>
      <c r="Q5894" t="s">
        <v>15882</v>
      </c>
    </row>
    <row r="5895" spans="12:17" x14ac:dyDescent="0.3">
      <c r="L5895">
        <v>5889</v>
      </c>
      <c r="M5895" t="s">
        <v>15885</v>
      </c>
      <c r="N5895" t="s">
        <v>13859</v>
      </c>
      <c r="O5895" t="s">
        <v>15887</v>
      </c>
      <c r="P5895" t="s">
        <v>37245</v>
      </c>
      <c r="Q5895" t="s">
        <v>15885</v>
      </c>
    </row>
    <row r="5896" spans="12:17" x14ac:dyDescent="0.3">
      <c r="L5896">
        <v>5890</v>
      </c>
      <c r="M5896" t="s">
        <v>15888</v>
      </c>
      <c r="N5896" t="s">
        <v>13861</v>
      </c>
      <c r="O5896" t="s">
        <v>15890</v>
      </c>
      <c r="P5896" t="s">
        <v>37246</v>
      </c>
      <c r="Q5896" t="s">
        <v>15888</v>
      </c>
    </row>
    <row r="5897" spans="12:17" x14ac:dyDescent="0.3">
      <c r="L5897">
        <v>5891</v>
      </c>
      <c r="M5897" t="s">
        <v>15891</v>
      </c>
      <c r="N5897" t="s">
        <v>13857</v>
      </c>
      <c r="O5897" t="s">
        <v>15892</v>
      </c>
      <c r="P5897" t="s">
        <v>37247</v>
      </c>
      <c r="Q5897" t="s">
        <v>15891</v>
      </c>
    </row>
    <row r="5898" spans="12:17" x14ac:dyDescent="0.3">
      <c r="L5898">
        <v>5892</v>
      </c>
      <c r="M5898" t="s">
        <v>15893</v>
      </c>
      <c r="N5898" t="s">
        <v>13859</v>
      </c>
      <c r="O5898" t="s">
        <v>15894</v>
      </c>
      <c r="P5898" t="s">
        <v>37248</v>
      </c>
      <c r="Q5898" t="s">
        <v>15893</v>
      </c>
    </row>
    <row r="5899" spans="12:17" x14ac:dyDescent="0.3">
      <c r="L5899">
        <v>5893</v>
      </c>
      <c r="M5899" t="s">
        <v>15895</v>
      </c>
      <c r="N5899" t="s">
        <v>13865</v>
      </c>
      <c r="O5899" t="s">
        <v>15897</v>
      </c>
      <c r="P5899" t="s">
        <v>37249</v>
      </c>
      <c r="Q5899" t="s">
        <v>15895</v>
      </c>
    </row>
    <row r="5900" spans="12:17" x14ac:dyDescent="0.3">
      <c r="L5900">
        <v>5894</v>
      </c>
      <c r="M5900" t="s">
        <v>15898</v>
      </c>
      <c r="N5900" t="s">
        <v>13714</v>
      </c>
      <c r="O5900" t="s">
        <v>37158</v>
      </c>
      <c r="P5900" t="s">
        <v>37250</v>
      </c>
      <c r="Q5900" t="s">
        <v>15898</v>
      </c>
    </row>
    <row r="5901" spans="12:17" x14ac:dyDescent="0.3">
      <c r="L5901">
        <v>5895</v>
      </c>
      <c r="M5901" t="s">
        <v>15899</v>
      </c>
      <c r="N5901" t="s">
        <v>13716</v>
      </c>
      <c r="O5901" t="s">
        <v>15677</v>
      </c>
      <c r="P5901" t="s">
        <v>37251</v>
      </c>
      <c r="Q5901" t="s">
        <v>15899</v>
      </c>
    </row>
    <row r="5902" spans="12:17" x14ac:dyDescent="0.3">
      <c r="L5902">
        <v>5896</v>
      </c>
      <c r="M5902" t="s">
        <v>15900</v>
      </c>
      <c r="N5902" t="s">
        <v>13718</v>
      </c>
      <c r="O5902" t="s">
        <v>15680</v>
      </c>
      <c r="P5902" t="s">
        <v>37252</v>
      </c>
      <c r="Q5902" t="s">
        <v>15900</v>
      </c>
    </row>
    <row r="5903" spans="12:17" x14ac:dyDescent="0.3">
      <c r="L5903">
        <v>5897</v>
      </c>
      <c r="M5903" t="s">
        <v>15901</v>
      </c>
      <c r="N5903" t="s">
        <v>13720</v>
      </c>
      <c r="O5903" t="s">
        <v>15683</v>
      </c>
      <c r="P5903" t="s">
        <v>37253</v>
      </c>
      <c r="Q5903" t="s">
        <v>15901</v>
      </c>
    </row>
    <row r="5904" spans="12:17" x14ac:dyDescent="0.3">
      <c r="L5904">
        <v>5898</v>
      </c>
      <c r="M5904" t="s">
        <v>15902</v>
      </c>
      <c r="N5904" t="s">
        <v>13722</v>
      </c>
      <c r="O5904" t="s">
        <v>15686</v>
      </c>
      <c r="P5904" t="s">
        <v>37254</v>
      </c>
      <c r="Q5904" t="s">
        <v>15902</v>
      </c>
    </row>
    <row r="5905" spans="12:17" x14ac:dyDescent="0.3">
      <c r="L5905">
        <v>5899</v>
      </c>
      <c r="M5905" t="s">
        <v>15903</v>
      </c>
      <c r="N5905" t="s">
        <v>13724</v>
      </c>
      <c r="O5905" t="s">
        <v>15689</v>
      </c>
      <c r="P5905" t="s">
        <v>37255</v>
      </c>
      <c r="Q5905" t="s">
        <v>15903</v>
      </c>
    </row>
    <row r="5906" spans="12:17" x14ac:dyDescent="0.3">
      <c r="L5906">
        <v>5900</v>
      </c>
      <c r="M5906" t="s">
        <v>15904</v>
      </c>
      <c r="N5906" t="s">
        <v>37165</v>
      </c>
      <c r="O5906" t="s">
        <v>37166</v>
      </c>
      <c r="P5906" t="s">
        <v>26298</v>
      </c>
      <c r="Q5906" t="s">
        <v>15904</v>
      </c>
    </row>
    <row r="5907" spans="12:17" x14ac:dyDescent="0.3">
      <c r="L5907">
        <v>5901</v>
      </c>
      <c r="M5907" t="s">
        <v>15906</v>
      </c>
      <c r="N5907" t="s">
        <v>13729</v>
      </c>
      <c r="O5907" t="s">
        <v>26299</v>
      </c>
      <c r="P5907" t="s">
        <v>37256</v>
      </c>
      <c r="Q5907" t="s">
        <v>15906</v>
      </c>
    </row>
    <row r="5908" spans="12:17" x14ac:dyDescent="0.3">
      <c r="L5908">
        <v>5902</v>
      </c>
      <c r="M5908" t="s">
        <v>15907</v>
      </c>
      <c r="N5908" t="s">
        <v>13731</v>
      </c>
      <c r="O5908" t="s">
        <v>26300</v>
      </c>
      <c r="P5908" t="s">
        <v>37257</v>
      </c>
      <c r="Q5908" t="s">
        <v>15907</v>
      </c>
    </row>
    <row r="5909" spans="12:17" x14ac:dyDescent="0.3">
      <c r="L5909">
        <v>5903</v>
      </c>
      <c r="M5909" t="s">
        <v>15908</v>
      </c>
      <c r="N5909" t="s">
        <v>13733</v>
      </c>
      <c r="O5909" t="s">
        <v>26301</v>
      </c>
      <c r="P5909" t="s">
        <v>37258</v>
      </c>
      <c r="Q5909" t="s">
        <v>15908</v>
      </c>
    </row>
    <row r="5910" spans="12:17" x14ac:dyDescent="0.3">
      <c r="L5910">
        <v>5904</v>
      </c>
      <c r="M5910" t="s">
        <v>15909</v>
      </c>
      <c r="N5910" t="s">
        <v>13735</v>
      </c>
      <c r="O5910" t="s">
        <v>26302</v>
      </c>
      <c r="P5910" t="s">
        <v>37259</v>
      </c>
      <c r="Q5910" t="s">
        <v>15909</v>
      </c>
    </row>
    <row r="5911" spans="12:17" x14ac:dyDescent="0.3">
      <c r="L5911">
        <v>5905</v>
      </c>
      <c r="M5911" t="s">
        <v>15910</v>
      </c>
      <c r="N5911" t="s">
        <v>13737</v>
      </c>
      <c r="O5911" t="s">
        <v>26303</v>
      </c>
      <c r="P5911" t="s">
        <v>37260</v>
      </c>
      <c r="Q5911" t="s">
        <v>15910</v>
      </c>
    </row>
    <row r="5912" spans="12:17" x14ac:dyDescent="0.3">
      <c r="L5912">
        <v>5906</v>
      </c>
      <c r="M5912" t="s">
        <v>15911</v>
      </c>
      <c r="N5912" t="s">
        <v>26244</v>
      </c>
      <c r="O5912" t="s">
        <v>15704</v>
      </c>
      <c r="P5912" t="s">
        <v>37261</v>
      </c>
      <c r="Q5912" t="s">
        <v>15911</v>
      </c>
    </row>
    <row r="5913" spans="12:17" x14ac:dyDescent="0.3">
      <c r="L5913">
        <v>5907</v>
      </c>
      <c r="M5913" t="s">
        <v>15912</v>
      </c>
      <c r="N5913" t="s">
        <v>26245</v>
      </c>
      <c r="O5913" t="s">
        <v>15706</v>
      </c>
      <c r="P5913" t="s">
        <v>37262</v>
      </c>
      <c r="Q5913" t="s">
        <v>15912</v>
      </c>
    </row>
    <row r="5914" spans="12:17" x14ac:dyDescent="0.3">
      <c r="L5914">
        <v>5908</v>
      </c>
      <c r="M5914" t="s">
        <v>15913</v>
      </c>
      <c r="N5914" t="s">
        <v>26246</v>
      </c>
      <c r="O5914" t="s">
        <v>15708</v>
      </c>
      <c r="P5914" t="s">
        <v>37263</v>
      </c>
      <c r="Q5914" t="s">
        <v>15913</v>
      </c>
    </row>
    <row r="5915" spans="12:17" x14ac:dyDescent="0.3">
      <c r="L5915">
        <v>5909</v>
      </c>
      <c r="M5915" t="s">
        <v>15914</v>
      </c>
      <c r="N5915" t="s">
        <v>13742</v>
      </c>
      <c r="O5915" t="s">
        <v>15711</v>
      </c>
      <c r="P5915" t="s">
        <v>37264</v>
      </c>
      <c r="Q5915" t="s">
        <v>15914</v>
      </c>
    </row>
    <row r="5916" spans="12:17" x14ac:dyDescent="0.3">
      <c r="L5916">
        <v>5910</v>
      </c>
      <c r="M5916" t="s">
        <v>15915</v>
      </c>
      <c r="N5916" t="s">
        <v>37176</v>
      </c>
      <c r="O5916" t="s">
        <v>15713</v>
      </c>
      <c r="P5916" t="s">
        <v>37265</v>
      </c>
      <c r="Q5916" t="s">
        <v>15915</v>
      </c>
    </row>
    <row r="5917" spans="12:17" x14ac:dyDescent="0.3">
      <c r="L5917">
        <v>5911</v>
      </c>
      <c r="M5917" t="s">
        <v>37266</v>
      </c>
      <c r="N5917" t="s">
        <v>37179</v>
      </c>
      <c r="O5917" t="s">
        <v>37180</v>
      </c>
      <c r="P5917" t="s">
        <v>37267</v>
      </c>
      <c r="Q5917" t="s">
        <v>37266</v>
      </c>
    </row>
    <row r="5918" spans="12:17" x14ac:dyDescent="0.3">
      <c r="L5918">
        <v>5912</v>
      </c>
      <c r="M5918" t="s">
        <v>15916</v>
      </c>
      <c r="N5918" t="s">
        <v>13745</v>
      </c>
      <c r="O5918" t="s">
        <v>15716</v>
      </c>
      <c r="P5918" t="s">
        <v>37268</v>
      </c>
      <c r="Q5918" t="s">
        <v>15916</v>
      </c>
    </row>
    <row r="5919" spans="12:17" x14ac:dyDescent="0.3">
      <c r="L5919">
        <v>5913</v>
      </c>
      <c r="M5919" t="s">
        <v>15917</v>
      </c>
      <c r="N5919" t="s">
        <v>13747</v>
      </c>
      <c r="O5919" t="s">
        <v>37183</v>
      </c>
      <c r="P5919" t="s">
        <v>37269</v>
      </c>
      <c r="Q5919" t="s">
        <v>15917</v>
      </c>
    </row>
    <row r="5920" spans="12:17" x14ac:dyDescent="0.3">
      <c r="L5920">
        <v>5914</v>
      </c>
      <c r="M5920" t="s">
        <v>15918</v>
      </c>
      <c r="N5920" t="s">
        <v>13749</v>
      </c>
      <c r="O5920" t="s">
        <v>37185</v>
      </c>
      <c r="P5920" t="s">
        <v>37270</v>
      </c>
      <c r="Q5920" t="s">
        <v>15918</v>
      </c>
    </row>
    <row r="5921" spans="12:17" x14ac:dyDescent="0.3">
      <c r="L5921">
        <v>5915</v>
      </c>
      <c r="M5921" t="s">
        <v>15919</v>
      </c>
      <c r="N5921" t="s">
        <v>13751</v>
      </c>
      <c r="O5921" t="s">
        <v>15723</v>
      </c>
      <c r="P5921" t="s">
        <v>37271</v>
      </c>
      <c r="Q5921" t="s">
        <v>15919</v>
      </c>
    </row>
    <row r="5922" spans="12:17" x14ac:dyDescent="0.3">
      <c r="L5922">
        <v>5916</v>
      </c>
      <c r="M5922" t="s">
        <v>15920</v>
      </c>
      <c r="N5922" t="s">
        <v>13753</v>
      </c>
      <c r="O5922" t="s">
        <v>15726</v>
      </c>
      <c r="P5922" t="s">
        <v>37272</v>
      </c>
      <c r="Q5922" t="s">
        <v>15920</v>
      </c>
    </row>
    <row r="5923" spans="12:17" x14ac:dyDescent="0.3">
      <c r="L5923">
        <v>5917</v>
      </c>
      <c r="M5923" t="s">
        <v>15921</v>
      </c>
      <c r="N5923" t="s">
        <v>13755</v>
      </c>
      <c r="O5923" t="s">
        <v>15729</v>
      </c>
      <c r="P5923" t="s">
        <v>37273</v>
      </c>
      <c r="Q5923" t="s">
        <v>15921</v>
      </c>
    </row>
    <row r="5924" spans="12:17" x14ac:dyDescent="0.3">
      <c r="L5924">
        <v>5918</v>
      </c>
      <c r="M5924" t="s">
        <v>15922</v>
      </c>
      <c r="N5924" t="s">
        <v>13757</v>
      </c>
      <c r="O5924" t="s">
        <v>15732</v>
      </c>
      <c r="P5924" t="s">
        <v>37274</v>
      </c>
      <c r="Q5924" t="s">
        <v>15922</v>
      </c>
    </row>
    <row r="5925" spans="12:17" x14ac:dyDescent="0.3">
      <c r="L5925">
        <v>5919</v>
      </c>
      <c r="M5925" t="s">
        <v>15923</v>
      </c>
      <c r="N5925" t="s">
        <v>13759</v>
      </c>
      <c r="O5925" t="s">
        <v>15735</v>
      </c>
      <c r="P5925" t="s">
        <v>37275</v>
      </c>
      <c r="Q5925" t="s">
        <v>15923</v>
      </c>
    </row>
    <row r="5926" spans="12:17" x14ac:dyDescent="0.3">
      <c r="L5926">
        <v>5920</v>
      </c>
      <c r="M5926" t="s">
        <v>15924</v>
      </c>
      <c r="N5926" t="s">
        <v>13761</v>
      </c>
      <c r="O5926" t="s">
        <v>15738</v>
      </c>
      <c r="P5926" t="s">
        <v>37276</v>
      </c>
      <c r="Q5926" t="s">
        <v>15924</v>
      </c>
    </row>
    <row r="5927" spans="12:17" x14ac:dyDescent="0.3">
      <c r="L5927">
        <v>5921</v>
      </c>
      <c r="M5927" t="s">
        <v>15925</v>
      </c>
      <c r="N5927" t="s">
        <v>13763</v>
      </c>
      <c r="O5927" t="s">
        <v>15741</v>
      </c>
      <c r="P5927" t="s">
        <v>37277</v>
      </c>
      <c r="Q5927" t="s">
        <v>15925</v>
      </c>
    </row>
    <row r="5928" spans="12:17" x14ac:dyDescent="0.3">
      <c r="L5928">
        <v>5922</v>
      </c>
      <c r="M5928" t="s">
        <v>15926</v>
      </c>
      <c r="N5928" t="s">
        <v>13765</v>
      </c>
      <c r="O5928" t="s">
        <v>15744</v>
      </c>
      <c r="P5928" t="s">
        <v>37278</v>
      </c>
      <c r="Q5928" t="s">
        <v>15926</v>
      </c>
    </row>
    <row r="5929" spans="12:17" x14ac:dyDescent="0.3">
      <c r="L5929">
        <v>5923</v>
      </c>
      <c r="M5929" t="s">
        <v>15927</v>
      </c>
      <c r="N5929" t="s">
        <v>13767</v>
      </c>
      <c r="O5929" t="s">
        <v>15747</v>
      </c>
      <c r="P5929" t="s">
        <v>37279</v>
      </c>
      <c r="Q5929" t="s">
        <v>15927</v>
      </c>
    </row>
    <row r="5930" spans="12:17" x14ac:dyDescent="0.3">
      <c r="L5930">
        <v>5924</v>
      </c>
      <c r="M5930" t="s">
        <v>15928</v>
      </c>
      <c r="N5930" t="s">
        <v>13769</v>
      </c>
      <c r="O5930" t="s">
        <v>15750</v>
      </c>
      <c r="P5930" t="s">
        <v>37280</v>
      </c>
      <c r="Q5930" t="s">
        <v>15928</v>
      </c>
    </row>
    <row r="5931" spans="12:17" x14ac:dyDescent="0.3">
      <c r="L5931">
        <v>5925</v>
      </c>
      <c r="M5931" t="s">
        <v>15929</v>
      </c>
      <c r="N5931" t="s">
        <v>13771</v>
      </c>
      <c r="O5931" t="s">
        <v>15753</v>
      </c>
      <c r="P5931" t="s">
        <v>37281</v>
      </c>
      <c r="Q5931" t="s">
        <v>15929</v>
      </c>
    </row>
    <row r="5932" spans="12:17" x14ac:dyDescent="0.3">
      <c r="L5932">
        <v>5926</v>
      </c>
      <c r="M5932" t="s">
        <v>15930</v>
      </c>
      <c r="N5932" t="s">
        <v>13773</v>
      </c>
      <c r="O5932" t="s">
        <v>15756</v>
      </c>
      <c r="P5932" t="s">
        <v>37282</v>
      </c>
      <c r="Q5932" t="s">
        <v>15930</v>
      </c>
    </row>
    <row r="5933" spans="12:17" x14ac:dyDescent="0.3">
      <c r="L5933">
        <v>5927</v>
      </c>
      <c r="M5933" t="s">
        <v>15931</v>
      </c>
      <c r="N5933" t="s">
        <v>13775</v>
      </c>
      <c r="O5933" t="s">
        <v>15759</v>
      </c>
      <c r="P5933" t="s">
        <v>37283</v>
      </c>
      <c r="Q5933" t="s">
        <v>15931</v>
      </c>
    </row>
    <row r="5934" spans="12:17" x14ac:dyDescent="0.3">
      <c r="L5934">
        <v>5928</v>
      </c>
      <c r="M5934" t="s">
        <v>15932</v>
      </c>
      <c r="N5934" t="s">
        <v>13777</v>
      </c>
      <c r="O5934" t="s">
        <v>15762</v>
      </c>
      <c r="P5934" t="s">
        <v>37284</v>
      </c>
      <c r="Q5934" t="s">
        <v>15932</v>
      </c>
    </row>
    <row r="5935" spans="12:17" x14ac:dyDescent="0.3">
      <c r="L5935">
        <v>5929</v>
      </c>
      <c r="M5935" t="s">
        <v>15933</v>
      </c>
      <c r="N5935" t="s">
        <v>13779</v>
      </c>
      <c r="O5935" t="s">
        <v>15765</v>
      </c>
      <c r="P5935" t="s">
        <v>37285</v>
      </c>
      <c r="Q5935" t="s">
        <v>15933</v>
      </c>
    </row>
    <row r="5936" spans="12:17" x14ac:dyDescent="0.3">
      <c r="L5936">
        <v>5930</v>
      </c>
      <c r="M5936" t="s">
        <v>15934</v>
      </c>
      <c r="N5936" t="s">
        <v>13781</v>
      </c>
      <c r="O5936" t="s">
        <v>15768</v>
      </c>
      <c r="P5936" t="s">
        <v>37286</v>
      </c>
      <c r="Q5936" t="s">
        <v>15934</v>
      </c>
    </row>
    <row r="5937" spans="12:17" x14ac:dyDescent="0.3">
      <c r="L5937">
        <v>5931</v>
      </c>
      <c r="M5937" t="s">
        <v>15935</v>
      </c>
      <c r="N5937" t="s">
        <v>13783</v>
      </c>
      <c r="O5937" t="s">
        <v>15771</v>
      </c>
      <c r="P5937" t="s">
        <v>37287</v>
      </c>
      <c r="Q5937" t="s">
        <v>15935</v>
      </c>
    </row>
    <row r="5938" spans="12:17" x14ac:dyDescent="0.3">
      <c r="L5938">
        <v>5932</v>
      </c>
      <c r="M5938" t="s">
        <v>37288</v>
      </c>
      <c r="N5938" t="s">
        <v>13784</v>
      </c>
      <c r="O5938" t="s">
        <v>15773</v>
      </c>
      <c r="P5938" t="s">
        <v>37289</v>
      </c>
      <c r="Q5938" t="s">
        <v>37288</v>
      </c>
    </row>
    <row r="5939" spans="12:17" x14ac:dyDescent="0.3">
      <c r="L5939">
        <v>5933</v>
      </c>
      <c r="M5939" t="s">
        <v>15936</v>
      </c>
      <c r="N5939" t="s">
        <v>13786</v>
      </c>
      <c r="O5939" t="s">
        <v>15776</v>
      </c>
      <c r="P5939" t="s">
        <v>37290</v>
      </c>
      <c r="Q5939" t="s">
        <v>15936</v>
      </c>
    </row>
    <row r="5940" spans="12:17" x14ac:dyDescent="0.3">
      <c r="L5940">
        <v>5934</v>
      </c>
      <c r="M5940" t="s">
        <v>15937</v>
      </c>
      <c r="N5940" t="s">
        <v>13788</v>
      </c>
      <c r="O5940" t="s">
        <v>15779</v>
      </c>
      <c r="P5940" t="s">
        <v>37291</v>
      </c>
      <c r="Q5940" t="s">
        <v>15937</v>
      </c>
    </row>
    <row r="5941" spans="12:17" x14ac:dyDescent="0.3">
      <c r="L5941">
        <v>5935</v>
      </c>
      <c r="M5941" t="s">
        <v>15938</v>
      </c>
      <c r="N5941" t="s">
        <v>13790</v>
      </c>
      <c r="O5941" t="s">
        <v>15782</v>
      </c>
      <c r="P5941" t="s">
        <v>37292</v>
      </c>
      <c r="Q5941" t="s">
        <v>15938</v>
      </c>
    </row>
    <row r="5942" spans="12:17" x14ac:dyDescent="0.3">
      <c r="L5942">
        <v>5936</v>
      </c>
      <c r="M5942" t="s">
        <v>15939</v>
      </c>
      <c r="N5942" t="s">
        <v>13792</v>
      </c>
      <c r="O5942" t="s">
        <v>15785</v>
      </c>
      <c r="P5942" t="s">
        <v>37293</v>
      </c>
      <c r="Q5942" t="s">
        <v>15939</v>
      </c>
    </row>
    <row r="5943" spans="12:17" x14ac:dyDescent="0.3">
      <c r="L5943">
        <v>5937</v>
      </c>
      <c r="M5943" t="s">
        <v>15940</v>
      </c>
      <c r="N5943" t="s">
        <v>13794</v>
      </c>
      <c r="O5943" t="s">
        <v>15788</v>
      </c>
      <c r="P5943" t="s">
        <v>37294</v>
      </c>
      <c r="Q5943" t="s">
        <v>15940</v>
      </c>
    </row>
    <row r="5944" spans="12:17" x14ac:dyDescent="0.3">
      <c r="L5944">
        <v>5938</v>
      </c>
      <c r="M5944" t="s">
        <v>15905</v>
      </c>
      <c r="N5944" t="s">
        <v>13727</v>
      </c>
      <c r="O5944" t="s">
        <v>26307</v>
      </c>
      <c r="P5944" t="s">
        <v>37295</v>
      </c>
      <c r="Q5944" t="s">
        <v>15905</v>
      </c>
    </row>
    <row r="5945" spans="12:17" x14ac:dyDescent="0.3">
      <c r="L5945">
        <v>5939</v>
      </c>
      <c r="M5945" t="s">
        <v>15941</v>
      </c>
      <c r="N5945" t="s">
        <v>13796</v>
      </c>
      <c r="O5945" t="s">
        <v>15791</v>
      </c>
      <c r="P5945" t="s">
        <v>37296</v>
      </c>
      <c r="Q5945" t="s">
        <v>15941</v>
      </c>
    </row>
    <row r="5946" spans="12:17" x14ac:dyDescent="0.3">
      <c r="L5946">
        <v>5940</v>
      </c>
      <c r="M5946" t="s">
        <v>15942</v>
      </c>
      <c r="N5946" t="s">
        <v>13798</v>
      </c>
      <c r="O5946" t="s">
        <v>15794</v>
      </c>
      <c r="P5946" t="s">
        <v>37297</v>
      </c>
      <c r="Q5946" t="s">
        <v>15942</v>
      </c>
    </row>
    <row r="5947" spans="12:17" x14ac:dyDescent="0.3">
      <c r="L5947">
        <v>5941</v>
      </c>
      <c r="M5947" t="s">
        <v>15943</v>
      </c>
      <c r="N5947" t="s">
        <v>13800</v>
      </c>
      <c r="O5947" t="s">
        <v>15797</v>
      </c>
      <c r="P5947" t="s">
        <v>37298</v>
      </c>
      <c r="Q5947" t="s">
        <v>15943</v>
      </c>
    </row>
    <row r="5948" spans="12:17" x14ac:dyDescent="0.3">
      <c r="L5948">
        <v>5942</v>
      </c>
      <c r="M5948" t="s">
        <v>15944</v>
      </c>
      <c r="N5948" t="s">
        <v>13802</v>
      </c>
      <c r="O5948" t="s">
        <v>15800</v>
      </c>
      <c r="P5948" t="s">
        <v>37299</v>
      </c>
      <c r="Q5948" t="s">
        <v>15944</v>
      </c>
    </row>
    <row r="5949" spans="12:17" x14ac:dyDescent="0.3">
      <c r="L5949">
        <v>5943</v>
      </c>
      <c r="M5949" t="s">
        <v>15945</v>
      </c>
      <c r="N5949" t="s">
        <v>13804</v>
      </c>
      <c r="O5949" t="s">
        <v>15803</v>
      </c>
      <c r="P5949" t="s">
        <v>37300</v>
      </c>
      <c r="Q5949" t="s">
        <v>15945</v>
      </c>
    </row>
    <row r="5950" spans="12:17" x14ac:dyDescent="0.3">
      <c r="L5950">
        <v>5944</v>
      </c>
      <c r="M5950" t="s">
        <v>15946</v>
      </c>
      <c r="N5950" t="s">
        <v>13806</v>
      </c>
      <c r="O5950" t="s">
        <v>15806</v>
      </c>
      <c r="P5950" t="s">
        <v>37301</v>
      </c>
      <c r="Q5950" t="s">
        <v>15946</v>
      </c>
    </row>
    <row r="5951" spans="12:17" x14ac:dyDescent="0.3">
      <c r="L5951">
        <v>5945</v>
      </c>
      <c r="M5951" t="s">
        <v>15947</v>
      </c>
      <c r="N5951" t="s">
        <v>13808</v>
      </c>
      <c r="O5951" t="s">
        <v>15809</v>
      </c>
      <c r="P5951" t="s">
        <v>37302</v>
      </c>
      <c r="Q5951" t="s">
        <v>15947</v>
      </c>
    </row>
    <row r="5952" spans="12:17" x14ac:dyDescent="0.3">
      <c r="L5952">
        <v>5946</v>
      </c>
      <c r="M5952" t="s">
        <v>15948</v>
      </c>
      <c r="N5952" t="s">
        <v>13810</v>
      </c>
      <c r="O5952" t="s">
        <v>15812</v>
      </c>
      <c r="P5952" t="s">
        <v>37303</v>
      </c>
      <c r="Q5952" t="s">
        <v>15948</v>
      </c>
    </row>
    <row r="5953" spans="12:17" x14ac:dyDescent="0.3">
      <c r="L5953">
        <v>5947</v>
      </c>
      <c r="M5953" t="s">
        <v>15949</v>
      </c>
      <c r="N5953" t="s">
        <v>13812</v>
      </c>
      <c r="O5953" t="s">
        <v>15815</v>
      </c>
      <c r="P5953" t="s">
        <v>37304</v>
      </c>
      <c r="Q5953" t="s">
        <v>15949</v>
      </c>
    </row>
    <row r="5954" spans="12:17" x14ac:dyDescent="0.3">
      <c r="L5954">
        <v>5948</v>
      </c>
      <c r="M5954" t="s">
        <v>15950</v>
      </c>
      <c r="N5954" t="s">
        <v>13814</v>
      </c>
      <c r="O5954" t="s">
        <v>15818</v>
      </c>
      <c r="P5954" t="s">
        <v>37305</v>
      </c>
      <c r="Q5954" t="s">
        <v>15950</v>
      </c>
    </row>
    <row r="5955" spans="12:17" x14ac:dyDescent="0.3">
      <c r="L5955">
        <v>5949</v>
      </c>
      <c r="M5955" t="s">
        <v>15951</v>
      </c>
      <c r="N5955" t="s">
        <v>13816</v>
      </c>
      <c r="O5955" t="s">
        <v>15821</v>
      </c>
      <c r="P5955" t="s">
        <v>37306</v>
      </c>
      <c r="Q5955" t="s">
        <v>15951</v>
      </c>
    </row>
    <row r="5956" spans="12:17" x14ac:dyDescent="0.3">
      <c r="L5956">
        <v>5950</v>
      </c>
      <c r="M5956" t="s">
        <v>15952</v>
      </c>
      <c r="N5956" t="s">
        <v>13818</v>
      </c>
      <c r="O5956" t="s">
        <v>15824</v>
      </c>
      <c r="P5956" t="s">
        <v>37307</v>
      </c>
      <c r="Q5956" t="s">
        <v>15952</v>
      </c>
    </row>
    <row r="5957" spans="12:17" x14ac:dyDescent="0.3">
      <c r="L5957">
        <v>5951</v>
      </c>
      <c r="M5957" t="s">
        <v>15953</v>
      </c>
      <c r="N5957" t="s">
        <v>13820</v>
      </c>
      <c r="O5957" t="s">
        <v>15827</v>
      </c>
      <c r="P5957" t="s">
        <v>37308</v>
      </c>
      <c r="Q5957" t="s">
        <v>15953</v>
      </c>
    </row>
    <row r="5958" spans="12:17" x14ac:dyDescent="0.3">
      <c r="L5958">
        <v>5952</v>
      </c>
      <c r="M5958" t="s">
        <v>15954</v>
      </c>
      <c r="N5958" t="s">
        <v>13822</v>
      </c>
      <c r="O5958" t="s">
        <v>15830</v>
      </c>
      <c r="P5958" t="s">
        <v>37309</v>
      </c>
      <c r="Q5958" t="s">
        <v>15954</v>
      </c>
    </row>
    <row r="5959" spans="12:17" x14ac:dyDescent="0.3">
      <c r="L5959">
        <v>5953</v>
      </c>
      <c r="M5959" t="s">
        <v>15955</v>
      </c>
      <c r="N5959" t="s">
        <v>13824</v>
      </c>
      <c r="O5959" t="s">
        <v>15833</v>
      </c>
      <c r="P5959" t="s">
        <v>37310</v>
      </c>
      <c r="Q5959" t="s">
        <v>15955</v>
      </c>
    </row>
    <row r="5960" spans="12:17" x14ac:dyDescent="0.3">
      <c r="L5960">
        <v>5954</v>
      </c>
      <c r="M5960" t="s">
        <v>15956</v>
      </c>
      <c r="N5960" t="s">
        <v>13826</v>
      </c>
      <c r="O5960" t="s">
        <v>15836</v>
      </c>
      <c r="P5960" t="s">
        <v>37311</v>
      </c>
      <c r="Q5960" t="s">
        <v>15956</v>
      </c>
    </row>
    <row r="5961" spans="12:17" x14ac:dyDescent="0.3">
      <c r="L5961">
        <v>5955</v>
      </c>
      <c r="M5961" t="s">
        <v>15957</v>
      </c>
      <c r="N5961" t="s">
        <v>13828</v>
      </c>
      <c r="O5961" t="s">
        <v>15839</v>
      </c>
      <c r="P5961" t="s">
        <v>37312</v>
      </c>
      <c r="Q5961" t="s">
        <v>15957</v>
      </c>
    </row>
    <row r="5962" spans="12:17" x14ac:dyDescent="0.3">
      <c r="L5962">
        <v>5956</v>
      </c>
      <c r="M5962" t="s">
        <v>15958</v>
      </c>
      <c r="N5962" t="s">
        <v>13830</v>
      </c>
      <c r="O5962" t="s">
        <v>15842</v>
      </c>
      <c r="P5962" t="s">
        <v>37313</v>
      </c>
      <c r="Q5962" t="s">
        <v>15958</v>
      </c>
    </row>
    <row r="5963" spans="12:17" x14ac:dyDescent="0.3">
      <c r="L5963">
        <v>5957</v>
      </c>
      <c r="M5963" t="s">
        <v>15959</v>
      </c>
      <c r="N5963" t="s">
        <v>13832</v>
      </c>
      <c r="O5963" t="s">
        <v>15845</v>
      </c>
      <c r="P5963" t="s">
        <v>37314</v>
      </c>
      <c r="Q5963" t="s">
        <v>15959</v>
      </c>
    </row>
    <row r="5964" spans="12:17" x14ac:dyDescent="0.3">
      <c r="L5964">
        <v>5958</v>
      </c>
      <c r="M5964" t="s">
        <v>15960</v>
      </c>
      <c r="N5964" t="s">
        <v>13834</v>
      </c>
      <c r="O5964" t="s">
        <v>15848</v>
      </c>
      <c r="P5964" t="s">
        <v>37315</v>
      </c>
      <c r="Q5964" t="s">
        <v>15960</v>
      </c>
    </row>
    <row r="5965" spans="12:17" x14ac:dyDescent="0.3">
      <c r="L5965">
        <v>5959</v>
      </c>
      <c r="M5965" t="s">
        <v>15961</v>
      </c>
      <c r="N5965" t="s">
        <v>13836</v>
      </c>
      <c r="O5965" t="s">
        <v>15851</v>
      </c>
      <c r="P5965" t="s">
        <v>37316</v>
      </c>
      <c r="Q5965" t="s">
        <v>15961</v>
      </c>
    </row>
    <row r="5966" spans="12:17" x14ac:dyDescent="0.3">
      <c r="L5966">
        <v>5960</v>
      </c>
      <c r="M5966" t="s">
        <v>15962</v>
      </c>
      <c r="N5966" t="s">
        <v>13838</v>
      </c>
      <c r="O5966" t="s">
        <v>15854</v>
      </c>
      <c r="P5966" t="s">
        <v>37317</v>
      </c>
      <c r="Q5966" t="s">
        <v>15962</v>
      </c>
    </row>
    <row r="5967" spans="12:17" x14ac:dyDescent="0.3">
      <c r="L5967">
        <v>5961</v>
      </c>
      <c r="M5967" t="s">
        <v>15963</v>
      </c>
      <c r="N5967" t="s">
        <v>13840</v>
      </c>
      <c r="O5967" t="s">
        <v>15857</v>
      </c>
      <c r="P5967" t="s">
        <v>37318</v>
      </c>
      <c r="Q5967" t="s">
        <v>15963</v>
      </c>
    </row>
    <row r="5968" spans="12:17" x14ac:dyDescent="0.3">
      <c r="L5968">
        <v>5962</v>
      </c>
      <c r="M5968" t="s">
        <v>15964</v>
      </c>
      <c r="N5968" t="s">
        <v>13842</v>
      </c>
      <c r="O5968" t="s">
        <v>15860</v>
      </c>
      <c r="P5968" t="s">
        <v>37319</v>
      </c>
      <c r="Q5968" t="s">
        <v>15964</v>
      </c>
    </row>
    <row r="5969" spans="12:17" x14ac:dyDescent="0.3">
      <c r="L5969">
        <v>5963</v>
      </c>
      <c r="M5969" t="s">
        <v>15965</v>
      </c>
      <c r="N5969" t="s">
        <v>13844</v>
      </c>
      <c r="O5969" t="s">
        <v>15863</v>
      </c>
      <c r="P5969" t="s">
        <v>37320</v>
      </c>
      <c r="Q5969" t="s">
        <v>15965</v>
      </c>
    </row>
    <row r="5970" spans="12:17" x14ac:dyDescent="0.3">
      <c r="L5970">
        <v>5964</v>
      </c>
      <c r="M5970" t="s">
        <v>27218</v>
      </c>
      <c r="N5970" t="s">
        <v>13845</v>
      </c>
      <c r="O5970" t="s">
        <v>15865</v>
      </c>
      <c r="P5970" t="s">
        <v>37321</v>
      </c>
      <c r="Q5970" t="s">
        <v>27218</v>
      </c>
    </row>
    <row r="5971" spans="12:17" x14ac:dyDescent="0.3">
      <c r="L5971">
        <v>5965</v>
      </c>
      <c r="M5971" t="s">
        <v>27219</v>
      </c>
      <c r="N5971" t="s">
        <v>13846</v>
      </c>
      <c r="O5971" t="s">
        <v>15867</v>
      </c>
      <c r="P5971" t="s">
        <v>37322</v>
      </c>
      <c r="Q5971" t="s">
        <v>27219</v>
      </c>
    </row>
    <row r="5972" spans="12:17" x14ac:dyDescent="0.3">
      <c r="L5972">
        <v>5966</v>
      </c>
      <c r="M5972" t="s">
        <v>27220</v>
      </c>
      <c r="N5972" t="s">
        <v>13847</v>
      </c>
      <c r="O5972" t="s">
        <v>15869</v>
      </c>
      <c r="P5972" t="s">
        <v>37323</v>
      </c>
      <c r="Q5972" t="s">
        <v>27220</v>
      </c>
    </row>
    <row r="5973" spans="12:17" x14ac:dyDescent="0.3">
      <c r="L5973">
        <v>5967</v>
      </c>
      <c r="M5973" t="s">
        <v>15966</v>
      </c>
      <c r="N5973" t="s">
        <v>13849</v>
      </c>
      <c r="O5973" t="s">
        <v>15872</v>
      </c>
      <c r="P5973" t="s">
        <v>37324</v>
      </c>
      <c r="Q5973" t="s">
        <v>15966</v>
      </c>
    </row>
    <row r="5974" spans="12:17" x14ac:dyDescent="0.3">
      <c r="L5974">
        <v>5968</v>
      </c>
      <c r="M5974" t="s">
        <v>15967</v>
      </c>
      <c r="N5974" t="s">
        <v>13851</v>
      </c>
      <c r="O5974" t="s">
        <v>15875</v>
      </c>
      <c r="P5974" t="s">
        <v>37325</v>
      </c>
      <c r="Q5974" t="s">
        <v>15967</v>
      </c>
    </row>
    <row r="5975" spans="12:17" x14ac:dyDescent="0.3">
      <c r="L5975">
        <v>5969</v>
      </c>
      <c r="M5975" t="s">
        <v>15968</v>
      </c>
      <c r="N5975" t="s">
        <v>13853</v>
      </c>
      <c r="O5975" t="s">
        <v>15878</v>
      </c>
      <c r="P5975" t="s">
        <v>37326</v>
      </c>
      <c r="Q5975" t="s">
        <v>15968</v>
      </c>
    </row>
    <row r="5976" spans="12:17" x14ac:dyDescent="0.3">
      <c r="L5976">
        <v>5970</v>
      </c>
      <c r="M5976" t="s">
        <v>15969</v>
      </c>
      <c r="N5976" t="s">
        <v>13855</v>
      </c>
      <c r="O5976" t="s">
        <v>15881</v>
      </c>
      <c r="P5976" t="s">
        <v>37327</v>
      </c>
      <c r="Q5976" t="s">
        <v>15969</v>
      </c>
    </row>
    <row r="5977" spans="12:17" x14ac:dyDescent="0.3">
      <c r="L5977">
        <v>5971</v>
      </c>
      <c r="M5977" t="s">
        <v>15970</v>
      </c>
      <c r="N5977" t="s">
        <v>13857</v>
      </c>
      <c r="O5977" t="s">
        <v>15884</v>
      </c>
      <c r="P5977" t="s">
        <v>37328</v>
      </c>
      <c r="Q5977" t="s">
        <v>15970</v>
      </c>
    </row>
    <row r="5978" spans="12:17" x14ac:dyDescent="0.3">
      <c r="L5978">
        <v>5972</v>
      </c>
      <c r="M5978" t="s">
        <v>15971</v>
      </c>
      <c r="N5978" t="s">
        <v>13859</v>
      </c>
      <c r="O5978" t="s">
        <v>15887</v>
      </c>
      <c r="P5978" t="s">
        <v>37329</v>
      </c>
      <c r="Q5978" t="s">
        <v>15971</v>
      </c>
    </row>
    <row r="5979" spans="12:17" x14ac:dyDescent="0.3">
      <c r="L5979">
        <v>5973</v>
      </c>
      <c r="M5979" t="s">
        <v>15972</v>
      </c>
      <c r="N5979" t="s">
        <v>13861</v>
      </c>
      <c r="O5979" t="s">
        <v>15890</v>
      </c>
      <c r="P5979" t="s">
        <v>37330</v>
      </c>
      <c r="Q5979" t="s">
        <v>15972</v>
      </c>
    </row>
    <row r="5980" spans="12:17" x14ac:dyDescent="0.3">
      <c r="L5980">
        <v>5974</v>
      </c>
      <c r="M5980" t="s">
        <v>15973</v>
      </c>
      <c r="N5980" t="s">
        <v>13857</v>
      </c>
      <c r="O5980" t="s">
        <v>15892</v>
      </c>
      <c r="P5980" t="s">
        <v>37331</v>
      </c>
      <c r="Q5980" t="s">
        <v>15973</v>
      </c>
    </row>
    <row r="5981" spans="12:17" x14ac:dyDescent="0.3">
      <c r="L5981">
        <v>5975</v>
      </c>
      <c r="M5981" t="s">
        <v>15974</v>
      </c>
      <c r="N5981" t="s">
        <v>13859</v>
      </c>
      <c r="O5981" t="s">
        <v>15894</v>
      </c>
      <c r="P5981" t="s">
        <v>37332</v>
      </c>
      <c r="Q5981" t="s">
        <v>15974</v>
      </c>
    </row>
    <row r="5982" spans="12:17" x14ac:dyDescent="0.3">
      <c r="L5982">
        <v>5976</v>
      </c>
      <c r="M5982" t="s">
        <v>15975</v>
      </c>
      <c r="N5982" t="s">
        <v>13865</v>
      </c>
      <c r="O5982" t="s">
        <v>15897</v>
      </c>
      <c r="P5982" t="s">
        <v>37333</v>
      </c>
      <c r="Q5982" t="s">
        <v>15975</v>
      </c>
    </row>
    <row r="5983" spans="12:17" x14ac:dyDescent="0.3">
      <c r="L5983">
        <v>5977</v>
      </c>
      <c r="M5983" t="s">
        <v>15976</v>
      </c>
      <c r="N5983" t="s">
        <v>13945</v>
      </c>
      <c r="O5983" t="s">
        <v>37334</v>
      </c>
      <c r="P5983" t="s">
        <v>37335</v>
      </c>
      <c r="Q5983" t="s">
        <v>15976</v>
      </c>
    </row>
    <row r="5984" spans="12:17" x14ac:dyDescent="0.3">
      <c r="L5984">
        <v>5978</v>
      </c>
      <c r="M5984" t="s">
        <v>15978</v>
      </c>
      <c r="N5984" t="s">
        <v>13947</v>
      </c>
      <c r="O5984" t="s">
        <v>37336</v>
      </c>
      <c r="P5984" t="s">
        <v>37337</v>
      </c>
      <c r="Q5984" t="s">
        <v>15978</v>
      </c>
    </row>
    <row r="5985" spans="12:17" x14ac:dyDescent="0.3">
      <c r="L5985">
        <v>5979</v>
      </c>
      <c r="M5985" t="s">
        <v>15980</v>
      </c>
      <c r="N5985" t="s">
        <v>13949</v>
      </c>
      <c r="O5985" t="s">
        <v>37338</v>
      </c>
      <c r="P5985" t="s">
        <v>37339</v>
      </c>
      <c r="Q5985" t="s">
        <v>15980</v>
      </c>
    </row>
    <row r="5986" spans="12:17" x14ac:dyDescent="0.3">
      <c r="L5986">
        <v>5980</v>
      </c>
      <c r="M5986" t="s">
        <v>15982</v>
      </c>
      <c r="N5986" t="s">
        <v>13951</v>
      </c>
      <c r="O5986" t="s">
        <v>37340</v>
      </c>
      <c r="P5986" t="s">
        <v>37341</v>
      </c>
      <c r="Q5986" t="s">
        <v>15982</v>
      </c>
    </row>
    <row r="5987" spans="12:17" x14ac:dyDescent="0.3">
      <c r="L5987">
        <v>5981</v>
      </c>
      <c r="M5987" t="s">
        <v>15984</v>
      </c>
      <c r="N5987" t="s">
        <v>13953</v>
      </c>
      <c r="O5987" t="s">
        <v>37342</v>
      </c>
      <c r="P5987" t="s">
        <v>37343</v>
      </c>
      <c r="Q5987" t="s">
        <v>15984</v>
      </c>
    </row>
    <row r="5988" spans="12:17" x14ac:dyDescent="0.3">
      <c r="L5988">
        <v>5982</v>
      </c>
      <c r="M5988" t="s">
        <v>15986</v>
      </c>
      <c r="N5988" t="s">
        <v>13955</v>
      </c>
      <c r="O5988" t="s">
        <v>37344</v>
      </c>
      <c r="P5988" t="s">
        <v>37345</v>
      </c>
      <c r="Q5988" t="s">
        <v>15986</v>
      </c>
    </row>
    <row r="5989" spans="12:17" x14ac:dyDescent="0.3">
      <c r="L5989">
        <v>5983</v>
      </c>
      <c r="M5989" t="s">
        <v>15988</v>
      </c>
      <c r="N5989" t="s">
        <v>37346</v>
      </c>
      <c r="O5989" t="s">
        <v>37347</v>
      </c>
      <c r="P5989" t="s">
        <v>37348</v>
      </c>
      <c r="Q5989" t="s">
        <v>15988</v>
      </c>
    </row>
    <row r="5990" spans="12:17" x14ac:dyDescent="0.3">
      <c r="L5990">
        <v>5984</v>
      </c>
      <c r="M5990" t="s">
        <v>15991</v>
      </c>
      <c r="N5990" t="s">
        <v>13960</v>
      </c>
      <c r="O5990" t="s">
        <v>37349</v>
      </c>
      <c r="P5990" t="s">
        <v>37350</v>
      </c>
      <c r="Q5990" t="s">
        <v>15991</v>
      </c>
    </row>
    <row r="5991" spans="12:17" x14ac:dyDescent="0.3">
      <c r="L5991">
        <v>5985</v>
      </c>
      <c r="M5991" t="s">
        <v>15993</v>
      </c>
      <c r="N5991" t="s">
        <v>13962</v>
      </c>
      <c r="O5991" t="s">
        <v>37351</v>
      </c>
      <c r="P5991" t="s">
        <v>37352</v>
      </c>
      <c r="Q5991" t="s">
        <v>15993</v>
      </c>
    </row>
    <row r="5992" spans="12:17" x14ac:dyDescent="0.3">
      <c r="L5992">
        <v>5986</v>
      </c>
      <c r="M5992" t="s">
        <v>15995</v>
      </c>
      <c r="N5992" t="s">
        <v>13964</v>
      </c>
      <c r="O5992" t="s">
        <v>37353</v>
      </c>
      <c r="P5992" t="s">
        <v>37354</v>
      </c>
      <c r="Q5992" t="s">
        <v>15995</v>
      </c>
    </row>
    <row r="5993" spans="12:17" x14ac:dyDescent="0.3">
      <c r="L5993">
        <v>5987</v>
      </c>
      <c r="M5993" t="s">
        <v>15997</v>
      </c>
      <c r="N5993" t="s">
        <v>13966</v>
      </c>
      <c r="O5993" t="s">
        <v>37355</v>
      </c>
      <c r="P5993" t="s">
        <v>37356</v>
      </c>
      <c r="Q5993" t="s">
        <v>15997</v>
      </c>
    </row>
    <row r="5994" spans="12:17" x14ac:dyDescent="0.3">
      <c r="L5994">
        <v>5988</v>
      </c>
      <c r="M5994" t="s">
        <v>15999</v>
      </c>
      <c r="N5994" t="s">
        <v>13968</v>
      </c>
      <c r="O5994" t="s">
        <v>37357</v>
      </c>
      <c r="P5994" t="s">
        <v>37358</v>
      </c>
      <c r="Q5994" t="s">
        <v>15999</v>
      </c>
    </row>
    <row r="5995" spans="12:17" x14ac:dyDescent="0.3">
      <c r="L5995">
        <v>5989</v>
      </c>
      <c r="M5995" t="s">
        <v>16001</v>
      </c>
      <c r="N5995" t="s">
        <v>26247</v>
      </c>
      <c r="O5995" t="s">
        <v>37359</v>
      </c>
      <c r="P5995" t="s">
        <v>37360</v>
      </c>
      <c r="Q5995" t="s">
        <v>16001</v>
      </c>
    </row>
    <row r="5996" spans="12:17" x14ac:dyDescent="0.3">
      <c r="L5996">
        <v>5990</v>
      </c>
      <c r="M5996" t="s">
        <v>16002</v>
      </c>
      <c r="N5996" t="s">
        <v>26248</v>
      </c>
      <c r="O5996" t="s">
        <v>37361</v>
      </c>
      <c r="P5996" t="s">
        <v>37362</v>
      </c>
      <c r="Q5996" t="s">
        <v>16002</v>
      </c>
    </row>
    <row r="5997" spans="12:17" x14ac:dyDescent="0.3">
      <c r="L5997">
        <v>5991</v>
      </c>
      <c r="M5997" t="s">
        <v>16003</v>
      </c>
      <c r="N5997" t="s">
        <v>26249</v>
      </c>
      <c r="O5997" t="s">
        <v>37363</v>
      </c>
      <c r="P5997" t="s">
        <v>37364</v>
      </c>
      <c r="Q5997" t="s">
        <v>16003</v>
      </c>
    </row>
    <row r="5998" spans="12:17" x14ac:dyDescent="0.3">
      <c r="L5998">
        <v>5992</v>
      </c>
      <c r="M5998" t="s">
        <v>16004</v>
      </c>
      <c r="N5998" t="s">
        <v>13973</v>
      </c>
      <c r="O5998" t="s">
        <v>37365</v>
      </c>
      <c r="P5998" t="s">
        <v>37366</v>
      </c>
      <c r="Q5998" t="s">
        <v>16004</v>
      </c>
    </row>
    <row r="5999" spans="12:17" x14ac:dyDescent="0.3">
      <c r="L5999">
        <v>5993</v>
      </c>
      <c r="M5999" t="s">
        <v>16006</v>
      </c>
      <c r="N5999" t="s">
        <v>37367</v>
      </c>
      <c r="O5999" t="s">
        <v>37368</v>
      </c>
      <c r="P5999" t="s">
        <v>37369</v>
      </c>
      <c r="Q5999" t="s">
        <v>16006</v>
      </c>
    </row>
    <row r="6000" spans="12:17" x14ac:dyDescent="0.3">
      <c r="L6000">
        <v>5994</v>
      </c>
      <c r="M6000" t="s">
        <v>37370</v>
      </c>
      <c r="N6000" t="s">
        <v>37371</v>
      </c>
      <c r="O6000" t="s">
        <v>37372</v>
      </c>
      <c r="P6000" t="s">
        <v>37373</v>
      </c>
      <c r="Q6000" t="s">
        <v>37370</v>
      </c>
    </row>
    <row r="6001" spans="12:17" x14ac:dyDescent="0.3">
      <c r="L6001">
        <v>5995</v>
      </c>
      <c r="M6001" t="s">
        <v>16007</v>
      </c>
      <c r="N6001" t="s">
        <v>13976</v>
      </c>
      <c r="O6001" t="s">
        <v>37374</v>
      </c>
      <c r="P6001" t="s">
        <v>37375</v>
      </c>
      <c r="Q6001" t="s">
        <v>16007</v>
      </c>
    </row>
    <row r="6002" spans="12:17" x14ac:dyDescent="0.3">
      <c r="L6002">
        <v>5996</v>
      </c>
      <c r="M6002" t="s">
        <v>16009</v>
      </c>
      <c r="N6002" t="s">
        <v>13978</v>
      </c>
      <c r="O6002" t="s">
        <v>37376</v>
      </c>
      <c r="P6002" t="s">
        <v>37377</v>
      </c>
      <c r="Q6002" t="s">
        <v>16009</v>
      </c>
    </row>
    <row r="6003" spans="12:17" x14ac:dyDescent="0.3">
      <c r="L6003">
        <v>5997</v>
      </c>
      <c r="M6003" t="s">
        <v>16011</v>
      </c>
      <c r="N6003" t="s">
        <v>13980</v>
      </c>
      <c r="O6003" t="s">
        <v>37378</v>
      </c>
      <c r="P6003" t="s">
        <v>37379</v>
      </c>
      <c r="Q6003" t="s">
        <v>16011</v>
      </c>
    </row>
    <row r="6004" spans="12:17" x14ac:dyDescent="0.3">
      <c r="L6004">
        <v>5998</v>
      </c>
      <c r="M6004" t="s">
        <v>16013</v>
      </c>
      <c r="N6004" t="s">
        <v>13982</v>
      </c>
      <c r="O6004" t="s">
        <v>37380</v>
      </c>
      <c r="P6004" t="s">
        <v>37381</v>
      </c>
      <c r="Q6004" t="s">
        <v>16013</v>
      </c>
    </row>
    <row r="6005" spans="12:17" x14ac:dyDescent="0.3">
      <c r="L6005">
        <v>5999</v>
      </c>
      <c r="M6005" t="s">
        <v>16015</v>
      </c>
      <c r="N6005" t="s">
        <v>13984</v>
      </c>
      <c r="O6005" t="s">
        <v>37382</v>
      </c>
      <c r="P6005" t="s">
        <v>37383</v>
      </c>
      <c r="Q6005" t="s">
        <v>16015</v>
      </c>
    </row>
    <row r="6006" spans="12:17" x14ac:dyDescent="0.3">
      <c r="L6006">
        <v>6000</v>
      </c>
      <c r="M6006" t="s">
        <v>16017</v>
      </c>
      <c r="N6006" t="s">
        <v>13986</v>
      </c>
      <c r="O6006" t="s">
        <v>37384</v>
      </c>
      <c r="P6006" t="s">
        <v>37385</v>
      </c>
      <c r="Q6006" t="s">
        <v>16017</v>
      </c>
    </row>
    <row r="6007" spans="12:17" x14ac:dyDescent="0.3">
      <c r="L6007">
        <v>6001</v>
      </c>
      <c r="M6007" t="s">
        <v>16019</v>
      </c>
      <c r="N6007" t="s">
        <v>13988</v>
      </c>
      <c r="O6007" t="s">
        <v>37386</v>
      </c>
      <c r="P6007" t="s">
        <v>37387</v>
      </c>
      <c r="Q6007" t="s">
        <v>16019</v>
      </c>
    </row>
    <row r="6008" spans="12:17" x14ac:dyDescent="0.3">
      <c r="L6008">
        <v>6002</v>
      </c>
      <c r="M6008" t="s">
        <v>16021</v>
      </c>
      <c r="N6008" t="s">
        <v>13990</v>
      </c>
      <c r="O6008" t="s">
        <v>37388</v>
      </c>
      <c r="P6008" t="s">
        <v>37389</v>
      </c>
      <c r="Q6008" t="s">
        <v>16021</v>
      </c>
    </row>
    <row r="6009" spans="12:17" x14ac:dyDescent="0.3">
      <c r="L6009">
        <v>6003</v>
      </c>
      <c r="M6009" t="s">
        <v>16023</v>
      </c>
      <c r="N6009" t="s">
        <v>13992</v>
      </c>
      <c r="O6009" t="s">
        <v>37390</v>
      </c>
      <c r="P6009" t="s">
        <v>37391</v>
      </c>
      <c r="Q6009" t="s">
        <v>16023</v>
      </c>
    </row>
    <row r="6010" spans="12:17" x14ac:dyDescent="0.3">
      <c r="L6010">
        <v>6004</v>
      </c>
      <c r="M6010" t="s">
        <v>16025</v>
      </c>
      <c r="N6010" t="s">
        <v>13994</v>
      </c>
      <c r="O6010" t="s">
        <v>37392</v>
      </c>
      <c r="P6010" t="s">
        <v>37393</v>
      </c>
      <c r="Q6010" t="s">
        <v>16025</v>
      </c>
    </row>
    <row r="6011" spans="12:17" x14ac:dyDescent="0.3">
      <c r="L6011">
        <v>6005</v>
      </c>
      <c r="M6011" t="s">
        <v>16027</v>
      </c>
      <c r="N6011" t="s">
        <v>13996</v>
      </c>
      <c r="O6011" t="s">
        <v>37394</v>
      </c>
      <c r="P6011" t="s">
        <v>37395</v>
      </c>
      <c r="Q6011" t="s">
        <v>16027</v>
      </c>
    </row>
    <row r="6012" spans="12:17" x14ac:dyDescent="0.3">
      <c r="L6012">
        <v>6006</v>
      </c>
      <c r="M6012" t="s">
        <v>16029</v>
      </c>
      <c r="N6012" t="s">
        <v>13998</v>
      </c>
      <c r="O6012" t="s">
        <v>37396</v>
      </c>
      <c r="P6012" t="s">
        <v>37397</v>
      </c>
      <c r="Q6012" t="s">
        <v>16029</v>
      </c>
    </row>
    <row r="6013" spans="12:17" x14ac:dyDescent="0.3">
      <c r="L6013">
        <v>6007</v>
      </c>
      <c r="M6013" t="s">
        <v>16031</v>
      </c>
      <c r="N6013" t="s">
        <v>14000</v>
      </c>
      <c r="O6013" t="s">
        <v>37398</v>
      </c>
      <c r="P6013" t="s">
        <v>37399</v>
      </c>
      <c r="Q6013" t="s">
        <v>16031</v>
      </c>
    </row>
    <row r="6014" spans="12:17" x14ac:dyDescent="0.3">
      <c r="L6014">
        <v>6008</v>
      </c>
      <c r="M6014" t="s">
        <v>16033</v>
      </c>
      <c r="N6014" t="s">
        <v>14002</v>
      </c>
      <c r="O6014" t="s">
        <v>37400</v>
      </c>
      <c r="P6014" t="s">
        <v>37401</v>
      </c>
      <c r="Q6014" t="s">
        <v>16033</v>
      </c>
    </row>
    <row r="6015" spans="12:17" x14ac:dyDescent="0.3">
      <c r="L6015">
        <v>6009</v>
      </c>
      <c r="M6015" t="s">
        <v>16035</v>
      </c>
      <c r="N6015" t="s">
        <v>14004</v>
      </c>
      <c r="O6015" t="s">
        <v>37402</v>
      </c>
      <c r="P6015" t="s">
        <v>37403</v>
      </c>
      <c r="Q6015" t="s">
        <v>16035</v>
      </c>
    </row>
    <row r="6016" spans="12:17" x14ac:dyDescent="0.3">
      <c r="L6016">
        <v>6010</v>
      </c>
      <c r="M6016" t="s">
        <v>16037</v>
      </c>
      <c r="N6016" t="s">
        <v>14006</v>
      </c>
      <c r="O6016" t="s">
        <v>37404</v>
      </c>
      <c r="P6016" t="s">
        <v>37405</v>
      </c>
      <c r="Q6016" t="s">
        <v>16037</v>
      </c>
    </row>
    <row r="6017" spans="12:17" x14ac:dyDescent="0.3">
      <c r="L6017">
        <v>6011</v>
      </c>
      <c r="M6017" t="s">
        <v>16039</v>
      </c>
      <c r="N6017" t="s">
        <v>14008</v>
      </c>
      <c r="O6017" t="s">
        <v>37406</v>
      </c>
      <c r="P6017" t="s">
        <v>37407</v>
      </c>
      <c r="Q6017" t="s">
        <v>16039</v>
      </c>
    </row>
    <row r="6018" spans="12:17" x14ac:dyDescent="0.3">
      <c r="L6018">
        <v>6012</v>
      </c>
      <c r="M6018" t="s">
        <v>16041</v>
      </c>
      <c r="N6018" t="s">
        <v>14010</v>
      </c>
      <c r="O6018" t="s">
        <v>37408</v>
      </c>
      <c r="P6018" t="s">
        <v>37409</v>
      </c>
      <c r="Q6018" t="s">
        <v>16041</v>
      </c>
    </row>
    <row r="6019" spans="12:17" x14ac:dyDescent="0.3">
      <c r="L6019">
        <v>6013</v>
      </c>
      <c r="M6019" t="s">
        <v>16043</v>
      </c>
      <c r="N6019" t="s">
        <v>14012</v>
      </c>
      <c r="O6019" t="s">
        <v>37410</v>
      </c>
      <c r="P6019" t="s">
        <v>37411</v>
      </c>
      <c r="Q6019" t="s">
        <v>16043</v>
      </c>
    </row>
    <row r="6020" spans="12:17" x14ac:dyDescent="0.3">
      <c r="L6020">
        <v>6014</v>
      </c>
      <c r="M6020" t="s">
        <v>16045</v>
      </c>
      <c r="N6020" t="s">
        <v>14014</v>
      </c>
      <c r="O6020" t="s">
        <v>37412</v>
      </c>
      <c r="P6020" t="s">
        <v>37413</v>
      </c>
      <c r="Q6020" t="s">
        <v>16045</v>
      </c>
    </row>
    <row r="6021" spans="12:17" x14ac:dyDescent="0.3">
      <c r="L6021">
        <v>6015</v>
      </c>
      <c r="M6021" t="s">
        <v>37414</v>
      </c>
      <c r="N6021" t="s">
        <v>14015</v>
      </c>
      <c r="O6021" t="s">
        <v>37415</v>
      </c>
      <c r="P6021" t="s">
        <v>37416</v>
      </c>
      <c r="Q6021" t="s">
        <v>37414</v>
      </c>
    </row>
    <row r="6022" spans="12:17" x14ac:dyDescent="0.3">
      <c r="L6022">
        <v>6016</v>
      </c>
      <c r="M6022" t="s">
        <v>16048</v>
      </c>
      <c r="N6022" t="s">
        <v>14017</v>
      </c>
      <c r="O6022" t="s">
        <v>37417</v>
      </c>
      <c r="P6022" t="s">
        <v>37418</v>
      </c>
      <c r="Q6022" t="s">
        <v>16048</v>
      </c>
    </row>
    <row r="6023" spans="12:17" x14ac:dyDescent="0.3">
      <c r="L6023">
        <v>6017</v>
      </c>
      <c r="M6023" t="s">
        <v>16050</v>
      </c>
      <c r="N6023" t="s">
        <v>14019</v>
      </c>
      <c r="O6023" t="s">
        <v>37419</v>
      </c>
      <c r="P6023" t="s">
        <v>37420</v>
      </c>
      <c r="Q6023" t="s">
        <v>16050</v>
      </c>
    </row>
    <row r="6024" spans="12:17" x14ac:dyDescent="0.3">
      <c r="L6024">
        <v>6018</v>
      </c>
      <c r="M6024" t="s">
        <v>16052</v>
      </c>
      <c r="N6024" t="s">
        <v>14021</v>
      </c>
      <c r="O6024" t="s">
        <v>37421</v>
      </c>
      <c r="P6024" t="s">
        <v>37422</v>
      </c>
      <c r="Q6024" t="s">
        <v>16052</v>
      </c>
    </row>
    <row r="6025" spans="12:17" x14ac:dyDescent="0.3">
      <c r="L6025">
        <v>6019</v>
      </c>
      <c r="M6025" t="s">
        <v>16054</v>
      </c>
      <c r="N6025" t="s">
        <v>14023</v>
      </c>
      <c r="O6025" t="s">
        <v>37423</v>
      </c>
      <c r="P6025" t="s">
        <v>37424</v>
      </c>
      <c r="Q6025" t="s">
        <v>16054</v>
      </c>
    </row>
    <row r="6026" spans="12:17" x14ac:dyDescent="0.3">
      <c r="L6026">
        <v>6020</v>
      </c>
      <c r="M6026" t="s">
        <v>16056</v>
      </c>
      <c r="N6026" t="s">
        <v>14025</v>
      </c>
      <c r="O6026" t="s">
        <v>37425</v>
      </c>
      <c r="P6026" t="s">
        <v>37426</v>
      </c>
      <c r="Q6026" t="s">
        <v>16056</v>
      </c>
    </row>
    <row r="6027" spans="12:17" x14ac:dyDescent="0.3">
      <c r="L6027">
        <v>6021</v>
      </c>
      <c r="M6027" t="s">
        <v>15989</v>
      </c>
      <c r="N6027" t="s">
        <v>13958</v>
      </c>
      <c r="O6027" t="s">
        <v>37427</v>
      </c>
      <c r="P6027" t="s">
        <v>37428</v>
      </c>
      <c r="Q6027" t="s">
        <v>15989</v>
      </c>
    </row>
    <row r="6028" spans="12:17" x14ac:dyDescent="0.3">
      <c r="L6028">
        <v>6022</v>
      </c>
      <c r="M6028" t="s">
        <v>16058</v>
      </c>
      <c r="N6028" t="s">
        <v>14027</v>
      </c>
      <c r="O6028" t="s">
        <v>37429</v>
      </c>
      <c r="P6028" t="s">
        <v>37430</v>
      </c>
      <c r="Q6028" t="s">
        <v>16058</v>
      </c>
    </row>
    <row r="6029" spans="12:17" x14ac:dyDescent="0.3">
      <c r="L6029">
        <v>6023</v>
      </c>
      <c r="M6029" t="s">
        <v>16060</v>
      </c>
      <c r="N6029" t="s">
        <v>14029</v>
      </c>
      <c r="O6029" t="s">
        <v>37431</v>
      </c>
      <c r="P6029" t="s">
        <v>37432</v>
      </c>
      <c r="Q6029" t="s">
        <v>16060</v>
      </c>
    </row>
    <row r="6030" spans="12:17" x14ac:dyDescent="0.3">
      <c r="L6030">
        <v>6024</v>
      </c>
      <c r="M6030" t="s">
        <v>16062</v>
      </c>
      <c r="N6030" t="s">
        <v>14031</v>
      </c>
      <c r="O6030" t="s">
        <v>37433</v>
      </c>
      <c r="P6030" t="s">
        <v>37434</v>
      </c>
      <c r="Q6030" t="s">
        <v>16062</v>
      </c>
    </row>
    <row r="6031" spans="12:17" x14ac:dyDescent="0.3">
      <c r="L6031">
        <v>6025</v>
      </c>
      <c r="M6031" t="s">
        <v>16064</v>
      </c>
      <c r="N6031" t="s">
        <v>14033</v>
      </c>
      <c r="O6031" t="s">
        <v>37435</v>
      </c>
      <c r="P6031" t="s">
        <v>37436</v>
      </c>
      <c r="Q6031" t="s">
        <v>16064</v>
      </c>
    </row>
    <row r="6032" spans="12:17" x14ac:dyDescent="0.3">
      <c r="L6032">
        <v>6026</v>
      </c>
      <c r="M6032" t="s">
        <v>16066</v>
      </c>
      <c r="N6032" t="s">
        <v>14035</v>
      </c>
      <c r="O6032" t="s">
        <v>37437</v>
      </c>
      <c r="P6032" t="s">
        <v>37438</v>
      </c>
      <c r="Q6032" t="s">
        <v>16066</v>
      </c>
    </row>
    <row r="6033" spans="12:17" x14ac:dyDescent="0.3">
      <c r="L6033">
        <v>6027</v>
      </c>
      <c r="M6033" t="s">
        <v>16068</v>
      </c>
      <c r="N6033" t="s">
        <v>14037</v>
      </c>
      <c r="O6033" t="s">
        <v>37439</v>
      </c>
      <c r="P6033" t="s">
        <v>37440</v>
      </c>
      <c r="Q6033" t="s">
        <v>16068</v>
      </c>
    </row>
    <row r="6034" spans="12:17" x14ac:dyDescent="0.3">
      <c r="L6034">
        <v>6028</v>
      </c>
      <c r="M6034" t="s">
        <v>16070</v>
      </c>
      <c r="N6034" t="s">
        <v>14039</v>
      </c>
      <c r="O6034" t="s">
        <v>37441</v>
      </c>
      <c r="P6034" t="s">
        <v>37442</v>
      </c>
      <c r="Q6034" t="s">
        <v>16070</v>
      </c>
    </row>
    <row r="6035" spans="12:17" x14ac:dyDescent="0.3">
      <c r="L6035">
        <v>6029</v>
      </c>
      <c r="M6035" t="s">
        <v>16072</v>
      </c>
      <c r="N6035" t="s">
        <v>14041</v>
      </c>
      <c r="O6035" t="s">
        <v>37443</v>
      </c>
      <c r="P6035" t="s">
        <v>37444</v>
      </c>
      <c r="Q6035" t="s">
        <v>16072</v>
      </c>
    </row>
    <row r="6036" spans="12:17" x14ac:dyDescent="0.3">
      <c r="L6036">
        <v>6030</v>
      </c>
      <c r="M6036" t="s">
        <v>16074</v>
      </c>
      <c r="N6036" t="s">
        <v>14043</v>
      </c>
      <c r="O6036" t="s">
        <v>37445</v>
      </c>
      <c r="P6036" t="s">
        <v>37446</v>
      </c>
      <c r="Q6036" t="s">
        <v>16074</v>
      </c>
    </row>
    <row r="6037" spans="12:17" x14ac:dyDescent="0.3">
      <c r="L6037">
        <v>6031</v>
      </c>
      <c r="M6037" t="s">
        <v>16076</v>
      </c>
      <c r="N6037" t="s">
        <v>14045</v>
      </c>
      <c r="O6037" t="s">
        <v>37447</v>
      </c>
      <c r="P6037" t="s">
        <v>37448</v>
      </c>
      <c r="Q6037" t="s">
        <v>16076</v>
      </c>
    </row>
    <row r="6038" spans="12:17" x14ac:dyDescent="0.3">
      <c r="L6038">
        <v>6032</v>
      </c>
      <c r="M6038" t="s">
        <v>16078</v>
      </c>
      <c r="N6038" t="s">
        <v>14047</v>
      </c>
      <c r="O6038" t="s">
        <v>37449</v>
      </c>
      <c r="P6038" t="s">
        <v>37450</v>
      </c>
      <c r="Q6038" t="s">
        <v>16078</v>
      </c>
    </row>
    <row r="6039" spans="12:17" x14ac:dyDescent="0.3">
      <c r="L6039">
        <v>6033</v>
      </c>
      <c r="M6039" t="s">
        <v>16080</v>
      </c>
      <c r="N6039" t="s">
        <v>14049</v>
      </c>
      <c r="O6039" t="s">
        <v>37451</v>
      </c>
      <c r="P6039" t="s">
        <v>37452</v>
      </c>
      <c r="Q6039" t="s">
        <v>16080</v>
      </c>
    </row>
    <row r="6040" spans="12:17" x14ac:dyDescent="0.3">
      <c r="L6040">
        <v>6034</v>
      </c>
      <c r="M6040" t="s">
        <v>16082</v>
      </c>
      <c r="N6040" t="s">
        <v>14051</v>
      </c>
      <c r="O6040" t="s">
        <v>37453</v>
      </c>
      <c r="P6040" t="s">
        <v>37454</v>
      </c>
      <c r="Q6040" t="s">
        <v>16082</v>
      </c>
    </row>
    <row r="6041" spans="12:17" x14ac:dyDescent="0.3">
      <c r="L6041">
        <v>6035</v>
      </c>
      <c r="M6041" t="s">
        <v>16084</v>
      </c>
      <c r="N6041" t="s">
        <v>14053</v>
      </c>
      <c r="O6041" t="s">
        <v>37455</v>
      </c>
      <c r="P6041" t="s">
        <v>37456</v>
      </c>
      <c r="Q6041" t="s">
        <v>16084</v>
      </c>
    </row>
    <row r="6042" spans="12:17" x14ac:dyDescent="0.3">
      <c r="L6042">
        <v>6036</v>
      </c>
      <c r="M6042" t="s">
        <v>16086</v>
      </c>
      <c r="N6042" t="s">
        <v>14055</v>
      </c>
      <c r="O6042" t="s">
        <v>37457</v>
      </c>
      <c r="P6042" t="s">
        <v>37458</v>
      </c>
      <c r="Q6042" t="s">
        <v>16086</v>
      </c>
    </row>
    <row r="6043" spans="12:17" x14ac:dyDescent="0.3">
      <c r="L6043">
        <v>6037</v>
      </c>
      <c r="M6043" t="s">
        <v>16088</v>
      </c>
      <c r="N6043" t="s">
        <v>14057</v>
      </c>
      <c r="O6043" t="s">
        <v>37459</v>
      </c>
      <c r="P6043" t="s">
        <v>37460</v>
      </c>
      <c r="Q6043" t="s">
        <v>16088</v>
      </c>
    </row>
    <row r="6044" spans="12:17" x14ac:dyDescent="0.3">
      <c r="L6044">
        <v>6038</v>
      </c>
      <c r="M6044" t="s">
        <v>16090</v>
      </c>
      <c r="N6044" t="s">
        <v>14059</v>
      </c>
      <c r="O6044" t="s">
        <v>37461</v>
      </c>
      <c r="P6044" t="s">
        <v>37462</v>
      </c>
      <c r="Q6044" t="s">
        <v>16090</v>
      </c>
    </row>
    <row r="6045" spans="12:17" x14ac:dyDescent="0.3">
      <c r="L6045">
        <v>6039</v>
      </c>
      <c r="M6045" t="s">
        <v>16092</v>
      </c>
      <c r="N6045" t="s">
        <v>14061</v>
      </c>
      <c r="O6045" t="s">
        <v>37463</v>
      </c>
      <c r="P6045" t="s">
        <v>37464</v>
      </c>
      <c r="Q6045" t="s">
        <v>16092</v>
      </c>
    </row>
    <row r="6046" spans="12:17" x14ac:dyDescent="0.3">
      <c r="L6046">
        <v>6040</v>
      </c>
      <c r="M6046" t="s">
        <v>16094</v>
      </c>
      <c r="N6046" t="s">
        <v>14063</v>
      </c>
      <c r="O6046" t="s">
        <v>37465</v>
      </c>
      <c r="P6046" t="s">
        <v>37466</v>
      </c>
      <c r="Q6046" t="s">
        <v>16094</v>
      </c>
    </row>
    <row r="6047" spans="12:17" x14ac:dyDescent="0.3">
      <c r="L6047">
        <v>6041</v>
      </c>
      <c r="M6047" t="s">
        <v>16096</v>
      </c>
      <c r="N6047" t="s">
        <v>14065</v>
      </c>
      <c r="O6047" t="s">
        <v>37467</v>
      </c>
      <c r="P6047" t="s">
        <v>37468</v>
      </c>
      <c r="Q6047" t="s">
        <v>16096</v>
      </c>
    </row>
    <row r="6048" spans="12:17" x14ac:dyDescent="0.3">
      <c r="L6048">
        <v>6042</v>
      </c>
      <c r="M6048" t="s">
        <v>16098</v>
      </c>
      <c r="N6048" t="s">
        <v>14067</v>
      </c>
      <c r="O6048" t="s">
        <v>37469</v>
      </c>
      <c r="P6048" t="s">
        <v>37470</v>
      </c>
      <c r="Q6048" t="s">
        <v>16098</v>
      </c>
    </row>
    <row r="6049" spans="12:17" x14ac:dyDescent="0.3">
      <c r="L6049">
        <v>6043</v>
      </c>
      <c r="M6049" t="s">
        <v>16100</v>
      </c>
      <c r="N6049" t="s">
        <v>14069</v>
      </c>
      <c r="O6049" t="s">
        <v>37471</v>
      </c>
      <c r="P6049" t="s">
        <v>37472</v>
      </c>
      <c r="Q6049" t="s">
        <v>16100</v>
      </c>
    </row>
    <row r="6050" spans="12:17" x14ac:dyDescent="0.3">
      <c r="L6050">
        <v>6044</v>
      </c>
      <c r="M6050" t="s">
        <v>16102</v>
      </c>
      <c r="N6050" t="s">
        <v>14071</v>
      </c>
      <c r="O6050" t="s">
        <v>37473</v>
      </c>
      <c r="P6050" t="s">
        <v>37474</v>
      </c>
      <c r="Q6050" t="s">
        <v>16102</v>
      </c>
    </row>
    <row r="6051" spans="12:17" x14ac:dyDescent="0.3">
      <c r="L6051">
        <v>6045</v>
      </c>
      <c r="M6051" t="s">
        <v>16104</v>
      </c>
      <c r="N6051" t="s">
        <v>14073</v>
      </c>
      <c r="O6051" t="s">
        <v>37475</v>
      </c>
      <c r="P6051" t="s">
        <v>37476</v>
      </c>
      <c r="Q6051" t="s">
        <v>16104</v>
      </c>
    </row>
    <row r="6052" spans="12:17" x14ac:dyDescent="0.3">
      <c r="L6052">
        <v>6046</v>
      </c>
      <c r="M6052" t="s">
        <v>16106</v>
      </c>
      <c r="N6052" t="s">
        <v>14075</v>
      </c>
      <c r="O6052" t="s">
        <v>37477</v>
      </c>
      <c r="P6052" t="s">
        <v>37478</v>
      </c>
      <c r="Q6052" t="s">
        <v>16106</v>
      </c>
    </row>
    <row r="6053" spans="12:17" x14ac:dyDescent="0.3">
      <c r="L6053">
        <v>6047</v>
      </c>
      <c r="M6053" t="s">
        <v>27221</v>
      </c>
      <c r="N6053" t="s">
        <v>14076</v>
      </c>
      <c r="O6053" t="s">
        <v>37479</v>
      </c>
      <c r="P6053" t="s">
        <v>37480</v>
      </c>
      <c r="Q6053" t="s">
        <v>27221</v>
      </c>
    </row>
    <row r="6054" spans="12:17" x14ac:dyDescent="0.3">
      <c r="L6054">
        <v>6048</v>
      </c>
      <c r="M6054" t="s">
        <v>27222</v>
      </c>
      <c r="N6054" t="s">
        <v>14077</v>
      </c>
      <c r="O6054" t="s">
        <v>37481</v>
      </c>
      <c r="P6054" t="s">
        <v>37482</v>
      </c>
      <c r="Q6054" t="s">
        <v>27222</v>
      </c>
    </row>
    <row r="6055" spans="12:17" x14ac:dyDescent="0.3">
      <c r="L6055">
        <v>6049</v>
      </c>
      <c r="M6055" t="s">
        <v>27223</v>
      </c>
      <c r="N6055" t="s">
        <v>14078</v>
      </c>
      <c r="O6055" t="s">
        <v>37483</v>
      </c>
      <c r="P6055" t="s">
        <v>37484</v>
      </c>
      <c r="Q6055" t="s">
        <v>27223</v>
      </c>
    </row>
    <row r="6056" spans="12:17" x14ac:dyDescent="0.3">
      <c r="L6056">
        <v>6050</v>
      </c>
      <c r="M6056" t="s">
        <v>16111</v>
      </c>
      <c r="N6056" t="s">
        <v>14080</v>
      </c>
      <c r="O6056" t="s">
        <v>37485</v>
      </c>
      <c r="P6056" t="s">
        <v>37486</v>
      </c>
      <c r="Q6056" t="s">
        <v>16111</v>
      </c>
    </row>
    <row r="6057" spans="12:17" x14ac:dyDescent="0.3">
      <c r="L6057">
        <v>6051</v>
      </c>
      <c r="M6057" t="s">
        <v>16113</v>
      </c>
      <c r="N6057" t="s">
        <v>14082</v>
      </c>
      <c r="O6057" t="s">
        <v>37487</v>
      </c>
      <c r="P6057" t="s">
        <v>37488</v>
      </c>
      <c r="Q6057" t="s">
        <v>16113</v>
      </c>
    </row>
    <row r="6058" spans="12:17" x14ac:dyDescent="0.3">
      <c r="L6058">
        <v>6052</v>
      </c>
      <c r="M6058" t="s">
        <v>16115</v>
      </c>
      <c r="N6058" t="s">
        <v>14084</v>
      </c>
      <c r="O6058" t="s">
        <v>37489</v>
      </c>
      <c r="P6058" t="s">
        <v>37490</v>
      </c>
      <c r="Q6058" t="s">
        <v>16115</v>
      </c>
    </row>
    <row r="6059" spans="12:17" x14ac:dyDescent="0.3">
      <c r="L6059">
        <v>6053</v>
      </c>
      <c r="M6059" t="s">
        <v>16117</v>
      </c>
      <c r="N6059" t="s">
        <v>14086</v>
      </c>
      <c r="O6059" t="s">
        <v>37491</v>
      </c>
      <c r="P6059" t="s">
        <v>37492</v>
      </c>
      <c r="Q6059" t="s">
        <v>16117</v>
      </c>
    </row>
    <row r="6060" spans="12:17" x14ac:dyDescent="0.3">
      <c r="L6060">
        <v>6054</v>
      </c>
      <c r="M6060" t="s">
        <v>16119</v>
      </c>
      <c r="N6060" t="s">
        <v>14088</v>
      </c>
      <c r="O6060" t="s">
        <v>37493</v>
      </c>
      <c r="P6060" t="s">
        <v>37494</v>
      </c>
      <c r="Q6060" t="s">
        <v>16119</v>
      </c>
    </row>
    <row r="6061" spans="12:17" x14ac:dyDescent="0.3">
      <c r="L6061">
        <v>6055</v>
      </c>
      <c r="M6061" t="s">
        <v>16121</v>
      </c>
      <c r="N6061" t="s">
        <v>14090</v>
      </c>
      <c r="O6061" t="s">
        <v>37495</v>
      </c>
      <c r="P6061" t="s">
        <v>37496</v>
      </c>
      <c r="Q6061" t="s">
        <v>16121</v>
      </c>
    </row>
    <row r="6062" spans="12:17" x14ac:dyDescent="0.3">
      <c r="L6062">
        <v>6056</v>
      </c>
      <c r="M6062" t="s">
        <v>16123</v>
      </c>
      <c r="N6062" t="s">
        <v>14092</v>
      </c>
      <c r="O6062" t="s">
        <v>37497</v>
      </c>
      <c r="P6062" t="s">
        <v>37498</v>
      </c>
      <c r="Q6062" t="s">
        <v>16123</v>
      </c>
    </row>
    <row r="6063" spans="12:17" x14ac:dyDescent="0.3">
      <c r="L6063">
        <v>6057</v>
      </c>
      <c r="M6063" t="s">
        <v>16125</v>
      </c>
      <c r="N6063" t="s">
        <v>14088</v>
      </c>
      <c r="O6063" t="s">
        <v>37499</v>
      </c>
      <c r="P6063" t="s">
        <v>37500</v>
      </c>
      <c r="Q6063" t="s">
        <v>16125</v>
      </c>
    </row>
    <row r="6064" spans="12:17" x14ac:dyDescent="0.3">
      <c r="L6064">
        <v>6058</v>
      </c>
      <c r="M6064" t="s">
        <v>16126</v>
      </c>
      <c r="N6064" t="s">
        <v>14090</v>
      </c>
      <c r="O6064" t="s">
        <v>37501</v>
      </c>
      <c r="P6064" t="s">
        <v>37502</v>
      </c>
      <c r="Q6064" t="s">
        <v>16126</v>
      </c>
    </row>
    <row r="6065" spans="12:17" x14ac:dyDescent="0.3">
      <c r="L6065">
        <v>6059</v>
      </c>
      <c r="M6065" t="s">
        <v>16127</v>
      </c>
      <c r="N6065" t="s">
        <v>14096</v>
      </c>
      <c r="O6065" t="s">
        <v>37503</v>
      </c>
      <c r="P6065" t="s">
        <v>37504</v>
      </c>
      <c r="Q6065" t="s">
        <v>16127</v>
      </c>
    </row>
    <row r="6066" spans="12:17" x14ac:dyDescent="0.3">
      <c r="L6066">
        <v>6060</v>
      </c>
      <c r="M6066" t="s">
        <v>16129</v>
      </c>
      <c r="N6066" t="s">
        <v>14098</v>
      </c>
      <c r="O6066" t="s">
        <v>37505</v>
      </c>
      <c r="P6066" t="s">
        <v>37506</v>
      </c>
      <c r="Q6066" t="s">
        <v>16129</v>
      </c>
    </row>
    <row r="6067" spans="12:17" x14ac:dyDescent="0.3">
      <c r="L6067">
        <v>6061</v>
      </c>
      <c r="M6067" t="s">
        <v>16131</v>
      </c>
      <c r="N6067" t="s">
        <v>14100</v>
      </c>
      <c r="O6067" t="s">
        <v>16133</v>
      </c>
      <c r="P6067" t="s">
        <v>37507</v>
      </c>
      <c r="Q6067" t="s">
        <v>16131</v>
      </c>
    </row>
    <row r="6068" spans="12:17" x14ac:dyDescent="0.3">
      <c r="L6068">
        <v>6062</v>
      </c>
      <c r="M6068" t="s">
        <v>16134</v>
      </c>
      <c r="N6068" t="s">
        <v>14102</v>
      </c>
      <c r="O6068" t="s">
        <v>16136</v>
      </c>
      <c r="P6068" t="s">
        <v>37508</v>
      </c>
      <c r="Q6068" t="s">
        <v>16134</v>
      </c>
    </row>
    <row r="6069" spans="12:17" x14ac:dyDescent="0.3">
      <c r="L6069">
        <v>6063</v>
      </c>
      <c r="M6069" t="s">
        <v>16137</v>
      </c>
      <c r="N6069" t="s">
        <v>14104</v>
      </c>
      <c r="O6069" t="s">
        <v>16139</v>
      </c>
      <c r="P6069" t="s">
        <v>37509</v>
      </c>
      <c r="Q6069" t="s">
        <v>16137</v>
      </c>
    </row>
    <row r="6070" spans="12:17" x14ac:dyDescent="0.3">
      <c r="L6070">
        <v>6064</v>
      </c>
      <c r="M6070" t="s">
        <v>16140</v>
      </c>
      <c r="N6070" t="s">
        <v>14106</v>
      </c>
      <c r="O6070" t="s">
        <v>16142</v>
      </c>
      <c r="P6070" t="s">
        <v>37510</v>
      </c>
      <c r="Q6070" t="s">
        <v>16140</v>
      </c>
    </row>
    <row r="6071" spans="12:17" x14ac:dyDescent="0.3">
      <c r="L6071">
        <v>6065</v>
      </c>
      <c r="M6071" t="s">
        <v>16143</v>
      </c>
      <c r="N6071" t="s">
        <v>14108</v>
      </c>
      <c r="O6071" t="s">
        <v>16145</v>
      </c>
      <c r="P6071" t="s">
        <v>37511</v>
      </c>
      <c r="Q6071" t="s">
        <v>16143</v>
      </c>
    </row>
    <row r="6072" spans="12:17" x14ac:dyDescent="0.3">
      <c r="L6072">
        <v>6066</v>
      </c>
      <c r="M6072" t="s">
        <v>16146</v>
      </c>
      <c r="N6072" t="s">
        <v>37512</v>
      </c>
      <c r="O6072" t="s">
        <v>37513</v>
      </c>
      <c r="P6072" t="s">
        <v>26311</v>
      </c>
      <c r="Q6072" t="s">
        <v>16146</v>
      </c>
    </row>
    <row r="6073" spans="12:17" x14ac:dyDescent="0.3">
      <c r="L6073">
        <v>6067</v>
      </c>
      <c r="M6073" t="s">
        <v>3705</v>
      </c>
      <c r="N6073" t="s">
        <v>28390</v>
      </c>
      <c r="O6073" t="s">
        <v>3706</v>
      </c>
      <c r="P6073" t="s">
        <v>37514</v>
      </c>
      <c r="Q6073" t="s">
        <v>3705</v>
      </c>
    </row>
    <row r="6074" spans="12:17" x14ac:dyDescent="0.3">
      <c r="L6074">
        <v>6068</v>
      </c>
      <c r="M6074" t="s">
        <v>3707</v>
      </c>
      <c r="N6074" t="s">
        <v>28392</v>
      </c>
      <c r="O6074" t="s">
        <v>3708</v>
      </c>
      <c r="P6074" t="s">
        <v>37515</v>
      </c>
      <c r="Q6074" t="s">
        <v>3707</v>
      </c>
    </row>
    <row r="6075" spans="12:17" x14ac:dyDescent="0.3">
      <c r="L6075">
        <v>6069</v>
      </c>
      <c r="M6075" t="s">
        <v>16151</v>
      </c>
      <c r="N6075" t="s">
        <v>14115</v>
      </c>
      <c r="O6075" t="s">
        <v>26312</v>
      </c>
      <c r="P6075" t="s">
        <v>37516</v>
      </c>
      <c r="Q6075" t="s">
        <v>16151</v>
      </c>
    </row>
    <row r="6076" spans="12:17" x14ac:dyDescent="0.3">
      <c r="L6076">
        <v>6070</v>
      </c>
      <c r="M6076" t="s">
        <v>16153</v>
      </c>
      <c r="N6076" t="s">
        <v>14117</v>
      </c>
      <c r="O6076" t="s">
        <v>26313</v>
      </c>
      <c r="P6076" t="s">
        <v>37517</v>
      </c>
      <c r="Q6076" t="s">
        <v>16153</v>
      </c>
    </row>
    <row r="6077" spans="12:17" x14ac:dyDescent="0.3">
      <c r="L6077">
        <v>6071</v>
      </c>
      <c r="M6077" t="s">
        <v>16155</v>
      </c>
      <c r="N6077" t="s">
        <v>14119</v>
      </c>
      <c r="O6077" t="s">
        <v>26314</v>
      </c>
      <c r="P6077" t="s">
        <v>37518</v>
      </c>
      <c r="Q6077" t="s">
        <v>16155</v>
      </c>
    </row>
    <row r="6078" spans="12:17" x14ac:dyDescent="0.3">
      <c r="L6078">
        <v>6072</v>
      </c>
      <c r="M6078" t="s">
        <v>16157</v>
      </c>
      <c r="N6078" t="s">
        <v>26250</v>
      </c>
      <c r="O6078" t="s">
        <v>16158</v>
      </c>
      <c r="P6078" t="s">
        <v>37519</v>
      </c>
      <c r="Q6078" t="s">
        <v>16157</v>
      </c>
    </row>
    <row r="6079" spans="12:17" x14ac:dyDescent="0.3">
      <c r="L6079">
        <v>6073</v>
      </c>
      <c r="M6079" t="s">
        <v>16159</v>
      </c>
      <c r="N6079" t="s">
        <v>26251</v>
      </c>
      <c r="O6079" t="s">
        <v>16160</v>
      </c>
      <c r="P6079" t="s">
        <v>37520</v>
      </c>
      <c r="Q6079" t="s">
        <v>16159</v>
      </c>
    </row>
    <row r="6080" spans="12:17" x14ac:dyDescent="0.3">
      <c r="L6080">
        <v>6074</v>
      </c>
      <c r="M6080" t="s">
        <v>16161</v>
      </c>
      <c r="N6080" t="s">
        <v>26252</v>
      </c>
      <c r="O6080" t="s">
        <v>16162</v>
      </c>
      <c r="P6080" t="s">
        <v>37521</v>
      </c>
      <c r="Q6080" t="s">
        <v>16161</v>
      </c>
    </row>
    <row r="6081" spans="12:17" x14ac:dyDescent="0.3">
      <c r="L6081">
        <v>6075</v>
      </c>
      <c r="M6081" t="s">
        <v>16163</v>
      </c>
      <c r="N6081" t="s">
        <v>14124</v>
      </c>
      <c r="O6081" t="s">
        <v>16165</v>
      </c>
      <c r="P6081" t="s">
        <v>37522</v>
      </c>
      <c r="Q6081" t="s">
        <v>16163</v>
      </c>
    </row>
    <row r="6082" spans="12:17" x14ac:dyDescent="0.3">
      <c r="L6082">
        <v>6076</v>
      </c>
      <c r="M6082" t="s">
        <v>16166</v>
      </c>
      <c r="N6082" t="s">
        <v>37523</v>
      </c>
      <c r="O6082" t="s">
        <v>16167</v>
      </c>
      <c r="P6082" t="s">
        <v>37524</v>
      </c>
      <c r="Q6082" t="s">
        <v>16166</v>
      </c>
    </row>
    <row r="6083" spans="12:17" x14ac:dyDescent="0.3">
      <c r="L6083">
        <v>6077</v>
      </c>
      <c r="M6083" t="s">
        <v>37525</v>
      </c>
      <c r="N6083" t="s">
        <v>37526</v>
      </c>
      <c r="O6083" t="s">
        <v>37527</v>
      </c>
      <c r="P6083" t="s">
        <v>37528</v>
      </c>
      <c r="Q6083" t="s">
        <v>37525</v>
      </c>
    </row>
    <row r="6084" spans="12:17" x14ac:dyDescent="0.3">
      <c r="L6084">
        <v>6078</v>
      </c>
      <c r="M6084" t="s">
        <v>16168</v>
      </c>
      <c r="N6084" t="s">
        <v>14127</v>
      </c>
      <c r="O6084" t="s">
        <v>16170</v>
      </c>
      <c r="P6084" t="s">
        <v>37529</v>
      </c>
      <c r="Q6084" t="s">
        <v>16168</v>
      </c>
    </row>
    <row r="6085" spans="12:17" x14ac:dyDescent="0.3">
      <c r="L6085">
        <v>6079</v>
      </c>
      <c r="M6085" t="s">
        <v>16171</v>
      </c>
      <c r="N6085" t="s">
        <v>14129</v>
      </c>
      <c r="O6085" t="s">
        <v>37530</v>
      </c>
      <c r="P6085" t="s">
        <v>37531</v>
      </c>
      <c r="Q6085" t="s">
        <v>16171</v>
      </c>
    </row>
    <row r="6086" spans="12:17" x14ac:dyDescent="0.3">
      <c r="L6086">
        <v>6080</v>
      </c>
      <c r="M6086" t="s">
        <v>16173</v>
      </c>
      <c r="N6086" t="s">
        <v>14131</v>
      </c>
      <c r="O6086" t="s">
        <v>37532</v>
      </c>
      <c r="P6086" t="s">
        <v>37533</v>
      </c>
      <c r="Q6086" t="s">
        <v>16173</v>
      </c>
    </row>
    <row r="6087" spans="12:17" x14ac:dyDescent="0.3">
      <c r="L6087">
        <v>6081</v>
      </c>
      <c r="M6087" t="s">
        <v>16175</v>
      </c>
      <c r="N6087" t="s">
        <v>14133</v>
      </c>
      <c r="O6087" t="s">
        <v>16177</v>
      </c>
      <c r="P6087" t="s">
        <v>37534</v>
      </c>
      <c r="Q6087" t="s">
        <v>16175</v>
      </c>
    </row>
    <row r="6088" spans="12:17" x14ac:dyDescent="0.3">
      <c r="L6088">
        <v>6082</v>
      </c>
      <c r="M6088" t="s">
        <v>16178</v>
      </c>
      <c r="N6088" t="s">
        <v>14135</v>
      </c>
      <c r="O6088" t="s">
        <v>16180</v>
      </c>
      <c r="P6088" t="s">
        <v>37535</v>
      </c>
      <c r="Q6088" t="s">
        <v>16178</v>
      </c>
    </row>
    <row r="6089" spans="12:17" x14ac:dyDescent="0.3">
      <c r="L6089">
        <v>6083</v>
      </c>
      <c r="M6089" t="s">
        <v>16181</v>
      </c>
      <c r="N6089" t="s">
        <v>14137</v>
      </c>
      <c r="O6089" t="s">
        <v>16183</v>
      </c>
      <c r="P6089" t="s">
        <v>37536</v>
      </c>
      <c r="Q6089" t="s">
        <v>16181</v>
      </c>
    </row>
    <row r="6090" spans="12:17" x14ac:dyDescent="0.3">
      <c r="L6090">
        <v>6084</v>
      </c>
      <c r="M6090" t="s">
        <v>3687</v>
      </c>
      <c r="N6090" t="s">
        <v>28415</v>
      </c>
      <c r="O6090" t="s">
        <v>3688</v>
      </c>
      <c r="P6090" t="s">
        <v>37537</v>
      </c>
      <c r="Q6090" t="s">
        <v>3687</v>
      </c>
    </row>
    <row r="6091" spans="12:17" x14ac:dyDescent="0.3">
      <c r="L6091">
        <v>6085</v>
      </c>
      <c r="M6091" t="s">
        <v>3689</v>
      </c>
      <c r="N6091" t="s">
        <v>28417</v>
      </c>
      <c r="O6091" t="s">
        <v>3690</v>
      </c>
      <c r="P6091" t="s">
        <v>37538</v>
      </c>
      <c r="Q6091" t="s">
        <v>3689</v>
      </c>
    </row>
    <row r="6092" spans="12:17" x14ac:dyDescent="0.3">
      <c r="L6092">
        <v>6086</v>
      </c>
      <c r="M6092" t="s">
        <v>3691</v>
      </c>
      <c r="N6092" t="s">
        <v>28419</v>
      </c>
      <c r="O6092" t="s">
        <v>3692</v>
      </c>
      <c r="P6092" t="s">
        <v>37539</v>
      </c>
      <c r="Q6092" t="s">
        <v>3691</v>
      </c>
    </row>
    <row r="6093" spans="12:17" x14ac:dyDescent="0.3">
      <c r="L6093">
        <v>6087</v>
      </c>
      <c r="M6093" t="s">
        <v>3693</v>
      </c>
      <c r="N6093" t="s">
        <v>28421</v>
      </c>
      <c r="O6093" t="s">
        <v>3694</v>
      </c>
      <c r="P6093" t="s">
        <v>37540</v>
      </c>
      <c r="Q6093" t="s">
        <v>3693</v>
      </c>
    </row>
    <row r="6094" spans="12:17" x14ac:dyDescent="0.3">
      <c r="L6094">
        <v>6088</v>
      </c>
      <c r="M6094" t="s">
        <v>3695</v>
      </c>
      <c r="N6094" t="s">
        <v>28423</v>
      </c>
      <c r="O6094" t="s">
        <v>3696</v>
      </c>
      <c r="P6094" t="s">
        <v>37541</v>
      </c>
      <c r="Q6094" t="s">
        <v>3695</v>
      </c>
    </row>
    <row r="6095" spans="12:17" x14ac:dyDescent="0.3">
      <c r="L6095">
        <v>6089</v>
      </c>
      <c r="M6095" t="s">
        <v>3697</v>
      </c>
      <c r="N6095" t="s">
        <v>28425</v>
      </c>
      <c r="O6095" t="s">
        <v>3698</v>
      </c>
      <c r="P6095" t="s">
        <v>37542</v>
      </c>
      <c r="Q6095" t="s">
        <v>3697</v>
      </c>
    </row>
    <row r="6096" spans="12:17" x14ac:dyDescent="0.3">
      <c r="L6096">
        <v>6090</v>
      </c>
      <c r="M6096" t="s">
        <v>3699</v>
      </c>
      <c r="N6096" t="s">
        <v>28427</v>
      </c>
      <c r="O6096" t="s">
        <v>3700</v>
      </c>
      <c r="P6096" t="s">
        <v>37543</v>
      </c>
      <c r="Q6096" t="s">
        <v>3699</v>
      </c>
    </row>
    <row r="6097" spans="12:17" x14ac:dyDescent="0.3">
      <c r="L6097">
        <v>6091</v>
      </c>
      <c r="M6097" t="s">
        <v>3701</v>
      </c>
      <c r="N6097" t="s">
        <v>28429</v>
      </c>
      <c r="O6097" t="s">
        <v>3702</v>
      </c>
      <c r="P6097" t="s">
        <v>37544</v>
      </c>
      <c r="Q6097" t="s">
        <v>3701</v>
      </c>
    </row>
    <row r="6098" spans="12:17" x14ac:dyDescent="0.3">
      <c r="L6098">
        <v>6092</v>
      </c>
      <c r="M6098" t="s">
        <v>3703</v>
      </c>
      <c r="N6098" t="s">
        <v>28431</v>
      </c>
      <c r="O6098" t="s">
        <v>3704</v>
      </c>
      <c r="P6098" t="s">
        <v>37545</v>
      </c>
      <c r="Q6098" t="s">
        <v>3703</v>
      </c>
    </row>
    <row r="6099" spans="12:17" x14ac:dyDescent="0.3">
      <c r="L6099">
        <v>6093</v>
      </c>
      <c r="M6099" t="s">
        <v>3705</v>
      </c>
      <c r="N6099" t="s">
        <v>28390</v>
      </c>
      <c r="O6099" t="s">
        <v>3706</v>
      </c>
      <c r="P6099" t="s">
        <v>37546</v>
      </c>
      <c r="Q6099" t="s">
        <v>3705</v>
      </c>
    </row>
    <row r="6100" spans="12:17" x14ac:dyDescent="0.3">
      <c r="L6100">
        <v>6094</v>
      </c>
      <c r="M6100" t="s">
        <v>3707</v>
      </c>
      <c r="N6100" t="s">
        <v>28392</v>
      </c>
      <c r="O6100" t="s">
        <v>3708</v>
      </c>
      <c r="P6100" t="s">
        <v>37547</v>
      </c>
      <c r="Q6100" t="s">
        <v>3707</v>
      </c>
    </row>
    <row r="6101" spans="12:17" x14ac:dyDescent="0.3">
      <c r="L6101">
        <v>6095</v>
      </c>
      <c r="M6101" t="s">
        <v>16184</v>
      </c>
      <c r="N6101" t="s">
        <v>14139</v>
      </c>
      <c r="O6101" t="s">
        <v>16186</v>
      </c>
      <c r="P6101" t="s">
        <v>37548</v>
      </c>
      <c r="Q6101" t="s">
        <v>16184</v>
      </c>
    </row>
    <row r="6102" spans="12:17" x14ac:dyDescent="0.3">
      <c r="L6102">
        <v>6096</v>
      </c>
      <c r="M6102" t="s">
        <v>16187</v>
      </c>
      <c r="N6102" t="s">
        <v>14141</v>
      </c>
      <c r="O6102" t="s">
        <v>16188</v>
      </c>
      <c r="P6102" t="s">
        <v>37549</v>
      </c>
      <c r="Q6102" t="s">
        <v>16187</v>
      </c>
    </row>
    <row r="6103" spans="12:17" x14ac:dyDescent="0.3">
      <c r="L6103">
        <v>6097</v>
      </c>
      <c r="M6103" t="s">
        <v>16189</v>
      </c>
      <c r="N6103" t="s">
        <v>14143</v>
      </c>
      <c r="O6103" t="s">
        <v>16191</v>
      </c>
      <c r="P6103" t="s">
        <v>37550</v>
      </c>
      <c r="Q6103" t="s">
        <v>16189</v>
      </c>
    </row>
    <row r="6104" spans="12:17" x14ac:dyDescent="0.3">
      <c r="L6104">
        <v>6098</v>
      </c>
      <c r="M6104" t="s">
        <v>37551</v>
      </c>
      <c r="N6104" t="s">
        <v>14144</v>
      </c>
      <c r="O6104" t="s">
        <v>16193</v>
      </c>
      <c r="P6104" t="s">
        <v>37552</v>
      </c>
      <c r="Q6104" t="s">
        <v>37551</v>
      </c>
    </row>
    <row r="6105" spans="12:17" x14ac:dyDescent="0.3">
      <c r="L6105">
        <v>6099</v>
      </c>
      <c r="M6105" t="s">
        <v>16194</v>
      </c>
      <c r="N6105" t="s">
        <v>14146</v>
      </c>
      <c r="O6105" t="s">
        <v>16196</v>
      </c>
      <c r="P6105" t="s">
        <v>37553</v>
      </c>
      <c r="Q6105" t="s">
        <v>16194</v>
      </c>
    </row>
    <row r="6106" spans="12:17" x14ac:dyDescent="0.3">
      <c r="L6106">
        <v>6100</v>
      </c>
      <c r="M6106" t="s">
        <v>16197</v>
      </c>
      <c r="N6106" t="s">
        <v>14148</v>
      </c>
      <c r="O6106" t="s">
        <v>16199</v>
      </c>
      <c r="P6106" t="s">
        <v>37554</v>
      </c>
      <c r="Q6106" t="s">
        <v>16197</v>
      </c>
    </row>
    <row r="6107" spans="12:17" x14ac:dyDescent="0.3">
      <c r="L6107">
        <v>6101</v>
      </c>
      <c r="M6107" t="s">
        <v>16200</v>
      </c>
      <c r="N6107" t="s">
        <v>14150</v>
      </c>
      <c r="O6107" t="s">
        <v>16202</v>
      </c>
      <c r="P6107" t="s">
        <v>37555</v>
      </c>
      <c r="Q6107" t="s">
        <v>16200</v>
      </c>
    </row>
    <row r="6108" spans="12:17" x14ac:dyDescent="0.3">
      <c r="L6108">
        <v>6102</v>
      </c>
      <c r="M6108" t="s">
        <v>16203</v>
      </c>
      <c r="N6108" t="s">
        <v>14152</v>
      </c>
      <c r="O6108" t="s">
        <v>16205</v>
      </c>
      <c r="P6108" t="s">
        <v>37556</v>
      </c>
      <c r="Q6108" t="s">
        <v>16203</v>
      </c>
    </row>
    <row r="6109" spans="12:17" x14ac:dyDescent="0.3">
      <c r="L6109">
        <v>6103</v>
      </c>
      <c r="M6109" t="s">
        <v>16206</v>
      </c>
      <c r="N6109" t="s">
        <v>14154</v>
      </c>
      <c r="O6109" t="s">
        <v>16208</v>
      </c>
      <c r="P6109" t="s">
        <v>37557</v>
      </c>
      <c r="Q6109" t="s">
        <v>16206</v>
      </c>
    </row>
    <row r="6110" spans="12:17" x14ac:dyDescent="0.3">
      <c r="L6110">
        <v>6104</v>
      </c>
      <c r="M6110" t="s">
        <v>16147</v>
      </c>
      <c r="N6110" t="s">
        <v>14111</v>
      </c>
      <c r="O6110" t="s">
        <v>26318</v>
      </c>
      <c r="P6110" t="s">
        <v>37558</v>
      </c>
      <c r="Q6110" t="s">
        <v>16147</v>
      </c>
    </row>
    <row r="6111" spans="12:17" x14ac:dyDescent="0.3">
      <c r="L6111">
        <v>6105</v>
      </c>
      <c r="M6111" t="s">
        <v>16209</v>
      </c>
      <c r="N6111" t="s">
        <v>14156</v>
      </c>
      <c r="O6111" t="s">
        <v>16211</v>
      </c>
      <c r="P6111" t="s">
        <v>37559</v>
      </c>
      <c r="Q6111" t="s">
        <v>16209</v>
      </c>
    </row>
    <row r="6112" spans="12:17" x14ac:dyDescent="0.3">
      <c r="L6112">
        <v>6106</v>
      </c>
      <c r="M6112" t="s">
        <v>16212</v>
      </c>
      <c r="N6112" t="s">
        <v>14158</v>
      </c>
      <c r="O6112" t="s">
        <v>16214</v>
      </c>
      <c r="P6112" t="s">
        <v>37560</v>
      </c>
      <c r="Q6112" t="s">
        <v>16212</v>
      </c>
    </row>
    <row r="6113" spans="12:17" x14ac:dyDescent="0.3">
      <c r="L6113">
        <v>6107</v>
      </c>
      <c r="M6113" t="s">
        <v>16215</v>
      </c>
      <c r="N6113" t="s">
        <v>14160</v>
      </c>
      <c r="O6113" t="s">
        <v>16217</v>
      </c>
      <c r="P6113" t="s">
        <v>37561</v>
      </c>
      <c r="Q6113" t="s">
        <v>16215</v>
      </c>
    </row>
    <row r="6114" spans="12:17" x14ac:dyDescent="0.3">
      <c r="L6114">
        <v>6108</v>
      </c>
      <c r="M6114" t="s">
        <v>16218</v>
      </c>
      <c r="N6114" t="s">
        <v>14162</v>
      </c>
      <c r="O6114" t="s">
        <v>16220</v>
      </c>
      <c r="P6114" t="s">
        <v>37562</v>
      </c>
      <c r="Q6114" t="s">
        <v>16218</v>
      </c>
    </row>
    <row r="6115" spans="12:17" x14ac:dyDescent="0.3">
      <c r="L6115">
        <v>6109</v>
      </c>
      <c r="M6115" t="s">
        <v>16221</v>
      </c>
      <c r="N6115" t="s">
        <v>14164</v>
      </c>
      <c r="O6115" t="s">
        <v>16223</v>
      </c>
      <c r="P6115" t="s">
        <v>37563</v>
      </c>
      <c r="Q6115" t="s">
        <v>16221</v>
      </c>
    </row>
    <row r="6116" spans="12:17" x14ac:dyDescent="0.3">
      <c r="L6116">
        <v>6110</v>
      </c>
      <c r="M6116" t="s">
        <v>16224</v>
      </c>
      <c r="N6116" t="s">
        <v>14166</v>
      </c>
      <c r="O6116" t="s">
        <v>16226</v>
      </c>
      <c r="P6116" t="s">
        <v>37564</v>
      </c>
      <c r="Q6116" t="s">
        <v>16224</v>
      </c>
    </row>
    <row r="6117" spans="12:17" x14ac:dyDescent="0.3">
      <c r="L6117">
        <v>6111</v>
      </c>
      <c r="M6117" t="s">
        <v>16227</v>
      </c>
      <c r="N6117" t="s">
        <v>14168</v>
      </c>
      <c r="O6117" t="s">
        <v>16229</v>
      </c>
      <c r="P6117" t="s">
        <v>37565</v>
      </c>
      <c r="Q6117" t="s">
        <v>16227</v>
      </c>
    </row>
    <row r="6118" spans="12:17" x14ac:dyDescent="0.3">
      <c r="L6118">
        <v>6112</v>
      </c>
      <c r="M6118" t="s">
        <v>16230</v>
      </c>
      <c r="N6118" t="s">
        <v>14170</v>
      </c>
      <c r="O6118" t="s">
        <v>16232</v>
      </c>
      <c r="P6118" t="s">
        <v>37566</v>
      </c>
      <c r="Q6118" t="s">
        <v>16230</v>
      </c>
    </row>
    <row r="6119" spans="12:17" x14ac:dyDescent="0.3">
      <c r="L6119">
        <v>6113</v>
      </c>
      <c r="M6119" t="s">
        <v>16233</v>
      </c>
      <c r="N6119" t="s">
        <v>14172</v>
      </c>
      <c r="O6119" t="s">
        <v>16235</v>
      </c>
      <c r="P6119" t="s">
        <v>37567</v>
      </c>
      <c r="Q6119" t="s">
        <v>16233</v>
      </c>
    </row>
    <row r="6120" spans="12:17" x14ac:dyDescent="0.3">
      <c r="L6120">
        <v>6114</v>
      </c>
      <c r="M6120" t="s">
        <v>16236</v>
      </c>
      <c r="N6120" t="s">
        <v>14174</v>
      </c>
      <c r="O6120" t="s">
        <v>16238</v>
      </c>
      <c r="P6120" t="s">
        <v>37568</v>
      </c>
      <c r="Q6120" t="s">
        <v>16236</v>
      </c>
    </row>
    <row r="6121" spans="12:17" x14ac:dyDescent="0.3">
      <c r="L6121">
        <v>6115</v>
      </c>
      <c r="M6121" t="s">
        <v>16239</v>
      </c>
      <c r="N6121" t="s">
        <v>14176</v>
      </c>
      <c r="O6121" t="s">
        <v>16241</v>
      </c>
      <c r="P6121" t="s">
        <v>37569</v>
      </c>
      <c r="Q6121" t="s">
        <v>16239</v>
      </c>
    </row>
    <row r="6122" spans="12:17" x14ac:dyDescent="0.3">
      <c r="L6122">
        <v>6116</v>
      </c>
      <c r="M6122" t="s">
        <v>16242</v>
      </c>
      <c r="N6122" t="s">
        <v>14178</v>
      </c>
      <c r="O6122" t="s">
        <v>16244</v>
      </c>
      <c r="P6122" t="s">
        <v>37570</v>
      </c>
      <c r="Q6122" t="s">
        <v>16242</v>
      </c>
    </row>
    <row r="6123" spans="12:17" x14ac:dyDescent="0.3">
      <c r="L6123">
        <v>6117</v>
      </c>
      <c r="M6123" t="s">
        <v>16245</v>
      </c>
      <c r="N6123" t="s">
        <v>14180</v>
      </c>
      <c r="O6123" t="s">
        <v>16247</v>
      </c>
      <c r="P6123" t="s">
        <v>37571</v>
      </c>
      <c r="Q6123" t="s">
        <v>16245</v>
      </c>
    </row>
    <row r="6124" spans="12:17" x14ac:dyDescent="0.3">
      <c r="L6124">
        <v>6118</v>
      </c>
      <c r="M6124" t="s">
        <v>16248</v>
      </c>
      <c r="N6124" t="s">
        <v>14182</v>
      </c>
      <c r="O6124" t="s">
        <v>16250</v>
      </c>
      <c r="P6124" t="s">
        <v>37572</v>
      </c>
      <c r="Q6124" t="s">
        <v>16248</v>
      </c>
    </row>
    <row r="6125" spans="12:17" x14ac:dyDescent="0.3">
      <c r="L6125">
        <v>6119</v>
      </c>
      <c r="M6125" t="s">
        <v>16251</v>
      </c>
      <c r="N6125" t="s">
        <v>14184</v>
      </c>
      <c r="O6125" t="s">
        <v>16253</v>
      </c>
      <c r="P6125" t="s">
        <v>37573</v>
      </c>
      <c r="Q6125" t="s">
        <v>16251</v>
      </c>
    </row>
    <row r="6126" spans="12:17" x14ac:dyDescent="0.3">
      <c r="L6126">
        <v>6120</v>
      </c>
      <c r="M6126" t="s">
        <v>16254</v>
      </c>
      <c r="N6126" t="s">
        <v>14186</v>
      </c>
      <c r="O6126" t="s">
        <v>16256</v>
      </c>
      <c r="P6126" t="s">
        <v>37574</v>
      </c>
      <c r="Q6126" t="s">
        <v>16254</v>
      </c>
    </row>
    <row r="6127" spans="12:17" x14ac:dyDescent="0.3">
      <c r="L6127">
        <v>6121</v>
      </c>
      <c r="M6127" t="s">
        <v>16257</v>
      </c>
      <c r="N6127" t="s">
        <v>14188</v>
      </c>
      <c r="O6127" t="s">
        <v>16259</v>
      </c>
      <c r="P6127" t="s">
        <v>37575</v>
      </c>
      <c r="Q6127" t="s">
        <v>16257</v>
      </c>
    </row>
    <row r="6128" spans="12:17" x14ac:dyDescent="0.3">
      <c r="L6128">
        <v>6122</v>
      </c>
      <c r="M6128" t="s">
        <v>16260</v>
      </c>
      <c r="N6128" t="s">
        <v>14190</v>
      </c>
      <c r="O6128" t="s">
        <v>16262</v>
      </c>
      <c r="P6128" t="s">
        <v>37576</v>
      </c>
      <c r="Q6128" t="s">
        <v>16260</v>
      </c>
    </row>
    <row r="6129" spans="12:17" x14ac:dyDescent="0.3">
      <c r="L6129">
        <v>6123</v>
      </c>
      <c r="M6129" t="s">
        <v>16263</v>
      </c>
      <c r="N6129" t="s">
        <v>14192</v>
      </c>
      <c r="O6129" t="s">
        <v>16265</v>
      </c>
      <c r="P6129" t="s">
        <v>37577</v>
      </c>
      <c r="Q6129" t="s">
        <v>16263</v>
      </c>
    </row>
    <row r="6130" spans="12:17" x14ac:dyDescent="0.3">
      <c r="L6130">
        <v>6124</v>
      </c>
      <c r="M6130" t="s">
        <v>16266</v>
      </c>
      <c r="N6130" t="s">
        <v>14194</v>
      </c>
      <c r="O6130" t="s">
        <v>16268</v>
      </c>
      <c r="P6130" t="s">
        <v>37578</v>
      </c>
      <c r="Q6130" t="s">
        <v>16266</v>
      </c>
    </row>
    <row r="6131" spans="12:17" x14ac:dyDescent="0.3">
      <c r="L6131">
        <v>6125</v>
      </c>
      <c r="M6131" t="s">
        <v>16269</v>
      </c>
      <c r="N6131" t="s">
        <v>14196</v>
      </c>
      <c r="O6131" t="s">
        <v>16271</v>
      </c>
      <c r="P6131" t="s">
        <v>37579</v>
      </c>
      <c r="Q6131" t="s">
        <v>16269</v>
      </c>
    </row>
    <row r="6132" spans="12:17" x14ac:dyDescent="0.3">
      <c r="L6132">
        <v>6126</v>
      </c>
      <c r="M6132" t="s">
        <v>16272</v>
      </c>
      <c r="N6132" t="s">
        <v>14198</v>
      </c>
      <c r="O6132" t="s">
        <v>16274</v>
      </c>
      <c r="P6132" t="s">
        <v>37580</v>
      </c>
      <c r="Q6132" t="s">
        <v>16272</v>
      </c>
    </row>
    <row r="6133" spans="12:17" x14ac:dyDescent="0.3">
      <c r="L6133">
        <v>6127</v>
      </c>
      <c r="M6133" t="s">
        <v>16275</v>
      </c>
      <c r="N6133" t="s">
        <v>14200</v>
      </c>
      <c r="O6133" t="s">
        <v>16277</v>
      </c>
      <c r="P6133" t="s">
        <v>37581</v>
      </c>
      <c r="Q6133" t="s">
        <v>16275</v>
      </c>
    </row>
    <row r="6134" spans="12:17" x14ac:dyDescent="0.3">
      <c r="L6134">
        <v>6128</v>
      </c>
      <c r="M6134" t="s">
        <v>16278</v>
      </c>
      <c r="N6134" t="s">
        <v>14202</v>
      </c>
      <c r="O6134" t="s">
        <v>16280</v>
      </c>
      <c r="P6134" t="s">
        <v>37582</v>
      </c>
      <c r="Q6134" t="s">
        <v>16278</v>
      </c>
    </row>
    <row r="6135" spans="12:17" x14ac:dyDescent="0.3">
      <c r="L6135">
        <v>6129</v>
      </c>
      <c r="M6135" t="s">
        <v>16281</v>
      </c>
      <c r="N6135" t="s">
        <v>14204</v>
      </c>
      <c r="O6135" t="s">
        <v>16283</v>
      </c>
      <c r="P6135" t="s">
        <v>37583</v>
      </c>
      <c r="Q6135" t="s">
        <v>16281</v>
      </c>
    </row>
    <row r="6136" spans="12:17" x14ac:dyDescent="0.3">
      <c r="L6136">
        <v>6130</v>
      </c>
      <c r="M6136" t="s">
        <v>27224</v>
      </c>
      <c r="N6136" t="s">
        <v>14205</v>
      </c>
      <c r="O6136" t="s">
        <v>16285</v>
      </c>
      <c r="P6136" t="s">
        <v>37584</v>
      </c>
      <c r="Q6136" t="s">
        <v>27224</v>
      </c>
    </row>
    <row r="6137" spans="12:17" x14ac:dyDescent="0.3">
      <c r="L6137">
        <v>6131</v>
      </c>
      <c r="M6137" t="s">
        <v>27225</v>
      </c>
      <c r="N6137" t="s">
        <v>14206</v>
      </c>
      <c r="O6137" t="s">
        <v>16287</v>
      </c>
      <c r="P6137" t="s">
        <v>37585</v>
      </c>
      <c r="Q6137" t="s">
        <v>27225</v>
      </c>
    </row>
    <row r="6138" spans="12:17" x14ac:dyDescent="0.3">
      <c r="L6138">
        <v>6132</v>
      </c>
      <c r="M6138" t="s">
        <v>27226</v>
      </c>
      <c r="N6138" t="s">
        <v>14207</v>
      </c>
      <c r="O6138" t="s">
        <v>16289</v>
      </c>
      <c r="P6138" t="s">
        <v>37586</v>
      </c>
      <c r="Q6138" t="s">
        <v>27226</v>
      </c>
    </row>
    <row r="6139" spans="12:17" x14ac:dyDescent="0.3">
      <c r="L6139">
        <v>6133</v>
      </c>
      <c r="M6139" t="s">
        <v>16290</v>
      </c>
      <c r="N6139" t="s">
        <v>14209</v>
      </c>
      <c r="O6139" t="s">
        <v>16292</v>
      </c>
      <c r="P6139" t="s">
        <v>37587</v>
      </c>
      <c r="Q6139" t="s">
        <v>16290</v>
      </c>
    </row>
    <row r="6140" spans="12:17" x14ac:dyDescent="0.3">
      <c r="L6140">
        <v>6134</v>
      </c>
      <c r="M6140" t="s">
        <v>3687</v>
      </c>
      <c r="N6140" t="s">
        <v>28415</v>
      </c>
      <c r="O6140" t="s">
        <v>3688</v>
      </c>
      <c r="P6140" t="s">
        <v>37588</v>
      </c>
      <c r="Q6140" t="s">
        <v>3687</v>
      </c>
    </row>
    <row r="6141" spans="12:17" x14ac:dyDescent="0.3">
      <c r="L6141">
        <v>6135</v>
      </c>
      <c r="M6141" t="s">
        <v>3689</v>
      </c>
      <c r="N6141" t="s">
        <v>28417</v>
      </c>
      <c r="O6141" t="s">
        <v>3690</v>
      </c>
      <c r="P6141" t="s">
        <v>37589</v>
      </c>
      <c r="Q6141" t="s">
        <v>3689</v>
      </c>
    </row>
    <row r="6142" spans="12:17" x14ac:dyDescent="0.3">
      <c r="L6142">
        <v>6136</v>
      </c>
      <c r="M6142" t="s">
        <v>3691</v>
      </c>
      <c r="N6142" t="s">
        <v>28419</v>
      </c>
      <c r="O6142" t="s">
        <v>3692</v>
      </c>
      <c r="P6142" t="s">
        <v>37590</v>
      </c>
      <c r="Q6142" t="s">
        <v>3691</v>
      </c>
    </row>
    <row r="6143" spans="12:17" x14ac:dyDescent="0.3">
      <c r="L6143">
        <v>6137</v>
      </c>
      <c r="M6143" t="s">
        <v>3693</v>
      </c>
      <c r="N6143" t="s">
        <v>28421</v>
      </c>
      <c r="O6143" t="s">
        <v>3694</v>
      </c>
      <c r="P6143" t="s">
        <v>37591</v>
      </c>
      <c r="Q6143" t="s">
        <v>3693</v>
      </c>
    </row>
    <row r="6144" spans="12:17" x14ac:dyDescent="0.3">
      <c r="L6144">
        <v>6138</v>
      </c>
      <c r="M6144" t="s">
        <v>3695</v>
      </c>
      <c r="N6144" t="s">
        <v>28423</v>
      </c>
      <c r="O6144" t="s">
        <v>3696</v>
      </c>
      <c r="P6144" t="s">
        <v>37592</v>
      </c>
      <c r="Q6144" t="s">
        <v>3695</v>
      </c>
    </row>
    <row r="6145" spans="12:17" x14ac:dyDescent="0.3">
      <c r="L6145">
        <v>6139</v>
      </c>
      <c r="M6145" t="s">
        <v>3697</v>
      </c>
      <c r="N6145" t="s">
        <v>28425</v>
      </c>
      <c r="O6145" t="s">
        <v>3698</v>
      </c>
      <c r="P6145" t="s">
        <v>37593</v>
      </c>
      <c r="Q6145" t="s">
        <v>3697</v>
      </c>
    </row>
    <row r="6146" spans="12:17" x14ac:dyDescent="0.3">
      <c r="L6146">
        <v>6140</v>
      </c>
      <c r="M6146" t="s">
        <v>3699</v>
      </c>
      <c r="N6146" t="s">
        <v>28427</v>
      </c>
      <c r="O6146" t="s">
        <v>3700</v>
      </c>
      <c r="P6146" t="s">
        <v>37594</v>
      </c>
      <c r="Q6146" t="s">
        <v>3699</v>
      </c>
    </row>
    <row r="6147" spans="12:17" x14ac:dyDescent="0.3">
      <c r="L6147">
        <v>6141</v>
      </c>
      <c r="M6147" t="s">
        <v>3701</v>
      </c>
      <c r="N6147" t="s">
        <v>28429</v>
      </c>
      <c r="O6147" t="s">
        <v>3702</v>
      </c>
      <c r="P6147" t="s">
        <v>37595</v>
      </c>
      <c r="Q6147" t="s">
        <v>3701</v>
      </c>
    </row>
    <row r="6148" spans="12:17" x14ac:dyDescent="0.3">
      <c r="L6148">
        <v>6142</v>
      </c>
      <c r="M6148" t="s">
        <v>16299</v>
      </c>
      <c r="N6148" t="s">
        <v>14217</v>
      </c>
      <c r="O6148" t="s">
        <v>16301</v>
      </c>
      <c r="P6148" t="s">
        <v>37596</v>
      </c>
      <c r="Q6148" t="s">
        <v>16299</v>
      </c>
    </row>
    <row r="6149" spans="12:17" x14ac:dyDescent="0.3">
      <c r="L6149">
        <v>6143</v>
      </c>
      <c r="M6149" t="s">
        <v>16302</v>
      </c>
      <c r="N6149" t="s">
        <v>14098</v>
      </c>
      <c r="O6149" t="s">
        <v>37597</v>
      </c>
      <c r="P6149" t="s">
        <v>37598</v>
      </c>
      <c r="Q6149" t="s">
        <v>16302</v>
      </c>
    </row>
    <row r="6150" spans="12:17" x14ac:dyDescent="0.3">
      <c r="L6150">
        <v>6144</v>
      </c>
      <c r="M6150" t="s">
        <v>16303</v>
      </c>
      <c r="N6150" t="s">
        <v>14100</v>
      </c>
      <c r="O6150" t="s">
        <v>37599</v>
      </c>
      <c r="P6150" t="s">
        <v>37600</v>
      </c>
      <c r="Q6150" t="s">
        <v>16303</v>
      </c>
    </row>
    <row r="6151" spans="12:17" x14ac:dyDescent="0.3">
      <c r="L6151">
        <v>6145</v>
      </c>
      <c r="M6151" t="s">
        <v>16304</v>
      </c>
      <c r="N6151" t="s">
        <v>14102</v>
      </c>
      <c r="O6151" t="s">
        <v>37601</v>
      </c>
      <c r="P6151" t="s">
        <v>37602</v>
      </c>
      <c r="Q6151" t="s">
        <v>16304</v>
      </c>
    </row>
    <row r="6152" spans="12:17" x14ac:dyDescent="0.3">
      <c r="L6152">
        <v>6146</v>
      </c>
      <c r="M6152" t="s">
        <v>16305</v>
      </c>
      <c r="N6152" t="s">
        <v>14104</v>
      </c>
      <c r="O6152" t="s">
        <v>37603</v>
      </c>
      <c r="P6152" t="s">
        <v>37604</v>
      </c>
      <c r="Q6152" t="s">
        <v>16305</v>
      </c>
    </row>
    <row r="6153" spans="12:17" x14ac:dyDescent="0.3">
      <c r="L6153">
        <v>6147</v>
      </c>
      <c r="M6153" t="s">
        <v>16306</v>
      </c>
      <c r="N6153" t="s">
        <v>14106</v>
      </c>
      <c r="O6153" t="s">
        <v>37605</v>
      </c>
      <c r="P6153" t="s">
        <v>37606</v>
      </c>
      <c r="Q6153" t="s">
        <v>16306</v>
      </c>
    </row>
    <row r="6154" spans="12:17" x14ac:dyDescent="0.3">
      <c r="L6154">
        <v>6148</v>
      </c>
      <c r="M6154" t="s">
        <v>16307</v>
      </c>
      <c r="N6154" t="s">
        <v>14108</v>
      </c>
      <c r="O6154" t="s">
        <v>37607</v>
      </c>
      <c r="P6154" t="s">
        <v>37608</v>
      </c>
      <c r="Q6154" t="s">
        <v>16307</v>
      </c>
    </row>
    <row r="6155" spans="12:17" x14ac:dyDescent="0.3">
      <c r="L6155">
        <v>6149</v>
      </c>
      <c r="M6155" t="s">
        <v>16308</v>
      </c>
      <c r="N6155" t="s">
        <v>37512</v>
      </c>
      <c r="O6155" t="s">
        <v>37609</v>
      </c>
      <c r="P6155" t="s">
        <v>37610</v>
      </c>
      <c r="Q6155" t="s">
        <v>16308</v>
      </c>
    </row>
    <row r="6156" spans="12:17" x14ac:dyDescent="0.3">
      <c r="L6156">
        <v>6150</v>
      </c>
      <c r="M6156" t="s">
        <v>16310</v>
      </c>
      <c r="N6156" t="s">
        <v>14112</v>
      </c>
      <c r="O6156" t="s">
        <v>37611</v>
      </c>
      <c r="P6156" t="s">
        <v>37612</v>
      </c>
      <c r="Q6156" t="s">
        <v>16310</v>
      </c>
    </row>
    <row r="6157" spans="12:17" x14ac:dyDescent="0.3">
      <c r="L6157">
        <v>6151</v>
      </c>
      <c r="M6157" t="s">
        <v>16311</v>
      </c>
      <c r="N6157" t="s">
        <v>14113</v>
      </c>
      <c r="O6157" t="s">
        <v>37613</v>
      </c>
      <c r="P6157" t="s">
        <v>37614</v>
      </c>
      <c r="Q6157" t="s">
        <v>16311</v>
      </c>
    </row>
    <row r="6158" spans="12:17" x14ac:dyDescent="0.3">
      <c r="L6158">
        <v>6152</v>
      </c>
      <c r="M6158" t="s">
        <v>16312</v>
      </c>
      <c r="N6158" t="s">
        <v>14115</v>
      </c>
      <c r="O6158" t="s">
        <v>37615</v>
      </c>
      <c r="P6158" t="s">
        <v>37616</v>
      </c>
      <c r="Q6158" t="s">
        <v>16312</v>
      </c>
    </row>
    <row r="6159" spans="12:17" x14ac:dyDescent="0.3">
      <c r="L6159">
        <v>6153</v>
      </c>
      <c r="M6159" t="s">
        <v>16313</v>
      </c>
      <c r="N6159" t="s">
        <v>14117</v>
      </c>
      <c r="O6159" t="s">
        <v>37617</v>
      </c>
      <c r="P6159" t="s">
        <v>37618</v>
      </c>
      <c r="Q6159" t="s">
        <v>16313</v>
      </c>
    </row>
    <row r="6160" spans="12:17" x14ac:dyDescent="0.3">
      <c r="L6160">
        <v>6154</v>
      </c>
      <c r="M6160" t="s">
        <v>16314</v>
      </c>
      <c r="N6160" t="s">
        <v>14119</v>
      </c>
      <c r="O6160" t="s">
        <v>37619</v>
      </c>
      <c r="P6160" t="s">
        <v>37620</v>
      </c>
      <c r="Q6160" t="s">
        <v>16314</v>
      </c>
    </row>
    <row r="6161" spans="12:17" x14ac:dyDescent="0.3">
      <c r="L6161">
        <v>6155</v>
      </c>
      <c r="M6161" t="s">
        <v>16315</v>
      </c>
      <c r="N6161" t="s">
        <v>26250</v>
      </c>
      <c r="O6161" t="s">
        <v>37621</v>
      </c>
      <c r="P6161" t="s">
        <v>37622</v>
      </c>
      <c r="Q6161" t="s">
        <v>16315</v>
      </c>
    </row>
    <row r="6162" spans="12:17" x14ac:dyDescent="0.3">
      <c r="L6162">
        <v>6156</v>
      </c>
      <c r="M6162" t="s">
        <v>16316</v>
      </c>
      <c r="N6162" t="s">
        <v>26251</v>
      </c>
      <c r="O6162" t="s">
        <v>37623</v>
      </c>
      <c r="P6162" t="s">
        <v>37624</v>
      </c>
      <c r="Q6162" t="s">
        <v>16316</v>
      </c>
    </row>
    <row r="6163" spans="12:17" x14ac:dyDescent="0.3">
      <c r="L6163">
        <v>6157</v>
      </c>
      <c r="M6163" t="s">
        <v>16317</v>
      </c>
      <c r="N6163" t="s">
        <v>26252</v>
      </c>
      <c r="O6163" t="s">
        <v>37625</v>
      </c>
      <c r="P6163" t="s">
        <v>37626</v>
      </c>
      <c r="Q6163" t="s">
        <v>16317</v>
      </c>
    </row>
    <row r="6164" spans="12:17" x14ac:dyDescent="0.3">
      <c r="L6164">
        <v>6158</v>
      </c>
      <c r="M6164" t="s">
        <v>16318</v>
      </c>
      <c r="N6164" t="s">
        <v>14124</v>
      </c>
      <c r="O6164" t="s">
        <v>37627</v>
      </c>
      <c r="P6164" t="s">
        <v>37628</v>
      </c>
      <c r="Q6164" t="s">
        <v>16318</v>
      </c>
    </row>
    <row r="6165" spans="12:17" x14ac:dyDescent="0.3">
      <c r="L6165">
        <v>6159</v>
      </c>
      <c r="M6165" t="s">
        <v>16319</v>
      </c>
      <c r="N6165" t="s">
        <v>37523</v>
      </c>
      <c r="O6165" t="s">
        <v>37629</v>
      </c>
      <c r="P6165" t="s">
        <v>37630</v>
      </c>
      <c r="Q6165" t="s">
        <v>16319</v>
      </c>
    </row>
    <row r="6166" spans="12:17" x14ac:dyDescent="0.3">
      <c r="L6166">
        <v>6160</v>
      </c>
      <c r="M6166" t="s">
        <v>37631</v>
      </c>
      <c r="N6166" t="s">
        <v>37526</v>
      </c>
      <c r="O6166" t="s">
        <v>37632</v>
      </c>
      <c r="P6166" t="s">
        <v>37633</v>
      </c>
      <c r="Q6166" t="s">
        <v>37631</v>
      </c>
    </row>
    <row r="6167" spans="12:17" x14ac:dyDescent="0.3">
      <c r="L6167">
        <v>6161</v>
      </c>
      <c r="M6167" t="s">
        <v>16320</v>
      </c>
      <c r="N6167" t="s">
        <v>14127</v>
      </c>
      <c r="O6167" t="s">
        <v>37634</v>
      </c>
      <c r="P6167" t="s">
        <v>37635</v>
      </c>
      <c r="Q6167" t="s">
        <v>16320</v>
      </c>
    </row>
    <row r="6168" spans="12:17" x14ac:dyDescent="0.3">
      <c r="L6168">
        <v>6162</v>
      </c>
      <c r="M6168" t="s">
        <v>16321</v>
      </c>
      <c r="N6168" t="s">
        <v>14129</v>
      </c>
      <c r="O6168" t="s">
        <v>37636</v>
      </c>
      <c r="P6168" t="s">
        <v>37637</v>
      </c>
      <c r="Q6168" t="s">
        <v>16321</v>
      </c>
    </row>
    <row r="6169" spans="12:17" x14ac:dyDescent="0.3">
      <c r="L6169">
        <v>6163</v>
      </c>
      <c r="M6169" t="s">
        <v>16322</v>
      </c>
      <c r="N6169" t="s">
        <v>14131</v>
      </c>
      <c r="O6169" t="s">
        <v>37638</v>
      </c>
      <c r="P6169" t="s">
        <v>37639</v>
      </c>
      <c r="Q6169" t="s">
        <v>16322</v>
      </c>
    </row>
    <row r="6170" spans="12:17" x14ac:dyDescent="0.3">
      <c r="L6170">
        <v>6164</v>
      </c>
      <c r="M6170" t="s">
        <v>16323</v>
      </c>
      <c r="N6170" t="s">
        <v>14133</v>
      </c>
      <c r="O6170" t="s">
        <v>37640</v>
      </c>
      <c r="P6170" t="s">
        <v>37641</v>
      </c>
      <c r="Q6170" t="s">
        <v>16323</v>
      </c>
    </row>
    <row r="6171" spans="12:17" x14ac:dyDescent="0.3">
      <c r="L6171">
        <v>6165</v>
      </c>
      <c r="M6171" t="s">
        <v>16324</v>
      </c>
      <c r="N6171" t="s">
        <v>14135</v>
      </c>
      <c r="O6171" t="s">
        <v>37642</v>
      </c>
      <c r="P6171" t="s">
        <v>37643</v>
      </c>
      <c r="Q6171" t="s">
        <v>16324</v>
      </c>
    </row>
    <row r="6172" spans="12:17" x14ac:dyDescent="0.3">
      <c r="L6172">
        <v>6166</v>
      </c>
      <c r="M6172" t="s">
        <v>16325</v>
      </c>
      <c r="N6172" t="s">
        <v>14137</v>
      </c>
      <c r="O6172" t="s">
        <v>37644</v>
      </c>
      <c r="P6172" t="s">
        <v>37645</v>
      </c>
      <c r="Q6172" t="s">
        <v>16325</v>
      </c>
    </row>
    <row r="6173" spans="12:17" x14ac:dyDescent="0.3">
      <c r="L6173">
        <v>6167</v>
      </c>
      <c r="M6173" t="s">
        <v>3687</v>
      </c>
      <c r="N6173" t="s">
        <v>28415</v>
      </c>
      <c r="O6173" t="s">
        <v>3688</v>
      </c>
      <c r="P6173" t="s">
        <v>37646</v>
      </c>
      <c r="Q6173" t="s">
        <v>3687</v>
      </c>
    </row>
    <row r="6174" spans="12:17" x14ac:dyDescent="0.3">
      <c r="L6174">
        <v>6168</v>
      </c>
      <c r="M6174" t="s">
        <v>3689</v>
      </c>
      <c r="N6174" t="s">
        <v>28417</v>
      </c>
      <c r="O6174" t="s">
        <v>3690</v>
      </c>
      <c r="P6174" t="s">
        <v>37647</v>
      </c>
      <c r="Q6174" t="s">
        <v>3689</v>
      </c>
    </row>
    <row r="6175" spans="12:17" x14ac:dyDescent="0.3">
      <c r="L6175">
        <v>6169</v>
      </c>
      <c r="M6175" t="s">
        <v>3691</v>
      </c>
      <c r="N6175" t="s">
        <v>28419</v>
      </c>
      <c r="O6175" t="s">
        <v>3692</v>
      </c>
      <c r="P6175" t="s">
        <v>37648</v>
      </c>
      <c r="Q6175" t="s">
        <v>3691</v>
      </c>
    </row>
    <row r="6176" spans="12:17" x14ac:dyDescent="0.3">
      <c r="L6176">
        <v>6170</v>
      </c>
      <c r="M6176" t="s">
        <v>3693</v>
      </c>
      <c r="N6176" t="s">
        <v>28421</v>
      </c>
      <c r="O6176" t="s">
        <v>3694</v>
      </c>
      <c r="P6176" t="s">
        <v>37649</v>
      </c>
      <c r="Q6176" t="s">
        <v>3693</v>
      </c>
    </row>
    <row r="6177" spans="12:17" x14ac:dyDescent="0.3">
      <c r="L6177">
        <v>6171</v>
      </c>
      <c r="M6177" t="s">
        <v>3695</v>
      </c>
      <c r="N6177" t="s">
        <v>28423</v>
      </c>
      <c r="O6177" t="s">
        <v>3696</v>
      </c>
      <c r="P6177" t="s">
        <v>37650</v>
      </c>
      <c r="Q6177" t="s">
        <v>3695</v>
      </c>
    </row>
    <row r="6178" spans="12:17" x14ac:dyDescent="0.3">
      <c r="L6178">
        <v>6172</v>
      </c>
      <c r="M6178" t="s">
        <v>3697</v>
      </c>
      <c r="N6178" t="s">
        <v>28425</v>
      </c>
      <c r="O6178" t="s">
        <v>3698</v>
      </c>
      <c r="P6178" t="s">
        <v>37651</v>
      </c>
      <c r="Q6178" t="s">
        <v>3697</v>
      </c>
    </row>
    <row r="6179" spans="12:17" x14ac:dyDescent="0.3">
      <c r="L6179">
        <v>6173</v>
      </c>
      <c r="M6179" t="s">
        <v>3699</v>
      </c>
      <c r="N6179" t="s">
        <v>28427</v>
      </c>
      <c r="O6179" t="s">
        <v>3700</v>
      </c>
      <c r="P6179" t="s">
        <v>37652</v>
      </c>
      <c r="Q6179" t="s">
        <v>3699</v>
      </c>
    </row>
    <row r="6180" spans="12:17" x14ac:dyDescent="0.3">
      <c r="L6180">
        <v>6174</v>
      </c>
      <c r="M6180" t="s">
        <v>3701</v>
      </c>
      <c r="N6180" t="s">
        <v>28429</v>
      </c>
      <c r="O6180" t="s">
        <v>3702</v>
      </c>
      <c r="P6180" t="s">
        <v>37653</v>
      </c>
      <c r="Q6180" t="s">
        <v>3701</v>
      </c>
    </row>
    <row r="6181" spans="12:17" x14ac:dyDescent="0.3">
      <c r="L6181">
        <v>6175</v>
      </c>
      <c r="M6181" t="s">
        <v>3703</v>
      </c>
      <c r="N6181" t="s">
        <v>28431</v>
      </c>
      <c r="O6181" t="s">
        <v>3704</v>
      </c>
      <c r="P6181" t="s">
        <v>37654</v>
      </c>
      <c r="Q6181" t="s">
        <v>3703</v>
      </c>
    </row>
    <row r="6182" spans="12:17" x14ac:dyDescent="0.3">
      <c r="L6182">
        <v>6176</v>
      </c>
      <c r="M6182" t="s">
        <v>3705</v>
      </c>
      <c r="N6182" t="s">
        <v>28390</v>
      </c>
      <c r="O6182" t="s">
        <v>3706</v>
      </c>
      <c r="P6182" t="s">
        <v>37655</v>
      </c>
      <c r="Q6182" t="s">
        <v>3705</v>
      </c>
    </row>
    <row r="6183" spans="12:17" x14ac:dyDescent="0.3">
      <c r="L6183">
        <v>6177</v>
      </c>
      <c r="M6183" t="s">
        <v>3707</v>
      </c>
      <c r="N6183" t="s">
        <v>28392</v>
      </c>
      <c r="O6183" t="s">
        <v>3708</v>
      </c>
      <c r="P6183" t="s">
        <v>37656</v>
      </c>
      <c r="Q6183" t="s">
        <v>3707</v>
      </c>
    </row>
    <row r="6184" spans="12:17" x14ac:dyDescent="0.3">
      <c r="L6184">
        <v>6178</v>
      </c>
      <c r="M6184" t="s">
        <v>16326</v>
      </c>
      <c r="N6184" t="s">
        <v>14139</v>
      </c>
      <c r="O6184" t="s">
        <v>37657</v>
      </c>
      <c r="P6184" t="s">
        <v>37658</v>
      </c>
      <c r="Q6184" t="s">
        <v>16326</v>
      </c>
    </row>
    <row r="6185" spans="12:17" x14ac:dyDescent="0.3">
      <c r="L6185">
        <v>6179</v>
      </c>
      <c r="M6185" t="s">
        <v>16327</v>
      </c>
      <c r="N6185" t="s">
        <v>14141</v>
      </c>
      <c r="O6185" t="s">
        <v>37659</v>
      </c>
      <c r="P6185" t="s">
        <v>37660</v>
      </c>
      <c r="Q6185" t="s">
        <v>16327</v>
      </c>
    </row>
    <row r="6186" spans="12:17" x14ac:dyDescent="0.3">
      <c r="L6186">
        <v>6180</v>
      </c>
      <c r="M6186" t="s">
        <v>16328</v>
      </c>
      <c r="N6186" t="s">
        <v>14143</v>
      </c>
      <c r="O6186" t="s">
        <v>37661</v>
      </c>
      <c r="P6186" t="s">
        <v>37662</v>
      </c>
      <c r="Q6186" t="s">
        <v>16328</v>
      </c>
    </row>
    <row r="6187" spans="12:17" x14ac:dyDescent="0.3">
      <c r="L6187">
        <v>6181</v>
      </c>
      <c r="M6187" t="s">
        <v>37663</v>
      </c>
      <c r="N6187" t="s">
        <v>14144</v>
      </c>
      <c r="O6187" t="s">
        <v>37664</v>
      </c>
      <c r="P6187" t="s">
        <v>37665</v>
      </c>
      <c r="Q6187" t="s">
        <v>37663</v>
      </c>
    </row>
    <row r="6188" spans="12:17" x14ac:dyDescent="0.3">
      <c r="L6188">
        <v>6182</v>
      </c>
      <c r="M6188" t="s">
        <v>16329</v>
      </c>
      <c r="N6188" t="s">
        <v>14146</v>
      </c>
      <c r="O6188" t="s">
        <v>37666</v>
      </c>
      <c r="P6188" t="s">
        <v>37667</v>
      </c>
      <c r="Q6188" t="s">
        <v>16329</v>
      </c>
    </row>
    <row r="6189" spans="12:17" x14ac:dyDescent="0.3">
      <c r="L6189">
        <v>6183</v>
      </c>
      <c r="M6189" t="s">
        <v>16330</v>
      </c>
      <c r="N6189" t="s">
        <v>14148</v>
      </c>
      <c r="O6189" t="s">
        <v>37668</v>
      </c>
      <c r="P6189" t="s">
        <v>37669</v>
      </c>
      <c r="Q6189" t="s">
        <v>16330</v>
      </c>
    </row>
    <row r="6190" spans="12:17" x14ac:dyDescent="0.3">
      <c r="L6190">
        <v>6184</v>
      </c>
      <c r="M6190" t="s">
        <v>16331</v>
      </c>
      <c r="N6190" t="s">
        <v>14150</v>
      </c>
      <c r="O6190" t="s">
        <v>37670</v>
      </c>
      <c r="P6190" t="s">
        <v>37671</v>
      </c>
      <c r="Q6190" t="s">
        <v>16331</v>
      </c>
    </row>
    <row r="6191" spans="12:17" x14ac:dyDescent="0.3">
      <c r="L6191">
        <v>6185</v>
      </c>
      <c r="M6191" t="s">
        <v>16332</v>
      </c>
      <c r="N6191" t="s">
        <v>14152</v>
      </c>
      <c r="O6191" t="s">
        <v>37672</v>
      </c>
      <c r="P6191" t="s">
        <v>37673</v>
      </c>
      <c r="Q6191" t="s">
        <v>16332</v>
      </c>
    </row>
    <row r="6192" spans="12:17" x14ac:dyDescent="0.3">
      <c r="L6192">
        <v>6186</v>
      </c>
      <c r="M6192" t="s">
        <v>16333</v>
      </c>
      <c r="N6192" t="s">
        <v>14154</v>
      </c>
      <c r="O6192" t="s">
        <v>37674</v>
      </c>
      <c r="P6192" t="s">
        <v>37675</v>
      </c>
      <c r="Q6192" t="s">
        <v>16333</v>
      </c>
    </row>
    <row r="6193" spans="12:17" x14ac:dyDescent="0.3">
      <c r="L6193">
        <v>6187</v>
      </c>
      <c r="M6193" t="s">
        <v>16309</v>
      </c>
      <c r="N6193" t="s">
        <v>14111</v>
      </c>
      <c r="O6193" t="s">
        <v>37676</v>
      </c>
      <c r="P6193" t="s">
        <v>37677</v>
      </c>
      <c r="Q6193" t="s">
        <v>16309</v>
      </c>
    </row>
    <row r="6194" spans="12:17" x14ac:dyDescent="0.3">
      <c r="L6194">
        <v>6188</v>
      </c>
      <c r="M6194" t="s">
        <v>16334</v>
      </c>
      <c r="N6194" t="s">
        <v>14156</v>
      </c>
      <c r="O6194" t="s">
        <v>37678</v>
      </c>
      <c r="P6194" t="s">
        <v>37679</v>
      </c>
      <c r="Q6194" t="s">
        <v>16334</v>
      </c>
    </row>
    <row r="6195" spans="12:17" x14ac:dyDescent="0.3">
      <c r="L6195">
        <v>6189</v>
      </c>
      <c r="M6195" t="s">
        <v>16335</v>
      </c>
      <c r="N6195" t="s">
        <v>14158</v>
      </c>
      <c r="O6195" t="s">
        <v>37680</v>
      </c>
      <c r="P6195" t="s">
        <v>37681</v>
      </c>
      <c r="Q6195" t="s">
        <v>16335</v>
      </c>
    </row>
    <row r="6196" spans="12:17" x14ac:dyDescent="0.3">
      <c r="L6196">
        <v>6190</v>
      </c>
      <c r="M6196" t="s">
        <v>16336</v>
      </c>
      <c r="N6196" t="s">
        <v>14160</v>
      </c>
      <c r="O6196" t="s">
        <v>37682</v>
      </c>
      <c r="P6196" t="s">
        <v>37683</v>
      </c>
      <c r="Q6196" t="s">
        <v>16336</v>
      </c>
    </row>
    <row r="6197" spans="12:17" x14ac:dyDescent="0.3">
      <c r="L6197">
        <v>6191</v>
      </c>
      <c r="M6197" t="s">
        <v>16337</v>
      </c>
      <c r="N6197" t="s">
        <v>14162</v>
      </c>
      <c r="O6197" t="s">
        <v>37684</v>
      </c>
      <c r="P6197" t="s">
        <v>37685</v>
      </c>
      <c r="Q6197" t="s">
        <v>16337</v>
      </c>
    </row>
    <row r="6198" spans="12:17" x14ac:dyDescent="0.3">
      <c r="L6198">
        <v>6192</v>
      </c>
      <c r="M6198" t="s">
        <v>16338</v>
      </c>
      <c r="N6198" t="s">
        <v>14164</v>
      </c>
      <c r="O6198" t="s">
        <v>37686</v>
      </c>
      <c r="P6198" t="s">
        <v>37687</v>
      </c>
      <c r="Q6198" t="s">
        <v>16338</v>
      </c>
    </row>
    <row r="6199" spans="12:17" x14ac:dyDescent="0.3">
      <c r="L6199">
        <v>6193</v>
      </c>
      <c r="M6199" t="s">
        <v>16339</v>
      </c>
      <c r="N6199" t="s">
        <v>14166</v>
      </c>
      <c r="O6199" t="s">
        <v>37688</v>
      </c>
      <c r="P6199" t="s">
        <v>37689</v>
      </c>
      <c r="Q6199" t="s">
        <v>16339</v>
      </c>
    </row>
    <row r="6200" spans="12:17" x14ac:dyDescent="0.3">
      <c r="L6200">
        <v>6194</v>
      </c>
      <c r="M6200" t="s">
        <v>16340</v>
      </c>
      <c r="N6200" t="s">
        <v>14168</v>
      </c>
      <c r="O6200" t="s">
        <v>37690</v>
      </c>
      <c r="P6200" t="s">
        <v>37691</v>
      </c>
      <c r="Q6200" t="s">
        <v>16340</v>
      </c>
    </row>
    <row r="6201" spans="12:17" x14ac:dyDescent="0.3">
      <c r="L6201">
        <v>6195</v>
      </c>
      <c r="M6201" t="s">
        <v>16341</v>
      </c>
      <c r="N6201" t="s">
        <v>14170</v>
      </c>
      <c r="O6201" t="s">
        <v>37692</v>
      </c>
      <c r="P6201" t="s">
        <v>37693</v>
      </c>
      <c r="Q6201" t="s">
        <v>16341</v>
      </c>
    </row>
    <row r="6202" spans="12:17" x14ac:dyDescent="0.3">
      <c r="L6202">
        <v>6196</v>
      </c>
      <c r="M6202" t="s">
        <v>16342</v>
      </c>
      <c r="N6202" t="s">
        <v>14172</v>
      </c>
      <c r="O6202" t="s">
        <v>37694</v>
      </c>
      <c r="P6202" t="s">
        <v>37695</v>
      </c>
      <c r="Q6202" t="s">
        <v>16342</v>
      </c>
    </row>
    <row r="6203" spans="12:17" x14ac:dyDescent="0.3">
      <c r="L6203">
        <v>6197</v>
      </c>
      <c r="M6203" t="s">
        <v>16343</v>
      </c>
      <c r="N6203" t="s">
        <v>14174</v>
      </c>
      <c r="O6203" t="s">
        <v>37696</v>
      </c>
      <c r="P6203" t="s">
        <v>37697</v>
      </c>
      <c r="Q6203" t="s">
        <v>16343</v>
      </c>
    </row>
    <row r="6204" spans="12:17" x14ac:dyDescent="0.3">
      <c r="L6204">
        <v>6198</v>
      </c>
      <c r="M6204" t="s">
        <v>16344</v>
      </c>
      <c r="N6204" t="s">
        <v>14176</v>
      </c>
      <c r="O6204" t="s">
        <v>37698</v>
      </c>
      <c r="P6204" t="s">
        <v>37699</v>
      </c>
      <c r="Q6204" t="s">
        <v>16344</v>
      </c>
    </row>
    <row r="6205" spans="12:17" x14ac:dyDescent="0.3">
      <c r="L6205">
        <v>6199</v>
      </c>
      <c r="M6205" t="s">
        <v>16345</v>
      </c>
      <c r="N6205" t="s">
        <v>14178</v>
      </c>
      <c r="O6205" t="s">
        <v>37700</v>
      </c>
      <c r="P6205" t="s">
        <v>37701</v>
      </c>
      <c r="Q6205" t="s">
        <v>16345</v>
      </c>
    </row>
    <row r="6206" spans="12:17" x14ac:dyDescent="0.3">
      <c r="L6206">
        <v>6200</v>
      </c>
      <c r="M6206" t="s">
        <v>16346</v>
      </c>
      <c r="N6206" t="s">
        <v>14180</v>
      </c>
      <c r="O6206" t="s">
        <v>37702</v>
      </c>
      <c r="P6206" t="s">
        <v>37703</v>
      </c>
      <c r="Q6206" t="s">
        <v>16346</v>
      </c>
    </row>
    <row r="6207" spans="12:17" x14ac:dyDescent="0.3">
      <c r="L6207">
        <v>6201</v>
      </c>
      <c r="M6207" t="s">
        <v>16347</v>
      </c>
      <c r="N6207" t="s">
        <v>14182</v>
      </c>
      <c r="O6207" t="s">
        <v>37704</v>
      </c>
      <c r="P6207" t="s">
        <v>37705</v>
      </c>
      <c r="Q6207" t="s">
        <v>16347</v>
      </c>
    </row>
    <row r="6208" spans="12:17" x14ac:dyDescent="0.3">
      <c r="L6208">
        <v>6202</v>
      </c>
      <c r="M6208" t="s">
        <v>16348</v>
      </c>
      <c r="N6208" t="s">
        <v>14184</v>
      </c>
      <c r="O6208" t="s">
        <v>37706</v>
      </c>
      <c r="P6208" t="s">
        <v>37707</v>
      </c>
      <c r="Q6208" t="s">
        <v>16348</v>
      </c>
    </row>
    <row r="6209" spans="12:17" x14ac:dyDescent="0.3">
      <c r="L6209">
        <v>6203</v>
      </c>
      <c r="M6209" t="s">
        <v>16349</v>
      </c>
      <c r="N6209" t="s">
        <v>14186</v>
      </c>
      <c r="O6209" t="s">
        <v>37708</v>
      </c>
      <c r="P6209" t="s">
        <v>37709</v>
      </c>
      <c r="Q6209" t="s">
        <v>16349</v>
      </c>
    </row>
    <row r="6210" spans="12:17" x14ac:dyDescent="0.3">
      <c r="L6210">
        <v>6204</v>
      </c>
      <c r="M6210" t="s">
        <v>16350</v>
      </c>
      <c r="N6210" t="s">
        <v>14188</v>
      </c>
      <c r="O6210" t="s">
        <v>37710</v>
      </c>
      <c r="P6210" t="s">
        <v>37711</v>
      </c>
      <c r="Q6210" t="s">
        <v>16350</v>
      </c>
    </row>
    <row r="6211" spans="12:17" x14ac:dyDescent="0.3">
      <c r="L6211">
        <v>6205</v>
      </c>
      <c r="M6211" t="s">
        <v>16351</v>
      </c>
      <c r="N6211" t="s">
        <v>14190</v>
      </c>
      <c r="O6211" t="s">
        <v>37712</v>
      </c>
      <c r="P6211" t="s">
        <v>37713</v>
      </c>
      <c r="Q6211" t="s">
        <v>16351</v>
      </c>
    </row>
    <row r="6212" spans="12:17" x14ac:dyDescent="0.3">
      <c r="L6212">
        <v>6206</v>
      </c>
      <c r="M6212" t="s">
        <v>16352</v>
      </c>
      <c r="N6212" t="s">
        <v>14192</v>
      </c>
      <c r="O6212" t="s">
        <v>37714</v>
      </c>
      <c r="P6212" t="s">
        <v>37715</v>
      </c>
      <c r="Q6212" t="s">
        <v>16352</v>
      </c>
    </row>
    <row r="6213" spans="12:17" x14ac:dyDescent="0.3">
      <c r="L6213">
        <v>6207</v>
      </c>
      <c r="M6213" t="s">
        <v>16353</v>
      </c>
      <c r="N6213" t="s">
        <v>14194</v>
      </c>
      <c r="O6213" t="s">
        <v>37716</v>
      </c>
      <c r="P6213" t="s">
        <v>37717</v>
      </c>
      <c r="Q6213" t="s">
        <v>16353</v>
      </c>
    </row>
    <row r="6214" spans="12:17" x14ac:dyDescent="0.3">
      <c r="L6214">
        <v>6208</v>
      </c>
      <c r="M6214" t="s">
        <v>16354</v>
      </c>
      <c r="N6214" t="s">
        <v>14196</v>
      </c>
      <c r="O6214" t="s">
        <v>37718</v>
      </c>
      <c r="P6214" t="s">
        <v>37719</v>
      </c>
      <c r="Q6214" t="s">
        <v>16354</v>
      </c>
    </row>
    <row r="6215" spans="12:17" x14ac:dyDescent="0.3">
      <c r="L6215">
        <v>6209</v>
      </c>
      <c r="M6215" t="s">
        <v>16355</v>
      </c>
      <c r="N6215" t="s">
        <v>14198</v>
      </c>
      <c r="O6215" t="s">
        <v>37720</v>
      </c>
      <c r="P6215" t="s">
        <v>37721</v>
      </c>
      <c r="Q6215" t="s">
        <v>16355</v>
      </c>
    </row>
    <row r="6216" spans="12:17" x14ac:dyDescent="0.3">
      <c r="L6216">
        <v>6210</v>
      </c>
      <c r="M6216" t="s">
        <v>16356</v>
      </c>
      <c r="N6216" t="s">
        <v>14200</v>
      </c>
      <c r="O6216" t="s">
        <v>37722</v>
      </c>
      <c r="P6216" t="s">
        <v>37723</v>
      </c>
      <c r="Q6216" t="s">
        <v>16356</v>
      </c>
    </row>
    <row r="6217" spans="12:17" x14ac:dyDescent="0.3">
      <c r="L6217">
        <v>6211</v>
      </c>
      <c r="M6217" t="s">
        <v>16357</v>
      </c>
      <c r="N6217" t="s">
        <v>14202</v>
      </c>
      <c r="O6217" t="s">
        <v>37724</v>
      </c>
      <c r="P6217" t="s">
        <v>37725</v>
      </c>
      <c r="Q6217" t="s">
        <v>16357</v>
      </c>
    </row>
    <row r="6218" spans="12:17" x14ac:dyDescent="0.3">
      <c r="L6218">
        <v>6212</v>
      </c>
      <c r="M6218" t="s">
        <v>16358</v>
      </c>
      <c r="N6218" t="s">
        <v>14204</v>
      </c>
      <c r="O6218" t="s">
        <v>37726</v>
      </c>
      <c r="P6218" t="s">
        <v>37727</v>
      </c>
      <c r="Q6218" t="s">
        <v>16358</v>
      </c>
    </row>
    <row r="6219" spans="12:17" x14ac:dyDescent="0.3">
      <c r="L6219">
        <v>6213</v>
      </c>
      <c r="M6219" t="s">
        <v>27227</v>
      </c>
      <c r="N6219" t="s">
        <v>14205</v>
      </c>
      <c r="O6219" t="s">
        <v>37728</v>
      </c>
      <c r="P6219" t="s">
        <v>37729</v>
      </c>
      <c r="Q6219" t="s">
        <v>27227</v>
      </c>
    </row>
    <row r="6220" spans="12:17" x14ac:dyDescent="0.3">
      <c r="L6220">
        <v>6214</v>
      </c>
      <c r="M6220" t="s">
        <v>27228</v>
      </c>
      <c r="N6220" t="s">
        <v>14206</v>
      </c>
      <c r="O6220" t="s">
        <v>37730</v>
      </c>
      <c r="P6220" t="s">
        <v>37731</v>
      </c>
      <c r="Q6220" t="s">
        <v>27228</v>
      </c>
    </row>
    <row r="6221" spans="12:17" x14ac:dyDescent="0.3">
      <c r="L6221">
        <v>6215</v>
      </c>
      <c r="M6221" t="s">
        <v>27229</v>
      </c>
      <c r="N6221" t="s">
        <v>14207</v>
      </c>
      <c r="O6221" t="s">
        <v>37732</v>
      </c>
      <c r="P6221" t="s">
        <v>37733</v>
      </c>
      <c r="Q6221" t="s">
        <v>27229</v>
      </c>
    </row>
    <row r="6222" spans="12:17" x14ac:dyDescent="0.3">
      <c r="L6222">
        <v>6216</v>
      </c>
      <c r="M6222" t="s">
        <v>16359</v>
      </c>
      <c r="N6222" t="s">
        <v>14209</v>
      </c>
      <c r="O6222" t="s">
        <v>37734</v>
      </c>
      <c r="P6222" t="s">
        <v>37735</v>
      </c>
      <c r="Q6222" t="s">
        <v>16359</v>
      </c>
    </row>
    <row r="6223" spans="12:17" x14ac:dyDescent="0.3">
      <c r="L6223">
        <v>6217</v>
      </c>
      <c r="M6223" t="s">
        <v>16360</v>
      </c>
      <c r="N6223" t="s">
        <v>14210</v>
      </c>
      <c r="O6223" t="s">
        <v>37736</v>
      </c>
      <c r="P6223" t="s">
        <v>37737</v>
      </c>
      <c r="Q6223" t="s">
        <v>16360</v>
      </c>
    </row>
    <row r="6224" spans="12:17" x14ac:dyDescent="0.3">
      <c r="L6224">
        <v>6218</v>
      </c>
      <c r="M6224" t="s">
        <v>16361</v>
      </c>
      <c r="N6224" t="s">
        <v>14211</v>
      </c>
      <c r="O6224" t="s">
        <v>37738</v>
      </c>
      <c r="P6224" t="s">
        <v>37739</v>
      </c>
      <c r="Q6224" t="s">
        <v>16361</v>
      </c>
    </row>
    <row r="6225" spans="12:17" x14ac:dyDescent="0.3">
      <c r="L6225">
        <v>6219</v>
      </c>
      <c r="M6225" t="s">
        <v>16362</v>
      </c>
      <c r="N6225" t="s">
        <v>14212</v>
      </c>
      <c r="O6225" t="s">
        <v>37740</v>
      </c>
      <c r="P6225" t="s">
        <v>37741</v>
      </c>
      <c r="Q6225" t="s">
        <v>16362</v>
      </c>
    </row>
    <row r="6226" spans="12:17" x14ac:dyDescent="0.3">
      <c r="L6226">
        <v>6220</v>
      </c>
      <c r="M6226" t="s">
        <v>16363</v>
      </c>
      <c r="N6226" t="s">
        <v>14213</v>
      </c>
      <c r="O6226" t="s">
        <v>37742</v>
      </c>
      <c r="P6226" t="s">
        <v>37743</v>
      </c>
      <c r="Q6226" t="s">
        <v>16363</v>
      </c>
    </row>
    <row r="6227" spans="12:17" x14ac:dyDescent="0.3">
      <c r="L6227">
        <v>6221</v>
      </c>
      <c r="M6227" t="s">
        <v>16364</v>
      </c>
      <c r="N6227" t="s">
        <v>14214</v>
      </c>
      <c r="O6227" t="s">
        <v>37744</v>
      </c>
      <c r="P6227" t="s">
        <v>37745</v>
      </c>
      <c r="Q6227" t="s">
        <v>16364</v>
      </c>
    </row>
    <row r="6228" spans="12:17" x14ac:dyDescent="0.3">
      <c r="L6228">
        <v>6222</v>
      </c>
      <c r="M6228" t="s">
        <v>16365</v>
      </c>
      <c r="N6228" t="s">
        <v>14215</v>
      </c>
      <c r="O6228" t="s">
        <v>37746</v>
      </c>
      <c r="P6228" t="s">
        <v>37747</v>
      </c>
      <c r="Q6228" t="s">
        <v>16365</v>
      </c>
    </row>
    <row r="6229" spans="12:17" x14ac:dyDescent="0.3">
      <c r="L6229">
        <v>6223</v>
      </c>
      <c r="M6229" t="s">
        <v>16366</v>
      </c>
      <c r="N6229" t="s">
        <v>14213</v>
      </c>
      <c r="O6229" t="s">
        <v>37748</v>
      </c>
      <c r="P6229" t="s">
        <v>37749</v>
      </c>
      <c r="Q6229" t="s">
        <v>16366</v>
      </c>
    </row>
    <row r="6230" spans="12:17" x14ac:dyDescent="0.3">
      <c r="L6230">
        <v>6224</v>
      </c>
      <c r="M6230" t="s">
        <v>16367</v>
      </c>
      <c r="N6230" t="s">
        <v>14214</v>
      </c>
      <c r="O6230" t="s">
        <v>37750</v>
      </c>
      <c r="P6230" t="s">
        <v>37751</v>
      </c>
      <c r="Q6230" t="s">
        <v>16367</v>
      </c>
    </row>
    <row r="6231" spans="12:17" x14ac:dyDescent="0.3">
      <c r="L6231">
        <v>6225</v>
      </c>
      <c r="M6231" t="s">
        <v>16368</v>
      </c>
      <c r="N6231" t="s">
        <v>14217</v>
      </c>
      <c r="O6231" t="s">
        <v>37752</v>
      </c>
      <c r="P6231" t="s">
        <v>37753</v>
      </c>
      <c r="Q6231" t="s">
        <v>16368</v>
      </c>
    </row>
    <row r="6232" spans="12:17" x14ac:dyDescent="0.3">
      <c r="L6232">
        <v>6226</v>
      </c>
      <c r="M6232" t="s">
        <v>16369</v>
      </c>
      <c r="N6232" t="s">
        <v>14286</v>
      </c>
      <c r="O6232" t="s">
        <v>37754</v>
      </c>
      <c r="P6232" t="s">
        <v>37755</v>
      </c>
      <c r="Q6232" t="s">
        <v>16369</v>
      </c>
    </row>
    <row r="6233" spans="12:17" x14ac:dyDescent="0.3">
      <c r="L6233">
        <v>6227</v>
      </c>
      <c r="M6233" t="s">
        <v>16371</v>
      </c>
      <c r="N6233" t="s">
        <v>14288</v>
      </c>
      <c r="O6233" t="s">
        <v>16373</v>
      </c>
      <c r="P6233" t="s">
        <v>37756</v>
      </c>
      <c r="Q6233" t="s">
        <v>16371</v>
      </c>
    </row>
    <row r="6234" spans="12:17" x14ac:dyDescent="0.3">
      <c r="L6234">
        <v>6228</v>
      </c>
      <c r="M6234" t="s">
        <v>16374</v>
      </c>
      <c r="N6234" t="s">
        <v>14291</v>
      </c>
      <c r="O6234" t="s">
        <v>16376</v>
      </c>
      <c r="P6234" t="s">
        <v>37757</v>
      </c>
      <c r="Q6234" t="s">
        <v>16374</v>
      </c>
    </row>
    <row r="6235" spans="12:17" x14ac:dyDescent="0.3">
      <c r="L6235">
        <v>6229</v>
      </c>
      <c r="M6235" t="s">
        <v>16377</v>
      </c>
      <c r="N6235" t="s">
        <v>14294</v>
      </c>
      <c r="O6235" t="s">
        <v>16379</v>
      </c>
      <c r="P6235" t="s">
        <v>37758</v>
      </c>
      <c r="Q6235" t="s">
        <v>16377</v>
      </c>
    </row>
    <row r="6236" spans="12:17" x14ac:dyDescent="0.3">
      <c r="L6236">
        <v>6230</v>
      </c>
      <c r="M6236" t="s">
        <v>16380</v>
      </c>
      <c r="N6236" t="s">
        <v>14297</v>
      </c>
      <c r="O6236" t="s">
        <v>16382</v>
      </c>
      <c r="P6236" t="s">
        <v>37759</v>
      </c>
      <c r="Q6236" t="s">
        <v>16380</v>
      </c>
    </row>
    <row r="6237" spans="12:17" x14ac:dyDescent="0.3">
      <c r="L6237">
        <v>6231</v>
      </c>
      <c r="M6237" t="s">
        <v>16383</v>
      </c>
      <c r="N6237" t="s">
        <v>14300</v>
      </c>
      <c r="O6237" t="s">
        <v>16385</v>
      </c>
      <c r="P6237" t="s">
        <v>37760</v>
      </c>
      <c r="Q6237" t="s">
        <v>16383</v>
      </c>
    </row>
    <row r="6238" spans="12:17" x14ac:dyDescent="0.3">
      <c r="L6238">
        <v>6232</v>
      </c>
      <c r="M6238" t="s">
        <v>16386</v>
      </c>
      <c r="N6238" t="s">
        <v>37761</v>
      </c>
      <c r="O6238" t="s">
        <v>37762</v>
      </c>
      <c r="P6238" t="s">
        <v>26319</v>
      </c>
      <c r="Q6238" t="s">
        <v>16386</v>
      </c>
    </row>
    <row r="6239" spans="12:17" x14ac:dyDescent="0.3">
      <c r="L6239">
        <v>6233</v>
      </c>
      <c r="M6239" t="s">
        <v>16389</v>
      </c>
      <c r="N6239" t="s">
        <v>14306</v>
      </c>
      <c r="O6239" t="s">
        <v>26321</v>
      </c>
      <c r="P6239" t="s">
        <v>37763</v>
      </c>
      <c r="Q6239" t="s">
        <v>16389</v>
      </c>
    </row>
    <row r="6240" spans="12:17" x14ac:dyDescent="0.3">
      <c r="L6240">
        <v>6234</v>
      </c>
      <c r="M6240" t="s">
        <v>16391</v>
      </c>
      <c r="N6240" t="s">
        <v>14308</v>
      </c>
      <c r="O6240" t="s">
        <v>26322</v>
      </c>
      <c r="P6240" t="s">
        <v>37764</v>
      </c>
      <c r="Q6240" t="s">
        <v>16391</v>
      </c>
    </row>
    <row r="6241" spans="12:17" x14ac:dyDescent="0.3">
      <c r="L6241">
        <v>6235</v>
      </c>
      <c r="M6241" t="s">
        <v>16393</v>
      </c>
      <c r="N6241" t="s">
        <v>14310</v>
      </c>
      <c r="O6241" t="s">
        <v>26323</v>
      </c>
      <c r="P6241" t="s">
        <v>37765</v>
      </c>
      <c r="Q6241" t="s">
        <v>16393</v>
      </c>
    </row>
    <row r="6242" spans="12:17" x14ac:dyDescent="0.3">
      <c r="L6242">
        <v>6236</v>
      </c>
      <c r="M6242" t="s">
        <v>16395</v>
      </c>
      <c r="N6242" t="s">
        <v>14312</v>
      </c>
      <c r="O6242" t="s">
        <v>26324</v>
      </c>
      <c r="P6242" t="s">
        <v>37766</v>
      </c>
      <c r="Q6242" t="s">
        <v>16395</v>
      </c>
    </row>
    <row r="6243" spans="12:17" x14ac:dyDescent="0.3">
      <c r="L6243">
        <v>6237</v>
      </c>
      <c r="M6243" t="s">
        <v>16397</v>
      </c>
      <c r="N6243" t="s">
        <v>14314</v>
      </c>
      <c r="O6243" t="s">
        <v>26325</v>
      </c>
      <c r="P6243" t="s">
        <v>37767</v>
      </c>
      <c r="Q6243" t="s">
        <v>16397</v>
      </c>
    </row>
    <row r="6244" spans="12:17" x14ac:dyDescent="0.3">
      <c r="L6244">
        <v>6238</v>
      </c>
      <c r="M6244" t="s">
        <v>16399</v>
      </c>
      <c r="N6244" t="s">
        <v>26260</v>
      </c>
      <c r="O6244" t="s">
        <v>16400</v>
      </c>
      <c r="P6244" t="s">
        <v>37768</v>
      </c>
      <c r="Q6244" t="s">
        <v>16399</v>
      </c>
    </row>
    <row r="6245" spans="12:17" x14ac:dyDescent="0.3">
      <c r="L6245">
        <v>6239</v>
      </c>
      <c r="M6245" t="s">
        <v>16401</v>
      </c>
      <c r="N6245" t="s">
        <v>26261</v>
      </c>
      <c r="O6245" t="s">
        <v>16402</v>
      </c>
      <c r="P6245" t="s">
        <v>37769</v>
      </c>
      <c r="Q6245" t="s">
        <v>16401</v>
      </c>
    </row>
    <row r="6246" spans="12:17" x14ac:dyDescent="0.3">
      <c r="L6246">
        <v>6240</v>
      </c>
      <c r="M6246" t="s">
        <v>16403</v>
      </c>
      <c r="N6246" t="s">
        <v>26262</v>
      </c>
      <c r="O6246" t="s">
        <v>16404</v>
      </c>
      <c r="P6246" t="s">
        <v>37770</v>
      </c>
      <c r="Q6246" t="s">
        <v>16403</v>
      </c>
    </row>
    <row r="6247" spans="12:17" x14ac:dyDescent="0.3">
      <c r="L6247">
        <v>6241</v>
      </c>
      <c r="M6247" t="s">
        <v>16405</v>
      </c>
      <c r="N6247" t="s">
        <v>14322</v>
      </c>
      <c r="O6247" t="s">
        <v>16407</v>
      </c>
      <c r="P6247" t="s">
        <v>37771</v>
      </c>
      <c r="Q6247" t="s">
        <v>16405</v>
      </c>
    </row>
    <row r="6248" spans="12:17" x14ac:dyDescent="0.3">
      <c r="L6248">
        <v>6242</v>
      </c>
      <c r="M6248" t="s">
        <v>16408</v>
      </c>
      <c r="N6248" t="s">
        <v>37772</v>
      </c>
      <c r="O6248" t="s">
        <v>16409</v>
      </c>
      <c r="P6248" t="s">
        <v>37773</v>
      </c>
      <c r="Q6248" t="s">
        <v>16408</v>
      </c>
    </row>
    <row r="6249" spans="12:17" x14ac:dyDescent="0.3">
      <c r="L6249">
        <v>6243</v>
      </c>
      <c r="M6249" t="s">
        <v>37774</v>
      </c>
      <c r="N6249" t="s">
        <v>37775</v>
      </c>
      <c r="O6249" t="s">
        <v>37776</v>
      </c>
      <c r="P6249" t="s">
        <v>37777</v>
      </c>
      <c r="Q6249" t="s">
        <v>37774</v>
      </c>
    </row>
    <row r="6250" spans="12:17" x14ac:dyDescent="0.3">
      <c r="L6250">
        <v>6244</v>
      </c>
      <c r="M6250" t="s">
        <v>16410</v>
      </c>
      <c r="N6250" t="s">
        <v>14327</v>
      </c>
      <c r="O6250" t="s">
        <v>16412</v>
      </c>
      <c r="P6250" t="s">
        <v>37778</v>
      </c>
      <c r="Q6250" t="s">
        <v>16410</v>
      </c>
    </row>
    <row r="6251" spans="12:17" x14ac:dyDescent="0.3">
      <c r="L6251">
        <v>6245</v>
      </c>
      <c r="M6251" t="s">
        <v>16413</v>
      </c>
      <c r="N6251" t="s">
        <v>14330</v>
      </c>
      <c r="O6251" t="s">
        <v>37779</v>
      </c>
      <c r="P6251" t="s">
        <v>37780</v>
      </c>
      <c r="Q6251" t="s">
        <v>16413</v>
      </c>
    </row>
    <row r="6252" spans="12:17" x14ac:dyDescent="0.3">
      <c r="L6252">
        <v>6246</v>
      </c>
      <c r="M6252" t="s">
        <v>16415</v>
      </c>
      <c r="N6252" t="s">
        <v>14332</v>
      </c>
      <c r="O6252" t="s">
        <v>37781</v>
      </c>
      <c r="P6252" t="s">
        <v>37782</v>
      </c>
      <c r="Q6252" t="s">
        <v>16415</v>
      </c>
    </row>
    <row r="6253" spans="12:17" x14ac:dyDescent="0.3">
      <c r="L6253">
        <v>6247</v>
      </c>
      <c r="M6253" t="s">
        <v>16417</v>
      </c>
      <c r="N6253" t="s">
        <v>14334</v>
      </c>
      <c r="O6253" t="s">
        <v>16419</v>
      </c>
      <c r="P6253" t="s">
        <v>37783</v>
      </c>
      <c r="Q6253" t="s">
        <v>16417</v>
      </c>
    </row>
    <row r="6254" spans="12:17" x14ac:dyDescent="0.3">
      <c r="L6254">
        <v>6248</v>
      </c>
      <c r="M6254" t="s">
        <v>16420</v>
      </c>
      <c r="N6254" t="s">
        <v>14337</v>
      </c>
      <c r="O6254" t="s">
        <v>16422</v>
      </c>
      <c r="P6254" t="s">
        <v>37784</v>
      </c>
      <c r="Q6254" t="s">
        <v>16420</v>
      </c>
    </row>
    <row r="6255" spans="12:17" x14ac:dyDescent="0.3">
      <c r="L6255">
        <v>6249</v>
      </c>
      <c r="M6255" t="s">
        <v>16423</v>
      </c>
      <c r="N6255" t="s">
        <v>14340</v>
      </c>
      <c r="O6255" t="s">
        <v>16425</v>
      </c>
      <c r="P6255" t="s">
        <v>37785</v>
      </c>
      <c r="Q6255" t="s">
        <v>16423</v>
      </c>
    </row>
    <row r="6256" spans="12:17" x14ac:dyDescent="0.3">
      <c r="L6256">
        <v>6250</v>
      </c>
      <c r="M6256" t="s">
        <v>16426</v>
      </c>
      <c r="N6256" t="s">
        <v>14343</v>
      </c>
      <c r="O6256" t="s">
        <v>16428</v>
      </c>
      <c r="P6256" t="s">
        <v>37786</v>
      </c>
      <c r="Q6256" t="s">
        <v>16426</v>
      </c>
    </row>
    <row r="6257" spans="12:17" x14ac:dyDescent="0.3">
      <c r="L6257">
        <v>6251</v>
      </c>
      <c r="M6257" t="s">
        <v>16429</v>
      </c>
      <c r="N6257" t="s">
        <v>14346</v>
      </c>
      <c r="O6257" t="s">
        <v>16431</v>
      </c>
      <c r="P6257" t="s">
        <v>37787</v>
      </c>
      <c r="Q6257" t="s">
        <v>16429</v>
      </c>
    </row>
    <row r="6258" spans="12:17" x14ac:dyDescent="0.3">
      <c r="L6258">
        <v>6252</v>
      </c>
      <c r="M6258" t="s">
        <v>16432</v>
      </c>
      <c r="N6258" t="s">
        <v>14349</v>
      </c>
      <c r="O6258" t="s">
        <v>16434</v>
      </c>
      <c r="P6258" t="s">
        <v>37788</v>
      </c>
      <c r="Q6258" t="s">
        <v>16432</v>
      </c>
    </row>
    <row r="6259" spans="12:17" x14ac:dyDescent="0.3">
      <c r="L6259">
        <v>6253</v>
      </c>
      <c r="M6259" t="s">
        <v>16435</v>
      </c>
      <c r="N6259" t="s">
        <v>14352</v>
      </c>
      <c r="O6259" t="s">
        <v>16437</v>
      </c>
      <c r="P6259" t="s">
        <v>37789</v>
      </c>
      <c r="Q6259" t="s">
        <v>16435</v>
      </c>
    </row>
    <row r="6260" spans="12:17" x14ac:dyDescent="0.3">
      <c r="L6260">
        <v>6254</v>
      </c>
      <c r="M6260" t="s">
        <v>16438</v>
      </c>
      <c r="N6260" t="s">
        <v>14355</v>
      </c>
      <c r="O6260" t="s">
        <v>16440</v>
      </c>
      <c r="P6260" t="s">
        <v>37790</v>
      </c>
      <c r="Q6260" t="s">
        <v>16438</v>
      </c>
    </row>
    <row r="6261" spans="12:17" x14ac:dyDescent="0.3">
      <c r="L6261">
        <v>6255</v>
      </c>
      <c r="M6261" t="s">
        <v>16441</v>
      </c>
      <c r="N6261" t="s">
        <v>14358</v>
      </c>
      <c r="O6261" t="s">
        <v>16443</v>
      </c>
      <c r="P6261" t="s">
        <v>37791</v>
      </c>
      <c r="Q6261" t="s">
        <v>16441</v>
      </c>
    </row>
    <row r="6262" spans="12:17" x14ac:dyDescent="0.3">
      <c r="L6262">
        <v>6256</v>
      </c>
      <c r="M6262" t="s">
        <v>16444</v>
      </c>
      <c r="N6262" t="s">
        <v>14361</v>
      </c>
      <c r="O6262" t="s">
        <v>16446</v>
      </c>
      <c r="P6262" t="s">
        <v>37792</v>
      </c>
      <c r="Q6262" t="s">
        <v>16444</v>
      </c>
    </row>
    <row r="6263" spans="12:17" x14ac:dyDescent="0.3">
      <c r="L6263">
        <v>6257</v>
      </c>
      <c r="M6263" t="s">
        <v>16447</v>
      </c>
      <c r="N6263" t="s">
        <v>14364</v>
      </c>
      <c r="O6263" t="s">
        <v>16449</v>
      </c>
      <c r="P6263" t="s">
        <v>37793</v>
      </c>
      <c r="Q6263" t="s">
        <v>16447</v>
      </c>
    </row>
    <row r="6264" spans="12:17" x14ac:dyDescent="0.3">
      <c r="L6264">
        <v>6258</v>
      </c>
      <c r="M6264" t="s">
        <v>16450</v>
      </c>
      <c r="N6264" t="s">
        <v>14367</v>
      </c>
      <c r="O6264" t="s">
        <v>16452</v>
      </c>
      <c r="P6264" t="s">
        <v>37794</v>
      </c>
      <c r="Q6264" t="s">
        <v>16450</v>
      </c>
    </row>
    <row r="6265" spans="12:17" x14ac:dyDescent="0.3">
      <c r="L6265">
        <v>6259</v>
      </c>
      <c r="M6265" t="s">
        <v>16453</v>
      </c>
      <c r="N6265" t="s">
        <v>14370</v>
      </c>
      <c r="O6265" t="s">
        <v>16455</v>
      </c>
      <c r="P6265" t="s">
        <v>37795</v>
      </c>
      <c r="Q6265" t="s">
        <v>16453</v>
      </c>
    </row>
    <row r="6266" spans="12:17" x14ac:dyDescent="0.3">
      <c r="L6266">
        <v>6260</v>
      </c>
      <c r="M6266" t="s">
        <v>16456</v>
      </c>
      <c r="N6266" t="s">
        <v>14373</v>
      </c>
      <c r="O6266" t="s">
        <v>16458</v>
      </c>
      <c r="P6266" t="s">
        <v>37796</v>
      </c>
      <c r="Q6266" t="s">
        <v>16456</v>
      </c>
    </row>
    <row r="6267" spans="12:17" x14ac:dyDescent="0.3">
      <c r="L6267">
        <v>6261</v>
      </c>
      <c r="M6267" t="s">
        <v>16459</v>
      </c>
      <c r="N6267" t="s">
        <v>14376</v>
      </c>
      <c r="O6267" t="s">
        <v>16461</v>
      </c>
      <c r="P6267" t="s">
        <v>37797</v>
      </c>
      <c r="Q6267" t="s">
        <v>16459</v>
      </c>
    </row>
    <row r="6268" spans="12:17" x14ac:dyDescent="0.3">
      <c r="L6268">
        <v>6262</v>
      </c>
      <c r="M6268" t="s">
        <v>16462</v>
      </c>
      <c r="N6268" t="s">
        <v>14379</v>
      </c>
      <c r="O6268" t="s">
        <v>16464</v>
      </c>
      <c r="P6268" t="s">
        <v>37798</v>
      </c>
      <c r="Q6268" t="s">
        <v>16462</v>
      </c>
    </row>
    <row r="6269" spans="12:17" x14ac:dyDescent="0.3">
      <c r="L6269">
        <v>6263</v>
      </c>
      <c r="M6269" t="s">
        <v>16465</v>
      </c>
      <c r="N6269" t="s">
        <v>14382</v>
      </c>
      <c r="O6269" t="s">
        <v>16467</v>
      </c>
      <c r="P6269" t="s">
        <v>37799</v>
      </c>
      <c r="Q6269" t="s">
        <v>16465</v>
      </c>
    </row>
    <row r="6270" spans="12:17" x14ac:dyDescent="0.3">
      <c r="L6270">
        <v>6264</v>
      </c>
      <c r="M6270" t="s">
        <v>37800</v>
      </c>
      <c r="N6270" t="s">
        <v>14384</v>
      </c>
      <c r="O6270" t="s">
        <v>16469</v>
      </c>
      <c r="P6270" t="s">
        <v>37801</v>
      </c>
      <c r="Q6270" t="s">
        <v>37800</v>
      </c>
    </row>
    <row r="6271" spans="12:17" x14ac:dyDescent="0.3">
      <c r="L6271">
        <v>6265</v>
      </c>
      <c r="M6271" t="s">
        <v>16470</v>
      </c>
      <c r="N6271" t="s">
        <v>14387</v>
      </c>
      <c r="O6271" t="s">
        <v>16472</v>
      </c>
      <c r="P6271" t="s">
        <v>37802</v>
      </c>
      <c r="Q6271" t="s">
        <v>16470</v>
      </c>
    </row>
    <row r="6272" spans="12:17" x14ac:dyDescent="0.3">
      <c r="L6272">
        <v>6266</v>
      </c>
      <c r="M6272" t="s">
        <v>16473</v>
      </c>
      <c r="N6272" t="s">
        <v>14390</v>
      </c>
      <c r="O6272" t="s">
        <v>16475</v>
      </c>
      <c r="P6272" t="s">
        <v>37803</v>
      </c>
      <c r="Q6272" t="s">
        <v>16473</v>
      </c>
    </row>
    <row r="6273" spans="12:17" x14ac:dyDescent="0.3">
      <c r="L6273">
        <v>6267</v>
      </c>
      <c r="M6273" t="s">
        <v>16476</v>
      </c>
      <c r="N6273" t="s">
        <v>14393</v>
      </c>
      <c r="O6273" t="s">
        <v>16478</v>
      </c>
      <c r="P6273" t="s">
        <v>37804</v>
      </c>
      <c r="Q6273" t="s">
        <v>16476</v>
      </c>
    </row>
    <row r="6274" spans="12:17" x14ac:dyDescent="0.3">
      <c r="L6274">
        <v>6268</v>
      </c>
      <c r="M6274" t="s">
        <v>16479</v>
      </c>
      <c r="N6274" t="s">
        <v>14396</v>
      </c>
      <c r="O6274" t="s">
        <v>16481</v>
      </c>
      <c r="P6274" t="s">
        <v>37805</v>
      </c>
      <c r="Q6274" t="s">
        <v>16479</v>
      </c>
    </row>
    <row r="6275" spans="12:17" x14ac:dyDescent="0.3">
      <c r="L6275">
        <v>6269</v>
      </c>
      <c r="M6275" t="s">
        <v>16482</v>
      </c>
      <c r="N6275" t="s">
        <v>14399</v>
      </c>
      <c r="O6275" t="s">
        <v>16484</v>
      </c>
      <c r="P6275" t="s">
        <v>37806</v>
      </c>
      <c r="Q6275" t="s">
        <v>16482</v>
      </c>
    </row>
    <row r="6276" spans="12:17" x14ac:dyDescent="0.3">
      <c r="L6276">
        <v>6270</v>
      </c>
      <c r="M6276" t="s">
        <v>16387</v>
      </c>
      <c r="N6276" t="s">
        <v>14304</v>
      </c>
      <c r="O6276" t="s">
        <v>26329</v>
      </c>
      <c r="P6276" t="s">
        <v>37807</v>
      </c>
      <c r="Q6276" t="s">
        <v>16387</v>
      </c>
    </row>
    <row r="6277" spans="12:17" x14ac:dyDescent="0.3">
      <c r="L6277">
        <v>6271</v>
      </c>
      <c r="M6277" t="s">
        <v>16485</v>
      </c>
      <c r="N6277" t="s">
        <v>14402</v>
      </c>
      <c r="O6277" t="s">
        <v>16487</v>
      </c>
      <c r="P6277" t="s">
        <v>37808</v>
      </c>
      <c r="Q6277" t="s">
        <v>16485</v>
      </c>
    </row>
    <row r="6278" spans="12:17" x14ac:dyDescent="0.3">
      <c r="L6278">
        <v>6272</v>
      </c>
      <c r="M6278" t="s">
        <v>16488</v>
      </c>
      <c r="N6278" t="s">
        <v>14405</v>
      </c>
      <c r="O6278" t="s">
        <v>16490</v>
      </c>
      <c r="P6278" t="s">
        <v>37809</v>
      </c>
      <c r="Q6278" t="s">
        <v>16488</v>
      </c>
    </row>
    <row r="6279" spans="12:17" x14ac:dyDescent="0.3">
      <c r="L6279">
        <v>6273</v>
      </c>
      <c r="M6279" t="s">
        <v>16491</v>
      </c>
      <c r="N6279" t="s">
        <v>14408</v>
      </c>
      <c r="O6279" t="s">
        <v>16493</v>
      </c>
      <c r="P6279" t="s">
        <v>37810</v>
      </c>
      <c r="Q6279" t="s">
        <v>16491</v>
      </c>
    </row>
    <row r="6280" spans="12:17" x14ac:dyDescent="0.3">
      <c r="L6280">
        <v>6274</v>
      </c>
      <c r="M6280" t="s">
        <v>16494</v>
      </c>
      <c r="N6280" t="s">
        <v>14411</v>
      </c>
      <c r="O6280" t="s">
        <v>16496</v>
      </c>
      <c r="P6280" t="s">
        <v>37811</v>
      </c>
      <c r="Q6280" t="s">
        <v>16494</v>
      </c>
    </row>
    <row r="6281" spans="12:17" x14ac:dyDescent="0.3">
      <c r="L6281">
        <v>6275</v>
      </c>
      <c r="M6281" t="s">
        <v>16497</v>
      </c>
      <c r="N6281" t="s">
        <v>14414</v>
      </c>
      <c r="O6281" t="s">
        <v>16499</v>
      </c>
      <c r="P6281" t="s">
        <v>37812</v>
      </c>
      <c r="Q6281" t="s">
        <v>16497</v>
      </c>
    </row>
    <row r="6282" spans="12:17" x14ac:dyDescent="0.3">
      <c r="L6282">
        <v>6276</v>
      </c>
      <c r="M6282" t="s">
        <v>16500</v>
      </c>
      <c r="N6282" t="s">
        <v>14417</v>
      </c>
      <c r="O6282" t="s">
        <v>16502</v>
      </c>
      <c r="P6282" t="s">
        <v>37813</v>
      </c>
      <c r="Q6282" t="s">
        <v>16500</v>
      </c>
    </row>
    <row r="6283" spans="12:17" x14ac:dyDescent="0.3">
      <c r="L6283">
        <v>6277</v>
      </c>
      <c r="M6283" t="s">
        <v>16503</v>
      </c>
      <c r="N6283" t="s">
        <v>14420</v>
      </c>
      <c r="O6283" t="s">
        <v>16505</v>
      </c>
      <c r="P6283" t="s">
        <v>37814</v>
      </c>
      <c r="Q6283" t="s">
        <v>16503</v>
      </c>
    </row>
    <row r="6284" spans="12:17" x14ac:dyDescent="0.3">
      <c r="L6284">
        <v>6278</v>
      </c>
      <c r="M6284" t="s">
        <v>16506</v>
      </c>
      <c r="N6284" t="s">
        <v>14423</v>
      </c>
      <c r="O6284" t="s">
        <v>16508</v>
      </c>
      <c r="P6284" t="s">
        <v>37815</v>
      </c>
      <c r="Q6284" t="s">
        <v>16506</v>
      </c>
    </row>
    <row r="6285" spans="12:17" x14ac:dyDescent="0.3">
      <c r="L6285">
        <v>6279</v>
      </c>
      <c r="M6285" t="s">
        <v>16509</v>
      </c>
      <c r="N6285" t="s">
        <v>14426</v>
      </c>
      <c r="O6285" t="s">
        <v>16511</v>
      </c>
      <c r="P6285" t="s">
        <v>37816</v>
      </c>
      <c r="Q6285" t="s">
        <v>16509</v>
      </c>
    </row>
    <row r="6286" spans="12:17" x14ac:dyDescent="0.3">
      <c r="L6286">
        <v>6280</v>
      </c>
      <c r="M6286" t="s">
        <v>16512</v>
      </c>
      <c r="N6286" t="s">
        <v>14429</v>
      </c>
      <c r="O6286" t="s">
        <v>16514</v>
      </c>
      <c r="P6286" t="s">
        <v>37817</v>
      </c>
      <c r="Q6286" t="s">
        <v>16512</v>
      </c>
    </row>
    <row r="6287" spans="12:17" x14ac:dyDescent="0.3">
      <c r="L6287">
        <v>6281</v>
      </c>
      <c r="M6287" t="s">
        <v>16515</v>
      </c>
      <c r="N6287" t="s">
        <v>14432</v>
      </c>
      <c r="O6287" t="s">
        <v>16517</v>
      </c>
      <c r="P6287" t="s">
        <v>37818</v>
      </c>
      <c r="Q6287" t="s">
        <v>16515</v>
      </c>
    </row>
    <row r="6288" spans="12:17" x14ac:dyDescent="0.3">
      <c r="L6288">
        <v>6282</v>
      </c>
      <c r="M6288" t="s">
        <v>16518</v>
      </c>
      <c r="N6288" t="s">
        <v>14435</v>
      </c>
      <c r="O6288" t="s">
        <v>16520</v>
      </c>
      <c r="P6288" t="s">
        <v>37819</v>
      </c>
      <c r="Q6288" t="s">
        <v>16518</v>
      </c>
    </row>
    <row r="6289" spans="12:17" x14ac:dyDescent="0.3">
      <c r="L6289">
        <v>6283</v>
      </c>
      <c r="M6289" t="s">
        <v>16521</v>
      </c>
      <c r="N6289" t="s">
        <v>14438</v>
      </c>
      <c r="O6289" t="s">
        <v>16523</v>
      </c>
      <c r="P6289" t="s">
        <v>37820</v>
      </c>
      <c r="Q6289" t="s">
        <v>16521</v>
      </c>
    </row>
    <row r="6290" spans="12:17" x14ac:dyDescent="0.3">
      <c r="L6290">
        <v>6284</v>
      </c>
      <c r="M6290" t="s">
        <v>16524</v>
      </c>
      <c r="N6290" t="s">
        <v>14441</v>
      </c>
      <c r="O6290" t="s">
        <v>16526</v>
      </c>
      <c r="P6290" t="s">
        <v>37821</v>
      </c>
      <c r="Q6290" t="s">
        <v>16524</v>
      </c>
    </row>
    <row r="6291" spans="12:17" x14ac:dyDescent="0.3">
      <c r="L6291">
        <v>6285</v>
      </c>
      <c r="M6291" t="s">
        <v>16527</v>
      </c>
      <c r="N6291" t="s">
        <v>14444</v>
      </c>
      <c r="O6291" t="s">
        <v>16529</v>
      </c>
      <c r="P6291" t="s">
        <v>37822</v>
      </c>
      <c r="Q6291" t="s">
        <v>16527</v>
      </c>
    </row>
    <row r="6292" spans="12:17" x14ac:dyDescent="0.3">
      <c r="L6292">
        <v>6286</v>
      </c>
      <c r="M6292" t="s">
        <v>16530</v>
      </c>
      <c r="N6292" t="s">
        <v>14447</v>
      </c>
      <c r="O6292" t="s">
        <v>16532</v>
      </c>
      <c r="P6292" t="s">
        <v>37823</v>
      </c>
      <c r="Q6292" t="s">
        <v>16530</v>
      </c>
    </row>
    <row r="6293" spans="12:17" x14ac:dyDescent="0.3">
      <c r="L6293">
        <v>6287</v>
      </c>
      <c r="M6293" t="s">
        <v>16533</v>
      </c>
      <c r="N6293" t="s">
        <v>14450</v>
      </c>
      <c r="O6293" t="s">
        <v>16535</v>
      </c>
      <c r="P6293" t="s">
        <v>37824</v>
      </c>
      <c r="Q6293" t="s">
        <v>16533</v>
      </c>
    </row>
    <row r="6294" spans="12:17" x14ac:dyDescent="0.3">
      <c r="L6294">
        <v>6288</v>
      </c>
      <c r="M6294" t="s">
        <v>16536</v>
      </c>
      <c r="N6294" t="s">
        <v>14453</v>
      </c>
      <c r="O6294" t="s">
        <v>16538</v>
      </c>
      <c r="P6294" t="s">
        <v>37825</v>
      </c>
      <c r="Q6294" t="s">
        <v>16536</v>
      </c>
    </row>
    <row r="6295" spans="12:17" x14ac:dyDescent="0.3">
      <c r="L6295">
        <v>6289</v>
      </c>
      <c r="M6295" t="s">
        <v>16539</v>
      </c>
      <c r="N6295" t="s">
        <v>14456</v>
      </c>
      <c r="O6295" t="s">
        <v>16541</v>
      </c>
      <c r="P6295" t="s">
        <v>37826</v>
      </c>
      <c r="Q6295" t="s">
        <v>16539</v>
      </c>
    </row>
    <row r="6296" spans="12:17" x14ac:dyDescent="0.3">
      <c r="L6296">
        <v>6290</v>
      </c>
      <c r="M6296" t="s">
        <v>16542</v>
      </c>
      <c r="N6296" t="s">
        <v>14459</v>
      </c>
      <c r="O6296" t="s">
        <v>16544</v>
      </c>
      <c r="P6296" t="s">
        <v>37827</v>
      </c>
      <c r="Q6296" t="s">
        <v>16542</v>
      </c>
    </row>
    <row r="6297" spans="12:17" x14ac:dyDescent="0.3">
      <c r="L6297">
        <v>6291</v>
      </c>
      <c r="M6297" t="s">
        <v>16545</v>
      </c>
      <c r="N6297" t="s">
        <v>14462</v>
      </c>
      <c r="O6297" t="s">
        <v>16547</v>
      </c>
      <c r="P6297" t="s">
        <v>37828</v>
      </c>
      <c r="Q6297" t="s">
        <v>16545</v>
      </c>
    </row>
    <row r="6298" spans="12:17" x14ac:dyDescent="0.3">
      <c r="L6298">
        <v>6292</v>
      </c>
      <c r="M6298" t="s">
        <v>16548</v>
      </c>
      <c r="N6298" t="s">
        <v>14465</v>
      </c>
      <c r="O6298" t="s">
        <v>16550</v>
      </c>
      <c r="P6298" t="s">
        <v>37829</v>
      </c>
      <c r="Q6298" t="s">
        <v>16548</v>
      </c>
    </row>
    <row r="6299" spans="12:17" x14ac:dyDescent="0.3">
      <c r="L6299">
        <v>6293</v>
      </c>
      <c r="M6299" t="s">
        <v>16551</v>
      </c>
      <c r="N6299" t="s">
        <v>14468</v>
      </c>
      <c r="O6299" t="s">
        <v>16553</v>
      </c>
      <c r="P6299" t="s">
        <v>37830</v>
      </c>
      <c r="Q6299" t="s">
        <v>16551</v>
      </c>
    </row>
    <row r="6300" spans="12:17" x14ac:dyDescent="0.3">
      <c r="L6300">
        <v>6294</v>
      </c>
      <c r="M6300" t="s">
        <v>16554</v>
      </c>
      <c r="N6300" t="s">
        <v>14471</v>
      </c>
      <c r="O6300" t="s">
        <v>16556</v>
      </c>
      <c r="P6300" t="s">
        <v>37831</v>
      </c>
      <c r="Q6300" t="s">
        <v>16554</v>
      </c>
    </row>
    <row r="6301" spans="12:17" x14ac:dyDescent="0.3">
      <c r="L6301">
        <v>6295</v>
      </c>
      <c r="M6301" t="s">
        <v>16557</v>
      </c>
      <c r="N6301" t="s">
        <v>14474</v>
      </c>
      <c r="O6301" t="s">
        <v>16559</v>
      </c>
      <c r="P6301" t="s">
        <v>37832</v>
      </c>
      <c r="Q6301" t="s">
        <v>16557</v>
      </c>
    </row>
    <row r="6302" spans="12:17" x14ac:dyDescent="0.3">
      <c r="L6302">
        <v>6296</v>
      </c>
      <c r="M6302" t="s">
        <v>27230</v>
      </c>
      <c r="N6302" t="s">
        <v>14476</v>
      </c>
      <c r="O6302" t="s">
        <v>16561</v>
      </c>
      <c r="P6302" t="s">
        <v>37833</v>
      </c>
      <c r="Q6302" t="s">
        <v>27230</v>
      </c>
    </row>
    <row r="6303" spans="12:17" x14ac:dyDescent="0.3">
      <c r="L6303">
        <v>6297</v>
      </c>
      <c r="M6303" t="s">
        <v>27231</v>
      </c>
      <c r="N6303" t="s">
        <v>14478</v>
      </c>
      <c r="O6303" t="s">
        <v>16563</v>
      </c>
      <c r="P6303" t="s">
        <v>37834</v>
      </c>
      <c r="Q6303" t="s">
        <v>27231</v>
      </c>
    </row>
    <row r="6304" spans="12:17" x14ac:dyDescent="0.3">
      <c r="L6304">
        <v>6298</v>
      </c>
      <c r="M6304" t="s">
        <v>27232</v>
      </c>
      <c r="N6304" t="s">
        <v>14480</v>
      </c>
      <c r="O6304" t="s">
        <v>16565</v>
      </c>
      <c r="P6304" t="s">
        <v>37835</v>
      </c>
      <c r="Q6304" t="s">
        <v>27232</v>
      </c>
    </row>
    <row r="6305" spans="12:17" x14ac:dyDescent="0.3">
      <c r="L6305">
        <v>6299</v>
      </c>
      <c r="M6305" t="s">
        <v>16566</v>
      </c>
      <c r="N6305" t="s">
        <v>14483</v>
      </c>
      <c r="O6305" t="s">
        <v>16568</v>
      </c>
      <c r="P6305" t="s">
        <v>37836</v>
      </c>
      <c r="Q6305" t="s">
        <v>16566</v>
      </c>
    </row>
    <row r="6306" spans="12:17" x14ac:dyDescent="0.3">
      <c r="L6306">
        <v>6300</v>
      </c>
      <c r="M6306" t="s">
        <v>16569</v>
      </c>
      <c r="N6306" t="s">
        <v>14486</v>
      </c>
      <c r="O6306" t="s">
        <v>16571</v>
      </c>
      <c r="P6306" t="s">
        <v>37837</v>
      </c>
      <c r="Q6306" t="s">
        <v>16569</v>
      </c>
    </row>
    <row r="6307" spans="12:17" x14ac:dyDescent="0.3">
      <c r="L6307">
        <v>6301</v>
      </c>
      <c r="M6307" t="s">
        <v>16572</v>
      </c>
      <c r="N6307" t="s">
        <v>14489</v>
      </c>
      <c r="O6307" t="s">
        <v>16574</v>
      </c>
      <c r="P6307" t="s">
        <v>37838</v>
      </c>
      <c r="Q6307" t="s">
        <v>16572</v>
      </c>
    </row>
    <row r="6308" spans="12:17" x14ac:dyDescent="0.3">
      <c r="L6308">
        <v>6302</v>
      </c>
      <c r="M6308" t="s">
        <v>16575</v>
      </c>
      <c r="N6308" t="s">
        <v>14492</v>
      </c>
      <c r="O6308" t="s">
        <v>16577</v>
      </c>
      <c r="P6308" t="s">
        <v>37839</v>
      </c>
      <c r="Q6308" t="s">
        <v>16575</v>
      </c>
    </row>
    <row r="6309" spans="12:17" x14ac:dyDescent="0.3">
      <c r="L6309">
        <v>6303</v>
      </c>
      <c r="M6309" t="s">
        <v>16578</v>
      </c>
      <c r="N6309" t="s">
        <v>14495</v>
      </c>
      <c r="O6309" t="s">
        <v>16580</v>
      </c>
      <c r="P6309" t="s">
        <v>37840</v>
      </c>
      <c r="Q6309" t="s">
        <v>16578</v>
      </c>
    </row>
    <row r="6310" spans="12:17" x14ac:dyDescent="0.3">
      <c r="L6310">
        <v>6304</v>
      </c>
      <c r="M6310" t="s">
        <v>16581</v>
      </c>
      <c r="N6310" t="s">
        <v>14498</v>
      </c>
      <c r="O6310" t="s">
        <v>16583</v>
      </c>
      <c r="P6310" t="s">
        <v>37841</v>
      </c>
      <c r="Q6310" t="s">
        <v>16581</v>
      </c>
    </row>
    <row r="6311" spans="12:17" x14ac:dyDescent="0.3">
      <c r="L6311">
        <v>6305</v>
      </c>
      <c r="M6311" t="s">
        <v>16584</v>
      </c>
      <c r="N6311" t="s">
        <v>14501</v>
      </c>
      <c r="O6311" t="s">
        <v>16586</v>
      </c>
      <c r="P6311" t="s">
        <v>37842</v>
      </c>
      <c r="Q6311" t="s">
        <v>16584</v>
      </c>
    </row>
    <row r="6312" spans="12:17" x14ac:dyDescent="0.3">
      <c r="L6312">
        <v>6306</v>
      </c>
      <c r="M6312" t="s">
        <v>16587</v>
      </c>
      <c r="N6312" t="s">
        <v>14495</v>
      </c>
      <c r="O6312" t="s">
        <v>16588</v>
      </c>
      <c r="P6312" t="s">
        <v>37843</v>
      </c>
      <c r="Q6312" t="s">
        <v>16587</v>
      </c>
    </row>
    <row r="6313" spans="12:17" x14ac:dyDescent="0.3">
      <c r="L6313">
        <v>6307</v>
      </c>
      <c r="M6313" t="s">
        <v>16589</v>
      </c>
      <c r="N6313" t="s">
        <v>14498</v>
      </c>
      <c r="O6313" t="s">
        <v>16590</v>
      </c>
      <c r="P6313" t="s">
        <v>37844</v>
      </c>
      <c r="Q6313" t="s">
        <v>16589</v>
      </c>
    </row>
    <row r="6314" spans="12:17" x14ac:dyDescent="0.3">
      <c r="L6314">
        <v>6308</v>
      </c>
      <c r="M6314" t="s">
        <v>16591</v>
      </c>
      <c r="N6314" t="s">
        <v>14508</v>
      </c>
      <c r="O6314" t="s">
        <v>16593</v>
      </c>
      <c r="P6314" t="s">
        <v>37845</v>
      </c>
      <c r="Q6314" t="s">
        <v>16591</v>
      </c>
    </row>
    <row r="6315" spans="12:17" x14ac:dyDescent="0.3">
      <c r="L6315">
        <v>6309</v>
      </c>
      <c r="M6315" t="s">
        <v>16594</v>
      </c>
      <c r="N6315" t="s">
        <v>14286</v>
      </c>
      <c r="O6315" t="s">
        <v>37754</v>
      </c>
      <c r="P6315" t="s">
        <v>37846</v>
      </c>
      <c r="Q6315" t="s">
        <v>16594</v>
      </c>
    </row>
    <row r="6316" spans="12:17" x14ac:dyDescent="0.3">
      <c r="L6316">
        <v>6310</v>
      </c>
      <c r="M6316" t="s">
        <v>16595</v>
      </c>
      <c r="N6316" t="s">
        <v>14288</v>
      </c>
      <c r="O6316" t="s">
        <v>16373</v>
      </c>
      <c r="P6316" t="s">
        <v>37847</v>
      </c>
      <c r="Q6316" t="s">
        <v>16595</v>
      </c>
    </row>
    <row r="6317" spans="12:17" x14ac:dyDescent="0.3">
      <c r="L6317">
        <v>6311</v>
      </c>
      <c r="M6317" t="s">
        <v>16596</v>
      </c>
      <c r="N6317" t="s">
        <v>14291</v>
      </c>
      <c r="O6317" t="s">
        <v>16376</v>
      </c>
      <c r="P6317" t="s">
        <v>37848</v>
      </c>
      <c r="Q6317" t="s">
        <v>16596</v>
      </c>
    </row>
    <row r="6318" spans="12:17" x14ac:dyDescent="0.3">
      <c r="L6318">
        <v>6312</v>
      </c>
      <c r="M6318" t="s">
        <v>16597</v>
      </c>
      <c r="N6318" t="s">
        <v>14294</v>
      </c>
      <c r="O6318" t="s">
        <v>16379</v>
      </c>
      <c r="P6318" t="s">
        <v>37849</v>
      </c>
      <c r="Q6318" t="s">
        <v>16597</v>
      </c>
    </row>
    <row r="6319" spans="12:17" x14ac:dyDescent="0.3">
      <c r="L6319">
        <v>6313</v>
      </c>
      <c r="M6319" t="s">
        <v>16598</v>
      </c>
      <c r="N6319" t="s">
        <v>14297</v>
      </c>
      <c r="O6319" t="s">
        <v>16382</v>
      </c>
      <c r="P6319" t="s">
        <v>37850</v>
      </c>
      <c r="Q6319" t="s">
        <v>16598</v>
      </c>
    </row>
    <row r="6320" spans="12:17" x14ac:dyDescent="0.3">
      <c r="L6320">
        <v>6314</v>
      </c>
      <c r="M6320" t="s">
        <v>16599</v>
      </c>
      <c r="N6320" t="s">
        <v>14300</v>
      </c>
      <c r="O6320" t="s">
        <v>16385</v>
      </c>
      <c r="P6320" t="s">
        <v>37851</v>
      </c>
      <c r="Q6320" t="s">
        <v>16599</v>
      </c>
    </row>
    <row r="6321" spans="12:17" x14ac:dyDescent="0.3">
      <c r="L6321">
        <v>6315</v>
      </c>
      <c r="M6321" t="s">
        <v>16600</v>
      </c>
      <c r="N6321" t="s">
        <v>37761</v>
      </c>
      <c r="O6321" t="s">
        <v>37762</v>
      </c>
      <c r="P6321" t="s">
        <v>26320</v>
      </c>
      <c r="Q6321" t="s">
        <v>16600</v>
      </c>
    </row>
    <row r="6322" spans="12:17" x14ac:dyDescent="0.3">
      <c r="L6322">
        <v>6316</v>
      </c>
      <c r="M6322" t="s">
        <v>16602</v>
      </c>
      <c r="N6322" t="s">
        <v>14306</v>
      </c>
      <c r="O6322" t="s">
        <v>26321</v>
      </c>
      <c r="P6322" t="s">
        <v>37852</v>
      </c>
      <c r="Q6322" t="s">
        <v>16602</v>
      </c>
    </row>
    <row r="6323" spans="12:17" x14ac:dyDescent="0.3">
      <c r="L6323">
        <v>6317</v>
      </c>
      <c r="M6323" t="s">
        <v>16603</v>
      </c>
      <c r="N6323" t="s">
        <v>14308</v>
      </c>
      <c r="O6323" t="s">
        <v>26322</v>
      </c>
      <c r="P6323" t="s">
        <v>37853</v>
      </c>
      <c r="Q6323" t="s">
        <v>16603</v>
      </c>
    </row>
    <row r="6324" spans="12:17" x14ac:dyDescent="0.3">
      <c r="L6324">
        <v>6318</v>
      </c>
      <c r="M6324" t="s">
        <v>16604</v>
      </c>
      <c r="N6324" t="s">
        <v>14310</v>
      </c>
      <c r="O6324" t="s">
        <v>26323</v>
      </c>
      <c r="P6324" t="s">
        <v>37854</v>
      </c>
      <c r="Q6324" t="s">
        <v>16604</v>
      </c>
    </row>
    <row r="6325" spans="12:17" x14ac:dyDescent="0.3">
      <c r="L6325">
        <v>6319</v>
      </c>
      <c r="M6325" t="s">
        <v>16605</v>
      </c>
      <c r="N6325" t="s">
        <v>14312</v>
      </c>
      <c r="O6325" t="s">
        <v>26324</v>
      </c>
      <c r="P6325" t="s">
        <v>37855</v>
      </c>
      <c r="Q6325" t="s">
        <v>16605</v>
      </c>
    </row>
    <row r="6326" spans="12:17" x14ac:dyDescent="0.3">
      <c r="L6326">
        <v>6320</v>
      </c>
      <c r="M6326" t="s">
        <v>16606</v>
      </c>
      <c r="N6326" t="s">
        <v>14314</v>
      </c>
      <c r="O6326" t="s">
        <v>26325</v>
      </c>
      <c r="P6326" t="s">
        <v>37856</v>
      </c>
      <c r="Q6326" t="s">
        <v>16606</v>
      </c>
    </row>
    <row r="6327" spans="12:17" x14ac:dyDescent="0.3">
      <c r="L6327">
        <v>6321</v>
      </c>
      <c r="M6327" t="s">
        <v>16607</v>
      </c>
      <c r="N6327" t="s">
        <v>26260</v>
      </c>
      <c r="O6327" t="s">
        <v>16400</v>
      </c>
      <c r="P6327" t="s">
        <v>37857</v>
      </c>
      <c r="Q6327" t="s">
        <v>16607</v>
      </c>
    </row>
    <row r="6328" spans="12:17" x14ac:dyDescent="0.3">
      <c r="L6328">
        <v>6322</v>
      </c>
      <c r="M6328" t="s">
        <v>16608</v>
      </c>
      <c r="N6328" t="s">
        <v>26261</v>
      </c>
      <c r="O6328" t="s">
        <v>16402</v>
      </c>
      <c r="P6328" t="s">
        <v>37858</v>
      </c>
      <c r="Q6328" t="s">
        <v>16608</v>
      </c>
    </row>
    <row r="6329" spans="12:17" x14ac:dyDescent="0.3">
      <c r="L6329">
        <v>6323</v>
      </c>
      <c r="M6329" t="s">
        <v>16609</v>
      </c>
      <c r="N6329" t="s">
        <v>26262</v>
      </c>
      <c r="O6329" t="s">
        <v>16404</v>
      </c>
      <c r="P6329" t="s">
        <v>37859</v>
      </c>
      <c r="Q6329" t="s">
        <v>16609</v>
      </c>
    </row>
    <row r="6330" spans="12:17" x14ac:dyDescent="0.3">
      <c r="L6330">
        <v>6324</v>
      </c>
      <c r="M6330" t="s">
        <v>16610</v>
      </c>
      <c r="N6330" t="s">
        <v>14322</v>
      </c>
      <c r="O6330" t="s">
        <v>16407</v>
      </c>
      <c r="P6330" t="s">
        <v>37860</v>
      </c>
      <c r="Q6330" t="s">
        <v>16610</v>
      </c>
    </row>
    <row r="6331" spans="12:17" x14ac:dyDescent="0.3">
      <c r="L6331">
        <v>6325</v>
      </c>
      <c r="M6331" t="s">
        <v>16611</v>
      </c>
      <c r="N6331" t="s">
        <v>37772</v>
      </c>
      <c r="O6331" t="s">
        <v>16409</v>
      </c>
      <c r="P6331" t="s">
        <v>37861</v>
      </c>
      <c r="Q6331" t="s">
        <v>16611</v>
      </c>
    </row>
    <row r="6332" spans="12:17" x14ac:dyDescent="0.3">
      <c r="L6332">
        <v>6326</v>
      </c>
      <c r="M6332" t="s">
        <v>37862</v>
      </c>
      <c r="N6332" t="s">
        <v>37775</v>
      </c>
      <c r="O6332" t="s">
        <v>37776</v>
      </c>
      <c r="P6332" t="s">
        <v>37863</v>
      </c>
      <c r="Q6332" t="s">
        <v>37862</v>
      </c>
    </row>
    <row r="6333" spans="12:17" x14ac:dyDescent="0.3">
      <c r="L6333">
        <v>6327</v>
      </c>
      <c r="M6333" t="s">
        <v>16612</v>
      </c>
      <c r="N6333" t="s">
        <v>14327</v>
      </c>
      <c r="O6333" t="s">
        <v>16412</v>
      </c>
      <c r="P6333" t="s">
        <v>37864</v>
      </c>
      <c r="Q6333" t="s">
        <v>16612</v>
      </c>
    </row>
    <row r="6334" spans="12:17" x14ac:dyDescent="0.3">
      <c r="L6334">
        <v>6328</v>
      </c>
      <c r="M6334" t="s">
        <v>16613</v>
      </c>
      <c r="N6334" t="s">
        <v>14330</v>
      </c>
      <c r="O6334" t="s">
        <v>37779</v>
      </c>
      <c r="P6334" t="s">
        <v>37865</v>
      </c>
      <c r="Q6334" t="s">
        <v>16613</v>
      </c>
    </row>
    <row r="6335" spans="12:17" x14ac:dyDescent="0.3">
      <c r="L6335">
        <v>6329</v>
      </c>
      <c r="M6335" t="s">
        <v>16614</v>
      </c>
      <c r="N6335" t="s">
        <v>14332</v>
      </c>
      <c r="O6335" t="s">
        <v>37781</v>
      </c>
      <c r="P6335" t="s">
        <v>37866</v>
      </c>
      <c r="Q6335" t="s">
        <v>16614</v>
      </c>
    </row>
    <row r="6336" spans="12:17" x14ac:dyDescent="0.3">
      <c r="L6336">
        <v>6330</v>
      </c>
      <c r="M6336" t="s">
        <v>16615</v>
      </c>
      <c r="N6336" t="s">
        <v>14334</v>
      </c>
      <c r="O6336" t="s">
        <v>16419</v>
      </c>
      <c r="P6336" t="s">
        <v>37867</v>
      </c>
      <c r="Q6336" t="s">
        <v>16615</v>
      </c>
    </row>
    <row r="6337" spans="12:17" x14ac:dyDescent="0.3">
      <c r="L6337">
        <v>6331</v>
      </c>
      <c r="M6337" t="s">
        <v>16616</v>
      </c>
      <c r="N6337" t="s">
        <v>14337</v>
      </c>
      <c r="O6337" t="s">
        <v>16422</v>
      </c>
      <c r="P6337" t="s">
        <v>37868</v>
      </c>
      <c r="Q6337" t="s">
        <v>16616</v>
      </c>
    </row>
    <row r="6338" spans="12:17" x14ac:dyDescent="0.3">
      <c r="L6338">
        <v>6332</v>
      </c>
      <c r="M6338" t="s">
        <v>16617</v>
      </c>
      <c r="N6338" t="s">
        <v>14340</v>
      </c>
      <c r="O6338" t="s">
        <v>16425</v>
      </c>
      <c r="P6338" t="s">
        <v>37869</v>
      </c>
      <c r="Q6338" t="s">
        <v>16617</v>
      </c>
    </row>
    <row r="6339" spans="12:17" x14ac:dyDescent="0.3">
      <c r="L6339">
        <v>6333</v>
      </c>
      <c r="M6339" t="s">
        <v>16618</v>
      </c>
      <c r="N6339" t="s">
        <v>14343</v>
      </c>
      <c r="O6339" t="s">
        <v>16428</v>
      </c>
      <c r="P6339" t="s">
        <v>37870</v>
      </c>
      <c r="Q6339" t="s">
        <v>16618</v>
      </c>
    </row>
    <row r="6340" spans="12:17" x14ac:dyDescent="0.3">
      <c r="L6340">
        <v>6334</v>
      </c>
      <c r="M6340" t="s">
        <v>16619</v>
      </c>
      <c r="N6340" t="s">
        <v>14346</v>
      </c>
      <c r="O6340" t="s">
        <v>16431</v>
      </c>
      <c r="P6340" t="s">
        <v>37871</v>
      </c>
      <c r="Q6340" t="s">
        <v>16619</v>
      </c>
    </row>
    <row r="6341" spans="12:17" x14ac:dyDescent="0.3">
      <c r="L6341">
        <v>6335</v>
      </c>
      <c r="M6341" t="s">
        <v>16620</v>
      </c>
      <c r="N6341" t="s">
        <v>14349</v>
      </c>
      <c r="O6341" t="s">
        <v>16434</v>
      </c>
      <c r="P6341" t="s">
        <v>37872</v>
      </c>
      <c r="Q6341" t="s">
        <v>16620</v>
      </c>
    </row>
    <row r="6342" spans="12:17" x14ac:dyDescent="0.3">
      <c r="L6342">
        <v>6336</v>
      </c>
      <c r="M6342" t="s">
        <v>16621</v>
      </c>
      <c r="N6342" t="s">
        <v>14352</v>
      </c>
      <c r="O6342" t="s">
        <v>16437</v>
      </c>
      <c r="P6342" t="s">
        <v>37873</v>
      </c>
      <c r="Q6342" t="s">
        <v>16621</v>
      </c>
    </row>
    <row r="6343" spans="12:17" x14ac:dyDescent="0.3">
      <c r="L6343">
        <v>6337</v>
      </c>
      <c r="M6343" t="s">
        <v>16622</v>
      </c>
      <c r="N6343" t="s">
        <v>14355</v>
      </c>
      <c r="O6343" t="s">
        <v>16440</v>
      </c>
      <c r="P6343" t="s">
        <v>37874</v>
      </c>
      <c r="Q6343" t="s">
        <v>16622</v>
      </c>
    </row>
    <row r="6344" spans="12:17" x14ac:dyDescent="0.3">
      <c r="L6344">
        <v>6338</v>
      </c>
      <c r="M6344" t="s">
        <v>16623</v>
      </c>
      <c r="N6344" t="s">
        <v>14358</v>
      </c>
      <c r="O6344" t="s">
        <v>16443</v>
      </c>
      <c r="P6344" t="s">
        <v>37875</v>
      </c>
      <c r="Q6344" t="s">
        <v>16623</v>
      </c>
    </row>
    <row r="6345" spans="12:17" x14ac:dyDescent="0.3">
      <c r="L6345">
        <v>6339</v>
      </c>
      <c r="M6345" t="s">
        <v>16624</v>
      </c>
      <c r="N6345" t="s">
        <v>14361</v>
      </c>
      <c r="O6345" t="s">
        <v>16446</v>
      </c>
      <c r="P6345" t="s">
        <v>37876</v>
      </c>
      <c r="Q6345" t="s">
        <v>16624</v>
      </c>
    </row>
    <row r="6346" spans="12:17" x14ac:dyDescent="0.3">
      <c r="L6346">
        <v>6340</v>
      </c>
      <c r="M6346" t="s">
        <v>16625</v>
      </c>
      <c r="N6346" t="s">
        <v>14364</v>
      </c>
      <c r="O6346" t="s">
        <v>16449</v>
      </c>
      <c r="P6346" t="s">
        <v>37877</v>
      </c>
      <c r="Q6346" t="s">
        <v>16625</v>
      </c>
    </row>
    <row r="6347" spans="12:17" x14ac:dyDescent="0.3">
      <c r="L6347">
        <v>6341</v>
      </c>
      <c r="M6347" t="s">
        <v>16626</v>
      </c>
      <c r="N6347" t="s">
        <v>14367</v>
      </c>
      <c r="O6347" t="s">
        <v>16452</v>
      </c>
      <c r="P6347" t="s">
        <v>37878</v>
      </c>
      <c r="Q6347" t="s">
        <v>16626</v>
      </c>
    </row>
    <row r="6348" spans="12:17" x14ac:dyDescent="0.3">
      <c r="L6348">
        <v>6342</v>
      </c>
      <c r="M6348" t="s">
        <v>16627</v>
      </c>
      <c r="N6348" t="s">
        <v>14370</v>
      </c>
      <c r="O6348" t="s">
        <v>16455</v>
      </c>
      <c r="P6348" t="s">
        <v>37879</v>
      </c>
      <c r="Q6348" t="s">
        <v>16627</v>
      </c>
    </row>
    <row r="6349" spans="12:17" x14ac:dyDescent="0.3">
      <c r="L6349">
        <v>6343</v>
      </c>
      <c r="M6349" t="s">
        <v>16628</v>
      </c>
      <c r="N6349" t="s">
        <v>14373</v>
      </c>
      <c r="O6349" t="s">
        <v>16458</v>
      </c>
      <c r="P6349" t="s">
        <v>37880</v>
      </c>
      <c r="Q6349" t="s">
        <v>16628</v>
      </c>
    </row>
    <row r="6350" spans="12:17" x14ac:dyDescent="0.3">
      <c r="L6350">
        <v>6344</v>
      </c>
      <c r="M6350" t="s">
        <v>16629</v>
      </c>
      <c r="N6350" t="s">
        <v>14376</v>
      </c>
      <c r="O6350" t="s">
        <v>16461</v>
      </c>
      <c r="P6350" t="s">
        <v>37881</v>
      </c>
      <c r="Q6350" t="s">
        <v>16629</v>
      </c>
    </row>
    <row r="6351" spans="12:17" x14ac:dyDescent="0.3">
      <c r="L6351">
        <v>6345</v>
      </c>
      <c r="M6351" t="s">
        <v>16630</v>
      </c>
      <c r="N6351" t="s">
        <v>14379</v>
      </c>
      <c r="O6351" t="s">
        <v>16464</v>
      </c>
      <c r="P6351" t="s">
        <v>37882</v>
      </c>
      <c r="Q6351" t="s">
        <v>16630</v>
      </c>
    </row>
    <row r="6352" spans="12:17" x14ac:dyDescent="0.3">
      <c r="L6352">
        <v>6346</v>
      </c>
      <c r="M6352" t="s">
        <v>16631</v>
      </c>
      <c r="N6352" t="s">
        <v>14382</v>
      </c>
      <c r="O6352" t="s">
        <v>16467</v>
      </c>
      <c r="P6352" t="s">
        <v>37883</v>
      </c>
      <c r="Q6352" t="s">
        <v>16631</v>
      </c>
    </row>
    <row r="6353" spans="12:17" x14ac:dyDescent="0.3">
      <c r="L6353">
        <v>6347</v>
      </c>
      <c r="M6353" t="s">
        <v>37884</v>
      </c>
      <c r="N6353" t="s">
        <v>14384</v>
      </c>
      <c r="O6353" t="s">
        <v>16469</v>
      </c>
      <c r="P6353" t="s">
        <v>37885</v>
      </c>
      <c r="Q6353" t="s">
        <v>37884</v>
      </c>
    </row>
    <row r="6354" spans="12:17" x14ac:dyDescent="0.3">
      <c r="L6354">
        <v>6348</v>
      </c>
      <c r="M6354" t="s">
        <v>16632</v>
      </c>
      <c r="N6354" t="s">
        <v>14387</v>
      </c>
      <c r="O6354" t="s">
        <v>16472</v>
      </c>
      <c r="P6354" t="s">
        <v>37886</v>
      </c>
      <c r="Q6354" t="s">
        <v>16632</v>
      </c>
    </row>
    <row r="6355" spans="12:17" x14ac:dyDescent="0.3">
      <c r="L6355">
        <v>6349</v>
      </c>
      <c r="M6355" t="s">
        <v>16633</v>
      </c>
      <c r="N6355" t="s">
        <v>14390</v>
      </c>
      <c r="O6355" t="s">
        <v>16475</v>
      </c>
      <c r="P6355" t="s">
        <v>37887</v>
      </c>
      <c r="Q6355" t="s">
        <v>16633</v>
      </c>
    </row>
    <row r="6356" spans="12:17" x14ac:dyDescent="0.3">
      <c r="L6356">
        <v>6350</v>
      </c>
      <c r="M6356" t="s">
        <v>16634</v>
      </c>
      <c r="N6356" t="s">
        <v>14393</v>
      </c>
      <c r="O6356" t="s">
        <v>16478</v>
      </c>
      <c r="P6356" t="s">
        <v>37888</v>
      </c>
      <c r="Q6356" t="s">
        <v>16634</v>
      </c>
    </row>
    <row r="6357" spans="12:17" x14ac:dyDescent="0.3">
      <c r="L6357">
        <v>6351</v>
      </c>
      <c r="M6357" t="s">
        <v>16635</v>
      </c>
      <c r="N6357" t="s">
        <v>14396</v>
      </c>
      <c r="O6357" t="s">
        <v>16481</v>
      </c>
      <c r="P6357" t="s">
        <v>37889</v>
      </c>
      <c r="Q6357" t="s">
        <v>16635</v>
      </c>
    </row>
    <row r="6358" spans="12:17" x14ac:dyDescent="0.3">
      <c r="L6358">
        <v>6352</v>
      </c>
      <c r="M6358" t="s">
        <v>16636</v>
      </c>
      <c r="N6358" t="s">
        <v>14399</v>
      </c>
      <c r="O6358" t="s">
        <v>16484</v>
      </c>
      <c r="P6358" t="s">
        <v>37890</v>
      </c>
      <c r="Q6358" t="s">
        <v>16636</v>
      </c>
    </row>
    <row r="6359" spans="12:17" x14ac:dyDescent="0.3">
      <c r="L6359">
        <v>6353</v>
      </c>
      <c r="M6359" t="s">
        <v>16601</v>
      </c>
      <c r="N6359" t="s">
        <v>14304</v>
      </c>
      <c r="O6359" t="s">
        <v>26329</v>
      </c>
      <c r="P6359" t="s">
        <v>37891</v>
      </c>
      <c r="Q6359" t="s">
        <v>16601</v>
      </c>
    </row>
    <row r="6360" spans="12:17" x14ac:dyDescent="0.3">
      <c r="L6360">
        <v>6354</v>
      </c>
      <c r="M6360" t="s">
        <v>16637</v>
      </c>
      <c r="N6360" t="s">
        <v>14402</v>
      </c>
      <c r="O6360" t="s">
        <v>16487</v>
      </c>
      <c r="P6360" t="s">
        <v>37892</v>
      </c>
      <c r="Q6360" t="s">
        <v>16637</v>
      </c>
    </row>
    <row r="6361" spans="12:17" x14ac:dyDescent="0.3">
      <c r="L6361">
        <v>6355</v>
      </c>
      <c r="M6361" t="s">
        <v>16638</v>
      </c>
      <c r="N6361" t="s">
        <v>14405</v>
      </c>
      <c r="O6361" t="s">
        <v>16490</v>
      </c>
      <c r="P6361" t="s">
        <v>37893</v>
      </c>
      <c r="Q6361" t="s">
        <v>16638</v>
      </c>
    </row>
    <row r="6362" spans="12:17" x14ac:dyDescent="0.3">
      <c r="L6362">
        <v>6356</v>
      </c>
      <c r="M6362" t="s">
        <v>16639</v>
      </c>
      <c r="N6362" t="s">
        <v>14408</v>
      </c>
      <c r="O6362" t="s">
        <v>16493</v>
      </c>
      <c r="P6362" t="s">
        <v>37894</v>
      </c>
      <c r="Q6362" t="s">
        <v>16639</v>
      </c>
    </row>
    <row r="6363" spans="12:17" x14ac:dyDescent="0.3">
      <c r="L6363">
        <v>6357</v>
      </c>
      <c r="M6363" t="s">
        <v>16640</v>
      </c>
      <c r="N6363" t="s">
        <v>14411</v>
      </c>
      <c r="O6363" t="s">
        <v>16496</v>
      </c>
      <c r="P6363" t="s">
        <v>37895</v>
      </c>
      <c r="Q6363" t="s">
        <v>16640</v>
      </c>
    </row>
    <row r="6364" spans="12:17" x14ac:dyDescent="0.3">
      <c r="L6364">
        <v>6358</v>
      </c>
      <c r="M6364" t="s">
        <v>16641</v>
      </c>
      <c r="N6364" t="s">
        <v>14414</v>
      </c>
      <c r="O6364" t="s">
        <v>16499</v>
      </c>
      <c r="P6364" t="s">
        <v>37896</v>
      </c>
      <c r="Q6364" t="s">
        <v>16641</v>
      </c>
    </row>
    <row r="6365" spans="12:17" x14ac:dyDescent="0.3">
      <c r="L6365">
        <v>6359</v>
      </c>
      <c r="M6365" t="s">
        <v>16642</v>
      </c>
      <c r="N6365" t="s">
        <v>14417</v>
      </c>
      <c r="O6365" t="s">
        <v>16502</v>
      </c>
      <c r="P6365" t="s">
        <v>37897</v>
      </c>
      <c r="Q6365" t="s">
        <v>16642</v>
      </c>
    </row>
    <row r="6366" spans="12:17" x14ac:dyDescent="0.3">
      <c r="L6366">
        <v>6360</v>
      </c>
      <c r="M6366" t="s">
        <v>16643</v>
      </c>
      <c r="N6366" t="s">
        <v>14420</v>
      </c>
      <c r="O6366" t="s">
        <v>16505</v>
      </c>
      <c r="P6366" t="s">
        <v>37898</v>
      </c>
      <c r="Q6366" t="s">
        <v>16643</v>
      </c>
    </row>
    <row r="6367" spans="12:17" x14ac:dyDescent="0.3">
      <c r="L6367">
        <v>6361</v>
      </c>
      <c r="M6367" t="s">
        <v>16644</v>
      </c>
      <c r="N6367" t="s">
        <v>14423</v>
      </c>
      <c r="O6367" t="s">
        <v>16508</v>
      </c>
      <c r="P6367" t="s">
        <v>37899</v>
      </c>
      <c r="Q6367" t="s">
        <v>16644</v>
      </c>
    </row>
    <row r="6368" spans="12:17" x14ac:dyDescent="0.3">
      <c r="L6368">
        <v>6362</v>
      </c>
      <c r="M6368" t="s">
        <v>16645</v>
      </c>
      <c r="N6368" t="s">
        <v>14426</v>
      </c>
      <c r="O6368" t="s">
        <v>16511</v>
      </c>
      <c r="P6368" t="s">
        <v>37900</v>
      </c>
      <c r="Q6368" t="s">
        <v>16645</v>
      </c>
    </row>
    <row r="6369" spans="12:17" x14ac:dyDescent="0.3">
      <c r="L6369">
        <v>6363</v>
      </c>
      <c r="M6369" t="s">
        <v>16646</v>
      </c>
      <c r="N6369" t="s">
        <v>14429</v>
      </c>
      <c r="O6369" t="s">
        <v>16514</v>
      </c>
      <c r="P6369" t="s">
        <v>37901</v>
      </c>
      <c r="Q6369" t="s">
        <v>16646</v>
      </c>
    </row>
    <row r="6370" spans="12:17" x14ac:dyDescent="0.3">
      <c r="L6370">
        <v>6364</v>
      </c>
      <c r="M6370" t="s">
        <v>16647</v>
      </c>
      <c r="N6370" t="s">
        <v>14432</v>
      </c>
      <c r="O6370" t="s">
        <v>16517</v>
      </c>
      <c r="P6370" t="s">
        <v>37902</v>
      </c>
      <c r="Q6370" t="s">
        <v>16647</v>
      </c>
    </row>
    <row r="6371" spans="12:17" x14ac:dyDescent="0.3">
      <c r="L6371">
        <v>6365</v>
      </c>
      <c r="M6371" t="s">
        <v>16648</v>
      </c>
      <c r="N6371" t="s">
        <v>14435</v>
      </c>
      <c r="O6371" t="s">
        <v>16520</v>
      </c>
      <c r="P6371" t="s">
        <v>37903</v>
      </c>
      <c r="Q6371" t="s">
        <v>16648</v>
      </c>
    </row>
    <row r="6372" spans="12:17" x14ac:dyDescent="0.3">
      <c r="L6372">
        <v>6366</v>
      </c>
      <c r="M6372" t="s">
        <v>16649</v>
      </c>
      <c r="N6372" t="s">
        <v>14438</v>
      </c>
      <c r="O6372" t="s">
        <v>16523</v>
      </c>
      <c r="P6372" t="s">
        <v>37904</v>
      </c>
      <c r="Q6372" t="s">
        <v>16649</v>
      </c>
    </row>
    <row r="6373" spans="12:17" x14ac:dyDescent="0.3">
      <c r="L6373">
        <v>6367</v>
      </c>
      <c r="M6373" t="s">
        <v>16650</v>
      </c>
      <c r="N6373" t="s">
        <v>14441</v>
      </c>
      <c r="O6373" t="s">
        <v>16526</v>
      </c>
      <c r="P6373" t="s">
        <v>37905</v>
      </c>
      <c r="Q6373" t="s">
        <v>16650</v>
      </c>
    </row>
    <row r="6374" spans="12:17" x14ac:dyDescent="0.3">
      <c r="L6374">
        <v>6368</v>
      </c>
      <c r="M6374" t="s">
        <v>16651</v>
      </c>
      <c r="N6374" t="s">
        <v>14444</v>
      </c>
      <c r="O6374" t="s">
        <v>16529</v>
      </c>
      <c r="P6374" t="s">
        <v>37906</v>
      </c>
      <c r="Q6374" t="s">
        <v>16651</v>
      </c>
    </row>
    <row r="6375" spans="12:17" x14ac:dyDescent="0.3">
      <c r="L6375">
        <v>6369</v>
      </c>
      <c r="M6375" t="s">
        <v>16652</v>
      </c>
      <c r="N6375" t="s">
        <v>14447</v>
      </c>
      <c r="O6375" t="s">
        <v>16532</v>
      </c>
      <c r="P6375" t="s">
        <v>37907</v>
      </c>
      <c r="Q6375" t="s">
        <v>16652</v>
      </c>
    </row>
    <row r="6376" spans="12:17" x14ac:dyDescent="0.3">
      <c r="L6376">
        <v>6370</v>
      </c>
      <c r="M6376" t="s">
        <v>16653</v>
      </c>
      <c r="N6376" t="s">
        <v>14450</v>
      </c>
      <c r="O6376" t="s">
        <v>16535</v>
      </c>
      <c r="P6376" t="s">
        <v>37908</v>
      </c>
      <c r="Q6376" t="s">
        <v>16653</v>
      </c>
    </row>
    <row r="6377" spans="12:17" x14ac:dyDescent="0.3">
      <c r="L6377">
        <v>6371</v>
      </c>
      <c r="M6377" t="s">
        <v>16654</v>
      </c>
      <c r="N6377" t="s">
        <v>14453</v>
      </c>
      <c r="O6377" t="s">
        <v>16538</v>
      </c>
      <c r="P6377" t="s">
        <v>37909</v>
      </c>
      <c r="Q6377" t="s">
        <v>16654</v>
      </c>
    </row>
    <row r="6378" spans="12:17" x14ac:dyDescent="0.3">
      <c r="L6378">
        <v>6372</v>
      </c>
      <c r="M6378" t="s">
        <v>16655</v>
      </c>
      <c r="N6378" t="s">
        <v>14456</v>
      </c>
      <c r="O6378" t="s">
        <v>16541</v>
      </c>
      <c r="P6378" t="s">
        <v>37910</v>
      </c>
      <c r="Q6378" t="s">
        <v>16655</v>
      </c>
    </row>
    <row r="6379" spans="12:17" x14ac:dyDescent="0.3">
      <c r="L6379">
        <v>6373</v>
      </c>
      <c r="M6379" t="s">
        <v>16656</v>
      </c>
      <c r="N6379" t="s">
        <v>14459</v>
      </c>
      <c r="O6379" t="s">
        <v>16544</v>
      </c>
      <c r="P6379" t="s">
        <v>37911</v>
      </c>
      <c r="Q6379" t="s">
        <v>16656</v>
      </c>
    </row>
    <row r="6380" spans="12:17" x14ac:dyDescent="0.3">
      <c r="L6380">
        <v>6374</v>
      </c>
      <c r="M6380" t="s">
        <v>16657</v>
      </c>
      <c r="N6380" t="s">
        <v>14462</v>
      </c>
      <c r="O6380" t="s">
        <v>16547</v>
      </c>
      <c r="P6380" t="s">
        <v>37912</v>
      </c>
      <c r="Q6380" t="s">
        <v>16657</v>
      </c>
    </row>
    <row r="6381" spans="12:17" x14ac:dyDescent="0.3">
      <c r="L6381">
        <v>6375</v>
      </c>
      <c r="M6381" t="s">
        <v>16658</v>
      </c>
      <c r="N6381" t="s">
        <v>14465</v>
      </c>
      <c r="O6381" t="s">
        <v>16550</v>
      </c>
      <c r="P6381" t="s">
        <v>37913</v>
      </c>
      <c r="Q6381" t="s">
        <v>16658</v>
      </c>
    </row>
    <row r="6382" spans="12:17" x14ac:dyDescent="0.3">
      <c r="L6382">
        <v>6376</v>
      </c>
      <c r="M6382" t="s">
        <v>16659</v>
      </c>
      <c r="N6382" t="s">
        <v>14468</v>
      </c>
      <c r="O6382" t="s">
        <v>16553</v>
      </c>
      <c r="P6382" t="s">
        <v>37914</v>
      </c>
      <c r="Q6382" t="s">
        <v>16659</v>
      </c>
    </row>
    <row r="6383" spans="12:17" x14ac:dyDescent="0.3">
      <c r="L6383">
        <v>6377</v>
      </c>
      <c r="M6383" t="s">
        <v>16660</v>
      </c>
      <c r="N6383" t="s">
        <v>14471</v>
      </c>
      <c r="O6383" t="s">
        <v>16556</v>
      </c>
      <c r="P6383" t="s">
        <v>37915</v>
      </c>
      <c r="Q6383" t="s">
        <v>16660</v>
      </c>
    </row>
    <row r="6384" spans="12:17" x14ac:dyDescent="0.3">
      <c r="L6384">
        <v>6378</v>
      </c>
      <c r="M6384" t="s">
        <v>16661</v>
      </c>
      <c r="N6384" t="s">
        <v>14474</v>
      </c>
      <c r="O6384" t="s">
        <v>16559</v>
      </c>
      <c r="P6384" t="s">
        <v>37916</v>
      </c>
      <c r="Q6384" t="s">
        <v>16661</v>
      </c>
    </row>
    <row r="6385" spans="12:17" x14ac:dyDescent="0.3">
      <c r="L6385">
        <v>6379</v>
      </c>
      <c r="M6385" t="s">
        <v>27233</v>
      </c>
      <c r="N6385" t="s">
        <v>14476</v>
      </c>
      <c r="O6385" t="s">
        <v>16561</v>
      </c>
      <c r="P6385" t="s">
        <v>37917</v>
      </c>
      <c r="Q6385" t="s">
        <v>27233</v>
      </c>
    </row>
    <row r="6386" spans="12:17" x14ac:dyDescent="0.3">
      <c r="L6386">
        <v>6380</v>
      </c>
      <c r="M6386" t="s">
        <v>27234</v>
      </c>
      <c r="N6386" t="s">
        <v>14478</v>
      </c>
      <c r="O6386" t="s">
        <v>16563</v>
      </c>
      <c r="P6386" t="s">
        <v>37918</v>
      </c>
      <c r="Q6386" t="s">
        <v>27234</v>
      </c>
    </row>
    <row r="6387" spans="12:17" x14ac:dyDescent="0.3">
      <c r="L6387">
        <v>6381</v>
      </c>
      <c r="M6387" t="s">
        <v>27235</v>
      </c>
      <c r="N6387" t="s">
        <v>14480</v>
      </c>
      <c r="O6387" t="s">
        <v>16565</v>
      </c>
      <c r="P6387" t="s">
        <v>37919</v>
      </c>
      <c r="Q6387" t="s">
        <v>27235</v>
      </c>
    </row>
    <row r="6388" spans="12:17" x14ac:dyDescent="0.3">
      <c r="L6388">
        <v>6382</v>
      </c>
      <c r="M6388" t="s">
        <v>16662</v>
      </c>
      <c r="N6388" t="s">
        <v>14483</v>
      </c>
      <c r="O6388" t="s">
        <v>16568</v>
      </c>
      <c r="P6388" t="s">
        <v>37920</v>
      </c>
      <c r="Q6388" t="s">
        <v>16662</v>
      </c>
    </row>
    <row r="6389" spans="12:17" x14ac:dyDescent="0.3">
      <c r="L6389">
        <v>6383</v>
      </c>
      <c r="M6389" t="s">
        <v>16663</v>
      </c>
      <c r="N6389" t="s">
        <v>14486</v>
      </c>
      <c r="O6389" t="s">
        <v>16571</v>
      </c>
      <c r="P6389" t="s">
        <v>37921</v>
      </c>
      <c r="Q6389" t="s">
        <v>16663</v>
      </c>
    </row>
    <row r="6390" spans="12:17" x14ac:dyDescent="0.3">
      <c r="L6390">
        <v>6384</v>
      </c>
      <c r="M6390" t="s">
        <v>16664</v>
      </c>
      <c r="N6390" t="s">
        <v>14489</v>
      </c>
      <c r="O6390" t="s">
        <v>16574</v>
      </c>
      <c r="P6390" t="s">
        <v>37922</v>
      </c>
      <c r="Q6390" t="s">
        <v>16664</v>
      </c>
    </row>
    <row r="6391" spans="12:17" x14ac:dyDescent="0.3">
      <c r="L6391">
        <v>6385</v>
      </c>
      <c r="M6391" t="s">
        <v>16665</v>
      </c>
      <c r="N6391" t="s">
        <v>14492</v>
      </c>
      <c r="O6391" t="s">
        <v>16577</v>
      </c>
      <c r="P6391" t="s">
        <v>37923</v>
      </c>
      <c r="Q6391" t="s">
        <v>16665</v>
      </c>
    </row>
    <row r="6392" spans="12:17" x14ac:dyDescent="0.3">
      <c r="L6392">
        <v>6386</v>
      </c>
      <c r="M6392" t="s">
        <v>16666</v>
      </c>
      <c r="N6392" t="s">
        <v>14495</v>
      </c>
      <c r="O6392" t="s">
        <v>16580</v>
      </c>
      <c r="P6392" t="s">
        <v>37924</v>
      </c>
      <c r="Q6392" t="s">
        <v>16666</v>
      </c>
    </row>
    <row r="6393" spans="12:17" x14ac:dyDescent="0.3">
      <c r="L6393">
        <v>6387</v>
      </c>
      <c r="M6393" t="s">
        <v>16667</v>
      </c>
      <c r="N6393" t="s">
        <v>14498</v>
      </c>
      <c r="O6393" t="s">
        <v>16583</v>
      </c>
      <c r="P6393" t="s">
        <v>37925</v>
      </c>
      <c r="Q6393" t="s">
        <v>16667</v>
      </c>
    </row>
    <row r="6394" spans="12:17" x14ac:dyDescent="0.3">
      <c r="L6394">
        <v>6388</v>
      </c>
      <c r="M6394" t="s">
        <v>16668</v>
      </c>
      <c r="N6394" t="s">
        <v>14501</v>
      </c>
      <c r="O6394" t="s">
        <v>16586</v>
      </c>
      <c r="P6394" t="s">
        <v>37926</v>
      </c>
      <c r="Q6394" t="s">
        <v>16668</v>
      </c>
    </row>
    <row r="6395" spans="12:17" x14ac:dyDescent="0.3">
      <c r="L6395">
        <v>6389</v>
      </c>
      <c r="M6395" t="s">
        <v>16669</v>
      </c>
      <c r="N6395" t="s">
        <v>14495</v>
      </c>
      <c r="O6395" t="s">
        <v>16588</v>
      </c>
      <c r="P6395" t="s">
        <v>37927</v>
      </c>
      <c r="Q6395" t="s">
        <v>16669</v>
      </c>
    </row>
    <row r="6396" spans="12:17" x14ac:dyDescent="0.3">
      <c r="L6396">
        <v>6390</v>
      </c>
      <c r="M6396" t="s">
        <v>16670</v>
      </c>
      <c r="N6396" t="s">
        <v>14498</v>
      </c>
      <c r="O6396" t="s">
        <v>16590</v>
      </c>
      <c r="P6396" t="s">
        <v>37928</v>
      </c>
      <c r="Q6396" t="s">
        <v>16670</v>
      </c>
    </row>
    <row r="6397" spans="12:17" x14ac:dyDescent="0.3">
      <c r="L6397">
        <v>6391</v>
      </c>
      <c r="M6397" t="s">
        <v>16671</v>
      </c>
      <c r="N6397" t="s">
        <v>14508</v>
      </c>
      <c r="O6397" t="s">
        <v>16593</v>
      </c>
      <c r="P6397" t="s">
        <v>37929</v>
      </c>
      <c r="Q6397" t="s">
        <v>16671</v>
      </c>
    </row>
    <row r="6398" spans="12:17" x14ac:dyDescent="0.3">
      <c r="L6398">
        <v>6392</v>
      </c>
      <c r="M6398" t="s">
        <v>16672</v>
      </c>
      <c r="N6398" t="s">
        <v>1116</v>
      </c>
      <c r="O6398" t="s">
        <v>37930</v>
      </c>
      <c r="P6398" t="s">
        <v>37931</v>
      </c>
      <c r="Q6398" t="s">
        <v>16672</v>
      </c>
    </row>
    <row r="6399" spans="12:17" x14ac:dyDescent="0.3">
      <c r="L6399">
        <v>6393</v>
      </c>
      <c r="M6399" t="s">
        <v>16674</v>
      </c>
      <c r="N6399" t="s">
        <v>14590</v>
      </c>
      <c r="O6399" t="s">
        <v>37932</v>
      </c>
      <c r="P6399" t="s">
        <v>37933</v>
      </c>
      <c r="Q6399" t="s">
        <v>16674</v>
      </c>
    </row>
    <row r="6400" spans="12:17" x14ac:dyDescent="0.3">
      <c r="L6400">
        <v>6394</v>
      </c>
      <c r="M6400" t="s">
        <v>16676</v>
      </c>
      <c r="N6400" t="s">
        <v>1139</v>
      </c>
      <c r="O6400" t="s">
        <v>37934</v>
      </c>
      <c r="P6400" t="s">
        <v>37935</v>
      </c>
      <c r="Q6400" t="s">
        <v>16676</v>
      </c>
    </row>
    <row r="6401" spans="12:17" x14ac:dyDescent="0.3">
      <c r="L6401">
        <v>6395</v>
      </c>
      <c r="M6401" t="s">
        <v>16678</v>
      </c>
      <c r="N6401" t="s">
        <v>14593</v>
      </c>
      <c r="O6401" t="s">
        <v>37936</v>
      </c>
      <c r="P6401" t="s">
        <v>37937</v>
      </c>
      <c r="Q6401" t="s">
        <v>16678</v>
      </c>
    </row>
    <row r="6402" spans="12:17" x14ac:dyDescent="0.3">
      <c r="L6402">
        <v>6396</v>
      </c>
      <c r="M6402" t="s">
        <v>16680</v>
      </c>
      <c r="N6402" t="s">
        <v>107</v>
      </c>
      <c r="O6402" t="s">
        <v>37938</v>
      </c>
      <c r="P6402" t="s">
        <v>37939</v>
      </c>
      <c r="Q6402" t="s">
        <v>16680</v>
      </c>
    </row>
    <row r="6403" spans="12:17" x14ac:dyDescent="0.3">
      <c r="L6403">
        <v>6397</v>
      </c>
      <c r="M6403" t="s">
        <v>16682</v>
      </c>
      <c r="N6403" t="s">
        <v>14596</v>
      </c>
      <c r="O6403" t="s">
        <v>37940</v>
      </c>
      <c r="P6403" t="s">
        <v>37941</v>
      </c>
      <c r="Q6403" t="s">
        <v>16682</v>
      </c>
    </row>
    <row r="6404" spans="12:17" x14ac:dyDescent="0.3">
      <c r="L6404">
        <v>6398</v>
      </c>
      <c r="M6404" t="s">
        <v>16684</v>
      </c>
      <c r="N6404" t="s">
        <v>37942</v>
      </c>
      <c r="O6404" t="s">
        <v>37943</v>
      </c>
      <c r="P6404" t="s">
        <v>37944</v>
      </c>
      <c r="Q6404" t="s">
        <v>16684</v>
      </c>
    </row>
    <row r="6405" spans="12:17" x14ac:dyDescent="0.3">
      <c r="L6405">
        <v>6399</v>
      </c>
      <c r="M6405" t="s">
        <v>16687</v>
      </c>
      <c r="N6405" t="s">
        <v>14601</v>
      </c>
      <c r="O6405" t="s">
        <v>37945</v>
      </c>
      <c r="P6405" t="s">
        <v>37946</v>
      </c>
      <c r="Q6405" t="s">
        <v>16687</v>
      </c>
    </row>
    <row r="6406" spans="12:17" x14ac:dyDescent="0.3">
      <c r="L6406">
        <v>6400</v>
      </c>
      <c r="M6406" t="s">
        <v>16689</v>
      </c>
      <c r="N6406" t="s">
        <v>14603</v>
      </c>
      <c r="O6406" t="s">
        <v>37947</v>
      </c>
      <c r="P6406" t="s">
        <v>37948</v>
      </c>
      <c r="Q6406" t="s">
        <v>16689</v>
      </c>
    </row>
    <row r="6407" spans="12:17" x14ac:dyDescent="0.3">
      <c r="L6407">
        <v>6401</v>
      </c>
      <c r="M6407" t="s">
        <v>16691</v>
      </c>
      <c r="N6407" t="s">
        <v>14605</v>
      </c>
      <c r="O6407" t="s">
        <v>37949</v>
      </c>
      <c r="P6407" t="s">
        <v>37950</v>
      </c>
      <c r="Q6407" t="s">
        <v>16691</v>
      </c>
    </row>
    <row r="6408" spans="12:17" x14ac:dyDescent="0.3">
      <c r="L6408">
        <v>6402</v>
      </c>
      <c r="M6408" t="s">
        <v>16693</v>
      </c>
      <c r="N6408" t="s">
        <v>14607</v>
      </c>
      <c r="O6408" t="s">
        <v>37951</v>
      </c>
      <c r="P6408" t="s">
        <v>37952</v>
      </c>
      <c r="Q6408" t="s">
        <v>16693</v>
      </c>
    </row>
    <row r="6409" spans="12:17" x14ac:dyDescent="0.3">
      <c r="L6409">
        <v>6403</v>
      </c>
      <c r="M6409" t="s">
        <v>16695</v>
      </c>
      <c r="N6409" t="s">
        <v>14609</v>
      </c>
      <c r="O6409" t="s">
        <v>37953</v>
      </c>
      <c r="P6409" t="s">
        <v>37954</v>
      </c>
      <c r="Q6409" t="s">
        <v>16695</v>
      </c>
    </row>
    <row r="6410" spans="12:17" x14ac:dyDescent="0.3">
      <c r="L6410">
        <v>6404</v>
      </c>
      <c r="M6410" t="s">
        <v>16697</v>
      </c>
      <c r="N6410" t="s">
        <v>26264</v>
      </c>
      <c r="O6410" t="s">
        <v>37955</v>
      </c>
      <c r="P6410" t="s">
        <v>37956</v>
      </c>
      <c r="Q6410" t="s">
        <v>16697</v>
      </c>
    </row>
    <row r="6411" spans="12:17" x14ac:dyDescent="0.3">
      <c r="L6411">
        <v>6405</v>
      </c>
      <c r="M6411" t="s">
        <v>16698</v>
      </c>
      <c r="N6411" t="s">
        <v>26265</v>
      </c>
      <c r="O6411" t="s">
        <v>37957</v>
      </c>
      <c r="P6411" t="s">
        <v>37958</v>
      </c>
      <c r="Q6411" t="s">
        <v>16698</v>
      </c>
    </row>
    <row r="6412" spans="12:17" x14ac:dyDescent="0.3">
      <c r="L6412">
        <v>6406</v>
      </c>
      <c r="M6412" t="s">
        <v>16699</v>
      </c>
      <c r="N6412" t="s">
        <v>26266</v>
      </c>
      <c r="O6412" t="s">
        <v>37959</v>
      </c>
      <c r="P6412" t="s">
        <v>37960</v>
      </c>
      <c r="Q6412" t="s">
        <v>16699</v>
      </c>
    </row>
    <row r="6413" spans="12:17" x14ac:dyDescent="0.3">
      <c r="L6413">
        <v>6407</v>
      </c>
      <c r="M6413" t="s">
        <v>16700</v>
      </c>
      <c r="N6413" t="s">
        <v>14614</v>
      </c>
      <c r="O6413" t="s">
        <v>37961</v>
      </c>
      <c r="P6413" t="s">
        <v>37962</v>
      </c>
      <c r="Q6413" t="s">
        <v>16700</v>
      </c>
    </row>
    <row r="6414" spans="12:17" x14ac:dyDescent="0.3">
      <c r="L6414">
        <v>6408</v>
      </c>
      <c r="M6414" t="s">
        <v>16702</v>
      </c>
      <c r="N6414" t="s">
        <v>37963</v>
      </c>
      <c r="O6414" t="s">
        <v>37964</v>
      </c>
      <c r="P6414" t="s">
        <v>37965</v>
      </c>
      <c r="Q6414" t="s">
        <v>16702</v>
      </c>
    </row>
    <row r="6415" spans="12:17" x14ac:dyDescent="0.3">
      <c r="L6415">
        <v>6409</v>
      </c>
      <c r="M6415" t="s">
        <v>37966</v>
      </c>
      <c r="N6415" t="s">
        <v>37967</v>
      </c>
      <c r="O6415" t="s">
        <v>37968</v>
      </c>
      <c r="P6415" t="s">
        <v>37969</v>
      </c>
      <c r="Q6415" t="s">
        <v>37966</v>
      </c>
    </row>
    <row r="6416" spans="12:17" x14ac:dyDescent="0.3">
      <c r="L6416">
        <v>6410</v>
      </c>
      <c r="M6416" t="s">
        <v>16703</v>
      </c>
      <c r="N6416" t="s">
        <v>14617</v>
      </c>
      <c r="O6416" t="s">
        <v>37970</v>
      </c>
      <c r="P6416" t="s">
        <v>37971</v>
      </c>
      <c r="Q6416" t="s">
        <v>16703</v>
      </c>
    </row>
    <row r="6417" spans="12:17" x14ac:dyDescent="0.3">
      <c r="L6417">
        <v>6411</v>
      </c>
      <c r="M6417" t="s">
        <v>16705</v>
      </c>
      <c r="N6417" t="s">
        <v>14619</v>
      </c>
      <c r="O6417" t="s">
        <v>37972</v>
      </c>
      <c r="P6417" t="s">
        <v>37973</v>
      </c>
      <c r="Q6417" t="s">
        <v>16705</v>
      </c>
    </row>
    <row r="6418" spans="12:17" x14ac:dyDescent="0.3">
      <c r="L6418">
        <v>6412</v>
      </c>
      <c r="M6418" t="s">
        <v>16707</v>
      </c>
      <c r="N6418" t="s">
        <v>14621</v>
      </c>
      <c r="O6418" t="s">
        <v>37974</v>
      </c>
      <c r="P6418" t="s">
        <v>37975</v>
      </c>
      <c r="Q6418" t="s">
        <v>16707</v>
      </c>
    </row>
    <row r="6419" spans="12:17" x14ac:dyDescent="0.3">
      <c r="L6419">
        <v>6413</v>
      </c>
      <c r="M6419" t="s">
        <v>16709</v>
      </c>
      <c r="N6419" t="s">
        <v>14623</v>
      </c>
      <c r="O6419" t="s">
        <v>37976</v>
      </c>
      <c r="P6419" t="s">
        <v>37977</v>
      </c>
      <c r="Q6419" t="s">
        <v>16709</v>
      </c>
    </row>
    <row r="6420" spans="12:17" x14ac:dyDescent="0.3">
      <c r="L6420">
        <v>6414</v>
      </c>
      <c r="M6420" t="s">
        <v>16711</v>
      </c>
      <c r="N6420" t="s">
        <v>14625</v>
      </c>
      <c r="O6420" t="s">
        <v>37978</v>
      </c>
      <c r="P6420" t="s">
        <v>37979</v>
      </c>
      <c r="Q6420" t="s">
        <v>16711</v>
      </c>
    </row>
    <row r="6421" spans="12:17" x14ac:dyDescent="0.3">
      <c r="L6421">
        <v>6415</v>
      </c>
      <c r="M6421" t="s">
        <v>16713</v>
      </c>
      <c r="N6421" t="s">
        <v>14627</v>
      </c>
      <c r="O6421" t="s">
        <v>37980</v>
      </c>
      <c r="P6421" t="s">
        <v>37981</v>
      </c>
      <c r="Q6421" t="s">
        <v>16713</v>
      </c>
    </row>
    <row r="6422" spans="12:17" x14ac:dyDescent="0.3">
      <c r="L6422">
        <v>6416</v>
      </c>
      <c r="M6422" t="s">
        <v>16715</v>
      </c>
      <c r="N6422" t="s">
        <v>14629</v>
      </c>
      <c r="O6422" t="s">
        <v>37982</v>
      </c>
      <c r="P6422" t="s">
        <v>37983</v>
      </c>
      <c r="Q6422" t="s">
        <v>16715</v>
      </c>
    </row>
    <row r="6423" spans="12:17" x14ac:dyDescent="0.3">
      <c r="L6423">
        <v>6417</v>
      </c>
      <c r="M6423" t="s">
        <v>16717</v>
      </c>
      <c r="N6423" t="s">
        <v>14631</v>
      </c>
      <c r="O6423" t="s">
        <v>37984</v>
      </c>
      <c r="P6423" t="s">
        <v>37985</v>
      </c>
      <c r="Q6423" t="s">
        <v>16717</v>
      </c>
    </row>
    <row r="6424" spans="12:17" x14ac:dyDescent="0.3">
      <c r="L6424">
        <v>6418</v>
      </c>
      <c r="M6424" t="s">
        <v>16719</v>
      </c>
      <c r="N6424" t="s">
        <v>14633</v>
      </c>
      <c r="O6424" t="s">
        <v>37986</v>
      </c>
      <c r="P6424" t="s">
        <v>37987</v>
      </c>
      <c r="Q6424" t="s">
        <v>16719</v>
      </c>
    </row>
    <row r="6425" spans="12:17" x14ac:dyDescent="0.3">
      <c r="L6425">
        <v>6419</v>
      </c>
      <c r="M6425" t="s">
        <v>16721</v>
      </c>
      <c r="N6425" t="s">
        <v>14635</v>
      </c>
      <c r="O6425" t="s">
        <v>37988</v>
      </c>
      <c r="P6425" t="s">
        <v>37989</v>
      </c>
      <c r="Q6425" t="s">
        <v>16721</v>
      </c>
    </row>
    <row r="6426" spans="12:17" x14ac:dyDescent="0.3">
      <c r="L6426">
        <v>6420</v>
      </c>
      <c r="M6426" t="s">
        <v>16723</v>
      </c>
      <c r="N6426" t="s">
        <v>14637</v>
      </c>
      <c r="O6426" t="s">
        <v>37990</v>
      </c>
      <c r="P6426" t="s">
        <v>37991</v>
      </c>
      <c r="Q6426" t="s">
        <v>16723</v>
      </c>
    </row>
    <row r="6427" spans="12:17" x14ac:dyDescent="0.3">
      <c r="L6427">
        <v>6421</v>
      </c>
      <c r="M6427" t="s">
        <v>16725</v>
      </c>
      <c r="N6427" t="s">
        <v>14639</v>
      </c>
      <c r="O6427" t="s">
        <v>37992</v>
      </c>
      <c r="P6427" t="s">
        <v>37993</v>
      </c>
      <c r="Q6427" t="s">
        <v>16725</v>
      </c>
    </row>
    <row r="6428" spans="12:17" x14ac:dyDescent="0.3">
      <c r="L6428">
        <v>6422</v>
      </c>
      <c r="M6428" t="s">
        <v>16727</v>
      </c>
      <c r="N6428" t="s">
        <v>14641</v>
      </c>
      <c r="O6428" t="s">
        <v>37994</v>
      </c>
      <c r="P6428" t="s">
        <v>37995</v>
      </c>
      <c r="Q6428" t="s">
        <v>16727</v>
      </c>
    </row>
    <row r="6429" spans="12:17" x14ac:dyDescent="0.3">
      <c r="L6429">
        <v>6423</v>
      </c>
      <c r="M6429" t="s">
        <v>16729</v>
      </c>
      <c r="N6429" t="s">
        <v>14643</v>
      </c>
      <c r="O6429" t="s">
        <v>37996</v>
      </c>
      <c r="P6429" t="s">
        <v>37997</v>
      </c>
      <c r="Q6429" t="s">
        <v>16729</v>
      </c>
    </row>
    <row r="6430" spans="12:17" x14ac:dyDescent="0.3">
      <c r="L6430">
        <v>6424</v>
      </c>
      <c r="M6430" t="s">
        <v>16731</v>
      </c>
      <c r="N6430" t="s">
        <v>14645</v>
      </c>
      <c r="O6430" t="s">
        <v>37998</v>
      </c>
      <c r="P6430" t="s">
        <v>37999</v>
      </c>
      <c r="Q6430" t="s">
        <v>16731</v>
      </c>
    </row>
    <row r="6431" spans="12:17" x14ac:dyDescent="0.3">
      <c r="L6431">
        <v>6425</v>
      </c>
      <c r="M6431" t="s">
        <v>16733</v>
      </c>
      <c r="N6431" t="s">
        <v>14647</v>
      </c>
      <c r="O6431" t="s">
        <v>38000</v>
      </c>
      <c r="P6431" t="s">
        <v>38001</v>
      </c>
      <c r="Q6431" t="s">
        <v>16733</v>
      </c>
    </row>
    <row r="6432" spans="12:17" x14ac:dyDescent="0.3">
      <c r="L6432">
        <v>6426</v>
      </c>
      <c r="M6432" t="s">
        <v>16735</v>
      </c>
      <c r="N6432" t="s">
        <v>14649</v>
      </c>
      <c r="O6432" t="s">
        <v>38002</v>
      </c>
      <c r="P6432" t="s">
        <v>38003</v>
      </c>
      <c r="Q6432" t="s">
        <v>16735</v>
      </c>
    </row>
    <row r="6433" spans="12:17" x14ac:dyDescent="0.3">
      <c r="L6433">
        <v>6427</v>
      </c>
      <c r="M6433" t="s">
        <v>16737</v>
      </c>
      <c r="N6433" t="s">
        <v>14651</v>
      </c>
      <c r="O6433" t="s">
        <v>38004</v>
      </c>
      <c r="P6433" t="s">
        <v>38005</v>
      </c>
      <c r="Q6433" t="s">
        <v>16737</v>
      </c>
    </row>
    <row r="6434" spans="12:17" x14ac:dyDescent="0.3">
      <c r="L6434">
        <v>6428</v>
      </c>
      <c r="M6434" t="s">
        <v>16739</v>
      </c>
      <c r="N6434" t="s">
        <v>14653</v>
      </c>
      <c r="O6434" t="s">
        <v>38006</v>
      </c>
      <c r="P6434" t="s">
        <v>38007</v>
      </c>
      <c r="Q6434" t="s">
        <v>16739</v>
      </c>
    </row>
    <row r="6435" spans="12:17" x14ac:dyDescent="0.3">
      <c r="L6435">
        <v>6429</v>
      </c>
      <c r="M6435" t="s">
        <v>16741</v>
      </c>
      <c r="N6435" t="s">
        <v>14655</v>
      </c>
      <c r="O6435" t="s">
        <v>38008</v>
      </c>
      <c r="P6435" t="s">
        <v>38009</v>
      </c>
      <c r="Q6435" t="s">
        <v>16741</v>
      </c>
    </row>
    <row r="6436" spans="12:17" x14ac:dyDescent="0.3">
      <c r="L6436">
        <v>6430</v>
      </c>
      <c r="M6436" t="s">
        <v>38010</v>
      </c>
      <c r="N6436" t="s">
        <v>14656</v>
      </c>
      <c r="O6436" t="s">
        <v>38011</v>
      </c>
      <c r="P6436" t="s">
        <v>38012</v>
      </c>
      <c r="Q6436" t="s">
        <v>38010</v>
      </c>
    </row>
    <row r="6437" spans="12:17" x14ac:dyDescent="0.3">
      <c r="L6437">
        <v>6431</v>
      </c>
      <c r="M6437" t="s">
        <v>16744</v>
      </c>
      <c r="N6437" t="s">
        <v>14658</v>
      </c>
      <c r="O6437" t="s">
        <v>38013</v>
      </c>
      <c r="P6437" t="s">
        <v>38014</v>
      </c>
      <c r="Q6437" t="s">
        <v>16744</v>
      </c>
    </row>
    <row r="6438" spans="12:17" x14ac:dyDescent="0.3">
      <c r="L6438">
        <v>6432</v>
      </c>
      <c r="M6438" t="s">
        <v>16746</v>
      </c>
      <c r="N6438" t="s">
        <v>14660</v>
      </c>
      <c r="O6438" t="s">
        <v>38015</v>
      </c>
      <c r="P6438" t="s">
        <v>38016</v>
      </c>
      <c r="Q6438" t="s">
        <v>16746</v>
      </c>
    </row>
    <row r="6439" spans="12:17" x14ac:dyDescent="0.3">
      <c r="L6439">
        <v>6433</v>
      </c>
      <c r="M6439" t="s">
        <v>16748</v>
      </c>
      <c r="N6439" t="s">
        <v>14662</v>
      </c>
      <c r="O6439" t="s">
        <v>38017</v>
      </c>
      <c r="P6439" t="s">
        <v>38018</v>
      </c>
      <c r="Q6439" t="s">
        <v>16748</v>
      </c>
    </row>
    <row r="6440" spans="12:17" x14ac:dyDescent="0.3">
      <c r="L6440">
        <v>6434</v>
      </c>
      <c r="M6440" t="s">
        <v>16750</v>
      </c>
      <c r="N6440" t="s">
        <v>14664</v>
      </c>
      <c r="O6440" t="s">
        <v>38019</v>
      </c>
      <c r="P6440" t="s">
        <v>38020</v>
      </c>
      <c r="Q6440" t="s">
        <v>16750</v>
      </c>
    </row>
    <row r="6441" spans="12:17" x14ac:dyDescent="0.3">
      <c r="L6441">
        <v>6435</v>
      </c>
      <c r="M6441" t="s">
        <v>16752</v>
      </c>
      <c r="N6441" t="s">
        <v>14666</v>
      </c>
      <c r="O6441" t="s">
        <v>38021</v>
      </c>
      <c r="P6441" t="s">
        <v>38022</v>
      </c>
      <c r="Q6441" t="s">
        <v>16752</v>
      </c>
    </row>
    <row r="6442" spans="12:17" x14ac:dyDescent="0.3">
      <c r="L6442">
        <v>6436</v>
      </c>
      <c r="M6442" t="s">
        <v>16685</v>
      </c>
      <c r="N6442" t="s">
        <v>14599</v>
      </c>
      <c r="O6442" t="s">
        <v>38023</v>
      </c>
      <c r="P6442" t="s">
        <v>38024</v>
      </c>
      <c r="Q6442" t="s">
        <v>16685</v>
      </c>
    </row>
    <row r="6443" spans="12:17" x14ac:dyDescent="0.3">
      <c r="L6443">
        <v>6437</v>
      </c>
      <c r="M6443" t="s">
        <v>16754</v>
      </c>
      <c r="N6443" t="s">
        <v>14668</v>
      </c>
      <c r="O6443" t="s">
        <v>38025</v>
      </c>
      <c r="P6443" t="s">
        <v>38026</v>
      </c>
      <c r="Q6443" t="s">
        <v>16754</v>
      </c>
    </row>
    <row r="6444" spans="12:17" x14ac:dyDescent="0.3">
      <c r="L6444">
        <v>6438</v>
      </c>
      <c r="M6444" t="s">
        <v>16756</v>
      </c>
      <c r="N6444" t="s">
        <v>14670</v>
      </c>
      <c r="O6444" t="s">
        <v>38027</v>
      </c>
      <c r="P6444" t="s">
        <v>38028</v>
      </c>
      <c r="Q6444" t="s">
        <v>16756</v>
      </c>
    </row>
    <row r="6445" spans="12:17" x14ac:dyDescent="0.3">
      <c r="L6445">
        <v>6439</v>
      </c>
      <c r="M6445" t="s">
        <v>16758</v>
      </c>
      <c r="N6445" t="s">
        <v>14672</v>
      </c>
      <c r="O6445" t="s">
        <v>38029</v>
      </c>
      <c r="P6445" t="s">
        <v>38030</v>
      </c>
      <c r="Q6445" t="s">
        <v>16758</v>
      </c>
    </row>
    <row r="6446" spans="12:17" x14ac:dyDescent="0.3">
      <c r="L6446">
        <v>6440</v>
      </c>
      <c r="M6446" t="s">
        <v>16760</v>
      </c>
      <c r="N6446" t="s">
        <v>14674</v>
      </c>
      <c r="O6446" t="s">
        <v>38031</v>
      </c>
      <c r="P6446" t="s">
        <v>38032</v>
      </c>
      <c r="Q6446" t="s">
        <v>16760</v>
      </c>
    </row>
    <row r="6447" spans="12:17" x14ac:dyDescent="0.3">
      <c r="L6447">
        <v>6441</v>
      </c>
      <c r="M6447" t="s">
        <v>16762</v>
      </c>
      <c r="N6447" t="s">
        <v>14676</v>
      </c>
      <c r="O6447" t="s">
        <v>38033</v>
      </c>
      <c r="P6447" t="s">
        <v>38034</v>
      </c>
      <c r="Q6447" t="s">
        <v>16762</v>
      </c>
    </row>
    <row r="6448" spans="12:17" x14ac:dyDescent="0.3">
      <c r="L6448">
        <v>6442</v>
      </c>
      <c r="M6448" t="s">
        <v>16764</v>
      </c>
      <c r="N6448" t="s">
        <v>14678</v>
      </c>
      <c r="O6448" t="s">
        <v>38035</v>
      </c>
      <c r="P6448" t="s">
        <v>38036</v>
      </c>
      <c r="Q6448" t="s">
        <v>16764</v>
      </c>
    </row>
    <row r="6449" spans="12:17" x14ac:dyDescent="0.3">
      <c r="L6449">
        <v>6443</v>
      </c>
      <c r="M6449" t="s">
        <v>16766</v>
      </c>
      <c r="N6449" t="s">
        <v>14680</v>
      </c>
      <c r="O6449" t="s">
        <v>38037</v>
      </c>
      <c r="P6449" t="s">
        <v>38038</v>
      </c>
      <c r="Q6449" t="s">
        <v>16766</v>
      </c>
    </row>
    <row r="6450" spans="12:17" x14ac:dyDescent="0.3">
      <c r="L6450">
        <v>6444</v>
      </c>
      <c r="M6450" t="s">
        <v>16768</v>
      </c>
      <c r="N6450" t="s">
        <v>14682</v>
      </c>
      <c r="O6450" t="s">
        <v>38039</v>
      </c>
      <c r="P6450" t="s">
        <v>38040</v>
      </c>
      <c r="Q6450" t="s">
        <v>16768</v>
      </c>
    </row>
    <row r="6451" spans="12:17" x14ac:dyDescent="0.3">
      <c r="L6451">
        <v>6445</v>
      </c>
      <c r="M6451" t="s">
        <v>16770</v>
      </c>
      <c r="N6451" t="s">
        <v>14684</v>
      </c>
      <c r="O6451" t="s">
        <v>38041</v>
      </c>
      <c r="P6451" t="s">
        <v>38042</v>
      </c>
      <c r="Q6451" t="s">
        <v>16770</v>
      </c>
    </row>
    <row r="6452" spans="12:17" x14ac:dyDescent="0.3">
      <c r="L6452">
        <v>6446</v>
      </c>
      <c r="M6452" t="s">
        <v>16772</v>
      </c>
      <c r="N6452" t="s">
        <v>14686</v>
      </c>
      <c r="O6452" t="s">
        <v>38043</v>
      </c>
      <c r="P6452" t="s">
        <v>38044</v>
      </c>
      <c r="Q6452" t="s">
        <v>16772</v>
      </c>
    </row>
    <row r="6453" spans="12:17" x14ac:dyDescent="0.3">
      <c r="L6453">
        <v>6447</v>
      </c>
      <c r="M6453" t="s">
        <v>16774</v>
      </c>
      <c r="N6453" t="s">
        <v>14688</v>
      </c>
      <c r="O6453" t="s">
        <v>38045</v>
      </c>
      <c r="P6453" t="s">
        <v>38046</v>
      </c>
      <c r="Q6453" t="s">
        <v>16774</v>
      </c>
    </row>
    <row r="6454" spans="12:17" x14ac:dyDescent="0.3">
      <c r="L6454">
        <v>6448</v>
      </c>
      <c r="M6454" t="s">
        <v>16776</v>
      </c>
      <c r="N6454" t="s">
        <v>14690</v>
      </c>
      <c r="O6454" t="s">
        <v>38047</v>
      </c>
      <c r="P6454" t="s">
        <v>38048</v>
      </c>
      <c r="Q6454" t="s">
        <v>16776</v>
      </c>
    </row>
    <row r="6455" spans="12:17" x14ac:dyDescent="0.3">
      <c r="L6455">
        <v>6449</v>
      </c>
      <c r="M6455" t="s">
        <v>16778</v>
      </c>
      <c r="N6455" t="s">
        <v>14692</v>
      </c>
      <c r="O6455" t="s">
        <v>38049</v>
      </c>
      <c r="P6455" t="s">
        <v>38050</v>
      </c>
      <c r="Q6455" t="s">
        <v>16778</v>
      </c>
    </row>
    <row r="6456" spans="12:17" x14ac:dyDescent="0.3">
      <c r="L6456">
        <v>6450</v>
      </c>
      <c r="M6456" t="s">
        <v>16780</v>
      </c>
      <c r="N6456" t="s">
        <v>14694</v>
      </c>
      <c r="O6456" t="s">
        <v>38051</v>
      </c>
      <c r="P6456" t="s">
        <v>38052</v>
      </c>
      <c r="Q6456" t="s">
        <v>16780</v>
      </c>
    </row>
    <row r="6457" spans="12:17" x14ac:dyDescent="0.3">
      <c r="L6457">
        <v>6451</v>
      </c>
      <c r="M6457" t="s">
        <v>16782</v>
      </c>
      <c r="N6457" t="s">
        <v>14696</v>
      </c>
      <c r="O6457" t="s">
        <v>38053</v>
      </c>
      <c r="P6457" t="s">
        <v>38054</v>
      </c>
      <c r="Q6457" t="s">
        <v>16782</v>
      </c>
    </row>
    <row r="6458" spans="12:17" x14ac:dyDescent="0.3">
      <c r="L6458">
        <v>6452</v>
      </c>
      <c r="M6458" t="s">
        <v>16784</v>
      </c>
      <c r="N6458" t="s">
        <v>14698</v>
      </c>
      <c r="O6458" t="s">
        <v>38055</v>
      </c>
      <c r="P6458" t="s">
        <v>38056</v>
      </c>
      <c r="Q6458" t="s">
        <v>16784</v>
      </c>
    </row>
    <row r="6459" spans="12:17" x14ac:dyDescent="0.3">
      <c r="L6459">
        <v>6453</v>
      </c>
      <c r="M6459" t="s">
        <v>16786</v>
      </c>
      <c r="N6459" t="s">
        <v>14700</v>
      </c>
      <c r="O6459" t="s">
        <v>38057</v>
      </c>
      <c r="P6459" t="s">
        <v>38058</v>
      </c>
      <c r="Q6459" t="s">
        <v>16786</v>
      </c>
    </row>
    <row r="6460" spans="12:17" x14ac:dyDescent="0.3">
      <c r="L6460">
        <v>6454</v>
      </c>
      <c r="M6460" t="s">
        <v>16788</v>
      </c>
      <c r="N6460" t="s">
        <v>14702</v>
      </c>
      <c r="O6460" t="s">
        <v>38059</v>
      </c>
      <c r="P6460" t="s">
        <v>38060</v>
      </c>
      <c r="Q6460" t="s">
        <v>16788</v>
      </c>
    </row>
    <row r="6461" spans="12:17" x14ac:dyDescent="0.3">
      <c r="L6461">
        <v>6455</v>
      </c>
      <c r="M6461" t="s">
        <v>16790</v>
      </c>
      <c r="N6461" t="s">
        <v>14704</v>
      </c>
      <c r="O6461" t="s">
        <v>38061</v>
      </c>
      <c r="P6461" t="s">
        <v>38062</v>
      </c>
      <c r="Q6461" t="s">
        <v>16790</v>
      </c>
    </row>
    <row r="6462" spans="12:17" x14ac:dyDescent="0.3">
      <c r="L6462">
        <v>6456</v>
      </c>
      <c r="M6462" t="s">
        <v>16792</v>
      </c>
      <c r="N6462" t="s">
        <v>14706</v>
      </c>
      <c r="O6462" t="s">
        <v>38063</v>
      </c>
      <c r="P6462" t="s">
        <v>38064</v>
      </c>
      <c r="Q6462" t="s">
        <v>16792</v>
      </c>
    </row>
    <row r="6463" spans="12:17" x14ac:dyDescent="0.3">
      <c r="L6463">
        <v>6457</v>
      </c>
      <c r="M6463" t="s">
        <v>16794</v>
      </c>
      <c r="N6463" t="s">
        <v>14708</v>
      </c>
      <c r="O6463" t="s">
        <v>38065</v>
      </c>
      <c r="P6463" t="s">
        <v>38066</v>
      </c>
      <c r="Q6463" t="s">
        <v>16794</v>
      </c>
    </row>
    <row r="6464" spans="12:17" x14ac:dyDescent="0.3">
      <c r="L6464">
        <v>6458</v>
      </c>
      <c r="M6464" t="s">
        <v>16796</v>
      </c>
      <c r="N6464" t="s">
        <v>14710</v>
      </c>
      <c r="O6464" t="s">
        <v>38067</v>
      </c>
      <c r="P6464" t="s">
        <v>38068</v>
      </c>
      <c r="Q6464" t="s">
        <v>16796</v>
      </c>
    </row>
    <row r="6465" spans="12:17" x14ac:dyDescent="0.3">
      <c r="L6465">
        <v>6459</v>
      </c>
      <c r="M6465" t="s">
        <v>16798</v>
      </c>
      <c r="N6465" t="s">
        <v>14712</v>
      </c>
      <c r="O6465" t="s">
        <v>38069</v>
      </c>
      <c r="P6465" t="s">
        <v>38070</v>
      </c>
      <c r="Q6465" t="s">
        <v>16798</v>
      </c>
    </row>
    <row r="6466" spans="12:17" x14ac:dyDescent="0.3">
      <c r="L6466">
        <v>6460</v>
      </c>
      <c r="M6466" t="s">
        <v>16800</v>
      </c>
      <c r="N6466" t="s">
        <v>14714</v>
      </c>
      <c r="O6466" t="s">
        <v>38071</v>
      </c>
      <c r="P6466" t="s">
        <v>38072</v>
      </c>
      <c r="Q6466" t="s">
        <v>16800</v>
      </c>
    </row>
    <row r="6467" spans="12:17" x14ac:dyDescent="0.3">
      <c r="L6467">
        <v>6461</v>
      </c>
      <c r="M6467" t="s">
        <v>16802</v>
      </c>
      <c r="N6467" t="s">
        <v>14716</v>
      </c>
      <c r="O6467" t="s">
        <v>38073</v>
      </c>
      <c r="P6467" t="s">
        <v>38074</v>
      </c>
      <c r="Q6467" t="s">
        <v>16802</v>
      </c>
    </row>
    <row r="6468" spans="12:17" x14ac:dyDescent="0.3">
      <c r="L6468">
        <v>6462</v>
      </c>
      <c r="M6468" t="s">
        <v>27236</v>
      </c>
      <c r="N6468" t="s">
        <v>14717</v>
      </c>
      <c r="O6468" t="s">
        <v>38075</v>
      </c>
      <c r="P6468" t="s">
        <v>38076</v>
      </c>
      <c r="Q6468" t="s">
        <v>27236</v>
      </c>
    </row>
    <row r="6469" spans="12:17" x14ac:dyDescent="0.3">
      <c r="L6469">
        <v>6463</v>
      </c>
      <c r="M6469" t="s">
        <v>27237</v>
      </c>
      <c r="N6469" t="s">
        <v>14718</v>
      </c>
      <c r="O6469" t="s">
        <v>38077</v>
      </c>
      <c r="P6469" t="s">
        <v>38078</v>
      </c>
      <c r="Q6469" t="s">
        <v>27237</v>
      </c>
    </row>
    <row r="6470" spans="12:17" x14ac:dyDescent="0.3">
      <c r="L6470">
        <v>6464</v>
      </c>
      <c r="M6470" t="s">
        <v>27238</v>
      </c>
      <c r="N6470" t="s">
        <v>14719</v>
      </c>
      <c r="O6470" t="s">
        <v>38079</v>
      </c>
      <c r="P6470" t="s">
        <v>38080</v>
      </c>
      <c r="Q6470" t="s">
        <v>27238</v>
      </c>
    </row>
    <row r="6471" spans="12:17" x14ac:dyDescent="0.3">
      <c r="L6471">
        <v>6465</v>
      </c>
      <c r="M6471" t="s">
        <v>16807</v>
      </c>
      <c r="N6471" t="s">
        <v>14721</v>
      </c>
      <c r="O6471" t="s">
        <v>38081</v>
      </c>
      <c r="P6471" t="s">
        <v>38082</v>
      </c>
      <c r="Q6471" t="s">
        <v>16807</v>
      </c>
    </row>
    <row r="6472" spans="12:17" x14ac:dyDescent="0.3">
      <c r="L6472">
        <v>6466</v>
      </c>
      <c r="M6472" t="s">
        <v>16809</v>
      </c>
      <c r="N6472" t="s">
        <v>14723</v>
      </c>
      <c r="O6472" t="s">
        <v>38083</v>
      </c>
      <c r="P6472" t="s">
        <v>38084</v>
      </c>
      <c r="Q6472" t="s">
        <v>16809</v>
      </c>
    </row>
    <row r="6473" spans="12:17" x14ac:dyDescent="0.3">
      <c r="L6473">
        <v>6467</v>
      </c>
      <c r="M6473" t="s">
        <v>16811</v>
      </c>
      <c r="N6473" t="s">
        <v>14725</v>
      </c>
      <c r="O6473" t="s">
        <v>38085</v>
      </c>
      <c r="P6473" t="s">
        <v>38086</v>
      </c>
      <c r="Q6473" t="s">
        <v>16811</v>
      </c>
    </row>
    <row r="6474" spans="12:17" x14ac:dyDescent="0.3">
      <c r="L6474">
        <v>6468</v>
      </c>
      <c r="M6474" t="s">
        <v>16813</v>
      </c>
      <c r="N6474" t="s">
        <v>14727</v>
      </c>
      <c r="O6474" t="s">
        <v>38087</v>
      </c>
      <c r="P6474" t="s">
        <v>38088</v>
      </c>
      <c r="Q6474" t="s">
        <v>16813</v>
      </c>
    </row>
    <row r="6475" spans="12:17" x14ac:dyDescent="0.3">
      <c r="L6475">
        <v>6469</v>
      </c>
      <c r="M6475" t="s">
        <v>16815</v>
      </c>
      <c r="N6475" t="s">
        <v>14729</v>
      </c>
      <c r="O6475" t="s">
        <v>38089</v>
      </c>
      <c r="P6475" t="s">
        <v>38090</v>
      </c>
      <c r="Q6475" t="s">
        <v>16815</v>
      </c>
    </row>
    <row r="6476" spans="12:17" x14ac:dyDescent="0.3">
      <c r="L6476">
        <v>6470</v>
      </c>
      <c r="M6476" t="s">
        <v>16817</v>
      </c>
      <c r="N6476" t="s">
        <v>14731</v>
      </c>
      <c r="O6476" t="s">
        <v>38091</v>
      </c>
      <c r="P6476" t="s">
        <v>38092</v>
      </c>
      <c r="Q6476" t="s">
        <v>16817</v>
      </c>
    </row>
    <row r="6477" spans="12:17" x14ac:dyDescent="0.3">
      <c r="L6477">
        <v>6471</v>
      </c>
      <c r="M6477" t="s">
        <v>16819</v>
      </c>
      <c r="N6477" t="s">
        <v>14733</v>
      </c>
      <c r="O6477" t="s">
        <v>38093</v>
      </c>
      <c r="P6477" t="s">
        <v>38094</v>
      </c>
      <c r="Q6477" t="s">
        <v>16819</v>
      </c>
    </row>
    <row r="6478" spans="12:17" x14ac:dyDescent="0.3">
      <c r="L6478">
        <v>6472</v>
      </c>
      <c r="M6478" t="s">
        <v>16821</v>
      </c>
      <c r="N6478" t="s">
        <v>14729</v>
      </c>
      <c r="O6478" t="s">
        <v>38095</v>
      </c>
      <c r="P6478" t="s">
        <v>38096</v>
      </c>
      <c r="Q6478" t="s">
        <v>16821</v>
      </c>
    </row>
    <row r="6479" spans="12:17" x14ac:dyDescent="0.3">
      <c r="L6479">
        <v>6473</v>
      </c>
      <c r="M6479" t="s">
        <v>16822</v>
      </c>
      <c r="N6479" t="s">
        <v>14731</v>
      </c>
      <c r="O6479" t="s">
        <v>38097</v>
      </c>
      <c r="P6479" t="s">
        <v>38098</v>
      </c>
      <c r="Q6479" t="s">
        <v>16822</v>
      </c>
    </row>
    <row r="6480" spans="12:17" x14ac:dyDescent="0.3">
      <c r="L6480">
        <v>6474</v>
      </c>
      <c r="M6480" t="s">
        <v>16823</v>
      </c>
      <c r="N6480" t="s">
        <v>14737</v>
      </c>
      <c r="O6480" t="s">
        <v>38099</v>
      </c>
      <c r="P6480" t="s">
        <v>38100</v>
      </c>
      <c r="Q6480" t="s">
        <v>16823</v>
      </c>
    </row>
    <row r="6481" spans="12:17" x14ac:dyDescent="0.3">
      <c r="L6481">
        <v>6475</v>
      </c>
      <c r="M6481" t="s">
        <v>16825</v>
      </c>
      <c r="N6481" t="s">
        <v>14739</v>
      </c>
      <c r="O6481" t="s">
        <v>38101</v>
      </c>
      <c r="P6481" t="s">
        <v>38102</v>
      </c>
      <c r="Q6481" t="s">
        <v>16825</v>
      </c>
    </row>
    <row r="6482" spans="12:17" x14ac:dyDescent="0.3">
      <c r="L6482">
        <v>6476</v>
      </c>
      <c r="M6482" t="s">
        <v>16827</v>
      </c>
      <c r="N6482" t="s">
        <v>14741</v>
      </c>
      <c r="O6482" t="s">
        <v>16829</v>
      </c>
      <c r="P6482" t="s">
        <v>38103</v>
      </c>
      <c r="Q6482" t="s">
        <v>16827</v>
      </c>
    </row>
    <row r="6483" spans="12:17" x14ac:dyDescent="0.3">
      <c r="L6483">
        <v>6477</v>
      </c>
      <c r="M6483" t="s">
        <v>16830</v>
      </c>
      <c r="N6483" t="s">
        <v>14744</v>
      </c>
      <c r="O6483" t="s">
        <v>16832</v>
      </c>
      <c r="P6483" t="s">
        <v>38104</v>
      </c>
      <c r="Q6483" t="s">
        <v>16830</v>
      </c>
    </row>
    <row r="6484" spans="12:17" x14ac:dyDescent="0.3">
      <c r="L6484">
        <v>6478</v>
      </c>
      <c r="M6484" t="s">
        <v>16833</v>
      </c>
      <c r="N6484" t="s">
        <v>14747</v>
      </c>
      <c r="O6484" t="s">
        <v>16835</v>
      </c>
      <c r="P6484" t="s">
        <v>38105</v>
      </c>
      <c r="Q6484" t="s">
        <v>16833</v>
      </c>
    </row>
    <row r="6485" spans="12:17" x14ac:dyDescent="0.3">
      <c r="L6485">
        <v>6479</v>
      </c>
      <c r="M6485" t="s">
        <v>16836</v>
      </c>
      <c r="N6485" t="s">
        <v>14750</v>
      </c>
      <c r="O6485" t="s">
        <v>16838</v>
      </c>
      <c r="P6485" t="s">
        <v>38106</v>
      </c>
      <c r="Q6485" t="s">
        <v>16836</v>
      </c>
    </row>
    <row r="6486" spans="12:17" x14ac:dyDescent="0.3">
      <c r="L6486">
        <v>6480</v>
      </c>
      <c r="M6486" t="s">
        <v>16839</v>
      </c>
      <c r="N6486" t="s">
        <v>14753</v>
      </c>
      <c r="O6486" t="s">
        <v>16841</v>
      </c>
      <c r="P6486" t="s">
        <v>38107</v>
      </c>
      <c r="Q6486" t="s">
        <v>16839</v>
      </c>
    </row>
    <row r="6487" spans="12:17" x14ac:dyDescent="0.3">
      <c r="L6487">
        <v>6481</v>
      </c>
      <c r="M6487" t="s">
        <v>16842</v>
      </c>
      <c r="N6487" t="s">
        <v>38108</v>
      </c>
      <c r="O6487" t="s">
        <v>38109</v>
      </c>
      <c r="P6487" t="s">
        <v>26333</v>
      </c>
      <c r="Q6487" t="s">
        <v>16842</v>
      </c>
    </row>
    <row r="6488" spans="12:17" x14ac:dyDescent="0.3">
      <c r="L6488">
        <v>6482</v>
      </c>
      <c r="M6488" t="s">
        <v>3849</v>
      </c>
      <c r="N6488" t="s">
        <v>28390</v>
      </c>
      <c r="O6488" t="s">
        <v>3850</v>
      </c>
      <c r="P6488" t="s">
        <v>38110</v>
      </c>
      <c r="Q6488" t="s">
        <v>3849</v>
      </c>
    </row>
    <row r="6489" spans="12:17" x14ac:dyDescent="0.3">
      <c r="L6489">
        <v>6483</v>
      </c>
      <c r="M6489" t="s">
        <v>3851</v>
      </c>
      <c r="N6489" t="s">
        <v>28392</v>
      </c>
      <c r="O6489" t="s">
        <v>3852</v>
      </c>
      <c r="P6489" t="s">
        <v>38111</v>
      </c>
      <c r="Q6489" t="s">
        <v>3851</v>
      </c>
    </row>
    <row r="6490" spans="12:17" x14ac:dyDescent="0.3">
      <c r="L6490">
        <v>6484</v>
      </c>
      <c r="M6490" t="s">
        <v>16847</v>
      </c>
      <c r="N6490" t="s">
        <v>14761</v>
      </c>
      <c r="O6490" t="s">
        <v>26334</v>
      </c>
      <c r="P6490" t="s">
        <v>38112</v>
      </c>
      <c r="Q6490" t="s">
        <v>16847</v>
      </c>
    </row>
    <row r="6491" spans="12:17" x14ac:dyDescent="0.3">
      <c r="L6491">
        <v>6485</v>
      </c>
      <c r="M6491" t="s">
        <v>16849</v>
      </c>
      <c r="N6491" t="s">
        <v>14763</v>
      </c>
      <c r="O6491" t="s">
        <v>26335</v>
      </c>
      <c r="P6491" t="s">
        <v>38113</v>
      </c>
      <c r="Q6491" t="s">
        <v>16849</v>
      </c>
    </row>
    <row r="6492" spans="12:17" x14ac:dyDescent="0.3">
      <c r="L6492">
        <v>6486</v>
      </c>
      <c r="M6492" t="s">
        <v>16851</v>
      </c>
      <c r="N6492" t="s">
        <v>14765</v>
      </c>
      <c r="O6492" t="s">
        <v>26336</v>
      </c>
      <c r="P6492" t="s">
        <v>38114</v>
      </c>
      <c r="Q6492" t="s">
        <v>16851</v>
      </c>
    </row>
    <row r="6493" spans="12:17" x14ac:dyDescent="0.3">
      <c r="L6493">
        <v>6487</v>
      </c>
      <c r="M6493" t="s">
        <v>16853</v>
      </c>
      <c r="N6493" t="s">
        <v>26271</v>
      </c>
      <c r="O6493" t="s">
        <v>16854</v>
      </c>
      <c r="P6493" t="s">
        <v>38115</v>
      </c>
      <c r="Q6493" t="s">
        <v>16853</v>
      </c>
    </row>
    <row r="6494" spans="12:17" x14ac:dyDescent="0.3">
      <c r="L6494">
        <v>6488</v>
      </c>
      <c r="M6494" t="s">
        <v>16855</v>
      </c>
      <c r="N6494" t="s">
        <v>26272</v>
      </c>
      <c r="O6494" t="s">
        <v>16856</v>
      </c>
      <c r="P6494" t="s">
        <v>38116</v>
      </c>
      <c r="Q6494" t="s">
        <v>16855</v>
      </c>
    </row>
    <row r="6495" spans="12:17" x14ac:dyDescent="0.3">
      <c r="L6495">
        <v>6489</v>
      </c>
      <c r="M6495" t="s">
        <v>16857</v>
      </c>
      <c r="N6495" t="s">
        <v>26273</v>
      </c>
      <c r="O6495" t="s">
        <v>16858</v>
      </c>
      <c r="P6495" t="s">
        <v>38117</v>
      </c>
      <c r="Q6495" t="s">
        <v>16857</v>
      </c>
    </row>
    <row r="6496" spans="12:17" x14ac:dyDescent="0.3">
      <c r="L6496">
        <v>6490</v>
      </c>
      <c r="M6496" t="s">
        <v>16859</v>
      </c>
      <c r="N6496" t="s">
        <v>14773</v>
      </c>
      <c r="O6496" t="s">
        <v>16861</v>
      </c>
      <c r="P6496" t="s">
        <v>38118</v>
      </c>
      <c r="Q6496" t="s">
        <v>16859</v>
      </c>
    </row>
    <row r="6497" spans="12:17" x14ac:dyDescent="0.3">
      <c r="L6497">
        <v>6491</v>
      </c>
      <c r="M6497" t="s">
        <v>16862</v>
      </c>
      <c r="N6497" t="s">
        <v>38119</v>
      </c>
      <c r="O6497" t="s">
        <v>16863</v>
      </c>
      <c r="P6497" t="s">
        <v>38120</v>
      </c>
      <c r="Q6497" t="s">
        <v>16862</v>
      </c>
    </row>
    <row r="6498" spans="12:17" x14ac:dyDescent="0.3">
      <c r="L6498">
        <v>6492</v>
      </c>
      <c r="M6498" t="s">
        <v>38121</v>
      </c>
      <c r="N6498" t="s">
        <v>38122</v>
      </c>
      <c r="O6498" t="s">
        <v>38123</v>
      </c>
      <c r="P6498" t="s">
        <v>38124</v>
      </c>
      <c r="Q6498" t="s">
        <v>38121</v>
      </c>
    </row>
    <row r="6499" spans="12:17" x14ac:dyDescent="0.3">
      <c r="L6499">
        <v>6493</v>
      </c>
      <c r="M6499" t="s">
        <v>16864</v>
      </c>
      <c r="N6499" t="s">
        <v>14778</v>
      </c>
      <c r="O6499" t="s">
        <v>16866</v>
      </c>
      <c r="P6499" t="s">
        <v>38125</v>
      </c>
      <c r="Q6499" t="s">
        <v>16864</v>
      </c>
    </row>
    <row r="6500" spans="12:17" x14ac:dyDescent="0.3">
      <c r="L6500">
        <v>6494</v>
      </c>
      <c r="M6500" t="s">
        <v>16867</v>
      </c>
      <c r="N6500" t="s">
        <v>14781</v>
      </c>
      <c r="O6500" t="s">
        <v>38126</v>
      </c>
      <c r="P6500" t="s">
        <v>38127</v>
      </c>
      <c r="Q6500" t="s">
        <v>16867</v>
      </c>
    </row>
    <row r="6501" spans="12:17" x14ac:dyDescent="0.3">
      <c r="L6501">
        <v>6495</v>
      </c>
      <c r="M6501" t="s">
        <v>16869</v>
      </c>
      <c r="N6501" t="s">
        <v>14783</v>
      </c>
      <c r="O6501" t="s">
        <v>38128</v>
      </c>
      <c r="P6501" t="s">
        <v>38129</v>
      </c>
      <c r="Q6501" t="s">
        <v>16869</v>
      </c>
    </row>
    <row r="6502" spans="12:17" x14ac:dyDescent="0.3">
      <c r="L6502">
        <v>6496</v>
      </c>
      <c r="M6502" t="s">
        <v>16871</v>
      </c>
      <c r="N6502" t="s">
        <v>14785</v>
      </c>
      <c r="O6502" t="s">
        <v>16873</v>
      </c>
      <c r="P6502" t="s">
        <v>38130</v>
      </c>
      <c r="Q6502" t="s">
        <v>16871</v>
      </c>
    </row>
    <row r="6503" spans="12:17" x14ac:dyDescent="0.3">
      <c r="L6503">
        <v>6497</v>
      </c>
      <c r="M6503" t="s">
        <v>16874</v>
      </c>
      <c r="N6503" t="s">
        <v>14788</v>
      </c>
      <c r="O6503" t="s">
        <v>16876</v>
      </c>
      <c r="P6503" t="s">
        <v>38131</v>
      </c>
      <c r="Q6503" t="s">
        <v>16874</v>
      </c>
    </row>
    <row r="6504" spans="12:17" x14ac:dyDescent="0.3">
      <c r="L6504">
        <v>6498</v>
      </c>
      <c r="M6504" t="s">
        <v>16877</v>
      </c>
      <c r="N6504" t="s">
        <v>14791</v>
      </c>
      <c r="O6504" t="s">
        <v>16879</v>
      </c>
      <c r="P6504" t="s">
        <v>38132</v>
      </c>
      <c r="Q6504" t="s">
        <v>16877</v>
      </c>
    </row>
    <row r="6505" spans="12:17" x14ac:dyDescent="0.3">
      <c r="L6505">
        <v>6499</v>
      </c>
      <c r="M6505" t="s">
        <v>3831</v>
      </c>
      <c r="N6505" t="s">
        <v>28415</v>
      </c>
      <c r="O6505" t="s">
        <v>3832</v>
      </c>
      <c r="P6505" t="s">
        <v>38133</v>
      </c>
      <c r="Q6505" t="s">
        <v>3831</v>
      </c>
    </row>
    <row r="6506" spans="12:17" x14ac:dyDescent="0.3">
      <c r="L6506">
        <v>6500</v>
      </c>
      <c r="M6506" t="s">
        <v>3833</v>
      </c>
      <c r="N6506" t="s">
        <v>28417</v>
      </c>
      <c r="O6506" t="s">
        <v>3834</v>
      </c>
      <c r="P6506" t="s">
        <v>38134</v>
      </c>
      <c r="Q6506" t="s">
        <v>3833</v>
      </c>
    </row>
    <row r="6507" spans="12:17" x14ac:dyDescent="0.3">
      <c r="L6507">
        <v>6501</v>
      </c>
      <c r="M6507" t="s">
        <v>3835</v>
      </c>
      <c r="N6507" t="s">
        <v>28419</v>
      </c>
      <c r="O6507" t="s">
        <v>3836</v>
      </c>
      <c r="P6507" t="s">
        <v>38135</v>
      </c>
      <c r="Q6507" t="s">
        <v>3835</v>
      </c>
    </row>
    <row r="6508" spans="12:17" x14ac:dyDescent="0.3">
      <c r="L6508">
        <v>6502</v>
      </c>
      <c r="M6508" t="s">
        <v>3837</v>
      </c>
      <c r="N6508" t="s">
        <v>28421</v>
      </c>
      <c r="O6508" t="s">
        <v>3838</v>
      </c>
      <c r="P6508" t="s">
        <v>38136</v>
      </c>
      <c r="Q6508" t="s">
        <v>3837</v>
      </c>
    </row>
    <row r="6509" spans="12:17" x14ac:dyDescent="0.3">
      <c r="L6509">
        <v>6503</v>
      </c>
      <c r="M6509" t="s">
        <v>3839</v>
      </c>
      <c r="N6509" t="s">
        <v>28423</v>
      </c>
      <c r="O6509" t="s">
        <v>3840</v>
      </c>
      <c r="P6509" t="s">
        <v>38137</v>
      </c>
      <c r="Q6509" t="s">
        <v>3839</v>
      </c>
    </row>
    <row r="6510" spans="12:17" x14ac:dyDescent="0.3">
      <c r="L6510">
        <v>6504</v>
      </c>
      <c r="M6510" t="s">
        <v>3841</v>
      </c>
      <c r="N6510" t="s">
        <v>28425</v>
      </c>
      <c r="O6510" t="s">
        <v>3842</v>
      </c>
      <c r="P6510" t="s">
        <v>38138</v>
      </c>
      <c r="Q6510" t="s">
        <v>3841</v>
      </c>
    </row>
    <row r="6511" spans="12:17" x14ac:dyDescent="0.3">
      <c r="L6511">
        <v>6505</v>
      </c>
      <c r="M6511" t="s">
        <v>3843</v>
      </c>
      <c r="N6511" t="s">
        <v>28427</v>
      </c>
      <c r="O6511" t="s">
        <v>3844</v>
      </c>
      <c r="P6511" t="s">
        <v>38139</v>
      </c>
      <c r="Q6511" t="s">
        <v>3843</v>
      </c>
    </row>
    <row r="6512" spans="12:17" x14ac:dyDescent="0.3">
      <c r="L6512">
        <v>6506</v>
      </c>
      <c r="M6512" t="s">
        <v>3845</v>
      </c>
      <c r="N6512" t="s">
        <v>28429</v>
      </c>
      <c r="O6512" t="s">
        <v>3846</v>
      </c>
      <c r="P6512" t="s">
        <v>38140</v>
      </c>
      <c r="Q6512" t="s">
        <v>3845</v>
      </c>
    </row>
    <row r="6513" spans="12:17" x14ac:dyDescent="0.3">
      <c r="L6513">
        <v>6507</v>
      </c>
      <c r="M6513" t="s">
        <v>3847</v>
      </c>
      <c r="N6513" t="s">
        <v>28431</v>
      </c>
      <c r="O6513" t="s">
        <v>3848</v>
      </c>
      <c r="P6513" t="s">
        <v>38141</v>
      </c>
      <c r="Q6513" t="s">
        <v>3847</v>
      </c>
    </row>
    <row r="6514" spans="12:17" x14ac:dyDescent="0.3">
      <c r="L6514">
        <v>6508</v>
      </c>
      <c r="M6514" t="s">
        <v>3849</v>
      </c>
      <c r="N6514" t="s">
        <v>28390</v>
      </c>
      <c r="O6514" t="s">
        <v>3850</v>
      </c>
      <c r="P6514" t="s">
        <v>38142</v>
      </c>
      <c r="Q6514" t="s">
        <v>3849</v>
      </c>
    </row>
    <row r="6515" spans="12:17" x14ac:dyDescent="0.3">
      <c r="L6515">
        <v>6509</v>
      </c>
      <c r="M6515" t="s">
        <v>3851</v>
      </c>
      <c r="N6515" t="s">
        <v>28392</v>
      </c>
      <c r="O6515" t="s">
        <v>3852</v>
      </c>
      <c r="P6515" t="s">
        <v>38143</v>
      </c>
      <c r="Q6515" t="s">
        <v>3851</v>
      </c>
    </row>
    <row r="6516" spans="12:17" x14ac:dyDescent="0.3">
      <c r="L6516">
        <v>6510</v>
      </c>
      <c r="M6516" t="s">
        <v>16880</v>
      </c>
      <c r="N6516" t="s">
        <v>684</v>
      </c>
      <c r="O6516" t="s">
        <v>16882</v>
      </c>
      <c r="P6516" t="s">
        <v>38144</v>
      </c>
      <c r="Q6516" t="s">
        <v>16880</v>
      </c>
    </row>
    <row r="6517" spans="12:17" x14ac:dyDescent="0.3">
      <c r="L6517">
        <v>6511</v>
      </c>
      <c r="M6517" t="s">
        <v>16883</v>
      </c>
      <c r="N6517" t="s">
        <v>14795</v>
      </c>
      <c r="O6517" t="s">
        <v>16885</v>
      </c>
      <c r="P6517" t="s">
        <v>38145</v>
      </c>
      <c r="Q6517" t="s">
        <v>16883</v>
      </c>
    </row>
    <row r="6518" spans="12:17" x14ac:dyDescent="0.3">
      <c r="L6518">
        <v>6512</v>
      </c>
      <c r="M6518" t="s">
        <v>16886</v>
      </c>
      <c r="N6518" t="s">
        <v>14798</v>
      </c>
      <c r="O6518" t="s">
        <v>16888</v>
      </c>
      <c r="P6518" t="s">
        <v>38146</v>
      </c>
      <c r="Q6518" t="s">
        <v>16886</v>
      </c>
    </row>
    <row r="6519" spans="12:17" x14ac:dyDescent="0.3">
      <c r="L6519">
        <v>6513</v>
      </c>
      <c r="M6519" t="s">
        <v>38147</v>
      </c>
      <c r="N6519" t="s">
        <v>14800</v>
      </c>
      <c r="O6519" t="s">
        <v>16890</v>
      </c>
      <c r="P6519" t="s">
        <v>38148</v>
      </c>
      <c r="Q6519" t="s">
        <v>38147</v>
      </c>
    </row>
    <row r="6520" spans="12:17" x14ac:dyDescent="0.3">
      <c r="L6520">
        <v>6514</v>
      </c>
      <c r="M6520" t="s">
        <v>16891</v>
      </c>
      <c r="N6520" t="s">
        <v>14803</v>
      </c>
      <c r="O6520" t="s">
        <v>16893</v>
      </c>
      <c r="P6520" t="s">
        <v>38149</v>
      </c>
      <c r="Q6520" t="s">
        <v>16891</v>
      </c>
    </row>
    <row r="6521" spans="12:17" x14ac:dyDescent="0.3">
      <c r="L6521">
        <v>6515</v>
      </c>
      <c r="M6521" t="s">
        <v>16894</v>
      </c>
      <c r="N6521" t="s">
        <v>14806</v>
      </c>
      <c r="O6521" t="s">
        <v>16896</v>
      </c>
      <c r="P6521" t="s">
        <v>38150</v>
      </c>
      <c r="Q6521" t="s">
        <v>16894</v>
      </c>
    </row>
    <row r="6522" spans="12:17" x14ac:dyDescent="0.3">
      <c r="L6522">
        <v>6516</v>
      </c>
      <c r="M6522" t="s">
        <v>16897</v>
      </c>
      <c r="N6522" t="s">
        <v>14809</v>
      </c>
      <c r="O6522" t="s">
        <v>16899</v>
      </c>
      <c r="P6522" t="s">
        <v>38151</v>
      </c>
      <c r="Q6522" t="s">
        <v>16897</v>
      </c>
    </row>
    <row r="6523" spans="12:17" x14ac:dyDescent="0.3">
      <c r="L6523">
        <v>6517</v>
      </c>
      <c r="M6523" t="s">
        <v>16900</v>
      </c>
      <c r="N6523" t="s">
        <v>14812</v>
      </c>
      <c r="O6523" t="s">
        <v>16902</v>
      </c>
      <c r="P6523" t="s">
        <v>38152</v>
      </c>
      <c r="Q6523" t="s">
        <v>16900</v>
      </c>
    </row>
    <row r="6524" spans="12:17" x14ac:dyDescent="0.3">
      <c r="L6524">
        <v>6518</v>
      </c>
      <c r="M6524" t="s">
        <v>16903</v>
      </c>
      <c r="N6524" t="s">
        <v>14815</v>
      </c>
      <c r="O6524" t="s">
        <v>16905</v>
      </c>
      <c r="P6524" t="s">
        <v>38153</v>
      </c>
      <c r="Q6524" t="s">
        <v>16903</v>
      </c>
    </row>
    <row r="6525" spans="12:17" x14ac:dyDescent="0.3">
      <c r="L6525">
        <v>6519</v>
      </c>
      <c r="M6525" t="s">
        <v>16843</v>
      </c>
      <c r="N6525" t="s">
        <v>14757</v>
      </c>
      <c r="O6525" t="s">
        <v>26340</v>
      </c>
      <c r="P6525" t="s">
        <v>38154</v>
      </c>
      <c r="Q6525" t="s">
        <v>16843</v>
      </c>
    </row>
    <row r="6526" spans="12:17" x14ac:dyDescent="0.3">
      <c r="L6526">
        <v>6520</v>
      </c>
      <c r="M6526" t="s">
        <v>16906</v>
      </c>
      <c r="N6526" t="s">
        <v>14818</v>
      </c>
      <c r="O6526" t="s">
        <v>16908</v>
      </c>
      <c r="P6526" t="s">
        <v>38155</v>
      </c>
      <c r="Q6526" t="s">
        <v>16906</v>
      </c>
    </row>
    <row r="6527" spans="12:17" x14ac:dyDescent="0.3">
      <c r="L6527">
        <v>6521</v>
      </c>
      <c r="M6527" t="s">
        <v>16909</v>
      </c>
      <c r="N6527" t="s">
        <v>14821</v>
      </c>
      <c r="O6527" t="s">
        <v>16911</v>
      </c>
      <c r="P6527" t="s">
        <v>38156</v>
      </c>
      <c r="Q6527" t="s">
        <v>16909</v>
      </c>
    </row>
    <row r="6528" spans="12:17" x14ac:dyDescent="0.3">
      <c r="L6528">
        <v>6522</v>
      </c>
      <c r="M6528" t="s">
        <v>16912</v>
      </c>
      <c r="N6528" t="s">
        <v>14824</v>
      </c>
      <c r="O6528" t="s">
        <v>16914</v>
      </c>
      <c r="P6528" t="s">
        <v>38157</v>
      </c>
      <c r="Q6528" t="s">
        <v>16912</v>
      </c>
    </row>
    <row r="6529" spans="12:17" x14ac:dyDescent="0.3">
      <c r="L6529">
        <v>6523</v>
      </c>
      <c r="M6529" t="s">
        <v>16915</v>
      </c>
      <c r="N6529" t="s">
        <v>14827</v>
      </c>
      <c r="O6529" t="s">
        <v>16917</v>
      </c>
      <c r="P6529" t="s">
        <v>38158</v>
      </c>
      <c r="Q6529" t="s">
        <v>16915</v>
      </c>
    </row>
    <row r="6530" spans="12:17" x14ac:dyDescent="0.3">
      <c r="L6530">
        <v>6524</v>
      </c>
      <c r="M6530" t="s">
        <v>16918</v>
      </c>
      <c r="N6530" t="s">
        <v>14830</v>
      </c>
      <c r="O6530" t="s">
        <v>16920</v>
      </c>
      <c r="P6530" t="s">
        <v>38159</v>
      </c>
      <c r="Q6530" t="s">
        <v>16918</v>
      </c>
    </row>
    <row r="6531" spans="12:17" x14ac:dyDescent="0.3">
      <c r="L6531">
        <v>6525</v>
      </c>
      <c r="M6531" t="s">
        <v>16921</v>
      </c>
      <c r="N6531" t="s">
        <v>14833</v>
      </c>
      <c r="O6531" t="s">
        <v>16923</v>
      </c>
      <c r="P6531" t="s">
        <v>38160</v>
      </c>
      <c r="Q6531" t="s">
        <v>16921</v>
      </c>
    </row>
    <row r="6532" spans="12:17" x14ac:dyDescent="0.3">
      <c r="L6532">
        <v>6526</v>
      </c>
      <c r="M6532" t="s">
        <v>16924</v>
      </c>
      <c r="N6532" t="s">
        <v>14836</v>
      </c>
      <c r="O6532" t="s">
        <v>16926</v>
      </c>
      <c r="P6532" t="s">
        <v>38161</v>
      </c>
      <c r="Q6532" t="s">
        <v>16924</v>
      </c>
    </row>
    <row r="6533" spans="12:17" x14ac:dyDescent="0.3">
      <c r="L6533">
        <v>6527</v>
      </c>
      <c r="M6533" t="s">
        <v>16927</v>
      </c>
      <c r="N6533" t="s">
        <v>14839</v>
      </c>
      <c r="O6533" t="s">
        <v>16929</v>
      </c>
      <c r="P6533" t="s">
        <v>38162</v>
      </c>
      <c r="Q6533" t="s">
        <v>16927</v>
      </c>
    </row>
    <row r="6534" spans="12:17" x14ac:dyDescent="0.3">
      <c r="L6534">
        <v>6528</v>
      </c>
      <c r="M6534" t="s">
        <v>16930</v>
      </c>
      <c r="N6534" t="s">
        <v>14842</v>
      </c>
      <c r="O6534" t="s">
        <v>16932</v>
      </c>
      <c r="P6534" t="s">
        <v>38163</v>
      </c>
      <c r="Q6534" t="s">
        <v>16930</v>
      </c>
    </row>
    <row r="6535" spans="12:17" x14ac:dyDescent="0.3">
      <c r="L6535">
        <v>6529</v>
      </c>
      <c r="M6535" t="s">
        <v>16933</v>
      </c>
      <c r="N6535" t="s">
        <v>14845</v>
      </c>
      <c r="O6535" t="s">
        <v>16935</v>
      </c>
      <c r="P6535" t="s">
        <v>38164</v>
      </c>
      <c r="Q6535" t="s">
        <v>16933</v>
      </c>
    </row>
    <row r="6536" spans="12:17" x14ac:dyDescent="0.3">
      <c r="L6536">
        <v>6530</v>
      </c>
      <c r="M6536" t="s">
        <v>16936</v>
      </c>
      <c r="N6536" t="s">
        <v>14848</v>
      </c>
      <c r="O6536" t="s">
        <v>16938</v>
      </c>
      <c r="P6536" t="s">
        <v>38165</v>
      </c>
      <c r="Q6536" t="s">
        <v>16936</v>
      </c>
    </row>
    <row r="6537" spans="12:17" x14ac:dyDescent="0.3">
      <c r="L6537">
        <v>6531</v>
      </c>
      <c r="M6537" t="s">
        <v>16939</v>
      </c>
      <c r="N6537" t="s">
        <v>14851</v>
      </c>
      <c r="O6537" t="s">
        <v>16941</v>
      </c>
      <c r="P6537" t="s">
        <v>38166</v>
      </c>
      <c r="Q6537" t="s">
        <v>16939</v>
      </c>
    </row>
    <row r="6538" spans="12:17" x14ac:dyDescent="0.3">
      <c r="L6538">
        <v>6532</v>
      </c>
      <c r="M6538" t="s">
        <v>16942</v>
      </c>
      <c r="N6538" t="s">
        <v>14854</v>
      </c>
      <c r="O6538" t="s">
        <v>16944</v>
      </c>
      <c r="P6538" t="s">
        <v>38167</v>
      </c>
      <c r="Q6538" t="s">
        <v>16942</v>
      </c>
    </row>
    <row r="6539" spans="12:17" x14ac:dyDescent="0.3">
      <c r="L6539">
        <v>6533</v>
      </c>
      <c r="M6539" t="s">
        <v>16945</v>
      </c>
      <c r="N6539" t="s">
        <v>14857</v>
      </c>
      <c r="O6539" t="s">
        <v>16947</v>
      </c>
      <c r="P6539" t="s">
        <v>38168</v>
      </c>
      <c r="Q6539" t="s">
        <v>16945</v>
      </c>
    </row>
    <row r="6540" spans="12:17" x14ac:dyDescent="0.3">
      <c r="L6540">
        <v>6534</v>
      </c>
      <c r="M6540" t="s">
        <v>16948</v>
      </c>
      <c r="N6540" t="s">
        <v>14860</v>
      </c>
      <c r="O6540" t="s">
        <v>16950</v>
      </c>
      <c r="P6540" t="s">
        <v>38169</v>
      </c>
      <c r="Q6540" t="s">
        <v>16948</v>
      </c>
    </row>
    <row r="6541" spans="12:17" x14ac:dyDescent="0.3">
      <c r="L6541">
        <v>6535</v>
      </c>
      <c r="M6541" t="s">
        <v>16951</v>
      </c>
      <c r="N6541" t="s">
        <v>14863</v>
      </c>
      <c r="O6541" t="s">
        <v>16953</v>
      </c>
      <c r="P6541" t="s">
        <v>38170</v>
      </c>
      <c r="Q6541" t="s">
        <v>16951</v>
      </c>
    </row>
    <row r="6542" spans="12:17" x14ac:dyDescent="0.3">
      <c r="L6542">
        <v>6536</v>
      </c>
      <c r="M6542" t="s">
        <v>16954</v>
      </c>
      <c r="N6542" t="s">
        <v>14866</v>
      </c>
      <c r="O6542" t="s">
        <v>16956</v>
      </c>
      <c r="P6542" t="s">
        <v>38171</v>
      </c>
      <c r="Q6542" t="s">
        <v>16954</v>
      </c>
    </row>
    <row r="6543" spans="12:17" x14ac:dyDescent="0.3">
      <c r="L6543">
        <v>6537</v>
      </c>
      <c r="M6543" t="s">
        <v>16957</v>
      </c>
      <c r="N6543" t="s">
        <v>14869</v>
      </c>
      <c r="O6543" t="s">
        <v>16959</v>
      </c>
      <c r="P6543" t="s">
        <v>38172</v>
      </c>
      <c r="Q6543" t="s">
        <v>16957</v>
      </c>
    </row>
    <row r="6544" spans="12:17" x14ac:dyDescent="0.3">
      <c r="L6544">
        <v>6538</v>
      </c>
      <c r="M6544" t="s">
        <v>16960</v>
      </c>
      <c r="N6544" t="s">
        <v>14872</v>
      </c>
      <c r="O6544" t="s">
        <v>16962</v>
      </c>
      <c r="P6544" t="s">
        <v>38173</v>
      </c>
      <c r="Q6544" t="s">
        <v>16960</v>
      </c>
    </row>
    <row r="6545" spans="12:17" x14ac:dyDescent="0.3">
      <c r="L6545">
        <v>6539</v>
      </c>
      <c r="M6545" t="s">
        <v>16963</v>
      </c>
      <c r="N6545" t="s">
        <v>14875</v>
      </c>
      <c r="O6545" t="s">
        <v>16965</v>
      </c>
      <c r="P6545" t="s">
        <v>38174</v>
      </c>
      <c r="Q6545" t="s">
        <v>16963</v>
      </c>
    </row>
    <row r="6546" spans="12:17" x14ac:dyDescent="0.3">
      <c r="L6546">
        <v>6540</v>
      </c>
      <c r="M6546" t="s">
        <v>16966</v>
      </c>
      <c r="N6546" t="s">
        <v>14878</v>
      </c>
      <c r="O6546" t="s">
        <v>16968</v>
      </c>
      <c r="P6546" t="s">
        <v>38175</v>
      </c>
      <c r="Q6546" t="s">
        <v>16966</v>
      </c>
    </row>
    <row r="6547" spans="12:17" x14ac:dyDescent="0.3">
      <c r="L6547">
        <v>6541</v>
      </c>
      <c r="M6547" t="s">
        <v>16969</v>
      </c>
      <c r="N6547" t="s">
        <v>14881</v>
      </c>
      <c r="O6547" t="s">
        <v>16971</v>
      </c>
      <c r="P6547" t="s">
        <v>38176</v>
      </c>
      <c r="Q6547" t="s">
        <v>16969</v>
      </c>
    </row>
    <row r="6548" spans="12:17" x14ac:dyDescent="0.3">
      <c r="L6548">
        <v>6542</v>
      </c>
      <c r="M6548" t="s">
        <v>16972</v>
      </c>
      <c r="N6548" t="s">
        <v>14884</v>
      </c>
      <c r="O6548" t="s">
        <v>16974</v>
      </c>
      <c r="P6548" t="s">
        <v>38177</v>
      </c>
      <c r="Q6548" t="s">
        <v>16972</v>
      </c>
    </row>
    <row r="6549" spans="12:17" x14ac:dyDescent="0.3">
      <c r="L6549">
        <v>6543</v>
      </c>
      <c r="M6549" t="s">
        <v>16975</v>
      </c>
      <c r="N6549" t="s">
        <v>14887</v>
      </c>
      <c r="O6549" t="s">
        <v>16977</v>
      </c>
      <c r="P6549" t="s">
        <v>38178</v>
      </c>
      <c r="Q6549" t="s">
        <v>16975</v>
      </c>
    </row>
    <row r="6550" spans="12:17" x14ac:dyDescent="0.3">
      <c r="L6550">
        <v>6544</v>
      </c>
      <c r="M6550" t="s">
        <v>16978</v>
      </c>
      <c r="N6550" t="s">
        <v>14890</v>
      </c>
      <c r="O6550" t="s">
        <v>16980</v>
      </c>
      <c r="P6550" t="s">
        <v>38179</v>
      </c>
      <c r="Q6550" t="s">
        <v>16978</v>
      </c>
    </row>
    <row r="6551" spans="12:17" x14ac:dyDescent="0.3">
      <c r="L6551">
        <v>6545</v>
      </c>
      <c r="M6551" t="s">
        <v>27239</v>
      </c>
      <c r="N6551" t="s">
        <v>14892</v>
      </c>
      <c r="O6551" t="s">
        <v>16982</v>
      </c>
      <c r="P6551" t="s">
        <v>38180</v>
      </c>
      <c r="Q6551" t="s">
        <v>27239</v>
      </c>
    </row>
    <row r="6552" spans="12:17" x14ac:dyDescent="0.3">
      <c r="L6552">
        <v>6546</v>
      </c>
      <c r="M6552" t="s">
        <v>27240</v>
      </c>
      <c r="N6552" t="s">
        <v>14894</v>
      </c>
      <c r="O6552" t="s">
        <v>16984</v>
      </c>
      <c r="P6552" t="s">
        <v>38181</v>
      </c>
      <c r="Q6552" t="s">
        <v>27240</v>
      </c>
    </row>
    <row r="6553" spans="12:17" x14ac:dyDescent="0.3">
      <c r="L6553">
        <v>6547</v>
      </c>
      <c r="M6553" t="s">
        <v>27241</v>
      </c>
      <c r="N6553" t="s">
        <v>14896</v>
      </c>
      <c r="O6553" t="s">
        <v>16986</v>
      </c>
      <c r="P6553" t="s">
        <v>38182</v>
      </c>
      <c r="Q6553" t="s">
        <v>27241</v>
      </c>
    </row>
    <row r="6554" spans="12:17" x14ac:dyDescent="0.3">
      <c r="L6554">
        <v>6548</v>
      </c>
      <c r="M6554" t="s">
        <v>16987</v>
      </c>
      <c r="N6554" t="s">
        <v>14899</v>
      </c>
      <c r="O6554" t="s">
        <v>16989</v>
      </c>
      <c r="P6554" t="s">
        <v>38183</v>
      </c>
      <c r="Q6554" t="s">
        <v>16987</v>
      </c>
    </row>
    <row r="6555" spans="12:17" x14ac:dyDescent="0.3">
      <c r="L6555">
        <v>6549</v>
      </c>
      <c r="M6555" t="s">
        <v>3831</v>
      </c>
      <c r="N6555" t="s">
        <v>28415</v>
      </c>
      <c r="O6555" t="s">
        <v>3832</v>
      </c>
      <c r="P6555" t="s">
        <v>38184</v>
      </c>
      <c r="Q6555" t="s">
        <v>3831</v>
      </c>
    </row>
    <row r="6556" spans="12:17" x14ac:dyDescent="0.3">
      <c r="L6556">
        <v>6550</v>
      </c>
      <c r="M6556" t="s">
        <v>3833</v>
      </c>
      <c r="N6556" t="s">
        <v>28417</v>
      </c>
      <c r="O6556" t="s">
        <v>3834</v>
      </c>
      <c r="P6556" t="s">
        <v>38185</v>
      </c>
      <c r="Q6556" t="s">
        <v>3833</v>
      </c>
    </row>
    <row r="6557" spans="12:17" x14ac:dyDescent="0.3">
      <c r="L6557">
        <v>6551</v>
      </c>
      <c r="M6557" t="s">
        <v>3835</v>
      </c>
      <c r="N6557" t="s">
        <v>28419</v>
      </c>
      <c r="O6557" t="s">
        <v>3836</v>
      </c>
      <c r="P6557" t="s">
        <v>38186</v>
      </c>
      <c r="Q6557" t="s">
        <v>3835</v>
      </c>
    </row>
    <row r="6558" spans="12:17" x14ac:dyDescent="0.3">
      <c r="L6558">
        <v>6552</v>
      </c>
      <c r="M6558" t="s">
        <v>3837</v>
      </c>
      <c r="N6558" t="s">
        <v>28421</v>
      </c>
      <c r="O6558" t="s">
        <v>3838</v>
      </c>
      <c r="P6558" t="s">
        <v>38187</v>
      </c>
      <c r="Q6558" t="s">
        <v>3837</v>
      </c>
    </row>
    <row r="6559" spans="12:17" x14ac:dyDescent="0.3">
      <c r="L6559">
        <v>6553</v>
      </c>
      <c r="M6559" t="s">
        <v>3839</v>
      </c>
      <c r="N6559" t="s">
        <v>28423</v>
      </c>
      <c r="O6559" t="s">
        <v>3840</v>
      </c>
      <c r="P6559" t="s">
        <v>38188</v>
      </c>
      <c r="Q6559" t="s">
        <v>3839</v>
      </c>
    </row>
    <row r="6560" spans="12:17" x14ac:dyDescent="0.3">
      <c r="L6560">
        <v>6554</v>
      </c>
      <c r="M6560" t="s">
        <v>3841</v>
      </c>
      <c r="N6560" t="s">
        <v>28425</v>
      </c>
      <c r="O6560" t="s">
        <v>3842</v>
      </c>
      <c r="P6560" t="s">
        <v>38189</v>
      </c>
      <c r="Q6560" t="s">
        <v>3841</v>
      </c>
    </row>
    <row r="6561" spans="12:17" x14ac:dyDescent="0.3">
      <c r="L6561">
        <v>6555</v>
      </c>
      <c r="M6561" t="s">
        <v>3843</v>
      </c>
      <c r="N6561" t="s">
        <v>28427</v>
      </c>
      <c r="O6561" t="s">
        <v>3844</v>
      </c>
      <c r="P6561" t="s">
        <v>38190</v>
      </c>
      <c r="Q6561" t="s">
        <v>3843</v>
      </c>
    </row>
    <row r="6562" spans="12:17" x14ac:dyDescent="0.3">
      <c r="L6562">
        <v>6556</v>
      </c>
      <c r="M6562" t="s">
        <v>3845</v>
      </c>
      <c r="N6562" t="s">
        <v>28429</v>
      </c>
      <c r="O6562" t="s">
        <v>3846</v>
      </c>
      <c r="P6562" t="s">
        <v>38191</v>
      </c>
      <c r="Q6562" t="s">
        <v>3845</v>
      </c>
    </row>
    <row r="6563" spans="12:17" x14ac:dyDescent="0.3">
      <c r="L6563">
        <v>6557</v>
      </c>
      <c r="M6563" t="s">
        <v>16996</v>
      </c>
      <c r="N6563" t="s">
        <v>14908</v>
      </c>
      <c r="O6563" t="s">
        <v>16998</v>
      </c>
      <c r="P6563" t="s">
        <v>38192</v>
      </c>
      <c r="Q6563" t="s">
        <v>16996</v>
      </c>
    </row>
    <row r="6564" spans="12:17" x14ac:dyDescent="0.3">
      <c r="L6564">
        <v>6558</v>
      </c>
      <c r="M6564" t="s">
        <v>16999</v>
      </c>
      <c r="N6564" t="s">
        <v>14739</v>
      </c>
      <c r="O6564" t="s">
        <v>38193</v>
      </c>
      <c r="P6564" t="s">
        <v>38194</v>
      </c>
      <c r="Q6564" t="s">
        <v>16999</v>
      </c>
    </row>
    <row r="6565" spans="12:17" x14ac:dyDescent="0.3">
      <c r="L6565">
        <v>6559</v>
      </c>
      <c r="M6565" t="s">
        <v>17000</v>
      </c>
      <c r="N6565" t="s">
        <v>14741</v>
      </c>
      <c r="O6565" t="s">
        <v>38195</v>
      </c>
      <c r="P6565" t="s">
        <v>38196</v>
      </c>
      <c r="Q6565" t="s">
        <v>17000</v>
      </c>
    </row>
    <row r="6566" spans="12:17" x14ac:dyDescent="0.3">
      <c r="L6566">
        <v>6560</v>
      </c>
      <c r="M6566" t="s">
        <v>17001</v>
      </c>
      <c r="N6566" t="s">
        <v>14744</v>
      </c>
      <c r="O6566" t="s">
        <v>38197</v>
      </c>
      <c r="P6566" t="s">
        <v>38198</v>
      </c>
      <c r="Q6566" t="s">
        <v>17001</v>
      </c>
    </row>
    <row r="6567" spans="12:17" x14ac:dyDescent="0.3">
      <c r="L6567">
        <v>6561</v>
      </c>
      <c r="M6567" t="s">
        <v>17002</v>
      </c>
      <c r="N6567" t="s">
        <v>14747</v>
      </c>
      <c r="O6567" t="s">
        <v>38199</v>
      </c>
      <c r="P6567" t="s">
        <v>38200</v>
      </c>
      <c r="Q6567" t="s">
        <v>17002</v>
      </c>
    </row>
    <row r="6568" spans="12:17" x14ac:dyDescent="0.3">
      <c r="L6568">
        <v>6562</v>
      </c>
      <c r="M6568" t="s">
        <v>17003</v>
      </c>
      <c r="N6568" t="s">
        <v>14750</v>
      </c>
      <c r="O6568" t="s">
        <v>38201</v>
      </c>
      <c r="P6568" t="s">
        <v>38202</v>
      </c>
      <c r="Q6568" t="s">
        <v>17003</v>
      </c>
    </row>
    <row r="6569" spans="12:17" x14ac:dyDescent="0.3">
      <c r="L6569">
        <v>6563</v>
      </c>
      <c r="M6569" t="s">
        <v>17004</v>
      </c>
      <c r="N6569" t="s">
        <v>14753</v>
      </c>
      <c r="O6569" t="s">
        <v>38203</v>
      </c>
      <c r="P6569" t="s">
        <v>38204</v>
      </c>
      <c r="Q6569" t="s">
        <v>17004</v>
      </c>
    </row>
    <row r="6570" spans="12:17" x14ac:dyDescent="0.3">
      <c r="L6570">
        <v>6564</v>
      </c>
      <c r="M6570" t="s">
        <v>17005</v>
      </c>
      <c r="N6570" t="s">
        <v>38108</v>
      </c>
      <c r="O6570" t="s">
        <v>38205</v>
      </c>
      <c r="P6570" t="s">
        <v>38206</v>
      </c>
      <c r="Q6570" t="s">
        <v>17005</v>
      </c>
    </row>
    <row r="6571" spans="12:17" x14ac:dyDescent="0.3">
      <c r="L6571">
        <v>6565</v>
      </c>
      <c r="M6571" t="s">
        <v>17007</v>
      </c>
      <c r="N6571" t="s">
        <v>14758</v>
      </c>
      <c r="O6571" t="s">
        <v>38207</v>
      </c>
      <c r="P6571" t="s">
        <v>38208</v>
      </c>
      <c r="Q6571" t="s">
        <v>17007</v>
      </c>
    </row>
    <row r="6572" spans="12:17" x14ac:dyDescent="0.3">
      <c r="L6572">
        <v>6566</v>
      </c>
      <c r="M6572" t="s">
        <v>17008</v>
      </c>
      <c r="N6572" t="s">
        <v>14759</v>
      </c>
      <c r="O6572" t="s">
        <v>38209</v>
      </c>
      <c r="P6572" t="s">
        <v>38210</v>
      </c>
      <c r="Q6572" t="s">
        <v>17008</v>
      </c>
    </row>
    <row r="6573" spans="12:17" x14ac:dyDescent="0.3">
      <c r="L6573">
        <v>6567</v>
      </c>
      <c r="M6573" t="s">
        <v>17009</v>
      </c>
      <c r="N6573" t="s">
        <v>14761</v>
      </c>
      <c r="O6573" t="s">
        <v>38211</v>
      </c>
      <c r="P6573" t="s">
        <v>38212</v>
      </c>
      <c r="Q6573" t="s">
        <v>17009</v>
      </c>
    </row>
    <row r="6574" spans="12:17" x14ac:dyDescent="0.3">
      <c r="L6574">
        <v>6568</v>
      </c>
      <c r="M6574" t="s">
        <v>17010</v>
      </c>
      <c r="N6574" t="s">
        <v>14763</v>
      </c>
      <c r="O6574" t="s">
        <v>38213</v>
      </c>
      <c r="P6574" t="s">
        <v>38214</v>
      </c>
      <c r="Q6574" t="s">
        <v>17010</v>
      </c>
    </row>
    <row r="6575" spans="12:17" x14ac:dyDescent="0.3">
      <c r="L6575">
        <v>6569</v>
      </c>
      <c r="M6575" t="s">
        <v>17011</v>
      </c>
      <c r="N6575" t="s">
        <v>14765</v>
      </c>
      <c r="O6575" t="s">
        <v>38215</v>
      </c>
      <c r="P6575" t="s">
        <v>38216</v>
      </c>
      <c r="Q6575" t="s">
        <v>17011</v>
      </c>
    </row>
    <row r="6576" spans="12:17" x14ac:dyDescent="0.3">
      <c r="L6576">
        <v>6570</v>
      </c>
      <c r="M6576" t="s">
        <v>17012</v>
      </c>
      <c r="N6576" t="s">
        <v>26271</v>
      </c>
      <c r="O6576" t="s">
        <v>38217</v>
      </c>
      <c r="P6576" t="s">
        <v>38218</v>
      </c>
      <c r="Q6576" t="s">
        <v>17012</v>
      </c>
    </row>
    <row r="6577" spans="12:17" x14ac:dyDescent="0.3">
      <c r="L6577">
        <v>6571</v>
      </c>
      <c r="M6577" t="s">
        <v>17013</v>
      </c>
      <c r="N6577" t="s">
        <v>26272</v>
      </c>
      <c r="O6577" t="s">
        <v>38219</v>
      </c>
      <c r="P6577" t="s">
        <v>38220</v>
      </c>
      <c r="Q6577" t="s">
        <v>17013</v>
      </c>
    </row>
    <row r="6578" spans="12:17" x14ac:dyDescent="0.3">
      <c r="L6578">
        <v>6572</v>
      </c>
      <c r="M6578" t="s">
        <v>17014</v>
      </c>
      <c r="N6578" t="s">
        <v>26273</v>
      </c>
      <c r="O6578" t="s">
        <v>38221</v>
      </c>
      <c r="P6578" t="s">
        <v>38222</v>
      </c>
      <c r="Q6578" t="s">
        <v>17014</v>
      </c>
    </row>
    <row r="6579" spans="12:17" x14ac:dyDescent="0.3">
      <c r="L6579">
        <v>6573</v>
      </c>
      <c r="M6579" t="s">
        <v>17015</v>
      </c>
      <c r="N6579" t="s">
        <v>14773</v>
      </c>
      <c r="O6579" t="s">
        <v>38223</v>
      </c>
      <c r="P6579" t="s">
        <v>38224</v>
      </c>
      <c r="Q6579" t="s">
        <v>17015</v>
      </c>
    </row>
    <row r="6580" spans="12:17" x14ac:dyDescent="0.3">
      <c r="L6580">
        <v>6574</v>
      </c>
      <c r="M6580" t="s">
        <v>17016</v>
      </c>
      <c r="N6580" t="s">
        <v>38119</v>
      </c>
      <c r="O6580" t="s">
        <v>38225</v>
      </c>
      <c r="P6580" t="s">
        <v>38226</v>
      </c>
      <c r="Q6580" t="s">
        <v>17016</v>
      </c>
    </row>
    <row r="6581" spans="12:17" x14ac:dyDescent="0.3">
      <c r="L6581">
        <v>6575</v>
      </c>
      <c r="M6581" t="s">
        <v>38227</v>
      </c>
      <c r="N6581" t="s">
        <v>38122</v>
      </c>
      <c r="O6581" t="s">
        <v>38228</v>
      </c>
      <c r="P6581" t="s">
        <v>38229</v>
      </c>
      <c r="Q6581" t="s">
        <v>38227</v>
      </c>
    </row>
    <row r="6582" spans="12:17" x14ac:dyDescent="0.3">
      <c r="L6582">
        <v>6576</v>
      </c>
      <c r="M6582" t="s">
        <v>17017</v>
      </c>
      <c r="N6582" t="s">
        <v>14778</v>
      </c>
      <c r="O6582" t="s">
        <v>38230</v>
      </c>
      <c r="P6582" t="s">
        <v>38231</v>
      </c>
      <c r="Q6582" t="s">
        <v>17017</v>
      </c>
    </row>
    <row r="6583" spans="12:17" x14ac:dyDescent="0.3">
      <c r="L6583">
        <v>6577</v>
      </c>
      <c r="M6583" t="s">
        <v>17018</v>
      </c>
      <c r="N6583" t="s">
        <v>14781</v>
      </c>
      <c r="O6583" t="s">
        <v>38232</v>
      </c>
      <c r="P6583" t="s">
        <v>38233</v>
      </c>
      <c r="Q6583" t="s">
        <v>17018</v>
      </c>
    </row>
    <row r="6584" spans="12:17" x14ac:dyDescent="0.3">
      <c r="L6584">
        <v>6578</v>
      </c>
      <c r="M6584" t="s">
        <v>17019</v>
      </c>
      <c r="N6584" t="s">
        <v>14783</v>
      </c>
      <c r="O6584" t="s">
        <v>38234</v>
      </c>
      <c r="P6584" t="s">
        <v>38235</v>
      </c>
      <c r="Q6584" t="s">
        <v>17019</v>
      </c>
    </row>
    <row r="6585" spans="12:17" x14ac:dyDescent="0.3">
      <c r="L6585">
        <v>6579</v>
      </c>
      <c r="M6585" t="s">
        <v>17020</v>
      </c>
      <c r="N6585" t="s">
        <v>14785</v>
      </c>
      <c r="O6585" t="s">
        <v>38236</v>
      </c>
      <c r="P6585" t="s">
        <v>38237</v>
      </c>
      <c r="Q6585" t="s">
        <v>17020</v>
      </c>
    </row>
    <row r="6586" spans="12:17" x14ac:dyDescent="0.3">
      <c r="L6586">
        <v>6580</v>
      </c>
      <c r="M6586" t="s">
        <v>17021</v>
      </c>
      <c r="N6586" t="s">
        <v>14788</v>
      </c>
      <c r="O6586" t="s">
        <v>38238</v>
      </c>
      <c r="P6586" t="s">
        <v>38239</v>
      </c>
      <c r="Q6586" t="s">
        <v>17021</v>
      </c>
    </row>
    <row r="6587" spans="12:17" x14ac:dyDescent="0.3">
      <c r="L6587">
        <v>6581</v>
      </c>
      <c r="M6587" t="s">
        <v>17022</v>
      </c>
      <c r="N6587" t="s">
        <v>14791</v>
      </c>
      <c r="O6587" t="s">
        <v>38240</v>
      </c>
      <c r="P6587" t="s">
        <v>38241</v>
      </c>
      <c r="Q6587" t="s">
        <v>17022</v>
      </c>
    </row>
    <row r="6588" spans="12:17" x14ac:dyDescent="0.3">
      <c r="L6588">
        <v>6582</v>
      </c>
      <c r="M6588" t="s">
        <v>3831</v>
      </c>
      <c r="N6588" t="s">
        <v>28415</v>
      </c>
      <c r="O6588" t="s">
        <v>3832</v>
      </c>
      <c r="P6588" t="s">
        <v>38242</v>
      </c>
      <c r="Q6588" t="s">
        <v>3831</v>
      </c>
    </row>
    <row r="6589" spans="12:17" x14ac:dyDescent="0.3">
      <c r="L6589">
        <v>6583</v>
      </c>
      <c r="M6589" t="s">
        <v>3833</v>
      </c>
      <c r="N6589" t="s">
        <v>28417</v>
      </c>
      <c r="O6589" t="s">
        <v>3834</v>
      </c>
      <c r="P6589" t="s">
        <v>38243</v>
      </c>
      <c r="Q6589" t="s">
        <v>3833</v>
      </c>
    </row>
    <row r="6590" spans="12:17" x14ac:dyDescent="0.3">
      <c r="L6590">
        <v>6584</v>
      </c>
      <c r="M6590" t="s">
        <v>3835</v>
      </c>
      <c r="N6590" t="s">
        <v>28419</v>
      </c>
      <c r="O6590" t="s">
        <v>3836</v>
      </c>
      <c r="P6590" t="s">
        <v>38244</v>
      </c>
      <c r="Q6590" t="s">
        <v>3835</v>
      </c>
    </row>
    <row r="6591" spans="12:17" x14ac:dyDescent="0.3">
      <c r="L6591">
        <v>6585</v>
      </c>
      <c r="M6591" t="s">
        <v>3837</v>
      </c>
      <c r="N6591" t="s">
        <v>28421</v>
      </c>
      <c r="O6591" t="s">
        <v>3838</v>
      </c>
      <c r="P6591" t="s">
        <v>38245</v>
      </c>
      <c r="Q6591" t="s">
        <v>3837</v>
      </c>
    </row>
    <row r="6592" spans="12:17" x14ac:dyDescent="0.3">
      <c r="L6592">
        <v>6586</v>
      </c>
      <c r="M6592" t="s">
        <v>3839</v>
      </c>
      <c r="N6592" t="s">
        <v>28423</v>
      </c>
      <c r="O6592" t="s">
        <v>3840</v>
      </c>
      <c r="P6592" t="s">
        <v>38246</v>
      </c>
      <c r="Q6592" t="s">
        <v>3839</v>
      </c>
    </row>
    <row r="6593" spans="12:17" x14ac:dyDescent="0.3">
      <c r="L6593">
        <v>6587</v>
      </c>
      <c r="M6593" t="s">
        <v>3841</v>
      </c>
      <c r="N6593" t="s">
        <v>28425</v>
      </c>
      <c r="O6593" t="s">
        <v>3842</v>
      </c>
      <c r="P6593" t="s">
        <v>38247</v>
      </c>
      <c r="Q6593" t="s">
        <v>3841</v>
      </c>
    </row>
    <row r="6594" spans="12:17" x14ac:dyDescent="0.3">
      <c r="L6594">
        <v>6588</v>
      </c>
      <c r="M6594" t="s">
        <v>3843</v>
      </c>
      <c r="N6594" t="s">
        <v>28427</v>
      </c>
      <c r="O6594" t="s">
        <v>3844</v>
      </c>
      <c r="P6594" t="s">
        <v>38248</v>
      </c>
      <c r="Q6594" t="s">
        <v>3843</v>
      </c>
    </row>
    <row r="6595" spans="12:17" x14ac:dyDescent="0.3">
      <c r="L6595">
        <v>6589</v>
      </c>
      <c r="M6595" t="s">
        <v>3845</v>
      </c>
      <c r="N6595" t="s">
        <v>28429</v>
      </c>
      <c r="O6595" t="s">
        <v>3846</v>
      </c>
      <c r="P6595" t="s">
        <v>38249</v>
      </c>
      <c r="Q6595" t="s">
        <v>3845</v>
      </c>
    </row>
    <row r="6596" spans="12:17" x14ac:dyDescent="0.3">
      <c r="L6596">
        <v>6590</v>
      </c>
      <c r="M6596" t="s">
        <v>3847</v>
      </c>
      <c r="N6596" t="s">
        <v>28431</v>
      </c>
      <c r="O6596" t="s">
        <v>3848</v>
      </c>
      <c r="P6596" t="s">
        <v>38250</v>
      </c>
      <c r="Q6596" t="s">
        <v>3847</v>
      </c>
    </row>
    <row r="6597" spans="12:17" x14ac:dyDescent="0.3">
      <c r="L6597">
        <v>6591</v>
      </c>
      <c r="M6597" t="s">
        <v>3849</v>
      </c>
      <c r="N6597" t="s">
        <v>28390</v>
      </c>
      <c r="O6597" t="s">
        <v>3850</v>
      </c>
      <c r="P6597" t="s">
        <v>38251</v>
      </c>
      <c r="Q6597" t="s">
        <v>3849</v>
      </c>
    </row>
    <row r="6598" spans="12:17" x14ac:dyDescent="0.3">
      <c r="L6598">
        <v>6592</v>
      </c>
      <c r="M6598" t="s">
        <v>3851</v>
      </c>
      <c r="N6598" t="s">
        <v>28392</v>
      </c>
      <c r="O6598" t="s">
        <v>3852</v>
      </c>
      <c r="P6598" t="s">
        <v>38252</v>
      </c>
      <c r="Q6598" t="s">
        <v>3851</v>
      </c>
    </row>
    <row r="6599" spans="12:17" x14ac:dyDescent="0.3">
      <c r="L6599">
        <v>6593</v>
      </c>
      <c r="M6599" t="s">
        <v>17023</v>
      </c>
      <c r="N6599" t="s">
        <v>684</v>
      </c>
      <c r="O6599" t="s">
        <v>38253</v>
      </c>
      <c r="P6599" t="s">
        <v>38254</v>
      </c>
      <c r="Q6599" t="s">
        <v>17023</v>
      </c>
    </row>
    <row r="6600" spans="12:17" x14ac:dyDescent="0.3">
      <c r="L6600">
        <v>6594</v>
      </c>
      <c r="M6600" t="s">
        <v>17024</v>
      </c>
      <c r="N6600" t="s">
        <v>14795</v>
      </c>
      <c r="O6600" t="s">
        <v>38255</v>
      </c>
      <c r="P6600" t="s">
        <v>38256</v>
      </c>
      <c r="Q6600" t="s">
        <v>17024</v>
      </c>
    </row>
    <row r="6601" spans="12:17" x14ac:dyDescent="0.3">
      <c r="L6601">
        <v>6595</v>
      </c>
      <c r="M6601" t="s">
        <v>17025</v>
      </c>
      <c r="N6601" t="s">
        <v>14798</v>
      </c>
      <c r="O6601" t="s">
        <v>38257</v>
      </c>
      <c r="P6601" t="s">
        <v>38258</v>
      </c>
      <c r="Q6601" t="s">
        <v>17025</v>
      </c>
    </row>
    <row r="6602" spans="12:17" x14ac:dyDescent="0.3">
      <c r="L6602">
        <v>6596</v>
      </c>
      <c r="M6602" t="s">
        <v>38259</v>
      </c>
      <c r="N6602" t="s">
        <v>14800</v>
      </c>
      <c r="O6602" t="s">
        <v>38260</v>
      </c>
      <c r="P6602" t="s">
        <v>38261</v>
      </c>
      <c r="Q6602" t="s">
        <v>38259</v>
      </c>
    </row>
    <row r="6603" spans="12:17" x14ac:dyDescent="0.3">
      <c r="L6603">
        <v>6597</v>
      </c>
      <c r="M6603" t="s">
        <v>17026</v>
      </c>
      <c r="N6603" t="s">
        <v>14803</v>
      </c>
      <c r="O6603" t="s">
        <v>38262</v>
      </c>
      <c r="P6603" t="s">
        <v>38263</v>
      </c>
      <c r="Q6603" t="s">
        <v>17026</v>
      </c>
    </row>
    <row r="6604" spans="12:17" x14ac:dyDescent="0.3">
      <c r="L6604">
        <v>6598</v>
      </c>
      <c r="M6604" t="s">
        <v>17027</v>
      </c>
      <c r="N6604" t="s">
        <v>14806</v>
      </c>
      <c r="O6604" t="s">
        <v>38264</v>
      </c>
      <c r="P6604" t="s">
        <v>38265</v>
      </c>
      <c r="Q6604" t="s">
        <v>17027</v>
      </c>
    </row>
    <row r="6605" spans="12:17" x14ac:dyDescent="0.3">
      <c r="L6605">
        <v>6599</v>
      </c>
      <c r="M6605" t="s">
        <v>17028</v>
      </c>
      <c r="N6605" t="s">
        <v>14809</v>
      </c>
      <c r="O6605" t="s">
        <v>38266</v>
      </c>
      <c r="P6605" t="s">
        <v>38267</v>
      </c>
      <c r="Q6605" t="s">
        <v>17028</v>
      </c>
    </row>
    <row r="6606" spans="12:17" x14ac:dyDescent="0.3">
      <c r="L6606">
        <v>6600</v>
      </c>
      <c r="M6606" t="s">
        <v>17029</v>
      </c>
      <c r="N6606" t="s">
        <v>14812</v>
      </c>
      <c r="O6606" t="s">
        <v>38268</v>
      </c>
      <c r="P6606" t="s">
        <v>38269</v>
      </c>
      <c r="Q6606" t="s">
        <v>17029</v>
      </c>
    </row>
    <row r="6607" spans="12:17" x14ac:dyDescent="0.3">
      <c r="L6607">
        <v>6601</v>
      </c>
      <c r="M6607" t="s">
        <v>17030</v>
      </c>
      <c r="N6607" t="s">
        <v>14815</v>
      </c>
      <c r="O6607" t="s">
        <v>38270</v>
      </c>
      <c r="P6607" t="s">
        <v>38271</v>
      </c>
      <c r="Q6607" t="s">
        <v>17030</v>
      </c>
    </row>
    <row r="6608" spans="12:17" x14ac:dyDescent="0.3">
      <c r="L6608">
        <v>6602</v>
      </c>
      <c r="M6608" t="s">
        <v>17006</v>
      </c>
      <c r="N6608" t="s">
        <v>14757</v>
      </c>
      <c r="O6608" t="s">
        <v>38272</v>
      </c>
      <c r="P6608" t="s">
        <v>38273</v>
      </c>
      <c r="Q6608" t="s">
        <v>17006</v>
      </c>
    </row>
    <row r="6609" spans="12:17" x14ac:dyDescent="0.3">
      <c r="L6609">
        <v>6603</v>
      </c>
      <c r="M6609" t="s">
        <v>17031</v>
      </c>
      <c r="N6609" t="s">
        <v>14818</v>
      </c>
      <c r="O6609" t="s">
        <v>38274</v>
      </c>
      <c r="P6609" t="s">
        <v>38275</v>
      </c>
      <c r="Q6609" t="s">
        <v>17031</v>
      </c>
    </row>
    <row r="6610" spans="12:17" x14ac:dyDescent="0.3">
      <c r="L6610">
        <v>6604</v>
      </c>
      <c r="M6610" t="s">
        <v>17032</v>
      </c>
      <c r="N6610" t="s">
        <v>14821</v>
      </c>
      <c r="O6610" t="s">
        <v>38276</v>
      </c>
      <c r="P6610" t="s">
        <v>38277</v>
      </c>
      <c r="Q6610" t="s">
        <v>17032</v>
      </c>
    </row>
    <row r="6611" spans="12:17" x14ac:dyDescent="0.3">
      <c r="L6611">
        <v>6605</v>
      </c>
      <c r="M6611" t="s">
        <v>17033</v>
      </c>
      <c r="N6611" t="s">
        <v>14824</v>
      </c>
      <c r="O6611" t="s">
        <v>38278</v>
      </c>
      <c r="P6611" t="s">
        <v>38279</v>
      </c>
      <c r="Q6611" t="s">
        <v>17033</v>
      </c>
    </row>
    <row r="6612" spans="12:17" x14ac:dyDescent="0.3">
      <c r="L6612">
        <v>6606</v>
      </c>
      <c r="M6612" t="s">
        <v>17034</v>
      </c>
      <c r="N6612" t="s">
        <v>14827</v>
      </c>
      <c r="O6612" t="s">
        <v>38280</v>
      </c>
      <c r="P6612" t="s">
        <v>38281</v>
      </c>
      <c r="Q6612" t="s">
        <v>17034</v>
      </c>
    </row>
    <row r="6613" spans="12:17" x14ac:dyDescent="0.3">
      <c r="L6613">
        <v>6607</v>
      </c>
      <c r="M6613" t="s">
        <v>17035</v>
      </c>
      <c r="N6613" t="s">
        <v>14830</v>
      </c>
      <c r="O6613" t="s">
        <v>38282</v>
      </c>
      <c r="P6613" t="s">
        <v>38283</v>
      </c>
      <c r="Q6613" t="s">
        <v>17035</v>
      </c>
    </row>
    <row r="6614" spans="12:17" x14ac:dyDescent="0.3">
      <c r="L6614">
        <v>6608</v>
      </c>
      <c r="M6614" t="s">
        <v>17036</v>
      </c>
      <c r="N6614" t="s">
        <v>14833</v>
      </c>
      <c r="O6614" t="s">
        <v>38284</v>
      </c>
      <c r="P6614" t="s">
        <v>38285</v>
      </c>
      <c r="Q6614" t="s">
        <v>17036</v>
      </c>
    </row>
    <row r="6615" spans="12:17" x14ac:dyDescent="0.3">
      <c r="L6615">
        <v>6609</v>
      </c>
      <c r="M6615" t="s">
        <v>17037</v>
      </c>
      <c r="N6615" t="s">
        <v>14836</v>
      </c>
      <c r="O6615" t="s">
        <v>38286</v>
      </c>
      <c r="P6615" t="s">
        <v>38287</v>
      </c>
      <c r="Q6615" t="s">
        <v>17037</v>
      </c>
    </row>
    <row r="6616" spans="12:17" x14ac:dyDescent="0.3">
      <c r="L6616">
        <v>6610</v>
      </c>
      <c r="M6616" t="s">
        <v>17038</v>
      </c>
      <c r="N6616" t="s">
        <v>14839</v>
      </c>
      <c r="O6616" t="s">
        <v>38288</v>
      </c>
      <c r="P6616" t="s">
        <v>38289</v>
      </c>
      <c r="Q6616" t="s">
        <v>17038</v>
      </c>
    </row>
    <row r="6617" spans="12:17" x14ac:dyDescent="0.3">
      <c r="L6617">
        <v>6611</v>
      </c>
      <c r="M6617" t="s">
        <v>17039</v>
      </c>
      <c r="N6617" t="s">
        <v>14842</v>
      </c>
      <c r="O6617" t="s">
        <v>38290</v>
      </c>
      <c r="P6617" t="s">
        <v>38291</v>
      </c>
      <c r="Q6617" t="s">
        <v>17039</v>
      </c>
    </row>
    <row r="6618" spans="12:17" x14ac:dyDescent="0.3">
      <c r="L6618">
        <v>6612</v>
      </c>
      <c r="M6618" t="s">
        <v>17040</v>
      </c>
      <c r="N6618" t="s">
        <v>14845</v>
      </c>
      <c r="O6618" t="s">
        <v>38292</v>
      </c>
      <c r="P6618" t="s">
        <v>38293</v>
      </c>
      <c r="Q6618" t="s">
        <v>17040</v>
      </c>
    </row>
    <row r="6619" spans="12:17" x14ac:dyDescent="0.3">
      <c r="L6619">
        <v>6613</v>
      </c>
      <c r="M6619" t="s">
        <v>17041</v>
      </c>
      <c r="N6619" t="s">
        <v>14848</v>
      </c>
      <c r="O6619" t="s">
        <v>38294</v>
      </c>
      <c r="P6619" t="s">
        <v>38295</v>
      </c>
      <c r="Q6619" t="s">
        <v>17041</v>
      </c>
    </row>
    <row r="6620" spans="12:17" x14ac:dyDescent="0.3">
      <c r="L6620">
        <v>6614</v>
      </c>
      <c r="M6620" t="s">
        <v>17042</v>
      </c>
      <c r="N6620" t="s">
        <v>14851</v>
      </c>
      <c r="O6620" t="s">
        <v>38296</v>
      </c>
      <c r="P6620" t="s">
        <v>38297</v>
      </c>
      <c r="Q6620" t="s">
        <v>17042</v>
      </c>
    </row>
    <row r="6621" spans="12:17" x14ac:dyDescent="0.3">
      <c r="L6621">
        <v>6615</v>
      </c>
      <c r="M6621" t="s">
        <v>17043</v>
      </c>
      <c r="N6621" t="s">
        <v>14854</v>
      </c>
      <c r="O6621" t="s">
        <v>38298</v>
      </c>
      <c r="P6621" t="s">
        <v>38299</v>
      </c>
      <c r="Q6621" t="s">
        <v>17043</v>
      </c>
    </row>
    <row r="6622" spans="12:17" x14ac:dyDescent="0.3">
      <c r="L6622">
        <v>6616</v>
      </c>
      <c r="M6622" t="s">
        <v>17044</v>
      </c>
      <c r="N6622" t="s">
        <v>14857</v>
      </c>
      <c r="O6622" t="s">
        <v>38300</v>
      </c>
      <c r="P6622" t="s">
        <v>38301</v>
      </c>
      <c r="Q6622" t="s">
        <v>17044</v>
      </c>
    </row>
    <row r="6623" spans="12:17" x14ac:dyDescent="0.3">
      <c r="L6623">
        <v>6617</v>
      </c>
      <c r="M6623" t="s">
        <v>17045</v>
      </c>
      <c r="N6623" t="s">
        <v>14860</v>
      </c>
      <c r="O6623" t="s">
        <v>38302</v>
      </c>
      <c r="P6623" t="s">
        <v>38303</v>
      </c>
      <c r="Q6623" t="s">
        <v>17045</v>
      </c>
    </row>
    <row r="6624" spans="12:17" x14ac:dyDescent="0.3">
      <c r="L6624">
        <v>6618</v>
      </c>
      <c r="M6624" t="s">
        <v>17046</v>
      </c>
      <c r="N6624" t="s">
        <v>14863</v>
      </c>
      <c r="O6624" t="s">
        <v>38304</v>
      </c>
      <c r="P6624" t="s">
        <v>38305</v>
      </c>
      <c r="Q6624" t="s">
        <v>17046</v>
      </c>
    </row>
    <row r="6625" spans="12:17" x14ac:dyDescent="0.3">
      <c r="L6625">
        <v>6619</v>
      </c>
      <c r="M6625" t="s">
        <v>17047</v>
      </c>
      <c r="N6625" t="s">
        <v>14866</v>
      </c>
      <c r="O6625" t="s">
        <v>38306</v>
      </c>
      <c r="P6625" t="s">
        <v>38307</v>
      </c>
      <c r="Q6625" t="s">
        <v>17047</v>
      </c>
    </row>
    <row r="6626" spans="12:17" x14ac:dyDescent="0.3">
      <c r="L6626">
        <v>6620</v>
      </c>
      <c r="M6626" t="s">
        <v>17048</v>
      </c>
      <c r="N6626" t="s">
        <v>14869</v>
      </c>
      <c r="O6626" t="s">
        <v>38308</v>
      </c>
      <c r="P6626" t="s">
        <v>38309</v>
      </c>
      <c r="Q6626" t="s">
        <v>17048</v>
      </c>
    </row>
    <row r="6627" spans="12:17" x14ac:dyDescent="0.3">
      <c r="L6627">
        <v>6621</v>
      </c>
      <c r="M6627" t="s">
        <v>17049</v>
      </c>
      <c r="N6627" t="s">
        <v>14872</v>
      </c>
      <c r="O6627" t="s">
        <v>38310</v>
      </c>
      <c r="P6627" t="s">
        <v>38311</v>
      </c>
      <c r="Q6627" t="s">
        <v>17049</v>
      </c>
    </row>
    <row r="6628" spans="12:17" x14ac:dyDescent="0.3">
      <c r="L6628">
        <v>6622</v>
      </c>
      <c r="M6628" t="s">
        <v>17050</v>
      </c>
      <c r="N6628" t="s">
        <v>14875</v>
      </c>
      <c r="O6628" t="s">
        <v>38312</v>
      </c>
      <c r="P6628" t="s">
        <v>38313</v>
      </c>
      <c r="Q6628" t="s">
        <v>17050</v>
      </c>
    </row>
    <row r="6629" spans="12:17" x14ac:dyDescent="0.3">
      <c r="L6629">
        <v>6623</v>
      </c>
      <c r="M6629" t="s">
        <v>17051</v>
      </c>
      <c r="N6629" t="s">
        <v>14878</v>
      </c>
      <c r="O6629" t="s">
        <v>38314</v>
      </c>
      <c r="P6629" t="s">
        <v>38315</v>
      </c>
      <c r="Q6629" t="s">
        <v>17051</v>
      </c>
    </row>
    <row r="6630" spans="12:17" x14ac:dyDescent="0.3">
      <c r="L6630">
        <v>6624</v>
      </c>
      <c r="M6630" t="s">
        <v>17052</v>
      </c>
      <c r="N6630" t="s">
        <v>14881</v>
      </c>
      <c r="O6630" t="s">
        <v>38316</v>
      </c>
      <c r="P6630" t="s">
        <v>38317</v>
      </c>
      <c r="Q6630" t="s">
        <v>17052</v>
      </c>
    </row>
    <row r="6631" spans="12:17" x14ac:dyDescent="0.3">
      <c r="L6631">
        <v>6625</v>
      </c>
      <c r="M6631" t="s">
        <v>17053</v>
      </c>
      <c r="N6631" t="s">
        <v>14884</v>
      </c>
      <c r="O6631" t="s">
        <v>38318</v>
      </c>
      <c r="P6631" t="s">
        <v>38319</v>
      </c>
      <c r="Q6631" t="s">
        <v>17053</v>
      </c>
    </row>
    <row r="6632" spans="12:17" x14ac:dyDescent="0.3">
      <c r="L6632">
        <v>6626</v>
      </c>
      <c r="M6632" t="s">
        <v>17054</v>
      </c>
      <c r="N6632" t="s">
        <v>14887</v>
      </c>
      <c r="O6632" t="s">
        <v>38320</v>
      </c>
      <c r="P6632" t="s">
        <v>38321</v>
      </c>
      <c r="Q6632" t="s">
        <v>17054</v>
      </c>
    </row>
    <row r="6633" spans="12:17" x14ac:dyDescent="0.3">
      <c r="L6633">
        <v>6627</v>
      </c>
      <c r="M6633" t="s">
        <v>17055</v>
      </c>
      <c r="N6633" t="s">
        <v>14890</v>
      </c>
      <c r="O6633" t="s">
        <v>38322</v>
      </c>
      <c r="P6633" t="s">
        <v>38323</v>
      </c>
      <c r="Q6633" t="s">
        <v>17055</v>
      </c>
    </row>
    <row r="6634" spans="12:17" x14ac:dyDescent="0.3">
      <c r="L6634">
        <v>6628</v>
      </c>
      <c r="M6634" t="s">
        <v>27242</v>
      </c>
      <c r="N6634" t="s">
        <v>14892</v>
      </c>
      <c r="O6634" t="s">
        <v>38324</v>
      </c>
      <c r="P6634" t="s">
        <v>38325</v>
      </c>
      <c r="Q6634" t="s">
        <v>27242</v>
      </c>
    </row>
    <row r="6635" spans="12:17" x14ac:dyDescent="0.3">
      <c r="L6635">
        <v>6629</v>
      </c>
      <c r="M6635" t="s">
        <v>27243</v>
      </c>
      <c r="N6635" t="s">
        <v>14894</v>
      </c>
      <c r="O6635" t="s">
        <v>38326</v>
      </c>
      <c r="P6635" t="s">
        <v>38327</v>
      </c>
      <c r="Q6635" t="s">
        <v>27243</v>
      </c>
    </row>
    <row r="6636" spans="12:17" x14ac:dyDescent="0.3">
      <c r="L6636">
        <v>6630</v>
      </c>
      <c r="M6636" t="s">
        <v>27244</v>
      </c>
      <c r="N6636" t="s">
        <v>14896</v>
      </c>
      <c r="O6636" t="s">
        <v>38328</v>
      </c>
      <c r="P6636" t="s">
        <v>38329</v>
      </c>
      <c r="Q6636" t="s">
        <v>27244</v>
      </c>
    </row>
    <row r="6637" spans="12:17" x14ac:dyDescent="0.3">
      <c r="L6637">
        <v>6631</v>
      </c>
      <c r="M6637" t="s">
        <v>17056</v>
      </c>
      <c r="N6637" t="s">
        <v>14899</v>
      </c>
      <c r="O6637" t="s">
        <v>38330</v>
      </c>
      <c r="P6637" t="s">
        <v>38331</v>
      </c>
      <c r="Q6637" t="s">
        <v>17056</v>
      </c>
    </row>
    <row r="6638" spans="12:17" x14ac:dyDescent="0.3">
      <c r="L6638">
        <v>6632</v>
      </c>
      <c r="M6638" t="s">
        <v>17057</v>
      </c>
      <c r="N6638" t="s">
        <v>14901</v>
      </c>
      <c r="O6638" t="s">
        <v>38332</v>
      </c>
      <c r="P6638" t="s">
        <v>38333</v>
      </c>
      <c r="Q6638" t="s">
        <v>17057</v>
      </c>
    </row>
    <row r="6639" spans="12:17" x14ac:dyDescent="0.3">
      <c r="L6639">
        <v>6633</v>
      </c>
      <c r="M6639" t="s">
        <v>17058</v>
      </c>
      <c r="N6639" t="s">
        <v>14902</v>
      </c>
      <c r="O6639" t="s">
        <v>38334</v>
      </c>
      <c r="P6639" t="s">
        <v>38335</v>
      </c>
      <c r="Q6639" t="s">
        <v>17058</v>
      </c>
    </row>
    <row r="6640" spans="12:17" x14ac:dyDescent="0.3">
      <c r="L6640">
        <v>6634</v>
      </c>
      <c r="M6640" t="s">
        <v>17059</v>
      </c>
      <c r="N6640" t="s">
        <v>14903</v>
      </c>
      <c r="O6640" t="s">
        <v>38336</v>
      </c>
      <c r="P6640" t="s">
        <v>38337</v>
      </c>
      <c r="Q6640" t="s">
        <v>17059</v>
      </c>
    </row>
    <row r="6641" spans="12:17" x14ac:dyDescent="0.3">
      <c r="L6641">
        <v>6635</v>
      </c>
      <c r="M6641" t="s">
        <v>17060</v>
      </c>
      <c r="N6641" t="s">
        <v>14904</v>
      </c>
      <c r="O6641" t="s">
        <v>38338</v>
      </c>
      <c r="P6641" t="s">
        <v>38339</v>
      </c>
      <c r="Q6641" t="s">
        <v>17060</v>
      </c>
    </row>
    <row r="6642" spans="12:17" x14ac:dyDescent="0.3">
      <c r="L6642">
        <v>6636</v>
      </c>
      <c r="M6642" t="s">
        <v>17061</v>
      </c>
      <c r="N6642" t="s">
        <v>14905</v>
      </c>
      <c r="O6642" t="s">
        <v>38340</v>
      </c>
      <c r="P6642" t="s">
        <v>38341</v>
      </c>
      <c r="Q6642" t="s">
        <v>17061</v>
      </c>
    </row>
    <row r="6643" spans="12:17" x14ac:dyDescent="0.3">
      <c r="L6643">
        <v>6637</v>
      </c>
      <c r="M6643" t="s">
        <v>17062</v>
      </c>
      <c r="N6643" t="s">
        <v>14906</v>
      </c>
      <c r="O6643" t="s">
        <v>38342</v>
      </c>
      <c r="P6643" t="s">
        <v>38343</v>
      </c>
      <c r="Q6643" t="s">
        <v>17062</v>
      </c>
    </row>
    <row r="6644" spans="12:17" x14ac:dyDescent="0.3">
      <c r="L6644">
        <v>6638</v>
      </c>
      <c r="M6644" t="s">
        <v>17063</v>
      </c>
      <c r="N6644" t="s">
        <v>14904</v>
      </c>
      <c r="O6644" t="s">
        <v>38344</v>
      </c>
      <c r="P6644" t="s">
        <v>38345</v>
      </c>
      <c r="Q6644" t="s">
        <v>17063</v>
      </c>
    </row>
    <row r="6645" spans="12:17" x14ac:dyDescent="0.3">
      <c r="L6645">
        <v>6639</v>
      </c>
      <c r="M6645" t="s">
        <v>17064</v>
      </c>
      <c r="N6645" t="s">
        <v>14905</v>
      </c>
      <c r="O6645" t="s">
        <v>38346</v>
      </c>
      <c r="P6645" t="s">
        <v>38347</v>
      </c>
      <c r="Q6645" t="s">
        <v>17064</v>
      </c>
    </row>
    <row r="6646" spans="12:17" x14ac:dyDescent="0.3">
      <c r="L6646">
        <v>6640</v>
      </c>
      <c r="M6646" t="s">
        <v>17065</v>
      </c>
      <c r="N6646" t="s">
        <v>14908</v>
      </c>
      <c r="O6646" t="s">
        <v>38348</v>
      </c>
      <c r="P6646" t="s">
        <v>38349</v>
      </c>
      <c r="Q6646" t="s">
        <v>17065</v>
      </c>
    </row>
    <row r="6647" spans="12:17" x14ac:dyDescent="0.3">
      <c r="L6647">
        <v>6641</v>
      </c>
      <c r="M6647" t="s">
        <v>17066</v>
      </c>
      <c r="N6647" t="s">
        <v>14978</v>
      </c>
      <c r="O6647" t="s">
        <v>35370</v>
      </c>
      <c r="P6647" t="s">
        <v>38350</v>
      </c>
      <c r="Q6647" t="s">
        <v>17066</v>
      </c>
    </row>
    <row r="6648" spans="12:17" x14ac:dyDescent="0.3">
      <c r="L6648">
        <v>6642</v>
      </c>
      <c r="M6648" t="s">
        <v>17068</v>
      </c>
      <c r="N6648" t="s">
        <v>14980</v>
      </c>
      <c r="O6648" t="s">
        <v>17070</v>
      </c>
      <c r="P6648" t="s">
        <v>38351</v>
      </c>
      <c r="Q6648" t="s">
        <v>17068</v>
      </c>
    </row>
    <row r="6649" spans="12:17" x14ac:dyDescent="0.3">
      <c r="L6649">
        <v>6643</v>
      </c>
      <c r="M6649" t="s">
        <v>17071</v>
      </c>
      <c r="N6649" t="s">
        <v>14983</v>
      </c>
      <c r="O6649" t="s">
        <v>17073</v>
      </c>
      <c r="P6649" t="s">
        <v>38352</v>
      </c>
      <c r="Q6649" t="s">
        <v>17071</v>
      </c>
    </row>
    <row r="6650" spans="12:17" x14ac:dyDescent="0.3">
      <c r="L6650">
        <v>6644</v>
      </c>
      <c r="M6650" t="s">
        <v>17074</v>
      </c>
      <c r="N6650" t="s">
        <v>14986</v>
      </c>
      <c r="O6650" t="s">
        <v>17076</v>
      </c>
      <c r="P6650" t="s">
        <v>38353</v>
      </c>
      <c r="Q6650" t="s">
        <v>17074</v>
      </c>
    </row>
    <row r="6651" spans="12:17" x14ac:dyDescent="0.3">
      <c r="L6651">
        <v>6645</v>
      </c>
      <c r="M6651" t="s">
        <v>17077</v>
      </c>
      <c r="N6651" t="s">
        <v>14989</v>
      </c>
      <c r="O6651" t="s">
        <v>17079</v>
      </c>
      <c r="P6651" t="s">
        <v>38354</v>
      </c>
      <c r="Q6651" t="s">
        <v>17077</v>
      </c>
    </row>
    <row r="6652" spans="12:17" x14ac:dyDescent="0.3">
      <c r="L6652">
        <v>6646</v>
      </c>
      <c r="M6652" t="s">
        <v>17080</v>
      </c>
      <c r="N6652" t="s">
        <v>14992</v>
      </c>
      <c r="O6652" t="s">
        <v>17082</v>
      </c>
      <c r="P6652" t="s">
        <v>38355</v>
      </c>
      <c r="Q6652" t="s">
        <v>17080</v>
      </c>
    </row>
    <row r="6653" spans="12:17" x14ac:dyDescent="0.3">
      <c r="L6653">
        <v>6647</v>
      </c>
      <c r="M6653" t="s">
        <v>17083</v>
      </c>
      <c r="N6653" t="s">
        <v>38356</v>
      </c>
      <c r="O6653" t="s">
        <v>35378</v>
      </c>
      <c r="P6653" t="s">
        <v>38357</v>
      </c>
      <c r="Q6653" t="s">
        <v>17083</v>
      </c>
    </row>
    <row r="6654" spans="12:17" x14ac:dyDescent="0.3">
      <c r="L6654">
        <v>6648</v>
      </c>
      <c r="M6654" t="s">
        <v>17086</v>
      </c>
      <c r="N6654" t="s">
        <v>14998</v>
      </c>
      <c r="O6654" t="s">
        <v>26343</v>
      </c>
      <c r="P6654" t="s">
        <v>38358</v>
      </c>
      <c r="Q6654" t="s">
        <v>17086</v>
      </c>
    </row>
    <row r="6655" spans="12:17" x14ac:dyDescent="0.3">
      <c r="L6655">
        <v>6649</v>
      </c>
      <c r="M6655" t="s">
        <v>17088</v>
      </c>
      <c r="N6655" t="s">
        <v>15000</v>
      </c>
      <c r="O6655" t="s">
        <v>26344</v>
      </c>
      <c r="P6655" t="s">
        <v>38359</v>
      </c>
      <c r="Q6655" t="s">
        <v>17088</v>
      </c>
    </row>
    <row r="6656" spans="12:17" x14ac:dyDescent="0.3">
      <c r="L6656">
        <v>6650</v>
      </c>
      <c r="M6656" t="s">
        <v>17090</v>
      </c>
      <c r="N6656" t="s">
        <v>15002</v>
      </c>
      <c r="O6656" t="s">
        <v>26345</v>
      </c>
      <c r="P6656" t="s">
        <v>38360</v>
      </c>
      <c r="Q6656" t="s">
        <v>17090</v>
      </c>
    </row>
    <row r="6657" spans="12:17" x14ac:dyDescent="0.3">
      <c r="L6657">
        <v>6651</v>
      </c>
      <c r="M6657" t="s">
        <v>17092</v>
      </c>
      <c r="N6657" t="s">
        <v>15004</v>
      </c>
      <c r="O6657" t="s">
        <v>26346</v>
      </c>
      <c r="P6657" t="s">
        <v>38361</v>
      </c>
      <c r="Q6657" t="s">
        <v>17092</v>
      </c>
    </row>
    <row r="6658" spans="12:17" x14ac:dyDescent="0.3">
      <c r="L6658">
        <v>6652</v>
      </c>
      <c r="M6658" t="s">
        <v>17094</v>
      </c>
      <c r="N6658" t="s">
        <v>15006</v>
      </c>
      <c r="O6658" t="s">
        <v>26347</v>
      </c>
      <c r="P6658" t="s">
        <v>38362</v>
      </c>
      <c r="Q6658" t="s">
        <v>17094</v>
      </c>
    </row>
    <row r="6659" spans="12:17" x14ac:dyDescent="0.3">
      <c r="L6659">
        <v>6653</v>
      </c>
      <c r="M6659" t="s">
        <v>17096</v>
      </c>
      <c r="N6659" t="s">
        <v>26282</v>
      </c>
      <c r="O6659" t="s">
        <v>17097</v>
      </c>
      <c r="P6659" t="s">
        <v>38363</v>
      </c>
      <c r="Q6659" t="s">
        <v>17096</v>
      </c>
    </row>
    <row r="6660" spans="12:17" x14ac:dyDescent="0.3">
      <c r="L6660">
        <v>6654</v>
      </c>
      <c r="M6660" t="s">
        <v>17098</v>
      </c>
      <c r="N6660" t="s">
        <v>26283</v>
      </c>
      <c r="O6660" t="s">
        <v>17099</v>
      </c>
      <c r="P6660" t="s">
        <v>38364</v>
      </c>
      <c r="Q6660" t="s">
        <v>17098</v>
      </c>
    </row>
    <row r="6661" spans="12:17" x14ac:dyDescent="0.3">
      <c r="L6661">
        <v>6655</v>
      </c>
      <c r="M6661" t="s">
        <v>17100</v>
      </c>
      <c r="N6661" t="s">
        <v>26284</v>
      </c>
      <c r="O6661" t="s">
        <v>17101</v>
      </c>
      <c r="P6661" t="s">
        <v>38365</v>
      </c>
      <c r="Q6661" t="s">
        <v>17100</v>
      </c>
    </row>
    <row r="6662" spans="12:17" x14ac:dyDescent="0.3">
      <c r="L6662">
        <v>6656</v>
      </c>
      <c r="M6662" t="s">
        <v>17102</v>
      </c>
      <c r="N6662" t="s">
        <v>15014</v>
      </c>
      <c r="O6662" t="s">
        <v>17104</v>
      </c>
      <c r="P6662" t="s">
        <v>38366</v>
      </c>
      <c r="Q6662" t="s">
        <v>17102</v>
      </c>
    </row>
    <row r="6663" spans="12:17" x14ac:dyDescent="0.3">
      <c r="L6663">
        <v>6657</v>
      </c>
      <c r="M6663" t="s">
        <v>17105</v>
      </c>
      <c r="N6663" t="s">
        <v>38367</v>
      </c>
      <c r="O6663" t="s">
        <v>17106</v>
      </c>
      <c r="P6663" t="s">
        <v>38368</v>
      </c>
      <c r="Q6663" t="s">
        <v>17105</v>
      </c>
    </row>
    <row r="6664" spans="12:17" x14ac:dyDescent="0.3">
      <c r="L6664">
        <v>6658</v>
      </c>
      <c r="M6664" t="s">
        <v>38369</v>
      </c>
      <c r="N6664" t="s">
        <v>38370</v>
      </c>
      <c r="O6664" t="s">
        <v>35392</v>
      </c>
      <c r="P6664" t="s">
        <v>38371</v>
      </c>
      <c r="Q6664" t="s">
        <v>38369</v>
      </c>
    </row>
    <row r="6665" spans="12:17" x14ac:dyDescent="0.3">
      <c r="L6665">
        <v>6659</v>
      </c>
      <c r="M6665" t="s">
        <v>17107</v>
      </c>
      <c r="N6665" t="s">
        <v>15019</v>
      </c>
      <c r="O6665" t="s">
        <v>17109</v>
      </c>
      <c r="P6665" t="s">
        <v>38372</v>
      </c>
      <c r="Q6665" t="s">
        <v>17107</v>
      </c>
    </row>
    <row r="6666" spans="12:17" x14ac:dyDescent="0.3">
      <c r="L6666">
        <v>6660</v>
      </c>
      <c r="M6666" t="s">
        <v>17110</v>
      </c>
      <c r="N6666" t="s">
        <v>15022</v>
      </c>
      <c r="O6666" t="s">
        <v>35395</v>
      </c>
      <c r="P6666" t="s">
        <v>38373</v>
      </c>
      <c r="Q6666" t="s">
        <v>17110</v>
      </c>
    </row>
    <row r="6667" spans="12:17" x14ac:dyDescent="0.3">
      <c r="L6667">
        <v>6661</v>
      </c>
      <c r="M6667" t="s">
        <v>17112</v>
      </c>
      <c r="N6667" t="s">
        <v>15024</v>
      </c>
      <c r="O6667" t="s">
        <v>35397</v>
      </c>
      <c r="P6667" t="s">
        <v>38374</v>
      </c>
      <c r="Q6667" t="s">
        <v>17112</v>
      </c>
    </row>
    <row r="6668" spans="12:17" x14ac:dyDescent="0.3">
      <c r="L6668">
        <v>6662</v>
      </c>
      <c r="M6668" t="s">
        <v>17114</v>
      </c>
      <c r="N6668" t="s">
        <v>15026</v>
      </c>
      <c r="O6668" t="s">
        <v>17116</v>
      </c>
      <c r="P6668" t="s">
        <v>38375</v>
      </c>
      <c r="Q6668" t="s">
        <v>17114</v>
      </c>
    </row>
    <row r="6669" spans="12:17" x14ac:dyDescent="0.3">
      <c r="L6669">
        <v>6663</v>
      </c>
      <c r="M6669" t="s">
        <v>17117</v>
      </c>
      <c r="N6669" t="s">
        <v>15029</v>
      </c>
      <c r="O6669" t="s">
        <v>17119</v>
      </c>
      <c r="P6669" t="s">
        <v>38376</v>
      </c>
      <c r="Q6669" t="s">
        <v>17117</v>
      </c>
    </row>
    <row r="6670" spans="12:17" x14ac:dyDescent="0.3">
      <c r="L6670">
        <v>6664</v>
      </c>
      <c r="M6670" t="s">
        <v>17120</v>
      </c>
      <c r="N6670" t="s">
        <v>15032</v>
      </c>
      <c r="O6670" t="s">
        <v>17122</v>
      </c>
      <c r="P6670" t="s">
        <v>38377</v>
      </c>
      <c r="Q6670" t="s">
        <v>17120</v>
      </c>
    </row>
    <row r="6671" spans="12:17" x14ac:dyDescent="0.3">
      <c r="L6671">
        <v>6665</v>
      </c>
      <c r="M6671" t="s">
        <v>17123</v>
      </c>
      <c r="N6671" t="s">
        <v>15035</v>
      </c>
      <c r="O6671" t="s">
        <v>17125</v>
      </c>
      <c r="P6671" t="s">
        <v>38378</v>
      </c>
      <c r="Q6671" t="s">
        <v>17123</v>
      </c>
    </row>
    <row r="6672" spans="12:17" x14ac:dyDescent="0.3">
      <c r="L6672">
        <v>6666</v>
      </c>
      <c r="M6672" t="s">
        <v>17126</v>
      </c>
      <c r="N6672" t="s">
        <v>15038</v>
      </c>
      <c r="O6672" t="s">
        <v>17128</v>
      </c>
      <c r="P6672" t="s">
        <v>38379</v>
      </c>
      <c r="Q6672" t="s">
        <v>17126</v>
      </c>
    </row>
    <row r="6673" spans="12:17" x14ac:dyDescent="0.3">
      <c r="L6673">
        <v>6667</v>
      </c>
      <c r="M6673" t="s">
        <v>17129</v>
      </c>
      <c r="N6673" t="s">
        <v>15041</v>
      </c>
      <c r="O6673" t="s">
        <v>17131</v>
      </c>
      <c r="P6673" t="s">
        <v>38380</v>
      </c>
      <c r="Q6673" t="s">
        <v>17129</v>
      </c>
    </row>
    <row r="6674" spans="12:17" x14ac:dyDescent="0.3">
      <c r="L6674">
        <v>6668</v>
      </c>
      <c r="M6674" t="s">
        <v>17132</v>
      </c>
      <c r="N6674" t="s">
        <v>15044</v>
      </c>
      <c r="O6674" t="s">
        <v>17134</v>
      </c>
      <c r="P6674" t="s">
        <v>38381</v>
      </c>
      <c r="Q6674" t="s">
        <v>17132</v>
      </c>
    </row>
    <row r="6675" spans="12:17" x14ac:dyDescent="0.3">
      <c r="L6675">
        <v>6669</v>
      </c>
      <c r="M6675" t="s">
        <v>17135</v>
      </c>
      <c r="N6675" t="s">
        <v>15047</v>
      </c>
      <c r="O6675" t="s">
        <v>17137</v>
      </c>
      <c r="P6675" t="s">
        <v>38382</v>
      </c>
      <c r="Q6675" t="s">
        <v>17135</v>
      </c>
    </row>
    <row r="6676" spans="12:17" x14ac:dyDescent="0.3">
      <c r="L6676">
        <v>6670</v>
      </c>
      <c r="M6676" t="s">
        <v>17138</v>
      </c>
      <c r="N6676" t="s">
        <v>15050</v>
      </c>
      <c r="O6676" t="s">
        <v>17140</v>
      </c>
      <c r="P6676" t="s">
        <v>38383</v>
      </c>
      <c r="Q6676" t="s">
        <v>17138</v>
      </c>
    </row>
    <row r="6677" spans="12:17" x14ac:dyDescent="0.3">
      <c r="L6677">
        <v>6671</v>
      </c>
      <c r="M6677" t="s">
        <v>17141</v>
      </c>
      <c r="N6677" t="s">
        <v>15053</v>
      </c>
      <c r="O6677" t="s">
        <v>17143</v>
      </c>
      <c r="P6677" t="s">
        <v>38384</v>
      </c>
      <c r="Q6677" t="s">
        <v>17141</v>
      </c>
    </row>
    <row r="6678" spans="12:17" x14ac:dyDescent="0.3">
      <c r="L6678">
        <v>6672</v>
      </c>
      <c r="M6678" t="s">
        <v>17144</v>
      </c>
      <c r="N6678" t="s">
        <v>15056</v>
      </c>
      <c r="O6678" t="s">
        <v>17146</v>
      </c>
      <c r="P6678" t="s">
        <v>38385</v>
      </c>
      <c r="Q6678" t="s">
        <v>17144</v>
      </c>
    </row>
    <row r="6679" spans="12:17" x14ac:dyDescent="0.3">
      <c r="L6679">
        <v>6673</v>
      </c>
      <c r="M6679" t="s">
        <v>17147</v>
      </c>
      <c r="N6679" t="s">
        <v>15059</v>
      </c>
      <c r="O6679" t="s">
        <v>17149</v>
      </c>
      <c r="P6679" t="s">
        <v>38386</v>
      </c>
      <c r="Q6679" t="s">
        <v>17147</v>
      </c>
    </row>
    <row r="6680" spans="12:17" x14ac:dyDescent="0.3">
      <c r="L6680">
        <v>6674</v>
      </c>
      <c r="M6680" t="s">
        <v>17150</v>
      </c>
      <c r="N6680" t="s">
        <v>15062</v>
      </c>
      <c r="O6680" t="s">
        <v>17152</v>
      </c>
      <c r="P6680" t="s">
        <v>38387</v>
      </c>
      <c r="Q6680" t="s">
        <v>17150</v>
      </c>
    </row>
    <row r="6681" spans="12:17" x14ac:dyDescent="0.3">
      <c r="L6681">
        <v>6675</v>
      </c>
      <c r="M6681" t="s">
        <v>17153</v>
      </c>
      <c r="N6681" t="s">
        <v>15065</v>
      </c>
      <c r="O6681" t="s">
        <v>17155</v>
      </c>
      <c r="P6681" t="s">
        <v>38388</v>
      </c>
      <c r="Q6681" t="s">
        <v>17153</v>
      </c>
    </row>
    <row r="6682" spans="12:17" x14ac:dyDescent="0.3">
      <c r="L6682">
        <v>6676</v>
      </c>
      <c r="M6682" t="s">
        <v>17156</v>
      </c>
      <c r="N6682" t="s">
        <v>15068</v>
      </c>
      <c r="O6682" t="s">
        <v>17158</v>
      </c>
      <c r="P6682" t="s">
        <v>38389</v>
      </c>
      <c r="Q6682" t="s">
        <v>17156</v>
      </c>
    </row>
    <row r="6683" spans="12:17" x14ac:dyDescent="0.3">
      <c r="L6683">
        <v>6677</v>
      </c>
      <c r="M6683" t="s">
        <v>17159</v>
      </c>
      <c r="N6683" t="s">
        <v>15071</v>
      </c>
      <c r="O6683" t="s">
        <v>17161</v>
      </c>
      <c r="P6683" t="s">
        <v>38390</v>
      </c>
      <c r="Q6683" t="s">
        <v>17159</v>
      </c>
    </row>
    <row r="6684" spans="12:17" x14ac:dyDescent="0.3">
      <c r="L6684">
        <v>6678</v>
      </c>
      <c r="M6684" t="s">
        <v>17162</v>
      </c>
      <c r="N6684" t="s">
        <v>15074</v>
      </c>
      <c r="O6684" t="s">
        <v>17164</v>
      </c>
      <c r="P6684" t="s">
        <v>38391</v>
      </c>
      <c r="Q6684" t="s">
        <v>17162</v>
      </c>
    </row>
    <row r="6685" spans="12:17" x14ac:dyDescent="0.3">
      <c r="L6685">
        <v>6679</v>
      </c>
      <c r="M6685" t="s">
        <v>38392</v>
      </c>
      <c r="N6685" t="s">
        <v>15076</v>
      </c>
      <c r="O6685" t="s">
        <v>17166</v>
      </c>
      <c r="P6685" t="s">
        <v>38393</v>
      </c>
      <c r="Q6685" t="s">
        <v>38392</v>
      </c>
    </row>
    <row r="6686" spans="12:17" x14ac:dyDescent="0.3">
      <c r="L6686">
        <v>6680</v>
      </c>
      <c r="M6686" t="s">
        <v>17167</v>
      </c>
      <c r="N6686" t="s">
        <v>15079</v>
      </c>
      <c r="O6686" t="s">
        <v>17169</v>
      </c>
      <c r="P6686" t="s">
        <v>38394</v>
      </c>
      <c r="Q6686" t="s">
        <v>17167</v>
      </c>
    </row>
    <row r="6687" spans="12:17" x14ac:dyDescent="0.3">
      <c r="L6687">
        <v>6681</v>
      </c>
      <c r="M6687" t="s">
        <v>17170</v>
      </c>
      <c r="N6687" t="s">
        <v>15082</v>
      </c>
      <c r="O6687" t="s">
        <v>17172</v>
      </c>
      <c r="P6687" t="s">
        <v>38395</v>
      </c>
      <c r="Q6687" t="s">
        <v>17170</v>
      </c>
    </row>
    <row r="6688" spans="12:17" x14ac:dyDescent="0.3">
      <c r="L6688">
        <v>6682</v>
      </c>
      <c r="M6688" t="s">
        <v>17173</v>
      </c>
      <c r="N6688" t="s">
        <v>15085</v>
      </c>
      <c r="O6688" t="s">
        <v>17175</v>
      </c>
      <c r="P6688" t="s">
        <v>38396</v>
      </c>
      <c r="Q6688" t="s">
        <v>17173</v>
      </c>
    </row>
    <row r="6689" spans="12:17" x14ac:dyDescent="0.3">
      <c r="L6689">
        <v>6683</v>
      </c>
      <c r="M6689" t="s">
        <v>17176</v>
      </c>
      <c r="N6689" t="s">
        <v>15088</v>
      </c>
      <c r="O6689" t="s">
        <v>17178</v>
      </c>
      <c r="P6689" t="s">
        <v>38397</v>
      </c>
      <c r="Q6689" t="s">
        <v>17176</v>
      </c>
    </row>
    <row r="6690" spans="12:17" x14ac:dyDescent="0.3">
      <c r="L6690">
        <v>6684</v>
      </c>
      <c r="M6690" t="s">
        <v>17179</v>
      </c>
      <c r="N6690" t="s">
        <v>15091</v>
      </c>
      <c r="O6690" t="s">
        <v>17181</v>
      </c>
      <c r="P6690" t="s">
        <v>38398</v>
      </c>
      <c r="Q6690" t="s">
        <v>17179</v>
      </c>
    </row>
    <row r="6691" spans="12:17" x14ac:dyDescent="0.3">
      <c r="L6691">
        <v>6685</v>
      </c>
      <c r="M6691" t="s">
        <v>17084</v>
      </c>
      <c r="N6691" t="s">
        <v>14996</v>
      </c>
      <c r="O6691" t="s">
        <v>26351</v>
      </c>
      <c r="P6691" t="s">
        <v>38399</v>
      </c>
      <c r="Q6691" t="s">
        <v>17084</v>
      </c>
    </row>
    <row r="6692" spans="12:17" x14ac:dyDescent="0.3">
      <c r="L6692">
        <v>6686</v>
      </c>
      <c r="M6692" t="s">
        <v>17182</v>
      </c>
      <c r="N6692" t="s">
        <v>15094</v>
      </c>
      <c r="O6692" t="s">
        <v>17184</v>
      </c>
      <c r="P6692" t="s">
        <v>38400</v>
      </c>
      <c r="Q6692" t="s">
        <v>17182</v>
      </c>
    </row>
    <row r="6693" spans="12:17" x14ac:dyDescent="0.3">
      <c r="L6693">
        <v>6687</v>
      </c>
      <c r="M6693" t="s">
        <v>17185</v>
      </c>
      <c r="N6693" t="s">
        <v>15097</v>
      </c>
      <c r="O6693" t="s">
        <v>17187</v>
      </c>
      <c r="P6693" t="s">
        <v>38401</v>
      </c>
      <c r="Q6693" t="s">
        <v>17185</v>
      </c>
    </row>
    <row r="6694" spans="12:17" x14ac:dyDescent="0.3">
      <c r="L6694">
        <v>6688</v>
      </c>
      <c r="M6694" t="s">
        <v>17188</v>
      </c>
      <c r="N6694" t="s">
        <v>15100</v>
      </c>
      <c r="O6694" t="s">
        <v>17190</v>
      </c>
      <c r="P6694" t="s">
        <v>38402</v>
      </c>
      <c r="Q6694" t="s">
        <v>17188</v>
      </c>
    </row>
    <row r="6695" spans="12:17" x14ac:dyDescent="0.3">
      <c r="L6695">
        <v>6689</v>
      </c>
      <c r="M6695" t="s">
        <v>17191</v>
      </c>
      <c r="N6695" t="s">
        <v>15103</v>
      </c>
      <c r="O6695" t="s">
        <v>17193</v>
      </c>
      <c r="P6695" t="s">
        <v>38403</v>
      </c>
      <c r="Q6695" t="s">
        <v>17191</v>
      </c>
    </row>
    <row r="6696" spans="12:17" x14ac:dyDescent="0.3">
      <c r="L6696">
        <v>6690</v>
      </c>
      <c r="M6696" t="s">
        <v>17194</v>
      </c>
      <c r="N6696" t="s">
        <v>15106</v>
      </c>
      <c r="O6696" t="s">
        <v>17196</v>
      </c>
      <c r="P6696" t="s">
        <v>38404</v>
      </c>
      <c r="Q6696" t="s">
        <v>17194</v>
      </c>
    </row>
    <row r="6697" spans="12:17" x14ac:dyDescent="0.3">
      <c r="L6697">
        <v>6691</v>
      </c>
      <c r="M6697" t="s">
        <v>17197</v>
      </c>
      <c r="N6697" t="s">
        <v>15109</v>
      </c>
      <c r="O6697" t="s">
        <v>17199</v>
      </c>
      <c r="P6697" t="s">
        <v>38405</v>
      </c>
      <c r="Q6697" t="s">
        <v>17197</v>
      </c>
    </row>
    <row r="6698" spans="12:17" x14ac:dyDescent="0.3">
      <c r="L6698">
        <v>6692</v>
      </c>
      <c r="M6698" t="s">
        <v>17200</v>
      </c>
      <c r="N6698" t="s">
        <v>15112</v>
      </c>
      <c r="O6698" t="s">
        <v>17202</v>
      </c>
      <c r="P6698" t="s">
        <v>38406</v>
      </c>
      <c r="Q6698" t="s">
        <v>17200</v>
      </c>
    </row>
    <row r="6699" spans="12:17" x14ac:dyDescent="0.3">
      <c r="L6699">
        <v>6693</v>
      </c>
      <c r="M6699" t="s">
        <v>17203</v>
      </c>
      <c r="N6699" t="s">
        <v>15115</v>
      </c>
      <c r="O6699" t="s">
        <v>17205</v>
      </c>
      <c r="P6699" t="s">
        <v>38407</v>
      </c>
      <c r="Q6699" t="s">
        <v>17203</v>
      </c>
    </row>
    <row r="6700" spans="12:17" x14ac:dyDescent="0.3">
      <c r="L6700">
        <v>6694</v>
      </c>
      <c r="M6700" t="s">
        <v>17206</v>
      </c>
      <c r="N6700" t="s">
        <v>15118</v>
      </c>
      <c r="O6700" t="s">
        <v>17208</v>
      </c>
      <c r="P6700" t="s">
        <v>38408</v>
      </c>
      <c r="Q6700" t="s">
        <v>17206</v>
      </c>
    </row>
    <row r="6701" spans="12:17" x14ac:dyDescent="0.3">
      <c r="L6701">
        <v>6695</v>
      </c>
      <c r="M6701" t="s">
        <v>17209</v>
      </c>
      <c r="N6701" t="s">
        <v>15121</v>
      </c>
      <c r="O6701" t="s">
        <v>17211</v>
      </c>
      <c r="P6701" t="s">
        <v>38409</v>
      </c>
      <c r="Q6701" t="s">
        <v>17209</v>
      </c>
    </row>
    <row r="6702" spans="12:17" x14ac:dyDescent="0.3">
      <c r="L6702">
        <v>6696</v>
      </c>
      <c r="M6702" t="s">
        <v>17212</v>
      </c>
      <c r="N6702" t="s">
        <v>15124</v>
      </c>
      <c r="O6702" t="s">
        <v>17214</v>
      </c>
      <c r="P6702" t="s">
        <v>38410</v>
      </c>
      <c r="Q6702" t="s">
        <v>17212</v>
      </c>
    </row>
    <row r="6703" spans="12:17" x14ac:dyDescent="0.3">
      <c r="L6703">
        <v>6697</v>
      </c>
      <c r="M6703" t="s">
        <v>17215</v>
      </c>
      <c r="N6703" t="s">
        <v>15127</v>
      </c>
      <c r="O6703" t="s">
        <v>17217</v>
      </c>
      <c r="P6703" t="s">
        <v>38411</v>
      </c>
      <c r="Q6703" t="s">
        <v>17215</v>
      </c>
    </row>
    <row r="6704" spans="12:17" x14ac:dyDescent="0.3">
      <c r="L6704">
        <v>6698</v>
      </c>
      <c r="M6704" t="s">
        <v>17218</v>
      </c>
      <c r="N6704" t="s">
        <v>15130</v>
      </c>
      <c r="O6704" t="s">
        <v>17220</v>
      </c>
      <c r="P6704" t="s">
        <v>38412</v>
      </c>
      <c r="Q6704" t="s">
        <v>17218</v>
      </c>
    </row>
    <row r="6705" spans="12:17" x14ac:dyDescent="0.3">
      <c r="L6705">
        <v>6699</v>
      </c>
      <c r="M6705" t="s">
        <v>17221</v>
      </c>
      <c r="N6705" t="s">
        <v>15133</v>
      </c>
      <c r="O6705" t="s">
        <v>17223</v>
      </c>
      <c r="P6705" t="s">
        <v>38413</v>
      </c>
      <c r="Q6705" t="s">
        <v>17221</v>
      </c>
    </row>
    <row r="6706" spans="12:17" x14ac:dyDescent="0.3">
      <c r="L6706">
        <v>6700</v>
      </c>
      <c r="M6706" t="s">
        <v>17224</v>
      </c>
      <c r="N6706" t="s">
        <v>15136</v>
      </c>
      <c r="O6706" t="s">
        <v>17226</v>
      </c>
      <c r="P6706" t="s">
        <v>38414</v>
      </c>
      <c r="Q6706" t="s">
        <v>17224</v>
      </c>
    </row>
    <row r="6707" spans="12:17" x14ac:dyDescent="0.3">
      <c r="L6707">
        <v>6701</v>
      </c>
      <c r="M6707" t="s">
        <v>17227</v>
      </c>
      <c r="N6707" t="s">
        <v>15139</v>
      </c>
      <c r="O6707" t="s">
        <v>17229</v>
      </c>
      <c r="P6707" t="s">
        <v>38415</v>
      </c>
      <c r="Q6707" t="s">
        <v>17227</v>
      </c>
    </row>
    <row r="6708" spans="12:17" x14ac:dyDescent="0.3">
      <c r="L6708">
        <v>6702</v>
      </c>
      <c r="M6708" t="s">
        <v>17230</v>
      </c>
      <c r="N6708" t="s">
        <v>15142</v>
      </c>
      <c r="O6708" t="s">
        <v>17232</v>
      </c>
      <c r="P6708" t="s">
        <v>38416</v>
      </c>
      <c r="Q6708" t="s">
        <v>17230</v>
      </c>
    </row>
    <row r="6709" spans="12:17" x14ac:dyDescent="0.3">
      <c r="L6709">
        <v>6703</v>
      </c>
      <c r="M6709" t="s">
        <v>17233</v>
      </c>
      <c r="N6709" t="s">
        <v>15145</v>
      </c>
      <c r="O6709" t="s">
        <v>17235</v>
      </c>
      <c r="P6709" t="s">
        <v>38417</v>
      </c>
      <c r="Q6709" t="s">
        <v>17233</v>
      </c>
    </row>
    <row r="6710" spans="12:17" x14ac:dyDescent="0.3">
      <c r="L6710">
        <v>6704</v>
      </c>
      <c r="M6710" t="s">
        <v>17236</v>
      </c>
      <c r="N6710" t="s">
        <v>15148</v>
      </c>
      <c r="O6710" t="s">
        <v>17238</v>
      </c>
      <c r="P6710" t="s">
        <v>38418</v>
      </c>
      <c r="Q6710" t="s">
        <v>17236</v>
      </c>
    </row>
    <row r="6711" spans="12:17" x14ac:dyDescent="0.3">
      <c r="L6711">
        <v>6705</v>
      </c>
      <c r="M6711" t="s">
        <v>17239</v>
      </c>
      <c r="N6711" t="s">
        <v>15151</v>
      </c>
      <c r="O6711" t="s">
        <v>17241</v>
      </c>
      <c r="P6711" t="s">
        <v>38419</v>
      </c>
      <c r="Q6711" t="s">
        <v>17239</v>
      </c>
    </row>
    <row r="6712" spans="12:17" x14ac:dyDescent="0.3">
      <c r="L6712">
        <v>6706</v>
      </c>
      <c r="M6712" t="s">
        <v>17242</v>
      </c>
      <c r="N6712" t="s">
        <v>15154</v>
      </c>
      <c r="O6712" t="s">
        <v>17244</v>
      </c>
      <c r="P6712" t="s">
        <v>38420</v>
      </c>
      <c r="Q6712" t="s">
        <v>17242</v>
      </c>
    </row>
    <row r="6713" spans="12:17" x14ac:dyDescent="0.3">
      <c r="L6713">
        <v>6707</v>
      </c>
      <c r="M6713" t="s">
        <v>17245</v>
      </c>
      <c r="N6713" t="s">
        <v>15157</v>
      </c>
      <c r="O6713" t="s">
        <v>17247</v>
      </c>
      <c r="P6713" t="s">
        <v>38421</v>
      </c>
      <c r="Q6713" t="s">
        <v>17245</v>
      </c>
    </row>
    <row r="6714" spans="12:17" x14ac:dyDescent="0.3">
      <c r="L6714">
        <v>6708</v>
      </c>
      <c r="M6714" t="s">
        <v>17248</v>
      </c>
      <c r="N6714" t="s">
        <v>15160</v>
      </c>
      <c r="O6714" t="s">
        <v>17250</v>
      </c>
      <c r="P6714" t="s">
        <v>38422</v>
      </c>
      <c r="Q6714" t="s">
        <v>17248</v>
      </c>
    </row>
    <row r="6715" spans="12:17" x14ac:dyDescent="0.3">
      <c r="L6715">
        <v>6709</v>
      </c>
      <c r="M6715" t="s">
        <v>17251</v>
      </c>
      <c r="N6715" t="s">
        <v>15163</v>
      </c>
      <c r="O6715" t="s">
        <v>17253</v>
      </c>
      <c r="P6715" t="s">
        <v>38423</v>
      </c>
      <c r="Q6715" t="s">
        <v>17251</v>
      </c>
    </row>
    <row r="6716" spans="12:17" x14ac:dyDescent="0.3">
      <c r="L6716">
        <v>6710</v>
      </c>
      <c r="M6716" t="s">
        <v>17254</v>
      </c>
      <c r="N6716" t="s">
        <v>15166</v>
      </c>
      <c r="O6716" t="s">
        <v>17256</v>
      </c>
      <c r="P6716" t="s">
        <v>38424</v>
      </c>
      <c r="Q6716" t="s">
        <v>17254</v>
      </c>
    </row>
    <row r="6717" spans="12:17" x14ac:dyDescent="0.3">
      <c r="L6717">
        <v>6711</v>
      </c>
      <c r="M6717" t="s">
        <v>27245</v>
      </c>
      <c r="N6717" t="s">
        <v>15168</v>
      </c>
      <c r="O6717" t="s">
        <v>17258</v>
      </c>
      <c r="P6717" t="s">
        <v>38425</v>
      </c>
      <c r="Q6717" t="s">
        <v>27245</v>
      </c>
    </row>
    <row r="6718" spans="12:17" x14ac:dyDescent="0.3">
      <c r="L6718">
        <v>6712</v>
      </c>
      <c r="M6718" t="s">
        <v>27246</v>
      </c>
      <c r="N6718" t="s">
        <v>15170</v>
      </c>
      <c r="O6718" t="s">
        <v>17260</v>
      </c>
      <c r="P6718" t="s">
        <v>38426</v>
      </c>
      <c r="Q6718" t="s">
        <v>27246</v>
      </c>
    </row>
    <row r="6719" spans="12:17" x14ac:dyDescent="0.3">
      <c r="L6719">
        <v>6713</v>
      </c>
      <c r="M6719" t="s">
        <v>27247</v>
      </c>
      <c r="N6719" t="s">
        <v>15172</v>
      </c>
      <c r="O6719" t="s">
        <v>17261</v>
      </c>
      <c r="P6719" t="s">
        <v>38427</v>
      </c>
      <c r="Q6719" t="s">
        <v>27247</v>
      </c>
    </row>
    <row r="6720" spans="12:17" x14ac:dyDescent="0.3">
      <c r="L6720">
        <v>6714</v>
      </c>
      <c r="M6720" t="s">
        <v>17262</v>
      </c>
      <c r="N6720" t="s">
        <v>15175</v>
      </c>
      <c r="O6720" t="s">
        <v>17264</v>
      </c>
      <c r="P6720" t="s">
        <v>38428</v>
      </c>
      <c r="Q6720" t="s">
        <v>17262</v>
      </c>
    </row>
    <row r="6721" spans="12:17" x14ac:dyDescent="0.3">
      <c r="L6721">
        <v>6715</v>
      </c>
      <c r="M6721" t="s">
        <v>17265</v>
      </c>
      <c r="N6721" t="s">
        <v>15178</v>
      </c>
      <c r="O6721" t="s">
        <v>17267</v>
      </c>
      <c r="P6721" t="s">
        <v>38429</v>
      </c>
      <c r="Q6721" t="s">
        <v>17265</v>
      </c>
    </row>
    <row r="6722" spans="12:17" x14ac:dyDescent="0.3">
      <c r="L6722">
        <v>6716</v>
      </c>
      <c r="M6722" t="s">
        <v>17268</v>
      </c>
      <c r="N6722" t="s">
        <v>15181</v>
      </c>
      <c r="O6722" t="s">
        <v>17270</v>
      </c>
      <c r="P6722" t="s">
        <v>38430</v>
      </c>
      <c r="Q6722" t="s">
        <v>17268</v>
      </c>
    </row>
    <row r="6723" spans="12:17" x14ac:dyDescent="0.3">
      <c r="L6723">
        <v>6717</v>
      </c>
      <c r="M6723" t="s">
        <v>17271</v>
      </c>
      <c r="N6723" t="s">
        <v>15184</v>
      </c>
      <c r="O6723" t="s">
        <v>17273</v>
      </c>
      <c r="P6723" t="s">
        <v>38431</v>
      </c>
      <c r="Q6723" t="s">
        <v>17271</v>
      </c>
    </row>
    <row r="6724" spans="12:17" x14ac:dyDescent="0.3">
      <c r="L6724">
        <v>6718</v>
      </c>
      <c r="M6724" t="s">
        <v>17274</v>
      </c>
      <c r="N6724" t="s">
        <v>15187</v>
      </c>
      <c r="O6724" t="s">
        <v>17276</v>
      </c>
      <c r="P6724" t="s">
        <v>38432</v>
      </c>
      <c r="Q6724" t="s">
        <v>17274</v>
      </c>
    </row>
    <row r="6725" spans="12:17" x14ac:dyDescent="0.3">
      <c r="L6725">
        <v>6719</v>
      </c>
      <c r="M6725" t="s">
        <v>17277</v>
      </c>
      <c r="N6725" t="s">
        <v>15190</v>
      </c>
      <c r="O6725" t="s">
        <v>17279</v>
      </c>
      <c r="P6725" t="s">
        <v>38433</v>
      </c>
      <c r="Q6725" t="s">
        <v>17277</v>
      </c>
    </row>
    <row r="6726" spans="12:17" x14ac:dyDescent="0.3">
      <c r="L6726">
        <v>6720</v>
      </c>
      <c r="M6726" t="s">
        <v>17280</v>
      </c>
      <c r="N6726" t="s">
        <v>15193</v>
      </c>
      <c r="O6726" t="s">
        <v>17282</v>
      </c>
      <c r="P6726" t="s">
        <v>38434</v>
      </c>
      <c r="Q6726" t="s">
        <v>17280</v>
      </c>
    </row>
    <row r="6727" spans="12:17" x14ac:dyDescent="0.3">
      <c r="L6727">
        <v>6721</v>
      </c>
      <c r="M6727" t="s">
        <v>17283</v>
      </c>
      <c r="N6727" t="s">
        <v>15187</v>
      </c>
      <c r="O6727" t="s">
        <v>17284</v>
      </c>
      <c r="P6727" t="s">
        <v>38435</v>
      </c>
      <c r="Q6727" t="s">
        <v>17283</v>
      </c>
    </row>
    <row r="6728" spans="12:17" x14ac:dyDescent="0.3">
      <c r="L6728">
        <v>6722</v>
      </c>
      <c r="M6728" t="s">
        <v>17285</v>
      </c>
      <c r="N6728" t="s">
        <v>15190</v>
      </c>
      <c r="O6728" t="s">
        <v>17286</v>
      </c>
      <c r="P6728" t="s">
        <v>38436</v>
      </c>
      <c r="Q6728" t="s">
        <v>17285</v>
      </c>
    </row>
    <row r="6729" spans="12:17" x14ac:dyDescent="0.3">
      <c r="L6729">
        <v>6723</v>
      </c>
      <c r="M6729" t="s">
        <v>17287</v>
      </c>
      <c r="N6729" t="s">
        <v>15200</v>
      </c>
      <c r="O6729" t="s">
        <v>17289</v>
      </c>
      <c r="P6729" t="s">
        <v>38437</v>
      </c>
      <c r="Q6729" t="s">
        <v>17287</v>
      </c>
    </row>
    <row r="6730" spans="12:17" x14ac:dyDescent="0.3">
      <c r="L6730">
        <v>6724</v>
      </c>
      <c r="M6730" t="s">
        <v>17290</v>
      </c>
      <c r="N6730" t="s">
        <v>14978</v>
      </c>
      <c r="O6730" t="s">
        <v>35370</v>
      </c>
      <c r="P6730" t="s">
        <v>38438</v>
      </c>
      <c r="Q6730" t="s">
        <v>17290</v>
      </c>
    </row>
    <row r="6731" spans="12:17" x14ac:dyDescent="0.3">
      <c r="L6731">
        <v>6725</v>
      </c>
      <c r="M6731" t="s">
        <v>17291</v>
      </c>
      <c r="N6731" t="s">
        <v>14980</v>
      </c>
      <c r="O6731" t="s">
        <v>17070</v>
      </c>
      <c r="P6731" t="s">
        <v>38439</v>
      </c>
      <c r="Q6731" t="s">
        <v>17291</v>
      </c>
    </row>
    <row r="6732" spans="12:17" x14ac:dyDescent="0.3">
      <c r="L6732">
        <v>6726</v>
      </c>
      <c r="M6732" t="s">
        <v>17292</v>
      </c>
      <c r="N6732" t="s">
        <v>14983</v>
      </c>
      <c r="O6732" t="s">
        <v>17073</v>
      </c>
      <c r="P6732" t="s">
        <v>38440</v>
      </c>
      <c r="Q6732" t="s">
        <v>17292</v>
      </c>
    </row>
    <row r="6733" spans="12:17" x14ac:dyDescent="0.3">
      <c r="L6733">
        <v>6727</v>
      </c>
      <c r="M6733" t="s">
        <v>17293</v>
      </c>
      <c r="N6733" t="s">
        <v>14986</v>
      </c>
      <c r="O6733" t="s">
        <v>17076</v>
      </c>
      <c r="P6733" t="s">
        <v>38441</v>
      </c>
      <c r="Q6733" t="s">
        <v>17293</v>
      </c>
    </row>
    <row r="6734" spans="12:17" x14ac:dyDescent="0.3">
      <c r="L6734">
        <v>6728</v>
      </c>
      <c r="M6734" t="s">
        <v>17294</v>
      </c>
      <c r="N6734" t="s">
        <v>14989</v>
      </c>
      <c r="O6734" t="s">
        <v>17079</v>
      </c>
      <c r="P6734" t="s">
        <v>38442</v>
      </c>
      <c r="Q6734" t="s">
        <v>17294</v>
      </c>
    </row>
    <row r="6735" spans="12:17" x14ac:dyDescent="0.3">
      <c r="L6735">
        <v>6729</v>
      </c>
      <c r="M6735" t="s">
        <v>17295</v>
      </c>
      <c r="N6735" t="s">
        <v>14992</v>
      </c>
      <c r="O6735" t="s">
        <v>17082</v>
      </c>
      <c r="P6735" t="s">
        <v>38443</v>
      </c>
      <c r="Q6735" t="s">
        <v>17295</v>
      </c>
    </row>
    <row r="6736" spans="12:17" x14ac:dyDescent="0.3">
      <c r="L6736">
        <v>6730</v>
      </c>
      <c r="M6736" t="s">
        <v>17296</v>
      </c>
      <c r="N6736" t="s">
        <v>38356</v>
      </c>
      <c r="O6736" t="s">
        <v>35378</v>
      </c>
      <c r="P6736" t="s">
        <v>38444</v>
      </c>
      <c r="Q6736" t="s">
        <v>17296</v>
      </c>
    </row>
    <row r="6737" spans="12:17" x14ac:dyDescent="0.3">
      <c r="L6737">
        <v>6731</v>
      </c>
      <c r="M6737" t="s">
        <v>17298</v>
      </c>
      <c r="N6737" t="s">
        <v>14998</v>
      </c>
      <c r="O6737" t="s">
        <v>26343</v>
      </c>
      <c r="P6737" t="s">
        <v>38445</v>
      </c>
      <c r="Q6737" t="s">
        <v>17298</v>
      </c>
    </row>
    <row r="6738" spans="12:17" x14ac:dyDescent="0.3">
      <c r="L6738">
        <v>6732</v>
      </c>
      <c r="M6738" t="s">
        <v>17299</v>
      </c>
      <c r="N6738" t="s">
        <v>15000</v>
      </c>
      <c r="O6738" t="s">
        <v>26344</v>
      </c>
      <c r="P6738" t="s">
        <v>38446</v>
      </c>
      <c r="Q6738" t="s">
        <v>17299</v>
      </c>
    </row>
    <row r="6739" spans="12:17" x14ac:dyDescent="0.3">
      <c r="L6739">
        <v>6733</v>
      </c>
      <c r="M6739" t="s">
        <v>17300</v>
      </c>
      <c r="N6739" t="s">
        <v>15002</v>
      </c>
      <c r="O6739" t="s">
        <v>26345</v>
      </c>
      <c r="P6739" t="s">
        <v>38447</v>
      </c>
      <c r="Q6739" t="s">
        <v>17300</v>
      </c>
    </row>
    <row r="6740" spans="12:17" x14ac:dyDescent="0.3">
      <c r="L6740">
        <v>6734</v>
      </c>
      <c r="M6740" t="s">
        <v>17301</v>
      </c>
      <c r="N6740" t="s">
        <v>15004</v>
      </c>
      <c r="O6740" t="s">
        <v>26346</v>
      </c>
      <c r="P6740" t="s">
        <v>38448</v>
      </c>
      <c r="Q6740" t="s">
        <v>17301</v>
      </c>
    </row>
    <row r="6741" spans="12:17" x14ac:dyDescent="0.3">
      <c r="L6741">
        <v>6735</v>
      </c>
      <c r="M6741" t="s">
        <v>17302</v>
      </c>
      <c r="N6741" t="s">
        <v>15006</v>
      </c>
      <c r="O6741" t="s">
        <v>26347</v>
      </c>
      <c r="P6741" t="s">
        <v>38449</v>
      </c>
      <c r="Q6741" t="s">
        <v>17302</v>
      </c>
    </row>
    <row r="6742" spans="12:17" x14ac:dyDescent="0.3">
      <c r="L6742">
        <v>6736</v>
      </c>
      <c r="M6742" t="s">
        <v>17303</v>
      </c>
      <c r="N6742" t="s">
        <v>26282</v>
      </c>
      <c r="O6742" t="s">
        <v>17097</v>
      </c>
      <c r="P6742" t="s">
        <v>38450</v>
      </c>
      <c r="Q6742" t="s">
        <v>17303</v>
      </c>
    </row>
    <row r="6743" spans="12:17" x14ac:dyDescent="0.3">
      <c r="L6743">
        <v>6737</v>
      </c>
      <c r="M6743" t="s">
        <v>17304</v>
      </c>
      <c r="N6743" t="s">
        <v>26283</v>
      </c>
      <c r="O6743" t="s">
        <v>17099</v>
      </c>
      <c r="P6743" t="s">
        <v>38451</v>
      </c>
      <c r="Q6743" t="s">
        <v>17304</v>
      </c>
    </row>
    <row r="6744" spans="12:17" x14ac:dyDescent="0.3">
      <c r="L6744">
        <v>6738</v>
      </c>
      <c r="M6744" t="s">
        <v>17305</v>
      </c>
      <c r="N6744" t="s">
        <v>26284</v>
      </c>
      <c r="O6744" t="s">
        <v>17101</v>
      </c>
      <c r="P6744" t="s">
        <v>38452</v>
      </c>
      <c r="Q6744" t="s">
        <v>17305</v>
      </c>
    </row>
    <row r="6745" spans="12:17" x14ac:dyDescent="0.3">
      <c r="L6745">
        <v>6739</v>
      </c>
      <c r="M6745" t="s">
        <v>17306</v>
      </c>
      <c r="N6745" t="s">
        <v>15014</v>
      </c>
      <c r="O6745" t="s">
        <v>17104</v>
      </c>
      <c r="P6745" t="s">
        <v>38453</v>
      </c>
      <c r="Q6745" t="s">
        <v>17306</v>
      </c>
    </row>
    <row r="6746" spans="12:17" x14ac:dyDescent="0.3">
      <c r="L6746">
        <v>6740</v>
      </c>
      <c r="M6746" t="s">
        <v>17307</v>
      </c>
      <c r="N6746" t="s">
        <v>38367</v>
      </c>
      <c r="O6746" t="s">
        <v>17106</v>
      </c>
      <c r="P6746" t="s">
        <v>38454</v>
      </c>
      <c r="Q6746" t="s">
        <v>17307</v>
      </c>
    </row>
    <row r="6747" spans="12:17" x14ac:dyDescent="0.3">
      <c r="L6747">
        <v>6741</v>
      </c>
      <c r="M6747" t="s">
        <v>38455</v>
      </c>
      <c r="N6747" t="s">
        <v>38370</v>
      </c>
      <c r="O6747" t="s">
        <v>35392</v>
      </c>
      <c r="P6747" t="s">
        <v>38456</v>
      </c>
      <c r="Q6747" t="s">
        <v>38455</v>
      </c>
    </row>
    <row r="6748" spans="12:17" x14ac:dyDescent="0.3">
      <c r="L6748">
        <v>6742</v>
      </c>
      <c r="M6748" t="s">
        <v>17308</v>
      </c>
      <c r="N6748" t="s">
        <v>15019</v>
      </c>
      <c r="O6748" t="s">
        <v>17109</v>
      </c>
      <c r="P6748" t="s">
        <v>38457</v>
      </c>
      <c r="Q6748" t="s">
        <v>17308</v>
      </c>
    </row>
    <row r="6749" spans="12:17" x14ac:dyDescent="0.3">
      <c r="L6749">
        <v>6743</v>
      </c>
      <c r="M6749" t="s">
        <v>17309</v>
      </c>
      <c r="N6749" t="s">
        <v>15022</v>
      </c>
      <c r="O6749" t="s">
        <v>35395</v>
      </c>
      <c r="P6749" t="s">
        <v>38458</v>
      </c>
      <c r="Q6749" t="s">
        <v>17309</v>
      </c>
    </row>
    <row r="6750" spans="12:17" x14ac:dyDescent="0.3">
      <c r="L6750">
        <v>6744</v>
      </c>
      <c r="M6750" t="s">
        <v>17310</v>
      </c>
      <c r="N6750" t="s">
        <v>15024</v>
      </c>
      <c r="O6750" t="s">
        <v>35397</v>
      </c>
      <c r="P6750" t="s">
        <v>38459</v>
      </c>
      <c r="Q6750" t="s">
        <v>17310</v>
      </c>
    </row>
    <row r="6751" spans="12:17" x14ac:dyDescent="0.3">
      <c r="L6751">
        <v>6745</v>
      </c>
      <c r="M6751" t="s">
        <v>17311</v>
      </c>
      <c r="N6751" t="s">
        <v>15026</v>
      </c>
      <c r="O6751" t="s">
        <v>17116</v>
      </c>
      <c r="P6751" t="s">
        <v>38460</v>
      </c>
      <c r="Q6751" t="s">
        <v>17311</v>
      </c>
    </row>
    <row r="6752" spans="12:17" x14ac:dyDescent="0.3">
      <c r="L6752">
        <v>6746</v>
      </c>
      <c r="M6752" t="s">
        <v>17312</v>
      </c>
      <c r="N6752" t="s">
        <v>15029</v>
      </c>
      <c r="O6752" t="s">
        <v>17119</v>
      </c>
      <c r="P6752" t="s">
        <v>38461</v>
      </c>
      <c r="Q6752" t="s">
        <v>17312</v>
      </c>
    </row>
    <row r="6753" spans="12:17" x14ac:dyDescent="0.3">
      <c r="L6753">
        <v>6747</v>
      </c>
      <c r="M6753" t="s">
        <v>17313</v>
      </c>
      <c r="N6753" t="s">
        <v>15032</v>
      </c>
      <c r="O6753" t="s">
        <v>17122</v>
      </c>
      <c r="P6753" t="s">
        <v>38462</v>
      </c>
      <c r="Q6753" t="s">
        <v>17313</v>
      </c>
    </row>
    <row r="6754" spans="12:17" x14ac:dyDescent="0.3">
      <c r="L6754">
        <v>6748</v>
      </c>
      <c r="M6754" t="s">
        <v>17314</v>
      </c>
      <c r="N6754" t="s">
        <v>15035</v>
      </c>
      <c r="O6754" t="s">
        <v>17125</v>
      </c>
      <c r="P6754" t="s">
        <v>38463</v>
      </c>
      <c r="Q6754" t="s">
        <v>17314</v>
      </c>
    </row>
    <row r="6755" spans="12:17" x14ac:dyDescent="0.3">
      <c r="L6755">
        <v>6749</v>
      </c>
      <c r="M6755" t="s">
        <v>17315</v>
      </c>
      <c r="N6755" t="s">
        <v>15038</v>
      </c>
      <c r="O6755" t="s">
        <v>17128</v>
      </c>
      <c r="P6755" t="s">
        <v>38464</v>
      </c>
      <c r="Q6755" t="s">
        <v>17315</v>
      </c>
    </row>
    <row r="6756" spans="12:17" x14ac:dyDescent="0.3">
      <c r="L6756">
        <v>6750</v>
      </c>
      <c r="M6756" t="s">
        <v>17316</v>
      </c>
      <c r="N6756" t="s">
        <v>15041</v>
      </c>
      <c r="O6756" t="s">
        <v>17131</v>
      </c>
      <c r="P6756" t="s">
        <v>38465</v>
      </c>
      <c r="Q6756" t="s">
        <v>17316</v>
      </c>
    </row>
    <row r="6757" spans="12:17" x14ac:dyDescent="0.3">
      <c r="L6757">
        <v>6751</v>
      </c>
      <c r="M6757" t="s">
        <v>17317</v>
      </c>
      <c r="N6757" t="s">
        <v>15044</v>
      </c>
      <c r="O6757" t="s">
        <v>17134</v>
      </c>
      <c r="P6757" t="s">
        <v>38466</v>
      </c>
      <c r="Q6757" t="s">
        <v>17317</v>
      </c>
    </row>
    <row r="6758" spans="12:17" x14ac:dyDescent="0.3">
      <c r="L6758">
        <v>6752</v>
      </c>
      <c r="M6758" t="s">
        <v>17318</v>
      </c>
      <c r="N6758" t="s">
        <v>15047</v>
      </c>
      <c r="O6758" t="s">
        <v>17137</v>
      </c>
      <c r="P6758" t="s">
        <v>38467</v>
      </c>
      <c r="Q6758" t="s">
        <v>17318</v>
      </c>
    </row>
    <row r="6759" spans="12:17" x14ac:dyDescent="0.3">
      <c r="L6759">
        <v>6753</v>
      </c>
      <c r="M6759" t="s">
        <v>17319</v>
      </c>
      <c r="N6759" t="s">
        <v>15050</v>
      </c>
      <c r="O6759" t="s">
        <v>17140</v>
      </c>
      <c r="P6759" t="s">
        <v>38468</v>
      </c>
      <c r="Q6759" t="s">
        <v>17319</v>
      </c>
    </row>
    <row r="6760" spans="12:17" x14ac:dyDescent="0.3">
      <c r="L6760">
        <v>6754</v>
      </c>
      <c r="M6760" t="s">
        <v>17320</v>
      </c>
      <c r="N6760" t="s">
        <v>15053</v>
      </c>
      <c r="O6760" t="s">
        <v>17143</v>
      </c>
      <c r="P6760" t="s">
        <v>38469</v>
      </c>
      <c r="Q6760" t="s">
        <v>17320</v>
      </c>
    </row>
    <row r="6761" spans="12:17" x14ac:dyDescent="0.3">
      <c r="L6761">
        <v>6755</v>
      </c>
      <c r="M6761" t="s">
        <v>17321</v>
      </c>
      <c r="N6761" t="s">
        <v>15056</v>
      </c>
      <c r="O6761" t="s">
        <v>17146</v>
      </c>
      <c r="P6761" t="s">
        <v>38470</v>
      </c>
      <c r="Q6761" t="s">
        <v>17321</v>
      </c>
    </row>
    <row r="6762" spans="12:17" x14ac:dyDescent="0.3">
      <c r="L6762">
        <v>6756</v>
      </c>
      <c r="M6762" t="s">
        <v>17322</v>
      </c>
      <c r="N6762" t="s">
        <v>15059</v>
      </c>
      <c r="O6762" t="s">
        <v>17149</v>
      </c>
      <c r="P6762" t="s">
        <v>38471</v>
      </c>
      <c r="Q6762" t="s">
        <v>17322</v>
      </c>
    </row>
    <row r="6763" spans="12:17" x14ac:dyDescent="0.3">
      <c r="L6763">
        <v>6757</v>
      </c>
      <c r="M6763" t="s">
        <v>17323</v>
      </c>
      <c r="N6763" t="s">
        <v>15062</v>
      </c>
      <c r="O6763" t="s">
        <v>17152</v>
      </c>
      <c r="P6763" t="s">
        <v>38472</v>
      </c>
      <c r="Q6763" t="s">
        <v>17323</v>
      </c>
    </row>
    <row r="6764" spans="12:17" x14ac:dyDescent="0.3">
      <c r="L6764">
        <v>6758</v>
      </c>
      <c r="M6764" t="s">
        <v>17324</v>
      </c>
      <c r="N6764" t="s">
        <v>15065</v>
      </c>
      <c r="O6764" t="s">
        <v>17155</v>
      </c>
      <c r="P6764" t="s">
        <v>38473</v>
      </c>
      <c r="Q6764" t="s">
        <v>17324</v>
      </c>
    </row>
    <row r="6765" spans="12:17" x14ac:dyDescent="0.3">
      <c r="L6765">
        <v>6759</v>
      </c>
      <c r="M6765" t="s">
        <v>17325</v>
      </c>
      <c r="N6765" t="s">
        <v>15068</v>
      </c>
      <c r="O6765" t="s">
        <v>17158</v>
      </c>
      <c r="P6765" t="s">
        <v>38474</v>
      </c>
      <c r="Q6765" t="s">
        <v>17325</v>
      </c>
    </row>
    <row r="6766" spans="12:17" x14ac:dyDescent="0.3">
      <c r="L6766">
        <v>6760</v>
      </c>
      <c r="M6766" t="s">
        <v>17326</v>
      </c>
      <c r="N6766" t="s">
        <v>15071</v>
      </c>
      <c r="O6766" t="s">
        <v>17161</v>
      </c>
      <c r="P6766" t="s">
        <v>38475</v>
      </c>
      <c r="Q6766" t="s">
        <v>17326</v>
      </c>
    </row>
    <row r="6767" spans="12:17" x14ac:dyDescent="0.3">
      <c r="L6767">
        <v>6761</v>
      </c>
      <c r="M6767" t="s">
        <v>17327</v>
      </c>
      <c r="N6767" t="s">
        <v>15074</v>
      </c>
      <c r="O6767" t="s">
        <v>17164</v>
      </c>
      <c r="P6767" t="s">
        <v>38476</v>
      </c>
      <c r="Q6767" t="s">
        <v>17327</v>
      </c>
    </row>
    <row r="6768" spans="12:17" x14ac:dyDescent="0.3">
      <c r="L6768">
        <v>6762</v>
      </c>
      <c r="M6768" t="s">
        <v>38477</v>
      </c>
      <c r="N6768" t="s">
        <v>15076</v>
      </c>
      <c r="O6768" t="s">
        <v>17166</v>
      </c>
      <c r="P6768" t="s">
        <v>38478</v>
      </c>
      <c r="Q6768" t="s">
        <v>38477</v>
      </c>
    </row>
    <row r="6769" spans="12:17" x14ac:dyDescent="0.3">
      <c r="L6769">
        <v>6763</v>
      </c>
      <c r="M6769" t="s">
        <v>17328</v>
      </c>
      <c r="N6769" t="s">
        <v>15079</v>
      </c>
      <c r="O6769" t="s">
        <v>17169</v>
      </c>
      <c r="P6769" t="s">
        <v>38479</v>
      </c>
      <c r="Q6769" t="s">
        <v>17328</v>
      </c>
    </row>
    <row r="6770" spans="12:17" x14ac:dyDescent="0.3">
      <c r="L6770">
        <v>6764</v>
      </c>
      <c r="M6770" t="s">
        <v>17329</v>
      </c>
      <c r="N6770" t="s">
        <v>15082</v>
      </c>
      <c r="O6770" t="s">
        <v>17172</v>
      </c>
      <c r="P6770" t="s">
        <v>38480</v>
      </c>
      <c r="Q6770" t="s">
        <v>17329</v>
      </c>
    </row>
    <row r="6771" spans="12:17" x14ac:dyDescent="0.3">
      <c r="L6771">
        <v>6765</v>
      </c>
      <c r="M6771" t="s">
        <v>17330</v>
      </c>
      <c r="N6771" t="s">
        <v>15085</v>
      </c>
      <c r="O6771" t="s">
        <v>17175</v>
      </c>
      <c r="P6771" t="s">
        <v>38481</v>
      </c>
      <c r="Q6771" t="s">
        <v>17330</v>
      </c>
    </row>
    <row r="6772" spans="12:17" x14ac:dyDescent="0.3">
      <c r="L6772">
        <v>6766</v>
      </c>
      <c r="M6772" t="s">
        <v>17331</v>
      </c>
      <c r="N6772" t="s">
        <v>15088</v>
      </c>
      <c r="O6772" t="s">
        <v>17178</v>
      </c>
      <c r="P6772" t="s">
        <v>38482</v>
      </c>
      <c r="Q6772" t="s">
        <v>17331</v>
      </c>
    </row>
    <row r="6773" spans="12:17" x14ac:dyDescent="0.3">
      <c r="L6773">
        <v>6767</v>
      </c>
      <c r="M6773" t="s">
        <v>17332</v>
      </c>
      <c r="N6773" t="s">
        <v>15091</v>
      </c>
      <c r="O6773" t="s">
        <v>17181</v>
      </c>
      <c r="P6773" t="s">
        <v>38483</v>
      </c>
      <c r="Q6773" t="s">
        <v>17332</v>
      </c>
    </row>
    <row r="6774" spans="12:17" x14ac:dyDescent="0.3">
      <c r="L6774">
        <v>6768</v>
      </c>
      <c r="M6774" t="s">
        <v>17297</v>
      </c>
      <c r="N6774" t="s">
        <v>14996</v>
      </c>
      <c r="O6774" t="s">
        <v>26351</v>
      </c>
      <c r="P6774" t="s">
        <v>38484</v>
      </c>
      <c r="Q6774" t="s">
        <v>17297</v>
      </c>
    </row>
    <row r="6775" spans="12:17" x14ac:dyDescent="0.3">
      <c r="L6775">
        <v>6769</v>
      </c>
      <c r="M6775" t="s">
        <v>17333</v>
      </c>
      <c r="N6775" t="s">
        <v>15094</v>
      </c>
      <c r="O6775" t="s">
        <v>17184</v>
      </c>
      <c r="P6775" t="s">
        <v>38485</v>
      </c>
      <c r="Q6775" t="s">
        <v>17333</v>
      </c>
    </row>
    <row r="6776" spans="12:17" x14ac:dyDescent="0.3">
      <c r="L6776">
        <v>6770</v>
      </c>
      <c r="M6776" t="s">
        <v>17334</v>
      </c>
      <c r="N6776" t="s">
        <v>15097</v>
      </c>
      <c r="O6776" t="s">
        <v>17187</v>
      </c>
      <c r="P6776" t="s">
        <v>38486</v>
      </c>
      <c r="Q6776" t="s">
        <v>17334</v>
      </c>
    </row>
    <row r="6777" spans="12:17" x14ac:dyDescent="0.3">
      <c r="L6777">
        <v>6771</v>
      </c>
      <c r="M6777" t="s">
        <v>17335</v>
      </c>
      <c r="N6777" t="s">
        <v>15100</v>
      </c>
      <c r="O6777" t="s">
        <v>17190</v>
      </c>
      <c r="P6777" t="s">
        <v>38487</v>
      </c>
      <c r="Q6777" t="s">
        <v>17335</v>
      </c>
    </row>
    <row r="6778" spans="12:17" x14ac:dyDescent="0.3">
      <c r="L6778">
        <v>6772</v>
      </c>
      <c r="M6778" t="s">
        <v>17336</v>
      </c>
      <c r="N6778" t="s">
        <v>15103</v>
      </c>
      <c r="O6778" t="s">
        <v>17193</v>
      </c>
      <c r="P6778" t="s">
        <v>38488</v>
      </c>
      <c r="Q6778" t="s">
        <v>17336</v>
      </c>
    </row>
    <row r="6779" spans="12:17" x14ac:dyDescent="0.3">
      <c r="L6779">
        <v>6773</v>
      </c>
      <c r="M6779" t="s">
        <v>17337</v>
      </c>
      <c r="N6779" t="s">
        <v>15106</v>
      </c>
      <c r="O6779" t="s">
        <v>17196</v>
      </c>
      <c r="P6779" t="s">
        <v>38489</v>
      </c>
      <c r="Q6779" t="s">
        <v>17337</v>
      </c>
    </row>
    <row r="6780" spans="12:17" x14ac:dyDescent="0.3">
      <c r="L6780">
        <v>6774</v>
      </c>
      <c r="M6780" t="s">
        <v>17338</v>
      </c>
      <c r="N6780" t="s">
        <v>15109</v>
      </c>
      <c r="O6780" t="s">
        <v>17199</v>
      </c>
      <c r="P6780" t="s">
        <v>38490</v>
      </c>
      <c r="Q6780" t="s">
        <v>17338</v>
      </c>
    </row>
    <row r="6781" spans="12:17" x14ac:dyDescent="0.3">
      <c r="L6781">
        <v>6775</v>
      </c>
      <c r="M6781" t="s">
        <v>17339</v>
      </c>
      <c r="N6781" t="s">
        <v>15112</v>
      </c>
      <c r="O6781" t="s">
        <v>17202</v>
      </c>
      <c r="P6781" t="s">
        <v>38491</v>
      </c>
      <c r="Q6781" t="s">
        <v>17339</v>
      </c>
    </row>
    <row r="6782" spans="12:17" x14ac:dyDescent="0.3">
      <c r="L6782">
        <v>6776</v>
      </c>
      <c r="M6782" t="s">
        <v>17340</v>
      </c>
      <c r="N6782" t="s">
        <v>15115</v>
      </c>
      <c r="O6782" t="s">
        <v>17205</v>
      </c>
      <c r="P6782" t="s">
        <v>38492</v>
      </c>
      <c r="Q6782" t="s">
        <v>17340</v>
      </c>
    </row>
    <row r="6783" spans="12:17" x14ac:dyDescent="0.3">
      <c r="L6783">
        <v>6777</v>
      </c>
      <c r="M6783" t="s">
        <v>17341</v>
      </c>
      <c r="N6783" t="s">
        <v>15118</v>
      </c>
      <c r="O6783" t="s">
        <v>17208</v>
      </c>
      <c r="P6783" t="s">
        <v>38493</v>
      </c>
      <c r="Q6783" t="s">
        <v>17341</v>
      </c>
    </row>
    <row r="6784" spans="12:17" x14ac:dyDescent="0.3">
      <c r="L6784">
        <v>6778</v>
      </c>
      <c r="M6784" t="s">
        <v>17342</v>
      </c>
      <c r="N6784" t="s">
        <v>15121</v>
      </c>
      <c r="O6784" t="s">
        <v>17211</v>
      </c>
      <c r="P6784" t="s">
        <v>38494</v>
      </c>
      <c r="Q6784" t="s">
        <v>17342</v>
      </c>
    </row>
    <row r="6785" spans="12:17" x14ac:dyDescent="0.3">
      <c r="L6785">
        <v>6779</v>
      </c>
      <c r="M6785" t="s">
        <v>17343</v>
      </c>
      <c r="N6785" t="s">
        <v>15124</v>
      </c>
      <c r="O6785" t="s">
        <v>17214</v>
      </c>
      <c r="P6785" t="s">
        <v>38495</v>
      </c>
      <c r="Q6785" t="s">
        <v>17343</v>
      </c>
    </row>
    <row r="6786" spans="12:17" x14ac:dyDescent="0.3">
      <c r="L6786">
        <v>6780</v>
      </c>
      <c r="M6786" t="s">
        <v>17344</v>
      </c>
      <c r="N6786" t="s">
        <v>15127</v>
      </c>
      <c r="O6786" t="s">
        <v>17217</v>
      </c>
      <c r="P6786" t="s">
        <v>38496</v>
      </c>
      <c r="Q6786" t="s">
        <v>17344</v>
      </c>
    </row>
    <row r="6787" spans="12:17" x14ac:dyDescent="0.3">
      <c r="L6787">
        <v>6781</v>
      </c>
      <c r="M6787" t="s">
        <v>17345</v>
      </c>
      <c r="N6787" t="s">
        <v>15130</v>
      </c>
      <c r="O6787" t="s">
        <v>17220</v>
      </c>
      <c r="P6787" t="s">
        <v>38497</v>
      </c>
      <c r="Q6787" t="s">
        <v>17345</v>
      </c>
    </row>
    <row r="6788" spans="12:17" x14ac:dyDescent="0.3">
      <c r="L6788">
        <v>6782</v>
      </c>
      <c r="M6788" t="s">
        <v>17346</v>
      </c>
      <c r="N6788" t="s">
        <v>15133</v>
      </c>
      <c r="O6788" t="s">
        <v>17223</v>
      </c>
      <c r="P6788" t="s">
        <v>38498</v>
      </c>
      <c r="Q6788" t="s">
        <v>17346</v>
      </c>
    </row>
    <row r="6789" spans="12:17" x14ac:dyDescent="0.3">
      <c r="L6789">
        <v>6783</v>
      </c>
      <c r="M6789" t="s">
        <v>17347</v>
      </c>
      <c r="N6789" t="s">
        <v>15136</v>
      </c>
      <c r="O6789" t="s">
        <v>17226</v>
      </c>
      <c r="P6789" t="s">
        <v>38499</v>
      </c>
      <c r="Q6789" t="s">
        <v>17347</v>
      </c>
    </row>
    <row r="6790" spans="12:17" x14ac:dyDescent="0.3">
      <c r="L6790">
        <v>6784</v>
      </c>
      <c r="M6790" t="s">
        <v>17348</v>
      </c>
      <c r="N6790" t="s">
        <v>15139</v>
      </c>
      <c r="O6790" t="s">
        <v>17229</v>
      </c>
      <c r="P6790" t="s">
        <v>38500</v>
      </c>
      <c r="Q6790" t="s">
        <v>17348</v>
      </c>
    </row>
    <row r="6791" spans="12:17" x14ac:dyDescent="0.3">
      <c r="L6791">
        <v>6785</v>
      </c>
      <c r="M6791" t="s">
        <v>17349</v>
      </c>
      <c r="N6791" t="s">
        <v>15142</v>
      </c>
      <c r="O6791" t="s">
        <v>17232</v>
      </c>
      <c r="P6791" t="s">
        <v>38501</v>
      </c>
      <c r="Q6791" t="s">
        <v>17349</v>
      </c>
    </row>
    <row r="6792" spans="12:17" x14ac:dyDescent="0.3">
      <c r="L6792">
        <v>6786</v>
      </c>
      <c r="M6792" t="s">
        <v>17350</v>
      </c>
      <c r="N6792" t="s">
        <v>15145</v>
      </c>
      <c r="O6792" t="s">
        <v>17235</v>
      </c>
      <c r="P6792" t="s">
        <v>38502</v>
      </c>
      <c r="Q6792" t="s">
        <v>17350</v>
      </c>
    </row>
    <row r="6793" spans="12:17" x14ac:dyDescent="0.3">
      <c r="L6793">
        <v>6787</v>
      </c>
      <c r="M6793" t="s">
        <v>17351</v>
      </c>
      <c r="N6793" t="s">
        <v>15148</v>
      </c>
      <c r="O6793" t="s">
        <v>17238</v>
      </c>
      <c r="P6793" t="s">
        <v>38503</v>
      </c>
      <c r="Q6793" t="s">
        <v>17351</v>
      </c>
    </row>
    <row r="6794" spans="12:17" x14ac:dyDescent="0.3">
      <c r="L6794">
        <v>6788</v>
      </c>
      <c r="M6794" t="s">
        <v>17352</v>
      </c>
      <c r="N6794" t="s">
        <v>15151</v>
      </c>
      <c r="O6794" t="s">
        <v>17241</v>
      </c>
      <c r="P6794" t="s">
        <v>38504</v>
      </c>
      <c r="Q6794" t="s">
        <v>17352</v>
      </c>
    </row>
    <row r="6795" spans="12:17" x14ac:dyDescent="0.3">
      <c r="L6795">
        <v>6789</v>
      </c>
      <c r="M6795" t="s">
        <v>17353</v>
      </c>
      <c r="N6795" t="s">
        <v>15154</v>
      </c>
      <c r="O6795" t="s">
        <v>17244</v>
      </c>
      <c r="P6795" t="s">
        <v>38505</v>
      </c>
      <c r="Q6795" t="s">
        <v>17353</v>
      </c>
    </row>
    <row r="6796" spans="12:17" x14ac:dyDescent="0.3">
      <c r="L6796">
        <v>6790</v>
      </c>
      <c r="M6796" t="s">
        <v>17354</v>
      </c>
      <c r="N6796" t="s">
        <v>15157</v>
      </c>
      <c r="O6796" t="s">
        <v>17247</v>
      </c>
      <c r="P6796" t="s">
        <v>38506</v>
      </c>
      <c r="Q6796" t="s">
        <v>17354</v>
      </c>
    </row>
    <row r="6797" spans="12:17" x14ac:dyDescent="0.3">
      <c r="L6797">
        <v>6791</v>
      </c>
      <c r="M6797" t="s">
        <v>17355</v>
      </c>
      <c r="N6797" t="s">
        <v>15160</v>
      </c>
      <c r="O6797" t="s">
        <v>17250</v>
      </c>
      <c r="P6797" t="s">
        <v>38507</v>
      </c>
      <c r="Q6797" t="s">
        <v>17355</v>
      </c>
    </row>
    <row r="6798" spans="12:17" x14ac:dyDescent="0.3">
      <c r="L6798">
        <v>6792</v>
      </c>
      <c r="M6798" t="s">
        <v>17356</v>
      </c>
      <c r="N6798" t="s">
        <v>15163</v>
      </c>
      <c r="O6798" t="s">
        <v>17253</v>
      </c>
      <c r="P6798" t="s">
        <v>38508</v>
      </c>
      <c r="Q6798" t="s">
        <v>17356</v>
      </c>
    </row>
    <row r="6799" spans="12:17" x14ac:dyDescent="0.3">
      <c r="L6799">
        <v>6793</v>
      </c>
      <c r="M6799" t="s">
        <v>17357</v>
      </c>
      <c r="N6799" t="s">
        <v>15166</v>
      </c>
      <c r="O6799" t="s">
        <v>17256</v>
      </c>
      <c r="P6799" t="s">
        <v>38509</v>
      </c>
      <c r="Q6799" t="s">
        <v>17357</v>
      </c>
    </row>
    <row r="6800" spans="12:17" x14ac:dyDescent="0.3">
      <c r="L6800">
        <v>6794</v>
      </c>
      <c r="M6800" t="s">
        <v>27248</v>
      </c>
      <c r="N6800" t="s">
        <v>15168</v>
      </c>
      <c r="O6800" t="s">
        <v>17258</v>
      </c>
      <c r="P6800" t="s">
        <v>38510</v>
      </c>
      <c r="Q6800" t="s">
        <v>27248</v>
      </c>
    </row>
    <row r="6801" spans="12:17" x14ac:dyDescent="0.3">
      <c r="L6801">
        <v>6795</v>
      </c>
      <c r="M6801" t="s">
        <v>27249</v>
      </c>
      <c r="N6801" t="s">
        <v>15170</v>
      </c>
      <c r="O6801" t="s">
        <v>17260</v>
      </c>
      <c r="P6801" t="s">
        <v>38511</v>
      </c>
      <c r="Q6801" t="s">
        <v>27249</v>
      </c>
    </row>
    <row r="6802" spans="12:17" x14ac:dyDescent="0.3">
      <c r="L6802">
        <v>6796</v>
      </c>
      <c r="M6802" t="s">
        <v>27250</v>
      </c>
      <c r="N6802" t="s">
        <v>15172</v>
      </c>
      <c r="O6802" t="s">
        <v>17261</v>
      </c>
      <c r="P6802" t="s">
        <v>38512</v>
      </c>
      <c r="Q6802" t="s">
        <v>27250</v>
      </c>
    </row>
    <row r="6803" spans="12:17" x14ac:dyDescent="0.3">
      <c r="L6803">
        <v>6797</v>
      </c>
      <c r="M6803" t="s">
        <v>17358</v>
      </c>
      <c r="N6803" t="s">
        <v>15175</v>
      </c>
      <c r="O6803" t="s">
        <v>17264</v>
      </c>
      <c r="P6803" t="s">
        <v>38513</v>
      </c>
      <c r="Q6803" t="s">
        <v>17358</v>
      </c>
    </row>
    <row r="6804" spans="12:17" x14ac:dyDescent="0.3">
      <c r="L6804">
        <v>6798</v>
      </c>
      <c r="M6804" t="s">
        <v>17359</v>
      </c>
      <c r="N6804" t="s">
        <v>15178</v>
      </c>
      <c r="O6804" t="s">
        <v>17267</v>
      </c>
      <c r="P6804" t="s">
        <v>38514</v>
      </c>
      <c r="Q6804" t="s">
        <v>17359</v>
      </c>
    </row>
    <row r="6805" spans="12:17" x14ac:dyDescent="0.3">
      <c r="L6805">
        <v>6799</v>
      </c>
      <c r="M6805" t="s">
        <v>17360</v>
      </c>
      <c r="N6805" t="s">
        <v>15181</v>
      </c>
      <c r="O6805" t="s">
        <v>17270</v>
      </c>
      <c r="P6805" t="s">
        <v>38515</v>
      </c>
      <c r="Q6805" t="s">
        <v>17360</v>
      </c>
    </row>
    <row r="6806" spans="12:17" x14ac:dyDescent="0.3">
      <c r="L6806">
        <v>6800</v>
      </c>
      <c r="M6806" t="s">
        <v>17361</v>
      </c>
      <c r="N6806" t="s">
        <v>15184</v>
      </c>
      <c r="O6806" t="s">
        <v>17273</v>
      </c>
      <c r="P6806" t="s">
        <v>38516</v>
      </c>
      <c r="Q6806" t="s">
        <v>17361</v>
      </c>
    </row>
    <row r="6807" spans="12:17" x14ac:dyDescent="0.3">
      <c r="L6807">
        <v>6801</v>
      </c>
      <c r="M6807" t="s">
        <v>17362</v>
      </c>
      <c r="N6807" t="s">
        <v>15187</v>
      </c>
      <c r="O6807" t="s">
        <v>17276</v>
      </c>
      <c r="P6807" t="s">
        <v>38517</v>
      </c>
      <c r="Q6807" t="s">
        <v>17362</v>
      </c>
    </row>
    <row r="6808" spans="12:17" x14ac:dyDescent="0.3">
      <c r="L6808">
        <v>6802</v>
      </c>
      <c r="M6808" t="s">
        <v>17363</v>
      </c>
      <c r="N6808" t="s">
        <v>15190</v>
      </c>
      <c r="O6808" t="s">
        <v>17279</v>
      </c>
      <c r="P6808" t="s">
        <v>38518</v>
      </c>
      <c r="Q6808" t="s">
        <v>17363</v>
      </c>
    </row>
    <row r="6809" spans="12:17" x14ac:dyDescent="0.3">
      <c r="L6809">
        <v>6803</v>
      </c>
      <c r="M6809" t="s">
        <v>17364</v>
      </c>
      <c r="N6809" t="s">
        <v>15193</v>
      </c>
      <c r="O6809" t="s">
        <v>17282</v>
      </c>
      <c r="P6809" t="s">
        <v>38519</v>
      </c>
      <c r="Q6809" t="s">
        <v>17364</v>
      </c>
    </row>
    <row r="6810" spans="12:17" x14ac:dyDescent="0.3">
      <c r="L6810">
        <v>6804</v>
      </c>
      <c r="M6810" t="s">
        <v>17365</v>
      </c>
      <c r="N6810" t="s">
        <v>15187</v>
      </c>
      <c r="O6810" t="s">
        <v>17284</v>
      </c>
      <c r="P6810" t="s">
        <v>38520</v>
      </c>
      <c r="Q6810" t="s">
        <v>17365</v>
      </c>
    </row>
    <row r="6811" spans="12:17" x14ac:dyDescent="0.3">
      <c r="L6811">
        <v>6805</v>
      </c>
      <c r="M6811" t="s">
        <v>17366</v>
      </c>
      <c r="N6811" t="s">
        <v>15190</v>
      </c>
      <c r="O6811" t="s">
        <v>17286</v>
      </c>
      <c r="P6811" t="s">
        <v>38521</v>
      </c>
      <c r="Q6811" t="s">
        <v>17366</v>
      </c>
    </row>
    <row r="6812" spans="12:17" x14ac:dyDescent="0.3">
      <c r="L6812">
        <v>6806</v>
      </c>
      <c r="M6812" t="s">
        <v>17367</v>
      </c>
      <c r="N6812" t="s">
        <v>15200</v>
      </c>
      <c r="O6812" t="s">
        <v>17289</v>
      </c>
      <c r="P6812" t="s">
        <v>38522</v>
      </c>
      <c r="Q6812" t="s">
        <v>17367</v>
      </c>
    </row>
    <row r="6813" spans="12:17" x14ac:dyDescent="0.3">
      <c r="L6813">
        <v>6807</v>
      </c>
      <c r="M6813" t="s">
        <v>17368</v>
      </c>
      <c r="N6813" t="s">
        <v>15281</v>
      </c>
      <c r="O6813" t="s">
        <v>35546</v>
      </c>
      <c r="P6813" t="s">
        <v>38523</v>
      </c>
      <c r="Q6813" t="s">
        <v>17368</v>
      </c>
    </row>
    <row r="6814" spans="12:17" x14ac:dyDescent="0.3">
      <c r="L6814">
        <v>6808</v>
      </c>
      <c r="M6814" t="s">
        <v>17370</v>
      </c>
      <c r="N6814" t="s">
        <v>15283</v>
      </c>
      <c r="O6814" t="s">
        <v>35548</v>
      </c>
      <c r="P6814" t="s">
        <v>38524</v>
      </c>
      <c r="Q6814" t="s">
        <v>17370</v>
      </c>
    </row>
    <row r="6815" spans="12:17" x14ac:dyDescent="0.3">
      <c r="L6815">
        <v>6809</v>
      </c>
      <c r="M6815" t="s">
        <v>17372</v>
      </c>
      <c r="N6815" t="s">
        <v>15285</v>
      </c>
      <c r="O6815" t="s">
        <v>35550</v>
      </c>
      <c r="P6815" t="s">
        <v>38525</v>
      </c>
      <c r="Q6815" t="s">
        <v>17372</v>
      </c>
    </row>
    <row r="6816" spans="12:17" x14ac:dyDescent="0.3">
      <c r="L6816">
        <v>6810</v>
      </c>
      <c r="M6816" t="s">
        <v>17374</v>
      </c>
      <c r="N6816" t="s">
        <v>15287</v>
      </c>
      <c r="O6816" t="s">
        <v>35552</v>
      </c>
      <c r="P6816" t="s">
        <v>38526</v>
      </c>
      <c r="Q6816" t="s">
        <v>17374</v>
      </c>
    </row>
    <row r="6817" spans="12:17" x14ac:dyDescent="0.3">
      <c r="L6817">
        <v>6811</v>
      </c>
      <c r="M6817" t="s">
        <v>17376</v>
      </c>
      <c r="N6817" t="s">
        <v>15289</v>
      </c>
      <c r="O6817" t="s">
        <v>35554</v>
      </c>
      <c r="P6817" t="s">
        <v>38527</v>
      </c>
      <c r="Q6817" t="s">
        <v>17376</v>
      </c>
    </row>
    <row r="6818" spans="12:17" x14ac:dyDescent="0.3">
      <c r="L6818">
        <v>6812</v>
      </c>
      <c r="M6818" t="s">
        <v>17378</v>
      </c>
      <c r="N6818" t="s">
        <v>15291</v>
      </c>
      <c r="O6818" t="s">
        <v>35556</v>
      </c>
      <c r="P6818" t="s">
        <v>38528</v>
      </c>
      <c r="Q6818" t="s">
        <v>17378</v>
      </c>
    </row>
    <row r="6819" spans="12:17" x14ac:dyDescent="0.3">
      <c r="L6819">
        <v>6813</v>
      </c>
      <c r="M6819" t="s">
        <v>17380</v>
      </c>
      <c r="N6819" t="s">
        <v>38529</v>
      </c>
      <c r="O6819" t="s">
        <v>35559</v>
      </c>
      <c r="P6819" t="s">
        <v>38530</v>
      </c>
      <c r="Q6819" t="s">
        <v>17380</v>
      </c>
    </row>
    <row r="6820" spans="12:17" x14ac:dyDescent="0.3">
      <c r="L6820">
        <v>6814</v>
      </c>
      <c r="M6820" t="s">
        <v>17383</v>
      </c>
      <c r="N6820" t="s">
        <v>15296</v>
      </c>
      <c r="O6820" t="s">
        <v>35561</v>
      </c>
      <c r="P6820" t="s">
        <v>38531</v>
      </c>
      <c r="Q6820" t="s">
        <v>17383</v>
      </c>
    </row>
    <row r="6821" spans="12:17" x14ac:dyDescent="0.3">
      <c r="L6821">
        <v>6815</v>
      </c>
      <c r="M6821" t="s">
        <v>17385</v>
      </c>
      <c r="N6821" t="s">
        <v>15298</v>
      </c>
      <c r="O6821" t="s">
        <v>35563</v>
      </c>
      <c r="P6821" t="s">
        <v>38532</v>
      </c>
      <c r="Q6821" t="s">
        <v>17385</v>
      </c>
    </row>
    <row r="6822" spans="12:17" x14ac:dyDescent="0.3">
      <c r="L6822">
        <v>6816</v>
      </c>
      <c r="M6822" t="s">
        <v>17387</v>
      </c>
      <c r="N6822" t="s">
        <v>15300</v>
      </c>
      <c r="O6822" t="s">
        <v>35565</v>
      </c>
      <c r="P6822" t="s">
        <v>38533</v>
      </c>
      <c r="Q6822" t="s">
        <v>17387</v>
      </c>
    </row>
    <row r="6823" spans="12:17" x14ac:dyDescent="0.3">
      <c r="L6823">
        <v>6817</v>
      </c>
      <c r="M6823" t="s">
        <v>17389</v>
      </c>
      <c r="N6823" t="s">
        <v>15302</v>
      </c>
      <c r="O6823" t="s">
        <v>35567</v>
      </c>
      <c r="P6823" t="s">
        <v>38534</v>
      </c>
      <c r="Q6823" t="s">
        <v>17389</v>
      </c>
    </row>
    <row r="6824" spans="12:17" x14ac:dyDescent="0.3">
      <c r="L6824">
        <v>6818</v>
      </c>
      <c r="M6824" t="s">
        <v>17391</v>
      </c>
      <c r="N6824" t="s">
        <v>15304</v>
      </c>
      <c r="O6824" t="s">
        <v>35569</v>
      </c>
      <c r="P6824" t="s">
        <v>38535</v>
      </c>
      <c r="Q6824" t="s">
        <v>17391</v>
      </c>
    </row>
    <row r="6825" spans="12:17" x14ac:dyDescent="0.3">
      <c r="L6825">
        <v>6819</v>
      </c>
      <c r="M6825" t="s">
        <v>17393</v>
      </c>
      <c r="N6825" t="s">
        <v>26286</v>
      </c>
      <c r="O6825" t="s">
        <v>35571</v>
      </c>
      <c r="P6825" t="s">
        <v>38536</v>
      </c>
      <c r="Q6825" t="s">
        <v>17393</v>
      </c>
    </row>
    <row r="6826" spans="12:17" x14ac:dyDescent="0.3">
      <c r="L6826">
        <v>6820</v>
      </c>
      <c r="M6826" t="s">
        <v>17394</v>
      </c>
      <c r="N6826" t="s">
        <v>26287</v>
      </c>
      <c r="O6826" t="s">
        <v>35573</v>
      </c>
      <c r="P6826" t="s">
        <v>38537</v>
      </c>
      <c r="Q6826" t="s">
        <v>17394</v>
      </c>
    </row>
    <row r="6827" spans="12:17" x14ac:dyDescent="0.3">
      <c r="L6827">
        <v>6821</v>
      </c>
      <c r="M6827" t="s">
        <v>17395</v>
      </c>
      <c r="N6827" t="s">
        <v>26288</v>
      </c>
      <c r="O6827" t="s">
        <v>35575</v>
      </c>
      <c r="P6827" t="s">
        <v>38538</v>
      </c>
      <c r="Q6827" t="s">
        <v>17395</v>
      </c>
    </row>
    <row r="6828" spans="12:17" x14ac:dyDescent="0.3">
      <c r="L6828">
        <v>6822</v>
      </c>
      <c r="M6828" t="s">
        <v>17396</v>
      </c>
      <c r="N6828" t="s">
        <v>15309</v>
      </c>
      <c r="O6828" t="s">
        <v>35577</v>
      </c>
      <c r="P6828" t="s">
        <v>38539</v>
      </c>
      <c r="Q6828" t="s">
        <v>17396</v>
      </c>
    </row>
    <row r="6829" spans="12:17" x14ac:dyDescent="0.3">
      <c r="L6829">
        <v>6823</v>
      </c>
      <c r="M6829" t="s">
        <v>17397</v>
      </c>
      <c r="N6829" t="s">
        <v>38540</v>
      </c>
      <c r="O6829" t="s">
        <v>35580</v>
      </c>
      <c r="P6829" t="s">
        <v>38541</v>
      </c>
      <c r="Q6829" t="s">
        <v>17397</v>
      </c>
    </row>
    <row r="6830" spans="12:17" x14ac:dyDescent="0.3">
      <c r="L6830">
        <v>6824</v>
      </c>
      <c r="M6830" t="s">
        <v>38542</v>
      </c>
      <c r="N6830" t="s">
        <v>38543</v>
      </c>
      <c r="O6830" t="s">
        <v>35584</v>
      </c>
      <c r="P6830" t="s">
        <v>38544</v>
      </c>
      <c r="Q6830" t="s">
        <v>38542</v>
      </c>
    </row>
    <row r="6831" spans="12:17" x14ac:dyDescent="0.3">
      <c r="L6831">
        <v>6825</v>
      </c>
      <c r="M6831" t="s">
        <v>17398</v>
      </c>
      <c r="N6831" t="s">
        <v>15312</v>
      </c>
      <c r="O6831" t="s">
        <v>35586</v>
      </c>
      <c r="P6831" t="s">
        <v>38545</v>
      </c>
      <c r="Q6831" t="s">
        <v>17398</v>
      </c>
    </row>
    <row r="6832" spans="12:17" x14ac:dyDescent="0.3">
      <c r="L6832">
        <v>6826</v>
      </c>
      <c r="M6832" t="s">
        <v>17400</v>
      </c>
      <c r="N6832" t="s">
        <v>15314</v>
      </c>
      <c r="O6832" t="s">
        <v>35588</v>
      </c>
      <c r="P6832" t="s">
        <v>38546</v>
      </c>
      <c r="Q6832" t="s">
        <v>17400</v>
      </c>
    </row>
    <row r="6833" spans="12:17" x14ac:dyDescent="0.3">
      <c r="L6833">
        <v>6827</v>
      </c>
      <c r="M6833" t="s">
        <v>17402</v>
      </c>
      <c r="N6833" t="s">
        <v>15316</v>
      </c>
      <c r="O6833" t="s">
        <v>35590</v>
      </c>
      <c r="P6833" t="s">
        <v>38547</v>
      </c>
      <c r="Q6833" t="s">
        <v>17402</v>
      </c>
    </row>
    <row r="6834" spans="12:17" x14ac:dyDescent="0.3">
      <c r="L6834">
        <v>6828</v>
      </c>
      <c r="M6834" t="s">
        <v>17404</v>
      </c>
      <c r="N6834" t="s">
        <v>15318</v>
      </c>
      <c r="O6834" t="s">
        <v>35592</v>
      </c>
      <c r="P6834" t="s">
        <v>38548</v>
      </c>
      <c r="Q6834" t="s">
        <v>17404</v>
      </c>
    </row>
    <row r="6835" spans="12:17" x14ac:dyDescent="0.3">
      <c r="L6835">
        <v>6829</v>
      </c>
      <c r="M6835" t="s">
        <v>17406</v>
      </c>
      <c r="N6835" t="s">
        <v>15320</v>
      </c>
      <c r="O6835" t="s">
        <v>35594</v>
      </c>
      <c r="P6835" t="s">
        <v>38549</v>
      </c>
      <c r="Q6835" t="s">
        <v>17406</v>
      </c>
    </row>
    <row r="6836" spans="12:17" x14ac:dyDescent="0.3">
      <c r="L6836">
        <v>6830</v>
      </c>
      <c r="M6836" t="s">
        <v>17408</v>
      </c>
      <c r="N6836" t="s">
        <v>15322</v>
      </c>
      <c r="O6836" t="s">
        <v>35596</v>
      </c>
      <c r="P6836" t="s">
        <v>38550</v>
      </c>
      <c r="Q6836" t="s">
        <v>17408</v>
      </c>
    </row>
    <row r="6837" spans="12:17" x14ac:dyDescent="0.3">
      <c r="L6837">
        <v>6831</v>
      </c>
      <c r="M6837" t="s">
        <v>17410</v>
      </c>
      <c r="N6837" t="s">
        <v>15324</v>
      </c>
      <c r="O6837" t="s">
        <v>35598</v>
      </c>
      <c r="P6837" t="s">
        <v>38551</v>
      </c>
      <c r="Q6837" t="s">
        <v>17410</v>
      </c>
    </row>
    <row r="6838" spans="12:17" x14ac:dyDescent="0.3">
      <c r="L6838">
        <v>6832</v>
      </c>
      <c r="M6838" t="s">
        <v>17412</v>
      </c>
      <c r="N6838" t="s">
        <v>15326</v>
      </c>
      <c r="O6838" t="s">
        <v>35600</v>
      </c>
      <c r="P6838" t="s">
        <v>38552</v>
      </c>
      <c r="Q6838" t="s">
        <v>17412</v>
      </c>
    </row>
    <row r="6839" spans="12:17" x14ac:dyDescent="0.3">
      <c r="L6839">
        <v>6833</v>
      </c>
      <c r="M6839" t="s">
        <v>17414</v>
      </c>
      <c r="N6839" t="s">
        <v>15328</v>
      </c>
      <c r="O6839" t="s">
        <v>35602</v>
      </c>
      <c r="P6839" t="s">
        <v>38553</v>
      </c>
      <c r="Q6839" t="s">
        <v>17414</v>
      </c>
    </row>
    <row r="6840" spans="12:17" x14ac:dyDescent="0.3">
      <c r="L6840">
        <v>6834</v>
      </c>
      <c r="M6840" t="s">
        <v>17416</v>
      </c>
      <c r="N6840" t="s">
        <v>15330</v>
      </c>
      <c r="O6840" t="s">
        <v>35604</v>
      </c>
      <c r="P6840" t="s">
        <v>38554</v>
      </c>
      <c r="Q6840" t="s">
        <v>17416</v>
      </c>
    </row>
    <row r="6841" spans="12:17" x14ac:dyDescent="0.3">
      <c r="L6841">
        <v>6835</v>
      </c>
      <c r="M6841" t="s">
        <v>17418</v>
      </c>
      <c r="N6841" t="s">
        <v>15332</v>
      </c>
      <c r="O6841" t="s">
        <v>35606</v>
      </c>
      <c r="P6841" t="s">
        <v>38555</v>
      </c>
      <c r="Q6841" t="s">
        <v>17418</v>
      </c>
    </row>
    <row r="6842" spans="12:17" x14ac:dyDescent="0.3">
      <c r="L6842">
        <v>6836</v>
      </c>
      <c r="M6842" t="s">
        <v>17420</v>
      </c>
      <c r="N6842" t="s">
        <v>15334</v>
      </c>
      <c r="O6842" t="s">
        <v>35608</v>
      </c>
      <c r="P6842" t="s">
        <v>38556</v>
      </c>
      <c r="Q6842" t="s">
        <v>17420</v>
      </c>
    </row>
    <row r="6843" spans="12:17" x14ac:dyDescent="0.3">
      <c r="L6843">
        <v>6837</v>
      </c>
      <c r="M6843" t="s">
        <v>17422</v>
      </c>
      <c r="N6843" t="s">
        <v>15336</v>
      </c>
      <c r="O6843" t="s">
        <v>35610</v>
      </c>
      <c r="P6843" t="s">
        <v>38557</v>
      </c>
      <c r="Q6843" t="s">
        <v>17422</v>
      </c>
    </row>
    <row r="6844" spans="12:17" x14ac:dyDescent="0.3">
      <c r="L6844">
        <v>6838</v>
      </c>
      <c r="M6844" t="s">
        <v>17424</v>
      </c>
      <c r="N6844" t="s">
        <v>15338</v>
      </c>
      <c r="O6844" t="s">
        <v>35612</v>
      </c>
      <c r="P6844" t="s">
        <v>38558</v>
      </c>
      <c r="Q6844" t="s">
        <v>17424</v>
      </c>
    </row>
    <row r="6845" spans="12:17" x14ac:dyDescent="0.3">
      <c r="L6845">
        <v>6839</v>
      </c>
      <c r="M6845" t="s">
        <v>17426</v>
      </c>
      <c r="N6845" t="s">
        <v>15340</v>
      </c>
      <c r="O6845" t="s">
        <v>35614</v>
      </c>
      <c r="P6845" t="s">
        <v>38559</v>
      </c>
      <c r="Q6845" t="s">
        <v>17426</v>
      </c>
    </row>
    <row r="6846" spans="12:17" x14ac:dyDescent="0.3">
      <c r="L6846">
        <v>6840</v>
      </c>
      <c r="M6846" t="s">
        <v>17428</v>
      </c>
      <c r="N6846" t="s">
        <v>15342</v>
      </c>
      <c r="O6846" t="s">
        <v>35616</v>
      </c>
      <c r="P6846" t="s">
        <v>38560</v>
      </c>
      <c r="Q6846" t="s">
        <v>17428</v>
      </c>
    </row>
    <row r="6847" spans="12:17" x14ac:dyDescent="0.3">
      <c r="L6847">
        <v>6841</v>
      </c>
      <c r="M6847" t="s">
        <v>17430</v>
      </c>
      <c r="N6847" t="s">
        <v>15344</v>
      </c>
      <c r="O6847" t="s">
        <v>35618</v>
      </c>
      <c r="P6847" t="s">
        <v>38561</v>
      </c>
      <c r="Q6847" t="s">
        <v>17430</v>
      </c>
    </row>
    <row r="6848" spans="12:17" x14ac:dyDescent="0.3">
      <c r="L6848">
        <v>6842</v>
      </c>
      <c r="M6848" t="s">
        <v>17432</v>
      </c>
      <c r="N6848" t="s">
        <v>15346</v>
      </c>
      <c r="O6848" t="s">
        <v>35620</v>
      </c>
      <c r="P6848" t="s">
        <v>38562</v>
      </c>
      <c r="Q6848" t="s">
        <v>17432</v>
      </c>
    </row>
    <row r="6849" spans="12:17" x14ac:dyDescent="0.3">
      <c r="L6849">
        <v>6843</v>
      </c>
      <c r="M6849" t="s">
        <v>17434</v>
      </c>
      <c r="N6849" t="s">
        <v>15348</v>
      </c>
      <c r="O6849" t="s">
        <v>35622</v>
      </c>
      <c r="P6849" t="s">
        <v>38563</v>
      </c>
      <c r="Q6849" t="s">
        <v>17434</v>
      </c>
    </row>
    <row r="6850" spans="12:17" x14ac:dyDescent="0.3">
      <c r="L6850">
        <v>6844</v>
      </c>
      <c r="M6850" t="s">
        <v>17436</v>
      </c>
      <c r="N6850" t="s">
        <v>15350</v>
      </c>
      <c r="O6850" t="s">
        <v>35624</v>
      </c>
      <c r="P6850" t="s">
        <v>38564</v>
      </c>
      <c r="Q6850" t="s">
        <v>17436</v>
      </c>
    </row>
    <row r="6851" spans="12:17" x14ac:dyDescent="0.3">
      <c r="L6851">
        <v>6845</v>
      </c>
      <c r="M6851" t="s">
        <v>38565</v>
      </c>
      <c r="N6851" t="s">
        <v>15351</v>
      </c>
      <c r="O6851" t="s">
        <v>35627</v>
      </c>
      <c r="P6851" t="s">
        <v>38566</v>
      </c>
      <c r="Q6851" t="s">
        <v>38565</v>
      </c>
    </row>
    <row r="6852" spans="12:17" x14ac:dyDescent="0.3">
      <c r="L6852">
        <v>6846</v>
      </c>
      <c r="M6852" t="s">
        <v>17438</v>
      </c>
      <c r="N6852" t="s">
        <v>15353</v>
      </c>
      <c r="O6852" t="s">
        <v>35629</v>
      </c>
      <c r="P6852" t="s">
        <v>38567</v>
      </c>
      <c r="Q6852" t="s">
        <v>17438</v>
      </c>
    </row>
    <row r="6853" spans="12:17" x14ac:dyDescent="0.3">
      <c r="L6853">
        <v>6847</v>
      </c>
      <c r="M6853" t="s">
        <v>17440</v>
      </c>
      <c r="N6853" t="s">
        <v>15355</v>
      </c>
      <c r="O6853" t="s">
        <v>35631</v>
      </c>
      <c r="P6853" t="s">
        <v>38568</v>
      </c>
      <c r="Q6853" t="s">
        <v>17440</v>
      </c>
    </row>
    <row r="6854" spans="12:17" x14ac:dyDescent="0.3">
      <c r="L6854">
        <v>6848</v>
      </c>
      <c r="M6854" t="s">
        <v>17442</v>
      </c>
      <c r="N6854" t="s">
        <v>15357</v>
      </c>
      <c r="O6854" t="s">
        <v>35633</v>
      </c>
      <c r="P6854" t="s">
        <v>38569</v>
      </c>
      <c r="Q6854" t="s">
        <v>17442</v>
      </c>
    </row>
    <row r="6855" spans="12:17" x14ac:dyDescent="0.3">
      <c r="L6855">
        <v>6849</v>
      </c>
      <c r="M6855" t="s">
        <v>17444</v>
      </c>
      <c r="N6855" t="s">
        <v>15359</v>
      </c>
      <c r="O6855" t="s">
        <v>35635</v>
      </c>
      <c r="P6855" t="s">
        <v>38570</v>
      </c>
      <c r="Q6855" t="s">
        <v>17444</v>
      </c>
    </row>
    <row r="6856" spans="12:17" x14ac:dyDescent="0.3">
      <c r="L6856">
        <v>6850</v>
      </c>
      <c r="M6856" t="s">
        <v>17446</v>
      </c>
      <c r="N6856" t="s">
        <v>15361</v>
      </c>
      <c r="O6856" t="s">
        <v>35637</v>
      </c>
      <c r="P6856" t="s">
        <v>38571</v>
      </c>
      <c r="Q6856" t="s">
        <v>17446</v>
      </c>
    </row>
    <row r="6857" spans="12:17" x14ac:dyDescent="0.3">
      <c r="L6857">
        <v>6851</v>
      </c>
      <c r="M6857" t="s">
        <v>17381</v>
      </c>
      <c r="N6857" t="s">
        <v>15294</v>
      </c>
      <c r="O6857" t="s">
        <v>35639</v>
      </c>
      <c r="P6857" t="s">
        <v>38572</v>
      </c>
      <c r="Q6857" t="s">
        <v>17381</v>
      </c>
    </row>
    <row r="6858" spans="12:17" x14ac:dyDescent="0.3">
      <c r="L6858">
        <v>6852</v>
      </c>
      <c r="M6858" t="s">
        <v>17448</v>
      </c>
      <c r="N6858" t="s">
        <v>15363</v>
      </c>
      <c r="O6858" t="s">
        <v>35641</v>
      </c>
      <c r="P6858" t="s">
        <v>38573</v>
      </c>
      <c r="Q6858" t="s">
        <v>17448</v>
      </c>
    </row>
    <row r="6859" spans="12:17" x14ac:dyDescent="0.3">
      <c r="L6859">
        <v>6853</v>
      </c>
      <c r="M6859" t="s">
        <v>17450</v>
      </c>
      <c r="N6859" t="s">
        <v>15365</v>
      </c>
      <c r="O6859" t="s">
        <v>35643</v>
      </c>
      <c r="P6859" t="s">
        <v>38574</v>
      </c>
      <c r="Q6859" t="s">
        <v>17450</v>
      </c>
    </row>
    <row r="6860" spans="12:17" x14ac:dyDescent="0.3">
      <c r="L6860">
        <v>6854</v>
      </c>
      <c r="M6860" t="s">
        <v>17452</v>
      </c>
      <c r="N6860" t="s">
        <v>15367</v>
      </c>
      <c r="O6860" t="s">
        <v>35645</v>
      </c>
      <c r="P6860" t="s">
        <v>38575</v>
      </c>
      <c r="Q6860" t="s">
        <v>17452</v>
      </c>
    </row>
    <row r="6861" spans="12:17" x14ac:dyDescent="0.3">
      <c r="L6861">
        <v>6855</v>
      </c>
      <c r="M6861" t="s">
        <v>17454</v>
      </c>
      <c r="N6861" t="s">
        <v>15369</v>
      </c>
      <c r="O6861" t="s">
        <v>35647</v>
      </c>
      <c r="P6861" t="s">
        <v>38576</v>
      </c>
      <c r="Q6861" t="s">
        <v>17454</v>
      </c>
    </row>
    <row r="6862" spans="12:17" x14ac:dyDescent="0.3">
      <c r="L6862">
        <v>6856</v>
      </c>
      <c r="M6862" t="s">
        <v>17456</v>
      </c>
      <c r="N6862" t="s">
        <v>15371</v>
      </c>
      <c r="O6862" t="s">
        <v>35649</v>
      </c>
      <c r="P6862" t="s">
        <v>38577</v>
      </c>
      <c r="Q6862" t="s">
        <v>17456</v>
      </c>
    </row>
    <row r="6863" spans="12:17" x14ac:dyDescent="0.3">
      <c r="L6863">
        <v>6857</v>
      </c>
      <c r="M6863" t="s">
        <v>17458</v>
      </c>
      <c r="N6863" t="s">
        <v>15373</v>
      </c>
      <c r="O6863" t="s">
        <v>35651</v>
      </c>
      <c r="P6863" t="s">
        <v>38578</v>
      </c>
      <c r="Q6863" t="s">
        <v>17458</v>
      </c>
    </row>
    <row r="6864" spans="12:17" x14ac:dyDescent="0.3">
      <c r="L6864">
        <v>6858</v>
      </c>
      <c r="M6864" t="s">
        <v>17460</v>
      </c>
      <c r="N6864" t="s">
        <v>15375</v>
      </c>
      <c r="O6864" t="s">
        <v>35653</v>
      </c>
      <c r="P6864" t="s">
        <v>38579</v>
      </c>
      <c r="Q6864" t="s">
        <v>17460</v>
      </c>
    </row>
    <row r="6865" spans="12:17" x14ac:dyDescent="0.3">
      <c r="L6865">
        <v>6859</v>
      </c>
      <c r="M6865" t="s">
        <v>17462</v>
      </c>
      <c r="N6865" t="s">
        <v>15377</v>
      </c>
      <c r="O6865" t="s">
        <v>35655</v>
      </c>
      <c r="P6865" t="s">
        <v>38580</v>
      </c>
      <c r="Q6865" t="s">
        <v>17462</v>
      </c>
    </row>
    <row r="6866" spans="12:17" x14ac:dyDescent="0.3">
      <c r="L6866">
        <v>6860</v>
      </c>
      <c r="M6866" t="s">
        <v>17464</v>
      </c>
      <c r="N6866" t="s">
        <v>15379</v>
      </c>
      <c r="O6866" t="s">
        <v>35657</v>
      </c>
      <c r="P6866" t="s">
        <v>38581</v>
      </c>
      <c r="Q6866" t="s">
        <v>17464</v>
      </c>
    </row>
    <row r="6867" spans="12:17" x14ac:dyDescent="0.3">
      <c r="L6867">
        <v>6861</v>
      </c>
      <c r="M6867" t="s">
        <v>17466</v>
      </c>
      <c r="N6867" t="s">
        <v>15381</v>
      </c>
      <c r="O6867" t="s">
        <v>35659</v>
      </c>
      <c r="P6867" t="s">
        <v>38582</v>
      </c>
      <c r="Q6867" t="s">
        <v>17466</v>
      </c>
    </row>
    <row r="6868" spans="12:17" x14ac:dyDescent="0.3">
      <c r="L6868">
        <v>6862</v>
      </c>
      <c r="M6868" t="s">
        <v>17468</v>
      </c>
      <c r="N6868" t="s">
        <v>15383</v>
      </c>
      <c r="O6868" t="s">
        <v>35661</v>
      </c>
      <c r="P6868" t="s">
        <v>38583</v>
      </c>
      <c r="Q6868" t="s">
        <v>17468</v>
      </c>
    </row>
    <row r="6869" spans="12:17" x14ac:dyDescent="0.3">
      <c r="L6869">
        <v>6863</v>
      </c>
      <c r="M6869" t="s">
        <v>17470</v>
      </c>
      <c r="N6869" t="s">
        <v>15385</v>
      </c>
      <c r="O6869" t="s">
        <v>35663</v>
      </c>
      <c r="P6869" t="s">
        <v>38584</v>
      </c>
      <c r="Q6869" t="s">
        <v>17470</v>
      </c>
    </row>
    <row r="6870" spans="12:17" x14ac:dyDescent="0.3">
      <c r="L6870">
        <v>6864</v>
      </c>
      <c r="M6870" t="s">
        <v>17472</v>
      </c>
      <c r="N6870" t="s">
        <v>15387</v>
      </c>
      <c r="O6870" t="s">
        <v>35665</v>
      </c>
      <c r="P6870" t="s">
        <v>38585</v>
      </c>
      <c r="Q6870" t="s">
        <v>17472</v>
      </c>
    </row>
    <row r="6871" spans="12:17" x14ac:dyDescent="0.3">
      <c r="L6871">
        <v>6865</v>
      </c>
      <c r="M6871" t="s">
        <v>17474</v>
      </c>
      <c r="N6871" t="s">
        <v>15389</v>
      </c>
      <c r="O6871" t="s">
        <v>35667</v>
      </c>
      <c r="P6871" t="s">
        <v>38586</v>
      </c>
      <c r="Q6871" t="s">
        <v>17474</v>
      </c>
    </row>
    <row r="6872" spans="12:17" x14ac:dyDescent="0.3">
      <c r="L6872">
        <v>6866</v>
      </c>
      <c r="M6872" t="s">
        <v>17476</v>
      </c>
      <c r="N6872" t="s">
        <v>15391</v>
      </c>
      <c r="O6872" t="s">
        <v>35669</v>
      </c>
      <c r="P6872" t="s">
        <v>38587</v>
      </c>
      <c r="Q6872" t="s">
        <v>17476</v>
      </c>
    </row>
    <row r="6873" spans="12:17" x14ac:dyDescent="0.3">
      <c r="L6873">
        <v>6867</v>
      </c>
      <c r="M6873" t="s">
        <v>17478</v>
      </c>
      <c r="N6873" t="s">
        <v>15393</v>
      </c>
      <c r="O6873" t="s">
        <v>35671</v>
      </c>
      <c r="P6873" t="s">
        <v>38588</v>
      </c>
      <c r="Q6873" t="s">
        <v>17478</v>
      </c>
    </row>
    <row r="6874" spans="12:17" x14ac:dyDescent="0.3">
      <c r="L6874">
        <v>6868</v>
      </c>
      <c r="M6874" t="s">
        <v>17480</v>
      </c>
      <c r="N6874" t="s">
        <v>15395</v>
      </c>
      <c r="O6874" t="s">
        <v>35673</v>
      </c>
      <c r="P6874" t="s">
        <v>38589</v>
      </c>
      <c r="Q6874" t="s">
        <v>17480</v>
      </c>
    </row>
    <row r="6875" spans="12:17" x14ac:dyDescent="0.3">
      <c r="L6875">
        <v>6869</v>
      </c>
      <c r="M6875" t="s">
        <v>17482</v>
      </c>
      <c r="N6875" t="s">
        <v>15397</v>
      </c>
      <c r="O6875" t="s">
        <v>35675</v>
      </c>
      <c r="P6875" t="s">
        <v>38590</v>
      </c>
      <c r="Q6875" t="s">
        <v>17482</v>
      </c>
    </row>
    <row r="6876" spans="12:17" x14ac:dyDescent="0.3">
      <c r="L6876">
        <v>6870</v>
      </c>
      <c r="M6876" t="s">
        <v>17484</v>
      </c>
      <c r="N6876" t="s">
        <v>15399</v>
      </c>
      <c r="O6876" t="s">
        <v>35677</v>
      </c>
      <c r="P6876" t="s">
        <v>38591</v>
      </c>
      <c r="Q6876" t="s">
        <v>17484</v>
      </c>
    </row>
    <row r="6877" spans="12:17" x14ac:dyDescent="0.3">
      <c r="L6877">
        <v>6871</v>
      </c>
      <c r="M6877" t="s">
        <v>17486</v>
      </c>
      <c r="N6877" t="s">
        <v>15401</v>
      </c>
      <c r="O6877" t="s">
        <v>35679</v>
      </c>
      <c r="P6877" t="s">
        <v>38592</v>
      </c>
      <c r="Q6877" t="s">
        <v>17486</v>
      </c>
    </row>
    <row r="6878" spans="12:17" x14ac:dyDescent="0.3">
      <c r="L6878">
        <v>6872</v>
      </c>
      <c r="M6878" t="s">
        <v>17488</v>
      </c>
      <c r="N6878" t="s">
        <v>15403</v>
      </c>
      <c r="O6878" t="s">
        <v>35681</v>
      </c>
      <c r="P6878" t="s">
        <v>38593</v>
      </c>
      <c r="Q6878" t="s">
        <v>17488</v>
      </c>
    </row>
    <row r="6879" spans="12:17" x14ac:dyDescent="0.3">
      <c r="L6879">
        <v>6873</v>
      </c>
      <c r="M6879" t="s">
        <v>17490</v>
      </c>
      <c r="N6879" t="s">
        <v>15405</v>
      </c>
      <c r="O6879" t="s">
        <v>35683</v>
      </c>
      <c r="P6879" t="s">
        <v>38594</v>
      </c>
      <c r="Q6879" t="s">
        <v>17490</v>
      </c>
    </row>
    <row r="6880" spans="12:17" x14ac:dyDescent="0.3">
      <c r="L6880">
        <v>6874</v>
      </c>
      <c r="M6880" t="s">
        <v>17492</v>
      </c>
      <c r="N6880" t="s">
        <v>15407</v>
      </c>
      <c r="O6880" t="s">
        <v>35685</v>
      </c>
      <c r="P6880" t="s">
        <v>38595</v>
      </c>
      <c r="Q6880" t="s">
        <v>17492</v>
      </c>
    </row>
    <row r="6881" spans="12:17" x14ac:dyDescent="0.3">
      <c r="L6881">
        <v>6875</v>
      </c>
      <c r="M6881" t="s">
        <v>17494</v>
      </c>
      <c r="N6881" t="s">
        <v>15409</v>
      </c>
      <c r="O6881" t="s">
        <v>35687</v>
      </c>
      <c r="P6881" t="s">
        <v>38596</v>
      </c>
      <c r="Q6881" t="s">
        <v>17494</v>
      </c>
    </row>
    <row r="6882" spans="12:17" x14ac:dyDescent="0.3">
      <c r="L6882">
        <v>6876</v>
      </c>
      <c r="M6882" t="s">
        <v>17496</v>
      </c>
      <c r="N6882" t="s">
        <v>15411</v>
      </c>
      <c r="O6882" t="s">
        <v>35689</v>
      </c>
      <c r="P6882" t="s">
        <v>38597</v>
      </c>
      <c r="Q6882" t="s">
        <v>17496</v>
      </c>
    </row>
    <row r="6883" spans="12:17" x14ac:dyDescent="0.3">
      <c r="L6883">
        <v>6877</v>
      </c>
      <c r="M6883" t="s">
        <v>27251</v>
      </c>
      <c r="N6883" t="s">
        <v>15412</v>
      </c>
      <c r="O6883" t="s">
        <v>35691</v>
      </c>
      <c r="P6883" t="s">
        <v>38598</v>
      </c>
      <c r="Q6883" t="s">
        <v>27251</v>
      </c>
    </row>
    <row r="6884" spans="12:17" x14ac:dyDescent="0.3">
      <c r="L6884">
        <v>6878</v>
      </c>
      <c r="M6884" t="s">
        <v>27252</v>
      </c>
      <c r="N6884" t="s">
        <v>15413</v>
      </c>
      <c r="O6884" t="s">
        <v>35693</v>
      </c>
      <c r="P6884" t="s">
        <v>38599</v>
      </c>
      <c r="Q6884" t="s">
        <v>27252</v>
      </c>
    </row>
    <row r="6885" spans="12:17" x14ac:dyDescent="0.3">
      <c r="L6885">
        <v>6879</v>
      </c>
      <c r="M6885" t="s">
        <v>27253</v>
      </c>
      <c r="N6885" t="s">
        <v>15414</v>
      </c>
      <c r="O6885" t="s">
        <v>35695</v>
      </c>
      <c r="P6885" t="s">
        <v>38600</v>
      </c>
      <c r="Q6885" t="s">
        <v>27253</v>
      </c>
    </row>
    <row r="6886" spans="12:17" x14ac:dyDescent="0.3">
      <c r="L6886">
        <v>6880</v>
      </c>
      <c r="M6886" t="s">
        <v>17501</v>
      </c>
      <c r="N6886" t="s">
        <v>15416</v>
      </c>
      <c r="O6886" t="s">
        <v>35697</v>
      </c>
      <c r="P6886" t="s">
        <v>38601</v>
      </c>
      <c r="Q6886" t="s">
        <v>17501</v>
      </c>
    </row>
    <row r="6887" spans="12:17" x14ac:dyDescent="0.3">
      <c r="L6887">
        <v>6881</v>
      </c>
      <c r="M6887" t="s">
        <v>17503</v>
      </c>
      <c r="N6887" t="s">
        <v>15418</v>
      </c>
      <c r="O6887" t="s">
        <v>35699</v>
      </c>
      <c r="P6887" t="s">
        <v>38602</v>
      </c>
      <c r="Q6887" t="s">
        <v>17503</v>
      </c>
    </row>
    <row r="6888" spans="12:17" x14ac:dyDescent="0.3">
      <c r="L6888">
        <v>6882</v>
      </c>
      <c r="M6888" t="s">
        <v>17505</v>
      </c>
      <c r="N6888" t="s">
        <v>15420</v>
      </c>
      <c r="O6888" t="s">
        <v>35701</v>
      </c>
      <c r="P6888" t="s">
        <v>38603</v>
      </c>
      <c r="Q6888" t="s">
        <v>17505</v>
      </c>
    </row>
    <row r="6889" spans="12:17" x14ac:dyDescent="0.3">
      <c r="L6889">
        <v>6883</v>
      </c>
      <c r="M6889" t="s">
        <v>17507</v>
      </c>
      <c r="N6889" t="s">
        <v>15422</v>
      </c>
      <c r="O6889" t="s">
        <v>35703</v>
      </c>
      <c r="P6889" t="s">
        <v>38604</v>
      </c>
      <c r="Q6889" t="s">
        <v>17507</v>
      </c>
    </row>
    <row r="6890" spans="12:17" x14ac:dyDescent="0.3">
      <c r="L6890">
        <v>6884</v>
      </c>
      <c r="M6890" t="s">
        <v>17509</v>
      </c>
      <c r="N6890" t="s">
        <v>15424</v>
      </c>
      <c r="O6890" t="s">
        <v>35705</v>
      </c>
      <c r="P6890" t="s">
        <v>38605</v>
      </c>
      <c r="Q6890" t="s">
        <v>17509</v>
      </c>
    </row>
    <row r="6891" spans="12:17" x14ac:dyDescent="0.3">
      <c r="L6891">
        <v>6885</v>
      </c>
      <c r="M6891" t="s">
        <v>17511</v>
      </c>
      <c r="N6891" t="s">
        <v>15426</v>
      </c>
      <c r="O6891" t="s">
        <v>35707</v>
      </c>
      <c r="P6891" t="s">
        <v>38606</v>
      </c>
      <c r="Q6891" t="s">
        <v>17511</v>
      </c>
    </row>
    <row r="6892" spans="12:17" x14ac:dyDescent="0.3">
      <c r="L6892">
        <v>6886</v>
      </c>
      <c r="M6892" t="s">
        <v>17513</v>
      </c>
      <c r="N6892" t="s">
        <v>15428</v>
      </c>
      <c r="O6892" t="s">
        <v>35709</v>
      </c>
      <c r="P6892" t="s">
        <v>38607</v>
      </c>
      <c r="Q6892" t="s">
        <v>17513</v>
      </c>
    </row>
    <row r="6893" spans="12:17" x14ac:dyDescent="0.3">
      <c r="L6893">
        <v>6887</v>
      </c>
      <c r="M6893" t="s">
        <v>17515</v>
      </c>
      <c r="N6893" t="s">
        <v>15424</v>
      </c>
      <c r="O6893" t="s">
        <v>35711</v>
      </c>
      <c r="P6893" t="s">
        <v>38608</v>
      </c>
      <c r="Q6893" t="s">
        <v>17515</v>
      </c>
    </row>
    <row r="6894" spans="12:17" x14ac:dyDescent="0.3">
      <c r="L6894">
        <v>6888</v>
      </c>
      <c r="M6894" t="s">
        <v>17516</v>
      </c>
      <c r="N6894" t="s">
        <v>15426</v>
      </c>
      <c r="O6894" t="s">
        <v>35713</v>
      </c>
      <c r="P6894" t="s">
        <v>38609</v>
      </c>
      <c r="Q6894" t="s">
        <v>17516</v>
      </c>
    </row>
    <row r="6895" spans="12:17" x14ac:dyDescent="0.3">
      <c r="L6895">
        <v>6889</v>
      </c>
      <c r="M6895" t="s">
        <v>17517</v>
      </c>
      <c r="N6895" t="s">
        <v>15432</v>
      </c>
      <c r="O6895" t="s">
        <v>35715</v>
      </c>
      <c r="P6895" t="s">
        <v>38610</v>
      </c>
      <c r="Q6895" t="s">
        <v>17517</v>
      </c>
    </row>
    <row r="6896" spans="12:17" x14ac:dyDescent="0.3">
      <c r="L6896">
        <v>6890</v>
      </c>
      <c r="M6896" t="s">
        <v>17519</v>
      </c>
      <c r="N6896" t="s">
        <v>15434</v>
      </c>
      <c r="O6896" t="s">
        <v>35717</v>
      </c>
      <c r="P6896" t="s">
        <v>38611</v>
      </c>
      <c r="Q6896" t="s">
        <v>17519</v>
      </c>
    </row>
    <row r="6897" spans="12:17" x14ac:dyDescent="0.3">
      <c r="L6897">
        <v>6891</v>
      </c>
      <c r="M6897" t="s">
        <v>17521</v>
      </c>
      <c r="N6897" t="s">
        <v>15436</v>
      </c>
      <c r="O6897" t="s">
        <v>17523</v>
      </c>
      <c r="P6897" t="s">
        <v>38612</v>
      </c>
      <c r="Q6897" t="s">
        <v>17521</v>
      </c>
    </row>
    <row r="6898" spans="12:17" x14ac:dyDescent="0.3">
      <c r="L6898">
        <v>6892</v>
      </c>
      <c r="M6898" t="s">
        <v>17524</v>
      </c>
      <c r="N6898" t="s">
        <v>384</v>
      </c>
      <c r="O6898" t="s">
        <v>17526</v>
      </c>
      <c r="P6898" t="s">
        <v>38613</v>
      </c>
      <c r="Q6898" t="s">
        <v>17524</v>
      </c>
    </row>
    <row r="6899" spans="12:17" x14ac:dyDescent="0.3">
      <c r="L6899">
        <v>6893</v>
      </c>
      <c r="M6899" t="s">
        <v>17527</v>
      </c>
      <c r="N6899" t="s">
        <v>15441</v>
      </c>
      <c r="O6899" t="s">
        <v>17529</v>
      </c>
      <c r="P6899" t="s">
        <v>38614</v>
      </c>
      <c r="Q6899" t="s">
        <v>17527</v>
      </c>
    </row>
    <row r="6900" spans="12:17" x14ac:dyDescent="0.3">
      <c r="L6900">
        <v>6894</v>
      </c>
      <c r="M6900" t="s">
        <v>17530</v>
      </c>
      <c r="N6900" t="s">
        <v>15444</v>
      </c>
      <c r="O6900" t="s">
        <v>17532</v>
      </c>
      <c r="P6900" t="s">
        <v>38615</v>
      </c>
      <c r="Q6900" t="s">
        <v>17530</v>
      </c>
    </row>
    <row r="6901" spans="12:17" x14ac:dyDescent="0.3">
      <c r="L6901">
        <v>6895</v>
      </c>
      <c r="M6901" t="s">
        <v>17533</v>
      </c>
      <c r="N6901" t="s">
        <v>15447</v>
      </c>
      <c r="O6901" t="s">
        <v>17535</v>
      </c>
      <c r="P6901" t="s">
        <v>38616</v>
      </c>
      <c r="Q6901" t="s">
        <v>17533</v>
      </c>
    </row>
    <row r="6902" spans="12:17" x14ac:dyDescent="0.3">
      <c r="L6902">
        <v>6896</v>
      </c>
      <c r="M6902" t="s">
        <v>17536</v>
      </c>
      <c r="N6902" t="s">
        <v>38617</v>
      </c>
      <c r="O6902" t="s">
        <v>35725</v>
      </c>
      <c r="P6902" t="s">
        <v>26356</v>
      </c>
      <c r="Q6902" t="s">
        <v>17536</v>
      </c>
    </row>
    <row r="6903" spans="12:17" x14ac:dyDescent="0.3">
      <c r="L6903">
        <v>6897</v>
      </c>
      <c r="M6903" t="s">
        <v>3997</v>
      </c>
      <c r="N6903" t="s">
        <v>28390</v>
      </c>
      <c r="O6903" t="s">
        <v>3998</v>
      </c>
      <c r="P6903" t="s">
        <v>38618</v>
      </c>
      <c r="Q6903" t="s">
        <v>3997</v>
      </c>
    </row>
    <row r="6904" spans="12:17" x14ac:dyDescent="0.3">
      <c r="L6904">
        <v>6898</v>
      </c>
      <c r="M6904" t="s">
        <v>3999</v>
      </c>
      <c r="N6904" t="s">
        <v>28392</v>
      </c>
      <c r="O6904" t="s">
        <v>4000</v>
      </c>
      <c r="P6904" t="s">
        <v>38619</v>
      </c>
      <c r="Q6904" t="s">
        <v>3999</v>
      </c>
    </row>
    <row r="6905" spans="12:17" x14ac:dyDescent="0.3">
      <c r="L6905">
        <v>6899</v>
      </c>
      <c r="M6905" t="s">
        <v>17541</v>
      </c>
      <c r="N6905" t="s">
        <v>15455</v>
      </c>
      <c r="O6905" t="s">
        <v>26357</v>
      </c>
      <c r="P6905" t="s">
        <v>38620</v>
      </c>
      <c r="Q6905" t="s">
        <v>17541</v>
      </c>
    </row>
    <row r="6906" spans="12:17" x14ac:dyDescent="0.3">
      <c r="L6906">
        <v>6900</v>
      </c>
      <c r="M6906" t="s">
        <v>17543</v>
      </c>
      <c r="N6906" t="s">
        <v>15457</v>
      </c>
      <c r="O6906" t="s">
        <v>26358</v>
      </c>
      <c r="P6906" t="s">
        <v>38621</v>
      </c>
      <c r="Q6906" t="s">
        <v>17543</v>
      </c>
    </row>
    <row r="6907" spans="12:17" x14ac:dyDescent="0.3">
      <c r="L6907">
        <v>6901</v>
      </c>
      <c r="M6907" t="s">
        <v>17545</v>
      </c>
      <c r="N6907" t="s">
        <v>15459</v>
      </c>
      <c r="O6907" t="s">
        <v>26359</v>
      </c>
      <c r="P6907" t="s">
        <v>38622</v>
      </c>
      <c r="Q6907" t="s">
        <v>17545</v>
      </c>
    </row>
    <row r="6908" spans="12:17" x14ac:dyDescent="0.3">
      <c r="L6908">
        <v>6902</v>
      </c>
      <c r="M6908" t="s">
        <v>17547</v>
      </c>
      <c r="N6908" t="s">
        <v>26293</v>
      </c>
      <c r="O6908" t="s">
        <v>17548</v>
      </c>
      <c r="P6908" t="s">
        <v>38623</v>
      </c>
      <c r="Q6908" t="s">
        <v>17547</v>
      </c>
    </row>
    <row r="6909" spans="12:17" x14ac:dyDescent="0.3">
      <c r="L6909">
        <v>6903</v>
      </c>
      <c r="M6909" t="s">
        <v>17549</v>
      </c>
      <c r="N6909" t="s">
        <v>26294</v>
      </c>
      <c r="O6909" t="s">
        <v>17550</v>
      </c>
      <c r="P6909" t="s">
        <v>38624</v>
      </c>
      <c r="Q6909" t="s">
        <v>17549</v>
      </c>
    </row>
    <row r="6910" spans="12:17" x14ac:dyDescent="0.3">
      <c r="L6910">
        <v>6904</v>
      </c>
      <c r="M6910" t="s">
        <v>17551</v>
      </c>
      <c r="N6910" t="s">
        <v>26295</v>
      </c>
      <c r="O6910" t="s">
        <v>17552</v>
      </c>
      <c r="P6910" t="s">
        <v>38625</v>
      </c>
      <c r="Q6910" t="s">
        <v>17551</v>
      </c>
    </row>
    <row r="6911" spans="12:17" x14ac:dyDescent="0.3">
      <c r="L6911">
        <v>6905</v>
      </c>
      <c r="M6911" t="s">
        <v>17553</v>
      </c>
      <c r="N6911" t="s">
        <v>15467</v>
      </c>
      <c r="O6911" t="s">
        <v>17555</v>
      </c>
      <c r="P6911" t="s">
        <v>38626</v>
      </c>
      <c r="Q6911" t="s">
        <v>17553</v>
      </c>
    </row>
    <row r="6912" spans="12:17" x14ac:dyDescent="0.3">
      <c r="L6912">
        <v>6906</v>
      </c>
      <c r="M6912" t="s">
        <v>17556</v>
      </c>
      <c r="N6912" t="s">
        <v>38627</v>
      </c>
      <c r="O6912" t="s">
        <v>17557</v>
      </c>
      <c r="P6912" t="s">
        <v>38628</v>
      </c>
      <c r="Q6912" t="s">
        <v>17556</v>
      </c>
    </row>
    <row r="6913" spans="12:17" x14ac:dyDescent="0.3">
      <c r="L6913">
        <v>6907</v>
      </c>
      <c r="M6913" t="s">
        <v>38629</v>
      </c>
      <c r="N6913" t="s">
        <v>38630</v>
      </c>
      <c r="O6913" t="s">
        <v>35739</v>
      </c>
      <c r="P6913" t="s">
        <v>38631</v>
      </c>
      <c r="Q6913" t="s">
        <v>38629</v>
      </c>
    </row>
    <row r="6914" spans="12:17" x14ac:dyDescent="0.3">
      <c r="L6914">
        <v>6908</v>
      </c>
      <c r="M6914" t="s">
        <v>17558</v>
      </c>
      <c r="N6914" t="s">
        <v>15472</v>
      </c>
      <c r="O6914" t="s">
        <v>17560</v>
      </c>
      <c r="P6914" t="s">
        <v>38632</v>
      </c>
      <c r="Q6914" t="s">
        <v>17558</v>
      </c>
    </row>
    <row r="6915" spans="12:17" x14ac:dyDescent="0.3">
      <c r="L6915">
        <v>6909</v>
      </c>
      <c r="M6915" t="s">
        <v>17561</v>
      </c>
      <c r="N6915" t="s">
        <v>15475</v>
      </c>
      <c r="O6915" t="s">
        <v>35742</v>
      </c>
      <c r="P6915" t="s">
        <v>38633</v>
      </c>
      <c r="Q6915" t="s">
        <v>17561</v>
      </c>
    </row>
    <row r="6916" spans="12:17" x14ac:dyDescent="0.3">
      <c r="L6916">
        <v>6910</v>
      </c>
      <c r="M6916" t="s">
        <v>17563</v>
      </c>
      <c r="N6916" t="s">
        <v>15477</v>
      </c>
      <c r="O6916" t="s">
        <v>35744</v>
      </c>
      <c r="P6916" t="s">
        <v>38634</v>
      </c>
      <c r="Q6916" t="s">
        <v>17563</v>
      </c>
    </row>
    <row r="6917" spans="12:17" x14ac:dyDescent="0.3">
      <c r="L6917">
        <v>6911</v>
      </c>
      <c r="M6917" t="s">
        <v>17565</v>
      </c>
      <c r="N6917" t="s">
        <v>15479</v>
      </c>
      <c r="O6917" t="s">
        <v>17567</v>
      </c>
      <c r="P6917" t="s">
        <v>38635</v>
      </c>
      <c r="Q6917" t="s">
        <v>17565</v>
      </c>
    </row>
    <row r="6918" spans="12:17" x14ac:dyDescent="0.3">
      <c r="L6918">
        <v>6912</v>
      </c>
      <c r="M6918" t="s">
        <v>17568</v>
      </c>
      <c r="N6918" t="s">
        <v>15482</v>
      </c>
      <c r="O6918" t="s">
        <v>17570</v>
      </c>
      <c r="P6918" t="s">
        <v>38636</v>
      </c>
      <c r="Q6918" t="s">
        <v>17568</v>
      </c>
    </row>
    <row r="6919" spans="12:17" x14ac:dyDescent="0.3">
      <c r="L6919">
        <v>6913</v>
      </c>
      <c r="M6919" t="s">
        <v>17571</v>
      </c>
      <c r="N6919" t="s">
        <v>15485</v>
      </c>
      <c r="O6919" t="s">
        <v>17573</v>
      </c>
      <c r="P6919" t="s">
        <v>38637</v>
      </c>
      <c r="Q6919" t="s">
        <v>17571</v>
      </c>
    </row>
    <row r="6920" spans="12:17" x14ac:dyDescent="0.3">
      <c r="L6920">
        <v>6914</v>
      </c>
      <c r="M6920" t="s">
        <v>3979</v>
      </c>
      <c r="N6920" t="s">
        <v>28415</v>
      </c>
      <c r="O6920" t="s">
        <v>3980</v>
      </c>
      <c r="P6920" t="s">
        <v>38638</v>
      </c>
      <c r="Q6920" t="s">
        <v>3979</v>
      </c>
    </row>
    <row r="6921" spans="12:17" x14ac:dyDescent="0.3">
      <c r="L6921">
        <v>6915</v>
      </c>
      <c r="M6921" t="s">
        <v>3981</v>
      </c>
      <c r="N6921" t="s">
        <v>28417</v>
      </c>
      <c r="O6921" t="s">
        <v>3982</v>
      </c>
      <c r="P6921" t="s">
        <v>38639</v>
      </c>
      <c r="Q6921" t="s">
        <v>3981</v>
      </c>
    </row>
    <row r="6922" spans="12:17" x14ac:dyDescent="0.3">
      <c r="L6922">
        <v>6916</v>
      </c>
      <c r="M6922" t="s">
        <v>3983</v>
      </c>
      <c r="N6922" t="s">
        <v>28419</v>
      </c>
      <c r="O6922" t="s">
        <v>3984</v>
      </c>
      <c r="P6922" t="s">
        <v>38640</v>
      </c>
      <c r="Q6922" t="s">
        <v>3983</v>
      </c>
    </row>
    <row r="6923" spans="12:17" x14ac:dyDescent="0.3">
      <c r="L6923">
        <v>6917</v>
      </c>
      <c r="M6923" t="s">
        <v>3985</v>
      </c>
      <c r="N6923" t="s">
        <v>28421</v>
      </c>
      <c r="O6923" t="s">
        <v>3986</v>
      </c>
      <c r="P6923" t="s">
        <v>38641</v>
      </c>
      <c r="Q6923" t="s">
        <v>3985</v>
      </c>
    </row>
    <row r="6924" spans="12:17" x14ac:dyDescent="0.3">
      <c r="L6924">
        <v>6918</v>
      </c>
      <c r="M6924" t="s">
        <v>3987</v>
      </c>
      <c r="N6924" t="s">
        <v>28423</v>
      </c>
      <c r="O6924" t="s">
        <v>3988</v>
      </c>
      <c r="P6924" t="s">
        <v>38642</v>
      </c>
      <c r="Q6924" t="s">
        <v>3987</v>
      </c>
    </row>
    <row r="6925" spans="12:17" x14ac:dyDescent="0.3">
      <c r="L6925">
        <v>6919</v>
      </c>
      <c r="M6925" t="s">
        <v>3989</v>
      </c>
      <c r="N6925" t="s">
        <v>28425</v>
      </c>
      <c r="O6925" t="s">
        <v>3990</v>
      </c>
      <c r="P6925" t="s">
        <v>38643</v>
      </c>
      <c r="Q6925" t="s">
        <v>3989</v>
      </c>
    </row>
    <row r="6926" spans="12:17" x14ac:dyDescent="0.3">
      <c r="L6926">
        <v>6920</v>
      </c>
      <c r="M6926" t="s">
        <v>3991</v>
      </c>
      <c r="N6926" t="s">
        <v>28427</v>
      </c>
      <c r="O6926" t="s">
        <v>3992</v>
      </c>
      <c r="P6926" t="s">
        <v>38644</v>
      </c>
      <c r="Q6926" t="s">
        <v>3991</v>
      </c>
    </row>
    <row r="6927" spans="12:17" x14ac:dyDescent="0.3">
      <c r="L6927">
        <v>6921</v>
      </c>
      <c r="M6927" t="s">
        <v>3993</v>
      </c>
      <c r="N6927" t="s">
        <v>28429</v>
      </c>
      <c r="O6927" t="s">
        <v>3994</v>
      </c>
      <c r="P6927" t="s">
        <v>38645</v>
      </c>
      <c r="Q6927" t="s">
        <v>3993</v>
      </c>
    </row>
    <row r="6928" spans="12:17" x14ac:dyDescent="0.3">
      <c r="L6928">
        <v>6922</v>
      </c>
      <c r="M6928" t="s">
        <v>3995</v>
      </c>
      <c r="N6928" t="s">
        <v>28431</v>
      </c>
      <c r="O6928" t="s">
        <v>3996</v>
      </c>
      <c r="P6928" t="s">
        <v>38646</v>
      </c>
      <c r="Q6928" t="s">
        <v>3995</v>
      </c>
    </row>
    <row r="6929" spans="12:17" x14ac:dyDescent="0.3">
      <c r="L6929">
        <v>6923</v>
      </c>
      <c r="M6929" t="s">
        <v>3997</v>
      </c>
      <c r="N6929" t="s">
        <v>28390</v>
      </c>
      <c r="O6929" t="s">
        <v>3998</v>
      </c>
      <c r="P6929" t="s">
        <v>38647</v>
      </c>
      <c r="Q6929" t="s">
        <v>3997</v>
      </c>
    </row>
    <row r="6930" spans="12:17" x14ac:dyDescent="0.3">
      <c r="L6930">
        <v>6924</v>
      </c>
      <c r="M6930" t="s">
        <v>3999</v>
      </c>
      <c r="N6930" t="s">
        <v>28392</v>
      </c>
      <c r="O6930" t="s">
        <v>4000</v>
      </c>
      <c r="P6930" t="s">
        <v>38648</v>
      </c>
      <c r="Q6930" t="s">
        <v>3999</v>
      </c>
    </row>
    <row r="6931" spans="12:17" x14ac:dyDescent="0.3">
      <c r="L6931">
        <v>6925</v>
      </c>
      <c r="M6931" t="s">
        <v>17574</v>
      </c>
      <c r="N6931" t="s">
        <v>15488</v>
      </c>
      <c r="O6931" t="s">
        <v>17576</v>
      </c>
      <c r="P6931" t="s">
        <v>38649</v>
      </c>
      <c r="Q6931" t="s">
        <v>17574</v>
      </c>
    </row>
    <row r="6932" spans="12:17" x14ac:dyDescent="0.3">
      <c r="L6932">
        <v>6926</v>
      </c>
      <c r="M6932" t="s">
        <v>17577</v>
      </c>
      <c r="N6932" t="s">
        <v>15491</v>
      </c>
      <c r="O6932" t="s">
        <v>17579</v>
      </c>
      <c r="P6932" t="s">
        <v>38650</v>
      </c>
      <c r="Q6932" t="s">
        <v>17577</v>
      </c>
    </row>
    <row r="6933" spans="12:17" x14ac:dyDescent="0.3">
      <c r="L6933">
        <v>6927</v>
      </c>
      <c r="M6933" t="s">
        <v>17580</v>
      </c>
      <c r="N6933" t="s">
        <v>15494</v>
      </c>
      <c r="O6933" t="s">
        <v>17582</v>
      </c>
      <c r="P6933" t="s">
        <v>38651</v>
      </c>
      <c r="Q6933" t="s">
        <v>17580</v>
      </c>
    </row>
    <row r="6934" spans="12:17" x14ac:dyDescent="0.3">
      <c r="L6934">
        <v>6928</v>
      </c>
      <c r="M6934" t="s">
        <v>38652</v>
      </c>
      <c r="N6934" t="s">
        <v>15496</v>
      </c>
      <c r="O6934" t="s">
        <v>17584</v>
      </c>
      <c r="P6934" t="s">
        <v>38653</v>
      </c>
      <c r="Q6934" t="s">
        <v>38652</v>
      </c>
    </row>
    <row r="6935" spans="12:17" x14ac:dyDescent="0.3">
      <c r="L6935">
        <v>6929</v>
      </c>
      <c r="M6935" t="s">
        <v>17585</v>
      </c>
      <c r="N6935" t="s">
        <v>15499</v>
      </c>
      <c r="O6935" t="s">
        <v>17587</v>
      </c>
      <c r="P6935" t="s">
        <v>38654</v>
      </c>
      <c r="Q6935" t="s">
        <v>17585</v>
      </c>
    </row>
    <row r="6936" spans="12:17" x14ac:dyDescent="0.3">
      <c r="L6936">
        <v>6930</v>
      </c>
      <c r="M6936" t="s">
        <v>17588</v>
      </c>
      <c r="N6936" t="s">
        <v>15502</v>
      </c>
      <c r="O6936" t="s">
        <v>17590</v>
      </c>
      <c r="P6936" t="s">
        <v>38655</v>
      </c>
      <c r="Q6936" t="s">
        <v>17588</v>
      </c>
    </row>
    <row r="6937" spans="12:17" x14ac:dyDescent="0.3">
      <c r="L6937">
        <v>6931</v>
      </c>
      <c r="M6937" t="s">
        <v>17591</v>
      </c>
      <c r="N6937" t="s">
        <v>15505</v>
      </c>
      <c r="O6937" t="s">
        <v>17593</v>
      </c>
      <c r="P6937" t="s">
        <v>38656</v>
      </c>
      <c r="Q6937" t="s">
        <v>17591</v>
      </c>
    </row>
    <row r="6938" spans="12:17" x14ac:dyDescent="0.3">
      <c r="L6938">
        <v>6932</v>
      </c>
      <c r="M6938" t="s">
        <v>17594</v>
      </c>
      <c r="N6938" t="s">
        <v>15508</v>
      </c>
      <c r="O6938" t="s">
        <v>17596</v>
      </c>
      <c r="P6938" t="s">
        <v>38657</v>
      </c>
      <c r="Q6938" t="s">
        <v>17594</v>
      </c>
    </row>
    <row r="6939" spans="12:17" x14ac:dyDescent="0.3">
      <c r="L6939">
        <v>6933</v>
      </c>
      <c r="M6939" t="s">
        <v>17597</v>
      </c>
      <c r="N6939" t="s">
        <v>15511</v>
      </c>
      <c r="O6939" t="s">
        <v>17599</v>
      </c>
      <c r="P6939" t="s">
        <v>38658</v>
      </c>
      <c r="Q6939" t="s">
        <v>17597</v>
      </c>
    </row>
    <row r="6940" spans="12:17" x14ac:dyDescent="0.3">
      <c r="L6940">
        <v>6934</v>
      </c>
      <c r="M6940" t="s">
        <v>17537</v>
      </c>
      <c r="N6940" t="s">
        <v>15451</v>
      </c>
      <c r="O6940" t="s">
        <v>26363</v>
      </c>
      <c r="P6940" t="s">
        <v>38659</v>
      </c>
      <c r="Q6940" t="s">
        <v>17537</v>
      </c>
    </row>
    <row r="6941" spans="12:17" x14ac:dyDescent="0.3">
      <c r="L6941">
        <v>6935</v>
      </c>
      <c r="M6941" t="s">
        <v>17600</v>
      </c>
      <c r="N6941" t="s">
        <v>15514</v>
      </c>
      <c r="O6941" t="s">
        <v>17602</v>
      </c>
      <c r="P6941" t="s">
        <v>38660</v>
      </c>
      <c r="Q6941" t="s">
        <v>17600</v>
      </c>
    </row>
    <row r="6942" spans="12:17" x14ac:dyDescent="0.3">
      <c r="L6942">
        <v>6936</v>
      </c>
      <c r="M6942" t="s">
        <v>17603</v>
      </c>
      <c r="N6942" t="s">
        <v>15517</v>
      </c>
      <c r="O6942" t="s">
        <v>17605</v>
      </c>
      <c r="P6942" t="s">
        <v>38661</v>
      </c>
      <c r="Q6942" t="s">
        <v>17603</v>
      </c>
    </row>
    <row r="6943" spans="12:17" x14ac:dyDescent="0.3">
      <c r="L6943">
        <v>6937</v>
      </c>
      <c r="M6943" t="s">
        <v>17606</v>
      </c>
      <c r="N6943" t="s">
        <v>15520</v>
      </c>
      <c r="O6943" t="s">
        <v>17608</v>
      </c>
      <c r="P6943" t="s">
        <v>38662</v>
      </c>
      <c r="Q6943" t="s">
        <v>17606</v>
      </c>
    </row>
    <row r="6944" spans="12:17" x14ac:dyDescent="0.3">
      <c r="L6944">
        <v>6938</v>
      </c>
      <c r="M6944" t="s">
        <v>17609</v>
      </c>
      <c r="N6944" t="s">
        <v>15523</v>
      </c>
      <c r="O6944" t="s">
        <v>17611</v>
      </c>
      <c r="P6944" t="s">
        <v>38663</v>
      </c>
      <c r="Q6944" t="s">
        <v>17609</v>
      </c>
    </row>
    <row r="6945" spans="12:17" x14ac:dyDescent="0.3">
      <c r="L6945">
        <v>6939</v>
      </c>
      <c r="M6945" t="s">
        <v>17612</v>
      </c>
      <c r="N6945" t="s">
        <v>15526</v>
      </c>
      <c r="O6945" t="s">
        <v>17614</v>
      </c>
      <c r="P6945" t="s">
        <v>38664</v>
      </c>
      <c r="Q6945" t="s">
        <v>17612</v>
      </c>
    </row>
    <row r="6946" spans="12:17" x14ac:dyDescent="0.3">
      <c r="L6946">
        <v>6940</v>
      </c>
      <c r="M6946" t="s">
        <v>17615</v>
      </c>
      <c r="N6946" t="s">
        <v>15529</v>
      </c>
      <c r="O6946" t="s">
        <v>17617</v>
      </c>
      <c r="P6946" t="s">
        <v>38665</v>
      </c>
      <c r="Q6946" t="s">
        <v>17615</v>
      </c>
    </row>
    <row r="6947" spans="12:17" x14ac:dyDescent="0.3">
      <c r="L6947">
        <v>6941</v>
      </c>
      <c r="M6947" t="s">
        <v>17618</v>
      </c>
      <c r="N6947" t="s">
        <v>15532</v>
      </c>
      <c r="O6947" t="s">
        <v>17620</v>
      </c>
      <c r="P6947" t="s">
        <v>38666</v>
      </c>
      <c r="Q6947" t="s">
        <v>17618</v>
      </c>
    </row>
    <row r="6948" spans="12:17" x14ac:dyDescent="0.3">
      <c r="L6948">
        <v>6942</v>
      </c>
      <c r="M6948" t="s">
        <v>17621</v>
      </c>
      <c r="N6948" t="s">
        <v>15535</v>
      </c>
      <c r="O6948" t="s">
        <v>17623</v>
      </c>
      <c r="P6948" t="s">
        <v>38667</v>
      </c>
      <c r="Q6948" t="s">
        <v>17621</v>
      </c>
    </row>
    <row r="6949" spans="12:17" x14ac:dyDescent="0.3">
      <c r="L6949">
        <v>6943</v>
      </c>
      <c r="M6949" t="s">
        <v>17624</v>
      </c>
      <c r="N6949" t="s">
        <v>15538</v>
      </c>
      <c r="O6949" t="s">
        <v>17626</v>
      </c>
      <c r="P6949" t="s">
        <v>38668</v>
      </c>
      <c r="Q6949" t="s">
        <v>17624</v>
      </c>
    </row>
    <row r="6950" spans="12:17" x14ac:dyDescent="0.3">
      <c r="L6950">
        <v>6944</v>
      </c>
      <c r="M6950" t="s">
        <v>17627</v>
      </c>
      <c r="N6950" t="s">
        <v>15541</v>
      </c>
      <c r="O6950" t="s">
        <v>17629</v>
      </c>
      <c r="P6950" t="s">
        <v>38669</v>
      </c>
      <c r="Q6950" t="s">
        <v>17627</v>
      </c>
    </row>
    <row r="6951" spans="12:17" x14ac:dyDescent="0.3">
      <c r="L6951">
        <v>6945</v>
      </c>
      <c r="M6951" t="s">
        <v>17630</v>
      </c>
      <c r="N6951" t="s">
        <v>15544</v>
      </c>
      <c r="O6951" t="s">
        <v>17632</v>
      </c>
      <c r="P6951" t="s">
        <v>38670</v>
      </c>
      <c r="Q6951" t="s">
        <v>17630</v>
      </c>
    </row>
    <row r="6952" spans="12:17" x14ac:dyDescent="0.3">
      <c r="L6952">
        <v>6946</v>
      </c>
      <c r="M6952" t="s">
        <v>17633</v>
      </c>
      <c r="N6952" t="s">
        <v>15547</v>
      </c>
      <c r="O6952" t="s">
        <v>17635</v>
      </c>
      <c r="P6952" t="s">
        <v>38671</v>
      </c>
      <c r="Q6952" t="s">
        <v>17633</v>
      </c>
    </row>
    <row r="6953" spans="12:17" x14ac:dyDescent="0.3">
      <c r="L6953">
        <v>6947</v>
      </c>
      <c r="M6953" t="s">
        <v>17636</v>
      </c>
      <c r="N6953" t="s">
        <v>15550</v>
      </c>
      <c r="O6953" t="s">
        <v>17638</v>
      </c>
      <c r="P6953" t="s">
        <v>38672</v>
      </c>
      <c r="Q6953" t="s">
        <v>17636</v>
      </c>
    </row>
    <row r="6954" spans="12:17" x14ac:dyDescent="0.3">
      <c r="L6954">
        <v>6948</v>
      </c>
      <c r="M6954" t="s">
        <v>17639</v>
      </c>
      <c r="N6954" t="s">
        <v>15553</v>
      </c>
      <c r="O6954" t="s">
        <v>17641</v>
      </c>
      <c r="P6954" t="s">
        <v>38673</v>
      </c>
      <c r="Q6954" t="s">
        <v>17639</v>
      </c>
    </row>
    <row r="6955" spans="12:17" x14ac:dyDescent="0.3">
      <c r="L6955">
        <v>6949</v>
      </c>
      <c r="M6955" t="s">
        <v>17642</v>
      </c>
      <c r="N6955" t="s">
        <v>15556</v>
      </c>
      <c r="O6955" t="s">
        <v>17644</v>
      </c>
      <c r="P6955" t="s">
        <v>38674</v>
      </c>
      <c r="Q6955" t="s">
        <v>17642</v>
      </c>
    </row>
    <row r="6956" spans="12:17" x14ac:dyDescent="0.3">
      <c r="L6956">
        <v>6950</v>
      </c>
      <c r="M6956" t="s">
        <v>17645</v>
      </c>
      <c r="N6956" t="s">
        <v>15559</v>
      </c>
      <c r="O6956" t="s">
        <v>17647</v>
      </c>
      <c r="P6956" t="s">
        <v>38675</v>
      </c>
      <c r="Q6956" t="s">
        <v>17645</v>
      </c>
    </row>
    <row r="6957" spans="12:17" x14ac:dyDescent="0.3">
      <c r="L6957">
        <v>6951</v>
      </c>
      <c r="M6957" t="s">
        <v>17648</v>
      </c>
      <c r="N6957" t="s">
        <v>15562</v>
      </c>
      <c r="O6957" t="s">
        <v>17650</v>
      </c>
      <c r="P6957" t="s">
        <v>38676</v>
      </c>
      <c r="Q6957" t="s">
        <v>17648</v>
      </c>
    </row>
    <row r="6958" spans="12:17" x14ac:dyDescent="0.3">
      <c r="L6958">
        <v>6952</v>
      </c>
      <c r="M6958" t="s">
        <v>17651</v>
      </c>
      <c r="N6958" t="s">
        <v>15565</v>
      </c>
      <c r="O6958" t="s">
        <v>17653</v>
      </c>
      <c r="P6958" t="s">
        <v>38677</v>
      </c>
      <c r="Q6958" t="s">
        <v>17651</v>
      </c>
    </row>
    <row r="6959" spans="12:17" x14ac:dyDescent="0.3">
      <c r="L6959">
        <v>6953</v>
      </c>
      <c r="M6959" t="s">
        <v>17654</v>
      </c>
      <c r="N6959" t="s">
        <v>15568</v>
      </c>
      <c r="O6959" t="s">
        <v>17656</v>
      </c>
      <c r="P6959" t="s">
        <v>38678</v>
      </c>
      <c r="Q6959" t="s">
        <v>17654</v>
      </c>
    </row>
    <row r="6960" spans="12:17" x14ac:dyDescent="0.3">
      <c r="L6960">
        <v>6954</v>
      </c>
      <c r="M6960" t="s">
        <v>17657</v>
      </c>
      <c r="N6960" t="s">
        <v>15571</v>
      </c>
      <c r="O6960" t="s">
        <v>17659</v>
      </c>
      <c r="P6960" t="s">
        <v>38679</v>
      </c>
      <c r="Q6960" t="s">
        <v>17657</v>
      </c>
    </row>
    <row r="6961" spans="12:17" x14ac:dyDescent="0.3">
      <c r="L6961">
        <v>6955</v>
      </c>
      <c r="M6961" t="s">
        <v>17660</v>
      </c>
      <c r="N6961" t="s">
        <v>15574</v>
      </c>
      <c r="O6961" t="s">
        <v>17662</v>
      </c>
      <c r="P6961" t="s">
        <v>38680</v>
      </c>
      <c r="Q6961" t="s">
        <v>17660</v>
      </c>
    </row>
    <row r="6962" spans="12:17" x14ac:dyDescent="0.3">
      <c r="L6962">
        <v>6956</v>
      </c>
      <c r="M6962" t="s">
        <v>17663</v>
      </c>
      <c r="N6962" t="s">
        <v>15577</v>
      </c>
      <c r="O6962" t="s">
        <v>17665</v>
      </c>
      <c r="P6962" t="s">
        <v>38681</v>
      </c>
      <c r="Q6962" t="s">
        <v>17663</v>
      </c>
    </row>
    <row r="6963" spans="12:17" x14ac:dyDescent="0.3">
      <c r="L6963">
        <v>6957</v>
      </c>
      <c r="M6963" t="s">
        <v>17666</v>
      </c>
      <c r="N6963" t="s">
        <v>15580</v>
      </c>
      <c r="O6963" t="s">
        <v>17668</v>
      </c>
      <c r="P6963" t="s">
        <v>38682</v>
      </c>
      <c r="Q6963" t="s">
        <v>17666</v>
      </c>
    </row>
    <row r="6964" spans="12:17" x14ac:dyDescent="0.3">
      <c r="L6964">
        <v>6958</v>
      </c>
      <c r="M6964" t="s">
        <v>17669</v>
      </c>
      <c r="N6964" t="s">
        <v>15583</v>
      </c>
      <c r="O6964" t="s">
        <v>17671</v>
      </c>
      <c r="P6964" t="s">
        <v>38683</v>
      </c>
      <c r="Q6964" t="s">
        <v>17669</v>
      </c>
    </row>
    <row r="6965" spans="12:17" x14ac:dyDescent="0.3">
      <c r="L6965">
        <v>6959</v>
      </c>
      <c r="M6965" t="s">
        <v>17672</v>
      </c>
      <c r="N6965" t="s">
        <v>15586</v>
      </c>
      <c r="O6965" t="s">
        <v>17674</v>
      </c>
      <c r="P6965" t="s">
        <v>38684</v>
      </c>
      <c r="Q6965" t="s">
        <v>17672</v>
      </c>
    </row>
    <row r="6966" spans="12:17" x14ac:dyDescent="0.3">
      <c r="L6966">
        <v>6960</v>
      </c>
      <c r="M6966" t="s">
        <v>27254</v>
      </c>
      <c r="N6966" t="s">
        <v>15588</v>
      </c>
      <c r="O6966" t="s">
        <v>17676</v>
      </c>
      <c r="P6966" t="s">
        <v>38685</v>
      </c>
      <c r="Q6966" t="s">
        <v>27254</v>
      </c>
    </row>
    <row r="6967" spans="12:17" x14ac:dyDescent="0.3">
      <c r="L6967">
        <v>6961</v>
      </c>
      <c r="M6967" t="s">
        <v>27255</v>
      </c>
      <c r="N6967" t="s">
        <v>15590</v>
      </c>
      <c r="O6967" t="s">
        <v>17678</v>
      </c>
      <c r="P6967" t="s">
        <v>38686</v>
      </c>
      <c r="Q6967" t="s">
        <v>27255</v>
      </c>
    </row>
    <row r="6968" spans="12:17" x14ac:dyDescent="0.3">
      <c r="L6968">
        <v>6962</v>
      </c>
      <c r="M6968" t="s">
        <v>27256</v>
      </c>
      <c r="N6968" t="s">
        <v>15592</v>
      </c>
      <c r="O6968" t="s">
        <v>17680</v>
      </c>
      <c r="P6968" t="s">
        <v>38687</v>
      </c>
      <c r="Q6968" t="s">
        <v>27256</v>
      </c>
    </row>
    <row r="6969" spans="12:17" x14ac:dyDescent="0.3">
      <c r="L6969">
        <v>6963</v>
      </c>
      <c r="M6969" t="s">
        <v>17681</v>
      </c>
      <c r="N6969" t="s">
        <v>15595</v>
      </c>
      <c r="O6969" t="s">
        <v>17683</v>
      </c>
      <c r="P6969" t="s">
        <v>38688</v>
      </c>
      <c r="Q6969" t="s">
        <v>17681</v>
      </c>
    </row>
    <row r="6970" spans="12:17" x14ac:dyDescent="0.3">
      <c r="L6970">
        <v>6964</v>
      </c>
      <c r="M6970" t="s">
        <v>3979</v>
      </c>
      <c r="N6970" t="s">
        <v>28415</v>
      </c>
      <c r="O6970" t="s">
        <v>3980</v>
      </c>
      <c r="P6970" t="s">
        <v>38689</v>
      </c>
      <c r="Q6970" t="s">
        <v>3979</v>
      </c>
    </row>
    <row r="6971" spans="12:17" x14ac:dyDescent="0.3">
      <c r="L6971">
        <v>6965</v>
      </c>
      <c r="M6971" t="s">
        <v>3981</v>
      </c>
      <c r="N6971" t="s">
        <v>28417</v>
      </c>
      <c r="O6971" t="s">
        <v>3982</v>
      </c>
      <c r="P6971" t="s">
        <v>38690</v>
      </c>
      <c r="Q6971" t="s">
        <v>3981</v>
      </c>
    </row>
    <row r="6972" spans="12:17" x14ac:dyDescent="0.3">
      <c r="L6972">
        <v>6966</v>
      </c>
      <c r="M6972" t="s">
        <v>3983</v>
      </c>
      <c r="N6972" t="s">
        <v>28419</v>
      </c>
      <c r="O6972" t="s">
        <v>3984</v>
      </c>
      <c r="P6972" t="s">
        <v>38691</v>
      </c>
      <c r="Q6972" t="s">
        <v>3983</v>
      </c>
    </row>
    <row r="6973" spans="12:17" x14ac:dyDescent="0.3">
      <c r="L6973">
        <v>6967</v>
      </c>
      <c r="M6973" t="s">
        <v>3985</v>
      </c>
      <c r="N6973" t="s">
        <v>28421</v>
      </c>
      <c r="O6973" t="s">
        <v>3986</v>
      </c>
      <c r="P6973" t="s">
        <v>38692</v>
      </c>
      <c r="Q6973" t="s">
        <v>3985</v>
      </c>
    </row>
    <row r="6974" spans="12:17" x14ac:dyDescent="0.3">
      <c r="L6974">
        <v>6968</v>
      </c>
      <c r="M6974" t="s">
        <v>3987</v>
      </c>
      <c r="N6974" t="s">
        <v>28423</v>
      </c>
      <c r="O6974" t="s">
        <v>3988</v>
      </c>
      <c r="P6974" t="s">
        <v>38693</v>
      </c>
      <c r="Q6974" t="s">
        <v>3987</v>
      </c>
    </row>
    <row r="6975" spans="12:17" x14ac:dyDescent="0.3">
      <c r="L6975">
        <v>6969</v>
      </c>
      <c r="M6975" t="s">
        <v>3989</v>
      </c>
      <c r="N6975" t="s">
        <v>28425</v>
      </c>
      <c r="O6975" t="s">
        <v>3990</v>
      </c>
      <c r="P6975" t="s">
        <v>38694</v>
      </c>
      <c r="Q6975" t="s">
        <v>3989</v>
      </c>
    </row>
    <row r="6976" spans="12:17" x14ac:dyDescent="0.3">
      <c r="L6976">
        <v>6970</v>
      </c>
      <c r="M6976" t="s">
        <v>3991</v>
      </c>
      <c r="N6976" t="s">
        <v>28427</v>
      </c>
      <c r="O6976" t="s">
        <v>3992</v>
      </c>
      <c r="P6976" t="s">
        <v>38695</v>
      </c>
      <c r="Q6976" t="s">
        <v>3991</v>
      </c>
    </row>
    <row r="6977" spans="12:17" x14ac:dyDescent="0.3">
      <c r="L6977">
        <v>6971</v>
      </c>
      <c r="M6977" t="s">
        <v>3993</v>
      </c>
      <c r="N6977" t="s">
        <v>28429</v>
      </c>
      <c r="O6977" t="s">
        <v>3994</v>
      </c>
      <c r="P6977" t="s">
        <v>38696</v>
      </c>
      <c r="Q6977" t="s">
        <v>3993</v>
      </c>
    </row>
    <row r="6978" spans="12:17" x14ac:dyDescent="0.3">
      <c r="L6978">
        <v>6972</v>
      </c>
      <c r="M6978" t="s">
        <v>17690</v>
      </c>
      <c r="N6978" t="s">
        <v>15604</v>
      </c>
      <c r="O6978" t="s">
        <v>17692</v>
      </c>
      <c r="P6978" t="s">
        <v>38697</v>
      </c>
      <c r="Q6978" t="s">
        <v>17690</v>
      </c>
    </row>
    <row r="6979" spans="12:17" x14ac:dyDescent="0.3">
      <c r="L6979">
        <v>6973</v>
      </c>
      <c r="M6979" t="s">
        <v>17693</v>
      </c>
      <c r="N6979" t="s">
        <v>15434</v>
      </c>
      <c r="O6979" t="s">
        <v>35809</v>
      </c>
      <c r="P6979" t="s">
        <v>38698</v>
      </c>
      <c r="Q6979" t="s">
        <v>17693</v>
      </c>
    </row>
    <row r="6980" spans="12:17" x14ac:dyDescent="0.3">
      <c r="L6980">
        <v>6974</v>
      </c>
      <c r="M6980" t="s">
        <v>17694</v>
      </c>
      <c r="N6980" t="s">
        <v>15436</v>
      </c>
      <c r="O6980" t="s">
        <v>35811</v>
      </c>
      <c r="P6980" t="s">
        <v>38699</v>
      </c>
      <c r="Q6980" t="s">
        <v>17694</v>
      </c>
    </row>
    <row r="6981" spans="12:17" x14ac:dyDescent="0.3">
      <c r="L6981">
        <v>6975</v>
      </c>
      <c r="M6981" t="s">
        <v>17695</v>
      </c>
      <c r="N6981" t="s">
        <v>384</v>
      </c>
      <c r="O6981" t="s">
        <v>35813</v>
      </c>
      <c r="P6981" t="s">
        <v>38700</v>
      </c>
      <c r="Q6981" t="s">
        <v>17695</v>
      </c>
    </row>
    <row r="6982" spans="12:17" x14ac:dyDescent="0.3">
      <c r="L6982">
        <v>6976</v>
      </c>
      <c r="M6982" t="s">
        <v>17696</v>
      </c>
      <c r="N6982" t="s">
        <v>15441</v>
      </c>
      <c r="O6982" t="s">
        <v>35815</v>
      </c>
      <c r="P6982" t="s">
        <v>38701</v>
      </c>
      <c r="Q6982" t="s">
        <v>17696</v>
      </c>
    </row>
    <row r="6983" spans="12:17" x14ac:dyDescent="0.3">
      <c r="L6983">
        <v>6977</v>
      </c>
      <c r="M6983" t="s">
        <v>17697</v>
      </c>
      <c r="N6983" t="s">
        <v>15444</v>
      </c>
      <c r="O6983" t="s">
        <v>35817</v>
      </c>
      <c r="P6983" t="s">
        <v>38702</v>
      </c>
      <c r="Q6983" t="s">
        <v>17697</v>
      </c>
    </row>
    <row r="6984" spans="12:17" x14ac:dyDescent="0.3">
      <c r="L6984">
        <v>6978</v>
      </c>
      <c r="M6984" t="s">
        <v>17698</v>
      </c>
      <c r="N6984" t="s">
        <v>15447</v>
      </c>
      <c r="O6984" t="s">
        <v>35819</v>
      </c>
      <c r="P6984" t="s">
        <v>38703</v>
      </c>
      <c r="Q6984" t="s">
        <v>17698</v>
      </c>
    </row>
    <row r="6985" spans="12:17" x14ac:dyDescent="0.3">
      <c r="L6985">
        <v>6979</v>
      </c>
      <c r="M6985" t="s">
        <v>17699</v>
      </c>
      <c r="N6985" t="s">
        <v>38617</v>
      </c>
      <c r="O6985" t="s">
        <v>35821</v>
      </c>
      <c r="P6985" t="s">
        <v>38704</v>
      </c>
      <c r="Q6985" t="s">
        <v>17699</v>
      </c>
    </row>
    <row r="6986" spans="12:17" x14ac:dyDescent="0.3">
      <c r="L6986">
        <v>6980</v>
      </c>
      <c r="M6986" t="s">
        <v>17701</v>
      </c>
      <c r="N6986" t="s">
        <v>15452</v>
      </c>
      <c r="O6986" t="s">
        <v>35823</v>
      </c>
      <c r="P6986" t="s">
        <v>38705</v>
      </c>
      <c r="Q6986" t="s">
        <v>17701</v>
      </c>
    </row>
    <row r="6987" spans="12:17" x14ac:dyDescent="0.3">
      <c r="L6987">
        <v>6981</v>
      </c>
      <c r="M6987" t="s">
        <v>17702</v>
      </c>
      <c r="N6987" t="s">
        <v>15453</v>
      </c>
      <c r="O6987" t="s">
        <v>35825</v>
      </c>
      <c r="P6987" t="s">
        <v>38706</v>
      </c>
      <c r="Q6987" t="s">
        <v>17702</v>
      </c>
    </row>
    <row r="6988" spans="12:17" x14ac:dyDescent="0.3">
      <c r="L6988">
        <v>6982</v>
      </c>
      <c r="M6988" t="s">
        <v>17703</v>
      </c>
      <c r="N6988" t="s">
        <v>15455</v>
      </c>
      <c r="O6988" t="s">
        <v>35827</v>
      </c>
      <c r="P6988" t="s">
        <v>38707</v>
      </c>
      <c r="Q6988" t="s">
        <v>17703</v>
      </c>
    </row>
    <row r="6989" spans="12:17" x14ac:dyDescent="0.3">
      <c r="L6989">
        <v>6983</v>
      </c>
      <c r="M6989" t="s">
        <v>17704</v>
      </c>
      <c r="N6989" t="s">
        <v>15457</v>
      </c>
      <c r="O6989" t="s">
        <v>35829</v>
      </c>
      <c r="P6989" t="s">
        <v>38708</v>
      </c>
      <c r="Q6989" t="s">
        <v>17704</v>
      </c>
    </row>
    <row r="6990" spans="12:17" x14ac:dyDescent="0.3">
      <c r="L6990">
        <v>6984</v>
      </c>
      <c r="M6990" t="s">
        <v>17705</v>
      </c>
      <c r="N6990" t="s">
        <v>15459</v>
      </c>
      <c r="O6990" t="s">
        <v>35831</v>
      </c>
      <c r="P6990" t="s">
        <v>38709</v>
      </c>
      <c r="Q6990" t="s">
        <v>17705</v>
      </c>
    </row>
    <row r="6991" spans="12:17" x14ac:dyDescent="0.3">
      <c r="L6991">
        <v>6985</v>
      </c>
      <c r="M6991" t="s">
        <v>17706</v>
      </c>
      <c r="N6991" t="s">
        <v>26293</v>
      </c>
      <c r="O6991" t="s">
        <v>35833</v>
      </c>
      <c r="P6991" t="s">
        <v>38710</v>
      </c>
      <c r="Q6991" t="s">
        <v>17706</v>
      </c>
    </row>
    <row r="6992" spans="12:17" x14ac:dyDescent="0.3">
      <c r="L6992">
        <v>6986</v>
      </c>
      <c r="M6992" t="s">
        <v>17707</v>
      </c>
      <c r="N6992" t="s">
        <v>26294</v>
      </c>
      <c r="O6992" t="s">
        <v>35835</v>
      </c>
      <c r="P6992" t="s">
        <v>38711</v>
      </c>
      <c r="Q6992" t="s">
        <v>17707</v>
      </c>
    </row>
    <row r="6993" spans="12:17" x14ac:dyDescent="0.3">
      <c r="L6993">
        <v>6987</v>
      </c>
      <c r="M6993" t="s">
        <v>17708</v>
      </c>
      <c r="N6993" t="s">
        <v>26295</v>
      </c>
      <c r="O6993" t="s">
        <v>35837</v>
      </c>
      <c r="P6993" t="s">
        <v>38712</v>
      </c>
      <c r="Q6993" t="s">
        <v>17708</v>
      </c>
    </row>
    <row r="6994" spans="12:17" x14ac:dyDescent="0.3">
      <c r="L6994">
        <v>6988</v>
      </c>
      <c r="M6994" t="s">
        <v>17709</v>
      </c>
      <c r="N6994" t="s">
        <v>15467</v>
      </c>
      <c r="O6994" t="s">
        <v>35839</v>
      </c>
      <c r="P6994" t="s">
        <v>38713</v>
      </c>
      <c r="Q6994" t="s">
        <v>17709</v>
      </c>
    </row>
    <row r="6995" spans="12:17" x14ac:dyDescent="0.3">
      <c r="L6995">
        <v>6989</v>
      </c>
      <c r="M6995" t="s">
        <v>17710</v>
      </c>
      <c r="N6995" t="s">
        <v>38627</v>
      </c>
      <c r="O6995" t="s">
        <v>35841</v>
      </c>
      <c r="P6995" t="s">
        <v>38714</v>
      </c>
      <c r="Q6995" t="s">
        <v>17710</v>
      </c>
    </row>
    <row r="6996" spans="12:17" x14ac:dyDescent="0.3">
      <c r="L6996">
        <v>6990</v>
      </c>
      <c r="M6996" t="s">
        <v>38715</v>
      </c>
      <c r="N6996" t="s">
        <v>38630</v>
      </c>
      <c r="O6996" t="s">
        <v>35844</v>
      </c>
      <c r="P6996" t="s">
        <v>38716</v>
      </c>
      <c r="Q6996" t="s">
        <v>38715</v>
      </c>
    </row>
    <row r="6997" spans="12:17" x14ac:dyDescent="0.3">
      <c r="L6997">
        <v>6991</v>
      </c>
      <c r="M6997" t="s">
        <v>17711</v>
      </c>
      <c r="N6997" t="s">
        <v>15472</v>
      </c>
      <c r="O6997" t="s">
        <v>35846</v>
      </c>
      <c r="P6997" t="s">
        <v>38717</v>
      </c>
      <c r="Q6997" t="s">
        <v>17711</v>
      </c>
    </row>
    <row r="6998" spans="12:17" x14ac:dyDescent="0.3">
      <c r="L6998">
        <v>6992</v>
      </c>
      <c r="M6998" t="s">
        <v>17712</v>
      </c>
      <c r="N6998" t="s">
        <v>15475</v>
      </c>
      <c r="O6998" t="s">
        <v>35848</v>
      </c>
      <c r="P6998" t="s">
        <v>38718</v>
      </c>
      <c r="Q6998" t="s">
        <v>17712</v>
      </c>
    </row>
    <row r="6999" spans="12:17" x14ac:dyDescent="0.3">
      <c r="L6999">
        <v>6993</v>
      </c>
      <c r="M6999" t="s">
        <v>17713</v>
      </c>
      <c r="N6999" t="s">
        <v>15477</v>
      </c>
      <c r="O6999" t="s">
        <v>35850</v>
      </c>
      <c r="P6999" t="s">
        <v>38719</v>
      </c>
      <c r="Q6999" t="s">
        <v>17713</v>
      </c>
    </row>
    <row r="7000" spans="12:17" x14ac:dyDescent="0.3">
      <c r="L7000">
        <v>6994</v>
      </c>
      <c r="M7000" t="s">
        <v>17714</v>
      </c>
      <c r="N7000" t="s">
        <v>15479</v>
      </c>
      <c r="O7000" t="s">
        <v>35852</v>
      </c>
      <c r="P7000" t="s">
        <v>38720</v>
      </c>
      <c r="Q7000" t="s">
        <v>17714</v>
      </c>
    </row>
    <row r="7001" spans="12:17" x14ac:dyDescent="0.3">
      <c r="L7001">
        <v>6995</v>
      </c>
      <c r="M7001" t="s">
        <v>17715</v>
      </c>
      <c r="N7001" t="s">
        <v>15482</v>
      </c>
      <c r="O7001" t="s">
        <v>35854</v>
      </c>
      <c r="P7001" t="s">
        <v>38721</v>
      </c>
      <c r="Q7001" t="s">
        <v>17715</v>
      </c>
    </row>
    <row r="7002" spans="12:17" x14ac:dyDescent="0.3">
      <c r="L7002">
        <v>6996</v>
      </c>
      <c r="M7002" t="s">
        <v>17716</v>
      </c>
      <c r="N7002" t="s">
        <v>15485</v>
      </c>
      <c r="O7002" t="s">
        <v>35856</v>
      </c>
      <c r="P7002" t="s">
        <v>38722</v>
      </c>
      <c r="Q7002" t="s">
        <v>17716</v>
      </c>
    </row>
    <row r="7003" spans="12:17" x14ac:dyDescent="0.3">
      <c r="L7003">
        <v>6997</v>
      </c>
      <c r="M7003" t="s">
        <v>3979</v>
      </c>
      <c r="N7003" t="s">
        <v>28415</v>
      </c>
      <c r="O7003" t="s">
        <v>3980</v>
      </c>
      <c r="P7003" t="s">
        <v>38723</v>
      </c>
      <c r="Q7003" t="s">
        <v>3979</v>
      </c>
    </row>
    <row r="7004" spans="12:17" x14ac:dyDescent="0.3">
      <c r="L7004">
        <v>6998</v>
      </c>
      <c r="M7004" t="s">
        <v>3981</v>
      </c>
      <c r="N7004" t="s">
        <v>28417</v>
      </c>
      <c r="O7004" t="s">
        <v>3982</v>
      </c>
      <c r="P7004" t="s">
        <v>38724</v>
      </c>
      <c r="Q7004" t="s">
        <v>3981</v>
      </c>
    </row>
    <row r="7005" spans="12:17" x14ac:dyDescent="0.3">
      <c r="L7005">
        <v>6999</v>
      </c>
      <c r="M7005" t="s">
        <v>3983</v>
      </c>
      <c r="N7005" t="s">
        <v>28419</v>
      </c>
      <c r="O7005" t="s">
        <v>3984</v>
      </c>
      <c r="P7005" t="s">
        <v>38725</v>
      </c>
      <c r="Q7005" t="s">
        <v>3983</v>
      </c>
    </row>
    <row r="7006" spans="12:17" x14ac:dyDescent="0.3">
      <c r="L7006">
        <v>7000</v>
      </c>
      <c r="M7006" t="s">
        <v>3985</v>
      </c>
      <c r="N7006" t="s">
        <v>28421</v>
      </c>
      <c r="O7006" t="s">
        <v>3986</v>
      </c>
      <c r="P7006" t="s">
        <v>38726</v>
      </c>
      <c r="Q7006" t="s">
        <v>3985</v>
      </c>
    </row>
    <row r="7007" spans="12:17" x14ac:dyDescent="0.3">
      <c r="L7007">
        <v>7001</v>
      </c>
      <c r="M7007" t="s">
        <v>3987</v>
      </c>
      <c r="N7007" t="s">
        <v>28423</v>
      </c>
      <c r="O7007" t="s">
        <v>3988</v>
      </c>
      <c r="P7007" t="s">
        <v>38727</v>
      </c>
      <c r="Q7007" t="s">
        <v>3987</v>
      </c>
    </row>
    <row r="7008" spans="12:17" x14ac:dyDescent="0.3">
      <c r="L7008">
        <v>7002</v>
      </c>
      <c r="M7008" t="s">
        <v>3989</v>
      </c>
      <c r="N7008" t="s">
        <v>28425</v>
      </c>
      <c r="O7008" t="s">
        <v>3990</v>
      </c>
      <c r="P7008" t="s">
        <v>38728</v>
      </c>
      <c r="Q7008" t="s">
        <v>3989</v>
      </c>
    </row>
    <row r="7009" spans="12:17" x14ac:dyDescent="0.3">
      <c r="L7009">
        <v>7003</v>
      </c>
      <c r="M7009" t="s">
        <v>3991</v>
      </c>
      <c r="N7009" t="s">
        <v>28427</v>
      </c>
      <c r="O7009" t="s">
        <v>3992</v>
      </c>
      <c r="P7009" t="s">
        <v>38729</v>
      </c>
      <c r="Q7009" t="s">
        <v>3991</v>
      </c>
    </row>
    <row r="7010" spans="12:17" x14ac:dyDescent="0.3">
      <c r="L7010">
        <v>7004</v>
      </c>
      <c r="M7010" t="s">
        <v>3993</v>
      </c>
      <c r="N7010" t="s">
        <v>28429</v>
      </c>
      <c r="O7010" t="s">
        <v>3994</v>
      </c>
      <c r="P7010" t="s">
        <v>38730</v>
      </c>
      <c r="Q7010" t="s">
        <v>3993</v>
      </c>
    </row>
    <row r="7011" spans="12:17" x14ac:dyDescent="0.3">
      <c r="L7011">
        <v>7005</v>
      </c>
      <c r="M7011" t="s">
        <v>3995</v>
      </c>
      <c r="N7011" t="s">
        <v>28431</v>
      </c>
      <c r="O7011" t="s">
        <v>3996</v>
      </c>
      <c r="P7011" t="s">
        <v>38731</v>
      </c>
      <c r="Q7011" t="s">
        <v>3995</v>
      </c>
    </row>
    <row r="7012" spans="12:17" x14ac:dyDescent="0.3">
      <c r="L7012">
        <v>7006</v>
      </c>
      <c r="M7012" t="s">
        <v>3997</v>
      </c>
      <c r="N7012" t="s">
        <v>28390</v>
      </c>
      <c r="O7012" t="s">
        <v>3998</v>
      </c>
      <c r="P7012" t="s">
        <v>38732</v>
      </c>
      <c r="Q7012" t="s">
        <v>3997</v>
      </c>
    </row>
    <row r="7013" spans="12:17" x14ac:dyDescent="0.3">
      <c r="L7013">
        <v>7007</v>
      </c>
      <c r="M7013" t="s">
        <v>3999</v>
      </c>
      <c r="N7013" t="s">
        <v>28392</v>
      </c>
      <c r="O7013" t="s">
        <v>4000</v>
      </c>
      <c r="P7013" t="s">
        <v>38733</v>
      </c>
      <c r="Q7013" t="s">
        <v>3999</v>
      </c>
    </row>
    <row r="7014" spans="12:17" x14ac:dyDescent="0.3">
      <c r="L7014">
        <v>7008</v>
      </c>
      <c r="M7014" t="s">
        <v>17717</v>
      </c>
      <c r="N7014" t="s">
        <v>15488</v>
      </c>
      <c r="O7014" t="s">
        <v>35869</v>
      </c>
      <c r="P7014" t="s">
        <v>38734</v>
      </c>
      <c r="Q7014" t="s">
        <v>17717</v>
      </c>
    </row>
    <row r="7015" spans="12:17" x14ac:dyDescent="0.3">
      <c r="L7015">
        <v>7009</v>
      </c>
      <c r="M7015" t="s">
        <v>17718</v>
      </c>
      <c r="N7015" t="s">
        <v>15491</v>
      </c>
      <c r="O7015" t="s">
        <v>35871</v>
      </c>
      <c r="P7015" t="s">
        <v>38735</v>
      </c>
      <c r="Q7015" t="s">
        <v>17718</v>
      </c>
    </row>
    <row r="7016" spans="12:17" x14ac:dyDescent="0.3">
      <c r="L7016">
        <v>7010</v>
      </c>
      <c r="M7016" t="s">
        <v>17719</v>
      </c>
      <c r="N7016" t="s">
        <v>15494</v>
      </c>
      <c r="O7016" t="s">
        <v>35873</v>
      </c>
      <c r="P7016" t="s">
        <v>38736</v>
      </c>
      <c r="Q7016" t="s">
        <v>17719</v>
      </c>
    </row>
    <row r="7017" spans="12:17" x14ac:dyDescent="0.3">
      <c r="L7017">
        <v>7011</v>
      </c>
      <c r="M7017" t="s">
        <v>38737</v>
      </c>
      <c r="N7017" t="s">
        <v>15496</v>
      </c>
      <c r="O7017" t="s">
        <v>35876</v>
      </c>
      <c r="P7017" t="s">
        <v>38738</v>
      </c>
      <c r="Q7017" t="s">
        <v>38737</v>
      </c>
    </row>
    <row r="7018" spans="12:17" x14ac:dyDescent="0.3">
      <c r="L7018">
        <v>7012</v>
      </c>
      <c r="M7018" t="s">
        <v>17720</v>
      </c>
      <c r="N7018" t="s">
        <v>15499</v>
      </c>
      <c r="O7018" t="s">
        <v>35878</v>
      </c>
      <c r="P7018" t="s">
        <v>38739</v>
      </c>
      <c r="Q7018" t="s">
        <v>17720</v>
      </c>
    </row>
    <row r="7019" spans="12:17" x14ac:dyDescent="0.3">
      <c r="L7019">
        <v>7013</v>
      </c>
      <c r="M7019" t="s">
        <v>17721</v>
      </c>
      <c r="N7019" t="s">
        <v>15502</v>
      </c>
      <c r="O7019" t="s">
        <v>35880</v>
      </c>
      <c r="P7019" t="s">
        <v>38740</v>
      </c>
      <c r="Q7019" t="s">
        <v>17721</v>
      </c>
    </row>
    <row r="7020" spans="12:17" x14ac:dyDescent="0.3">
      <c r="L7020">
        <v>7014</v>
      </c>
      <c r="M7020" t="s">
        <v>17722</v>
      </c>
      <c r="N7020" t="s">
        <v>15505</v>
      </c>
      <c r="O7020" t="s">
        <v>35882</v>
      </c>
      <c r="P7020" t="s">
        <v>38741</v>
      </c>
      <c r="Q7020" t="s">
        <v>17722</v>
      </c>
    </row>
    <row r="7021" spans="12:17" x14ac:dyDescent="0.3">
      <c r="L7021">
        <v>7015</v>
      </c>
      <c r="M7021" t="s">
        <v>17723</v>
      </c>
      <c r="N7021" t="s">
        <v>15508</v>
      </c>
      <c r="O7021" t="s">
        <v>35884</v>
      </c>
      <c r="P7021" t="s">
        <v>38742</v>
      </c>
      <c r="Q7021" t="s">
        <v>17723</v>
      </c>
    </row>
    <row r="7022" spans="12:17" x14ac:dyDescent="0.3">
      <c r="L7022">
        <v>7016</v>
      </c>
      <c r="M7022" t="s">
        <v>17724</v>
      </c>
      <c r="N7022" t="s">
        <v>15511</v>
      </c>
      <c r="O7022" t="s">
        <v>35886</v>
      </c>
      <c r="P7022" t="s">
        <v>38743</v>
      </c>
      <c r="Q7022" t="s">
        <v>17724</v>
      </c>
    </row>
    <row r="7023" spans="12:17" x14ac:dyDescent="0.3">
      <c r="L7023">
        <v>7017</v>
      </c>
      <c r="M7023" t="s">
        <v>17700</v>
      </c>
      <c r="N7023" t="s">
        <v>15451</v>
      </c>
      <c r="O7023" t="s">
        <v>35888</v>
      </c>
      <c r="P7023" t="s">
        <v>38744</v>
      </c>
      <c r="Q7023" t="s">
        <v>17700</v>
      </c>
    </row>
    <row r="7024" spans="12:17" x14ac:dyDescent="0.3">
      <c r="L7024">
        <v>7018</v>
      </c>
      <c r="M7024" t="s">
        <v>17725</v>
      </c>
      <c r="N7024" t="s">
        <v>15514</v>
      </c>
      <c r="O7024" t="s">
        <v>35890</v>
      </c>
      <c r="P7024" t="s">
        <v>38745</v>
      </c>
      <c r="Q7024" t="s">
        <v>17725</v>
      </c>
    </row>
    <row r="7025" spans="12:17" x14ac:dyDescent="0.3">
      <c r="L7025">
        <v>7019</v>
      </c>
      <c r="M7025" t="s">
        <v>17726</v>
      </c>
      <c r="N7025" t="s">
        <v>15517</v>
      </c>
      <c r="O7025" t="s">
        <v>35892</v>
      </c>
      <c r="P7025" t="s">
        <v>38746</v>
      </c>
      <c r="Q7025" t="s">
        <v>17726</v>
      </c>
    </row>
    <row r="7026" spans="12:17" x14ac:dyDescent="0.3">
      <c r="L7026">
        <v>7020</v>
      </c>
      <c r="M7026" t="s">
        <v>17727</v>
      </c>
      <c r="N7026" t="s">
        <v>15520</v>
      </c>
      <c r="O7026" t="s">
        <v>35894</v>
      </c>
      <c r="P7026" t="s">
        <v>38747</v>
      </c>
      <c r="Q7026" t="s">
        <v>17727</v>
      </c>
    </row>
    <row r="7027" spans="12:17" x14ac:dyDescent="0.3">
      <c r="L7027">
        <v>7021</v>
      </c>
      <c r="M7027" t="s">
        <v>17728</v>
      </c>
      <c r="N7027" t="s">
        <v>15523</v>
      </c>
      <c r="O7027" t="s">
        <v>35896</v>
      </c>
      <c r="P7027" t="s">
        <v>38748</v>
      </c>
      <c r="Q7027" t="s">
        <v>17728</v>
      </c>
    </row>
    <row r="7028" spans="12:17" x14ac:dyDescent="0.3">
      <c r="L7028">
        <v>7022</v>
      </c>
      <c r="M7028" t="s">
        <v>17729</v>
      </c>
      <c r="N7028" t="s">
        <v>15526</v>
      </c>
      <c r="O7028" t="s">
        <v>35898</v>
      </c>
      <c r="P7028" t="s">
        <v>38749</v>
      </c>
      <c r="Q7028" t="s">
        <v>17729</v>
      </c>
    </row>
    <row r="7029" spans="12:17" x14ac:dyDescent="0.3">
      <c r="L7029">
        <v>7023</v>
      </c>
      <c r="M7029" t="s">
        <v>17730</v>
      </c>
      <c r="N7029" t="s">
        <v>15529</v>
      </c>
      <c r="O7029" t="s">
        <v>35900</v>
      </c>
      <c r="P7029" t="s">
        <v>38750</v>
      </c>
      <c r="Q7029" t="s">
        <v>17730</v>
      </c>
    </row>
    <row r="7030" spans="12:17" x14ac:dyDescent="0.3">
      <c r="L7030">
        <v>7024</v>
      </c>
      <c r="M7030" t="s">
        <v>17731</v>
      </c>
      <c r="N7030" t="s">
        <v>15532</v>
      </c>
      <c r="O7030" t="s">
        <v>35902</v>
      </c>
      <c r="P7030" t="s">
        <v>38751</v>
      </c>
      <c r="Q7030" t="s">
        <v>17731</v>
      </c>
    </row>
    <row r="7031" spans="12:17" x14ac:dyDescent="0.3">
      <c r="L7031">
        <v>7025</v>
      </c>
      <c r="M7031" t="s">
        <v>17732</v>
      </c>
      <c r="N7031" t="s">
        <v>15535</v>
      </c>
      <c r="O7031" t="s">
        <v>35904</v>
      </c>
      <c r="P7031" t="s">
        <v>38752</v>
      </c>
      <c r="Q7031" t="s">
        <v>17732</v>
      </c>
    </row>
    <row r="7032" spans="12:17" x14ac:dyDescent="0.3">
      <c r="L7032">
        <v>7026</v>
      </c>
      <c r="M7032" t="s">
        <v>17733</v>
      </c>
      <c r="N7032" t="s">
        <v>15538</v>
      </c>
      <c r="O7032" t="s">
        <v>35906</v>
      </c>
      <c r="P7032" t="s">
        <v>38753</v>
      </c>
      <c r="Q7032" t="s">
        <v>17733</v>
      </c>
    </row>
    <row r="7033" spans="12:17" x14ac:dyDescent="0.3">
      <c r="L7033">
        <v>7027</v>
      </c>
      <c r="M7033" t="s">
        <v>17734</v>
      </c>
      <c r="N7033" t="s">
        <v>15541</v>
      </c>
      <c r="O7033" t="s">
        <v>35908</v>
      </c>
      <c r="P7033" t="s">
        <v>38754</v>
      </c>
      <c r="Q7033" t="s">
        <v>17734</v>
      </c>
    </row>
    <row r="7034" spans="12:17" x14ac:dyDescent="0.3">
      <c r="L7034">
        <v>7028</v>
      </c>
      <c r="M7034" t="s">
        <v>17735</v>
      </c>
      <c r="N7034" t="s">
        <v>15544</v>
      </c>
      <c r="O7034" t="s">
        <v>35910</v>
      </c>
      <c r="P7034" t="s">
        <v>38755</v>
      </c>
      <c r="Q7034" t="s">
        <v>17735</v>
      </c>
    </row>
    <row r="7035" spans="12:17" x14ac:dyDescent="0.3">
      <c r="L7035">
        <v>7029</v>
      </c>
      <c r="M7035" t="s">
        <v>17736</v>
      </c>
      <c r="N7035" t="s">
        <v>15547</v>
      </c>
      <c r="O7035" t="s">
        <v>35912</v>
      </c>
      <c r="P7035" t="s">
        <v>38756</v>
      </c>
      <c r="Q7035" t="s">
        <v>17736</v>
      </c>
    </row>
    <row r="7036" spans="12:17" x14ac:dyDescent="0.3">
      <c r="L7036">
        <v>7030</v>
      </c>
      <c r="M7036" t="s">
        <v>17737</v>
      </c>
      <c r="N7036" t="s">
        <v>15550</v>
      </c>
      <c r="O7036" t="s">
        <v>35914</v>
      </c>
      <c r="P7036" t="s">
        <v>38757</v>
      </c>
      <c r="Q7036" t="s">
        <v>17737</v>
      </c>
    </row>
    <row r="7037" spans="12:17" x14ac:dyDescent="0.3">
      <c r="L7037">
        <v>7031</v>
      </c>
      <c r="M7037" t="s">
        <v>17738</v>
      </c>
      <c r="N7037" t="s">
        <v>15553</v>
      </c>
      <c r="O7037" t="s">
        <v>35916</v>
      </c>
      <c r="P7037" t="s">
        <v>38758</v>
      </c>
      <c r="Q7037" t="s">
        <v>17738</v>
      </c>
    </row>
    <row r="7038" spans="12:17" x14ac:dyDescent="0.3">
      <c r="L7038">
        <v>7032</v>
      </c>
      <c r="M7038" t="s">
        <v>17739</v>
      </c>
      <c r="N7038" t="s">
        <v>15556</v>
      </c>
      <c r="O7038" t="s">
        <v>35918</v>
      </c>
      <c r="P7038" t="s">
        <v>38759</v>
      </c>
      <c r="Q7038" t="s">
        <v>17739</v>
      </c>
    </row>
    <row r="7039" spans="12:17" x14ac:dyDescent="0.3">
      <c r="L7039">
        <v>7033</v>
      </c>
      <c r="M7039" t="s">
        <v>17740</v>
      </c>
      <c r="N7039" t="s">
        <v>15559</v>
      </c>
      <c r="O7039" t="s">
        <v>35920</v>
      </c>
      <c r="P7039" t="s">
        <v>38760</v>
      </c>
      <c r="Q7039" t="s">
        <v>17740</v>
      </c>
    </row>
    <row r="7040" spans="12:17" x14ac:dyDescent="0.3">
      <c r="L7040">
        <v>7034</v>
      </c>
      <c r="M7040" t="s">
        <v>17741</v>
      </c>
      <c r="N7040" t="s">
        <v>15562</v>
      </c>
      <c r="O7040" t="s">
        <v>35922</v>
      </c>
      <c r="P7040" t="s">
        <v>38761</v>
      </c>
      <c r="Q7040" t="s">
        <v>17741</v>
      </c>
    </row>
    <row r="7041" spans="12:17" x14ac:dyDescent="0.3">
      <c r="L7041">
        <v>7035</v>
      </c>
      <c r="M7041" t="s">
        <v>17742</v>
      </c>
      <c r="N7041" t="s">
        <v>15565</v>
      </c>
      <c r="O7041" t="s">
        <v>35924</v>
      </c>
      <c r="P7041" t="s">
        <v>38762</v>
      </c>
      <c r="Q7041" t="s">
        <v>17742</v>
      </c>
    </row>
    <row r="7042" spans="12:17" x14ac:dyDescent="0.3">
      <c r="L7042">
        <v>7036</v>
      </c>
      <c r="M7042" t="s">
        <v>17743</v>
      </c>
      <c r="N7042" t="s">
        <v>15568</v>
      </c>
      <c r="O7042" t="s">
        <v>35926</v>
      </c>
      <c r="P7042" t="s">
        <v>38763</v>
      </c>
      <c r="Q7042" t="s">
        <v>17743</v>
      </c>
    </row>
    <row r="7043" spans="12:17" x14ac:dyDescent="0.3">
      <c r="L7043">
        <v>7037</v>
      </c>
      <c r="M7043" t="s">
        <v>17744</v>
      </c>
      <c r="N7043" t="s">
        <v>15571</v>
      </c>
      <c r="O7043" t="s">
        <v>35928</v>
      </c>
      <c r="P7043" t="s">
        <v>38764</v>
      </c>
      <c r="Q7043" t="s">
        <v>17744</v>
      </c>
    </row>
    <row r="7044" spans="12:17" x14ac:dyDescent="0.3">
      <c r="L7044">
        <v>7038</v>
      </c>
      <c r="M7044" t="s">
        <v>17745</v>
      </c>
      <c r="N7044" t="s">
        <v>15574</v>
      </c>
      <c r="O7044" t="s">
        <v>35930</v>
      </c>
      <c r="P7044" t="s">
        <v>38765</v>
      </c>
      <c r="Q7044" t="s">
        <v>17745</v>
      </c>
    </row>
    <row r="7045" spans="12:17" x14ac:dyDescent="0.3">
      <c r="L7045">
        <v>7039</v>
      </c>
      <c r="M7045" t="s">
        <v>17746</v>
      </c>
      <c r="N7045" t="s">
        <v>15577</v>
      </c>
      <c r="O7045" t="s">
        <v>35932</v>
      </c>
      <c r="P7045" t="s">
        <v>38766</v>
      </c>
      <c r="Q7045" t="s">
        <v>17746</v>
      </c>
    </row>
    <row r="7046" spans="12:17" x14ac:dyDescent="0.3">
      <c r="L7046">
        <v>7040</v>
      </c>
      <c r="M7046" t="s">
        <v>17747</v>
      </c>
      <c r="N7046" t="s">
        <v>15580</v>
      </c>
      <c r="O7046" t="s">
        <v>35934</v>
      </c>
      <c r="P7046" t="s">
        <v>38767</v>
      </c>
      <c r="Q7046" t="s">
        <v>17747</v>
      </c>
    </row>
    <row r="7047" spans="12:17" x14ac:dyDescent="0.3">
      <c r="L7047">
        <v>7041</v>
      </c>
      <c r="M7047" t="s">
        <v>17748</v>
      </c>
      <c r="N7047" t="s">
        <v>15583</v>
      </c>
      <c r="O7047" t="s">
        <v>35936</v>
      </c>
      <c r="P7047" t="s">
        <v>38768</v>
      </c>
      <c r="Q7047" t="s">
        <v>17748</v>
      </c>
    </row>
    <row r="7048" spans="12:17" x14ac:dyDescent="0.3">
      <c r="L7048">
        <v>7042</v>
      </c>
      <c r="M7048" t="s">
        <v>17749</v>
      </c>
      <c r="N7048" t="s">
        <v>15586</v>
      </c>
      <c r="O7048" t="s">
        <v>35938</v>
      </c>
      <c r="P7048" t="s">
        <v>38769</v>
      </c>
      <c r="Q7048" t="s">
        <v>17749</v>
      </c>
    </row>
    <row r="7049" spans="12:17" x14ac:dyDescent="0.3">
      <c r="L7049">
        <v>7043</v>
      </c>
      <c r="M7049" t="s">
        <v>27257</v>
      </c>
      <c r="N7049" t="s">
        <v>15588</v>
      </c>
      <c r="O7049" t="s">
        <v>35940</v>
      </c>
      <c r="P7049" t="s">
        <v>38770</v>
      </c>
      <c r="Q7049" t="s">
        <v>27257</v>
      </c>
    </row>
    <row r="7050" spans="12:17" x14ac:dyDescent="0.3">
      <c r="L7050">
        <v>7044</v>
      </c>
      <c r="M7050" t="s">
        <v>27258</v>
      </c>
      <c r="N7050" t="s">
        <v>15590</v>
      </c>
      <c r="O7050" t="s">
        <v>35942</v>
      </c>
      <c r="P7050" t="s">
        <v>38771</v>
      </c>
      <c r="Q7050" t="s">
        <v>27258</v>
      </c>
    </row>
    <row r="7051" spans="12:17" x14ac:dyDescent="0.3">
      <c r="L7051">
        <v>7045</v>
      </c>
      <c r="M7051" t="s">
        <v>27259</v>
      </c>
      <c r="N7051" t="s">
        <v>15592</v>
      </c>
      <c r="O7051" t="s">
        <v>35944</v>
      </c>
      <c r="P7051" t="s">
        <v>38772</v>
      </c>
      <c r="Q7051" t="s">
        <v>27259</v>
      </c>
    </row>
    <row r="7052" spans="12:17" x14ac:dyDescent="0.3">
      <c r="L7052">
        <v>7046</v>
      </c>
      <c r="M7052" t="s">
        <v>17750</v>
      </c>
      <c r="N7052" t="s">
        <v>15595</v>
      </c>
      <c r="O7052" t="s">
        <v>35946</v>
      </c>
      <c r="P7052" t="s">
        <v>38773</v>
      </c>
      <c r="Q7052" t="s">
        <v>17750</v>
      </c>
    </row>
    <row r="7053" spans="12:17" x14ac:dyDescent="0.3">
      <c r="L7053">
        <v>7047</v>
      </c>
      <c r="M7053" t="s">
        <v>17751</v>
      </c>
      <c r="N7053" t="s">
        <v>15597</v>
      </c>
      <c r="O7053" t="s">
        <v>35948</v>
      </c>
      <c r="P7053" t="s">
        <v>38774</v>
      </c>
      <c r="Q7053" t="s">
        <v>17751</v>
      </c>
    </row>
    <row r="7054" spans="12:17" x14ac:dyDescent="0.3">
      <c r="L7054">
        <v>7048</v>
      </c>
      <c r="M7054" t="s">
        <v>17752</v>
      </c>
      <c r="N7054" t="s">
        <v>15598</v>
      </c>
      <c r="O7054" t="s">
        <v>35950</v>
      </c>
      <c r="P7054" t="s">
        <v>38775</v>
      </c>
      <c r="Q7054" t="s">
        <v>17752</v>
      </c>
    </row>
    <row r="7055" spans="12:17" x14ac:dyDescent="0.3">
      <c r="L7055">
        <v>7049</v>
      </c>
      <c r="M7055" t="s">
        <v>17753</v>
      </c>
      <c r="N7055" t="s">
        <v>15599</v>
      </c>
      <c r="O7055" t="s">
        <v>35952</v>
      </c>
      <c r="P7055" t="s">
        <v>38776</v>
      </c>
      <c r="Q7055" t="s">
        <v>17753</v>
      </c>
    </row>
    <row r="7056" spans="12:17" x14ac:dyDescent="0.3">
      <c r="L7056">
        <v>7050</v>
      </c>
      <c r="M7056" t="s">
        <v>17754</v>
      </c>
      <c r="N7056" t="s">
        <v>15600</v>
      </c>
      <c r="O7056" t="s">
        <v>35954</v>
      </c>
      <c r="P7056" t="s">
        <v>38777</v>
      </c>
      <c r="Q7056" t="s">
        <v>17754</v>
      </c>
    </row>
    <row r="7057" spans="12:17" x14ac:dyDescent="0.3">
      <c r="L7057">
        <v>7051</v>
      </c>
      <c r="M7057" t="s">
        <v>17755</v>
      </c>
      <c r="N7057" t="s">
        <v>15601</v>
      </c>
      <c r="O7057" t="s">
        <v>35956</v>
      </c>
      <c r="P7057" t="s">
        <v>38778</v>
      </c>
      <c r="Q7057" t="s">
        <v>17755</v>
      </c>
    </row>
    <row r="7058" spans="12:17" x14ac:dyDescent="0.3">
      <c r="L7058">
        <v>7052</v>
      </c>
      <c r="M7058" t="s">
        <v>17756</v>
      </c>
      <c r="N7058" t="s">
        <v>15602</v>
      </c>
      <c r="O7058" t="s">
        <v>35958</v>
      </c>
      <c r="P7058" t="s">
        <v>38779</v>
      </c>
      <c r="Q7058" t="s">
        <v>17756</v>
      </c>
    </row>
    <row r="7059" spans="12:17" x14ac:dyDescent="0.3">
      <c r="L7059">
        <v>7053</v>
      </c>
      <c r="M7059" t="s">
        <v>17757</v>
      </c>
      <c r="N7059" t="s">
        <v>15600</v>
      </c>
      <c r="O7059" t="s">
        <v>35960</v>
      </c>
      <c r="P7059" t="s">
        <v>38780</v>
      </c>
      <c r="Q7059" t="s">
        <v>17757</v>
      </c>
    </row>
    <row r="7060" spans="12:17" x14ac:dyDescent="0.3">
      <c r="L7060">
        <v>7054</v>
      </c>
      <c r="M7060" t="s">
        <v>17758</v>
      </c>
      <c r="N7060" t="s">
        <v>15601</v>
      </c>
      <c r="O7060" t="s">
        <v>35962</v>
      </c>
      <c r="P7060" t="s">
        <v>38781</v>
      </c>
      <c r="Q7060" t="s">
        <v>17758</v>
      </c>
    </row>
    <row r="7061" spans="12:17" x14ac:dyDescent="0.3">
      <c r="L7061">
        <v>7055</v>
      </c>
      <c r="M7061" t="s">
        <v>17759</v>
      </c>
      <c r="N7061" t="s">
        <v>15604</v>
      </c>
      <c r="O7061" t="s">
        <v>35964</v>
      </c>
      <c r="P7061" t="s">
        <v>38782</v>
      </c>
      <c r="Q7061" t="s">
        <v>17759</v>
      </c>
    </row>
    <row r="7062" spans="12:17" x14ac:dyDescent="0.3">
      <c r="L7062">
        <v>7056</v>
      </c>
      <c r="M7062" t="s">
        <v>17760</v>
      </c>
      <c r="N7062" t="s">
        <v>15674</v>
      </c>
      <c r="O7062" t="s">
        <v>38783</v>
      </c>
      <c r="P7062" t="s">
        <v>38784</v>
      </c>
      <c r="Q7062" t="s">
        <v>17760</v>
      </c>
    </row>
    <row r="7063" spans="12:17" x14ac:dyDescent="0.3">
      <c r="L7063">
        <v>7057</v>
      </c>
      <c r="M7063" t="s">
        <v>17762</v>
      </c>
      <c r="N7063" t="s">
        <v>15676</v>
      </c>
      <c r="O7063" t="s">
        <v>17764</v>
      </c>
      <c r="P7063" t="s">
        <v>38785</v>
      </c>
      <c r="Q7063" t="s">
        <v>17762</v>
      </c>
    </row>
    <row r="7064" spans="12:17" x14ac:dyDescent="0.3">
      <c r="L7064">
        <v>7058</v>
      </c>
      <c r="M7064" t="s">
        <v>17765</v>
      </c>
      <c r="N7064" t="s">
        <v>15679</v>
      </c>
      <c r="O7064" t="s">
        <v>17767</v>
      </c>
      <c r="P7064" t="s">
        <v>38786</v>
      </c>
      <c r="Q7064" t="s">
        <v>17765</v>
      </c>
    </row>
    <row r="7065" spans="12:17" x14ac:dyDescent="0.3">
      <c r="L7065">
        <v>7059</v>
      </c>
      <c r="M7065" t="s">
        <v>17768</v>
      </c>
      <c r="N7065" t="s">
        <v>15682</v>
      </c>
      <c r="O7065" t="s">
        <v>17770</v>
      </c>
      <c r="P7065" t="s">
        <v>38787</v>
      </c>
      <c r="Q7065" t="s">
        <v>17768</v>
      </c>
    </row>
    <row r="7066" spans="12:17" x14ac:dyDescent="0.3">
      <c r="L7066">
        <v>7060</v>
      </c>
      <c r="M7066" t="s">
        <v>17771</v>
      </c>
      <c r="N7066" t="s">
        <v>15685</v>
      </c>
      <c r="O7066" t="s">
        <v>17773</v>
      </c>
      <c r="P7066" t="s">
        <v>38788</v>
      </c>
      <c r="Q7066" t="s">
        <v>17771</v>
      </c>
    </row>
    <row r="7067" spans="12:17" x14ac:dyDescent="0.3">
      <c r="L7067">
        <v>7061</v>
      </c>
      <c r="M7067" t="s">
        <v>17774</v>
      </c>
      <c r="N7067" t="s">
        <v>15688</v>
      </c>
      <c r="O7067" t="s">
        <v>17776</v>
      </c>
      <c r="P7067" t="s">
        <v>38789</v>
      </c>
      <c r="Q7067" t="s">
        <v>17774</v>
      </c>
    </row>
    <row r="7068" spans="12:17" x14ac:dyDescent="0.3">
      <c r="L7068">
        <v>7062</v>
      </c>
      <c r="M7068" t="s">
        <v>17777</v>
      </c>
      <c r="N7068" t="s">
        <v>38790</v>
      </c>
      <c r="O7068" t="s">
        <v>38791</v>
      </c>
      <c r="P7068" t="s">
        <v>26364</v>
      </c>
      <c r="Q7068" t="s">
        <v>17777</v>
      </c>
    </row>
    <row r="7069" spans="12:17" x14ac:dyDescent="0.3">
      <c r="L7069">
        <v>7063</v>
      </c>
      <c r="M7069" t="s">
        <v>17780</v>
      </c>
      <c r="N7069" t="s">
        <v>15694</v>
      </c>
      <c r="O7069" t="s">
        <v>26366</v>
      </c>
      <c r="P7069" t="s">
        <v>38792</v>
      </c>
      <c r="Q7069" t="s">
        <v>17780</v>
      </c>
    </row>
    <row r="7070" spans="12:17" x14ac:dyDescent="0.3">
      <c r="L7070">
        <v>7064</v>
      </c>
      <c r="M7070" t="s">
        <v>17782</v>
      </c>
      <c r="N7070" t="s">
        <v>15696</v>
      </c>
      <c r="O7070" t="s">
        <v>26367</v>
      </c>
      <c r="P7070" t="s">
        <v>38793</v>
      </c>
      <c r="Q7070" t="s">
        <v>17782</v>
      </c>
    </row>
    <row r="7071" spans="12:17" x14ac:dyDescent="0.3">
      <c r="L7071">
        <v>7065</v>
      </c>
      <c r="M7071" t="s">
        <v>17784</v>
      </c>
      <c r="N7071" t="s">
        <v>15698</v>
      </c>
      <c r="O7071" t="s">
        <v>26368</v>
      </c>
      <c r="P7071" t="s">
        <v>38794</v>
      </c>
      <c r="Q7071" t="s">
        <v>17784</v>
      </c>
    </row>
    <row r="7072" spans="12:17" x14ac:dyDescent="0.3">
      <c r="L7072">
        <v>7066</v>
      </c>
      <c r="M7072" t="s">
        <v>17786</v>
      </c>
      <c r="N7072" t="s">
        <v>15700</v>
      </c>
      <c r="O7072" t="s">
        <v>26369</v>
      </c>
      <c r="P7072" t="s">
        <v>38795</v>
      </c>
      <c r="Q7072" t="s">
        <v>17786</v>
      </c>
    </row>
    <row r="7073" spans="12:17" x14ac:dyDescent="0.3">
      <c r="L7073">
        <v>7067</v>
      </c>
      <c r="M7073" t="s">
        <v>17788</v>
      </c>
      <c r="N7073" t="s">
        <v>15702</v>
      </c>
      <c r="O7073" t="s">
        <v>26370</v>
      </c>
      <c r="P7073" t="s">
        <v>38796</v>
      </c>
      <c r="Q7073" t="s">
        <v>17788</v>
      </c>
    </row>
    <row r="7074" spans="12:17" x14ac:dyDescent="0.3">
      <c r="L7074">
        <v>7068</v>
      </c>
      <c r="M7074" t="s">
        <v>17790</v>
      </c>
      <c r="N7074" t="s">
        <v>26304</v>
      </c>
      <c r="O7074" t="s">
        <v>17791</v>
      </c>
      <c r="P7074" t="s">
        <v>38797</v>
      </c>
      <c r="Q7074" t="s">
        <v>17790</v>
      </c>
    </row>
    <row r="7075" spans="12:17" x14ac:dyDescent="0.3">
      <c r="L7075">
        <v>7069</v>
      </c>
      <c r="M7075" t="s">
        <v>17792</v>
      </c>
      <c r="N7075" t="s">
        <v>26305</v>
      </c>
      <c r="O7075" t="s">
        <v>17793</v>
      </c>
      <c r="P7075" t="s">
        <v>38798</v>
      </c>
      <c r="Q7075" t="s">
        <v>17792</v>
      </c>
    </row>
    <row r="7076" spans="12:17" x14ac:dyDescent="0.3">
      <c r="L7076">
        <v>7070</v>
      </c>
      <c r="M7076" t="s">
        <v>17794</v>
      </c>
      <c r="N7076" t="s">
        <v>26306</v>
      </c>
      <c r="O7076" t="s">
        <v>17795</v>
      </c>
      <c r="P7076" t="s">
        <v>38799</v>
      </c>
      <c r="Q7076" t="s">
        <v>17794</v>
      </c>
    </row>
    <row r="7077" spans="12:17" x14ac:dyDescent="0.3">
      <c r="L7077">
        <v>7071</v>
      </c>
      <c r="M7077" t="s">
        <v>17796</v>
      </c>
      <c r="N7077" t="s">
        <v>15710</v>
      </c>
      <c r="O7077" t="s">
        <v>17798</v>
      </c>
      <c r="P7077" t="s">
        <v>38800</v>
      </c>
      <c r="Q7077" t="s">
        <v>17796</v>
      </c>
    </row>
    <row r="7078" spans="12:17" x14ac:dyDescent="0.3">
      <c r="L7078">
        <v>7072</v>
      </c>
      <c r="M7078" t="s">
        <v>17799</v>
      </c>
      <c r="N7078" t="s">
        <v>38801</v>
      </c>
      <c r="O7078" t="s">
        <v>17800</v>
      </c>
      <c r="P7078" t="s">
        <v>38802</v>
      </c>
      <c r="Q7078" t="s">
        <v>17799</v>
      </c>
    </row>
    <row r="7079" spans="12:17" x14ac:dyDescent="0.3">
      <c r="L7079">
        <v>7073</v>
      </c>
      <c r="M7079" t="s">
        <v>38803</v>
      </c>
      <c r="N7079" t="s">
        <v>38804</v>
      </c>
      <c r="O7079" t="s">
        <v>38805</v>
      </c>
      <c r="P7079" t="s">
        <v>38806</v>
      </c>
      <c r="Q7079" t="s">
        <v>38803</v>
      </c>
    </row>
    <row r="7080" spans="12:17" x14ac:dyDescent="0.3">
      <c r="L7080">
        <v>7074</v>
      </c>
      <c r="M7080" t="s">
        <v>17801</v>
      </c>
      <c r="N7080" t="s">
        <v>15715</v>
      </c>
      <c r="O7080" t="s">
        <v>17802</v>
      </c>
      <c r="P7080" t="s">
        <v>38807</v>
      </c>
      <c r="Q7080" t="s">
        <v>17801</v>
      </c>
    </row>
    <row r="7081" spans="12:17" x14ac:dyDescent="0.3">
      <c r="L7081">
        <v>7075</v>
      </c>
      <c r="M7081" t="s">
        <v>17803</v>
      </c>
      <c r="N7081" t="s">
        <v>15718</v>
      </c>
      <c r="O7081" t="s">
        <v>38808</v>
      </c>
      <c r="P7081" t="s">
        <v>38809</v>
      </c>
      <c r="Q7081" t="s">
        <v>17803</v>
      </c>
    </row>
    <row r="7082" spans="12:17" x14ac:dyDescent="0.3">
      <c r="L7082">
        <v>7076</v>
      </c>
      <c r="M7082" t="s">
        <v>17805</v>
      </c>
      <c r="N7082" t="s">
        <v>15720</v>
      </c>
      <c r="O7082" t="s">
        <v>38810</v>
      </c>
      <c r="P7082" t="s">
        <v>38811</v>
      </c>
      <c r="Q7082" t="s">
        <v>17805</v>
      </c>
    </row>
    <row r="7083" spans="12:17" x14ac:dyDescent="0.3">
      <c r="L7083">
        <v>7077</v>
      </c>
      <c r="M7083" t="s">
        <v>17807</v>
      </c>
      <c r="N7083" t="s">
        <v>15722</v>
      </c>
      <c r="O7083" t="s">
        <v>17809</v>
      </c>
      <c r="P7083" t="s">
        <v>38812</v>
      </c>
      <c r="Q7083" t="s">
        <v>17807</v>
      </c>
    </row>
    <row r="7084" spans="12:17" x14ac:dyDescent="0.3">
      <c r="L7084">
        <v>7078</v>
      </c>
      <c r="M7084" t="s">
        <v>17810</v>
      </c>
      <c r="N7084" t="s">
        <v>15725</v>
      </c>
      <c r="O7084" t="s">
        <v>17812</v>
      </c>
      <c r="P7084" t="s">
        <v>38813</v>
      </c>
      <c r="Q7084" t="s">
        <v>17810</v>
      </c>
    </row>
    <row r="7085" spans="12:17" x14ac:dyDescent="0.3">
      <c r="L7085">
        <v>7079</v>
      </c>
      <c r="M7085" t="s">
        <v>17813</v>
      </c>
      <c r="N7085" t="s">
        <v>15728</v>
      </c>
      <c r="O7085" t="s">
        <v>17815</v>
      </c>
      <c r="P7085" t="s">
        <v>38814</v>
      </c>
      <c r="Q7085" t="s">
        <v>17813</v>
      </c>
    </row>
    <row r="7086" spans="12:17" x14ac:dyDescent="0.3">
      <c r="L7086">
        <v>7080</v>
      </c>
      <c r="M7086" t="s">
        <v>17816</v>
      </c>
      <c r="N7086" t="s">
        <v>15731</v>
      </c>
      <c r="O7086" t="s">
        <v>17818</v>
      </c>
      <c r="P7086" t="s">
        <v>38815</v>
      </c>
      <c r="Q7086" t="s">
        <v>17816</v>
      </c>
    </row>
    <row r="7087" spans="12:17" x14ac:dyDescent="0.3">
      <c r="L7087">
        <v>7081</v>
      </c>
      <c r="M7087" t="s">
        <v>17819</v>
      </c>
      <c r="N7087" t="s">
        <v>15734</v>
      </c>
      <c r="O7087" t="s">
        <v>17821</v>
      </c>
      <c r="P7087" t="s">
        <v>38816</v>
      </c>
      <c r="Q7087" t="s">
        <v>17819</v>
      </c>
    </row>
    <row r="7088" spans="12:17" x14ac:dyDescent="0.3">
      <c r="L7088">
        <v>7082</v>
      </c>
      <c r="M7088" t="s">
        <v>17822</v>
      </c>
      <c r="N7088" t="s">
        <v>15737</v>
      </c>
      <c r="O7088" t="s">
        <v>17824</v>
      </c>
      <c r="P7088" t="s">
        <v>38817</v>
      </c>
      <c r="Q7088" t="s">
        <v>17822</v>
      </c>
    </row>
    <row r="7089" spans="12:17" x14ac:dyDescent="0.3">
      <c r="L7089">
        <v>7083</v>
      </c>
      <c r="M7089" t="s">
        <v>17825</v>
      </c>
      <c r="N7089" t="s">
        <v>15740</v>
      </c>
      <c r="O7089" t="s">
        <v>17827</v>
      </c>
      <c r="P7089" t="s">
        <v>38818</v>
      </c>
      <c r="Q7089" t="s">
        <v>17825</v>
      </c>
    </row>
    <row r="7090" spans="12:17" x14ac:dyDescent="0.3">
      <c r="L7090">
        <v>7084</v>
      </c>
      <c r="M7090" t="s">
        <v>17828</v>
      </c>
      <c r="N7090" t="s">
        <v>15743</v>
      </c>
      <c r="O7090" t="s">
        <v>17830</v>
      </c>
      <c r="P7090" t="s">
        <v>38819</v>
      </c>
      <c r="Q7090" t="s">
        <v>17828</v>
      </c>
    </row>
    <row r="7091" spans="12:17" x14ac:dyDescent="0.3">
      <c r="L7091">
        <v>7085</v>
      </c>
      <c r="M7091" t="s">
        <v>17831</v>
      </c>
      <c r="N7091" t="s">
        <v>15746</v>
      </c>
      <c r="O7091" t="s">
        <v>17833</v>
      </c>
      <c r="P7091" t="s">
        <v>38820</v>
      </c>
      <c r="Q7091" t="s">
        <v>17831</v>
      </c>
    </row>
    <row r="7092" spans="12:17" x14ac:dyDescent="0.3">
      <c r="L7092">
        <v>7086</v>
      </c>
      <c r="M7092" t="s">
        <v>17834</v>
      </c>
      <c r="N7092" t="s">
        <v>15749</v>
      </c>
      <c r="O7092" t="s">
        <v>17836</v>
      </c>
      <c r="P7092" t="s">
        <v>38821</v>
      </c>
      <c r="Q7092" t="s">
        <v>17834</v>
      </c>
    </row>
    <row r="7093" spans="12:17" x14ac:dyDescent="0.3">
      <c r="L7093">
        <v>7087</v>
      </c>
      <c r="M7093" t="s">
        <v>17837</v>
      </c>
      <c r="N7093" t="s">
        <v>15752</v>
      </c>
      <c r="O7093" t="s">
        <v>17839</v>
      </c>
      <c r="P7093" t="s">
        <v>38822</v>
      </c>
      <c r="Q7093" t="s">
        <v>17837</v>
      </c>
    </row>
    <row r="7094" spans="12:17" x14ac:dyDescent="0.3">
      <c r="L7094">
        <v>7088</v>
      </c>
      <c r="M7094" t="s">
        <v>17840</v>
      </c>
      <c r="N7094" t="s">
        <v>15755</v>
      </c>
      <c r="O7094" t="s">
        <v>17842</v>
      </c>
      <c r="P7094" t="s">
        <v>38823</v>
      </c>
      <c r="Q7094" t="s">
        <v>17840</v>
      </c>
    </row>
    <row r="7095" spans="12:17" x14ac:dyDescent="0.3">
      <c r="L7095">
        <v>7089</v>
      </c>
      <c r="M7095" t="s">
        <v>17843</v>
      </c>
      <c r="N7095" t="s">
        <v>15758</v>
      </c>
      <c r="O7095" t="s">
        <v>17845</v>
      </c>
      <c r="P7095" t="s">
        <v>38824</v>
      </c>
      <c r="Q7095" t="s">
        <v>17843</v>
      </c>
    </row>
    <row r="7096" spans="12:17" x14ac:dyDescent="0.3">
      <c r="L7096">
        <v>7090</v>
      </c>
      <c r="M7096" t="s">
        <v>17846</v>
      </c>
      <c r="N7096" t="s">
        <v>15761</v>
      </c>
      <c r="O7096" t="s">
        <v>17848</v>
      </c>
      <c r="P7096" t="s">
        <v>38825</v>
      </c>
      <c r="Q7096" t="s">
        <v>17846</v>
      </c>
    </row>
    <row r="7097" spans="12:17" x14ac:dyDescent="0.3">
      <c r="L7097">
        <v>7091</v>
      </c>
      <c r="M7097" t="s">
        <v>17849</v>
      </c>
      <c r="N7097" t="s">
        <v>15764</v>
      </c>
      <c r="O7097" t="s">
        <v>17851</v>
      </c>
      <c r="P7097" t="s">
        <v>38826</v>
      </c>
      <c r="Q7097" t="s">
        <v>17849</v>
      </c>
    </row>
    <row r="7098" spans="12:17" x14ac:dyDescent="0.3">
      <c r="L7098">
        <v>7092</v>
      </c>
      <c r="M7098" t="s">
        <v>17852</v>
      </c>
      <c r="N7098" t="s">
        <v>15767</v>
      </c>
      <c r="O7098" t="s">
        <v>17854</v>
      </c>
      <c r="P7098" t="s">
        <v>38827</v>
      </c>
      <c r="Q7098" t="s">
        <v>17852</v>
      </c>
    </row>
    <row r="7099" spans="12:17" x14ac:dyDescent="0.3">
      <c r="L7099">
        <v>7093</v>
      </c>
      <c r="M7099" t="s">
        <v>17855</v>
      </c>
      <c r="N7099" t="s">
        <v>15770</v>
      </c>
      <c r="O7099" t="s">
        <v>17857</v>
      </c>
      <c r="P7099" t="s">
        <v>38828</v>
      </c>
      <c r="Q7099" t="s">
        <v>17855</v>
      </c>
    </row>
    <row r="7100" spans="12:17" x14ac:dyDescent="0.3">
      <c r="L7100">
        <v>7094</v>
      </c>
      <c r="M7100" t="s">
        <v>38829</v>
      </c>
      <c r="N7100" t="s">
        <v>15772</v>
      </c>
      <c r="O7100" t="s">
        <v>17859</v>
      </c>
      <c r="P7100" t="s">
        <v>38830</v>
      </c>
      <c r="Q7100" t="s">
        <v>38829</v>
      </c>
    </row>
    <row r="7101" spans="12:17" x14ac:dyDescent="0.3">
      <c r="L7101">
        <v>7095</v>
      </c>
      <c r="M7101" t="s">
        <v>17860</v>
      </c>
      <c r="N7101" t="s">
        <v>15775</v>
      </c>
      <c r="O7101" t="s">
        <v>17862</v>
      </c>
      <c r="P7101" t="s">
        <v>38831</v>
      </c>
      <c r="Q7101" t="s">
        <v>17860</v>
      </c>
    </row>
    <row r="7102" spans="12:17" x14ac:dyDescent="0.3">
      <c r="L7102">
        <v>7096</v>
      </c>
      <c r="M7102" t="s">
        <v>17863</v>
      </c>
      <c r="N7102" t="s">
        <v>15778</v>
      </c>
      <c r="O7102" t="s">
        <v>17865</v>
      </c>
      <c r="P7102" t="s">
        <v>38832</v>
      </c>
      <c r="Q7102" t="s">
        <v>17863</v>
      </c>
    </row>
    <row r="7103" spans="12:17" x14ac:dyDescent="0.3">
      <c r="L7103">
        <v>7097</v>
      </c>
      <c r="M7103" t="s">
        <v>17866</v>
      </c>
      <c r="N7103" t="s">
        <v>15781</v>
      </c>
      <c r="O7103" t="s">
        <v>17868</v>
      </c>
      <c r="P7103" t="s">
        <v>38833</v>
      </c>
      <c r="Q7103" t="s">
        <v>17866</v>
      </c>
    </row>
    <row r="7104" spans="12:17" x14ac:dyDescent="0.3">
      <c r="L7104">
        <v>7098</v>
      </c>
      <c r="M7104" t="s">
        <v>17869</v>
      </c>
      <c r="N7104" t="s">
        <v>15784</v>
      </c>
      <c r="O7104" t="s">
        <v>17871</v>
      </c>
      <c r="P7104" t="s">
        <v>38834</v>
      </c>
      <c r="Q7104" t="s">
        <v>17869</v>
      </c>
    </row>
    <row r="7105" spans="12:17" x14ac:dyDescent="0.3">
      <c r="L7105">
        <v>7099</v>
      </c>
      <c r="M7105" t="s">
        <v>17872</v>
      </c>
      <c r="N7105" t="s">
        <v>15787</v>
      </c>
      <c r="O7105" t="s">
        <v>17874</v>
      </c>
      <c r="P7105" t="s">
        <v>38835</v>
      </c>
      <c r="Q7105" t="s">
        <v>17872</v>
      </c>
    </row>
    <row r="7106" spans="12:17" x14ac:dyDescent="0.3">
      <c r="L7106">
        <v>7100</v>
      </c>
      <c r="M7106" t="s">
        <v>17778</v>
      </c>
      <c r="N7106" t="s">
        <v>15692</v>
      </c>
      <c r="O7106" t="s">
        <v>26373</v>
      </c>
      <c r="P7106" t="s">
        <v>38836</v>
      </c>
      <c r="Q7106" t="s">
        <v>17778</v>
      </c>
    </row>
    <row r="7107" spans="12:17" x14ac:dyDescent="0.3">
      <c r="L7107">
        <v>7101</v>
      </c>
      <c r="M7107" t="s">
        <v>17875</v>
      </c>
      <c r="N7107" t="s">
        <v>15790</v>
      </c>
      <c r="O7107" t="s">
        <v>17877</v>
      </c>
      <c r="P7107" t="s">
        <v>38837</v>
      </c>
      <c r="Q7107" t="s">
        <v>17875</v>
      </c>
    </row>
    <row r="7108" spans="12:17" x14ac:dyDescent="0.3">
      <c r="L7108">
        <v>7102</v>
      </c>
      <c r="M7108" t="s">
        <v>17878</v>
      </c>
      <c r="N7108" t="s">
        <v>15793</v>
      </c>
      <c r="O7108" t="s">
        <v>17880</v>
      </c>
      <c r="P7108" t="s">
        <v>38838</v>
      </c>
      <c r="Q7108" t="s">
        <v>17878</v>
      </c>
    </row>
    <row r="7109" spans="12:17" x14ac:dyDescent="0.3">
      <c r="L7109">
        <v>7103</v>
      </c>
      <c r="M7109" t="s">
        <v>17881</v>
      </c>
      <c r="N7109" t="s">
        <v>15796</v>
      </c>
      <c r="O7109" t="s">
        <v>17883</v>
      </c>
      <c r="P7109" t="s">
        <v>38839</v>
      </c>
      <c r="Q7109" t="s">
        <v>17881</v>
      </c>
    </row>
    <row r="7110" spans="12:17" x14ac:dyDescent="0.3">
      <c r="L7110">
        <v>7104</v>
      </c>
      <c r="M7110" t="s">
        <v>17884</v>
      </c>
      <c r="N7110" t="s">
        <v>15799</v>
      </c>
      <c r="O7110" t="s">
        <v>17886</v>
      </c>
      <c r="P7110" t="s">
        <v>38840</v>
      </c>
      <c r="Q7110" t="s">
        <v>17884</v>
      </c>
    </row>
    <row r="7111" spans="12:17" x14ac:dyDescent="0.3">
      <c r="L7111">
        <v>7105</v>
      </c>
      <c r="M7111" t="s">
        <v>17887</v>
      </c>
      <c r="N7111" t="s">
        <v>15802</v>
      </c>
      <c r="O7111" t="s">
        <v>17889</v>
      </c>
      <c r="P7111" t="s">
        <v>38841</v>
      </c>
      <c r="Q7111" t="s">
        <v>17887</v>
      </c>
    </row>
    <row r="7112" spans="12:17" x14ac:dyDescent="0.3">
      <c r="L7112">
        <v>7106</v>
      </c>
      <c r="M7112" t="s">
        <v>17890</v>
      </c>
      <c r="N7112" t="s">
        <v>15805</v>
      </c>
      <c r="O7112" t="s">
        <v>17892</v>
      </c>
      <c r="P7112" t="s">
        <v>38842</v>
      </c>
      <c r="Q7112" t="s">
        <v>17890</v>
      </c>
    </row>
    <row r="7113" spans="12:17" x14ac:dyDescent="0.3">
      <c r="L7113">
        <v>7107</v>
      </c>
      <c r="M7113" t="s">
        <v>17893</v>
      </c>
      <c r="N7113" t="s">
        <v>15808</v>
      </c>
      <c r="O7113" t="s">
        <v>17895</v>
      </c>
      <c r="P7113" t="s">
        <v>38843</v>
      </c>
      <c r="Q7113" t="s">
        <v>17893</v>
      </c>
    </row>
    <row r="7114" spans="12:17" x14ac:dyDescent="0.3">
      <c r="L7114">
        <v>7108</v>
      </c>
      <c r="M7114" t="s">
        <v>17896</v>
      </c>
      <c r="N7114" t="s">
        <v>15811</v>
      </c>
      <c r="O7114" t="s">
        <v>17898</v>
      </c>
      <c r="P7114" t="s">
        <v>38844</v>
      </c>
      <c r="Q7114" t="s">
        <v>17896</v>
      </c>
    </row>
    <row r="7115" spans="12:17" x14ac:dyDescent="0.3">
      <c r="L7115">
        <v>7109</v>
      </c>
      <c r="M7115" t="s">
        <v>17899</v>
      </c>
      <c r="N7115" t="s">
        <v>15814</v>
      </c>
      <c r="O7115" t="s">
        <v>17901</v>
      </c>
      <c r="P7115" t="s">
        <v>38845</v>
      </c>
      <c r="Q7115" t="s">
        <v>17899</v>
      </c>
    </row>
    <row r="7116" spans="12:17" x14ac:dyDescent="0.3">
      <c r="L7116">
        <v>7110</v>
      </c>
      <c r="M7116" t="s">
        <v>17902</v>
      </c>
      <c r="N7116" t="s">
        <v>15817</v>
      </c>
      <c r="O7116" t="s">
        <v>17904</v>
      </c>
      <c r="P7116" t="s">
        <v>38846</v>
      </c>
      <c r="Q7116" t="s">
        <v>17902</v>
      </c>
    </row>
    <row r="7117" spans="12:17" x14ac:dyDescent="0.3">
      <c r="L7117">
        <v>7111</v>
      </c>
      <c r="M7117" t="s">
        <v>17905</v>
      </c>
      <c r="N7117" t="s">
        <v>15820</v>
      </c>
      <c r="O7117" t="s">
        <v>17907</v>
      </c>
      <c r="P7117" t="s">
        <v>38847</v>
      </c>
      <c r="Q7117" t="s">
        <v>17905</v>
      </c>
    </row>
    <row r="7118" spans="12:17" x14ac:dyDescent="0.3">
      <c r="L7118">
        <v>7112</v>
      </c>
      <c r="M7118" t="s">
        <v>17908</v>
      </c>
      <c r="N7118" t="s">
        <v>15823</v>
      </c>
      <c r="O7118" t="s">
        <v>17910</v>
      </c>
      <c r="P7118" t="s">
        <v>38848</v>
      </c>
      <c r="Q7118" t="s">
        <v>17908</v>
      </c>
    </row>
    <row r="7119" spans="12:17" x14ac:dyDescent="0.3">
      <c r="L7119">
        <v>7113</v>
      </c>
      <c r="M7119" t="s">
        <v>17911</v>
      </c>
      <c r="N7119" t="s">
        <v>15826</v>
      </c>
      <c r="O7119" t="s">
        <v>17913</v>
      </c>
      <c r="P7119" t="s">
        <v>38849</v>
      </c>
      <c r="Q7119" t="s">
        <v>17911</v>
      </c>
    </row>
    <row r="7120" spans="12:17" x14ac:dyDescent="0.3">
      <c r="L7120">
        <v>7114</v>
      </c>
      <c r="M7120" t="s">
        <v>17914</v>
      </c>
      <c r="N7120" t="s">
        <v>15829</v>
      </c>
      <c r="O7120" t="s">
        <v>17916</v>
      </c>
      <c r="P7120" t="s">
        <v>38850</v>
      </c>
      <c r="Q7120" t="s">
        <v>17914</v>
      </c>
    </row>
    <row r="7121" spans="12:17" x14ac:dyDescent="0.3">
      <c r="L7121">
        <v>7115</v>
      </c>
      <c r="M7121" t="s">
        <v>17917</v>
      </c>
      <c r="N7121" t="s">
        <v>15832</v>
      </c>
      <c r="O7121" t="s">
        <v>17919</v>
      </c>
      <c r="P7121" t="s">
        <v>38851</v>
      </c>
      <c r="Q7121" t="s">
        <v>17917</v>
      </c>
    </row>
    <row r="7122" spans="12:17" x14ac:dyDescent="0.3">
      <c r="L7122">
        <v>7116</v>
      </c>
      <c r="M7122" t="s">
        <v>17920</v>
      </c>
      <c r="N7122" t="s">
        <v>15835</v>
      </c>
      <c r="O7122" t="s">
        <v>17922</v>
      </c>
      <c r="P7122" t="s">
        <v>38852</v>
      </c>
      <c r="Q7122" t="s">
        <v>17920</v>
      </c>
    </row>
    <row r="7123" spans="12:17" x14ac:dyDescent="0.3">
      <c r="L7123">
        <v>7117</v>
      </c>
      <c r="M7123" t="s">
        <v>17923</v>
      </c>
      <c r="N7123" t="s">
        <v>15838</v>
      </c>
      <c r="O7123" t="s">
        <v>17925</v>
      </c>
      <c r="P7123" t="s">
        <v>38853</v>
      </c>
      <c r="Q7123" t="s">
        <v>17923</v>
      </c>
    </row>
    <row r="7124" spans="12:17" x14ac:dyDescent="0.3">
      <c r="L7124">
        <v>7118</v>
      </c>
      <c r="M7124" t="s">
        <v>17926</v>
      </c>
      <c r="N7124" t="s">
        <v>15841</v>
      </c>
      <c r="O7124" t="s">
        <v>17928</v>
      </c>
      <c r="P7124" t="s">
        <v>38854</v>
      </c>
      <c r="Q7124" t="s">
        <v>17926</v>
      </c>
    </row>
    <row r="7125" spans="12:17" x14ac:dyDescent="0.3">
      <c r="L7125">
        <v>7119</v>
      </c>
      <c r="M7125" t="s">
        <v>17929</v>
      </c>
      <c r="N7125" t="s">
        <v>15844</v>
      </c>
      <c r="O7125" t="s">
        <v>17931</v>
      </c>
      <c r="P7125" t="s">
        <v>38855</v>
      </c>
      <c r="Q7125" t="s">
        <v>17929</v>
      </c>
    </row>
    <row r="7126" spans="12:17" x14ac:dyDescent="0.3">
      <c r="L7126">
        <v>7120</v>
      </c>
      <c r="M7126" t="s">
        <v>17932</v>
      </c>
      <c r="N7126" t="s">
        <v>15847</v>
      </c>
      <c r="O7126" t="s">
        <v>17934</v>
      </c>
      <c r="P7126" t="s">
        <v>38856</v>
      </c>
      <c r="Q7126" t="s">
        <v>17932</v>
      </c>
    </row>
    <row r="7127" spans="12:17" x14ac:dyDescent="0.3">
      <c r="L7127">
        <v>7121</v>
      </c>
      <c r="M7127" t="s">
        <v>17935</v>
      </c>
      <c r="N7127" t="s">
        <v>15850</v>
      </c>
      <c r="O7127" t="s">
        <v>17937</v>
      </c>
      <c r="P7127" t="s">
        <v>38857</v>
      </c>
      <c r="Q7127" t="s">
        <v>17935</v>
      </c>
    </row>
    <row r="7128" spans="12:17" x14ac:dyDescent="0.3">
      <c r="L7128">
        <v>7122</v>
      </c>
      <c r="M7128" t="s">
        <v>17938</v>
      </c>
      <c r="N7128" t="s">
        <v>15853</v>
      </c>
      <c r="O7128" t="s">
        <v>17940</v>
      </c>
      <c r="P7128" t="s">
        <v>38858</v>
      </c>
      <c r="Q7128" t="s">
        <v>17938</v>
      </c>
    </row>
    <row r="7129" spans="12:17" x14ac:dyDescent="0.3">
      <c r="L7129">
        <v>7123</v>
      </c>
      <c r="M7129" t="s">
        <v>17941</v>
      </c>
      <c r="N7129" t="s">
        <v>15856</v>
      </c>
      <c r="O7129" t="s">
        <v>17942</v>
      </c>
      <c r="P7129" t="s">
        <v>38859</v>
      </c>
      <c r="Q7129" t="s">
        <v>17941</v>
      </c>
    </row>
    <row r="7130" spans="12:17" x14ac:dyDescent="0.3">
      <c r="L7130">
        <v>7124</v>
      </c>
      <c r="M7130" t="s">
        <v>17943</v>
      </c>
      <c r="N7130" t="s">
        <v>15859</v>
      </c>
      <c r="O7130" t="s">
        <v>17944</v>
      </c>
      <c r="P7130" t="s">
        <v>38860</v>
      </c>
      <c r="Q7130" t="s">
        <v>17943</v>
      </c>
    </row>
    <row r="7131" spans="12:17" x14ac:dyDescent="0.3">
      <c r="L7131">
        <v>7125</v>
      </c>
      <c r="M7131" t="s">
        <v>17945</v>
      </c>
      <c r="N7131" t="s">
        <v>15862</v>
      </c>
      <c r="O7131" t="s">
        <v>17946</v>
      </c>
      <c r="P7131" t="s">
        <v>38861</v>
      </c>
      <c r="Q7131" t="s">
        <v>17945</v>
      </c>
    </row>
    <row r="7132" spans="12:17" x14ac:dyDescent="0.3">
      <c r="L7132">
        <v>7126</v>
      </c>
      <c r="M7132" t="s">
        <v>27260</v>
      </c>
      <c r="N7132" t="s">
        <v>15864</v>
      </c>
      <c r="O7132" t="s">
        <v>17948</v>
      </c>
      <c r="P7132" t="s">
        <v>38862</v>
      </c>
      <c r="Q7132" t="s">
        <v>27260</v>
      </c>
    </row>
    <row r="7133" spans="12:17" x14ac:dyDescent="0.3">
      <c r="L7133">
        <v>7127</v>
      </c>
      <c r="M7133" t="s">
        <v>27261</v>
      </c>
      <c r="N7133" t="s">
        <v>15866</v>
      </c>
      <c r="O7133" t="s">
        <v>17950</v>
      </c>
      <c r="P7133" t="s">
        <v>38863</v>
      </c>
      <c r="Q7133" t="s">
        <v>27261</v>
      </c>
    </row>
    <row r="7134" spans="12:17" x14ac:dyDescent="0.3">
      <c r="L7134">
        <v>7128</v>
      </c>
      <c r="M7134" t="s">
        <v>27262</v>
      </c>
      <c r="N7134" t="s">
        <v>15868</v>
      </c>
      <c r="O7134" t="s">
        <v>17952</v>
      </c>
      <c r="P7134" t="s">
        <v>38864</v>
      </c>
      <c r="Q7134" t="s">
        <v>27262</v>
      </c>
    </row>
    <row r="7135" spans="12:17" x14ac:dyDescent="0.3">
      <c r="L7135">
        <v>7129</v>
      </c>
      <c r="M7135" t="s">
        <v>17953</v>
      </c>
      <c r="N7135" t="s">
        <v>15871</v>
      </c>
      <c r="O7135" t="s">
        <v>17955</v>
      </c>
      <c r="P7135" t="s">
        <v>38865</v>
      </c>
      <c r="Q7135" t="s">
        <v>17953</v>
      </c>
    </row>
    <row r="7136" spans="12:17" x14ac:dyDescent="0.3">
      <c r="L7136">
        <v>7130</v>
      </c>
      <c r="M7136" t="s">
        <v>17956</v>
      </c>
      <c r="N7136" t="s">
        <v>15874</v>
      </c>
      <c r="O7136" t="s">
        <v>17958</v>
      </c>
      <c r="P7136" t="s">
        <v>38866</v>
      </c>
      <c r="Q7136" t="s">
        <v>17956</v>
      </c>
    </row>
    <row r="7137" spans="12:17" x14ac:dyDescent="0.3">
      <c r="L7137">
        <v>7131</v>
      </c>
      <c r="M7137" t="s">
        <v>17959</v>
      </c>
      <c r="N7137" t="s">
        <v>15877</v>
      </c>
      <c r="O7137" t="s">
        <v>17960</v>
      </c>
      <c r="P7137" t="s">
        <v>38867</v>
      </c>
      <c r="Q7137" t="s">
        <v>17959</v>
      </c>
    </row>
    <row r="7138" spans="12:17" x14ac:dyDescent="0.3">
      <c r="L7138">
        <v>7132</v>
      </c>
      <c r="M7138" t="s">
        <v>17961</v>
      </c>
      <c r="N7138" t="s">
        <v>15880</v>
      </c>
      <c r="O7138" t="s">
        <v>17963</v>
      </c>
      <c r="P7138" t="s">
        <v>38868</v>
      </c>
      <c r="Q7138" t="s">
        <v>17961</v>
      </c>
    </row>
    <row r="7139" spans="12:17" x14ac:dyDescent="0.3">
      <c r="L7139">
        <v>7133</v>
      </c>
      <c r="M7139" t="s">
        <v>17964</v>
      </c>
      <c r="N7139" t="s">
        <v>15883</v>
      </c>
      <c r="O7139" t="s">
        <v>17966</v>
      </c>
      <c r="P7139" t="s">
        <v>38869</v>
      </c>
      <c r="Q7139" t="s">
        <v>17964</v>
      </c>
    </row>
    <row r="7140" spans="12:17" x14ac:dyDescent="0.3">
      <c r="L7140">
        <v>7134</v>
      </c>
      <c r="M7140" t="s">
        <v>17967</v>
      </c>
      <c r="N7140" t="s">
        <v>15886</v>
      </c>
      <c r="O7140" t="s">
        <v>17969</v>
      </c>
      <c r="P7140" t="s">
        <v>38870</v>
      </c>
      <c r="Q7140" t="s">
        <v>17967</v>
      </c>
    </row>
    <row r="7141" spans="12:17" x14ac:dyDescent="0.3">
      <c r="L7141">
        <v>7135</v>
      </c>
      <c r="M7141" t="s">
        <v>17970</v>
      </c>
      <c r="N7141" t="s">
        <v>15889</v>
      </c>
      <c r="O7141" t="s">
        <v>17972</v>
      </c>
      <c r="P7141" t="s">
        <v>38871</v>
      </c>
      <c r="Q7141" t="s">
        <v>17970</v>
      </c>
    </row>
    <row r="7142" spans="12:17" x14ac:dyDescent="0.3">
      <c r="L7142">
        <v>7136</v>
      </c>
      <c r="M7142" t="s">
        <v>17973</v>
      </c>
      <c r="N7142" t="s">
        <v>15883</v>
      </c>
      <c r="O7142" t="s">
        <v>17974</v>
      </c>
      <c r="P7142" t="s">
        <v>38872</v>
      </c>
      <c r="Q7142" t="s">
        <v>17973</v>
      </c>
    </row>
    <row r="7143" spans="12:17" x14ac:dyDescent="0.3">
      <c r="L7143">
        <v>7137</v>
      </c>
      <c r="M7143" t="s">
        <v>17975</v>
      </c>
      <c r="N7143" t="s">
        <v>15886</v>
      </c>
      <c r="O7143" t="s">
        <v>17976</v>
      </c>
      <c r="P7143" t="s">
        <v>38873</v>
      </c>
      <c r="Q7143" t="s">
        <v>17975</v>
      </c>
    </row>
    <row r="7144" spans="12:17" x14ac:dyDescent="0.3">
      <c r="L7144">
        <v>7138</v>
      </c>
      <c r="M7144" t="s">
        <v>17977</v>
      </c>
      <c r="N7144" t="s">
        <v>15896</v>
      </c>
      <c r="O7144" t="s">
        <v>17979</v>
      </c>
      <c r="P7144" t="s">
        <v>38874</v>
      </c>
      <c r="Q7144" t="s">
        <v>17977</v>
      </c>
    </row>
    <row r="7145" spans="12:17" x14ac:dyDescent="0.3">
      <c r="L7145">
        <v>7139</v>
      </c>
      <c r="M7145" t="s">
        <v>17980</v>
      </c>
      <c r="N7145" t="s">
        <v>15674</v>
      </c>
      <c r="O7145" t="s">
        <v>38783</v>
      </c>
      <c r="P7145" t="s">
        <v>38875</v>
      </c>
      <c r="Q7145" t="s">
        <v>17980</v>
      </c>
    </row>
    <row r="7146" spans="12:17" x14ac:dyDescent="0.3">
      <c r="L7146">
        <v>7140</v>
      </c>
      <c r="M7146" t="s">
        <v>17981</v>
      </c>
      <c r="N7146" t="s">
        <v>15676</v>
      </c>
      <c r="O7146" t="s">
        <v>17764</v>
      </c>
      <c r="P7146" t="s">
        <v>38876</v>
      </c>
      <c r="Q7146" t="s">
        <v>17981</v>
      </c>
    </row>
    <row r="7147" spans="12:17" x14ac:dyDescent="0.3">
      <c r="L7147">
        <v>7141</v>
      </c>
      <c r="M7147" t="s">
        <v>17982</v>
      </c>
      <c r="N7147" t="s">
        <v>15679</v>
      </c>
      <c r="O7147" t="s">
        <v>17767</v>
      </c>
      <c r="P7147" t="s">
        <v>38877</v>
      </c>
      <c r="Q7147" t="s">
        <v>17982</v>
      </c>
    </row>
    <row r="7148" spans="12:17" x14ac:dyDescent="0.3">
      <c r="L7148">
        <v>7142</v>
      </c>
      <c r="M7148" t="s">
        <v>17983</v>
      </c>
      <c r="N7148" t="s">
        <v>15682</v>
      </c>
      <c r="O7148" t="s">
        <v>17770</v>
      </c>
      <c r="P7148" t="s">
        <v>38878</v>
      </c>
      <c r="Q7148" t="s">
        <v>17983</v>
      </c>
    </row>
    <row r="7149" spans="12:17" x14ac:dyDescent="0.3">
      <c r="L7149">
        <v>7143</v>
      </c>
      <c r="M7149" t="s">
        <v>17984</v>
      </c>
      <c r="N7149" t="s">
        <v>15685</v>
      </c>
      <c r="O7149" t="s">
        <v>17773</v>
      </c>
      <c r="P7149" t="s">
        <v>38879</v>
      </c>
      <c r="Q7149" t="s">
        <v>17984</v>
      </c>
    </row>
    <row r="7150" spans="12:17" x14ac:dyDescent="0.3">
      <c r="L7150">
        <v>7144</v>
      </c>
      <c r="M7150" t="s">
        <v>17985</v>
      </c>
      <c r="N7150" t="s">
        <v>15688</v>
      </c>
      <c r="O7150" t="s">
        <v>17776</v>
      </c>
      <c r="P7150" t="s">
        <v>38880</v>
      </c>
      <c r="Q7150" t="s">
        <v>17985</v>
      </c>
    </row>
    <row r="7151" spans="12:17" x14ac:dyDescent="0.3">
      <c r="L7151">
        <v>7145</v>
      </c>
      <c r="M7151" t="s">
        <v>17986</v>
      </c>
      <c r="N7151" t="s">
        <v>38790</v>
      </c>
      <c r="O7151" t="s">
        <v>38791</v>
      </c>
      <c r="P7151" t="s">
        <v>26365</v>
      </c>
      <c r="Q7151" t="s">
        <v>17986</v>
      </c>
    </row>
    <row r="7152" spans="12:17" x14ac:dyDescent="0.3">
      <c r="L7152">
        <v>7146</v>
      </c>
      <c r="M7152" t="s">
        <v>17988</v>
      </c>
      <c r="N7152" t="s">
        <v>15694</v>
      </c>
      <c r="O7152" t="s">
        <v>26366</v>
      </c>
      <c r="P7152" t="s">
        <v>38881</v>
      </c>
      <c r="Q7152" t="s">
        <v>17988</v>
      </c>
    </row>
    <row r="7153" spans="12:17" x14ac:dyDescent="0.3">
      <c r="L7153">
        <v>7147</v>
      </c>
      <c r="M7153" t="s">
        <v>17989</v>
      </c>
      <c r="N7153" t="s">
        <v>15696</v>
      </c>
      <c r="O7153" t="s">
        <v>26367</v>
      </c>
      <c r="P7153" t="s">
        <v>38882</v>
      </c>
      <c r="Q7153" t="s">
        <v>17989</v>
      </c>
    </row>
    <row r="7154" spans="12:17" x14ac:dyDescent="0.3">
      <c r="L7154">
        <v>7148</v>
      </c>
      <c r="M7154" t="s">
        <v>17990</v>
      </c>
      <c r="N7154" t="s">
        <v>15698</v>
      </c>
      <c r="O7154" t="s">
        <v>26368</v>
      </c>
      <c r="P7154" t="s">
        <v>38883</v>
      </c>
      <c r="Q7154" t="s">
        <v>17990</v>
      </c>
    </row>
    <row r="7155" spans="12:17" x14ac:dyDescent="0.3">
      <c r="L7155">
        <v>7149</v>
      </c>
      <c r="M7155" t="s">
        <v>17991</v>
      </c>
      <c r="N7155" t="s">
        <v>15700</v>
      </c>
      <c r="O7155" t="s">
        <v>26369</v>
      </c>
      <c r="P7155" t="s">
        <v>38884</v>
      </c>
      <c r="Q7155" t="s">
        <v>17991</v>
      </c>
    </row>
    <row r="7156" spans="12:17" x14ac:dyDescent="0.3">
      <c r="L7156">
        <v>7150</v>
      </c>
      <c r="M7156" t="s">
        <v>17992</v>
      </c>
      <c r="N7156" t="s">
        <v>15702</v>
      </c>
      <c r="O7156" t="s">
        <v>26370</v>
      </c>
      <c r="P7156" t="s">
        <v>38885</v>
      </c>
      <c r="Q7156" t="s">
        <v>17992</v>
      </c>
    </row>
    <row r="7157" spans="12:17" x14ac:dyDescent="0.3">
      <c r="L7157">
        <v>7151</v>
      </c>
      <c r="M7157" t="s">
        <v>17993</v>
      </c>
      <c r="N7157" t="s">
        <v>26304</v>
      </c>
      <c r="O7157" t="s">
        <v>17791</v>
      </c>
      <c r="P7157" t="s">
        <v>38886</v>
      </c>
      <c r="Q7157" t="s">
        <v>17993</v>
      </c>
    </row>
    <row r="7158" spans="12:17" x14ac:dyDescent="0.3">
      <c r="L7158">
        <v>7152</v>
      </c>
      <c r="M7158" t="s">
        <v>17994</v>
      </c>
      <c r="N7158" t="s">
        <v>26305</v>
      </c>
      <c r="O7158" t="s">
        <v>17793</v>
      </c>
      <c r="P7158" t="s">
        <v>38887</v>
      </c>
      <c r="Q7158" t="s">
        <v>17994</v>
      </c>
    </row>
    <row r="7159" spans="12:17" x14ac:dyDescent="0.3">
      <c r="L7159">
        <v>7153</v>
      </c>
      <c r="M7159" t="s">
        <v>17995</v>
      </c>
      <c r="N7159" t="s">
        <v>26306</v>
      </c>
      <c r="O7159" t="s">
        <v>17795</v>
      </c>
      <c r="P7159" t="s">
        <v>38888</v>
      </c>
      <c r="Q7159" t="s">
        <v>17995</v>
      </c>
    </row>
    <row r="7160" spans="12:17" x14ac:dyDescent="0.3">
      <c r="L7160">
        <v>7154</v>
      </c>
      <c r="M7160" t="s">
        <v>17996</v>
      </c>
      <c r="N7160" t="s">
        <v>15710</v>
      </c>
      <c r="O7160" t="s">
        <v>17798</v>
      </c>
      <c r="P7160" t="s">
        <v>38889</v>
      </c>
      <c r="Q7160" t="s">
        <v>17996</v>
      </c>
    </row>
    <row r="7161" spans="12:17" x14ac:dyDescent="0.3">
      <c r="L7161">
        <v>7155</v>
      </c>
      <c r="M7161" t="s">
        <v>17997</v>
      </c>
      <c r="N7161" t="s">
        <v>38801</v>
      </c>
      <c r="O7161" t="s">
        <v>17800</v>
      </c>
      <c r="P7161" t="s">
        <v>38890</v>
      </c>
      <c r="Q7161" t="s">
        <v>17997</v>
      </c>
    </row>
    <row r="7162" spans="12:17" x14ac:dyDescent="0.3">
      <c r="L7162">
        <v>7156</v>
      </c>
      <c r="M7162" t="s">
        <v>38891</v>
      </c>
      <c r="N7162" t="s">
        <v>38804</v>
      </c>
      <c r="O7162" t="s">
        <v>38805</v>
      </c>
      <c r="P7162" t="s">
        <v>38892</v>
      </c>
      <c r="Q7162" t="s">
        <v>38891</v>
      </c>
    </row>
    <row r="7163" spans="12:17" x14ac:dyDescent="0.3">
      <c r="L7163">
        <v>7157</v>
      </c>
      <c r="M7163" t="s">
        <v>17998</v>
      </c>
      <c r="N7163" t="s">
        <v>15715</v>
      </c>
      <c r="O7163" t="s">
        <v>17802</v>
      </c>
      <c r="P7163" t="s">
        <v>38893</v>
      </c>
      <c r="Q7163" t="s">
        <v>17998</v>
      </c>
    </row>
    <row r="7164" spans="12:17" x14ac:dyDescent="0.3">
      <c r="L7164">
        <v>7158</v>
      </c>
      <c r="M7164" t="s">
        <v>17999</v>
      </c>
      <c r="N7164" t="s">
        <v>15718</v>
      </c>
      <c r="O7164" t="s">
        <v>38808</v>
      </c>
      <c r="P7164" t="s">
        <v>38894</v>
      </c>
      <c r="Q7164" t="s">
        <v>17999</v>
      </c>
    </row>
    <row r="7165" spans="12:17" x14ac:dyDescent="0.3">
      <c r="L7165">
        <v>7159</v>
      </c>
      <c r="M7165" t="s">
        <v>18000</v>
      </c>
      <c r="N7165" t="s">
        <v>15720</v>
      </c>
      <c r="O7165" t="s">
        <v>38810</v>
      </c>
      <c r="P7165" t="s">
        <v>38895</v>
      </c>
      <c r="Q7165" t="s">
        <v>18000</v>
      </c>
    </row>
    <row r="7166" spans="12:17" x14ac:dyDescent="0.3">
      <c r="L7166">
        <v>7160</v>
      </c>
      <c r="M7166" t="s">
        <v>18001</v>
      </c>
      <c r="N7166" t="s">
        <v>15722</v>
      </c>
      <c r="O7166" t="s">
        <v>17809</v>
      </c>
      <c r="P7166" t="s">
        <v>38896</v>
      </c>
      <c r="Q7166" t="s">
        <v>18001</v>
      </c>
    </row>
    <row r="7167" spans="12:17" x14ac:dyDescent="0.3">
      <c r="L7167">
        <v>7161</v>
      </c>
      <c r="M7167" t="s">
        <v>18002</v>
      </c>
      <c r="N7167" t="s">
        <v>15725</v>
      </c>
      <c r="O7167" t="s">
        <v>17812</v>
      </c>
      <c r="P7167" t="s">
        <v>38897</v>
      </c>
      <c r="Q7167" t="s">
        <v>18002</v>
      </c>
    </row>
    <row r="7168" spans="12:17" x14ac:dyDescent="0.3">
      <c r="L7168">
        <v>7162</v>
      </c>
      <c r="M7168" t="s">
        <v>18003</v>
      </c>
      <c r="N7168" t="s">
        <v>15728</v>
      </c>
      <c r="O7168" t="s">
        <v>17815</v>
      </c>
      <c r="P7168" t="s">
        <v>38898</v>
      </c>
      <c r="Q7168" t="s">
        <v>18003</v>
      </c>
    </row>
    <row r="7169" spans="12:17" x14ac:dyDescent="0.3">
      <c r="L7169">
        <v>7163</v>
      </c>
      <c r="M7169" t="s">
        <v>18004</v>
      </c>
      <c r="N7169" t="s">
        <v>15731</v>
      </c>
      <c r="O7169" t="s">
        <v>17818</v>
      </c>
      <c r="P7169" t="s">
        <v>38899</v>
      </c>
      <c r="Q7169" t="s">
        <v>18004</v>
      </c>
    </row>
    <row r="7170" spans="12:17" x14ac:dyDescent="0.3">
      <c r="L7170">
        <v>7164</v>
      </c>
      <c r="M7170" t="s">
        <v>18005</v>
      </c>
      <c r="N7170" t="s">
        <v>15734</v>
      </c>
      <c r="O7170" t="s">
        <v>17821</v>
      </c>
      <c r="P7170" t="s">
        <v>38900</v>
      </c>
      <c r="Q7170" t="s">
        <v>18005</v>
      </c>
    </row>
    <row r="7171" spans="12:17" x14ac:dyDescent="0.3">
      <c r="L7171">
        <v>7165</v>
      </c>
      <c r="M7171" t="s">
        <v>18006</v>
      </c>
      <c r="N7171" t="s">
        <v>15737</v>
      </c>
      <c r="O7171" t="s">
        <v>17824</v>
      </c>
      <c r="P7171" t="s">
        <v>38901</v>
      </c>
      <c r="Q7171" t="s">
        <v>18006</v>
      </c>
    </row>
    <row r="7172" spans="12:17" x14ac:dyDescent="0.3">
      <c r="L7172">
        <v>7166</v>
      </c>
      <c r="M7172" t="s">
        <v>18007</v>
      </c>
      <c r="N7172" t="s">
        <v>15740</v>
      </c>
      <c r="O7172" t="s">
        <v>17827</v>
      </c>
      <c r="P7172" t="s">
        <v>38902</v>
      </c>
      <c r="Q7172" t="s">
        <v>18007</v>
      </c>
    </row>
    <row r="7173" spans="12:17" x14ac:dyDescent="0.3">
      <c r="L7173">
        <v>7167</v>
      </c>
      <c r="M7173" t="s">
        <v>18008</v>
      </c>
      <c r="N7173" t="s">
        <v>15743</v>
      </c>
      <c r="O7173" t="s">
        <v>17830</v>
      </c>
      <c r="P7173" t="s">
        <v>38903</v>
      </c>
      <c r="Q7173" t="s">
        <v>18008</v>
      </c>
    </row>
    <row r="7174" spans="12:17" x14ac:dyDescent="0.3">
      <c r="L7174">
        <v>7168</v>
      </c>
      <c r="M7174" t="s">
        <v>18009</v>
      </c>
      <c r="N7174" t="s">
        <v>15746</v>
      </c>
      <c r="O7174" t="s">
        <v>17833</v>
      </c>
      <c r="P7174" t="s">
        <v>38904</v>
      </c>
      <c r="Q7174" t="s">
        <v>18009</v>
      </c>
    </row>
    <row r="7175" spans="12:17" x14ac:dyDescent="0.3">
      <c r="L7175">
        <v>7169</v>
      </c>
      <c r="M7175" t="s">
        <v>18010</v>
      </c>
      <c r="N7175" t="s">
        <v>15749</v>
      </c>
      <c r="O7175" t="s">
        <v>17836</v>
      </c>
      <c r="P7175" t="s">
        <v>38905</v>
      </c>
      <c r="Q7175" t="s">
        <v>18010</v>
      </c>
    </row>
    <row r="7176" spans="12:17" x14ac:dyDescent="0.3">
      <c r="L7176">
        <v>7170</v>
      </c>
      <c r="M7176" t="s">
        <v>18011</v>
      </c>
      <c r="N7176" t="s">
        <v>15752</v>
      </c>
      <c r="O7176" t="s">
        <v>17839</v>
      </c>
      <c r="P7176" t="s">
        <v>38906</v>
      </c>
      <c r="Q7176" t="s">
        <v>18011</v>
      </c>
    </row>
    <row r="7177" spans="12:17" x14ac:dyDescent="0.3">
      <c r="L7177">
        <v>7171</v>
      </c>
      <c r="M7177" t="s">
        <v>18012</v>
      </c>
      <c r="N7177" t="s">
        <v>15755</v>
      </c>
      <c r="O7177" t="s">
        <v>17842</v>
      </c>
      <c r="P7177" t="s">
        <v>38907</v>
      </c>
      <c r="Q7177" t="s">
        <v>18012</v>
      </c>
    </row>
    <row r="7178" spans="12:17" x14ac:dyDescent="0.3">
      <c r="L7178">
        <v>7172</v>
      </c>
      <c r="M7178" t="s">
        <v>18013</v>
      </c>
      <c r="N7178" t="s">
        <v>15758</v>
      </c>
      <c r="O7178" t="s">
        <v>17845</v>
      </c>
      <c r="P7178" t="s">
        <v>38908</v>
      </c>
      <c r="Q7178" t="s">
        <v>18013</v>
      </c>
    </row>
    <row r="7179" spans="12:17" x14ac:dyDescent="0.3">
      <c r="L7179">
        <v>7173</v>
      </c>
      <c r="M7179" t="s">
        <v>18014</v>
      </c>
      <c r="N7179" t="s">
        <v>15761</v>
      </c>
      <c r="O7179" t="s">
        <v>17848</v>
      </c>
      <c r="P7179" t="s">
        <v>38909</v>
      </c>
      <c r="Q7179" t="s">
        <v>18014</v>
      </c>
    </row>
    <row r="7180" spans="12:17" x14ac:dyDescent="0.3">
      <c r="L7180">
        <v>7174</v>
      </c>
      <c r="M7180" t="s">
        <v>18015</v>
      </c>
      <c r="N7180" t="s">
        <v>15764</v>
      </c>
      <c r="O7180" t="s">
        <v>17851</v>
      </c>
      <c r="P7180" t="s">
        <v>38910</v>
      </c>
      <c r="Q7180" t="s">
        <v>18015</v>
      </c>
    </row>
    <row r="7181" spans="12:17" x14ac:dyDescent="0.3">
      <c r="L7181">
        <v>7175</v>
      </c>
      <c r="M7181" t="s">
        <v>18016</v>
      </c>
      <c r="N7181" t="s">
        <v>15767</v>
      </c>
      <c r="O7181" t="s">
        <v>17854</v>
      </c>
      <c r="P7181" t="s">
        <v>38911</v>
      </c>
      <c r="Q7181" t="s">
        <v>18016</v>
      </c>
    </row>
    <row r="7182" spans="12:17" x14ac:dyDescent="0.3">
      <c r="L7182">
        <v>7176</v>
      </c>
      <c r="M7182" t="s">
        <v>18017</v>
      </c>
      <c r="N7182" t="s">
        <v>15770</v>
      </c>
      <c r="O7182" t="s">
        <v>17857</v>
      </c>
      <c r="P7182" t="s">
        <v>38912</v>
      </c>
      <c r="Q7182" t="s">
        <v>18017</v>
      </c>
    </row>
    <row r="7183" spans="12:17" x14ac:dyDescent="0.3">
      <c r="L7183">
        <v>7177</v>
      </c>
      <c r="M7183" t="s">
        <v>38913</v>
      </c>
      <c r="N7183" t="s">
        <v>15772</v>
      </c>
      <c r="O7183" t="s">
        <v>17859</v>
      </c>
      <c r="P7183" t="s">
        <v>38914</v>
      </c>
      <c r="Q7183" t="s">
        <v>38913</v>
      </c>
    </row>
    <row r="7184" spans="12:17" x14ac:dyDescent="0.3">
      <c r="L7184">
        <v>7178</v>
      </c>
      <c r="M7184" t="s">
        <v>18018</v>
      </c>
      <c r="N7184" t="s">
        <v>15775</v>
      </c>
      <c r="O7184" t="s">
        <v>17862</v>
      </c>
      <c r="P7184" t="s">
        <v>38915</v>
      </c>
      <c r="Q7184" t="s">
        <v>18018</v>
      </c>
    </row>
    <row r="7185" spans="12:17" x14ac:dyDescent="0.3">
      <c r="L7185">
        <v>7179</v>
      </c>
      <c r="M7185" t="s">
        <v>18019</v>
      </c>
      <c r="N7185" t="s">
        <v>15778</v>
      </c>
      <c r="O7185" t="s">
        <v>17865</v>
      </c>
      <c r="P7185" t="s">
        <v>38916</v>
      </c>
      <c r="Q7185" t="s">
        <v>18019</v>
      </c>
    </row>
    <row r="7186" spans="12:17" x14ac:dyDescent="0.3">
      <c r="L7186">
        <v>7180</v>
      </c>
      <c r="M7186" t="s">
        <v>18020</v>
      </c>
      <c r="N7186" t="s">
        <v>15781</v>
      </c>
      <c r="O7186" t="s">
        <v>17868</v>
      </c>
      <c r="P7186" t="s">
        <v>38917</v>
      </c>
      <c r="Q7186" t="s">
        <v>18020</v>
      </c>
    </row>
    <row r="7187" spans="12:17" x14ac:dyDescent="0.3">
      <c r="L7187">
        <v>7181</v>
      </c>
      <c r="M7187" t="s">
        <v>18021</v>
      </c>
      <c r="N7187" t="s">
        <v>15784</v>
      </c>
      <c r="O7187" t="s">
        <v>17871</v>
      </c>
      <c r="P7187" t="s">
        <v>38918</v>
      </c>
      <c r="Q7187" t="s">
        <v>18021</v>
      </c>
    </row>
    <row r="7188" spans="12:17" x14ac:dyDescent="0.3">
      <c r="L7188">
        <v>7182</v>
      </c>
      <c r="M7188" t="s">
        <v>18022</v>
      </c>
      <c r="N7188" t="s">
        <v>15787</v>
      </c>
      <c r="O7188" t="s">
        <v>17874</v>
      </c>
      <c r="P7188" t="s">
        <v>38919</v>
      </c>
      <c r="Q7188" t="s">
        <v>18022</v>
      </c>
    </row>
    <row r="7189" spans="12:17" x14ac:dyDescent="0.3">
      <c r="L7189">
        <v>7183</v>
      </c>
      <c r="M7189" t="s">
        <v>17987</v>
      </c>
      <c r="N7189" t="s">
        <v>15692</v>
      </c>
      <c r="O7189" t="s">
        <v>26373</v>
      </c>
      <c r="P7189" t="s">
        <v>38920</v>
      </c>
      <c r="Q7189" t="s">
        <v>17987</v>
      </c>
    </row>
    <row r="7190" spans="12:17" x14ac:dyDescent="0.3">
      <c r="L7190">
        <v>7184</v>
      </c>
      <c r="M7190" t="s">
        <v>18023</v>
      </c>
      <c r="N7190" t="s">
        <v>15790</v>
      </c>
      <c r="O7190" t="s">
        <v>17877</v>
      </c>
      <c r="P7190" t="s">
        <v>38921</v>
      </c>
      <c r="Q7190" t="s">
        <v>18023</v>
      </c>
    </row>
    <row r="7191" spans="12:17" x14ac:dyDescent="0.3">
      <c r="L7191">
        <v>7185</v>
      </c>
      <c r="M7191" t="s">
        <v>18024</v>
      </c>
      <c r="N7191" t="s">
        <v>15793</v>
      </c>
      <c r="O7191" t="s">
        <v>17880</v>
      </c>
      <c r="P7191" t="s">
        <v>38922</v>
      </c>
      <c r="Q7191" t="s">
        <v>18024</v>
      </c>
    </row>
    <row r="7192" spans="12:17" x14ac:dyDescent="0.3">
      <c r="L7192">
        <v>7186</v>
      </c>
      <c r="M7192" t="s">
        <v>18025</v>
      </c>
      <c r="N7192" t="s">
        <v>15796</v>
      </c>
      <c r="O7192" t="s">
        <v>17883</v>
      </c>
      <c r="P7192" t="s">
        <v>38923</v>
      </c>
      <c r="Q7192" t="s">
        <v>18025</v>
      </c>
    </row>
    <row r="7193" spans="12:17" x14ac:dyDescent="0.3">
      <c r="L7193">
        <v>7187</v>
      </c>
      <c r="M7193" t="s">
        <v>18026</v>
      </c>
      <c r="N7193" t="s">
        <v>15799</v>
      </c>
      <c r="O7193" t="s">
        <v>17886</v>
      </c>
      <c r="P7193" t="s">
        <v>38924</v>
      </c>
      <c r="Q7193" t="s">
        <v>18026</v>
      </c>
    </row>
    <row r="7194" spans="12:17" x14ac:dyDescent="0.3">
      <c r="L7194">
        <v>7188</v>
      </c>
      <c r="M7194" t="s">
        <v>18027</v>
      </c>
      <c r="N7194" t="s">
        <v>15802</v>
      </c>
      <c r="O7194" t="s">
        <v>17889</v>
      </c>
      <c r="P7194" t="s">
        <v>38925</v>
      </c>
      <c r="Q7194" t="s">
        <v>18027</v>
      </c>
    </row>
    <row r="7195" spans="12:17" x14ac:dyDescent="0.3">
      <c r="L7195">
        <v>7189</v>
      </c>
      <c r="M7195" t="s">
        <v>18028</v>
      </c>
      <c r="N7195" t="s">
        <v>15805</v>
      </c>
      <c r="O7195" t="s">
        <v>17892</v>
      </c>
      <c r="P7195" t="s">
        <v>38926</v>
      </c>
      <c r="Q7195" t="s">
        <v>18028</v>
      </c>
    </row>
    <row r="7196" spans="12:17" x14ac:dyDescent="0.3">
      <c r="L7196">
        <v>7190</v>
      </c>
      <c r="M7196" t="s">
        <v>18029</v>
      </c>
      <c r="N7196" t="s">
        <v>15808</v>
      </c>
      <c r="O7196" t="s">
        <v>17895</v>
      </c>
      <c r="P7196" t="s">
        <v>38927</v>
      </c>
      <c r="Q7196" t="s">
        <v>18029</v>
      </c>
    </row>
    <row r="7197" spans="12:17" x14ac:dyDescent="0.3">
      <c r="L7197">
        <v>7191</v>
      </c>
      <c r="M7197" t="s">
        <v>18030</v>
      </c>
      <c r="N7197" t="s">
        <v>15811</v>
      </c>
      <c r="O7197" t="s">
        <v>17898</v>
      </c>
      <c r="P7197" t="s">
        <v>38928</v>
      </c>
      <c r="Q7197" t="s">
        <v>18030</v>
      </c>
    </row>
    <row r="7198" spans="12:17" x14ac:dyDescent="0.3">
      <c r="L7198">
        <v>7192</v>
      </c>
      <c r="M7198" t="s">
        <v>18031</v>
      </c>
      <c r="N7198" t="s">
        <v>15814</v>
      </c>
      <c r="O7198" t="s">
        <v>17901</v>
      </c>
      <c r="P7198" t="s">
        <v>38929</v>
      </c>
      <c r="Q7198" t="s">
        <v>18031</v>
      </c>
    </row>
    <row r="7199" spans="12:17" x14ac:dyDescent="0.3">
      <c r="L7199">
        <v>7193</v>
      </c>
      <c r="M7199" t="s">
        <v>18032</v>
      </c>
      <c r="N7199" t="s">
        <v>15817</v>
      </c>
      <c r="O7199" t="s">
        <v>17904</v>
      </c>
      <c r="P7199" t="s">
        <v>38930</v>
      </c>
      <c r="Q7199" t="s">
        <v>18032</v>
      </c>
    </row>
    <row r="7200" spans="12:17" x14ac:dyDescent="0.3">
      <c r="L7200">
        <v>7194</v>
      </c>
      <c r="M7200" t="s">
        <v>18033</v>
      </c>
      <c r="N7200" t="s">
        <v>15820</v>
      </c>
      <c r="O7200" t="s">
        <v>17907</v>
      </c>
      <c r="P7200" t="s">
        <v>38931</v>
      </c>
      <c r="Q7200" t="s">
        <v>18033</v>
      </c>
    </row>
    <row r="7201" spans="12:17" x14ac:dyDescent="0.3">
      <c r="L7201">
        <v>7195</v>
      </c>
      <c r="M7201" t="s">
        <v>18034</v>
      </c>
      <c r="N7201" t="s">
        <v>15823</v>
      </c>
      <c r="O7201" t="s">
        <v>17910</v>
      </c>
      <c r="P7201" t="s">
        <v>38932</v>
      </c>
      <c r="Q7201" t="s">
        <v>18034</v>
      </c>
    </row>
    <row r="7202" spans="12:17" x14ac:dyDescent="0.3">
      <c r="L7202">
        <v>7196</v>
      </c>
      <c r="M7202" t="s">
        <v>18035</v>
      </c>
      <c r="N7202" t="s">
        <v>15826</v>
      </c>
      <c r="O7202" t="s">
        <v>17913</v>
      </c>
      <c r="P7202" t="s">
        <v>38933</v>
      </c>
      <c r="Q7202" t="s">
        <v>18035</v>
      </c>
    </row>
    <row r="7203" spans="12:17" x14ac:dyDescent="0.3">
      <c r="L7203">
        <v>7197</v>
      </c>
      <c r="M7203" t="s">
        <v>18036</v>
      </c>
      <c r="N7203" t="s">
        <v>15829</v>
      </c>
      <c r="O7203" t="s">
        <v>17916</v>
      </c>
      <c r="P7203" t="s">
        <v>38934</v>
      </c>
      <c r="Q7203" t="s">
        <v>18036</v>
      </c>
    </row>
    <row r="7204" spans="12:17" x14ac:dyDescent="0.3">
      <c r="L7204">
        <v>7198</v>
      </c>
      <c r="M7204" t="s">
        <v>18037</v>
      </c>
      <c r="N7204" t="s">
        <v>15832</v>
      </c>
      <c r="O7204" t="s">
        <v>17919</v>
      </c>
      <c r="P7204" t="s">
        <v>38935</v>
      </c>
      <c r="Q7204" t="s">
        <v>18037</v>
      </c>
    </row>
    <row r="7205" spans="12:17" x14ac:dyDescent="0.3">
      <c r="L7205">
        <v>7199</v>
      </c>
      <c r="M7205" t="s">
        <v>18038</v>
      </c>
      <c r="N7205" t="s">
        <v>15835</v>
      </c>
      <c r="O7205" t="s">
        <v>17922</v>
      </c>
      <c r="P7205" t="s">
        <v>38936</v>
      </c>
      <c r="Q7205" t="s">
        <v>18038</v>
      </c>
    </row>
    <row r="7206" spans="12:17" x14ac:dyDescent="0.3">
      <c r="L7206">
        <v>7200</v>
      </c>
      <c r="M7206" t="s">
        <v>18039</v>
      </c>
      <c r="N7206" t="s">
        <v>15838</v>
      </c>
      <c r="O7206" t="s">
        <v>17925</v>
      </c>
      <c r="P7206" t="s">
        <v>38937</v>
      </c>
      <c r="Q7206" t="s">
        <v>18039</v>
      </c>
    </row>
    <row r="7207" spans="12:17" x14ac:dyDescent="0.3">
      <c r="L7207">
        <v>7201</v>
      </c>
      <c r="M7207" t="s">
        <v>18040</v>
      </c>
      <c r="N7207" t="s">
        <v>15841</v>
      </c>
      <c r="O7207" t="s">
        <v>17928</v>
      </c>
      <c r="P7207" t="s">
        <v>38938</v>
      </c>
      <c r="Q7207" t="s">
        <v>18040</v>
      </c>
    </row>
    <row r="7208" spans="12:17" x14ac:dyDescent="0.3">
      <c r="L7208">
        <v>7202</v>
      </c>
      <c r="M7208" t="s">
        <v>18041</v>
      </c>
      <c r="N7208" t="s">
        <v>15844</v>
      </c>
      <c r="O7208" t="s">
        <v>17931</v>
      </c>
      <c r="P7208" t="s">
        <v>38939</v>
      </c>
      <c r="Q7208" t="s">
        <v>18041</v>
      </c>
    </row>
    <row r="7209" spans="12:17" x14ac:dyDescent="0.3">
      <c r="L7209">
        <v>7203</v>
      </c>
      <c r="M7209" t="s">
        <v>18042</v>
      </c>
      <c r="N7209" t="s">
        <v>15847</v>
      </c>
      <c r="O7209" t="s">
        <v>17934</v>
      </c>
      <c r="P7209" t="s">
        <v>38940</v>
      </c>
      <c r="Q7209" t="s">
        <v>18042</v>
      </c>
    </row>
    <row r="7210" spans="12:17" x14ac:dyDescent="0.3">
      <c r="L7210">
        <v>7204</v>
      </c>
      <c r="M7210" t="s">
        <v>18043</v>
      </c>
      <c r="N7210" t="s">
        <v>15850</v>
      </c>
      <c r="O7210" t="s">
        <v>17937</v>
      </c>
      <c r="P7210" t="s">
        <v>38941</v>
      </c>
      <c r="Q7210" t="s">
        <v>18043</v>
      </c>
    </row>
    <row r="7211" spans="12:17" x14ac:dyDescent="0.3">
      <c r="L7211">
        <v>7205</v>
      </c>
      <c r="M7211" t="s">
        <v>18044</v>
      </c>
      <c r="N7211" t="s">
        <v>15853</v>
      </c>
      <c r="O7211" t="s">
        <v>17940</v>
      </c>
      <c r="P7211" t="s">
        <v>38942</v>
      </c>
      <c r="Q7211" t="s">
        <v>18044</v>
      </c>
    </row>
    <row r="7212" spans="12:17" x14ac:dyDescent="0.3">
      <c r="L7212">
        <v>7206</v>
      </c>
      <c r="M7212" t="s">
        <v>18045</v>
      </c>
      <c r="N7212" t="s">
        <v>15856</v>
      </c>
      <c r="O7212" t="s">
        <v>17942</v>
      </c>
      <c r="P7212" t="s">
        <v>38943</v>
      </c>
      <c r="Q7212" t="s">
        <v>18045</v>
      </c>
    </row>
    <row r="7213" spans="12:17" x14ac:dyDescent="0.3">
      <c r="L7213">
        <v>7207</v>
      </c>
      <c r="M7213" t="s">
        <v>18046</v>
      </c>
      <c r="N7213" t="s">
        <v>15859</v>
      </c>
      <c r="O7213" t="s">
        <v>17944</v>
      </c>
      <c r="P7213" t="s">
        <v>38944</v>
      </c>
      <c r="Q7213" t="s">
        <v>18046</v>
      </c>
    </row>
    <row r="7214" spans="12:17" x14ac:dyDescent="0.3">
      <c r="L7214">
        <v>7208</v>
      </c>
      <c r="M7214" t="s">
        <v>18047</v>
      </c>
      <c r="N7214" t="s">
        <v>15862</v>
      </c>
      <c r="O7214" t="s">
        <v>17946</v>
      </c>
      <c r="P7214" t="s">
        <v>38945</v>
      </c>
      <c r="Q7214" t="s">
        <v>18047</v>
      </c>
    </row>
    <row r="7215" spans="12:17" x14ac:dyDescent="0.3">
      <c r="L7215">
        <v>7209</v>
      </c>
      <c r="M7215" t="s">
        <v>27263</v>
      </c>
      <c r="N7215" t="s">
        <v>15864</v>
      </c>
      <c r="O7215" t="s">
        <v>17948</v>
      </c>
      <c r="P7215" t="s">
        <v>38946</v>
      </c>
      <c r="Q7215" t="s">
        <v>27263</v>
      </c>
    </row>
    <row r="7216" spans="12:17" x14ac:dyDescent="0.3">
      <c r="L7216">
        <v>7210</v>
      </c>
      <c r="M7216" t="s">
        <v>27264</v>
      </c>
      <c r="N7216" t="s">
        <v>15866</v>
      </c>
      <c r="O7216" t="s">
        <v>17950</v>
      </c>
      <c r="P7216" t="s">
        <v>38947</v>
      </c>
      <c r="Q7216" t="s">
        <v>27264</v>
      </c>
    </row>
    <row r="7217" spans="12:17" x14ac:dyDescent="0.3">
      <c r="L7217">
        <v>7211</v>
      </c>
      <c r="M7217" t="s">
        <v>27265</v>
      </c>
      <c r="N7217" t="s">
        <v>15868</v>
      </c>
      <c r="O7217" t="s">
        <v>17952</v>
      </c>
      <c r="P7217" t="s">
        <v>38948</v>
      </c>
      <c r="Q7217" t="s">
        <v>27265</v>
      </c>
    </row>
    <row r="7218" spans="12:17" x14ac:dyDescent="0.3">
      <c r="L7218">
        <v>7212</v>
      </c>
      <c r="M7218" t="s">
        <v>18048</v>
      </c>
      <c r="N7218" t="s">
        <v>15871</v>
      </c>
      <c r="O7218" t="s">
        <v>17955</v>
      </c>
      <c r="P7218" t="s">
        <v>38949</v>
      </c>
      <c r="Q7218" t="s">
        <v>18048</v>
      </c>
    </row>
    <row r="7219" spans="12:17" x14ac:dyDescent="0.3">
      <c r="L7219">
        <v>7213</v>
      </c>
      <c r="M7219" t="s">
        <v>18049</v>
      </c>
      <c r="N7219" t="s">
        <v>15874</v>
      </c>
      <c r="O7219" t="s">
        <v>17958</v>
      </c>
      <c r="P7219" t="s">
        <v>38950</v>
      </c>
      <c r="Q7219" t="s">
        <v>18049</v>
      </c>
    </row>
    <row r="7220" spans="12:17" x14ac:dyDescent="0.3">
      <c r="L7220">
        <v>7214</v>
      </c>
      <c r="M7220" t="s">
        <v>18050</v>
      </c>
      <c r="N7220" t="s">
        <v>15877</v>
      </c>
      <c r="O7220" t="s">
        <v>17960</v>
      </c>
      <c r="P7220" t="s">
        <v>38951</v>
      </c>
      <c r="Q7220" t="s">
        <v>18050</v>
      </c>
    </row>
    <row r="7221" spans="12:17" x14ac:dyDescent="0.3">
      <c r="L7221">
        <v>7215</v>
      </c>
      <c r="M7221" t="s">
        <v>18051</v>
      </c>
      <c r="N7221" t="s">
        <v>15880</v>
      </c>
      <c r="O7221" t="s">
        <v>17963</v>
      </c>
      <c r="P7221" t="s">
        <v>38952</v>
      </c>
      <c r="Q7221" t="s">
        <v>18051</v>
      </c>
    </row>
    <row r="7222" spans="12:17" x14ac:dyDescent="0.3">
      <c r="L7222">
        <v>7216</v>
      </c>
      <c r="M7222" t="s">
        <v>18052</v>
      </c>
      <c r="N7222" t="s">
        <v>15883</v>
      </c>
      <c r="O7222" t="s">
        <v>17966</v>
      </c>
      <c r="P7222" t="s">
        <v>38953</v>
      </c>
      <c r="Q7222" t="s">
        <v>18052</v>
      </c>
    </row>
    <row r="7223" spans="12:17" x14ac:dyDescent="0.3">
      <c r="L7223">
        <v>7217</v>
      </c>
      <c r="M7223" t="s">
        <v>18053</v>
      </c>
      <c r="N7223" t="s">
        <v>15886</v>
      </c>
      <c r="O7223" t="s">
        <v>17969</v>
      </c>
      <c r="P7223" t="s">
        <v>38954</v>
      </c>
      <c r="Q7223" t="s">
        <v>18053</v>
      </c>
    </row>
    <row r="7224" spans="12:17" x14ac:dyDescent="0.3">
      <c r="L7224">
        <v>7218</v>
      </c>
      <c r="M7224" t="s">
        <v>18054</v>
      </c>
      <c r="N7224" t="s">
        <v>15889</v>
      </c>
      <c r="O7224" t="s">
        <v>17972</v>
      </c>
      <c r="P7224" t="s">
        <v>38955</v>
      </c>
      <c r="Q7224" t="s">
        <v>18054</v>
      </c>
    </row>
    <row r="7225" spans="12:17" x14ac:dyDescent="0.3">
      <c r="L7225">
        <v>7219</v>
      </c>
      <c r="M7225" t="s">
        <v>18055</v>
      </c>
      <c r="N7225" t="s">
        <v>15883</v>
      </c>
      <c r="O7225" t="s">
        <v>17974</v>
      </c>
      <c r="P7225" t="s">
        <v>38956</v>
      </c>
      <c r="Q7225" t="s">
        <v>18055</v>
      </c>
    </row>
    <row r="7226" spans="12:17" x14ac:dyDescent="0.3">
      <c r="L7226">
        <v>7220</v>
      </c>
      <c r="M7226" t="s">
        <v>18056</v>
      </c>
      <c r="N7226" t="s">
        <v>15886</v>
      </c>
      <c r="O7226" t="s">
        <v>17976</v>
      </c>
      <c r="P7226" t="s">
        <v>38957</v>
      </c>
      <c r="Q7226" t="s">
        <v>18056</v>
      </c>
    </row>
    <row r="7227" spans="12:17" x14ac:dyDescent="0.3">
      <c r="L7227">
        <v>7221</v>
      </c>
      <c r="M7227" t="s">
        <v>18057</v>
      </c>
      <c r="N7227" t="s">
        <v>15896</v>
      </c>
      <c r="O7227" t="s">
        <v>17979</v>
      </c>
      <c r="P7227" t="s">
        <v>38958</v>
      </c>
      <c r="Q7227" t="s">
        <v>18057</v>
      </c>
    </row>
    <row r="7228" spans="12:17" x14ac:dyDescent="0.3">
      <c r="L7228">
        <v>7222</v>
      </c>
      <c r="M7228" t="s">
        <v>18058</v>
      </c>
      <c r="N7228" t="s">
        <v>15977</v>
      </c>
      <c r="O7228" t="s">
        <v>38959</v>
      </c>
      <c r="P7228" t="s">
        <v>38960</v>
      </c>
      <c r="Q7228" t="s">
        <v>18058</v>
      </c>
    </row>
    <row r="7229" spans="12:17" x14ac:dyDescent="0.3">
      <c r="L7229">
        <v>7223</v>
      </c>
      <c r="M7229" t="s">
        <v>18060</v>
      </c>
      <c r="N7229" t="s">
        <v>15979</v>
      </c>
      <c r="O7229" t="s">
        <v>38961</v>
      </c>
      <c r="P7229" t="s">
        <v>38962</v>
      </c>
      <c r="Q7229" t="s">
        <v>18060</v>
      </c>
    </row>
    <row r="7230" spans="12:17" x14ac:dyDescent="0.3">
      <c r="L7230">
        <v>7224</v>
      </c>
      <c r="M7230" t="s">
        <v>18062</v>
      </c>
      <c r="N7230" t="s">
        <v>15981</v>
      </c>
      <c r="O7230" t="s">
        <v>38963</v>
      </c>
      <c r="P7230" t="s">
        <v>38964</v>
      </c>
      <c r="Q7230" t="s">
        <v>18062</v>
      </c>
    </row>
    <row r="7231" spans="12:17" x14ac:dyDescent="0.3">
      <c r="L7231">
        <v>7225</v>
      </c>
      <c r="M7231" t="s">
        <v>18064</v>
      </c>
      <c r="N7231" t="s">
        <v>15983</v>
      </c>
      <c r="O7231" t="s">
        <v>38965</v>
      </c>
      <c r="P7231" t="s">
        <v>38966</v>
      </c>
      <c r="Q7231" t="s">
        <v>18064</v>
      </c>
    </row>
    <row r="7232" spans="12:17" x14ac:dyDescent="0.3">
      <c r="L7232">
        <v>7226</v>
      </c>
      <c r="M7232" t="s">
        <v>18066</v>
      </c>
      <c r="N7232" t="s">
        <v>15985</v>
      </c>
      <c r="O7232" t="s">
        <v>38967</v>
      </c>
      <c r="P7232" t="s">
        <v>38968</v>
      </c>
      <c r="Q7232" t="s">
        <v>18066</v>
      </c>
    </row>
    <row r="7233" spans="12:17" x14ac:dyDescent="0.3">
      <c r="L7233">
        <v>7227</v>
      </c>
      <c r="M7233" t="s">
        <v>18068</v>
      </c>
      <c r="N7233" t="s">
        <v>15987</v>
      </c>
      <c r="O7233" t="s">
        <v>38969</v>
      </c>
      <c r="P7233" t="s">
        <v>38970</v>
      </c>
      <c r="Q7233" t="s">
        <v>18068</v>
      </c>
    </row>
    <row r="7234" spans="12:17" x14ac:dyDescent="0.3">
      <c r="L7234">
        <v>7228</v>
      </c>
      <c r="M7234" t="s">
        <v>18070</v>
      </c>
      <c r="N7234" t="s">
        <v>38971</v>
      </c>
      <c r="O7234" t="s">
        <v>38972</v>
      </c>
      <c r="P7234" t="s">
        <v>38973</v>
      </c>
      <c r="Q7234" t="s">
        <v>18070</v>
      </c>
    </row>
    <row r="7235" spans="12:17" x14ac:dyDescent="0.3">
      <c r="L7235">
        <v>7229</v>
      </c>
      <c r="M7235" t="s">
        <v>18073</v>
      </c>
      <c r="N7235" t="s">
        <v>15992</v>
      </c>
      <c r="O7235" t="s">
        <v>38974</v>
      </c>
      <c r="P7235" t="s">
        <v>38975</v>
      </c>
      <c r="Q7235" t="s">
        <v>18073</v>
      </c>
    </row>
    <row r="7236" spans="12:17" x14ac:dyDescent="0.3">
      <c r="L7236">
        <v>7230</v>
      </c>
      <c r="M7236" t="s">
        <v>18075</v>
      </c>
      <c r="N7236" t="s">
        <v>15994</v>
      </c>
      <c r="O7236" t="s">
        <v>38976</v>
      </c>
      <c r="P7236" t="s">
        <v>38977</v>
      </c>
      <c r="Q7236" t="s">
        <v>18075</v>
      </c>
    </row>
    <row r="7237" spans="12:17" x14ac:dyDescent="0.3">
      <c r="L7237">
        <v>7231</v>
      </c>
      <c r="M7237" t="s">
        <v>18077</v>
      </c>
      <c r="N7237" t="s">
        <v>15996</v>
      </c>
      <c r="O7237" t="s">
        <v>38978</v>
      </c>
      <c r="P7237" t="s">
        <v>38979</v>
      </c>
      <c r="Q7237" t="s">
        <v>18077</v>
      </c>
    </row>
    <row r="7238" spans="12:17" x14ac:dyDescent="0.3">
      <c r="L7238">
        <v>7232</v>
      </c>
      <c r="M7238" t="s">
        <v>18079</v>
      </c>
      <c r="N7238" t="s">
        <v>15998</v>
      </c>
      <c r="O7238" t="s">
        <v>38980</v>
      </c>
      <c r="P7238" t="s">
        <v>38981</v>
      </c>
      <c r="Q7238" t="s">
        <v>18079</v>
      </c>
    </row>
    <row r="7239" spans="12:17" x14ac:dyDescent="0.3">
      <c r="L7239">
        <v>7233</v>
      </c>
      <c r="M7239" t="s">
        <v>18081</v>
      </c>
      <c r="N7239" t="s">
        <v>16000</v>
      </c>
      <c r="O7239" t="s">
        <v>38982</v>
      </c>
      <c r="P7239" t="s">
        <v>38983</v>
      </c>
      <c r="Q7239" t="s">
        <v>18081</v>
      </c>
    </row>
    <row r="7240" spans="12:17" x14ac:dyDescent="0.3">
      <c r="L7240">
        <v>7234</v>
      </c>
      <c r="M7240" t="s">
        <v>18083</v>
      </c>
      <c r="N7240" t="s">
        <v>26308</v>
      </c>
      <c r="O7240" t="s">
        <v>38984</v>
      </c>
      <c r="P7240" t="s">
        <v>38985</v>
      </c>
      <c r="Q7240" t="s">
        <v>18083</v>
      </c>
    </row>
    <row r="7241" spans="12:17" x14ac:dyDescent="0.3">
      <c r="L7241">
        <v>7235</v>
      </c>
      <c r="M7241" t="s">
        <v>18084</v>
      </c>
      <c r="N7241" t="s">
        <v>26309</v>
      </c>
      <c r="O7241" t="s">
        <v>38986</v>
      </c>
      <c r="P7241" t="s">
        <v>38987</v>
      </c>
      <c r="Q7241" t="s">
        <v>18084</v>
      </c>
    </row>
    <row r="7242" spans="12:17" x14ac:dyDescent="0.3">
      <c r="L7242">
        <v>7236</v>
      </c>
      <c r="M7242" t="s">
        <v>18085</v>
      </c>
      <c r="N7242" t="s">
        <v>26310</v>
      </c>
      <c r="O7242" t="s">
        <v>38988</v>
      </c>
      <c r="P7242" t="s">
        <v>38989</v>
      </c>
      <c r="Q7242" t="s">
        <v>18085</v>
      </c>
    </row>
    <row r="7243" spans="12:17" x14ac:dyDescent="0.3">
      <c r="L7243">
        <v>7237</v>
      </c>
      <c r="M7243" t="s">
        <v>18086</v>
      </c>
      <c r="N7243" t="s">
        <v>16005</v>
      </c>
      <c r="O7243" t="s">
        <v>38990</v>
      </c>
      <c r="P7243" t="s">
        <v>38991</v>
      </c>
      <c r="Q7243" t="s">
        <v>18086</v>
      </c>
    </row>
    <row r="7244" spans="12:17" x14ac:dyDescent="0.3">
      <c r="L7244">
        <v>7238</v>
      </c>
      <c r="M7244" t="s">
        <v>18088</v>
      </c>
      <c r="N7244" t="s">
        <v>38992</v>
      </c>
      <c r="O7244" t="s">
        <v>38993</v>
      </c>
      <c r="P7244" t="s">
        <v>38994</v>
      </c>
      <c r="Q7244" t="s">
        <v>18088</v>
      </c>
    </row>
    <row r="7245" spans="12:17" x14ac:dyDescent="0.3">
      <c r="L7245">
        <v>7239</v>
      </c>
      <c r="M7245" t="s">
        <v>38995</v>
      </c>
      <c r="N7245" t="s">
        <v>38996</v>
      </c>
      <c r="O7245" t="s">
        <v>38997</v>
      </c>
      <c r="P7245" t="s">
        <v>38998</v>
      </c>
      <c r="Q7245" t="s">
        <v>38995</v>
      </c>
    </row>
    <row r="7246" spans="12:17" x14ac:dyDescent="0.3">
      <c r="L7246">
        <v>7240</v>
      </c>
      <c r="M7246" t="s">
        <v>18089</v>
      </c>
      <c r="N7246" t="s">
        <v>16008</v>
      </c>
      <c r="O7246" t="s">
        <v>38999</v>
      </c>
      <c r="P7246" t="s">
        <v>39000</v>
      </c>
      <c r="Q7246" t="s">
        <v>18089</v>
      </c>
    </row>
    <row r="7247" spans="12:17" x14ac:dyDescent="0.3">
      <c r="L7247">
        <v>7241</v>
      </c>
      <c r="M7247" t="s">
        <v>18091</v>
      </c>
      <c r="N7247" t="s">
        <v>16010</v>
      </c>
      <c r="O7247" t="s">
        <v>39001</v>
      </c>
      <c r="P7247" t="s">
        <v>39002</v>
      </c>
      <c r="Q7247" t="s">
        <v>18091</v>
      </c>
    </row>
    <row r="7248" spans="12:17" x14ac:dyDescent="0.3">
      <c r="L7248">
        <v>7242</v>
      </c>
      <c r="M7248" t="s">
        <v>18093</v>
      </c>
      <c r="N7248" t="s">
        <v>16012</v>
      </c>
      <c r="O7248" t="s">
        <v>39003</v>
      </c>
      <c r="P7248" t="s">
        <v>39004</v>
      </c>
      <c r="Q7248" t="s">
        <v>18093</v>
      </c>
    </row>
    <row r="7249" spans="12:17" x14ac:dyDescent="0.3">
      <c r="L7249">
        <v>7243</v>
      </c>
      <c r="M7249" t="s">
        <v>18095</v>
      </c>
      <c r="N7249" t="s">
        <v>16014</v>
      </c>
      <c r="O7249" t="s">
        <v>39005</v>
      </c>
      <c r="P7249" t="s">
        <v>39006</v>
      </c>
      <c r="Q7249" t="s">
        <v>18095</v>
      </c>
    </row>
    <row r="7250" spans="12:17" x14ac:dyDescent="0.3">
      <c r="L7250">
        <v>7244</v>
      </c>
      <c r="M7250" t="s">
        <v>18097</v>
      </c>
      <c r="N7250" t="s">
        <v>16016</v>
      </c>
      <c r="O7250" t="s">
        <v>39007</v>
      </c>
      <c r="P7250" t="s">
        <v>39008</v>
      </c>
      <c r="Q7250" t="s">
        <v>18097</v>
      </c>
    </row>
    <row r="7251" spans="12:17" x14ac:dyDescent="0.3">
      <c r="L7251">
        <v>7245</v>
      </c>
      <c r="M7251" t="s">
        <v>18099</v>
      </c>
      <c r="N7251" t="s">
        <v>16018</v>
      </c>
      <c r="O7251" t="s">
        <v>39009</v>
      </c>
      <c r="P7251" t="s">
        <v>39010</v>
      </c>
      <c r="Q7251" t="s">
        <v>18099</v>
      </c>
    </row>
    <row r="7252" spans="12:17" x14ac:dyDescent="0.3">
      <c r="L7252">
        <v>7246</v>
      </c>
      <c r="M7252" t="s">
        <v>18101</v>
      </c>
      <c r="N7252" t="s">
        <v>16020</v>
      </c>
      <c r="O7252" t="s">
        <v>39011</v>
      </c>
      <c r="P7252" t="s">
        <v>39012</v>
      </c>
      <c r="Q7252" t="s">
        <v>18101</v>
      </c>
    </row>
    <row r="7253" spans="12:17" x14ac:dyDescent="0.3">
      <c r="L7253">
        <v>7247</v>
      </c>
      <c r="M7253" t="s">
        <v>18103</v>
      </c>
      <c r="N7253" t="s">
        <v>16022</v>
      </c>
      <c r="O7253" t="s">
        <v>39013</v>
      </c>
      <c r="P7253" t="s">
        <v>39014</v>
      </c>
      <c r="Q7253" t="s">
        <v>18103</v>
      </c>
    </row>
    <row r="7254" spans="12:17" x14ac:dyDescent="0.3">
      <c r="L7254">
        <v>7248</v>
      </c>
      <c r="M7254" t="s">
        <v>18105</v>
      </c>
      <c r="N7254" t="s">
        <v>16024</v>
      </c>
      <c r="O7254" t="s">
        <v>39015</v>
      </c>
      <c r="P7254" t="s">
        <v>39016</v>
      </c>
      <c r="Q7254" t="s">
        <v>18105</v>
      </c>
    </row>
    <row r="7255" spans="12:17" x14ac:dyDescent="0.3">
      <c r="L7255">
        <v>7249</v>
      </c>
      <c r="M7255" t="s">
        <v>18107</v>
      </c>
      <c r="N7255" t="s">
        <v>16026</v>
      </c>
      <c r="O7255" t="s">
        <v>39017</v>
      </c>
      <c r="P7255" t="s">
        <v>39018</v>
      </c>
      <c r="Q7255" t="s">
        <v>18107</v>
      </c>
    </row>
    <row r="7256" spans="12:17" x14ac:dyDescent="0.3">
      <c r="L7256">
        <v>7250</v>
      </c>
      <c r="M7256" t="s">
        <v>18109</v>
      </c>
      <c r="N7256" t="s">
        <v>16028</v>
      </c>
      <c r="O7256" t="s">
        <v>39019</v>
      </c>
      <c r="P7256" t="s">
        <v>39020</v>
      </c>
      <c r="Q7256" t="s">
        <v>18109</v>
      </c>
    </row>
    <row r="7257" spans="12:17" x14ac:dyDescent="0.3">
      <c r="L7257">
        <v>7251</v>
      </c>
      <c r="M7257" t="s">
        <v>18111</v>
      </c>
      <c r="N7257" t="s">
        <v>16030</v>
      </c>
      <c r="O7257" t="s">
        <v>39021</v>
      </c>
      <c r="P7257" t="s">
        <v>39022</v>
      </c>
      <c r="Q7257" t="s">
        <v>18111</v>
      </c>
    </row>
    <row r="7258" spans="12:17" x14ac:dyDescent="0.3">
      <c r="L7258">
        <v>7252</v>
      </c>
      <c r="M7258" t="s">
        <v>18113</v>
      </c>
      <c r="N7258" t="s">
        <v>16032</v>
      </c>
      <c r="O7258" t="s">
        <v>39023</v>
      </c>
      <c r="P7258" t="s">
        <v>39024</v>
      </c>
      <c r="Q7258" t="s">
        <v>18113</v>
      </c>
    </row>
    <row r="7259" spans="12:17" x14ac:dyDescent="0.3">
      <c r="L7259">
        <v>7253</v>
      </c>
      <c r="M7259" t="s">
        <v>18115</v>
      </c>
      <c r="N7259" t="s">
        <v>16034</v>
      </c>
      <c r="O7259" t="s">
        <v>39025</v>
      </c>
      <c r="P7259" t="s">
        <v>39026</v>
      </c>
      <c r="Q7259" t="s">
        <v>18115</v>
      </c>
    </row>
    <row r="7260" spans="12:17" x14ac:dyDescent="0.3">
      <c r="L7260">
        <v>7254</v>
      </c>
      <c r="M7260" t="s">
        <v>18117</v>
      </c>
      <c r="N7260" t="s">
        <v>16036</v>
      </c>
      <c r="O7260" t="s">
        <v>39027</v>
      </c>
      <c r="P7260" t="s">
        <v>39028</v>
      </c>
      <c r="Q7260" t="s">
        <v>18117</v>
      </c>
    </row>
    <row r="7261" spans="12:17" x14ac:dyDescent="0.3">
      <c r="L7261">
        <v>7255</v>
      </c>
      <c r="M7261" t="s">
        <v>18119</v>
      </c>
      <c r="N7261" t="s">
        <v>16038</v>
      </c>
      <c r="O7261" t="s">
        <v>39029</v>
      </c>
      <c r="P7261" t="s">
        <v>39030</v>
      </c>
      <c r="Q7261" t="s">
        <v>18119</v>
      </c>
    </row>
    <row r="7262" spans="12:17" x14ac:dyDescent="0.3">
      <c r="L7262">
        <v>7256</v>
      </c>
      <c r="M7262" t="s">
        <v>18121</v>
      </c>
      <c r="N7262" t="s">
        <v>16040</v>
      </c>
      <c r="O7262" t="s">
        <v>39031</v>
      </c>
      <c r="P7262" t="s">
        <v>39032</v>
      </c>
      <c r="Q7262" t="s">
        <v>18121</v>
      </c>
    </row>
    <row r="7263" spans="12:17" x14ac:dyDescent="0.3">
      <c r="L7263">
        <v>7257</v>
      </c>
      <c r="M7263" t="s">
        <v>18123</v>
      </c>
      <c r="N7263" t="s">
        <v>16042</v>
      </c>
      <c r="O7263" t="s">
        <v>39033</v>
      </c>
      <c r="P7263" t="s">
        <v>39034</v>
      </c>
      <c r="Q7263" t="s">
        <v>18123</v>
      </c>
    </row>
    <row r="7264" spans="12:17" x14ac:dyDescent="0.3">
      <c r="L7264">
        <v>7258</v>
      </c>
      <c r="M7264" t="s">
        <v>18125</v>
      </c>
      <c r="N7264" t="s">
        <v>16044</v>
      </c>
      <c r="O7264" t="s">
        <v>39035</v>
      </c>
      <c r="P7264" t="s">
        <v>39036</v>
      </c>
      <c r="Q7264" t="s">
        <v>18125</v>
      </c>
    </row>
    <row r="7265" spans="12:17" x14ac:dyDescent="0.3">
      <c r="L7265">
        <v>7259</v>
      </c>
      <c r="M7265" t="s">
        <v>18127</v>
      </c>
      <c r="N7265" t="s">
        <v>16046</v>
      </c>
      <c r="O7265" t="s">
        <v>39037</v>
      </c>
      <c r="P7265" t="s">
        <v>39038</v>
      </c>
      <c r="Q7265" t="s">
        <v>18127</v>
      </c>
    </row>
    <row r="7266" spans="12:17" x14ac:dyDescent="0.3">
      <c r="L7266">
        <v>7260</v>
      </c>
      <c r="M7266" t="s">
        <v>39039</v>
      </c>
      <c r="N7266" t="s">
        <v>16047</v>
      </c>
      <c r="O7266" t="s">
        <v>39040</v>
      </c>
      <c r="P7266" t="s">
        <v>39041</v>
      </c>
      <c r="Q7266" t="s">
        <v>39039</v>
      </c>
    </row>
    <row r="7267" spans="12:17" x14ac:dyDescent="0.3">
      <c r="L7267">
        <v>7261</v>
      </c>
      <c r="M7267" t="s">
        <v>18130</v>
      </c>
      <c r="N7267" t="s">
        <v>16049</v>
      </c>
      <c r="O7267" t="s">
        <v>39042</v>
      </c>
      <c r="P7267" t="s">
        <v>39043</v>
      </c>
      <c r="Q7267" t="s">
        <v>18130</v>
      </c>
    </row>
    <row r="7268" spans="12:17" x14ac:dyDescent="0.3">
      <c r="L7268">
        <v>7262</v>
      </c>
      <c r="M7268" t="s">
        <v>18132</v>
      </c>
      <c r="N7268" t="s">
        <v>16051</v>
      </c>
      <c r="O7268" t="s">
        <v>39044</v>
      </c>
      <c r="P7268" t="s">
        <v>39045</v>
      </c>
      <c r="Q7268" t="s">
        <v>18132</v>
      </c>
    </row>
    <row r="7269" spans="12:17" x14ac:dyDescent="0.3">
      <c r="L7269">
        <v>7263</v>
      </c>
      <c r="M7269" t="s">
        <v>18134</v>
      </c>
      <c r="N7269" t="s">
        <v>16053</v>
      </c>
      <c r="O7269" t="s">
        <v>39046</v>
      </c>
      <c r="P7269" t="s">
        <v>39047</v>
      </c>
      <c r="Q7269" t="s">
        <v>18134</v>
      </c>
    </row>
    <row r="7270" spans="12:17" x14ac:dyDescent="0.3">
      <c r="L7270">
        <v>7264</v>
      </c>
      <c r="M7270" t="s">
        <v>18136</v>
      </c>
      <c r="N7270" t="s">
        <v>16055</v>
      </c>
      <c r="O7270" t="s">
        <v>39048</v>
      </c>
      <c r="P7270" t="s">
        <v>39049</v>
      </c>
      <c r="Q7270" t="s">
        <v>18136</v>
      </c>
    </row>
    <row r="7271" spans="12:17" x14ac:dyDescent="0.3">
      <c r="L7271">
        <v>7265</v>
      </c>
      <c r="M7271" t="s">
        <v>18138</v>
      </c>
      <c r="N7271" t="s">
        <v>16057</v>
      </c>
      <c r="O7271" t="s">
        <v>39050</v>
      </c>
      <c r="P7271" t="s">
        <v>39051</v>
      </c>
      <c r="Q7271" t="s">
        <v>18138</v>
      </c>
    </row>
    <row r="7272" spans="12:17" x14ac:dyDescent="0.3">
      <c r="L7272">
        <v>7266</v>
      </c>
      <c r="M7272" t="s">
        <v>18071</v>
      </c>
      <c r="N7272" t="s">
        <v>15990</v>
      </c>
      <c r="O7272" t="s">
        <v>39052</v>
      </c>
      <c r="P7272" t="s">
        <v>39053</v>
      </c>
      <c r="Q7272" t="s">
        <v>18071</v>
      </c>
    </row>
    <row r="7273" spans="12:17" x14ac:dyDescent="0.3">
      <c r="L7273">
        <v>7267</v>
      </c>
      <c r="M7273" t="s">
        <v>18140</v>
      </c>
      <c r="N7273" t="s">
        <v>16059</v>
      </c>
      <c r="O7273" t="s">
        <v>39054</v>
      </c>
      <c r="P7273" t="s">
        <v>39055</v>
      </c>
      <c r="Q7273" t="s">
        <v>18140</v>
      </c>
    </row>
    <row r="7274" spans="12:17" x14ac:dyDescent="0.3">
      <c r="L7274">
        <v>7268</v>
      </c>
      <c r="M7274" t="s">
        <v>18142</v>
      </c>
      <c r="N7274" t="s">
        <v>16061</v>
      </c>
      <c r="O7274" t="s">
        <v>39056</v>
      </c>
      <c r="P7274" t="s">
        <v>39057</v>
      </c>
      <c r="Q7274" t="s">
        <v>18142</v>
      </c>
    </row>
    <row r="7275" spans="12:17" x14ac:dyDescent="0.3">
      <c r="L7275">
        <v>7269</v>
      </c>
      <c r="M7275" t="s">
        <v>18144</v>
      </c>
      <c r="N7275" t="s">
        <v>16063</v>
      </c>
      <c r="O7275" t="s">
        <v>39058</v>
      </c>
      <c r="P7275" t="s">
        <v>39059</v>
      </c>
      <c r="Q7275" t="s">
        <v>18144</v>
      </c>
    </row>
    <row r="7276" spans="12:17" x14ac:dyDescent="0.3">
      <c r="L7276">
        <v>7270</v>
      </c>
      <c r="M7276" t="s">
        <v>18146</v>
      </c>
      <c r="N7276" t="s">
        <v>16065</v>
      </c>
      <c r="O7276" t="s">
        <v>39060</v>
      </c>
      <c r="P7276" t="s">
        <v>39061</v>
      </c>
      <c r="Q7276" t="s">
        <v>18146</v>
      </c>
    </row>
    <row r="7277" spans="12:17" x14ac:dyDescent="0.3">
      <c r="L7277">
        <v>7271</v>
      </c>
      <c r="M7277" t="s">
        <v>18148</v>
      </c>
      <c r="N7277" t="s">
        <v>16067</v>
      </c>
      <c r="O7277" t="s">
        <v>39062</v>
      </c>
      <c r="P7277" t="s">
        <v>39063</v>
      </c>
      <c r="Q7277" t="s">
        <v>18148</v>
      </c>
    </row>
    <row r="7278" spans="12:17" x14ac:dyDescent="0.3">
      <c r="L7278">
        <v>7272</v>
      </c>
      <c r="M7278" t="s">
        <v>18150</v>
      </c>
      <c r="N7278" t="s">
        <v>16069</v>
      </c>
      <c r="O7278" t="s">
        <v>39064</v>
      </c>
      <c r="P7278" t="s">
        <v>39065</v>
      </c>
      <c r="Q7278" t="s">
        <v>18150</v>
      </c>
    </row>
    <row r="7279" spans="12:17" x14ac:dyDescent="0.3">
      <c r="L7279">
        <v>7273</v>
      </c>
      <c r="M7279" t="s">
        <v>18152</v>
      </c>
      <c r="N7279" t="s">
        <v>16071</v>
      </c>
      <c r="O7279" t="s">
        <v>39066</v>
      </c>
      <c r="P7279" t="s">
        <v>39067</v>
      </c>
      <c r="Q7279" t="s">
        <v>18152</v>
      </c>
    </row>
    <row r="7280" spans="12:17" x14ac:dyDescent="0.3">
      <c r="L7280">
        <v>7274</v>
      </c>
      <c r="M7280" t="s">
        <v>18154</v>
      </c>
      <c r="N7280" t="s">
        <v>16073</v>
      </c>
      <c r="O7280" t="s">
        <v>39068</v>
      </c>
      <c r="P7280" t="s">
        <v>39069</v>
      </c>
      <c r="Q7280" t="s">
        <v>18154</v>
      </c>
    </row>
    <row r="7281" spans="12:17" x14ac:dyDescent="0.3">
      <c r="L7281">
        <v>7275</v>
      </c>
      <c r="M7281" t="s">
        <v>18156</v>
      </c>
      <c r="N7281" t="s">
        <v>16075</v>
      </c>
      <c r="O7281" t="s">
        <v>39070</v>
      </c>
      <c r="P7281" t="s">
        <v>39071</v>
      </c>
      <c r="Q7281" t="s">
        <v>18156</v>
      </c>
    </row>
    <row r="7282" spans="12:17" x14ac:dyDescent="0.3">
      <c r="L7282">
        <v>7276</v>
      </c>
      <c r="M7282" t="s">
        <v>18158</v>
      </c>
      <c r="N7282" t="s">
        <v>16077</v>
      </c>
      <c r="O7282" t="s">
        <v>39072</v>
      </c>
      <c r="P7282" t="s">
        <v>39073</v>
      </c>
      <c r="Q7282" t="s">
        <v>18158</v>
      </c>
    </row>
    <row r="7283" spans="12:17" x14ac:dyDescent="0.3">
      <c r="L7283">
        <v>7277</v>
      </c>
      <c r="M7283" t="s">
        <v>18160</v>
      </c>
      <c r="N7283" t="s">
        <v>16079</v>
      </c>
      <c r="O7283" t="s">
        <v>39074</v>
      </c>
      <c r="P7283" t="s">
        <v>39075</v>
      </c>
      <c r="Q7283" t="s">
        <v>18160</v>
      </c>
    </row>
    <row r="7284" spans="12:17" x14ac:dyDescent="0.3">
      <c r="L7284">
        <v>7278</v>
      </c>
      <c r="M7284" t="s">
        <v>18162</v>
      </c>
      <c r="N7284" t="s">
        <v>16081</v>
      </c>
      <c r="O7284" t="s">
        <v>39076</v>
      </c>
      <c r="P7284" t="s">
        <v>39077</v>
      </c>
      <c r="Q7284" t="s">
        <v>18162</v>
      </c>
    </row>
    <row r="7285" spans="12:17" x14ac:dyDescent="0.3">
      <c r="L7285">
        <v>7279</v>
      </c>
      <c r="M7285" t="s">
        <v>18164</v>
      </c>
      <c r="N7285" t="s">
        <v>16083</v>
      </c>
      <c r="O7285" t="s">
        <v>39078</v>
      </c>
      <c r="P7285" t="s">
        <v>39079</v>
      </c>
      <c r="Q7285" t="s">
        <v>18164</v>
      </c>
    </row>
    <row r="7286" spans="12:17" x14ac:dyDescent="0.3">
      <c r="L7286">
        <v>7280</v>
      </c>
      <c r="M7286" t="s">
        <v>18166</v>
      </c>
      <c r="N7286" t="s">
        <v>16085</v>
      </c>
      <c r="O7286" t="s">
        <v>39080</v>
      </c>
      <c r="P7286" t="s">
        <v>39081</v>
      </c>
      <c r="Q7286" t="s">
        <v>18166</v>
      </c>
    </row>
    <row r="7287" spans="12:17" x14ac:dyDescent="0.3">
      <c r="L7287">
        <v>7281</v>
      </c>
      <c r="M7287" t="s">
        <v>18168</v>
      </c>
      <c r="N7287" t="s">
        <v>16087</v>
      </c>
      <c r="O7287" t="s">
        <v>39082</v>
      </c>
      <c r="P7287" t="s">
        <v>39083</v>
      </c>
      <c r="Q7287" t="s">
        <v>18168</v>
      </c>
    </row>
    <row r="7288" spans="12:17" x14ac:dyDescent="0.3">
      <c r="L7288">
        <v>7282</v>
      </c>
      <c r="M7288" t="s">
        <v>18170</v>
      </c>
      <c r="N7288" t="s">
        <v>16089</v>
      </c>
      <c r="O7288" t="s">
        <v>39084</v>
      </c>
      <c r="P7288" t="s">
        <v>39085</v>
      </c>
      <c r="Q7288" t="s">
        <v>18170</v>
      </c>
    </row>
    <row r="7289" spans="12:17" x14ac:dyDescent="0.3">
      <c r="L7289">
        <v>7283</v>
      </c>
      <c r="M7289" t="s">
        <v>18172</v>
      </c>
      <c r="N7289" t="s">
        <v>16091</v>
      </c>
      <c r="O7289" t="s">
        <v>39086</v>
      </c>
      <c r="P7289" t="s">
        <v>39087</v>
      </c>
      <c r="Q7289" t="s">
        <v>18172</v>
      </c>
    </row>
    <row r="7290" spans="12:17" x14ac:dyDescent="0.3">
      <c r="L7290">
        <v>7284</v>
      </c>
      <c r="M7290" t="s">
        <v>18174</v>
      </c>
      <c r="N7290" t="s">
        <v>16093</v>
      </c>
      <c r="O7290" t="s">
        <v>39088</v>
      </c>
      <c r="P7290" t="s">
        <v>39089</v>
      </c>
      <c r="Q7290" t="s">
        <v>18174</v>
      </c>
    </row>
    <row r="7291" spans="12:17" x14ac:dyDescent="0.3">
      <c r="L7291">
        <v>7285</v>
      </c>
      <c r="M7291" t="s">
        <v>18176</v>
      </c>
      <c r="N7291" t="s">
        <v>16095</v>
      </c>
      <c r="O7291" t="s">
        <v>39090</v>
      </c>
      <c r="P7291" t="s">
        <v>39091</v>
      </c>
      <c r="Q7291" t="s">
        <v>18176</v>
      </c>
    </row>
    <row r="7292" spans="12:17" x14ac:dyDescent="0.3">
      <c r="L7292">
        <v>7286</v>
      </c>
      <c r="M7292" t="s">
        <v>18178</v>
      </c>
      <c r="N7292" t="s">
        <v>16097</v>
      </c>
      <c r="O7292" t="s">
        <v>39092</v>
      </c>
      <c r="P7292" t="s">
        <v>39093</v>
      </c>
      <c r="Q7292" t="s">
        <v>18178</v>
      </c>
    </row>
    <row r="7293" spans="12:17" x14ac:dyDescent="0.3">
      <c r="L7293">
        <v>7287</v>
      </c>
      <c r="M7293" t="s">
        <v>18180</v>
      </c>
      <c r="N7293" t="s">
        <v>16099</v>
      </c>
      <c r="O7293" t="s">
        <v>39094</v>
      </c>
      <c r="P7293" t="s">
        <v>39095</v>
      </c>
      <c r="Q7293" t="s">
        <v>18180</v>
      </c>
    </row>
    <row r="7294" spans="12:17" x14ac:dyDescent="0.3">
      <c r="L7294">
        <v>7288</v>
      </c>
      <c r="M7294" t="s">
        <v>18182</v>
      </c>
      <c r="N7294" t="s">
        <v>16101</v>
      </c>
      <c r="O7294" t="s">
        <v>39096</v>
      </c>
      <c r="P7294" t="s">
        <v>39097</v>
      </c>
      <c r="Q7294" t="s">
        <v>18182</v>
      </c>
    </row>
    <row r="7295" spans="12:17" x14ac:dyDescent="0.3">
      <c r="L7295">
        <v>7289</v>
      </c>
      <c r="M7295" t="s">
        <v>18184</v>
      </c>
      <c r="N7295" t="s">
        <v>16103</v>
      </c>
      <c r="O7295" t="s">
        <v>39098</v>
      </c>
      <c r="P7295" t="s">
        <v>39099</v>
      </c>
      <c r="Q7295" t="s">
        <v>18184</v>
      </c>
    </row>
    <row r="7296" spans="12:17" x14ac:dyDescent="0.3">
      <c r="L7296">
        <v>7290</v>
      </c>
      <c r="M7296" t="s">
        <v>18186</v>
      </c>
      <c r="N7296" t="s">
        <v>16105</v>
      </c>
      <c r="O7296" t="s">
        <v>39100</v>
      </c>
      <c r="P7296" t="s">
        <v>39101</v>
      </c>
      <c r="Q7296" t="s">
        <v>18186</v>
      </c>
    </row>
    <row r="7297" spans="12:17" x14ac:dyDescent="0.3">
      <c r="L7297">
        <v>7291</v>
      </c>
      <c r="M7297" t="s">
        <v>18188</v>
      </c>
      <c r="N7297" t="s">
        <v>16107</v>
      </c>
      <c r="O7297" t="s">
        <v>39102</v>
      </c>
      <c r="P7297" t="s">
        <v>39103</v>
      </c>
      <c r="Q7297" t="s">
        <v>18188</v>
      </c>
    </row>
    <row r="7298" spans="12:17" x14ac:dyDescent="0.3">
      <c r="L7298">
        <v>7292</v>
      </c>
      <c r="M7298" t="s">
        <v>27266</v>
      </c>
      <c r="N7298" t="s">
        <v>16108</v>
      </c>
      <c r="O7298" t="s">
        <v>39104</v>
      </c>
      <c r="P7298" t="s">
        <v>39105</v>
      </c>
      <c r="Q7298" t="s">
        <v>27266</v>
      </c>
    </row>
    <row r="7299" spans="12:17" x14ac:dyDescent="0.3">
      <c r="L7299">
        <v>7293</v>
      </c>
      <c r="M7299" t="s">
        <v>27267</v>
      </c>
      <c r="N7299" t="s">
        <v>16109</v>
      </c>
      <c r="O7299" t="s">
        <v>39106</v>
      </c>
      <c r="P7299" t="s">
        <v>39107</v>
      </c>
      <c r="Q7299" t="s">
        <v>27267</v>
      </c>
    </row>
    <row r="7300" spans="12:17" x14ac:dyDescent="0.3">
      <c r="L7300">
        <v>7294</v>
      </c>
      <c r="M7300" t="s">
        <v>27268</v>
      </c>
      <c r="N7300" t="s">
        <v>16110</v>
      </c>
      <c r="O7300" t="s">
        <v>39108</v>
      </c>
      <c r="P7300" t="s">
        <v>39109</v>
      </c>
      <c r="Q7300" t="s">
        <v>27268</v>
      </c>
    </row>
    <row r="7301" spans="12:17" x14ac:dyDescent="0.3">
      <c r="L7301">
        <v>7295</v>
      </c>
      <c r="M7301" t="s">
        <v>18193</v>
      </c>
      <c r="N7301" t="s">
        <v>16112</v>
      </c>
      <c r="O7301" t="s">
        <v>39110</v>
      </c>
      <c r="P7301" t="s">
        <v>39111</v>
      </c>
      <c r="Q7301" t="s">
        <v>18193</v>
      </c>
    </row>
    <row r="7302" spans="12:17" x14ac:dyDescent="0.3">
      <c r="L7302">
        <v>7296</v>
      </c>
      <c r="M7302" t="s">
        <v>18195</v>
      </c>
      <c r="N7302" t="s">
        <v>16114</v>
      </c>
      <c r="O7302" t="s">
        <v>39112</v>
      </c>
      <c r="P7302" t="s">
        <v>39113</v>
      </c>
      <c r="Q7302" t="s">
        <v>18195</v>
      </c>
    </row>
    <row r="7303" spans="12:17" x14ac:dyDescent="0.3">
      <c r="L7303">
        <v>7297</v>
      </c>
      <c r="M7303" t="s">
        <v>18197</v>
      </c>
      <c r="N7303" t="s">
        <v>16116</v>
      </c>
      <c r="O7303" t="s">
        <v>39114</v>
      </c>
      <c r="P7303" t="s">
        <v>39115</v>
      </c>
      <c r="Q7303" t="s">
        <v>18197</v>
      </c>
    </row>
    <row r="7304" spans="12:17" x14ac:dyDescent="0.3">
      <c r="L7304">
        <v>7298</v>
      </c>
      <c r="M7304" t="s">
        <v>18199</v>
      </c>
      <c r="N7304" t="s">
        <v>16118</v>
      </c>
      <c r="O7304" t="s">
        <v>39116</v>
      </c>
      <c r="P7304" t="s">
        <v>39117</v>
      </c>
      <c r="Q7304" t="s">
        <v>18199</v>
      </c>
    </row>
    <row r="7305" spans="12:17" x14ac:dyDescent="0.3">
      <c r="L7305">
        <v>7299</v>
      </c>
      <c r="M7305" t="s">
        <v>18201</v>
      </c>
      <c r="N7305" t="s">
        <v>16120</v>
      </c>
      <c r="O7305" t="s">
        <v>39118</v>
      </c>
      <c r="P7305" t="s">
        <v>39119</v>
      </c>
      <c r="Q7305" t="s">
        <v>18201</v>
      </c>
    </row>
    <row r="7306" spans="12:17" x14ac:dyDescent="0.3">
      <c r="L7306">
        <v>7300</v>
      </c>
      <c r="M7306" t="s">
        <v>18203</v>
      </c>
      <c r="N7306" t="s">
        <v>16122</v>
      </c>
      <c r="O7306" t="s">
        <v>39120</v>
      </c>
      <c r="P7306" t="s">
        <v>39121</v>
      </c>
      <c r="Q7306" t="s">
        <v>18203</v>
      </c>
    </row>
    <row r="7307" spans="12:17" x14ac:dyDescent="0.3">
      <c r="L7307">
        <v>7301</v>
      </c>
      <c r="M7307" t="s">
        <v>18205</v>
      </c>
      <c r="N7307" t="s">
        <v>16124</v>
      </c>
      <c r="O7307" t="s">
        <v>39122</v>
      </c>
      <c r="P7307" t="s">
        <v>39123</v>
      </c>
      <c r="Q7307" t="s">
        <v>18205</v>
      </c>
    </row>
    <row r="7308" spans="12:17" x14ac:dyDescent="0.3">
      <c r="L7308">
        <v>7302</v>
      </c>
      <c r="M7308" t="s">
        <v>18207</v>
      </c>
      <c r="N7308" t="s">
        <v>16120</v>
      </c>
      <c r="O7308" t="s">
        <v>39124</v>
      </c>
      <c r="P7308" t="s">
        <v>39125</v>
      </c>
      <c r="Q7308" t="s">
        <v>18207</v>
      </c>
    </row>
    <row r="7309" spans="12:17" x14ac:dyDescent="0.3">
      <c r="L7309">
        <v>7303</v>
      </c>
      <c r="M7309" t="s">
        <v>18208</v>
      </c>
      <c r="N7309" t="s">
        <v>16122</v>
      </c>
      <c r="O7309" t="s">
        <v>39126</v>
      </c>
      <c r="P7309" t="s">
        <v>39127</v>
      </c>
      <c r="Q7309" t="s">
        <v>18208</v>
      </c>
    </row>
    <row r="7310" spans="12:17" x14ac:dyDescent="0.3">
      <c r="L7310">
        <v>7304</v>
      </c>
      <c r="M7310" t="s">
        <v>18209</v>
      </c>
      <c r="N7310" t="s">
        <v>16128</v>
      </c>
      <c r="O7310" t="s">
        <v>39128</v>
      </c>
      <c r="P7310" t="s">
        <v>39129</v>
      </c>
      <c r="Q7310" t="s">
        <v>18209</v>
      </c>
    </row>
    <row r="7311" spans="12:17" x14ac:dyDescent="0.3">
      <c r="L7311">
        <v>7305</v>
      </c>
      <c r="M7311" t="s">
        <v>18211</v>
      </c>
      <c r="N7311" t="s">
        <v>16130</v>
      </c>
      <c r="O7311" t="s">
        <v>39130</v>
      </c>
      <c r="P7311" t="s">
        <v>39131</v>
      </c>
      <c r="Q7311" t="s">
        <v>18211</v>
      </c>
    </row>
    <row r="7312" spans="12:17" x14ac:dyDescent="0.3">
      <c r="L7312">
        <v>7306</v>
      </c>
      <c r="M7312" t="s">
        <v>18213</v>
      </c>
      <c r="N7312" t="s">
        <v>16132</v>
      </c>
      <c r="O7312" t="s">
        <v>18215</v>
      </c>
      <c r="P7312" t="s">
        <v>39132</v>
      </c>
      <c r="Q7312" t="s">
        <v>18213</v>
      </c>
    </row>
    <row r="7313" spans="12:17" x14ac:dyDescent="0.3">
      <c r="L7313">
        <v>7307</v>
      </c>
      <c r="M7313" t="s">
        <v>18216</v>
      </c>
      <c r="N7313" t="s">
        <v>16135</v>
      </c>
      <c r="O7313" t="s">
        <v>18218</v>
      </c>
      <c r="P7313" t="s">
        <v>39133</v>
      </c>
      <c r="Q7313" t="s">
        <v>18216</v>
      </c>
    </row>
    <row r="7314" spans="12:17" x14ac:dyDescent="0.3">
      <c r="L7314">
        <v>7308</v>
      </c>
      <c r="M7314" t="s">
        <v>18219</v>
      </c>
      <c r="N7314" t="s">
        <v>16138</v>
      </c>
      <c r="O7314" t="s">
        <v>18221</v>
      </c>
      <c r="P7314" t="s">
        <v>39134</v>
      </c>
      <c r="Q7314" t="s">
        <v>18219</v>
      </c>
    </row>
    <row r="7315" spans="12:17" x14ac:dyDescent="0.3">
      <c r="L7315">
        <v>7309</v>
      </c>
      <c r="M7315" t="s">
        <v>18222</v>
      </c>
      <c r="N7315" t="s">
        <v>16141</v>
      </c>
      <c r="O7315" t="s">
        <v>18224</v>
      </c>
      <c r="P7315" t="s">
        <v>39135</v>
      </c>
      <c r="Q7315" t="s">
        <v>18222</v>
      </c>
    </row>
    <row r="7316" spans="12:17" x14ac:dyDescent="0.3">
      <c r="L7316">
        <v>7310</v>
      </c>
      <c r="M7316" t="s">
        <v>18225</v>
      </c>
      <c r="N7316" t="s">
        <v>16144</v>
      </c>
      <c r="O7316" t="s">
        <v>18227</v>
      </c>
      <c r="P7316" t="s">
        <v>39136</v>
      </c>
      <c r="Q7316" t="s">
        <v>18225</v>
      </c>
    </row>
    <row r="7317" spans="12:17" x14ac:dyDescent="0.3">
      <c r="L7317">
        <v>7311</v>
      </c>
      <c r="M7317" t="s">
        <v>18228</v>
      </c>
      <c r="N7317" t="s">
        <v>39137</v>
      </c>
      <c r="O7317" t="s">
        <v>39138</v>
      </c>
      <c r="P7317" t="s">
        <v>26377</v>
      </c>
      <c r="Q7317" t="s">
        <v>18228</v>
      </c>
    </row>
    <row r="7318" spans="12:17" x14ac:dyDescent="0.3">
      <c r="L7318">
        <v>7312</v>
      </c>
      <c r="M7318" t="s">
        <v>4139</v>
      </c>
      <c r="N7318" t="s">
        <v>28390</v>
      </c>
      <c r="O7318" t="s">
        <v>4140</v>
      </c>
      <c r="P7318" t="s">
        <v>39139</v>
      </c>
      <c r="Q7318" t="s">
        <v>4139</v>
      </c>
    </row>
    <row r="7319" spans="12:17" x14ac:dyDescent="0.3">
      <c r="L7319">
        <v>7313</v>
      </c>
      <c r="M7319" t="s">
        <v>4141</v>
      </c>
      <c r="N7319" t="s">
        <v>28392</v>
      </c>
      <c r="O7319" t="s">
        <v>4142</v>
      </c>
      <c r="P7319" t="s">
        <v>39140</v>
      </c>
      <c r="Q7319" t="s">
        <v>4141</v>
      </c>
    </row>
    <row r="7320" spans="12:17" x14ac:dyDescent="0.3">
      <c r="L7320">
        <v>7314</v>
      </c>
      <c r="M7320" t="s">
        <v>18233</v>
      </c>
      <c r="N7320" t="s">
        <v>16152</v>
      </c>
      <c r="O7320" t="s">
        <v>26378</v>
      </c>
      <c r="P7320" t="s">
        <v>39141</v>
      </c>
      <c r="Q7320" t="s">
        <v>18233</v>
      </c>
    </row>
    <row r="7321" spans="12:17" x14ac:dyDescent="0.3">
      <c r="L7321">
        <v>7315</v>
      </c>
      <c r="M7321" t="s">
        <v>18235</v>
      </c>
      <c r="N7321" t="s">
        <v>16154</v>
      </c>
      <c r="O7321" t="s">
        <v>26379</v>
      </c>
      <c r="P7321" t="s">
        <v>39142</v>
      </c>
      <c r="Q7321" t="s">
        <v>18235</v>
      </c>
    </row>
    <row r="7322" spans="12:17" x14ac:dyDescent="0.3">
      <c r="L7322">
        <v>7316</v>
      </c>
      <c r="M7322" t="s">
        <v>18237</v>
      </c>
      <c r="N7322" t="s">
        <v>16156</v>
      </c>
      <c r="O7322" t="s">
        <v>26380</v>
      </c>
      <c r="P7322" t="s">
        <v>39143</v>
      </c>
      <c r="Q7322" t="s">
        <v>18237</v>
      </c>
    </row>
    <row r="7323" spans="12:17" x14ac:dyDescent="0.3">
      <c r="L7323">
        <v>7317</v>
      </c>
      <c r="M7323" t="s">
        <v>18239</v>
      </c>
      <c r="N7323" t="s">
        <v>26315</v>
      </c>
      <c r="O7323" t="s">
        <v>18240</v>
      </c>
      <c r="P7323" t="s">
        <v>39144</v>
      </c>
      <c r="Q7323" t="s">
        <v>18239</v>
      </c>
    </row>
    <row r="7324" spans="12:17" x14ac:dyDescent="0.3">
      <c r="L7324">
        <v>7318</v>
      </c>
      <c r="M7324" t="s">
        <v>18241</v>
      </c>
      <c r="N7324" t="s">
        <v>26316</v>
      </c>
      <c r="O7324" t="s">
        <v>18242</v>
      </c>
      <c r="P7324" t="s">
        <v>39145</v>
      </c>
      <c r="Q7324" t="s">
        <v>18241</v>
      </c>
    </row>
    <row r="7325" spans="12:17" x14ac:dyDescent="0.3">
      <c r="L7325">
        <v>7319</v>
      </c>
      <c r="M7325" t="s">
        <v>18243</v>
      </c>
      <c r="N7325" t="s">
        <v>26317</v>
      </c>
      <c r="O7325" t="s">
        <v>18244</v>
      </c>
      <c r="P7325" t="s">
        <v>39146</v>
      </c>
      <c r="Q7325" t="s">
        <v>18243</v>
      </c>
    </row>
    <row r="7326" spans="12:17" x14ac:dyDescent="0.3">
      <c r="L7326">
        <v>7320</v>
      </c>
      <c r="M7326" t="s">
        <v>18245</v>
      </c>
      <c r="N7326" t="s">
        <v>16164</v>
      </c>
      <c r="O7326" t="s">
        <v>18247</v>
      </c>
      <c r="P7326" t="s">
        <v>39147</v>
      </c>
      <c r="Q7326" t="s">
        <v>18245</v>
      </c>
    </row>
    <row r="7327" spans="12:17" x14ac:dyDescent="0.3">
      <c r="L7327">
        <v>7321</v>
      </c>
      <c r="M7327" t="s">
        <v>18248</v>
      </c>
      <c r="N7327" t="s">
        <v>39148</v>
      </c>
      <c r="O7327" t="s">
        <v>18249</v>
      </c>
      <c r="P7327" t="s">
        <v>39149</v>
      </c>
      <c r="Q7327" t="s">
        <v>18248</v>
      </c>
    </row>
    <row r="7328" spans="12:17" x14ac:dyDescent="0.3">
      <c r="L7328">
        <v>7322</v>
      </c>
      <c r="M7328" t="s">
        <v>39150</v>
      </c>
      <c r="N7328" t="s">
        <v>39151</v>
      </c>
      <c r="O7328" t="s">
        <v>39152</v>
      </c>
      <c r="P7328" t="s">
        <v>39153</v>
      </c>
      <c r="Q7328" t="s">
        <v>39150</v>
      </c>
    </row>
    <row r="7329" spans="12:17" x14ac:dyDescent="0.3">
      <c r="L7329">
        <v>7323</v>
      </c>
      <c r="M7329" t="s">
        <v>18250</v>
      </c>
      <c r="N7329" t="s">
        <v>16169</v>
      </c>
      <c r="O7329" t="s">
        <v>18252</v>
      </c>
      <c r="P7329" t="s">
        <v>39154</v>
      </c>
      <c r="Q7329" t="s">
        <v>18250</v>
      </c>
    </row>
    <row r="7330" spans="12:17" x14ac:dyDescent="0.3">
      <c r="L7330">
        <v>7324</v>
      </c>
      <c r="M7330" t="s">
        <v>18253</v>
      </c>
      <c r="N7330" t="s">
        <v>16172</v>
      </c>
      <c r="O7330" t="s">
        <v>39155</v>
      </c>
      <c r="P7330" t="s">
        <v>39156</v>
      </c>
      <c r="Q7330" t="s">
        <v>18253</v>
      </c>
    </row>
    <row r="7331" spans="12:17" x14ac:dyDescent="0.3">
      <c r="L7331">
        <v>7325</v>
      </c>
      <c r="M7331" t="s">
        <v>18255</v>
      </c>
      <c r="N7331" t="s">
        <v>16174</v>
      </c>
      <c r="O7331" t="s">
        <v>39157</v>
      </c>
      <c r="P7331" t="s">
        <v>39158</v>
      </c>
      <c r="Q7331" t="s">
        <v>18255</v>
      </c>
    </row>
    <row r="7332" spans="12:17" x14ac:dyDescent="0.3">
      <c r="L7332">
        <v>7326</v>
      </c>
      <c r="M7332" t="s">
        <v>18257</v>
      </c>
      <c r="N7332" t="s">
        <v>16176</v>
      </c>
      <c r="O7332" t="s">
        <v>18259</v>
      </c>
      <c r="P7332" t="s">
        <v>39159</v>
      </c>
      <c r="Q7332" t="s">
        <v>18257</v>
      </c>
    </row>
    <row r="7333" spans="12:17" x14ac:dyDescent="0.3">
      <c r="L7333">
        <v>7327</v>
      </c>
      <c r="M7333" t="s">
        <v>18260</v>
      </c>
      <c r="N7333" t="s">
        <v>16179</v>
      </c>
      <c r="O7333" t="s">
        <v>18262</v>
      </c>
      <c r="P7333" t="s">
        <v>39160</v>
      </c>
      <c r="Q7333" t="s">
        <v>18260</v>
      </c>
    </row>
    <row r="7334" spans="12:17" x14ac:dyDescent="0.3">
      <c r="L7334">
        <v>7328</v>
      </c>
      <c r="M7334" t="s">
        <v>18263</v>
      </c>
      <c r="N7334" t="s">
        <v>16182</v>
      </c>
      <c r="O7334" t="s">
        <v>18265</v>
      </c>
      <c r="P7334" t="s">
        <v>39161</v>
      </c>
      <c r="Q7334" t="s">
        <v>18263</v>
      </c>
    </row>
    <row r="7335" spans="12:17" x14ac:dyDescent="0.3">
      <c r="L7335">
        <v>7329</v>
      </c>
      <c r="M7335" t="s">
        <v>4121</v>
      </c>
      <c r="N7335" t="s">
        <v>28415</v>
      </c>
      <c r="O7335" t="s">
        <v>4122</v>
      </c>
      <c r="P7335" t="s">
        <v>39162</v>
      </c>
      <c r="Q7335" t="s">
        <v>4121</v>
      </c>
    </row>
    <row r="7336" spans="12:17" x14ac:dyDescent="0.3">
      <c r="L7336">
        <v>7330</v>
      </c>
      <c r="M7336" t="s">
        <v>4123</v>
      </c>
      <c r="N7336" t="s">
        <v>28417</v>
      </c>
      <c r="O7336" t="s">
        <v>4124</v>
      </c>
      <c r="P7336" t="s">
        <v>39163</v>
      </c>
      <c r="Q7336" t="s">
        <v>4123</v>
      </c>
    </row>
    <row r="7337" spans="12:17" x14ac:dyDescent="0.3">
      <c r="L7337">
        <v>7331</v>
      </c>
      <c r="M7337" t="s">
        <v>4125</v>
      </c>
      <c r="N7337" t="s">
        <v>28419</v>
      </c>
      <c r="O7337" t="s">
        <v>4126</v>
      </c>
      <c r="P7337" t="s">
        <v>39164</v>
      </c>
      <c r="Q7337" t="s">
        <v>4125</v>
      </c>
    </row>
    <row r="7338" spans="12:17" x14ac:dyDescent="0.3">
      <c r="L7338">
        <v>7332</v>
      </c>
      <c r="M7338" t="s">
        <v>4127</v>
      </c>
      <c r="N7338" t="s">
        <v>28421</v>
      </c>
      <c r="O7338" t="s">
        <v>4128</v>
      </c>
      <c r="P7338" t="s">
        <v>39165</v>
      </c>
      <c r="Q7338" t="s">
        <v>4127</v>
      </c>
    </row>
    <row r="7339" spans="12:17" x14ac:dyDescent="0.3">
      <c r="L7339">
        <v>7333</v>
      </c>
      <c r="M7339" t="s">
        <v>4129</v>
      </c>
      <c r="N7339" t="s">
        <v>28423</v>
      </c>
      <c r="O7339" t="s">
        <v>4130</v>
      </c>
      <c r="P7339" t="s">
        <v>39166</v>
      </c>
      <c r="Q7339" t="s">
        <v>4129</v>
      </c>
    </row>
    <row r="7340" spans="12:17" x14ac:dyDescent="0.3">
      <c r="L7340">
        <v>7334</v>
      </c>
      <c r="M7340" t="s">
        <v>4131</v>
      </c>
      <c r="N7340" t="s">
        <v>28425</v>
      </c>
      <c r="O7340" t="s">
        <v>4132</v>
      </c>
      <c r="P7340" t="s">
        <v>39167</v>
      </c>
      <c r="Q7340" t="s">
        <v>4131</v>
      </c>
    </row>
    <row r="7341" spans="12:17" x14ac:dyDescent="0.3">
      <c r="L7341">
        <v>7335</v>
      </c>
      <c r="M7341" t="s">
        <v>4133</v>
      </c>
      <c r="N7341" t="s">
        <v>28427</v>
      </c>
      <c r="O7341" t="s">
        <v>4134</v>
      </c>
      <c r="P7341" t="s">
        <v>39168</v>
      </c>
      <c r="Q7341" t="s">
        <v>4133</v>
      </c>
    </row>
    <row r="7342" spans="12:17" x14ac:dyDescent="0.3">
      <c r="L7342">
        <v>7336</v>
      </c>
      <c r="M7342" t="s">
        <v>4135</v>
      </c>
      <c r="N7342" t="s">
        <v>28429</v>
      </c>
      <c r="O7342" t="s">
        <v>4136</v>
      </c>
      <c r="P7342" t="s">
        <v>39169</v>
      </c>
      <c r="Q7342" t="s">
        <v>4135</v>
      </c>
    </row>
    <row r="7343" spans="12:17" x14ac:dyDescent="0.3">
      <c r="L7343">
        <v>7337</v>
      </c>
      <c r="M7343" t="s">
        <v>4137</v>
      </c>
      <c r="N7343" t="s">
        <v>28431</v>
      </c>
      <c r="O7343" t="s">
        <v>4138</v>
      </c>
      <c r="P7343" t="s">
        <v>39170</v>
      </c>
      <c r="Q7343" t="s">
        <v>4137</v>
      </c>
    </row>
    <row r="7344" spans="12:17" x14ac:dyDescent="0.3">
      <c r="L7344">
        <v>7338</v>
      </c>
      <c r="M7344" t="s">
        <v>4139</v>
      </c>
      <c r="N7344" t="s">
        <v>28390</v>
      </c>
      <c r="O7344" t="s">
        <v>4140</v>
      </c>
      <c r="P7344" t="s">
        <v>39171</v>
      </c>
      <c r="Q7344" t="s">
        <v>4139</v>
      </c>
    </row>
    <row r="7345" spans="12:17" x14ac:dyDescent="0.3">
      <c r="L7345">
        <v>7339</v>
      </c>
      <c r="M7345" t="s">
        <v>4141</v>
      </c>
      <c r="N7345" t="s">
        <v>28392</v>
      </c>
      <c r="O7345" t="s">
        <v>4142</v>
      </c>
      <c r="P7345" t="s">
        <v>39172</v>
      </c>
      <c r="Q7345" t="s">
        <v>4141</v>
      </c>
    </row>
    <row r="7346" spans="12:17" x14ac:dyDescent="0.3">
      <c r="L7346">
        <v>7340</v>
      </c>
      <c r="M7346" t="s">
        <v>18266</v>
      </c>
      <c r="N7346" t="s">
        <v>16185</v>
      </c>
      <c r="O7346" t="s">
        <v>18268</v>
      </c>
      <c r="P7346" t="s">
        <v>39173</v>
      </c>
      <c r="Q7346" t="s">
        <v>18266</v>
      </c>
    </row>
    <row r="7347" spans="12:17" x14ac:dyDescent="0.3">
      <c r="L7347">
        <v>7341</v>
      </c>
      <c r="M7347" t="s">
        <v>18269</v>
      </c>
      <c r="N7347" t="s">
        <v>898</v>
      </c>
      <c r="O7347" t="s">
        <v>18271</v>
      </c>
      <c r="P7347" t="s">
        <v>39174</v>
      </c>
      <c r="Q7347" t="s">
        <v>18269</v>
      </c>
    </row>
    <row r="7348" spans="12:17" x14ac:dyDescent="0.3">
      <c r="L7348">
        <v>7342</v>
      </c>
      <c r="M7348" t="s">
        <v>18272</v>
      </c>
      <c r="N7348" t="s">
        <v>16190</v>
      </c>
      <c r="O7348" t="s">
        <v>18274</v>
      </c>
      <c r="P7348" t="s">
        <v>39175</v>
      </c>
      <c r="Q7348" t="s">
        <v>18272</v>
      </c>
    </row>
    <row r="7349" spans="12:17" x14ac:dyDescent="0.3">
      <c r="L7349">
        <v>7343</v>
      </c>
      <c r="M7349" t="s">
        <v>39176</v>
      </c>
      <c r="N7349" t="s">
        <v>16192</v>
      </c>
      <c r="O7349" t="s">
        <v>18276</v>
      </c>
      <c r="P7349" t="s">
        <v>39177</v>
      </c>
      <c r="Q7349" t="s">
        <v>39176</v>
      </c>
    </row>
    <row r="7350" spans="12:17" x14ac:dyDescent="0.3">
      <c r="L7350">
        <v>7344</v>
      </c>
      <c r="M7350" t="s">
        <v>18277</v>
      </c>
      <c r="N7350" t="s">
        <v>16195</v>
      </c>
      <c r="O7350" t="s">
        <v>18279</v>
      </c>
      <c r="P7350" t="s">
        <v>39178</v>
      </c>
      <c r="Q7350" t="s">
        <v>18277</v>
      </c>
    </row>
    <row r="7351" spans="12:17" x14ac:dyDescent="0.3">
      <c r="L7351">
        <v>7345</v>
      </c>
      <c r="M7351" t="s">
        <v>18280</v>
      </c>
      <c r="N7351" t="s">
        <v>16198</v>
      </c>
      <c r="O7351" t="s">
        <v>18282</v>
      </c>
      <c r="P7351" t="s">
        <v>39179</v>
      </c>
      <c r="Q7351" t="s">
        <v>18280</v>
      </c>
    </row>
    <row r="7352" spans="12:17" x14ac:dyDescent="0.3">
      <c r="L7352">
        <v>7346</v>
      </c>
      <c r="M7352" t="s">
        <v>18283</v>
      </c>
      <c r="N7352" t="s">
        <v>16201</v>
      </c>
      <c r="O7352" t="s">
        <v>18285</v>
      </c>
      <c r="P7352" t="s">
        <v>39180</v>
      </c>
      <c r="Q7352" t="s">
        <v>18283</v>
      </c>
    </row>
    <row r="7353" spans="12:17" x14ac:dyDescent="0.3">
      <c r="L7353">
        <v>7347</v>
      </c>
      <c r="M7353" t="s">
        <v>18286</v>
      </c>
      <c r="N7353" t="s">
        <v>16204</v>
      </c>
      <c r="O7353" t="s">
        <v>18288</v>
      </c>
      <c r="P7353" t="s">
        <v>39181</v>
      </c>
      <c r="Q7353" t="s">
        <v>18286</v>
      </c>
    </row>
    <row r="7354" spans="12:17" x14ac:dyDescent="0.3">
      <c r="L7354">
        <v>7348</v>
      </c>
      <c r="M7354" t="s">
        <v>18289</v>
      </c>
      <c r="N7354" t="s">
        <v>16207</v>
      </c>
      <c r="O7354" t="s">
        <v>18291</v>
      </c>
      <c r="P7354" t="s">
        <v>39182</v>
      </c>
      <c r="Q7354" t="s">
        <v>18289</v>
      </c>
    </row>
    <row r="7355" spans="12:17" x14ac:dyDescent="0.3">
      <c r="L7355">
        <v>7349</v>
      </c>
      <c r="M7355" t="s">
        <v>18229</v>
      </c>
      <c r="N7355" t="s">
        <v>16148</v>
      </c>
      <c r="O7355" t="s">
        <v>26384</v>
      </c>
      <c r="P7355" t="s">
        <v>39183</v>
      </c>
      <c r="Q7355" t="s">
        <v>18229</v>
      </c>
    </row>
    <row r="7356" spans="12:17" x14ac:dyDescent="0.3">
      <c r="L7356">
        <v>7350</v>
      </c>
      <c r="M7356" t="s">
        <v>18292</v>
      </c>
      <c r="N7356" t="s">
        <v>16210</v>
      </c>
      <c r="O7356" t="s">
        <v>18294</v>
      </c>
      <c r="P7356" t="s">
        <v>39184</v>
      </c>
      <c r="Q7356" t="s">
        <v>18292</v>
      </c>
    </row>
    <row r="7357" spans="12:17" x14ac:dyDescent="0.3">
      <c r="L7357">
        <v>7351</v>
      </c>
      <c r="M7357" t="s">
        <v>18295</v>
      </c>
      <c r="N7357" t="s">
        <v>16213</v>
      </c>
      <c r="O7357" t="s">
        <v>18297</v>
      </c>
      <c r="P7357" t="s">
        <v>39185</v>
      </c>
      <c r="Q7357" t="s">
        <v>18295</v>
      </c>
    </row>
    <row r="7358" spans="12:17" x14ac:dyDescent="0.3">
      <c r="L7358">
        <v>7352</v>
      </c>
      <c r="M7358" t="s">
        <v>18298</v>
      </c>
      <c r="N7358" t="s">
        <v>16216</v>
      </c>
      <c r="O7358" t="s">
        <v>18300</v>
      </c>
      <c r="P7358" t="s">
        <v>39186</v>
      </c>
      <c r="Q7358" t="s">
        <v>18298</v>
      </c>
    </row>
    <row r="7359" spans="12:17" x14ac:dyDescent="0.3">
      <c r="L7359">
        <v>7353</v>
      </c>
      <c r="M7359" t="s">
        <v>18301</v>
      </c>
      <c r="N7359" t="s">
        <v>16219</v>
      </c>
      <c r="O7359" t="s">
        <v>18303</v>
      </c>
      <c r="P7359" t="s">
        <v>39187</v>
      </c>
      <c r="Q7359" t="s">
        <v>18301</v>
      </c>
    </row>
    <row r="7360" spans="12:17" x14ac:dyDescent="0.3">
      <c r="L7360">
        <v>7354</v>
      </c>
      <c r="M7360" t="s">
        <v>18304</v>
      </c>
      <c r="N7360" t="s">
        <v>16222</v>
      </c>
      <c r="O7360" t="s">
        <v>18306</v>
      </c>
      <c r="P7360" t="s">
        <v>39188</v>
      </c>
      <c r="Q7360" t="s">
        <v>18304</v>
      </c>
    </row>
    <row r="7361" spans="12:17" x14ac:dyDescent="0.3">
      <c r="L7361">
        <v>7355</v>
      </c>
      <c r="M7361" t="s">
        <v>18307</v>
      </c>
      <c r="N7361" t="s">
        <v>16225</v>
      </c>
      <c r="O7361" t="s">
        <v>18309</v>
      </c>
      <c r="P7361" t="s">
        <v>39189</v>
      </c>
      <c r="Q7361" t="s">
        <v>18307</v>
      </c>
    </row>
    <row r="7362" spans="12:17" x14ac:dyDescent="0.3">
      <c r="L7362">
        <v>7356</v>
      </c>
      <c r="M7362" t="s">
        <v>18310</v>
      </c>
      <c r="N7362" t="s">
        <v>16228</v>
      </c>
      <c r="O7362" t="s">
        <v>18312</v>
      </c>
      <c r="P7362" t="s">
        <v>39190</v>
      </c>
      <c r="Q7362" t="s">
        <v>18310</v>
      </c>
    </row>
    <row r="7363" spans="12:17" x14ac:dyDescent="0.3">
      <c r="L7363">
        <v>7357</v>
      </c>
      <c r="M7363" t="s">
        <v>18313</v>
      </c>
      <c r="N7363" t="s">
        <v>16231</v>
      </c>
      <c r="O7363" t="s">
        <v>18315</v>
      </c>
      <c r="P7363" t="s">
        <v>39191</v>
      </c>
      <c r="Q7363" t="s">
        <v>18313</v>
      </c>
    </row>
    <row r="7364" spans="12:17" x14ac:dyDescent="0.3">
      <c r="L7364">
        <v>7358</v>
      </c>
      <c r="M7364" t="s">
        <v>18316</v>
      </c>
      <c r="N7364" t="s">
        <v>16234</v>
      </c>
      <c r="O7364" t="s">
        <v>18318</v>
      </c>
      <c r="P7364" t="s">
        <v>39192</v>
      </c>
      <c r="Q7364" t="s">
        <v>18316</v>
      </c>
    </row>
    <row r="7365" spans="12:17" x14ac:dyDescent="0.3">
      <c r="L7365">
        <v>7359</v>
      </c>
      <c r="M7365" t="s">
        <v>18319</v>
      </c>
      <c r="N7365" t="s">
        <v>16237</v>
      </c>
      <c r="O7365" t="s">
        <v>18321</v>
      </c>
      <c r="P7365" t="s">
        <v>39193</v>
      </c>
      <c r="Q7365" t="s">
        <v>18319</v>
      </c>
    </row>
    <row r="7366" spans="12:17" x14ac:dyDescent="0.3">
      <c r="L7366">
        <v>7360</v>
      </c>
      <c r="M7366" t="s">
        <v>18322</v>
      </c>
      <c r="N7366" t="s">
        <v>16240</v>
      </c>
      <c r="O7366" t="s">
        <v>18324</v>
      </c>
      <c r="P7366" t="s">
        <v>39194</v>
      </c>
      <c r="Q7366" t="s">
        <v>18322</v>
      </c>
    </row>
    <row r="7367" spans="12:17" x14ac:dyDescent="0.3">
      <c r="L7367">
        <v>7361</v>
      </c>
      <c r="M7367" t="s">
        <v>18325</v>
      </c>
      <c r="N7367" t="s">
        <v>16243</v>
      </c>
      <c r="O7367" t="s">
        <v>18327</v>
      </c>
      <c r="P7367" t="s">
        <v>39195</v>
      </c>
      <c r="Q7367" t="s">
        <v>18325</v>
      </c>
    </row>
    <row r="7368" spans="12:17" x14ac:dyDescent="0.3">
      <c r="L7368">
        <v>7362</v>
      </c>
      <c r="M7368" t="s">
        <v>18328</v>
      </c>
      <c r="N7368" t="s">
        <v>16246</v>
      </c>
      <c r="O7368" t="s">
        <v>18330</v>
      </c>
      <c r="P7368" t="s">
        <v>39196</v>
      </c>
      <c r="Q7368" t="s">
        <v>18328</v>
      </c>
    </row>
    <row r="7369" spans="12:17" x14ac:dyDescent="0.3">
      <c r="L7369">
        <v>7363</v>
      </c>
      <c r="M7369" t="s">
        <v>18331</v>
      </c>
      <c r="N7369" t="s">
        <v>16249</v>
      </c>
      <c r="O7369" t="s">
        <v>18333</v>
      </c>
      <c r="P7369" t="s">
        <v>39197</v>
      </c>
      <c r="Q7369" t="s">
        <v>18331</v>
      </c>
    </row>
    <row r="7370" spans="12:17" x14ac:dyDescent="0.3">
      <c r="L7370">
        <v>7364</v>
      </c>
      <c r="M7370" t="s">
        <v>18334</v>
      </c>
      <c r="N7370" t="s">
        <v>16252</v>
      </c>
      <c r="O7370" t="s">
        <v>18336</v>
      </c>
      <c r="P7370" t="s">
        <v>39198</v>
      </c>
      <c r="Q7370" t="s">
        <v>18334</v>
      </c>
    </row>
    <row r="7371" spans="12:17" x14ac:dyDescent="0.3">
      <c r="L7371">
        <v>7365</v>
      </c>
      <c r="M7371" t="s">
        <v>18337</v>
      </c>
      <c r="N7371" t="s">
        <v>16255</v>
      </c>
      <c r="O7371" t="s">
        <v>18339</v>
      </c>
      <c r="P7371" t="s">
        <v>39199</v>
      </c>
      <c r="Q7371" t="s">
        <v>18337</v>
      </c>
    </row>
    <row r="7372" spans="12:17" x14ac:dyDescent="0.3">
      <c r="L7372">
        <v>7366</v>
      </c>
      <c r="M7372" t="s">
        <v>18340</v>
      </c>
      <c r="N7372" t="s">
        <v>16258</v>
      </c>
      <c r="O7372" t="s">
        <v>18342</v>
      </c>
      <c r="P7372" t="s">
        <v>39200</v>
      </c>
      <c r="Q7372" t="s">
        <v>18340</v>
      </c>
    </row>
    <row r="7373" spans="12:17" x14ac:dyDescent="0.3">
      <c r="L7373">
        <v>7367</v>
      </c>
      <c r="M7373" t="s">
        <v>18343</v>
      </c>
      <c r="N7373" t="s">
        <v>16261</v>
      </c>
      <c r="O7373" t="s">
        <v>18345</v>
      </c>
      <c r="P7373" t="s">
        <v>39201</v>
      </c>
      <c r="Q7373" t="s">
        <v>18343</v>
      </c>
    </row>
    <row r="7374" spans="12:17" x14ac:dyDescent="0.3">
      <c r="L7374">
        <v>7368</v>
      </c>
      <c r="M7374" t="s">
        <v>18346</v>
      </c>
      <c r="N7374" t="s">
        <v>16264</v>
      </c>
      <c r="O7374" t="s">
        <v>18348</v>
      </c>
      <c r="P7374" t="s">
        <v>39202</v>
      </c>
      <c r="Q7374" t="s">
        <v>18346</v>
      </c>
    </row>
    <row r="7375" spans="12:17" x14ac:dyDescent="0.3">
      <c r="L7375">
        <v>7369</v>
      </c>
      <c r="M7375" t="s">
        <v>18349</v>
      </c>
      <c r="N7375" t="s">
        <v>16267</v>
      </c>
      <c r="O7375" t="s">
        <v>18351</v>
      </c>
      <c r="P7375" t="s">
        <v>39203</v>
      </c>
      <c r="Q7375" t="s">
        <v>18349</v>
      </c>
    </row>
    <row r="7376" spans="12:17" x14ac:dyDescent="0.3">
      <c r="L7376">
        <v>7370</v>
      </c>
      <c r="M7376" t="s">
        <v>18352</v>
      </c>
      <c r="N7376" t="s">
        <v>16270</v>
      </c>
      <c r="O7376" t="s">
        <v>18354</v>
      </c>
      <c r="P7376" t="s">
        <v>39204</v>
      </c>
      <c r="Q7376" t="s">
        <v>18352</v>
      </c>
    </row>
    <row r="7377" spans="12:17" x14ac:dyDescent="0.3">
      <c r="L7377">
        <v>7371</v>
      </c>
      <c r="M7377" t="s">
        <v>18355</v>
      </c>
      <c r="N7377" t="s">
        <v>16273</v>
      </c>
      <c r="O7377" t="s">
        <v>18357</v>
      </c>
      <c r="P7377" t="s">
        <v>39205</v>
      </c>
      <c r="Q7377" t="s">
        <v>18355</v>
      </c>
    </row>
    <row r="7378" spans="12:17" x14ac:dyDescent="0.3">
      <c r="L7378">
        <v>7372</v>
      </c>
      <c r="M7378" t="s">
        <v>18358</v>
      </c>
      <c r="N7378" t="s">
        <v>16276</v>
      </c>
      <c r="O7378" t="s">
        <v>18360</v>
      </c>
      <c r="P7378" t="s">
        <v>39206</v>
      </c>
      <c r="Q7378" t="s">
        <v>18358</v>
      </c>
    </row>
    <row r="7379" spans="12:17" x14ac:dyDescent="0.3">
      <c r="L7379">
        <v>7373</v>
      </c>
      <c r="M7379" t="s">
        <v>18361</v>
      </c>
      <c r="N7379" t="s">
        <v>16279</v>
      </c>
      <c r="O7379" t="s">
        <v>18363</v>
      </c>
      <c r="P7379" t="s">
        <v>39207</v>
      </c>
      <c r="Q7379" t="s">
        <v>18361</v>
      </c>
    </row>
    <row r="7380" spans="12:17" x14ac:dyDescent="0.3">
      <c r="L7380">
        <v>7374</v>
      </c>
      <c r="M7380" t="s">
        <v>18364</v>
      </c>
      <c r="N7380" t="s">
        <v>16282</v>
      </c>
      <c r="O7380" t="s">
        <v>18366</v>
      </c>
      <c r="P7380" t="s">
        <v>39208</v>
      </c>
      <c r="Q7380" t="s">
        <v>18364</v>
      </c>
    </row>
    <row r="7381" spans="12:17" x14ac:dyDescent="0.3">
      <c r="L7381">
        <v>7375</v>
      </c>
      <c r="M7381" t="s">
        <v>27269</v>
      </c>
      <c r="N7381" t="s">
        <v>16284</v>
      </c>
      <c r="O7381" t="s">
        <v>18368</v>
      </c>
      <c r="P7381" t="s">
        <v>39209</v>
      </c>
      <c r="Q7381" t="s">
        <v>27269</v>
      </c>
    </row>
    <row r="7382" spans="12:17" x14ac:dyDescent="0.3">
      <c r="L7382">
        <v>7376</v>
      </c>
      <c r="M7382" t="s">
        <v>27270</v>
      </c>
      <c r="N7382" t="s">
        <v>16286</v>
      </c>
      <c r="O7382" t="s">
        <v>18370</v>
      </c>
      <c r="P7382" t="s">
        <v>39210</v>
      </c>
      <c r="Q7382" t="s">
        <v>27270</v>
      </c>
    </row>
    <row r="7383" spans="12:17" x14ac:dyDescent="0.3">
      <c r="L7383">
        <v>7377</v>
      </c>
      <c r="M7383" t="s">
        <v>27271</v>
      </c>
      <c r="N7383" t="s">
        <v>16288</v>
      </c>
      <c r="O7383" t="s">
        <v>18372</v>
      </c>
      <c r="P7383" t="s">
        <v>39211</v>
      </c>
      <c r="Q7383" t="s">
        <v>27271</v>
      </c>
    </row>
    <row r="7384" spans="12:17" x14ac:dyDescent="0.3">
      <c r="L7384">
        <v>7378</v>
      </c>
      <c r="M7384" t="s">
        <v>18373</v>
      </c>
      <c r="N7384" t="s">
        <v>16291</v>
      </c>
      <c r="O7384" t="s">
        <v>18375</v>
      </c>
      <c r="P7384" t="s">
        <v>39212</v>
      </c>
      <c r="Q7384" t="s">
        <v>18373</v>
      </c>
    </row>
    <row r="7385" spans="12:17" x14ac:dyDescent="0.3">
      <c r="L7385">
        <v>7379</v>
      </c>
      <c r="M7385" t="s">
        <v>4121</v>
      </c>
      <c r="N7385" t="s">
        <v>28415</v>
      </c>
      <c r="O7385" t="s">
        <v>4122</v>
      </c>
      <c r="P7385" t="s">
        <v>39213</v>
      </c>
      <c r="Q7385" t="s">
        <v>4121</v>
      </c>
    </row>
    <row r="7386" spans="12:17" x14ac:dyDescent="0.3">
      <c r="L7386">
        <v>7380</v>
      </c>
      <c r="M7386" t="s">
        <v>4123</v>
      </c>
      <c r="N7386" t="s">
        <v>28417</v>
      </c>
      <c r="O7386" t="s">
        <v>4124</v>
      </c>
      <c r="P7386" t="s">
        <v>39214</v>
      </c>
      <c r="Q7386" t="s">
        <v>4123</v>
      </c>
    </row>
    <row r="7387" spans="12:17" x14ac:dyDescent="0.3">
      <c r="L7387">
        <v>7381</v>
      </c>
      <c r="M7387" t="s">
        <v>4125</v>
      </c>
      <c r="N7387" t="s">
        <v>28419</v>
      </c>
      <c r="O7387" t="s">
        <v>4126</v>
      </c>
      <c r="P7387" t="s">
        <v>39215</v>
      </c>
      <c r="Q7387" t="s">
        <v>4125</v>
      </c>
    </row>
    <row r="7388" spans="12:17" x14ac:dyDescent="0.3">
      <c r="L7388">
        <v>7382</v>
      </c>
      <c r="M7388" t="s">
        <v>4127</v>
      </c>
      <c r="N7388" t="s">
        <v>28421</v>
      </c>
      <c r="O7388" t="s">
        <v>4128</v>
      </c>
      <c r="P7388" t="s">
        <v>39216</v>
      </c>
      <c r="Q7388" t="s">
        <v>4127</v>
      </c>
    </row>
    <row r="7389" spans="12:17" x14ac:dyDescent="0.3">
      <c r="L7389">
        <v>7383</v>
      </c>
      <c r="M7389" t="s">
        <v>4129</v>
      </c>
      <c r="N7389" t="s">
        <v>28423</v>
      </c>
      <c r="O7389" t="s">
        <v>4130</v>
      </c>
      <c r="P7389" t="s">
        <v>39217</v>
      </c>
      <c r="Q7389" t="s">
        <v>4129</v>
      </c>
    </row>
    <row r="7390" spans="12:17" x14ac:dyDescent="0.3">
      <c r="L7390">
        <v>7384</v>
      </c>
      <c r="M7390" t="s">
        <v>4131</v>
      </c>
      <c r="N7390" t="s">
        <v>28425</v>
      </c>
      <c r="O7390" t="s">
        <v>4132</v>
      </c>
      <c r="P7390" t="s">
        <v>39218</v>
      </c>
      <c r="Q7390" t="s">
        <v>4131</v>
      </c>
    </row>
    <row r="7391" spans="12:17" x14ac:dyDescent="0.3">
      <c r="L7391">
        <v>7385</v>
      </c>
      <c r="M7391" t="s">
        <v>4133</v>
      </c>
      <c r="N7391" t="s">
        <v>28427</v>
      </c>
      <c r="O7391" t="s">
        <v>4134</v>
      </c>
      <c r="P7391" t="s">
        <v>39219</v>
      </c>
      <c r="Q7391" t="s">
        <v>4133</v>
      </c>
    </row>
    <row r="7392" spans="12:17" x14ac:dyDescent="0.3">
      <c r="L7392">
        <v>7386</v>
      </c>
      <c r="M7392" t="s">
        <v>4135</v>
      </c>
      <c r="N7392" t="s">
        <v>28429</v>
      </c>
      <c r="O7392" t="s">
        <v>4136</v>
      </c>
      <c r="P7392" t="s">
        <v>39220</v>
      </c>
      <c r="Q7392" t="s">
        <v>4135</v>
      </c>
    </row>
    <row r="7393" spans="12:17" x14ac:dyDescent="0.3">
      <c r="L7393">
        <v>7387</v>
      </c>
      <c r="M7393" t="s">
        <v>18382</v>
      </c>
      <c r="N7393" t="s">
        <v>16300</v>
      </c>
      <c r="O7393" t="s">
        <v>18384</v>
      </c>
      <c r="P7393" t="s">
        <v>39221</v>
      </c>
      <c r="Q7393" t="s">
        <v>18382</v>
      </c>
    </row>
    <row r="7394" spans="12:17" x14ac:dyDescent="0.3">
      <c r="L7394">
        <v>7388</v>
      </c>
      <c r="M7394" t="s">
        <v>18385</v>
      </c>
      <c r="N7394" t="s">
        <v>16130</v>
      </c>
      <c r="O7394" t="s">
        <v>39222</v>
      </c>
      <c r="P7394" t="s">
        <v>39223</v>
      </c>
      <c r="Q7394" t="s">
        <v>18385</v>
      </c>
    </row>
    <row r="7395" spans="12:17" x14ac:dyDescent="0.3">
      <c r="L7395">
        <v>7389</v>
      </c>
      <c r="M7395" t="s">
        <v>18386</v>
      </c>
      <c r="N7395" t="s">
        <v>16132</v>
      </c>
      <c r="O7395" t="s">
        <v>39224</v>
      </c>
      <c r="P7395" t="s">
        <v>39225</v>
      </c>
      <c r="Q7395" t="s">
        <v>18386</v>
      </c>
    </row>
    <row r="7396" spans="12:17" x14ac:dyDescent="0.3">
      <c r="L7396">
        <v>7390</v>
      </c>
      <c r="M7396" t="s">
        <v>18387</v>
      </c>
      <c r="N7396" t="s">
        <v>16135</v>
      </c>
      <c r="O7396" t="s">
        <v>39226</v>
      </c>
      <c r="P7396" t="s">
        <v>39227</v>
      </c>
      <c r="Q7396" t="s">
        <v>18387</v>
      </c>
    </row>
    <row r="7397" spans="12:17" x14ac:dyDescent="0.3">
      <c r="L7397">
        <v>7391</v>
      </c>
      <c r="M7397" t="s">
        <v>18388</v>
      </c>
      <c r="N7397" t="s">
        <v>16138</v>
      </c>
      <c r="O7397" t="s">
        <v>39228</v>
      </c>
      <c r="P7397" t="s">
        <v>39229</v>
      </c>
      <c r="Q7397" t="s">
        <v>18388</v>
      </c>
    </row>
    <row r="7398" spans="12:17" x14ac:dyDescent="0.3">
      <c r="L7398">
        <v>7392</v>
      </c>
      <c r="M7398" t="s">
        <v>18389</v>
      </c>
      <c r="N7398" t="s">
        <v>16141</v>
      </c>
      <c r="O7398" t="s">
        <v>39230</v>
      </c>
      <c r="P7398" t="s">
        <v>39231</v>
      </c>
      <c r="Q7398" t="s">
        <v>18389</v>
      </c>
    </row>
    <row r="7399" spans="12:17" x14ac:dyDescent="0.3">
      <c r="L7399">
        <v>7393</v>
      </c>
      <c r="M7399" t="s">
        <v>18390</v>
      </c>
      <c r="N7399" t="s">
        <v>16144</v>
      </c>
      <c r="O7399" t="s">
        <v>39232</v>
      </c>
      <c r="P7399" t="s">
        <v>39233</v>
      </c>
      <c r="Q7399" t="s">
        <v>18390</v>
      </c>
    </row>
    <row r="7400" spans="12:17" x14ac:dyDescent="0.3">
      <c r="L7400">
        <v>7394</v>
      </c>
      <c r="M7400" t="s">
        <v>18391</v>
      </c>
      <c r="N7400" t="s">
        <v>39137</v>
      </c>
      <c r="O7400" t="s">
        <v>39234</v>
      </c>
      <c r="P7400" t="s">
        <v>39235</v>
      </c>
      <c r="Q7400" t="s">
        <v>18391</v>
      </c>
    </row>
    <row r="7401" spans="12:17" x14ac:dyDescent="0.3">
      <c r="L7401">
        <v>7395</v>
      </c>
      <c r="M7401" t="s">
        <v>18393</v>
      </c>
      <c r="N7401" t="s">
        <v>16149</v>
      </c>
      <c r="O7401" t="s">
        <v>39236</v>
      </c>
      <c r="P7401" t="s">
        <v>39237</v>
      </c>
      <c r="Q7401" t="s">
        <v>18393</v>
      </c>
    </row>
    <row r="7402" spans="12:17" x14ac:dyDescent="0.3">
      <c r="L7402">
        <v>7396</v>
      </c>
      <c r="M7402" t="s">
        <v>18394</v>
      </c>
      <c r="N7402" t="s">
        <v>16150</v>
      </c>
      <c r="O7402" t="s">
        <v>39238</v>
      </c>
      <c r="P7402" t="s">
        <v>39239</v>
      </c>
      <c r="Q7402" t="s">
        <v>18394</v>
      </c>
    </row>
    <row r="7403" spans="12:17" x14ac:dyDescent="0.3">
      <c r="L7403">
        <v>7397</v>
      </c>
      <c r="M7403" t="s">
        <v>18395</v>
      </c>
      <c r="N7403" t="s">
        <v>16152</v>
      </c>
      <c r="O7403" t="s">
        <v>39240</v>
      </c>
      <c r="P7403" t="s">
        <v>39241</v>
      </c>
      <c r="Q7403" t="s">
        <v>18395</v>
      </c>
    </row>
    <row r="7404" spans="12:17" x14ac:dyDescent="0.3">
      <c r="L7404">
        <v>7398</v>
      </c>
      <c r="M7404" t="s">
        <v>18396</v>
      </c>
      <c r="N7404" t="s">
        <v>16154</v>
      </c>
      <c r="O7404" t="s">
        <v>39242</v>
      </c>
      <c r="P7404" t="s">
        <v>39243</v>
      </c>
      <c r="Q7404" t="s">
        <v>18396</v>
      </c>
    </row>
    <row r="7405" spans="12:17" x14ac:dyDescent="0.3">
      <c r="L7405">
        <v>7399</v>
      </c>
      <c r="M7405" t="s">
        <v>18397</v>
      </c>
      <c r="N7405" t="s">
        <v>16156</v>
      </c>
      <c r="O7405" t="s">
        <v>39244</v>
      </c>
      <c r="P7405" t="s">
        <v>39245</v>
      </c>
      <c r="Q7405" t="s">
        <v>18397</v>
      </c>
    </row>
    <row r="7406" spans="12:17" x14ac:dyDescent="0.3">
      <c r="L7406">
        <v>7400</v>
      </c>
      <c r="M7406" t="s">
        <v>18398</v>
      </c>
      <c r="N7406" t="s">
        <v>26315</v>
      </c>
      <c r="O7406" t="s">
        <v>39246</v>
      </c>
      <c r="P7406" t="s">
        <v>39247</v>
      </c>
      <c r="Q7406" t="s">
        <v>18398</v>
      </c>
    </row>
    <row r="7407" spans="12:17" x14ac:dyDescent="0.3">
      <c r="L7407">
        <v>7401</v>
      </c>
      <c r="M7407" t="s">
        <v>18399</v>
      </c>
      <c r="N7407" t="s">
        <v>26316</v>
      </c>
      <c r="O7407" t="s">
        <v>39248</v>
      </c>
      <c r="P7407" t="s">
        <v>39249</v>
      </c>
      <c r="Q7407" t="s">
        <v>18399</v>
      </c>
    </row>
    <row r="7408" spans="12:17" x14ac:dyDescent="0.3">
      <c r="L7408">
        <v>7402</v>
      </c>
      <c r="M7408" t="s">
        <v>18400</v>
      </c>
      <c r="N7408" t="s">
        <v>26317</v>
      </c>
      <c r="O7408" t="s">
        <v>39250</v>
      </c>
      <c r="P7408" t="s">
        <v>39251</v>
      </c>
      <c r="Q7408" t="s">
        <v>18400</v>
      </c>
    </row>
    <row r="7409" spans="12:17" x14ac:dyDescent="0.3">
      <c r="L7409">
        <v>7403</v>
      </c>
      <c r="M7409" t="s">
        <v>18401</v>
      </c>
      <c r="N7409" t="s">
        <v>16164</v>
      </c>
      <c r="O7409" t="s">
        <v>39252</v>
      </c>
      <c r="P7409" t="s">
        <v>39253</v>
      </c>
      <c r="Q7409" t="s">
        <v>18401</v>
      </c>
    </row>
    <row r="7410" spans="12:17" x14ac:dyDescent="0.3">
      <c r="L7410">
        <v>7404</v>
      </c>
      <c r="M7410" t="s">
        <v>18402</v>
      </c>
      <c r="N7410" t="s">
        <v>39148</v>
      </c>
      <c r="O7410" t="s">
        <v>39254</v>
      </c>
      <c r="P7410" t="s">
        <v>39255</v>
      </c>
      <c r="Q7410" t="s">
        <v>18402</v>
      </c>
    </row>
    <row r="7411" spans="12:17" x14ac:dyDescent="0.3">
      <c r="L7411">
        <v>7405</v>
      </c>
      <c r="M7411" t="s">
        <v>39256</v>
      </c>
      <c r="N7411" t="s">
        <v>39151</v>
      </c>
      <c r="O7411" t="s">
        <v>39257</v>
      </c>
      <c r="P7411" t="s">
        <v>39258</v>
      </c>
      <c r="Q7411" t="s">
        <v>39256</v>
      </c>
    </row>
    <row r="7412" spans="12:17" x14ac:dyDescent="0.3">
      <c r="L7412">
        <v>7406</v>
      </c>
      <c r="M7412" t="s">
        <v>18403</v>
      </c>
      <c r="N7412" t="s">
        <v>16169</v>
      </c>
      <c r="O7412" t="s">
        <v>39259</v>
      </c>
      <c r="P7412" t="s">
        <v>39260</v>
      </c>
      <c r="Q7412" t="s">
        <v>18403</v>
      </c>
    </row>
    <row r="7413" spans="12:17" x14ac:dyDescent="0.3">
      <c r="L7413">
        <v>7407</v>
      </c>
      <c r="M7413" t="s">
        <v>18404</v>
      </c>
      <c r="N7413" t="s">
        <v>16172</v>
      </c>
      <c r="O7413" t="s">
        <v>39261</v>
      </c>
      <c r="P7413" t="s">
        <v>39262</v>
      </c>
      <c r="Q7413" t="s">
        <v>18404</v>
      </c>
    </row>
    <row r="7414" spans="12:17" x14ac:dyDescent="0.3">
      <c r="L7414">
        <v>7408</v>
      </c>
      <c r="M7414" t="s">
        <v>18405</v>
      </c>
      <c r="N7414" t="s">
        <v>16174</v>
      </c>
      <c r="O7414" t="s">
        <v>39263</v>
      </c>
      <c r="P7414" t="s">
        <v>39264</v>
      </c>
      <c r="Q7414" t="s">
        <v>18405</v>
      </c>
    </row>
    <row r="7415" spans="12:17" x14ac:dyDescent="0.3">
      <c r="L7415">
        <v>7409</v>
      </c>
      <c r="M7415" t="s">
        <v>18406</v>
      </c>
      <c r="N7415" t="s">
        <v>16176</v>
      </c>
      <c r="O7415" t="s">
        <v>39265</v>
      </c>
      <c r="P7415" t="s">
        <v>39266</v>
      </c>
      <c r="Q7415" t="s">
        <v>18406</v>
      </c>
    </row>
    <row r="7416" spans="12:17" x14ac:dyDescent="0.3">
      <c r="L7416">
        <v>7410</v>
      </c>
      <c r="M7416" t="s">
        <v>18407</v>
      </c>
      <c r="N7416" t="s">
        <v>16179</v>
      </c>
      <c r="O7416" t="s">
        <v>39267</v>
      </c>
      <c r="P7416" t="s">
        <v>39268</v>
      </c>
      <c r="Q7416" t="s">
        <v>18407</v>
      </c>
    </row>
    <row r="7417" spans="12:17" x14ac:dyDescent="0.3">
      <c r="L7417">
        <v>7411</v>
      </c>
      <c r="M7417" t="s">
        <v>18408</v>
      </c>
      <c r="N7417" t="s">
        <v>16182</v>
      </c>
      <c r="O7417" t="s">
        <v>39269</v>
      </c>
      <c r="P7417" t="s">
        <v>39270</v>
      </c>
      <c r="Q7417" t="s">
        <v>18408</v>
      </c>
    </row>
    <row r="7418" spans="12:17" x14ac:dyDescent="0.3">
      <c r="L7418">
        <v>7412</v>
      </c>
      <c r="M7418" t="s">
        <v>4121</v>
      </c>
      <c r="N7418" t="s">
        <v>28415</v>
      </c>
      <c r="O7418" t="s">
        <v>4122</v>
      </c>
      <c r="P7418" t="s">
        <v>39271</v>
      </c>
      <c r="Q7418" t="s">
        <v>4121</v>
      </c>
    </row>
    <row r="7419" spans="12:17" x14ac:dyDescent="0.3">
      <c r="L7419">
        <v>7413</v>
      </c>
      <c r="M7419" t="s">
        <v>4123</v>
      </c>
      <c r="N7419" t="s">
        <v>28417</v>
      </c>
      <c r="O7419" t="s">
        <v>4124</v>
      </c>
      <c r="P7419" t="s">
        <v>39272</v>
      </c>
      <c r="Q7419" t="s">
        <v>4123</v>
      </c>
    </row>
    <row r="7420" spans="12:17" x14ac:dyDescent="0.3">
      <c r="L7420">
        <v>7414</v>
      </c>
      <c r="M7420" t="s">
        <v>4125</v>
      </c>
      <c r="N7420" t="s">
        <v>28419</v>
      </c>
      <c r="O7420" t="s">
        <v>4126</v>
      </c>
      <c r="P7420" t="s">
        <v>39273</v>
      </c>
      <c r="Q7420" t="s">
        <v>4125</v>
      </c>
    </row>
    <row r="7421" spans="12:17" x14ac:dyDescent="0.3">
      <c r="L7421">
        <v>7415</v>
      </c>
      <c r="M7421" t="s">
        <v>4127</v>
      </c>
      <c r="N7421" t="s">
        <v>28421</v>
      </c>
      <c r="O7421" t="s">
        <v>4128</v>
      </c>
      <c r="P7421" t="s">
        <v>39274</v>
      </c>
      <c r="Q7421" t="s">
        <v>4127</v>
      </c>
    </row>
    <row r="7422" spans="12:17" x14ac:dyDescent="0.3">
      <c r="L7422">
        <v>7416</v>
      </c>
      <c r="M7422" t="s">
        <v>4129</v>
      </c>
      <c r="N7422" t="s">
        <v>28423</v>
      </c>
      <c r="O7422" t="s">
        <v>4130</v>
      </c>
      <c r="P7422" t="s">
        <v>39275</v>
      </c>
      <c r="Q7422" t="s">
        <v>4129</v>
      </c>
    </row>
    <row r="7423" spans="12:17" x14ac:dyDescent="0.3">
      <c r="L7423">
        <v>7417</v>
      </c>
      <c r="M7423" t="s">
        <v>4131</v>
      </c>
      <c r="N7423" t="s">
        <v>28425</v>
      </c>
      <c r="O7423" t="s">
        <v>4132</v>
      </c>
      <c r="P7423" t="s">
        <v>39276</v>
      </c>
      <c r="Q7423" t="s">
        <v>4131</v>
      </c>
    </row>
    <row r="7424" spans="12:17" x14ac:dyDescent="0.3">
      <c r="L7424">
        <v>7418</v>
      </c>
      <c r="M7424" t="s">
        <v>4133</v>
      </c>
      <c r="N7424" t="s">
        <v>28427</v>
      </c>
      <c r="O7424" t="s">
        <v>4134</v>
      </c>
      <c r="P7424" t="s">
        <v>39277</v>
      </c>
      <c r="Q7424" t="s">
        <v>4133</v>
      </c>
    </row>
    <row r="7425" spans="12:17" x14ac:dyDescent="0.3">
      <c r="L7425">
        <v>7419</v>
      </c>
      <c r="M7425" t="s">
        <v>4135</v>
      </c>
      <c r="N7425" t="s">
        <v>28429</v>
      </c>
      <c r="O7425" t="s">
        <v>4136</v>
      </c>
      <c r="P7425" t="s">
        <v>39278</v>
      </c>
      <c r="Q7425" t="s">
        <v>4135</v>
      </c>
    </row>
    <row r="7426" spans="12:17" x14ac:dyDescent="0.3">
      <c r="L7426">
        <v>7420</v>
      </c>
      <c r="M7426" t="s">
        <v>4137</v>
      </c>
      <c r="N7426" t="s">
        <v>28431</v>
      </c>
      <c r="O7426" t="s">
        <v>4138</v>
      </c>
      <c r="P7426" t="s">
        <v>39279</v>
      </c>
      <c r="Q7426" t="s">
        <v>4137</v>
      </c>
    </row>
    <row r="7427" spans="12:17" x14ac:dyDescent="0.3">
      <c r="L7427">
        <v>7421</v>
      </c>
      <c r="M7427" t="s">
        <v>4139</v>
      </c>
      <c r="N7427" t="s">
        <v>28390</v>
      </c>
      <c r="O7427" t="s">
        <v>4140</v>
      </c>
      <c r="P7427" t="s">
        <v>39280</v>
      </c>
      <c r="Q7427" t="s">
        <v>4139</v>
      </c>
    </row>
    <row r="7428" spans="12:17" x14ac:dyDescent="0.3">
      <c r="L7428">
        <v>7422</v>
      </c>
      <c r="M7428" t="s">
        <v>4141</v>
      </c>
      <c r="N7428" t="s">
        <v>28392</v>
      </c>
      <c r="O7428" t="s">
        <v>4142</v>
      </c>
      <c r="P7428" t="s">
        <v>39281</v>
      </c>
      <c r="Q7428" t="s">
        <v>4141</v>
      </c>
    </row>
    <row r="7429" spans="12:17" x14ac:dyDescent="0.3">
      <c r="L7429">
        <v>7423</v>
      </c>
      <c r="M7429" t="s">
        <v>18409</v>
      </c>
      <c r="N7429" t="s">
        <v>16185</v>
      </c>
      <c r="O7429" t="s">
        <v>39282</v>
      </c>
      <c r="P7429" t="s">
        <v>39283</v>
      </c>
      <c r="Q7429" t="s">
        <v>18409</v>
      </c>
    </row>
    <row r="7430" spans="12:17" x14ac:dyDescent="0.3">
      <c r="L7430">
        <v>7424</v>
      </c>
      <c r="M7430" t="s">
        <v>18410</v>
      </c>
      <c r="N7430" t="s">
        <v>898</v>
      </c>
      <c r="O7430" t="s">
        <v>39284</v>
      </c>
      <c r="P7430" t="s">
        <v>39285</v>
      </c>
      <c r="Q7430" t="s">
        <v>18410</v>
      </c>
    </row>
    <row r="7431" spans="12:17" x14ac:dyDescent="0.3">
      <c r="L7431">
        <v>7425</v>
      </c>
      <c r="M7431" t="s">
        <v>18411</v>
      </c>
      <c r="N7431" t="s">
        <v>16190</v>
      </c>
      <c r="O7431" t="s">
        <v>39286</v>
      </c>
      <c r="P7431" t="s">
        <v>39287</v>
      </c>
      <c r="Q7431" t="s">
        <v>18411</v>
      </c>
    </row>
    <row r="7432" spans="12:17" x14ac:dyDescent="0.3">
      <c r="L7432">
        <v>7426</v>
      </c>
      <c r="M7432" t="s">
        <v>39288</v>
      </c>
      <c r="N7432" t="s">
        <v>16192</v>
      </c>
      <c r="O7432" t="s">
        <v>39289</v>
      </c>
      <c r="P7432" t="s">
        <v>39290</v>
      </c>
      <c r="Q7432" t="s">
        <v>39288</v>
      </c>
    </row>
    <row r="7433" spans="12:17" x14ac:dyDescent="0.3">
      <c r="L7433">
        <v>7427</v>
      </c>
      <c r="M7433" t="s">
        <v>18412</v>
      </c>
      <c r="N7433" t="s">
        <v>16195</v>
      </c>
      <c r="O7433" t="s">
        <v>39291</v>
      </c>
      <c r="P7433" t="s">
        <v>39292</v>
      </c>
      <c r="Q7433" t="s">
        <v>18412</v>
      </c>
    </row>
    <row r="7434" spans="12:17" x14ac:dyDescent="0.3">
      <c r="L7434">
        <v>7428</v>
      </c>
      <c r="M7434" t="s">
        <v>18413</v>
      </c>
      <c r="N7434" t="s">
        <v>16198</v>
      </c>
      <c r="O7434" t="s">
        <v>39293</v>
      </c>
      <c r="P7434" t="s">
        <v>39294</v>
      </c>
      <c r="Q7434" t="s">
        <v>18413</v>
      </c>
    </row>
    <row r="7435" spans="12:17" x14ac:dyDescent="0.3">
      <c r="L7435">
        <v>7429</v>
      </c>
      <c r="M7435" t="s">
        <v>18414</v>
      </c>
      <c r="N7435" t="s">
        <v>16201</v>
      </c>
      <c r="O7435" t="s">
        <v>39295</v>
      </c>
      <c r="P7435" t="s">
        <v>39296</v>
      </c>
      <c r="Q7435" t="s">
        <v>18414</v>
      </c>
    </row>
    <row r="7436" spans="12:17" x14ac:dyDescent="0.3">
      <c r="L7436">
        <v>7430</v>
      </c>
      <c r="M7436" t="s">
        <v>18415</v>
      </c>
      <c r="N7436" t="s">
        <v>16204</v>
      </c>
      <c r="O7436" t="s">
        <v>39297</v>
      </c>
      <c r="P7436" t="s">
        <v>39298</v>
      </c>
      <c r="Q7436" t="s">
        <v>18415</v>
      </c>
    </row>
    <row r="7437" spans="12:17" x14ac:dyDescent="0.3">
      <c r="L7437">
        <v>7431</v>
      </c>
      <c r="M7437" t="s">
        <v>18416</v>
      </c>
      <c r="N7437" t="s">
        <v>16207</v>
      </c>
      <c r="O7437" t="s">
        <v>39299</v>
      </c>
      <c r="P7437" t="s">
        <v>39300</v>
      </c>
      <c r="Q7437" t="s">
        <v>18416</v>
      </c>
    </row>
    <row r="7438" spans="12:17" x14ac:dyDescent="0.3">
      <c r="L7438">
        <v>7432</v>
      </c>
      <c r="M7438" t="s">
        <v>18392</v>
      </c>
      <c r="N7438" t="s">
        <v>16148</v>
      </c>
      <c r="O7438" t="s">
        <v>39301</v>
      </c>
      <c r="P7438" t="s">
        <v>39302</v>
      </c>
      <c r="Q7438" t="s">
        <v>18392</v>
      </c>
    </row>
    <row r="7439" spans="12:17" x14ac:dyDescent="0.3">
      <c r="L7439">
        <v>7433</v>
      </c>
      <c r="M7439" t="s">
        <v>18417</v>
      </c>
      <c r="N7439" t="s">
        <v>16210</v>
      </c>
      <c r="O7439" t="s">
        <v>39303</v>
      </c>
      <c r="P7439" t="s">
        <v>39304</v>
      </c>
      <c r="Q7439" t="s">
        <v>18417</v>
      </c>
    </row>
    <row r="7440" spans="12:17" x14ac:dyDescent="0.3">
      <c r="L7440">
        <v>7434</v>
      </c>
      <c r="M7440" t="s">
        <v>18418</v>
      </c>
      <c r="N7440" t="s">
        <v>16213</v>
      </c>
      <c r="O7440" t="s">
        <v>39305</v>
      </c>
      <c r="P7440" t="s">
        <v>39306</v>
      </c>
      <c r="Q7440" t="s">
        <v>18418</v>
      </c>
    </row>
    <row r="7441" spans="12:17" x14ac:dyDescent="0.3">
      <c r="L7441">
        <v>7435</v>
      </c>
      <c r="M7441" t="s">
        <v>18419</v>
      </c>
      <c r="N7441" t="s">
        <v>16216</v>
      </c>
      <c r="O7441" t="s">
        <v>39307</v>
      </c>
      <c r="P7441" t="s">
        <v>39308</v>
      </c>
      <c r="Q7441" t="s">
        <v>18419</v>
      </c>
    </row>
    <row r="7442" spans="12:17" x14ac:dyDescent="0.3">
      <c r="L7442">
        <v>7436</v>
      </c>
      <c r="M7442" t="s">
        <v>18420</v>
      </c>
      <c r="N7442" t="s">
        <v>16219</v>
      </c>
      <c r="O7442" t="s">
        <v>39309</v>
      </c>
      <c r="P7442" t="s">
        <v>39310</v>
      </c>
      <c r="Q7442" t="s">
        <v>18420</v>
      </c>
    </row>
    <row r="7443" spans="12:17" x14ac:dyDescent="0.3">
      <c r="L7443">
        <v>7437</v>
      </c>
      <c r="M7443" t="s">
        <v>18421</v>
      </c>
      <c r="N7443" t="s">
        <v>16222</v>
      </c>
      <c r="O7443" t="s">
        <v>39311</v>
      </c>
      <c r="P7443" t="s">
        <v>39312</v>
      </c>
      <c r="Q7443" t="s">
        <v>18421</v>
      </c>
    </row>
    <row r="7444" spans="12:17" x14ac:dyDescent="0.3">
      <c r="L7444">
        <v>7438</v>
      </c>
      <c r="M7444" t="s">
        <v>18422</v>
      </c>
      <c r="N7444" t="s">
        <v>16225</v>
      </c>
      <c r="O7444" t="s">
        <v>39313</v>
      </c>
      <c r="P7444" t="s">
        <v>39314</v>
      </c>
      <c r="Q7444" t="s">
        <v>18422</v>
      </c>
    </row>
    <row r="7445" spans="12:17" x14ac:dyDescent="0.3">
      <c r="L7445">
        <v>7439</v>
      </c>
      <c r="M7445" t="s">
        <v>18423</v>
      </c>
      <c r="N7445" t="s">
        <v>16228</v>
      </c>
      <c r="O7445" t="s">
        <v>39315</v>
      </c>
      <c r="P7445" t="s">
        <v>39316</v>
      </c>
      <c r="Q7445" t="s">
        <v>18423</v>
      </c>
    </row>
    <row r="7446" spans="12:17" x14ac:dyDescent="0.3">
      <c r="L7446">
        <v>7440</v>
      </c>
      <c r="M7446" t="s">
        <v>18424</v>
      </c>
      <c r="N7446" t="s">
        <v>16231</v>
      </c>
      <c r="O7446" t="s">
        <v>39317</v>
      </c>
      <c r="P7446" t="s">
        <v>39318</v>
      </c>
      <c r="Q7446" t="s">
        <v>18424</v>
      </c>
    </row>
    <row r="7447" spans="12:17" x14ac:dyDescent="0.3">
      <c r="L7447">
        <v>7441</v>
      </c>
      <c r="M7447" t="s">
        <v>18425</v>
      </c>
      <c r="N7447" t="s">
        <v>16234</v>
      </c>
      <c r="O7447" t="s">
        <v>39319</v>
      </c>
      <c r="P7447" t="s">
        <v>39320</v>
      </c>
      <c r="Q7447" t="s">
        <v>18425</v>
      </c>
    </row>
    <row r="7448" spans="12:17" x14ac:dyDescent="0.3">
      <c r="L7448">
        <v>7442</v>
      </c>
      <c r="M7448" t="s">
        <v>18426</v>
      </c>
      <c r="N7448" t="s">
        <v>16237</v>
      </c>
      <c r="O7448" t="s">
        <v>39321</v>
      </c>
      <c r="P7448" t="s">
        <v>39322</v>
      </c>
      <c r="Q7448" t="s">
        <v>18426</v>
      </c>
    </row>
    <row r="7449" spans="12:17" x14ac:dyDescent="0.3">
      <c r="L7449">
        <v>7443</v>
      </c>
      <c r="M7449" t="s">
        <v>18427</v>
      </c>
      <c r="N7449" t="s">
        <v>16240</v>
      </c>
      <c r="O7449" t="s">
        <v>39323</v>
      </c>
      <c r="P7449" t="s">
        <v>39324</v>
      </c>
      <c r="Q7449" t="s">
        <v>18427</v>
      </c>
    </row>
    <row r="7450" spans="12:17" x14ac:dyDescent="0.3">
      <c r="L7450">
        <v>7444</v>
      </c>
      <c r="M7450" t="s">
        <v>18428</v>
      </c>
      <c r="N7450" t="s">
        <v>16243</v>
      </c>
      <c r="O7450" t="s">
        <v>39325</v>
      </c>
      <c r="P7450" t="s">
        <v>39326</v>
      </c>
      <c r="Q7450" t="s">
        <v>18428</v>
      </c>
    </row>
    <row r="7451" spans="12:17" x14ac:dyDescent="0.3">
      <c r="L7451">
        <v>7445</v>
      </c>
      <c r="M7451" t="s">
        <v>18429</v>
      </c>
      <c r="N7451" t="s">
        <v>16246</v>
      </c>
      <c r="O7451" t="s">
        <v>39327</v>
      </c>
      <c r="P7451" t="s">
        <v>39328</v>
      </c>
      <c r="Q7451" t="s">
        <v>18429</v>
      </c>
    </row>
    <row r="7452" spans="12:17" x14ac:dyDescent="0.3">
      <c r="L7452">
        <v>7446</v>
      </c>
      <c r="M7452" t="s">
        <v>18430</v>
      </c>
      <c r="N7452" t="s">
        <v>16249</v>
      </c>
      <c r="O7452" t="s">
        <v>39329</v>
      </c>
      <c r="P7452" t="s">
        <v>39330</v>
      </c>
      <c r="Q7452" t="s">
        <v>18430</v>
      </c>
    </row>
    <row r="7453" spans="12:17" x14ac:dyDescent="0.3">
      <c r="L7453">
        <v>7447</v>
      </c>
      <c r="M7453" t="s">
        <v>18431</v>
      </c>
      <c r="N7453" t="s">
        <v>16252</v>
      </c>
      <c r="O7453" t="s">
        <v>39331</v>
      </c>
      <c r="P7453" t="s">
        <v>39332</v>
      </c>
      <c r="Q7453" t="s">
        <v>18431</v>
      </c>
    </row>
    <row r="7454" spans="12:17" x14ac:dyDescent="0.3">
      <c r="L7454">
        <v>7448</v>
      </c>
      <c r="M7454" t="s">
        <v>18432</v>
      </c>
      <c r="N7454" t="s">
        <v>16255</v>
      </c>
      <c r="O7454" t="s">
        <v>39333</v>
      </c>
      <c r="P7454" t="s">
        <v>39334</v>
      </c>
      <c r="Q7454" t="s">
        <v>18432</v>
      </c>
    </row>
    <row r="7455" spans="12:17" x14ac:dyDescent="0.3">
      <c r="L7455">
        <v>7449</v>
      </c>
      <c r="M7455" t="s">
        <v>18433</v>
      </c>
      <c r="N7455" t="s">
        <v>16258</v>
      </c>
      <c r="O7455" t="s">
        <v>39335</v>
      </c>
      <c r="P7455" t="s">
        <v>39336</v>
      </c>
      <c r="Q7455" t="s">
        <v>18433</v>
      </c>
    </row>
    <row r="7456" spans="12:17" x14ac:dyDescent="0.3">
      <c r="L7456">
        <v>7450</v>
      </c>
      <c r="M7456" t="s">
        <v>18434</v>
      </c>
      <c r="N7456" t="s">
        <v>16261</v>
      </c>
      <c r="O7456" t="s">
        <v>39337</v>
      </c>
      <c r="P7456" t="s">
        <v>39338</v>
      </c>
      <c r="Q7456" t="s">
        <v>18434</v>
      </c>
    </row>
    <row r="7457" spans="12:17" x14ac:dyDescent="0.3">
      <c r="L7457">
        <v>7451</v>
      </c>
      <c r="M7457" t="s">
        <v>18435</v>
      </c>
      <c r="N7457" t="s">
        <v>16264</v>
      </c>
      <c r="O7457" t="s">
        <v>39339</v>
      </c>
      <c r="P7457" t="s">
        <v>39340</v>
      </c>
      <c r="Q7457" t="s">
        <v>18435</v>
      </c>
    </row>
    <row r="7458" spans="12:17" x14ac:dyDescent="0.3">
      <c r="L7458">
        <v>7452</v>
      </c>
      <c r="M7458" t="s">
        <v>18436</v>
      </c>
      <c r="N7458" t="s">
        <v>16267</v>
      </c>
      <c r="O7458" t="s">
        <v>39341</v>
      </c>
      <c r="P7458" t="s">
        <v>39342</v>
      </c>
      <c r="Q7458" t="s">
        <v>18436</v>
      </c>
    </row>
    <row r="7459" spans="12:17" x14ac:dyDescent="0.3">
      <c r="L7459">
        <v>7453</v>
      </c>
      <c r="M7459" t="s">
        <v>18437</v>
      </c>
      <c r="N7459" t="s">
        <v>16270</v>
      </c>
      <c r="O7459" t="s">
        <v>39343</v>
      </c>
      <c r="P7459" t="s">
        <v>39344</v>
      </c>
      <c r="Q7459" t="s">
        <v>18437</v>
      </c>
    </row>
    <row r="7460" spans="12:17" x14ac:dyDescent="0.3">
      <c r="L7460">
        <v>7454</v>
      </c>
      <c r="M7460" t="s">
        <v>18438</v>
      </c>
      <c r="N7460" t="s">
        <v>16273</v>
      </c>
      <c r="O7460" t="s">
        <v>39345</v>
      </c>
      <c r="P7460" t="s">
        <v>39346</v>
      </c>
      <c r="Q7460" t="s">
        <v>18438</v>
      </c>
    </row>
    <row r="7461" spans="12:17" x14ac:dyDescent="0.3">
      <c r="L7461">
        <v>7455</v>
      </c>
      <c r="M7461" t="s">
        <v>18439</v>
      </c>
      <c r="N7461" t="s">
        <v>16276</v>
      </c>
      <c r="O7461" t="s">
        <v>39347</v>
      </c>
      <c r="P7461" t="s">
        <v>39348</v>
      </c>
      <c r="Q7461" t="s">
        <v>18439</v>
      </c>
    </row>
    <row r="7462" spans="12:17" x14ac:dyDescent="0.3">
      <c r="L7462">
        <v>7456</v>
      </c>
      <c r="M7462" t="s">
        <v>18440</v>
      </c>
      <c r="N7462" t="s">
        <v>16279</v>
      </c>
      <c r="O7462" t="s">
        <v>39349</v>
      </c>
      <c r="P7462" t="s">
        <v>39350</v>
      </c>
      <c r="Q7462" t="s">
        <v>18440</v>
      </c>
    </row>
    <row r="7463" spans="12:17" x14ac:dyDescent="0.3">
      <c r="L7463">
        <v>7457</v>
      </c>
      <c r="M7463" t="s">
        <v>18441</v>
      </c>
      <c r="N7463" t="s">
        <v>16282</v>
      </c>
      <c r="O7463" t="s">
        <v>39351</v>
      </c>
      <c r="P7463" t="s">
        <v>39352</v>
      </c>
      <c r="Q7463" t="s">
        <v>18441</v>
      </c>
    </row>
    <row r="7464" spans="12:17" x14ac:dyDescent="0.3">
      <c r="L7464">
        <v>7458</v>
      </c>
      <c r="M7464" t="s">
        <v>27272</v>
      </c>
      <c r="N7464" t="s">
        <v>16284</v>
      </c>
      <c r="O7464" t="s">
        <v>39353</v>
      </c>
      <c r="P7464" t="s">
        <v>39354</v>
      </c>
      <c r="Q7464" t="s">
        <v>27272</v>
      </c>
    </row>
    <row r="7465" spans="12:17" x14ac:dyDescent="0.3">
      <c r="L7465">
        <v>7459</v>
      </c>
      <c r="M7465" t="s">
        <v>27273</v>
      </c>
      <c r="N7465" t="s">
        <v>16286</v>
      </c>
      <c r="O7465" t="s">
        <v>39355</v>
      </c>
      <c r="P7465" t="s">
        <v>39356</v>
      </c>
      <c r="Q7465" t="s">
        <v>27273</v>
      </c>
    </row>
    <row r="7466" spans="12:17" x14ac:dyDescent="0.3">
      <c r="L7466">
        <v>7460</v>
      </c>
      <c r="M7466" t="s">
        <v>27274</v>
      </c>
      <c r="N7466" t="s">
        <v>16288</v>
      </c>
      <c r="O7466" t="s">
        <v>39357</v>
      </c>
      <c r="P7466" t="s">
        <v>39358</v>
      </c>
      <c r="Q7466" t="s">
        <v>27274</v>
      </c>
    </row>
    <row r="7467" spans="12:17" x14ac:dyDescent="0.3">
      <c r="L7467">
        <v>7461</v>
      </c>
      <c r="M7467" t="s">
        <v>18442</v>
      </c>
      <c r="N7467" t="s">
        <v>16291</v>
      </c>
      <c r="O7467" t="s">
        <v>39359</v>
      </c>
      <c r="P7467" t="s">
        <v>39360</v>
      </c>
      <c r="Q7467" t="s">
        <v>18442</v>
      </c>
    </row>
    <row r="7468" spans="12:17" x14ac:dyDescent="0.3">
      <c r="L7468">
        <v>7462</v>
      </c>
      <c r="M7468" t="s">
        <v>18443</v>
      </c>
      <c r="N7468" t="s">
        <v>16293</v>
      </c>
      <c r="O7468" t="s">
        <v>39361</v>
      </c>
      <c r="P7468" t="s">
        <v>39362</v>
      </c>
      <c r="Q7468" t="s">
        <v>18443</v>
      </c>
    </row>
    <row r="7469" spans="12:17" x14ac:dyDescent="0.3">
      <c r="L7469">
        <v>7463</v>
      </c>
      <c r="M7469" t="s">
        <v>18444</v>
      </c>
      <c r="N7469" t="s">
        <v>16294</v>
      </c>
      <c r="O7469" t="s">
        <v>39363</v>
      </c>
      <c r="P7469" t="s">
        <v>39364</v>
      </c>
      <c r="Q7469" t="s">
        <v>18444</v>
      </c>
    </row>
    <row r="7470" spans="12:17" x14ac:dyDescent="0.3">
      <c r="L7470">
        <v>7464</v>
      </c>
      <c r="M7470" t="s">
        <v>18445</v>
      </c>
      <c r="N7470" t="s">
        <v>16295</v>
      </c>
      <c r="O7470" t="s">
        <v>39365</v>
      </c>
      <c r="P7470" t="s">
        <v>39366</v>
      </c>
      <c r="Q7470" t="s">
        <v>18445</v>
      </c>
    </row>
    <row r="7471" spans="12:17" x14ac:dyDescent="0.3">
      <c r="L7471">
        <v>7465</v>
      </c>
      <c r="M7471" t="s">
        <v>18446</v>
      </c>
      <c r="N7471" t="s">
        <v>16296</v>
      </c>
      <c r="O7471" t="s">
        <v>39367</v>
      </c>
      <c r="P7471" t="s">
        <v>39368</v>
      </c>
      <c r="Q7471" t="s">
        <v>18446</v>
      </c>
    </row>
    <row r="7472" spans="12:17" x14ac:dyDescent="0.3">
      <c r="L7472">
        <v>7466</v>
      </c>
      <c r="M7472" t="s">
        <v>18447</v>
      </c>
      <c r="N7472" t="s">
        <v>16297</v>
      </c>
      <c r="O7472" t="s">
        <v>39369</v>
      </c>
      <c r="P7472" t="s">
        <v>39370</v>
      </c>
      <c r="Q7472" t="s">
        <v>18447</v>
      </c>
    </row>
    <row r="7473" spans="12:17" x14ac:dyDescent="0.3">
      <c r="L7473">
        <v>7467</v>
      </c>
      <c r="M7473" t="s">
        <v>18448</v>
      </c>
      <c r="N7473" t="s">
        <v>16298</v>
      </c>
      <c r="O7473" t="s">
        <v>39371</v>
      </c>
      <c r="P7473" t="s">
        <v>39372</v>
      </c>
      <c r="Q7473" t="s">
        <v>18448</v>
      </c>
    </row>
    <row r="7474" spans="12:17" x14ac:dyDescent="0.3">
      <c r="L7474">
        <v>7468</v>
      </c>
      <c r="M7474" t="s">
        <v>18449</v>
      </c>
      <c r="N7474" t="s">
        <v>16296</v>
      </c>
      <c r="O7474" t="s">
        <v>39373</v>
      </c>
      <c r="P7474" t="s">
        <v>39374</v>
      </c>
      <c r="Q7474" t="s">
        <v>18449</v>
      </c>
    </row>
    <row r="7475" spans="12:17" x14ac:dyDescent="0.3">
      <c r="L7475">
        <v>7469</v>
      </c>
      <c r="M7475" t="s">
        <v>18450</v>
      </c>
      <c r="N7475" t="s">
        <v>16297</v>
      </c>
      <c r="O7475" t="s">
        <v>39375</v>
      </c>
      <c r="P7475" t="s">
        <v>39376</v>
      </c>
      <c r="Q7475" t="s">
        <v>18450</v>
      </c>
    </row>
    <row r="7476" spans="12:17" x14ac:dyDescent="0.3">
      <c r="L7476">
        <v>7470</v>
      </c>
      <c r="M7476" t="s">
        <v>18451</v>
      </c>
      <c r="N7476" t="s">
        <v>16300</v>
      </c>
      <c r="O7476" t="s">
        <v>39377</v>
      </c>
      <c r="P7476" t="s">
        <v>39378</v>
      </c>
      <c r="Q7476" t="s">
        <v>18451</v>
      </c>
    </row>
    <row r="7477" spans="12:17" x14ac:dyDescent="0.3">
      <c r="L7477">
        <v>7471</v>
      </c>
      <c r="M7477" t="s">
        <v>18452</v>
      </c>
      <c r="N7477" t="s">
        <v>16370</v>
      </c>
      <c r="O7477" t="s">
        <v>39379</v>
      </c>
      <c r="P7477" t="s">
        <v>39380</v>
      </c>
      <c r="Q7477" t="s">
        <v>18452</v>
      </c>
    </row>
    <row r="7478" spans="12:17" x14ac:dyDescent="0.3">
      <c r="L7478">
        <v>7472</v>
      </c>
      <c r="M7478" t="s">
        <v>18454</v>
      </c>
      <c r="N7478" t="s">
        <v>16372</v>
      </c>
      <c r="O7478" t="s">
        <v>18456</v>
      </c>
      <c r="P7478" t="s">
        <v>39381</v>
      </c>
      <c r="Q7478" t="s">
        <v>18454</v>
      </c>
    </row>
    <row r="7479" spans="12:17" x14ac:dyDescent="0.3">
      <c r="L7479">
        <v>7473</v>
      </c>
      <c r="M7479" t="s">
        <v>18457</v>
      </c>
      <c r="N7479" t="s">
        <v>16375</v>
      </c>
      <c r="O7479" t="s">
        <v>18459</v>
      </c>
      <c r="P7479" t="s">
        <v>39382</v>
      </c>
      <c r="Q7479" t="s">
        <v>18457</v>
      </c>
    </row>
    <row r="7480" spans="12:17" x14ac:dyDescent="0.3">
      <c r="L7480">
        <v>7474</v>
      </c>
      <c r="M7480" t="s">
        <v>18460</v>
      </c>
      <c r="N7480" t="s">
        <v>16378</v>
      </c>
      <c r="O7480" t="s">
        <v>18462</v>
      </c>
      <c r="P7480" t="s">
        <v>39383</v>
      </c>
      <c r="Q7480" t="s">
        <v>18460</v>
      </c>
    </row>
    <row r="7481" spans="12:17" x14ac:dyDescent="0.3">
      <c r="L7481">
        <v>7475</v>
      </c>
      <c r="M7481" t="s">
        <v>18463</v>
      </c>
      <c r="N7481" t="s">
        <v>16381</v>
      </c>
      <c r="O7481" t="s">
        <v>18465</v>
      </c>
      <c r="P7481" t="s">
        <v>39384</v>
      </c>
      <c r="Q7481" t="s">
        <v>18463</v>
      </c>
    </row>
    <row r="7482" spans="12:17" x14ac:dyDescent="0.3">
      <c r="L7482">
        <v>7476</v>
      </c>
      <c r="M7482" t="s">
        <v>18466</v>
      </c>
      <c r="N7482" t="s">
        <v>16384</v>
      </c>
      <c r="O7482" t="s">
        <v>18468</v>
      </c>
      <c r="P7482" t="s">
        <v>39385</v>
      </c>
      <c r="Q7482" t="s">
        <v>18466</v>
      </c>
    </row>
    <row r="7483" spans="12:17" x14ac:dyDescent="0.3">
      <c r="L7483">
        <v>7477</v>
      </c>
      <c r="M7483" t="s">
        <v>18469</v>
      </c>
      <c r="N7483" t="s">
        <v>39386</v>
      </c>
      <c r="O7483" t="s">
        <v>39387</v>
      </c>
      <c r="P7483" t="s">
        <v>26385</v>
      </c>
      <c r="Q7483" t="s">
        <v>18469</v>
      </c>
    </row>
    <row r="7484" spans="12:17" x14ac:dyDescent="0.3">
      <c r="L7484">
        <v>7478</v>
      </c>
      <c r="M7484" t="s">
        <v>18472</v>
      </c>
      <c r="N7484" t="s">
        <v>16390</v>
      </c>
      <c r="O7484" t="s">
        <v>26387</v>
      </c>
      <c r="P7484" t="s">
        <v>39388</v>
      </c>
      <c r="Q7484" t="s">
        <v>18472</v>
      </c>
    </row>
    <row r="7485" spans="12:17" x14ac:dyDescent="0.3">
      <c r="L7485">
        <v>7479</v>
      </c>
      <c r="M7485" t="s">
        <v>18474</v>
      </c>
      <c r="N7485" t="s">
        <v>16392</v>
      </c>
      <c r="O7485" t="s">
        <v>26388</v>
      </c>
      <c r="P7485" t="s">
        <v>39389</v>
      </c>
      <c r="Q7485" t="s">
        <v>18474</v>
      </c>
    </row>
    <row r="7486" spans="12:17" x14ac:dyDescent="0.3">
      <c r="L7486">
        <v>7480</v>
      </c>
      <c r="M7486" t="s">
        <v>18476</v>
      </c>
      <c r="N7486" t="s">
        <v>16394</v>
      </c>
      <c r="O7486" t="s">
        <v>26389</v>
      </c>
      <c r="P7486" t="s">
        <v>39390</v>
      </c>
      <c r="Q7486" t="s">
        <v>18476</v>
      </c>
    </row>
    <row r="7487" spans="12:17" x14ac:dyDescent="0.3">
      <c r="L7487">
        <v>7481</v>
      </c>
      <c r="M7487" t="s">
        <v>18478</v>
      </c>
      <c r="N7487" t="s">
        <v>16396</v>
      </c>
      <c r="O7487" t="s">
        <v>26390</v>
      </c>
      <c r="P7487" t="s">
        <v>39391</v>
      </c>
      <c r="Q7487" t="s">
        <v>18478</v>
      </c>
    </row>
    <row r="7488" spans="12:17" x14ac:dyDescent="0.3">
      <c r="L7488">
        <v>7482</v>
      </c>
      <c r="M7488" t="s">
        <v>18480</v>
      </c>
      <c r="N7488" t="s">
        <v>16398</v>
      </c>
      <c r="O7488" t="s">
        <v>26391</v>
      </c>
      <c r="P7488" t="s">
        <v>39392</v>
      </c>
      <c r="Q7488" t="s">
        <v>18480</v>
      </c>
    </row>
    <row r="7489" spans="12:17" x14ac:dyDescent="0.3">
      <c r="L7489">
        <v>7483</v>
      </c>
      <c r="M7489" t="s">
        <v>18482</v>
      </c>
      <c r="N7489" t="s">
        <v>26326</v>
      </c>
      <c r="O7489" t="s">
        <v>18483</v>
      </c>
      <c r="P7489" t="s">
        <v>39393</v>
      </c>
      <c r="Q7489" t="s">
        <v>18482</v>
      </c>
    </row>
    <row r="7490" spans="12:17" x14ac:dyDescent="0.3">
      <c r="L7490">
        <v>7484</v>
      </c>
      <c r="M7490" t="s">
        <v>18484</v>
      </c>
      <c r="N7490" t="s">
        <v>26327</v>
      </c>
      <c r="O7490" t="s">
        <v>18485</v>
      </c>
      <c r="P7490" t="s">
        <v>39394</v>
      </c>
      <c r="Q7490" t="s">
        <v>18484</v>
      </c>
    </row>
    <row r="7491" spans="12:17" x14ac:dyDescent="0.3">
      <c r="L7491">
        <v>7485</v>
      </c>
      <c r="M7491" t="s">
        <v>18486</v>
      </c>
      <c r="N7491" t="s">
        <v>26328</v>
      </c>
      <c r="O7491" t="s">
        <v>18487</v>
      </c>
      <c r="P7491" t="s">
        <v>39395</v>
      </c>
      <c r="Q7491" t="s">
        <v>18486</v>
      </c>
    </row>
    <row r="7492" spans="12:17" x14ac:dyDescent="0.3">
      <c r="L7492">
        <v>7486</v>
      </c>
      <c r="M7492" t="s">
        <v>18488</v>
      </c>
      <c r="N7492" t="s">
        <v>16406</v>
      </c>
      <c r="O7492" t="s">
        <v>18490</v>
      </c>
      <c r="P7492" t="s">
        <v>39396</v>
      </c>
      <c r="Q7492" t="s">
        <v>18488</v>
      </c>
    </row>
    <row r="7493" spans="12:17" x14ac:dyDescent="0.3">
      <c r="L7493">
        <v>7487</v>
      </c>
      <c r="M7493" t="s">
        <v>18491</v>
      </c>
      <c r="N7493" t="s">
        <v>39397</v>
      </c>
      <c r="O7493" t="s">
        <v>18492</v>
      </c>
      <c r="P7493" t="s">
        <v>39398</v>
      </c>
      <c r="Q7493" t="s">
        <v>18491</v>
      </c>
    </row>
    <row r="7494" spans="12:17" x14ac:dyDescent="0.3">
      <c r="L7494">
        <v>7488</v>
      </c>
      <c r="M7494" t="s">
        <v>39399</v>
      </c>
      <c r="N7494" t="s">
        <v>39400</v>
      </c>
      <c r="O7494" t="s">
        <v>39401</v>
      </c>
      <c r="P7494" t="s">
        <v>39402</v>
      </c>
      <c r="Q7494" t="s">
        <v>39399</v>
      </c>
    </row>
    <row r="7495" spans="12:17" x14ac:dyDescent="0.3">
      <c r="L7495">
        <v>7489</v>
      </c>
      <c r="M7495" t="s">
        <v>18493</v>
      </c>
      <c r="N7495" t="s">
        <v>16411</v>
      </c>
      <c r="O7495" t="s">
        <v>18495</v>
      </c>
      <c r="P7495" t="s">
        <v>39403</v>
      </c>
      <c r="Q7495" t="s">
        <v>18493</v>
      </c>
    </row>
    <row r="7496" spans="12:17" x14ac:dyDescent="0.3">
      <c r="L7496">
        <v>7490</v>
      </c>
      <c r="M7496" t="s">
        <v>18496</v>
      </c>
      <c r="N7496" t="s">
        <v>16414</v>
      </c>
      <c r="O7496" t="s">
        <v>39404</v>
      </c>
      <c r="P7496" t="s">
        <v>39405</v>
      </c>
      <c r="Q7496" t="s">
        <v>18496</v>
      </c>
    </row>
    <row r="7497" spans="12:17" x14ac:dyDescent="0.3">
      <c r="L7497">
        <v>7491</v>
      </c>
      <c r="M7497" t="s">
        <v>18498</v>
      </c>
      <c r="N7497" t="s">
        <v>16416</v>
      </c>
      <c r="O7497" t="s">
        <v>39406</v>
      </c>
      <c r="P7497" t="s">
        <v>39407</v>
      </c>
      <c r="Q7497" t="s">
        <v>18498</v>
      </c>
    </row>
    <row r="7498" spans="12:17" x14ac:dyDescent="0.3">
      <c r="L7498">
        <v>7492</v>
      </c>
      <c r="M7498" t="s">
        <v>18500</v>
      </c>
      <c r="N7498" t="s">
        <v>16418</v>
      </c>
      <c r="O7498" t="s">
        <v>18502</v>
      </c>
      <c r="P7498" t="s">
        <v>39408</v>
      </c>
      <c r="Q7498" t="s">
        <v>18500</v>
      </c>
    </row>
    <row r="7499" spans="12:17" x14ac:dyDescent="0.3">
      <c r="L7499">
        <v>7493</v>
      </c>
      <c r="M7499" t="s">
        <v>18503</v>
      </c>
      <c r="N7499" t="s">
        <v>16421</v>
      </c>
      <c r="O7499" t="s">
        <v>18505</v>
      </c>
      <c r="P7499" t="s">
        <v>39409</v>
      </c>
      <c r="Q7499" t="s">
        <v>18503</v>
      </c>
    </row>
    <row r="7500" spans="12:17" x14ac:dyDescent="0.3">
      <c r="L7500">
        <v>7494</v>
      </c>
      <c r="M7500" t="s">
        <v>18506</v>
      </c>
      <c r="N7500" t="s">
        <v>16424</v>
      </c>
      <c r="O7500" t="s">
        <v>18508</v>
      </c>
      <c r="P7500" t="s">
        <v>39410</v>
      </c>
      <c r="Q7500" t="s">
        <v>18506</v>
      </c>
    </row>
    <row r="7501" spans="12:17" x14ac:dyDescent="0.3">
      <c r="L7501">
        <v>7495</v>
      </c>
      <c r="M7501" t="s">
        <v>18509</v>
      </c>
      <c r="N7501" t="s">
        <v>16427</v>
      </c>
      <c r="O7501" t="s">
        <v>18511</v>
      </c>
      <c r="P7501" t="s">
        <v>39411</v>
      </c>
      <c r="Q7501" t="s">
        <v>18509</v>
      </c>
    </row>
    <row r="7502" spans="12:17" x14ac:dyDescent="0.3">
      <c r="L7502">
        <v>7496</v>
      </c>
      <c r="M7502" t="s">
        <v>18512</v>
      </c>
      <c r="N7502" t="s">
        <v>16430</v>
      </c>
      <c r="O7502" t="s">
        <v>18514</v>
      </c>
      <c r="P7502" t="s">
        <v>39412</v>
      </c>
      <c r="Q7502" t="s">
        <v>18512</v>
      </c>
    </row>
    <row r="7503" spans="12:17" x14ac:dyDescent="0.3">
      <c r="L7503">
        <v>7497</v>
      </c>
      <c r="M7503" t="s">
        <v>18515</v>
      </c>
      <c r="N7503" t="s">
        <v>16433</v>
      </c>
      <c r="O7503" t="s">
        <v>18517</v>
      </c>
      <c r="P7503" t="s">
        <v>39413</v>
      </c>
      <c r="Q7503" t="s">
        <v>18515</v>
      </c>
    </row>
    <row r="7504" spans="12:17" x14ac:dyDescent="0.3">
      <c r="L7504">
        <v>7498</v>
      </c>
      <c r="M7504" t="s">
        <v>18518</v>
      </c>
      <c r="N7504" t="s">
        <v>16436</v>
      </c>
      <c r="O7504" t="s">
        <v>18520</v>
      </c>
      <c r="P7504" t="s">
        <v>39414</v>
      </c>
      <c r="Q7504" t="s">
        <v>18518</v>
      </c>
    </row>
    <row r="7505" spans="12:17" x14ac:dyDescent="0.3">
      <c r="L7505">
        <v>7499</v>
      </c>
      <c r="M7505" t="s">
        <v>18521</v>
      </c>
      <c r="N7505" t="s">
        <v>16439</v>
      </c>
      <c r="O7505" t="s">
        <v>18523</v>
      </c>
      <c r="P7505" t="s">
        <v>39415</v>
      </c>
      <c r="Q7505" t="s">
        <v>18521</v>
      </c>
    </row>
    <row r="7506" spans="12:17" x14ac:dyDescent="0.3">
      <c r="L7506">
        <v>7500</v>
      </c>
      <c r="M7506" t="s">
        <v>18524</v>
      </c>
      <c r="N7506" t="s">
        <v>16442</v>
      </c>
      <c r="O7506" t="s">
        <v>18526</v>
      </c>
      <c r="P7506" t="s">
        <v>39416</v>
      </c>
      <c r="Q7506" t="s">
        <v>18524</v>
      </c>
    </row>
    <row r="7507" spans="12:17" x14ac:dyDescent="0.3">
      <c r="L7507">
        <v>7501</v>
      </c>
      <c r="M7507" t="s">
        <v>18527</v>
      </c>
      <c r="N7507" t="s">
        <v>16445</v>
      </c>
      <c r="O7507" t="s">
        <v>18529</v>
      </c>
      <c r="P7507" t="s">
        <v>39417</v>
      </c>
      <c r="Q7507" t="s">
        <v>18527</v>
      </c>
    </row>
    <row r="7508" spans="12:17" x14ac:dyDescent="0.3">
      <c r="L7508">
        <v>7502</v>
      </c>
      <c r="M7508" t="s">
        <v>18530</v>
      </c>
      <c r="N7508" t="s">
        <v>16448</v>
      </c>
      <c r="O7508" t="s">
        <v>18532</v>
      </c>
      <c r="P7508" t="s">
        <v>39418</v>
      </c>
      <c r="Q7508" t="s">
        <v>18530</v>
      </c>
    </row>
    <row r="7509" spans="12:17" x14ac:dyDescent="0.3">
      <c r="L7509">
        <v>7503</v>
      </c>
      <c r="M7509" t="s">
        <v>18533</v>
      </c>
      <c r="N7509" t="s">
        <v>16451</v>
      </c>
      <c r="O7509" t="s">
        <v>18535</v>
      </c>
      <c r="P7509" t="s">
        <v>39419</v>
      </c>
      <c r="Q7509" t="s">
        <v>18533</v>
      </c>
    </row>
    <row r="7510" spans="12:17" x14ac:dyDescent="0.3">
      <c r="L7510">
        <v>7504</v>
      </c>
      <c r="M7510" t="s">
        <v>18536</v>
      </c>
      <c r="N7510" t="s">
        <v>16454</v>
      </c>
      <c r="O7510" t="s">
        <v>18538</v>
      </c>
      <c r="P7510" t="s">
        <v>39420</v>
      </c>
      <c r="Q7510" t="s">
        <v>18536</v>
      </c>
    </row>
    <row r="7511" spans="12:17" x14ac:dyDescent="0.3">
      <c r="L7511">
        <v>7505</v>
      </c>
      <c r="M7511" t="s">
        <v>18539</v>
      </c>
      <c r="N7511" t="s">
        <v>16457</v>
      </c>
      <c r="O7511" t="s">
        <v>18541</v>
      </c>
      <c r="P7511" t="s">
        <v>39421</v>
      </c>
      <c r="Q7511" t="s">
        <v>18539</v>
      </c>
    </row>
    <row r="7512" spans="12:17" x14ac:dyDescent="0.3">
      <c r="L7512">
        <v>7506</v>
      </c>
      <c r="M7512" t="s">
        <v>18542</v>
      </c>
      <c r="N7512" t="s">
        <v>16460</v>
      </c>
      <c r="O7512" t="s">
        <v>18544</v>
      </c>
      <c r="P7512" t="s">
        <v>39422</v>
      </c>
      <c r="Q7512" t="s">
        <v>18542</v>
      </c>
    </row>
    <row r="7513" spans="12:17" x14ac:dyDescent="0.3">
      <c r="L7513">
        <v>7507</v>
      </c>
      <c r="M7513" t="s">
        <v>18545</v>
      </c>
      <c r="N7513" t="s">
        <v>16463</v>
      </c>
      <c r="O7513" t="s">
        <v>18547</v>
      </c>
      <c r="P7513" t="s">
        <v>39423</v>
      </c>
      <c r="Q7513" t="s">
        <v>18545</v>
      </c>
    </row>
    <row r="7514" spans="12:17" x14ac:dyDescent="0.3">
      <c r="L7514">
        <v>7508</v>
      </c>
      <c r="M7514" t="s">
        <v>18548</v>
      </c>
      <c r="N7514" t="s">
        <v>16466</v>
      </c>
      <c r="O7514" t="s">
        <v>18550</v>
      </c>
      <c r="P7514" t="s">
        <v>39424</v>
      </c>
      <c r="Q7514" t="s">
        <v>18548</v>
      </c>
    </row>
    <row r="7515" spans="12:17" x14ac:dyDescent="0.3">
      <c r="L7515">
        <v>7509</v>
      </c>
      <c r="M7515" t="s">
        <v>39425</v>
      </c>
      <c r="N7515" t="s">
        <v>16468</v>
      </c>
      <c r="O7515" t="s">
        <v>18552</v>
      </c>
      <c r="P7515" t="s">
        <v>39426</v>
      </c>
      <c r="Q7515" t="s">
        <v>39425</v>
      </c>
    </row>
    <row r="7516" spans="12:17" x14ac:dyDescent="0.3">
      <c r="L7516">
        <v>7510</v>
      </c>
      <c r="M7516" t="s">
        <v>18553</v>
      </c>
      <c r="N7516" t="s">
        <v>16471</v>
      </c>
      <c r="O7516" t="s">
        <v>18555</v>
      </c>
      <c r="P7516" t="s">
        <v>39427</v>
      </c>
      <c r="Q7516" t="s">
        <v>18553</v>
      </c>
    </row>
    <row r="7517" spans="12:17" x14ac:dyDescent="0.3">
      <c r="L7517">
        <v>7511</v>
      </c>
      <c r="M7517" t="s">
        <v>18556</v>
      </c>
      <c r="N7517" t="s">
        <v>16474</v>
      </c>
      <c r="O7517" t="s">
        <v>18558</v>
      </c>
      <c r="P7517" t="s">
        <v>39428</v>
      </c>
      <c r="Q7517" t="s">
        <v>18556</v>
      </c>
    </row>
    <row r="7518" spans="12:17" x14ac:dyDescent="0.3">
      <c r="L7518">
        <v>7512</v>
      </c>
      <c r="M7518" t="s">
        <v>18559</v>
      </c>
      <c r="N7518" t="s">
        <v>16477</v>
      </c>
      <c r="O7518" t="s">
        <v>18561</v>
      </c>
      <c r="P7518" t="s">
        <v>39429</v>
      </c>
      <c r="Q7518" t="s">
        <v>18559</v>
      </c>
    </row>
    <row r="7519" spans="12:17" x14ac:dyDescent="0.3">
      <c r="L7519">
        <v>7513</v>
      </c>
      <c r="M7519" t="s">
        <v>18562</v>
      </c>
      <c r="N7519" t="s">
        <v>16480</v>
      </c>
      <c r="O7519" t="s">
        <v>18564</v>
      </c>
      <c r="P7519" t="s">
        <v>39430</v>
      </c>
      <c r="Q7519" t="s">
        <v>18562</v>
      </c>
    </row>
    <row r="7520" spans="12:17" x14ac:dyDescent="0.3">
      <c r="L7520">
        <v>7514</v>
      </c>
      <c r="M7520" t="s">
        <v>18565</v>
      </c>
      <c r="N7520" t="s">
        <v>16483</v>
      </c>
      <c r="O7520" t="s">
        <v>18567</v>
      </c>
      <c r="P7520" t="s">
        <v>39431</v>
      </c>
      <c r="Q7520" t="s">
        <v>18565</v>
      </c>
    </row>
    <row r="7521" spans="12:17" x14ac:dyDescent="0.3">
      <c r="L7521">
        <v>7515</v>
      </c>
      <c r="M7521" t="s">
        <v>18470</v>
      </c>
      <c r="N7521" t="s">
        <v>16388</v>
      </c>
      <c r="O7521" t="s">
        <v>26395</v>
      </c>
      <c r="P7521" t="s">
        <v>39432</v>
      </c>
      <c r="Q7521" t="s">
        <v>18470</v>
      </c>
    </row>
    <row r="7522" spans="12:17" x14ac:dyDescent="0.3">
      <c r="L7522">
        <v>7516</v>
      </c>
      <c r="M7522" t="s">
        <v>18568</v>
      </c>
      <c r="N7522" t="s">
        <v>16486</v>
      </c>
      <c r="O7522" t="s">
        <v>18570</v>
      </c>
      <c r="P7522" t="s">
        <v>39433</v>
      </c>
      <c r="Q7522" t="s">
        <v>18568</v>
      </c>
    </row>
    <row r="7523" spans="12:17" x14ac:dyDescent="0.3">
      <c r="L7523">
        <v>7517</v>
      </c>
      <c r="M7523" t="s">
        <v>18571</v>
      </c>
      <c r="N7523" t="s">
        <v>16489</v>
      </c>
      <c r="O7523" t="s">
        <v>18573</v>
      </c>
      <c r="P7523" t="s">
        <v>39434</v>
      </c>
      <c r="Q7523" t="s">
        <v>18571</v>
      </c>
    </row>
    <row r="7524" spans="12:17" x14ac:dyDescent="0.3">
      <c r="L7524">
        <v>7518</v>
      </c>
      <c r="M7524" t="s">
        <v>18574</v>
      </c>
      <c r="N7524" t="s">
        <v>16492</v>
      </c>
      <c r="O7524" t="s">
        <v>18576</v>
      </c>
      <c r="P7524" t="s">
        <v>39435</v>
      </c>
      <c r="Q7524" t="s">
        <v>18574</v>
      </c>
    </row>
    <row r="7525" spans="12:17" x14ac:dyDescent="0.3">
      <c r="L7525">
        <v>7519</v>
      </c>
      <c r="M7525" t="s">
        <v>18577</v>
      </c>
      <c r="N7525" t="s">
        <v>16495</v>
      </c>
      <c r="O7525" t="s">
        <v>18579</v>
      </c>
      <c r="P7525" t="s">
        <v>39436</v>
      </c>
      <c r="Q7525" t="s">
        <v>18577</v>
      </c>
    </row>
    <row r="7526" spans="12:17" x14ac:dyDescent="0.3">
      <c r="L7526">
        <v>7520</v>
      </c>
      <c r="M7526" t="s">
        <v>18580</v>
      </c>
      <c r="N7526" t="s">
        <v>16498</v>
      </c>
      <c r="O7526" t="s">
        <v>18582</v>
      </c>
      <c r="P7526" t="s">
        <v>39437</v>
      </c>
      <c r="Q7526" t="s">
        <v>18580</v>
      </c>
    </row>
    <row r="7527" spans="12:17" x14ac:dyDescent="0.3">
      <c r="L7527">
        <v>7521</v>
      </c>
      <c r="M7527" t="s">
        <v>18583</v>
      </c>
      <c r="N7527" t="s">
        <v>16501</v>
      </c>
      <c r="O7527" t="s">
        <v>18585</v>
      </c>
      <c r="P7527" t="s">
        <v>39438</v>
      </c>
      <c r="Q7527" t="s">
        <v>18583</v>
      </c>
    </row>
    <row r="7528" spans="12:17" x14ac:dyDescent="0.3">
      <c r="L7528">
        <v>7522</v>
      </c>
      <c r="M7528" t="s">
        <v>18586</v>
      </c>
      <c r="N7528" t="s">
        <v>16504</v>
      </c>
      <c r="O7528" t="s">
        <v>18588</v>
      </c>
      <c r="P7528" t="s">
        <v>39439</v>
      </c>
      <c r="Q7528" t="s">
        <v>18586</v>
      </c>
    </row>
    <row r="7529" spans="12:17" x14ac:dyDescent="0.3">
      <c r="L7529">
        <v>7523</v>
      </c>
      <c r="M7529" t="s">
        <v>18589</v>
      </c>
      <c r="N7529" t="s">
        <v>16507</v>
      </c>
      <c r="O7529" t="s">
        <v>18591</v>
      </c>
      <c r="P7529" t="s">
        <v>39440</v>
      </c>
      <c r="Q7529" t="s">
        <v>18589</v>
      </c>
    </row>
    <row r="7530" spans="12:17" x14ac:dyDescent="0.3">
      <c r="L7530">
        <v>7524</v>
      </c>
      <c r="M7530" t="s">
        <v>18592</v>
      </c>
      <c r="N7530" t="s">
        <v>16510</v>
      </c>
      <c r="O7530" t="s">
        <v>18594</v>
      </c>
      <c r="P7530" t="s">
        <v>39441</v>
      </c>
      <c r="Q7530" t="s">
        <v>18592</v>
      </c>
    </row>
    <row r="7531" spans="12:17" x14ac:dyDescent="0.3">
      <c r="L7531">
        <v>7525</v>
      </c>
      <c r="M7531" t="s">
        <v>18595</v>
      </c>
      <c r="N7531" t="s">
        <v>16513</v>
      </c>
      <c r="O7531" t="s">
        <v>18597</v>
      </c>
      <c r="P7531" t="s">
        <v>39442</v>
      </c>
      <c r="Q7531" t="s">
        <v>18595</v>
      </c>
    </row>
    <row r="7532" spans="12:17" x14ac:dyDescent="0.3">
      <c r="L7532">
        <v>7526</v>
      </c>
      <c r="M7532" t="s">
        <v>18598</v>
      </c>
      <c r="N7532" t="s">
        <v>16516</v>
      </c>
      <c r="O7532" t="s">
        <v>18600</v>
      </c>
      <c r="P7532" t="s">
        <v>39443</v>
      </c>
      <c r="Q7532" t="s">
        <v>18598</v>
      </c>
    </row>
    <row r="7533" spans="12:17" x14ac:dyDescent="0.3">
      <c r="L7533">
        <v>7527</v>
      </c>
      <c r="M7533" t="s">
        <v>18601</v>
      </c>
      <c r="N7533" t="s">
        <v>16519</v>
      </c>
      <c r="O7533" t="s">
        <v>18603</v>
      </c>
      <c r="P7533" t="s">
        <v>39444</v>
      </c>
      <c r="Q7533" t="s">
        <v>18601</v>
      </c>
    </row>
    <row r="7534" spans="12:17" x14ac:dyDescent="0.3">
      <c r="L7534">
        <v>7528</v>
      </c>
      <c r="M7534" t="s">
        <v>18604</v>
      </c>
      <c r="N7534" t="s">
        <v>16522</v>
      </c>
      <c r="O7534" t="s">
        <v>18606</v>
      </c>
      <c r="P7534" t="s">
        <v>39445</v>
      </c>
      <c r="Q7534" t="s">
        <v>18604</v>
      </c>
    </row>
    <row r="7535" spans="12:17" x14ac:dyDescent="0.3">
      <c r="L7535">
        <v>7529</v>
      </c>
      <c r="M7535" t="s">
        <v>18607</v>
      </c>
      <c r="N7535" t="s">
        <v>16525</v>
      </c>
      <c r="O7535" t="s">
        <v>18609</v>
      </c>
      <c r="P7535" t="s">
        <v>39446</v>
      </c>
      <c r="Q7535" t="s">
        <v>18607</v>
      </c>
    </row>
    <row r="7536" spans="12:17" x14ac:dyDescent="0.3">
      <c r="L7536">
        <v>7530</v>
      </c>
      <c r="M7536" t="s">
        <v>18610</v>
      </c>
      <c r="N7536" t="s">
        <v>16528</v>
      </c>
      <c r="O7536" t="s">
        <v>18612</v>
      </c>
      <c r="P7536" t="s">
        <v>39447</v>
      </c>
      <c r="Q7536" t="s">
        <v>18610</v>
      </c>
    </row>
    <row r="7537" spans="12:17" x14ac:dyDescent="0.3">
      <c r="L7537">
        <v>7531</v>
      </c>
      <c r="M7537" t="s">
        <v>18613</v>
      </c>
      <c r="N7537" t="s">
        <v>16531</v>
      </c>
      <c r="O7537" t="s">
        <v>18615</v>
      </c>
      <c r="P7537" t="s">
        <v>39448</v>
      </c>
      <c r="Q7537" t="s">
        <v>18613</v>
      </c>
    </row>
    <row r="7538" spans="12:17" x14ac:dyDescent="0.3">
      <c r="L7538">
        <v>7532</v>
      </c>
      <c r="M7538" t="s">
        <v>18616</v>
      </c>
      <c r="N7538" t="s">
        <v>16534</v>
      </c>
      <c r="O7538" t="s">
        <v>18618</v>
      </c>
      <c r="P7538" t="s">
        <v>39449</v>
      </c>
      <c r="Q7538" t="s">
        <v>18616</v>
      </c>
    </row>
    <row r="7539" spans="12:17" x14ac:dyDescent="0.3">
      <c r="L7539">
        <v>7533</v>
      </c>
      <c r="M7539" t="s">
        <v>18619</v>
      </c>
      <c r="N7539" t="s">
        <v>16537</v>
      </c>
      <c r="O7539" t="s">
        <v>18621</v>
      </c>
      <c r="P7539" t="s">
        <v>39450</v>
      </c>
      <c r="Q7539" t="s">
        <v>18619</v>
      </c>
    </row>
    <row r="7540" spans="12:17" x14ac:dyDescent="0.3">
      <c r="L7540">
        <v>7534</v>
      </c>
      <c r="M7540" t="s">
        <v>18622</v>
      </c>
      <c r="N7540" t="s">
        <v>16540</v>
      </c>
      <c r="O7540" t="s">
        <v>18624</v>
      </c>
      <c r="P7540" t="s">
        <v>39451</v>
      </c>
      <c r="Q7540" t="s">
        <v>18622</v>
      </c>
    </row>
    <row r="7541" spans="12:17" x14ac:dyDescent="0.3">
      <c r="L7541">
        <v>7535</v>
      </c>
      <c r="M7541" t="s">
        <v>18625</v>
      </c>
      <c r="N7541" t="s">
        <v>16543</v>
      </c>
      <c r="O7541" t="s">
        <v>18627</v>
      </c>
      <c r="P7541" t="s">
        <v>39452</v>
      </c>
      <c r="Q7541" t="s">
        <v>18625</v>
      </c>
    </row>
    <row r="7542" spans="12:17" x14ac:dyDescent="0.3">
      <c r="L7542">
        <v>7536</v>
      </c>
      <c r="M7542" t="s">
        <v>18628</v>
      </c>
      <c r="N7542" t="s">
        <v>16546</v>
      </c>
      <c r="O7542" t="s">
        <v>18630</v>
      </c>
      <c r="P7542" t="s">
        <v>39453</v>
      </c>
      <c r="Q7542" t="s">
        <v>18628</v>
      </c>
    </row>
    <row r="7543" spans="12:17" x14ac:dyDescent="0.3">
      <c r="L7543">
        <v>7537</v>
      </c>
      <c r="M7543" t="s">
        <v>18631</v>
      </c>
      <c r="N7543" t="s">
        <v>16549</v>
      </c>
      <c r="O7543" t="s">
        <v>18633</v>
      </c>
      <c r="P7543" t="s">
        <v>39454</v>
      </c>
      <c r="Q7543" t="s">
        <v>18631</v>
      </c>
    </row>
    <row r="7544" spans="12:17" x14ac:dyDescent="0.3">
      <c r="L7544">
        <v>7538</v>
      </c>
      <c r="M7544" t="s">
        <v>18634</v>
      </c>
      <c r="N7544" t="s">
        <v>16552</v>
      </c>
      <c r="O7544" t="s">
        <v>18636</v>
      </c>
      <c r="P7544" t="s">
        <v>39455</v>
      </c>
      <c r="Q7544" t="s">
        <v>18634</v>
      </c>
    </row>
    <row r="7545" spans="12:17" x14ac:dyDescent="0.3">
      <c r="L7545">
        <v>7539</v>
      </c>
      <c r="M7545" t="s">
        <v>18637</v>
      </c>
      <c r="N7545" t="s">
        <v>16555</v>
      </c>
      <c r="O7545" t="s">
        <v>18639</v>
      </c>
      <c r="P7545" t="s">
        <v>39456</v>
      </c>
      <c r="Q7545" t="s">
        <v>18637</v>
      </c>
    </row>
    <row r="7546" spans="12:17" x14ac:dyDescent="0.3">
      <c r="L7546">
        <v>7540</v>
      </c>
      <c r="M7546" t="s">
        <v>18640</v>
      </c>
      <c r="N7546" t="s">
        <v>16558</v>
      </c>
      <c r="O7546" t="s">
        <v>18642</v>
      </c>
      <c r="P7546" t="s">
        <v>39457</v>
      </c>
      <c r="Q7546" t="s">
        <v>18640</v>
      </c>
    </row>
    <row r="7547" spans="12:17" x14ac:dyDescent="0.3">
      <c r="L7547">
        <v>7541</v>
      </c>
      <c r="M7547" t="s">
        <v>27275</v>
      </c>
      <c r="N7547" t="s">
        <v>16560</v>
      </c>
      <c r="O7547" t="s">
        <v>18644</v>
      </c>
      <c r="P7547" t="s">
        <v>39458</v>
      </c>
      <c r="Q7547" t="s">
        <v>27275</v>
      </c>
    </row>
    <row r="7548" spans="12:17" x14ac:dyDescent="0.3">
      <c r="L7548">
        <v>7542</v>
      </c>
      <c r="M7548" t="s">
        <v>27276</v>
      </c>
      <c r="N7548" t="s">
        <v>16562</v>
      </c>
      <c r="O7548" t="s">
        <v>18646</v>
      </c>
      <c r="P7548" t="s">
        <v>39459</v>
      </c>
      <c r="Q7548" t="s">
        <v>27276</v>
      </c>
    </row>
    <row r="7549" spans="12:17" x14ac:dyDescent="0.3">
      <c r="L7549">
        <v>7543</v>
      </c>
      <c r="M7549" t="s">
        <v>27277</v>
      </c>
      <c r="N7549" t="s">
        <v>16564</v>
      </c>
      <c r="O7549" t="s">
        <v>18648</v>
      </c>
      <c r="P7549" t="s">
        <v>39460</v>
      </c>
      <c r="Q7549" t="s">
        <v>27277</v>
      </c>
    </row>
    <row r="7550" spans="12:17" x14ac:dyDescent="0.3">
      <c r="L7550">
        <v>7544</v>
      </c>
      <c r="M7550" t="s">
        <v>18649</v>
      </c>
      <c r="N7550" t="s">
        <v>16567</v>
      </c>
      <c r="O7550" t="s">
        <v>18651</v>
      </c>
      <c r="P7550" t="s">
        <v>39461</v>
      </c>
      <c r="Q7550" t="s">
        <v>18649</v>
      </c>
    </row>
    <row r="7551" spans="12:17" x14ac:dyDescent="0.3">
      <c r="L7551">
        <v>7545</v>
      </c>
      <c r="M7551" t="s">
        <v>18652</v>
      </c>
      <c r="N7551" t="s">
        <v>16570</v>
      </c>
      <c r="O7551" t="s">
        <v>18654</v>
      </c>
      <c r="P7551" t="s">
        <v>39462</v>
      </c>
      <c r="Q7551" t="s">
        <v>18652</v>
      </c>
    </row>
    <row r="7552" spans="12:17" x14ac:dyDescent="0.3">
      <c r="L7552">
        <v>7546</v>
      </c>
      <c r="M7552" t="s">
        <v>18655</v>
      </c>
      <c r="N7552" t="s">
        <v>16573</v>
      </c>
      <c r="O7552" t="s">
        <v>18657</v>
      </c>
      <c r="P7552" t="s">
        <v>39463</v>
      </c>
      <c r="Q7552" t="s">
        <v>18655</v>
      </c>
    </row>
    <row r="7553" spans="12:17" x14ac:dyDescent="0.3">
      <c r="L7553">
        <v>7547</v>
      </c>
      <c r="M7553" t="s">
        <v>18658</v>
      </c>
      <c r="N7553" t="s">
        <v>16576</v>
      </c>
      <c r="O7553" t="s">
        <v>18660</v>
      </c>
      <c r="P7553" t="s">
        <v>39464</v>
      </c>
      <c r="Q7553" t="s">
        <v>18658</v>
      </c>
    </row>
    <row r="7554" spans="12:17" x14ac:dyDescent="0.3">
      <c r="L7554">
        <v>7548</v>
      </c>
      <c r="M7554" t="s">
        <v>18661</v>
      </c>
      <c r="N7554" t="s">
        <v>16579</v>
      </c>
      <c r="O7554" t="s">
        <v>18663</v>
      </c>
      <c r="P7554" t="s">
        <v>39465</v>
      </c>
      <c r="Q7554" t="s">
        <v>18661</v>
      </c>
    </row>
    <row r="7555" spans="12:17" x14ac:dyDescent="0.3">
      <c r="L7555">
        <v>7549</v>
      </c>
      <c r="M7555" t="s">
        <v>18664</v>
      </c>
      <c r="N7555" t="s">
        <v>16582</v>
      </c>
      <c r="O7555" t="s">
        <v>18666</v>
      </c>
      <c r="P7555" t="s">
        <v>39466</v>
      </c>
      <c r="Q7555" t="s">
        <v>18664</v>
      </c>
    </row>
    <row r="7556" spans="12:17" x14ac:dyDescent="0.3">
      <c r="L7556">
        <v>7550</v>
      </c>
      <c r="M7556" t="s">
        <v>18667</v>
      </c>
      <c r="N7556" t="s">
        <v>16585</v>
      </c>
      <c r="O7556" t="s">
        <v>18669</v>
      </c>
      <c r="P7556" t="s">
        <v>39467</v>
      </c>
      <c r="Q7556" t="s">
        <v>18667</v>
      </c>
    </row>
    <row r="7557" spans="12:17" x14ac:dyDescent="0.3">
      <c r="L7557">
        <v>7551</v>
      </c>
      <c r="M7557" t="s">
        <v>18670</v>
      </c>
      <c r="N7557" t="s">
        <v>16579</v>
      </c>
      <c r="O7557" t="s">
        <v>18671</v>
      </c>
      <c r="P7557" t="s">
        <v>39468</v>
      </c>
      <c r="Q7557" t="s">
        <v>18670</v>
      </c>
    </row>
    <row r="7558" spans="12:17" x14ac:dyDescent="0.3">
      <c r="L7558">
        <v>7552</v>
      </c>
      <c r="M7558" t="s">
        <v>18672</v>
      </c>
      <c r="N7558" t="s">
        <v>16582</v>
      </c>
      <c r="O7558" t="s">
        <v>18673</v>
      </c>
      <c r="P7558" t="s">
        <v>39469</v>
      </c>
      <c r="Q7558" t="s">
        <v>18672</v>
      </c>
    </row>
    <row r="7559" spans="12:17" x14ac:dyDescent="0.3">
      <c r="L7559">
        <v>7553</v>
      </c>
      <c r="M7559" t="s">
        <v>18674</v>
      </c>
      <c r="N7559" t="s">
        <v>16592</v>
      </c>
      <c r="O7559" t="s">
        <v>18676</v>
      </c>
      <c r="P7559" t="s">
        <v>39470</v>
      </c>
      <c r="Q7559" t="s">
        <v>18674</v>
      </c>
    </row>
    <row r="7560" spans="12:17" x14ac:dyDescent="0.3">
      <c r="L7560">
        <v>7554</v>
      </c>
      <c r="M7560" t="s">
        <v>18677</v>
      </c>
      <c r="N7560" t="s">
        <v>16370</v>
      </c>
      <c r="O7560" t="s">
        <v>39379</v>
      </c>
      <c r="P7560" t="s">
        <v>39471</v>
      </c>
      <c r="Q7560" t="s">
        <v>18677</v>
      </c>
    </row>
    <row r="7561" spans="12:17" x14ac:dyDescent="0.3">
      <c r="L7561">
        <v>7555</v>
      </c>
      <c r="M7561" t="s">
        <v>18678</v>
      </c>
      <c r="N7561" t="s">
        <v>16372</v>
      </c>
      <c r="O7561" t="s">
        <v>18456</v>
      </c>
      <c r="P7561" t="s">
        <v>39472</v>
      </c>
      <c r="Q7561" t="s">
        <v>18678</v>
      </c>
    </row>
    <row r="7562" spans="12:17" x14ac:dyDescent="0.3">
      <c r="L7562">
        <v>7556</v>
      </c>
      <c r="M7562" t="s">
        <v>18679</v>
      </c>
      <c r="N7562" t="s">
        <v>16375</v>
      </c>
      <c r="O7562" t="s">
        <v>18459</v>
      </c>
      <c r="P7562" t="s">
        <v>39473</v>
      </c>
      <c r="Q7562" t="s">
        <v>18679</v>
      </c>
    </row>
    <row r="7563" spans="12:17" x14ac:dyDescent="0.3">
      <c r="L7563">
        <v>7557</v>
      </c>
      <c r="M7563" t="s">
        <v>18680</v>
      </c>
      <c r="N7563" t="s">
        <v>16378</v>
      </c>
      <c r="O7563" t="s">
        <v>18462</v>
      </c>
      <c r="P7563" t="s">
        <v>39474</v>
      </c>
      <c r="Q7563" t="s">
        <v>18680</v>
      </c>
    </row>
    <row r="7564" spans="12:17" x14ac:dyDescent="0.3">
      <c r="L7564">
        <v>7558</v>
      </c>
      <c r="M7564" t="s">
        <v>18681</v>
      </c>
      <c r="N7564" t="s">
        <v>16381</v>
      </c>
      <c r="O7564" t="s">
        <v>18465</v>
      </c>
      <c r="P7564" t="s">
        <v>39475</v>
      </c>
      <c r="Q7564" t="s">
        <v>18681</v>
      </c>
    </row>
    <row r="7565" spans="12:17" x14ac:dyDescent="0.3">
      <c r="L7565">
        <v>7559</v>
      </c>
      <c r="M7565" t="s">
        <v>18682</v>
      </c>
      <c r="N7565" t="s">
        <v>16384</v>
      </c>
      <c r="O7565" t="s">
        <v>18468</v>
      </c>
      <c r="P7565" t="s">
        <v>39476</v>
      </c>
      <c r="Q7565" t="s">
        <v>18682</v>
      </c>
    </row>
    <row r="7566" spans="12:17" x14ac:dyDescent="0.3">
      <c r="L7566">
        <v>7560</v>
      </c>
      <c r="M7566" t="s">
        <v>18683</v>
      </c>
      <c r="N7566" t="s">
        <v>39386</v>
      </c>
      <c r="O7566" t="s">
        <v>39387</v>
      </c>
      <c r="P7566" t="s">
        <v>26386</v>
      </c>
      <c r="Q7566" t="s">
        <v>18683</v>
      </c>
    </row>
    <row r="7567" spans="12:17" x14ac:dyDescent="0.3">
      <c r="L7567">
        <v>7561</v>
      </c>
      <c r="M7567" t="s">
        <v>18685</v>
      </c>
      <c r="N7567" t="s">
        <v>16390</v>
      </c>
      <c r="O7567" t="s">
        <v>26387</v>
      </c>
      <c r="P7567" t="s">
        <v>39477</v>
      </c>
      <c r="Q7567" t="s">
        <v>18685</v>
      </c>
    </row>
    <row r="7568" spans="12:17" x14ac:dyDescent="0.3">
      <c r="L7568">
        <v>7562</v>
      </c>
      <c r="M7568" t="s">
        <v>18686</v>
      </c>
      <c r="N7568" t="s">
        <v>16392</v>
      </c>
      <c r="O7568" t="s">
        <v>26388</v>
      </c>
      <c r="P7568" t="s">
        <v>39478</v>
      </c>
      <c r="Q7568" t="s">
        <v>18686</v>
      </c>
    </row>
    <row r="7569" spans="12:17" x14ac:dyDescent="0.3">
      <c r="L7569">
        <v>7563</v>
      </c>
      <c r="M7569" t="s">
        <v>18687</v>
      </c>
      <c r="N7569" t="s">
        <v>16394</v>
      </c>
      <c r="O7569" t="s">
        <v>26389</v>
      </c>
      <c r="P7569" t="s">
        <v>39479</v>
      </c>
      <c r="Q7569" t="s">
        <v>18687</v>
      </c>
    </row>
    <row r="7570" spans="12:17" x14ac:dyDescent="0.3">
      <c r="L7570">
        <v>7564</v>
      </c>
      <c r="M7570" t="s">
        <v>18688</v>
      </c>
      <c r="N7570" t="s">
        <v>16396</v>
      </c>
      <c r="O7570" t="s">
        <v>26390</v>
      </c>
      <c r="P7570" t="s">
        <v>39480</v>
      </c>
      <c r="Q7570" t="s">
        <v>18688</v>
      </c>
    </row>
    <row r="7571" spans="12:17" x14ac:dyDescent="0.3">
      <c r="L7571">
        <v>7565</v>
      </c>
      <c r="M7571" t="s">
        <v>18689</v>
      </c>
      <c r="N7571" t="s">
        <v>16398</v>
      </c>
      <c r="O7571" t="s">
        <v>26391</v>
      </c>
      <c r="P7571" t="s">
        <v>39481</v>
      </c>
      <c r="Q7571" t="s">
        <v>18689</v>
      </c>
    </row>
    <row r="7572" spans="12:17" x14ac:dyDescent="0.3">
      <c r="L7572">
        <v>7566</v>
      </c>
      <c r="M7572" t="s">
        <v>18690</v>
      </c>
      <c r="N7572" t="s">
        <v>26326</v>
      </c>
      <c r="O7572" t="s">
        <v>18483</v>
      </c>
      <c r="P7572" t="s">
        <v>39482</v>
      </c>
      <c r="Q7572" t="s">
        <v>18690</v>
      </c>
    </row>
    <row r="7573" spans="12:17" x14ac:dyDescent="0.3">
      <c r="L7573">
        <v>7567</v>
      </c>
      <c r="M7573" t="s">
        <v>18691</v>
      </c>
      <c r="N7573" t="s">
        <v>26327</v>
      </c>
      <c r="O7573" t="s">
        <v>18485</v>
      </c>
      <c r="P7573" t="s">
        <v>39483</v>
      </c>
      <c r="Q7573" t="s">
        <v>18691</v>
      </c>
    </row>
    <row r="7574" spans="12:17" x14ac:dyDescent="0.3">
      <c r="L7574">
        <v>7568</v>
      </c>
      <c r="M7574" t="s">
        <v>18692</v>
      </c>
      <c r="N7574" t="s">
        <v>26328</v>
      </c>
      <c r="O7574" t="s">
        <v>18487</v>
      </c>
      <c r="P7574" t="s">
        <v>39484</v>
      </c>
      <c r="Q7574" t="s">
        <v>18692</v>
      </c>
    </row>
    <row r="7575" spans="12:17" x14ac:dyDescent="0.3">
      <c r="L7575">
        <v>7569</v>
      </c>
      <c r="M7575" t="s">
        <v>18693</v>
      </c>
      <c r="N7575" t="s">
        <v>16406</v>
      </c>
      <c r="O7575" t="s">
        <v>18490</v>
      </c>
      <c r="P7575" t="s">
        <v>39485</v>
      </c>
      <c r="Q7575" t="s">
        <v>18693</v>
      </c>
    </row>
    <row r="7576" spans="12:17" x14ac:dyDescent="0.3">
      <c r="L7576">
        <v>7570</v>
      </c>
      <c r="M7576" t="s">
        <v>18694</v>
      </c>
      <c r="N7576" t="s">
        <v>39397</v>
      </c>
      <c r="O7576" t="s">
        <v>18492</v>
      </c>
      <c r="P7576" t="s">
        <v>39486</v>
      </c>
      <c r="Q7576" t="s">
        <v>18694</v>
      </c>
    </row>
    <row r="7577" spans="12:17" x14ac:dyDescent="0.3">
      <c r="L7577">
        <v>7571</v>
      </c>
      <c r="M7577" t="s">
        <v>39487</v>
      </c>
      <c r="N7577" t="s">
        <v>39400</v>
      </c>
      <c r="O7577" t="s">
        <v>39401</v>
      </c>
      <c r="P7577" t="s">
        <v>39488</v>
      </c>
      <c r="Q7577" t="s">
        <v>39487</v>
      </c>
    </row>
    <row r="7578" spans="12:17" x14ac:dyDescent="0.3">
      <c r="L7578">
        <v>7572</v>
      </c>
      <c r="M7578" t="s">
        <v>18695</v>
      </c>
      <c r="N7578" t="s">
        <v>16411</v>
      </c>
      <c r="O7578" t="s">
        <v>18495</v>
      </c>
      <c r="P7578" t="s">
        <v>39489</v>
      </c>
      <c r="Q7578" t="s">
        <v>18695</v>
      </c>
    </row>
    <row r="7579" spans="12:17" x14ac:dyDescent="0.3">
      <c r="L7579">
        <v>7573</v>
      </c>
      <c r="M7579" t="s">
        <v>18696</v>
      </c>
      <c r="N7579" t="s">
        <v>16414</v>
      </c>
      <c r="O7579" t="s">
        <v>39404</v>
      </c>
      <c r="P7579" t="s">
        <v>39490</v>
      </c>
      <c r="Q7579" t="s">
        <v>18696</v>
      </c>
    </row>
    <row r="7580" spans="12:17" x14ac:dyDescent="0.3">
      <c r="L7580">
        <v>7574</v>
      </c>
      <c r="M7580" t="s">
        <v>18697</v>
      </c>
      <c r="N7580" t="s">
        <v>16416</v>
      </c>
      <c r="O7580" t="s">
        <v>39406</v>
      </c>
      <c r="P7580" t="s">
        <v>39491</v>
      </c>
      <c r="Q7580" t="s">
        <v>18697</v>
      </c>
    </row>
    <row r="7581" spans="12:17" x14ac:dyDescent="0.3">
      <c r="L7581">
        <v>7575</v>
      </c>
      <c r="M7581" t="s">
        <v>18698</v>
      </c>
      <c r="N7581" t="s">
        <v>16418</v>
      </c>
      <c r="O7581" t="s">
        <v>18502</v>
      </c>
      <c r="P7581" t="s">
        <v>39492</v>
      </c>
      <c r="Q7581" t="s">
        <v>18698</v>
      </c>
    </row>
    <row r="7582" spans="12:17" x14ac:dyDescent="0.3">
      <c r="L7582">
        <v>7576</v>
      </c>
      <c r="M7582" t="s">
        <v>18699</v>
      </c>
      <c r="N7582" t="s">
        <v>16421</v>
      </c>
      <c r="O7582" t="s">
        <v>18505</v>
      </c>
      <c r="P7582" t="s">
        <v>39493</v>
      </c>
      <c r="Q7582" t="s">
        <v>18699</v>
      </c>
    </row>
    <row r="7583" spans="12:17" x14ac:dyDescent="0.3">
      <c r="L7583">
        <v>7577</v>
      </c>
      <c r="M7583" t="s">
        <v>18700</v>
      </c>
      <c r="N7583" t="s">
        <v>16424</v>
      </c>
      <c r="O7583" t="s">
        <v>18508</v>
      </c>
      <c r="P7583" t="s">
        <v>39494</v>
      </c>
      <c r="Q7583" t="s">
        <v>18700</v>
      </c>
    </row>
    <row r="7584" spans="12:17" x14ac:dyDescent="0.3">
      <c r="L7584">
        <v>7578</v>
      </c>
      <c r="M7584" t="s">
        <v>18701</v>
      </c>
      <c r="N7584" t="s">
        <v>16427</v>
      </c>
      <c r="O7584" t="s">
        <v>18511</v>
      </c>
      <c r="P7584" t="s">
        <v>39495</v>
      </c>
      <c r="Q7584" t="s">
        <v>18701</v>
      </c>
    </row>
    <row r="7585" spans="12:17" x14ac:dyDescent="0.3">
      <c r="L7585">
        <v>7579</v>
      </c>
      <c r="M7585" t="s">
        <v>18702</v>
      </c>
      <c r="N7585" t="s">
        <v>16430</v>
      </c>
      <c r="O7585" t="s">
        <v>18514</v>
      </c>
      <c r="P7585" t="s">
        <v>39496</v>
      </c>
      <c r="Q7585" t="s">
        <v>18702</v>
      </c>
    </row>
    <row r="7586" spans="12:17" x14ac:dyDescent="0.3">
      <c r="L7586">
        <v>7580</v>
      </c>
      <c r="M7586" t="s">
        <v>18703</v>
      </c>
      <c r="N7586" t="s">
        <v>16433</v>
      </c>
      <c r="O7586" t="s">
        <v>18517</v>
      </c>
      <c r="P7586" t="s">
        <v>39497</v>
      </c>
      <c r="Q7586" t="s">
        <v>18703</v>
      </c>
    </row>
    <row r="7587" spans="12:17" x14ac:dyDescent="0.3">
      <c r="L7587">
        <v>7581</v>
      </c>
      <c r="M7587" t="s">
        <v>18704</v>
      </c>
      <c r="N7587" t="s">
        <v>16436</v>
      </c>
      <c r="O7587" t="s">
        <v>18520</v>
      </c>
      <c r="P7587" t="s">
        <v>39498</v>
      </c>
      <c r="Q7587" t="s">
        <v>18704</v>
      </c>
    </row>
    <row r="7588" spans="12:17" x14ac:dyDescent="0.3">
      <c r="L7588">
        <v>7582</v>
      </c>
      <c r="M7588" t="s">
        <v>18705</v>
      </c>
      <c r="N7588" t="s">
        <v>16439</v>
      </c>
      <c r="O7588" t="s">
        <v>18523</v>
      </c>
      <c r="P7588" t="s">
        <v>39499</v>
      </c>
      <c r="Q7588" t="s">
        <v>18705</v>
      </c>
    </row>
    <row r="7589" spans="12:17" x14ac:dyDescent="0.3">
      <c r="L7589">
        <v>7583</v>
      </c>
      <c r="M7589" t="s">
        <v>18706</v>
      </c>
      <c r="N7589" t="s">
        <v>16442</v>
      </c>
      <c r="O7589" t="s">
        <v>18526</v>
      </c>
      <c r="P7589" t="s">
        <v>39500</v>
      </c>
      <c r="Q7589" t="s">
        <v>18706</v>
      </c>
    </row>
    <row r="7590" spans="12:17" x14ac:dyDescent="0.3">
      <c r="L7590">
        <v>7584</v>
      </c>
      <c r="M7590" t="s">
        <v>18707</v>
      </c>
      <c r="N7590" t="s">
        <v>16445</v>
      </c>
      <c r="O7590" t="s">
        <v>18529</v>
      </c>
      <c r="P7590" t="s">
        <v>39501</v>
      </c>
      <c r="Q7590" t="s">
        <v>18707</v>
      </c>
    </row>
    <row r="7591" spans="12:17" x14ac:dyDescent="0.3">
      <c r="L7591">
        <v>7585</v>
      </c>
      <c r="M7591" t="s">
        <v>18708</v>
      </c>
      <c r="N7591" t="s">
        <v>16448</v>
      </c>
      <c r="O7591" t="s">
        <v>18532</v>
      </c>
      <c r="P7591" t="s">
        <v>39502</v>
      </c>
      <c r="Q7591" t="s">
        <v>18708</v>
      </c>
    </row>
    <row r="7592" spans="12:17" x14ac:dyDescent="0.3">
      <c r="L7592">
        <v>7586</v>
      </c>
      <c r="M7592" t="s">
        <v>18709</v>
      </c>
      <c r="N7592" t="s">
        <v>16451</v>
      </c>
      <c r="O7592" t="s">
        <v>18535</v>
      </c>
      <c r="P7592" t="s">
        <v>39503</v>
      </c>
      <c r="Q7592" t="s">
        <v>18709</v>
      </c>
    </row>
    <row r="7593" spans="12:17" x14ac:dyDescent="0.3">
      <c r="L7593">
        <v>7587</v>
      </c>
      <c r="M7593" t="s">
        <v>18710</v>
      </c>
      <c r="N7593" t="s">
        <v>16454</v>
      </c>
      <c r="O7593" t="s">
        <v>18538</v>
      </c>
      <c r="P7593" t="s">
        <v>39504</v>
      </c>
      <c r="Q7593" t="s">
        <v>18710</v>
      </c>
    </row>
    <row r="7594" spans="12:17" x14ac:dyDescent="0.3">
      <c r="L7594">
        <v>7588</v>
      </c>
      <c r="M7594" t="s">
        <v>18711</v>
      </c>
      <c r="N7594" t="s">
        <v>16457</v>
      </c>
      <c r="O7594" t="s">
        <v>18541</v>
      </c>
      <c r="P7594" t="s">
        <v>39505</v>
      </c>
      <c r="Q7594" t="s">
        <v>18711</v>
      </c>
    </row>
    <row r="7595" spans="12:17" x14ac:dyDescent="0.3">
      <c r="L7595">
        <v>7589</v>
      </c>
      <c r="M7595" t="s">
        <v>18712</v>
      </c>
      <c r="N7595" t="s">
        <v>16460</v>
      </c>
      <c r="O7595" t="s">
        <v>18544</v>
      </c>
      <c r="P7595" t="s">
        <v>39506</v>
      </c>
      <c r="Q7595" t="s">
        <v>18712</v>
      </c>
    </row>
    <row r="7596" spans="12:17" x14ac:dyDescent="0.3">
      <c r="L7596">
        <v>7590</v>
      </c>
      <c r="M7596" t="s">
        <v>18713</v>
      </c>
      <c r="N7596" t="s">
        <v>16463</v>
      </c>
      <c r="O7596" t="s">
        <v>18547</v>
      </c>
      <c r="P7596" t="s">
        <v>39507</v>
      </c>
      <c r="Q7596" t="s">
        <v>18713</v>
      </c>
    </row>
    <row r="7597" spans="12:17" x14ac:dyDescent="0.3">
      <c r="L7597">
        <v>7591</v>
      </c>
      <c r="M7597" t="s">
        <v>18714</v>
      </c>
      <c r="N7597" t="s">
        <v>16466</v>
      </c>
      <c r="O7597" t="s">
        <v>18550</v>
      </c>
      <c r="P7597" t="s">
        <v>39508</v>
      </c>
      <c r="Q7597" t="s">
        <v>18714</v>
      </c>
    </row>
    <row r="7598" spans="12:17" x14ac:dyDescent="0.3">
      <c r="L7598">
        <v>7592</v>
      </c>
      <c r="M7598" t="s">
        <v>39509</v>
      </c>
      <c r="N7598" t="s">
        <v>16468</v>
      </c>
      <c r="O7598" t="s">
        <v>18552</v>
      </c>
      <c r="P7598" t="s">
        <v>39510</v>
      </c>
      <c r="Q7598" t="s">
        <v>39509</v>
      </c>
    </row>
    <row r="7599" spans="12:17" x14ac:dyDescent="0.3">
      <c r="L7599">
        <v>7593</v>
      </c>
      <c r="M7599" t="s">
        <v>18715</v>
      </c>
      <c r="N7599" t="s">
        <v>16471</v>
      </c>
      <c r="O7599" t="s">
        <v>18555</v>
      </c>
      <c r="P7599" t="s">
        <v>39511</v>
      </c>
      <c r="Q7599" t="s">
        <v>18715</v>
      </c>
    </row>
    <row r="7600" spans="12:17" x14ac:dyDescent="0.3">
      <c r="L7600">
        <v>7594</v>
      </c>
      <c r="M7600" t="s">
        <v>18716</v>
      </c>
      <c r="N7600" t="s">
        <v>16474</v>
      </c>
      <c r="O7600" t="s">
        <v>18558</v>
      </c>
      <c r="P7600" t="s">
        <v>39512</v>
      </c>
      <c r="Q7600" t="s">
        <v>18716</v>
      </c>
    </row>
    <row r="7601" spans="12:17" x14ac:dyDescent="0.3">
      <c r="L7601">
        <v>7595</v>
      </c>
      <c r="M7601" t="s">
        <v>18717</v>
      </c>
      <c r="N7601" t="s">
        <v>16477</v>
      </c>
      <c r="O7601" t="s">
        <v>18561</v>
      </c>
      <c r="P7601" t="s">
        <v>39513</v>
      </c>
      <c r="Q7601" t="s">
        <v>18717</v>
      </c>
    </row>
    <row r="7602" spans="12:17" x14ac:dyDescent="0.3">
      <c r="L7602">
        <v>7596</v>
      </c>
      <c r="M7602" t="s">
        <v>18718</v>
      </c>
      <c r="N7602" t="s">
        <v>16480</v>
      </c>
      <c r="O7602" t="s">
        <v>18564</v>
      </c>
      <c r="P7602" t="s">
        <v>39514</v>
      </c>
      <c r="Q7602" t="s">
        <v>18718</v>
      </c>
    </row>
    <row r="7603" spans="12:17" x14ac:dyDescent="0.3">
      <c r="L7603">
        <v>7597</v>
      </c>
      <c r="M7603" t="s">
        <v>18719</v>
      </c>
      <c r="N7603" t="s">
        <v>16483</v>
      </c>
      <c r="O7603" t="s">
        <v>18567</v>
      </c>
      <c r="P7603" t="s">
        <v>39515</v>
      </c>
      <c r="Q7603" t="s">
        <v>18719</v>
      </c>
    </row>
    <row r="7604" spans="12:17" x14ac:dyDescent="0.3">
      <c r="L7604">
        <v>7598</v>
      </c>
      <c r="M7604" t="s">
        <v>18684</v>
      </c>
      <c r="N7604" t="s">
        <v>16388</v>
      </c>
      <c r="O7604" t="s">
        <v>26395</v>
      </c>
      <c r="P7604" t="s">
        <v>39516</v>
      </c>
      <c r="Q7604" t="s">
        <v>18684</v>
      </c>
    </row>
    <row r="7605" spans="12:17" x14ac:dyDescent="0.3">
      <c r="L7605">
        <v>7599</v>
      </c>
      <c r="M7605" t="s">
        <v>18720</v>
      </c>
      <c r="N7605" t="s">
        <v>16486</v>
      </c>
      <c r="O7605" t="s">
        <v>18570</v>
      </c>
      <c r="P7605" t="s">
        <v>39517</v>
      </c>
      <c r="Q7605" t="s">
        <v>18720</v>
      </c>
    </row>
    <row r="7606" spans="12:17" x14ac:dyDescent="0.3">
      <c r="L7606">
        <v>7600</v>
      </c>
      <c r="M7606" t="s">
        <v>18721</v>
      </c>
      <c r="N7606" t="s">
        <v>16489</v>
      </c>
      <c r="O7606" t="s">
        <v>18573</v>
      </c>
      <c r="P7606" t="s">
        <v>39518</v>
      </c>
      <c r="Q7606" t="s">
        <v>18721</v>
      </c>
    </row>
    <row r="7607" spans="12:17" x14ac:dyDescent="0.3">
      <c r="L7607">
        <v>7601</v>
      </c>
      <c r="M7607" t="s">
        <v>18722</v>
      </c>
      <c r="N7607" t="s">
        <v>16492</v>
      </c>
      <c r="O7607" t="s">
        <v>18576</v>
      </c>
      <c r="P7607" t="s">
        <v>39519</v>
      </c>
      <c r="Q7607" t="s">
        <v>18722</v>
      </c>
    </row>
    <row r="7608" spans="12:17" x14ac:dyDescent="0.3">
      <c r="L7608">
        <v>7602</v>
      </c>
      <c r="M7608" t="s">
        <v>18723</v>
      </c>
      <c r="N7608" t="s">
        <v>16495</v>
      </c>
      <c r="O7608" t="s">
        <v>18579</v>
      </c>
      <c r="P7608" t="s">
        <v>39520</v>
      </c>
      <c r="Q7608" t="s">
        <v>18723</v>
      </c>
    </row>
    <row r="7609" spans="12:17" x14ac:dyDescent="0.3">
      <c r="L7609">
        <v>7603</v>
      </c>
      <c r="M7609" t="s">
        <v>18724</v>
      </c>
      <c r="N7609" t="s">
        <v>16498</v>
      </c>
      <c r="O7609" t="s">
        <v>18582</v>
      </c>
      <c r="P7609" t="s">
        <v>39521</v>
      </c>
      <c r="Q7609" t="s">
        <v>18724</v>
      </c>
    </row>
    <row r="7610" spans="12:17" x14ac:dyDescent="0.3">
      <c r="L7610">
        <v>7604</v>
      </c>
      <c r="M7610" t="s">
        <v>18725</v>
      </c>
      <c r="N7610" t="s">
        <v>16501</v>
      </c>
      <c r="O7610" t="s">
        <v>18585</v>
      </c>
      <c r="P7610" t="s">
        <v>39522</v>
      </c>
      <c r="Q7610" t="s">
        <v>18725</v>
      </c>
    </row>
    <row r="7611" spans="12:17" x14ac:dyDescent="0.3">
      <c r="L7611">
        <v>7605</v>
      </c>
      <c r="M7611" t="s">
        <v>18726</v>
      </c>
      <c r="N7611" t="s">
        <v>16504</v>
      </c>
      <c r="O7611" t="s">
        <v>18588</v>
      </c>
      <c r="P7611" t="s">
        <v>39523</v>
      </c>
      <c r="Q7611" t="s">
        <v>18726</v>
      </c>
    </row>
    <row r="7612" spans="12:17" x14ac:dyDescent="0.3">
      <c r="L7612">
        <v>7606</v>
      </c>
      <c r="M7612" t="s">
        <v>18727</v>
      </c>
      <c r="N7612" t="s">
        <v>16507</v>
      </c>
      <c r="O7612" t="s">
        <v>18591</v>
      </c>
      <c r="P7612" t="s">
        <v>39524</v>
      </c>
      <c r="Q7612" t="s">
        <v>18727</v>
      </c>
    </row>
    <row r="7613" spans="12:17" x14ac:dyDescent="0.3">
      <c r="L7613">
        <v>7607</v>
      </c>
      <c r="M7613" t="s">
        <v>18728</v>
      </c>
      <c r="N7613" t="s">
        <v>16510</v>
      </c>
      <c r="O7613" t="s">
        <v>18594</v>
      </c>
      <c r="P7613" t="s">
        <v>39525</v>
      </c>
      <c r="Q7613" t="s">
        <v>18728</v>
      </c>
    </row>
    <row r="7614" spans="12:17" x14ac:dyDescent="0.3">
      <c r="L7614">
        <v>7608</v>
      </c>
      <c r="M7614" t="s">
        <v>18729</v>
      </c>
      <c r="N7614" t="s">
        <v>16513</v>
      </c>
      <c r="O7614" t="s">
        <v>18597</v>
      </c>
      <c r="P7614" t="s">
        <v>39526</v>
      </c>
      <c r="Q7614" t="s">
        <v>18729</v>
      </c>
    </row>
    <row r="7615" spans="12:17" x14ac:dyDescent="0.3">
      <c r="L7615">
        <v>7609</v>
      </c>
      <c r="M7615" t="s">
        <v>18730</v>
      </c>
      <c r="N7615" t="s">
        <v>16516</v>
      </c>
      <c r="O7615" t="s">
        <v>18600</v>
      </c>
      <c r="P7615" t="s">
        <v>39527</v>
      </c>
      <c r="Q7615" t="s">
        <v>18730</v>
      </c>
    </row>
    <row r="7616" spans="12:17" x14ac:dyDescent="0.3">
      <c r="L7616">
        <v>7610</v>
      </c>
      <c r="M7616" t="s">
        <v>18731</v>
      </c>
      <c r="N7616" t="s">
        <v>16519</v>
      </c>
      <c r="O7616" t="s">
        <v>18603</v>
      </c>
      <c r="P7616" t="s">
        <v>39528</v>
      </c>
      <c r="Q7616" t="s">
        <v>18731</v>
      </c>
    </row>
    <row r="7617" spans="12:17" x14ac:dyDescent="0.3">
      <c r="L7617">
        <v>7611</v>
      </c>
      <c r="M7617" t="s">
        <v>18732</v>
      </c>
      <c r="N7617" t="s">
        <v>16522</v>
      </c>
      <c r="O7617" t="s">
        <v>18606</v>
      </c>
      <c r="P7617" t="s">
        <v>39529</v>
      </c>
      <c r="Q7617" t="s">
        <v>18732</v>
      </c>
    </row>
    <row r="7618" spans="12:17" x14ac:dyDescent="0.3">
      <c r="L7618">
        <v>7612</v>
      </c>
      <c r="M7618" t="s">
        <v>18733</v>
      </c>
      <c r="N7618" t="s">
        <v>16525</v>
      </c>
      <c r="O7618" t="s">
        <v>18609</v>
      </c>
      <c r="P7618" t="s">
        <v>39530</v>
      </c>
      <c r="Q7618" t="s">
        <v>18733</v>
      </c>
    </row>
    <row r="7619" spans="12:17" x14ac:dyDescent="0.3">
      <c r="L7619">
        <v>7613</v>
      </c>
      <c r="M7619" t="s">
        <v>18734</v>
      </c>
      <c r="N7619" t="s">
        <v>16528</v>
      </c>
      <c r="O7619" t="s">
        <v>18612</v>
      </c>
      <c r="P7619" t="s">
        <v>39531</v>
      </c>
      <c r="Q7619" t="s">
        <v>18734</v>
      </c>
    </row>
    <row r="7620" spans="12:17" x14ac:dyDescent="0.3">
      <c r="L7620">
        <v>7614</v>
      </c>
      <c r="M7620" t="s">
        <v>18735</v>
      </c>
      <c r="N7620" t="s">
        <v>16531</v>
      </c>
      <c r="O7620" t="s">
        <v>18615</v>
      </c>
      <c r="P7620" t="s">
        <v>39532</v>
      </c>
      <c r="Q7620" t="s">
        <v>18735</v>
      </c>
    </row>
    <row r="7621" spans="12:17" x14ac:dyDescent="0.3">
      <c r="L7621">
        <v>7615</v>
      </c>
      <c r="M7621" t="s">
        <v>18736</v>
      </c>
      <c r="N7621" t="s">
        <v>16534</v>
      </c>
      <c r="O7621" t="s">
        <v>18618</v>
      </c>
      <c r="P7621" t="s">
        <v>39533</v>
      </c>
      <c r="Q7621" t="s">
        <v>18736</v>
      </c>
    </row>
    <row r="7622" spans="12:17" x14ac:dyDescent="0.3">
      <c r="L7622">
        <v>7616</v>
      </c>
      <c r="M7622" t="s">
        <v>18737</v>
      </c>
      <c r="N7622" t="s">
        <v>16537</v>
      </c>
      <c r="O7622" t="s">
        <v>18621</v>
      </c>
      <c r="P7622" t="s">
        <v>39534</v>
      </c>
      <c r="Q7622" t="s">
        <v>18737</v>
      </c>
    </row>
    <row r="7623" spans="12:17" x14ac:dyDescent="0.3">
      <c r="L7623">
        <v>7617</v>
      </c>
      <c r="M7623" t="s">
        <v>18738</v>
      </c>
      <c r="N7623" t="s">
        <v>16540</v>
      </c>
      <c r="O7623" t="s">
        <v>18624</v>
      </c>
      <c r="P7623" t="s">
        <v>39535</v>
      </c>
      <c r="Q7623" t="s">
        <v>18738</v>
      </c>
    </row>
    <row r="7624" spans="12:17" x14ac:dyDescent="0.3">
      <c r="L7624">
        <v>7618</v>
      </c>
      <c r="M7624" t="s">
        <v>18739</v>
      </c>
      <c r="N7624" t="s">
        <v>16543</v>
      </c>
      <c r="O7624" t="s">
        <v>18627</v>
      </c>
      <c r="P7624" t="s">
        <v>39536</v>
      </c>
      <c r="Q7624" t="s">
        <v>18739</v>
      </c>
    </row>
    <row r="7625" spans="12:17" x14ac:dyDescent="0.3">
      <c r="L7625">
        <v>7619</v>
      </c>
      <c r="M7625" t="s">
        <v>18740</v>
      </c>
      <c r="N7625" t="s">
        <v>16546</v>
      </c>
      <c r="O7625" t="s">
        <v>18630</v>
      </c>
      <c r="P7625" t="s">
        <v>39537</v>
      </c>
      <c r="Q7625" t="s">
        <v>18740</v>
      </c>
    </row>
    <row r="7626" spans="12:17" x14ac:dyDescent="0.3">
      <c r="L7626">
        <v>7620</v>
      </c>
      <c r="M7626" t="s">
        <v>18741</v>
      </c>
      <c r="N7626" t="s">
        <v>16549</v>
      </c>
      <c r="O7626" t="s">
        <v>18633</v>
      </c>
      <c r="P7626" t="s">
        <v>39538</v>
      </c>
      <c r="Q7626" t="s">
        <v>18741</v>
      </c>
    </row>
    <row r="7627" spans="12:17" x14ac:dyDescent="0.3">
      <c r="L7627">
        <v>7621</v>
      </c>
      <c r="M7627" t="s">
        <v>18742</v>
      </c>
      <c r="N7627" t="s">
        <v>16552</v>
      </c>
      <c r="O7627" t="s">
        <v>18636</v>
      </c>
      <c r="P7627" t="s">
        <v>39539</v>
      </c>
      <c r="Q7627" t="s">
        <v>18742</v>
      </c>
    </row>
    <row r="7628" spans="12:17" x14ac:dyDescent="0.3">
      <c r="L7628">
        <v>7622</v>
      </c>
      <c r="M7628" t="s">
        <v>18743</v>
      </c>
      <c r="N7628" t="s">
        <v>16555</v>
      </c>
      <c r="O7628" t="s">
        <v>18639</v>
      </c>
      <c r="P7628" t="s">
        <v>39540</v>
      </c>
      <c r="Q7628" t="s">
        <v>18743</v>
      </c>
    </row>
    <row r="7629" spans="12:17" x14ac:dyDescent="0.3">
      <c r="L7629">
        <v>7623</v>
      </c>
      <c r="M7629" t="s">
        <v>18744</v>
      </c>
      <c r="N7629" t="s">
        <v>16558</v>
      </c>
      <c r="O7629" t="s">
        <v>18642</v>
      </c>
      <c r="P7629" t="s">
        <v>39541</v>
      </c>
      <c r="Q7629" t="s">
        <v>18744</v>
      </c>
    </row>
    <row r="7630" spans="12:17" x14ac:dyDescent="0.3">
      <c r="L7630">
        <v>7624</v>
      </c>
      <c r="M7630" t="s">
        <v>27278</v>
      </c>
      <c r="N7630" t="s">
        <v>16560</v>
      </c>
      <c r="O7630" t="s">
        <v>18644</v>
      </c>
      <c r="P7630" t="s">
        <v>39542</v>
      </c>
      <c r="Q7630" t="s">
        <v>27278</v>
      </c>
    </row>
    <row r="7631" spans="12:17" x14ac:dyDescent="0.3">
      <c r="L7631">
        <v>7625</v>
      </c>
      <c r="M7631" t="s">
        <v>27279</v>
      </c>
      <c r="N7631" t="s">
        <v>16562</v>
      </c>
      <c r="O7631" t="s">
        <v>18646</v>
      </c>
      <c r="P7631" t="s">
        <v>39543</v>
      </c>
      <c r="Q7631" t="s">
        <v>27279</v>
      </c>
    </row>
    <row r="7632" spans="12:17" x14ac:dyDescent="0.3">
      <c r="L7632">
        <v>7626</v>
      </c>
      <c r="M7632" t="s">
        <v>27280</v>
      </c>
      <c r="N7632" t="s">
        <v>16564</v>
      </c>
      <c r="O7632" t="s">
        <v>18648</v>
      </c>
      <c r="P7632" t="s">
        <v>39544</v>
      </c>
      <c r="Q7632" t="s">
        <v>27280</v>
      </c>
    </row>
    <row r="7633" spans="12:17" x14ac:dyDescent="0.3">
      <c r="L7633">
        <v>7627</v>
      </c>
      <c r="M7633" t="s">
        <v>18745</v>
      </c>
      <c r="N7633" t="s">
        <v>16567</v>
      </c>
      <c r="O7633" t="s">
        <v>18651</v>
      </c>
      <c r="P7633" t="s">
        <v>39545</v>
      </c>
      <c r="Q7633" t="s">
        <v>18745</v>
      </c>
    </row>
    <row r="7634" spans="12:17" x14ac:dyDescent="0.3">
      <c r="L7634">
        <v>7628</v>
      </c>
      <c r="M7634" t="s">
        <v>18746</v>
      </c>
      <c r="N7634" t="s">
        <v>16570</v>
      </c>
      <c r="O7634" t="s">
        <v>18654</v>
      </c>
      <c r="P7634" t="s">
        <v>39546</v>
      </c>
      <c r="Q7634" t="s">
        <v>18746</v>
      </c>
    </row>
    <row r="7635" spans="12:17" x14ac:dyDescent="0.3">
      <c r="L7635">
        <v>7629</v>
      </c>
      <c r="M7635" t="s">
        <v>18747</v>
      </c>
      <c r="N7635" t="s">
        <v>16573</v>
      </c>
      <c r="O7635" t="s">
        <v>18657</v>
      </c>
      <c r="P7635" t="s">
        <v>39547</v>
      </c>
      <c r="Q7635" t="s">
        <v>18747</v>
      </c>
    </row>
    <row r="7636" spans="12:17" x14ac:dyDescent="0.3">
      <c r="L7636">
        <v>7630</v>
      </c>
      <c r="M7636" t="s">
        <v>18748</v>
      </c>
      <c r="N7636" t="s">
        <v>16576</v>
      </c>
      <c r="O7636" t="s">
        <v>18660</v>
      </c>
      <c r="P7636" t="s">
        <v>39548</v>
      </c>
      <c r="Q7636" t="s">
        <v>18748</v>
      </c>
    </row>
    <row r="7637" spans="12:17" x14ac:dyDescent="0.3">
      <c r="L7637">
        <v>7631</v>
      </c>
      <c r="M7637" t="s">
        <v>18749</v>
      </c>
      <c r="N7637" t="s">
        <v>16579</v>
      </c>
      <c r="O7637" t="s">
        <v>18663</v>
      </c>
      <c r="P7637" t="s">
        <v>39549</v>
      </c>
      <c r="Q7637" t="s">
        <v>18749</v>
      </c>
    </row>
    <row r="7638" spans="12:17" x14ac:dyDescent="0.3">
      <c r="L7638">
        <v>7632</v>
      </c>
      <c r="M7638" t="s">
        <v>18750</v>
      </c>
      <c r="N7638" t="s">
        <v>16582</v>
      </c>
      <c r="O7638" t="s">
        <v>18666</v>
      </c>
      <c r="P7638" t="s">
        <v>39550</v>
      </c>
      <c r="Q7638" t="s">
        <v>18750</v>
      </c>
    </row>
    <row r="7639" spans="12:17" x14ac:dyDescent="0.3">
      <c r="L7639">
        <v>7633</v>
      </c>
      <c r="M7639" t="s">
        <v>18751</v>
      </c>
      <c r="N7639" t="s">
        <v>16585</v>
      </c>
      <c r="O7639" t="s">
        <v>18669</v>
      </c>
      <c r="P7639" t="s">
        <v>39551</v>
      </c>
      <c r="Q7639" t="s">
        <v>18751</v>
      </c>
    </row>
    <row r="7640" spans="12:17" x14ac:dyDescent="0.3">
      <c r="L7640">
        <v>7634</v>
      </c>
      <c r="M7640" t="s">
        <v>18752</v>
      </c>
      <c r="N7640" t="s">
        <v>16579</v>
      </c>
      <c r="O7640" t="s">
        <v>18671</v>
      </c>
      <c r="P7640" t="s">
        <v>39552</v>
      </c>
      <c r="Q7640" t="s">
        <v>18752</v>
      </c>
    </row>
    <row r="7641" spans="12:17" x14ac:dyDescent="0.3">
      <c r="L7641">
        <v>7635</v>
      </c>
      <c r="M7641" t="s">
        <v>18753</v>
      </c>
      <c r="N7641" t="s">
        <v>16582</v>
      </c>
      <c r="O7641" t="s">
        <v>18673</v>
      </c>
      <c r="P7641" t="s">
        <v>39553</v>
      </c>
      <c r="Q7641" t="s">
        <v>18753</v>
      </c>
    </row>
    <row r="7642" spans="12:17" x14ac:dyDescent="0.3">
      <c r="L7642">
        <v>7636</v>
      </c>
      <c r="M7642" t="s">
        <v>18754</v>
      </c>
      <c r="N7642" t="s">
        <v>16592</v>
      </c>
      <c r="O7642" t="s">
        <v>18676</v>
      </c>
      <c r="P7642" t="s">
        <v>39554</v>
      </c>
      <c r="Q7642" t="s">
        <v>18754</v>
      </c>
    </row>
    <row r="7643" spans="12:17" x14ac:dyDescent="0.3">
      <c r="L7643">
        <v>7637</v>
      </c>
      <c r="M7643" t="s">
        <v>18755</v>
      </c>
      <c r="N7643" t="s">
        <v>16673</v>
      </c>
      <c r="O7643" t="s">
        <v>39555</v>
      </c>
      <c r="P7643" t="s">
        <v>39556</v>
      </c>
      <c r="Q7643" t="s">
        <v>18755</v>
      </c>
    </row>
    <row r="7644" spans="12:17" x14ac:dyDescent="0.3">
      <c r="L7644">
        <v>7638</v>
      </c>
      <c r="M7644" t="s">
        <v>18757</v>
      </c>
      <c r="N7644" t="s">
        <v>16675</v>
      </c>
      <c r="O7644" t="s">
        <v>39557</v>
      </c>
      <c r="P7644" t="s">
        <v>39558</v>
      </c>
      <c r="Q7644" t="s">
        <v>18757</v>
      </c>
    </row>
    <row r="7645" spans="12:17" x14ac:dyDescent="0.3">
      <c r="L7645">
        <v>7639</v>
      </c>
      <c r="M7645" t="s">
        <v>18759</v>
      </c>
      <c r="N7645" t="s">
        <v>16677</v>
      </c>
      <c r="O7645" t="s">
        <v>39559</v>
      </c>
      <c r="P7645" t="s">
        <v>39560</v>
      </c>
      <c r="Q7645" t="s">
        <v>18759</v>
      </c>
    </row>
    <row r="7646" spans="12:17" x14ac:dyDescent="0.3">
      <c r="L7646">
        <v>7640</v>
      </c>
      <c r="M7646" t="s">
        <v>18761</v>
      </c>
      <c r="N7646" t="s">
        <v>16679</v>
      </c>
      <c r="O7646" t="s">
        <v>39561</v>
      </c>
      <c r="P7646" t="s">
        <v>39562</v>
      </c>
      <c r="Q7646" t="s">
        <v>18761</v>
      </c>
    </row>
    <row r="7647" spans="12:17" x14ac:dyDescent="0.3">
      <c r="L7647">
        <v>7641</v>
      </c>
      <c r="M7647" t="s">
        <v>18763</v>
      </c>
      <c r="N7647" t="s">
        <v>16681</v>
      </c>
      <c r="O7647" t="s">
        <v>39563</v>
      </c>
      <c r="P7647" t="s">
        <v>39564</v>
      </c>
      <c r="Q7647" t="s">
        <v>18763</v>
      </c>
    </row>
    <row r="7648" spans="12:17" x14ac:dyDescent="0.3">
      <c r="L7648">
        <v>7642</v>
      </c>
      <c r="M7648" t="s">
        <v>18765</v>
      </c>
      <c r="N7648" t="s">
        <v>16683</v>
      </c>
      <c r="O7648" t="s">
        <v>39565</v>
      </c>
      <c r="P7648" t="s">
        <v>39566</v>
      </c>
      <c r="Q7648" t="s">
        <v>18765</v>
      </c>
    </row>
    <row r="7649" spans="12:17" x14ac:dyDescent="0.3">
      <c r="L7649">
        <v>7643</v>
      </c>
      <c r="M7649" t="s">
        <v>18767</v>
      </c>
      <c r="N7649" t="s">
        <v>39567</v>
      </c>
      <c r="O7649" t="s">
        <v>39568</v>
      </c>
      <c r="P7649" t="s">
        <v>39569</v>
      </c>
      <c r="Q7649" t="s">
        <v>18767</v>
      </c>
    </row>
    <row r="7650" spans="12:17" x14ac:dyDescent="0.3">
      <c r="L7650">
        <v>7644</v>
      </c>
      <c r="M7650" t="s">
        <v>18770</v>
      </c>
      <c r="N7650" t="s">
        <v>16688</v>
      </c>
      <c r="O7650" t="s">
        <v>39570</v>
      </c>
      <c r="P7650" t="s">
        <v>39571</v>
      </c>
      <c r="Q7650" t="s">
        <v>18770</v>
      </c>
    </row>
    <row r="7651" spans="12:17" x14ac:dyDescent="0.3">
      <c r="L7651">
        <v>7645</v>
      </c>
      <c r="M7651" t="s">
        <v>18772</v>
      </c>
      <c r="N7651" t="s">
        <v>16690</v>
      </c>
      <c r="O7651" t="s">
        <v>39572</v>
      </c>
      <c r="P7651" t="s">
        <v>39573</v>
      </c>
      <c r="Q7651" t="s">
        <v>18772</v>
      </c>
    </row>
    <row r="7652" spans="12:17" x14ac:dyDescent="0.3">
      <c r="L7652">
        <v>7646</v>
      </c>
      <c r="M7652" t="s">
        <v>18774</v>
      </c>
      <c r="N7652" t="s">
        <v>16692</v>
      </c>
      <c r="O7652" t="s">
        <v>39574</v>
      </c>
      <c r="P7652" t="s">
        <v>39575</v>
      </c>
      <c r="Q7652" t="s">
        <v>18774</v>
      </c>
    </row>
    <row r="7653" spans="12:17" x14ac:dyDescent="0.3">
      <c r="L7653">
        <v>7647</v>
      </c>
      <c r="M7653" t="s">
        <v>18776</v>
      </c>
      <c r="N7653" t="s">
        <v>16694</v>
      </c>
      <c r="O7653" t="s">
        <v>39576</v>
      </c>
      <c r="P7653" t="s">
        <v>39577</v>
      </c>
      <c r="Q7653" t="s">
        <v>18776</v>
      </c>
    </row>
    <row r="7654" spans="12:17" x14ac:dyDescent="0.3">
      <c r="L7654">
        <v>7648</v>
      </c>
      <c r="M7654" t="s">
        <v>18778</v>
      </c>
      <c r="N7654" t="s">
        <v>16696</v>
      </c>
      <c r="O7654" t="s">
        <v>39578</v>
      </c>
      <c r="P7654" t="s">
        <v>39579</v>
      </c>
      <c r="Q7654" t="s">
        <v>18778</v>
      </c>
    </row>
    <row r="7655" spans="12:17" x14ac:dyDescent="0.3">
      <c r="L7655">
        <v>7649</v>
      </c>
      <c r="M7655" t="s">
        <v>18780</v>
      </c>
      <c r="N7655" t="s">
        <v>26330</v>
      </c>
      <c r="O7655" t="s">
        <v>39580</v>
      </c>
      <c r="P7655" t="s">
        <v>39581</v>
      </c>
      <c r="Q7655" t="s">
        <v>18780</v>
      </c>
    </row>
    <row r="7656" spans="12:17" x14ac:dyDescent="0.3">
      <c r="L7656">
        <v>7650</v>
      </c>
      <c r="M7656" t="s">
        <v>18781</v>
      </c>
      <c r="N7656" t="s">
        <v>26331</v>
      </c>
      <c r="O7656" t="s">
        <v>39582</v>
      </c>
      <c r="P7656" t="s">
        <v>39583</v>
      </c>
      <c r="Q7656" t="s">
        <v>18781</v>
      </c>
    </row>
    <row r="7657" spans="12:17" x14ac:dyDescent="0.3">
      <c r="L7657">
        <v>7651</v>
      </c>
      <c r="M7657" t="s">
        <v>18782</v>
      </c>
      <c r="N7657" t="s">
        <v>26332</v>
      </c>
      <c r="O7657" t="s">
        <v>39584</v>
      </c>
      <c r="P7657" t="s">
        <v>39585</v>
      </c>
      <c r="Q7657" t="s">
        <v>18782</v>
      </c>
    </row>
    <row r="7658" spans="12:17" x14ac:dyDescent="0.3">
      <c r="L7658">
        <v>7652</v>
      </c>
      <c r="M7658" t="s">
        <v>18783</v>
      </c>
      <c r="N7658" t="s">
        <v>16701</v>
      </c>
      <c r="O7658" t="s">
        <v>39586</v>
      </c>
      <c r="P7658" t="s">
        <v>39587</v>
      </c>
      <c r="Q7658" t="s">
        <v>18783</v>
      </c>
    </row>
    <row r="7659" spans="12:17" x14ac:dyDescent="0.3">
      <c r="L7659">
        <v>7653</v>
      </c>
      <c r="M7659" t="s">
        <v>18785</v>
      </c>
      <c r="N7659" t="s">
        <v>39588</v>
      </c>
      <c r="O7659" t="s">
        <v>39589</v>
      </c>
      <c r="P7659" t="s">
        <v>39590</v>
      </c>
      <c r="Q7659" t="s">
        <v>18785</v>
      </c>
    </row>
    <row r="7660" spans="12:17" x14ac:dyDescent="0.3">
      <c r="L7660">
        <v>7654</v>
      </c>
      <c r="M7660" t="s">
        <v>39591</v>
      </c>
      <c r="N7660" t="s">
        <v>39592</v>
      </c>
      <c r="O7660" t="s">
        <v>39593</v>
      </c>
      <c r="P7660" t="s">
        <v>39594</v>
      </c>
      <c r="Q7660" t="s">
        <v>39591</v>
      </c>
    </row>
    <row r="7661" spans="12:17" x14ac:dyDescent="0.3">
      <c r="L7661">
        <v>7655</v>
      </c>
      <c r="M7661" t="s">
        <v>18786</v>
      </c>
      <c r="N7661" t="s">
        <v>16704</v>
      </c>
      <c r="O7661" t="s">
        <v>39595</v>
      </c>
      <c r="P7661" t="s">
        <v>39596</v>
      </c>
      <c r="Q7661" t="s">
        <v>18786</v>
      </c>
    </row>
    <row r="7662" spans="12:17" x14ac:dyDescent="0.3">
      <c r="L7662">
        <v>7656</v>
      </c>
      <c r="M7662" t="s">
        <v>18788</v>
      </c>
      <c r="N7662" t="s">
        <v>16706</v>
      </c>
      <c r="O7662" t="s">
        <v>39597</v>
      </c>
      <c r="P7662" t="s">
        <v>39598</v>
      </c>
      <c r="Q7662" t="s">
        <v>18788</v>
      </c>
    </row>
    <row r="7663" spans="12:17" x14ac:dyDescent="0.3">
      <c r="L7663">
        <v>7657</v>
      </c>
      <c r="M7663" t="s">
        <v>18790</v>
      </c>
      <c r="N7663" t="s">
        <v>16708</v>
      </c>
      <c r="O7663" t="s">
        <v>39599</v>
      </c>
      <c r="P7663" t="s">
        <v>39600</v>
      </c>
      <c r="Q7663" t="s">
        <v>18790</v>
      </c>
    </row>
    <row r="7664" spans="12:17" x14ac:dyDescent="0.3">
      <c r="L7664">
        <v>7658</v>
      </c>
      <c r="M7664" t="s">
        <v>18792</v>
      </c>
      <c r="N7664" t="s">
        <v>16710</v>
      </c>
      <c r="O7664" t="s">
        <v>39601</v>
      </c>
      <c r="P7664" t="s">
        <v>39602</v>
      </c>
      <c r="Q7664" t="s">
        <v>18792</v>
      </c>
    </row>
    <row r="7665" spans="12:17" x14ac:dyDescent="0.3">
      <c r="L7665">
        <v>7659</v>
      </c>
      <c r="M7665" t="s">
        <v>18794</v>
      </c>
      <c r="N7665" t="s">
        <v>16712</v>
      </c>
      <c r="O7665" t="s">
        <v>39603</v>
      </c>
      <c r="P7665" t="s">
        <v>39604</v>
      </c>
      <c r="Q7665" t="s">
        <v>18794</v>
      </c>
    </row>
    <row r="7666" spans="12:17" x14ac:dyDescent="0.3">
      <c r="L7666">
        <v>7660</v>
      </c>
      <c r="M7666" t="s">
        <v>18796</v>
      </c>
      <c r="N7666" t="s">
        <v>16714</v>
      </c>
      <c r="O7666" t="s">
        <v>39605</v>
      </c>
      <c r="P7666" t="s">
        <v>39606</v>
      </c>
      <c r="Q7666" t="s">
        <v>18796</v>
      </c>
    </row>
    <row r="7667" spans="12:17" x14ac:dyDescent="0.3">
      <c r="L7667">
        <v>7661</v>
      </c>
      <c r="M7667" t="s">
        <v>18798</v>
      </c>
      <c r="N7667" t="s">
        <v>16716</v>
      </c>
      <c r="O7667" t="s">
        <v>39607</v>
      </c>
      <c r="P7667" t="s">
        <v>39608</v>
      </c>
      <c r="Q7667" t="s">
        <v>18798</v>
      </c>
    </row>
    <row r="7668" spans="12:17" x14ac:dyDescent="0.3">
      <c r="L7668">
        <v>7662</v>
      </c>
      <c r="M7668" t="s">
        <v>18800</v>
      </c>
      <c r="N7668" t="s">
        <v>16718</v>
      </c>
      <c r="O7668" t="s">
        <v>39609</v>
      </c>
      <c r="P7668" t="s">
        <v>39610</v>
      </c>
      <c r="Q7668" t="s">
        <v>18800</v>
      </c>
    </row>
    <row r="7669" spans="12:17" x14ac:dyDescent="0.3">
      <c r="L7669">
        <v>7663</v>
      </c>
      <c r="M7669" t="s">
        <v>18802</v>
      </c>
      <c r="N7669" t="s">
        <v>16720</v>
      </c>
      <c r="O7669" t="s">
        <v>39611</v>
      </c>
      <c r="P7669" t="s">
        <v>39612</v>
      </c>
      <c r="Q7669" t="s">
        <v>18802</v>
      </c>
    </row>
    <row r="7670" spans="12:17" x14ac:dyDescent="0.3">
      <c r="L7670">
        <v>7664</v>
      </c>
      <c r="M7670" t="s">
        <v>18804</v>
      </c>
      <c r="N7670" t="s">
        <v>16722</v>
      </c>
      <c r="O7670" t="s">
        <v>39613</v>
      </c>
      <c r="P7670" t="s">
        <v>39614</v>
      </c>
      <c r="Q7670" t="s">
        <v>18804</v>
      </c>
    </row>
    <row r="7671" spans="12:17" x14ac:dyDescent="0.3">
      <c r="L7671">
        <v>7665</v>
      </c>
      <c r="M7671" t="s">
        <v>18806</v>
      </c>
      <c r="N7671" t="s">
        <v>16724</v>
      </c>
      <c r="O7671" t="s">
        <v>39615</v>
      </c>
      <c r="P7671" t="s">
        <v>39616</v>
      </c>
      <c r="Q7671" t="s">
        <v>18806</v>
      </c>
    </row>
    <row r="7672" spans="12:17" x14ac:dyDescent="0.3">
      <c r="L7672">
        <v>7666</v>
      </c>
      <c r="M7672" t="s">
        <v>18808</v>
      </c>
      <c r="N7672" t="s">
        <v>16726</v>
      </c>
      <c r="O7672" t="s">
        <v>39617</v>
      </c>
      <c r="P7672" t="s">
        <v>39618</v>
      </c>
      <c r="Q7672" t="s">
        <v>18808</v>
      </c>
    </row>
    <row r="7673" spans="12:17" x14ac:dyDescent="0.3">
      <c r="L7673">
        <v>7667</v>
      </c>
      <c r="M7673" t="s">
        <v>18810</v>
      </c>
      <c r="N7673" t="s">
        <v>16728</v>
      </c>
      <c r="O7673" t="s">
        <v>39619</v>
      </c>
      <c r="P7673" t="s">
        <v>39620</v>
      </c>
      <c r="Q7673" t="s">
        <v>18810</v>
      </c>
    </row>
    <row r="7674" spans="12:17" x14ac:dyDescent="0.3">
      <c r="L7674">
        <v>7668</v>
      </c>
      <c r="M7674" t="s">
        <v>18812</v>
      </c>
      <c r="N7674" t="s">
        <v>16730</v>
      </c>
      <c r="O7674" t="s">
        <v>39621</v>
      </c>
      <c r="P7674" t="s">
        <v>39622</v>
      </c>
      <c r="Q7674" t="s">
        <v>18812</v>
      </c>
    </row>
    <row r="7675" spans="12:17" x14ac:dyDescent="0.3">
      <c r="L7675">
        <v>7669</v>
      </c>
      <c r="M7675" t="s">
        <v>18814</v>
      </c>
      <c r="N7675" t="s">
        <v>16732</v>
      </c>
      <c r="O7675" t="s">
        <v>39623</v>
      </c>
      <c r="P7675" t="s">
        <v>39624</v>
      </c>
      <c r="Q7675" t="s">
        <v>18814</v>
      </c>
    </row>
    <row r="7676" spans="12:17" x14ac:dyDescent="0.3">
      <c r="L7676">
        <v>7670</v>
      </c>
      <c r="M7676" t="s">
        <v>18816</v>
      </c>
      <c r="N7676" t="s">
        <v>16734</v>
      </c>
      <c r="O7676" t="s">
        <v>39625</v>
      </c>
      <c r="P7676" t="s">
        <v>39626</v>
      </c>
      <c r="Q7676" t="s">
        <v>18816</v>
      </c>
    </row>
    <row r="7677" spans="12:17" x14ac:dyDescent="0.3">
      <c r="L7677">
        <v>7671</v>
      </c>
      <c r="M7677" t="s">
        <v>18818</v>
      </c>
      <c r="N7677" t="s">
        <v>16736</v>
      </c>
      <c r="O7677" t="s">
        <v>39627</v>
      </c>
      <c r="P7677" t="s">
        <v>39628</v>
      </c>
      <c r="Q7677" t="s">
        <v>18818</v>
      </c>
    </row>
    <row r="7678" spans="12:17" x14ac:dyDescent="0.3">
      <c r="L7678">
        <v>7672</v>
      </c>
      <c r="M7678" t="s">
        <v>18820</v>
      </c>
      <c r="N7678" t="s">
        <v>16738</v>
      </c>
      <c r="O7678" t="s">
        <v>39629</v>
      </c>
      <c r="P7678" t="s">
        <v>39630</v>
      </c>
      <c r="Q7678" t="s">
        <v>18820</v>
      </c>
    </row>
    <row r="7679" spans="12:17" x14ac:dyDescent="0.3">
      <c r="L7679">
        <v>7673</v>
      </c>
      <c r="M7679" t="s">
        <v>18822</v>
      </c>
      <c r="N7679" t="s">
        <v>16740</v>
      </c>
      <c r="O7679" t="s">
        <v>39631</v>
      </c>
      <c r="P7679" t="s">
        <v>39632</v>
      </c>
      <c r="Q7679" t="s">
        <v>18822</v>
      </c>
    </row>
    <row r="7680" spans="12:17" x14ac:dyDescent="0.3">
      <c r="L7680">
        <v>7674</v>
      </c>
      <c r="M7680" t="s">
        <v>18824</v>
      </c>
      <c r="N7680" t="s">
        <v>16742</v>
      </c>
      <c r="O7680" t="s">
        <v>39633</v>
      </c>
      <c r="P7680" t="s">
        <v>39634</v>
      </c>
      <c r="Q7680" t="s">
        <v>18824</v>
      </c>
    </row>
    <row r="7681" spans="12:17" x14ac:dyDescent="0.3">
      <c r="L7681">
        <v>7675</v>
      </c>
      <c r="M7681" t="s">
        <v>39635</v>
      </c>
      <c r="N7681" t="s">
        <v>16743</v>
      </c>
      <c r="O7681" t="s">
        <v>39636</v>
      </c>
      <c r="P7681" t="s">
        <v>39637</v>
      </c>
      <c r="Q7681" t="s">
        <v>39635</v>
      </c>
    </row>
    <row r="7682" spans="12:17" x14ac:dyDescent="0.3">
      <c r="L7682">
        <v>7676</v>
      </c>
      <c r="M7682" t="s">
        <v>18827</v>
      </c>
      <c r="N7682" t="s">
        <v>16745</v>
      </c>
      <c r="O7682" t="s">
        <v>39638</v>
      </c>
      <c r="P7682" t="s">
        <v>39639</v>
      </c>
      <c r="Q7682" t="s">
        <v>18827</v>
      </c>
    </row>
    <row r="7683" spans="12:17" x14ac:dyDescent="0.3">
      <c r="L7683">
        <v>7677</v>
      </c>
      <c r="M7683" t="s">
        <v>18829</v>
      </c>
      <c r="N7683" t="s">
        <v>16747</v>
      </c>
      <c r="O7683" t="s">
        <v>39640</v>
      </c>
      <c r="P7683" t="s">
        <v>39641</v>
      </c>
      <c r="Q7683" t="s">
        <v>18829</v>
      </c>
    </row>
    <row r="7684" spans="12:17" x14ac:dyDescent="0.3">
      <c r="L7684">
        <v>7678</v>
      </c>
      <c r="M7684" t="s">
        <v>18831</v>
      </c>
      <c r="N7684" t="s">
        <v>16749</v>
      </c>
      <c r="O7684" t="s">
        <v>39642</v>
      </c>
      <c r="P7684" t="s">
        <v>39643</v>
      </c>
      <c r="Q7684" t="s">
        <v>18831</v>
      </c>
    </row>
    <row r="7685" spans="12:17" x14ac:dyDescent="0.3">
      <c r="L7685">
        <v>7679</v>
      </c>
      <c r="M7685" t="s">
        <v>18833</v>
      </c>
      <c r="N7685" t="s">
        <v>16751</v>
      </c>
      <c r="O7685" t="s">
        <v>39644</v>
      </c>
      <c r="P7685" t="s">
        <v>39645</v>
      </c>
      <c r="Q7685" t="s">
        <v>18833</v>
      </c>
    </row>
    <row r="7686" spans="12:17" x14ac:dyDescent="0.3">
      <c r="L7686">
        <v>7680</v>
      </c>
      <c r="M7686" t="s">
        <v>18835</v>
      </c>
      <c r="N7686" t="s">
        <v>16753</v>
      </c>
      <c r="O7686" t="s">
        <v>39646</v>
      </c>
      <c r="P7686" t="s">
        <v>39647</v>
      </c>
      <c r="Q7686" t="s">
        <v>18835</v>
      </c>
    </row>
    <row r="7687" spans="12:17" x14ac:dyDescent="0.3">
      <c r="L7687">
        <v>7681</v>
      </c>
      <c r="M7687" t="s">
        <v>18768</v>
      </c>
      <c r="N7687" t="s">
        <v>16686</v>
      </c>
      <c r="O7687" t="s">
        <v>39648</v>
      </c>
      <c r="P7687" t="s">
        <v>39649</v>
      </c>
      <c r="Q7687" t="s">
        <v>18768</v>
      </c>
    </row>
    <row r="7688" spans="12:17" x14ac:dyDescent="0.3">
      <c r="L7688">
        <v>7682</v>
      </c>
      <c r="M7688" t="s">
        <v>18837</v>
      </c>
      <c r="N7688" t="s">
        <v>16755</v>
      </c>
      <c r="O7688" t="s">
        <v>39650</v>
      </c>
      <c r="P7688" t="s">
        <v>39651</v>
      </c>
      <c r="Q7688" t="s">
        <v>18837</v>
      </c>
    </row>
    <row r="7689" spans="12:17" x14ac:dyDescent="0.3">
      <c r="L7689">
        <v>7683</v>
      </c>
      <c r="M7689" t="s">
        <v>18839</v>
      </c>
      <c r="N7689" t="s">
        <v>16757</v>
      </c>
      <c r="O7689" t="s">
        <v>39652</v>
      </c>
      <c r="P7689" t="s">
        <v>39653</v>
      </c>
      <c r="Q7689" t="s">
        <v>18839</v>
      </c>
    </row>
    <row r="7690" spans="12:17" x14ac:dyDescent="0.3">
      <c r="L7690">
        <v>7684</v>
      </c>
      <c r="M7690" t="s">
        <v>18841</v>
      </c>
      <c r="N7690" t="s">
        <v>16759</v>
      </c>
      <c r="O7690" t="s">
        <v>39654</v>
      </c>
      <c r="P7690" t="s">
        <v>39655</v>
      </c>
      <c r="Q7690" t="s">
        <v>18841</v>
      </c>
    </row>
    <row r="7691" spans="12:17" x14ac:dyDescent="0.3">
      <c r="L7691">
        <v>7685</v>
      </c>
      <c r="M7691" t="s">
        <v>18843</v>
      </c>
      <c r="N7691" t="s">
        <v>16761</v>
      </c>
      <c r="O7691" t="s">
        <v>39656</v>
      </c>
      <c r="P7691" t="s">
        <v>39657</v>
      </c>
      <c r="Q7691" t="s">
        <v>18843</v>
      </c>
    </row>
    <row r="7692" spans="12:17" x14ac:dyDescent="0.3">
      <c r="L7692">
        <v>7686</v>
      </c>
      <c r="M7692" t="s">
        <v>18845</v>
      </c>
      <c r="N7692" t="s">
        <v>16763</v>
      </c>
      <c r="O7692" t="s">
        <v>39658</v>
      </c>
      <c r="P7692" t="s">
        <v>39659</v>
      </c>
      <c r="Q7692" t="s">
        <v>18845</v>
      </c>
    </row>
    <row r="7693" spans="12:17" x14ac:dyDescent="0.3">
      <c r="L7693">
        <v>7687</v>
      </c>
      <c r="M7693" t="s">
        <v>18847</v>
      </c>
      <c r="N7693" t="s">
        <v>16765</v>
      </c>
      <c r="O7693" t="s">
        <v>39660</v>
      </c>
      <c r="P7693" t="s">
        <v>39661</v>
      </c>
      <c r="Q7693" t="s">
        <v>18847</v>
      </c>
    </row>
    <row r="7694" spans="12:17" x14ac:dyDescent="0.3">
      <c r="L7694">
        <v>7688</v>
      </c>
      <c r="M7694" t="s">
        <v>18849</v>
      </c>
      <c r="N7694" t="s">
        <v>16767</v>
      </c>
      <c r="O7694" t="s">
        <v>39662</v>
      </c>
      <c r="P7694" t="s">
        <v>39663</v>
      </c>
      <c r="Q7694" t="s">
        <v>18849</v>
      </c>
    </row>
    <row r="7695" spans="12:17" x14ac:dyDescent="0.3">
      <c r="L7695">
        <v>7689</v>
      </c>
      <c r="M7695" t="s">
        <v>18851</v>
      </c>
      <c r="N7695" t="s">
        <v>16769</v>
      </c>
      <c r="O7695" t="s">
        <v>39664</v>
      </c>
      <c r="P7695" t="s">
        <v>39665</v>
      </c>
      <c r="Q7695" t="s">
        <v>18851</v>
      </c>
    </row>
    <row r="7696" spans="12:17" x14ac:dyDescent="0.3">
      <c r="L7696">
        <v>7690</v>
      </c>
      <c r="M7696" t="s">
        <v>18853</v>
      </c>
      <c r="N7696" t="s">
        <v>16771</v>
      </c>
      <c r="O7696" t="s">
        <v>39666</v>
      </c>
      <c r="P7696" t="s">
        <v>39667</v>
      </c>
      <c r="Q7696" t="s">
        <v>18853</v>
      </c>
    </row>
    <row r="7697" spans="12:17" x14ac:dyDescent="0.3">
      <c r="L7697">
        <v>7691</v>
      </c>
      <c r="M7697" t="s">
        <v>18855</v>
      </c>
      <c r="N7697" t="s">
        <v>16773</v>
      </c>
      <c r="O7697" t="s">
        <v>39668</v>
      </c>
      <c r="P7697" t="s">
        <v>39669</v>
      </c>
      <c r="Q7697" t="s">
        <v>18855</v>
      </c>
    </row>
    <row r="7698" spans="12:17" x14ac:dyDescent="0.3">
      <c r="L7698">
        <v>7692</v>
      </c>
      <c r="M7698" t="s">
        <v>18857</v>
      </c>
      <c r="N7698" t="s">
        <v>16775</v>
      </c>
      <c r="O7698" t="s">
        <v>39670</v>
      </c>
      <c r="P7698" t="s">
        <v>39671</v>
      </c>
      <c r="Q7698" t="s">
        <v>18857</v>
      </c>
    </row>
    <row r="7699" spans="12:17" x14ac:dyDescent="0.3">
      <c r="L7699">
        <v>7693</v>
      </c>
      <c r="M7699" t="s">
        <v>18859</v>
      </c>
      <c r="N7699" t="s">
        <v>16777</v>
      </c>
      <c r="O7699" t="s">
        <v>39672</v>
      </c>
      <c r="P7699" t="s">
        <v>39673</v>
      </c>
      <c r="Q7699" t="s">
        <v>18859</v>
      </c>
    </row>
    <row r="7700" spans="12:17" x14ac:dyDescent="0.3">
      <c r="L7700">
        <v>7694</v>
      </c>
      <c r="M7700" t="s">
        <v>18861</v>
      </c>
      <c r="N7700" t="s">
        <v>16779</v>
      </c>
      <c r="O7700" t="s">
        <v>39674</v>
      </c>
      <c r="P7700" t="s">
        <v>39675</v>
      </c>
      <c r="Q7700" t="s">
        <v>18861</v>
      </c>
    </row>
    <row r="7701" spans="12:17" x14ac:dyDescent="0.3">
      <c r="L7701">
        <v>7695</v>
      </c>
      <c r="M7701" t="s">
        <v>18863</v>
      </c>
      <c r="N7701" t="s">
        <v>16781</v>
      </c>
      <c r="O7701" t="s">
        <v>39676</v>
      </c>
      <c r="P7701" t="s">
        <v>39677</v>
      </c>
      <c r="Q7701" t="s">
        <v>18863</v>
      </c>
    </row>
    <row r="7702" spans="12:17" x14ac:dyDescent="0.3">
      <c r="L7702">
        <v>7696</v>
      </c>
      <c r="M7702" t="s">
        <v>18865</v>
      </c>
      <c r="N7702" t="s">
        <v>16783</v>
      </c>
      <c r="O7702" t="s">
        <v>39678</v>
      </c>
      <c r="P7702" t="s">
        <v>39679</v>
      </c>
      <c r="Q7702" t="s">
        <v>18865</v>
      </c>
    </row>
    <row r="7703" spans="12:17" x14ac:dyDescent="0.3">
      <c r="L7703">
        <v>7697</v>
      </c>
      <c r="M7703" t="s">
        <v>18867</v>
      </c>
      <c r="N7703" t="s">
        <v>16785</v>
      </c>
      <c r="O7703" t="s">
        <v>39680</v>
      </c>
      <c r="P7703" t="s">
        <v>39681</v>
      </c>
      <c r="Q7703" t="s">
        <v>18867</v>
      </c>
    </row>
    <row r="7704" spans="12:17" x14ac:dyDescent="0.3">
      <c r="L7704">
        <v>7698</v>
      </c>
      <c r="M7704" t="s">
        <v>18869</v>
      </c>
      <c r="N7704" t="s">
        <v>16787</v>
      </c>
      <c r="O7704" t="s">
        <v>39682</v>
      </c>
      <c r="P7704" t="s">
        <v>39683</v>
      </c>
      <c r="Q7704" t="s">
        <v>18869</v>
      </c>
    </row>
    <row r="7705" spans="12:17" x14ac:dyDescent="0.3">
      <c r="L7705">
        <v>7699</v>
      </c>
      <c r="M7705" t="s">
        <v>18871</v>
      </c>
      <c r="N7705" t="s">
        <v>16789</v>
      </c>
      <c r="O7705" t="s">
        <v>39684</v>
      </c>
      <c r="P7705" t="s">
        <v>39685</v>
      </c>
      <c r="Q7705" t="s">
        <v>18871</v>
      </c>
    </row>
    <row r="7706" spans="12:17" x14ac:dyDescent="0.3">
      <c r="L7706">
        <v>7700</v>
      </c>
      <c r="M7706" t="s">
        <v>18873</v>
      </c>
      <c r="N7706" t="s">
        <v>16791</v>
      </c>
      <c r="O7706" t="s">
        <v>39686</v>
      </c>
      <c r="P7706" t="s">
        <v>39687</v>
      </c>
      <c r="Q7706" t="s">
        <v>18873</v>
      </c>
    </row>
    <row r="7707" spans="12:17" x14ac:dyDescent="0.3">
      <c r="L7707">
        <v>7701</v>
      </c>
      <c r="M7707" t="s">
        <v>18875</v>
      </c>
      <c r="N7707" t="s">
        <v>16793</v>
      </c>
      <c r="O7707" t="s">
        <v>39688</v>
      </c>
      <c r="P7707" t="s">
        <v>39689</v>
      </c>
      <c r="Q7707" t="s">
        <v>18875</v>
      </c>
    </row>
    <row r="7708" spans="12:17" x14ac:dyDescent="0.3">
      <c r="L7708">
        <v>7702</v>
      </c>
      <c r="M7708" t="s">
        <v>18877</v>
      </c>
      <c r="N7708" t="s">
        <v>16795</v>
      </c>
      <c r="O7708" t="s">
        <v>39690</v>
      </c>
      <c r="P7708" t="s">
        <v>39691</v>
      </c>
      <c r="Q7708" t="s">
        <v>18877</v>
      </c>
    </row>
    <row r="7709" spans="12:17" x14ac:dyDescent="0.3">
      <c r="L7709">
        <v>7703</v>
      </c>
      <c r="M7709" t="s">
        <v>18879</v>
      </c>
      <c r="N7709" t="s">
        <v>16797</v>
      </c>
      <c r="O7709" t="s">
        <v>39692</v>
      </c>
      <c r="P7709" t="s">
        <v>39693</v>
      </c>
      <c r="Q7709" t="s">
        <v>18879</v>
      </c>
    </row>
    <row r="7710" spans="12:17" x14ac:dyDescent="0.3">
      <c r="L7710">
        <v>7704</v>
      </c>
      <c r="M7710" t="s">
        <v>18881</v>
      </c>
      <c r="N7710" t="s">
        <v>16799</v>
      </c>
      <c r="O7710" t="s">
        <v>39694</v>
      </c>
      <c r="P7710" t="s">
        <v>39695</v>
      </c>
      <c r="Q7710" t="s">
        <v>18881</v>
      </c>
    </row>
    <row r="7711" spans="12:17" x14ac:dyDescent="0.3">
      <c r="L7711">
        <v>7705</v>
      </c>
      <c r="M7711" t="s">
        <v>18883</v>
      </c>
      <c r="N7711" t="s">
        <v>16801</v>
      </c>
      <c r="O7711" t="s">
        <v>39696</v>
      </c>
      <c r="P7711" t="s">
        <v>39697</v>
      </c>
      <c r="Q7711" t="s">
        <v>18883</v>
      </c>
    </row>
    <row r="7712" spans="12:17" x14ac:dyDescent="0.3">
      <c r="L7712">
        <v>7706</v>
      </c>
      <c r="M7712" t="s">
        <v>18885</v>
      </c>
      <c r="N7712" t="s">
        <v>16803</v>
      </c>
      <c r="O7712" t="s">
        <v>39698</v>
      </c>
      <c r="P7712" t="s">
        <v>39699</v>
      </c>
      <c r="Q7712" t="s">
        <v>18885</v>
      </c>
    </row>
    <row r="7713" spans="12:17" x14ac:dyDescent="0.3">
      <c r="L7713">
        <v>7707</v>
      </c>
      <c r="M7713" t="s">
        <v>27281</v>
      </c>
      <c r="N7713" t="s">
        <v>16804</v>
      </c>
      <c r="O7713" t="s">
        <v>39700</v>
      </c>
      <c r="P7713" t="s">
        <v>39701</v>
      </c>
      <c r="Q7713" t="s">
        <v>27281</v>
      </c>
    </row>
    <row r="7714" spans="12:17" x14ac:dyDescent="0.3">
      <c r="L7714">
        <v>7708</v>
      </c>
      <c r="M7714" t="s">
        <v>27282</v>
      </c>
      <c r="N7714" t="s">
        <v>16805</v>
      </c>
      <c r="O7714" t="s">
        <v>39702</v>
      </c>
      <c r="P7714" t="s">
        <v>39703</v>
      </c>
      <c r="Q7714" t="s">
        <v>27282</v>
      </c>
    </row>
    <row r="7715" spans="12:17" x14ac:dyDescent="0.3">
      <c r="L7715">
        <v>7709</v>
      </c>
      <c r="M7715" t="s">
        <v>27283</v>
      </c>
      <c r="N7715" t="s">
        <v>16806</v>
      </c>
      <c r="O7715" t="s">
        <v>39704</v>
      </c>
      <c r="P7715" t="s">
        <v>39705</v>
      </c>
      <c r="Q7715" t="s">
        <v>27283</v>
      </c>
    </row>
    <row r="7716" spans="12:17" x14ac:dyDescent="0.3">
      <c r="L7716">
        <v>7710</v>
      </c>
      <c r="M7716" t="s">
        <v>18890</v>
      </c>
      <c r="N7716" t="s">
        <v>16808</v>
      </c>
      <c r="O7716" t="s">
        <v>39706</v>
      </c>
      <c r="P7716" t="s">
        <v>39707</v>
      </c>
      <c r="Q7716" t="s">
        <v>18890</v>
      </c>
    </row>
    <row r="7717" spans="12:17" x14ac:dyDescent="0.3">
      <c r="L7717">
        <v>7711</v>
      </c>
      <c r="M7717" t="s">
        <v>18892</v>
      </c>
      <c r="N7717" t="s">
        <v>16810</v>
      </c>
      <c r="O7717" t="s">
        <v>39708</v>
      </c>
      <c r="P7717" t="s">
        <v>39709</v>
      </c>
      <c r="Q7717" t="s">
        <v>18892</v>
      </c>
    </row>
    <row r="7718" spans="12:17" x14ac:dyDescent="0.3">
      <c r="L7718">
        <v>7712</v>
      </c>
      <c r="M7718" t="s">
        <v>18894</v>
      </c>
      <c r="N7718" t="s">
        <v>16812</v>
      </c>
      <c r="O7718" t="s">
        <v>39710</v>
      </c>
      <c r="P7718" t="s">
        <v>39711</v>
      </c>
      <c r="Q7718" t="s">
        <v>18894</v>
      </c>
    </row>
    <row r="7719" spans="12:17" x14ac:dyDescent="0.3">
      <c r="L7719">
        <v>7713</v>
      </c>
      <c r="M7719" t="s">
        <v>18896</v>
      </c>
      <c r="N7719" t="s">
        <v>16814</v>
      </c>
      <c r="O7719" t="s">
        <v>39712</v>
      </c>
      <c r="P7719" t="s">
        <v>39713</v>
      </c>
      <c r="Q7719" t="s">
        <v>18896</v>
      </c>
    </row>
    <row r="7720" spans="12:17" x14ac:dyDescent="0.3">
      <c r="L7720">
        <v>7714</v>
      </c>
      <c r="M7720" t="s">
        <v>18898</v>
      </c>
      <c r="N7720" t="s">
        <v>16816</v>
      </c>
      <c r="O7720" t="s">
        <v>39714</v>
      </c>
      <c r="P7720" t="s">
        <v>39715</v>
      </c>
      <c r="Q7720" t="s">
        <v>18898</v>
      </c>
    </row>
    <row r="7721" spans="12:17" x14ac:dyDescent="0.3">
      <c r="L7721">
        <v>7715</v>
      </c>
      <c r="M7721" t="s">
        <v>18900</v>
      </c>
      <c r="N7721" t="s">
        <v>16818</v>
      </c>
      <c r="O7721" t="s">
        <v>39716</v>
      </c>
      <c r="P7721" t="s">
        <v>39717</v>
      </c>
      <c r="Q7721" t="s">
        <v>18900</v>
      </c>
    </row>
    <row r="7722" spans="12:17" x14ac:dyDescent="0.3">
      <c r="L7722">
        <v>7716</v>
      </c>
      <c r="M7722" t="s">
        <v>18902</v>
      </c>
      <c r="N7722" t="s">
        <v>16820</v>
      </c>
      <c r="O7722" t="s">
        <v>39718</v>
      </c>
      <c r="P7722" t="s">
        <v>39719</v>
      </c>
      <c r="Q7722" t="s">
        <v>18902</v>
      </c>
    </row>
    <row r="7723" spans="12:17" x14ac:dyDescent="0.3">
      <c r="L7723">
        <v>7717</v>
      </c>
      <c r="M7723" t="s">
        <v>18904</v>
      </c>
      <c r="N7723" t="s">
        <v>16816</v>
      </c>
      <c r="O7723" t="s">
        <v>39720</v>
      </c>
      <c r="P7723" t="s">
        <v>39721</v>
      </c>
      <c r="Q7723" t="s">
        <v>18904</v>
      </c>
    </row>
    <row r="7724" spans="12:17" x14ac:dyDescent="0.3">
      <c r="L7724">
        <v>7718</v>
      </c>
      <c r="M7724" t="s">
        <v>18905</v>
      </c>
      <c r="N7724" t="s">
        <v>16818</v>
      </c>
      <c r="O7724" t="s">
        <v>39722</v>
      </c>
      <c r="P7724" t="s">
        <v>39723</v>
      </c>
      <c r="Q7724" t="s">
        <v>18905</v>
      </c>
    </row>
    <row r="7725" spans="12:17" x14ac:dyDescent="0.3">
      <c r="L7725">
        <v>7719</v>
      </c>
      <c r="M7725" t="s">
        <v>18906</v>
      </c>
      <c r="N7725" t="s">
        <v>16824</v>
      </c>
      <c r="O7725" t="s">
        <v>39724</v>
      </c>
      <c r="P7725" t="s">
        <v>39725</v>
      </c>
      <c r="Q7725" t="s">
        <v>18906</v>
      </c>
    </row>
    <row r="7726" spans="12:17" x14ac:dyDescent="0.3">
      <c r="L7726">
        <v>7720</v>
      </c>
      <c r="M7726" t="s">
        <v>18908</v>
      </c>
      <c r="N7726" t="s">
        <v>16826</v>
      </c>
      <c r="O7726" t="s">
        <v>39726</v>
      </c>
      <c r="P7726" t="s">
        <v>39727</v>
      </c>
      <c r="Q7726" t="s">
        <v>18908</v>
      </c>
    </row>
    <row r="7727" spans="12:17" x14ac:dyDescent="0.3">
      <c r="L7727">
        <v>7721</v>
      </c>
      <c r="M7727" t="s">
        <v>18910</v>
      </c>
      <c r="N7727" t="s">
        <v>16828</v>
      </c>
      <c r="O7727" t="s">
        <v>18912</v>
      </c>
      <c r="P7727" t="s">
        <v>39728</v>
      </c>
      <c r="Q7727" t="s">
        <v>18910</v>
      </c>
    </row>
    <row r="7728" spans="12:17" x14ac:dyDescent="0.3">
      <c r="L7728">
        <v>7722</v>
      </c>
      <c r="M7728" t="s">
        <v>18913</v>
      </c>
      <c r="N7728" t="s">
        <v>16831</v>
      </c>
      <c r="O7728" t="s">
        <v>18915</v>
      </c>
      <c r="P7728" t="s">
        <v>39729</v>
      </c>
      <c r="Q7728" t="s">
        <v>18913</v>
      </c>
    </row>
    <row r="7729" spans="12:17" x14ac:dyDescent="0.3">
      <c r="L7729">
        <v>7723</v>
      </c>
      <c r="M7729" t="s">
        <v>18916</v>
      </c>
      <c r="N7729" t="s">
        <v>16834</v>
      </c>
      <c r="O7729" t="s">
        <v>18918</v>
      </c>
      <c r="P7729" t="s">
        <v>39730</v>
      </c>
      <c r="Q7729" t="s">
        <v>18916</v>
      </c>
    </row>
    <row r="7730" spans="12:17" x14ac:dyDescent="0.3">
      <c r="L7730">
        <v>7724</v>
      </c>
      <c r="M7730" t="s">
        <v>18919</v>
      </c>
      <c r="N7730" t="s">
        <v>16837</v>
      </c>
      <c r="O7730" t="s">
        <v>18921</v>
      </c>
      <c r="P7730" t="s">
        <v>39731</v>
      </c>
      <c r="Q7730" t="s">
        <v>18919</v>
      </c>
    </row>
    <row r="7731" spans="12:17" x14ac:dyDescent="0.3">
      <c r="L7731">
        <v>7725</v>
      </c>
      <c r="M7731" t="s">
        <v>18922</v>
      </c>
      <c r="N7731" t="s">
        <v>16840</v>
      </c>
      <c r="O7731" t="s">
        <v>18924</v>
      </c>
      <c r="P7731" t="s">
        <v>39732</v>
      </c>
      <c r="Q7731" t="s">
        <v>18922</v>
      </c>
    </row>
    <row r="7732" spans="12:17" x14ac:dyDescent="0.3">
      <c r="L7732">
        <v>7726</v>
      </c>
      <c r="M7732" t="s">
        <v>18925</v>
      </c>
      <c r="N7732" t="s">
        <v>39733</v>
      </c>
      <c r="O7732" t="s">
        <v>39734</v>
      </c>
      <c r="P7732" t="s">
        <v>26399</v>
      </c>
      <c r="Q7732" t="s">
        <v>18925</v>
      </c>
    </row>
    <row r="7733" spans="12:17" x14ac:dyDescent="0.3">
      <c r="L7733">
        <v>7727</v>
      </c>
      <c r="M7733" t="s">
        <v>4283</v>
      </c>
      <c r="N7733" t="s">
        <v>28390</v>
      </c>
      <c r="O7733" t="s">
        <v>4284</v>
      </c>
      <c r="P7733" t="s">
        <v>39735</v>
      </c>
      <c r="Q7733" t="s">
        <v>4283</v>
      </c>
    </row>
    <row r="7734" spans="12:17" x14ac:dyDescent="0.3">
      <c r="L7734">
        <v>7728</v>
      </c>
      <c r="M7734" t="s">
        <v>4285</v>
      </c>
      <c r="N7734" t="s">
        <v>28392</v>
      </c>
      <c r="O7734" t="s">
        <v>4286</v>
      </c>
      <c r="P7734" t="s">
        <v>39736</v>
      </c>
      <c r="Q7734" t="s">
        <v>4285</v>
      </c>
    </row>
    <row r="7735" spans="12:17" x14ac:dyDescent="0.3">
      <c r="L7735">
        <v>7729</v>
      </c>
      <c r="M7735" t="s">
        <v>18930</v>
      </c>
      <c r="N7735" t="s">
        <v>16848</v>
      </c>
      <c r="O7735" t="s">
        <v>26400</v>
      </c>
      <c r="P7735" t="s">
        <v>39737</v>
      </c>
      <c r="Q7735" t="s">
        <v>18930</v>
      </c>
    </row>
    <row r="7736" spans="12:17" x14ac:dyDescent="0.3">
      <c r="L7736">
        <v>7730</v>
      </c>
      <c r="M7736" t="s">
        <v>18932</v>
      </c>
      <c r="N7736" t="s">
        <v>16850</v>
      </c>
      <c r="O7736" t="s">
        <v>26401</v>
      </c>
      <c r="P7736" t="s">
        <v>39738</v>
      </c>
      <c r="Q7736" t="s">
        <v>18932</v>
      </c>
    </row>
    <row r="7737" spans="12:17" x14ac:dyDescent="0.3">
      <c r="L7737">
        <v>7731</v>
      </c>
      <c r="M7737" t="s">
        <v>18934</v>
      </c>
      <c r="N7737" t="s">
        <v>16852</v>
      </c>
      <c r="O7737" t="s">
        <v>26402</v>
      </c>
      <c r="P7737" t="s">
        <v>39739</v>
      </c>
      <c r="Q7737" t="s">
        <v>18934</v>
      </c>
    </row>
    <row r="7738" spans="12:17" x14ac:dyDescent="0.3">
      <c r="L7738">
        <v>7732</v>
      </c>
      <c r="M7738" t="s">
        <v>18936</v>
      </c>
      <c r="N7738" t="s">
        <v>26337</v>
      </c>
      <c r="O7738" t="s">
        <v>18937</v>
      </c>
      <c r="P7738" t="s">
        <v>39740</v>
      </c>
      <c r="Q7738" t="s">
        <v>18936</v>
      </c>
    </row>
    <row r="7739" spans="12:17" x14ac:dyDescent="0.3">
      <c r="L7739">
        <v>7733</v>
      </c>
      <c r="M7739" t="s">
        <v>18938</v>
      </c>
      <c r="N7739" t="s">
        <v>26338</v>
      </c>
      <c r="O7739" t="s">
        <v>18939</v>
      </c>
      <c r="P7739" t="s">
        <v>39741</v>
      </c>
      <c r="Q7739" t="s">
        <v>18938</v>
      </c>
    </row>
    <row r="7740" spans="12:17" x14ac:dyDescent="0.3">
      <c r="L7740">
        <v>7734</v>
      </c>
      <c r="M7740" t="s">
        <v>18940</v>
      </c>
      <c r="N7740" t="s">
        <v>26339</v>
      </c>
      <c r="O7740" t="s">
        <v>18941</v>
      </c>
      <c r="P7740" t="s">
        <v>39742</v>
      </c>
      <c r="Q7740" t="s">
        <v>18940</v>
      </c>
    </row>
    <row r="7741" spans="12:17" x14ac:dyDescent="0.3">
      <c r="L7741">
        <v>7735</v>
      </c>
      <c r="M7741" t="s">
        <v>18942</v>
      </c>
      <c r="N7741" t="s">
        <v>16860</v>
      </c>
      <c r="O7741" t="s">
        <v>18944</v>
      </c>
      <c r="P7741" t="s">
        <v>39743</v>
      </c>
      <c r="Q7741" t="s">
        <v>18942</v>
      </c>
    </row>
    <row r="7742" spans="12:17" x14ac:dyDescent="0.3">
      <c r="L7742">
        <v>7736</v>
      </c>
      <c r="M7742" t="s">
        <v>18945</v>
      </c>
      <c r="N7742" t="s">
        <v>39744</v>
      </c>
      <c r="O7742" t="s">
        <v>18946</v>
      </c>
      <c r="P7742" t="s">
        <v>39745</v>
      </c>
      <c r="Q7742" t="s">
        <v>18945</v>
      </c>
    </row>
    <row r="7743" spans="12:17" x14ac:dyDescent="0.3">
      <c r="L7743">
        <v>7737</v>
      </c>
      <c r="M7743" t="s">
        <v>39746</v>
      </c>
      <c r="N7743" t="s">
        <v>39747</v>
      </c>
      <c r="O7743" t="s">
        <v>39748</v>
      </c>
      <c r="P7743" t="s">
        <v>39749</v>
      </c>
      <c r="Q7743" t="s">
        <v>39746</v>
      </c>
    </row>
    <row r="7744" spans="12:17" x14ac:dyDescent="0.3">
      <c r="L7744">
        <v>7738</v>
      </c>
      <c r="M7744" t="s">
        <v>18947</v>
      </c>
      <c r="N7744" t="s">
        <v>16865</v>
      </c>
      <c r="O7744" t="s">
        <v>18949</v>
      </c>
      <c r="P7744" t="s">
        <v>39750</v>
      </c>
      <c r="Q7744" t="s">
        <v>18947</v>
      </c>
    </row>
    <row r="7745" spans="12:17" x14ac:dyDescent="0.3">
      <c r="L7745">
        <v>7739</v>
      </c>
      <c r="M7745" t="s">
        <v>18950</v>
      </c>
      <c r="N7745" t="s">
        <v>16868</v>
      </c>
      <c r="O7745" t="s">
        <v>39751</v>
      </c>
      <c r="P7745" t="s">
        <v>39752</v>
      </c>
      <c r="Q7745" t="s">
        <v>18950</v>
      </c>
    </row>
    <row r="7746" spans="12:17" x14ac:dyDescent="0.3">
      <c r="L7746">
        <v>7740</v>
      </c>
      <c r="M7746" t="s">
        <v>18952</v>
      </c>
      <c r="N7746" t="s">
        <v>16870</v>
      </c>
      <c r="O7746" t="s">
        <v>39753</v>
      </c>
      <c r="P7746" t="s">
        <v>39754</v>
      </c>
      <c r="Q7746" t="s">
        <v>18952</v>
      </c>
    </row>
    <row r="7747" spans="12:17" x14ac:dyDescent="0.3">
      <c r="L7747">
        <v>7741</v>
      </c>
      <c r="M7747" t="s">
        <v>18954</v>
      </c>
      <c r="N7747" t="s">
        <v>16872</v>
      </c>
      <c r="O7747" t="s">
        <v>18956</v>
      </c>
      <c r="P7747" t="s">
        <v>39755</v>
      </c>
      <c r="Q7747" t="s">
        <v>18954</v>
      </c>
    </row>
    <row r="7748" spans="12:17" x14ac:dyDescent="0.3">
      <c r="L7748">
        <v>7742</v>
      </c>
      <c r="M7748" t="s">
        <v>18957</v>
      </c>
      <c r="N7748" t="s">
        <v>16875</v>
      </c>
      <c r="O7748" t="s">
        <v>18959</v>
      </c>
      <c r="P7748" t="s">
        <v>39756</v>
      </c>
      <c r="Q7748" t="s">
        <v>18957</v>
      </c>
    </row>
    <row r="7749" spans="12:17" x14ac:dyDescent="0.3">
      <c r="L7749">
        <v>7743</v>
      </c>
      <c r="M7749" t="s">
        <v>18960</v>
      </c>
      <c r="N7749" t="s">
        <v>16878</v>
      </c>
      <c r="O7749" t="s">
        <v>18962</v>
      </c>
      <c r="P7749" t="s">
        <v>39757</v>
      </c>
      <c r="Q7749" t="s">
        <v>18960</v>
      </c>
    </row>
    <row r="7750" spans="12:17" x14ac:dyDescent="0.3">
      <c r="L7750">
        <v>7744</v>
      </c>
      <c r="M7750" t="s">
        <v>4265</v>
      </c>
      <c r="N7750" t="s">
        <v>28415</v>
      </c>
      <c r="O7750" t="s">
        <v>4266</v>
      </c>
      <c r="P7750" t="s">
        <v>39758</v>
      </c>
      <c r="Q7750" t="s">
        <v>4265</v>
      </c>
    </row>
    <row r="7751" spans="12:17" x14ac:dyDescent="0.3">
      <c r="L7751">
        <v>7745</v>
      </c>
      <c r="M7751" t="s">
        <v>4267</v>
      </c>
      <c r="N7751" t="s">
        <v>28417</v>
      </c>
      <c r="O7751" t="s">
        <v>4268</v>
      </c>
      <c r="P7751" t="s">
        <v>39759</v>
      </c>
      <c r="Q7751" t="s">
        <v>4267</v>
      </c>
    </row>
    <row r="7752" spans="12:17" x14ac:dyDescent="0.3">
      <c r="L7752">
        <v>7746</v>
      </c>
      <c r="M7752" t="s">
        <v>4269</v>
      </c>
      <c r="N7752" t="s">
        <v>28419</v>
      </c>
      <c r="O7752" t="s">
        <v>4270</v>
      </c>
      <c r="P7752" t="s">
        <v>39760</v>
      </c>
      <c r="Q7752" t="s">
        <v>4269</v>
      </c>
    </row>
    <row r="7753" spans="12:17" x14ac:dyDescent="0.3">
      <c r="L7753">
        <v>7747</v>
      </c>
      <c r="M7753" t="s">
        <v>4271</v>
      </c>
      <c r="N7753" t="s">
        <v>28421</v>
      </c>
      <c r="O7753" t="s">
        <v>4272</v>
      </c>
      <c r="P7753" t="s">
        <v>39761</v>
      </c>
      <c r="Q7753" t="s">
        <v>4271</v>
      </c>
    </row>
    <row r="7754" spans="12:17" x14ac:dyDescent="0.3">
      <c r="L7754">
        <v>7748</v>
      </c>
      <c r="M7754" t="s">
        <v>4273</v>
      </c>
      <c r="N7754" t="s">
        <v>28423</v>
      </c>
      <c r="O7754" t="s">
        <v>4274</v>
      </c>
      <c r="P7754" t="s">
        <v>39762</v>
      </c>
      <c r="Q7754" t="s">
        <v>4273</v>
      </c>
    </row>
    <row r="7755" spans="12:17" x14ac:dyDescent="0.3">
      <c r="L7755">
        <v>7749</v>
      </c>
      <c r="M7755" t="s">
        <v>4275</v>
      </c>
      <c r="N7755" t="s">
        <v>28425</v>
      </c>
      <c r="O7755" t="s">
        <v>4276</v>
      </c>
      <c r="P7755" t="s">
        <v>39763</v>
      </c>
      <c r="Q7755" t="s">
        <v>4275</v>
      </c>
    </row>
    <row r="7756" spans="12:17" x14ac:dyDescent="0.3">
      <c r="L7756">
        <v>7750</v>
      </c>
      <c r="M7756" t="s">
        <v>4277</v>
      </c>
      <c r="N7756" t="s">
        <v>28427</v>
      </c>
      <c r="O7756" t="s">
        <v>4278</v>
      </c>
      <c r="P7756" t="s">
        <v>39764</v>
      </c>
      <c r="Q7756" t="s">
        <v>4277</v>
      </c>
    </row>
    <row r="7757" spans="12:17" x14ac:dyDescent="0.3">
      <c r="L7757">
        <v>7751</v>
      </c>
      <c r="M7757" t="s">
        <v>4279</v>
      </c>
      <c r="N7757" t="s">
        <v>28429</v>
      </c>
      <c r="O7757" t="s">
        <v>4280</v>
      </c>
      <c r="P7757" t="s">
        <v>39765</v>
      </c>
      <c r="Q7757" t="s">
        <v>4279</v>
      </c>
    </row>
    <row r="7758" spans="12:17" x14ac:dyDescent="0.3">
      <c r="L7758">
        <v>7752</v>
      </c>
      <c r="M7758" t="s">
        <v>4281</v>
      </c>
      <c r="N7758" t="s">
        <v>28431</v>
      </c>
      <c r="O7758" t="s">
        <v>4282</v>
      </c>
      <c r="P7758" t="s">
        <v>39766</v>
      </c>
      <c r="Q7758" t="s">
        <v>4281</v>
      </c>
    </row>
    <row r="7759" spans="12:17" x14ac:dyDescent="0.3">
      <c r="L7759">
        <v>7753</v>
      </c>
      <c r="M7759" t="s">
        <v>4283</v>
      </c>
      <c r="N7759" t="s">
        <v>28390</v>
      </c>
      <c r="O7759" t="s">
        <v>4284</v>
      </c>
      <c r="P7759" t="s">
        <v>39767</v>
      </c>
      <c r="Q7759" t="s">
        <v>4283</v>
      </c>
    </row>
    <row r="7760" spans="12:17" x14ac:dyDescent="0.3">
      <c r="L7760">
        <v>7754</v>
      </c>
      <c r="M7760" t="s">
        <v>4285</v>
      </c>
      <c r="N7760" t="s">
        <v>28392</v>
      </c>
      <c r="O7760" t="s">
        <v>4286</v>
      </c>
      <c r="P7760" t="s">
        <v>39768</v>
      </c>
      <c r="Q7760" t="s">
        <v>4285</v>
      </c>
    </row>
    <row r="7761" spans="12:17" x14ac:dyDescent="0.3">
      <c r="L7761">
        <v>7755</v>
      </c>
      <c r="M7761" t="s">
        <v>18963</v>
      </c>
      <c r="N7761" t="s">
        <v>16881</v>
      </c>
      <c r="O7761" t="s">
        <v>18965</v>
      </c>
      <c r="P7761" t="s">
        <v>39769</v>
      </c>
      <c r="Q7761" t="s">
        <v>18963</v>
      </c>
    </row>
    <row r="7762" spans="12:17" x14ac:dyDescent="0.3">
      <c r="L7762">
        <v>7756</v>
      </c>
      <c r="M7762" t="s">
        <v>18966</v>
      </c>
      <c r="N7762" t="s">
        <v>16884</v>
      </c>
      <c r="O7762" t="s">
        <v>18968</v>
      </c>
      <c r="P7762" t="s">
        <v>39770</v>
      </c>
      <c r="Q7762" t="s">
        <v>18966</v>
      </c>
    </row>
    <row r="7763" spans="12:17" x14ac:dyDescent="0.3">
      <c r="L7763">
        <v>7757</v>
      </c>
      <c r="M7763" t="s">
        <v>18969</v>
      </c>
      <c r="N7763" t="s">
        <v>16887</v>
      </c>
      <c r="O7763" t="s">
        <v>18971</v>
      </c>
      <c r="P7763" t="s">
        <v>39771</v>
      </c>
      <c r="Q7763" t="s">
        <v>18969</v>
      </c>
    </row>
    <row r="7764" spans="12:17" x14ac:dyDescent="0.3">
      <c r="L7764">
        <v>7758</v>
      </c>
      <c r="M7764" t="s">
        <v>39772</v>
      </c>
      <c r="N7764" t="s">
        <v>16889</v>
      </c>
      <c r="O7764" t="s">
        <v>18973</v>
      </c>
      <c r="P7764" t="s">
        <v>39773</v>
      </c>
      <c r="Q7764" t="s">
        <v>39772</v>
      </c>
    </row>
    <row r="7765" spans="12:17" x14ac:dyDescent="0.3">
      <c r="L7765">
        <v>7759</v>
      </c>
      <c r="M7765" t="s">
        <v>18974</v>
      </c>
      <c r="N7765" t="s">
        <v>16892</v>
      </c>
      <c r="O7765" t="s">
        <v>18976</v>
      </c>
      <c r="P7765" t="s">
        <v>39774</v>
      </c>
      <c r="Q7765" t="s">
        <v>18974</v>
      </c>
    </row>
    <row r="7766" spans="12:17" x14ac:dyDescent="0.3">
      <c r="L7766">
        <v>7760</v>
      </c>
      <c r="M7766" t="s">
        <v>18977</v>
      </c>
      <c r="N7766" t="s">
        <v>16895</v>
      </c>
      <c r="O7766" t="s">
        <v>18979</v>
      </c>
      <c r="P7766" t="s">
        <v>39775</v>
      </c>
      <c r="Q7766" t="s">
        <v>18977</v>
      </c>
    </row>
    <row r="7767" spans="12:17" x14ac:dyDescent="0.3">
      <c r="L7767">
        <v>7761</v>
      </c>
      <c r="M7767" t="s">
        <v>18980</v>
      </c>
      <c r="N7767" t="s">
        <v>16898</v>
      </c>
      <c r="O7767" t="s">
        <v>18982</v>
      </c>
      <c r="P7767" t="s">
        <v>39776</v>
      </c>
      <c r="Q7767" t="s">
        <v>18980</v>
      </c>
    </row>
    <row r="7768" spans="12:17" x14ac:dyDescent="0.3">
      <c r="L7768">
        <v>7762</v>
      </c>
      <c r="M7768" t="s">
        <v>18983</v>
      </c>
      <c r="N7768" t="s">
        <v>16901</v>
      </c>
      <c r="O7768" t="s">
        <v>18985</v>
      </c>
      <c r="P7768" t="s">
        <v>39777</v>
      </c>
      <c r="Q7768" t="s">
        <v>18983</v>
      </c>
    </row>
    <row r="7769" spans="12:17" x14ac:dyDescent="0.3">
      <c r="L7769">
        <v>7763</v>
      </c>
      <c r="M7769" t="s">
        <v>18986</v>
      </c>
      <c r="N7769" t="s">
        <v>16904</v>
      </c>
      <c r="O7769" t="s">
        <v>18988</v>
      </c>
      <c r="P7769" t="s">
        <v>39778</v>
      </c>
      <c r="Q7769" t="s">
        <v>18986</v>
      </c>
    </row>
    <row r="7770" spans="12:17" x14ac:dyDescent="0.3">
      <c r="L7770">
        <v>7764</v>
      </c>
      <c r="M7770" t="s">
        <v>18926</v>
      </c>
      <c r="N7770" t="s">
        <v>16844</v>
      </c>
      <c r="O7770" t="s">
        <v>26406</v>
      </c>
      <c r="P7770" t="s">
        <v>39779</v>
      </c>
      <c r="Q7770" t="s">
        <v>18926</v>
      </c>
    </row>
    <row r="7771" spans="12:17" x14ac:dyDescent="0.3">
      <c r="L7771">
        <v>7765</v>
      </c>
      <c r="M7771" t="s">
        <v>18989</v>
      </c>
      <c r="N7771" t="s">
        <v>16907</v>
      </c>
      <c r="O7771" t="s">
        <v>18991</v>
      </c>
      <c r="P7771" t="s">
        <v>39780</v>
      </c>
      <c r="Q7771" t="s">
        <v>18989</v>
      </c>
    </row>
    <row r="7772" spans="12:17" x14ac:dyDescent="0.3">
      <c r="L7772">
        <v>7766</v>
      </c>
      <c r="M7772" t="s">
        <v>18992</v>
      </c>
      <c r="N7772" t="s">
        <v>16910</v>
      </c>
      <c r="O7772" t="s">
        <v>18994</v>
      </c>
      <c r="P7772" t="s">
        <v>39781</v>
      </c>
      <c r="Q7772" t="s">
        <v>18992</v>
      </c>
    </row>
    <row r="7773" spans="12:17" x14ac:dyDescent="0.3">
      <c r="L7773">
        <v>7767</v>
      </c>
      <c r="M7773" t="s">
        <v>18995</v>
      </c>
      <c r="N7773" t="s">
        <v>16913</v>
      </c>
      <c r="O7773" t="s">
        <v>18997</v>
      </c>
      <c r="P7773" t="s">
        <v>39782</v>
      </c>
      <c r="Q7773" t="s">
        <v>18995</v>
      </c>
    </row>
    <row r="7774" spans="12:17" x14ac:dyDescent="0.3">
      <c r="L7774">
        <v>7768</v>
      </c>
      <c r="M7774" t="s">
        <v>18998</v>
      </c>
      <c r="N7774" t="s">
        <v>16916</v>
      </c>
      <c r="O7774" t="s">
        <v>19000</v>
      </c>
      <c r="P7774" t="s">
        <v>39783</v>
      </c>
      <c r="Q7774" t="s">
        <v>18998</v>
      </c>
    </row>
    <row r="7775" spans="12:17" x14ac:dyDescent="0.3">
      <c r="L7775">
        <v>7769</v>
      </c>
      <c r="M7775" t="s">
        <v>19001</v>
      </c>
      <c r="N7775" t="s">
        <v>16919</v>
      </c>
      <c r="O7775" t="s">
        <v>19003</v>
      </c>
      <c r="P7775" t="s">
        <v>39784</v>
      </c>
      <c r="Q7775" t="s">
        <v>19001</v>
      </c>
    </row>
    <row r="7776" spans="12:17" x14ac:dyDescent="0.3">
      <c r="L7776">
        <v>7770</v>
      </c>
      <c r="M7776" t="s">
        <v>19004</v>
      </c>
      <c r="N7776" t="s">
        <v>16922</v>
      </c>
      <c r="O7776" t="s">
        <v>19006</v>
      </c>
      <c r="P7776" t="s">
        <v>39785</v>
      </c>
      <c r="Q7776" t="s">
        <v>19004</v>
      </c>
    </row>
    <row r="7777" spans="12:17" x14ac:dyDescent="0.3">
      <c r="L7777">
        <v>7771</v>
      </c>
      <c r="M7777" t="s">
        <v>19007</v>
      </c>
      <c r="N7777" t="s">
        <v>16925</v>
      </c>
      <c r="O7777" t="s">
        <v>19009</v>
      </c>
      <c r="P7777" t="s">
        <v>39786</v>
      </c>
      <c r="Q7777" t="s">
        <v>19007</v>
      </c>
    </row>
    <row r="7778" spans="12:17" x14ac:dyDescent="0.3">
      <c r="L7778">
        <v>7772</v>
      </c>
      <c r="M7778" t="s">
        <v>19010</v>
      </c>
      <c r="N7778" t="s">
        <v>16928</v>
      </c>
      <c r="O7778" t="s">
        <v>19012</v>
      </c>
      <c r="P7778" t="s">
        <v>39787</v>
      </c>
      <c r="Q7778" t="s">
        <v>19010</v>
      </c>
    </row>
    <row r="7779" spans="12:17" x14ac:dyDescent="0.3">
      <c r="L7779">
        <v>7773</v>
      </c>
      <c r="M7779" t="s">
        <v>19013</v>
      </c>
      <c r="N7779" t="s">
        <v>16931</v>
      </c>
      <c r="O7779" t="s">
        <v>19015</v>
      </c>
      <c r="P7779" t="s">
        <v>39788</v>
      </c>
      <c r="Q7779" t="s">
        <v>19013</v>
      </c>
    </row>
    <row r="7780" spans="12:17" x14ac:dyDescent="0.3">
      <c r="L7780">
        <v>7774</v>
      </c>
      <c r="M7780" t="s">
        <v>19016</v>
      </c>
      <c r="N7780" t="s">
        <v>16934</v>
      </c>
      <c r="O7780" t="s">
        <v>19018</v>
      </c>
      <c r="P7780" t="s">
        <v>39789</v>
      </c>
      <c r="Q7780" t="s">
        <v>19016</v>
      </c>
    </row>
    <row r="7781" spans="12:17" x14ac:dyDescent="0.3">
      <c r="L7781">
        <v>7775</v>
      </c>
      <c r="M7781" t="s">
        <v>19019</v>
      </c>
      <c r="N7781" t="s">
        <v>16937</v>
      </c>
      <c r="O7781" t="s">
        <v>19021</v>
      </c>
      <c r="P7781" t="s">
        <v>39790</v>
      </c>
      <c r="Q7781" t="s">
        <v>19019</v>
      </c>
    </row>
    <row r="7782" spans="12:17" x14ac:dyDescent="0.3">
      <c r="L7782">
        <v>7776</v>
      </c>
      <c r="M7782" t="s">
        <v>19022</v>
      </c>
      <c r="N7782" t="s">
        <v>16940</v>
      </c>
      <c r="O7782" t="s">
        <v>19024</v>
      </c>
      <c r="P7782" t="s">
        <v>39791</v>
      </c>
      <c r="Q7782" t="s">
        <v>19022</v>
      </c>
    </row>
    <row r="7783" spans="12:17" x14ac:dyDescent="0.3">
      <c r="L7783">
        <v>7777</v>
      </c>
      <c r="M7783" t="s">
        <v>19025</v>
      </c>
      <c r="N7783" t="s">
        <v>16943</v>
      </c>
      <c r="O7783" t="s">
        <v>19027</v>
      </c>
      <c r="P7783" t="s">
        <v>39792</v>
      </c>
      <c r="Q7783" t="s">
        <v>19025</v>
      </c>
    </row>
    <row r="7784" spans="12:17" x14ac:dyDescent="0.3">
      <c r="L7784">
        <v>7778</v>
      </c>
      <c r="M7784" t="s">
        <v>19028</v>
      </c>
      <c r="N7784" t="s">
        <v>16946</v>
      </c>
      <c r="O7784" t="s">
        <v>19030</v>
      </c>
      <c r="P7784" t="s">
        <v>39793</v>
      </c>
      <c r="Q7784" t="s">
        <v>19028</v>
      </c>
    </row>
    <row r="7785" spans="12:17" x14ac:dyDescent="0.3">
      <c r="L7785">
        <v>7779</v>
      </c>
      <c r="M7785" t="s">
        <v>19031</v>
      </c>
      <c r="N7785" t="s">
        <v>16949</v>
      </c>
      <c r="O7785" t="s">
        <v>19033</v>
      </c>
      <c r="P7785" t="s">
        <v>39794</v>
      </c>
      <c r="Q7785" t="s">
        <v>19031</v>
      </c>
    </row>
    <row r="7786" spans="12:17" x14ac:dyDescent="0.3">
      <c r="L7786">
        <v>7780</v>
      </c>
      <c r="M7786" t="s">
        <v>19034</v>
      </c>
      <c r="N7786" t="s">
        <v>16952</v>
      </c>
      <c r="O7786" t="s">
        <v>19036</v>
      </c>
      <c r="P7786" t="s">
        <v>39795</v>
      </c>
      <c r="Q7786" t="s">
        <v>19034</v>
      </c>
    </row>
    <row r="7787" spans="12:17" x14ac:dyDescent="0.3">
      <c r="L7787">
        <v>7781</v>
      </c>
      <c r="M7787" t="s">
        <v>19037</v>
      </c>
      <c r="N7787" t="s">
        <v>16955</v>
      </c>
      <c r="O7787" t="s">
        <v>19039</v>
      </c>
      <c r="P7787" t="s">
        <v>39796</v>
      </c>
      <c r="Q7787" t="s">
        <v>19037</v>
      </c>
    </row>
    <row r="7788" spans="12:17" x14ac:dyDescent="0.3">
      <c r="L7788">
        <v>7782</v>
      </c>
      <c r="M7788" t="s">
        <v>19040</v>
      </c>
      <c r="N7788" t="s">
        <v>16958</v>
      </c>
      <c r="O7788" t="s">
        <v>19042</v>
      </c>
      <c r="P7788" t="s">
        <v>39797</v>
      </c>
      <c r="Q7788" t="s">
        <v>19040</v>
      </c>
    </row>
    <row r="7789" spans="12:17" x14ac:dyDescent="0.3">
      <c r="L7789">
        <v>7783</v>
      </c>
      <c r="M7789" t="s">
        <v>19043</v>
      </c>
      <c r="N7789" t="s">
        <v>16961</v>
      </c>
      <c r="O7789" t="s">
        <v>19045</v>
      </c>
      <c r="P7789" t="s">
        <v>39798</v>
      </c>
      <c r="Q7789" t="s">
        <v>19043</v>
      </c>
    </row>
    <row r="7790" spans="12:17" x14ac:dyDescent="0.3">
      <c r="L7790">
        <v>7784</v>
      </c>
      <c r="M7790" t="s">
        <v>19046</v>
      </c>
      <c r="N7790" t="s">
        <v>16964</v>
      </c>
      <c r="O7790" t="s">
        <v>19048</v>
      </c>
      <c r="P7790" t="s">
        <v>39799</v>
      </c>
      <c r="Q7790" t="s">
        <v>19046</v>
      </c>
    </row>
    <row r="7791" spans="12:17" x14ac:dyDescent="0.3">
      <c r="L7791">
        <v>7785</v>
      </c>
      <c r="M7791" t="s">
        <v>19049</v>
      </c>
      <c r="N7791" t="s">
        <v>16967</v>
      </c>
      <c r="O7791" t="s">
        <v>19051</v>
      </c>
      <c r="P7791" t="s">
        <v>39800</v>
      </c>
      <c r="Q7791" t="s">
        <v>19049</v>
      </c>
    </row>
    <row r="7792" spans="12:17" x14ac:dyDescent="0.3">
      <c r="L7792">
        <v>7786</v>
      </c>
      <c r="M7792" t="s">
        <v>19052</v>
      </c>
      <c r="N7792" t="s">
        <v>16970</v>
      </c>
      <c r="O7792" t="s">
        <v>19054</v>
      </c>
      <c r="P7792" t="s">
        <v>39801</v>
      </c>
      <c r="Q7792" t="s">
        <v>19052</v>
      </c>
    </row>
    <row r="7793" spans="12:17" x14ac:dyDescent="0.3">
      <c r="L7793">
        <v>7787</v>
      </c>
      <c r="M7793" t="s">
        <v>19055</v>
      </c>
      <c r="N7793" t="s">
        <v>16973</v>
      </c>
      <c r="O7793" t="s">
        <v>19057</v>
      </c>
      <c r="P7793" t="s">
        <v>39802</v>
      </c>
      <c r="Q7793" t="s">
        <v>19055</v>
      </c>
    </row>
    <row r="7794" spans="12:17" x14ac:dyDescent="0.3">
      <c r="L7794">
        <v>7788</v>
      </c>
      <c r="M7794" t="s">
        <v>19058</v>
      </c>
      <c r="N7794" t="s">
        <v>16976</v>
      </c>
      <c r="O7794" t="s">
        <v>19060</v>
      </c>
      <c r="P7794" t="s">
        <v>39803</v>
      </c>
      <c r="Q7794" t="s">
        <v>19058</v>
      </c>
    </row>
    <row r="7795" spans="12:17" x14ac:dyDescent="0.3">
      <c r="L7795">
        <v>7789</v>
      </c>
      <c r="M7795" t="s">
        <v>19061</v>
      </c>
      <c r="N7795" t="s">
        <v>16979</v>
      </c>
      <c r="O7795" t="s">
        <v>19063</v>
      </c>
      <c r="P7795" t="s">
        <v>39804</v>
      </c>
      <c r="Q7795" t="s">
        <v>19061</v>
      </c>
    </row>
    <row r="7796" spans="12:17" x14ac:dyDescent="0.3">
      <c r="L7796">
        <v>7790</v>
      </c>
      <c r="M7796" t="s">
        <v>27284</v>
      </c>
      <c r="N7796" t="s">
        <v>16981</v>
      </c>
      <c r="O7796" t="s">
        <v>19065</v>
      </c>
      <c r="P7796" t="s">
        <v>39805</v>
      </c>
      <c r="Q7796" t="s">
        <v>27284</v>
      </c>
    </row>
    <row r="7797" spans="12:17" x14ac:dyDescent="0.3">
      <c r="L7797">
        <v>7791</v>
      </c>
      <c r="M7797" t="s">
        <v>27285</v>
      </c>
      <c r="N7797" t="s">
        <v>16983</v>
      </c>
      <c r="O7797" t="s">
        <v>19067</v>
      </c>
      <c r="P7797" t="s">
        <v>39806</v>
      </c>
      <c r="Q7797" t="s">
        <v>27285</v>
      </c>
    </row>
    <row r="7798" spans="12:17" x14ac:dyDescent="0.3">
      <c r="L7798">
        <v>7792</v>
      </c>
      <c r="M7798" t="s">
        <v>27286</v>
      </c>
      <c r="N7798" t="s">
        <v>16985</v>
      </c>
      <c r="O7798" t="s">
        <v>19069</v>
      </c>
      <c r="P7798" t="s">
        <v>39807</v>
      </c>
      <c r="Q7798" t="s">
        <v>27286</v>
      </c>
    </row>
    <row r="7799" spans="12:17" x14ac:dyDescent="0.3">
      <c r="L7799">
        <v>7793</v>
      </c>
      <c r="M7799" t="s">
        <v>19070</v>
      </c>
      <c r="N7799" t="s">
        <v>16988</v>
      </c>
      <c r="O7799" t="s">
        <v>19072</v>
      </c>
      <c r="P7799" t="s">
        <v>39808</v>
      </c>
      <c r="Q7799" t="s">
        <v>19070</v>
      </c>
    </row>
    <row r="7800" spans="12:17" x14ac:dyDescent="0.3">
      <c r="L7800">
        <v>7794</v>
      </c>
      <c r="M7800" t="s">
        <v>4265</v>
      </c>
      <c r="N7800" t="s">
        <v>28415</v>
      </c>
      <c r="O7800" t="s">
        <v>4266</v>
      </c>
      <c r="P7800" t="s">
        <v>39809</v>
      </c>
      <c r="Q7800" t="s">
        <v>4265</v>
      </c>
    </row>
    <row r="7801" spans="12:17" x14ac:dyDescent="0.3">
      <c r="L7801">
        <v>7795</v>
      </c>
      <c r="M7801" t="s">
        <v>4267</v>
      </c>
      <c r="N7801" t="s">
        <v>28417</v>
      </c>
      <c r="O7801" t="s">
        <v>4268</v>
      </c>
      <c r="P7801" t="s">
        <v>39810</v>
      </c>
      <c r="Q7801" t="s">
        <v>4267</v>
      </c>
    </row>
    <row r="7802" spans="12:17" x14ac:dyDescent="0.3">
      <c r="L7802">
        <v>7796</v>
      </c>
      <c r="M7802" t="s">
        <v>4269</v>
      </c>
      <c r="N7802" t="s">
        <v>28419</v>
      </c>
      <c r="O7802" t="s">
        <v>4270</v>
      </c>
      <c r="P7802" t="s">
        <v>39811</v>
      </c>
      <c r="Q7802" t="s">
        <v>4269</v>
      </c>
    </row>
    <row r="7803" spans="12:17" x14ac:dyDescent="0.3">
      <c r="L7803">
        <v>7797</v>
      </c>
      <c r="M7803" t="s">
        <v>4271</v>
      </c>
      <c r="N7803" t="s">
        <v>28421</v>
      </c>
      <c r="O7803" t="s">
        <v>4272</v>
      </c>
      <c r="P7803" t="s">
        <v>39812</v>
      </c>
      <c r="Q7803" t="s">
        <v>4271</v>
      </c>
    </row>
    <row r="7804" spans="12:17" x14ac:dyDescent="0.3">
      <c r="L7804">
        <v>7798</v>
      </c>
      <c r="M7804" t="s">
        <v>4273</v>
      </c>
      <c r="N7804" t="s">
        <v>28423</v>
      </c>
      <c r="O7804" t="s">
        <v>4274</v>
      </c>
      <c r="P7804" t="s">
        <v>39813</v>
      </c>
      <c r="Q7804" t="s">
        <v>4273</v>
      </c>
    </row>
    <row r="7805" spans="12:17" x14ac:dyDescent="0.3">
      <c r="L7805">
        <v>7799</v>
      </c>
      <c r="M7805" t="s">
        <v>4275</v>
      </c>
      <c r="N7805" t="s">
        <v>28425</v>
      </c>
      <c r="O7805" t="s">
        <v>4276</v>
      </c>
      <c r="P7805" t="s">
        <v>39814</v>
      </c>
      <c r="Q7805" t="s">
        <v>4275</v>
      </c>
    </row>
    <row r="7806" spans="12:17" x14ac:dyDescent="0.3">
      <c r="L7806">
        <v>7800</v>
      </c>
      <c r="M7806" t="s">
        <v>4277</v>
      </c>
      <c r="N7806" t="s">
        <v>28427</v>
      </c>
      <c r="O7806" t="s">
        <v>4278</v>
      </c>
      <c r="P7806" t="s">
        <v>39815</v>
      </c>
      <c r="Q7806" t="s">
        <v>4277</v>
      </c>
    </row>
    <row r="7807" spans="12:17" x14ac:dyDescent="0.3">
      <c r="L7807">
        <v>7801</v>
      </c>
      <c r="M7807" t="s">
        <v>4279</v>
      </c>
      <c r="N7807" t="s">
        <v>28429</v>
      </c>
      <c r="O7807" t="s">
        <v>4280</v>
      </c>
      <c r="P7807" t="s">
        <v>39816</v>
      </c>
      <c r="Q7807" t="s">
        <v>4279</v>
      </c>
    </row>
    <row r="7808" spans="12:17" x14ac:dyDescent="0.3">
      <c r="L7808">
        <v>7802</v>
      </c>
      <c r="M7808" t="s">
        <v>19079</v>
      </c>
      <c r="N7808" t="s">
        <v>16997</v>
      </c>
      <c r="O7808" t="s">
        <v>19081</v>
      </c>
      <c r="P7808" t="s">
        <v>39817</v>
      </c>
      <c r="Q7808" t="s">
        <v>19079</v>
      </c>
    </row>
    <row r="7809" spans="12:17" x14ac:dyDescent="0.3">
      <c r="L7809">
        <v>7803</v>
      </c>
      <c r="M7809" t="s">
        <v>19082</v>
      </c>
      <c r="N7809" t="s">
        <v>16826</v>
      </c>
      <c r="O7809" t="s">
        <v>39818</v>
      </c>
      <c r="P7809" t="s">
        <v>39819</v>
      </c>
      <c r="Q7809" t="s">
        <v>19082</v>
      </c>
    </row>
    <row r="7810" spans="12:17" x14ac:dyDescent="0.3">
      <c r="L7810">
        <v>7804</v>
      </c>
      <c r="M7810" t="s">
        <v>19083</v>
      </c>
      <c r="N7810" t="s">
        <v>16828</v>
      </c>
      <c r="O7810" t="s">
        <v>39820</v>
      </c>
      <c r="P7810" t="s">
        <v>39821</v>
      </c>
      <c r="Q7810" t="s">
        <v>19083</v>
      </c>
    </row>
    <row r="7811" spans="12:17" x14ac:dyDescent="0.3">
      <c r="L7811">
        <v>7805</v>
      </c>
      <c r="M7811" t="s">
        <v>19084</v>
      </c>
      <c r="N7811" t="s">
        <v>16831</v>
      </c>
      <c r="O7811" t="s">
        <v>39822</v>
      </c>
      <c r="P7811" t="s">
        <v>39823</v>
      </c>
      <c r="Q7811" t="s">
        <v>19084</v>
      </c>
    </row>
    <row r="7812" spans="12:17" x14ac:dyDescent="0.3">
      <c r="L7812">
        <v>7806</v>
      </c>
      <c r="M7812" t="s">
        <v>19085</v>
      </c>
      <c r="N7812" t="s">
        <v>16834</v>
      </c>
      <c r="O7812" t="s">
        <v>39824</v>
      </c>
      <c r="P7812" t="s">
        <v>39825</v>
      </c>
      <c r="Q7812" t="s">
        <v>19085</v>
      </c>
    </row>
    <row r="7813" spans="12:17" x14ac:dyDescent="0.3">
      <c r="L7813">
        <v>7807</v>
      </c>
      <c r="M7813" t="s">
        <v>19086</v>
      </c>
      <c r="N7813" t="s">
        <v>16837</v>
      </c>
      <c r="O7813" t="s">
        <v>39826</v>
      </c>
      <c r="P7813" t="s">
        <v>39827</v>
      </c>
      <c r="Q7813" t="s">
        <v>19086</v>
      </c>
    </row>
    <row r="7814" spans="12:17" x14ac:dyDescent="0.3">
      <c r="L7814">
        <v>7808</v>
      </c>
      <c r="M7814" t="s">
        <v>19087</v>
      </c>
      <c r="N7814" t="s">
        <v>16840</v>
      </c>
      <c r="O7814" t="s">
        <v>39828</v>
      </c>
      <c r="P7814" t="s">
        <v>39829</v>
      </c>
      <c r="Q7814" t="s">
        <v>19087</v>
      </c>
    </row>
    <row r="7815" spans="12:17" x14ac:dyDescent="0.3">
      <c r="L7815">
        <v>7809</v>
      </c>
      <c r="M7815" t="s">
        <v>19088</v>
      </c>
      <c r="N7815" t="s">
        <v>39733</v>
      </c>
      <c r="O7815" t="s">
        <v>39830</v>
      </c>
      <c r="P7815" t="s">
        <v>39831</v>
      </c>
      <c r="Q7815" t="s">
        <v>19088</v>
      </c>
    </row>
    <row r="7816" spans="12:17" x14ac:dyDescent="0.3">
      <c r="L7816">
        <v>7810</v>
      </c>
      <c r="M7816" t="s">
        <v>19090</v>
      </c>
      <c r="N7816" t="s">
        <v>16845</v>
      </c>
      <c r="O7816" t="s">
        <v>39832</v>
      </c>
      <c r="P7816" t="s">
        <v>39833</v>
      </c>
      <c r="Q7816" t="s">
        <v>19090</v>
      </c>
    </row>
    <row r="7817" spans="12:17" x14ac:dyDescent="0.3">
      <c r="L7817">
        <v>7811</v>
      </c>
      <c r="M7817" t="s">
        <v>19091</v>
      </c>
      <c r="N7817" t="s">
        <v>16846</v>
      </c>
      <c r="O7817" t="s">
        <v>39834</v>
      </c>
      <c r="P7817" t="s">
        <v>39835</v>
      </c>
      <c r="Q7817" t="s">
        <v>19091</v>
      </c>
    </row>
    <row r="7818" spans="12:17" x14ac:dyDescent="0.3">
      <c r="L7818">
        <v>7812</v>
      </c>
      <c r="M7818" t="s">
        <v>19092</v>
      </c>
      <c r="N7818" t="s">
        <v>16848</v>
      </c>
      <c r="O7818" t="s">
        <v>39836</v>
      </c>
      <c r="P7818" t="s">
        <v>39837</v>
      </c>
      <c r="Q7818" t="s">
        <v>19092</v>
      </c>
    </row>
    <row r="7819" spans="12:17" x14ac:dyDescent="0.3">
      <c r="L7819">
        <v>7813</v>
      </c>
      <c r="M7819" t="s">
        <v>19093</v>
      </c>
      <c r="N7819" t="s">
        <v>16850</v>
      </c>
      <c r="O7819" t="s">
        <v>39838</v>
      </c>
      <c r="P7819" t="s">
        <v>39839</v>
      </c>
      <c r="Q7819" t="s">
        <v>19093</v>
      </c>
    </row>
    <row r="7820" spans="12:17" x14ac:dyDescent="0.3">
      <c r="L7820">
        <v>7814</v>
      </c>
      <c r="M7820" t="s">
        <v>19094</v>
      </c>
      <c r="N7820" t="s">
        <v>16852</v>
      </c>
      <c r="O7820" t="s">
        <v>39840</v>
      </c>
      <c r="P7820" t="s">
        <v>39841</v>
      </c>
      <c r="Q7820" t="s">
        <v>19094</v>
      </c>
    </row>
    <row r="7821" spans="12:17" x14ac:dyDescent="0.3">
      <c r="L7821">
        <v>7815</v>
      </c>
      <c r="M7821" t="s">
        <v>19095</v>
      </c>
      <c r="N7821" t="s">
        <v>26337</v>
      </c>
      <c r="O7821" t="s">
        <v>39842</v>
      </c>
      <c r="P7821" t="s">
        <v>39843</v>
      </c>
      <c r="Q7821" t="s">
        <v>19095</v>
      </c>
    </row>
    <row r="7822" spans="12:17" x14ac:dyDescent="0.3">
      <c r="L7822">
        <v>7816</v>
      </c>
      <c r="M7822" t="s">
        <v>19096</v>
      </c>
      <c r="N7822" t="s">
        <v>26338</v>
      </c>
      <c r="O7822" t="s">
        <v>39844</v>
      </c>
      <c r="P7822" t="s">
        <v>39845</v>
      </c>
      <c r="Q7822" t="s">
        <v>19096</v>
      </c>
    </row>
    <row r="7823" spans="12:17" x14ac:dyDescent="0.3">
      <c r="L7823">
        <v>7817</v>
      </c>
      <c r="M7823" t="s">
        <v>19097</v>
      </c>
      <c r="N7823" t="s">
        <v>26339</v>
      </c>
      <c r="O7823" t="s">
        <v>39846</v>
      </c>
      <c r="P7823" t="s">
        <v>39847</v>
      </c>
      <c r="Q7823" t="s">
        <v>19097</v>
      </c>
    </row>
    <row r="7824" spans="12:17" x14ac:dyDescent="0.3">
      <c r="L7824">
        <v>7818</v>
      </c>
      <c r="M7824" t="s">
        <v>19098</v>
      </c>
      <c r="N7824" t="s">
        <v>16860</v>
      </c>
      <c r="O7824" t="s">
        <v>39848</v>
      </c>
      <c r="P7824" t="s">
        <v>39849</v>
      </c>
      <c r="Q7824" t="s">
        <v>19098</v>
      </c>
    </row>
    <row r="7825" spans="12:17" x14ac:dyDescent="0.3">
      <c r="L7825">
        <v>7819</v>
      </c>
      <c r="M7825" t="s">
        <v>19099</v>
      </c>
      <c r="N7825" t="s">
        <v>39744</v>
      </c>
      <c r="O7825" t="s">
        <v>39850</v>
      </c>
      <c r="P7825" t="s">
        <v>39851</v>
      </c>
      <c r="Q7825" t="s">
        <v>19099</v>
      </c>
    </row>
    <row r="7826" spans="12:17" x14ac:dyDescent="0.3">
      <c r="L7826">
        <v>7820</v>
      </c>
      <c r="M7826" t="s">
        <v>39852</v>
      </c>
      <c r="N7826" t="s">
        <v>39747</v>
      </c>
      <c r="O7826" t="s">
        <v>39853</v>
      </c>
      <c r="P7826" t="s">
        <v>39854</v>
      </c>
      <c r="Q7826" t="s">
        <v>39852</v>
      </c>
    </row>
    <row r="7827" spans="12:17" x14ac:dyDescent="0.3">
      <c r="L7827">
        <v>7821</v>
      </c>
      <c r="M7827" t="s">
        <v>19100</v>
      </c>
      <c r="N7827" t="s">
        <v>16865</v>
      </c>
      <c r="O7827" t="s">
        <v>39855</v>
      </c>
      <c r="P7827" t="s">
        <v>39856</v>
      </c>
      <c r="Q7827" t="s">
        <v>19100</v>
      </c>
    </row>
    <row r="7828" spans="12:17" x14ac:dyDescent="0.3">
      <c r="L7828">
        <v>7822</v>
      </c>
      <c r="M7828" t="s">
        <v>19101</v>
      </c>
      <c r="N7828" t="s">
        <v>16868</v>
      </c>
      <c r="O7828" t="s">
        <v>39857</v>
      </c>
      <c r="P7828" t="s">
        <v>39858</v>
      </c>
      <c r="Q7828" t="s">
        <v>19101</v>
      </c>
    </row>
    <row r="7829" spans="12:17" x14ac:dyDescent="0.3">
      <c r="L7829">
        <v>7823</v>
      </c>
      <c r="M7829" t="s">
        <v>19102</v>
      </c>
      <c r="N7829" t="s">
        <v>16870</v>
      </c>
      <c r="O7829" t="s">
        <v>39859</v>
      </c>
      <c r="P7829" t="s">
        <v>39860</v>
      </c>
      <c r="Q7829" t="s">
        <v>19102</v>
      </c>
    </row>
    <row r="7830" spans="12:17" x14ac:dyDescent="0.3">
      <c r="L7830">
        <v>7824</v>
      </c>
      <c r="M7830" t="s">
        <v>19103</v>
      </c>
      <c r="N7830" t="s">
        <v>16872</v>
      </c>
      <c r="O7830" t="s">
        <v>39861</v>
      </c>
      <c r="P7830" t="s">
        <v>39862</v>
      </c>
      <c r="Q7830" t="s">
        <v>19103</v>
      </c>
    </row>
    <row r="7831" spans="12:17" x14ac:dyDescent="0.3">
      <c r="L7831">
        <v>7825</v>
      </c>
      <c r="M7831" t="s">
        <v>19104</v>
      </c>
      <c r="N7831" t="s">
        <v>16875</v>
      </c>
      <c r="O7831" t="s">
        <v>39863</v>
      </c>
      <c r="P7831" t="s">
        <v>39864</v>
      </c>
      <c r="Q7831" t="s">
        <v>19104</v>
      </c>
    </row>
    <row r="7832" spans="12:17" x14ac:dyDescent="0.3">
      <c r="L7832">
        <v>7826</v>
      </c>
      <c r="M7832" t="s">
        <v>19105</v>
      </c>
      <c r="N7832" t="s">
        <v>16878</v>
      </c>
      <c r="O7832" t="s">
        <v>39865</v>
      </c>
      <c r="P7832" t="s">
        <v>39866</v>
      </c>
      <c r="Q7832" t="s">
        <v>19105</v>
      </c>
    </row>
    <row r="7833" spans="12:17" x14ac:dyDescent="0.3">
      <c r="L7833">
        <v>7827</v>
      </c>
      <c r="M7833" t="s">
        <v>4265</v>
      </c>
      <c r="N7833" t="s">
        <v>28415</v>
      </c>
      <c r="O7833" t="s">
        <v>4266</v>
      </c>
      <c r="P7833" t="s">
        <v>39867</v>
      </c>
      <c r="Q7833" t="s">
        <v>4265</v>
      </c>
    </row>
    <row r="7834" spans="12:17" x14ac:dyDescent="0.3">
      <c r="L7834">
        <v>7828</v>
      </c>
      <c r="M7834" t="s">
        <v>4267</v>
      </c>
      <c r="N7834" t="s">
        <v>28417</v>
      </c>
      <c r="O7834" t="s">
        <v>4268</v>
      </c>
      <c r="P7834" t="s">
        <v>39868</v>
      </c>
      <c r="Q7834" t="s">
        <v>4267</v>
      </c>
    </row>
    <row r="7835" spans="12:17" x14ac:dyDescent="0.3">
      <c r="L7835">
        <v>7829</v>
      </c>
      <c r="M7835" t="s">
        <v>4269</v>
      </c>
      <c r="N7835" t="s">
        <v>28419</v>
      </c>
      <c r="O7835" t="s">
        <v>4270</v>
      </c>
      <c r="P7835" t="s">
        <v>39869</v>
      </c>
      <c r="Q7835" t="s">
        <v>4269</v>
      </c>
    </row>
    <row r="7836" spans="12:17" x14ac:dyDescent="0.3">
      <c r="L7836">
        <v>7830</v>
      </c>
      <c r="M7836" t="s">
        <v>4271</v>
      </c>
      <c r="N7836" t="s">
        <v>28421</v>
      </c>
      <c r="O7836" t="s">
        <v>4272</v>
      </c>
      <c r="P7836" t="s">
        <v>39870</v>
      </c>
      <c r="Q7836" t="s">
        <v>4271</v>
      </c>
    </row>
    <row r="7837" spans="12:17" x14ac:dyDescent="0.3">
      <c r="L7837">
        <v>7831</v>
      </c>
      <c r="M7837" t="s">
        <v>4273</v>
      </c>
      <c r="N7837" t="s">
        <v>28423</v>
      </c>
      <c r="O7837" t="s">
        <v>4274</v>
      </c>
      <c r="P7837" t="s">
        <v>39871</v>
      </c>
      <c r="Q7837" t="s">
        <v>4273</v>
      </c>
    </row>
    <row r="7838" spans="12:17" x14ac:dyDescent="0.3">
      <c r="L7838">
        <v>7832</v>
      </c>
      <c r="M7838" t="s">
        <v>4275</v>
      </c>
      <c r="N7838" t="s">
        <v>28425</v>
      </c>
      <c r="O7838" t="s">
        <v>4276</v>
      </c>
      <c r="P7838" t="s">
        <v>39872</v>
      </c>
      <c r="Q7838" t="s">
        <v>4275</v>
      </c>
    </row>
    <row r="7839" spans="12:17" x14ac:dyDescent="0.3">
      <c r="L7839">
        <v>7833</v>
      </c>
      <c r="M7839" t="s">
        <v>4277</v>
      </c>
      <c r="N7839" t="s">
        <v>28427</v>
      </c>
      <c r="O7839" t="s">
        <v>4278</v>
      </c>
      <c r="P7839" t="s">
        <v>39873</v>
      </c>
      <c r="Q7839" t="s">
        <v>4277</v>
      </c>
    </row>
    <row r="7840" spans="12:17" x14ac:dyDescent="0.3">
      <c r="L7840">
        <v>7834</v>
      </c>
      <c r="M7840" t="s">
        <v>4279</v>
      </c>
      <c r="N7840" t="s">
        <v>28429</v>
      </c>
      <c r="O7840" t="s">
        <v>4280</v>
      </c>
      <c r="P7840" t="s">
        <v>39874</v>
      </c>
      <c r="Q7840" t="s">
        <v>4279</v>
      </c>
    </row>
    <row r="7841" spans="12:17" x14ac:dyDescent="0.3">
      <c r="L7841">
        <v>7835</v>
      </c>
      <c r="M7841" t="s">
        <v>4281</v>
      </c>
      <c r="N7841" t="s">
        <v>28431</v>
      </c>
      <c r="O7841" t="s">
        <v>4282</v>
      </c>
      <c r="P7841" t="s">
        <v>39875</v>
      </c>
      <c r="Q7841" t="s">
        <v>4281</v>
      </c>
    </row>
    <row r="7842" spans="12:17" x14ac:dyDescent="0.3">
      <c r="L7842">
        <v>7836</v>
      </c>
      <c r="M7842" t="s">
        <v>4283</v>
      </c>
      <c r="N7842" t="s">
        <v>28390</v>
      </c>
      <c r="O7842" t="s">
        <v>4284</v>
      </c>
      <c r="P7842" t="s">
        <v>39876</v>
      </c>
      <c r="Q7842" t="s">
        <v>4283</v>
      </c>
    </row>
    <row r="7843" spans="12:17" x14ac:dyDescent="0.3">
      <c r="L7843">
        <v>7837</v>
      </c>
      <c r="M7843" t="s">
        <v>4285</v>
      </c>
      <c r="N7843" t="s">
        <v>28392</v>
      </c>
      <c r="O7843" t="s">
        <v>4286</v>
      </c>
      <c r="P7843" t="s">
        <v>39877</v>
      </c>
      <c r="Q7843" t="s">
        <v>4285</v>
      </c>
    </row>
    <row r="7844" spans="12:17" x14ac:dyDescent="0.3">
      <c r="L7844">
        <v>7838</v>
      </c>
      <c r="M7844" t="s">
        <v>19106</v>
      </c>
      <c r="N7844" t="s">
        <v>16881</v>
      </c>
      <c r="O7844" t="s">
        <v>39878</v>
      </c>
      <c r="P7844" t="s">
        <v>39879</v>
      </c>
      <c r="Q7844" t="s">
        <v>19106</v>
      </c>
    </row>
    <row r="7845" spans="12:17" x14ac:dyDescent="0.3">
      <c r="L7845">
        <v>7839</v>
      </c>
      <c r="M7845" t="s">
        <v>19107</v>
      </c>
      <c r="N7845" t="s">
        <v>16884</v>
      </c>
      <c r="O7845" t="s">
        <v>39880</v>
      </c>
      <c r="P7845" t="s">
        <v>39881</v>
      </c>
      <c r="Q7845" t="s">
        <v>19107</v>
      </c>
    </row>
    <row r="7846" spans="12:17" x14ac:dyDescent="0.3">
      <c r="L7846">
        <v>7840</v>
      </c>
      <c r="M7846" t="s">
        <v>19108</v>
      </c>
      <c r="N7846" t="s">
        <v>16887</v>
      </c>
      <c r="O7846" t="s">
        <v>39882</v>
      </c>
      <c r="P7846" t="s">
        <v>39883</v>
      </c>
      <c r="Q7846" t="s">
        <v>19108</v>
      </c>
    </row>
    <row r="7847" spans="12:17" x14ac:dyDescent="0.3">
      <c r="L7847">
        <v>7841</v>
      </c>
      <c r="M7847" t="s">
        <v>39884</v>
      </c>
      <c r="N7847" t="s">
        <v>16889</v>
      </c>
      <c r="O7847" t="s">
        <v>39885</v>
      </c>
      <c r="P7847" t="s">
        <v>39886</v>
      </c>
      <c r="Q7847" t="s">
        <v>39884</v>
      </c>
    </row>
    <row r="7848" spans="12:17" x14ac:dyDescent="0.3">
      <c r="L7848">
        <v>7842</v>
      </c>
      <c r="M7848" t="s">
        <v>19109</v>
      </c>
      <c r="N7848" t="s">
        <v>16892</v>
      </c>
      <c r="O7848" t="s">
        <v>39887</v>
      </c>
      <c r="P7848" t="s">
        <v>39888</v>
      </c>
      <c r="Q7848" t="s">
        <v>19109</v>
      </c>
    </row>
    <row r="7849" spans="12:17" x14ac:dyDescent="0.3">
      <c r="L7849">
        <v>7843</v>
      </c>
      <c r="M7849" t="s">
        <v>19110</v>
      </c>
      <c r="N7849" t="s">
        <v>16895</v>
      </c>
      <c r="O7849" t="s">
        <v>39889</v>
      </c>
      <c r="P7849" t="s">
        <v>39890</v>
      </c>
      <c r="Q7849" t="s">
        <v>19110</v>
      </c>
    </row>
    <row r="7850" spans="12:17" x14ac:dyDescent="0.3">
      <c r="L7850">
        <v>7844</v>
      </c>
      <c r="M7850" t="s">
        <v>19111</v>
      </c>
      <c r="N7850" t="s">
        <v>16898</v>
      </c>
      <c r="O7850" t="s">
        <v>39891</v>
      </c>
      <c r="P7850" t="s">
        <v>39892</v>
      </c>
      <c r="Q7850" t="s">
        <v>19111</v>
      </c>
    </row>
    <row r="7851" spans="12:17" x14ac:dyDescent="0.3">
      <c r="L7851">
        <v>7845</v>
      </c>
      <c r="M7851" t="s">
        <v>19112</v>
      </c>
      <c r="N7851" t="s">
        <v>16901</v>
      </c>
      <c r="O7851" t="s">
        <v>39893</v>
      </c>
      <c r="P7851" t="s">
        <v>39894</v>
      </c>
      <c r="Q7851" t="s">
        <v>19112</v>
      </c>
    </row>
    <row r="7852" spans="12:17" x14ac:dyDescent="0.3">
      <c r="L7852">
        <v>7846</v>
      </c>
      <c r="M7852" t="s">
        <v>19113</v>
      </c>
      <c r="N7852" t="s">
        <v>16904</v>
      </c>
      <c r="O7852" t="s">
        <v>39895</v>
      </c>
      <c r="P7852" t="s">
        <v>39896</v>
      </c>
      <c r="Q7852" t="s">
        <v>19113</v>
      </c>
    </row>
    <row r="7853" spans="12:17" x14ac:dyDescent="0.3">
      <c r="L7853">
        <v>7847</v>
      </c>
      <c r="M7853" t="s">
        <v>19089</v>
      </c>
      <c r="N7853" t="s">
        <v>16844</v>
      </c>
      <c r="O7853" t="s">
        <v>39897</v>
      </c>
      <c r="P7853" t="s">
        <v>39898</v>
      </c>
      <c r="Q7853" t="s">
        <v>19089</v>
      </c>
    </row>
    <row r="7854" spans="12:17" x14ac:dyDescent="0.3">
      <c r="L7854">
        <v>7848</v>
      </c>
      <c r="M7854" t="s">
        <v>19114</v>
      </c>
      <c r="N7854" t="s">
        <v>16907</v>
      </c>
      <c r="O7854" t="s">
        <v>39899</v>
      </c>
      <c r="P7854" t="s">
        <v>39900</v>
      </c>
      <c r="Q7854" t="s">
        <v>19114</v>
      </c>
    </row>
    <row r="7855" spans="12:17" x14ac:dyDescent="0.3">
      <c r="L7855">
        <v>7849</v>
      </c>
      <c r="M7855" t="s">
        <v>19115</v>
      </c>
      <c r="N7855" t="s">
        <v>16910</v>
      </c>
      <c r="O7855" t="s">
        <v>39901</v>
      </c>
      <c r="P7855" t="s">
        <v>39902</v>
      </c>
      <c r="Q7855" t="s">
        <v>19115</v>
      </c>
    </row>
    <row r="7856" spans="12:17" x14ac:dyDescent="0.3">
      <c r="L7856">
        <v>7850</v>
      </c>
      <c r="M7856" t="s">
        <v>19116</v>
      </c>
      <c r="N7856" t="s">
        <v>16913</v>
      </c>
      <c r="O7856" t="s">
        <v>39903</v>
      </c>
      <c r="P7856" t="s">
        <v>39904</v>
      </c>
      <c r="Q7856" t="s">
        <v>19116</v>
      </c>
    </row>
    <row r="7857" spans="12:17" x14ac:dyDescent="0.3">
      <c r="L7857">
        <v>7851</v>
      </c>
      <c r="M7857" t="s">
        <v>19117</v>
      </c>
      <c r="N7857" t="s">
        <v>16916</v>
      </c>
      <c r="O7857" t="s">
        <v>39905</v>
      </c>
      <c r="P7857" t="s">
        <v>39906</v>
      </c>
      <c r="Q7857" t="s">
        <v>19117</v>
      </c>
    </row>
    <row r="7858" spans="12:17" x14ac:dyDescent="0.3">
      <c r="L7858">
        <v>7852</v>
      </c>
      <c r="M7858" t="s">
        <v>19118</v>
      </c>
      <c r="N7858" t="s">
        <v>16919</v>
      </c>
      <c r="O7858" t="s">
        <v>39907</v>
      </c>
      <c r="P7858" t="s">
        <v>39908</v>
      </c>
      <c r="Q7858" t="s">
        <v>19118</v>
      </c>
    </row>
    <row r="7859" spans="12:17" x14ac:dyDescent="0.3">
      <c r="L7859">
        <v>7853</v>
      </c>
      <c r="M7859" t="s">
        <v>19119</v>
      </c>
      <c r="N7859" t="s">
        <v>16922</v>
      </c>
      <c r="O7859" t="s">
        <v>39909</v>
      </c>
      <c r="P7859" t="s">
        <v>39910</v>
      </c>
      <c r="Q7859" t="s">
        <v>19119</v>
      </c>
    </row>
    <row r="7860" spans="12:17" x14ac:dyDescent="0.3">
      <c r="L7860">
        <v>7854</v>
      </c>
      <c r="M7860" t="s">
        <v>19120</v>
      </c>
      <c r="N7860" t="s">
        <v>16925</v>
      </c>
      <c r="O7860" t="s">
        <v>39911</v>
      </c>
      <c r="P7860" t="s">
        <v>39912</v>
      </c>
      <c r="Q7860" t="s">
        <v>19120</v>
      </c>
    </row>
    <row r="7861" spans="12:17" x14ac:dyDescent="0.3">
      <c r="L7861">
        <v>7855</v>
      </c>
      <c r="M7861" t="s">
        <v>19121</v>
      </c>
      <c r="N7861" t="s">
        <v>16928</v>
      </c>
      <c r="O7861" t="s">
        <v>39913</v>
      </c>
      <c r="P7861" t="s">
        <v>39914</v>
      </c>
      <c r="Q7861" t="s">
        <v>19121</v>
      </c>
    </row>
    <row r="7862" spans="12:17" x14ac:dyDescent="0.3">
      <c r="L7862">
        <v>7856</v>
      </c>
      <c r="M7862" t="s">
        <v>19122</v>
      </c>
      <c r="N7862" t="s">
        <v>16931</v>
      </c>
      <c r="O7862" t="s">
        <v>39915</v>
      </c>
      <c r="P7862" t="s">
        <v>39916</v>
      </c>
      <c r="Q7862" t="s">
        <v>19122</v>
      </c>
    </row>
    <row r="7863" spans="12:17" x14ac:dyDescent="0.3">
      <c r="L7863">
        <v>7857</v>
      </c>
      <c r="M7863" t="s">
        <v>19123</v>
      </c>
      <c r="N7863" t="s">
        <v>16934</v>
      </c>
      <c r="O7863" t="s">
        <v>39917</v>
      </c>
      <c r="P7863" t="s">
        <v>39918</v>
      </c>
      <c r="Q7863" t="s">
        <v>19123</v>
      </c>
    </row>
    <row r="7864" spans="12:17" x14ac:dyDescent="0.3">
      <c r="L7864">
        <v>7858</v>
      </c>
      <c r="M7864" t="s">
        <v>19124</v>
      </c>
      <c r="N7864" t="s">
        <v>16937</v>
      </c>
      <c r="O7864" t="s">
        <v>39919</v>
      </c>
      <c r="P7864" t="s">
        <v>39920</v>
      </c>
      <c r="Q7864" t="s">
        <v>19124</v>
      </c>
    </row>
    <row r="7865" spans="12:17" x14ac:dyDescent="0.3">
      <c r="L7865">
        <v>7859</v>
      </c>
      <c r="M7865" t="s">
        <v>19125</v>
      </c>
      <c r="N7865" t="s">
        <v>16940</v>
      </c>
      <c r="O7865" t="s">
        <v>39921</v>
      </c>
      <c r="P7865" t="s">
        <v>39922</v>
      </c>
      <c r="Q7865" t="s">
        <v>19125</v>
      </c>
    </row>
    <row r="7866" spans="12:17" x14ac:dyDescent="0.3">
      <c r="L7866">
        <v>7860</v>
      </c>
      <c r="M7866" t="s">
        <v>19126</v>
      </c>
      <c r="N7866" t="s">
        <v>16943</v>
      </c>
      <c r="O7866" t="s">
        <v>39923</v>
      </c>
      <c r="P7866" t="s">
        <v>39924</v>
      </c>
      <c r="Q7866" t="s">
        <v>19126</v>
      </c>
    </row>
    <row r="7867" spans="12:17" x14ac:dyDescent="0.3">
      <c r="L7867">
        <v>7861</v>
      </c>
      <c r="M7867" t="s">
        <v>19127</v>
      </c>
      <c r="N7867" t="s">
        <v>16946</v>
      </c>
      <c r="O7867" t="s">
        <v>39925</v>
      </c>
      <c r="P7867" t="s">
        <v>39926</v>
      </c>
      <c r="Q7867" t="s">
        <v>19127</v>
      </c>
    </row>
    <row r="7868" spans="12:17" x14ac:dyDescent="0.3">
      <c r="L7868">
        <v>7862</v>
      </c>
      <c r="M7868" t="s">
        <v>19128</v>
      </c>
      <c r="N7868" t="s">
        <v>16949</v>
      </c>
      <c r="O7868" t="s">
        <v>39927</v>
      </c>
      <c r="P7868" t="s">
        <v>39928</v>
      </c>
      <c r="Q7868" t="s">
        <v>19128</v>
      </c>
    </row>
    <row r="7869" spans="12:17" x14ac:dyDescent="0.3">
      <c r="L7869">
        <v>7863</v>
      </c>
      <c r="M7869" t="s">
        <v>19129</v>
      </c>
      <c r="N7869" t="s">
        <v>16952</v>
      </c>
      <c r="O7869" t="s">
        <v>39929</v>
      </c>
      <c r="P7869" t="s">
        <v>39930</v>
      </c>
      <c r="Q7869" t="s">
        <v>19129</v>
      </c>
    </row>
    <row r="7870" spans="12:17" x14ac:dyDescent="0.3">
      <c r="L7870">
        <v>7864</v>
      </c>
      <c r="M7870" t="s">
        <v>19130</v>
      </c>
      <c r="N7870" t="s">
        <v>16955</v>
      </c>
      <c r="O7870" t="s">
        <v>39931</v>
      </c>
      <c r="P7870" t="s">
        <v>39932</v>
      </c>
      <c r="Q7870" t="s">
        <v>19130</v>
      </c>
    </row>
    <row r="7871" spans="12:17" x14ac:dyDescent="0.3">
      <c r="L7871">
        <v>7865</v>
      </c>
      <c r="M7871" t="s">
        <v>19131</v>
      </c>
      <c r="N7871" t="s">
        <v>16958</v>
      </c>
      <c r="O7871" t="s">
        <v>39933</v>
      </c>
      <c r="P7871" t="s">
        <v>39934</v>
      </c>
      <c r="Q7871" t="s">
        <v>19131</v>
      </c>
    </row>
    <row r="7872" spans="12:17" x14ac:dyDescent="0.3">
      <c r="L7872">
        <v>7866</v>
      </c>
      <c r="M7872" t="s">
        <v>19132</v>
      </c>
      <c r="N7872" t="s">
        <v>16961</v>
      </c>
      <c r="O7872" t="s">
        <v>39935</v>
      </c>
      <c r="P7872" t="s">
        <v>39936</v>
      </c>
      <c r="Q7872" t="s">
        <v>19132</v>
      </c>
    </row>
    <row r="7873" spans="12:17" x14ac:dyDescent="0.3">
      <c r="L7873">
        <v>7867</v>
      </c>
      <c r="M7873" t="s">
        <v>19133</v>
      </c>
      <c r="N7873" t="s">
        <v>16964</v>
      </c>
      <c r="O7873" t="s">
        <v>39937</v>
      </c>
      <c r="P7873" t="s">
        <v>39938</v>
      </c>
      <c r="Q7873" t="s">
        <v>19133</v>
      </c>
    </row>
    <row r="7874" spans="12:17" x14ac:dyDescent="0.3">
      <c r="L7874">
        <v>7868</v>
      </c>
      <c r="M7874" t="s">
        <v>19134</v>
      </c>
      <c r="N7874" t="s">
        <v>16967</v>
      </c>
      <c r="O7874" t="s">
        <v>39939</v>
      </c>
      <c r="P7874" t="s">
        <v>39940</v>
      </c>
      <c r="Q7874" t="s">
        <v>19134</v>
      </c>
    </row>
    <row r="7875" spans="12:17" x14ac:dyDescent="0.3">
      <c r="L7875">
        <v>7869</v>
      </c>
      <c r="M7875" t="s">
        <v>19135</v>
      </c>
      <c r="N7875" t="s">
        <v>16970</v>
      </c>
      <c r="O7875" t="s">
        <v>39941</v>
      </c>
      <c r="P7875" t="s">
        <v>39942</v>
      </c>
      <c r="Q7875" t="s">
        <v>19135</v>
      </c>
    </row>
    <row r="7876" spans="12:17" x14ac:dyDescent="0.3">
      <c r="L7876">
        <v>7870</v>
      </c>
      <c r="M7876" t="s">
        <v>19136</v>
      </c>
      <c r="N7876" t="s">
        <v>16973</v>
      </c>
      <c r="O7876" t="s">
        <v>39943</v>
      </c>
      <c r="P7876" t="s">
        <v>39944</v>
      </c>
      <c r="Q7876" t="s">
        <v>19136</v>
      </c>
    </row>
    <row r="7877" spans="12:17" x14ac:dyDescent="0.3">
      <c r="L7877">
        <v>7871</v>
      </c>
      <c r="M7877" t="s">
        <v>19137</v>
      </c>
      <c r="N7877" t="s">
        <v>16976</v>
      </c>
      <c r="O7877" t="s">
        <v>39945</v>
      </c>
      <c r="P7877" t="s">
        <v>39946</v>
      </c>
      <c r="Q7877" t="s">
        <v>19137</v>
      </c>
    </row>
    <row r="7878" spans="12:17" x14ac:dyDescent="0.3">
      <c r="L7878">
        <v>7872</v>
      </c>
      <c r="M7878" t="s">
        <v>19138</v>
      </c>
      <c r="N7878" t="s">
        <v>16979</v>
      </c>
      <c r="O7878" t="s">
        <v>39947</v>
      </c>
      <c r="P7878" t="s">
        <v>39948</v>
      </c>
      <c r="Q7878" t="s">
        <v>19138</v>
      </c>
    </row>
    <row r="7879" spans="12:17" x14ac:dyDescent="0.3">
      <c r="L7879">
        <v>7873</v>
      </c>
      <c r="M7879" t="s">
        <v>27287</v>
      </c>
      <c r="N7879" t="s">
        <v>16981</v>
      </c>
      <c r="O7879" t="s">
        <v>39949</v>
      </c>
      <c r="P7879" t="s">
        <v>39950</v>
      </c>
      <c r="Q7879" t="s">
        <v>27287</v>
      </c>
    </row>
    <row r="7880" spans="12:17" x14ac:dyDescent="0.3">
      <c r="L7880">
        <v>7874</v>
      </c>
      <c r="M7880" t="s">
        <v>27288</v>
      </c>
      <c r="N7880" t="s">
        <v>16983</v>
      </c>
      <c r="O7880" t="s">
        <v>39951</v>
      </c>
      <c r="P7880" t="s">
        <v>39952</v>
      </c>
      <c r="Q7880" t="s">
        <v>27288</v>
      </c>
    </row>
    <row r="7881" spans="12:17" x14ac:dyDescent="0.3">
      <c r="L7881">
        <v>7875</v>
      </c>
      <c r="M7881" t="s">
        <v>27289</v>
      </c>
      <c r="N7881" t="s">
        <v>16985</v>
      </c>
      <c r="O7881" t="s">
        <v>39953</v>
      </c>
      <c r="P7881" t="s">
        <v>39954</v>
      </c>
      <c r="Q7881" t="s">
        <v>27289</v>
      </c>
    </row>
    <row r="7882" spans="12:17" x14ac:dyDescent="0.3">
      <c r="L7882">
        <v>7876</v>
      </c>
      <c r="M7882" t="s">
        <v>19139</v>
      </c>
      <c r="N7882" t="s">
        <v>16988</v>
      </c>
      <c r="O7882" t="s">
        <v>39955</v>
      </c>
      <c r="P7882" t="s">
        <v>39956</v>
      </c>
      <c r="Q7882" t="s">
        <v>19139</v>
      </c>
    </row>
    <row r="7883" spans="12:17" x14ac:dyDescent="0.3">
      <c r="L7883">
        <v>7877</v>
      </c>
      <c r="M7883" t="s">
        <v>19140</v>
      </c>
      <c r="N7883" t="s">
        <v>16990</v>
      </c>
      <c r="O7883" t="s">
        <v>39957</v>
      </c>
      <c r="P7883" t="s">
        <v>39958</v>
      </c>
      <c r="Q7883" t="s">
        <v>19140</v>
      </c>
    </row>
    <row r="7884" spans="12:17" x14ac:dyDescent="0.3">
      <c r="L7884">
        <v>7878</v>
      </c>
      <c r="M7884" t="s">
        <v>19141</v>
      </c>
      <c r="N7884" t="s">
        <v>16991</v>
      </c>
      <c r="O7884" t="s">
        <v>39959</v>
      </c>
      <c r="P7884" t="s">
        <v>39960</v>
      </c>
      <c r="Q7884" t="s">
        <v>19141</v>
      </c>
    </row>
    <row r="7885" spans="12:17" x14ac:dyDescent="0.3">
      <c r="L7885">
        <v>7879</v>
      </c>
      <c r="M7885" t="s">
        <v>19142</v>
      </c>
      <c r="N7885" t="s">
        <v>16992</v>
      </c>
      <c r="O7885" t="s">
        <v>39961</v>
      </c>
      <c r="P7885" t="s">
        <v>39962</v>
      </c>
      <c r="Q7885" t="s">
        <v>19142</v>
      </c>
    </row>
    <row r="7886" spans="12:17" x14ac:dyDescent="0.3">
      <c r="L7886">
        <v>7880</v>
      </c>
      <c r="M7886" t="s">
        <v>19143</v>
      </c>
      <c r="N7886" t="s">
        <v>16993</v>
      </c>
      <c r="O7886" t="s">
        <v>39963</v>
      </c>
      <c r="P7886" t="s">
        <v>39964</v>
      </c>
      <c r="Q7886" t="s">
        <v>19143</v>
      </c>
    </row>
    <row r="7887" spans="12:17" x14ac:dyDescent="0.3">
      <c r="L7887">
        <v>7881</v>
      </c>
      <c r="M7887" t="s">
        <v>19144</v>
      </c>
      <c r="N7887" t="s">
        <v>16994</v>
      </c>
      <c r="O7887" t="s">
        <v>39965</v>
      </c>
      <c r="P7887" t="s">
        <v>39966</v>
      </c>
      <c r="Q7887" t="s">
        <v>19144</v>
      </c>
    </row>
    <row r="7888" spans="12:17" x14ac:dyDescent="0.3">
      <c r="L7888">
        <v>7882</v>
      </c>
      <c r="M7888" t="s">
        <v>19145</v>
      </c>
      <c r="N7888" t="s">
        <v>16995</v>
      </c>
      <c r="O7888" t="s">
        <v>39967</v>
      </c>
      <c r="P7888" t="s">
        <v>39968</v>
      </c>
      <c r="Q7888" t="s">
        <v>19145</v>
      </c>
    </row>
    <row r="7889" spans="12:17" x14ac:dyDescent="0.3">
      <c r="L7889">
        <v>7883</v>
      </c>
      <c r="M7889" t="s">
        <v>19146</v>
      </c>
      <c r="N7889" t="s">
        <v>16993</v>
      </c>
      <c r="O7889" t="s">
        <v>39969</v>
      </c>
      <c r="P7889" t="s">
        <v>39970</v>
      </c>
      <c r="Q7889" t="s">
        <v>19146</v>
      </c>
    </row>
    <row r="7890" spans="12:17" x14ac:dyDescent="0.3">
      <c r="L7890">
        <v>7884</v>
      </c>
      <c r="M7890" t="s">
        <v>19147</v>
      </c>
      <c r="N7890" t="s">
        <v>16994</v>
      </c>
      <c r="O7890" t="s">
        <v>39971</v>
      </c>
      <c r="P7890" t="s">
        <v>39972</v>
      </c>
      <c r="Q7890" t="s">
        <v>19147</v>
      </c>
    </row>
    <row r="7891" spans="12:17" x14ac:dyDescent="0.3">
      <c r="L7891">
        <v>7885</v>
      </c>
      <c r="M7891" t="s">
        <v>19148</v>
      </c>
      <c r="N7891" t="s">
        <v>16997</v>
      </c>
      <c r="O7891" t="s">
        <v>39973</v>
      </c>
      <c r="P7891" t="s">
        <v>39974</v>
      </c>
      <c r="Q7891" t="s">
        <v>19148</v>
      </c>
    </row>
    <row r="7892" spans="12:17" x14ac:dyDescent="0.3">
      <c r="L7892">
        <v>7886</v>
      </c>
      <c r="M7892" t="s">
        <v>19149</v>
      </c>
      <c r="N7892" t="s">
        <v>17067</v>
      </c>
      <c r="O7892" t="s">
        <v>39975</v>
      </c>
      <c r="P7892" t="s">
        <v>39976</v>
      </c>
      <c r="Q7892" t="s">
        <v>19149</v>
      </c>
    </row>
    <row r="7893" spans="12:17" x14ac:dyDescent="0.3">
      <c r="L7893">
        <v>7887</v>
      </c>
      <c r="M7893" t="s">
        <v>19151</v>
      </c>
      <c r="N7893" t="s">
        <v>17069</v>
      </c>
      <c r="O7893" t="s">
        <v>19153</v>
      </c>
      <c r="P7893" t="s">
        <v>39977</v>
      </c>
      <c r="Q7893" t="s">
        <v>19151</v>
      </c>
    </row>
    <row r="7894" spans="12:17" x14ac:dyDescent="0.3">
      <c r="L7894">
        <v>7888</v>
      </c>
      <c r="M7894" t="s">
        <v>19154</v>
      </c>
      <c r="N7894" t="s">
        <v>17072</v>
      </c>
      <c r="O7894" t="s">
        <v>19156</v>
      </c>
      <c r="P7894" t="s">
        <v>39978</v>
      </c>
      <c r="Q7894" t="s">
        <v>19154</v>
      </c>
    </row>
    <row r="7895" spans="12:17" x14ac:dyDescent="0.3">
      <c r="L7895">
        <v>7889</v>
      </c>
      <c r="M7895" t="s">
        <v>19157</v>
      </c>
      <c r="N7895" t="s">
        <v>17075</v>
      </c>
      <c r="O7895" t="s">
        <v>19159</v>
      </c>
      <c r="P7895" t="s">
        <v>39979</v>
      </c>
      <c r="Q7895" t="s">
        <v>19157</v>
      </c>
    </row>
    <row r="7896" spans="12:17" x14ac:dyDescent="0.3">
      <c r="L7896">
        <v>7890</v>
      </c>
      <c r="M7896" t="s">
        <v>19160</v>
      </c>
      <c r="N7896" t="s">
        <v>17078</v>
      </c>
      <c r="O7896" t="s">
        <v>19162</v>
      </c>
      <c r="P7896" t="s">
        <v>39980</v>
      </c>
      <c r="Q7896" t="s">
        <v>19160</v>
      </c>
    </row>
    <row r="7897" spans="12:17" x14ac:dyDescent="0.3">
      <c r="L7897">
        <v>7891</v>
      </c>
      <c r="M7897" t="s">
        <v>19163</v>
      </c>
      <c r="N7897" t="s">
        <v>17081</v>
      </c>
      <c r="O7897" t="s">
        <v>19165</v>
      </c>
      <c r="P7897" t="s">
        <v>39981</v>
      </c>
      <c r="Q7897" t="s">
        <v>19163</v>
      </c>
    </row>
    <row r="7898" spans="12:17" x14ac:dyDescent="0.3">
      <c r="L7898">
        <v>7892</v>
      </c>
      <c r="M7898" t="s">
        <v>19166</v>
      </c>
      <c r="N7898" t="s">
        <v>39982</v>
      </c>
      <c r="O7898" t="s">
        <v>39983</v>
      </c>
      <c r="P7898" t="s">
        <v>26407</v>
      </c>
      <c r="Q7898" t="s">
        <v>19166</v>
      </c>
    </row>
    <row r="7899" spans="12:17" x14ac:dyDescent="0.3">
      <c r="L7899">
        <v>7893</v>
      </c>
      <c r="M7899" t="s">
        <v>19169</v>
      </c>
      <c r="N7899" t="s">
        <v>17087</v>
      </c>
      <c r="O7899" t="s">
        <v>26409</v>
      </c>
      <c r="P7899" t="s">
        <v>39984</v>
      </c>
      <c r="Q7899" t="s">
        <v>19169</v>
      </c>
    </row>
    <row r="7900" spans="12:17" x14ac:dyDescent="0.3">
      <c r="L7900">
        <v>7894</v>
      </c>
      <c r="M7900" t="s">
        <v>19171</v>
      </c>
      <c r="N7900" t="s">
        <v>17089</v>
      </c>
      <c r="O7900" t="s">
        <v>26410</v>
      </c>
      <c r="P7900" t="s">
        <v>39985</v>
      </c>
      <c r="Q7900" t="s">
        <v>19171</v>
      </c>
    </row>
    <row r="7901" spans="12:17" x14ac:dyDescent="0.3">
      <c r="L7901">
        <v>7895</v>
      </c>
      <c r="M7901" t="s">
        <v>19173</v>
      </c>
      <c r="N7901" t="s">
        <v>17091</v>
      </c>
      <c r="O7901" t="s">
        <v>26411</v>
      </c>
      <c r="P7901" t="s">
        <v>39986</v>
      </c>
      <c r="Q7901" t="s">
        <v>19173</v>
      </c>
    </row>
    <row r="7902" spans="12:17" x14ac:dyDescent="0.3">
      <c r="L7902">
        <v>7896</v>
      </c>
      <c r="M7902" t="s">
        <v>19175</v>
      </c>
      <c r="N7902" t="s">
        <v>17093</v>
      </c>
      <c r="O7902" t="s">
        <v>26412</v>
      </c>
      <c r="P7902" t="s">
        <v>39987</v>
      </c>
      <c r="Q7902" t="s">
        <v>19175</v>
      </c>
    </row>
    <row r="7903" spans="12:17" x14ac:dyDescent="0.3">
      <c r="L7903">
        <v>7897</v>
      </c>
      <c r="M7903" t="s">
        <v>19177</v>
      </c>
      <c r="N7903" t="s">
        <v>17095</v>
      </c>
      <c r="O7903" t="s">
        <v>26413</v>
      </c>
      <c r="P7903" t="s">
        <v>39988</v>
      </c>
      <c r="Q7903" t="s">
        <v>19177</v>
      </c>
    </row>
    <row r="7904" spans="12:17" x14ac:dyDescent="0.3">
      <c r="L7904">
        <v>7898</v>
      </c>
      <c r="M7904" t="s">
        <v>19179</v>
      </c>
      <c r="N7904" t="s">
        <v>26348</v>
      </c>
      <c r="O7904" t="s">
        <v>19180</v>
      </c>
      <c r="P7904" t="s">
        <v>39989</v>
      </c>
      <c r="Q7904" t="s">
        <v>19179</v>
      </c>
    </row>
    <row r="7905" spans="12:17" x14ac:dyDescent="0.3">
      <c r="L7905">
        <v>7899</v>
      </c>
      <c r="M7905" t="s">
        <v>19181</v>
      </c>
      <c r="N7905" t="s">
        <v>26349</v>
      </c>
      <c r="O7905" t="s">
        <v>19182</v>
      </c>
      <c r="P7905" t="s">
        <v>39990</v>
      </c>
      <c r="Q7905" t="s">
        <v>19181</v>
      </c>
    </row>
    <row r="7906" spans="12:17" x14ac:dyDescent="0.3">
      <c r="L7906">
        <v>7900</v>
      </c>
      <c r="M7906" t="s">
        <v>19183</v>
      </c>
      <c r="N7906" t="s">
        <v>26350</v>
      </c>
      <c r="O7906" t="s">
        <v>19184</v>
      </c>
      <c r="P7906" t="s">
        <v>39991</v>
      </c>
      <c r="Q7906" t="s">
        <v>19183</v>
      </c>
    </row>
    <row r="7907" spans="12:17" x14ac:dyDescent="0.3">
      <c r="L7907">
        <v>7901</v>
      </c>
      <c r="M7907" t="s">
        <v>19185</v>
      </c>
      <c r="N7907" t="s">
        <v>17103</v>
      </c>
      <c r="O7907" t="s">
        <v>19187</v>
      </c>
      <c r="P7907" t="s">
        <v>39992</v>
      </c>
      <c r="Q7907" t="s">
        <v>19185</v>
      </c>
    </row>
    <row r="7908" spans="12:17" x14ac:dyDescent="0.3">
      <c r="L7908">
        <v>7902</v>
      </c>
      <c r="M7908" t="s">
        <v>19188</v>
      </c>
      <c r="N7908" t="s">
        <v>39993</v>
      </c>
      <c r="O7908" t="s">
        <v>19189</v>
      </c>
      <c r="P7908" t="s">
        <v>39994</v>
      </c>
      <c r="Q7908" t="s">
        <v>19188</v>
      </c>
    </row>
    <row r="7909" spans="12:17" x14ac:dyDescent="0.3">
      <c r="L7909">
        <v>7903</v>
      </c>
      <c r="M7909" t="s">
        <v>39995</v>
      </c>
      <c r="N7909" t="s">
        <v>39996</v>
      </c>
      <c r="O7909" t="s">
        <v>39997</v>
      </c>
      <c r="P7909" t="s">
        <v>39998</v>
      </c>
      <c r="Q7909" t="s">
        <v>39995</v>
      </c>
    </row>
    <row r="7910" spans="12:17" x14ac:dyDescent="0.3">
      <c r="L7910">
        <v>7904</v>
      </c>
      <c r="M7910" t="s">
        <v>19190</v>
      </c>
      <c r="N7910" t="s">
        <v>17108</v>
      </c>
      <c r="O7910" t="s">
        <v>19192</v>
      </c>
      <c r="P7910" t="s">
        <v>39999</v>
      </c>
      <c r="Q7910" t="s">
        <v>19190</v>
      </c>
    </row>
    <row r="7911" spans="12:17" x14ac:dyDescent="0.3">
      <c r="L7911">
        <v>7905</v>
      </c>
      <c r="M7911" t="s">
        <v>19193</v>
      </c>
      <c r="N7911" t="s">
        <v>17111</v>
      </c>
      <c r="O7911" t="s">
        <v>40000</v>
      </c>
      <c r="P7911" t="s">
        <v>40001</v>
      </c>
      <c r="Q7911" t="s">
        <v>19193</v>
      </c>
    </row>
    <row r="7912" spans="12:17" x14ac:dyDescent="0.3">
      <c r="L7912">
        <v>7906</v>
      </c>
      <c r="M7912" t="s">
        <v>19195</v>
      </c>
      <c r="N7912" t="s">
        <v>17113</v>
      </c>
      <c r="O7912" t="s">
        <v>40002</v>
      </c>
      <c r="P7912" t="s">
        <v>40003</v>
      </c>
      <c r="Q7912" t="s">
        <v>19195</v>
      </c>
    </row>
    <row r="7913" spans="12:17" x14ac:dyDescent="0.3">
      <c r="L7913">
        <v>7907</v>
      </c>
      <c r="M7913" t="s">
        <v>19197</v>
      </c>
      <c r="N7913" t="s">
        <v>17115</v>
      </c>
      <c r="O7913" t="s">
        <v>19199</v>
      </c>
      <c r="P7913" t="s">
        <v>40004</v>
      </c>
      <c r="Q7913" t="s">
        <v>19197</v>
      </c>
    </row>
    <row r="7914" spans="12:17" x14ac:dyDescent="0.3">
      <c r="L7914">
        <v>7908</v>
      </c>
      <c r="M7914" t="s">
        <v>19200</v>
      </c>
      <c r="N7914" t="s">
        <v>17118</v>
      </c>
      <c r="O7914" t="s">
        <v>19202</v>
      </c>
      <c r="P7914" t="s">
        <v>40005</v>
      </c>
      <c r="Q7914" t="s">
        <v>19200</v>
      </c>
    </row>
    <row r="7915" spans="12:17" x14ac:dyDescent="0.3">
      <c r="L7915">
        <v>7909</v>
      </c>
      <c r="M7915" t="s">
        <v>19203</v>
      </c>
      <c r="N7915" t="s">
        <v>17121</v>
      </c>
      <c r="O7915" t="s">
        <v>19205</v>
      </c>
      <c r="P7915" t="s">
        <v>40006</v>
      </c>
      <c r="Q7915" t="s">
        <v>19203</v>
      </c>
    </row>
    <row r="7916" spans="12:17" x14ac:dyDescent="0.3">
      <c r="L7916">
        <v>7910</v>
      </c>
      <c r="M7916" t="s">
        <v>19206</v>
      </c>
      <c r="N7916" t="s">
        <v>17124</v>
      </c>
      <c r="O7916" t="s">
        <v>19208</v>
      </c>
      <c r="P7916" t="s">
        <v>40007</v>
      </c>
      <c r="Q7916" t="s">
        <v>19206</v>
      </c>
    </row>
    <row r="7917" spans="12:17" x14ac:dyDescent="0.3">
      <c r="L7917">
        <v>7911</v>
      </c>
      <c r="M7917" t="s">
        <v>19209</v>
      </c>
      <c r="N7917" t="s">
        <v>17127</v>
      </c>
      <c r="O7917" t="s">
        <v>19211</v>
      </c>
      <c r="P7917" t="s">
        <v>40008</v>
      </c>
      <c r="Q7917" t="s">
        <v>19209</v>
      </c>
    </row>
    <row r="7918" spans="12:17" x14ac:dyDescent="0.3">
      <c r="L7918">
        <v>7912</v>
      </c>
      <c r="M7918" t="s">
        <v>19212</v>
      </c>
      <c r="N7918" t="s">
        <v>17130</v>
      </c>
      <c r="O7918" t="s">
        <v>19214</v>
      </c>
      <c r="P7918" t="s">
        <v>40009</v>
      </c>
      <c r="Q7918" t="s">
        <v>19212</v>
      </c>
    </row>
    <row r="7919" spans="12:17" x14ac:dyDescent="0.3">
      <c r="L7919">
        <v>7913</v>
      </c>
      <c r="M7919" t="s">
        <v>19215</v>
      </c>
      <c r="N7919" t="s">
        <v>17133</v>
      </c>
      <c r="O7919" t="s">
        <v>19217</v>
      </c>
      <c r="P7919" t="s">
        <v>40010</v>
      </c>
      <c r="Q7919" t="s">
        <v>19215</v>
      </c>
    </row>
    <row r="7920" spans="12:17" x14ac:dyDescent="0.3">
      <c r="L7920">
        <v>7914</v>
      </c>
      <c r="M7920" t="s">
        <v>19218</v>
      </c>
      <c r="N7920" t="s">
        <v>17136</v>
      </c>
      <c r="O7920" t="s">
        <v>19220</v>
      </c>
      <c r="P7920" t="s">
        <v>40011</v>
      </c>
      <c r="Q7920" t="s">
        <v>19218</v>
      </c>
    </row>
    <row r="7921" spans="12:17" x14ac:dyDescent="0.3">
      <c r="L7921">
        <v>7915</v>
      </c>
      <c r="M7921" t="s">
        <v>19221</v>
      </c>
      <c r="N7921" t="s">
        <v>17139</v>
      </c>
      <c r="O7921" t="s">
        <v>19223</v>
      </c>
      <c r="P7921" t="s">
        <v>40012</v>
      </c>
      <c r="Q7921" t="s">
        <v>19221</v>
      </c>
    </row>
    <row r="7922" spans="12:17" x14ac:dyDescent="0.3">
      <c r="L7922">
        <v>7916</v>
      </c>
      <c r="M7922" t="s">
        <v>19224</v>
      </c>
      <c r="N7922" t="s">
        <v>17142</v>
      </c>
      <c r="O7922" t="s">
        <v>19226</v>
      </c>
      <c r="P7922" t="s">
        <v>40013</v>
      </c>
      <c r="Q7922" t="s">
        <v>19224</v>
      </c>
    </row>
    <row r="7923" spans="12:17" x14ac:dyDescent="0.3">
      <c r="L7923">
        <v>7917</v>
      </c>
      <c r="M7923" t="s">
        <v>19227</v>
      </c>
      <c r="N7923" t="s">
        <v>17145</v>
      </c>
      <c r="O7923" t="s">
        <v>19229</v>
      </c>
      <c r="P7923" t="s">
        <v>40014</v>
      </c>
      <c r="Q7923" t="s">
        <v>19227</v>
      </c>
    </row>
    <row r="7924" spans="12:17" x14ac:dyDescent="0.3">
      <c r="L7924">
        <v>7918</v>
      </c>
      <c r="M7924" t="s">
        <v>19230</v>
      </c>
      <c r="N7924" t="s">
        <v>17148</v>
      </c>
      <c r="O7924" t="s">
        <v>19232</v>
      </c>
      <c r="P7924" t="s">
        <v>40015</v>
      </c>
      <c r="Q7924" t="s">
        <v>19230</v>
      </c>
    </row>
    <row r="7925" spans="12:17" x14ac:dyDescent="0.3">
      <c r="L7925">
        <v>7919</v>
      </c>
      <c r="M7925" t="s">
        <v>19233</v>
      </c>
      <c r="N7925" t="s">
        <v>17151</v>
      </c>
      <c r="O7925" t="s">
        <v>19235</v>
      </c>
      <c r="P7925" t="s">
        <v>40016</v>
      </c>
      <c r="Q7925" t="s">
        <v>19233</v>
      </c>
    </row>
    <row r="7926" spans="12:17" x14ac:dyDescent="0.3">
      <c r="L7926">
        <v>7920</v>
      </c>
      <c r="M7926" t="s">
        <v>19236</v>
      </c>
      <c r="N7926" t="s">
        <v>17154</v>
      </c>
      <c r="O7926" t="s">
        <v>19238</v>
      </c>
      <c r="P7926" t="s">
        <v>40017</v>
      </c>
      <c r="Q7926" t="s">
        <v>19236</v>
      </c>
    </row>
    <row r="7927" spans="12:17" x14ac:dyDescent="0.3">
      <c r="L7927">
        <v>7921</v>
      </c>
      <c r="M7927" t="s">
        <v>19239</v>
      </c>
      <c r="N7927" t="s">
        <v>17157</v>
      </c>
      <c r="O7927" t="s">
        <v>19241</v>
      </c>
      <c r="P7927" t="s">
        <v>40018</v>
      </c>
      <c r="Q7927" t="s">
        <v>19239</v>
      </c>
    </row>
    <row r="7928" spans="12:17" x14ac:dyDescent="0.3">
      <c r="L7928">
        <v>7922</v>
      </c>
      <c r="M7928" t="s">
        <v>19242</v>
      </c>
      <c r="N7928" t="s">
        <v>17160</v>
      </c>
      <c r="O7928" t="s">
        <v>19244</v>
      </c>
      <c r="P7928" t="s">
        <v>40019</v>
      </c>
      <c r="Q7928" t="s">
        <v>19242</v>
      </c>
    </row>
    <row r="7929" spans="12:17" x14ac:dyDescent="0.3">
      <c r="L7929">
        <v>7923</v>
      </c>
      <c r="M7929" t="s">
        <v>19245</v>
      </c>
      <c r="N7929" t="s">
        <v>17163</v>
      </c>
      <c r="O7929" t="s">
        <v>19247</v>
      </c>
      <c r="P7929" t="s">
        <v>40020</v>
      </c>
      <c r="Q7929" t="s">
        <v>19245</v>
      </c>
    </row>
    <row r="7930" spans="12:17" x14ac:dyDescent="0.3">
      <c r="L7930">
        <v>7924</v>
      </c>
      <c r="M7930" t="s">
        <v>40021</v>
      </c>
      <c r="N7930" t="s">
        <v>17165</v>
      </c>
      <c r="O7930" t="s">
        <v>19249</v>
      </c>
      <c r="P7930" t="s">
        <v>40022</v>
      </c>
      <c r="Q7930" t="s">
        <v>40021</v>
      </c>
    </row>
    <row r="7931" spans="12:17" x14ac:dyDescent="0.3">
      <c r="L7931">
        <v>7925</v>
      </c>
      <c r="M7931" t="s">
        <v>19250</v>
      </c>
      <c r="N7931" t="s">
        <v>17168</v>
      </c>
      <c r="O7931" t="s">
        <v>19252</v>
      </c>
      <c r="P7931" t="s">
        <v>40023</v>
      </c>
      <c r="Q7931" t="s">
        <v>19250</v>
      </c>
    </row>
    <row r="7932" spans="12:17" x14ac:dyDescent="0.3">
      <c r="L7932">
        <v>7926</v>
      </c>
      <c r="M7932" t="s">
        <v>19253</v>
      </c>
      <c r="N7932" t="s">
        <v>17171</v>
      </c>
      <c r="O7932" t="s">
        <v>19255</v>
      </c>
      <c r="P7932" t="s">
        <v>40024</v>
      </c>
      <c r="Q7932" t="s">
        <v>19253</v>
      </c>
    </row>
    <row r="7933" spans="12:17" x14ac:dyDescent="0.3">
      <c r="L7933">
        <v>7927</v>
      </c>
      <c r="M7933" t="s">
        <v>19256</v>
      </c>
      <c r="N7933" t="s">
        <v>17174</v>
      </c>
      <c r="O7933" t="s">
        <v>19258</v>
      </c>
      <c r="P7933" t="s">
        <v>40025</v>
      </c>
      <c r="Q7933" t="s">
        <v>19256</v>
      </c>
    </row>
    <row r="7934" spans="12:17" x14ac:dyDescent="0.3">
      <c r="L7934">
        <v>7928</v>
      </c>
      <c r="M7934" t="s">
        <v>19259</v>
      </c>
      <c r="N7934" t="s">
        <v>17177</v>
      </c>
      <c r="O7934" t="s">
        <v>19261</v>
      </c>
      <c r="P7934" t="s">
        <v>40026</v>
      </c>
      <c r="Q7934" t="s">
        <v>19259</v>
      </c>
    </row>
    <row r="7935" spans="12:17" x14ac:dyDescent="0.3">
      <c r="L7935">
        <v>7929</v>
      </c>
      <c r="M7935" t="s">
        <v>19262</v>
      </c>
      <c r="N7935" t="s">
        <v>17180</v>
      </c>
      <c r="O7935" t="s">
        <v>19264</v>
      </c>
      <c r="P7935" t="s">
        <v>40027</v>
      </c>
      <c r="Q7935" t="s">
        <v>19262</v>
      </c>
    </row>
    <row r="7936" spans="12:17" x14ac:dyDescent="0.3">
      <c r="L7936">
        <v>7930</v>
      </c>
      <c r="M7936" t="s">
        <v>19167</v>
      </c>
      <c r="N7936" t="s">
        <v>17085</v>
      </c>
      <c r="O7936" t="s">
        <v>26415</v>
      </c>
      <c r="P7936" t="s">
        <v>40028</v>
      </c>
      <c r="Q7936" t="s">
        <v>19167</v>
      </c>
    </row>
    <row r="7937" spans="12:17" x14ac:dyDescent="0.3">
      <c r="L7937">
        <v>7931</v>
      </c>
      <c r="M7937" t="s">
        <v>19265</v>
      </c>
      <c r="N7937" t="s">
        <v>17183</v>
      </c>
      <c r="O7937" t="s">
        <v>19267</v>
      </c>
      <c r="P7937" t="s">
        <v>40029</v>
      </c>
      <c r="Q7937" t="s">
        <v>19265</v>
      </c>
    </row>
    <row r="7938" spans="12:17" x14ac:dyDescent="0.3">
      <c r="L7938">
        <v>7932</v>
      </c>
      <c r="M7938" t="s">
        <v>19268</v>
      </c>
      <c r="N7938" t="s">
        <v>17186</v>
      </c>
      <c r="O7938" t="s">
        <v>19270</v>
      </c>
      <c r="P7938" t="s">
        <v>40030</v>
      </c>
      <c r="Q7938" t="s">
        <v>19268</v>
      </c>
    </row>
    <row r="7939" spans="12:17" x14ac:dyDescent="0.3">
      <c r="L7939">
        <v>7933</v>
      </c>
      <c r="M7939" t="s">
        <v>19271</v>
      </c>
      <c r="N7939" t="s">
        <v>17189</v>
      </c>
      <c r="O7939" t="s">
        <v>19273</v>
      </c>
      <c r="P7939" t="s">
        <v>40031</v>
      </c>
      <c r="Q7939" t="s">
        <v>19271</v>
      </c>
    </row>
    <row r="7940" spans="12:17" x14ac:dyDescent="0.3">
      <c r="L7940">
        <v>7934</v>
      </c>
      <c r="M7940" t="s">
        <v>19274</v>
      </c>
      <c r="N7940" t="s">
        <v>17192</v>
      </c>
      <c r="O7940" t="s">
        <v>19276</v>
      </c>
      <c r="P7940" t="s">
        <v>40032</v>
      </c>
      <c r="Q7940" t="s">
        <v>19274</v>
      </c>
    </row>
    <row r="7941" spans="12:17" x14ac:dyDescent="0.3">
      <c r="L7941">
        <v>7935</v>
      </c>
      <c r="M7941" t="s">
        <v>19277</v>
      </c>
      <c r="N7941" t="s">
        <v>17195</v>
      </c>
      <c r="O7941" t="s">
        <v>19279</v>
      </c>
      <c r="P7941" t="s">
        <v>40033</v>
      </c>
      <c r="Q7941" t="s">
        <v>19277</v>
      </c>
    </row>
    <row r="7942" spans="12:17" x14ac:dyDescent="0.3">
      <c r="L7942">
        <v>7936</v>
      </c>
      <c r="M7942" t="s">
        <v>19280</v>
      </c>
      <c r="N7942" t="s">
        <v>17198</v>
      </c>
      <c r="O7942" t="s">
        <v>19282</v>
      </c>
      <c r="P7942" t="s">
        <v>40034</v>
      </c>
      <c r="Q7942" t="s">
        <v>19280</v>
      </c>
    </row>
    <row r="7943" spans="12:17" x14ac:dyDescent="0.3">
      <c r="L7943">
        <v>7937</v>
      </c>
      <c r="M7943" t="s">
        <v>19283</v>
      </c>
      <c r="N7943" t="s">
        <v>17201</v>
      </c>
      <c r="O7943" t="s">
        <v>19285</v>
      </c>
      <c r="P7943" t="s">
        <v>40035</v>
      </c>
      <c r="Q7943" t="s">
        <v>19283</v>
      </c>
    </row>
    <row r="7944" spans="12:17" x14ac:dyDescent="0.3">
      <c r="L7944">
        <v>7938</v>
      </c>
      <c r="M7944" t="s">
        <v>19286</v>
      </c>
      <c r="N7944" t="s">
        <v>17204</v>
      </c>
      <c r="O7944" t="s">
        <v>19288</v>
      </c>
      <c r="P7944" t="s">
        <v>40036</v>
      </c>
      <c r="Q7944" t="s">
        <v>19286</v>
      </c>
    </row>
    <row r="7945" spans="12:17" x14ac:dyDescent="0.3">
      <c r="L7945">
        <v>7939</v>
      </c>
      <c r="M7945" t="s">
        <v>19289</v>
      </c>
      <c r="N7945" t="s">
        <v>17207</v>
      </c>
      <c r="O7945" t="s">
        <v>19291</v>
      </c>
      <c r="P7945" t="s">
        <v>40037</v>
      </c>
      <c r="Q7945" t="s">
        <v>19289</v>
      </c>
    </row>
    <row r="7946" spans="12:17" x14ac:dyDescent="0.3">
      <c r="L7946">
        <v>7940</v>
      </c>
      <c r="M7946" t="s">
        <v>19292</v>
      </c>
      <c r="N7946" t="s">
        <v>17210</v>
      </c>
      <c r="O7946" t="s">
        <v>19294</v>
      </c>
      <c r="P7946" t="s">
        <v>40038</v>
      </c>
      <c r="Q7946" t="s">
        <v>19292</v>
      </c>
    </row>
    <row r="7947" spans="12:17" x14ac:dyDescent="0.3">
      <c r="L7947">
        <v>7941</v>
      </c>
      <c r="M7947" t="s">
        <v>19295</v>
      </c>
      <c r="N7947" t="s">
        <v>17213</v>
      </c>
      <c r="O7947" t="s">
        <v>19297</v>
      </c>
      <c r="P7947" t="s">
        <v>40039</v>
      </c>
      <c r="Q7947" t="s">
        <v>19295</v>
      </c>
    </row>
    <row r="7948" spans="12:17" x14ac:dyDescent="0.3">
      <c r="L7948">
        <v>7942</v>
      </c>
      <c r="M7948" t="s">
        <v>19298</v>
      </c>
      <c r="N7948" t="s">
        <v>17216</v>
      </c>
      <c r="O7948" t="s">
        <v>19300</v>
      </c>
      <c r="P7948" t="s">
        <v>40040</v>
      </c>
      <c r="Q7948" t="s">
        <v>19298</v>
      </c>
    </row>
    <row r="7949" spans="12:17" x14ac:dyDescent="0.3">
      <c r="L7949">
        <v>7943</v>
      </c>
      <c r="M7949" t="s">
        <v>19301</v>
      </c>
      <c r="N7949" t="s">
        <v>17219</v>
      </c>
      <c r="O7949" t="s">
        <v>19303</v>
      </c>
      <c r="P7949" t="s">
        <v>40041</v>
      </c>
      <c r="Q7949" t="s">
        <v>19301</v>
      </c>
    </row>
    <row r="7950" spans="12:17" x14ac:dyDescent="0.3">
      <c r="L7950">
        <v>7944</v>
      </c>
      <c r="M7950" t="s">
        <v>19304</v>
      </c>
      <c r="N7950" t="s">
        <v>17222</v>
      </c>
      <c r="O7950" t="s">
        <v>19306</v>
      </c>
      <c r="P7950" t="s">
        <v>40042</v>
      </c>
      <c r="Q7950" t="s">
        <v>19304</v>
      </c>
    </row>
    <row r="7951" spans="12:17" x14ac:dyDescent="0.3">
      <c r="L7951">
        <v>7945</v>
      </c>
      <c r="M7951" t="s">
        <v>19307</v>
      </c>
      <c r="N7951" t="s">
        <v>17225</v>
      </c>
      <c r="O7951" t="s">
        <v>19309</v>
      </c>
      <c r="P7951" t="s">
        <v>40043</v>
      </c>
      <c r="Q7951" t="s">
        <v>19307</v>
      </c>
    </row>
    <row r="7952" spans="12:17" x14ac:dyDescent="0.3">
      <c r="L7952">
        <v>7946</v>
      </c>
      <c r="M7952" t="s">
        <v>19310</v>
      </c>
      <c r="N7952" t="s">
        <v>17228</v>
      </c>
      <c r="O7952" t="s">
        <v>19312</v>
      </c>
      <c r="P7952" t="s">
        <v>40044</v>
      </c>
      <c r="Q7952" t="s">
        <v>19310</v>
      </c>
    </row>
    <row r="7953" spans="12:17" x14ac:dyDescent="0.3">
      <c r="L7953">
        <v>7947</v>
      </c>
      <c r="M7953" t="s">
        <v>19313</v>
      </c>
      <c r="N7953" t="s">
        <v>17231</v>
      </c>
      <c r="O7953" t="s">
        <v>19315</v>
      </c>
      <c r="P7953" t="s">
        <v>40045</v>
      </c>
      <c r="Q7953" t="s">
        <v>19313</v>
      </c>
    </row>
    <row r="7954" spans="12:17" x14ac:dyDescent="0.3">
      <c r="L7954">
        <v>7948</v>
      </c>
      <c r="M7954" t="s">
        <v>19316</v>
      </c>
      <c r="N7954" t="s">
        <v>17234</v>
      </c>
      <c r="O7954" t="s">
        <v>19318</v>
      </c>
      <c r="P7954" t="s">
        <v>40046</v>
      </c>
      <c r="Q7954" t="s">
        <v>19316</v>
      </c>
    </row>
    <row r="7955" spans="12:17" x14ac:dyDescent="0.3">
      <c r="L7955">
        <v>7949</v>
      </c>
      <c r="M7955" t="s">
        <v>19319</v>
      </c>
      <c r="N7955" t="s">
        <v>17237</v>
      </c>
      <c r="O7955" t="s">
        <v>19321</v>
      </c>
      <c r="P7955" t="s">
        <v>40047</v>
      </c>
      <c r="Q7955" t="s">
        <v>19319</v>
      </c>
    </row>
    <row r="7956" spans="12:17" x14ac:dyDescent="0.3">
      <c r="L7956">
        <v>7950</v>
      </c>
      <c r="M7956" t="s">
        <v>19322</v>
      </c>
      <c r="N7956" t="s">
        <v>17240</v>
      </c>
      <c r="O7956" t="s">
        <v>19324</v>
      </c>
      <c r="P7956" t="s">
        <v>40048</v>
      </c>
      <c r="Q7956" t="s">
        <v>19322</v>
      </c>
    </row>
    <row r="7957" spans="12:17" x14ac:dyDescent="0.3">
      <c r="L7957">
        <v>7951</v>
      </c>
      <c r="M7957" t="s">
        <v>19325</v>
      </c>
      <c r="N7957" t="s">
        <v>17243</v>
      </c>
      <c r="O7957" t="s">
        <v>19327</v>
      </c>
      <c r="P7957" t="s">
        <v>40049</v>
      </c>
      <c r="Q7957" t="s">
        <v>19325</v>
      </c>
    </row>
    <row r="7958" spans="12:17" x14ac:dyDescent="0.3">
      <c r="L7958">
        <v>7952</v>
      </c>
      <c r="M7958" t="s">
        <v>19328</v>
      </c>
      <c r="N7958" t="s">
        <v>17246</v>
      </c>
      <c r="O7958" t="s">
        <v>19330</v>
      </c>
      <c r="P7958" t="s">
        <v>40050</v>
      </c>
      <c r="Q7958" t="s">
        <v>19328</v>
      </c>
    </row>
    <row r="7959" spans="12:17" x14ac:dyDescent="0.3">
      <c r="L7959">
        <v>7953</v>
      </c>
      <c r="M7959" t="s">
        <v>19331</v>
      </c>
      <c r="N7959" t="s">
        <v>17249</v>
      </c>
      <c r="O7959" t="s">
        <v>19333</v>
      </c>
      <c r="P7959" t="s">
        <v>40051</v>
      </c>
      <c r="Q7959" t="s">
        <v>19331</v>
      </c>
    </row>
    <row r="7960" spans="12:17" x14ac:dyDescent="0.3">
      <c r="L7960">
        <v>7954</v>
      </c>
      <c r="M7960" t="s">
        <v>19334</v>
      </c>
      <c r="N7960" t="s">
        <v>17252</v>
      </c>
      <c r="O7960" t="s">
        <v>19336</v>
      </c>
      <c r="P7960" t="s">
        <v>40052</v>
      </c>
      <c r="Q7960" t="s">
        <v>19334</v>
      </c>
    </row>
    <row r="7961" spans="12:17" x14ac:dyDescent="0.3">
      <c r="L7961">
        <v>7955</v>
      </c>
      <c r="M7961" t="s">
        <v>19337</v>
      </c>
      <c r="N7961" t="s">
        <v>17255</v>
      </c>
      <c r="O7961" t="s">
        <v>19339</v>
      </c>
      <c r="P7961" t="s">
        <v>40053</v>
      </c>
      <c r="Q7961" t="s">
        <v>19337</v>
      </c>
    </row>
    <row r="7962" spans="12:17" x14ac:dyDescent="0.3">
      <c r="L7962">
        <v>7956</v>
      </c>
      <c r="M7962" t="s">
        <v>27290</v>
      </c>
      <c r="N7962" t="s">
        <v>17257</v>
      </c>
      <c r="O7962" t="s">
        <v>19341</v>
      </c>
      <c r="P7962" t="s">
        <v>40054</v>
      </c>
      <c r="Q7962" t="s">
        <v>27290</v>
      </c>
    </row>
    <row r="7963" spans="12:17" x14ac:dyDescent="0.3">
      <c r="L7963">
        <v>7957</v>
      </c>
      <c r="M7963" t="s">
        <v>27291</v>
      </c>
      <c r="N7963" t="s">
        <v>17259</v>
      </c>
      <c r="O7963" t="s">
        <v>19343</v>
      </c>
      <c r="P7963" t="s">
        <v>40055</v>
      </c>
      <c r="Q7963" t="s">
        <v>27291</v>
      </c>
    </row>
    <row r="7964" spans="12:17" x14ac:dyDescent="0.3">
      <c r="L7964">
        <v>7958</v>
      </c>
      <c r="M7964" t="s">
        <v>27292</v>
      </c>
      <c r="N7964" t="s">
        <v>1079</v>
      </c>
      <c r="O7964" t="s">
        <v>19345</v>
      </c>
      <c r="P7964" t="s">
        <v>40056</v>
      </c>
      <c r="Q7964" t="s">
        <v>27292</v>
      </c>
    </row>
    <row r="7965" spans="12:17" x14ac:dyDescent="0.3">
      <c r="L7965">
        <v>7959</v>
      </c>
      <c r="M7965" t="s">
        <v>19346</v>
      </c>
      <c r="N7965" t="s">
        <v>17263</v>
      </c>
      <c r="O7965" t="s">
        <v>19348</v>
      </c>
      <c r="P7965" t="s">
        <v>40057</v>
      </c>
      <c r="Q7965" t="s">
        <v>19346</v>
      </c>
    </row>
    <row r="7966" spans="12:17" x14ac:dyDescent="0.3">
      <c r="L7966">
        <v>7960</v>
      </c>
      <c r="M7966" t="s">
        <v>19349</v>
      </c>
      <c r="N7966" t="s">
        <v>17266</v>
      </c>
      <c r="O7966" t="s">
        <v>19351</v>
      </c>
      <c r="P7966" t="s">
        <v>40058</v>
      </c>
      <c r="Q7966" t="s">
        <v>19349</v>
      </c>
    </row>
    <row r="7967" spans="12:17" x14ac:dyDescent="0.3">
      <c r="L7967">
        <v>7961</v>
      </c>
      <c r="M7967" t="s">
        <v>19352</v>
      </c>
      <c r="N7967" t="s">
        <v>17269</v>
      </c>
      <c r="O7967" t="s">
        <v>19354</v>
      </c>
      <c r="P7967" t="s">
        <v>40059</v>
      </c>
      <c r="Q7967" t="s">
        <v>19352</v>
      </c>
    </row>
    <row r="7968" spans="12:17" x14ac:dyDescent="0.3">
      <c r="L7968">
        <v>7962</v>
      </c>
      <c r="M7968" t="s">
        <v>19355</v>
      </c>
      <c r="N7968" t="s">
        <v>17272</v>
      </c>
      <c r="O7968" t="s">
        <v>19357</v>
      </c>
      <c r="P7968" t="s">
        <v>40060</v>
      </c>
      <c r="Q7968" t="s">
        <v>19355</v>
      </c>
    </row>
    <row r="7969" spans="12:17" x14ac:dyDescent="0.3">
      <c r="L7969">
        <v>7963</v>
      </c>
      <c r="M7969" t="s">
        <v>19358</v>
      </c>
      <c r="N7969" t="s">
        <v>17275</v>
      </c>
      <c r="O7969" t="s">
        <v>19360</v>
      </c>
      <c r="P7969" t="s">
        <v>40061</v>
      </c>
      <c r="Q7969" t="s">
        <v>19358</v>
      </c>
    </row>
    <row r="7970" spans="12:17" x14ac:dyDescent="0.3">
      <c r="L7970">
        <v>7964</v>
      </c>
      <c r="M7970" t="s">
        <v>19361</v>
      </c>
      <c r="N7970" t="s">
        <v>17278</v>
      </c>
      <c r="O7970" t="s">
        <v>19363</v>
      </c>
      <c r="P7970" t="s">
        <v>40062</v>
      </c>
      <c r="Q7970" t="s">
        <v>19361</v>
      </c>
    </row>
    <row r="7971" spans="12:17" x14ac:dyDescent="0.3">
      <c r="L7971">
        <v>7965</v>
      </c>
      <c r="M7971" t="s">
        <v>19364</v>
      </c>
      <c r="N7971" t="s">
        <v>17281</v>
      </c>
      <c r="O7971" t="s">
        <v>19366</v>
      </c>
      <c r="P7971" t="s">
        <v>40063</v>
      </c>
      <c r="Q7971" t="s">
        <v>19364</v>
      </c>
    </row>
    <row r="7972" spans="12:17" x14ac:dyDescent="0.3">
      <c r="L7972">
        <v>7966</v>
      </c>
      <c r="M7972" t="s">
        <v>19367</v>
      </c>
      <c r="N7972" t="s">
        <v>17275</v>
      </c>
      <c r="O7972" t="s">
        <v>19368</v>
      </c>
      <c r="P7972" t="s">
        <v>40064</v>
      </c>
      <c r="Q7972" t="s">
        <v>19367</v>
      </c>
    </row>
    <row r="7973" spans="12:17" x14ac:dyDescent="0.3">
      <c r="L7973">
        <v>7967</v>
      </c>
      <c r="M7973" t="s">
        <v>19369</v>
      </c>
      <c r="N7973" t="s">
        <v>17278</v>
      </c>
      <c r="O7973" t="s">
        <v>19370</v>
      </c>
      <c r="P7973" t="s">
        <v>40065</v>
      </c>
      <c r="Q7973" t="s">
        <v>19369</v>
      </c>
    </row>
    <row r="7974" spans="12:17" x14ac:dyDescent="0.3">
      <c r="L7974">
        <v>7968</v>
      </c>
      <c r="M7974" t="s">
        <v>19371</v>
      </c>
      <c r="N7974" t="s">
        <v>17288</v>
      </c>
      <c r="O7974" t="s">
        <v>19373</v>
      </c>
      <c r="P7974" t="s">
        <v>40066</v>
      </c>
      <c r="Q7974" t="s">
        <v>19371</v>
      </c>
    </row>
    <row r="7975" spans="12:17" x14ac:dyDescent="0.3">
      <c r="L7975">
        <v>7969</v>
      </c>
      <c r="M7975" t="s">
        <v>19374</v>
      </c>
      <c r="N7975" t="s">
        <v>17067</v>
      </c>
      <c r="O7975" t="s">
        <v>39975</v>
      </c>
      <c r="P7975" t="s">
        <v>40067</v>
      </c>
      <c r="Q7975" t="s">
        <v>19374</v>
      </c>
    </row>
    <row r="7976" spans="12:17" x14ac:dyDescent="0.3">
      <c r="L7976">
        <v>7970</v>
      </c>
      <c r="M7976" t="s">
        <v>19375</v>
      </c>
      <c r="N7976" t="s">
        <v>17069</v>
      </c>
      <c r="O7976" t="s">
        <v>19153</v>
      </c>
      <c r="P7976" t="s">
        <v>40068</v>
      </c>
      <c r="Q7976" t="s">
        <v>19375</v>
      </c>
    </row>
    <row r="7977" spans="12:17" x14ac:dyDescent="0.3">
      <c r="L7977">
        <v>7971</v>
      </c>
      <c r="M7977" t="s">
        <v>19376</v>
      </c>
      <c r="N7977" t="s">
        <v>17072</v>
      </c>
      <c r="O7977" t="s">
        <v>19156</v>
      </c>
      <c r="P7977" t="s">
        <v>40069</v>
      </c>
      <c r="Q7977" t="s">
        <v>19376</v>
      </c>
    </row>
    <row r="7978" spans="12:17" x14ac:dyDescent="0.3">
      <c r="L7978">
        <v>7972</v>
      </c>
      <c r="M7978" t="s">
        <v>19377</v>
      </c>
      <c r="N7978" t="s">
        <v>17075</v>
      </c>
      <c r="O7978" t="s">
        <v>19159</v>
      </c>
      <c r="P7978" t="s">
        <v>40070</v>
      </c>
      <c r="Q7978" t="s">
        <v>19377</v>
      </c>
    </row>
    <row r="7979" spans="12:17" x14ac:dyDescent="0.3">
      <c r="L7979">
        <v>7973</v>
      </c>
      <c r="M7979" t="s">
        <v>19378</v>
      </c>
      <c r="N7979" t="s">
        <v>17078</v>
      </c>
      <c r="O7979" t="s">
        <v>19162</v>
      </c>
      <c r="P7979" t="s">
        <v>40071</v>
      </c>
      <c r="Q7979" t="s">
        <v>19378</v>
      </c>
    </row>
    <row r="7980" spans="12:17" x14ac:dyDescent="0.3">
      <c r="L7980">
        <v>7974</v>
      </c>
      <c r="M7980" t="s">
        <v>19379</v>
      </c>
      <c r="N7980" t="s">
        <v>17081</v>
      </c>
      <c r="O7980" t="s">
        <v>19165</v>
      </c>
      <c r="P7980" t="s">
        <v>40072</v>
      </c>
      <c r="Q7980" t="s">
        <v>19379</v>
      </c>
    </row>
    <row r="7981" spans="12:17" x14ac:dyDescent="0.3">
      <c r="L7981">
        <v>7975</v>
      </c>
      <c r="M7981" t="s">
        <v>19380</v>
      </c>
      <c r="N7981" t="s">
        <v>39982</v>
      </c>
      <c r="O7981" t="s">
        <v>39983</v>
      </c>
      <c r="P7981" t="s">
        <v>26408</v>
      </c>
      <c r="Q7981" t="s">
        <v>19380</v>
      </c>
    </row>
    <row r="7982" spans="12:17" x14ac:dyDescent="0.3">
      <c r="L7982">
        <v>7976</v>
      </c>
      <c r="M7982" t="s">
        <v>19382</v>
      </c>
      <c r="N7982" t="s">
        <v>17087</v>
      </c>
      <c r="O7982" t="s">
        <v>26409</v>
      </c>
      <c r="P7982" t="s">
        <v>40073</v>
      </c>
      <c r="Q7982" t="s">
        <v>19382</v>
      </c>
    </row>
    <row r="7983" spans="12:17" x14ac:dyDescent="0.3">
      <c r="L7983">
        <v>7977</v>
      </c>
      <c r="M7983" t="s">
        <v>19383</v>
      </c>
      <c r="N7983" t="s">
        <v>17089</v>
      </c>
      <c r="O7983" t="s">
        <v>26410</v>
      </c>
      <c r="P7983" t="s">
        <v>40074</v>
      </c>
      <c r="Q7983" t="s">
        <v>19383</v>
      </c>
    </row>
    <row r="7984" spans="12:17" x14ac:dyDescent="0.3">
      <c r="L7984">
        <v>7978</v>
      </c>
      <c r="M7984" t="s">
        <v>19384</v>
      </c>
      <c r="N7984" t="s">
        <v>17091</v>
      </c>
      <c r="O7984" t="s">
        <v>26411</v>
      </c>
      <c r="P7984" t="s">
        <v>40075</v>
      </c>
      <c r="Q7984" t="s">
        <v>19384</v>
      </c>
    </row>
    <row r="7985" spans="12:17" x14ac:dyDescent="0.3">
      <c r="L7985">
        <v>7979</v>
      </c>
      <c r="M7985" t="s">
        <v>19385</v>
      </c>
      <c r="N7985" t="s">
        <v>17093</v>
      </c>
      <c r="O7985" t="s">
        <v>26412</v>
      </c>
      <c r="P7985" t="s">
        <v>40076</v>
      </c>
      <c r="Q7985" t="s">
        <v>19385</v>
      </c>
    </row>
    <row r="7986" spans="12:17" x14ac:dyDescent="0.3">
      <c r="L7986">
        <v>7980</v>
      </c>
      <c r="M7986" t="s">
        <v>19386</v>
      </c>
      <c r="N7986" t="s">
        <v>17095</v>
      </c>
      <c r="O7986" t="s">
        <v>26413</v>
      </c>
      <c r="P7986" t="s">
        <v>40077</v>
      </c>
      <c r="Q7986" t="s">
        <v>19386</v>
      </c>
    </row>
    <row r="7987" spans="12:17" x14ac:dyDescent="0.3">
      <c r="L7987">
        <v>7981</v>
      </c>
      <c r="M7987" t="s">
        <v>19387</v>
      </c>
      <c r="N7987" t="s">
        <v>26348</v>
      </c>
      <c r="O7987" t="s">
        <v>19180</v>
      </c>
      <c r="P7987" t="s">
        <v>40078</v>
      </c>
      <c r="Q7987" t="s">
        <v>19387</v>
      </c>
    </row>
    <row r="7988" spans="12:17" x14ac:dyDescent="0.3">
      <c r="L7988">
        <v>7982</v>
      </c>
      <c r="M7988" t="s">
        <v>19388</v>
      </c>
      <c r="N7988" t="s">
        <v>26349</v>
      </c>
      <c r="O7988" t="s">
        <v>19182</v>
      </c>
      <c r="P7988" t="s">
        <v>40079</v>
      </c>
      <c r="Q7988" t="s">
        <v>19388</v>
      </c>
    </row>
    <row r="7989" spans="12:17" x14ac:dyDescent="0.3">
      <c r="L7989">
        <v>7983</v>
      </c>
      <c r="M7989" t="s">
        <v>19389</v>
      </c>
      <c r="N7989" t="s">
        <v>26350</v>
      </c>
      <c r="O7989" t="s">
        <v>19184</v>
      </c>
      <c r="P7989" t="s">
        <v>40080</v>
      </c>
      <c r="Q7989" t="s">
        <v>19389</v>
      </c>
    </row>
    <row r="7990" spans="12:17" x14ac:dyDescent="0.3">
      <c r="L7990">
        <v>7984</v>
      </c>
      <c r="M7990" t="s">
        <v>19390</v>
      </c>
      <c r="N7990" t="s">
        <v>17103</v>
      </c>
      <c r="O7990" t="s">
        <v>19187</v>
      </c>
      <c r="P7990" t="s">
        <v>40081</v>
      </c>
      <c r="Q7990" t="s">
        <v>19390</v>
      </c>
    </row>
    <row r="7991" spans="12:17" x14ac:dyDescent="0.3">
      <c r="L7991">
        <v>7985</v>
      </c>
      <c r="M7991" t="s">
        <v>19391</v>
      </c>
      <c r="N7991" t="s">
        <v>39993</v>
      </c>
      <c r="O7991" t="s">
        <v>19189</v>
      </c>
      <c r="P7991" t="s">
        <v>40082</v>
      </c>
      <c r="Q7991" t="s">
        <v>19391</v>
      </c>
    </row>
    <row r="7992" spans="12:17" x14ac:dyDescent="0.3">
      <c r="L7992">
        <v>7986</v>
      </c>
      <c r="M7992" t="s">
        <v>40083</v>
      </c>
      <c r="N7992" t="s">
        <v>39996</v>
      </c>
      <c r="O7992" t="s">
        <v>39997</v>
      </c>
      <c r="P7992" t="s">
        <v>40084</v>
      </c>
      <c r="Q7992" t="s">
        <v>40083</v>
      </c>
    </row>
    <row r="7993" spans="12:17" x14ac:dyDescent="0.3">
      <c r="L7993">
        <v>7987</v>
      </c>
      <c r="M7993" t="s">
        <v>19392</v>
      </c>
      <c r="N7993" t="s">
        <v>17108</v>
      </c>
      <c r="O7993" t="s">
        <v>19192</v>
      </c>
      <c r="P7993" t="s">
        <v>40085</v>
      </c>
      <c r="Q7993" t="s">
        <v>19392</v>
      </c>
    </row>
    <row r="7994" spans="12:17" x14ac:dyDescent="0.3">
      <c r="L7994">
        <v>7988</v>
      </c>
      <c r="M7994" t="s">
        <v>19393</v>
      </c>
      <c r="N7994" t="s">
        <v>17111</v>
      </c>
      <c r="O7994" t="s">
        <v>40000</v>
      </c>
      <c r="P7994" t="s">
        <v>40086</v>
      </c>
      <c r="Q7994" t="s">
        <v>19393</v>
      </c>
    </row>
    <row r="7995" spans="12:17" x14ac:dyDescent="0.3">
      <c r="L7995">
        <v>7989</v>
      </c>
      <c r="M7995" t="s">
        <v>19394</v>
      </c>
      <c r="N7995" t="s">
        <v>17113</v>
      </c>
      <c r="O7995" t="s">
        <v>40002</v>
      </c>
      <c r="P7995" t="s">
        <v>40087</v>
      </c>
      <c r="Q7995" t="s">
        <v>19394</v>
      </c>
    </row>
    <row r="7996" spans="12:17" x14ac:dyDescent="0.3">
      <c r="L7996">
        <v>7990</v>
      </c>
      <c r="M7996" t="s">
        <v>19395</v>
      </c>
      <c r="N7996" t="s">
        <v>17115</v>
      </c>
      <c r="O7996" t="s">
        <v>19199</v>
      </c>
      <c r="P7996" t="s">
        <v>40088</v>
      </c>
      <c r="Q7996" t="s">
        <v>19395</v>
      </c>
    </row>
    <row r="7997" spans="12:17" x14ac:dyDescent="0.3">
      <c r="L7997">
        <v>7991</v>
      </c>
      <c r="M7997" t="s">
        <v>19396</v>
      </c>
      <c r="N7997" t="s">
        <v>17118</v>
      </c>
      <c r="O7997" t="s">
        <v>19202</v>
      </c>
      <c r="P7997" t="s">
        <v>40089</v>
      </c>
      <c r="Q7997" t="s">
        <v>19396</v>
      </c>
    </row>
    <row r="7998" spans="12:17" x14ac:dyDescent="0.3">
      <c r="L7998">
        <v>7992</v>
      </c>
      <c r="M7998" t="s">
        <v>19397</v>
      </c>
      <c r="N7998" t="s">
        <v>17121</v>
      </c>
      <c r="O7998" t="s">
        <v>19205</v>
      </c>
      <c r="P7998" t="s">
        <v>40090</v>
      </c>
      <c r="Q7998" t="s">
        <v>19397</v>
      </c>
    </row>
    <row r="7999" spans="12:17" x14ac:dyDescent="0.3">
      <c r="L7999">
        <v>7993</v>
      </c>
      <c r="M7999" t="s">
        <v>19398</v>
      </c>
      <c r="N7999" t="s">
        <v>17124</v>
      </c>
      <c r="O7999" t="s">
        <v>19208</v>
      </c>
      <c r="P7999" t="s">
        <v>40091</v>
      </c>
      <c r="Q7999" t="s">
        <v>19398</v>
      </c>
    </row>
    <row r="8000" spans="12:17" x14ac:dyDescent="0.3">
      <c r="L8000">
        <v>7994</v>
      </c>
      <c r="M8000" t="s">
        <v>19399</v>
      </c>
      <c r="N8000" t="s">
        <v>17127</v>
      </c>
      <c r="O8000" t="s">
        <v>19211</v>
      </c>
      <c r="P8000" t="s">
        <v>40092</v>
      </c>
      <c r="Q8000" t="s">
        <v>19399</v>
      </c>
    </row>
    <row r="8001" spans="12:17" x14ac:dyDescent="0.3">
      <c r="L8001">
        <v>7995</v>
      </c>
      <c r="M8001" t="s">
        <v>19400</v>
      </c>
      <c r="N8001" t="s">
        <v>17130</v>
      </c>
      <c r="O8001" t="s">
        <v>19214</v>
      </c>
      <c r="P8001" t="s">
        <v>40093</v>
      </c>
      <c r="Q8001" t="s">
        <v>19400</v>
      </c>
    </row>
    <row r="8002" spans="12:17" x14ac:dyDescent="0.3">
      <c r="L8002">
        <v>7996</v>
      </c>
      <c r="M8002" t="s">
        <v>19401</v>
      </c>
      <c r="N8002" t="s">
        <v>17133</v>
      </c>
      <c r="O8002" t="s">
        <v>19217</v>
      </c>
      <c r="P8002" t="s">
        <v>40094</v>
      </c>
      <c r="Q8002" t="s">
        <v>19401</v>
      </c>
    </row>
    <row r="8003" spans="12:17" x14ac:dyDescent="0.3">
      <c r="L8003">
        <v>7997</v>
      </c>
      <c r="M8003" t="s">
        <v>19402</v>
      </c>
      <c r="N8003" t="s">
        <v>17136</v>
      </c>
      <c r="O8003" t="s">
        <v>19220</v>
      </c>
      <c r="P8003" t="s">
        <v>40095</v>
      </c>
      <c r="Q8003" t="s">
        <v>19402</v>
      </c>
    </row>
    <row r="8004" spans="12:17" x14ac:dyDescent="0.3">
      <c r="L8004">
        <v>7998</v>
      </c>
      <c r="M8004" t="s">
        <v>19403</v>
      </c>
      <c r="N8004" t="s">
        <v>17139</v>
      </c>
      <c r="O8004" t="s">
        <v>19223</v>
      </c>
      <c r="P8004" t="s">
        <v>40096</v>
      </c>
      <c r="Q8004" t="s">
        <v>19403</v>
      </c>
    </row>
    <row r="8005" spans="12:17" x14ac:dyDescent="0.3">
      <c r="L8005">
        <v>7999</v>
      </c>
      <c r="M8005" t="s">
        <v>19404</v>
      </c>
      <c r="N8005" t="s">
        <v>17142</v>
      </c>
      <c r="O8005" t="s">
        <v>19226</v>
      </c>
      <c r="P8005" t="s">
        <v>40097</v>
      </c>
      <c r="Q8005" t="s">
        <v>19404</v>
      </c>
    </row>
    <row r="8006" spans="12:17" x14ac:dyDescent="0.3">
      <c r="L8006">
        <v>8000</v>
      </c>
      <c r="M8006" t="s">
        <v>19405</v>
      </c>
      <c r="N8006" t="s">
        <v>17145</v>
      </c>
      <c r="O8006" t="s">
        <v>19229</v>
      </c>
      <c r="P8006" t="s">
        <v>40098</v>
      </c>
      <c r="Q8006" t="s">
        <v>19405</v>
      </c>
    </row>
    <row r="8007" spans="12:17" x14ac:dyDescent="0.3">
      <c r="L8007">
        <v>8001</v>
      </c>
      <c r="M8007" t="s">
        <v>19406</v>
      </c>
      <c r="N8007" t="s">
        <v>17148</v>
      </c>
      <c r="O8007" t="s">
        <v>19232</v>
      </c>
      <c r="P8007" t="s">
        <v>40099</v>
      </c>
      <c r="Q8007" t="s">
        <v>19406</v>
      </c>
    </row>
    <row r="8008" spans="12:17" x14ac:dyDescent="0.3">
      <c r="L8008">
        <v>8002</v>
      </c>
      <c r="M8008" t="s">
        <v>19407</v>
      </c>
      <c r="N8008" t="s">
        <v>17151</v>
      </c>
      <c r="O8008" t="s">
        <v>19235</v>
      </c>
      <c r="P8008" t="s">
        <v>40100</v>
      </c>
      <c r="Q8008" t="s">
        <v>19407</v>
      </c>
    </row>
    <row r="8009" spans="12:17" x14ac:dyDescent="0.3">
      <c r="L8009">
        <v>8003</v>
      </c>
      <c r="M8009" t="s">
        <v>19408</v>
      </c>
      <c r="N8009" t="s">
        <v>17154</v>
      </c>
      <c r="O8009" t="s">
        <v>19238</v>
      </c>
      <c r="P8009" t="s">
        <v>40101</v>
      </c>
      <c r="Q8009" t="s">
        <v>19408</v>
      </c>
    </row>
    <row r="8010" spans="12:17" x14ac:dyDescent="0.3">
      <c r="L8010">
        <v>8004</v>
      </c>
      <c r="M8010" t="s">
        <v>19409</v>
      </c>
      <c r="N8010" t="s">
        <v>17157</v>
      </c>
      <c r="O8010" t="s">
        <v>19241</v>
      </c>
      <c r="P8010" t="s">
        <v>40102</v>
      </c>
      <c r="Q8010" t="s">
        <v>19409</v>
      </c>
    </row>
    <row r="8011" spans="12:17" x14ac:dyDescent="0.3">
      <c r="L8011">
        <v>8005</v>
      </c>
      <c r="M8011" t="s">
        <v>19410</v>
      </c>
      <c r="N8011" t="s">
        <v>17160</v>
      </c>
      <c r="O8011" t="s">
        <v>19244</v>
      </c>
      <c r="P8011" t="s">
        <v>40103</v>
      </c>
      <c r="Q8011" t="s">
        <v>19410</v>
      </c>
    </row>
    <row r="8012" spans="12:17" x14ac:dyDescent="0.3">
      <c r="L8012">
        <v>8006</v>
      </c>
      <c r="M8012" t="s">
        <v>19411</v>
      </c>
      <c r="N8012" t="s">
        <v>17163</v>
      </c>
      <c r="O8012" t="s">
        <v>19247</v>
      </c>
      <c r="P8012" t="s">
        <v>40104</v>
      </c>
      <c r="Q8012" t="s">
        <v>19411</v>
      </c>
    </row>
    <row r="8013" spans="12:17" x14ac:dyDescent="0.3">
      <c r="L8013">
        <v>8007</v>
      </c>
      <c r="M8013" t="s">
        <v>40105</v>
      </c>
      <c r="N8013" t="s">
        <v>17165</v>
      </c>
      <c r="O8013" t="s">
        <v>19249</v>
      </c>
      <c r="P8013" t="s">
        <v>40106</v>
      </c>
      <c r="Q8013" t="s">
        <v>40105</v>
      </c>
    </row>
    <row r="8014" spans="12:17" x14ac:dyDescent="0.3">
      <c r="L8014">
        <v>8008</v>
      </c>
      <c r="M8014" t="s">
        <v>19412</v>
      </c>
      <c r="N8014" t="s">
        <v>17168</v>
      </c>
      <c r="O8014" t="s">
        <v>19252</v>
      </c>
      <c r="P8014" t="s">
        <v>40107</v>
      </c>
      <c r="Q8014" t="s">
        <v>19412</v>
      </c>
    </row>
    <row r="8015" spans="12:17" x14ac:dyDescent="0.3">
      <c r="L8015">
        <v>8009</v>
      </c>
      <c r="M8015" t="s">
        <v>19413</v>
      </c>
      <c r="N8015" t="s">
        <v>17171</v>
      </c>
      <c r="O8015" t="s">
        <v>19255</v>
      </c>
      <c r="P8015" t="s">
        <v>40108</v>
      </c>
      <c r="Q8015" t="s">
        <v>19413</v>
      </c>
    </row>
    <row r="8016" spans="12:17" x14ac:dyDescent="0.3">
      <c r="L8016">
        <v>8010</v>
      </c>
      <c r="M8016" t="s">
        <v>19414</v>
      </c>
      <c r="N8016" t="s">
        <v>17174</v>
      </c>
      <c r="O8016" t="s">
        <v>19258</v>
      </c>
      <c r="P8016" t="s">
        <v>40109</v>
      </c>
      <c r="Q8016" t="s">
        <v>19414</v>
      </c>
    </row>
    <row r="8017" spans="12:17" x14ac:dyDescent="0.3">
      <c r="L8017">
        <v>8011</v>
      </c>
      <c r="M8017" t="s">
        <v>19415</v>
      </c>
      <c r="N8017" t="s">
        <v>17177</v>
      </c>
      <c r="O8017" t="s">
        <v>19261</v>
      </c>
      <c r="P8017" t="s">
        <v>40110</v>
      </c>
      <c r="Q8017" t="s">
        <v>19415</v>
      </c>
    </row>
    <row r="8018" spans="12:17" x14ac:dyDescent="0.3">
      <c r="L8018">
        <v>8012</v>
      </c>
      <c r="M8018" t="s">
        <v>19416</v>
      </c>
      <c r="N8018" t="s">
        <v>17180</v>
      </c>
      <c r="O8018" t="s">
        <v>19264</v>
      </c>
      <c r="P8018" t="s">
        <v>40111</v>
      </c>
      <c r="Q8018" t="s">
        <v>19416</v>
      </c>
    </row>
    <row r="8019" spans="12:17" x14ac:dyDescent="0.3">
      <c r="L8019">
        <v>8013</v>
      </c>
      <c r="M8019" t="s">
        <v>19381</v>
      </c>
      <c r="N8019" t="s">
        <v>17085</v>
      </c>
      <c r="O8019" t="s">
        <v>26415</v>
      </c>
      <c r="P8019" t="s">
        <v>40112</v>
      </c>
      <c r="Q8019" t="s">
        <v>19381</v>
      </c>
    </row>
    <row r="8020" spans="12:17" x14ac:dyDescent="0.3">
      <c r="L8020">
        <v>8014</v>
      </c>
      <c r="M8020" t="s">
        <v>19417</v>
      </c>
      <c r="N8020" t="s">
        <v>17183</v>
      </c>
      <c r="O8020" t="s">
        <v>19267</v>
      </c>
      <c r="P8020" t="s">
        <v>40113</v>
      </c>
      <c r="Q8020" t="s">
        <v>19417</v>
      </c>
    </row>
    <row r="8021" spans="12:17" x14ac:dyDescent="0.3">
      <c r="L8021">
        <v>8015</v>
      </c>
      <c r="M8021" t="s">
        <v>19418</v>
      </c>
      <c r="N8021" t="s">
        <v>17186</v>
      </c>
      <c r="O8021" t="s">
        <v>19270</v>
      </c>
      <c r="P8021" t="s">
        <v>40114</v>
      </c>
      <c r="Q8021" t="s">
        <v>19418</v>
      </c>
    </row>
    <row r="8022" spans="12:17" x14ac:dyDescent="0.3">
      <c r="L8022">
        <v>8016</v>
      </c>
      <c r="M8022" t="s">
        <v>19419</v>
      </c>
      <c r="N8022" t="s">
        <v>17189</v>
      </c>
      <c r="O8022" t="s">
        <v>19273</v>
      </c>
      <c r="P8022" t="s">
        <v>40115</v>
      </c>
      <c r="Q8022" t="s">
        <v>19419</v>
      </c>
    </row>
    <row r="8023" spans="12:17" x14ac:dyDescent="0.3">
      <c r="L8023">
        <v>8017</v>
      </c>
      <c r="M8023" t="s">
        <v>19420</v>
      </c>
      <c r="N8023" t="s">
        <v>17192</v>
      </c>
      <c r="O8023" t="s">
        <v>19276</v>
      </c>
      <c r="P8023" t="s">
        <v>40116</v>
      </c>
      <c r="Q8023" t="s">
        <v>19420</v>
      </c>
    </row>
    <row r="8024" spans="12:17" x14ac:dyDescent="0.3">
      <c r="L8024">
        <v>8018</v>
      </c>
      <c r="M8024" t="s">
        <v>19421</v>
      </c>
      <c r="N8024" t="s">
        <v>17195</v>
      </c>
      <c r="O8024" t="s">
        <v>19279</v>
      </c>
      <c r="P8024" t="s">
        <v>40117</v>
      </c>
      <c r="Q8024" t="s">
        <v>19421</v>
      </c>
    </row>
    <row r="8025" spans="12:17" x14ac:dyDescent="0.3">
      <c r="L8025">
        <v>8019</v>
      </c>
      <c r="M8025" t="s">
        <v>19422</v>
      </c>
      <c r="N8025" t="s">
        <v>17198</v>
      </c>
      <c r="O8025" t="s">
        <v>19282</v>
      </c>
      <c r="P8025" t="s">
        <v>40118</v>
      </c>
      <c r="Q8025" t="s">
        <v>19422</v>
      </c>
    </row>
    <row r="8026" spans="12:17" x14ac:dyDescent="0.3">
      <c r="L8026">
        <v>8020</v>
      </c>
      <c r="M8026" t="s">
        <v>19423</v>
      </c>
      <c r="N8026" t="s">
        <v>17201</v>
      </c>
      <c r="O8026" t="s">
        <v>19285</v>
      </c>
      <c r="P8026" t="s">
        <v>40119</v>
      </c>
      <c r="Q8026" t="s">
        <v>19423</v>
      </c>
    </row>
    <row r="8027" spans="12:17" x14ac:dyDescent="0.3">
      <c r="L8027">
        <v>8021</v>
      </c>
      <c r="M8027" t="s">
        <v>19424</v>
      </c>
      <c r="N8027" t="s">
        <v>17204</v>
      </c>
      <c r="O8027" t="s">
        <v>19288</v>
      </c>
      <c r="P8027" t="s">
        <v>40120</v>
      </c>
      <c r="Q8027" t="s">
        <v>19424</v>
      </c>
    </row>
    <row r="8028" spans="12:17" x14ac:dyDescent="0.3">
      <c r="L8028">
        <v>8022</v>
      </c>
      <c r="M8028" t="s">
        <v>19425</v>
      </c>
      <c r="N8028" t="s">
        <v>17207</v>
      </c>
      <c r="O8028" t="s">
        <v>19291</v>
      </c>
      <c r="P8028" t="s">
        <v>40121</v>
      </c>
      <c r="Q8028" t="s">
        <v>19425</v>
      </c>
    </row>
    <row r="8029" spans="12:17" x14ac:dyDescent="0.3">
      <c r="L8029">
        <v>8023</v>
      </c>
      <c r="M8029" t="s">
        <v>19426</v>
      </c>
      <c r="N8029" t="s">
        <v>17210</v>
      </c>
      <c r="O8029" t="s">
        <v>19294</v>
      </c>
      <c r="P8029" t="s">
        <v>40122</v>
      </c>
      <c r="Q8029" t="s">
        <v>19426</v>
      </c>
    </row>
    <row r="8030" spans="12:17" x14ac:dyDescent="0.3">
      <c r="L8030">
        <v>8024</v>
      </c>
      <c r="M8030" t="s">
        <v>19427</v>
      </c>
      <c r="N8030" t="s">
        <v>17213</v>
      </c>
      <c r="O8030" t="s">
        <v>19297</v>
      </c>
      <c r="P8030" t="s">
        <v>40123</v>
      </c>
      <c r="Q8030" t="s">
        <v>19427</v>
      </c>
    </row>
    <row r="8031" spans="12:17" x14ac:dyDescent="0.3">
      <c r="L8031">
        <v>8025</v>
      </c>
      <c r="M8031" t="s">
        <v>19428</v>
      </c>
      <c r="N8031" t="s">
        <v>17216</v>
      </c>
      <c r="O8031" t="s">
        <v>19300</v>
      </c>
      <c r="P8031" t="s">
        <v>40124</v>
      </c>
      <c r="Q8031" t="s">
        <v>19428</v>
      </c>
    </row>
    <row r="8032" spans="12:17" x14ac:dyDescent="0.3">
      <c r="L8032">
        <v>8026</v>
      </c>
      <c r="M8032" t="s">
        <v>19429</v>
      </c>
      <c r="N8032" t="s">
        <v>17219</v>
      </c>
      <c r="O8032" t="s">
        <v>19303</v>
      </c>
      <c r="P8032" t="s">
        <v>40125</v>
      </c>
      <c r="Q8032" t="s">
        <v>19429</v>
      </c>
    </row>
    <row r="8033" spans="12:17" x14ac:dyDescent="0.3">
      <c r="L8033">
        <v>8027</v>
      </c>
      <c r="M8033" t="s">
        <v>19430</v>
      </c>
      <c r="N8033" t="s">
        <v>17222</v>
      </c>
      <c r="O8033" t="s">
        <v>19306</v>
      </c>
      <c r="P8033" t="s">
        <v>40126</v>
      </c>
      <c r="Q8033" t="s">
        <v>19430</v>
      </c>
    </row>
    <row r="8034" spans="12:17" x14ac:dyDescent="0.3">
      <c r="L8034">
        <v>8028</v>
      </c>
      <c r="M8034" t="s">
        <v>19431</v>
      </c>
      <c r="N8034" t="s">
        <v>17225</v>
      </c>
      <c r="O8034" t="s">
        <v>19309</v>
      </c>
      <c r="P8034" t="s">
        <v>40127</v>
      </c>
      <c r="Q8034" t="s">
        <v>19431</v>
      </c>
    </row>
    <row r="8035" spans="12:17" x14ac:dyDescent="0.3">
      <c r="L8035">
        <v>8029</v>
      </c>
      <c r="M8035" t="s">
        <v>19432</v>
      </c>
      <c r="N8035" t="s">
        <v>17228</v>
      </c>
      <c r="O8035" t="s">
        <v>19312</v>
      </c>
      <c r="P8035" t="s">
        <v>40128</v>
      </c>
      <c r="Q8035" t="s">
        <v>19432</v>
      </c>
    </row>
    <row r="8036" spans="12:17" x14ac:dyDescent="0.3">
      <c r="L8036">
        <v>8030</v>
      </c>
      <c r="M8036" t="s">
        <v>19433</v>
      </c>
      <c r="N8036" t="s">
        <v>17231</v>
      </c>
      <c r="O8036" t="s">
        <v>19315</v>
      </c>
      <c r="P8036" t="s">
        <v>40129</v>
      </c>
      <c r="Q8036" t="s">
        <v>19433</v>
      </c>
    </row>
    <row r="8037" spans="12:17" x14ac:dyDescent="0.3">
      <c r="L8037">
        <v>8031</v>
      </c>
      <c r="M8037" t="s">
        <v>19434</v>
      </c>
      <c r="N8037" t="s">
        <v>17234</v>
      </c>
      <c r="O8037" t="s">
        <v>19318</v>
      </c>
      <c r="P8037" t="s">
        <v>40130</v>
      </c>
      <c r="Q8037" t="s">
        <v>19434</v>
      </c>
    </row>
    <row r="8038" spans="12:17" x14ac:dyDescent="0.3">
      <c r="L8038">
        <v>8032</v>
      </c>
      <c r="M8038" t="s">
        <v>19435</v>
      </c>
      <c r="N8038" t="s">
        <v>17237</v>
      </c>
      <c r="O8038" t="s">
        <v>19321</v>
      </c>
      <c r="P8038" t="s">
        <v>40131</v>
      </c>
      <c r="Q8038" t="s">
        <v>19435</v>
      </c>
    </row>
    <row r="8039" spans="12:17" x14ac:dyDescent="0.3">
      <c r="L8039">
        <v>8033</v>
      </c>
      <c r="M8039" t="s">
        <v>19436</v>
      </c>
      <c r="N8039" t="s">
        <v>17240</v>
      </c>
      <c r="O8039" t="s">
        <v>19324</v>
      </c>
      <c r="P8039" t="s">
        <v>40132</v>
      </c>
      <c r="Q8039" t="s">
        <v>19436</v>
      </c>
    </row>
    <row r="8040" spans="12:17" x14ac:dyDescent="0.3">
      <c r="L8040">
        <v>8034</v>
      </c>
      <c r="M8040" t="s">
        <v>19437</v>
      </c>
      <c r="N8040" t="s">
        <v>17243</v>
      </c>
      <c r="O8040" t="s">
        <v>19327</v>
      </c>
      <c r="P8040" t="s">
        <v>40133</v>
      </c>
      <c r="Q8040" t="s">
        <v>19437</v>
      </c>
    </row>
    <row r="8041" spans="12:17" x14ac:dyDescent="0.3">
      <c r="L8041">
        <v>8035</v>
      </c>
      <c r="M8041" t="s">
        <v>19438</v>
      </c>
      <c r="N8041" t="s">
        <v>17246</v>
      </c>
      <c r="O8041" t="s">
        <v>19330</v>
      </c>
      <c r="P8041" t="s">
        <v>40134</v>
      </c>
      <c r="Q8041" t="s">
        <v>19438</v>
      </c>
    </row>
    <row r="8042" spans="12:17" x14ac:dyDescent="0.3">
      <c r="L8042">
        <v>8036</v>
      </c>
      <c r="M8042" t="s">
        <v>19439</v>
      </c>
      <c r="N8042" t="s">
        <v>17249</v>
      </c>
      <c r="O8042" t="s">
        <v>19333</v>
      </c>
      <c r="P8042" t="s">
        <v>40135</v>
      </c>
      <c r="Q8042" t="s">
        <v>19439</v>
      </c>
    </row>
    <row r="8043" spans="12:17" x14ac:dyDescent="0.3">
      <c r="L8043">
        <v>8037</v>
      </c>
      <c r="M8043" t="s">
        <v>19440</v>
      </c>
      <c r="N8043" t="s">
        <v>17252</v>
      </c>
      <c r="O8043" t="s">
        <v>19336</v>
      </c>
      <c r="P8043" t="s">
        <v>40136</v>
      </c>
      <c r="Q8043" t="s">
        <v>19440</v>
      </c>
    </row>
    <row r="8044" spans="12:17" x14ac:dyDescent="0.3">
      <c r="L8044">
        <v>8038</v>
      </c>
      <c r="M8044" t="s">
        <v>19441</v>
      </c>
      <c r="N8044" t="s">
        <v>17255</v>
      </c>
      <c r="O8044" t="s">
        <v>19339</v>
      </c>
      <c r="P8044" t="s">
        <v>40137</v>
      </c>
      <c r="Q8044" t="s">
        <v>19441</v>
      </c>
    </row>
    <row r="8045" spans="12:17" x14ac:dyDescent="0.3">
      <c r="L8045">
        <v>8039</v>
      </c>
      <c r="M8045" t="s">
        <v>27293</v>
      </c>
      <c r="N8045" t="s">
        <v>17257</v>
      </c>
      <c r="O8045" t="s">
        <v>19341</v>
      </c>
      <c r="P8045" t="s">
        <v>40138</v>
      </c>
      <c r="Q8045" t="s">
        <v>27293</v>
      </c>
    </row>
    <row r="8046" spans="12:17" x14ac:dyDescent="0.3">
      <c r="L8046">
        <v>8040</v>
      </c>
      <c r="M8046" t="s">
        <v>27294</v>
      </c>
      <c r="N8046" t="s">
        <v>17259</v>
      </c>
      <c r="O8046" t="s">
        <v>19343</v>
      </c>
      <c r="P8046" t="s">
        <v>40139</v>
      </c>
      <c r="Q8046" t="s">
        <v>27294</v>
      </c>
    </row>
    <row r="8047" spans="12:17" x14ac:dyDescent="0.3">
      <c r="L8047">
        <v>8041</v>
      </c>
      <c r="M8047" t="s">
        <v>27295</v>
      </c>
      <c r="N8047" t="s">
        <v>1079</v>
      </c>
      <c r="O8047" t="s">
        <v>19345</v>
      </c>
      <c r="P8047" t="s">
        <v>40140</v>
      </c>
      <c r="Q8047" t="s">
        <v>27295</v>
      </c>
    </row>
    <row r="8048" spans="12:17" x14ac:dyDescent="0.3">
      <c r="L8048">
        <v>8042</v>
      </c>
      <c r="M8048" t="s">
        <v>19442</v>
      </c>
      <c r="N8048" t="s">
        <v>17263</v>
      </c>
      <c r="O8048" t="s">
        <v>19348</v>
      </c>
      <c r="P8048" t="s">
        <v>40141</v>
      </c>
      <c r="Q8048" t="s">
        <v>19442</v>
      </c>
    </row>
    <row r="8049" spans="12:17" x14ac:dyDescent="0.3">
      <c r="L8049">
        <v>8043</v>
      </c>
      <c r="M8049" t="s">
        <v>19443</v>
      </c>
      <c r="N8049" t="s">
        <v>17266</v>
      </c>
      <c r="O8049" t="s">
        <v>19351</v>
      </c>
      <c r="P8049" t="s">
        <v>40142</v>
      </c>
      <c r="Q8049" t="s">
        <v>19443</v>
      </c>
    </row>
    <row r="8050" spans="12:17" x14ac:dyDescent="0.3">
      <c r="L8050">
        <v>8044</v>
      </c>
      <c r="M8050" t="s">
        <v>19444</v>
      </c>
      <c r="N8050" t="s">
        <v>17269</v>
      </c>
      <c r="O8050" t="s">
        <v>19354</v>
      </c>
      <c r="P8050" t="s">
        <v>40143</v>
      </c>
      <c r="Q8050" t="s">
        <v>19444</v>
      </c>
    </row>
    <row r="8051" spans="12:17" x14ac:dyDescent="0.3">
      <c r="L8051">
        <v>8045</v>
      </c>
      <c r="M8051" t="s">
        <v>19445</v>
      </c>
      <c r="N8051" t="s">
        <v>17272</v>
      </c>
      <c r="O8051" t="s">
        <v>19357</v>
      </c>
      <c r="P8051" t="s">
        <v>40144</v>
      </c>
      <c r="Q8051" t="s">
        <v>19445</v>
      </c>
    </row>
    <row r="8052" spans="12:17" x14ac:dyDescent="0.3">
      <c r="L8052">
        <v>8046</v>
      </c>
      <c r="M8052" t="s">
        <v>19446</v>
      </c>
      <c r="N8052" t="s">
        <v>17275</v>
      </c>
      <c r="O8052" t="s">
        <v>19360</v>
      </c>
      <c r="P8052" t="s">
        <v>40145</v>
      </c>
      <c r="Q8052" t="s">
        <v>19446</v>
      </c>
    </row>
    <row r="8053" spans="12:17" x14ac:dyDescent="0.3">
      <c r="L8053">
        <v>8047</v>
      </c>
      <c r="M8053" t="s">
        <v>19447</v>
      </c>
      <c r="N8053" t="s">
        <v>17278</v>
      </c>
      <c r="O8053" t="s">
        <v>19363</v>
      </c>
      <c r="P8053" t="s">
        <v>40146</v>
      </c>
      <c r="Q8053" t="s">
        <v>19447</v>
      </c>
    </row>
    <row r="8054" spans="12:17" x14ac:dyDescent="0.3">
      <c r="L8054">
        <v>8048</v>
      </c>
      <c r="M8054" t="s">
        <v>19448</v>
      </c>
      <c r="N8054" t="s">
        <v>17281</v>
      </c>
      <c r="O8054" t="s">
        <v>19366</v>
      </c>
      <c r="P8054" t="s">
        <v>40147</v>
      </c>
      <c r="Q8054" t="s">
        <v>19448</v>
      </c>
    </row>
    <row r="8055" spans="12:17" x14ac:dyDescent="0.3">
      <c r="L8055">
        <v>8049</v>
      </c>
      <c r="M8055" t="s">
        <v>19449</v>
      </c>
      <c r="N8055" t="s">
        <v>17275</v>
      </c>
      <c r="O8055" t="s">
        <v>19368</v>
      </c>
      <c r="P8055" t="s">
        <v>40148</v>
      </c>
      <c r="Q8055" t="s">
        <v>19449</v>
      </c>
    </row>
    <row r="8056" spans="12:17" x14ac:dyDescent="0.3">
      <c r="L8056">
        <v>8050</v>
      </c>
      <c r="M8056" t="s">
        <v>19450</v>
      </c>
      <c r="N8056" t="s">
        <v>17278</v>
      </c>
      <c r="O8056" t="s">
        <v>19370</v>
      </c>
      <c r="P8056" t="s">
        <v>40149</v>
      </c>
      <c r="Q8056" t="s">
        <v>19450</v>
      </c>
    </row>
    <row r="8057" spans="12:17" x14ac:dyDescent="0.3">
      <c r="L8057">
        <v>8051</v>
      </c>
      <c r="M8057" t="s">
        <v>19451</v>
      </c>
      <c r="N8057" t="s">
        <v>17288</v>
      </c>
      <c r="O8057" t="s">
        <v>19373</v>
      </c>
      <c r="P8057" t="s">
        <v>40150</v>
      </c>
      <c r="Q8057" t="s">
        <v>19451</v>
      </c>
    </row>
    <row r="8058" spans="12:17" x14ac:dyDescent="0.3">
      <c r="L8058">
        <v>8052</v>
      </c>
      <c r="M8058" t="s">
        <v>19452</v>
      </c>
      <c r="N8058" t="s">
        <v>17369</v>
      </c>
      <c r="O8058" t="s">
        <v>40151</v>
      </c>
      <c r="P8058" t="s">
        <v>40152</v>
      </c>
      <c r="Q8058" t="s">
        <v>19452</v>
      </c>
    </row>
    <row r="8059" spans="12:17" x14ac:dyDescent="0.3">
      <c r="L8059">
        <v>8053</v>
      </c>
      <c r="M8059" t="s">
        <v>19454</v>
      </c>
      <c r="N8059" t="s">
        <v>17371</v>
      </c>
      <c r="O8059" t="s">
        <v>40153</v>
      </c>
      <c r="P8059" t="s">
        <v>40154</v>
      </c>
      <c r="Q8059" t="s">
        <v>19454</v>
      </c>
    </row>
    <row r="8060" spans="12:17" x14ac:dyDescent="0.3">
      <c r="L8060">
        <v>8054</v>
      </c>
      <c r="M8060" t="s">
        <v>19456</v>
      </c>
      <c r="N8060" t="s">
        <v>17373</v>
      </c>
      <c r="O8060" t="s">
        <v>40155</v>
      </c>
      <c r="P8060" t="s">
        <v>40156</v>
      </c>
      <c r="Q8060" t="s">
        <v>19456</v>
      </c>
    </row>
    <row r="8061" spans="12:17" x14ac:dyDescent="0.3">
      <c r="L8061">
        <v>8055</v>
      </c>
      <c r="M8061" t="s">
        <v>19458</v>
      </c>
      <c r="N8061" t="s">
        <v>17375</v>
      </c>
      <c r="O8061" t="s">
        <v>40157</v>
      </c>
      <c r="P8061" t="s">
        <v>40158</v>
      </c>
      <c r="Q8061" t="s">
        <v>19458</v>
      </c>
    </row>
    <row r="8062" spans="12:17" x14ac:dyDescent="0.3">
      <c r="L8062">
        <v>8056</v>
      </c>
      <c r="M8062" t="s">
        <v>19460</v>
      </c>
      <c r="N8062" t="s">
        <v>17377</v>
      </c>
      <c r="O8062" t="s">
        <v>40159</v>
      </c>
      <c r="P8062" t="s">
        <v>40160</v>
      </c>
      <c r="Q8062" t="s">
        <v>19460</v>
      </c>
    </row>
    <row r="8063" spans="12:17" x14ac:dyDescent="0.3">
      <c r="L8063">
        <v>8057</v>
      </c>
      <c r="M8063" t="s">
        <v>19462</v>
      </c>
      <c r="N8063" t="s">
        <v>17379</v>
      </c>
      <c r="O8063" t="s">
        <v>40161</v>
      </c>
      <c r="P8063" t="s">
        <v>40162</v>
      </c>
      <c r="Q8063" t="s">
        <v>19462</v>
      </c>
    </row>
    <row r="8064" spans="12:17" x14ac:dyDescent="0.3">
      <c r="L8064">
        <v>8058</v>
      </c>
      <c r="M8064" t="s">
        <v>19464</v>
      </c>
      <c r="N8064" t="s">
        <v>40163</v>
      </c>
      <c r="O8064" t="s">
        <v>40164</v>
      </c>
      <c r="P8064" t="s">
        <v>40165</v>
      </c>
      <c r="Q8064" t="s">
        <v>19464</v>
      </c>
    </row>
    <row r="8065" spans="12:17" x14ac:dyDescent="0.3">
      <c r="L8065">
        <v>8059</v>
      </c>
      <c r="M8065" t="s">
        <v>19467</v>
      </c>
      <c r="N8065" t="s">
        <v>17384</v>
      </c>
      <c r="O8065" t="s">
        <v>40166</v>
      </c>
      <c r="P8065" t="s">
        <v>40167</v>
      </c>
      <c r="Q8065" t="s">
        <v>19467</v>
      </c>
    </row>
    <row r="8066" spans="12:17" x14ac:dyDescent="0.3">
      <c r="L8066">
        <v>8060</v>
      </c>
      <c r="M8066" t="s">
        <v>19469</v>
      </c>
      <c r="N8066" t="s">
        <v>17386</v>
      </c>
      <c r="O8066" t="s">
        <v>40168</v>
      </c>
      <c r="P8066" t="s">
        <v>40169</v>
      </c>
      <c r="Q8066" t="s">
        <v>19469</v>
      </c>
    </row>
    <row r="8067" spans="12:17" x14ac:dyDescent="0.3">
      <c r="L8067">
        <v>8061</v>
      </c>
      <c r="M8067" t="s">
        <v>19471</v>
      </c>
      <c r="N8067" t="s">
        <v>17388</v>
      </c>
      <c r="O8067" t="s">
        <v>40170</v>
      </c>
      <c r="P8067" t="s">
        <v>40171</v>
      </c>
      <c r="Q8067" t="s">
        <v>19471</v>
      </c>
    </row>
    <row r="8068" spans="12:17" x14ac:dyDescent="0.3">
      <c r="L8068">
        <v>8062</v>
      </c>
      <c r="M8068" t="s">
        <v>19473</v>
      </c>
      <c r="N8068" t="s">
        <v>17390</v>
      </c>
      <c r="O8068" t="s">
        <v>40172</v>
      </c>
      <c r="P8068" t="s">
        <v>40173</v>
      </c>
      <c r="Q8068" t="s">
        <v>19473</v>
      </c>
    </row>
    <row r="8069" spans="12:17" x14ac:dyDescent="0.3">
      <c r="L8069">
        <v>8063</v>
      </c>
      <c r="M8069" t="s">
        <v>19475</v>
      </c>
      <c r="N8069" t="s">
        <v>17392</v>
      </c>
      <c r="O8069" t="s">
        <v>40174</v>
      </c>
      <c r="P8069" t="s">
        <v>40175</v>
      </c>
      <c r="Q8069" t="s">
        <v>19475</v>
      </c>
    </row>
    <row r="8070" spans="12:17" x14ac:dyDescent="0.3">
      <c r="L8070">
        <v>8064</v>
      </c>
      <c r="M8070" t="s">
        <v>19477</v>
      </c>
      <c r="N8070" t="s">
        <v>26352</v>
      </c>
      <c r="O8070" t="s">
        <v>40176</v>
      </c>
      <c r="P8070" t="s">
        <v>40177</v>
      </c>
      <c r="Q8070" t="s">
        <v>19477</v>
      </c>
    </row>
    <row r="8071" spans="12:17" x14ac:dyDescent="0.3">
      <c r="L8071">
        <v>8065</v>
      </c>
      <c r="M8071" t="s">
        <v>19478</v>
      </c>
      <c r="N8071" t="s">
        <v>26353</v>
      </c>
      <c r="O8071" t="s">
        <v>40178</v>
      </c>
      <c r="P8071" t="s">
        <v>40179</v>
      </c>
      <c r="Q8071" t="s">
        <v>19478</v>
      </c>
    </row>
    <row r="8072" spans="12:17" x14ac:dyDescent="0.3">
      <c r="L8072">
        <v>8066</v>
      </c>
      <c r="M8072" t="s">
        <v>19479</v>
      </c>
      <c r="N8072" t="s">
        <v>26354</v>
      </c>
      <c r="O8072" t="s">
        <v>40180</v>
      </c>
      <c r="P8072" t="s">
        <v>40181</v>
      </c>
      <c r="Q8072" t="s">
        <v>19479</v>
      </c>
    </row>
    <row r="8073" spans="12:17" x14ac:dyDescent="0.3">
      <c r="L8073">
        <v>8067</v>
      </c>
      <c r="M8073" t="s">
        <v>19480</v>
      </c>
      <c r="N8073" t="s">
        <v>1169</v>
      </c>
      <c r="O8073" t="s">
        <v>40182</v>
      </c>
      <c r="P8073" t="s">
        <v>40183</v>
      </c>
      <c r="Q8073" t="s">
        <v>19480</v>
      </c>
    </row>
    <row r="8074" spans="12:17" x14ac:dyDescent="0.3">
      <c r="L8074">
        <v>8068</v>
      </c>
      <c r="M8074" t="s">
        <v>19482</v>
      </c>
      <c r="N8074" t="s">
        <v>40184</v>
      </c>
      <c r="O8074" t="s">
        <v>40185</v>
      </c>
      <c r="P8074" t="s">
        <v>40186</v>
      </c>
      <c r="Q8074" t="s">
        <v>19482</v>
      </c>
    </row>
    <row r="8075" spans="12:17" x14ac:dyDescent="0.3">
      <c r="L8075">
        <v>8069</v>
      </c>
      <c r="M8075" t="s">
        <v>40187</v>
      </c>
      <c r="N8075" t="s">
        <v>40188</v>
      </c>
      <c r="O8075" t="s">
        <v>40189</v>
      </c>
      <c r="P8075" t="s">
        <v>40190</v>
      </c>
      <c r="Q8075" t="s">
        <v>40187</v>
      </c>
    </row>
    <row r="8076" spans="12:17" x14ac:dyDescent="0.3">
      <c r="L8076">
        <v>8070</v>
      </c>
      <c r="M8076" t="s">
        <v>19483</v>
      </c>
      <c r="N8076" t="s">
        <v>17399</v>
      </c>
      <c r="O8076" t="s">
        <v>40191</v>
      </c>
      <c r="P8076" t="s">
        <v>40192</v>
      </c>
      <c r="Q8076" t="s">
        <v>19483</v>
      </c>
    </row>
    <row r="8077" spans="12:17" x14ac:dyDescent="0.3">
      <c r="L8077">
        <v>8071</v>
      </c>
      <c r="M8077" t="s">
        <v>19485</v>
      </c>
      <c r="N8077" t="s">
        <v>17401</v>
      </c>
      <c r="O8077" t="s">
        <v>40193</v>
      </c>
      <c r="P8077" t="s">
        <v>40194</v>
      </c>
      <c r="Q8077" t="s">
        <v>19485</v>
      </c>
    </row>
    <row r="8078" spans="12:17" x14ac:dyDescent="0.3">
      <c r="L8078">
        <v>8072</v>
      </c>
      <c r="M8078" t="s">
        <v>19487</v>
      </c>
      <c r="N8078" t="s">
        <v>17403</v>
      </c>
      <c r="O8078" t="s">
        <v>40195</v>
      </c>
      <c r="P8078" t="s">
        <v>40196</v>
      </c>
      <c r="Q8078" t="s">
        <v>19487</v>
      </c>
    </row>
    <row r="8079" spans="12:17" x14ac:dyDescent="0.3">
      <c r="L8079">
        <v>8073</v>
      </c>
      <c r="M8079" t="s">
        <v>19489</v>
      </c>
      <c r="N8079" t="s">
        <v>17405</v>
      </c>
      <c r="O8079" t="s">
        <v>40197</v>
      </c>
      <c r="P8079" t="s">
        <v>40198</v>
      </c>
      <c r="Q8079" t="s">
        <v>19489</v>
      </c>
    </row>
    <row r="8080" spans="12:17" x14ac:dyDescent="0.3">
      <c r="L8080">
        <v>8074</v>
      </c>
      <c r="M8080" t="s">
        <v>19491</v>
      </c>
      <c r="N8080" t="s">
        <v>17407</v>
      </c>
      <c r="O8080" t="s">
        <v>40199</v>
      </c>
      <c r="P8080" t="s">
        <v>40200</v>
      </c>
      <c r="Q8080" t="s">
        <v>19491</v>
      </c>
    </row>
    <row r="8081" spans="12:17" x14ac:dyDescent="0.3">
      <c r="L8081">
        <v>8075</v>
      </c>
      <c r="M8081" t="s">
        <v>19493</v>
      </c>
      <c r="N8081" t="s">
        <v>17409</v>
      </c>
      <c r="O8081" t="s">
        <v>40201</v>
      </c>
      <c r="P8081" t="s">
        <v>40202</v>
      </c>
      <c r="Q8081" t="s">
        <v>19493</v>
      </c>
    </row>
    <row r="8082" spans="12:17" x14ac:dyDescent="0.3">
      <c r="L8082">
        <v>8076</v>
      </c>
      <c r="M8082" t="s">
        <v>19495</v>
      </c>
      <c r="N8082" t="s">
        <v>17411</v>
      </c>
      <c r="O8082" t="s">
        <v>40203</v>
      </c>
      <c r="P8082" t="s">
        <v>40204</v>
      </c>
      <c r="Q8082" t="s">
        <v>19495</v>
      </c>
    </row>
    <row r="8083" spans="12:17" x14ac:dyDescent="0.3">
      <c r="L8083">
        <v>8077</v>
      </c>
      <c r="M8083" t="s">
        <v>19497</v>
      </c>
      <c r="N8083" t="s">
        <v>17413</v>
      </c>
      <c r="O8083" t="s">
        <v>40205</v>
      </c>
      <c r="P8083" t="s">
        <v>40206</v>
      </c>
      <c r="Q8083" t="s">
        <v>19497</v>
      </c>
    </row>
    <row r="8084" spans="12:17" x14ac:dyDescent="0.3">
      <c r="L8084">
        <v>8078</v>
      </c>
      <c r="M8084" t="s">
        <v>19499</v>
      </c>
      <c r="N8084" t="s">
        <v>17415</v>
      </c>
      <c r="O8084" t="s">
        <v>40207</v>
      </c>
      <c r="P8084" t="s">
        <v>40208</v>
      </c>
      <c r="Q8084" t="s">
        <v>19499</v>
      </c>
    </row>
    <row r="8085" spans="12:17" x14ac:dyDescent="0.3">
      <c r="L8085">
        <v>8079</v>
      </c>
      <c r="M8085" t="s">
        <v>19501</v>
      </c>
      <c r="N8085" t="s">
        <v>17417</v>
      </c>
      <c r="O8085" t="s">
        <v>40209</v>
      </c>
      <c r="P8085" t="s">
        <v>40210</v>
      </c>
      <c r="Q8085" t="s">
        <v>19501</v>
      </c>
    </row>
    <row r="8086" spans="12:17" x14ac:dyDescent="0.3">
      <c r="L8086">
        <v>8080</v>
      </c>
      <c r="M8086" t="s">
        <v>19503</v>
      </c>
      <c r="N8086" t="s">
        <v>17419</v>
      </c>
      <c r="O8086" t="s">
        <v>40211</v>
      </c>
      <c r="P8086" t="s">
        <v>40212</v>
      </c>
      <c r="Q8086" t="s">
        <v>19503</v>
      </c>
    </row>
    <row r="8087" spans="12:17" x14ac:dyDescent="0.3">
      <c r="L8087">
        <v>8081</v>
      </c>
      <c r="M8087" t="s">
        <v>19505</v>
      </c>
      <c r="N8087" t="s">
        <v>17421</v>
      </c>
      <c r="O8087" t="s">
        <v>40213</v>
      </c>
      <c r="P8087" t="s">
        <v>40214</v>
      </c>
      <c r="Q8087" t="s">
        <v>19505</v>
      </c>
    </row>
    <row r="8088" spans="12:17" x14ac:dyDescent="0.3">
      <c r="L8088">
        <v>8082</v>
      </c>
      <c r="M8088" t="s">
        <v>19507</v>
      </c>
      <c r="N8088" t="s">
        <v>17423</v>
      </c>
      <c r="O8088" t="s">
        <v>40215</v>
      </c>
      <c r="P8088" t="s">
        <v>40216</v>
      </c>
      <c r="Q8088" t="s">
        <v>19507</v>
      </c>
    </row>
    <row r="8089" spans="12:17" x14ac:dyDescent="0.3">
      <c r="L8089">
        <v>8083</v>
      </c>
      <c r="M8089" t="s">
        <v>19509</v>
      </c>
      <c r="N8089" t="s">
        <v>17425</v>
      </c>
      <c r="O8089" t="s">
        <v>40217</v>
      </c>
      <c r="P8089" t="s">
        <v>40218</v>
      </c>
      <c r="Q8089" t="s">
        <v>19509</v>
      </c>
    </row>
    <row r="8090" spans="12:17" x14ac:dyDescent="0.3">
      <c r="L8090">
        <v>8084</v>
      </c>
      <c r="M8090" t="s">
        <v>19511</v>
      </c>
      <c r="N8090" t="s">
        <v>17427</v>
      </c>
      <c r="O8090" t="s">
        <v>40219</v>
      </c>
      <c r="P8090" t="s">
        <v>40220</v>
      </c>
      <c r="Q8090" t="s">
        <v>19511</v>
      </c>
    </row>
    <row r="8091" spans="12:17" x14ac:dyDescent="0.3">
      <c r="L8091">
        <v>8085</v>
      </c>
      <c r="M8091" t="s">
        <v>19513</v>
      </c>
      <c r="N8091" t="s">
        <v>17429</v>
      </c>
      <c r="O8091" t="s">
        <v>40221</v>
      </c>
      <c r="P8091" t="s">
        <v>40222</v>
      </c>
      <c r="Q8091" t="s">
        <v>19513</v>
      </c>
    </row>
    <row r="8092" spans="12:17" x14ac:dyDescent="0.3">
      <c r="L8092">
        <v>8086</v>
      </c>
      <c r="M8092" t="s">
        <v>19515</v>
      </c>
      <c r="N8092" t="s">
        <v>17431</v>
      </c>
      <c r="O8092" t="s">
        <v>40223</v>
      </c>
      <c r="P8092" t="s">
        <v>40224</v>
      </c>
      <c r="Q8092" t="s">
        <v>19515</v>
      </c>
    </row>
    <row r="8093" spans="12:17" x14ac:dyDescent="0.3">
      <c r="L8093">
        <v>8087</v>
      </c>
      <c r="M8093" t="s">
        <v>19517</v>
      </c>
      <c r="N8093" t="s">
        <v>17433</v>
      </c>
      <c r="O8093" t="s">
        <v>40225</v>
      </c>
      <c r="P8093" t="s">
        <v>40226</v>
      </c>
      <c r="Q8093" t="s">
        <v>19517</v>
      </c>
    </row>
    <row r="8094" spans="12:17" x14ac:dyDescent="0.3">
      <c r="L8094">
        <v>8088</v>
      </c>
      <c r="M8094" t="s">
        <v>19519</v>
      </c>
      <c r="N8094" t="s">
        <v>17435</v>
      </c>
      <c r="O8094" t="s">
        <v>40227</v>
      </c>
      <c r="P8094" t="s">
        <v>40228</v>
      </c>
      <c r="Q8094" t="s">
        <v>19519</v>
      </c>
    </row>
    <row r="8095" spans="12:17" x14ac:dyDescent="0.3">
      <c r="L8095">
        <v>8089</v>
      </c>
      <c r="M8095" t="s">
        <v>19521</v>
      </c>
      <c r="N8095" t="s">
        <v>958</v>
      </c>
      <c r="O8095" t="s">
        <v>40229</v>
      </c>
      <c r="P8095" t="s">
        <v>40230</v>
      </c>
      <c r="Q8095" t="s">
        <v>19521</v>
      </c>
    </row>
    <row r="8096" spans="12:17" x14ac:dyDescent="0.3">
      <c r="L8096">
        <v>8090</v>
      </c>
      <c r="M8096" t="s">
        <v>40231</v>
      </c>
      <c r="N8096" t="s">
        <v>17437</v>
      </c>
      <c r="O8096" t="s">
        <v>40232</v>
      </c>
      <c r="P8096" t="s">
        <v>40233</v>
      </c>
      <c r="Q8096" t="s">
        <v>40231</v>
      </c>
    </row>
    <row r="8097" spans="12:17" x14ac:dyDescent="0.3">
      <c r="L8097">
        <v>8091</v>
      </c>
      <c r="M8097" t="s">
        <v>19524</v>
      </c>
      <c r="N8097" t="s">
        <v>17439</v>
      </c>
      <c r="O8097" t="s">
        <v>40234</v>
      </c>
      <c r="P8097" t="s">
        <v>40235</v>
      </c>
      <c r="Q8097" t="s">
        <v>19524</v>
      </c>
    </row>
    <row r="8098" spans="12:17" x14ac:dyDescent="0.3">
      <c r="L8098">
        <v>8092</v>
      </c>
      <c r="M8098" t="s">
        <v>19526</v>
      </c>
      <c r="N8098" t="s">
        <v>17441</v>
      </c>
      <c r="O8098" t="s">
        <v>40236</v>
      </c>
      <c r="P8098" t="s">
        <v>40237</v>
      </c>
      <c r="Q8098" t="s">
        <v>19526</v>
      </c>
    </row>
    <row r="8099" spans="12:17" x14ac:dyDescent="0.3">
      <c r="L8099">
        <v>8093</v>
      </c>
      <c r="M8099" t="s">
        <v>19528</v>
      </c>
      <c r="N8099" t="s">
        <v>17443</v>
      </c>
      <c r="O8099" t="s">
        <v>40238</v>
      </c>
      <c r="P8099" t="s">
        <v>40239</v>
      </c>
      <c r="Q8099" t="s">
        <v>19528</v>
      </c>
    </row>
    <row r="8100" spans="12:17" x14ac:dyDescent="0.3">
      <c r="L8100">
        <v>8094</v>
      </c>
      <c r="M8100" t="s">
        <v>19530</v>
      </c>
      <c r="N8100" t="s">
        <v>17445</v>
      </c>
      <c r="O8100" t="s">
        <v>40240</v>
      </c>
      <c r="P8100" t="s">
        <v>40241</v>
      </c>
      <c r="Q8100" t="s">
        <v>19530</v>
      </c>
    </row>
    <row r="8101" spans="12:17" x14ac:dyDescent="0.3">
      <c r="L8101">
        <v>8095</v>
      </c>
      <c r="M8101" t="s">
        <v>19532</v>
      </c>
      <c r="N8101" t="s">
        <v>17447</v>
      </c>
      <c r="O8101" t="s">
        <v>40242</v>
      </c>
      <c r="P8101" t="s">
        <v>40243</v>
      </c>
      <c r="Q8101" t="s">
        <v>19532</v>
      </c>
    </row>
    <row r="8102" spans="12:17" x14ac:dyDescent="0.3">
      <c r="L8102">
        <v>8096</v>
      </c>
      <c r="M8102" t="s">
        <v>19465</v>
      </c>
      <c r="N8102" t="s">
        <v>17382</v>
      </c>
      <c r="O8102" t="s">
        <v>40244</v>
      </c>
      <c r="P8102" t="s">
        <v>40245</v>
      </c>
      <c r="Q8102" t="s">
        <v>19465</v>
      </c>
    </row>
    <row r="8103" spans="12:17" x14ac:dyDescent="0.3">
      <c r="L8103">
        <v>8097</v>
      </c>
      <c r="M8103" t="s">
        <v>19534</v>
      </c>
      <c r="N8103" t="s">
        <v>17449</v>
      </c>
      <c r="O8103" t="s">
        <v>40246</v>
      </c>
      <c r="P8103" t="s">
        <v>40247</v>
      </c>
      <c r="Q8103" t="s">
        <v>19534</v>
      </c>
    </row>
    <row r="8104" spans="12:17" x14ac:dyDescent="0.3">
      <c r="L8104">
        <v>8098</v>
      </c>
      <c r="M8104" t="s">
        <v>19536</v>
      </c>
      <c r="N8104" t="s">
        <v>17451</v>
      </c>
      <c r="O8104" t="s">
        <v>40248</v>
      </c>
      <c r="P8104" t="s">
        <v>40249</v>
      </c>
      <c r="Q8104" t="s">
        <v>19536</v>
      </c>
    </row>
    <row r="8105" spans="12:17" x14ac:dyDescent="0.3">
      <c r="L8105">
        <v>8099</v>
      </c>
      <c r="M8105" t="s">
        <v>19538</v>
      </c>
      <c r="N8105" t="s">
        <v>17453</v>
      </c>
      <c r="O8105" t="s">
        <v>40250</v>
      </c>
      <c r="P8105" t="s">
        <v>40251</v>
      </c>
      <c r="Q8105" t="s">
        <v>19538</v>
      </c>
    </row>
    <row r="8106" spans="12:17" x14ac:dyDescent="0.3">
      <c r="L8106">
        <v>8100</v>
      </c>
      <c r="M8106" t="s">
        <v>19540</v>
      </c>
      <c r="N8106" t="s">
        <v>17455</v>
      </c>
      <c r="O8106" t="s">
        <v>40252</v>
      </c>
      <c r="P8106" t="s">
        <v>40253</v>
      </c>
      <c r="Q8106" t="s">
        <v>19540</v>
      </c>
    </row>
    <row r="8107" spans="12:17" x14ac:dyDescent="0.3">
      <c r="L8107">
        <v>8101</v>
      </c>
      <c r="M8107" t="s">
        <v>19542</v>
      </c>
      <c r="N8107" t="s">
        <v>17457</v>
      </c>
      <c r="O8107" t="s">
        <v>40254</v>
      </c>
      <c r="P8107" t="s">
        <v>40255</v>
      </c>
      <c r="Q8107" t="s">
        <v>19542</v>
      </c>
    </row>
    <row r="8108" spans="12:17" x14ac:dyDescent="0.3">
      <c r="L8108">
        <v>8102</v>
      </c>
      <c r="M8108" t="s">
        <v>19544</v>
      </c>
      <c r="N8108" t="s">
        <v>17459</v>
      </c>
      <c r="O8108" t="s">
        <v>40256</v>
      </c>
      <c r="P8108" t="s">
        <v>40257</v>
      </c>
      <c r="Q8108" t="s">
        <v>19544</v>
      </c>
    </row>
    <row r="8109" spans="12:17" x14ac:dyDescent="0.3">
      <c r="L8109">
        <v>8103</v>
      </c>
      <c r="M8109" t="s">
        <v>19546</v>
      </c>
      <c r="N8109" t="s">
        <v>17461</v>
      </c>
      <c r="O8109" t="s">
        <v>40258</v>
      </c>
      <c r="P8109" t="s">
        <v>40259</v>
      </c>
      <c r="Q8109" t="s">
        <v>19546</v>
      </c>
    </row>
    <row r="8110" spans="12:17" x14ac:dyDescent="0.3">
      <c r="L8110">
        <v>8104</v>
      </c>
      <c r="M8110" t="s">
        <v>19548</v>
      </c>
      <c r="N8110" t="s">
        <v>17463</v>
      </c>
      <c r="O8110" t="s">
        <v>40260</v>
      </c>
      <c r="P8110" t="s">
        <v>40261</v>
      </c>
      <c r="Q8110" t="s">
        <v>19548</v>
      </c>
    </row>
    <row r="8111" spans="12:17" x14ac:dyDescent="0.3">
      <c r="L8111">
        <v>8105</v>
      </c>
      <c r="M8111" t="s">
        <v>19550</v>
      </c>
      <c r="N8111" t="s">
        <v>17465</v>
      </c>
      <c r="O8111" t="s">
        <v>40262</v>
      </c>
      <c r="P8111" t="s">
        <v>40263</v>
      </c>
      <c r="Q8111" t="s">
        <v>19550</v>
      </c>
    </row>
    <row r="8112" spans="12:17" x14ac:dyDescent="0.3">
      <c r="L8112">
        <v>8106</v>
      </c>
      <c r="M8112" t="s">
        <v>19552</v>
      </c>
      <c r="N8112" t="s">
        <v>17467</v>
      </c>
      <c r="O8112" t="s">
        <v>40264</v>
      </c>
      <c r="P8112" t="s">
        <v>40265</v>
      </c>
      <c r="Q8112" t="s">
        <v>19552</v>
      </c>
    </row>
    <row r="8113" spans="12:17" x14ac:dyDescent="0.3">
      <c r="L8113">
        <v>8107</v>
      </c>
      <c r="M8113" t="s">
        <v>19554</v>
      </c>
      <c r="N8113" t="s">
        <v>17469</v>
      </c>
      <c r="O8113" t="s">
        <v>40266</v>
      </c>
      <c r="P8113" t="s">
        <v>40267</v>
      </c>
      <c r="Q8113" t="s">
        <v>19554</v>
      </c>
    </row>
    <row r="8114" spans="12:17" x14ac:dyDescent="0.3">
      <c r="L8114">
        <v>8108</v>
      </c>
      <c r="M8114" t="s">
        <v>19556</v>
      </c>
      <c r="N8114" t="s">
        <v>17471</v>
      </c>
      <c r="O8114" t="s">
        <v>40268</v>
      </c>
      <c r="P8114" t="s">
        <v>40269</v>
      </c>
      <c r="Q8114" t="s">
        <v>19556</v>
      </c>
    </row>
    <row r="8115" spans="12:17" x14ac:dyDescent="0.3">
      <c r="L8115">
        <v>8109</v>
      </c>
      <c r="M8115" t="s">
        <v>19558</v>
      </c>
      <c r="N8115" t="s">
        <v>17473</v>
      </c>
      <c r="O8115" t="s">
        <v>40270</v>
      </c>
      <c r="P8115" t="s">
        <v>40271</v>
      </c>
      <c r="Q8115" t="s">
        <v>19558</v>
      </c>
    </row>
    <row r="8116" spans="12:17" x14ac:dyDescent="0.3">
      <c r="L8116">
        <v>8110</v>
      </c>
      <c r="M8116" t="s">
        <v>19560</v>
      </c>
      <c r="N8116" t="s">
        <v>17475</v>
      </c>
      <c r="O8116" t="s">
        <v>40272</v>
      </c>
      <c r="P8116" t="s">
        <v>40273</v>
      </c>
      <c r="Q8116" t="s">
        <v>19560</v>
      </c>
    </row>
    <row r="8117" spans="12:17" x14ac:dyDescent="0.3">
      <c r="L8117">
        <v>8111</v>
      </c>
      <c r="M8117" t="s">
        <v>19562</v>
      </c>
      <c r="N8117" t="s">
        <v>17477</v>
      </c>
      <c r="O8117" t="s">
        <v>40274</v>
      </c>
      <c r="P8117" t="s">
        <v>40275</v>
      </c>
      <c r="Q8117" t="s">
        <v>19562</v>
      </c>
    </row>
    <row r="8118" spans="12:17" x14ac:dyDescent="0.3">
      <c r="L8118">
        <v>8112</v>
      </c>
      <c r="M8118" t="s">
        <v>19564</v>
      </c>
      <c r="N8118" t="s">
        <v>17479</v>
      </c>
      <c r="O8118" t="s">
        <v>40276</v>
      </c>
      <c r="P8118" t="s">
        <v>40277</v>
      </c>
      <c r="Q8118" t="s">
        <v>19564</v>
      </c>
    </row>
    <row r="8119" spans="12:17" x14ac:dyDescent="0.3">
      <c r="L8119">
        <v>8113</v>
      </c>
      <c r="M8119" t="s">
        <v>19566</v>
      </c>
      <c r="N8119" t="s">
        <v>17481</v>
      </c>
      <c r="O8119" t="s">
        <v>40278</v>
      </c>
      <c r="P8119" t="s">
        <v>40279</v>
      </c>
      <c r="Q8119" t="s">
        <v>19566</v>
      </c>
    </row>
    <row r="8120" spans="12:17" x14ac:dyDescent="0.3">
      <c r="L8120">
        <v>8114</v>
      </c>
      <c r="M8120" t="s">
        <v>19568</v>
      </c>
      <c r="N8120" t="s">
        <v>17483</v>
      </c>
      <c r="O8120" t="s">
        <v>40280</v>
      </c>
      <c r="P8120" t="s">
        <v>40281</v>
      </c>
      <c r="Q8120" t="s">
        <v>19568</v>
      </c>
    </row>
    <row r="8121" spans="12:17" x14ac:dyDescent="0.3">
      <c r="L8121">
        <v>8115</v>
      </c>
      <c r="M8121" t="s">
        <v>19570</v>
      </c>
      <c r="N8121" t="s">
        <v>17485</v>
      </c>
      <c r="O8121" t="s">
        <v>40282</v>
      </c>
      <c r="P8121" t="s">
        <v>40283</v>
      </c>
      <c r="Q8121" t="s">
        <v>19570</v>
      </c>
    </row>
    <row r="8122" spans="12:17" x14ac:dyDescent="0.3">
      <c r="L8122">
        <v>8116</v>
      </c>
      <c r="M8122" t="s">
        <v>19572</v>
      </c>
      <c r="N8122" t="s">
        <v>17487</v>
      </c>
      <c r="O8122" t="s">
        <v>40284</v>
      </c>
      <c r="P8122" t="s">
        <v>40285</v>
      </c>
      <c r="Q8122" t="s">
        <v>19572</v>
      </c>
    </row>
    <row r="8123" spans="12:17" x14ac:dyDescent="0.3">
      <c r="L8123">
        <v>8117</v>
      </c>
      <c r="M8123" t="s">
        <v>19574</v>
      </c>
      <c r="N8123" t="s">
        <v>17489</v>
      </c>
      <c r="O8123" t="s">
        <v>40286</v>
      </c>
      <c r="P8123" t="s">
        <v>40287</v>
      </c>
      <c r="Q8123" t="s">
        <v>19574</v>
      </c>
    </row>
    <row r="8124" spans="12:17" x14ac:dyDescent="0.3">
      <c r="L8124">
        <v>8118</v>
      </c>
      <c r="M8124" t="s">
        <v>19576</v>
      </c>
      <c r="N8124" t="s">
        <v>17491</v>
      </c>
      <c r="O8124" t="s">
        <v>40288</v>
      </c>
      <c r="P8124" t="s">
        <v>40289</v>
      </c>
      <c r="Q8124" t="s">
        <v>19576</v>
      </c>
    </row>
    <row r="8125" spans="12:17" x14ac:dyDescent="0.3">
      <c r="L8125">
        <v>8119</v>
      </c>
      <c r="M8125" t="s">
        <v>19578</v>
      </c>
      <c r="N8125" t="s">
        <v>17493</v>
      </c>
      <c r="O8125" t="s">
        <v>40290</v>
      </c>
      <c r="P8125" t="s">
        <v>40291</v>
      </c>
      <c r="Q8125" t="s">
        <v>19578</v>
      </c>
    </row>
    <row r="8126" spans="12:17" x14ac:dyDescent="0.3">
      <c r="L8126">
        <v>8120</v>
      </c>
      <c r="M8126" t="s">
        <v>19580</v>
      </c>
      <c r="N8126" t="s">
        <v>17495</v>
      </c>
      <c r="O8126" t="s">
        <v>40292</v>
      </c>
      <c r="P8126" t="s">
        <v>40293</v>
      </c>
      <c r="Q8126" t="s">
        <v>19580</v>
      </c>
    </row>
    <row r="8127" spans="12:17" x14ac:dyDescent="0.3">
      <c r="L8127">
        <v>8121</v>
      </c>
      <c r="M8127" t="s">
        <v>19582</v>
      </c>
      <c r="N8127" t="s">
        <v>17497</v>
      </c>
      <c r="O8127" t="s">
        <v>40294</v>
      </c>
      <c r="P8127" t="s">
        <v>40295</v>
      </c>
      <c r="Q8127" t="s">
        <v>19582</v>
      </c>
    </row>
    <row r="8128" spans="12:17" x14ac:dyDescent="0.3">
      <c r="L8128">
        <v>8122</v>
      </c>
      <c r="M8128" t="s">
        <v>27296</v>
      </c>
      <c r="N8128" t="s">
        <v>17498</v>
      </c>
      <c r="O8128" t="s">
        <v>40296</v>
      </c>
      <c r="P8128" t="s">
        <v>40297</v>
      </c>
      <c r="Q8128" t="s">
        <v>27296</v>
      </c>
    </row>
    <row r="8129" spans="12:17" x14ac:dyDescent="0.3">
      <c r="L8129">
        <v>8123</v>
      </c>
      <c r="M8129" t="s">
        <v>27297</v>
      </c>
      <c r="N8129" t="s">
        <v>17499</v>
      </c>
      <c r="O8129" t="s">
        <v>40298</v>
      </c>
      <c r="P8129" t="s">
        <v>40299</v>
      </c>
      <c r="Q8129" t="s">
        <v>27297</v>
      </c>
    </row>
    <row r="8130" spans="12:17" x14ac:dyDescent="0.3">
      <c r="L8130">
        <v>8124</v>
      </c>
      <c r="M8130" t="s">
        <v>27298</v>
      </c>
      <c r="N8130" t="s">
        <v>17500</v>
      </c>
      <c r="O8130" t="s">
        <v>40300</v>
      </c>
      <c r="P8130" t="s">
        <v>40301</v>
      </c>
      <c r="Q8130" t="s">
        <v>27298</v>
      </c>
    </row>
    <row r="8131" spans="12:17" x14ac:dyDescent="0.3">
      <c r="L8131">
        <v>8125</v>
      </c>
      <c r="M8131" t="s">
        <v>19587</v>
      </c>
      <c r="N8131" t="s">
        <v>17502</v>
      </c>
      <c r="O8131" t="s">
        <v>40302</v>
      </c>
      <c r="P8131" t="s">
        <v>40303</v>
      </c>
      <c r="Q8131" t="s">
        <v>19587</v>
      </c>
    </row>
    <row r="8132" spans="12:17" x14ac:dyDescent="0.3">
      <c r="L8132">
        <v>8126</v>
      </c>
      <c r="M8132" t="s">
        <v>19589</v>
      </c>
      <c r="N8132" t="s">
        <v>17504</v>
      </c>
      <c r="O8132" t="s">
        <v>40304</v>
      </c>
      <c r="P8132" t="s">
        <v>40305</v>
      </c>
      <c r="Q8132" t="s">
        <v>19589</v>
      </c>
    </row>
    <row r="8133" spans="12:17" x14ac:dyDescent="0.3">
      <c r="L8133">
        <v>8127</v>
      </c>
      <c r="M8133" t="s">
        <v>19591</v>
      </c>
      <c r="N8133" t="s">
        <v>17506</v>
      </c>
      <c r="O8133" t="s">
        <v>40306</v>
      </c>
      <c r="P8133" t="s">
        <v>40307</v>
      </c>
      <c r="Q8133" t="s">
        <v>19591</v>
      </c>
    </row>
    <row r="8134" spans="12:17" x14ac:dyDescent="0.3">
      <c r="L8134">
        <v>8128</v>
      </c>
      <c r="M8134" t="s">
        <v>19593</v>
      </c>
      <c r="N8134" t="s">
        <v>17508</v>
      </c>
      <c r="O8134" t="s">
        <v>40308</v>
      </c>
      <c r="P8134" t="s">
        <v>40309</v>
      </c>
      <c r="Q8134" t="s">
        <v>19593</v>
      </c>
    </row>
    <row r="8135" spans="12:17" x14ac:dyDescent="0.3">
      <c r="L8135">
        <v>8129</v>
      </c>
      <c r="M8135" t="s">
        <v>19595</v>
      </c>
      <c r="N8135" t="s">
        <v>17510</v>
      </c>
      <c r="O8135" t="s">
        <v>40310</v>
      </c>
      <c r="P8135" t="s">
        <v>40311</v>
      </c>
      <c r="Q8135" t="s">
        <v>19595</v>
      </c>
    </row>
    <row r="8136" spans="12:17" x14ac:dyDescent="0.3">
      <c r="L8136">
        <v>8130</v>
      </c>
      <c r="M8136" t="s">
        <v>19597</v>
      </c>
      <c r="N8136" t="s">
        <v>17512</v>
      </c>
      <c r="O8136" t="s">
        <v>40312</v>
      </c>
      <c r="P8136" t="s">
        <v>40313</v>
      </c>
      <c r="Q8136" t="s">
        <v>19597</v>
      </c>
    </row>
    <row r="8137" spans="12:17" x14ac:dyDescent="0.3">
      <c r="L8137">
        <v>8131</v>
      </c>
      <c r="M8137" t="s">
        <v>19599</v>
      </c>
      <c r="N8137" t="s">
        <v>17514</v>
      </c>
      <c r="O8137" t="s">
        <v>40314</v>
      </c>
      <c r="P8137" t="s">
        <v>40315</v>
      </c>
      <c r="Q8137" t="s">
        <v>19599</v>
      </c>
    </row>
    <row r="8138" spans="12:17" x14ac:dyDescent="0.3">
      <c r="L8138">
        <v>8132</v>
      </c>
      <c r="M8138" t="s">
        <v>19601</v>
      </c>
      <c r="N8138" t="s">
        <v>17510</v>
      </c>
      <c r="O8138" t="s">
        <v>40316</v>
      </c>
      <c r="P8138" t="s">
        <v>40317</v>
      </c>
      <c r="Q8138" t="s">
        <v>19601</v>
      </c>
    </row>
    <row r="8139" spans="12:17" x14ac:dyDescent="0.3">
      <c r="L8139">
        <v>8133</v>
      </c>
      <c r="M8139" t="s">
        <v>19602</v>
      </c>
      <c r="N8139" t="s">
        <v>17512</v>
      </c>
      <c r="O8139" t="s">
        <v>40318</v>
      </c>
      <c r="P8139" t="s">
        <v>40319</v>
      </c>
      <c r="Q8139" t="s">
        <v>19602</v>
      </c>
    </row>
    <row r="8140" spans="12:17" x14ac:dyDescent="0.3">
      <c r="L8140">
        <v>8134</v>
      </c>
      <c r="M8140" t="s">
        <v>19603</v>
      </c>
      <c r="N8140" t="s">
        <v>17518</v>
      </c>
      <c r="O8140" t="s">
        <v>40320</v>
      </c>
      <c r="P8140" t="s">
        <v>40321</v>
      </c>
      <c r="Q8140" t="s">
        <v>19603</v>
      </c>
    </row>
    <row r="8141" spans="12:17" x14ac:dyDescent="0.3">
      <c r="L8141">
        <v>8135</v>
      </c>
      <c r="M8141" t="s">
        <v>19605</v>
      </c>
      <c r="N8141" t="s">
        <v>17520</v>
      </c>
      <c r="O8141" t="s">
        <v>40322</v>
      </c>
      <c r="P8141" t="s">
        <v>40323</v>
      </c>
      <c r="Q8141" t="s">
        <v>19605</v>
      </c>
    </row>
    <row r="8142" spans="12:17" x14ac:dyDescent="0.3">
      <c r="L8142">
        <v>8136</v>
      </c>
      <c r="M8142" t="s">
        <v>19607</v>
      </c>
      <c r="N8142" t="s">
        <v>17522</v>
      </c>
      <c r="O8142" t="s">
        <v>19609</v>
      </c>
      <c r="P8142" t="s">
        <v>40324</v>
      </c>
      <c r="Q8142" t="s">
        <v>19607</v>
      </c>
    </row>
    <row r="8143" spans="12:17" x14ac:dyDescent="0.3">
      <c r="L8143">
        <v>8137</v>
      </c>
      <c r="M8143" t="s">
        <v>19610</v>
      </c>
      <c r="N8143" t="s">
        <v>17525</v>
      </c>
      <c r="O8143" t="s">
        <v>19612</v>
      </c>
      <c r="P8143" t="s">
        <v>40325</v>
      </c>
      <c r="Q8143" t="s">
        <v>19610</v>
      </c>
    </row>
    <row r="8144" spans="12:17" x14ac:dyDescent="0.3">
      <c r="L8144">
        <v>8138</v>
      </c>
      <c r="M8144" t="s">
        <v>19613</v>
      </c>
      <c r="N8144" t="s">
        <v>17528</v>
      </c>
      <c r="O8144" t="s">
        <v>19615</v>
      </c>
      <c r="P8144" t="s">
        <v>40326</v>
      </c>
      <c r="Q8144" t="s">
        <v>19613</v>
      </c>
    </row>
    <row r="8145" spans="12:17" x14ac:dyDescent="0.3">
      <c r="L8145">
        <v>8139</v>
      </c>
      <c r="M8145" t="s">
        <v>19616</v>
      </c>
      <c r="N8145" t="s">
        <v>17531</v>
      </c>
      <c r="O8145" t="s">
        <v>19618</v>
      </c>
      <c r="P8145" t="s">
        <v>40327</v>
      </c>
      <c r="Q8145" t="s">
        <v>19616</v>
      </c>
    </row>
    <row r="8146" spans="12:17" x14ac:dyDescent="0.3">
      <c r="L8146">
        <v>8140</v>
      </c>
      <c r="M8146" t="s">
        <v>19619</v>
      </c>
      <c r="N8146" t="s">
        <v>17534</v>
      </c>
      <c r="O8146" t="s">
        <v>19621</v>
      </c>
      <c r="P8146" t="s">
        <v>40328</v>
      </c>
      <c r="Q8146" t="s">
        <v>19619</v>
      </c>
    </row>
    <row r="8147" spans="12:17" x14ac:dyDescent="0.3">
      <c r="L8147">
        <v>8141</v>
      </c>
      <c r="M8147" t="s">
        <v>19622</v>
      </c>
      <c r="N8147" t="s">
        <v>40329</v>
      </c>
      <c r="O8147" t="s">
        <v>40330</v>
      </c>
      <c r="P8147" t="s">
        <v>26419</v>
      </c>
      <c r="Q8147" t="s">
        <v>19622</v>
      </c>
    </row>
    <row r="8148" spans="12:17" x14ac:dyDescent="0.3">
      <c r="L8148">
        <v>8142</v>
      </c>
      <c r="M8148" t="s">
        <v>4431</v>
      </c>
      <c r="N8148" t="s">
        <v>28390</v>
      </c>
      <c r="O8148" t="s">
        <v>4432</v>
      </c>
      <c r="P8148" t="s">
        <v>40331</v>
      </c>
      <c r="Q8148" t="s">
        <v>4431</v>
      </c>
    </row>
    <row r="8149" spans="12:17" x14ac:dyDescent="0.3">
      <c r="L8149">
        <v>8143</v>
      </c>
      <c r="M8149" t="s">
        <v>4433</v>
      </c>
      <c r="N8149" t="s">
        <v>28392</v>
      </c>
      <c r="O8149" t="s">
        <v>4434</v>
      </c>
      <c r="P8149" t="s">
        <v>40332</v>
      </c>
      <c r="Q8149" t="s">
        <v>4433</v>
      </c>
    </row>
    <row r="8150" spans="12:17" x14ac:dyDescent="0.3">
      <c r="L8150">
        <v>8144</v>
      </c>
      <c r="M8150" t="s">
        <v>19627</v>
      </c>
      <c r="N8150" t="s">
        <v>17542</v>
      </c>
      <c r="O8150" t="s">
        <v>26421</v>
      </c>
      <c r="P8150" t="s">
        <v>40333</v>
      </c>
      <c r="Q8150" t="s">
        <v>19627</v>
      </c>
    </row>
    <row r="8151" spans="12:17" x14ac:dyDescent="0.3">
      <c r="L8151">
        <v>8145</v>
      </c>
      <c r="M8151" t="s">
        <v>19629</v>
      </c>
      <c r="N8151" t="s">
        <v>17544</v>
      </c>
      <c r="O8151" t="s">
        <v>26422</v>
      </c>
      <c r="P8151" t="s">
        <v>40334</v>
      </c>
      <c r="Q8151" t="s">
        <v>19629</v>
      </c>
    </row>
    <row r="8152" spans="12:17" x14ac:dyDescent="0.3">
      <c r="L8152">
        <v>8146</v>
      </c>
      <c r="M8152" t="s">
        <v>19631</v>
      </c>
      <c r="N8152" t="s">
        <v>17546</v>
      </c>
      <c r="O8152" t="s">
        <v>26423</v>
      </c>
      <c r="P8152" t="s">
        <v>40335</v>
      </c>
      <c r="Q8152" t="s">
        <v>19631</v>
      </c>
    </row>
    <row r="8153" spans="12:17" x14ac:dyDescent="0.3">
      <c r="L8153">
        <v>8147</v>
      </c>
      <c r="M8153" t="s">
        <v>19633</v>
      </c>
      <c r="N8153" t="s">
        <v>26360</v>
      </c>
      <c r="O8153" t="s">
        <v>19634</v>
      </c>
      <c r="P8153" t="s">
        <v>40336</v>
      </c>
      <c r="Q8153" t="s">
        <v>19633</v>
      </c>
    </row>
    <row r="8154" spans="12:17" x14ac:dyDescent="0.3">
      <c r="L8154">
        <v>8148</v>
      </c>
      <c r="M8154" t="s">
        <v>19635</v>
      </c>
      <c r="N8154" t="s">
        <v>26361</v>
      </c>
      <c r="O8154" t="s">
        <v>19636</v>
      </c>
      <c r="P8154" t="s">
        <v>40337</v>
      </c>
      <c r="Q8154" t="s">
        <v>19635</v>
      </c>
    </row>
    <row r="8155" spans="12:17" x14ac:dyDescent="0.3">
      <c r="L8155">
        <v>8149</v>
      </c>
      <c r="M8155" t="s">
        <v>19637</v>
      </c>
      <c r="N8155" t="s">
        <v>26362</v>
      </c>
      <c r="O8155" t="s">
        <v>19638</v>
      </c>
      <c r="P8155" t="s">
        <v>40338</v>
      </c>
      <c r="Q8155" t="s">
        <v>19637</v>
      </c>
    </row>
    <row r="8156" spans="12:17" x14ac:dyDescent="0.3">
      <c r="L8156">
        <v>8150</v>
      </c>
      <c r="M8156" t="s">
        <v>19639</v>
      </c>
      <c r="N8156" t="s">
        <v>17554</v>
      </c>
      <c r="O8156" t="s">
        <v>19641</v>
      </c>
      <c r="P8156" t="s">
        <v>40339</v>
      </c>
      <c r="Q8156" t="s">
        <v>19639</v>
      </c>
    </row>
    <row r="8157" spans="12:17" x14ac:dyDescent="0.3">
      <c r="L8157">
        <v>8151</v>
      </c>
      <c r="M8157" t="s">
        <v>19642</v>
      </c>
      <c r="N8157" t="s">
        <v>40340</v>
      </c>
      <c r="O8157" t="s">
        <v>19643</v>
      </c>
      <c r="P8157" t="s">
        <v>40341</v>
      </c>
      <c r="Q8157" t="s">
        <v>19642</v>
      </c>
    </row>
    <row r="8158" spans="12:17" x14ac:dyDescent="0.3">
      <c r="L8158">
        <v>8152</v>
      </c>
      <c r="M8158" t="s">
        <v>40342</v>
      </c>
      <c r="N8158" t="s">
        <v>40343</v>
      </c>
      <c r="O8158" t="s">
        <v>40344</v>
      </c>
      <c r="P8158" t="s">
        <v>40345</v>
      </c>
      <c r="Q8158" t="s">
        <v>40342</v>
      </c>
    </row>
    <row r="8159" spans="12:17" x14ac:dyDescent="0.3">
      <c r="L8159">
        <v>8153</v>
      </c>
      <c r="M8159" t="s">
        <v>19644</v>
      </c>
      <c r="N8159" t="s">
        <v>17559</v>
      </c>
      <c r="O8159" t="s">
        <v>19646</v>
      </c>
      <c r="P8159" t="s">
        <v>40346</v>
      </c>
      <c r="Q8159" t="s">
        <v>19644</v>
      </c>
    </row>
    <row r="8160" spans="12:17" x14ac:dyDescent="0.3">
      <c r="L8160">
        <v>8154</v>
      </c>
      <c r="M8160" t="s">
        <v>19647</v>
      </c>
      <c r="N8160" t="s">
        <v>17562</v>
      </c>
      <c r="O8160" t="s">
        <v>40347</v>
      </c>
      <c r="P8160" t="s">
        <v>40348</v>
      </c>
      <c r="Q8160" t="s">
        <v>19647</v>
      </c>
    </row>
    <row r="8161" spans="12:17" x14ac:dyDescent="0.3">
      <c r="L8161">
        <v>8155</v>
      </c>
      <c r="M8161" t="s">
        <v>19649</v>
      </c>
      <c r="N8161" t="s">
        <v>17564</v>
      </c>
      <c r="O8161" t="s">
        <v>40349</v>
      </c>
      <c r="P8161" t="s">
        <v>40350</v>
      </c>
      <c r="Q8161" t="s">
        <v>19649</v>
      </c>
    </row>
    <row r="8162" spans="12:17" x14ac:dyDescent="0.3">
      <c r="L8162">
        <v>8156</v>
      </c>
      <c r="M8162" t="s">
        <v>19651</v>
      </c>
      <c r="N8162" t="s">
        <v>17566</v>
      </c>
      <c r="O8162" t="s">
        <v>19653</v>
      </c>
      <c r="P8162" t="s">
        <v>40351</v>
      </c>
      <c r="Q8162" t="s">
        <v>19651</v>
      </c>
    </row>
    <row r="8163" spans="12:17" x14ac:dyDescent="0.3">
      <c r="L8163">
        <v>8157</v>
      </c>
      <c r="M8163" t="s">
        <v>19654</v>
      </c>
      <c r="N8163" t="s">
        <v>17569</v>
      </c>
      <c r="O8163" t="s">
        <v>19656</v>
      </c>
      <c r="P8163" t="s">
        <v>40352</v>
      </c>
      <c r="Q8163" t="s">
        <v>19654</v>
      </c>
    </row>
    <row r="8164" spans="12:17" x14ac:dyDescent="0.3">
      <c r="L8164">
        <v>8158</v>
      </c>
      <c r="M8164" t="s">
        <v>19657</v>
      </c>
      <c r="N8164" t="s">
        <v>17572</v>
      </c>
      <c r="O8164" t="s">
        <v>19659</v>
      </c>
      <c r="P8164" t="s">
        <v>40353</v>
      </c>
      <c r="Q8164" t="s">
        <v>19657</v>
      </c>
    </row>
    <row r="8165" spans="12:17" x14ac:dyDescent="0.3">
      <c r="L8165">
        <v>8159</v>
      </c>
      <c r="M8165" t="s">
        <v>4413</v>
      </c>
      <c r="N8165" t="s">
        <v>28415</v>
      </c>
      <c r="O8165" t="s">
        <v>4414</v>
      </c>
      <c r="P8165" t="s">
        <v>40354</v>
      </c>
      <c r="Q8165" t="s">
        <v>4413</v>
      </c>
    </row>
    <row r="8166" spans="12:17" x14ac:dyDescent="0.3">
      <c r="L8166">
        <v>8160</v>
      </c>
      <c r="M8166" t="s">
        <v>4415</v>
      </c>
      <c r="N8166" t="s">
        <v>28417</v>
      </c>
      <c r="O8166" t="s">
        <v>4416</v>
      </c>
      <c r="P8166" t="s">
        <v>40355</v>
      </c>
      <c r="Q8166" t="s">
        <v>4415</v>
      </c>
    </row>
    <row r="8167" spans="12:17" x14ac:dyDescent="0.3">
      <c r="L8167">
        <v>8161</v>
      </c>
      <c r="M8167" t="s">
        <v>4417</v>
      </c>
      <c r="N8167" t="s">
        <v>28419</v>
      </c>
      <c r="O8167" t="s">
        <v>4418</v>
      </c>
      <c r="P8167" t="s">
        <v>40356</v>
      </c>
      <c r="Q8167" t="s">
        <v>4417</v>
      </c>
    </row>
    <row r="8168" spans="12:17" x14ac:dyDescent="0.3">
      <c r="L8168">
        <v>8162</v>
      </c>
      <c r="M8168" t="s">
        <v>4419</v>
      </c>
      <c r="N8168" t="s">
        <v>28421</v>
      </c>
      <c r="O8168" t="s">
        <v>4420</v>
      </c>
      <c r="P8168" t="s">
        <v>40357</v>
      </c>
      <c r="Q8168" t="s">
        <v>4419</v>
      </c>
    </row>
    <row r="8169" spans="12:17" x14ac:dyDescent="0.3">
      <c r="L8169">
        <v>8163</v>
      </c>
      <c r="M8169" t="s">
        <v>4421</v>
      </c>
      <c r="N8169" t="s">
        <v>28423</v>
      </c>
      <c r="O8169" t="s">
        <v>4422</v>
      </c>
      <c r="P8169" t="s">
        <v>40358</v>
      </c>
      <c r="Q8169" t="s">
        <v>4421</v>
      </c>
    </row>
    <row r="8170" spans="12:17" x14ac:dyDescent="0.3">
      <c r="L8170">
        <v>8164</v>
      </c>
      <c r="M8170" t="s">
        <v>4423</v>
      </c>
      <c r="N8170" t="s">
        <v>28425</v>
      </c>
      <c r="O8170" t="s">
        <v>4424</v>
      </c>
      <c r="P8170" t="s">
        <v>40359</v>
      </c>
      <c r="Q8170" t="s">
        <v>4423</v>
      </c>
    </row>
    <row r="8171" spans="12:17" x14ac:dyDescent="0.3">
      <c r="L8171">
        <v>8165</v>
      </c>
      <c r="M8171" t="s">
        <v>4425</v>
      </c>
      <c r="N8171" t="s">
        <v>28427</v>
      </c>
      <c r="O8171" t="s">
        <v>4426</v>
      </c>
      <c r="P8171" t="s">
        <v>40360</v>
      </c>
      <c r="Q8171" t="s">
        <v>4425</v>
      </c>
    </row>
    <row r="8172" spans="12:17" x14ac:dyDescent="0.3">
      <c r="L8172">
        <v>8166</v>
      </c>
      <c r="M8172" t="s">
        <v>4427</v>
      </c>
      <c r="N8172" t="s">
        <v>28429</v>
      </c>
      <c r="O8172" t="s">
        <v>4428</v>
      </c>
      <c r="P8172" t="s">
        <v>40361</v>
      </c>
      <c r="Q8172" t="s">
        <v>4427</v>
      </c>
    </row>
    <row r="8173" spans="12:17" x14ac:dyDescent="0.3">
      <c r="L8173">
        <v>8167</v>
      </c>
      <c r="M8173" t="s">
        <v>4429</v>
      </c>
      <c r="N8173" t="s">
        <v>28431</v>
      </c>
      <c r="O8173" t="s">
        <v>4430</v>
      </c>
      <c r="P8173" t="s">
        <v>40362</v>
      </c>
      <c r="Q8173" t="s">
        <v>4429</v>
      </c>
    </row>
    <row r="8174" spans="12:17" x14ac:dyDescent="0.3">
      <c r="L8174">
        <v>8168</v>
      </c>
      <c r="M8174" t="s">
        <v>4431</v>
      </c>
      <c r="N8174" t="s">
        <v>28390</v>
      </c>
      <c r="O8174" t="s">
        <v>4432</v>
      </c>
      <c r="P8174" t="s">
        <v>40363</v>
      </c>
      <c r="Q8174" t="s">
        <v>4431</v>
      </c>
    </row>
    <row r="8175" spans="12:17" x14ac:dyDescent="0.3">
      <c r="L8175">
        <v>8169</v>
      </c>
      <c r="M8175" t="s">
        <v>4433</v>
      </c>
      <c r="N8175" t="s">
        <v>28392</v>
      </c>
      <c r="O8175" t="s">
        <v>4434</v>
      </c>
      <c r="P8175" t="s">
        <v>40364</v>
      </c>
      <c r="Q8175" t="s">
        <v>4433</v>
      </c>
    </row>
    <row r="8176" spans="12:17" x14ac:dyDescent="0.3">
      <c r="L8176">
        <v>8170</v>
      </c>
      <c r="M8176" t="s">
        <v>19660</v>
      </c>
      <c r="N8176" t="s">
        <v>17575</v>
      </c>
      <c r="O8176" t="s">
        <v>19662</v>
      </c>
      <c r="P8176" t="s">
        <v>40365</v>
      </c>
      <c r="Q8176" t="s">
        <v>19660</v>
      </c>
    </row>
    <row r="8177" spans="12:17" x14ac:dyDescent="0.3">
      <c r="L8177">
        <v>8171</v>
      </c>
      <c r="M8177" t="s">
        <v>19663</v>
      </c>
      <c r="N8177" t="s">
        <v>17578</v>
      </c>
      <c r="O8177" t="s">
        <v>19665</v>
      </c>
      <c r="P8177" t="s">
        <v>40366</v>
      </c>
      <c r="Q8177" t="s">
        <v>19663</v>
      </c>
    </row>
    <row r="8178" spans="12:17" x14ac:dyDescent="0.3">
      <c r="L8178">
        <v>8172</v>
      </c>
      <c r="M8178" t="s">
        <v>19666</v>
      </c>
      <c r="N8178" t="s">
        <v>17581</v>
      </c>
      <c r="O8178" t="s">
        <v>19668</v>
      </c>
      <c r="P8178" t="s">
        <v>40367</v>
      </c>
      <c r="Q8178" t="s">
        <v>19666</v>
      </c>
    </row>
    <row r="8179" spans="12:17" x14ac:dyDescent="0.3">
      <c r="L8179">
        <v>8173</v>
      </c>
      <c r="M8179" t="s">
        <v>40368</v>
      </c>
      <c r="N8179" t="s">
        <v>17583</v>
      </c>
      <c r="O8179" t="s">
        <v>19670</v>
      </c>
      <c r="P8179" t="s">
        <v>40369</v>
      </c>
      <c r="Q8179" t="s">
        <v>40368</v>
      </c>
    </row>
    <row r="8180" spans="12:17" x14ac:dyDescent="0.3">
      <c r="L8180">
        <v>8174</v>
      </c>
      <c r="M8180" t="s">
        <v>19671</v>
      </c>
      <c r="N8180" t="s">
        <v>17586</v>
      </c>
      <c r="O8180" t="s">
        <v>19673</v>
      </c>
      <c r="P8180" t="s">
        <v>40370</v>
      </c>
      <c r="Q8180" t="s">
        <v>19671</v>
      </c>
    </row>
    <row r="8181" spans="12:17" x14ac:dyDescent="0.3">
      <c r="L8181">
        <v>8175</v>
      </c>
      <c r="M8181" t="s">
        <v>19674</v>
      </c>
      <c r="N8181" t="s">
        <v>17589</v>
      </c>
      <c r="O8181" t="s">
        <v>19676</v>
      </c>
      <c r="P8181" t="s">
        <v>40371</v>
      </c>
      <c r="Q8181" t="s">
        <v>19674</v>
      </c>
    </row>
    <row r="8182" spans="12:17" x14ac:dyDescent="0.3">
      <c r="L8182">
        <v>8176</v>
      </c>
      <c r="M8182" t="s">
        <v>19677</v>
      </c>
      <c r="N8182" t="s">
        <v>17592</v>
      </c>
      <c r="O8182" t="s">
        <v>19679</v>
      </c>
      <c r="P8182" t="s">
        <v>40372</v>
      </c>
      <c r="Q8182" t="s">
        <v>19677</v>
      </c>
    </row>
    <row r="8183" spans="12:17" x14ac:dyDescent="0.3">
      <c r="L8183">
        <v>8177</v>
      </c>
      <c r="M8183" t="s">
        <v>19680</v>
      </c>
      <c r="N8183" t="s">
        <v>17595</v>
      </c>
      <c r="O8183" t="s">
        <v>19682</v>
      </c>
      <c r="P8183" t="s">
        <v>40373</v>
      </c>
      <c r="Q8183" t="s">
        <v>19680</v>
      </c>
    </row>
    <row r="8184" spans="12:17" x14ac:dyDescent="0.3">
      <c r="L8184">
        <v>8178</v>
      </c>
      <c r="M8184" t="s">
        <v>19683</v>
      </c>
      <c r="N8184" t="s">
        <v>17598</v>
      </c>
      <c r="O8184" t="s">
        <v>19685</v>
      </c>
      <c r="P8184" t="s">
        <v>40374</v>
      </c>
      <c r="Q8184" t="s">
        <v>19683</v>
      </c>
    </row>
    <row r="8185" spans="12:17" x14ac:dyDescent="0.3">
      <c r="L8185">
        <v>8179</v>
      </c>
      <c r="M8185" t="s">
        <v>19623</v>
      </c>
      <c r="N8185" t="s">
        <v>17538</v>
      </c>
      <c r="O8185" t="s">
        <v>26427</v>
      </c>
      <c r="P8185" t="s">
        <v>40375</v>
      </c>
      <c r="Q8185" t="s">
        <v>19623</v>
      </c>
    </row>
    <row r="8186" spans="12:17" x14ac:dyDescent="0.3">
      <c r="L8186">
        <v>8180</v>
      </c>
      <c r="M8186" t="s">
        <v>19686</v>
      </c>
      <c r="N8186" t="s">
        <v>17601</v>
      </c>
      <c r="O8186" t="s">
        <v>19688</v>
      </c>
      <c r="P8186" t="s">
        <v>40376</v>
      </c>
      <c r="Q8186" t="s">
        <v>19686</v>
      </c>
    </row>
    <row r="8187" spans="12:17" x14ac:dyDescent="0.3">
      <c r="L8187">
        <v>8181</v>
      </c>
      <c r="M8187" t="s">
        <v>19689</v>
      </c>
      <c r="N8187" t="s">
        <v>17604</v>
      </c>
      <c r="O8187" t="s">
        <v>19691</v>
      </c>
      <c r="P8187" t="s">
        <v>40377</v>
      </c>
      <c r="Q8187" t="s">
        <v>19689</v>
      </c>
    </row>
    <row r="8188" spans="12:17" x14ac:dyDescent="0.3">
      <c r="L8188">
        <v>8182</v>
      </c>
      <c r="M8188" t="s">
        <v>19692</v>
      </c>
      <c r="N8188" t="s">
        <v>17607</v>
      </c>
      <c r="O8188" t="s">
        <v>19694</v>
      </c>
      <c r="P8188" t="s">
        <v>40378</v>
      </c>
      <c r="Q8188" t="s">
        <v>19692</v>
      </c>
    </row>
    <row r="8189" spans="12:17" x14ac:dyDescent="0.3">
      <c r="L8189">
        <v>8183</v>
      </c>
      <c r="M8189" t="s">
        <v>19695</v>
      </c>
      <c r="N8189" t="s">
        <v>17610</v>
      </c>
      <c r="O8189" t="s">
        <v>19697</v>
      </c>
      <c r="P8189" t="s">
        <v>40379</v>
      </c>
      <c r="Q8189" t="s">
        <v>19695</v>
      </c>
    </row>
    <row r="8190" spans="12:17" x14ac:dyDescent="0.3">
      <c r="L8190">
        <v>8184</v>
      </c>
      <c r="M8190" t="s">
        <v>19698</v>
      </c>
      <c r="N8190" t="s">
        <v>17613</v>
      </c>
      <c r="O8190" t="s">
        <v>19700</v>
      </c>
      <c r="P8190" t="s">
        <v>40380</v>
      </c>
      <c r="Q8190" t="s">
        <v>19698</v>
      </c>
    </row>
    <row r="8191" spans="12:17" x14ac:dyDescent="0.3">
      <c r="L8191">
        <v>8185</v>
      </c>
      <c r="M8191" t="s">
        <v>19701</v>
      </c>
      <c r="N8191" t="s">
        <v>17616</v>
      </c>
      <c r="O8191" t="s">
        <v>19703</v>
      </c>
      <c r="P8191" t="s">
        <v>40381</v>
      </c>
      <c r="Q8191" t="s">
        <v>19701</v>
      </c>
    </row>
    <row r="8192" spans="12:17" x14ac:dyDescent="0.3">
      <c r="L8192">
        <v>8186</v>
      </c>
      <c r="M8192" t="s">
        <v>19704</v>
      </c>
      <c r="N8192" t="s">
        <v>17619</v>
      </c>
      <c r="O8192" t="s">
        <v>19706</v>
      </c>
      <c r="P8192" t="s">
        <v>40382</v>
      </c>
      <c r="Q8192" t="s">
        <v>19704</v>
      </c>
    </row>
    <row r="8193" spans="12:17" x14ac:dyDescent="0.3">
      <c r="L8193">
        <v>8187</v>
      </c>
      <c r="M8193" t="s">
        <v>19707</v>
      </c>
      <c r="N8193" t="s">
        <v>17622</v>
      </c>
      <c r="O8193" t="s">
        <v>19709</v>
      </c>
      <c r="P8193" t="s">
        <v>40383</v>
      </c>
      <c r="Q8193" t="s">
        <v>19707</v>
      </c>
    </row>
    <row r="8194" spans="12:17" x14ac:dyDescent="0.3">
      <c r="L8194">
        <v>8188</v>
      </c>
      <c r="M8194" t="s">
        <v>19710</v>
      </c>
      <c r="N8194" t="s">
        <v>17625</v>
      </c>
      <c r="O8194" t="s">
        <v>19712</v>
      </c>
      <c r="P8194" t="s">
        <v>40384</v>
      </c>
      <c r="Q8194" t="s">
        <v>19710</v>
      </c>
    </row>
    <row r="8195" spans="12:17" x14ac:dyDescent="0.3">
      <c r="L8195">
        <v>8189</v>
      </c>
      <c r="M8195" t="s">
        <v>19713</v>
      </c>
      <c r="N8195" t="s">
        <v>17628</v>
      </c>
      <c r="O8195" t="s">
        <v>19715</v>
      </c>
      <c r="P8195" t="s">
        <v>40385</v>
      </c>
      <c r="Q8195" t="s">
        <v>19713</v>
      </c>
    </row>
    <row r="8196" spans="12:17" x14ac:dyDescent="0.3">
      <c r="L8196">
        <v>8190</v>
      </c>
      <c r="M8196" t="s">
        <v>19716</v>
      </c>
      <c r="N8196" t="s">
        <v>17631</v>
      </c>
      <c r="O8196" t="s">
        <v>19718</v>
      </c>
      <c r="P8196" t="s">
        <v>40386</v>
      </c>
      <c r="Q8196" t="s">
        <v>19716</v>
      </c>
    </row>
    <row r="8197" spans="12:17" x14ac:dyDescent="0.3">
      <c r="L8197">
        <v>8191</v>
      </c>
      <c r="M8197" t="s">
        <v>19719</v>
      </c>
      <c r="N8197" t="s">
        <v>17634</v>
      </c>
      <c r="O8197" t="s">
        <v>19721</v>
      </c>
      <c r="P8197" t="s">
        <v>40387</v>
      </c>
      <c r="Q8197" t="s">
        <v>19719</v>
      </c>
    </row>
    <row r="8198" spans="12:17" x14ac:dyDescent="0.3">
      <c r="L8198">
        <v>8192</v>
      </c>
      <c r="M8198" t="s">
        <v>19722</v>
      </c>
      <c r="N8198" t="s">
        <v>17637</v>
      </c>
      <c r="O8198" t="s">
        <v>19724</v>
      </c>
      <c r="P8198" t="s">
        <v>40388</v>
      </c>
      <c r="Q8198" t="s">
        <v>19722</v>
      </c>
    </row>
    <row r="8199" spans="12:17" x14ac:dyDescent="0.3">
      <c r="L8199">
        <v>8193</v>
      </c>
      <c r="M8199" t="s">
        <v>19725</v>
      </c>
      <c r="N8199" t="s">
        <v>17640</v>
      </c>
      <c r="O8199" t="s">
        <v>19727</v>
      </c>
      <c r="P8199" t="s">
        <v>40389</v>
      </c>
      <c r="Q8199" t="s">
        <v>19725</v>
      </c>
    </row>
    <row r="8200" spans="12:17" x14ac:dyDescent="0.3">
      <c r="L8200">
        <v>8194</v>
      </c>
      <c r="M8200" t="s">
        <v>19728</v>
      </c>
      <c r="N8200" t="s">
        <v>17643</v>
      </c>
      <c r="O8200" t="s">
        <v>19730</v>
      </c>
      <c r="P8200" t="s">
        <v>40390</v>
      </c>
      <c r="Q8200" t="s">
        <v>19728</v>
      </c>
    </row>
    <row r="8201" spans="12:17" x14ac:dyDescent="0.3">
      <c r="L8201">
        <v>8195</v>
      </c>
      <c r="M8201" t="s">
        <v>19731</v>
      </c>
      <c r="N8201" t="s">
        <v>17646</v>
      </c>
      <c r="O8201" t="s">
        <v>19733</v>
      </c>
      <c r="P8201" t="s">
        <v>40391</v>
      </c>
      <c r="Q8201" t="s">
        <v>19731</v>
      </c>
    </row>
    <row r="8202" spans="12:17" x14ac:dyDescent="0.3">
      <c r="L8202">
        <v>8196</v>
      </c>
      <c r="M8202" t="s">
        <v>19734</v>
      </c>
      <c r="N8202" t="s">
        <v>17649</v>
      </c>
      <c r="O8202" t="s">
        <v>19736</v>
      </c>
      <c r="P8202" t="s">
        <v>40392</v>
      </c>
      <c r="Q8202" t="s">
        <v>19734</v>
      </c>
    </row>
    <row r="8203" spans="12:17" x14ac:dyDescent="0.3">
      <c r="L8203">
        <v>8197</v>
      </c>
      <c r="M8203" t="s">
        <v>19737</v>
      </c>
      <c r="N8203" t="s">
        <v>17652</v>
      </c>
      <c r="O8203" t="s">
        <v>19739</v>
      </c>
      <c r="P8203" t="s">
        <v>40393</v>
      </c>
      <c r="Q8203" t="s">
        <v>19737</v>
      </c>
    </row>
    <row r="8204" spans="12:17" x14ac:dyDescent="0.3">
      <c r="L8204">
        <v>8198</v>
      </c>
      <c r="M8204" t="s">
        <v>19740</v>
      </c>
      <c r="N8204" t="s">
        <v>17655</v>
      </c>
      <c r="O8204" t="s">
        <v>19742</v>
      </c>
      <c r="P8204" t="s">
        <v>40394</v>
      </c>
      <c r="Q8204" t="s">
        <v>19740</v>
      </c>
    </row>
    <row r="8205" spans="12:17" x14ac:dyDescent="0.3">
      <c r="L8205">
        <v>8199</v>
      </c>
      <c r="M8205" t="s">
        <v>19743</v>
      </c>
      <c r="N8205" t="s">
        <v>17658</v>
      </c>
      <c r="O8205" t="s">
        <v>19745</v>
      </c>
      <c r="P8205" t="s">
        <v>40395</v>
      </c>
      <c r="Q8205" t="s">
        <v>19743</v>
      </c>
    </row>
    <row r="8206" spans="12:17" x14ac:dyDescent="0.3">
      <c r="L8206">
        <v>8200</v>
      </c>
      <c r="M8206" t="s">
        <v>19746</v>
      </c>
      <c r="N8206" t="s">
        <v>17661</v>
      </c>
      <c r="O8206" t="s">
        <v>19748</v>
      </c>
      <c r="P8206" t="s">
        <v>40396</v>
      </c>
      <c r="Q8206" t="s">
        <v>19746</v>
      </c>
    </row>
    <row r="8207" spans="12:17" x14ac:dyDescent="0.3">
      <c r="L8207">
        <v>8201</v>
      </c>
      <c r="M8207" t="s">
        <v>19749</v>
      </c>
      <c r="N8207" t="s">
        <v>17664</v>
      </c>
      <c r="O8207" t="s">
        <v>19751</v>
      </c>
      <c r="P8207" t="s">
        <v>40397</v>
      </c>
      <c r="Q8207" t="s">
        <v>19749</v>
      </c>
    </row>
    <row r="8208" spans="12:17" x14ac:dyDescent="0.3">
      <c r="L8208">
        <v>8202</v>
      </c>
      <c r="M8208" t="s">
        <v>19752</v>
      </c>
      <c r="N8208" t="s">
        <v>17667</v>
      </c>
      <c r="O8208" t="s">
        <v>19754</v>
      </c>
      <c r="P8208" t="s">
        <v>40398</v>
      </c>
      <c r="Q8208" t="s">
        <v>19752</v>
      </c>
    </row>
    <row r="8209" spans="12:17" x14ac:dyDescent="0.3">
      <c r="L8209">
        <v>8203</v>
      </c>
      <c r="M8209" t="s">
        <v>19755</v>
      </c>
      <c r="N8209" t="s">
        <v>17670</v>
      </c>
      <c r="O8209" t="s">
        <v>19757</v>
      </c>
      <c r="P8209" t="s">
        <v>40399</v>
      </c>
      <c r="Q8209" t="s">
        <v>19755</v>
      </c>
    </row>
    <row r="8210" spans="12:17" x14ac:dyDescent="0.3">
      <c r="L8210">
        <v>8204</v>
      </c>
      <c r="M8210" t="s">
        <v>19758</v>
      </c>
      <c r="N8210" t="s">
        <v>17673</v>
      </c>
      <c r="O8210" t="s">
        <v>19760</v>
      </c>
      <c r="P8210" t="s">
        <v>40400</v>
      </c>
      <c r="Q8210" t="s">
        <v>19758</v>
      </c>
    </row>
    <row r="8211" spans="12:17" x14ac:dyDescent="0.3">
      <c r="L8211">
        <v>8205</v>
      </c>
      <c r="M8211" t="s">
        <v>27299</v>
      </c>
      <c r="N8211" t="s">
        <v>17675</v>
      </c>
      <c r="O8211" t="s">
        <v>19762</v>
      </c>
      <c r="P8211" t="s">
        <v>40401</v>
      </c>
      <c r="Q8211" t="s">
        <v>27299</v>
      </c>
    </row>
    <row r="8212" spans="12:17" x14ac:dyDescent="0.3">
      <c r="L8212">
        <v>8206</v>
      </c>
      <c r="M8212" t="s">
        <v>27300</v>
      </c>
      <c r="N8212" t="s">
        <v>17677</v>
      </c>
      <c r="O8212" t="s">
        <v>19764</v>
      </c>
      <c r="P8212" t="s">
        <v>40402</v>
      </c>
      <c r="Q8212" t="s">
        <v>27300</v>
      </c>
    </row>
    <row r="8213" spans="12:17" x14ac:dyDescent="0.3">
      <c r="L8213">
        <v>8207</v>
      </c>
      <c r="M8213" t="s">
        <v>27301</v>
      </c>
      <c r="N8213" t="s">
        <v>17679</v>
      </c>
      <c r="O8213" t="s">
        <v>19766</v>
      </c>
      <c r="P8213" t="s">
        <v>40403</v>
      </c>
      <c r="Q8213" t="s">
        <v>27301</v>
      </c>
    </row>
    <row r="8214" spans="12:17" x14ac:dyDescent="0.3">
      <c r="L8214">
        <v>8208</v>
      </c>
      <c r="M8214" t="s">
        <v>19767</v>
      </c>
      <c r="N8214" t="s">
        <v>17682</v>
      </c>
      <c r="O8214" t="s">
        <v>19769</v>
      </c>
      <c r="P8214" t="s">
        <v>40404</v>
      </c>
      <c r="Q8214" t="s">
        <v>19767</v>
      </c>
    </row>
    <row r="8215" spans="12:17" x14ac:dyDescent="0.3">
      <c r="L8215">
        <v>8209</v>
      </c>
      <c r="M8215" t="s">
        <v>4413</v>
      </c>
      <c r="N8215" t="s">
        <v>28415</v>
      </c>
      <c r="O8215" t="s">
        <v>4414</v>
      </c>
      <c r="P8215" t="s">
        <v>40405</v>
      </c>
      <c r="Q8215" t="s">
        <v>4413</v>
      </c>
    </row>
    <row r="8216" spans="12:17" x14ac:dyDescent="0.3">
      <c r="L8216">
        <v>8210</v>
      </c>
      <c r="M8216" t="s">
        <v>4415</v>
      </c>
      <c r="N8216" t="s">
        <v>28417</v>
      </c>
      <c r="O8216" t="s">
        <v>4416</v>
      </c>
      <c r="P8216" t="s">
        <v>40406</v>
      </c>
      <c r="Q8216" t="s">
        <v>4415</v>
      </c>
    </row>
    <row r="8217" spans="12:17" x14ac:dyDescent="0.3">
      <c r="L8217">
        <v>8211</v>
      </c>
      <c r="M8217" t="s">
        <v>4417</v>
      </c>
      <c r="N8217" t="s">
        <v>28419</v>
      </c>
      <c r="O8217" t="s">
        <v>4418</v>
      </c>
      <c r="P8217" t="s">
        <v>40407</v>
      </c>
      <c r="Q8217" t="s">
        <v>4417</v>
      </c>
    </row>
    <row r="8218" spans="12:17" x14ac:dyDescent="0.3">
      <c r="L8218">
        <v>8212</v>
      </c>
      <c r="M8218" t="s">
        <v>4419</v>
      </c>
      <c r="N8218" t="s">
        <v>28421</v>
      </c>
      <c r="O8218" t="s">
        <v>4420</v>
      </c>
      <c r="P8218" t="s">
        <v>40408</v>
      </c>
      <c r="Q8218" t="s">
        <v>4419</v>
      </c>
    </row>
    <row r="8219" spans="12:17" x14ac:dyDescent="0.3">
      <c r="L8219">
        <v>8213</v>
      </c>
      <c r="M8219" t="s">
        <v>4421</v>
      </c>
      <c r="N8219" t="s">
        <v>28423</v>
      </c>
      <c r="O8219" t="s">
        <v>4422</v>
      </c>
      <c r="P8219" t="s">
        <v>40409</v>
      </c>
      <c r="Q8219" t="s">
        <v>4421</v>
      </c>
    </row>
    <row r="8220" spans="12:17" x14ac:dyDescent="0.3">
      <c r="L8220">
        <v>8214</v>
      </c>
      <c r="M8220" t="s">
        <v>4423</v>
      </c>
      <c r="N8220" t="s">
        <v>28425</v>
      </c>
      <c r="O8220" t="s">
        <v>4424</v>
      </c>
      <c r="P8220" t="s">
        <v>40410</v>
      </c>
      <c r="Q8220" t="s">
        <v>4423</v>
      </c>
    </row>
    <row r="8221" spans="12:17" x14ac:dyDescent="0.3">
      <c r="L8221">
        <v>8215</v>
      </c>
      <c r="M8221" t="s">
        <v>4425</v>
      </c>
      <c r="N8221" t="s">
        <v>28427</v>
      </c>
      <c r="O8221" t="s">
        <v>4426</v>
      </c>
      <c r="P8221" t="s">
        <v>40411</v>
      </c>
      <c r="Q8221" t="s">
        <v>4425</v>
      </c>
    </row>
    <row r="8222" spans="12:17" x14ac:dyDescent="0.3">
      <c r="L8222">
        <v>8216</v>
      </c>
      <c r="M8222" t="s">
        <v>4427</v>
      </c>
      <c r="N8222" t="s">
        <v>28429</v>
      </c>
      <c r="O8222" t="s">
        <v>4428</v>
      </c>
      <c r="P8222" t="s">
        <v>40412</v>
      </c>
      <c r="Q8222" t="s">
        <v>4427</v>
      </c>
    </row>
    <row r="8223" spans="12:17" x14ac:dyDescent="0.3">
      <c r="L8223">
        <v>8217</v>
      </c>
      <c r="M8223" t="s">
        <v>19776</v>
      </c>
      <c r="N8223" t="s">
        <v>17691</v>
      </c>
      <c r="O8223" t="s">
        <v>19778</v>
      </c>
      <c r="P8223" t="s">
        <v>40413</v>
      </c>
      <c r="Q8223" t="s">
        <v>19776</v>
      </c>
    </row>
    <row r="8224" spans="12:17" x14ac:dyDescent="0.3">
      <c r="L8224">
        <v>8218</v>
      </c>
      <c r="M8224" t="s">
        <v>19779</v>
      </c>
      <c r="N8224" t="s">
        <v>17520</v>
      </c>
      <c r="O8224" t="s">
        <v>40414</v>
      </c>
      <c r="P8224" t="s">
        <v>40415</v>
      </c>
      <c r="Q8224" t="s">
        <v>19779</v>
      </c>
    </row>
    <row r="8225" spans="12:17" x14ac:dyDescent="0.3">
      <c r="L8225">
        <v>8219</v>
      </c>
      <c r="M8225" t="s">
        <v>19780</v>
      </c>
      <c r="N8225" t="s">
        <v>17522</v>
      </c>
      <c r="O8225" t="s">
        <v>40416</v>
      </c>
      <c r="P8225" t="s">
        <v>40417</v>
      </c>
      <c r="Q8225" t="s">
        <v>19780</v>
      </c>
    </row>
    <row r="8226" spans="12:17" x14ac:dyDescent="0.3">
      <c r="L8226">
        <v>8220</v>
      </c>
      <c r="M8226" t="s">
        <v>19781</v>
      </c>
      <c r="N8226" t="s">
        <v>17525</v>
      </c>
      <c r="O8226" t="s">
        <v>40418</v>
      </c>
      <c r="P8226" t="s">
        <v>40419</v>
      </c>
      <c r="Q8226" t="s">
        <v>19781</v>
      </c>
    </row>
    <row r="8227" spans="12:17" x14ac:dyDescent="0.3">
      <c r="L8227">
        <v>8221</v>
      </c>
      <c r="M8227" t="s">
        <v>19782</v>
      </c>
      <c r="N8227" t="s">
        <v>17528</v>
      </c>
      <c r="O8227" t="s">
        <v>40420</v>
      </c>
      <c r="P8227" t="s">
        <v>40421</v>
      </c>
      <c r="Q8227" t="s">
        <v>19782</v>
      </c>
    </row>
    <row r="8228" spans="12:17" x14ac:dyDescent="0.3">
      <c r="L8228">
        <v>8222</v>
      </c>
      <c r="M8228" t="s">
        <v>19783</v>
      </c>
      <c r="N8228" t="s">
        <v>17531</v>
      </c>
      <c r="O8228" t="s">
        <v>40422</v>
      </c>
      <c r="P8228" t="s">
        <v>40423</v>
      </c>
      <c r="Q8228" t="s">
        <v>19783</v>
      </c>
    </row>
    <row r="8229" spans="12:17" x14ac:dyDescent="0.3">
      <c r="L8229">
        <v>8223</v>
      </c>
      <c r="M8229" t="s">
        <v>19784</v>
      </c>
      <c r="N8229" t="s">
        <v>17534</v>
      </c>
      <c r="O8229" t="s">
        <v>40424</v>
      </c>
      <c r="P8229" t="s">
        <v>40425</v>
      </c>
      <c r="Q8229" t="s">
        <v>19784</v>
      </c>
    </row>
    <row r="8230" spans="12:17" x14ac:dyDescent="0.3">
      <c r="L8230">
        <v>8224</v>
      </c>
      <c r="M8230" t="s">
        <v>19785</v>
      </c>
      <c r="N8230" t="s">
        <v>40329</v>
      </c>
      <c r="O8230" t="s">
        <v>40426</v>
      </c>
      <c r="P8230" t="s">
        <v>40427</v>
      </c>
      <c r="Q8230" t="s">
        <v>19785</v>
      </c>
    </row>
    <row r="8231" spans="12:17" x14ac:dyDescent="0.3">
      <c r="L8231">
        <v>8225</v>
      </c>
      <c r="M8231" t="s">
        <v>19787</v>
      </c>
      <c r="N8231" t="s">
        <v>17539</v>
      </c>
      <c r="O8231" t="s">
        <v>40428</v>
      </c>
      <c r="P8231" t="s">
        <v>40429</v>
      </c>
      <c r="Q8231" t="s">
        <v>19787</v>
      </c>
    </row>
    <row r="8232" spans="12:17" x14ac:dyDescent="0.3">
      <c r="L8232">
        <v>8226</v>
      </c>
      <c r="M8232" t="s">
        <v>19788</v>
      </c>
      <c r="N8232" t="s">
        <v>17540</v>
      </c>
      <c r="O8232" t="s">
        <v>40430</v>
      </c>
      <c r="P8232" t="s">
        <v>40431</v>
      </c>
      <c r="Q8232" t="s">
        <v>19788</v>
      </c>
    </row>
    <row r="8233" spans="12:17" x14ac:dyDescent="0.3">
      <c r="L8233">
        <v>8227</v>
      </c>
      <c r="M8233" t="s">
        <v>19789</v>
      </c>
      <c r="N8233" t="s">
        <v>17542</v>
      </c>
      <c r="O8233" t="s">
        <v>40432</v>
      </c>
      <c r="P8233" t="s">
        <v>40433</v>
      </c>
      <c r="Q8233" t="s">
        <v>19789</v>
      </c>
    </row>
    <row r="8234" spans="12:17" x14ac:dyDescent="0.3">
      <c r="L8234">
        <v>8228</v>
      </c>
      <c r="M8234" t="s">
        <v>19790</v>
      </c>
      <c r="N8234" t="s">
        <v>17544</v>
      </c>
      <c r="O8234" t="s">
        <v>40434</v>
      </c>
      <c r="P8234" t="s">
        <v>40435</v>
      </c>
      <c r="Q8234" t="s">
        <v>19790</v>
      </c>
    </row>
    <row r="8235" spans="12:17" x14ac:dyDescent="0.3">
      <c r="L8235">
        <v>8229</v>
      </c>
      <c r="M8235" t="s">
        <v>19791</v>
      </c>
      <c r="N8235" t="s">
        <v>17546</v>
      </c>
      <c r="O8235" t="s">
        <v>40436</v>
      </c>
      <c r="P8235" t="s">
        <v>40437</v>
      </c>
      <c r="Q8235" t="s">
        <v>19791</v>
      </c>
    </row>
    <row r="8236" spans="12:17" x14ac:dyDescent="0.3">
      <c r="L8236">
        <v>8230</v>
      </c>
      <c r="M8236" t="s">
        <v>19792</v>
      </c>
      <c r="N8236" t="s">
        <v>26360</v>
      </c>
      <c r="O8236" t="s">
        <v>40438</v>
      </c>
      <c r="P8236" t="s">
        <v>40439</v>
      </c>
      <c r="Q8236" t="s">
        <v>19792</v>
      </c>
    </row>
    <row r="8237" spans="12:17" x14ac:dyDescent="0.3">
      <c r="L8237">
        <v>8231</v>
      </c>
      <c r="M8237" t="s">
        <v>19793</v>
      </c>
      <c r="N8237" t="s">
        <v>26361</v>
      </c>
      <c r="O8237" t="s">
        <v>40440</v>
      </c>
      <c r="P8237" t="s">
        <v>40441</v>
      </c>
      <c r="Q8237" t="s">
        <v>19793</v>
      </c>
    </row>
    <row r="8238" spans="12:17" x14ac:dyDescent="0.3">
      <c r="L8238">
        <v>8232</v>
      </c>
      <c r="M8238" t="s">
        <v>19794</v>
      </c>
      <c r="N8238" t="s">
        <v>26362</v>
      </c>
      <c r="O8238" t="s">
        <v>40442</v>
      </c>
      <c r="P8238" t="s">
        <v>40443</v>
      </c>
      <c r="Q8238" t="s">
        <v>19794</v>
      </c>
    </row>
    <row r="8239" spans="12:17" x14ac:dyDescent="0.3">
      <c r="L8239">
        <v>8233</v>
      </c>
      <c r="M8239" t="s">
        <v>19795</v>
      </c>
      <c r="N8239" t="s">
        <v>17554</v>
      </c>
      <c r="O8239" t="s">
        <v>40444</v>
      </c>
      <c r="P8239" t="s">
        <v>40445</v>
      </c>
      <c r="Q8239" t="s">
        <v>19795</v>
      </c>
    </row>
    <row r="8240" spans="12:17" x14ac:dyDescent="0.3">
      <c r="L8240">
        <v>8234</v>
      </c>
      <c r="M8240" t="s">
        <v>19796</v>
      </c>
      <c r="N8240" t="s">
        <v>40340</v>
      </c>
      <c r="O8240" t="s">
        <v>40446</v>
      </c>
      <c r="P8240" t="s">
        <v>40447</v>
      </c>
      <c r="Q8240" t="s">
        <v>19796</v>
      </c>
    </row>
    <row r="8241" spans="12:17" x14ac:dyDescent="0.3">
      <c r="L8241">
        <v>8235</v>
      </c>
      <c r="M8241" t="s">
        <v>40448</v>
      </c>
      <c r="N8241" t="s">
        <v>40343</v>
      </c>
      <c r="O8241" t="s">
        <v>40449</v>
      </c>
      <c r="P8241" t="s">
        <v>40450</v>
      </c>
      <c r="Q8241" t="s">
        <v>40448</v>
      </c>
    </row>
    <row r="8242" spans="12:17" x14ac:dyDescent="0.3">
      <c r="L8242">
        <v>8236</v>
      </c>
      <c r="M8242" t="s">
        <v>19797</v>
      </c>
      <c r="N8242" t="s">
        <v>17559</v>
      </c>
      <c r="O8242" t="s">
        <v>40451</v>
      </c>
      <c r="P8242" t="s">
        <v>40452</v>
      </c>
      <c r="Q8242" t="s">
        <v>19797</v>
      </c>
    </row>
    <row r="8243" spans="12:17" x14ac:dyDescent="0.3">
      <c r="L8243">
        <v>8237</v>
      </c>
      <c r="M8243" t="s">
        <v>19798</v>
      </c>
      <c r="N8243" t="s">
        <v>17562</v>
      </c>
      <c r="O8243" t="s">
        <v>40453</v>
      </c>
      <c r="P8243" t="s">
        <v>40454</v>
      </c>
      <c r="Q8243" t="s">
        <v>19798</v>
      </c>
    </row>
    <row r="8244" spans="12:17" x14ac:dyDescent="0.3">
      <c r="L8244">
        <v>8238</v>
      </c>
      <c r="M8244" t="s">
        <v>19799</v>
      </c>
      <c r="N8244" t="s">
        <v>17564</v>
      </c>
      <c r="O8244" t="s">
        <v>40455</v>
      </c>
      <c r="P8244" t="s">
        <v>40456</v>
      </c>
      <c r="Q8244" t="s">
        <v>19799</v>
      </c>
    </row>
    <row r="8245" spans="12:17" x14ac:dyDescent="0.3">
      <c r="L8245">
        <v>8239</v>
      </c>
      <c r="M8245" t="s">
        <v>19800</v>
      </c>
      <c r="N8245" t="s">
        <v>17566</v>
      </c>
      <c r="O8245" t="s">
        <v>40457</v>
      </c>
      <c r="P8245" t="s">
        <v>40458</v>
      </c>
      <c r="Q8245" t="s">
        <v>19800</v>
      </c>
    </row>
    <row r="8246" spans="12:17" x14ac:dyDescent="0.3">
      <c r="L8246">
        <v>8240</v>
      </c>
      <c r="M8246" t="s">
        <v>19801</v>
      </c>
      <c r="N8246" t="s">
        <v>17569</v>
      </c>
      <c r="O8246" t="s">
        <v>40459</v>
      </c>
      <c r="P8246" t="s">
        <v>40460</v>
      </c>
      <c r="Q8246" t="s">
        <v>19801</v>
      </c>
    </row>
    <row r="8247" spans="12:17" x14ac:dyDescent="0.3">
      <c r="L8247">
        <v>8241</v>
      </c>
      <c r="M8247" t="s">
        <v>19802</v>
      </c>
      <c r="N8247" t="s">
        <v>17572</v>
      </c>
      <c r="O8247" t="s">
        <v>40461</v>
      </c>
      <c r="P8247" t="s">
        <v>40462</v>
      </c>
      <c r="Q8247" t="s">
        <v>19802</v>
      </c>
    </row>
    <row r="8248" spans="12:17" x14ac:dyDescent="0.3">
      <c r="L8248">
        <v>8242</v>
      </c>
      <c r="M8248" t="s">
        <v>4413</v>
      </c>
      <c r="N8248" t="s">
        <v>28415</v>
      </c>
      <c r="O8248" t="s">
        <v>4414</v>
      </c>
      <c r="P8248" t="s">
        <v>40463</v>
      </c>
      <c r="Q8248" t="s">
        <v>4413</v>
      </c>
    </row>
    <row r="8249" spans="12:17" x14ac:dyDescent="0.3">
      <c r="L8249">
        <v>8243</v>
      </c>
      <c r="M8249" t="s">
        <v>4415</v>
      </c>
      <c r="N8249" t="s">
        <v>28417</v>
      </c>
      <c r="O8249" t="s">
        <v>4416</v>
      </c>
      <c r="P8249" t="s">
        <v>40464</v>
      </c>
      <c r="Q8249" t="s">
        <v>4415</v>
      </c>
    </row>
    <row r="8250" spans="12:17" x14ac:dyDescent="0.3">
      <c r="L8250">
        <v>8244</v>
      </c>
      <c r="M8250" t="s">
        <v>4417</v>
      </c>
      <c r="N8250" t="s">
        <v>28419</v>
      </c>
      <c r="O8250" t="s">
        <v>4418</v>
      </c>
      <c r="P8250" t="s">
        <v>40465</v>
      </c>
      <c r="Q8250" t="s">
        <v>4417</v>
      </c>
    </row>
    <row r="8251" spans="12:17" x14ac:dyDescent="0.3">
      <c r="L8251">
        <v>8245</v>
      </c>
      <c r="M8251" t="s">
        <v>4419</v>
      </c>
      <c r="N8251" t="s">
        <v>28421</v>
      </c>
      <c r="O8251" t="s">
        <v>4420</v>
      </c>
      <c r="P8251" t="s">
        <v>40466</v>
      </c>
      <c r="Q8251" t="s">
        <v>4419</v>
      </c>
    </row>
    <row r="8252" spans="12:17" x14ac:dyDescent="0.3">
      <c r="L8252">
        <v>8246</v>
      </c>
      <c r="M8252" t="s">
        <v>4421</v>
      </c>
      <c r="N8252" t="s">
        <v>28423</v>
      </c>
      <c r="O8252" t="s">
        <v>4422</v>
      </c>
      <c r="P8252" t="s">
        <v>40467</v>
      </c>
      <c r="Q8252" t="s">
        <v>4421</v>
      </c>
    </row>
    <row r="8253" spans="12:17" x14ac:dyDescent="0.3">
      <c r="L8253">
        <v>8247</v>
      </c>
      <c r="M8253" t="s">
        <v>4423</v>
      </c>
      <c r="N8253" t="s">
        <v>28425</v>
      </c>
      <c r="O8253" t="s">
        <v>4424</v>
      </c>
      <c r="P8253" t="s">
        <v>40468</v>
      </c>
      <c r="Q8253" t="s">
        <v>4423</v>
      </c>
    </row>
    <row r="8254" spans="12:17" x14ac:dyDescent="0.3">
      <c r="L8254">
        <v>8248</v>
      </c>
      <c r="M8254" t="s">
        <v>4425</v>
      </c>
      <c r="N8254" t="s">
        <v>28427</v>
      </c>
      <c r="O8254" t="s">
        <v>4426</v>
      </c>
      <c r="P8254" t="s">
        <v>40469</v>
      </c>
      <c r="Q8254" t="s">
        <v>4425</v>
      </c>
    </row>
    <row r="8255" spans="12:17" x14ac:dyDescent="0.3">
      <c r="L8255">
        <v>8249</v>
      </c>
      <c r="M8255" t="s">
        <v>4427</v>
      </c>
      <c r="N8255" t="s">
        <v>28429</v>
      </c>
      <c r="O8255" t="s">
        <v>4428</v>
      </c>
      <c r="P8255" t="s">
        <v>40470</v>
      </c>
      <c r="Q8255" t="s">
        <v>4427</v>
      </c>
    </row>
    <row r="8256" spans="12:17" x14ac:dyDescent="0.3">
      <c r="L8256">
        <v>8250</v>
      </c>
      <c r="M8256" t="s">
        <v>4429</v>
      </c>
      <c r="N8256" t="s">
        <v>28431</v>
      </c>
      <c r="O8256" t="s">
        <v>4430</v>
      </c>
      <c r="P8256" t="s">
        <v>40471</v>
      </c>
      <c r="Q8256" t="s">
        <v>4429</v>
      </c>
    </row>
    <row r="8257" spans="12:17" x14ac:dyDescent="0.3">
      <c r="L8257">
        <v>8251</v>
      </c>
      <c r="M8257" t="s">
        <v>4431</v>
      </c>
      <c r="N8257" t="s">
        <v>28390</v>
      </c>
      <c r="O8257" t="s">
        <v>4432</v>
      </c>
      <c r="P8257" t="s">
        <v>40472</v>
      </c>
      <c r="Q8257" t="s">
        <v>4431</v>
      </c>
    </row>
    <row r="8258" spans="12:17" x14ac:dyDescent="0.3">
      <c r="L8258">
        <v>8252</v>
      </c>
      <c r="M8258" t="s">
        <v>4433</v>
      </c>
      <c r="N8258" t="s">
        <v>28392</v>
      </c>
      <c r="O8258" t="s">
        <v>4434</v>
      </c>
      <c r="P8258" t="s">
        <v>40473</v>
      </c>
      <c r="Q8258" t="s">
        <v>4433</v>
      </c>
    </row>
    <row r="8259" spans="12:17" x14ac:dyDescent="0.3">
      <c r="L8259">
        <v>8253</v>
      </c>
      <c r="M8259" t="s">
        <v>19803</v>
      </c>
      <c r="N8259" t="s">
        <v>17575</v>
      </c>
      <c r="O8259" t="s">
        <v>40474</v>
      </c>
      <c r="P8259" t="s">
        <v>40475</v>
      </c>
      <c r="Q8259" t="s">
        <v>19803</v>
      </c>
    </row>
    <row r="8260" spans="12:17" x14ac:dyDescent="0.3">
      <c r="L8260">
        <v>8254</v>
      </c>
      <c r="M8260" t="s">
        <v>19804</v>
      </c>
      <c r="N8260" t="s">
        <v>17578</v>
      </c>
      <c r="O8260" t="s">
        <v>40476</v>
      </c>
      <c r="P8260" t="s">
        <v>40477</v>
      </c>
      <c r="Q8260" t="s">
        <v>19804</v>
      </c>
    </row>
    <row r="8261" spans="12:17" x14ac:dyDescent="0.3">
      <c r="L8261">
        <v>8255</v>
      </c>
      <c r="M8261" t="s">
        <v>19805</v>
      </c>
      <c r="N8261" t="s">
        <v>17581</v>
      </c>
      <c r="O8261" t="s">
        <v>40478</v>
      </c>
      <c r="P8261" t="s">
        <v>40479</v>
      </c>
      <c r="Q8261" t="s">
        <v>19805</v>
      </c>
    </row>
    <row r="8262" spans="12:17" x14ac:dyDescent="0.3">
      <c r="L8262">
        <v>8256</v>
      </c>
      <c r="M8262" t="s">
        <v>40480</v>
      </c>
      <c r="N8262" t="s">
        <v>17583</v>
      </c>
      <c r="O8262" t="s">
        <v>40481</v>
      </c>
      <c r="P8262" t="s">
        <v>40482</v>
      </c>
      <c r="Q8262" t="s">
        <v>40480</v>
      </c>
    </row>
    <row r="8263" spans="12:17" x14ac:dyDescent="0.3">
      <c r="L8263">
        <v>8257</v>
      </c>
      <c r="M8263" t="s">
        <v>19806</v>
      </c>
      <c r="N8263" t="s">
        <v>17586</v>
      </c>
      <c r="O8263" t="s">
        <v>40483</v>
      </c>
      <c r="P8263" t="s">
        <v>40484</v>
      </c>
      <c r="Q8263" t="s">
        <v>19806</v>
      </c>
    </row>
    <row r="8264" spans="12:17" x14ac:dyDescent="0.3">
      <c r="L8264">
        <v>8258</v>
      </c>
      <c r="M8264" t="s">
        <v>19807</v>
      </c>
      <c r="N8264" t="s">
        <v>17589</v>
      </c>
      <c r="O8264" t="s">
        <v>40485</v>
      </c>
      <c r="P8264" t="s">
        <v>40486</v>
      </c>
      <c r="Q8264" t="s">
        <v>19807</v>
      </c>
    </row>
    <row r="8265" spans="12:17" x14ac:dyDescent="0.3">
      <c r="L8265">
        <v>8259</v>
      </c>
      <c r="M8265" t="s">
        <v>19808</v>
      </c>
      <c r="N8265" t="s">
        <v>17592</v>
      </c>
      <c r="O8265" t="s">
        <v>40487</v>
      </c>
      <c r="P8265" t="s">
        <v>40488</v>
      </c>
      <c r="Q8265" t="s">
        <v>19808</v>
      </c>
    </row>
    <row r="8266" spans="12:17" x14ac:dyDescent="0.3">
      <c r="L8266">
        <v>8260</v>
      </c>
      <c r="M8266" t="s">
        <v>19809</v>
      </c>
      <c r="N8266" t="s">
        <v>17595</v>
      </c>
      <c r="O8266" t="s">
        <v>40489</v>
      </c>
      <c r="P8266" t="s">
        <v>40490</v>
      </c>
      <c r="Q8266" t="s">
        <v>19809</v>
      </c>
    </row>
    <row r="8267" spans="12:17" x14ac:dyDescent="0.3">
      <c r="L8267">
        <v>8261</v>
      </c>
      <c r="M8267" t="s">
        <v>19810</v>
      </c>
      <c r="N8267" t="s">
        <v>17598</v>
      </c>
      <c r="O8267" t="s">
        <v>40491</v>
      </c>
      <c r="P8267" t="s">
        <v>40492</v>
      </c>
      <c r="Q8267" t="s">
        <v>19810</v>
      </c>
    </row>
    <row r="8268" spans="12:17" x14ac:dyDescent="0.3">
      <c r="L8268">
        <v>8262</v>
      </c>
      <c r="M8268" t="s">
        <v>19786</v>
      </c>
      <c r="N8268" t="s">
        <v>17538</v>
      </c>
      <c r="O8268" t="s">
        <v>40493</v>
      </c>
      <c r="P8268" t="s">
        <v>40494</v>
      </c>
      <c r="Q8268" t="s">
        <v>19786</v>
      </c>
    </row>
    <row r="8269" spans="12:17" x14ac:dyDescent="0.3">
      <c r="L8269">
        <v>8263</v>
      </c>
      <c r="M8269" t="s">
        <v>19811</v>
      </c>
      <c r="N8269" t="s">
        <v>17601</v>
      </c>
      <c r="O8269" t="s">
        <v>40495</v>
      </c>
      <c r="P8269" t="s">
        <v>40496</v>
      </c>
      <c r="Q8269" t="s">
        <v>19811</v>
      </c>
    </row>
    <row r="8270" spans="12:17" x14ac:dyDescent="0.3">
      <c r="L8270">
        <v>8264</v>
      </c>
      <c r="M8270" t="s">
        <v>19812</v>
      </c>
      <c r="N8270" t="s">
        <v>17604</v>
      </c>
      <c r="O8270" t="s">
        <v>40497</v>
      </c>
      <c r="P8270" t="s">
        <v>40498</v>
      </c>
      <c r="Q8270" t="s">
        <v>19812</v>
      </c>
    </row>
    <row r="8271" spans="12:17" x14ac:dyDescent="0.3">
      <c r="L8271">
        <v>8265</v>
      </c>
      <c r="M8271" t="s">
        <v>19813</v>
      </c>
      <c r="N8271" t="s">
        <v>17607</v>
      </c>
      <c r="O8271" t="s">
        <v>40499</v>
      </c>
      <c r="P8271" t="s">
        <v>40500</v>
      </c>
      <c r="Q8271" t="s">
        <v>19813</v>
      </c>
    </row>
    <row r="8272" spans="12:17" x14ac:dyDescent="0.3">
      <c r="L8272">
        <v>8266</v>
      </c>
      <c r="M8272" t="s">
        <v>19814</v>
      </c>
      <c r="N8272" t="s">
        <v>17610</v>
      </c>
      <c r="O8272" t="s">
        <v>40501</v>
      </c>
      <c r="P8272" t="s">
        <v>40502</v>
      </c>
      <c r="Q8272" t="s">
        <v>19814</v>
      </c>
    </row>
    <row r="8273" spans="12:17" x14ac:dyDescent="0.3">
      <c r="L8273">
        <v>8267</v>
      </c>
      <c r="M8273" t="s">
        <v>19815</v>
      </c>
      <c r="N8273" t="s">
        <v>17613</v>
      </c>
      <c r="O8273" t="s">
        <v>40503</v>
      </c>
      <c r="P8273" t="s">
        <v>40504</v>
      </c>
      <c r="Q8273" t="s">
        <v>19815</v>
      </c>
    </row>
    <row r="8274" spans="12:17" x14ac:dyDescent="0.3">
      <c r="L8274">
        <v>8268</v>
      </c>
      <c r="M8274" t="s">
        <v>19816</v>
      </c>
      <c r="N8274" t="s">
        <v>17616</v>
      </c>
      <c r="O8274" t="s">
        <v>40505</v>
      </c>
      <c r="P8274" t="s">
        <v>40506</v>
      </c>
      <c r="Q8274" t="s">
        <v>19816</v>
      </c>
    </row>
    <row r="8275" spans="12:17" x14ac:dyDescent="0.3">
      <c r="L8275">
        <v>8269</v>
      </c>
      <c r="M8275" t="s">
        <v>19817</v>
      </c>
      <c r="N8275" t="s">
        <v>17619</v>
      </c>
      <c r="O8275" t="s">
        <v>40507</v>
      </c>
      <c r="P8275" t="s">
        <v>40508</v>
      </c>
      <c r="Q8275" t="s">
        <v>19817</v>
      </c>
    </row>
    <row r="8276" spans="12:17" x14ac:dyDescent="0.3">
      <c r="L8276">
        <v>8270</v>
      </c>
      <c r="M8276" t="s">
        <v>19818</v>
      </c>
      <c r="N8276" t="s">
        <v>17622</v>
      </c>
      <c r="O8276" t="s">
        <v>40509</v>
      </c>
      <c r="P8276" t="s">
        <v>40510</v>
      </c>
      <c r="Q8276" t="s">
        <v>19818</v>
      </c>
    </row>
    <row r="8277" spans="12:17" x14ac:dyDescent="0.3">
      <c r="L8277">
        <v>8271</v>
      </c>
      <c r="M8277" t="s">
        <v>19819</v>
      </c>
      <c r="N8277" t="s">
        <v>17625</v>
      </c>
      <c r="O8277" t="s">
        <v>40511</v>
      </c>
      <c r="P8277" t="s">
        <v>40512</v>
      </c>
      <c r="Q8277" t="s">
        <v>19819</v>
      </c>
    </row>
    <row r="8278" spans="12:17" x14ac:dyDescent="0.3">
      <c r="L8278">
        <v>8272</v>
      </c>
      <c r="M8278" t="s">
        <v>19820</v>
      </c>
      <c r="N8278" t="s">
        <v>17628</v>
      </c>
      <c r="O8278" t="s">
        <v>40513</v>
      </c>
      <c r="P8278" t="s">
        <v>40514</v>
      </c>
      <c r="Q8278" t="s">
        <v>19820</v>
      </c>
    </row>
    <row r="8279" spans="12:17" x14ac:dyDescent="0.3">
      <c r="L8279">
        <v>8273</v>
      </c>
      <c r="M8279" t="s">
        <v>19821</v>
      </c>
      <c r="N8279" t="s">
        <v>17631</v>
      </c>
      <c r="O8279" t="s">
        <v>40515</v>
      </c>
      <c r="P8279" t="s">
        <v>40516</v>
      </c>
      <c r="Q8279" t="s">
        <v>19821</v>
      </c>
    </row>
    <row r="8280" spans="12:17" x14ac:dyDescent="0.3">
      <c r="L8280">
        <v>8274</v>
      </c>
      <c r="M8280" t="s">
        <v>19822</v>
      </c>
      <c r="N8280" t="s">
        <v>17634</v>
      </c>
      <c r="O8280" t="s">
        <v>40517</v>
      </c>
      <c r="P8280" t="s">
        <v>40518</v>
      </c>
      <c r="Q8280" t="s">
        <v>19822</v>
      </c>
    </row>
    <row r="8281" spans="12:17" x14ac:dyDescent="0.3">
      <c r="L8281">
        <v>8275</v>
      </c>
      <c r="M8281" t="s">
        <v>19823</v>
      </c>
      <c r="N8281" t="s">
        <v>17637</v>
      </c>
      <c r="O8281" t="s">
        <v>40519</v>
      </c>
      <c r="P8281" t="s">
        <v>40520</v>
      </c>
      <c r="Q8281" t="s">
        <v>19823</v>
      </c>
    </row>
    <row r="8282" spans="12:17" x14ac:dyDescent="0.3">
      <c r="L8282">
        <v>8276</v>
      </c>
      <c r="M8282" t="s">
        <v>19824</v>
      </c>
      <c r="N8282" t="s">
        <v>17640</v>
      </c>
      <c r="O8282" t="s">
        <v>40521</v>
      </c>
      <c r="P8282" t="s">
        <v>40522</v>
      </c>
      <c r="Q8282" t="s">
        <v>19824</v>
      </c>
    </row>
    <row r="8283" spans="12:17" x14ac:dyDescent="0.3">
      <c r="L8283">
        <v>8277</v>
      </c>
      <c r="M8283" t="s">
        <v>19825</v>
      </c>
      <c r="N8283" t="s">
        <v>17643</v>
      </c>
      <c r="O8283" t="s">
        <v>40523</v>
      </c>
      <c r="P8283" t="s">
        <v>40524</v>
      </c>
      <c r="Q8283" t="s">
        <v>19825</v>
      </c>
    </row>
    <row r="8284" spans="12:17" x14ac:dyDescent="0.3">
      <c r="L8284">
        <v>8278</v>
      </c>
      <c r="M8284" t="s">
        <v>19826</v>
      </c>
      <c r="N8284" t="s">
        <v>17646</v>
      </c>
      <c r="O8284" t="s">
        <v>40525</v>
      </c>
      <c r="P8284" t="s">
        <v>40526</v>
      </c>
      <c r="Q8284" t="s">
        <v>19826</v>
      </c>
    </row>
    <row r="8285" spans="12:17" x14ac:dyDescent="0.3">
      <c r="L8285">
        <v>8279</v>
      </c>
      <c r="M8285" t="s">
        <v>19827</v>
      </c>
      <c r="N8285" t="s">
        <v>17649</v>
      </c>
      <c r="O8285" t="s">
        <v>40527</v>
      </c>
      <c r="P8285" t="s">
        <v>40528</v>
      </c>
      <c r="Q8285" t="s">
        <v>19827</v>
      </c>
    </row>
    <row r="8286" spans="12:17" x14ac:dyDescent="0.3">
      <c r="L8286">
        <v>8280</v>
      </c>
      <c r="M8286" t="s">
        <v>19828</v>
      </c>
      <c r="N8286" t="s">
        <v>17652</v>
      </c>
      <c r="O8286" t="s">
        <v>40529</v>
      </c>
      <c r="P8286" t="s">
        <v>40530</v>
      </c>
      <c r="Q8286" t="s">
        <v>19828</v>
      </c>
    </row>
    <row r="8287" spans="12:17" x14ac:dyDescent="0.3">
      <c r="L8287">
        <v>8281</v>
      </c>
      <c r="M8287" t="s">
        <v>19829</v>
      </c>
      <c r="N8287" t="s">
        <v>17655</v>
      </c>
      <c r="O8287" t="s">
        <v>40531</v>
      </c>
      <c r="P8287" t="s">
        <v>40532</v>
      </c>
      <c r="Q8287" t="s">
        <v>19829</v>
      </c>
    </row>
    <row r="8288" spans="12:17" x14ac:dyDescent="0.3">
      <c r="L8288">
        <v>8282</v>
      </c>
      <c r="M8288" t="s">
        <v>19830</v>
      </c>
      <c r="N8288" t="s">
        <v>17658</v>
      </c>
      <c r="O8288" t="s">
        <v>40533</v>
      </c>
      <c r="P8288" t="s">
        <v>40534</v>
      </c>
      <c r="Q8288" t="s">
        <v>19830</v>
      </c>
    </row>
    <row r="8289" spans="12:17" x14ac:dyDescent="0.3">
      <c r="L8289">
        <v>8283</v>
      </c>
      <c r="M8289" t="s">
        <v>19831</v>
      </c>
      <c r="N8289" t="s">
        <v>17661</v>
      </c>
      <c r="O8289" t="s">
        <v>40535</v>
      </c>
      <c r="P8289" t="s">
        <v>40536</v>
      </c>
      <c r="Q8289" t="s">
        <v>19831</v>
      </c>
    </row>
    <row r="8290" spans="12:17" x14ac:dyDescent="0.3">
      <c r="L8290">
        <v>8284</v>
      </c>
      <c r="M8290" t="s">
        <v>19832</v>
      </c>
      <c r="N8290" t="s">
        <v>17664</v>
      </c>
      <c r="O8290" t="s">
        <v>40537</v>
      </c>
      <c r="P8290" t="s">
        <v>40538</v>
      </c>
      <c r="Q8290" t="s">
        <v>19832</v>
      </c>
    </row>
    <row r="8291" spans="12:17" x14ac:dyDescent="0.3">
      <c r="L8291">
        <v>8285</v>
      </c>
      <c r="M8291" t="s">
        <v>19833</v>
      </c>
      <c r="N8291" t="s">
        <v>17667</v>
      </c>
      <c r="O8291" t="s">
        <v>40539</v>
      </c>
      <c r="P8291" t="s">
        <v>40540</v>
      </c>
      <c r="Q8291" t="s">
        <v>19833</v>
      </c>
    </row>
    <row r="8292" spans="12:17" x14ac:dyDescent="0.3">
      <c r="L8292">
        <v>8286</v>
      </c>
      <c r="M8292" t="s">
        <v>19834</v>
      </c>
      <c r="N8292" t="s">
        <v>17670</v>
      </c>
      <c r="O8292" t="s">
        <v>40541</v>
      </c>
      <c r="P8292" t="s">
        <v>40542</v>
      </c>
      <c r="Q8292" t="s">
        <v>19834</v>
      </c>
    </row>
    <row r="8293" spans="12:17" x14ac:dyDescent="0.3">
      <c r="L8293">
        <v>8287</v>
      </c>
      <c r="M8293" t="s">
        <v>19835</v>
      </c>
      <c r="N8293" t="s">
        <v>17673</v>
      </c>
      <c r="O8293" t="s">
        <v>40543</v>
      </c>
      <c r="P8293" t="s">
        <v>40544</v>
      </c>
      <c r="Q8293" t="s">
        <v>19835</v>
      </c>
    </row>
    <row r="8294" spans="12:17" x14ac:dyDescent="0.3">
      <c r="L8294">
        <v>8288</v>
      </c>
      <c r="M8294" t="s">
        <v>27302</v>
      </c>
      <c r="N8294" t="s">
        <v>17675</v>
      </c>
      <c r="O8294" t="s">
        <v>40545</v>
      </c>
      <c r="P8294" t="s">
        <v>40546</v>
      </c>
      <c r="Q8294" t="s">
        <v>27302</v>
      </c>
    </row>
    <row r="8295" spans="12:17" x14ac:dyDescent="0.3">
      <c r="L8295">
        <v>8289</v>
      </c>
      <c r="M8295" t="s">
        <v>27303</v>
      </c>
      <c r="N8295" t="s">
        <v>17677</v>
      </c>
      <c r="O8295" t="s">
        <v>40547</v>
      </c>
      <c r="P8295" t="s">
        <v>40548</v>
      </c>
      <c r="Q8295" t="s">
        <v>27303</v>
      </c>
    </row>
    <row r="8296" spans="12:17" x14ac:dyDescent="0.3">
      <c r="L8296">
        <v>8290</v>
      </c>
      <c r="M8296" t="s">
        <v>27304</v>
      </c>
      <c r="N8296" t="s">
        <v>17679</v>
      </c>
      <c r="O8296" t="s">
        <v>40549</v>
      </c>
      <c r="P8296" t="s">
        <v>40550</v>
      </c>
      <c r="Q8296" t="s">
        <v>27304</v>
      </c>
    </row>
    <row r="8297" spans="12:17" x14ac:dyDescent="0.3">
      <c r="L8297">
        <v>8291</v>
      </c>
      <c r="M8297" t="s">
        <v>19836</v>
      </c>
      <c r="N8297" t="s">
        <v>17682</v>
      </c>
      <c r="O8297" t="s">
        <v>40551</v>
      </c>
      <c r="P8297" t="s">
        <v>40552</v>
      </c>
      <c r="Q8297" t="s">
        <v>19836</v>
      </c>
    </row>
    <row r="8298" spans="12:17" x14ac:dyDescent="0.3">
      <c r="L8298">
        <v>8292</v>
      </c>
      <c r="M8298" t="s">
        <v>19837</v>
      </c>
      <c r="N8298" t="s">
        <v>17684</v>
      </c>
      <c r="O8298" t="s">
        <v>40553</v>
      </c>
      <c r="P8298" t="s">
        <v>40554</v>
      </c>
      <c r="Q8298" t="s">
        <v>19837</v>
      </c>
    </row>
    <row r="8299" spans="12:17" x14ac:dyDescent="0.3">
      <c r="L8299">
        <v>8293</v>
      </c>
      <c r="M8299" t="s">
        <v>19838</v>
      </c>
      <c r="N8299" t="s">
        <v>17685</v>
      </c>
      <c r="O8299" t="s">
        <v>40555</v>
      </c>
      <c r="P8299" t="s">
        <v>40556</v>
      </c>
      <c r="Q8299" t="s">
        <v>19838</v>
      </c>
    </row>
    <row r="8300" spans="12:17" x14ac:dyDescent="0.3">
      <c r="L8300">
        <v>8294</v>
      </c>
      <c r="M8300" t="s">
        <v>19839</v>
      </c>
      <c r="N8300" t="s">
        <v>17686</v>
      </c>
      <c r="O8300" t="s">
        <v>40557</v>
      </c>
      <c r="P8300" t="s">
        <v>40558</v>
      </c>
      <c r="Q8300" t="s">
        <v>19839</v>
      </c>
    </row>
    <row r="8301" spans="12:17" x14ac:dyDescent="0.3">
      <c r="L8301">
        <v>8295</v>
      </c>
      <c r="M8301" t="s">
        <v>19840</v>
      </c>
      <c r="N8301" t="s">
        <v>17687</v>
      </c>
      <c r="O8301" t="s">
        <v>40559</v>
      </c>
      <c r="P8301" t="s">
        <v>40560</v>
      </c>
      <c r="Q8301" t="s">
        <v>19840</v>
      </c>
    </row>
    <row r="8302" spans="12:17" x14ac:dyDescent="0.3">
      <c r="L8302">
        <v>8296</v>
      </c>
      <c r="M8302" t="s">
        <v>19841</v>
      </c>
      <c r="N8302" t="s">
        <v>17688</v>
      </c>
      <c r="O8302" t="s">
        <v>40561</v>
      </c>
      <c r="P8302" t="s">
        <v>40562</v>
      </c>
      <c r="Q8302" t="s">
        <v>19841</v>
      </c>
    </row>
    <row r="8303" spans="12:17" x14ac:dyDescent="0.3">
      <c r="L8303">
        <v>8297</v>
      </c>
      <c r="M8303" t="s">
        <v>19842</v>
      </c>
      <c r="N8303" t="s">
        <v>17689</v>
      </c>
      <c r="O8303" t="s">
        <v>40563</v>
      </c>
      <c r="P8303" t="s">
        <v>40564</v>
      </c>
      <c r="Q8303" t="s">
        <v>19842</v>
      </c>
    </row>
    <row r="8304" spans="12:17" x14ac:dyDescent="0.3">
      <c r="L8304">
        <v>8298</v>
      </c>
      <c r="M8304" t="s">
        <v>19843</v>
      </c>
      <c r="N8304" t="s">
        <v>17687</v>
      </c>
      <c r="O8304" t="s">
        <v>40565</v>
      </c>
      <c r="P8304" t="s">
        <v>40566</v>
      </c>
      <c r="Q8304" t="s">
        <v>19843</v>
      </c>
    </row>
    <row r="8305" spans="12:17" x14ac:dyDescent="0.3">
      <c r="L8305">
        <v>8299</v>
      </c>
      <c r="M8305" t="s">
        <v>19844</v>
      </c>
      <c r="N8305" t="s">
        <v>17688</v>
      </c>
      <c r="O8305" t="s">
        <v>40567</v>
      </c>
      <c r="P8305" t="s">
        <v>40568</v>
      </c>
      <c r="Q8305" t="s">
        <v>19844</v>
      </c>
    </row>
    <row r="8306" spans="12:17" x14ac:dyDescent="0.3">
      <c r="L8306">
        <v>8300</v>
      </c>
      <c r="M8306" t="s">
        <v>19845</v>
      </c>
      <c r="N8306" t="s">
        <v>17691</v>
      </c>
      <c r="O8306" t="s">
        <v>40569</v>
      </c>
      <c r="P8306" t="s">
        <v>40570</v>
      </c>
      <c r="Q8306" t="s">
        <v>19845</v>
      </c>
    </row>
    <row r="8307" spans="12:17" x14ac:dyDescent="0.3">
      <c r="L8307">
        <v>8301</v>
      </c>
      <c r="M8307" t="s">
        <v>19846</v>
      </c>
      <c r="N8307" t="s">
        <v>17761</v>
      </c>
      <c r="O8307" t="s">
        <v>39975</v>
      </c>
      <c r="P8307" t="s">
        <v>40571</v>
      </c>
      <c r="Q8307" t="s">
        <v>19846</v>
      </c>
    </row>
    <row r="8308" spans="12:17" x14ac:dyDescent="0.3">
      <c r="L8308">
        <v>8302</v>
      </c>
      <c r="M8308" t="s">
        <v>19848</v>
      </c>
      <c r="N8308" t="s">
        <v>17763</v>
      </c>
      <c r="O8308" t="s">
        <v>19153</v>
      </c>
      <c r="P8308" t="s">
        <v>40572</v>
      </c>
      <c r="Q8308" t="s">
        <v>19848</v>
      </c>
    </row>
    <row r="8309" spans="12:17" x14ac:dyDescent="0.3">
      <c r="L8309">
        <v>8303</v>
      </c>
      <c r="M8309" t="s">
        <v>19850</v>
      </c>
      <c r="N8309" t="s">
        <v>17766</v>
      </c>
      <c r="O8309" t="s">
        <v>19156</v>
      </c>
      <c r="P8309" t="s">
        <v>40573</v>
      </c>
      <c r="Q8309" t="s">
        <v>19850</v>
      </c>
    </row>
    <row r="8310" spans="12:17" x14ac:dyDescent="0.3">
      <c r="L8310">
        <v>8304</v>
      </c>
      <c r="M8310" t="s">
        <v>19852</v>
      </c>
      <c r="N8310" t="s">
        <v>17769</v>
      </c>
      <c r="O8310" t="s">
        <v>19159</v>
      </c>
      <c r="P8310" t="s">
        <v>40574</v>
      </c>
      <c r="Q8310" t="s">
        <v>19852</v>
      </c>
    </row>
    <row r="8311" spans="12:17" x14ac:dyDescent="0.3">
      <c r="L8311">
        <v>8305</v>
      </c>
      <c r="M8311" t="s">
        <v>19854</v>
      </c>
      <c r="N8311" t="s">
        <v>17772</v>
      </c>
      <c r="O8311" t="s">
        <v>19162</v>
      </c>
      <c r="P8311" t="s">
        <v>40575</v>
      </c>
      <c r="Q8311" t="s">
        <v>19854</v>
      </c>
    </row>
    <row r="8312" spans="12:17" x14ac:dyDescent="0.3">
      <c r="L8312">
        <v>8306</v>
      </c>
      <c r="M8312" t="s">
        <v>19856</v>
      </c>
      <c r="N8312" t="s">
        <v>17775</v>
      </c>
      <c r="O8312" t="s">
        <v>19165</v>
      </c>
      <c r="P8312" t="s">
        <v>40576</v>
      </c>
      <c r="Q8312" t="s">
        <v>19856</v>
      </c>
    </row>
    <row r="8313" spans="12:17" x14ac:dyDescent="0.3">
      <c r="L8313">
        <v>8307</v>
      </c>
      <c r="M8313" t="s">
        <v>19858</v>
      </c>
      <c r="N8313" t="s">
        <v>40577</v>
      </c>
      <c r="O8313" t="s">
        <v>39983</v>
      </c>
      <c r="P8313" t="s">
        <v>40578</v>
      </c>
      <c r="Q8313" t="s">
        <v>19858</v>
      </c>
    </row>
    <row r="8314" spans="12:17" x14ac:dyDescent="0.3">
      <c r="L8314">
        <v>8308</v>
      </c>
      <c r="M8314" t="s">
        <v>19861</v>
      </c>
      <c r="N8314" t="s">
        <v>17781</v>
      </c>
      <c r="O8314" t="s">
        <v>26409</v>
      </c>
      <c r="P8314" t="s">
        <v>40579</v>
      </c>
      <c r="Q8314" t="s">
        <v>19861</v>
      </c>
    </row>
    <row r="8315" spans="12:17" x14ac:dyDescent="0.3">
      <c r="L8315">
        <v>8309</v>
      </c>
      <c r="M8315" t="s">
        <v>19863</v>
      </c>
      <c r="N8315" t="s">
        <v>17783</v>
      </c>
      <c r="O8315" t="s">
        <v>26410</v>
      </c>
      <c r="P8315" t="s">
        <v>40580</v>
      </c>
      <c r="Q8315" t="s">
        <v>19863</v>
      </c>
    </row>
    <row r="8316" spans="12:17" x14ac:dyDescent="0.3">
      <c r="L8316">
        <v>8310</v>
      </c>
      <c r="M8316" t="s">
        <v>19865</v>
      </c>
      <c r="N8316" t="s">
        <v>17785</v>
      </c>
      <c r="O8316" t="s">
        <v>26411</v>
      </c>
      <c r="P8316" t="s">
        <v>40581</v>
      </c>
      <c r="Q8316" t="s">
        <v>19865</v>
      </c>
    </row>
    <row r="8317" spans="12:17" x14ac:dyDescent="0.3">
      <c r="L8317">
        <v>8311</v>
      </c>
      <c r="M8317" t="s">
        <v>19867</v>
      </c>
      <c r="N8317" t="s">
        <v>17787</v>
      </c>
      <c r="O8317" t="s">
        <v>26412</v>
      </c>
      <c r="P8317" t="s">
        <v>40582</v>
      </c>
      <c r="Q8317" t="s">
        <v>19867</v>
      </c>
    </row>
    <row r="8318" spans="12:17" x14ac:dyDescent="0.3">
      <c r="L8318">
        <v>8312</v>
      </c>
      <c r="M8318" t="s">
        <v>19869</v>
      </c>
      <c r="N8318" t="s">
        <v>17789</v>
      </c>
      <c r="O8318" t="s">
        <v>26413</v>
      </c>
      <c r="P8318" t="s">
        <v>40583</v>
      </c>
      <c r="Q8318" t="s">
        <v>19869</v>
      </c>
    </row>
    <row r="8319" spans="12:17" x14ac:dyDescent="0.3">
      <c r="L8319">
        <v>8313</v>
      </c>
      <c r="M8319" t="s">
        <v>19871</v>
      </c>
      <c r="N8319" t="s">
        <v>26371</v>
      </c>
      <c r="O8319" t="s">
        <v>19180</v>
      </c>
      <c r="P8319" t="s">
        <v>40584</v>
      </c>
      <c r="Q8319" t="s">
        <v>19871</v>
      </c>
    </row>
    <row r="8320" spans="12:17" x14ac:dyDescent="0.3">
      <c r="L8320">
        <v>8314</v>
      </c>
      <c r="M8320" t="s">
        <v>19872</v>
      </c>
      <c r="N8320" t="s">
        <v>26372</v>
      </c>
      <c r="O8320" t="s">
        <v>19182</v>
      </c>
      <c r="P8320" t="s">
        <v>40585</v>
      </c>
      <c r="Q8320" t="s">
        <v>19872</v>
      </c>
    </row>
    <row r="8321" spans="12:17" x14ac:dyDescent="0.3">
      <c r="L8321">
        <v>8315</v>
      </c>
      <c r="M8321" t="s">
        <v>19873</v>
      </c>
      <c r="N8321" t="s">
        <v>549</v>
      </c>
      <c r="O8321" t="s">
        <v>19184</v>
      </c>
      <c r="P8321" t="s">
        <v>40586</v>
      </c>
      <c r="Q8321" t="s">
        <v>19873</v>
      </c>
    </row>
    <row r="8322" spans="12:17" x14ac:dyDescent="0.3">
      <c r="L8322">
        <v>8316</v>
      </c>
      <c r="M8322" t="s">
        <v>19874</v>
      </c>
      <c r="N8322" t="s">
        <v>17797</v>
      </c>
      <c r="O8322" t="s">
        <v>19187</v>
      </c>
      <c r="P8322" t="s">
        <v>40587</v>
      </c>
      <c r="Q8322" t="s">
        <v>19874</v>
      </c>
    </row>
    <row r="8323" spans="12:17" x14ac:dyDescent="0.3">
      <c r="L8323">
        <v>8317</v>
      </c>
      <c r="M8323" t="s">
        <v>19876</v>
      </c>
      <c r="N8323" t="s">
        <v>40588</v>
      </c>
      <c r="O8323" t="s">
        <v>19189</v>
      </c>
      <c r="P8323" t="s">
        <v>40589</v>
      </c>
      <c r="Q8323" t="s">
        <v>19876</v>
      </c>
    </row>
    <row r="8324" spans="12:17" x14ac:dyDescent="0.3">
      <c r="L8324">
        <v>8318</v>
      </c>
      <c r="M8324" t="s">
        <v>40590</v>
      </c>
      <c r="N8324" t="s">
        <v>40591</v>
      </c>
      <c r="O8324" t="s">
        <v>39997</v>
      </c>
      <c r="P8324" t="s">
        <v>40592</v>
      </c>
      <c r="Q8324" t="s">
        <v>40590</v>
      </c>
    </row>
    <row r="8325" spans="12:17" x14ac:dyDescent="0.3">
      <c r="L8325">
        <v>8319</v>
      </c>
      <c r="M8325" t="s">
        <v>19877</v>
      </c>
      <c r="N8325" t="s">
        <v>1047</v>
      </c>
      <c r="O8325" t="s">
        <v>19192</v>
      </c>
      <c r="P8325" t="s">
        <v>40593</v>
      </c>
      <c r="Q8325" t="s">
        <v>19877</v>
      </c>
    </row>
    <row r="8326" spans="12:17" x14ac:dyDescent="0.3">
      <c r="L8326">
        <v>8320</v>
      </c>
      <c r="M8326" t="s">
        <v>19879</v>
      </c>
      <c r="N8326" t="s">
        <v>17804</v>
      </c>
      <c r="O8326" t="s">
        <v>40000</v>
      </c>
      <c r="P8326" t="s">
        <v>40594</v>
      </c>
      <c r="Q8326" t="s">
        <v>19879</v>
      </c>
    </row>
    <row r="8327" spans="12:17" x14ac:dyDescent="0.3">
      <c r="L8327">
        <v>8321</v>
      </c>
      <c r="M8327" t="s">
        <v>19881</v>
      </c>
      <c r="N8327" t="s">
        <v>17806</v>
      </c>
      <c r="O8327" t="s">
        <v>40002</v>
      </c>
      <c r="P8327" t="s">
        <v>40595</v>
      </c>
      <c r="Q8327" t="s">
        <v>19881</v>
      </c>
    </row>
    <row r="8328" spans="12:17" x14ac:dyDescent="0.3">
      <c r="L8328">
        <v>8322</v>
      </c>
      <c r="M8328" t="s">
        <v>19883</v>
      </c>
      <c r="N8328" t="s">
        <v>17808</v>
      </c>
      <c r="O8328" t="s">
        <v>19199</v>
      </c>
      <c r="P8328" t="s">
        <v>40596</v>
      </c>
      <c r="Q8328" t="s">
        <v>19883</v>
      </c>
    </row>
    <row r="8329" spans="12:17" x14ac:dyDescent="0.3">
      <c r="L8329">
        <v>8323</v>
      </c>
      <c r="M8329" t="s">
        <v>19885</v>
      </c>
      <c r="N8329" t="s">
        <v>17811</v>
      </c>
      <c r="O8329" t="s">
        <v>19202</v>
      </c>
      <c r="P8329" t="s">
        <v>40597</v>
      </c>
      <c r="Q8329" t="s">
        <v>19885</v>
      </c>
    </row>
    <row r="8330" spans="12:17" x14ac:dyDescent="0.3">
      <c r="L8330">
        <v>8324</v>
      </c>
      <c r="M8330" t="s">
        <v>19887</v>
      </c>
      <c r="N8330" t="s">
        <v>17814</v>
      </c>
      <c r="O8330" t="s">
        <v>19205</v>
      </c>
      <c r="P8330" t="s">
        <v>40598</v>
      </c>
      <c r="Q8330" t="s">
        <v>19887</v>
      </c>
    </row>
    <row r="8331" spans="12:17" x14ac:dyDescent="0.3">
      <c r="L8331">
        <v>8325</v>
      </c>
      <c r="M8331" t="s">
        <v>19889</v>
      </c>
      <c r="N8331" t="s">
        <v>17817</v>
      </c>
      <c r="O8331" t="s">
        <v>19208</v>
      </c>
      <c r="P8331" t="s">
        <v>40599</v>
      </c>
      <c r="Q8331" t="s">
        <v>19889</v>
      </c>
    </row>
    <row r="8332" spans="12:17" x14ac:dyDescent="0.3">
      <c r="L8332">
        <v>8326</v>
      </c>
      <c r="M8332" t="s">
        <v>19891</v>
      </c>
      <c r="N8332" t="s">
        <v>17820</v>
      </c>
      <c r="O8332" t="s">
        <v>19211</v>
      </c>
      <c r="P8332" t="s">
        <v>40600</v>
      </c>
      <c r="Q8332" t="s">
        <v>19891</v>
      </c>
    </row>
    <row r="8333" spans="12:17" x14ac:dyDescent="0.3">
      <c r="L8333">
        <v>8327</v>
      </c>
      <c r="M8333" t="s">
        <v>19893</v>
      </c>
      <c r="N8333" t="s">
        <v>17823</v>
      </c>
      <c r="O8333" t="s">
        <v>19214</v>
      </c>
      <c r="P8333" t="s">
        <v>40601</v>
      </c>
      <c r="Q8333" t="s">
        <v>19893</v>
      </c>
    </row>
    <row r="8334" spans="12:17" x14ac:dyDescent="0.3">
      <c r="L8334">
        <v>8328</v>
      </c>
      <c r="M8334" t="s">
        <v>19895</v>
      </c>
      <c r="N8334" t="s">
        <v>17826</v>
      </c>
      <c r="O8334" t="s">
        <v>19217</v>
      </c>
      <c r="P8334" t="s">
        <v>40602</v>
      </c>
      <c r="Q8334" t="s">
        <v>19895</v>
      </c>
    </row>
    <row r="8335" spans="12:17" x14ac:dyDescent="0.3">
      <c r="L8335">
        <v>8329</v>
      </c>
      <c r="M8335" t="s">
        <v>19897</v>
      </c>
      <c r="N8335" t="s">
        <v>17829</v>
      </c>
      <c r="O8335" t="s">
        <v>19220</v>
      </c>
      <c r="P8335" t="s">
        <v>40603</v>
      </c>
      <c r="Q8335" t="s">
        <v>19897</v>
      </c>
    </row>
    <row r="8336" spans="12:17" x14ac:dyDescent="0.3">
      <c r="L8336">
        <v>8330</v>
      </c>
      <c r="M8336" t="s">
        <v>19899</v>
      </c>
      <c r="N8336" t="s">
        <v>17832</v>
      </c>
      <c r="O8336" t="s">
        <v>19223</v>
      </c>
      <c r="P8336" t="s">
        <v>40604</v>
      </c>
      <c r="Q8336" t="s">
        <v>19899</v>
      </c>
    </row>
    <row r="8337" spans="12:17" x14ac:dyDescent="0.3">
      <c r="L8337">
        <v>8331</v>
      </c>
      <c r="M8337" t="s">
        <v>19901</v>
      </c>
      <c r="N8337" t="s">
        <v>17835</v>
      </c>
      <c r="O8337" t="s">
        <v>19226</v>
      </c>
      <c r="P8337" t="s">
        <v>40605</v>
      </c>
      <c r="Q8337" t="s">
        <v>19901</v>
      </c>
    </row>
    <row r="8338" spans="12:17" x14ac:dyDescent="0.3">
      <c r="L8338">
        <v>8332</v>
      </c>
      <c r="M8338" t="s">
        <v>19903</v>
      </c>
      <c r="N8338" t="s">
        <v>17838</v>
      </c>
      <c r="O8338" t="s">
        <v>19229</v>
      </c>
      <c r="P8338" t="s">
        <v>40606</v>
      </c>
      <c r="Q8338" t="s">
        <v>19903</v>
      </c>
    </row>
    <row r="8339" spans="12:17" x14ac:dyDescent="0.3">
      <c r="L8339">
        <v>8333</v>
      </c>
      <c r="M8339" t="s">
        <v>19905</v>
      </c>
      <c r="N8339" t="s">
        <v>17841</v>
      </c>
      <c r="O8339" t="s">
        <v>19232</v>
      </c>
      <c r="P8339" t="s">
        <v>40607</v>
      </c>
      <c r="Q8339" t="s">
        <v>19905</v>
      </c>
    </row>
    <row r="8340" spans="12:17" x14ac:dyDescent="0.3">
      <c r="L8340">
        <v>8334</v>
      </c>
      <c r="M8340" t="s">
        <v>19907</v>
      </c>
      <c r="N8340" t="s">
        <v>17844</v>
      </c>
      <c r="O8340" t="s">
        <v>19235</v>
      </c>
      <c r="P8340" t="s">
        <v>40608</v>
      </c>
      <c r="Q8340" t="s">
        <v>19907</v>
      </c>
    </row>
    <row r="8341" spans="12:17" x14ac:dyDescent="0.3">
      <c r="L8341">
        <v>8335</v>
      </c>
      <c r="M8341" t="s">
        <v>19909</v>
      </c>
      <c r="N8341" t="s">
        <v>17847</v>
      </c>
      <c r="O8341" t="s">
        <v>19238</v>
      </c>
      <c r="P8341" t="s">
        <v>40609</v>
      </c>
      <c r="Q8341" t="s">
        <v>19909</v>
      </c>
    </row>
    <row r="8342" spans="12:17" x14ac:dyDescent="0.3">
      <c r="L8342">
        <v>8336</v>
      </c>
      <c r="M8342" t="s">
        <v>19911</v>
      </c>
      <c r="N8342" t="s">
        <v>17850</v>
      </c>
      <c r="O8342" t="s">
        <v>19241</v>
      </c>
      <c r="P8342" t="s">
        <v>40610</v>
      </c>
      <c r="Q8342" t="s">
        <v>19911</v>
      </c>
    </row>
    <row r="8343" spans="12:17" x14ac:dyDescent="0.3">
      <c r="L8343">
        <v>8337</v>
      </c>
      <c r="M8343" t="s">
        <v>19913</v>
      </c>
      <c r="N8343" t="s">
        <v>17853</v>
      </c>
      <c r="O8343" t="s">
        <v>19244</v>
      </c>
      <c r="P8343" t="s">
        <v>40611</v>
      </c>
      <c r="Q8343" t="s">
        <v>19913</v>
      </c>
    </row>
    <row r="8344" spans="12:17" x14ac:dyDescent="0.3">
      <c r="L8344">
        <v>8338</v>
      </c>
      <c r="M8344" t="s">
        <v>19915</v>
      </c>
      <c r="N8344" t="s">
        <v>17856</v>
      </c>
      <c r="O8344" t="s">
        <v>19247</v>
      </c>
      <c r="P8344" t="s">
        <v>40612</v>
      </c>
      <c r="Q8344" t="s">
        <v>19915</v>
      </c>
    </row>
    <row r="8345" spans="12:17" x14ac:dyDescent="0.3">
      <c r="L8345">
        <v>8339</v>
      </c>
      <c r="M8345" t="s">
        <v>40613</v>
      </c>
      <c r="N8345" t="s">
        <v>17858</v>
      </c>
      <c r="O8345" t="s">
        <v>19249</v>
      </c>
      <c r="P8345" t="s">
        <v>40614</v>
      </c>
      <c r="Q8345" t="s">
        <v>40613</v>
      </c>
    </row>
    <row r="8346" spans="12:17" x14ac:dyDescent="0.3">
      <c r="L8346">
        <v>8340</v>
      </c>
      <c r="M8346" t="s">
        <v>19918</v>
      </c>
      <c r="N8346" t="s">
        <v>17861</v>
      </c>
      <c r="O8346" t="s">
        <v>19252</v>
      </c>
      <c r="P8346" t="s">
        <v>40615</v>
      </c>
      <c r="Q8346" t="s">
        <v>19918</v>
      </c>
    </row>
    <row r="8347" spans="12:17" x14ac:dyDescent="0.3">
      <c r="L8347">
        <v>8341</v>
      </c>
      <c r="M8347" t="s">
        <v>19920</v>
      </c>
      <c r="N8347" t="s">
        <v>17864</v>
      </c>
      <c r="O8347" t="s">
        <v>19255</v>
      </c>
      <c r="P8347" t="s">
        <v>40616</v>
      </c>
      <c r="Q8347" t="s">
        <v>19920</v>
      </c>
    </row>
    <row r="8348" spans="12:17" x14ac:dyDescent="0.3">
      <c r="L8348">
        <v>8342</v>
      </c>
      <c r="M8348" t="s">
        <v>19922</v>
      </c>
      <c r="N8348" t="s">
        <v>17867</v>
      </c>
      <c r="O8348" t="s">
        <v>19258</v>
      </c>
      <c r="P8348" t="s">
        <v>40617</v>
      </c>
      <c r="Q8348" t="s">
        <v>19922</v>
      </c>
    </row>
    <row r="8349" spans="12:17" x14ac:dyDescent="0.3">
      <c r="L8349">
        <v>8343</v>
      </c>
      <c r="M8349" t="s">
        <v>19924</v>
      </c>
      <c r="N8349" t="s">
        <v>17870</v>
      </c>
      <c r="O8349" t="s">
        <v>19261</v>
      </c>
      <c r="P8349" t="s">
        <v>40618</v>
      </c>
      <c r="Q8349" t="s">
        <v>19924</v>
      </c>
    </row>
    <row r="8350" spans="12:17" x14ac:dyDescent="0.3">
      <c r="L8350">
        <v>8344</v>
      </c>
      <c r="M8350" t="s">
        <v>19926</v>
      </c>
      <c r="N8350" t="s">
        <v>17873</v>
      </c>
      <c r="O8350" t="s">
        <v>19264</v>
      </c>
      <c r="P8350" t="s">
        <v>40619</v>
      </c>
      <c r="Q8350" t="s">
        <v>19926</v>
      </c>
    </row>
    <row r="8351" spans="12:17" x14ac:dyDescent="0.3">
      <c r="L8351">
        <v>8345</v>
      </c>
      <c r="M8351" t="s">
        <v>19859</v>
      </c>
      <c r="N8351" t="s">
        <v>17779</v>
      </c>
      <c r="O8351" t="s">
        <v>26415</v>
      </c>
      <c r="P8351" t="s">
        <v>40620</v>
      </c>
      <c r="Q8351" t="s">
        <v>19859</v>
      </c>
    </row>
    <row r="8352" spans="12:17" x14ac:dyDescent="0.3">
      <c r="L8352">
        <v>8346</v>
      </c>
      <c r="M8352" t="s">
        <v>19928</v>
      </c>
      <c r="N8352" t="s">
        <v>17876</v>
      </c>
      <c r="O8352" t="s">
        <v>19267</v>
      </c>
      <c r="P8352" t="s">
        <v>40621</v>
      </c>
      <c r="Q8352" t="s">
        <v>19928</v>
      </c>
    </row>
    <row r="8353" spans="12:17" x14ac:dyDescent="0.3">
      <c r="L8353">
        <v>8347</v>
      </c>
      <c r="M8353" t="s">
        <v>19930</v>
      </c>
      <c r="N8353" t="s">
        <v>17879</v>
      </c>
      <c r="O8353" t="s">
        <v>19270</v>
      </c>
      <c r="P8353" t="s">
        <v>40622</v>
      </c>
      <c r="Q8353" t="s">
        <v>19930</v>
      </c>
    </row>
    <row r="8354" spans="12:17" x14ac:dyDescent="0.3">
      <c r="L8354">
        <v>8348</v>
      </c>
      <c r="M8354" t="s">
        <v>19932</v>
      </c>
      <c r="N8354" t="s">
        <v>17882</v>
      </c>
      <c r="O8354" t="s">
        <v>19273</v>
      </c>
      <c r="P8354" t="s">
        <v>40623</v>
      </c>
      <c r="Q8354" t="s">
        <v>19932</v>
      </c>
    </row>
    <row r="8355" spans="12:17" x14ac:dyDescent="0.3">
      <c r="L8355">
        <v>8349</v>
      </c>
      <c r="M8355" t="s">
        <v>19934</v>
      </c>
      <c r="N8355" t="s">
        <v>17885</v>
      </c>
      <c r="O8355" t="s">
        <v>19276</v>
      </c>
      <c r="P8355" t="s">
        <v>40624</v>
      </c>
      <c r="Q8355" t="s">
        <v>19934</v>
      </c>
    </row>
    <row r="8356" spans="12:17" x14ac:dyDescent="0.3">
      <c r="L8356">
        <v>8350</v>
      </c>
      <c r="M8356" t="s">
        <v>19936</v>
      </c>
      <c r="N8356" t="s">
        <v>17888</v>
      </c>
      <c r="O8356" t="s">
        <v>19279</v>
      </c>
      <c r="P8356" t="s">
        <v>40625</v>
      </c>
      <c r="Q8356" t="s">
        <v>19936</v>
      </c>
    </row>
    <row r="8357" spans="12:17" x14ac:dyDescent="0.3">
      <c r="L8357">
        <v>8351</v>
      </c>
      <c r="M8357" t="s">
        <v>19938</v>
      </c>
      <c r="N8357" t="s">
        <v>17891</v>
      </c>
      <c r="O8357" t="s">
        <v>19282</v>
      </c>
      <c r="P8357" t="s">
        <v>40626</v>
      </c>
      <c r="Q8357" t="s">
        <v>19938</v>
      </c>
    </row>
    <row r="8358" spans="12:17" x14ac:dyDescent="0.3">
      <c r="L8358">
        <v>8352</v>
      </c>
      <c r="M8358" t="s">
        <v>19940</v>
      </c>
      <c r="N8358" t="s">
        <v>17894</v>
      </c>
      <c r="O8358" t="s">
        <v>19285</v>
      </c>
      <c r="P8358" t="s">
        <v>40627</v>
      </c>
      <c r="Q8358" t="s">
        <v>19940</v>
      </c>
    </row>
    <row r="8359" spans="12:17" x14ac:dyDescent="0.3">
      <c r="L8359">
        <v>8353</v>
      </c>
      <c r="M8359" t="s">
        <v>19942</v>
      </c>
      <c r="N8359" t="s">
        <v>17897</v>
      </c>
      <c r="O8359" t="s">
        <v>19288</v>
      </c>
      <c r="P8359" t="s">
        <v>40628</v>
      </c>
      <c r="Q8359" t="s">
        <v>19942</v>
      </c>
    </row>
    <row r="8360" spans="12:17" x14ac:dyDescent="0.3">
      <c r="L8360">
        <v>8354</v>
      </c>
      <c r="M8360" t="s">
        <v>19944</v>
      </c>
      <c r="N8360" t="s">
        <v>17900</v>
      </c>
      <c r="O8360" t="s">
        <v>19291</v>
      </c>
      <c r="P8360" t="s">
        <v>40629</v>
      </c>
      <c r="Q8360" t="s">
        <v>19944</v>
      </c>
    </row>
    <row r="8361" spans="12:17" x14ac:dyDescent="0.3">
      <c r="L8361">
        <v>8355</v>
      </c>
      <c r="M8361" t="s">
        <v>19946</v>
      </c>
      <c r="N8361" t="s">
        <v>17903</v>
      </c>
      <c r="O8361" t="s">
        <v>19294</v>
      </c>
      <c r="P8361" t="s">
        <v>40630</v>
      </c>
      <c r="Q8361" t="s">
        <v>19946</v>
      </c>
    </row>
    <row r="8362" spans="12:17" x14ac:dyDescent="0.3">
      <c r="L8362">
        <v>8356</v>
      </c>
      <c r="M8362" t="s">
        <v>19948</v>
      </c>
      <c r="N8362" t="s">
        <v>17906</v>
      </c>
      <c r="O8362" t="s">
        <v>19297</v>
      </c>
      <c r="P8362" t="s">
        <v>40631</v>
      </c>
      <c r="Q8362" t="s">
        <v>19948</v>
      </c>
    </row>
    <row r="8363" spans="12:17" x14ac:dyDescent="0.3">
      <c r="L8363">
        <v>8357</v>
      </c>
      <c r="M8363" t="s">
        <v>19950</v>
      </c>
      <c r="N8363" t="s">
        <v>17909</v>
      </c>
      <c r="O8363" t="s">
        <v>19300</v>
      </c>
      <c r="P8363" t="s">
        <v>40632</v>
      </c>
      <c r="Q8363" t="s">
        <v>19950</v>
      </c>
    </row>
    <row r="8364" spans="12:17" x14ac:dyDescent="0.3">
      <c r="L8364">
        <v>8358</v>
      </c>
      <c r="M8364" t="s">
        <v>19952</v>
      </c>
      <c r="N8364" t="s">
        <v>17912</v>
      </c>
      <c r="O8364" t="s">
        <v>19303</v>
      </c>
      <c r="P8364" t="s">
        <v>40633</v>
      </c>
      <c r="Q8364" t="s">
        <v>19952</v>
      </c>
    </row>
    <row r="8365" spans="12:17" x14ac:dyDescent="0.3">
      <c r="L8365">
        <v>8359</v>
      </c>
      <c r="M8365" t="s">
        <v>19954</v>
      </c>
      <c r="N8365" t="s">
        <v>17915</v>
      </c>
      <c r="O8365" t="s">
        <v>19306</v>
      </c>
      <c r="P8365" t="s">
        <v>40634</v>
      </c>
      <c r="Q8365" t="s">
        <v>19954</v>
      </c>
    </row>
    <row r="8366" spans="12:17" x14ac:dyDescent="0.3">
      <c r="L8366">
        <v>8360</v>
      </c>
      <c r="M8366" t="s">
        <v>19956</v>
      </c>
      <c r="N8366" t="s">
        <v>17918</v>
      </c>
      <c r="O8366" t="s">
        <v>19309</v>
      </c>
      <c r="P8366" t="s">
        <v>40635</v>
      </c>
      <c r="Q8366" t="s">
        <v>19956</v>
      </c>
    </row>
    <row r="8367" spans="12:17" x14ac:dyDescent="0.3">
      <c r="L8367">
        <v>8361</v>
      </c>
      <c r="M8367" t="s">
        <v>19958</v>
      </c>
      <c r="N8367" t="s">
        <v>17921</v>
      </c>
      <c r="O8367" t="s">
        <v>19312</v>
      </c>
      <c r="P8367" t="s">
        <v>40636</v>
      </c>
      <c r="Q8367" t="s">
        <v>19958</v>
      </c>
    </row>
    <row r="8368" spans="12:17" x14ac:dyDescent="0.3">
      <c r="L8368">
        <v>8362</v>
      </c>
      <c r="M8368" t="s">
        <v>19960</v>
      </c>
      <c r="N8368" t="s">
        <v>17924</v>
      </c>
      <c r="O8368" t="s">
        <v>19315</v>
      </c>
      <c r="P8368" t="s">
        <v>40637</v>
      </c>
      <c r="Q8368" t="s">
        <v>19960</v>
      </c>
    </row>
    <row r="8369" spans="12:17" x14ac:dyDescent="0.3">
      <c r="L8369">
        <v>8363</v>
      </c>
      <c r="M8369" t="s">
        <v>19962</v>
      </c>
      <c r="N8369" t="s">
        <v>17927</v>
      </c>
      <c r="O8369" t="s">
        <v>19318</v>
      </c>
      <c r="P8369" t="s">
        <v>40638</v>
      </c>
      <c r="Q8369" t="s">
        <v>19962</v>
      </c>
    </row>
    <row r="8370" spans="12:17" x14ac:dyDescent="0.3">
      <c r="L8370">
        <v>8364</v>
      </c>
      <c r="M8370" t="s">
        <v>19964</v>
      </c>
      <c r="N8370" t="s">
        <v>17930</v>
      </c>
      <c r="O8370" t="s">
        <v>19321</v>
      </c>
      <c r="P8370" t="s">
        <v>40639</v>
      </c>
      <c r="Q8370" t="s">
        <v>19964</v>
      </c>
    </row>
    <row r="8371" spans="12:17" x14ac:dyDescent="0.3">
      <c r="L8371">
        <v>8365</v>
      </c>
      <c r="M8371" t="s">
        <v>19966</v>
      </c>
      <c r="N8371" t="s">
        <v>17933</v>
      </c>
      <c r="O8371" t="s">
        <v>19324</v>
      </c>
      <c r="P8371" t="s">
        <v>40640</v>
      </c>
      <c r="Q8371" t="s">
        <v>19966</v>
      </c>
    </row>
    <row r="8372" spans="12:17" x14ac:dyDescent="0.3">
      <c r="L8372">
        <v>8366</v>
      </c>
      <c r="M8372" t="s">
        <v>19968</v>
      </c>
      <c r="N8372" t="s">
        <v>17936</v>
      </c>
      <c r="O8372" t="s">
        <v>19327</v>
      </c>
      <c r="P8372" t="s">
        <v>40641</v>
      </c>
      <c r="Q8372" t="s">
        <v>19968</v>
      </c>
    </row>
    <row r="8373" spans="12:17" x14ac:dyDescent="0.3">
      <c r="L8373">
        <v>8367</v>
      </c>
      <c r="M8373" t="s">
        <v>19970</v>
      </c>
      <c r="N8373" t="s">
        <v>17939</v>
      </c>
      <c r="O8373" t="s">
        <v>19330</v>
      </c>
      <c r="P8373" t="s">
        <v>40642</v>
      </c>
      <c r="Q8373" t="s">
        <v>19970</v>
      </c>
    </row>
    <row r="8374" spans="12:17" x14ac:dyDescent="0.3">
      <c r="L8374">
        <v>8368</v>
      </c>
      <c r="M8374" t="s">
        <v>19972</v>
      </c>
      <c r="N8374" t="s">
        <v>971</v>
      </c>
      <c r="O8374" t="s">
        <v>19333</v>
      </c>
      <c r="P8374" t="s">
        <v>40643</v>
      </c>
      <c r="Q8374" t="s">
        <v>19972</v>
      </c>
    </row>
    <row r="8375" spans="12:17" x14ac:dyDescent="0.3">
      <c r="L8375">
        <v>8369</v>
      </c>
      <c r="M8375" t="s">
        <v>19974</v>
      </c>
      <c r="N8375" t="s">
        <v>1044</v>
      </c>
      <c r="O8375" t="s">
        <v>19336</v>
      </c>
      <c r="P8375" t="s">
        <v>40644</v>
      </c>
      <c r="Q8375" t="s">
        <v>19974</v>
      </c>
    </row>
    <row r="8376" spans="12:17" x14ac:dyDescent="0.3">
      <c r="L8376">
        <v>8370</v>
      </c>
      <c r="M8376" t="s">
        <v>19976</v>
      </c>
      <c r="N8376" t="s">
        <v>106</v>
      </c>
      <c r="O8376" t="s">
        <v>19339</v>
      </c>
      <c r="P8376" t="s">
        <v>40645</v>
      </c>
      <c r="Q8376" t="s">
        <v>19976</v>
      </c>
    </row>
    <row r="8377" spans="12:17" x14ac:dyDescent="0.3">
      <c r="L8377">
        <v>8371</v>
      </c>
      <c r="M8377" t="s">
        <v>27305</v>
      </c>
      <c r="N8377" t="s">
        <v>17947</v>
      </c>
      <c r="O8377" t="s">
        <v>19341</v>
      </c>
      <c r="P8377" t="s">
        <v>40646</v>
      </c>
      <c r="Q8377" t="s">
        <v>27305</v>
      </c>
    </row>
    <row r="8378" spans="12:17" x14ac:dyDescent="0.3">
      <c r="L8378">
        <v>8372</v>
      </c>
      <c r="M8378" t="s">
        <v>27306</v>
      </c>
      <c r="N8378" t="s">
        <v>17949</v>
      </c>
      <c r="O8378" t="s">
        <v>19343</v>
      </c>
      <c r="P8378" t="s">
        <v>40647</v>
      </c>
      <c r="Q8378" t="s">
        <v>27306</v>
      </c>
    </row>
    <row r="8379" spans="12:17" x14ac:dyDescent="0.3">
      <c r="L8379">
        <v>8373</v>
      </c>
      <c r="M8379" t="s">
        <v>27307</v>
      </c>
      <c r="N8379" t="s">
        <v>17951</v>
      </c>
      <c r="O8379" t="s">
        <v>19345</v>
      </c>
      <c r="P8379" t="s">
        <v>40648</v>
      </c>
      <c r="Q8379" t="s">
        <v>27307</v>
      </c>
    </row>
    <row r="8380" spans="12:17" x14ac:dyDescent="0.3">
      <c r="L8380">
        <v>8374</v>
      </c>
      <c r="M8380" t="s">
        <v>19981</v>
      </c>
      <c r="N8380" t="s">
        <v>17954</v>
      </c>
      <c r="O8380" t="s">
        <v>19348</v>
      </c>
      <c r="P8380" t="s">
        <v>40649</v>
      </c>
      <c r="Q8380" t="s">
        <v>19981</v>
      </c>
    </row>
    <row r="8381" spans="12:17" x14ac:dyDescent="0.3">
      <c r="L8381">
        <v>8375</v>
      </c>
      <c r="M8381" t="s">
        <v>19983</v>
      </c>
      <c r="N8381" t="s">
        <v>17957</v>
      </c>
      <c r="O8381" t="s">
        <v>19351</v>
      </c>
      <c r="P8381" t="s">
        <v>40650</v>
      </c>
      <c r="Q8381" t="s">
        <v>19983</v>
      </c>
    </row>
    <row r="8382" spans="12:17" x14ac:dyDescent="0.3">
      <c r="L8382">
        <v>8376</v>
      </c>
      <c r="M8382" t="s">
        <v>19985</v>
      </c>
      <c r="N8382" t="s">
        <v>393</v>
      </c>
      <c r="O8382" t="s">
        <v>19354</v>
      </c>
      <c r="P8382" t="s">
        <v>40651</v>
      </c>
      <c r="Q8382" t="s">
        <v>19985</v>
      </c>
    </row>
    <row r="8383" spans="12:17" x14ac:dyDescent="0.3">
      <c r="L8383">
        <v>8377</v>
      </c>
      <c r="M8383" t="s">
        <v>19987</v>
      </c>
      <c r="N8383" t="s">
        <v>17962</v>
      </c>
      <c r="O8383" t="s">
        <v>19357</v>
      </c>
      <c r="P8383" t="s">
        <v>40652</v>
      </c>
      <c r="Q8383" t="s">
        <v>19987</v>
      </c>
    </row>
    <row r="8384" spans="12:17" x14ac:dyDescent="0.3">
      <c r="L8384">
        <v>8378</v>
      </c>
      <c r="M8384" t="s">
        <v>19989</v>
      </c>
      <c r="N8384" t="s">
        <v>17965</v>
      </c>
      <c r="O8384" t="s">
        <v>19360</v>
      </c>
      <c r="P8384" t="s">
        <v>40653</v>
      </c>
      <c r="Q8384" t="s">
        <v>19989</v>
      </c>
    </row>
    <row r="8385" spans="12:17" x14ac:dyDescent="0.3">
      <c r="L8385">
        <v>8379</v>
      </c>
      <c r="M8385" t="s">
        <v>19991</v>
      </c>
      <c r="N8385" t="s">
        <v>17968</v>
      </c>
      <c r="O8385" t="s">
        <v>19363</v>
      </c>
      <c r="P8385" t="s">
        <v>40654</v>
      </c>
      <c r="Q8385" t="s">
        <v>19991</v>
      </c>
    </row>
    <row r="8386" spans="12:17" x14ac:dyDescent="0.3">
      <c r="L8386">
        <v>8380</v>
      </c>
      <c r="M8386" t="s">
        <v>19993</v>
      </c>
      <c r="N8386" t="s">
        <v>17971</v>
      </c>
      <c r="O8386" t="s">
        <v>19366</v>
      </c>
      <c r="P8386" t="s">
        <v>40655</v>
      </c>
      <c r="Q8386" t="s">
        <v>19993</v>
      </c>
    </row>
    <row r="8387" spans="12:17" x14ac:dyDescent="0.3">
      <c r="L8387">
        <v>8381</v>
      </c>
      <c r="M8387" t="s">
        <v>19995</v>
      </c>
      <c r="N8387" t="s">
        <v>17965</v>
      </c>
      <c r="O8387" t="s">
        <v>19368</v>
      </c>
      <c r="P8387" t="s">
        <v>40656</v>
      </c>
      <c r="Q8387" t="s">
        <v>19995</v>
      </c>
    </row>
    <row r="8388" spans="12:17" x14ac:dyDescent="0.3">
      <c r="L8388">
        <v>8382</v>
      </c>
      <c r="M8388" t="s">
        <v>19996</v>
      </c>
      <c r="N8388" t="s">
        <v>17968</v>
      </c>
      <c r="O8388" t="s">
        <v>19370</v>
      </c>
      <c r="P8388" t="s">
        <v>40657</v>
      </c>
      <c r="Q8388" t="s">
        <v>19996</v>
      </c>
    </row>
    <row r="8389" spans="12:17" x14ac:dyDescent="0.3">
      <c r="L8389">
        <v>8383</v>
      </c>
      <c r="M8389" t="s">
        <v>19997</v>
      </c>
      <c r="N8389" t="s">
        <v>17978</v>
      </c>
      <c r="O8389" t="s">
        <v>19373</v>
      </c>
      <c r="P8389" t="s">
        <v>40658</v>
      </c>
      <c r="Q8389" t="s">
        <v>19997</v>
      </c>
    </row>
    <row r="8390" spans="12:17" x14ac:dyDescent="0.3">
      <c r="L8390">
        <v>8384</v>
      </c>
      <c r="M8390" t="s">
        <v>19999</v>
      </c>
      <c r="N8390" t="s">
        <v>17761</v>
      </c>
      <c r="O8390" t="s">
        <v>39975</v>
      </c>
      <c r="P8390" t="s">
        <v>40659</v>
      </c>
      <c r="Q8390" t="s">
        <v>19999</v>
      </c>
    </row>
    <row r="8391" spans="12:17" x14ac:dyDescent="0.3">
      <c r="L8391">
        <v>8385</v>
      </c>
      <c r="M8391" t="s">
        <v>20000</v>
      </c>
      <c r="N8391" t="s">
        <v>17763</v>
      </c>
      <c r="O8391" t="s">
        <v>19153</v>
      </c>
      <c r="P8391" t="s">
        <v>40660</v>
      </c>
      <c r="Q8391" t="s">
        <v>20000</v>
      </c>
    </row>
    <row r="8392" spans="12:17" x14ac:dyDescent="0.3">
      <c r="L8392">
        <v>8386</v>
      </c>
      <c r="M8392" t="s">
        <v>20001</v>
      </c>
      <c r="N8392" t="s">
        <v>17766</v>
      </c>
      <c r="O8392" t="s">
        <v>19156</v>
      </c>
      <c r="P8392" t="s">
        <v>40661</v>
      </c>
      <c r="Q8392" t="s">
        <v>20001</v>
      </c>
    </row>
    <row r="8393" spans="12:17" x14ac:dyDescent="0.3">
      <c r="L8393">
        <v>8387</v>
      </c>
      <c r="M8393" t="s">
        <v>20002</v>
      </c>
      <c r="N8393" t="s">
        <v>17769</v>
      </c>
      <c r="O8393" t="s">
        <v>19159</v>
      </c>
      <c r="P8393" t="s">
        <v>40662</v>
      </c>
      <c r="Q8393" t="s">
        <v>20002</v>
      </c>
    </row>
    <row r="8394" spans="12:17" x14ac:dyDescent="0.3">
      <c r="L8394">
        <v>8388</v>
      </c>
      <c r="M8394" t="s">
        <v>20003</v>
      </c>
      <c r="N8394" t="s">
        <v>17772</v>
      </c>
      <c r="O8394" t="s">
        <v>19162</v>
      </c>
      <c r="P8394" t="s">
        <v>40663</v>
      </c>
      <c r="Q8394" t="s">
        <v>20003</v>
      </c>
    </row>
    <row r="8395" spans="12:17" x14ac:dyDescent="0.3">
      <c r="L8395">
        <v>8389</v>
      </c>
      <c r="M8395" t="s">
        <v>20004</v>
      </c>
      <c r="N8395" t="s">
        <v>17775</v>
      </c>
      <c r="O8395" t="s">
        <v>19165</v>
      </c>
      <c r="P8395" t="s">
        <v>40664</v>
      </c>
      <c r="Q8395" t="s">
        <v>20004</v>
      </c>
    </row>
    <row r="8396" spans="12:17" x14ac:dyDescent="0.3">
      <c r="L8396">
        <v>8390</v>
      </c>
      <c r="M8396" t="s">
        <v>20005</v>
      </c>
      <c r="N8396" t="s">
        <v>40577</v>
      </c>
      <c r="O8396" t="s">
        <v>39983</v>
      </c>
      <c r="P8396" t="s">
        <v>40665</v>
      </c>
      <c r="Q8396" t="s">
        <v>20005</v>
      </c>
    </row>
    <row r="8397" spans="12:17" x14ac:dyDescent="0.3">
      <c r="L8397">
        <v>8391</v>
      </c>
      <c r="M8397" t="s">
        <v>20007</v>
      </c>
      <c r="N8397" t="s">
        <v>17781</v>
      </c>
      <c r="O8397" t="s">
        <v>26409</v>
      </c>
      <c r="P8397" t="s">
        <v>40666</v>
      </c>
      <c r="Q8397" t="s">
        <v>20007</v>
      </c>
    </row>
    <row r="8398" spans="12:17" x14ac:dyDescent="0.3">
      <c r="L8398">
        <v>8392</v>
      </c>
      <c r="M8398" t="s">
        <v>20008</v>
      </c>
      <c r="N8398" t="s">
        <v>17783</v>
      </c>
      <c r="O8398" t="s">
        <v>26410</v>
      </c>
      <c r="P8398" t="s">
        <v>40667</v>
      </c>
      <c r="Q8398" t="s">
        <v>20008</v>
      </c>
    </row>
    <row r="8399" spans="12:17" x14ac:dyDescent="0.3">
      <c r="L8399">
        <v>8393</v>
      </c>
      <c r="M8399" t="s">
        <v>20009</v>
      </c>
      <c r="N8399" t="s">
        <v>17785</v>
      </c>
      <c r="O8399" t="s">
        <v>26411</v>
      </c>
      <c r="P8399" t="s">
        <v>40668</v>
      </c>
      <c r="Q8399" t="s">
        <v>20009</v>
      </c>
    </row>
    <row r="8400" spans="12:17" x14ac:dyDescent="0.3">
      <c r="L8400">
        <v>8394</v>
      </c>
      <c r="M8400" t="s">
        <v>20010</v>
      </c>
      <c r="N8400" t="s">
        <v>17787</v>
      </c>
      <c r="O8400" t="s">
        <v>26412</v>
      </c>
      <c r="P8400" t="s">
        <v>40669</v>
      </c>
      <c r="Q8400" t="s">
        <v>20010</v>
      </c>
    </row>
    <row r="8401" spans="12:17" x14ac:dyDescent="0.3">
      <c r="L8401">
        <v>8395</v>
      </c>
      <c r="M8401" t="s">
        <v>20011</v>
      </c>
      <c r="N8401" t="s">
        <v>17789</v>
      </c>
      <c r="O8401" t="s">
        <v>26413</v>
      </c>
      <c r="P8401" t="s">
        <v>40670</v>
      </c>
      <c r="Q8401" t="s">
        <v>20011</v>
      </c>
    </row>
    <row r="8402" spans="12:17" x14ac:dyDescent="0.3">
      <c r="L8402">
        <v>8396</v>
      </c>
      <c r="M8402" t="s">
        <v>20012</v>
      </c>
      <c r="N8402" t="s">
        <v>26371</v>
      </c>
      <c r="O8402" t="s">
        <v>19180</v>
      </c>
      <c r="P8402" t="s">
        <v>40671</v>
      </c>
      <c r="Q8402" t="s">
        <v>20012</v>
      </c>
    </row>
    <row r="8403" spans="12:17" x14ac:dyDescent="0.3">
      <c r="L8403">
        <v>8397</v>
      </c>
      <c r="M8403" t="s">
        <v>20013</v>
      </c>
      <c r="N8403" t="s">
        <v>26372</v>
      </c>
      <c r="O8403" t="s">
        <v>19182</v>
      </c>
      <c r="P8403" t="s">
        <v>40672</v>
      </c>
      <c r="Q8403" t="s">
        <v>20013</v>
      </c>
    </row>
    <row r="8404" spans="12:17" x14ac:dyDescent="0.3">
      <c r="L8404">
        <v>8398</v>
      </c>
      <c r="M8404" t="s">
        <v>20014</v>
      </c>
      <c r="N8404" t="s">
        <v>549</v>
      </c>
      <c r="O8404" t="s">
        <v>19184</v>
      </c>
      <c r="P8404" t="s">
        <v>40673</v>
      </c>
      <c r="Q8404" t="s">
        <v>20014</v>
      </c>
    </row>
    <row r="8405" spans="12:17" x14ac:dyDescent="0.3">
      <c r="L8405">
        <v>8399</v>
      </c>
      <c r="M8405" t="s">
        <v>20015</v>
      </c>
      <c r="N8405" t="s">
        <v>17797</v>
      </c>
      <c r="O8405" t="s">
        <v>19187</v>
      </c>
      <c r="P8405" t="s">
        <v>40674</v>
      </c>
      <c r="Q8405" t="s">
        <v>20015</v>
      </c>
    </row>
    <row r="8406" spans="12:17" x14ac:dyDescent="0.3">
      <c r="L8406">
        <v>8400</v>
      </c>
      <c r="M8406" t="s">
        <v>20016</v>
      </c>
      <c r="N8406" t="s">
        <v>40588</v>
      </c>
      <c r="O8406" t="s">
        <v>19189</v>
      </c>
      <c r="P8406" t="s">
        <v>40675</v>
      </c>
      <c r="Q8406" t="s">
        <v>20016</v>
      </c>
    </row>
    <row r="8407" spans="12:17" x14ac:dyDescent="0.3">
      <c r="L8407">
        <v>8401</v>
      </c>
      <c r="M8407" t="s">
        <v>40676</v>
      </c>
      <c r="N8407" t="s">
        <v>40591</v>
      </c>
      <c r="O8407" t="s">
        <v>39997</v>
      </c>
      <c r="P8407" t="s">
        <v>40677</v>
      </c>
      <c r="Q8407" t="s">
        <v>40676</v>
      </c>
    </row>
    <row r="8408" spans="12:17" x14ac:dyDescent="0.3">
      <c r="L8408">
        <v>8402</v>
      </c>
      <c r="M8408" t="s">
        <v>20017</v>
      </c>
      <c r="N8408" t="s">
        <v>1047</v>
      </c>
      <c r="O8408" t="s">
        <v>19192</v>
      </c>
      <c r="P8408" t="s">
        <v>40678</v>
      </c>
      <c r="Q8408" t="s">
        <v>20017</v>
      </c>
    </row>
    <row r="8409" spans="12:17" x14ac:dyDescent="0.3">
      <c r="L8409">
        <v>8403</v>
      </c>
      <c r="M8409" t="s">
        <v>20018</v>
      </c>
      <c r="N8409" t="s">
        <v>17804</v>
      </c>
      <c r="O8409" t="s">
        <v>40000</v>
      </c>
      <c r="P8409" t="s">
        <v>40679</v>
      </c>
      <c r="Q8409" t="s">
        <v>20018</v>
      </c>
    </row>
    <row r="8410" spans="12:17" x14ac:dyDescent="0.3">
      <c r="L8410">
        <v>8404</v>
      </c>
      <c r="M8410" t="s">
        <v>20019</v>
      </c>
      <c r="N8410" t="s">
        <v>17806</v>
      </c>
      <c r="O8410" t="s">
        <v>40002</v>
      </c>
      <c r="P8410" t="s">
        <v>40680</v>
      </c>
      <c r="Q8410" t="s">
        <v>20019</v>
      </c>
    </row>
    <row r="8411" spans="12:17" x14ac:dyDescent="0.3">
      <c r="L8411">
        <v>8405</v>
      </c>
      <c r="M8411" t="s">
        <v>20020</v>
      </c>
      <c r="N8411" t="s">
        <v>17808</v>
      </c>
      <c r="O8411" t="s">
        <v>19199</v>
      </c>
      <c r="P8411" t="s">
        <v>40681</v>
      </c>
      <c r="Q8411" t="s">
        <v>20020</v>
      </c>
    </row>
    <row r="8412" spans="12:17" x14ac:dyDescent="0.3">
      <c r="L8412">
        <v>8406</v>
      </c>
      <c r="M8412" t="s">
        <v>20021</v>
      </c>
      <c r="N8412" t="s">
        <v>17811</v>
      </c>
      <c r="O8412" t="s">
        <v>19202</v>
      </c>
      <c r="P8412" t="s">
        <v>40682</v>
      </c>
      <c r="Q8412" t="s">
        <v>20021</v>
      </c>
    </row>
    <row r="8413" spans="12:17" x14ac:dyDescent="0.3">
      <c r="L8413">
        <v>8407</v>
      </c>
      <c r="M8413" t="s">
        <v>20022</v>
      </c>
      <c r="N8413" t="s">
        <v>17814</v>
      </c>
      <c r="O8413" t="s">
        <v>19205</v>
      </c>
      <c r="P8413" t="s">
        <v>40683</v>
      </c>
      <c r="Q8413" t="s">
        <v>20022</v>
      </c>
    </row>
    <row r="8414" spans="12:17" x14ac:dyDescent="0.3">
      <c r="L8414">
        <v>8408</v>
      </c>
      <c r="M8414" t="s">
        <v>20023</v>
      </c>
      <c r="N8414" t="s">
        <v>17817</v>
      </c>
      <c r="O8414" t="s">
        <v>19208</v>
      </c>
      <c r="P8414" t="s">
        <v>40684</v>
      </c>
      <c r="Q8414" t="s">
        <v>20023</v>
      </c>
    </row>
    <row r="8415" spans="12:17" x14ac:dyDescent="0.3">
      <c r="L8415">
        <v>8409</v>
      </c>
      <c r="M8415" t="s">
        <v>20024</v>
      </c>
      <c r="N8415" t="s">
        <v>17820</v>
      </c>
      <c r="O8415" t="s">
        <v>19211</v>
      </c>
      <c r="P8415" t="s">
        <v>40685</v>
      </c>
      <c r="Q8415" t="s">
        <v>20024</v>
      </c>
    </row>
    <row r="8416" spans="12:17" x14ac:dyDescent="0.3">
      <c r="L8416">
        <v>8410</v>
      </c>
      <c r="M8416" t="s">
        <v>20025</v>
      </c>
      <c r="N8416" t="s">
        <v>17823</v>
      </c>
      <c r="O8416" t="s">
        <v>19214</v>
      </c>
      <c r="P8416" t="s">
        <v>40686</v>
      </c>
      <c r="Q8416" t="s">
        <v>20025</v>
      </c>
    </row>
    <row r="8417" spans="12:17" x14ac:dyDescent="0.3">
      <c r="L8417">
        <v>8411</v>
      </c>
      <c r="M8417" t="s">
        <v>20026</v>
      </c>
      <c r="N8417" t="s">
        <v>17826</v>
      </c>
      <c r="O8417" t="s">
        <v>19217</v>
      </c>
      <c r="P8417" t="s">
        <v>40687</v>
      </c>
      <c r="Q8417" t="s">
        <v>20026</v>
      </c>
    </row>
    <row r="8418" spans="12:17" x14ac:dyDescent="0.3">
      <c r="L8418">
        <v>8412</v>
      </c>
      <c r="M8418" t="s">
        <v>20027</v>
      </c>
      <c r="N8418" t="s">
        <v>17829</v>
      </c>
      <c r="O8418" t="s">
        <v>19220</v>
      </c>
      <c r="P8418" t="s">
        <v>40688</v>
      </c>
      <c r="Q8418" t="s">
        <v>20027</v>
      </c>
    </row>
    <row r="8419" spans="12:17" x14ac:dyDescent="0.3">
      <c r="L8419">
        <v>8413</v>
      </c>
      <c r="M8419" t="s">
        <v>20028</v>
      </c>
      <c r="N8419" t="s">
        <v>17832</v>
      </c>
      <c r="O8419" t="s">
        <v>19223</v>
      </c>
      <c r="P8419" t="s">
        <v>40689</v>
      </c>
      <c r="Q8419" t="s">
        <v>20028</v>
      </c>
    </row>
    <row r="8420" spans="12:17" x14ac:dyDescent="0.3">
      <c r="L8420">
        <v>8414</v>
      </c>
      <c r="M8420" t="s">
        <v>20029</v>
      </c>
      <c r="N8420" t="s">
        <v>17835</v>
      </c>
      <c r="O8420" t="s">
        <v>19226</v>
      </c>
      <c r="P8420" t="s">
        <v>40690</v>
      </c>
      <c r="Q8420" t="s">
        <v>20029</v>
      </c>
    </row>
    <row r="8421" spans="12:17" x14ac:dyDescent="0.3">
      <c r="L8421">
        <v>8415</v>
      </c>
      <c r="M8421" t="s">
        <v>20030</v>
      </c>
      <c r="N8421" t="s">
        <v>17838</v>
      </c>
      <c r="O8421" t="s">
        <v>19229</v>
      </c>
      <c r="P8421" t="s">
        <v>40691</v>
      </c>
      <c r="Q8421" t="s">
        <v>20030</v>
      </c>
    </row>
    <row r="8422" spans="12:17" x14ac:dyDescent="0.3">
      <c r="L8422">
        <v>8416</v>
      </c>
      <c r="M8422" t="s">
        <v>20031</v>
      </c>
      <c r="N8422" t="s">
        <v>17841</v>
      </c>
      <c r="O8422" t="s">
        <v>19232</v>
      </c>
      <c r="P8422" t="s">
        <v>40692</v>
      </c>
      <c r="Q8422" t="s">
        <v>20031</v>
      </c>
    </row>
    <row r="8423" spans="12:17" x14ac:dyDescent="0.3">
      <c r="L8423">
        <v>8417</v>
      </c>
      <c r="M8423" t="s">
        <v>20032</v>
      </c>
      <c r="N8423" t="s">
        <v>17844</v>
      </c>
      <c r="O8423" t="s">
        <v>19235</v>
      </c>
      <c r="P8423" t="s">
        <v>40693</v>
      </c>
      <c r="Q8423" t="s">
        <v>20032</v>
      </c>
    </row>
    <row r="8424" spans="12:17" x14ac:dyDescent="0.3">
      <c r="L8424">
        <v>8418</v>
      </c>
      <c r="M8424" t="s">
        <v>20033</v>
      </c>
      <c r="N8424" t="s">
        <v>17847</v>
      </c>
      <c r="O8424" t="s">
        <v>19238</v>
      </c>
      <c r="P8424" t="s">
        <v>40694</v>
      </c>
      <c r="Q8424" t="s">
        <v>20033</v>
      </c>
    </row>
    <row r="8425" spans="12:17" x14ac:dyDescent="0.3">
      <c r="L8425">
        <v>8419</v>
      </c>
      <c r="M8425" t="s">
        <v>20034</v>
      </c>
      <c r="N8425" t="s">
        <v>17850</v>
      </c>
      <c r="O8425" t="s">
        <v>19241</v>
      </c>
      <c r="P8425" t="s">
        <v>40695</v>
      </c>
      <c r="Q8425" t="s">
        <v>20034</v>
      </c>
    </row>
    <row r="8426" spans="12:17" x14ac:dyDescent="0.3">
      <c r="L8426">
        <v>8420</v>
      </c>
      <c r="M8426" t="s">
        <v>20035</v>
      </c>
      <c r="N8426" t="s">
        <v>17853</v>
      </c>
      <c r="O8426" t="s">
        <v>19244</v>
      </c>
      <c r="P8426" t="s">
        <v>40696</v>
      </c>
      <c r="Q8426" t="s">
        <v>20035</v>
      </c>
    </row>
    <row r="8427" spans="12:17" x14ac:dyDescent="0.3">
      <c r="L8427">
        <v>8421</v>
      </c>
      <c r="M8427" t="s">
        <v>20036</v>
      </c>
      <c r="N8427" t="s">
        <v>17856</v>
      </c>
      <c r="O8427" t="s">
        <v>19247</v>
      </c>
      <c r="P8427" t="s">
        <v>40697</v>
      </c>
      <c r="Q8427" t="s">
        <v>20036</v>
      </c>
    </row>
    <row r="8428" spans="12:17" x14ac:dyDescent="0.3">
      <c r="L8428">
        <v>8422</v>
      </c>
      <c r="M8428" t="s">
        <v>40698</v>
      </c>
      <c r="N8428" t="s">
        <v>17858</v>
      </c>
      <c r="O8428" t="s">
        <v>19249</v>
      </c>
      <c r="P8428" t="s">
        <v>40699</v>
      </c>
      <c r="Q8428" t="s">
        <v>40698</v>
      </c>
    </row>
    <row r="8429" spans="12:17" x14ac:dyDescent="0.3">
      <c r="L8429">
        <v>8423</v>
      </c>
      <c r="M8429" t="s">
        <v>20037</v>
      </c>
      <c r="N8429" t="s">
        <v>17861</v>
      </c>
      <c r="O8429" t="s">
        <v>19252</v>
      </c>
      <c r="P8429" t="s">
        <v>40700</v>
      </c>
      <c r="Q8429" t="s">
        <v>20037</v>
      </c>
    </row>
    <row r="8430" spans="12:17" x14ac:dyDescent="0.3">
      <c r="L8430">
        <v>8424</v>
      </c>
      <c r="M8430" t="s">
        <v>20038</v>
      </c>
      <c r="N8430" t="s">
        <v>17864</v>
      </c>
      <c r="O8430" t="s">
        <v>19255</v>
      </c>
      <c r="P8430" t="s">
        <v>40701</v>
      </c>
      <c r="Q8430" t="s">
        <v>20038</v>
      </c>
    </row>
    <row r="8431" spans="12:17" x14ac:dyDescent="0.3">
      <c r="L8431">
        <v>8425</v>
      </c>
      <c r="M8431" t="s">
        <v>20039</v>
      </c>
      <c r="N8431" t="s">
        <v>17867</v>
      </c>
      <c r="O8431" t="s">
        <v>19258</v>
      </c>
      <c r="P8431" t="s">
        <v>40702</v>
      </c>
      <c r="Q8431" t="s">
        <v>20039</v>
      </c>
    </row>
    <row r="8432" spans="12:17" x14ac:dyDescent="0.3">
      <c r="L8432">
        <v>8426</v>
      </c>
      <c r="M8432" t="s">
        <v>20040</v>
      </c>
      <c r="N8432" t="s">
        <v>17870</v>
      </c>
      <c r="O8432" t="s">
        <v>19261</v>
      </c>
      <c r="P8432" t="s">
        <v>40703</v>
      </c>
      <c r="Q8432" t="s">
        <v>20040</v>
      </c>
    </row>
    <row r="8433" spans="12:17" x14ac:dyDescent="0.3">
      <c r="L8433">
        <v>8427</v>
      </c>
      <c r="M8433" t="s">
        <v>20041</v>
      </c>
      <c r="N8433" t="s">
        <v>17873</v>
      </c>
      <c r="O8433" t="s">
        <v>19264</v>
      </c>
      <c r="P8433" t="s">
        <v>40704</v>
      </c>
      <c r="Q8433" t="s">
        <v>20041</v>
      </c>
    </row>
    <row r="8434" spans="12:17" x14ac:dyDescent="0.3">
      <c r="L8434">
        <v>8428</v>
      </c>
      <c r="M8434" t="s">
        <v>20006</v>
      </c>
      <c r="N8434" t="s">
        <v>17779</v>
      </c>
      <c r="O8434" t="s">
        <v>26415</v>
      </c>
      <c r="P8434" t="s">
        <v>40705</v>
      </c>
      <c r="Q8434" t="s">
        <v>20006</v>
      </c>
    </row>
    <row r="8435" spans="12:17" x14ac:dyDescent="0.3">
      <c r="L8435">
        <v>8429</v>
      </c>
      <c r="M8435" t="s">
        <v>20042</v>
      </c>
      <c r="N8435" t="s">
        <v>17876</v>
      </c>
      <c r="O8435" t="s">
        <v>19267</v>
      </c>
      <c r="P8435" t="s">
        <v>40706</v>
      </c>
      <c r="Q8435" t="s">
        <v>20042</v>
      </c>
    </row>
    <row r="8436" spans="12:17" x14ac:dyDescent="0.3">
      <c r="L8436">
        <v>8430</v>
      </c>
      <c r="M8436" t="s">
        <v>20043</v>
      </c>
      <c r="N8436" t="s">
        <v>17879</v>
      </c>
      <c r="O8436" t="s">
        <v>19270</v>
      </c>
      <c r="P8436" t="s">
        <v>40707</v>
      </c>
      <c r="Q8436" t="s">
        <v>20043</v>
      </c>
    </row>
    <row r="8437" spans="12:17" x14ac:dyDescent="0.3">
      <c r="L8437">
        <v>8431</v>
      </c>
      <c r="M8437" t="s">
        <v>20044</v>
      </c>
      <c r="N8437" t="s">
        <v>17882</v>
      </c>
      <c r="O8437" t="s">
        <v>19273</v>
      </c>
      <c r="P8437" t="s">
        <v>40708</v>
      </c>
      <c r="Q8437" t="s">
        <v>20044</v>
      </c>
    </row>
    <row r="8438" spans="12:17" x14ac:dyDescent="0.3">
      <c r="L8438">
        <v>8432</v>
      </c>
      <c r="M8438" t="s">
        <v>20045</v>
      </c>
      <c r="N8438" t="s">
        <v>17885</v>
      </c>
      <c r="O8438" t="s">
        <v>19276</v>
      </c>
      <c r="P8438" t="s">
        <v>40709</v>
      </c>
      <c r="Q8438" t="s">
        <v>20045</v>
      </c>
    </row>
    <row r="8439" spans="12:17" x14ac:dyDescent="0.3">
      <c r="L8439">
        <v>8433</v>
      </c>
      <c r="M8439" t="s">
        <v>20046</v>
      </c>
      <c r="N8439" t="s">
        <v>17888</v>
      </c>
      <c r="O8439" t="s">
        <v>19279</v>
      </c>
      <c r="P8439" t="s">
        <v>40710</v>
      </c>
      <c r="Q8439" t="s">
        <v>20046</v>
      </c>
    </row>
    <row r="8440" spans="12:17" x14ac:dyDescent="0.3">
      <c r="L8440">
        <v>8434</v>
      </c>
      <c r="M8440" t="s">
        <v>20047</v>
      </c>
      <c r="N8440" t="s">
        <v>17891</v>
      </c>
      <c r="O8440" t="s">
        <v>19282</v>
      </c>
      <c r="P8440" t="s">
        <v>40711</v>
      </c>
      <c r="Q8440" t="s">
        <v>20047</v>
      </c>
    </row>
    <row r="8441" spans="12:17" x14ac:dyDescent="0.3">
      <c r="L8441">
        <v>8435</v>
      </c>
      <c r="M8441" t="s">
        <v>20048</v>
      </c>
      <c r="N8441" t="s">
        <v>17894</v>
      </c>
      <c r="O8441" t="s">
        <v>19285</v>
      </c>
      <c r="P8441" t="s">
        <v>40712</v>
      </c>
      <c r="Q8441" t="s">
        <v>20048</v>
      </c>
    </row>
    <row r="8442" spans="12:17" x14ac:dyDescent="0.3">
      <c r="L8442">
        <v>8436</v>
      </c>
      <c r="M8442" t="s">
        <v>20049</v>
      </c>
      <c r="N8442" t="s">
        <v>17897</v>
      </c>
      <c r="O8442" t="s">
        <v>19288</v>
      </c>
      <c r="P8442" t="s">
        <v>40713</v>
      </c>
      <c r="Q8442" t="s">
        <v>20049</v>
      </c>
    </row>
    <row r="8443" spans="12:17" x14ac:dyDescent="0.3">
      <c r="L8443">
        <v>8437</v>
      </c>
      <c r="M8443" t="s">
        <v>20050</v>
      </c>
      <c r="N8443" t="s">
        <v>17900</v>
      </c>
      <c r="O8443" t="s">
        <v>19291</v>
      </c>
      <c r="P8443" t="s">
        <v>40714</v>
      </c>
      <c r="Q8443" t="s">
        <v>20050</v>
      </c>
    </row>
    <row r="8444" spans="12:17" x14ac:dyDescent="0.3">
      <c r="L8444">
        <v>8438</v>
      </c>
      <c r="M8444" t="s">
        <v>20051</v>
      </c>
      <c r="N8444" t="s">
        <v>17903</v>
      </c>
      <c r="O8444" t="s">
        <v>19294</v>
      </c>
      <c r="P8444" t="s">
        <v>40715</v>
      </c>
      <c r="Q8444" t="s">
        <v>20051</v>
      </c>
    </row>
    <row r="8445" spans="12:17" x14ac:dyDescent="0.3">
      <c r="L8445">
        <v>8439</v>
      </c>
      <c r="M8445" t="s">
        <v>20052</v>
      </c>
      <c r="N8445" t="s">
        <v>17906</v>
      </c>
      <c r="O8445" t="s">
        <v>19297</v>
      </c>
      <c r="P8445" t="s">
        <v>40716</v>
      </c>
      <c r="Q8445" t="s">
        <v>20052</v>
      </c>
    </row>
    <row r="8446" spans="12:17" x14ac:dyDescent="0.3">
      <c r="L8446">
        <v>8440</v>
      </c>
      <c r="M8446" t="s">
        <v>20053</v>
      </c>
      <c r="N8446" t="s">
        <v>17909</v>
      </c>
      <c r="O8446" t="s">
        <v>19300</v>
      </c>
      <c r="P8446" t="s">
        <v>40717</v>
      </c>
      <c r="Q8446" t="s">
        <v>20053</v>
      </c>
    </row>
    <row r="8447" spans="12:17" x14ac:dyDescent="0.3">
      <c r="L8447">
        <v>8441</v>
      </c>
      <c r="M8447" t="s">
        <v>20054</v>
      </c>
      <c r="N8447" t="s">
        <v>17912</v>
      </c>
      <c r="O8447" t="s">
        <v>19303</v>
      </c>
      <c r="P8447" t="s">
        <v>40718</v>
      </c>
      <c r="Q8447" t="s">
        <v>20054</v>
      </c>
    </row>
    <row r="8448" spans="12:17" x14ac:dyDescent="0.3">
      <c r="L8448">
        <v>8442</v>
      </c>
      <c r="M8448" t="s">
        <v>20055</v>
      </c>
      <c r="N8448" t="s">
        <v>17915</v>
      </c>
      <c r="O8448" t="s">
        <v>19306</v>
      </c>
      <c r="P8448" t="s">
        <v>40719</v>
      </c>
      <c r="Q8448" t="s">
        <v>20055</v>
      </c>
    </row>
    <row r="8449" spans="12:17" x14ac:dyDescent="0.3">
      <c r="L8449">
        <v>8443</v>
      </c>
      <c r="M8449" t="s">
        <v>20056</v>
      </c>
      <c r="N8449" t="s">
        <v>17918</v>
      </c>
      <c r="O8449" t="s">
        <v>19309</v>
      </c>
      <c r="P8449" t="s">
        <v>40720</v>
      </c>
      <c r="Q8449" t="s">
        <v>20056</v>
      </c>
    </row>
    <row r="8450" spans="12:17" x14ac:dyDescent="0.3">
      <c r="L8450">
        <v>8444</v>
      </c>
      <c r="M8450" t="s">
        <v>20057</v>
      </c>
      <c r="N8450" t="s">
        <v>17921</v>
      </c>
      <c r="O8450" t="s">
        <v>19312</v>
      </c>
      <c r="P8450" t="s">
        <v>40721</v>
      </c>
      <c r="Q8450" t="s">
        <v>20057</v>
      </c>
    </row>
    <row r="8451" spans="12:17" x14ac:dyDescent="0.3">
      <c r="L8451">
        <v>8445</v>
      </c>
      <c r="M8451" t="s">
        <v>20058</v>
      </c>
      <c r="N8451" t="s">
        <v>17924</v>
      </c>
      <c r="O8451" t="s">
        <v>19315</v>
      </c>
      <c r="P8451" t="s">
        <v>40722</v>
      </c>
      <c r="Q8451" t="s">
        <v>20058</v>
      </c>
    </row>
    <row r="8452" spans="12:17" x14ac:dyDescent="0.3">
      <c r="L8452">
        <v>8446</v>
      </c>
      <c r="M8452" t="s">
        <v>20059</v>
      </c>
      <c r="N8452" t="s">
        <v>17927</v>
      </c>
      <c r="O8452" t="s">
        <v>19318</v>
      </c>
      <c r="P8452" t="s">
        <v>40723</v>
      </c>
      <c r="Q8452" t="s">
        <v>20059</v>
      </c>
    </row>
    <row r="8453" spans="12:17" x14ac:dyDescent="0.3">
      <c r="L8453">
        <v>8447</v>
      </c>
      <c r="M8453" t="s">
        <v>20060</v>
      </c>
      <c r="N8453" t="s">
        <v>17930</v>
      </c>
      <c r="O8453" t="s">
        <v>19321</v>
      </c>
      <c r="P8453" t="s">
        <v>40724</v>
      </c>
      <c r="Q8453" t="s">
        <v>20060</v>
      </c>
    </row>
    <row r="8454" spans="12:17" x14ac:dyDescent="0.3">
      <c r="L8454">
        <v>8448</v>
      </c>
      <c r="M8454" t="s">
        <v>20061</v>
      </c>
      <c r="N8454" t="s">
        <v>17933</v>
      </c>
      <c r="O8454" t="s">
        <v>19324</v>
      </c>
      <c r="P8454" t="s">
        <v>40725</v>
      </c>
      <c r="Q8454" t="s">
        <v>20061</v>
      </c>
    </row>
    <row r="8455" spans="12:17" x14ac:dyDescent="0.3">
      <c r="L8455">
        <v>8449</v>
      </c>
      <c r="M8455" t="s">
        <v>20062</v>
      </c>
      <c r="N8455" t="s">
        <v>17936</v>
      </c>
      <c r="O8455" t="s">
        <v>19327</v>
      </c>
      <c r="P8455" t="s">
        <v>40726</v>
      </c>
      <c r="Q8455" t="s">
        <v>20062</v>
      </c>
    </row>
    <row r="8456" spans="12:17" x14ac:dyDescent="0.3">
      <c r="L8456">
        <v>8450</v>
      </c>
      <c r="M8456" t="s">
        <v>20063</v>
      </c>
      <c r="N8456" t="s">
        <v>17939</v>
      </c>
      <c r="O8456" t="s">
        <v>19330</v>
      </c>
      <c r="P8456" t="s">
        <v>40727</v>
      </c>
      <c r="Q8456" t="s">
        <v>20063</v>
      </c>
    </row>
    <row r="8457" spans="12:17" x14ac:dyDescent="0.3">
      <c r="L8457">
        <v>8451</v>
      </c>
      <c r="M8457" t="s">
        <v>20064</v>
      </c>
      <c r="N8457" t="s">
        <v>971</v>
      </c>
      <c r="O8457" t="s">
        <v>19333</v>
      </c>
      <c r="P8457" t="s">
        <v>40728</v>
      </c>
      <c r="Q8457" t="s">
        <v>20064</v>
      </c>
    </row>
    <row r="8458" spans="12:17" x14ac:dyDescent="0.3">
      <c r="L8458">
        <v>8452</v>
      </c>
      <c r="M8458" t="s">
        <v>20065</v>
      </c>
      <c r="N8458" t="s">
        <v>1044</v>
      </c>
      <c r="O8458" t="s">
        <v>19336</v>
      </c>
      <c r="P8458" t="s">
        <v>40729</v>
      </c>
      <c r="Q8458" t="s">
        <v>20065</v>
      </c>
    </row>
    <row r="8459" spans="12:17" x14ac:dyDescent="0.3">
      <c r="L8459">
        <v>8453</v>
      </c>
      <c r="M8459" t="s">
        <v>20066</v>
      </c>
      <c r="N8459" t="s">
        <v>106</v>
      </c>
      <c r="O8459" t="s">
        <v>19339</v>
      </c>
      <c r="P8459" t="s">
        <v>40730</v>
      </c>
      <c r="Q8459" t="s">
        <v>20066</v>
      </c>
    </row>
    <row r="8460" spans="12:17" x14ac:dyDescent="0.3">
      <c r="L8460">
        <v>8454</v>
      </c>
      <c r="M8460" t="s">
        <v>27308</v>
      </c>
      <c r="N8460" t="s">
        <v>17947</v>
      </c>
      <c r="O8460" t="s">
        <v>19341</v>
      </c>
      <c r="P8460" t="s">
        <v>40731</v>
      </c>
      <c r="Q8460" t="s">
        <v>27308</v>
      </c>
    </row>
    <row r="8461" spans="12:17" x14ac:dyDescent="0.3">
      <c r="L8461">
        <v>8455</v>
      </c>
      <c r="M8461" t="s">
        <v>27309</v>
      </c>
      <c r="N8461" t="s">
        <v>17949</v>
      </c>
      <c r="O8461" t="s">
        <v>19343</v>
      </c>
      <c r="P8461" t="s">
        <v>40732</v>
      </c>
      <c r="Q8461" t="s">
        <v>27309</v>
      </c>
    </row>
    <row r="8462" spans="12:17" x14ac:dyDescent="0.3">
      <c r="L8462">
        <v>8456</v>
      </c>
      <c r="M8462" t="s">
        <v>27310</v>
      </c>
      <c r="N8462" t="s">
        <v>17951</v>
      </c>
      <c r="O8462" t="s">
        <v>19345</v>
      </c>
      <c r="P8462" t="s">
        <v>40733</v>
      </c>
      <c r="Q8462" t="s">
        <v>27310</v>
      </c>
    </row>
    <row r="8463" spans="12:17" x14ac:dyDescent="0.3">
      <c r="L8463">
        <v>8457</v>
      </c>
      <c r="M8463" t="s">
        <v>20067</v>
      </c>
      <c r="N8463" t="s">
        <v>17954</v>
      </c>
      <c r="O8463" t="s">
        <v>19348</v>
      </c>
      <c r="P8463" t="s">
        <v>40734</v>
      </c>
      <c r="Q8463" t="s">
        <v>20067</v>
      </c>
    </row>
    <row r="8464" spans="12:17" x14ac:dyDescent="0.3">
      <c r="L8464">
        <v>8458</v>
      </c>
      <c r="M8464" t="s">
        <v>20068</v>
      </c>
      <c r="N8464" t="s">
        <v>17957</v>
      </c>
      <c r="O8464" t="s">
        <v>19351</v>
      </c>
      <c r="P8464" t="s">
        <v>40735</v>
      </c>
      <c r="Q8464" t="s">
        <v>20068</v>
      </c>
    </row>
    <row r="8465" spans="12:17" x14ac:dyDescent="0.3">
      <c r="L8465">
        <v>8459</v>
      </c>
      <c r="M8465" t="s">
        <v>20069</v>
      </c>
      <c r="N8465" t="s">
        <v>393</v>
      </c>
      <c r="O8465" t="s">
        <v>19354</v>
      </c>
      <c r="P8465" t="s">
        <v>40736</v>
      </c>
      <c r="Q8465" t="s">
        <v>20069</v>
      </c>
    </row>
    <row r="8466" spans="12:17" x14ac:dyDescent="0.3">
      <c r="L8466">
        <v>8460</v>
      </c>
      <c r="M8466" t="s">
        <v>20070</v>
      </c>
      <c r="N8466" t="s">
        <v>17962</v>
      </c>
      <c r="O8466" t="s">
        <v>19357</v>
      </c>
      <c r="P8466" t="s">
        <v>40737</v>
      </c>
      <c r="Q8466" t="s">
        <v>20070</v>
      </c>
    </row>
    <row r="8467" spans="12:17" x14ac:dyDescent="0.3">
      <c r="L8467">
        <v>8461</v>
      </c>
      <c r="M8467" t="s">
        <v>20071</v>
      </c>
      <c r="N8467" t="s">
        <v>17965</v>
      </c>
      <c r="O8467" t="s">
        <v>19360</v>
      </c>
      <c r="P8467" t="s">
        <v>40738</v>
      </c>
      <c r="Q8467" t="s">
        <v>20071</v>
      </c>
    </row>
    <row r="8468" spans="12:17" x14ac:dyDescent="0.3">
      <c r="L8468">
        <v>8462</v>
      </c>
      <c r="M8468" t="s">
        <v>20072</v>
      </c>
      <c r="N8468" t="s">
        <v>17968</v>
      </c>
      <c r="O8468" t="s">
        <v>19363</v>
      </c>
      <c r="P8468" t="s">
        <v>40739</v>
      </c>
      <c r="Q8468" t="s">
        <v>20072</v>
      </c>
    </row>
    <row r="8469" spans="12:17" x14ac:dyDescent="0.3">
      <c r="L8469">
        <v>8463</v>
      </c>
      <c r="M8469" t="s">
        <v>20073</v>
      </c>
      <c r="N8469" t="s">
        <v>17971</v>
      </c>
      <c r="O8469" t="s">
        <v>19366</v>
      </c>
      <c r="P8469" t="s">
        <v>40740</v>
      </c>
      <c r="Q8469" t="s">
        <v>20073</v>
      </c>
    </row>
    <row r="8470" spans="12:17" x14ac:dyDescent="0.3">
      <c r="L8470">
        <v>8464</v>
      </c>
      <c r="M8470" t="s">
        <v>20074</v>
      </c>
      <c r="N8470" t="s">
        <v>17965</v>
      </c>
      <c r="O8470" t="s">
        <v>19368</v>
      </c>
      <c r="P8470" t="s">
        <v>40741</v>
      </c>
      <c r="Q8470" t="s">
        <v>20074</v>
      </c>
    </row>
    <row r="8471" spans="12:17" x14ac:dyDescent="0.3">
      <c r="L8471">
        <v>8465</v>
      </c>
      <c r="M8471" t="s">
        <v>20075</v>
      </c>
      <c r="N8471" t="s">
        <v>17968</v>
      </c>
      <c r="O8471" t="s">
        <v>19370</v>
      </c>
      <c r="P8471" t="s">
        <v>40742</v>
      </c>
      <c r="Q8471" t="s">
        <v>20075</v>
      </c>
    </row>
    <row r="8472" spans="12:17" x14ac:dyDescent="0.3">
      <c r="L8472">
        <v>8466</v>
      </c>
      <c r="M8472" t="s">
        <v>20076</v>
      </c>
      <c r="N8472" t="s">
        <v>17978</v>
      </c>
      <c r="O8472" t="s">
        <v>19373</v>
      </c>
      <c r="P8472" t="s">
        <v>40743</v>
      </c>
      <c r="Q8472" t="s">
        <v>20076</v>
      </c>
    </row>
    <row r="8473" spans="12:17" x14ac:dyDescent="0.3">
      <c r="L8473">
        <v>8467</v>
      </c>
      <c r="M8473" t="s">
        <v>20077</v>
      </c>
      <c r="N8473" t="s">
        <v>18059</v>
      </c>
      <c r="O8473" t="s">
        <v>40151</v>
      </c>
      <c r="P8473" t="s">
        <v>40744</v>
      </c>
      <c r="Q8473" t="s">
        <v>20077</v>
      </c>
    </row>
    <row r="8474" spans="12:17" x14ac:dyDescent="0.3">
      <c r="L8474">
        <v>8468</v>
      </c>
      <c r="M8474" t="s">
        <v>20078</v>
      </c>
      <c r="N8474" t="s">
        <v>18061</v>
      </c>
      <c r="O8474" t="s">
        <v>40153</v>
      </c>
      <c r="P8474" t="s">
        <v>40745</v>
      </c>
      <c r="Q8474" t="s">
        <v>20078</v>
      </c>
    </row>
    <row r="8475" spans="12:17" x14ac:dyDescent="0.3">
      <c r="L8475">
        <v>8469</v>
      </c>
      <c r="M8475" t="s">
        <v>20079</v>
      </c>
      <c r="N8475" t="s">
        <v>18063</v>
      </c>
      <c r="O8475" t="s">
        <v>40155</v>
      </c>
      <c r="P8475" t="s">
        <v>40746</v>
      </c>
      <c r="Q8475" t="s">
        <v>20079</v>
      </c>
    </row>
    <row r="8476" spans="12:17" x14ac:dyDescent="0.3">
      <c r="L8476">
        <v>8470</v>
      </c>
      <c r="M8476" t="s">
        <v>20080</v>
      </c>
      <c r="N8476" t="s">
        <v>18065</v>
      </c>
      <c r="O8476" t="s">
        <v>40157</v>
      </c>
      <c r="P8476" t="s">
        <v>40747</v>
      </c>
      <c r="Q8476" t="s">
        <v>20080</v>
      </c>
    </row>
    <row r="8477" spans="12:17" x14ac:dyDescent="0.3">
      <c r="L8477">
        <v>8471</v>
      </c>
      <c r="M8477" t="s">
        <v>20081</v>
      </c>
      <c r="N8477" t="s">
        <v>18067</v>
      </c>
      <c r="O8477" t="s">
        <v>40159</v>
      </c>
      <c r="P8477" t="s">
        <v>40748</v>
      </c>
      <c r="Q8477" t="s">
        <v>20081</v>
      </c>
    </row>
    <row r="8478" spans="12:17" x14ac:dyDescent="0.3">
      <c r="L8478">
        <v>8472</v>
      </c>
      <c r="M8478" t="s">
        <v>20082</v>
      </c>
      <c r="N8478" t="s">
        <v>18069</v>
      </c>
      <c r="O8478" t="s">
        <v>40161</v>
      </c>
      <c r="P8478" t="s">
        <v>40749</v>
      </c>
      <c r="Q8478" t="s">
        <v>20082</v>
      </c>
    </row>
    <row r="8479" spans="12:17" x14ac:dyDescent="0.3">
      <c r="L8479">
        <v>8473</v>
      </c>
      <c r="M8479" t="s">
        <v>20083</v>
      </c>
      <c r="N8479" t="s">
        <v>40750</v>
      </c>
      <c r="O8479" t="s">
        <v>40164</v>
      </c>
      <c r="P8479" t="s">
        <v>40751</v>
      </c>
      <c r="Q8479" t="s">
        <v>20083</v>
      </c>
    </row>
    <row r="8480" spans="12:17" x14ac:dyDescent="0.3">
      <c r="L8480">
        <v>8474</v>
      </c>
      <c r="M8480" t="s">
        <v>20085</v>
      </c>
      <c r="N8480" t="s">
        <v>18074</v>
      </c>
      <c r="O8480" t="s">
        <v>40166</v>
      </c>
      <c r="P8480" t="s">
        <v>40752</v>
      </c>
      <c r="Q8480" t="s">
        <v>20085</v>
      </c>
    </row>
    <row r="8481" spans="12:17" x14ac:dyDescent="0.3">
      <c r="L8481">
        <v>8475</v>
      </c>
      <c r="M8481" t="s">
        <v>20086</v>
      </c>
      <c r="N8481" t="s">
        <v>18076</v>
      </c>
      <c r="O8481" t="s">
        <v>40168</v>
      </c>
      <c r="P8481" t="s">
        <v>40753</v>
      </c>
      <c r="Q8481" t="s">
        <v>20086</v>
      </c>
    </row>
    <row r="8482" spans="12:17" x14ac:dyDescent="0.3">
      <c r="L8482">
        <v>8476</v>
      </c>
      <c r="M8482" t="s">
        <v>20087</v>
      </c>
      <c r="N8482" t="s">
        <v>18078</v>
      </c>
      <c r="O8482" t="s">
        <v>40170</v>
      </c>
      <c r="P8482" t="s">
        <v>40754</v>
      </c>
      <c r="Q8482" t="s">
        <v>20087</v>
      </c>
    </row>
    <row r="8483" spans="12:17" x14ac:dyDescent="0.3">
      <c r="L8483">
        <v>8477</v>
      </c>
      <c r="M8483" t="s">
        <v>20088</v>
      </c>
      <c r="N8483" t="s">
        <v>18080</v>
      </c>
      <c r="O8483" t="s">
        <v>40172</v>
      </c>
      <c r="P8483" t="s">
        <v>40755</v>
      </c>
      <c r="Q8483" t="s">
        <v>20088</v>
      </c>
    </row>
    <row r="8484" spans="12:17" x14ac:dyDescent="0.3">
      <c r="L8484">
        <v>8478</v>
      </c>
      <c r="M8484" t="s">
        <v>20089</v>
      </c>
      <c r="N8484" t="s">
        <v>18082</v>
      </c>
      <c r="O8484" t="s">
        <v>40174</v>
      </c>
      <c r="P8484" t="s">
        <v>40756</v>
      </c>
      <c r="Q8484" t="s">
        <v>20089</v>
      </c>
    </row>
    <row r="8485" spans="12:17" x14ac:dyDescent="0.3">
      <c r="L8485">
        <v>8479</v>
      </c>
      <c r="M8485" t="s">
        <v>20090</v>
      </c>
      <c r="N8485" t="s">
        <v>26374</v>
      </c>
      <c r="O8485" t="s">
        <v>40176</v>
      </c>
      <c r="P8485" t="s">
        <v>40757</v>
      </c>
      <c r="Q8485" t="s">
        <v>20090</v>
      </c>
    </row>
    <row r="8486" spans="12:17" x14ac:dyDescent="0.3">
      <c r="L8486">
        <v>8480</v>
      </c>
      <c r="M8486" t="s">
        <v>20091</v>
      </c>
      <c r="N8486" t="s">
        <v>26375</v>
      </c>
      <c r="O8486" t="s">
        <v>40178</v>
      </c>
      <c r="P8486" t="s">
        <v>40758</v>
      </c>
      <c r="Q8486" t="s">
        <v>20091</v>
      </c>
    </row>
    <row r="8487" spans="12:17" x14ac:dyDescent="0.3">
      <c r="L8487">
        <v>8481</v>
      </c>
      <c r="M8487" t="s">
        <v>20092</v>
      </c>
      <c r="N8487" t="s">
        <v>26376</v>
      </c>
      <c r="O8487" t="s">
        <v>40180</v>
      </c>
      <c r="P8487" t="s">
        <v>40759</v>
      </c>
      <c r="Q8487" t="s">
        <v>20092</v>
      </c>
    </row>
    <row r="8488" spans="12:17" x14ac:dyDescent="0.3">
      <c r="L8488">
        <v>8482</v>
      </c>
      <c r="M8488" t="s">
        <v>20093</v>
      </c>
      <c r="N8488" t="s">
        <v>18087</v>
      </c>
      <c r="O8488" t="s">
        <v>40182</v>
      </c>
      <c r="P8488" t="s">
        <v>40760</v>
      </c>
      <c r="Q8488" t="s">
        <v>20093</v>
      </c>
    </row>
    <row r="8489" spans="12:17" x14ac:dyDescent="0.3">
      <c r="L8489">
        <v>8483</v>
      </c>
      <c r="M8489" t="s">
        <v>20094</v>
      </c>
      <c r="N8489" t="s">
        <v>40761</v>
      </c>
      <c r="O8489" t="s">
        <v>40185</v>
      </c>
      <c r="P8489" t="s">
        <v>40762</v>
      </c>
      <c r="Q8489" t="s">
        <v>20094</v>
      </c>
    </row>
    <row r="8490" spans="12:17" x14ac:dyDescent="0.3">
      <c r="L8490">
        <v>8484</v>
      </c>
      <c r="M8490" t="s">
        <v>40763</v>
      </c>
      <c r="N8490" t="s">
        <v>40764</v>
      </c>
      <c r="O8490" t="s">
        <v>40189</v>
      </c>
      <c r="P8490" t="s">
        <v>40765</v>
      </c>
      <c r="Q8490" t="s">
        <v>40763</v>
      </c>
    </row>
    <row r="8491" spans="12:17" x14ac:dyDescent="0.3">
      <c r="L8491">
        <v>8485</v>
      </c>
      <c r="M8491" t="s">
        <v>20095</v>
      </c>
      <c r="N8491" t="s">
        <v>18090</v>
      </c>
      <c r="O8491" t="s">
        <v>40191</v>
      </c>
      <c r="P8491" t="s">
        <v>40766</v>
      </c>
      <c r="Q8491" t="s">
        <v>20095</v>
      </c>
    </row>
    <row r="8492" spans="12:17" x14ac:dyDescent="0.3">
      <c r="L8492">
        <v>8486</v>
      </c>
      <c r="M8492" t="s">
        <v>20096</v>
      </c>
      <c r="N8492" t="s">
        <v>18092</v>
      </c>
      <c r="O8492" t="s">
        <v>40193</v>
      </c>
      <c r="P8492" t="s">
        <v>40767</v>
      </c>
      <c r="Q8492" t="s">
        <v>20096</v>
      </c>
    </row>
    <row r="8493" spans="12:17" x14ac:dyDescent="0.3">
      <c r="L8493">
        <v>8487</v>
      </c>
      <c r="M8493" t="s">
        <v>20097</v>
      </c>
      <c r="N8493" t="s">
        <v>18094</v>
      </c>
      <c r="O8493" t="s">
        <v>40195</v>
      </c>
      <c r="P8493" t="s">
        <v>40768</v>
      </c>
      <c r="Q8493" t="s">
        <v>20097</v>
      </c>
    </row>
    <row r="8494" spans="12:17" x14ac:dyDescent="0.3">
      <c r="L8494">
        <v>8488</v>
      </c>
      <c r="M8494" t="s">
        <v>20098</v>
      </c>
      <c r="N8494" t="s">
        <v>18096</v>
      </c>
      <c r="O8494" t="s">
        <v>40197</v>
      </c>
      <c r="P8494" t="s">
        <v>40769</v>
      </c>
      <c r="Q8494" t="s">
        <v>20098</v>
      </c>
    </row>
    <row r="8495" spans="12:17" x14ac:dyDescent="0.3">
      <c r="L8495">
        <v>8489</v>
      </c>
      <c r="M8495" t="s">
        <v>20099</v>
      </c>
      <c r="N8495" t="s">
        <v>18098</v>
      </c>
      <c r="O8495" t="s">
        <v>40199</v>
      </c>
      <c r="P8495" t="s">
        <v>40770</v>
      </c>
      <c r="Q8495" t="s">
        <v>20099</v>
      </c>
    </row>
    <row r="8496" spans="12:17" x14ac:dyDescent="0.3">
      <c r="L8496">
        <v>8490</v>
      </c>
      <c r="M8496" t="s">
        <v>20100</v>
      </c>
      <c r="N8496" t="s">
        <v>18100</v>
      </c>
      <c r="O8496" t="s">
        <v>40201</v>
      </c>
      <c r="P8496" t="s">
        <v>40771</v>
      </c>
      <c r="Q8496" t="s">
        <v>20100</v>
      </c>
    </row>
    <row r="8497" spans="12:17" x14ac:dyDescent="0.3">
      <c r="L8497">
        <v>8491</v>
      </c>
      <c r="M8497" t="s">
        <v>20101</v>
      </c>
      <c r="N8497" t="s">
        <v>18102</v>
      </c>
      <c r="O8497" t="s">
        <v>40203</v>
      </c>
      <c r="P8497" t="s">
        <v>40772</v>
      </c>
      <c r="Q8497" t="s">
        <v>20101</v>
      </c>
    </row>
    <row r="8498" spans="12:17" x14ac:dyDescent="0.3">
      <c r="L8498">
        <v>8492</v>
      </c>
      <c r="M8498" t="s">
        <v>20102</v>
      </c>
      <c r="N8498" t="s">
        <v>18104</v>
      </c>
      <c r="O8498" t="s">
        <v>40205</v>
      </c>
      <c r="P8498" t="s">
        <v>40773</v>
      </c>
      <c r="Q8498" t="s">
        <v>20102</v>
      </c>
    </row>
    <row r="8499" spans="12:17" x14ac:dyDescent="0.3">
      <c r="L8499">
        <v>8493</v>
      </c>
      <c r="M8499" t="s">
        <v>20103</v>
      </c>
      <c r="N8499" t="s">
        <v>18106</v>
      </c>
      <c r="O8499" t="s">
        <v>40207</v>
      </c>
      <c r="P8499" t="s">
        <v>40774</v>
      </c>
      <c r="Q8499" t="s">
        <v>20103</v>
      </c>
    </row>
    <row r="8500" spans="12:17" x14ac:dyDescent="0.3">
      <c r="L8500">
        <v>8494</v>
      </c>
      <c r="M8500" t="s">
        <v>20104</v>
      </c>
      <c r="N8500" t="s">
        <v>18108</v>
      </c>
      <c r="O8500" t="s">
        <v>40209</v>
      </c>
      <c r="P8500" t="s">
        <v>40775</v>
      </c>
      <c r="Q8500" t="s">
        <v>20104</v>
      </c>
    </row>
    <row r="8501" spans="12:17" x14ac:dyDescent="0.3">
      <c r="L8501">
        <v>8495</v>
      </c>
      <c r="M8501" t="s">
        <v>20105</v>
      </c>
      <c r="N8501" t="s">
        <v>18110</v>
      </c>
      <c r="O8501" t="s">
        <v>40211</v>
      </c>
      <c r="P8501" t="s">
        <v>40776</v>
      </c>
      <c r="Q8501" t="s">
        <v>20105</v>
      </c>
    </row>
    <row r="8502" spans="12:17" x14ac:dyDescent="0.3">
      <c r="L8502">
        <v>8496</v>
      </c>
      <c r="M8502" t="s">
        <v>20106</v>
      </c>
      <c r="N8502" t="s">
        <v>18112</v>
      </c>
      <c r="O8502" t="s">
        <v>40213</v>
      </c>
      <c r="P8502" t="s">
        <v>40777</v>
      </c>
      <c r="Q8502" t="s">
        <v>20106</v>
      </c>
    </row>
    <row r="8503" spans="12:17" x14ac:dyDescent="0.3">
      <c r="L8503">
        <v>8497</v>
      </c>
      <c r="M8503" t="s">
        <v>20107</v>
      </c>
      <c r="N8503" t="s">
        <v>18114</v>
      </c>
      <c r="O8503" t="s">
        <v>40215</v>
      </c>
      <c r="P8503" t="s">
        <v>40778</v>
      </c>
      <c r="Q8503" t="s">
        <v>20107</v>
      </c>
    </row>
    <row r="8504" spans="12:17" x14ac:dyDescent="0.3">
      <c r="L8504">
        <v>8498</v>
      </c>
      <c r="M8504" t="s">
        <v>20108</v>
      </c>
      <c r="N8504" t="s">
        <v>18116</v>
      </c>
      <c r="O8504" t="s">
        <v>40217</v>
      </c>
      <c r="P8504" t="s">
        <v>40779</v>
      </c>
      <c r="Q8504" t="s">
        <v>20108</v>
      </c>
    </row>
    <row r="8505" spans="12:17" x14ac:dyDescent="0.3">
      <c r="L8505">
        <v>8499</v>
      </c>
      <c r="M8505" t="s">
        <v>20109</v>
      </c>
      <c r="N8505" t="s">
        <v>18118</v>
      </c>
      <c r="O8505" t="s">
        <v>40219</v>
      </c>
      <c r="P8505" t="s">
        <v>40780</v>
      </c>
      <c r="Q8505" t="s">
        <v>20109</v>
      </c>
    </row>
    <row r="8506" spans="12:17" x14ac:dyDescent="0.3">
      <c r="L8506">
        <v>8500</v>
      </c>
      <c r="M8506" t="s">
        <v>20110</v>
      </c>
      <c r="N8506" t="s">
        <v>18120</v>
      </c>
      <c r="O8506" t="s">
        <v>40221</v>
      </c>
      <c r="P8506" t="s">
        <v>40781</v>
      </c>
      <c r="Q8506" t="s">
        <v>20110</v>
      </c>
    </row>
    <row r="8507" spans="12:17" x14ac:dyDescent="0.3">
      <c r="L8507">
        <v>8501</v>
      </c>
      <c r="M8507" t="s">
        <v>20111</v>
      </c>
      <c r="N8507" t="s">
        <v>18122</v>
      </c>
      <c r="O8507" t="s">
        <v>40223</v>
      </c>
      <c r="P8507" t="s">
        <v>40782</v>
      </c>
      <c r="Q8507" t="s">
        <v>20111</v>
      </c>
    </row>
    <row r="8508" spans="12:17" x14ac:dyDescent="0.3">
      <c r="L8508">
        <v>8502</v>
      </c>
      <c r="M8508" t="s">
        <v>20112</v>
      </c>
      <c r="N8508" t="s">
        <v>18124</v>
      </c>
      <c r="O8508" t="s">
        <v>40225</v>
      </c>
      <c r="P8508" t="s">
        <v>40783</v>
      </c>
      <c r="Q8508" t="s">
        <v>20112</v>
      </c>
    </row>
    <row r="8509" spans="12:17" x14ac:dyDescent="0.3">
      <c r="L8509">
        <v>8503</v>
      </c>
      <c r="M8509" t="s">
        <v>20113</v>
      </c>
      <c r="N8509" t="s">
        <v>18126</v>
      </c>
      <c r="O8509" t="s">
        <v>40227</v>
      </c>
      <c r="P8509" t="s">
        <v>40784</v>
      </c>
      <c r="Q8509" t="s">
        <v>20113</v>
      </c>
    </row>
    <row r="8510" spans="12:17" x14ac:dyDescent="0.3">
      <c r="L8510">
        <v>8504</v>
      </c>
      <c r="M8510" t="s">
        <v>20114</v>
      </c>
      <c r="N8510" t="s">
        <v>18128</v>
      </c>
      <c r="O8510" t="s">
        <v>40229</v>
      </c>
      <c r="P8510" t="s">
        <v>40785</v>
      </c>
      <c r="Q8510" t="s">
        <v>20114</v>
      </c>
    </row>
    <row r="8511" spans="12:17" x14ac:dyDescent="0.3">
      <c r="L8511">
        <v>8505</v>
      </c>
      <c r="M8511" t="s">
        <v>40786</v>
      </c>
      <c r="N8511" t="s">
        <v>18129</v>
      </c>
      <c r="O8511" t="s">
        <v>40232</v>
      </c>
      <c r="P8511" t="s">
        <v>40787</v>
      </c>
      <c r="Q8511" t="s">
        <v>40786</v>
      </c>
    </row>
    <row r="8512" spans="12:17" x14ac:dyDescent="0.3">
      <c r="L8512">
        <v>8506</v>
      </c>
      <c r="M8512" t="s">
        <v>20115</v>
      </c>
      <c r="N8512" t="s">
        <v>18131</v>
      </c>
      <c r="O8512" t="s">
        <v>40234</v>
      </c>
      <c r="P8512" t="s">
        <v>40788</v>
      </c>
      <c r="Q8512" t="s">
        <v>20115</v>
      </c>
    </row>
    <row r="8513" spans="12:17" x14ac:dyDescent="0.3">
      <c r="L8513">
        <v>8507</v>
      </c>
      <c r="M8513" t="s">
        <v>20116</v>
      </c>
      <c r="N8513" t="s">
        <v>18133</v>
      </c>
      <c r="O8513" t="s">
        <v>40236</v>
      </c>
      <c r="P8513" t="s">
        <v>40789</v>
      </c>
      <c r="Q8513" t="s">
        <v>20116</v>
      </c>
    </row>
    <row r="8514" spans="12:17" x14ac:dyDescent="0.3">
      <c r="L8514">
        <v>8508</v>
      </c>
      <c r="M8514" t="s">
        <v>20117</v>
      </c>
      <c r="N8514" t="s">
        <v>18135</v>
      </c>
      <c r="O8514" t="s">
        <v>40238</v>
      </c>
      <c r="P8514" t="s">
        <v>40790</v>
      </c>
      <c r="Q8514" t="s">
        <v>20117</v>
      </c>
    </row>
    <row r="8515" spans="12:17" x14ac:dyDescent="0.3">
      <c r="L8515">
        <v>8509</v>
      </c>
      <c r="M8515" t="s">
        <v>20118</v>
      </c>
      <c r="N8515" t="s">
        <v>18137</v>
      </c>
      <c r="O8515" t="s">
        <v>40240</v>
      </c>
      <c r="P8515" t="s">
        <v>40791</v>
      </c>
      <c r="Q8515" t="s">
        <v>20118</v>
      </c>
    </row>
    <row r="8516" spans="12:17" x14ac:dyDescent="0.3">
      <c r="L8516">
        <v>8510</v>
      </c>
      <c r="M8516" t="s">
        <v>20119</v>
      </c>
      <c r="N8516" t="s">
        <v>18139</v>
      </c>
      <c r="O8516" t="s">
        <v>40242</v>
      </c>
      <c r="P8516" t="s">
        <v>40792</v>
      </c>
      <c r="Q8516" t="s">
        <v>20119</v>
      </c>
    </row>
    <row r="8517" spans="12:17" x14ac:dyDescent="0.3">
      <c r="L8517">
        <v>8511</v>
      </c>
      <c r="M8517" t="s">
        <v>20084</v>
      </c>
      <c r="N8517" t="s">
        <v>18072</v>
      </c>
      <c r="O8517" t="s">
        <v>40244</v>
      </c>
      <c r="P8517" t="s">
        <v>40793</v>
      </c>
      <c r="Q8517" t="s">
        <v>20084</v>
      </c>
    </row>
    <row r="8518" spans="12:17" x14ac:dyDescent="0.3">
      <c r="L8518">
        <v>8512</v>
      </c>
      <c r="M8518" t="s">
        <v>20120</v>
      </c>
      <c r="N8518" t="s">
        <v>18141</v>
      </c>
      <c r="O8518" t="s">
        <v>40246</v>
      </c>
      <c r="P8518" t="s">
        <v>40794</v>
      </c>
      <c r="Q8518" t="s">
        <v>20120</v>
      </c>
    </row>
    <row r="8519" spans="12:17" x14ac:dyDescent="0.3">
      <c r="L8519">
        <v>8513</v>
      </c>
      <c r="M8519" t="s">
        <v>20121</v>
      </c>
      <c r="N8519" t="s">
        <v>18143</v>
      </c>
      <c r="O8519" t="s">
        <v>40248</v>
      </c>
      <c r="P8519" t="s">
        <v>40795</v>
      </c>
      <c r="Q8519" t="s">
        <v>20121</v>
      </c>
    </row>
    <row r="8520" spans="12:17" x14ac:dyDescent="0.3">
      <c r="L8520">
        <v>8514</v>
      </c>
      <c r="M8520" t="s">
        <v>20122</v>
      </c>
      <c r="N8520" t="s">
        <v>18145</v>
      </c>
      <c r="O8520" t="s">
        <v>40250</v>
      </c>
      <c r="P8520" t="s">
        <v>40796</v>
      </c>
      <c r="Q8520" t="s">
        <v>20122</v>
      </c>
    </row>
    <row r="8521" spans="12:17" x14ac:dyDescent="0.3">
      <c r="L8521">
        <v>8515</v>
      </c>
      <c r="M8521" t="s">
        <v>20123</v>
      </c>
      <c r="N8521" t="s">
        <v>18147</v>
      </c>
      <c r="O8521" t="s">
        <v>40252</v>
      </c>
      <c r="P8521" t="s">
        <v>40797</v>
      </c>
      <c r="Q8521" t="s">
        <v>20123</v>
      </c>
    </row>
    <row r="8522" spans="12:17" x14ac:dyDescent="0.3">
      <c r="L8522">
        <v>8516</v>
      </c>
      <c r="M8522" t="s">
        <v>20124</v>
      </c>
      <c r="N8522" t="s">
        <v>18149</v>
      </c>
      <c r="O8522" t="s">
        <v>40254</v>
      </c>
      <c r="P8522" t="s">
        <v>40798</v>
      </c>
      <c r="Q8522" t="s">
        <v>20124</v>
      </c>
    </row>
    <row r="8523" spans="12:17" x14ac:dyDescent="0.3">
      <c r="L8523">
        <v>8517</v>
      </c>
      <c r="M8523" t="s">
        <v>20125</v>
      </c>
      <c r="N8523" t="s">
        <v>18151</v>
      </c>
      <c r="O8523" t="s">
        <v>40256</v>
      </c>
      <c r="P8523" t="s">
        <v>40799</v>
      </c>
      <c r="Q8523" t="s">
        <v>20125</v>
      </c>
    </row>
    <row r="8524" spans="12:17" x14ac:dyDescent="0.3">
      <c r="L8524">
        <v>8518</v>
      </c>
      <c r="M8524" t="s">
        <v>20126</v>
      </c>
      <c r="N8524" t="s">
        <v>18153</v>
      </c>
      <c r="O8524" t="s">
        <v>40258</v>
      </c>
      <c r="P8524" t="s">
        <v>40800</v>
      </c>
      <c r="Q8524" t="s">
        <v>20126</v>
      </c>
    </row>
    <row r="8525" spans="12:17" x14ac:dyDescent="0.3">
      <c r="L8525">
        <v>8519</v>
      </c>
      <c r="M8525" t="s">
        <v>20127</v>
      </c>
      <c r="N8525" t="s">
        <v>18155</v>
      </c>
      <c r="O8525" t="s">
        <v>40260</v>
      </c>
      <c r="P8525" t="s">
        <v>40801</v>
      </c>
      <c r="Q8525" t="s">
        <v>20127</v>
      </c>
    </row>
    <row r="8526" spans="12:17" x14ac:dyDescent="0.3">
      <c r="L8526">
        <v>8520</v>
      </c>
      <c r="M8526" t="s">
        <v>20128</v>
      </c>
      <c r="N8526" t="s">
        <v>18157</v>
      </c>
      <c r="O8526" t="s">
        <v>40262</v>
      </c>
      <c r="P8526" t="s">
        <v>40802</v>
      </c>
      <c r="Q8526" t="s">
        <v>20128</v>
      </c>
    </row>
    <row r="8527" spans="12:17" x14ac:dyDescent="0.3">
      <c r="L8527">
        <v>8521</v>
      </c>
      <c r="M8527" t="s">
        <v>20129</v>
      </c>
      <c r="N8527" t="s">
        <v>18159</v>
      </c>
      <c r="O8527" t="s">
        <v>40264</v>
      </c>
      <c r="P8527" t="s">
        <v>40803</v>
      </c>
      <c r="Q8527" t="s">
        <v>20129</v>
      </c>
    </row>
    <row r="8528" spans="12:17" x14ac:dyDescent="0.3">
      <c r="L8528">
        <v>8522</v>
      </c>
      <c r="M8528" t="s">
        <v>20130</v>
      </c>
      <c r="N8528" t="s">
        <v>18161</v>
      </c>
      <c r="O8528" t="s">
        <v>40266</v>
      </c>
      <c r="P8528" t="s">
        <v>40804</v>
      </c>
      <c r="Q8528" t="s">
        <v>20130</v>
      </c>
    </row>
    <row r="8529" spans="12:17" x14ac:dyDescent="0.3">
      <c r="L8529">
        <v>8523</v>
      </c>
      <c r="M8529" t="s">
        <v>20131</v>
      </c>
      <c r="N8529" t="s">
        <v>18163</v>
      </c>
      <c r="O8529" t="s">
        <v>40268</v>
      </c>
      <c r="P8529" t="s">
        <v>40805</v>
      </c>
      <c r="Q8529" t="s">
        <v>20131</v>
      </c>
    </row>
    <row r="8530" spans="12:17" x14ac:dyDescent="0.3">
      <c r="L8530">
        <v>8524</v>
      </c>
      <c r="M8530" t="s">
        <v>20132</v>
      </c>
      <c r="N8530" t="s">
        <v>18165</v>
      </c>
      <c r="O8530" t="s">
        <v>40270</v>
      </c>
      <c r="P8530" t="s">
        <v>40806</v>
      </c>
      <c r="Q8530" t="s">
        <v>20132</v>
      </c>
    </row>
    <row r="8531" spans="12:17" x14ac:dyDescent="0.3">
      <c r="L8531">
        <v>8525</v>
      </c>
      <c r="M8531" t="s">
        <v>20133</v>
      </c>
      <c r="N8531" t="s">
        <v>18167</v>
      </c>
      <c r="O8531" t="s">
        <v>40272</v>
      </c>
      <c r="P8531" t="s">
        <v>40807</v>
      </c>
      <c r="Q8531" t="s">
        <v>20133</v>
      </c>
    </row>
    <row r="8532" spans="12:17" x14ac:dyDescent="0.3">
      <c r="L8532">
        <v>8526</v>
      </c>
      <c r="M8532" t="s">
        <v>20134</v>
      </c>
      <c r="N8532" t="s">
        <v>18169</v>
      </c>
      <c r="O8532" t="s">
        <v>40274</v>
      </c>
      <c r="P8532" t="s">
        <v>40808</v>
      </c>
      <c r="Q8532" t="s">
        <v>20134</v>
      </c>
    </row>
    <row r="8533" spans="12:17" x14ac:dyDescent="0.3">
      <c r="L8533">
        <v>8527</v>
      </c>
      <c r="M8533" t="s">
        <v>20135</v>
      </c>
      <c r="N8533" t="s">
        <v>18171</v>
      </c>
      <c r="O8533" t="s">
        <v>40276</v>
      </c>
      <c r="P8533" t="s">
        <v>40809</v>
      </c>
      <c r="Q8533" t="s">
        <v>20135</v>
      </c>
    </row>
    <row r="8534" spans="12:17" x14ac:dyDescent="0.3">
      <c r="L8534">
        <v>8528</v>
      </c>
      <c r="M8534" t="s">
        <v>20136</v>
      </c>
      <c r="N8534" t="s">
        <v>18173</v>
      </c>
      <c r="O8534" t="s">
        <v>40278</v>
      </c>
      <c r="P8534" t="s">
        <v>40810</v>
      </c>
      <c r="Q8534" t="s">
        <v>20136</v>
      </c>
    </row>
    <row r="8535" spans="12:17" x14ac:dyDescent="0.3">
      <c r="L8535">
        <v>8529</v>
      </c>
      <c r="M8535" t="s">
        <v>20137</v>
      </c>
      <c r="N8535" t="s">
        <v>18175</v>
      </c>
      <c r="O8535" t="s">
        <v>40280</v>
      </c>
      <c r="P8535" t="s">
        <v>40811</v>
      </c>
      <c r="Q8535" t="s">
        <v>20137</v>
      </c>
    </row>
    <row r="8536" spans="12:17" x14ac:dyDescent="0.3">
      <c r="L8536">
        <v>8530</v>
      </c>
      <c r="M8536" t="s">
        <v>20138</v>
      </c>
      <c r="N8536" t="s">
        <v>18177</v>
      </c>
      <c r="O8536" t="s">
        <v>40282</v>
      </c>
      <c r="P8536" t="s">
        <v>40812</v>
      </c>
      <c r="Q8536" t="s">
        <v>20138</v>
      </c>
    </row>
    <row r="8537" spans="12:17" x14ac:dyDescent="0.3">
      <c r="L8537">
        <v>8531</v>
      </c>
      <c r="M8537" t="s">
        <v>20139</v>
      </c>
      <c r="N8537" t="s">
        <v>18179</v>
      </c>
      <c r="O8537" t="s">
        <v>40284</v>
      </c>
      <c r="P8537" t="s">
        <v>40813</v>
      </c>
      <c r="Q8537" t="s">
        <v>20139</v>
      </c>
    </row>
    <row r="8538" spans="12:17" x14ac:dyDescent="0.3">
      <c r="L8538">
        <v>8532</v>
      </c>
      <c r="M8538" t="s">
        <v>20140</v>
      </c>
      <c r="N8538" t="s">
        <v>18181</v>
      </c>
      <c r="O8538" t="s">
        <v>40286</v>
      </c>
      <c r="P8538" t="s">
        <v>40814</v>
      </c>
      <c r="Q8538" t="s">
        <v>20140</v>
      </c>
    </row>
    <row r="8539" spans="12:17" x14ac:dyDescent="0.3">
      <c r="L8539">
        <v>8533</v>
      </c>
      <c r="M8539" t="s">
        <v>20141</v>
      </c>
      <c r="N8539" t="s">
        <v>18183</v>
      </c>
      <c r="O8539" t="s">
        <v>40288</v>
      </c>
      <c r="P8539" t="s">
        <v>40815</v>
      </c>
      <c r="Q8539" t="s">
        <v>20141</v>
      </c>
    </row>
    <row r="8540" spans="12:17" x14ac:dyDescent="0.3">
      <c r="L8540">
        <v>8534</v>
      </c>
      <c r="M8540" t="s">
        <v>20142</v>
      </c>
      <c r="N8540" t="s">
        <v>18185</v>
      </c>
      <c r="O8540" t="s">
        <v>40290</v>
      </c>
      <c r="P8540" t="s">
        <v>40816</v>
      </c>
      <c r="Q8540" t="s">
        <v>20142</v>
      </c>
    </row>
    <row r="8541" spans="12:17" x14ac:dyDescent="0.3">
      <c r="L8541">
        <v>8535</v>
      </c>
      <c r="M8541" t="s">
        <v>20143</v>
      </c>
      <c r="N8541" t="s">
        <v>18187</v>
      </c>
      <c r="O8541" t="s">
        <v>40292</v>
      </c>
      <c r="P8541" t="s">
        <v>40817</v>
      </c>
      <c r="Q8541" t="s">
        <v>20143</v>
      </c>
    </row>
    <row r="8542" spans="12:17" x14ac:dyDescent="0.3">
      <c r="L8542">
        <v>8536</v>
      </c>
      <c r="M8542" t="s">
        <v>20144</v>
      </c>
      <c r="N8542" t="s">
        <v>18189</v>
      </c>
      <c r="O8542" t="s">
        <v>40294</v>
      </c>
      <c r="P8542" t="s">
        <v>40818</v>
      </c>
      <c r="Q8542" t="s">
        <v>20144</v>
      </c>
    </row>
    <row r="8543" spans="12:17" x14ac:dyDescent="0.3">
      <c r="L8543">
        <v>8537</v>
      </c>
      <c r="M8543" t="s">
        <v>27311</v>
      </c>
      <c r="N8543" t="s">
        <v>18190</v>
      </c>
      <c r="O8543" t="s">
        <v>40296</v>
      </c>
      <c r="P8543" t="s">
        <v>40819</v>
      </c>
      <c r="Q8543" t="s">
        <v>27311</v>
      </c>
    </row>
    <row r="8544" spans="12:17" x14ac:dyDescent="0.3">
      <c r="L8544">
        <v>8538</v>
      </c>
      <c r="M8544" t="s">
        <v>27312</v>
      </c>
      <c r="N8544" t="s">
        <v>18191</v>
      </c>
      <c r="O8544" t="s">
        <v>40298</v>
      </c>
      <c r="P8544" t="s">
        <v>40820</v>
      </c>
      <c r="Q8544" t="s">
        <v>27312</v>
      </c>
    </row>
    <row r="8545" spans="12:17" x14ac:dyDescent="0.3">
      <c r="L8545">
        <v>8539</v>
      </c>
      <c r="M8545" t="s">
        <v>27313</v>
      </c>
      <c r="N8545" t="s">
        <v>18192</v>
      </c>
      <c r="O8545" t="s">
        <v>40300</v>
      </c>
      <c r="P8545" t="s">
        <v>40821</v>
      </c>
      <c r="Q8545" t="s">
        <v>27313</v>
      </c>
    </row>
    <row r="8546" spans="12:17" x14ac:dyDescent="0.3">
      <c r="L8546">
        <v>8540</v>
      </c>
      <c r="M8546" t="s">
        <v>20145</v>
      </c>
      <c r="N8546" t="s">
        <v>18194</v>
      </c>
      <c r="O8546" t="s">
        <v>40302</v>
      </c>
      <c r="P8546" t="s">
        <v>40822</v>
      </c>
      <c r="Q8546" t="s">
        <v>20145</v>
      </c>
    </row>
    <row r="8547" spans="12:17" x14ac:dyDescent="0.3">
      <c r="L8547">
        <v>8541</v>
      </c>
      <c r="M8547" t="s">
        <v>20146</v>
      </c>
      <c r="N8547" t="s">
        <v>18196</v>
      </c>
      <c r="O8547" t="s">
        <v>40304</v>
      </c>
      <c r="P8547" t="s">
        <v>40823</v>
      </c>
      <c r="Q8547" t="s">
        <v>20146</v>
      </c>
    </row>
    <row r="8548" spans="12:17" x14ac:dyDescent="0.3">
      <c r="L8548">
        <v>8542</v>
      </c>
      <c r="M8548" t="s">
        <v>20147</v>
      </c>
      <c r="N8548" t="s">
        <v>18198</v>
      </c>
      <c r="O8548" t="s">
        <v>40306</v>
      </c>
      <c r="P8548" t="s">
        <v>40824</v>
      </c>
      <c r="Q8548" t="s">
        <v>20147</v>
      </c>
    </row>
    <row r="8549" spans="12:17" x14ac:dyDescent="0.3">
      <c r="L8549">
        <v>8543</v>
      </c>
      <c r="M8549" t="s">
        <v>20148</v>
      </c>
      <c r="N8549" t="s">
        <v>18200</v>
      </c>
      <c r="O8549" t="s">
        <v>40308</v>
      </c>
      <c r="P8549" t="s">
        <v>40825</v>
      </c>
      <c r="Q8549" t="s">
        <v>20148</v>
      </c>
    </row>
    <row r="8550" spans="12:17" x14ac:dyDescent="0.3">
      <c r="L8550">
        <v>8544</v>
      </c>
      <c r="M8550" t="s">
        <v>20149</v>
      </c>
      <c r="N8550" t="s">
        <v>18202</v>
      </c>
      <c r="O8550" t="s">
        <v>40310</v>
      </c>
      <c r="P8550" t="s">
        <v>40826</v>
      </c>
      <c r="Q8550" t="s">
        <v>20149</v>
      </c>
    </row>
    <row r="8551" spans="12:17" x14ac:dyDescent="0.3">
      <c r="L8551">
        <v>8545</v>
      </c>
      <c r="M8551" t="s">
        <v>20150</v>
      </c>
      <c r="N8551" t="s">
        <v>18204</v>
      </c>
      <c r="O8551" t="s">
        <v>40312</v>
      </c>
      <c r="P8551" t="s">
        <v>40827</v>
      </c>
      <c r="Q8551" t="s">
        <v>20150</v>
      </c>
    </row>
    <row r="8552" spans="12:17" x14ac:dyDescent="0.3">
      <c r="L8552">
        <v>8546</v>
      </c>
      <c r="M8552" t="s">
        <v>20151</v>
      </c>
      <c r="N8552" t="s">
        <v>18206</v>
      </c>
      <c r="O8552" t="s">
        <v>40314</v>
      </c>
      <c r="P8552" t="s">
        <v>40828</v>
      </c>
      <c r="Q8552" t="s">
        <v>20151</v>
      </c>
    </row>
    <row r="8553" spans="12:17" x14ac:dyDescent="0.3">
      <c r="L8553">
        <v>8547</v>
      </c>
      <c r="M8553" t="s">
        <v>20152</v>
      </c>
      <c r="N8553" t="s">
        <v>18202</v>
      </c>
      <c r="O8553" t="s">
        <v>40316</v>
      </c>
      <c r="P8553" t="s">
        <v>40829</v>
      </c>
      <c r="Q8553" t="s">
        <v>20152</v>
      </c>
    </row>
    <row r="8554" spans="12:17" x14ac:dyDescent="0.3">
      <c r="L8554">
        <v>8548</v>
      </c>
      <c r="M8554" t="s">
        <v>20153</v>
      </c>
      <c r="N8554" t="s">
        <v>18204</v>
      </c>
      <c r="O8554" t="s">
        <v>40318</v>
      </c>
      <c r="P8554" t="s">
        <v>40830</v>
      </c>
      <c r="Q8554" t="s">
        <v>20153</v>
      </c>
    </row>
    <row r="8555" spans="12:17" x14ac:dyDescent="0.3">
      <c r="L8555">
        <v>8549</v>
      </c>
      <c r="M8555" t="s">
        <v>20154</v>
      </c>
      <c r="N8555" t="s">
        <v>18210</v>
      </c>
      <c r="O8555" t="s">
        <v>40320</v>
      </c>
      <c r="P8555" t="s">
        <v>40831</v>
      </c>
      <c r="Q8555" t="s">
        <v>20154</v>
      </c>
    </row>
    <row r="8556" spans="12:17" x14ac:dyDescent="0.3">
      <c r="L8556">
        <v>8550</v>
      </c>
      <c r="M8556" t="s">
        <v>20155</v>
      </c>
      <c r="N8556" t="s">
        <v>18212</v>
      </c>
      <c r="O8556" t="s">
        <v>40322</v>
      </c>
      <c r="P8556" t="s">
        <v>40832</v>
      </c>
      <c r="Q8556" t="s">
        <v>20155</v>
      </c>
    </row>
    <row r="8557" spans="12:17" x14ac:dyDescent="0.3">
      <c r="L8557">
        <v>8551</v>
      </c>
      <c r="M8557" t="s">
        <v>20157</v>
      </c>
      <c r="N8557" t="s">
        <v>18214</v>
      </c>
      <c r="O8557" t="s">
        <v>19609</v>
      </c>
      <c r="P8557" t="s">
        <v>40833</v>
      </c>
      <c r="Q8557" t="s">
        <v>20157</v>
      </c>
    </row>
    <row r="8558" spans="12:17" x14ac:dyDescent="0.3">
      <c r="L8558">
        <v>8552</v>
      </c>
      <c r="M8558" t="s">
        <v>20159</v>
      </c>
      <c r="N8558" t="s">
        <v>18217</v>
      </c>
      <c r="O8558" t="s">
        <v>19612</v>
      </c>
      <c r="P8558" t="s">
        <v>40834</v>
      </c>
      <c r="Q8558" t="s">
        <v>20159</v>
      </c>
    </row>
    <row r="8559" spans="12:17" x14ac:dyDescent="0.3">
      <c r="L8559">
        <v>8553</v>
      </c>
      <c r="M8559" t="s">
        <v>20161</v>
      </c>
      <c r="N8559" t="s">
        <v>18220</v>
      </c>
      <c r="O8559" t="s">
        <v>19615</v>
      </c>
      <c r="P8559" t="s">
        <v>40835</v>
      </c>
      <c r="Q8559" t="s">
        <v>20161</v>
      </c>
    </row>
    <row r="8560" spans="12:17" x14ac:dyDescent="0.3">
      <c r="L8560">
        <v>8554</v>
      </c>
      <c r="M8560" t="s">
        <v>20163</v>
      </c>
      <c r="N8560" t="s">
        <v>18223</v>
      </c>
      <c r="O8560" t="s">
        <v>19618</v>
      </c>
      <c r="P8560" t="s">
        <v>40836</v>
      </c>
      <c r="Q8560" t="s">
        <v>20163</v>
      </c>
    </row>
    <row r="8561" spans="12:17" x14ac:dyDescent="0.3">
      <c r="L8561">
        <v>8555</v>
      </c>
      <c r="M8561" t="s">
        <v>20165</v>
      </c>
      <c r="N8561" t="s">
        <v>18226</v>
      </c>
      <c r="O8561" t="s">
        <v>19621</v>
      </c>
      <c r="P8561" t="s">
        <v>40837</v>
      </c>
      <c r="Q8561" t="s">
        <v>20165</v>
      </c>
    </row>
    <row r="8562" spans="12:17" x14ac:dyDescent="0.3">
      <c r="L8562">
        <v>8556</v>
      </c>
      <c r="M8562" t="s">
        <v>20167</v>
      </c>
      <c r="N8562" t="s">
        <v>40838</v>
      </c>
      <c r="O8562" t="s">
        <v>40330</v>
      </c>
      <c r="P8562" t="s">
        <v>26420</v>
      </c>
      <c r="Q8562" t="s">
        <v>20167</v>
      </c>
    </row>
    <row r="8563" spans="12:17" x14ac:dyDescent="0.3">
      <c r="L8563">
        <v>8557</v>
      </c>
      <c r="M8563" t="s">
        <v>4554</v>
      </c>
      <c r="N8563" t="s">
        <v>28390</v>
      </c>
      <c r="O8563" t="s">
        <v>4432</v>
      </c>
      <c r="P8563" t="s">
        <v>40839</v>
      </c>
      <c r="Q8563" t="s">
        <v>4554</v>
      </c>
    </row>
    <row r="8564" spans="12:17" x14ac:dyDescent="0.3">
      <c r="L8564">
        <v>8558</v>
      </c>
      <c r="M8564" t="s">
        <v>4555</v>
      </c>
      <c r="N8564" t="s">
        <v>28392</v>
      </c>
      <c r="O8564" t="s">
        <v>4434</v>
      </c>
      <c r="P8564" t="s">
        <v>40840</v>
      </c>
      <c r="Q8564" t="s">
        <v>4555</v>
      </c>
    </row>
    <row r="8565" spans="12:17" x14ac:dyDescent="0.3">
      <c r="L8565">
        <v>8559</v>
      </c>
      <c r="M8565" t="s">
        <v>20172</v>
      </c>
      <c r="N8565" t="s">
        <v>18234</v>
      </c>
      <c r="O8565" t="s">
        <v>26421</v>
      </c>
      <c r="P8565" t="s">
        <v>40841</v>
      </c>
      <c r="Q8565" t="s">
        <v>20172</v>
      </c>
    </row>
    <row r="8566" spans="12:17" x14ac:dyDescent="0.3">
      <c r="L8566">
        <v>8560</v>
      </c>
      <c r="M8566" t="s">
        <v>20174</v>
      </c>
      <c r="N8566" t="s">
        <v>18236</v>
      </c>
      <c r="O8566" t="s">
        <v>26422</v>
      </c>
      <c r="P8566" t="s">
        <v>40842</v>
      </c>
      <c r="Q8566" t="s">
        <v>20174</v>
      </c>
    </row>
    <row r="8567" spans="12:17" x14ac:dyDescent="0.3">
      <c r="L8567">
        <v>8561</v>
      </c>
      <c r="M8567" t="s">
        <v>20176</v>
      </c>
      <c r="N8567" t="s">
        <v>18238</v>
      </c>
      <c r="O8567" t="s">
        <v>26423</v>
      </c>
      <c r="P8567" t="s">
        <v>40843</v>
      </c>
      <c r="Q8567" t="s">
        <v>20176</v>
      </c>
    </row>
    <row r="8568" spans="12:17" x14ac:dyDescent="0.3">
      <c r="L8568">
        <v>8562</v>
      </c>
      <c r="M8568" t="s">
        <v>20178</v>
      </c>
      <c r="N8568" t="s">
        <v>26381</v>
      </c>
      <c r="O8568" t="s">
        <v>19634</v>
      </c>
      <c r="P8568" t="s">
        <v>40844</v>
      </c>
      <c r="Q8568" t="s">
        <v>20178</v>
      </c>
    </row>
    <row r="8569" spans="12:17" x14ac:dyDescent="0.3">
      <c r="L8569">
        <v>8563</v>
      </c>
      <c r="M8569" t="s">
        <v>20179</v>
      </c>
      <c r="N8569" t="s">
        <v>26382</v>
      </c>
      <c r="O8569" t="s">
        <v>19636</v>
      </c>
      <c r="P8569" t="s">
        <v>40845</v>
      </c>
      <c r="Q8569" t="s">
        <v>20179</v>
      </c>
    </row>
    <row r="8570" spans="12:17" x14ac:dyDescent="0.3">
      <c r="L8570">
        <v>8564</v>
      </c>
      <c r="M8570" t="s">
        <v>20180</v>
      </c>
      <c r="N8570" t="s">
        <v>26383</v>
      </c>
      <c r="O8570" t="s">
        <v>19638</v>
      </c>
      <c r="P8570" t="s">
        <v>40846</v>
      </c>
      <c r="Q8570" t="s">
        <v>20180</v>
      </c>
    </row>
    <row r="8571" spans="12:17" x14ac:dyDescent="0.3">
      <c r="L8571">
        <v>8565</v>
      </c>
      <c r="M8571" t="s">
        <v>20181</v>
      </c>
      <c r="N8571" t="s">
        <v>18246</v>
      </c>
      <c r="O8571" t="s">
        <v>19641</v>
      </c>
      <c r="P8571" t="s">
        <v>40847</v>
      </c>
      <c r="Q8571" t="s">
        <v>20181</v>
      </c>
    </row>
    <row r="8572" spans="12:17" x14ac:dyDescent="0.3">
      <c r="L8572">
        <v>8566</v>
      </c>
      <c r="M8572" t="s">
        <v>20183</v>
      </c>
      <c r="N8572" t="s">
        <v>40848</v>
      </c>
      <c r="O8572" t="s">
        <v>19643</v>
      </c>
      <c r="P8572" t="s">
        <v>40849</v>
      </c>
      <c r="Q8572" t="s">
        <v>20183</v>
      </c>
    </row>
    <row r="8573" spans="12:17" x14ac:dyDescent="0.3">
      <c r="L8573">
        <v>8567</v>
      </c>
      <c r="M8573" t="s">
        <v>40850</v>
      </c>
      <c r="N8573" t="s">
        <v>40851</v>
      </c>
      <c r="O8573" t="s">
        <v>40344</v>
      </c>
      <c r="P8573" t="s">
        <v>40852</v>
      </c>
      <c r="Q8573" t="s">
        <v>40850</v>
      </c>
    </row>
    <row r="8574" spans="12:17" x14ac:dyDescent="0.3">
      <c r="L8574">
        <v>8568</v>
      </c>
      <c r="M8574" t="s">
        <v>20184</v>
      </c>
      <c r="N8574" t="s">
        <v>18251</v>
      </c>
      <c r="O8574" t="s">
        <v>19646</v>
      </c>
      <c r="P8574" t="s">
        <v>40853</v>
      </c>
      <c r="Q8574" t="s">
        <v>20184</v>
      </c>
    </row>
    <row r="8575" spans="12:17" x14ac:dyDescent="0.3">
      <c r="L8575">
        <v>8569</v>
      </c>
      <c r="M8575" t="s">
        <v>20186</v>
      </c>
      <c r="N8575" t="s">
        <v>18254</v>
      </c>
      <c r="O8575" t="s">
        <v>40347</v>
      </c>
      <c r="P8575" t="s">
        <v>40854</v>
      </c>
      <c r="Q8575" t="s">
        <v>20186</v>
      </c>
    </row>
    <row r="8576" spans="12:17" x14ac:dyDescent="0.3">
      <c r="L8576">
        <v>8570</v>
      </c>
      <c r="M8576" t="s">
        <v>20188</v>
      </c>
      <c r="N8576" t="s">
        <v>18256</v>
      </c>
      <c r="O8576" t="s">
        <v>40349</v>
      </c>
      <c r="P8576" t="s">
        <v>40855</v>
      </c>
      <c r="Q8576" t="s">
        <v>20188</v>
      </c>
    </row>
    <row r="8577" spans="12:17" x14ac:dyDescent="0.3">
      <c r="L8577">
        <v>8571</v>
      </c>
      <c r="M8577" t="s">
        <v>20190</v>
      </c>
      <c r="N8577" t="s">
        <v>18258</v>
      </c>
      <c r="O8577" t="s">
        <v>19653</v>
      </c>
      <c r="P8577" t="s">
        <v>40856</v>
      </c>
      <c r="Q8577" t="s">
        <v>20190</v>
      </c>
    </row>
    <row r="8578" spans="12:17" x14ac:dyDescent="0.3">
      <c r="L8578">
        <v>8572</v>
      </c>
      <c r="M8578" t="s">
        <v>20192</v>
      </c>
      <c r="N8578" t="s">
        <v>18261</v>
      </c>
      <c r="O8578" t="s">
        <v>19656</v>
      </c>
      <c r="P8578" t="s">
        <v>40857</v>
      </c>
      <c r="Q8578" t="s">
        <v>20192</v>
      </c>
    </row>
    <row r="8579" spans="12:17" x14ac:dyDescent="0.3">
      <c r="L8579">
        <v>8573</v>
      </c>
      <c r="M8579" t="s">
        <v>20194</v>
      </c>
      <c r="N8579" t="s">
        <v>18264</v>
      </c>
      <c r="O8579" t="s">
        <v>19659</v>
      </c>
      <c r="P8579" t="s">
        <v>40858</v>
      </c>
      <c r="Q8579" t="s">
        <v>20194</v>
      </c>
    </row>
    <row r="8580" spans="12:17" x14ac:dyDescent="0.3">
      <c r="L8580">
        <v>8574</v>
      </c>
      <c r="M8580" t="s">
        <v>4545</v>
      </c>
      <c r="N8580" t="s">
        <v>28415</v>
      </c>
      <c r="O8580" t="s">
        <v>4414</v>
      </c>
      <c r="P8580" t="s">
        <v>40859</v>
      </c>
      <c r="Q8580" t="s">
        <v>4545</v>
      </c>
    </row>
    <row r="8581" spans="12:17" x14ac:dyDescent="0.3">
      <c r="L8581">
        <v>8575</v>
      </c>
      <c r="M8581" t="s">
        <v>4546</v>
      </c>
      <c r="N8581" t="s">
        <v>28417</v>
      </c>
      <c r="O8581" t="s">
        <v>4416</v>
      </c>
      <c r="P8581" t="s">
        <v>40860</v>
      </c>
      <c r="Q8581" t="s">
        <v>4546</v>
      </c>
    </row>
    <row r="8582" spans="12:17" x14ac:dyDescent="0.3">
      <c r="L8582">
        <v>8576</v>
      </c>
      <c r="M8582" t="s">
        <v>4547</v>
      </c>
      <c r="N8582" t="s">
        <v>28419</v>
      </c>
      <c r="O8582" t="s">
        <v>4418</v>
      </c>
      <c r="P8582" t="s">
        <v>40861</v>
      </c>
      <c r="Q8582" t="s">
        <v>4547</v>
      </c>
    </row>
    <row r="8583" spans="12:17" x14ac:dyDescent="0.3">
      <c r="L8583">
        <v>8577</v>
      </c>
      <c r="M8583" t="s">
        <v>4548</v>
      </c>
      <c r="N8583" t="s">
        <v>28421</v>
      </c>
      <c r="O8583" t="s">
        <v>4420</v>
      </c>
      <c r="P8583" t="s">
        <v>40862</v>
      </c>
      <c r="Q8583" t="s">
        <v>4548</v>
      </c>
    </row>
    <row r="8584" spans="12:17" x14ac:dyDescent="0.3">
      <c r="L8584">
        <v>8578</v>
      </c>
      <c r="M8584" t="s">
        <v>4549</v>
      </c>
      <c r="N8584" t="s">
        <v>28423</v>
      </c>
      <c r="O8584" t="s">
        <v>4422</v>
      </c>
      <c r="P8584" t="s">
        <v>40863</v>
      </c>
      <c r="Q8584" t="s">
        <v>4549</v>
      </c>
    </row>
    <row r="8585" spans="12:17" x14ac:dyDescent="0.3">
      <c r="L8585">
        <v>8579</v>
      </c>
      <c r="M8585" t="s">
        <v>4550</v>
      </c>
      <c r="N8585" t="s">
        <v>28425</v>
      </c>
      <c r="O8585" t="s">
        <v>4424</v>
      </c>
      <c r="P8585" t="s">
        <v>40864</v>
      </c>
      <c r="Q8585" t="s">
        <v>4550</v>
      </c>
    </row>
    <row r="8586" spans="12:17" x14ac:dyDescent="0.3">
      <c r="L8586">
        <v>8580</v>
      </c>
      <c r="M8586" t="s">
        <v>4551</v>
      </c>
      <c r="N8586" t="s">
        <v>28427</v>
      </c>
      <c r="O8586" t="s">
        <v>4426</v>
      </c>
      <c r="P8586" t="s">
        <v>40865</v>
      </c>
      <c r="Q8586" t="s">
        <v>4551</v>
      </c>
    </row>
    <row r="8587" spans="12:17" x14ac:dyDescent="0.3">
      <c r="L8587">
        <v>8581</v>
      </c>
      <c r="M8587" t="s">
        <v>4552</v>
      </c>
      <c r="N8587" t="s">
        <v>28429</v>
      </c>
      <c r="O8587" t="s">
        <v>4428</v>
      </c>
      <c r="P8587" t="s">
        <v>40866</v>
      </c>
      <c r="Q8587" t="s">
        <v>4552</v>
      </c>
    </row>
    <row r="8588" spans="12:17" x14ac:dyDescent="0.3">
      <c r="L8588">
        <v>8582</v>
      </c>
      <c r="M8588" t="s">
        <v>4553</v>
      </c>
      <c r="N8588" t="s">
        <v>28431</v>
      </c>
      <c r="O8588" t="s">
        <v>4430</v>
      </c>
      <c r="P8588" t="s">
        <v>40867</v>
      </c>
      <c r="Q8588" t="s">
        <v>4553</v>
      </c>
    </row>
    <row r="8589" spans="12:17" x14ac:dyDescent="0.3">
      <c r="L8589">
        <v>8583</v>
      </c>
      <c r="M8589" t="s">
        <v>4554</v>
      </c>
      <c r="N8589" t="s">
        <v>28390</v>
      </c>
      <c r="O8589" t="s">
        <v>4432</v>
      </c>
      <c r="P8589" t="s">
        <v>40868</v>
      </c>
      <c r="Q8589" t="s">
        <v>4554</v>
      </c>
    </row>
    <row r="8590" spans="12:17" x14ac:dyDescent="0.3">
      <c r="L8590">
        <v>8584</v>
      </c>
      <c r="M8590" t="s">
        <v>4555</v>
      </c>
      <c r="N8590" t="s">
        <v>28392</v>
      </c>
      <c r="O8590" t="s">
        <v>4434</v>
      </c>
      <c r="P8590" t="s">
        <v>40869</v>
      </c>
      <c r="Q8590" t="s">
        <v>4555</v>
      </c>
    </row>
    <row r="8591" spans="12:17" x14ac:dyDescent="0.3">
      <c r="L8591">
        <v>8585</v>
      </c>
      <c r="M8591" t="s">
        <v>20196</v>
      </c>
      <c r="N8591" t="s">
        <v>18267</v>
      </c>
      <c r="O8591" t="s">
        <v>19662</v>
      </c>
      <c r="P8591" t="s">
        <v>40870</v>
      </c>
      <c r="Q8591" t="s">
        <v>20196</v>
      </c>
    </row>
    <row r="8592" spans="12:17" x14ac:dyDescent="0.3">
      <c r="L8592">
        <v>8586</v>
      </c>
      <c r="M8592" t="s">
        <v>20198</v>
      </c>
      <c r="N8592" t="s">
        <v>18270</v>
      </c>
      <c r="O8592" t="s">
        <v>19665</v>
      </c>
      <c r="P8592" t="s">
        <v>40871</v>
      </c>
      <c r="Q8592" t="s">
        <v>20198</v>
      </c>
    </row>
    <row r="8593" spans="12:17" x14ac:dyDescent="0.3">
      <c r="L8593">
        <v>8587</v>
      </c>
      <c r="M8593" t="s">
        <v>20200</v>
      </c>
      <c r="N8593" t="s">
        <v>18273</v>
      </c>
      <c r="O8593" t="s">
        <v>19668</v>
      </c>
      <c r="P8593" t="s">
        <v>40872</v>
      </c>
      <c r="Q8593" t="s">
        <v>20200</v>
      </c>
    </row>
    <row r="8594" spans="12:17" x14ac:dyDescent="0.3">
      <c r="L8594">
        <v>8588</v>
      </c>
      <c r="M8594" t="s">
        <v>40873</v>
      </c>
      <c r="N8594" t="s">
        <v>18275</v>
      </c>
      <c r="O8594" t="s">
        <v>19670</v>
      </c>
      <c r="P8594" t="s">
        <v>40874</v>
      </c>
      <c r="Q8594" t="s">
        <v>40873</v>
      </c>
    </row>
    <row r="8595" spans="12:17" x14ac:dyDescent="0.3">
      <c r="L8595">
        <v>8589</v>
      </c>
      <c r="M8595" t="s">
        <v>20203</v>
      </c>
      <c r="N8595" t="s">
        <v>18278</v>
      </c>
      <c r="O8595" t="s">
        <v>19673</v>
      </c>
      <c r="P8595" t="s">
        <v>40875</v>
      </c>
      <c r="Q8595" t="s">
        <v>20203</v>
      </c>
    </row>
    <row r="8596" spans="12:17" x14ac:dyDescent="0.3">
      <c r="L8596">
        <v>8590</v>
      </c>
      <c r="M8596" t="s">
        <v>20205</v>
      </c>
      <c r="N8596" t="s">
        <v>18281</v>
      </c>
      <c r="O8596" t="s">
        <v>19676</v>
      </c>
      <c r="P8596" t="s">
        <v>40876</v>
      </c>
      <c r="Q8596" t="s">
        <v>20205</v>
      </c>
    </row>
    <row r="8597" spans="12:17" x14ac:dyDescent="0.3">
      <c r="L8597">
        <v>8591</v>
      </c>
      <c r="M8597" t="s">
        <v>20207</v>
      </c>
      <c r="N8597" t="s">
        <v>18284</v>
      </c>
      <c r="O8597" t="s">
        <v>19679</v>
      </c>
      <c r="P8597" t="s">
        <v>40877</v>
      </c>
      <c r="Q8597" t="s">
        <v>20207</v>
      </c>
    </row>
    <row r="8598" spans="12:17" x14ac:dyDescent="0.3">
      <c r="L8598">
        <v>8592</v>
      </c>
      <c r="M8598" t="s">
        <v>20209</v>
      </c>
      <c r="N8598" t="s">
        <v>18287</v>
      </c>
      <c r="O8598" t="s">
        <v>19682</v>
      </c>
      <c r="P8598" t="s">
        <v>40878</v>
      </c>
      <c r="Q8598" t="s">
        <v>20209</v>
      </c>
    </row>
    <row r="8599" spans="12:17" x14ac:dyDescent="0.3">
      <c r="L8599">
        <v>8593</v>
      </c>
      <c r="M8599" t="s">
        <v>20211</v>
      </c>
      <c r="N8599" t="s">
        <v>18290</v>
      </c>
      <c r="O8599" t="s">
        <v>19685</v>
      </c>
      <c r="P8599" t="s">
        <v>40879</v>
      </c>
      <c r="Q8599" t="s">
        <v>20211</v>
      </c>
    </row>
    <row r="8600" spans="12:17" x14ac:dyDescent="0.3">
      <c r="L8600">
        <v>8594</v>
      </c>
      <c r="M8600" t="s">
        <v>20168</v>
      </c>
      <c r="N8600" t="s">
        <v>18230</v>
      </c>
      <c r="O8600" t="s">
        <v>26427</v>
      </c>
      <c r="P8600" t="s">
        <v>40880</v>
      </c>
      <c r="Q8600" t="s">
        <v>20168</v>
      </c>
    </row>
    <row r="8601" spans="12:17" x14ac:dyDescent="0.3">
      <c r="L8601">
        <v>8595</v>
      </c>
      <c r="M8601" t="s">
        <v>20213</v>
      </c>
      <c r="N8601" t="s">
        <v>18293</v>
      </c>
      <c r="O8601" t="s">
        <v>19688</v>
      </c>
      <c r="P8601" t="s">
        <v>40881</v>
      </c>
      <c r="Q8601" t="s">
        <v>20213</v>
      </c>
    </row>
    <row r="8602" spans="12:17" x14ac:dyDescent="0.3">
      <c r="L8602">
        <v>8596</v>
      </c>
      <c r="M8602" t="s">
        <v>20215</v>
      </c>
      <c r="N8602" t="s">
        <v>18296</v>
      </c>
      <c r="O8602" t="s">
        <v>19691</v>
      </c>
      <c r="P8602" t="s">
        <v>40882</v>
      </c>
      <c r="Q8602" t="s">
        <v>20215</v>
      </c>
    </row>
    <row r="8603" spans="12:17" x14ac:dyDescent="0.3">
      <c r="L8603">
        <v>8597</v>
      </c>
      <c r="M8603" t="s">
        <v>20217</v>
      </c>
      <c r="N8603" t="s">
        <v>18299</v>
      </c>
      <c r="O8603" t="s">
        <v>19694</v>
      </c>
      <c r="P8603" t="s">
        <v>40883</v>
      </c>
      <c r="Q8603" t="s">
        <v>20217</v>
      </c>
    </row>
    <row r="8604" spans="12:17" x14ac:dyDescent="0.3">
      <c r="L8604">
        <v>8598</v>
      </c>
      <c r="M8604" t="s">
        <v>20219</v>
      </c>
      <c r="N8604" t="s">
        <v>18302</v>
      </c>
      <c r="O8604" t="s">
        <v>19697</v>
      </c>
      <c r="P8604" t="s">
        <v>40884</v>
      </c>
      <c r="Q8604" t="s">
        <v>20219</v>
      </c>
    </row>
    <row r="8605" spans="12:17" x14ac:dyDescent="0.3">
      <c r="L8605">
        <v>8599</v>
      </c>
      <c r="M8605" t="s">
        <v>20221</v>
      </c>
      <c r="N8605" t="s">
        <v>18305</v>
      </c>
      <c r="O8605" t="s">
        <v>19700</v>
      </c>
      <c r="P8605" t="s">
        <v>40885</v>
      </c>
      <c r="Q8605" t="s">
        <v>20221</v>
      </c>
    </row>
    <row r="8606" spans="12:17" x14ac:dyDescent="0.3">
      <c r="L8606">
        <v>8600</v>
      </c>
      <c r="M8606" t="s">
        <v>20223</v>
      </c>
      <c r="N8606" t="s">
        <v>18308</v>
      </c>
      <c r="O8606" t="s">
        <v>19703</v>
      </c>
      <c r="P8606" t="s">
        <v>40886</v>
      </c>
      <c r="Q8606" t="s">
        <v>20223</v>
      </c>
    </row>
    <row r="8607" spans="12:17" x14ac:dyDescent="0.3">
      <c r="L8607">
        <v>8601</v>
      </c>
      <c r="M8607" t="s">
        <v>20225</v>
      </c>
      <c r="N8607" t="s">
        <v>18311</v>
      </c>
      <c r="O8607" t="s">
        <v>19706</v>
      </c>
      <c r="P8607" t="s">
        <v>40887</v>
      </c>
      <c r="Q8607" t="s">
        <v>20225</v>
      </c>
    </row>
    <row r="8608" spans="12:17" x14ac:dyDescent="0.3">
      <c r="L8608">
        <v>8602</v>
      </c>
      <c r="M8608" t="s">
        <v>20227</v>
      </c>
      <c r="N8608" t="s">
        <v>18314</v>
      </c>
      <c r="O8608" t="s">
        <v>19709</v>
      </c>
      <c r="P8608" t="s">
        <v>40888</v>
      </c>
      <c r="Q8608" t="s">
        <v>20227</v>
      </c>
    </row>
    <row r="8609" spans="12:17" x14ac:dyDescent="0.3">
      <c r="L8609">
        <v>8603</v>
      </c>
      <c r="M8609" t="s">
        <v>20229</v>
      </c>
      <c r="N8609" t="s">
        <v>18317</v>
      </c>
      <c r="O8609" t="s">
        <v>19712</v>
      </c>
      <c r="P8609" t="s">
        <v>40889</v>
      </c>
      <c r="Q8609" t="s">
        <v>20229</v>
      </c>
    </row>
    <row r="8610" spans="12:17" x14ac:dyDescent="0.3">
      <c r="L8610">
        <v>8604</v>
      </c>
      <c r="M8610" t="s">
        <v>20231</v>
      </c>
      <c r="N8610" t="s">
        <v>18320</v>
      </c>
      <c r="O8610" t="s">
        <v>19715</v>
      </c>
      <c r="P8610" t="s">
        <v>40890</v>
      </c>
      <c r="Q8610" t="s">
        <v>20231</v>
      </c>
    </row>
    <row r="8611" spans="12:17" x14ac:dyDescent="0.3">
      <c r="L8611">
        <v>8605</v>
      </c>
      <c r="M8611" t="s">
        <v>20233</v>
      </c>
      <c r="N8611" t="s">
        <v>18323</v>
      </c>
      <c r="O8611" t="s">
        <v>19718</v>
      </c>
      <c r="P8611" t="s">
        <v>40891</v>
      </c>
      <c r="Q8611" t="s">
        <v>20233</v>
      </c>
    </row>
    <row r="8612" spans="12:17" x14ac:dyDescent="0.3">
      <c r="L8612">
        <v>8606</v>
      </c>
      <c r="M8612" t="s">
        <v>20235</v>
      </c>
      <c r="N8612" t="s">
        <v>18326</v>
      </c>
      <c r="O8612" t="s">
        <v>19721</v>
      </c>
      <c r="P8612" t="s">
        <v>40892</v>
      </c>
      <c r="Q8612" t="s">
        <v>20235</v>
      </c>
    </row>
    <row r="8613" spans="12:17" x14ac:dyDescent="0.3">
      <c r="L8613">
        <v>8607</v>
      </c>
      <c r="M8613" t="s">
        <v>20237</v>
      </c>
      <c r="N8613" t="s">
        <v>18329</v>
      </c>
      <c r="O8613" t="s">
        <v>19724</v>
      </c>
      <c r="P8613" t="s">
        <v>40893</v>
      </c>
      <c r="Q8613" t="s">
        <v>20237</v>
      </c>
    </row>
    <row r="8614" spans="12:17" x14ac:dyDescent="0.3">
      <c r="L8614">
        <v>8608</v>
      </c>
      <c r="M8614" t="s">
        <v>20239</v>
      </c>
      <c r="N8614" t="s">
        <v>18332</v>
      </c>
      <c r="O8614" t="s">
        <v>19727</v>
      </c>
      <c r="P8614" t="s">
        <v>40894</v>
      </c>
      <c r="Q8614" t="s">
        <v>20239</v>
      </c>
    </row>
    <row r="8615" spans="12:17" x14ac:dyDescent="0.3">
      <c r="L8615">
        <v>8609</v>
      </c>
      <c r="M8615" t="s">
        <v>20241</v>
      </c>
      <c r="N8615" t="s">
        <v>18335</v>
      </c>
      <c r="O8615" t="s">
        <v>19730</v>
      </c>
      <c r="P8615" t="s">
        <v>40895</v>
      </c>
      <c r="Q8615" t="s">
        <v>20241</v>
      </c>
    </row>
    <row r="8616" spans="12:17" x14ac:dyDescent="0.3">
      <c r="L8616">
        <v>8610</v>
      </c>
      <c r="M8616" t="s">
        <v>20243</v>
      </c>
      <c r="N8616" t="s">
        <v>18338</v>
      </c>
      <c r="O8616" t="s">
        <v>19733</v>
      </c>
      <c r="P8616" t="s">
        <v>40896</v>
      </c>
      <c r="Q8616" t="s">
        <v>20243</v>
      </c>
    </row>
    <row r="8617" spans="12:17" x14ac:dyDescent="0.3">
      <c r="L8617">
        <v>8611</v>
      </c>
      <c r="M8617" t="s">
        <v>20245</v>
      </c>
      <c r="N8617" t="s">
        <v>18341</v>
      </c>
      <c r="O8617" t="s">
        <v>19736</v>
      </c>
      <c r="P8617" t="s">
        <v>40897</v>
      </c>
      <c r="Q8617" t="s">
        <v>20245</v>
      </c>
    </row>
    <row r="8618" spans="12:17" x14ac:dyDescent="0.3">
      <c r="L8618">
        <v>8612</v>
      </c>
      <c r="M8618" t="s">
        <v>20247</v>
      </c>
      <c r="N8618" t="s">
        <v>18344</v>
      </c>
      <c r="O8618" t="s">
        <v>19739</v>
      </c>
      <c r="P8618" t="s">
        <v>40898</v>
      </c>
      <c r="Q8618" t="s">
        <v>20247</v>
      </c>
    </row>
    <row r="8619" spans="12:17" x14ac:dyDescent="0.3">
      <c r="L8619">
        <v>8613</v>
      </c>
      <c r="M8619" t="s">
        <v>20249</v>
      </c>
      <c r="N8619" t="s">
        <v>18347</v>
      </c>
      <c r="O8619" t="s">
        <v>19742</v>
      </c>
      <c r="P8619" t="s">
        <v>40899</v>
      </c>
      <c r="Q8619" t="s">
        <v>20249</v>
      </c>
    </row>
    <row r="8620" spans="12:17" x14ac:dyDescent="0.3">
      <c r="L8620">
        <v>8614</v>
      </c>
      <c r="M8620" t="s">
        <v>20251</v>
      </c>
      <c r="N8620" t="s">
        <v>18350</v>
      </c>
      <c r="O8620" t="s">
        <v>19745</v>
      </c>
      <c r="P8620" t="s">
        <v>40900</v>
      </c>
      <c r="Q8620" t="s">
        <v>20251</v>
      </c>
    </row>
    <row r="8621" spans="12:17" x14ac:dyDescent="0.3">
      <c r="L8621">
        <v>8615</v>
      </c>
      <c r="M8621" t="s">
        <v>20253</v>
      </c>
      <c r="N8621" t="s">
        <v>18353</v>
      </c>
      <c r="O8621" t="s">
        <v>19748</v>
      </c>
      <c r="P8621" t="s">
        <v>40901</v>
      </c>
      <c r="Q8621" t="s">
        <v>20253</v>
      </c>
    </row>
    <row r="8622" spans="12:17" x14ac:dyDescent="0.3">
      <c r="L8622">
        <v>8616</v>
      </c>
      <c r="M8622" t="s">
        <v>20255</v>
      </c>
      <c r="N8622" t="s">
        <v>18356</v>
      </c>
      <c r="O8622" t="s">
        <v>19751</v>
      </c>
      <c r="P8622" t="s">
        <v>40902</v>
      </c>
      <c r="Q8622" t="s">
        <v>20255</v>
      </c>
    </row>
    <row r="8623" spans="12:17" x14ac:dyDescent="0.3">
      <c r="L8623">
        <v>8617</v>
      </c>
      <c r="M8623" t="s">
        <v>20257</v>
      </c>
      <c r="N8623" t="s">
        <v>18359</v>
      </c>
      <c r="O8623" t="s">
        <v>19754</v>
      </c>
      <c r="P8623" t="s">
        <v>40903</v>
      </c>
      <c r="Q8623" t="s">
        <v>20257</v>
      </c>
    </row>
    <row r="8624" spans="12:17" x14ac:dyDescent="0.3">
      <c r="L8624">
        <v>8618</v>
      </c>
      <c r="M8624" t="s">
        <v>20259</v>
      </c>
      <c r="N8624" t="s">
        <v>18362</v>
      </c>
      <c r="O8624" t="s">
        <v>19757</v>
      </c>
      <c r="P8624" t="s">
        <v>40904</v>
      </c>
      <c r="Q8624" t="s">
        <v>20259</v>
      </c>
    </row>
    <row r="8625" spans="12:17" x14ac:dyDescent="0.3">
      <c r="L8625">
        <v>8619</v>
      </c>
      <c r="M8625" t="s">
        <v>20261</v>
      </c>
      <c r="N8625" t="s">
        <v>18365</v>
      </c>
      <c r="O8625" t="s">
        <v>19760</v>
      </c>
      <c r="P8625" t="s">
        <v>40905</v>
      </c>
      <c r="Q8625" t="s">
        <v>20261</v>
      </c>
    </row>
    <row r="8626" spans="12:17" x14ac:dyDescent="0.3">
      <c r="L8626">
        <v>8620</v>
      </c>
      <c r="M8626" t="s">
        <v>27314</v>
      </c>
      <c r="N8626" t="s">
        <v>18367</v>
      </c>
      <c r="O8626" t="s">
        <v>19762</v>
      </c>
      <c r="P8626" t="s">
        <v>40906</v>
      </c>
      <c r="Q8626" t="s">
        <v>27314</v>
      </c>
    </row>
    <row r="8627" spans="12:17" x14ac:dyDescent="0.3">
      <c r="L8627">
        <v>8621</v>
      </c>
      <c r="M8627" t="s">
        <v>27315</v>
      </c>
      <c r="N8627" t="s">
        <v>18369</v>
      </c>
      <c r="O8627" t="s">
        <v>19764</v>
      </c>
      <c r="P8627" t="s">
        <v>40907</v>
      </c>
      <c r="Q8627" t="s">
        <v>27315</v>
      </c>
    </row>
    <row r="8628" spans="12:17" x14ac:dyDescent="0.3">
      <c r="L8628">
        <v>8622</v>
      </c>
      <c r="M8628" t="s">
        <v>27316</v>
      </c>
      <c r="N8628" t="s">
        <v>18371</v>
      </c>
      <c r="O8628" t="s">
        <v>19766</v>
      </c>
      <c r="P8628" t="s">
        <v>40908</v>
      </c>
      <c r="Q8628" t="s">
        <v>27316</v>
      </c>
    </row>
    <row r="8629" spans="12:17" x14ac:dyDescent="0.3">
      <c r="L8629">
        <v>8623</v>
      </c>
      <c r="M8629" t="s">
        <v>20266</v>
      </c>
      <c r="N8629" t="s">
        <v>18374</v>
      </c>
      <c r="O8629" t="s">
        <v>19769</v>
      </c>
      <c r="P8629" t="s">
        <v>40909</v>
      </c>
      <c r="Q8629" t="s">
        <v>20266</v>
      </c>
    </row>
    <row r="8630" spans="12:17" x14ac:dyDescent="0.3">
      <c r="L8630">
        <v>8624</v>
      </c>
      <c r="M8630" t="s">
        <v>4545</v>
      </c>
      <c r="N8630" t="s">
        <v>28415</v>
      </c>
      <c r="O8630" t="s">
        <v>4414</v>
      </c>
      <c r="P8630" t="s">
        <v>40910</v>
      </c>
      <c r="Q8630" t="s">
        <v>4545</v>
      </c>
    </row>
    <row r="8631" spans="12:17" x14ac:dyDescent="0.3">
      <c r="L8631">
        <v>8625</v>
      </c>
      <c r="M8631" t="s">
        <v>4546</v>
      </c>
      <c r="N8631" t="s">
        <v>28417</v>
      </c>
      <c r="O8631" t="s">
        <v>4416</v>
      </c>
      <c r="P8631" t="s">
        <v>40911</v>
      </c>
      <c r="Q8631" t="s">
        <v>4546</v>
      </c>
    </row>
    <row r="8632" spans="12:17" x14ac:dyDescent="0.3">
      <c r="L8632">
        <v>8626</v>
      </c>
      <c r="M8632" t="s">
        <v>4547</v>
      </c>
      <c r="N8632" t="s">
        <v>28419</v>
      </c>
      <c r="O8632" t="s">
        <v>4418</v>
      </c>
      <c r="P8632" t="s">
        <v>40912</v>
      </c>
      <c r="Q8632" t="s">
        <v>4547</v>
      </c>
    </row>
    <row r="8633" spans="12:17" x14ac:dyDescent="0.3">
      <c r="L8633">
        <v>8627</v>
      </c>
      <c r="M8633" t="s">
        <v>4548</v>
      </c>
      <c r="N8633" t="s">
        <v>28421</v>
      </c>
      <c r="O8633" t="s">
        <v>4420</v>
      </c>
      <c r="P8633" t="s">
        <v>40913</v>
      </c>
      <c r="Q8633" t="s">
        <v>4548</v>
      </c>
    </row>
    <row r="8634" spans="12:17" x14ac:dyDescent="0.3">
      <c r="L8634">
        <v>8628</v>
      </c>
      <c r="M8634" t="s">
        <v>4549</v>
      </c>
      <c r="N8634" t="s">
        <v>28423</v>
      </c>
      <c r="O8634" t="s">
        <v>4422</v>
      </c>
      <c r="P8634" t="s">
        <v>40914</v>
      </c>
      <c r="Q8634" t="s">
        <v>4549</v>
      </c>
    </row>
    <row r="8635" spans="12:17" x14ac:dyDescent="0.3">
      <c r="L8635">
        <v>8629</v>
      </c>
      <c r="M8635" t="s">
        <v>4550</v>
      </c>
      <c r="N8635" t="s">
        <v>28425</v>
      </c>
      <c r="O8635" t="s">
        <v>4424</v>
      </c>
      <c r="P8635" t="s">
        <v>40915</v>
      </c>
      <c r="Q8635" t="s">
        <v>4550</v>
      </c>
    </row>
    <row r="8636" spans="12:17" x14ac:dyDescent="0.3">
      <c r="L8636">
        <v>8630</v>
      </c>
      <c r="M8636" t="s">
        <v>4551</v>
      </c>
      <c r="N8636" t="s">
        <v>28427</v>
      </c>
      <c r="O8636" t="s">
        <v>4426</v>
      </c>
      <c r="P8636" t="s">
        <v>40916</v>
      </c>
      <c r="Q8636" t="s">
        <v>4551</v>
      </c>
    </row>
    <row r="8637" spans="12:17" x14ac:dyDescent="0.3">
      <c r="L8637">
        <v>8631</v>
      </c>
      <c r="M8637" t="s">
        <v>4552</v>
      </c>
      <c r="N8637" t="s">
        <v>28429</v>
      </c>
      <c r="O8637" t="s">
        <v>4428</v>
      </c>
      <c r="P8637" t="s">
        <v>40917</v>
      </c>
      <c r="Q8637" t="s">
        <v>4552</v>
      </c>
    </row>
    <row r="8638" spans="12:17" x14ac:dyDescent="0.3">
      <c r="L8638">
        <v>8632</v>
      </c>
      <c r="M8638" t="s">
        <v>20274</v>
      </c>
      <c r="N8638" t="s">
        <v>18383</v>
      </c>
      <c r="O8638" t="s">
        <v>19778</v>
      </c>
      <c r="P8638" t="s">
        <v>40918</v>
      </c>
      <c r="Q8638" t="s">
        <v>20274</v>
      </c>
    </row>
    <row r="8639" spans="12:17" x14ac:dyDescent="0.3">
      <c r="L8639">
        <v>8633</v>
      </c>
      <c r="M8639" t="s">
        <v>20276</v>
      </c>
      <c r="N8639" t="s">
        <v>18212</v>
      </c>
      <c r="O8639" t="s">
        <v>40414</v>
      </c>
      <c r="P8639" t="s">
        <v>40919</v>
      </c>
      <c r="Q8639" t="s">
        <v>20276</v>
      </c>
    </row>
    <row r="8640" spans="12:17" x14ac:dyDescent="0.3">
      <c r="L8640">
        <v>8634</v>
      </c>
      <c r="M8640" t="s">
        <v>20277</v>
      </c>
      <c r="N8640" t="s">
        <v>18214</v>
      </c>
      <c r="O8640" t="s">
        <v>40416</v>
      </c>
      <c r="P8640" t="s">
        <v>40920</v>
      </c>
      <c r="Q8640" t="s">
        <v>20277</v>
      </c>
    </row>
    <row r="8641" spans="12:17" x14ac:dyDescent="0.3">
      <c r="L8641">
        <v>8635</v>
      </c>
      <c r="M8641" t="s">
        <v>20278</v>
      </c>
      <c r="N8641" t="s">
        <v>18217</v>
      </c>
      <c r="O8641" t="s">
        <v>40418</v>
      </c>
      <c r="P8641" t="s">
        <v>40921</v>
      </c>
      <c r="Q8641" t="s">
        <v>20278</v>
      </c>
    </row>
    <row r="8642" spans="12:17" x14ac:dyDescent="0.3">
      <c r="L8642">
        <v>8636</v>
      </c>
      <c r="M8642" t="s">
        <v>20279</v>
      </c>
      <c r="N8642" t="s">
        <v>18220</v>
      </c>
      <c r="O8642" t="s">
        <v>40420</v>
      </c>
      <c r="P8642" t="s">
        <v>40922</v>
      </c>
      <c r="Q8642" t="s">
        <v>20279</v>
      </c>
    </row>
    <row r="8643" spans="12:17" x14ac:dyDescent="0.3">
      <c r="L8643">
        <v>8637</v>
      </c>
      <c r="M8643" t="s">
        <v>20280</v>
      </c>
      <c r="N8643" t="s">
        <v>18223</v>
      </c>
      <c r="O8643" t="s">
        <v>40422</v>
      </c>
      <c r="P8643" t="s">
        <v>40923</v>
      </c>
      <c r="Q8643" t="s">
        <v>20280</v>
      </c>
    </row>
    <row r="8644" spans="12:17" x14ac:dyDescent="0.3">
      <c r="L8644">
        <v>8638</v>
      </c>
      <c r="M8644" t="s">
        <v>20281</v>
      </c>
      <c r="N8644" t="s">
        <v>18226</v>
      </c>
      <c r="O8644" t="s">
        <v>40424</v>
      </c>
      <c r="P8644" t="s">
        <v>40924</v>
      </c>
      <c r="Q8644" t="s">
        <v>20281</v>
      </c>
    </row>
    <row r="8645" spans="12:17" x14ac:dyDescent="0.3">
      <c r="L8645">
        <v>8639</v>
      </c>
      <c r="M8645" t="s">
        <v>20282</v>
      </c>
      <c r="N8645" t="s">
        <v>40838</v>
      </c>
      <c r="O8645" t="s">
        <v>40426</v>
      </c>
      <c r="P8645" t="s">
        <v>40925</v>
      </c>
      <c r="Q8645" t="s">
        <v>20282</v>
      </c>
    </row>
    <row r="8646" spans="12:17" x14ac:dyDescent="0.3">
      <c r="L8646">
        <v>8640</v>
      </c>
      <c r="M8646" t="s">
        <v>20284</v>
      </c>
      <c r="N8646" t="s">
        <v>18231</v>
      </c>
      <c r="O8646" t="s">
        <v>40428</v>
      </c>
      <c r="P8646" t="s">
        <v>40926</v>
      </c>
      <c r="Q8646" t="s">
        <v>20284</v>
      </c>
    </row>
    <row r="8647" spans="12:17" x14ac:dyDescent="0.3">
      <c r="L8647">
        <v>8641</v>
      </c>
      <c r="M8647" t="s">
        <v>20285</v>
      </c>
      <c r="N8647" t="s">
        <v>18232</v>
      </c>
      <c r="O8647" t="s">
        <v>40430</v>
      </c>
      <c r="P8647" t="s">
        <v>40927</v>
      </c>
      <c r="Q8647" t="s">
        <v>20285</v>
      </c>
    </row>
    <row r="8648" spans="12:17" x14ac:dyDescent="0.3">
      <c r="L8648">
        <v>8642</v>
      </c>
      <c r="M8648" t="s">
        <v>20286</v>
      </c>
      <c r="N8648" t="s">
        <v>18234</v>
      </c>
      <c r="O8648" t="s">
        <v>40432</v>
      </c>
      <c r="P8648" t="s">
        <v>40928</v>
      </c>
      <c r="Q8648" t="s">
        <v>20286</v>
      </c>
    </row>
    <row r="8649" spans="12:17" x14ac:dyDescent="0.3">
      <c r="L8649">
        <v>8643</v>
      </c>
      <c r="M8649" t="s">
        <v>20287</v>
      </c>
      <c r="N8649" t="s">
        <v>18236</v>
      </c>
      <c r="O8649" t="s">
        <v>40434</v>
      </c>
      <c r="P8649" t="s">
        <v>40929</v>
      </c>
      <c r="Q8649" t="s">
        <v>20287</v>
      </c>
    </row>
    <row r="8650" spans="12:17" x14ac:dyDescent="0.3">
      <c r="L8650">
        <v>8644</v>
      </c>
      <c r="M8650" t="s">
        <v>20288</v>
      </c>
      <c r="N8650" t="s">
        <v>18238</v>
      </c>
      <c r="O8650" t="s">
        <v>40436</v>
      </c>
      <c r="P8650" t="s">
        <v>40930</v>
      </c>
      <c r="Q8650" t="s">
        <v>20288</v>
      </c>
    </row>
    <row r="8651" spans="12:17" x14ac:dyDescent="0.3">
      <c r="L8651">
        <v>8645</v>
      </c>
      <c r="M8651" t="s">
        <v>20289</v>
      </c>
      <c r="N8651" t="s">
        <v>26381</v>
      </c>
      <c r="O8651" t="s">
        <v>40438</v>
      </c>
      <c r="P8651" t="s">
        <v>40931</v>
      </c>
      <c r="Q8651" t="s">
        <v>20289</v>
      </c>
    </row>
    <row r="8652" spans="12:17" x14ac:dyDescent="0.3">
      <c r="L8652">
        <v>8646</v>
      </c>
      <c r="M8652" t="s">
        <v>20290</v>
      </c>
      <c r="N8652" t="s">
        <v>26382</v>
      </c>
      <c r="O8652" t="s">
        <v>40440</v>
      </c>
      <c r="P8652" t="s">
        <v>40932</v>
      </c>
      <c r="Q8652" t="s">
        <v>20290</v>
      </c>
    </row>
    <row r="8653" spans="12:17" x14ac:dyDescent="0.3">
      <c r="L8653">
        <v>8647</v>
      </c>
      <c r="M8653" t="s">
        <v>20291</v>
      </c>
      <c r="N8653" t="s">
        <v>26383</v>
      </c>
      <c r="O8653" t="s">
        <v>40442</v>
      </c>
      <c r="P8653" t="s">
        <v>40933</v>
      </c>
      <c r="Q8653" t="s">
        <v>20291</v>
      </c>
    </row>
    <row r="8654" spans="12:17" x14ac:dyDescent="0.3">
      <c r="L8654">
        <v>8648</v>
      </c>
      <c r="M8654" t="s">
        <v>20292</v>
      </c>
      <c r="N8654" t="s">
        <v>18246</v>
      </c>
      <c r="O8654" t="s">
        <v>40444</v>
      </c>
      <c r="P8654" t="s">
        <v>40934</v>
      </c>
      <c r="Q8654" t="s">
        <v>20292</v>
      </c>
    </row>
    <row r="8655" spans="12:17" x14ac:dyDescent="0.3">
      <c r="L8655">
        <v>8649</v>
      </c>
      <c r="M8655" t="s">
        <v>20293</v>
      </c>
      <c r="N8655" t="s">
        <v>40848</v>
      </c>
      <c r="O8655" t="s">
        <v>40446</v>
      </c>
      <c r="P8655" t="s">
        <v>40935</v>
      </c>
      <c r="Q8655" t="s">
        <v>20293</v>
      </c>
    </row>
    <row r="8656" spans="12:17" x14ac:dyDescent="0.3">
      <c r="L8656">
        <v>8650</v>
      </c>
      <c r="M8656" t="s">
        <v>40936</v>
      </c>
      <c r="N8656" t="s">
        <v>40851</v>
      </c>
      <c r="O8656" t="s">
        <v>40449</v>
      </c>
      <c r="P8656" t="s">
        <v>40937</v>
      </c>
      <c r="Q8656" t="s">
        <v>40936</v>
      </c>
    </row>
    <row r="8657" spans="12:17" x14ac:dyDescent="0.3">
      <c r="L8657">
        <v>8651</v>
      </c>
      <c r="M8657" t="s">
        <v>20294</v>
      </c>
      <c r="N8657" t="s">
        <v>18251</v>
      </c>
      <c r="O8657" t="s">
        <v>40451</v>
      </c>
      <c r="P8657" t="s">
        <v>40938</v>
      </c>
      <c r="Q8657" t="s">
        <v>20294</v>
      </c>
    </row>
    <row r="8658" spans="12:17" x14ac:dyDescent="0.3">
      <c r="L8658">
        <v>8652</v>
      </c>
      <c r="M8658" t="s">
        <v>20295</v>
      </c>
      <c r="N8658" t="s">
        <v>18254</v>
      </c>
      <c r="O8658" t="s">
        <v>40453</v>
      </c>
      <c r="P8658" t="s">
        <v>40939</v>
      </c>
      <c r="Q8658" t="s">
        <v>20295</v>
      </c>
    </row>
    <row r="8659" spans="12:17" x14ac:dyDescent="0.3">
      <c r="L8659">
        <v>8653</v>
      </c>
      <c r="M8659" t="s">
        <v>20296</v>
      </c>
      <c r="N8659" t="s">
        <v>18256</v>
      </c>
      <c r="O8659" t="s">
        <v>40455</v>
      </c>
      <c r="P8659" t="s">
        <v>40940</v>
      </c>
      <c r="Q8659" t="s">
        <v>20296</v>
      </c>
    </row>
    <row r="8660" spans="12:17" x14ac:dyDescent="0.3">
      <c r="L8660">
        <v>8654</v>
      </c>
      <c r="M8660" t="s">
        <v>20297</v>
      </c>
      <c r="N8660" t="s">
        <v>18258</v>
      </c>
      <c r="O8660" t="s">
        <v>40457</v>
      </c>
      <c r="P8660" t="s">
        <v>40941</v>
      </c>
      <c r="Q8660" t="s">
        <v>20297</v>
      </c>
    </row>
    <row r="8661" spans="12:17" x14ac:dyDescent="0.3">
      <c r="L8661">
        <v>8655</v>
      </c>
      <c r="M8661" t="s">
        <v>20298</v>
      </c>
      <c r="N8661" t="s">
        <v>18261</v>
      </c>
      <c r="O8661" t="s">
        <v>40459</v>
      </c>
      <c r="P8661" t="s">
        <v>40942</v>
      </c>
      <c r="Q8661" t="s">
        <v>20298</v>
      </c>
    </row>
    <row r="8662" spans="12:17" x14ac:dyDescent="0.3">
      <c r="L8662">
        <v>8656</v>
      </c>
      <c r="M8662" t="s">
        <v>20299</v>
      </c>
      <c r="N8662" t="s">
        <v>18264</v>
      </c>
      <c r="O8662" t="s">
        <v>40461</v>
      </c>
      <c r="P8662" t="s">
        <v>40943</v>
      </c>
      <c r="Q8662" t="s">
        <v>20299</v>
      </c>
    </row>
    <row r="8663" spans="12:17" x14ac:dyDescent="0.3">
      <c r="L8663">
        <v>8657</v>
      </c>
      <c r="M8663" t="s">
        <v>4545</v>
      </c>
      <c r="N8663" t="s">
        <v>28415</v>
      </c>
      <c r="O8663" t="s">
        <v>4414</v>
      </c>
      <c r="P8663" t="s">
        <v>40944</v>
      </c>
      <c r="Q8663" t="s">
        <v>4545</v>
      </c>
    </row>
    <row r="8664" spans="12:17" x14ac:dyDescent="0.3">
      <c r="L8664">
        <v>8658</v>
      </c>
      <c r="M8664" t="s">
        <v>4546</v>
      </c>
      <c r="N8664" t="s">
        <v>28417</v>
      </c>
      <c r="O8664" t="s">
        <v>4416</v>
      </c>
      <c r="P8664" t="s">
        <v>40945</v>
      </c>
      <c r="Q8664" t="s">
        <v>4546</v>
      </c>
    </row>
    <row r="8665" spans="12:17" x14ac:dyDescent="0.3">
      <c r="L8665">
        <v>8659</v>
      </c>
      <c r="M8665" t="s">
        <v>4547</v>
      </c>
      <c r="N8665" t="s">
        <v>28419</v>
      </c>
      <c r="O8665" t="s">
        <v>4418</v>
      </c>
      <c r="P8665" t="s">
        <v>40946</v>
      </c>
      <c r="Q8665" t="s">
        <v>4547</v>
      </c>
    </row>
    <row r="8666" spans="12:17" x14ac:dyDescent="0.3">
      <c r="L8666">
        <v>8660</v>
      </c>
      <c r="M8666" t="s">
        <v>4548</v>
      </c>
      <c r="N8666" t="s">
        <v>28421</v>
      </c>
      <c r="O8666" t="s">
        <v>4420</v>
      </c>
      <c r="P8666" t="s">
        <v>40947</v>
      </c>
      <c r="Q8666" t="s">
        <v>4548</v>
      </c>
    </row>
    <row r="8667" spans="12:17" x14ac:dyDescent="0.3">
      <c r="L8667">
        <v>8661</v>
      </c>
      <c r="M8667" t="s">
        <v>4549</v>
      </c>
      <c r="N8667" t="s">
        <v>28423</v>
      </c>
      <c r="O8667" t="s">
        <v>4422</v>
      </c>
      <c r="P8667" t="s">
        <v>40948</v>
      </c>
      <c r="Q8667" t="s">
        <v>4549</v>
      </c>
    </row>
    <row r="8668" spans="12:17" x14ac:dyDescent="0.3">
      <c r="L8668">
        <v>8662</v>
      </c>
      <c r="M8668" t="s">
        <v>4550</v>
      </c>
      <c r="N8668" t="s">
        <v>28425</v>
      </c>
      <c r="O8668" t="s">
        <v>4424</v>
      </c>
      <c r="P8668" t="s">
        <v>40949</v>
      </c>
      <c r="Q8668" t="s">
        <v>4550</v>
      </c>
    </row>
    <row r="8669" spans="12:17" x14ac:dyDescent="0.3">
      <c r="L8669">
        <v>8663</v>
      </c>
      <c r="M8669" t="s">
        <v>4551</v>
      </c>
      <c r="N8669" t="s">
        <v>28427</v>
      </c>
      <c r="O8669" t="s">
        <v>4426</v>
      </c>
      <c r="P8669" t="s">
        <v>40950</v>
      </c>
      <c r="Q8669" t="s">
        <v>4551</v>
      </c>
    </row>
    <row r="8670" spans="12:17" x14ac:dyDescent="0.3">
      <c r="L8670">
        <v>8664</v>
      </c>
      <c r="M8670" t="s">
        <v>4552</v>
      </c>
      <c r="N8670" t="s">
        <v>28429</v>
      </c>
      <c r="O8670" t="s">
        <v>4428</v>
      </c>
      <c r="P8670" t="s">
        <v>40951</v>
      </c>
      <c r="Q8670" t="s">
        <v>4552</v>
      </c>
    </row>
    <row r="8671" spans="12:17" x14ac:dyDescent="0.3">
      <c r="L8671">
        <v>8665</v>
      </c>
      <c r="M8671" t="s">
        <v>4553</v>
      </c>
      <c r="N8671" t="s">
        <v>28431</v>
      </c>
      <c r="O8671" t="s">
        <v>4430</v>
      </c>
      <c r="P8671" t="s">
        <v>40952</v>
      </c>
      <c r="Q8671" t="s">
        <v>4553</v>
      </c>
    </row>
    <row r="8672" spans="12:17" x14ac:dyDescent="0.3">
      <c r="L8672">
        <v>8666</v>
      </c>
      <c r="M8672" t="s">
        <v>4554</v>
      </c>
      <c r="N8672" t="s">
        <v>28390</v>
      </c>
      <c r="O8672" t="s">
        <v>4432</v>
      </c>
      <c r="P8672" t="s">
        <v>40953</v>
      </c>
      <c r="Q8672" t="s">
        <v>4554</v>
      </c>
    </row>
    <row r="8673" spans="12:17" x14ac:dyDescent="0.3">
      <c r="L8673">
        <v>8667</v>
      </c>
      <c r="M8673" t="s">
        <v>4555</v>
      </c>
      <c r="N8673" t="s">
        <v>28392</v>
      </c>
      <c r="O8673" t="s">
        <v>4434</v>
      </c>
      <c r="P8673" t="s">
        <v>40954</v>
      </c>
      <c r="Q8673" t="s">
        <v>4555</v>
      </c>
    </row>
    <row r="8674" spans="12:17" x14ac:dyDescent="0.3">
      <c r="L8674">
        <v>8668</v>
      </c>
      <c r="M8674" t="s">
        <v>20300</v>
      </c>
      <c r="N8674" t="s">
        <v>18267</v>
      </c>
      <c r="O8674" t="s">
        <v>40474</v>
      </c>
      <c r="P8674" t="s">
        <v>40955</v>
      </c>
      <c r="Q8674" t="s">
        <v>20300</v>
      </c>
    </row>
    <row r="8675" spans="12:17" x14ac:dyDescent="0.3">
      <c r="L8675">
        <v>8669</v>
      </c>
      <c r="M8675" t="s">
        <v>20301</v>
      </c>
      <c r="N8675" t="s">
        <v>18270</v>
      </c>
      <c r="O8675" t="s">
        <v>40476</v>
      </c>
      <c r="P8675" t="s">
        <v>40956</v>
      </c>
      <c r="Q8675" t="s">
        <v>20301</v>
      </c>
    </row>
    <row r="8676" spans="12:17" x14ac:dyDescent="0.3">
      <c r="L8676">
        <v>8670</v>
      </c>
      <c r="M8676" t="s">
        <v>20302</v>
      </c>
      <c r="N8676" t="s">
        <v>18273</v>
      </c>
      <c r="O8676" t="s">
        <v>40478</v>
      </c>
      <c r="P8676" t="s">
        <v>40957</v>
      </c>
      <c r="Q8676" t="s">
        <v>20302</v>
      </c>
    </row>
    <row r="8677" spans="12:17" x14ac:dyDescent="0.3">
      <c r="L8677">
        <v>8671</v>
      </c>
      <c r="M8677" t="s">
        <v>40958</v>
      </c>
      <c r="N8677" t="s">
        <v>18275</v>
      </c>
      <c r="O8677" t="s">
        <v>40481</v>
      </c>
      <c r="P8677" t="s">
        <v>40959</v>
      </c>
      <c r="Q8677" t="s">
        <v>40958</v>
      </c>
    </row>
    <row r="8678" spans="12:17" x14ac:dyDescent="0.3">
      <c r="L8678">
        <v>8672</v>
      </c>
      <c r="M8678" t="s">
        <v>20303</v>
      </c>
      <c r="N8678" t="s">
        <v>18278</v>
      </c>
      <c r="O8678" t="s">
        <v>40483</v>
      </c>
      <c r="P8678" t="s">
        <v>40960</v>
      </c>
      <c r="Q8678" t="s">
        <v>20303</v>
      </c>
    </row>
    <row r="8679" spans="12:17" x14ac:dyDescent="0.3">
      <c r="L8679">
        <v>8673</v>
      </c>
      <c r="M8679" t="s">
        <v>20304</v>
      </c>
      <c r="N8679" t="s">
        <v>18281</v>
      </c>
      <c r="O8679" t="s">
        <v>40485</v>
      </c>
      <c r="P8679" t="s">
        <v>40961</v>
      </c>
      <c r="Q8679" t="s">
        <v>20304</v>
      </c>
    </row>
    <row r="8680" spans="12:17" x14ac:dyDescent="0.3">
      <c r="L8680">
        <v>8674</v>
      </c>
      <c r="M8680" t="s">
        <v>20305</v>
      </c>
      <c r="N8680" t="s">
        <v>18284</v>
      </c>
      <c r="O8680" t="s">
        <v>40487</v>
      </c>
      <c r="P8680" t="s">
        <v>40962</v>
      </c>
      <c r="Q8680" t="s">
        <v>20305</v>
      </c>
    </row>
    <row r="8681" spans="12:17" x14ac:dyDescent="0.3">
      <c r="L8681">
        <v>8675</v>
      </c>
      <c r="M8681" t="s">
        <v>20306</v>
      </c>
      <c r="N8681" t="s">
        <v>18287</v>
      </c>
      <c r="O8681" t="s">
        <v>40489</v>
      </c>
      <c r="P8681" t="s">
        <v>40963</v>
      </c>
      <c r="Q8681" t="s">
        <v>20306</v>
      </c>
    </row>
    <row r="8682" spans="12:17" x14ac:dyDescent="0.3">
      <c r="L8682">
        <v>8676</v>
      </c>
      <c r="M8682" t="s">
        <v>20307</v>
      </c>
      <c r="N8682" t="s">
        <v>18290</v>
      </c>
      <c r="O8682" t="s">
        <v>40491</v>
      </c>
      <c r="P8682" t="s">
        <v>40964</v>
      </c>
      <c r="Q8682" t="s">
        <v>20307</v>
      </c>
    </row>
    <row r="8683" spans="12:17" x14ac:dyDescent="0.3">
      <c r="L8683">
        <v>8677</v>
      </c>
      <c r="M8683" t="s">
        <v>20283</v>
      </c>
      <c r="N8683" t="s">
        <v>18230</v>
      </c>
      <c r="O8683" t="s">
        <v>40493</v>
      </c>
      <c r="P8683" t="s">
        <v>40965</v>
      </c>
      <c r="Q8683" t="s">
        <v>20283</v>
      </c>
    </row>
    <row r="8684" spans="12:17" x14ac:dyDescent="0.3">
      <c r="L8684">
        <v>8678</v>
      </c>
      <c r="M8684" t="s">
        <v>20308</v>
      </c>
      <c r="N8684" t="s">
        <v>18293</v>
      </c>
      <c r="O8684" t="s">
        <v>40495</v>
      </c>
      <c r="P8684" t="s">
        <v>40966</v>
      </c>
      <c r="Q8684" t="s">
        <v>20308</v>
      </c>
    </row>
    <row r="8685" spans="12:17" x14ac:dyDescent="0.3">
      <c r="L8685">
        <v>8679</v>
      </c>
      <c r="M8685" t="s">
        <v>20309</v>
      </c>
      <c r="N8685" t="s">
        <v>18296</v>
      </c>
      <c r="O8685" t="s">
        <v>40497</v>
      </c>
      <c r="P8685" t="s">
        <v>40967</v>
      </c>
      <c r="Q8685" t="s">
        <v>20309</v>
      </c>
    </row>
    <row r="8686" spans="12:17" x14ac:dyDescent="0.3">
      <c r="L8686">
        <v>8680</v>
      </c>
      <c r="M8686" t="s">
        <v>20310</v>
      </c>
      <c r="N8686" t="s">
        <v>18299</v>
      </c>
      <c r="O8686" t="s">
        <v>40499</v>
      </c>
      <c r="P8686" t="s">
        <v>40968</v>
      </c>
      <c r="Q8686" t="s">
        <v>20310</v>
      </c>
    </row>
    <row r="8687" spans="12:17" x14ac:dyDescent="0.3">
      <c r="L8687">
        <v>8681</v>
      </c>
      <c r="M8687" t="s">
        <v>20311</v>
      </c>
      <c r="N8687" t="s">
        <v>18302</v>
      </c>
      <c r="O8687" t="s">
        <v>40501</v>
      </c>
      <c r="P8687" t="s">
        <v>40969</v>
      </c>
      <c r="Q8687" t="s">
        <v>20311</v>
      </c>
    </row>
    <row r="8688" spans="12:17" x14ac:dyDescent="0.3">
      <c r="L8688">
        <v>8682</v>
      </c>
      <c r="M8688" t="s">
        <v>20312</v>
      </c>
      <c r="N8688" t="s">
        <v>18305</v>
      </c>
      <c r="O8688" t="s">
        <v>40503</v>
      </c>
      <c r="P8688" t="s">
        <v>40970</v>
      </c>
      <c r="Q8688" t="s">
        <v>20312</v>
      </c>
    </row>
    <row r="8689" spans="12:17" x14ac:dyDescent="0.3">
      <c r="L8689">
        <v>8683</v>
      </c>
      <c r="M8689" t="s">
        <v>20313</v>
      </c>
      <c r="N8689" t="s">
        <v>18308</v>
      </c>
      <c r="O8689" t="s">
        <v>40505</v>
      </c>
      <c r="P8689" t="s">
        <v>40971</v>
      </c>
      <c r="Q8689" t="s">
        <v>20313</v>
      </c>
    </row>
    <row r="8690" spans="12:17" x14ac:dyDescent="0.3">
      <c r="L8690">
        <v>8684</v>
      </c>
      <c r="M8690" t="s">
        <v>20314</v>
      </c>
      <c r="N8690" t="s">
        <v>18311</v>
      </c>
      <c r="O8690" t="s">
        <v>40507</v>
      </c>
      <c r="P8690" t="s">
        <v>40972</v>
      </c>
      <c r="Q8690" t="s">
        <v>20314</v>
      </c>
    </row>
    <row r="8691" spans="12:17" x14ac:dyDescent="0.3">
      <c r="L8691">
        <v>8685</v>
      </c>
      <c r="M8691" t="s">
        <v>20315</v>
      </c>
      <c r="N8691" t="s">
        <v>18314</v>
      </c>
      <c r="O8691" t="s">
        <v>40509</v>
      </c>
      <c r="P8691" t="s">
        <v>40973</v>
      </c>
      <c r="Q8691" t="s">
        <v>20315</v>
      </c>
    </row>
    <row r="8692" spans="12:17" x14ac:dyDescent="0.3">
      <c r="L8692">
        <v>8686</v>
      </c>
      <c r="M8692" t="s">
        <v>20316</v>
      </c>
      <c r="N8692" t="s">
        <v>18317</v>
      </c>
      <c r="O8692" t="s">
        <v>40511</v>
      </c>
      <c r="P8692" t="s">
        <v>40974</v>
      </c>
      <c r="Q8692" t="s">
        <v>20316</v>
      </c>
    </row>
    <row r="8693" spans="12:17" x14ac:dyDescent="0.3">
      <c r="L8693">
        <v>8687</v>
      </c>
      <c r="M8693" t="s">
        <v>20317</v>
      </c>
      <c r="N8693" t="s">
        <v>18320</v>
      </c>
      <c r="O8693" t="s">
        <v>40513</v>
      </c>
      <c r="P8693" t="s">
        <v>40975</v>
      </c>
      <c r="Q8693" t="s">
        <v>20317</v>
      </c>
    </row>
    <row r="8694" spans="12:17" x14ac:dyDescent="0.3">
      <c r="L8694">
        <v>8688</v>
      </c>
      <c r="M8694" t="s">
        <v>20318</v>
      </c>
      <c r="N8694" t="s">
        <v>18323</v>
      </c>
      <c r="O8694" t="s">
        <v>40515</v>
      </c>
      <c r="P8694" t="s">
        <v>40976</v>
      </c>
      <c r="Q8694" t="s">
        <v>20318</v>
      </c>
    </row>
    <row r="8695" spans="12:17" x14ac:dyDescent="0.3">
      <c r="L8695">
        <v>8689</v>
      </c>
      <c r="M8695" t="s">
        <v>20319</v>
      </c>
      <c r="N8695" t="s">
        <v>18326</v>
      </c>
      <c r="O8695" t="s">
        <v>40517</v>
      </c>
      <c r="P8695" t="s">
        <v>40977</v>
      </c>
      <c r="Q8695" t="s">
        <v>20319</v>
      </c>
    </row>
    <row r="8696" spans="12:17" x14ac:dyDescent="0.3">
      <c r="L8696">
        <v>8690</v>
      </c>
      <c r="M8696" t="s">
        <v>20320</v>
      </c>
      <c r="N8696" t="s">
        <v>18329</v>
      </c>
      <c r="O8696" t="s">
        <v>40519</v>
      </c>
      <c r="P8696" t="s">
        <v>40978</v>
      </c>
      <c r="Q8696" t="s">
        <v>20320</v>
      </c>
    </row>
    <row r="8697" spans="12:17" x14ac:dyDescent="0.3">
      <c r="L8697">
        <v>8691</v>
      </c>
      <c r="M8697" t="s">
        <v>20321</v>
      </c>
      <c r="N8697" t="s">
        <v>18332</v>
      </c>
      <c r="O8697" t="s">
        <v>40521</v>
      </c>
      <c r="P8697" t="s">
        <v>40979</v>
      </c>
      <c r="Q8697" t="s">
        <v>20321</v>
      </c>
    </row>
    <row r="8698" spans="12:17" x14ac:dyDescent="0.3">
      <c r="L8698">
        <v>8692</v>
      </c>
      <c r="M8698" t="s">
        <v>20322</v>
      </c>
      <c r="N8698" t="s">
        <v>18335</v>
      </c>
      <c r="O8698" t="s">
        <v>40523</v>
      </c>
      <c r="P8698" t="s">
        <v>40980</v>
      </c>
      <c r="Q8698" t="s">
        <v>20322</v>
      </c>
    </row>
    <row r="8699" spans="12:17" x14ac:dyDescent="0.3">
      <c r="L8699">
        <v>8693</v>
      </c>
      <c r="M8699" t="s">
        <v>20323</v>
      </c>
      <c r="N8699" t="s">
        <v>18338</v>
      </c>
      <c r="O8699" t="s">
        <v>40525</v>
      </c>
      <c r="P8699" t="s">
        <v>40981</v>
      </c>
      <c r="Q8699" t="s">
        <v>20323</v>
      </c>
    </row>
    <row r="8700" spans="12:17" x14ac:dyDescent="0.3">
      <c r="L8700">
        <v>8694</v>
      </c>
      <c r="M8700" t="s">
        <v>20324</v>
      </c>
      <c r="N8700" t="s">
        <v>18341</v>
      </c>
      <c r="O8700" t="s">
        <v>40527</v>
      </c>
      <c r="P8700" t="s">
        <v>40982</v>
      </c>
      <c r="Q8700" t="s">
        <v>20324</v>
      </c>
    </row>
    <row r="8701" spans="12:17" x14ac:dyDescent="0.3">
      <c r="L8701">
        <v>8695</v>
      </c>
      <c r="M8701" t="s">
        <v>20325</v>
      </c>
      <c r="N8701" t="s">
        <v>18344</v>
      </c>
      <c r="O8701" t="s">
        <v>40529</v>
      </c>
      <c r="P8701" t="s">
        <v>40983</v>
      </c>
      <c r="Q8701" t="s">
        <v>20325</v>
      </c>
    </row>
    <row r="8702" spans="12:17" x14ac:dyDescent="0.3">
      <c r="L8702">
        <v>8696</v>
      </c>
      <c r="M8702" t="s">
        <v>20326</v>
      </c>
      <c r="N8702" t="s">
        <v>18347</v>
      </c>
      <c r="O8702" t="s">
        <v>40531</v>
      </c>
      <c r="P8702" t="s">
        <v>40984</v>
      </c>
      <c r="Q8702" t="s">
        <v>20326</v>
      </c>
    </row>
    <row r="8703" spans="12:17" x14ac:dyDescent="0.3">
      <c r="L8703">
        <v>8697</v>
      </c>
      <c r="M8703" t="s">
        <v>20327</v>
      </c>
      <c r="N8703" t="s">
        <v>18350</v>
      </c>
      <c r="O8703" t="s">
        <v>40533</v>
      </c>
      <c r="P8703" t="s">
        <v>40985</v>
      </c>
      <c r="Q8703" t="s">
        <v>20327</v>
      </c>
    </row>
    <row r="8704" spans="12:17" x14ac:dyDescent="0.3">
      <c r="L8704">
        <v>8698</v>
      </c>
      <c r="M8704" t="s">
        <v>20328</v>
      </c>
      <c r="N8704" t="s">
        <v>18353</v>
      </c>
      <c r="O8704" t="s">
        <v>40535</v>
      </c>
      <c r="P8704" t="s">
        <v>40986</v>
      </c>
      <c r="Q8704" t="s">
        <v>20328</v>
      </c>
    </row>
    <row r="8705" spans="12:17" x14ac:dyDescent="0.3">
      <c r="L8705">
        <v>8699</v>
      </c>
      <c r="M8705" t="s">
        <v>20329</v>
      </c>
      <c r="N8705" t="s">
        <v>18356</v>
      </c>
      <c r="O8705" t="s">
        <v>40537</v>
      </c>
      <c r="P8705" t="s">
        <v>40987</v>
      </c>
      <c r="Q8705" t="s">
        <v>20329</v>
      </c>
    </row>
    <row r="8706" spans="12:17" x14ac:dyDescent="0.3">
      <c r="L8706">
        <v>8700</v>
      </c>
      <c r="M8706" t="s">
        <v>20330</v>
      </c>
      <c r="N8706" t="s">
        <v>18359</v>
      </c>
      <c r="O8706" t="s">
        <v>40539</v>
      </c>
      <c r="P8706" t="s">
        <v>40988</v>
      </c>
      <c r="Q8706" t="s">
        <v>20330</v>
      </c>
    </row>
    <row r="8707" spans="12:17" x14ac:dyDescent="0.3">
      <c r="L8707">
        <v>8701</v>
      </c>
      <c r="M8707" t="s">
        <v>20331</v>
      </c>
      <c r="N8707" t="s">
        <v>18362</v>
      </c>
      <c r="O8707" t="s">
        <v>40541</v>
      </c>
      <c r="P8707" t="s">
        <v>40989</v>
      </c>
      <c r="Q8707" t="s">
        <v>20331</v>
      </c>
    </row>
    <row r="8708" spans="12:17" x14ac:dyDescent="0.3">
      <c r="L8708">
        <v>8702</v>
      </c>
      <c r="M8708" t="s">
        <v>20332</v>
      </c>
      <c r="N8708" t="s">
        <v>18365</v>
      </c>
      <c r="O8708" t="s">
        <v>40543</v>
      </c>
      <c r="P8708" t="s">
        <v>40990</v>
      </c>
      <c r="Q8708" t="s">
        <v>20332</v>
      </c>
    </row>
    <row r="8709" spans="12:17" x14ac:dyDescent="0.3">
      <c r="L8709">
        <v>8703</v>
      </c>
      <c r="M8709" t="s">
        <v>27317</v>
      </c>
      <c r="N8709" t="s">
        <v>18367</v>
      </c>
      <c r="O8709" t="s">
        <v>40545</v>
      </c>
      <c r="P8709" t="s">
        <v>40991</v>
      </c>
      <c r="Q8709" t="s">
        <v>27317</v>
      </c>
    </row>
    <row r="8710" spans="12:17" x14ac:dyDescent="0.3">
      <c r="L8710">
        <v>8704</v>
      </c>
      <c r="M8710" t="s">
        <v>27318</v>
      </c>
      <c r="N8710" t="s">
        <v>18369</v>
      </c>
      <c r="O8710" t="s">
        <v>40547</v>
      </c>
      <c r="P8710" t="s">
        <v>40992</v>
      </c>
      <c r="Q8710" t="s">
        <v>27318</v>
      </c>
    </row>
    <row r="8711" spans="12:17" x14ac:dyDescent="0.3">
      <c r="L8711">
        <v>8705</v>
      </c>
      <c r="M8711" t="s">
        <v>27319</v>
      </c>
      <c r="N8711" t="s">
        <v>18371</v>
      </c>
      <c r="O8711" t="s">
        <v>40549</v>
      </c>
      <c r="P8711" t="s">
        <v>40993</v>
      </c>
      <c r="Q8711" t="s">
        <v>27319</v>
      </c>
    </row>
    <row r="8712" spans="12:17" x14ac:dyDescent="0.3">
      <c r="L8712">
        <v>8706</v>
      </c>
      <c r="M8712" t="s">
        <v>20333</v>
      </c>
      <c r="N8712" t="s">
        <v>18374</v>
      </c>
      <c r="O8712" t="s">
        <v>40551</v>
      </c>
      <c r="P8712" t="s">
        <v>40994</v>
      </c>
      <c r="Q8712" t="s">
        <v>20333</v>
      </c>
    </row>
    <row r="8713" spans="12:17" x14ac:dyDescent="0.3">
      <c r="L8713">
        <v>8707</v>
      </c>
      <c r="M8713" t="s">
        <v>20334</v>
      </c>
      <c r="N8713" t="s">
        <v>18376</v>
      </c>
      <c r="O8713" t="s">
        <v>40553</v>
      </c>
      <c r="P8713" t="s">
        <v>40995</v>
      </c>
      <c r="Q8713" t="s">
        <v>20334</v>
      </c>
    </row>
    <row r="8714" spans="12:17" x14ac:dyDescent="0.3">
      <c r="L8714">
        <v>8708</v>
      </c>
      <c r="M8714" t="s">
        <v>20335</v>
      </c>
      <c r="N8714" t="s">
        <v>18377</v>
      </c>
      <c r="O8714" t="s">
        <v>40555</v>
      </c>
      <c r="P8714" t="s">
        <v>40996</v>
      </c>
      <c r="Q8714" t="s">
        <v>20335</v>
      </c>
    </row>
    <row r="8715" spans="12:17" x14ac:dyDescent="0.3">
      <c r="L8715">
        <v>8709</v>
      </c>
      <c r="M8715" t="s">
        <v>20336</v>
      </c>
      <c r="N8715" t="s">
        <v>18378</v>
      </c>
      <c r="O8715" t="s">
        <v>40557</v>
      </c>
      <c r="P8715" t="s">
        <v>40997</v>
      </c>
      <c r="Q8715" t="s">
        <v>20336</v>
      </c>
    </row>
    <row r="8716" spans="12:17" x14ac:dyDescent="0.3">
      <c r="L8716">
        <v>8710</v>
      </c>
      <c r="M8716" t="s">
        <v>20337</v>
      </c>
      <c r="N8716" t="s">
        <v>18379</v>
      </c>
      <c r="O8716" t="s">
        <v>40559</v>
      </c>
      <c r="P8716" t="s">
        <v>40998</v>
      </c>
      <c r="Q8716" t="s">
        <v>20337</v>
      </c>
    </row>
    <row r="8717" spans="12:17" x14ac:dyDescent="0.3">
      <c r="L8717">
        <v>8711</v>
      </c>
      <c r="M8717" t="s">
        <v>20338</v>
      </c>
      <c r="N8717" t="s">
        <v>18380</v>
      </c>
      <c r="O8717" t="s">
        <v>40561</v>
      </c>
      <c r="P8717" t="s">
        <v>40999</v>
      </c>
      <c r="Q8717" t="s">
        <v>20338</v>
      </c>
    </row>
    <row r="8718" spans="12:17" x14ac:dyDescent="0.3">
      <c r="L8718">
        <v>8712</v>
      </c>
      <c r="M8718" t="s">
        <v>20339</v>
      </c>
      <c r="N8718" t="s">
        <v>18381</v>
      </c>
      <c r="O8718" t="s">
        <v>40563</v>
      </c>
      <c r="P8718" t="s">
        <v>41000</v>
      </c>
      <c r="Q8718" t="s">
        <v>20339</v>
      </c>
    </row>
    <row r="8719" spans="12:17" x14ac:dyDescent="0.3">
      <c r="L8719">
        <v>8713</v>
      </c>
      <c r="M8719" t="s">
        <v>20340</v>
      </c>
      <c r="N8719" t="s">
        <v>18379</v>
      </c>
      <c r="O8719" t="s">
        <v>40565</v>
      </c>
      <c r="P8719" t="s">
        <v>41001</v>
      </c>
      <c r="Q8719" t="s">
        <v>20340</v>
      </c>
    </row>
    <row r="8720" spans="12:17" x14ac:dyDescent="0.3">
      <c r="L8720">
        <v>8714</v>
      </c>
      <c r="M8720" t="s">
        <v>20341</v>
      </c>
      <c r="N8720" t="s">
        <v>18380</v>
      </c>
      <c r="O8720" t="s">
        <v>40567</v>
      </c>
      <c r="P8720" t="s">
        <v>41002</v>
      </c>
      <c r="Q8720" t="s">
        <v>20341</v>
      </c>
    </row>
    <row r="8721" spans="12:17" x14ac:dyDescent="0.3">
      <c r="L8721">
        <v>8715</v>
      </c>
      <c r="M8721" t="s">
        <v>20342</v>
      </c>
      <c r="N8721" t="s">
        <v>18383</v>
      </c>
      <c r="O8721" t="s">
        <v>40569</v>
      </c>
      <c r="P8721" t="s">
        <v>41003</v>
      </c>
      <c r="Q8721" t="s">
        <v>20342</v>
      </c>
    </row>
    <row r="8722" spans="12:17" x14ac:dyDescent="0.3">
      <c r="L8722">
        <v>8716</v>
      </c>
      <c r="M8722" t="s">
        <v>20343</v>
      </c>
      <c r="N8722" t="s">
        <v>18453</v>
      </c>
      <c r="O8722" t="s">
        <v>41004</v>
      </c>
      <c r="P8722" t="s">
        <v>41005</v>
      </c>
      <c r="Q8722" t="s">
        <v>20343</v>
      </c>
    </row>
    <row r="8723" spans="12:17" x14ac:dyDescent="0.3">
      <c r="L8723">
        <v>8717</v>
      </c>
      <c r="M8723" t="s">
        <v>20344</v>
      </c>
      <c r="N8723" t="s">
        <v>18455</v>
      </c>
      <c r="O8723" t="s">
        <v>20345</v>
      </c>
      <c r="P8723" t="s">
        <v>41006</v>
      </c>
      <c r="Q8723" t="s">
        <v>20344</v>
      </c>
    </row>
    <row r="8724" spans="12:17" x14ac:dyDescent="0.3">
      <c r="L8724">
        <v>8718</v>
      </c>
      <c r="M8724" t="s">
        <v>20346</v>
      </c>
      <c r="N8724" t="s">
        <v>18458</v>
      </c>
      <c r="O8724" t="s">
        <v>20347</v>
      </c>
      <c r="P8724" t="s">
        <v>41007</v>
      </c>
      <c r="Q8724" t="s">
        <v>20346</v>
      </c>
    </row>
    <row r="8725" spans="12:17" x14ac:dyDescent="0.3">
      <c r="L8725">
        <v>8719</v>
      </c>
      <c r="M8725" t="s">
        <v>20348</v>
      </c>
      <c r="N8725" t="s">
        <v>18461</v>
      </c>
      <c r="O8725" t="s">
        <v>20349</v>
      </c>
      <c r="P8725" t="s">
        <v>41008</v>
      </c>
      <c r="Q8725" t="s">
        <v>20348</v>
      </c>
    </row>
    <row r="8726" spans="12:17" x14ac:dyDescent="0.3">
      <c r="L8726">
        <v>8720</v>
      </c>
      <c r="M8726" t="s">
        <v>20350</v>
      </c>
      <c r="N8726" t="s">
        <v>18464</v>
      </c>
      <c r="O8726" t="s">
        <v>20351</v>
      </c>
      <c r="P8726" t="s">
        <v>41009</v>
      </c>
      <c r="Q8726" t="s">
        <v>20350</v>
      </c>
    </row>
    <row r="8727" spans="12:17" x14ac:dyDescent="0.3">
      <c r="L8727">
        <v>8721</v>
      </c>
      <c r="M8727" t="s">
        <v>20352</v>
      </c>
      <c r="N8727" t="s">
        <v>18467</v>
      </c>
      <c r="O8727" t="s">
        <v>20353</v>
      </c>
      <c r="P8727" t="s">
        <v>41010</v>
      </c>
      <c r="Q8727" t="s">
        <v>20352</v>
      </c>
    </row>
    <row r="8728" spans="12:17" x14ac:dyDescent="0.3">
      <c r="L8728">
        <v>8722</v>
      </c>
      <c r="M8728" t="s">
        <v>20354</v>
      </c>
      <c r="N8728" t="s">
        <v>41011</v>
      </c>
      <c r="O8728" t="s">
        <v>41012</v>
      </c>
      <c r="P8728" t="s">
        <v>26434</v>
      </c>
      <c r="Q8728" t="s">
        <v>20354</v>
      </c>
    </row>
    <row r="8729" spans="12:17" x14ac:dyDescent="0.3">
      <c r="L8729">
        <v>8723</v>
      </c>
      <c r="M8729" t="s">
        <v>20356</v>
      </c>
      <c r="N8729" t="s">
        <v>18473</v>
      </c>
      <c r="O8729" t="s">
        <v>26436</v>
      </c>
      <c r="P8729" t="s">
        <v>41013</v>
      </c>
      <c r="Q8729" t="s">
        <v>20356</v>
      </c>
    </row>
    <row r="8730" spans="12:17" x14ac:dyDescent="0.3">
      <c r="L8730">
        <v>8724</v>
      </c>
      <c r="M8730" t="s">
        <v>20357</v>
      </c>
      <c r="N8730" t="s">
        <v>18475</v>
      </c>
      <c r="O8730" t="s">
        <v>26437</v>
      </c>
      <c r="P8730" t="s">
        <v>41014</v>
      </c>
      <c r="Q8730" t="s">
        <v>20357</v>
      </c>
    </row>
    <row r="8731" spans="12:17" x14ac:dyDescent="0.3">
      <c r="L8731">
        <v>8725</v>
      </c>
      <c r="M8731" t="s">
        <v>20358</v>
      </c>
      <c r="N8731" t="s">
        <v>18477</v>
      </c>
      <c r="O8731" t="s">
        <v>26438</v>
      </c>
      <c r="P8731" t="s">
        <v>41015</v>
      </c>
      <c r="Q8731" t="s">
        <v>20358</v>
      </c>
    </row>
    <row r="8732" spans="12:17" x14ac:dyDescent="0.3">
      <c r="L8732">
        <v>8726</v>
      </c>
      <c r="M8732" t="s">
        <v>20359</v>
      </c>
      <c r="N8732" t="s">
        <v>18479</v>
      </c>
      <c r="O8732" t="s">
        <v>26439</v>
      </c>
      <c r="P8732" t="s">
        <v>41016</v>
      </c>
      <c r="Q8732" t="s">
        <v>20359</v>
      </c>
    </row>
    <row r="8733" spans="12:17" x14ac:dyDescent="0.3">
      <c r="L8733">
        <v>8727</v>
      </c>
      <c r="M8733" t="s">
        <v>20360</v>
      </c>
      <c r="N8733" t="s">
        <v>18481</v>
      </c>
      <c r="O8733" t="s">
        <v>26440</v>
      </c>
      <c r="P8733" t="s">
        <v>41017</v>
      </c>
      <c r="Q8733" t="s">
        <v>20360</v>
      </c>
    </row>
    <row r="8734" spans="12:17" x14ac:dyDescent="0.3">
      <c r="L8734">
        <v>8728</v>
      </c>
      <c r="M8734" t="s">
        <v>20361</v>
      </c>
      <c r="N8734" t="s">
        <v>26392</v>
      </c>
      <c r="O8734" t="s">
        <v>20362</v>
      </c>
      <c r="P8734" t="s">
        <v>41018</v>
      </c>
      <c r="Q8734" t="s">
        <v>20361</v>
      </c>
    </row>
    <row r="8735" spans="12:17" x14ac:dyDescent="0.3">
      <c r="L8735">
        <v>8729</v>
      </c>
      <c r="M8735" t="s">
        <v>20363</v>
      </c>
      <c r="N8735" t="s">
        <v>26393</v>
      </c>
      <c r="O8735" t="s">
        <v>20364</v>
      </c>
      <c r="P8735" t="s">
        <v>41019</v>
      </c>
      <c r="Q8735" t="s">
        <v>20363</v>
      </c>
    </row>
    <row r="8736" spans="12:17" x14ac:dyDescent="0.3">
      <c r="L8736">
        <v>8730</v>
      </c>
      <c r="M8736" t="s">
        <v>20365</v>
      </c>
      <c r="N8736" t="s">
        <v>26394</v>
      </c>
      <c r="O8736" t="s">
        <v>20366</v>
      </c>
      <c r="P8736" t="s">
        <v>41020</v>
      </c>
      <c r="Q8736" t="s">
        <v>20365</v>
      </c>
    </row>
    <row r="8737" spans="12:17" x14ac:dyDescent="0.3">
      <c r="L8737">
        <v>8731</v>
      </c>
      <c r="M8737" t="s">
        <v>20367</v>
      </c>
      <c r="N8737" t="s">
        <v>18489</v>
      </c>
      <c r="O8737" t="s">
        <v>20368</v>
      </c>
      <c r="P8737" t="s">
        <v>41021</v>
      </c>
      <c r="Q8737" t="s">
        <v>20367</v>
      </c>
    </row>
    <row r="8738" spans="12:17" x14ac:dyDescent="0.3">
      <c r="L8738">
        <v>8732</v>
      </c>
      <c r="M8738" t="s">
        <v>20369</v>
      </c>
      <c r="N8738" t="s">
        <v>41022</v>
      </c>
      <c r="O8738" t="s">
        <v>20370</v>
      </c>
      <c r="P8738" t="s">
        <v>41023</v>
      </c>
      <c r="Q8738" t="s">
        <v>20369</v>
      </c>
    </row>
    <row r="8739" spans="12:17" x14ac:dyDescent="0.3">
      <c r="L8739">
        <v>8733</v>
      </c>
      <c r="M8739" t="s">
        <v>41024</v>
      </c>
      <c r="N8739" t="s">
        <v>41025</v>
      </c>
      <c r="O8739" t="s">
        <v>41026</v>
      </c>
      <c r="P8739" t="s">
        <v>41027</v>
      </c>
      <c r="Q8739" t="s">
        <v>41024</v>
      </c>
    </row>
    <row r="8740" spans="12:17" x14ac:dyDescent="0.3">
      <c r="L8740">
        <v>8734</v>
      </c>
      <c r="M8740" t="s">
        <v>20371</v>
      </c>
      <c r="N8740" t="s">
        <v>18494</v>
      </c>
      <c r="O8740" t="s">
        <v>20372</v>
      </c>
      <c r="P8740" t="s">
        <v>41028</v>
      </c>
      <c r="Q8740" t="s">
        <v>20371</v>
      </c>
    </row>
    <row r="8741" spans="12:17" x14ac:dyDescent="0.3">
      <c r="L8741">
        <v>8735</v>
      </c>
      <c r="M8741" t="s">
        <v>20373</v>
      </c>
      <c r="N8741" t="s">
        <v>18497</v>
      </c>
      <c r="O8741" t="s">
        <v>41029</v>
      </c>
      <c r="P8741" t="s">
        <v>41030</v>
      </c>
      <c r="Q8741" t="s">
        <v>20373</v>
      </c>
    </row>
    <row r="8742" spans="12:17" x14ac:dyDescent="0.3">
      <c r="L8742">
        <v>8736</v>
      </c>
      <c r="M8742" t="s">
        <v>20374</v>
      </c>
      <c r="N8742" t="s">
        <v>18499</v>
      </c>
      <c r="O8742" t="s">
        <v>41031</v>
      </c>
      <c r="P8742" t="s">
        <v>41032</v>
      </c>
      <c r="Q8742" t="s">
        <v>20374</v>
      </c>
    </row>
    <row r="8743" spans="12:17" x14ac:dyDescent="0.3">
      <c r="L8743">
        <v>8737</v>
      </c>
      <c r="M8743" t="s">
        <v>20375</v>
      </c>
      <c r="N8743" t="s">
        <v>18501</v>
      </c>
      <c r="O8743" t="s">
        <v>20376</v>
      </c>
      <c r="P8743" t="s">
        <v>41033</v>
      </c>
      <c r="Q8743" t="s">
        <v>20375</v>
      </c>
    </row>
    <row r="8744" spans="12:17" x14ac:dyDescent="0.3">
      <c r="L8744">
        <v>8738</v>
      </c>
      <c r="M8744" t="s">
        <v>20377</v>
      </c>
      <c r="N8744" t="s">
        <v>18504</v>
      </c>
      <c r="O8744" t="s">
        <v>20378</v>
      </c>
      <c r="P8744" t="s">
        <v>41034</v>
      </c>
      <c r="Q8744" t="s">
        <v>20377</v>
      </c>
    </row>
    <row r="8745" spans="12:17" x14ac:dyDescent="0.3">
      <c r="L8745">
        <v>8739</v>
      </c>
      <c r="M8745" t="s">
        <v>20379</v>
      </c>
      <c r="N8745" t="s">
        <v>18507</v>
      </c>
      <c r="O8745" t="s">
        <v>20380</v>
      </c>
      <c r="P8745" t="s">
        <v>41035</v>
      </c>
      <c r="Q8745" t="s">
        <v>20379</v>
      </c>
    </row>
    <row r="8746" spans="12:17" x14ac:dyDescent="0.3">
      <c r="L8746">
        <v>8740</v>
      </c>
      <c r="M8746" t="s">
        <v>20381</v>
      </c>
      <c r="N8746" t="s">
        <v>18510</v>
      </c>
      <c r="O8746" t="s">
        <v>20382</v>
      </c>
      <c r="P8746" t="s">
        <v>41036</v>
      </c>
      <c r="Q8746" t="s">
        <v>20381</v>
      </c>
    </row>
    <row r="8747" spans="12:17" x14ac:dyDescent="0.3">
      <c r="L8747">
        <v>8741</v>
      </c>
      <c r="M8747" t="s">
        <v>20383</v>
      </c>
      <c r="N8747" t="s">
        <v>18513</v>
      </c>
      <c r="O8747" t="s">
        <v>20384</v>
      </c>
      <c r="P8747" t="s">
        <v>41037</v>
      </c>
      <c r="Q8747" t="s">
        <v>20383</v>
      </c>
    </row>
    <row r="8748" spans="12:17" x14ac:dyDescent="0.3">
      <c r="L8748">
        <v>8742</v>
      </c>
      <c r="M8748" t="s">
        <v>20385</v>
      </c>
      <c r="N8748" t="s">
        <v>18516</v>
      </c>
      <c r="O8748" t="s">
        <v>20386</v>
      </c>
      <c r="P8748" t="s">
        <v>41038</v>
      </c>
      <c r="Q8748" t="s">
        <v>20385</v>
      </c>
    </row>
    <row r="8749" spans="12:17" x14ac:dyDescent="0.3">
      <c r="L8749">
        <v>8743</v>
      </c>
      <c r="M8749" t="s">
        <v>20387</v>
      </c>
      <c r="N8749" t="s">
        <v>18519</v>
      </c>
      <c r="O8749" t="s">
        <v>20388</v>
      </c>
      <c r="P8749" t="s">
        <v>41039</v>
      </c>
      <c r="Q8749" t="s">
        <v>20387</v>
      </c>
    </row>
    <row r="8750" spans="12:17" x14ac:dyDescent="0.3">
      <c r="L8750">
        <v>8744</v>
      </c>
      <c r="M8750" t="s">
        <v>20389</v>
      </c>
      <c r="N8750" t="s">
        <v>18522</v>
      </c>
      <c r="O8750" t="s">
        <v>20390</v>
      </c>
      <c r="P8750" t="s">
        <v>41040</v>
      </c>
      <c r="Q8750" t="s">
        <v>20389</v>
      </c>
    </row>
    <row r="8751" spans="12:17" x14ac:dyDescent="0.3">
      <c r="L8751">
        <v>8745</v>
      </c>
      <c r="M8751" t="s">
        <v>20391</v>
      </c>
      <c r="N8751" t="s">
        <v>18525</v>
      </c>
      <c r="O8751" t="s">
        <v>20392</v>
      </c>
      <c r="P8751" t="s">
        <v>41041</v>
      </c>
      <c r="Q8751" t="s">
        <v>20391</v>
      </c>
    </row>
    <row r="8752" spans="12:17" x14ac:dyDescent="0.3">
      <c r="L8752">
        <v>8746</v>
      </c>
      <c r="M8752" t="s">
        <v>20393</v>
      </c>
      <c r="N8752" t="s">
        <v>18528</v>
      </c>
      <c r="O8752" t="s">
        <v>20394</v>
      </c>
      <c r="P8752" t="s">
        <v>41042</v>
      </c>
      <c r="Q8752" t="s">
        <v>20393</v>
      </c>
    </row>
    <row r="8753" spans="12:17" x14ac:dyDescent="0.3">
      <c r="L8753">
        <v>8747</v>
      </c>
      <c r="M8753" t="s">
        <v>20395</v>
      </c>
      <c r="N8753" t="s">
        <v>18531</v>
      </c>
      <c r="O8753" t="s">
        <v>20396</v>
      </c>
      <c r="P8753" t="s">
        <v>41043</v>
      </c>
      <c r="Q8753" t="s">
        <v>20395</v>
      </c>
    </row>
    <row r="8754" spans="12:17" x14ac:dyDescent="0.3">
      <c r="L8754">
        <v>8748</v>
      </c>
      <c r="M8754" t="s">
        <v>20397</v>
      </c>
      <c r="N8754" t="s">
        <v>18534</v>
      </c>
      <c r="O8754" t="s">
        <v>20398</v>
      </c>
      <c r="P8754" t="s">
        <v>41044</v>
      </c>
      <c r="Q8754" t="s">
        <v>20397</v>
      </c>
    </row>
    <row r="8755" spans="12:17" x14ac:dyDescent="0.3">
      <c r="L8755">
        <v>8749</v>
      </c>
      <c r="M8755" t="s">
        <v>20399</v>
      </c>
      <c r="N8755" t="s">
        <v>18537</v>
      </c>
      <c r="O8755" t="s">
        <v>20400</v>
      </c>
      <c r="P8755" t="s">
        <v>41045</v>
      </c>
      <c r="Q8755" t="s">
        <v>20399</v>
      </c>
    </row>
    <row r="8756" spans="12:17" x14ac:dyDescent="0.3">
      <c r="L8756">
        <v>8750</v>
      </c>
      <c r="M8756" t="s">
        <v>20401</v>
      </c>
      <c r="N8756" t="s">
        <v>18540</v>
      </c>
      <c r="O8756" t="s">
        <v>20402</v>
      </c>
      <c r="P8756" t="s">
        <v>41046</v>
      </c>
      <c r="Q8756" t="s">
        <v>20401</v>
      </c>
    </row>
    <row r="8757" spans="12:17" x14ac:dyDescent="0.3">
      <c r="L8757">
        <v>8751</v>
      </c>
      <c r="M8757" t="s">
        <v>20403</v>
      </c>
      <c r="N8757" t="s">
        <v>18543</v>
      </c>
      <c r="O8757" t="s">
        <v>20404</v>
      </c>
      <c r="P8757" t="s">
        <v>41047</v>
      </c>
      <c r="Q8757" t="s">
        <v>20403</v>
      </c>
    </row>
    <row r="8758" spans="12:17" x14ac:dyDescent="0.3">
      <c r="L8758">
        <v>8752</v>
      </c>
      <c r="M8758" t="s">
        <v>20405</v>
      </c>
      <c r="N8758" t="s">
        <v>18546</v>
      </c>
      <c r="O8758" t="s">
        <v>20406</v>
      </c>
      <c r="P8758" t="s">
        <v>41048</v>
      </c>
      <c r="Q8758" t="s">
        <v>20405</v>
      </c>
    </row>
    <row r="8759" spans="12:17" x14ac:dyDescent="0.3">
      <c r="L8759">
        <v>8753</v>
      </c>
      <c r="M8759" t="s">
        <v>20407</v>
      </c>
      <c r="N8759" t="s">
        <v>18549</v>
      </c>
      <c r="O8759" t="s">
        <v>20408</v>
      </c>
      <c r="P8759" t="s">
        <v>41049</v>
      </c>
      <c r="Q8759" t="s">
        <v>20407</v>
      </c>
    </row>
    <row r="8760" spans="12:17" x14ac:dyDescent="0.3">
      <c r="L8760">
        <v>8754</v>
      </c>
      <c r="M8760" t="s">
        <v>41050</v>
      </c>
      <c r="N8760" t="s">
        <v>18551</v>
      </c>
      <c r="O8760" t="s">
        <v>20409</v>
      </c>
      <c r="P8760" t="s">
        <v>41051</v>
      </c>
      <c r="Q8760" t="s">
        <v>41050</v>
      </c>
    </row>
    <row r="8761" spans="12:17" x14ac:dyDescent="0.3">
      <c r="L8761">
        <v>8755</v>
      </c>
      <c r="M8761" t="s">
        <v>20410</v>
      </c>
      <c r="N8761" t="s">
        <v>18554</v>
      </c>
      <c r="O8761" t="s">
        <v>20411</v>
      </c>
      <c r="P8761" t="s">
        <v>41052</v>
      </c>
      <c r="Q8761" t="s">
        <v>20410</v>
      </c>
    </row>
    <row r="8762" spans="12:17" x14ac:dyDescent="0.3">
      <c r="L8762">
        <v>8756</v>
      </c>
      <c r="M8762" t="s">
        <v>20412</v>
      </c>
      <c r="N8762" t="s">
        <v>18557</v>
      </c>
      <c r="O8762" t="s">
        <v>20413</v>
      </c>
      <c r="P8762" t="s">
        <v>41053</v>
      </c>
      <c r="Q8762" t="s">
        <v>20412</v>
      </c>
    </row>
    <row r="8763" spans="12:17" x14ac:dyDescent="0.3">
      <c r="L8763">
        <v>8757</v>
      </c>
      <c r="M8763" t="s">
        <v>20414</v>
      </c>
      <c r="N8763" t="s">
        <v>18560</v>
      </c>
      <c r="O8763" t="s">
        <v>20415</v>
      </c>
      <c r="P8763" t="s">
        <v>41054</v>
      </c>
      <c r="Q8763" t="s">
        <v>20414</v>
      </c>
    </row>
    <row r="8764" spans="12:17" x14ac:dyDescent="0.3">
      <c r="L8764">
        <v>8758</v>
      </c>
      <c r="M8764" t="s">
        <v>20416</v>
      </c>
      <c r="N8764" t="s">
        <v>18563</v>
      </c>
      <c r="O8764" t="s">
        <v>20417</v>
      </c>
      <c r="P8764" t="s">
        <v>41055</v>
      </c>
      <c r="Q8764" t="s">
        <v>20416</v>
      </c>
    </row>
    <row r="8765" spans="12:17" x14ac:dyDescent="0.3">
      <c r="L8765">
        <v>8759</v>
      </c>
      <c r="M8765" t="s">
        <v>20418</v>
      </c>
      <c r="N8765" t="s">
        <v>18566</v>
      </c>
      <c r="O8765" t="s">
        <v>20419</v>
      </c>
      <c r="P8765" t="s">
        <v>41056</v>
      </c>
      <c r="Q8765" t="s">
        <v>20418</v>
      </c>
    </row>
    <row r="8766" spans="12:17" x14ac:dyDescent="0.3">
      <c r="L8766">
        <v>8760</v>
      </c>
      <c r="M8766" t="s">
        <v>20355</v>
      </c>
      <c r="N8766" t="s">
        <v>18471</v>
      </c>
      <c r="O8766" t="s">
        <v>26441</v>
      </c>
      <c r="P8766" t="s">
        <v>41057</v>
      </c>
      <c r="Q8766" t="s">
        <v>20355</v>
      </c>
    </row>
    <row r="8767" spans="12:17" x14ac:dyDescent="0.3">
      <c r="L8767">
        <v>8761</v>
      </c>
      <c r="M8767" t="s">
        <v>20420</v>
      </c>
      <c r="N8767" t="s">
        <v>18569</v>
      </c>
      <c r="O8767" t="s">
        <v>20421</v>
      </c>
      <c r="P8767" t="s">
        <v>41058</v>
      </c>
      <c r="Q8767" t="s">
        <v>20420</v>
      </c>
    </row>
    <row r="8768" spans="12:17" x14ac:dyDescent="0.3">
      <c r="L8768">
        <v>8762</v>
      </c>
      <c r="M8768" t="s">
        <v>20422</v>
      </c>
      <c r="N8768" t="s">
        <v>18572</v>
      </c>
      <c r="O8768" t="s">
        <v>20423</v>
      </c>
      <c r="P8768" t="s">
        <v>41059</v>
      </c>
      <c r="Q8768" t="s">
        <v>20422</v>
      </c>
    </row>
    <row r="8769" spans="12:17" x14ac:dyDescent="0.3">
      <c r="L8769">
        <v>8763</v>
      </c>
      <c r="M8769" t="s">
        <v>20424</v>
      </c>
      <c r="N8769" t="s">
        <v>18575</v>
      </c>
      <c r="O8769" t="s">
        <v>20425</v>
      </c>
      <c r="P8769" t="s">
        <v>41060</v>
      </c>
      <c r="Q8769" t="s">
        <v>20424</v>
      </c>
    </row>
    <row r="8770" spans="12:17" x14ac:dyDescent="0.3">
      <c r="L8770">
        <v>8764</v>
      </c>
      <c r="M8770" t="s">
        <v>20426</v>
      </c>
      <c r="N8770" t="s">
        <v>18578</v>
      </c>
      <c r="O8770" t="s">
        <v>20427</v>
      </c>
      <c r="P8770" t="s">
        <v>41061</v>
      </c>
      <c r="Q8770" t="s">
        <v>20426</v>
      </c>
    </row>
    <row r="8771" spans="12:17" x14ac:dyDescent="0.3">
      <c r="L8771">
        <v>8765</v>
      </c>
      <c r="M8771" t="s">
        <v>20428</v>
      </c>
      <c r="N8771" t="s">
        <v>18581</v>
      </c>
      <c r="O8771" t="s">
        <v>20429</v>
      </c>
      <c r="P8771" t="s">
        <v>41062</v>
      </c>
      <c r="Q8771" t="s">
        <v>20428</v>
      </c>
    </row>
    <row r="8772" spans="12:17" x14ac:dyDescent="0.3">
      <c r="L8772">
        <v>8766</v>
      </c>
      <c r="M8772" t="s">
        <v>20430</v>
      </c>
      <c r="N8772" t="s">
        <v>18584</v>
      </c>
      <c r="O8772" t="s">
        <v>20431</v>
      </c>
      <c r="P8772" t="s">
        <v>41063</v>
      </c>
      <c r="Q8772" t="s">
        <v>20430</v>
      </c>
    </row>
    <row r="8773" spans="12:17" x14ac:dyDescent="0.3">
      <c r="L8773">
        <v>8767</v>
      </c>
      <c r="M8773" t="s">
        <v>20432</v>
      </c>
      <c r="N8773" t="s">
        <v>18587</v>
      </c>
      <c r="O8773" t="s">
        <v>20433</v>
      </c>
      <c r="P8773" t="s">
        <v>41064</v>
      </c>
      <c r="Q8773" t="s">
        <v>20432</v>
      </c>
    </row>
    <row r="8774" spans="12:17" x14ac:dyDescent="0.3">
      <c r="L8774">
        <v>8768</v>
      </c>
      <c r="M8774" t="s">
        <v>20434</v>
      </c>
      <c r="N8774" t="s">
        <v>18590</v>
      </c>
      <c r="O8774" t="s">
        <v>20435</v>
      </c>
      <c r="P8774" t="s">
        <v>41065</v>
      </c>
      <c r="Q8774" t="s">
        <v>20434</v>
      </c>
    </row>
    <row r="8775" spans="12:17" x14ac:dyDescent="0.3">
      <c r="L8775">
        <v>8769</v>
      </c>
      <c r="M8775" t="s">
        <v>20436</v>
      </c>
      <c r="N8775" t="s">
        <v>18593</v>
      </c>
      <c r="O8775" t="s">
        <v>20437</v>
      </c>
      <c r="P8775" t="s">
        <v>41066</v>
      </c>
      <c r="Q8775" t="s">
        <v>20436</v>
      </c>
    </row>
    <row r="8776" spans="12:17" x14ac:dyDescent="0.3">
      <c r="L8776">
        <v>8770</v>
      </c>
      <c r="M8776" t="s">
        <v>20438</v>
      </c>
      <c r="N8776" t="s">
        <v>18596</v>
      </c>
      <c r="O8776" t="s">
        <v>20439</v>
      </c>
      <c r="P8776" t="s">
        <v>41067</v>
      </c>
      <c r="Q8776" t="s">
        <v>20438</v>
      </c>
    </row>
    <row r="8777" spans="12:17" x14ac:dyDescent="0.3">
      <c r="L8777">
        <v>8771</v>
      </c>
      <c r="M8777" t="s">
        <v>20440</v>
      </c>
      <c r="N8777" t="s">
        <v>18599</v>
      </c>
      <c r="O8777" t="s">
        <v>20441</v>
      </c>
      <c r="P8777" t="s">
        <v>41068</v>
      </c>
      <c r="Q8777" t="s">
        <v>20440</v>
      </c>
    </row>
    <row r="8778" spans="12:17" x14ac:dyDescent="0.3">
      <c r="L8778">
        <v>8772</v>
      </c>
      <c r="M8778" t="s">
        <v>20442</v>
      </c>
      <c r="N8778" t="s">
        <v>18602</v>
      </c>
      <c r="O8778" t="s">
        <v>20443</v>
      </c>
      <c r="P8778" t="s">
        <v>41069</v>
      </c>
      <c r="Q8778" t="s">
        <v>20442</v>
      </c>
    </row>
    <row r="8779" spans="12:17" x14ac:dyDescent="0.3">
      <c r="L8779">
        <v>8773</v>
      </c>
      <c r="M8779" t="s">
        <v>20444</v>
      </c>
      <c r="N8779" t="s">
        <v>18605</v>
      </c>
      <c r="O8779" t="s">
        <v>20445</v>
      </c>
      <c r="P8779" t="s">
        <v>41070</v>
      </c>
      <c r="Q8779" t="s">
        <v>20444</v>
      </c>
    </row>
    <row r="8780" spans="12:17" x14ac:dyDescent="0.3">
      <c r="L8780">
        <v>8774</v>
      </c>
      <c r="M8780" t="s">
        <v>20446</v>
      </c>
      <c r="N8780" t="s">
        <v>18608</v>
      </c>
      <c r="O8780" t="s">
        <v>20447</v>
      </c>
      <c r="P8780" t="s">
        <v>41071</v>
      </c>
      <c r="Q8780" t="s">
        <v>20446</v>
      </c>
    </row>
    <row r="8781" spans="12:17" x14ac:dyDescent="0.3">
      <c r="L8781">
        <v>8775</v>
      </c>
      <c r="M8781" t="s">
        <v>20448</v>
      </c>
      <c r="N8781" t="s">
        <v>18611</v>
      </c>
      <c r="O8781" t="s">
        <v>20449</v>
      </c>
      <c r="P8781" t="s">
        <v>41072</v>
      </c>
      <c r="Q8781" t="s">
        <v>20448</v>
      </c>
    </row>
    <row r="8782" spans="12:17" x14ac:dyDescent="0.3">
      <c r="L8782">
        <v>8776</v>
      </c>
      <c r="M8782" t="s">
        <v>20450</v>
      </c>
      <c r="N8782" t="s">
        <v>18614</v>
      </c>
      <c r="O8782" t="s">
        <v>20451</v>
      </c>
      <c r="P8782" t="s">
        <v>41073</v>
      </c>
      <c r="Q8782" t="s">
        <v>20450</v>
      </c>
    </row>
    <row r="8783" spans="12:17" x14ac:dyDescent="0.3">
      <c r="L8783">
        <v>8777</v>
      </c>
      <c r="M8783" t="s">
        <v>20452</v>
      </c>
      <c r="N8783" t="s">
        <v>18617</v>
      </c>
      <c r="O8783" t="s">
        <v>20453</v>
      </c>
      <c r="P8783" t="s">
        <v>41074</v>
      </c>
      <c r="Q8783" t="s">
        <v>20452</v>
      </c>
    </row>
    <row r="8784" spans="12:17" x14ac:dyDescent="0.3">
      <c r="L8784">
        <v>8778</v>
      </c>
      <c r="M8784" t="s">
        <v>20454</v>
      </c>
      <c r="N8784" t="s">
        <v>18620</v>
      </c>
      <c r="O8784" t="s">
        <v>20455</v>
      </c>
      <c r="P8784" t="s">
        <v>41075</v>
      </c>
      <c r="Q8784" t="s">
        <v>20454</v>
      </c>
    </row>
    <row r="8785" spans="12:17" x14ac:dyDescent="0.3">
      <c r="L8785">
        <v>8779</v>
      </c>
      <c r="M8785" t="s">
        <v>20456</v>
      </c>
      <c r="N8785" t="s">
        <v>18623</v>
      </c>
      <c r="O8785" t="s">
        <v>20457</v>
      </c>
      <c r="P8785" t="s">
        <v>41076</v>
      </c>
      <c r="Q8785" t="s">
        <v>20456</v>
      </c>
    </row>
    <row r="8786" spans="12:17" x14ac:dyDescent="0.3">
      <c r="L8786">
        <v>8780</v>
      </c>
      <c r="M8786" t="s">
        <v>20458</v>
      </c>
      <c r="N8786" t="s">
        <v>18626</v>
      </c>
      <c r="O8786" t="s">
        <v>20459</v>
      </c>
      <c r="P8786" t="s">
        <v>41077</v>
      </c>
      <c r="Q8786" t="s">
        <v>20458</v>
      </c>
    </row>
    <row r="8787" spans="12:17" x14ac:dyDescent="0.3">
      <c r="L8787">
        <v>8781</v>
      </c>
      <c r="M8787" t="s">
        <v>20460</v>
      </c>
      <c r="N8787" t="s">
        <v>18629</v>
      </c>
      <c r="O8787" t="s">
        <v>20461</v>
      </c>
      <c r="P8787" t="s">
        <v>41078</v>
      </c>
      <c r="Q8787" t="s">
        <v>20460</v>
      </c>
    </row>
    <row r="8788" spans="12:17" x14ac:dyDescent="0.3">
      <c r="L8788">
        <v>8782</v>
      </c>
      <c r="M8788" t="s">
        <v>20462</v>
      </c>
      <c r="N8788" t="s">
        <v>18632</v>
      </c>
      <c r="O8788" t="s">
        <v>20463</v>
      </c>
      <c r="P8788" t="s">
        <v>41079</v>
      </c>
      <c r="Q8788" t="s">
        <v>20462</v>
      </c>
    </row>
    <row r="8789" spans="12:17" x14ac:dyDescent="0.3">
      <c r="L8789">
        <v>8783</v>
      </c>
      <c r="M8789" t="s">
        <v>20464</v>
      </c>
      <c r="N8789" t="s">
        <v>18635</v>
      </c>
      <c r="O8789" t="s">
        <v>20465</v>
      </c>
      <c r="P8789" t="s">
        <v>41080</v>
      </c>
      <c r="Q8789" t="s">
        <v>20464</v>
      </c>
    </row>
    <row r="8790" spans="12:17" x14ac:dyDescent="0.3">
      <c r="L8790">
        <v>8784</v>
      </c>
      <c r="M8790" t="s">
        <v>20466</v>
      </c>
      <c r="N8790" t="s">
        <v>18638</v>
      </c>
      <c r="O8790" t="s">
        <v>20467</v>
      </c>
      <c r="P8790" t="s">
        <v>41081</v>
      </c>
      <c r="Q8790" t="s">
        <v>20466</v>
      </c>
    </row>
    <row r="8791" spans="12:17" x14ac:dyDescent="0.3">
      <c r="L8791">
        <v>8785</v>
      </c>
      <c r="M8791" t="s">
        <v>20468</v>
      </c>
      <c r="N8791" t="s">
        <v>18641</v>
      </c>
      <c r="O8791" t="s">
        <v>20469</v>
      </c>
      <c r="P8791" t="s">
        <v>41082</v>
      </c>
      <c r="Q8791" t="s">
        <v>20468</v>
      </c>
    </row>
    <row r="8792" spans="12:17" x14ac:dyDescent="0.3">
      <c r="L8792">
        <v>8786</v>
      </c>
      <c r="M8792" t="s">
        <v>27320</v>
      </c>
      <c r="N8792" t="s">
        <v>18643</v>
      </c>
      <c r="O8792" t="s">
        <v>20470</v>
      </c>
      <c r="P8792" t="s">
        <v>41083</v>
      </c>
      <c r="Q8792" t="s">
        <v>27320</v>
      </c>
    </row>
    <row r="8793" spans="12:17" x14ac:dyDescent="0.3">
      <c r="L8793">
        <v>8787</v>
      </c>
      <c r="M8793" t="s">
        <v>27321</v>
      </c>
      <c r="N8793" t="s">
        <v>18645</v>
      </c>
      <c r="O8793" t="s">
        <v>20471</v>
      </c>
      <c r="P8793" t="s">
        <v>41084</v>
      </c>
      <c r="Q8793" t="s">
        <v>27321</v>
      </c>
    </row>
    <row r="8794" spans="12:17" x14ac:dyDescent="0.3">
      <c r="L8794">
        <v>8788</v>
      </c>
      <c r="M8794" t="s">
        <v>27322</v>
      </c>
      <c r="N8794" t="s">
        <v>18647</v>
      </c>
      <c r="O8794" t="s">
        <v>20472</v>
      </c>
      <c r="P8794" t="s">
        <v>41085</v>
      </c>
      <c r="Q8794" t="s">
        <v>27322</v>
      </c>
    </row>
    <row r="8795" spans="12:17" x14ac:dyDescent="0.3">
      <c r="L8795">
        <v>8789</v>
      </c>
      <c r="M8795" t="s">
        <v>20473</v>
      </c>
      <c r="N8795" t="s">
        <v>18650</v>
      </c>
      <c r="O8795" t="s">
        <v>20474</v>
      </c>
      <c r="P8795" t="s">
        <v>41086</v>
      </c>
      <c r="Q8795" t="s">
        <v>20473</v>
      </c>
    </row>
    <row r="8796" spans="12:17" x14ac:dyDescent="0.3">
      <c r="L8796">
        <v>8790</v>
      </c>
      <c r="M8796" t="s">
        <v>20475</v>
      </c>
      <c r="N8796" t="s">
        <v>18653</v>
      </c>
      <c r="O8796" t="s">
        <v>20476</v>
      </c>
      <c r="P8796" t="s">
        <v>41087</v>
      </c>
      <c r="Q8796" t="s">
        <v>20475</v>
      </c>
    </row>
    <row r="8797" spans="12:17" x14ac:dyDescent="0.3">
      <c r="L8797">
        <v>8791</v>
      </c>
      <c r="M8797" t="s">
        <v>20477</v>
      </c>
      <c r="N8797" t="s">
        <v>18656</v>
      </c>
      <c r="O8797" t="s">
        <v>20478</v>
      </c>
      <c r="P8797" t="s">
        <v>41088</v>
      </c>
      <c r="Q8797" t="s">
        <v>20477</v>
      </c>
    </row>
    <row r="8798" spans="12:17" x14ac:dyDescent="0.3">
      <c r="L8798">
        <v>8792</v>
      </c>
      <c r="M8798" t="s">
        <v>20479</v>
      </c>
      <c r="N8798" t="s">
        <v>18659</v>
      </c>
      <c r="O8798" t="s">
        <v>20480</v>
      </c>
      <c r="P8798" t="s">
        <v>41089</v>
      </c>
      <c r="Q8798" t="s">
        <v>20479</v>
      </c>
    </row>
    <row r="8799" spans="12:17" x14ac:dyDescent="0.3">
      <c r="L8799">
        <v>8793</v>
      </c>
      <c r="M8799" t="s">
        <v>20481</v>
      </c>
      <c r="N8799" t="s">
        <v>18662</v>
      </c>
      <c r="O8799" t="s">
        <v>20482</v>
      </c>
      <c r="P8799" t="s">
        <v>41090</v>
      </c>
      <c r="Q8799" t="s">
        <v>20481</v>
      </c>
    </row>
    <row r="8800" spans="12:17" x14ac:dyDescent="0.3">
      <c r="L8800">
        <v>8794</v>
      </c>
      <c r="M8800" t="s">
        <v>20483</v>
      </c>
      <c r="N8800" t="s">
        <v>18665</v>
      </c>
      <c r="O8800" t="s">
        <v>20484</v>
      </c>
      <c r="P8800" t="s">
        <v>41091</v>
      </c>
      <c r="Q8800" t="s">
        <v>20483</v>
      </c>
    </row>
    <row r="8801" spans="12:17" x14ac:dyDescent="0.3">
      <c r="L8801">
        <v>8795</v>
      </c>
      <c r="M8801" t="s">
        <v>20485</v>
      </c>
      <c r="N8801" t="s">
        <v>18668</v>
      </c>
      <c r="O8801" t="s">
        <v>20486</v>
      </c>
      <c r="P8801" t="s">
        <v>41092</v>
      </c>
      <c r="Q8801" t="s">
        <v>20485</v>
      </c>
    </row>
    <row r="8802" spans="12:17" x14ac:dyDescent="0.3">
      <c r="L8802">
        <v>8796</v>
      </c>
      <c r="M8802" t="s">
        <v>20487</v>
      </c>
      <c r="N8802" t="s">
        <v>18662</v>
      </c>
      <c r="O8802" t="s">
        <v>20488</v>
      </c>
      <c r="P8802" t="s">
        <v>41093</v>
      </c>
      <c r="Q8802" t="s">
        <v>20487</v>
      </c>
    </row>
    <row r="8803" spans="12:17" x14ac:dyDescent="0.3">
      <c r="L8803">
        <v>8797</v>
      </c>
      <c r="M8803" t="s">
        <v>20489</v>
      </c>
      <c r="N8803" t="s">
        <v>18665</v>
      </c>
      <c r="O8803" t="s">
        <v>20490</v>
      </c>
      <c r="P8803" t="s">
        <v>41094</v>
      </c>
      <c r="Q8803" t="s">
        <v>20489</v>
      </c>
    </row>
    <row r="8804" spans="12:17" x14ac:dyDescent="0.3">
      <c r="L8804">
        <v>8798</v>
      </c>
      <c r="M8804" t="s">
        <v>20491</v>
      </c>
      <c r="N8804" t="s">
        <v>18675</v>
      </c>
      <c r="O8804" t="s">
        <v>20492</v>
      </c>
      <c r="P8804" t="s">
        <v>41095</v>
      </c>
      <c r="Q8804" t="s">
        <v>20491</v>
      </c>
    </row>
    <row r="8805" spans="12:17" x14ac:dyDescent="0.3">
      <c r="L8805">
        <v>8799</v>
      </c>
      <c r="M8805" t="s">
        <v>20493</v>
      </c>
      <c r="N8805" t="s">
        <v>18453</v>
      </c>
      <c r="O8805" t="s">
        <v>41004</v>
      </c>
      <c r="P8805" t="s">
        <v>41096</v>
      </c>
      <c r="Q8805" t="s">
        <v>20493</v>
      </c>
    </row>
    <row r="8806" spans="12:17" x14ac:dyDescent="0.3">
      <c r="L8806">
        <v>8800</v>
      </c>
      <c r="M8806" t="s">
        <v>20494</v>
      </c>
      <c r="N8806" t="s">
        <v>18455</v>
      </c>
      <c r="O8806" t="s">
        <v>20345</v>
      </c>
      <c r="P8806" t="s">
        <v>41097</v>
      </c>
      <c r="Q8806" t="s">
        <v>20494</v>
      </c>
    </row>
    <row r="8807" spans="12:17" x14ac:dyDescent="0.3">
      <c r="L8807">
        <v>8801</v>
      </c>
      <c r="M8807" t="s">
        <v>20495</v>
      </c>
      <c r="N8807" t="s">
        <v>18458</v>
      </c>
      <c r="O8807" t="s">
        <v>20347</v>
      </c>
      <c r="P8807" t="s">
        <v>41098</v>
      </c>
      <c r="Q8807" t="s">
        <v>20495</v>
      </c>
    </row>
    <row r="8808" spans="12:17" x14ac:dyDescent="0.3">
      <c r="L8808">
        <v>8802</v>
      </c>
      <c r="M8808" t="s">
        <v>20496</v>
      </c>
      <c r="N8808" t="s">
        <v>18461</v>
      </c>
      <c r="O8808" t="s">
        <v>20349</v>
      </c>
      <c r="P8808" t="s">
        <v>41099</v>
      </c>
      <c r="Q8808" t="s">
        <v>20496</v>
      </c>
    </row>
    <row r="8809" spans="12:17" x14ac:dyDescent="0.3">
      <c r="L8809">
        <v>8803</v>
      </c>
      <c r="M8809" t="s">
        <v>20497</v>
      </c>
      <c r="N8809" t="s">
        <v>18464</v>
      </c>
      <c r="O8809" t="s">
        <v>20351</v>
      </c>
      <c r="P8809" t="s">
        <v>41100</v>
      </c>
      <c r="Q8809" t="s">
        <v>20497</v>
      </c>
    </row>
    <row r="8810" spans="12:17" x14ac:dyDescent="0.3">
      <c r="L8810">
        <v>8804</v>
      </c>
      <c r="M8810" t="s">
        <v>20498</v>
      </c>
      <c r="N8810" t="s">
        <v>18467</v>
      </c>
      <c r="O8810" t="s">
        <v>20353</v>
      </c>
      <c r="P8810" t="s">
        <v>41101</v>
      </c>
      <c r="Q8810" t="s">
        <v>20498</v>
      </c>
    </row>
    <row r="8811" spans="12:17" x14ac:dyDescent="0.3">
      <c r="L8811">
        <v>8805</v>
      </c>
      <c r="M8811" t="s">
        <v>20499</v>
      </c>
      <c r="N8811" t="s">
        <v>41011</v>
      </c>
      <c r="O8811" t="s">
        <v>41012</v>
      </c>
      <c r="P8811" t="s">
        <v>26435</v>
      </c>
      <c r="Q8811" t="s">
        <v>20499</v>
      </c>
    </row>
    <row r="8812" spans="12:17" x14ac:dyDescent="0.3">
      <c r="L8812">
        <v>8806</v>
      </c>
      <c r="M8812" t="s">
        <v>20501</v>
      </c>
      <c r="N8812" t="s">
        <v>18473</v>
      </c>
      <c r="O8812" t="s">
        <v>26436</v>
      </c>
      <c r="P8812" t="s">
        <v>41102</v>
      </c>
      <c r="Q8812" t="s">
        <v>20501</v>
      </c>
    </row>
    <row r="8813" spans="12:17" x14ac:dyDescent="0.3">
      <c r="L8813">
        <v>8807</v>
      </c>
      <c r="M8813" t="s">
        <v>20502</v>
      </c>
      <c r="N8813" t="s">
        <v>18475</v>
      </c>
      <c r="O8813" t="s">
        <v>26437</v>
      </c>
      <c r="P8813" t="s">
        <v>41103</v>
      </c>
      <c r="Q8813" t="s">
        <v>20502</v>
      </c>
    </row>
    <row r="8814" spans="12:17" x14ac:dyDescent="0.3">
      <c r="L8814">
        <v>8808</v>
      </c>
      <c r="M8814" t="s">
        <v>20503</v>
      </c>
      <c r="N8814" t="s">
        <v>18477</v>
      </c>
      <c r="O8814" t="s">
        <v>26438</v>
      </c>
      <c r="P8814" t="s">
        <v>41104</v>
      </c>
      <c r="Q8814" t="s">
        <v>20503</v>
      </c>
    </row>
    <row r="8815" spans="12:17" x14ac:dyDescent="0.3">
      <c r="L8815">
        <v>8809</v>
      </c>
      <c r="M8815" t="s">
        <v>20504</v>
      </c>
      <c r="N8815" t="s">
        <v>18479</v>
      </c>
      <c r="O8815" t="s">
        <v>26439</v>
      </c>
      <c r="P8815" t="s">
        <v>41105</v>
      </c>
      <c r="Q8815" t="s">
        <v>20504</v>
      </c>
    </row>
    <row r="8816" spans="12:17" x14ac:dyDescent="0.3">
      <c r="L8816">
        <v>8810</v>
      </c>
      <c r="M8816" t="s">
        <v>20505</v>
      </c>
      <c r="N8816" t="s">
        <v>18481</v>
      </c>
      <c r="O8816" t="s">
        <v>26440</v>
      </c>
      <c r="P8816" t="s">
        <v>41106</v>
      </c>
      <c r="Q8816" t="s">
        <v>20505</v>
      </c>
    </row>
    <row r="8817" spans="12:17" x14ac:dyDescent="0.3">
      <c r="L8817">
        <v>8811</v>
      </c>
      <c r="M8817" t="s">
        <v>20506</v>
      </c>
      <c r="N8817" t="s">
        <v>26392</v>
      </c>
      <c r="O8817" t="s">
        <v>20362</v>
      </c>
      <c r="P8817" t="s">
        <v>41107</v>
      </c>
      <c r="Q8817" t="s">
        <v>20506</v>
      </c>
    </row>
    <row r="8818" spans="12:17" x14ac:dyDescent="0.3">
      <c r="L8818">
        <v>8812</v>
      </c>
      <c r="M8818" t="s">
        <v>20507</v>
      </c>
      <c r="N8818" t="s">
        <v>26393</v>
      </c>
      <c r="O8818" t="s">
        <v>20364</v>
      </c>
      <c r="P8818" t="s">
        <v>41108</v>
      </c>
      <c r="Q8818" t="s">
        <v>20507</v>
      </c>
    </row>
    <row r="8819" spans="12:17" x14ac:dyDescent="0.3">
      <c r="L8819">
        <v>8813</v>
      </c>
      <c r="M8819" t="s">
        <v>20508</v>
      </c>
      <c r="N8819" t="s">
        <v>26394</v>
      </c>
      <c r="O8819" t="s">
        <v>20366</v>
      </c>
      <c r="P8819" t="s">
        <v>41109</v>
      </c>
      <c r="Q8819" t="s">
        <v>20508</v>
      </c>
    </row>
    <row r="8820" spans="12:17" x14ac:dyDescent="0.3">
      <c r="L8820">
        <v>8814</v>
      </c>
      <c r="M8820" t="s">
        <v>20509</v>
      </c>
      <c r="N8820" t="s">
        <v>18489</v>
      </c>
      <c r="O8820" t="s">
        <v>20368</v>
      </c>
      <c r="P8820" t="s">
        <v>41110</v>
      </c>
      <c r="Q8820" t="s">
        <v>20509</v>
      </c>
    </row>
    <row r="8821" spans="12:17" x14ac:dyDescent="0.3">
      <c r="L8821">
        <v>8815</v>
      </c>
      <c r="M8821" t="s">
        <v>20510</v>
      </c>
      <c r="N8821" t="s">
        <v>41022</v>
      </c>
      <c r="O8821" t="s">
        <v>20370</v>
      </c>
      <c r="P8821" t="s">
        <v>41111</v>
      </c>
      <c r="Q8821" t="s">
        <v>20510</v>
      </c>
    </row>
    <row r="8822" spans="12:17" x14ac:dyDescent="0.3">
      <c r="L8822">
        <v>8816</v>
      </c>
      <c r="M8822" t="s">
        <v>41112</v>
      </c>
      <c r="N8822" t="s">
        <v>41025</v>
      </c>
      <c r="O8822" t="s">
        <v>41026</v>
      </c>
      <c r="P8822" t="s">
        <v>41113</v>
      </c>
      <c r="Q8822" t="s">
        <v>41112</v>
      </c>
    </row>
    <row r="8823" spans="12:17" x14ac:dyDescent="0.3">
      <c r="L8823">
        <v>8817</v>
      </c>
      <c r="M8823" t="s">
        <v>20511</v>
      </c>
      <c r="N8823" t="s">
        <v>18494</v>
      </c>
      <c r="O8823" t="s">
        <v>20372</v>
      </c>
      <c r="P8823" t="s">
        <v>41114</v>
      </c>
      <c r="Q8823" t="s">
        <v>20511</v>
      </c>
    </row>
    <row r="8824" spans="12:17" x14ac:dyDescent="0.3">
      <c r="L8824">
        <v>8818</v>
      </c>
      <c r="M8824" t="s">
        <v>20512</v>
      </c>
      <c r="N8824" t="s">
        <v>18497</v>
      </c>
      <c r="O8824" t="s">
        <v>41029</v>
      </c>
      <c r="P8824" t="s">
        <v>41115</v>
      </c>
      <c r="Q8824" t="s">
        <v>20512</v>
      </c>
    </row>
    <row r="8825" spans="12:17" x14ac:dyDescent="0.3">
      <c r="L8825">
        <v>8819</v>
      </c>
      <c r="M8825" t="s">
        <v>20513</v>
      </c>
      <c r="N8825" t="s">
        <v>18499</v>
      </c>
      <c r="O8825" t="s">
        <v>41031</v>
      </c>
      <c r="P8825" t="s">
        <v>41116</v>
      </c>
      <c r="Q8825" t="s">
        <v>20513</v>
      </c>
    </row>
    <row r="8826" spans="12:17" x14ac:dyDescent="0.3">
      <c r="L8826">
        <v>8820</v>
      </c>
      <c r="M8826" t="s">
        <v>20514</v>
      </c>
      <c r="N8826" t="s">
        <v>18501</v>
      </c>
      <c r="O8826" t="s">
        <v>20376</v>
      </c>
      <c r="P8826" t="s">
        <v>41117</v>
      </c>
      <c r="Q8826" t="s">
        <v>20514</v>
      </c>
    </row>
    <row r="8827" spans="12:17" x14ac:dyDescent="0.3">
      <c r="L8827">
        <v>8821</v>
      </c>
      <c r="M8827" t="s">
        <v>20515</v>
      </c>
      <c r="N8827" t="s">
        <v>18504</v>
      </c>
      <c r="O8827" t="s">
        <v>20378</v>
      </c>
      <c r="P8827" t="s">
        <v>41118</v>
      </c>
      <c r="Q8827" t="s">
        <v>20515</v>
      </c>
    </row>
    <row r="8828" spans="12:17" x14ac:dyDescent="0.3">
      <c r="L8828">
        <v>8822</v>
      </c>
      <c r="M8828" t="s">
        <v>20516</v>
      </c>
      <c r="N8828" t="s">
        <v>18507</v>
      </c>
      <c r="O8828" t="s">
        <v>20380</v>
      </c>
      <c r="P8828" t="s">
        <v>41119</v>
      </c>
      <c r="Q8828" t="s">
        <v>20516</v>
      </c>
    </row>
    <row r="8829" spans="12:17" x14ac:dyDescent="0.3">
      <c r="L8829">
        <v>8823</v>
      </c>
      <c r="M8829" t="s">
        <v>20517</v>
      </c>
      <c r="N8829" t="s">
        <v>18510</v>
      </c>
      <c r="O8829" t="s">
        <v>20382</v>
      </c>
      <c r="P8829" t="s">
        <v>41120</v>
      </c>
      <c r="Q8829" t="s">
        <v>20517</v>
      </c>
    </row>
    <row r="8830" spans="12:17" x14ac:dyDescent="0.3">
      <c r="L8830">
        <v>8824</v>
      </c>
      <c r="M8830" t="s">
        <v>20518</v>
      </c>
      <c r="N8830" t="s">
        <v>18513</v>
      </c>
      <c r="O8830" t="s">
        <v>20384</v>
      </c>
      <c r="P8830" t="s">
        <v>41121</v>
      </c>
      <c r="Q8830" t="s">
        <v>20518</v>
      </c>
    </row>
    <row r="8831" spans="12:17" x14ac:dyDescent="0.3">
      <c r="L8831">
        <v>8825</v>
      </c>
      <c r="M8831" t="s">
        <v>20519</v>
      </c>
      <c r="N8831" t="s">
        <v>18516</v>
      </c>
      <c r="O8831" t="s">
        <v>20386</v>
      </c>
      <c r="P8831" t="s">
        <v>41122</v>
      </c>
      <c r="Q8831" t="s">
        <v>20519</v>
      </c>
    </row>
    <row r="8832" spans="12:17" x14ac:dyDescent="0.3">
      <c r="L8832">
        <v>8826</v>
      </c>
      <c r="M8832" t="s">
        <v>20520</v>
      </c>
      <c r="N8832" t="s">
        <v>18519</v>
      </c>
      <c r="O8832" t="s">
        <v>20388</v>
      </c>
      <c r="P8832" t="s">
        <v>41123</v>
      </c>
      <c r="Q8832" t="s">
        <v>20520</v>
      </c>
    </row>
    <row r="8833" spans="12:17" x14ac:dyDescent="0.3">
      <c r="L8833">
        <v>8827</v>
      </c>
      <c r="M8833" t="s">
        <v>20521</v>
      </c>
      <c r="N8833" t="s">
        <v>18522</v>
      </c>
      <c r="O8833" t="s">
        <v>20390</v>
      </c>
      <c r="P8833" t="s">
        <v>41124</v>
      </c>
      <c r="Q8833" t="s">
        <v>20521</v>
      </c>
    </row>
    <row r="8834" spans="12:17" x14ac:dyDescent="0.3">
      <c r="L8834">
        <v>8828</v>
      </c>
      <c r="M8834" t="s">
        <v>20522</v>
      </c>
      <c r="N8834" t="s">
        <v>18525</v>
      </c>
      <c r="O8834" t="s">
        <v>20392</v>
      </c>
      <c r="P8834" t="s">
        <v>41125</v>
      </c>
      <c r="Q8834" t="s">
        <v>20522</v>
      </c>
    </row>
    <row r="8835" spans="12:17" x14ac:dyDescent="0.3">
      <c r="L8835">
        <v>8829</v>
      </c>
      <c r="M8835" t="s">
        <v>20523</v>
      </c>
      <c r="N8835" t="s">
        <v>18528</v>
      </c>
      <c r="O8835" t="s">
        <v>20394</v>
      </c>
      <c r="P8835" t="s">
        <v>41126</v>
      </c>
      <c r="Q8835" t="s">
        <v>20523</v>
      </c>
    </row>
    <row r="8836" spans="12:17" x14ac:dyDescent="0.3">
      <c r="L8836">
        <v>8830</v>
      </c>
      <c r="M8836" t="s">
        <v>20524</v>
      </c>
      <c r="N8836" t="s">
        <v>18531</v>
      </c>
      <c r="O8836" t="s">
        <v>20396</v>
      </c>
      <c r="P8836" t="s">
        <v>41127</v>
      </c>
      <c r="Q8836" t="s">
        <v>20524</v>
      </c>
    </row>
    <row r="8837" spans="12:17" x14ac:dyDescent="0.3">
      <c r="L8837">
        <v>8831</v>
      </c>
      <c r="M8837" t="s">
        <v>20525</v>
      </c>
      <c r="N8837" t="s">
        <v>18534</v>
      </c>
      <c r="O8837" t="s">
        <v>20398</v>
      </c>
      <c r="P8837" t="s">
        <v>41128</v>
      </c>
      <c r="Q8837" t="s">
        <v>20525</v>
      </c>
    </row>
    <row r="8838" spans="12:17" x14ac:dyDescent="0.3">
      <c r="L8838">
        <v>8832</v>
      </c>
      <c r="M8838" t="s">
        <v>20526</v>
      </c>
      <c r="N8838" t="s">
        <v>18537</v>
      </c>
      <c r="O8838" t="s">
        <v>20400</v>
      </c>
      <c r="P8838" t="s">
        <v>41129</v>
      </c>
      <c r="Q8838" t="s">
        <v>20526</v>
      </c>
    </row>
    <row r="8839" spans="12:17" x14ac:dyDescent="0.3">
      <c r="L8839">
        <v>8833</v>
      </c>
      <c r="M8839" t="s">
        <v>20527</v>
      </c>
      <c r="N8839" t="s">
        <v>18540</v>
      </c>
      <c r="O8839" t="s">
        <v>20402</v>
      </c>
      <c r="P8839" t="s">
        <v>41130</v>
      </c>
      <c r="Q8839" t="s">
        <v>20527</v>
      </c>
    </row>
    <row r="8840" spans="12:17" x14ac:dyDescent="0.3">
      <c r="L8840">
        <v>8834</v>
      </c>
      <c r="M8840" t="s">
        <v>20528</v>
      </c>
      <c r="N8840" t="s">
        <v>18543</v>
      </c>
      <c r="O8840" t="s">
        <v>20404</v>
      </c>
      <c r="P8840" t="s">
        <v>41131</v>
      </c>
      <c r="Q8840" t="s">
        <v>20528</v>
      </c>
    </row>
    <row r="8841" spans="12:17" x14ac:dyDescent="0.3">
      <c r="L8841">
        <v>8835</v>
      </c>
      <c r="M8841" t="s">
        <v>20529</v>
      </c>
      <c r="N8841" t="s">
        <v>18546</v>
      </c>
      <c r="O8841" t="s">
        <v>20406</v>
      </c>
      <c r="P8841" t="s">
        <v>41132</v>
      </c>
      <c r="Q8841" t="s">
        <v>20529</v>
      </c>
    </row>
    <row r="8842" spans="12:17" x14ac:dyDescent="0.3">
      <c r="L8842">
        <v>8836</v>
      </c>
      <c r="M8842" t="s">
        <v>20530</v>
      </c>
      <c r="N8842" t="s">
        <v>18549</v>
      </c>
      <c r="O8842" t="s">
        <v>20408</v>
      </c>
      <c r="P8842" t="s">
        <v>41133</v>
      </c>
      <c r="Q8842" t="s">
        <v>20530</v>
      </c>
    </row>
    <row r="8843" spans="12:17" x14ac:dyDescent="0.3">
      <c r="L8843">
        <v>8837</v>
      </c>
      <c r="M8843" t="s">
        <v>41134</v>
      </c>
      <c r="N8843" t="s">
        <v>18551</v>
      </c>
      <c r="O8843" t="s">
        <v>20409</v>
      </c>
      <c r="P8843" t="s">
        <v>41135</v>
      </c>
      <c r="Q8843" t="s">
        <v>41134</v>
      </c>
    </row>
    <row r="8844" spans="12:17" x14ac:dyDescent="0.3">
      <c r="L8844">
        <v>8838</v>
      </c>
      <c r="M8844" t="s">
        <v>20531</v>
      </c>
      <c r="N8844" t="s">
        <v>18554</v>
      </c>
      <c r="O8844" t="s">
        <v>20411</v>
      </c>
      <c r="P8844" t="s">
        <v>41136</v>
      </c>
      <c r="Q8844" t="s">
        <v>20531</v>
      </c>
    </row>
    <row r="8845" spans="12:17" x14ac:dyDescent="0.3">
      <c r="L8845">
        <v>8839</v>
      </c>
      <c r="M8845" t="s">
        <v>20532</v>
      </c>
      <c r="N8845" t="s">
        <v>18557</v>
      </c>
      <c r="O8845" t="s">
        <v>20413</v>
      </c>
      <c r="P8845" t="s">
        <v>41137</v>
      </c>
      <c r="Q8845" t="s">
        <v>20532</v>
      </c>
    </row>
    <row r="8846" spans="12:17" x14ac:dyDescent="0.3">
      <c r="L8846">
        <v>8840</v>
      </c>
      <c r="M8846" t="s">
        <v>20533</v>
      </c>
      <c r="N8846" t="s">
        <v>18560</v>
      </c>
      <c r="O8846" t="s">
        <v>20415</v>
      </c>
      <c r="P8846" t="s">
        <v>41138</v>
      </c>
      <c r="Q8846" t="s">
        <v>20533</v>
      </c>
    </row>
    <row r="8847" spans="12:17" x14ac:dyDescent="0.3">
      <c r="L8847">
        <v>8841</v>
      </c>
      <c r="M8847" t="s">
        <v>20534</v>
      </c>
      <c r="N8847" t="s">
        <v>18563</v>
      </c>
      <c r="O8847" t="s">
        <v>20417</v>
      </c>
      <c r="P8847" t="s">
        <v>41139</v>
      </c>
      <c r="Q8847" t="s">
        <v>20534</v>
      </c>
    </row>
    <row r="8848" spans="12:17" x14ac:dyDescent="0.3">
      <c r="L8848">
        <v>8842</v>
      </c>
      <c r="M8848" t="s">
        <v>20535</v>
      </c>
      <c r="N8848" t="s">
        <v>18566</v>
      </c>
      <c r="O8848" t="s">
        <v>20419</v>
      </c>
      <c r="P8848" t="s">
        <v>41140</v>
      </c>
      <c r="Q8848" t="s">
        <v>20535</v>
      </c>
    </row>
    <row r="8849" spans="12:17" x14ac:dyDescent="0.3">
      <c r="L8849">
        <v>8843</v>
      </c>
      <c r="M8849" t="s">
        <v>20500</v>
      </c>
      <c r="N8849" t="s">
        <v>18471</v>
      </c>
      <c r="O8849" t="s">
        <v>26441</v>
      </c>
      <c r="P8849" t="s">
        <v>41141</v>
      </c>
      <c r="Q8849" t="s">
        <v>20500</v>
      </c>
    </row>
    <row r="8850" spans="12:17" x14ac:dyDescent="0.3">
      <c r="L8850">
        <v>8844</v>
      </c>
      <c r="M8850" t="s">
        <v>20536</v>
      </c>
      <c r="N8850" t="s">
        <v>18569</v>
      </c>
      <c r="O8850" t="s">
        <v>20421</v>
      </c>
      <c r="P8850" t="s">
        <v>41142</v>
      </c>
      <c r="Q8850" t="s">
        <v>20536</v>
      </c>
    </row>
    <row r="8851" spans="12:17" x14ac:dyDescent="0.3">
      <c r="L8851">
        <v>8845</v>
      </c>
      <c r="M8851" t="s">
        <v>20537</v>
      </c>
      <c r="N8851" t="s">
        <v>18572</v>
      </c>
      <c r="O8851" t="s">
        <v>20423</v>
      </c>
      <c r="P8851" t="s">
        <v>41143</v>
      </c>
      <c r="Q8851" t="s">
        <v>20537</v>
      </c>
    </row>
    <row r="8852" spans="12:17" x14ac:dyDescent="0.3">
      <c r="L8852">
        <v>8846</v>
      </c>
      <c r="M8852" t="s">
        <v>20538</v>
      </c>
      <c r="N8852" t="s">
        <v>18575</v>
      </c>
      <c r="O8852" t="s">
        <v>20425</v>
      </c>
      <c r="P8852" t="s">
        <v>41144</v>
      </c>
      <c r="Q8852" t="s">
        <v>20538</v>
      </c>
    </row>
    <row r="8853" spans="12:17" x14ac:dyDescent="0.3">
      <c r="L8853">
        <v>8847</v>
      </c>
      <c r="M8853" t="s">
        <v>20539</v>
      </c>
      <c r="N8853" t="s">
        <v>18578</v>
      </c>
      <c r="O8853" t="s">
        <v>20427</v>
      </c>
      <c r="P8853" t="s">
        <v>41145</v>
      </c>
      <c r="Q8853" t="s">
        <v>20539</v>
      </c>
    </row>
    <row r="8854" spans="12:17" x14ac:dyDescent="0.3">
      <c r="L8854">
        <v>8848</v>
      </c>
      <c r="M8854" t="s">
        <v>20540</v>
      </c>
      <c r="N8854" t="s">
        <v>18581</v>
      </c>
      <c r="O8854" t="s">
        <v>20429</v>
      </c>
      <c r="P8854" t="s">
        <v>41146</v>
      </c>
      <c r="Q8854" t="s">
        <v>20540</v>
      </c>
    </row>
    <row r="8855" spans="12:17" x14ac:dyDescent="0.3">
      <c r="L8855">
        <v>8849</v>
      </c>
      <c r="M8855" t="s">
        <v>20541</v>
      </c>
      <c r="N8855" t="s">
        <v>18584</v>
      </c>
      <c r="O8855" t="s">
        <v>20431</v>
      </c>
      <c r="P8855" t="s">
        <v>41147</v>
      </c>
      <c r="Q8855" t="s">
        <v>20541</v>
      </c>
    </row>
    <row r="8856" spans="12:17" x14ac:dyDescent="0.3">
      <c r="L8856">
        <v>8850</v>
      </c>
      <c r="M8856" t="s">
        <v>20542</v>
      </c>
      <c r="N8856" t="s">
        <v>18587</v>
      </c>
      <c r="O8856" t="s">
        <v>20433</v>
      </c>
      <c r="P8856" t="s">
        <v>41148</v>
      </c>
      <c r="Q8856" t="s">
        <v>20542</v>
      </c>
    </row>
    <row r="8857" spans="12:17" x14ac:dyDescent="0.3">
      <c r="L8857">
        <v>8851</v>
      </c>
      <c r="M8857" t="s">
        <v>20543</v>
      </c>
      <c r="N8857" t="s">
        <v>18590</v>
      </c>
      <c r="O8857" t="s">
        <v>20435</v>
      </c>
      <c r="P8857" t="s">
        <v>41149</v>
      </c>
      <c r="Q8857" t="s">
        <v>20543</v>
      </c>
    </row>
    <row r="8858" spans="12:17" x14ac:dyDescent="0.3">
      <c r="L8858">
        <v>8852</v>
      </c>
      <c r="M8858" t="s">
        <v>20544</v>
      </c>
      <c r="N8858" t="s">
        <v>18593</v>
      </c>
      <c r="O8858" t="s">
        <v>20437</v>
      </c>
      <c r="P8858" t="s">
        <v>41150</v>
      </c>
      <c r="Q8858" t="s">
        <v>20544</v>
      </c>
    </row>
    <row r="8859" spans="12:17" x14ac:dyDescent="0.3">
      <c r="L8859">
        <v>8853</v>
      </c>
      <c r="M8859" t="s">
        <v>20545</v>
      </c>
      <c r="N8859" t="s">
        <v>18596</v>
      </c>
      <c r="O8859" t="s">
        <v>20439</v>
      </c>
      <c r="P8859" t="s">
        <v>41151</v>
      </c>
      <c r="Q8859" t="s">
        <v>20545</v>
      </c>
    </row>
    <row r="8860" spans="12:17" x14ac:dyDescent="0.3">
      <c r="L8860">
        <v>8854</v>
      </c>
      <c r="M8860" t="s">
        <v>20546</v>
      </c>
      <c r="N8860" t="s">
        <v>18599</v>
      </c>
      <c r="O8860" t="s">
        <v>20441</v>
      </c>
      <c r="P8860" t="s">
        <v>41152</v>
      </c>
      <c r="Q8860" t="s">
        <v>20546</v>
      </c>
    </row>
    <row r="8861" spans="12:17" x14ac:dyDescent="0.3">
      <c r="L8861">
        <v>8855</v>
      </c>
      <c r="M8861" t="s">
        <v>20547</v>
      </c>
      <c r="N8861" t="s">
        <v>18602</v>
      </c>
      <c r="O8861" t="s">
        <v>20443</v>
      </c>
      <c r="P8861" t="s">
        <v>41153</v>
      </c>
      <c r="Q8861" t="s">
        <v>20547</v>
      </c>
    </row>
    <row r="8862" spans="12:17" x14ac:dyDescent="0.3">
      <c r="L8862">
        <v>8856</v>
      </c>
      <c r="M8862" t="s">
        <v>20548</v>
      </c>
      <c r="N8862" t="s">
        <v>18605</v>
      </c>
      <c r="O8862" t="s">
        <v>20445</v>
      </c>
      <c r="P8862" t="s">
        <v>41154</v>
      </c>
      <c r="Q8862" t="s">
        <v>20548</v>
      </c>
    </row>
    <row r="8863" spans="12:17" x14ac:dyDescent="0.3">
      <c r="L8863">
        <v>8857</v>
      </c>
      <c r="M8863" t="s">
        <v>20549</v>
      </c>
      <c r="N8863" t="s">
        <v>18608</v>
      </c>
      <c r="O8863" t="s">
        <v>20447</v>
      </c>
      <c r="P8863" t="s">
        <v>41155</v>
      </c>
      <c r="Q8863" t="s">
        <v>20549</v>
      </c>
    </row>
    <row r="8864" spans="12:17" x14ac:dyDescent="0.3">
      <c r="L8864">
        <v>8858</v>
      </c>
      <c r="M8864" t="s">
        <v>20550</v>
      </c>
      <c r="N8864" t="s">
        <v>18611</v>
      </c>
      <c r="O8864" t="s">
        <v>20449</v>
      </c>
      <c r="P8864" t="s">
        <v>41156</v>
      </c>
      <c r="Q8864" t="s">
        <v>20550</v>
      </c>
    </row>
    <row r="8865" spans="12:17" x14ac:dyDescent="0.3">
      <c r="L8865">
        <v>8859</v>
      </c>
      <c r="M8865" t="s">
        <v>20551</v>
      </c>
      <c r="N8865" t="s">
        <v>18614</v>
      </c>
      <c r="O8865" t="s">
        <v>20451</v>
      </c>
      <c r="P8865" t="s">
        <v>41157</v>
      </c>
      <c r="Q8865" t="s">
        <v>20551</v>
      </c>
    </row>
    <row r="8866" spans="12:17" x14ac:dyDescent="0.3">
      <c r="L8866">
        <v>8860</v>
      </c>
      <c r="M8866" t="s">
        <v>20552</v>
      </c>
      <c r="N8866" t="s">
        <v>18617</v>
      </c>
      <c r="O8866" t="s">
        <v>20453</v>
      </c>
      <c r="P8866" t="s">
        <v>41158</v>
      </c>
      <c r="Q8866" t="s">
        <v>20552</v>
      </c>
    </row>
    <row r="8867" spans="12:17" x14ac:dyDescent="0.3">
      <c r="L8867">
        <v>8861</v>
      </c>
      <c r="M8867" t="s">
        <v>20553</v>
      </c>
      <c r="N8867" t="s">
        <v>18620</v>
      </c>
      <c r="O8867" t="s">
        <v>20455</v>
      </c>
      <c r="P8867" t="s">
        <v>41159</v>
      </c>
      <c r="Q8867" t="s">
        <v>20553</v>
      </c>
    </row>
    <row r="8868" spans="12:17" x14ac:dyDescent="0.3">
      <c r="L8868">
        <v>8862</v>
      </c>
      <c r="M8868" t="s">
        <v>20554</v>
      </c>
      <c r="N8868" t="s">
        <v>18623</v>
      </c>
      <c r="O8868" t="s">
        <v>20457</v>
      </c>
      <c r="P8868" t="s">
        <v>41160</v>
      </c>
      <c r="Q8868" t="s">
        <v>20554</v>
      </c>
    </row>
    <row r="8869" spans="12:17" x14ac:dyDescent="0.3">
      <c r="L8869">
        <v>8863</v>
      </c>
      <c r="M8869" t="s">
        <v>20555</v>
      </c>
      <c r="N8869" t="s">
        <v>18626</v>
      </c>
      <c r="O8869" t="s">
        <v>20459</v>
      </c>
      <c r="P8869" t="s">
        <v>41161</v>
      </c>
      <c r="Q8869" t="s">
        <v>20555</v>
      </c>
    </row>
    <row r="8870" spans="12:17" x14ac:dyDescent="0.3">
      <c r="L8870">
        <v>8864</v>
      </c>
      <c r="M8870" t="s">
        <v>20556</v>
      </c>
      <c r="N8870" t="s">
        <v>18629</v>
      </c>
      <c r="O8870" t="s">
        <v>20461</v>
      </c>
      <c r="P8870" t="s">
        <v>41162</v>
      </c>
      <c r="Q8870" t="s">
        <v>20556</v>
      </c>
    </row>
    <row r="8871" spans="12:17" x14ac:dyDescent="0.3">
      <c r="L8871">
        <v>8865</v>
      </c>
      <c r="M8871" t="s">
        <v>20557</v>
      </c>
      <c r="N8871" t="s">
        <v>18632</v>
      </c>
      <c r="O8871" t="s">
        <v>20463</v>
      </c>
      <c r="P8871" t="s">
        <v>41163</v>
      </c>
      <c r="Q8871" t="s">
        <v>20557</v>
      </c>
    </row>
    <row r="8872" spans="12:17" x14ac:dyDescent="0.3">
      <c r="L8872">
        <v>8866</v>
      </c>
      <c r="M8872" t="s">
        <v>20558</v>
      </c>
      <c r="N8872" t="s">
        <v>18635</v>
      </c>
      <c r="O8872" t="s">
        <v>20465</v>
      </c>
      <c r="P8872" t="s">
        <v>41164</v>
      </c>
      <c r="Q8872" t="s">
        <v>20558</v>
      </c>
    </row>
    <row r="8873" spans="12:17" x14ac:dyDescent="0.3">
      <c r="L8873">
        <v>8867</v>
      </c>
      <c r="M8873" t="s">
        <v>20559</v>
      </c>
      <c r="N8873" t="s">
        <v>18638</v>
      </c>
      <c r="O8873" t="s">
        <v>20467</v>
      </c>
      <c r="P8873" t="s">
        <v>41165</v>
      </c>
      <c r="Q8873" t="s">
        <v>20559</v>
      </c>
    </row>
    <row r="8874" spans="12:17" x14ac:dyDescent="0.3">
      <c r="L8874">
        <v>8868</v>
      </c>
      <c r="M8874" t="s">
        <v>20560</v>
      </c>
      <c r="N8874" t="s">
        <v>18641</v>
      </c>
      <c r="O8874" t="s">
        <v>20469</v>
      </c>
      <c r="P8874" t="s">
        <v>41166</v>
      </c>
      <c r="Q8874" t="s">
        <v>20560</v>
      </c>
    </row>
    <row r="8875" spans="12:17" x14ac:dyDescent="0.3">
      <c r="L8875">
        <v>8869</v>
      </c>
      <c r="M8875" t="s">
        <v>27323</v>
      </c>
      <c r="N8875" t="s">
        <v>18643</v>
      </c>
      <c r="O8875" t="s">
        <v>20470</v>
      </c>
      <c r="P8875" t="s">
        <v>41167</v>
      </c>
      <c r="Q8875" t="s">
        <v>27323</v>
      </c>
    </row>
    <row r="8876" spans="12:17" x14ac:dyDescent="0.3">
      <c r="L8876">
        <v>8870</v>
      </c>
      <c r="M8876" t="s">
        <v>27324</v>
      </c>
      <c r="N8876" t="s">
        <v>18645</v>
      </c>
      <c r="O8876" t="s">
        <v>20471</v>
      </c>
      <c r="P8876" t="s">
        <v>41168</v>
      </c>
      <c r="Q8876" t="s">
        <v>27324</v>
      </c>
    </row>
    <row r="8877" spans="12:17" x14ac:dyDescent="0.3">
      <c r="L8877">
        <v>8871</v>
      </c>
      <c r="M8877" t="s">
        <v>27325</v>
      </c>
      <c r="N8877" t="s">
        <v>18647</v>
      </c>
      <c r="O8877" t="s">
        <v>20472</v>
      </c>
      <c r="P8877" t="s">
        <v>41169</v>
      </c>
      <c r="Q8877" t="s">
        <v>27325</v>
      </c>
    </row>
    <row r="8878" spans="12:17" x14ac:dyDescent="0.3">
      <c r="L8878">
        <v>8872</v>
      </c>
      <c r="M8878" t="s">
        <v>20561</v>
      </c>
      <c r="N8878" t="s">
        <v>18650</v>
      </c>
      <c r="O8878" t="s">
        <v>20474</v>
      </c>
      <c r="P8878" t="s">
        <v>41170</v>
      </c>
      <c r="Q8878" t="s">
        <v>20561</v>
      </c>
    </row>
    <row r="8879" spans="12:17" x14ac:dyDescent="0.3">
      <c r="L8879">
        <v>8873</v>
      </c>
      <c r="M8879" t="s">
        <v>20562</v>
      </c>
      <c r="N8879" t="s">
        <v>18653</v>
      </c>
      <c r="O8879" t="s">
        <v>20476</v>
      </c>
      <c r="P8879" t="s">
        <v>41171</v>
      </c>
      <c r="Q8879" t="s">
        <v>20562</v>
      </c>
    </row>
    <row r="8880" spans="12:17" x14ac:dyDescent="0.3">
      <c r="L8880">
        <v>8874</v>
      </c>
      <c r="M8880" t="s">
        <v>20563</v>
      </c>
      <c r="N8880" t="s">
        <v>18656</v>
      </c>
      <c r="O8880" t="s">
        <v>20478</v>
      </c>
      <c r="P8880" t="s">
        <v>41172</v>
      </c>
      <c r="Q8880" t="s">
        <v>20563</v>
      </c>
    </row>
    <row r="8881" spans="12:17" x14ac:dyDescent="0.3">
      <c r="L8881">
        <v>8875</v>
      </c>
      <c r="M8881" t="s">
        <v>20564</v>
      </c>
      <c r="N8881" t="s">
        <v>18659</v>
      </c>
      <c r="O8881" t="s">
        <v>20480</v>
      </c>
      <c r="P8881" t="s">
        <v>41173</v>
      </c>
      <c r="Q8881" t="s">
        <v>20564</v>
      </c>
    </row>
    <row r="8882" spans="12:17" x14ac:dyDescent="0.3">
      <c r="L8882">
        <v>8876</v>
      </c>
      <c r="M8882" t="s">
        <v>20565</v>
      </c>
      <c r="N8882" t="s">
        <v>18662</v>
      </c>
      <c r="O8882" t="s">
        <v>20482</v>
      </c>
      <c r="P8882" t="s">
        <v>41174</v>
      </c>
      <c r="Q8882" t="s">
        <v>20565</v>
      </c>
    </row>
    <row r="8883" spans="12:17" x14ac:dyDescent="0.3">
      <c r="L8883">
        <v>8877</v>
      </c>
      <c r="M8883" t="s">
        <v>20566</v>
      </c>
      <c r="N8883" t="s">
        <v>18665</v>
      </c>
      <c r="O8883" t="s">
        <v>20484</v>
      </c>
      <c r="P8883" t="s">
        <v>41175</v>
      </c>
      <c r="Q8883" t="s">
        <v>20566</v>
      </c>
    </row>
    <row r="8884" spans="12:17" x14ac:dyDescent="0.3">
      <c r="L8884">
        <v>8878</v>
      </c>
      <c r="M8884" t="s">
        <v>20567</v>
      </c>
      <c r="N8884" t="s">
        <v>18668</v>
      </c>
      <c r="O8884" t="s">
        <v>20486</v>
      </c>
      <c r="P8884" t="s">
        <v>41176</v>
      </c>
      <c r="Q8884" t="s">
        <v>20567</v>
      </c>
    </row>
    <row r="8885" spans="12:17" x14ac:dyDescent="0.3">
      <c r="L8885">
        <v>8879</v>
      </c>
      <c r="M8885" t="s">
        <v>20568</v>
      </c>
      <c r="N8885" t="s">
        <v>18662</v>
      </c>
      <c r="O8885" t="s">
        <v>20488</v>
      </c>
      <c r="P8885" t="s">
        <v>41177</v>
      </c>
      <c r="Q8885" t="s">
        <v>20568</v>
      </c>
    </row>
    <row r="8886" spans="12:17" x14ac:dyDescent="0.3">
      <c r="L8886">
        <v>8880</v>
      </c>
      <c r="M8886" t="s">
        <v>20569</v>
      </c>
      <c r="N8886" t="s">
        <v>18665</v>
      </c>
      <c r="O8886" t="s">
        <v>20490</v>
      </c>
      <c r="P8886" t="s">
        <v>41178</v>
      </c>
      <c r="Q8886" t="s">
        <v>20569</v>
      </c>
    </row>
    <row r="8887" spans="12:17" x14ac:dyDescent="0.3">
      <c r="L8887">
        <v>8881</v>
      </c>
      <c r="M8887" t="s">
        <v>20570</v>
      </c>
      <c r="N8887" t="s">
        <v>18675</v>
      </c>
      <c r="O8887" t="s">
        <v>20492</v>
      </c>
      <c r="P8887" t="s">
        <v>41179</v>
      </c>
      <c r="Q8887" t="s">
        <v>20570</v>
      </c>
    </row>
    <row r="8888" spans="12:17" x14ac:dyDescent="0.3">
      <c r="L8888">
        <v>8882</v>
      </c>
      <c r="M8888" t="s">
        <v>20571</v>
      </c>
      <c r="N8888" t="s">
        <v>18756</v>
      </c>
      <c r="O8888" t="s">
        <v>41180</v>
      </c>
      <c r="P8888" t="s">
        <v>41181</v>
      </c>
      <c r="Q8888" t="s">
        <v>20571</v>
      </c>
    </row>
    <row r="8889" spans="12:17" x14ac:dyDescent="0.3">
      <c r="L8889">
        <v>8883</v>
      </c>
      <c r="M8889" t="s">
        <v>20572</v>
      </c>
      <c r="N8889" t="s">
        <v>18758</v>
      </c>
      <c r="O8889" t="s">
        <v>41182</v>
      </c>
      <c r="P8889" t="s">
        <v>41183</v>
      </c>
      <c r="Q8889" t="s">
        <v>20572</v>
      </c>
    </row>
    <row r="8890" spans="12:17" x14ac:dyDescent="0.3">
      <c r="L8890">
        <v>8884</v>
      </c>
      <c r="M8890" t="s">
        <v>20573</v>
      </c>
      <c r="N8890" t="s">
        <v>18760</v>
      </c>
      <c r="O8890" t="s">
        <v>41184</v>
      </c>
      <c r="P8890" t="s">
        <v>41185</v>
      </c>
      <c r="Q8890" t="s">
        <v>20573</v>
      </c>
    </row>
    <row r="8891" spans="12:17" x14ac:dyDescent="0.3">
      <c r="L8891">
        <v>8885</v>
      </c>
      <c r="M8891" t="s">
        <v>20574</v>
      </c>
      <c r="N8891" t="s">
        <v>18762</v>
      </c>
      <c r="O8891" t="s">
        <v>41186</v>
      </c>
      <c r="P8891" t="s">
        <v>41187</v>
      </c>
      <c r="Q8891" t="s">
        <v>20574</v>
      </c>
    </row>
    <row r="8892" spans="12:17" x14ac:dyDescent="0.3">
      <c r="L8892">
        <v>8886</v>
      </c>
      <c r="M8892" t="s">
        <v>20575</v>
      </c>
      <c r="N8892" t="s">
        <v>18764</v>
      </c>
      <c r="O8892" t="s">
        <v>41188</v>
      </c>
      <c r="P8892" t="s">
        <v>41189</v>
      </c>
      <c r="Q8892" t="s">
        <v>20575</v>
      </c>
    </row>
    <row r="8893" spans="12:17" x14ac:dyDescent="0.3">
      <c r="L8893">
        <v>8887</v>
      </c>
      <c r="M8893" t="s">
        <v>20576</v>
      </c>
      <c r="N8893" t="s">
        <v>18766</v>
      </c>
      <c r="O8893" t="s">
        <v>41190</v>
      </c>
      <c r="P8893" t="s">
        <v>41191</v>
      </c>
      <c r="Q8893" t="s">
        <v>20576</v>
      </c>
    </row>
    <row r="8894" spans="12:17" x14ac:dyDescent="0.3">
      <c r="L8894">
        <v>8888</v>
      </c>
      <c r="M8894" t="s">
        <v>20577</v>
      </c>
      <c r="N8894" t="s">
        <v>41192</v>
      </c>
      <c r="O8894" t="s">
        <v>41193</v>
      </c>
      <c r="P8894" t="s">
        <v>41194</v>
      </c>
      <c r="Q8894" t="s">
        <v>20577</v>
      </c>
    </row>
    <row r="8895" spans="12:17" x14ac:dyDescent="0.3">
      <c r="L8895">
        <v>8889</v>
      </c>
      <c r="M8895" t="s">
        <v>20579</v>
      </c>
      <c r="N8895" t="s">
        <v>18771</v>
      </c>
      <c r="O8895" t="s">
        <v>41195</v>
      </c>
      <c r="P8895" t="s">
        <v>41196</v>
      </c>
      <c r="Q8895" t="s">
        <v>20579</v>
      </c>
    </row>
    <row r="8896" spans="12:17" x14ac:dyDescent="0.3">
      <c r="L8896">
        <v>8890</v>
      </c>
      <c r="M8896" t="s">
        <v>20580</v>
      </c>
      <c r="N8896" t="s">
        <v>18773</v>
      </c>
      <c r="O8896" t="s">
        <v>41197</v>
      </c>
      <c r="P8896" t="s">
        <v>41198</v>
      </c>
      <c r="Q8896" t="s">
        <v>20580</v>
      </c>
    </row>
    <row r="8897" spans="12:17" x14ac:dyDescent="0.3">
      <c r="L8897">
        <v>8891</v>
      </c>
      <c r="M8897" t="s">
        <v>20581</v>
      </c>
      <c r="N8897" t="s">
        <v>18775</v>
      </c>
      <c r="O8897" t="s">
        <v>41199</v>
      </c>
      <c r="P8897" t="s">
        <v>41200</v>
      </c>
      <c r="Q8897" t="s">
        <v>20581</v>
      </c>
    </row>
    <row r="8898" spans="12:17" x14ac:dyDescent="0.3">
      <c r="L8898">
        <v>8892</v>
      </c>
      <c r="M8898" t="s">
        <v>20582</v>
      </c>
      <c r="N8898" t="s">
        <v>18777</v>
      </c>
      <c r="O8898" t="s">
        <v>41201</v>
      </c>
      <c r="P8898" t="s">
        <v>41202</v>
      </c>
      <c r="Q8898" t="s">
        <v>20582</v>
      </c>
    </row>
    <row r="8899" spans="12:17" x14ac:dyDescent="0.3">
      <c r="L8899">
        <v>8893</v>
      </c>
      <c r="M8899" t="s">
        <v>20583</v>
      </c>
      <c r="N8899" t="s">
        <v>18779</v>
      </c>
      <c r="O8899" t="s">
        <v>41203</v>
      </c>
      <c r="P8899" t="s">
        <v>41204</v>
      </c>
      <c r="Q8899" t="s">
        <v>20583</v>
      </c>
    </row>
    <row r="8900" spans="12:17" x14ac:dyDescent="0.3">
      <c r="L8900">
        <v>8894</v>
      </c>
      <c r="M8900" t="s">
        <v>20584</v>
      </c>
      <c r="N8900" t="s">
        <v>26396</v>
      </c>
      <c r="O8900" t="s">
        <v>41205</v>
      </c>
      <c r="P8900" t="s">
        <v>41206</v>
      </c>
      <c r="Q8900" t="s">
        <v>20584</v>
      </c>
    </row>
    <row r="8901" spans="12:17" x14ac:dyDescent="0.3">
      <c r="L8901">
        <v>8895</v>
      </c>
      <c r="M8901" t="s">
        <v>20585</v>
      </c>
      <c r="N8901" t="s">
        <v>26397</v>
      </c>
      <c r="O8901" t="s">
        <v>41207</v>
      </c>
      <c r="P8901" t="s">
        <v>41208</v>
      </c>
      <c r="Q8901" t="s">
        <v>20585</v>
      </c>
    </row>
    <row r="8902" spans="12:17" x14ac:dyDescent="0.3">
      <c r="L8902">
        <v>8896</v>
      </c>
      <c r="M8902" t="s">
        <v>20586</v>
      </c>
      <c r="N8902" t="s">
        <v>26398</v>
      </c>
      <c r="O8902" t="s">
        <v>41209</v>
      </c>
      <c r="P8902" t="s">
        <v>41210</v>
      </c>
      <c r="Q8902" t="s">
        <v>20586</v>
      </c>
    </row>
    <row r="8903" spans="12:17" x14ac:dyDescent="0.3">
      <c r="L8903">
        <v>8897</v>
      </c>
      <c r="M8903" t="s">
        <v>20587</v>
      </c>
      <c r="N8903" t="s">
        <v>18784</v>
      </c>
      <c r="O8903" t="s">
        <v>41211</v>
      </c>
      <c r="P8903" t="s">
        <v>41212</v>
      </c>
      <c r="Q8903" t="s">
        <v>20587</v>
      </c>
    </row>
    <row r="8904" spans="12:17" x14ac:dyDescent="0.3">
      <c r="L8904">
        <v>8898</v>
      </c>
      <c r="M8904" t="s">
        <v>20588</v>
      </c>
      <c r="N8904" t="s">
        <v>41213</v>
      </c>
      <c r="O8904" t="s">
        <v>41214</v>
      </c>
      <c r="P8904" t="s">
        <v>41215</v>
      </c>
      <c r="Q8904" t="s">
        <v>20588</v>
      </c>
    </row>
    <row r="8905" spans="12:17" x14ac:dyDescent="0.3">
      <c r="L8905">
        <v>8899</v>
      </c>
      <c r="M8905" t="s">
        <v>41216</v>
      </c>
      <c r="N8905" t="s">
        <v>41217</v>
      </c>
      <c r="O8905" t="s">
        <v>41218</v>
      </c>
      <c r="P8905" t="s">
        <v>41219</v>
      </c>
      <c r="Q8905" t="s">
        <v>41216</v>
      </c>
    </row>
    <row r="8906" spans="12:17" x14ac:dyDescent="0.3">
      <c r="L8906">
        <v>8900</v>
      </c>
      <c r="M8906" t="s">
        <v>20589</v>
      </c>
      <c r="N8906" t="s">
        <v>18787</v>
      </c>
      <c r="O8906" t="s">
        <v>41220</v>
      </c>
      <c r="P8906" t="s">
        <v>41221</v>
      </c>
      <c r="Q8906" t="s">
        <v>20589</v>
      </c>
    </row>
    <row r="8907" spans="12:17" x14ac:dyDescent="0.3">
      <c r="L8907">
        <v>8901</v>
      </c>
      <c r="M8907" t="s">
        <v>20590</v>
      </c>
      <c r="N8907" t="s">
        <v>18789</v>
      </c>
      <c r="O8907" t="s">
        <v>41222</v>
      </c>
      <c r="P8907" t="s">
        <v>41223</v>
      </c>
      <c r="Q8907" t="s">
        <v>20590</v>
      </c>
    </row>
    <row r="8908" spans="12:17" x14ac:dyDescent="0.3">
      <c r="L8908">
        <v>8902</v>
      </c>
      <c r="M8908" t="s">
        <v>20591</v>
      </c>
      <c r="N8908" t="s">
        <v>18791</v>
      </c>
      <c r="O8908" t="s">
        <v>41224</v>
      </c>
      <c r="P8908" t="s">
        <v>41225</v>
      </c>
      <c r="Q8908" t="s">
        <v>20591</v>
      </c>
    </row>
    <row r="8909" spans="12:17" x14ac:dyDescent="0.3">
      <c r="L8909">
        <v>8903</v>
      </c>
      <c r="M8909" t="s">
        <v>20592</v>
      </c>
      <c r="N8909" t="s">
        <v>18793</v>
      </c>
      <c r="O8909" t="s">
        <v>41226</v>
      </c>
      <c r="P8909" t="s">
        <v>41227</v>
      </c>
      <c r="Q8909" t="s">
        <v>20592</v>
      </c>
    </row>
    <row r="8910" spans="12:17" x14ac:dyDescent="0.3">
      <c r="L8910">
        <v>8904</v>
      </c>
      <c r="M8910" t="s">
        <v>20593</v>
      </c>
      <c r="N8910" t="s">
        <v>18795</v>
      </c>
      <c r="O8910" t="s">
        <v>41228</v>
      </c>
      <c r="P8910" t="s">
        <v>41229</v>
      </c>
      <c r="Q8910" t="s">
        <v>20593</v>
      </c>
    </row>
    <row r="8911" spans="12:17" x14ac:dyDescent="0.3">
      <c r="L8911">
        <v>8905</v>
      </c>
      <c r="M8911" t="s">
        <v>20594</v>
      </c>
      <c r="N8911" t="s">
        <v>18797</v>
      </c>
      <c r="O8911" t="s">
        <v>41230</v>
      </c>
      <c r="P8911" t="s">
        <v>41231</v>
      </c>
      <c r="Q8911" t="s">
        <v>20594</v>
      </c>
    </row>
    <row r="8912" spans="12:17" x14ac:dyDescent="0.3">
      <c r="L8912">
        <v>8906</v>
      </c>
      <c r="M8912" t="s">
        <v>20595</v>
      </c>
      <c r="N8912" t="s">
        <v>18799</v>
      </c>
      <c r="O8912" t="s">
        <v>41232</v>
      </c>
      <c r="P8912" t="s">
        <v>41233</v>
      </c>
      <c r="Q8912" t="s">
        <v>20595</v>
      </c>
    </row>
    <row r="8913" spans="12:17" x14ac:dyDescent="0.3">
      <c r="L8913">
        <v>8907</v>
      </c>
      <c r="M8913" t="s">
        <v>20596</v>
      </c>
      <c r="N8913" t="s">
        <v>18801</v>
      </c>
      <c r="O8913" t="s">
        <v>41234</v>
      </c>
      <c r="P8913" t="s">
        <v>41235</v>
      </c>
      <c r="Q8913" t="s">
        <v>20596</v>
      </c>
    </row>
    <row r="8914" spans="12:17" x14ac:dyDescent="0.3">
      <c r="L8914">
        <v>8908</v>
      </c>
      <c r="M8914" t="s">
        <v>20597</v>
      </c>
      <c r="N8914" t="s">
        <v>18803</v>
      </c>
      <c r="O8914" t="s">
        <v>41236</v>
      </c>
      <c r="P8914" t="s">
        <v>41237</v>
      </c>
      <c r="Q8914" t="s">
        <v>20597</v>
      </c>
    </row>
    <row r="8915" spans="12:17" x14ac:dyDescent="0.3">
      <c r="L8915">
        <v>8909</v>
      </c>
      <c r="M8915" t="s">
        <v>20598</v>
      </c>
      <c r="N8915" t="s">
        <v>18805</v>
      </c>
      <c r="O8915" t="s">
        <v>41238</v>
      </c>
      <c r="P8915" t="s">
        <v>41239</v>
      </c>
      <c r="Q8915" t="s">
        <v>20598</v>
      </c>
    </row>
    <row r="8916" spans="12:17" x14ac:dyDescent="0.3">
      <c r="L8916">
        <v>8910</v>
      </c>
      <c r="M8916" t="s">
        <v>20599</v>
      </c>
      <c r="N8916" t="s">
        <v>18807</v>
      </c>
      <c r="O8916" t="s">
        <v>41240</v>
      </c>
      <c r="P8916" t="s">
        <v>41241</v>
      </c>
      <c r="Q8916" t="s">
        <v>20599</v>
      </c>
    </row>
    <row r="8917" spans="12:17" x14ac:dyDescent="0.3">
      <c r="L8917">
        <v>8911</v>
      </c>
      <c r="M8917" t="s">
        <v>20600</v>
      </c>
      <c r="N8917" t="s">
        <v>18809</v>
      </c>
      <c r="O8917" t="s">
        <v>41242</v>
      </c>
      <c r="P8917" t="s">
        <v>41243</v>
      </c>
      <c r="Q8917" t="s">
        <v>20600</v>
      </c>
    </row>
    <row r="8918" spans="12:17" x14ac:dyDescent="0.3">
      <c r="L8918">
        <v>8912</v>
      </c>
      <c r="M8918" t="s">
        <v>20601</v>
      </c>
      <c r="N8918" t="s">
        <v>18811</v>
      </c>
      <c r="O8918" t="s">
        <v>41244</v>
      </c>
      <c r="P8918" t="s">
        <v>41245</v>
      </c>
      <c r="Q8918" t="s">
        <v>20601</v>
      </c>
    </row>
    <row r="8919" spans="12:17" x14ac:dyDescent="0.3">
      <c r="L8919">
        <v>8913</v>
      </c>
      <c r="M8919" t="s">
        <v>20602</v>
      </c>
      <c r="N8919" t="s">
        <v>18813</v>
      </c>
      <c r="O8919" t="s">
        <v>41246</v>
      </c>
      <c r="P8919" t="s">
        <v>41247</v>
      </c>
      <c r="Q8919" t="s">
        <v>20602</v>
      </c>
    </row>
    <row r="8920" spans="12:17" x14ac:dyDescent="0.3">
      <c r="L8920">
        <v>8914</v>
      </c>
      <c r="M8920" t="s">
        <v>20603</v>
      </c>
      <c r="N8920" t="s">
        <v>18815</v>
      </c>
      <c r="O8920" t="s">
        <v>41248</v>
      </c>
      <c r="P8920" t="s">
        <v>41249</v>
      </c>
      <c r="Q8920" t="s">
        <v>20603</v>
      </c>
    </row>
    <row r="8921" spans="12:17" x14ac:dyDescent="0.3">
      <c r="L8921">
        <v>8915</v>
      </c>
      <c r="M8921" t="s">
        <v>20604</v>
      </c>
      <c r="N8921" t="s">
        <v>18817</v>
      </c>
      <c r="O8921" t="s">
        <v>41250</v>
      </c>
      <c r="P8921" t="s">
        <v>41251</v>
      </c>
      <c r="Q8921" t="s">
        <v>20604</v>
      </c>
    </row>
    <row r="8922" spans="12:17" x14ac:dyDescent="0.3">
      <c r="L8922">
        <v>8916</v>
      </c>
      <c r="M8922" t="s">
        <v>20605</v>
      </c>
      <c r="N8922" t="s">
        <v>18819</v>
      </c>
      <c r="O8922" t="s">
        <v>41252</v>
      </c>
      <c r="P8922" t="s">
        <v>41253</v>
      </c>
      <c r="Q8922" t="s">
        <v>20605</v>
      </c>
    </row>
    <row r="8923" spans="12:17" x14ac:dyDescent="0.3">
      <c r="L8923">
        <v>8917</v>
      </c>
      <c r="M8923" t="s">
        <v>20606</v>
      </c>
      <c r="N8923" t="s">
        <v>18821</v>
      </c>
      <c r="O8923" t="s">
        <v>41254</v>
      </c>
      <c r="P8923" t="s">
        <v>41255</v>
      </c>
      <c r="Q8923" t="s">
        <v>20606</v>
      </c>
    </row>
    <row r="8924" spans="12:17" x14ac:dyDescent="0.3">
      <c r="L8924">
        <v>8918</v>
      </c>
      <c r="M8924" t="s">
        <v>20607</v>
      </c>
      <c r="N8924" t="s">
        <v>18823</v>
      </c>
      <c r="O8924" t="s">
        <v>41256</v>
      </c>
      <c r="P8924" t="s">
        <v>41257</v>
      </c>
      <c r="Q8924" t="s">
        <v>20607</v>
      </c>
    </row>
    <row r="8925" spans="12:17" x14ac:dyDescent="0.3">
      <c r="L8925">
        <v>8919</v>
      </c>
      <c r="M8925" t="s">
        <v>20608</v>
      </c>
      <c r="N8925" t="s">
        <v>18825</v>
      </c>
      <c r="O8925" t="s">
        <v>41258</v>
      </c>
      <c r="P8925" t="s">
        <v>41259</v>
      </c>
      <c r="Q8925" t="s">
        <v>20608</v>
      </c>
    </row>
    <row r="8926" spans="12:17" x14ac:dyDescent="0.3">
      <c r="L8926">
        <v>8920</v>
      </c>
      <c r="M8926" t="s">
        <v>41260</v>
      </c>
      <c r="N8926" t="s">
        <v>18826</v>
      </c>
      <c r="O8926" t="s">
        <v>41261</v>
      </c>
      <c r="P8926" t="s">
        <v>41262</v>
      </c>
      <c r="Q8926" t="s">
        <v>41260</v>
      </c>
    </row>
    <row r="8927" spans="12:17" x14ac:dyDescent="0.3">
      <c r="L8927">
        <v>8921</v>
      </c>
      <c r="M8927" t="s">
        <v>20609</v>
      </c>
      <c r="N8927" t="s">
        <v>18828</v>
      </c>
      <c r="O8927" t="s">
        <v>41263</v>
      </c>
      <c r="P8927" t="s">
        <v>41264</v>
      </c>
      <c r="Q8927" t="s">
        <v>20609</v>
      </c>
    </row>
    <row r="8928" spans="12:17" x14ac:dyDescent="0.3">
      <c r="L8928">
        <v>8922</v>
      </c>
      <c r="M8928" t="s">
        <v>20610</v>
      </c>
      <c r="N8928" t="s">
        <v>18830</v>
      </c>
      <c r="O8928" t="s">
        <v>41265</v>
      </c>
      <c r="P8928" t="s">
        <v>41266</v>
      </c>
      <c r="Q8928" t="s">
        <v>20610</v>
      </c>
    </row>
    <row r="8929" spans="12:17" x14ac:dyDescent="0.3">
      <c r="L8929">
        <v>8923</v>
      </c>
      <c r="M8929" t="s">
        <v>20611</v>
      </c>
      <c r="N8929" t="s">
        <v>18832</v>
      </c>
      <c r="O8929" t="s">
        <v>41267</v>
      </c>
      <c r="P8929" t="s">
        <v>41268</v>
      </c>
      <c r="Q8929" t="s">
        <v>20611</v>
      </c>
    </row>
    <row r="8930" spans="12:17" x14ac:dyDescent="0.3">
      <c r="L8930">
        <v>8924</v>
      </c>
      <c r="M8930" t="s">
        <v>20612</v>
      </c>
      <c r="N8930" t="s">
        <v>18834</v>
      </c>
      <c r="O8930" t="s">
        <v>41269</v>
      </c>
      <c r="P8930" t="s">
        <v>41270</v>
      </c>
      <c r="Q8930" t="s">
        <v>20612</v>
      </c>
    </row>
    <row r="8931" spans="12:17" x14ac:dyDescent="0.3">
      <c r="L8931">
        <v>8925</v>
      </c>
      <c r="M8931" t="s">
        <v>20613</v>
      </c>
      <c r="N8931" t="s">
        <v>18836</v>
      </c>
      <c r="O8931" t="s">
        <v>41271</v>
      </c>
      <c r="P8931" t="s">
        <v>41272</v>
      </c>
      <c r="Q8931" t="s">
        <v>20613</v>
      </c>
    </row>
    <row r="8932" spans="12:17" x14ac:dyDescent="0.3">
      <c r="L8932">
        <v>8926</v>
      </c>
      <c r="M8932" t="s">
        <v>20578</v>
      </c>
      <c r="N8932" t="s">
        <v>18769</v>
      </c>
      <c r="O8932" t="s">
        <v>41273</v>
      </c>
      <c r="P8932" t="s">
        <v>41274</v>
      </c>
      <c r="Q8932" t="s">
        <v>20578</v>
      </c>
    </row>
    <row r="8933" spans="12:17" x14ac:dyDescent="0.3">
      <c r="L8933">
        <v>8927</v>
      </c>
      <c r="M8933" t="s">
        <v>20614</v>
      </c>
      <c r="N8933" t="s">
        <v>18838</v>
      </c>
      <c r="O8933" t="s">
        <v>41275</v>
      </c>
      <c r="P8933" t="s">
        <v>41276</v>
      </c>
      <c r="Q8933" t="s">
        <v>20614</v>
      </c>
    </row>
    <row r="8934" spans="12:17" x14ac:dyDescent="0.3">
      <c r="L8934">
        <v>8928</v>
      </c>
      <c r="M8934" t="s">
        <v>20615</v>
      </c>
      <c r="N8934" t="s">
        <v>18840</v>
      </c>
      <c r="O8934" t="s">
        <v>41277</v>
      </c>
      <c r="P8934" t="s">
        <v>41278</v>
      </c>
      <c r="Q8934" t="s">
        <v>20615</v>
      </c>
    </row>
    <row r="8935" spans="12:17" x14ac:dyDescent="0.3">
      <c r="L8935">
        <v>8929</v>
      </c>
      <c r="M8935" t="s">
        <v>20616</v>
      </c>
      <c r="N8935" t="s">
        <v>18842</v>
      </c>
      <c r="O8935" t="s">
        <v>41279</v>
      </c>
      <c r="P8935" t="s">
        <v>41280</v>
      </c>
      <c r="Q8935" t="s">
        <v>20616</v>
      </c>
    </row>
    <row r="8936" spans="12:17" x14ac:dyDescent="0.3">
      <c r="L8936">
        <v>8930</v>
      </c>
      <c r="M8936" t="s">
        <v>20617</v>
      </c>
      <c r="N8936" t="s">
        <v>18844</v>
      </c>
      <c r="O8936" t="s">
        <v>41281</v>
      </c>
      <c r="P8936" t="s">
        <v>41282</v>
      </c>
      <c r="Q8936" t="s">
        <v>20617</v>
      </c>
    </row>
    <row r="8937" spans="12:17" x14ac:dyDescent="0.3">
      <c r="L8937">
        <v>8931</v>
      </c>
      <c r="M8937" t="s">
        <v>20618</v>
      </c>
      <c r="N8937" t="s">
        <v>18846</v>
      </c>
      <c r="O8937" t="s">
        <v>41283</v>
      </c>
      <c r="P8937" t="s">
        <v>41284</v>
      </c>
      <c r="Q8937" t="s">
        <v>20618</v>
      </c>
    </row>
    <row r="8938" spans="12:17" x14ac:dyDescent="0.3">
      <c r="L8938">
        <v>8932</v>
      </c>
      <c r="M8938" t="s">
        <v>20619</v>
      </c>
      <c r="N8938" t="s">
        <v>18848</v>
      </c>
      <c r="O8938" t="s">
        <v>41285</v>
      </c>
      <c r="P8938" t="s">
        <v>41286</v>
      </c>
      <c r="Q8938" t="s">
        <v>20619</v>
      </c>
    </row>
    <row r="8939" spans="12:17" x14ac:dyDescent="0.3">
      <c r="L8939">
        <v>8933</v>
      </c>
      <c r="M8939" t="s">
        <v>20620</v>
      </c>
      <c r="N8939" t="s">
        <v>18850</v>
      </c>
      <c r="O8939" t="s">
        <v>41287</v>
      </c>
      <c r="P8939" t="s">
        <v>41288</v>
      </c>
      <c r="Q8939" t="s">
        <v>20620</v>
      </c>
    </row>
    <row r="8940" spans="12:17" x14ac:dyDescent="0.3">
      <c r="L8940">
        <v>8934</v>
      </c>
      <c r="M8940" t="s">
        <v>20621</v>
      </c>
      <c r="N8940" t="s">
        <v>18852</v>
      </c>
      <c r="O8940" t="s">
        <v>41289</v>
      </c>
      <c r="P8940" t="s">
        <v>41290</v>
      </c>
      <c r="Q8940" t="s">
        <v>20621</v>
      </c>
    </row>
    <row r="8941" spans="12:17" x14ac:dyDescent="0.3">
      <c r="L8941">
        <v>8935</v>
      </c>
      <c r="M8941" t="s">
        <v>20622</v>
      </c>
      <c r="N8941" t="s">
        <v>18854</v>
      </c>
      <c r="O8941" t="s">
        <v>41291</v>
      </c>
      <c r="P8941" t="s">
        <v>41292</v>
      </c>
      <c r="Q8941" t="s">
        <v>20622</v>
      </c>
    </row>
    <row r="8942" spans="12:17" x14ac:dyDescent="0.3">
      <c r="L8942">
        <v>8936</v>
      </c>
      <c r="M8942" t="s">
        <v>20623</v>
      </c>
      <c r="N8942" t="s">
        <v>18856</v>
      </c>
      <c r="O8942" t="s">
        <v>41293</v>
      </c>
      <c r="P8942" t="s">
        <v>41294</v>
      </c>
      <c r="Q8942" t="s">
        <v>20623</v>
      </c>
    </row>
    <row r="8943" spans="12:17" x14ac:dyDescent="0.3">
      <c r="L8943">
        <v>8937</v>
      </c>
      <c r="M8943" t="s">
        <v>20624</v>
      </c>
      <c r="N8943" t="s">
        <v>18858</v>
      </c>
      <c r="O8943" t="s">
        <v>41295</v>
      </c>
      <c r="P8943" t="s">
        <v>41296</v>
      </c>
      <c r="Q8943" t="s">
        <v>20624</v>
      </c>
    </row>
    <row r="8944" spans="12:17" x14ac:dyDescent="0.3">
      <c r="L8944">
        <v>8938</v>
      </c>
      <c r="M8944" t="s">
        <v>20625</v>
      </c>
      <c r="N8944" t="s">
        <v>18860</v>
      </c>
      <c r="O8944" t="s">
        <v>41297</v>
      </c>
      <c r="P8944" t="s">
        <v>41298</v>
      </c>
      <c r="Q8944" t="s">
        <v>20625</v>
      </c>
    </row>
    <row r="8945" spans="12:17" x14ac:dyDescent="0.3">
      <c r="L8945">
        <v>8939</v>
      </c>
      <c r="M8945" t="s">
        <v>20626</v>
      </c>
      <c r="N8945" t="s">
        <v>18862</v>
      </c>
      <c r="O8945" t="s">
        <v>41299</v>
      </c>
      <c r="P8945" t="s">
        <v>41300</v>
      </c>
      <c r="Q8945" t="s">
        <v>20626</v>
      </c>
    </row>
    <row r="8946" spans="12:17" x14ac:dyDescent="0.3">
      <c r="L8946">
        <v>8940</v>
      </c>
      <c r="M8946" t="s">
        <v>20627</v>
      </c>
      <c r="N8946" t="s">
        <v>18864</v>
      </c>
      <c r="O8946" t="s">
        <v>41301</v>
      </c>
      <c r="P8946" t="s">
        <v>41302</v>
      </c>
      <c r="Q8946" t="s">
        <v>20627</v>
      </c>
    </row>
    <row r="8947" spans="12:17" x14ac:dyDescent="0.3">
      <c r="L8947">
        <v>8941</v>
      </c>
      <c r="M8947" t="s">
        <v>20628</v>
      </c>
      <c r="N8947" t="s">
        <v>18866</v>
      </c>
      <c r="O8947" t="s">
        <v>41303</v>
      </c>
      <c r="P8947" t="s">
        <v>41304</v>
      </c>
      <c r="Q8947" t="s">
        <v>20628</v>
      </c>
    </row>
    <row r="8948" spans="12:17" x14ac:dyDescent="0.3">
      <c r="L8948">
        <v>8942</v>
      </c>
      <c r="M8948" t="s">
        <v>20629</v>
      </c>
      <c r="N8948" t="s">
        <v>18868</v>
      </c>
      <c r="O8948" t="s">
        <v>41305</v>
      </c>
      <c r="P8948" t="s">
        <v>41306</v>
      </c>
      <c r="Q8948" t="s">
        <v>20629</v>
      </c>
    </row>
    <row r="8949" spans="12:17" x14ac:dyDescent="0.3">
      <c r="L8949">
        <v>8943</v>
      </c>
      <c r="M8949" t="s">
        <v>20630</v>
      </c>
      <c r="N8949" t="s">
        <v>18870</v>
      </c>
      <c r="O8949" t="s">
        <v>41307</v>
      </c>
      <c r="P8949" t="s">
        <v>41308</v>
      </c>
      <c r="Q8949" t="s">
        <v>20630</v>
      </c>
    </row>
    <row r="8950" spans="12:17" x14ac:dyDescent="0.3">
      <c r="L8950">
        <v>8944</v>
      </c>
      <c r="M8950" t="s">
        <v>20631</v>
      </c>
      <c r="N8950" t="s">
        <v>18872</v>
      </c>
      <c r="O8950" t="s">
        <v>41309</v>
      </c>
      <c r="P8950" t="s">
        <v>41310</v>
      </c>
      <c r="Q8950" t="s">
        <v>20631</v>
      </c>
    </row>
    <row r="8951" spans="12:17" x14ac:dyDescent="0.3">
      <c r="L8951">
        <v>8945</v>
      </c>
      <c r="M8951" t="s">
        <v>20632</v>
      </c>
      <c r="N8951" t="s">
        <v>18874</v>
      </c>
      <c r="O8951" t="s">
        <v>41311</v>
      </c>
      <c r="P8951" t="s">
        <v>41312</v>
      </c>
      <c r="Q8951" t="s">
        <v>20632</v>
      </c>
    </row>
    <row r="8952" spans="12:17" x14ac:dyDescent="0.3">
      <c r="L8952">
        <v>8946</v>
      </c>
      <c r="M8952" t="s">
        <v>20633</v>
      </c>
      <c r="N8952" t="s">
        <v>18876</v>
      </c>
      <c r="O8952" t="s">
        <v>41313</v>
      </c>
      <c r="P8952" t="s">
        <v>41314</v>
      </c>
      <c r="Q8952" t="s">
        <v>20633</v>
      </c>
    </row>
    <row r="8953" spans="12:17" x14ac:dyDescent="0.3">
      <c r="L8953">
        <v>8947</v>
      </c>
      <c r="M8953" t="s">
        <v>20634</v>
      </c>
      <c r="N8953" t="s">
        <v>18878</v>
      </c>
      <c r="O8953" t="s">
        <v>41315</v>
      </c>
      <c r="P8953" t="s">
        <v>41316</v>
      </c>
      <c r="Q8953" t="s">
        <v>20634</v>
      </c>
    </row>
    <row r="8954" spans="12:17" x14ac:dyDescent="0.3">
      <c r="L8954">
        <v>8948</v>
      </c>
      <c r="M8954" t="s">
        <v>20635</v>
      </c>
      <c r="N8954" t="s">
        <v>18880</v>
      </c>
      <c r="O8954" t="s">
        <v>41317</v>
      </c>
      <c r="P8954" t="s">
        <v>41318</v>
      </c>
      <c r="Q8954" t="s">
        <v>20635</v>
      </c>
    </row>
    <row r="8955" spans="12:17" x14ac:dyDescent="0.3">
      <c r="L8955">
        <v>8949</v>
      </c>
      <c r="M8955" t="s">
        <v>20636</v>
      </c>
      <c r="N8955" t="s">
        <v>18882</v>
      </c>
      <c r="O8955" t="s">
        <v>41319</v>
      </c>
      <c r="P8955" t="s">
        <v>41320</v>
      </c>
      <c r="Q8955" t="s">
        <v>20636</v>
      </c>
    </row>
    <row r="8956" spans="12:17" x14ac:dyDescent="0.3">
      <c r="L8956">
        <v>8950</v>
      </c>
      <c r="M8956" t="s">
        <v>20637</v>
      </c>
      <c r="N8956" t="s">
        <v>18884</v>
      </c>
      <c r="O8956" t="s">
        <v>41321</v>
      </c>
      <c r="P8956" t="s">
        <v>41322</v>
      </c>
      <c r="Q8956" t="s">
        <v>20637</v>
      </c>
    </row>
    <row r="8957" spans="12:17" x14ac:dyDescent="0.3">
      <c r="L8957">
        <v>8951</v>
      </c>
      <c r="M8957" t="s">
        <v>20638</v>
      </c>
      <c r="N8957" t="s">
        <v>18886</v>
      </c>
      <c r="O8957" t="s">
        <v>41323</v>
      </c>
      <c r="P8957" t="s">
        <v>41324</v>
      </c>
      <c r="Q8957" t="s">
        <v>20638</v>
      </c>
    </row>
    <row r="8958" spans="12:17" x14ac:dyDescent="0.3">
      <c r="L8958">
        <v>8952</v>
      </c>
      <c r="M8958" t="s">
        <v>27326</v>
      </c>
      <c r="N8958" t="s">
        <v>18887</v>
      </c>
      <c r="O8958" t="s">
        <v>41325</v>
      </c>
      <c r="P8958" t="s">
        <v>41326</v>
      </c>
      <c r="Q8958" t="s">
        <v>27326</v>
      </c>
    </row>
    <row r="8959" spans="12:17" x14ac:dyDescent="0.3">
      <c r="L8959">
        <v>8953</v>
      </c>
      <c r="M8959" t="s">
        <v>27327</v>
      </c>
      <c r="N8959" t="s">
        <v>18888</v>
      </c>
      <c r="O8959" t="s">
        <v>41327</v>
      </c>
      <c r="P8959" t="s">
        <v>41328</v>
      </c>
      <c r="Q8959" t="s">
        <v>27327</v>
      </c>
    </row>
    <row r="8960" spans="12:17" x14ac:dyDescent="0.3">
      <c r="L8960">
        <v>8954</v>
      </c>
      <c r="M8960" t="s">
        <v>27328</v>
      </c>
      <c r="N8960" t="s">
        <v>18889</v>
      </c>
      <c r="O8960" t="s">
        <v>41329</v>
      </c>
      <c r="P8960" t="s">
        <v>41330</v>
      </c>
      <c r="Q8960" t="s">
        <v>27328</v>
      </c>
    </row>
    <row r="8961" spans="12:17" x14ac:dyDescent="0.3">
      <c r="L8961">
        <v>8955</v>
      </c>
      <c r="M8961" t="s">
        <v>20639</v>
      </c>
      <c r="N8961" t="s">
        <v>18891</v>
      </c>
      <c r="O8961" t="s">
        <v>41331</v>
      </c>
      <c r="P8961" t="s">
        <v>41332</v>
      </c>
      <c r="Q8961" t="s">
        <v>20639</v>
      </c>
    </row>
    <row r="8962" spans="12:17" x14ac:dyDescent="0.3">
      <c r="L8962">
        <v>8956</v>
      </c>
      <c r="M8962" t="s">
        <v>20640</v>
      </c>
      <c r="N8962" t="s">
        <v>18893</v>
      </c>
      <c r="O8962" t="s">
        <v>41333</v>
      </c>
      <c r="P8962" t="s">
        <v>41334</v>
      </c>
      <c r="Q8962" t="s">
        <v>20640</v>
      </c>
    </row>
    <row r="8963" spans="12:17" x14ac:dyDescent="0.3">
      <c r="L8963">
        <v>8957</v>
      </c>
      <c r="M8963" t="s">
        <v>20641</v>
      </c>
      <c r="N8963" t="s">
        <v>18895</v>
      </c>
      <c r="O8963" t="s">
        <v>41335</v>
      </c>
      <c r="P8963" t="s">
        <v>41336</v>
      </c>
      <c r="Q8963" t="s">
        <v>20641</v>
      </c>
    </row>
    <row r="8964" spans="12:17" x14ac:dyDescent="0.3">
      <c r="L8964">
        <v>8958</v>
      </c>
      <c r="M8964" t="s">
        <v>20642</v>
      </c>
      <c r="N8964" t="s">
        <v>18897</v>
      </c>
      <c r="O8964" t="s">
        <v>41337</v>
      </c>
      <c r="P8964" t="s">
        <v>41338</v>
      </c>
      <c r="Q8964" t="s">
        <v>20642</v>
      </c>
    </row>
    <row r="8965" spans="12:17" x14ac:dyDescent="0.3">
      <c r="L8965">
        <v>8959</v>
      </c>
      <c r="M8965" t="s">
        <v>20643</v>
      </c>
      <c r="N8965" t="s">
        <v>18899</v>
      </c>
      <c r="O8965" t="s">
        <v>41339</v>
      </c>
      <c r="P8965" t="s">
        <v>41340</v>
      </c>
      <c r="Q8965" t="s">
        <v>20643</v>
      </c>
    </row>
    <row r="8966" spans="12:17" x14ac:dyDescent="0.3">
      <c r="L8966">
        <v>8960</v>
      </c>
      <c r="M8966" t="s">
        <v>20644</v>
      </c>
      <c r="N8966" t="s">
        <v>18901</v>
      </c>
      <c r="O8966" t="s">
        <v>41341</v>
      </c>
      <c r="P8966" t="s">
        <v>41342</v>
      </c>
      <c r="Q8966" t="s">
        <v>20644</v>
      </c>
    </row>
    <row r="8967" spans="12:17" x14ac:dyDescent="0.3">
      <c r="L8967">
        <v>8961</v>
      </c>
      <c r="M8967" t="s">
        <v>20645</v>
      </c>
      <c r="N8967" t="s">
        <v>18903</v>
      </c>
      <c r="O8967" t="s">
        <v>41343</v>
      </c>
      <c r="P8967" t="s">
        <v>41344</v>
      </c>
      <c r="Q8967" t="s">
        <v>20645</v>
      </c>
    </row>
    <row r="8968" spans="12:17" x14ac:dyDescent="0.3">
      <c r="L8968">
        <v>8962</v>
      </c>
      <c r="M8968" t="s">
        <v>20646</v>
      </c>
      <c r="N8968" t="s">
        <v>18899</v>
      </c>
      <c r="O8968" t="s">
        <v>41345</v>
      </c>
      <c r="P8968" t="s">
        <v>41346</v>
      </c>
      <c r="Q8968" t="s">
        <v>20646</v>
      </c>
    </row>
    <row r="8969" spans="12:17" x14ac:dyDescent="0.3">
      <c r="L8969">
        <v>8963</v>
      </c>
      <c r="M8969" t="s">
        <v>20647</v>
      </c>
      <c r="N8969" t="s">
        <v>18901</v>
      </c>
      <c r="O8969" t="s">
        <v>41347</v>
      </c>
      <c r="P8969" t="s">
        <v>41348</v>
      </c>
      <c r="Q8969" t="s">
        <v>20647</v>
      </c>
    </row>
    <row r="8970" spans="12:17" x14ac:dyDescent="0.3">
      <c r="L8970">
        <v>8964</v>
      </c>
      <c r="M8970" t="s">
        <v>20648</v>
      </c>
      <c r="N8970" t="s">
        <v>18907</v>
      </c>
      <c r="O8970" t="s">
        <v>41349</v>
      </c>
      <c r="P8970" t="s">
        <v>41350</v>
      </c>
      <c r="Q8970" t="s">
        <v>20648</v>
      </c>
    </row>
    <row r="8971" spans="12:17" x14ac:dyDescent="0.3">
      <c r="L8971">
        <v>8965</v>
      </c>
      <c r="M8971" t="s">
        <v>20649</v>
      </c>
      <c r="N8971" t="s">
        <v>18909</v>
      </c>
      <c r="O8971" t="s">
        <v>41351</v>
      </c>
      <c r="P8971" t="s">
        <v>41352</v>
      </c>
      <c r="Q8971" t="s">
        <v>20649</v>
      </c>
    </row>
    <row r="8972" spans="12:17" x14ac:dyDescent="0.3">
      <c r="L8972">
        <v>8966</v>
      </c>
      <c r="M8972" t="s">
        <v>20650</v>
      </c>
      <c r="N8972" t="s">
        <v>18911</v>
      </c>
      <c r="O8972" t="s">
        <v>20651</v>
      </c>
      <c r="P8972" t="s">
        <v>41353</v>
      </c>
      <c r="Q8972" t="s">
        <v>20650</v>
      </c>
    </row>
    <row r="8973" spans="12:17" x14ac:dyDescent="0.3">
      <c r="L8973">
        <v>8967</v>
      </c>
      <c r="M8973" t="s">
        <v>20652</v>
      </c>
      <c r="N8973" t="s">
        <v>18914</v>
      </c>
      <c r="O8973" t="s">
        <v>20653</v>
      </c>
      <c r="P8973" t="s">
        <v>41354</v>
      </c>
      <c r="Q8973" t="s">
        <v>20652</v>
      </c>
    </row>
    <row r="8974" spans="12:17" x14ac:dyDescent="0.3">
      <c r="L8974">
        <v>8968</v>
      </c>
      <c r="M8974" t="s">
        <v>20654</v>
      </c>
      <c r="N8974" t="s">
        <v>18917</v>
      </c>
      <c r="O8974" t="s">
        <v>20655</v>
      </c>
      <c r="P8974" t="s">
        <v>41355</v>
      </c>
      <c r="Q8974" t="s">
        <v>20654</v>
      </c>
    </row>
    <row r="8975" spans="12:17" x14ac:dyDescent="0.3">
      <c r="L8975">
        <v>8969</v>
      </c>
      <c r="M8975" t="s">
        <v>20656</v>
      </c>
      <c r="N8975" t="s">
        <v>18920</v>
      </c>
      <c r="O8975" t="s">
        <v>20657</v>
      </c>
      <c r="P8975" t="s">
        <v>41356</v>
      </c>
      <c r="Q8975" t="s">
        <v>20656</v>
      </c>
    </row>
    <row r="8976" spans="12:17" x14ac:dyDescent="0.3">
      <c r="L8976">
        <v>8970</v>
      </c>
      <c r="M8976" t="s">
        <v>20658</v>
      </c>
      <c r="N8976" t="s">
        <v>18923</v>
      </c>
      <c r="O8976" t="s">
        <v>20659</v>
      </c>
      <c r="P8976" t="s">
        <v>41357</v>
      </c>
      <c r="Q8976" t="s">
        <v>20658</v>
      </c>
    </row>
    <row r="8977" spans="12:17" x14ac:dyDescent="0.3">
      <c r="L8977">
        <v>8971</v>
      </c>
      <c r="M8977" t="s">
        <v>20660</v>
      </c>
      <c r="N8977" t="s">
        <v>41358</v>
      </c>
      <c r="O8977" t="s">
        <v>41359</v>
      </c>
      <c r="P8977" t="s">
        <v>26442</v>
      </c>
      <c r="Q8977" t="s">
        <v>20660</v>
      </c>
    </row>
    <row r="8978" spans="12:17" x14ac:dyDescent="0.3">
      <c r="L8978">
        <v>8972</v>
      </c>
      <c r="M8978" t="s">
        <v>4652</v>
      </c>
      <c r="N8978" t="s">
        <v>28390</v>
      </c>
      <c r="O8978" t="s">
        <v>4653</v>
      </c>
      <c r="P8978" t="s">
        <v>41360</v>
      </c>
      <c r="Q8978" t="s">
        <v>4652</v>
      </c>
    </row>
    <row r="8979" spans="12:17" x14ac:dyDescent="0.3">
      <c r="L8979">
        <v>8973</v>
      </c>
      <c r="M8979" t="s">
        <v>4654</v>
      </c>
      <c r="N8979" t="s">
        <v>28392</v>
      </c>
      <c r="O8979" t="s">
        <v>4655</v>
      </c>
      <c r="P8979" t="s">
        <v>41361</v>
      </c>
      <c r="Q8979" t="s">
        <v>4654</v>
      </c>
    </row>
    <row r="8980" spans="12:17" x14ac:dyDescent="0.3">
      <c r="L8980">
        <v>8974</v>
      </c>
      <c r="M8980" t="s">
        <v>20662</v>
      </c>
      <c r="N8980" t="s">
        <v>18931</v>
      </c>
      <c r="O8980" t="s">
        <v>26443</v>
      </c>
      <c r="P8980" t="s">
        <v>41362</v>
      </c>
      <c r="Q8980" t="s">
        <v>20662</v>
      </c>
    </row>
    <row r="8981" spans="12:17" x14ac:dyDescent="0.3">
      <c r="L8981">
        <v>8975</v>
      </c>
      <c r="M8981" t="s">
        <v>20663</v>
      </c>
      <c r="N8981" t="s">
        <v>18933</v>
      </c>
      <c r="O8981" t="s">
        <v>26444</v>
      </c>
      <c r="P8981" t="s">
        <v>41363</v>
      </c>
      <c r="Q8981" t="s">
        <v>20663</v>
      </c>
    </row>
    <row r="8982" spans="12:17" x14ac:dyDescent="0.3">
      <c r="L8982">
        <v>8976</v>
      </c>
      <c r="M8982" t="s">
        <v>20664</v>
      </c>
      <c r="N8982" t="s">
        <v>18935</v>
      </c>
      <c r="O8982" t="s">
        <v>26445</v>
      </c>
      <c r="P8982" t="s">
        <v>41364</v>
      </c>
      <c r="Q8982" t="s">
        <v>20664</v>
      </c>
    </row>
    <row r="8983" spans="12:17" x14ac:dyDescent="0.3">
      <c r="L8983">
        <v>8977</v>
      </c>
      <c r="M8983" t="s">
        <v>20665</v>
      </c>
      <c r="N8983" t="s">
        <v>26403</v>
      </c>
      <c r="O8983" t="s">
        <v>20666</v>
      </c>
      <c r="P8983" t="s">
        <v>41365</v>
      </c>
      <c r="Q8983" t="s">
        <v>20665</v>
      </c>
    </row>
    <row r="8984" spans="12:17" x14ac:dyDescent="0.3">
      <c r="L8984">
        <v>8978</v>
      </c>
      <c r="M8984" t="s">
        <v>20667</v>
      </c>
      <c r="N8984" t="s">
        <v>26404</v>
      </c>
      <c r="O8984" t="s">
        <v>20668</v>
      </c>
      <c r="P8984" t="s">
        <v>41366</v>
      </c>
      <c r="Q8984" t="s">
        <v>20667</v>
      </c>
    </row>
    <row r="8985" spans="12:17" x14ac:dyDescent="0.3">
      <c r="L8985">
        <v>8979</v>
      </c>
      <c r="M8985" t="s">
        <v>20669</v>
      </c>
      <c r="N8985" t="s">
        <v>26405</v>
      </c>
      <c r="O8985" t="s">
        <v>20670</v>
      </c>
      <c r="P8985" t="s">
        <v>41367</v>
      </c>
      <c r="Q8985" t="s">
        <v>20669</v>
      </c>
    </row>
    <row r="8986" spans="12:17" x14ac:dyDescent="0.3">
      <c r="L8986">
        <v>8980</v>
      </c>
      <c r="M8986" t="s">
        <v>20671</v>
      </c>
      <c r="N8986" t="s">
        <v>18943</v>
      </c>
      <c r="O8986" t="s">
        <v>20672</v>
      </c>
      <c r="P8986" t="s">
        <v>41368</v>
      </c>
      <c r="Q8986" t="s">
        <v>20671</v>
      </c>
    </row>
    <row r="8987" spans="12:17" x14ac:dyDescent="0.3">
      <c r="L8987">
        <v>8981</v>
      </c>
      <c r="M8987" t="s">
        <v>20673</v>
      </c>
      <c r="N8987" t="s">
        <v>41369</v>
      </c>
      <c r="O8987" t="s">
        <v>20674</v>
      </c>
      <c r="P8987" t="s">
        <v>41370</v>
      </c>
      <c r="Q8987" t="s">
        <v>20673</v>
      </c>
    </row>
    <row r="8988" spans="12:17" x14ac:dyDescent="0.3">
      <c r="L8988">
        <v>8982</v>
      </c>
      <c r="M8988" t="s">
        <v>41371</v>
      </c>
      <c r="N8988" t="s">
        <v>41372</v>
      </c>
      <c r="O8988" t="s">
        <v>41373</v>
      </c>
      <c r="P8988" t="s">
        <v>41374</v>
      </c>
      <c r="Q8988" t="s">
        <v>41371</v>
      </c>
    </row>
    <row r="8989" spans="12:17" x14ac:dyDescent="0.3">
      <c r="L8989">
        <v>8983</v>
      </c>
      <c r="M8989" t="s">
        <v>20675</v>
      </c>
      <c r="N8989" t="s">
        <v>18948</v>
      </c>
      <c r="O8989" t="s">
        <v>20676</v>
      </c>
      <c r="P8989" t="s">
        <v>41375</v>
      </c>
      <c r="Q8989" t="s">
        <v>20675</v>
      </c>
    </row>
    <row r="8990" spans="12:17" x14ac:dyDescent="0.3">
      <c r="L8990">
        <v>8984</v>
      </c>
      <c r="M8990" t="s">
        <v>20677</v>
      </c>
      <c r="N8990" t="s">
        <v>18951</v>
      </c>
      <c r="O8990" t="s">
        <v>41376</v>
      </c>
      <c r="P8990" t="s">
        <v>41377</v>
      </c>
      <c r="Q8990" t="s">
        <v>20677</v>
      </c>
    </row>
    <row r="8991" spans="12:17" x14ac:dyDescent="0.3">
      <c r="L8991">
        <v>8985</v>
      </c>
      <c r="M8991" t="s">
        <v>20678</v>
      </c>
      <c r="N8991" t="s">
        <v>18953</v>
      </c>
      <c r="O8991" t="s">
        <v>41378</v>
      </c>
      <c r="P8991" t="s">
        <v>41379</v>
      </c>
      <c r="Q8991" t="s">
        <v>20678</v>
      </c>
    </row>
    <row r="8992" spans="12:17" x14ac:dyDescent="0.3">
      <c r="L8992">
        <v>8986</v>
      </c>
      <c r="M8992" t="s">
        <v>20679</v>
      </c>
      <c r="N8992" t="s">
        <v>18955</v>
      </c>
      <c r="O8992" t="s">
        <v>20680</v>
      </c>
      <c r="P8992" t="s">
        <v>41380</v>
      </c>
      <c r="Q8992" t="s">
        <v>20679</v>
      </c>
    </row>
    <row r="8993" spans="12:17" x14ac:dyDescent="0.3">
      <c r="L8993">
        <v>8987</v>
      </c>
      <c r="M8993" t="s">
        <v>20681</v>
      </c>
      <c r="N8993" t="s">
        <v>18958</v>
      </c>
      <c r="O8993" t="s">
        <v>20682</v>
      </c>
      <c r="P8993" t="s">
        <v>41381</v>
      </c>
      <c r="Q8993" t="s">
        <v>20681</v>
      </c>
    </row>
    <row r="8994" spans="12:17" x14ac:dyDescent="0.3">
      <c r="L8994">
        <v>8988</v>
      </c>
      <c r="M8994" t="s">
        <v>20683</v>
      </c>
      <c r="N8994" t="s">
        <v>18961</v>
      </c>
      <c r="O8994" t="s">
        <v>20684</v>
      </c>
      <c r="P8994" t="s">
        <v>41382</v>
      </c>
      <c r="Q8994" t="s">
        <v>20683</v>
      </c>
    </row>
    <row r="8995" spans="12:17" x14ac:dyDescent="0.3">
      <c r="L8995">
        <v>8989</v>
      </c>
      <c r="M8995" t="s">
        <v>4634</v>
      </c>
      <c r="N8995" t="s">
        <v>28415</v>
      </c>
      <c r="O8995" t="s">
        <v>4635</v>
      </c>
      <c r="P8995" t="s">
        <v>41383</v>
      </c>
      <c r="Q8995" t="s">
        <v>4634</v>
      </c>
    </row>
    <row r="8996" spans="12:17" x14ac:dyDescent="0.3">
      <c r="L8996">
        <v>8990</v>
      </c>
      <c r="M8996" t="s">
        <v>4636</v>
      </c>
      <c r="N8996" t="s">
        <v>28417</v>
      </c>
      <c r="O8996" t="s">
        <v>4637</v>
      </c>
      <c r="P8996" t="s">
        <v>41384</v>
      </c>
      <c r="Q8996" t="s">
        <v>4636</v>
      </c>
    </row>
    <row r="8997" spans="12:17" x14ac:dyDescent="0.3">
      <c r="L8997">
        <v>8991</v>
      </c>
      <c r="M8997" t="s">
        <v>4638</v>
      </c>
      <c r="N8997" t="s">
        <v>28419</v>
      </c>
      <c r="O8997" t="s">
        <v>4639</v>
      </c>
      <c r="P8997" t="s">
        <v>41385</v>
      </c>
      <c r="Q8997" t="s">
        <v>4638</v>
      </c>
    </row>
    <row r="8998" spans="12:17" x14ac:dyDescent="0.3">
      <c r="L8998">
        <v>8992</v>
      </c>
      <c r="M8998" t="s">
        <v>4640</v>
      </c>
      <c r="N8998" t="s">
        <v>28421</v>
      </c>
      <c r="O8998" t="s">
        <v>4641</v>
      </c>
      <c r="P8998" t="s">
        <v>41386</v>
      </c>
      <c r="Q8998" t="s">
        <v>4640</v>
      </c>
    </row>
    <row r="8999" spans="12:17" x14ac:dyDescent="0.3">
      <c r="L8999">
        <v>8993</v>
      </c>
      <c r="M8999" t="s">
        <v>4642</v>
      </c>
      <c r="N8999" t="s">
        <v>28423</v>
      </c>
      <c r="O8999" t="s">
        <v>4643</v>
      </c>
      <c r="P8999" t="s">
        <v>41387</v>
      </c>
      <c r="Q8999" t="s">
        <v>4642</v>
      </c>
    </row>
    <row r="9000" spans="12:17" x14ac:dyDescent="0.3">
      <c r="L9000">
        <v>8994</v>
      </c>
      <c r="M9000" t="s">
        <v>4644</v>
      </c>
      <c r="N9000" t="s">
        <v>28425</v>
      </c>
      <c r="O9000" t="s">
        <v>4645</v>
      </c>
      <c r="P9000" t="s">
        <v>41388</v>
      </c>
      <c r="Q9000" t="s">
        <v>4644</v>
      </c>
    </row>
    <row r="9001" spans="12:17" x14ac:dyDescent="0.3">
      <c r="L9001">
        <v>8995</v>
      </c>
      <c r="M9001" t="s">
        <v>4646</v>
      </c>
      <c r="N9001" t="s">
        <v>28427</v>
      </c>
      <c r="O9001" t="s">
        <v>4647</v>
      </c>
      <c r="P9001" t="s">
        <v>41389</v>
      </c>
      <c r="Q9001" t="s">
        <v>4646</v>
      </c>
    </row>
    <row r="9002" spans="12:17" x14ac:dyDescent="0.3">
      <c r="L9002">
        <v>8996</v>
      </c>
      <c r="M9002" t="s">
        <v>4648</v>
      </c>
      <c r="N9002" t="s">
        <v>28429</v>
      </c>
      <c r="O9002" t="s">
        <v>4649</v>
      </c>
      <c r="P9002" t="s">
        <v>41390</v>
      </c>
      <c r="Q9002" t="s">
        <v>4648</v>
      </c>
    </row>
    <row r="9003" spans="12:17" x14ac:dyDescent="0.3">
      <c r="L9003">
        <v>8997</v>
      </c>
      <c r="M9003" t="s">
        <v>4650</v>
      </c>
      <c r="N9003" t="s">
        <v>28431</v>
      </c>
      <c r="O9003" t="s">
        <v>4651</v>
      </c>
      <c r="P9003" t="s">
        <v>41391</v>
      </c>
      <c r="Q9003" t="s">
        <v>4650</v>
      </c>
    </row>
    <row r="9004" spans="12:17" x14ac:dyDescent="0.3">
      <c r="L9004">
        <v>8998</v>
      </c>
      <c r="M9004" t="s">
        <v>4652</v>
      </c>
      <c r="N9004" t="s">
        <v>28390</v>
      </c>
      <c r="O9004" t="s">
        <v>4653</v>
      </c>
      <c r="P9004" t="s">
        <v>41392</v>
      </c>
      <c r="Q9004" t="s">
        <v>4652</v>
      </c>
    </row>
    <row r="9005" spans="12:17" x14ac:dyDescent="0.3">
      <c r="L9005">
        <v>8999</v>
      </c>
      <c r="M9005" t="s">
        <v>4654</v>
      </c>
      <c r="N9005" t="s">
        <v>28392</v>
      </c>
      <c r="O9005" t="s">
        <v>4655</v>
      </c>
      <c r="P9005" t="s">
        <v>41393</v>
      </c>
      <c r="Q9005" t="s">
        <v>4654</v>
      </c>
    </row>
    <row r="9006" spans="12:17" x14ac:dyDescent="0.3">
      <c r="L9006">
        <v>9000</v>
      </c>
      <c r="M9006" t="s">
        <v>20685</v>
      </c>
      <c r="N9006" t="s">
        <v>18964</v>
      </c>
      <c r="O9006" t="s">
        <v>20686</v>
      </c>
      <c r="P9006" t="s">
        <v>41394</v>
      </c>
      <c r="Q9006" t="s">
        <v>20685</v>
      </c>
    </row>
    <row r="9007" spans="12:17" x14ac:dyDescent="0.3">
      <c r="L9007">
        <v>9001</v>
      </c>
      <c r="M9007" t="s">
        <v>20687</v>
      </c>
      <c r="N9007" t="s">
        <v>18967</v>
      </c>
      <c r="O9007" t="s">
        <v>20688</v>
      </c>
      <c r="P9007" t="s">
        <v>41395</v>
      </c>
      <c r="Q9007" t="s">
        <v>20687</v>
      </c>
    </row>
    <row r="9008" spans="12:17" x14ac:dyDescent="0.3">
      <c r="L9008">
        <v>9002</v>
      </c>
      <c r="M9008" t="s">
        <v>20689</v>
      </c>
      <c r="N9008" t="s">
        <v>18970</v>
      </c>
      <c r="O9008" t="s">
        <v>20690</v>
      </c>
      <c r="P9008" t="s">
        <v>41396</v>
      </c>
      <c r="Q9008" t="s">
        <v>20689</v>
      </c>
    </row>
    <row r="9009" spans="12:17" x14ac:dyDescent="0.3">
      <c r="L9009">
        <v>9003</v>
      </c>
      <c r="M9009" t="s">
        <v>41397</v>
      </c>
      <c r="N9009" t="s">
        <v>18972</v>
      </c>
      <c r="O9009" t="s">
        <v>20691</v>
      </c>
      <c r="P9009" t="s">
        <v>41398</v>
      </c>
      <c r="Q9009" t="s">
        <v>41397</v>
      </c>
    </row>
    <row r="9010" spans="12:17" x14ac:dyDescent="0.3">
      <c r="L9010">
        <v>9004</v>
      </c>
      <c r="M9010" t="s">
        <v>20692</v>
      </c>
      <c r="N9010" t="s">
        <v>18975</v>
      </c>
      <c r="O9010" t="s">
        <v>20693</v>
      </c>
      <c r="P9010" t="s">
        <v>41399</v>
      </c>
      <c r="Q9010" t="s">
        <v>20692</v>
      </c>
    </row>
    <row r="9011" spans="12:17" x14ac:dyDescent="0.3">
      <c r="L9011">
        <v>9005</v>
      </c>
      <c r="M9011" t="s">
        <v>20694</v>
      </c>
      <c r="N9011" t="s">
        <v>18978</v>
      </c>
      <c r="O9011" t="s">
        <v>20695</v>
      </c>
      <c r="P9011" t="s">
        <v>41400</v>
      </c>
      <c r="Q9011" t="s">
        <v>20694</v>
      </c>
    </row>
    <row r="9012" spans="12:17" x14ac:dyDescent="0.3">
      <c r="L9012">
        <v>9006</v>
      </c>
      <c r="M9012" t="s">
        <v>20696</v>
      </c>
      <c r="N9012" t="s">
        <v>18981</v>
      </c>
      <c r="O9012" t="s">
        <v>20697</v>
      </c>
      <c r="P9012" t="s">
        <v>41401</v>
      </c>
      <c r="Q9012" t="s">
        <v>20696</v>
      </c>
    </row>
    <row r="9013" spans="12:17" x14ac:dyDescent="0.3">
      <c r="L9013">
        <v>9007</v>
      </c>
      <c r="M9013" t="s">
        <v>20698</v>
      </c>
      <c r="N9013" t="s">
        <v>18984</v>
      </c>
      <c r="O9013" t="s">
        <v>20699</v>
      </c>
      <c r="P9013" t="s">
        <v>41402</v>
      </c>
      <c r="Q9013" t="s">
        <v>20698</v>
      </c>
    </row>
    <row r="9014" spans="12:17" x14ac:dyDescent="0.3">
      <c r="L9014">
        <v>9008</v>
      </c>
      <c r="M9014" t="s">
        <v>20700</v>
      </c>
      <c r="N9014" t="s">
        <v>18987</v>
      </c>
      <c r="O9014" t="s">
        <v>20701</v>
      </c>
      <c r="P9014" t="s">
        <v>41403</v>
      </c>
      <c r="Q9014" t="s">
        <v>20700</v>
      </c>
    </row>
    <row r="9015" spans="12:17" x14ac:dyDescent="0.3">
      <c r="L9015">
        <v>9009</v>
      </c>
      <c r="M9015" t="s">
        <v>20661</v>
      </c>
      <c r="N9015" t="s">
        <v>18927</v>
      </c>
      <c r="O9015" t="s">
        <v>26446</v>
      </c>
      <c r="P9015" t="s">
        <v>41404</v>
      </c>
      <c r="Q9015" t="s">
        <v>20661</v>
      </c>
    </row>
    <row r="9016" spans="12:17" x14ac:dyDescent="0.3">
      <c r="L9016">
        <v>9010</v>
      </c>
      <c r="M9016" t="s">
        <v>20702</v>
      </c>
      <c r="N9016" t="s">
        <v>18990</v>
      </c>
      <c r="O9016" t="s">
        <v>20703</v>
      </c>
      <c r="P9016" t="s">
        <v>41405</v>
      </c>
      <c r="Q9016" t="s">
        <v>20702</v>
      </c>
    </row>
    <row r="9017" spans="12:17" x14ac:dyDescent="0.3">
      <c r="L9017">
        <v>9011</v>
      </c>
      <c r="M9017" t="s">
        <v>20704</v>
      </c>
      <c r="N9017" t="s">
        <v>18993</v>
      </c>
      <c r="O9017" t="s">
        <v>20705</v>
      </c>
      <c r="P9017" t="s">
        <v>41406</v>
      </c>
      <c r="Q9017" t="s">
        <v>20704</v>
      </c>
    </row>
    <row r="9018" spans="12:17" x14ac:dyDescent="0.3">
      <c r="L9018">
        <v>9012</v>
      </c>
      <c r="M9018" t="s">
        <v>20706</v>
      </c>
      <c r="N9018" t="s">
        <v>18996</v>
      </c>
      <c r="O9018" t="s">
        <v>20707</v>
      </c>
      <c r="P9018" t="s">
        <v>41407</v>
      </c>
      <c r="Q9018" t="s">
        <v>20706</v>
      </c>
    </row>
    <row r="9019" spans="12:17" x14ac:dyDescent="0.3">
      <c r="L9019">
        <v>9013</v>
      </c>
      <c r="M9019" t="s">
        <v>20708</v>
      </c>
      <c r="N9019" t="s">
        <v>18999</v>
      </c>
      <c r="O9019" t="s">
        <v>20709</v>
      </c>
      <c r="P9019" t="s">
        <v>41408</v>
      </c>
      <c r="Q9019" t="s">
        <v>20708</v>
      </c>
    </row>
    <row r="9020" spans="12:17" x14ac:dyDescent="0.3">
      <c r="L9020">
        <v>9014</v>
      </c>
      <c r="M9020" t="s">
        <v>20710</v>
      </c>
      <c r="N9020" t="s">
        <v>19002</v>
      </c>
      <c r="O9020" t="s">
        <v>20711</v>
      </c>
      <c r="P9020" t="s">
        <v>41409</v>
      </c>
      <c r="Q9020" t="s">
        <v>20710</v>
      </c>
    </row>
    <row r="9021" spans="12:17" x14ac:dyDescent="0.3">
      <c r="L9021">
        <v>9015</v>
      </c>
      <c r="M9021" t="s">
        <v>20712</v>
      </c>
      <c r="N9021" t="s">
        <v>19005</v>
      </c>
      <c r="O9021" t="s">
        <v>20713</v>
      </c>
      <c r="P9021" t="s">
        <v>41410</v>
      </c>
      <c r="Q9021" t="s">
        <v>20712</v>
      </c>
    </row>
    <row r="9022" spans="12:17" x14ac:dyDescent="0.3">
      <c r="L9022">
        <v>9016</v>
      </c>
      <c r="M9022" t="s">
        <v>20714</v>
      </c>
      <c r="N9022" t="s">
        <v>19008</v>
      </c>
      <c r="O9022" t="s">
        <v>20715</v>
      </c>
      <c r="P9022" t="s">
        <v>41411</v>
      </c>
      <c r="Q9022" t="s">
        <v>20714</v>
      </c>
    </row>
    <row r="9023" spans="12:17" x14ac:dyDescent="0.3">
      <c r="L9023">
        <v>9017</v>
      </c>
      <c r="M9023" t="s">
        <v>20716</v>
      </c>
      <c r="N9023" t="s">
        <v>19011</v>
      </c>
      <c r="O9023" t="s">
        <v>20717</v>
      </c>
      <c r="P9023" t="s">
        <v>41412</v>
      </c>
      <c r="Q9023" t="s">
        <v>20716</v>
      </c>
    </row>
    <row r="9024" spans="12:17" x14ac:dyDescent="0.3">
      <c r="L9024">
        <v>9018</v>
      </c>
      <c r="M9024" t="s">
        <v>20718</v>
      </c>
      <c r="N9024" t="s">
        <v>19014</v>
      </c>
      <c r="O9024" t="s">
        <v>20719</v>
      </c>
      <c r="P9024" t="s">
        <v>41413</v>
      </c>
      <c r="Q9024" t="s">
        <v>20718</v>
      </c>
    </row>
    <row r="9025" spans="12:17" x14ac:dyDescent="0.3">
      <c r="L9025">
        <v>9019</v>
      </c>
      <c r="M9025" t="s">
        <v>20720</v>
      </c>
      <c r="N9025" t="s">
        <v>19017</v>
      </c>
      <c r="O9025" t="s">
        <v>20721</v>
      </c>
      <c r="P9025" t="s">
        <v>41414</v>
      </c>
      <c r="Q9025" t="s">
        <v>20720</v>
      </c>
    </row>
    <row r="9026" spans="12:17" x14ac:dyDescent="0.3">
      <c r="L9026">
        <v>9020</v>
      </c>
      <c r="M9026" t="s">
        <v>20722</v>
      </c>
      <c r="N9026" t="s">
        <v>19020</v>
      </c>
      <c r="O9026" t="s">
        <v>20723</v>
      </c>
      <c r="P9026" t="s">
        <v>41415</v>
      </c>
      <c r="Q9026" t="s">
        <v>20722</v>
      </c>
    </row>
    <row r="9027" spans="12:17" x14ac:dyDescent="0.3">
      <c r="L9027">
        <v>9021</v>
      </c>
      <c r="M9027" t="s">
        <v>20724</v>
      </c>
      <c r="N9027" t="s">
        <v>19023</v>
      </c>
      <c r="O9027" t="s">
        <v>20725</v>
      </c>
      <c r="P9027" t="s">
        <v>41416</v>
      </c>
      <c r="Q9027" t="s">
        <v>20724</v>
      </c>
    </row>
    <row r="9028" spans="12:17" x14ac:dyDescent="0.3">
      <c r="L9028">
        <v>9022</v>
      </c>
      <c r="M9028" t="s">
        <v>20726</v>
      </c>
      <c r="N9028" t="s">
        <v>19026</v>
      </c>
      <c r="O9028" t="s">
        <v>20727</v>
      </c>
      <c r="P9028" t="s">
        <v>41417</v>
      </c>
      <c r="Q9028" t="s">
        <v>20726</v>
      </c>
    </row>
    <row r="9029" spans="12:17" x14ac:dyDescent="0.3">
      <c r="L9029">
        <v>9023</v>
      </c>
      <c r="M9029" t="s">
        <v>20728</v>
      </c>
      <c r="N9029" t="s">
        <v>19029</v>
      </c>
      <c r="O9029" t="s">
        <v>20729</v>
      </c>
      <c r="P9029" t="s">
        <v>41418</v>
      </c>
      <c r="Q9029" t="s">
        <v>20728</v>
      </c>
    </row>
    <row r="9030" spans="12:17" x14ac:dyDescent="0.3">
      <c r="L9030">
        <v>9024</v>
      </c>
      <c r="M9030" t="s">
        <v>20730</v>
      </c>
      <c r="N9030" t="s">
        <v>19032</v>
      </c>
      <c r="O9030" t="s">
        <v>20731</v>
      </c>
      <c r="P9030" t="s">
        <v>41419</v>
      </c>
      <c r="Q9030" t="s">
        <v>20730</v>
      </c>
    </row>
    <row r="9031" spans="12:17" x14ac:dyDescent="0.3">
      <c r="L9031">
        <v>9025</v>
      </c>
      <c r="M9031" t="s">
        <v>20732</v>
      </c>
      <c r="N9031" t="s">
        <v>19035</v>
      </c>
      <c r="O9031" t="s">
        <v>20733</v>
      </c>
      <c r="P9031" t="s">
        <v>41420</v>
      </c>
      <c r="Q9031" t="s">
        <v>20732</v>
      </c>
    </row>
    <row r="9032" spans="12:17" x14ac:dyDescent="0.3">
      <c r="L9032">
        <v>9026</v>
      </c>
      <c r="M9032" t="s">
        <v>20734</v>
      </c>
      <c r="N9032" t="s">
        <v>19038</v>
      </c>
      <c r="O9032" t="s">
        <v>20735</v>
      </c>
      <c r="P9032" t="s">
        <v>41421</v>
      </c>
      <c r="Q9032" t="s">
        <v>20734</v>
      </c>
    </row>
    <row r="9033" spans="12:17" x14ac:dyDescent="0.3">
      <c r="L9033">
        <v>9027</v>
      </c>
      <c r="M9033" t="s">
        <v>20736</v>
      </c>
      <c r="N9033" t="s">
        <v>19041</v>
      </c>
      <c r="O9033" t="s">
        <v>20737</v>
      </c>
      <c r="P9033" t="s">
        <v>41422</v>
      </c>
      <c r="Q9033" t="s">
        <v>20736</v>
      </c>
    </row>
    <row r="9034" spans="12:17" x14ac:dyDescent="0.3">
      <c r="L9034">
        <v>9028</v>
      </c>
      <c r="M9034" t="s">
        <v>20738</v>
      </c>
      <c r="N9034" t="s">
        <v>19044</v>
      </c>
      <c r="O9034" t="s">
        <v>20739</v>
      </c>
      <c r="P9034" t="s">
        <v>41423</v>
      </c>
      <c r="Q9034" t="s">
        <v>20738</v>
      </c>
    </row>
    <row r="9035" spans="12:17" x14ac:dyDescent="0.3">
      <c r="L9035">
        <v>9029</v>
      </c>
      <c r="M9035" t="s">
        <v>20740</v>
      </c>
      <c r="N9035" t="s">
        <v>19047</v>
      </c>
      <c r="O9035" t="s">
        <v>20741</v>
      </c>
      <c r="P9035" t="s">
        <v>41424</v>
      </c>
      <c r="Q9035" t="s">
        <v>20740</v>
      </c>
    </row>
    <row r="9036" spans="12:17" x14ac:dyDescent="0.3">
      <c r="L9036">
        <v>9030</v>
      </c>
      <c r="M9036" t="s">
        <v>20742</v>
      </c>
      <c r="N9036" t="s">
        <v>19050</v>
      </c>
      <c r="O9036" t="s">
        <v>20743</v>
      </c>
      <c r="P9036" t="s">
        <v>41425</v>
      </c>
      <c r="Q9036" t="s">
        <v>20742</v>
      </c>
    </row>
    <row r="9037" spans="12:17" x14ac:dyDescent="0.3">
      <c r="L9037">
        <v>9031</v>
      </c>
      <c r="M9037" t="s">
        <v>20744</v>
      </c>
      <c r="N9037" t="s">
        <v>19053</v>
      </c>
      <c r="O9037" t="s">
        <v>20745</v>
      </c>
      <c r="P9037" t="s">
        <v>41426</v>
      </c>
      <c r="Q9037" t="s">
        <v>20744</v>
      </c>
    </row>
    <row r="9038" spans="12:17" x14ac:dyDescent="0.3">
      <c r="L9038">
        <v>9032</v>
      </c>
      <c r="M9038" t="s">
        <v>20746</v>
      </c>
      <c r="N9038" t="s">
        <v>19056</v>
      </c>
      <c r="O9038" t="s">
        <v>20747</v>
      </c>
      <c r="P9038" t="s">
        <v>41427</v>
      </c>
      <c r="Q9038" t="s">
        <v>20746</v>
      </c>
    </row>
    <row r="9039" spans="12:17" x14ac:dyDescent="0.3">
      <c r="L9039">
        <v>9033</v>
      </c>
      <c r="M9039" t="s">
        <v>20748</v>
      </c>
      <c r="N9039" t="s">
        <v>19059</v>
      </c>
      <c r="O9039" t="s">
        <v>20749</v>
      </c>
      <c r="P9039" t="s">
        <v>41428</v>
      </c>
      <c r="Q9039" t="s">
        <v>20748</v>
      </c>
    </row>
    <row r="9040" spans="12:17" x14ac:dyDescent="0.3">
      <c r="L9040">
        <v>9034</v>
      </c>
      <c r="M9040" t="s">
        <v>20750</v>
      </c>
      <c r="N9040" t="s">
        <v>19062</v>
      </c>
      <c r="O9040" t="s">
        <v>20751</v>
      </c>
      <c r="P9040" t="s">
        <v>41429</v>
      </c>
      <c r="Q9040" t="s">
        <v>20750</v>
      </c>
    </row>
    <row r="9041" spans="12:17" x14ac:dyDescent="0.3">
      <c r="L9041">
        <v>9035</v>
      </c>
      <c r="M9041" t="s">
        <v>27329</v>
      </c>
      <c r="N9041" t="s">
        <v>19064</v>
      </c>
      <c r="O9041" t="s">
        <v>20752</v>
      </c>
      <c r="P9041" t="s">
        <v>41430</v>
      </c>
      <c r="Q9041" t="s">
        <v>27329</v>
      </c>
    </row>
    <row r="9042" spans="12:17" x14ac:dyDescent="0.3">
      <c r="L9042">
        <v>9036</v>
      </c>
      <c r="M9042" t="s">
        <v>27330</v>
      </c>
      <c r="N9042" t="s">
        <v>19066</v>
      </c>
      <c r="O9042" t="s">
        <v>20753</v>
      </c>
      <c r="P9042" t="s">
        <v>41431</v>
      </c>
      <c r="Q9042" t="s">
        <v>27330</v>
      </c>
    </row>
    <row r="9043" spans="12:17" x14ac:dyDescent="0.3">
      <c r="L9043">
        <v>9037</v>
      </c>
      <c r="M9043" t="s">
        <v>27331</v>
      </c>
      <c r="N9043" t="s">
        <v>19068</v>
      </c>
      <c r="O9043" t="s">
        <v>20754</v>
      </c>
      <c r="P9043" t="s">
        <v>41432</v>
      </c>
      <c r="Q9043" t="s">
        <v>27331</v>
      </c>
    </row>
    <row r="9044" spans="12:17" x14ac:dyDescent="0.3">
      <c r="L9044">
        <v>9038</v>
      </c>
      <c r="M9044" t="s">
        <v>20755</v>
      </c>
      <c r="N9044" t="s">
        <v>19071</v>
      </c>
      <c r="O9044" t="s">
        <v>20756</v>
      </c>
      <c r="P9044" t="s">
        <v>41433</v>
      </c>
      <c r="Q9044" t="s">
        <v>20755</v>
      </c>
    </row>
    <row r="9045" spans="12:17" x14ac:dyDescent="0.3">
      <c r="L9045">
        <v>9039</v>
      </c>
      <c r="M9045" t="s">
        <v>4634</v>
      </c>
      <c r="N9045" t="s">
        <v>28415</v>
      </c>
      <c r="O9045" t="s">
        <v>4635</v>
      </c>
      <c r="P9045" t="s">
        <v>41434</v>
      </c>
      <c r="Q9045" t="s">
        <v>4634</v>
      </c>
    </row>
    <row r="9046" spans="12:17" x14ac:dyDescent="0.3">
      <c r="L9046">
        <v>9040</v>
      </c>
      <c r="M9046" t="s">
        <v>4636</v>
      </c>
      <c r="N9046" t="s">
        <v>28417</v>
      </c>
      <c r="O9046" t="s">
        <v>4637</v>
      </c>
      <c r="P9046" t="s">
        <v>41435</v>
      </c>
      <c r="Q9046" t="s">
        <v>4636</v>
      </c>
    </row>
    <row r="9047" spans="12:17" x14ac:dyDescent="0.3">
      <c r="L9047">
        <v>9041</v>
      </c>
      <c r="M9047" t="s">
        <v>4638</v>
      </c>
      <c r="N9047" t="s">
        <v>28419</v>
      </c>
      <c r="O9047" t="s">
        <v>4639</v>
      </c>
      <c r="P9047" t="s">
        <v>41436</v>
      </c>
      <c r="Q9047" t="s">
        <v>4638</v>
      </c>
    </row>
    <row r="9048" spans="12:17" x14ac:dyDescent="0.3">
      <c r="L9048">
        <v>9042</v>
      </c>
      <c r="M9048" t="s">
        <v>4640</v>
      </c>
      <c r="N9048" t="s">
        <v>28421</v>
      </c>
      <c r="O9048" t="s">
        <v>4641</v>
      </c>
      <c r="P9048" t="s">
        <v>41437</v>
      </c>
      <c r="Q9048" t="s">
        <v>4640</v>
      </c>
    </row>
    <row r="9049" spans="12:17" x14ac:dyDescent="0.3">
      <c r="L9049">
        <v>9043</v>
      </c>
      <c r="M9049" t="s">
        <v>4642</v>
      </c>
      <c r="N9049" t="s">
        <v>28423</v>
      </c>
      <c r="O9049" t="s">
        <v>4643</v>
      </c>
      <c r="P9049" t="s">
        <v>41438</v>
      </c>
      <c r="Q9049" t="s">
        <v>4642</v>
      </c>
    </row>
    <row r="9050" spans="12:17" x14ac:dyDescent="0.3">
      <c r="L9050">
        <v>9044</v>
      </c>
      <c r="M9050" t="s">
        <v>4644</v>
      </c>
      <c r="N9050" t="s">
        <v>28425</v>
      </c>
      <c r="O9050" t="s">
        <v>4645</v>
      </c>
      <c r="P9050" t="s">
        <v>41439</v>
      </c>
      <c r="Q9050" t="s">
        <v>4644</v>
      </c>
    </row>
    <row r="9051" spans="12:17" x14ac:dyDescent="0.3">
      <c r="L9051">
        <v>9045</v>
      </c>
      <c r="M9051" t="s">
        <v>4646</v>
      </c>
      <c r="N9051" t="s">
        <v>28427</v>
      </c>
      <c r="O9051" t="s">
        <v>4647</v>
      </c>
      <c r="P9051" t="s">
        <v>41440</v>
      </c>
      <c r="Q9051" t="s">
        <v>4646</v>
      </c>
    </row>
    <row r="9052" spans="12:17" x14ac:dyDescent="0.3">
      <c r="L9052">
        <v>9046</v>
      </c>
      <c r="M9052" t="s">
        <v>4648</v>
      </c>
      <c r="N9052" t="s">
        <v>28429</v>
      </c>
      <c r="O9052" t="s">
        <v>4649</v>
      </c>
      <c r="P9052" t="s">
        <v>41441</v>
      </c>
      <c r="Q9052" t="s">
        <v>4648</v>
      </c>
    </row>
    <row r="9053" spans="12:17" x14ac:dyDescent="0.3">
      <c r="L9053">
        <v>9047</v>
      </c>
      <c r="M9053" t="s">
        <v>20757</v>
      </c>
      <c r="N9053" t="s">
        <v>19080</v>
      </c>
      <c r="O9053" t="s">
        <v>20758</v>
      </c>
      <c r="P9053" t="s">
        <v>41442</v>
      </c>
      <c r="Q9053" t="s">
        <v>20757</v>
      </c>
    </row>
    <row r="9054" spans="12:17" x14ac:dyDescent="0.3">
      <c r="L9054">
        <v>9048</v>
      </c>
      <c r="M9054" t="s">
        <v>20759</v>
      </c>
      <c r="N9054" t="s">
        <v>18909</v>
      </c>
      <c r="O9054" t="s">
        <v>41443</v>
      </c>
      <c r="P9054" t="s">
        <v>41444</v>
      </c>
      <c r="Q9054" t="s">
        <v>20759</v>
      </c>
    </row>
    <row r="9055" spans="12:17" x14ac:dyDescent="0.3">
      <c r="L9055">
        <v>9049</v>
      </c>
      <c r="M9055" t="s">
        <v>20760</v>
      </c>
      <c r="N9055" t="s">
        <v>18911</v>
      </c>
      <c r="O9055" t="s">
        <v>41445</v>
      </c>
      <c r="P9055" t="s">
        <v>41446</v>
      </c>
      <c r="Q9055" t="s">
        <v>20760</v>
      </c>
    </row>
    <row r="9056" spans="12:17" x14ac:dyDescent="0.3">
      <c r="L9056">
        <v>9050</v>
      </c>
      <c r="M9056" t="s">
        <v>20761</v>
      </c>
      <c r="N9056" t="s">
        <v>18914</v>
      </c>
      <c r="O9056" t="s">
        <v>41447</v>
      </c>
      <c r="P9056" t="s">
        <v>41448</v>
      </c>
      <c r="Q9056" t="s">
        <v>20761</v>
      </c>
    </row>
    <row r="9057" spans="12:17" x14ac:dyDescent="0.3">
      <c r="L9057">
        <v>9051</v>
      </c>
      <c r="M9057" t="s">
        <v>20762</v>
      </c>
      <c r="N9057" t="s">
        <v>18917</v>
      </c>
      <c r="O9057" t="s">
        <v>41449</v>
      </c>
      <c r="P9057" t="s">
        <v>41450</v>
      </c>
      <c r="Q9057" t="s">
        <v>20762</v>
      </c>
    </row>
    <row r="9058" spans="12:17" x14ac:dyDescent="0.3">
      <c r="L9058">
        <v>9052</v>
      </c>
      <c r="M9058" t="s">
        <v>20763</v>
      </c>
      <c r="N9058" t="s">
        <v>18920</v>
      </c>
      <c r="O9058" t="s">
        <v>41451</v>
      </c>
      <c r="P9058" t="s">
        <v>41452</v>
      </c>
      <c r="Q9058" t="s">
        <v>20763</v>
      </c>
    </row>
    <row r="9059" spans="12:17" x14ac:dyDescent="0.3">
      <c r="L9059">
        <v>9053</v>
      </c>
      <c r="M9059" t="s">
        <v>20764</v>
      </c>
      <c r="N9059" t="s">
        <v>18923</v>
      </c>
      <c r="O9059" t="s">
        <v>41453</v>
      </c>
      <c r="P9059" t="s">
        <v>41454</v>
      </c>
      <c r="Q9059" t="s">
        <v>20764</v>
      </c>
    </row>
    <row r="9060" spans="12:17" x14ac:dyDescent="0.3">
      <c r="L9060">
        <v>9054</v>
      </c>
      <c r="M9060" t="s">
        <v>20765</v>
      </c>
      <c r="N9060" t="s">
        <v>41358</v>
      </c>
      <c r="O9060" t="s">
        <v>41455</v>
      </c>
      <c r="P9060" t="s">
        <v>41456</v>
      </c>
      <c r="Q9060" t="s">
        <v>20765</v>
      </c>
    </row>
    <row r="9061" spans="12:17" x14ac:dyDescent="0.3">
      <c r="L9061">
        <v>9055</v>
      </c>
      <c r="M9061" t="s">
        <v>20767</v>
      </c>
      <c r="N9061" t="s">
        <v>18928</v>
      </c>
      <c r="O9061" t="s">
        <v>41457</v>
      </c>
      <c r="P9061" t="s">
        <v>41458</v>
      </c>
      <c r="Q9061" t="s">
        <v>20767</v>
      </c>
    </row>
    <row r="9062" spans="12:17" x14ac:dyDescent="0.3">
      <c r="L9062">
        <v>9056</v>
      </c>
      <c r="M9062" t="s">
        <v>20768</v>
      </c>
      <c r="N9062" t="s">
        <v>18929</v>
      </c>
      <c r="O9062" t="s">
        <v>41459</v>
      </c>
      <c r="P9062" t="s">
        <v>41460</v>
      </c>
      <c r="Q9062" t="s">
        <v>20768</v>
      </c>
    </row>
    <row r="9063" spans="12:17" x14ac:dyDescent="0.3">
      <c r="L9063">
        <v>9057</v>
      </c>
      <c r="M9063" t="s">
        <v>20769</v>
      </c>
      <c r="N9063" t="s">
        <v>18931</v>
      </c>
      <c r="O9063" t="s">
        <v>41461</v>
      </c>
      <c r="P9063" t="s">
        <v>41462</v>
      </c>
      <c r="Q9063" t="s">
        <v>20769</v>
      </c>
    </row>
    <row r="9064" spans="12:17" x14ac:dyDescent="0.3">
      <c r="L9064">
        <v>9058</v>
      </c>
      <c r="M9064" t="s">
        <v>20770</v>
      </c>
      <c r="N9064" t="s">
        <v>18933</v>
      </c>
      <c r="O9064" t="s">
        <v>41463</v>
      </c>
      <c r="P9064" t="s">
        <v>41464</v>
      </c>
      <c r="Q9064" t="s">
        <v>20770</v>
      </c>
    </row>
    <row r="9065" spans="12:17" x14ac:dyDescent="0.3">
      <c r="L9065">
        <v>9059</v>
      </c>
      <c r="M9065" t="s">
        <v>20771</v>
      </c>
      <c r="N9065" t="s">
        <v>18935</v>
      </c>
      <c r="O9065" t="s">
        <v>41465</v>
      </c>
      <c r="P9065" t="s">
        <v>41466</v>
      </c>
      <c r="Q9065" t="s">
        <v>20771</v>
      </c>
    </row>
    <row r="9066" spans="12:17" x14ac:dyDescent="0.3">
      <c r="L9066">
        <v>9060</v>
      </c>
      <c r="M9066" t="s">
        <v>20772</v>
      </c>
      <c r="N9066" t="s">
        <v>26403</v>
      </c>
      <c r="O9066" t="s">
        <v>41467</v>
      </c>
      <c r="P9066" t="s">
        <v>41468</v>
      </c>
      <c r="Q9066" t="s">
        <v>20772</v>
      </c>
    </row>
    <row r="9067" spans="12:17" x14ac:dyDescent="0.3">
      <c r="L9067">
        <v>9061</v>
      </c>
      <c r="M9067" t="s">
        <v>20773</v>
      </c>
      <c r="N9067" t="s">
        <v>26404</v>
      </c>
      <c r="O9067" t="s">
        <v>41469</v>
      </c>
      <c r="P9067" t="s">
        <v>41470</v>
      </c>
      <c r="Q9067" t="s">
        <v>20773</v>
      </c>
    </row>
    <row r="9068" spans="12:17" x14ac:dyDescent="0.3">
      <c r="L9068">
        <v>9062</v>
      </c>
      <c r="M9068" t="s">
        <v>20774</v>
      </c>
      <c r="N9068" t="s">
        <v>26405</v>
      </c>
      <c r="O9068" t="s">
        <v>41471</v>
      </c>
      <c r="P9068" t="s">
        <v>41472</v>
      </c>
      <c r="Q9068" t="s">
        <v>20774</v>
      </c>
    </row>
    <row r="9069" spans="12:17" x14ac:dyDescent="0.3">
      <c r="L9069">
        <v>9063</v>
      </c>
      <c r="M9069" t="s">
        <v>20775</v>
      </c>
      <c r="N9069" t="s">
        <v>18943</v>
      </c>
      <c r="O9069" t="s">
        <v>41473</v>
      </c>
      <c r="P9069" t="s">
        <v>41474</v>
      </c>
      <c r="Q9069" t="s">
        <v>20775</v>
      </c>
    </row>
    <row r="9070" spans="12:17" x14ac:dyDescent="0.3">
      <c r="L9070">
        <v>9064</v>
      </c>
      <c r="M9070" t="s">
        <v>20776</v>
      </c>
      <c r="N9070" t="s">
        <v>41369</v>
      </c>
      <c r="O9070" t="s">
        <v>41475</v>
      </c>
      <c r="P9070" t="s">
        <v>41476</v>
      </c>
      <c r="Q9070" t="s">
        <v>20776</v>
      </c>
    </row>
    <row r="9071" spans="12:17" x14ac:dyDescent="0.3">
      <c r="L9071">
        <v>9065</v>
      </c>
      <c r="M9071" t="s">
        <v>41477</v>
      </c>
      <c r="N9071" t="s">
        <v>41372</v>
      </c>
      <c r="O9071" t="s">
        <v>41478</v>
      </c>
      <c r="P9071" t="s">
        <v>41479</v>
      </c>
      <c r="Q9071" t="s">
        <v>41477</v>
      </c>
    </row>
    <row r="9072" spans="12:17" x14ac:dyDescent="0.3">
      <c r="L9072">
        <v>9066</v>
      </c>
      <c r="M9072" t="s">
        <v>20777</v>
      </c>
      <c r="N9072" t="s">
        <v>18948</v>
      </c>
      <c r="O9072" t="s">
        <v>41480</v>
      </c>
      <c r="P9072" t="s">
        <v>41481</v>
      </c>
      <c r="Q9072" t="s">
        <v>20777</v>
      </c>
    </row>
    <row r="9073" spans="12:17" x14ac:dyDescent="0.3">
      <c r="L9073">
        <v>9067</v>
      </c>
      <c r="M9073" t="s">
        <v>20778</v>
      </c>
      <c r="N9073" t="s">
        <v>18951</v>
      </c>
      <c r="O9073" t="s">
        <v>41482</v>
      </c>
      <c r="P9073" t="s">
        <v>41483</v>
      </c>
      <c r="Q9073" t="s">
        <v>20778</v>
      </c>
    </row>
    <row r="9074" spans="12:17" x14ac:dyDescent="0.3">
      <c r="L9074">
        <v>9068</v>
      </c>
      <c r="M9074" t="s">
        <v>20779</v>
      </c>
      <c r="N9074" t="s">
        <v>18953</v>
      </c>
      <c r="O9074" t="s">
        <v>41484</v>
      </c>
      <c r="P9074" t="s">
        <v>41485</v>
      </c>
      <c r="Q9074" t="s">
        <v>20779</v>
      </c>
    </row>
    <row r="9075" spans="12:17" x14ac:dyDescent="0.3">
      <c r="L9075">
        <v>9069</v>
      </c>
      <c r="M9075" t="s">
        <v>20780</v>
      </c>
      <c r="N9075" t="s">
        <v>18955</v>
      </c>
      <c r="O9075" t="s">
        <v>41486</v>
      </c>
      <c r="P9075" t="s">
        <v>41487</v>
      </c>
      <c r="Q9075" t="s">
        <v>20780</v>
      </c>
    </row>
    <row r="9076" spans="12:17" x14ac:dyDescent="0.3">
      <c r="L9076">
        <v>9070</v>
      </c>
      <c r="M9076" t="s">
        <v>20781</v>
      </c>
      <c r="N9076" t="s">
        <v>18958</v>
      </c>
      <c r="O9076" t="s">
        <v>41488</v>
      </c>
      <c r="P9076" t="s">
        <v>41489</v>
      </c>
      <c r="Q9076" t="s">
        <v>20781</v>
      </c>
    </row>
    <row r="9077" spans="12:17" x14ac:dyDescent="0.3">
      <c r="L9077">
        <v>9071</v>
      </c>
      <c r="M9077" t="s">
        <v>20782</v>
      </c>
      <c r="N9077" t="s">
        <v>18961</v>
      </c>
      <c r="O9077" t="s">
        <v>41490</v>
      </c>
      <c r="P9077" t="s">
        <v>41491</v>
      </c>
      <c r="Q9077" t="s">
        <v>20782</v>
      </c>
    </row>
    <row r="9078" spans="12:17" x14ac:dyDescent="0.3">
      <c r="L9078">
        <v>9072</v>
      </c>
      <c r="M9078" t="s">
        <v>4634</v>
      </c>
      <c r="N9078" t="s">
        <v>28415</v>
      </c>
      <c r="O9078" t="s">
        <v>4635</v>
      </c>
      <c r="P9078" t="s">
        <v>41492</v>
      </c>
      <c r="Q9078" t="s">
        <v>4634</v>
      </c>
    </row>
    <row r="9079" spans="12:17" x14ac:dyDescent="0.3">
      <c r="L9079">
        <v>9073</v>
      </c>
      <c r="M9079" t="s">
        <v>4636</v>
      </c>
      <c r="N9079" t="s">
        <v>28417</v>
      </c>
      <c r="O9079" t="s">
        <v>4637</v>
      </c>
      <c r="P9079" t="s">
        <v>41493</v>
      </c>
      <c r="Q9079" t="s">
        <v>4636</v>
      </c>
    </row>
    <row r="9080" spans="12:17" x14ac:dyDescent="0.3">
      <c r="L9080">
        <v>9074</v>
      </c>
      <c r="M9080" t="s">
        <v>4638</v>
      </c>
      <c r="N9080" t="s">
        <v>28419</v>
      </c>
      <c r="O9080" t="s">
        <v>4639</v>
      </c>
      <c r="P9080" t="s">
        <v>41494</v>
      </c>
      <c r="Q9080" t="s">
        <v>4638</v>
      </c>
    </row>
    <row r="9081" spans="12:17" x14ac:dyDescent="0.3">
      <c r="L9081">
        <v>9075</v>
      </c>
      <c r="M9081" t="s">
        <v>4640</v>
      </c>
      <c r="N9081" t="s">
        <v>28421</v>
      </c>
      <c r="O9081" t="s">
        <v>4641</v>
      </c>
      <c r="P9081" t="s">
        <v>41495</v>
      </c>
      <c r="Q9081" t="s">
        <v>4640</v>
      </c>
    </row>
    <row r="9082" spans="12:17" x14ac:dyDescent="0.3">
      <c r="L9082">
        <v>9076</v>
      </c>
      <c r="M9082" t="s">
        <v>4642</v>
      </c>
      <c r="N9082" t="s">
        <v>28423</v>
      </c>
      <c r="O9082" t="s">
        <v>4643</v>
      </c>
      <c r="P9082" t="s">
        <v>41496</v>
      </c>
      <c r="Q9082" t="s">
        <v>4642</v>
      </c>
    </row>
    <row r="9083" spans="12:17" x14ac:dyDescent="0.3">
      <c r="L9083">
        <v>9077</v>
      </c>
      <c r="M9083" t="s">
        <v>4644</v>
      </c>
      <c r="N9083" t="s">
        <v>28425</v>
      </c>
      <c r="O9083" t="s">
        <v>4645</v>
      </c>
      <c r="P9083" t="s">
        <v>41497</v>
      </c>
      <c r="Q9083" t="s">
        <v>4644</v>
      </c>
    </row>
    <row r="9084" spans="12:17" x14ac:dyDescent="0.3">
      <c r="L9084">
        <v>9078</v>
      </c>
      <c r="M9084" t="s">
        <v>4646</v>
      </c>
      <c r="N9084" t="s">
        <v>28427</v>
      </c>
      <c r="O9084" t="s">
        <v>4647</v>
      </c>
      <c r="P9084" t="s">
        <v>41498</v>
      </c>
      <c r="Q9084" t="s">
        <v>4646</v>
      </c>
    </row>
    <row r="9085" spans="12:17" x14ac:dyDescent="0.3">
      <c r="L9085">
        <v>9079</v>
      </c>
      <c r="M9085" t="s">
        <v>4648</v>
      </c>
      <c r="N9085" t="s">
        <v>28429</v>
      </c>
      <c r="O9085" t="s">
        <v>4649</v>
      </c>
      <c r="P9085" t="s">
        <v>41499</v>
      </c>
      <c r="Q9085" t="s">
        <v>4648</v>
      </c>
    </row>
    <row r="9086" spans="12:17" x14ac:dyDescent="0.3">
      <c r="L9086">
        <v>9080</v>
      </c>
      <c r="M9086" t="s">
        <v>4650</v>
      </c>
      <c r="N9086" t="s">
        <v>28431</v>
      </c>
      <c r="O9086" t="s">
        <v>4651</v>
      </c>
      <c r="P9086" t="s">
        <v>41500</v>
      </c>
      <c r="Q9086" t="s">
        <v>4650</v>
      </c>
    </row>
    <row r="9087" spans="12:17" x14ac:dyDescent="0.3">
      <c r="L9087">
        <v>9081</v>
      </c>
      <c r="M9087" t="s">
        <v>4652</v>
      </c>
      <c r="N9087" t="s">
        <v>28390</v>
      </c>
      <c r="O9087" t="s">
        <v>4653</v>
      </c>
      <c r="P9087" t="s">
        <v>41501</v>
      </c>
      <c r="Q9087" t="s">
        <v>4652</v>
      </c>
    </row>
    <row r="9088" spans="12:17" x14ac:dyDescent="0.3">
      <c r="L9088">
        <v>9082</v>
      </c>
      <c r="M9088" t="s">
        <v>4654</v>
      </c>
      <c r="N9088" t="s">
        <v>28392</v>
      </c>
      <c r="O9088" t="s">
        <v>4655</v>
      </c>
      <c r="P9088" t="s">
        <v>41502</v>
      </c>
      <c r="Q9088" t="s">
        <v>4654</v>
      </c>
    </row>
    <row r="9089" spans="12:17" x14ac:dyDescent="0.3">
      <c r="L9089">
        <v>9083</v>
      </c>
      <c r="M9089" t="s">
        <v>20783</v>
      </c>
      <c r="N9089" t="s">
        <v>18964</v>
      </c>
      <c r="O9089" t="s">
        <v>41503</v>
      </c>
      <c r="P9089" t="s">
        <v>41504</v>
      </c>
      <c r="Q9089" t="s">
        <v>20783</v>
      </c>
    </row>
    <row r="9090" spans="12:17" x14ac:dyDescent="0.3">
      <c r="L9090">
        <v>9084</v>
      </c>
      <c r="M9090" t="s">
        <v>20784</v>
      </c>
      <c r="N9090" t="s">
        <v>18967</v>
      </c>
      <c r="O9090" t="s">
        <v>41505</v>
      </c>
      <c r="P9090" t="s">
        <v>41506</v>
      </c>
      <c r="Q9090" t="s">
        <v>20784</v>
      </c>
    </row>
    <row r="9091" spans="12:17" x14ac:dyDescent="0.3">
      <c r="L9091">
        <v>9085</v>
      </c>
      <c r="M9091" t="s">
        <v>20785</v>
      </c>
      <c r="N9091" t="s">
        <v>18970</v>
      </c>
      <c r="O9091" t="s">
        <v>41507</v>
      </c>
      <c r="P9091" t="s">
        <v>41508</v>
      </c>
      <c r="Q9091" t="s">
        <v>20785</v>
      </c>
    </row>
    <row r="9092" spans="12:17" x14ac:dyDescent="0.3">
      <c r="L9092">
        <v>9086</v>
      </c>
      <c r="M9092" t="s">
        <v>41509</v>
      </c>
      <c r="N9092" t="s">
        <v>18972</v>
      </c>
      <c r="O9092" t="s">
        <v>41510</v>
      </c>
      <c r="P9092" t="s">
        <v>41511</v>
      </c>
      <c r="Q9092" t="s">
        <v>41509</v>
      </c>
    </row>
    <row r="9093" spans="12:17" x14ac:dyDescent="0.3">
      <c r="L9093">
        <v>9087</v>
      </c>
      <c r="M9093" t="s">
        <v>20786</v>
      </c>
      <c r="N9093" t="s">
        <v>18975</v>
      </c>
      <c r="O9093" t="s">
        <v>41512</v>
      </c>
      <c r="P9093" t="s">
        <v>41513</v>
      </c>
      <c r="Q9093" t="s">
        <v>20786</v>
      </c>
    </row>
    <row r="9094" spans="12:17" x14ac:dyDescent="0.3">
      <c r="L9094">
        <v>9088</v>
      </c>
      <c r="M9094" t="s">
        <v>20787</v>
      </c>
      <c r="N9094" t="s">
        <v>18978</v>
      </c>
      <c r="O9094" t="s">
        <v>41514</v>
      </c>
      <c r="P9094" t="s">
        <v>41515</v>
      </c>
      <c r="Q9094" t="s">
        <v>20787</v>
      </c>
    </row>
    <row r="9095" spans="12:17" x14ac:dyDescent="0.3">
      <c r="L9095">
        <v>9089</v>
      </c>
      <c r="M9095" t="s">
        <v>20788</v>
      </c>
      <c r="N9095" t="s">
        <v>18981</v>
      </c>
      <c r="O9095" t="s">
        <v>41516</v>
      </c>
      <c r="P9095" t="s">
        <v>41517</v>
      </c>
      <c r="Q9095" t="s">
        <v>20788</v>
      </c>
    </row>
    <row r="9096" spans="12:17" x14ac:dyDescent="0.3">
      <c r="L9096">
        <v>9090</v>
      </c>
      <c r="M9096" t="s">
        <v>20789</v>
      </c>
      <c r="N9096" t="s">
        <v>18984</v>
      </c>
      <c r="O9096" t="s">
        <v>41518</v>
      </c>
      <c r="P9096" t="s">
        <v>41519</v>
      </c>
      <c r="Q9096" t="s">
        <v>20789</v>
      </c>
    </row>
    <row r="9097" spans="12:17" x14ac:dyDescent="0.3">
      <c r="L9097">
        <v>9091</v>
      </c>
      <c r="M9097" t="s">
        <v>20790</v>
      </c>
      <c r="N9097" t="s">
        <v>18987</v>
      </c>
      <c r="O9097" t="s">
        <v>41520</v>
      </c>
      <c r="P9097" t="s">
        <v>41521</v>
      </c>
      <c r="Q9097" t="s">
        <v>20790</v>
      </c>
    </row>
    <row r="9098" spans="12:17" x14ac:dyDescent="0.3">
      <c r="L9098">
        <v>9092</v>
      </c>
      <c r="M9098" t="s">
        <v>20766</v>
      </c>
      <c r="N9098" t="s">
        <v>18927</v>
      </c>
      <c r="O9098" t="s">
        <v>41522</v>
      </c>
      <c r="P9098" t="s">
        <v>41523</v>
      </c>
      <c r="Q9098" t="s">
        <v>20766</v>
      </c>
    </row>
    <row r="9099" spans="12:17" x14ac:dyDescent="0.3">
      <c r="L9099">
        <v>9093</v>
      </c>
      <c r="M9099" t="s">
        <v>20791</v>
      </c>
      <c r="N9099" t="s">
        <v>18990</v>
      </c>
      <c r="O9099" t="s">
        <v>41524</v>
      </c>
      <c r="P9099" t="s">
        <v>41525</v>
      </c>
      <c r="Q9099" t="s">
        <v>20791</v>
      </c>
    </row>
    <row r="9100" spans="12:17" x14ac:dyDescent="0.3">
      <c r="L9100">
        <v>9094</v>
      </c>
      <c r="M9100" t="s">
        <v>20792</v>
      </c>
      <c r="N9100" t="s">
        <v>18993</v>
      </c>
      <c r="O9100" t="s">
        <v>41526</v>
      </c>
      <c r="P9100" t="s">
        <v>41527</v>
      </c>
      <c r="Q9100" t="s">
        <v>20792</v>
      </c>
    </row>
    <row r="9101" spans="12:17" x14ac:dyDescent="0.3">
      <c r="L9101">
        <v>9095</v>
      </c>
      <c r="M9101" t="s">
        <v>20793</v>
      </c>
      <c r="N9101" t="s">
        <v>18996</v>
      </c>
      <c r="O9101" t="s">
        <v>41528</v>
      </c>
      <c r="P9101" t="s">
        <v>41529</v>
      </c>
      <c r="Q9101" t="s">
        <v>20793</v>
      </c>
    </row>
    <row r="9102" spans="12:17" x14ac:dyDescent="0.3">
      <c r="L9102">
        <v>9096</v>
      </c>
      <c r="M9102" t="s">
        <v>20794</v>
      </c>
      <c r="N9102" t="s">
        <v>18999</v>
      </c>
      <c r="O9102" t="s">
        <v>41530</v>
      </c>
      <c r="P9102" t="s">
        <v>41531</v>
      </c>
      <c r="Q9102" t="s">
        <v>20794</v>
      </c>
    </row>
    <row r="9103" spans="12:17" x14ac:dyDescent="0.3">
      <c r="L9103">
        <v>9097</v>
      </c>
      <c r="M9103" t="s">
        <v>20795</v>
      </c>
      <c r="N9103" t="s">
        <v>19002</v>
      </c>
      <c r="O9103" t="s">
        <v>41532</v>
      </c>
      <c r="P9103" t="s">
        <v>41533</v>
      </c>
      <c r="Q9103" t="s">
        <v>20795</v>
      </c>
    </row>
    <row r="9104" spans="12:17" x14ac:dyDescent="0.3">
      <c r="L9104">
        <v>9098</v>
      </c>
      <c r="M9104" t="s">
        <v>20796</v>
      </c>
      <c r="N9104" t="s">
        <v>19005</v>
      </c>
      <c r="O9104" t="s">
        <v>41534</v>
      </c>
      <c r="P9104" t="s">
        <v>41535</v>
      </c>
      <c r="Q9104" t="s">
        <v>20796</v>
      </c>
    </row>
    <row r="9105" spans="12:17" x14ac:dyDescent="0.3">
      <c r="L9105">
        <v>9099</v>
      </c>
      <c r="M9105" t="s">
        <v>20797</v>
      </c>
      <c r="N9105" t="s">
        <v>19008</v>
      </c>
      <c r="O9105" t="s">
        <v>41536</v>
      </c>
      <c r="P9105" t="s">
        <v>41537</v>
      </c>
      <c r="Q9105" t="s">
        <v>20797</v>
      </c>
    </row>
    <row r="9106" spans="12:17" x14ac:dyDescent="0.3">
      <c r="L9106">
        <v>9100</v>
      </c>
      <c r="M9106" t="s">
        <v>20798</v>
      </c>
      <c r="N9106" t="s">
        <v>19011</v>
      </c>
      <c r="O9106" t="s">
        <v>41538</v>
      </c>
      <c r="P9106" t="s">
        <v>41539</v>
      </c>
      <c r="Q9106" t="s">
        <v>20798</v>
      </c>
    </row>
    <row r="9107" spans="12:17" x14ac:dyDescent="0.3">
      <c r="L9107">
        <v>9101</v>
      </c>
      <c r="M9107" t="s">
        <v>20799</v>
      </c>
      <c r="N9107" t="s">
        <v>19014</v>
      </c>
      <c r="O9107" t="s">
        <v>41540</v>
      </c>
      <c r="P9107" t="s">
        <v>41541</v>
      </c>
      <c r="Q9107" t="s">
        <v>20799</v>
      </c>
    </row>
    <row r="9108" spans="12:17" x14ac:dyDescent="0.3">
      <c r="L9108">
        <v>9102</v>
      </c>
      <c r="M9108" t="s">
        <v>20800</v>
      </c>
      <c r="N9108" t="s">
        <v>19017</v>
      </c>
      <c r="O9108" t="s">
        <v>41542</v>
      </c>
      <c r="P9108" t="s">
        <v>41543</v>
      </c>
      <c r="Q9108" t="s">
        <v>20800</v>
      </c>
    </row>
    <row r="9109" spans="12:17" x14ac:dyDescent="0.3">
      <c r="L9109">
        <v>9103</v>
      </c>
      <c r="M9109" t="s">
        <v>20801</v>
      </c>
      <c r="N9109" t="s">
        <v>19020</v>
      </c>
      <c r="O9109" t="s">
        <v>41544</v>
      </c>
      <c r="P9109" t="s">
        <v>41545</v>
      </c>
      <c r="Q9109" t="s">
        <v>20801</v>
      </c>
    </row>
    <row r="9110" spans="12:17" x14ac:dyDescent="0.3">
      <c r="L9110">
        <v>9104</v>
      </c>
      <c r="M9110" t="s">
        <v>20802</v>
      </c>
      <c r="N9110" t="s">
        <v>19023</v>
      </c>
      <c r="O9110" t="s">
        <v>41546</v>
      </c>
      <c r="P9110" t="s">
        <v>41547</v>
      </c>
      <c r="Q9110" t="s">
        <v>20802</v>
      </c>
    </row>
    <row r="9111" spans="12:17" x14ac:dyDescent="0.3">
      <c r="L9111">
        <v>9105</v>
      </c>
      <c r="M9111" t="s">
        <v>20803</v>
      </c>
      <c r="N9111" t="s">
        <v>19026</v>
      </c>
      <c r="O9111" t="s">
        <v>41548</v>
      </c>
      <c r="P9111" t="s">
        <v>41549</v>
      </c>
      <c r="Q9111" t="s">
        <v>20803</v>
      </c>
    </row>
    <row r="9112" spans="12:17" x14ac:dyDescent="0.3">
      <c r="L9112">
        <v>9106</v>
      </c>
      <c r="M9112" t="s">
        <v>20804</v>
      </c>
      <c r="N9112" t="s">
        <v>19029</v>
      </c>
      <c r="O9112" t="s">
        <v>41550</v>
      </c>
      <c r="P9112" t="s">
        <v>41551</v>
      </c>
      <c r="Q9112" t="s">
        <v>20804</v>
      </c>
    </row>
    <row r="9113" spans="12:17" x14ac:dyDescent="0.3">
      <c r="L9113">
        <v>9107</v>
      </c>
      <c r="M9113" t="s">
        <v>20805</v>
      </c>
      <c r="N9113" t="s">
        <v>19032</v>
      </c>
      <c r="O9113" t="s">
        <v>41552</v>
      </c>
      <c r="P9113" t="s">
        <v>41553</v>
      </c>
      <c r="Q9113" t="s">
        <v>20805</v>
      </c>
    </row>
    <row r="9114" spans="12:17" x14ac:dyDescent="0.3">
      <c r="L9114">
        <v>9108</v>
      </c>
      <c r="M9114" t="s">
        <v>20806</v>
      </c>
      <c r="N9114" t="s">
        <v>19035</v>
      </c>
      <c r="O9114" t="s">
        <v>41554</v>
      </c>
      <c r="P9114" t="s">
        <v>41555</v>
      </c>
      <c r="Q9114" t="s">
        <v>20806</v>
      </c>
    </row>
    <row r="9115" spans="12:17" x14ac:dyDescent="0.3">
      <c r="L9115">
        <v>9109</v>
      </c>
      <c r="M9115" t="s">
        <v>20807</v>
      </c>
      <c r="N9115" t="s">
        <v>19038</v>
      </c>
      <c r="O9115" t="s">
        <v>41556</v>
      </c>
      <c r="P9115" t="s">
        <v>41557</v>
      </c>
      <c r="Q9115" t="s">
        <v>20807</v>
      </c>
    </row>
    <row r="9116" spans="12:17" x14ac:dyDescent="0.3">
      <c r="L9116">
        <v>9110</v>
      </c>
      <c r="M9116" t="s">
        <v>20808</v>
      </c>
      <c r="N9116" t="s">
        <v>19041</v>
      </c>
      <c r="O9116" t="s">
        <v>41558</v>
      </c>
      <c r="P9116" t="s">
        <v>41559</v>
      </c>
      <c r="Q9116" t="s">
        <v>20808</v>
      </c>
    </row>
    <row r="9117" spans="12:17" x14ac:dyDescent="0.3">
      <c r="L9117">
        <v>9111</v>
      </c>
      <c r="M9117" t="s">
        <v>20809</v>
      </c>
      <c r="N9117" t="s">
        <v>19044</v>
      </c>
      <c r="O9117" t="s">
        <v>41560</v>
      </c>
      <c r="P9117" t="s">
        <v>41561</v>
      </c>
      <c r="Q9117" t="s">
        <v>20809</v>
      </c>
    </row>
    <row r="9118" spans="12:17" x14ac:dyDescent="0.3">
      <c r="L9118">
        <v>9112</v>
      </c>
      <c r="M9118" t="s">
        <v>20810</v>
      </c>
      <c r="N9118" t="s">
        <v>19047</v>
      </c>
      <c r="O9118" t="s">
        <v>41562</v>
      </c>
      <c r="P9118" t="s">
        <v>41563</v>
      </c>
      <c r="Q9118" t="s">
        <v>20810</v>
      </c>
    </row>
    <row r="9119" spans="12:17" x14ac:dyDescent="0.3">
      <c r="L9119">
        <v>9113</v>
      </c>
      <c r="M9119" t="s">
        <v>20811</v>
      </c>
      <c r="N9119" t="s">
        <v>19050</v>
      </c>
      <c r="O9119" t="s">
        <v>41564</v>
      </c>
      <c r="P9119" t="s">
        <v>41565</v>
      </c>
      <c r="Q9119" t="s">
        <v>20811</v>
      </c>
    </row>
    <row r="9120" spans="12:17" x14ac:dyDescent="0.3">
      <c r="L9120">
        <v>9114</v>
      </c>
      <c r="M9120" t="s">
        <v>20812</v>
      </c>
      <c r="N9120" t="s">
        <v>19053</v>
      </c>
      <c r="O9120" t="s">
        <v>41566</v>
      </c>
      <c r="P9120" t="s">
        <v>41567</v>
      </c>
      <c r="Q9120" t="s">
        <v>20812</v>
      </c>
    </row>
    <row r="9121" spans="12:17" x14ac:dyDescent="0.3">
      <c r="L9121">
        <v>9115</v>
      </c>
      <c r="M9121" t="s">
        <v>20813</v>
      </c>
      <c r="N9121" t="s">
        <v>19056</v>
      </c>
      <c r="O9121" t="s">
        <v>41568</v>
      </c>
      <c r="P9121" t="s">
        <v>41569</v>
      </c>
      <c r="Q9121" t="s">
        <v>20813</v>
      </c>
    </row>
    <row r="9122" spans="12:17" x14ac:dyDescent="0.3">
      <c r="L9122">
        <v>9116</v>
      </c>
      <c r="M9122" t="s">
        <v>20814</v>
      </c>
      <c r="N9122" t="s">
        <v>19059</v>
      </c>
      <c r="O9122" t="s">
        <v>41570</v>
      </c>
      <c r="P9122" t="s">
        <v>41571</v>
      </c>
      <c r="Q9122" t="s">
        <v>20814</v>
      </c>
    </row>
    <row r="9123" spans="12:17" x14ac:dyDescent="0.3">
      <c r="L9123">
        <v>9117</v>
      </c>
      <c r="M9123" t="s">
        <v>20815</v>
      </c>
      <c r="N9123" t="s">
        <v>19062</v>
      </c>
      <c r="O9123" t="s">
        <v>41572</v>
      </c>
      <c r="P9123" t="s">
        <v>41573</v>
      </c>
      <c r="Q9123" t="s">
        <v>20815</v>
      </c>
    </row>
    <row r="9124" spans="12:17" x14ac:dyDescent="0.3">
      <c r="L9124">
        <v>9118</v>
      </c>
      <c r="M9124" t="s">
        <v>27332</v>
      </c>
      <c r="N9124" t="s">
        <v>19064</v>
      </c>
      <c r="O9124" t="s">
        <v>41574</v>
      </c>
      <c r="P9124" t="s">
        <v>41575</v>
      </c>
      <c r="Q9124" t="s">
        <v>27332</v>
      </c>
    </row>
    <row r="9125" spans="12:17" x14ac:dyDescent="0.3">
      <c r="L9125">
        <v>9119</v>
      </c>
      <c r="M9125" t="s">
        <v>27333</v>
      </c>
      <c r="N9125" t="s">
        <v>19066</v>
      </c>
      <c r="O9125" t="s">
        <v>41576</v>
      </c>
      <c r="P9125" t="s">
        <v>41577</v>
      </c>
      <c r="Q9125" t="s">
        <v>27333</v>
      </c>
    </row>
    <row r="9126" spans="12:17" x14ac:dyDescent="0.3">
      <c r="L9126">
        <v>9120</v>
      </c>
      <c r="M9126" t="s">
        <v>27334</v>
      </c>
      <c r="N9126" t="s">
        <v>19068</v>
      </c>
      <c r="O9126" t="s">
        <v>41578</v>
      </c>
      <c r="P9126" t="s">
        <v>41579</v>
      </c>
      <c r="Q9126" t="s">
        <v>27334</v>
      </c>
    </row>
    <row r="9127" spans="12:17" x14ac:dyDescent="0.3">
      <c r="L9127">
        <v>9121</v>
      </c>
      <c r="M9127" t="s">
        <v>20816</v>
      </c>
      <c r="N9127" t="s">
        <v>19071</v>
      </c>
      <c r="O9127" t="s">
        <v>41580</v>
      </c>
      <c r="P9127" t="s">
        <v>41581</v>
      </c>
      <c r="Q9127" t="s">
        <v>20816</v>
      </c>
    </row>
    <row r="9128" spans="12:17" x14ac:dyDescent="0.3">
      <c r="L9128">
        <v>9122</v>
      </c>
      <c r="M9128" t="s">
        <v>20817</v>
      </c>
      <c r="N9128" t="s">
        <v>19073</v>
      </c>
      <c r="O9128" t="s">
        <v>41582</v>
      </c>
      <c r="P9128" t="s">
        <v>41583</v>
      </c>
      <c r="Q9128" t="s">
        <v>20817</v>
      </c>
    </row>
    <row r="9129" spans="12:17" x14ac:dyDescent="0.3">
      <c r="L9129">
        <v>9123</v>
      </c>
      <c r="M9129" t="s">
        <v>20818</v>
      </c>
      <c r="N9129" t="s">
        <v>19074</v>
      </c>
      <c r="O9129" t="s">
        <v>41584</v>
      </c>
      <c r="P9129" t="s">
        <v>41585</v>
      </c>
      <c r="Q9129" t="s">
        <v>20818</v>
      </c>
    </row>
    <row r="9130" spans="12:17" x14ac:dyDescent="0.3">
      <c r="L9130">
        <v>9124</v>
      </c>
      <c r="M9130" t="s">
        <v>20819</v>
      </c>
      <c r="N9130" t="s">
        <v>19075</v>
      </c>
      <c r="O9130" t="s">
        <v>41586</v>
      </c>
      <c r="P9130" t="s">
        <v>41587</v>
      </c>
      <c r="Q9130" t="s">
        <v>20819</v>
      </c>
    </row>
    <row r="9131" spans="12:17" x14ac:dyDescent="0.3">
      <c r="L9131">
        <v>9125</v>
      </c>
      <c r="M9131" t="s">
        <v>20820</v>
      </c>
      <c r="N9131" t="s">
        <v>19076</v>
      </c>
      <c r="O9131" t="s">
        <v>41588</v>
      </c>
      <c r="P9131" t="s">
        <v>41589</v>
      </c>
      <c r="Q9131" t="s">
        <v>20820</v>
      </c>
    </row>
    <row r="9132" spans="12:17" x14ac:dyDescent="0.3">
      <c r="L9132">
        <v>9126</v>
      </c>
      <c r="M9132" t="s">
        <v>20821</v>
      </c>
      <c r="N9132" t="s">
        <v>19077</v>
      </c>
      <c r="O9132" t="s">
        <v>41590</v>
      </c>
      <c r="P9132" t="s">
        <v>41591</v>
      </c>
      <c r="Q9132" t="s">
        <v>20821</v>
      </c>
    </row>
    <row r="9133" spans="12:17" x14ac:dyDescent="0.3">
      <c r="L9133">
        <v>9127</v>
      </c>
      <c r="M9133" t="s">
        <v>20822</v>
      </c>
      <c r="N9133" t="s">
        <v>19078</v>
      </c>
      <c r="O9133" t="s">
        <v>41592</v>
      </c>
      <c r="P9133" t="s">
        <v>41593</v>
      </c>
      <c r="Q9133" t="s">
        <v>20822</v>
      </c>
    </row>
    <row r="9134" spans="12:17" x14ac:dyDescent="0.3">
      <c r="L9134">
        <v>9128</v>
      </c>
      <c r="M9134" t="s">
        <v>20823</v>
      </c>
      <c r="N9134" t="s">
        <v>19076</v>
      </c>
      <c r="O9134" t="s">
        <v>41594</v>
      </c>
      <c r="P9134" t="s">
        <v>41595</v>
      </c>
      <c r="Q9134" t="s">
        <v>20823</v>
      </c>
    </row>
    <row r="9135" spans="12:17" x14ac:dyDescent="0.3">
      <c r="L9135">
        <v>9129</v>
      </c>
      <c r="M9135" t="s">
        <v>20824</v>
      </c>
      <c r="N9135" t="s">
        <v>19077</v>
      </c>
      <c r="O9135" t="s">
        <v>41596</v>
      </c>
      <c r="P9135" t="s">
        <v>41597</v>
      </c>
      <c r="Q9135" t="s">
        <v>20824</v>
      </c>
    </row>
    <row r="9136" spans="12:17" x14ac:dyDescent="0.3">
      <c r="L9136">
        <v>9130</v>
      </c>
      <c r="M9136" t="s">
        <v>20825</v>
      </c>
      <c r="N9136" t="s">
        <v>19080</v>
      </c>
      <c r="O9136" t="s">
        <v>41598</v>
      </c>
      <c r="P9136" t="s">
        <v>41599</v>
      </c>
      <c r="Q9136" t="s">
        <v>20825</v>
      </c>
    </row>
    <row r="9137" spans="12:17" x14ac:dyDescent="0.3">
      <c r="L9137">
        <v>9131</v>
      </c>
      <c r="M9137" t="s">
        <v>20826</v>
      </c>
      <c r="N9137" t="s">
        <v>19150</v>
      </c>
      <c r="O9137" t="s">
        <v>41600</v>
      </c>
      <c r="P9137" t="s">
        <v>41601</v>
      </c>
      <c r="Q9137" t="s">
        <v>20826</v>
      </c>
    </row>
    <row r="9138" spans="12:17" x14ac:dyDescent="0.3">
      <c r="L9138">
        <v>9132</v>
      </c>
      <c r="M9138" t="s">
        <v>20828</v>
      </c>
      <c r="N9138" t="s">
        <v>19152</v>
      </c>
      <c r="O9138" t="s">
        <v>20830</v>
      </c>
      <c r="P9138" t="s">
        <v>41602</v>
      </c>
      <c r="Q9138" t="s">
        <v>20828</v>
      </c>
    </row>
    <row r="9139" spans="12:17" x14ac:dyDescent="0.3">
      <c r="L9139">
        <v>9133</v>
      </c>
      <c r="M9139" t="s">
        <v>20831</v>
      </c>
      <c r="N9139" t="s">
        <v>19155</v>
      </c>
      <c r="O9139" t="s">
        <v>20833</v>
      </c>
      <c r="P9139" t="s">
        <v>41603</v>
      </c>
      <c r="Q9139" t="s">
        <v>20831</v>
      </c>
    </row>
    <row r="9140" spans="12:17" x14ac:dyDescent="0.3">
      <c r="L9140">
        <v>9134</v>
      </c>
      <c r="M9140" t="s">
        <v>20834</v>
      </c>
      <c r="N9140" t="s">
        <v>19158</v>
      </c>
      <c r="O9140" t="s">
        <v>20836</v>
      </c>
      <c r="P9140" t="s">
        <v>41604</v>
      </c>
      <c r="Q9140" t="s">
        <v>20834</v>
      </c>
    </row>
    <row r="9141" spans="12:17" x14ac:dyDescent="0.3">
      <c r="L9141">
        <v>9135</v>
      </c>
      <c r="M9141" t="s">
        <v>20837</v>
      </c>
      <c r="N9141" t="s">
        <v>19161</v>
      </c>
      <c r="O9141" t="s">
        <v>20839</v>
      </c>
      <c r="P9141" t="s">
        <v>41605</v>
      </c>
      <c r="Q9141" t="s">
        <v>20837</v>
      </c>
    </row>
    <row r="9142" spans="12:17" x14ac:dyDescent="0.3">
      <c r="L9142">
        <v>9136</v>
      </c>
      <c r="M9142" t="s">
        <v>20840</v>
      </c>
      <c r="N9142" t="s">
        <v>19164</v>
      </c>
      <c r="O9142" t="s">
        <v>20842</v>
      </c>
      <c r="P9142" t="s">
        <v>41606</v>
      </c>
      <c r="Q9142" t="s">
        <v>20840</v>
      </c>
    </row>
    <row r="9143" spans="12:17" x14ac:dyDescent="0.3">
      <c r="L9143">
        <v>9137</v>
      </c>
      <c r="M9143" t="s">
        <v>20843</v>
      </c>
      <c r="N9143" t="s">
        <v>41607</v>
      </c>
      <c r="O9143" t="s">
        <v>41608</v>
      </c>
      <c r="P9143" t="s">
        <v>26447</v>
      </c>
      <c r="Q9143" t="s">
        <v>20843</v>
      </c>
    </row>
    <row r="9144" spans="12:17" x14ac:dyDescent="0.3">
      <c r="L9144">
        <v>9138</v>
      </c>
      <c r="M9144" t="s">
        <v>20846</v>
      </c>
      <c r="N9144" t="s">
        <v>19170</v>
      </c>
      <c r="O9144" t="s">
        <v>26449</v>
      </c>
      <c r="P9144" t="s">
        <v>41609</v>
      </c>
      <c r="Q9144" t="s">
        <v>20846</v>
      </c>
    </row>
    <row r="9145" spans="12:17" x14ac:dyDescent="0.3">
      <c r="L9145">
        <v>9139</v>
      </c>
      <c r="M9145" t="s">
        <v>20848</v>
      </c>
      <c r="N9145" t="s">
        <v>19172</v>
      </c>
      <c r="O9145" t="s">
        <v>26450</v>
      </c>
      <c r="P9145" t="s">
        <v>41610</v>
      </c>
      <c r="Q9145" t="s">
        <v>20848</v>
      </c>
    </row>
    <row r="9146" spans="12:17" x14ac:dyDescent="0.3">
      <c r="L9146">
        <v>9140</v>
      </c>
      <c r="M9146" t="s">
        <v>20850</v>
      </c>
      <c r="N9146" t="s">
        <v>19174</v>
      </c>
      <c r="O9146" t="s">
        <v>26451</v>
      </c>
      <c r="P9146" t="s">
        <v>41611</v>
      </c>
      <c r="Q9146" t="s">
        <v>20850</v>
      </c>
    </row>
    <row r="9147" spans="12:17" x14ac:dyDescent="0.3">
      <c r="L9147">
        <v>9141</v>
      </c>
      <c r="M9147" t="s">
        <v>20852</v>
      </c>
      <c r="N9147" t="s">
        <v>19176</v>
      </c>
      <c r="O9147" t="s">
        <v>26452</v>
      </c>
      <c r="P9147" t="s">
        <v>41612</v>
      </c>
      <c r="Q9147" t="s">
        <v>20852</v>
      </c>
    </row>
    <row r="9148" spans="12:17" x14ac:dyDescent="0.3">
      <c r="L9148">
        <v>9142</v>
      </c>
      <c r="M9148" t="s">
        <v>20854</v>
      </c>
      <c r="N9148" t="s">
        <v>19178</v>
      </c>
      <c r="O9148" t="s">
        <v>26453</v>
      </c>
      <c r="P9148" t="s">
        <v>41613</v>
      </c>
      <c r="Q9148" t="s">
        <v>20854</v>
      </c>
    </row>
    <row r="9149" spans="12:17" x14ac:dyDescent="0.3">
      <c r="L9149">
        <v>9143</v>
      </c>
      <c r="M9149" t="s">
        <v>20856</v>
      </c>
      <c r="N9149" t="s">
        <v>26414</v>
      </c>
      <c r="O9149" t="s">
        <v>20857</v>
      </c>
      <c r="P9149" t="s">
        <v>41614</v>
      </c>
      <c r="Q9149" t="s">
        <v>20856</v>
      </c>
    </row>
    <row r="9150" spans="12:17" x14ac:dyDescent="0.3">
      <c r="L9150">
        <v>9144</v>
      </c>
      <c r="M9150" t="s">
        <v>20858</v>
      </c>
      <c r="N9150" t="s">
        <v>418</v>
      </c>
      <c r="O9150" t="s">
        <v>20859</v>
      </c>
      <c r="P9150" t="s">
        <v>41615</v>
      </c>
      <c r="Q9150" t="s">
        <v>20858</v>
      </c>
    </row>
    <row r="9151" spans="12:17" x14ac:dyDescent="0.3">
      <c r="L9151">
        <v>9145</v>
      </c>
      <c r="M9151" t="s">
        <v>20860</v>
      </c>
      <c r="N9151" t="s">
        <v>494</v>
      </c>
      <c r="O9151" t="s">
        <v>20861</v>
      </c>
      <c r="P9151" t="s">
        <v>41616</v>
      </c>
      <c r="Q9151" t="s">
        <v>20860</v>
      </c>
    </row>
    <row r="9152" spans="12:17" x14ac:dyDescent="0.3">
      <c r="L9152">
        <v>9146</v>
      </c>
      <c r="M9152" t="s">
        <v>20862</v>
      </c>
      <c r="N9152" t="s">
        <v>19186</v>
      </c>
      <c r="O9152" t="s">
        <v>20864</v>
      </c>
      <c r="P9152" t="s">
        <v>41617</v>
      </c>
      <c r="Q9152" t="s">
        <v>20862</v>
      </c>
    </row>
    <row r="9153" spans="12:17" x14ac:dyDescent="0.3">
      <c r="L9153">
        <v>9147</v>
      </c>
      <c r="M9153" t="s">
        <v>20865</v>
      </c>
      <c r="N9153" t="s">
        <v>41618</v>
      </c>
      <c r="O9153" t="s">
        <v>20866</v>
      </c>
      <c r="P9153" t="s">
        <v>41619</v>
      </c>
      <c r="Q9153" t="s">
        <v>20865</v>
      </c>
    </row>
    <row r="9154" spans="12:17" x14ac:dyDescent="0.3">
      <c r="L9154">
        <v>9148</v>
      </c>
      <c r="M9154" t="s">
        <v>41620</v>
      </c>
      <c r="N9154" t="s">
        <v>41621</v>
      </c>
      <c r="O9154" t="s">
        <v>41622</v>
      </c>
      <c r="P9154" t="s">
        <v>41623</v>
      </c>
      <c r="Q9154" t="s">
        <v>41620</v>
      </c>
    </row>
    <row r="9155" spans="12:17" x14ac:dyDescent="0.3">
      <c r="L9155">
        <v>9149</v>
      </c>
      <c r="M9155" t="s">
        <v>20867</v>
      </c>
      <c r="N9155" t="s">
        <v>19191</v>
      </c>
      <c r="O9155" t="s">
        <v>20869</v>
      </c>
      <c r="P9155" t="s">
        <v>41624</v>
      </c>
      <c r="Q9155" t="s">
        <v>20867</v>
      </c>
    </row>
    <row r="9156" spans="12:17" x14ac:dyDescent="0.3">
      <c r="L9156">
        <v>9150</v>
      </c>
      <c r="M9156" t="s">
        <v>20870</v>
      </c>
      <c r="N9156" t="s">
        <v>19194</v>
      </c>
      <c r="O9156" t="s">
        <v>41625</v>
      </c>
      <c r="P9156" t="s">
        <v>41626</v>
      </c>
      <c r="Q9156" t="s">
        <v>20870</v>
      </c>
    </row>
    <row r="9157" spans="12:17" x14ac:dyDescent="0.3">
      <c r="L9157">
        <v>9151</v>
      </c>
      <c r="M9157" t="s">
        <v>20872</v>
      </c>
      <c r="N9157" t="s">
        <v>19196</v>
      </c>
      <c r="O9157" t="s">
        <v>41627</v>
      </c>
      <c r="P9157" t="s">
        <v>41628</v>
      </c>
      <c r="Q9157" t="s">
        <v>20872</v>
      </c>
    </row>
    <row r="9158" spans="12:17" x14ac:dyDescent="0.3">
      <c r="L9158">
        <v>9152</v>
      </c>
      <c r="M9158" t="s">
        <v>20874</v>
      </c>
      <c r="N9158" t="s">
        <v>19198</v>
      </c>
      <c r="O9158" t="s">
        <v>20876</v>
      </c>
      <c r="P9158" t="s">
        <v>41629</v>
      </c>
      <c r="Q9158" t="s">
        <v>20874</v>
      </c>
    </row>
    <row r="9159" spans="12:17" x14ac:dyDescent="0.3">
      <c r="L9159">
        <v>9153</v>
      </c>
      <c r="M9159" t="s">
        <v>20877</v>
      </c>
      <c r="N9159" t="s">
        <v>19201</v>
      </c>
      <c r="O9159" t="s">
        <v>20879</v>
      </c>
      <c r="P9159" t="s">
        <v>41630</v>
      </c>
      <c r="Q9159" t="s">
        <v>20877</v>
      </c>
    </row>
    <row r="9160" spans="12:17" x14ac:dyDescent="0.3">
      <c r="L9160">
        <v>9154</v>
      </c>
      <c r="M9160" t="s">
        <v>20880</v>
      </c>
      <c r="N9160" t="s">
        <v>19204</v>
      </c>
      <c r="O9160" t="s">
        <v>20882</v>
      </c>
      <c r="P9160" t="s">
        <v>41631</v>
      </c>
      <c r="Q9160" t="s">
        <v>20880</v>
      </c>
    </row>
    <row r="9161" spans="12:17" x14ac:dyDescent="0.3">
      <c r="L9161">
        <v>9155</v>
      </c>
      <c r="M9161" t="s">
        <v>20883</v>
      </c>
      <c r="N9161" t="s">
        <v>19207</v>
      </c>
      <c r="O9161" t="s">
        <v>20885</v>
      </c>
      <c r="P9161" t="s">
        <v>41632</v>
      </c>
      <c r="Q9161" t="s">
        <v>20883</v>
      </c>
    </row>
    <row r="9162" spans="12:17" x14ac:dyDescent="0.3">
      <c r="L9162">
        <v>9156</v>
      </c>
      <c r="M9162" t="s">
        <v>20886</v>
      </c>
      <c r="N9162" t="s">
        <v>19210</v>
      </c>
      <c r="O9162" t="s">
        <v>20888</v>
      </c>
      <c r="P9162" t="s">
        <v>41633</v>
      </c>
      <c r="Q9162" t="s">
        <v>20886</v>
      </c>
    </row>
    <row r="9163" spans="12:17" x14ac:dyDescent="0.3">
      <c r="L9163">
        <v>9157</v>
      </c>
      <c r="M9163" t="s">
        <v>20889</v>
      </c>
      <c r="N9163" t="s">
        <v>19213</v>
      </c>
      <c r="O9163" t="s">
        <v>20891</v>
      </c>
      <c r="P9163" t="s">
        <v>41634</v>
      </c>
      <c r="Q9163" t="s">
        <v>20889</v>
      </c>
    </row>
    <row r="9164" spans="12:17" x14ac:dyDescent="0.3">
      <c r="L9164">
        <v>9158</v>
      </c>
      <c r="M9164" t="s">
        <v>20892</v>
      </c>
      <c r="N9164" t="s">
        <v>19216</v>
      </c>
      <c r="O9164" t="s">
        <v>20894</v>
      </c>
      <c r="P9164" t="s">
        <v>41635</v>
      </c>
      <c r="Q9164" t="s">
        <v>20892</v>
      </c>
    </row>
    <row r="9165" spans="12:17" x14ac:dyDescent="0.3">
      <c r="L9165">
        <v>9159</v>
      </c>
      <c r="M9165" t="s">
        <v>20895</v>
      </c>
      <c r="N9165" t="s">
        <v>19219</v>
      </c>
      <c r="O9165" t="s">
        <v>20897</v>
      </c>
      <c r="P9165" t="s">
        <v>41636</v>
      </c>
      <c r="Q9165" t="s">
        <v>20895</v>
      </c>
    </row>
    <row r="9166" spans="12:17" x14ac:dyDescent="0.3">
      <c r="L9166">
        <v>9160</v>
      </c>
      <c r="M9166" t="s">
        <v>20898</v>
      </c>
      <c r="N9166" t="s">
        <v>19222</v>
      </c>
      <c r="O9166" t="s">
        <v>20900</v>
      </c>
      <c r="P9166" t="s">
        <v>41637</v>
      </c>
      <c r="Q9166" t="s">
        <v>20898</v>
      </c>
    </row>
    <row r="9167" spans="12:17" x14ac:dyDescent="0.3">
      <c r="L9167">
        <v>9161</v>
      </c>
      <c r="M9167" t="s">
        <v>20901</v>
      </c>
      <c r="N9167" t="s">
        <v>19225</v>
      </c>
      <c r="O9167" t="s">
        <v>20903</v>
      </c>
      <c r="P9167" t="s">
        <v>41638</v>
      </c>
      <c r="Q9167" t="s">
        <v>20901</v>
      </c>
    </row>
    <row r="9168" spans="12:17" x14ac:dyDescent="0.3">
      <c r="L9168">
        <v>9162</v>
      </c>
      <c r="M9168" t="s">
        <v>20904</v>
      </c>
      <c r="N9168" t="s">
        <v>19228</v>
      </c>
      <c r="O9168" t="s">
        <v>20906</v>
      </c>
      <c r="P9168" t="s">
        <v>41639</v>
      </c>
      <c r="Q9168" t="s">
        <v>20904</v>
      </c>
    </row>
    <row r="9169" spans="12:17" x14ac:dyDescent="0.3">
      <c r="L9169">
        <v>9163</v>
      </c>
      <c r="M9169" t="s">
        <v>20907</v>
      </c>
      <c r="N9169" t="s">
        <v>19231</v>
      </c>
      <c r="O9169" t="s">
        <v>20909</v>
      </c>
      <c r="P9169" t="s">
        <v>41640</v>
      </c>
      <c r="Q9169" t="s">
        <v>20907</v>
      </c>
    </row>
    <row r="9170" spans="12:17" x14ac:dyDescent="0.3">
      <c r="L9170">
        <v>9164</v>
      </c>
      <c r="M9170" t="s">
        <v>20910</v>
      </c>
      <c r="N9170" t="s">
        <v>19234</v>
      </c>
      <c r="O9170" t="s">
        <v>20912</v>
      </c>
      <c r="P9170" t="s">
        <v>41641</v>
      </c>
      <c r="Q9170" t="s">
        <v>20910</v>
      </c>
    </row>
    <row r="9171" spans="12:17" x14ac:dyDescent="0.3">
      <c r="L9171">
        <v>9165</v>
      </c>
      <c r="M9171" t="s">
        <v>20913</v>
      </c>
      <c r="N9171" t="s">
        <v>19237</v>
      </c>
      <c r="O9171" t="s">
        <v>20915</v>
      </c>
      <c r="P9171" t="s">
        <v>41642</v>
      </c>
      <c r="Q9171" t="s">
        <v>20913</v>
      </c>
    </row>
    <row r="9172" spans="12:17" x14ac:dyDescent="0.3">
      <c r="L9172">
        <v>9166</v>
      </c>
      <c r="M9172" t="s">
        <v>20916</v>
      </c>
      <c r="N9172" t="s">
        <v>19240</v>
      </c>
      <c r="O9172" t="s">
        <v>20918</v>
      </c>
      <c r="P9172" t="s">
        <v>41643</v>
      </c>
      <c r="Q9172" t="s">
        <v>20916</v>
      </c>
    </row>
    <row r="9173" spans="12:17" x14ac:dyDescent="0.3">
      <c r="L9173">
        <v>9167</v>
      </c>
      <c r="M9173" t="s">
        <v>20919</v>
      </c>
      <c r="N9173" t="s">
        <v>19243</v>
      </c>
      <c r="O9173" t="s">
        <v>20921</v>
      </c>
      <c r="P9173" t="s">
        <v>41644</v>
      </c>
      <c r="Q9173" t="s">
        <v>20919</v>
      </c>
    </row>
    <row r="9174" spans="12:17" x14ac:dyDescent="0.3">
      <c r="L9174">
        <v>9168</v>
      </c>
      <c r="M9174" t="s">
        <v>20922</v>
      </c>
      <c r="N9174" t="s">
        <v>19246</v>
      </c>
      <c r="O9174" t="s">
        <v>20924</v>
      </c>
      <c r="P9174" t="s">
        <v>41645</v>
      </c>
      <c r="Q9174" t="s">
        <v>20922</v>
      </c>
    </row>
    <row r="9175" spans="12:17" x14ac:dyDescent="0.3">
      <c r="L9175">
        <v>9169</v>
      </c>
      <c r="M9175" t="s">
        <v>41646</v>
      </c>
      <c r="N9175" t="s">
        <v>19248</v>
      </c>
      <c r="O9175" t="s">
        <v>20926</v>
      </c>
      <c r="P9175" t="s">
        <v>41647</v>
      </c>
      <c r="Q9175" t="s">
        <v>41646</v>
      </c>
    </row>
    <row r="9176" spans="12:17" x14ac:dyDescent="0.3">
      <c r="L9176">
        <v>9170</v>
      </c>
      <c r="M9176" t="s">
        <v>20927</v>
      </c>
      <c r="N9176" t="s">
        <v>19251</v>
      </c>
      <c r="O9176" t="s">
        <v>20929</v>
      </c>
      <c r="P9176" t="s">
        <v>41648</v>
      </c>
      <c r="Q9176" t="s">
        <v>20927</v>
      </c>
    </row>
    <row r="9177" spans="12:17" x14ac:dyDescent="0.3">
      <c r="L9177">
        <v>9171</v>
      </c>
      <c r="M9177" t="s">
        <v>20930</v>
      </c>
      <c r="N9177" t="s">
        <v>19254</v>
      </c>
      <c r="O9177" t="s">
        <v>20932</v>
      </c>
      <c r="P9177" t="s">
        <v>41649</v>
      </c>
      <c r="Q9177" t="s">
        <v>20930</v>
      </c>
    </row>
    <row r="9178" spans="12:17" x14ac:dyDescent="0.3">
      <c r="L9178">
        <v>9172</v>
      </c>
      <c r="M9178" t="s">
        <v>20933</v>
      </c>
      <c r="N9178" t="s">
        <v>19257</v>
      </c>
      <c r="O9178" t="s">
        <v>20935</v>
      </c>
      <c r="P9178" t="s">
        <v>41650</v>
      </c>
      <c r="Q9178" t="s">
        <v>20933</v>
      </c>
    </row>
    <row r="9179" spans="12:17" x14ac:dyDescent="0.3">
      <c r="L9179">
        <v>9173</v>
      </c>
      <c r="M9179" t="s">
        <v>20936</v>
      </c>
      <c r="N9179" t="s">
        <v>19260</v>
      </c>
      <c r="O9179" t="s">
        <v>20938</v>
      </c>
      <c r="P9179" t="s">
        <v>41651</v>
      </c>
      <c r="Q9179" t="s">
        <v>20936</v>
      </c>
    </row>
    <row r="9180" spans="12:17" x14ac:dyDescent="0.3">
      <c r="L9180">
        <v>9174</v>
      </c>
      <c r="M9180" t="s">
        <v>20939</v>
      </c>
      <c r="N9180" t="s">
        <v>19263</v>
      </c>
      <c r="O9180" t="s">
        <v>20941</v>
      </c>
      <c r="P9180" t="s">
        <v>41652</v>
      </c>
      <c r="Q9180" t="s">
        <v>20939</v>
      </c>
    </row>
    <row r="9181" spans="12:17" x14ac:dyDescent="0.3">
      <c r="L9181">
        <v>9175</v>
      </c>
      <c r="M9181" t="s">
        <v>20844</v>
      </c>
      <c r="N9181" t="s">
        <v>19168</v>
      </c>
      <c r="O9181" t="s">
        <v>26457</v>
      </c>
      <c r="P9181" t="s">
        <v>41653</v>
      </c>
      <c r="Q9181" t="s">
        <v>20844</v>
      </c>
    </row>
    <row r="9182" spans="12:17" x14ac:dyDescent="0.3">
      <c r="L9182">
        <v>9176</v>
      </c>
      <c r="M9182" t="s">
        <v>20942</v>
      </c>
      <c r="N9182" t="s">
        <v>19266</v>
      </c>
      <c r="O9182" t="s">
        <v>20944</v>
      </c>
      <c r="P9182" t="s">
        <v>41654</v>
      </c>
      <c r="Q9182" t="s">
        <v>20942</v>
      </c>
    </row>
    <row r="9183" spans="12:17" x14ac:dyDescent="0.3">
      <c r="L9183">
        <v>9177</v>
      </c>
      <c r="M9183" t="s">
        <v>20945</v>
      </c>
      <c r="N9183" t="s">
        <v>19269</v>
      </c>
      <c r="O9183" t="s">
        <v>20947</v>
      </c>
      <c r="P9183" t="s">
        <v>41655</v>
      </c>
      <c r="Q9183" t="s">
        <v>20945</v>
      </c>
    </row>
    <row r="9184" spans="12:17" x14ac:dyDescent="0.3">
      <c r="L9184">
        <v>9178</v>
      </c>
      <c r="M9184" t="s">
        <v>20948</v>
      </c>
      <c r="N9184" t="s">
        <v>19272</v>
      </c>
      <c r="O9184" t="s">
        <v>20950</v>
      </c>
      <c r="P9184" t="s">
        <v>41656</v>
      </c>
      <c r="Q9184" t="s">
        <v>20948</v>
      </c>
    </row>
    <row r="9185" spans="12:17" x14ac:dyDescent="0.3">
      <c r="L9185">
        <v>9179</v>
      </c>
      <c r="M9185" t="s">
        <v>20951</v>
      </c>
      <c r="N9185" t="s">
        <v>19275</v>
      </c>
      <c r="O9185" t="s">
        <v>20953</v>
      </c>
      <c r="P9185" t="s">
        <v>41657</v>
      </c>
      <c r="Q9185" t="s">
        <v>20951</v>
      </c>
    </row>
    <row r="9186" spans="12:17" x14ac:dyDescent="0.3">
      <c r="L9186">
        <v>9180</v>
      </c>
      <c r="M9186" t="s">
        <v>20954</v>
      </c>
      <c r="N9186" t="s">
        <v>19278</v>
      </c>
      <c r="O9186" t="s">
        <v>20956</v>
      </c>
      <c r="P9186" t="s">
        <v>41658</v>
      </c>
      <c r="Q9186" t="s">
        <v>20954</v>
      </c>
    </row>
    <row r="9187" spans="12:17" x14ac:dyDescent="0.3">
      <c r="L9187">
        <v>9181</v>
      </c>
      <c r="M9187" t="s">
        <v>20957</v>
      </c>
      <c r="N9187" t="s">
        <v>19281</v>
      </c>
      <c r="O9187" t="s">
        <v>20959</v>
      </c>
      <c r="P9187" t="s">
        <v>41659</v>
      </c>
      <c r="Q9187" t="s">
        <v>20957</v>
      </c>
    </row>
    <row r="9188" spans="12:17" x14ac:dyDescent="0.3">
      <c r="L9188">
        <v>9182</v>
      </c>
      <c r="M9188" t="s">
        <v>20960</v>
      </c>
      <c r="N9188" t="s">
        <v>19284</v>
      </c>
      <c r="O9188" t="s">
        <v>20962</v>
      </c>
      <c r="P9188" t="s">
        <v>41660</v>
      </c>
      <c r="Q9188" t="s">
        <v>20960</v>
      </c>
    </row>
    <row r="9189" spans="12:17" x14ac:dyDescent="0.3">
      <c r="L9189">
        <v>9183</v>
      </c>
      <c r="M9189" t="s">
        <v>20963</v>
      </c>
      <c r="N9189" t="s">
        <v>19287</v>
      </c>
      <c r="O9189" t="s">
        <v>20965</v>
      </c>
      <c r="P9189" t="s">
        <v>41661</v>
      </c>
      <c r="Q9189" t="s">
        <v>20963</v>
      </c>
    </row>
    <row r="9190" spans="12:17" x14ac:dyDescent="0.3">
      <c r="L9190">
        <v>9184</v>
      </c>
      <c r="M9190" t="s">
        <v>20966</v>
      </c>
      <c r="N9190" t="s">
        <v>19290</v>
      </c>
      <c r="O9190" t="s">
        <v>20968</v>
      </c>
      <c r="P9190" t="s">
        <v>41662</v>
      </c>
      <c r="Q9190" t="s">
        <v>20966</v>
      </c>
    </row>
    <row r="9191" spans="12:17" x14ac:dyDescent="0.3">
      <c r="L9191">
        <v>9185</v>
      </c>
      <c r="M9191" t="s">
        <v>20969</v>
      </c>
      <c r="N9191" t="s">
        <v>19293</v>
      </c>
      <c r="O9191" t="s">
        <v>20971</v>
      </c>
      <c r="P9191" t="s">
        <v>41663</v>
      </c>
      <c r="Q9191" t="s">
        <v>20969</v>
      </c>
    </row>
    <row r="9192" spans="12:17" x14ac:dyDescent="0.3">
      <c r="L9192">
        <v>9186</v>
      </c>
      <c r="M9192" t="s">
        <v>20972</v>
      </c>
      <c r="N9192" t="s">
        <v>19296</v>
      </c>
      <c r="O9192" t="s">
        <v>20974</v>
      </c>
      <c r="P9192" t="s">
        <v>41664</v>
      </c>
      <c r="Q9192" t="s">
        <v>20972</v>
      </c>
    </row>
    <row r="9193" spans="12:17" x14ac:dyDescent="0.3">
      <c r="L9193">
        <v>9187</v>
      </c>
      <c r="M9193" t="s">
        <v>20975</v>
      </c>
      <c r="N9193" t="s">
        <v>19299</v>
      </c>
      <c r="O9193" t="s">
        <v>20977</v>
      </c>
      <c r="P9193" t="s">
        <v>41665</v>
      </c>
      <c r="Q9193" t="s">
        <v>20975</v>
      </c>
    </row>
    <row r="9194" spans="12:17" x14ac:dyDescent="0.3">
      <c r="L9194">
        <v>9188</v>
      </c>
      <c r="M9194" t="s">
        <v>20978</v>
      </c>
      <c r="N9194" t="s">
        <v>19302</v>
      </c>
      <c r="O9194" t="s">
        <v>20980</v>
      </c>
      <c r="P9194" t="s">
        <v>41666</v>
      </c>
      <c r="Q9194" t="s">
        <v>20978</v>
      </c>
    </row>
    <row r="9195" spans="12:17" x14ac:dyDescent="0.3">
      <c r="L9195">
        <v>9189</v>
      </c>
      <c r="M9195" t="s">
        <v>20981</v>
      </c>
      <c r="N9195" t="s">
        <v>19305</v>
      </c>
      <c r="O9195" t="s">
        <v>20983</v>
      </c>
      <c r="P9195" t="s">
        <v>41667</v>
      </c>
      <c r="Q9195" t="s">
        <v>20981</v>
      </c>
    </row>
    <row r="9196" spans="12:17" x14ac:dyDescent="0.3">
      <c r="L9196">
        <v>9190</v>
      </c>
      <c r="M9196" t="s">
        <v>20984</v>
      </c>
      <c r="N9196" t="s">
        <v>19308</v>
      </c>
      <c r="O9196" t="s">
        <v>20986</v>
      </c>
      <c r="P9196" t="s">
        <v>41668</v>
      </c>
      <c r="Q9196" t="s">
        <v>20984</v>
      </c>
    </row>
    <row r="9197" spans="12:17" x14ac:dyDescent="0.3">
      <c r="L9197">
        <v>9191</v>
      </c>
      <c r="M9197" t="s">
        <v>20987</v>
      </c>
      <c r="N9197" t="s">
        <v>19311</v>
      </c>
      <c r="O9197" t="s">
        <v>20989</v>
      </c>
      <c r="P9197" t="s">
        <v>41669</v>
      </c>
      <c r="Q9197" t="s">
        <v>20987</v>
      </c>
    </row>
    <row r="9198" spans="12:17" x14ac:dyDescent="0.3">
      <c r="L9198">
        <v>9192</v>
      </c>
      <c r="M9198" t="s">
        <v>20990</v>
      </c>
      <c r="N9198" t="s">
        <v>19314</v>
      </c>
      <c r="O9198" t="s">
        <v>20992</v>
      </c>
      <c r="P9198" t="s">
        <v>41670</v>
      </c>
      <c r="Q9198" t="s">
        <v>20990</v>
      </c>
    </row>
    <row r="9199" spans="12:17" x14ac:dyDescent="0.3">
      <c r="L9199">
        <v>9193</v>
      </c>
      <c r="M9199" t="s">
        <v>20993</v>
      </c>
      <c r="N9199" t="s">
        <v>19317</v>
      </c>
      <c r="O9199" t="s">
        <v>20995</v>
      </c>
      <c r="P9199" t="s">
        <v>41671</v>
      </c>
      <c r="Q9199" t="s">
        <v>20993</v>
      </c>
    </row>
    <row r="9200" spans="12:17" x14ac:dyDescent="0.3">
      <c r="L9200">
        <v>9194</v>
      </c>
      <c r="M9200" t="s">
        <v>20996</v>
      </c>
      <c r="N9200" t="s">
        <v>19320</v>
      </c>
      <c r="O9200" t="s">
        <v>20998</v>
      </c>
      <c r="P9200" t="s">
        <v>41672</v>
      </c>
      <c r="Q9200" t="s">
        <v>20996</v>
      </c>
    </row>
    <row r="9201" spans="12:17" x14ac:dyDescent="0.3">
      <c r="L9201">
        <v>9195</v>
      </c>
      <c r="M9201" t="s">
        <v>20999</v>
      </c>
      <c r="N9201" t="s">
        <v>19323</v>
      </c>
      <c r="O9201" t="s">
        <v>21001</v>
      </c>
      <c r="P9201" t="s">
        <v>41673</v>
      </c>
      <c r="Q9201" t="s">
        <v>20999</v>
      </c>
    </row>
    <row r="9202" spans="12:17" x14ac:dyDescent="0.3">
      <c r="L9202">
        <v>9196</v>
      </c>
      <c r="M9202" t="s">
        <v>21002</v>
      </c>
      <c r="N9202" t="s">
        <v>19326</v>
      </c>
      <c r="O9202" t="s">
        <v>21004</v>
      </c>
      <c r="P9202" t="s">
        <v>41674</v>
      </c>
      <c r="Q9202" t="s">
        <v>21002</v>
      </c>
    </row>
    <row r="9203" spans="12:17" x14ac:dyDescent="0.3">
      <c r="L9203">
        <v>9197</v>
      </c>
      <c r="M9203" t="s">
        <v>21005</v>
      </c>
      <c r="N9203" t="s">
        <v>19329</v>
      </c>
      <c r="O9203" t="s">
        <v>21007</v>
      </c>
      <c r="P9203" t="s">
        <v>41675</v>
      </c>
      <c r="Q9203" t="s">
        <v>21005</v>
      </c>
    </row>
    <row r="9204" spans="12:17" x14ac:dyDescent="0.3">
      <c r="L9204">
        <v>9198</v>
      </c>
      <c r="M9204" t="s">
        <v>21008</v>
      </c>
      <c r="N9204" t="s">
        <v>19332</v>
      </c>
      <c r="O9204" t="s">
        <v>21010</v>
      </c>
      <c r="P9204" t="s">
        <v>41676</v>
      </c>
      <c r="Q9204" t="s">
        <v>21008</v>
      </c>
    </row>
    <row r="9205" spans="12:17" x14ac:dyDescent="0.3">
      <c r="L9205">
        <v>9199</v>
      </c>
      <c r="M9205" t="s">
        <v>21011</v>
      </c>
      <c r="N9205" t="s">
        <v>19335</v>
      </c>
      <c r="O9205" t="s">
        <v>21013</v>
      </c>
      <c r="P9205" t="s">
        <v>41677</v>
      </c>
      <c r="Q9205" t="s">
        <v>21011</v>
      </c>
    </row>
    <row r="9206" spans="12:17" x14ac:dyDescent="0.3">
      <c r="L9206">
        <v>9200</v>
      </c>
      <c r="M9206" t="s">
        <v>21014</v>
      </c>
      <c r="N9206" t="s">
        <v>19338</v>
      </c>
      <c r="O9206" t="s">
        <v>21016</v>
      </c>
      <c r="P9206" t="s">
        <v>41678</v>
      </c>
      <c r="Q9206" t="s">
        <v>21014</v>
      </c>
    </row>
    <row r="9207" spans="12:17" x14ac:dyDescent="0.3">
      <c r="L9207">
        <v>9201</v>
      </c>
      <c r="M9207" t="s">
        <v>27335</v>
      </c>
      <c r="N9207" t="s">
        <v>19340</v>
      </c>
      <c r="O9207" t="s">
        <v>21018</v>
      </c>
      <c r="P9207" t="s">
        <v>41679</v>
      </c>
      <c r="Q9207" t="s">
        <v>27335</v>
      </c>
    </row>
    <row r="9208" spans="12:17" x14ac:dyDescent="0.3">
      <c r="L9208">
        <v>9202</v>
      </c>
      <c r="M9208" t="s">
        <v>27336</v>
      </c>
      <c r="N9208" t="s">
        <v>19342</v>
      </c>
      <c r="O9208" t="s">
        <v>21020</v>
      </c>
      <c r="P9208" t="s">
        <v>41680</v>
      </c>
      <c r="Q9208" t="s">
        <v>27336</v>
      </c>
    </row>
    <row r="9209" spans="12:17" x14ac:dyDescent="0.3">
      <c r="L9209">
        <v>9203</v>
      </c>
      <c r="M9209" t="s">
        <v>27337</v>
      </c>
      <c r="N9209" t="s">
        <v>19344</v>
      </c>
      <c r="O9209" t="s">
        <v>21022</v>
      </c>
      <c r="P9209" t="s">
        <v>41681</v>
      </c>
      <c r="Q9209" t="s">
        <v>27337</v>
      </c>
    </row>
    <row r="9210" spans="12:17" x14ac:dyDescent="0.3">
      <c r="L9210">
        <v>9204</v>
      </c>
      <c r="M9210" t="s">
        <v>21023</v>
      </c>
      <c r="N9210" t="s">
        <v>19347</v>
      </c>
      <c r="O9210" t="s">
        <v>21025</v>
      </c>
      <c r="P9210" t="s">
        <v>41682</v>
      </c>
      <c r="Q9210" t="s">
        <v>21023</v>
      </c>
    </row>
    <row r="9211" spans="12:17" x14ac:dyDescent="0.3">
      <c r="L9211">
        <v>9205</v>
      </c>
      <c r="M9211" t="s">
        <v>21026</v>
      </c>
      <c r="N9211" t="s">
        <v>19350</v>
      </c>
      <c r="O9211" t="s">
        <v>21028</v>
      </c>
      <c r="P9211" t="s">
        <v>41683</v>
      </c>
      <c r="Q9211" t="s">
        <v>21026</v>
      </c>
    </row>
    <row r="9212" spans="12:17" x14ac:dyDescent="0.3">
      <c r="L9212">
        <v>9206</v>
      </c>
      <c r="M9212" t="s">
        <v>21029</v>
      </c>
      <c r="N9212" t="s">
        <v>19353</v>
      </c>
      <c r="O9212" t="s">
        <v>21031</v>
      </c>
      <c r="P9212" t="s">
        <v>41684</v>
      </c>
      <c r="Q9212" t="s">
        <v>21029</v>
      </c>
    </row>
    <row r="9213" spans="12:17" x14ac:dyDescent="0.3">
      <c r="L9213">
        <v>9207</v>
      </c>
      <c r="M9213" t="s">
        <v>21032</v>
      </c>
      <c r="N9213" t="s">
        <v>19356</v>
      </c>
      <c r="O9213" t="s">
        <v>21034</v>
      </c>
      <c r="P9213" t="s">
        <v>41685</v>
      </c>
      <c r="Q9213" t="s">
        <v>21032</v>
      </c>
    </row>
    <row r="9214" spans="12:17" x14ac:dyDescent="0.3">
      <c r="L9214">
        <v>9208</v>
      </c>
      <c r="M9214" t="s">
        <v>21035</v>
      </c>
      <c r="N9214" t="s">
        <v>19359</v>
      </c>
      <c r="O9214" t="s">
        <v>21037</v>
      </c>
      <c r="P9214" t="s">
        <v>41686</v>
      </c>
      <c r="Q9214" t="s">
        <v>21035</v>
      </c>
    </row>
    <row r="9215" spans="12:17" x14ac:dyDescent="0.3">
      <c r="L9215">
        <v>9209</v>
      </c>
      <c r="M9215" t="s">
        <v>21038</v>
      </c>
      <c r="N9215" t="s">
        <v>19362</v>
      </c>
      <c r="O9215" t="s">
        <v>21040</v>
      </c>
      <c r="P9215" t="s">
        <v>41687</v>
      </c>
      <c r="Q9215" t="s">
        <v>21038</v>
      </c>
    </row>
    <row r="9216" spans="12:17" x14ac:dyDescent="0.3">
      <c r="L9216">
        <v>9210</v>
      </c>
      <c r="M9216" t="s">
        <v>21041</v>
      </c>
      <c r="N9216" t="s">
        <v>19365</v>
      </c>
      <c r="O9216" t="s">
        <v>21043</v>
      </c>
      <c r="P9216" t="s">
        <v>41688</v>
      </c>
      <c r="Q9216" t="s">
        <v>21041</v>
      </c>
    </row>
    <row r="9217" spans="12:17" x14ac:dyDescent="0.3">
      <c r="L9217">
        <v>9211</v>
      </c>
      <c r="M9217" t="s">
        <v>21044</v>
      </c>
      <c r="N9217" t="s">
        <v>19359</v>
      </c>
      <c r="O9217" t="s">
        <v>21045</v>
      </c>
      <c r="P9217" t="s">
        <v>41689</v>
      </c>
      <c r="Q9217" t="s">
        <v>21044</v>
      </c>
    </row>
    <row r="9218" spans="12:17" x14ac:dyDescent="0.3">
      <c r="L9218">
        <v>9212</v>
      </c>
      <c r="M9218" t="s">
        <v>21046</v>
      </c>
      <c r="N9218" t="s">
        <v>19362</v>
      </c>
      <c r="O9218" t="s">
        <v>21047</v>
      </c>
      <c r="P9218" t="s">
        <v>41690</v>
      </c>
      <c r="Q9218" t="s">
        <v>21046</v>
      </c>
    </row>
    <row r="9219" spans="12:17" x14ac:dyDescent="0.3">
      <c r="L9219">
        <v>9213</v>
      </c>
      <c r="M9219" t="s">
        <v>21048</v>
      </c>
      <c r="N9219" t="s">
        <v>19372</v>
      </c>
      <c r="O9219" t="s">
        <v>21050</v>
      </c>
      <c r="P9219" t="s">
        <v>41691</v>
      </c>
      <c r="Q9219" t="s">
        <v>21048</v>
      </c>
    </row>
    <row r="9220" spans="12:17" x14ac:dyDescent="0.3">
      <c r="L9220">
        <v>9214</v>
      </c>
      <c r="M9220" t="s">
        <v>21051</v>
      </c>
      <c r="N9220" t="s">
        <v>19150</v>
      </c>
      <c r="O9220" t="s">
        <v>41600</v>
      </c>
      <c r="P9220" t="s">
        <v>41692</v>
      </c>
      <c r="Q9220" t="s">
        <v>21051</v>
      </c>
    </row>
    <row r="9221" spans="12:17" x14ac:dyDescent="0.3">
      <c r="L9221">
        <v>9215</v>
      </c>
      <c r="M9221" t="s">
        <v>21052</v>
      </c>
      <c r="N9221" t="s">
        <v>19152</v>
      </c>
      <c r="O9221" t="s">
        <v>20830</v>
      </c>
      <c r="P9221" t="s">
        <v>41693</v>
      </c>
      <c r="Q9221" t="s">
        <v>21052</v>
      </c>
    </row>
    <row r="9222" spans="12:17" x14ac:dyDescent="0.3">
      <c r="L9222">
        <v>9216</v>
      </c>
      <c r="M9222" t="s">
        <v>21053</v>
      </c>
      <c r="N9222" t="s">
        <v>19155</v>
      </c>
      <c r="O9222" t="s">
        <v>20833</v>
      </c>
      <c r="P9222" t="s">
        <v>41694</v>
      </c>
      <c r="Q9222" t="s">
        <v>21053</v>
      </c>
    </row>
    <row r="9223" spans="12:17" x14ac:dyDescent="0.3">
      <c r="L9223">
        <v>9217</v>
      </c>
      <c r="M9223" t="s">
        <v>21054</v>
      </c>
      <c r="N9223" t="s">
        <v>19158</v>
      </c>
      <c r="O9223" t="s">
        <v>20836</v>
      </c>
      <c r="P9223" t="s">
        <v>41695</v>
      </c>
      <c r="Q9223" t="s">
        <v>21054</v>
      </c>
    </row>
    <row r="9224" spans="12:17" x14ac:dyDescent="0.3">
      <c r="L9224">
        <v>9218</v>
      </c>
      <c r="M9224" t="s">
        <v>21055</v>
      </c>
      <c r="N9224" t="s">
        <v>19161</v>
      </c>
      <c r="O9224" t="s">
        <v>20839</v>
      </c>
      <c r="P9224" t="s">
        <v>41696</v>
      </c>
      <c r="Q9224" t="s">
        <v>21055</v>
      </c>
    </row>
    <row r="9225" spans="12:17" x14ac:dyDescent="0.3">
      <c r="L9225">
        <v>9219</v>
      </c>
      <c r="M9225" t="s">
        <v>21056</v>
      </c>
      <c r="N9225" t="s">
        <v>19164</v>
      </c>
      <c r="O9225" t="s">
        <v>20842</v>
      </c>
      <c r="P9225" t="s">
        <v>41697</v>
      </c>
      <c r="Q9225" t="s">
        <v>21056</v>
      </c>
    </row>
    <row r="9226" spans="12:17" x14ac:dyDescent="0.3">
      <c r="L9226">
        <v>9220</v>
      </c>
      <c r="M9226" t="s">
        <v>21057</v>
      </c>
      <c r="N9226" t="s">
        <v>41607</v>
      </c>
      <c r="O9226" t="s">
        <v>41608</v>
      </c>
      <c r="P9226" t="s">
        <v>26448</v>
      </c>
      <c r="Q9226" t="s">
        <v>21057</v>
      </c>
    </row>
    <row r="9227" spans="12:17" x14ac:dyDescent="0.3">
      <c r="L9227">
        <v>9221</v>
      </c>
      <c r="M9227" t="s">
        <v>21059</v>
      </c>
      <c r="N9227" t="s">
        <v>19170</v>
      </c>
      <c r="O9227" t="s">
        <v>26449</v>
      </c>
      <c r="P9227" t="s">
        <v>41698</v>
      </c>
      <c r="Q9227" t="s">
        <v>21059</v>
      </c>
    </row>
    <row r="9228" spans="12:17" x14ac:dyDescent="0.3">
      <c r="L9228">
        <v>9222</v>
      </c>
      <c r="M9228" t="s">
        <v>21060</v>
      </c>
      <c r="N9228" t="s">
        <v>19172</v>
      </c>
      <c r="O9228" t="s">
        <v>26450</v>
      </c>
      <c r="P9228" t="s">
        <v>41699</v>
      </c>
      <c r="Q9228" t="s">
        <v>21060</v>
      </c>
    </row>
    <row r="9229" spans="12:17" x14ac:dyDescent="0.3">
      <c r="L9229">
        <v>9223</v>
      </c>
      <c r="M9229" t="s">
        <v>21061</v>
      </c>
      <c r="N9229" t="s">
        <v>19174</v>
      </c>
      <c r="O9229" t="s">
        <v>26451</v>
      </c>
      <c r="P9229" t="s">
        <v>41700</v>
      </c>
      <c r="Q9229" t="s">
        <v>21061</v>
      </c>
    </row>
    <row r="9230" spans="12:17" x14ac:dyDescent="0.3">
      <c r="L9230">
        <v>9224</v>
      </c>
      <c r="M9230" t="s">
        <v>21062</v>
      </c>
      <c r="N9230" t="s">
        <v>19176</v>
      </c>
      <c r="O9230" t="s">
        <v>26452</v>
      </c>
      <c r="P9230" t="s">
        <v>41701</v>
      </c>
      <c r="Q9230" t="s">
        <v>21062</v>
      </c>
    </row>
    <row r="9231" spans="12:17" x14ac:dyDescent="0.3">
      <c r="L9231">
        <v>9225</v>
      </c>
      <c r="M9231" t="s">
        <v>21063</v>
      </c>
      <c r="N9231" t="s">
        <v>19178</v>
      </c>
      <c r="O9231" t="s">
        <v>26453</v>
      </c>
      <c r="P9231" t="s">
        <v>41702</v>
      </c>
      <c r="Q9231" t="s">
        <v>21063</v>
      </c>
    </row>
    <row r="9232" spans="12:17" x14ac:dyDescent="0.3">
      <c r="L9232">
        <v>9226</v>
      </c>
      <c r="M9232" t="s">
        <v>21064</v>
      </c>
      <c r="N9232" t="s">
        <v>26414</v>
      </c>
      <c r="O9232" t="s">
        <v>20857</v>
      </c>
      <c r="P9232" t="s">
        <v>41703</v>
      </c>
      <c r="Q9232" t="s">
        <v>21064</v>
      </c>
    </row>
    <row r="9233" spans="12:17" x14ac:dyDescent="0.3">
      <c r="L9233">
        <v>9227</v>
      </c>
      <c r="M9233" t="s">
        <v>21065</v>
      </c>
      <c r="N9233" t="s">
        <v>418</v>
      </c>
      <c r="O9233" t="s">
        <v>20859</v>
      </c>
      <c r="P9233" t="s">
        <v>41704</v>
      </c>
      <c r="Q9233" t="s">
        <v>21065</v>
      </c>
    </row>
    <row r="9234" spans="12:17" x14ac:dyDescent="0.3">
      <c r="L9234">
        <v>9228</v>
      </c>
      <c r="M9234" t="s">
        <v>21066</v>
      </c>
      <c r="N9234" t="s">
        <v>494</v>
      </c>
      <c r="O9234" t="s">
        <v>20861</v>
      </c>
      <c r="P9234" t="s">
        <v>41705</v>
      </c>
      <c r="Q9234" t="s">
        <v>21066</v>
      </c>
    </row>
    <row r="9235" spans="12:17" x14ac:dyDescent="0.3">
      <c r="L9235">
        <v>9229</v>
      </c>
      <c r="M9235" t="s">
        <v>21067</v>
      </c>
      <c r="N9235" t="s">
        <v>19186</v>
      </c>
      <c r="O9235" t="s">
        <v>20864</v>
      </c>
      <c r="P9235" t="s">
        <v>41706</v>
      </c>
      <c r="Q9235" t="s">
        <v>21067</v>
      </c>
    </row>
    <row r="9236" spans="12:17" x14ac:dyDescent="0.3">
      <c r="L9236">
        <v>9230</v>
      </c>
      <c r="M9236" t="s">
        <v>21068</v>
      </c>
      <c r="N9236" t="s">
        <v>41618</v>
      </c>
      <c r="O9236" t="s">
        <v>20866</v>
      </c>
      <c r="P9236" t="s">
        <v>41707</v>
      </c>
      <c r="Q9236" t="s">
        <v>21068</v>
      </c>
    </row>
    <row r="9237" spans="12:17" x14ac:dyDescent="0.3">
      <c r="L9237">
        <v>9231</v>
      </c>
      <c r="M9237" t="s">
        <v>41708</v>
      </c>
      <c r="N9237" t="s">
        <v>41621</v>
      </c>
      <c r="O9237" t="s">
        <v>41622</v>
      </c>
      <c r="P9237" t="s">
        <v>41709</v>
      </c>
      <c r="Q9237" t="s">
        <v>41708</v>
      </c>
    </row>
    <row r="9238" spans="12:17" x14ac:dyDescent="0.3">
      <c r="L9238">
        <v>9232</v>
      </c>
      <c r="M9238" t="s">
        <v>21069</v>
      </c>
      <c r="N9238" t="s">
        <v>19191</v>
      </c>
      <c r="O9238" t="s">
        <v>20869</v>
      </c>
      <c r="P9238" t="s">
        <v>41710</v>
      </c>
      <c r="Q9238" t="s">
        <v>21069</v>
      </c>
    </row>
    <row r="9239" spans="12:17" x14ac:dyDescent="0.3">
      <c r="L9239">
        <v>9233</v>
      </c>
      <c r="M9239" t="s">
        <v>21070</v>
      </c>
      <c r="N9239" t="s">
        <v>19194</v>
      </c>
      <c r="O9239" t="s">
        <v>41625</v>
      </c>
      <c r="P9239" t="s">
        <v>41711</v>
      </c>
      <c r="Q9239" t="s">
        <v>21070</v>
      </c>
    </row>
    <row r="9240" spans="12:17" x14ac:dyDescent="0.3">
      <c r="L9240">
        <v>9234</v>
      </c>
      <c r="M9240" t="s">
        <v>21071</v>
      </c>
      <c r="N9240" t="s">
        <v>19196</v>
      </c>
      <c r="O9240" t="s">
        <v>41627</v>
      </c>
      <c r="P9240" t="s">
        <v>41712</v>
      </c>
      <c r="Q9240" t="s">
        <v>21071</v>
      </c>
    </row>
    <row r="9241" spans="12:17" x14ac:dyDescent="0.3">
      <c r="L9241">
        <v>9235</v>
      </c>
      <c r="M9241" t="s">
        <v>21072</v>
      </c>
      <c r="N9241" t="s">
        <v>19198</v>
      </c>
      <c r="O9241" t="s">
        <v>20876</v>
      </c>
      <c r="P9241" t="s">
        <v>41713</v>
      </c>
      <c r="Q9241" t="s">
        <v>21072</v>
      </c>
    </row>
    <row r="9242" spans="12:17" x14ac:dyDescent="0.3">
      <c r="L9242">
        <v>9236</v>
      </c>
      <c r="M9242" t="s">
        <v>21073</v>
      </c>
      <c r="N9242" t="s">
        <v>19201</v>
      </c>
      <c r="O9242" t="s">
        <v>20879</v>
      </c>
      <c r="P9242" t="s">
        <v>41714</v>
      </c>
      <c r="Q9242" t="s">
        <v>21073</v>
      </c>
    </row>
    <row r="9243" spans="12:17" x14ac:dyDescent="0.3">
      <c r="L9243">
        <v>9237</v>
      </c>
      <c r="M9243" t="s">
        <v>21074</v>
      </c>
      <c r="N9243" t="s">
        <v>19204</v>
      </c>
      <c r="O9243" t="s">
        <v>20882</v>
      </c>
      <c r="P9243" t="s">
        <v>41715</v>
      </c>
      <c r="Q9243" t="s">
        <v>21074</v>
      </c>
    </row>
    <row r="9244" spans="12:17" x14ac:dyDescent="0.3">
      <c r="L9244">
        <v>9238</v>
      </c>
      <c r="M9244" t="s">
        <v>21075</v>
      </c>
      <c r="N9244" t="s">
        <v>19207</v>
      </c>
      <c r="O9244" t="s">
        <v>20885</v>
      </c>
      <c r="P9244" t="s">
        <v>41716</v>
      </c>
      <c r="Q9244" t="s">
        <v>21075</v>
      </c>
    </row>
    <row r="9245" spans="12:17" x14ac:dyDescent="0.3">
      <c r="L9245">
        <v>9239</v>
      </c>
      <c r="M9245" t="s">
        <v>21076</v>
      </c>
      <c r="N9245" t="s">
        <v>19210</v>
      </c>
      <c r="O9245" t="s">
        <v>20888</v>
      </c>
      <c r="P9245" t="s">
        <v>41717</v>
      </c>
      <c r="Q9245" t="s">
        <v>21076</v>
      </c>
    </row>
    <row r="9246" spans="12:17" x14ac:dyDescent="0.3">
      <c r="L9246">
        <v>9240</v>
      </c>
      <c r="M9246" t="s">
        <v>21077</v>
      </c>
      <c r="N9246" t="s">
        <v>19213</v>
      </c>
      <c r="O9246" t="s">
        <v>20891</v>
      </c>
      <c r="P9246" t="s">
        <v>41718</v>
      </c>
      <c r="Q9246" t="s">
        <v>21077</v>
      </c>
    </row>
    <row r="9247" spans="12:17" x14ac:dyDescent="0.3">
      <c r="L9247">
        <v>9241</v>
      </c>
      <c r="M9247" t="s">
        <v>21078</v>
      </c>
      <c r="N9247" t="s">
        <v>19216</v>
      </c>
      <c r="O9247" t="s">
        <v>20894</v>
      </c>
      <c r="P9247" t="s">
        <v>41719</v>
      </c>
      <c r="Q9247" t="s">
        <v>21078</v>
      </c>
    </row>
    <row r="9248" spans="12:17" x14ac:dyDescent="0.3">
      <c r="L9248">
        <v>9242</v>
      </c>
      <c r="M9248" t="s">
        <v>21079</v>
      </c>
      <c r="N9248" t="s">
        <v>19219</v>
      </c>
      <c r="O9248" t="s">
        <v>20897</v>
      </c>
      <c r="P9248" t="s">
        <v>41720</v>
      </c>
      <c r="Q9248" t="s">
        <v>21079</v>
      </c>
    </row>
    <row r="9249" spans="12:17" x14ac:dyDescent="0.3">
      <c r="L9249">
        <v>9243</v>
      </c>
      <c r="M9249" t="s">
        <v>21080</v>
      </c>
      <c r="N9249" t="s">
        <v>19222</v>
      </c>
      <c r="O9249" t="s">
        <v>20900</v>
      </c>
      <c r="P9249" t="s">
        <v>41721</v>
      </c>
      <c r="Q9249" t="s">
        <v>21080</v>
      </c>
    </row>
    <row r="9250" spans="12:17" x14ac:dyDescent="0.3">
      <c r="L9250">
        <v>9244</v>
      </c>
      <c r="M9250" t="s">
        <v>21081</v>
      </c>
      <c r="N9250" t="s">
        <v>19225</v>
      </c>
      <c r="O9250" t="s">
        <v>20903</v>
      </c>
      <c r="P9250" t="s">
        <v>41722</v>
      </c>
      <c r="Q9250" t="s">
        <v>21081</v>
      </c>
    </row>
    <row r="9251" spans="12:17" x14ac:dyDescent="0.3">
      <c r="L9251">
        <v>9245</v>
      </c>
      <c r="M9251" t="s">
        <v>21082</v>
      </c>
      <c r="N9251" t="s">
        <v>19228</v>
      </c>
      <c r="O9251" t="s">
        <v>20906</v>
      </c>
      <c r="P9251" t="s">
        <v>41723</v>
      </c>
      <c r="Q9251" t="s">
        <v>21082</v>
      </c>
    </row>
    <row r="9252" spans="12:17" x14ac:dyDescent="0.3">
      <c r="L9252">
        <v>9246</v>
      </c>
      <c r="M9252" t="s">
        <v>21083</v>
      </c>
      <c r="N9252" t="s">
        <v>19231</v>
      </c>
      <c r="O9252" t="s">
        <v>20909</v>
      </c>
      <c r="P9252" t="s">
        <v>41724</v>
      </c>
      <c r="Q9252" t="s">
        <v>21083</v>
      </c>
    </row>
    <row r="9253" spans="12:17" x14ac:dyDescent="0.3">
      <c r="L9253">
        <v>9247</v>
      </c>
      <c r="M9253" t="s">
        <v>21084</v>
      </c>
      <c r="N9253" t="s">
        <v>19234</v>
      </c>
      <c r="O9253" t="s">
        <v>20912</v>
      </c>
      <c r="P9253" t="s">
        <v>41725</v>
      </c>
      <c r="Q9253" t="s">
        <v>21084</v>
      </c>
    </row>
    <row r="9254" spans="12:17" x14ac:dyDescent="0.3">
      <c r="L9254">
        <v>9248</v>
      </c>
      <c r="M9254" t="s">
        <v>21085</v>
      </c>
      <c r="N9254" t="s">
        <v>19237</v>
      </c>
      <c r="O9254" t="s">
        <v>20915</v>
      </c>
      <c r="P9254" t="s">
        <v>41726</v>
      </c>
      <c r="Q9254" t="s">
        <v>21085</v>
      </c>
    </row>
    <row r="9255" spans="12:17" x14ac:dyDescent="0.3">
      <c r="L9255">
        <v>9249</v>
      </c>
      <c r="M9255" t="s">
        <v>21086</v>
      </c>
      <c r="N9255" t="s">
        <v>19240</v>
      </c>
      <c r="O9255" t="s">
        <v>20918</v>
      </c>
      <c r="P9255" t="s">
        <v>41727</v>
      </c>
      <c r="Q9255" t="s">
        <v>21086</v>
      </c>
    </row>
    <row r="9256" spans="12:17" x14ac:dyDescent="0.3">
      <c r="L9256">
        <v>9250</v>
      </c>
      <c r="M9256" t="s">
        <v>21087</v>
      </c>
      <c r="N9256" t="s">
        <v>19243</v>
      </c>
      <c r="O9256" t="s">
        <v>20921</v>
      </c>
      <c r="P9256" t="s">
        <v>41728</v>
      </c>
      <c r="Q9256" t="s">
        <v>21087</v>
      </c>
    </row>
    <row r="9257" spans="12:17" x14ac:dyDescent="0.3">
      <c r="L9257">
        <v>9251</v>
      </c>
      <c r="M9257" t="s">
        <v>21088</v>
      </c>
      <c r="N9257" t="s">
        <v>19246</v>
      </c>
      <c r="O9257" t="s">
        <v>20924</v>
      </c>
      <c r="P9257" t="s">
        <v>41729</v>
      </c>
      <c r="Q9257" t="s">
        <v>21088</v>
      </c>
    </row>
    <row r="9258" spans="12:17" x14ac:dyDescent="0.3">
      <c r="L9258">
        <v>9252</v>
      </c>
      <c r="M9258" t="s">
        <v>41730</v>
      </c>
      <c r="N9258" t="s">
        <v>19248</v>
      </c>
      <c r="O9258" t="s">
        <v>20926</v>
      </c>
      <c r="P9258" t="s">
        <v>41731</v>
      </c>
      <c r="Q9258" t="s">
        <v>41730</v>
      </c>
    </row>
    <row r="9259" spans="12:17" x14ac:dyDescent="0.3">
      <c r="L9259">
        <v>9253</v>
      </c>
      <c r="M9259" t="s">
        <v>21089</v>
      </c>
      <c r="N9259" t="s">
        <v>19251</v>
      </c>
      <c r="O9259" t="s">
        <v>20929</v>
      </c>
      <c r="P9259" t="s">
        <v>41732</v>
      </c>
      <c r="Q9259" t="s">
        <v>21089</v>
      </c>
    </row>
    <row r="9260" spans="12:17" x14ac:dyDescent="0.3">
      <c r="L9260">
        <v>9254</v>
      </c>
      <c r="M9260" t="s">
        <v>21090</v>
      </c>
      <c r="N9260" t="s">
        <v>19254</v>
      </c>
      <c r="O9260" t="s">
        <v>20932</v>
      </c>
      <c r="P9260" t="s">
        <v>41733</v>
      </c>
      <c r="Q9260" t="s">
        <v>21090</v>
      </c>
    </row>
    <row r="9261" spans="12:17" x14ac:dyDescent="0.3">
      <c r="L9261">
        <v>9255</v>
      </c>
      <c r="M9261" t="s">
        <v>21091</v>
      </c>
      <c r="N9261" t="s">
        <v>19257</v>
      </c>
      <c r="O9261" t="s">
        <v>20935</v>
      </c>
      <c r="P9261" t="s">
        <v>41734</v>
      </c>
      <c r="Q9261" t="s">
        <v>21091</v>
      </c>
    </row>
    <row r="9262" spans="12:17" x14ac:dyDescent="0.3">
      <c r="L9262">
        <v>9256</v>
      </c>
      <c r="M9262" t="s">
        <v>21092</v>
      </c>
      <c r="N9262" t="s">
        <v>19260</v>
      </c>
      <c r="O9262" t="s">
        <v>20938</v>
      </c>
      <c r="P9262" t="s">
        <v>41735</v>
      </c>
      <c r="Q9262" t="s">
        <v>21092</v>
      </c>
    </row>
    <row r="9263" spans="12:17" x14ac:dyDescent="0.3">
      <c r="L9263">
        <v>9257</v>
      </c>
      <c r="M9263" t="s">
        <v>21093</v>
      </c>
      <c r="N9263" t="s">
        <v>19263</v>
      </c>
      <c r="O9263" t="s">
        <v>20941</v>
      </c>
      <c r="P9263" t="s">
        <v>41736</v>
      </c>
      <c r="Q9263" t="s">
        <v>21093</v>
      </c>
    </row>
    <row r="9264" spans="12:17" x14ac:dyDescent="0.3">
      <c r="L9264">
        <v>9258</v>
      </c>
      <c r="M9264" t="s">
        <v>21058</v>
      </c>
      <c r="N9264" t="s">
        <v>19168</v>
      </c>
      <c r="O9264" t="s">
        <v>26457</v>
      </c>
      <c r="P9264" t="s">
        <v>41737</v>
      </c>
      <c r="Q9264" t="s">
        <v>21058</v>
      </c>
    </row>
    <row r="9265" spans="12:17" x14ac:dyDescent="0.3">
      <c r="L9265">
        <v>9259</v>
      </c>
      <c r="M9265" t="s">
        <v>21094</v>
      </c>
      <c r="N9265" t="s">
        <v>19266</v>
      </c>
      <c r="O9265" t="s">
        <v>20944</v>
      </c>
      <c r="P9265" t="s">
        <v>41738</v>
      </c>
      <c r="Q9265" t="s">
        <v>21094</v>
      </c>
    </row>
    <row r="9266" spans="12:17" x14ac:dyDescent="0.3">
      <c r="L9266">
        <v>9260</v>
      </c>
      <c r="M9266" t="s">
        <v>21095</v>
      </c>
      <c r="N9266" t="s">
        <v>19269</v>
      </c>
      <c r="O9266" t="s">
        <v>20947</v>
      </c>
      <c r="P9266" t="s">
        <v>41739</v>
      </c>
      <c r="Q9266" t="s">
        <v>21095</v>
      </c>
    </row>
    <row r="9267" spans="12:17" x14ac:dyDescent="0.3">
      <c r="L9267">
        <v>9261</v>
      </c>
      <c r="M9267" t="s">
        <v>21096</v>
      </c>
      <c r="N9267" t="s">
        <v>19272</v>
      </c>
      <c r="O9267" t="s">
        <v>20950</v>
      </c>
      <c r="P9267" t="s">
        <v>41740</v>
      </c>
      <c r="Q9267" t="s">
        <v>21096</v>
      </c>
    </row>
    <row r="9268" spans="12:17" x14ac:dyDescent="0.3">
      <c r="L9268">
        <v>9262</v>
      </c>
      <c r="M9268" t="s">
        <v>21097</v>
      </c>
      <c r="N9268" t="s">
        <v>19275</v>
      </c>
      <c r="O9268" t="s">
        <v>20953</v>
      </c>
      <c r="P9268" t="s">
        <v>41741</v>
      </c>
      <c r="Q9268" t="s">
        <v>21097</v>
      </c>
    </row>
    <row r="9269" spans="12:17" x14ac:dyDescent="0.3">
      <c r="L9269">
        <v>9263</v>
      </c>
      <c r="M9269" t="s">
        <v>21098</v>
      </c>
      <c r="N9269" t="s">
        <v>19278</v>
      </c>
      <c r="O9269" t="s">
        <v>20956</v>
      </c>
      <c r="P9269" t="s">
        <v>41742</v>
      </c>
      <c r="Q9269" t="s">
        <v>21098</v>
      </c>
    </row>
    <row r="9270" spans="12:17" x14ac:dyDescent="0.3">
      <c r="L9270">
        <v>9264</v>
      </c>
      <c r="M9270" t="s">
        <v>21099</v>
      </c>
      <c r="N9270" t="s">
        <v>19281</v>
      </c>
      <c r="O9270" t="s">
        <v>20959</v>
      </c>
      <c r="P9270" t="s">
        <v>41743</v>
      </c>
      <c r="Q9270" t="s">
        <v>21099</v>
      </c>
    </row>
    <row r="9271" spans="12:17" x14ac:dyDescent="0.3">
      <c r="L9271">
        <v>9265</v>
      </c>
      <c r="M9271" t="s">
        <v>21100</v>
      </c>
      <c r="N9271" t="s">
        <v>19284</v>
      </c>
      <c r="O9271" t="s">
        <v>20962</v>
      </c>
      <c r="P9271" t="s">
        <v>41744</v>
      </c>
      <c r="Q9271" t="s">
        <v>21100</v>
      </c>
    </row>
    <row r="9272" spans="12:17" x14ac:dyDescent="0.3">
      <c r="L9272">
        <v>9266</v>
      </c>
      <c r="M9272" t="s">
        <v>21101</v>
      </c>
      <c r="N9272" t="s">
        <v>19287</v>
      </c>
      <c r="O9272" t="s">
        <v>20965</v>
      </c>
      <c r="P9272" t="s">
        <v>41745</v>
      </c>
      <c r="Q9272" t="s">
        <v>21101</v>
      </c>
    </row>
    <row r="9273" spans="12:17" x14ac:dyDescent="0.3">
      <c r="L9273">
        <v>9267</v>
      </c>
      <c r="M9273" t="s">
        <v>21102</v>
      </c>
      <c r="N9273" t="s">
        <v>19290</v>
      </c>
      <c r="O9273" t="s">
        <v>20968</v>
      </c>
      <c r="P9273" t="s">
        <v>41746</v>
      </c>
      <c r="Q9273" t="s">
        <v>21102</v>
      </c>
    </row>
    <row r="9274" spans="12:17" x14ac:dyDescent="0.3">
      <c r="L9274">
        <v>9268</v>
      </c>
      <c r="M9274" t="s">
        <v>21103</v>
      </c>
      <c r="N9274" t="s">
        <v>19293</v>
      </c>
      <c r="O9274" t="s">
        <v>20971</v>
      </c>
      <c r="P9274" t="s">
        <v>41747</v>
      </c>
      <c r="Q9274" t="s">
        <v>21103</v>
      </c>
    </row>
    <row r="9275" spans="12:17" x14ac:dyDescent="0.3">
      <c r="L9275">
        <v>9269</v>
      </c>
      <c r="M9275" t="s">
        <v>21104</v>
      </c>
      <c r="N9275" t="s">
        <v>19296</v>
      </c>
      <c r="O9275" t="s">
        <v>20974</v>
      </c>
      <c r="P9275" t="s">
        <v>41748</v>
      </c>
      <c r="Q9275" t="s">
        <v>21104</v>
      </c>
    </row>
    <row r="9276" spans="12:17" x14ac:dyDescent="0.3">
      <c r="L9276">
        <v>9270</v>
      </c>
      <c r="M9276" t="s">
        <v>21105</v>
      </c>
      <c r="N9276" t="s">
        <v>19299</v>
      </c>
      <c r="O9276" t="s">
        <v>20977</v>
      </c>
      <c r="P9276" t="s">
        <v>41749</v>
      </c>
      <c r="Q9276" t="s">
        <v>21105</v>
      </c>
    </row>
    <row r="9277" spans="12:17" x14ac:dyDescent="0.3">
      <c r="L9277">
        <v>9271</v>
      </c>
      <c r="M9277" t="s">
        <v>21106</v>
      </c>
      <c r="N9277" t="s">
        <v>19302</v>
      </c>
      <c r="O9277" t="s">
        <v>20980</v>
      </c>
      <c r="P9277" t="s">
        <v>41750</v>
      </c>
      <c r="Q9277" t="s">
        <v>21106</v>
      </c>
    </row>
    <row r="9278" spans="12:17" x14ac:dyDescent="0.3">
      <c r="L9278">
        <v>9272</v>
      </c>
      <c r="M9278" t="s">
        <v>21107</v>
      </c>
      <c r="N9278" t="s">
        <v>19305</v>
      </c>
      <c r="O9278" t="s">
        <v>20983</v>
      </c>
      <c r="P9278" t="s">
        <v>41751</v>
      </c>
      <c r="Q9278" t="s">
        <v>21107</v>
      </c>
    </row>
    <row r="9279" spans="12:17" x14ac:dyDescent="0.3">
      <c r="L9279">
        <v>9273</v>
      </c>
      <c r="M9279" t="s">
        <v>21108</v>
      </c>
      <c r="N9279" t="s">
        <v>19308</v>
      </c>
      <c r="O9279" t="s">
        <v>20986</v>
      </c>
      <c r="P9279" t="s">
        <v>41752</v>
      </c>
      <c r="Q9279" t="s">
        <v>21108</v>
      </c>
    </row>
    <row r="9280" spans="12:17" x14ac:dyDescent="0.3">
      <c r="L9280">
        <v>9274</v>
      </c>
      <c r="M9280" t="s">
        <v>21109</v>
      </c>
      <c r="N9280" t="s">
        <v>19311</v>
      </c>
      <c r="O9280" t="s">
        <v>20989</v>
      </c>
      <c r="P9280" t="s">
        <v>41753</v>
      </c>
      <c r="Q9280" t="s">
        <v>21109</v>
      </c>
    </row>
    <row r="9281" spans="12:17" x14ac:dyDescent="0.3">
      <c r="L9281">
        <v>9275</v>
      </c>
      <c r="M9281" t="s">
        <v>21110</v>
      </c>
      <c r="N9281" t="s">
        <v>19314</v>
      </c>
      <c r="O9281" t="s">
        <v>20992</v>
      </c>
      <c r="P9281" t="s">
        <v>41754</v>
      </c>
      <c r="Q9281" t="s">
        <v>21110</v>
      </c>
    </row>
    <row r="9282" spans="12:17" x14ac:dyDescent="0.3">
      <c r="L9282">
        <v>9276</v>
      </c>
      <c r="M9282" t="s">
        <v>21111</v>
      </c>
      <c r="N9282" t="s">
        <v>19317</v>
      </c>
      <c r="O9282" t="s">
        <v>20995</v>
      </c>
      <c r="P9282" t="s">
        <v>41755</v>
      </c>
      <c r="Q9282" t="s">
        <v>21111</v>
      </c>
    </row>
    <row r="9283" spans="12:17" x14ac:dyDescent="0.3">
      <c r="L9283">
        <v>9277</v>
      </c>
      <c r="M9283" t="s">
        <v>21112</v>
      </c>
      <c r="N9283" t="s">
        <v>19320</v>
      </c>
      <c r="O9283" t="s">
        <v>20998</v>
      </c>
      <c r="P9283" t="s">
        <v>41756</v>
      </c>
      <c r="Q9283" t="s">
        <v>21112</v>
      </c>
    </row>
    <row r="9284" spans="12:17" x14ac:dyDescent="0.3">
      <c r="L9284">
        <v>9278</v>
      </c>
      <c r="M9284" t="s">
        <v>21113</v>
      </c>
      <c r="N9284" t="s">
        <v>19323</v>
      </c>
      <c r="O9284" t="s">
        <v>21001</v>
      </c>
      <c r="P9284" t="s">
        <v>41757</v>
      </c>
      <c r="Q9284" t="s">
        <v>21113</v>
      </c>
    </row>
    <row r="9285" spans="12:17" x14ac:dyDescent="0.3">
      <c r="L9285">
        <v>9279</v>
      </c>
      <c r="M9285" t="s">
        <v>21114</v>
      </c>
      <c r="N9285" t="s">
        <v>19326</v>
      </c>
      <c r="O9285" t="s">
        <v>21004</v>
      </c>
      <c r="P9285" t="s">
        <v>41758</v>
      </c>
      <c r="Q9285" t="s">
        <v>21114</v>
      </c>
    </row>
    <row r="9286" spans="12:17" x14ac:dyDescent="0.3">
      <c r="L9286">
        <v>9280</v>
      </c>
      <c r="M9286" t="s">
        <v>21115</v>
      </c>
      <c r="N9286" t="s">
        <v>19329</v>
      </c>
      <c r="O9286" t="s">
        <v>21007</v>
      </c>
      <c r="P9286" t="s">
        <v>41759</v>
      </c>
      <c r="Q9286" t="s">
        <v>21115</v>
      </c>
    </row>
    <row r="9287" spans="12:17" x14ac:dyDescent="0.3">
      <c r="L9287">
        <v>9281</v>
      </c>
      <c r="M9287" t="s">
        <v>21116</v>
      </c>
      <c r="N9287" t="s">
        <v>19332</v>
      </c>
      <c r="O9287" t="s">
        <v>21010</v>
      </c>
      <c r="P9287" t="s">
        <v>41760</v>
      </c>
      <c r="Q9287" t="s">
        <v>21116</v>
      </c>
    </row>
    <row r="9288" spans="12:17" x14ac:dyDescent="0.3">
      <c r="L9288">
        <v>9282</v>
      </c>
      <c r="M9288" t="s">
        <v>21117</v>
      </c>
      <c r="N9288" t="s">
        <v>19335</v>
      </c>
      <c r="O9288" t="s">
        <v>21013</v>
      </c>
      <c r="P9288" t="s">
        <v>41761</v>
      </c>
      <c r="Q9288" t="s">
        <v>21117</v>
      </c>
    </row>
    <row r="9289" spans="12:17" x14ac:dyDescent="0.3">
      <c r="L9289">
        <v>9283</v>
      </c>
      <c r="M9289" t="s">
        <v>21118</v>
      </c>
      <c r="N9289" t="s">
        <v>19338</v>
      </c>
      <c r="O9289" t="s">
        <v>21016</v>
      </c>
      <c r="P9289" t="s">
        <v>41762</v>
      </c>
      <c r="Q9289" t="s">
        <v>21118</v>
      </c>
    </row>
    <row r="9290" spans="12:17" x14ac:dyDescent="0.3">
      <c r="L9290">
        <v>9284</v>
      </c>
      <c r="M9290" t="s">
        <v>27338</v>
      </c>
      <c r="N9290" t="s">
        <v>19340</v>
      </c>
      <c r="O9290" t="s">
        <v>21018</v>
      </c>
      <c r="P9290" t="s">
        <v>41763</v>
      </c>
      <c r="Q9290" t="s">
        <v>27338</v>
      </c>
    </row>
    <row r="9291" spans="12:17" x14ac:dyDescent="0.3">
      <c r="L9291">
        <v>9285</v>
      </c>
      <c r="M9291" t="s">
        <v>27339</v>
      </c>
      <c r="N9291" t="s">
        <v>19342</v>
      </c>
      <c r="O9291" t="s">
        <v>21020</v>
      </c>
      <c r="P9291" t="s">
        <v>41764</v>
      </c>
      <c r="Q9291" t="s">
        <v>27339</v>
      </c>
    </row>
    <row r="9292" spans="12:17" x14ac:dyDescent="0.3">
      <c r="L9292">
        <v>9286</v>
      </c>
      <c r="M9292" t="s">
        <v>27340</v>
      </c>
      <c r="N9292" t="s">
        <v>19344</v>
      </c>
      <c r="O9292" t="s">
        <v>21022</v>
      </c>
      <c r="P9292" t="s">
        <v>41765</v>
      </c>
      <c r="Q9292" t="s">
        <v>27340</v>
      </c>
    </row>
    <row r="9293" spans="12:17" x14ac:dyDescent="0.3">
      <c r="L9293">
        <v>9287</v>
      </c>
      <c r="M9293" t="s">
        <v>21119</v>
      </c>
      <c r="N9293" t="s">
        <v>19347</v>
      </c>
      <c r="O9293" t="s">
        <v>21025</v>
      </c>
      <c r="P9293" t="s">
        <v>41766</v>
      </c>
      <c r="Q9293" t="s">
        <v>21119</v>
      </c>
    </row>
    <row r="9294" spans="12:17" x14ac:dyDescent="0.3">
      <c r="L9294">
        <v>9288</v>
      </c>
      <c r="M9294" t="s">
        <v>21120</v>
      </c>
      <c r="N9294" t="s">
        <v>19350</v>
      </c>
      <c r="O9294" t="s">
        <v>21028</v>
      </c>
      <c r="P9294" t="s">
        <v>41767</v>
      </c>
      <c r="Q9294" t="s">
        <v>21120</v>
      </c>
    </row>
    <row r="9295" spans="12:17" x14ac:dyDescent="0.3">
      <c r="L9295">
        <v>9289</v>
      </c>
      <c r="M9295" t="s">
        <v>21121</v>
      </c>
      <c r="N9295" t="s">
        <v>19353</v>
      </c>
      <c r="O9295" t="s">
        <v>21031</v>
      </c>
      <c r="P9295" t="s">
        <v>41768</v>
      </c>
      <c r="Q9295" t="s">
        <v>21121</v>
      </c>
    </row>
    <row r="9296" spans="12:17" x14ac:dyDescent="0.3">
      <c r="L9296">
        <v>9290</v>
      </c>
      <c r="M9296" t="s">
        <v>21122</v>
      </c>
      <c r="N9296" t="s">
        <v>19356</v>
      </c>
      <c r="O9296" t="s">
        <v>21034</v>
      </c>
      <c r="P9296" t="s">
        <v>41769</v>
      </c>
      <c r="Q9296" t="s">
        <v>21122</v>
      </c>
    </row>
    <row r="9297" spans="12:17" x14ac:dyDescent="0.3">
      <c r="L9297">
        <v>9291</v>
      </c>
      <c r="M9297" t="s">
        <v>21123</v>
      </c>
      <c r="N9297" t="s">
        <v>19359</v>
      </c>
      <c r="O9297" t="s">
        <v>21037</v>
      </c>
      <c r="P9297" t="s">
        <v>41770</v>
      </c>
      <c r="Q9297" t="s">
        <v>21123</v>
      </c>
    </row>
    <row r="9298" spans="12:17" x14ac:dyDescent="0.3">
      <c r="L9298">
        <v>9292</v>
      </c>
      <c r="M9298" t="s">
        <v>21124</v>
      </c>
      <c r="N9298" t="s">
        <v>19362</v>
      </c>
      <c r="O9298" t="s">
        <v>21040</v>
      </c>
      <c r="P9298" t="s">
        <v>41771</v>
      </c>
      <c r="Q9298" t="s">
        <v>21124</v>
      </c>
    </row>
    <row r="9299" spans="12:17" x14ac:dyDescent="0.3">
      <c r="L9299">
        <v>9293</v>
      </c>
      <c r="M9299" t="s">
        <v>21125</v>
      </c>
      <c r="N9299" t="s">
        <v>19365</v>
      </c>
      <c r="O9299" t="s">
        <v>21043</v>
      </c>
      <c r="P9299" t="s">
        <v>41772</v>
      </c>
      <c r="Q9299" t="s">
        <v>21125</v>
      </c>
    </row>
    <row r="9300" spans="12:17" x14ac:dyDescent="0.3">
      <c r="L9300">
        <v>9294</v>
      </c>
      <c r="M9300" t="s">
        <v>21126</v>
      </c>
      <c r="N9300" t="s">
        <v>19359</v>
      </c>
      <c r="O9300" t="s">
        <v>21045</v>
      </c>
      <c r="P9300" t="s">
        <v>41773</v>
      </c>
      <c r="Q9300" t="s">
        <v>21126</v>
      </c>
    </row>
    <row r="9301" spans="12:17" x14ac:dyDescent="0.3">
      <c r="L9301">
        <v>9295</v>
      </c>
      <c r="M9301" t="s">
        <v>21127</v>
      </c>
      <c r="N9301" t="s">
        <v>19362</v>
      </c>
      <c r="O9301" t="s">
        <v>21047</v>
      </c>
      <c r="P9301" t="s">
        <v>41774</v>
      </c>
      <c r="Q9301" t="s">
        <v>21127</v>
      </c>
    </row>
    <row r="9302" spans="12:17" x14ac:dyDescent="0.3">
      <c r="L9302">
        <v>9296</v>
      </c>
      <c r="M9302" t="s">
        <v>21128</v>
      </c>
      <c r="N9302" t="s">
        <v>19372</v>
      </c>
      <c r="O9302" t="s">
        <v>21050</v>
      </c>
      <c r="P9302" t="s">
        <v>41775</v>
      </c>
      <c r="Q9302" t="s">
        <v>21128</v>
      </c>
    </row>
    <row r="9303" spans="12:17" x14ac:dyDescent="0.3">
      <c r="L9303">
        <v>9297</v>
      </c>
      <c r="M9303" t="s">
        <v>21129</v>
      </c>
      <c r="N9303" t="s">
        <v>19453</v>
      </c>
      <c r="O9303" t="s">
        <v>41776</v>
      </c>
      <c r="P9303" t="s">
        <v>41777</v>
      </c>
      <c r="Q9303" t="s">
        <v>21129</v>
      </c>
    </row>
    <row r="9304" spans="12:17" x14ac:dyDescent="0.3">
      <c r="L9304">
        <v>9298</v>
      </c>
      <c r="M9304" t="s">
        <v>21131</v>
      </c>
      <c r="N9304" t="s">
        <v>19455</v>
      </c>
      <c r="O9304" t="s">
        <v>41778</v>
      </c>
      <c r="P9304" t="s">
        <v>41779</v>
      </c>
      <c r="Q9304" t="s">
        <v>21131</v>
      </c>
    </row>
    <row r="9305" spans="12:17" x14ac:dyDescent="0.3">
      <c r="L9305">
        <v>9299</v>
      </c>
      <c r="M9305" t="s">
        <v>21134</v>
      </c>
      <c r="N9305" t="s">
        <v>19457</v>
      </c>
      <c r="O9305" t="s">
        <v>41780</v>
      </c>
      <c r="P9305" t="s">
        <v>41781</v>
      </c>
      <c r="Q9305" t="s">
        <v>21134</v>
      </c>
    </row>
    <row r="9306" spans="12:17" x14ac:dyDescent="0.3">
      <c r="L9306">
        <v>9300</v>
      </c>
      <c r="M9306" t="s">
        <v>21137</v>
      </c>
      <c r="N9306" t="s">
        <v>19459</v>
      </c>
      <c r="O9306" t="s">
        <v>41782</v>
      </c>
      <c r="P9306" t="s">
        <v>41783</v>
      </c>
      <c r="Q9306" t="s">
        <v>21137</v>
      </c>
    </row>
    <row r="9307" spans="12:17" x14ac:dyDescent="0.3">
      <c r="L9307">
        <v>9301</v>
      </c>
      <c r="M9307" t="s">
        <v>21140</v>
      </c>
      <c r="N9307" t="s">
        <v>19461</v>
      </c>
      <c r="O9307" t="s">
        <v>41784</v>
      </c>
      <c r="P9307" t="s">
        <v>41785</v>
      </c>
      <c r="Q9307" t="s">
        <v>21140</v>
      </c>
    </row>
    <row r="9308" spans="12:17" x14ac:dyDescent="0.3">
      <c r="L9308">
        <v>9302</v>
      </c>
      <c r="M9308" t="s">
        <v>21143</v>
      </c>
      <c r="N9308" t="s">
        <v>19463</v>
      </c>
      <c r="O9308" t="s">
        <v>41786</v>
      </c>
      <c r="P9308" t="s">
        <v>41787</v>
      </c>
      <c r="Q9308" t="s">
        <v>21143</v>
      </c>
    </row>
    <row r="9309" spans="12:17" x14ac:dyDescent="0.3">
      <c r="L9309">
        <v>9303</v>
      </c>
      <c r="M9309" t="s">
        <v>21146</v>
      </c>
      <c r="N9309" t="s">
        <v>41788</v>
      </c>
      <c r="O9309" t="s">
        <v>41789</v>
      </c>
      <c r="P9309" t="s">
        <v>41790</v>
      </c>
      <c r="Q9309" t="s">
        <v>21146</v>
      </c>
    </row>
    <row r="9310" spans="12:17" x14ac:dyDescent="0.3">
      <c r="L9310">
        <v>9304</v>
      </c>
      <c r="M9310" t="s">
        <v>21149</v>
      </c>
      <c r="N9310" t="s">
        <v>19468</v>
      </c>
      <c r="O9310" t="s">
        <v>41791</v>
      </c>
      <c r="P9310" t="s">
        <v>41792</v>
      </c>
      <c r="Q9310" t="s">
        <v>21149</v>
      </c>
    </row>
    <row r="9311" spans="12:17" x14ac:dyDescent="0.3">
      <c r="L9311">
        <v>9305</v>
      </c>
      <c r="M9311" t="s">
        <v>21151</v>
      </c>
      <c r="N9311" t="s">
        <v>19470</v>
      </c>
      <c r="O9311" t="s">
        <v>41793</v>
      </c>
      <c r="P9311" t="s">
        <v>41794</v>
      </c>
      <c r="Q9311" t="s">
        <v>21151</v>
      </c>
    </row>
    <row r="9312" spans="12:17" x14ac:dyDescent="0.3">
      <c r="L9312">
        <v>9306</v>
      </c>
      <c r="M9312" t="s">
        <v>21153</v>
      </c>
      <c r="N9312" t="s">
        <v>19472</v>
      </c>
      <c r="O9312" t="s">
        <v>41795</v>
      </c>
      <c r="P9312" t="s">
        <v>41796</v>
      </c>
      <c r="Q9312" t="s">
        <v>21153</v>
      </c>
    </row>
    <row r="9313" spans="12:17" x14ac:dyDescent="0.3">
      <c r="L9313">
        <v>9307</v>
      </c>
      <c r="M9313" t="s">
        <v>21155</v>
      </c>
      <c r="N9313" t="s">
        <v>19474</v>
      </c>
      <c r="O9313" t="s">
        <v>41797</v>
      </c>
      <c r="P9313" t="s">
        <v>41798</v>
      </c>
      <c r="Q9313" t="s">
        <v>21155</v>
      </c>
    </row>
    <row r="9314" spans="12:17" x14ac:dyDescent="0.3">
      <c r="L9314">
        <v>9308</v>
      </c>
      <c r="M9314" t="s">
        <v>21157</v>
      </c>
      <c r="N9314" t="s">
        <v>19476</v>
      </c>
      <c r="O9314" t="s">
        <v>41799</v>
      </c>
      <c r="P9314" t="s">
        <v>41800</v>
      </c>
      <c r="Q9314" t="s">
        <v>21157</v>
      </c>
    </row>
    <row r="9315" spans="12:17" x14ac:dyDescent="0.3">
      <c r="L9315">
        <v>9309</v>
      </c>
      <c r="M9315" t="s">
        <v>21159</v>
      </c>
      <c r="N9315" t="s">
        <v>26416</v>
      </c>
      <c r="O9315" t="s">
        <v>41801</v>
      </c>
      <c r="P9315" t="s">
        <v>41802</v>
      </c>
      <c r="Q9315" t="s">
        <v>21159</v>
      </c>
    </row>
    <row r="9316" spans="12:17" x14ac:dyDescent="0.3">
      <c r="L9316">
        <v>9310</v>
      </c>
      <c r="M9316" t="s">
        <v>21161</v>
      </c>
      <c r="N9316" t="s">
        <v>26417</v>
      </c>
      <c r="O9316" t="s">
        <v>41803</v>
      </c>
      <c r="P9316" t="s">
        <v>41804</v>
      </c>
      <c r="Q9316" t="s">
        <v>21161</v>
      </c>
    </row>
    <row r="9317" spans="12:17" x14ac:dyDescent="0.3">
      <c r="L9317">
        <v>9311</v>
      </c>
      <c r="M9317" t="s">
        <v>21163</v>
      </c>
      <c r="N9317" t="s">
        <v>26418</v>
      </c>
      <c r="O9317" t="s">
        <v>41805</v>
      </c>
      <c r="P9317" t="s">
        <v>41806</v>
      </c>
      <c r="Q9317" t="s">
        <v>21163</v>
      </c>
    </row>
    <row r="9318" spans="12:17" x14ac:dyDescent="0.3">
      <c r="L9318">
        <v>9312</v>
      </c>
      <c r="M9318" t="s">
        <v>21165</v>
      </c>
      <c r="N9318" t="s">
        <v>19481</v>
      </c>
      <c r="O9318" t="s">
        <v>41807</v>
      </c>
      <c r="P9318" t="s">
        <v>41808</v>
      </c>
      <c r="Q9318" t="s">
        <v>21165</v>
      </c>
    </row>
    <row r="9319" spans="12:17" x14ac:dyDescent="0.3">
      <c r="L9319">
        <v>9313</v>
      </c>
      <c r="M9319" t="s">
        <v>21168</v>
      </c>
      <c r="N9319" t="s">
        <v>41809</v>
      </c>
      <c r="O9319" t="s">
        <v>41810</v>
      </c>
      <c r="P9319" t="s">
        <v>41811</v>
      </c>
      <c r="Q9319" t="s">
        <v>21168</v>
      </c>
    </row>
    <row r="9320" spans="12:17" x14ac:dyDescent="0.3">
      <c r="L9320">
        <v>9314</v>
      </c>
      <c r="M9320" t="s">
        <v>41812</v>
      </c>
      <c r="N9320" t="s">
        <v>41813</v>
      </c>
      <c r="O9320" t="s">
        <v>41814</v>
      </c>
      <c r="P9320" t="s">
        <v>41815</v>
      </c>
      <c r="Q9320" t="s">
        <v>41812</v>
      </c>
    </row>
    <row r="9321" spans="12:17" x14ac:dyDescent="0.3">
      <c r="L9321">
        <v>9315</v>
      </c>
      <c r="M9321" t="s">
        <v>21170</v>
      </c>
      <c r="N9321" t="s">
        <v>19484</v>
      </c>
      <c r="O9321" t="s">
        <v>41816</v>
      </c>
      <c r="P9321" t="s">
        <v>41817</v>
      </c>
      <c r="Q9321" t="s">
        <v>21170</v>
      </c>
    </row>
    <row r="9322" spans="12:17" x14ac:dyDescent="0.3">
      <c r="L9322">
        <v>9316</v>
      </c>
      <c r="M9322" t="s">
        <v>21173</v>
      </c>
      <c r="N9322" t="s">
        <v>19486</v>
      </c>
      <c r="O9322" t="s">
        <v>41818</v>
      </c>
      <c r="P9322" t="s">
        <v>41819</v>
      </c>
      <c r="Q9322" t="s">
        <v>21173</v>
      </c>
    </row>
    <row r="9323" spans="12:17" x14ac:dyDescent="0.3">
      <c r="L9323">
        <v>9317</v>
      </c>
      <c r="M9323" t="s">
        <v>21175</v>
      </c>
      <c r="N9323" t="s">
        <v>19488</v>
      </c>
      <c r="O9323" t="s">
        <v>41820</v>
      </c>
      <c r="P9323" t="s">
        <v>41821</v>
      </c>
      <c r="Q9323" t="s">
        <v>21175</v>
      </c>
    </row>
    <row r="9324" spans="12:17" x14ac:dyDescent="0.3">
      <c r="L9324">
        <v>9318</v>
      </c>
      <c r="M9324" t="s">
        <v>21177</v>
      </c>
      <c r="N9324" t="s">
        <v>19490</v>
      </c>
      <c r="O9324" t="s">
        <v>41822</v>
      </c>
      <c r="P9324" t="s">
        <v>41823</v>
      </c>
      <c r="Q9324" t="s">
        <v>21177</v>
      </c>
    </row>
    <row r="9325" spans="12:17" x14ac:dyDescent="0.3">
      <c r="L9325">
        <v>9319</v>
      </c>
      <c r="M9325" t="s">
        <v>21180</v>
      </c>
      <c r="N9325" t="s">
        <v>19492</v>
      </c>
      <c r="O9325" t="s">
        <v>41824</v>
      </c>
      <c r="P9325" t="s">
        <v>41825</v>
      </c>
      <c r="Q9325" t="s">
        <v>21180</v>
      </c>
    </row>
    <row r="9326" spans="12:17" x14ac:dyDescent="0.3">
      <c r="L9326">
        <v>9320</v>
      </c>
      <c r="M9326" t="s">
        <v>21183</v>
      </c>
      <c r="N9326" t="s">
        <v>19494</v>
      </c>
      <c r="O9326" t="s">
        <v>41826</v>
      </c>
      <c r="P9326" t="s">
        <v>41827</v>
      </c>
      <c r="Q9326" t="s">
        <v>21183</v>
      </c>
    </row>
    <row r="9327" spans="12:17" x14ac:dyDescent="0.3">
      <c r="L9327">
        <v>9321</v>
      </c>
      <c r="M9327" t="s">
        <v>21186</v>
      </c>
      <c r="N9327" t="s">
        <v>19496</v>
      </c>
      <c r="O9327" t="s">
        <v>41828</v>
      </c>
      <c r="P9327" t="s">
        <v>41829</v>
      </c>
      <c r="Q9327" t="s">
        <v>21186</v>
      </c>
    </row>
    <row r="9328" spans="12:17" x14ac:dyDescent="0.3">
      <c r="L9328">
        <v>9322</v>
      </c>
      <c r="M9328" t="s">
        <v>21189</v>
      </c>
      <c r="N9328" t="s">
        <v>19498</v>
      </c>
      <c r="O9328" t="s">
        <v>41830</v>
      </c>
      <c r="P9328" t="s">
        <v>41831</v>
      </c>
      <c r="Q9328" t="s">
        <v>21189</v>
      </c>
    </row>
    <row r="9329" spans="12:17" x14ac:dyDescent="0.3">
      <c r="L9329">
        <v>9323</v>
      </c>
      <c r="M9329" t="s">
        <v>21192</v>
      </c>
      <c r="N9329" t="s">
        <v>19500</v>
      </c>
      <c r="O9329" t="s">
        <v>41832</v>
      </c>
      <c r="P9329" t="s">
        <v>41833</v>
      </c>
      <c r="Q9329" t="s">
        <v>21192</v>
      </c>
    </row>
    <row r="9330" spans="12:17" x14ac:dyDescent="0.3">
      <c r="L9330">
        <v>9324</v>
      </c>
      <c r="M9330" t="s">
        <v>21195</v>
      </c>
      <c r="N9330" t="s">
        <v>19502</v>
      </c>
      <c r="O9330" t="s">
        <v>41834</v>
      </c>
      <c r="P9330" t="s">
        <v>41835</v>
      </c>
      <c r="Q9330" t="s">
        <v>21195</v>
      </c>
    </row>
    <row r="9331" spans="12:17" x14ac:dyDescent="0.3">
      <c r="L9331">
        <v>9325</v>
      </c>
      <c r="M9331" t="s">
        <v>21198</v>
      </c>
      <c r="N9331" t="s">
        <v>19504</v>
      </c>
      <c r="O9331" t="s">
        <v>41836</v>
      </c>
      <c r="P9331" t="s">
        <v>41837</v>
      </c>
      <c r="Q9331" t="s">
        <v>21198</v>
      </c>
    </row>
    <row r="9332" spans="12:17" x14ac:dyDescent="0.3">
      <c r="L9332">
        <v>9326</v>
      </c>
      <c r="M9332" t="s">
        <v>21201</v>
      </c>
      <c r="N9332" t="s">
        <v>19506</v>
      </c>
      <c r="O9332" t="s">
        <v>41838</v>
      </c>
      <c r="P9332" t="s">
        <v>41839</v>
      </c>
      <c r="Q9332" t="s">
        <v>21201</v>
      </c>
    </row>
    <row r="9333" spans="12:17" x14ac:dyDescent="0.3">
      <c r="L9333">
        <v>9327</v>
      </c>
      <c r="M9333" t="s">
        <v>21204</v>
      </c>
      <c r="N9333" t="s">
        <v>19508</v>
      </c>
      <c r="O9333" t="s">
        <v>41840</v>
      </c>
      <c r="P9333" t="s">
        <v>41841</v>
      </c>
      <c r="Q9333" t="s">
        <v>21204</v>
      </c>
    </row>
    <row r="9334" spans="12:17" x14ac:dyDescent="0.3">
      <c r="L9334">
        <v>9328</v>
      </c>
      <c r="M9334" t="s">
        <v>21207</v>
      </c>
      <c r="N9334" t="s">
        <v>19510</v>
      </c>
      <c r="O9334" t="s">
        <v>41842</v>
      </c>
      <c r="P9334" t="s">
        <v>41843</v>
      </c>
      <c r="Q9334" t="s">
        <v>21207</v>
      </c>
    </row>
    <row r="9335" spans="12:17" x14ac:dyDescent="0.3">
      <c r="L9335">
        <v>9329</v>
      </c>
      <c r="M9335" t="s">
        <v>21210</v>
      </c>
      <c r="N9335" t="s">
        <v>19512</v>
      </c>
      <c r="O9335" t="s">
        <v>41844</v>
      </c>
      <c r="P9335" t="s">
        <v>41845</v>
      </c>
      <c r="Q9335" t="s">
        <v>21210</v>
      </c>
    </row>
    <row r="9336" spans="12:17" x14ac:dyDescent="0.3">
      <c r="L9336">
        <v>9330</v>
      </c>
      <c r="M9336" t="s">
        <v>21213</v>
      </c>
      <c r="N9336" t="s">
        <v>19514</v>
      </c>
      <c r="O9336" t="s">
        <v>41846</v>
      </c>
      <c r="P9336" t="s">
        <v>41847</v>
      </c>
      <c r="Q9336" t="s">
        <v>21213</v>
      </c>
    </row>
    <row r="9337" spans="12:17" x14ac:dyDescent="0.3">
      <c r="L9337">
        <v>9331</v>
      </c>
      <c r="M9337" t="s">
        <v>21216</v>
      </c>
      <c r="N9337" t="s">
        <v>19516</v>
      </c>
      <c r="O9337" t="s">
        <v>41848</v>
      </c>
      <c r="P9337" t="s">
        <v>41849</v>
      </c>
      <c r="Q9337" t="s">
        <v>21216</v>
      </c>
    </row>
    <row r="9338" spans="12:17" x14ac:dyDescent="0.3">
      <c r="L9338">
        <v>9332</v>
      </c>
      <c r="M9338" t="s">
        <v>21219</v>
      </c>
      <c r="N9338" t="s">
        <v>19518</v>
      </c>
      <c r="O9338" t="s">
        <v>41850</v>
      </c>
      <c r="P9338" t="s">
        <v>41851</v>
      </c>
      <c r="Q9338" t="s">
        <v>21219</v>
      </c>
    </row>
    <row r="9339" spans="12:17" x14ac:dyDescent="0.3">
      <c r="L9339">
        <v>9333</v>
      </c>
      <c r="M9339" t="s">
        <v>21222</v>
      </c>
      <c r="N9339" t="s">
        <v>19520</v>
      </c>
      <c r="O9339" t="s">
        <v>41852</v>
      </c>
      <c r="P9339" t="s">
        <v>41853</v>
      </c>
      <c r="Q9339" t="s">
        <v>21222</v>
      </c>
    </row>
    <row r="9340" spans="12:17" x14ac:dyDescent="0.3">
      <c r="L9340">
        <v>9334</v>
      </c>
      <c r="M9340" t="s">
        <v>21225</v>
      </c>
      <c r="N9340" t="s">
        <v>19522</v>
      </c>
      <c r="O9340" t="s">
        <v>41854</v>
      </c>
      <c r="P9340" t="s">
        <v>41855</v>
      </c>
      <c r="Q9340" t="s">
        <v>21225</v>
      </c>
    </row>
    <row r="9341" spans="12:17" x14ac:dyDescent="0.3">
      <c r="L9341">
        <v>9335</v>
      </c>
      <c r="M9341" t="s">
        <v>41856</v>
      </c>
      <c r="N9341" t="s">
        <v>19523</v>
      </c>
      <c r="O9341" t="s">
        <v>41857</v>
      </c>
      <c r="P9341" t="s">
        <v>41858</v>
      </c>
      <c r="Q9341" t="s">
        <v>41856</v>
      </c>
    </row>
    <row r="9342" spans="12:17" x14ac:dyDescent="0.3">
      <c r="L9342">
        <v>9336</v>
      </c>
      <c r="M9342" t="s">
        <v>21230</v>
      </c>
      <c r="N9342" t="s">
        <v>19525</v>
      </c>
      <c r="O9342" t="s">
        <v>41859</v>
      </c>
      <c r="P9342" t="s">
        <v>41860</v>
      </c>
      <c r="Q9342" t="s">
        <v>21230</v>
      </c>
    </row>
    <row r="9343" spans="12:17" x14ac:dyDescent="0.3">
      <c r="L9343">
        <v>9337</v>
      </c>
      <c r="M9343" t="s">
        <v>21233</v>
      </c>
      <c r="N9343" t="s">
        <v>19527</v>
      </c>
      <c r="O9343" t="s">
        <v>41861</v>
      </c>
      <c r="P9343" t="s">
        <v>41862</v>
      </c>
      <c r="Q9343" t="s">
        <v>21233</v>
      </c>
    </row>
    <row r="9344" spans="12:17" x14ac:dyDescent="0.3">
      <c r="L9344">
        <v>9338</v>
      </c>
      <c r="M9344" t="s">
        <v>21236</v>
      </c>
      <c r="N9344" t="s">
        <v>19529</v>
      </c>
      <c r="O9344" t="s">
        <v>41863</v>
      </c>
      <c r="P9344" t="s">
        <v>41864</v>
      </c>
      <c r="Q9344" t="s">
        <v>21236</v>
      </c>
    </row>
    <row r="9345" spans="12:17" x14ac:dyDescent="0.3">
      <c r="L9345">
        <v>9339</v>
      </c>
      <c r="M9345" t="s">
        <v>21239</v>
      </c>
      <c r="N9345" t="s">
        <v>19531</v>
      </c>
      <c r="O9345" t="s">
        <v>41865</v>
      </c>
      <c r="P9345" t="s">
        <v>41866</v>
      </c>
      <c r="Q9345" t="s">
        <v>21239</v>
      </c>
    </row>
    <row r="9346" spans="12:17" x14ac:dyDescent="0.3">
      <c r="L9346">
        <v>9340</v>
      </c>
      <c r="M9346" t="s">
        <v>21242</v>
      </c>
      <c r="N9346" t="s">
        <v>19533</v>
      </c>
      <c r="O9346" t="s">
        <v>41867</v>
      </c>
      <c r="P9346" t="s">
        <v>41868</v>
      </c>
      <c r="Q9346" t="s">
        <v>21242</v>
      </c>
    </row>
    <row r="9347" spans="12:17" x14ac:dyDescent="0.3">
      <c r="L9347">
        <v>9341</v>
      </c>
      <c r="M9347" t="s">
        <v>21147</v>
      </c>
      <c r="N9347" t="s">
        <v>19466</v>
      </c>
      <c r="O9347" t="s">
        <v>41869</v>
      </c>
      <c r="P9347" t="s">
        <v>41870</v>
      </c>
      <c r="Q9347" t="s">
        <v>21147</v>
      </c>
    </row>
    <row r="9348" spans="12:17" x14ac:dyDescent="0.3">
      <c r="L9348">
        <v>9342</v>
      </c>
      <c r="M9348" t="s">
        <v>21245</v>
      </c>
      <c r="N9348" t="s">
        <v>19535</v>
      </c>
      <c r="O9348" t="s">
        <v>41871</v>
      </c>
      <c r="P9348" t="s">
        <v>41872</v>
      </c>
      <c r="Q9348" t="s">
        <v>21245</v>
      </c>
    </row>
    <row r="9349" spans="12:17" x14ac:dyDescent="0.3">
      <c r="L9349">
        <v>9343</v>
      </c>
      <c r="M9349" t="s">
        <v>21248</v>
      </c>
      <c r="N9349" t="s">
        <v>19537</v>
      </c>
      <c r="O9349" t="s">
        <v>41873</v>
      </c>
      <c r="P9349" t="s">
        <v>41874</v>
      </c>
      <c r="Q9349" t="s">
        <v>21248</v>
      </c>
    </row>
    <row r="9350" spans="12:17" x14ac:dyDescent="0.3">
      <c r="L9350">
        <v>9344</v>
      </c>
      <c r="M9350" t="s">
        <v>21251</v>
      </c>
      <c r="N9350" t="s">
        <v>19539</v>
      </c>
      <c r="O9350" t="s">
        <v>41875</v>
      </c>
      <c r="P9350" t="s">
        <v>41876</v>
      </c>
      <c r="Q9350" t="s">
        <v>21251</v>
      </c>
    </row>
    <row r="9351" spans="12:17" x14ac:dyDescent="0.3">
      <c r="L9351">
        <v>9345</v>
      </c>
      <c r="M9351" t="s">
        <v>21254</v>
      </c>
      <c r="N9351" t="s">
        <v>19541</v>
      </c>
      <c r="O9351" t="s">
        <v>41877</v>
      </c>
      <c r="P9351" t="s">
        <v>41878</v>
      </c>
      <c r="Q9351" t="s">
        <v>21254</v>
      </c>
    </row>
    <row r="9352" spans="12:17" x14ac:dyDescent="0.3">
      <c r="L9352">
        <v>9346</v>
      </c>
      <c r="M9352" t="s">
        <v>21257</v>
      </c>
      <c r="N9352" t="s">
        <v>19543</v>
      </c>
      <c r="O9352" t="s">
        <v>41879</v>
      </c>
      <c r="P9352" t="s">
        <v>41880</v>
      </c>
      <c r="Q9352" t="s">
        <v>21257</v>
      </c>
    </row>
    <row r="9353" spans="12:17" x14ac:dyDescent="0.3">
      <c r="L9353">
        <v>9347</v>
      </c>
      <c r="M9353" t="s">
        <v>21260</v>
      </c>
      <c r="N9353" t="s">
        <v>19545</v>
      </c>
      <c r="O9353" t="s">
        <v>41881</v>
      </c>
      <c r="P9353" t="s">
        <v>41882</v>
      </c>
      <c r="Q9353" t="s">
        <v>21260</v>
      </c>
    </row>
    <row r="9354" spans="12:17" x14ac:dyDescent="0.3">
      <c r="L9354">
        <v>9348</v>
      </c>
      <c r="M9354" t="s">
        <v>21263</v>
      </c>
      <c r="N9354" t="s">
        <v>19547</v>
      </c>
      <c r="O9354" t="s">
        <v>41883</v>
      </c>
      <c r="P9354" t="s">
        <v>41884</v>
      </c>
      <c r="Q9354" t="s">
        <v>21263</v>
      </c>
    </row>
    <row r="9355" spans="12:17" x14ac:dyDescent="0.3">
      <c r="L9355">
        <v>9349</v>
      </c>
      <c r="M9355" t="s">
        <v>21266</v>
      </c>
      <c r="N9355" t="s">
        <v>19549</v>
      </c>
      <c r="O9355" t="s">
        <v>41885</v>
      </c>
      <c r="P9355" t="s">
        <v>41886</v>
      </c>
      <c r="Q9355" t="s">
        <v>21266</v>
      </c>
    </row>
    <row r="9356" spans="12:17" x14ac:dyDescent="0.3">
      <c r="L9356">
        <v>9350</v>
      </c>
      <c r="M9356" t="s">
        <v>21269</v>
      </c>
      <c r="N9356" t="s">
        <v>19551</v>
      </c>
      <c r="O9356" t="s">
        <v>41887</v>
      </c>
      <c r="P9356" t="s">
        <v>41888</v>
      </c>
      <c r="Q9356" t="s">
        <v>21269</v>
      </c>
    </row>
    <row r="9357" spans="12:17" x14ac:dyDescent="0.3">
      <c r="L9357">
        <v>9351</v>
      </c>
      <c r="M9357" t="s">
        <v>21272</v>
      </c>
      <c r="N9357" t="s">
        <v>19553</v>
      </c>
      <c r="O9357" t="s">
        <v>41889</v>
      </c>
      <c r="P9357" t="s">
        <v>41890</v>
      </c>
      <c r="Q9357" t="s">
        <v>21272</v>
      </c>
    </row>
    <row r="9358" spans="12:17" x14ac:dyDescent="0.3">
      <c r="L9358">
        <v>9352</v>
      </c>
      <c r="M9358" t="s">
        <v>21275</v>
      </c>
      <c r="N9358" t="s">
        <v>19555</v>
      </c>
      <c r="O9358" t="s">
        <v>41891</v>
      </c>
      <c r="P9358" t="s">
        <v>41892</v>
      </c>
      <c r="Q9358" t="s">
        <v>21275</v>
      </c>
    </row>
    <row r="9359" spans="12:17" x14ac:dyDescent="0.3">
      <c r="L9359">
        <v>9353</v>
      </c>
      <c r="M9359" t="s">
        <v>21278</v>
      </c>
      <c r="N9359" t="s">
        <v>19557</v>
      </c>
      <c r="O9359" t="s">
        <v>41893</v>
      </c>
      <c r="P9359" t="s">
        <v>41894</v>
      </c>
      <c r="Q9359" t="s">
        <v>21278</v>
      </c>
    </row>
    <row r="9360" spans="12:17" x14ac:dyDescent="0.3">
      <c r="L9360">
        <v>9354</v>
      </c>
      <c r="M9360" t="s">
        <v>21281</v>
      </c>
      <c r="N9360" t="s">
        <v>19559</v>
      </c>
      <c r="O9360" t="s">
        <v>41895</v>
      </c>
      <c r="P9360" t="s">
        <v>41896</v>
      </c>
      <c r="Q9360" t="s">
        <v>21281</v>
      </c>
    </row>
    <row r="9361" spans="12:17" x14ac:dyDescent="0.3">
      <c r="L9361">
        <v>9355</v>
      </c>
      <c r="M9361" t="s">
        <v>21284</v>
      </c>
      <c r="N9361" t="s">
        <v>19561</v>
      </c>
      <c r="O9361" t="s">
        <v>41897</v>
      </c>
      <c r="P9361" t="s">
        <v>41898</v>
      </c>
      <c r="Q9361" t="s">
        <v>21284</v>
      </c>
    </row>
    <row r="9362" spans="12:17" x14ac:dyDescent="0.3">
      <c r="L9362">
        <v>9356</v>
      </c>
      <c r="M9362" t="s">
        <v>21287</v>
      </c>
      <c r="N9362" t="s">
        <v>19563</v>
      </c>
      <c r="O9362" t="s">
        <v>41899</v>
      </c>
      <c r="P9362" t="s">
        <v>41900</v>
      </c>
      <c r="Q9362" t="s">
        <v>21287</v>
      </c>
    </row>
    <row r="9363" spans="12:17" x14ac:dyDescent="0.3">
      <c r="L9363">
        <v>9357</v>
      </c>
      <c r="M9363" t="s">
        <v>21290</v>
      </c>
      <c r="N9363" t="s">
        <v>19565</v>
      </c>
      <c r="O9363" t="s">
        <v>41901</v>
      </c>
      <c r="P9363" t="s">
        <v>41902</v>
      </c>
      <c r="Q9363" t="s">
        <v>21290</v>
      </c>
    </row>
    <row r="9364" spans="12:17" x14ac:dyDescent="0.3">
      <c r="L9364">
        <v>9358</v>
      </c>
      <c r="M9364" t="s">
        <v>21293</v>
      </c>
      <c r="N9364" t="s">
        <v>19567</v>
      </c>
      <c r="O9364" t="s">
        <v>41903</v>
      </c>
      <c r="P9364" t="s">
        <v>41904</v>
      </c>
      <c r="Q9364" t="s">
        <v>21293</v>
      </c>
    </row>
    <row r="9365" spans="12:17" x14ac:dyDescent="0.3">
      <c r="L9365">
        <v>9359</v>
      </c>
      <c r="M9365" t="s">
        <v>21296</v>
      </c>
      <c r="N9365" t="s">
        <v>19569</v>
      </c>
      <c r="O9365" t="s">
        <v>41905</v>
      </c>
      <c r="P9365" t="s">
        <v>41906</v>
      </c>
      <c r="Q9365" t="s">
        <v>21296</v>
      </c>
    </row>
    <row r="9366" spans="12:17" x14ac:dyDescent="0.3">
      <c r="L9366">
        <v>9360</v>
      </c>
      <c r="M9366" t="s">
        <v>21299</v>
      </c>
      <c r="N9366" t="s">
        <v>19571</v>
      </c>
      <c r="O9366" t="s">
        <v>41907</v>
      </c>
      <c r="P9366" t="s">
        <v>41908</v>
      </c>
      <c r="Q9366" t="s">
        <v>21299</v>
      </c>
    </row>
    <row r="9367" spans="12:17" x14ac:dyDescent="0.3">
      <c r="L9367">
        <v>9361</v>
      </c>
      <c r="M9367" t="s">
        <v>21302</v>
      </c>
      <c r="N9367" t="s">
        <v>19573</v>
      </c>
      <c r="O9367" t="s">
        <v>41909</v>
      </c>
      <c r="P9367" t="s">
        <v>41910</v>
      </c>
      <c r="Q9367" t="s">
        <v>21302</v>
      </c>
    </row>
    <row r="9368" spans="12:17" x14ac:dyDescent="0.3">
      <c r="L9368">
        <v>9362</v>
      </c>
      <c r="M9368" t="s">
        <v>21305</v>
      </c>
      <c r="N9368" t="s">
        <v>19575</v>
      </c>
      <c r="O9368" t="s">
        <v>41911</v>
      </c>
      <c r="P9368" t="s">
        <v>41912</v>
      </c>
      <c r="Q9368" t="s">
        <v>21305</v>
      </c>
    </row>
    <row r="9369" spans="12:17" x14ac:dyDescent="0.3">
      <c r="L9369">
        <v>9363</v>
      </c>
      <c r="M9369" t="s">
        <v>21308</v>
      </c>
      <c r="N9369" t="s">
        <v>19577</v>
      </c>
      <c r="O9369" t="s">
        <v>41913</v>
      </c>
      <c r="P9369" t="s">
        <v>41914</v>
      </c>
      <c r="Q9369" t="s">
        <v>21308</v>
      </c>
    </row>
    <row r="9370" spans="12:17" x14ac:dyDescent="0.3">
      <c r="L9370">
        <v>9364</v>
      </c>
      <c r="M9370" t="s">
        <v>21311</v>
      </c>
      <c r="N9370" t="s">
        <v>19579</v>
      </c>
      <c r="O9370" t="s">
        <v>41915</v>
      </c>
      <c r="P9370" t="s">
        <v>41916</v>
      </c>
      <c r="Q9370" t="s">
        <v>21311</v>
      </c>
    </row>
    <row r="9371" spans="12:17" x14ac:dyDescent="0.3">
      <c r="L9371">
        <v>9365</v>
      </c>
      <c r="M9371" t="s">
        <v>21314</v>
      </c>
      <c r="N9371" t="s">
        <v>19581</v>
      </c>
      <c r="O9371" t="s">
        <v>41917</v>
      </c>
      <c r="P9371" t="s">
        <v>41918</v>
      </c>
      <c r="Q9371" t="s">
        <v>21314</v>
      </c>
    </row>
    <row r="9372" spans="12:17" x14ac:dyDescent="0.3">
      <c r="L9372">
        <v>9366</v>
      </c>
      <c r="M9372" t="s">
        <v>21317</v>
      </c>
      <c r="N9372" t="s">
        <v>19583</v>
      </c>
      <c r="O9372" t="s">
        <v>41919</v>
      </c>
      <c r="P9372" t="s">
        <v>41920</v>
      </c>
      <c r="Q9372" t="s">
        <v>21317</v>
      </c>
    </row>
    <row r="9373" spans="12:17" x14ac:dyDescent="0.3">
      <c r="L9373">
        <v>9367</v>
      </c>
      <c r="M9373" t="s">
        <v>27341</v>
      </c>
      <c r="N9373" t="s">
        <v>19584</v>
      </c>
      <c r="O9373" t="s">
        <v>41921</v>
      </c>
      <c r="P9373" t="s">
        <v>41922</v>
      </c>
      <c r="Q9373" t="s">
        <v>27341</v>
      </c>
    </row>
    <row r="9374" spans="12:17" x14ac:dyDescent="0.3">
      <c r="L9374">
        <v>9368</v>
      </c>
      <c r="M9374" t="s">
        <v>27342</v>
      </c>
      <c r="N9374" t="s">
        <v>19585</v>
      </c>
      <c r="O9374" t="s">
        <v>41923</v>
      </c>
      <c r="P9374" t="s">
        <v>41924</v>
      </c>
      <c r="Q9374" t="s">
        <v>27342</v>
      </c>
    </row>
    <row r="9375" spans="12:17" x14ac:dyDescent="0.3">
      <c r="L9375">
        <v>9369</v>
      </c>
      <c r="M9375" t="s">
        <v>27343</v>
      </c>
      <c r="N9375" t="s">
        <v>19586</v>
      </c>
      <c r="O9375" t="s">
        <v>41925</v>
      </c>
      <c r="P9375" t="s">
        <v>41926</v>
      </c>
      <c r="Q9375" t="s">
        <v>27343</v>
      </c>
    </row>
    <row r="9376" spans="12:17" x14ac:dyDescent="0.3">
      <c r="L9376">
        <v>9370</v>
      </c>
      <c r="M9376" t="s">
        <v>21326</v>
      </c>
      <c r="N9376" t="s">
        <v>19588</v>
      </c>
      <c r="O9376" t="s">
        <v>41927</v>
      </c>
      <c r="P9376" t="s">
        <v>41928</v>
      </c>
      <c r="Q9376" t="s">
        <v>21326</v>
      </c>
    </row>
    <row r="9377" spans="12:17" x14ac:dyDescent="0.3">
      <c r="L9377">
        <v>9371</v>
      </c>
      <c r="M9377" t="s">
        <v>21329</v>
      </c>
      <c r="N9377" t="s">
        <v>19590</v>
      </c>
      <c r="O9377" t="s">
        <v>41929</v>
      </c>
      <c r="P9377" t="s">
        <v>41930</v>
      </c>
      <c r="Q9377" t="s">
        <v>21329</v>
      </c>
    </row>
    <row r="9378" spans="12:17" x14ac:dyDescent="0.3">
      <c r="L9378">
        <v>9372</v>
      </c>
      <c r="M9378" t="s">
        <v>21332</v>
      </c>
      <c r="N9378" t="s">
        <v>19592</v>
      </c>
      <c r="O9378" t="s">
        <v>41931</v>
      </c>
      <c r="P9378" t="s">
        <v>41932</v>
      </c>
      <c r="Q9378" t="s">
        <v>21332</v>
      </c>
    </row>
    <row r="9379" spans="12:17" x14ac:dyDescent="0.3">
      <c r="L9379">
        <v>9373</v>
      </c>
      <c r="M9379" t="s">
        <v>21335</v>
      </c>
      <c r="N9379" t="s">
        <v>19594</v>
      </c>
      <c r="O9379" t="s">
        <v>41933</v>
      </c>
      <c r="P9379" t="s">
        <v>41934</v>
      </c>
      <c r="Q9379" t="s">
        <v>21335</v>
      </c>
    </row>
    <row r="9380" spans="12:17" x14ac:dyDescent="0.3">
      <c r="L9380">
        <v>9374</v>
      </c>
      <c r="M9380" t="s">
        <v>21338</v>
      </c>
      <c r="N9380" t="s">
        <v>19596</v>
      </c>
      <c r="O9380" t="s">
        <v>41935</v>
      </c>
      <c r="P9380" t="s">
        <v>41936</v>
      </c>
      <c r="Q9380" t="s">
        <v>21338</v>
      </c>
    </row>
    <row r="9381" spans="12:17" x14ac:dyDescent="0.3">
      <c r="L9381">
        <v>9375</v>
      </c>
      <c r="M9381" t="s">
        <v>21341</v>
      </c>
      <c r="N9381" t="s">
        <v>19598</v>
      </c>
      <c r="O9381" t="s">
        <v>41937</v>
      </c>
      <c r="P9381" t="s">
        <v>41938</v>
      </c>
      <c r="Q9381" t="s">
        <v>21341</v>
      </c>
    </row>
    <row r="9382" spans="12:17" x14ac:dyDescent="0.3">
      <c r="L9382">
        <v>9376</v>
      </c>
      <c r="M9382" t="s">
        <v>21344</v>
      </c>
      <c r="N9382" t="s">
        <v>19600</v>
      </c>
      <c r="O9382" t="s">
        <v>41939</v>
      </c>
      <c r="P9382" t="s">
        <v>41940</v>
      </c>
      <c r="Q9382" t="s">
        <v>21344</v>
      </c>
    </row>
    <row r="9383" spans="12:17" x14ac:dyDescent="0.3">
      <c r="L9383">
        <v>9377</v>
      </c>
      <c r="M9383" t="s">
        <v>21347</v>
      </c>
      <c r="N9383" t="s">
        <v>19596</v>
      </c>
      <c r="O9383" t="s">
        <v>41941</v>
      </c>
      <c r="P9383" t="s">
        <v>41942</v>
      </c>
      <c r="Q9383" t="s">
        <v>21347</v>
      </c>
    </row>
    <row r="9384" spans="12:17" x14ac:dyDescent="0.3">
      <c r="L9384">
        <v>9378</v>
      </c>
      <c r="M9384" t="s">
        <v>21349</v>
      </c>
      <c r="N9384" t="s">
        <v>19598</v>
      </c>
      <c r="O9384" t="s">
        <v>41943</v>
      </c>
      <c r="P9384" t="s">
        <v>41944</v>
      </c>
      <c r="Q9384" t="s">
        <v>21349</v>
      </c>
    </row>
    <row r="9385" spans="12:17" x14ac:dyDescent="0.3">
      <c r="L9385">
        <v>9379</v>
      </c>
      <c r="M9385" t="s">
        <v>21351</v>
      </c>
      <c r="N9385" t="s">
        <v>19604</v>
      </c>
      <c r="O9385" t="s">
        <v>41945</v>
      </c>
      <c r="P9385" t="s">
        <v>41946</v>
      </c>
      <c r="Q9385" t="s">
        <v>21351</v>
      </c>
    </row>
    <row r="9386" spans="12:17" x14ac:dyDescent="0.3">
      <c r="L9386">
        <v>9380</v>
      </c>
      <c r="M9386" t="s">
        <v>21354</v>
      </c>
      <c r="N9386" t="s">
        <v>19606</v>
      </c>
      <c r="O9386" t="s">
        <v>41947</v>
      </c>
      <c r="P9386" t="s">
        <v>41948</v>
      </c>
      <c r="Q9386" t="s">
        <v>21354</v>
      </c>
    </row>
    <row r="9387" spans="12:17" x14ac:dyDescent="0.3">
      <c r="L9387">
        <v>9381</v>
      </c>
      <c r="M9387" t="s">
        <v>21356</v>
      </c>
      <c r="N9387" t="s">
        <v>19608</v>
      </c>
      <c r="O9387" t="s">
        <v>21358</v>
      </c>
      <c r="P9387" t="s">
        <v>41949</v>
      </c>
      <c r="Q9387" t="s">
        <v>21356</v>
      </c>
    </row>
    <row r="9388" spans="12:17" x14ac:dyDescent="0.3">
      <c r="L9388">
        <v>9382</v>
      </c>
      <c r="M9388" t="s">
        <v>21359</v>
      </c>
      <c r="N9388" t="s">
        <v>19611</v>
      </c>
      <c r="O9388" t="s">
        <v>21361</v>
      </c>
      <c r="P9388" t="s">
        <v>41950</v>
      </c>
      <c r="Q9388" t="s">
        <v>21359</v>
      </c>
    </row>
    <row r="9389" spans="12:17" x14ac:dyDescent="0.3">
      <c r="L9389">
        <v>9383</v>
      </c>
      <c r="M9389" t="s">
        <v>21362</v>
      </c>
      <c r="N9389" t="s">
        <v>19614</v>
      </c>
      <c r="O9389" t="s">
        <v>21364</v>
      </c>
      <c r="P9389" t="s">
        <v>41951</v>
      </c>
      <c r="Q9389" t="s">
        <v>21362</v>
      </c>
    </row>
    <row r="9390" spans="12:17" x14ac:dyDescent="0.3">
      <c r="L9390">
        <v>9384</v>
      </c>
      <c r="M9390" t="s">
        <v>21365</v>
      </c>
      <c r="N9390" t="s">
        <v>19617</v>
      </c>
      <c r="O9390" t="s">
        <v>21367</v>
      </c>
      <c r="P9390" t="s">
        <v>41952</v>
      </c>
      <c r="Q9390" t="s">
        <v>21365</v>
      </c>
    </row>
    <row r="9391" spans="12:17" x14ac:dyDescent="0.3">
      <c r="L9391">
        <v>9385</v>
      </c>
      <c r="M9391" t="s">
        <v>21368</v>
      </c>
      <c r="N9391" t="s">
        <v>19620</v>
      </c>
      <c r="O9391" t="s">
        <v>21370</v>
      </c>
      <c r="P9391" t="s">
        <v>41953</v>
      </c>
      <c r="Q9391" t="s">
        <v>21368</v>
      </c>
    </row>
    <row r="9392" spans="12:17" x14ac:dyDescent="0.3">
      <c r="L9392">
        <v>9386</v>
      </c>
      <c r="M9392" t="s">
        <v>21371</v>
      </c>
      <c r="N9392" t="s">
        <v>41954</v>
      </c>
      <c r="O9392" t="s">
        <v>41955</v>
      </c>
      <c r="P9392" t="s">
        <v>26469</v>
      </c>
      <c r="Q9392" t="s">
        <v>21371</v>
      </c>
    </row>
    <row r="9393" spans="12:17" x14ac:dyDescent="0.3">
      <c r="L9393">
        <v>9387</v>
      </c>
      <c r="M9393" t="s">
        <v>4800</v>
      </c>
      <c r="N9393" t="s">
        <v>28390</v>
      </c>
      <c r="O9393" t="s">
        <v>4801</v>
      </c>
      <c r="P9393" t="s">
        <v>41956</v>
      </c>
      <c r="Q9393" t="s">
        <v>4800</v>
      </c>
    </row>
    <row r="9394" spans="12:17" x14ac:dyDescent="0.3">
      <c r="L9394">
        <v>9388</v>
      </c>
      <c r="M9394" t="s">
        <v>4802</v>
      </c>
      <c r="N9394" t="s">
        <v>28392</v>
      </c>
      <c r="O9394" t="s">
        <v>4803</v>
      </c>
      <c r="P9394" t="s">
        <v>41957</v>
      </c>
      <c r="Q9394" t="s">
        <v>4802</v>
      </c>
    </row>
    <row r="9395" spans="12:17" x14ac:dyDescent="0.3">
      <c r="L9395">
        <v>9389</v>
      </c>
      <c r="M9395" t="s">
        <v>21376</v>
      </c>
      <c r="N9395" t="s">
        <v>19628</v>
      </c>
      <c r="O9395" t="s">
        <v>26471</v>
      </c>
      <c r="P9395" t="s">
        <v>41958</v>
      </c>
      <c r="Q9395" t="s">
        <v>21376</v>
      </c>
    </row>
    <row r="9396" spans="12:17" x14ac:dyDescent="0.3">
      <c r="L9396">
        <v>9390</v>
      </c>
      <c r="M9396" t="s">
        <v>21378</v>
      </c>
      <c r="N9396" t="s">
        <v>19630</v>
      </c>
      <c r="O9396" t="s">
        <v>26472</v>
      </c>
      <c r="P9396" t="s">
        <v>41959</v>
      </c>
      <c r="Q9396" t="s">
        <v>21378</v>
      </c>
    </row>
    <row r="9397" spans="12:17" x14ac:dyDescent="0.3">
      <c r="L9397">
        <v>9391</v>
      </c>
      <c r="M9397" t="s">
        <v>21380</v>
      </c>
      <c r="N9397" t="s">
        <v>19632</v>
      </c>
      <c r="O9397" t="s">
        <v>26473</v>
      </c>
      <c r="P9397" t="s">
        <v>41960</v>
      </c>
      <c r="Q9397" t="s">
        <v>21380</v>
      </c>
    </row>
    <row r="9398" spans="12:17" x14ac:dyDescent="0.3">
      <c r="L9398">
        <v>9392</v>
      </c>
      <c r="M9398" t="s">
        <v>21382</v>
      </c>
      <c r="N9398" t="s">
        <v>26424</v>
      </c>
      <c r="O9398" t="s">
        <v>21383</v>
      </c>
      <c r="P9398" t="s">
        <v>41961</v>
      </c>
      <c r="Q9398" t="s">
        <v>21382</v>
      </c>
    </row>
    <row r="9399" spans="12:17" x14ac:dyDescent="0.3">
      <c r="L9399">
        <v>9393</v>
      </c>
      <c r="M9399" t="s">
        <v>21384</v>
      </c>
      <c r="N9399" t="s">
        <v>26425</v>
      </c>
      <c r="O9399" t="s">
        <v>21385</v>
      </c>
      <c r="P9399" t="s">
        <v>41962</v>
      </c>
      <c r="Q9399" t="s">
        <v>21384</v>
      </c>
    </row>
    <row r="9400" spans="12:17" x14ac:dyDescent="0.3">
      <c r="L9400">
        <v>9394</v>
      </c>
      <c r="M9400" t="s">
        <v>21386</v>
      </c>
      <c r="N9400" t="s">
        <v>26426</v>
      </c>
      <c r="O9400" t="s">
        <v>21387</v>
      </c>
      <c r="P9400" t="s">
        <v>41963</v>
      </c>
      <c r="Q9400" t="s">
        <v>21386</v>
      </c>
    </row>
    <row r="9401" spans="12:17" x14ac:dyDescent="0.3">
      <c r="L9401">
        <v>9395</v>
      </c>
      <c r="M9401" t="s">
        <v>21388</v>
      </c>
      <c r="N9401" t="s">
        <v>19640</v>
      </c>
      <c r="O9401" t="s">
        <v>21390</v>
      </c>
      <c r="P9401" t="s">
        <v>41964</v>
      </c>
      <c r="Q9401" t="s">
        <v>21388</v>
      </c>
    </row>
    <row r="9402" spans="12:17" x14ac:dyDescent="0.3">
      <c r="L9402">
        <v>9396</v>
      </c>
      <c r="M9402" t="s">
        <v>21391</v>
      </c>
      <c r="N9402" t="s">
        <v>41965</v>
      </c>
      <c r="O9402" t="s">
        <v>21392</v>
      </c>
      <c r="P9402" t="s">
        <v>41966</v>
      </c>
      <c r="Q9402" t="s">
        <v>21391</v>
      </c>
    </row>
    <row r="9403" spans="12:17" x14ac:dyDescent="0.3">
      <c r="L9403">
        <v>9397</v>
      </c>
      <c r="M9403" t="s">
        <v>41967</v>
      </c>
      <c r="N9403" t="s">
        <v>41968</v>
      </c>
      <c r="O9403" t="s">
        <v>41969</v>
      </c>
      <c r="P9403" t="s">
        <v>41970</v>
      </c>
      <c r="Q9403" t="s">
        <v>41967</v>
      </c>
    </row>
    <row r="9404" spans="12:17" x14ac:dyDescent="0.3">
      <c r="L9404">
        <v>9398</v>
      </c>
      <c r="M9404" t="s">
        <v>21393</v>
      </c>
      <c r="N9404" t="s">
        <v>19645</v>
      </c>
      <c r="O9404" t="s">
        <v>21395</v>
      </c>
      <c r="P9404" t="s">
        <v>41971</v>
      </c>
      <c r="Q9404" t="s">
        <v>21393</v>
      </c>
    </row>
    <row r="9405" spans="12:17" x14ac:dyDescent="0.3">
      <c r="L9405">
        <v>9399</v>
      </c>
      <c r="M9405" t="s">
        <v>21396</v>
      </c>
      <c r="N9405" t="s">
        <v>19648</v>
      </c>
      <c r="O9405" t="s">
        <v>41972</v>
      </c>
      <c r="P9405" t="s">
        <v>41973</v>
      </c>
      <c r="Q9405" t="s">
        <v>21396</v>
      </c>
    </row>
    <row r="9406" spans="12:17" x14ac:dyDescent="0.3">
      <c r="L9406">
        <v>9400</v>
      </c>
      <c r="M9406" t="s">
        <v>21398</v>
      </c>
      <c r="N9406" t="s">
        <v>19650</v>
      </c>
      <c r="O9406" t="s">
        <v>41974</v>
      </c>
      <c r="P9406" t="s">
        <v>41975</v>
      </c>
      <c r="Q9406" t="s">
        <v>21398</v>
      </c>
    </row>
    <row r="9407" spans="12:17" x14ac:dyDescent="0.3">
      <c r="L9407">
        <v>9401</v>
      </c>
      <c r="M9407" t="s">
        <v>21400</v>
      </c>
      <c r="N9407" t="s">
        <v>19652</v>
      </c>
      <c r="O9407" t="s">
        <v>21402</v>
      </c>
      <c r="P9407" t="s">
        <v>41976</v>
      </c>
      <c r="Q9407" t="s">
        <v>21400</v>
      </c>
    </row>
    <row r="9408" spans="12:17" x14ac:dyDescent="0.3">
      <c r="L9408">
        <v>9402</v>
      </c>
      <c r="M9408" t="s">
        <v>21403</v>
      </c>
      <c r="N9408" t="s">
        <v>19655</v>
      </c>
      <c r="O9408" t="s">
        <v>21405</v>
      </c>
      <c r="P9408" t="s">
        <v>41977</v>
      </c>
      <c r="Q9408" t="s">
        <v>21403</v>
      </c>
    </row>
    <row r="9409" spans="12:17" x14ac:dyDescent="0.3">
      <c r="L9409">
        <v>9403</v>
      </c>
      <c r="M9409" t="s">
        <v>21406</v>
      </c>
      <c r="N9409" t="s">
        <v>19658</v>
      </c>
      <c r="O9409" t="s">
        <v>21408</v>
      </c>
      <c r="P9409" t="s">
        <v>41978</v>
      </c>
      <c r="Q9409" t="s">
        <v>21406</v>
      </c>
    </row>
    <row r="9410" spans="12:17" x14ac:dyDescent="0.3">
      <c r="L9410">
        <v>9404</v>
      </c>
      <c r="M9410" t="s">
        <v>4782</v>
      </c>
      <c r="N9410" t="s">
        <v>28415</v>
      </c>
      <c r="O9410" t="s">
        <v>4783</v>
      </c>
      <c r="P9410" t="s">
        <v>41979</v>
      </c>
      <c r="Q9410" t="s">
        <v>4782</v>
      </c>
    </row>
    <row r="9411" spans="12:17" x14ac:dyDescent="0.3">
      <c r="L9411">
        <v>9405</v>
      </c>
      <c r="M9411" t="s">
        <v>4784</v>
      </c>
      <c r="N9411" t="s">
        <v>28417</v>
      </c>
      <c r="O9411" t="s">
        <v>4785</v>
      </c>
      <c r="P9411" t="s">
        <v>41980</v>
      </c>
      <c r="Q9411" t="s">
        <v>4784</v>
      </c>
    </row>
    <row r="9412" spans="12:17" x14ac:dyDescent="0.3">
      <c r="L9412">
        <v>9406</v>
      </c>
      <c r="M9412" t="s">
        <v>4786</v>
      </c>
      <c r="N9412" t="s">
        <v>28419</v>
      </c>
      <c r="O9412" t="s">
        <v>4787</v>
      </c>
      <c r="P9412" t="s">
        <v>41981</v>
      </c>
      <c r="Q9412" t="s">
        <v>4786</v>
      </c>
    </row>
    <row r="9413" spans="12:17" x14ac:dyDescent="0.3">
      <c r="L9413">
        <v>9407</v>
      </c>
      <c r="M9413" t="s">
        <v>4788</v>
      </c>
      <c r="N9413" t="s">
        <v>28421</v>
      </c>
      <c r="O9413" t="s">
        <v>4789</v>
      </c>
      <c r="P9413" t="s">
        <v>41982</v>
      </c>
      <c r="Q9413" t="s">
        <v>4788</v>
      </c>
    </row>
    <row r="9414" spans="12:17" x14ac:dyDescent="0.3">
      <c r="L9414">
        <v>9408</v>
      </c>
      <c r="M9414" t="s">
        <v>4790</v>
      </c>
      <c r="N9414" t="s">
        <v>28423</v>
      </c>
      <c r="O9414" t="s">
        <v>4791</v>
      </c>
      <c r="P9414" t="s">
        <v>41983</v>
      </c>
      <c r="Q9414" t="s">
        <v>4790</v>
      </c>
    </row>
    <row r="9415" spans="12:17" x14ac:dyDescent="0.3">
      <c r="L9415">
        <v>9409</v>
      </c>
      <c r="M9415" t="s">
        <v>4792</v>
      </c>
      <c r="N9415" t="s">
        <v>28425</v>
      </c>
      <c r="O9415" t="s">
        <v>4793</v>
      </c>
      <c r="P9415" t="s">
        <v>41984</v>
      </c>
      <c r="Q9415" t="s">
        <v>4792</v>
      </c>
    </row>
    <row r="9416" spans="12:17" x14ac:dyDescent="0.3">
      <c r="L9416">
        <v>9410</v>
      </c>
      <c r="M9416" t="s">
        <v>4794</v>
      </c>
      <c r="N9416" t="s">
        <v>28427</v>
      </c>
      <c r="O9416" t="s">
        <v>4795</v>
      </c>
      <c r="P9416" t="s">
        <v>41985</v>
      </c>
      <c r="Q9416" t="s">
        <v>4794</v>
      </c>
    </row>
    <row r="9417" spans="12:17" x14ac:dyDescent="0.3">
      <c r="L9417">
        <v>9411</v>
      </c>
      <c r="M9417" t="s">
        <v>4796</v>
      </c>
      <c r="N9417" t="s">
        <v>28429</v>
      </c>
      <c r="O9417" t="s">
        <v>4797</v>
      </c>
      <c r="P9417" t="s">
        <v>41986</v>
      </c>
      <c r="Q9417" t="s">
        <v>4796</v>
      </c>
    </row>
    <row r="9418" spans="12:17" x14ac:dyDescent="0.3">
      <c r="L9418">
        <v>9412</v>
      </c>
      <c r="M9418" t="s">
        <v>4798</v>
      </c>
      <c r="N9418" t="s">
        <v>28431</v>
      </c>
      <c r="O9418" t="s">
        <v>4799</v>
      </c>
      <c r="P9418" t="s">
        <v>41987</v>
      </c>
      <c r="Q9418" t="s">
        <v>4798</v>
      </c>
    </row>
    <row r="9419" spans="12:17" x14ac:dyDescent="0.3">
      <c r="L9419">
        <v>9413</v>
      </c>
      <c r="M9419" t="s">
        <v>4800</v>
      </c>
      <c r="N9419" t="s">
        <v>28390</v>
      </c>
      <c r="O9419" t="s">
        <v>4801</v>
      </c>
      <c r="P9419" t="s">
        <v>41988</v>
      </c>
      <c r="Q9419" t="s">
        <v>4800</v>
      </c>
    </row>
    <row r="9420" spans="12:17" x14ac:dyDescent="0.3">
      <c r="L9420">
        <v>9414</v>
      </c>
      <c r="M9420" t="s">
        <v>4802</v>
      </c>
      <c r="N9420" t="s">
        <v>28392</v>
      </c>
      <c r="O9420" t="s">
        <v>4803</v>
      </c>
      <c r="P9420" t="s">
        <v>41989</v>
      </c>
      <c r="Q9420" t="s">
        <v>4802</v>
      </c>
    </row>
    <row r="9421" spans="12:17" x14ac:dyDescent="0.3">
      <c r="L9421">
        <v>9415</v>
      </c>
      <c r="M9421" t="s">
        <v>21409</v>
      </c>
      <c r="N9421" t="s">
        <v>19661</v>
      </c>
      <c r="O9421" t="s">
        <v>21411</v>
      </c>
      <c r="P9421" t="s">
        <v>41990</v>
      </c>
      <c r="Q9421" t="s">
        <v>21409</v>
      </c>
    </row>
    <row r="9422" spans="12:17" x14ac:dyDescent="0.3">
      <c r="L9422">
        <v>9416</v>
      </c>
      <c r="M9422" t="s">
        <v>21412</v>
      </c>
      <c r="N9422" t="s">
        <v>19664</v>
      </c>
      <c r="O9422" t="s">
        <v>21414</v>
      </c>
      <c r="P9422" t="s">
        <v>41991</v>
      </c>
      <c r="Q9422" t="s">
        <v>21412</v>
      </c>
    </row>
    <row r="9423" spans="12:17" x14ac:dyDescent="0.3">
      <c r="L9423">
        <v>9417</v>
      </c>
      <c r="M9423" t="s">
        <v>21415</v>
      </c>
      <c r="N9423" t="s">
        <v>19667</v>
      </c>
      <c r="O9423" t="s">
        <v>21417</v>
      </c>
      <c r="P9423" t="s">
        <v>41992</v>
      </c>
      <c r="Q9423" t="s">
        <v>21415</v>
      </c>
    </row>
    <row r="9424" spans="12:17" x14ac:dyDescent="0.3">
      <c r="L9424">
        <v>9418</v>
      </c>
      <c r="M9424" t="s">
        <v>41993</v>
      </c>
      <c r="N9424" t="s">
        <v>19669</v>
      </c>
      <c r="O9424" t="s">
        <v>21419</v>
      </c>
      <c r="P9424" t="s">
        <v>41994</v>
      </c>
      <c r="Q9424" t="s">
        <v>41993</v>
      </c>
    </row>
    <row r="9425" spans="12:17" x14ac:dyDescent="0.3">
      <c r="L9425">
        <v>9419</v>
      </c>
      <c r="M9425" t="s">
        <v>21420</v>
      </c>
      <c r="N9425" t="s">
        <v>19672</v>
      </c>
      <c r="O9425" t="s">
        <v>21422</v>
      </c>
      <c r="P9425" t="s">
        <v>41995</v>
      </c>
      <c r="Q9425" t="s">
        <v>21420</v>
      </c>
    </row>
    <row r="9426" spans="12:17" x14ac:dyDescent="0.3">
      <c r="L9426">
        <v>9420</v>
      </c>
      <c r="M9426" t="s">
        <v>21423</v>
      </c>
      <c r="N9426" t="s">
        <v>19675</v>
      </c>
      <c r="O9426" t="s">
        <v>21425</v>
      </c>
      <c r="P9426" t="s">
        <v>41996</v>
      </c>
      <c r="Q9426" t="s">
        <v>21423</v>
      </c>
    </row>
    <row r="9427" spans="12:17" x14ac:dyDescent="0.3">
      <c r="L9427">
        <v>9421</v>
      </c>
      <c r="M9427" t="s">
        <v>21426</v>
      </c>
      <c r="N9427" t="s">
        <v>19678</v>
      </c>
      <c r="O9427" t="s">
        <v>21428</v>
      </c>
      <c r="P9427" t="s">
        <v>41997</v>
      </c>
      <c r="Q9427" t="s">
        <v>21426</v>
      </c>
    </row>
    <row r="9428" spans="12:17" x14ac:dyDescent="0.3">
      <c r="L9428">
        <v>9422</v>
      </c>
      <c r="M9428" t="s">
        <v>21429</v>
      </c>
      <c r="N9428" t="s">
        <v>19681</v>
      </c>
      <c r="O9428" t="s">
        <v>21431</v>
      </c>
      <c r="P9428" t="s">
        <v>41998</v>
      </c>
      <c r="Q9428" t="s">
        <v>21429</v>
      </c>
    </row>
    <row r="9429" spans="12:17" x14ac:dyDescent="0.3">
      <c r="L9429">
        <v>9423</v>
      </c>
      <c r="M9429" t="s">
        <v>21432</v>
      </c>
      <c r="N9429" t="s">
        <v>19684</v>
      </c>
      <c r="O9429" t="s">
        <v>21434</v>
      </c>
      <c r="P9429" t="s">
        <v>41999</v>
      </c>
      <c r="Q9429" t="s">
        <v>21432</v>
      </c>
    </row>
    <row r="9430" spans="12:17" x14ac:dyDescent="0.3">
      <c r="L9430">
        <v>9424</v>
      </c>
      <c r="M9430" t="s">
        <v>21372</v>
      </c>
      <c r="N9430" t="s">
        <v>19624</v>
      </c>
      <c r="O9430" t="s">
        <v>26477</v>
      </c>
      <c r="P9430" t="s">
        <v>42000</v>
      </c>
      <c r="Q9430" t="s">
        <v>21372</v>
      </c>
    </row>
    <row r="9431" spans="12:17" x14ac:dyDescent="0.3">
      <c r="L9431">
        <v>9425</v>
      </c>
      <c r="M9431" t="s">
        <v>21435</v>
      </c>
      <c r="N9431" t="s">
        <v>19687</v>
      </c>
      <c r="O9431" t="s">
        <v>21437</v>
      </c>
      <c r="P9431" t="s">
        <v>42001</v>
      </c>
      <c r="Q9431" t="s">
        <v>21435</v>
      </c>
    </row>
    <row r="9432" spans="12:17" x14ac:dyDescent="0.3">
      <c r="L9432">
        <v>9426</v>
      </c>
      <c r="M9432" t="s">
        <v>21438</v>
      </c>
      <c r="N9432" t="s">
        <v>19690</v>
      </c>
      <c r="O9432" t="s">
        <v>21440</v>
      </c>
      <c r="P9432" t="s">
        <v>42002</v>
      </c>
      <c r="Q9432" t="s">
        <v>21438</v>
      </c>
    </row>
    <row r="9433" spans="12:17" x14ac:dyDescent="0.3">
      <c r="L9433">
        <v>9427</v>
      </c>
      <c r="M9433" t="s">
        <v>21441</v>
      </c>
      <c r="N9433" t="s">
        <v>19693</v>
      </c>
      <c r="O9433" t="s">
        <v>21443</v>
      </c>
      <c r="P9433" t="s">
        <v>42003</v>
      </c>
      <c r="Q9433" t="s">
        <v>21441</v>
      </c>
    </row>
    <row r="9434" spans="12:17" x14ac:dyDescent="0.3">
      <c r="L9434">
        <v>9428</v>
      </c>
      <c r="M9434" t="s">
        <v>21444</v>
      </c>
      <c r="N9434" t="s">
        <v>19696</v>
      </c>
      <c r="O9434" t="s">
        <v>21446</v>
      </c>
      <c r="P9434" t="s">
        <v>42004</v>
      </c>
      <c r="Q9434" t="s">
        <v>21444</v>
      </c>
    </row>
    <row r="9435" spans="12:17" x14ac:dyDescent="0.3">
      <c r="L9435">
        <v>9429</v>
      </c>
      <c r="M9435" t="s">
        <v>21447</v>
      </c>
      <c r="N9435" t="s">
        <v>19699</v>
      </c>
      <c r="O9435" t="s">
        <v>21449</v>
      </c>
      <c r="P9435" t="s">
        <v>42005</v>
      </c>
      <c r="Q9435" t="s">
        <v>21447</v>
      </c>
    </row>
    <row r="9436" spans="12:17" x14ac:dyDescent="0.3">
      <c r="L9436">
        <v>9430</v>
      </c>
      <c r="M9436" t="s">
        <v>21450</v>
      </c>
      <c r="N9436" t="s">
        <v>19702</v>
      </c>
      <c r="O9436" t="s">
        <v>21452</v>
      </c>
      <c r="P9436" t="s">
        <v>42006</v>
      </c>
      <c r="Q9436" t="s">
        <v>21450</v>
      </c>
    </row>
    <row r="9437" spans="12:17" x14ac:dyDescent="0.3">
      <c r="L9437">
        <v>9431</v>
      </c>
      <c r="M9437" t="s">
        <v>21453</v>
      </c>
      <c r="N9437" t="s">
        <v>19705</v>
      </c>
      <c r="O9437" t="s">
        <v>21455</v>
      </c>
      <c r="P9437" t="s">
        <v>42007</v>
      </c>
      <c r="Q9437" t="s">
        <v>21453</v>
      </c>
    </row>
    <row r="9438" spans="12:17" x14ac:dyDescent="0.3">
      <c r="L9438">
        <v>9432</v>
      </c>
      <c r="M9438" t="s">
        <v>21456</v>
      </c>
      <c r="N9438" t="s">
        <v>19708</v>
      </c>
      <c r="O9438" t="s">
        <v>21458</v>
      </c>
      <c r="P9438" t="s">
        <v>42008</v>
      </c>
      <c r="Q9438" t="s">
        <v>21456</v>
      </c>
    </row>
    <row r="9439" spans="12:17" x14ac:dyDescent="0.3">
      <c r="L9439">
        <v>9433</v>
      </c>
      <c r="M9439" t="s">
        <v>21459</v>
      </c>
      <c r="N9439" t="s">
        <v>19711</v>
      </c>
      <c r="O9439" t="s">
        <v>21461</v>
      </c>
      <c r="P9439" t="s">
        <v>42009</v>
      </c>
      <c r="Q9439" t="s">
        <v>21459</v>
      </c>
    </row>
    <row r="9440" spans="12:17" x14ac:dyDescent="0.3">
      <c r="L9440">
        <v>9434</v>
      </c>
      <c r="M9440" t="s">
        <v>21462</v>
      </c>
      <c r="N9440" t="s">
        <v>19714</v>
      </c>
      <c r="O9440" t="s">
        <v>21464</v>
      </c>
      <c r="P9440" t="s">
        <v>42010</v>
      </c>
      <c r="Q9440" t="s">
        <v>21462</v>
      </c>
    </row>
    <row r="9441" spans="12:17" x14ac:dyDescent="0.3">
      <c r="L9441">
        <v>9435</v>
      </c>
      <c r="M9441" t="s">
        <v>21465</v>
      </c>
      <c r="N9441" t="s">
        <v>19717</v>
      </c>
      <c r="O9441" t="s">
        <v>21467</v>
      </c>
      <c r="P9441" t="s">
        <v>42011</v>
      </c>
      <c r="Q9441" t="s">
        <v>21465</v>
      </c>
    </row>
    <row r="9442" spans="12:17" x14ac:dyDescent="0.3">
      <c r="L9442">
        <v>9436</v>
      </c>
      <c r="M9442" t="s">
        <v>21468</v>
      </c>
      <c r="N9442" t="s">
        <v>19720</v>
      </c>
      <c r="O9442" t="s">
        <v>21470</v>
      </c>
      <c r="P9442" t="s">
        <v>42012</v>
      </c>
      <c r="Q9442" t="s">
        <v>21468</v>
      </c>
    </row>
    <row r="9443" spans="12:17" x14ac:dyDescent="0.3">
      <c r="L9443">
        <v>9437</v>
      </c>
      <c r="M9443" t="s">
        <v>21471</v>
      </c>
      <c r="N9443" t="s">
        <v>19723</v>
      </c>
      <c r="O9443" t="s">
        <v>21473</v>
      </c>
      <c r="P9443" t="s">
        <v>42013</v>
      </c>
      <c r="Q9443" t="s">
        <v>21471</v>
      </c>
    </row>
    <row r="9444" spans="12:17" x14ac:dyDescent="0.3">
      <c r="L9444">
        <v>9438</v>
      </c>
      <c r="M9444" t="s">
        <v>21474</v>
      </c>
      <c r="N9444" t="s">
        <v>19726</v>
      </c>
      <c r="O9444" t="s">
        <v>21476</v>
      </c>
      <c r="P9444" t="s">
        <v>42014</v>
      </c>
      <c r="Q9444" t="s">
        <v>21474</v>
      </c>
    </row>
    <row r="9445" spans="12:17" x14ac:dyDescent="0.3">
      <c r="L9445">
        <v>9439</v>
      </c>
      <c r="M9445" t="s">
        <v>21477</v>
      </c>
      <c r="N9445" t="s">
        <v>19729</v>
      </c>
      <c r="O9445" t="s">
        <v>21479</v>
      </c>
      <c r="P9445" t="s">
        <v>42015</v>
      </c>
      <c r="Q9445" t="s">
        <v>21477</v>
      </c>
    </row>
    <row r="9446" spans="12:17" x14ac:dyDescent="0.3">
      <c r="L9446">
        <v>9440</v>
      </c>
      <c r="M9446" t="s">
        <v>21480</v>
      </c>
      <c r="N9446" t="s">
        <v>19732</v>
      </c>
      <c r="O9446" t="s">
        <v>21482</v>
      </c>
      <c r="P9446" t="s">
        <v>42016</v>
      </c>
      <c r="Q9446" t="s">
        <v>21480</v>
      </c>
    </row>
    <row r="9447" spans="12:17" x14ac:dyDescent="0.3">
      <c r="L9447">
        <v>9441</v>
      </c>
      <c r="M9447" t="s">
        <v>21483</v>
      </c>
      <c r="N9447" t="s">
        <v>19735</v>
      </c>
      <c r="O9447" t="s">
        <v>21485</v>
      </c>
      <c r="P9447" t="s">
        <v>42017</v>
      </c>
      <c r="Q9447" t="s">
        <v>21483</v>
      </c>
    </row>
    <row r="9448" spans="12:17" x14ac:dyDescent="0.3">
      <c r="L9448">
        <v>9442</v>
      </c>
      <c r="M9448" t="s">
        <v>21486</v>
      </c>
      <c r="N9448" t="s">
        <v>19738</v>
      </c>
      <c r="O9448" t="s">
        <v>21488</v>
      </c>
      <c r="P9448" t="s">
        <v>42018</v>
      </c>
      <c r="Q9448" t="s">
        <v>21486</v>
      </c>
    </row>
    <row r="9449" spans="12:17" x14ac:dyDescent="0.3">
      <c r="L9449">
        <v>9443</v>
      </c>
      <c r="M9449" t="s">
        <v>21489</v>
      </c>
      <c r="N9449" t="s">
        <v>19741</v>
      </c>
      <c r="O9449" t="s">
        <v>21491</v>
      </c>
      <c r="P9449" t="s">
        <v>42019</v>
      </c>
      <c r="Q9449" t="s">
        <v>21489</v>
      </c>
    </row>
    <row r="9450" spans="12:17" x14ac:dyDescent="0.3">
      <c r="L9450">
        <v>9444</v>
      </c>
      <c r="M9450" t="s">
        <v>21492</v>
      </c>
      <c r="N9450" t="s">
        <v>19744</v>
      </c>
      <c r="O9450" t="s">
        <v>21494</v>
      </c>
      <c r="P9450" t="s">
        <v>42020</v>
      </c>
      <c r="Q9450" t="s">
        <v>21492</v>
      </c>
    </row>
    <row r="9451" spans="12:17" x14ac:dyDescent="0.3">
      <c r="L9451">
        <v>9445</v>
      </c>
      <c r="M9451" t="s">
        <v>21495</v>
      </c>
      <c r="N9451" t="s">
        <v>19747</v>
      </c>
      <c r="O9451" t="s">
        <v>21497</v>
      </c>
      <c r="P9451" t="s">
        <v>42021</v>
      </c>
      <c r="Q9451" t="s">
        <v>21495</v>
      </c>
    </row>
    <row r="9452" spans="12:17" x14ac:dyDescent="0.3">
      <c r="L9452">
        <v>9446</v>
      </c>
      <c r="M9452" t="s">
        <v>21498</v>
      </c>
      <c r="N9452" t="s">
        <v>19750</v>
      </c>
      <c r="O9452" t="s">
        <v>21500</v>
      </c>
      <c r="P9452" t="s">
        <v>42022</v>
      </c>
      <c r="Q9452" t="s">
        <v>21498</v>
      </c>
    </row>
    <row r="9453" spans="12:17" x14ac:dyDescent="0.3">
      <c r="L9453">
        <v>9447</v>
      </c>
      <c r="M9453" t="s">
        <v>21501</v>
      </c>
      <c r="N9453" t="s">
        <v>19753</v>
      </c>
      <c r="O9453" t="s">
        <v>21503</v>
      </c>
      <c r="P9453" t="s">
        <v>42023</v>
      </c>
      <c r="Q9453" t="s">
        <v>21501</v>
      </c>
    </row>
    <row r="9454" spans="12:17" x14ac:dyDescent="0.3">
      <c r="L9454">
        <v>9448</v>
      </c>
      <c r="M9454" t="s">
        <v>21504</v>
      </c>
      <c r="N9454" t="s">
        <v>19756</v>
      </c>
      <c r="O9454" t="s">
        <v>21506</v>
      </c>
      <c r="P9454" t="s">
        <v>42024</v>
      </c>
      <c r="Q9454" t="s">
        <v>21504</v>
      </c>
    </row>
    <row r="9455" spans="12:17" x14ac:dyDescent="0.3">
      <c r="L9455">
        <v>9449</v>
      </c>
      <c r="M9455" t="s">
        <v>21507</v>
      </c>
      <c r="N9455" t="s">
        <v>19759</v>
      </c>
      <c r="O9455" t="s">
        <v>21509</v>
      </c>
      <c r="P9455" t="s">
        <v>42025</v>
      </c>
      <c r="Q9455" t="s">
        <v>21507</v>
      </c>
    </row>
    <row r="9456" spans="12:17" x14ac:dyDescent="0.3">
      <c r="L9456">
        <v>9450</v>
      </c>
      <c r="M9456" t="s">
        <v>27344</v>
      </c>
      <c r="N9456" t="s">
        <v>19761</v>
      </c>
      <c r="O9456" t="s">
        <v>21511</v>
      </c>
      <c r="P9456" t="s">
        <v>42026</v>
      </c>
      <c r="Q9456" t="s">
        <v>27344</v>
      </c>
    </row>
    <row r="9457" spans="12:17" x14ac:dyDescent="0.3">
      <c r="L9457">
        <v>9451</v>
      </c>
      <c r="M9457" t="s">
        <v>27345</v>
      </c>
      <c r="N9457" t="s">
        <v>19763</v>
      </c>
      <c r="O9457" t="s">
        <v>21513</v>
      </c>
      <c r="P9457" t="s">
        <v>42027</v>
      </c>
      <c r="Q9457" t="s">
        <v>27345</v>
      </c>
    </row>
    <row r="9458" spans="12:17" x14ac:dyDescent="0.3">
      <c r="L9458">
        <v>9452</v>
      </c>
      <c r="M9458" t="s">
        <v>27346</v>
      </c>
      <c r="N9458" t="s">
        <v>19765</v>
      </c>
      <c r="O9458" t="s">
        <v>21515</v>
      </c>
      <c r="P9458" t="s">
        <v>42028</v>
      </c>
      <c r="Q9458" t="s">
        <v>27346</v>
      </c>
    </row>
    <row r="9459" spans="12:17" x14ac:dyDescent="0.3">
      <c r="L9459">
        <v>9453</v>
      </c>
      <c r="M9459" t="s">
        <v>21516</v>
      </c>
      <c r="N9459" t="s">
        <v>19768</v>
      </c>
      <c r="O9459" t="s">
        <v>21518</v>
      </c>
      <c r="P9459" t="s">
        <v>42029</v>
      </c>
      <c r="Q9459" t="s">
        <v>21516</v>
      </c>
    </row>
    <row r="9460" spans="12:17" x14ac:dyDescent="0.3">
      <c r="L9460">
        <v>9454</v>
      </c>
      <c r="M9460" t="s">
        <v>4782</v>
      </c>
      <c r="N9460" t="s">
        <v>28415</v>
      </c>
      <c r="O9460" t="s">
        <v>4783</v>
      </c>
      <c r="P9460" t="s">
        <v>42030</v>
      </c>
      <c r="Q9460" t="s">
        <v>4782</v>
      </c>
    </row>
    <row r="9461" spans="12:17" x14ac:dyDescent="0.3">
      <c r="L9461">
        <v>9455</v>
      </c>
      <c r="M9461" t="s">
        <v>4784</v>
      </c>
      <c r="N9461" t="s">
        <v>28417</v>
      </c>
      <c r="O9461" t="s">
        <v>4785</v>
      </c>
      <c r="P9461" t="s">
        <v>42031</v>
      </c>
      <c r="Q9461" t="s">
        <v>4784</v>
      </c>
    </row>
    <row r="9462" spans="12:17" x14ac:dyDescent="0.3">
      <c r="L9462">
        <v>9456</v>
      </c>
      <c r="M9462" t="s">
        <v>4786</v>
      </c>
      <c r="N9462" t="s">
        <v>28419</v>
      </c>
      <c r="O9462" t="s">
        <v>4787</v>
      </c>
      <c r="P9462" t="s">
        <v>42032</v>
      </c>
      <c r="Q9462" t="s">
        <v>4786</v>
      </c>
    </row>
    <row r="9463" spans="12:17" x14ac:dyDescent="0.3">
      <c r="L9463">
        <v>9457</v>
      </c>
      <c r="M9463" t="s">
        <v>4788</v>
      </c>
      <c r="N9463" t="s">
        <v>28421</v>
      </c>
      <c r="O9463" t="s">
        <v>4789</v>
      </c>
      <c r="P9463" t="s">
        <v>42033</v>
      </c>
      <c r="Q9463" t="s">
        <v>4788</v>
      </c>
    </row>
    <row r="9464" spans="12:17" x14ac:dyDescent="0.3">
      <c r="L9464">
        <v>9458</v>
      </c>
      <c r="M9464" t="s">
        <v>4790</v>
      </c>
      <c r="N9464" t="s">
        <v>28423</v>
      </c>
      <c r="O9464" t="s">
        <v>4791</v>
      </c>
      <c r="P9464" t="s">
        <v>42034</v>
      </c>
      <c r="Q9464" t="s">
        <v>4790</v>
      </c>
    </row>
    <row r="9465" spans="12:17" x14ac:dyDescent="0.3">
      <c r="L9465">
        <v>9459</v>
      </c>
      <c r="M9465" t="s">
        <v>4792</v>
      </c>
      <c r="N9465" t="s">
        <v>28425</v>
      </c>
      <c r="O9465" t="s">
        <v>4793</v>
      </c>
      <c r="P9465" t="s">
        <v>42035</v>
      </c>
      <c r="Q9465" t="s">
        <v>4792</v>
      </c>
    </row>
    <row r="9466" spans="12:17" x14ac:dyDescent="0.3">
      <c r="L9466">
        <v>9460</v>
      </c>
      <c r="M9466" t="s">
        <v>4794</v>
      </c>
      <c r="N9466" t="s">
        <v>28427</v>
      </c>
      <c r="O9466" t="s">
        <v>4795</v>
      </c>
      <c r="P9466" t="s">
        <v>42036</v>
      </c>
      <c r="Q9466" t="s">
        <v>4794</v>
      </c>
    </row>
    <row r="9467" spans="12:17" x14ac:dyDescent="0.3">
      <c r="L9467">
        <v>9461</v>
      </c>
      <c r="M9467" t="s">
        <v>4796</v>
      </c>
      <c r="N9467" t="s">
        <v>28429</v>
      </c>
      <c r="O9467" t="s">
        <v>4797</v>
      </c>
      <c r="P9467" t="s">
        <v>42037</v>
      </c>
      <c r="Q9467" t="s">
        <v>4796</v>
      </c>
    </row>
    <row r="9468" spans="12:17" x14ac:dyDescent="0.3">
      <c r="L9468">
        <v>9462</v>
      </c>
      <c r="M9468" t="s">
        <v>21525</v>
      </c>
      <c r="N9468" t="s">
        <v>19777</v>
      </c>
      <c r="O9468" t="s">
        <v>21527</v>
      </c>
      <c r="P9468" t="s">
        <v>42038</v>
      </c>
      <c r="Q9468" t="s">
        <v>21525</v>
      </c>
    </row>
    <row r="9469" spans="12:17" x14ac:dyDescent="0.3">
      <c r="L9469">
        <v>9463</v>
      </c>
      <c r="M9469" t="s">
        <v>21528</v>
      </c>
      <c r="N9469" t="s">
        <v>19606</v>
      </c>
      <c r="O9469" t="s">
        <v>42039</v>
      </c>
      <c r="P9469" t="s">
        <v>42040</v>
      </c>
      <c r="Q9469" t="s">
        <v>21528</v>
      </c>
    </row>
    <row r="9470" spans="12:17" x14ac:dyDescent="0.3">
      <c r="L9470">
        <v>9464</v>
      </c>
      <c r="M9470" t="s">
        <v>21529</v>
      </c>
      <c r="N9470" t="s">
        <v>19608</v>
      </c>
      <c r="O9470" t="s">
        <v>42041</v>
      </c>
      <c r="P9470" t="s">
        <v>42042</v>
      </c>
      <c r="Q9470" t="s">
        <v>21529</v>
      </c>
    </row>
    <row r="9471" spans="12:17" x14ac:dyDescent="0.3">
      <c r="L9471">
        <v>9465</v>
      </c>
      <c r="M9471" t="s">
        <v>21530</v>
      </c>
      <c r="N9471" t="s">
        <v>19611</v>
      </c>
      <c r="O9471" t="s">
        <v>42043</v>
      </c>
      <c r="P9471" t="s">
        <v>42044</v>
      </c>
      <c r="Q9471" t="s">
        <v>21530</v>
      </c>
    </row>
    <row r="9472" spans="12:17" x14ac:dyDescent="0.3">
      <c r="L9472">
        <v>9466</v>
      </c>
      <c r="M9472" t="s">
        <v>21531</v>
      </c>
      <c r="N9472" t="s">
        <v>19614</v>
      </c>
      <c r="O9472" t="s">
        <v>42045</v>
      </c>
      <c r="P9472" t="s">
        <v>42046</v>
      </c>
      <c r="Q9472" t="s">
        <v>21531</v>
      </c>
    </row>
    <row r="9473" spans="12:17" x14ac:dyDescent="0.3">
      <c r="L9473">
        <v>9467</v>
      </c>
      <c r="M9473" t="s">
        <v>21532</v>
      </c>
      <c r="N9473" t="s">
        <v>19617</v>
      </c>
      <c r="O9473" t="s">
        <v>42047</v>
      </c>
      <c r="P9473" t="s">
        <v>42048</v>
      </c>
      <c r="Q9473" t="s">
        <v>21532</v>
      </c>
    </row>
    <row r="9474" spans="12:17" x14ac:dyDescent="0.3">
      <c r="L9474">
        <v>9468</v>
      </c>
      <c r="M9474" t="s">
        <v>21533</v>
      </c>
      <c r="N9474" t="s">
        <v>19620</v>
      </c>
      <c r="O9474" t="s">
        <v>42049</v>
      </c>
      <c r="P9474" t="s">
        <v>42050</v>
      </c>
      <c r="Q9474" t="s">
        <v>21533</v>
      </c>
    </row>
    <row r="9475" spans="12:17" x14ac:dyDescent="0.3">
      <c r="L9475">
        <v>9469</v>
      </c>
      <c r="M9475" t="s">
        <v>21534</v>
      </c>
      <c r="N9475" t="s">
        <v>41954</v>
      </c>
      <c r="O9475" t="s">
        <v>42051</v>
      </c>
      <c r="P9475" t="s">
        <v>42052</v>
      </c>
      <c r="Q9475" t="s">
        <v>21534</v>
      </c>
    </row>
    <row r="9476" spans="12:17" x14ac:dyDescent="0.3">
      <c r="L9476">
        <v>9470</v>
      </c>
      <c r="M9476" t="s">
        <v>21536</v>
      </c>
      <c r="N9476" t="s">
        <v>19625</v>
      </c>
      <c r="O9476" t="s">
        <v>42053</v>
      </c>
      <c r="P9476" t="s">
        <v>42054</v>
      </c>
      <c r="Q9476" t="s">
        <v>21536</v>
      </c>
    </row>
    <row r="9477" spans="12:17" x14ac:dyDescent="0.3">
      <c r="L9477">
        <v>9471</v>
      </c>
      <c r="M9477" t="s">
        <v>21537</v>
      </c>
      <c r="N9477" t="s">
        <v>19626</v>
      </c>
      <c r="O9477" t="s">
        <v>42055</v>
      </c>
      <c r="P9477" t="s">
        <v>42056</v>
      </c>
      <c r="Q9477" t="s">
        <v>21537</v>
      </c>
    </row>
    <row r="9478" spans="12:17" x14ac:dyDescent="0.3">
      <c r="L9478">
        <v>9472</v>
      </c>
      <c r="M9478" t="s">
        <v>21538</v>
      </c>
      <c r="N9478" t="s">
        <v>19628</v>
      </c>
      <c r="O9478" t="s">
        <v>42057</v>
      </c>
      <c r="P9478" t="s">
        <v>42058</v>
      </c>
      <c r="Q9478" t="s">
        <v>21538</v>
      </c>
    </row>
    <row r="9479" spans="12:17" x14ac:dyDescent="0.3">
      <c r="L9479">
        <v>9473</v>
      </c>
      <c r="M9479" t="s">
        <v>21539</v>
      </c>
      <c r="N9479" t="s">
        <v>19630</v>
      </c>
      <c r="O9479" t="s">
        <v>42059</v>
      </c>
      <c r="P9479" t="s">
        <v>42060</v>
      </c>
      <c r="Q9479" t="s">
        <v>21539</v>
      </c>
    </row>
    <row r="9480" spans="12:17" x14ac:dyDescent="0.3">
      <c r="L9480">
        <v>9474</v>
      </c>
      <c r="M9480" t="s">
        <v>21540</v>
      </c>
      <c r="N9480" t="s">
        <v>19632</v>
      </c>
      <c r="O9480" t="s">
        <v>42061</v>
      </c>
      <c r="P9480" t="s">
        <v>42062</v>
      </c>
      <c r="Q9480" t="s">
        <v>21540</v>
      </c>
    </row>
    <row r="9481" spans="12:17" x14ac:dyDescent="0.3">
      <c r="L9481">
        <v>9475</v>
      </c>
      <c r="M9481" t="s">
        <v>21541</v>
      </c>
      <c r="N9481" t="s">
        <v>26424</v>
      </c>
      <c r="O9481" t="s">
        <v>42063</v>
      </c>
      <c r="P9481" t="s">
        <v>42064</v>
      </c>
      <c r="Q9481" t="s">
        <v>21541</v>
      </c>
    </row>
    <row r="9482" spans="12:17" x14ac:dyDescent="0.3">
      <c r="L9482">
        <v>9476</v>
      </c>
      <c r="M9482" t="s">
        <v>21542</v>
      </c>
      <c r="N9482" t="s">
        <v>26425</v>
      </c>
      <c r="O9482" t="s">
        <v>42065</v>
      </c>
      <c r="P9482" t="s">
        <v>42066</v>
      </c>
      <c r="Q9482" t="s">
        <v>21542</v>
      </c>
    </row>
    <row r="9483" spans="12:17" x14ac:dyDescent="0.3">
      <c r="L9483">
        <v>9477</v>
      </c>
      <c r="M9483" t="s">
        <v>21543</v>
      </c>
      <c r="N9483" t="s">
        <v>26426</v>
      </c>
      <c r="O9483" t="s">
        <v>42067</v>
      </c>
      <c r="P9483" t="s">
        <v>42068</v>
      </c>
      <c r="Q9483" t="s">
        <v>21543</v>
      </c>
    </row>
    <row r="9484" spans="12:17" x14ac:dyDescent="0.3">
      <c r="L9484">
        <v>9478</v>
      </c>
      <c r="M9484" t="s">
        <v>21544</v>
      </c>
      <c r="N9484" t="s">
        <v>19640</v>
      </c>
      <c r="O9484" t="s">
        <v>42069</v>
      </c>
      <c r="P9484" t="s">
        <v>42070</v>
      </c>
      <c r="Q9484" t="s">
        <v>21544</v>
      </c>
    </row>
    <row r="9485" spans="12:17" x14ac:dyDescent="0.3">
      <c r="L9485">
        <v>9479</v>
      </c>
      <c r="M9485" t="s">
        <v>21545</v>
      </c>
      <c r="N9485" t="s">
        <v>41965</v>
      </c>
      <c r="O9485" t="s">
        <v>42071</v>
      </c>
      <c r="P9485" t="s">
        <v>42072</v>
      </c>
      <c r="Q9485" t="s">
        <v>21545</v>
      </c>
    </row>
    <row r="9486" spans="12:17" x14ac:dyDescent="0.3">
      <c r="L9486">
        <v>9480</v>
      </c>
      <c r="M9486" t="s">
        <v>42073</v>
      </c>
      <c r="N9486" t="s">
        <v>41968</v>
      </c>
      <c r="O9486" t="s">
        <v>42074</v>
      </c>
      <c r="P9486" t="s">
        <v>42075</v>
      </c>
      <c r="Q9486" t="s">
        <v>42073</v>
      </c>
    </row>
    <row r="9487" spans="12:17" x14ac:dyDescent="0.3">
      <c r="L9487">
        <v>9481</v>
      </c>
      <c r="M9487" t="s">
        <v>21546</v>
      </c>
      <c r="N9487" t="s">
        <v>19645</v>
      </c>
      <c r="O9487" t="s">
        <v>42076</v>
      </c>
      <c r="P9487" t="s">
        <v>42077</v>
      </c>
      <c r="Q9487" t="s">
        <v>21546</v>
      </c>
    </row>
    <row r="9488" spans="12:17" x14ac:dyDescent="0.3">
      <c r="L9488">
        <v>9482</v>
      </c>
      <c r="M9488" t="s">
        <v>21547</v>
      </c>
      <c r="N9488" t="s">
        <v>19648</v>
      </c>
      <c r="O9488" t="s">
        <v>42078</v>
      </c>
      <c r="P9488" t="s">
        <v>42079</v>
      </c>
      <c r="Q9488" t="s">
        <v>21547</v>
      </c>
    </row>
    <row r="9489" spans="12:17" x14ac:dyDescent="0.3">
      <c r="L9489">
        <v>9483</v>
      </c>
      <c r="M9489" t="s">
        <v>21548</v>
      </c>
      <c r="N9489" t="s">
        <v>19650</v>
      </c>
      <c r="O9489" t="s">
        <v>42080</v>
      </c>
      <c r="P9489" t="s">
        <v>42081</v>
      </c>
      <c r="Q9489" t="s">
        <v>21548</v>
      </c>
    </row>
    <row r="9490" spans="12:17" x14ac:dyDescent="0.3">
      <c r="L9490">
        <v>9484</v>
      </c>
      <c r="M9490" t="s">
        <v>21549</v>
      </c>
      <c r="N9490" t="s">
        <v>19652</v>
      </c>
      <c r="O9490" t="s">
        <v>42082</v>
      </c>
      <c r="P9490" t="s">
        <v>42083</v>
      </c>
      <c r="Q9490" t="s">
        <v>21549</v>
      </c>
    </row>
    <row r="9491" spans="12:17" x14ac:dyDescent="0.3">
      <c r="L9491">
        <v>9485</v>
      </c>
      <c r="M9491" t="s">
        <v>21550</v>
      </c>
      <c r="N9491" t="s">
        <v>19655</v>
      </c>
      <c r="O9491" t="s">
        <v>42084</v>
      </c>
      <c r="P9491" t="s">
        <v>42085</v>
      </c>
      <c r="Q9491" t="s">
        <v>21550</v>
      </c>
    </row>
    <row r="9492" spans="12:17" x14ac:dyDescent="0.3">
      <c r="L9492">
        <v>9486</v>
      </c>
      <c r="M9492" t="s">
        <v>21551</v>
      </c>
      <c r="N9492" t="s">
        <v>19658</v>
      </c>
      <c r="O9492" t="s">
        <v>42086</v>
      </c>
      <c r="P9492" t="s">
        <v>42087</v>
      </c>
      <c r="Q9492" t="s">
        <v>21551</v>
      </c>
    </row>
    <row r="9493" spans="12:17" x14ac:dyDescent="0.3">
      <c r="L9493">
        <v>9487</v>
      </c>
      <c r="M9493" t="s">
        <v>4782</v>
      </c>
      <c r="N9493" t="s">
        <v>28415</v>
      </c>
      <c r="O9493" t="s">
        <v>4783</v>
      </c>
      <c r="P9493" t="s">
        <v>42088</v>
      </c>
      <c r="Q9493" t="s">
        <v>4782</v>
      </c>
    </row>
    <row r="9494" spans="12:17" x14ac:dyDescent="0.3">
      <c r="L9494">
        <v>9488</v>
      </c>
      <c r="M9494" t="s">
        <v>4784</v>
      </c>
      <c r="N9494" t="s">
        <v>28417</v>
      </c>
      <c r="O9494" t="s">
        <v>4785</v>
      </c>
      <c r="P9494" t="s">
        <v>42089</v>
      </c>
      <c r="Q9494" t="s">
        <v>4784</v>
      </c>
    </row>
    <row r="9495" spans="12:17" x14ac:dyDescent="0.3">
      <c r="L9495">
        <v>9489</v>
      </c>
      <c r="M9495" t="s">
        <v>4786</v>
      </c>
      <c r="N9495" t="s">
        <v>28419</v>
      </c>
      <c r="O9495" t="s">
        <v>4787</v>
      </c>
      <c r="P9495" t="s">
        <v>42090</v>
      </c>
      <c r="Q9495" t="s">
        <v>4786</v>
      </c>
    </row>
    <row r="9496" spans="12:17" x14ac:dyDescent="0.3">
      <c r="L9496">
        <v>9490</v>
      </c>
      <c r="M9496" t="s">
        <v>4788</v>
      </c>
      <c r="N9496" t="s">
        <v>28421</v>
      </c>
      <c r="O9496" t="s">
        <v>4789</v>
      </c>
      <c r="P9496" t="s">
        <v>42091</v>
      </c>
      <c r="Q9496" t="s">
        <v>4788</v>
      </c>
    </row>
    <row r="9497" spans="12:17" x14ac:dyDescent="0.3">
      <c r="L9497">
        <v>9491</v>
      </c>
      <c r="M9497" t="s">
        <v>4790</v>
      </c>
      <c r="N9497" t="s">
        <v>28423</v>
      </c>
      <c r="O9497" t="s">
        <v>4791</v>
      </c>
      <c r="P9497" t="s">
        <v>42092</v>
      </c>
      <c r="Q9497" t="s">
        <v>4790</v>
      </c>
    </row>
    <row r="9498" spans="12:17" x14ac:dyDescent="0.3">
      <c r="L9498">
        <v>9492</v>
      </c>
      <c r="M9498" t="s">
        <v>4792</v>
      </c>
      <c r="N9498" t="s">
        <v>28425</v>
      </c>
      <c r="O9498" t="s">
        <v>4793</v>
      </c>
      <c r="P9498" t="s">
        <v>42093</v>
      </c>
      <c r="Q9498" t="s">
        <v>4792</v>
      </c>
    </row>
    <row r="9499" spans="12:17" x14ac:dyDescent="0.3">
      <c r="L9499">
        <v>9493</v>
      </c>
      <c r="M9499" t="s">
        <v>4794</v>
      </c>
      <c r="N9499" t="s">
        <v>28427</v>
      </c>
      <c r="O9499" t="s">
        <v>4795</v>
      </c>
      <c r="P9499" t="s">
        <v>42094</v>
      </c>
      <c r="Q9499" t="s">
        <v>4794</v>
      </c>
    </row>
    <row r="9500" spans="12:17" x14ac:dyDescent="0.3">
      <c r="L9500">
        <v>9494</v>
      </c>
      <c r="M9500" t="s">
        <v>4796</v>
      </c>
      <c r="N9500" t="s">
        <v>28429</v>
      </c>
      <c r="O9500" t="s">
        <v>4797</v>
      </c>
      <c r="P9500" t="s">
        <v>42095</v>
      </c>
      <c r="Q9500" t="s">
        <v>4796</v>
      </c>
    </row>
    <row r="9501" spans="12:17" x14ac:dyDescent="0.3">
      <c r="L9501">
        <v>9495</v>
      </c>
      <c r="M9501" t="s">
        <v>4798</v>
      </c>
      <c r="N9501" t="s">
        <v>28431</v>
      </c>
      <c r="O9501" t="s">
        <v>4799</v>
      </c>
      <c r="P9501" t="s">
        <v>42096</v>
      </c>
      <c r="Q9501" t="s">
        <v>4798</v>
      </c>
    </row>
    <row r="9502" spans="12:17" x14ac:dyDescent="0.3">
      <c r="L9502">
        <v>9496</v>
      </c>
      <c r="M9502" t="s">
        <v>4800</v>
      </c>
      <c r="N9502" t="s">
        <v>28390</v>
      </c>
      <c r="O9502" t="s">
        <v>4801</v>
      </c>
      <c r="P9502" t="s">
        <v>42097</v>
      </c>
      <c r="Q9502" t="s">
        <v>4800</v>
      </c>
    </row>
    <row r="9503" spans="12:17" x14ac:dyDescent="0.3">
      <c r="L9503">
        <v>9497</v>
      </c>
      <c r="M9503" t="s">
        <v>4802</v>
      </c>
      <c r="N9503" t="s">
        <v>28392</v>
      </c>
      <c r="O9503" t="s">
        <v>4803</v>
      </c>
      <c r="P9503" t="s">
        <v>42098</v>
      </c>
      <c r="Q9503" t="s">
        <v>4802</v>
      </c>
    </row>
    <row r="9504" spans="12:17" x14ac:dyDescent="0.3">
      <c r="L9504">
        <v>9498</v>
      </c>
      <c r="M9504" t="s">
        <v>21552</v>
      </c>
      <c r="N9504" t="s">
        <v>19661</v>
      </c>
      <c r="O9504" t="s">
        <v>42099</v>
      </c>
      <c r="P9504" t="s">
        <v>42100</v>
      </c>
      <c r="Q9504" t="s">
        <v>21552</v>
      </c>
    </row>
    <row r="9505" spans="12:17" x14ac:dyDescent="0.3">
      <c r="L9505">
        <v>9499</v>
      </c>
      <c r="M9505" t="s">
        <v>21553</v>
      </c>
      <c r="N9505" t="s">
        <v>19664</v>
      </c>
      <c r="O9505" t="s">
        <v>42101</v>
      </c>
      <c r="P9505" t="s">
        <v>42102</v>
      </c>
      <c r="Q9505" t="s">
        <v>21553</v>
      </c>
    </row>
    <row r="9506" spans="12:17" x14ac:dyDescent="0.3">
      <c r="L9506">
        <v>9500</v>
      </c>
      <c r="M9506" t="s">
        <v>21554</v>
      </c>
      <c r="N9506" t="s">
        <v>19667</v>
      </c>
      <c r="O9506" t="s">
        <v>42103</v>
      </c>
      <c r="P9506" t="s">
        <v>42104</v>
      </c>
      <c r="Q9506" t="s">
        <v>21554</v>
      </c>
    </row>
    <row r="9507" spans="12:17" x14ac:dyDescent="0.3">
      <c r="L9507">
        <v>9501</v>
      </c>
      <c r="M9507" t="s">
        <v>42105</v>
      </c>
      <c r="N9507" t="s">
        <v>19669</v>
      </c>
      <c r="O9507" t="s">
        <v>42106</v>
      </c>
      <c r="P9507" t="s">
        <v>42107</v>
      </c>
      <c r="Q9507" t="s">
        <v>42105</v>
      </c>
    </row>
    <row r="9508" spans="12:17" x14ac:dyDescent="0.3">
      <c r="L9508">
        <v>9502</v>
      </c>
      <c r="M9508" t="s">
        <v>21555</v>
      </c>
      <c r="N9508" t="s">
        <v>19672</v>
      </c>
      <c r="O9508" t="s">
        <v>42108</v>
      </c>
      <c r="P9508" t="s">
        <v>42109</v>
      </c>
      <c r="Q9508" t="s">
        <v>21555</v>
      </c>
    </row>
    <row r="9509" spans="12:17" x14ac:dyDescent="0.3">
      <c r="L9509">
        <v>9503</v>
      </c>
      <c r="M9509" t="s">
        <v>21556</v>
      </c>
      <c r="N9509" t="s">
        <v>19675</v>
      </c>
      <c r="O9509" t="s">
        <v>42110</v>
      </c>
      <c r="P9509" t="s">
        <v>42111</v>
      </c>
      <c r="Q9509" t="s">
        <v>21556</v>
      </c>
    </row>
    <row r="9510" spans="12:17" x14ac:dyDescent="0.3">
      <c r="L9510">
        <v>9504</v>
      </c>
      <c r="M9510" t="s">
        <v>21557</v>
      </c>
      <c r="N9510" t="s">
        <v>19678</v>
      </c>
      <c r="O9510" t="s">
        <v>42112</v>
      </c>
      <c r="P9510" t="s">
        <v>42113</v>
      </c>
      <c r="Q9510" t="s">
        <v>21557</v>
      </c>
    </row>
    <row r="9511" spans="12:17" x14ac:dyDescent="0.3">
      <c r="L9511">
        <v>9505</v>
      </c>
      <c r="M9511" t="s">
        <v>21558</v>
      </c>
      <c r="N9511" t="s">
        <v>19681</v>
      </c>
      <c r="O9511" t="s">
        <v>42114</v>
      </c>
      <c r="P9511" t="s">
        <v>42115</v>
      </c>
      <c r="Q9511" t="s">
        <v>21558</v>
      </c>
    </row>
    <row r="9512" spans="12:17" x14ac:dyDescent="0.3">
      <c r="L9512">
        <v>9506</v>
      </c>
      <c r="M9512" t="s">
        <v>21559</v>
      </c>
      <c r="N9512" t="s">
        <v>19684</v>
      </c>
      <c r="O9512" t="s">
        <v>42116</v>
      </c>
      <c r="P9512" t="s">
        <v>42117</v>
      </c>
      <c r="Q9512" t="s">
        <v>21559</v>
      </c>
    </row>
    <row r="9513" spans="12:17" x14ac:dyDescent="0.3">
      <c r="L9513">
        <v>9507</v>
      </c>
      <c r="M9513" t="s">
        <v>21535</v>
      </c>
      <c r="N9513" t="s">
        <v>19624</v>
      </c>
      <c r="O9513" t="s">
        <v>42118</v>
      </c>
      <c r="P9513" t="s">
        <v>42119</v>
      </c>
      <c r="Q9513" t="s">
        <v>21535</v>
      </c>
    </row>
    <row r="9514" spans="12:17" x14ac:dyDescent="0.3">
      <c r="L9514">
        <v>9508</v>
      </c>
      <c r="M9514" t="s">
        <v>21560</v>
      </c>
      <c r="N9514" t="s">
        <v>19687</v>
      </c>
      <c r="O9514" t="s">
        <v>42120</v>
      </c>
      <c r="P9514" t="s">
        <v>42121</v>
      </c>
      <c r="Q9514" t="s">
        <v>21560</v>
      </c>
    </row>
    <row r="9515" spans="12:17" x14ac:dyDescent="0.3">
      <c r="L9515">
        <v>9509</v>
      </c>
      <c r="M9515" t="s">
        <v>21561</v>
      </c>
      <c r="N9515" t="s">
        <v>19690</v>
      </c>
      <c r="O9515" t="s">
        <v>42122</v>
      </c>
      <c r="P9515" t="s">
        <v>42123</v>
      </c>
      <c r="Q9515" t="s">
        <v>21561</v>
      </c>
    </row>
    <row r="9516" spans="12:17" x14ac:dyDescent="0.3">
      <c r="L9516">
        <v>9510</v>
      </c>
      <c r="M9516" t="s">
        <v>21562</v>
      </c>
      <c r="N9516" t="s">
        <v>19693</v>
      </c>
      <c r="O9516" t="s">
        <v>42124</v>
      </c>
      <c r="P9516" t="s">
        <v>42125</v>
      </c>
      <c r="Q9516" t="s">
        <v>21562</v>
      </c>
    </row>
    <row r="9517" spans="12:17" x14ac:dyDescent="0.3">
      <c r="L9517">
        <v>9511</v>
      </c>
      <c r="M9517" t="s">
        <v>21563</v>
      </c>
      <c r="N9517" t="s">
        <v>19696</v>
      </c>
      <c r="O9517" t="s">
        <v>42126</v>
      </c>
      <c r="P9517" t="s">
        <v>42127</v>
      </c>
      <c r="Q9517" t="s">
        <v>21563</v>
      </c>
    </row>
    <row r="9518" spans="12:17" x14ac:dyDescent="0.3">
      <c r="L9518">
        <v>9512</v>
      </c>
      <c r="M9518" t="s">
        <v>21564</v>
      </c>
      <c r="N9518" t="s">
        <v>19699</v>
      </c>
      <c r="O9518" t="s">
        <v>42128</v>
      </c>
      <c r="P9518" t="s">
        <v>42129</v>
      </c>
      <c r="Q9518" t="s">
        <v>21564</v>
      </c>
    </row>
    <row r="9519" spans="12:17" x14ac:dyDescent="0.3">
      <c r="L9519">
        <v>9513</v>
      </c>
      <c r="M9519" t="s">
        <v>21565</v>
      </c>
      <c r="N9519" t="s">
        <v>19702</v>
      </c>
      <c r="O9519" t="s">
        <v>42130</v>
      </c>
      <c r="P9519" t="s">
        <v>42131</v>
      </c>
      <c r="Q9519" t="s">
        <v>21565</v>
      </c>
    </row>
    <row r="9520" spans="12:17" x14ac:dyDescent="0.3">
      <c r="L9520">
        <v>9514</v>
      </c>
      <c r="M9520" t="s">
        <v>21566</v>
      </c>
      <c r="N9520" t="s">
        <v>19705</v>
      </c>
      <c r="O9520" t="s">
        <v>42132</v>
      </c>
      <c r="P9520" t="s">
        <v>42133</v>
      </c>
      <c r="Q9520" t="s">
        <v>21566</v>
      </c>
    </row>
    <row r="9521" spans="12:17" x14ac:dyDescent="0.3">
      <c r="L9521">
        <v>9515</v>
      </c>
      <c r="M9521" t="s">
        <v>21567</v>
      </c>
      <c r="N9521" t="s">
        <v>19708</v>
      </c>
      <c r="O9521" t="s">
        <v>42134</v>
      </c>
      <c r="P9521" t="s">
        <v>42135</v>
      </c>
      <c r="Q9521" t="s">
        <v>21567</v>
      </c>
    </row>
    <row r="9522" spans="12:17" x14ac:dyDescent="0.3">
      <c r="L9522">
        <v>9516</v>
      </c>
      <c r="M9522" t="s">
        <v>21568</v>
      </c>
      <c r="N9522" t="s">
        <v>19711</v>
      </c>
      <c r="O9522" t="s">
        <v>42136</v>
      </c>
      <c r="P9522" t="s">
        <v>42137</v>
      </c>
      <c r="Q9522" t="s">
        <v>21568</v>
      </c>
    </row>
    <row r="9523" spans="12:17" x14ac:dyDescent="0.3">
      <c r="L9523">
        <v>9517</v>
      </c>
      <c r="M9523" t="s">
        <v>21569</v>
      </c>
      <c r="N9523" t="s">
        <v>19714</v>
      </c>
      <c r="O9523" t="s">
        <v>42138</v>
      </c>
      <c r="P9523" t="s">
        <v>42139</v>
      </c>
      <c r="Q9523" t="s">
        <v>21569</v>
      </c>
    </row>
    <row r="9524" spans="12:17" x14ac:dyDescent="0.3">
      <c r="L9524">
        <v>9518</v>
      </c>
      <c r="M9524" t="s">
        <v>21570</v>
      </c>
      <c r="N9524" t="s">
        <v>19717</v>
      </c>
      <c r="O9524" t="s">
        <v>42140</v>
      </c>
      <c r="P9524" t="s">
        <v>42141</v>
      </c>
      <c r="Q9524" t="s">
        <v>21570</v>
      </c>
    </row>
    <row r="9525" spans="12:17" x14ac:dyDescent="0.3">
      <c r="L9525">
        <v>9519</v>
      </c>
      <c r="M9525" t="s">
        <v>21571</v>
      </c>
      <c r="N9525" t="s">
        <v>19720</v>
      </c>
      <c r="O9525" t="s">
        <v>42142</v>
      </c>
      <c r="P9525" t="s">
        <v>42143</v>
      </c>
      <c r="Q9525" t="s">
        <v>21571</v>
      </c>
    </row>
    <row r="9526" spans="12:17" x14ac:dyDescent="0.3">
      <c r="L9526">
        <v>9520</v>
      </c>
      <c r="M9526" t="s">
        <v>21572</v>
      </c>
      <c r="N9526" t="s">
        <v>19723</v>
      </c>
      <c r="O9526" t="s">
        <v>42144</v>
      </c>
      <c r="P9526" t="s">
        <v>42145</v>
      </c>
      <c r="Q9526" t="s">
        <v>21572</v>
      </c>
    </row>
    <row r="9527" spans="12:17" x14ac:dyDescent="0.3">
      <c r="L9527">
        <v>9521</v>
      </c>
      <c r="M9527" t="s">
        <v>21573</v>
      </c>
      <c r="N9527" t="s">
        <v>19726</v>
      </c>
      <c r="O9527" t="s">
        <v>42146</v>
      </c>
      <c r="P9527" t="s">
        <v>42147</v>
      </c>
      <c r="Q9527" t="s">
        <v>21573</v>
      </c>
    </row>
    <row r="9528" spans="12:17" x14ac:dyDescent="0.3">
      <c r="L9528">
        <v>9522</v>
      </c>
      <c r="M9528" t="s">
        <v>21574</v>
      </c>
      <c r="N9528" t="s">
        <v>19729</v>
      </c>
      <c r="O9528" t="s">
        <v>42148</v>
      </c>
      <c r="P9528" t="s">
        <v>42149</v>
      </c>
      <c r="Q9528" t="s">
        <v>21574</v>
      </c>
    </row>
    <row r="9529" spans="12:17" x14ac:dyDescent="0.3">
      <c r="L9529">
        <v>9523</v>
      </c>
      <c r="M9529" t="s">
        <v>21575</v>
      </c>
      <c r="N9529" t="s">
        <v>19732</v>
      </c>
      <c r="O9529" t="s">
        <v>42150</v>
      </c>
      <c r="P9529" t="s">
        <v>42151</v>
      </c>
      <c r="Q9529" t="s">
        <v>21575</v>
      </c>
    </row>
    <row r="9530" spans="12:17" x14ac:dyDescent="0.3">
      <c r="L9530">
        <v>9524</v>
      </c>
      <c r="M9530" t="s">
        <v>21576</v>
      </c>
      <c r="N9530" t="s">
        <v>19735</v>
      </c>
      <c r="O9530" t="s">
        <v>42152</v>
      </c>
      <c r="P9530" t="s">
        <v>42153</v>
      </c>
      <c r="Q9530" t="s">
        <v>21576</v>
      </c>
    </row>
    <row r="9531" spans="12:17" x14ac:dyDescent="0.3">
      <c r="L9531">
        <v>9525</v>
      </c>
      <c r="M9531" t="s">
        <v>21577</v>
      </c>
      <c r="N9531" t="s">
        <v>19738</v>
      </c>
      <c r="O9531" t="s">
        <v>42154</v>
      </c>
      <c r="P9531" t="s">
        <v>42155</v>
      </c>
      <c r="Q9531" t="s">
        <v>21577</v>
      </c>
    </row>
    <row r="9532" spans="12:17" x14ac:dyDescent="0.3">
      <c r="L9532">
        <v>9526</v>
      </c>
      <c r="M9532" t="s">
        <v>21578</v>
      </c>
      <c r="N9532" t="s">
        <v>19741</v>
      </c>
      <c r="O9532" t="s">
        <v>42156</v>
      </c>
      <c r="P9532" t="s">
        <v>42157</v>
      </c>
      <c r="Q9532" t="s">
        <v>21578</v>
      </c>
    </row>
    <row r="9533" spans="12:17" x14ac:dyDescent="0.3">
      <c r="L9533">
        <v>9527</v>
      </c>
      <c r="M9533" t="s">
        <v>21579</v>
      </c>
      <c r="N9533" t="s">
        <v>19744</v>
      </c>
      <c r="O9533" t="s">
        <v>42158</v>
      </c>
      <c r="P9533" t="s">
        <v>42159</v>
      </c>
      <c r="Q9533" t="s">
        <v>21579</v>
      </c>
    </row>
    <row r="9534" spans="12:17" x14ac:dyDescent="0.3">
      <c r="L9534">
        <v>9528</v>
      </c>
      <c r="M9534" t="s">
        <v>21580</v>
      </c>
      <c r="N9534" t="s">
        <v>19747</v>
      </c>
      <c r="O9534" t="s">
        <v>42160</v>
      </c>
      <c r="P9534" t="s">
        <v>42161</v>
      </c>
      <c r="Q9534" t="s">
        <v>21580</v>
      </c>
    </row>
    <row r="9535" spans="12:17" x14ac:dyDescent="0.3">
      <c r="L9535">
        <v>9529</v>
      </c>
      <c r="M9535" t="s">
        <v>21581</v>
      </c>
      <c r="N9535" t="s">
        <v>19750</v>
      </c>
      <c r="O9535" t="s">
        <v>42162</v>
      </c>
      <c r="P9535" t="s">
        <v>42163</v>
      </c>
      <c r="Q9535" t="s">
        <v>21581</v>
      </c>
    </row>
    <row r="9536" spans="12:17" x14ac:dyDescent="0.3">
      <c r="L9536">
        <v>9530</v>
      </c>
      <c r="M9536" t="s">
        <v>21582</v>
      </c>
      <c r="N9536" t="s">
        <v>19753</v>
      </c>
      <c r="O9536" t="s">
        <v>42164</v>
      </c>
      <c r="P9536" t="s">
        <v>42165</v>
      </c>
      <c r="Q9536" t="s">
        <v>21582</v>
      </c>
    </row>
    <row r="9537" spans="12:17" x14ac:dyDescent="0.3">
      <c r="L9537">
        <v>9531</v>
      </c>
      <c r="M9537" t="s">
        <v>21583</v>
      </c>
      <c r="N9537" t="s">
        <v>19756</v>
      </c>
      <c r="O9537" t="s">
        <v>42166</v>
      </c>
      <c r="P9537" t="s">
        <v>42167</v>
      </c>
      <c r="Q9537" t="s">
        <v>21583</v>
      </c>
    </row>
    <row r="9538" spans="12:17" x14ac:dyDescent="0.3">
      <c r="L9538">
        <v>9532</v>
      </c>
      <c r="M9538" t="s">
        <v>21584</v>
      </c>
      <c r="N9538" t="s">
        <v>19759</v>
      </c>
      <c r="O9538" t="s">
        <v>42168</v>
      </c>
      <c r="P9538" t="s">
        <v>42169</v>
      </c>
      <c r="Q9538" t="s">
        <v>21584</v>
      </c>
    </row>
    <row r="9539" spans="12:17" x14ac:dyDescent="0.3">
      <c r="L9539">
        <v>9533</v>
      </c>
      <c r="M9539" t="s">
        <v>27347</v>
      </c>
      <c r="N9539" t="s">
        <v>19761</v>
      </c>
      <c r="O9539" t="s">
        <v>42170</v>
      </c>
      <c r="P9539" t="s">
        <v>42171</v>
      </c>
      <c r="Q9539" t="s">
        <v>27347</v>
      </c>
    </row>
    <row r="9540" spans="12:17" x14ac:dyDescent="0.3">
      <c r="L9540">
        <v>9534</v>
      </c>
      <c r="M9540" t="s">
        <v>27348</v>
      </c>
      <c r="N9540" t="s">
        <v>19763</v>
      </c>
      <c r="O9540" t="s">
        <v>42172</v>
      </c>
      <c r="P9540" t="s">
        <v>42173</v>
      </c>
      <c r="Q9540" t="s">
        <v>27348</v>
      </c>
    </row>
    <row r="9541" spans="12:17" x14ac:dyDescent="0.3">
      <c r="L9541">
        <v>9535</v>
      </c>
      <c r="M9541" t="s">
        <v>27349</v>
      </c>
      <c r="N9541" t="s">
        <v>19765</v>
      </c>
      <c r="O9541" t="s">
        <v>42174</v>
      </c>
      <c r="P9541" t="s">
        <v>42175</v>
      </c>
      <c r="Q9541" t="s">
        <v>27349</v>
      </c>
    </row>
    <row r="9542" spans="12:17" x14ac:dyDescent="0.3">
      <c r="L9542">
        <v>9536</v>
      </c>
      <c r="M9542" t="s">
        <v>21585</v>
      </c>
      <c r="N9542" t="s">
        <v>19768</v>
      </c>
      <c r="O9542" t="s">
        <v>42176</v>
      </c>
      <c r="P9542" t="s">
        <v>42177</v>
      </c>
      <c r="Q9542" t="s">
        <v>21585</v>
      </c>
    </row>
    <row r="9543" spans="12:17" x14ac:dyDescent="0.3">
      <c r="L9543">
        <v>9537</v>
      </c>
      <c r="M9543" t="s">
        <v>21586</v>
      </c>
      <c r="N9543" t="s">
        <v>19770</v>
      </c>
      <c r="O9543" t="s">
        <v>42178</v>
      </c>
      <c r="P9543" t="s">
        <v>42179</v>
      </c>
      <c r="Q9543" t="s">
        <v>21586</v>
      </c>
    </row>
    <row r="9544" spans="12:17" x14ac:dyDescent="0.3">
      <c r="L9544">
        <v>9538</v>
      </c>
      <c r="M9544" t="s">
        <v>21587</v>
      </c>
      <c r="N9544" t="s">
        <v>19771</v>
      </c>
      <c r="O9544" t="s">
        <v>42180</v>
      </c>
      <c r="P9544" t="s">
        <v>42181</v>
      </c>
      <c r="Q9544" t="s">
        <v>21587</v>
      </c>
    </row>
    <row r="9545" spans="12:17" x14ac:dyDescent="0.3">
      <c r="L9545">
        <v>9539</v>
      </c>
      <c r="M9545" t="s">
        <v>21588</v>
      </c>
      <c r="N9545" t="s">
        <v>19772</v>
      </c>
      <c r="O9545" t="s">
        <v>42182</v>
      </c>
      <c r="P9545" t="s">
        <v>42183</v>
      </c>
      <c r="Q9545" t="s">
        <v>21588</v>
      </c>
    </row>
    <row r="9546" spans="12:17" x14ac:dyDescent="0.3">
      <c r="L9546">
        <v>9540</v>
      </c>
      <c r="M9546" t="s">
        <v>21589</v>
      </c>
      <c r="N9546" t="s">
        <v>19773</v>
      </c>
      <c r="O9546" t="s">
        <v>42184</v>
      </c>
      <c r="P9546" t="s">
        <v>42185</v>
      </c>
      <c r="Q9546" t="s">
        <v>21589</v>
      </c>
    </row>
    <row r="9547" spans="12:17" x14ac:dyDescent="0.3">
      <c r="L9547">
        <v>9541</v>
      </c>
      <c r="M9547" t="s">
        <v>21590</v>
      </c>
      <c r="N9547" t="s">
        <v>19774</v>
      </c>
      <c r="O9547" t="s">
        <v>42186</v>
      </c>
      <c r="P9547" t="s">
        <v>42187</v>
      </c>
      <c r="Q9547" t="s">
        <v>21590</v>
      </c>
    </row>
    <row r="9548" spans="12:17" x14ac:dyDescent="0.3">
      <c r="L9548">
        <v>9542</v>
      </c>
      <c r="M9548" t="s">
        <v>21591</v>
      </c>
      <c r="N9548" t="s">
        <v>19775</v>
      </c>
      <c r="O9548" t="s">
        <v>42188</v>
      </c>
      <c r="P9548" t="s">
        <v>42189</v>
      </c>
      <c r="Q9548" t="s">
        <v>21591</v>
      </c>
    </row>
    <row r="9549" spans="12:17" x14ac:dyDescent="0.3">
      <c r="L9549">
        <v>9543</v>
      </c>
      <c r="M9549" t="s">
        <v>21592</v>
      </c>
      <c r="N9549" t="s">
        <v>19773</v>
      </c>
      <c r="O9549" t="s">
        <v>42190</v>
      </c>
      <c r="P9549" t="s">
        <v>42191</v>
      </c>
      <c r="Q9549" t="s">
        <v>21592</v>
      </c>
    </row>
    <row r="9550" spans="12:17" x14ac:dyDescent="0.3">
      <c r="L9550">
        <v>9544</v>
      </c>
      <c r="M9550" t="s">
        <v>21593</v>
      </c>
      <c r="N9550" t="s">
        <v>19774</v>
      </c>
      <c r="O9550" t="s">
        <v>42192</v>
      </c>
      <c r="P9550" t="s">
        <v>42193</v>
      </c>
      <c r="Q9550" t="s">
        <v>21593</v>
      </c>
    </row>
    <row r="9551" spans="12:17" x14ac:dyDescent="0.3">
      <c r="L9551">
        <v>9545</v>
      </c>
      <c r="M9551" t="s">
        <v>21594</v>
      </c>
      <c r="N9551" t="s">
        <v>19777</v>
      </c>
      <c r="O9551" t="s">
        <v>42194</v>
      </c>
      <c r="P9551" t="s">
        <v>42195</v>
      </c>
      <c r="Q9551" t="s">
        <v>21594</v>
      </c>
    </row>
    <row r="9552" spans="12:17" x14ac:dyDescent="0.3">
      <c r="L9552">
        <v>9546</v>
      </c>
      <c r="M9552" t="s">
        <v>21595</v>
      </c>
      <c r="N9552" t="s">
        <v>19847</v>
      </c>
      <c r="O9552" t="s">
        <v>41600</v>
      </c>
      <c r="P9552" t="s">
        <v>42196</v>
      </c>
      <c r="Q9552" t="s">
        <v>21595</v>
      </c>
    </row>
    <row r="9553" spans="12:17" x14ac:dyDescent="0.3">
      <c r="L9553">
        <v>9547</v>
      </c>
      <c r="M9553" t="s">
        <v>21597</v>
      </c>
      <c r="N9553" t="s">
        <v>19849</v>
      </c>
      <c r="O9553" t="s">
        <v>20830</v>
      </c>
      <c r="P9553" t="s">
        <v>42197</v>
      </c>
      <c r="Q9553" t="s">
        <v>21597</v>
      </c>
    </row>
    <row r="9554" spans="12:17" x14ac:dyDescent="0.3">
      <c r="L9554">
        <v>9548</v>
      </c>
      <c r="M9554" t="s">
        <v>21599</v>
      </c>
      <c r="N9554" t="s">
        <v>19851</v>
      </c>
      <c r="O9554" t="s">
        <v>20833</v>
      </c>
      <c r="P9554" t="s">
        <v>42198</v>
      </c>
      <c r="Q9554" t="s">
        <v>21599</v>
      </c>
    </row>
    <row r="9555" spans="12:17" x14ac:dyDescent="0.3">
      <c r="L9555">
        <v>9549</v>
      </c>
      <c r="M9555" t="s">
        <v>21601</v>
      </c>
      <c r="N9555" t="s">
        <v>19853</v>
      </c>
      <c r="O9555" t="s">
        <v>20836</v>
      </c>
      <c r="P9555" t="s">
        <v>42199</v>
      </c>
      <c r="Q9555" t="s">
        <v>21601</v>
      </c>
    </row>
    <row r="9556" spans="12:17" x14ac:dyDescent="0.3">
      <c r="L9556">
        <v>9550</v>
      </c>
      <c r="M9556" t="s">
        <v>21603</v>
      </c>
      <c r="N9556" t="s">
        <v>19855</v>
      </c>
      <c r="O9556" t="s">
        <v>20839</v>
      </c>
      <c r="P9556" t="s">
        <v>42200</v>
      </c>
      <c r="Q9556" t="s">
        <v>21603</v>
      </c>
    </row>
    <row r="9557" spans="12:17" x14ac:dyDescent="0.3">
      <c r="L9557">
        <v>9551</v>
      </c>
      <c r="M9557" t="s">
        <v>21605</v>
      </c>
      <c r="N9557" t="s">
        <v>19857</v>
      </c>
      <c r="O9557" t="s">
        <v>20842</v>
      </c>
      <c r="P9557" t="s">
        <v>42201</v>
      </c>
      <c r="Q9557" t="s">
        <v>21605</v>
      </c>
    </row>
    <row r="9558" spans="12:17" x14ac:dyDescent="0.3">
      <c r="L9558">
        <v>9552</v>
      </c>
      <c r="M9558" t="s">
        <v>21607</v>
      </c>
      <c r="N9558" t="s">
        <v>42202</v>
      </c>
      <c r="O9558" t="s">
        <v>41608</v>
      </c>
      <c r="P9558" t="s">
        <v>42203</v>
      </c>
      <c r="Q9558" t="s">
        <v>21607</v>
      </c>
    </row>
    <row r="9559" spans="12:17" x14ac:dyDescent="0.3">
      <c r="L9559">
        <v>9553</v>
      </c>
      <c r="M9559" t="s">
        <v>21610</v>
      </c>
      <c r="N9559" t="s">
        <v>19862</v>
      </c>
      <c r="O9559" t="s">
        <v>26449</v>
      </c>
      <c r="P9559" t="s">
        <v>42204</v>
      </c>
      <c r="Q9559" t="s">
        <v>21610</v>
      </c>
    </row>
    <row r="9560" spans="12:17" x14ac:dyDescent="0.3">
      <c r="L9560">
        <v>9554</v>
      </c>
      <c r="M9560" t="s">
        <v>21612</v>
      </c>
      <c r="N9560" t="s">
        <v>19864</v>
      </c>
      <c r="O9560" t="s">
        <v>26450</v>
      </c>
      <c r="P9560" t="s">
        <v>42205</v>
      </c>
      <c r="Q9560" t="s">
        <v>21612</v>
      </c>
    </row>
    <row r="9561" spans="12:17" x14ac:dyDescent="0.3">
      <c r="L9561">
        <v>9555</v>
      </c>
      <c r="M9561" t="s">
        <v>21614</v>
      </c>
      <c r="N9561" t="s">
        <v>19866</v>
      </c>
      <c r="O9561" t="s">
        <v>26451</v>
      </c>
      <c r="P9561" t="s">
        <v>42206</v>
      </c>
      <c r="Q9561" t="s">
        <v>21614</v>
      </c>
    </row>
    <row r="9562" spans="12:17" x14ac:dyDescent="0.3">
      <c r="L9562">
        <v>9556</v>
      </c>
      <c r="M9562" t="s">
        <v>21616</v>
      </c>
      <c r="N9562" t="s">
        <v>19868</v>
      </c>
      <c r="O9562" t="s">
        <v>26452</v>
      </c>
      <c r="P9562" t="s">
        <v>42207</v>
      </c>
      <c r="Q9562" t="s">
        <v>21616</v>
      </c>
    </row>
    <row r="9563" spans="12:17" x14ac:dyDescent="0.3">
      <c r="L9563">
        <v>9557</v>
      </c>
      <c r="M9563" t="s">
        <v>21618</v>
      </c>
      <c r="N9563" t="s">
        <v>19870</v>
      </c>
      <c r="O9563" t="s">
        <v>26453</v>
      </c>
      <c r="P9563" t="s">
        <v>42208</v>
      </c>
      <c r="Q9563" t="s">
        <v>21618</v>
      </c>
    </row>
    <row r="9564" spans="12:17" x14ac:dyDescent="0.3">
      <c r="L9564">
        <v>9558</v>
      </c>
      <c r="M9564" t="s">
        <v>21620</v>
      </c>
      <c r="N9564" t="s">
        <v>26428</v>
      </c>
      <c r="O9564" t="s">
        <v>20857</v>
      </c>
      <c r="P9564" t="s">
        <v>42209</v>
      </c>
      <c r="Q9564" t="s">
        <v>21620</v>
      </c>
    </row>
    <row r="9565" spans="12:17" x14ac:dyDescent="0.3">
      <c r="L9565">
        <v>9559</v>
      </c>
      <c r="M9565" t="s">
        <v>21621</v>
      </c>
      <c r="N9565" t="s">
        <v>26429</v>
      </c>
      <c r="O9565" t="s">
        <v>20859</v>
      </c>
      <c r="P9565" t="s">
        <v>42210</v>
      </c>
      <c r="Q9565" t="s">
        <v>21621</v>
      </c>
    </row>
    <row r="9566" spans="12:17" x14ac:dyDescent="0.3">
      <c r="L9566">
        <v>9560</v>
      </c>
      <c r="M9566" t="s">
        <v>21622</v>
      </c>
      <c r="N9566" t="s">
        <v>26430</v>
      </c>
      <c r="O9566" t="s">
        <v>20861</v>
      </c>
      <c r="P9566" t="s">
        <v>42211</v>
      </c>
      <c r="Q9566" t="s">
        <v>21622</v>
      </c>
    </row>
    <row r="9567" spans="12:17" x14ac:dyDescent="0.3">
      <c r="L9567">
        <v>9561</v>
      </c>
      <c r="M9567" t="s">
        <v>21623</v>
      </c>
      <c r="N9567" t="s">
        <v>19875</v>
      </c>
      <c r="O9567" t="s">
        <v>20864</v>
      </c>
      <c r="P9567" t="s">
        <v>42212</v>
      </c>
      <c r="Q9567" t="s">
        <v>21623</v>
      </c>
    </row>
    <row r="9568" spans="12:17" x14ac:dyDescent="0.3">
      <c r="L9568">
        <v>9562</v>
      </c>
      <c r="M9568" t="s">
        <v>21625</v>
      </c>
      <c r="N9568" t="s">
        <v>42213</v>
      </c>
      <c r="O9568" t="s">
        <v>20866</v>
      </c>
      <c r="P9568" t="s">
        <v>42214</v>
      </c>
      <c r="Q9568" t="s">
        <v>21625</v>
      </c>
    </row>
    <row r="9569" spans="12:17" x14ac:dyDescent="0.3">
      <c r="L9569">
        <v>9563</v>
      </c>
      <c r="M9569" t="s">
        <v>42215</v>
      </c>
      <c r="N9569" t="s">
        <v>42216</v>
      </c>
      <c r="O9569" t="s">
        <v>41622</v>
      </c>
      <c r="P9569" t="s">
        <v>42217</v>
      </c>
      <c r="Q9569" t="s">
        <v>42215</v>
      </c>
    </row>
    <row r="9570" spans="12:17" x14ac:dyDescent="0.3">
      <c r="L9570">
        <v>9564</v>
      </c>
      <c r="M9570" t="s">
        <v>21626</v>
      </c>
      <c r="N9570" t="s">
        <v>19878</v>
      </c>
      <c r="O9570" t="s">
        <v>20869</v>
      </c>
      <c r="P9570" t="s">
        <v>42218</v>
      </c>
      <c r="Q9570" t="s">
        <v>21626</v>
      </c>
    </row>
    <row r="9571" spans="12:17" x14ac:dyDescent="0.3">
      <c r="L9571">
        <v>9565</v>
      </c>
      <c r="M9571" t="s">
        <v>21628</v>
      </c>
      <c r="N9571" t="s">
        <v>19880</v>
      </c>
      <c r="O9571" t="s">
        <v>41625</v>
      </c>
      <c r="P9571" t="s">
        <v>42219</v>
      </c>
      <c r="Q9571" t="s">
        <v>21628</v>
      </c>
    </row>
    <row r="9572" spans="12:17" x14ac:dyDescent="0.3">
      <c r="L9572">
        <v>9566</v>
      </c>
      <c r="M9572" t="s">
        <v>21630</v>
      </c>
      <c r="N9572" t="s">
        <v>19882</v>
      </c>
      <c r="O9572" t="s">
        <v>41627</v>
      </c>
      <c r="P9572" t="s">
        <v>42220</v>
      </c>
      <c r="Q9572" t="s">
        <v>21630</v>
      </c>
    </row>
    <row r="9573" spans="12:17" x14ac:dyDescent="0.3">
      <c r="L9573">
        <v>9567</v>
      </c>
      <c r="M9573" t="s">
        <v>21632</v>
      </c>
      <c r="N9573" t="s">
        <v>19884</v>
      </c>
      <c r="O9573" t="s">
        <v>20876</v>
      </c>
      <c r="P9573" t="s">
        <v>42221</v>
      </c>
      <c r="Q9573" t="s">
        <v>21632</v>
      </c>
    </row>
    <row r="9574" spans="12:17" x14ac:dyDescent="0.3">
      <c r="L9574">
        <v>9568</v>
      </c>
      <c r="M9574" t="s">
        <v>21634</v>
      </c>
      <c r="N9574" t="s">
        <v>19886</v>
      </c>
      <c r="O9574" t="s">
        <v>20879</v>
      </c>
      <c r="P9574" t="s">
        <v>42222</v>
      </c>
      <c r="Q9574" t="s">
        <v>21634</v>
      </c>
    </row>
    <row r="9575" spans="12:17" x14ac:dyDescent="0.3">
      <c r="L9575">
        <v>9569</v>
      </c>
      <c r="M9575" t="s">
        <v>21636</v>
      </c>
      <c r="N9575" t="s">
        <v>19888</v>
      </c>
      <c r="O9575" t="s">
        <v>20882</v>
      </c>
      <c r="P9575" t="s">
        <v>42223</v>
      </c>
      <c r="Q9575" t="s">
        <v>21636</v>
      </c>
    </row>
    <row r="9576" spans="12:17" x14ac:dyDescent="0.3">
      <c r="L9576">
        <v>9570</v>
      </c>
      <c r="M9576" t="s">
        <v>21638</v>
      </c>
      <c r="N9576" t="s">
        <v>19890</v>
      </c>
      <c r="O9576" t="s">
        <v>20885</v>
      </c>
      <c r="P9576" t="s">
        <v>42224</v>
      </c>
      <c r="Q9576" t="s">
        <v>21638</v>
      </c>
    </row>
    <row r="9577" spans="12:17" x14ac:dyDescent="0.3">
      <c r="L9577">
        <v>9571</v>
      </c>
      <c r="M9577" t="s">
        <v>21640</v>
      </c>
      <c r="N9577" t="s">
        <v>19892</v>
      </c>
      <c r="O9577" t="s">
        <v>20888</v>
      </c>
      <c r="P9577" t="s">
        <v>42225</v>
      </c>
      <c r="Q9577" t="s">
        <v>21640</v>
      </c>
    </row>
    <row r="9578" spans="12:17" x14ac:dyDescent="0.3">
      <c r="L9578">
        <v>9572</v>
      </c>
      <c r="M9578" t="s">
        <v>21642</v>
      </c>
      <c r="N9578" t="s">
        <v>19894</v>
      </c>
      <c r="O9578" t="s">
        <v>20891</v>
      </c>
      <c r="P9578" t="s">
        <v>42226</v>
      </c>
      <c r="Q9578" t="s">
        <v>21642</v>
      </c>
    </row>
    <row r="9579" spans="12:17" x14ac:dyDescent="0.3">
      <c r="L9579">
        <v>9573</v>
      </c>
      <c r="M9579" t="s">
        <v>21644</v>
      </c>
      <c r="N9579" t="s">
        <v>19896</v>
      </c>
      <c r="O9579" t="s">
        <v>20894</v>
      </c>
      <c r="P9579" t="s">
        <v>42227</v>
      </c>
      <c r="Q9579" t="s">
        <v>21644</v>
      </c>
    </row>
    <row r="9580" spans="12:17" x14ac:dyDescent="0.3">
      <c r="L9580">
        <v>9574</v>
      </c>
      <c r="M9580" t="s">
        <v>21646</v>
      </c>
      <c r="N9580" t="s">
        <v>19898</v>
      </c>
      <c r="O9580" t="s">
        <v>20897</v>
      </c>
      <c r="P9580" t="s">
        <v>42228</v>
      </c>
      <c r="Q9580" t="s">
        <v>21646</v>
      </c>
    </row>
    <row r="9581" spans="12:17" x14ac:dyDescent="0.3">
      <c r="L9581">
        <v>9575</v>
      </c>
      <c r="M9581" t="s">
        <v>21648</v>
      </c>
      <c r="N9581" t="s">
        <v>19900</v>
      </c>
      <c r="O9581" t="s">
        <v>20900</v>
      </c>
      <c r="P9581" t="s">
        <v>42229</v>
      </c>
      <c r="Q9581" t="s">
        <v>21648</v>
      </c>
    </row>
    <row r="9582" spans="12:17" x14ac:dyDescent="0.3">
      <c r="L9582">
        <v>9576</v>
      </c>
      <c r="M9582" t="s">
        <v>21650</v>
      </c>
      <c r="N9582" t="s">
        <v>19902</v>
      </c>
      <c r="O9582" t="s">
        <v>20903</v>
      </c>
      <c r="P9582" t="s">
        <v>42230</v>
      </c>
      <c r="Q9582" t="s">
        <v>21650</v>
      </c>
    </row>
    <row r="9583" spans="12:17" x14ac:dyDescent="0.3">
      <c r="L9583">
        <v>9577</v>
      </c>
      <c r="M9583" t="s">
        <v>21652</v>
      </c>
      <c r="N9583" t="s">
        <v>19904</v>
      </c>
      <c r="O9583" t="s">
        <v>20906</v>
      </c>
      <c r="P9583" t="s">
        <v>42231</v>
      </c>
      <c r="Q9583" t="s">
        <v>21652</v>
      </c>
    </row>
    <row r="9584" spans="12:17" x14ac:dyDescent="0.3">
      <c r="L9584">
        <v>9578</v>
      </c>
      <c r="M9584" t="s">
        <v>21654</v>
      </c>
      <c r="N9584" t="s">
        <v>19906</v>
      </c>
      <c r="O9584" t="s">
        <v>20909</v>
      </c>
      <c r="P9584" t="s">
        <v>42232</v>
      </c>
      <c r="Q9584" t="s">
        <v>21654</v>
      </c>
    </row>
    <row r="9585" spans="12:17" x14ac:dyDescent="0.3">
      <c r="L9585">
        <v>9579</v>
      </c>
      <c r="M9585" t="s">
        <v>21656</v>
      </c>
      <c r="N9585" t="s">
        <v>19908</v>
      </c>
      <c r="O9585" t="s">
        <v>20912</v>
      </c>
      <c r="P9585" t="s">
        <v>42233</v>
      </c>
      <c r="Q9585" t="s">
        <v>21656</v>
      </c>
    </row>
    <row r="9586" spans="12:17" x14ac:dyDescent="0.3">
      <c r="L9586">
        <v>9580</v>
      </c>
      <c r="M9586" t="s">
        <v>21658</v>
      </c>
      <c r="N9586" t="s">
        <v>19910</v>
      </c>
      <c r="O9586" t="s">
        <v>20915</v>
      </c>
      <c r="P9586" t="s">
        <v>42234</v>
      </c>
      <c r="Q9586" t="s">
        <v>21658</v>
      </c>
    </row>
    <row r="9587" spans="12:17" x14ac:dyDescent="0.3">
      <c r="L9587">
        <v>9581</v>
      </c>
      <c r="M9587" t="s">
        <v>21660</v>
      </c>
      <c r="N9587" t="s">
        <v>19912</v>
      </c>
      <c r="O9587" t="s">
        <v>20918</v>
      </c>
      <c r="P9587" t="s">
        <v>42235</v>
      </c>
      <c r="Q9587" t="s">
        <v>21660</v>
      </c>
    </row>
    <row r="9588" spans="12:17" x14ac:dyDescent="0.3">
      <c r="L9588">
        <v>9582</v>
      </c>
      <c r="M9588" t="s">
        <v>21662</v>
      </c>
      <c r="N9588" t="s">
        <v>19914</v>
      </c>
      <c r="O9588" t="s">
        <v>20921</v>
      </c>
      <c r="P9588" t="s">
        <v>42236</v>
      </c>
      <c r="Q9588" t="s">
        <v>21662</v>
      </c>
    </row>
    <row r="9589" spans="12:17" x14ac:dyDescent="0.3">
      <c r="L9589">
        <v>9583</v>
      </c>
      <c r="M9589" t="s">
        <v>21664</v>
      </c>
      <c r="N9589" t="s">
        <v>19916</v>
      </c>
      <c r="O9589" t="s">
        <v>20924</v>
      </c>
      <c r="P9589" t="s">
        <v>42237</v>
      </c>
      <c r="Q9589" t="s">
        <v>21664</v>
      </c>
    </row>
    <row r="9590" spans="12:17" x14ac:dyDescent="0.3">
      <c r="L9590">
        <v>9584</v>
      </c>
      <c r="M9590" t="s">
        <v>42238</v>
      </c>
      <c r="N9590" t="s">
        <v>19917</v>
      </c>
      <c r="O9590" t="s">
        <v>20926</v>
      </c>
      <c r="P9590" t="s">
        <v>42239</v>
      </c>
      <c r="Q9590" t="s">
        <v>42238</v>
      </c>
    </row>
    <row r="9591" spans="12:17" x14ac:dyDescent="0.3">
      <c r="L9591">
        <v>9585</v>
      </c>
      <c r="M9591" t="s">
        <v>21667</v>
      </c>
      <c r="N9591" t="s">
        <v>19919</v>
      </c>
      <c r="O9591" t="s">
        <v>20929</v>
      </c>
      <c r="P9591" t="s">
        <v>42240</v>
      </c>
      <c r="Q9591" t="s">
        <v>21667</v>
      </c>
    </row>
    <row r="9592" spans="12:17" x14ac:dyDescent="0.3">
      <c r="L9592">
        <v>9586</v>
      </c>
      <c r="M9592" t="s">
        <v>21669</v>
      </c>
      <c r="N9592" t="s">
        <v>19921</v>
      </c>
      <c r="O9592" t="s">
        <v>20932</v>
      </c>
      <c r="P9592" t="s">
        <v>42241</v>
      </c>
      <c r="Q9592" t="s">
        <v>21669</v>
      </c>
    </row>
    <row r="9593" spans="12:17" x14ac:dyDescent="0.3">
      <c r="L9593">
        <v>9587</v>
      </c>
      <c r="M9593" t="s">
        <v>21671</v>
      </c>
      <c r="N9593" t="s">
        <v>19923</v>
      </c>
      <c r="O9593" t="s">
        <v>20935</v>
      </c>
      <c r="P9593" t="s">
        <v>42242</v>
      </c>
      <c r="Q9593" t="s">
        <v>21671</v>
      </c>
    </row>
    <row r="9594" spans="12:17" x14ac:dyDescent="0.3">
      <c r="L9594">
        <v>9588</v>
      </c>
      <c r="M9594" t="s">
        <v>21673</v>
      </c>
      <c r="N9594" t="s">
        <v>19925</v>
      </c>
      <c r="O9594" t="s">
        <v>20938</v>
      </c>
      <c r="P9594" t="s">
        <v>42243</v>
      </c>
      <c r="Q9594" t="s">
        <v>21673</v>
      </c>
    </row>
    <row r="9595" spans="12:17" x14ac:dyDescent="0.3">
      <c r="L9595">
        <v>9589</v>
      </c>
      <c r="M9595" t="s">
        <v>21675</v>
      </c>
      <c r="N9595" t="s">
        <v>19927</v>
      </c>
      <c r="O9595" t="s">
        <v>20941</v>
      </c>
      <c r="P9595" t="s">
        <v>42244</v>
      </c>
      <c r="Q9595" t="s">
        <v>21675</v>
      </c>
    </row>
    <row r="9596" spans="12:17" x14ac:dyDescent="0.3">
      <c r="L9596">
        <v>9590</v>
      </c>
      <c r="M9596" t="s">
        <v>21608</v>
      </c>
      <c r="N9596" t="s">
        <v>19860</v>
      </c>
      <c r="O9596" t="s">
        <v>26457</v>
      </c>
      <c r="P9596" t="s">
        <v>42245</v>
      </c>
      <c r="Q9596" t="s">
        <v>21608</v>
      </c>
    </row>
    <row r="9597" spans="12:17" x14ac:dyDescent="0.3">
      <c r="L9597">
        <v>9591</v>
      </c>
      <c r="M9597" t="s">
        <v>21677</v>
      </c>
      <c r="N9597" t="s">
        <v>19929</v>
      </c>
      <c r="O9597" t="s">
        <v>20944</v>
      </c>
      <c r="P9597" t="s">
        <v>42246</v>
      </c>
      <c r="Q9597" t="s">
        <v>21677</v>
      </c>
    </row>
    <row r="9598" spans="12:17" x14ac:dyDescent="0.3">
      <c r="L9598">
        <v>9592</v>
      </c>
      <c r="M9598" t="s">
        <v>21679</v>
      </c>
      <c r="N9598" t="s">
        <v>19931</v>
      </c>
      <c r="O9598" t="s">
        <v>20947</v>
      </c>
      <c r="P9598" t="s">
        <v>42247</v>
      </c>
      <c r="Q9598" t="s">
        <v>21679</v>
      </c>
    </row>
    <row r="9599" spans="12:17" x14ac:dyDescent="0.3">
      <c r="L9599">
        <v>9593</v>
      </c>
      <c r="M9599" t="s">
        <v>21681</v>
      </c>
      <c r="N9599" t="s">
        <v>19933</v>
      </c>
      <c r="O9599" t="s">
        <v>20950</v>
      </c>
      <c r="P9599" t="s">
        <v>42248</v>
      </c>
      <c r="Q9599" t="s">
        <v>21681</v>
      </c>
    </row>
    <row r="9600" spans="12:17" x14ac:dyDescent="0.3">
      <c r="L9600">
        <v>9594</v>
      </c>
      <c r="M9600" t="s">
        <v>21683</v>
      </c>
      <c r="N9600" t="s">
        <v>19935</v>
      </c>
      <c r="O9600" t="s">
        <v>20953</v>
      </c>
      <c r="P9600" t="s">
        <v>42249</v>
      </c>
      <c r="Q9600" t="s">
        <v>21683</v>
      </c>
    </row>
    <row r="9601" spans="12:17" x14ac:dyDescent="0.3">
      <c r="L9601">
        <v>9595</v>
      </c>
      <c r="M9601" t="s">
        <v>21685</v>
      </c>
      <c r="N9601" t="s">
        <v>19937</v>
      </c>
      <c r="O9601" t="s">
        <v>20956</v>
      </c>
      <c r="P9601" t="s">
        <v>42250</v>
      </c>
      <c r="Q9601" t="s">
        <v>21685</v>
      </c>
    </row>
    <row r="9602" spans="12:17" x14ac:dyDescent="0.3">
      <c r="L9602">
        <v>9596</v>
      </c>
      <c r="M9602" t="s">
        <v>21687</v>
      </c>
      <c r="N9602" t="s">
        <v>19939</v>
      </c>
      <c r="O9602" t="s">
        <v>20959</v>
      </c>
      <c r="P9602" t="s">
        <v>42251</v>
      </c>
      <c r="Q9602" t="s">
        <v>21687</v>
      </c>
    </row>
    <row r="9603" spans="12:17" x14ac:dyDescent="0.3">
      <c r="L9603">
        <v>9597</v>
      </c>
      <c r="M9603" t="s">
        <v>21689</v>
      </c>
      <c r="N9603" t="s">
        <v>19941</v>
      </c>
      <c r="O9603" t="s">
        <v>20962</v>
      </c>
      <c r="P9603" t="s">
        <v>42252</v>
      </c>
      <c r="Q9603" t="s">
        <v>21689</v>
      </c>
    </row>
    <row r="9604" spans="12:17" x14ac:dyDescent="0.3">
      <c r="L9604">
        <v>9598</v>
      </c>
      <c r="M9604" t="s">
        <v>21691</v>
      </c>
      <c r="N9604" t="s">
        <v>19943</v>
      </c>
      <c r="O9604" t="s">
        <v>20965</v>
      </c>
      <c r="P9604" t="s">
        <v>42253</v>
      </c>
      <c r="Q9604" t="s">
        <v>21691</v>
      </c>
    </row>
    <row r="9605" spans="12:17" x14ac:dyDescent="0.3">
      <c r="L9605">
        <v>9599</v>
      </c>
      <c r="M9605" t="s">
        <v>21693</v>
      </c>
      <c r="N9605" t="s">
        <v>19945</v>
      </c>
      <c r="O9605" t="s">
        <v>20968</v>
      </c>
      <c r="P9605" t="s">
        <v>42254</v>
      </c>
      <c r="Q9605" t="s">
        <v>21693</v>
      </c>
    </row>
    <row r="9606" spans="12:17" x14ac:dyDescent="0.3">
      <c r="L9606">
        <v>9600</v>
      </c>
      <c r="M9606" t="s">
        <v>21695</v>
      </c>
      <c r="N9606" t="s">
        <v>19947</v>
      </c>
      <c r="O9606" t="s">
        <v>20971</v>
      </c>
      <c r="P9606" t="s">
        <v>42255</v>
      </c>
      <c r="Q9606" t="s">
        <v>21695</v>
      </c>
    </row>
    <row r="9607" spans="12:17" x14ac:dyDescent="0.3">
      <c r="L9607">
        <v>9601</v>
      </c>
      <c r="M9607" t="s">
        <v>21697</v>
      </c>
      <c r="N9607" t="s">
        <v>19949</v>
      </c>
      <c r="O9607" t="s">
        <v>20974</v>
      </c>
      <c r="P9607" t="s">
        <v>42256</v>
      </c>
      <c r="Q9607" t="s">
        <v>21697</v>
      </c>
    </row>
    <row r="9608" spans="12:17" x14ac:dyDescent="0.3">
      <c r="L9608">
        <v>9602</v>
      </c>
      <c r="M9608" t="s">
        <v>21699</v>
      </c>
      <c r="N9608" t="s">
        <v>19951</v>
      </c>
      <c r="O9608" t="s">
        <v>20977</v>
      </c>
      <c r="P9608" t="s">
        <v>42257</v>
      </c>
      <c r="Q9608" t="s">
        <v>21699</v>
      </c>
    </row>
    <row r="9609" spans="12:17" x14ac:dyDescent="0.3">
      <c r="L9609">
        <v>9603</v>
      </c>
      <c r="M9609" t="s">
        <v>21701</v>
      </c>
      <c r="N9609" t="s">
        <v>19953</v>
      </c>
      <c r="O9609" t="s">
        <v>20980</v>
      </c>
      <c r="P9609" t="s">
        <v>42258</v>
      </c>
      <c r="Q9609" t="s">
        <v>21701</v>
      </c>
    </row>
    <row r="9610" spans="12:17" x14ac:dyDescent="0.3">
      <c r="L9610">
        <v>9604</v>
      </c>
      <c r="M9610" t="s">
        <v>21703</v>
      </c>
      <c r="N9610" t="s">
        <v>19955</v>
      </c>
      <c r="O9610" t="s">
        <v>20983</v>
      </c>
      <c r="P9610" t="s">
        <v>42259</v>
      </c>
      <c r="Q9610" t="s">
        <v>21703</v>
      </c>
    </row>
    <row r="9611" spans="12:17" x14ac:dyDescent="0.3">
      <c r="L9611">
        <v>9605</v>
      </c>
      <c r="M9611" t="s">
        <v>21705</v>
      </c>
      <c r="N9611" t="s">
        <v>19957</v>
      </c>
      <c r="O9611" t="s">
        <v>20986</v>
      </c>
      <c r="P9611" t="s">
        <v>42260</v>
      </c>
      <c r="Q9611" t="s">
        <v>21705</v>
      </c>
    </row>
    <row r="9612" spans="12:17" x14ac:dyDescent="0.3">
      <c r="L9612">
        <v>9606</v>
      </c>
      <c r="M9612" t="s">
        <v>21707</v>
      </c>
      <c r="N9612" t="s">
        <v>19959</v>
      </c>
      <c r="O9612" t="s">
        <v>20989</v>
      </c>
      <c r="P9612" t="s">
        <v>42261</v>
      </c>
      <c r="Q9612" t="s">
        <v>21707</v>
      </c>
    </row>
    <row r="9613" spans="12:17" x14ac:dyDescent="0.3">
      <c r="L9613">
        <v>9607</v>
      </c>
      <c r="M9613" t="s">
        <v>21709</v>
      </c>
      <c r="N9613" t="s">
        <v>19961</v>
      </c>
      <c r="O9613" t="s">
        <v>20992</v>
      </c>
      <c r="P9613" t="s">
        <v>42262</v>
      </c>
      <c r="Q9613" t="s">
        <v>21709</v>
      </c>
    </row>
    <row r="9614" spans="12:17" x14ac:dyDescent="0.3">
      <c r="L9614">
        <v>9608</v>
      </c>
      <c r="M9614" t="s">
        <v>21711</v>
      </c>
      <c r="N9614" t="s">
        <v>19963</v>
      </c>
      <c r="O9614" t="s">
        <v>20995</v>
      </c>
      <c r="P9614" t="s">
        <v>42263</v>
      </c>
      <c r="Q9614" t="s">
        <v>21711</v>
      </c>
    </row>
    <row r="9615" spans="12:17" x14ac:dyDescent="0.3">
      <c r="L9615">
        <v>9609</v>
      </c>
      <c r="M9615" t="s">
        <v>21713</v>
      </c>
      <c r="N9615" t="s">
        <v>19965</v>
      </c>
      <c r="O9615" t="s">
        <v>20998</v>
      </c>
      <c r="P9615" t="s">
        <v>42264</v>
      </c>
      <c r="Q9615" t="s">
        <v>21713</v>
      </c>
    </row>
    <row r="9616" spans="12:17" x14ac:dyDescent="0.3">
      <c r="L9616">
        <v>9610</v>
      </c>
      <c r="M9616" t="s">
        <v>21715</v>
      </c>
      <c r="N9616" t="s">
        <v>19967</v>
      </c>
      <c r="O9616" t="s">
        <v>21001</v>
      </c>
      <c r="P9616" t="s">
        <v>42265</v>
      </c>
      <c r="Q9616" t="s">
        <v>21715</v>
      </c>
    </row>
    <row r="9617" spans="12:17" x14ac:dyDescent="0.3">
      <c r="L9617">
        <v>9611</v>
      </c>
      <c r="M9617" t="s">
        <v>21717</v>
      </c>
      <c r="N9617" t="s">
        <v>19969</v>
      </c>
      <c r="O9617" t="s">
        <v>21004</v>
      </c>
      <c r="P9617" t="s">
        <v>42266</v>
      </c>
      <c r="Q9617" t="s">
        <v>21717</v>
      </c>
    </row>
    <row r="9618" spans="12:17" x14ac:dyDescent="0.3">
      <c r="L9618">
        <v>9612</v>
      </c>
      <c r="M9618" t="s">
        <v>21719</v>
      </c>
      <c r="N9618" t="s">
        <v>19971</v>
      </c>
      <c r="O9618" t="s">
        <v>21007</v>
      </c>
      <c r="P9618" t="s">
        <v>42267</v>
      </c>
      <c r="Q9618" t="s">
        <v>21719</v>
      </c>
    </row>
    <row r="9619" spans="12:17" x14ac:dyDescent="0.3">
      <c r="L9619">
        <v>9613</v>
      </c>
      <c r="M9619" t="s">
        <v>21721</v>
      </c>
      <c r="N9619" t="s">
        <v>19973</v>
      </c>
      <c r="O9619" t="s">
        <v>21010</v>
      </c>
      <c r="P9619" t="s">
        <v>42268</v>
      </c>
      <c r="Q9619" t="s">
        <v>21721</v>
      </c>
    </row>
    <row r="9620" spans="12:17" x14ac:dyDescent="0.3">
      <c r="L9620">
        <v>9614</v>
      </c>
      <c r="M9620" t="s">
        <v>21723</v>
      </c>
      <c r="N9620" t="s">
        <v>19975</v>
      </c>
      <c r="O9620" t="s">
        <v>21013</v>
      </c>
      <c r="P9620" t="s">
        <v>42269</v>
      </c>
      <c r="Q9620" t="s">
        <v>21723</v>
      </c>
    </row>
    <row r="9621" spans="12:17" x14ac:dyDescent="0.3">
      <c r="L9621">
        <v>9615</v>
      </c>
      <c r="M9621" t="s">
        <v>21725</v>
      </c>
      <c r="N9621" t="s">
        <v>19977</v>
      </c>
      <c r="O9621" t="s">
        <v>21016</v>
      </c>
      <c r="P9621" t="s">
        <v>42270</v>
      </c>
      <c r="Q9621" t="s">
        <v>21725</v>
      </c>
    </row>
    <row r="9622" spans="12:17" x14ac:dyDescent="0.3">
      <c r="L9622">
        <v>9616</v>
      </c>
      <c r="M9622" t="s">
        <v>27350</v>
      </c>
      <c r="N9622" t="s">
        <v>19978</v>
      </c>
      <c r="O9622" t="s">
        <v>21018</v>
      </c>
      <c r="P9622" t="s">
        <v>42271</v>
      </c>
      <c r="Q9622" t="s">
        <v>27350</v>
      </c>
    </row>
    <row r="9623" spans="12:17" x14ac:dyDescent="0.3">
      <c r="L9623">
        <v>9617</v>
      </c>
      <c r="M9623" t="s">
        <v>27351</v>
      </c>
      <c r="N9623" t="s">
        <v>19979</v>
      </c>
      <c r="O9623" t="s">
        <v>21020</v>
      </c>
      <c r="P9623" t="s">
        <v>42272</v>
      </c>
      <c r="Q9623" t="s">
        <v>27351</v>
      </c>
    </row>
    <row r="9624" spans="12:17" x14ac:dyDescent="0.3">
      <c r="L9624">
        <v>9618</v>
      </c>
      <c r="M9624" t="s">
        <v>27352</v>
      </c>
      <c r="N9624" t="s">
        <v>19980</v>
      </c>
      <c r="O9624" t="s">
        <v>21022</v>
      </c>
      <c r="P9624" t="s">
        <v>42273</v>
      </c>
      <c r="Q9624" t="s">
        <v>27352</v>
      </c>
    </row>
    <row r="9625" spans="12:17" x14ac:dyDescent="0.3">
      <c r="L9625">
        <v>9619</v>
      </c>
      <c r="M9625" t="s">
        <v>21730</v>
      </c>
      <c r="N9625" t="s">
        <v>19982</v>
      </c>
      <c r="O9625" t="s">
        <v>21025</v>
      </c>
      <c r="P9625" t="s">
        <v>42274</v>
      </c>
      <c r="Q9625" t="s">
        <v>21730</v>
      </c>
    </row>
    <row r="9626" spans="12:17" x14ac:dyDescent="0.3">
      <c r="L9626">
        <v>9620</v>
      </c>
      <c r="M9626" t="s">
        <v>21732</v>
      </c>
      <c r="N9626" t="s">
        <v>19984</v>
      </c>
      <c r="O9626" t="s">
        <v>21028</v>
      </c>
      <c r="P9626" t="s">
        <v>42275</v>
      </c>
      <c r="Q9626" t="s">
        <v>21732</v>
      </c>
    </row>
    <row r="9627" spans="12:17" x14ac:dyDescent="0.3">
      <c r="L9627">
        <v>9621</v>
      </c>
      <c r="M9627" t="s">
        <v>21734</v>
      </c>
      <c r="N9627" t="s">
        <v>19986</v>
      </c>
      <c r="O9627" t="s">
        <v>21031</v>
      </c>
      <c r="P9627" t="s">
        <v>42276</v>
      </c>
      <c r="Q9627" t="s">
        <v>21734</v>
      </c>
    </row>
    <row r="9628" spans="12:17" x14ac:dyDescent="0.3">
      <c r="L9628">
        <v>9622</v>
      </c>
      <c r="M9628" t="s">
        <v>21736</v>
      </c>
      <c r="N9628" t="s">
        <v>19988</v>
      </c>
      <c r="O9628" t="s">
        <v>21034</v>
      </c>
      <c r="P9628" t="s">
        <v>42277</v>
      </c>
      <c r="Q9628" t="s">
        <v>21736</v>
      </c>
    </row>
    <row r="9629" spans="12:17" x14ac:dyDescent="0.3">
      <c r="L9629">
        <v>9623</v>
      </c>
      <c r="M9629" t="s">
        <v>21738</v>
      </c>
      <c r="N9629" t="s">
        <v>19990</v>
      </c>
      <c r="O9629" t="s">
        <v>21037</v>
      </c>
      <c r="P9629" t="s">
        <v>42278</v>
      </c>
      <c r="Q9629" t="s">
        <v>21738</v>
      </c>
    </row>
    <row r="9630" spans="12:17" x14ac:dyDescent="0.3">
      <c r="L9630">
        <v>9624</v>
      </c>
      <c r="M9630" t="s">
        <v>21740</v>
      </c>
      <c r="N9630" t="s">
        <v>19992</v>
      </c>
      <c r="O9630" t="s">
        <v>21040</v>
      </c>
      <c r="P9630" t="s">
        <v>42279</v>
      </c>
      <c r="Q9630" t="s">
        <v>21740</v>
      </c>
    </row>
    <row r="9631" spans="12:17" x14ac:dyDescent="0.3">
      <c r="L9631">
        <v>9625</v>
      </c>
      <c r="M9631" t="s">
        <v>21742</v>
      </c>
      <c r="N9631" t="s">
        <v>19994</v>
      </c>
      <c r="O9631" t="s">
        <v>21043</v>
      </c>
      <c r="P9631" t="s">
        <v>42280</v>
      </c>
      <c r="Q9631" t="s">
        <v>21742</v>
      </c>
    </row>
    <row r="9632" spans="12:17" x14ac:dyDescent="0.3">
      <c r="L9632">
        <v>9626</v>
      </c>
      <c r="M9632" t="s">
        <v>21744</v>
      </c>
      <c r="N9632" t="s">
        <v>19990</v>
      </c>
      <c r="O9632" t="s">
        <v>21045</v>
      </c>
      <c r="P9632" t="s">
        <v>42281</v>
      </c>
      <c r="Q9632" t="s">
        <v>21744</v>
      </c>
    </row>
    <row r="9633" spans="12:17" x14ac:dyDescent="0.3">
      <c r="L9633">
        <v>9627</v>
      </c>
      <c r="M9633" t="s">
        <v>21745</v>
      </c>
      <c r="N9633" t="s">
        <v>19992</v>
      </c>
      <c r="O9633" t="s">
        <v>21047</v>
      </c>
      <c r="P9633" t="s">
        <v>42282</v>
      </c>
      <c r="Q9633" t="s">
        <v>21745</v>
      </c>
    </row>
    <row r="9634" spans="12:17" x14ac:dyDescent="0.3">
      <c r="L9634">
        <v>9628</v>
      </c>
      <c r="M9634" t="s">
        <v>21746</v>
      </c>
      <c r="N9634" t="s">
        <v>19998</v>
      </c>
      <c r="O9634" t="s">
        <v>21050</v>
      </c>
      <c r="P9634" t="s">
        <v>42283</v>
      </c>
      <c r="Q9634" t="s">
        <v>21746</v>
      </c>
    </row>
    <row r="9635" spans="12:17" x14ac:dyDescent="0.3">
      <c r="L9635">
        <v>9629</v>
      </c>
      <c r="M9635" t="s">
        <v>21748</v>
      </c>
      <c r="N9635" t="s">
        <v>19847</v>
      </c>
      <c r="O9635" t="s">
        <v>41600</v>
      </c>
      <c r="P9635" t="s">
        <v>42284</v>
      </c>
      <c r="Q9635" t="s">
        <v>21748</v>
      </c>
    </row>
    <row r="9636" spans="12:17" x14ac:dyDescent="0.3">
      <c r="L9636">
        <v>9630</v>
      </c>
      <c r="M9636" t="s">
        <v>21749</v>
      </c>
      <c r="N9636" t="s">
        <v>19849</v>
      </c>
      <c r="O9636" t="s">
        <v>20830</v>
      </c>
      <c r="P9636" t="s">
        <v>42285</v>
      </c>
      <c r="Q9636" t="s">
        <v>21749</v>
      </c>
    </row>
    <row r="9637" spans="12:17" x14ac:dyDescent="0.3">
      <c r="L9637">
        <v>9631</v>
      </c>
      <c r="M9637" t="s">
        <v>21750</v>
      </c>
      <c r="N9637" t="s">
        <v>19851</v>
      </c>
      <c r="O9637" t="s">
        <v>20833</v>
      </c>
      <c r="P9637" t="s">
        <v>42286</v>
      </c>
      <c r="Q9637" t="s">
        <v>21750</v>
      </c>
    </row>
    <row r="9638" spans="12:17" x14ac:dyDescent="0.3">
      <c r="L9638">
        <v>9632</v>
      </c>
      <c r="M9638" t="s">
        <v>21751</v>
      </c>
      <c r="N9638" t="s">
        <v>19853</v>
      </c>
      <c r="O9638" t="s">
        <v>20836</v>
      </c>
      <c r="P9638" t="s">
        <v>42287</v>
      </c>
      <c r="Q9638" t="s">
        <v>21751</v>
      </c>
    </row>
    <row r="9639" spans="12:17" x14ac:dyDescent="0.3">
      <c r="L9639">
        <v>9633</v>
      </c>
      <c r="M9639" t="s">
        <v>21752</v>
      </c>
      <c r="N9639" t="s">
        <v>19855</v>
      </c>
      <c r="O9639" t="s">
        <v>20839</v>
      </c>
      <c r="P9639" t="s">
        <v>42288</v>
      </c>
      <c r="Q9639" t="s">
        <v>21752</v>
      </c>
    </row>
    <row r="9640" spans="12:17" x14ac:dyDescent="0.3">
      <c r="L9640">
        <v>9634</v>
      </c>
      <c r="M9640" t="s">
        <v>21753</v>
      </c>
      <c r="N9640" t="s">
        <v>19857</v>
      </c>
      <c r="O9640" t="s">
        <v>20842</v>
      </c>
      <c r="P9640" t="s">
        <v>42289</v>
      </c>
      <c r="Q9640" t="s">
        <v>21753</v>
      </c>
    </row>
    <row r="9641" spans="12:17" x14ac:dyDescent="0.3">
      <c r="L9641">
        <v>9635</v>
      </c>
      <c r="M9641" t="s">
        <v>21754</v>
      </c>
      <c r="N9641" t="s">
        <v>42202</v>
      </c>
      <c r="O9641" t="s">
        <v>41608</v>
      </c>
      <c r="P9641" t="s">
        <v>42290</v>
      </c>
      <c r="Q9641" t="s">
        <v>21754</v>
      </c>
    </row>
    <row r="9642" spans="12:17" x14ac:dyDescent="0.3">
      <c r="L9642">
        <v>9636</v>
      </c>
      <c r="M9642" t="s">
        <v>21756</v>
      </c>
      <c r="N9642" t="s">
        <v>19862</v>
      </c>
      <c r="O9642" t="s">
        <v>26449</v>
      </c>
      <c r="P9642" t="s">
        <v>42291</v>
      </c>
      <c r="Q9642" t="s">
        <v>21756</v>
      </c>
    </row>
    <row r="9643" spans="12:17" x14ac:dyDescent="0.3">
      <c r="L9643">
        <v>9637</v>
      </c>
      <c r="M9643" t="s">
        <v>21757</v>
      </c>
      <c r="N9643" t="s">
        <v>19864</v>
      </c>
      <c r="O9643" t="s">
        <v>26450</v>
      </c>
      <c r="P9643" t="s">
        <v>42292</v>
      </c>
      <c r="Q9643" t="s">
        <v>21757</v>
      </c>
    </row>
    <row r="9644" spans="12:17" x14ac:dyDescent="0.3">
      <c r="L9644">
        <v>9638</v>
      </c>
      <c r="M9644" t="s">
        <v>21758</v>
      </c>
      <c r="N9644" t="s">
        <v>19866</v>
      </c>
      <c r="O9644" t="s">
        <v>26451</v>
      </c>
      <c r="P9644" t="s">
        <v>42293</v>
      </c>
      <c r="Q9644" t="s">
        <v>21758</v>
      </c>
    </row>
    <row r="9645" spans="12:17" x14ac:dyDescent="0.3">
      <c r="L9645">
        <v>9639</v>
      </c>
      <c r="M9645" t="s">
        <v>21759</v>
      </c>
      <c r="N9645" t="s">
        <v>19868</v>
      </c>
      <c r="O9645" t="s">
        <v>26452</v>
      </c>
      <c r="P9645" t="s">
        <v>42294</v>
      </c>
      <c r="Q9645" t="s">
        <v>21759</v>
      </c>
    </row>
    <row r="9646" spans="12:17" x14ac:dyDescent="0.3">
      <c r="L9646">
        <v>9640</v>
      </c>
      <c r="M9646" t="s">
        <v>21760</v>
      </c>
      <c r="N9646" t="s">
        <v>19870</v>
      </c>
      <c r="O9646" t="s">
        <v>26453</v>
      </c>
      <c r="P9646" t="s">
        <v>42295</v>
      </c>
      <c r="Q9646" t="s">
        <v>21760</v>
      </c>
    </row>
    <row r="9647" spans="12:17" x14ac:dyDescent="0.3">
      <c r="L9647">
        <v>9641</v>
      </c>
      <c r="M9647" t="s">
        <v>21761</v>
      </c>
      <c r="N9647" t="s">
        <v>26428</v>
      </c>
      <c r="O9647" t="s">
        <v>20857</v>
      </c>
      <c r="P9647" t="s">
        <v>42296</v>
      </c>
      <c r="Q9647" t="s">
        <v>21761</v>
      </c>
    </row>
    <row r="9648" spans="12:17" x14ac:dyDescent="0.3">
      <c r="L9648">
        <v>9642</v>
      </c>
      <c r="M9648" t="s">
        <v>21762</v>
      </c>
      <c r="N9648" t="s">
        <v>26429</v>
      </c>
      <c r="O9648" t="s">
        <v>20859</v>
      </c>
      <c r="P9648" t="s">
        <v>42297</v>
      </c>
      <c r="Q9648" t="s">
        <v>21762</v>
      </c>
    </row>
    <row r="9649" spans="12:17" x14ac:dyDescent="0.3">
      <c r="L9649">
        <v>9643</v>
      </c>
      <c r="M9649" t="s">
        <v>21763</v>
      </c>
      <c r="N9649" t="s">
        <v>26430</v>
      </c>
      <c r="O9649" t="s">
        <v>20861</v>
      </c>
      <c r="P9649" t="s">
        <v>42298</v>
      </c>
      <c r="Q9649" t="s">
        <v>21763</v>
      </c>
    </row>
    <row r="9650" spans="12:17" x14ac:dyDescent="0.3">
      <c r="L9650">
        <v>9644</v>
      </c>
      <c r="M9650" t="s">
        <v>21764</v>
      </c>
      <c r="N9650" t="s">
        <v>19875</v>
      </c>
      <c r="O9650" t="s">
        <v>20864</v>
      </c>
      <c r="P9650" t="s">
        <v>42299</v>
      </c>
      <c r="Q9650" t="s">
        <v>21764</v>
      </c>
    </row>
    <row r="9651" spans="12:17" x14ac:dyDescent="0.3">
      <c r="L9651">
        <v>9645</v>
      </c>
      <c r="M9651" t="s">
        <v>21765</v>
      </c>
      <c r="N9651" t="s">
        <v>42213</v>
      </c>
      <c r="O9651" t="s">
        <v>20866</v>
      </c>
      <c r="P9651" t="s">
        <v>42300</v>
      </c>
      <c r="Q9651" t="s">
        <v>21765</v>
      </c>
    </row>
    <row r="9652" spans="12:17" x14ac:dyDescent="0.3">
      <c r="L9652">
        <v>9646</v>
      </c>
      <c r="M9652" t="s">
        <v>42301</v>
      </c>
      <c r="N9652" t="s">
        <v>42216</v>
      </c>
      <c r="O9652" t="s">
        <v>41622</v>
      </c>
      <c r="P9652" t="s">
        <v>42302</v>
      </c>
      <c r="Q9652" t="s">
        <v>42301</v>
      </c>
    </row>
    <row r="9653" spans="12:17" x14ac:dyDescent="0.3">
      <c r="L9653">
        <v>9647</v>
      </c>
      <c r="M9653" t="s">
        <v>21766</v>
      </c>
      <c r="N9653" t="s">
        <v>19878</v>
      </c>
      <c r="O9653" t="s">
        <v>20869</v>
      </c>
      <c r="P9653" t="s">
        <v>42303</v>
      </c>
      <c r="Q9653" t="s">
        <v>21766</v>
      </c>
    </row>
    <row r="9654" spans="12:17" x14ac:dyDescent="0.3">
      <c r="L9654">
        <v>9648</v>
      </c>
      <c r="M9654" t="s">
        <v>21767</v>
      </c>
      <c r="N9654" t="s">
        <v>19880</v>
      </c>
      <c r="O9654" t="s">
        <v>41625</v>
      </c>
      <c r="P9654" t="s">
        <v>42304</v>
      </c>
      <c r="Q9654" t="s">
        <v>21767</v>
      </c>
    </row>
    <row r="9655" spans="12:17" x14ac:dyDescent="0.3">
      <c r="L9655">
        <v>9649</v>
      </c>
      <c r="M9655" t="s">
        <v>21768</v>
      </c>
      <c r="N9655" t="s">
        <v>19882</v>
      </c>
      <c r="O9655" t="s">
        <v>41627</v>
      </c>
      <c r="P9655" t="s">
        <v>42305</v>
      </c>
      <c r="Q9655" t="s">
        <v>21768</v>
      </c>
    </row>
    <row r="9656" spans="12:17" x14ac:dyDescent="0.3">
      <c r="L9656">
        <v>9650</v>
      </c>
      <c r="M9656" t="s">
        <v>21769</v>
      </c>
      <c r="N9656" t="s">
        <v>19884</v>
      </c>
      <c r="O9656" t="s">
        <v>20876</v>
      </c>
      <c r="P9656" t="s">
        <v>42306</v>
      </c>
      <c r="Q9656" t="s">
        <v>21769</v>
      </c>
    </row>
    <row r="9657" spans="12:17" x14ac:dyDescent="0.3">
      <c r="L9657">
        <v>9651</v>
      </c>
      <c r="M9657" t="s">
        <v>21770</v>
      </c>
      <c r="N9657" t="s">
        <v>19886</v>
      </c>
      <c r="O9657" t="s">
        <v>20879</v>
      </c>
      <c r="P9657" t="s">
        <v>42307</v>
      </c>
      <c r="Q9657" t="s">
        <v>21770</v>
      </c>
    </row>
    <row r="9658" spans="12:17" x14ac:dyDescent="0.3">
      <c r="L9658">
        <v>9652</v>
      </c>
      <c r="M9658" t="s">
        <v>21771</v>
      </c>
      <c r="N9658" t="s">
        <v>19888</v>
      </c>
      <c r="O9658" t="s">
        <v>20882</v>
      </c>
      <c r="P9658" t="s">
        <v>42308</v>
      </c>
      <c r="Q9658" t="s">
        <v>21771</v>
      </c>
    </row>
    <row r="9659" spans="12:17" x14ac:dyDescent="0.3">
      <c r="L9659">
        <v>9653</v>
      </c>
      <c r="M9659" t="s">
        <v>21772</v>
      </c>
      <c r="N9659" t="s">
        <v>19890</v>
      </c>
      <c r="O9659" t="s">
        <v>20885</v>
      </c>
      <c r="P9659" t="s">
        <v>42309</v>
      </c>
      <c r="Q9659" t="s">
        <v>21772</v>
      </c>
    </row>
    <row r="9660" spans="12:17" x14ac:dyDescent="0.3">
      <c r="L9660">
        <v>9654</v>
      </c>
      <c r="M9660" t="s">
        <v>21773</v>
      </c>
      <c r="N9660" t="s">
        <v>19892</v>
      </c>
      <c r="O9660" t="s">
        <v>20888</v>
      </c>
      <c r="P9660" t="s">
        <v>42310</v>
      </c>
      <c r="Q9660" t="s">
        <v>21773</v>
      </c>
    </row>
    <row r="9661" spans="12:17" x14ac:dyDescent="0.3">
      <c r="L9661">
        <v>9655</v>
      </c>
      <c r="M9661" t="s">
        <v>21774</v>
      </c>
      <c r="N9661" t="s">
        <v>19894</v>
      </c>
      <c r="O9661" t="s">
        <v>20891</v>
      </c>
      <c r="P9661" t="s">
        <v>42311</v>
      </c>
      <c r="Q9661" t="s">
        <v>21774</v>
      </c>
    </row>
    <row r="9662" spans="12:17" x14ac:dyDescent="0.3">
      <c r="L9662">
        <v>9656</v>
      </c>
      <c r="M9662" t="s">
        <v>21775</v>
      </c>
      <c r="N9662" t="s">
        <v>19896</v>
      </c>
      <c r="O9662" t="s">
        <v>20894</v>
      </c>
      <c r="P9662" t="s">
        <v>42312</v>
      </c>
      <c r="Q9662" t="s">
        <v>21775</v>
      </c>
    </row>
    <row r="9663" spans="12:17" x14ac:dyDescent="0.3">
      <c r="L9663">
        <v>9657</v>
      </c>
      <c r="M9663" t="s">
        <v>21776</v>
      </c>
      <c r="N9663" t="s">
        <v>19898</v>
      </c>
      <c r="O9663" t="s">
        <v>20897</v>
      </c>
      <c r="P9663" t="s">
        <v>42313</v>
      </c>
      <c r="Q9663" t="s">
        <v>21776</v>
      </c>
    </row>
    <row r="9664" spans="12:17" x14ac:dyDescent="0.3">
      <c r="L9664">
        <v>9658</v>
      </c>
      <c r="M9664" t="s">
        <v>21777</v>
      </c>
      <c r="N9664" t="s">
        <v>19900</v>
      </c>
      <c r="O9664" t="s">
        <v>20900</v>
      </c>
      <c r="P9664" t="s">
        <v>42314</v>
      </c>
      <c r="Q9664" t="s">
        <v>21777</v>
      </c>
    </row>
    <row r="9665" spans="12:17" x14ac:dyDescent="0.3">
      <c r="L9665">
        <v>9659</v>
      </c>
      <c r="M9665" t="s">
        <v>21778</v>
      </c>
      <c r="N9665" t="s">
        <v>19902</v>
      </c>
      <c r="O9665" t="s">
        <v>20903</v>
      </c>
      <c r="P9665" t="s">
        <v>42315</v>
      </c>
      <c r="Q9665" t="s">
        <v>21778</v>
      </c>
    </row>
    <row r="9666" spans="12:17" x14ac:dyDescent="0.3">
      <c r="L9666">
        <v>9660</v>
      </c>
      <c r="M9666" t="s">
        <v>21779</v>
      </c>
      <c r="N9666" t="s">
        <v>19904</v>
      </c>
      <c r="O9666" t="s">
        <v>20906</v>
      </c>
      <c r="P9666" t="s">
        <v>42316</v>
      </c>
      <c r="Q9666" t="s">
        <v>21779</v>
      </c>
    </row>
    <row r="9667" spans="12:17" x14ac:dyDescent="0.3">
      <c r="L9667">
        <v>9661</v>
      </c>
      <c r="M9667" t="s">
        <v>21780</v>
      </c>
      <c r="N9667" t="s">
        <v>19906</v>
      </c>
      <c r="O9667" t="s">
        <v>20909</v>
      </c>
      <c r="P9667" t="s">
        <v>42317</v>
      </c>
      <c r="Q9667" t="s">
        <v>21780</v>
      </c>
    </row>
    <row r="9668" spans="12:17" x14ac:dyDescent="0.3">
      <c r="L9668">
        <v>9662</v>
      </c>
      <c r="M9668" t="s">
        <v>21781</v>
      </c>
      <c r="N9668" t="s">
        <v>19908</v>
      </c>
      <c r="O9668" t="s">
        <v>20912</v>
      </c>
      <c r="P9668" t="s">
        <v>42318</v>
      </c>
      <c r="Q9668" t="s">
        <v>21781</v>
      </c>
    </row>
    <row r="9669" spans="12:17" x14ac:dyDescent="0.3">
      <c r="L9669">
        <v>9663</v>
      </c>
      <c r="M9669" t="s">
        <v>21782</v>
      </c>
      <c r="N9669" t="s">
        <v>19910</v>
      </c>
      <c r="O9669" t="s">
        <v>20915</v>
      </c>
      <c r="P9669" t="s">
        <v>42319</v>
      </c>
      <c r="Q9669" t="s">
        <v>21782</v>
      </c>
    </row>
    <row r="9670" spans="12:17" x14ac:dyDescent="0.3">
      <c r="L9670">
        <v>9664</v>
      </c>
      <c r="M9670" t="s">
        <v>21783</v>
      </c>
      <c r="N9670" t="s">
        <v>19912</v>
      </c>
      <c r="O9670" t="s">
        <v>20918</v>
      </c>
      <c r="P9670" t="s">
        <v>42320</v>
      </c>
      <c r="Q9670" t="s">
        <v>21783</v>
      </c>
    </row>
    <row r="9671" spans="12:17" x14ac:dyDescent="0.3">
      <c r="L9671">
        <v>9665</v>
      </c>
      <c r="M9671" t="s">
        <v>21784</v>
      </c>
      <c r="N9671" t="s">
        <v>19914</v>
      </c>
      <c r="O9671" t="s">
        <v>20921</v>
      </c>
      <c r="P9671" t="s">
        <v>42321</v>
      </c>
      <c r="Q9671" t="s">
        <v>21784</v>
      </c>
    </row>
    <row r="9672" spans="12:17" x14ac:dyDescent="0.3">
      <c r="L9672">
        <v>9666</v>
      </c>
      <c r="M9672" t="s">
        <v>21785</v>
      </c>
      <c r="N9672" t="s">
        <v>19916</v>
      </c>
      <c r="O9672" t="s">
        <v>20924</v>
      </c>
      <c r="P9672" t="s">
        <v>42322</v>
      </c>
      <c r="Q9672" t="s">
        <v>21785</v>
      </c>
    </row>
    <row r="9673" spans="12:17" x14ac:dyDescent="0.3">
      <c r="L9673">
        <v>9667</v>
      </c>
      <c r="M9673" t="s">
        <v>42323</v>
      </c>
      <c r="N9673" t="s">
        <v>19917</v>
      </c>
      <c r="O9673" t="s">
        <v>20926</v>
      </c>
      <c r="P9673" t="s">
        <v>42324</v>
      </c>
      <c r="Q9673" t="s">
        <v>42323</v>
      </c>
    </row>
    <row r="9674" spans="12:17" x14ac:dyDescent="0.3">
      <c r="L9674">
        <v>9668</v>
      </c>
      <c r="M9674" t="s">
        <v>21786</v>
      </c>
      <c r="N9674" t="s">
        <v>19919</v>
      </c>
      <c r="O9674" t="s">
        <v>20929</v>
      </c>
      <c r="P9674" t="s">
        <v>42325</v>
      </c>
      <c r="Q9674" t="s">
        <v>21786</v>
      </c>
    </row>
    <row r="9675" spans="12:17" x14ac:dyDescent="0.3">
      <c r="L9675">
        <v>9669</v>
      </c>
      <c r="M9675" t="s">
        <v>21787</v>
      </c>
      <c r="N9675" t="s">
        <v>19921</v>
      </c>
      <c r="O9675" t="s">
        <v>20932</v>
      </c>
      <c r="P9675" t="s">
        <v>42326</v>
      </c>
      <c r="Q9675" t="s">
        <v>21787</v>
      </c>
    </row>
    <row r="9676" spans="12:17" x14ac:dyDescent="0.3">
      <c r="L9676">
        <v>9670</v>
      </c>
      <c r="M9676" t="s">
        <v>21788</v>
      </c>
      <c r="N9676" t="s">
        <v>19923</v>
      </c>
      <c r="O9676" t="s">
        <v>20935</v>
      </c>
      <c r="P9676" t="s">
        <v>42327</v>
      </c>
      <c r="Q9676" t="s">
        <v>21788</v>
      </c>
    </row>
    <row r="9677" spans="12:17" x14ac:dyDescent="0.3">
      <c r="L9677">
        <v>9671</v>
      </c>
      <c r="M9677" t="s">
        <v>21789</v>
      </c>
      <c r="N9677" t="s">
        <v>19925</v>
      </c>
      <c r="O9677" t="s">
        <v>20938</v>
      </c>
      <c r="P9677" t="s">
        <v>42328</v>
      </c>
      <c r="Q9677" t="s">
        <v>21789</v>
      </c>
    </row>
    <row r="9678" spans="12:17" x14ac:dyDescent="0.3">
      <c r="L9678">
        <v>9672</v>
      </c>
      <c r="M9678" t="s">
        <v>21790</v>
      </c>
      <c r="N9678" t="s">
        <v>19927</v>
      </c>
      <c r="O9678" t="s">
        <v>20941</v>
      </c>
      <c r="P9678" t="s">
        <v>42329</v>
      </c>
      <c r="Q9678" t="s">
        <v>21790</v>
      </c>
    </row>
    <row r="9679" spans="12:17" x14ac:dyDescent="0.3">
      <c r="L9679">
        <v>9673</v>
      </c>
      <c r="M9679" t="s">
        <v>21755</v>
      </c>
      <c r="N9679" t="s">
        <v>19860</v>
      </c>
      <c r="O9679" t="s">
        <v>26457</v>
      </c>
      <c r="P9679" t="s">
        <v>42330</v>
      </c>
      <c r="Q9679" t="s">
        <v>21755</v>
      </c>
    </row>
    <row r="9680" spans="12:17" x14ac:dyDescent="0.3">
      <c r="L9680">
        <v>9674</v>
      </c>
      <c r="M9680" t="s">
        <v>21791</v>
      </c>
      <c r="N9680" t="s">
        <v>19929</v>
      </c>
      <c r="O9680" t="s">
        <v>20944</v>
      </c>
      <c r="P9680" t="s">
        <v>42331</v>
      </c>
      <c r="Q9680" t="s">
        <v>21791</v>
      </c>
    </row>
    <row r="9681" spans="12:17" x14ac:dyDescent="0.3">
      <c r="L9681">
        <v>9675</v>
      </c>
      <c r="M9681" t="s">
        <v>21792</v>
      </c>
      <c r="N9681" t="s">
        <v>19931</v>
      </c>
      <c r="O9681" t="s">
        <v>20947</v>
      </c>
      <c r="P9681" t="s">
        <v>42332</v>
      </c>
      <c r="Q9681" t="s">
        <v>21792</v>
      </c>
    </row>
    <row r="9682" spans="12:17" x14ac:dyDescent="0.3">
      <c r="L9682">
        <v>9676</v>
      </c>
      <c r="M9682" t="s">
        <v>21793</v>
      </c>
      <c r="N9682" t="s">
        <v>19933</v>
      </c>
      <c r="O9682" t="s">
        <v>20950</v>
      </c>
      <c r="P9682" t="s">
        <v>42333</v>
      </c>
      <c r="Q9682" t="s">
        <v>21793</v>
      </c>
    </row>
    <row r="9683" spans="12:17" x14ac:dyDescent="0.3">
      <c r="L9683">
        <v>9677</v>
      </c>
      <c r="M9683" t="s">
        <v>21794</v>
      </c>
      <c r="N9683" t="s">
        <v>19935</v>
      </c>
      <c r="O9683" t="s">
        <v>20953</v>
      </c>
      <c r="P9683" t="s">
        <v>42334</v>
      </c>
      <c r="Q9683" t="s">
        <v>21794</v>
      </c>
    </row>
    <row r="9684" spans="12:17" x14ac:dyDescent="0.3">
      <c r="L9684">
        <v>9678</v>
      </c>
      <c r="M9684" t="s">
        <v>21795</v>
      </c>
      <c r="N9684" t="s">
        <v>19937</v>
      </c>
      <c r="O9684" t="s">
        <v>20956</v>
      </c>
      <c r="P9684" t="s">
        <v>42335</v>
      </c>
      <c r="Q9684" t="s">
        <v>21795</v>
      </c>
    </row>
    <row r="9685" spans="12:17" x14ac:dyDescent="0.3">
      <c r="L9685">
        <v>9679</v>
      </c>
      <c r="M9685" t="s">
        <v>21796</v>
      </c>
      <c r="N9685" t="s">
        <v>19939</v>
      </c>
      <c r="O9685" t="s">
        <v>20959</v>
      </c>
      <c r="P9685" t="s">
        <v>42336</v>
      </c>
      <c r="Q9685" t="s">
        <v>21796</v>
      </c>
    </row>
    <row r="9686" spans="12:17" x14ac:dyDescent="0.3">
      <c r="L9686">
        <v>9680</v>
      </c>
      <c r="M9686" t="s">
        <v>21797</v>
      </c>
      <c r="N9686" t="s">
        <v>19941</v>
      </c>
      <c r="O9686" t="s">
        <v>20962</v>
      </c>
      <c r="P9686" t="s">
        <v>42337</v>
      </c>
      <c r="Q9686" t="s">
        <v>21797</v>
      </c>
    </row>
    <row r="9687" spans="12:17" x14ac:dyDescent="0.3">
      <c r="L9687">
        <v>9681</v>
      </c>
      <c r="M9687" t="s">
        <v>21798</v>
      </c>
      <c r="N9687" t="s">
        <v>19943</v>
      </c>
      <c r="O9687" t="s">
        <v>20965</v>
      </c>
      <c r="P9687" t="s">
        <v>42338</v>
      </c>
      <c r="Q9687" t="s">
        <v>21798</v>
      </c>
    </row>
    <row r="9688" spans="12:17" x14ac:dyDescent="0.3">
      <c r="L9688">
        <v>9682</v>
      </c>
      <c r="M9688" t="s">
        <v>21799</v>
      </c>
      <c r="N9688" t="s">
        <v>19945</v>
      </c>
      <c r="O9688" t="s">
        <v>20968</v>
      </c>
      <c r="P9688" t="s">
        <v>42339</v>
      </c>
      <c r="Q9688" t="s">
        <v>21799</v>
      </c>
    </row>
    <row r="9689" spans="12:17" x14ac:dyDescent="0.3">
      <c r="L9689">
        <v>9683</v>
      </c>
      <c r="M9689" t="s">
        <v>21800</v>
      </c>
      <c r="N9689" t="s">
        <v>19947</v>
      </c>
      <c r="O9689" t="s">
        <v>20971</v>
      </c>
      <c r="P9689" t="s">
        <v>42340</v>
      </c>
      <c r="Q9689" t="s">
        <v>21800</v>
      </c>
    </row>
    <row r="9690" spans="12:17" x14ac:dyDescent="0.3">
      <c r="L9690">
        <v>9684</v>
      </c>
      <c r="M9690" t="s">
        <v>21801</v>
      </c>
      <c r="N9690" t="s">
        <v>19949</v>
      </c>
      <c r="O9690" t="s">
        <v>20974</v>
      </c>
      <c r="P9690" t="s">
        <v>42341</v>
      </c>
      <c r="Q9690" t="s">
        <v>21801</v>
      </c>
    </row>
    <row r="9691" spans="12:17" x14ac:dyDescent="0.3">
      <c r="L9691">
        <v>9685</v>
      </c>
      <c r="M9691" t="s">
        <v>21802</v>
      </c>
      <c r="N9691" t="s">
        <v>19951</v>
      </c>
      <c r="O9691" t="s">
        <v>20977</v>
      </c>
      <c r="P9691" t="s">
        <v>42342</v>
      </c>
      <c r="Q9691" t="s">
        <v>21802</v>
      </c>
    </row>
    <row r="9692" spans="12:17" x14ac:dyDescent="0.3">
      <c r="L9692">
        <v>9686</v>
      </c>
      <c r="M9692" t="s">
        <v>21803</v>
      </c>
      <c r="N9692" t="s">
        <v>19953</v>
      </c>
      <c r="O9692" t="s">
        <v>20980</v>
      </c>
      <c r="P9692" t="s">
        <v>42343</v>
      </c>
      <c r="Q9692" t="s">
        <v>21803</v>
      </c>
    </row>
    <row r="9693" spans="12:17" x14ac:dyDescent="0.3">
      <c r="L9693">
        <v>9687</v>
      </c>
      <c r="M9693" t="s">
        <v>21804</v>
      </c>
      <c r="N9693" t="s">
        <v>19955</v>
      </c>
      <c r="O9693" t="s">
        <v>20983</v>
      </c>
      <c r="P9693" t="s">
        <v>42344</v>
      </c>
      <c r="Q9693" t="s">
        <v>21804</v>
      </c>
    </row>
    <row r="9694" spans="12:17" x14ac:dyDescent="0.3">
      <c r="L9694">
        <v>9688</v>
      </c>
      <c r="M9694" t="s">
        <v>21805</v>
      </c>
      <c r="N9694" t="s">
        <v>19957</v>
      </c>
      <c r="O9694" t="s">
        <v>20986</v>
      </c>
      <c r="P9694" t="s">
        <v>42345</v>
      </c>
      <c r="Q9694" t="s">
        <v>21805</v>
      </c>
    </row>
    <row r="9695" spans="12:17" x14ac:dyDescent="0.3">
      <c r="L9695">
        <v>9689</v>
      </c>
      <c r="M9695" t="s">
        <v>21806</v>
      </c>
      <c r="N9695" t="s">
        <v>19959</v>
      </c>
      <c r="O9695" t="s">
        <v>20989</v>
      </c>
      <c r="P9695" t="s">
        <v>42346</v>
      </c>
      <c r="Q9695" t="s">
        <v>21806</v>
      </c>
    </row>
    <row r="9696" spans="12:17" x14ac:dyDescent="0.3">
      <c r="L9696">
        <v>9690</v>
      </c>
      <c r="M9696" t="s">
        <v>21807</v>
      </c>
      <c r="N9696" t="s">
        <v>19961</v>
      </c>
      <c r="O9696" t="s">
        <v>20992</v>
      </c>
      <c r="P9696" t="s">
        <v>42347</v>
      </c>
      <c r="Q9696" t="s">
        <v>21807</v>
      </c>
    </row>
    <row r="9697" spans="12:17" x14ac:dyDescent="0.3">
      <c r="L9697">
        <v>9691</v>
      </c>
      <c r="M9697" t="s">
        <v>21808</v>
      </c>
      <c r="N9697" t="s">
        <v>19963</v>
      </c>
      <c r="O9697" t="s">
        <v>20995</v>
      </c>
      <c r="P9697" t="s">
        <v>42348</v>
      </c>
      <c r="Q9697" t="s">
        <v>21808</v>
      </c>
    </row>
    <row r="9698" spans="12:17" x14ac:dyDescent="0.3">
      <c r="L9698">
        <v>9692</v>
      </c>
      <c r="M9698" t="s">
        <v>21809</v>
      </c>
      <c r="N9698" t="s">
        <v>19965</v>
      </c>
      <c r="O9698" t="s">
        <v>20998</v>
      </c>
      <c r="P9698" t="s">
        <v>42349</v>
      </c>
      <c r="Q9698" t="s">
        <v>21809</v>
      </c>
    </row>
    <row r="9699" spans="12:17" x14ac:dyDescent="0.3">
      <c r="L9699">
        <v>9693</v>
      </c>
      <c r="M9699" t="s">
        <v>21810</v>
      </c>
      <c r="N9699" t="s">
        <v>19967</v>
      </c>
      <c r="O9699" t="s">
        <v>21001</v>
      </c>
      <c r="P9699" t="s">
        <v>42350</v>
      </c>
      <c r="Q9699" t="s">
        <v>21810</v>
      </c>
    </row>
    <row r="9700" spans="12:17" x14ac:dyDescent="0.3">
      <c r="L9700">
        <v>9694</v>
      </c>
      <c r="M9700" t="s">
        <v>21811</v>
      </c>
      <c r="N9700" t="s">
        <v>19969</v>
      </c>
      <c r="O9700" t="s">
        <v>21004</v>
      </c>
      <c r="P9700" t="s">
        <v>42351</v>
      </c>
      <c r="Q9700" t="s">
        <v>21811</v>
      </c>
    </row>
    <row r="9701" spans="12:17" x14ac:dyDescent="0.3">
      <c r="L9701">
        <v>9695</v>
      </c>
      <c r="M9701" t="s">
        <v>21812</v>
      </c>
      <c r="N9701" t="s">
        <v>19971</v>
      </c>
      <c r="O9701" t="s">
        <v>21007</v>
      </c>
      <c r="P9701" t="s">
        <v>42352</v>
      </c>
      <c r="Q9701" t="s">
        <v>21812</v>
      </c>
    </row>
    <row r="9702" spans="12:17" x14ac:dyDescent="0.3">
      <c r="L9702">
        <v>9696</v>
      </c>
      <c r="M9702" t="s">
        <v>21813</v>
      </c>
      <c r="N9702" t="s">
        <v>19973</v>
      </c>
      <c r="O9702" t="s">
        <v>21010</v>
      </c>
      <c r="P9702" t="s">
        <v>42353</v>
      </c>
      <c r="Q9702" t="s">
        <v>21813</v>
      </c>
    </row>
    <row r="9703" spans="12:17" x14ac:dyDescent="0.3">
      <c r="L9703">
        <v>9697</v>
      </c>
      <c r="M9703" t="s">
        <v>21814</v>
      </c>
      <c r="N9703" t="s">
        <v>19975</v>
      </c>
      <c r="O9703" t="s">
        <v>21013</v>
      </c>
      <c r="P9703" t="s">
        <v>42354</v>
      </c>
      <c r="Q9703" t="s">
        <v>21814</v>
      </c>
    </row>
    <row r="9704" spans="12:17" x14ac:dyDescent="0.3">
      <c r="L9704">
        <v>9698</v>
      </c>
      <c r="M9704" t="s">
        <v>21815</v>
      </c>
      <c r="N9704" t="s">
        <v>19977</v>
      </c>
      <c r="O9704" t="s">
        <v>21016</v>
      </c>
      <c r="P9704" t="s">
        <v>42355</v>
      </c>
      <c r="Q9704" t="s">
        <v>21815</v>
      </c>
    </row>
    <row r="9705" spans="12:17" x14ac:dyDescent="0.3">
      <c r="L9705">
        <v>9699</v>
      </c>
      <c r="M9705" t="s">
        <v>27353</v>
      </c>
      <c r="N9705" t="s">
        <v>19978</v>
      </c>
      <c r="O9705" t="s">
        <v>21018</v>
      </c>
      <c r="P9705" t="s">
        <v>42356</v>
      </c>
      <c r="Q9705" t="s">
        <v>27353</v>
      </c>
    </row>
    <row r="9706" spans="12:17" x14ac:dyDescent="0.3">
      <c r="L9706">
        <v>9700</v>
      </c>
      <c r="M9706" t="s">
        <v>27354</v>
      </c>
      <c r="N9706" t="s">
        <v>19979</v>
      </c>
      <c r="O9706" t="s">
        <v>21020</v>
      </c>
      <c r="P9706" t="s">
        <v>42357</v>
      </c>
      <c r="Q9706" t="s">
        <v>27354</v>
      </c>
    </row>
    <row r="9707" spans="12:17" x14ac:dyDescent="0.3">
      <c r="L9707">
        <v>9701</v>
      </c>
      <c r="M9707" t="s">
        <v>27355</v>
      </c>
      <c r="N9707" t="s">
        <v>19980</v>
      </c>
      <c r="O9707" t="s">
        <v>21022</v>
      </c>
      <c r="P9707" t="s">
        <v>42358</v>
      </c>
      <c r="Q9707" t="s">
        <v>27355</v>
      </c>
    </row>
    <row r="9708" spans="12:17" x14ac:dyDescent="0.3">
      <c r="L9708">
        <v>9702</v>
      </c>
      <c r="M9708" t="s">
        <v>21816</v>
      </c>
      <c r="N9708" t="s">
        <v>19982</v>
      </c>
      <c r="O9708" t="s">
        <v>21025</v>
      </c>
      <c r="P9708" t="s">
        <v>42359</v>
      </c>
      <c r="Q9708" t="s">
        <v>21816</v>
      </c>
    </row>
    <row r="9709" spans="12:17" x14ac:dyDescent="0.3">
      <c r="L9709">
        <v>9703</v>
      </c>
      <c r="M9709" t="s">
        <v>21817</v>
      </c>
      <c r="N9709" t="s">
        <v>19984</v>
      </c>
      <c r="O9709" t="s">
        <v>21028</v>
      </c>
      <c r="P9709" t="s">
        <v>42360</v>
      </c>
      <c r="Q9709" t="s">
        <v>21817</v>
      </c>
    </row>
    <row r="9710" spans="12:17" x14ac:dyDescent="0.3">
      <c r="L9710">
        <v>9704</v>
      </c>
      <c r="M9710" t="s">
        <v>21818</v>
      </c>
      <c r="N9710" t="s">
        <v>19986</v>
      </c>
      <c r="O9710" t="s">
        <v>21031</v>
      </c>
      <c r="P9710" t="s">
        <v>42361</v>
      </c>
      <c r="Q9710" t="s">
        <v>21818</v>
      </c>
    </row>
    <row r="9711" spans="12:17" x14ac:dyDescent="0.3">
      <c r="L9711">
        <v>9705</v>
      </c>
      <c r="M9711" t="s">
        <v>21819</v>
      </c>
      <c r="N9711" t="s">
        <v>19988</v>
      </c>
      <c r="O9711" t="s">
        <v>21034</v>
      </c>
      <c r="P9711" t="s">
        <v>42362</v>
      </c>
      <c r="Q9711" t="s">
        <v>21819</v>
      </c>
    </row>
    <row r="9712" spans="12:17" x14ac:dyDescent="0.3">
      <c r="L9712">
        <v>9706</v>
      </c>
      <c r="M9712" t="s">
        <v>21820</v>
      </c>
      <c r="N9712" t="s">
        <v>19990</v>
      </c>
      <c r="O9712" t="s">
        <v>21037</v>
      </c>
      <c r="P9712" t="s">
        <v>42363</v>
      </c>
      <c r="Q9712" t="s">
        <v>21820</v>
      </c>
    </row>
    <row r="9713" spans="12:17" x14ac:dyDescent="0.3">
      <c r="L9713">
        <v>9707</v>
      </c>
      <c r="M9713" t="s">
        <v>21821</v>
      </c>
      <c r="N9713" t="s">
        <v>19992</v>
      </c>
      <c r="O9713" t="s">
        <v>21040</v>
      </c>
      <c r="P9713" t="s">
        <v>42364</v>
      </c>
      <c r="Q9713" t="s">
        <v>21821</v>
      </c>
    </row>
    <row r="9714" spans="12:17" x14ac:dyDescent="0.3">
      <c r="L9714">
        <v>9708</v>
      </c>
      <c r="M9714" t="s">
        <v>21822</v>
      </c>
      <c r="N9714" t="s">
        <v>19994</v>
      </c>
      <c r="O9714" t="s">
        <v>21043</v>
      </c>
      <c r="P9714" t="s">
        <v>42365</v>
      </c>
      <c r="Q9714" t="s">
        <v>21822</v>
      </c>
    </row>
    <row r="9715" spans="12:17" x14ac:dyDescent="0.3">
      <c r="L9715">
        <v>9709</v>
      </c>
      <c r="M9715" t="s">
        <v>21823</v>
      </c>
      <c r="N9715" t="s">
        <v>19990</v>
      </c>
      <c r="O9715" t="s">
        <v>21045</v>
      </c>
      <c r="P9715" t="s">
        <v>42366</v>
      </c>
      <c r="Q9715" t="s">
        <v>21823</v>
      </c>
    </row>
    <row r="9716" spans="12:17" x14ac:dyDescent="0.3">
      <c r="L9716">
        <v>9710</v>
      </c>
      <c r="M9716" t="s">
        <v>21824</v>
      </c>
      <c r="N9716" t="s">
        <v>19992</v>
      </c>
      <c r="O9716" t="s">
        <v>21047</v>
      </c>
      <c r="P9716" t="s">
        <v>42367</v>
      </c>
      <c r="Q9716" t="s">
        <v>21824</v>
      </c>
    </row>
    <row r="9717" spans="12:17" x14ac:dyDescent="0.3">
      <c r="L9717">
        <v>9711</v>
      </c>
      <c r="M9717" t="s">
        <v>21825</v>
      </c>
      <c r="N9717" t="s">
        <v>19998</v>
      </c>
      <c r="O9717" t="s">
        <v>21050</v>
      </c>
      <c r="P9717" t="s">
        <v>42368</v>
      </c>
      <c r="Q9717" t="s">
        <v>21825</v>
      </c>
    </row>
    <row r="9718" spans="12:17" x14ac:dyDescent="0.3">
      <c r="L9718">
        <v>9712</v>
      </c>
      <c r="M9718" t="s">
        <v>21826</v>
      </c>
      <c r="N9718" t="s">
        <v>42369</v>
      </c>
      <c r="O9718" t="s">
        <v>42370</v>
      </c>
      <c r="P9718" t="s">
        <v>42371</v>
      </c>
      <c r="Q9718" t="s">
        <v>21826</v>
      </c>
    </row>
    <row r="9719" spans="12:17" x14ac:dyDescent="0.3">
      <c r="L9719">
        <v>9713</v>
      </c>
      <c r="M9719" t="s">
        <v>21827</v>
      </c>
      <c r="N9719" t="s">
        <v>42372</v>
      </c>
      <c r="O9719" t="s">
        <v>27804</v>
      </c>
      <c r="P9719" t="s">
        <v>42373</v>
      </c>
      <c r="Q9719" t="s">
        <v>21827</v>
      </c>
    </row>
    <row r="9720" spans="12:17" x14ac:dyDescent="0.3">
      <c r="L9720">
        <v>9714</v>
      </c>
      <c r="M9720" t="s">
        <v>21828</v>
      </c>
      <c r="N9720" t="s">
        <v>42374</v>
      </c>
      <c r="O9720" t="s">
        <v>27805</v>
      </c>
      <c r="P9720" t="s">
        <v>42375</v>
      </c>
      <c r="Q9720" t="s">
        <v>21828</v>
      </c>
    </row>
    <row r="9721" spans="12:17" x14ac:dyDescent="0.3">
      <c r="L9721">
        <v>9715</v>
      </c>
      <c r="M9721" t="s">
        <v>21829</v>
      </c>
      <c r="N9721" t="s">
        <v>42376</v>
      </c>
      <c r="O9721" t="s">
        <v>27806</v>
      </c>
      <c r="P9721" t="s">
        <v>42377</v>
      </c>
      <c r="Q9721" t="s">
        <v>21829</v>
      </c>
    </row>
    <row r="9722" spans="12:17" x14ac:dyDescent="0.3">
      <c r="L9722">
        <v>9716</v>
      </c>
      <c r="M9722" t="s">
        <v>21830</v>
      </c>
      <c r="N9722" t="s">
        <v>42378</v>
      </c>
      <c r="O9722" t="s">
        <v>27807</v>
      </c>
      <c r="P9722" t="s">
        <v>42379</v>
      </c>
      <c r="Q9722" t="s">
        <v>21830</v>
      </c>
    </row>
    <row r="9723" spans="12:17" x14ac:dyDescent="0.3">
      <c r="L9723">
        <v>9717</v>
      </c>
      <c r="M9723" t="s">
        <v>21831</v>
      </c>
      <c r="N9723" t="s">
        <v>42380</v>
      </c>
      <c r="O9723" t="s">
        <v>27808</v>
      </c>
      <c r="P9723" t="s">
        <v>42381</v>
      </c>
      <c r="Q9723" t="s">
        <v>21831</v>
      </c>
    </row>
    <row r="9724" spans="12:17" x14ac:dyDescent="0.3">
      <c r="L9724">
        <v>9718</v>
      </c>
      <c r="M9724" t="s">
        <v>21832</v>
      </c>
      <c r="N9724" t="s">
        <v>42382</v>
      </c>
      <c r="O9724" t="s">
        <v>42383</v>
      </c>
      <c r="P9724" t="s">
        <v>27809</v>
      </c>
      <c r="Q9724" t="s">
        <v>21832</v>
      </c>
    </row>
    <row r="9725" spans="12:17" x14ac:dyDescent="0.3">
      <c r="L9725">
        <v>9719</v>
      </c>
      <c r="M9725" t="s">
        <v>21834</v>
      </c>
      <c r="N9725" t="s">
        <v>42384</v>
      </c>
      <c r="O9725" t="s">
        <v>27811</v>
      </c>
      <c r="P9725" t="s">
        <v>42385</v>
      </c>
      <c r="Q9725" t="s">
        <v>21834</v>
      </c>
    </row>
    <row r="9726" spans="12:17" x14ac:dyDescent="0.3">
      <c r="L9726">
        <v>9720</v>
      </c>
      <c r="M9726" t="s">
        <v>21835</v>
      </c>
      <c r="N9726" t="s">
        <v>42386</v>
      </c>
      <c r="O9726" t="s">
        <v>27812</v>
      </c>
      <c r="P9726" t="s">
        <v>42387</v>
      </c>
      <c r="Q9726" t="s">
        <v>21835</v>
      </c>
    </row>
    <row r="9727" spans="12:17" x14ac:dyDescent="0.3">
      <c r="L9727">
        <v>9721</v>
      </c>
      <c r="M9727" t="s">
        <v>21836</v>
      </c>
      <c r="N9727" t="s">
        <v>42388</v>
      </c>
      <c r="O9727" t="s">
        <v>27813</v>
      </c>
      <c r="P9727" t="s">
        <v>42389</v>
      </c>
      <c r="Q9727" t="s">
        <v>21836</v>
      </c>
    </row>
    <row r="9728" spans="12:17" x14ac:dyDescent="0.3">
      <c r="L9728">
        <v>9722</v>
      </c>
      <c r="M9728" t="s">
        <v>21837</v>
      </c>
      <c r="N9728" t="s">
        <v>42390</v>
      </c>
      <c r="O9728" t="s">
        <v>27814</v>
      </c>
      <c r="P9728" t="s">
        <v>42391</v>
      </c>
      <c r="Q9728" t="s">
        <v>21837</v>
      </c>
    </row>
    <row r="9729" spans="12:17" x14ac:dyDescent="0.3">
      <c r="L9729">
        <v>9723</v>
      </c>
      <c r="M9729" t="s">
        <v>21838</v>
      </c>
      <c r="N9729" t="s">
        <v>42392</v>
      </c>
      <c r="O9729" t="s">
        <v>27815</v>
      </c>
      <c r="P9729" t="s">
        <v>42393</v>
      </c>
      <c r="Q9729" t="s">
        <v>21838</v>
      </c>
    </row>
    <row r="9730" spans="12:17" x14ac:dyDescent="0.3">
      <c r="L9730">
        <v>9724</v>
      </c>
      <c r="M9730" t="s">
        <v>21839</v>
      </c>
      <c r="N9730" t="s">
        <v>42394</v>
      </c>
      <c r="O9730" t="s">
        <v>27816</v>
      </c>
      <c r="P9730" t="s">
        <v>42395</v>
      </c>
      <c r="Q9730" t="s">
        <v>21839</v>
      </c>
    </row>
    <row r="9731" spans="12:17" x14ac:dyDescent="0.3">
      <c r="L9731">
        <v>9725</v>
      </c>
      <c r="M9731" t="s">
        <v>21840</v>
      </c>
      <c r="N9731" t="s">
        <v>42396</v>
      </c>
      <c r="O9731" t="s">
        <v>27817</v>
      </c>
      <c r="P9731" t="s">
        <v>42397</v>
      </c>
      <c r="Q9731" t="s">
        <v>21840</v>
      </c>
    </row>
    <row r="9732" spans="12:17" x14ac:dyDescent="0.3">
      <c r="L9732">
        <v>9726</v>
      </c>
      <c r="M9732" t="s">
        <v>21841</v>
      </c>
      <c r="N9732" t="s">
        <v>42398</v>
      </c>
      <c r="O9732" t="s">
        <v>27818</v>
      </c>
      <c r="P9732" t="s">
        <v>42399</v>
      </c>
      <c r="Q9732" t="s">
        <v>21841</v>
      </c>
    </row>
    <row r="9733" spans="12:17" x14ac:dyDescent="0.3">
      <c r="L9733">
        <v>9727</v>
      </c>
      <c r="M9733" t="s">
        <v>21842</v>
      </c>
      <c r="N9733" t="s">
        <v>42400</v>
      </c>
      <c r="O9733" t="s">
        <v>27819</v>
      </c>
      <c r="P9733" t="s">
        <v>42401</v>
      </c>
      <c r="Q9733" t="s">
        <v>21842</v>
      </c>
    </row>
    <row r="9734" spans="12:17" x14ac:dyDescent="0.3">
      <c r="L9734">
        <v>9728</v>
      </c>
      <c r="M9734" t="s">
        <v>21843</v>
      </c>
      <c r="N9734" t="s">
        <v>42402</v>
      </c>
      <c r="O9734" t="s">
        <v>27820</v>
      </c>
      <c r="P9734" t="s">
        <v>42403</v>
      </c>
      <c r="Q9734" t="s">
        <v>21843</v>
      </c>
    </row>
    <row r="9735" spans="12:17" x14ac:dyDescent="0.3">
      <c r="L9735">
        <v>9729</v>
      </c>
      <c r="M9735" t="s">
        <v>42404</v>
      </c>
      <c r="N9735" t="s">
        <v>42405</v>
      </c>
      <c r="O9735" t="s">
        <v>42406</v>
      </c>
      <c r="P9735" t="s">
        <v>42407</v>
      </c>
      <c r="Q9735" t="s">
        <v>42404</v>
      </c>
    </row>
    <row r="9736" spans="12:17" x14ac:dyDescent="0.3">
      <c r="L9736">
        <v>9730</v>
      </c>
      <c r="M9736" t="s">
        <v>21844</v>
      </c>
      <c r="N9736" t="s">
        <v>42408</v>
      </c>
      <c r="O9736" t="s">
        <v>27821</v>
      </c>
      <c r="P9736" t="s">
        <v>42409</v>
      </c>
      <c r="Q9736" t="s">
        <v>21844</v>
      </c>
    </row>
    <row r="9737" spans="12:17" x14ac:dyDescent="0.3">
      <c r="L9737">
        <v>9731</v>
      </c>
      <c r="M9737" t="s">
        <v>21845</v>
      </c>
      <c r="N9737" t="s">
        <v>42410</v>
      </c>
      <c r="O9737" t="s">
        <v>42411</v>
      </c>
      <c r="P9737" t="s">
        <v>42412</v>
      </c>
      <c r="Q9737" t="s">
        <v>21845</v>
      </c>
    </row>
    <row r="9738" spans="12:17" x14ac:dyDescent="0.3">
      <c r="L9738">
        <v>9732</v>
      </c>
      <c r="M9738" t="s">
        <v>21846</v>
      </c>
      <c r="N9738" t="s">
        <v>42413</v>
      </c>
      <c r="O9738" t="s">
        <v>42414</v>
      </c>
      <c r="P9738" t="s">
        <v>42415</v>
      </c>
      <c r="Q9738" t="s">
        <v>21846</v>
      </c>
    </row>
    <row r="9739" spans="12:17" x14ac:dyDescent="0.3">
      <c r="L9739">
        <v>9733</v>
      </c>
      <c r="M9739" t="s">
        <v>21847</v>
      </c>
      <c r="N9739" t="s">
        <v>42416</v>
      </c>
      <c r="O9739" t="s">
        <v>27822</v>
      </c>
      <c r="P9739" t="s">
        <v>42417</v>
      </c>
      <c r="Q9739" t="s">
        <v>21847</v>
      </c>
    </row>
    <row r="9740" spans="12:17" x14ac:dyDescent="0.3">
      <c r="L9740">
        <v>9734</v>
      </c>
      <c r="M9740" t="s">
        <v>21848</v>
      </c>
      <c r="N9740" t="s">
        <v>42418</v>
      </c>
      <c r="O9740" t="s">
        <v>27823</v>
      </c>
      <c r="P9740" t="s">
        <v>42419</v>
      </c>
      <c r="Q9740" t="s">
        <v>21848</v>
      </c>
    </row>
    <row r="9741" spans="12:17" x14ac:dyDescent="0.3">
      <c r="L9741">
        <v>9735</v>
      </c>
      <c r="M9741" t="s">
        <v>21849</v>
      </c>
      <c r="N9741" t="s">
        <v>42420</v>
      </c>
      <c r="O9741" t="s">
        <v>27824</v>
      </c>
      <c r="P9741" t="s">
        <v>42421</v>
      </c>
      <c r="Q9741" t="s">
        <v>21849</v>
      </c>
    </row>
    <row r="9742" spans="12:17" x14ac:dyDescent="0.3">
      <c r="L9742">
        <v>9736</v>
      </c>
      <c r="M9742" t="s">
        <v>21850</v>
      </c>
      <c r="N9742" t="s">
        <v>28415</v>
      </c>
      <c r="O9742" t="s">
        <v>27825</v>
      </c>
      <c r="P9742" t="s">
        <v>42422</v>
      </c>
      <c r="Q9742" t="s">
        <v>21850</v>
      </c>
    </row>
    <row r="9743" spans="12:17" x14ac:dyDescent="0.3">
      <c r="L9743">
        <v>9737</v>
      </c>
      <c r="M9743" t="s">
        <v>21851</v>
      </c>
      <c r="N9743" t="s">
        <v>28417</v>
      </c>
      <c r="O9743" t="s">
        <v>27826</v>
      </c>
      <c r="P9743" t="s">
        <v>42423</v>
      </c>
      <c r="Q9743" t="s">
        <v>21851</v>
      </c>
    </row>
    <row r="9744" spans="12:17" x14ac:dyDescent="0.3">
      <c r="L9744">
        <v>9738</v>
      </c>
      <c r="M9744" t="s">
        <v>21852</v>
      </c>
      <c r="N9744" t="s">
        <v>28419</v>
      </c>
      <c r="O9744" t="s">
        <v>27827</v>
      </c>
      <c r="P9744" t="s">
        <v>42424</v>
      </c>
      <c r="Q9744" t="s">
        <v>21852</v>
      </c>
    </row>
    <row r="9745" spans="12:17" x14ac:dyDescent="0.3">
      <c r="L9745">
        <v>9739</v>
      </c>
      <c r="M9745" t="s">
        <v>21853</v>
      </c>
      <c r="N9745" t="s">
        <v>28421</v>
      </c>
      <c r="O9745" t="s">
        <v>27828</v>
      </c>
      <c r="P9745" t="s">
        <v>42425</v>
      </c>
      <c r="Q9745" t="s">
        <v>21853</v>
      </c>
    </row>
    <row r="9746" spans="12:17" x14ac:dyDescent="0.3">
      <c r="L9746">
        <v>9740</v>
      </c>
      <c r="M9746" t="s">
        <v>21854</v>
      </c>
      <c r="N9746" t="s">
        <v>28423</v>
      </c>
      <c r="O9746" t="s">
        <v>27829</v>
      </c>
      <c r="P9746" t="s">
        <v>42426</v>
      </c>
      <c r="Q9746" t="s">
        <v>21854</v>
      </c>
    </row>
    <row r="9747" spans="12:17" x14ac:dyDescent="0.3">
      <c r="L9747">
        <v>9741</v>
      </c>
      <c r="M9747" t="s">
        <v>21855</v>
      </c>
      <c r="N9747" t="s">
        <v>28425</v>
      </c>
      <c r="O9747" t="s">
        <v>27830</v>
      </c>
      <c r="P9747" t="s">
        <v>42427</v>
      </c>
      <c r="Q9747" t="s">
        <v>21855</v>
      </c>
    </row>
    <row r="9748" spans="12:17" x14ac:dyDescent="0.3">
      <c r="L9748">
        <v>9742</v>
      </c>
      <c r="M9748" t="s">
        <v>21856</v>
      </c>
      <c r="N9748" t="s">
        <v>28427</v>
      </c>
      <c r="O9748" t="s">
        <v>27831</v>
      </c>
      <c r="P9748" t="s">
        <v>42428</v>
      </c>
      <c r="Q9748" t="s">
        <v>21856</v>
      </c>
    </row>
    <row r="9749" spans="12:17" x14ac:dyDescent="0.3">
      <c r="L9749">
        <v>9743</v>
      </c>
      <c r="M9749" t="s">
        <v>21857</v>
      </c>
      <c r="N9749" t="s">
        <v>28429</v>
      </c>
      <c r="O9749" t="s">
        <v>27832</v>
      </c>
      <c r="P9749" t="s">
        <v>42429</v>
      </c>
      <c r="Q9749" t="s">
        <v>21857</v>
      </c>
    </row>
    <row r="9750" spans="12:17" x14ac:dyDescent="0.3">
      <c r="L9750">
        <v>9744</v>
      </c>
      <c r="M9750" t="s">
        <v>21858</v>
      </c>
      <c r="N9750" t="s">
        <v>28431</v>
      </c>
      <c r="O9750" t="s">
        <v>27833</v>
      </c>
      <c r="P9750" t="s">
        <v>42430</v>
      </c>
      <c r="Q9750" t="s">
        <v>21858</v>
      </c>
    </row>
    <row r="9751" spans="12:17" x14ac:dyDescent="0.3">
      <c r="L9751">
        <v>9745</v>
      </c>
      <c r="M9751" t="s">
        <v>21859</v>
      </c>
      <c r="N9751" t="s">
        <v>28390</v>
      </c>
      <c r="O9751" t="s">
        <v>27834</v>
      </c>
      <c r="P9751" t="s">
        <v>42431</v>
      </c>
      <c r="Q9751" t="s">
        <v>21859</v>
      </c>
    </row>
    <row r="9752" spans="12:17" x14ac:dyDescent="0.3">
      <c r="L9752">
        <v>9746</v>
      </c>
      <c r="M9752" t="s">
        <v>21860</v>
      </c>
      <c r="N9752" t="s">
        <v>28392</v>
      </c>
      <c r="O9752" t="s">
        <v>27835</v>
      </c>
      <c r="P9752" t="s">
        <v>42432</v>
      </c>
      <c r="Q9752" t="s">
        <v>21860</v>
      </c>
    </row>
    <row r="9753" spans="12:17" x14ac:dyDescent="0.3">
      <c r="L9753">
        <v>9747</v>
      </c>
      <c r="M9753" t="s">
        <v>21861</v>
      </c>
      <c r="N9753" t="s">
        <v>42433</v>
      </c>
      <c r="O9753" t="s">
        <v>27836</v>
      </c>
      <c r="P9753" t="s">
        <v>42434</v>
      </c>
      <c r="Q9753" t="s">
        <v>21861</v>
      </c>
    </row>
    <row r="9754" spans="12:17" x14ac:dyDescent="0.3">
      <c r="L9754">
        <v>9748</v>
      </c>
      <c r="M9754" t="s">
        <v>21862</v>
      </c>
      <c r="N9754" t="s">
        <v>42435</v>
      </c>
      <c r="O9754" t="s">
        <v>27837</v>
      </c>
      <c r="P9754" t="s">
        <v>42436</v>
      </c>
      <c r="Q9754" t="s">
        <v>21862</v>
      </c>
    </row>
    <row r="9755" spans="12:17" x14ac:dyDescent="0.3">
      <c r="L9755">
        <v>9749</v>
      </c>
      <c r="M9755" t="s">
        <v>21863</v>
      </c>
      <c r="N9755" t="s">
        <v>42437</v>
      </c>
      <c r="O9755" t="s">
        <v>27838</v>
      </c>
      <c r="P9755" t="s">
        <v>42438</v>
      </c>
      <c r="Q9755" t="s">
        <v>21863</v>
      </c>
    </row>
    <row r="9756" spans="12:17" x14ac:dyDescent="0.3">
      <c r="L9756">
        <v>9750</v>
      </c>
      <c r="M9756" t="s">
        <v>42439</v>
      </c>
      <c r="N9756" t="s">
        <v>42440</v>
      </c>
      <c r="O9756" t="s">
        <v>27839</v>
      </c>
      <c r="P9756" t="s">
        <v>42441</v>
      </c>
      <c r="Q9756" t="s">
        <v>42439</v>
      </c>
    </row>
    <row r="9757" spans="12:17" x14ac:dyDescent="0.3">
      <c r="L9757">
        <v>9751</v>
      </c>
      <c r="M9757" t="s">
        <v>21864</v>
      </c>
      <c r="N9757" t="s">
        <v>42442</v>
      </c>
      <c r="O9757" t="s">
        <v>27840</v>
      </c>
      <c r="P9757" t="s">
        <v>42443</v>
      </c>
      <c r="Q9757" t="s">
        <v>21864</v>
      </c>
    </row>
    <row r="9758" spans="12:17" x14ac:dyDescent="0.3">
      <c r="L9758">
        <v>9752</v>
      </c>
      <c r="M9758" t="s">
        <v>21865</v>
      </c>
      <c r="N9758" t="s">
        <v>42444</v>
      </c>
      <c r="O9758" t="s">
        <v>27841</v>
      </c>
      <c r="P9758" t="s">
        <v>42445</v>
      </c>
      <c r="Q9758" t="s">
        <v>21865</v>
      </c>
    </row>
    <row r="9759" spans="12:17" x14ac:dyDescent="0.3">
      <c r="L9759">
        <v>9753</v>
      </c>
      <c r="M9759" t="s">
        <v>21866</v>
      </c>
      <c r="N9759" t="s">
        <v>42446</v>
      </c>
      <c r="O9759" t="s">
        <v>27842</v>
      </c>
      <c r="P9759" t="s">
        <v>42447</v>
      </c>
      <c r="Q9759" t="s">
        <v>21866</v>
      </c>
    </row>
    <row r="9760" spans="12:17" x14ac:dyDescent="0.3">
      <c r="L9760">
        <v>9754</v>
      </c>
      <c r="M9760" t="s">
        <v>21867</v>
      </c>
      <c r="N9760" t="s">
        <v>42448</v>
      </c>
      <c r="O9760" t="s">
        <v>27843</v>
      </c>
      <c r="P9760" t="s">
        <v>42449</v>
      </c>
      <c r="Q9760" t="s">
        <v>21867</v>
      </c>
    </row>
    <row r="9761" spans="12:17" x14ac:dyDescent="0.3">
      <c r="L9761">
        <v>9755</v>
      </c>
      <c r="M9761" t="s">
        <v>21868</v>
      </c>
      <c r="N9761" t="s">
        <v>42450</v>
      </c>
      <c r="O9761" t="s">
        <v>27844</v>
      </c>
      <c r="P9761" t="s">
        <v>42451</v>
      </c>
      <c r="Q9761" t="s">
        <v>21868</v>
      </c>
    </row>
    <row r="9762" spans="12:17" x14ac:dyDescent="0.3">
      <c r="L9762">
        <v>9756</v>
      </c>
      <c r="M9762" t="s">
        <v>21833</v>
      </c>
      <c r="N9762" t="s">
        <v>42452</v>
      </c>
      <c r="O9762" t="s">
        <v>27845</v>
      </c>
      <c r="P9762" t="s">
        <v>42453</v>
      </c>
      <c r="Q9762" t="s">
        <v>21833</v>
      </c>
    </row>
    <row r="9763" spans="12:17" x14ac:dyDescent="0.3">
      <c r="L9763">
        <v>9757</v>
      </c>
      <c r="M9763" t="s">
        <v>21869</v>
      </c>
      <c r="N9763" t="s">
        <v>42454</v>
      </c>
      <c r="O9763" t="s">
        <v>27846</v>
      </c>
      <c r="P9763" t="s">
        <v>42455</v>
      </c>
      <c r="Q9763" t="s">
        <v>21869</v>
      </c>
    </row>
    <row r="9764" spans="12:17" x14ac:dyDescent="0.3">
      <c r="L9764">
        <v>9758</v>
      </c>
      <c r="M9764" t="s">
        <v>21870</v>
      </c>
      <c r="N9764" t="s">
        <v>42456</v>
      </c>
      <c r="O9764" t="s">
        <v>27847</v>
      </c>
      <c r="P9764" t="s">
        <v>42457</v>
      </c>
      <c r="Q9764" t="s">
        <v>21870</v>
      </c>
    </row>
    <row r="9765" spans="12:17" x14ac:dyDescent="0.3">
      <c r="L9765">
        <v>9759</v>
      </c>
      <c r="M9765" t="s">
        <v>21871</v>
      </c>
      <c r="N9765" t="s">
        <v>42458</v>
      </c>
      <c r="O9765" t="s">
        <v>27848</v>
      </c>
      <c r="P9765" t="s">
        <v>42459</v>
      </c>
      <c r="Q9765" t="s">
        <v>21871</v>
      </c>
    </row>
    <row r="9766" spans="12:17" x14ac:dyDescent="0.3">
      <c r="L9766">
        <v>9760</v>
      </c>
      <c r="M9766" t="s">
        <v>21872</v>
      </c>
      <c r="N9766" t="s">
        <v>42460</v>
      </c>
      <c r="O9766" t="s">
        <v>27849</v>
      </c>
      <c r="P9766" t="s">
        <v>42461</v>
      </c>
      <c r="Q9766" t="s">
        <v>21872</v>
      </c>
    </row>
    <row r="9767" spans="12:17" x14ac:dyDescent="0.3">
      <c r="L9767">
        <v>9761</v>
      </c>
      <c r="M9767" t="s">
        <v>21873</v>
      </c>
      <c r="N9767" t="s">
        <v>42462</v>
      </c>
      <c r="O9767" t="s">
        <v>27850</v>
      </c>
      <c r="P9767" t="s">
        <v>42463</v>
      </c>
      <c r="Q9767" t="s">
        <v>21873</v>
      </c>
    </row>
    <row r="9768" spans="12:17" x14ac:dyDescent="0.3">
      <c r="L9768">
        <v>9762</v>
      </c>
      <c r="M9768" t="s">
        <v>21874</v>
      </c>
      <c r="N9768" t="s">
        <v>42464</v>
      </c>
      <c r="O9768" t="s">
        <v>27851</v>
      </c>
      <c r="P9768" t="s">
        <v>42465</v>
      </c>
      <c r="Q9768" t="s">
        <v>21874</v>
      </c>
    </row>
    <row r="9769" spans="12:17" x14ac:dyDescent="0.3">
      <c r="L9769">
        <v>9763</v>
      </c>
      <c r="M9769" t="s">
        <v>21875</v>
      </c>
      <c r="N9769" t="s">
        <v>42466</v>
      </c>
      <c r="O9769" t="s">
        <v>27852</v>
      </c>
      <c r="P9769" t="s">
        <v>42467</v>
      </c>
      <c r="Q9769" t="s">
        <v>21875</v>
      </c>
    </row>
    <row r="9770" spans="12:17" x14ac:dyDescent="0.3">
      <c r="L9770">
        <v>9764</v>
      </c>
      <c r="M9770" t="s">
        <v>21876</v>
      </c>
      <c r="N9770" t="s">
        <v>42468</v>
      </c>
      <c r="O9770" t="s">
        <v>27853</v>
      </c>
      <c r="P9770" t="s">
        <v>42469</v>
      </c>
      <c r="Q9770" t="s">
        <v>21876</v>
      </c>
    </row>
    <row r="9771" spans="12:17" x14ac:dyDescent="0.3">
      <c r="L9771">
        <v>9765</v>
      </c>
      <c r="M9771" t="s">
        <v>21877</v>
      </c>
      <c r="N9771" t="s">
        <v>42470</v>
      </c>
      <c r="O9771" t="s">
        <v>27854</v>
      </c>
      <c r="P9771" t="s">
        <v>42471</v>
      </c>
      <c r="Q9771" t="s">
        <v>21877</v>
      </c>
    </row>
    <row r="9772" spans="12:17" x14ac:dyDescent="0.3">
      <c r="L9772">
        <v>9766</v>
      </c>
      <c r="M9772" t="s">
        <v>21878</v>
      </c>
      <c r="N9772" t="s">
        <v>42472</v>
      </c>
      <c r="O9772" t="s">
        <v>27855</v>
      </c>
      <c r="P9772" t="s">
        <v>42473</v>
      </c>
      <c r="Q9772" t="s">
        <v>21878</v>
      </c>
    </row>
    <row r="9773" spans="12:17" x14ac:dyDescent="0.3">
      <c r="L9773">
        <v>9767</v>
      </c>
      <c r="M9773" t="s">
        <v>21879</v>
      </c>
      <c r="N9773" t="s">
        <v>42474</v>
      </c>
      <c r="O9773" t="s">
        <v>27856</v>
      </c>
      <c r="P9773" t="s">
        <v>42475</v>
      </c>
      <c r="Q9773" t="s">
        <v>21879</v>
      </c>
    </row>
    <row r="9774" spans="12:17" x14ac:dyDescent="0.3">
      <c r="L9774">
        <v>9768</v>
      </c>
      <c r="M9774" t="s">
        <v>21880</v>
      </c>
      <c r="N9774" t="s">
        <v>42476</v>
      </c>
      <c r="O9774" t="s">
        <v>27857</v>
      </c>
      <c r="P9774" t="s">
        <v>42477</v>
      </c>
      <c r="Q9774" t="s">
        <v>21880</v>
      </c>
    </row>
    <row r="9775" spans="12:17" x14ac:dyDescent="0.3">
      <c r="L9775">
        <v>9769</v>
      </c>
      <c r="M9775" t="s">
        <v>21881</v>
      </c>
      <c r="N9775" t="s">
        <v>42478</v>
      </c>
      <c r="O9775" t="s">
        <v>27858</v>
      </c>
      <c r="P9775" t="s">
        <v>42479</v>
      </c>
      <c r="Q9775" t="s">
        <v>21881</v>
      </c>
    </row>
    <row r="9776" spans="12:17" x14ac:dyDescent="0.3">
      <c r="L9776">
        <v>9770</v>
      </c>
      <c r="M9776" t="s">
        <v>21882</v>
      </c>
      <c r="N9776" t="s">
        <v>42480</v>
      </c>
      <c r="O9776" t="s">
        <v>27859</v>
      </c>
      <c r="P9776" t="s">
        <v>42481</v>
      </c>
      <c r="Q9776" t="s">
        <v>21882</v>
      </c>
    </row>
    <row r="9777" spans="12:17" x14ac:dyDescent="0.3">
      <c r="L9777">
        <v>9771</v>
      </c>
      <c r="M9777" t="s">
        <v>21883</v>
      </c>
      <c r="N9777" t="s">
        <v>42482</v>
      </c>
      <c r="O9777" t="s">
        <v>27860</v>
      </c>
      <c r="P9777" t="s">
        <v>42483</v>
      </c>
      <c r="Q9777" t="s">
        <v>21883</v>
      </c>
    </row>
    <row r="9778" spans="12:17" x14ac:dyDescent="0.3">
      <c r="L9778">
        <v>9772</v>
      </c>
      <c r="M9778" t="s">
        <v>21884</v>
      </c>
      <c r="N9778" t="s">
        <v>42484</v>
      </c>
      <c r="O9778" t="s">
        <v>27861</v>
      </c>
      <c r="P9778" t="s">
        <v>42485</v>
      </c>
      <c r="Q9778" t="s">
        <v>21884</v>
      </c>
    </row>
    <row r="9779" spans="12:17" x14ac:dyDescent="0.3">
      <c r="L9779">
        <v>9773</v>
      </c>
      <c r="M9779" t="s">
        <v>21885</v>
      </c>
      <c r="N9779" t="s">
        <v>42486</v>
      </c>
      <c r="O9779" t="s">
        <v>27862</v>
      </c>
      <c r="P9779" t="s">
        <v>42487</v>
      </c>
      <c r="Q9779" t="s">
        <v>21885</v>
      </c>
    </row>
    <row r="9780" spans="12:17" x14ac:dyDescent="0.3">
      <c r="L9780">
        <v>9774</v>
      </c>
      <c r="M9780" t="s">
        <v>21886</v>
      </c>
      <c r="N9780" t="s">
        <v>42488</v>
      </c>
      <c r="O9780" t="s">
        <v>27863</v>
      </c>
      <c r="P9780" t="s">
        <v>42489</v>
      </c>
      <c r="Q9780" t="s">
        <v>21886</v>
      </c>
    </row>
    <row r="9781" spans="12:17" x14ac:dyDescent="0.3">
      <c r="L9781">
        <v>9775</v>
      </c>
      <c r="M9781" t="s">
        <v>21887</v>
      </c>
      <c r="N9781" t="s">
        <v>42490</v>
      </c>
      <c r="O9781" t="s">
        <v>27864</v>
      </c>
      <c r="P9781" t="s">
        <v>42491</v>
      </c>
      <c r="Q9781" t="s">
        <v>21887</v>
      </c>
    </row>
    <row r="9782" spans="12:17" x14ac:dyDescent="0.3">
      <c r="L9782">
        <v>9776</v>
      </c>
      <c r="M9782" t="s">
        <v>21888</v>
      </c>
      <c r="N9782" t="s">
        <v>42492</v>
      </c>
      <c r="O9782" t="s">
        <v>27865</v>
      </c>
      <c r="P9782" t="s">
        <v>42493</v>
      </c>
      <c r="Q9782" t="s">
        <v>21888</v>
      </c>
    </row>
    <row r="9783" spans="12:17" x14ac:dyDescent="0.3">
      <c r="L9783">
        <v>9777</v>
      </c>
      <c r="M9783" t="s">
        <v>21889</v>
      </c>
      <c r="N9783" t="s">
        <v>42494</v>
      </c>
      <c r="O9783" t="s">
        <v>27866</v>
      </c>
      <c r="P9783" t="s">
        <v>42495</v>
      </c>
      <c r="Q9783" t="s">
        <v>21889</v>
      </c>
    </row>
    <row r="9784" spans="12:17" x14ac:dyDescent="0.3">
      <c r="L9784">
        <v>9778</v>
      </c>
      <c r="M9784" t="s">
        <v>21890</v>
      </c>
      <c r="N9784" t="s">
        <v>42496</v>
      </c>
      <c r="O9784" t="s">
        <v>27867</v>
      </c>
      <c r="P9784" t="s">
        <v>42497</v>
      </c>
      <c r="Q9784" t="s">
        <v>21890</v>
      </c>
    </row>
    <row r="9785" spans="12:17" x14ac:dyDescent="0.3">
      <c r="L9785">
        <v>9779</v>
      </c>
      <c r="M9785" t="s">
        <v>21891</v>
      </c>
      <c r="N9785" t="s">
        <v>42498</v>
      </c>
      <c r="O9785" t="s">
        <v>27868</v>
      </c>
      <c r="P9785" t="s">
        <v>42499</v>
      </c>
      <c r="Q9785" t="s">
        <v>21891</v>
      </c>
    </row>
    <row r="9786" spans="12:17" x14ac:dyDescent="0.3">
      <c r="L9786">
        <v>9780</v>
      </c>
      <c r="M9786" t="s">
        <v>21892</v>
      </c>
      <c r="N9786" t="s">
        <v>42500</v>
      </c>
      <c r="O9786" t="s">
        <v>27869</v>
      </c>
      <c r="P9786" t="s">
        <v>42501</v>
      </c>
      <c r="Q9786" t="s">
        <v>21892</v>
      </c>
    </row>
    <row r="9787" spans="12:17" x14ac:dyDescent="0.3">
      <c r="L9787">
        <v>9781</v>
      </c>
      <c r="M9787" t="s">
        <v>21893</v>
      </c>
      <c r="N9787" t="s">
        <v>42502</v>
      </c>
      <c r="O9787" t="s">
        <v>27870</v>
      </c>
      <c r="P9787" t="s">
        <v>42503</v>
      </c>
      <c r="Q9787" t="s">
        <v>21893</v>
      </c>
    </row>
    <row r="9788" spans="12:17" x14ac:dyDescent="0.3">
      <c r="L9788">
        <v>9782</v>
      </c>
      <c r="M9788" t="s">
        <v>26972</v>
      </c>
      <c r="N9788" t="s">
        <v>42504</v>
      </c>
      <c r="O9788" t="s">
        <v>27871</v>
      </c>
      <c r="P9788" t="s">
        <v>42505</v>
      </c>
      <c r="Q9788" t="s">
        <v>26972</v>
      </c>
    </row>
    <row r="9789" spans="12:17" x14ac:dyDescent="0.3">
      <c r="L9789">
        <v>9783</v>
      </c>
      <c r="M9789" t="s">
        <v>26973</v>
      </c>
      <c r="N9789" t="s">
        <v>42506</v>
      </c>
      <c r="O9789" t="s">
        <v>27872</v>
      </c>
      <c r="P9789" t="s">
        <v>42507</v>
      </c>
      <c r="Q9789" t="s">
        <v>26973</v>
      </c>
    </row>
    <row r="9790" spans="12:17" x14ac:dyDescent="0.3">
      <c r="L9790">
        <v>9784</v>
      </c>
      <c r="M9790" t="s">
        <v>26974</v>
      </c>
      <c r="N9790" t="s">
        <v>42508</v>
      </c>
      <c r="O9790" t="s">
        <v>27873</v>
      </c>
      <c r="P9790" t="s">
        <v>42509</v>
      </c>
      <c r="Q9790" t="s">
        <v>26974</v>
      </c>
    </row>
    <row r="9791" spans="12:17" x14ac:dyDescent="0.3">
      <c r="L9791">
        <v>9785</v>
      </c>
      <c r="M9791" t="s">
        <v>21894</v>
      </c>
      <c r="N9791" t="s">
        <v>42510</v>
      </c>
      <c r="O9791" t="s">
        <v>27874</v>
      </c>
      <c r="P9791" t="s">
        <v>42511</v>
      </c>
      <c r="Q9791" t="s">
        <v>21894</v>
      </c>
    </row>
    <row r="9792" spans="12:17" x14ac:dyDescent="0.3">
      <c r="L9792">
        <v>9786</v>
      </c>
      <c r="M9792" t="s">
        <v>21895</v>
      </c>
      <c r="N9792" t="s">
        <v>42512</v>
      </c>
      <c r="O9792" t="s">
        <v>27875</v>
      </c>
      <c r="P9792" t="s">
        <v>42513</v>
      </c>
      <c r="Q9792" t="s">
        <v>21895</v>
      </c>
    </row>
    <row r="9793" spans="12:17" x14ac:dyDescent="0.3">
      <c r="L9793">
        <v>9787</v>
      </c>
      <c r="M9793" t="s">
        <v>21896</v>
      </c>
      <c r="N9793" t="s">
        <v>42514</v>
      </c>
      <c r="O9793" t="s">
        <v>27876</v>
      </c>
      <c r="P9793" t="s">
        <v>42515</v>
      </c>
      <c r="Q9793" t="s">
        <v>21896</v>
      </c>
    </row>
    <row r="9794" spans="12:17" x14ac:dyDescent="0.3">
      <c r="L9794">
        <v>9788</v>
      </c>
      <c r="M9794" t="s">
        <v>21897</v>
      </c>
      <c r="N9794" t="s">
        <v>42516</v>
      </c>
      <c r="O9794" t="s">
        <v>27877</v>
      </c>
      <c r="P9794" t="s">
        <v>42517</v>
      </c>
      <c r="Q9794" t="s">
        <v>21897</v>
      </c>
    </row>
    <row r="9795" spans="12:17" x14ac:dyDescent="0.3">
      <c r="L9795">
        <v>9789</v>
      </c>
      <c r="M9795" t="s">
        <v>21898</v>
      </c>
      <c r="N9795" t="s">
        <v>42518</v>
      </c>
      <c r="O9795" t="s">
        <v>27878</v>
      </c>
      <c r="P9795" t="s">
        <v>42519</v>
      </c>
      <c r="Q9795" t="s">
        <v>21898</v>
      </c>
    </row>
    <row r="9796" spans="12:17" x14ac:dyDescent="0.3">
      <c r="L9796">
        <v>9790</v>
      </c>
      <c r="M9796" t="s">
        <v>21899</v>
      </c>
      <c r="N9796" t="s">
        <v>42520</v>
      </c>
      <c r="O9796" t="s">
        <v>27879</v>
      </c>
      <c r="P9796" t="s">
        <v>42521</v>
      </c>
      <c r="Q9796" t="s">
        <v>21899</v>
      </c>
    </row>
    <row r="9797" spans="12:17" x14ac:dyDescent="0.3">
      <c r="L9797">
        <v>9791</v>
      </c>
      <c r="M9797" t="s">
        <v>21900</v>
      </c>
      <c r="N9797" t="s">
        <v>42522</v>
      </c>
      <c r="O9797" t="s">
        <v>27880</v>
      </c>
      <c r="P9797" t="s">
        <v>42523</v>
      </c>
      <c r="Q9797" t="s">
        <v>21900</v>
      </c>
    </row>
    <row r="9798" spans="12:17" x14ac:dyDescent="0.3">
      <c r="L9798">
        <v>9792</v>
      </c>
      <c r="M9798" t="s">
        <v>21901</v>
      </c>
      <c r="N9798" t="s">
        <v>42518</v>
      </c>
      <c r="O9798" t="s">
        <v>27881</v>
      </c>
      <c r="P9798" t="s">
        <v>42524</v>
      </c>
      <c r="Q9798" t="s">
        <v>21901</v>
      </c>
    </row>
    <row r="9799" spans="12:17" x14ac:dyDescent="0.3">
      <c r="L9799">
        <v>9793</v>
      </c>
      <c r="M9799" t="s">
        <v>21902</v>
      </c>
      <c r="N9799" t="s">
        <v>42520</v>
      </c>
      <c r="O9799" t="s">
        <v>27882</v>
      </c>
      <c r="P9799" t="s">
        <v>42525</v>
      </c>
      <c r="Q9799" t="s">
        <v>21902</v>
      </c>
    </row>
    <row r="9800" spans="12:17" x14ac:dyDescent="0.3">
      <c r="L9800">
        <v>9794</v>
      </c>
      <c r="M9800" t="s">
        <v>21903</v>
      </c>
      <c r="N9800" t="s">
        <v>42526</v>
      </c>
      <c r="O9800" t="s">
        <v>27883</v>
      </c>
      <c r="P9800" t="s">
        <v>42527</v>
      </c>
      <c r="Q9800" t="s">
        <v>21903</v>
      </c>
    </row>
    <row r="9801" spans="12:17" x14ac:dyDescent="0.3">
      <c r="L9801">
        <v>9795</v>
      </c>
      <c r="M9801" t="s">
        <v>21904</v>
      </c>
      <c r="N9801" t="s">
        <v>20156</v>
      </c>
      <c r="O9801" t="s">
        <v>41947</v>
      </c>
      <c r="P9801" t="s">
        <v>42528</v>
      </c>
      <c r="Q9801" t="s">
        <v>21904</v>
      </c>
    </row>
    <row r="9802" spans="12:17" x14ac:dyDescent="0.3">
      <c r="L9802">
        <v>9796</v>
      </c>
      <c r="M9802" t="s">
        <v>21906</v>
      </c>
      <c r="N9802" t="s">
        <v>20158</v>
      </c>
      <c r="O9802" t="s">
        <v>21358</v>
      </c>
      <c r="P9802" t="s">
        <v>42529</v>
      </c>
      <c r="Q9802" t="s">
        <v>21906</v>
      </c>
    </row>
    <row r="9803" spans="12:17" x14ac:dyDescent="0.3">
      <c r="L9803">
        <v>9797</v>
      </c>
      <c r="M9803" t="s">
        <v>21908</v>
      </c>
      <c r="N9803" t="s">
        <v>20160</v>
      </c>
      <c r="O9803" t="s">
        <v>21361</v>
      </c>
      <c r="P9803" t="s">
        <v>42530</v>
      </c>
      <c r="Q9803" t="s">
        <v>21908</v>
      </c>
    </row>
    <row r="9804" spans="12:17" x14ac:dyDescent="0.3">
      <c r="L9804">
        <v>9798</v>
      </c>
      <c r="M9804" t="s">
        <v>21910</v>
      </c>
      <c r="N9804" t="s">
        <v>20162</v>
      </c>
      <c r="O9804" t="s">
        <v>21364</v>
      </c>
      <c r="P9804" t="s">
        <v>42531</v>
      </c>
      <c r="Q9804" t="s">
        <v>21910</v>
      </c>
    </row>
    <row r="9805" spans="12:17" x14ac:dyDescent="0.3">
      <c r="L9805">
        <v>9799</v>
      </c>
      <c r="M9805" t="s">
        <v>21912</v>
      </c>
      <c r="N9805" t="s">
        <v>20164</v>
      </c>
      <c r="O9805" t="s">
        <v>21367</v>
      </c>
      <c r="P9805" t="s">
        <v>42532</v>
      </c>
      <c r="Q9805" t="s">
        <v>21912</v>
      </c>
    </row>
    <row r="9806" spans="12:17" x14ac:dyDescent="0.3">
      <c r="L9806">
        <v>9800</v>
      </c>
      <c r="M9806" t="s">
        <v>21914</v>
      </c>
      <c r="N9806" t="s">
        <v>20166</v>
      </c>
      <c r="O9806" t="s">
        <v>21370</v>
      </c>
      <c r="P9806" t="s">
        <v>42533</v>
      </c>
      <c r="Q9806" t="s">
        <v>21914</v>
      </c>
    </row>
    <row r="9807" spans="12:17" x14ac:dyDescent="0.3">
      <c r="L9807">
        <v>9801</v>
      </c>
      <c r="M9807" t="s">
        <v>21916</v>
      </c>
      <c r="N9807" t="s">
        <v>42534</v>
      </c>
      <c r="O9807" t="s">
        <v>41955</v>
      </c>
      <c r="P9807" t="s">
        <v>26470</v>
      </c>
      <c r="Q9807" t="s">
        <v>21916</v>
      </c>
    </row>
    <row r="9808" spans="12:17" x14ac:dyDescent="0.3">
      <c r="L9808">
        <v>9802</v>
      </c>
      <c r="M9808" t="s">
        <v>4947</v>
      </c>
      <c r="N9808" t="s">
        <v>28390</v>
      </c>
      <c r="O9808" t="s">
        <v>4801</v>
      </c>
      <c r="P9808" t="s">
        <v>42535</v>
      </c>
      <c r="Q9808" t="s">
        <v>4947</v>
      </c>
    </row>
    <row r="9809" spans="12:17" x14ac:dyDescent="0.3">
      <c r="L9809">
        <v>9803</v>
      </c>
      <c r="M9809" t="s">
        <v>4949</v>
      </c>
      <c r="N9809" t="s">
        <v>28392</v>
      </c>
      <c r="O9809" t="s">
        <v>4803</v>
      </c>
      <c r="P9809" t="s">
        <v>42536</v>
      </c>
      <c r="Q9809" t="s">
        <v>4949</v>
      </c>
    </row>
    <row r="9810" spans="12:17" x14ac:dyDescent="0.3">
      <c r="L9810">
        <v>9804</v>
      </c>
      <c r="M9810" t="s">
        <v>21921</v>
      </c>
      <c r="N9810" t="s">
        <v>20173</v>
      </c>
      <c r="O9810" t="s">
        <v>26471</v>
      </c>
      <c r="P9810" t="s">
        <v>42537</v>
      </c>
      <c r="Q9810" t="s">
        <v>21921</v>
      </c>
    </row>
    <row r="9811" spans="12:17" x14ac:dyDescent="0.3">
      <c r="L9811">
        <v>9805</v>
      </c>
      <c r="M9811" t="s">
        <v>21923</v>
      </c>
      <c r="N9811" t="s">
        <v>20175</v>
      </c>
      <c r="O9811" t="s">
        <v>26472</v>
      </c>
      <c r="P9811" t="s">
        <v>42538</v>
      </c>
      <c r="Q9811" t="s">
        <v>21923</v>
      </c>
    </row>
    <row r="9812" spans="12:17" x14ac:dyDescent="0.3">
      <c r="L9812">
        <v>9806</v>
      </c>
      <c r="M9812" t="s">
        <v>21925</v>
      </c>
      <c r="N9812" t="s">
        <v>20177</v>
      </c>
      <c r="O9812" t="s">
        <v>26473</v>
      </c>
      <c r="P9812" t="s">
        <v>42539</v>
      </c>
      <c r="Q9812" t="s">
        <v>21925</v>
      </c>
    </row>
    <row r="9813" spans="12:17" x14ac:dyDescent="0.3">
      <c r="L9813">
        <v>9807</v>
      </c>
      <c r="M9813" t="s">
        <v>21927</v>
      </c>
      <c r="N9813" t="s">
        <v>26431</v>
      </c>
      <c r="O9813" t="s">
        <v>21383</v>
      </c>
      <c r="P9813" t="s">
        <v>42540</v>
      </c>
      <c r="Q9813" t="s">
        <v>21927</v>
      </c>
    </row>
    <row r="9814" spans="12:17" x14ac:dyDescent="0.3">
      <c r="L9814">
        <v>9808</v>
      </c>
      <c r="M9814" t="s">
        <v>21928</v>
      </c>
      <c r="N9814" t="s">
        <v>26432</v>
      </c>
      <c r="O9814" t="s">
        <v>21385</v>
      </c>
      <c r="P9814" t="s">
        <v>42541</v>
      </c>
      <c r="Q9814" t="s">
        <v>21928</v>
      </c>
    </row>
    <row r="9815" spans="12:17" x14ac:dyDescent="0.3">
      <c r="L9815">
        <v>9809</v>
      </c>
      <c r="M9815" t="s">
        <v>21929</v>
      </c>
      <c r="N9815" t="s">
        <v>26433</v>
      </c>
      <c r="O9815" t="s">
        <v>21387</v>
      </c>
      <c r="P9815" t="s">
        <v>42542</v>
      </c>
      <c r="Q9815" t="s">
        <v>21929</v>
      </c>
    </row>
    <row r="9816" spans="12:17" x14ac:dyDescent="0.3">
      <c r="L9816">
        <v>9810</v>
      </c>
      <c r="M9816" t="s">
        <v>21930</v>
      </c>
      <c r="N9816" t="s">
        <v>20182</v>
      </c>
      <c r="O9816" t="s">
        <v>21390</v>
      </c>
      <c r="P9816" t="s">
        <v>42543</v>
      </c>
      <c r="Q9816" t="s">
        <v>21930</v>
      </c>
    </row>
    <row r="9817" spans="12:17" x14ac:dyDescent="0.3">
      <c r="L9817">
        <v>9811</v>
      </c>
      <c r="M9817" t="s">
        <v>21932</v>
      </c>
      <c r="N9817" t="s">
        <v>42544</v>
      </c>
      <c r="O9817" t="s">
        <v>21392</v>
      </c>
      <c r="P9817" t="s">
        <v>42545</v>
      </c>
      <c r="Q9817" t="s">
        <v>21932</v>
      </c>
    </row>
    <row r="9818" spans="12:17" x14ac:dyDescent="0.3">
      <c r="L9818">
        <v>9812</v>
      </c>
      <c r="M9818" t="s">
        <v>42546</v>
      </c>
      <c r="N9818" t="s">
        <v>42547</v>
      </c>
      <c r="O9818" t="s">
        <v>41969</v>
      </c>
      <c r="P9818" t="s">
        <v>42548</v>
      </c>
      <c r="Q9818" t="s">
        <v>42546</v>
      </c>
    </row>
    <row r="9819" spans="12:17" x14ac:dyDescent="0.3">
      <c r="L9819">
        <v>9813</v>
      </c>
      <c r="M9819" t="s">
        <v>21933</v>
      </c>
      <c r="N9819" t="s">
        <v>20185</v>
      </c>
      <c r="O9819" t="s">
        <v>21395</v>
      </c>
      <c r="P9819" t="s">
        <v>42549</v>
      </c>
      <c r="Q9819" t="s">
        <v>21933</v>
      </c>
    </row>
    <row r="9820" spans="12:17" x14ac:dyDescent="0.3">
      <c r="L9820">
        <v>9814</v>
      </c>
      <c r="M9820" t="s">
        <v>21935</v>
      </c>
      <c r="N9820" t="s">
        <v>20187</v>
      </c>
      <c r="O9820" t="s">
        <v>41972</v>
      </c>
      <c r="P9820" t="s">
        <v>42550</v>
      </c>
      <c r="Q9820" t="s">
        <v>21935</v>
      </c>
    </row>
    <row r="9821" spans="12:17" x14ac:dyDescent="0.3">
      <c r="L9821">
        <v>9815</v>
      </c>
      <c r="M9821" t="s">
        <v>21937</v>
      </c>
      <c r="N9821" t="s">
        <v>20189</v>
      </c>
      <c r="O9821" t="s">
        <v>41974</v>
      </c>
      <c r="P9821" t="s">
        <v>42551</v>
      </c>
      <c r="Q9821" t="s">
        <v>21937</v>
      </c>
    </row>
    <row r="9822" spans="12:17" x14ac:dyDescent="0.3">
      <c r="L9822">
        <v>9816</v>
      </c>
      <c r="M9822" t="s">
        <v>21939</v>
      </c>
      <c r="N9822" t="s">
        <v>20191</v>
      </c>
      <c r="O9822" t="s">
        <v>21402</v>
      </c>
      <c r="P9822" t="s">
        <v>42552</v>
      </c>
      <c r="Q9822" t="s">
        <v>21939</v>
      </c>
    </row>
    <row r="9823" spans="12:17" x14ac:dyDescent="0.3">
      <c r="L9823">
        <v>9817</v>
      </c>
      <c r="M9823" t="s">
        <v>21941</v>
      </c>
      <c r="N9823" t="s">
        <v>20193</v>
      </c>
      <c r="O9823" t="s">
        <v>21405</v>
      </c>
      <c r="P9823" t="s">
        <v>42553</v>
      </c>
      <c r="Q9823" t="s">
        <v>21941</v>
      </c>
    </row>
    <row r="9824" spans="12:17" x14ac:dyDescent="0.3">
      <c r="L9824">
        <v>9818</v>
      </c>
      <c r="M9824" t="s">
        <v>21943</v>
      </c>
      <c r="N9824" t="s">
        <v>20195</v>
      </c>
      <c r="O9824" t="s">
        <v>21408</v>
      </c>
      <c r="P9824" t="s">
        <v>42554</v>
      </c>
      <c r="Q9824" t="s">
        <v>21943</v>
      </c>
    </row>
    <row r="9825" spans="12:17" x14ac:dyDescent="0.3">
      <c r="L9825">
        <v>9819</v>
      </c>
      <c r="M9825" t="s">
        <v>4929</v>
      </c>
      <c r="N9825" t="s">
        <v>28415</v>
      </c>
      <c r="O9825" t="s">
        <v>4783</v>
      </c>
      <c r="P9825" t="s">
        <v>42555</v>
      </c>
      <c r="Q9825" t="s">
        <v>4929</v>
      </c>
    </row>
    <row r="9826" spans="12:17" x14ac:dyDescent="0.3">
      <c r="L9826">
        <v>9820</v>
      </c>
      <c r="M9826" t="s">
        <v>4931</v>
      </c>
      <c r="N9826" t="s">
        <v>28417</v>
      </c>
      <c r="O9826" t="s">
        <v>4785</v>
      </c>
      <c r="P9826" t="s">
        <v>42556</v>
      </c>
      <c r="Q9826" t="s">
        <v>4931</v>
      </c>
    </row>
    <row r="9827" spans="12:17" x14ac:dyDescent="0.3">
      <c r="L9827">
        <v>9821</v>
      </c>
      <c r="M9827" t="s">
        <v>4933</v>
      </c>
      <c r="N9827" t="s">
        <v>28419</v>
      </c>
      <c r="O9827" t="s">
        <v>4787</v>
      </c>
      <c r="P9827" t="s">
        <v>42557</v>
      </c>
      <c r="Q9827" t="s">
        <v>4933</v>
      </c>
    </row>
    <row r="9828" spans="12:17" x14ac:dyDescent="0.3">
      <c r="L9828">
        <v>9822</v>
      </c>
      <c r="M9828" t="s">
        <v>4935</v>
      </c>
      <c r="N9828" t="s">
        <v>28421</v>
      </c>
      <c r="O9828" t="s">
        <v>4789</v>
      </c>
      <c r="P9828" t="s">
        <v>42558</v>
      </c>
      <c r="Q9828" t="s">
        <v>4935</v>
      </c>
    </row>
    <row r="9829" spans="12:17" x14ac:dyDescent="0.3">
      <c r="L9829">
        <v>9823</v>
      </c>
      <c r="M9829" t="s">
        <v>4937</v>
      </c>
      <c r="N9829" t="s">
        <v>28423</v>
      </c>
      <c r="O9829" t="s">
        <v>4791</v>
      </c>
      <c r="P9829" t="s">
        <v>42559</v>
      </c>
      <c r="Q9829" t="s">
        <v>4937</v>
      </c>
    </row>
    <row r="9830" spans="12:17" x14ac:dyDescent="0.3">
      <c r="L9830">
        <v>9824</v>
      </c>
      <c r="M9830" t="s">
        <v>4939</v>
      </c>
      <c r="N9830" t="s">
        <v>28425</v>
      </c>
      <c r="O9830" t="s">
        <v>4793</v>
      </c>
      <c r="P9830" t="s">
        <v>42560</v>
      </c>
      <c r="Q9830" t="s">
        <v>4939</v>
      </c>
    </row>
    <row r="9831" spans="12:17" x14ac:dyDescent="0.3">
      <c r="L9831">
        <v>9825</v>
      </c>
      <c r="M9831" t="s">
        <v>4941</v>
      </c>
      <c r="N9831" t="s">
        <v>28427</v>
      </c>
      <c r="O9831" t="s">
        <v>4795</v>
      </c>
      <c r="P9831" t="s">
        <v>42561</v>
      </c>
      <c r="Q9831" t="s">
        <v>4941</v>
      </c>
    </row>
    <row r="9832" spans="12:17" x14ac:dyDescent="0.3">
      <c r="L9832">
        <v>9826</v>
      </c>
      <c r="M9832" t="s">
        <v>4943</v>
      </c>
      <c r="N9832" t="s">
        <v>28429</v>
      </c>
      <c r="O9832" t="s">
        <v>4797</v>
      </c>
      <c r="P9832" t="s">
        <v>42562</v>
      </c>
      <c r="Q9832" t="s">
        <v>4943</v>
      </c>
    </row>
    <row r="9833" spans="12:17" x14ac:dyDescent="0.3">
      <c r="L9833">
        <v>9827</v>
      </c>
      <c r="M9833" t="s">
        <v>4945</v>
      </c>
      <c r="N9833" t="s">
        <v>28431</v>
      </c>
      <c r="O9833" t="s">
        <v>4799</v>
      </c>
      <c r="P9833" t="s">
        <v>42563</v>
      </c>
      <c r="Q9833" t="s">
        <v>4945</v>
      </c>
    </row>
    <row r="9834" spans="12:17" x14ac:dyDescent="0.3">
      <c r="L9834">
        <v>9828</v>
      </c>
      <c r="M9834" t="s">
        <v>4947</v>
      </c>
      <c r="N9834" t="s">
        <v>28390</v>
      </c>
      <c r="O9834" t="s">
        <v>4801</v>
      </c>
      <c r="P9834" t="s">
        <v>42564</v>
      </c>
      <c r="Q9834" t="s">
        <v>4947</v>
      </c>
    </row>
    <row r="9835" spans="12:17" x14ac:dyDescent="0.3">
      <c r="L9835">
        <v>9829</v>
      </c>
      <c r="M9835" t="s">
        <v>4949</v>
      </c>
      <c r="N9835" t="s">
        <v>28392</v>
      </c>
      <c r="O9835" t="s">
        <v>4803</v>
      </c>
      <c r="P9835" t="s">
        <v>42565</v>
      </c>
      <c r="Q9835" t="s">
        <v>4949</v>
      </c>
    </row>
    <row r="9836" spans="12:17" x14ac:dyDescent="0.3">
      <c r="L9836">
        <v>9830</v>
      </c>
      <c r="M9836" t="s">
        <v>21945</v>
      </c>
      <c r="N9836" t="s">
        <v>20197</v>
      </c>
      <c r="O9836" t="s">
        <v>21411</v>
      </c>
      <c r="P9836" t="s">
        <v>42566</v>
      </c>
      <c r="Q9836" t="s">
        <v>21945</v>
      </c>
    </row>
    <row r="9837" spans="12:17" x14ac:dyDescent="0.3">
      <c r="L9837">
        <v>9831</v>
      </c>
      <c r="M9837" t="s">
        <v>21947</v>
      </c>
      <c r="N9837" t="s">
        <v>20199</v>
      </c>
      <c r="O9837" t="s">
        <v>21414</v>
      </c>
      <c r="P9837" t="s">
        <v>42567</v>
      </c>
      <c r="Q9837" t="s">
        <v>21947</v>
      </c>
    </row>
    <row r="9838" spans="12:17" x14ac:dyDescent="0.3">
      <c r="L9838">
        <v>9832</v>
      </c>
      <c r="M9838" t="s">
        <v>21949</v>
      </c>
      <c r="N9838" t="s">
        <v>20201</v>
      </c>
      <c r="O9838" t="s">
        <v>21417</v>
      </c>
      <c r="P9838" t="s">
        <v>42568</v>
      </c>
      <c r="Q9838" t="s">
        <v>21949</v>
      </c>
    </row>
    <row r="9839" spans="12:17" x14ac:dyDescent="0.3">
      <c r="L9839">
        <v>9833</v>
      </c>
      <c r="M9839" t="s">
        <v>42569</v>
      </c>
      <c r="N9839" t="s">
        <v>20202</v>
      </c>
      <c r="O9839" t="s">
        <v>21419</v>
      </c>
      <c r="P9839" t="s">
        <v>42570</v>
      </c>
      <c r="Q9839" t="s">
        <v>42569</v>
      </c>
    </row>
    <row r="9840" spans="12:17" x14ac:dyDescent="0.3">
      <c r="L9840">
        <v>9834</v>
      </c>
      <c r="M9840" t="s">
        <v>21952</v>
      </c>
      <c r="N9840" t="s">
        <v>20204</v>
      </c>
      <c r="O9840" t="s">
        <v>21422</v>
      </c>
      <c r="P9840" t="s">
        <v>42571</v>
      </c>
      <c r="Q9840" t="s">
        <v>21952</v>
      </c>
    </row>
    <row r="9841" spans="12:17" x14ac:dyDescent="0.3">
      <c r="L9841">
        <v>9835</v>
      </c>
      <c r="M9841" t="s">
        <v>21954</v>
      </c>
      <c r="N9841" t="s">
        <v>20206</v>
      </c>
      <c r="O9841" t="s">
        <v>21425</v>
      </c>
      <c r="P9841" t="s">
        <v>42572</v>
      </c>
      <c r="Q9841" t="s">
        <v>21954</v>
      </c>
    </row>
    <row r="9842" spans="12:17" x14ac:dyDescent="0.3">
      <c r="L9842">
        <v>9836</v>
      </c>
      <c r="M9842" t="s">
        <v>21956</v>
      </c>
      <c r="N9842" t="s">
        <v>20208</v>
      </c>
      <c r="O9842" t="s">
        <v>21428</v>
      </c>
      <c r="P9842" t="s">
        <v>42573</v>
      </c>
      <c r="Q9842" t="s">
        <v>21956</v>
      </c>
    </row>
    <row r="9843" spans="12:17" x14ac:dyDescent="0.3">
      <c r="L9843">
        <v>9837</v>
      </c>
      <c r="M9843" t="s">
        <v>21958</v>
      </c>
      <c r="N9843" t="s">
        <v>20210</v>
      </c>
      <c r="O9843" t="s">
        <v>21431</v>
      </c>
      <c r="P9843" t="s">
        <v>42574</v>
      </c>
      <c r="Q9843" t="s">
        <v>21958</v>
      </c>
    </row>
    <row r="9844" spans="12:17" x14ac:dyDescent="0.3">
      <c r="L9844">
        <v>9838</v>
      </c>
      <c r="M9844" t="s">
        <v>21960</v>
      </c>
      <c r="N9844" t="s">
        <v>20212</v>
      </c>
      <c r="O9844" t="s">
        <v>21434</v>
      </c>
      <c r="P9844" t="s">
        <v>42575</v>
      </c>
      <c r="Q9844" t="s">
        <v>21960</v>
      </c>
    </row>
    <row r="9845" spans="12:17" x14ac:dyDescent="0.3">
      <c r="L9845">
        <v>9839</v>
      </c>
      <c r="M9845" t="s">
        <v>21917</v>
      </c>
      <c r="N9845" t="s">
        <v>20169</v>
      </c>
      <c r="O9845" t="s">
        <v>26477</v>
      </c>
      <c r="P9845" t="s">
        <v>42576</v>
      </c>
      <c r="Q9845" t="s">
        <v>21917</v>
      </c>
    </row>
    <row r="9846" spans="12:17" x14ac:dyDescent="0.3">
      <c r="L9846">
        <v>9840</v>
      </c>
      <c r="M9846" t="s">
        <v>21962</v>
      </c>
      <c r="N9846" t="s">
        <v>20214</v>
      </c>
      <c r="O9846" t="s">
        <v>21437</v>
      </c>
      <c r="P9846" t="s">
        <v>42577</v>
      </c>
      <c r="Q9846" t="s">
        <v>21962</v>
      </c>
    </row>
    <row r="9847" spans="12:17" x14ac:dyDescent="0.3">
      <c r="L9847">
        <v>9841</v>
      </c>
      <c r="M9847" t="s">
        <v>21964</v>
      </c>
      <c r="N9847" t="s">
        <v>20216</v>
      </c>
      <c r="O9847" t="s">
        <v>21440</v>
      </c>
      <c r="P9847" t="s">
        <v>42578</v>
      </c>
      <c r="Q9847" t="s">
        <v>21964</v>
      </c>
    </row>
    <row r="9848" spans="12:17" x14ac:dyDescent="0.3">
      <c r="L9848">
        <v>9842</v>
      </c>
      <c r="M9848" t="s">
        <v>21966</v>
      </c>
      <c r="N9848" t="s">
        <v>20218</v>
      </c>
      <c r="O9848" t="s">
        <v>21443</v>
      </c>
      <c r="P9848" t="s">
        <v>42579</v>
      </c>
      <c r="Q9848" t="s">
        <v>21966</v>
      </c>
    </row>
    <row r="9849" spans="12:17" x14ac:dyDescent="0.3">
      <c r="L9849">
        <v>9843</v>
      </c>
      <c r="M9849" t="s">
        <v>21968</v>
      </c>
      <c r="N9849" t="s">
        <v>20220</v>
      </c>
      <c r="O9849" t="s">
        <v>21446</v>
      </c>
      <c r="P9849" t="s">
        <v>42580</v>
      </c>
      <c r="Q9849" t="s">
        <v>21968</v>
      </c>
    </row>
    <row r="9850" spans="12:17" x14ac:dyDescent="0.3">
      <c r="L9850">
        <v>9844</v>
      </c>
      <c r="M9850" t="s">
        <v>21970</v>
      </c>
      <c r="N9850" t="s">
        <v>20222</v>
      </c>
      <c r="O9850" t="s">
        <v>21449</v>
      </c>
      <c r="P9850" t="s">
        <v>42581</v>
      </c>
      <c r="Q9850" t="s">
        <v>21970</v>
      </c>
    </row>
    <row r="9851" spans="12:17" x14ac:dyDescent="0.3">
      <c r="L9851">
        <v>9845</v>
      </c>
      <c r="M9851" t="s">
        <v>21972</v>
      </c>
      <c r="N9851" t="s">
        <v>20224</v>
      </c>
      <c r="O9851" t="s">
        <v>21452</v>
      </c>
      <c r="P9851" t="s">
        <v>42582</v>
      </c>
      <c r="Q9851" t="s">
        <v>21972</v>
      </c>
    </row>
    <row r="9852" spans="12:17" x14ac:dyDescent="0.3">
      <c r="L9852">
        <v>9846</v>
      </c>
      <c r="M9852" t="s">
        <v>21974</v>
      </c>
      <c r="N9852" t="s">
        <v>20226</v>
      </c>
      <c r="O9852" t="s">
        <v>21455</v>
      </c>
      <c r="P9852" t="s">
        <v>42583</v>
      </c>
      <c r="Q9852" t="s">
        <v>21974</v>
      </c>
    </row>
    <row r="9853" spans="12:17" x14ac:dyDescent="0.3">
      <c r="L9853">
        <v>9847</v>
      </c>
      <c r="M9853" t="s">
        <v>21976</v>
      </c>
      <c r="N9853" t="s">
        <v>20228</v>
      </c>
      <c r="O9853" t="s">
        <v>21458</v>
      </c>
      <c r="P9853" t="s">
        <v>42584</v>
      </c>
      <c r="Q9853" t="s">
        <v>21976</v>
      </c>
    </row>
    <row r="9854" spans="12:17" x14ac:dyDescent="0.3">
      <c r="L9854">
        <v>9848</v>
      </c>
      <c r="M9854" t="s">
        <v>21978</v>
      </c>
      <c r="N9854" t="s">
        <v>20230</v>
      </c>
      <c r="O9854" t="s">
        <v>21461</v>
      </c>
      <c r="P9854" t="s">
        <v>42585</v>
      </c>
      <c r="Q9854" t="s">
        <v>21978</v>
      </c>
    </row>
    <row r="9855" spans="12:17" x14ac:dyDescent="0.3">
      <c r="L9855">
        <v>9849</v>
      </c>
      <c r="M9855" t="s">
        <v>21980</v>
      </c>
      <c r="N9855" t="s">
        <v>20232</v>
      </c>
      <c r="O9855" t="s">
        <v>21464</v>
      </c>
      <c r="P9855" t="s">
        <v>42586</v>
      </c>
      <c r="Q9855" t="s">
        <v>21980</v>
      </c>
    </row>
    <row r="9856" spans="12:17" x14ac:dyDescent="0.3">
      <c r="L9856">
        <v>9850</v>
      </c>
      <c r="M9856" t="s">
        <v>21982</v>
      </c>
      <c r="N9856" t="s">
        <v>20234</v>
      </c>
      <c r="O9856" t="s">
        <v>21467</v>
      </c>
      <c r="P9856" t="s">
        <v>42587</v>
      </c>
      <c r="Q9856" t="s">
        <v>21982</v>
      </c>
    </row>
    <row r="9857" spans="12:17" x14ac:dyDescent="0.3">
      <c r="L9857">
        <v>9851</v>
      </c>
      <c r="M9857" t="s">
        <v>21984</v>
      </c>
      <c r="N9857" t="s">
        <v>20236</v>
      </c>
      <c r="O9857" t="s">
        <v>21470</v>
      </c>
      <c r="P9857" t="s">
        <v>42588</v>
      </c>
      <c r="Q9857" t="s">
        <v>21984</v>
      </c>
    </row>
    <row r="9858" spans="12:17" x14ac:dyDescent="0.3">
      <c r="L9858">
        <v>9852</v>
      </c>
      <c r="M9858" t="s">
        <v>21986</v>
      </c>
      <c r="N9858" t="s">
        <v>20238</v>
      </c>
      <c r="O9858" t="s">
        <v>21473</v>
      </c>
      <c r="P9858" t="s">
        <v>42589</v>
      </c>
      <c r="Q9858" t="s">
        <v>21986</v>
      </c>
    </row>
    <row r="9859" spans="12:17" x14ac:dyDescent="0.3">
      <c r="L9859">
        <v>9853</v>
      </c>
      <c r="M9859" t="s">
        <v>21988</v>
      </c>
      <c r="N9859" t="s">
        <v>20240</v>
      </c>
      <c r="O9859" t="s">
        <v>21476</v>
      </c>
      <c r="P9859" t="s">
        <v>42590</v>
      </c>
      <c r="Q9859" t="s">
        <v>21988</v>
      </c>
    </row>
    <row r="9860" spans="12:17" x14ac:dyDescent="0.3">
      <c r="L9860">
        <v>9854</v>
      </c>
      <c r="M9860" t="s">
        <v>21990</v>
      </c>
      <c r="N9860" t="s">
        <v>20242</v>
      </c>
      <c r="O9860" t="s">
        <v>21479</v>
      </c>
      <c r="P9860" t="s">
        <v>42591</v>
      </c>
      <c r="Q9860" t="s">
        <v>21990</v>
      </c>
    </row>
    <row r="9861" spans="12:17" x14ac:dyDescent="0.3">
      <c r="L9861">
        <v>9855</v>
      </c>
      <c r="M9861" t="s">
        <v>21992</v>
      </c>
      <c r="N9861" t="s">
        <v>20244</v>
      </c>
      <c r="O9861" t="s">
        <v>21482</v>
      </c>
      <c r="P9861" t="s">
        <v>42592</v>
      </c>
      <c r="Q9861" t="s">
        <v>21992</v>
      </c>
    </row>
    <row r="9862" spans="12:17" x14ac:dyDescent="0.3">
      <c r="L9862">
        <v>9856</v>
      </c>
      <c r="M9862" t="s">
        <v>21994</v>
      </c>
      <c r="N9862" t="s">
        <v>20246</v>
      </c>
      <c r="O9862" t="s">
        <v>21485</v>
      </c>
      <c r="P9862" t="s">
        <v>42593</v>
      </c>
      <c r="Q9862" t="s">
        <v>21994</v>
      </c>
    </row>
    <row r="9863" spans="12:17" x14ac:dyDescent="0.3">
      <c r="L9863">
        <v>9857</v>
      </c>
      <c r="M9863" t="s">
        <v>21996</v>
      </c>
      <c r="N9863" t="s">
        <v>20248</v>
      </c>
      <c r="O9863" t="s">
        <v>21488</v>
      </c>
      <c r="P9863" t="s">
        <v>42594</v>
      </c>
      <c r="Q9863" t="s">
        <v>21996</v>
      </c>
    </row>
    <row r="9864" spans="12:17" x14ac:dyDescent="0.3">
      <c r="L9864">
        <v>9858</v>
      </c>
      <c r="M9864" t="s">
        <v>21998</v>
      </c>
      <c r="N9864" t="s">
        <v>20250</v>
      </c>
      <c r="O9864" t="s">
        <v>21491</v>
      </c>
      <c r="P9864" t="s">
        <v>42595</v>
      </c>
      <c r="Q9864" t="s">
        <v>21998</v>
      </c>
    </row>
    <row r="9865" spans="12:17" x14ac:dyDescent="0.3">
      <c r="L9865">
        <v>9859</v>
      </c>
      <c r="M9865" t="s">
        <v>22000</v>
      </c>
      <c r="N9865" t="s">
        <v>20252</v>
      </c>
      <c r="O9865" t="s">
        <v>21494</v>
      </c>
      <c r="P9865" t="s">
        <v>42596</v>
      </c>
      <c r="Q9865" t="s">
        <v>22000</v>
      </c>
    </row>
    <row r="9866" spans="12:17" x14ac:dyDescent="0.3">
      <c r="L9866">
        <v>9860</v>
      </c>
      <c r="M9866" t="s">
        <v>22002</v>
      </c>
      <c r="N9866" t="s">
        <v>20254</v>
      </c>
      <c r="O9866" t="s">
        <v>21497</v>
      </c>
      <c r="P9866" t="s">
        <v>42597</v>
      </c>
      <c r="Q9866" t="s">
        <v>22002</v>
      </c>
    </row>
    <row r="9867" spans="12:17" x14ac:dyDescent="0.3">
      <c r="L9867">
        <v>9861</v>
      </c>
      <c r="M9867" t="s">
        <v>22004</v>
      </c>
      <c r="N9867" t="s">
        <v>20256</v>
      </c>
      <c r="O9867" t="s">
        <v>21500</v>
      </c>
      <c r="P9867" t="s">
        <v>42598</v>
      </c>
      <c r="Q9867" t="s">
        <v>22004</v>
      </c>
    </row>
    <row r="9868" spans="12:17" x14ac:dyDescent="0.3">
      <c r="L9868">
        <v>9862</v>
      </c>
      <c r="M9868" t="s">
        <v>22006</v>
      </c>
      <c r="N9868" t="s">
        <v>20258</v>
      </c>
      <c r="O9868" t="s">
        <v>21503</v>
      </c>
      <c r="P9868" t="s">
        <v>42599</v>
      </c>
      <c r="Q9868" t="s">
        <v>22006</v>
      </c>
    </row>
    <row r="9869" spans="12:17" x14ac:dyDescent="0.3">
      <c r="L9869">
        <v>9863</v>
      </c>
      <c r="M9869" t="s">
        <v>22008</v>
      </c>
      <c r="N9869" t="s">
        <v>20260</v>
      </c>
      <c r="O9869" t="s">
        <v>21506</v>
      </c>
      <c r="P9869" t="s">
        <v>42600</v>
      </c>
      <c r="Q9869" t="s">
        <v>22008</v>
      </c>
    </row>
    <row r="9870" spans="12:17" x14ac:dyDescent="0.3">
      <c r="L9870">
        <v>9864</v>
      </c>
      <c r="M9870" t="s">
        <v>22010</v>
      </c>
      <c r="N9870" t="s">
        <v>20262</v>
      </c>
      <c r="O9870" t="s">
        <v>21509</v>
      </c>
      <c r="P9870" t="s">
        <v>42601</v>
      </c>
      <c r="Q9870" t="s">
        <v>22010</v>
      </c>
    </row>
    <row r="9871" spans="12:17" x14ac:dyDescent="0.3">
      <c r="L9871">
        <v>9865</v>
      </c>
      <c r="M9871" t="s">
        <v>27356</v>
      </c>
      <c r="N9871" t="s">
        <v>20263</v>
      </c>
      <c r="O9871" t="s">
        <v>21511</v>
      </c>
      <c r="P9871" t="s">
        <v>42602</v>
      </c>
      <c r="Q9871" t="s">
        <v>27356</v>
      </c>
    </row>
    <row r="9872" spans="12:17" x14ac:dyDescent="0.3">
      <c r="L9872">
        <v>9866</v>
      </c>
      <c r="M9872" t="s">
        <v>27357</v>
      </c>
      <c r="N9872" t="s">
        <v>20264</v>
      </c>
      <c r="O9872" t="s">
        <v>21513</v>
      </c>
      <c r="P9872" t="s">
        <v>42603</v>
      </c>
      <c r="Q9872" t="s">
        <v>27357</v>
      </c>
    </row>
    <row r="9873" spans="12:17" x14ac:dyDescent="0.3">
      <c r="L9873">
        <v>9867</v>
      </c>
      <c r="M9873" t="s">
        <v>27358</v>
      </c>
      <c r="N9873" t="s">
        <v>20265</v>
      </c>
      <c r="O9873" t="s">
        <v>21515</v>
      </c>
      <c r="P9873" t="s">
        <v>42604</v>
      </c>
      <c r="Q9873" t="s">
        <v>27358</v>
      </c>
    </row>
    <row r="9874" spans="12:17" x14ac:dyDescent="0.3">
      <c r="L9874">
        <v>9868</v>
      </c>
      <c r="M9874" t="s">
        <v>22015</v>
      </c>
      <c r="N9874" t="s">
        <v>20267</v>
      </c>
      <c r="O9874" t="s">
        <v>21518</v>
      </c>
      <c r="P9874" t="s">
        <v>42605</v>
      </c>
      <c r="Q9874" t="s">
        <v>22015</v>
      </c>
    </row>
    <row r="9875" spans="12:17" x14ac:dyDescent="0.3">
      <c r="L9875">
        <v>9869</v>
      </c>
      <c r="M9875" t="s">
        <v>4929</v>
      </c>
      <c r="N9875" t="s">
        <v>28415</v>
      </c>
      <c r="O9875" t="s">
        <v>4783</v>
      </c>
      <c r="P9875" t="s">
        <v>42606</v>
      </c>
      <c r="Q9875" t="s">
        <v>4929</v>
      </c>
    </row>
    <row r="9876" spans="12:17" x14ac:dyDescent="0.3">
      <c r="L9876">
        <v>9870</v>
      </c>
      <c r="M9876" t="s">
        <v>4931</v>
      </c>
      <c r="N9876" t="s">
        <v>28417</v>
      </c>
      <c r="O9876" t="s">
        <v>4785</v>
      </c>
      <c r="P9876" t="s">
        <v>42607</v>
      </c>
      <c r="Q9876" t="s">
        <v>4931</v>
      </c>
    </row>
    <row r="9877" spans="12:17" x14ac:dyDescent="0.3">
      <c r="L9877">
        <v>9871</v>
      </c>
      <c r="M9877" t="s">
        <v>4933</v>
      </c>
      <c r="N9877" t="s">
        <v>28419</v>
      </c>
      <c r="O9877" t="s">
        <v>4787</v>
      </c>
      <c r="P9877" t="s">
        <v>42608</v>
      </c>
      <c r="Q9877" t="s">
        <v>4933</v>
      </c>
    </row>
    <row r="9878" spans="12:17" x14ac:dyDescent="0.3">
      <c r="L9878">
        <v>9872</v>
      </c>
      <c r="M9878" t="s">
        <v>4935</v>
      </c>
      <c r="N9878" t="s">
        <v>28421</v>
      </c>
      <c r="O9878" t="s">
        <v>4789</v>
      </c>
      <c r="P9878" t="s">
        <v>42609</v>
      </c>
      <c r="Q9878" t="s">
        <v>4935</v>
      </c>
    </row>
    <row r="9879" spans="12:17" x14ac:dyDescent="0.3">
      <c r="L9879">
        <v>9873</v>
      </c>
      <c r="M9879" t="s">
        <v>4937</v>
      </c>
      <c r="N9879" t="s">
        <v>28423</v>
      </c>
      <c r="O9879" t="s">
        <v>4791</v>
      </c>
      <c r="P9879" t="s">
        <v>42610</v>
      </c>
      <c r="Q9879" t="s">
        <v>4937</v>
      </c>
    </row>
    <row r="9880" spans="12:17" x14ac:dyDescent="0.3">
      <c r="L9880">
        <v>9874</v>
      </c>
      <c r="M9880" t="s">
        <v>4939</v>
      </c>
      <c r="N9880" t="s">
        <v>28425</v>
      </c>
      <c r="O9880" t="s">
        <v>4793</v>
      </c>
      <c r="P9880" t="s">
        <v>42611</v>
      </c>
      <c r="Q9880" t="s">
        <v>4939</v>
      </c>
    </row>
    <row r="9881" spans="12:17" x14ac:dyDescent="0.3">
      <c r="L9881">
        <v>9875</v>
      </c>
      <c r="M9881" t="s">
        <v>4941</v>
      </c>
      <c r="N9881" t="s">
        <v>28427</v>
      </c>
      <c r="O9881" t="s">
        <v>4795</v>
      </c>
      <c r="P9881" t="s">
        <v>42612</v>
      </c>
      <c r="Q9881" t="s">
        <v>4941</v>
      </c>
    </row>
    <row r="9882" spans="12:17" x14ac:dyDescent="0.3">
      <c r="L9882">
        <v>9876</v>
      </c>
      <c r="M9882" t="s">
        <v>4943</v>
      </c>
      <c r="N9882" t="s">
        <v>28429</v>
      </c>
      <c r="O9882" t="s">
        <v>4797</v>
      </c>
      <c r="P9882" t="s">
        <v>42613</v>
      </c>
      <c r="Q9882" t="s">
        <v>4943</v>
      </c>
    </row>
    <row r="9883" spans="12:17" x14ac:dyDescent="0.3">
      <c r="L9883">
        <v>9877</v>
      </c>
      <c r="M9883" t="s">
        <v>22023</v>
      </c>
      <c r="N9883" t="s">
        <v>20275</v>
      </c>
      <c r="O9883" t="s">
        <v>21527</v>
      </c>
      <c r="P9883" t="s">
        <v>42614</v>
      </c>
      <c r="Q9883" t="s">
        <v>22023</v>
      </c>
    </row>
    <row r="9884" spans="12:17" x14ac:dyDescent="0.3">
      <c r="L9884">
        <v>9878</v>
      </c>
      <c r="M9884" t="s">
        <v>22025</v>
      </c>
      <c r="N9884" t="s">
        <v>20156</v>
      </c>
      <c r="O9884" t="s">
        <v>42039</v>
      </c>
      <c r="P9884" t="s">
        <v>42615</v>
      </c>
      <c r="Q9884" t="s">
        <v>22025</v>
      </c>
    </row>
    <row r="9885" spans="12:17" x14ac:dyDescent="0.3">
      <c r="L9885">
        <v>9879</v>
      </c>
      <c r="M9885" t="s">
        <v>22026</v>
      </c>
      <c r="N9885" t="s">
        <v>20158</v>
      </c>
      <c r="O9885" t="s">
        <v>42041</v>
      </c>
      <c r="P9885" t="s">
        <v>42616</v>
      </c>
      <c r="Q9885" t="s">
        <v>22026</v>
      </c>
    </row>
    <row r="9886" spans="12:17" x14ac:dyDescent="0.3">
      <c r="L9886">
        <v>9880</v>
      </c>
      <c r="M9886" t="s">
        <v>22027</v>
      </c>
      <c r="N9886" t="s">
        <v>20160</v>
      </c>
      <c r="O9886" t="s">
        <v>42043</v>
      </c>
      <c r="P9886" t="s">
        <v>42617</v>
      </c>
      <c r="Q9886" t="s">
        <v>22027</v>
      </c>
    </row>
    <row r="9887" spans="12:17" x14ac:dyDescent="0.3">
      <c r="L9887">
        <v>9881</v>
      </c>
      <c r="M9887" t="s">
        <v>22028</v>
      </c>
      <c r="N9887" t="s">
        <v>20162</v>
      </c>
      <c r="O9887" t="s">
        <v>42045</v>
      </c>
      <c r="P9887" t="s">
        <v>42618</v>
      </c>
      <c r="Q9887" t="s">
        <v>22028</v>
      </c>
    </row>
    <row r="9888" spans="12:17" x14ac:dyDescent="0.3">
      <c r="L9888">
        <v>9882</v>
      </c>
      <c r="M9888" t="s">
        <v>22029</v>
      </c>
      <c r="N9888" t="s">
        <v>20164</v>
      </c>
      <c r="O9888" t="s">
        <v>42047</v>
      </c>
      <c r="P9888" t="s">
        <v>42619</v>
      </c>
      <c r="Q9888" t="s">
        <v>22029</v>
      </c>
    </row>
    <row r="9889" spans="12:17" x14ac:dyDescent="0.3">
      <c r="L9889">
        <v>9883</v>
      </c>
      <c r="M9889" t="s">
        <v>22030</v>
      </c>
      <c r="N9889" t="s">
        <v>20166</v>
      </c>
      <c r="O9889" t="s">
        <v>42049</v>
      </c>
      <c r="P9889" t="s">
        <v>42620</v>
      </c>
      <c r="Q9889" t="s">
        <v>22030</v>
      </c>
    </row>
    <row r="9890" spans="12:17" x14ac:dyDescent="0.3">
      <c r="L9890">
        <v>9884</v>
      </c>
      <c r="M9890" t="s">
        <v>22031</v>
      </c>
      <c r="N9890" t="s">
        <v>42534</v>
      </c>
      <c r="O9890" t="s">
        <v>42051</v>
      </c>
      <c r="P9890" t="s">
        <v>42621</v>
      </c>
      <c r="Q9890" t="s">
        <v>22031</v>
      </c>
    </row>
    <row r="9891" spans="12:17" x14ac:dyDescent="0.3">
      <c r="L9891">
        <v>9885</v>
      </c>
      <c r="M9891" t="s">
        <v>22033</v>
      </c>
      <c r="N9891" t="s">
        <v>20170</v>
      </c>
      <c r="O9891" t="s">
        <v>42053</v>
      </c>
      <c r="P9891" t="s">
        <v>42622</v>
      </c>
      <c r="Q9891" t="s">
        <v>22033</v>
      </c>
    </row>
    <row r="9892" spans="12:17" x14ac:dyDescent="0.3">
      <c r="L9892">
        <v>9886</v>
      </c>
      <c r="M9892" t="s">
        <v>22034</v>
      </c>
      <c r="N9892" t="s">
        <v>20171</v>
      </c>
      <c r="O9892" t="s">
        <v>42055</v>
      </c>
      <c r="P9892" t="s">
        <v>42623</v>
      </c>
      <c r="Q9892" t="s">
        <v>22034</v>
      </c>
    </row>
    <row r="9893" spans="12:17" x14ac:dyDescent="0.3">
      <c r="L9893">
        <v>9887</v>
      </c>
      <c r="M9893" t="s">
        <v>22035</v>
      </c>
      <c r="N9893" t="s">
        <v>20173</v>
      </c>
      <c r="O9893" t="s">
        <v>42057</v>
      </c>
      <c r="P9893" t="s">
        <v>42624</v>
      </c>
      <c r="Q9893" t="s">
        <v>22035</v>
      </c>
    </row>
    <row r="9894" spans="12:17" x14ac:dyDescent="0.3">
      <c r="L9894">
        <v>9888</v>
      </c>
      <c r="M9894" t="s">
        <v>22036</v>
      </c>
      <c r="N9894" t="s">
        <v>20175</v>
      </c>
      <c r="O9894" t="s">
        <v>42059</v>
      </c>
      <c r="P9894" t="s">
        <v>42625</v>
      </c>
      <c r="Q9894" t="s">
        <v>22036</v>
      </c>
    </row>
    <row r="9895" spans="12:17" x14ac:dyDescent="0.3">
      <c r="L9895">
        <v>9889</v>
      </c>
      <c r="M9895" t="s">
        <v>22037</v>
      </c>
      <c r="N9895" t="s">
        <v>20177</v>
      </c>
      <c r="O9895" t="s">
        <v>42061</v>
      </c>
      <c r="P9895" t="s">
        <v>42626</v>
      </c>
      <c r="Q9895" t="s">
        <v>22037</v>
      </c>
    </row>
    <row r="9896" spans="12:17" x14ac:dyDescent="0.3">
      <c r="L9896">
        <v>9890</v>
      </c>
      <c r="M9896" t="s">
        <v>22038</v>
      </c>
      <c r="N9896" t="s">
        <v>26431</v>
      </c>
      <c r="O9896" t="s">
        <v>42063</v>
      </c>
      <c r="P9896" t="s">
        <v>42627</v>
      </c>
      <c r="Q9896" t="s">
        <v>22038</v>
      </c>
    </row>
    <row r="9897" spans="12:17" x14ac:dyDescent="0.3">
      <c r="L9897">
        <v>9891</v>
      </c>
      <c r="M9897" t="s">
        <v>22039</v>
      </c>
      <c r="N9897" t="s">
        <v>26432</v>
      </c>
      <c r="O9897" t="s">
        <v>42065</v>
      </c>
      <c r="P9897" t="s">
        <v>42628</v>
      </c>
      <c r="Q9897" t="s">
        <v>22039</v>
      </c>
    </row>
    <row r="9898" spans="12:17" x14ac:dyDescent="0.3">
      <c r="L9898">
        <v>9892</v>
      </c>
      <c r="M9898" t="s">
        <v>22040</v>
      </c>
      <c r="N9898" t="s">
        <v>26433</v>
      </c>
      <c r="O9898" t="s">
        <v>42067</v>
      </c>
      <c r="P9898" t="s">
        <v>42629</v>
      </c>
      <c r="Q9898" t="s">
        <v>22040</v>
      </c>
    </row>
    <row r="9899" spans="12:17" x14ac:dyDescent="0.3">
      <c r="L9899">
        <v>9893</v>
      </c>
      <c r="M9899" t="s">
        <v>22041</v>
      </c>
      <c r="N9899" t="s">
        <v>20182</v>
      </c>
      <c r="O9899" t="s">
        <v>42069</v>
      </c>
      <c r="P9899" t="s">
        <v>42630</v>
      </c>
      <c r="Q9899" t="s">
        <v>22041</v>
      </c>
    </row>
    <row r="9900" spans="12:17" x14ac:dyDescent="0.3">
      <c r="L9900">
        <v>9894</v>
      </c>
      <c r="M9900" t="s">
        <v>22042</v>
      </c>
      <c r="N9900" t="s">
        <v>42544</v>
      </c>
      <c r="O9900" t="s">
        <v>42071</v>
      </c>
      <c r="P9900" t="s">
        <v>42631</v>
      </c>
      <c r="Q9900" t="s">
        <v>22042</v>
      </c>
    </row>
    <row r="9901" spans="12:17" x14ac:dyDescent="0.3">
      <c r="L9901">
        <v>9895</v>
      </c>
      <c r="M9901" t="s">
        <v>42632</v>
      </c>
      <c r="N9901" t="s">
        <v>42547</v>
      </c>
      <c r="O9901" t="s">
        <v>42074</v>
      </c>
      <c r="P9901" t="s">
        <v>42633</v>
      </c>
      <c r="Q9901" t="s">
        <v>42632</v>
      </c>
    </row>
    <row r="9902" spans="12:17" x14ac:dyDescent="0.3">
      <c r="L9902">
        <v>9896</v>
      </c>
      <c r="M9902" t="s">
        <v>22043</v>
      </c>
      <c r="N9902" t="s">
        <v>20185</v>
      </c>
      <c r="O9902" t="s">
        <v>42076</v>
      </c>
      <c r="P9902" t="s">
        <v>42634</v>
      </c>
      <c r="Q9902" t="s">
        <v>22043</v>
      </c>
    </row>
    <row r="9903" spans="12:17" x14ac:dyDescent="0.3">
      <c r="L9903">
        <v>9897</v>
      </c>
      <c r="M9903" t="s">
        <v>22044</v>
      </c>
      <c r="N9903" t="s">
        <v>20187</v>
      </c>
      <c r="O9903" t="s">
        <v>42078</v>
      </c>
      <c r="P9903" t="s">
        <v>42635</v>
      </c>
      <c r="Q9903" t="s">
        <v>22044</v>
      </c>
    </row>
    <row r="9904" spans="12:17" x14ac:dyDescent="0.3">
      <c r="L9904">
        <v>9898</v>
      </c>
      <c r="M9904" t="s">
        <v>22045</v>
      </c>
      <c r="N9904" t="s">
        <v>20189</v>
      </c>
      <c r="O9904" t="s">
        <v>42080</v>
      </c>
      <c r="P9904" t="s">
        <v>42636</v>
      </c>
      <c r="Q9904" t="s">
        <v>22045</v>
      </c>
    </row>
    <row r="9905" spans="12:17" x14ac:dyDescent="0.3">
      <c r="L9905">
        <v>9899</v>
      </c>
      <c r="M9905" t="s">
        <v>22046</v>
      </c>
      <c r="N9905" t="s">
        <v>20191</v>
      </c>
      <c r="O9905" t="s">
        <v>42082</v>
      </c>
      <c r="P9905" t="s">
        <v>42637</v>
      </c>
      <c r="Q9905" t="s">
        <v>22046</v>
      </c>
    </row>
    <row r="9906" spans="12:17" x14ac:dyDescent="0.3">
      <c r="L9906">
        <v>9900</v>
      </c>
      <c r="M9906" t="s">
        <v>22047</v>
      </c>
      <c r="N9906" t="s">
        <v>20193</v>
      </c>
      <c r="O9906" t="s">
        <v>42084</v>
      </c>
      <c r="P9906" t="s">
        <v>42638</v>
      </c>
      <c r="Q9906" t="s">
        <v>22047</v>
      </c>
    </row>
    <row r="9907" spans="12:17" x14ac:dyDescent="0.3">
      <c r="L9907">
        <v>9901</v>
      </c>
      <c r="M9907" t="s">
        <v>22048</v>
      </c>
      <c r="N9907" t="s">
        <v>20195</v>
      </c>
      <c r="O9907" t="s">
        <v>42086</v>
      </c>
      <c r="P9907" t="s">
        <v>42639</v>
      </c>
      <c r="Q9907" t="s">
        <v>22048</v>
      </c>
    </row>
    <row r="9908" spans="12:17" x14ac:dyDescent="0.3">
      <c r="L9908">
        <v>9902</v>
      </c>
      <c r="M9908" t="s">
        <v>4929</v>
      </c>
      <c r="N9908" t="s">
        <v>28415</v>
      </c>
      <c r="O9908" t="s">
        <v>4783</v>
      </c>
      <c r="P9908" t="s">
        <v>42640</v>
      </c>
      <c r="Q9908" t="s">
        <v>4929</v>
      </c>
    </row>
    <row r="9909" spans="12:17" x14ac:dyDescent="0.3">
      <c r="L9909">
        <v>9903</v>
      </c>
      <c r="M9909" t="s">
        <v>4931</v>
      </c>
      <c r="N9909" t="s">
        <v>28417</v>
      </c>
      <c r="O9909" t="s">
        <v>4785</v>
      </c>
      <c r="P9909" t="s">
        <v>42641</v>
      </c>
      <c r="Q9909" t="s">
        <v>4931</v>
      </c>
    </row>
    <row r="9910" spans="12:17" x14ac:dyDescent="0.3">
      <c r="L9910">
        <v>9904</v>
      </c>
      <c r="M9910" t="s">
        <v>4933</v>
      </c>
      <c r="N9910" t="s">
        <v>28419</v>
      </c>
      <c r="O9910" t="s">
        <v>4787</v>
      </c>
      <c r="P9910" t="s">
        <v>42642</v>
      </c>
      <c r="Q9910" t="s">
        <v>4933</v>
      </c>
    </row>
    <row r="9911" spans="12:17" x14ac:dyDescent="0.3">
      <c r="L9911">
        <v>9905</v>
      </c>
      <c r="M9911" t="s">
        <v>4935</v>
      </c>
      <c r="N9911" t="s">
        <v>28421</v>
      </c>
      <c r="O9911" t="s">
        <v>4789</v>
      </c>
      <c r="P9911" t="s">
        <v>42643</v>
      </c>
      <c r="Q9911" t="s">
        <v>4935</v>
      </c>
    </row>
    <row r="9912" spans="12:17" x14ac:dyDescent="0.3">
      <c r="L9912">
        <v>9906</v>
      </c>
      <c r="M9912" t="s">
        <v>4937</v>
      </c>
      <c r="N9912" t="s">
        <v>28423</v>
      </c>
      <c r="O9912" t="s">
        <v>4791</v>
      </c>
      <c r="P9912" t="s">
        <v>42644</v>
      </c>
      <c r="Q9912" t="s">
        <v>4937</v>
      </c>
    </row>
    <row r="9913" spans="12:17" x14ac:dyDescent="0.3">
      <c r="L9913">
        <v>9907</v>
      </c>
      <c r="M9913" t="s">
        <v>4939</v>
      </c>
      <c r="N9913" t="s">
        <v>28425</v>
      </c>
      <c r="O9913" t="s">
        <v>4793</v>
      </c>
      <c r="P9913" t="s">
        <v>42645</v>
      </c>
      <c r="Q9913" t="s">
        <v>4939</v>
      </c>
    </row>
    <row r="9914" spans="12:17" x14ac:dyDescent="0.3">
      <c r="L9914">
        <v>9908</v>
      </c>
      <c r="M9914" t="s">
        <v>4941</v>
      </c>
      <c r="N9914" t="s">
        <v>28427</v>
      </c>
      <c r="O9914" t="s">
        <v>4795</v>
      </c>
      <c r="P9914" t="s">
        <v>42646</v>
      </c>
      <c r="Q9914" t="s">
        <v>4941</v>
      </c>
    </row>
    <row r="9915" spans="12:17" x14ac:dyDescent="0.3">
      <c r="L9915">
        <v>9909</v>
      </c>
      <c r="M9915" t="s">
        <v>4943</v>
      </c>
      <c r="N9915" t="s">
        <v>28429</v>
      </c>
      <c r="O9915" t="s">
        <v>4797</v>
      </c>
      <c r="P9915" t="s">
        <v>42647</v>
      </c>
      <c r="Q9915" t="s">
        <v>4943</v>
      </c>
    </row>
    <row r="9916" spans="12:17" x14ac:dyDescent="0.3">
      <c r="L9916">
        <v>9910</v>
      </c>
      <c r="M9916" t="s">
        <v>4945</v>
      </c>
      <c r="N9916" t="s">
        <v>28431</v>
      </c>
      <c r="O9916" t="s">
        <v>4799</v>
      </c>
      <c r="P9916" t="s">
        <v>42648</v>
      </c>
      <c r="Q9916" t="s">
        <v>4945</v>
      </c>
    </row>
    <row r="9917" spans="12:17" x14ac:dyDescent="0.3">
      <c r="L9917">
        <v>9911</v>
      </c>
      <c r="M9917" t="s">
        <v>4947</v>
      </c>
      <c r="N9917" t="s">
        <v>28390</v>
      </c>
      <c r="O9917" t="s">
        <v>4801</v>
      </c>
      <c r="P9917" t="s">
        <v>42649</v>
      </c>
      <c r="Q9917" t="s">
        <v>4947</v>
      </c>
    </row>
    <row r="9918" spans="12:17" x14ac:dyDescent="0.3">
      <c r="L9918">
        <v>9912</v>
      </c>
      <c r="M9918" t="s">
        <v>4949</v>
      </c>
      <c r="N9918" t="s">
        <v>28392</v>
      </c>
      <c r="O9918" t="s">
        <v>4803</v>
      </c>
      <c r="P9918" t="s">
        <v>42650</v>
      </c>
      <c r="Q9918" t="s">
        <v>4949</v>
      </c>
    </row>
    <row r="9919" spans="12:17" x14ac:dyDescent="0.3">
      <c r="L9919">
        <v>9913</v>
      </c>
      <c r="M9919" t="s">
        <v>22049</v>
      </c>
      <c r="N9919" t="s">
        <v>20197</v>
      </c>
      <c r="O9919" t="s">
        <v>42099</v>
      </c>
      <c r="P9919" t="s">
        <v>42651</v>
      </c>
      <c r="Q9919" t="s">
        <v>22049</v>
      </c>
    </row>
    <row r="9920" spans="12:17" x14ac:dyDescent="0.3">
      <c r="L9920">
        <v>9914</v>
      </c>
      <c r="M9920" t="s">
        <v>22050</v>
      </c>
      <c r="N9920" t="s">
        <v>20199</v>
      </c>
      <c r="O9920" t="s">
        <v>42101</v>
      </c>
      <c r="P9920" t="s">
        <v>42652</v>
      </c>
      <c r="Q9920" t="s">
        <v>22050</v>
      </c>
    </row>
    <row r="9921" spans="12:17" x14ac:dyDescent="0.3">
      <c r="L9921">
        <v>9915</v>
      </c>
      <c r="M9921" t="s">
        <v>22051</v>
      </c>
      <c r="N9921" t="s">
        <v>20201</v>
      </c>
      <c r="O9921" t="s">
        <v>42103</v>
      </c>
      <c r="P9921" t="s">
        <v>42653</v>
      </c>
      <c r="Q9921" t="s">
        <v>22051</v>
      </c>
    </row>
    <row r="9922" spans="12:17" x14ac:dyDescent="0.3">
      <c r="L9922">
        <v>9916</v>
      </c>
      <c r="M9922" t="s">
        <v>42654</v>
      </c>
      <c r="N9922" t="s">
        <v>20202</v>
      </c>
      <c r="O9922" t="s">
        <v>42106</v>
      </c>
      <c r="P9922" t="s">
        <v>42655</v>
      </c>
      <c r="Q9922" t="s">
        <v>42654</v>
      </c>
    </row>
    <row r="9923" spans="12:17" x14ac:dyDescent="0.3">
      <c r="L9923">
        <v>9917</v>
      </c>
      <c r="M9923" t="s">
        <v>22052</v>
      </c>
      <c r="N9923" t="s">
        <v>20204</v>
      </c>
      <c r="O9923" t="s">
        <v>42108</v>
      </c>
      <c r="P9923" t="s">
        <v>42656</v>
      </c>
      <c r="Q9923" t="s">
        <v>22052</v>
      </c>
    </row>
    <row r="9924" spans="12:17" x14ac:dyDescent="0.3">
      <c r="L9924">
        <v>9918</v>
      </c>
      <c r="M9924" t="s">
        <v>22053</v>
      </c>
      <c r="N9924" t="s">
        <v>20206</v>
      </c>
      <c r="O9924" t="s">
        <v>42110</v>
      </c>
      <c r="P9924" t="s">
        <v>42657</v>
      </c>
      <c r="Q9924" t="s">
        <v>22053</v>
      </c>
    </row>
    <row r="9925" spans="12:17" x14ac:dyDescent="0.3">
      <c r="L9925">
        <v>9919</v>
      </c>
      <c r="M9925" t="s">
        <v>22054</v>
      </c>
      <c r="N9925" t="s">
        <v>20208</v>
      </c>
      <c r="O9925" t="s">
        <v>42112</v>
      </c>
      <c r="P9925" t="s">
        <v>42658</v>
      </c>
      <c r="Q9925" t="s">
        <v>22054</v>
      </c>
    </row>
    <row r="9926" spans="12:17" x14ac:dyDescent="0.3">
      <c r="L9926">
        <v>9920</v>
      </c>
      <c r="M9926" t="s">
        <v>22055</v>
      </c>
      <c r="N9926" t="s">
        <v>20210</v>
      </c>
      <c r="O9926" t="s">
        <v>42114</v>
      </c>
      <c r="P9926" t="s">
        <v>42659</v>
      </c>
      <c r="Q9926" t="s">
        <v>22055</v>
      </c>
    </row>
    <row r="9927" spans="12:17" x14ac:dyDescent="0.3">
      <c r="L9927">
        <v>9921</v>
      </c>
      <c r="M9927" t="s">
        <v>22056</v>
      </c>
      <c r="N9927" t="s">
        <v>20212</v>
      </c>
      <c r="O9927" t="s">
        <v>42116</v>
      </c>
      <c r="P9927" t="s">
        <v>42660</v>
      </c>
      <c r="Q9927" t="s">
        <v>22056</v>
      </c>
    </row>
    <row r="9928" spans="12:17" x14ac:dyDescent="0.3">
      <c r="L9928">
        <v>9922</v>
      </c>
      <c r="M9928" t="s">
        <v>22032</v>
      </c>
      <c r="N9928" t="s">
        <v>20169</v>
      </c>
      <c r="O9928" t="s">
        <v>42118</v>
      </c>
      <c r="P9928" t="s">
        <v>42661</v>
      </c>
      <c r="Q9928" t="s">
        <v>22032</v>
      </c>
    </row>
    <row r="9929" spans="12:17" x14ac:dyDescent="0.3">
      <c r="L9929">
        <v>9923</v>
      </c>
      <c r="M9929" t="s">
        <v>22057</v>
      </c>
      <c r="N9929" t="s">
        <v>20214</v>
      </c>
      <c r="O9929" t="s">
        <v>42120</v>
      </c>
      <c r="P9929" t="s">
        <v>42662</v>
      </c>
      <c r="Q9929" t="s">
        <v>22057</v>
      </c>
    </row>
    <row r="9930" spans="12:17" x14ac:dyDescent="0.3">
      <c r="L9930">
        <v>9924</v>
      </c>
      <c r="M9930" t="s">
        <v>22058</v>
      </c>
      <c r="N9930" t="s">
        <v>20216</v>
      </c>
      <c r="O9930" t="s">
        <v>42122</v>
      </c>
      <c r="P9930" t="s">
        <v>42663</v>
      </c>
      <c r="Q9930" t="s">
        <v>22058</v>
      </c>
    </row>
    <row r="9931" spans="12:17" x14ac:dyDescent="0.3">
      <c r="L9931">
        <v>9925</v>
      </c>
      <c r="M9931" t="s">
        <v>22059</v>
      </c>
      <c r="N9931" t="s">
        <v>20218</v>
      </c>
      <c r="O9931" t="s">
        <v>42124</v>
      </c>
      <c r="P9931" t="s">
        <v>42664</v>
      </c>
      <c r="Q9931" t="s">
        <v>22059</v>
      </c>
    </row>
    <row r="9932" spans="12:17" x14ac:dyDescent="0.3">
      <c r="L9932">
        <v>9926</v>
      </c>
      <c r="M9932" t="s">
        <v>22060</v>
      </c>
      <c r="N9932" t="s">
        <v>20220</v>
      </c>
      <c r="O9932" t="s">
        <v>42126</v>
      </c>
      <c r="P9932" t="s">
        <v>42665</v>
      </c>
      <c r="Q9932" t="s">
        <v>22060</v>
      </c>
    </row>
    <row r="9933" spans="12:17" x14ac:dyDescent="0.3">
      <c r="L9933">
        <v>9927</v>
      </c>
      <c r="M9933" t="s">
        <v>22061</v>
      </c>
      <c r="N9933" t="s">
        <v>20222</v>
      </c>
      <c r="O9933" t="s">
        <v>42128</v>
      </c>
      <c r="P9933" t="s">
        <v>42666</v>
      </c>
      <c r="Q9933" t="s">
        <v>22061</v>
      </c>
    </row>
    <row r="9934" spans="12:17" x14ac:dyDescent="0.3">
      <c r="L9934">
        <v>9928</v>
      </c>
      <c r="M9934" t="s">
        <v>22062</v>
      </c>
      <c r="N9934" t="s">
        <v>20224</v>
      </c>
      <c r="O9934" t="s">
        <v>42130</v>
      </c>
      <c r="P9934" t="s">
        <v>42667</v>
      </c>
      <c r="Q9934" t="s">
        <v>22062</v>
      </c>
    </row>
    <row r="9935" spans="12:17" x14ac:dyDescent="0.3">
      <c r="L9935">
        <v>9929</v>
      </c>
      <c r="M9935" t="s">
        <v>22063</v>
      </c>
      <c r="N9935" t="s">
        <v>20226</v>
      </c>
      <c r="O9935" t="s">
        <v>42132</v>
      </c>
      <c r="P9935" t="s">
        <v>42668</v>
      </c>
      <c r="Q9935" t="s">
        <v>22063</v>
      </c>
    </row>
    <row r="9936" spans="12:17" x14ac:dyDescent="0.3">
      <c r="L9936">
        <v>9930</v>
      </c>
      <c r="M9936" t="s">
        <v>22064</v>
      </c>
      <c r="N9936" t="s">
        <v>20228</v>
      </c>
      <c r="O9936" t="s">
        <v>42134</v>
      </c>
      <c r="P9936" t="s">
        <v>42669</v>
      </c>
      <c r="Q9936" t="s">
        <v>22064</v>
      </c>
    </row>
    <row r="9937" spans="12:17" x14ac:dyDescent="0.3">
      <c r="L9937">
        <v>9931</v>
      </c>
      <c r="M9937" t="s">
        <v>22065</v>
      </c>
      <c r="N9937" t="s">
        <v>20230</v>
      </c>
      <c r="O9937" t="s">
        <v>42136</v>
      </c>
      <c r="P9937" t="s">
        <v>42670</v>
      </c>
      <c r="Q9937" t="s">
        <v>22065</v>
      </c>
    </row>
    <row r="9938" spans="12:17" x14ac:dyDescent="0.3">
      <c r="L9938">
        <v>9932</v>
      </c>
      <c r="M9938" t="s">
        <v>22066</v>
      </c>
      <c r="N9938" t="s">
        <v>20232</v>
      </c>
      <c r="O9938" t="s">
        <v>42138</v>
      </c>
      <c r="P9938" t="s">
        <v>42671</v>
      </c>
      <c r="Q9938" t="s">
        <v>22066</v>
      </c>
    </row>
    <row r="9939" spans="12:17" x14ac:dyDescent="0.3">
      <c r="L9939">
        <v>9933</v>
      </c>
      <c r="M9939" t="s">
        <v>22067</v>
      </c>
      <c r="N9939" t="s">
        <v>20234</v>
      </c>
      <c r="O9939" t="s">
        <v>42140</v>
      </c>
      <c r="P9939" t="s">
        <v>42672</v>
      </c>
      <c r="Q9939" t="s">
        <v>22067</v>
      </c>
    </row>
    <row r="9940" spans="12:17" x14ac:dyDescent="0.3">
      <c r="L9940">
        <v>9934</v>
      </c>
      <c r="M9940" t="s">
        <v>22068</v>
      </c>
      <c r="N9940" t="s">
        <v>20236</v>
      </c>
      <c r="O9940" t="s">
        <v>42142</v>
      </c>
      <c r="P9940" t="s">
        <v>42673</v>
      </c>
      <c r="Q9940" t="s">
        <v>22068</v>
      </c>
    </row>
    <row r="9941" spans="12:17" x14ac:dyDescent="0.3">
      <c r="L9941">
        <v>9935</v>
      </c>
      <c r="M9941" t="s">
        <v>22069</v>
      </c>
      <c r="N9941" t="s">
        <v>20238</v>
      </c>
      <c r="O9941" t="s">
        <v>42144</v>
      </c>
      <c r="P9941" t="s">
        <v>42674</v>
      </c>
      <c r="Q9941" t="s">
        <v>22069</v>
      </c>
    </row>
    <row r="9942" spans="12:17" x14ac:dyDescent="0.3">
      <c r="L9942">
        <v>9936</v>
      </c>
      <c r="M9942" t="s">
        <v>22070</v>
      </c>
      <c r="N9942" t="s">
        <v>20240</v>
      </c>
      <c r="O9942" t="s">
        <v>42146</v>
      </c>
      <c r="P9942" t="s">
        <v>42675</v>
      </c>
      <c r="Q9942" t="s">
        <v>22070</v>
      </c>
    </row>
    <row r="9943" spans="12:17" x14ac:dyDescent="0.3">
      <c r="L9943">
        <v>9937</v>
      </c>
      <c r="M9943" t="s">
        <v>22071</v>
      </c>
      <c r="N9943" t="s">
        <v>20242</v>
      </c>
      <c r="O9943" t="s">
        <v>42148</v>
      </c>
      <c r="P9943" t="s">
        <v>42676</v>
      </c>
      <c r="Q9943" t="s">
        <v>22071</v>
      </c>
    </row>
    <row r="9944" spans="12:17" x14ac:dyDescent="0.3">
      <c r="L9944">
        <v>9938</v>
      </c>
      <c r="M9944" t="s">
        <v>22072</v>
      </c>
      <c r="N9944" t="s">
        <v>20244</v>
      </c>
      <c r="O9944" t="s">
        <v>42150</v>
      </c>
      <c r="P9944" t="s">
        <v>42677</v>
      </c>
      <c r="Q9944" t="s">
        <v>22072</v>
      </c>
    </row>
    <row r="9945" spans="12:17" x14ac:dyDescent="0.3">
      <c r="L9945">
        <v>9939</v>
      </c>
      <c r="M9945" t="s">
        <v>22073</v>
      </c>
      <c r="N9945" t="s">
        <v>20246</v>
      </c>
      <c r="O9945" t="s">
        <v>42152</v>
      </c>
      <c r="P9945" t="s">
        <v>42678</v>
      </c>
      <c r="Q9945" t="s">
        <v>22073</v>
      </c>
    </row>
    <row r="9946" spans="12:17" x14ac:dyDescent="0.3">
      <c r="L9946">
        <v>9940</v>
      </c>
      <c r="M9946" t="s">
        <v>22074</v>
      </c>
      <c r="N9946" t="s">
        <v>20248</v>
      </c>
      <c r="O9946" t="s">
        <v>42154</v>
      </c>
      <c r="P9946" t="s">
        <v>42679</v>
      </c>
      <c r="Q9946" t="s">
        <v>22074</v>
      </c>
    </row>
    <row r="9947" spans="12:17" x14ac:dyDescent="0.3">
      <c r="L9947">
        <v>9941</v>
      </c>
      <c r="M9947" t="s">
        <v>22075</v>
      </c>
      <c r="N9947" t="s">
        <v>20250</v>
      </c>
      <c r="O9947" t="s">
        <v>42156</v>
      </c>
      <c r="P9947" t="s">
        <v>42680</v>
      </c>
      <c r="Q9947" t="s">
        <v>22075</v>
      </c>
    </row>
    <row r="9948" spans="12:17" x14ac:dyDescent="0.3">
      <c r="L9948">
        <v>9942</v>
      </c>
      <c r="M9948" t="s">
        <v>22076</v>
      </c>
      <c r="N9948" t="s">
        <v>20252</v>
      </c>
      <c r="O9948" t="s">
        <v>42158</v>
      </c>
      <c r="P9948" t="s">
        <v>42681</v>
      </c>
      <c r="Q9948" t="s">
        <v>22076</v>
      </c>
    </row>
    <row r="9949" spans="12:17" x14ac:dyDescent="0.3">
      <c r="L9949">
        <v>9943</v>
      </c>
      <c r="M9949" t="s">
        <v>22077</v>
      </c>
      <c r="N9949" t="s">
        <v>20254</v>
      </c>
      <c r="O9949" t="s">
        <v>42160</v>
      </c>
      <c r="P9949" t="s">
        <v>42682</v>
      </c>
      <c r="Q9949" t="s">
        <v>22077</v>
      </c>
    </row>
    <row r="9950" spans="12:17" x14ac:dyDescent="0.3">
      <c r="L9950">
        <v>9944</v>
      </c>
      <c r="M9950" t="s">
        <v>22078</v>
      </c>
      <c r="N9950" t="s">
        <v>20256</v>
      </c>
      <c r="O9950" t="s">
        <v>42162</v>
      </c>
      <c r="P9950" t="s">
        <v>42683</v>
      </c>
      <c r="Q9950" t="s">
        <v>22078</v>
      </c>
    </row>
    <row r="9951" spans="12:17" x14ac:dyDescent="0.3">
      <c r="L9951">
        <v>9945</v>
      </c>
      <c r="M9951" t="s">
        <v>22079</v>
      </c>
      <c r="N9951" t="s">
        <v>20258</v>
      </c>
      <c r="O9951" t="s">
        <v>42164</v>
      </c>
      <c r="P9951" t="s">
        <v>42684</v>
      </c>
      <c r="Q9951" t="s">
        <v>22079</v>
      </c>
    </row>
    <row r="9952" spans="12:17" x14ac:dyDescent="0.3">
      <c r="L9952">
        <v>9946</v>
      </c>
      <c r="M9952" t="s">
        <v>22080</v>
      </c>
      <c r="N9952" t="s">
        <v>20260</v>
      </c>
      <c r="O9952" t="s">
        <v>42166</v>
      </c>
      <c r="P9952" t="s">
        <v>42685</v>
      </c>
      <c r="Q9952" t="s">
        <v>22080</v>
      </c>
    </row>
    <row r="9953" spans="12:17" x14ac:dyDescent="0.3">
      <c r="L9953">
        <v>9947</v>
      </c>
      <c r="M9953" t="s">
        <v>22081</v>
      </c>
      <c r="N9953" t="s">
        <v>20262</v>
      </c>
      <c r="O9953" t="s">
        <v>42168</v>
      </c>
      <c r="P9953" t="s">
        <v>42686</v>
      </c>
      <c r="Q9953" t="s">
        <v>22081</v>
      </c>
    </row>
    <row r="9954" spans="12:17" x14ac:dyDescent="0.3">
      <c r="L9954">
        <v>9948</v>
      </c>
      <c r="M9954" t="s">
        <v>27359</v>
      </c>
      <c r="N9954" t="s">
        <v>20263</v>
      </c>
      <c r="O9954" t="s">
        <v>42170</v>
      </c>
      <c r="P9954" t="s">
        <v>42687</v>
      </c>
      <c r="Q9954" t="s">
        <v>27359</v>
      </c>
    </row>
    <row r="9955" spans="12:17" x14ac:dyDescent="0.3">
      <c r="L9955">
        <v>9949</v>
      </c>
      <c r="M9955" t="s">
        <v>27360</v>
      </c>
      <c r="N9955" t="s">
        <v>20264</v>
      </c>
      <c r="O9955" t="s">
        <v>42172</v>
      </c>
      <c r="P9955" t="s">
        <v>42688</v>
      </c>
      <c r="Q9955" t="s">
        <v>27360</v>
      </c>
    </row>
    <row r="9956" spans="12:17" x14ac:dyDescent="0.3">
      <c r="L9956">
        <v>9950</v>
      </c>
      <c r="M9956" t="s">
        <v>27361</v>
      </c>
      <c r="N9956" t="s">
        <v>20265</v>
      </c>
      <c r="O9956" t="s">
        <v>42174</v>
      </c>
      <c r="P9956" t="s">
        <v>42689</v>
      </c>
      <c r="Q9956" t="s">
        <v>27361</v>
      </c>
    </row>
    <row r="9957" spans="12:17" x14ac:dyDescent="0.3">
      <c r="L9957">
        <v>9951</v>
      </c>
      <c r="M9957" t="s">
        <v>22082</v>
      </c>
      <c r="N9957" t="s">
        <v>20267</v>
      </c>
      <c r="O9957" t="s">
        <v>42176</v>
      </c>
      <c r="P9957" t="s">
        <v>42690</v>
      </c>
      <c r="Q9957" t="s">
        <v>22082</v>
      </c>
    </row>
    <row r="9958" spans="12:17" x14ac:dyDescent="0.3">
      <c r="L9958">
        <v>9952</v>
      </c>
      <c r="M9958" t="s">
        <v>22083</v>
      </c>
      <c r="N9958" t="s">
        <v>20268</v>
      </c>
      <c r="O9958" t="s">
        <v>42178</v>
      </c>
      <c r="P9958" t="s">
        <v>42691</v>
      </c>
      <c r="Q9958" t="s">
        <v>22083</v>
      </c>
    </row>
    <row r="9959" spans="12:17" x14ac:dyDescent="0.3">
      <c r="L9959">
        <v>9953</v>
      </c>
      <c r="M9959" t="s">
        <v>22084</v>
      </c>
      <c r="N9959" t="s">
        <v>20269</v>
      </c>
      <c r="O9959" t="s">
        <v>42180</v>
      </c>
      <c r="P9959" t="s">
        <v>42692</v>
      </c>
      <c r="Q9959" t="s">
        <v>22084</v>
      </c>
    </row>
    <row r="9960" spans="12:17" x14ac:dyDescent="0.3">
      <c r="L9960">
        <v>9954</v>
      </c>
      <c r="M9960" t="s">
        <v>22085</v>
      </c>
      <c r="N9960" t="s">
        <v>20270</v>
      </c>
      <c r="O9960" t="s">
        <v>42182</v>
      </c>
      <c r="P9960" t="s">
        <v>42693</v>
      </c>
      <c r="Q9960" t="s">
        <v>22085</v>
      </c>
    </row>
    <row r="9961" spans="12:17" x14ac:dyDescent="0.3">
      <c r="L9961">
        <v>9955</v>
      </c>
      <c r="M9961" t="s">
        <v>22086</v>
      </c>
      <c r="N9961" t="s">
        <v>20271</v>
      </c>
      <c r="O9961" t="s">
        <v>42184</v>
      </c>
      <c r="P9961" t="s">
        <v>42694</v>
      </c>
      <c r="Q9961" t="s">
        <v>22086</v>
      </c>
    </row>
    <row r="9962" spans="12:17" x14ac:dyDescent="0.3">
      <c r="L9962">
        <v>9956</v>
      </c>
      <c r="M9962" t="s">
        <v>22087</v>
      </c>
      <c r="N9962" t="s">
        <v>20272</v>
      </c>
      <c r="O9962" t="s">
        <v>42186</v>
      </c>
      <c r="P9962" t="s">
        <v>42695</v>
      </c>
      <c r="Q9962" t="s">
        <v>22087</v>
      </c>
    </row>
    <row r="9963" spans="12:17" x14ac:dyDescent="0.3">
      <c r="L9963">
        <v>9957</v>
      </c>
      <c r="M9963" t="s">
        <v>22088</v>
      </c>
      <c r="N9963" t="s">
        <v>20273</v>
      </c>
      <c r="O9963" t="s">
        <v>42188</v>
      </c>
      <c r="P9963" t="s">
        <v>42696</v>
      </c>
      <c r="Q9963" t="s">
        <v>22088</v>
      </c>
    </row>
    <row r="9964" spans="12:17" x14ac:dyDescent="0.3">
      <c r="L9964">
        <v>9958</v>
      </c>
      <c r="M9964" t="s">
        <v>22089</v>
      </c>
      <c r="N9964" t="s">
        <v>20271</v>
      </c>
      <c r="O9964" t="s">
        <v>42190</v>
      </c>
      <c r="P9964" t="s">
        <v>42697</v>
      </c>
      <c r="Q9964" t="s">
        <v>22089</v>
      </c>
    </row>
    <row r="9965" spans="12:17" x14ac:dyDescent="0.3">
      <c r="L9965">
        <v>9959</v>
      </c>
      <c r="M9965" t="s">
        <v>22090</v>
      </c>
      <c r="N9965" t="s">
        <v>20272</v>
      </c>
      <c r="O9965" t="s">
        <v>42192</v>
      </c>
      <c r="P9965" t="s">
        <v>42698</v>
      </c>
      <c r="Q9965" t="s">
        <v>22090</v>
      </c>
    </row>
    <row r="9966" spans="12:17" x14ac:dyDescent="0.3">
      <c r="L9966">
        <v>9960</v>
      </c>
      <c r="M9966" t="s">
        <v>22091</v>
      </c>
      <c r="N9966" t="s">
        <v>20275</v>
      </c>
      <c r="O9966" t="s">
        <v>42194</v>
      </c>
      <c r="P9966" t="s">
        <v>42699</v>
      </c>
      <c r="Q9966" t="s">
        <v>22091</v>
      </c>
    </row>
    <row r="9967" spans="12:17" x14ac:dyDescent="0.3">
      <c r="L9967">
        <v>9961</v>
      </c>
      <c r="M9967" t="s">
        <v>21595</v>
      </c>
      <c r="N9967" t="s">
        <v>19847</v>
      </c>
      <c r="O9967" t="s">
        <v>41600</v>
      </c>
      <c r="P9967" t="s">
        <v>42700</v>
      </c>
      <c r="Q9967" t="s">
        <v>21595</v>
      </c>
    </row>
    <row r="9968" spans="12:17" x14ac:dyDescent="0.3">
      <c r="L9968">
        <v>9962</v>
      </c>
      <c r="M9968" t="s">
        <v>21597</v>
      </c>
      <c r="N9968" t="s">
        <v>19849</v>
      </c>
      <c r="O9968" t="s">
        <v>20830</v>
      </c>
      <c r="P9968" t="s">
        <v>42701</v>
      </c>
      <c r="Q9968" t="s">
        <v>21597</v>
      </c>
    </row>
    <row r="9969" spans="12:17" x14ac:dyDescent="0.3">
      <c r="L9969">
        <v>9963</v>
      </c>
      <c r="M9969" t="s">
        <v>21599</v>
      </c>
      <c r="N9969" t="s">
        <v>19851</v>
      </c>
      <c r="O9969" t="s">
        <v>20833</v>
      </c>
      <c r="P9969" t="s">
        <v>42702</v>
      </c>
      <c r="Q9969" t="s">
        <v>21599</v>
      </c>
    </row>
    <row r="9970" spans="12:17" x14ac:dyDescent="0.3">
      <c r="L9970">
        <v>9964</v>
      </c>
      <c r="M9970" t="s">
        <v>21601</v>
      </c>
      <c r="N9970" t="s">
        <v>19853</v>
      </c>
      <c r="O9970" t="s">
        <v>20836</v>
      </c>
      <c r="P9970" t="s">
        <v>42703</v>
      </c>
      <c r="Q9970" t="s">
        <v>21601</v>
      </c>
    </row>
    <row r="9971" spans="12:17" x14ac:dyDescent="0.3">
      <c r="L9971">
        <v>9965</v>
      </c>
      <c r="M9971" t="s">
        <v>21603</v>
      </c>
      <c r="N9971" t="s">
        <v>19855</v>
      </c>
      <c r="O9971" t="s">
        <v>20839</v>
      </c>
      <c r="P9971" t="s">
        <v>42704</v>
      </c>
      <c r="Q9971" t="s">
        <v>21603</v>
      </c>
    </row>
    <row r="9972" spans="12:17" x14ac:dyDescent="0.3">
      <c r="L9972">
        <v>9966</v>
      </c>
      <c r="M9972" t="s">
        <v>21605</v>
      </c>
      <c r="N9972" t="s">
        <v>19857</v>
      </c>
      <c r="O9972" t="s">
        <v>20842</v>
      </c>
      <c r="P9972" t="s">
        <v>42705</v>
      </c>
      <c r="Q9972" t="s">
        <v>21605</v>
      </c>
    </row>
    <row r="9973" spans="12:17" x14ac:dyDescent="0.3">
      <c r="L9973">
        <v>9967</v>
      </c>
      <c r="M9973" t="s">
        <v>21607</v>
      </c>
      <c r="N9973" t="s">
        <v>42202</v>
      </c>
      <c r="O9973" t="s">
        <v>41608</v>
      </c>
      <c r="P9973" t="s">
        <v>42706</v>
      </c>
      <c r="Q9973" t="s">
        <v>21607</v>
      </c>
    </row>
    <row r="9974" spans="12:17" x14ac:dyDescent="0.3">
      <c r="L9974">
        <v>9968</v>
      </c>
      <c r="M9974" t="s">
        <v>21610</v>
      </c>
      <c r="N9974" t="s">
        <v>19862</v>
      </c>
      <c r="O9974" t="s">
        <v>26449</v>
      </c>
      <c r="P9974" t="s">
        <v>42707</v>
      </c>
      <c r="Q9974" t="s">
        <v>21610</v>
      </c>
    </row>
    <row r="9975" spans="12:17" x14ac:dyDescent="0.3">
      <c r="L9975">
        <v>9969</v>
      </c>
      <c r="M9975" t="s">
        <v>21612</v>
      </c>
      <c r="N9975" t="s">
        <v>19864</v>
      </c>
      <c r="O9975" t="s">
        <v>26450</v>
      </c>
      <c r="P9975" t="s">
        <v>42708</v>
      </c>
      <c r="Q9975" t="s">
        <v>21612</v>
      </c>
    </row>
    <row r="9976" spans="12:17" x14ac:dyDescent="0.3">
      <c r="L9976">
        <v>9970</v>
      </c>
      <c r="M9976" t="s">
        <v>21614</v>
      </c>
      <c r="N9976" t="s">
        <v>19866</v>
      </c>
      <c r="O9976" t="s">
        <v>26451</v>
      </c>
      <c r="P9976" t="s">
        <v>42709</v>
      </c>
      <c r="Q9976" t="s">
        <v>21614</v>
      </c>
    </row>
    <row r="9977" spans="12:17" x14ac:dyDescent="0.3">
      <c r="L9977">
        <v>9971</v>
      </c>
      <c r="M9977" t="s">
        <v>21616</v>
      </c>
      <c r="N9977" t="s">
        <v>19868</v>
      </c>
      <c r="O9977" t="s">
        <v>26452</v>
      </c>
      <c r="P9977" t="s">
        <v>42710</v>
      </c>
      <c r="Q9977" t="s">
        <v>21616</v>
      </c>
    </row>
    <row r="9978" spans="12:17" x14ac:dyDescent="0.3">
      <c r="L9978">
        <v>9972</v>
      </c>
      <c r="M9978" t="s">
        <v>21618</v>
      </c>
      <c r="N9978" t="s">
        <v>19870</v>
      </c>
      <c r="O9978" t="s">
        <v>26453</v>
      </c>
      <c r="P9978" t="s">
        <v>42711</v>
      </c>
      <c r="Q9978" t="s">
        <v>21618</v>
      </c>
    </row>
    <row r="9979" spans="12:17" x14ac:dyDescent="0.3">
      <c r="L9979">
        <v>9973</v>
      </c>
      <c r="M9979" t="s">
        <v>21620</v>
      </c>
      <c r="N9979" t="s">
        <v>26428</v>
      </c>
      <c r="O9979" t="s">
        <v>20857</v>
      </c>
      <c r="P9979" t="s">
        <v>42712</v>
      </c>
      <c r="Q9979" t="s">
        <v>21620</v>
      </c>
    </row>
    <row r="9980" spans="12:17" x14ac:dyDescent="0.3">
      <c r="L9980">
        <v>9974</v>
      </c>
      <c r="M9980" t="s">
        <v>21621</v>
      </c>
      <c r="N9980" t="s">
        <v>26429</v>
      </c>
      <c r="O9980" t="s">
        <v>20859</v>
      </c>
      <c r="P9980" t="s">
        <v>42713</v>
      </c>
      <c r="Q9980" t="s">
        <v>21621</v>
      </c>
    </row>
    <row r="9981" spans="12:17" x14ac:dyDescent="0.3">
      <c r="L9981">
        <v>9975</v>
      </c>
      <c r="M9981" t="s">
        <v>21622</v>
      </c>
      <c r="N9981" t="s">
        <v>26430</v>
      </c>
      <c r="O9981" t="s">
        <v>20861</v>
      </c>
      <c r="P9981" t="s">
        <v>42714</v>
      </c>
      <c r="Q9981" t="s">
        <v>21622</v>
      </c>
    </row>
    <row r="9982" spans="12:17" x14ac:dyDescent="0.3">
      <c r="L9982">
        <v>9976</v>
      </c>
      <c r="M9982" t="s">
        <v>21623</v>
      </c>
      <c r="N9982" t="s">
        <v>19875</v>
      </c>
      <c r="O9982" t="s">
        <v>20864</v>
      </c>
      <c r="P9982" t="s">
        <v>42715</v>
      </c>
      <c r="Q9982" t="s">
        <v>21623</v>
      </c>
    </row>
    <row r="9983" spans="12:17" x14ac:dyDescent="0.3">
      <c r="L9983">
        <v>9977</v>
      </c>
      <c r="M9983" t="s">
        <v>21625</v>
      </c>
      <c r="N9983" t="s">
        <v>42213</v>
      </c>
      <c r="O9983" t="s">
        <v>20866</v>
      </c>
      <c r="P9983" t="s">
        <v>42716</v>
      </c>
      <c r="Q9983" t="s">
        <v>21625</v>
      </c>
    </row>
    <row r="9984" spans="12:17" x14ac:dyDescent="0.3">
      <c r="L9984">
        <v>9978</v>
      </c>
      <c r="M9984" t="s">
        <v>42215</v>
      </c>
      <c r="N9984" t="s">
        <v>42216</v>
      </c>
      <c r="O9984" t="s">
        <v>41622</v>
      </c>
      <c r="P9984" t="s">
        <v>42717</v>
      </c>
      <c r="Q9984" t="s">
        <v>42215</v>
      </c>
    </row>
    <row r="9985" spans="12:17" x14ac:dyDescent="0.3">
      <c r="L9985">
        <v>9979</v>
      </c>
      <c r="M9985" t="s">
        <v>21626</v>
      </c>
      <c r="N9985" t="s">
        <v>19878</v>
      </c>
      <c r="O9985" t="s">
        <v>20869</v>
      </c>
      <c r="P9985" t="s">
        <v>42718</v>
      </c>
      <c r="Q9985" t="s">
        <v>21626</v>
      </c>
    </row>
    <row r="9986" spans="12:17" x14ac:dyDescent="0.3">
      <c r="L9986">
        <v>9980</v>
      </c>
      <c r="M9986" t="s">
        <v>21628</v>
      </c>
      <c r="N9986" t="s">
        <v>19880</v>
      </c>
      <c r="O9986" t="s">
        <v>41625</v>
      </c>
      <c r="P9986" t="s">
        <v>42719</v>
      </c>
      <c r="Q9986" t="s">
        <v>21628</v>
      </c>
    </row>
    <row r="9987" spans="12:17" x14ac:dyDescent="0.3">
      <c r="L9987">
        <v>9981</v>
      </c>
      <c r="M9987" t="s">
        <v>21630</v>
      </c>
      <c r="N9987" t="s">
        <v>19882</v>
      </c>
      <c r="O9987" t="s">
        <v>41627</v>
      </c>
      <c r="P9987" t="s">
        <v>42720</v>
      </c>
      <c r="Q9987" t="s">
        <v>21630</v>
      </c>
    </row>
    <row r="9988" spans="12:17" x14ac:dyDescent="0.3">
      <c r="L9988">
        <v>9982</v>
      </c>
      <c r="M9988" t="s">
        <v>21632</v>
      </c>
      <c r="N9988" t="s">
        <v>19884</v>
      </c>
      <c r="O9988" t="s">
        <v>20876</v>
      </c>
      <c r="P9988" t="s">
        <v>42721</v>
      </c>
      <c r="Q9988" t="s">
        <v>21632</v>
      </c>
    </row>
    <row r="9989" spans="12:17" x14ac:dyDescent="0.3">
      <c r="L9989">
        <v>9983</v>
      </c>
      <c r="M9989" t="s">
        <v>21634</v>
      </c>
      <c r="N9989" t="s">
        <v>19886</v>
      </c>
      <c r="O9989" t="s">
        <v>20879</v>
      </c>
      <c r="P9989" t="s">
        <v>42722</v>
      </c>
      <c r="Q9989" t="s">
        <v>21634</v>
      </c>
    </row>
    <row r="9990" spans="12:17" x14ac:dyDescent="0.3">
      <c r="L9990">
        <v>9984</v>
      </c>
      <c r="M9990" t="s">
        <v>21636</v>
      </c>
      <c r="N9990" t="s">
        <v>19888</v>
      </c>
      <c r="O9990" t="s">
        <v>20882</v>
      </c>
      <c r="P9990" t="s">
        <v>42723</v>
      </c>
      <c r="Q9990" t="s">
        <v>21636</v>
      </c>
    </row>
    <row r="9991" spans="12:17" x14ac:dyDescent="0.3">
      <c r="L9991">
        <v>9985</v>
      </c>
      <c r="M9991" t="s">
        <v>21638</v>
      </c>
      <c r="N9991" t="s">
        <v>19890</v>
      </c>
      <c r="O9991" t="s">
        <v>20885</v>
      </c>
      <c r="P9991" t="s">
        <v>42724</v>
      </c>
      <c r="Q9991" t="s">
        <v>21638</v>
      </c>
    </row>
    <row r="9992" spans="12:17" x14ac:dyDescent="0.3">
      <c r="L9992">
        <v>9986</v>
      </c>
      <c r="M9992" t="s">
        <v>21640</v>
      </c>
      <c r="N9992" t="s">
        <v>19892</v>
      </c>
      <c r="O9992" t="s">
        <v>20888</v>
      </c>
      <c r="P9992" t="s">
        <v>42725</v>
      </c>
      <c r="Q9992" t="s">
        <v>21640</v>
      </c>
    </row>
    <row r="9993" spans="12:17" x14ac:dyDescent="0.3">
      <c r="L9993">
        <v>9987</v>
      </c>
      <c r="M9993" t="s">
        <v>21642</v>
      </c>
      <c r="N9993" t="s">
        <v>19894</v>
      </c>
      <c r="O9993" t="s">
        <v>20891</v>
      </c>
      <c r="P9993" t="s">
        <v>42726</v>
      </c>
      <c r="Q9993" t="s">
        <v>21642</v>
      </c>
    </row>
    <row r="9994" spans="12:17" x14ac:dyDescent="0.3">
      <c r="L9994">
        <v>9988</v>
      </c>
      <c r="M9994" t="s">
        <v>21644</v>
      </c>
      <c r="N9994" t="s">
        <v>19896</v>
      </c>
      <c r="O9994" t="s">
        <v>20894</v>
      </c>
      <c r="P9994" t="s">
        <v>42727</v>
      </c>
      <c r="Q9994" t="s">
        <v>21644</v>
      </c>
    </row>
    <row r="9995" spans="12:17" x14ac:dyDescent="0.3">
      <c r="L9995">
        <v>9989</v>
      </c>
      <c r="M9995" t="s">
        <v>21646</v>
      </c>
      <c r="N9995" t="s">
        <v>19898</v>
      </c>
      <c r="O9995" t="s">
        <v>20897</v>
      </c>
      <c r="P9995" t="s">
        <v>42728</v>
      </c>
      <c r="Q9995" t="s">
        <v>21646</v>
      </c>
    </row>
    <row r="9996" spans="12:17" x14ac:dyDescent="0.3">
      <c r="L9996">
        <v>9990</v>
      </c>
      <c r="M9996" t="s">
        <v>21648</v>
      </c>
      <c r="N9996" t="s">
        <v>19900</v>
      </c>
      <c r="O9996" t="s">
        <v>20900</v>
      </c>
      <c r="P9996" t="s">
        <v>42729</v>
      </c>
      <c r="Q9996" t="s">
        <v>21648</v>
      </c>
    </row>
    <row r="9997" spans="12:17" x14ac:dyDescent="0.3">
      <c r="L9997">
        <v>9991</v>
      </c>
      <c r="M9997" t="s">
        <v>21650</v>
      </c>
      <c r="N9997" t="s">
        <v>19902</v>
      </c>
      <c r="O9997" t="s">
        <v>20903</v>
      </c>
      <c r="P9997" t="s">
        <v>42730</v>
      </c>
      <c r="Q9997" t="s">
        <v>21650</v>
      </c>
    </row>
    <row r="9998" spans="12:17" x14ac:dyDescent="0.3">
      <c r="L9998">
        <v>9992</v>
      </c>
      <c r="M9998" t="s">
        <v>21652</v>
      </c>
      <c r="N9998" t="s">
        <v>19904</v>
      </c>
      <c r="O9998" t="s">
        <v>20906</v>
      </c>
      <c r="P9998" t="s">
        <v>42731</v>
      </c>
      <c r="Q9998" t="s">
        <v>21652</v>
      </c>
    </row>
    <row r="9999" spans="12:17" x14ac:dyDescent="0.3">
      <c r="L9999">
        <v>9993</v>
      </c>
      <c r="M9999" t="s">
        <v>21654</v>
      </c>
      <c r="N9999" t="s">
        <v>19906</v>
      </c>
      <c r="O9999" t="s">
        <v>20909</v>
      </c>
      <c r="P9999" t="s">
        <v>42732</v>
      </c>
      <c r="Q9999" t="s">
        <v>21654</v>
      </c>
    </row>
    <row r="10000" spans="12:17" x14ac:dyDescent="0.3">
      <c r="L10000">
        <v>9994</v>
      </c>
      <c r="M10000" t="s">
        <v>21656</v>
      </c>
      <c r="N10000" t="s">
        <v>19908</v>
      </c>
      <c r="O10000" t="s">
        <v>20912</v>
      </c>
      <c r="P10000" t="s">
        <v>42733</v>
      </c>
      <c r="Q10000" t="s">
        <v>21656</v>
      </c>
    </row>
    <row r="10001" spans="12:17" x14ac:dyDescent="0.3">
      <c r="L10001">
        <v>9995</v>
      </c>
      <c r="M10001" t="s">
        <v>21658</v>
      </c>
      <c r="N10001" t="s">
        <v>19910</v>
      </c>
      <c r="O10001" t="s">
        <v>20915</v>
      </c>
      <c r="P10001" t="s">
        <v>42734</v>
      </c>
      <c r="Q10001" t="s">
        <v>21658</v>
      </c>
    </row>
    <row r="10002" spans="12:17" x14ac:dyDescent="0.3">
      <c r="L10002">
        <v>9996</v>
      </c>
      <c r="M10002" t="s">
        <v>21660</v>
      </c>
      <c r="N10002" t="s">
        <v>19912</v>
      </c>
      <c r="O10002" t="s">
        <v>20918</v>
      </c>
      <c r="P10002" t="s">
        <v>42735</v>
      </c>
      <c r="Q10002" t="s">
        <v>21660</v>
      </c>
    </row>
    <row r="10003" spans="12:17" x14ac:dyDescent="0.3">
      <c r="L10003">
        <v>9997</v>
      </c>
      <c r="M10003" t="s">
        <v>21662</v>
      </c>
      <c r="N10003" t="s">
        <v>19914</v>
      </c>
      <c r="O10003" t="s">
        <v>20921</v>
      </c>
      <c r="P10003" t="s">
        <v>42736</v>
      </c>
      <c r="Q10003" t="s">
        <v>21662</v>
      </c>
    </row>
    <row r="10004" spans="12:17" x14ac:dyDescent="0.3">
      <c r="L10004">
        <v>9998</v>
      </c>
      <c r="M10004" t="s">
        <v>21664</v>
      </c>
      <c r="N10004" t="s">
        <v>19916</v>
      </c>
      <c r="O10004" t="s">
        <v>20924</v>
      </c>
      <c r="P10004" t="s">
        <v>42737</v>
      </c>
      <c r="Q10004" t="s">
        <v>21664</v>
      </c>
    </row>
    <row r="10005" spans="12:17" x14ac:dyDescent="0.3">
      <c r="L10005">
        <v>9999</v>
      </c>
      <c r="M10005" t="s">
        <v>42238</v>
      </c>
      <c r="N10005" t="s">
        <v>19917</v>
      </c>
      <c r="O10005" t="s">
        <v>20926</v>
      </c>
      <c r="P10005" t="s">
        <v>42738</v>
      </c>
      <c r="Q10005" t="s">
        <v>42238</v>
      </c>
    </row>
    <row r="10006" spans="12:17" x14ac:dyDescent="0.3">
      <c r="L10006">
        <v>10000</v>
      </c>
      <c r="M10006" t="s">
        <v>21667</v>
      </c>
      <c r="N10006" t="s">
        <v>19919</v>
      </c>
      <c r="O10006" t="s">
        <v>20929</v>
      </c>
      <c r="P10006" t="s">
        <v>42739</v>
      </c>
      <c r="Q10006" t="s">
        <v>21667</v>
      </c>
    </row>
    <row r="10007" spans="12:17" x14ac:dyDescent="0.3">
      <c r="L10007">
        <v>10001</v>
      </c>
      <c r="M10007" t="s">
        <v>21669</v>
      </c>
      <c r="N10007" t="s">
        <v>19921</v>
      </c>
      <c r="O10007" t="s">
        <v>20932</v>
      </c>
      <c r="P10007" t="s">
        <v>42740</v>
      </c>
      <c r="Q10007" t="s">
        <v>21669</v>
      </c>
    </row>
    <row r="10008" spans="12:17" x14ac:dyDescent="0.3">
      <c r="L10008">
        <v>10002</v>
      </c>
      <c r="M10008" t="s">
        <v>21671</v>
      </c>
      <c r="N10008" t="s">
        <v>19923</v>
      </c>
      <c r="O10008" t="s">
        <v>20935</v>
      </c>
      <c r="P10008" t="s">
        <v>42741</v>
      </c>
      <c r="Q10008" t="s">
        <v>21671</v>
      </c>
    </row>
    <row r="10009" spans="12:17" x14ac:dyDescent="0.3">
      <c r="L10009">
        <v>10003</v>
      </c>
      <c r="M10009" t="s">
        <v>21673</v>
      </c>
      <c r="N10009" t="s">
        <v>19925</v>
      </c>
      <c r="O10009" t="s">
        <v>20938</v>
      </c>
      <c r="P10009" t="s">
        <v>42742</v>
      </c>
      <c r="Q10009" t="s">
        <v>21673</v>
      </c>
    </row>
    <row r="10010" spans="12:17" x14ac:dyDescent="0.3">
      <c r="L10010">
        <v>10004</v>
      </c>
      <c r="M10010" t="s">
        <v>21675</v>
      </c>
      <c r="N10010" t="s">
        <v>19927</v>
      </c>
      <c r="O10010" t="s">
        <v>20941</v>
      </c>
      <c r="P10010" t="s">
        <v>42743</v>
      </c>
      <c r="Q10010" t="s">
        <v>21675</v>
      </c>
    </row>
    <row r="10011" spans="12:17" x14ac:dyDescent="0.3">
      <c r="L10011">
        <v>10005</v>
      </c>
      <c r="M10011" t="s">
        <v>21608</v>
      </c>
      <c r="N10011" t="s">
        <v>19860</v>
      </c>
      <c r="O10011" t="s">
        <v>26457</v>
      </c>
      <c r="P10011" t="s">
        <v>42744</v>
      </c>
      <c r="Q10011" t="s">
        <v>21608</v>
      </c>
    </row>
    <row r="10012" spans="12:17" x14ac:dyDescent="0.3">
      <c r="L10012">
        <v>10006</v>
      </c>
      <c r="M10012" t="s">
        <v>21677</v>
      </c>
      <c r="N10012" t="s">
        <v>19929</v>
      </c>
      <c r="O10012" t="s">
        <v>20944</v>
      </c>
      <c r="P10012" t="s">
        <v>42745</v>
      </c>
      <c r="Q10012" t="s">
        <v>21677</v>
      </c>
    </row>
    <row r="10013" spans="12:17" x14ac:dyDescent="0.3">
      <c r="L10013">
        <v>10007</v>
      </c>
      <c r="M10013" t="s">
        <v>21679</v>
      </c>
      <c r="N10013" t="s">
        <v>19931</v>
      </c>
      <c r="O10013" t="s">
        <v>20947</v>
      </c>
      <c r="P10013" t="s">
        <v>42746</v>
      </c>
      <c r="Q10013" t="s">
        <v>21679</v>
      </c>
    </row>
    <row r="10014" spans="12:17" x14ac:dyDescent="0.3">
      <c r="L10014">
        <v>10008</v>
      </c>
      <c r="M10014" t="s">
        <v>21681</v>
      </c>
      <c r="N10014" t="s">
        <v>19933</v>
      </c>
      <c r="O10014" t="s">
        <v>20950</v>
      </c>
      <c r="P10014" t="s">
        <v>42747</v>
      </c>
      <c r="Q10014" t="s">
        <v>21681</v>
      </c>
    </row>
    <row r="10015" spans="12:17" x14ac:dyDescent="0.3">
      <c r="L10015">
        <v>10009</v>
      </c>
      <c r="M10015" t="s">
        <v>21683</v>
      </c>
      <c r="N10015" t="s">
        <v>19935</v>
      </c>
      <c r="O10015" t="s">
        <v>20953</v>
      </c>
      <c r="P10015" t="s">
        <v>42748</v>
      </c>
      <c r="Q10015" t="s">
        <v>21683</v>
      </c>
    </row>
    <row r="10016" spans="12:17" x14ac:dyDescent="0.3">
      <c r="L10016">
        <v>10010</v>
      </c>
      <c r="M10016" t="s">
        <v>21685</v>
      </c>
      <c r="N10016" t="s">
        <v>19937</v>
      </c>
      <c r="O10016" t="s">
        <v>20956</v>
      </c>
      <c r="P10016" t="s">
        <v>42749</v>
      </c>
      <c r="Q10016" t="s">
        <v>21685</v>
      </c>
    </row>
    <row r="10017" spans="12:17" x14ac:dyDescent="0.3">
      <c r="L10017">
        <v>10011</v>
      </c>
      <c r="M10017" t="s">
        <v>21687</v>
      </c>
      <c r="N10017" t="s">
        <v>19939</v>
      </c>
      <c r="O10017" t="s">
        <v>20959</v>
      </c>
      <c r="P10017" t="s">
        <v>42750</v>
      </c>
      <c r="Q10017" t="s">
        <v>21687</v>
      </c>
    </row>
    <row r="10018" spans="12:17" x14ac:dyDescent="0.3">
      <c r="L10018">
        <v>10012</v>
      </c>
      <c r="M10018" t="s">
        <v>21689</v>
      </c>
      <c r="N10018" t="s">
        <v>19941</v>
      </c>
      <c r="O10018" t="s">
        <v>20962</v>
      </c>
      <c r="P10018" t="s">
        <v>42751</v>
      </c>
      <c r="Q10018" t="s">
        <v>21689</v>
      </c>
    </row>
    <row r="10019" spans="12:17" x14ac:dyDescent="0.3">
      <c r="L10019">
        <v>10013</v>
      </c>
      <c r="M10019" t="s">
        <v>21691</v>
      </c>
      <c r="N10019" t="s">
        <v>19943</v>
      </c>
      <c r="O10019" t="s">
        <v>20965</v>
      </c>
      <c r="P10019" t="s">
        <v>42752</v>
      </c>
      <c r="Q10019" t="s">
        <v>21691</v>
      </c>
    </row>
    <row r="10020" spans="12:17" x14ac:dyDescent="0.3">
      <c r="L10020">
        <v>10014</v>
      </c>
      <c r="M10020" t="s">
        <v>21693</v>
      </c>
      <c r="N10020" t="s">
        <v>19945</v>
      </c>
      <c r="O10020" t="s">
        <v>20968</v>
      </c>
      <c r="P10020" t="s">
        <v>42753</v>
      </c>
      <c r="Q10020" t="s">
        <v>21693</v>
      </c>
    </row>
    <row r="10021" spans="12:17" x14ac:dyDescent="0.3">
      <c r="L10021">
        <v>10015</v>
      </c>
      <c r="M10021" t="s">
        <v>21695</v>
      </c>
      <c r="N10021" t="s">
        <v>19947</v>
      </c>
      <c r="O10021" t="s">
        <v>20971</v>
      </c>
      <c r="P10021" t="s">
        <v>42754</v>
      </c>
      <c r="Q10021" t="s">
        <v>21695</v>
      </c>
    </row>
    <row r="10022" spans="12:17" x14ac:dyDescent="0.3">
      <c r="L10022">
        <v>10016</v>
      </c>
      <c r="M10022" t="s">
        <v>21697</v>
      </c>
      <c r="N10022" t="s">
        <v>19949</v>
      </c>
      <c r="O10022" t="s">
        <v>20974</v>
      </c>
      <c r="P10022" t="s">
        <v>42755</v>
      </c>
      <c r="Q10022" t="s">
        <v>21697</v>
      </c>
    </row>
    <row r="10023" spans="12:17" x14ac:dyDescent="0.3">
      <c r="L10023">
        <v>10017</v>
      </c>
      <c r="M10023" t="s">
        <v>21699</v>
      </c>
      <c r="N10023" t="s">
        <v>19951</v>
      </c>
      <c r="O10023" t="s">
        <v>20977</v>
      </c>
      <c r="P10023" t="s">
        <v>42756</v>
      </c>
      <c r="Q10023" t="s">
        <v>21699</v>
      </c>
    </row>
    <row r="10024" spans="12:17" x14ac:dyDescent="0.3">
      <c r="L10024">
        <v>10018</v>
      </c>
      <c r="M10024" t="s">
        <v>21701</v>
      </c>
      <c r="N10024" t="s">
        <v>19953</v>
      </c>
      <c r="O10024" t="s">
        <v>20980</v>
      </c>
      <c r="P10024" t="s">
        <v>42757</v>
      </c>
      <c r="Q10024" t="s">
        <v>21701</v>
      </c>
    </row>
    <row r="10025" spans="12:17" x14ac:dyDescent="0.3">
      <c r="L10025">
        <v>10019</v>
      </c>
      <c r="M10025" t="s">
        <v>21703</v>
      </c>
      <c r="N10025" t="s">
        <v>19955</v>
      </c>
      <c r="O10025" t="s">
        <v>20983</v>
      </c>
      <c r="P10025" t="s">
        <v>42758</v>
      </c>
      <c r="Q10025" t="s">
        <v>21703</v>
      </c>
    </row>
    <row r="10026" spans="12:17" x14ac:dyDescent="0.3">
      <c r="L10026">
        <v>10020</v>
      </c>
      <c r="M10026" t="s">
        <v>21705</v>
      </c>
      <c r="N10026" t="s">
        <v>19957</v>
      </c>
      <c r="O10026" t="s">
        <v>20986</v>
      </c>
      <c r="P10026" t="s">
        <v>42759</v>
      </c>
      <c r="Q10026" t="s">
        <v>21705</v>
      </c>
    </row>
    <row r="10027" spans="12:17" x14ac:dyDescent="0.3">
      <c r="L10027">
        <v>10021</v>
      </c>
      <c r="M10027" t="s">
        <v>21707</v>
      </c>
      <c r="N10027" t="s">
        <v>19959</v>
      </c>
      <c r="O10027" t="s">
        <v>20989</v>
      </c>
      <c r="P10027" t="s">
        <v>42760</v>
      </c>
      <c r="Q10027" t="s">
        <v>21707</v>
      </c>
    </row>
    <row r="10028" spans="12:17" x14ac:dyDescent="0.3">
      <c r="L10028">
        <v>10022</v>
      </c>
      <c r="M10028" t="s">
        <v>21709</v>
      </c>
      <c r="N10028" t="s">
        <v>19961</v>
      </c>
      <c r="O10028" t="s">
        <v>20992</v>
      </c>
      <c r="P10028" t="s">
        <v>42761</v>
      </c>
      <c r="Q10028" t="s">
        <v>21709</v>
      </c>
    </row>
    <row r="10029" spans="12:17" x14ac:dyDescent="0.3">
      <c r="L10029">
        <v>10023</v>
      </c>
      <c r="M10029" t="s">
        <v>21711</v>
      </c>
      <c r="N10029" t="s">
        <v>19963</v>
      </c>
      <c r="O10029" t="s">
        <v>20995</v>
      </c>
      <c r="P10029" t="s">
        <v>42762</v>
      </c>
      <c r="Q10029" t="s">
        <v>21711</v>
      </c>
    </row>
    <row r="10030" spans="12:17" x14ac:dyDescent="0.3">
      <c r="L10030">
        <v>10024</v>
      </c>
      <c r="M10030" t="s">
        <v>21713</v>
      </c>
      <c r="N10030" t="s">
        <v>19965</v>
      </c>
      <c r="O10030" t="s">
        <v>20998</v>
      </c>
      <c r="P10030" t="s">
        <v>42763</v>
      </c>
      <c r="Q10030" t="s">
        <v>21713</v>
      </c>
    </row>
    <row r="10031" spans="12:17" x14ac:dyDescent="0.3">
      <c r="L10031">
        <v>10025</v>
      </c>
      <c r="M10031" t="s">
        <v>21715</v>
      </c>
      <c r="N10031" t="s">
        <v>19967</v>
      </c>
      <c r="O10031" t="s">
        <v>21001</v>
      </c>
      <c r="P10031" t="s">
        <v>42764</v>
      </c>
      <c r="Q10031" t="s">
        <v>21715</v>
      </c>
    </row>
    <row r="10032" spans="12:17" x14ac:dyDescent="0.3">
      <c r="L10032">
        <v>10026</v>
      </c>
      <c r="M10032" t="s">
        <v>21717</v>
      </c>
      <c r="N10032" t="s">
        <v>19969</v>
      </c>
      <c r="O10032" t="s">
        <v>21004</v>
      </c>
      <c r="P10032" t="s">
        <v>42765</v>
      </c>
      <c r="Q10032" t="s">
        <v>21717</v>
      </c>
    </row>
    <row r="10033" spans="12:17" x14ac:dyDescent="0.3">
      <c r="L10033">
        <v>10027</v>
      </c>
      <c r="M10033" t="s">
        <v>21719</v>
      </c>
      <c r="N10033" t="s">
        <v>19971</v>
      </c>
      <c r="O10033" t="s">
        <v>21007</v>
      </c>
      <c r="P10033" t="s">
        <v>42766</v>
      </c>
      <c r="Q10033" t="s">
        <v>21719</v>
      </c>
    </row>
    <row r="10034" spans="12:17" x14ac:dyDescent="0.3">
      <c r="L10034">
        <v>10028</v>
      </c>
      <c r="M10034" t="s">
        <v>21721</v>
      </c>
      <c r="N10034" t="s">
        <v>19973</v>
      </c>
      <c r="O10034" t="s">
        <v>21010</v>
      </c>
      <c r="P10034" t="s">
        <v>42767</v>
      </c>
      <c r="Q10034" t="s">
        <v>21721</v>
      </c>
    </row>
    <row r="10035" spans="12:17" x14ac:dyDescent="0.3">
      <c r="L10035">
        <v>10029</v>
      </c>
      <c r="M10035" t="s">
        <v>21723</v>
      </c>
      <c r="N10035" t="s">
        <v>19975</v>
      </c>
      <c r="O10035" t="s">
        <v>21013</v>
      </c>
      <c r="P10035" t="s">
        <v>42768</v>
      </c>
      <c r="Q10035" t="s">
        <v>21723</v>
      </c>
    </row>
    <row r="10036" spans="12:17" x14ac:dyDescent="0.3">
      <c r="L10036">
        <v>10030</v>
      </c>
      <c r="M10036" t="s">
        <v>21725</v>
      </c>
      <c r="N10036" t="s">
        <v>19977</v>
      </c>
      <c r="O10036" t="s">
        <v>21016</v>
      </c>
      <c r="P10036" t="s">
        <v>42769</v>
      </c>
      <c r="Q10036" t="s">
        <v>21725</v>
      </c>
    </row>
    <row r="10037" spans="12:17" x14ac:dyDescent="0.3">
      <c r="L10037">
        <v>10031</v>
      </c>
      <c r="M10037" t="s">
        <v>27350</v>
      </c>
      <c r="N10037" t="s">
        <v>19978</v>
      </c>
      <c r="O10037" t="s">
        <v>21018</v>
      </c>
      <c r="P10037" t="s">
        <v>42770</v>
      </c>
      <c r="Q10037" t="s">
        <v>27350</v>
      </c>
    </row>
    <row r="10038" spans="12:17" x14ac:dyDescent="0.3">
      <c r="L10038">
        <v>10032</v>
      </c>
      <c r="M10038" t="s">
        <v>27351</v>
      </c>
      <c r="N10038" t="s">
        <v>19979</v>
      </c>
      <c r="O10038" t="s">
        <v>21020</v>
      </c>
      <c r="P10038" t="s">
        <v>42771</v>
      </c>
      <c r="Q10038" t="s">
        <v>27351</v>
      </c>
    </row>
    <row r="10039" spans="12:17" x14ac:dyDescent="0.3">
      <c r="L10039">
        <v>10033</v>
      </c>
      <c r="M10039" t="s">
        <v>27352</v>
      </c>
      <c r="N10039" t="s">
        <v>19980</v>
      </c>
      <c r="O10039" t="s">
        <v>21022</v>
      </c>
      <c r="P10039" t="s">
        <v>42772</v>
      </c>
      <c r="Q10039" t="s">
        <v>27352</v>
      </c>
    </row>
    <row r="10040" spans="12:17" x14ac:dyDescent="0.3">
      <c r="L10040">
        <v>10034</v>
      </c>
      <c r="M10040" t="s">
        <v>21730</v>
      </c>
      <c r="N10040" t="s">
        <v>19982</v>
      </c>
      <c r="O10040" t="s">
        <v>21025</v>
      </c>
      <c r="P10040" t="s">
        <v>42773</v>
      </c>
      <c r="Q10040" t="s">
        <v>21730</v>
      </c>
    </row>
    <row r="10041" spans="12:17" x14ac:dyDescent="0.3">
      <c r="L10041">
        <v>10035</v>
      </c>
      <c r="M10041" t="s">
        <v>21732</v>
      </c>
      <c r="N10041" t="s">
        <v>19984</v>
      </c>
      <c r="O10041" t="s">
        <v>21028</v>
      </c>
      <c r="P10041" t="s">
        <v>42774</v>
      </c>
      <c r="Q10041" t="s">
        <v>21732</v>
      </c>
    </row>
    <row r="10042" spans="12:17" x14ac:dyDescent="0.3">
      <c r="L10042">
        <v>10036</v>
      </c>
      <c r="M10042" t="s">
        <v>21734</v>
      </c>
      <c r="N10042" t="s">
        <v>19986</v>
      </c>
      <c r="O10042" t="s">
        <v>21031</v>
      </c>
      <c r="P10042" t="s">
        <v>42775</v>
      </c>
      <c r="Q10042" t="s">
        <v>21734</v>
      </c>
    </row>
    <row r="10043" spans="12:17" x14ac:dyDescent="0.3">
      <c r="L10043">
        <v>10037</v>
      </c>
      <c r="M10043" t="s">
        <v>21736</v>
      </c>
      <c r="N10043" t="s">
        <v>19988</v>
      </c>
      <c r="O10043" t="s">
        <v>21034</v>
      </c>
      <c r="P10043" t="s">
        <v>42776</v>
      </c>
      <c r="Q10043" t="s">
        <v>21736</v>
      </c>
    </row>
    <row r="10044" spans="12:17" x14ac:dyDescent="0.3">
      <c r="L10044">
        <v>10038</v>
      </c>
      <c r="M10044" t="s">
        <v>21738</v>
      </c>
      <c r="N10044" t="s">
        <v>19990</v>
      </c>
      <c r="O10044" t="s">
        <v>21037</v>
      </c>
      <c r="P10044" t="s">
        <v>42777</v>
      </c>
      <c r="Q10044" t="s">
        <v>21738</v>
      </c>
    </row>
    <row r="10045" spans="12:17" x14ac:dyDescent="0.3">
      <c r="L10045">
        <v>10039</v>
      </c>
      <c r="M10045" t="s">
        <v>21740</v>
      </c>
      <c r="N10045" t="s">
        <v>19992</v>
      </c>
      <c r="O10045" t="s">
        <v>21040</v>
      </c>
      <c r="P10045" t="s">
        <v>42778</v>
      </c>
      <c r="Q10045" t="s">
        <v>21740</v>
      </c>
    </row>
    <row r="10046" spans="12:17" x14ac:dyDescent="0.3">
      <c r="L10046">
        <v>10040</v>
      </c>
      <c r="M10046" t="s">
        <v>21742</v>
      </c>
      <c r="N10046" t="s">
        <v>19994</v>
      </c>
      <c r="O10046" t="s">
        <v>21043</v>
      </c>
      <c r="P10046" t="s">
        <v>42779</v>
      </c>
      <c r="Q10046" t="s">
        <v>21742</v>
      </c>
    </row>
    <row r="10047" spans="12:17" x14ac:dyDescent="0.3">
      <c r="L10047">
        <v>10041</v>
      </c>
      <c r="M10047" t="s">
        <v>21744</v>
      </c>
      <c r="N10047" t="s">
        <v>19990</v>
      </c>
      <c r="O10047" t="s">
        <v>21045</v>
      </c>
      <c r="P10047" t="s">
        <v>42780</v>
      </c>
      <c r="Q10047" t="s">
        <v>21744</v>
      </c>
    </row>
    <row r="10048" spans="12:17" x14ac:dyDescent="0.3">
      <c r="L10048">
        <v>10042</v>
      </c>
      <c r="M10048" t="s">
        <v>21745</v>
      </c>
      <c r="N10048" t="s">
        <v>19992</v>
      </c>
      <c r="O10048" t="s">
        <v>21047</v>
      </c>
      <c r="P10048" t="s">
        <v>42781</v>
      </c>
      <c r="Q10048" t="s">
        <v>21745</v>
      </c>
    </row>
    <row r="10049" spans="12:17" x14ac:dyDescent="0.3">
      <c r="L10049">
        <v>10043</v>
      </c>
      <c r="M10049" t="s">
        <v>21746</v>
      </c>
      <c r="N10049" t="s">
        <v>19998</v>
      </c>
      <c r="O10049" t="s">
        <v>21050</v>
      </c>
      <c r="P10049" t="s">
        <v>42782</v>
      </c>
      <c r="Q10049" t="s">
        <v>21746</v>
      </c>
    </row>
    <row r="10050" spans="12:17" x14ac:dyDescent="0.3">
      <c r="L10050">
        <v>10044</v>
      </c>
      <c r="M10050" t="s">
        <v>21748</v>
      </c>
      <c r="N10050" t="s">
        <v>19847</v>
      </c>
      <c r="O10050" t="s">
        <v>41600</v>
      </c>
      <c r="P10050" t="s">
        <v>42783</v>
      </c>
      <c r="Q10050" t="s">
        <v>21748</v>
      </c>
    </row>
    <row r="10051" spans="12:17" x14ac:dyDescent="0.3">
      <c r="L10051">
        <v>10045</v>
      </c>
      <c r="M10051" t="s">
        <v>21749</v>
      </c>
      <c r="N10051" t="s">
        <v>19849</v>
      </c>
      <c r="O10051" t="s">
        <v>20830</v>
      </c>
      <c r="P10051" t="s">
        <v>42784</v>
      </c>
      <c r="Q10051" t="s">
        <v>21749</v>
      </c>
    </row>
    <row r="10052" spans="12:17" x14ac:dyDescent="0.3">
      <c r="L10052">
        <v>10046</v>
      </c>
      <c r="M10052" t="s">
        <v>21750</v>
      </c>
      <c r="N10052" t="s">
        <v>19851</v>
      </c>
      <c r="O10052" t="s">
        <v>20833</v>
      </c>
      <c r="P10052" t="s">
        <v>42785</v>
      </c>
      <c r="Q10052" t="s">
        <v>21750</v>
      </c>
    </row>
    <row r="10053" spans="12:17" x14ac:dyDescent="0.3">
      <c r="L10053">
        <v>10047</v>
      </c>
      <c r="M10053" t="s">
        <v>21751</v>
      </c>
      <c r="N10053" t="s">
        <v>19853</v>
      </c>
      <c r="O10053" t="s">
        <v>20836</v>
      </c>
      <c r="P10053" t="s">
        <v>42786</v>
      </c>
      <c r="Q10053" t="s">
        <v>21751</v>
      </c>
    </row>
    <row r="10054" spans="12:17" x14ac:dyDescent="0.3">
      <c r="L10054">
        <v>10048</v>
      </c>
      <c r="M10054" t="s">
        <v>21752</v>
      </c>
      <c r="N10054" t="s">
        <v>19855</v>
      </c>
      <c r="O10054" t="s">
        <v>20839</v>
      </c>
      <c r="P10054" t="s">
        <v>42787</v>
      </c>
      <c r="Q10054" t="s">
        <v>21752</v>
      </c>
    </row>
    <row r="10055" spans="12:17" x14ac:dyDescent="0.3">
      <c r="L10055">
        <v>10049</v>
      </c>
      <c r="M10055" t="s">
        <v>21753</v>
      </c>
      <c r="N10055" t="s">
        <v>19857</v>
      </c>
      <c r="O10055" t="s">
        <v>20842</v>
      </c>
      <c r="P10055" t="s">
        <v>42788</v>
      </c>
      <c r="Q10055" t="s">
        <v>21753</v>
      </c>
    </row>
    <row r="10056" spans="12:17" x14ac:dyDescent="0.3">
      <c r="L10056">
        <v>10050</v>
      </c>
      <c r="M10056" t="s">
        <v>21754</v>
      </c>
      <c r="N10056" t="s">
        <v>42202</v>
      </c>
      <c r="O10056" t="s">
        <v>41608</v>
      </c>
      <c r="P10056" t="s">
        <v>42789</v>
      </c>
      <c r="Q10056" t="s">
        <v>21754</v>
      </c>
    </row>
    <row r="10057" spans="12:17" x14ac:dyDescent="0.3">
      <c r="L10057">
        <v>10051</v>
      </c>
      <c r="M10057" t="s">
        <v>21756</v>
      </c>
      <c r="N10057" t="s">
        <v>19862</v>
      </c>
      <c r="O10057" t="s">
        <v>26449</v>
      </c>
      <c r="P10057" t="s">
        <v>42790</v>
      </c>
      <c r="Q10057" t="s">
        <v>21756</v>
      </c>
    </row>
    <row r="10058" spans="12:17" x14ac:dyDescent="0.3">
      <c r="L10058">
        <v>10052</v>
      </c>
      <c r="M10058" t="s">
        <v>21757</v>
      </c>
      <c r="N10058" t="s">
        <v>19864</v>
      </c>
      <c r="O10058" t="s">
        <v>26450</v>
      </c>
      <c r="P10058" t="s">
        <v>42791</v>
      </c>
      <c r="Q10058" t="s">
        <v>21757</v>
      </c>
    </row>
    <row r="10059" spans="12:17" x14ac:dyDescent="0.3">
      <c r="L10059">
        <v>10053</v>
      </c>
      <c r="M10059" t="s">
        <v>21758</v>
      </c>
      <c r="N10059" t="s">
        <v>19866</v>
      </c>
      <c r="O10059" t="s">
        <v>26451</v>
      </c>
      <c r="P10059" t="s">
        <v>42792</v>
      </c>
      <c r="Q10059" t="s">
        <v>21758</v>
      </c>
    </row>
    <row r="10060" spans="12:17" x14ac:dyDescent="0.3">
      <c r="L10060">
        <v>10054</v>
      </c>
      <c r="M10060" t="s">
        <v>21759</v>
      </c>
      <c r="N10060" t="s">
        <v>19868</v>
      </c>
      <c r="O10060" t="s">
        <v>26452</v>
      </c>
      <c r="P10060" t="s">
        <v>42793</v>
      </c>
      <c r="Q10060" t="s">
        <v>21759</v>
      </c>
    </row>
    <row r="10061" spans="12:17" x14ac:dyDescent="0.3">
      <c r="L10061">
        <v>10055</v>
      </c>
      <c r="M10061" t="s">
        <v>21760</v>
      </c>
      <c r="N10061" t="s">
        <v>19870</v>
      </c>
      <c r="O10061" t="s">
        <v>26453</v>
      </c>
      <c r="P10061" t="s">
        <v>42794</v>
      </c>
      <c r="Q10061" t="s">
        <v>21760</v>
      </c>
    </row>
    <row r="10062" spans="12:17" x14ac:dyDescent="0.3">
      <c r="L10062">
        <v>10056</v>
      </c>
      <c r="M10062" t="s">
        <v>21761</v>
      </c>
      <c r="N10062" t="s">
        <v>26428</v>
      </c>
      <c r="O10062" t="s">
        <v>20857</v>
      </c>
      <c r="P10062" t="s">
        <v>42795</v>
      </c>
      <c r="Q10062" t="s">
        <v>21761</v>
      </c>
    </row>
    <row r="10063" spans="12:17" x14ac:dyDescent="0.3">
      <c r="L10063">
        <v>10057</v>
      </c>
      <c r="M10063" t="s">
        <v>21762</v>
      </c>
      <c r="N10063" t="s">
        <v>26429</v>
      </c>
      <c r="O10063" t="s">
        <v>20859</v>
      </c>
      <c r="P10063" t="s">
        <v>42796</v>
      </c>
      <c r="Q10063" t="s">
        <v>21762</v>
      </c>
    </row>
    <row r="10064" spans="12:17" x14ac:dyDescent="0.3">
      <c r="L10064">
        <v>10058</v>
      </c>
      <c r="M10064" t="s">
        <v>21763</v>
      </c>
      <c r="N10064" t="s">
        <v>26430</v>
      </c>
      <c r="O10064" t="s">
        <v>20861</v>
      </c>
      <c r="P10064" t="s">
        <v>42797</v>
      </c>
      <c r="Q10064" t="s">
        <v>21763</v>
      </c>
    </row>
    <row r="10065" spans="12:17" x14ac:dyDescent="0.3">
      <c r="L10065">
        <v>10059</v>
      </c>
      <c r="M10065" t="s">
        <v>21764</v>
      </c>
      <c r="N10065" t="s">
        <v>19875</v>
      </c>
      <c r="O10065" t="s">
        <v>20864</v>
      </c>
      <c r="P10065" t="s">
        <v>42798</v>
      </c>
      <c r="Q10065" t="s">
        <v>21764</v>
      </c>
    </row>
    <row r="10066" spans="12:17" x14ac:dyDescent="0.3">
      <c r="L10066">
        <v>10060</v>
      </c>
      <c r="M10066" t="s">
        <v>21765</v>
      </c>
      <c r="N10066" t="s">
        <v>42213</v>
      </c>
      <c r="O10066" t="s">
        <v>20866</v>
      </c>
      <c r="P10066" t="s">
        <v>42799</v>
      </c>
      <c r="Q10066" t="s">
        <v>21765</v>
      </c>
    </row>
    <row r="10067" spans="12:17" x14ac:dyDescent="0.3">
      <c r="L10067">
        <v>10061</v>
      </c>
      <c r="M10067" t="s">
        <v>42301</v>
      </c>
      <c r="N10067" t="s">
        <v>42216</v>
      </c>
      <c r="O10067" t="s">
        <v>41622</v>
      </c>
      <c r="P10067" t="s">
        <v>42800</v>
      </c>
      <c r="Q10067" t="s">
        <v>42301</v>
      </c>
    </row>
    <row r="10068" spans="12:17" x14ac:dyDescent="0.3">
      <c r="L10068">
        <v>10062</v>
      </c>
      <c r="M10068" t="s">
        <v>21766</v>
      </c>
      <c r="N10068" t="s">
        <v>19878</v>
      </c>
      <c r="O10068" t="s">
        <v>20869</v>
      </c>
      <c r="P10068" t="s">
        <v>42801</v>
      </c>
      <c r="Q10068" t="s">
        <v>21766</v>
      </c>
    </row>
    <row r="10069" spans="12:17" x14ac:dyDescent="0.3">
      <c r="L10069">
        <v>10063</v>
      </c>
      <c r="M10069" t="s">
        <v>21767</v>
      </c>
      <c r="N10069" t="s">
        <v>19880</v>
      </c>
      <c r="O10069" t="s">
        <v>41625</v>
      </c>
      <c r="P10069" t="s">
        <v>42802</v>
      </c>
      <c r="Q10069" t="s">
        <v>21767</v>
      </c>
    </row>
    <row r="10070" spans="12:17" x14ac:dyDescent="0.3">
      <c r="L10070">
        <v>10064</v>
      </c>
      <c r="M10070" t="s">
        <v>21768</v>
      </c>
      <c r="N10070" t="s">
        <v>19882</v>
      </c>
      <c r="O10070" t="s">
        <v>41627</v>
      </c>
      <c r="P10070" t="s">
        <v>42803</v>
      </c>
      <c r="Q10070" t="s">
        <v>21768</v>
      </c>
    </row>
    <row r="10071" spans="12:17" x14ac:dyDescent="0.3">
      <c r="L10071">
        <v>10065</v>
      </c>
      <c r="M10071" t="s">
        <v>21769</v>
      </c>
      <c r="N10071" t="s">
        <v>19884</v>
      </c>
      <c r="O10071" t="s">
        <v>20876</v>
      </c>
      <c r="P10071" t="s">
        <v>42804</v>
      </c>
      <c r="Q10071" t="s">
        <v>21769</v>
      </c>
    </row>
    <row r="10072" spans="12:17" x14ac:dyDescent="0.3">
      <c r="L10072">
        <v>10066</v>
      </c>
      <c r="M10072" t="s">
        <v>21770</v>
      </c>
      <c r="N10072" t="s">
        <v>19886</v>
      </c>
      <c r="O10072" t="s">
        <v>20879</v>
      </c>
      <c r="P10072" t="s">
        <v>42805</v>
      </c>
      <c r="Q10072" t="s">
        <v>21770</v>
      </c>
    </row>
    <row r="10073" spans="12:17" x14ac:dyDescent="0.3">
      <c r="L10073">
        <v>10067</v>
      </c>
      <c r="M10073" t="s">
        <v>21771</v>
      </c>
      <c r="N10073" t="s">
        <v>19888</v>
      </c>
      <c r="O10073" t="s">
        <v>20882</v>
      </c>
      <c r="P10073" t="s">
        <v>42806</v>
      </c>
      <c r="Q10073" t="s">
        <v>21771</v>
      </c>
    </row>
    <row r="10074" spans="12:17" x14ac:dyDescent="0.3">
      <c r="L10074">
        <v>10068</v>
      </c>
      <c r="M10074" t="s">
        <v>21772</v>
      </c>
      <c r="N10074" t="s">
        <v>19890</v>
      </c>
      <c r="O10074" t="s">
        <v>20885</v>
      </c>
      <c r="P10074" t="s">
        <v>42807</v>
      </c>
      <c r="Q10074" t="s">
        <v>21772</v>
      </c>
    </row>
    <row r="10075" spans="12:17" x14ac:dyDescent="0.3">
      <c r="L10075">
        <v>10069</v>
      </c>
      <c r="M10075" t="s">
        <v>21773</v>
      </c>
      <c r="N10075" t="s">
        <v>19892</v>
      </c>
      <c r="O10075" t="s">
        <v>20888</v>
      </c>
      <c r="P10075" t="s">
        <v>42808</v>
      </c>
      <c r="Q10075" t="s">
        <v>21773</v>
      </c>
    </row>
    <row r="10076" spans="12:17" x14ac:dyDescent="0.3">
      <c r="L10076">
        <v>10070</v>
      </c>
      <c r="M10076" t="s">
        <v>21774</v>
      </c>
      <c r="N10076" t="s">
        <v>19894</v>
      </c>
      <c r="O10076" t="s">
        <v>20891</v>
      </c>
      <c r="P10076" t="s">
        <v>42809</v>
      </c>
      <c r="Q10076" t="s">
        <v>21774</v>
      </c>
    </row>
    <row r="10077" spans="12:17" x14ac:dyDescent="0.3">
      <c r="L10077">
        <v>10071</v>
      </c>
      <c r="M10077" t="s">
        <v>21775</v>
      </c>
      <c r="N10077" t="s">
        <v>19896</v>
      </c>
      <c r="O10077" t="s">
        <v>20894</v>
      </c>
      <c r="P10077" t="s">
        <v>42810</v>
      </c>
      <c r="Q10077" t="s">
        <v>21775</v>
      </c>
    </row>
    <row r="10078" spans="12:17" x14ac:dyDescent="0.3">
      <c r="L10078">
        <v>10072</v>
      </c>
      <c r="M10078" t="s">
        <v>21776</v>
      </c>
      <c r="N10078" t="s">
        <v>19898</v>
      </c>
      <c r="O10078" t="s">
        <v>20897</v>
      </c>
      <c r="P10078" t="s">
        <v>42811</v>
      </c>
      <c r="Q10078" t="s">
        <v>21776</v>
      </c>
    </row>
    <row r="10079" spans="12:17" x14ac:dyDescent="0.3">
      <c r="L10079">
        <v>10073</v>
      </c>
      <c r="M10079" t="s">
        <v>21777</v>
      </c>
      <c r="N10079" t="s">
        <v>19900</v>
      </c>
      <c r="O10079" t="s">
        <v>20900</v>
      </c>
      <c r="P10079" t="s">
        <v>42812</v>
      </c>
      <c r="Q10079" t="s">
        <v>21777</v>
      </c>
    </row>
    <row r="10080" spans="12:17" x14ac:dyDescent="0.3">
      <c r="L10080">
        <v>10074</v>
      </c>
      <c r="M10080" t="s">
        <v>21778</v>
      </c>
      <c r="N10080" t="s">
        <v>19902</v>
      </c>
      <c r="O10080" t="s">
        <v>20903</v>
      </c>
      <c r="P10080" t="s">
        <v>42813</v>
      </c>
      <c r="Q10080" t="s">
        <v>21778</v>
      </c>
    </row>
    <row r="10081" spans="12:17" x14ac:dyDescent="0.3">
      <c r="L10081">
        <v>10075</v>
      </c>
      <c r="M10081" t="s">
        <v>21779</v>
      </c>
      <c r="N10081" t="s">
        <v>19904</v>
      </c>
      <c r="O10081" t="s">
        <v>20906</v>
      </c>
      <c r="P10081" t="s">
        <v>42814</v>
      </c>
      <c r="Q10081" t="s">
        <v>21779</v>
      </c>
    </row>
    <row r="10082" spans="12:17" x14ac:dyDescent="0.3">
      <c r="L10082">
        <v>10076</v>
      </c>
      <c r="M10082" t="s">
        <v>21780</v>
      </c>
      <c r="N10082" t="s">
        <v>19906</v>
      </c>
      <c r="O10082" t="s">
        <v>20909</v>
      </c>
      <c r="P10082" t="s">
        <v>42815</v>
      </c>
      <c r="Q10082" t="s">
        <v>21780</v>
      </c>
    </row>
    <row r="10083" spans="12:17" x14ac:dyDescent="0.3">
      <c r="L10083">
        <v>10077</v>
      </c>
      <c r="M10083" t="s">
        <v>21781</v>
      </c>
      <c r="N10083" t="s">
        <v>19908</v>
      </c>
      <c r="O10083" t="s">
        <v>20912</v>
      </c>
      <c r="P10083" t="s">
        <v>42816</v>
      </c>
      <c r="Q10083" t="s">
        <v>21781</v>
      </c>
    </row>
    <row r="10084" spans="12:17" x14ac:dyDescent="0.3">
      <c r="L10084">
        <v>10078</v>
      </c>
      <c r="M10084" t="s">
        <v>21782</v>
      </c>
      <c r="N10084" t="s">
        <v>19910</v>
      </c>
      <c r="O10084" t="s">
        <v>20915</v>
      </c>
      <c r="P10084" t="s">
        <v>42817</v>
      </c>
      <c r="Q10084" t="s">
        <v>21782</v>
      </c>
    </row>
    <row r="10085" spans="12:17" x14ac:dyDescent="0.3">
      <c r="L10085">
        <v>10079</v>
      </c>
      <c r="M10085" t="s">
        <v>21783</v>
      </c>
      <c r="N10085" t="s">
        <v>19912</v>
      </c>
      <c r="O10085" t="s">
        <v>20918</v>
      </c>
      <c r="P10085" t="s">
        <v>42818</v>
      </c>
      <c r="Q10085" t="s">
        <v>21783</v>
      </c>
    </row>
    <row r="10086" spans="12:17" x14ac:dyDescent="0.3">
      <c r="L10086">
        <v>10080</v>
      </c>
      <c r="M10086" t="s">
        <v>21784</v>
      </c>
      <c r="N10086" t="s">
        <v>19914</v>
      </c>
      <c r="O10086" t="s">
        <v>20921</v>
      </c>
      <c r="P10086" t="s">
        <v>42819</v>
      </c>
      <c r="Q10086" t="s">
        <v>21784</v>
      </c>
    </row>
    <row r="10087" spans="12:17" x14ac:dyDescent="0.3">
      <c r="L10087">
        <v>10081</v>
      </c>
      <c r="M10087" t="s">
        <v>21785</v>
      </c>
      <c r="N10087" t="s">
        <v>19916</v>
      </c>
      <c r="O10087" t="s">
        <v>20924</v>
      </c>
      <c r="P10087" t="s">
        <v>42820</v>
      </c>
      <c r="Q10087" t="s">
        <v>21785</v>
      </c>
    </row>
    <row r="10088" spans="12:17" x14ac:dyDescent="0.3">
      <c r="L10088">
        <v>10082</v>
      </c>
      <c r="M10088" t="s">
        <v>42323</v>
      </c>
      <c r="N10088" t="s">
        <v>19917</v>
      </c>
      <c r="O10088" t="s">
        <v>20926</v>
      </c>
      <c r="P10088" t="s">
        <v>42821</v>
      </c>
      <c r="Q10088" t="s">
        <v>42323</v>
      </c>
    </row>
    <row r="10089" spans="12:17" x14ac:dyDescent="0.3">
      <c r="L10089">
        <v>10083</v>
      </c>
      <c r="M10089" t="s">
        <v>21786</v>
      </c>
      <c r="N10089" t="s">
        <v>19919</v>
      </c>
      <c r="O10089" t="s">
        <v>20929</v>
      </c>
      <c r="P10089" t="s">
        <v>42822</v>
      </c>
      <c r="Q10089" t="s">
        <v>21786</v>
      </c>
    </row>
    <row r="10090" spans="12:17" x14ac:dyDescent="0.3">
      <c r="L10090">
        <v>10084</v>
      </c>
      <c r="M10090" t="s">
        <v>21787</v>
      </c>
      <c r="N10090" t="s">
        <v>19921</v>
      </c>
      <c r="O10090" t="s">
        <v>20932</v>
      </c>
      <c r="P10090" t="s">
        <v>42823</v>
      </c>
      <c r="Q10090" t="s">
        <v>21787</v>
      </c>
    </row>
    <row r="10091" spans="12:17" x14ac:dyDescent="0.3">
      <c r="L10091">
        <v>10085</v>
      </c>
      <c r="M10091" t="s">
        <v>21788</v>
      </c>
      <c r="N10091" t="s">
        <v>19923</v>
      </c>
      <c r="O10091" t="s">
        <v>20935</v>
      </c>
      <c r="P10091" t="s">
        <v>42824</v>
      </c>
      <c r="Q10091" t="s">
        <v>21788</v>
      </c>
    </row>
    <row r="10092" spans="12:17" x14ac:dyDescent="0.3">
      <c r="L10092">
        <v>10086</v>
      </c>
      <c r="M10092" t="s">
        <v>21789</v>
      </c>
      <c r="N10092" t="s">
        <v>19925</v>
      </c>
      <c r="O10092" t="s">
        <v>20938</v>
      </c>
      <c r="P10092" t="s">
        <v>42825</v>
      </c>
      <c r="Q10092" t="s">
        <v>21789</v>
      </c>
    </row>
    <row r="10093" spans="12:17" x14ac:dyDescent="0.3">
      <c r="L10093">
        <v>10087</v>
      </c>
      <c r="M10093" t="s">
        <v>21790</v>
      </c>
      <c r="N10093" t="s">
        <v>19927</v>
      </c>
      <c r="O10093" t="s">
        <v>20941</v>
      </c>
      <c r="P10093" t="s">
        <v>42826</v>
      </c>
      <c r="Q10093" t="s">
        <v>21790</v>
      </c>
    </row>
    <row r="10094" spans="12:17" x14ac:dyDescent="0.3">
      <c r="L10094">
        <v>10088</v>
      </c>
      <c r="M10094" t="s">
        <v>21755</v>
      </c>
      <c r="N10094" t="s">
        <v>19860</v>
      </c>
      <c r="O10094" t="s">
        <v>26457</v>
      </c>
      <c r="P10094" t="s">
        <v>42827</v>
      </c>
      <c r="Q10094" t="s">
        <v>21755</v>
      </c>
    </row>
    <row r="10095" spans="12:17" x14ac:dyDescent="0.3">
      <c r="L10095">
        <v>10089</v>
      </c>
      <c r="M10095" t="s">
        <v>21791</v>
      </c>
      <c r="N10095" t="s">
        <v>19929</v>
      </c>
      <c r="O10095" t="s">
        <v>20944</v>
      </c>
      <c r="P10095" t="s">
        <v>42828</v>
      </c>
      <c r="Q10095" t="s">
        <v>21791</v>
      </c>
    </row>
    <row r="10096" spans="12:17" x14ac:dyDescent="0.3">
      <c r="L10096">
        <v>10090</v>
      </c>
      <c r="M10096" t="s">
        <v>21792</v>
      </c>
      <c r="N10096" t="s">
        <v>19931</v>
      </c>
      <c r="O10096" t="s">
        <v>20947</v>
      </c>
      <c r="P10096" t="s">
        <v>42829</v>
      </c>
      <c r="Q10096" t="s">
        <v>21792</v>
      </c>
    </row>
    <row r="10097" spans="12:17" x14ac:dyDescent="0.3">
      <c r="L10097">
        <v>10091</v>
      </c>
      <c r="M10097" t="s">
        <v>21793</v>
      </c>
      <c r="N10097" t="s">
        <v>19933</v>
      </c>
      <c r="O10097" t="s">
        <v>20950</v>
      </c>
      <c r="P10097" t="s">
        <v>42830</v>
      </c>
      <c r="Q10097" t="s">
        <v>21793</v>
      </c>
    </row>
    <row r="10098" spans="12:17" x14ac:dyDescent="0.3">
      <c r="L10098">
        <v>10092</v>
      </c>
      <c r="M10098" t="s">
        <v>21794</v>
      </c>
      <c r="N10098" t="s">
        <v>19935</v>
      </c>
      <c r="O10098" t="s">
        <v>20953</v>
      </c>
      <c r="P10098" t="s">
        <v>42831</v>
      </c>
      <c r="Q10098" t="s">
        <v>21794</v>
      </c>
    </row>
    <row r="10099" spans="12:17" x14ac:dyDescent="0.3">
      <c r="L10099">
        <v>10093</v>
      </c>
      <c r="M10099" t="s">
        <v>21795</v>
      </c>
      <c r="N10099" t="s">
        <v>19937</v>
      </c>
      <c r="O10099" t="s">
        <v>20956</v>
      </c>
      <c r="P10099" t="s">
        <v>42832</v>
      </c>
      <c r="Q10099" t="s">
        <v>21795</v>
      </c>
    </row>
    <row r="10100" spans="12:17" x14ac:dyDescent="0.3">
      <c r="L10100">
        <v>10094</v>
      </c>
      <c r="M10100" t="s">
        <v>21796</v>
      </c>
      <c r="N10100" t="s">
        <v>19939</v>
      </c>
      <c r="O10100" t="s">
        <v>20959</v>
      </c>
      <c r="P10100" t="s">
        <v>42833</v>
      </c>
      <c r="Q10100" t="s">
        <v>21796</v>
      </c>
    </row>
    <row r="10101" spans="12:17" x14ac:dyDescent="0.3">
      <c r="L10101">
        <v>10095</v>
      </c>
      <c r="M10101" t="s">
        <v>21797</v>
      </c>
      <c r="N10101" t="s">
        <v>19941</v>
      </c>
      <c r="O10101" t="s">
        <v>20962</v>
      </c>
      <c r="P10101" t="s">
        <v>42834</v>
      </c>
      <c r="Q10101" t="s">
        <v>21797</v>
      </c>
    </row>
    <row r="10102" spans="12:17" x14ac:dyDescent="0.3">
      <c r="L10102">
        <v>10096</v>
      </c>
      <c r="M10102" t="s">
        <v>21798</v>
      </c>
      <c r="N10102" t="s">
        <v>19943</v>
      </c>
      <c r="O10102" t="s">
        <v>20965</v>
      </c>
      <c r="P10102" t="s">
        <v>42835</v>
      </c>
      <c r="Q10102" t="s">
        <v>21798</v>
      </c>
    </row>
    <row r="10103" spans="12:17" x14ac:dyDescent="0.3">
      <c r="L10103">
        <v>10097</v>
      </c>
      <c r="M10103" t="s">
        <v>21799</v>
      </c>
      <c r="N10103" t="s">
        <v>19945</v>
      </c>
      <c r="O10103" t="s">
        <v>20968</v>
      </c>
      <c r="P10103" t="s">
        <v>42836</v>
      </c>
      <c r="Q10103" t="s">
        <v>21799</v>
      </c>
    </row>
    <row r="10104" spans="12:17" x14ac:dyDescent="0.3">
      <c r="L10104">
        <v>10098</v>
      </c>
      <c r="M10104" t="s">
        <v>21800</v>
      </c>
      <c r="N10104" t="s">
        <v>19947</v>
      </c>
      <c r="O10104" t="s">
        <v>20971</v>
      </c>
      <c r="P10104" t="s">
        <v>42837</v>
      </c>
      <c r="Q10104" t="s">
        <v>21800</v>
      </c>
    </row>
    <row r="10105" spans="12:17" x14ac:dyDescent="0.3">
      <c r="L10105">
        <v>10099</v>
      </c>
      <c r="M10105" t="s">
        <v>21801</v>
      </c>
      <c r="N10105" t="s">
        <v>19949</v>
      </c>
      <c r="O10105" t="s">
        <v>20974</v>
      </c>
      <c r="P10105" t="s">
        <v>42838</v>
      </c>
      <c r="Q10105" t="s">
        <v>21801</v>
      </c>
    </row>
    <row r="10106" spans="12:17" x14ac:dyDescent="0.3">
      <c r="L10106">
        <v>10100</v>
      </c>
      <c r="M10106" t="s">
        <v>21802</v>
      </c>
      <c r="N10106" t="s">
        <v>19951</v>
      </c>
      <c r="O10106" t="s">
        <v>20977</v>
      </c>
      <c r="P10106" t="s">
        <v>42839</v>
      </c>
      <c r="Q10106" t="s">
        <v>21802</v>
      </c>
    </row>
    <row r="10107" spans="12:17" x14ac:dyDescent="0.3">
      <c r="L10107">
        <v>10101</v>
      </c>
      <c r="M10107" t="s">
        <v>21803</v>
      </c>
      <c r="N10107" t="s">
        <v>19953</v>
      </c>
      <c r="O10107" t="s">
        <v>20980</v>
      </c>
      <c r="P10107" t="s">
        <v>42840</v>
      </c>
      <c r="Q10107" t="s">
        <v>21803</v>
      </c>
    </row>
    <row r="10108" spans="12:17" x14ac:dyDescent="0.3">
      <c r="L10108">
        <v>10102</v>
      </c>
      <c r="M10108" t="s">
        <v>21804</v>
      </c>
      <c r="N10108" t="s">
        <v>19955</v>
      </c>
      <c r="O10108" t="s">
        <v>20983</v>
      </c>
      <c r="P10108" t="s">
        <v>42841</v>
      </c>
      <c r="Q10108" t="s">
        <v>21804</v>
      </c>
    </row>
    <row r="10109" spans="12:17" x14ac:dyDescent="0.3">
      <c r="L10109">
        <v>10103</v>
      </c>
      <c r="M10109" t="s">
        <v>21805</v>
      </c>
      <c r="N10109" t="s">
        <v>19957</v>
      </c>
      <c r="O10109" t="s">
        <v>20986</v>
      </c>
      <c r="P10109" t="s">
        <v>42842</v>
      </c>
      <c r="Q10109" t="s">
        <v>21805</v>
      </c>
    </row>
    <row r="10110" spans="12:17" x14ac:dyDescent="0.3">
      <c r="L10110">
        <v>10104</v>
      </c>
      <c r="M10110" t="s">
        <v>21806</v>
      </c>
      <c r="N10110" t="s">
        <v>19959</v>
      </c>
      <c r="O10110" t="s">
        <v>20989</v>
      </c>
      <c r="P10110" t="s">
        <v>42843</v>
      </c>
      <c r="Q10110" t="s">
        <v>21806</v>
      </c>
    </row>
    <row r="10111" spans="12:17" x14ac:dyDescent="0.3">
      <c r="L10111">
        <v>10105</v>
      </c>
      <c r="M10111" t="s">
        <v>21807</v>
      </c>
      <c r="N10111" t="s">
        <v>19961</v>
      </c>
      <c r="O10111" t="s">
        <v>20992</v>
      </c>
      <c r="P10111" t="s">
        <v>42844</v>
      </c>
      <c r="Q10111" t="s">
        <v>21807</v>
      </c>
    </row>
    <row r="10112" spans="12:17" x14ac:dyDescent="0.3">
      <c r="L10112">
        <v>10106</v>
      </c>
      <c r="M10112" t="s">
        <v>21808</v>
      </c>
      <c r="N10112" t="s">
        <v>19963</v>
      </c>
      <c r="O10112" t="s">
        <v>20995</v>
      </c>
      <c r="P10112" t="s">
        <v>42845</v>
      </c>
      <c r="Q10112" t="s">
        <v>21808</v>
      </c>
    </row>
    <row r="10113" spans="12:17" x14ac:dyDescent="0.3">
      <c r="L10113">
        <v>10107</v>
      </c>
      <c r="M10113" t="s">
        <v>21809</v>
      </c>
      <c r="N10113" t="s">
        <v>19965</v>
      </c>
      <c r="O10113" t="s">
        <v>20998</v>
      </c>
      <c r="P10113" t="s">
        <v>42846</v>
      </c>
      <c r="Q10113" t="s">
        <v>21809</v>
      </c>
    </row>
    <row r="10114" spans="12:17" x14ac:dyDescent="0.3">
      <c r="L10114">
        <v>10108</v>
      </c>
      <c r="M10114" t="s">
        <v>21810</v>
      </c>
      <c r="N10114" t="s">
        <v>19967</v>
      </c>
      <c r="O10114" t="s">
        <v>21001</v>
      </c>
      <c r="P10114" t="s">
        <v>42847</v>
      </c>
      <c r="Q10114" t="s">
        <v>21810</v>
      </c>
    </row>
    <row r="10115" spans="12:17" x14ac:dyDescent="0.3">
      <c r="L10115">
        <v>10109</v>
      </c>
      <c r="M10115" t="s">
        <v>21811</v>
      </c>
      <c r="N10115" t="s">
        <v>19969</v>
      </c>
      <c r="O10115" t="s">
        <v>21004</v>
      </c>
      <c r="P10115" t="s">
        <v>42848</v>
      </c>
      <c r="Q10115" t="s">
        <v>21811</v>
      </c>
    </row>
    <row r="10116" spans="12:17" x14ac:dyDescent="0.3">
      <c r="L10116">
        <v>10110</v>
      </c>
      <c r="M10116" t="s">
        <v>21812</v>
      </c>
      <c r="N10116" t="s">
        <v>19971</v>
      </c>
      <c r="O10116" t="s">
        <v>21007</v>
      </c>
      <c r="P10116" t="s">
        <v>42849</v>
      </c>
      <c r="Q10116" t="s">
        <v>21812</v>
      </c>
    </row>
    <row r="10117" spans="12:17" x14ac:dyDescent="0.3">
      <c r="L10117">
        <v>10111</v>
      </c>
      <c r="M10117" t="s">
        <v>21813</v>
      </c>
      <c r="N10117" t="s">
        <v>19973</v>
      </c>
      <c r="O10117" t="s">
        <v>21010</v>
      </c>
      <c r="P10117" t="s">
        <v>42850</v>
      </c>
      <c r="Q10117" t="s">
        <v>21813</v>
      </c>
    </row>
    <row r="10118" spans="12:17" x14ac:dyDescent="0.3">
      <c r="L10118">
        <v>10112</v>
      </c>
      <c r="M10118" t="s">
        <v>21814</v>
      </c>
      <c r="N10118" t="s">
        <v>19975</v>
      </c>
      <c r="O10118" t="s">
        <v>21013</v>
      </c>
      <c r="P10118" t="s">
        <v>42851</v>
      </c>
      <c r="Q10118" t="s">
        <v>21814</v>
      </c>
    </row>
    <row r="10119" spans="12:17" x14ac:dyDescent="0.3">
      <c r="L10119">
        <v>10113</v>
      </c>
      <c r="M10119" t="s">
        <v>21815</v>
      </c>
      <c r="N10119" t="s">
        <v>19977</v>
      </c>
      <c r="O10119" t="s">
        <v>21016</v>
      </c>
      <c r="P10119" t="s">
        <v>42852</v>
      </c>
      <c r="Q10119" t="s">
        <v>21815</v>
      </c>
    </row>
    <row r="10120" spans="12:17" x14ac:dyDescent="0.3">
      <c r="L10120">
        <v>10114</v>
      </c>
      <c r="M10120" t="s">
        <v>27353</v>
      </c>
      <c r="N10120" t="s">
        <v>19978</v>
      </c>
      <c r="O10120" t="s">
        <v>21018</v>
      </c>
      <c r="P10120" t="s">
        <v>42853</v>
      </c>
      <c r="Q10120" t="s">
        <v>27353</v>
      </c>
    </row>
    <row r="10121" spans="12:17" x14ac:dyDescent="0.3">
      <c r="L10121">
        <v>10115</v>
      </c>
      <c r="M10121" t="s">
        <v>27354</v>
      </c>
      <c r="N10121" t="s">
        <v>19979</v>
      </c>
      <c r="O10121" t="s">
        <v>21020</v>
      </c>
      <c r="P10121" t="s">
        <v>42854</v>
      </c>
      <c r="Q10121" t="s">
        <v>27354</v>
      </c>
    </row>
    <row r="10122" spans="12:17" x14ac:dyDescent="0.3">
      <c r="L10122">
        <v>10116</v>
      </c>
      <c r="M10122" t="s">
        <v>27355</v>
      </c>
      <c r="N10122" t="s">
        <v>19980</v>
      </c>
      <c r="O10122" t="s">
        <v>21022</v>
      </c>
      <c r="P10122" t="s">
        <v>42855</v>
      </c>
      <c r="Q10122" t="s">
        <v>27355</v>
      </c>
    </row>
    <row r="10123" spans="12:17" x14ac:dyDescent="0.3">
      <c r="L10123">
        <v>10117</v>
      </c>
      <c r="M10123" t="s">
        <v>21816</v>
      </c>
      <c r="N10123" t="s">
        <v>19982</v>
      </c>
      <c r="O10123" t="s">
        <v>21025</v>
      </c>
      <c r="P10123" t="s">
        <v>42856</v>
      </c>
      <c r="Q10123" t="s">
        <v>21816</v>
      </c>
    </row>
    <row r="10124" spans="12:17" x14ac:dyDescent="0.3">
      <c r="L10124">
        <v>10118</v>
      </c>
      <c r="M10124" t="s">
        <v>21817</v>
      </c>
      <c r="N10124" t="s">
        <v>19984</v>
      </c>
      <c r="O10124" t="s">
        <v>21028</v>
      </c>
      <c r="P10124" t="s">
        <v>42857</v>
      </c>
      <c r="Q10124" t="s">
        <v>21817</v>
      </c>
    </row>
    <row r="10125" spans="12:17" x14ac:dyDescent="0.3">
      <c r="L10125">
        <v>10119</v>
      </c>
      <c r="M10125" t="s">
        <v>21818</v>
      </c>
      <c r="N10125" t="s">
        <v>19986</v>
      </c>
      <c r="O10125" t="s">
        <v>21031</v>
      </c>
      <c r="P10125" t="s">
        <v>42858</v>
      </c>
      <c r="Q10125" t="s">
        <v>21818</v>
      </c>
    </row>
    <row r="10126" spans="12:17" x14ac:dyDescent="0.3">
      <c r="L10126">
        <v>10120</v>
      </c>
      <c r="M10126" t="s">
        <v>21819</v>
      </c>
      <c r="N10126" t="s">
        <v>19988</v>
      </c>
      <c r="O10126" t="s">
        <v>21034</v>
      </c>
      <c r="P10126" t="s">
        <v>42859</v>
      </c>
      <c r="Q10126" t="s">
        <v>21819</v>
      </c>
    </row>
    <row r="10127" spans="12:17" x14ac:dyDescent="0.3">
      <c r="L10127">
        <v>10121</v>
      </c>
      <c r="M10127" t="s">
        <v>21820</v>
      </c>
      <c r="N10127" t="s">
        <v>19990</v>
      </c>
      <c r="O10127" t="s">
        <v>21037</v>
      </c>
      <c r="P10127" t="s">
        <v>42860</v>
      </c>
      <c r="Q10127" t="s">
        <v>21820</v>
      </c>
    </row>
    <row r="10128" spans="12:17" x14ac:dyDescent="0.3">
      <c r="L10128">
        <v>10122</v>
      </c>
      <c r="M10128" t="s">
        <v>21821</v>
      </c>
      <c r="N10128" t="s">
        <v>19992</v>
      </c>
      <c r="O10128" t="s">
        <v>21040</v>
      </c>
      <c r="P10128" t="s">
        <v>42861</v>
      </c>
      <c r="Q10128" t="s">
        <v>21821</v>
      </c>
    </row>
    <row r="10129" spans="12:17" x14ac:dyDescent="0.3">
      <c r="L10129">
        <v>10123</v>
      </c>
      <c r="M10129" t="s">
        <v>21822</v>
      </c>
      <c r="N10129" t="s">
        <v>19994</v>
      </c>
      <c r="O10129" t="s">
        <v>21043</v>
      </c>
      <c r="P10129" t="s">
        <v>42862</v>
      </c>
      <c r="Q10129" t="s">
        <v>21822</v>
      </c>
    </row>
    <row r="10130" spans="12:17" x14ac:dyDescent="0.3">
      <c r="L10130">
        <v>10124</v>
      </c>
      <c r="M10130" t="s">
        <v>21823</v>
      </c>
      <c r="N10130" t="s">
        <v>19990</v>
      </c>
      <c r="O10130" t="s">
        <v>21045</v>
      </c>
      <c r="P10130" t="s">
        <v>42863</v>
      </c>
      <c r="Q10130" t="s">
        <v>21823</v>
      </c>
    </row>
    <row r="10131" spans="12:17" x14ac:dyDescent="0.3">
      <c r="L10131">
        <v>10125</v>
      </c>
      <c r="M10131" t="s">
        <v>21824</v>
      </c>
      <c r="N10131" t="s">
        <v>19992</v>
      </c>
      <c r="O10131" t="s">
        <v>21047</v>
      </c>
      <c r="P10131" t="s">
        <v>42864</v>
      </c>
      <c r="Q10131" t="s">
        <v>21824</v>
      </c>
    </row>
    <row r="10132" spans="12:17" x14ac:dyDescent="0.3">
      <c r="L10132">
        <v>10126</v>
      </c>
      <c r="M10132" t="s">
        <v>21825</v>
      </c>
      <c r="N10132" t="s">
        <v>19998</v>
      </c>
      <c r="O10132" t="s">
        <v>21050</v>
      </c>
      <c r="P10132" t="s">
        <v>42865</v>
      </c>
      <c r="Q10132" t="s">
        <v>21825</v>
      </c>
    </row>
    <row r="10133" spans="12:17" x14ac:dyDescent="0.3">
      <c r="L10133">
        <v>10127</v>
      </c>
      <c r="M10133" t="s">
        <v>21826</v>
      </c>
      <c r="N10133" t="s">
        <v>42369</v>
      </c>
      <c r="O10133" t="s">
        <v>42370</v>
      </c>
      <c r="P10133" t="s">
        <v>42866</v>
      </c>
      <c r="Q10133" t="s">
        <v>21826</v>
      </c>
    </row>
    <row r="10134" spans="12:17" x14ac:dyDescent="0.3">
      <c r="L10134">
        <v>10128</v>
      </c>
      <c r="M10134" t="s">
        <v>21827</v>
      </c>
      <c r="N10134" t="s">
        <v>42372</v>
      </c>
      <c r="O10134" t="s">
        <v>27804</v>
      </c>
      <c r="P10134" t="s">
        <v>42867</v>
      </c>
      <c r="Q10134" t="s">
        <v>21827</v>
      </c>
    </row>
    <row r="10135" spans="12:17" x14ac:dyDescent="0.3">
      <c r="L10135">
        <v>10129</v>
      </c>
      <c r="M10135" t="s">
        <v>21828</v>
      </c>
      <c r="N10135" t="s">
        <v>42374</v>
      </c>
      <c r="O10135" t="s">
        <v>27805</v>
      </c>
      <c r="P10135" t="s">
        <v>42868</v>
      </c>
      <c r="Q10135" t="s">
        <v>21828</v>
      </c>
    </row>
    <row r="10136" spans="12:17" x14ac:dyDescent="0.3">
      <c r="L10136">
        <v>10130</v>
      </c>
      <c r="M10136" t="s">
        <v>21829</v>
      </c>
      <c r="N10136" t="s">
        <v>42376</v>
      </c>
      <c r="O10136" t="s">
        <v>27806</v>
      </c>
      <c r="P10136" t="s">
        <v>42869</v>
      </c>
      <c r="Q10136" t="s">
        <v>21829</v>
      </c>
    </row>
    <row r="10137" spans="12:17" x14ac:dyDescent="0.3">
      <c r="L10137">
        <v>10131</v>
      </c>
      <c r="M10137" t="s">
        <v>21830</v>
      </c>
      <c r="N10137" t="s">
        <v>42378</v>
      </c>
      <c r="O10137" t="s">
        <v>27807</v>
      </c>
      <c r="P10137" t="s">
        <v>42870</v>
      </c>
      <c r="Q10137" t="s">
        <v>21830</v>
      </c>
    </row>
    <row r="10138" spans="12:17" x14ac:dyDescent="0.3">
      <c r="L10138">
        <v>10132</v>
      </c>
      <c r="M10138" t="s">
        <v>21831</v>
      </c>
      <c r="N10138" t="s">
        <v>42380</v>
      </c>
      <c r="O10138" t="s">
        <v>27808</v>
      </c>
      <c r="P10138" t="s">
        <v>42871</v>
      </c>
      <c r="Q10138" t="s">
        <v>21831</v>
      </c>
    </row>
    <row r="10139" spans="12:17" x14ac:dyDescent="0.3">
      <c r="L10139">
        <v>10133</v>
      </c>
      <c r="M10139" t="s">
        <v>21832</v>
      </c>
      <c r="N10139" t="s">
        <v>42382</v>
      </c>
      <c r="O10139" t="s">
        <v>42383</v>
      </c>
      <c r="P10139" t="s">
        <v>27810</v>
      </c>
      <c r="Q10139" t="s">
        <v>21832</v>
      </c>
    </row>
    <row r="10140" spans="12:17" x14ac:dyDescent="0.3">
      <c r="L10140">
        <v>10134</v>
      </c>
      <c r="M10140" t="s">
        <v>21834</v>
      </c>
      <c r="N10140" t="s">
        <v>42384</v>
      </c>
      <c r="O10140" t="s">
        <v>27811</v>
      </c>
      <c r="P10140" t="s">
        <v>42872</v>
      </c>
      <c r="Q10140" t="s">
        <v>21834</v>
      </c>
    </row>
    <row r="10141" spans="12:17" x14ac:dyDescent="0.3">
      <c r="L10141">
        <v>10135</v>
      </c>
      <c r="M10141" t="s">
        <v>21835</v>
      </c>
      <c r="N10141" t="s">
        <v>42386</v>
      </c>
      <c r="O10141" t="s">
        <v>27812</v>
      </c>
      <c r="P10141" t="s">
        <v>42873</v>
      </c>
      <c r="Q10141" t="s">
        <v>21835</v>
      </c>
    </row>
    <row r="10142" spans="12:17" x14ac:dyDescent="0.3">
      <c r="L10142">
        <v>10136</v>
      </c>
      <c r="M10142" t="s">
        <v>21836</v>
      </c>
      <c r="N10142" t="s">
        <v>42388</v>
      </c>
      <c r="O10142" t="s">
        <v>27813</v>
      </c>
      <c r="P10142" t="s">
        <v>42874</v>
      </c>
      <c r="Q10142" t="s">
        <v>21836</v>
      </c>
    </row>
    <row r="10143" spans="12:17" x14ac:dyDescent="0.3">
      <c r="L10143">
        <v>10137</v>
      </c>
      <c r="M10143" t="s">
        <v>21837</v>
      </c>
      <c r="N10143" t="s">
        <v>42390</v>
      </c>
      <c r="O10143" t="s">
        <v>27814</v>
      </c>
      <c r="P10143" t="s">
        <v>42875</v>
      </c>
      <c r="Q10143" t="s">
        <v>21837</v>
      </c>
    </row>
    <row r="10144" spans="12:17" x14ac:dyDescent="0.3">
      <c r="L10144">
        <v>10138</v>
      </c>
      <c r="M10144" t="s">
        <v>21838</v>
      </c>
      <c r="N10144" t="s">
        <v>42392</v>
      </c>
      <c r="O10144" t="s">
        <v>27815</v>
      </c>
      <c r="P10144" t="s">
        <v>42876</v>
      </c>
      <c r="Q10144" t="s">
        <v>21838</v>
      </c>
    </row>
    <row r="10145" spans="12:17" x14ac:dyDescent="0.3">
      <c r="L10145">
        <v>10139</v>
      </c>
      <c r="M10145" t="s">
        <v>21839</v>
      </c>
      <c r="N10145" t="s">
        <v>42394</v>
      </c>
      <c r="O10145" t="s">
        <v>27816</v>
      </c>
      <c r="P10145" t="s">
        <v>42877</v>
      </c>
      <c r="Q10145" t="s">
        <v>21839</v>
      </c>
    </row>
    <row r="10146" spans="12:17" x14ac:dyDescent="0.3">
      <c r="L10146">
        <v>10140</v>
      </c>
      <c r="M10146" t="s">
        <v>21840</v>
      </c>
      <c r="N10146" t="s">
        <v>42396</v>
      </c>
      <c r="O10146" t="s">
        <v>27817</v>
      </c>
      <c r="P10146" t="s">
        <v>42878</v>
      </c>
      <c r="Q10146" t="s">
        <v>21840</v>
      </c>
    </row>
    <row r="10147" spans="12:17" x14ac:dyDescent="0.3">
      <c r="L10147">
        <v>10141</v>
      </c>
      <c r="M10147" t="s">
        <v>21841</v>
      </c>
      <c r="N10147" t="s">
        <v>42398</v>
      </c>
      <c r="O10147" t="s">
        <v>27818</v>
      </c>
      <c r="P10147" t="s">
        <v>42879</v>
      </c>
      <c r="Q10147" t="s">
        <v>21841</v>
      </c>
    </row>
    <row r="10148" spans="12:17" x14ac:dyDescent="0.3">
      <c r="L10148">
        <v>10142</v>
      </c>
      <c r="M10148" t="s">
        <v>21842</v>
      </c>
      <c r="N10148" t="s">
        <v>42400</v>
      </c>
      <c r="O10148" t="s">
        <v>27819</v>
      </c>
      <c r="P10148" t="s">
        <v>42880</v>
      </c>
      <c r="Q10148" t="s">
        <v>21842</v>
      </c>
    </row>
    <row r="10149" spans="12:17" x14ac:dyDescent="0.3">
      <c r="L10149">
        <v>10143</v>
      </c>
      <c r="M10149" t="s">
        <v>21843</v>
      </c>
      <c r="N10149" t="s">
        <v>42402</v>
      </c>
      <c r="O10149" t="s">
        <v>27820</v>
      </c>
      <c r="P10149" t="s">
        <v>42881</v>
      </c>
      <c r="Q10149" t="s">
        <v>21843</v>
      </c>
    </row>
    <row r="10150" spans="12:17" x14ac:dyDescent="0.3">
      <c r="L10150">
        <v>10144</v>
      </c>
      <c r="M10150" t="s">
        <v>42404</v>
      </c>
      <c r="N10150" t="s">
        <v>42405</v>
      </c>
      <c r="O10150" t="s">
        <v>42406</v>
      </c>
      <c r="P10150" t="s">
        <v>42882</v>
      </c>
      <c r="Q10150" t="s">
        <v>42404</v>
      </c>
    </row>
    <row r="10151" spans="12:17" x14ac:dyDescent="0.3">
      <c r="L10151">
        <v>10145</v>
      </c>
      <c r="M10151" t="s">
        <v>21844</v>
      </c>
      <c r="N10151" t="s">
        <v>42408</v>
      </c>
      <c r="O10151" t="s">
        <v>27821</v>
      </c>
      <c r="P10151" t="s">
        <v>42883</v>
      </c>
      <c r="Q10151" t="s">
        <v>21844</v>
      </c>
    </row>
    <row r="10152" spans="12:17" x14ac:dyDescent="0.3">
      <c r="L10152">
        <v>10146</v>
      </c>
      <c r="M10152" t="s">
        <v>21845</v>
      </c>
      <c r="N10152" t="s">
        <v>42410</v>
      </c>
      <c r="O10152" t="s">
        <v>42411</v>
      </c>
      <c r="P10152" t="s">
        <v>42884</v>
      </c>
      <c r="Q10152" t="s">
        <v>21845</v>
      </c>
    </row>
    <row r="10153" spans="12:17" x14ac:dyDescent="0.3">
      <c r="L10153">
        <v>10147</v>
      </c>
      <c r="M10153" t="s">
        <v>21846</v>
      </c>
      <c r="N10153" t="s">
        <v>42413</v>
      </c>
      <c r="O10153" t="s">
        <v>42414</v>
      </c>
      <c r="P10153" t="s">
        <v>42885</v>
      </c>
      <c r="Q10153" t="s">
        <v>21846</v>
      </c>
    </row>
    <row r="10154" spans="12:17" x14ac:dyDescent="0.3">
      <c r="L10154">
        <v>10148</v>
      </c>
      <c r="M10154" t="s">
        <v>21847</v>
      </c>
      <c r="N10154" t="s">
        <v>42416</v>
      </c>
      <c r="O10154" t="s">
        <v>27822</v>
      </c>
      <c r="P10154" t="s">
        <v>42886</v>
      </c>
      <c r="Q10154" t="s">
        <v>21847</v>
      </c>
    </row>
    <row r="10155" spans="12:17" x14ac:dyDescent="0.3">
      <c r="L10155">
        <v>10149</v>
      </c>
      <c r="M10155" t="s">
        <v>21848</v>
      </c>
      <c r="N10155" t="s">
        <v>42418</v>
      </c>
      <c r="O10155" t="s">
        <v>27823</v>
      </c>
      <c r="P10155" t="s">
        <v>42887</v>
      </c>
      <c r="Q10155" t="s">
        <v>21848</v>
      </c>
    </row>
    <row r="10156" spans="12:17" x14ac:dyDescent="0.3">
      <c r="L10156">
        <v>10150</v>
      </c>
      <c r="M10156" t="s">
        <v>21849</v>
      </c>
      <c r="N10156" t="s">
        <v>42420</v>
      </c>
      <c r="O10156" t="s">
        <v>27824</v>
      </c>
      <c r="P10156" t="s">
        <v>42888</v>
      </c>
      <c r="Q10156" t="s">
        <v>21849</v>
      </c>
    </row>
    <row r="10157" spans="12:17" x14ac:dyDescent="0.3">
      <c r="L10157">
        <v>10151</v>
      </c>
      <c r="M10157" t="s">
        <v>21850</v>
      </c>
      <c r="N10157" t="s">
        <v>28415</v>
      </c>
      <c r="O10157" t="s">
        <v>27825</v>
      </c>
      <c r="P10157" t="s">
        <v>42889</v>
      </c>
      <c r="Q10157" t="s">
        <v>21850</v>
      </c>
    </row>
    <row r="10158" spans="12:17" x14ac:dyDescent="0.3">
      <c r="L10158">
        <v>10152</v>
      </c>
      <c r="M10158" t="s">
        <v>21851</v>
      </c>
      <c r="N10158" t="s">
        <v>28417</v>
      </c>
      <c r="O10158" t="s">
        <v>27826</v>
      </c>
      <c r="P10158" t="s">
        <v>42890</v>
      </c>
      <c r="Q10158" t="s">
        <v>21851</v>
      </c>
    </row>
    <row r="10159" spans="12:17" x14ac:dyDescent="0.3">
      <c r="L10159">
        <v>10153</v>
      </c>
      <c r="M10159" t="s">
        <v>21852</v>
      </c>
      <c r="N10159" t="s">
        <v>28419</v>
      </c>
      <c r="O10159" t="s">
        <v>27827</v>
      </c>
      <c r="P10159" t="s">
        <v>42891</v>
      </c>
      <c r="Q10159" t="s">
        <v>21852</v>
      </c>
    </row>
    <row r="10160" spans="12:17" x14ac:dyDescent="0.3">
      <c r="L10160">
        <v>10154</v>
      </c>
      <c r="M10160" t="s">
        <v>21853</v>
      </c>
      <c r="N10160" t="s">
        <v>28421</v>
      </c>
      <c r="O10160" t="s">
        <v>27828</v>
      </c>
      <c r="P10160" t="s">
        <v>42892</v>
      </c>
      <c r="Q10160" t="s">
        <v>21853</v>
      </c>
    </row>
    <row r="10161" spans="12:17" x14ac:dyDescent="0.3">
      <c r="L10161">
        <v>10155</v>
      </c>
      <c r="M10161" t="s">
        <v>21854</v>
      </c>
      <c r="N10161" t="s">
        <v>28423</v>
      </c>
      <c r="O10161" t="s">
        <v>27829</v>
      </c>
      <c r="P10161" t="s">
        <v>42893</v>
      </c>
      <c r="Q10161" t="s">
        <v>21854</v>
      </c>
    </row>
    <row r="10162" spans="12:17" x14ac:dyDescent="0.3">
      <c r="L10162">
        <v>10156</v>
      </c>
      <c r="M10162" t="s">
        <v>21855</v>
      </c>
      <c r="N10162" t="s">
        <v>28425</v>
      </c>
      <c r="O10162" t="s">
        <v>27830</v>
      </c>
      <c r="P10162" t="s">
        <v>42894</v>
      </c>
      <c r="Q10162" t="s">
        <v>21855</v>
      </c>
    </row>
    <row r="10163" spans="12:17" x14ac:dyDescent="0.3">
      <c r="L10163">
        <v>10157</v>
      </c>
      <c r="M10163" t="s">
        <v>21856</v>
      </c>
      <c r="N10163" t="s">
        <v>28427</v>
      </c>
      <c r="O10163" t="s">
        <v>27831</v>
      </c>
      <c r="P10163" t="s">
        <v>42895</v>
      </c>
      <c r="Q10163" t="s">
        <v>21856</v>
      </c>
    </row>
    <row r="10164" spans="12:17" x14ac:dyDescent="0.3">
      <c r="L10164">
        <v>10158</v>
      </c>
      <c r="M10164" t="s">
        <v>21857</v>
      </c>
      <c r="N10164" t="s">
        <v>28429</v>
      </c>
      <c r="O10164" t="s">
        <v>27832</v>
      </c>
      <c r="P10164" t="s">
        <v>42896</v>
      </c>
      <c r="Q10164" t="s">
        <v>21857</v>
      </c>
    </row>
    <row r="10165" spans="12:17" x14ac:dyDescent="0.3">
      <c r="L10165">
        <v>10159</v>
      </c>
      <c r="M10165" t="s">
        <v>21858</v>
      </c>
      <c r="N10165" t="s">
        <v>28431</v>
      </c>
      <c r="O10165" t="s">
        <v>27833</v>
      </c>
      <c r="P10165" t="s">
        <v>42897</v>
      </c>
      <c r="Q10165" t="s">
        <v>21858</v>
      </c>
    </row>
    <row r="10166" spans="12:17" x14ac:dyDescent="0.3">
      <c r="L10166">
        <v>10160</v>
      </c>
      <c r="M10166" t="s">
        <v>21859</v>
      </c>
      <c r="N10166" t="s">
        <v>28390</v>
      </c>
      <c r="O10166" t="s">
        <v>27834</v>
      </c>
      <c r="P10166" t="s">
        <v>42898</v>
      </c>
      <c r="Q10166" t="s">
        <v>21859</v>
      </c>
    </row>
    <row r="10167" spans="12:17" x14ac:dyDescent="0.3">
      <c r="L10167">
        <v>10161</v>
      </c>
      <c r="M10167" t="s">
        <v>21860</v>
      </c>
      <c r="N10167" t="s">
        <v>28392</v>
      </c>
      <c r="O10167" t="s">
        <v>27835</v>
      </c>
      <c r="P10167" t="s">
        <v>42899</v>
      </c>
      <c r="Q10167" t="s">
        <v>21860</v>
      </c>
    </row>
    <row r="10168" spans="12:17" x14ac:dyDescent="0.3">
      <c r="L10168">
        <v>10162</v>
      </c>
      <c r="M10168" t="s">
        <v>21861</v>
      </c>
      <c r="N10168" t="s">
        <v>42433</v>
      </c>
      <c r="O10168" t="s">
        <v>27836</v>
      </c>
      <c r="P10168" t="s">
        <v>42900</v>
      </c>
      <c r="Q10168" t="s">
        <v>21861</v>
      </c>
    </row>
    <row r="10169" spans="12:17" x14ac:dyDescent="0.3">
      <c r="L10169">
        <v>10163</v>
      </c>
      <c r="M10169" t="s">
        <v>21862</v>
      </c>
      <c r="N10169" t="s">
        <v>42435</v>
      </c>
      <c r="O10169" t="s">
        <v>27837</v>
      </c>
      <c r="P10169" t="s">
        <v>42901</v>
      </c>
      <c r="Q10169" t="s">
        <v>21862</v>
      </c>
    </row>
    <row r="10170" spans="12:17" x14ac:dyDescent="0.3">
      <c r="L10170">
        <v>10164</v>
      </c>
      <c r="M10170" t="s">
        <v>21863</v>
      </c>
      <c r="N10170" t="s">
        <v>42437</v>
      </c>
      <c r="O10170" t="s">
        <v>27838</v>
      </c>
      <c r="P10170" t="s">
        <v>42902</v>
      </c>
      <c r="Q10170" t="s">
        <v>21863</v>
      </c>
    </row>
    <row r="10171" spans="12:17" x14ac:dyDescent="0.3">
      <c r="L10171">
        <v>10165</v>
      </c>
      <c r="M10171" t="s">
        <v>42439</v>
      </c>
      <c r="N10171" t="s">
        <v>42440</v>
      </c>
      <c r="O10171" t="s">
        <v>27839</v>
      </c>
      <c r="P10171" t="s">
        <v>42903</v>
      </c>
      <c r="Q10171" t="s">
        <v>42439</v>
      </c>
    </row>
    <row r="10172" spans="12:17" x14ac:dyDescent="0.3">
      <c r="L10172">
        <v>10166</v>
      </c>
      <c r="M10172" t="s">
        <v>21864</v>
      </c>
      <c r="N10172" t="s">
        <v>42442</v>
      </c>
      <c r="O10172" t="s">
        <v>27840</v>
      </c>
      <c r="P10172" t="s">
        <v>42904</v>
      </c>
      <c r="Q10172" t="s">
        <v>21864</v>
      </c>
    </row>
    <row r="10173" spans="12:17" x14ac:dyDescent="0.3">
      <c r="L10173">
        <v>10167</v>
      </c>
      <c r="M10173" t="s">
        <v>21865</v>
      </c>
      <c r="N10173" t="s">
        <v>42444</v>
      </c>
      <c r="O10173" t="s">
        <v>27841</v>
      </c>
      <c r="P10173" t="s">
        <v>42905</v>
      </c>
      <c r="Q10173" t="s">
        <v>21865</v>
      </c>
    </row>
    <row r="10174" spans="12:17" x14ac:dyDescent="0.3">
      <c r="L10174">
        <v>10168</v>
      </c>
      <c r="M10174" t="s">
        <v>21866</v>
      </c>
      <c r="N10174" t="s">
        <v>42446</v>
      </c>
      <c r="O10174" t="s">
        <v>27842</v>
      </c>
      <c r="P10174" t="s">
        <v>42906</v>
      </c>
      <c r="Q10174" t="s">
        <v>21866</v>
      </c>
    </row>
    <row r="10175" spans="12:17" x14ac:dyDescent="0.3">
      <c r="L10175">
        <v>10169</v>
      </c>
      <c r="M10175" t="s">
        <v>21867</v>
      </c>
      <c r="N10175" t="s">
        <v>42448</v>
      </c>
      <c r="O10175" t="s">
        <v>27843</v>
      </c>
      <c r="P10175" t="s">
        <v>42907</v>
      </c>
      <c r="Q10175" t="s">
        <v>21867</v>
      </c>
    </row>
    <row r="10176" spans="12:17" x14ac:dyDescent="0.3">
      <c r="L10176">
        <v>10170</v>
      </c>
      <c r="M10176" t="s">
        <v>21868</v>
      </c>
      <c r="N10176" t="s">
        <v>42450</v>
      </c>
      <c r="O10176" t="s">
        <v>27844</v>
      </c>
      <c r="P10176" t="s">
        <v>42908</v>
      </c>
      <c r="Q10176" t="s">
        <v>21868</v>
      </c>
    </row>
    <row r="10177" spans="12:17" x14ac:dyDescent="0.3">
      <c r="L10177">
        <v>10171</v>
      </c>
      <c r="M10177" t="s">
        <v>21833</v>
      </c>
      <c r="N10177" t="s">
        <v>42452</v>
      </c>
      <c r="O10177" t="s">
        <v>27845</v>
      </c>
      <c r="P10177" t="s">
        <v>42909</v>
      </c>
      <c r="Q10177" t="s">
        <v>21833</v>
      </c>
    </row>
    <row r="10178" spans="12:17" x14ac:dyDescent="0.3">
      <c r="L10178">
        <v>10172</v>
      </c>
      <c r="M10178" t="s">
        <v>21869</v>
      </c>
      <c r="N10178" t="s">
        <v>42454</v>
      </c>
      <c r="O10178" t="s">
        <v>27846</v>
      </c>
      <c r="P10178" t="s">
        <v>42910</v>
      </c>
      <c r="Q10178" t="s">
        <v>21869</v>
      </c>
    </row>
    <row r="10179" spans="12:17" x14ac:dyDescent="0.3">
      <c r="L10179">
        <v>10173</v>
      </c>
      <c r="M10179" t="s">
        <v>21870</v>
      </c>
      <c r="N10179" t="s">
        <v>42456</v>
      </c>
      <c r="O10179" t="s">
        <v>27847</v>
      </c>
      <c r="P10179" t="s">
        <v>42911</v>
      </c>
      <c r="Q10179" t="s">
        <v>21870</v>
      </c>
    </row>
    <row r="10180" spans="12:17" x14ac:dyDescent="0.3">
      <c r="L10180">
        <v>10174</v>
      </c>
      <c r="M10180" t="s">
        <v>21871</v>
      </c>
      <c r="N10180" t="s">
        <v>42458</v>
      </c>
      <c r="O10180" t="s">
        <v>27848</v>
      </c>
      <c r="P10180" t="s">
        <v>42912</v>
      </c>
      <c r="Q10180" t="s">
        <v>21871</v>
      </c>
    </row>
    <row r="10181" spans="12:17" x14ac:dyDescent="0.3">
      <c r="L10181">
        <v>10175</v>
      </c>
      <c r="M10181" t="s">
        <v>21872</v>
      </c>
      <c r="N10181" t="s">
        <v>42460</v>
      </c>
      <c r="O10181" t="s">
        <v>27849</v>
      </c>
      <c r="P10181" t="s">
        <v>42913</v>
      </c>
      <c r="Q10181" t="s">
        <v>21872</v>
      </c>
    </row>
    <row r="10182" spans="12:17" x14ac:dyDescent="0.3">
      <c r="L10182">
        <v>10176</v>
      </c>
      <c r="M10182" t="s">
        <v>21873</v>
      </c>
      <c r="N10182" t="s">
        <v>42462</v>
      </c>
      <c r="O10182" t="s">
        <v>27850</v>
      </c>
      <c r="P10182" t="s">
        <v>42914</v>
      </c>
      <c r="Q10182" t="s">
        <v>21873</v>
      </c>
    </row>
    <row r="10183" spans="12:17" x14ac:dyDescent="0.3">
      <c r="L10183">
        <v>10177</v>
      </c>
      <c r="M10183" t="s">
        <v>21874</v>
      </c>
      <c r="N10183" t="s">
        <v>42464</v>
      </c>
      <c r="O10183" t="s">
        <v>27851</v>
      </c>
      <c r="P10183" t="s">
        <v>42915</v>
      </c>
      <c r="Q10183" t="s">
        <v>21874</v>
      </c>
    </row>
    <row r="10184" spans="12:17" x14ac:dyDescent="0.3">
      <c r="L10184">
        <v>10178</v>
      </c>
      <c r="M10184" t="s">
        <v>21875</v>
      </c>
      <c r="N10184" t="s">
        <v>42466</v>
      </c>
      <c r="O10184" t="s">
        <v>27852</v>
      </c>
      <c r="P10184" t="s">
        <v>42916</v>
      </c>
      <c r="Q10184" t="s">
        <v>21875</v>
      </c>
    </row>
    <row r="10185" spans="12:17" x14ac:dyDescent="0.3">
      <c r="L10185">
        <v>10179</v>
      </c>
      <c r="M10185" t="s">
        <v>21876</v>
      </c>
      <c r="N10185" t="s">
        <v>42468</v>
      </c>
      <c r="O10185" t="s">
        <v>27853</v>
      </c>
      <c r="P10185" t="s">
        <v>42917</v>
      </c>
      <c r="Q10185" t="s">
        <v>21876</v>
      </c>
    </row>
    <row r="10186" spans="12:17" x14ac:dyDescent="0.3">
      <c r="L10186">
        <v>10180</v>
      </c>
      <c r="M10186" t="s">
        <v>21877</v>
      </c>
      <c r="N10186" t="s">
        <v>42470</v>
      </c>
      <c r="O10186" t="s">
        <v>27854</v>
      </c>
      <c r="P10186" t="s">
        <v>42918</v>
      </c>
      <c r="Q10186" t="s">
        <v>21877</v>
      </c>
    </row>
    <row r="10187" spans="12:17" x14ac:dyDescent="0.3">
      <c r="L10187">
        <v>10181</v>
      </c>
      <c r="M10187" t="s">
        <v>21878</v>
      </c>
      <c r="N10187" t="s">
        <v>42472</v>
      </c>
      <c r="O10187" t="s">
        <v>27855</v>
      </c>
      <c r="P10187" t="s">
        <v>42919</v>
      </c>
      <c r="Q10187" t="s">
        <v>21878</v>
      </c>
    </row>
    <row r="10188" spans="12:17" x14ac:dyDescent="0.3">
      <c r="L10188">
        <v>10182</v>
      </c>
      <c r="M10188" t="s">
        <v>21879</v>
      </c>
      <c r="N10188" t="s">
        <v>42474</v>
      </c>
      <c r="O10188" t="s">
        <v>27856</v>
      </c>
      <c r="P10188" t="s">
        <v>42920</v>
      </c>
      <c r="Q10188" t="s">
        <v>21879</v>
      </c>
    </row>
    <row r="10189" spans="12:17" x14ac:dyDescent="0.3">
      <c r="L10189">
        <v>10183</v>
      </c>
      <c r="M10189" t="s">
        <v>21880</v>
      </c>
      <c r="N10189" t="s">
        <v>42476</v>
      </c>
      <c r="O10189" t="s">
        <v>27857</v>
      </c>
      <c r="P10189" t="s">
        <v>42921</v>
      </c>
      <c r="Q10189" t="s">
        <v>21880</v>
      </c>
    </row>
    <row r="10190" spans="12:17" x14ac:dyDescent="0.3">
      <c r="L10190">
        <v>10184</v>
      </c>
      <c r="M10190" t="s">
        <v>21881</v>
      </c>
      <c r="N10190" t="s">
        <v>42478</v>
      </c>
      <c r="O10190" t="s">
        <v>27858</v>
      </c>
      <c r="P10190" t="s">
        <v>42922</v>
      </c>
      <c r="Q10190" t="s">
        <v>21881</v>
      </c>
    </row>
    <row r="10191" spans="12:17" x14ac:dyDescent="0.3">
      <c r="L10191">
        <v>10185</v>
      </c>
      <c r="M10191" t="s">
        <v>21882</v>
      </c>
      <c r="N10191" t="s">
        <v>42480</v>
      </c>
      <c r="O10191" t="s">
        <v>27859</v>
      </c>
      <c r="P10191" t="s">
        <v>42923</v>
      </c>
      <c r="Q10191" t="s">
        <v>21882</v>
      </c>
    </row>
    <row r="10192" spans="12:17" x14ac:dyDescent="0.3">
      <c r="L10192">
        <v>10186</v>
      </c>
      <c r="M10192" t="s">
        <v>21883</v>
      </c>
      <c r="N10192" t="s">
        <v>42482</v>
      </c>
      <c r="O10192" t="s">
        <v>27860</v>
      </c>
      <c r="P10192" t="s">
        <v>42924</v>
      </c>
      <c r="Q10192" t="s">
        <v>21883</v>
      </c>
    </row>
    <row r="10193" spans="12:17" x14ac:dyDescent="0.3">
      <c r="L10193">
        <v>10187</v>
      </c>
      <c r="M10193" t="s">
        <v>21884</v>
      </c>
      <c r="N10193" t="s">
        <v>42484</v>
      </c>
      <c r="O10193" t="s">
        <v>27861</v>
      </c>
      <c r="P10193" t="s">
        <v>42925</v>
      </c>
      <c r="Q10193" t="s">
        <v>21884</v>
      </c>
    </row>
    <row r="10194" spans="12:17" x14ac:dyDescent="0.3">
      <c r="L10194">
        <v>10188</v>
      </c>
      <c r="M10194" t="s">
        <v>21885</v>
      </c>
      <c r="N10194" t="s">
        <v>42486</v>
      </c>
      <c r="O10194" t="s">
        <v>27862</v>
      </c>
      <c r="P10194" t="s">
        <v>42926</v>
      </c>
      <c r="Q10194" t="s">
        <v>21885</v>
      </c>
    </row>
    <row r="10195" spans="12:17" x14ac:dyDescent="0.3">
      <c r="L10195">
        <v>10189</v>
      </c>
      <c r="M10195" t="s">
        <v>21886</v>
      </c>
      <c r="N10195" t="s">
        <v>42488</v>
      </c>
      <c r="O10195" t="s">
        <v>27863</v>
      </c>
      <c r="P10195" t="s">
        <v>42927</v>
      </c>
      <c r="Q10195" t="s">
        <v>21886</v>
      </c>
    </row>
    <row r="10196" spans="12:17" x14ac:dyDescent="0.3">
      <c r="L10196">
        <v>10190</v>
      </c>
      <c r="M10196" t="s">
        <v>21887</v>
      </c>
      <c r="N10196" t="s">
        <v>42490</v>
      </c>
      <c r="O10196" t="s">
        <v>27864</v>
      </c>
      <c r="P10196" t="s">
        <v>42928</v>
      </c>
      <c r="Q10196" t="s">
        <v>21887</v>
      </c>
    </row>
    <row r="10197" spans="12:17" x14ac:dyDescent="0.3">
      <c r="L10197">
        <v>10191</v>
      </c>
      <c r="M10197" t="s">
        <v>21888</v>
      </c>
      <c r="N10197" t="s">
        <v>42492</v>
      </c>
      <c r="O10197" t="s">
        <v>27865</v>
      </c>
      <c r="P10197" t="s">
        <v>42929</v>
      </c>
      <c r="Q10197" t="s">
        <v>21888</v>
      </c>
    </row>
    <row r="10198" spans="12:17" x14ac:dyDescent="0.3">
      <c r="L10198">
        <v>10192</v>
      </c>
      <c r="M10198" t="s">
        <v>21889</v>
      </c>
      <c r="N10198" t="s">
        <v>42494</v>
      </c>
      <c r="O10198" t="s">
        <v>27866</v>
      </c>
      <c r="P10198" t="s">
        <v>42930</v>
      </c>
      <c r="Q10198" t="s">
        <v>21889</v>
      </c>
    </row>
    <row r="10199" spans="12:17" x14ac:dyDescent="0.3">
      <c r="L10199">
        <v>10193</v>
      </c>
      <c r="M10199" t="s">
        <v>21890</v>
      </c>
      <c r="N10199" t="s">
        <v>42496</v>
      </c>
      <c r="O10199" t="s">
        <v>27867</v>
      </c>
      <c r="P10199" t="s">
        <v>42931</v>
      </c>
      <c r="Q10199" t="s">
        <v>21890</v>
      </c>
    </row>
    <row r="10200" spans="12:17" x14ac:dyDescent="0.3">
      <c r="L10200">
        <v>10194</v>
      </c>
      <c r="M10200" t="s">
        <v>21891</v>
      </c>
      <c r="N10200" t="s">
        <v>42498</v>
      </c>
      <c r="O10200" t="s">
        <v>27868</v>
      </c>
      <c r="P10200" t="s">
        <v>42932</v>
      </c>
      <c r="Q10200" t="s">
        <v>21891</v>
      </c>
    </row>
    <row r="10201" spans="12:17" x14ac:dyDescent="0.3">
      <c r="L10201">
        <v>10195</v>
      </c>
      <c r="M10201" t="s">
        <v>21892</v>
      </c>
      <c r="N10201" t="s">
        <v>42500</v>
      </c>
      <c r="O10201" t="s">
        <v>27869</v>
      </c>
      <c r="P10201" t="s">
        <v>42933</v>
      </c>
      <c r="Q10201" t="s">
        <v>21892</v>
      </c>
    </row>
    <row r="10202" spans="12:17" x14ac:dyDescent="0.3">
      <c r="L10202">
        <v>10196</v>
      </c>
      <c r="M10202" t="s">
        <v>21893</v>
      </c>
      <c r="N10202" t="s">
        <v>42502</v>
      </c>
      <c r="O10202" t="s">
        <v>27870</v>
      </c>
      <c r="P10202" t="s">
        <v>42934</v>
      </c>
      <c r="Q10202" t="s">
        <v>21893</v>
      </c>
    </row>
    <row r="10203" spans="12:17" x14ac:dyDescent="0.3">
      <c r="L10203">
        <v>10197</v>
      </c>
      <c r="M10203" t="s">
        <v>26972</v>
      </c>
      <c r="N10203" t="s">
        <v>42504</v>
      </c>
      <c r="O10203" t="s">
        <v>27871</v>
      </c>
      <c r="P10203" t="s">
        <v>42935</v>
      </c>
      <c r="Q10203" t="s">
        <v>26972</v>
      </c>
    </row>
    <row r="10204" spans="12:17" x14ac:dyDescent="0.3">
      <c r="L10204">
        <v>10198</v>
      </c>
      <c r="M10204" t="s">
        <v>26973</v>
      </c>
      <c r="N10204" t="s">
        <v>42506</v>
      </c>
      <c r="O10204" t="s">
        <v>27872</v>
      </c>
      <c r="P10204" t="s">
        <v>42936</v>
      </c>
      <c r="Q10204" t="s">
        <v>26973</v>
      </c>
    </row>
    <row r="10205" spans="12:17" x14ac:dyDescent="0.3">
      <c r="L10205">
        <v>10199</v>
      </c>
      <c r="M10205" t="s">
        <v>26974</v>
      </c>
      <c r="N10205" t="s">
        <v>42508</v>
      </c>
      <c r="O10205" t="s">
        <v>27873</v>
      </c>
      <c r="P10205" t="s">
        <v>42937</v>
      </c>
      <c r="Q10205" t="s">
        <v>26974</v>
      </c>
    </row>
    <row r="10206" spans="12:17" x14ac:dyDescent="0.3">
      <c r="L10206">
        <v>10200</v>
      </c>
      <c r="M10206" t="s">
        <v>21894</v>
      </c>
      <c r="N10206" t="s">
        <v>42510</v>
      </c>
      <c r="O10206" t="s">
        <v>27874</v>
      </c>
      <c r="P10206" t="s">
        <v>42938</v>
      </c>
      <c r="Q10206" t="s">
        <v>21894</v>
      </c>
    </row>
    <row r="10207" spans="12:17" x14ac:dyDescent="0.3">
      <c r="L10207">
        <v>10201</v>
      </c>
      <c r="M10207" t="s">
        <v>21895</v>
      </c>
      <c r="N10207" t="s">
        <v>42512</v>
      </c>
      <c r="O10207" t="s">
        <v>27875</v>
      </c>
      <c r="P10207" t="s">
        <v>42939</v>
      </c>
      <c r="Q10207" t="s">
        <v>21895</v>
      </c>
    </row>
    <row r="10208" spans="12:17" x14ac:dyDescent="0.3">
      <c r="L10208">
        <v>10202</v>
      </c>
      <c r="M10208" t="s">
        <v>21896</v>
      </c>
      <c r="N10208" t="s">
        <v>42514</v>
      </c>
      <c r="O10208" t="s">
        <v>27876</v>
      </c>
      <c r="P10208" t="s">
        <v>42940</v>
      </c>
      <c r="Q10208" t="s">
        <v>21896</v>
      </c>
    </row>
    <row r="10209" spans="12:17" x14ac:dyDescent="0.3">
      <c r="L10209">
        <v>10203</v>
      </c>
      <c r="M10209" t="s">
        <v>21897</v>
      </c>
      <c r="N10209" t="s">
        <v>42516</v>
      </c>
      <c r="O10209" t="s">
        <v>27877</v>
      </c>
      <c r="P10209" t="s">
        <v>42941</v>
      </c>
      <c r="Q10209" t="s">
        <v>21897</v>
      </c>
    </row>
    <row r="10210" spans="12:17" x14ac:dyDescent="0.3">
      <c r="L10210">
        <v>10204</v>
      </c>
      <c r="M10210" t="s">
        <v>21898</v>
      </c>
      <c r="N10210" t="s">
        <v>42518</v>
      </c>
      <c r="O10210" t="s">
        <v>27878</v>
      </c>
      <c r="P10210" t="s">
        <v>42942</v>
      </c>
      <c r="Q10210" t="s">
        <v>21898</v>
      </c>
    </row>
    <row r="10211" spans="12:17" x14ac:dyDescent="0.3">
      <c r="L10211">
        <v>10205</v>
      </c>
      <c r="M10211" t="s">
        <v>21899</v>
      </c>
      <c r="N10211" t="s">
        <v>42520</v>
      </c>
      <c r="O10211" t="s">
        <v>27879</v>
      </c>
      <c r="P10211" t="s">
        <v>42943</v>
      </c>
      <c r="Q10211" t="s">
        <v>21899</v>
      </c>
    </row>
    <row r="10212" spans="12:17" x14ac:dyDescent="0.3">
      <c r="L10212">
        <v>10206</v>
      </c>
      <c r="M10212" t="s">
        <v>21900</v>
      </c>
      <c r="N10212" t="s">
        <v>42522</v>
      </c>
      <c r="O10212" t="s">
        <v>27880</v>
      </c>
      <c r="P10212" t="s">
        <v>42944</v>
      </c>
      <c r="Q10212" t="s">
        <v>21900</v>
      </c>
    </row>
    <row r="10213" spans="12:17" x14ac:dyDescent="0.3">
      <c r="L10213">
        <v>10207</v>
      </c>
      <c r="M10213" t="s">
        <v>21901</v>
      </c>
      <c r="N10213" t="s">
        <v>42518</v>
      </c>
      <c r="O10213" t="s">
        <v>27881</v>
      </c>
      <c r="P10213" t="s">
        <v>42945</v>
      </c>
      <c r="Q10213" t="s">
        <v>21901</v>
      </c>
    </row>
    <row r="10214" spans="12:17" x14ac:dyDescent="0.3">
      <c r="L10214">
        <v>10208</v>
      </c>
      <c r="M10214" t="s">
        <v>21902</v>
      </c>
      <c r="N10214" t="s">
        <v>42520</v>
      </c>
      <c r="O10214" t="s">
        <v>27882</v>
      </c>
      <c r="P10214" t="s">
        <v>42946</v>
      </c>
      <c r="Q10214" t="s">
        <v>21902</v>
      </c>
    </row>
    <row r="10215" spans="12:17" x14ac:dyDescent="0.3">
      <c r="L10215">
        <v>10209</v>
      </c>
      <c r="M10215" t="s">
        <v>21903</v>
      </c>
      <c r="N10215" t="s">
        <v>42526</v>
      </c>
      <c r="O10215" t="s">
        <v>27883</v>
      </c>
      <c r="P10215" t="s">
        <v>42947</v>
      </c>
      <c r="Q10215" t="s">
        <v>21903</v>
      </c>
    </row>
    <row r="10216" spans="12:17" x14ac:dyDescent="0.3">
      <c r="L10216">
        <v>10210</v>
      </c>
      <c r="M10216" t="s">
        <v>21904</v>
      </c>
      <c r="N10216" t="s">
        <v>20156</v>
      </c>
      <c r="O10216" t="s">
        <v>41947</v>
      </c>
      <c r="P10216" t="s">
        <v>42948</v>
      </c>
      <c r="Q10216" t="s">
        <v>21904</v>
      </c>
    </row>
    <row r="10217" spans="12:17" x14ac:dyDescent="0.3">
      <c r="L10217">
        <v>10211</v>
      </c>
      <c r="M10217" t="s">
        <v>21906</v>
      </c>
      <c r="N10217" t="s">
        <v>20158</v>
      </c>
      <c r="O10217" t="s">
        <v>21358</v>
      </c>
      <c r="P10217" t="s">
        <v>42949</v>
      </c>
      <c r="Q10217" t="s">
        <v>21906</v>
      </c>
    </row>
    <row r="10218" spans="12:17" x14ac:dyDescent="0.3">
      <c r="L10218">
        <v>10212</v>
      </c>
      <c r="M10218" t="s">
        <v>21908</v>
      </c>
      <c r="N10218" t="s">
        <v>20160</v>
      </c>
      <c r="O10218" t="s">
        <v>21361</v>
      </c>
      <c r="P10218" t="s">
        <v>42950</v>
      </c>
      <c r="Q10218" t="s">
        <v>21908</v>
      </c>
    </row>
    <row r="10219" spans="12:17" x14ac:dyDescent="0.3">
      <c r="L10219">
        <v>10213</v>
      </c>
      <c r="M10219" t="s">
        <v>21910</v>
      </c>
      <c r="N10219" t="s">
        <v>20162</v>
      </c>
      <c r="O10219" t="s">
        <v>21364</v>
      </c>
      <c r="P10219" t="s">
        <v>42951</v>
      </c>
      <c r="Q10219" t="s">
        <v>21910</v>
      </c>
    </row>
    <row r="10220" spans="12:17" x14ac:dyDescent="0.3">
      <c r="L10220">
        <v>10214</v>
      </c>
      <c r="M10220" t="s">
        <v>21912</v>
      </c>
      <c r="N10220" t="s">
        <v>20164</v>
      </c>
      <c r="O10220" t="s">
        <v>21367</v>
      </c>
      <c r="P10220" t="s">
        <v>42952</v>
      </c>
      <c r="Q10220" t="s">
        <v>21912</v>
      </c>
    </row>
    <row r="10221" spans="12:17" x14ac:dyDescent="0.3">
      <c r="L10221">
        <v>10215</v>
      </c>
      <c r="M10221" t="s">
        <v>21914</v>
      </c>
      <c r="N10221" t="s">
        <v>20166</v>
      </c>
      <c r="O10221" t="s">
        <v>21370</v>
      </c>
      <c r="P10221" t="s">
        <v>42953</v>
      </c>
      <c r="Q10221" t="s">
        <v>21914</v>
      </c>
    </row>
    <row r="10222" spans="12:17" x14ac:dyDescent="0.3">
      <c r="L10222">
        <v>10216</v>
      </c>
      <c r="M10222" t="s">
        <v>21916</v>
      </c>
      <c r="N10222" t="s">
        <v>42534</v>
      </c>
      <c r="O10222" t="s">
        <v>41955</v>
      </c>
      <c r="P10222" t="s">
        <v>42954</v>
      </c>
      <c r="Q10222" t="s">
        <v>21916</v>
      </c>
    </row>
    <row r="10223" spans="12:17" x14ac:dyDescent="0.3">
      <c r="L10223">
        <v>10217</v>
      </c>
      <c r="M10223" t="s">
        <v>4947</v>
      </c>
      <c r="N10223" t="s">
        <v>28390</v>
      </c>
      <c r="O10223" t="s">
        <v>4801</v>
      </c>
      <c r="P10223" t="s">
        <v>42955</v>
      </c>
      <c r="Q10223" t="s">
        <v>4947</v>
      </c>
    </row>
    <row r="10224" spans="12:17" x14ac:dyDescent="0.3">
      <c r="L10224">
        <v>10218</v>
      </c>
      <c r="M10224" t="s">
        <v>4949</v>
      </c>
      <c r="N10224" t="s">
        <v>28392</v>
      </c>
      <c r="O10224" t="s">
        <v>4803</v>
      </c>
      <c r="P10224" t="s">
        <v>42956</v>
      </c>
      <c r="Q10224" t="s">
        <v>4949</v>
      </c>
    </row>
    <row r="10225" spans="12:17" x14ac:dyDescent="0.3">
      <c r="L10225">
        <v>10219</v>
      </c>
      <c r="M10225" t="s">
        <v>21921</v>
      </c>
      <c r="N10225" t="s">
        <v>20173</v>
      </c>
      <c r="O10225" t="s">
        <v>26471</v>
      </c>
      <c r="P10225" t="s">
        <v>42957</v>
      </c>
      <c r="Q10225" t="s">
        <v>21921</v>
      </c>
    </row>
    <row r="10226" spans="12:17" x14ac:dyDescent="0.3">
      <c r="L10226">
        <v>10220</v>
      </c>
      <c r="M10226" t="s">
        <v>21923</v>
      </c>
      <c r="N10226" t="s">
        <v>20175</v>
      </c>
      <c r="O10226" t="s">
        <v>26472</v>
      </c>
      <c r="P10226" t="s">
        <v>42958</v>
      </c>
      <c r="Q10226" t="s">
        <v>21923</v>
      </c>
    </row>
    <row r="10227" spans="12:17" x14ac:dyDescent="0.3">
      <c r="L10227">
        <v>10221</v>
      </c>
      <c r="M10227" t="s">
        <v>21925</v>
      </c>
      <c r="N10227" t="s">
        <v>20177</v>
      </c>
      <c r="O10227" t="s">
        <v>26473</v>
      </c>
      <c r="P10227" t="s">
        <v>42959</v>
      </c>
      <c r="Q10227" t="s">
        <v>21925</v>
      </c>
    </row>
    <row r="10228" spans="12:17" x14ac:dyDescent="0.3">
      <c r="L10228">
        <v>10222</v>
      </c>
      <c r="M10228" t="s">
        <v>21927</v>
      </c>
      <c r="N10228" t="s">
        <v>26431</v>
      </c>
      <c r="O10228" t="s">
        <v>21383</v>
      </c>
      <c r="P10228" t="s">
        <v>42960</v>
      </c>
      <c r="Q10228" t="s">
        <v>21927</v>
      </c>
    </row>
    <row r="10229" spans="12:17" x14ac:dyDescent="0.3">
      <c r="L10229">
        <v>10223</v>
      </c>
      <c r="M10229" t="s">
        <v>21928</v>
      </c>
      <c r="N10229" t="s">
        <v>26432</v>
      </c>
      <c r="O10229" t="s">
        <v>21385</v>
      </c>
      <c r="P10229" t="s">
        <v>42961</v>
      </c>
      <c r="Q10229" t="s">
        <v>21928</v>
      </c>
    </row>
    <row r="10230" spans="12:17" x14ac:dyDescent="0.3">
      <c r="L10230">
        <v>10224</v>
      </c>
      <c r="M10230" t="s">
        <v>21929</v>
      </c>
      <c r="N10230" t="s">
        <v>26433</v>
      </c>
      <c r="O10230" t="s">
        <v>21387</v>
      </c>
      <c r="P10230" t="s">
        <v>42962</v>
      </c>
      <c r="Q10230" t="s">
        <v>21929</v>
      </c>
    </row>
    <row r="10231" spans="12:17" x14ac:dyDescent="0.3">
      <c r="L10231">
        <v>10225</v>
      </c>
      <c r="M10231" t="s">
        <v>21930</v>
      </c>
      <c r="N10231" t="s">
        <v>20182</v>
      </c>
      <c r="O10231" t="s">
        <v>21390</v>
      </c>
      <c r="P10231" t="s">
        <v>42963</v>
      </c>
      <c r="Q10231" t="s">
        <v>21930</v>
      </c>
    </row>
    <row r="10232" spans="12:17" x14ac:dyDescent="0.3">
      <c r="L10232">
        <v>10226</v>
      </c>
      <c r="M10232" t="s">
        <v>21932</v>
      </c>
      <c r="N10232" t="s">
        <v>42544</v>
      </c>
      <c r="O10232" t="s">
        <v>21392</v>
      </c>
      <c r="P10232" t="s">
        <v>42964</v>
      </c>
      <c r="Q10232" t="s">
        <v>21932</v>
      </c>
    </row>
    <row r="10233" spans="12:17" x14ac:dyDescent="0.3">
      <c r="L10233">
        <v>10227</v>
      </c>
      <c r="M10233" t="s">
        <v>42546</v>
      </c>
      <c r="N10233" t="s">
        <v>42547</v>
      </c>
      <c r="O10233" t="s">
        <v>41969</v>
      </c>
      <c r="P10233" t="s">
        <v>42965</v>
      </c>
      <c r="Q10233" t="s">
        <v>42546</v>
      </c>
    </row>
    <row r="10234" spans="12:17" x14ac:dyDescent="0.3">
      <c r="L10234">
        <v>10228</v>
      </c>
      <c r="M10234" t="s">
        <v>21933</v>
      </c>
      <c r="N10234" t="s">
        <v>20185</v>
      </c>
      <c r="O10234" t="s">
        <v>21395</v>
      </c>
      <c r="P10234" t="s">
        <v>42966</v>
      </c>
      <c r="Q10234" t="s">
        <v>21933</v>
      </c>
    </row>
    <row r="10235" spans="12:17" x14ac:dyDescent="0.3">
      <c r="L10235">
        <v>10229</v>
      </c>
      <c r="M10235" t="s">
        <v>21935</v>
      </c>
      <c r="N10235" t="s">
        <v>20187</v>
      </c>
      <c r="O10235" t="s">
        <v>41972</v>
      </c>
      <c r="P10235" t="s">
        <v>42967</v>
      </c>
      <c r="Q10235" t="s">
        <v>21935</v>
      </c>
    </row>
    <row r="10236" spans="12:17" x14ac:dyDescent="0.3">
      <c r="L10236">
        <v>10230</v>
      </c>
      <c r="M10236" t="s">
        <v>21937</v>
      </c>
      <c r="N10236" t="s">
        <v>20189</v>
      </c>
      <c r="O10236" t="s">
        <v>41974</v>
      </c>
      <c r="P10236" t="s">
        <v>42968</v>
      </c>
      <c r="Q10236" t="s">
        <v>21937</v>
      </c>
    </row>
    <row r="10237" spans="12:17" x14ac:dyDescent="0.3">
      <c r="L10237">
        <v>10231</v>
      </c>
      <c r="M10237" t="s">
        <v>21939</v>
      </c>
      <c r="N10237" t="s">
        <v>20191</v>
      </c>
      <c r="O10237" t="s">
        <v>21402</v>
      </c>
      <c r="P10237" t="s">
        <v>42969</v>
      </c>
      <c r="Q10237" t="s">
        <v>21939</v>
      </c>
    </row>
    <row r="10238" spans="12:17" x14ac:dyDescent="0.3">
      <c r="L10238">
        <v>10232</v>
      </c>
      <c r="M10238" t="s">
        <v>21941</v>
      </c>
      <c r="N10238" t="s">
        <v>20193</v>
      </c>
      <c r="O10238" t="s">
        <v>21405</v>
      </c>
      <c r="P10238" t="s">
        <v>42970</v>
      </c>
      <c r="Q10238" t="s">
        <v>21941</v>
      </c>
    </row>
    <row r="10239" spans="12:17" x14ac:dyDescent="0.3">
      <c r="L10239">
        <v>10233</v>
      </c>
      <c r="M10239" t="s">
        <v>21943</v>
      </c>
      <c r="N10239" t="s">
        <v>20195</v>
      </c>
      <c r="O10239" t="s">
        <v>21408</v>
      </c>
      <c r="P10239" t="s">
        <v>42971</v>
      </c>
      <c r="Q10239" t="s">
        <v>21943</v>
      </c>
    </row>
    <row r="10240" spans="12:17" x14ac:dyDescent="0.3">
      <c r="L10240">
        <v>10234</v>
      </c>
      <c r="M10240" t="s">
        <v>4929</v>
      </c>
      <c r="N10240" t="s">
        <v>28415</v>
      </c>
      <c r="O10240" t="s">
        <v>4783</v>
      </c>
      <c r="P10240" t="s">
        <v>42972</v>
      </c>
      <c r="Q10240" t="s">
        <v>4929</v>
      </c>
    </row>
    <row r="10241" spans="12:17" x14ac:dyDescent="0.3">
      <c r="L10241">
        <v>10235</v>
      </c>
      <c r="M10241" t="s">
        <v>4931</v>
      </c>
      <c r="N10241" t="s">
        <v>28417</v>
      </c>
      <c r="O10241" t="s">
        <v>4785</v>
      </c>
      <c r="P10241" t="s">
        <v>42973</v>
      </c>
      <c r="Q10241" t="s">
        <v>4931</v>
      </c>
    </row>
    <row r="10242" spans="12:17" x14ac:dyDescent="0.3">
      <c r="L10242">
        <v>10236</v>
      </c>
      <c r="M10242" t="s">
        <v>4933</v>
      </c>
      <c r="N10242" t="s">
        <v>28419</v>
      </c>
      <c r="O10242" t="s">
        <v>4787</v>
      </c>
      <c r="P10242" t="s">
        <v>42974</v>
      </c>
      <c r="Q10242" t="s">
        <v>4933</v>
      </c>
    </row>
    <row r="10243" spans="12:17" x14ac:dyDescent="0.3">
      <c r="L10243">
        <v>10237</v>
      </c>
      <c r="M10243" t="s">
        <v>4935</v>
      </c>
      <c r="N10243" t="s">
        <v>28421</v>
      </c>
      <c r="O10243" t="s">
        <v>4789</v>
      </c>
      <c r="P10243" t="s">
        <v>42975</v>
      </c>
      <c r="Q10243" t="s">
        <v>4935</v>
      </c>
    </row>
    <row r="10244" spans="12:17" x14ac:dyDescent="0.3">
      <c r="L10244">
        <v>10238</v>
      </c>
      <c r="M10244" t="s">
        <v>4937</v>
      </c>
      <c r="N10244" t="s">
        <v>28423</v>
      </c>
      <c r="O10244" t="s">
        <v>4791</v>
      </c>
      <c r="P10244" t="s">
        <v>42976</v>
      </c>
      <c r="Q10244" t="s">
        <v>4937</v>
      </c>
    </row>
    <row r="10245" spans="12:17" x14ac:dyDescent="0.3">
      <c r="L10245">
        <v>10239</v>
      </c>
      <c r="M10245" t="s">
        <v>4939</v>
      </c>
      <c r="N10245" t="s">
        <v>28425</v>
      </c>
      <c r="O10245" t="s">
        <v>4793</v>
      </c>
      <c r="P10245" t="s">
        <v>42977</v>
      </c>
      <c r="Q10245" t="s">
        <v>4939</v>
      </c>
    </row>
    <row r="10246" spans="12:17" x14ac:dyDescent="0.3">
      <c r="L10246">
        <v>10240</v>
      </c>
      <c r="M10246" t="s">
        <v>4941</v>
      </c>
      <c r="N10246" t="s">
        <v>28427</v>
      </c>
      <c r="O10246" t="s">
        <v>4795</v>
      </c>
      <c r="P10246" t="s">
        <v>42978</v>
      </c>
      <c r="Q10246" t="s">
        <v>4941</v>
      </c>
    </row>
    <row r="10247" spans="12:17" x14ac:dyDescent="0.3">
      <c r="L10247">
        <v>10241</v>
      </c>
      <c r="M10247" t="s">
        <v>4943</v>
      </c>
      <c r="N10247" t="s">
        <v>28429</v>
      </c>
      <c r="O10247" t="s">
        <v>4797</v>
      </c>
      <c r="P10247" t="s">
        <v>42979</v>
      </c>
      <c r="Q10247" t="s">
        <v>4943</v>
      </c>
    </row>
    <row r="10248" spans="12:17" x14ac:dyDescent="0.3">
      <c r="L10248">
        <v>10242</v>
      </c>
      <c r="M10248" t="s">
        <v>4945</v>
      </c>
      <c r="N10248" t="s">
        <v>28431</v>
      </c>
      <c r="O10248" t="s">
        <v>4799</v>
      </c>
      <c r="P10248" t="s">
        <v>42980</v>
      </c>
      <c r="Q10248" t="s">
        <v>4945</v>
      </c>
    </row>
    <row r="10249" spans="12:17" x14ac:dyDescent="0.3">
      <c r="L10249">
        <v>10243</v>
      </c>
      <c r="M10249" t="s">
        <v>4947</v>
      </c>
      <c r="N10249" t="s">
        <v>28390</v>
      </c>
      <c r="O10249" t="s">
        <v>4801</v>
      </c>
      <c r="P10249" t="s">
        <v>42981</v>
      </c>
      <c r="Q10249" t="s">
        <v>4947</v>
      </c>
    </row>
    <row r="10250" spans="12:17" x14ac:dyDescent="0.3">
      <c r="L10250">
        <v>10244</v>
      </c>
      <c r="M10250" t="s">
        <v>4949</v>
      </c>
      <c r="N10250" t="s">
        <v>28392</v>
      </c>
      <c r="O10250" t="s">
        <v>4803</v>
      </c>
      <c r="P10250" t="s">
        <v>42982</v>
      </c>
      <c r="Q10250" t="s">
        <v>4949</v>
      </c>
    </row>
    <row r="10251" spans="12:17" x14ac:dyDescent="0.3">
      <c r="L10251">
        <v>10245</v>
      </c>
      <c r="M10251" t="s">
        <v>21945</v>
      </c>
      <c r="N10251" t="s">
        <v>20197</v>
      </c>
      <c r="O10251" t="s">
        <v>21411</v>
      </c>
      <c r="P10251" t="s">
        <v>42983</v>
      </c>
      <c r="Q10251" t="s">
        <v>21945</v>
      </c>
    </row>
    <row r="10252" spans="12:17" x14ac:dyDescent="0.3">
      <c r="L10252">
        <v>10246</v>
      </c>
      <c r="M10252" t="s">
        <v>21947</v>
      </c>
      <c r="N10252" t="s">
        <v>20199</v>
      </c>
      <c r="O10252" t="s">
        <v>21414</v>
      </c>
      <c r="P10252" t="s">
        <v>42984</v>
      </c>
      <c r="Q10252" t="s">
        <v>21947</v>
      </c>
    </row>
    <row r="10253" spans="12:17" x14ac:dyDescent="0.3">
      <c r="L10253">
        <v>10247</v>
      </c>
      <c r="M10253" t="s">
        <v>21949</v>
      </c>
      <c r="N10253" t="s">
        <v>20201</v>
      </c>
      <c r="O10253" t="s">
        <v>21417</v>
      </c>
      <c r="P10253" t="s">
        <v>42985</v>
      </c>
      <c r="Q10253" t="s">
        <v>21949</v>
      </c>
    </row>
    <row r="10254" spans="12:17" x14ac:dyDescent="0.3">
      <c r="L10254">
        <v>10248</v>
      </c>
      <c r="M10254" t="s">
        <v>42569</v>
      </c>
      <c r="N10254" t="s">
        <v>20202</v>
      </c>
      <c r="O10254" t="s">
        <v>21419</v>
      </c>
      <c r="P10254" t="s">
        <v>42986</v>
      </c>
      <c r="Q10254" t="s">
        <v>42569</v>
      </c>
    </row>
    <row r="10255" spans="12:17" x14ac:dyDescent="0.3">
      <c r="L10255">
        <v>10249</v>
      </c>
      <c r="M10255" t="s">
        <v>21952</v>
      </c>
      <c r="N10255" t="s">
        <v>20204</v>
      </c>
      <c r="O10255" t="s">
        <v>21422</v>
      </c>
      <c r="P10255" t="s">
        <v>42987</v>
      </c>
      <c r="Q10255" t="s">
        <v>21952</v>
      </c>
    </row>
    <row r="10256" spans="12:17" x14ac:dyDescent="0.3">
      <c r="L10256">
        <v>10250</v>
      </c>
      <c r="M10256" t="s">
        <v>21954</v>
      </c>
      <c r="N10256" t="s">
        <v>20206</v>
      </c>
      <c r="O10256" t="s">
        <v>21425</v>
      </c>
      <c r="P10256" t="s">
        <v>42988</v>
      </c>
      <c r="Q10256" t="s">
        <v>21954</v>
      </c>
    </row>
    <row r="10257" spans="12:17" x14ac:dyDescent="0.3">
      <c r="L10257">
        <v>10251</v>
      </c>
      <c r="M10257" t="s">
        <v>21956</v>
      </c>
      <c r="N10257" t="s">
        <v>20208</v>
      </c>
      <c r="O10257" t="s">
        <v>21428</v>
      </c>
      <c r="P10257" t="s">
        <v>42989</v>
      </c>
      <c r="Q10257" t="s">
        <v>21956</v>
      </c>
    </row>
    <row r="10258" spans="12:17" x14ac:dyDescent="0.3">
      <c r="L10258">
        <v>10252</v>
      </c>
      <c r="M10258" t="s">
        <v>21958</v>
      </c>
      <c r="N10258" t="s">
        <v>20210</v>
      </c>
      <c r="O10258" t="s">
        <v>21431</v>
      </c>
      <c r="P10258" t="s">
        <v>42990</v>
      </c>
      <c r="Q10258" t="s">
        <v>21958</v>
      </c>
    </row>
    <row r="10259" spans="12:17" x14ac:dyDescent="0.3">
      <c r="L10259">
        <v>10253</v>
      </c>
      <c r="M10259" t="s">
        <v>21960</v>
      </c>
      <c r="N10259" t="s">
        <v>20212</v>
      </c>
      <c r="O10259" t="s">
        <v>21434</v>
      </c>
      <c r="P10259" t="s">
        <v>42991</v>
      </c>
      <c r="Q10259" t="s">
        <v>21960</v>
      </c>
    </row>
    <row r="10260" spans="12:17" x14ac:dyDescent="0.3">
      <c r="L10260">
        <v>10254</v>
      </c>
      <c r="M10260" t="s">
        <v>21917</v>
      </c>
      <c r="N10260" t="s">
        <v>20169</v>
      </c>
      <c r="O10260" t="s">
        <v>26477</v>
      </c>
      <c r="P10260" t="s">
        <v>42992</v>
      </c>
      <c r="Q10260" t="s">
        <v>21917</v>
      </c>
    </row>
    <row r="10261" spans="12:17" x14ac:dyDescent="0.3">
      <c r="L10261">
        <v>10255</v>
      </c>
      <c r="M10261" t="s">
        <v>21962</v>
      </c>
      <c r="N10261" t="s">
        <v>20214</v>
      </c>
      <c r="O10261" t="s">
        <v>21437</v>
      </c>
      <c r="P10261" t="s">
        <v>42993</v>
      </c>
      <c r="Q10261" t="s">
        <v>21962</v>
      </c>
    </row>
    <row r="10262" spans="12:17" x14ac:dyDescent="0.3">
      <c r="L10262">
        <v>10256</v>
      </c>
      <c r="M10262" t="s">
        <v>21964</v>
      </c>
      <c r="N10262" t="s">
        <v>20216</v>
      </c>
      <c r="O10262" t="s">
        <v>21440</v>
      </c>
      <c r="P10262" t="s">
        <v>42994</v>
      </c>
      <c r="Q10262" t="s">
        <v>21964</v>
      </c>
    </row>
    <row r="10263" spans="12:17" x14ac:dyDescent="0.3">
      <c r="L10263">
        <v>10257</v>
      </c>
      <c r="M10263" t="s">
        <v>21966</v>
      </c>
      <c r="N10263" t="s">
        <v>20218</v>
      </c>
      <c r="O10263" t="s">
        <v>21443</v>
      </c>
      <c r="P10263" t="s">
        <v>42995</v>
      </c>
      <c r="Q10263" t="s">
        <v>21966</v>
      </c>
    </row>
    <row r="10264" spans="12:17" x14ac:dyDescent="0.3">
      <c r="L10264">
        <v>10258</v>
      </c>
      <c r="M10264" t="s">
        <v>21968</v>
      </c>
      <c r="N10264" t="s">
        <v>20220</v>
      </c>
      <c r="O10264" t="s">
        <v>21446</v>
      </c>
      <c r="P10264" t="s">
        <v>42996</v>
      </c>
      <c r="Q10264" t="s">
        <v>21968</v>
      </c>
    </row>
    <row r="10265" spans="12:17" x14ac:dyDescent="0.3">
      <c r="L10265">
        <v>10259</v>
      </c>
      <c r="M10265" t="s">
        <v>21970</v>
      </c>
      <c r="N10265" t="s">
        <v>20222</v>
      </c>
      <c r="O10265" t="s">
        <v>21449</v>
      </c>
      <c r="P10265" t="s">
        <v>42997</v>
      </c>
      <c r="Q10265" t="s">
        <v>21970</v>
      </c>
    </row>
    <row r="10266" spans="12:17" x14ac:dyDescent="0.3">
      <c r="L10266">
        <v>10260</v>
      </c>
      <c r="M10266" t="s">
        <v>21972</v>
      </c>
      <c r="N10266" t="s">
        <v>20224</v>
      </c>
      <c r="O10266" t="s">
        <v>21452</v>
      </c>
      <c r="P10266" t="s">
        <v>42998</v>
      </c>
      <c r="Q10266" t="s">
        <v>21972</v>
      </c>
    </row>
    <row r="10267" spans="12:17" x14ac:dyDescent="0.3">
      <c r="L10267">
        <v>10261</v>
      </c>
      <c r="M10267" t="s">
        <v>21974</v>
      </c>
      <c r="N10267" t="s">
        <v>20226</v>
      </c>
      <c r="O10267" t="s">
        <v>21455</v>
      </c>
      <c r="P10267" t="s">
        <v>42999</v>
      </c>
      <c r="Q10267" t="s">
        <v>21974</v>
      </c>
    </row>
    <row r="10268" spans="12:17" x14ac:dyDescent="0.3">
      <c r="L10268">
        <v>10262</v>
      </c>
      <c r="M10268" t="s">
        <v>21976</v>
      </c>
      <c r="N10268" t="s">
        <v>20228</v>
      </c>
      <c r="O10268" t="s">
        <v>21458</v>
      </c>
      <c r="P10268" t="s">
        <v>43000</v>
      </c>
      <c r="Q10268" t="s">
        <v>21976</v>
      </c>
    </row>
    <row r="10269" spans="12:17" x14ac:dyDescent="0.3">
      <c r="L10269">
        <v>10263</v>
      </c>
      <c r="M10269" t="s">
        <v>21978</v>
      </c>
      <c r="N10269" t="s">
        <v>20230</v>
      </c>
      <c r="O10269" t="s">
        <v>21461</v>
      </c>
      <c r="P10269" t="s">
        <v>43001</v>
      </c>
      <c r="Q10269" t="s">
        <v>21978</v>
      </c>
    </row>
    <row r="10270" spans="12:17" x14ac:dyDescent="0.3">
      <c r="L10270">
        <v>10264</v>
      </c>
      <c r="M10270" t="s">
        <v>21980</v>
      </c>
      <c r="N10270" t="s">
        <v>20232</v>
      </c>
      <c r="O10270" t="s">
        <v>21464</v>
      </c>
      <c r="P10270" t="s">
        <v>43002</v>
      </c>
      <c r="Q10270" t="s">
        <v>21980</v>
      </c>
    </row>
    <row r="10271" spans="12:17" x14ac:dyDescent="0.3">
      <c r="L10271">
        <v>10265</v>
      </c>
      <c r="M10271" t="s">
        <v>21982</v>
      </c>
      <c r="N10271" t="s">
        <v>20234</v>
      </c>
      <c r="O10271" t="s">
        <v>21467</v>
      </c>
      <c r="P10271" t="s">
        <v>43003</v>
      </c>
      <c r="Q10271" t="s">
        <v>21982</v>
      </c>
    </row>
    <row r="10272" spans="12:17" x14ac:dyDescent="0.3">
      <c r="L10272">
        <v>10266</v>
      </c>
      <c r="M10272" t="s">
        <v>21984</v>
      </c>
      <c r="N10272" t="s">
        <v>20236</v>
      </c>
      <c r="O10272" t="s">
        <v>21470</v>
      </c>
      <c r="P10272" t="s">
        <v>43004</v>
      </c>
      <c r="Q10272" t="s">
        <v>21984</v>
      </c>
    </row>
    <row r="10273" spans="12:17" x14ac:dyDescent="0.3">
      <c r="L10273">
        <v>10267</v>
      </c>
      <c r="M10273" t="s">
        <v>21986</v>
      </c>
      <c r="N10273" t="s">
        <v>20238</v>
      </c>
      <c r="O10273" t="s">
        <v>21473</v>
      </c>
      <c r="P10273" t="s">
        <v>43005</v>
      </c>
      <c r="Q10273" t="s">
        <v>21986</v>
      </c>
    </row>
    <row r="10274" spans="12:17" x14ac:dyDescent="0.3">
      <c r="L10274">
        <v>10268</v>
      </c>
      <c r="M10274" t="s">
        <v>21988</v>
      </c>
      <c r="N10274" t="s">
        <v>20240</v>
      </c>
      <c r="O10274" t="s">
        <v>21476</v>
      </c>
      <c r="P10274" t="s">
        <v>43006</v>
      </c>
      <c r="Q10274" t="s">
        <v>21988</v>
      </c>
    </row>
    <row r="10275" spans="12:17" x14ac:dyDescent="0.3">
      <c r="L10275">
        <v>10269</v>
      </c>
      <c r="M10275" t="s">
        <v>21990</v>
      </c>
      <c r="N10275" t="s">
        <v>20242</v>
      </c>
      <c r="O10275" t="s">
        <v>21479</v>
      </c>
      <c r="P10275" t="s">
        <v>43007</v>
      </c>
      <c r="Q10275" t="s">
        <v>21990</v>
      </c>
    </row>
    <row r="10276" spans="12:17" x14ac:dyDescent="0.3">
      <c r="L10276">
        <v>10270</v>
      </c>
      <c r="M10276" t="s">
        <v>21992</v>
      </c>
      <c r="N10276" t="s">
        <v>20244</v>
      </c>
      <c r="O10276" t="s">
        <v>21482</v>
      </c>
      <c r="P10276" t="s">
        <v>43008</v>
      </c>
      <c r="Q10276" t="s">
        <v>21992</v>
      </c>
    </row>
    <row r="10277" spans="12:17" x14ac:dyDescent="0.3">
      <c r="L10277">
        <v>10271</v>
      </c>
      <c r="M10277" t="s">
        <v>21994</v>
      </c>
      <c r="N10277" t="s">
        <v>20246</v>
      </c>
      <c r="O10277" t="s">
        <v>21485</v>
      </c>
      <c r="P10277" t="s">
        <v>43009</v>
      </c>
      <c r="Q10277" t="s">
        <v>21994</v>
      </c>
    </row>
    <row r="10278" spans="12:17" x14ac:dyDescent="0.3">
      <c r="L10278">
        <v>10272</v>
      </c>
      <c r="M10278" t="s">
        <v>21996</v>
      </c>
      <c r="N10278" t="s">
        <v>20248</v>
      </c>
      <c r="O10278" t="s">
        <v>21488</v>
      </c>
      <c r="P10278" t="s">
        <v>43010</v>
      </c>
      <c r="Q10278" t="s">
        <v>21996</v>
      </c>
    </row>
    <row r="10279" spans="12:17" x14ac:dyDescent="0.3">
      <c r="L10279">
        <v>10273</v>
      </c>
      <c r="M10279" t="s">
        <v>21998</v>
      </c>
      <c r="N10279" t="s">
        <v>20250</v>
      </c>
      <c r="O10279" t="s">
        <v>21491</v>
      </c>
      <c r="P10279" t="s">
        <v>43011</v>
      </c>
      <c r="Q10279" t="s">
        <v>21998</v>
      </c>
    </row>
    <row r="10280" spans="12:17" x14ac:dyDescent="0.3">
      <c r="L10280">
        <v>10274</v>
      </c>
      <c r="M10280" t="s">
        <v>22000</v>
      </c>
      <c r="N10280" t="s">
        <v>20252</v>
      </c>
      <c r="O10280" t="s">
        <v>21494</v>
      </c>
      <c r="P10280" t="s">
        <v>43012</v>
      </c>
      <c r="Q10280" t="s">
        <v>22000</v>
      </c>
    </row>
    <row r="10281" spans="12:17" x14ac:dyDescent="0.3">
      <c r="L10281">
        <v>10275</v>
      </c>
      <c r="M10281" t="s">
        <v>22002</v>
      </c>
      <c r="N10281" t="s">
        <v>20254</v>
      </c>
      <c r="O10281" t="s">
        <v>21497</v>
      </c>
      <c r="P10281" t="s">
        <v>43013</v>
      </c>
      <c r="Q10281" t="s">
        <v>22002</v>
      </c>
    </row>
    <row r="10282" spans="12:17" x14ac:dyDescent="0.3">
      <c r="L10282">
        <v>10276</v>
      </c>
      <c r="M10282" t="s">
        <v>22004</v>
      </c>
      <c r="N10282" t="s">
        <v>20256</v>
      </c>
      <c r="O10282" t="s">
        <v>21500</v>
      </c>
      <c r="P10282" t="s">
        <v>43014</v>
      </c>
      <c r="Q10282" t="s">
        <v>22004</v>
      </c>
    </row>
    <row r="10283" spans="12:17" x14ac:dyDescent="0.3">
      <c r="L10283">
        <v>10277</v>
      </c>
      <c r="M10283" t="s">
        <v>22006</v>
      </c>
      <c r="N10283" t="s">
        <v>20258</v>
      </c>
      <c r="O10283" t="s">
        <v>21503</v>
      </c>
      <c r="P10283" t="s">
        <v>43015</v>
      </c>
      <c r="Q10283" t="s">
        <v>22006</v>
      </c>
    </row>
    <row r="10284" spans="12:17" x14ac:dyDescent="0.3">
      <c r="L10284">
        <v>10278</v>
      </c>
      <c r="M10284" t="s">
        <v>22008</v>
      </c>
      <c r="N10284" t="s">
        <v>20260</v>
      </c>
      <c r="O10284" t="s">
        <v>21506</v>
      </c>
      <c r="P10284" t="s">
        <v>43016</v>
      </c>
      <c r="Q10284" t="s">
        <v>22008</v>
      </c>
    </row>
    <row r="10285" spans="12:17" x14ac:dyDescent="0.3">
      <c r="L10285">
        <v>10279</v>
      </c>
      <c r="M10285" t="s">
        <v>22010</v>
      </c>
      <c r="N10285" t="s">
        <v>20262</v>
      </c>
      <c r="O10285" t="s">
        <v>21509</v>
      </c>
      <c r="P10285" t="s">
        <v>43017</v>
      </c>
      <c r="Q10285" t="s">
        <v>22010</v>
      </c>
    </row>
    <row r="10286" spans="12:17" x14ac:dyDescent="0.3">
      <c r="L10286">
        <v>10280</v>
      </c>
      <c r="M10286" t="s">
        <v>27356</v>
      </c>
      <c r="N10286" t="s">
        <v>20263</v>
      </c>
      <c r="O10286" t="s">
        <v>21511</v>
      </c>
      <c r="P10286" t="s">
        <v>43018</v>
      </c>
      <c r="Q10286" t="s">
        <v>27356</v>
      </c>
    </row>
    <row r="10287" spans="12:17" x14ac:dyDescent="0.3">
      <c r="L10287">
        <v>10281</v>
      </c>
      <c r="M10287" t="s">
        <v>27357</v>
      </c>
      <c r="N10287" t="s">
        <v>20264</v>
      </c>
      <c r="O10287" t="s">
        <v>21513</v>
      </c>
      <c r="P10287" t="s">
        <v>43019</v>
      </c>
      <c r="Q10287" t="s">
        <v>27357</v>
      </c>
    </row>
    <row r="10288" spans="12:17" x14ac:dyDescent="0.3">
      <c r="L10288">
        <v>10282</v>
      </c>
      <c r="M10288" t="s">
        <v>27358</v>
      </c>
      <c r="N10288" t="s">
        <v>20265</v>
      </c>
      <c r="O10288" t="s">
        <v>21515</v>
      </c>
      <c r="P10288" t="s">
        <v>43020</v>
      </c>
      <c r="Q10288" t="s">
        <v>27358</v>
      </c>
    </row>
    <row r="10289" spans="12:17" x14ac:dyDescent="0.3">
      <c r="L10289">
        <v>10283</v>
      </c>
      <c r="M10289" t="s">
        <v>22015</v>
      </c>
      <c r="N10289" t="s">
        <v>20267</v>
      </c>
      <c r="O10289" t="s">
        <v>21518</v>
      </c>
      <c r="P10289" t="s">
        <v>43021</v>
      </c>
      <c r="Q10289" t="s">
        <v>22015</v>
      </c>
    </row>
    <row r="10290" spans="12:17" x14ac:dyDescent="0.3">
      <c r="L10290">
        <v>10284</v>
      </c>
      <c r="M10290" t="s">
        <v>4929</v>
      </c>
      <c r="N10290" t="s">
        <v>28415</v>
      </c>
      <c r="O10290" t="s">
        <v>4783</v>
      </c>
      <c r="P10290" t="s">
        <v>43022</v>
      </c>
      <c r="Q10290" t="s">
        <v>4929</v>
      </c>
    </row>
    <row r="10291" spans="12:17" x14ac:dyDescent="0.3">
      <c r="L10291">
        <v>10285</v>
      </c>
      <c r="M10291" t="s">
        <v>4931</v>
      </c>
      <c r="N10291" t="s">
        <v>28417</v>
      </c>
      <c r="O10291" t="s">
        <v>4785</v>
      </c>
      <c r="P10291" t="s">
        <v>43023</v>
      </c>
      <c r="Q10291" t="s">
        <v>4931</v>
      </c>
    </row>
    <row r="10292" spans="12:17" x14ac:dyDescent="0.3">
      <c r="L10292">
        <v>10286</v>
      </c>
      <c r="M10292" t="s">
        <v>4933</v>
      </c>
      <c r="N10292" t="s">
        <v>28419</v>
      </c>
      <c r="O10292" t="s">
        <v>4787</v>
      </c>
      <c r="P10292" t="s">
        <v>43024</v>
      </c>
      <c r="Q10292" t="s">
        <v>4933</v>
      </c>
    </row>
    <row r="10293" spans="12:17" x14ac:dyDescent="0.3">
      <c r="L10293">
        <v>10287</v>
      </c>
      <c r="M10293" t="s">
        <v>4935</v>
      </c>
      <c r="N10293" t="s">
        <v>28421</v>
      </c>
      <c r="O10293" t="s">
        <v>4789</v>
      </c>
      <c r="P10293" t="s">
        <v>43025</v>
      </c>
      <c r="Q10293" t="s">
        <v>4935</v>
      </c>
    </row>
    <row r="10294" spans="12:17" x14ac:dyDescent="0.3">
      <c r="L10294">
        <v>10288</v>
      </c>
      <c r="M10294" t="s">
        <v>4937</v>
      </c>
      <c r="N10294" t="s">
        <v>28423</v>
      </c>
      <c r="O10294" t="s">
        <v>4791</v>
      </c>
      <c r="P10294" t="s">
        <v>43026</v>
      </c>
      <c r="Q10294" t="s">
        <v>4937</v>
      </c>
    </row>
    <row r="10295" spans="12:17" x14ac:dyDescent="0.3">
      <c r="L10295">
        <v>10289</v>
      </c>
      <c r="M10295" t="s">
        <v>4939</v>
      </c>
      <c r="N10295" t="s">
        <v>28425</v>
      </c>
      <c r="O10295" t="s">
        <v>4793</v>
      </c>
      <c r="P10295" t="s">
        <v>43027</v>
      </c>
      <c r="Q10295" t="s">
        <v>4939</v>
      </c>
    </row>
    <row r="10296" spans="12:17" x14ac:dyDescent="0.3">
      <c r="L10296">
        <v>10290</v>
      </c>
      <c r="M10296" t="s">
        <v>4941</v>
      </c>
      <c r="N10296" t="s">
        <v>28427</v>
      </c>
      <c r="O10296" t="s">
        <v>4795</v>
      </c>
      <c r="P10296" t="s">
        <v>43028</v>
      </c>
      <c r="Q10296" t="s">
        <v>4941</v>
      </c>
    </row>
    <row r="10297" spans="12:17" x14ac:dyDescent="0.3">
      <c r="L10297">
        <v>10291</v>
      </c>
      <c r="M10297" t="s">
        <v>4943</v>
      </c>
      <c r="N10297" t="s">
        <v>28429</v>
      </c>
      <c r="O10297" t="s">
        <v>4797</v>
      </c>
      <c r="P10297" t="s">
        <v>43029</v>
      </c>
      <c r="Q10297" t="s">
        <v>4943</v>
      </c>
    </row>
    <row r="10298" spans="12:17" x14ac:dyDescent="0.3">
      <c r="L10298">
        <v>10292</v>
      </c>
      <c r="M10298" t="s">
        <v>22023</v>
      </c>
      <c r="N10298" t="s">
        <v>20275</v>
      </c>
      <c r="O10298" t="s">
        <v>21527</v>
      </c>
      <c r="P10298" t="s">
        <v>43030</v>
      </c>
      <c r="Q10298" t="s">
        <v>22023</v>
      </c>
    </row>
    <row r="10299" spans="12:17" x14ac:dyDescent="0.3">
      <c r="L10299">
        <v>10293</v>
      </c>
      <c r="M10299" t="s">
        <v>22025</v>
      </c>
      <c r="N10299" t="s">
        <v>20156</v>
      </c>
      <c r="O10299" t="s">
        <v>42039</v>
      </c>
      <c r="P10299" t="s">
        <v>43031</v>
      </c>
      <c r="Q10299" t="s">
        <v>22025</v>
      </c>
    </row>
    <row r="10300" spans="12:17" x14ac:dyDescent="0.3">
      <c r="L10300">
        <v>10294</v>
      </c>
      <c r="M10300" t="s">
        <v>22026</v>
      </c>
      <c r="N10300" t="s">
        <v>20158</v>
      </c>
      <c r="O10300" t="s">
        <v>42041</v>
      </c>
      <c r="P10300" t="s">
        <v>43032</v>
      </c>
      <c r="Q10300" t="s">
        <v>22026</v>
      </c>
    </row>
    <row r="10301" spans="12:17" x14ac:dyDescent="0.3">
      <c r="L10301">
        <v>10295</v>
      </c>
      <c r="M10301" t="s">
        <v>22027</v>
      </c>
      <c r="N10301" t="s">
        <v>20160</v>
      </c>
      <c r="O10301" t="s">
        <v>42043</v>
      </c>
      <c r="P10301" t="s">
        <v>43033</v>
      </c>
      <c r="Q10301" t="s">
        <v>22027</v>
      </c>
    </row>
    <row r="10302" spans="12:17" x14ac:dyDescent="0.3">
      <c r="L10302">
        <v>10296</v>
      </c>
      <c r="M10302" t="s">
        <v>22028</v>
      </c>
      <c r="N10302" t="s">
        <v>20162</v>
      </c>
      <c r="O10302" t="s">
        <v>42045</v>
      </c>
      <c r="P10302" t="s">
        <v>43034</v>
      </c>
      <c r="Q10302" t="s">
        <v>22028</v>
      </c>
    </row>
    <row r="10303" spans="12:17" x14ac:dyDescent="0.3">
      <c r="L10303">
        <v>10297</v>
      </c>
      <c r="M10303" t="s">
        <v>22029</v>
      </c>
      <c r="N10303" t="s">
        <v>20164</v>
      </c>
      <c r="O10303" t="s">
        <v>42047</v>
      </c>
      <c r="P10303" t="s">
        <v>43035</v>
      </c>
      <c r="Q10303" t="s">
        <v>22029</v>
      </c>
    </row>
    <row r="10304" spans="12:17" x14ac:dyDescent="0.3">
      <c r="L10304">
        <v>10298</v>
      </c>
      <c r="M10304" t="s">
        <v>22030</v>
      </c>
      <c r="N10304" t="s">
        <v>20166</v>
      </c>
      <c r="O10304" t="s">
        <v>42049</v>
      </c>
      <c r="P10304" t="s">
        <v>43036</v>
      </c>
      <c r="Q10304" t="s">
        <v>22030</v>
      </c>
    </row>
    <row r="10305" spans="12:17" x14ac:dyDescent="0.3">
      <c r="L10305">
        <v>10299</v>
      </c>
      <c r="M10305" t="s">
        <v>22031</v>
      </c>
      <c r="N10305" t="s">
        <v>42534</v>
      </c>
      <c r="O10305" t="s">
        <v>42051</v>
      </c>
      <c r="P10305" t="s">
        <v>43037</v>
      </c>
      <c r="Q10305" t="s">
        <v>22031</v>
      </c>
    </row>
    <row r="10306" spans="12:17" x14ac:dyDescent="0.3">
      <c r="L10306">
        <v>10300</v>
      </c>
      <c r="M10306" t="s">
        <v>22033</v>
      </c>
      <c r="N10306" t="s">
        <v>20170</v>
      </c>
      <c r="O10306" t="s">
        <v>42053</v>
      </c>
      <c r="P10306" t="s">
        <v>43038</v>
      </c>
      <c r="Q10306" t="s">
        <v>22033</v>
      </c>
    </row>
    <row r="10307" spans="12:17" x14ac:dyDescent="0.3">
      <c r="L10307">
        <v>10301</v>
      </c>
      <c r="M10307" t="s">
        <v>22034</v>
      </c>
      <c r="N10307" t="s">
        <v>20171</v>
      </c>
      <c r="O10307" t="s">
        <v>42055</v>
      </c>
      <c r="P10307" t="s">
        <v>43039</v>
      </c>
      <c r="Q10307" t="s">
        <v>22034</v>
      </c>
    </row>
    <row r="10308" spans="12:17" x14ac:dyDescent="0.3">
      <c r="L10308">
        <v>10302</v>
      </c>
      <c r="M10308" t="s">
        <v>22035</v>
      </c>
      <c r="N10308" t="s">
        <v>20173</v>
      </c>
      <c r="O10308" t="s">
        <v>42057</v>
      </c>
      <c r="P10308" t="s">
        <v>43040</v>
      </c>
      <c r="Q10308" t="s">
        <v>22035</v>
      </c>
    </row>
    <row r="10309" spans="12:17" x14ac:dyDescent="0.3">
      <c r="L10309">
        <v>10303</v>
      </c>
      <c r="M10309" t="s">
        <v>22036</v>
      </c>
      <c r="N10309" t="s">
        <v>20175</v>
      </c>
      <c r="O10309" t="s">
        <v>42059</v>
      </c>
      <c r="P10309" t="s">
        <v>43041</v>
      </c>
      <c r="Q10309" t="s">
        <v>22036</v>
      </c>
    </row>
    <row r="10310" spans="12:17" x14ac:dyDescent="0.3">
      <c r="L10310">
        <v>10304</v>
      </c>
      <c r="M10310" t="s">
        <v>22037</v>
      </c>
      <c r="N10310" t="s">
        <v>20177</v>
      </c>
      <c r="O10310" t="s">
        <v>42061</v>
      </c>
      <c r="P10310" t="s">
        <v>43042</v>
      </c>
      <c r="Q10310" t="s">
        <v>22037</v>
      </c>
    </row>
    <row r="10311" spans="12:17" x14ac:dyDescent="0.3">
      <c r="L10311">
        <v>10305</v>
      </c>
      <c r="M10311" t="s">
        <v>22038</v>
      </c>
      <c r="N10311" t="s">
        <v>26431</v>
      </c>
      <c r="O10311" t="s">
        <v>42063</v>
      </c>
      <c r="P10311" t="s">
        <v>43043</v>
      </c>
      <c r="Q10311" t="s">
        <v>22038</v>
      </c>
    </row>
    <row r="10312" spans="12:17" x14ac:dyDescent="0.3">
      <c r="L10312">
        <v>10306</v>
      </c>
      <c r="M10312" t="s">
        <v>22039</v>
      </c>
      <c r="N10312" t="s">
        <v>26432</v>
      </c>
      <c r="O10312" t="s">
        <v>42065</v>
      </c>
      <c r="P10312" t="s">
        <v>43044</v>
      </c>
      <c r="Q10312" t="s">
        <v>22039</v>
      </c>
    </row>
    <row r="10313" spans="12:17" x14ac:dyDescent="0.3">
      <c r="L10313">
        <v>10307</v>
      </c>
      <c r="M10313" t="s">
        <v>22040</v>
      </c>
      <c r="N10313" t="s">
        <v>26433</v>
      </c>
      <c r="O10313" t="s">
        <v>42067</v>
      </c>
      <c r="P10313" t="s">
        <v>43045</v>
      </c>
      <c r="Q10313" t="s">
        <v>22040</v>
      </c>
    </row>
    <row r="10314" spans="12:17" x14ac:dyDescent="0.3">
      <c r="L10314">
        <v>10308</v>
      </c>
      <c r="M10314" t="s">
        <v>22041</v>
      </c>
      <c r="N10314" t="s">
        <v>20182</v>
      </c>
      <c r="O10314" t="s">
        <v>42069</v>
      </c>
      <c r="P10314" t="s">
        <v>43046</v>
      </c>
      <c r="Q10314" t="s">
        <v>22041</v>
      </c>
    </row>
    <row r="10315" spans="12:17" x14ac:dyDescent="0.3">
      <c r="L10315">
        <v>10309</v>
      </c>
      <c r="M10315" t="s">
        <v>22042</v>
      </c>
      <c r="N10315" t="s">
        <v>42544</v>
      </c>
      <c r="O10315" t="s">
        <v>42071</v>
      </c>
      <c r="P10315" t="s">
        <v>43047</v>
      </c>
      <c r="Q10315" t="s">
        <v>22042</v>
      </c>
    </row>
    <row r="10316" spans="12:17" x14ac:dyDescent="0.3">
      <c r="L10316">
        <v>10310</v>
      </c>
      <c r="M10316" t="s">
        <v>42632</v>
      </c>
      <c r="N10316" t="s">
        <v>42547</v>
      </c>
      <c r="O10316" t="s">
        <v>42074</v>
      </c>
      <c r="P10316" t="s">
        <v>43048</v>
      </c>
      <c r="Q10316" t="s">
        <v>42632</v>
      </c>
    </row>
    <row r="10317" spans="12:17" x14ac:dyDescent="0.3">
      <c r="L10317">
        <v>10311</v>
      </c>
      <c r="M10317" t="s">
        <v>22043</v>
      </c>
      <c r="N10317" t="s">
        <v>20185</v>
      </c>
      <c r="O10317" t="s">
        <v>42076</v>
      </c>
      <c r="P10317" t="s">
        <v>43049</v>
      </c>
      <c r="Q10317" t="s">
        <v>22043</v>
      </c>
    </row>
    <row r="10318" spans="12:17" x14ac:dyDescent="0.3">
      <c r="L10318">
        <v>10312</v>
      </c>
      <c r="M10318" t="s">
        <v>22044</v>
      </c>
      <c r="N10318" t="s">
        <v>20187</v>
      </c>
      <c r="O10318" t="s">
        <v>42078</v>
      </c>
      <c r="P10318" t="s">
        <v>43050</v>
      </c>
      <c r="Q10318" t="s">
        <v>22044</v>
      </c>
    </row>
    <row r="10319" spans="12:17" x14ac:dyDescent="0.3">
      <c r="L10319">
        <v>10313</v>
      </c>
      <c r="M10319" t="s">
        <v>22045</v>
      </c>
      <c r="N10319" t="s">
        <v>20189</v>
      </c>
      <c r="O10319" t="s">
        <v>42080</v>
      </c>
      <c r="P10319" t="s">
        <v>43051</v>
      </c>
      <c r="Q10319" t="s">
        <v>22045</v>
      </c>
    </row>
    <row r="10320" spans="12:17" x14ac:dyDescent="0.3">
      <c r="L10320">
        <v>10314</v>
      </c>
      <c r="M10320" t="s">
        <v>22046</v>
      </c>
      <c r="N10320" t="s">
        <v>20191</v>
      </c>
      <c r="O10320" t="s">
        <v>42082</v>
      </c>
      <c r="P10320" t="s">
        <v>43052</v>
      </c>
      <c r="Q10320" t="s">
        <v>22046</v>
      </c>
    </row>
    <row r="10321" spans="12:17" x14ac:dyDescent="0.3">
      <c r="L10321">
        <v>10315</v>
      </c>
      <c r="M10321" t="s">
        <v>22047</v>
      </c>
      <c r="N10321" t="s">
        <v>20193</v>
      </c>
      <c r="O10321" t="s">
        <v>42084</v>
      </c>
      <c r="P10321" t="s">
        <v>43053</v>
      </c>
      <c r="Q10321" t="s">
        <v>22047</v>
      </c>
    </row>
    <row r="10322" spans="12:17" x14ac:dyDescent="0.3">
      <c r="L10322">
        <v>10316</v>
      </c>
      <c r="M10322" t="s">
        <v>22048</v>
      </c>
      <c r="N10322" t="s">
        <v>20195</v>
      </c>
      <c r="O10322" t="s">
        <v>42086</v>
      </c>
      <c r="P10322" t="s">
        <v>43054</v>
      </c>
      <c r="Q10322" t="s">
        <v>22048</v>
      </c>
    </row>
    <row r="10323" spans="12:17" x14ac:dyDescent="0.3">
      <c r="L10323">
        <v>10317</v>
      </c>
      <c r="M10323" t="s">
        <v>4929</v>
      </c>
      <c r="N10323" t="s">
        <v>28415</v>
      </c>
      <c r="O10323" t="s">
        <v>4783</v>
      </c>
      <c r="P10323" t="s">
        <v>43055</v>
      </c>
      <c r="Q10323" t="s">
        <v>4929</v>
      </c>
    </row>
    <row r="10324" spans="12:17" x14ac:dyDescent="0.3">
      <c r="L10324">
        <v>10318</v>
      </c>
      <c r="M10324" t="s">
        <v>4931</v>
      </c>
      <c r="N10324" t="s">
        <v>28417</v>
      </c>
      <c r="O10324" t="s">
        <v>4785</v>
      </c>
      <c r="P10324" t="s">
        <v>43056</v>
      </c>
      <c r="Q10324" t="s">
        <v>4931</v>
      </c>
    </row>
    <row r="10325" spans="12:17" x14ac:dyDescent="0.3">
      <c r="L10325">
        <v>10319</v>
      </c>
      <c r="M10325" t="s">
        <v>4933</v>
      </c>
      <c r="N10325" t="s">
        <v>28419</v>
      </c>
      <c r="O10325" t="s">
        <v>4787</v>
      </c>
      <c r="P10325" t="s">
        <v>43057</v>
      </c>
      <c r="Q10325" t="s">
        <v>4933</v>
      </c>
    </row>
    <row r="10326" spans="12:17" x14ac:dyDescent="0.3">
      <c r="L10326">
        <v>10320</v>
      </c>
      <c r="M10326" t="s">
        <v>4935</v>
      </c>
      <c r="N10326" t="s">
        <v>28421</v>
      </c>
      <c r="O10326" t="s">
        <v>4789</v>
      </c>
      <c r="P10326" t="s">
        <v>43058</v>
      </c>
      <c r="Q10326" t="s">
        <v>4935</v>
      </c>
    </row>
    <row r="10327" spans="12:17" x14ac:dyDescent="0.3">
      <c r="L10327">
        <v>10321</v>
      </c>
      <c r="M10327" t="s">
        <v>4937</v>
      </c>
      <c r="N10327" t="s">
        <v>28423</v>
      </c>
      <c r="O10327" t="s">
        <v>4791</v>
      </c>
      <c r="P10327" t="s">
        <v>43059</v>
      </c>
      <c r="Q10327" t="s">
        <v>4937</v>
      </c>
    </row>
    <row r="10328" spans="12:17" x14ac:dyDescent="0.3">
      <c r="L10328">
        <v>10322</v>
      </c>
      <c r="M10328" t="s">
        <v>4939</v>
      </c>
      <c r="N10328" t="s">
        <v>28425</v>
      </c>
      <c r="O10328" t="s">
        <v>4793</v>
      </c>
      <c r="P10328" t="s">
        <v>43060</v>
      </c>
      <c r="Q10328" t="s">
        <v>4939</v>
      </c>
    </row>
    <row r="10329" spans="12:17" x14ac:dyDescent="0.3">
      <c r="L10329">
        <v>10323</v>
      </c>
      <c r="M10329" t="s">
        <v>4941</v>
      </c>
      <c r="N10329" t="s">
        <v>28427</v>
      </c>
      <c r="O10329" t="s">
        <v>4795</v>
      </c>
      <c r="P10329" t="s">
        <v>43061</v>
      </c>
      <c r="Q10329" t="s">
        <v>4941</v>
      </c>
    </row>
    <row r="10330" spans="12:17" x14ac:dyDescent="0.3">
      <c r="L10330">
        <v>10324</v>
      </c>
      <c r="M10330" t="s">
        <v>4943</v>
      </c>
      <c r="N10330" t="s">
        <v>28429</v>
      </c>
      <c r="O10330" t="s">
        <v>4797</v>
      </c>
      <c r="P10330" t="s">
        <v>43062</v>
      </c>
      <c r="Q10330" t="s">
        <v>4943</v>
      </c>
    </row>
    <row r="10331" spans="12:17" x14ac:dyDescent="0.3">
      <c r="L10331">
        <v>10325</v>
      </c>
      <c r="M10331" t="s">
        <v>4945</v>
      </c>
      <c r="N10331" t="s">
        <v>28431</v>
      </c>
      <c r="O10331" t="s">
        <v>4799</v>
      </c>
      <c r="P10331" t="s">
        <v>43063</v>
      </c>
      <c r="Q10331" t="s">
        <v>4945</v>
      </c>
    </row>
    <row r="10332" spans="12:17" x14ac:dyDescent="0.3">
      <c r="L10332">
        <v>10326</v>
      </c>
      <c r="M10332" t="s">
        <v>4947</v>
      </c>
      <c r="N10332" t="s">
        <v>28390</v>
      </c>
      <c r="O10332" t="s">
        <v>4801</v>
      </c>
      <c r="P10332" t="s">
        <v>43064</v>
      </c>
      <c r="Q10332" t="s">
        <v>4947</v>
      </c>
    </row>
    <row r="10333" spans="12:17" x14ac:dyDescent="0.3">
      <c r="L10333">
        <v>10327</v>
      </c>
      <c r="M10333" t="s">
        <v>4949</v>
      </c>
      <c r="N10333" t="s">
        <v>28392</v>
      </c>
      <c r="O10333" t="s">
        <v>4803</v>
      </c>
      <c r="P10333" t="s">
        <v>43065</v>
      </c>
      <c r="Q10333" t="s">
        <v>4949</v>
      </c>
    </row>
    <row r="10334" spans="12:17" x14ac:dyDescent="0.3">
      <c r="L10334">
        <v>10328</v>
      </c>
      <c r="M10334" t="s">
        <v>22049</v>
      </c>
      <c r="N10334" t="s">
        <v>20197</v>
      </c>
      <c r="O10334" t="s">
        <v>42099</v>
      </c>
      <c r="P10334" t="s">
        <v>43066</v>
      </c>
      <c r="Q10334" t="s">
        <v>22049</v>
      </c>
    </row>
    <row r="10335" spans="12:17" x14ac:dyDescent="0.3">
      <c r="L10335">
        <v>10329</v>
      </c>
      <c r="M10335" t="s">
        <v>22050</v>
      </c>
      <c r="N10335" t="s">
        <v>20199</v>
      </c>
      <c r="O10335" t="s">
        <v>42101</v>
      </c>
      <c r="P10335" t="s">
        <v>43067</v>
      </c>
      <c r="Q10335" t="s">
        <v>22050</v>
      </c>
    </row>
    <row r="10336" spans="12:17" x14ac:dyDescent="0.3">
      <c r="L10336">
        <v>10330</v>
      </c>
      <c r="M10336" t="s">
        <v>22051</v>
      </c>
      <c r="N10336" t="s">
        <v>20201</v>
      </c>
      <c r="O10336" t="s">
        <v>42103</v>
      </c>
      <c r="P10336" t="s">
        <v>43068</v>
      </c>
      <c r="Q10336" t="s">
        <v>22051</v>
      </c>
    </row>
    <row r="10337" spans="12:17" x14ac:dyDescent="0.3">
      <c r="L10337">
        <v>10331</v>
      </c>
      <c r="M10337" t="s">
        <v>42654</v>
      </c>
      <c r="N10337" t="s">
        <v>20202</v>
      </c>
      <c r="O10337" t="s">
        <v>42106</v>
      </c>
      <c r="P10337" t="s">
        <v>43069</v>
      </c>
      <c r="Q10337" t="s">
        <v>42654</v>
      </c>
    </row>
    <row r="10338" spans="12:17" x14ac:dyDescent="0.3">
      <c r="L10338">
        <v>10332</v>
      </c>
      <c r="M10338" t="s">
        <v>22052</v>
      </c>
      <c r="N10338" t="s">
        <v>20204</v>
      </c>
      <c r="O10338" t="s">
        <v>42108</v>
      </c>
      <c r="P10338" t="s">
        <v>43070</v>
      </c>
      <c r="Q10338" t="s">
        <v>22052</v>
      </c>
    </row>
    <row r="10339" spans="12:17" x14ac:dyDescent="0.3">
      <c r="L10339">
        <v>10333</v>
      </c>
      <c r="M10339" t="s">
        <v>22053</v>
      </c>
      <c r="N10339" t="s">
        <v>20206</v>
      </c>
      <c r="O10339" t="s">
        <v>42110</v>
      </c>
      <c r="P10339" t="s">
        <v>43071</v>
      </c>
      <c r="Q10339" t="s">
        <v>22053</v>
      </c>
    </row>
    <row r="10340" spans="12:17" x14ac:dyDescent="0.3">
      <c r="L10340">
        <v>10334</v>
      </c>
      <c r="M10340" t="s">
        <v>22054</v>
      </c>
      <c r="N10340" t="s">
        <v>20208</v>
      </c>
      <c r="O10340" t="s">
        <v>42112</v>
      </c>
      <c r="P10340" t="s">
        <v>43072</v>
      </c>
      <c r="Q10340" t="s">
        <v>22054</v>
      </c>
    </row>
    <row r="10341" spans="12:17" x14ac:dyDescent="0.3">
      <c r="L10341">
        <v>10335</v>
      </c>
      <c r="M10341" t="s">
        <v>22055</v>
      </c>
      <c r="N10341" t="s">
        <v>20210</v>
      </c>
      <c r="O10341" t="s">
        <v>42114</v>
      </c>
      <c r="P10341" t="s">
        <v>43073</v>
      </c>
      <c r="Q10341" t="s">
        <v>22055</v>
      </c>
    </row>
    <row r="10342" spans="12:17" x14ac:dyDescent="0.3">
      <c r="L10342">
        <v>10336</v>
      </c>
      <c r="M10342" t="s">
        <v>22056</v>
      </c>
      <c r="N10342" t="s">
        <v>20212</v>
      </c>
      <c r="O10342" t="s">
        <v>42116</v>
      </c>
      <c r="P10342" t="s">
        <v>43074</v>
      </c>
      <c r="Q10342" t="s">
        <v>22056</v>
      </c>
    </row>
    <row r="10343" spans="12:17" x14ac:dyDescent="0.3">
      <c r="L10343">
        <v>10337</v>
      </c>
      <c r="M10343" t="s">
        <v>22032</v>
      </c>
      <c r="N10343" t="s">
        <v>20169</v>
      </c>
      <c r="O10343" t="s">
        <v>42118</v>
      </c>
      <c r="P10343" t="s">
        <v>43075</v>
      </c>
      <c r="Q10343" t="s">
        <v>22032</v>
      </c>
    </row>
    <row r="10344" spans="12:17" x14ac:dyDescent="0.3">
      <c r="L10344">
        <v>10338</v>
      </c>
      <c r="M10344" t="s">
        <v>22057</v>
      </c>
      <c r="N10344" t="s">
        <v>20214</v>
      </c>
      <c r="O10344" t="s">
        <v>42120</v>
      </c>
      <c r="P10344" t="s">
        <v>43076</v>
      </c>
      <c r="Q10344" t="s">
        <v>22057</v>
      </c>
    </row>
    <row r="10345" spans="12:17" x14ac:dyDescent="0.3">
      <c r="L10345">
        <v>10339</v>
      </c>
      <c r="M10345" t="s">
        <v>22058</v>
      </c>
      <c r="N10345" t="s">
        <v>20216</v>
      </c>
      <c r="O10345" t="s">
        <v>42122</v>
      </c>
      <c r="P10345" t="s">
        <v>43077</v>
      </c>
      <c r="Q10345" t="s">
        <v>22058</v>
      </c>
    </row>
    <row r="10346" spans="12:17" x14ac:dyDescent="0.3">
      <c r="L10346">
        <v>10340</v>
      </c>
      <c r="M10346" t="s">
        <v>22059</v>
      </c>
      <c r="N10346" t="s">
        <v>20218</v>
      </c>
      <c r="O10346" t="s">
        <v>42124</v>
      </c>
      <c r="P10346" t="s">
        <v>43078</v>
      </c>
      <c r="Q10346" t="s">
        <v>22059</v>
      </c>
    </row>
    <row r="10347" spans="12:17" x14ac:dyDescent="0.3">
      <c r="L10347">
        <v>10341</v>
      </c>
      <c r="M10347" t="s">
        <v>22060</v>
      </c>
      <c r="N10347" t="s">
        <v>20220</v>
      </c>
      <c r="O10347" t="s">
        <v>42126</v>
      </c>
      <c r="P10347" t="s">
        <v>43079</v>
      </c>
      <c r="Q10347" t="s">
        <v>22060</v>
      </c>
    </row>
    <row r="10348" spans="12:17" x14ac:dyDescent="0.3">
      <c r="L10348">
        <v>10342</v>
      </c>
      <c r="M10348" t="s">
        <v>22061</v>
      </c>
      <c r="N10348" t="s">
        <v>20222</v>
      </c>
      <c r="O10348" t="s">
        <v>42128</v>
      </c>
      <c r="P10348" t="s">
        <v>43080</v>
      </c>
      <c r="Q10348" t="s">
        <v>22061</v>
      </c>
    </row>
    <row r="10349" spans="12:17" x14ac:dyDescent="0.3">
      <c r="L10349">
        <v>10343</v>
      </c>
      <c r="M10349" t="s">
        <v>22062</v>
      </c>
      <c r="N10349" t="s">
        <v>20224</v>
      </c>
      <c r="O10349" t="s">
        <v>42130</v>
      </c>
      <c r="P10349" t="s">
        <v>43081</v>
      </c>
      <c r="Q10349" t="s">
        <v>22062</v>
      </c>
    </row>
    <row r="10350" spans="12:17" x14ac:dyDescent="0.3">
      <c r="L10350">
        <v>10344</v>
      </c>
      <c r="M10350" t="s">
        <v>22063</v>
      </c>
      <c r="N10350" t="s">
        <v>20226</v>
      </c>
      <c r="O10350" t="s">
        <v>42132</v>
      </c>
      <c r="P10350" t="s">
        <v>43082</v>
      </c>
      <c r="Q10350" t="s">
        <v>22063</v>
      </c>
    </row>
    <row r="10351" spans="12:17" x14ac:dyDescent="0.3">
      <c r="L10351">
        <v>10345</v>
      </c>
      <c r="M10351" t="s">
        <v>22064</v>
      </c>
      <c r="N10351" t="s">
        <v>20228</v>
      </c>
      <c r="O10351" t="s">
        <v>42134</v>
      </c>
      <c r="P10351" t="s">
        <v>43083</v>
      </c>
      <c r="Q10351" t="s">
        <v>22064</v>
      </c>
    </row>
    <row r="10352" spans="12:17" x14ac:dyDescent="0.3">
      <c r="L10352">
        <v>10346</v>
      </c>
      <c r="M10352" t="s">
        <v>22065</v>
      </c>
      <c r="N10352" t="s">
        <v>20230</v>
      </c>
      <c r="O10352" t="s">
        <v>42136</v>
      </c>
      <c r="P10352" t="s">
        <v>43084</v>
      </c>
      <c r="Q10352" t="s">
        <v>22065</v>
      </c>
    </row>
    <row r="10353" spans="12:17" x14ac:dyDescent="0.3">
      <c r="L10353">
        <v>10347</v>
      </c>
      <c r="M10353" t="s">
        <v>22066</v>
      </c>
      <c r="N10353" t="s">
        <v>20232</v>
      </c>
      <c r="O10353" t="s">
        <v>42138</v>
      </c>
      <c r="P10353" t="s">
        <v>43085</v>
      </c>
      <c r="Q10353" t="s">
        <v>22066</v>
      </c>
    </row>
    <row r="10354" spans="12:17" x14ac:dyDescent="0.3">
      <c r="L10354">
        <v>10348</v>
      </c>
      <c r="M10354" t="s">
        <v>22067</v>
      </c>
      <c r="N10354" t="s">
        <v>20234</v>
      </c>
      <c r="O10354" t="s">
        <v>42140</v>
      </c>
      <c r="P10354" t="s">
        <v>43086</v>
      </c>
      <c r="Q10354" t="s">
        <v>22067</v>
      </c>
    </row>
    <row r="10355" spans="12:17" x14ac:dyDescent="0.3">
      <c r="L10355">
        <v>10349</v>
      </c>
      <c r="M10355" t="s">
        <v>22068</v>
      </c>
      <c r="N10355" t="s">
        <v>20236</v>
      </c>
      <c r="O10355" t="s">
        <v>42142</v>
      </c>
      <c r="P10355" t="s">
        <v>43087</v>
      </c>
      <c r="Q10355" t="s">
        <v>22068</v>
      </c>
    </row>
    <row r="10356" spans="12:17" x14ac:dyDescent="0.3">
      <c r="L10356">
        <v>10350</v>
      </c>
      <c r="M10356" t="s">
        <v>22069</v>
      </c>
      <c r="N10356" t="s">
        <v>20238</v>
      </c>
      <c r="O10356" t="s">
        <v>42144</v>
      </c>
      <c r="P10356" t="s">
        <v>43088</v>
      </c>
      <c r="Q10356" t="s">
        <v>22069</v>
      </c>
    </row>
    <row r="10357" spans="12:17" x14ac:dyDescent="0.3">
      <c r="L10357">
        <v>10351</v>
      </c>
      <c r="M10357" t="s">
        <v>22070</v>
      </c>
      <c r="N10357" t="s">
        <v>20240</v>
      </c>
      <c r="O10357" t="s">
        <v>42146</v>
      </c>
      <c r="P10357" t="s">
        <v>43089</v>
      </c>
      <c r="Q10357" t="s">
        <v>22070</v>
      </c>
    </row>
    <row r="10358" spans="12:17" x14ac:dyDescent="0.3">
      <c r="L10358">
        <v>10352</v>
      </c>
      <c r="M10358" t="s">
        <v>22071</v>
      </c>
      <c r="N10358" t="s">
        <v>20242</v>
      </c>
      <c r="O10358" t="s">
        <v>42148</v>
      </c>
      <c r="P10358" t="s">
        <v>43090</v>
      </c>
      <c r="Q10358" t="s">
        <v>22071</v>
      </c>
    </row>
    <row r="10359" spans="12:17" x14ac:dyDescent="0.3">
      <c r="L10359">
        <v>10353</v>
      </c>
      <c r="M10359" t="s">
        <v>22072</v>
      </c>
      <c r="N10359" t="s">
        <v>20244</v>
      </c>
      <c r="O10359" t="s">
        <v>42150</v>
      </c>
      <c r="P10359" t="s">
        <v>43091</v>
      </c>
      <c r="Q10359" t="s">
        <v>22072</v>
      </c>
    </row>
    <row r="10360" spans="12:17" x14ac:dyDescent="0.3">
      <c r="L10360">
        <v>10354</v>
      </c>
      <c r="M10360" t="s">
        <v>22073</v>
      </c>
      <c r="N10360" t="s">
        <v>20246</v>
      </c>
      <c r="O10360" t="s">
        <v>42152</v>
      </c>
      <c r="P10360" t="s">
        <v>43092</v>
      </c>
      <c r="Q10360" t="s">
        <v>22073</v>
      </c>
    </row>
    <row r="10361" spans="12:17" x14ac:dyDescent="0.3">
      <c r="L10361">
        <v>10355</v>
      </c>
      <c r="M10361" t="s">
        <v>22074</v>
      </c>
      <c r="N10361" t="s">
        <v>20248</v>
      </c>
      <c r="O10361" t="s">
        <v>42154</v>
      </c>
      <c r="P10361" t="s">
        <v>43093</v>
      </c>
      <c r="Q10361" t="s">
        <v>22074</v>
      </c>
    </row>
    <row r="10362" spans="12:17" x14ac:dyDescent="0.3">
      <c r="L10362">
        <v>10356</v>
      </c>
      <c r="M10362" t="s">
        <v>22075</v>
      </c>
      <c r="N10362" t="s">
        <v>20250</v>
      </c>
      <c r="O10362" t="s">
        <v>42156</v>
      </c>
      <c r="P10362" t="s">
        <v>43094</v>
      </c>
      <c r="Q10362" t="s">
        <v>22075</v>
      </c>
    </row>
    <row r="10363" spans="12:17" x14ac:dyDescent="0.3">
      <c r="L10363">
        <v>10357</v>
      </c>
      <c r="M10363" t="s">
        <v>22076</v>
      </c>
      <c r="N10363" t="s">
        <v>20252</v>
      </c>
      <c r="O10363" t="s">
        <v>42158</v>
      </c>
      <c r="P10363" t="s">
        <v>43095</v>
      </c>
      <c r="Q10363" t="s">
        <v>22076</v>
      </c>
    </row>
    <row r="10364" spans="12:17" x14ac:dyDescent="0.3">
      <c r="L10364">
        <v>10358</v>
      </c>
      <c r="M10364" t="s">
        <v>22077</v>
      </c>
      <c r="N10364" t="s">
        <v>20254</v>
      </c>
      <c r="O10364" t="s">
        <v>42160</v>
      </c>
      <c r="P10364" t="s">
        <v>43096</v>
      </c>
      <c r="Q10364" t="s">
        <v>22077</v>
      </c>
    </row>
    <row r="10365" spans="12:17" x14ac:dyDescent="0.3">
      <c r="L10365">
        <v>10359</v>
      </c>
      <c r="M10365" t="s">
        <v>22078</v>
      </c>
      <c r="N10365" t="s">
        <v>20256</v>
      </c>
      <c r="O10365" t="s">
        <v>42162</v>
      </c>
      <c r="P10365" t="s">
        <v>43097</v>
      </c>
      <c r="Q10365" t="s">
        <v>22078</v>
      </c>
    </row>
    <row r="10366" spans="12:17" x14ac:dyDescent="0.3">
      <c r="L10366">
        <v>10360</v>
      </c>
      <c r="M10366" t="s">
        <v>22079</v>
      </c>
      <c r="N10366" t="s">
        <v>20258</v>
      </c>
      <c r="O10366" t="s">
        <v>42164</v>
      </c>
      <c r="P10366" t="s">
        <v>43098</v>
      </c>
      <c r="Q10366" t="s">
        <v>22079</v>
      </c>
    </row>
    <row r="10367" spans="12:17" x14ac:dyDescent="0.3">
      <c r="L10367">
        <v>10361</v>
      </c>
      <c r="M10367" t="s">
        <v>22080</v>
      </c>
      <c r="N10367" t="s">
        <v>20260</v>
      </c>
      <c r="O10367" t="s">
        <v>42166</v>
      </c>
      <c r="P10367" t="s">
        <v>43099</v>
      </c>
      <c r="Q10367" t="s">
        <v>22080</v>
      </c>
    </row>
    <row r="10368" spans="12:17" x14ac:dyDescent="0.3">
      <c r="L10368">
        <v>10362</v>
      </c>
      <c r="M10368" t="s">
        <v>22081</v>
      </c>
      <c r="N10368" t="s">
        <v>20262</v>
      </c>
      <c r="O10368" t="s">
        <v>42168</v>
      </c>
      <c r="P10368" t="s">
        <v>43100</v>
      </c>
      <c r="Q10368" t="s">
        <v>22081</v>
      </c>
    </row>
    <row r="10369" spans="12:17" x14ac:dyDescent="0.3">
      <c r="L10369">
        <v>10363</v>
      </c>
      <c r="M10369" t="s">
        <v>27359</v>
      </c>
      <c r="N10369" t="s">
        <v>20263</v>
      </c>
      <c r="O10369" t="s">
        <v>42170</v>
      </c>
      <c r="P10369" t="s">
        <v>43101</v>
      </c>
      <c r="Q10369" t="s">
        <v>27359</v>
      </c>
    </row>
    <row r="10370" spans="12:17" x14ac:dyDescent="0.3">
      <c r="L10370">
        <v>10364</v>
      </c>
      <c r="M10370" t="s">
        <v>27360</v>
      </c>
      <c r="N10370" t="s">
        <v>20264</v>
      </c>
      <c r="O10370" t="s">
        <v>42172</v>
      </c>
      <c r="P10370" t="s">
        <v>43102</v>
      </c>
      <c r="Q10370" t="s">
        <v>27360</v>
      </c>
    </row>
    <row r="10371" spans="12:17" x14ac:dyDescent="0.3">
      <c r="L10371">
        <v>10365</v>
      </c>
      <c r="M10371" t="s">
        <v>27361</v>
      </c>
      <c r="N10371" t="s">
        <v>20265</v>
      </c>
      <c r="O10371" t="s">
        <v>42174</v>
      </c>
      <c r="P10371" t="s">
        <v>43103</v>
      </c>
      <c r="Q10371" t="s">
        <v>27361</v>
      </c>
    </row>
    <row r="10372" spans="12:17" x14ac:dyDescent="0.3">
      <c r="L10372">
        <v>10366</v>
      </c>
      <c r="M10372" t="s">
        <v>22082</v>
      </c>
      <c r="N10372" t="s">
        <v>20267</v>
      </c>
      <c r="O10372" t="s">
        <v>42176</v>
      </c>
      <c r="P10372" t="s">
        <v>43104</v>
      </c>
      <c r="Q10372" t="s">
        <v>22082</v>
      </c>
    </row>
    <row r="10373" spans="12:17" x14ac:dyDescent="0.3">
      <c r="L10373">
        <v>10367</v>
      </c>
      <c r="M10373" t="s">
        <v>22083</v>
      </c>
      <c r="N10373" t="s">
        <v>20268</v>
      </c>
      <c r="O10373" t="s">
        <v>42178</v>
      </c>
      <c r="P10373" t="s">
        <v>43105</v>
      </c>
      <c r="Q10373" t="s">
        <v>22083</v>
      </c>
    </row>
    <row r="10374" spans="12:17" x14ac:dyDescent="0.3">
      <c r="L10374">
        <v>10368</v>
      </c>
      <c r="M10374" t="s">
        <v>22084</v>
      </c>
      <c r="N10374" t="s">
        <v>20269</v>
      </c>
      <c r="O10374" t="s">
        <v>42180</v>
      </c>
      <c r="P10374" t="s">
        <v>43106</v>
      </c>
      <c r="Q10374" t="s">
        <v>22084</v>
      </c>
    </row>
    <row r="10375" spans="12:17" x14ac:dyDescent="0.3">
      <c r="L10375">
        <v>10369</v>
      </c>
      <c r="M10375" t="s">
        <v>22085</v>
      </c>
      <c r="N10375" t="s">
        <v>20270</v>
      </c>
      <c r="O10375" t="s">
        <v>42182</v>
      </c>
      <c r="P10375" t="s">
        <v>43107</v>
      </c>
      <c r="Q10375" t="s">
        <v>22085</v>
      </c>
    </row>
    <row r="10376" spans="12:17" x14ac:dyDescent="0.3">
      <c r="L10376">
        <v>10370</v>
      </c>
      <c r="M10376" t="s">
        <v>22086</v>
      </c>
      <c r="N10376" t="s">
        <v>20271</v>
      </c>
      <c r="O10376" t="s">
        <v>42184</v>
      </c>
      <c r="P10376" t="s">
        <v>43108</v>
      </c>
      <c r="Q10376" t="s">
        <v>22086</v>
      </c>
    </row>
    <row r="10377" spans="12:17" x14ac:dyDescent="0.3">
      <c r="L10377">
        <v>10371</v>
      </c>
      <c r="M10377" t="s">
        <v>22087</v>
      </c>
      <c r="N10377" t="s">
        <v>20272</v>
      </c>
      <c r="O10377" t="s">
        <v>42186</v>
      </c>
      <c r="P10377" t="s">
        <v>43109</v>
      </c>
      <c r="Q10377" t="s">
        <v>22087</v>
      </c>
    </row>
    <row r="10378" spans="12:17" x14ac:dyDescent="0.3">
      <c r="L10378">
        <v>10372</v>
      </c>
      <c r="M10378" t="s">
        <v>22088</v>
      </c>
      <c r="N10378" t="s">
        <v>20273</v>
      </c>
      <c r="O10378" t="s">
        <v>42188</v>
      </c>
      <c r="P10378" t="s">
        <v>43110</v>
      </c>
      <c r="Q10378" t="s">
        <v>22088</v>
      </c>
    </row>
    <row r="10379" spans="12:17" x14ac:dyDescent="0.3">
      <c r="L10379">
        <v>10373</v>
      </c>
      <c r="M10379" t="s">
        <v>22089</v>
      </c>
      <c r="N10379" t="s">
        <v>20271</v>
      </c>
      <c r="O10379" t="s">
        <v>42190</v>
      </c>
      <c r="P10379" t="s">
        <v>43111</v>
      </c>
      <c r="Q10379" t="s">
        <v>22089</v>
      </c>
    </row>
    <row r="10380" spans="12:17" x14ac:dyDescent="0.3">
      <c r="L10380">
        <v>10374</v>
      </c>
      <c r="M10380" t="s">
        <v>22090</v>
      </c>
      <c r="N10380" t="s">
        <v>20272</v>
      </c>
      <c r="O10380" t="s">
        <v>42192</v>
      </c>
      <c r="P10380" t="s">
        <v>43112</v>
      </c>
      <c r="Q10380" t="s">
        <v>22090</v>
      </c>
    </row>
    <row r="10381" spans="12:17" x14ac:dyDescent="0.3">
      <c r="L10381">
        <v>10375</v>
      </c>
      <c r="M10381" t="s">
        <v>22091</v>
      </c>
      <c r="N10381" t="s">
        <v>20275</v>
      </c>
      <c r="O10381" t="s">
        <v>42194</v>
      </c>
      <c r="P10381" t="s">
        <v>43113</v>
      </c>
      <c r="Q10381" t="s">
        <v>22091</v>
      </c>
    </row>
    <row r="10382" spans="12:17" x14ac:dyDescent="0.3">
      <c r="L10382">
        <v>10376</v>
      </c>
      <c r="M10382" t="s">
        <v>22092</v>
      </c>
      <c r="N10382" t="s">
        <v>20827</v>
      </c>
      <c r="O10382" t="s">
        <v>43114</v>
      </c>
      <c r="P10382" t="s">
        <v>43115</v>
      </c>
      <c r="Q10382" t="s">
        <v>22092</v>
      </c>
    </row>
    <row r="10383" spans="12:17" x14ac:dyDescent="0.3">
      <c r="L10383">
        <v>10377</v>
      </c>
      <c r="M10383" t="s">
        <v>22094</v>
      </c>
      <c r="N10383" t="s">
        <v>20829</v>
      </c>
      <c r="O10383" t="s">
        <v>22096</v>
      </c>
      <c r="P10383" t="s">
        <v>43116</v>
      </c>
      <c r="Q10383" t="s">
        <v>22094</v>
      </c>
    </row>
    <row r="10384" spans="12:17" x14ac:dyDescent="0.3">
      <c r="L10384">
        <v>10378</v>
      </c>
      <c r="M10384" t="s">
        <v>22097</v>
      </c>
      <c r="N10384" t="s">
        <v>20832</v>
      </c>
      <c r="O10384" t="s">
        <v>22099</v>
      </c>
      <c r="P10384" t="s">
        <v>43117</v>
      </c>
      <c r="Q10384" t="s">
        <v>22097</v>
      </c>
    </row>
    <row r="10385" spans="12:17" x14ac:dyDescent="0.3">
      <c r="L10385">
        <v>10379</v>
      </c>
      <c r="M10385" t="s">
        <v>22100</v>
      </c>
      <c r="N10385" t="s">
        <v>20835</v>
      </c>
      <c r="O10385" t="s">
        <v>22102</v>
      </c>
      <c r="P10385" t="s">
        <v>43118</v>
      </c>
      <c r="Q10385" t="s">
        <v>22100</v>
      </c>
    </row>
    <row r="10386" spans="12:17" x14ac:dyDescent="0.3">
      <c r="L10386">
        <v>10380</v>
      </c>
      <c r="M10386" t="s">
        <v>22103</v>
      </c>
      <c r="N10386" t="s">
        <v>20838</v>
      </c>
      <c r="O10386" t="s">
        <v>22105</v>
      </c>
      <c r="P10386" t="s">
        <v>43119</v>
      </c>
      <c r="Q10386" t="s">
        <v>22103</v>
      </c>
    </row>
    <row r="10387" spans="12:17" x14ac:dyDescent="0.3">
      <c r="L10387">
        <v>10381</v>
      </c>
      <c r="M10387" t="s">
        <v>22106</v>
      </c>
      <c r="N10387" t="s">
        <v>20841</v>
      </c>
      <c r="O10387" t="s">
        <v>22108</v>
      </c>
      <c r="P10387" t="s">
        <v>43120</v>
      </c>
      <c r="Q10387" t="s">
        <v>22106</v>
      </c>
    </row>
    <row r="10388" spans="12:17" x14ac:dyDescent="0.3">
      <c r="L10388">
        <v>10382</v>
      </c>
      <c r="M10388" t="s">
        <v>22109</v>
      </c>
      <c r="N10388" t="s">
        <v>43121</v>
      </c>
      <c r="O10388" t="s">
        <v>43122</v>
      </c>
      <c r="P10388" t="s">
        <v>26484</v>
      </c>
      <c r="Q10388" t="s">
        <v>22109</v>
      </c>
    </row>
    <row r="10389" spans="12:17" x14ac:dyDescent="0.3">
      <c r="L10389">
        <v>10383</v>
      </c>
      <c r="M10389" t="s">
        <v>22112</v>
      </c>
      <c r="N10389" t="s">
        <v>20847</v>
      </c>
      <c r="O10389" t="s">
        <v>26486</v>
      </c>
      <c r="P10389" t="s">
        <v>43123</v>
      </c>
      <c r="Q10389" t="s">
        <v>22112</v>
      </c>
    </row>
    <row r="10390" spans="12:17" x14ac:dyDescent="0.3">
      <c r="L10390">
        <v>10384</v>
      </c>
      <c r="M10390" t="s">
        <v>22114</v>
      </c>
      <c r="N10390" t="s">
        <v>20849</v>
      </c>
      <c r="O10390" t="s">
        <v>26487</v>
      </c>
      <c r="P10390" t="s">
        <v>43124</v>
      </c>
      <c r="Q10390" t="s">
        <v>22114</v>
      </c>
    </row>
    <row r="10391" spans="12:17" x14ac:dyDescent="0.3">
      <c r="L10391">
        <v>10385</v>
      </c>
      <c r="M10391" t="s">
        <v>22116</v>
      </c>
      <c r="N10391" t="s">
        <v>20851</v>
      </c>
      <c r="O10391" t="s">
        <v>26488</v>
      </c>
      <c r="P10391" t="s">
        <v>43125</v>
      </c>
      <c r="Q10391" t="s">
        <v>22116</v>
      </c>
    </row>
    <row r="10392" spans="12:17" x14ac:dyDescent="0.3">
      <c r="L10392">
        <v>10386</v>
      </c>
      <c r="M10392" t="s">
        <v>22118</v>
      </c>
      <c r="N10392" t="s">
        <v>20853</v>
      </c>
      <c r="O10392" t="s">
        <v>26489</v>
      </c>
      <c r="P10392" t="s">
        <v>43126</v>
      </c>
      <c r="Q10392" t="s">
        <v>22118</v>
      </c>
    </row>
    <row r="10393" spans="12:17" x14ac:dyDescent="0.3">
      <c r="L10393">
        <v>10387</v>
      </c>
      <c r="M10393" t="s">
        <v>22120</v>
      </c>
      <c r="N10393" t="s">
        <v>20855</v>
      </c>
      <c r="O10393" t="s">
        <v>26490</v>
      </c>
      <c r="P10393" t="s">
        <v>43127</v>
      </c>
      <c r="Q10393" t="s">
        <v>22120</v>
      </c>
    </row>
    <row r="10394" spans="12:17" x14ac:dyDescent="0.3">
      <c r="L10394">
        <v>10388</v>
      </c>
      <c r="M10394" t="s">
        <v>22122</v>
      </c>
      <c r="N10394" t="s">
        <v>26454</v>
      </c>
      <c r="O10394" t="s">
        <v>22123</v>
      </c>
      <c r="P10394" t="s">
        <v>43128</v>
      </c>
      <c r="Q10394" t="s">
        <v>22122</v>
      </c>
    </row>
    <row r="10395" spans="12:17" x14ac:dyDescent="0.3">
      <c r="L10395">
        <v>10389</v>
      </c>
      <c r="M10395" t="s">
        <v>22124</v>
      </c>
      <c r="N10395" t="s">
        <v>26455</v>
      </c>
      <c r="O10395" t="s">
        <v>22125</v>
      </c>
      <c r="P10395" t="s">
        <v>43129</v>
      </c>
      <c r="Q10395" t="s">
        <v>22124</v>
      </c>
    </row>
    <row r="10396" spans="12:17" x14ac:dyDescent="0.3">
      <c r="L10396">
        <v>10390</v>
      </c>
      <c r="M10396" t="s">
        <v>22126</v>
      </c>
      <c r="N10396" t="s">
        <v>26456</v>
      </c>
      <c r="O10396" t="s">
        <v>22127</v>
      </c>
      <c r="P10396" t="s">
        <v>43130</v>
      </c>
      <c r="Q10396" t="s">
        <v>22126</v>
      </c>
    </row>
    <row r="10397" spans="12:17" x14ac:dyDescent="0.3">
      <c r="L10397">
        <v>10391</v>
      </c>
      <c r="M10397" t="s">
        <v>22128</v>
      </c>
      <c r="N10397" t="s">
        <v>20863</v>
      </c>
      <c r="O10397" t="s">
        <v>22130</v>
      </c>
      <c r="P10397" t="s">
        <v>43131</v>
      </c>
      <c r="Q10397" t="s">
        <v>22128</v>
      </c>
    </row>
    <row r="10398" spans="12:17" x14ac:dyDescent="0.3">
      <c r="L10398">
        <v>10392</v>
      </c>
      <c r="M10398" t="s">
        <v>22131</v>
      </c>
      <c r="N10398" t="s">
        <v>43132</v>
      </c>
      <c r="O10398" t="s">
        <v>22132</v>
      </c>
      <c r="P10398" t="s">
        <v>43133</v>
      </c>
      <c r="Q10398" t="s">
        <v>22131</v>
      </c>
    </row>
    <row r="10399" spans="12:17" x14ac:dyDescent="0.3">
      <c r="L10399">
        <v>10393</v>
      </c>
      <c r="M10399" t="s">
        <v>43134</v>
      </c>
      <c r="N10399" t="s">
        <v>43135</v>
      </c>
      <c r="O10399" t="s">
        <v>43136</v>
      </c>
      <c r="P10399" t="s">
        <v>43137</v>
      </c>
      <c r="Q10399" t="s">
        <v>43134</v>
      </c>
    </row>
    <row r="10400" spans="12:17" x14ac:dyDescent="0.3">
      <c r="L10400">
        <v>10394</v>
      </c>
      <c r="M10400" t="s">
        <v>22133</v>
      </c>
      <c r="N10400" t="s">
        <v>20868</v>
      </c>
      <c r="O10400" t="s">
        <v>22135</v>
      </c>
      <c r="P10400" t="s">
        <v>43138</v>
      </c>
      <c r="Q10400" t="s">
        <v>22133</v>
      </c>
    </row>
    <row r="10401" spans="12:17" x14ac:dyDescent="0.3">
      <c r="L10401">
        <v>10395</v>
      </c>
      <c r="M10401" t="s">
        <v>22136</v>
      </c>
      <c r="N10401" t="s">
        <v>20871</v>
      </c>
      <c r="O10401" t="s">
        <v>43139</v>
      </c>
      <c r="P10401" t="s">
        <v>43140</v>
      </c>
      <c r="Q10401" t="s">
        <v>22136</v>
      </c>
    </row>
    <row r="10402" spans="12:17" x14ac:dyDescent="0.3">
      <c r="L10402">
        <v>10396</v>
      </c>
      <c r="M10402" t="s">
        <v>22138</v>
      </c>
      <c r="N10402" t="s">
        <v>20873</v>
      </c>
      <c r="O10402" t="s">
        <v>43141</v>
      </c>
      <c r="P10402" t="s">
        <v>43142</v>
      </c>
      <c r="Q10402" t="s">
        <v>22138</v>
      </c>
    </row>
    <row r="10403" spans="12:17" x14ac:dyDescent="0.3">
      <c r="L10403">
        <v>10397</v>
      </c>
      <c r="M10403" t="s">
        <v>22140</v>
      </c>
      <c r="N10403" t="s">
        <v>20875</v>
      </c>
      <c r="O10403" t="s">
        <v>22142</v>
      </c>
      <c r="P10403" t="s">
        <v>43143</v>
      </c>
      <c r="Q10403" t="s">
        <v>22140</v>
      </c>
    </row>
    <row r="10404" spans="12:17" x14ac:dyDescent="0.3">
      <c r="L10404">
        <v>10398</v>
      </c>
      <c r="M10404" t="s">
        <v>22143</v>
      </c>
      <c r="N10404" t="s">
        <v>20878</v>
      </c>
      <c r="O10404" t="s">
        <v>22145</v>
      </c>
      <c r="P10404" t="s">
        <v>43144</v>
      </c>
      <c r="Q10404" t="s">
        <v>22143</v>
      </c>
    </row>
    <row r="10405" spans="12:17" x14ac:dyDescent="0.3">
      <c r="L10405">
        <v>10399</v>
      </c>
      <c r="M10405" t="s">
        <v>22146</v>
      </c>
      <c r="N10405" t="s">
        <v>20881</v>
      </c>
      <c r="O10405" t="s">
        <v>22148</v>
      </c>
      <c r="P10405" t="s">
        <v>43145</v>
      </c>
      <c r="Q10405" t="s">
        <v>22146</v>
      </c>
    </row>
    <row r="10406" spans="12:17" x14ac:dyDescent="0.3">
      <c r="L10406">
        <v>10400</v>
      </c>
      <c r="M10406" t="s">
        <v>22149</v>
      </c>
      <c r="N10406" t="s">
        <v>20884</v>
      </c>
      <c r="O10406" t="s">
        <v>22151</v>
      </c>
      <c r="P10406" t="s">
        <v>43146</v>
      </c>
      <c r="Q10406" t="s">
        <v>22149</v>
      </c>
    </row>
    <row r="10407" spans="12:17" x14ac:dyDescent="0.3">
      <c r="L10407">
        <v>10401</v>
      </c>
      <c r="M10407" t="s">
        <v>22152</v>
      </c>
      <c r="N10407" t="s">
        <v>20887</v>
      </c>
      <c r="O10407" t="s">
        <v>22154</v>
      </c>
      <c r="P10407" t="s">
        <v>43147</v>
      </c>
      <c r="Q10407" t="s">
        <v>22152</v>
      </c>
    </row>
    <row r="10408" spans="12:17" x14ac:dyDescent="0.3">
      <c r="L10408">
        <v>10402</v>
      </c>
      <c r="M10408" t="s">
        <v>22155</v>
      </c>
      <c r="N10408" t="s">
        <v>20890</v>
      </c>
      <c r="O10408" t="s">
        <v>22157</v>
      </c>
      <c r="P10408" t="s">
        <v>43148</v>
      </c>
      <c r="Q10408" t="s">
        <v>22155</v>
      </c>
    </row>
    <row r="10409" spans="12:17" x14ac:dyDescent="0.3">
      <c r="L10409">
        <v>10403</v>
      </c>
      <c r="M10409" t="s">
        <v>22158</v>
      </c>
      <c r="N10409" t="s">
        <v>20893</v>
      </c>
      <c r="O10409" t="s">
        <v>22160</v>
      </c>
      <c r="P10409" t="s">
        <v>43149</v>
      </c>
      <c r="Q10409" t="s">
        <v>22158</v>
      </c>
    </row>
    <row r="10410" spans="12:17" x14ac:dyDescent="0.3">
      <c r="L10410">
        <v>10404</v>
      </c>
      <c r="M10410" t="s">
        <v>22161</v>
      </c>
      <c r="N10410" t="s">
        <v>20896</v>
      </c>
      <c r="O10410" t="s">
        <v>22163</v>
      </c>
      <c r="P10410" t="s">
        <v>43150</v>
      </c>
      <c r="Q10410" t="s">
        <v>22161</v>
      </c>
    </row>
    <row r="10411" spans="12:17" x14ac:dyDescent="0.3">
      <c r="L10411">
        <v>10405</v>
      </c>
      <c r="M10411" t="s">
        <v>22164</v>
      </c>
      <c r="N10411" t="s">
        <v>20899</v>
      </c>
      <c r="O10411" t="s">
        <v>22166</v>
      </c>
      <c r="P10411" t="s">
        <v>43151</v>
      </c>
      <c r="Q10411" t="s">
        <v>22164</v>
      </c>
    </row>
    <row r="10412" spans="12:17" x14ac:dyDescent="0.3">
      <c r="L10412">
        <v>10406</v>
      </c>
      <c r="M10412" t="s">
        <v>22167</v>
      </c>
      <c r="N10412" t="s">
        <v>20902</v>
      </c>
      <c r="O10412" t="s">
        <v>22169</v>
      </c>
      <c r="P10412" t="s">
        <v>43152</v>
      </c>
      <c r="Q10412" t="s">
        <v>22167</v>
      </c>
    </row>
    <row r="10413" spans="12:17" x14ac:dyDescent="0.3">
      <c r="L10413">
        <v>10407</v>
      </c>
      <c r="M10413" t="s">
        <v>22170</v>
      </c>
      <c r="N10413" t="s">
        <v>20905</v>
      </c>
      <c r="O10413" t="s">
        <v>22172</v>
      </c>
      <c r="P10413" t="s">
        <v>43153</v>
      </c>
      <c r="Q10413" t="s">
        <v>22170</v>
      </c>
    </row>
    <row r="10414" spans="12:17" x14ac:dyDescent="0.3">
      <c r="L10414">
        <v>10408</v>
      </c>
      <c r="M10414" t="s">
        <v>22173</v>
      </c>
      <c r="N10414" t="s">
        <v>20908</v>
      </c>
      <c r="O10414" t="s">
        <v>22175</v>
      </c>
      <c r="P10414" t="s">
        <v>43154</v>
      </c>
      <c r="Q10414" t="s">
        <v>22173</v>
      </c>
    </row>
    <row r="10415" spans="12:17" x14ac:dyDescent="0.3">
      <c r="L10415">
        <v>10409</v>
      </c>
      <c r="M10415" t="s">
        <v>22176</v>
      </c>
      <c r="N10415" t="s">
        <v>20911</v>
      </c>
      <c r="O10415" t="s">
        <v>22178</v>
      </c>
      <c r="P10415" t="s">
        <v>43155</v>
      </c>
      <c r="Q10415" t="s">
        <v>22176</v>
      </c>
    </row>
    <row r="10416" spans="12:17" x14ac:dyDescent="0.3">
      <c r="L10416">
        <v>10410</v>
      </c>
      <c r="M10416" t="s">
        <v>22179</v>
      </c>
      <c r="N10416" t="s">
        <v>20914</v>
      </c>
      <c r="O10416" t="s">
        <v>22181</v>
      </c>
      <c r="P10416" t="s">
        <v>43156</v>
      </c>
      <c r="Q10416" t="s">
        <v>22179</v>
      </c>
    </row>
    <row r="10417" spans="12:17" x14ac:dyDescent="0.3">
      <c r="L10417">
        <v>10411</v>
      </c>
      <c r="M10417" t="s">
        <v>22182</v>
      </c>
      <c r="N10417" t="s">
        <v>20917</v>
      </c>
      <c r="O10417" t="s">
        <v>22184</v>
      </c>
      <c r="P10417" t="s">
        <v>43157</v>
      </c>
      <c r="Q10417" t="s">
        <v>22182</v>
      </c>
    </row>
    <row r="10418" spans="12:17" x14ac:dyDescent="0.3">
      <c r="L10418">
        <v>10412</v>
      </c>
      <c r="M10418" t="s">
        <v>22185</v>
      </c>
      <c r="N10418" t="s">
        <v>20920</v>
      </c>
      <c r="O10418" t="s">
        <v>22187</v>
      </c>
      <c r="P10418" t="s">
        <v>43158</v>
      </c>
      <c r="Q10418" t="s">
        <v>22185</v>
      </c>
    </row>
    <row r="10419" spans="12:17" x14ac:dyDescent="0.3">
      <c r="L10419">
        <v>10413</v>
      </c>
      <c r="M10419" t="s">
        <v>22188</v>
      </c>
      <c r="N10419" t="s">
        <v>20923</v>
      </c>
      <c r="O10419" t="s">
        <v>22190</v>
      </c>
      <c r="P10419" t="s">
        <v>43159</v>
      </c>
      <c r="Q10419" t="s">
        <v>22188</v>
      </c>
    </row>
    <row r="10420" spans="12:17" x14ac:dyDescent="0.3">
      <c r="L10420">
        <v>10414</v>
      </c>
      <c r="M10420" t="s">
        <v>43160</v>
      </c>
      <c r="N10420" t="s">
        <v>20925</v>
      </c>
      <c r="O10420" t="s">
        <v>22192</v>
      </c>
      <c r="P10420" t="s">
        <v>43161</v>
      </c>
      <c r="Q10420" t="s">
        <v>43160</v>
      </c>
    </row>
    <row r="10421" spans="12:17" x14ac:dyDescent="0.3">
      <c r="L10421">
        <v>10415</v>
      </c>
      <c r="M10421" t="s">
        <v>22193</v>
      </c>
      <c r="N10421" t="s">
        <v>20928</v>
      </c>
      <c r="O10421" t="s">
        <v>22195</v>
      </c>
      <c r="P10421" t="s">
        <v>43162</v>
      </c>
      <c r="Q10421" t="s">
        <v>22193</v>
      </c>
    </row>
    <row r="10422" spans="12:17" x14ac:dyDescent="0.3">
      <c r="L10422">
        <v>10416</v>
      </c>
      <c r="M10422" t="s">
        <v>22196</v>
      </c>
      <c r="N10422" t="s">
        <v>20931</v>
      </c>
      <c r="O10422" t="s">
        <v>22198</v>
      </c>
      <c r="P10422" t="s">
        <v>43163</v>
      </c>
      <c r="Q10422" t="s">
        <v>22196</v>
      </c>
    </row>
    <row r="10423" spans="12:17" x14ac:dyDescent="0.3">
      <c r="L10423">
        <v>10417</v>
      </c>
      <c r="M10423" t="s">
        <v>22199</v>
      </c>
      <c r="N10423" t="s">
        <v>20934</v>
      </c>
      <c r="O10423" t="s">
        <v>22201</v>
      </c>
      <c r="P10423" t="s">
        <v>43164</v>
      </c>
      <c r="Q10423" t="s">
        <v>22199</v>
      </c>
    </row>
    <row r="10424" spans="12:17" x14ac:dyDescent="0.3">
      <c r="L10424">
        <v>10418</v>
      </c>
      <c r="M10424" t="s">
        <v>22202</v>
      </c>
      <c r="N10424" t="s">
        <v>20937</v>
      </c>
      <c r="O10424" t="s">
        <v>22204</v>
      </c>
      <c r="P10424" t="s">
        <v>43165</v>
      </c>
      <c r="Q10424" t="s">
        <v>22202</v>
      </c>
    </row>
    <row r="10425" spans="12:17" x14ac:dyDescent="0.3">
      <c r="L10425">
        <v>10419</v>
      </c>
      <c r="M10425" t="s">
        <v>22205</v>
      </c>
      <c r="N10425" t="s">
        <v>20940</v>
      </c>
      <c r="O10425" t="s">
        <v>22207</v>
      </c>
      <c r="P10425" t="s">
        <v>43166</v>
      </c>
      <c r="Q10425" t="s">
        <v>22205</v>
      </c>
    </row>
    <row r="10426" spans="12:17" x14ac:dyDescent="0.3">
      <c r="L10426">
        <v>10420</v>
      </c>
      <c r="M10426" t="s">
        <v>22110</v>
      </c>
      <c r="N10426" t="s">
        <v>20845</v>
      </c>
      <c r="O10426" t="s">
        <v>26494</v>
      </c>
      <c r="P10426" t="s">
        <v>43167</v>
      </c>
      <c r="Q10426" t="s">
        <v>22110</v>
      </c>
    </row>
    <row r="10427" spans="12:17" x14ac:dyDescent="0.3">
      <c r="L10427">
        <v>10421</v>
      </c>
      <c r="M10427" t="s">
        <v>22208</v>
      </c>
      <c r="N10427" t="s">
        <v>20943</v>
      </c>
      <c r="O10427" t="s">
        <v>22210</v>
      </c>
      <c r="P10427" t="s">
        <v>43168</v>
      </c>
      <c r="Q10427" t="s">
        <v>22208</v>
      </c>
    </row>
    <row r="10428" spans="12:17" x14ac:dyDescent="0.3">
      <c r="L10428">
        <v>10422</v>
      </c>
      <c r="M10428" t="s">
        <v>22211</v>
      </c>
      <c r="N10428" t="s">
        <v>20946</v>
      </c>
      <c r="O10428" t="s">
        <v>22213</v>
      </c>
      <c r="P10428" t="s">
        <v>43169</v>
      </c>
      <c r="Q10428" t="s">
        <v>22211</v>
      </c>
    </row>
    <row r="10429" spans="12:17" x14ac:dyDescent="0.3">
      <c r="L10429">
        <v>10423</v>
      </c>
      <c r="M10429" t="s">
        <v>22214</v>
      </c>
      <c r="N10429" t="s">
        <v>20949</v>
      </c>
      <c r="O10429" t="s">
        <v>22216</v>
      </c>
      <c r="P10429" t="s">
        <v>43170</v>
      </c>
      <c r="Q10429" t="s">
        <v>22214</v>
      </c>
    </row>
    <row r="10430" spans="12:17" x14ac:dyDescent="0.3">
      <c r="L10430">
        <v>10424</v>
      </c>
      <c r="M10430" t="s">
        <v>22217</v>
      </c>
      <c r="N10430" t="s">
        <v>20952</v>
      </c>
      <c r="O10430" t="s">
        <v>22219</v>
      </c>
      <c r="P10430" t="s">
        <v>43171</v>
      </c>
      <c r="Q10430" t="s">
        <v>22217</v>
      </c>
    </row>
    <row r="10431" spans="12:17" x14ac:dyDescent="0.3">
      <c r="L10431">
        <v>10425</v>
      </c>
      <c r="M10431" t="s">
        <v>22220</v>
      </c>
      <c r="N10431" t="s">
        <v>20955</v>
      </c>
      <c r="O10431" t="s">
        <v>22222</v>
      </c>
      <c r="P10431" t="s">
        <v>43172</v>
      </c>
      <c r="Q10431" t="s">
        <v>22220</v>
      </c>
    </row>
    <row r="10432" spans="12:17" x14ac:dyDescent="0.3">
      <c r="L10432">
        <v>10426</v>
      </c>
      <c r="M10432" t="s">
        <v>22223</v>
      </c>
      <c r="N10432" t="s">
        <v>20958</v>
      </c>
      <c r="O10432" t="s">
        <v>22225</v>
      </c>
      <c r="P10432" t="s">
        <v>43173</v>
      </c>
      <c r="Q10432" t="s">
        <v>22223</v>
      </c>
    </row>
    <row r="10433" spans="12:17" x14ac:dyDescent="0.3">
      <c r="L10433">
        <v>10427</v>
      </c>
      <c r="M10433" t="s">
        <v>22226</v>
      </c>
      <c r="N10433" t="s">
        <v>20961</v>
      </c>
      <c r="O10433" t="s">
        <v>22228</v>
      </c>
      <c r="P10433" t="s">
        <v>43174</v>
      </c>
      <c r="Q10433" t="s">
        <v>22226</v>
      </c>
    </row>
    <row r="10434" spans="12:17" x14ac:dyDescent="0.3">
      <c r="L10434">
        <v>10428</v>
      </c>
      <c r="M10434" t="s">
        <v>22229</v>
      </c>
      <c r="N10434" t="s">
        <v>20964</v>
      </c>
      <c r="O10434" t="s">
        <v>22231</v>
      </c>
      <c r="P10434" t="s">
        <v>43175</v>
      </c>
      <c r="Q10434" t="s">
        <v>22229</v>
      </c>
    </row>
    <row r="10435" spans="12:17" x14ac:dyDescent="0.3">
      <c r="L10435">
        <v>10429</v>
      </c>
      <c r="M10435" t="s">
        <v>22232</v>
      </c>
      <c r="N10435" t="s">
        <v>20967</v>
      </c>
      <c r="O10435" t="s">
        <v>22234</v>
      </c>
      <c r="P10435" t="s">
        <v>43176</v>
      </c>
      <c r="Q10435" t="s">
        <v>22232</v>
      </c>
    </row>
    <row r="10436" spans="12:17" x14ac:dyDescent="0.3">
      <c r="L10436">
        <v>10430</v>
      </c>
      <c r="M10436" t="s">
        <v>22235</v>
      </c>
      <c r="N10436" t="s">
        <v>20970</v>
      </c>
      <c r="O10436" t="s">
        <v>22237</v>
      </c>
      <c r="P10436" t="s">
        <v>43177</v>
      </c>
      <c r="Q10436" t="s">
        <v>22235</v>
      </c>
    </row>
    <row r="10437" spans="12:17" x14ac:dyDescent="0.3">
      <c r="L10437">
        <v>10431</v>
      </c>
      <c r="M10437" t="s">
        <v>22238</v>
      </c>
      <c r="N10437" t="s">
        <v>20973</v>
      </c>
      <c r="O10437" t="s">
        <v>22240</v>
      </c>
      <c r="P10437" t="s">
        <v>43178</v>
      </c>
      <c r="Q10437" t="s">
        <v>22238</v>
      </c>
    </row>
    <row r="10438" spans="12:17" x14ac:dyDescent="0.3">
      <c r="L10438">
        <v>10432</v>
      </c>
      <c r="M10438" t="s">
        <v>22241</v>
      </c>
      <c r="N10438" t="s">
        <v>20976</v>
      </c>
      <c r="O10438" t="s">
        <v>22243</v>
      </c>
      <c r="P10438" t="s">
        <v>43179</v>
      </c>
      <c r="Q10438" t="s">
        <v>22241</v>
      </c>
    </row>
    <row r="10439" spans="12:17" x14ac:dyDescent="0.3">
      <c r="L10439">
        <v>10433</v>
      </c>
      <c r="M10439" t="s">
        <v>22244</v>
      </c>
      <c r="N10439" t="s">
        <v>20979</v>
      </c>
      <c r="O10439" t="s">
        <v>22246</v>
      </c>
      <c r="P10439" t="s">
        <v>43180</v>
      </c>
      <c r="Q10439" t="s">
        <v>22244</v>
      </c>
    </row>
    <row r="10440" spans="12:17" x14ac:dyDescent="0.3">
      <c r="L10440">
        <v>10434</v>
      </c>
      <c r="M10440" t="s">
        <v>22247</v>
      </c>
      <c r="N10440" t="s">
        <v>20982</v>
      </c>
      <c r="O10440" t="s">
        <v>22249</v>
      </c>
      <c r="P10440" t="s">
        <v>43181</v>
      </c>
      <c r="Q10440" t="s">
        <v>22247</v>
      </c>
    </row>
    <row r="10441" spans="12:17" x14ac:dyDescent="0.3">
      <c r="L10441">
        <v>10435</v>
      </c>
      <c r="M10441" t="s">
        <v>22250</v>
      </c>
      <c r="N10441" t="s">
        <v>20985</v>
      </c>
      <c r="O10441" t="s">
        <v>22252</v>
      </c>
      <c r="P10441" t="s">
        <v>43182</v>
      </c>
      <c r="Q10441" t="s">
        <v>22250</v>
      </c>
    </row>
    <row r="10442" spans="12:17" x14ac:dyDescent="0.3">
      <c r="L10442">
        <v>10436</v>
      </c>
      <c r="M10442" t="s">
        <v>22253</v>
      </c>
      <c r="N10442" t="s">
        <v>20988</v>
      </c>
      <c r="O10442" t="s">
        <v>22255</v>
      </c>
      <c r="P10442" t="s">
        <v>43183</v>
      </c>
      <c r="Q10442" t="s">
        <v>22253</v>
      </c>
    </row>
    <row r="10443" spans="12:17" x14ac:dyDescent="0.3">
      <c r="L10443">
        <v>10437</v>
      </c>
      <c r="M10443" t="s">
        <v>22256</v>
      </c>
      <c r="N10443" t="s">
        <v>20991</v>
      </c>
      <c r="O10443" t="s">
        <v>22258</v>
      </c>
      <c r="P10443" t="s">
        <v>43184</v>
      </c>
      <c r="Q10443" t="s">
        <v>22256</v>
      </c>
    </row>
    <row r="10444" spans="12:17" x14ac:dyDescent="0.3">
      <c r="L10444">
        <v>10438</v>
      </c>
      <c r="M10444" t="s">
        <v>22259</v>
      </c>
      <c r="N10444" t="s">
        <v>20994</v>
      </c>
      <c r="O10444" t="s">
        <v>22261</v>
      </c>
      <c r="P10444" t="s">
        <v>43185</v>
      </c>
      <c r="Q10444" t="s">
        <v>22259</v>
      </c>
    </row>
    <row r="10445" spans="12:17" x14ac:dyDescent="0.3">
      <c r="L10445">
        <v>10439</v>
      </c>
      <c r="M10445" t="s">
        <v>22262</v>
      </c>
      <c r="N10445" t="s">
        <v>20997</v>
      </c>
      <c r="O10445" t="s">
        <v>22264</v>
      </c>
      <c r="P10445" t="s">
        <v>43186</v>
      </c>
      <c r="Q10445" t="s">
        <v>22262</v>
      </c>
    </row>
    <row r="10446" spans="12:17" x14ac:dyDescent="0.3">
      <c r="L10446">
        <v>10440</v>
      </c>
      <c r="M10446" t="s">
        <v>22265</v>
      </c>
      <c r="N10446" t="s">
        <v>21000</v>
      </c>
      <c r="O10446" t="s">
        <v>22267</v>
      </c>
      <c r="P10446" t="s">
        <v>43187</v>
      </c>
      <c r="Q10446" t="s">
        <v>22265</v>
      </c>
    </row>
    <row r="10447" spans="12:17" x14ac:dyDescent="0.3">
      <c r="L10447">
        <v>10441</v>
      </c>
      <c r="M10447" t="s">
        <v>22268</v>
      </c>
      <c r="N10447" t="s">
        <v>21003</v>
      </c>
      <c r="O10447" t="s">
        <v>22270</v>
      </c>
      <c r="P10447" t="s">
        <v>43188</v>
      </c>
      <c r="Q10447" t="s">
        <v>22268</v>
      </c>
    </row>
    <row r="10448" spans="12:17" x14ac:dyDescent="0.3">
      <c r="L10448">
        <v>10442</v>
      </c>
      <c r="M10448" t="s">
        <v>22271</v>
      </c>
      <c r="N10448" t="s">
        <v>21006</v>
      </c>
      <c r="O10448" t="s">
        <v>22273</v>
      </c>
      <c r="P10448" t="s">
        <v>43189</v>
      </c>
      <c r="Q10448" t="s">
        <v>22271</v>
      </c>
    </row>
    <row r="10449" spans="12:17" x14ac:dyDescent="0.3">
      <c r="L10449">
        <v>10443</v>
      </c>
      <c r="M10449" t="s">
        <v>22274</v>
      </c>
      <c r="N10449" t="s">
        <v>21009</v>
      </c>
      <c r="O10449" t="s">
        <v>22276</v>
      </c>
      <c r="P10449" t="s">
        <v>43190</v>
      </c>
      <c r="Q10449" t="s">
        <v>22274</v>
      </c>
    </row>
    <row r="10450" spans="12:17" x14ac:dyDescent="0.3">
      <c r="L10450">
        <v>10444</v>
      </c>
      <c r="M10450" t="s">
        <v>22277</v>
      </c>
      <c r="N10450" t="s">
        <v>21012</v>
      </c>
      <c r="O10450" t="s">
        <v>22279</v>
      </c>
      <c r="P10450" t="s">
        <v>43191</v>
      </c>
      <c r="Q10450" t="s">
        <v>22277</v>
      </c>
    </row>
    <row r="10451" spans="12:17" x14ac:dyDescent="0.3">
      <c r="L10451">
        <v>10445</v>
      </c>
      <c r="M10451" t="s">
        <v>22280</v>
      </c>
      <c r="N10451" t="s">
        <v>21015</v>
      </c>
      <c r="O10451" t="s">
        <v>22282</v>
      </c>
      <c r="P10451" t="s">
        <v>43192</v>
      </c>
      <c r="Q10451" t="s">
        <v>22280</v>
      </c>
    </row>
    <row r="10452" spans="12:17" x14ac:dyDescent="0.3">
      <c r="L10452">
        <v>10446</v>
      </c>
      <c r="M10452" t="s">
        <v>27362</v>
      </c>
      <c r="N10452" t="s">
        <v>21017</v>
      </c>
      <c r="O10452" t="s">
        <v>22284</v>
      </c>
      <c r="P10452" t="s">
        <v>43193</v>
      </c>
      <c r="Q10452" t="s">
        <v>27362</v>
      </c>
    </row>
    <row r="10453" spans="12:17" x14ac:dyDescent="0.3">
      <c r="L10453">
        <v>10447</v>
      </c>
      <c r="M10453" t="s">
        <v>27363</v>
      </c>
      <c r="N10453" t="s">
        <v>21019</v>
      </c>
      <c r="O10453" t="s">
        <v>22286</v>
      </c>
      <c r="P10453" t="s">
        <v>43194</v>
      </c>
      <c r="Q10453" t="s">
        <v>27363</v>
      </c>
    </row>
    <row r="10454" spans="12:17" x14ac:dyDescent="0.3">
      <c r="L10454">
        <v>10448</v>
      </c>
      <c r="M10454" t="s">
        <v>27364</v>
      </c>
      <c r="N10454" t="s">
        <v>21021</v>
      </c>
      <c r="O10454" t="s">
        <v>22288</v>
      </c>
      <c r="P10454" t="s">
        <v>43195</v>
      </c>
      <c r="Q10454" t="s">
        <v>27364</v>
      </c>
    </row>
    <row r="10455" spans="12:17" x14ac:dyDescent="0.3">
      <c r="L10455">
        <v>10449</v>
      </c>
      <c r="M10455" t="s">
        <v>22289</v>
      </c>
      <c r="N10455" t="s">
        <v>21024</v>
      </c>
      <c r="O10455" t="s">
        <v>22291</v>
      </c>
      <c r="P10455" t="s">
        <v>43196</v>
      </c>
      <c r="Q10455" t="s">
        <v>22289</v>
      </c>
    </row>
    <row r="10456" spans="12:17" x14ac:dyDescent="0.3">
      <c r="L10456">
        <v>10450</v>
      </c>
      <c r="M10456" t="s">
        <v>22292</v>
      </c>
      <c r="N10456" t="s">
        <v>21027</v>
      </c>
      <c r="O10456" t="s">
        <v>22294</v>
      </c>
      <c r="P10456" t="s">
        <v>43197</v>
      </c>
      <c r="Q10456" t="s">
        <v>22292</v>
      </c>
    </row>
    <row r="10457" spans="12:17" x14ac:dyDescent="0.3">
      <c r="L10457">
        <v>10451</v>
      </c>
      <c r="M10457" t="s">
        <v>22295</v>
      </c>
      <c r="N10457" t="s">
        <v>21030</v>
      </c>
      <c r="O10457" t="s">
        <v>22297</v>
      </c>
      <c r="P10457" t="s">
        <v>43198</v>
      </c>
      <c r="Q10457" t="s">
        <v>22295</v>
      </c>
    </row>
    <row r="10458" spans="12:17" x14ac:dyDescent="0.3">
      <c r="L10458">
        <v>10452</v>
      </c>
      <c r="M10458" t="s">
        <v>22298</v>
      </c>
      <c r="N10458" t="s">
        <v>21033</v>
      </c>
      <c r="O10458" t="s">
        <v>22300</v>
      </c>
      <c r="P10458" t="s">
        <v>43199</v>
      </c>
      <c r="Q10458" t="s">
        <v>22298</v>
      </c>
    </row>
    <row r="10459" spans="12:17" x14ac:dyDescent="0.3">
      <c r="L10459">
        <v>10453</v>
      </c>
      <c r="M10459" t="s">
        <v>22301</v>
      </c>
      <c r="N10459" t="s">
        <v>21036</v>
      </c>
      <c r="O10459" t="s">
        <v>22303</v>
      </c>
      <c r="P10459" t="s">
        <v>43200</v>
      </c>
      <c r="Q10459" t="s">
        <v>22301</v>
      </c>
    </row>
    <row r="10460" spans="12:17" x14ac:dyDescent="0.3">
      <c r="L10460">
        <v>10454</v>
      </c>
      <c r="M10460" t="s">
        <v>22304</v>
      </c>
      <c r="N10460" t="s">
        <v>21039</v>
      </c>
      <c r="O10460" t="s">
        <v>22306</v>
      </c>
      <c r="P10460" t="s">
        <v>43201</v>
      </c>
      <c r="Q10460" t="s">
        <v>22304</v>
      </c>
    </row>
    <row r="10461" spans="12:17" x14ac:dyDescent="0.3">
      <c r="L10461">
        <v>10455</v>
      </c>
      <c r="M10461" t="s">
        <v>22307</v>
      </c>
      <c r="N10461" t="s">
        <v>21042</v>
      </c>
      <c r="O10461" t="s">
        <v>22309</v>
      </c>
      <c r="P10461" t="s">
        <v>43202</v>
      </c>
      <c r="Q10461" t="s">
        <v>22307</v>
      </c>
    </row>
    <row r="10462" spans="12:17" x14ac:dyDescent="0.3">
      <c r="L10462">
        <v>10456</v>
      </c>
      <c r="M10462" t="s">
        <v>22310</v>
      </c>
      <c r="N10462" t="s">
        <v>21036</v>
      </c>
      <c r="O10462" t="s">
        <v>22311</v>
      </c>
      <c r="P10462" t="s">
        <v>43203</v>
      </c>
      <c r="Q10462" t="s">
        <v>22310</v>
      </c>
    </row>
    <row r="10463" spans="12:17" x14ac:dyDescent="0.3">
      <c r="L10463">
        <v>10457</v>
      </c>
      <c r="M10463" t="s">
        <v>22312</v>
      </c>
      <c r="N10463" t="s">
        <v>21039</v>
      </c>
      <c r="O10463" t="s">
        <v>22313</v>
      </c>
      <c r="P10463" t="s">
        <v>43204</v>
      </c>
      <c r="Q10463" t="s">
        <v>22312</v>
      </c>
    </row>
    <row r="10464" spans="12:17" x14ac:dyDescent="0.3">
      <c r="L10464">
        <v>10458</v>
      </c>
      <c r="M10464" t="s">
        <v>22314</v>
      </c>
      <c r="N10464" t="s">
        <v>21049</v>
      </c>
      <c r="O10464" t="s">
        <v>22316</v>
      </c>
      <c r="P10464" t="s">
        <v>43205</v>
      </c>
      <c r="Q10464" t="s">
        <v>22314</v>
      </c>
    </row>
    <row r="10465" spans="12:17" x14ac:dyDescent="0.3">
      <c r="L10465">
        <v>10459</v>
      </c>
      <c r="M10465" t="s">
        <v>22317</v>
      </c>
      <c r="N10465" t="s">
        <v>20827</v>
      </c>
      <c r="O10465" t="s">
        <v>43114</v>
      </c>
      <c r="P10465" t="s">
        <v>43206</v>
      </c>
      <c r="Q10465" t="s">
        <v>22317</v>
      </c>
    </row>
    <row r="10466" spans="12:17" x14ac:dyDescent="0.3">
      <c r="L10466">
        <v>10460</v>
      </c>
      <c r="M10466" t="s">
        <v>22318</v>
      </c>
      <c r="N10466" t="s">
        <v>20829</v>
      </c>
      <c r="O10466" t="s">
        <v>22096</v>
      </c>
      <c r="P10466" t="s">
        <v>43207</v>
      </c>
      <c r="Q10466" t="s">
        <v>22318</v>
      </c>
    </row>
    <row r="10467" spans="12:17" x14ac:dyDescent="0.3">
      <c r="L10467">
        <v>10461</v>
      </c>
      <c r="M10467" t="s">
        <v>22319</v>
      </c>
      <c r="N10467" t="s">
        <v>20832</v>
      </c>
      <c r="O10467" t="s">
        <v>22099</v>
      </c>
      <c r="P10467" t="s">
        <v>43208</v>
      </c>
      <c r="Q10467" t="s">
        <v>22319</v>
      </c>
    </row>
    <row r="10468" spans="12:17" x14ac:dyDescent="0.3">
      <c r="L10468">
        <v>10462</v>
      </c>
      <c r="M10468" t="s">
        <v>22320</v>
      </c>
      <c r="N10468" t="s">
        <v>20835</v>
      </c>
      <c r="O10468" t="s">
        <v>22102</v>
      </c>
      <c r="P10468" t="s">
        <v>43209</v>
      </c>
      <c r="Q10468" t="s">
        <v>22320</v>
      </c>
    </row>
    <row r="10469" spans="12:17" x14ac:dyDescent="0.3">
      <c r="L10469">
        <v>10463</v>
      </c>
      <c r="M10469" t="s">
        <v>22321</v>
      </c>
      <c r="N10469" t="s">
        <v>20838</v>
      </c>
      <c r="O10469" t="s">
        <v>22105</v>
      </c>
      <c r="P10469" t="s">
        <v>43210</v>
      </c>
      <c r="Q10469" t="s">
        <v>22321</v>
      </c>
    </row>
    <row r="10470" spans="12:17" x14ac:dyDescent="0.3">
      <c r="L10470">
        <v>10464</v>
      </c>
      <c r="M10470" t="s">
        <v>22322</v>
      </c>
      <c r="N10470" t="s">
        <v>20841</v>
      </c>
      <c r="O10470" t="s">
        <v>22108</v>
      </c>
      <c r="P10470" t="s">
        <v>43211</v>
      </c>
      <c r="Q10470" t="s">
        <v>22322</v>
      </c>
    </row>
    <row r="10471" spans="12:17" x14ac:dyDescent="0.3">
      <c r="L10471">
        <v>10465</v>
      </c>
      <c r="M10471" t="s">
        <v>22323</v>
      </c>
      <c r="N10471" t="s">
        <v>43121</v>
      </c>
      <c r="O10471" t="s">
        <v>43122</v>
      </c>
      <c r="P10471" t="s">
        <v>26485</v>
      </c>
      <c r="Q10471" t="s">
        <v>22323</v>
      </c>
    </row>
    <row r="10472" spans="12:17" x14ac:dyDescent="0.3">
      <c r="L10472">
        <v>10466</v>
      </c>
      <c r="M10472" t="s">
        <v>22325</v>
      </c>
      <c r="N10472" t="s">
        <v>20847</v>
      </c>
      <c r="O10472" t="s">
        <v>26486</v>
      </c>
      <c r="P10472" t="s">
        <v>43212</v>
      </c>
      <c r="Q10472" t="s">
        <v>22325</v>
      </c>
    </row>
    <row r="10473" spans="12:17" x14ac:dyDescent="0.3">
      <c r="L10473">
        <v>10467</v>
      </c>
      <c r="M10473" t="s">
        <v>22326</v>
      </c>
      <c r="N10473" t="s">
        <v>20849</v>
      </c>
      <c r="O10473" t="s">
        <v>26487</v>
      </c>
      <c r="P10473" t="s">
        <v>43213</v>
      </c>
      <c r="Q10473" t="s">
        <v>22326</v>
      </c>
    </row>
    <row r="10474" spans="12:17" x14ac:dyDescent="0.3">
      <c r="L10474">
        <v>10468</v>
      </c>
      <c r="M10474" t="s">
        <v>22327</v>
      </c>
      <c r="N10474" t="s">
        <v>20851</v>
      </c>
      <c r="O10474" t="s">
        <v>26488</v>
      </c>
      <c r="P10474" t="s">
        <v>43214</v>
      </c>
      <c r="Q10474" t="s">
        <v>22327</v>
      </c>
    </row>
    <row r="10475" spans="12:17" x14ac:dyDescent="0.3">
      <c r="L10475">
        <v>10469</v>
      </c>
      <c r="M10475" t="s">
        <v>22328</v>
      </c>
      <c r="N10475" t="s">
        <v>20853</v>
      </c>
      <c r="O10475" t="s">
        <v>26489</v>
      </c>
      <c r="P10475" t="s">
        <v>43215</v>
      </c>
      <c r="Q10475" t="s">
        <v>22328</v>
      </c>
    </row>
    <row r="10476" spans="12:17" x14ac:dyDescent="0.3">
      <c r="L10476">
        <v>10470</v>
      </c>
      <c r="M10476" t="s">
        <v>22329</v>
      </c>
      <c r="N10476" t="s">
        <v>20855</v>
      </c>
      <c r="O10476" t="s">
        <v>26490</v>
      </c>
      <c r="P10476" t="s">
        <v>43216</v>
      </c>
      <c r="Q10476" t="s">
        <v>22329</v>
      </c>
    </row>
    <row r="10477" spans="12:17" x14ac:dyDescent="0.3">
      <c r="L10477">
        <v>10471</v>
      </c>
      <c r="M10477" t="s">
        <v>22330</v>
      </c>
      <c r="N10477" t="s">
        <v>26454</v>
      </c>
      <c r="O10477" t="s">
        <v>22123</v>
      </c>
      <c r="P10477" t="s">
        <v>43217</v>
      </c>
      <c r="Q10477" t="s">
        <v>22330</v>
      </c>
    </row>
    <row r="10478" spans="12:17" x14ac:dyDescent="0.3">
      <c r="L10478">
        <v>10472</v>
      </c>
      <c r="M10478" t="s">
        <v>22331</v>
      </c>
      <c r="N10478" t="s">
        <v>26455</v>
      </c>
      <c r="O10478" t="s">
        <v>22125</v>
      </c>
      <c r="P10478" t="s">
        <v>43218</v>
      </c>
      <c r="Q10478" t="s">
        <v>22331</v>
      </c>
    </row>
    <row r="10479" spans="12:17" x14ac:dyDescent="0.3">
      <c r="L10479">
        <v>10473</v>
      </c>
      <c r="M10479" t="s">
        <v>22332</v>
      </c>
      <c r="N10479" t="s">
        <v>26456</v>
      </c>
      <c r="O10479" t="s">
        <v>22127</v>
      </c>
      <c r="P10479" t="s">
        <v>43219</v>
      </c>
      <c r="Q10479" t="s">
        <v>22332</v>
      </c>
    </row>
    <row r="10480" spans="12:17" x14ac:dyDescent="0.3">
      <c r="L10480">
        <v>10474</v>
      </c>
      <c r="M10480" t="s">
        <v>22333</v>
      </c>
      <c r="N10480" t="s">
        <v>20863</v>
      </c>
      <c r="O10480" t="s">
        <v>22130</v>
      </c>
      <c r="P10480" t="s">
        <v>43220</v>
      </c>
      <c r="Q10480" t="s">
        <v>22333</v>
      </c>
    </row>
    <row r="10481" spans="12:17" x14ac:dyDescent="0.3">
      <c r="L10481">
        <v>10475</v>
      </c>
      <c r="M10481" t="s">
        <v>22334</v>
      </c>
      <c r="N10481" t="s">
        <v>43132</v>
      </c>
      <c r="O10481" t="s">
        <v>22132</v>
      </c>
      <c r="P10481" t="s">
        <v>43221</v>
      </c>
      <c r="Q10481" t="s">
        <v>22334</v>
      </c>
    </row>
    <row r="10482" spans="12:17" x14ac:dyDescent="0.3">
      <c r="L10482">
        <v>10476</v>
      </c>
      <c r="M10482" t="s">
        <v>43222</v>
      </c>
      <c r="N10482" t="s">
        <v>43135</v>
      </c>
      <c r="O10482" t="s">
        <v>43136</v>
      </c>
      <c r="P10482" t="s">
        <v>43223</v>
      </c>
      <c r="Q10482" t="s">
        <v>43222</v>
      </c>
    </row>
    <row r="10483" spans="12:17" x14ac:dyDescent="0.3">
      <c r="L10483">
        <v>10477</v>
      </c>
      <c r="M10483" t="s">
        <v>22335</v>
      </c>
      <c r="N10483" t="s">
        <v>20868</v>
      </c>
      <c r="O10483" t="s">
        <v>22135</v>
      </c>
      <c r="P10483" t="s">
        <v>43224</v>
      </c>
      <c r="Q10483" t="s">
        <v>22335</v>
      </c>
    </row>
    <row r="10484" spans="12:17" x14ac:dyDescent="0.3">
      <c r="L10484">
        <v>10478</v>
      </c>
      <c r="M10484" t="s">
        <v>22336</v>
      </c>
      <c r="N10484" t="s">
        <v>20871</v>
      </c>
      <c r="O10484" t="s">
        <v>43139</v>
      </c>
      <c r="P10484" t="s">
        <v>43225</v>
      </c>
      <c r="Q10484" t="s">
        <v>22336</v>
      </c>
    </row>
    <row r="10485" spans="12:17" x14ac:dyDescent="0.3">
      <c r="L10485">
        <v>10479</v>
      </c>
      <c r="M10485" t="s">
        <v>22337</v>
      </c>
      <c r="N10485" t="s">
        <v>20873</v>
      </c>
      <c r="O10485" t="s">
        <v>43141</v>
      </c>
      <c r="P10485" t="s">
        <v>43226</v>
      </c>
      <c r="Q10485" t="s">
        <v>22337</v>
      </c>
    </row>
    <row r="10486" spans="12:17" x14ac:dyDescent="0.3">
      <c r="L10486">
        <v>10480</v>
      </c>
      <c r="M10486" t="s">
        <v>22338</v>
      </c>
      <c r="N10486" t="s">
        <v>20875</v>
      </c>
      <c r="O10486" t="s">
        <v>22142</v>
      </c>
      <c r="P10486" t="s">
        <v>43227</v>
      </c>
      <c r="Q10486" t="s">
        <v>22338</v>
      </c>
    </row>
    <row r="10487" spans="12:17" x14ac:dyDescent="0.3">
      <c r="L10487">
        <v>10481</v>
      </c>
      <c r="M10487" t="s">
        <v>22339</v>
      </c>
      <c r="N10487" t="s">
        <v>20878</v>
      </c>
      <c r="O10487" t="s">
        <v>22145</v>
      </c>
      <c r="P10487" t="s">
        <v>43228</v>
      </c>
      <c r="Q10487" t="s">
        <v>22339</v>
      </c>
    </row>
    <row r="10488" spans="12:17" x14ac:dyDescent="0.3">
      <c r="L10488">
        <v>10482</v>
      </c>
      <c r="M10488" t="s">
        <v>22340</v>
      </c>
      <c r="N10488" t="s">
        <v>20881</v>
      </c>
      <c r="O10488" t="s">
        <v>22148</v>
      </c>
      <c r="P10488" t="s">
        <v>43229</v>
      </c>
      <c r="Q10488" t="s">
        <v>22340</v>
      </c>
    </row>
    <row r="10489" spans="12:17" x14ac:dyDescent="0.3">
      <c r="L10489">
        <v>10483</v>
      </c>
      <c r="M10489" t="s">
        <v>22341</v>
      </c>
      <c r="N10489" t="s">
        <v>20884</v>
      </c>
      <c r="O10489" t="s">
        <v>22151</v>
      </c>
      <c r="P10489" t="s">
        <v>43230</v>
      </c>
      <c r="Q10489" t="s">
        <v>22341</v>
      </c>
    </row>
    <row r="10490" spans="12:17" x14ac:dyDescent="0.3">
      <c r="L10490">
        <v>10484</v>
      </c>
      <c r="M10490" t="s">
        <v>22342</v>
      </c>
      <c r="N10490" t="s">
        <v>20887</v>
      </c>
      <c r="O10490" t="s">
        <v>22154</v>
      </c>
      <c r="P10490" t="s">
        <v>43231</v>
      </c>
      <c r="Q10490" t="s">
        <v>22342</v>
      </c>
    </row>
    <row r="10491" spans="12:17" x14ac:dyDescent="0.3">
      <c r="L10491">
        <v>10485</v>
      </c>
      <c r="M10491" t="s">
        <v>22343</v>
      </c>
      <c r="N10491" t="s">
        <v>20890</v>
      </c>
      <c r="O10491" t="s">
        <v>22157</v>
      </c>
      <c r="P10491" t="s">
        <v>43232</v>
      </c>
      <c r="Q10491" t="s">
        <v>22343</v>
      </c>
    </row>
    <row r="10492" spans="12:17" x14ac:dyDescent="0.3">
      <c r="L10492">
        <v>10486</v>
      </c>
      <c r="M10492" t="s">
        <v>22344</v>
      </c>
      <c r="N10492" t="s">
        <v>20893</v>
      </c>
      <c r="O10492" t="s">
        <v>22160</v>
      </c>
      <c r="P10492" t="s">
        <v>43233</v>
      </c>
      <c r="Q10492" t="s">
        <v>22344</v>
      </c>
    </row>
    <row r="10493" spans="12:17" x14ac:dyDescent="0.3">
      <c r="L10493">
        <v>10487</v>
      </c>
      <c r="M10493" t="s">
        <v>22345</v>
      </c>
      <c r="N10493" t="s">
        <v>20896</v>
      </c>
      <c r="O10493" t="s">
        <v>22163</v>
      </c>
      <c r="P10493" t="s">
        <v>43234</v>
      </c>
      <c r="Q10493" t="s">
        <v>22345</v>
      </c>
    </row>
    <row r="10494" spans="12:17" x14ac:dyDescent="0.3">
      <c r="L10494">
        <v>10488</v>
      </c>
      <c r="M10494" t="s">
        <v>22346</v>
      </c>
      <c r="N10494" t="s">
        <v>20899</v>
      </c>
      <c r="O10494" t="s">
        <v>22166</v>
      </c>
      <c r="P10494" t="s">
        <v>43235</v>
      </c>
      <c r="Q10494" t="s">
        <v>22346</v>
      </c>
    </row>
    <row r="10495" spans="12:17" x14ac:dyDescent="0.3">
      <c r="L10495">
        <v>10489</v>
      </c>
      <c r="M10495" t="s">
        <v>22347</v>
      </c>
      <c r="N10495" t="s">
        <v>20902</v>
      </c>
      <c r="O10495" t="s">
        <v>22169</v>
      </c>
      <c r="P10495" t="s">
        <v>43236</v>
      </c>
      <c r="Q10495" t="s">
        <v>22347</v>
      </c>
    </row>
    <row r="10496" spans="12:17" x14ac:dyDescent="0.3">
      <c r="L10496">
        <v>10490</v>
      </c>
      <c r="M10496" t="s">
        <v>22348</v>
      </c>
      <c r="N10496" t="s">
        <v>20905</v>
      </c>
      <c r="O10496" t="s">
        <v>22172</v>
      </c>
      <c r="P10496" t="s">
        <v>43237</v>
      </c>
      <c r="Q10496" t="s">
        <v>22348</v>
      </c>
    </row>
    <row r="10497" spans="12:17" x14ac:dyDescent="0.3">
      <c r="L10497">
        <v>10491</v>
      </c>
      <c r="M10497" t="s">
        <v>22349</v>
      </c>
      <c r="N10497" t="s">
        <v>20908</v>
      </c>
      <c r="O10497" t="s">
        <v>22175</v>
      </c>
      <c r="P10497" t="s">
        <v>43238</v>
      </c>
      <c r="Q10497" t="s">
        <v>22349</v>
      </c>
    </row>
    <row r="10498" spans="12:17" x14ac:dyDescent="0.3">
      <c r="L10498">
        <v>10492</v>
      </c>
      <c r="M10498" t="s">
        <v>22350</v>
      </c>
      <c r="N10498" t="s">
        <v>20911</v>
      </c>
      <c r="O10498" t="s">
        <v>22178</v>
      </c>
      <c r="P10498" t="s">
        <v>43239</v>
      </c>
      <c r="Q10498" t="s">
        <v>22350</v>
      </c>
    </row>
    <row r="10499" spans="12:17" x14ac:dyDescent="0.3">
      <c r="L10499">
        <v>10493</v>
      </c>
      <c r="M10499" t="s">
        <v>22351</v>
      </c>
      <c r="N10499" t="s">
        <v>20914</v>
      </c>
      <c r="O10499" t="s">
        <v>22181</v>
      </c>
      <c r="P10499" t="s">
        <v>43240</v>
      </c>
      <c r="Q10499" t="s">
        <v>22351</v>
      </c>
    </row>
    <row r="10500" spans="12:17" x14ac:dyDescent="0.3">
      <c r="L10500">
        <v>10494</v>
      </c>
      <c r="M10500" t="s">
        <v>22352</v>
      </c>
      <c r="N10500" t="s">
        <v>20917</v>
      </c>
      <c r="O10500" t="s">
        <v>22184</v>
      </c>
      <c r="P10500" t="s">
        <v>43241</v>
      </c>
      <c r="Q10500" t="s">
        <v>22352</v>
      </c>
    </row>
    <row r="10501" spans="12:17" x14ac:dyDescent="0.3">
      <c r="L10501">
        <v>10495</v>
      </c>
      <c r="M10501" t="s">
        <v>22353</v>
      </c>
      <c r="N10501" t="s">
        <v>20920</v>
      </c>
      <c r="O10501" t="s">
        <v>22187</v>
      </c>
      <c r="P10501" t="s">
        <v>43242</v>
      </c>
      <c r="Q10501" t="s">
        <v>22353</v>
      </c>
    </row>
    <row r="10502" spans="12:17" x14ac:dyDescent="0.3">
      <c r="L10502">
        <v>10496</v>
      </c>
      <c r="M10502" t="s">
        <v>22354</v>
      </c>
      <c r="N10502" t="s">
        <v>20923</v>
      </c>
      <c r="O10502" t="s">
        <v>22190</v>
      </c>
      <c r="P10502" t="s">
        <v>43243</v>
      </c>
      <c r="Q10502" t="s">
        <v>22354</v>
      </c>
    </row>
    <row r="10503" spans="12:17" x14ac:dyDescent="0.3">
      <c r="L10503">
        <v>10497</v>
      </c>
      <c r="M10503" t="s">
        <v>43244</v>
      </c>
      <c r="N10503" t="s">
        <v>20925</v>
      </c>
      <c r="O10503" t="s">
        <v>22192</v>
      </c>
      <c r="P10503" t="s">
        <v>43245</v>
      </c>
      <c r="Q10503" t="s">
        <v>43244</v>
      </c>
    </row>
    <row r="10504" spans="12:17" x14ac:dyDescent="0.3">
      <c r="L10504">
        <v>10498</v>
      </c>
      <c r="M10504" t="s">
        <v>22355</v>
      </c>
      <c r="N10504" t="s">
        <v>20928</v>
      </c>
      <c r="O10504" t="s">
        <v>22195</v>
      </c>
      <c r="P10504" t="s">
        <v>43246</v>
      </c>
      <c r="Q10504" t="s">
        <v>22355</v>
      </c>
    </row>
    <row r="10505" spans="12:17" x14ac:dyDescent="0.3">
      <c r="L10505">
        <v>10499</v>
      </c>
      <c r="M10505" t="s">
        <v>22356</v>
      </c>
      <c r="N10505" t="s">
        <v>20931</v>
      </c>
      <c r="O10505" t="s">
        <v>22198</v>
      </c>
      <c r="P10505" t="s">
        <v>43247</v>
      </c>
      <c r="Q10505" t="s">
        <v>22356</v>
      </c>
    </row>
    <row r="10506" spans="12:17" x14ac:dyDescent="0.3">
      <c r="L10506">
        <v>10500</v>
      </c>
      <c r="M10506" t="s">
        <v>22357</v>
      </c>
      <c r="N10506" t="s">
        <v>20934</v>
      </c>
      <c r="O10506" t="s">
        <v>22201</v>
      </c>
      <c r="P10506" t="s">
        <v>43248</v>
      </c>
      <c r="Q10506" t="s">
        <v>22357</v>
      </c>
    </row>
    <row r="10507" spans="12:17" x14ac:dyDescent="0.3">
      <c r="L10507">
        <v>10501</v>
      </c>
      <c r="M10507" t="s">
        <v>22358</v>
      </c>
      <c r="N10507" t="s">
        <v>20937</v>
      </c>
      <c r="O10507" t="s">
        <v>22204</v>
      </c>
      <c r="P10507" t="s">
        <v>43249</v>
      </c>
      <c r="Q10507" t="s">
        <v>22358</v>
      </c>
    </row>
    <row r="10508" spans="12:17" x14ac:dyDescent="0.3">
      <c r="L10508">
        <v>10502</v>
      </c>
      <c r="M10508" t="s">
        <v>22359</v>
      </c>
      <c r="N10508" t="s">
        <v>20940</v>
      </c>
      <c r="O10508" t="s">
        <v>22207</v>
      </c>
      <c r="P10508" t="s">
        <v>43250</v>
      </c>
      <c r="Q10508" t="s">
        <v>22359</v>
      </c>
    </row>
    <row r="10509" spans="12:17" x14ac:dyDescent="0.3">
      <c r="L10509">
        <v>10503</v>
      </c>
      <c r="M10509" t="s">
        <v>22324</v>
      </c>
      <c r="N10509" t="s">
        <v>20845</v>
      </c>
      <c r="O10509" t="s">
        <v>26494</v>
      </c>
      <c r="P10509" t="s">
        <v>43251</v>
      </c>
      <c r="Q10509" t="s">
        <v>22324</v>
      </c>
    </row>
    <row r="10510" spans="12:17" x14ac:dyDescent="0.3">
      <c r="L10510">
        <v>10504</v>
      </c>
      <c r="M10510" t="s">
        <v>22360</v>
      </c>
      <c r="N10510" t="s">
        <v>20943</v>
      </c>
      <c r="O10510" t="s">
        <v>22210</v>
      </c>
      <c r="P10510" t="s">
        <v>43252</v>
      </c>
      <c r="Q10510" t="s">
        <v>22360</v>
      </c>
    </row>
    <row r="10511" spans="12:17" x14ac:dyDescent="0.3">
      <c r="L10511">
        <v>10505</v>
      </c>
      <c r="M10511" t="s">
        <v>22361</v>
      </c>
      <c r="N10511" t="s">
        <v>20946</v>
      </c>
      <c r="O10511" t="s">
        <v>22213</v>
      </c>
      <c r="P10511" t="s">
        <v>43253</v>
      </c>
      <c r="Q10511" t="s">
        <v>22361</v>
      </c>
    </row>
    <row r="10512" spans="12:17" x14ac:dyDescent="0.3">
      <c r="L10512">
        <v>10506</v>
      </c>
      <c r="M10512" t="s">
        <v>22362</v>
      </c>
      <c r="N10512" t="s">
        <v>20949</v>
      </c>
      <c r="O10512" t="s">
        <v>22216</v>
      </c>
      <c r="P10512" t="s">
        <v>43254</v>
      </c>
      <c r="Q10512" t="s">
        <v>22362</v>
      </c>
    </row>
    <row r="10513" spans="12:17" x14ac:dyDescent="0.3">
      <c r="L10513">
        <v>10507</v>
      </c>
      <c r="M10513" t="s">
        <v>22363</v>
      </c>
      <c r="N10513" t="s">
        <v>20952</v>
      </c>
      <c r="O10513" t="s">
        <v>22219</v>
      </c>
      <c r="P10513" t="s">
        <v>43255</v>
      </c>
      <c r="Q10513" t="s">
        <v>22363</v>
      </c>
    </row>
    <row r="10514" spans="12:17" x14ac:dyDescent="0.3">
      <c r="L10514">
        <v>10508</v>
      </c>
      <c r="M10514" t="s">
        <v>22364</v>
      </c>
      <c r="N10514" t="s">
        <v>20955</v>
      </c>
      <c r="O10514" t="s">
        <v>22222</v>
      </c>
      <c r="P10514" t="s">
        <v>43256</v>
      </c>
      <c r="Q10514" t="s">
        <v>22364</v>
      </c>
    </row>
    <row r="10515" spans="12:17" x14ac:dyDescent="0.3">
      <c r="L10515">
        <v>10509</v>
      </c>
      <c r="M10515" t="s">
        <v>22365</v>
      </c>
      <c r="N10515" t="s">
        <v>20958</v>
      </c>
      <c r="O10515" t="s">
        <v>22225</v>
      </c>
      <c r="P10515" t="s">
        <v>43257</v>
      </c>
      <c r="Q10515" t="s">
        <v>22365</v>
      </c>
    </row>
    <row r="10516" spans="12:17" x14ac:dyDescent="0.3">
      <c r="L10516">
        <v>10510</v>
      </c>
      <c r="M10516" t="s">
        <v>22366</v>
      </c>
      <c r="N10516" t="s">
        <v>20961</v>
      </c>
      <c r="O10516" t="s">
        <v>22228</v>
      </c>
      <c r="P10516" t="s">
        <v>43258</v>
      </c>
      <c r="Q10516" t="s">
        <v>22366</v>
      </c>
    </row>
    <row r="10517" spans="12:17" x14ac:dyDescent="0.3">
      <c r="L10517">
        <v>10511</v>
      </c>
      <c r="M10517" t="s">
        <v>22367</v>
      </c>
      <c r="N10517" t="s">
        <v>20964</v>
      </c>
      <c r="O10517" t="s">
        <v>22231</v>
      </c>
      <c r="P10517" t="s">
        <v>43259</v>
      </c>
      <c r="Q10517" t="s">
        <v>22367</v>
      </c>
    </row>
    <row r="10518" spans="12:17" x14ac:dyDescent="0.3">
      <c r="L10518">
        <v>10512</v>
      </c>
      <c r="M10518" t="s">
        <v>22368</v>
      </c>
      <c r="N10518" t="s">
        <v>20967</v>
      </c>
      <c r="O10518" t="s">
        <v>22234</v>
      </c>
      <c r="P10518" t="s">
        <v>43260</v>
      </c>
      <c r="Q10518" t="s">
        <v>22368</v>
      </c>
    </row>
    <row r="10519" spans="12:17" x14ac:dyDescent="0.3">
      <c r="L10519">
        <v>10513</v>
      </c>
      <c r="M10519" t="s">
        <v>22369</v>
      </c>
      <c r="N10519" t="s">
        <v>20970</v>
      </c>
      <c r="O10519" t="s">
        <v>22237</v>
      </c>
      <c r="P10519" t="s">
        <v>43261</v>
      </c>
      <c r="Q10519" t="s">
        <v>22369</v>
      </c>
    </row>
    <row r="10520" spans="12:17" x14ac:dyDescent="0.3">
      <c r="L10520">
        <v>10514</v>
      </c>
      <c r="M10520" t="s">
        <v>22370</v>
      </c>
      <c r="N10520" t="s">
        <v>20973</v>
      </c>
      <c r="O10520" t="s">
        <v>22240</v>
      </c>
      <c r="P10520" t="s">
        <v>43262</v>
      </c>
      <c r="Q10520" t="s">
        <v>22370</v>
      </c>
    </row>
    <row r="10521" spans="12:17" x14ac:dyDescent="0.3">
      <c r="L10521">
        <v>10515</v>
      </c>
      <c r="M10521" t="s">
        <v>22371</v>
      </c>
      <c r="N10521" t="s">
        <v>20976</v>
      </c>
      <c r="O10521" t="s">
        <v>22243</v>
      </c>
      <c r="P10521" t="s">
        <v>43263</v>
      </c>
      <c r="Q10521" t="s">
        <v>22371</v>
      </c>
    </row>
    <row r="10522" spans="12:17" x14ac:dyDescent="0.3">
      <c r="L10522">
        <v>10516</v>
      </c>
      <c r="M10522" t="s">
        <v>22372</v>
      </c>
      <c r="N10522" t="s">
        <v>20979</v>
      </c>
      <c r="O10522" t="s">
        <v>22246</v>
      </c>
      <c r="P10522" t="s">
        <v>43264</v>
      </c>
      <c r="Q10522" t="s">
        <v>22372</v>
      </c>
    </row>
    <row r="10523" spans="12:17" x14ac:dyDescent="0.3">
      <c r="L10523">
        <v>10517</v>
      </c>
      <c r="M10523" t="s">
        <v>22373</v>
      </c>
      <c r="N10523" t="s">
        <v>20982</v>
      </c>
      <c r="O10523" t="s">
        <v>22249</v>
      </c>
      <c r="P10523" t="s">
        <v>43265</v>
      </c>
      <c r="Q10523" t="s">
        <v>22373</v>
      </c>
    </row>
    <row r="10524" spans="12:17" x14ac:dyDescent="0.3">
      <c r="L10524">
        <v>10518</v>
      </c>
      <c r="M10524" t="s">
        <v>22374</v>
      </c>
      <c r="N10524" t="s">
        <v>20985</v>
      </c>
      <c r="O10524" t="s">
        <v>22252</v>
      </c>
      <c r="P10524" t="s">
        <v>43266</v>
      </c>
      <c r="Q10524" t="s">
        <v>22374</v>
      </c>
    </row>
    <row r="10525" spans="12:17" x14ac:dyDescent="0.3">
      <c r="L10525">
        <v>10519</v>
      </c>
      <c r="M10525" t="s">
        <v>22375</v>
      </c>
      <c r="N10525" t="s">
        <v>20988</v>
      </c>
      <c r="O10525" t="s">
        <v>22255</v>
      </c>
      <c r="P10525" t="s">
        <v>43267</v>
      </c>
      <c r="Q10525" t="s">
        <v>22375</v>
      </c>
    </row>
    <row r="10526" spans="12:17" x14ac:dyDescent="0.3">
      <c r="L10526">
        <v>10520</v>
      </c>
      <c r="M10526" t="s">
        <v>22376</v>
      </c>
      <c r="N10526" t="s">
        <v>20991</v>
      </c>
      <c r="O10526" t="s">
        <v>22258</v>
      </c>
      <c r="P10526" t="s">
        <v>43268</v>
      </c>
      <c r="Q10526" t="s">
        <v>22376</v>
      </c>
    </row>
    <row r="10527" spans="12:17" x14ac:dyDescent="0.3">
      <c r="L10527">
        <v>10521</v>
      </c>
      <c r="M10527" t="s">
        <v>22377</v>
      </c>
      <c r="N10527" t="s">
        <v>20994</v>
      </c>
      <c r="O10527" t="s">
        <v>22261</v>
      </c>
      <c r="P10527" t="s">
        <v>43269</v>
      </c>
      <c r="Q10527" t="s">
        <v>22377</v>
      </c>
    </row>
    <row r="10528" spans="12:17" x14ac:dyDescent="0.3">
      <c r="L10528">
        <v>10522</v>
      </c>
      <c r="M10528" t="s">
        <v>22378</v>
      </c>
      <c r="N10528" t="s">
        <v>20997</v>
      </c>
      <c r="O10528" t="s">
        <v>22264</v>
      </c>
      <c r="P10528" t="s">
        <v>43270</v>
      </c>
      <c r="Q10528" t="s">
        <v>22378</v>
      </c>
    </row>
    <row r="10529" spans="12:17" x14ac:dyDescent="0.3">
      <c r="L10529">
        <v>10523</v>
      </c>
      <c r="M10529" t="s">
        <v>22379</v>
      </c>
      <c r="N10529" t="s">
        <v>21000</v>
      </c>
      <c r="O10529" t="s">
        <v>22267</v>
      </c>
      <c r="P10529" t="s">
        <v>43271</v>
      </c>
      <c r="Q10529" t="s">
        <v>22379</v>
      </c>
    </row>
    <row r="10530" spans="12:17" x14ac:dyDescent="0.3">
      <c r="L10530">
        <v>10524</v>
      </c>
      <c r="M10530" t="s">
        <v>22380</v>
      </c>
      <c r="N10530" t="s">
        <v>21003</v>
      </c>
      <c r="O10530" t="s">
        <v>22270</v>
      </c>
      <c r="P10530" t="s">
        <v>43272</v>
      </c>
      <c r="Q10530" t="s">
        <v>22380</v>
      </c>
    </row>
    <row r="10531" spans="12:17" x14ac:dyDescent="0.3">
      <c r="L10531">
        <v>10525</v>
      </c>
      <c r="M10531" t="s">
        <v>22381</v>
      </c>
      <c r="N10531" t="s">
        <v>21006</v>
      </c>
      <c r="O10531" t="s">
        <v>22273</v>
      </c>
      <c r="P10531" t="s">
        <v>43273</v>
      </c>
      <c r="Q10531" t="s">
        <v>22381</v>
      </c>
    </row>
    <row r="10532" spans="12:17" x14ac:dyDescent="0.3">
      <c r="L10532">
        <v>10526</v>
      </c>
      <c r="M10532" t="s">
        <v>22382</v>
      </c>
      <c r="N10532" t="s">
        <v>21009</v>
      </c>
      <c r="O10532" t="s">
        <v>22276</v>
      </c>
      <c r="P10532" t="s">
        <v>43274</v>
      </c>
      <c r="Q10532" t="s">
        <v>22382</v>
      </c>
    </row>
    <row r="10533" spans="12:17" x14ac:dyDescent="0.3">
      <c r="L10533">
        <v>10527</v>
      </c>
      <c r="M10533" t="s">
        <v>22383</v>
      </c>
      <c r="N10533" t="s">
        <v>21012</v>
      </c>
      <c r="O10533" t="s">
        <v>22279</v>
      </c>
      <c r="P10533" t="s">
        <v>43275</v>
      </c>
      <c r="Q10533" t="s">
        <v>22383</v>
      </c>
    </row>
    <row r="10534" spans="12:17" x14ac:dyDescent="0.3">
      <c r="L10534">
        <v>10528</v>
      </c>
      <c r="M10534" t="s">
        <v>22384</v>
      </c>
      <c r="N10534" t="s">
        <v>21015</v>
      </c>
      <c r="O10534" t="s">
        <v>22282</v>
      </c>
      <c r="P10534" t="s">
        <v>43276</v>
      </c>
      <c r="Q10534" t="s">
        <v>22384</v>
      </c>
    </row>
    <row r="10535" spans="12:17" x14ac:dyDescent="0.3">
      <c r="L10535">
        <v>10529</v>
      </c>
      <c r="M10535" t="s">
        <v>27365</v>
      </c>
      <c r="N10535" t="s">
        <v>21017</v>
      </c>
      <c r="O10535" t="s">
        <v>22284</v>
      </c>
      <c r="P10535" t="s">
        <v>43277</v>
      </c>
      <c r="Q10535" t="s">
        <v>27365</v>
      </c>
    </row>
    <row r="10536" spans="12:17" x14ac:dyDescent="0.3">
      <c r="L10536">
        <v>10530</v>
      </c>
      <c r="M10536" t="s">
        <v>27366</v>
      </c>
      <c r="N10536" t="s">
        <v>21019</v>
      </c>
      <c r="O10536" t="s">
        <v>22286</v>
      </c>
      <c r="P10536" t="s">
        <v>43278</v>
      </c>
      <c r="Q10536" t="s">
        <v>27366</v>
      </c>
    </row>
    <row r="10537" spans="12:17" x14ac:dyDescent="0.3">
      <c r="L10537">
        <v>10531</v>
      </c>
      <c r="M10537" t="s">
        <v>27367</v>
      </c>
      <c r="N10537" t="s">
        <v>21021</v>
      </c>
      <c r="O10537" t="s">
        <v>22288</v>
      </c>
      <c r="P10537" t="s">
        <v>43279</v>
      </c>
      <c r="Q10537" t="s">
        <v>27367</v>
      </c>
    </row>
    <row r="10538" spans="12:17" x14ac:dyDescent="0.3">
      <c r="L10538">
        <v>10532</v>
      </c>
      <c r="M10538" t="s">
        <v>22385</v>
      </c>
      <c r="N10538" t="s">
        <v>21024</v>
      </c>
      <c r="O10538" t="s">
        <v>22291</v>
      </c>
      <c r="P10538" t="s">
        <v>43280</v>
      </c>
      <c r="Q10538" t="s">
        <v>22385</v>
      </c>
    </row>
    <row r="10539" spans="12:17" x14ac:dyDescent="0.3">
      <c r="L10539">
        <v>10533</v>
      </c>
      <c r="M10539" t="s">
        <v>22386</v>
      </c>
      <c r="N10539" t="s">
        <v>21027</v>
      </c>
      <c r="O10539" t="s">
        <v>22294</v>
      </c>
      <c r="P10539" t="s">
        <v>43281</v>
      </c>
      <c r="Q10539" t="s">
        <v>22386</v>
      </c>
    </row>
    <row r="10540" spans="12:17" x14ac:dyDescent="0.3">
      <c r="L10540">
        <v>10534</v>
      </c>
      <c r="M10540" t="s">
        <v>22387</v>
      </c>
      <c r="N10540" t="s">
        <v>21030</v>
      </c>
      <c r="O10540" t="s">
        <v>22297</v>
      </c>
      <c r="P10540" t="s">
        <v>43282</v>
      </c>
      <c r="Q10540" t="s">
        <v>22387</v>
      </c>
    </row>
    <row r="10541" spans="12:17" x14ac:dyDescent="0.3">
      <c r="L10541">
        <v>10535</v>
      </c>
      <c r="M10541" t="s">
        <v>22388</v>
      </c>
      <c r="N10541" t="s">
        <v>21033</v>
      </c>
      <c r="O10541" t="s">
        <v>22300</v>
      </c>
      <c r="P10541" t="s">
        <v>43283</v>
      </c>
      <c r="Q10541" t="s">
        <v>22388</v>
      </c>
    </row>
    <row r="10542" spans="12:17" x14ac:dyDescent="0.3">
      <c r="L10542">
        <v>10536</v>
      </c>
      <c r="M10542" t="s">
        <v>22389</v>
      </c>
      <c r="N10542" t="s">
        <v>21036</v>
      </c>
      <c r="O10542" t="s">
        <v>22303</v>
      </c>
      <c r="P10542" t="s">
        <v>43284</v>
      </c>
      <c r="Q10542" t="s">
        <v>22389</v>
      </c>
    </row>
    <row r="10543" spans="12:17" x14ac:dyDescent="0.3">
      <c r="L10543">
        <v>10537</v>
      </c>
      <c r="M10543" t="s">
        <v>22390</v>
      </c>
      <c r="N10543" t="s">
        <v>21039</v>
      </c>
      <c r="O10543" t="s">
        <v>22306</v>
      </c>
      <c r="P10543" t="s">
        <v>43285</v>
      </c>
      <c r="Q10543" t="s">
        <v>22390</v>
      </c>
    </row>
    <row r="10544" spans="12:17" x14ac:dyDescent="0.3">
      <c r="L10544">
        <v>10538</v>
      </c>
      <c r="M10544" t="s">
        <v>22391</v>
      </c>
      <c r="N10544" t="s">
        <v>21042</v>
      </c>
      <c r="O10544" t="s">
        <v>22309</v>
      </c>
      <c r="P10544" t="s">
        <v>43286</v>
      </c>
      <c r="Q10544" t="s">
        <v>22391</v>
      </c>
    </row>
    <row r="10545" spans="12:17" x14ac:dyDescent="0.3">
      <c r="L10545">
        <v>10539</v>
      </c>
      <c r="M10545" t="s">
        <v>22392</v>
      </c>
      <c r="N10545" t="s">
        <v>21036</v>
      </c>
      <c r="O10545" t="s">
        <v>22311</v>
      </c>
      <c r="P10545" t="s">
        <v>43287</v>
      </c>
      <c r="Q10545" t="s">
        <v>22392</v>
      </c>
    </row>
    <row r="10546" spans="12:17" x14ac:dyDescent="0.3">
      <c r="L10546">
        <v>10540</v>
      </c>
      <c r="M10546" t="s">
        <v>22393</v>
      </c>
      <c r="N10546" t="s">
        <v>21039</v>
      </c>
      <c r="O10546" t="s">
        <v>22313</v>
      </c>
      <c r="P10546" t="s">
        <v>43288</v>
      </c>
      <c r="Q10546" t="s">
        <v>22393</v>
      </c>
    </row>
    <row r="10547" spans="12:17" x14ac:dyDescent="0.3">
      <c r="L10547">
        <v>10541</v>
      </c>
      <c r="M10547" t="s">
        <v>22394</v>
      </c>
      <c r="N10547" t="s">
        <v>21049</v>
      </c>
      <c r="O10547" t="s">
        <v>22316</v>
      </c>
      <c r="P10547" t="s">
        <v>43289</v>
      </c>
      <c r="Q10547" t="s">
        <v>22394</v>
      </c>
    </row>
    <row r="10548" spans="12:17" x14ac:dyDescent="0.3">
      <c r="L10548">
        <v>10542</v>
      </c>
      <c r="M10548" t="s">
        <v>22395</v>
      </c>
      <c r="N10548" t="s">
        <v>21130</v>
      </c>
      <c r="O10548" t="s">
        <v>43290</v>
      </c>
      <c r="P10548" t="s">
        <v>43291</v>
      </c>
      <c r="Q10548" t="s">
        <v>22395</v>
      </c>
    </row>
    <row r="10549" spans="12:17" x14ac:dyDescent="0.3">
      <c r="L10549">
        <v>10543</v>
      </c>
      <c r="M10549" t="s">
        <v>22396</v>
      </c>
      <c r="N10549" t="s">
        <v>21132</v>
      </c>
      <c r="O10549" t="s">
        <v>43292</v>
      </c>
      <c r="P10549" t="s">
        <v>43293</v>
      </c>
      <c r="Q10549" t="s">
        <v>22396</v>
      </c>
    </row>
    <row r="10550" spans="12:17" x14ac:dyDescent="0.3">
      <c r="L10550">
        <v>10544</v>
      </c>
      <c r="M10550" t="s">
        <v>22398</v>
      </c>
      <c r="N10550" t="s">
        <v>21135</v>
      </c>
      <c r="O10550" t="s">
        <v>43294</v>
      </c>
      <c r="P10550" t="s">
        <v>43295</v>
      </c>
      <c r="Q10550" t="s">
        <v>22398</v>
      </c>
    </row>
    <row r="10551" spans="12:17" x14ac:dyDescent="0.3">
      <c r="L10551">
        <v>10545</v>
      </c>
      <c r="M10551" t="s">
        <v>22400</v>
      </c>
      <c r="N10551" t="s">
        <v>21138</v>
      </c>
      <c r="O10551" t="s">
        <v>43296</v>
      </c>
      <c r="P10551" t="s">
        <v>43297</v>
      </c>
      <c r="Q10551" t="s">
        <v>22400</v>
      </c>
    </row>
    <row r="10552" spans="12:17" x14ac:dyDescent="0.3">
      <c r="L10552">
        <v>10546</v>
      </c>
      <c r="M10552" t="s">
        <v>22402</v>
      </c>
      <c r="N10552" t="s">
        <v>21141</v>
      </c>
      <c r="O10552" t="s">
        <v>43298</v>
      </c>
      <c r="P10552" t="s">
        <v>43299</v>
      </c>
      <c r="Q10552" t="s">
        <v>22402</v>
      </c>
    </row>
    <row r="10553" spans="12:17" x14ac:dyDescent="0.3">
      <c r="L10553">
        <v>10547</v>
      </c>
      <c r="M10553" t="s">
        <v>22404</v>
      </c>
      <c r="N10553" t="s">
        <v>21144</v>
      </c>
      <c r="O10553" t="s">
        <v>43300</v>
      </c>
      <c r="P10553" t="s">
        <v>43301</v>
      </c>
      <c r="Q10553" t="s">
        <v>22404</v>
      </c>
    </row>
    <row r="10554" spans="12:17" x14ac:dyDescent="0.3">
      <c r="L10554">
        <v>10548</v>
      </c>
      <c r="M10554" t="s">
        <v>22406</v>
      </c>
      <c r="N10554" t="s">
        <v>43302</v>
      </c>
      <c r="O10554" t="s">
        <v>43303</v>
      </c>
      <c r="P10554" t="s">
        <v>43304</v>
      </c>
      <c r="Q10554" t="s">
        <v>22406</v>
      </c>
    </row>
    <row r="10555" spans="12:17" x14ac:dyDescent="0.3">
      <c r="L10555">
        <v>10549</v>
      </c>
      <c r="M10555" t="s">
        <v>22409</v>
      </c>
      <c r="N10555" t="s">
        <v>21150</v>
      </c>
      <c r="O10555" t="s">
        <v>43305</v>
      </c>
      <c r="P10555" t="s">
        <v>43306</v>
      </c>
      <c r="Q10555" t="s">
        <v>22409</v>
      </c>
    </row>
    <row r="10556" spans="12:17" x14ac:dyDescent="0.3">
      <c r="L10556">
        <v>10550</v>
      </c>
      <c r="M10556" t="s">
        <v>22411</v>
      </c>
      <c r="N10556" t="s">
        <v>21152</v>
      </c>
      <c r="O10556" t="s">
        <v>43307</v>
      </c>
      <c r="P10556" t="s">
        <v>43308</v>
      </c>
      <c r="Q10556" t="s">
        <v>22411</v>
      </c>
    </row>
    <row r="10557" spans="12:17" x14ac:dyDescent="0.3">
      <c r="L10557">
        <v>10551</v>
      </c>
      <c r="M10557" t="s">
        <v>22413</v>
      </c>
      <c r="N10557" t="s">
        <v>21154</v>
      </c>
      <c r="O10557" t="s">
        <v>43309</v>
      </c>
      <c r="P10557" t="s">
        <v>43310</v>
      </c>
      <c r="Q10557" t="s">
        <v>22413</v>
      </c>
    </row>
    <row r="10558" spans="12:17" x14ac:dyDescent="0.3">
      <c r="L10558">
        <v>10552</v>
      </c>
      <c r="M10558" t="s">
        <v>22415</v>
      </c>
      <c r="N10558" t="s">
        <v>21156</v>
      </c>
      <c r="O10558" t="s">
        <v>43311</v>
      </c>
      <c r="P10558" t="s">
        <v>43312</v>
      </c>
      <c r="Q10558" t="s">
        <v>22415</v>
      </c>
    </row>
    <row r="10559" spans="12:17" x14ac:dyDescent="0.3">
      <c r="L10559">
        <v>10553</v>
      </c>
      <c r="M10559" t="s">
        <v>22417</v>
      </c>
      <c r="N10559" t="s">
        <v>21158</v>
      </c>
      <c r="O10559" t="s">
        <v>43313</v>
      </c>
      <c r="P10559" t="s">
        <v>43314</v>
      </c>
      <c r="Q10559" t="s">
        <v>22417</v>
      </c>
    </row>
    <row r="10560" spans="12:17" x14ac:dyDescent="0.3">
      <c r="L10560">
        <v>10554</v>
      </c>
      <c r="M10560" t="s">
        <v>22419</v>
      </c>
      <c r="N10560" t="s">
        <v>26465</v>
      </c>
      <c r="O10560" t="s">
        <v>43315</v>
      </c>
      <c r="P10560" t="s">
        <v>43316</v>
      </c>
      <c r="Q10560" t="s">
        <v>22419</v>
      </c>
    </row>
    <row r="10561" spans="12:17" x14ac:dyDescent="0.3">
      <c r="L10561">
        <v>10555</v>
      </c>
      <c r="M10561" t="s">
        <v>22420</v>
      </c>
      <c r="N10561" t="s">
        <v>26466</v>
      </c>
      <c r="O10561" t="s">
        <v>43317</v>
      </c>
      <c r="P10561" t="s">
        <v>43318</v>
      </c>
      <c r="Q10561" t="s">
        <v>22420</v>
      </c>
    </row>
    <row r="10562" spans="12:17" x14ac:dyDescent="0.3">
      <c r="L10562">
        <v>10556</v>
      </c>
      <c r="M10562" t="s">
        <v>22421</v>
      </c>
      <c r="N10562" t="s">
        <v>26467</v>
      </c>
      <c r="O10562" t="s">
        <v>43319</v>
      </c>
      <c r="P10562" t="s">
        <v>43320</v>
      </c>
      <c r="Q10562" t="s">
        <v>22421</v>
      </c>
    </row>
    <row r="10563" spans="12:17" x14ac:dyDescent="0.3">
      <c r="L10563">
        <v>10557</v>
      </c>
      <c r="M10563" t="s">
        <v>22422</v>
      </c>
      <c r="N10563" t="s">
        <v>21166</v>
      </c>
      <c r="O10563" t="s">
        <v>43321</v>
      </c>
      <c r="P10563" t="s">
        <v>43322</v>
      </c>
      <c r="Q10563" t="s">
        <v>22422</v>
      </c>
    </row>
    <row r="10564" spans="12:17" x14ac:dyDescent="0.3">
      <c r="L10564">
        <v>10558</v>
      </c>
      <c r="M10564" t="s">
        <v>22424</v>
      </c>
      <c r="N10564" t="s">
        <v>43323</v>
      </c>
      <c r="O10564" t="s">
        <v>43324</v>
      </c>
      <c r="P10564" t="s">
        <v>43325</v>
      </c>
      <c r="Q10564" t="s">
        <v>22424</v>
      </c>
    </row>
    <row r="10565" spans="12:17" x14ac:dyDescent="0.3">
      <c r="L10565">
        <v>10559</v>
      </c>
      <c r="M10565" t="s">
        <v>43326</v>
      </c>
      <c r="N10565" t="s">
        <v>43327</v>
      </c>
      <c r="O10565" t="s">
        <v>43328</v>
      </c>
      <c r="P10565" t="s">
        <v>43329</v>
      </c>
      <c r="Q10565" t="s">
        <v>43326</v>
      </c>
    </row>
    <row r="10566" spans="12:17" x14ac:dyDescent="0.3">
      <c r="L10566">
        <v>10560</v>
      </c>
      <c r="M10566" t="s">
        <v>22425</v>
      </c>
      <c r="N10566" t="s">
        <v>21171</v>
      </c>
      <c r="O10566" t="s">
        <v>43330</v>
      </c>
      <c r="P10566" t="s">
        <v>43331</v>
      </c>
      <c r="Q10566" t="s">
        <v>22425</v>
      </c>
    </row>
    <row r="10567" spans="12:17" x14ac:dyDescent="0.3">
      <c r="L10567">
        <v>10561</v>
      </c>
      <c r="M10567" t="s">
        <v>22427</v>
      </c>
      <c r="N10567" t="s">
        <v>21174</v>
      </c>
      <c r="O10567" t="s">
        <v>43332</v>
      </c>
      <c r="P10567" t="s">
        <v>43333</v>
      </c>
      <c r="Q10567" t="s">
        <v>22427</v>
      </c>
    </row>
    <row r="10568" spans="12:17" x14ac:dyDescent="0.3">
      <c r="L10568">
        <v>10562</v>
      </c>
      <c r="M10568" t="s">
        <v>22429</v>
      </c>
      <c r="N10568" t="s">
        <v>21176</v>
      </c>
      <c r="O10568" t="s">
        <v>43334</v>
      </c>
      <c r="P10568" t="s">
        <v>43335</v>
      </c>
      <c r="Q10568" t="s">
        <v>22429</v>
      </c>
    </row>
    <row r="10569" spans="12:17" x14ac:dyDescent="0.3">
      <c r="L10569">
        <v>10563</v>
      </c>
      <c r="M10569" t="s">
        <v>22431</v>
      </c>
      <c r="N10569" t="s">
        <v>21178</v>
      </c>
      <c r="O10569" t="s">
        <v>43336</v>
      </c>
      <c r="P10569" t="s">
        <v>43337</v>
      </c>
      <c r="Q10569" t="s">
        <v>22431</v>
      </c>
    </row>
    <row r="10570" spans="12:17" x14ac:dyDescent="0.3">
      <c r="L10570">
        <v>10564</v>
      </c>
      <c r="M10570" t="s">
        <v>22433</v>
      </c>
      <c r="N10570" t="s">
        <v>21181</v>
      </c>
      <c r="O10570" t="s">
        <v>43338</v>
      </c>
      <c r="P10570" t="s">
        <v>43339</v>
      </c>
      <c r="Q10570" t="s">
        <v>22433</v>
      </c>
    </row>
    <row r="10571" spans="12:17" x14ac:dyDescent="0.3">
      <c r="L10571">
        <v>10565</v>
      </c>
      <c r="M10571" t="s">
        <v>22435</v>
      </c>
      <c r="N10571" t="s">
        <v>21184</v>
      </c>
      <c r="O10571" t="s">
        <v>43340</v>
      </c>
      <c r="P10571" t="s">
        <v>43341</v>
      </c>
      <c r="Q10571" t="s">
        <v>22435</v>
      </c>
    </row>
    <row r="10572" spans="12:17" x14ac:dyDescent="0.3">
      <c r="L10572">
        <v>10566</v>
      </c>
      <c r="M10572" t="s">
        <v>22437</v>
      </c>
      <c r="N10572" t="s">
        <v>21187</v>
      </c>
      <c r="O10572" t="s">
        <v>43342</v>
      </c>
      <c r="P10572" t="s">
        <v>43343</v>
      </c>
      <c r="Q10572" t="s">
        <v>22437</v>
      </c>
    </row>
    <row r="10573" spans="12:17" x14ac:dyDescent="0.3">
      <c r="L10573">
        <v>10567</v>
      </c>
      <c r="M10573" t="s">
        <v>22439</v>
      </c>
      <c r="N10573" t="s">
        <v>21190</v>
      </c>
      <c r="O10573" t="s">
        <v>43344</v>
      </c>
      <c r="P10573" t="s">
        <v>43345</v>
      </c>
      <c r="Q10573" t="s">
        <v>22439</v>
      </c>
    </row>
    <row r="10574" spans="12:17" x14ac:dyDescent="0.3">
      <c r="L10574">
        <v>10568</v>
      </c>
      <c r="M10574" t="s">
        <v>22441</v>
      </c>
      <c r="N10574" t="s">
        <v>21193</v>
      </c>
      <c r="O10574" t="s">
        <v>43346</v>
      </c>
      <c r="P10574" t="s">
        <v>43347</v>
      </c>
      <c r="Q10574" t="s">
        <v>22441</v>
      </c>
    </row>
    <row r="10575" spans="12:17" x14ac:dyDescent="0.3">
      <c r="L10575">
        <v>10569</v>
      </c>
      <c r="M10575" t="s">
        <v>22443</v>
      </c>
      <c r="N10575" t="s">
        <v>21196</v>
      </c>
      <c r="O10575" t="s">
        <v>43348</v>
      </c>
      <c r="P10575" t="s">
        <v>43349</v>
      </c>
      <c r="Q10575" t="s">
        <v>22443</v>
      </c>
    </row>
    <row r="10576" spans="12:17" x14ac:dyDescent="0.3">
      <c r="L10576">
        <v>10570</v>
      </c>
      <c r="M10576" t="s">
        <v>22445</v>
      </c>
      <c r="N10576" t="s">
        <v>21199</v>
      </c>
      <c r="O10576" t="s">
        <v>43350</v>
      </c>
      <c r="P10576" t="s">
        <v>43351</v>
      </c>
      <c r="Q10576" t="s">
        <v>22445</v>
      </c>
    </row>
    <row r="10577" spans="12:17" x14ac:dyDescent="0.3">
      <c r="L10577">
        <v>10571</v>
      </c>
      <c r="M10577" t="s">
        <v>22447</v>
      </c>
      <c r="N10577" t="s">
        <v>21202</v>
      </c>
      <c r="O10577" t="s">
        <v>43352</v>
      </c>
      <c r="P10577" t="s">
        <v>43353</v>
      </c>
      <c r="Q10577" t="s">
        <v>22447</v>
      </c>
    </row>
    <row r="10578" spans="12:17" x14ac:dyDescent="0.3">
      <c r="L10578">
        <v>10572</v>
      </c>
      <c r="M10578" t="s">
        <v>22449</v>
      </c>
      <c r="N10578" t="s">
        <v>21205</v>
      </c>
      <c r="O10578" t="s">
        <v>43354</v>
      </c>
      <c r="P10578" t="s">
        <v>43355</v>
      </c>
      <c r="Q10578" t="s">
        <v>22449</v>
      </c>
    </row>
    <row r="10579" spans="12:17" x14ac:dyDescent="0.3">
      <c r="L10579">
        <v>10573</v>
      </c>
      <c r="M10579" t="s">
        <v>22451</v>
      </c>
      <c r="N10579" t="s">
        <v>21208</v>
      </c>
      <c r="O10579" t="s">
        <v>43356</v>
      </c>
      <c r="P10579" t="s">
        <v>43357</v>
      </c>
      <c r="Q10579" t="s">
        <v>22451</v>
      </c>
    </row>
    <row r="10580" spans="12:17" x14ac:dyDescent="0.3">
      <c r="L10580">
        <v>10574</v>
      </c>
      <c r="M10580" t="s">
        <v>22453</v>
      </c>
      <c r="N10580" t="s">
        <v>21211</v>
      </c>
      <c r="O10580" t="s">
        <v>43358</v>
      </c>
      <c r="P10580" t="s">
        <v>43359</v>
      </c>
      <c r="Q10580" t="s">
        <v>22453</v>
      </c>
    </row>
    <row r="10581" spans="12:17" x14ac:dyDescent="0.3">
      <c r="L10581">
        <v>10575</v>
      </c>
      <c r="M10581" t="s">
        <v>22455</v>
      </c>
      <c r="N10581" t="s">
        <v>21214</v>
      </c>
      <c r="O10581" t="s">
        <v>43360</v>
      </c>
      <c r="P10581" t="s">
        <v>43361</v>
      </c>
      <c r="Q10581" t="s">
        <v>22455</v>
      </c>
    </row>
    <row r="10582" spans="12:17" x14ac:dyDescent="0.3">
      <c r="L10582">
        <v>10576</v>
      </c>
      <c r="M10582" t="s">
        <v>22457</v>
      </c>
      <c r="N10582" t="s">
        <v>21217</v>
      </c>
      <c r="O10582" t="s">
        <v>43362</v>
      </c>
      <c r="P10582" t="s">
        <v>43363</v>
      </c>
      <c r="Q10582" t="s">
        <v>22457</v>
      </c>
    </row>
    <row r="10583" spans="12:17" x14ac:dyDescent="0.3">
      <c r="L10583">
        <v>10577</v>
      </c>
      <c r="M10583" t="s">
        <v>22459</v>
      </c>
      <c r="N10583" t="s">
        <v>21220</v>
      </c>
      <c r="O10583" t="s">
        <v>43364</v>
      </c>
      <c r="P10583" t="s">
        <v>43365</v>
      </c>
      <c r="Q10583" t="s">
        <v>22459</v>
      </c>
    </row>
    <row r="10584" spans="12:17" x14ac:dyDescent="0.3">
      <c r="L10584">
        <v>10578</v>
      </c>
      <c r="M10584" t="s">
        <v>22461</v>
      </c>
      <c r="N10584" t="s">
        <v>21223</v>
      </c>
      <c r="O10584" t="s">
        <v>43366</v>
      </c>
      <c r="P10584" t="s">
        <v>43367</v>
      </c>
      <c r="Q10584" t="s">
        <v>22461</v>
      </c>
    </row>
    <row r="10585" spans="12:17" x14ac:dyDescent="0.3">
      <c r="L10585">
        <v>10579</v>
      </c>
      <c r="M10585" t="s">
        <v>22463</v>
      </c>
      <c r="N10585" t="s">
        <v>21226</v>
      </c>
      <c r="O10585" t="s">
        <v>43368</v>
      </c>
      <c r="P10585" t="s">
        <v>43369</v>
      </c>
      <c r="Q10585" t="s">
        <v>22463</v>
      </c>
    </row>
    <row r="10586" spans="12:17" x14ac:dyDescent="0.3">
      <c r="L10586">
        <v>10580</v>
      </c>
      <c r="M10586" t="s">
        <v>43370</v>
      </c>
      <c r="N10586" t="s">
        <v>21228</v>
      </c>
      <c r="O10586" t="s">
        <v>43371</v>
      </c>
      <c r="P10586" t="s">
        <v>43372</v>
      </c>
      <c r="Q10586" t="s">
        <v>43370</v>
      </c>
    </row>
    <row r="10587" spans="12:17" x14ac:dyDescent="0.3">
      <c r="L10587">
        <v>10581</v>
      </c>
      <c r="M10587" t="s">
        <v>22466</v>
      </c>
      <c r="N10587" t="s">
        <v>21231</v>
      </c>
      <c r="O10587" t="s">
        <v>43373</v>
      </c>
      <c r="P10587" t="s">
        <v>43374</v>
      </c>
      <c r="Q10587" t="s">
        <v>22466</v>
      </c>
    </row>
    <row r="10588" spans="12:17" x14ac:dyDescent="0.3">
      <c r="L10588">
        <v>10582</v>
      </c>
      <c r="M10588" t="s">
        <v>22468</v>
      </c>
      <c r="N10588" t="s">
        <v>21234</v>
      </c>
      <c r="O10588" t="s">
        <v>43375</v>
      </c>
      <c r="P10588" t="s">
        <v>43376</v>
      </c>
      <c r="Q10588" t="s">
        <v>22468</v>
      </c>
    </row>
    <row r="10589" spans="12:17" x14ac:dyDescent="0.3">
      <c r="L10589">
        <v>10583</v>
      </c>
      <c r="M10589" t="s">
        <v>22470</v>
      </c>
      <c r="N10589" t="s">
        <v>21237</v>
      </c>
      <c r="O10589" t="s">
        <v>43377</v>
      </c>
      <c r="P10589" t="s">
        <v>43378</v>
      </c>
      <c r="Q10589" t="s">
        <v>22470</v>
      </c>
    </row>
    <row r="10590" spans="12:17" x14ac:dyDescent="0.3">
      <c r="L10590">
        <v>10584</v>
      </c>
      <c r="M10590" t="s">
        <v>22472</v>
      </c>
      <c r="N10590" t="s">
        <v>21240</v>
      </c>
      <c r="O10590" t="s">
        <v>43379</v>
      </c>
      <c r="P10590" t="s">
        <v>43380</v>
      </c>
      <c r="Q10590" t="s">
        <v>22472</v>
      </c>
    </row>
    <row r="10591" spans="12:17" x14ac:dyDescent="0.3">
      <c r="L10591">
        <v>10585</v>
      </c>
      <c r="M10591" t="s">
        <v>22474</v>
      </c>
      <c r="N10591" t="s">
        <v>21243</v>
      </c>
      <c r="O10591" t="s">
        <v>43381</v>
      </c>
      <c r="P10591" t="s">
        <v>43382</v>
      </c>
      <c r="Q10591" t="s">
        <v>22474</v>
      </c>
    </row>
    <row r="10592" spans="12:17" x14ac:dyDescent="0.3">
      <c r="L10592">
        <v>10586</v>
      </c>
      <c r="M10592" t="s">
        <v>22407</v>
      </c>
      <c r="N10592" t="s">
        <v>21148</v>
      </c>
      <c r="O10592" t="s">
        <v>43383</v>
      </c>
      <c r="P10592" t="s">
        <v>43384</v>
      </c>
      <c r="Q10592" t="s">
        <v>22407</v>
      </c>
    </row>
    <row r="10593" spans="12:17" x14ac:dyDescent="0.3">
      <c r="L10593">
        <v>10587</v>
      </c>
      <c r="M10593" t="s">
        <v>22476</v>
      </c>
      <c r="N10593" t="s">
        <v>21246</v>
      </c>
      <c r="O10593" t="s">
        <v>43385</v>
      </c>
      <c r="P10593" t="s">
        <v>43386</v>
      </c>
      <c r="Q10593" t="s">
        <v>22476</v>
      </c>
    </row>
    <row r="10594" spans="12:17" x14ac:dyDescent="0.3">
      <c r="L10594">
        <v>10588</v>
      </c>
      <c r="M10594" t="s">
        <v>22478</v>
      </c>
      <c r="N10594" t="s">
        <v>21249</v>
      </c>
      <c r="O10594" t="s">
        <v>43387</v>
      </c>
      <c r="P10594" t="s">
        <v>43388</v>
      </c>
      <c r="Q10594" t="s">
        <v>22478</v>
      </c>
    </row>
    <row r="10595" spans="12:17" x14ac:dyDescent="0.3">
      <c r="L10595">
        <v>10589</v>
      </c>
      <c r="M10595" t="s">
        <v>22480</v>
      </c>
      <c r="N10595" t="s">
        <v>21252</v>
      </c>
      <c r="O10595" t="s">
        <v>43389</v>
      </c>
      <c r="P10595" t="s">
        <v>43390</v>
      </c>
      <c r="Q10595" t="s">
        <v>22480</v>
      </c>
    </row>
    <row r="10596" spans="12:17" x14ac:dyDescent="0.3">
      <c r="L10596">
        <v>10590</v>
      </c>
      <c r="M10596" t="s">
        <v>22482</v>
      </c>
      <c r="N10596" t="s">
        <v>21255</v>
      </c>
      <c r="O10596" t="s">
        <v>43391</v>
      </c>
      <c r="P10596" t="s">
        <v>43392</v>
      </c>
      <c r="Q10596" t="s">
        <v>22482</v>
      </c>
    </row>
    <row r="10597" spans="12:17" x14ac:dyDescent="0.3">
      <c r="L10597">
        <v>10591</v>
      </c>
      <c r="M10597" t="s">
        <v>22484</v>
      </c>
      <c r="N10597" t="s">
        <v>21258</v>
      </c>
      <c r="O10597" t="s">
        <v>43393</v>
      </c>
      <c r="P10597" t="s">
        <v>43394</v>
      </c>
      <c r="Q10597" t="s">
        <v>22484</v>
      </c>
    </row>
    <row r="10598" spans="12:17" x14ac:dyDescent="0.3">
      <c r="L10598">
        <v>10592</v>
      </c>
      <c r="M10598" t="s">
        <v>22486</v>
      </c>
      <c r="N10598" t="s">
        <v>21261</v>
      </c>
      <c r="O10598" t="s">
        <v>43395</v>
      </c>
      <c r="P10598" t="s">
        <v>43396</v>
      </c>
      <c r="Q10598" t="s">
        <v>22486</v>
      </c>
    </row>
    <row r="10599" spans="12:17" x14ac:dyDescent="0.3">
      <c r="L10599">
        <v>10593</v>
      </c>
      <c r="M10599" t="s">
        <v>22488</v>
      </c>
      <c r="N10599" t="s">
        <v>21264</v>
      </c>
      <c r="O10599" t="s">
        <v>43397</v>
      </c>
      <c r="P10599" t="s">
        <v>43398</v>
      </c>
      <c r="Q10599" t="s">
        <v>22488</v>
      </c>
    </row>
    <row r="10600" spans="12:17" x14ac:dyDescent="0.3">
      <c r="L10600">
        <v>10594</v>
      </c>
      <c r="M10600" t="s">
        <v>22490</v>
      </c>
      <c r="N10600" t="s">
        <v>21267</v>
      </c>
      <c r="O10600" t="s">
        <v>43399</v>
      </c>
      <c r="P10600" t="s">
        <v>43400</v>
      </c>
      <c r="Q10600" t="s">
        <v>22490</v>
      </c>
    </row>
    <row r="10601" spans="12:17" x14ac:dyDescent="0.3">
      <c r="L10601">
        <v>10595</v>
      </c>
      <c r="M10601" t="s">
        <v>22492</v>
      </c>
      <c r="N10601" t="s">
        <v>21270</v>
      </c>
      <c r="O10601" t="s">
        <v>43401</v>
      </c>
      <c r="P10601" t="s">
        <v>43402</v>
      </c>
      <c r="Q10601" t="s">
        <v>22492</v>
      </c>
    </row>
    <row r="10602" spans="12:17" x14ac:dyDescent="0.3">
      <c r="L10602">
        <v>10596</v>
      </c>
      <c r="M10602" t="s">
        <v>22494</v>
      </c>
      <c r="N10602" t="s">
        <v>21273</v>
      </c>
      <c r="O10602" t="s">
        <v>43403</v>
      </c>
      <c r="P10602" t="s">
        <v>43404</v>
      </c>
      <c r="Q10602" t="s">
        <v>22494</v>
      </c>
    </row>
    <row r="10603" spans="12:17" x14ac:dyDescent="0.3">
      <c r="L10603">
        <v>10597</v>
      </c>
      <c r="M10603" t="s">
        <v>22496</v>
      </c>
      <c r="N10603" t="s">
        <v>21276</v>
      </c>
      <c r="O10603" t="s">
        <v>43405</v>
      </c>
      <c r="P10603" t="s">
        <v>43406</v>
      </c>
      <c r="Q10603" t="s">
        <v>22496</v>
      </c>
    </row>
    <row r="10604" spans="12:17" x14ac:dyDescent="0.3">
      <c r="L10604">
        <v>10598</v>
      </c>
      <c r="M10604" t="s">
        <v>22498</v>
      </c>
      <c r="N10604" t="s">
        <v>21279</v>
      </c>
      <c r="O10604" t="s">
        <v>43407</v>
      </c>
      <c r="P10604" t="s">
        <v>43408</v>
      </c>
      <c r="Q10604" t="s">
        <v>22498</v>
      </c>
    </row>
    <row r="10605" spans="12:17" x14ac:dyDescent="0.3">
      <c r="L10605">
        <v>10599</v>
      </c>
      <c r="M10605" t="s">
        <v>22500</v>
      </c>
      <c r="N10605" t="s">
        <v>21282</v>
      </c>
      <c r="O10605" t="s">
        <v>43409</v>
      </c>
      <c r="P10605" t="s">
        <v>43410</v>
      </c>
      <c r="Q10605" t="s">
        <v>22500</v>
      </c>
    </row>
    <row r="10606" spans="12:17" x14ac:dyDescent="0.3">
      <c r="L10606">
        <v>10600</v>
      </c>
      <c r="M10606" t="s">
        <v>22502</v>
      </c>
      <c r="N10606" t="s">
        <v>21285</v>
      </c>
      <c r="O10606" t="s">
        <v>43411</v>
      </c>
      <c r="P10606" t="s">
        <v>43412</v>
      </c>
      <c r="Q10606" t="s">
        <v>22502</v>
      </c>
    </row>
    <row r="10607" spans="12:17" x14ac:dyDescent="0.3">
      <c r="L10607">
        <v>10601</v>
      </c>
      <c r="M10607" t="s">
        <v>22504</v>
      </c>
      <c r="N10607" t="s">
        <v>21288</v>
      </c>
      <c r="O10607" t="s">
        <v>43413</v>
      </c>
      <c r="P10607" t="s">
        <v>43414</v>
      </c>
      <c r="Q10607" t="s">
        <v>22504</v>
      </c>
    </row>
    <row r="10608" spans="12:17" x14ac:dyDescent="0.3">
      <c r="L10608">
        <v>10602</v>
      </c>
      <c r="M10608" t="s">
        <v>22506</v>
      </c>
      <c r="N10608" t="s">
        <v>21291</v>
      </c>
      <c r="O10608" t="s">
        <v>43415</v>
      </c>
      <c r="P10608" t="s">
        <v>43416</v>
      </c>
      <c r="Q10608" t="s">
        <v>22506</v>
      </c>
    </row>
    <row r="10609" spans="12:17" x14ac:dyDescent="0.3">
      <c r="L10609">
        <v>10603</v>
      </c>
      <c r="M10609" t="s">
        <v>22508</v>
      </c>
      <c r="N10609" t="s">
        <v>21294</v>
      </c>
      <c r="O10609" t="s">
        <v>43417</v>
      </c>
      <c r="P10609" t="s">
        <v>43418</v>
      </c>
      <c r="Q10609" t="s">
        <v>22508</v>
      </c>
    </row>
    <row r="10610" spans="12:17" x14ac:dyDescent="0.3">
      <c r="L10610">
        <v>10604</v>
      </c>
      <c r="M10610" t="s">
        <v>22510</v>
      </c>
      <c r="N10610" t="s">
        <v>21297</v>
      </c>
      <c r="O10610" t="s">
        <v>43419</v>
      </c>
      <c r="P10610" t="s">
        <v>43420</v>
      </c>
      <c r="Q10610" t="s">
        <v>22510</v>
      </c>
    </row>
    <row r="10611" spans="12:17" x14ac:dyDescent="0.3">
      <c r="L10611">
        <v>10605</v>
      </c>
      <c r="M10611" t="s">
        <v>22512</v>
      </c>
      <c r="N10611" t="s">
        <v>21300</v>
      </c>
      <c r="O10611" t="s">
        <v>43421</v>
      </c>
      <c r="P10611" t="s">
        <v>43422</v>
      </c>
      <c r="Q10611" t="s">
        <v>22512</v>
      </c>
    </row>
    <row r="10612" spans="12:17" x14ac:dyDescent="0.3">
      <c r="L10612">
        <v>10606</v>
      </c>
      <c r="M10612" t="s">
        <v>22514</v>
      </c>
      <c r="N10612" t="s">
        <v>21303</v>
      </c>
      <c r="O10612" t="s">
        <v>43423</v>
      </c>
      <c r="P10612" t="s">
        <v>43424</v>
      </c>
      <c r="Q10612" t="s">
        <v>22514</v>
      </c>
    </row>
    <row r="10613" spans="12:17" x14ac:dyDescent="0.3">
      <c r="L10613">
        <v>10607</v>
      </c>
      <c r="M10613" t="s">
        <v>22516</v>
      </c>
      <c r="N10613" t="s">
        <v>21306</v>
      </c>
      <c r="O10613" t="s">
        <v>43425</v>
      </c>
      <c r="P10613" t="s">
        <v>43426</v>
      </c>
      <c r="Q10613" t="s">
        <v>22516</v>
      </c>
    </row>
    <row r="10614" spans="12:17" x14ac:dyDescent="0.3">
      <c r="L10614">
        <v>10608</v>
      </c>
      <c r="M10614" t="s">
        <v>22518</v>
      </c>
      <c r="N10614" t="s">
        <v>21309</v>
      </c>
      <c r="O10614" t="s">
        <v>43427</v>
      </c>
      <c r="P10614" t="s">
        <v>43428</v>
      </c>
      <c r="Q10614" t="s">
        <v>22518</v>
      </c>
    </row>
    <row r="10615" spans="12:17" x14ac:dyDescent="0.3">
      <c r="L10615">
        <v>10609</v>
      </c>
      <c r="M10615" t="s">
        <v>22520</v>
      </c>
      <c r="N10615" t="s">
        <v>21312</v>
      </c>
      <c r="O10615" t="s">
        <v>43429</v>
      </c>
      <c r="P10615" t="s">
        <v>43430</v>
      </c>
      <c r="Q10615" t="s">
        <v>22520</v>
      </c>
    </row>
    <row r="10616" spans="12:17" x14ac:dyDescent="0.3">
      <c r="L10616">
        <v>10610</v>
      </c>
      <c r="M10616" t="s">
        <v>22522</v>
      </c>
      <c r="N10616" t="s">
        <v>21315</v>
      </c>
      <c r="O10616" t="s">
        <v>43431</v>
      </c>
      <c r="P10616" t="s">
        <v>43432</v>
      </c>
      <c r="Q10616" t="s">
        <v>22522</v>
      </c>
    </row>
    <row r="10617" spans="12:17" x14ac:dyDescent="0.3">
      <c r="L10617">
        <v>10611</v>
      </c>
      <c r="M10617" t="s">
        <v>22524</v>
      </c>
      <c r="N10617" t="s">
        <v>21318</v>
      </c>
      <c r="O10617" t="s">
        <v>43433</v>
      </c>
      <c r="P10617" t="s">
        <v>43434</v>
      </c>
      <c r="Q10617" t="s">
        <v>22524</v>
      </c>
    </row>
    <row r="10618" spans="12:17" x14ac:dyDescent="0.3">
      <c r="L10618">
        <v>10612</v>
      </c>
      <c r="M10618" t="s">
        <v>27368</v>
      </c>
      <c r="N10618" t="s">
        <v>21320</v>
      </c>
      <c r="O10618" t="s">
        <v>43435</v>
      </c>
      <c r="P10618" t="s">
        <v>43436</v>
      </c>
      <c r="Q10618" t="s">
        <v>27368</v>
      </c>
    </row>
    <row r="10619" spans="12:17" x14ac:dyDescent="0.3">
      <c r="L10619">
        <v>10613</v>
      </c>
      <c r="M10619" t="s">
        <v>27369</v>
      </c>
      <c r="N10619" t="s">
        <v>21322</v>
      </c>
      <c r="O10619" t="s">
        <v>43437</v>
      </c>
      <c r="P10619" t="s">
        <v>43438</v>
      </c>
      <c r="Q10619" t="s">
        <v>27369</v>
      </c>
    </row>
    <row r="10620" spans="12:17" x14ac:dyDescent="0.3">
      <c r="L10620">
        <v>10614</v>
      </c>
      <c r="M10620" t="s">
        <v>27370</v>
      </c>
      <c r="N10620" t="s">
        <v>21324</v>
      </c>
      <c r="O10620" t="s">
        <v>43439</v>
      </c>
      <c r="P10620" t="s">
        <v>43440</v>
      </c>
      <c r="Q10620" t="s">
        <v>27370</v>
      </c>
    </row>
    <row r="10621" spans="12:17" x14ac:dyDescent="0.3">
      <c r="L10621">
        <v>10615</v>
      </c>
      <c r="M10621" t="s">
        <v>22529</v>
      </c>
      <c r="N10621" t="s">
        <v>21327</v>
      </c>
      <c r="O10621" t="s">
        <v>43441</v>
      </c>
      <c r="P10621" t="s">
        <v>43442</v>
      </c>
      <c r="Q10621" t="s">
        <v>22529</v>
      </c>
    </row>
    <row r="10622" spans="12:17" x14ac:dyDescent="0.3">
      <c r="L10622">
        <v>10616</v>
      </c>
      <c r="M10622" t="s">
        <v>22531</v>
      </c>
      <c r="N10622" t="s">
        <v>21330</v>
      </c>
      <c r="O10622" t="s">
        <v>43443</v>
      </c>
      <c r="P10622" t="s">
        <v>43444</v>
      </c>
      <c r="Q10622" t="s">
        <v>22531</v>
      </c>
    </row>
    <row r="10623" spans="12:17" x14ac:dyDescent="0.3">
      <c r="L10623">
        <v>10617</v>
      </c>
      <c r="M10623" t="s">
        <v>22533</v>
      </c>
      <c r="N10623" t="s">
        <v>21333</v>
      </c>
      <c r="O10623" t="s">
        <v>43445</v>
      </c>
      <c r="P10623" t="s">
        <v>43446</v>
      </c>
      <c r="Q10623" t="s">
        <v>22533</v>
      </c>
    </row>
    <row r="10624" spans="12:17" x14ac:dyDescent="0.3">
      <c r="L10624">
        <v>10618</v>
      </c>
      <c r="M10624" t="s">
        <v>22535</v>
      </c>
      <c r="N10624" t="s">
        <v>21336</v>
      </c>
      <c r="O10624" t="s">
        <v>43447</v>
      </c>
      <c r="P10624" t="s">
        <v>43448</v>
      </c>
      <c r="Q10624" t="s">
        <v>22535</v>
      </c>
    </row>
    <row r="10625" spans="12:17" x14ac:dyDescent="0.3">
      <c r="L10625">
        <v>10619</v>
      </c>
      <c r="M10625" t="s">
        <v>22537</v>
      </c>
      <c r="N10625" t="s">
        <v>21339</v>
      </c>
      <c r="O10625" t="s">
        <v>43449</v>
      </c>
      <c r="P10625" t="s">
        <v>43450</v>
      </c>
      <c r="Q10625" t="s">
        <v>22537</v>
      </c>
    </row>
    <row r="10626" spans="12:17" x14ac:dyDescent="0.3">
      <c r="L10626">
        <v>10620</v>
      </c>
      <c r="M10626" t="s">
        <v>22539</v>
      </c>
      <c r="N10626" t="s">
        <v>21342</v>
      </c>
      <c r="O10626" t="s">
        <v>43451</v>
      </c>
      <c r="P10626" t="s">
        <v>43452</v>
      </c>
      <c r="Q10626" t="s">
        <v>22539</v>
      </c>
    </row>
    <row r="10627" spans="12:17" x14ac:dyDescent="0.3">
      <c r="L10627">
        <v>10621</v>
      </c>
      <c r="M10627" t="s">
        <v>22541</v>
      </c>
      <c r="N10627" t="s">
        <v>21345</v>
      </c>
      <c r="O10627" t="s">
        <v>43453</v>
      </c>
      <c r="P10627" t="s">
        <v>43454</v>
      </c>
      <c r="Q10627" t="s">
        <v>22541</v>
      </c>
    </row>
    <row r="10628" spans="12:17" x14ac:dyDescent="0.3">
      <c r="L10628">
        <v>10622</v>
      </c>
      <c r="M10628" t="s">
        <v>22543</v>
      </c>
      <c r="N10628" t="s">
        <v>21339</v>
      </c>
      <c r="O10628" t="s">
        <v>43455</v>
      </c>
      <c r="P10628" t="s">
        <v>43456</v>
      </c>
      <c r="Q10628" t="s">
        <v>22543</v>
      </c>
    </row>
    <row r="10629" spans="12:17" x14ac:dyDescent="0.3">
      <c r="L10629">
        <v>10623</v>
      </c>
      <c r="M10629" t="s">
        <v>22544</v>
      </c>
      <c r="N10629" t="s">
        <v>21342</v>
      </c>
      <c r="O10629" t="s">
        <v>43457</v>
      </c>
      <c r="P10629" t="s">
        <v>43458</v>
      </c>
      <c r="Q10629" t="s">
        <v>22544</v>
      </c>
    </row>
    <row r="10630" spans="12:17" x14ac:dyDescent="0.3">
      <c r="L10630">
        <v>10624</v>
      </c>
      <c r="M10630" t="s">
        <v>22545</v>
      </c>
      <c r="N10630" t="s">
        <v>21352</v>
      </c>
      <c r="O10630" t="s">
        <v>43459</v>
      </c>
      <c r="P10630" t="s">
        <v>43460</v>
      </c>
      <c r="Q10630" t="s">
        <v>22545</v>
      </c>
    </row>
    <row r="10631" spans="12:17" x14ac:dyDescent="0.3">
      <c r="L10631">
        <v>10625</v>
      </c>
      <c r="M10631" t="s">
        <v>22547</v>
      </c>
      <c r="N10631" t="s">
        <v>21355</v>
      </c>
      <c r="O10631" t="s">
        <v>43461</v>
      </c>
      <c r="P10631" t="s">
        <v>43462</v>
      </c>
      <c r="Q10631" t="s">
        <v>22547</v>
      </c>
    </row>
    <row r="10632" spans="12:17" x14ac:dyDescent="0.3">
      <c r="L10632">
        <v>10626</v>
      </c>
      <c r="M10632" t="s">
        <v>22549</v>
      </c>
      <c r="N10632" t="s">
        <v>21357</v>
      </c>
      <c r="O10632" t="s">
        <v>22551</v>
      </c>
      <c r="P10632" t="s">
        <v>43463</v>
      </c>
      <c r="Q10632" t="s">
        <v>22549</v>
      </c>
    </row>
    <row r="10633" spans="12:17" x14ac:dyDescent="0.3">
      <c r="L10633">
        <v>10627</v>
      </c>
      <c r="M10633" t="s">
        <v>22552</v>
      </c>
      <c r="N10633" t="s">
        <v>21360</v>
      </c>
      <c r="O10633" t="s">
        <v>22554</v>
      </c>
      <c r="P10633" t="s">
        <v>43464</v>
      </c>
      <c r="Q10633" t="s">
        <v>22552</v>
      </c>
    </row>
    <row r="10634" spans="12:17" x14ac:dyDescent="0.3">
      <c r="L10634">
        <v>10628</v>
      </c>
      <c r="M10634" t="s">
        <v>22555</v>
      </c>
      <c r="N10634" t="s">
        <v>21363</v>
      </c>
      <c r="O10634" t="s">
        <v>22557</v>
      </c>
      <c r="P10634" t="s">
        <v>43465</v>
      </c>
      <c r="Q10634" t="s">
        <v>22555</v>
      </c>
    </row>
    <row r="10635" spans="12:17" x14ac:dyDescent="0.3">
      <c r="L10635">
        <v>10629</v>
      </c>
      <c r="M10635" t="s">
        <v>22558</v>
      </c>
      <c r="N10635" t="s">
        <v>21366</v>
      </c>
      <c r="O10635" t="s">
        <v>22560</v>
      </c>
      <c r="P10635" t="s">
        <v>43466</v>
      </c>
      <c r="Q10635" t="s">
        <v>22558</v>
      </c>
    </row>
    <row r="10636" spans="12:17" x14ac:dyDescent="0.3">
      <c r="L10636">
        <v>10630</v>
      </c>
      <c r="M10636" t="s">
        <v>22561</v>
      </c>
      <c r="N10636" t="s">
        <v>21369</v>
      </c>
      <c r="O10636" t="s">
        <v>22563</v>
      </c>
      <c r="P10636" t="s">
        <v>43467</v>
      </c>
      <c r="Q10636" t="s">
        <v>22561</v>
      </c>
    </row>
    <row r="10637" spans="12:17" x14ac:dyDescent="0.3">
      <c r="L10637">
        <v>10631</v>
      </c>
      <c r="M10637" t="s">
        <v>22564</v>
      </c>
      <c r="N10637" t="s">
        <v>43468</v>
      </c>
      <c r="O10637" t="s">
        <v>43469</v>
      </c>
      <c r="P10637" t="s">
        <v>26498</v>
      </c>
      <c r="Q10637" t="s">
        <v>22564</v>
      </c>
    </row>
    <row r="10638" spans="12:17" x14ac:dyDescent="0.3">
      <c r="L10638">
        <v>10632</v>
      </c>
      <c r="M10638" t="s">
        <v>5092</v>
      </c>
      <c r="N10638" t="s">
        <v>28390</v>
      </c>
      <c r="O10638" t="s">
        <v>5093</v>
      </c>
      <c r="P10638" t="s">
        <v>43470</v>
      </c>
      <c r="Q10638" t="s">
        <v>5092</v>
      </c>
    </row>
    <row r="10639" spans="12:17" x14ac:dyDescent="0.3">
      <c r="L10639">
        <v>10633</v>
      </c>
      <c r="M10639" t="s">
        <v>5094</v>
      </c>
      <c r="N10639" t="s">
        <v>28392</v>
      </c>
      <c r="O10639" t="s">
        <v>5095</v>
      </c>
      <c r="P10639" t="s">
        <v>43471</v>
      </c>
      <c r="Q10639" t="s">
        <v>5094</v>
      </c>
    </row>
    <row r="10640" spans="12:17" x14ac:dyDescent="0.3">
      <c r="L10640">
        <v>10634</v>
      </c>
      <c r="M10640" t="s">
        <v>22569</v>
      </c>
      <c r="N10640" t="s">
        <v>21377</v>
      </c>
      <c r="O10640" t="s">
        <v>26499</v>
      </c>
      <c r="P10640" t="s">
        <v>43472</v>
      </c>
      <c r="Q10640" t="s">
        <v>22569</v>
      </c>
    </row>
    <row r="10641" spans="12:17" x14ac:dyDescent="0.3">
      <c r="L10641">
        <v>10635</v>
      </c>
      <c r="M10641" t="s">
        <v>22571</v>
      </c>
      <c r="N10641" t="s">
        <v>21379</v>
      </c>
      <c r="O10641" t="s">
        <v>26500</v>
      </c>
      <c r="P10641" t="s">
        <v>43473</v>
      </c>
      <c r="Q10641" t="s">
        <v>22571</v>
      </c>
    </row>
    <row r="10642" spans="12:17" x14ac:dyDescent="0.3">
      <c r="L10642">
        <v>10636</v>
      </c>
      <c r="M10642" t="s">
        <v>22573</v>
      </c>
      <c r="N10642" t="s">
        <v>21381</v>
      </c>
      <c r="O10642" t="s">
        <v>26501</v>
      </c>
      <c r="P10642" t="s">
        <v>43474</v>
      </c>
      <c r="Q10642" t="s">
        <v>22573</v>
      </c>
    </row>
    <row r="10643" spans="12:17" x14ac:dyDescent="0.3">
      <c r="L10643">
        <v>10637</v>
      </c>
      <c r="M10643" t="s">
        <v>22575</v>
      </c>
      <c r="N10643" t="s">
        <v>26474</v>
      </c>
      <c r="O10643" t="s">
        <v>22576</v>
      </c>
      <c r="P10643" t="s">
        <v>43475</v>
      </c>
      <c r="Q10643" t="s">
        <v>22575</v>
      </c>
    </row>
    <row r="10644" spans="12:17" x14ac:dyDescent="0.3">
      <c r="L10644">
        <v>10638</v>
      </c>
      <c r="M10644" t="s">
        <v>22577</v>
      </c>
      <c r="N10644" t="s">
        <v>26475</v>
      </c>
      <c r="O10644" t="s">
        <v>22578</v>
      </c>
      <c r="P10644" t="s">
        <v>43476</v>
      </c>
      <c r="Q10644" t="s">
        <v>22577</v>
      </c>
    </row>
    <row r="10645" spans="12:17" x14ac:dyDescent="0.3">
      <c r="L10645">
        <v>10639</v>
      </c>
      <c r="M10645" t="s">
        <v>22579</v>
      </c>
      <c r="N10645" t="s">
        <v>26476</v>
      </c>
      <c r="O10645" t="s">
        <v>22580</v>
      </c>
      <c r="P10645" t="s">
        <v>43477</v>
      </c>
      <c r="Q10645" t="s">
        <v>22579</v>
      </c>
    </row>
    <row r="10646" spans="12:17" x14ac:dyDescent="0.3">
      <c r="L10646">
        <v>10640</v>
      </c>
      <c r="M10646" t="s">
        <v>22581</v>
      </c>
      <c r="N10646" t="s">
        <v>21389</v>
      </c>
      <c r="O10646" t="s">
        <v>22583</v>
      </c>
      <c r="P10646" t="s">
        <v>43478</v>
      </c>
      <c r="Q10646" t="s">
        <v>22581</v>
      </c>
    </row>
    <row r="10647" spans="12:17" x14ac:dyDescent="0.3">
      <c r="L10647">
        <v>10641</v>
      </c>
      <c r="M10647" t="s">
        <v>22584</v>
      </c>
      <c r="N10647" t="s">
        <v>43479</v>
      </c>
      <c r="O10647" t="s">
        <v>22585</v>
      </c>
      <c r="P10647" t="s">
        <v>43480</v>
      </c>
      <c r="Q10647" t="s">
        <v>22584</v>
      </c>
    </row>
    <row r="10648" spans="12:17" x14ac:dyDescent="0.3">
      <c r="L10648">
        <v>10642</v>
      </c>
      <c r="M10648" t="s">
        <v>43481</v>
      </c>
      <c r="N10648" t="s">
        <v>43482</v>
      </c>
      <c r="O10648" t="s">
        <v>43483</v>
      </c>
      <c r="P10648" t="s">
        <v>43484</v>
      </c>
      <c r="Q10648" t="s">
        <v>43481</v>
      </c>
    </row>
    <row r="10649" spans="12:17" x14ac:dyDescent="0.3">
      <c r="L10649">
        <v>10643</v>
      </c>
      <c r="M10649" t="s">
        <v>22586</v>
      </c>
      <c r="N10649" t="s">
        <v>21394</v>
      </c>
      <c r="O10649" t="s">
        <v>22588</v>
      </c>
      <c r="P10649" t="s">
        <v>43485</v>
      </c>
      <c r="Q10649" t="s">
        <v>22586</v>
      </c>
    </row>
    <row r="10650" spans="12:17" x14ac:dyDescent="0.3">
      <c r="L10650">
        <v>10644</v>
      </c>
      <c r="M10650" t="s">
        <v>22589</v>
      </c>
      <c r="N10650" t="s">
        <v>21397</v>
      </c>
      <c r="O10650" t="s">
        <v>43486</v>
      </c>
      <c r="P10650" t="s">
        <v>43487</v>
      </c>
      <c r="Q10650" t="s">
        <v>22589</v>
      </c>
    </row>
    <row r="10651" spans="12:17" x14ac:dyDescent="0.3">
      <c r="L10651">
        <v>10645</v>
      </c>
      <c r="M10651" t="s">
        <v>22591</v>
      </c>
      <c r="N10651" t="s">
        <v>21399</v>
      </c>
      <c r="O10651" t="s">
        <v>43488</v>
      </c>
      <c r="P10651" t="s">
        <v>43489</v>
      </c>
      <c r="Q10651" t="s">
        <v>22591</v>
      </c>
    </row>
    <row r="10652" spans="12:17" x14ac:dyDescent="0.3">
      <c r="L10652">
        <v>10646</v>
      </c>
      <c r="M10652" t="s">
        <v>22593</v>
      </c>
      <c r="N10652" t="s">
        <v>21401</v>
      </c>
      <c r="O10652" t="s">
        <v>22595</v>
      </c>
      <c r="P10652" t="s">
        <v>43490</v>
      </c>
      <c r="Q10652" t="s">
        <v>22593</v>
      </c>
    </row>
    <row r="10653" spans="12:17" x14ac:dyDescent="0.3">
      <c r="L10653">
        <v>10647</v>
      </c>
      <c r="M10653" t="s">
        <v>22596</v>
      </c>
      <c r="N10653" t="s">
        <v>21404</v>
      </c>
      <c r="O10653" t="s">
        <v>22598</v>
      </c>
      <c r="P10653" t="s">
        <v>43491</v>
      </c>
      <c r="Q10653" t="s">
        <v>22596</v>
      </c>
    </row>
    <row r="10654" spans="12:17" x14ac:dyDescent="0.3">
      <c r="L10654">
        <v>10648</v>
      </c>
      <c r="M10654" t="s">
        <v>22599</v>
      </c>
      <c r="N10654" t="s">
        <v>21407</v>
      </c>
      <c r="O10654" t="s">
        <v>22601</v>
      </c>
      <c r="P10654" t="s">
        <v>43492</v>
      </c>
      <c r="Q10654" t="s">
        <v>22599</v>
      </c>
    </row>
    <row r="10655" spans="12:17" x14ac:dyDescent="0.3">
      <c r="L10655">
        <v>10649</v>
      </c>
      <c r="M10655" t="s">
        <v>5074</v>
      </c>
      <c r="N10655" t="s">
        <v>28415</v>
      </c>
      <c r="O10655" t="s">
        <v>5075</v>
      </c>
      <c r="P10655" t="s">
        <v>43493</v>
      </c>
      <c r="Q10655" t="s">
        <v>5074</v>
      </c>
    </row>
    <row r="10656" spans="12:17" x14ac:dyDescent="0.3">
      <c r="L10656">
        <v>10650</v>
      </c>
      <c r="M10656" t="s">
        <v>5076</v>
      </c>
      <c r="N10656" t="s">
        <v>28417</v>
      </c>
      <c r="O10656" t="s">
        <v>5077</v>
      </c>
      <c r="P10656" t="s">
        <v>43494</v>
      </c>
      <c r="Q10656" t="s">
        <v>5076</v>
      </c>
    </row>
    <row r="10657" spans="12:17" x14ac:dyDescent="0.3">
      <c r="L10657">
        <v>10651</v>
      </c>
      <c r="M10657" t="s">
        <v>5078</v>
      </c>
      <c r="N10657" t="s">
        <v>28419</v>
      </c>
      <c r="O10657" t="s">
        <v>5079</v>
      </c>
      <c r="P10657" t="s">
        <v>43495</v>
      </c>
      <c r="Q10657" t="s">
        <v>5078</v>
      </c>
    </row>
    <row r="10658" spans="12:17" x14ac:dyDescent="0.3">
      <c r="L10658">
        <v>10652</v>
      </c>
      <c r="M10658" t="s">
        <v>5080</v>
      </c>
      <c r="N10658" t="s">
        <v>28421</v>
      </c>
      <c r="O10658" t="s">
        <v>5081</v>
      </c>
      <c r="P10658" t="s">
        <v>43496</v>
      </c>
      <c r="Q10658" t="s">
        <v>5080</v>
      </c>
    </row>
    <row r="10659" spans="12:17" x14ac:dyDescent="0.3">
      <c r="L10659">
        <v>10653</v>
      </c>
      <c r="M10659" t="s">
        <v>5082</v>
      </c>
      <c r="N10659" t="s">
        <v>28423</v>
      </c>
      <c r="O10659" t="s">
        <v>5083</v>
      </c>
      <c r="P10659" t="s">
        <v>43497</v>
      </c>
      <c r="Q10659" t="s">
        <v>5082</v>
      </c>
    </row>
    <row r="10660" spans="12:17" x14ac:dyDescent="0.3">
      <c r="L10660">
        <v>10654</v>
      </c>
      <c r="M10660" t="s">
        <v>5084</v>
      </c>
      <c r="N10660" t="s">
        <v>28425</v>
      </c>
      <c r="O10660" t="s">
        <v>5085</v>
      </c>
      <c r="P10660" t="s">
        <v>43498</v>
      </c>
      <c r="Q10660" t="s">
        <v>5084</v>
      </c>
    </row>
    <row r="10661" spans="12:17" x14ac:dyDescent="0.3">
      <c r="L10661">
        <v>10655</v>
      </c>
      <c r="M10661" t="s">
        <v>5086</v>
      </c>
      <c r="N10661" t="s">
        <v>28427</v>
      </c>
      <c r="O10661" t="s">
        <v>5087</v>
      </c>
      <c r="P10661" t="s">
        <v>43499</v>
      </c>
      <c r="Q10661" t="s">
        <v>5086</v>
      </c>
    </row>
    <row r="10662" spans="12:17" x14ac:dyDescent="0.3">
      <c r="L10662">
        <v>10656</v>
      </c>
      <c r="M10662" t="s">
        <v>5088</v>
      </c>
      <c r="N10662" t="s">
        <v>28429</v>
      </c>
      <c r="O10662" t="s">
        <v>5089</v>
      </c>
      <c r="P10662" t="s">
        <v>43500</v>
      </c>
      <c r="Q10662" t="s">
        <v>5088</v>
      </c>
    </row>
    <row r="10663" spans="12:17" x14ac:dyDescent="0.3">
      <c r="L10663">
        <v>10657</v>
      </c>
      <c r="M10663" t="s">
        <v>5090</v>
      </c>
      <c r="N10663" t="s">
        <v>28431</v>
      </c>
      <c r="O10663" t="s">
        <v>5091</v>
      </c>
      <c r="P10663" t="s">
        <v>43501</v>
      </c>
      <c r="Q10663" t="s">
        <v>5090</v>
      </c>
    </row>
    <row r="10664" spans="12:17" x14ac:dyDescent="0.3">
      <c r="L10664">
        <v>10658</v>
      </c>
      <c r="M10664" t="s">
        <v>5092</v>
      </c>
      <c r="N10664" t="s">
        <v>28390</v>
      </c>
      <c r="O10664" t="s">
        <v>5093</v>
      </c>
      <c r="P10664" t="s">
        <v>43502</v>
      </c>
      <c r="Q10664" t="s">
        <v>5092</v>
      </c>
    </row>
    <row r="10665" spans="12:17" x14ac:dyDescent="0.3">
      <c r="L10665">
        <v>10659</v>
      </c>
      <c r="M10665" t="s">
        <v>5094</v>
      </c>
      <c r="N10665" t="s">
        <v>28392</v>
      </c>
      <c r="O10665" t="s">
        <v>5095</v>
      </c>
      <c r="P10665" t="s">
        <v>43503</v>
      </c>
      <c r="Q10665" t="s">
        <v>5094</v>
      </c>
    </row>
    <row r="10666" spans="12:17" x14ac:dyDescent="0.3">
      <c r="L10666">
        <v>10660</v>
      </c>
      <c r="M10666" t="s">
        <v>22602</v>
      </c>
      <c r="N10666" t="s">
        <v>21410</v>
      </c>
      <c r="O10666" t="s">
        <v>22604</v>
      </c>
      <c r="P10666" t="s">
        <v>43504</v>
      </c>
      <c r="Q10666" t="s">
        <v>22602</v>
      </c>
    </row>
    <row r="10667" spans="12:17" x14ac:dyDescent="0.3">
      <c r="L10667">
        <v>10661</v>
      </c>
      <c r="M10667" t="s">
        <v>22605</v>
      </c>
      <c r="N10667" t="s">
        <v>21413</v>
      </c>
      <c r="O10667" t="s">
        <v>22607</v>
      </c>
      <c r="P10667" t="s">
        <v>43505</v>
      </c>
      <c r="Q10667" t="s">
        <v>22605</v>
      </c>
    </row>
    <row r="10668" spans="12:17" x14ac:dyDescent="0.3">
      <c r="L10668">
        <v>10662</v>
      </c>
      <c r="M10668" t="s">
        <v>22608</v>
      </c>
      <c r="N10668" t="s">
        <v>21416</v>
      </c>
      <c r="O10668" t="s">
        <v>22610</v>
      </c>
      <c r="P10668" t="s">
        <v>43506</v>
      </c>
      <c r="Q10668" t="s">
        <v>22608</v>
      </c>
    </row>
    <row r="10669" spans="12:17" x14ac:dyDescent="0.3">
      <c r="L10669">
        <v>10663</v>
      </c>
      <c r="M10669" t="s">
        <v>43507</v>
      </c>
      <c r="N10669" t="s">
        <v>21418</v>
      </c>
      <c r="O10669" t="s">
        <v>22612</v>
      </c>
      <c r="P10669" t="s">
        <v>43508</v>
      </c>
      <c r="Q10669" t="s">
        <v>43507</v>
      </c>
    </row>
    <row r="10670" spans="12:17" x14ac:dyDescent="0.3">
      <c r="L10670">
        <v>10664</v>
      </c>
      <c r="M10670" t="s">
        <v>22613</v>
      </c>
      <c r="N10670" t="s">
        <v>21421</v>
      </c>
      <c r="O10670" t="s">
        <v>22615</v>
      </c>
      <c r="P10670" t="s">
        <v>43509</v>
      </c>
      <c r="Q10670" t="s">
        <v>22613</v>
      </c>
    </row>
    <row r="10671" spans="12:17" x14ac:dyDescent="0.3">
      <c r="L10671">
        <v>10665</v>
      </c>
      <c r="M10671" t="s">
        <v>22616</v>
      </c>
      <c r="N10671" t="s">
        <v>21424</v>
      </c>
      <c r="O10671" t="s">
        <v>22618</v>
      </c>
      <c r="P10671" t="s">
        <v>43510</v>
      </c>
      <c r="Q10671" t="s">
        <v>22616</v>
      </c>
    </row>
    <row r="10672" spans="12:17" x14ac:dyDescent="0.3">
      <c r="L10672">
        <v>10666</v>
      </c>
      <c r="M10672" t="s">
        <v>22619</v>
      </c>
      <c r="N10672" t="s">
        <v>21427</v>
      </c>
      <c r="O10672" t="s">
        <v>22621</v>
      </c>
      <c r="P10672" t="s">
        <v>43511</v>
      </c>
      <c r="Q10672" t="s">
        <v>22619</v>
      </c>
    </row>
    <row r="10673" spans="12:17" x14ac:dyDescent="0.3">
      <c r="L10673">
        <v>10667</v>
      </c>
      <c r="M10673" t="s">
        <v>22622</v>
      </c>
      <c r="N10673" t="s">
        <v>21430</v>
      </c>
      <c r="O10673" t="s">
        <v>22624</v>
      </c>
      <c r="P10673" t="s">
        <v>43512</v>
      </c>
      <c r="Q10673" t="s">
        <v>22622</v>
      </c>
    </row>
    <row r="10674" spans="12:17" x14ac:dyDescent="0.3">
      <c r="L10674">
        <v>10668</v>
      </c>
      <c r="M10674" t="s">
        <v>22625</v>
      </c>
      <c r="N10674" t="s">
        <v>21433</v>
      </c>
      <c r="O10674" t="s">
        <v>22627</v>
      </c>
      <c r="P10674" t="s">
        <v>43513</v>
      </c>
      <c r="Q10674" t="s">
        <v>22625</v>
      </c>
    </row>
    <row r="10675" spans="12:17" x14ac:dyDescent="0.3">
      <c r="L10675">
        <v>10669</v>
      </c>
      <c r="M10675" t="s">
        <v>22565</v>
      </c>
      <c r="N10675" t="s">
        <v>21373</v>
      </c>
      <c r="O10675" t="s">
        <v>26505</v>
      </c>
      <c r="P10675" t="s">
        <v>43514</v>
      </c>
      <c r="Q10675" t="s">
        <v>22565</v>
      </c>
    </row>
    <row r="10676" spans="12:17" x14ac:dyDescent="0.3">
      <c r="L10676">
        <v>10670</v>
      </c>
      <c r="M10676" t="s">
        <v>22628</v>
      </c>
      <c r="N10676" t="s">
        <v>21436</v>
      </c>
      <c r="O10676" t="s">
        <v>22630</v>
      </c>
      <c r="P10676" t="s">
        <v>43515</v>
      </c>
      <c r="Q10676" t="s">
        <v>22628</v>
      </c>
    </row>
    <row r="10677" spans="12:17" x14ac:dyDescent="0.3">
      <c r="L10677">
        <v>10671</v>
      </c>
      <c r="M10677" t="s">
        <v>22631</v>
      </c>
      <c r="N10677" t="s">
        <v>21439</v>
      </c>
      <c r="O10677" t="s">
        <v>22633</v>
      </c>
      <c r="P10677" t="s">
        <v>43516</v>
      </c>
      <c r="Q10677" t="s">
        <v>22631</v>
      </c>
    </row>
    <row r="10678" spans="12:17" x14ac:dyDescent="0.3">
      <c r="L10678">
        <v>10672</v>
      </c>
      <c r="M10678" t="s">
        <v>22634</v>
      </c>
      <c r="N10678" t="s">
        <v>21442</v>
      </c>
      <c r="O10678" t="s">
        <v>22636</v>
      </c>
      <c r="P10678" t="s">
        <v>43517</v>
      </c>
      <c r="Q10678" t="s">
        <v>22634</v>
      </c>
    </row>
    <row r="10679" spans="12:17" x14ac:dyDescent="0.3">
      <c r="L10679">
        <v>10673</v>
      </c>
      <c r="M10679" t="s">
        <v>22637</v>
      </c>
      <c r="N10679" t="s">
        <v>21445</v>
      </c>
      <c r="O10679" t="s">
        <v>22639</v>
      </c>
      <c r="P10679" t="s">
        <v>43518</v>
      </c>
      <c r="Q10679" t="s">
        <v>22637</v>
      </c>
    </row>
    <row r="10680" spans="12:17" x14ac:dyDescent="0.3">
      <c r="L10680">
        <v>10674</v>
      </c>
      <c r="M10680" t="s">
        <v>22640</v>
      </c>
      <c r="N10680" t="s">
        <v>21448</v>
      </c>
      <c r="O10680" t="s">
        <v>22642</v>
      </c>
      <c r="P10680" t="s">
        <v>43519</v>
      </c>
      <c r="Q10680" t="s">
        <v>22640</v>
      </c>
    </row>
    <row r="10681" spans="12:17" x14ac:dyDescent="0.3">
      <c r="L10681">
        <v>10675</v>
      </c>
      <c r="M10681" t="s">
        <v>22643</v>
      </c>
      <c r="N10681" t="s">
        <v>21451</v>
      </c>
      <c r="O10681" t="s">
        <v>22645</v>
      </c>
      <c r="P10681" t="s">
        <v>43520</v>
      </c>
      <c r="Q10681" t="s">
        <v>22643</v>
      </c>
    </row>
    <row r="10682" spans="12:17" x14ac:dyDescent="0.3">
      <c r="L10682">
        <v>10676</v>
      </c>
      <c r="M10682" t="s">
        <v>22646</v>
      </c>
      <c r="N10682" t="s">
        <v>21454</v>
      </c>
      <c r="O10682" t="s">
        <v>22648</v>
      </c>
      <c r="P10682" t="s">
        <v>43521</v>
      </c>
      <c r="Q10682" t="s">
        <v>22646</v>
      </c>
    </row>
    <row r="10683" spans="12:17" x14ac:dyDescent="0.3">
      <c r="L10683">
        <v>10677</v>
      </c>
      <c r="M10683" t="s">
        <v>22649</v>
      </c>
      <c r="N10683" t="s">
        <v>21457</v>
      </c>
      <c r="O10683" t="s">
        <v>22651</v>
      </c>
      <c r="P10683" t="s">
        <v>43522</v>
      </c>
      <c r="Q10683" t="s">
        <v>22649</v>
      </c>
    </row>
    <row r="10684" spans="12:17" x14ac:dyDescent="0.3">
      <c r="L10684">
        <v>10678</v>
      </c>
      <c r="M10684" t="s">
        <v>22652</v>
      </c>
      <c r="N10684" t="s">
        <v>21460</v>
      </c>
      <c r="O10684" t="s">
        <v>22654</v>
      </c>
      <c r="P10684" t="s">
        <v>43523</v>
      </c>
      <c r="Q10684" t="s">
        <v>22652</v>
      </c>
    </row>
    <row r="10685" spans="12:17" x14ac:dyDescent="0.3">
      <c r="L10685">
        <v>10679</v>
      </c>
      <c r="M10685" t="s">
        <v>22655</v>
      </c>
      <c r="N10685" t="s">
        <v>21463</v>
      </c>
      <c r="O10685" t="s">
        <v>22657</v>
      </c>
      <c r="P10685" t="s">
        <v>43524</v>
      </c>
      <c r="Q10685" t="s">
        <v>22655</v>
      </c>
    </row>
    <row r="10686" spans="12:17" x14ac:dyDescent="0.3">
      <c r="L10686">
        <v>10680</v>
      </c>
      <c r="M10686" t="s">
        <v>22658</v>
      </c>
      <c r="N10686" t="s">
        <v>21466</v>
      </c>
      <c r="O10686" t="s">
        <v>22660</v>
      </c>
      <c r="P10686" t="s">
        <v>43525</v>
      </c>
      <c r="Q10686" t="s">
        <v>22658</v>
      </c>
    </row>
    <row r="10687" spans="12:17" x14ac:dyDescent="0.3">
      <c r="L10687">
        <v>10681</v>
      </c>
      <c r="M10687" t="s">
        <v>22661</v>
      </c>
      <c r="N10687" t="s">
        <v>21469</v>
      </c>
      <c r="O10687" t="s">
        <v>22663</v>
      </c>
      <c r="P10687" t="s">
        <v>43526</v>
      </c>
      <c r="Q10687" t="s">
        <v>22661</v>
      </c>
    </row>
    <row r="10688" spans="12:17" x14ac:dyDescent="0.3">
      <c r="L10688">
        <v>10682</v>
      </c>
      <c r="M10688" t="s">
        <v>22664</v>
      </c>
      <c r="N10688" t="s">
        <v>21472</v>
      </c>
      <c r="O10688" t="s">
        <v>22666</v>
      </c>
      <c r="P10688" t="s">
        <v>43527</v>
      </c>
      <c r="Q10688" t="s">
        <v>22664</v>
      </c>
    </row>
    <row r="10689" spans="12:17" x14ac:dyDescent="0.3">
      <c r="L10689">
        <v>10683</v>
      </c>
      <c r="M10689" t="s">
        <v>22667</v>
      </c>
      <c r="N10689" t="s">
        <v>21475</v>
      </c>
      <c r="O10689" t="s">
        <v>22669</v>
      </c>
      <c r="P10689" t="s">
        <v>43528</v>
      </c>
      <c r="Q10689" t="s">
        <v>22667</v>
      </c>
    </row>
    <row r="10690" spans="12:17" x14ac:dyDescent="0.3">
      <c r="L10690">
        <v>10684</v>
      </c>
      <c r="M10690" t="s">
        <v>22670</v>
      </c>
      <c r="N10690" t="s">
        <v>21478</v>
      </c>
      <c r="O10690" t="s">
        <v>22672</v>
      </c>
      <c r="P10690" t="s">
        <v>43529</v>
      </c>
      <c r="Q10690" t="s">
        <v>22670</v>
      </c>
    </row>
    <row r="10691" spans="12:17" x14ac:dyDescent="0.3">
      <c r="L10691">
        <v>10685</v>
      </c>
      <c r="M10691" t="s">
        <v>22673</v>
      </c>
      <c r="N10691" t="s">
        <v>21481</v>
      </c>
      <c r="O10691" t="s">
        <v>22675</v>
      </c>
      <c r="P10691" t="s">
        <v>43530</v>
      </c>
      <c r="Q10691" t="s">
        <v>22673</v>
      </c>
    </row>
    <row r="10692" spans="12:17" x14ac:dyDescent="0.3">
      <c r="L10692">
        <v>10686</v>
      </c>
      <c r="M10692" t="s">
        <v>22676</v>
      </c>
      <c r="N10692" t="s">
        <v>21484</v>
      </c>
      <c r="O10692" t="s">
        <v>22678</v>
      </c>
      <c r="P10692" t="s">
        <v>43531</v>
      </c>
      <c r="Q10692" t="s">
        <v>22676</v>
      </c>
    </row>
    <row r="10693" spans="12:17" x14ac:dyDescent="0.3">
      <c r="L10693">
        <v>10687</v>
      </c>
      <c r="M10693" t="s">
        <v>22679</v>
      </c>
      <c r="N10693" t="s">
        <v>21487</v>
      </c>
      <c r="O10693" t="s">
        <v>22681</v>
      </c>
      <c r="P10693" t="s">
        <v>43532</v>
      </c>
      <c r="Q10693" t="s">
        <v>22679</v>
      </c>
    </row>
    <row r="10694" spans="12:17" x14ac:dyDescent="0.3">
      <c r="L10694">
        <v>10688</v>
      </c>
      <c r="M10694" t="s">
        <v>22682</v>
      </c>
      <c r="N10694" t="s">
        <v>21490</v>
      </c>
      <c r="O10694" t="s">
        <v>22684</v>
      </c>
      <c r="P10694" t="s">
        <v>43533</v>
      </c>
      <c r="Q10694" t="s">
        <v>22682</v>
      </c>
    </row>
    <row r="10695" spans="12:17" x14ac:dyDescent="0.3">
      <c r="L10695">
        <v>10689</v>
      </c>
      <c r="M10695" t="s">
        <v>22685</v>
      </c>
      <c r="N10695" t="s">
        <v>21493</v>
      </c>
      <c r="O10695" t="s">
        <v>22687</v>
      </c>
      <c r="P10695" t="s">
        <v>43534</v>
      </c>
      <c r="Q10695" t="s">
        <v>22685</v>
      </c>
    </row>
    <row r="10696" spans="12:17" x14ac:dyDescent="0.3">
      <c r="L10696">
        <v>10690</v>
      </c>
      <c r="M10696" t="s">
        <v>22688</v>
      </c>
      <c r="N10696" t="s">
        <v>21496</v>
      </c>
      <c r="O10696" t="s">
        <v>22690</v>
      </c>
      <c r="P10696" t="s">
        <v>43535</v>
      </c>
      <c r="Q10696" t="s">
        <v>22688</v>
      </c>
    </row>
    <row r="10697" spans="12:17" x14ac:dyDescent="0.3">
      <c r="L10697">
        <v>10691</v>
      </c>
      <c r="M10697" t="s">
        <v>22691</v>
      </c>
      <c r="N10697" t="s">
        <v>21499</v>
      </c>
      <c r="O10697" t="s">
        <v>22693</v>
      </c>
      <c r="P10697" t="s">
        <v>43536</v>
      </c>
      <c r="Q10697" t="s">
        <v>22691</v>
      </c>
    </row>
    <row r="10698" spans="12:17" x14ac:dyDescent="0.3">
      <c r="L10698">
        <v>10692</v>
      </c>
      <c r="M10698" t="s">
        <v>22694</v>
      </c>
      <c r="N10698" t="s">
        <v>21502</v>
      </c>
      <c r="O10698" t="s">
        <v>22696</v>
      </c>
      <c r="P10698" t="s">
        <v>43537</v>
      </c>
      <c r="Q10698" t="s">
        <v>22694</v>
      </c>
    </row>
    <row r="10699" spans="12:17" x14ac:dyDescent="0.3">
      <c r="L10699">
        <v>10693</v>
      </c>
      <c r="M10699" t="s">
        <v>22697</v>
      </c>
      <c r="N10699" t="s">
        <v>21505</v>
      </c>
      <c r="O10699" t="s">
        <v>22699</v>
      </c>
      <c r="P10699" t="s">
        <v>43538</v>
      </c>
      <c r="Q10699" t="s">
        <v>22697</v>
      </c>
    </row>
    <row r="10700" spans="12:17" x14ac:dyDescent="0.3">
      <c r="L10700">
        <v>10694</v>
      </c>
      <c r="M10700" t="s">
        <v>22700</v>
      </c>
      <c r="N10700" t="s">
        <v>21508</v>
      </c>
      <c r="O10700" t="s">
        <v>22702</v>
      </c>
      <c r="P10700" t="s">
        <v>43539</v>
      </c>
      <c r="Q10700" t="s">
        <v>22700</v>
      </c>
    </row>
    <row r="10701" spans="12:17" x14ac:dyDescent="0.3">
      <c r="L10701">
        <v>10695</v>
      </c>
      <c r="M10701" t="s">
        <v>27371</v>
      </c>
      <c r="N10701" t="s">
        <v>21510</v>
      </c>
      <c r="O10701" t="s">
        <v>22704</v>
      </c>
      <c r="P10701" t="s">
        <v>43540</v>
      </c>
      <c r="Q10701" t="s">
        <v>27371</v>
      </c>
    </row>
    <row r="10702" spans="12:17" x14ac:dyDescent="0.3">
      <c r="L10702">
        <v>10696</v>
      </c>
      <c r="M10702" t="s">
        <v>27372</v>
      </c>
      <c r="N10702" t="s">
        <v>21512</v>
      </c>
      <c r="O10702" t="s">
        <v>22706</v>
      </c>
      <c r="P10702" t="s">
        <v>43541</v>
      </c>
      <c r="Q10702" t="s">
        <v>27372</v>
      </c>
    </row>
    <row r="10703" spans="12:17" x14ac:dyDescent="0.3">
      <c r="L10703">
        <v>10697</v>
      </c>
      <c r="M10703" t="s">
        <v>27373</v>
      </c>
      <c r="N10703" t="s">
        <v>21514</v>
      </c>
      <c r="O10703" t="s">
        <v>22708</v>
      </c>
      <c r="P10703" t="s">
        <v>43542</v>
      </c>
      <c r="Q10703" t="s">
        <v>27373</v>
      </c>
    </row>
    <row r="10704" spans="12:17" x14ac:dyDescent="0.3">
      <c r="L10704">
        <v>10698</v>
      </c>
      <c r="M10704" t="s">
        <v>22709</v>
      </c>
      <c r="N10704" t="s">
        <v>21517</v>
      </c>
      <c r="O10704" t="s">
        <v>22711</v>
      </c>
      <c r="P10704" t="s">
        <v>43543</v>
      </c>
      <c r="Q10704" t="s">
        <v>22709</v>
      </c>
    </row>
    <row r="10705" spans="12:17" x14ac:dyDescent="0.3">
      <c r="L10705">
        <v>10699</v>
      </c>
      <c r="M10705" t="s">
        <v>5074</v>
      </c>
      <c r="N10705" t="s">
        <v>28415</v>
      </c>
      <c r="O10705" t="s">
        <v>5075</v>
      </c>
      <c r="P10705" t="s">
        <v>43544</v>
      </c>
      <c r="Q10705" t="s">
        <v>5074</v>
      </c>
    </row>
    <row r="10706" spans="12:17" x14ac:dyDescent="0.3">
      <c r="L10706">
        <v>10700</v>
      </c>
      <c r="M10706" t="s">
        <v>5076</v>
      </c>
      <c r="N10706" t="s">
        <v>28417</v>
      </c>
      <c r="O10706" t="s">
        <v>5077</v>
      </c>
      <c r="P10706" t="s">
        <v>43545</v>
      </c>
      <c r="Q10706" t="s">
        <v>5076</v>
      </c>
    </row>
    <row r="10707" spans="12:17" x14ac:dyDescent="0.3">
      <c r="L10707">
        <v>10701</v>
      </c>
      <c r="M10707" t="s">
        <v>5078</v>
      </c>
      <c r="N10707" t="s">
        <v>28419</v>
      </c>
      <c r="O10707" t="s">
        <v>5079</v>
      </c>
      <c r="P10707" t="s">
        <v>43546</v>
      </c>
      <c r="Q10707" t="s">
        <v>5078</v>
      </c>
    </row>
    <row r="10708" spans="12:17" x14ac:dyDescent="0.3">
      <c r="L10708">
        <v>10702</v>
      </c>
      <c r="M10708" t="s">
        <v>5080</v>
      </c>
      <c r="N10708" t="s">
        <v>28421</v>
      </c>
      <c r="O10708" t="s">
        <v>5081</v>
      </c>
      <c r="P10708" t="s">
        <v>43547</v>
      </c>
      <c r="Q10708" t="s">
        <v>5080</v>
      </c>
    </row>
    <row r="10709" spans="12:17" x14ac:dyDescent="0.3">
      <c r="L10709">
        <v>10703</v>
      </c>
      <c r="M10709" t="s">
        <v>5082</v>
      </c>
      <c r="N10709" t="s">
        <v>28423</v>
      </c>
      <c r="O10709" t="s">
        <v>5083</v>
      </c>
      <c r="P10709" t="s">
        <v>43548</v>
      </c>
      <c r="Q10709" t="s">
        <v>5082</v>
      </c>
    </row>
    <row r="10710" spans="12:17" x14ac:dyDescent="0.3">
      <c r="L10710">
        <v>10704</v>
      </c>
      <c r="M10710" t="s">
        <v>5084</v>
      </c>
      <c r="N10710" t="s">
        <v>28425</v>
      </c>
      <c r="O10710" t="s">
        <v>5085</v>
      </c>
      <c r="P10710" t="s">
        <v>43549</v>
      </c>
      <c r="Q10710" t="s">
        <v>5084</v>
      </c>
    </row>
    <row r="10711" spans="12:17" x14ac:dyDescent="0.3">
      <c r="L10711">
        <v>10705</v>
      </c>
      <c r="M10711" t="s">
        <v>5086</v>
      </c>
      <c r="N10711" t="s">
        <v>28427</v>
      </c>
      <c r="O10711" t="s">
        <v>5087</v>
      </c>
      <c r="P10711" t="s">
        <v>43550</v>
      </c>
      <c r="Q10711" t="s">
        <v>5086</v>
      </c>
    </row>
    <row r="10712" spans="12:17" x14ac:dyDescent="0.3">
      <c r="L10712">
        <v>10706</v>
      </c>
      <c r="M10712" t="s">
        <v>5088</v>
      </c>
      <c r="N10712" t="s">
        <v>28429</v>
      </c>
      <c r="O10712" t="s">
        <v>5089</v>
      </c>
      <c r="P10712" t="s">
        <v>43551</v>
      </c>
      <c r="Q10712" t="s">
        <v>5088</v>
      </c>
    </row>
    <row r="10713" spans="12:17" x14ac:dyDescent="0.3">
      <c r="L10713">
        <v>10707</v>
      </c>
      <c r="M10713" t="s">
        <v>22718</v>
      </c>
      <c r="N10713" t="s">
        <v>21526</v>
      </c>
      <c r="O10713" t="s">
        <v>22720</v>
      </c>
      <c r="P10713" t="s">
        <v>43552</v>
      </c>
      <c r="Q10713" t="s">
        <v>22718</v>
      </c>
    </row>
    <row r="10714" spans="12:17" x14ac:dyDescent="0.3">
      <c r="L10714">
        <v>10708</v>
      </c>
      <c r="M10714" t="s">
        <v>22721</v>
      </c>
      <c r="N10714" t="s">
        <v>21355</v>
      </c>
      <c r="O10714" t="s">
        <v>43553</v>
      </c>
      <c r="P10714" t="s">
        <v>43554</v>
      </c>
      <c r="Q10714" t="s">
        <v>22721</v>
      </c>
    </row>
    <row r="10715" spans="12:17" x14ac:dyDescent="0.3">
      <c r="L10715">
        <v>10709</v>
      </c>
      <c r="M10715" t="s">
        <v>22722</v>
      </c>
      <c r="N10715" t="s">
        <v>21357</v>
      </c>
      <c r="O10715" t="s">
        <v>43555</v>
      </c>
      <c r="P10715" t="s">
        <v>43556</v>
      </c>
      <c r="Q10715" t="s">
        <v>22722</v>
      </c>
    </row>
    <row r="10716" spans="12:17" x14ac:dyDescent="0.3">
      <c r="L10716">
        <v>10710</v>
      </c>
      <c r="M10716" t="s">
        <v>22723</v>
      </c>
      <c r="N10716" t="s">
        <v>21360</v>
      </c>
      <c r="O10716" t="s">
        <v>43557</v>
      </c>
      <c r="P10716" t="s">
        <v>43558</v>
      </c>
      <c r="Q10716" t="s">
        <v>22723</v>
      </c>
    </row>
    <row r="10717" spans="12:17" x14ac:dyDescent="0.3">
      <c r="L10717">
        <v>10711</v>
      </c>
      <c r="M10717" t="s">
        <v>22724</v>
      </c>
      <c r="N10717" t="s">
        <v>21363</v>
      </c>
      <c r="O10717" t="s">
        <v>43559</v>
      </c>
      <c r="P10717" t="s">
        <v>43560</v>
      </c>
      <c r="Q10717" t="s">
        <v>22724</v>
      </c>
    </row>
    <row r="10718" spans="12:17" x14ac:dyDescent="0.3">
      <c r="L10718">
        <v>10712</v>
      </c>
      <c r="M10718" t="s">
        <v>22725</v>
      </c>
      <c r="N10718" t="s">
        <v>21366</v>
      </c>
      <c r="O10718" t="s">
        <v>43561</v>
      </c>
      <c r="P10718" t="s">
        <v>43562</v>
      </c>
      <c r="Q10718" t="s">
        <v>22725</v>
      </c>
    </row>
    <row r="10719" spans="12:17" x14ac:dyDescent="0.3">
      <c r="L10719">
        <v>10713</v>
      </c>
      <c r="M10719" t="s">
        <v>22726</v>
      </c>
      <c r="N10719" t="s">
        <v>21369</v>
      </c>
      <c r="O10719" t="s">
        <v>43563</v>
      </c>
      <c r="P10719" t="s">
        <v>43564</v>
      </c>
      <c r="Q10719" t="s">
        <v>22726</v>
      </c>
    </row>
    <row r="10720" spans="12:17" x14ac:dyDescent="0.3">
      <c r="L10720">
        <v>10714</v>
      </c>
      <c r="M10720" t="s">
        <v>22727</v>
      </c>
      <c r="N10720" t="s">
        <v>43468</v>
      </c>
      <c r="O10720" t="s">
        <v>43565</v>
      </c>
      <c r="P10720" t="s">
        <v>43566</v>
      </c>
      <c r="Q10720" t="s">
        <v>22727</v>
      </c>
    </row>
    <row r="10721" spans="12:17" x14ac:dyDescent="0.3">
      <c r="L10721">
        <v>10715</v>
      </c>
      <c r="M10721" t="s">
        <v>22729</v>
      </c>
      <c r="N10721" t="s">
        <v>21374</v>
      </c>
      <c r="O10721" t="s">
        <v>43567</v>
      </c>
      <c r="P10721" t="s">
        <v>43568</v>
      </c>
      <c r="Q10721" t="s">
        <v>22729</v>
      </c>
    </row>
    <row r="10722" spans="12:17" x14ac:dyDescent="0.3">
      <c r="L10722">
        <v>10716</v>
      </c>
      <c r="M10722" t="s">
        <v>22730</v>
      </c>
      <c r="N10722" t="s">
        <v>21375</v>
      </c>
      <c r="O10722" t="s">
        <v>43569</v>
      </c>
      <c r="P10722" t="s">
        <v>43570</v>
      </c>
      <c r="Q10722" t="s">
        <v>22730</v>
      </c>
    </row>
    <row r="10723" spans="12:17" x14ac:dyDescent="0.3">
      <c r="L10723">
        <v>10717</v>
      </c>
      <c r="M10723" t="s">
        <v>22731</v>
      </c>
      <c r="N10723" t="s">
        <v>21377</v>
      </c>
      <c r="O10723" t="s">
        <v>43571</v>
      </c>
      <c r="P10723" t="s">
        <v>43572</v>
      </c>
      <c r="Q10723" t="s">
        <v>22731</v>
      </c>
    </row>
    <row r="10724" spans="12:17" x14ac:dyDescent="0.3">
      <c r="L10724">
        <v>10718</v>
      </c>
      <c r="M10724" t="s">
        <v>22732</v>
      </c>
      <c r="N10724" t="s">
        <v>21379</v>
      </c>
      <c r="O10724" t="s">
        <v>43573</v>
      </c>
      <c r="P10724" t="s">
        <v>43574</v>
      </c>
      <c r="Q10724" t="s">
        <v>22732</v>
      </c>
    </row>
    <row r="10725" spans="12:17" x14ac:dyDescent="0.3">
      <c r="L10725">
        <v>10719</v>
      </c>
      <c r="M10725" t="s">
        <v>22733</v>
      </c>
      <c r="N10725" t="s">
        <v>21381</v>
      </c>
      <c r="O10725" t="s">
        <v>43575</v>
      </c>
      <c r="P10725" t="s">
        <v>43576</v>
      </c>
      <c r="Q10725" t="s">
        <v>22733</v>
      </c>
    </row>
    <row r="10726" spans="12:17" x14ac:dyDescent="0.3">
      <c r="L10726">
        <v>10720</v>
      </c>
      <c r="M10726" t="s">
        <v>22734</v>
      </c>
      <c r="N10726" t="s">
        <v>26474</v>
      </c>
      <c r="O10726" t="s">
        <v>43577</v>
      </c>
      <c r="P10726" t="s">
        <v>43578</v>
      </c>
      <c r="Q10726" t="s">
        <v>22734</v>
      </c>
    </row>
    <row r="10727" spans="12:17" x14ac:dyDescent="0.3">
      <c r="L10727">
        <v>10721</v>
      </c>
      <c r="M10727" t="s">
        <v>22735</v>
      </c>
      <c r="N10727" t="s">
        <v>26475</v>
      </c>
      <c r="O10727" t="s">
        <v>43579</v>
      </c>
      <c r="P10727" t="s">
        <v>43580</v>
      </c>
      <c r="Q10727" t="s">
        <v>22735</v>
      </c>
    </row>
    <row r="10728" spans="12:17" x14ac:dyDescent="0.3">
      <c r="L10728">
        <v>10722</v>
      </c>
      <c r="M10728" t="s">
        <v>22736</v>
      </c>
      <c r="N10728" t="s">
        <v>26476</v>
      </c>
      <c r="O10728" t="s">
        <v>43581</v>
      </c>
      <c r="P10728" t="s">
        <v>43582</v>
      </c>
      <c r="Q10728" t="s">
        <v>22736</v>
      </c>
    </row>
    <row r="10729" spans="12:17" x14ac:dyDescent="0.3">
      <c r="L10729">
        <v>10723</v>
      </c>
      <c r="M10729" t="s">
        <v>22737</v>
      </c>
      <c r="N10729" t="s">
        <v>21389</v>
      </c>
      <c r="O10729" t="s">
        <v>43583</v>
      </c>
      <c r="P10729" t="s">
        <v>43584</v>
      </c>
      <c r="Q10729" t="s">
        <v>22737</v>
      </c>
    </row>
    <row r="10730" spans="12:17" x14ac:dyDescent="0.3">
      <c r="L10730">
        <v>10724</v>
      </c>
      <c r="M10730" t="s">
        <v>22738</v>
      </c>
      <c r="N10730" t="s">
        <v>43479</v>
      </c>
      <c r="O10730" t="s">
        <v>43585</v>
      </c>
      <c r="P10730" t="s">
        <v>43586</v>
      </c>
      <c r="Q10730" t="s">
        <v>22738</v>
      </c>
    </row>
    <row r="10731" spans="12:17" x14ac:dyDescent="0.3">
      <c r="L10731">
        <v>10725</v>
      </c>
      <c r="M10731" t="s">
        <v>43587</v>
      </c>
      <c r="N10731" t="s">
        <v>43482</v>
      </c>
      <c r="O10731" t="s">
        <v>43588</v>
      </c>
      <c r="P10731" t="s">
        <v>43589</v>
      </c>
      <c r="Q10731" t="s">
        <v>43587</v>
      </c>
    </row>
    <row r="10732" spans="12:17" x14ac:dyDescent="0.3">
      <c r="L10732">
        <v>10726</v>
      </c>
      <c r="M10732" t="s">
        <v>22739</v>
      </c>
      <c r="N10732" t="s">
        <v>21394</v>
      </c>
      <c r="O10732" t="s">
        <v>43590</v>
      </c>
      <c r="P10732" t="s">
        <v>43591</v>
      </c>
      <c r="Q10732" t="s">
        <v>22739</v>
      </c>
    </row>
    <row r="10733" spans="12:17" x14ac:dyDescent="0.3">
      <c r="L10733">
        <v>10727</v>
      </c>
      <c r="M10733" t="s">
        <v>22740</v>
      </c>
      <c r="N10733" t="s">
        <v>21397</v>
      </c>
      <c r="O10733" t="s">
        <v>43592</v>
      </c>
      <c r="P10733" t="s">
        <v>43593</v>
      </c>
      <c r="Q10733" t="s">
        <v>22740</v>
      </c>
    </row>
    <row r="10734" spans="12:17" x14ac:dyDescent="0.3">
      <c r="L10734">
        <v>10728</v>
      </c>
      <c r="M10734" t="s">
        <v>22741</v>
      </c>
      <c r="N10734" t="s">
        <v>21399</v>
      </c>
      <c r="O10734" t="s">
        <v>43594</v>
      </c>
      <c r="P10734" t="s">
        <v>43595</v>
      </c>
      <c r="Q10734" t="s">
        <v>22741</v>
      </c>
    </row>
    <row r="10735" spans="12:17" x14ac:dyDescent="0.3">
      <c r="L10735">
        <v>10729</v>
      </c>
      <c r="M10735" t="s">
        <v>22742</v>
      </c>
      <c r="N10735" t="s">
        <v>21401</v>
      </c>
      <c r="O10735" t="s">
        <v>43596</v>
      </c>
      <c r="P10735" t="s">
        <v>43597</v>
      </c>
      <c r="Q10735" t="s">
        <v>22742</v>
      </c>
    </row>
    <row r="10736" spans="12:17" x14ac:dyDescent="0.3">
      <c r="L10736">
        <v>10730</v>
      </c>
      <c r="M10736" t="s">
        <v>22743</v>
      </c>
      <c r="N10736" t="s">
        <v>21404</v>
      </c>
      <c r="O10736" t="s">
        <v>43598</v>
      </c>
      <c r="P10736" t="s">
        <v>43599</v>
      </c>
      <c r="Q10736" t="s">
        <v>22743</v>
      </c>
    </row>
    <row r="10737" spans="12:17" x14ac:dyDescent="0.3">
      <c r="L10737">
        <v>10731</v>
      </c>
      <c r="M10737" t="s">
        <v>22744</v>
      </c>
      <c r="N10737" t="s">
        <v>21407</v>
      </c>
      <c r="O10737" t="s">
        <v>43600</v>
      </c>
      <c r="P10737" t="s">
        <v>43601</v>
      </c>
      <c r="Q10737" t="s">
        <v>22744</v>
      </c>
    </row>
    <row r="10738" spans="12:17" x14ac:dyDescent="0.3">
      <c r="L10738">
        <v>10732</v>
      </c>
      <c r="M10738" t="s">
        <v>5074</v>
      </c>
      <c r="N10738" t="s">
        <v>28415</v>
      </c>
      <c r="O10738" t="s">
        <v>5075</v>
      </c>
      <c r="P10738" t="s">
        <v>43602</v>
      </c>
      <c r="Q10738" t="s">
        <v>5074</v>
      </c>
    </row>
    <row r="10739" spans="12:17" x14ac:dyDescent="0.3">
      <c r="L10739">
        <v>10733</v>
      </c>
      <c r="M10739" t="s">
        <v>5076</v>
      </c>
      <c r="N10739" t="s">
        <v>28417</v>
      </c>
      <c r="O10739" t="s">
        <v>5077</v>
      </c>
      <c r="P10739" t="s">
        <v>43603</v>
      </c>
      <c r="Q10739" t="s">
        <v>5076</v>
      </c>
    </row>
    <row r="10740" spans="12:17" x14ac:dyDescent="0.3">
      <c r="L10740">
        <v>10734</v>
      </c>
      <c r="M10740" t="s">
        <v>5078</v>
      </c>
      <c r="N10740" t="s">
        <v>28419</v>
      </c>
      <c r="O10740" t="s">
        <v>5079</v>
      </c>
      <c r="P10740" t="s">
        <v>43604</v>
      </c>
      <c r="Q10740" t="s">
        <v>5078</v>
      </c>
    </row>
    <row r="10741" spans="12:17" x14ac:dyDescent="0.3">
      <c r="L10741">
        <v>10735</v>
      </c>
      <c r="M10741" t="s">
        <v>5080</v>
      </c>
      <c r="N10741" t="s">
        <v>28421</v>
      </c>
      <c r="O10741" t="s">
        <v>5081</v>
      </c>
      <c r="P10741" t="s">
        <v>43605</v>
      </c>
      <c r="Q10741" t="s">
        <v>5080</v>
      </c>
    </row>
    <row r="10742" spans="12:17" x14ac:dyDescent="0.3">
      <c r="L10742">
        <v>10736</v>
      </c>
      <c r="M10742" t="s">
        <v>5082</v>
      </c>
      <c r="N10742" t="s">
        <v>28423</v>
      </c>
      <c r="O10742" t="s">
        <v>5083</v>
      </c>
      <c r="P10742" t="s">
        <v>43606</v>
      </c>
      <c r="Q10742" t="s">
        <v>5082</v>
      </c>
    </row>
    <row r="10743" spans="12:17" x14ac:dyDescent="0.3">
      <c r="L10743">
        <v>10737</v>
      </c>
      <c r="M10743" t="s">
        <v>5084</v>
      </c>
      <c r="N10743" t="s">
        <v>28425</v>
      </c>
      <c r="O10743" t="s">
        <v>5085</v>
      </c>
      <c r="P10743" t="s">
        <v>43607</v>
      </c>
      <c r="Q10743" t="s">
        <v>5084</v>
      </c>
    </row>
    <row r="10744" spans="12:17" x14ac:dyDescent="0.3">
      <c r="L10744">
        <v>10738</v>
      </c>
      <c r="M10744" t="s">
        <v>5086</v>
      </c>
      <c r="N10744" t="s">
        <v>28427</v>
      </c>
      <c r="O10744" t="s">
        <v>5087</v>
      </c>
      <c r="P10744" t="s">
        <v>43608</v>
      </c>
      <c r="Q10744" t="s">
        <v>5086</v>
      </c>
    </row>
    <row r="10745" spans="12:17" x14ac:dyDescent="0.3">
      <c r="L10745">
        <v>10739</v>
      </c>
      <c r="M10745" t="s">
        <v>5088</v>
      </c>
      <c r="N10745" t="s">
        <v>28429</v>
      </c>
      <c r="O10745" t="s">
        <v>5089</v>
      </c>
      <c r="P10745" t="s">
        <v>43609</v>
      </c>
      <c r="Q10745" t="s">
        <v>5088</v>
      </c>
    </row>
    <row r="10746" spans="12:17" x14ac:dyDescent="0.3">
      <c r="L10746">
        <v>10740</v>
      </c>
      <c r="M10746" t="s">
        <v>5090</v>
      </c>
      <c r="N10746" t="s">
        <v>28431</v>
      </c>
      <c r="O10746" t="s">
        <v>5091</v>
      </c>
      <c r="P10746" t="s">
        <v>43610</v>
      </c>
      <c r="Q10746" t="s">
        <v>5090</v>
      </c>
    </row>
    <row r="10747" spans="12:17" x14ac:dyDescent="0.3">
      <c r="L10747">
        <v>10741</v>
      </c>
      <c r="M10747" t="s">
        <v>5092</v>
      </c>
      <c r="N10747" t="s">
        <v>28390</v>
      </c>
      <c r="O10747" t="s">
        <v>5093</v>
      </c>
      <c r="P10747" t="s">
        <v>43611</v>
      </c>
      <c r="Q10747" t="s">
        <v>5092</v>
      </c>
    </row>
    <row r="10748" spans="12:17" x14ac:dyDescent="0.3">
      <c r="L10748">
        <v>10742</v>
      </c>
      <c r="M10748" t="s">
        <v>5094</v>
      </c>
      <c r="N10748" t="s">
        <v>28392</v>
      </c>
      <c r="O10748" t="s">
        <v>5095</v>
      </c>
      <c r="P10748" t="s">
        <v>43612</v>
      </c>
      <c r="Q10748" t="s">
        <v>5094</v>
      </c>
    </row>
    <row r="10749" spans="12:17" x14ac:dyDescent="0.3">
      <c r="L10749">
        <v>10743</v>
      </c>
      <c r="M10749" t="s">
        <v>22745</v>
      </c>
      <c r="N10749" t="s">
        <v>21410</v>
      </c>
      <c r="O10749" t="s">
        <v>43613</v>
      </c>
      <c r="P10749" t="s">
        <v>43614</v>
      </c>
      <c r="Q10749" t="s">
        <v>22745</v>
      </c>
    </row>
    <row r="10750" spans="12:17" x14ac:dyDescent="0.3">
      <c r="L10750">
        <v>10744</v>
      </c>
      <c r="M10750" t="s">
        <v>22746</v>
      </c>
      <c r="N10750" t="s">
        <v>21413</v>
      </c>
      <c r="O10750" t="s">
        <v>43615</v>
      </c>
      <c r="P10750" t="s">
        <v>43616</v>
      </c>
      <c r="Q10750" t="s">
        <v>22746</v>
      </c>
    </row>
    <row r="10751" spans="12:17" x14ac:dyDescent="0.3">
      <c r="L10751">
        <v>10745</v>
      </c>
      <c r="M10751" t="s">
        <v>22747</v>
      </c>
      <c r="N10751" t="s">
        <v>21416</v>
      </c>
      <c r="O10751" t="s">
        <v>43617</v>
      </c>
      <c r="P10751" t="s">
        <v>43618</v>
      </c>
      <c r="Q10751" t="s">
        <v>22747</v>
      </c>
    </row>
    <row r="10752" spans="12:17" x14ac:dyDescent="0.3">
      <c r="L10752">
        <v>10746</v>
      </c>
      <c r="M10752" t="s">
        <v>43619</v>
      </c>
      <c r="N10752" t="s">
        <v>21418</v>
      </c>
      <c r="O10752" t="s">
        <v>43620</v>
      </c>
      <c r="P10752" t="s">
        <v>43621</v>
      </c>
      <c r="Q10752" t="s">
        <v>43619</v>
      </c>
    </row>
    <row r="10753" spans="12:17" x14ac:dyDescent="0.3">
      <c r="L10753">
        <v>10747</v>
      </c>
      <c r="M10753" t="s">
        <v>22748</v>
      </c>
      <c r="N10753" t="s">
        <v>21421</v>
      </c>
      <c r="O10753" t="s">
        <v>43622</v>
      </c>
      <c r="P10753" t="s">
        <v>43623</v>
      </c>
      <c r="Q10753" t="s">
        <v>22748</v>
      </c>
    </row>
    <row r="10754" spans="12:17" x14ac:dyDescent="0.3">
      <c r="L10754">
        <v>10748</v>
      </c>
      <c r="M10754" t="s">
        <v>22749</v>
      </c>
      <c r="N10754" t="s">
        <v>21424</v>
      </c>
      <c r="O10754" t="s">
        <v>43624</v>
      </c>
      <c r="P10754" t="s">
        <v>43625</v>
      </c>
      <c r="Q10754" t="s">
        <v>22749</v>
      </c>
    </row>
    <row r="10755" spans="12:17" x14ac:dyDescent="0.3">
      <c r="L10755">
        <v>10749</v>
      </c>
      <c r="M10755" t="s">
        <v>22750</v>
      </c>
      <c r="N10755" t="s">
        <v>21427</v>
      </c>
      <c r="O10755" t="s">
        <v>43626</v>
      </c>
      <c r="P10755" t="s">
        <v>43627</v>
      </c>
      <c r="Q10755" t="s">
        <v>22750</v>
      </c>
    </row>
    <row r="10756" spans="12:17" x14ac:dyDescent="0.3">
      <c r="L10756">
        <v>10750</v>
      </c>
      <c r="M10756" t="s">
        <v>22751</v>
      </c>
      <c r="N10756" t="s">
        <v>21430</v>
      </c>
      <c r="O10756" t="s">
        <v>43628</v>
      </c>
      <c r="P10756" t="s">
        <v>43629</v>
      </c>
      <c r="Q10756" t="s">
        <v>22751</v>
      </c>
    </row>
    <row r="10757" spans="12:17" x14ac:dyDescent="0.3">
      <c r="L10757">
        <v>10751</v>
      </c>
      <c r="M10757" t="s">
        <v>22752</v>
      </c>
      <c r="N10757" t="s">
        <v>21433</v>
      </c>
      <c r="O10757" t="s">
        <v>43630</v>
      </c>
      <c r="P10757" t="s">
        <v>43631</v>
      </c>
      <c r="Q10757" t="s">
        <v>22752</v>
      </c>
    </row>
    <row r="10758" spans="12:17" x14ac:dyDescent="0.3">
      <c r="L10758">
        <v>10752</v>
      </c>
      <c r="M10758" t="s">
        <v>22728</v>
      </c>
      <c r="N10758" t="s">
        <v>21373</v>
      </c>
      <c r="O10758" t="s">
        <v>43632</v>
      </c>
      <c r="P10758" t="s">
        <v>43633</v>
      </c>
      <c r="Q10758" t="s">
        <v>22728</v>
      </c>
    </row>
    <row r="10759" spans="12:17" x14ac:dyDescent="0.3">
      <c r="L10759">
        <v>10753</v>
      </c>
      <c r="M10759" t="s">
        <v>22753</v>
      </c>
      <c r="N10759" t="s">
        <v>21436</v>
      </c>
      <c r="O10759" t="s">
        <v>43634</v>
      </c>
      <c r="P10759" t="s">
        <v>43635</v>
      </c>
      <c r="Q10759" t="s">
        <v>22753</v>
      </c>
    </row>
    <row r="10760" spans="12:17" x14ac:dyDescent="0.3">
      <c r="L10760">
        <v>10754</v>
      </c>
      <c r="M10760" t="s">
        <v>22754</v>
      </c>
      <c r="N10760" t="s">
        <v>21439</v>
      </c>
      <c r="O10760" t="s">
        <v>43636</v>
      </c>
      <c r="P10760" t="s">
        <v>43637</v>
      </c>
      <c r="Q10760" t="s">
        <v>22754</v>
      </c>
    </row>
    <row r="10761" spans="12:17" x14ac:dyDescent="0.3">
      <c r="L10761">
        <v>10755</v>
      </c>
      <c r="M10761" t="s">
        <v>22755</v>
      </c>
      <c r="N10761" t="s">
        <v>21442</v>
      </c>
      <c r="O10761" t="s">
        <v>43638</v>
      </c>
      <c r="P10761" t="s">
        <v>43639</v>
      </c>
      <c r="Q10761" t="s">
        <v>22755</v>
      </c>
    </row>
    <row r="10762" spans="12:17" x14ac:dyDescent="0.3">
      <c r="L10762">
        <v>10756</v>
      </c>
      <c r="M10762" t="s">
        <v>22756</v>
      </c>
      <c r="N10762" t="s">
        <v>21445</v>
      </c>
      <c r="O10762" t="s">
        <v>43640</v>
      </c>
      <c r="P10762" t="s">
        <v>43641</v>
      </c>
      <c r="Q10762" t="s">
        <v>22756</v>
      </c>
    </row>
    <row r="10763" spans="12:17" x14ac:dyDescent="0.3">
      <c r="L10763">
        <v>10757</v>
      </c>
      <c r="M10763" t="s">
        <v>22757</v>
      </c>
      <c r="N10763" t="s">
        <v>21448</v>
      </c>
      <c r="O10763" t="s">
        <v>43642</v>
      </c>
      <c r="P10763" t="s">
        <v>43643</v>
      </c>
      <c r="Q10763" t="s">
        <v>22757</v>
      </c>
    </row>
    <row r="10764" spans="12:17" x14ac:dyDescent="0.3">
      <c r="L10764">
        <v>10758</v>
      </c>
      <c r="M10764" t="s">
        <v>22758</v>
      </c>
      <c r="N10764" t="s">
        <v>21451</v>
      </c>
      <c r="O10764" t="s">
        <v>43644</v>
      </c>
      <c r="P10764" t="s">
        <v>43645</v>
      </c>
      <c r="Q10764" t="s">
        <v>22758</v>
      </c>
    </row>
    <row r="10765" spans="12:17" x14ac:dyDescent="0.3">
      <c r="L10765">
        <v>10759</v>
      </c>
      <c r="M10765" t="s">
        <v>22759</v>
      </c>
      <c r="N10765" t="s">
        <v>21454</v>
      </c>
      <c r="O10765" t="s">
        <v>43646</v>
      </c>
      <c r="P10765" t="s">
        <v>43647</v>
      </c>
      <c r="Q10765" t="s">
        <v>22759</v>
      </c>
    </row>
    <row r="10766" spans="12:17" x14ac:dyDescent="0.3">
      <c r="L10766">
        <v>10760</v>
      </c>
      <c r="M10766" t="s">
        <v>22760</v>
      </c>
      <c r="N10766" t="s">
        <v>21457</v>
      </c>
      <c r="O10766" t="s">
        <v>43648</v>
      </c>
      <c r="P10766" t="s">
        <v>43649</v>
      </c>
      <c r="Q10766" t="s">
        <v>22760</v>
      </c>
    </row>
    <row r="10767" spans="12:17" x14ac:dyDescent="0.3">
      <c r="L10767">
        <v>10761</v>
      </c>
      <c r="M10767" t="s">
        <v>22761</v>
      </c>
      <c r="N10767" t="s">
        <v>21460</v>
      </c>
      <c r="O10767" t="s">
        <v>43650</v>
      </c>
      <c r="P10767" t="s">
        <v>43651</v>
      </c>
      <c r="Q10767" t="s">
        <v>22761</v>
      </c>
    </row>
    <row r="10768" spans="12:17" x14ac:dyDescent="0.3">
      <c r="L10768">
        <v>10762</v>
      </c>
      <c r="M10768" t="s">
        <v>22762</v>
      </c>
      <c r="N10768" t="s">
        <v>21463</v>
      </c>
      <c r="O10768" t="s">
        <v>43652</v>
      </c>
      <c r="P10768" t="s">
        <v>43653</v>
      </c>
      <c r="Q10768" t="s">
        <v>22762</v>
      </c>
    </row>
    <row r="10769" spans="12:17" x14ac:dyDescent="0.3">
      <c r="L10769">
        <v>10763</v>
      </c>
      <c r="M10769" t="s">
        <v>22763</v>
      </c>
      <c r="N10769" t="s">
        <v>21466</v>
      </c>
      <c r="O10769" t="s">
        <v>43654</v>
      </c>
      <c r="P10769" t="s">
        <v>43655</v>
      </c>
      <c r="Q10769" t="s">
        <v>22763</v>
      </c>
    </row>
    <row r="10770" spans="12:17" x14ac:dyDescent="0.3">
      <c r="L10770">
        <v>10764</v>
      </c>
      <c r="M10770" t="s">
        <v>22764</v>
      </c>
      <c r="N10770" t="s">
        <v>21469</v>
      </c>
      <c r="O10770" t="s">
        <v>43656</v>
      </c>
      <c r="P10770" t="s">
        <v>43657</v>
      </c>
      <c r="Q10770" t="s">
        <v>22764</v>
      </c>
    </row>
    <row r="10771" spans="12:17" x14ac:dyDescent="0.3">
      <c r="L10771">
        <v>10765</v>
      </c>
      <c r="M10771" t="s">
        <v>22765</v>
      </c>
      <c r="N10771" t="s">
        <v>21472</v>
      </c>
      <c r="O10771" t="s">
        <v>43658</v>
      </c>
      <c r="P10771" t="s">
        <v>43659</v>
      </c>
      <c r="Q10771" t="s">
        <v>22765</v>
      </c>
    </row>
    <row r="10772" spans="12:17" x14ac:dyDescent="0.3">
      <c r="L10772">
        <v>10766</v>
      </c>
      <c r="M10772" t="s">
        <v>22766</v>
      </c>
      <c r="N10772" t="s">
        <v>21475</v>
      </c>
      <c r="O10772" t="s">
        <v>43660</v>
      </c>
      <c r="P10772" t="s">
        <v>43661</v>
      </c>
      <c r="Q10772" t="s">
        <v>22766</v>
      </c>
    </row>
    <row r="10773" spans="12:17" x14ac:dyDescent="0.3">
      <c r="L10773">
        <v>10767</v>
      </c>
      <c r="M10773" t="s">
        <v>22767</v>
      </c>
      <c r="N10773" t="s">
        <v>21478</v>
      </c>
      <c r="O10773" t="s">
        <v>43662</v>
      </c>
      <c r="P10773" t="s">
        <v>43663</v>
      </c>
      <c r="Q10773" t="s">
        <v>22767</v>
      </c>
    </row>
    <row r="10774" spans="12:17" x14ac:dyDescent="0.3">
      <c r="L10774">
        <v>10768</v>
      </c>
      <c r="M10774" t="s">
        <v>22768</v>
      </c>
      <c r="N10774" t="s">
        <v>21481</v>
      </c>
      <c r="O10774" t="s">
        <v>43664</v>
      </c>
      <c r="P10774" t="s">
        <v>43665</v>
      </c>
      <c r="Q10774" t="s">
        <v>22768</v>
      </c>
    </row>
    <row r="10775" spans="12:17" x14ac:dyDescent="0.3">
      <c r="L10775">
        <v>10769</v>
      </c>
      <c r="M10775" t="s">
        <v>22769</v>
      </c>
      <c r="N10775" t="s">
        <v>21484</v>
      </c>
      <c r="O10775" t="s">
        <v>43666</v>
      </c>
      <c r="P10775" t="s">
        <v>43667</v>
      </c>
      <c r="Q10775" t="s">
        <v>22769</v>
      </c>
    </row>
    <row r="10776" spans="12:17" x14ac:dyDescent="0.3">
      <c r="L10776">
        <v>10770</v>
      </c>
      <c r="M10776" t="s">
        <v>22770</v>
      </c>
      <c r="N10776" t="s">
        <v>21487</v>
      </c>
      <c r="O10776" t="s">
        <v>43668</v>
      </c>
      <c r="P10776" t="s">
        <v>43669</v>
      </c>
      <c r="Q10776" t="s">
        <v>22770</v>
      </c>
    </row>
    <row r="10777" spans="12:17" x14ac:dyDescent="0.3">
      <c r="L10777">
        <v>10771</v>
      </c>
      <c r="M10777" t="s">
        <v>22771</v>
      </c>
      <c r="N10777" t="s">
        <v>21490</v>
      </c>
      <c r="O10777" t="s">
        <v>43670</v>
      </c>
      <c r="P10777" t="s">
        <v>43671</v>
      </c>
      <c r="Q10777" t="s">
        <v>22771</v>
      </c>
    </row>
    <row r="10778" spans="12:17" x14ac:dyDescent="0.3">
      <c r="L10778">
        <v>10772</v>
      </c>
      <c r="M10778" t="s">
        <v>22772</v>
      </c>
      <c r="N10778" t="s">
        <v>21493</v>
      </c>
      <c r="O10778" t="s">
        <v>43672</v>
      </c>
      <c r="P10778" t="s">
        <v>43673</v>
      </c>
      <c r="Q10778" t="s">
        <v>22772</v>
      </c>
    </row>
    <row r="10779" spans="12:17" x14ac:dyDescent="0.3">
      <c r="L10779">
        <v>10773</v>
      </c>
      <c r="M10779" t="s">
        <v>22773</v>
      </c>
      <c r="N10779" t="s">
        <v>21496</v>
      </c>
      <c r="O10779" t="s">
        <v>43674</v>
      </c>
      <c r="P10779" t="s">
        <v>43675</v>
      </c>
      <c r="Q10779" t="s">
        <v>22773</v>
      </c>
    </row>
    <row r="10780" spans="12:17" x14ac:dyDescent="0.3">
      <c r="L10780">
        <v>10774</v>
      </c>
      <c r="M10780" t="s">
        <v>22774</v>
      </c>
      <c r="N10780" t="s">
        <v>21499</v>
      </c>
      <c r="O10780" t="s">
        <v>43676</v>
      </c>
      <c r="P10780" t="s">
        <v>43677</v>
      </c>
      <c r="Q10780" t="s">
        <v>22774</v>
      </c>
    </row>
    <row r="10781" spans="12:17" x14ac:dyDescent="0.3">
      <c r="L10781">
        <v>10775</v>
      </c>
      <c r="M10781" t="s">
        <v>22775</v>
      </c>
      <c r="N10781" t="s">
        <v>21502</v>
      </c>
      <c r="O10781" t="s">
        <v>43678</v>
      </c>
      <c r="P10781" t="s">
        <v>43679</v>
      </c>
      <c r="Q10781" t="s">
        <v>22775</v>
      </c>
    </row>
    <row r="10782" spans="12:17" x14ac:dyDescent="0.3">
      <c r="L10782">
        <v>10776</v>
      </c>
      <c r="M10782" t="s">
        <v>22776</v>
      </c>
      <c r="N10782" t="s">
        <v>21505</v>
      </c>
      <c r="O10782" t="s">
        <v>43680</v>
      </c>
      <c r="P10782" t="s">
        <v>43681</v>
      </c>
      <c r="Q10782" t="s">
        <v>22776</v>
      </c>
    </row>
    <row r="10783" spans="12:17" x14ac:dyDescent="0.3">
      <c r="L10783">
        <v>10777</v>
      </c>
      <c r="M10783" t="s">
        <v>22777</v>
      </c>
      <c r="N10783" t="s">
        <v>21508</v>
      </c>
      <c r="O10783" t="s">
        <v>43682</v>
      </c>
      <c r="P10783" t="s">
        <v>43683</v>
      </c>
      <c r="Q10783" t="s">
        <v>22777</v>
      </c>
    </row>
    <row r="10784" spans="12:17" x14ac:dyDescent="0.3">
      <c r="L10784">
        <v>10778</v>
      </c>
      <c r="M10784" t="s">
        <v>27374</v>
      </c>
      <c r="N10784" t="s">
        <v>21510</v>
      </c>
      <c r="O10784" t="s">
        <v>43684</v>
      </c>
      <c r="P10784" t="s">
        <v>43685</v>
      </c>
      <c r="Q10784" t="s">
        <v>27374</v>
      </c>
    </row>
    <row r="10785" spans="12:17" x14ac:dyDescent="0.3">
      <c r="L10785">
        <v>10779</v>
      </c>
      <c r="M10785" t="s">
        <v>27375</v>
      </c>
      <c r="N10785" t="s">
        <v>21512</v>
      </c>
      <c r="O10785" t="s">
        <v>43686</v>
      </c>
      <c r="P10785" t="s">
        <v>43687</v>
      </c>
      <c r="Q10785" t="s">
        <v>27375</v>
      </c>
    </row>
    <row r="10786" spans="12:17" x14ac:dyDescent="0.3">
      <c r="L10786">
        <v>10780</v>
      </c>
      <c r="M10786" t="s">
        <v>27376</v>
      </c>
      <c r="N10786" t="s">
        <v>21514</v>
      </c>
      <c r="O10786" t="s">
        <v>43688</v>
      </c>
      <c r="P10786" t="s">
        <v>43689</v>
      </c>
      <c r="Q10786" t="s">
        <v>27376</v>
      </c>
    </row>
    <row r="10787" spans="12:17" x14ac:dyDescent="0.3">
      <c r="L10787">
        <v>10781</v>
      </c>
      <c r="M10787" t="s">
        <v>22778</v>
      </c>
      <c r="N10787" t="s">
        <v>21517</v>
      </c>
      <c r="O10787" t="s">
        <v>43690</v>
      </c>
      <c r="P10787" t="s">
        <v>43691</v>
      </c>
      <c r="Q10787" t="s">
        <v>22778</v>
      </c>
    </row>
    <row r="10788" spans="12:17" x14ac:dyDescent="0.3">
      <c r="L10788">
        <v>10782</v>
      </c>
      <c r="M10788" t="s">
        <v>22779</v>
      </c>
      <c r="N10788" t="s">
        <v>21519</v>
      </c>
      <c r="O10788" t="s">
        <v>43692</v>
      </c>
      <c r="P10788" t="s">
        <v>43693</v>
      </c>
      <c r="Q10788" t="s">
        <v>22779</v>
      </c>
    </row>
    <row r="10789" spans="12:17" x14ac:dyDescent="0.3">
      <c r="L10789">
        <v>10783</v>
      </c>
      <c r="M10789" t="s">
        <v>22780</v>
      </c>
      <c r="N10789" t="s">
        <v>21520</v>
      </c>
      <c r="O10789" t="s">
        <v>43694</v>
      </c>
      <c r="P10789" t="s">
        <v>43695</v>
      </c>
      <c r="Q10789" t="s">
        <v>22780</v>
      </c>
    </row>
    <row r="10790" spans="12:17" x14ac:dyDescent="0.3">
      <c r="L10790">
        <v>10784</v>
      </c>
      <c r="M10790" t="s">
        <v>22781</v>
      </c>
      <c r="N10790" t="s">
        <v>21521</v>
      </c>
      <c r="O10790" t="s">
        <v>43696</v>
      </c>
      <c r="P10790" t="s">
        <v>43697</v>
      </c>
      <c r="Q10790" t="s">
        <v>22781</v>
      </c>
    </row>
    <row r="10791" spans="12:17" x14ac:dyDescent="0.3">
      <c r="L10791">
        <v>10785</v>
      </c>
      <c r="M10791" t="s">
        <v>22782</v>
      </c>
      <c r="N10791" t="s">
        <v>21522</v>
      </c>
      <c r="O10791" t="s">
        <v>43698</v>
      </c>
      <c r="P10791" t="s">
        <v>43699</v>
      </c>
      <c r="Q10791" t="s">
        <v>22782</v>
      </c>
    </row>
    <row r="10792" spans="12:17" x14ac:dyDescent="0.3">
      <c r="L10792">
        <v>10786</v>
      </c>
      <c r="M10792" t="s">
        <v>22783</v>
      </c>
      <c r="N10792" t="s">
        <v>21523</v>
      </c>
      <c r="O10792" t="s">
        <v>43700</v>
      </c>
      <c r="P10792" t="s">
        <v>43701</v>
      </c>
      <c r="Q10792" t="s">
        <v>22783</v>
      </c>
    </row>
    <row r="10793" spans="12:17" x14ac:dyDescent="0.3">
      <c r="L10793">
        <v>10787</v>
      </c>
      <c r="M10793" t="s">
        <v>22784</v>
      </c>
      <c r="N10793" t="s">
        <v>21524</v>
      </c>
      <c r="O10793" t="s">
        <v>43702</v>
      </c>
      <c r="P10793" t="s">
        <v>43703</v>
      </c>
      <c r="Q10793" t="s">
        <v>22784</v>
      </c>
    </row>
    <row r="10794" spans="12:17" x14ac:dyDescent="0.3">
      <c r="L10794">
        <v>10788</v>
      </c>
      <c r="M10794" t="s">
        <v>22785</v>
      </c>
      <c r="N10794" t="s">
        <v>21522</v>
      </c>
      <c r="O10794" t="s">
        <v>43704</v>
      </c>
      <c r="P10794" t="s">
        <v>43705</v>
      </c>
      <c r="Q10794" t="s">
        <v>22785</v>
      </c>
    </row>
    <row r="10795" spans="12:17" x14ac:dyDescent="0.3">
      <c r="L10795">
        <v>10789</v>
      </c>
      <c r="M10795" t="s">
        <v>22786</v>
      </c>
      <c r="N10795" t="s">
        <v>21523</v>
      </c>
      <c r="O10795" t="s">
        <v>43706</v>
      </c>
      <c r="P10795" t="s">
        <v>43707</v>
      </c>
      <c r="Q10795" t="s">
        <v>22786</v>
      </c>
    </row>
    <row r="10796" spans="12:17" x14ac:dyDescent="0.3">
      <c r="L10796">
        <v>10790</v>
      </c>
      <c r="M10796" t="s">
        <v>22787</v>
      </c>
      <c r="N10796" t="s">
        <v>21526</v>
      </c>
      <c r="O10796" t="s">
        <v>43708</v>
      </c>
      <c r="P10796" t="s">
        <v>43709</v>
      </c>
      <c r="Q10796" t="s">
        <v>22787</v>
      </c>
    </row>
    <row r="10797" spans="12:17" x14ac:dyDescent="0.3">
      <c r="L10797">
        <v>10791</v>
      </c>
      <c r="M10797" t="s">
        <v>22788</v>
      </c>
      <c r="N10797" t="s">
        <v>21596</v>
      </c>
      <c r="O10797" t="s">
        <v>43710</v>
      </c>
      <c r="P10797" t="s">
        <v>43711</v>
      </c>
      <c r="Q10797" t="s">
        <v>22788</v>
      </c>
    </row>
    <row r="10798" spans="12:17" x14ac:dyDescent="0.3">
      <c r="L10798">
        <v>10792</v>
      </c>
      <c r="M10798" t="s">
        <v>22790</v>
      </c>
      <c r="N10798" t="s">
        <v>21598</v>
      </c>
      <c r="O10798" t="s">
        <v>22792</v>
      </c>
      <c r="P10798" t="s">
        <v>43712</v>
      </c>
      <c r="Q10798" t="s">
        <v>22790</v>
      </c>
    </row>
    <row r="10799" spans="12:17" x14ac:dyDescent="0.3">
      <c r="L10799">
        <v>10793</v>
      </c>
      <c r="M10799" t="s">
        <v>22793</v>
      </c>
      <c r="N10799" t="s">
        <v>21600</v>
      </c>
      <c r="O10799" t="s">
        <v>22795</v>
      </c>
      <c r="P10799" t="s">
        <v>43713</v>
      </c>
      <c r="Q10799" t="s">
        <v>22793</v>
      </c>
    </row>
    <row r="10800" spans="12:17" x14ac:dyDescent="0.3">
      <c r="L10800">
        <v>10794</v>
      </c>
      <c r="M10800" t="s">
        <v>22796</v>
      </c>
      <c r="N10800" t="s">
        <v>21602</v>
      </c>
      <c r="O10800" t="s">
        <v>22798</v>
      </c>
      <c r="P10800" t="s">
        <v>43714</v>
      </c>
      <c r="Q10800" t="s">
        <v>22796</v>
      </c>
    </row>
    <row r="10801" spans="12:17" x14ac:dyDescent="0.3">
      <c r="L10801">
        <v>10795</v>
      </c>
      <c r="M10801" t="s">
        <v>22799</v>
      </c>
      <c r="N10801" t="s">
        <v>21604</v>
      </c>
      <c r="O10801" t="s">
        <v>22801</v>
      </c>
      <c r="P10801" t="s">
        <v>43715</v>
      </c>
      <c r="Q10801" t="s">
        <v>22799</v>
      </c>
    </row>
    <row r="10802" spans="12:17" x14ac:dyDescent="0.3">
      <c r="L10802">
        <v>10796</v>
      </c>
      <c r="M10802" t="s">
        <v>22802</v>
      </c>
      <c r="N10802" t="s">
        <v>21606</v>
      </c>
      <c r="O10802" t="s">
        <v>22804</v>
      </c>
      <c r="P10802" t="s">
        <v>43716</v>
      </c>
      <c r="Q10802" t="s">
        <v>22802</v>
      </c>
    </row>
    <row r="10803" spans="12:17" x14ac:dyDescent="0.3">
      <c r="L10803">
        <v>10797</v>
      </c>
      <c r="M10803" t="s">
        <v>22805</v>
      </c>
      <c r="N10803" t="s">
        <v>43717</v>
      </c>
      <c r="O10803" t="s">
        <v>43718</v>
      </c>
      <c r="P10803" t="s">
        <v>26506</v>
      </c>
      <c r="Q10803" t="s">
        <v>22805</v>
      </c>
    </row>
    <row r="10804" spans="12:17" x14ac:dyDescent="0.3">
      <c r="L10804">
        <v>10798</v>
      </c>
      <c r="M10804" t="s">
        <v>22808</v>
      </c>
      <c r="N10804" t="s">
        <v>21611</v>
      </c>
      <c r="O10804" t="s">
        <v>26508</v>
      </c>
      <c r="P10804" t="s">
        <v>43719</v>
      </c>
      <c r="Q10804" t="s">
        <v>22808</v>
      </c>
    </row>
    <row r="10805" spans="12:17" x14ac:dyDescent="0.3">
      <c r="L10805">
        <v>10799</v>
      </c>
      <c r="M10805" t="s">
        <v>22810</v>
      </c>
      <c r="N10805" t="s">
        <v>21613</v>
      </c>
      <c r="O10805" t="s">
        <v>26509</v>
      </c>
      <c r="P10805" t="s">
        <v>43720</v>
      </c>
      <c r="Q10805" t="s">
        <v>22810</v>
      </c>
    </row>
    <row r="10806" spans="12:17" x14ac:dyDescent="0.3">
      <c r="L10806">
        <v>10800</v>
      </c>
      <c r="M10806" t="s">
        <v>22812</v>
      </c>
      <c r="N10806" t="s">
        <v>21615</v>
      </c>
      <c r="O10806" t="s">
        <v>26510</v>
      </c>
      <c r="P10806" t="s">
        <v>43721</v>
      </c>
      <c r="Q10806" t="s">
        <v>22812</v>
      </c>
    </row>
    <row r="10807" spans="12:17" x14ac:dyDescent="0.3">
      <c r="L10807">
        <v>10801</v>
      </c>
      <c r="M10807" t="s">
        <v>22814</v>
      </c>
      <c r="N10807" t="s">
        <v>21617</v>
      </c>
      <c r="O10807" t="s">
        <v>26511</v>
      </c>
      <c r="P10807" t="s">
        <v>43722</v>
      </c>
      <c r="Q10807" t="s">
        <v>22814</v>
      </c>
    </row>
    <row r="10808" spans="12:17" x14ac:dyDescent="0.3">
      <c r="L10808">
        <v>10802</v>
      </c>
      <c r="M10808" t="s">
        <v>22816</v>
      </c>
      <c r="N10808" t="s">
        <v>21619</v>
      </c>
      <c r="O10808" t="s">
        <v>26512</v>
      </c>
      <c r="P10808" t="s">
        <v>43723</v>
      </c>
      <c r="Q10808" t="s">
        <v>22816</v>
      </c>
    </row>
    <row r="10809" spans="12:17" x14ac:dyDescent="0.3">
      <c r="L10809">
        <v>10803</v>
      </c>
      <c r="M10809" t="s">
        <v>22818</v>
      </c>
      <c r="N10809" t="s">
        <v>26478</v>
      </c>
      <c r="O10809" t="s">
        <v>22819</v>
      </c>
      <c r="P10809" t="s">
        <v>43724</v>
      </c>
      <c r="Q10809" t="s">
        <v>22818</v>
      </c>
    </row>
    <row r="10810" spans="12:17" x14ac:dyDescent="0.3">
      <c r="L10810">
        <v>10804</v>
      </c>
      <c r="M10810" t="s">
        <v>22820</v>
      </c>
      <c r="N10810" t="s">
        <v>26479</v>
      </c>
      <c r="O10810" t="s">
        <v>22821</v>
      </c>
      <c r="P10810" t="s">
        <v>43725</v>
      </c>
      <c r="Q10810" t="s">
        <v>22820</v>
      </c>
    </row>
    <row r="10811" spans="12:17" x14ac:dyDescent="0.3">
      <c r="L10811">
        <v>10805</v>
      </c>
      <c r="M10811" t="s">
        <v>22822</v>
      </c>
      <c r="N10811" t="s">
        <v>26480</v>
      </c>
      <c r="O10811" t="s">
        <v>22823</v>
      </c>
      <c r="P10811" t="s">
        <v>43726</v>
      </c>
      <c r="Q10811" t="s">
        <v>22822</v>
      </c>
    </row>
    <row r="10812" spans="12:17" x14ac:dyDescent="0.3">
      <c r="L10812">
        <v>10806</v>
      </c>
      <c r="M10812" t="s">
        <v>22824</v>
      </c>
      <c r="N10812" t="s">
        <v>21624</v>
      </c>
      <c r="O10812" t="s">
        <v>22826</v>
      </c>
      <c r="P10812" t="s">
        <v>43727</v>
      </c>
      <c r="Q10812" t="s">
        <v>22824</v>
      </c>
    </row>
    <row r="10813" spans="12:17" x14ac:dyDescent="0.3">
      <c r="L10813">
        <v>10807</v>
      </c>
      <c r="M10813" t="s">
        <v>22827</v>
      </c>
      <c r="N10813" t="s">
        <v>43728</v>
      </c>
      <c r="O10813" t="s">
        <v>22828</v>
      </c>
      <c r="P10813" t="s">
        <v>43729</v>
      </c>
      <c r="Q10813" t="s">
        <v>22827</v>
      </c>
    </row>
    <row r="10814" spans="12:17" x14ac:dyDescent="0.3">
      <c r="L10814">
        <v>10808</v>
      </c>
      <c r="M10814" t="s">
        <v>43730</v>
      </c>
      <c r="N10814" t="s">
        <v>43731</v>
      </c>
      <c r="O10814" t="s">
        <v>43732</v>
      </c>
      <c r="P10814" t="s">
        <v>43733</v>
      </c>
      <c r="Q10814" t="s">
        <v>43730</v>
      </c>
    </row>
    <row r="10815" spans="12:17" x14ac:dyDescent="0.3">
      <c r="L10815">
        <v>10809</v>
      </c>
      <c r="M10815" t="s">
        <v>22829</v>
      </c>
      <c r="N10815" t="s">
        <v>21627</v>
      </c>
      <c r="O10815" t="s">
        <v>22831</v>
      </c>
      <c r="P10815" t="s">
        <v>43734</v>
      </c>
      <c r="Q10815" t="s">
        <v>22829</v>
      </c>
    </row>
    <row r="10816" spans="12:17" x14ac:dyDescent="0.3">
      <c r="L10816">
        <v>10810</v>
      </c>
      <c r="M10816" t="s">
        <v>22832</v>
      </c>
      <c r="N10816" t="s">
        <v>21629</v>
      </c>
      <c r="O10816" t="s">
        <v>43735</v>
      </c>
      <c r="P10816" t="s">
        <v>43736</v>
      </c>
      <c r="Q10816" t="s">
        <v>22832</v>
      </c>
    </row>
    <row r="10817" spans="12:17" x14ac:dyDescent="0.3">
      <c r="L10817">
        <v>10811</v>
      </c>
      <c r="M10817" t="s">
        <v>22834</v>
      </c>
      <c r="N10817" t="s">
        <v>21631</v>
      </c>
      <c r="O10817" t="s">
        <v>43737</v>
      </c>
      <c r="P10817" t="s">
        <v>43738</v>
      </c>
      <c r="Q10817" t="s">
        <v>22834</v>
      </c>
    </row>
    <row r="10818" spans="12:17" x14ac:dyDescent="0.3">
      <c r="L10818">
        <v>10812</v>
      </c>
      <c r="M10818" t="s">
        <v>22836</v>
      </c>
      <c r="N10818" t="s">
        <v>21633</v>
      </c>
      <c r="O10818" t="s">
        <v>22838</v>
      </c>
      <c r="P10818" t="s">
        <v>43739</v>
      </c>
      <c r="Q10818" t="s">
        <v>22836</v>
      </c>
    </row>
    <row r="10819" spans="12:17" x14ac:dyDescent="0.3">
      <c r="L10819">
        <v>10813</v>
      </c>
      <c r="M10819" t="s">
        <v>22839</v>
      </c>
      <c r="N10819" t="s">
        <v>21635</v>
      </c>
      <c r="O10819" t="s">
        <v>22841</v>
      </c>
      <c r="P10819" t="s">
        <v>43740</v>
      </c>
      <c r="Q10819" t="s">
        <v>22839</v>
      </c>
    </row>
    <row r="10820" spans="12:17" x14ac:dyDescent="0.3">
      <c r="L10820">
        <v>10814</v>
      </c>
      <c r="M10820" t="s">
        <v>22842</v>
      </c>
      <c r="N10820" t="s">
        <v>21637</v>
      </c>
      <c r="O10820" t="s">
        <v>22844</v>
      </c>
      <c r="P10820" t="s">
        <v>43741</v>
      </c>
      <c r="Q10820" t="s">
        <v>22842</v>
      </c>
    </row>
    <row r="10821" spans="12:17" x14ac:dyDescent="0.3">
      <c r="L10821">
        <v>10815</v>
      </c>
      <c r="M10821" t="s">
        <v>22845</v>
      </c>
      <c r="N10821" t="s">
        <v>21639</v>
      </c>
      <c r="O10821" t="s">
        <v>22847</v>
      </c>
      <c r="P10821" t="s">
        <v>43742</v>
      </c>
      <c r="Q10821" t="s">
        <v>22845</v>
      </c>
    </row>
    <row r="10822" spans="12:17" x14ac:dyDescent="0.3">
      <c r="L10822">
        <v>10816</v>
      </c>
      <c r="M10822" t="s">
        <v>22848</v>
      </c>
      <c r="N10822" t="s">
        <v>21641</v>
      </c>
      <c r="O10822" t="s">
        <v>22850</v>
      </c>
      <c r="P10822" t="s">
        <v>43743</v>
      </c>
      <c r="Q10822" t="s">
        <v>22848</v>
      </c>
    </row>
    <row r="10823" spans="12:17" x14ac:dyDescent="0.3">
      <c r="L10823">
        <v>10817</v>
      </c>
      <c r="M10823" t="s">
        <v>22851</v>
      </c>
      <c r="N10823" t="s">
        <v>21643</v>
      </c>
      <c r="O10823" t="s">
        <v>22853</v>
      </c>
      <c r="P10823" t="s">
        <v>43744</v>
      </c>
      <c r="Q10823" t="s">
        <v>22851</v>
      </c>
    </row>
    <row r="10824" spans="12:17" x14ac:dyDescent="0.3">
      <c r="L10824">
        <v>10818</v>
      </c>
      <c r="M10824" t="s">
        <v>22854</v>
      </c>
      <c r="N10824" t="s">
        <v>21645</v>
      </c>
      <c r="O10824" t="s">
        <v>22856</v>
      </c>
      <c r="P10824" t="s">
        <v>43745</v>
      </c>
      <c r="Q10824" t="s">
        <v>22854</v>
      </c>
    </row>
    <row r="10825" spans="12:17" x14ac:dyDescent="0.3">
      <c r="L10825">
        <v>10819</v>
      </c>
      <c r="M10825" t="s">
        <v>22857</v>
      </c>
      <c r="N10825" t="s">
        <v>21647</v>
      </c>
      <c r="O10825" t="s">
        <v>22859</v>
      </c>
      <c r="P10825" t="s">
        <v>43746</v>
      </c>
      <c r="Q10825" t="s">
        <v>22857</v>
      </c>
    </row>
    <row r="10826" spans="12:17" x14ac:dyDescent="0.3">
      <c r="L10826">
        <v>10820</v>
      </c>
      <c r="M10826" t="s">
        <v>22860</v>
      </c>
      <c r="N10826" t="s">
        <v>21649</v>
      </c>
      <c r="O10826" t="s">
        <v>22862</v>
      </c>
      <c r="P10826" t="s">
        <v>43747</v>
      </c>
      <c r="Q10826" t="s">
        <v>22860</v>
      </c>
    </row>
    <row r="10827" spans="12:17" x14ac:dyDescent="0.3">
      <c r="L10827">
        <v>10821</v>
      </c>
      <c r="M10827" t="s">
        <v>22863</v>
      </c>
      <c r="N10827" t="s">
        <v>21651</v>
      </c>
      <c r="O10827" t="s">
        <v>22865</v>
      </c>
      <c r="P10827" t="s">
        <v>43748</v>
      </c>
      <c r="Q10827" t="s">
        <v>22863</v>
      </c>
    </row>
    <row r="10828" spans="12:17" x14ac:dyDescent="0.3">
      <c r="L10828">
        <v>10822</v>
      </c>
      <c r="M10828" t="s">
        <v>22866</v>
      </c>
      <c r="N10828" t="s">
        <v>21653</v>
      </c>
      <c r="O10828" t="s">
        <v>22868</v>
      </c>
      <c r="P10828" t="s">
        <v>43749</v>
      </c>
      <c r="Q10828" t="s">
        <v>22866</v>
      </c>
    </row>
    <row r="10829" spans="12:17" x14ac:dyDescent="0.3">
      <c r="L10829">
        <v>10823</v>
      </c>
      <c r="M10829" t="s">
        <v>22869</v>
      </c>
      <c r="N10829" t="s">
        <v>21655</v>
      </c>
      <c r="O10829" t="s">
        <v>22871</v>
      </c>
      <c r="P10829" t="s">
        <v>43750</v>
      </c>
      <c r="Q10829" t="s">
        <v>22869</v>
      </c>
    </row>
    <row r="10830" spans="12:17" x14ac:dyDescent="0.3">
      <c r="L10830">
        <v>10824</v>
      </c>
      <c r="M10830" t="s">
        <v>22872</v>
      </c>
      <c r="N10830" t="s">
        <v>21657</v>
      </c>
      <c r="O10830" t="s">
        <v>22874</v>
      </c>
      <c r="P10830" t="s">
        <v>43751</v>
      </c>
      <c r="Q10830" t="s">
        <v>22872</v>
      </c>
    </row>
    <row r="10831" spans="12:17" x14ac:dyDescent="0.3">
      <c r="L10831">
        <v>10825</v>
      </c>
      <c r="M10831" t="s">
        <v>22875</v>
      </c>
      <c r="N10831" t="s">
        <v>21659</v>
      </c>
      <c r="O10831" t="s">
        <v>22877</v>
      </c>
      <c r="P10831" t="s">
        <v>43752</v>
      </c>
      <c r="Q10831" t="s">
        <v>22875</v>
      </c>
    </row>
    <row r="10832" spans="12:17" x14ac:dyDescent="0.3">
      <c r="L10832">
        <v>10826</v>
      </c>
      <c r="M10832" t="s">
        <v>22878</v>
      </c>
      <c r="N10832" t="s">
        <v>21661</v>
      </c>
      <c r="O10832" t="s">
        <v>22880</v>
      </c>
      <c r="P10832" t="s">
        <v>43753</v>
      </c>
      <c r="Q10832" t="s">
        <v>22878</v>
      </c>
    </row>
    <row r="10833" spans="12:17" x14ac:dyDescent="0.3">
      <c r="L10833">
        <v>10827</v>
      </c>
      <c r="M10833" t="s">
        <v>22881</v>
      </c>
      <c r="N10833" t="s">
        <v>21663</v>
      </c>
      <c r="O10833" t="s">
        <v>22883</v>
      </c>
      <c r="P10833" t="s">
        <v>43754</v>
      </c>
      <c r="Q10833" t="s">
        <v>22881</v>
      </c>
    </row>
    <row r="10834" spans="12:17" x14ac:dyDescent="0.3">
      <c r="L10834">
        <v>10828</v>
      </c>
      <c r="M10834" t="s">
        <v>22884</v>
      </c>
      <c r="N10834" t="s">
        <v>21665</v>
      </c>
      <c r="O10834" t="s">
        <v>22886</v>
      </c>
      <c r="P10834" t="s">
        <v>43755</v>
      </c>
      <c r="Q10834" t="s">
        <v>22884</v>
      </c>
    </row>
    <row r="10835" spans="12:17" x14ac:dyDescent="0.3">
      <c r="L10835">
        <v>10829</v>
      </c>
      <c r="M10835" t="s">
        <v>43756</v>
      </c>
      <c r="N10835" t="s">
        <v>21666</v>
      </c>
      <c r="O10835" t="s">
        <v>22888</v>
      </c>
      <c r="P10835" t="s">
        <v>43757</v>
      </c>
      <c r="Q10835" t="s">
        <v>43756</v>
      </c>
    </row>
    <row r="10836" spans="12:17" x14ac:dyDescent="0.3">
      <c r="L10836">
        <v>10830</v>
      </c>
      <c r="M10836" t="s">
        <v>22889</v>
      </c>
      <c r="N10836" t="s">
        <v>21668</v>
      </c>
      <c r="O10836" t="s">
        <v>22891</v>
      </c>
      <c r="P10836" t="s">
        <v>43758</v>
      </c>
      <c r="Q10836" t="s">
        <v>22889</v>
      </c>
    </row>
    <row r="10837" spans="12:17" x14ac:dyDescent="0.3">
      <c r="L10837">
        <v>10831</v>
      </c>
      <c r="M10837" t="s">
        <v>22892</v>
      </c>
      <c r="N10837" t="s">
        <v>21670</v>
      </c>
      <c r="O10837" t="s">
        <v>22894</v>
      </c>
      <c r="P10837" t="s">
        <v>43759</v>
      </c>
      <c r="Q10837" t="s">
        <v>22892</v>
      </c>
    </row>
    <row r="10838" spans="12:17" x14ac:dyDescent="0.3">
      <c r="L10838">
        <v>10832</v>
      </c>
      <c r="M10838" t="s">
        <v>22895</v>
      </c>
      <c r="N10838" t="s">
        <v>21672</v>
      </c>
      <c r="O10838" t="s">
        <v>22897</v>
      </c>
      <c r="P10838" t="s">
        <v>43760</v>
      </c>
      <c r="Q10838" t="s">
        <v>22895</v>
      </c>
    </row>
    <row r="10839" spans="12:17" x14ac:dyDescent="0.3">
      <c r="L10839">
        <v>10833</v>
      </c>
      <c r="M10839" t="s">
        <v>22898</v>
      </c>
      <c r="N10839" t="s">
        <v>21674</v>
      </c>
      <c r="O10839" t="s">
        <v>22900</v>
      </c>
      <c r="P10839" t="s">
        <v>43761</v>
      </c>
      <c r="Q10839" t="s">
        <v>22898</v>
      </c>
    </row>
    <row r="10840" spans="12:17" x14ac:dyDescent="0.3">
      <c r="L10840">
        <v>10834</v>
      </c>
      <c r="M10840" t="s">
        <v>22901</v>
      </c>
      <c r="N10840" t="s">
        <v>21676</v>
      </c>
      <c r="O10840" t="s">
        <v>22903</v>
      </c>
      <c r="P10840" t="s">
        <v>43762</v>
      </c>
      <c r="Q10840" t="s">
        <v>22901</v>
      </c>
    </row>
    <row r="10841" spans="12:17" x14ac:dyDescent="0.3">
      <c r="L10841">
        <v>10835</v>
      </c>
      <c r="M10841" t="s">
        <v>22806</v>
      </c>
      <c r="N10841" t="s">
        <v>21609</v>
      </c>
      <c r="O10841" t="s">
        <v>26516</v>
      </c>
      <c r="P10841" t="s">
        <v>43763</v>
      </c>
      <c r="Q10841" t="s">
        <v>22806</v>
      </c>
    </row>
    <row r="10842" spans="12:17" x14ac:dyDescent="0.3">
      <c r="L10842">
        <v>10836</v>
      </c>
      <c r="M10842" t="s">
        <v>22904</v>
      </c>
      <c r="N10842" t="s">
        <v>21678</v>
      </c>
      <c r="O10842" t="s">
        <v>22906</v>
      </c>
      <c r="P10842" t="s">
        <v>43764</v>
      </c>
      <c r="Q10842" t="s">
        <v>22904</v>
      </c>
    </row>
    <row r="10843" spans="12:17" x14ac:dyDescent="0.3">
      <c r="L10843">
        <v>10837</v>
      </c>
      <c r="M10843" t="s">
        <v>22907</v>
      </c>
      <c r="N10843" t="s">
        <v>21680</v>
      </c>
      <c r="O10843" t="s">
        <v>22909</v>
      </c>
      <c r="P10843" t="s">
        <v>43765</v>
      </c>
      <c r="Q10843" t="s">
        <v>22907</v>
      </c>
    </row>
    <row r="10844" spans="12:17" x14ac:dyDescent="0.3">
      <c r="L10844">
        <v>10838</v>
      </c>
      <c r="M10844" t="s">
        <v>22910</v>
      </c>
      <c r="N10844" t="s">
        <v>21682</v>
      </c>
      <c r="O10844" t="s">
        <v>22912</v>
      </c>
      <c r="P10844" t="s">
        <v>43766</v>
      </c>
      <c r="Q10844" t="s">
        <v>22910</v>
      </c>
    </row>
    <row r="10845" spans="12:17" x14ac:dyDescent="0.3">
      <c r="L10845">
        <v>10839</v>
      </c>
      <c r="M10845" t="s">
        <v>22913</v>
      </c>
      <c r="N10845" t="s">
        <v>21684</v>
      </c>
      <c r="O10845" t="s">
        <v>22915</v>
      </c>
      <c r="P10845" t="s">
        <v>43767</v>
      </c>
      <c r="Q10845" t="s">
        <v>22913</v>
      </c>
    </row>
    <row r="10846" spans="12:17" x14ac:dyDescent="0.3">
      <c r="L10846">
        <v>10840</v>
      </c>
      <c r="M10846" t="s">
        <v>22916</v>
      </c>
      <c r="N10846" t="s">
        <v>21686</v>
      </c>
      <c r="O10846" t="s">
        <v>22918</v>
      </c>
      <c r="P10846" t="s">
        <v>43768</v>
      </c>
      <c r="Q10846" t="s">
        <v>22916</v>
      </c>
    </row>
    <row r="10847" spans="12:17" x14ac:dyDescent="0.3">
      <c r="L10847">
        <v>10841</v>
      </c>
      <c r="M10847" t="s">
        <v>22919</v>
      </c>
      <c r="N10847" t="s">
        <v>21688</v>
      </c>
      <c r="O10847" t="s">
        <v>22921</v>
      </c>
      <c r="P10847" t="s">
        <v>43769</v>
      </c>
      <c r="Q10847" t="s">
        <v>22919</v>
      </c>
    </row>
    <row r="10848" spans="12:17" x14ac:dyDescent="0.3">
      <c r="L10848">
        <v>10842</v>
      </c>
      <c r="M10848" t="s">
        <v>22922</v>
      </c>
      <c r="N10848" t="s">
        <v>21690</v>
      </c>
      <c r="O10848" t="s">
        <v>22924</v>
      </c>
      <c r="P10848" t="s">
        <v>43770</v>
      </c>
      <c r="Q10848" t="s">
        <v>22922</v>
      </c>
    </row>
    <row r="10849" spans="12:17" x14ac:dyDescent="0.3">
      <c r="L10849">
        <v>10843</v>
      </c>
      <c r="M10849" t="s">
        <v>22925</v>
      </c>
      <c r="N10849" t="s">
        <v>21692</v>
      </c>
      <c r="O10849" t="s">
        <v>22927</v>
      </c>
      <c r="P10849" t="s">
        <v>43771</v>
      </c>
      <c r="Q10849" t="s">
        <v>22925</v>
      </c>
    </row>
    <row r="10850" spans="12:17" x14ac:dyDescent="0.3">
      <c r="L10850">
        <v>10844</v>
      </c>
      <c r="M10850" t="s">
        <v>22928</v>
      </c>
      <c r="N10850" t="s">
        <v>21694</v>
      </c>
      <c r="O10850" t="s">
        <v>22930</v>
      </c>
      <c r="P10850" t="s">
        <v>43772</v>
      </c>
      <c r="Q10850" t="s">
        <v>22928</v>
      </c>
    </row>
    <row r="10851" spans="12:17" x14ac:dyDescent="0.3">
      <c r="L10851">
        <v>10845</v>
      </c>
      <c r="M10851" t="s">
        <v>22931</v>
      </c>
      <c r="N10851" t="s">
        <v>21696</v>
      </c>
      <c r="O10851" t="s">
        <v>22933</v>
      </c>
      <c r="P10851" t="s">
        <v>43773</v>
      </c>
      <c r="Q10851" t="s">
        <v>22931</v>
      </c>
    </row>
    <row r="10852" spans="12:17" x14ac:dyDescent="0.3">
      <c r="L10852">
        <v>10846</v>
      </c>
      <c r="M10852" t="s">
        <v>22934</v>
      </c>
      <c r="N10852" t="s">
        <v>21698</v>
      </c>
      <c r="O10852" t="s">
        <v>22936</v>
      </c>
      <c r="P10852" t="s">
        <v>43774</v>
      </c>
      <c r="Q10852" t="s">
        <v>22934</v>
      </c>
    </row>
    <row r="10853" spans="12:17" x14ac:dyDescent="0.3">
      <c r="L10853">
        <v>10847</v>
      </c>
      <c r="M10853" t="s">
        <v>22937</v>
      </c>
      <c r="N10853" t="s">
        <v>21700</v>
      </c>
      <c r="O10853" t="s">
        <v>22939</v>
      </c>
      <c r="P10853" t="s">
        <v>43775</v>
      </c>
      <c r="Q10853" t="s">
        <v>22937</v>
      </c>
    </row>
    <row r="10854" spans="12:17" x14ac:dyDescent="0.3">
      <c r="L10854">
        <v>10848</v>
      </c>
      <c r="M10854" t="s">
        <v>22940</v>
      </c>
      <c r="N10854" t="s">
        <v>21702</v>
      </c>
      <c r="O10854" t="s">
        <v>22942</v>
      </c>
      <c r="P10854" t="s">
        <v>43776</v>
      </c>
      <c r="Q10854" t="s">
        <v>22940</v>
      </c>
    </row>
    <row r="10855" spans="12:17" x14ac:dyDescent="0.3">
      <c r="L10855">
        <v>10849</v>
      </c>
      <c r="M10855" t="s">
        <v>22943</v>
      </c>
      <c r="N10855" t="s">
        <v>21704</v>
      </c>
      <c r="O10855" t="s">
        <v>22945</v>
      </c>
      <c r="P10855" t="s">
        <v>43777</v>
      </c>
      <c r="Q10855" t="s">
        <v>22943</v>
      </c>
    </row>
    <row r="10856" spans="12:17" x14ac:dyDescent="0.3">
      <c r="L10856">
        <v>10850</v>
      </c>
      <c r="M10856" t="s">
        <v>22946</v>
      </c>
      <c r="N10856" t="s">
        <v>21706</v>
      </c>
      <c r="O10856" t="s">
        <v>22948</v>
      </c>
      <c r="P10856" t="s">
        <v>43778</v>
      </c>
      <c r="Q10856" t="s">
        <v>22946</v>
      </c>
    </row>
    <row r="10857" spans="12:17" x14ac:dyDescent="0.3">
      <c r="L10857">
        <v>10851</v>
      </c>
      <c r="M10857" t="s">
        <v>22949</v>
      </c>
      <c r="N10857" t="s">
        <v>21708</v>
      </c>
      <c r="O10857" t="s">
        <v>22951</v>
      </c>
      <c r="P10857" t="s">
        <v>43779</v>
      </c>
      <c r="Q10857" t="s">
        <v>22949</v>
      </c>
    </row>
    <row r="10858" spans="12:17" x14ac:dyDescent="0.3">
      <c r="L10858">
        <v>10852</v>
      </c>
      <c r="M10858" t="s">
        <v>22952</v>
      </c>
      <c r="N10858" t="s">
        <v>21710</v>
      </c>
      <c r="O10858" t="s">
        <v>22954</v>
      </c>
      <c r="P10858" t="s">
        <v>43780</v>
      </c>
      <c r="Q10858" t="s">
        <v>22952</v>
      </c>
    </row>
    <row r="10859" spans="12:17" x14ac:dyDescent="0.3">
      <c r="L10859">
        <v>10853</v>
      </c>
      <c r="M10859" t="s">
        <v>22955</v>
      </c>
      <c r="N10859" t="s">
        <v>21712</v>
      </c>
      <c r="O10859" t="s">
        <v>22957</v>
      </c>
      <c r="P10859" t="s">
        <v>43781</v>
      </c>
      <c r="Q10859" t="s">
        <v>22955</v>
      </c>
    </row>
    <row r="10860" spans="12:17" x14ac:dyDescent="0.3">
      <c r="L10860">
        <v>10854</v>
      </c>
      <c r="M10860" t="s">
        <v>22958</v>
      </c>
      <c r="N10860" t="s">
        <v>21714</v>
      </c>
      <c r="O10860" t="s">
        <v>22960</v>
      </c>
      <c r="P10860" t="s">
        <v>43782</v>
      </c>
      <c r="Q10860" t="s">
        <v>22958</v>
      </c>
    </row>
    <row r="10861" spans="12:17" x14ac:dyDescent="0.3">
      <c r="L10861">
        <v>10855</v>
      </c>
      <c r="M10861" t="s">
        <v>22961</v>
      </c>
      <c r="N10861" t="s">
        <v>21716</v>
      </c>
      <c r="O10861" t="s">
        <v>22963</v>
      </c>
      <c r="P10861" t="s">
        <v>43783</v>
      </c>
      <c r="Q10861" t="s">
        <v>22961</v>
      </c>
    </row>
    <row r="10862" spans="12:17" x14ac:dyDescent="0.3">
      <c r="L10862">
        <v>10856</v>
      </c>
      <c r="M10862" t="s">
        <v>22964</v>
      </c>
      <c r="N10862" t="s">
        <v>21718</v>
      </c>
      <c r="O10862" t="s">
        <v>22966</v>
      </c>
      <c r="P10862" t="s">
        <v>43784</v>
      </c>
      <c r="Q10862" t="s">
        <v>22964</v>
      </c>
    </row>
    <row r="10863" spans="12:17" x14ac:dyDescent="0.3">
      <c r="L10863">
        <v>10857</v>
      </c>
      <c r="M10863" t="s">
        <v>22967</v>
      </c>
      <c r="N10863" t="s">
        <v>21720</v>
      </c>
      <c r="O10863" t="s">
        <v>22969</v>
      </c>
      <c r="P10863" t="s">
        <v>43785</v>
      </c>
      <c r="Q10863" t="s">
        <v>22967</v>
      </c>
    </row>
    <row r="10864" spans="12:17" x14ac:dyDescent="0.3">
      <c r="L10864">
        <v>10858</v>
      </c>
      <c r="M10864" t="s">
        <v>22970</v>
      </c>
      <c r="N10864" t="s">
        <v>21722</v>
      </c>
      <c r="O10864" t="s">
        <v>22972</v>
      </c>
      <c r="P10864" t="s">
        <v>43786</v>
      </c>
      <c r="Q10864" t="s">
        <v>22970</v>
      </c>
    </row>
    <row r="10865" spans="12:17" x14ac:dyDescent="0.3">
      <c r="L10865">
        <v>10859</v>
      </c>
      <c r="M10865" t="s">
        <v>22973</v>
      </c>
      <c r="N10865" t="s">
        <v>21724</v>
      </c>
      <c r="O10865" t="s">
        <v>22975</v>
      </c>
      <c r="P10865" t="s">
        <v>43787</v>
      </c>
      <c r="Q10865" t="s">
        <v>22973</v>
      </c>
    </row>
    <row r="10866" spans="12:17" x14ac:dyDescent="0.3">
      <c r="L10866">
        <v>10860</v>
      </c>
      <c r="M10866" t="s">
        <v>22976</v>
      </c>
      <c r="N10866" t="s">
        <v>21726</v>
      </c>
      <c r="O10866" t="s">
        <v>22978</v>
      </c>
      <c r="P10866" t="s">
        <v>43788</v>
      </c>
      <c r="Q10866" t="s">
        <v>22976</v>
      </c>
    </row>
    <row r="10867" spans="12:17" x14ac:dyDescent="0.3">
      <c r="L10867">
        <v>10861</v>
      </c>
      <c r="M10867" t="s">
        <v>27377</v>
      </c>
      <c r="N10867" t="s">
        <v>21727</v>
      </c>
      <c r="O10867" t="s">
        <v>22980</v>
      </c>
      <c r="P10867" t="s">
        <v>43789</v>
      </c>
      <c r="Q10867" t="s">
        <v>27377</v>
      </c>
    </row>
    <row r="10868" spans="12:17" x14ac:dyDescent="0.3">
      <c r="L10868">
        <v>10862</v>
      </c>
      <c r="M10868" t="s">
        <v>27378</v>
      </c>
      <c r="N10868" t="s">
        <v>21728</v>
      </c>
      <c r="O10868" t="s">
        <v>22982</v>
      </c>
      <c r="P10868" t="s">
        <v>43790</v>
      </c>
      <c r="Q10868" t="s">
        <v>27378</v>
      </c>
    </row>
    <row r="10869" spans="12:17" x14ac:dyDescent="0.3">
      <c r="L10869">
        <v>10863</v>
      </c>
      <c r="M10869" t="s">
        <v>27379</v>
      </c>
      <c r="N10869" t="s">
        <v>21729</v>
      </c>
      <c r="O10869" t="s">
        <v>22984</v>
      </c>
      <c r="P10869" t="s">
        <v>43791</v>
      </c>
      <c r="Q10869" t="s">
        <v>27379</v>
      </c>
    </row>
    <row r="10870" spans="12:17" x14ac:dyDescent="0.3">
      <c r="L10870">
        <v>10864</v>
      </c>
      <c r="M10870" t="s">
        <v>22985</v>
      </c>
      <c r="N10870" t="s">
        <v>21731</v>
      </c>
      <c r="O10870" t="s">
        <v>22987</v>
      </c>
      <c r="P10870" t="s">
        <v>43792</v>
      </c>
      <c r="Q10870" t="s">
        <v>22985</v>
      </c>
    </row>
    <row r="10871" spans="12:17" x14ac:dyDescent="0.3">
      <c r="L10871">
        <v>10865</v>
      </c>
      <c r="M10871" t="s">
        <v>22988</v>
      </c>
      <c r="N10871" t="s">
        <v>21733</v>
      </c>
      <c r="O10871" t="s">
        <v>22990</v>
      </c>
      <c r="P10871" t="s">
        <v>43793</v>
      </c>
      <c r="Q10871" t="s">
        <v>22988</v>
      </c>
    </row>
    <row r="10872" spans="12:17" x14ac:dyDescent="0.3">
      <c r="L10872">
        <v>10866</v>
      </c>
      <c r="M10872" t="s">
        <v>22991</v>
      </c>
      <c r="N10872" t="s">
        <v>21735</v>
      </c>
      <c r="O10872" t="s">
        <v>22993</v>
      </c>
      <c r="P10872" t="s">
        <v>43794</v>
      </c>
      <c r="Q10872" t="s">
        <v>22991</v>
      </c>
    </row>
    <row r="10873" spans="12:17" x14ac:dyDescent="0.3">
      <c r="L10873">
        <v>10867</v>
      </c>
      <c r="M10873" t="s">
        <v>22994</v>
      </c>
      <c r="N10873" t="s">
        <v>21737</v>
      </c>
      <c r="O10873" t="s">
        <v>22996</v>
      </c>
      <c r="P10873" t="s">
        <v>43795</v>
      </c>
      <c r="Q10873" t="s">
        <v>22994</v>
      </c>
    </row>
    <row r="10874" spans="12:17" x14ac:dyDescent="0.3">
      <c r="L10874">
        <v>10868</v>
      </c>
      <c r="M10874" t="s">
        <v>22997</v>
      </c>
      <c r="N10874" t="s">
        <v>21739</v>
      </c>
      <c r="O10874" t="s">
        <v>22999</v>
      </c>
      <c r="P10874" t="s">
        <v>43796</v>
      </c>
      <c r="Q10874" t="s">
        <v>22997</v>
      </c>
    </row>
    <row r="10875" spans="12:17" x14ac:dyDescent="0.3">
      <c r="L10875">
        <v>10869</v>
      </c>
      <c r="M10875" t="s">
        <v>23000</v>
      </c>
      <c r="N10875" t="s">
        <v>21741</v>
      </c>
      <c r="O10875" t="s">
        <v>23002</v>
      </c>
      <c r="P10875" t="s">
        <v>43797</v>
      </c>
      <c r="Q10875" t="s">
        <v>23000</v>
      </c>
    </row>
    <row r="10876" spans="12:17" x14ac:dyDescent="0.3">
      <c r="L10876">
        <v>10870</v>
      </c>
      <c r="M10876" t="s">
        <v>23003</v>
      </c>
      <c r="N10876" t="s">
        <v>21743</v>
      </c>
      <c r="O10876" t="s">
        <v>23005</v>
      </c>
      <c r="P10876" t="s">
        <v>43798</v>
      </c>
      <c r="Q10876" t="s">
        <v>23003</v>
      </c>
    </row>
    <row r="10877" spans="12:17" x14ac:dyDescent="0.3">
      <c r="L10877">
        <v>10871</v>
      </c>
      <c r="M10877" t="s">
        <v>23006</v>
      </c>
      <c r="N10877" t="s">
        <v>21739</v>
      </c>
      <c r="O10877" t="s">
        <v>23007</v>
      </c>
      <c r="P10877" t="s">
        <v>43799</v>
      </c>
      <c r="Q10877" t="s">
        <v>23006</v>
      </c>
    </row>
    <row r="10878" spans="12:17" x14ac:dyDescent="0.3">
      <c r="L10878">
        <v>10872</v>
      </c>
      <c r="M10878" t="s">
        <v>23008</v>
      </c>
      <c r="N10878" t="s">
        <v>21741</v>
      </c>
      <c r="O10878" t="s">
        <v>23009</v>
      </c>
      <c r="P10878" t="s">
        <v>43800</v>
      </c>
      <c r="Q10878" t="s">
        <v>23008</v>
      </c>
    </row>
    <row r="10879" spans="12:17" x14ac:dyDescent="0.3">
      <c r="L10879">
        <v>10873</v>
      </c>
      <c r="M10879" t="s">
        <v>23010</v>
      </c>
      <c r="N10879" t="s">
        <v>21747</v>
      </c>
      <c r="O10879" t="s">
        <v>23012</v>
      </c>
      <c r="P10879" t="s">
        <v>43801</v>
      </c>
      <c r="Q10879" t="s">
        <v>23010</v>
      </c>
    </row>
    <row r="10880" spans="12:17" x14ac:dyDescent="0.3">
      <c r="L10880">
        <v>10874</v>
      </c>
      <c r="M10880" t="s">
        <v>23013</v>
      </c>
      <c r="N10880" t="s">
        <v>21596</v>
      </c>
      <c r="O10880" t="s">
        <v>43710</v>
      </c>
      <c r="P10880" t="s">
        <v>43802</v>
      </c>
      <c r="Q10880" t="s">
        <v>23013</v>
      </c>
    </row>
    <row r="10881" spans="12:17" x14ac:dyDescent="0.3">
      <c r="L10881">
        <v>10875</v>
      </c>
      <c r="M10881" t="s">
        <v>23014</v>
      </c>
      <c r="N10881" t="s">
        <v>21598</v>
      </c>
      <c r="O10881" t="s">
        <v>22792</v>
      </c>
      <c r="P10881" t="s">
        <v>43803</v>
      </c>
      <c r="Q10881" t="s">
        <v>23014</v>
      </c>
    </row>
    <row r="10882" spans="12:17" x14ac:dyDescent="0.3">
      <c r="L10882">
        <v>10876</v>
      </c>
      <c r="M10882" t="s">
        <v>23015</v>
      </c>
      <c r="N10882" t="s">
        <v>21600</v>
      </c>
      <c r="O10882" t="s">
        <v>22795</v>
      </c>
      <c r="P10882" t="s">
        <v>43804</v>
      </c>
      <c r="Q10882" t="s">
        <v>23015</v>
      </c>
    </row>
    <row r="10883" spans="12:17" x14ac:dyDescent="0.3">
      <c r="L10883">
        <v>10877</v>
      </c>
      <c r="M10883" t="s">
        <v>23016</v>
      </c>
      <c r="N10883" t="s">
        <v>21602</v>
      </c>
      <c r="O10883" t="s">
        <v>22798</v>
      </c>
      <c r="P10883" t="s">
        <v>43805</v>
      </c>
      <c r="Q10883" t="s">
        <v>23016</v>
      </c>
    </row>
    <row r="10884" spans="12:17" x14ac:dyDescent="0.3">
      <c r="L10884">
        <v>10878</v>
      </c>
      <c r="M10884" t="s">
        <v>23017</v>
      </c>
      <c r="N10884" t="s">
        <v>21604</v>
      </c>
      <c r="O10884" t="s">
        <v>22801</v>
      </c>
      <c r="P10884" t="s">
        <v>43806</v>
      </c>
      <c r="Q10884" t="s">
        <v>23017</v>
      </c>
    </row>
    <row r="10885" spans="12:17" x14ac:dyDescent="0.3">
      <c r="L10885">
        <v>10879</v>
      </c>
      <c r="M10885" t="s">
        <v>23018</v>
      </c>
      <c r="N10885" t="s">
        <v>21606</v>
      </c>
      <c r="O10885" t="s">
        <v>22804</v>
      </c>
      <c r="P10885" t="s">
        <v>43807</v>
      </c>
      <c r="Q10885" t="s">
        <v>23018</v>
      </c>
    </row>
    <row r="10886" spans="12:17" x14ac:dyDescent="0.3">
      <c r="L10886">
        <v>10880</v>
      </c>
      <c r="M10886" t="s">
        <v>23019</v>
      </c>
      <c r="N10886" t="s">
        <v>43717</v>
      </c>
      <c r="O10886" t="s">
        <v>43718</v>
      </c>
      <c r="P10886" t="s">
        <v>26507</v>
      </c>
      <c r="Q10886" t="s">
        <v>23019</v>
      </c>
    </row>
    <row r="10887" spans="12:17" x14ac:dyDescent="0.3">
      <c r="L10887">
        <v>10881</v>
      </c>
      <c r="M10887" t="s">
        <v>23021</v>
      </c>
      <c r="N10887" t="s">
        <v>21611</v>
      </c>
      <c r="O10887" t="s">
        <v>26508</v>
      </c>
      <c r="P10887" t="s">
        <v>43808</v>
      </c>
      <c r="Q10887" t="s">
        <v>23021</v>
      </c>
    </row>
    <row r="10888" spans="12:17" x14ac:dyDescent="0.3">
      <c r="L10888">
        <v>10882</v>
      </c>
      <c r="M10888" t="s">
        <v>23022</v>
      </c>
      <c r="N10888" t="s">
        <v>21613</v>
      </c>
      <c r="O10888" t="s">
        <v>26509</v>
      </c>
      <c r="P10888" t="s">
        <v>43809</v>
      </c>
      <c r="Q10888" t="s">
        <v>23022</v>
      </c>
    </row>
    <row r="10889" spans="12:17" x14ac:dyDescent="0.3">
      <c r="L10889">
        <v>10883</v>
      </c>
      <c r="M10889" t="s">
        <v>23023</v>
      </c>
      <c r="N10889" t="s">
        <v>21615</v>
      </c>
      <c r="O10889" t="s">
        <v>26510</v>
      </c>
      <c r="P10889" t="s">
        <v>43810</v>
      </c>
      <c r="Q10889" t="s">
        <v>23023</v>
      </c>
    </row>
    <row r="10890" spans="12:17" x14ac:dyDescent="0.3">
      <c r="L10890">
        <v>10884</v>
      </c>
      <c r="M10890" t="s">
        <v>23024</v>
      </c>
      <c r="N10890" t="s">
        <v>21617</v>
      </c>
      <c r="O10890" t="s">
        <v>26511</v>
      </c>
      <c r="P10890" t="s">
        <v>43811</v>
      </c>
      <c r="Q10890" t="s">
        <v>23024</v>
      </c>
    </row>
    <row r="10891" spans="12:17" x14ac:dyDescent="0.3">
      <c r="L10891">
        <v>10885</v>
      </c>
      <c r="M10891" t="s">
        <v>23025</v>
      </c>
      <c r="N10891" t="s">
        <v>21619</v>
      </c>
      <c r="O10891" t="s">
        <v>26512</v>
      </c>
      <c r="P10891" t="s">
        <v>43812</v>
      </c>
      <c r="Q10891" t="s">
        <v>23025</v>
      </c>
    </row>
    <row r="10892" spans="12:17" x14ac:dyDescent="0.3">
      <c r="L10892">
        <v>10886</v>
      </c>
      <c r="M10892" t="s">
        <v>23026</v>
      </c>
      <c r="N10892" t="s">
        <v>26478</v>
      </c>
      <c r="O10892" t="s">
        <v>22819</v>
      </c>
      <c r="P10892" t="s">
        <v>43813</v>
      </c>
      <c r="Q10892" t="s">
        <v>23026</v>
      </c>
    </row>
    <row r="10893" spans="12:17" x14ac:dyDescent="0.3">
      <c r="L10893">
        <v>10887</v>
      </c>
      <c r="M10893" t="s">
        <v>23027</v>
      </c>
      <c r="N10893" t="s">
        <v>26479</v>
      </c>
      <c r="O10893" t="s">
        <v>22821</v>
      </c>
      <c r="P10893" t="s">
        <v>43814</v>
      </c>
      <c r="Q10893" t="s">
        <v>23027</v>
      </c>
    </row>
    <row r="10894" spans="12:17" x14ac:dyDescent="0.3">
      <c r="L10894">
        <v>10888</v>
      </c>
      <c r="M10894" t="s">
        <v>23028</v>
      </c>
      <c r="N10894" t="s">
        <v>26480</v>
      </c>
      <c r="O10894" t="s">
        <v>22823</v>
      </c>
      <c r="P10894" t="s">
        <v>43815</v>
      </c>
      <c r="Q10894" t="s">
        <v>23028</v>
      </c>
    </row>
    <row r="10895" spans="12:17" x14ac:dyDescent="0.3">
      <c r="L10895">
        <v>10889</v>
      </c>
      <c r="M10895" t="s">
        <v>23029</v>
      </c>
      <c r="N10895" t="s">
        <v>21624</v>
      </c>
      <c r="O10895" t="s">
        <v>22826</v>
      </c>
      <c r="P10895" t="s">
        <v>43816</v>
      </c>
      <c r="Q10895" t="s">
        <v>23029</v>
      </c>
    </row>
    <row r="10896" spans="12:17" x14ac:dyDescent="0.3">
      <c r="L10896">
        <v>10890</v>
      </c>
      <c r="M10896" t="s">
        <v>23030</v>
      </c>
      <c r="N10896" t="s">
        <v>43728</v>
      </c>
      <c r="O10896" t="s">
        <v>22828</v>
      </c>
      <c r="P10896" t="s">
        <v>43817</v>
      </c>
      <c r="Q10896" t="s">
        <v>23030</v>
      </c>
    </row>
    <row r="10897" spans="12:17" x14ac:dyDescent="0.3">
      <c r="L10897">
        <v>10891</v>
      </c>
      <c r="M10897" t="s">
        <v>43818</v>
      </c>
      <c r="N10897" t="s">
        <v>43731</v>
      </c>
      <c r="O10897" t="s">
        <v>43732</v>
      </c>
      <c r="P10897" t="s">
        <v>43819</v>
      </c>
      <c r="Q10897" t="s">
        <v>43818</v>
      </c>
    </row>
    <row r="10898" spans="12:17" x14ac:dyDescent="0.3">
      <c r="L10898">
        <v>10892</v>
      </c>
      <c r="M10898" t="s">
        <v>23031</v>
      </c>
      <c r="N10898" t="s">
        <v>21627</v>
      </c>
      <c r="O10898" t="s">
        <v>22831</v>
      </c>
      <c r="P10898" t="s">
        <v>43820</v>
      </c>
      <c r="Q10898" t="s">
        <v>23031</v>
      </c>
    </row>
    <row r="10899" spans="12:17" x14ac:dyDescent="0.3">
      <c r="L10899">
        <v>10893</v>
      </c>
      <c r="M10899" t="s">
        <v>23032</v>
      </c>
      <c r="N10899" t="s">
        <v>21629</v>
      </c>
      <c r="O10899" t="s">
        <v>43735</v>
      </c>
      <c r="P10899" t="s">
        <v>43821</v>
      </c>
      <c r="Q10899" t="s">
        <v>23032</v>
      </c>
    </row>
    <row r="10900" spans="12:17" x14ac:dyDescent="0.3">
      <c r="L10900">
        <v>10894</v>
      </c>
      <c r="M10900" t="s">
        <v>23033</v>
      </c>
      <c r="N10900" t="s">
        <v>21631</v>
      </c>
      <c r="O10900" t="s">
        <v>43737</v>
      </c>
      <c r="P10900" t="s">
        <v>43822</v>
      </c>
      <c r="Q10900" t="s">
        <v>23033</v>
      </c>
    </row>
    <row r="10901" spans="12:17" x14ac:dyDescent="0.3">
      <c r="L10901">
        <v>10895</v>
      </c>
      <c r="M10901" t="s">
        <v>23034</v>
      </c>
      <c r="N10901" t="s">
        <v>21633</v>
      </c>
      <c r="O10901" t="s">
        <v>22838</v>
      </c>
      <c r="P10901" t="s">
        <v>43823</v>
      </c>
      <c r="Q10901" t="s">
        <v>23034</v>
      </c>
    </row>
    <row r="10902" spans="12:17" x14ac:dyDescent="0.3">
      <c r="L10902">
        <v>10896</v>
      </c>
      <c r="M10902" t="s">
        <v>23035</v>
      </c>
      <c r="N10902" t="s">
        <v>21635</v>
      </c>
      <c r="O10902" t="s">
        <v>22841</v>
      </c>
      <c r="P10902" t="s">
        <v>43824</v>
      </c>
      <c r="Q10902" t="s">
        <v>23035</v>
      </c>
    </row>
    <row r="10903" spans="12:17" x14ac:dyDescent="0.3">
      <c r="L10903">
        <v>10897</v>
      </c>
      <c r="M10903" t="s">
        <v>23036</v>
      </c>
      <c r="N10903" t="s">
        <v>21637</v>
      </c>
      <c r="O10903" t="s">
        <v>22844</v>
      </c>
      <c r="P10903" t="s">
        <v>43825</v>
      </c>
      <c r="Q10903" t="s">
        <v>23036</v>
      </c>
    </row>
    <row r="10904" spans="12:17" x14ac:dyDescent="0.3">
      <c r="L10904">
        <v>10898</v>
      </c>
      <c r="M10904" t="s">
        <v>23037</v>
      </c>
      <c r="N10904" t="s">
        <v>21639</v>
      </c>
      <c r="O10904" t="s">
        <v>22847</v>
      </c>
      <c r="P10904" t="s">
        <v>43826</v>
      </c>
      <c r="Q10904" t="s">
        <v>23037</v>
      </c>
    </row>
    <row r="10905" spans="12:17" x14ac:dyDescent="0.3">
      <c r="L10905">
        <v>10899</v>
      </c>
      <c r="M10905" t="s">
        <v>23038</v>
      </c>
      <c r="N10905" t="s">
        <v>21641</v>
      </c>
      <c r="O10905" t="s">
        <v>22850</v>
      </c>
      <c r="P10905" t="s">
        <v>43827</v>
      </c>
      <c r="Q10905" t="s">
        <v>23038</v>
      </c>
    </row>
    <row r="10906" spans="12:17" x14ac:dyDescent="0.3">
      <c r="L10906">
        <v>10900</v>
      </c>
      <c r="M10906" t="s">
        <v>23039</v>
      </c>
      <c r="N10906" t="s">
        <v>21643</v>
      </c>
      <c r="O10906" t="s">
        <v>22853</v>
      </c>
      <c r="P10906" t="s">
        <v>43828</v>
      </c>
      <c r="Q10906" t="s">
        <v>23039</v>
      </c>
    </row>
    <row r="10907" spans="12:17" x14ac:dyDescent="0.3">
      <c r="L10907">
        <v>10901</v>
      </c>
      <c r="M10907" t="s">
        <v>23040</v>
      </c>
      <c r="N10907" t="s">
        <v>21645</v>
      </c>
      <c r="O10907" t="s">
        <v>22856</v>
      </c>
      <c r="P10907" t="s">
        <v>43829</v>
      </c>
      <c r="Q10907" t="s">
        <v>23040</v>
      </c>
    </row>
    <row r="10908" spans="12:17" x14ac:dyDescent="0.3">
      <c r="L10908">
        <v>10902</v>
      </c>
      <c r="M10908" t="s">
        <v>23041</v>
      </c>
      <c r="N10908" t="s">
        <v>21647</v>
      </c>
      <c r="O10908" t="s">
        <v>22859</v>
      </c>
      <c r="P10908" t="s">
        <v>43830</v>
      </c>
      <c r="Q10908" t="s">
        <v>23041</v>
      </c>
    </row>
    <row r="10909" spans="12:17" x14ac:dyDescent="0.3">
      <c r="L10909">
        <v>10903</v>
      </c>
      <c r="M10909" t="s">
        <v>23042</v>
      </c>
      <c r="N10909" t="s">
        <v>21649</v>
      </c>
      <c r="O10909" t="s">
        <v>22862</v>
      </c>
      <c r="P10909" t="s">
        <v>43831</v>
      </c>
      <c r="Q10909" t="s">
        <v>23042</v>
      </c>
    </row>
    <row r="10910" spans="12:17" x14ac:dyDescent="0.3">
      <c r="L10910">
        <v>10904</v>
      </c>
      <c r="M10910" t="s">
        <v>23043</v>
      </c>
      <c r="N10910" t="s">
        <v>21651</v>
      </c>
      <c r="O10910" t="s">
        <v>22865</v>
      </c>
      <c r="P10910" t="s">
        <v>43832</v>
      </c>
      <c r="Q10910" t="s">
        <v>23043</v>
      </c>
    </row>
    <row r="10911" spans="12:17" x14ac:dyDescent="0.3">
      <c r="L10911">
        <v>10905</v>
      </c>
      <c r="M10911" t="s">
        <v>23044</v>
      </c>
      <c r="N10911" t="s">
        <v>21653</v>
      </c>
      <c r="O10911" t="s">
        <v>22868</v>
      </c>
      <c r="P10911" t="s">
        <v>43833</v>
      </c>
      <c r="Q10911" t="s">
        <v>23044</v>
      </c>
    </row>
    <row r="10912" spans="12:17" x14ac:dyDescent="0.3">
      <c r="L10912">
        <v>10906</v>
      </c>
      <c r="M10912" t="s">
        <v>23045</v>
      </c>
      <c r="N10912" t="s">
        <v>21655</v>
      </c>
      <c r="O10912" t="s">
        <v>22871</v>
      </c>
      <c r="P10912" t="s">
        <v>43834</v>
      </c>
      <c r="Q10912" t="s">
        <v>23045</v>
      </c>
    </row>
    <row r="10913" spans="12:17" x14ac:dyDescent="0.3">
      <c r="L10913">
        <v>10907</v>
      </c>
      <c r="M10913" t="s">
        <v>23046</v>
      </c>
      <c r="N10913" t="s">
        <v>21657</v>
      </c>
      <c r="O10913" t="s">
        <v>22874</v>
      </c>
      <c r="P10913" t="s">
        <v>43835</v>
      </c>
      <c r="Q10913" t="s">
        <v>23046</v>
      </c>
    </row>
    <row r="10914" spans="12:17" x14ac:dyDescent="0.3">
      <c r="L10914">
        <v>10908</v>
      </c>
      <c r="M10914" t="s">
        <v>23047</v>
      </c>
      <c r="N10914" t="s">
        <v>21659</v>
      </c>
      <c r="O10914" t="s">
        <v>22877</v>
      </c>
      <c r="P10914" t="s">
        <v>43836</v>
      </c>
      <c r="Q10914" t="s">
        <v>23047</v>
      </c>
    </row>
    <row r="10915" spans="12:17" x14ac:dyDescent="0.3">
      <c r="L10915">
        <v>10909</v>
      </c>
      <c r="M10915" t="s">
        <v>23048</v>
      </c>
      <c r="N10915" t="s">
        <v>21661</v>
      </c>
      <c r="O10915" t="s">
        <v>22880</v>
      </c>
      <c r="P10915" t="s">
        <v>43837</v>
      </c>
      <c r="Q10915" t="s">
        <v>23048</v>
      </c>
    </row>
    <row r="10916" spans="12:17" x14ac:dyDescent="0.3">
      <c r="L10916">
        <v>10910</v>
      </c>
      <c r="M10916" t="s">
        <v>23049</v>
      </c>
      <c r="N10916" t="s">
        <v>21663</v>
      </c>
      <c r="O10916" t="s">
        <v>22883</v>
      </c>
      <c r="P10916" t="s">
        <v>43838</v>
      </c>
      <c r="Q10916" t="s">
        <v>23049</v>
      </c>
    </row>
    <row r="10917" spans="12:17" x14ac:dyDescent="0.3">
      <c r="L10917">
        <v>10911</v>
      </c>
      <c r="M10917" t="s">
        <v>23050</v>
      </c>
      <c r="N10917" t="s">
        <v>21665</v>
      </c>
      <c r="O10917" t="s">
        <v>22886</v>
      </c>
      <c r="P10917" t="s">
        <v>43839</v>
      </c>
      <c r="Q10917" t="s">
        <v>23050</v>
      </c>
    </row>
    <row r="10918" spans="12:17" x14ac:dyDescent="0.3">
      <c r="L10918">
        <v>10912</v>
      </c>
      <c r="M10918" t="s">
        <v>43840</v>
      </c>
      <c r="N10918" t="s">
        <v>21666</v>
      </c>
      <c r="O10918" t="s">
        <v>22888</v>
      </c>
      <c r="P10918" t="s">
        <v>43841</v>
      </c>
      <c r="Q10918" t="s">
        <v>43840</v>
      </c>
    </row>
    <row r="10919" spans="12:17" x14ac:dyDescent="0.3">
      <c r="L10919">
        <v>10913</v>
      </c>
      <c r="M10919" t="s">
        <v>23051</v>
      </c>
      <c r="N10919" t="s">
        <v>21668</v>
      </c>
      <c r="O10919" t="s">
        <v>22891</v>
      </c>
      <c r="P10919" t="s">
        <v>43842</v>
      </c>
      <c r="Q10919" t="s">
        <v>23051</v>
      </c>
    </row>
    <row r="10920" spans="12:17" x14ac:dyDescent="0.3">
      <c r="L10920">
        <v>10914</v>
      </c>
      <c r="M10920" t="s">
        <v>23052</v>
      </c>
      <c r="N10920" t="s">
        <v>21670</v>
      </c>
      <c r="O10920" t="s">
        <v>22894</v>
      </c>
      <c r="P10920" t="s">
        <v>43843</v>
      </c>
      <c r="Q10920" t="s">
        <v>23052</v>
      </c>
    </row>
    <row r="10921" spans="12:17" x14ac:dyDescent="0.3">
      <c r="L10921">
        <v>10915</v>
      </c>
      <c r="M10921" t="s">
        <v>23053</v>
      </c>
      <c r="N10921" t="s">
        <v>21672</v>
      </c>
      <c r="O10921" t="s">
        <v>22897</v>
      </c>
      <c r="P10921" t="s">
        <v>43844</v>
      </c>
      <c r="Q10921" t="s">
        <v>23053</v>
      </c>
    </row>
    <row r="10922" spans="12:17" x14ac:dyDescent="0.3">
      <c r="L10922">
        <v>10916</v>
      </c>
      <c r="M10922" t="s">
        <v>23054</v>
      </c>
      <c r="N10922" t="s">
        <v>21674</v>
      </c>
      <c r="O10922" t="s">
        <v>22900</v>
      </c>
      <c r="P10922" t="s">
        <v>43845</v>
      </c>
      <c r="Q10922" t="s">
        <v>23054</v>
      </c>
    </row>
    <row r="10923" spans="12:17" x14ac:dyDescent="0.3">
      <c r="L10923">
        <v>10917</v>
      </c>
      <c r="M10923" t="s">
        <v>23055</v>
      </c>
      <c r="N10923" t="s">
        <v>21676</v>
      </c>
      <c r="O10923" t="s">
        <v>22903</v>
      </c>
      <c r="P10923" t="s">
        <v>43846</v>
      </c>
      <c r="Q10923" t="s">
        <v>23055</v>
      </c>
    </row>
    <row r="10924" spans="12:17" x14ac:dyDescent="0.3">
      <c r="L10924">
        <v>10918</v>
      </c>
      <c r="M10924" t="s">
        <v>23020</v>
      </c>
      <c r="N10924" t="s">
        <v>21609</v>
      </c>
      <c r="O10924" t="s">
        <v>26516</v>
      </c>
      <c r="P10924" t="s">
        <v>43847</v>
      </c>
      <c r="Q10924" t="s">
        <v>23020</v>
      </c>
    </row>
    <row r="10925" spans="12:17" x14ac:dyDescent="0.3">
      <c r="L10925">
        <v>10919</v>
      </c>
      <c r="M10925" t="s">
        <v>23056</v>
      </c>
      <c r="N10925" t="s">
        <v>21678</v>
      </c>
      <c r="O10925" t="s">
        <v>22906</v>
      </c>
      <c r="P10925" t="s">
        <v>43848</v>
      </c>
      <c r="Q10925" t="s">
        <v>23056</v>
      </c>
    </row>
    <row r="10926" spans="12:17" x14ac:dyDescent="0.3">
      <c r="L10926">
        <v>10920</v>
      </c>
      <c r="M10926" t="s">
        <v>23057</v>
      </c>
      <c r="N10926" t="s">
        <v>21680</v>
      </c>
      <c r="O10926" t="s">
        <v>22909</v>
      </c>
      <c r="P10926" t="s">
        <v>43849</v>
      </c>
      <c r="Q10926" t="s">
        <v>23057</v>
      </c>
    </row>
    <row r="10927" spans="12:17" x14ac:dyDescent="0.3">
      <c r="L10927">
        <v>10921</v>
      </c>
      <c r="M10927" t="s">
        <v>23058</v>
      </c>
      <c r="N10927" t="s">
        <v>21682</v>
      </c>
      <c r="O10927" t="s">
        <v>22912</v>
      </c>
      <c r="P10927" t="s">
        <v>43850</v>
      </c>
      <c r="Q10927" t="s">
        <v>23058</v>
      </c>
    </row>
    <row r="10928" spans="12:17" x14ac:dyDescent="0.3">
      <c r="L10928">
        <v>10922</v>
      </c>
      <c r="M10928" t="s">
        <v>23059</v>
      </c>
      <c r="N10928" t="s">
        <v>21684</v>
      </c>
      <c r="O10928" t="s">
        <v>22915</v>
      </c>
      <c r="P10928" t="s">
        <v>43851</v>
      </c>
      <c r="Q10928" t="s">
        <v>23059</v>
      </c>
    </row>
    <row r="10929" spans="12:17" x14ac:dyDescent="0.3">
      <c r="L10929">
        <v>10923</v>
      </c>
      <c r="M10929" t="s">
        <v>23060</v>
      </c>
      <c r="N10929" t="s">
        <v>21686</v>
      </c>
      <c r="O10929" t="s">
        <v>22918</v>
      </c>
      <c r="P10929" t="s">
        <v>43852</v>
      </c>
      <c r="Q10929" t="s">
        <v>23060</v>
      </c>
    </row>
    <row r="10930" spans="12:17" x14ac:dyDescent="0.3">
      <c r="L10930">
        <v>10924</v>
      </c>
      <c r="M10930" t="s">
        <v>23061</v>
      </c>
      <c r="N10930" t="s">
        <v>21688</v>
      </c>
      <c r="O10930" t="s">
        <v>22921</v>
      </c>
      <c r="P10930" t="s">
        <v>43853</v>
      </c>
      <c r="Q10930" t="s">
        <v>23061</v>
      </c>
    </row>
    <row r="10931" spans="12:17" x14ac:dyDescent="0.3">
      <c r="L10931">
        <v>10925</v>
      </c>
      <c r="M10931" t="s">
        <v>23062</v>
      </c>
      <c r="N10931" t="s">
        <v>21690</v>
      </c>
      <c r="O10931" t="s">
        <v>22924</v>
      </c>
      <c r="P10931" t="s">
        <v>43854</v>
      </c>
      <c r="Q10931" t="s">
        <v>23062</v>
      </c>
    </row>
    <row r="10932" spans="12:17" x14ac:dyDescent="0.3">
      <c r="L10932">
        <v>10926</v>
      </c>
      <c r="M10932" t="s">
        <v>23063</v>
      </c>
      <c r="N10932" t="s">
        <v>21692</v>
      </c>
      <c r="O10932" t="s">
        <v>22927</v>
      </c>
      <c r="P10932" t="s">
        <v>43855</v>
      </c>
      <c r="Q10932" t="s">
        <v>23063</v>
      </c>
    </row>
    <row r="10933" spans="12:17" x14ac:dyDescent="0.3">
      <c r="L10933">
        <v>10927</v>
      </c>
      <c r="M10933" t="s">
        <v>23064</v>
      </c>
      <c r="N10933" t="s">
        <v>21694</v>
      </c>
      <c r="O10933" t="s">
        <v>22930</v>
      </c>
      <c r="P10933" t="s">
        <v>43856</v>
      </c>
      <c r="Q10933" t="s">
        <v>23064</v>
      </c>
    </row>
    <row r="10934" spans="12:17" x14ac:dyDescent="0.3">
      <c r="L10934">
        <v>10928</v>
      </c>
      <c r="M10934" t="s">
        <v>23065</v>
      </c>
      <c r="N10934" t="s">
        <v>21696</v>
      </c>
      <c r="O10934" t="s">
        <v>22933</v>
      </c>
      <c r="P10934" t="s">
        <v>43857</v>
      </c>
      <c r="Q10934" t="s">
        <v>23065</v>
      </c>
    </row>
    <row r="10935" spans="12:17" x14ac:dyDescent="0.3">
      <c r="L10935">
        <v>10929</v>
      </c>
      <c r="M10935" t="s">
        <v>23066</v>
      </c>
      <c r="N10935" t="s">
        <v>21698</v>
      </c>
      <c r="O10935" t="s">
        <v>22936</v>
      </c>
      <c r="P10935" t="s">
        <v>43858</v>
      </c>
      <c r="Q10935" t="s">
        <v>23066</v>
      </c>
    </row>
    <row r="10936" spans="12:17" x14ac:dyDescent="0.3">
      <c r="L10936">
        <v>10930</v>
      </c>
      <c r="M10936" t="s">
        <v>23067</v>
      </c>
      <c r="N10936" t="s">
        <v>21700</v>
      </c>
      <c r="O10936" t="s">
        <v>22939</v>
      </c>
      <c r="P10936" t="s">
        <v>43859</v>
      </c>
      <c r="Q10936" t="s">
        <v>23067</v>
      </c>
    </row>
    <row r="10937" spans="12:17" x14ac:dyDescent="0.3">
      <c r="L10937">
        <v>10931</v>
      </c>
      <c r="M10937" t="s">
        <v>23068</v>
      </c>
      <c r="N10937" t="s">
        <v>21702</v>
      </c>
      <c r="O10937" t="s">
        <v>22942</v>
      </c>
      <c r="P10937" t="s">
        <v>43860</v>
      </c>
      <c r="Q10937" t="s">
        <v>23068</v>
      </c>
    </row>
    <row r="10938" spans="12:17" x14ac:dyDescent="0.3">
      <c r="L10938">
        <v>10932</v>
      </c>
      <c r="M10938" t="s">
        <v>23069</v>
      </c>
      <c r="N10938" t="s">
        <v>21704</v>
      </c>
      <c r="O10938" t="s">
        <v>22945</v>
      </c>
      <c r="P10938" t="s">
        <v>43861</v>
      </c>
      <c r="Q10938" t="s">
        <v>23069</v>
      </c>
    </row>
    <row r="10939" spans="12:17" x14ac:dyDescent="0.3">
      <c r="L10939">
        <v>10933</v>
      </c>
      <c r="M10939" t="s">
        <v>23070</v>
      </c>
      <c r="N10939" t="s">
        <v>21706</v>
      </c>
      <c r="O10939" t="s">
        <v>22948</v>
      </c>
      <c r="P10939" t="s">
        <v>43862</v>
      </c>
      <c r="Q10939" t="s">
        <v>23070</v>
      </c>
    </row>
    <row r="10940" spans="12:17" x14ac:dyDescent="0.3">
      <c r="L10940">
        <v>10934</v>
      </c>
      <c r="M10940" t="s">
        <v>23071</v>
      </c>
      <c r="N10940" t="s">
        <v>21708</v>
      </c>
      <c r="O10940" t="s">
        <v>22951</v>
      </c>
      <c r="P10940" t="s">
        <v>43863</v>
      </c>
      <c r="Q10940" t="s">
        <v>23071</v>
      </c>
    </row>
    <row r="10941" spans="12:17" x14ac:dyDescent="0.3">
      <c r="L10941">
        <v>10935</v>
      </c>
      <c r="M10941" t="s">
        <v>23072</v>
      </c>
      <c r="N10941" t="s">
        <v>21710</v>
      </c>
      <c r="O10941" t="s">
        <v>22954</v>
      </c>
      <c r="P10941" t="s">
        <v>43864</v>
      </c>
      <c r="Q10941" t="s">
        <v>23072</v>
      </c>
    </row>
    <row r="10942" spans="12:17" x14ac:dyDescent="0.3">
      <c r="L10942">
        <v>10936</v>
      </c>
      <c r="M10942" t="s">
        <v>23073</v>
      </c>
      <c r="N10942" t="s">
        <v>21712</v>
      </c>
      <c r="O10942" t="s">
        <v>22957</v>
      </c>
      <c r="P10942" t="s">
        <v>43865</v>
      </c>
      <c r="Q10942" t="s">
        <v>23073</v>
      </c>
    </row>
    <row r="10943" spans="12:17" x14ac:dyDescent="0.3">
      <c r="L10943">
        <v>10937</v>
      </c>
      <c r="M10943" t="s">
        <v>23074</v>
      </c>
      <c r="N10943" t="s">
        <v>21714</v>
      </c>
      <c r="O10943" t="s">
        <v>22960</v>
      </c>
      <c r="P10943" t="s">
        <v>43866</v>
      </c>
      <c r="Q10943" t="s">
        <v>23074</v>
      </c>
    </row>
    <row r="10944" spans="12:17" x14ac:dyDescent="0.3">
      <c r="L10944">
        <v>10938</v>
      </c>
      <c r="M10944" t="s">
        <v>23075</v>
      </c>
      <c r="N10944" t="s">
        <v>21716</v>
      </c>
      <c r="O10944" t="s">
        <v>22963</v>
      </c>
      <c r="P10944" t="s">
        <v>43867</v>
      </c>
      <c r="Q10944" t="s">
        <v>23075</v>
      </c>
    </row>
    <row r="10945" spans="12:17" x14ac:dyDescent="0.3">
      <c r="L10945">
        <v>10939</v>
      </c>
      <c r="M10945" t="s">
        <v>23076</v>
      </c>
      <c r="N10945" t="s">
        <v>21718</v>
      </c>
      <c r="O10945" t="s">
        <v>22966</v>
      </c>
      <c r="P10945" t="s">
        <v>43868</v>
      </c>
      <c r="Q10945" t="s">
        <v>23076</v>
      </c>
    </row>
    <row r="10946" spans="12:17" x14ac:dyDescent="0.3">
      <c r="L10946">
        <v>10940</v>
      </c>
      <c r="M10946" t="s">
        <v>23077</v>
      </c>
      <c r="N10946" t="s">
        <v>21720</v>
      </c>
      <c r="O10946" t="s">
        <v>22969</v>
      </c>
      <c r="P10946" t="s">
        <v>43869</v>
      </c>
      <c r="Q10946" t="s">
        <v>23077</v>
      </c>
    </row>
    <row r="10947" spans="12:17" x14ac:dyDescent="0.3">
      <c r="L10947">
        <v>10941</v>
      </c>
      <c r="M10947" t="s">
        <v>23078</v>
      </c>
      <c r="N10947" t="s">
        <v>21722</v>
      </c>
      <c r="O10947" t="s">
        <v>22972</v>
      </c>
      <c r="P10947" t="s">
        <v>43870</v>
      </c>
      <c r="Q10947" t="s">
        <v>23078</v>
      </c>
    </row>
    <row r="10948" spans="12:17" x14ac:dyDescent="0.3">
      <c r="L10948">
        <v>10942</v>
      </c>
      <c r="M10948" t="s">
        <v>23079</v>
      </c>
      <c r="N10948" t="s">
        <v>21724</v>
      </c>
      <c r="O10948" t="s">
        <v>22975</v>
      </c>
      <c r="P10948" t="s">
        <v>43871</v>
      </c>
      <c r="Q10948" t="s">
        <v>23079</v>
      </c>
    </row>
    <row r="10949" spans="12:17" x14ac:dyDescent="0.3">
      <c r="L10949">
        <v>10943</v>
      </c>
      <c r="M10949" t="s">
        <v>23080</v>
      </c>
      <c r="N10949" t="s">
        <v>21726</v>
      </c>
      <c r="O10949" t="s">
        <v>22978</v>
      </c>
      <c r="P10949" t="s">
        <v>43872</v>
      </c>
      <c r="Q10949" t="s">
        <v>23080</v>
      </c>
    </row>
    <row r="10950" spans="12:17" x14ac:dyDescent="0.3">
      <c r="L10950">
        <v>10944</v>
      </c>
      <c r="M10950" t="s">
        <v>27380</v>
      </c>
      <c r="N10950" t="s">
        <v>21727</v>
      </c>
      <c r="O10950" t="s">
        <v>22980</v>
      </c>
      <c r="P10950" t="s">
        <v>43873</v>
      </c>
      <c r="Q10950" t="s">
        <v>27380</v>
      </c>
    </row>
    <row r="10951" spans="12:17" x14ac:dyDescent="0.3">
      <c r="L10951">
        <v>10945</v>
      </c>
      <c r="M10951" t="s">
        <v>27381</v>
      </c>
      <c r="N10951" t="s">
        <v>21728</v>
      </c>
      <c r="O10951" t="s">
        <v>22982</v>
      </c>
      <c r="P10951" t="s">
        <v>43874</v>
      </c>
      <c r="Q10951" t="s">
        <v>27381</v>
      </c>
    </row>
    <row r="10952" spans="12:17" x14ac:dyDescent="0.3">
      <c r="L10952">
        <v>10946</v>
      </c>
      <c r="M10952" t="s">
        <v>27382</v>
      </c>
      <c r="N10952" t="s">
        <v>21729</v>
      </c>
      <c r="O10952" t="s">
        <v>22984</v>
      </c>
      <c r="P10952" t="s">
        <v>43875</v>
      </c>
      <c r="Q10952" t="s">
        <v>27382</v>
      </c>
    </row>
    <row r="10953" spans="12:17" x14ac:dyDescent="0.3">
      <c r="L10953">
        <v>10947</v>
      </c>
      <c r="M10953" t="s">
        <v>23081</v>
      </c>
      <c r="N10953" t="s">
        <v>21731</v>
      </c>
      <c r="O10953" t="s">
        <v>22987</v>
      </c>
      <c r="P10953" t="s">
        <v>43876</v>
      </c>
      <c r="Q10953" t="s">
        <v>23081</v>
      </c>
    </row>
    <row r="10954" spans="12:17" x14ac:dyDescent="0.3">
      <c r="L10954">
        <v>10948</v>
      </c>
      <c r="M10954" t="s">
        <v>23082</v>
      </c>
      <c r="N10954" t="s">
        <v>21733</v>
      </c>
      <c r="O10954" t="s">
        <v>22990</v>
      </c>
      <c r="P10954" t="s">
        <v>43877</v>
      </c>
      <c r="Q10954" t="s">
        <v>23082</v>
      </c>
    </row>
    <row r="10955" spans="12:17" x14ac:dyDescent="0.3">
      <c r="L10955">
        <v>10949</v>
      </c>
      <c r="M10955" t="s">
        <v>23083</v>
      </c>
      <c r="N10955" t="s">
        <v>21735</v>
      </c>
      <c r="O10955" t="s">
        <v>22993</v>
      </c>
      <c r="P10955" t="s">
        <v>43878</v>
      </c>
      <c r="Q10955" t="s">
        <v>23083</v>
      </c>
    </row>
    <row r="10956" spans="12:17" x14ac:dyDescent="0.3">
      <c r="L10956">
        <v>10950</v>
      </c>
      <c r="M10956" t="s">
        <v>23084</v>
      </c>
      <c r="N10956" t="s">
        <v>21737</v>
      </c>
      <c r="O10956" t="s">
        <v>22996</v>
      </c>
      <c r="P10956" t="s">
        <v>43879</v>
      </c>
      <c r="Q10956" t="s">
        <v>23084</v>
      </c>
    </row>
    <row r="10957" spans="12:17" x14ac:dyDescent="0.3">
      <c r="L10957">
        <v>10951</v>
      </c>
      <c r="M10957" t="s">
        <v>23085</v>
      </c>
      <c r="N10957" t="s">
        <v>21739</v>
      </c>
      <c r="O10957" t="s">
        <v>22999</v>
      </c>
      <c r="P10957" t="s">
        <v>43880</v>
      </c>
      <c r="Q10957" t="s">
        <v>23085</v>
      </c>
    </row>
    <row r="10958" spans="12:17" x14ac:dyDescent="0.3">
      <c r="L10958">
        <v>10952</v>
      </c>
      <c r="M10958" t="s">
        <v>23086</v>
      </c>
      <c r="N10958" t="s">
        <v>21741</v>
      </c>
      <c r="O10958" t="s">
        <v>23002</v>
      </c>
      <c r="P10958" t="s">
        <v>43881</v>
      </c>
      <c r="Q10958" t="s">
        <v>23086</v>
      </c>
    </row>
    <row r="10959" spans="12:17" x14ac:dyDescent="0.3">
      <c r="L10959">
        <v>10953</v>
      </c>
      <c r="M10959" t="s">
        <v>23087</v>
      </c>
      <c r="N10959" t="s">
        <v>21743</v>
      </c>
      <c r="O10959" t="s">
        <v>23005</v>
      </c>
      <c r="P10959" t="s">
        <v>43882</v>
      </c>
      <c r="Q10959" t="s">
        <v>23087</v>
      </c>
    </row>
    <row r="10960" spans="12:17" x14ac:dyDescent="0.3">
      <c r="L10960">
        <v>10954</v>
      </c>
      <c r="M10960" t="s">
        <v>23088</v>
      </c>
      <c r="N10960" t="s">
        <v>21739</v>
      </c>
      <c r="O10960" t="s">
        <v>23007</v>
      </c>
      <c r="P10960" t="s">
        <v>43883</v>
      </c>
      <c r="Q10960" t="s">
        <v>23088</v>
      </c>
    </row>
    <row r="10961" spans="12:17" x14ac:dyDescent="0.3">
      <c r="L10961">
        <v>10955</v>
      </c>
      <c r="M10961" t="s">
        <v>23089</v>
      </c>
      <c r="N10961" t="s">
        <v>21741</v>
      </c>
      <c r="O10961" t="s">
        <v>23009</v>
      </c>
      <c r="P10961" t="s">
        <v>43884</v>
      </c>
      <c r="Q10961" t="s">
        <v>23089</v>
      </c>
    </row>
    <row r="10962" spans="12:17" x14ac:dyDescent="0.3">
      <c r="L10962">
        <v>10956</v>
      </c>
      <c r="M10962" t="s">
        <v>23090</v>
      </c>
      <c r="N10962" t="s">
        <v>21747</v>
      </c>
      <c r="O10962" t="s">
        <v>23012</v>
      </c>
      <c r="P10962" t="s">
        <v>43885</v>
      </c>
      <c r="Q10962" t="s">
        <v>23090</v>
      </c>
    </row>
    <row r="10963" spans="12:17" x14ac:dyDescent="0.3">
      <c r="L10963">
        <v>10957</v>
      </c>
      <c r="M10963" t="s">
        <v>23091</v>
      </c>
      <c r="N10963" t="s">
        <v>43886</v>
      </c>
      <c r="O10963" t="s">
        <v>43887</v>
      </c>
      <c r="P10963" t="s">
        <v>43888</v>
      </c>
      <c r="Q10963" t="s">
        <v>23091</v>
      </c>
    </row>
    <row r="10964" spans="12:17" x14ac:dyDescent="0.3">
      <c r="L10964">
        <v>10958</v>
      </c>
      <c r="M10964" t="s">
        <v>23093</v>
      </c>
      <c r="N10964" t="s">
        <v>43889</v>
      </c>
      <c r="O10964" t="s">
        <v>43890</v>
      </c>
      <c r="P10964" t="s">
        <v>43891</v>
      </c>
      <c r="Q10964" t="s">
        <v>23093</v>
      </c>
    </row>
    <row r="10965" spans="12:17" x14ac:dyDescent="0.3">
      <c r="L10965">
        <v>10959</v>
      </c>
      <c r="M10965" t="s">
        <v>23096</v>
      </c>
      <c r="N10965" t="s">
        <v>43892</v>
      </c>
      <c r="O10965" t="s">
        <v>43893</v>
      </c>
      <c r="P10965" t="s">
        <v>43894</v>
      </c>
      <c r="Q10965" t="s">
        <v>23096</v>
      </c>
    </row>
    <row r="10966" spans="12:17" x14ac:dyDescent="0.3">
      <c r="L10966">
        <v>10960</v>
      </c>
      <c r="M10966" t="s">
        <v>23099</v>
      </c>
      <c r="N10966" t="s">
        <v>43895</v>
      </c>
      <c r="O10966" t="s">
        <v>43896</v>
      </c>
      <c r="P10966" t="s">
        <v>43897</v>
      </c>
      <c r="Q10966" t="s">
        <v>23099</v>
      </c>
    </row>
    <row r="10967" spans="12:17" x14ac:dyDescent="0.3">
      <c r="L10967">
        <v>10961</v>
      </c>
      <c r="M10967" t="s">
        <v>23102</v>
      </c>
      <c r="N10967" t="s">
        <v>43898</v>
      </c>
      <c r="O10967" t="s">
        <v>43899</v>
      </c>
      <c r="P10967" t="s">
        <v>43900</v>
      </c>
      <c r="Q10967" t="s">
        <v>23102</v>
      </c>
    </row>
    <row r="10968" spans="12:17" x14ac:dyDescent="0.3">
      <c r="L10968">
        <v>10962</v>
      </c>
      <c r="M10968" t="s">
        <v>23105</v>
      </c>
      <c r="N10968" t="s">
        <v>43901</v>
      </c>
      <c r="O10968" t="s">
        <v>43902</v>
      </c>
      <c r="P10968" t="s">
        <v>43903</v>
      </c>
      <c r="Q10968" t="s">
        <v>23105</v>
      </c>
    </row>
    <row r="10969" spans="12:17" x14ac:dyDescent="0.3">
      <c r="L10969">
        <v>10963</v>
      </c>
      <c r="M10969" t="s">
        <v>23108</v>
      </c>
      <c r="N10969" t="s">
        <v>43904</v>
      </c>
      <c r="O10969" t="s">
        <v>43905</v>
      </c>
      <c r="P10969" t="s">
        <v>43906</v>
      </c>
      <c r="Q10969" t="s">
        <v>23108</v>
      </c>
    </row>
    <row r="10970" spans="12:17" x14ac:dyDescent="0.3">
      <c r="L10970">
        <v>10964</v>
      </c>
      <c r="M10970" t="s">
        <v>23111</v>
      </c>
      <c r="N10970" t="s">
        <v>43907</v>
      </c>
      <c r="O10970" t="s">
        <v>43908</v>
      </c>
      <c r="P10970" t="s">
        <v>43909</v>
      </c>
      <c r="Q10970" t="s">
        <v>23111</v>
      </c>
    </row>
    <row r="10971" spans="12:17" x14ac:dyDescent="0.3">
      <c r="L10971">
        <v>10965</v>
      </c>
      <c r="M10971" t="s">
        <v>23113</v>
      </c>
      <c r="N10971" t="s">
        <v>43910</v>
      </c>
      <c r="O10971" t="s">
        <v>43911</v>
      </c>
      <c r="P10971" t="s">
        <v>43912</v>
      </c>
      <c r="Q10971" t="s">
        <v>23113</v>
      </c>
    </row>
    <row r="10972" spans="12:17" x14ac:dyDescent="0.3">
      <c r="L10972">
        <v>10966</v>
      </c>
      <c r="M10972" t="s">
        <v>23115</v>
      </c>
      <c r="N10972" t="s">
        <v>43913</v>
      </c>
      <c r="O10972" t="s">
        <v>43914</v>
      </c>
      <c r="P10972" t="s">
        <v>43915</v>
      </c>
      <c r="Q10972" t="s">
        <v>23115</v>
      </c>
    </row>
    <row r="10973" spans="12:17" x14ac:dyDescent="0.3">
      <c r="L10973">
        <v>10967</v>
      </c>
      <c r="M10973" t="s">
        <v>23117</v>
      </c>
      <c r="N10973" t="s">
        <v>43916</v>
      </c>
      <c r="O10973" t="s">
        <v>43917</v>
      </c>
      <c r="P10973" t="s">
        <v>43918</v>
      </c>
      <c r="Q10973" t="s">
        <v>23117</v>
      </c>
    </row>
    <row r="10974" spans="12:17" x14ac:dyDescent="0.3">
      <c r="L10974">
        <v>10968</v>
      </c>
      <c r="M10974" t="s">
        <v>23119</v>
      </c>
      <c r="N10974" t="s">
        <v>43919</v>
      </c>
      <c r="O10974" t="s">
        <v>43920</v>
      </c>
      <c r="P10974" t="s">
        <v>43921</v>
      </c>
      <c r="Q10974" t="s">
        <v>23119</v>
      </c>
    </row>
    <row r="10975" spans="12:17" x14ac:dyDescent="0.3">
      <c r="L10975">
        <v>10969</v>
      </c>
      <c r="M10975" t="s">
        <v>23121</v>
      </c>
      <c r="N10975" t="s">
        <v>43922</v>
      </c>
      <c r="O10975" t="s">
        <v>43923</v>
      </c>
      <c r="P10975" t="s">
        <v>43924</v>
      </c>
      <c r="Q10975" t="s">
        <v>23121</v>
      </c>
    </row>
    <row r="10976" spans="12:17" x14ac:dyDescent="0.3">
      <c r="L10976">
        <v>10970</v>
      </c>
      <c r="M10976" t="s">
        <v>23123</v>
      </c>
      <c r="N10976" t="s">
        <v>43925</v>
      </c>
      <c r="O10976" t="s">
        <v>43926</v>
      </c>
      <c r="P10976" t="s">
        <v>43927</v>
      </c>
      <c r="Q10976" t="s">
        <v>23123</v>
      </c>
    </row>
    <row r="10977" spans="12:17" x14ac:dyDescent="0.3">
      <c r="L10977">
        <v>10971</v>
      </c>
      <c r="M10977" t="s">
        <v>23125</v>
      </c>
      <c r="N10977" t="s">
        <v>43928</v>
      </c>
      <c r="O10977" t="s">
        <v>43929</v>
      </c>
      <c r="P10977" t="s">
        <v>43930</v>
      </c>
      <c r="Q10977" t="s">
        <v>23125</v>
      </c>
    </row>
    <row r="10978" spans="12:17" x14ac:dyDescent="0.3">
      <c r="L10978">
        <v>10972</v>
      </c>
      <c r="M10978" t="s">
        <v>23127</v>
      </c>
      <c r="N10978" t="s">
        <v>43931</v>
      </c>
      <c r="O10978" t="s">
        <v>43932</v>
      </c>
      <c r="P10978" t="s">
        <v>43933</v>
      </c>
      <c r="Q10978" t="s">
        <v>23127</v>
      </c>
    </row>
    <row r="10979" spans="12:17" x14ac:dyDescent="0.3">
      <c r="L10979">
        <v>10973</v>
      </c>
      <c r="M10979" t="s">
        <v>23130</v>
      </c>
      <c r="N10979" t="s">
        <v>43934</v>
      </c>
      <c r="O10979" t="s">
        <v>43935</v>
      </c>
      <c r="P10979" t="s">
        <v>43936</v>
      </c>
      <c r="Q10979" t="s">
        <v>23130</v>
      </c>
    </row>
    <row r="10980" spans="12:17" x14ac:dyDescent="0.3">
      <c r="L10980">
        <v>10974</v>
      </c>
      <c r="M10980" t="s">
        <v>43937</v>
      </c>
      <c r="N10980" t="s">
        <v>43938</v>
      </c>
      <c r="O10980" t="s">
        <v>43939</v>
      </c>
      <c r="P10980" t="s">
        <v>43940</v>
      </c>
      <c r="Q10980" t="s">
        <v>43937</v>
      </c>
    </row>
    <row r="10981" spans="12:17" x14ac:dyDescent="0.3">
      <c r="L10981">
        <v>10975</v>
      </c>
      <c r="M10981" t="s">
        <v>23132</v>
      </c>
      <c r="N10981" t="s">
        <v>43941</v>
      </c>
      <c r="O10981" t="s">
        <v>43942</v>
      </c>
      <c r="P10981" t="s">
        <v>43943</v>
      </c>
      <c r="Q10981" t="s">
        <v>23132</v>
      </c>
    </row>
    <row r="10982" spans="12:17" x14ac:dyDescent="0.3">
      <c r="L10982">
        <v>10976</v>
      </c>
      <c r="M10982" t="s">
        <v>23135</v>
      </c>
      <c r="N10982" t="s">
        <v>43944</v>
      </c>
      <c r="O10982" t="s">
        <v>43945</v>
      </c>
      <c r="P10982" t="s">
        <v>43946</v>
      </c>
      <c r="Q10982" t="s">
        <v>23135</v>
      </c>
    </row>
    <row r="10983" spans="12:17" x14ac:dyDescent="0.3">
      <c r="L10983">
        <v>10977</v>
      </c>
      <c r="M10983" t="s">
        <v>23137</v>
      </c>
      <c r="N10983" t="s">
        <v>43947</v>
      </c>
      <c r="O10983" t="s">
        <v>43948</v>
      </c>
      <c r="P10983" t="s">
        <v>43949</v>
      </c>
      <c r="Q10983" t="s">
        <v>23137</v>
      </c>
    </row>
    <row r="10984" spans="12:17" x14ac:dyDescent="0.3">
      <c r="L10984">
        <v>10978</v>
      </c>
      <c r="M10984" t="s">
        <v>23139</v>
      </c>
      <c r="N10984" t="s">
        <v>43950</v>
      </c>
      <c r="O10984" t="s">
        <v>43951</v>
      </c>
      <c r="P10984" t="s">
        <v>43952</v>
      </c>
      <c r="Q10984" t="s">
        <v>23139</v>
      </c>
    </row>
    <row r="10985" spans="12:17" x14ac:dyDescent="0.3">
      <c r="L10985">
        <v>10979</v>
      </c>
      <c r="M10985" t="s">
        <v>23142</v>
      </c>
      <c r="N10985" t="s">
        <v>43953</v>
      </c>
      <c r="O10985" t="s">
        <v>43954</v>
      </c>
      <c r="P10985" t="s">
        <v>43955</v>
      </c>
      <c r="Q10985" t="s">
        <v>23142</v>
      </c>
    </row>
    <row r="10986" spans="12:17" x14ac:dyDescent="0.3">
      <c r="L10986">
        <v>10980</v>
      </c>
      <c r="M10986" t="s">
        <v>23145</v>
      </c>
      <c r="N10986" t="s">
        <v>43956</v>
      </c>
      <c r="O10986" t="s">
        <v>43957</v>
      </c>
      <c r="P10986" t="s">
        <v>43958</v>
      </c>
      <c r="Q10986" t="s">
        <v>23145</v>
      </c>
    </row>
    <row r="10987" spans="12:17" x14ac:dyDescent="0.3">
      <c r="L10987">
        <v>10981</v>
      </c>
      <c r="M10987" t="s">
        <v>23148</v>
      </c>
      <c r="N10987" t="s">
        <v>43959</v>
      </c>
      <c r="O10987" t="s">
        <v>43960</v>
      </c>
      <c r="P10987" t="s">
        <v>43961</v>
      </c>
      <c r="Q10987" t="s">
        <v>23148</v>
      </c>
    </row>
    <row r="10988" spans="12:17" x14ac:dyDescent="0.3">
      <c r="L10988">
        <v>10982</v>
      </c>
      <c r="M10988" t="s">
        <v>23150</v>
      </c>
      <c r="N10988" t="s">
        <v>43962</v>
      </c>
      <c r="O10988" t="s">
        <v>43963</v>
      </c>
      <c r="P10988" t="s">
        <v>43964</v>
      </c>
      <c r="Q10988" t="s">
        <v>23150</v>
      </c>
    </row>
    <row r="10989" spans="12:17" x14ac:dyDescent="0.3">
      <c r="L10989">
        <v>10983</v>
      </c>
      <c r="M10989" t="s">
        <v>23152</v>
      </c>
      <c r="N10989" t="s">
        <v>43965</v>
      </c>
      <c r="O10989" t="s">
        <v>43966</v>
      </c>
      <c r="P10989" t="s">
        <v>43967</v>
      </c>
      <c r="Q10989" t="s">
        <v>23152</v>
      </c>
    </row>
    <row r="10990" spans="12:17" x14ac:dyDescent="0.3">
      <c r="L10990">
        <v>10984</v>
      </c>
      <c r="M10990" t="s">
        <v>23154</v>
      </c>
      <c r="N10990" t="s">
        <v>43968</v>
      </c>
      <c r="O10990" t="s">
        <v>43969</v>
      </c>
      <c r="P10990" t="s">
        <v>43970</v>
      </c>
      <c r="Q10990" t="s">
        <v>23154</v>
      </c>
    </row>
    <row r="10991" spans="12:17" x14ac:dyDescent="0.3">
      <c r="L10991">
        <v>10985</v>
      </c>
      <c r="M10991" t="s">
        <v>23156</v>
      </c>
      <c r="N10991" t="s">
        <v>43971</v>
      </c>
      <c r="O10991" t="s">
        <v>43972</v>
      </c>
      <c r="P10991" t="s">
        <v>43973</v>
      </c>
      <c r="Q10991" t="s">
        <v>23156</v>
      </c>
    </row>
    <row r="10992" spans="12:17" x14ac:dyDescent="0.3">
      <c r="L10992">
        <v>10986</v>
      </c>
      <c r="M10992" t="s">
        <v>23158</v>
      </c>
      <c r="N10992" t="s">
        <v>43974</v>
      </c>
      <c r="O10992" t="s">
        <v>43975</v>
      </c>
      <c r="P10992" t="s">
        <v>43976</v>
      </c>
      <c r="Q10992" t="s">
        <v>23158</v>
      </c>
    </row>
    <row r="10993" spans="12:17" x14ac:dyDescent="0.3">
      <c r="L10993">
        <v>10987</v>
      </c>
      <c r="M10993" t="s">
        <v>23160</v>
      </c>
      <c r="N10993" t="s">
        <v>43977</v>
      </c>
      <c r="O10993" t="s">
        <v>43978</v>
      </c>
      <c r="P10993" t="s">
        <v>43979</v>
      </c>
      <c r="Q10993" t="s">
        <v>23160</v>
      </c>
    </row>
    <row r="10994" spans="12:17" x14ac:dyDescent="0.3">
      <c r="L10994">
        <v>10988</v>
      </c>
      <c r="M10994" t="s">
        <v>23162</v>
      </c>
      <c r="N10994" t="s">
        <v>43980</v>
      </c>
      <c r="O10994" t="s">
        <v>43981</v>
      </c>
      <c r="P10994" t="s">
        <v>43982</v>
      </c>
      <c r="Q10994" t="s">
        <v>23162</v>
      </c>
    </row>
    <row r="10995" spans="12:17" x14ac:dyDescent="0.3">
      <c r="L10995">
        <v>10989</v>
      </c>
      <c r="M10995" t="s">
        <v>23164</v>
      </c>
      <c r="N10995" t="s">
        <v>43983</v>
      </c>
      <c r="O10995" t="s">
        <v>43984</v>
      </c>
      <c r="P10995" t="s">
        <v>43985</v>
      </c>
      <c r="Q10995" t="s">
        <v>23164</v>
      </c>
    </row>
    <row r="10996" spans="12:17" x14ac:dyDescent="0.3">
      <c r="L10996">
        <v>10990</v>
      </c>
      <c r="M10996" t="s">
        <v>23166</v>
      </c>
      <c r="N10996" t="s">
        <v>43986</v>
      </c>
      <c r="O10996" t="s">
        <v>43987</v>
      </c>
      <c r="P10996" t="s">
        <v>43988</v>
      </c>
      <c r="Q10996" t="s">
        <v>23166</v>
      </c>
    </row>
    <row r="10997" spans="12:17" x14ac:dyDescent="0.3">
      <c r="L10997">
        <v>10991</v>
      </c>
      <c r="M10997" t="s">
        <v>23168</v>
      </c>
      <c r="N10997" t="s">
        <v>43989</v>
      </c>
      <c r="O10997" t="s">
        <v>43990</v>
      </c>
      <c r="P10997" t="s">
        <v>43991</v>
      </c>
      <c r="Q10997" t="s">
        <v>23168</v>
      </c>
    </row>
    <row r="10998" spans="12:17" x14ac:dyDescent="0.3">
      <c r="L10998">
        <v>10992</v>
      </c>
      <c r="M10998" t="s">
        <v>23170</v>
      </c>
      <c r="N10998" t="s">
        <v>43992</v>
      </c>
      <c r="O10998" t="s">
        <v>43993</v>
      </c>
      <c r="P10998" t="s">
        <v>43994</v>
      </c>
      <c r="Q10998" t="s">
        <v>23170</v>
      </c>
    </row>
    <row r="10999" spans="12:17" x14ac:dyDescent="0.3">
      <c r="L10999">
        <v>10993</v>
      </c>
      <c r="M10999" t="s">
        <v>23173</v>
      </c>
      <c r="N10999" t="s">
        <v>43995</v>
      </c>
      <c r="O10999" t="s">
        <v>43996</v>
      </c>
      <c r="P10999" t="s">
        <v>43997</v>
      </c>
      <c r="Q10999" t="s">
        <v>23173</v>
      </c>
    </row>
    <row r="11000" spans="12:17" x14ac:dyDescent="0.3">
      <c r="L11000">
        <v>10994</v>
      </c>
      <c r="M11000" t="s">
        <v>23176</v>
      </c>
      <c r="N11000" t="s">
        <v>43998</v>
      </c>
      <c r="O11000" t="s">
        <v>43999</v>
      </c>
      <c r="P11000" t="s">
        <v>44000</v>
      </c>
      <c r="Q11000" t="s">
        <v>23176</v>
      </c>
    </row>
    <row r="11001" spans="12:17" x14ac:dyDescent="0.3">
      <c r="L11001">
        <v>10995</v>
      </c>
      <c r="M11001" t="s">
        <v>44001</v>
      </c>
      <c r="N11001" t="s">
        <v>44002</v>
      </c>
      <c r="O11001" t="s">
        <v>44003</v>
      </c>
      <c r="P11001" t="s">
        <v>44004</v>
      </c>
      <c r="Q11001" t="s">
        <v>44001</v>
      </c>
    </row>
    <row r="11002" spans="12:17" x14ac:dyDescent="0.3">
      <c r="L11002">
        <v>10996</v>
      </c>
      <c r="M11002" t="s">
        <v>23181</v>
      </c>
      <c r="N11002" t="s">
        <v>44005</v>
      </c>
      <c r="O11002" t="s">
        <v>44006</v>
      </c>
      <c r="P11002" t="s">
        <v>44007</v>
      </c>
      <c r="Q11002" t="s">
        <v>23181</v>
      </c>
    </row>
    <row r="11003" spans="12:17" x14ac:dyDescent="0.3">
      <c r="L11003">
        <v>10997</v>
      </c>
      <c r="M11003" t="s">
        <v>23184</v>
      </c>
      <c r="N11003" t="s">
        <v>44008</v>
      </c>
      <c r="O11003" t="s">
        <v>44009</v>
      </c>
      <c r="P11003" t="s">
        <v>44010</v>
      </c>
      <c r="Q11003" t="s">
        <v>23184</v>
      </c>
    </row>
    <row r="11004" spans="12:17" x14ac:dyDescent="0.3">
      <c r="L11004">
        <v>10998</v>
      </c>
      <c r="M11004" t="s">
        <v>23187</v>
      </c>
      <c r="N11004" t="s">
        <v>44011</v>
      </c>
      <c r="O11004" t="s">
        <v>44012</v>
      </c>
      <c r="P11004" t="s">
        <v>44013</v>
      </c>
      <c r="Q11004" t="s">
        <v>23187</v>
      </c>
    </row>
    <row r="11005" spans="12:17" x14ac:dyDescent="0.3">
      <c r="L11005">
        <v>10999</v>
      </c>
      <c r="M11005" t="s">
        <v>23190</v>
      </c>
      <c r="N11005" t="s">
        <v>44014</v>
      </c>
      <c r="O11005" t="s">
        <v>44015</v>
      </c>
      <c r="P11005" t="s">
        <v>44016</v>
      </c>
      <c r="Q11005" t="s">
        <v>23190</v>
      </c>
    </row>
    <row r="11006" spans="12:17" x14ac:dyDescent="0.3">
      <c r="L11006">
        <v>11000</v>
      </c>
      <c r="M11006" t="s">
        <v>23193</v>
      </c>
      <c r="N11006" t="s">
        <v>44017</v>
      </c>
      <c r="O11006" t="s">
        <v>44018</v>
      </c>
      <c r="P11006" t="s">
        <v>44019</v>
      </c>
      <c r="Q11006" t="s">
        <v>23193</v>
      </c>
    </row>
    <row r="11007" spans="12:17" x14ac:dyDescent="0.3">
      <c r="L11007">
        <v>11001</v>
      </c>
      <c r="M11007" t="s">
        <v>23109</v>
      </c>
      <c r="N11007" t="s">
        <v>44020</v>
      </c>
      <c r="O11007" t="s">
        <v>44021</v>
      </c>
      <c r="P11007" t="s">
        <v>44022</v>
      </c>
      <c r="Q11007" t="s">
        <v>23109</v>
      </c>
    </row>
    <row r="11008" spans="12:17" x14ac:dyDescent="0.3">
      <c r="L11008">
        <v>11002</v>
      </c>
      <c r="M11008" t="s">
        <v>23196</v>
      </c>
      <c r="N11008" t="s">
        <v>44023</v>
      </c>
      <c r="O11008" t="s">
        <v>44024</v>
      </c>
      <c r="P11008" t="s">
        <v>44025</v>
      </c>
      <c r="Q11008" t="s">
        <v>23196</v>
      </c>
    </row>
    <row r="11009" spans="12:17" x14ac:dyDescent="0.3">
      <c r="L11009">
        <v>11003</v>
      </c>
      <c r="M11009" t="s">
        <v>23199</v>
      </c>
      <c r="N11009" t="s">
        <v>44026</v>
      </c>
      <c r="O11009" t="s">
        <v>44027</v>
      </c>
      <c r="P11009" t="s">
        <v>44028</v>
      </c>
      <c r="Q11009" t="s">
        <v>23199</v>
      </c>
    </row>
    <row r="11010" spans="12:17" x14ac:dyDescent="0.3">
      <c r="L11010">
        <v>11004</v>
      </c>
      <c r="M11010" t="s">
        <v>23202</v>
      </c>
      <c r="N11010" t="s">
        <v>44029</v>
      </c>
      <c r="O11010" t="s">
        <v>44030</v>
      </c>
      <c r="P11010" t="s">
        <v>44031</v>
      </c>
      <c r="Q11010" t="s">
        <v>23202</v>
      </c>
    </row>
    <row r="11011" spans="12:17" x14ac:dyDescent="0.3">
      <c r="L11011">
        <v>11005</v>
      </c>
      <c r="M11011" t="s">
        <v>23205</v>
      </c>
      <c r="N11011" t="s">
        <v>44032</v>
      </c>
      <c r="O11011" t="s">
        <v>44033</v>
      </c>
      <c r="P11011" t="s">
        <v>44034</v>
      </c>
      <c r="Q11011" t="s">
        <v>23205</v>
      </c>
    </row>
    <row r="11012" spans="12:17" x14ac:dyDescent="0.3">
      <c r="L11012">
        <v>11006</v>
      </c>
      <c r="M11012" t="s">
        <v>23208</v>
      </c>
      <c r="N11012" t="s">
        <v>44035</v>
      </c>
      <c r="O11012" t="s">
        <v>44036</v>
      </c>
      <c r="P11012" t="s">
        <v>44037</v>
      </c>
      <c r="Q11012" t="s">
        <v>23208</v>
      </c>
    </row>
    <row r="11013" spans="12:17" x14ac:dyDescent="0.3">
      <c r="L11013">
        <v>11007</v>
      </c>
      <c r="M11013" t="s">
        <v>23211</v>
      </c>
      <c r="N11013" t="s">
        <v>44038</v>
      </c>
      <c r="O11013" t="s">
        <v>44039</v>
      </c>
      <c r="P11013" t="s">
        <v>44040</v>
      </c>
      <c r="Q11013" t="s">
        <v>23211</v>
      </c>
    </row>
    <row r="11014" spans="12:17" x14ac:dyDescent="0.3">
      <c r="L11014">
        <v>11008</v>
      </c>
      <c r="M11014" t="s">
        <v>23214</v>
      </c>
      <c r="N11014" t="s">
        <v>44041</v>
      </c>
      <c r="O11014" t="s">
        <v>44042</v>
      </c>
      <c r="P11014" t="s">
        <v>44043</v>
      </c>
      <c r="Q11014" t="s">
        <v>23214</v>
      </c>
    </row>
    <row r="11015" spans="12:17" x14ac:dyDescent="0.3">
      <c r="L11015">
        <v>11009</v>
      </c>
      <c r="M11015" t="s">
        <v>23217</v>
      </c>
      <c r="N11015" t="s">
        <v>44044</v>
      </c>
      <c r="O11015" t="s">
        <v>44045</v>
      </c>
      <c r="P11015" t="s">
        <v>44046</v>
      </c>
      <c r="Q11015" t="s">
        <v>23217</v>
      </c>
    </row>
    <row r="11016" spans="12:17" x14ac:dyDescent="0.3">
      <c r="L11016">
        <v>11010</v>
      </c>
      <c r="M11016" t="s">
        <v>23220</v>
      </c>
      <c r="N11016" t="s">
        <v>44047</v>
      </c>
      <c r="O11016" t="s">
        <v>44048</v>
      </c>
      <c r="P11016" t="s">
        <v>44049</v>
      </c>
      <c r="Q11016" t="s">
        <v>23220</v>
      </c>
    </row>
    <row r="11017" spans="12:17" x14ac:dyDescent="0.3">
      <c r="L11017">
        <v>11011</v>
      </c>
      <c r="M11017" t="s">
        <v>23223</v>
      </c>
      <c r="N11017" t="s">
        <v>44050</v>
      </c>
      <c r="O11017" t="s">
        <v>44051</v>
      </c>
      <c r="P11017" t="s">
        <v>44052</v>
      </c>
      <c r="Q11017" t="s">
        <v>23223</v>
      </c>
    </row>
    <row r="11018" spans="12:17" x14ac:dyDescent="0.3">
      <c r="L11018">
        <v>11012</v>
      </c>
      <c r="M11018" t="s">
        <v>23226</v>
      </c>
      <c r="N11018" t="s">
        <v>44053</v>
      </c>
      <c r="O11018" t="s">
        <v>44054</v>
      </c>
      <c r="P11018" t="s">
        <v>44055</v>
      </c>
      <c r="Q11018" t="s">
        <v>23226</v>
      </c>
    </row>
    <row r="11019" spans="12:17" x14ac:dyDescent="0.3">
      <c r="L11019">
        <v>11013</v>
      </c>
      <c r="M11019" t="s">
        <v>23229</v>
      </c>
      <c r="N11019" t="s">
        <v>44056</v>
      </c>
      <c r="O11019" t="s">
        <v>44057</v>
      </c>
      <c r="P11019" t="s">
        <v>44058</v>
      </c>
      <c r="Q11019" t="s">
        <v>23229</v>
      </c>
    </row>
    <row r="11020" spans="12:17" x14ac:dyDescent="0.3">
      <c r="L11020">
        <v>11014</v>
      </c>
      <c r="M11020" t="s">
        <v>23232</v>
      </c>
      <c r="N11020" t="s">
        <v>44059</v>
      </c>
      <c r="O11020" t="s">
        <v>44060</v>
      </c>
      <c r="P11020" t="s">
        <v>44061</v>
      </c>
      <c r="Q11020" t="s">
        <v>23232</v>
      </c>
    </row>
    <row r="11021" spans="12:17" x14ac:dyDescent="0.3">
      <c r="L11021">
        <v>11015</v>
      </c>
      <c r="M11021" t="s">
        <v>23235</v>
      </c>
      <c r="N11021" t="s">
        <v>44062</v>
      </c>
      <c r="O11021" t="s">
        <v>44063</v>
      </c>
      <c r="P11021" t="s">
        <v>44064</v>
      </c>
      <c r="Q11021" t="s">
        <v>23235</v>
      </c>
    </row>
    <row r="11022" spans="12:17" x14ac:dyDescent="0.3">
      <c r="L11022">
        <v>11016</v>
      </c>
      <c r="M11022" t="s">
        <v>23238</v>
      </c>
      <c r="N11022" t="s">
        <v>44065</v>
      </c>
      <c r="O11022" t="s">
        <v>44066</v>
      </c>
      <c r="P11022" t="s">
        <v>44067</v>
      </c>
      <c r="Q11022" t="s">
        <v>23238</v>
      </c>
    </row>
    <row r="11023" spans="12:17" x14ac:dyDescent="0.3">
      <c r="L11023">
        <v>11017</v>
      </c>
      <c r="M11023" t="s">
        <v>23241</v>
      </c>
      <c r="N11023" t="s">
        <v>44068</v>
      </c>
      <c r="O11023" t="s">
        <v>44069</v>
      </c>
      <c r="P11023" t="s">
        <v>44070</v>
      </c>
      <c r="Q11023" t="s">
        <v>23241</v>
      </c>
    </row>
    <row r="11024" spans="12:17" x14ac:dyDescent="0.3">
      <c r="L11024">
        <v>11018</v>
      </c>
      <c r="M11024" t="s">
        <v>23244</v>
      </c>
      <c r="N11024" t="s">
        <v>44071</v>
      </c>
      <c r="O11024" t="s">
        <v>44072</v>
      </c>
      <c r="P11024" t="s">
        <v>44073</v>
      </c>
      <c r="Q11024" t="s">
        <v>23244</v>
      </c>
    </row>
    <row r="11025" spans="12:17" x14ac:dyDescent="0.3">
      <c r="L11025">
        <v>11019</v>
      </c>
      <c r="M11025" t="s">
        <v>23247</v>
      </c>
      <c r="N11025" t="s">
        <v>44074</v>
      </c>
      <c r="O11025" t="s">
        <v>44075</v>
      </c>
      <c r="P11025" t="s">
        <v>44076</v>
      </c>
      <c r="Q11025" t="s">
        <v>23247</v>
      </c>
    </row>
    <row r="11026" spans="12:17" x14ac:dyDescent="0.3">
      <c r="L11026">
        <v>11020</v>
      </c>
      <c r="M11026" t="s">
        <v>23250</v>
      </c>
      <c r="N11026" t="s">
        <v>44077</v>
      </c>
      <c r="O11026" t="s">
        <v>44078</v>
      </c>
      <c r="P11026" t="s">
        <v>44079</v>
      </c>
      <c r="Q11026" t="s">
        <v>23250</v>
      </c>
    </row>
    <row r="11027" spans="12:17" x14ac:dyDescent="0.3">
      <c r="L11027">
        <v>11021</v>
      </c>
      <c r="M11027" t="s">
        <v>23253</v>
      </c>
      <c r="N11027" t="s">
        <v>44080</v>
      </c>
      <c r="O11027" t="s">
        <v>44081</v>
      </c>
      <c r="P11027" t="s">
        <v>44082</v>
      </c>
      <c r="Q11027" t="s">
        <v>23253</v>
      </c>
    </row>
    <row r="11028" spans="12:17" x14ac:dyDescent="0.3">
      <c r="L11028">
        <v>11022</v>
      </c>
      <c r="M11028" t="s">
        <v>23256</v>
      </c>
      <c r="N11028" t="s">
        <v>44083</v>
      </c>
      <c r="O11028" t="s">
        <v>44084</v>
      </c>
      <c r="P11028" t="s">
        <v>44085</v>
      </c>
      <c r="Q11028" t="s">
        <v>23256</v>
      </c>
    </row>
    <row r="11029" spans="12:17" x14ac:dyDescent="0.3">
      <c r="L11029">
        <v>11023</v>
      </c>
      <c r="M11029" t="s">
        <v>23259</v>
      </c>
      <c r="N11029" t="s">
        <v>44086</v>
      </c>
      <c r="O11029" t="s">
        <v>44087</v>
      </c>
      <c r="P11029" t="s">
        <v>44088</v>
      </c>
      <c r="Q11029" t="s">
        <v>23259</v>
      </c>
    </row>
    <row r="11030" spans="12:17" x14ac:dyDescent="0.3">
      <c r="L11030">
        <v>11024</v>
      </c>
      <c r="M11030" t="s">
        <v>23262</v>
      </c>
      <c r="N11030" t="s">
        <v>44089</v>
      </c>
      <c r="O11030" t="s">
        <v>44090</v>
      </c>
      <c r="P11030" t="s">
        <v>44091</v>
      </c>
      <c r="Q11030" t="s">
        <v>23262</v>
      </c>
    </row>
    <row r="11031" spans="12:17" x14ac:dyDescent="0.3">
      <c r="L11031">
        <v>11025</v>
      </c>
      <c r="M11031" t="s">
        <v>23265</v>
      </c>
      <c r="N11031" t="s">
        <v>44092</v>
      </c>
      <c r="O11031" t="s">
        <v>44093</v>
      </c>
      <c r="P11031" t="s">
        <v>44094</v>
      </c>
      <c r="Q11031" t="s">
        <v>23265</v>
      </c>
    </row>
    <row r="11032" spans="12:17" x14ac:dyDescent="0.3">
      <c r="L11032">
        <v>11026</v>
      </c>
      <c r="M11032" t="s">
        <v>23268</v>
      </c>
      <c r="N11032" t="s">
        <v>44095</v>
      </c>
      <c r="O11032" t="s">
        <v>44096</v>
      </c>
      <c r="P11032" t="s">
        <v>44097</v>
      </c>
      <c r="Q11032" t="s">
        <v>23268</v>
      </c>
    </row>
    <row r="11033" spans="12:17" x14ac:dyDescent="0.3">
      <c r="L11033">
        <v>11027</v>
      </c>
      <c r="M11033" t="s">
        <v>27383</v>
      </c>
      <c r="N11033" t="s">
        <v>44098</v>
      </c>
      <c r="O11033" t="s">
        <v>44099</v>
      </c>
      <c r="P11033" t="s">
        <v>44100</v>
      </c>
      <c r="Q11033" t="s">
        <v>27383</v>
      </c>
    </row>
    <row r="11034" spans="12:17" x14ac:dyDescent="0.3">
      <c r="L11034">
        <v>11028</v>
      </c>
      <c r="M11034" t="s">
        <v>27384</v>
      </c>
      <c r="N11034" t="s">
        <v>44101</v>
      </c>
      <c r="O11034" t="s">
        <v>44102</v>
      </c>
      <c r="P11034" t="s">
        <v>44103</v>
      </c>
      <c r="Q11034" t="s">
        <v>27384</v>
      </c>
    </row>
    <row r="11035" spans="12:17" x14ac:dyDescent="0.3">
      <c r="L11035">
        <v>11029</v>
      </c>
      <c r="M11035" t="s">
        <v>27385</v>
      </c>
      <c r="N11035" t="s">
        <v>44104</v>
      </c>
      <c r="O11035" t="s">
        <v>44105</v>
      </c>
      <c r="P11035" t="s">
        <v>44106</v>
      </c>
      <c r="Q11035" t="s">
        <v>27385</v>
      </c>
    </row>
    <row r="11036" spans="12:17" x14ac:dyDescent="0.3">
      <c r="L11036">
        <v>11030</v>
      </c>
      <c r="M11036" t="s">
        <v>23277</v>
      </c>
      <c r="N11036" t="s">
        <v>44107</v>
      </c>
      <c r="O11036" t="s">
        <v>44108</v>
      </c>
      <c r="P11036" t="s">
        <v>44109</v>
      </c>
      <c r="Q11036" t="s">
        <v>23277</v>
      </c>
    </row>
    <row r="11037" spans="12:17" x14ac:dyDescent="0.3">
      <c r="L11037">
        <v>11031</v>
      </c>
      <c r="M11037" t="s">
        <v>23280</v>
      </c>
      <c r="N11037" t="s">
        <v>44110</v>
      </c>
      <c r="O11037" t="s">
        <v>44111</v>
      </c>
      <c r="P11037" t="s">
        <v>44112</v>
      </c>
      <c r="Q11037" t="s">
        <v>23280</v>
      </c>
    </row>
    <row r="11038" spans="12:17" x14ac:dyDescent="0.3">
      <c r="L11038">
        <v>11032</v>
      </c>
      <c r="M11038" t="s">
        <v>23282</v>
      </c>
      <c r="N11038" t="s">
        <v>44113</v>
      </c>
      <c r="O11038" t="s">
        <v>44114</v>
      </c>
      <c r="P11038" t="s">
        <v>44115</v>
      </c>
      <c r="Q11038" t="s">
        <v>23282</v>
      </c>
    </row>
    <row r="11039" spans="12:17" x14ac:dyDescent="0.3">
      <c r="L11039">
        <v>11033</v>
      </c>
      <c r="M11039" t="s">
        <v>23284</v>
      </c>
      <c r="N11039" t="s">
        <v>44116</v>
      </c>
      <c r="O11039" t="s">
        <v>44117</v>
      </c>
      <c r="P11039" t="s">
        <v>44118</v>
      </c>
      <c r="Q11039" t="s">
        <v>23284</v>
      </c>
    </row>
    <row r="11040" spans="12:17" x14ac:dyDescent="0.3">
      <c r="L11040">
        <v>11034</v>
      </c>
      <c r="M11040" t="s">
        <v>23286</v>
      </c>
      <c r="N11040" t="s">
        <v>44119</v>
      </c>
      <c r="O11040" t="s">
        <v>44120</v>
      </c>
      <c r="P11040" t="s">
        <v>44121</v>
      </c>
      <c r="Q11040" t="s">
        <v>23286</v>
      </c>
    </row>
    <row r="11041" spans="12:17" x14ac:dyDescent="0.3">
      <c r="L11041">
        <v>11035</v>
      </c>
      <c r="M11041" t="s">
        <v>23288</v>
      </c>
      <c r="N11041" t="s">
        <v>44122</v>
      </c>
      <c r="O11041" t="s">
        <v>44123</v>
      </c>
      <c r="P11041" t="s">
        <v>44124</v>
      </c>
      <c r="Q11041" t="s">
        <v>23288</v>
      </c>
    </row>
    <row r="11042" spans="12:17" x14ac:dyDescent="0.3">
      <c r="L11042">
        <v>11036</v>
      </c>
      <c r="M11042" t="s">
        <v>23290</v>
      </c>
      <c r="N11042" t="s">
        <v>44125</v>
      </c>
      <c r="O11042" t="s">
        <v>44126</v>
      </c>
      <c r="P11042" t="s">
        <v>44127</v>
      </c>
      <c r="Q11042" t="s">
        <v>23290</v>
      </c>
    </row>
    <row r="11043" spans="12:17" x14ac:dyDescent="0.3">
      <c r="L11043">
        <v>11037</v>
      </c>
      <c r="M11043" t="s">
        <v>23292</v>
      </c>
      <c r="N11043" t="s">
        <v>44119</v>
      </c>
      <c r="O11043" t="s">
        <v>44128</v>
      </c>
      <c r="P11043" t="s">
        <v>44129</v>
      </c>
      <c r="Q11043" t="s">
        <v>23292</v>
      </c>
    </row>
    <row r="11044" spans="12:17" x14ac:dyDescent="0.3">
      <c r="L11044">
        <v>11038</v>
      </c>
      <c r="M11044" t="s">
        <v>23293</v>
      </c>
      <c r="N11044" t="s">
        <v>44122</v>
      </c>
      <c r="O11044" t="s">
        <v>44130</v>
      </c>
      <c r="P11044" t="s">
        <v>44131</v>
      </c>
      <c r="Q11044" t="s">
        <v>23293</v>
      </c>
    </row>
    <row r="11045" spans="12:17" x14ac:dyDescent="0.3">
      <c r="L11045">
        <v>11039</v>
      </c>
      <c r="M11045" t="s">
        <v>23294</v>
      </c>
      <c r="N11045" t="s">
        <v>44132</v>
      </c>
      <c r="O11045" t="s">
        <v>44133</v>
      </c>
      <c r="P11045" t="s">
        <v>44134</v>
      </c>
      <c r="Q11045" t="s">
        <v>23294</v>
      </c>
    </row>
    <row r="11046" spans="12:17" x14ac:dyDescent="0.3">
      <c r="L11046">
        <v>11040</v>
      </c>
      <c r="M11046" t="s">
        <v>23297</v>
      </c>
      <c r="N11046" t="s">
        <v>21905</v>
      </c>
      <c r="O11046" t="s">
        <v>44135</v>
      </c>
      <c r="P11046" t="s">
        <v>44136</v>
      </c>
      <c r="Q11046" t="s">
        <v>23297</v>
      </c>
    </row>
    <row r="11047" spans="12:17" x14ac:dyDescent="0.3">
      <c r="L11047">
        <v>11041</v>
      </c>
      <c r="M11047" t="s">
        <v>23299</v>
      </c>
      <c r="N11047" t="s">
        <v>21907</v>
      </c>
      <c r="O11047" t="s">
        <v>23301</v>
      </c>
      <c r="P11047" t="s">
        <v>44137</v>
      </c>
      <c r="Q11047" t="s">
        <v>23299</v>
      </c>
    </row>
    <row r="11048" spans="12:17" x14ac:dyDescent="0.3">
      <c r="L11048">
        <v>11042</v>
      </c>
      <c r="M11048" t="s">
        <v>23302</v>
      </c>
      <c r="N11048" t="s">
        <v>21909</v>
      </c>
      <c r="O11048" t="s">
        <v>23304</v>
      </c>
      <c r="P11048" t="s">
        <v>44138</v>
      </c>
      <c r="Q11048" t="s">
        <v>23302</v>
      </c>
    </row>
    <row r="11049" spans="12:17" x14ac:dyDescent="0.3">
      <c r="L11049">
        <v>11043</v>
      </c>
      <c r="M11049" t="s">
        <v>23305</v>
      </c>
      <c r="N11049" t="s">
        <v>21911</v>
      </c>
      <c r="O11049" t="s">
        <v>23307</v>
      </c>
      <c r="P11049" t="s">
        <v>44139</v>
      </c>
      <c r="Q11049" t="s">
        <v>23305</v>
      </c>
    </row>
    <row r="11050" spans="12:17" x14ac:dyDescent="0.3">
      <c r="L11050">
        <v>11044</v>
      </c>
      <c r="M11050" t="s">
        <v>23308</v>
      </c>
      <c r="N11050" t="s">
        <v>21913</v>
      </c>
      <c r="O11050" t="s">
        <v>23310</v>
      </c>
      <c r="P11050" t="s">
        <v>44140</v>
      </c>
      <c r="Q11050" t="s">
        <v>23308</v>
      </c>
    </row>
    <row r="11051" spans="12:17" x14ac:dyDescent="0.3">
      <c r="L11051">
        <v>11045</v>
      </c>
      <c r="M11051" t="s">
        <v>23311</v>
      </c>
      <c r="N11051" t="s">
        <v>21915</v>
      </c>
      <c r="O11051" t="s">
        <v>23313</v>
      </c>
      <c r="P11051" t="s">
        <v>44141</v>
      </c>
      <c r="Q11051" t="s">
        <v>23311</v>
      </c>
    </row>
    <row r="11052" spans="12:17" x14ac:dyDescent="0.3">
      <c r="L11052">
        <v>11046</v>
      </c>
      <c r="M11052" t="s">
        <v>23314</v>
      </c>
      <c r="N11052" t="s">
        <v>44142</v>
      </c>
      <c r="O11052" t="s">
        <v>44143</v>
      </c>
      <c r="P11052" t="s">
        <v>26525</v>
      </c>
      <c r="Q11052" t="s">
        <v>23314</v>
      </c>
    </row>
    <row r="11053" spans="12:17" x14ac:dyDescent="0.3">
      <c r="L11053">
        <v>11047</v>
      </c>
      <c r="M11053" t="s">
        <v>5235</v>
      </c>
      <c r="N11053" t="s">
        <v>28390</v>
      </c>
      <c r="O11053" t="s">
        <v>5236</v>
      </c>
      <c r="P11053" t="s">
        <v>44144</v>
      </c>
      <c r="Q11053" t="s">
        <v>5235</v>
      </c>
    </row>
    <row r="11054" spans="12:17" x14ac:dyDescent="0.3">
      <c r="L11054">
        <v>11048</v>
      </c>
      <c r="M11054" t="s">
        <v>5237</v>
      </c>
      <c r="N11054" t="s">
        <v>28392</v>
      </c>
      <c r="O11054" t="s">
        <v>5238</v>
      </c>
      <c r="P11054" t="s">
        <v>44145</v>
      </c>
      <c r="Q11054" t="s">
        <v>5237</v>
      </c>
    </row>
    <row r="11055" spans="12:17" x14ac:dyDescent="0.3">
      <c r="L11055">
        <v>11049</v>
      </c>
      <c r="M11055" t="s">
        <v>23319</v>
      </c>
      <c r="N11055" t="s">
        <v>21922</v>
      </c>
      <c r="O11055" t="s">
        <v>26526</v>
      </c>
      <c r="P11055" t="s">
        <v>44146</v>
      </c>
      <c r="Q11055" t="s">
        <v>23319</v>
      </c>
    </row>
    <row r="11056" spans="12:17" x14ac:dyDescent="0.3">
      <c r="L11056">
        <v>11050</v>
      </c>
      <c r="M11056" t="s">
        <v>23321</v>
      </c>
      <c r="N11056" t="s">
        <v>21924</v>
      </c>
      <c r="O11056" t="s">
        <v>26527</v>
      </c>
      <c r="P11056" t="s">
        <v>44147</v>
      </c>
      <c r="Q11056" t="s">
        <v>23321</v>
      </c>
    </row>
    <row r="11057" spans="12:17" x14ac:dyDescent="0.3">
      <c r="L11057">
        <v>11051</v>
      </c>
      <c r="M11057" t="s">
        <v>23323</v>
      </c>
      <c r="N11057" t="s">
        <v>21926</v>
      </c>
      <c r="O11057" t="s">
        <v>26528</v>
      </c>
      <c r="P11057" t="s">
        <v>44148</v>
      </c>
      <c r="Q11057" t="s">
        <v>23323</v>
      </c>
    </row>
    <row r="11058" spans="12:17" x14ac:dyDescent="0.3">
      <c r="L11058">
        <v>11052</v>
      </c>
      <c r="M11058" t="s">
        <v>23325</v>
      </c>
      <c r="N11058" t="s">
        <v>26481</v>
      </c>
      <c r="O11058" t="s">
        <v>23326</v>
      </c>
      <c r="P11058" t="s">
        <v>44149</v>
      </c>
      <c r="Q11058" t="s">
        <v>23325</v>
      </c>
    </row>
    <row r="11059" spans="12:17" x14ac:dyDescent="0.3">
      <c r="L11059">
        <v>11053</v>
      </c>
      <c r="M11059" t="s">
        <v>23327</v>
      </c>
      <c r="N11059" t="s">
        <v>26482</v>
      </c>
      <c r="O11059" t="s">
        <v>23328</v>
      </c>
      <c r="P11059" t="s">
        <v>44150</v>
      </c>
      <c r="Q11059" t="s">
        <v>23327</v>
      </c>
    </row>
    <row r="11060" spans="12:17" x14ac:dyDescent="0.3">
      <c r="L11060">
        <v>11054</v>
      </c>
      <c r="M11060" t="s">
        <v>23329</v>
      </c>
      <c r="N11060" t="s">
        <v>26483</v>
      </c>
      <c r="O11060" t="s">
        <v>23330</v>
      </c>
      <c r="P11060" t="s">
        <v>44151</v>
      </c>
      <c r="Q11060" t="s">
        <v>23329</v>
      </c>
    </row>
    <row r="11061" spans="12:17" x14ac:dyDescent="0.3">
      <c r="L11061">
        <v>11055</v>
      </c>
      <c r="M11061" t="s">
        <v>23331</v>
      </c>
      <c r="N11061" t="s">
        <v>21931</v>
      </c>
      <c r="O11061" t="s">
        <v>23333</v>
      </c>
      <c r="P11061" t="s">
        <v>44152</v>
      </c>
      <c r="Q11061" t="s">
        <v>23331</v>
      </c>
    </row>
    <row r="11062" spans="12:17" x14ac:dyDescent="0.3">
      <c r="L11062">
        <v>11056</v>
      </c>
      <c r="M11062" t="s">
        <v>23334</v>
      </c>
      <c r="N11062" t="s">
        <v>44153</v>
      </c>
      <c r="O11062" t="s">
        <v>23335</v>
      </c>
      <c r="P11062" t="s">
        <v>44154</v>
      </c>
      <c r="Q11062" t="s">
        <v>23334</v>
      </c>
    </row>
    <row r="11063" spans="12:17" x14ac:dyDescent="0.3">
      <c r="L11063">
        <v>11057</v>
      </c>
      <c r="M11063" t="s">
        <v>44155</v>
      </c>
      <c r="N11063" t="s">
        <v>44156</v>
      </c>
      <c r="O11063" t="s">
        <v>44157</v>
      </c>
      <c r="P11063" t="s">
        <v>44158</v>
      </c>
      <c r="Q11063" t="s">
        <v>44155</v>
      </c>
    </row>
    <row r="11064" spans="12:17" x14ac:dyDescent="0.3">
      <c r="L11064">
        <v>11058</v>
      </c>
      <c r="M11064" t="s">
        <v>23336</v>
      </c>
      <c r="N11064" t="s">
        <v>21934</v>
      </c>
      <c r="O11064" t="s">
        <v>23338</v>
      </c>
      <c r="P11064" t="s">
        <v>44159</v>
      </c>
      <c r="Q11064" t="s">
        <v>23336</v>
      </c>
    </row>
    <row r="11065" spans="12:17" x14ac:dyDescent="0.3">
      <c r="L11065">
        <v>11059</v>
      </c>
      <c r="M11065" t="s">
        <v>23339</v>
      </c>
      <c r="N11065" t="s">
        <v>21936</v>
      </c>
      <c r="O11065" t="s">
        <v>44160</v>
      </c>
      <c r="P11065" t="s">
        <v>44161</v>
      </c>
      <c r="Q11065" t="s">
        <v>23339</v>
      </c>
    </row>
    <row r="11066" spans="12:17" x14ac:dyDescent="0.3">
      <c r="L11066">
        <v>11060</v>
      </c>
      <c r="M11066" t="s">
        <v>23341</v>
      </c>
      <c r="N11066" t="s">
        <v>21938</v>
      </c>
      <c r="O11066" t="s">
        <v>44162</v>
      </c>
      <c r="P11066" t="s">
        <v>44163</v>
      </c>
      <c r="Q11066" t="s">
        <v>23341</v>
      </c>
    </row>
    <row r="11067" spans="12:17" x14ac:dyDescent="0.3">
      <c r="L11067">
        <v>11061</v>
      </c>
      <c r="M11067" t="s">
        <v>23343</v>
      </c>
      <c r="N11067" t="s">
        <v>21940</v>
      </c>
      <c r="O11067" t="s">
        <v>23345</v>
      </c>
      <c r="P11067" t="s">
        <v>44164</v>
      </c>
      <c r="Q11067" t="s">
        <v>23343</v>
      </c>
    </row>
    <row r="11068" spans="12:17" x14ac:dyDescent="0.3">
      <c r="L11068">
        <v>11062</v>
      </c>
      <c r="M11068" t="s">
        <v>23346</v>
      </c>
      <c r="N11068" t="s">
        <v>21942</v>
      </c>
      <c r="O11068" t="s">
        <v>23348</v>
      </c>
      <c r="P11068" t="s">
        <v>44165</v>
      </c>
      <c r="Q11068" t="s">
        <v>23346</v>
      </c>
    </row>
    <row r="11069" spans="12:17" x14ac:dyDescent="0.3">
      <c r="L11069">
        <v>11063</v>
      </c>
      <c r="M11069" t="s">
        <v>23349</v>
      </c>
      <c r="N11069" t="s">
        <v>21944</v>
      </c>
      <c r="O11069" t="s">
        <v>23351</v>
      </c>
      <c r="P11069" t="s">
        <v>44166</v>
      </c>
      <c r="Q11069" t="s">
        <v>23349</v>
      </c>
    </row>
    <row r="11070" spans="12:17" x14ac:dyDescent="0.3">
      <c r="L11070">
        <v>11064</v>
      </c>
      <c r="M11070" t="s">
        <v>5217</v>
      </c>
      <c r="N11070" t="s">
        <v>28415</v>
      </c>
      <c r="O11070" t="s">
        <v>5218</v>
      </c>
      <c r="P11070" t="s">
        <v>44167</v>
      </c>
      <c r="Q11070" t="s">
        <v>5217</v>
      </c>
    </row>
    <row r="11071" spans="12:17" x14ac:dyDescent="0.3">
      <c r="L11071">
        <v>11065</v>
      </c>
      <c r="M11071" t="s">
        <v>5219</v>
      </c>
      <c r="N11071" t="s">
        <v>28417</v>
      </c>
      <c r="O11071" t="s">
        <v>5220</v>
      </c>
      <c r="P11071" t="s">
        <v>44168</v>
      </c>
      <c r="Q11071" t="s">
        <v>5219</v>
      </c>
    </row>
    <row r="11072" spans="12:17" x14ac:dyDescent="0.3">
      <c r="L11072">
        <v>11066</v>
      </c>
      <c r="M11072" t="s">
        <v>5221</v>
      </c>
      <c r="N11072" t="s">
        <v>28419</v>
      </c>
      <c r="O11072" t="s">
        <v>5222</v>
      </c>
      <c r="P11072" t="s">
        <v>44169</v>
      </c>
      <c r="Q11072" t="s">
        <v>5221</v>
      </c>
    </row>
    <row r="11073" spans="12:17" x14ac:dyDescent="0.3">
      <c r="L11073">
        <v>11067</v>
      </c>
      <c r="M11073" t="s">
        <v>5223</v>
      </c>
      <c r="N11073" t="s">
        <v>28421</v>
      </c>
      <c r="O11073" t="s">
        <v>5224</v>
      </c>
      <c r="P11073" t="s">
        <v>44170</v>
      </c>
      <c r="Q11073" t="s">
        <v>5223</v>
      </c>
    </row>
    <row r="11074" spans="12:17" x14ac:dyDescent="0.3">
      <c r="L11074">
        <v>11068</v>
      </c>
      <c r="M11074" t="s">
        <v>5225</v>
      </c>
      <c r="N11074" t="s">
        <v>28423</v>
      </c>
      <c r="O11074" t="s">
        <v>5226</v>
      </c>
      <c r="P11074" t="s">
        <v>44171</v>
      </c>
      <c r="Q11074" t="s">
        <v>5225</v>
      </c>
    </row>
    <row r="11075" spans="12:17" x14ac:dyDescent="0.3">
      <c r="L11075">
        <v>11069</v>
      </c>
      <c r="M11075" t="s">
        <v>5227</v>
      </c>
      <c r="N11075" t="s">
        <v>28425</v>
      </c>
      <c r="O11075" t="s">
        <v>5228</v>
      </c>
      <c r="P11075" t="s">
        <v>44172</v>
      </c>
      <c r="Q11075" t="s">
        <v>5227</v>
      </c>
    </row>
    <row r="11076" spans="12:17" x14ac:dyDescent="0.3">
      <c r="L11076">
        <v>11070</v>
      </c>
      <c r="M11076" t="s">
        <v>5229</v>
      </c>
      <c r="N11076" t="s">
        <v>28427</v>
      </c>
      <c r="O11076" t="s">
        <v>5230</v>
      </c>
      <c r="P11076" t="s">
        <v>44173</v>
      </c>
      <c r="Q11076" t="s">
        <v>5229</v>
      </c>
    </row>
    <row r="11077" spans="12:17" x14ac:dyDescent="0.3">
      <c r="L11077">
        <v>11071</v>
      </c>
      <c r="M11077" t="s">
        <v>5231</v>
      </c>
      <c r="N11077" t="s">
        <v>28429</v>
      </c>
      <c r="O11077" t="s">
        <v>5232</v>
      </c>
      <c r="P11077" t="s">
        <v>44174</v>
      </c>
      <c r="Q11077" t="s">
        <v>5231</v>
      </c>
    </row>
    <row r="11078" spans="12:17" x14ac:dyDescent="0.3">
      <c r="L11078">
        <v>11072</v>
      </c>
      <c r="M11078" t="s">
        <v>5233</v>
      </c>
      <c r="N11078" t="s">
        <v>28431</v>
      </c>
      <c r="O11078" t="s">
        <v>5234</v>
      </c>
      <c r="P11078" t="s">
        <v>44175</v>
      </c>
      <c r="Q11078" t="s">
        <v>5233</v>
      </c>
    </row>
    <row r="11079" spans="12:17" x14ac:dyDescent="0.3">
      <c r="L11079">
        <v>11073</v>
      </c>
      <c r="M11079" t="s">
        <v>5235</v>
      </c>
      <c r="N11079" t="s">
        <v>28390</v>
      </c>
      <c r="O11079" t="s">
        <v>5236</v>
      </c>
      <c r="P11079" t="s">
        <v>44176</v>
      </c>
      <c r="Q11079" t="s">
        <v>5235</v>
      </c>
    </row>
    <row r="11080" spans="12:17" x14ac:dyDescent="0.3">
      <c r="L11080">
        <v>11074</v>
      </c>
      <c r="M11080" t="s">
        <v>5237</v>
      </c>
      <c r="N11080" t="s">
        <v>28392</v>
      </c>
      <c r="O11080" t="s">
        <v>5238</v>
      </c>
      <c r="P11080" t="s">
        <v>44177</v>
      </c>
      <c r="Q11080" t="s">
        <v>5237</v>
      </c>
    </row>
    <row r="11081" spans="12:17" x14ac:dyDescent="0.3">
      <c r="L11081">
        <v>11075</v>
      </c>
      <c r="M11081" t="s">
        <v>23352</v>
      </c>
      <c r="N11081" t="s">
        <v>21946</v>
      </c>
      <c r="O11081" t="s">
        <v>23354</v>
      </c>
      <c r="P11081" t="s">
        <v>44178</v>
      </c>
      <c r="Q11081" t="s">
        <v>23352</v>
      </c>
    </row>
    <row r="11082" spans="12:17" x14ac:dyDescent="0.3">
      <c r="L11082">
        <v>11076</v>
      </c>
      <c r="M11082" t="s">
        <v>23355</v>
      </c>
      <c r="N11082" t="s">
        <v>21948</v>
      </c>
      <c r="O11082" t="s">
        <v>23357</v>
      </c>
      <c r="P11082" t="s">
        <v>44179</v>
      </c>
      <c r="Q11082" t="s">
        <v>23355</v>
      </c>
    </row>
    <row r="11083" spans="12:17" x14ac:dyDescent="0.3">
      <c r="L11083">
        <v>11077</v>
      </c>
      <c r="M11083" t="s">
        <v>23358</v>
      </c>
      <c r="N11083" t="s">
        <v>21950</v>
      </c>
      <c r="O11083" t="s">
        <v>23360</v>
      </c>
      <c r="P11083" t="s">
        <v>44180</v>
      </c>
      <c r="Q11083" t="s">
        <v>23358</v>
      </c>
    </row>
    <row r="11084" spans="12:17" x14ac:dyDescent="0.3">
      <c r="L11084">
        <v>11078</v>
      </c>
      <c r="M11084" t="s">
        <v>44181</v>
      </c>
      <c r="N11084" t="s">
        <v>21951</v>
      </c>
      <c r="O11084" t="s">
        <v>23362</v>
      </c>
      <c r="P11084" t="s">
        <v>44182</v>
      </c>
      <c r="Q11084" t="s">
        <v>44181</v>
      </c>
    </row>
    <row r="11085" spans="12:17" x14ac:dyDescent="0.3">
      <c r="L11085">
        <v>11079</v>
      </c>
      <c r="M11085" t="s">
        <v>23363</v>
      </c>
      <c r="N11085" t="s">
        <v>21953</v>
      </c>
      <c r="O11085" t="s">
        <v>23365</v>
      </c>
      <c r="P11085" t="s">
        <v>44183</v>
      </c>
      <c r="Q11085" t="s">
        <v>23363</v>
      </c>
    </row>
    <row r="11086" spans="12:17" x14ac:dyDescent="0.3">
      <c r="L11086">
        <v>11080</v>
      </c>
      <c r="M11086" t="s">
        <v>23366</v>
      </c>
      <c r="N11086" t="s">
        <v>21955</v>
      </c>
      <c r="O11086" t="s">
        <v>23368</v>
      </c>
      <c r="P11086" t="s">
        <v>44184</v>
      </c>
      <c r="Q11086" t="s">
        <v>23366</v>
      </c>
    </row>
    <row r="11087" spans="12:17" x14ac:dyDescent="0.3">
      <c r="L11087">
        <v>11081</v>
      </c>
      <c r="M11087" t="s">
        <v>23369</v>
      </c>
      <c r="N11087" t="s">
        <v>21957</v>
      </c>
      <c r="O11087" t="s">
        <v>23371</v>
      </c>
      <c r="P11087" t="s">
        <v>44185</v>
      </c>
      <c r="Q11087" t="s">
        <v>23369</v>
      </c>
    </row>
    <row r="11088" spans="12:17" x14ac:dyDescent="0.3">
      <c r="L11088">
        <v>11082</v>
      </c>
      <c r="M11088" t="s">
        <v>23372</v>
      </c>
      <c r="N11088" t="s">
        <v>21959</v>
      </c>
      <c r="O11088" t="s">
        <v>23374</v>
      </c>
      <c r="P11088" t="s">
        <v>44186</v>
      </c>
      <c r="Q11088" t="s">
        <v>23372</v>
      </c>
    </row>
    <row r="11089" spans="12:17" x14ac:dyDescent="0.3">
      <c r="L11089">
        <v>11083</v>
      </c>
      <c r="M11089" t="s">
        <v>23375</v>
      </c>
      <c r="N11089" t="s">
        <v>21961</v>
      </c>
      <c r="O11089" t="s">
        <v>23377</v>
      </c>
      <c r="P11089" t="s">
        <v>44187</v>
      </c>
      <c r="Q11089" t="s">
        <v>23375</v>
      </c>
    </row>
    <row r="11090" spans="12:17" x14ac:dyDescent="0.3">
      <c r="L11090">
        <v>11084</v>
      </c>
      <c r="M11090" t="s">
        <v>23315</v>
      </c>
      <c r="N11090" t="s">
        <v>21918</v>
      </c>
      <c r="O11090" t="s">
        <v>26532</v>
      </c>
      <c r="P11090" t="s">
        <v>44188</v>
      </c>
      <c r="Q11090" t="s">
        <v>23315</v>
      </c>
    </row>
    <row r="11091" spans="12:17" x14ac:dyDescent="0.3">
      <c r="L11091">
        <v>11085</v>
      </c>
      <c r="M11091" t="s">
        <v>23378</v>
      </c>
      <c r="N11091" t="s">
        <v>21963</v>
      </c>
      <c r="O11091" t="s">
        <v>23380</v>
      </c>
      <c r="P11091" t="s">
        <v>44189</v>
      </c>
      <c r="Q11091" t="s">
        <v>23378</v>
      </c>
    </row>
    <row r="11092" spans="12:17" x14ac:dyDescent="0.3">
      <c r="L11092">
        <v>11086</v>
      </c>
      <c r="M11092" t="s">
        <v>23381</v>
      </c>
      <c r="N11092" t="s">
        <v>21965</v>
      </c>
      <c r="O11092" t="s">
        <v>23383</v>
      </c>
      <c r="P11092" t="s">
        <v>44190</v>
      </c>
      <c r="Q11092" t="s">
        <v>23381</v>
      </c>
    </row>
    <row r="11093" spans="12:17" x14ac:dyDescent="0.3">
      <c r="L11093">
        <v>11087</v>
      </c>
      <c r="M11093" t="s">
        <v>23384</v>
      </c>
      <c r="N11093" t="s">
        <v>21967</v>
      </c>
      <c r="O11093" t="s">
        <v>23386</v>
      </c>
      <c r="P11093" t="s">
        <v>44191</v>
      </c>
      <c r="Q11093" t="s">
        <v>23384</v>
      </c>
    </row>
    <row r="11094" spans="12:17" x14ac:dyDescent="0.3">
      <c r="L11094">
        <v>11088</v>
      </c>
      <c r="M11094" t="s">
        <v>23387</v>
      </c>
      <c r="N11094" t="s">
        <v>21969</v>
      </c>
      <c r="O11094" t="s">
        <v>23389</v>
      </c>
      <c r="P11094" t="s">
        <v>44192</v>
      </c>
      <c r="Q11094" t="s">
        <v>23387</v>
      </c>
    </row>
    <row r="11095" spans="12:17" x14ac:dyDescent="0.3">
      <c r="L11095">
        <v>11089</v>
      </c>
      <c r="M11095" t="s">
        <v>23390</v>
      </c>
      <c r="N11095" t="s">
        <v>21971</v>
      </c>
      <c r="O11095" t="s">
        <v>23392</v>
      </c>
      <c r="P11095" t="s">
        <v>44193</v>
      </c>
      <c r="Q11095" t="s">
        <v>23390</v>
      </c>
    </row>
    <row r="11096" spans="12:17" x14ac:dyDescent="0.3">
      <c r="L11096">
        <v>11090</v>
      </c>
      <c r="M11096" t="s">
        <v>23393</v>
      </c>
      <c r="N11096" t="s">
        <v>21973</v>
      </c>
      <c r="O11096" t="s">
        <v>23395</v>
      </c>
      <c r="P11096" t="s">
        <v>44194</v>
      </c>
      <c r="Q11096" t="s">
        <v>23393</v>
      </c>
    </row>
    <row r="11097" spans="12:17" x14ac:dyDescent="0.3">
      <c r="L11097">
        <v>11091</v>
      </c>
      <c r="M11097" t="s">
        <v>23396</v>
      </c>
      <c r="N11097" t="s">
        <v>21975</v>
      </c>
      <c r="O11097" t="s">
        <v>23398</v>
      </c>
      <c r="P11097" t="s">
        <v>44195</v>
      </c>
      <c r="Q11097" t="s">
        <v>23396</v>
      </c>
    </row>
    <row r="11098" spans="12:17" x14ac:dyDescent="0.3">
      <c r="L11098">
        <v>11092</v>
      </c>
      <c r="M11098" t="s">
        <v>23399</v>
      </c>
      <c r="N11098" t="s">
        <v>21977</v>
      </c>
      <c r="O11098" t="s">
        <v>23401</v>
      </c>
      <c r="P11098" t="s">
        <v>44196</v>
      </c>
      <c r="Q11098" t="s">
        <v>23399</v>
      </c>
    </row>
    <row r="11099" spans="12:17" x14ac:dyDescent="0.3">
      <c r="L11099">
        <v>11093</v>
      </c>
      <c r="M11099" t="s">
        <v>23402</v>
      </c>
      <c r="N11099" t="s">
        <v>21979</v>
      </c>
      <c r="O11099" t="s">
        <v>23404</v>
      </c>
      <c r="P11099" t="s">
        <v>44197</v>
      </c>
      <c r="Q11099" t="s">
        <v>23402</v>
      </c>
    </row>
    <row r="11100" spans="12:17" x14ac:dyDescent="0.3">
      <c r="L11100">
        <v>11094</v>
      </c>
      <c r="M11100" t="s">
        <v>23405</v>
      </c>
      <c r="N11100" t="s">
        <v>21981</v>
      </c>
      <c r="O11100" t="s">
        <v>23407</v>
      </c>
      <c r="P11100" t="s">
        <v>44198</v>
      </c>
      <c r="Q11100" t="s">
        <v>23405</v>
      </c>
    </row>
    <row r="11101" spans="12:17" x14ac:dyDescent="0.3">
      <c r="L11101">
        <v>11095</v>
      </c>
      <c r="M11101" t="s">
        <v>23408</v>
      </c>
      <c r="N11101" t="s">
        <v>21983</v>
      </c>
      <c r="O11101" t="s">
        <v>23410</v>
      </c>
      <c r="P11101" t="s">
        <v>44199</v>
      </c>
      <c r="Q11101" t="s">
        <v>23408</v>
      </c>
    </row>
    <row r="11102" spans="12:17" x14ac:dyDescent="0.3">
      <c r="L11102">
        <v>11096</v>
      </c>
      <c r="M11102" t="s">
        <v>23411</v>
      </c>
      <c r="N11102" t="s">
        <v>21985</v>
      </c>
      <c r="O11102" t="s">
        <v>23413</v>
      </c>
      <c r="P11102" t="s">
        <v>44200</v>
      </c>
      <c r="Q11102" t="s">
        <v>23411</v>
      </c>
    </row>
    <row r="11103" spans="12:17" x14ac:dyDescent="0.3">
      <c r="L11103">
        <v>11097</v>
      </c>
      <c r="M11103" t="s">
        <v>23414</v>
      </c>
      <c r="N11103" t="s">
        <v>21987</v>
      </c>
      <c r="O11103" t="s">
        <v>23416</v>
      </c>
      <c r="P11103" t="s">
        <v>44201</v>
      </c>
      <c r="Q11103" t="s">
        <v>23414</v>
      </c>
    </row>
    <row r="11104" spans="12:17" x14ac:dyDescent="0.3">
      <c r="L11104">
        <v>11098</v>
      </c>
      <c r="M11104" t="s">
        <v>23417</v>
      </c>
      <c r="N11104" t="s">
        <v>21989</v>
      </c>
      <c r="O11104" t="s">
        <v>23419</v>
      </c>
      <c r="P11104" t="s">
        <v>44202</v>
      </c>
      <c r="Q11104" t="s">
        <v>23417</v>
      </c>
    </row>
    <row r="11105" spans="12:17" x14ac:dyDescent="0.3">
      <c r="L11105">
        <v>11099</v>
      </c>
      <c r="M11105" t="s">
        <v>23420</v>
      </c>
      <c r="N11105" t="s">
        <v>21991</v>
      </c>
      <c r="O11105" t="s">
        <v>23422</v>
      </c>
      <c r="P11105" t="s">
        <v>44203</v>
      </c>
      <c r="Q11105" t="s">
        <v>23420</v>
      </c>
    </row>
    <row r="11106" spans="12:17" x14ac:dyDescent="0.3">
      <c r="L11106">
        <v>11100</v>
      </c>
      <c r="M11106" t="s">
        <v>23423</v>
      </c>
      <c r="N11106" t="s">
        <v>21993</v>
      </c>
      <c r="O11106" t="s">
        <v>23425</v>
      </c>
      <c r="P11106" t="s">
        <v>44204</v>
      </c>
      <c r="Q11106" t="s">
        <v>23423</v>
      </c>
    </row>
    <row r="11107" spans="12:17" x14ac:dyDescent="0.3">
      <c r="L11107">
        <v>11101</v>
      </c>
      <c r="M11107" t="s">
        <v>23426</v>
      </c>
      <c r="N11107" t="s">
        <v>21995</v>
      </c>
      <c r="O11107" t="s">
        <v>23428</v>
      </c>
      <c r="P11107" t="s">
        <v>44205</v>
      </c>
      <c r="Q11107" t="s">
        <v>23426</v>
      </c>
    </row>
    <row r="11108" spans="12:17" x14ac:dyDescent="0.3">
      <c r="L11108">
        <v>11102</v>
      </c>
      <c r="M11108" t="s">
        <v>23429</v>
      </c>
      <c r="N11108" t="s">
        <v>21997</v>
      </c>
      <c r="O11108" t="s">
        <v>23431</v>
      </c>
      <c r="P11108" t="s">
        <v>44206</v>
      </c>
      <c r="Q11108" t="s">
        <v>23429</v>
      </c>
    </row>
    <row r="11109" spans="12:17" x14ac:dyDescent="0.3">
      <c r="L11109">
        <v>11103</v>
      </c>
      <c r="M11109" t="s">
        <v>23432</v>
      </c>
      <c r="N11109" t="s">
        <v>21999</v>
      </c>
      <c r="O11109" t="s">
        <v>23434</v>
      </c>
      <c r="P11109" t="s">
        <v>44207</v>
      </c>
      <c r="Q11109" t="s">
        <v>23432</v>
      </c>
    </row>
    <row r="11110" spans="12:17" x14ac:dyDescent="0.3">
      <c r="L11110">
        <v>11104</v>
      </c>
      <c r="M11110" t="s">
        <v>23435</v>
      </c>
      <c r="N11110" t="s">
        <v>22001</v>
      </c>
      <c r="O11110" t="s">
        <v>23437</v>
      </c>
      <c r="P11110" t="s">
        <v>44208</v>
      </c>
      <c r="Q11110" t="s">
        <v>23435</v>
      </c>
    </row>
    <row r="11111" spans="12:17" x14ac:dyDescent="0.3">
      <c r="L11111">
        <v>11105</v>
      </c>
      <c r="M11111" t="s">
        <v>23438</v>
      </c>
      <c r="N11111" t="s">
        <v>22003</v>
      </c>
      <c r="O11111" t="s">
        <v>23440</v>
      </c>
      <c r="P11111" t="s">
        <v>44209</v>
      </c>
      <c r="Q11111" t="s">
        <v>23438</v>
      </c>
    </row>
    <row r="11112" spans="12:17" x14ac:dyDescent="0.3">
      <c r="L11112">
        <v>11106</v>
      </c>
      <c r="M11112" t="s">
        <v>23441</v>
      </c>
      <c r="N11112" t="s">
        <v>22005</v>
      </c>
      <c r="O11112" t="s">
        <v>23443</v>
      </c>
      <c r="P11112" t="s">
        <v>44210</v>
      </c>
      <c r="Q11112" t="s">
        <v>23441</v>
      </c>
    </row>
    <row r="11113" spans="12:17" x14ac:dyDescent="0.3">
      <c r="L11113">
        <v>11107</v>
      </c>
      <c r="M11113" t="s">
        <v>23444</v>
      </c>
      <c r="N11113" t="s">
        <v>22007</v>
      </c>
      <c r="O11113" t="s">
        <v>23446</v>
      </c>
      <c r="P11113" t="s">
        <v>44211</v>
      </c>
      <c r="Q11113" t="s">
        <v>23444</v>
      </c>
    </row>
    <row r="11114" spans="12:17" x14ac:dyDescent="0.3">
      <c r="L11114">
        <v>11108</v>
      </c>
      <c r="M11114" t="s">
        <v>23447</v>
      </c>
      <c r="N11114" t="s">
        <v>22009</v>
      </c>
      <c r="O11114" t="s">
        <v>23449</v>
      </c>
      <c r="P11114" t="s">
        <v>44212</v>
      </c>
      <c r="Q11114" t="s">
        <v>23447</v>
      </c>
    </row>
    <row r="11115" spans="12:17" x14ac:dyDescent="0.3">
      <c r="L11115">
        <v>11109</v>
      </c>
      <c r="M11115" t="s">
        <v>23450</v>
      </c>
      <c r="N11115" t="s">
        <v>22011</v>
      </c>
      <c r="O11115" t="s">
        <v>23452</v>
      </c>
      <c r="P11115" t="s">
        <v>44213</v>
      </c>
      <c r="Q11115" t="s">
        <v>23450</v>
      </c>
    </row>
    <row r="11116" spans="12:17" x14ac:dyDescent="0.3">
      <c r="L11116">
        <v>11110</v>
      </c>
      <c r="M11116" t="s">
        <v>27386</v>
      </c>
      <c r="N11116" t="s">
        <v>22012</v>
      </c>
      <c r="O11116" t="s">
        <v>23454</v>
      </c>
      <c r="P11116" t="s">
        <v>44214</v>
      </c>
      <c r="Q11116" t="s">
        <v>27386</v>
      </c>
    </row>
    <row r="11117" spans="12:17" x14ac:dyDescent="0.3">
      <c r="L11117">
        <v>11111</v>
      </c>
      <c r="M11117" t="s">
        <v>27387</v>
      </c>
      <c r="N11117" t="s">
        <v>22013</v>
      </c>
      <c r="O11117" t="s">
        <v>23456</v>
      </c>
      <c r="P11117" t="s">
        <v>44215</v>
      </c>
      <c r="Q11117" t="s">
        <v>27387</v>
      </c>
    </row>
    <row r="11118" spans="12:17" x14ac:dyDescent="0.3">
      <c r="L11118">
        <v>11112</v>
      </c>
      <c r="M11118" t="s">
        <v>27388</v>
      </c>
      <c r="N11118" t="s">
        <v>22014</v>
      </c>
      <c r="O11118" t="s">
        <v>23458</v>
      </c>
      <c r="P11118" t="s">
        <v>44216</v>
      </c>
      <c r="Q11118" t="s">
        <v>27388</v>
      </c>
    </row>
    <row r="11119" spans="12:17" x14ac:dyDescent="0.3">
      <c r="L11119">
        <v>11113</v>
      </c>
      <c r="M11119" t="s">
        <v>23459</v>
      </c>
      <c r="N11119" t="s">
        <v>22016</v>
      </c>
      <c r="O11119" t="s">
        <v>23461</v>
      </c>
      <c r="P11119" t="s">
        <v>44217</v>
      </c>
      <c r="Q11119" t="s">
        <v>23459</v>
      </c>
    </row>
    <row r="11120" spans="12:17" x14ac:dyDescent="0.3">
      <c r="L11120">
        <v>11114</v>
      </c>
      <c r="M11120" t="s">
        <v>5217</v>
      </c>
      <c r="N11120" t="s">
        <v>28415</v>
      </c>
      <c r="O11120" t="s">
        <v>5218</v>
      </c>
      <c r="P11120" t="s">
        <v>44218</v>
      </c>
      <c r="Q11120" t="s">
        <v>5217</v>
      </c>
    </row>
    <row r="11121" spans="12:17" x14ac:dyDescent="0.3">
      <c r="L11121">
        <v>11115</v>
      </c>
      <c r="M11121" t="s">
        <v>5219</v>
      </c>
      <c r="N11121" t="s">
        <v>28417</v>
      </c>
      <c r="O11121" t="s">
        <v>5220</v>
      </c>
      <c r="P11121" t="s">
        <v>44219</v>
      </c>
      <c r="Q11121" t="s">
        <v>5219</v>
      </c>
    </row>
    <row r="11122" spans="12:17" x14ac:dyDescent="0.3">
      <c r="L11122">
        <v>11116</v>
      </c>
      <c r="M11122" t="s">
        <v>5221</v>
      </c>
      <c r="N11122" t="s">
        <v>28419</v>
      </c>
      <c r="O11122" t="s">
        <v>5222</v>
      </c>
      <c r="P11122" t="s">
        <v>44220</v>
      </c>
      <c r="Q11122" t="s">
        <v>5221</v>
      </c>
    </row>
    <row r="11123" spans="12:17" x14ac:dyDescent="0.3">
      <c r="L11123">
        <v>11117</v>
      </c>
      <c r="M11123" t="s">
        <v>5223</v>
      </c>
      <c r="N11123" t="s">
        <v>28421</v>
      </c>
      <c r="O11123" t="s">
        <v>5224</v>
      </c>
      <c r="P11123" t="s">
        <v>44221</v>
      </c>
      <c r="Q11123" t="s">
        <v>5223</v>
      </c>
    </row>
    <row r="11124" spans="12:17" x14ac:dyDescent="0.3">
      <c r="L11124">
        <v>11118</v>
      </c>
      <c r="M11124" t="s">
        <v>5225</v>
      </c>
      <c r="N11124" t="s">
        <v>28423</v>
      </c>
      <c r="O11124" t="s">
        <v>5226</v>
      </c>
      <c r="P11124" t="s">
        <v>44222</v>
      </c>
      <c r="Q11124" t="s">
        <v>5225</v>
      </c>
    </row>
    <row r="11125" spans="12:17" x14ac:dyDescent="0.3">
      <c r="L11125">
        <v>11119</v>
      </c>
      <c r="M11125" t="s">
        <v>5227</v>
      </c>
      <c r="N11125" t="s">
        <v>28425</v>
      </c>
      <c r="O11125" t="s">
        <v>5228</v>
      </c>
      <c r="P11125" t="s">
        <v>44223</v>
      </c>
      <c r="Q11125" t="s">
        <v>5227</v>
      </c>
    </row>
    <row r="11126" spans="12:17" x14ac:dyDescent="0.3">
      <c r="L11126">
        <v>11120</v>
      </c>
      <c r="M11126" t="s">
        <v>5229</v>
      </c>
      <c r="N11126" t="s">
        <v>28427</v>
      </c>
      <c r="O11126" t="s">
        <v>5230</v>
      </c>
      <c r="P11126" t="s">
        <v>44224</v>
      </c>
      <c r="Q11126" t="s">
        <v>5229</v>
      </c>
    </row>
    <row r="11127" spans="12:17" x14ac:dyDescent="0.3">
      <c r="L11127">
        <v>11121</v>
      </c>
      <c r="M11127" t="s">
        <v>5231</v>
      </c>
      <c r="N11127" t="s">
        <v>28429</v>
      </c>
      <c r="O11127" t="s">
        <v>5232</v>
      </c>
      <c r="P11127" t="s">
        <v>44225</v>
      </c>
      <c r="Q11127" t="s">
        <v>5231</v>
      </c>
    </row>
    <row r="11128" spans="12:17" x14ac:dyDescent="0.3">
      <c r="L11128">
        <v>11122</v>
      </c>
      <c r="M11128" t="s">
        <v>23468</v>
      </c>
      <c r="N11128" t="s">
        <v>22024</v>
      </c>
      <c r="O11128" t="s">
        <v>23470</v>
      </c>
      <c r="P11128" t="s">
        <v>44226</v>
      </c>
      <c r="Q11128" t="s">
        <v>23468</v>
      </c>
    </row>
    <row r="11129" spans="12:17" x14ac:dyDescent="0.3">
      <c r="L11129">
        <v>11123</v>
      </c>
      <c r="M11129" t="s">
        <v>23471</v>
      </c>
      <c r="N11129" t="s">
        <v>21905</v>
      </c>
      <c r="O11129" t="s">
        <v>44227</v>
      </c>
      <c r="P11129" t="s">
        <v>44228</v>
      </c>
      <c r="Q11129" t="s">
        <v>23471</v>
      </c>
    </row>
    <row r="11130" spans="12:17" x14ac:dyDescent="0.3">
      <c r="L11130">
        <v>11124</v>
      </c>
      <c r="M11130" t="s">
        <v>23472</v>
      </c>
      <c r="N11130" t="s">
        <v>21907</v>
      </c>
      <c r="O11130" t="s">
        <v>44229</v>
      </c>
      <c r="P11130" t="s">
        <v>44230</v>
      </c>
      <c r="Q11130" t="s">
        <v>23472</v>
      </c>
    </row>
    <row r="11131" spans="12:17" x14ac:dyDescent="0.3">
      <c r="L11131">
        <v>11125</v>
      </c>
      <c r="M11131" t="s">
        <v>23473</v>
      </c>
      <c r="N11131" t="s">
        <v>21909</v>
      </c>
      <c r="O11131" t="s">
        <v>44231</v>
      </c>
      <c r="P11131" t="s">
        <v>44232</v>
      </c>
      <c r="Q11131" t="s">
        <v>23473</v>
      </c>
    </row>
    <row r="11132" spans="12:17" x14ac:dyDescent="0.3">
      <c r="L11132">
        <v>11126</v>
      </c>
      <c r="M11132" t="s">
        <v>23474</v>
      </c>
      <c r="N11132" t="s">
        <v>21911</v>
      </c>
      <c r="O11132" t="s">
        <v>44233</v>
      </c>
      <c r="P11132" t="s">
        <v>44234</v>
      </c>
      <c r="Q11132" t="s">
        <v>23474</v>
      </c>
    </row>
    <row r="11133" spans="12:17" x14ac:dyDescent="0.3">
      <c r="L11133">
        <v>11127</v>
      </c>
      <c r="M11133" t="s">
        <v>23475</v>
      </c>
      <c r="N11133" t="s">
        <v>21913</v>
      </c>
      <c r="O11133" t="s">
        <v>44235</v>
      </c>
      <c r="P11133" t="s">
        <v>44236</v>
      </c>
      <c r="Q11133" t="s">
        <v>23475</v>
      </c>
    </row>
    <row r="11134" spans="12:17" x14ac:dyDescent="0.3">
      <c r="L11134">
        <v>11128</v>
      </c>
      <c r="M11134" t="s">
        <v>23476</v>
      </c>
      <c r="N11134" t="s">
        <v>21915</v>
      </c>
      <c r="O11134" t="s">
        <v>44237</v>
      </c>
      <c r="P11134" t="s">
        <v>44238</v>
      </c>
      <c r="Q11134" t="s">
        <v>23476</v>
      </c>
    </row>
    <row r="11135" spans="12:17" x14ac:dyDescent="0.3">
      <c r="L11135">
        <v>11129</v>
      </c>
      <c r="M11135" t="s">
        <v>23477</v>
      </c>
      <c r="N11135" t="s">
        <v>44142</v>
      </c>
      <c r="O11135" t="s">
        <v>44239</v>
      </c>
      <c r="P11135" t="s">
        <v>44240</v>
      </c>
      <c r="Q11135" t="s">
        <v>23477</v>
      </c>
    </row>
    <row r="11136" spans="12:17" x14ac:dyDescent="0.3">
      <c r="L11136">
        <v>11130</v>
      </c>
      <c r="M11136" t="s">
        <v>23479</v>
      </c>
      <c r="N11136" t="s">
        <v>21919</v>
      </c>
      <c r="O11136" t="s">
        <v>44241</v>
      </c>
      <c r="P11136" t="s">
        <v>44242</v>
      </c>
      <c r="Q11136" t="s">
        <v>23479</v>
      </c>
    </row>
    <row r="11137" spans="12:17" x14ac:dyDescent="0.3">
      <c r="L11137">
        <v>11131</v>
      </c>
      <c r="M11137" t="s">
        <v>23480</v>
      </c>
      <c r="N11137" t="s">
        <v>21920</v>
      </c>
      <c r="O11137" t="s">
        <v>44243</v>
      </c>
      <c r="P11137" t="s">
        <v>44244</v>
      </c>
      <c r="Q11137" t="s">
        <v>23480</v>
      </c>
    </row>
    <row r="11138" spans="12:17" x14ac:dyDescent="0.3">
      <c r="L11138">
        <v>11132</v>
      </c>
      <c r="M11138" t="s">
        <v>23481</v>
      </c>
      <c r="N11138" t="s">
        <v>21922</v>
      </c>
      <c r="O11138" t="s">
        <v>44245</v>
      </c>
      <c r="P11138" t="s">
        <v>44246</v>
      </c>
      <c r="Q11138" t="s">
        <v>23481</v>
      </c>
    </row>
    <row r="11139" spans="12:17" x14ac:dyDescent="0.3">
      <c r="L11139">
        <v>11133</v>
      </c>
      <c r="M11139" t="s">
        <v>23482</v>
      </c>
      <c r="N11139" t="s">
        <v>21924</v>
      </c>
      <c r="O11139" t="s">
        <v>44247</v>
      </c>
      <c r="P11139" t="s">
        <v>44248</v>
      </c>
      <c r="Q11139" t="s">
        <v>23482</v>
      </c>
    </row>
    <row r="11140" spans="12:17" x14ac:dyDescent="0.3">
      <c r="L11140">
        <v>11134</v>
      </c>
      <c r="M11140" t="s">
        <v>23483</v>
      </c>
      <c r="N11140" t="s">
        <v>21926</v>
      </c>
      <c r="O11140" t="s">
        <v>44249</v>
      </c>
      <c r="P11140" t="s">
        <v>44250</v>
      </c>
      <c r="Q11140" t="s">
        <v>23483</v>
      </c>
    </row>
    <row r="11141" spans="12:17" x14ac:dyDescent="0.3">
      <c r="L11141">
        <v>11135</v>
      </c>
      <c r="M11141" t="s">
        <v>23484</v>
      </c>
      <c r="N11141" t="s">
        <v>26481</v>
      </c>
      <c r="O11141" t="s">
        <v>44251</v>
      </c>
      <c r="P11141" t="s">
        <v>44252</v>
      </c>
      <c r="Q11141" t="s">
        <v>23484</v>
      </c>
    </row>
    <row r="11142" spans="12:17" x14ac:dyDescent="0.3">
      <c r="L11142">
        <v>11136</v>
      </c>
      <c r="M11142" t="s">
        <v>23485</v>
      </c>
      <c r="N11142" t="s">
        <v>26482</v>
      </c>
      <c r="O11142" t="s">
        <v>44253</v>
      </c>
      <c r="P11142" t="s">
        <v>44254</v>
      </c>
      <c r="Q11142" t="s">
        <v>23485</v>
      </c>
    </row>
    <row r="11143" spans="12:17" x14ac:dyDescent="0.3">
      <c r="L11143">
        <v>11137</v>
      </c>
      <c r="M11143" t="s">
        <v>23486</v>
      </c>
      <c r="N11143" t="s">
        <v>26483</v>
      </c>
      <c r="O11143" t="s">
        <v>44255</v>
      </c>
      <c r="P11143" t="s">
        <v>44256</v>
      </c>
      <c r="Q11143" t="s">
        <v>23486</v>
      </c>
    </row>
    <row r="11144" spans="12:17" x14ac:dyDescent="0.3">
      <c r="L11144">
        <v>11138</v>
      </c>
      <c r="M11144" t="s">
        <v>23487</v>
      </c>
      <c r="N11144" t="s">
        <v>21931</v>
      </c>
      <c r="O11144" t="s">
        <v>44257</v>
      </c>
      <c r="P11144" t="s">
        <v>44258</v>
      </c>
      <c r="Q11144" t="s">
        <v>23487</v>
      </c>
    </row>
    <row r="11145" spans="12:17" x14ac:dyDescent="0.3">
      <c r="L11145">
        <v>11139</v>
      </c>
      <c r="M11145" t="s">
        <v>23488</v>
      </c>
      <c r="N11145" t="s">
        <v>44153</v>
      </c>
      <c r="O11145" t="s">
        <v>44259</v>
      </c>
      <c r="P11145" t="s">
        <v>44260</v>
      </c>
      <c r="Q11145" t="s">
        <v>23488</v>
      </c>
    </row>
    <row r="11146" spans="12:17" x14ac:dyDescent="0.3">
      <c r="L11146">
        <v>11140</v>
      </c>
      <c r="M11146" t="s">
        <v>44261</v>
      </c>
      <c r="N11146" t="s">
        <v>44156</v>
      </c>
      <c r="O11146" t="s">
        <v>44262</v>
      </c>
      <c r="P11146" t="s">
        <v>44263</v>
      </c>
      <c r="Q11146" t="s">
        <v>44261</v>
      </c>
    </row>
    <row r="11147" spans="12:17" x14ac:dyDescent="0.3">
      <c r="L11147">
        <v>11141</v>
      </c>
      <c r="M11147" t="s">
        <v>23489</v>
      </c>
      <c r="N11147" t="s">
        <v>21934</v>
      </c>
      <c r="O11147" t="s">
        <v>44264</v>
      </c>
      <c r="P11147" t="s">
        <v>44265</v>
      </c>
      <c r="Q11147" t="s">
        <v>23489</v>
      </c>
    </row>
    <row r="11148" spans="12:17" x14ac:dyDescent="0.3">
      <c r="L11148">
        <v>11142</v>
      </c>
      <c r="M11148" t="s">
        <v>23490</v>
      </c>
      <c r="N11148" t="s">
        <v>21936</v>
      </c>
      <c r="O11148" t="s">
        <v>44266</v>
      </c>
      <c r="P11148" t="s">
        <v>44267</v>
      </c>
      <c r="Q11148" t="s">
        <v>23490</v>
      </c>
    </row>
    <row r="11149" spans="12:17" x14ac:dyDescent="0.3">
      <c r="L11149">
        <v>11143</v>
      </c>
      <c r="M11149" t="s">
        <v>23491</v>
      </c>
      <c r="N11149" t="s">
        <v>21938</v>
      </c>
      <c r="O11149" t="s">
        <v>44268</v>
      </c>
      <c r="P11149" t="s">
        <v>44269</v>
      </c>
      <c r="Q11149" t="s">
        <v>23491</v>
      </c>
    </row>
    <row r="11150" spans="12:17" x14ac:dyDescent="0.3">
      <c r="L11150">
        <v>11144</v>
      </c>
      <c r="M11150" t="s">
        <v>23492</v>
      </c>
      <c r="N11150" t="s">
        <v>21940</v>
      </c>
      <c r="O11150" t="s">
        <v>44270</v>
      </c>
      <c r="P11150" t="s">
        <v>44271</v>
      </c>
      <c r="Q11150" t="s">
        <v>23492</v>
      </c>
    </row>
    <row r="11151" spans="12:17" x14ac:dyDescent="0.3">
      <c r="L11151">
        <v>11145</v>
      </c>
      <c r="M11151" t="s">
        <v>23493</v>
      </c>
      <c r="N11151" t="s">
        <v>21942</v>
      </c>
      <c r="O11151" t="s">
        <v>44272</v>
      </c>
      <c r="P11151" t="s">
        <v>44273</v>
      </c>
      <c r="Q11151" t="s">
        <v>23493</v>
      </c>
    </row>
    <row r="11152" spans="12:17" x14ac:dyDescent="0.3">
      <c r="L11152">
        <v>11146</v>
      </c>
      <c r="M11152" t="s">
        <v>23494</v>
      </c>
      <c r="N11152" t="s">
        <v>21944</v>
      </c>
      <c r="O11152" t="s">
        <v>44274</v>
      </c>
      <c r="P11152" t="s">
        <v>44275</v>
      </c>
      <c r="Q11152" t="s">
        <v>23494</v>
      </c>
    </row>
    <row r="11153" spans="12:17" x14ac:dyDescent="0.3">
      <c r="L11153">
        <v>11147</v>
      </c>
      <c r="M11153" t="s">
        <v>5217</v>
      </c>
      <c r="N11153" t="s">
        <v>28415</v>
      </c>
      <c r="O11153" t="s">
        <v>5218</v>
      </c>
      <c r="P11153" t="s">
        <v>44276</v>
      </c>
      <c r="Q11153" t="s">
        <v>5217</v>
      </c>
    </row>
    <row r="11154" spans="12:17" x14ac:dyDescent="0.3">
      <c r="L11154">
        <v>11148</v>
      </c>
      <c r="M11154" t="s">
        <v>5219</v>
      </c>
      <c r="N11154" t="s">
        <v>28417</v>
      </c>
      <c r="O11154" t="s">
        <v>5220</v>
      </c>
      <c r="P11154" t="s">
        <v>44277</v>
      </c>
      <c r="Q11154" t="s">
        <v>5219</v>
      </c>
    </row>
    <row r="11155" spans="12:17" x14ac:dyDescent="0.3">
      <c r="L11155">
        <v>11149</v>
      </c>
      <c r="M11155" t="s">
        <v>5221</v>
      </c>
      <c r="N11155" t="s">
        <v>28419</v>
      </c>
      <c r="O11155" t="s">
        <v>5222</v>
      </c>
      <c r="P11155" t="s">
        <v>44278</v>
      </c>
      <c r="Q11155" t="s">
        <v>5221</v>
      </c>
    </row>
    <row r="11156" spans="12:17" x14ac:dyDescent="0.3">
      <c r="L11156">
        <v>11150</v>
      </c>
      <c r="M11156" t="s">
        <v>5223</v>
      </c>
      <c r="N11156" t="s">
        <v>28421</v>
      </c>
      <c r="O11156" t="s">
        <v>5224</v>
      </c>
      <c r="P11156" t="s">
        <v>44279</v>
      </c>
      <c r="Q11156" t="s">
        <v>5223</v>
      </c>
    </row>
    <row r="11157" spans="12:17" x14ac:dyDescent="0.3">
      <c r="L11157">
        <v>11151</v>
      </c>
      <c r="M11157" t="s">
        <v>5225</v>
      </c>
      <c r="N11157" t="s">
        <v>28423</v>
      </c>
      <c r="O11157" t="s">
        <v>5226</v>
      </c>
      <c r="P11157" t="s">
        <v>44280</v>
      </c>
      <c r="Q11157" t="s">
        <v>5225</v>
      </c>
    </row>
    <row r="11158" spans="12:17" x14ac:dyDescent="0.3">
      <c r="L11158">
        <v>11152</v>
      </c>
      <c r="M11158" t="s">
        <v>5227</v>
      </c>
      <c r="N11158" t="s">
        <v>28425</v>
      </c>
      <c r="O11158" t="s">
        <v>5228</v>
      </c>
      <c r="P11158" t="s">
        <v>44281</v>
      </c>
      <c r="Q11158" t="s">
        <v>5227</v>
      </c>
    </row>
    <row r="11159" spans="12:17" x14ac:dyDescent="0.3">
      <c r="L11159">
        <v>11153</v>
      </c>
      <c r="M11159" t="s">
        <v>5229</v>
      </c>
      <c r="N11159" t="s">
        <v>28427</v>
      </c>
      <c r="O11159" t="s">
        <v>5230</v>
      </c>
      <c r="P11159" t="s">
        <v>44282</v>
      </c>
      <c r="Q11159" t="s">
        <v>5229</v>
      </c>
    </row>
    <row r="11160" spans="12:17" x14ac:dyDescent="0.3">
      <c r="L11160">
        <v>11154</v>
      </c>
      <c r="M11160" t="s">
        <v>5231</v>
      </c>
      <c r="N11160" t="s">
        <v>28429</v>
      </c>
      <c r="O11160" t="s">
        <v>5232</v>
      </c>
      <c r="P11160" t="s">
        <v>44283</v>
      </c>
      <c r="Q11160" t="s">
        <v>5231</v>
      </c>
    </row>
    <row r="11161" spans="12:17" x14ac:dyDescent="0.3">
      <c r="L11161">
        <v>11155</v>
      </c>
      <c r="M11161" t="s">
        <v>5233</v>
      </c>
      <c r="N11161" t="s">
        <v>28431</v>
      </c>
      <c r="O11161" t="s">
        <v>5234</v>
      </c>
      <c r="P11161" t="s">
        <v>44284</v>
      </c>
      <c r="Q11161" t="s">
        <v>5233</v>
      </c>
    </row>
    <row r="11162" spans="12:17" x14ac:dyDescent="0.3">
      <c r="L11162">
        <v>11156</v>
      </c>
      <c r="M11162" t="s">
        <v>5235</v>
      </c>
      <c r="N11162" t="s">
        <v>28390</v>
      </c>
      <c r="O11162" t="s">
        <v>5236</v>
      </c>
      <c r="P11162" t="s">
        <v>44285</v>
      </c>
      <c r="Q11162" t="s">
        <v>5235</v>
      </c>
    </row>
    <row r="11163" spans="12:17" x14ac:dyDescent="0.3">
      <c r="L11163">
        <v>11157</v>
      </c>
      <c r="M11163" t="s">
        <v>5237</v>
      </c>
      <c r="N11163" t="s">
        <v>28392</v>
      </c>
      <c r="O11163" t="s">
        <v>5238</v>
      </c>
      <c r="P11163" t="s">
        <v>44286</v>
      </c>
      <c r="Q11163" t="s">
        <v>5237</v>
      </c>
    </row>
    <row r="11164" spans="12:17" x14ac:dyDescent="0.3">
      <c r="L11164">
        <v>11158</v>
      </c>
      <c r="M11164" t="s">
        <v>23495</v>
      </c>
      <c r="N11164" t="s">
        <v>21946</v>
      </c>
      <c r="O11164" t="s">
        <v>44287</v>
      </c>
      <c r="P11164" t="s">
        <v>44288</v>
      </c>
      <c r="Q11164" t="s">
        <v>23495</v>
      </c>
    </row>
    <row r="11165" spans="12:17" x14ac:dyDescent="0.3">
      <c r="L11165">
        <v>11159</v>
      </c>
      <c r="M11165" t="s">
        <v>23496</v>
      </c>
      <c r="N11165" t="s">
        <v>21948</v>
      </c>
      <c r="O11165" t="s">
        <v>44289</v>
      </c>
      <c r="P11165" t="s">
        <v>44290</v>
      </c>
      <c r="Q11165" t="s">
        <v>23496</v>
      </c>
    </row>
    <row r="11166" spans="12:17" x14ac:dyDescent="0.3">
      <c r="L11166">
        <v>11160</v>
      </c>
      <c r="M11166" t="s">
        <v>23497</v>
      </c>
      <c r="N11166" t="s">
        <v>21950</v>
      </c>
      <c r="O11166" t="s">
        <v>44291</v>
      </c>
      <c r="P11166" t="s">
        <v>44292</v>
      </c>
      <c r="Q11166" t="s">
        <v>23497</v>
      </c>
    </row>
    <row r="11167" spans="12:17" x14ac:dyDescent="0.3">
      <c r="L11167">
        <v>11161</v>
      </c>
      <c r="M11167" t="s">
        <v>44293</v>
      </c>
      <c r="N11167" t="s">
        <v>21951</v>
      </c>
      <c r="O11167" t="s">
        <v>44294</v>
      </c>
      <c r="P11167" t="s">
        <v>44295</v>
      </c>
      <c r="Q11167" t="s">
        <v>44293</v>
      </c>
    </row>
    <row r="11168" spans="12:17" x14ac:dyDescent="0.3">
      <c r="L11168">
        <v>11162</v>
      </c>
      <c r="M11168" t="s">
        <v>23498</v>
      </c>
      <c r="N11168" t="s">
        <v>21953</v>
      </c>
      <c r="O11168" t="s">
        <v>44296</v>
      </c>
      <c r="P11168" t="s">
        <v>44297</v>
      </c>
      <c r="Q11168" t="s">
        <v>23498</v>
      </c>
    </row>
    <row r="11169" spans="12:17" x14ac:dyDescent="0.3">
      <c r="L11169">
        <v>11163</v>
      </c>
      <c r="M11169" t="s">
        <v>23499</v>
      </c>
      <c r="N11169" t="s">
        <v>21955</v>
      </c>
      <c r="O11169" t="s">
        <v>44298</v>
      </c>
      <c r="P11169" t="s">
        <v>44299</v>
      </c>
      <c r="Q11169" t="s">
        <v>23499</v>
      </c>
    </row>
    <row r="11170" spans="12:17" x14ac:dyDescent="0.3">
      <c r="L11170">
        <v>11164</v>
      </c>
      <c r="M11170" t="s">
        <v>23500</v>
      </c>
      <c r="N11170" t="s">
        <v>21957</v>
      </c>
      <c r="O11170" t="s">
        <v>44300</v>
      </c>
      <c r="P11170" t="s">
        <v>44301</v>
      </c>
      <c r="Q11170" t="s">
        <v>23500</v>
      </c>
    </row>
    <row r="11171" spans="12:17" x14ac:dyDescent="0.3">
      <c r="L11171">
        <v>11165</v>
      </c>
      <c r="M11171" t="s">
        <v>23501</v>
      </c>
      <c r="N11171" t="s">
        <v>21959</v>
      </c>
      <c r="O11171" t="s">
        <v>44302</v>
      </c>
      <c r="P11171" t="s">
        <v>44303</v>
      </c>
      <c r="Q11171" t="s">
        <v>23501</v>
      </c>
    </row>
    <row r="11172" spans="12:17" x14ac:dyDescent="0.3">
      <c r="L11172">
        <v>11166</v>
      </c>
      <c r="M11172" t="s">
        <v>23502</v>
      </c>
      <c r="N11172" t="s">
        <v>21961</v>
      </c>
      <c r="O11172" t="s">
        <v>44304</v>
      </c>
      <c r="P11172" t="s">
        <v>44305</v>
      </c>
      <c r="Q11172" t="s">
        <v>23502</v>
      </c>
    </row>
    <row r="11173" spans="12:17" x14ac:dyDescent="0.3">
      <c r="L11173">
        <v>11167</v>
      </c>
      <c r="M11173" t="s">
        <v>23478</v>
      </c>
      <c r="N11173" t="s">
        <v>21918</v>
      </c>
      <c r="O11173" t="s">
        <v>44306</v>
      </c>
      <c r="P11173" t="s">
        <v>44307</v>
      </c>
      <c r="Q11173" t="s">
        <v>23478</v>
      </c>
    </row>
    <row r="11174" spans="12:17" x14ac:dyDescent="0.3">
      <c r="L11174">
        <v>11168</v>
      </c>
      <c r="M11174" t="s">
        <v>23503</v>
      </c>
      <c r="N11174" t="s">
        <v>21963</v>
      </c>
      <c r="O11174" t="s">
        <v>44308</v>
      </c>
      <c r="P11174" t="s">
        <v>44309</v>
      </c>
      <c r="Q11174" t="s">
        <v>23503</v>
      </c>
    </row>
    <row r="11175" spans="12:17" x14ac:dyDescent="0.3">
      <c r="L11175">
        <v>11169</v>
      </c>
      <c r="M11175" t="s">
        <v>23504</v>
      </c>
      <c r="N11175" t="s">
        <v>21965</v>
      </c>
      <c r="O11175" t="s">
        <v>44310</v>
      </c>
      <c r="P11175" t="s">
        <v>44311</v>
      </c>
      <c r="Q11175" t="s">
        <v>23504</v>
      </c>
    </row>
    <row r="11176" spans="12:17" x14ac:dyDescent="0.3">
      <c r="L11176">
        <v>11170</v>
      </c>
      <c r="M11176" t="s">
        <v>23505</v>
      </c>
      <c r="N11176" t="s">
        <v>21967</v>
      </c>
      <c r="O11176" t="s">
        <v>44312</v>
      </c>
      <c r="P11176" t="s">
        <v>44313</v>
      </c>
      <c r="Q11176" t="s">
        <v>23505</v>
      </c>
    </row>
    <row r="11177" spans="12:17" x14ac:dyDescent="0.3">
      <c r="L11177">
        <v>11171</v>
      </c>
      <c r="M11177" t="s">
        <v>23506</v>
      </c>
      <c r="N11177" t="s">
        <v>21969</v>
      </c>
      <c r="O11177" t="s">
        <v>44314</v>
      </c>
      <c r="P11177" t="s">
        <v>44315</v>
      </c>
      <c r="Q11177" t="s">
        <v>23506</v>
      </c>
    </row>
    <row r="11178" spans="12:17" x14ac:dyDescent="0.3">
      <c r="L11178">
        <v>11172</v>
      </c>
      <c r="M11178" t="s">
        <v>23507</v>
      </c>
      <c r="N11178" t="s">
        <v>21971</v>
      </c>
      <c r="O11178" t="s">
        <v>44316</v>
      </c>
      <c r="P11178" t="s">
        <v>44317</v>
      </c>
      <c r="Q11178" t="s">
        <v>23507</v>
      </c>
    </row>
    <row r="11179" spans="12:17" x14ac:dyDescent="0.3">
      <c r="L11179">
        <v>11173</v>
      </c>
      <c r="M11179" t="s">
        <v>23508</v>
      </c>
      <c r="N11179" t="s">
        <v>21973</v>
      </c>
      <c r="O11179" t="s">
        <v>44318</v>
      </c>
      <c r="P11179" t="s">
        <v>44319</v>
      </c>
      <c r="Q11179" t="s">
        <v>23508</v>
      </c>
    </row>
    <row r="11180" spans="12:17" x14ac:dyDescent="0.3">
      <c r="L11180">
        <v>11174</v>
      </c>
      <c r="M11180" t="s">
        <v>23509</v>
      </c>
      <c r="N11180" t="s">
        <v>21975</v>
      </c>
      <c r="O11180" t="s">
        <v>44320</v>
      </c>
      <c r="P11180" t="s">
        <v>44321</v>
      </c>
      <c r="Q11180" t="s">
        <v>23509</v>
      </c>
    </row>
    <row r="11181" spans="12:17" x14ac:dyDescent="0.3">
      <c r="L11181">
        <v>11175</v>
      </c>
      <c r="M11181" t="s">
        <v>23510</v>
      </c>
      <c r="N11181" t="s">
        <v>21977</v>
      </c>
      <c r="O11181" t="s">
        <v>44322</v>
      </c>
      <c r="P11181" t="s">
        <v>44323</v>
      </c>
      <c r="Q11181" t="s">
        <v>23510</v>
      </c>
    </row>
    <row r="11182" spans="12:17" x14ac:dyDescent="0.3">
      <c r="L11182">
        <v>11176</v>
      </c>
      <c r="M11182" t="s">
        <v>23511</v>
      </c>
      <c r="N11182" t="s">
        <v>21979</v>
      </c>
      <c r="O11182" t="s">
        <v>44324</v>
      </c>
      <c r="P11182" t="s">
        <v>44325</v>
      </c>
      <c r="Q11182" t="s">
        <v>23511</v>
      </c>
    </row>
    <row r="11183" spans="12:17" x14ac:dyDescent="0.3">
      <c r="L11183">
        <v>11177</v>
      </c>
      <c r="M11183" t="s">
        <v>23512</v>
      </c>
      <c r="N11183" t="s">
        <v>21981</v>
      </c>
      <c r="O11183" t="s">
        <v>44326</v>
      </c>
      <c r="P11183" t="s">
        <v>44327</v>
      </c>
      <c r="Q11183" t="s">
        <v>23512</v>
      </c>
    </row>
    <row r="11184" spans="12:17" x14ac:dyDescent="0.3">
      <c r="L11184">
        <v>11178</v>
      </c>
      <c r="M11184" t="s">
        <v>23513</v>
      </c>
      <c r="N11184" t="s">
        <v>21983</v>
      </c>
      <c r="O11184" t="s">
        <v>44328</v>
      </c>
      <c r="P11184" t="s">
        <v>44329</v>
      </c>
      <c r="Q11184" t="s">
        <v>23513</v>
      </c>
    </row>
    <row r="11185" spans="12:17" x14ac:dyDescent="0.3">
      <c r="L11185">
        <v>11179</v>
      </c>
      <c r="M11185" t="s">
        <v>23514</v>
      </c>
      <c r="N11185" t="s">
        <v>21985</v>
      </c>
      <c r="O11185" t="s">
        <v>44330</v>
      </c>
      <c r="P11185" t="s">
        <v>44331</v>
      </c>
      <c r="Q11185" t="s">
        <v>23514</v>
      </c>
    </row>
    <row r="11186" spans="12:17" x14ac:dyDescent="0.3">
      <c r="L11186">
        <v>11180</v>
      </c>
      <c r="M11186" t="s">
        <v>23515</v>
      </c>
      <c r="N11186" t="s">
        <v>21987</v>
      </c>
      <c r="O11186" t="s">
        <v>44332</v>
      </c>
      <c r="P11186" t="s">
        <v>44333</v>
      </c>
      <c r="Q11186" t="s">
        <v>23515</v>
      </c>
    </row>
    <row r="11187" spans="12:17" x14ac:dyDescent="0.3">
      <c r="L11187">
        <v>11181</v>
      </c>
      <c r="M11187" t="s">
        <v>23516</v>
      </c>
      <c r="N11187" t="s">
        <v>21989</v>
      </c>
      <c r="O11187" t="s">
        <v>44334</v>
      </c>
      <c r="P11187" t="s">
        <v>44335</v>
      </c>
      <c r="Q11187" t="s">
        <v>23516</v>
      </c>
    </row>
    <row r="11188" spans="12:17" x14ac:dyDescent="0.3">
      <c r="L11188">
        <v>11182</v>
      </c>
      <c r="M11188" t="s">
        <v>23517</v>
      </c>
      <c r="N11188" t="s">
        <v>21991</v>
      </c>
      <c r="O11188" t="s">
        <v>44336</v>
      </c>
      <c r="P11188" t="s">
        <v>44337</v>
      </c>
      <c r="Q11188" t="s">
        <v>23517</v>
      </c>
    </row>
    <row r="11189" spans="12:17" x14ac:dyDescent="0.3">
      <c r="L11189">
        <v>11183</v>
      </c>
      <c r="M11189" t="s">
        <v>23518</v>
      </c>
      <c r="N11189" t="s">
        <v>21993</v>
      </c>
      <c r="O11189" t="s">
        <v>44338</v>
      </c>
      <c r="P11189" t="s">
        <v>44339</v>
      </c>
      <c r="Q11189" t="s">
        <v>23518</v>
      </c>
    </row>
    <row r="11190" spans="12:17" x14ac:dyDescent="0.3">
      <c r="L11190">
        <v>11184</v>
      </c>
      <c r="M11190" t="s">
        <v>23519</v>
      </c>
      <c r="N11190" t="s">
        <v>21995</v>
      </c>
      <c r="O11190" t="s">
        <v>44340</v>
      </c>
      <c r="P11190" t="s">
        <v>44341</v>
      </c>
      <c r="Q11190" t="s">
        <v>23519</v>
      </c>
    </row>
    <row r="11191" spans="12:17" x14ac:dyDescent="0.3">
      <c r="L11191">
        <v>11185</v>
      </c>
      <c r="M11191" t="s">
        <v>23520</v>
      </c>
      <c r="N11191" t="s">
        <v>21997</v>
      </c>
      <c r="O11191" t="s">
        <v>44342</v>
      </c>
      <c r="P11191" t="s">
        <v>44343</v>
      </c>
      <c r="Q11191" t="s">
        <v>23520</v>
      </c>
    </row>
    <row r="11192" spans="12:17" x14ac:dyDescent="0.3">
      <c r="L11192">
        <v>11186</v>
      </c>
      <c r="M11192" t="s">
        <v>23521</v>
      </c>
      <c r="N11192" t="s">
        <v>21999</v>
      </c>
      <c r="O11192" t="s">
        <v>44344</v>
      </c>
      <c r="P11192" t="s">
        <v>44345</v>
      </c>
      <c r="Q11192" t="s">
        <v>23521</v>
      </c>
    </row>
    <row r="11193" spans="12:17" x14ac:dyDescent="0.3">
      <c r="L11193">
        <v>11187</v>
      </c>
      <c r="M11193" t="s">
        <v>23522</v>
      </c>
      <c r="N11193" t="s">
        <v>22001</v>
      </c>
      <c r="O11193" t="s">
        <v>44346</v>
      </c>
      <c r="P11193" t="s">
        <v>44347</v>
      </c>
      <c r="Q11193" t="s">
        <v>23522</v>
      </c>
    </row>
    <row r="11194" spans="12:17" x14ac:dyDescent="0.3">
      <c r="L11194">
        <v>11188</v>
      </c>
      <c r="M11194" t="s">
        <v>23523</v>
      </c>
      <c r="N11194" t="s">
        <v>22003</v>
      </c>
      <c r="O11194" t="s">
        <v>44348</v>
      </c>
      <c r="P11194" t="s">
        <v>44349</v>
      </c>
      <c r="Q11194" t="s">
        <v>23523</v>
      </c>
    </row>
    <row r="11195" spans="12:17" x14ac:dyDescent="0.3">
      <c r="L11195">
        <v>11189</v>
      </c>
      <c r="M11195" t="s">
        <v>23524</v>
      </c>
      <c r="N11195" t="s">
        <v>22005</v>
      </c>
      <c r="O11195" t="s">
        <v>44350</v>
      </c>
      <c r="P11195" t="s">
        <v>44351</v>
      </c>
      <c r="Q11195" t="s">
        <v>23524</v>
      </c>
    </row>
    <row r="11196" spans="12:17" x14ac:dyDescent="0.3">
      <c r="L11196">
        <v>11190</v>
      </c>
      <c r="M11196" t="s">
        <v>23525</v>
      </c>
      <c r="N11196" t="s">
        <v>22007</v>
      </c>
      <c r="O11196" t="s">
        <v>44352</v>
      </c>
      <c r="P11196" t="s">
        <v>44353</v>
      </c>
      <c r="Q11196" t="s">
        <v>23525</v>
      </c>
    </row>
    <row r="11197" spans="12:17" x14ac:dyDescent="0.3">
      <c r="L11197">
        <v>11191</v>
      </c>
      <c r="M11197" t="s">
        <v>23526</v>
      </c>
      <c r="N11197" t="s">
        <v>22009</v>
      </c>
      <c r="O11197" t="s">
        <v>44354</v>
      </c>
      <c r="P11197" t="s">
        <v>44355</v>
      </c>
      <c r="Q11197" t="s">
        <v>23526</v>
      </c>
    </row>
    <row r="11198" spans="12:17" x14ac:dyDescent="0.3">
      <c r="L11198">
        <v>11192</v>
      </c>
      <c r="M11198" t="s">
        <v>23527</v>
      </c>
      <c r="N11198" t="s">
        <v>22011</v>
      </c>
      <c r="O11198" t="s">
        <v>44356</v>
      </c>
      <c r="P11198" t="s">
        <v>44357</v>
      </c>
      <c r="Q11198" t="s">
        <v>23527</v>
      </c>
    </row>
    <row r="11199" spans="12:17" x14ac:dyDescent="0.3">
      <c r="L11199">
        <v>11193</v>
      </c>
      <c r="M11199" t="s">
        <v>27389</v>
      </c>
      <c r="N11199" t="s">
        <v>22012</v>
      </c>
      <c r="O11199" t="s">
        <v>44358</v>
      </c>
      <c r="P11199" t="s">
        <v>44359</v>
      </c>
      <c r="Q11199" t="s">
        <v>27389</v>
      </c>
    </row>
    <row r="11200" spans="12:17" x14ac:dyDescent="0.3">
      <c r="L11200">
        <v>11194</v>
      </c>
      <c r="M11200" t="s">
        <v>27390</v>
      </c>
      <c r="N11200" t="s">
        <v>22013</v>
      </c>
      <c r="O11200" t="s">
        <v>44360</v>
      </c>
      <c r="P11200" t="s">
        <v>44361</v>
      </c>
      <c r="Q11200" t="s">
        <v>27390</v>
      </c>
    </row>
    <row r="11201" spans="12:17" x14ac:dyDescent="0.3">
      <c r="L11201">
        <v>11195</v>
      </c>
      <c r="M11201" t="s">
        <v>27391</v>
      </c>
      <c r="N11201" t="s">
        <v>22014</v>
      </c>
      <c r="O11201" t="s">
        <v>44362</v>
      </c>
      <c r="P11201" t="s">
        <v>44363</v>
      </c>
      <c r="Q11201" t="s">
        <v>27391</v>
      </c>
    </row>
    <row r="11202" spans="12:17" x14ac:dyDescent="0.3">
      <c r="L11202">
        <v>11196</v>
      </c>
      <c r="M11202" t="s">
        <v>23528</v>
      </c>
      <c r="N11202" t="s">
        <v>22016</v>
      </c>
      <c r="O11202" t="s">
        <v>44364</v>
      </c>
      <c r="P11202" t="s">
        <v>44365</v>
      </c>
      <c r="Q11202" t="s">
        <v>23528</v>
      </c>
    </row>
    <row r="11203" spans="12:17" x14ac:dyDescent="0.3">
      <c r="L11203">
        <v>11197</v>
      </c>
      <c r="M11203" t="s">
        <v>23529</v>
      </c>
      <c r="N11203" t="s">
        <v>22017</v>
      </c>
      <c r="O11203" t="s">
        <v>44366</v>
      </c>
      <c r="P11203" t="s">
        <v>44367</v>
      </c>
      <c r="Q11203" t="s">
        <v>23529</v>
      </c>
    </row>
    <row r="11204" spans="12:17" x14ac:dyDescent="0.3">
      <c r="L11204">
        <v>11198</v>
      </c>
      <c r="M11204" t="s">
        <v>23530</v>
      </c>
      <c r="N11204" t="s">
        <v>22018</v>
      </c>
      <c r="O11204" t="s">
        <v>44368</v>
      </c>
      <c r="P11204" t="s">
        <v>44369</v>
      </c>
      <c r="Q11204" t="s">
        <v>23530</v>
      </c>
    </row>
    <row r="11205" spans="12:17" x14ac:dyDescent="0.3">
      <c r="L11205">
        <v>11199</v>
      </c>
      <c r="M11205" t="s">
        <v>23531</v>
      </c>
      <c r="N11205" t="s">
        <v>22019</v>
      </c>
      <c r="O11205" t="s">
        <v>44370</v>
      </c>
      <c r="P11205" t="s">
        <v>44371</v>
      </c>
      <c r="Q11205" t="s">
        <v>23531</v>
      </c>
    </row>
    <row r="11206" spans="12:17" x14ac:dyDescent="0.3">
      <c r="L11206">
        <v>11200</v>
      </c>
      <c r="M11206" t="s">
        <v>23532</v>
      </c>
      <c r="N11206" t="s">
        <v>22020</v>
      </c>
      <c r="O11206" t="s">
        <v>44372</v>
      </c>
      <c r="P11206" t="s">
        <v>44373</v>
      </c>
      <c r="Q11206" t="s">
        <v>23532</v>
      </c>
    </row>
    <row r="11207" spans="12:17" x14ac:dyDescent="0.3">
      <c r="L11207">
        <v>11201</v>
      </c>
      <c r="M11207" t="s">
        <v>23533</v>
      </c>
      <c r="N11207" t="s">
        <v>22021</v>
      </c>
      <c r="O11207" t="s">
        <v>44374</v>
      </c>
      <c r="P11207" t="s">
        <v>44375</v>
      </c>
      <c r="Q11207" t="s">
        <v>23533</v>
      </c>
    </row>
    <row r="11208" spans="12:17" x14ac:dyDescent="0.3">
      <c r="L11208">
        <v>11202</v>
      </c>
      <c r="M11208" t="s">
        <v>23534</v>
      </c>
      <c r="N11208" t="s">
        <v>22022</v>
      </c>
      <c r="O11208" t="s">
        <v>44376</v>
      </c>
      <c r="P11208" t="s">
        <v>44377</v>
      </c>
      <c r="Q11208" t="s">
        <v>23534</v>
      </c>
    </row>
    <row r="11209" spans="12:17" x14ac:dyDescent="0.3">
      <c r="L11209">
        <v>11203</v>
      </c>
      <c r="M11209" t="s">
        <v>23535</v>
      </c>
      <c r="N11209" t="s">
        <v>22020</v>
      </c>
      <c r="O11209" t="s">
        <v>44378</v>
      </c>
      <c r="P11209" t="s">
        <v>44379</v>
      </c>
      <c r="Q11209" t="s">
        <v>23535</v>
      </c>
    </row>
    <row r="11210" spans="12:17" x14ac:dyDescent="0.3">
      <c r="L11210">
        <v>11204</v>
      </c>
      <c r="M11210" t="s">
        <v>23536</v>
      </c>
      <c r="N11210" t="s">
        <v>22021</v>
      </c>
      <c r="O11210" t="s">
        <v>44380</v>
      </c>
      <c r="P11210" t="s">
        <v>44381</v>
      </c>
      <c r="Q11210" t="s">
        <v>23536</v>
      </c>
    </row>
    <row r="11211" spans="12:17" x14ac:dyDescent="0.3">
      <c r="L11211">
        <v>11205</v>
      </c>
      <c r="M11211" t="s">
        <v>23537</v>
      </c>
      <c r="N11211" t="s">
        <v>22024</v>
      </c>
      <c r="O11211" t="s">
        <v>44382</v>
      </c>
      <c r="P11211" t="s">
        <v>44383</v>
      </c>
      <c r="Q11211" t="s">
        <v>23537</v>
      </c>
    </row>
    <row r="11212" spans="12:17" x14ac:dyDescent="0.3">
      <c r="L11212">
        <v>11206</v>
      </c>
      <c r="M11212" t="s">
        <v>44384</v>
      </c>
      <c r="N11212" t="s">
        <v>22093</v>
      </c>
      <c r="O11212" t="s">
        <v>44385</v>
      </c>
      <c r="P11212" t="s">
        <v>44386</v>
      </c>
      <c r="Q11212" t="s">
        <v>44384</v>
      </c>
    </row>
    <row r="11213" spans="12:17" x14ac:dyDescent="0.3">
      <c r="L11213">
        <v>11207</v>
      </c>
      <c r="M11213" t="s">
        <v>44387</v>
      </c>
      <c r="N11213" t="s">
        <v>22095</v>
      </c>
      <c r="O11213" t="s">
        <v>27884</v>
      </c>
      <c r="P11213" t="s">
        <v>44388</v>
      </c>
      <c r="Q11213" t="s">
        <v>44387</v>
      </c>
    </row>
    <row r="11214" spans="12:17" x14ac:dyDescent="0.3">
      <c r="L11214">
        <v>11208</v>
      </c>
      <c r="M11214" t="s">
        <v>44389</v>
      </c>
      <c r="N11214" t="s">
        <v>22098</v>
      </c>
      <c r="O11214" t="s">
        <v>27885</v>
      </c>
      <c r="P11214" t="s">
        <v>44390</v>
      </c>
      <c r="Q11214" t="s">
        <v>44389</v>
      </c>
    </row>
    <row r="11215" spans="12:17" x14ac:dyDescent="0.3">
      <c r="L11215">
        <v>11209</v>
      </c>
      <c r="M11215" t="s">
        <v>44391</v>
      </c>
      <c r="N11215" t="s">
        <v>22101</v>
      </c>
      <c r="O11215" t="s">
        <v>27886</v>
      </c>
      <c r="P11215" t="s">
        <v>44392</v>
      </c>
      <c r="Q11215" t="s">
        <v>44391</v>
      </c>
    </row>
    <row r="11216" spans="12:17" x14ac:dyDescent="0.3">
      <c r="L11216">
        <v>11210</v>
      </c>
      <c r="M11216" t="s">
        <v>44393</v>
      </c>
      <c r="N11216" t="s">
        <v>22104</v>
      </c>
      <c r="O11216" t="s">
        <v>27887</v>
      </c>
      <c r="P11216" t="s">
        <v>44394</v>
      </c>
      <c r="Q11216" t="s">
        <v>44393</v>
      </c>
    </row>
    <row r="11217" spans="12:17" x14ac:dyDescent="0.3">
      <c r="L11217">
        <v>11211</v>
      </c>
      <c r="M11217" t="s">
        <v>44395</v>
      </c>
      <c r="N11217" t="s">
        <v>22107</v>
      </c>
      <c r="O11217" t="s">
        <v>27888</v>
      </c>
      <c r="P11217" t="s">
        <v>44396</v>
      </c>
      <c r="Q11217" t="s">
        <v>44395</v>
      </c>
    </row>
    <row r="11218" spans="12:17" x14ac:dyDescent="0.3">
      <c r="L11218">
        <v>11212</v>
      </c>
      <c r="M11218" t="s">
        <v>44397</v>
      </c>
      <c r="N11218" t="s">
        <v>44398</v>
      </c>
      <c r="O11218" t="s">
        <v>44399</v>
      </c>
      <c r="P11218" t="s">
        <v>27889</v>
      </c>
      <c r="Q11218" t="s">
        <v>44397</v>
      </c>
    </row>
    <row r="11219" spans="12:17" x14ac:dyDescent="0.3">
      <c r="L11219">
        <v>11213</v>
      </c>
      <c r="M11219" t="s">
        <v>44400</v>
      </c>
      <c r="N11219" t="s">
        <v>22113</v>
      </c>
      <c r="O11219" t="s">
        <v>27891</v>
      </c>
      <c r="P11219" t="s">
        <v>44401</v>
      </c>
      <c r="Q11219" t="s">
        <v>44400</v>
      </c>
    </row>
    <row r="11220" spans="12:17" x14ac:dyDescent="0.3">
      <c r="L11220">
        <v>11214</v>
      </c>
      <c r="M11220" t="s">
        <v>44402</v>
      </c>
      <c r="N11220" t="s">
        <v>22115</v>
      </c>
      <c r="O11220" t="s">
        <v>27892</v>
      </c>
      <c r="P11220" t="s">
        <v>44403</v>
      </c>
      <c r="Q11220" t="s">
        <v>44402</v>
      </c>
    </row>
    <row r="11221" spans="12:17" x14ac:dyDescent="0.3">
      <c r="L11221">
        <v>11215</v>
      </c>
      <c r="M11221" t="s">
        <v>44404</v>
      </c>
      <c r="N11221" t="s">
        <v>22117</v>
      </c>
      <c r="O11221" t="s">
        <v>27893</v>
      </c>
      <c r="P11221" t="s">
        <v>44405</v>
      </c>
      <c r="Q11221" t="s">
        <v>44404</v>
      </c>
    </row>
    <row r="11222" spans="12:17" x14ac:dyDescent="0.3">
      <c r="L11222">
        <v>11216</v>
      </c>
      <c r="M11222" t="s">
        <v>44406</v>
      </c>
      <c r="N11222" t="s">
        <v>22119</v>
      </c>
      <c r="O11222" t="s">
        <v>27894</v>
      </c>
      <c r="P11222" t="s">
        <v>44407</v>
      </c>
      <c r="Q11222" t="s">
        <v>44406</v>
      </c>
    </row>
    <row r="11223" spans="12:17" x14ac:dyDescent="0.3">
      <c r="L11223">
        <v>11217</v>
      </c>
      <c r="M11223" t="s">
        <v>44408</v>
      </c>
      <c r="N11223" t="s">
        <v>22121</v>
      </c>
      <c r="O11223" t="s">
        <v>27895</v>
      </c>
      <c r="P11223" t="s">
        <v>44409</v>
      </c>
      <c r="Q11223" t="s">
        <v>44408</v>
      </c>
    </row>
    <row r="11224" spans="12:17" x14ac:dyDescent="0.3">
      <c r="L11224">
        <v>11218</v>
      </c>
      <c r="M11224" t="s">
        <v>44410</v>
      </c>
      <c r="N11224" t="s">
        <v>26491</v>
      </c>
      <c r="O11224" t="s">
        <v>27896</v>
      </c>
      <c r="P11224" t="s">
        <v>44411</v>
      </c>
      <c r="Q11224" t="s">
        <v>44410</v>
      </c>
    </row>
    <row r="11225" spans="12:17" x14ac:dyDescent="0.3">
      <c r="L11225">
        <v>11219</v>
      </c>
      <c r="M11225" t="s">
        <v>44412</v>
      </c>
      <c r="N11225" t="s">
        <v>26492</v>
      </c>
      <c r="O11225" t="s">
        <v>27897</v>
      </c>
      <c r="P11225" t="s">
        <v>44413</v>
      </c>
      <c r="Q11225" t="s">
        <v>44412</v>
      </c>
    </row>
    <row r="11226" spans="12:17" x14ac:dyDescent="0.3">
      <c r="L11226">
        <v>11220</v>
      </c>
      <c r="M11226" t="s">
        <v>44414</v>
      </c>
      <c r="N11226" t="s">
        <v>26493</v>
      </c>
      <c r="O11226" t="s">
        <v>27898</v>
      </c>
      <c r="P11226" t="s">
        <v>44415</v>
      </c>
      <c r="Q11226" t="s">
        <v>44414</v>
      </c>
    </row>
    <row r="11227" spans="12:17" x14ac:dyDescent="0.3">
      <c r="L11227">
        <v>11221</v>
      </c>
      <c r="M11227" t="s">
        <v>44416</v>
      </c>
      <c r="N11227" t="s">
        <v>22129</v>
      </c>
      <c r="O11227" t="s">
        <v>27899</v>
      </c>
      <c r="P11227" t="s">
        <v>44417</v>
      </c>
      <c r="Q11227" t="s">
        <v>44416</v>
      </c>
    </row>
    <row r="11228" spans="12:17" x14ac:dyDescent="0.3">
      <c r="L11228">
        <v>11222</v>
      </c>
      <c r="M11228" t="s">
        <v>44418</v>
      </c>
      <c r="N11228" t="s">
        <v>44419</v>
      </c>
      <c r="O11228" t="s">
        <v>27900</v>
      </c>
      <c r="P11228" t="s">
        <v>44420</v>
      </c>
      <c r="Q11228" t="s">
        <v>44418</v>
      </c>
    </row>
    <row r="11229" spans="12:17" x14ac:dyDescent="0.3">
      <c r="L11229">
        <v>11223</v>
      </c>
      <c r="M11229" t="s">
        <v>44421</v>
      </c>
      <c r="N11229" t="s">
        <v>44422</v>
      </c>
      <c r="O11229" t="s">
        <v>44423</v>
      </c>
      <c r="P11229" t="s">
        <v>44424</v>
      </c>
      <c r="Q11229" t="s">
        <v>44421</v>
      </c>
    </row>
    <row r="11230" spans="12:17" x14ac:dyDescent="0.3">
      <c r="L11230">
        <v>11224</v>
      </c>
      <c r="M11230" t="s">
        <v>44425</v>
      </c>
      <c r="N11230" t="s">
        <v>22134</v>
      </c>
      <c r="O11230" t="s">
        <v>27901</v>
      </c>
      <c r="P11230" t="s">
        <v>44426</v>
      </c>
      <c r="Q11230" t="s">
        <v>44425</v>
      </c>
    </row>
    <row r="11231" spans="12:17" x14ac:dyDescent="0.3">
      <c r="L11231">
        <v>11225</v>
      </c>
      <c r="M11231" t="s">
        <v>44427</v>
      </c>
      <c r="N11231" t="s">
        <v>22137</v>
      </c>
      <c r="O11231" t="s">
        <v>44428</v>
      </c>
      <c r="P11231" t="s">
        <v>44429</v>
      </c>
      <c r="Q11231" t="s">
        <v>44427</v>
      </c>
    </row>
    <row r="11232" spans="12:17" x14ac:dyDescent="0.3">
      <c r="L11232">
        <v>11226</v>
      </c>
      <c r="M11232" t="s">
        <v>44430</v>
      </c>
      <c r="N11232" t="s">
        <v>22139</v>
      </c>
      <c r="O11232" t="s">
        <v>44431</v>
      </c>
      <c r="P11232" t="s">
        <v>44432</v>
      </c>
      <c r="Q11232" t="s">
        <v>44430</v>
      </c>
    </row>
    <row r="11233" spans="12:17" x14ac:dyDescent="0.3">
      <c r="L11233">
        <v>11227</v>
      </c>
      <c r="M11233" t="s">
        <v>44433</v>
      </c>
      <c r="N11233" t="s">
        <v>22141</v>
      </c>
      <c r="O11233" t="s">
        <v>27902</v>
      </c>
      <c r="P11233" t="s">
        <v>44434</v>
      </c>
      <c r="Q11233" t="s">
        <v>44433</v>
      </c>
    </row>
    <row r="11234" spans="12:17" x14ac:dyDescent="0.3">
      <c r="L11234">
        <v>11228</v>
      </c>
      <c r="M11234" t="s">
        <v>44435</v>
      </c>
      <c r="N11234" t="s">
        <v>22144</v>
      </c>
      <c r="O11234" t="s">
        <v>27903</v>
      </c>
      <c r="P11234" t="s">
        <v>44436</v>
      </c>
      <c r="Q11234" t="s">
        <v>44435</v>
      </c>
    </row>
    <row r="11235" spans="12:17" x14ac:dyDescent="0.3">
      <c r="L11235">
        <v>11229</v>
      </c>
      <c r="M11235" t="s">
        <v>44437</v>
      </c>
      <c r="N11235" t="s">
        <v>22147</v>
      </c>
      <c r="O11235" t="s">
        <v>27904</v>
      </c>
      <c r="P11235" t="s">
        <v>44438</v>
      </c>
      <c r="Q11235" t="s">
        <v>44437</v>
      </c>
    </row>
    <row r="11236" spans="12:17" x14ac:dyDescent="0.3">
      <c r="L11236">
        <v>11230</v>
      </c>
      <c r="M11236" t="s">
        <v>44439</v>
      </c>
      <c r="N11236" t="s">
        <v>22150</v>
      </c>
      <c r="O11236" t="s">
        <v>27905</v>
      </c>
      <c r="P11236" t="s">
        <v>44440</v>
      </c>
      <c r="Q11236" t="s">
        <v>44439</v>
      </c>
    </row>
    <row r="11237" spans="12:17" x14ac:dyDescent="0.3">
      <c r="L11237">
        <v>11231</v>
      </c>
      <c r="M11237" t="s">
        <v>44441</v>
      </c>
      <c r="N11237" t="s">
        <v>22153</v>
      </c>
      <c r="O11237" t="s">
        <v>27906</v>
      </c>
      <c r="P11237" t="s">
        <v>44442</v>
      </c>
      <c r="Q11237" t="s">
        <v>44441</v>
      </c>
    </row>
    <row r="11238" spans="12:17" x14ac:dyDescent="0.3">
      <c r="L11238">
        <v>11232</v>
      </c>
      <c r="M11238" t="s">
        <v>44443</v>
      </c>
      <c r="N11238" t="s">
        <v>22156</v>
      </c>
      <c r="O11238" t="s">
        <v>27907</v>
      </c>
      <c r="P11238" t="s">
        <v>44444</v>
      </c>
      <c r="Q11238" t="s">
        <v>44443</v>
      </c>
    </row>
    <row r="11239" spans="12:17" x14ac:dyDescent="0.3">
      <c r="L11239">
        <v>11233</v>
      </c>
      <c r="M11239" t="s">
        <v>44445</v>
      </c>
      <c r="N11239" t="s">
        <v>22159</v>
      </c>
      <c r="O11239" t="s">
        <v>27908</v>
      </c>
      <c r="P11239" t="s">
        <v>44446</v>
      </c>
      <c r="Q11239" t="s">
        <v>44445</v>
      </c>
    </row>
    <row r="11240" spans="12:17" x14ac:dyDescent="0.3">
      <c r="L11240">
        <v>11234</v>
      </c>
      <c r="M11240" t="s">
        <v>44447</v>
      </c>
      <c r="N11240" t="s">
        <v>22162</v>
      </c>
      <c r="O11240" t="s">
        <v>27909</v>
      </c>
      <c r="P11240" t="s">
        <v>44448</v>
      </c>
      <c r="Q11240" t="s">
        <v>44447</v>
      </c>
    </row>
    <row r="11241" spans="12:17" x14ac:dyDescent="0.3">
      <c r="L11241">
        <v>11235</v>
      </c>
      <c r="M11241" t="s">
        <v>44449</v>
      </c>
      <c r="N11241" t="s">
        <v>22165</v>
      </c>
      <c r="O11241" t="s">
        <v>27910</v>
      </c>
      <c r="P11241" t="s">
        <v>44450</v>
      </c>
      <c r="Q11241" t="s">
        <v>44449</v>
      </c>
    </row>
    <row r="11242" spans="12:17" x14ac:dyDescent="0.3">
      <c r="L11242">
        <v>11236</v>
      </c>
      <c r="M11242" t="s">
        <v>44451</v>
      </c>
      <c r="N11242" t="s">
        <v>22168</v>
      </c>
      <c r="O11242" t="s">
        <v>27911</v>
      </c>
      <c r="P11242" t="s">
        <v>44452</v>
      </c>
      <c r="Q11242" t="s">
        <v>44451</v>
      </c>
    </row>
    <row r="11243" spans="12:17" x14ac:dyDescent="0.3">
      <c r="L11243">
        <v>11237</v>
      </c>
      <c r="M11243" t="s">
        <v>44453</v>
      </c>
      <c r="N11243" t="s">
        <v>22171</v>
      </c>
      <c r="O11243" t="s">
        <v>27912</v>
      </c>
      <c r="P11243" t="s">
        <v>44454</v>
      </c>
      <c r="Q11243" t="s">
        <v>44453</v>
      </c>
    </row>
    <row r="11244" spans="12:17" x14ac:dyDescent="0.3">
      <c r="L11244">
        <v>11238</v>
      </c>
      <c r="M11244" t="s">
        <v>44455</v>
      </c>
      <c r="N11244" t="s">
        <v>22174</v>
      </c>
      <c r="O11244" t="s">
        <v>27913</v>
      </c>
      <c r="P11244" t="s">
        <v>44456</v>
      </c>
      <c r="Q11244" t="s">
        <v>44455</v>
      </c>
    </row>
    <row r="11245" spans="12:17" x14ac:dyDescent="0.3">
      <c r="L11245">
        <v>11239</v>
      </c>
      <c r="M11245" t="s">
        <v>44457</v>
      </c>
      <c r="N11245" t="s">
        <v>22177</v>
      </c>
      <c r="O11245" t="s">
        <v>27914</v>
      </c>
      <c r="P11245" t="s">
        <v>44458</v>
      </c>
      <c r="Q11245" t="s">
        <v>44457</v>
      </c>
    </row>
    <row r="11246" spans="12:17" x14ac:dyDescent="0.3">
      <c r="L11246">
        <v>11240</v>
      </c>
      <c r="M11246" t="s">
        <v>44459</v>
      </c>
      <c r="N11246" t="s">
        <v>22180</v>
      </c>
      <c r="O11246" t="s">
        <v>27915</v>
      </c>
      <c r="P11246" t="s">
        <v>44460</v>
      </c>
      <c r="Q11246" t="s">
        <v>44459</v>
      </c>
    </row>
    <row r="11247" spans="12:17" x14ac:dyDescent="0.3">
      <c r="L11247">
        <v>11241</v>
      </c>
      <c r="M11247" t="s">
        <v>44461</v>
      </c>
      <c r="N11247" t="s">
        <v>22183</v>
      </c>
      <c r="O11247" t="s">
        <v>27916</v>
      </c>
      <c r="P11247" t="s">
        <v>44462</v>
      </c>
      <c r="Q11247" t="s">
        <v>44461</v>
      </c>
    </row>
    <row r="11248" spans="12:17" x14ac:dyDescent="0.3">
      <c r="L11248">
        <v>11242</v>
      </c>
      <c r="M11248" t="s">
        <v>44463</v>
      </c>
      <c r="N11248" t="s">
        <v>22186</v>
      </c>
      <c r="O11248" t="s">
        <v>27917</v>
      </c>
      <c r="P11248" t="s">
        <v>44464</v>
      </c>
      <c r="Q11248" t="s">
        <v>44463</v>
      </c>
    </row>
    <row r="11249" spans="12:17" x14ac:dyDescent="0.3">
      <c r="L11249">
        <v>11243</v>
      </c>
      <c r="M11249" t="s">
        <v>44465</v>
      </c>
      <c r="N11249" t="s">
        <v>22189</v>
      </c>
      <c r="O11249" t="s">
        <v>27918</v>
      </c>
      <c r="P11249" t="s">
        <v>44466</v>
      </c>
      <c r="Q11249" t="s">
        <v>44465</v>
      </c>
    </row>
    <row r="11250" spans="12:17" x14ac:dyDescent="0.3">
      <c r="L11250">
        <v>11244</v>
      </c>
      <c r="M11250" t="s">
        <v>44467</v>
      </c>
      <c r="N11250" t="s">
        <v>22191</v>
      </c>
      <c r="O11250" t="s">
        <v>27919</v>
      </c>
      <c r="P11250" t="s">
        <v>44468</v>
      </c>
      <c r="Q11250" t="s">
        <v>44467</v>
      </c>
    </row>
    <row r="11251" spans="12:17" x14ac:dyDescent="0.3">
      <c r="L11251">
        <v>11245</v>
      </c>
      <c r="M11251" t="s">
        <v>44469</v>
      </c>
      <c r="N11251" t="s">
        <v>22194</v>
      </c>
      <c r="O11251" t="s">
        <v>27920</v>
      </c>
      <c r="P11251" t="s">
        <v>44470</v>
      </c>
      <c r="Q11251" t="s">
        <v>44469</v>
      </c>
    </row>
    <row r="11252" spans="12:17" x14ac:dyDescent="0.3">
      <c r="L11252">
        <v>11246</v>
      </c>
      <c r="M11252" t="s">
        <v>44471</v>
      </c>
      <c r="N11252" t="s">
        <v>22197</v>
      </c>
      <c r="O11252" t="s">
        <v>27921</v>
      </c>
      <c r="P11252" t="s">
        <v>44472</v>
      </c>
      <c r="Q11252" t="s">
        <v>44471</v>
      </c>
    </row>
    <row r="11253" spans="12:17" x14ac:dyDescent="0.3">
      <c r="L11253">
        <v>11247</v>
      </c>
      <c r="M11253" t="s">
        <v>44473</v>
      </c>
      <c r="N11253" t="s">
        <v>22200</v>
      </c>
      <c r="O11253" t="s">
        <v>27922</v>
      </c>
      <c r="P11253" t="s">
        <v>44474</v>
      </c>
      <c r="Q11253" t="s">
        <v>44473</v>
      </c>
    </row>
    <row r="11254" spans="12:17" x14ac:dyDescent="0.3">
      <c r="L11254">
        <v>11248</v>
      </c>
      <c r="M11254" t="s">
        <v>44475</v>
      </c>
      <c r="N11254" t="s">
        <v>22203</v>
      </c>
      <c r="O11254" t="s">
        <v>27923</v>
      </c>
      <c r="P11254" t="s">
        <v>44476</v>
      </c>
      <c r="Q11254" t="s">
        <v>44475</v>
      </c>
    </row>
    <row r="11255" spans="12:17" x14ac:dyDescent="0.3">
      <c r="L11255">
        <v>11249</v>
      </c>
      <c r="M11255" t="s">
        <v>44477</v>
      </c>
      <c r="N11255" t="s">
        <v>22206</v>
      </c>
      <c r="O11255" t="s">
        <v>27924</v>
      </c>
      <c r="P11255" t="s">
        <v>44478</v>
      </c>
      <c r="Q11255" t="s">
        <v>44477</v>
      </c>
    </row>
    <row r="11256" spans="12:17" x14ac:dyDescent="0.3">
      <c r="L11256">
        <v>11250</v>
      </c>
      <c r="M11256" t="s">
        <v>44479</v>
      </c>
      <c r="N11256" t="s">
        <v>22111</v>
      </c>
      <c r="O11256" t="s">
        <v>27925</v>
      </c>
      <c r="P11256" t="s">
        <v>44480</v>
      </c>
      <c r="Q11256" t="s">
        <v>44479</v>
      </c>
    </row>
    <row r="11257" spans="12:17" x14ac:dyDescent="0.3">
      <c r="L11257">
        <v>11251</v>
      </c>
      <c r="M11257" t="s">
        <v>44481</v>
      </c>
      <c r="N11257" t="s">
        <v>22209</v>
      </c>
      <c r="O11257" t="s">
        <v>27926</v>
      </c>
      <c r="P11257" t="s">
        <v>44482</v>
      </c>
      <c r="Q11257" t="s">
        <v>44481</v>
      </c>
    </row>
    <row r="11258" spans="12:17" x14ac:dyDescent="0.3">
      <c r="L11258">
        <v>11252</v>
      </c>
      <c r="M11258" t="s">
        <v>44483</v>
      </c>
      <c r="N11258" t="s">
        <v>22212</v>
      </c>
      <c r="O11258" t="s">
        <v>27927</v>
      </c>
      <c r="P11258" t="s">
        <v>44484</v>
      </c>
      <c r="Q11258" t="s">
        <v>44483</v>
      </c>
    </row>
    <row r="11259" spans="12:17" x14ac:dyDescent="0.3">
      <c r="L11259">
        <v>11253</v>
      </c>
      <c r="M11259" t="s">
        <v>44485</v>
      </c>
      <c r="N11259" t="s">
        <v>22215</v>
      </c>
      <c r="O11259" t="s">
        <v>27928</v>
      </c>
      <c r="P11259" t="s">
        <v>44486</v>
      </c>
      <c r="Q11259" t="s">
        <v>44485</v>
      </c>
    </row>
    <row r="11260" spans="12:17" x14ac:dyDescent="0.3">
      <c r="L11260">
        <v>11254</v>
      </c>
      <c r="M11260" t="s">
        <v>44487</v>
      </c>
      <c r="N11260" t="s">
        <v>22218</v>
      </c>
      <c r="O11260" t="s">
        <v>27929</v>
      </c>
      <c r="P11260" t="s">
        <v>44488</v>
      </c>
      <c r="Q11260" t="s">
        <v>44487</v>
      </c>
    </row>
    <row r="11261" spans="12:17" x14ac:dyDescent="0.3">
      <c r="L11261">
        <v>11255</v>
      </c>
      <c r="M11261" t="s">
        <v>44489</v>
      </c>
      <c r="N11261" t="s">
        <v>22221</v>
      </c>
      <c r="O11261" t="s">
        <v>27930</v>
      </c>
      <c r="P11261" t="s">
        <v>44490</v>
      </c>
      <c r="Q11261" t="s">
        <v>44489</v>
      </c>
    </row>
    <row r="11262" spans="12:17" x14ac:dyDescent="0.3">
      <c r="L11262">
        <v>11256</v>
      </c>
      <c r="M11262" t="s">
        <v>44491</v>
      </c>
      <c r="N11262" t="s">
        <v>22224</v>
      </c>
      <c r="O11262" t="s">
        <v>27931</v>
      </c>
      <c r="P11262" t="s">
        <v>44492</v>
      </c>
      <c r="Q11262" t="s">
        <v>44491</v>
      </c>
    </row>
    <row r="11263" spans="12:17" x14ac:dyDescent="0.3">
      <c r="L11263">
        <v>11257</v>
      </c>
      <c r="M11263" t="s">
        <v>44493</v>
      </c>
      <c r="N11263" t="s">
        <v>22227</v>
      </c>
      <c r="O11263" t="s">
        <v>27932</v>
      </c>
      <c r="P11263" t="s">
        <v>44494</v>
      </c>
      <c r="Q11263" t="s">
        <v>44493</v>
      </c>
    </row>
    <row r="11264" spans="12:17" x14ac:dyDescent="0.3">
      <c r="L11264">
        <v>11258</v>
      </c>
      <c r="M11264" t="s">
        <v>44495</v>
      </c>
      <c r="N11264" t="s">
        <v>22230</v>
      </c>
      <c r="O11264" t="s">
        <v>27933</v>
      </c>
      <c r="P11264" t="s">
        <v>44496</v>
      </c>
      <c r="Q11264" t="s">
        <v>44495</v>
      </c>
    </row>
    <row r="11265" spans="12:17" x14ac:dyDescent="0.3">
      <c r="L11265">
        <v>11259</v>
      </c>
      <c r="M11265" t="s">
        <v>44497</v>
      </c>
      <c r="N11265" t="s">
        <v>22233</v>
      </c>
      <c r="O11265" t="s">
        <v>27934</v>
      </c>
      <c r="P11265" t="s">
        <v>44498</v>
      </c>
      <c r="Q11265" t="s">
        <v>44497</v>
      </c>
    </row>
    <row r="11266" spans="12:17" x14ac:dyDescent="0.3">
      <c r="L11266">
        <v>11260</v>
      </c>
      <c r="M11266" t="s">
        <v>44499</v>
      </c>
      <c r="N11266" t="s">
        <v>22236</v>
      </c>
      <c r="O11266" t="s">
        <v>27935</v>
      </c>
      <c r="P11266" t="s">
        <v>44500</v>
      </c>
      <c r="Q11266" t="s">
        <v>44499</v>
      </c>
    </row>
    <row r="11267" spans="12:17" x14ac:dyDescent="0.3">
      <c r="L11267">
        <v>11261</v>
      </c>
      <c r="M11267" t="s">
        <v>44501</v>
      </c>
      <c r="N11267" t="s">
        <v>22239</v>
      </c>
      <c r="O11267" t="s">
        <v>27936</v>
      </c>
      <c r="P11267" t="s">
        <v>44502</v>
      </c>
      <c r="Q11267" t="s">
        <v>44501</v>
      </c>
    </row>
    <row r="11268" spans="12:17" x14ac:dyDescent="0.3">
      <c r="L11268">
        <v>11262</v>
      </c>
      <c r="M11268" t="s">
        <v>44503</v>
      </c>
      <c r="N11268" t="s">
        <v>22242</v>
      </c>
      <c r="O11268" t="s">
        <v>27937</v>
      </c>
      <c r="P11268" t="s">
        <v>44504</v>
      </c>
      <c r="Q11268" t="s">
        <v>44503</v>
      </c>
    </row>
    <row r="11269" spans="12:17" x14ac:dyDescent="0.3">
      <c r="L11269">
        <v>11263</v>
      </c>
      <c r="M11269" t="s">
        <v>44505</v>
      </c>
      <c r="N11269" t="s">
        <v>22245</v>
      </c>
      <c r="O11269" t="s">
        <v>27938</v>
      </c>
      <c r="P11269" t="s">
        <v>44506</v>
      </c>
      <c r="Q11269" t="s">
        <v>44505</v>
      </c>
    </row>
    <row r="11270" spans="12:17" x14ac:dyDescent="0.3">
      <c r="L11270">
        <v>11264</v>
      </c>
      <c r="M11270" t="s">
        <v>44507</v>
      </c>
      <c r="N11270" t="s">
        <v>22248</v>
      </c>
      <c r="O11270" t="s">
        <v>27939</v>
      </c>
      <c r="P11270" t="s">
        <v>44508</v>
      </c>
      <c r="Q11270" t="s">
        <v>44507</v>
      </c>
    </row>
    <row r="11271" spans="12:17" x14ac:dyDescent="0.3">
      <c r="L11271">
        <v>11265</v>
      </c>
      <c r="M11271" t="s">
        <v>44509</v>
      </c>
      <c r="N11271" t="s">
        <v>22251</v>
      </c>
      <c r="O11271" t="s">
        <v>27940</v>
      </c>
      <c r="P11271" t="s">
        <v>44510</v>
      </c>
      <c r="Q11271" t="s">
        <v>44509</v>
      </c>
    </row>
    <row r="11272" spans="12:17" x14ac:dyDescent="0.3">
      <c r="L11272">
        <v>11266</v>
      </c>
      <c r="M11272" t="s">
        <v>44511</v>
      </c>
      <c r="N11272" t="s">
        <v>22254</v>
      </c>
      <c r="O11272" t="s">
        <v>27941</v>
      </c>
      <c r="P11272" t="s">
        <v>44512</v>
      </c>
      <c r="Q11272" t="s">
        <v>44511</v>
      </c>
    </row>
    <row r="11273" spans="12:17" x14ac:dyDescent="0.3">
      <c r="L11273">
        <v>11267</v>
      </c>
      <c r="M11273" t="s">
        <v>44513</v>
      </c>
      <c r="N11273" t="s">
        <v>22257</v>
      </c>
      <c r="O11273" t="s">
        <v>27942</v>
      </c>
      <c r="P11273" t="s">
        <v>44514</v>
      </c>
      <c r="Q11273" t="s">
        <v>44513</v>
      </c>
    </row>
    <row r="11274" spans="12:17" x14ac:dyDescent="0.3">
      <c r="L11274">
        <v>11268</v>
      </c>
      <c r="M11274" t="s">
        <v>44515</v>
      </c>
      <c r="N11274" t="s">
        <v>22260</v>
      </c>
      <c r="O11274" t="s">
        <v>27943</v>
      </c>
      <c r="P11274" t="s">
        <v>44516</v>
      </c>
      <c r="Q11274" t="s">
        <v>44515</v>
      </c>
    </row>
    <row r="11275" spans="12:17" x14ac:dyDescent="0.3">
      <c r="L11275">
        <v>11269</v>
      </c>
      <c r="M11275" t="s">
        <v>44517</v>
      </c>
      <c r="N11275" t="s">
        <v>22263</v>
      </c>
      <c r="O11275" t="s">
        <v>27944</v>
      </c>
      <c r="P11275" t="s">
        <v>44518</v>
      </c>
      <c r="Q11275" t="s">
        <v>44517</v>
      </c>
    </row>
    <row r="11276" spans="12:17" x14ac:dyDescent="0.3">
      <c r="L11276">
        <v>11270</v>
      </c>
      <c r="M11276" t="s">
        <v>44519</v>
      </c>
      <c r="N11276" t="s">
        <v>22266</v>
      </c>
      <c r="O11276" t="s">
        <v>27945</v>
      </c>
      <c r="P11276" t="s">
        <v>44520</v>
      </c>
      <c r="Q11276" t="s">
        <v>44519</v>
      </c>
    </row>
    <row r="11277" spans="12:17" x14ac:dyDescent="0.3">
      <c r="L11277">
        <v>11271</v>
      </c>
      <c r="M11277" t="s">
        <v>44521</v>
      </c>
      <c r="N11277" t="s">
        <v>22269</v>
      </c>
      <c r="O11277" t="s">
        <v>27946</v>
      </c>
      <c r="P11277" t="s">
        <v>44522</v>
      </c>
      <c r="Q11277" t="s">
        <v>44521</v>
      </c>
    </row>
    <row r="11278" spans="12:17" x14ac:dyDescent="0.3">
      <c r="L11278">
        <v>11272</v>
      </c>
      <c r="M11278" t="s">
        <v>44523</v>
      </c>
      <c r="N11278" t="s">
        <v>22272</v>
      </c>
      <c r="O11278" t="s">
        <v>27947</v>
      </c>
      <c r="P11278" t="s">
        <v>44524</v>
      </c>
      <c r="Q11278" t="s">
        <v>44523</v>
      </c>
    </row>
    <row r="11279" spans="12:17" x14ac:dyDescent="0.3">
      <c r="L11279">
        <v>11273</v>
      </c>
      <c r="M11279" t="s">
        <v>44525</v>
      </c>
      <c r="N11279" t="s">
        <v>22275</v>
      </c>
      <c r="O11279" t="s">
        <v>27948</v>
      </c>
      <c r="P11279" t="s">
        <v>44526</v>
      </c>
      <c r="Q11279" t="s">
        <v>44525</v>
      </c>
    </row>
    <row r="11280" spans="12:17" x14ac:dyDescent="0.3">
      <c r="L11280">
        <v>11274</v>
      </c>
      <c r="M11280" t="s">
        <v>44527</v>
      </c>
      <c r="N11280" t="s">
        <v>22278</v>
      </c>
      <c r="O11280" t="s">
        <v>27949</v>
      </c>
      <c r="P11280" t="s">
        <v>44528</v>
      </c>
      <c r="Q11280" t="s">
        <v>44527</v>
      </c>
    </row>
    <row r="11281" spans="12:17" x14ac:dyDescent="0.3">
      <c r="L11281">
        <v>11275</v>
      </c>
      <c r="M11281" t="s">
        <v>44529</v>
      </c>
      <c r="N11281" t="s">
        <v>22281</v>
      </c>
      <c r="O11281" t="s">
        <v>27950</v>
      </c>
      <c r="P11281" t="s">
        <v>44530</v>
      </c>
      <c r="Q11281" t="s">
        <v>44529</v>
      </c>
    </row>
    <row r="11282" spans="12:17" x14ac:dyDescent="0.3">
      <c r="L11282">
        <v>11276</v>
      </c>
      <c r="M11282" t="s">
        <v>44531</v>
      </c>
      <c r="N11282" t="s">
        <v>22283</v>
      </c>
      <c r="O11282" t="s">
        <v>27951</v>
      </c>
      <c r="P11282" t="s">
        <v>44532</v>
      </c>
      <c r="Q11282" t="s">
        <v>44531</v>
      </c>
    </row>
    <row r="11283" spans="12:17" x14ac:dyDescent="0.3">
      <c r="L11283">
        <v>11277</v>
      </c>
      <c r="M11283" t="s">
        <v>44533</v>
      </c>
      <c r="N11283" t="s">
        <v>22285</v>
      </c>
      <c r="O11283" t="s">
        <v>27952</v>
      </c>
      <c r="P11283" t="s">
        <v>44534</v>
      </c>
      <c r="Q11283" t="s">
        <v>44533</v>
      </c>
    </row>
    <row r="11284" spans="12:17" x14ac:dyDescent="0.3">
      <c r="L11284">
        <v>11278</v>
      </c>
      <c r="M11284" t="s">
        <v>44535</v>
      </c>
      <c r="N11284" t="s">
        <v>22287</v>
      </c>
      <c r="O11284" t="s">
        <v>27953</v>
      </c>
      <c r="P11284" t="s">
        <v>44536</v>
      </c>
      <c r="Q11284" t="s">
        <v>44535</v>
      </c>
    </row>
    <row r="11285" spans="12:17" x14ac:dyDescent="0.3">
      <c r="L11285">
        <v>11279</v>
      </c>
      <c r="M11285" t="s">
        <v>44537</v>
      </c>
      <c r="N11285" t="s">
        <v>22290</v>
      </c>
      <c r="O11285" t="s">
        <v>27954</v>
      </c>
      <c r="P11285" t="s">
        <v>44538</v>
      </c>
      <c r="Q11285" t="s">
        <v>44537</v>
      </c>
    </row>
    <row r="11286" spans="12:17" x14ac:dyDescent="0.3">
      <c r="L11286">
        <v>11280</v>
      </c>
      <c r="M11286" t="s">
        <v>44539</v>
      </c>
      <c r="N11286" t="s">
        <v>22293</v>
      </c>
      <c r="O11286" t="s">
        <v>27955</v>
      </c>
      <c r="P11286" t="s">
        <v>44540</v>
      </c>
      <c r="Q11286" t="s">
        <v>44539</v>
      </c>
    </row>
    <row r="11287" spans="12:17" x14ac:dyDescent="0.3">
      <c r="L11287">
        <v>11281</v>
      </c>
      <c r="M11287" t="s">
        <v>44541</v>
      </c>
      <c r="N11287" t="s">
        <v>22296</v>
      </c>
      <c r="O11287" t="s">
        <v>27956</v>
      </c>
      <c r="P11287" t="s">
        <v>44542</v>
      </c>
      <c r="Q11287" t="s">
        <v>44541</v>
      </c>
    </row>
    <row r="11288" spans="12:17" x14ac:dyDescent="0.3">
      <c r="L11288">
        <v>11282</v>
      </c>
      <c r="M11288" t="s">
        <v>44543</v>
      </c>
      <c r="N11288" t="s">
        <v>22299</v>
      </c>
      <c r="O11288" t="s">
        <v>27957</v>
      </c>
      <c r="P11288" t="s">
        <v>44544</v>
      </c>
      <c r="Q11288" t="s">
        <v>44543</v>
      </c>
    </row>
    <row r="11289" spans="12:17" x14ac:dyDescent="0.3">
      <c r="L11289">
        <v>11283</v>
      </c>
      <c r="M11289" t="s">
        <v>44545</v>
      </c>
      <c r="N11289" t="s">
        <v>22302</v>
      </c>
      <c r="O11289" t="s">
        <v>27958</v>
      </c>
      <c r="P11289" t="s">
        <v>44546</v>
      </c>
      <c r="Q11289" t="s">
        <v>44545</v>
      </c>
    </row>
    <row r="11290" spans="12:17" x14ac:dyDescent="0.3">
      <c r="L11290">
        <v>11284</v>
      </c>
      <c r="M11290" t="s">
        <v>44547</v>
      </c>
      <c r="N11290" t="s">
        <v>22305</v>
      </c>
      <c r="O11290" t="s">
        <v>27959</v>
      </c>
      <c r="P11290" t="s">
        <v>44548</v>
      </c>
      <c r="Q11290" t="s">
        <v>44547</v>
      </c>
    </row>
    <row r="11291" spans="12:17" x14ac:dyDescent="0.3">
      <c r="L11291">
        <v>11285</v>
      </c>
      <c r="M11291" t="s">
        <v>44549</v>
      </c>
      <c r="N11291" t="s">
        <v>22308</v>
      </c>
      <c r="O11291" t="s">
        <v>27960</v>
      </c>
      <c r="P11291" t="s">
        <v>44550</v>
      </c>
      <c r="Q11291" t="s">
        <v>44549</v>
      </c>
    </row>
    <row r="11292" spans="12:17" x14ac:dyDescent="0.3">
      <c r="L11292">
        <v>11286</v>
      </c>
      <c r="M11292" t="s">
        <v>44551</v>
      </c>
      <c r="N11292" t="s">
        <v>22302</v>
      </c>
      <c r="O11292" t="s">
        <v>27961</v>
      </c>
      <c r="P11292" t="s">
        <v>44552</v>
      </c>
      <c r="Q11292" t="s">
        <v>44551</v>
      </c>
    </row>
    <row r="11293" spans="12:17" x14ac:dyDescent="0.3">
      <c r="L11293">
        <v>11287</v>
      </c>
      <c r="M11293" t="s">
        <v>44553</v>
      </c>
      <c r="N11293" t="s">
        <v>22305</v>
      </c>
      <c r="O11293" t="s">
        <v>27962</v>
      </c>
      <c r="P11293" t="s">
        <v>44554</v>
      </c>
      <c r="Q11293" t="s">
        <v>44553</v>
      </c>
    </row>
    <row r="11294" spans="12:17" x14ac:dyDescent="0.3">
      <c r="L11294">
        <v>11288</v>
      </c>
      <c r="M11294" t="s">
        <v>44555</v>
      </c>
      <c r="N11294" t="s">
        <v>22315</v>
      </c>
      <c r="O11294" t="s">
        <v>27963</v>
      </c>
      <c r="P11294" t="s">
        <v>44556</v>
      </c>
      <c r="Q11294" t="s">
        <v>44555</v>
      </c>
    </row>
    <row r="11295" spans="12:17" x14ac:dyDescent="0.3">
      <c r="L11295">
        <v>11289</v>
      </c>
      <c r="M11295" t="s">
        <v>44557</v>
      </c>
      <c r="N11295" t="s">
        <v>22093</v>
      </c>
      <c r="O11295" t="s">
        <v>44385</v>
      </c>
      <c r="P11295" t="s">
        <v>44558</v>
      </c>
      <c r="Q11295" t="s">
        <v>44557</v>
      </c>
    </row>
    <row r="11296" spans="12:17" x14ac:dyDescent="0.3">
      <c r="L11296">
        <v>11290</v>
      </c>
      <c r="M11296" t="s">
        <v>44559</v>
      </c>
      <c r="N11296" t="s">
        <v>22095</v>
      </c>
      <c r="O11296" t="s">
        <v>27884</v>
      </c>
      <c r="P11296" t="s">
        <v>44560</v>
      </c>
      <c r="Q11296" t="s">
        <v>44559</v>
      </c>
    </row>
    <row r="11297" spans="12:17" x14ac:dyDescent="0.3">
      <c r="L11297">
        <v>11291</v>
      </c>
      <c r="M11297" t="s">
        <v>44561</v>
      </c>
      <c r="N11297" t="s">
        <v>22098</v>
      </c>
      <c r="O11297" t="s">
        <v>27885</v>
      </c>
      <c r="P11297" t="s">
        <v>44562</v>
      </c>
      <c r="Q11297" t="s">
        <v>44561</v>
      </c>
    </row>
    <row r="11298" spans="12:17" x14ac:dyDescent="0.3">
      <c r="L11298">
        <v>11292</v>
      </c>
      <c r="M11298" t="s">
        <v>44563</v>
      </c>
      <c r="N11298" t="s">
        <v>22101</v>
      </c>
      <c r="O11298" t="s">
        <v>27886</v>
      </c>
      <c r="P11298" t="s">
        <v>44564</v>
      </c>
      <c r="Q11298" t="s">
        <v>44563</v>
      </c>
    </row>
    <row r="11299" spans="12:17" x14ac:dyDescent="0.3">
      <c r="L11299">
        <v>11293</v>
      </c>
      <c r="M11299" t="s">
        <v>44565</v>
      </c>
      <c r="N11299" t="s">
        <v>22104</v>
      </c>
      <c r="O11299" t="s">
        <v>27887</v>
      </c>
      <c r="P11299" t="s">
        <v>44566</v>
      </c>
      <c r="Q11299" t="s">
        <v>44565</v>
      </c>
    </row>
    <row r="11300" spans="12:17" x14ac:dyDescent="0.3">
      <c r="L11300">
        <v>11294</v>
      </c>
      <c r="M11300" t="s">
        <v>44567</v>
      </c>
      <c r="N11300" t="s">
        <v>22107</v>
      </c>
      <c r="O11300" t="s">
        <v>27888</v>
      </c>
      <c r="P11300" t="s">
        <v>44568</v>
      </c>
      <c r="Q11300" t="s">
        <v>44567</v>
      </c>
    </row>
    <row r="11301" spans="12:17" x14ac:dyDescent="0.3">
      <c r="L11301">
        <v>11295</v>
      </c>
      <c r="M11301" t="s">
        <v>44569</v>
      </c>
      <c r="N11301" t="s">
        <v>44398</v>
      </c>
      <c r="O11301" t="s">
        <v>44399</v>
      </c>
      <c r="P11301" t="s">
        <v>27890</v>
      </c>
      <c r="Q11301" t="s">
        <v>44569</v>
      </c>
    </row>
    <row r="11302" spans="12:17" x14ac:dyDescent="0.3">
      <c r="L11302">
        <v>11296</v>
      </c>
      <c r="M11302" t="s">
        <v>44570</v>
      </c>
      <c r="N11302" t="s">
        <v>22113</v>
      </c>
      <c r="O11302" t="s">
        <v>27891</v>
      </c>
      <c r="P11302" t="s">
        <v>44571</v>
      </c>
      <c r="Q11302" t="s">
        <v>44570</v>
      </c>
    </row>
    <row r="11303" spans="12:17" x14ac:dyDescent="0.3">
      <c r="L11303">
        <v>11297</v>
      </c>
      <c r="M11303" t="s">
        <v>44572</v>
      </c>
      <c r="N11303" t="s">
        <v>22115</v>
      </c>
      <c r="O11303" t="s">
        <v>27892</v>
      </c>
      <c r="P11303" t="s">
        <v>44573</v>
      </c>
      <c r="Q11303" t="s">
        <v>44572</v>
      </c>
    </row>
    <row r="11304" spans="12:17" x14ac:dyDescent="0.3">
      <c r="L11304">
        <v>11298</v>
      </c>
      <c r="M11304" t="s">
        <v>44574</v>
      </c>
      <c r="N11304" t="s">
        <v>22117</v>
      </c>
      <c r="O11304" t="s">
        <v>27893</v>
      </c>
      <c r="P11304" t="s">
        <v>44575</v>
      </c>
      <c r="Q11304" t="s">
        <v>44574</v>
      </c>
    </row>
    <row r="11305" spans="12:17" x14ac:dyDescent="0.3">
      <c r="L11305">
        <v>11299</v>
      </c>
      <c r="M11305" t="s">
        <v>44576</v>
      </c>
      <c r="N11305" t="s">
        <v>22119</v>
      </c>
      <c r="O11305" t="s">
        <v>27894</v>
      </c>
      <c r="P11305" t="s">
        <v>44577</v>
      </c>
      <c r="Q11305" t="s">
        <v>44576</v>
      </c>
    </row>
    <row r="11306" spans="12:17" x14ac:dyDescent="0.3">
      <c r="L11306">
        <v>11300</v>
      </c>
      <c r="M11306" t="s">
        <v>44578</v>
      </c>
      <c r="N11306" t="s">
        <v>22121</v>
      </c>
      <c r="O11306" t="s">
        <v>27895</v>
      </c>
      <c r="P11306" t="s">
        <v>44579</v>
      </c>
      <c r="Q11306" t="s">
        <v>44578</v>
      </c>
    </row>
    <row r="11307" spans="12:17" x14ac:dyDescent="0.3">
      <c r="L11307">
        <v>11301</v>
      </c>
      <c r="M11307" t="s">
        <v>44580</v>
      </c>
      <c r="N11307" t="s">
        <v>26491</v>
      </c>
      <c r="O11307" t="s">
        <v>27896</v>
      </c>
      <c r="P11307" t="s">
        <v>44581</v>
      </c>
      <c r="Q11307" t="s">
        <v>44580</v>
      </c>
    </row>
    <row r="11308" spans="12:17" x14ac:dyDescent="0.3">
      <c r="L11308">
        <v>11302</v>
      </c>
      <c r="M11308" t="s">
        <v>44582</v>
      </c>
      <c r="N11308" t="s">
        <v>26492</v>
      </c>
      <c r="O11308" t="s">
        <v>27897</v>
      </c>
      <c r="P11308" t="s">
        <v>44583</v>
      </c>
      <c r="Q11308" t="s">
        <v>44582</v>
      </c>
    </row>
    <row r="11309" spans="12:17" x14ac:dyDescent="0.3">
      <c r="L11309">
        <v>11303</v>
      </c>
      <c r="M11309" t="s">
        <v>44584</v>
      </c>
      <c r="N11309" t="s">
        <v>26493</v>
      </c>
      <c r="O11309" t="s">
        <v>27898</v>
      </c>
      <c r="P11309" t="s">
        <v>44585</v>
      </c>
      <c r="Q11309" t="s">
        <v>44584</v>
      </c>
    </row>
    <row r="11310" spans="12:17" x14ac:dyDescent="0.3">
      <c r="L11310">
        <v>11304</v>
      </c>
      <c r="M11310" t="s">
        <v>44586</v>
      </c>
      <c r="N11310" t="s">
        <v>22129</v>
      </c>
      <c r="O11310" t="s">
        <v>27899</v>
      </c>
      <c r="P11310" t="s">
        <v>44587</v>
      </c>
      <c r="Q11310" t="s">
        <v>44586</v>
      </c>
    </row>
    <row r="11311" spans="12:17" x14ac:dyDescent="0.3">
      <c r="L11311">
        <v>11305</v>
      </c>
      <c r="M11311" t="s">
        <v>44588</v>
      </c>
      <c r="N11311" t="s">
        <v>44419</v>
      </c>
      <c r="O11311" t="s">
        <v>27900</v>
      </c>
      <c r="P11311" t="s">
        <v>44589</v>
      </c>
      <c r="Q11311" t="s">
        <v>44588</v>
      </c>
    </row>
    <row r="11312" spans="12:17" x14ac:dyDescent="0.3">
      <c r="L11312">
        <v>11306</v>
      </c>
      <c r="M11312" t="s">
        <v>44590</v>
      </c>
      <c r="N11312" t="s">
        <v>44422</v>
      </c>
      <c r="O11312" t="s">
        <v>44423</v>
      </c>
      <c r="P11312" t="s">
        <v>44591</v>
      </c>
      <c r="Q11312" t="s">
        <v>44590</v>
      </c>
    </row>
    <row r="11313" spans="12:17" x14ac:dyDescent="0.3">
      <c r="L11313">
        <v>11307</v>
      </c>
      <c r="M11313" t="s">
        <v>44592</v>
      </c>
      <c r="N11313" t="s">
        <v>22134</v>
      </c>
      <c r="O11313" t="s">
        <v>27901</v>
      </c>
      <c r="P11313" t="s">
        <v>44593</v>
      </c>
      <c r="Q11313" t="s">
        <v>44592</v>
      </c>
    </row>
    <row r="11314" spans="12:17" x14ac:dyDescent="0.3">
      <c r="L11314">
        <v>11308</v>
      </c>
      <c r="M11314" t="s">
        <v>44594</v>
      </c>
      <c r="N11314" t="s">
        <v>22137</v>
      </c>
      <c r="O11314" t="s">
        <v>44428</v>
      </c>
      <c r="P11314" t="s">
        <v>44595</v>
      </c>
      <c r="Q11314" t="s">
        <v>44594</v>
      </c>
    </row>
    <row r="11315" spans="12:17" x14ac:dyDescent="0.3">
      <c r="L11315">
        <v>11309</v>
      </c>
      <c r="M11315" t="s">
        <v>44596</v>
      </c>
      <c r="N11315" t="s">
        <v>22139</v>
      </c>
      <c r="O11315" t="s">
        <v>44431</v>
      </c>
      <c r="P11315" t="s">
        <v>44597</v>
      </c>
      <c r="Q11315" t="s">
        <v>44596</v>
      </c>
    </row>
    <row r="11316" spans="12:17" x14ac:dyDescent="0.3">
      <c r="L11316">
        <v>11310</v>
      </c>
      <c r="M11316" t="s">
        <v>44598</v>
      </c>
      <c r="N11316" t="s">
        <v>22141</v>
      </c>
      <c r="O11316" t="s">
        <v>27902</v>
      </c>
      <c r="P11316" t="s">
        <v>44599</v>
      </c>
      <c r="Q11316" t="s">
        <v>44598</v>
      </c>
    </row>
    <row r="11317" spans="12:17" x14ac:dyDescent="0.3">
      <c r="L11317">
        <v>11311</v>
      </c>
      <c r="M11317" t="s">
        <v>44600</v>
      </c>
      <c r="N11317" t="s">
        <v>22144</v>
      </c>
      <c r="O11317" t="s">
        <v>27903</v>
      </c>
      <c r="P11317" t="s">
        <v>44601</v>
      </c>
      <c r="Q11317" t="s">
        <v>44600</v>
      </c>
    </row>
    <row r="11318" spans="12:17" x14ac:dyDescent="0.3">
      <c r="L11318">
        <v>11312</v>
      </c>
      <c r="M11318" t="s">
        <v>44602</v>
      </c>
      <c r="N11318" t="s">
        <v>22147</v>
      </c>
      <c r="O11318" t="s">
        <v>27904</v>
      </c>
      <c r="P11318" t="s">
        <v>44603</v>
      </c>
      <c r="Q11318" t="s">
        <v>44602</v>
      </c>
    </row>
    <row r="11319" spans="12:17" x14ac:dyDescent="0.3">
      <c r="L11319">
        <v>11313</v>
      </c>
      <c r="M11319" t="s">
        <v>44604</v>
      </c>
      <c r="N11319" t="s">
        <v>22150</v>
      </c>
      <c r="O11319" t="s">
        <v>27905</v>
      </c>
      <c r="P11319" t="s">
        <v>44605</v>
      </c>
      <c r="Q11319" t="s">
        <v>44604</v>
      </c>
    </row>
    <row r="11320" spans="12:17" x14ac:dyDescent="0.3">
      <c r="L11320">
        <v>11314</v>
      </c>
      <c r="M11320" t="s">
        <v>44606</v>
      </c>
      <c r="N11320" t="s">
        <v>22153</v>
      </c>
      <c r="O11320" t="s">
        <v>27906</v>
      </c>
      <c r="P11320" t="s">
        <v>44607</v>
      </c>
      <c r="Q11320" t="s">
        <v>44606</v>
      </c>
    </row>
    <row r="11321" spans="12:17" x14ac:dyDescent="0.3">
      <c r="L11321">
        <v>11315</v>
      </c>
      <c r="M11321" t="s">
        <v>44608</v>
      </c>
      <c r="N11321" t="s">
        <v>22156</v>
      </c>
      <c r="O11321" t="s">
        <v>27907</v>
      </c>
      <c r="P11321" t="s">
        <v>44609</v>
      </c>
      <c r="Q11321" t="s">
        <v>44608</v>
      </c>
    </row>
    <row r="11322" spans="12:17" x14ac:dyDescent="0.3">
      <c r="L11322">
        <v>11316</v>
      </c>
      <c r="M11322" t="s">
        <v>44610</v>
      </c>
      <c r="N11322" t="s">
        <v>22159</v>
      </c>
      <c r="O11322" t="s">
        <v>27908</v>
      </c>
      <c r="P11322" t="s">
        <v>44611</v>
      </c>
      <c r="Q11322" t="s">
        <v>44610</v>
      </c>
    </row>
    <row r="11323" spans="12:17" x14ac:dyDescent="0.3">
      <c r="L11323">
        <v>11317</v>
      </c>
      <c r="M11323" t="s">
        <v>44612</v>
      </c>
      <c r="N11323" t="s">
        <v>22162</v>
      </c>
      <c r="O11323" t="s">
        <v>27909</v>
      </c>
      <c r="P11323" t="s">
        <v>44613</v>
      </c>
      <c r="Q11323" t="s">
        <v>44612</v>
      </c>
    </row>
    <row r="11324" spans="12:17" x14ac:dyDescent="0.3">
      <c r="L11324">
        <v>11318</v>
      </c>
      <c r="M11324" t="s">
        <v>44614</v>
      </c>
      <c r="N11324" t="s">
        <v>22165</v>
      </c>
      <c r="O11324" t="s">
        <v>27910</v>
      </c>
      <c r="P11324" t="s">
        <v>44615</v>
      </c>
      <c r="Q11324" t="s">
        <v>44614</v>
      </c>
    </row>
    <row r="11325" spans="12:17" x14ac:dyDescent="0.3">
      <c r="L11325">
        <v>11319</v>
      </c>
      <c r="M11325" t="s">
        <v>44616</v>
      </c>
      <c r="N11325" t="s">
        <v>22168</v>
      </c>
      <c r="O11325" t="s">
        <v>27911</v>
      </c>
      <c r="P11325" t="s">
        <v>44617</v>
      </c>
      <c r="Q11325" t="s">
        <v>44616</v>
      </c>
    </row>
    <row r="11326" spans="12:17" x14ac:dyDescent="0.3">
      <c r="L11326">
        <v>11320</v>
      </c>
      <c r="M11326" t="s">
        <v>44618</v>
      </c>
      <c r="N11326" t="s">
        <v>22171</v>
      </c>
      <c r="O11326" t="s">
        <v>27912</v>
      </c>
      <c r="P11326" t="s">
        <v>44619</v>
      </c>
      <c r="Q11326" t="s">
        <v>44618</v>
      </c>
    </row>
    <row r="11327" spans="12:17" x14ac:dyDescent="0.3">
      <c r="L11327">
        <v>11321</v>
      </c>
      <c r="M11327" t="s">
        <v>44620</v>
      </c>
      <c r="N11327" t="s">
        <v>22174</v>
      </c>
      <c r="O11327" t="s">
        <v>27913</v>
      </c>
      <c r="P11327" t="s">
        <v>44621</v>
      </c>
      <c r="Q11327" t="s">
        <v>44620</v>
      </c>
    </row>
    <row r="11328" spans="12:17" x14ac:dyDescent="0.3">
      <c r="L11328">
        <v>11322</v>
      </c>
      <c r="M11328" t="s">
        <v>44622</v>
      </c>
      <c r="N11328" t="s">
        <v>22177</v>
      </c>
      <c r="O11328" t="s">
        <v>27914</v>
      </c>
      <c r="P11328" t="s">
        <v>44623</v>
      </c>
      <c r="Q11328" t="s">
        <v>44622</v>
      </c>
    </row>
    <row r="11329" spans="12:17" x14ac:dyDescent="0.3">
      <c r="L11329">
        <v>11323</v>
      </c>
      <c r="M11329" t="s">
        <v>44624</v>
      </c>
      <c r="N11329" t="s">
        <v>22180</v>
      </c>
      <c r="O11329" t="s">
        <v>27915</v>
      </c>
      <c r="P11329" t="s">
        <v>44625</v>
      </c>
      <c r="Q11329" t="s">
        <v>44624</v>
      </c>
    </row>
    <row r="11330" spans="12:17" x14ac:dyDescent="0.3">
      <c r="L11330">
        <v>11324</v>
      </c>
      <c r="M11330" t="s">
        <v>44626</v>
      </c>
      <c r="N11330" t="s">
        <v>22183</v>
      </c>
      <c r="O11330" t="s">
        <v>27916</v>
      </c>
      <c r="P11330" t="s">
        <v>44627</v>
      </c>
      <c r="Q11330" t="s">
        <v>44626</v>
      </c>
    </row>
    <row r="11331" spans="12:17" x14ac:dyDescent="0.3">
      <c r="L11331">
        <v>11325</v>
      </c>
      <c r="M11331" t="s">
        <v>44628</v>
      </c>
      <c r="N11331" t="s">
        <v>22186</v>
      </c>
      <c r="O11331" t="s">
        <v>27917</v>
      </c>
      <c r="P11331" t="s">
        <v>44629</v>
      </c>
      <c r="Q11331" t="s">
        <v>44628</v>
      </c>
    </row>
    <row r="11332" spans="12:17" x14ac:dyDescent="0.3">
      <c r="L11332">
        <v>11326</v>
      </c>
      <c r="M11332" t="s">
        <v>44630</v>
      </c>
      <c r="N11332" t="s">
        <v>22189</v>
      </c>
      <c r="O11332" t="s">
        <v>27918</v>
      </c>
      <c r="P11332" t="s">
        <v>44631</v>
      </c>
      <c r="Q11332" t="s">
        <v>44630</v>
      </c>
    </row>
    <row r="11333" spans="12:17" x14ac:dyDescent="0.3">
      <c r="L11333">
        <v>11327</v>
      </c>
      <c r="M11333" t="s">
        <v>44632</v>
      </c>
      <c r="N11333" t="s">
        <v>22191</v>
      </c>
      <c r="O11333" t="s">
        <v>27919</v>
      </c>
      <c r="P11333" t="s">
        <v>44633</v>
      </c>
      <c r="Q11333" t="s">
        <v>44632</v>
      </c>
    </row>
    <row r="11334" spans="12:17" x14ac:dyDescent="0.3">
      <c r="L11334">
        <v>11328</v>
      </c>
      <c r="M11334" t="s">
        <v>44634</v>
      </c>
      <c r="N11334" t="s">
        <v>22194</v>
      </c>
      <c r="O11334" t="s">
        <v>27920</v>
      </c>
      <c r="P11334" t="s">
        <v>44635</v>
      </c>
      <c r="Q11334" t="s">
        <v>44634</v>
      </c>
    </row>
    <row r="11335" spans="12:17" x14ac:dyDescent="0.3">
      <c r="L11335">
        <v>11329</v>
      </c>
      <c r="M11335" t="s">
        <v>44636</v>
      </c>
      <c r="N11335" t="s">
        <v>22197</v>
      </c>
      <c r="O11335" t="s">
        <v>27921</v>
      </c>
      <c r="P11335" t="s">
        <v>44637</v>
      </c>
      <c r="Q11335" t="s">
        <v>44636</v>
      </c>
    </row>
    <row r="11336" spans="12:17" x14ac:dyDescent="0.3">
      <c r="L11336">
        <v>11330</v>
      </c>
      <c r="M11336" t="s">
        <v>44638</v>
      </c>
      <c r="N11336" t="s">
        <v>22200</v>
      </c>
      <c r="O11336" t="s">
        <v>27922</v>
      </c>
      <c r="P11336" t="s">
        <v>44639</v>
      </c>
      <c r="Q11336" t="s">
        <v>44638</v>
      </c>
    </row>
    <row r="11337" spans="12:17" x14ac:dyDescent="0.3">
      <c r="L11337">
        <v>11331</v>
      </c>
      <c r="M11337" t="s">
        <v>44640</v>
      </c>
      <c r="N11337" t="s">
        <v>22203</v>
      </c>
      <c r="O11337" t="s">
        <v>27923</v>
      </c>
      <c r="P11337" t="s">
        <v>44641</v>
      </c>
      <c r="Q11337" t="s">
        <v>44640</v>
      </c>
    </row>
    <row r="11338" spans="12:17" x14ac:dyDescent="0.3">
      <c r="L11338">
        <v>11332</v>
      </c>
      <c r="M11338" t="s">
        <v>44642</v>
      </c>
      <c r="N11338" t="s">
        <v>22206</v>
      </c>
      <c r="O11338" t="s">
        <v>27924</v>
      </c>
      <c r="P11338" t="s">
        <v>44643</v>
      </c>
      <c r="Q11338" t="s">
        <v>44642</v>
      </c>
    </row>
    <row r="11339" spans="12:17" x14ac:dyDescent="0.3">
      <c r="L11339">
        <v>11333</v>
      </c>
      <c r="M11339" t="s">
        <v>44644</v>
      </c>
      <c r="N11339" t="s">
        <v>22111</v>
      </c>
      <c r="O11339" t="s">
        <v>27925</v>
      </c>
      <c r="P11339" t="s">
        <v>44645</v>
      </c>
      <c r="Q11339" t="s">
        <v>44644</v>
      </c>
    </row>
    <row r="11340" spans="12:17" x14ac:dyDescent="0.3">
      <c r="L11340">
        <v>11334</v>
      </c>
      <c r="M11340" t="s">
        <v>44646</v>
      </c>
      <c r="N11340" t="s">
        <v>22209</v>
      </c>
      <c r="O11340" t="s">
        <v>27926</v>
      </c>
      <c r="P11340" t="s">
        <v>44647</v>
      </c>
      <c r="Q11340" t="s">
        <v>44646</v>
      </c>
    </row>
    <row r="11341" spans="12:17" x14ac:dyDescent="0.3">
      <c r="L11341">
        <v>11335</v>
      </c>
      <c r="M11341" t="s">
        <v>44648</v>
      </c>
      <c r="N11341" t="s">
        <v>22212</v>
      </c>
      <c r="O11341" t="s">
        <v>27927</v>
      </c>
      <c r="P11341" t="s">
        <v>44649</v>
      </c>
      <c r="Q11341" t="s">
        <v>44648</v>
      </c>
    </row>
    <row r="11342" spans="12:17" x14ac:dyDescent="0.3">
      <c r="L11342">
        <v>11336</v>
      </c>
      <c r="M11342" t="s">
        <v>44650</v>
      </c>
      <c r="N11342" t="s">
        <v>22215</v>
      </c>
      <c r="O11342" t="s">
        <v>27928</v>
      </c>
      <c r="P11342" t="s">
        <v>44651</v>
      </c>
      <c r="Q11342" t="s">
        <v>44650</v>
      </c>
    </row>
    <row r="11343" spans="12:17" x14ac:dyDescent="0.3">
      <c r="L11343">
        <v>11337</v>
      </c>
      <c r="M11343" t="s">
        <v>44652</v>
      </c>
      <c r="N11343" t="s">
        <v>22218</v>
      </c>
      <c r="O11343" t="s">
        <v>27929</v>
      </c>
      <c r="P11343" t="s">
        <v>44653</v>
      </c>
      <c r="Q11343" t="s">
        <v>44652</v>
      </c>
    </row>
    <row r="11344" spans="12:17" x14ac:dyDescent="0.3">
      <c r="L11344">
        <v>11338</v>
      </c>
      <c r="M11344" t="s">
        <v>44654</v>
      </c>
      <c r="N11344" t="s">
        <v>22221</v>
      </c>
      <c r="O11344" t="s">
        <v>27930</v>
      </c>
      <c r="P11344" t="s">
        <v>44655</v>
      </c>
      <c r="Q11344" t="s">
        <v>44654</v>
      </c>
    </row>
    <row r="11345" spans="12:17" x14ac:dyDescent="0.3">
      <c r="L11345">
        <v>11339</v>
      </c>
      <c r="M11345" t="s">
        <v>44656</v>
      </c>
      <c r="N11345" t="s">
        <v>22224</v>
      </c>
      <c r="O11345" t="s">
        <v>27931</v>
      </c>
      <c r="P11345" t="s">
        <v>44657</v>
      </c>
      <c r="Q11345" t="s">
        <v>44656</v>
      </c>
    </row>
    <row r="11346" spans="12:17" x14ac:dyDescent="0.3">
      <c r="L11346">
        <v>11340</v>
      </c>
      <c r="M11346" t="s">
        <v>44658</v>
      </c>
      <c r="N11346" t="s">
        <v>22227</v>
      </c>
      <c r="O11346" t="s">
        <v>27932</v>
      </c>
      <c r="P11346" t="s">
        <v>44659</v>
      </c>
      <c r="Q11346" t="s">
        <v>44658</v>
      </c>
    </row>
    <row r="11347" spans="12:17" x14ac:dyDescent="0.3">
      <c r="L11347">
        <v>11341</v>
      </c>
      <c r="M11347" t="s">
        <v>44660</v>
      </c>
      <c r="N11347" t="s">
        <v>22230</v>
      </c>
      <c r="O11347" t="s">
        <v>27933</v>
      </c>
      <c r="P11347" t="s">
        <v>44661</v>
      </c>
      <c r="Q11347" t="s">
        <v>44660</v>
      </c>
    </row>
    <row r="11348" spans="12:17" x14ac:dyDescent="0.3">
      <c r="L11348">
        <v>11342</v>
      </c>
      <c r="M11348" t="s">
        <v>44662</v>
      </c>
      <c r="N11348" t="s">
        <v>22233</v>
      </c>
      <c r="O11348" t="s">
        <v>27934</v>
      </c>
      <c r="P11348" t="s">
        <v>44663</v>
      </c>
      <c r="Q11348" t="s">
        <v>44662</v>
      </c>
    </row>
    <row r="11349" spans="12:17" x14ac:dyDescent="0.3">
      <c r="L11349">
        <v>11343</v>
      </c>
      <c r="M11349" t="s">
        <v>44664</v>
      </c>
      <c r="N11349" t="s">
        <v>22236</v>
      </c>
      <c r="O11349" t="s">
        <v>27935</v>
      </c>
      <c r="P11349" t="s">
        <v>44665</v>
      </c>
      <c r="Q11349" t="s">
        <v>44664</v>
      </c>
    </row>
    <row r="11350" spans="12:17" x14ac:dyDescent="0.3">
      <c r="L11350">
        <v>11344</v>
      </c>
      <c r="M11350" t="s">
        <v>44666</v>
      </c>
      <c r="N11350" t="s">
        <v>22239</v>
      </c>
      <c r="O11350" t="s">
        <v>27936</v>
      </c>
      <c r="P11350" t="s">
        <v>44667</v>
      </c>
      <c r="Q11350" t="s">
        <v>44666</v>
      </c>
    </row>
    <row r="11351" spans="12:17" x14ac:dyDescent="0.3">
      <c r="L11351">
        <v>11345</v>
      </c>
      <c r="M11351" t="s">
        <v>44668</v>
      </c>
      <c r="N11351" t="s">
        <v>22242</v>
      </c>
      <c r="O11351" t="s">
        <v>27937</v>
      </c>
      <c r="P11351" t="s">
        <v>44669</v>
      </c>
      <c r="Q11351" t="s">
        <v>44668</v>
      </c>
    </row>
    <row r="11352" spans="12:17" x14ac:dyDescent="0.3">
      <c r="L11352">
        <v>11346</v>
      </c>
      <c r="M11352" t="s">
        <v>44670</v>
      </c>
      <c r="N11352" t="s">
        <v>22245</v>
      </c>
      <c r="O11352" t="s">
        <v>27938</v>
      </c>
      <c r="P11352" t="s">
        <v>44671</v>
      </c>
      <c r="Q11352" t="s">
        <v>44670</v>
      </c>
    </row>
    <row r="11353" spans="12:17" x14ac:dyDescent="0.3">
      <c r="L11353">
        <v>11347</v>
      </c>
      <c r="M11353" t="s">
        <v>44672</v>
      </c>
      <c r="N11353" t="s">
        <v>22248</v>
      </c>
      <c r="O11353" t="s">
        <v>27939</v>
      </c>
      <c r="P11353" t="s">
        <v>44673</v>
      </c>
      <c r="Q11353" t="s">
        <v>44672</v>
      </c>
    </row>
    <row r="11354" spans="12:17" x14ac:dyDescent="0.3">
      <c r="L11354">
        <v>11348</v>
      </c>
      <c r="M11354" t="s">
        <v>44674</v>
      </c>
      <c r="N11354" t="s">
        <v>22251</v>
      </c>
      <c r="O11354" t="s">
        <v>27940</v>
      </c>
      <c r="P11354" t="s">
        <v>44675</v>
      </c>
      <c r="Q11354" t="s">
        <v>44674</v>
      </c>
    </row>
    <row r="11355" spans="12:17" x14ac:dyDescent="0.3">
      <c r="L11355">
        <v>11349</v>
      </c>
      <c r="M11355" t="s">
        <v>44676</v>
      </c>
      <c r="N11355" t="s">
        <v>22254</v>
      </c>
      <c r="O11355" t="s">
        <v>27941</v>
      </c>
      <c r="P11355" t="s">
        <v>44677</v>
      </c>
      <c r="Q11355" t="s">
        <v>44676</v>
      </c>
    </row>
    <row r="11356" spans="12:17" x14ac:dyDescent="0.3">
      <c r="L11356">
        <v>11350</v>
      </c>
      <c r="M11356" t="s">
        <v>44678</v>
      </c>
      <c r="N11356" t="s">
        <v>22257</v>
      </c>
      <c r="O11356" t="s">
        <v>27942</v>
      </c>
      <c r="P11356" t="s">
        <v>44679</v>
      </c>
      <c r="Q11356" t="s">
        <v>44678</v>
      </c>
    </row>
    <row r="11357" spans="12:17" x14ac:dyDescent="0.3">
      <c r="L11357">
        <v>11351</v>
      </c>
      <c r="M11357" t="s">
        <v>44680</v>
      </c>
      <c r="N11357" t="s">
        <v>22260</v>
      </c>
      <c r="O11357" t="s">
        <v>27943</v>
      </c>
      <c r="P11357" t="s">
        <v>44681</v>
      </c>
      <c r="Q11357" t="s">
        <v>44680</v>
      </c>
    </row>
    <row r="11358" spans="12:17" x14ac:dyDescent="0.3">
      <c r="L11358">
        <v>11352</v>
      </c>
      <c r="M11358" t="s">
        <v>44682</v>
      </c>
      <c r="N11358" t="s">
        <v>22263</v>
      </c>
      <c r="O11358" t="s">
        <v>27944</v>
      </c>
      <c r="P11358" t="s">
        <v>44683</v>
      </c>
      <c r="Q11358" t="s">
        <v>44682</v>
      </c>
    </row>
    <row r="11359" spans="12:17" x14ac:dyDescent="0.3">
      <c r="L11359">
        <v>11353</v>
      </c>
      <c r="M11359" t="s">
        <v>44684</v>
      </c>
      <c r="N11359" t="s">
        <v>22266</v>
      </c>
      <c r="O11359" t="s">
        <v>27945</v>
      </c>
      <c r="P11359" t="s">
        <v>44685</v>
      </c>
      <c r="Q11359" t="s">
        <v>44684</v>
      </c>
    </row>
    <row r="11360" spans="12:17" x14ac:dyDescent="0.3">
      <c r="L11360">
        <v>11354</v>
      </c>
      <c r="M11360" t="s">
        <v>44686</v>
      </c>
      <c r="N11360" t="s">
        <v>22269</v>
      </c>
      <c r="O11360" t="s">
        <v>27946</v>
      </c>
      <c r="P11360" t="s">
        <v>44687</v>
      </c>
      <c r="Q11360" t="s">
        <v>44686</v>
      </c>
    </row>
    <row r="11361" spans="12:17" x14ac:dyDescent="0.3">
      <c r="L11361">
        <v>11355</v>
      </c>
      <c r="M11361" t="s">
        <v>44688</v>
      </c>
      <c r="N11361" t="s">
        <v>22272</v>
      </c>
      <c r="O11361" t="s">
        <v>27947</v>
      </c>
      <c r="P11361" t="s">
        <v>44689</v>
      </c>
      <c r="Q11361" t="s">
        <v>44688</v>
      </c>
    </row>
    <row r="11362" spans="12:17" x14ac:dyDescent="0.3">
      <c r="L11362">
        <v>11356</v>
      </c>
      <c r="M11362" t="s">
        <v>44690</v>
      </c>
      <c r="N11362" t="s">
        <v>22275</v>
      </c>
      <c r="O11362" t="s">
        <v>27948</v>
      </c>
      <c r="P11362" t="s">
        <v>44691</v>
      </c>
      <c r="Q11362" t="s">
        <v>44690</v>
      </c>
    </row>
    <row r="11363" spans="12:17" x14ac:dyDescent="0.3">
      <c r="L11363">
        <v>11357</v>
      </c>
      <c r="M11363" t="s">
        <v>44692</v>
      </c>
      <c r="N11363" t="s">
        <v>22278</v>
      </c>
      <c r="O11363" t="s">
        <v>27949</v>
      </c>
      <c r="P11363" t="s">
        <v>44693</v>
      </c>
      <c r="Q11363" t="s">
        <v>44692</v>
      </c>
    </row>
    <row r="11364" spans="12:17" x14ac:dyDescent="0.3">
      <c r="L11364">
        <v>11358</v>
      </c>
      <c r="M11364" t="s">
        <v>44694</v>
      </c>
      <c r="N11364" t="s">
        <v>22281</v>
      </c>
      <c r="O11364" t="s">
        <v>27950</v>
      </c>
      <c r="P11364" t="s">
        <v>44695</v>
      </c>
      <c r="Q11364" t="s">
        <v>44694</v>
      </c>
    </row>
    <row r="11365" spans="12:17" x14ac:dyDescent="0.3">
      <c r="L11365">
        <v>11359</v>
      </c>
      <c r="M11365" t="s">
        <v>44696</v>
      </c>
      <c r="N11365" t="s">
        <v>22283</v>
      </c>
      <c r="O11365" t="s">
        <v>27951</v>
      </c>
      <c r="P11365" t="s">
        <v>44697</v>
      </c>
      <c r="Q11365" t="s">
        <v>44696</v>
      </c>
    </row>
    <row r="11366" spans="12:17" x14ac:dyDescent="0.3">
      <c r="L11366">
        <v>11360</v>
      </c>
      <c r="M11366" t="s">
        <v>44698</v>
      </c>
      <c r="N11366" t="s">
        <v>22285</v>
      </c>
      <c r="O11366" t="s">
        <v>27952</v>
      </c>
      <c r="P11366" t="s">
        <v>44699</v>
      </c>
      <c r="Q11366" t="s">
        <v>44698</v>
      </c>
    </row>
    <row r="11367" spans="12:17" x14ac:dyDescent="0.3">
      <c r="L11367">
        <v>11361</v>
      </c>
      <c r="M11367" t="s">
        <v>44700</v>
      </c>
      <c r="N11367" t="s">
        <v>22287</v>
      </c>
      <c r="O11367" t="s">
        <v>27953</v>
      </c>
      <c r="P11367" t="s">
        <v>44701</v>
      </c>
      <c r="Q11367" t="s">
        <v>44700</v>
      </c>
    </row>
    <row r="11368" spans="12:17" x14ac:dyDescent="0.3">
      <c r="L11368">
        <v>11362</v>
      </c>
      <c r="M11368" t="s">
        <v>44702</v>
      </c>
      <c r="N11368" t="s">
        <v>22290</v>
      </c>
      <c r="O11368" t="s">
        <v>27954</v>
      </c>
      <c r="P11368" t="s">
        <v>44703</v>
      </c>
      <c r="Q11368" t="s">
        <v>44702</v>
      </c>
    </row>
    <row r="11369" spans="12:17" x14ac:dyDescent="0.3">
      <c r="L11369">
        <v>11363</v>
      </c>
      <c r="M11369" t="s">
        <v>44704</v>
      </c>
      <c r="N11369" t="s">
        <v>22293</v>
      </c>
      <c r="O11369" t="s">
        <v>27955</v>
      </c>
      <c r="P11369" t="s">
        <v>44705</v>
      </c>
      <c r="Q11369" t="s">
        <v>44704</v>
      </c>
    </row>
    <row r="11370" spans="12:17" x14ac:dyDescent="0.3">
      <c r="L11370">
        <v>11364</v>
      </c>
      <c r="M11370" t="s">
        <v>44706</v>
      </c>
      <c r="N11370" t="s">
        <v>22296</v>
      </c>
      <c r="O11370" t="s">
        <v>27956</v>
      </c>
      <c r="P11370" t="s">
        <v>44707</v>
      </c>
      <c r="Q11370" t="s">
        <v>44706</v>
      </c>
    </row>
    <row r="11371" spans="12:17" x14ac:dyDescent="0.3">
      <c r="L11371">
        <v>11365</v>
      </c>
      <c r="M11371" t="s">
        <v>44708</v>
      </c>
      <c r="N11371" t="s">
        <v>22299</v>
      </c>
      <c r="O11371" t="s">
        <v>27957</v>
      </c>
      <c r="P11371" t="s">
        <v>44709</v>
      </c>
      <c r="Q11371" t="s">
        <v>44708</v>
      </c>
    </row>
    <row r="11372" spans="12:17" x14ac:dyDescent="0.3">
      <c r="L11372">
        <v>11366</v>
      </c>
      <c r="M11372" t="s">
        <v>44710</v>
      </c>
      <c r="N11372" t="s">
        <v>22302</v>
      </c>
      <c r="O11372" t="s">
        <v>27958</v>
      </c>
      <c r="P11372" t="s">
        <v>44711</v>
      </c>
      <c r="Q11372" t="s">
        <v>44710</v>
      </c>
    </row>
    <row r="11373" spans="12:17" x14ac:dyDescent="0.3">
      <c r="L11373">
        <v>11367</v>
      </c>
      <c r="M11373" t="s">
        <v>44712</v>
      </c>
      <c r="N11373" t="s">
        <v>22305</v>
      </c>
      <c r="O11373" t="s">
        <v>27959</v>
      </c>
      <c r="P11373" t="s">
        <v>44713</v>
      </c>
      <c r="Q11373" t="s">
        <v>44712</v>
      </c>
    </row>
    <row r="11374" spans="12:17" x14ac:dyDescent="0.3">
      <c r="L11374">
        <v>11368</v>
      </c>
      <c r="M11374" t="s">
        <v>44714</v>
      </c>
      <c r="N11374" t="s">
        <v>22308</v>
      </c>
      <c r="O11374" t="s">
        <v>27960</v>
      </c>
      <c r="P11374" t="s">
        <v>44715</v>
      </c>
      <c r="Q11374" t="s">
        <v>44714</v>
      </c>
    </row>
    <row r="11375" spans="12:17" x14ac:dyDescent="0.3">
      <c r="L11375">
        <v>11369</v>
      </c>
      <c r="M11375" t="s">
        <v>44716</v>
      </c>
      <c r="N11375" t="s">
        <v>22302</v>
      </c>
      <c r="O11375" t="s">
        <v>27961</v>
      </c>
      <c r="P11375" t="s">
        <v>44717</v>
      </c>
      <c r="Q11375" t="s">
        <v>44716</v>
      </c>
    </row>
    <row r="11376" spans="12:17" x14ac:dyDescent="0.3">
      <c r="L11376">
        <v>11370</v>
      </c>
      <c r="M11376" t="s">
        <v>44718</v>
      </c>
      <c r="N11376" t="s">
        <v>22305</v>
      </c>
      <c r="O11376" t="s">
        <v>27962</v>
      </c>
      <c r="P11376" t="s">
        <v>44719</v>
      </c>
      <c r="Q11376" t="s">
        <v>44718</v>
      </c>
    </row>
    <row r="11377" spans="12:17" x14ac:dyDescent="0.3">
      <c r="L11377">
        <v>11371</v>
      </c>
      <c r="M11377" t="s">
        <v>44720</v>
      </c>
      <c r="N11377" t="s">
        <v>22315</v>
      </c>
      <c r="O11377" t="s">
        <v>27963</v>
      </c>
      <c r="P11377" t="s">
        <v>44721</v>
      </c>
      <c r="Q11377" t="s">
        <v>44720</v>
      </c>
    </row>
    <row r="11378" spans="12:17" x14ac:dyDescent="0.3">
      <c r="L11378">
        <v>11372</v>
      </c>
      <c r="M11378" t="s">
        <v>44722</v>
      </c>
      <c r="N11378" t="s">
        <v>938</v>
      </c>
      <c r="O11378" t="s">
        <v>44723</v>
      </c>
      <c r="P11378" t="s">
        <v>44724</v>
      </c>
      <c r="Q11378" t="s">
        <v>44722</v>
      </c>
    </row>
    <row r="11379" spans="12:17" x14ac:dyDescent="0.3">
      <c r="L11379">
        <v>11373</v>
      </c>
      <c r="M11379" t="s">
        <v>44725</v>
      </c>
      <c r="N11379" t="s">
        <v>22397</v>
      </c>
      <c r="O11379" t="s">
        <v>44726</v>
      </c>
      <c r="P11379" t="s">
        <v>44727</v>
      </c>
      <c r="Q11379" t="s">
        <v>44725</v>
      </c>
    </row>
    <row r="11380" spans="12:17" x14ac:dyDescent="0.3">
      <c r="L11380">
        <v>11374</v>
      </c>
      <c r="M11380" t="s">
        <v>44728</v>
      </c>
      <c r="N11380" t="s">
        <v>22399</v>
      </c>
      <c r="O11380" t="s">
        <v>44729</v>
      </c>
      <c r="P11380" t="s">
        <v>44730</v>
      </c>
      <c r="Q11380" t="s">
        <v>44728</v>
      </c>
    </row>
    <row r="11381" spans="12:17" x14ac:dyDescent="0.3">
      <c r="L11381">
        <v>11375</v>
      </c>
      <c r="M11381" t="s">
        <v>44731</v>
      </c>
      <c r="N11381" t="s">
        <v>22401</v>
      </c>
      <c r="O11381" t="s">
        <v>44732</v>
      </c>
      <c r="P11381" t="s">
        <v>44733</v>
      </c>
      <c r="Q11381" t="s">
        <v>44731</v>
      </c>
    </row>
    <row r="11382" spans="12:17" x14ac:dyDescent="0.3">
      <c r="L11382">
        <v>11376</v>
      </c>
      <c r="M11382" t="s">
        <v>44734</v>
      </c>
      <c r="N11382" t="s">
        <v>22403</v>
      </c>
      <c r="O11382" t="s">
        <v>44735</v>
      </c>
      <c r="P11382" t="s">
        <v>44736</v>
      </c>
      <c r="Q11382" t="s">
        <v>44734</v>
      </c>
    </row>
    <row r="11383" spans="12:17" x14ac:dyDescent="0.3">
      <c r="L11383">
        <v>11377</v>
      </c>
      <c r="M11383" t="s">
        <v>44737</v>
      </c>
      <c r="N11383" t="s">
        <v>22405</v>
      </c>
      <c r="O11383" t="s">
        <v>44738</v>
      </c>
      <c r="P11383" t="s">
        <v>44739</v>
      </c>
      <c r="Q11383" t="s">
        <v>44737</v>
      </c>
    </row>
    <row r="11384" spans="12:17" x14ac:dyDescent="0.3">
      <c r="L11384">
        <v>11378</v>
      </c>
      <c r="M11384" t="s">
        <v>44740</v>
      </c>
      <c r="N11384" t="s">
        <v>44741</v>
      </c>
      <c r="O11384" t="s">
        <v>44742</v>
      </c>
      <c r="P11384" t="s">
        <v>44743</v>
      </c>
      <c r="Q11384" t="s">
        <v>44740</v>
      </c>
    </row>
    <row r="11385" spans="12:17" x14ac:dyDescent="0.3">
      <c r="L11385">
        <v>11379</v>
      </c>
      <c r="M11385" t="s">
        <v>44744</v>
      </c>
      <c r="N11385" t="s">
        <v>22410</v>
      </c>
      <c r="O11385" t="s">
        <v>44745</v>
      </c>
      <c r="P11385" t="s">
        <v>44746</v>
      </c>
      <c r="Q11385" t="s">
        <v>44744</v>
      </c>
    </row>
    <row r="11386" spans="12:17" x14ac:dyDescent="0.3">
      <c r="L11386">
        <v>11380</v>
      </c>
      <c r="M11386" t="s">
        <v>44747</v>
      </c>
      <c r="N11386" t="s">
        <v>22412</v>
      </c>
      <c r="O11386" t="s">
        <v>44748</v>
      </c>
      <c r="P11386" t="s">
        <v>44749</v>
      </c>
      <c r="Q11386" t="s">
        <v>44747</v>
      </c>
    </row>
    <row r="11387" spans="12:17" x14ac:dyDescent="0.3">
      <c r="L11387">
        <v>11381</v>
      </c>
      <c r="M11387" t="s">
        <v>44750</v>
      </c>
      <c r="N11387" t="s">
        <v>22414</v>
      </c>
      <c r="O11387" t="s">
        <v>44751</v>
      </c>
      <c r="P11387" t="s">
        <v>44752</v>
      </c>
      <c r="Q11387" t="s">
        <v>44750</v>
      </c>
    </row>
    <row r="11388" spans="12:17" x14ac:dyDescent="0.3">
      <c r="L11388">
        <v>11382</v>
      </c>
      <c r="M11388" t="s">
        <v>44753</v>
      </c>
      <c r="N11388" t="s">
        <v>22416</v>
      </c>
      <c r="O11388" t="s">
        <v>44754</v>
      </c>
      <c r="P11388" t="s">
        <v>44755</v>
      </c>
      <c r="Q11388" t="s">
        <v>44753</v>
      </c>
    </row>
    <row r="11389" spans="12:17" x14ac:dyDescent="0.3">
      <c r="L11389">
        <v>11383</v>
      </c>
      <c r="M11389" t="s">
        <v>44756</v>
      </c>
      <c r="N11389" t="s">
        <v>22418</v>
      </c>
      <c r="O11389" t="s">
        <v>44757</v>
      </c>
      <c r="P11389" t="s">
        <v>44758</v>
      </c>
      <c r="Q11389" t="s">
        <v>44756</v>
      </c>
    </row>
    <row r="11390" spans="12:17" x14ac:dyDescent="0.3">
      <c r="L11390">
        <v>11384</v>
      </c>
      <c r="M11390" t="s">
        <v>44759</v>
      </c>
      <c r="N11390" t="s">
        <v>26495</v>
      </c>
      <c r="O11390" t="s">
        <v>44760</v>
      </c>
      <c r="P11390" t="s">
        <v>44761</v>
      </c>
      <c r="Q11390" t="s">
        <v>44759</v>
      </c>
    </row>
    <row r="11391" spans="12:17" x14ac:dyDescent="0.3">
      <c r="L11391">
        <v>11385</v>
      </c>
      <c r="M11391" t="s">
        <v>44762</v>
      </c>
      <c r="N11391" t="s">
        <v>26496</v>
      </c>
      <c r="O11391" t="s">
        <v>44763</v>
      </c>
      <c r="P11391" t="s">
        <v>44764</v>
      </c>
      <c r="Q11391" t="s">
        <v>44762</v>
      </c>
    </row>
    <row r="11392" spans="12:17" x14ac:dyDescent="0.3">
      <c r="L11392">
        <v>11386</v>
      </c>
      <c r="M11392" t="s">
        <v>44765</v>
      </c>
      <c r="N11392" t="s">
        <v>26497</v>
      </c>
      <c r="O11392" t="s">
        <v>44766</v>
      </c>
      <c r="P11392" t="s">
        <v>44767</v>
      </c>
      <c r="Q11392" t="s">
        <v>44765</v>
      </c>
    </row>
    <row r="11393" spans="12:17" x14ac:dyDescent="0.3">
      <c r="L11393">
        <v>11387</v>
      </c>
      <c r="M11393" t="s">
        <v>44768</v>
      </c>
      <c r="N11393" t="s">
        <v>22423</v>
      </c>
      <c r="O11393" t="s">
        <v>44769</v>
      </c>
      <c r="P11393" t="s">
        <v>44770</v>
      </c>
      <c r="Q11393" t="s">
        <v>44768</v>
      </c>
    </row>
    <row r="11394" spans="12:17" x14ac:dyDescent="0.3">
      <c r="L11394">
        <v>11388</v>
      </c>
      <c r="M11394" t="s">
        <v>44771</v>
      </c>
      <c r="N11394" t="s">
        <v>44772</v>
      </c>
      <c r="O11394" t="s">
        <v>44773</v>
      </c>
      <c r="P11394" t="s">
        <v>44774</v>
      </c>
      <c r="Q11394" t="s">
        <v>44771</v>
      </c>
    </row>
    <row r="11395" spans="12:17" x14ac:dyDescent="0.3">
      <c r="L11395">
        <v>11389</v>
      </c>
      <c r="M11395" t="s">
        <v>44775</v>
      </c>
      <c r="N11395" t="s">
        <v>44776</v>
      </c>
      <c r="O11395" t="s">
        <v>44777</v>
      </c>
      <c r="P11395" t="s">
        <v>44778</v>
      </c>
      <c r="Q11395" t="s">
        <v>44775</v>
      </c>
    </row>
    <row r="11396" spans="12:17" x14ac:dyDescent="0.3">
      <c r="L11396">
        <v>11390</v>
      </c>
      <c r="M11396" t="s">
        <v>44779</v>
      </c>
      <c r="N11396" t="s">
        <v>22426</v>
      </c>
      <c r="O11396" t="s">
        <v>44780</v>
      </c>
      <c r="P11396" t="s">
        <v>44781</v>
      </c>
      <c r="Q11396" t="s">
        <v>44779</v>
      </c>
    </row>
    <row r="11397" spans="12:17" x14ac:dyDescent="0.3">
      <c r="L11397">
        <v>11391</v>
      </c>
      <c r="M11397" t="s">
        <v>44782</v>
      </c>
      <c r="N11397" t="s">
        <v>22428</v>
      </c>
      <c r="O11397" t="s">
        <v>44783</v>
      </c>
      <c r="P11397" t="s">
        <v>44784</v>
      </c>
      <c r="Q11397" t="s">
        <v>44782</v>
      </c>
    </row>
    <row r="11398" spans="12:17" x14ac:dyDescent="0.3">
      <c r="L11398">
        <v>11392</v>
      </c>
      <c r="M11398" t="s">
        <v>44785</v>
      </c>
      <c r="N11398" t="s">
        <v>22430</v>
      </c>
      <c r="O11398" t="s">
        <v>44786</v>
      </c>
      <c r="P11398" t="s">
        <v>44787</v>
      </c>
      <c r="Q11398" t="s">
        <v>44785</v>
      </c>
    </row>
    <row r="11399" spans="12:17" x14ac:dyDescent="0.3">
      <c r="L11399">
        <v>11393</v>
      </c>
      <c r="M11399" t="s">
        <v>44788</v>
      </c>
      <c r="N11399" t="s">
        <v>22432</v>
      </c>
      <c r="O11399" t="s">
        <v>44789</v>
      </c>
      <c r="P11399" t="s">
        <v>44790</v>
      </c>
      <c r="Q11399" t="s">
        <v>44788</v>
      </c>
    </row>
    <row r="11400" spans="12:17" x14ac:dyDescent="0.3">
      <c r="L11400">
        <v>11394</v>
      </c>
      <c r="M11400" t="s">
        <v>44791</v>
      </c>
      <c r="N11400" t="s">
        <v>22434</v>
      </c>
      <c r="O11400" t="s">
        <v>44792</v>
      </c>
      <c r="P11400" t="s">
        <v>44793</v>
      </c>
      <c r="Q11400" t="s">
        <v>44791</v>
      </c>
    </row>
    <row r="11401" spans="12:17" x14ac:dyDescent="0.3">
      <c r="L11401">
        <v>11395</v>
      </c>
      <c r="M11401" t="s">
        <v>44794</v>
      </c>
      <c r="N11401" t="s">
        <v>22436</v>
      </c>
      <c r="O11401" t="s">
        <v>44795</v>
      </c>
      <c r="P11401" t="s">
        <v>44796</v>
      </c>
      <c r="Q11401" t="s">
        <v>44794</v>
      </c>
    </row>
    <row r="11402" spans="12:17" x14ac:dyDescent="0.3">
      <c r="L11402">
        <v>11396</v>
      </c>
      <c r="M11402" t="s">
        <v>44797</v>
      </c>
      <c r="N11402" t="s">
        <v>22438</v>
      </c>
      <c r="O11402" t="s">
        <v>44798</v>
      </c>
      <c r="P11402" t="s">
        <v>44799</v>
      </c>
      <c r="Q11402" t="s">
        <v>44797</v>
      </c>
    </row>
    <row r="11403" spans="12:17" x14ac:dyDescent="0.3">
      <c r="L11403">
        <v>11397</v>
      </c>
      <c r="M11403" t="s">
        <v>44800</v>
      </c>
      <c r="N11403" t="s">
        <v>22440</v>
      </c>
      <c r="O11403" t="s">
        <v>44801</v>
      </c>
      <c r="P11403" t="s">
        <v>44802</v>
      </c>
      <c r="Q11403" t="s">
        <v>44800</v>
      </c>
    </row>
    <row r="11404" spans="12:17" x14ac:dyDescent="0.3">
      <c r="L11404">
        <v>11398</v>
      </c>
      <c r="M11404" t="s">
        <v>44803</v>
      </c>
      <c r="N11404" t="s">
        <v>22442</v>
      </c>
      <c r="O11404" t="s">
        <v>44804</v>
      </c>
      <c r="P11404" t="s">
        <v>44805</v>
      </c>
      <c r="Q11404" t="s">
        <v>44803</v>
      </c>
    </row>
    <row r="11405" spans="12:17" x14ac:dyDescent="0.3">
      <c r="L11405">
        <v>11399</v>
      </c>
      <c r="M11405" t="s">
        <v>44806</v>
      </c>
      <c r="N11405" t="s">
        <v>22444</v>
      </c>
      <c r="O11405" t="s">
        <v>44807</v>
      </c>
      <c r="P11405" t="s">
        <v>44808</v>
      </c>
      <c r="Q11405" t="s">
        <v>44806</v>
      </c>
    </row>
    <row r="11406" spans="12:17" x14ac:dyDescent="0.3">
      <c r="L11406">
        <v>11400</v>
      </c>
      <c r="M11406" t="s">
        <v>44809</v>
      </c>
      <c r="N11406" t="s">
        <v>22446</v>
      </c>
      <c r="O11406" t="s">
        <v>44810</v>
      </c>
      <c r="P11406" t="s">
        <v>44811</v>
      </c>
      <c r="Q11406" t="s">
        <v>44809</v>
      </c>
    </row>
    <row r="11407" spans="12:17" x14ac:dyDescent="0.3">
      <c r="L11407">
        <v>11401</v>
      </c>
      <c r="M11407" t="s">
        <v>44812</v>
      </c>
      <c r="N11407" t="s">
        <v>22448</v>
      </c>
      <c r="O11407" t="s">
        <v>44813</v>
      </c>
      <c r="P11407" t="s">
        <v>44814</v>
      </c>
      <c r="Q11407" t="s">
        <v>44812</v>
      </c>
    </row>
    <row r="11408" spans="12:17" x14ac:dyDescent="0.3">
      <c r="L11408">
        <v>11402</v>
      </c>
      <c r="M11408" t="s">
        <v>44815</v>
      </c>
      <c r="N11408" t="s">
        <v>22450</v>
      </c>
      <c r="O11408" t="s">
        <v>44816</v>
      </c>
      <c r="P11408" t="s">
        <v>44817</v>
      </c>
      <c r="Q11408" t="s">
        <v>44815</v>
      </c>
    </row>
    <row r="11409" spans="12:17" x14ac:dyDescent="0.3">
      <c r="L11409">
        <v>11403</v>
      </c>
      <c r="M11409" t="s">
        <v>44818</v>
      </c>
      <c r="N11409" t="s">
        <v>22452</v>
      </c>
      <c r="O11409" t="s">
        <v>44819</v>
      </c>
      <c r="P11409" t="s">
        <v>44820</v>
      </c>
      <c r="Q11409" t="s">
        <v>44818</v>
      </c>
    </row>
    <row r="11410" spans="12:17" x14ac:dyDescent="0.3">
      <c r="L11410">
        <v>11404</v>
      </c>
      <c r="M11410" t="s">
        <v>44821</v>
      </c>
      <c r="N11410" t="s">
        <v>22454</v>
      </c>
      <c r="O11410" t="s">
        <v>44822</v>
      </c>
      <c r="P11410" t="s">
        <v>44823</v>
      </c>
      <c r="Q11410" t="s">
        <v>44821</v>
      </c>
    </row>
    <row r="11411" spans="12:17" x14ac:dyDescent="0.3">
      <c r="L11411">
        <v>11405</v>
      </c>
      <c r="M11411" t="s">
        <v>44824</v>
      </c>
      <c r="N11411" t="s">
        <v>22456</v>
      </c>
      <c r="O11411" t="s">
        <v>44825</v>
      </c>
      <c r="P11411" t="s">
        <v>44826</v>
      </c>
      <c r="Q11411" t="s">
        <v>44824</v>
      </c>
    </row>
    <row r="11412" spans="12:17" x14ac:dyDescent="0.3">
      <c r="L11412">
        <v>11406</v>
      </c>
      <c r="M11412" t="s">
        <v>44827</v>
      </c>
      <c r="N11412" t="s">
        <v>22458</v>
      </c>
      <c r="O11412" t="s">
        <v>44828</v>
      </c>
      <c r="P11412" t="s">
        <v>44829</v>
      </c>
      <c r="Q11412" t="s">
        <v>44827</v>
      </c>
    </row>
    <row r="11413" spans="12:17" x14ac:dyDescent="0.3">
      <c r="L11413">
        <v>11407</v>
      </c>
      <c r="M11413" t="s">
        <v>44830</v>
      </c>
      <c r="N11413" t="s">
        <v>22460</v>
      </c>
      <c r="O11413" t="s">
        <v>44831</v>
      </c>
      <c r="P11413" t="s">
        <v>44832</v>
      </c>
      <c r="Q11413" t="s">
        <v>44830</v>
      </c>
    </row>
    <row r="11414" spans="12:17" x14ac:dyDescent="0.3">
      <c r="L11414">
        <v>11408</v>
      </c>
      <c r="M11414" t="s">
        <v>44833</v>
      </c>
      <c r="N11414" t="s">
        <v>22462</v>
      </c>
      <c r="O11414" t="s">
        <v>44834</v>
      </c>
      <c r="P11414" t="s">
        <v>44835</v>
      </c>
      <c r="Q11414" t="s">
        <v>44833</v>
      </c>
    </row>
    <row r="11415" spans="12:17" x14ac:dyDescent="0.3">
      <c r="L11415">
        <v>11409</v>
      </c>
      <c r="M11415" t="s">
        <v>44836</v>
      </c>
      <c r="N11415" t="s">
        <v>22464</v>
      </c>
      <c r="O11415" t="s">
        <v>44837</v>
      </c>
      <c r="P11415" t="s">
        <v>44838</v>
      </c>
      <c r="Q11415" t="s">
        <v>44836</v>
      </c>
    </row>
    <row r="11416" spans="12:17" x14ac:dyDescent="0.3">
      <c r="L11416">
        <v>11410</v>
      </c>
      <c r="M11416" t="s">
        <v>44839</v>
      </c>
      <c r="N11416" t="s">
        <v>22465</v>
      </c>
      <c r="O11416" t="s">
        <v>44840</v>
      </c>
      <c r="P11416" t="s">
        <v>44841</v>
      </c>
      <c r="Q11416" t="s">
        <v>44839</v>
      </c>
    </row>
    <row r="11417" spans="12:17" x14ac:dyDescent="0.3">
      <c r="L11417">
        <v>11411</v>
      </c>
      <c r="M11417" t="s">
        <v>44842</v>
      </c>
      <c r="N11417" t="s">
        <v>22467</v>
      </c>
      <c r="O11417" t="s">
        <v>44843</v>
      </c>
      <c r="P11417" t="s">
        <v>44844</v>
      </c>
      <c r="Q11417" t="s">
        <v>44842</v>
      </c>
    </row>
    <row r="11418" spans="12:17" x14ac:dyDescent="0.3">
      <c r="L11418">
        <v>11412</v>
      </c>
      <c r="M11418" t="s">
        <v>44845</v>
      </c>
      <c r="N11418" t="s">
        <v>22469</v>
      </c>
      <c r="O11418" t="s">
        <v>44846</v>
      </c>
      <c r="P11418" t="s">
        <v>44847</v>
      </c>
      <c r="Q11418" t="s">
        <v>44845</v>
      </c>
    </row>
    <row r="11419" spans="12:17" x14ac:dyDescent="0.3">
      <c r="L11419">
        <v>11413</v>
      </c>
      <c r="M11419" t="s">
        <v>44848</v>
      </c>
      <c r="N11419" t="s">
        <v>22471</v>
      </c>
      <c r="O11419" t="s">
        <v>44849</v>
      </c>
      <c r="P11419" t="s">
        <v>44850</v>
      </c>
      <c r="Q11419" t="s">
        <v>44848</v>
      </c>
    </row>
    <row r="11420" spans="12:17" x14ac:dyDescent="0.3">
      <c r="L11420">
        <v>11414</v>
      </c>
      <c r="M11420" t="s">
        <v>44851</v>
      </c>
      <c r="N11420" t="s">
        <v>22473</v>
      </c>
      <c r="O11420" t="s">
        <v>44852</v>
      </c>
      <c r="P11420" t="s">
        <v>44853</v>
      </c>
      <c r="Q11420" t="s">
        <v>44851</v>
      </c>
    </row>
    <row r="11421" spans="12:17" x14ac:dyDescent="0.3">
      <c r="L11421">
        <v>11415</v>
      </c>
      <c r="M11421" t="s">
        <v>44854</v>
      </c>
      <c r="N11421" t="s">
        <v>22475</v>
      </c>
      <c r="O11421" t="s">
        <v>44855</v>
      </c>
      <c r="P11421" t="s">
        <v>44856</v>
      </c>
      <c r="Q11421" t="s">
        <v>44854</v>
      </c>
    </row>
    <row r="11422" spans="12:17" x14ac:dyDescent="0.3">
      <c r="L11422">
        <v>11416</v>
      </c>
      <c r="M11422" t="s">
        <v>44857</v>
      </c>
      <c r="N11422" t="s">
        <v>22408</v>
      </c>
      <c r="O11422" t="s">
        <v>44858</v>
      </c>
      <c r="P11422" t="s">
        <v>44859</v>
      </c>
      <c r="Q11422" t="s">
        <v>44857</v>
      </c>
    </row>
    <row r="11423" spans="12:17" x14ac:dyDescent="0.3">
      <c r="L11423">
        <v>11417</v>
      </c>
      <c r="M11423" t="s">
        <v>44860</v>
      </c>
      <c r="N11423" t="s">
        <v>22477</v>
      </c>
      <c r="O11423" t="s">
        <v>44861</v>
      </c>
      <c r="P11423" t="s">
        <v>44862</v>
      </c>
      <c r="Q11423" t="s">
        <v>44860</v>
      </c>
    </row>
    <row r="11424" spans="12:17" x14ac:dyDescent="0.3">
      <c r="L11424">
        <v>11418</v>
      </c>
      <c r="M11424" t="s">
        <v>44863</v>
      </c>
      <c r="N11424" t="s">
        <v>22479</v>
      </c>
      <c r="O11424" t="s">
        <v>44864</v>
      </c>
      <c r="P11424" t="s">
        <v>44865</v>
      </c>
      <c r="Q11424" t="s">
        <v>44863</v>
      </c>
    </row>
    <row r="11425" spans="12:17" x14ac:dyDescent="0.3">
      <c r="L11425">
        <v>11419</v>
      </c>
      <c r="M11425" t="s">
        <v>44866</v>
      </c>
      <c r="N11425" t="s">
        <v>22481</v>
      </c>
      <c r="O11425" t="s">
        <v>44867</v>
      </c>
      <c r="P11425" t="s">
        <v>44868</v>
      </c>
      <c r="Q11425" t="s">
        <v>44866</v>
      </c>
    </row>
    <row r="11426" spans="12:17" x14ac:dyDescent="0.3">
      <c r="L11426">
        <v>11420</v>
      </c>
      <c r="M11426" t="s">
        <v>44869</v>
      </c>
      <c r="N11426" t="s">
        <v>22483</v>
      </c>
      <c r="O11426" t="s">
        <v>44870</v>
      </c>
      <c r="P11426" t="s">
        <v>44871</v>
      </c>
      <c r="Q11426" t="s">
        <v>44869</v>
      </c>
    </row>
    <row r="11427" spans="12:17" x14ac:dyDescent="0.3">
      <c r="L11427">
        <v>11421</v>
      </c>
      <c r="M11427" t="s">
        <v>44872</v>
      </c>
      <c r="N11427" t="s">
        <v>22485</v>
      </c>
      <c r="O11427" t="s">
        <v>44873</v>
      </c>
      <c r="P11427" t="s">
        <v>44874</v>
      </c>
      <c r="Q11427" t="s">
        <v>44872</v>
      </c>
    </row>
    <row r="11428" spans="12:17" x14ac:dyDescent="0.3">
      <c r="L11428">
        <v>11422</v>
      </c>
      <c r="M11428" t="s">
        <v>44875</v>
      </c>
      <c r="N11428" t="s">
        <v>22487</v>
      </c>
      <c r="O11428" t="s">
        <v>44876</v>
      </c>
      <c r="P11428" t="s">
        <v>44877</v>
      </c>
      <c r="Q11428" t="s">
        <v>44875</v>
      </c>
    </row>
    <row r="11429" spans="12:17" x14ac:dyDescent="0.3">
      <c r="L11429">
        <v>11423</v>
      </c>
      <c r="M11429" t="s">
        <v>44878</v>
      </c>
      <c r="N11429" t="s">
        <v>22489</v>
      </c>
      <c r="O11429" t="s">
        <v>44879</v>
      </c>
      <c r="P11429" t="s">
        <v>44880</v>
      </c>
      <c r="Q11429" t="s">
        <v>44878</v>
      </c>
    </row>
    <row r="11430" spans="12:17" x14ac:dyDescent="0.3">
      <c r="L11430">
        <v>11424</v>
      </c>
      <c r="M11430" t="s">
        <v>44881</v>
      </c>
      <c r="N11430" t="s">
        <v>22491</v>
      </c>
      <c r="O11430" t="s">
        <v>44882</v>
      </c>
      <c r="P11430" t="s">
        <v>44883</v>
      </c>
      <c r="Q11430" t="s">
        <v>44881</v>
      </c>
    </row>
    <row r="11431" spans="12:17" x14ac:dyDescent="0.3">
      <c r="L11431">
        <v>11425</v>
      </c>
      <c r="M11431" t="s">
        <v>44884</v>
      </c>
      <c r="N11431" t="s">
        <v>22493</v>
      </c>
      <c r="O11431" t="s">
        <v>44885</v>
      </c>
      <c r="P11431" t="s">
        <v>44886</v>
      </c>
      <c r="Q11431" t="s">
        <v>44884</v>
      </c>
    </row>
    <row r="11432" spans="12:17" x14ac:dyDescent="0.3">
      <c r="L11432">
        <v>11426</v>
      </c>
      <c r="M11432" t="s">
        <v>44887</v>
      </c>
      <c r="N11432" t="s">
        <v>22495</v>
      </c>
      <c r="O11432" t="s">
        <v>44888</v>
      </c>
      <c r="P11432" t="s">
        <v>44889</v>
      </c>
      <c r="Q11432" t="s">
        <v>44887</v>
      </c>
    </row>
    <row r="11433" spans="12:17" x14ac:dyDescent="0.3">
      <c r="L11433">
        <v>11427</v>
      </c>
      <c r="M11433" t="s">
        <v>44890</v>
      </c>
      <c r="N11433" t="s">
        <v>22497</v>
      </c>
      <c r="O11433" t="s">
        <v>44891</v>
      </c>
      <c r="P11433" t="s">
        <v>44892</v>
      </c>
      <c r="Q11433" t="s">
        <v>44890</v>
      </c>
    </row>
    <row r="11434" spans="12:17" x14ac:dyDescent="0.3">
      <c r="L11434">
        <v>11428</v>
      </c>
      <c r="M11434" t="s">
        <v>44893</v>
      </c>
      <c r="N11434" t="s">
        <v>22499</v>
      </c>
      <c r="O11434" t="s">
        <v>44894</v>
      </c>
      <c r="P11434" t="s">
        <v>44895</v>
      </c>
      <c r="Q11434" t="s">
        <v>44893</v>
      </c>
    </row>
    <row r="11435" spans="12:17" x14ac:dyDescent="0.3">
      <c r="L11435">
        <v>11429</v>
      </c>
      <c r="M11435" t="s">
        <v>44896</v>
      </c>
      <c r="N11435" t="s">
        <v>22501</v>
      </c>
      <c r="O11435" t="s">
        <v>44897</v>
      </c>
      <c r="P11435" t="s">
        <v>44898</v>
      </c>
      <c r="Q11435" t="s">
        <v>44896</v>
      </c>
    </row>
    <row r="11436" spans="12:17" x14ac:dyDescent="0.3">
      <c r="L11436">
        <v>11430</v>
      </c>
      <c r="M11436" t="s">
        <v>44899</v>
      </c>
      <c r="N11436" t="s">
        <v>22503</v>
      </c>
      <c r="O11436" t="s">
        <v>44900</v>
      </c>
      <c r="P11436" t="s">
        <v>44901</v>
      </c>
      <c r="Q11436" t="s">
        <v>44899</v>
      </c>
    </row>
    <row r="11437" spans="12:17" x14ac:dyDescent="0.3">
      <c r="L11437">
        <v>11431</v>
      </c>
      <c r="M11437" t="s">
        <v>44902</v>
      </c>
      <c r="N11437" t="s">
        <v>22505</v>
      </c>
      <c r="O11437" t="s">
        <v>44903</v>
      </c>
      <c r="P11437" t="s">
        <v>44904</v>
      </c>
      <c r="Q11437" t="s">
        <v>44902</v>
      </c>
    </row>
    <row r="11438" spans="12:17" x14ac:dyDescent="0.3">
      <c r="L11438">
        <v>11432</v>
      </c>
      <c r="M11438" t="s">
        <v>44905</v>
      </c>
      <c r="N11438" t="s">
        <v>22507</v>
      </c>
      <c r="O11438" t="s">
        <v>44906</v>
      </c>
      <c r="P11438" t="s">
        <v>44907</v>
      </c>
      <c r="Q11438" t="s">
        <v>44905</v>
      </c>
    </row>
    <row r="11439" spans="12:17" x14ac:dyDescent="0.3">
      <c r="L11439">
        <v>11433</v>
      </c>
      <c r="M11439" t="s">
        <v>44908</v>
      </c>
      <c r="N11439" t="s">
        <v>22509</v>
      </c>
      <c r="O11439" t="s">
        <v>44909</v>
      </c>
      <c r="P11439" t="s">
        <v>44910</v>
      </c>
      <c r="Q11439" t="s">
        <v>44908</v>
      </c>
    </row>
    <row r="11440" spans="12:17" x14ac:dyDescent="0.3">
      <c r="L11440">
        <v>11434</v>
      </c>
      <c r="M11440" t="s">
        <v>44911</v>
      </c>
      <c r="N11440" t="s">
        <v>22511</v>
      </c>
      <c r="O11440" t="s">
        <v>44912</v>
      </c>
      <c r="P11440" t="s">
        <v>44913</v>
      </c>
      <c r="Q11440" t="s">
        <v>44911</v>
      </c>
    </row>
    <row r="11441" spans="12:17" x14ac:dyDescent="0.3">
      <c r="L11441">
        <v>11435</v>
      </c>
      <c r="M11441" t="s">
        <v>44914</v>
      </c>
      <c r="N11441" t="s">
        <v>22513</v>
      </c>
      <c r="O11441" t="s">
        <v>44915</v>
      </c>
      <c r="P11441" t="s">
        <v>44916</v>
      </c>
      <c r="Q11441" t="s">
        <v>44914</v>
      </c>
    </row>
    <row r="11442" spans="12:17" x14ac:dyDescent="0.3">
      <c r="L11442">
        <v>11436</v>
      </c>
      <c r="M11442" t="s">
        <v>44917</v>
      </c>
      <c r="N11442" t="s">
        <v>22515</v>
      </c>
      <c r="O11442" t="s">
        <v>44918</v>
      </c>
      <c r="P11442" t="s">
        <v>44919</v>
      </c>
      <c r="Q11442" t="s">
        <v>44917</v>
      </c>
    </row>
    <row r="11443" spans="12:17" x14ac:dyDescent="0.3">
      <c r="L11443">
        <v>11437</v>
      </c>
      <c r="M11443" t="s">
        <v>44920</v>
      </c>
      <c r="N11443" t="s">
        <v>22517</v>
      </c>
      <c r="O11443" t="s">
        <v>44921</v>
      </c>
      <c r="P11443" t="s">
        <v>44922</v>
      </c>
      <c r="Q11443" t="s">
        <v>44920</v>
      </c>
    </row>
    <row r="11444" spans="12:17" x14ac:dyDescent="0.3">
      <c r="L11444">
        <v>11438</v>
      </c>
      <c r="M11444" t="s">
        <v>44923</v>
      </c>
      <c r="N11444" t="s">
        <v>22519</v>
      </c>
      <c r="O11444" t="s">
        <v>44924</v>
      </c>
      <c r="P11444" t="s">
        <v>44925</v>
      </c>
      <c r="Q11444" t="s">
        <v>44923</v>
      </c>
    </row>
    <row r="11445" spans="12:17" x14ac:dyDescent="0.3">
      <c r="L11445">
        <v>11439</v>
      </c>
      <c r="M11445" t="s">
        <v>44926</v>
      </c>
      <c r="N11445" t="s">
        <v>22521</v>
      </c>
      <c r="O11445" t="s">
        <v>44927</v>
      </c>
      <c r="P11445" t="s">
        <v>44928</v>
      </c>
      <c r="Q11445" t="s">
        <v>44926</v>
      </c>
    </row>
    <row r="11446" spans="12:17" x14ac:dyDescent="0.3">
      <c r="L11446">
        <v>11440</v>
      </c>
      <c r="M11446" t="s">
        <v>44929</v>
      </c>
      <c r="N11446" t="s">
        <v>22523</v>
      </c>
      <c r="O11446" t="s">
        <v>44930</v>
      </c>
      <c r="P11446" t="s">
        <v>44931</v>
      </c>
      <c r="Q11446" t="s">
        <v>44929</v>
      </c>
    </row>
    <row r="11447" spans="12:17" x14ac:dyDescent="0.3">
      <c r="L11447">
        <v>11441</v>
      </c>
      <c r="M11447" t="s">
        <v>44932</v>
      </c>
      <c r="N11447" t="s">
        <v>22525</v>
      </c>
      <c r="O11447" t="s">
        <v>44933</v>
      </c>
      <c r="P11447" t="s">
        <v>44934</v>
      </c>
      <c r="Q11447" t="s">
        <v>44932</v>
      </c>
    </row>
    <row r="11448" spans="12:17" x14ac:dyDescent="0.3">
      <c r="L11448">
        <v>11442</v>
      </c>
      <c r="M11448" t="s">
        <v>44935</v>
      </c>
      <c r="N11448" t="s">
        <v>22526</v>
      </c>
      <c r="O11448" t="s">
        <v>44936</v>
      </c>
      <c r="P11448" t="s">
        <v>44937</v>
      </c>
      <c r="Q11448" t="s">
        <v>44935</v>
      </c>
    </row>
    <row r="11449" spans="12:17" x14ac:dyDescent="0.3">
      <c r="L11449">
        <v>11443</v>
      </c>
      <c r="M11449" t="s">
        <v>44938</v>
      </c>
      <c r="N11449" t="s">
        <v>22527</v>
      </c>
      <c r="O11449" t="s">
        <v>44939</v>
      </c>
      <c r="P11449" t="s">
        <v>44940</v>
      </c>
      <c r="Q11449" t="s">
        <v>44938</v>
      </c>
    </row>
    <row r="11450" spans="12:17" x14ac:dyDescent="0.3">
      <c r="L11450">
        <v>11444</v>
      </c>
      <c r="M11450" t="s">
        <v>44941</v>
      </c>
      <c r="N11450" t="s">
        <v>22528</v>
      </c>
      <c r="O11450" t="s">
        <v>44942</v>
      </c>
      <c r="P11450" t="s">
        <v>44943</v>
      </c>
      <c r="Q11450" t="s">
        <v>44941</v>
      </c>
    </row>
    <row r="11451" spans="12:17" x14ac:dyDescent="0.3">
      <c r="L11451">
        <v>11445</v>
      </c>
      <c r="M11451" t="s">
        <v>44944</v>
      </c>
      <c r="N11451" t="s">
        <v>22530</v>
      </c>
      <c r="O11451" t="s">
        <v>44945</v>
      </c>
      <c r="P11451" t="s">
        <v>44946</v>
      </c>
      <c r="Q11451" t="s">
        <v>44944</v>
      </c>
    </row>
    <row r="11452" spans="12:17" x14ac:dyDescent="0.3">
      <c r="L11452">
        <v>11446</v>
      </c>
      <c r="M11452" t="s">
        <v>44947</v>
      </c>
      <c r="N11452" t="s">
        <v>22532</v>
      </c>
      <c r="O11452" t="s">
        <v>44948</v>
      </c>
      <c r="P11452" t="s">
        <v>44949</v>
      </c>
      <c r="Q11452" t="s">
        <v>44947</v>
      </c>
    </row>
    <row r="11453" spans="12:17" x14ac:dyDescent="0.3">
      <c r="L11453">
        <v>11447</v>
      </c>
      <c r="M11453" t="s">
        <v>44950</v>
      </c>
      <c r="N11453" t="s">
        <v>22534</v>
      </c>
      <c r="O11453" t="s">
        <v>44951</v>
      </c>
      <c r="P11453" t="s">
        <v>44952</v>
      </c>
      <c r="Q11453" t="s">
        <v>44950</v>
      </c>
    </row>
    <row r="11454" spans="12:17" x14ac:dyDescent="0.3">
      <c r="L11454">
        <v>11448</v>
      </c>
      <c r="M11454" t="s">
        <v>44953</v>
      </c>
      <c r="N11454" t="s">
        <v>22536</v>
      </c>
      <c r="O11454" t="s">
        <v>44954</v>
      </c>
      <c r="P11454" t="s">
        <v>44955</v>
      </c>
      <c r="Q11454" t="s">
        <v>44953</v>
      </c>
    </row>
    <row r="11455" spans="12:17" x14ac:dyDescent="0.3">
      <c r="L11455">
        <v>11449</v>
      </c>
      <c r="M11455" t="s">
        <v>44956</v>
      </c>
      <c r="N11455" t="s">
        <v>22538</v>
      </c>
      <c r="O11455" t="s">
        <v>44957</v>
      </c>
      <c r="P11455" t="s">
        <v>44958</v>
      </c>
      <c r="Q11455" t="s">
        <v>44956</v>
      </c>
    </row>
    <row r="11456" spans="12:17" x14ac:dyDescent="0.3">
      <c r="L11456">
        <v>11450</v>
      </c>
      <c r="M11456" t="s">
        <v>44959</v>
      </c>
      <c r="N11456" t="s">
        <v>22540</v>
      </c>
      <c r="O11456" t="s">
        <v>44960</v>
      </c>
      <c r="P11456" t="s">
        <v>44961</v>
      </c>
      <c r="Q11456" t="s">
        <v>44959</v>
      </c>
    </row>
    <row r="11457" spans="12:17" x14ac:dyDescent="0.3">
      <c r="L11457">
        <v>11451</v>
      </c>
      <c r="M11457" t="s">
        <v>44962</v>
      </c>
      <c r="N11457" t="s">
        <v>22542</v>
      </c>
      <c r="O11457" t="s">
        <v>44963</v>
      </c>
      <c r="P11457" t="s">
        <v>44964</v>
      </c>
      <c r="Q11457" t="s">
        <v>44962</v>
      </c>
    </row>
    <row r="11458" spans="12:17" x14ac:dyDescent="0.3">
      <c r="L11458">
        <v>11452</v>
      </c>
      <c r="M11458" t="s">
        <v>44965</v>
      </c>
      <c r="N11458" t="s">
        <v>22538</v>
      </c>
      <c r="O11458" t="s">
        <v>44966</v>
      </c>
      <c r="P11458" t="s">
        <v>44967</v>
      </c>
      <c r="Q11458" t="s">
        <v>44965</v>
      </c>
    </row>
    <row r="11459" spans="12:17" x14ac:dyDescent="0.3">
      <c r="L11459">
        <v>11453</v>
      </c>
      <c r="M11459" t="s">
        <v>44968</v>
      </c>
      <c r="N11459" t="s">
        <v>22540</v>
      </c>
      <c r="O11459" t="s">
        <v>44969</v>
      </c>
      <c r="P11459" t="s">
        <v>44970</v>
      </c>
      <c r="Q11459" t="s">
        <v>44968</v>
      </c>
    </row>
    <row r="11460" spans="12:17" x14ac:dyDescent="0.3">
      <c r="L11460">
        <v>11454</v>
      </c>
      <c r="M11460" t="s">
        <v>44971</v>
      </c>
      <c r="N11460" t="s">
        <v>22546</v>
      </c>
      <c r="O11460" t="s">
        <v>44972</v>
      </c>
      <c r="P11460" t="s">
        <v>44973</v>
      </c>
      <c r="Q11460" t="s">
        <v>44971</v>
      </c>
    </row>
    <row r="11461" spans="12:17" x14ac:dyDescent="0.3">
      <c r="L11461">
        <v>11455</v>
      </c>
      <c r="M11461" t="s">
        <v>44974</v>
      </c>
      <c r="N11461" t="s">
        <v>22548</v>
      </c>
      <c r="O11461" t="s">
        <v>44975</v>
      </c>
      <c r="P11461" t="s">
        <v>44976</v>
      </c>
      <c r="Q11461" t="s">
        <v>44974</v>
      </c>
    </row>
    <row r="11462" spans="12:17" x14ac:dyDescent="0.3">
      <c r="L11462">
        <v>11456</v>
      </c>
      <c r="M11462" t="s">
        <v>44977</v>
      </c>
      <c r="N11462" t="s">
        <v>22550</v>
      </c>
      <c r="O11462" t="s">
        <v>27964</v>
      </c>
      <c r="P11462" t="s">
        <v>44978</v>
      </c>
      <c r="Q11462" t="s">
        <v>44977</v>
      </c>
    </row>
    <row r="11463" spans="12:17" x14ac:dyDescent="0.3">
      <c r="L11463">
        <v>11457</v>
      </c>
      <c r="M11463" t="s">
        <v>44979</v>
      </c>
      <c r="N11463" t="s">
        <v>22553</v>
      </c>
      <c r="O11463" t="s">
        <v>27965</v>
      </c>
      <c r="P11463" t="s">
        <v>44980</v>
      </c>
      <c r="Q11463" t="s">
        <v>44979</v>
      </c>
    </row>
    <row r="11464" spans="12:17" x14ac:dyDescent="0.3">
      <c r="L11464">
        <v>11458</v>
      </c>
      <c r="M11464" t="s">
        <v>44981</v>
      </c>
      <c r="N11464" t="s">
        <v>22556</v>
      </c>
      <c r="O11464" t="s">
        <v>27966</v>
      </c>
      <c r="P11464" t="s">
        <v>44982</v>
      </c>
      <c r="Q11464" t="s">
        <v>44981</v>
      </c>
    </row>
    <row r="11465" spans="12:17" x14ac:dyDescent="0.3">
      <c r="L11465">
        <v>11459</v>
      </c>
      <c r="M11465" t="s">
        <v>44983</v>
      </c>
      <c r="N11465" t="s">
        <v>22559</v>
      </c>
      <c r="O11465" t="s">
        <v>27967</v>
      </c>
      <c r="P11465" t="s">
        <v>44984</v>
      </c>
      <c r="Q11465" t="s">
        <v>44983</v>
      </c>
    </row>
    <row r="11466" spans="12:17" x14ac:dyDescent="0.3">
      <c r="L11466">
        <v>11460</v>
      </c>
      <c r="M11466" t="s">
        <v>44985</v>
      </c>
      <c r="N11466" t="s">
        <v>22562</v>
      </c>
      <c r="O11466" t="s">
        <v>27968</v>
      </c>
      <c r="P11466" t="s">
        <v>44986</v>
      </c>
      <c r="Q11466" t="s">
        <v>44985</v>
      </c>
    </row>
    <row r="11467" spans="12:17" x14ac:dyDescent="0.3">
      <c r="L11467">
        <v>11461</v>
      </c>
      <c r="M11467" t="s">
        <v>44987</v>
      </c>
      <c r="N11467" t="s">
        <v>44988</v>
      </c>
      <c r="O11467" t="s">
        <v>44989</v>
      </c>
      <c r="P11467" t="s">
        <v>27969</v>
      </c>
      <c r="Q11467" t="s">
        <v>44987</v>
      </c>
    </row>
    <row r="11468" spans="12:17" x14ac:dyDescent="0.3">
      <c r="L11468">
        <v>11462</v>
      </c>
      <c r="M11468" t="s">
        <v>21859</v>
      </c>
      <c r="N11468" t="s">
        <v>28390</v>
      </c>
      <c r="O11468" t="s">
        <v>27834</v>
      </c>
      <c r="P11468" t="s">
        <v>44990</v>
      </c>
      <c r="Q11468" t="s">
        <v>21859</v>
      </c>
    </row>
    <row r="11469" spans="12:17" x14ac:dyDescent="0.3">
      <c r="L11469">
        <v>11463</v>
      </c>
      <c r="M11469" t="s">
        <v>21860</v>
      </c>
      <c r="N11469" t="s">
        <v>28392</v>
      </c>
      <c r="O11469" t="s">
        <v>27835</v>
      </c>
      <c r="P11469" t="s">
        <v>44991</v>
      </c>
      <c r="Q11469" t="s">
        <v>21860</v>
      </c>
    </row>
    <row r="11470" spans="12:17" x14ac:dyDescent="0.3">
      <c r="L11470">
        <v>11464</v>
      </c>
      <c r="M11470" t="s">
        <v>44992</v>
      </c>
      <c r="N11470" t="s">
        <v>22570</v>
      </c>
      <c r="O11470" t="s">
        <v>27970</v>
      </c>
      <c r="P11470" t="s">
        <v>44993</v>
      </c>
      <c r="Q11470" t="s">
        <v>44992</v>
      </c>
    </row>
    <row r="11471" spans="12:17" x14ac:dyDescent="0.3">
      <c r="L11471">
        <v>11465</v>
      </c>
      <c r="M11471" t="s">
        <v>44994</v>
      </c>
      <c r="N11471" t="s">
        <v>22572</v>
      </c>
      <c r="O11471" t="s">
        <v>27971</v>
      </c>
      <c r="P11471" t="s">
        <v>44995</v>
      </c>
      <c r="Q11471" t="s">
        <v>44994</v>
      </c>
    </row>
    <row r="11472" spans="12:17" x14ac:dyDescent="0.3">
      <c r="L11472">
        <v>11466</v>
      </c>
      <c r="M11472" t="s">
        <v>44996</v>
      </c>
      <c r="N11472" t="s">
        <v>22574</v>
      </c>
      <c r="O11472" t="s">
        <v>27972</v>
      </c>
      <c r="P11472" t="s">
        <v>44997</v>
      </c>
      <c r="Q11472" t="s">
        <v>44996</v>
      </c>
    </row>
    <row r="11473" spans="12:17" x14ac:dyDescent="0.3">
      <c r="L11473">
        <v>11467</v>
      </c>
      <c r="M11473" t="s">
        <v>44998</v>
      </c>
      <c r="N11473" t="s">
        <v>26502</v>
      </c>
      <c r="O11473" t="s">
        <v>27973</v>
      </c>
      <c r="P11473" t="s">
        <v>44999</v>
      </c>
      <c r="Q11473" t="s">
        <v>44998</v>
      </c>
    </row>
    <row r="11474" spans="12:17" x14ac:dyDescent="0.3">
      <c r="L11474">
        <v>11468</v>
      </c>
      <c r="M11474" t="s">
        <v>45000</v>
      </c>
      <c r="N11474" t="s">
        <v>26503</v>
      </c>
      <c r="O11474" t="s">
        <v>27974</v>
      </c>
      <c r="P11474" t="s">
        <v>45001</v>
      </c>
      <c r="Q11474" t="s">
        <v>45000</v>
      </c>
    </row>
    <row r="11475" spans="12:17" x14ac:dyDescent="0.3">
      <c r="L11475">
        <v>11469</v>
      </c>
      <c r="M11475" t="s">
        <v>45002</v>
      </c>
      <c r="N11475" t="s">
        <v>26504</v>
      </c>
      <c r="O11475" t="s">
        <v>27975</v>
      </c>
      <c r="P11475" t="s">
        <v>45003</v>
      </c>
      <c r="Q11475" t="s">
        <v>45002</v>
      </c>
    </row>
    <row r="11476" spans="12:17" x14ac:dyDescent="0.3">
      <c r="L11476">
        <v>11470</v>
      </c>
      <c r="M11476" t="s">
        <v>45004</v>
      </c>
      <c r="N11476" t="s">
        <v>22582</v>
      </c>
      <c r="O11476" t="s">
        <v>27976</v>
      </c>
      <c r="P11476" t="s">
        <v>45005</v>
      </c>
      <c r="Q11476" t="s">
        <v>45004</v>
      </c>
    </row>
    <row r="11477" spans="12:17" x14ac:dyDescent="0.3">
      <c r="L11477">
        <v>11471</v>
      </c>
      <c r="M11477" t="s">
        <v>45006</v>
      </c>
      <c r="N11477" t="s">
        <v>45007</v>
      </c>
      <c r="O11477" t="s">
        <v>27977</v>
      </c>
      <c r="P11477" t="s">
        <v>45008</v>
      </c>
      <c r="Q11477" t="s">
        <v>45006</v>
      </c>
    </row>
    <row r="11478" spans="12:17" x14ac:dyDescent="0.3">
      <c r="L11478">
        <v>11472</v>
      </c>
      <c r="M11478" t="s">
        <v>45009</v>
      </c>
      <c r="N11478" t="s">
        <v>45010</v>
      </c>
      <c r="O11478" t="s">
        <v>45011</v>
      </c>
      <c r="P11478" t="s">
        <v>45012</v>
      </c>
      <c r="Q11478" t="s">
        <v>45009</v>
      </c>
    </row>
    <row r="11479" spans="12:17" x14ac:dyDescent="0.3">
      <c r="L11479">
        <v>11473</v>
      </c>
      <c r="M11479" t="s">
        <v>45013</v>
      </c>
      <c r="N11479" t="s">
        <v>22587</v>
      </c>
      <c r="O11479" t="s">
        <v>27978</v>
      </c>
      <c r="P11479" t="s">
        <v>45014</v>
      </c>
      <c r="Q11479" t="s">
        <v>45013</v>
      </c>
    </row>
    <row r="11480" spans="12:17" x14ac:dyDescent="0.3">
      <c r="L11480">
        <v>11474</v>
      </c>
      <c r="M11480" t="s">
        <v>45015</v>
      </c>
      <c r="N11480" t="s">
        <v>22590</v>
      </c>
      <c r="O11480" t="s">
        <v>45016</v>
      </c>
      <c r="P11480" t="s">
        <v>45017</v>
      </c>
      <c r="Q11480" t="s">
        <v>45015</v>
      </c>
    </row>
    <row r="11481" spans="12:17" x14ac:dyDescent="0.3">
      <c r="L11481">
        <v>11475</v>
      </c>
      <c r="M11481" t="s">
        <v>45018</v>
      </c>
      <c r="N11481" t="s">
        <v>22592</v>
      </c>
      <c r="O11481" t="s">
        <v>45019</v>
      </c>
      <c r="P11481" t="s">
        <v>45020</v>
      </c>
      <c r="Q11481" t="s">
        <v>45018</v>
      </c>
    </row>
    <row r="11482" spans="12:17" x14ac:dyDescent="0.3">
      <c r="L11482">
        <v>11476</v>
      </c>
      <c r="M11482" t="s">
        <v>45021</v>
      </c>
      <c r="N11482" t="s">
        <v>22594</v>
      </c>
      <c r="O11482" t="s">
        <v>27979</v>
      </c>
      <c r="P11482" t="s">
        <v>45022</v>
      </c>
      <c r="Q11482" t="s">
        <v>45021</v>
      </c>
    </row>
    <row r="11483" spans="12:17" x14ac:dyDescent="0.3">
      <c r="L11483">
        <v>11477</v>
      </c>
      <c r="M11483" t="s">
        <v>45023</v>
      </c>
      <c r="N11483" t="s">
        <v>22597</v>
      </c>
      <c r="O11483" t="s">
        <v>27980</v>
      </c>
      <c r="P11483" t="s">
        <v>45024</v>
      </c>
      <c r="Q11483" t="s">
        <v>45023</v>
      </c>
    </row>
    <row r="11484" spans="12:17" x14ac:dyDescent="0.3">
      <c r="L11484">
        <v>11478</v>
      </c>
      <c r="M11484" t="s">
        <v>45025</v>
      </c>
      <c r="N11484" t="s">
        <v>22600</v>
      </c>
      <c r="O11484" t="s">
        <v>27981</v>
      </c>
      <c r="P11484" t="s">
        <v>45026</v>
      </c>
      <c r="Q11484" t="s">
        <v>45025</v>
      </c>
    </row>
    <row r="11485" spans="12:17" x14ac:dyDescent="0.3">
      <c r="L11485">
        <v>11479</v>
      </c>
      <c r="M11485" t="s">
        <v>4929</v>
      </c>
      <c r="N11485" t="s">
        <v>28415</v>
      </c>
      <c r="O11485" t="s">
        <v>4783</v>
      </c>
      <c r="P11485" t="s">
        <v>45027</v>
      </c>
      <c r="Q11485" t="s">
        <v>4929</v>
      </c>
    </row>
    <row r="11486" spans="12:17" x14ac:dyDescent="0.3">
      <c r="L11486">
        <v>11480</v>
      </c>
      <c r="M11486" t="s">
        <v>4931</v>
      </c>
      <c r="N11486" t="s">
        <v>28417</v>
      </c>
      <c r="O11486" t="s">
        <v>4785</v>
      </c>
      <c r="P11486" t="s">
        <v>45028</v>
      </c>
      <c r="Q11486" t="s">
        <v>4931</v>
      </c>
    </row>
    <row r="11487" spans="12:17" x14ac:dyDescent="0.3">
      <c r="L11487">
        <v>11481</v>
      </c>
      <c r="M11487" t="s">
        <v>4933</v>
      </c>
      <c r="N11487" t="s">
        <v>28419</v>
      </c>
      <c r="O11487" t="s">
        <v>4787</v>
      </c>
      <c r="P11487" t="s">
        <v>45029</v>
      </c>
      <c r="Q11487" t="s">
        <v>4933</v>
      </c>
    </row>
    <row r="11488" spans="12:17" x14ac:dyDescent="0.3">
      <c r="L11488">
        <v>11482</v>
      </c>
      <c r="M11488" t="s">
        <v>4935</v>
      </c>
      <c r="N11488" t="s">
        <v>28421</v>
      </c>
      <c r="O11488" t="s">
        <v>4789</v>
      </c>
      <c r="P11488" t="s">
        <v>45030</v>
      </c>
      <c r="Q11488" t="s">
        <v>4935</v>
      </c>
    </row>
    <row r="11489" spans="12:17" x14ac:dyDescent="0.3">
      <c r="L11489">
        <v>11483</v>
      </c>
      <c r="M11489" t="s">
        <v>4937</v>
      </c>
      <c r="N11489" t="s">
        <v>28423</v>
      </c>
      <c r="O11489" t="s">
        <v>4791</v>
      </c>
      <c r="P11489" t="s">
        <v>45031</v>
      </c>
      <c r="Q11489" t="s">
        <v>4937</v>
      </c>
    </row>
    <row r="11490" spans="12:17" x14ac:dyDescent="0.3">
      <c r="L11490">
        <v>11484</v>
      </c>
      <c r="M11490" t="s">
        <v>4939</v>
      </c>
      <c r="N11490" t="s">
        <v>28425</v>
      </c>
      <c r="O11490" t="s">
        <v>4793</v>
      </c>
      <c r="P11490" t="s">
        <v>45032</v>
      </c>
      <c r="Q11490" t="s">
        <v>4939</v>
      </c>
    </row>
    <row r="11491" spans="12:17" x14ac:dyDescent="0.3">
      <c r="L11491">
        <v>11485</v>
      </c>
      <c r="M11491" t="s">
        <v>4941</v>
      </c>
      <c r="N11491" t="s">
        <v>28427</v>
      </c>
      <c r="O11491" t="s">
        <v>4795</v>
      </c>
      <c r="P11491" t="s">
        <v>45033</v>
      </c>
      <c r="Q11491" t="s">
        <v>4941</v>
      </c>
    </row>
    <row r="11492" spans="12:17" x14ac:dyDescent="0.3">
      <c r="L11492">
        <v>11486</v>
      </c>
      <c r="M11492" t="s">
        <v>4943</v>
      </c>
      <c r="N11492" t="s">
        <v>28429</v>
      </c>
      <c r="O11492" t="s">
        <v>4797</v>
      </c>
      <c r="P11492" t="s">
        <v>45034</v>
      </c>
      <c r="Q11492" t="s">
        <v>4943</v>
      </c>
    </row>
    <row r="11493" spans="12:17" x14ac:dyDescent="0.3">
      <c r="L11493">
        <v>11487</v>
      </c>
      <c r="M11493" t="s">
        <v>4945</v>
      </c>
      <c r="N11493" t="s">
        <v>28431</v>
      </c>
      <c r="O11493" t="s">
        <v>4799</v>
      </c>
      <c r="P11493" t="s">
        <v>45035</v>
      </c>
      <c r="Q11493" t="s">
        <v>4945</v>
      </c>
    </row>
    <row r="11494" spans="12:17" x14ac:dyDescent="0.3">
      <c r="L11494">
        <v>11488</v>
      </c>
      <c r="M11494" t="s">
        <v>4947</v>
      </c>
      <c r="N11494" t="s">
        <v>28390</v>
      </c>
      <c r="O11494" t="s">
        <v>4801</v>
      </c>
      <c r="P11494" t="s">
        <v>45036</v>
      </c>
      <c r="Q11494" t="s">
        <v>4947</v>
      </c>
    </row>
    <row r="11495" spans="12:17" x14ac:dyDescent="0.3">
      <c r="L11495">
        <v>11489</v>
      </c>
      <c r="M11495" t="s">
        <v>4949</v>
      </c>
      <c r="N11495" t="s">
        <v>28392</v>
      </c>
      <c r="O11495" t="s">
        <v>4803</v>
      </c>
      <c r="P11495" t="s">
        <v>45037</v>
      </c>
      <c r="Q11495" t="s">
        <v>4949</v>
      </c>
    </row>
    <row r="11496" spans="12:17" x14ac:dyDescent="0.3">
      <c r="L11496">
        <v>11490</v>
      </c>
      <c r="M11496" t="s">
        <v>45038</v>
      </c>
      <c r="N11496" t="s">
        <v>22603</v>
      </c>
      <c r="O11496" t="s">
        <v>27982</v>
      </c>
      <c r="P11496" t="s">
        <v>45039</v>
      </c>
      <c r="Q11496" t="s">
        <v>45038</v>
      </c>
    </row>
    <row r="11497" spans="12:17" x14ac:dyDescent="0.3">
      <c r="L11497">
        <v>11491</v>
      </c>
      <c r="M11497" t="s">
        <v>45040</v>
      </c>
      <c r="N11497" t="s">
        <v>22606</v>
      </c>
      <c r="O11497" t="s">
        <v>27983</v>
      </c>
      <c r="P11497" t="s">
        <v>45041</v>
      </c>
      <c r="Q11497" t="s">
        <v>45040</v>
      </c>
    </row>
    <row r="11498" spans="12:17" x14ac:dyDescent="0.3">
      <c r="L11498">
        <v>11492</v>
      </c>
      <c r="M11498" t="s">
        <v>45042</v>
      </c>
      <c r="N11498" t="s">
        <v>22609</v>
      </c>
      <c r="O11498" t="s">
        <v>27984</v>
      </c>
      <c r="P11498" t="s">
        <v>45043</v>
      </c>
      <c r="Q11498" t="s">
        <v>45042</v>
      </c>
    </row>
    <row r="11499" spans="12:17" x14ac:dyDescent="0.3">
      <c r="L11499">
        <v>11493</v>
      </c>
      <c r="M11499" t="s">
        <v>45044</v>
      </c>
      <c r="N11499" t="s">
        <v>22611</v>
      </c>
      <c r="O11499" t="s">
        <v>27985</v>
      </c>
      <c r="P11499" t="s">
        <v>45045</v>
      </c>
      <c r="Q11499" t="s">
        <v>45044</v>
      </c>
    </row>
    <row r="11500" spans="12:17" x14ac:dyDescent="0.3">
      <c r="L11500">
        <v>11494</v>
      </c>
      <c r="M11500" t="s">
        <v>45046</v>
      </c>
      <c r="N11500" t="s">
        <v>22614</v>
      </c>
      <c r="O11500" t="s">
        <v>27986</v>
      </c>
      <c r="P11500" t="s">
        <v>45047</v>
      </c>
      <c r="Q11500" t="s">
        <v>45046</v>
      </c>
    </row>
    <row r="11501" spans="12:17" x14ac:dyDescent="0.3">
      <c r="L11501">
        <v>11495</v>
      </c>
      <c r="M11501" t="s">
        <v>45048</v>
      </c>
      <c r="N11501" t="s">
        <v>22617</v>
      </c>
      <c r="O11501" t="s">
        <v>27987</v>
      </c>
      <c r="P11501" t="s">
        <v>45049</v>
      </c>
      <c r="Q11501" t="s">
        <v>45048</v>
      </c>
    </row>
    <row r="11502" spans="12:17" x14ac:dyDescent="0.3">
      <c r="L11502">
        <v>11496</v>
      </c>
      <c r="M11502" t="s">
        <v>45050</v>
      </c>
      <c r="N11502" t="s">
        <v>22620</v>
      </c>
      <c r="O11502" t="s">
        <v>27988</v>
      </c>
      <c r="P11502" t="s">
        <v>45051</v>
      </c>
      <c r="Q11502" t="s">
        <v>45050</v>
      </c>
    </row>
    <row r="11503" spans="12:17" x14ac:dyDescent="0.3">
      <c r="L11503">
        <v>11497</v>
      </c>
      <c r="M11503" t="s">
        <v>45052</v>
      </c>
      <c r="N11503" t="s">
        <v>22623</v>
      </c>
      <c r="O11503" t="s">
        <v>27989</v>
      </c>
      <c r="P11503" t="s">
        <v>45053</v>
      </c>
      <c r="Q11503" t="s">
        <v>45052</v>
      </c>
    </row>
    <row r="11504" spans="12:17" x14ac:dyDescent="0.3">
      <c r="L11504">
        <v>11498</v>
      </c>
      <c r="M11504" t="s">
        <v>45054</v>
      </c>
      <c r="N11504" t="s">
        <v>22626</v>
      </c>
      <c r="O11504" t="s">
        <v>27990</v>
      </c>
      <c r="P11504" t="s">
        <v>45055</v>
      </c>
      <c r="Q11504" t="s">
        <v>45054</v>
      </c>
    </row>
    <row r="11505" spans="12:17" x14ac:dyDescent="0.3">
      <c r="L11505">
        <v>11499</v>
      </c>
      <c r="M11505" t="s">
        <v>45056</v>
      </c>
      <c r="N11505" t="s">
        <v>22566</v>
      </c>
      <c r="O11505" t="s">
        <v>27991</v>
      </c>
      <c r="P11505" t="s">
        <v>45057</v>
      </c>
      <c r="Q11505" t="s">
        <v>45056</v>
      </c>
    </row>
    <row r="11506" spans="12:17" x14ac:dyDescent="0.3">
      <c r="L11506">
        <v>11500</v>
      </c>
      <c r="M11506" t="s">
        <v>45058</v>
      </c>
      <c r="N11506" t="s">
        <v>22629</v>
      </c>
      <c r="O11506" t="s">
        <v>27992</v>
      </c>
      <c r="P11506" t="s">
        <v>45059</v>
      </c>
      <c r="Q11506" t="s">
        <v>45058</v>
      </c>
    </row>
    <row r="11507" spans="12:17" x14ac:dyDescent="0.3">
      <c r="L11507">
        <v>11501</v>
      </c>
      <c r="M11507" t="s">
        <v>45060</v>
      </c>
      <c r="N11507" t="s">
        <v>22632</v>
      </c>
      <c r="O11507" t="s">
        <v>27993</v>
      </c>
      <c r="P11507" t="s">
        <v>45061</v>
      </c>
      <c r="Q11507" t="s">
        <v>45060</v>
      </c>
    </row>
    <row r="11508" spans="12:17" x14ac:dyDescent="0.3">
      <c r="L11508">
        <v>11502</v>
      </c>
      <c r="M11508" t="s">
        <v>45062</v>
      </c>
      <c r="N11508" t="s">
        <v>22635</v>
      </c>
      <c r="O11508" t="s">
        <v>27994</v>
      </c>
      <c r="P11508" t="s">
        <v>45063</v>
      </c>
      <c r="Q11508" t="s">
        <v>45062</v>
      </c>
    </row>
    <row r="11509" spans="12:17" x14ac:dyDescent="0.3">
      <c r="L11509">
        <v>11503</v>
      </c>
      <c r="M11509" t="s">
        <v>45064</v>
      </c>
      <c r="N11509" t="s">
        <v>22638</v>
      </c>
      <c r="O11509" t="s">
        <v>27995</v>
      </c>
      <c r="P11509" t="s">
        <v>45065</v>
      </c>
      <c r="Q11509" t="s">
        <v>45064</v>
      </c>
    </row>
    <row r="11510" spans="12:17" x14ac:dyDescent="0.3">
      <c r="L11510">
        <v>11504</v>
      </c>
      <c r="M11510" t="s">
        <v>45066</v>
      </c>
      <c r="N11510" t="s">
        <v>22641</v>
      </c>
      <c r="O11510" t="s">
        <v>27996</v>
      </c>
      <c r="P11510" t="s">
        <v>45067</v>
      </c>
      <c r="Q11510" t="s">
        <v>45066</v>
      </c>
    </row>
    <row r="11511" spans="12:17" x14ac:dyDescent="0.3">
      <c r="L11511">
        <v>11505</v>
      </c>
      <c r="M11511" t="s">
        <v>45068</v>
      </c>
      <c r="N11511" t="s">
        <v>22644</v>
      </c>
      <c r="O11511" t="s">
        <v>27997</v>
      </c>
      <c r="P11511" t="s">
        <v>45069</v>
      </c>
      <c r="Q11511" t="s">
        <v>45068</v>
      </c>
    </row>
    <row r="11512" spans="12:17" x14ac:dyDescent="0.3">
      <c r="L11512">
        <v>11506</v>
      </c>
      <c r="M11512" t="s">
        <v>45070</v>
      </c>
      <c r="N11512" t="s">
        <v>22647</v>
      </c>
      <c r="O11512" t="s">
        <v>27998</v>
      </c>
      <c r="P11512" t="s">
        <v>45071</v>
      </c>
      <c r="Q11512" t="s">
        <v>45070</v>
      </c>
    </row>
    <row r="11513" spans="12:17" x14ac:dyDescent="0.3">
      <c r="L11513">
        <v>11507</v>
      </c>
      <c r="M11513" t="s">
        <v>45072</v>
      </c>
      <c r="N11513" t="s">
        <v>22650</v>
      </c>
      <c r="O11513" t="s">
        <v>27999</v>
      </c>
      <c r="P11513" t="s">
        <v>45073</v>
      </c>
      <c r="Q11513" t="s">
        <v>45072</v>
      </c>
    </row>
    <row r="11514" spans="12:17" x14ac:dyDescent="0.3">
      <c r="L11514">
        <v>11508</v>
      </c>
      <c r="M11514" t="s">
        <v>45074</v>
      </c>
      <c r="N11514" t="s">
        <v>22653</v>
      </c>
      <c r="O11514" t="s">
        <v>28000</v>
      </c>
      <c r="P11514" t="s">
        <v>45075</v>
      </c>
      <c r="Q11514" t="s">
        <v>45074</v>
      </c>
    </row>
    <row r="11515" spans="12:17" x14ac:dyDescent="0.3">
      <c r="L11515">
        <v>11509</v>
      </c>
      <c r="M11515" t="s">
        <v>45076</v>
      </c>
      <c r="N11515" t="s">
        <v>22656</v>
      </c>
      <c r="O11515" t="s">
        <v>28001</v>
      </c>
      <c r="P11515" t="s">
        <v>45077</v>
      </c>
      <c r="Q11515" t="s">
        <v>45076</v>
      </c>
    </row>
    <row r="11516" spans="12:17" x14ac:dyDescent="0.3">
      <c r="L11516">
        <v>11510</v>
      </c>
      <c r="M11516" t="s">
        <v>45078</v>
      </c>
      <c r="N11516" t="s">
        <v>22659</v>
      </c>
      <c r="O11516" t="s">
        <v>28002</v>
      </c>
      <c r="P11516" t="s">
        <v>45079</v>
      </c>
      <c r="Q11516" t="s">
        <v>45078</v>
      </c>
    </row>
    <row r="11517" spans="12:17" x14ac:dyDescent="0.3">
      <c r="L11517">
        <v>11511</v>
      </c>
      <c r="M11517" t="s">
        <v>45080</v>
      </c>
      <c r="N11517" t="s">
        <v>22662</v>
      </c>
      <c r="O11517" t="s">
        <v>28003</v>
      </c>
      <c r="P11517" t="s">
        <v>45081</v>
      </c>
      <c r="Q11517" t="s">
        <v>45080</v>
      </c>
    </row>
    <row r="11518" spans="12:17" x14ac:dyDescent="0.3">
      <c r="L11518">
        <v>11512</v>
      </c>
      <c r="M11518" t="s">
        <v>45082</v>
      </c>
      <c r="N11518" t="s">
        <v>22665</v>
      </c>
      <c r="O11518" t="s">
        <v>28004</v>
      </c>
      <c r="P11518" t="s">
        <v>45083</v>
      </c>
      <c r="Q11518" t="s">
        <v>45082</v>
      </c>
    </row>
    <row r="11519" spans="12:17" x14ac:dyDescent="0.3">
      <c r="L11519">
        <v>11513</v>
      </c>
      <c r="M11519" t="s">
        <v>45084</v>
      </c>
      <c r="N11519" t="s">
        <v>22668</v>
      </c>
      <c r="O11519" t="s">
        <v>28005</v>
      </c>
      <c r="P11519" t="s">
        <v>45085</v>
      </c>
      <c r="Q11519" t="s">
        <v>45084</v>
      </c>
    </row>
    <row r="11520" spans="12:17" x14ac:dyDescent="0.3">
      <c r="L11520">
        <v>11514</v>
      </c>
      <c r="M11520" t="s">
        <v>45086</v>
      </c>
      <c r="N11520" t="s">
        <v>22671</v>
      </c>
      <c r="O11520" t="s">
        <v>28006</v>
      </c>
      <c r="P11520" t="s">
        <v>45087</v>
      </c>
      <c r="Q11520" t="s">
        <v>45086</v>
      </c>
    </row>
    <row r="11521" spans="12:17" x14ac:dyDescent="0.3">
      <c r="L11521">
        <v>11515</v>
      </c>
      <c r="M11521" t="s">
        <v>45088</v>
      </c>
      <c r="N11521" t="s">
        <v>22674</v>
      </c>
      <c r="O11521" t="s">
        <v>28007</v>
      </c>
      <c r="P11521" t="s">
        <v>45089</v>
      </c>
      <c r="Q11521" t="s">
        <v>45088</v>
      </c>
    </row>
    <row r="11522" spans="12:17" x14ac:dyDescent="0.3">
      <c r="L11522">
        <v>11516</v>
      </c>
      <c r="M11522" t="s">
        <v>45090</v>
      </c>
      <c r="N11522" t="s">
        <v>22677</v>
      </c>
      <c r="O11522" t="s">
        <v>28008</v>
      </c>
      <c r="P11522" t="s">
        <v>45091</v>
      </c>
      <c r="Q11522" t="s">
        <v>45090</v>
      </c>
    </row>
    <row r="11523" spans="12:17" x14ac:dyDescent="0.3">
      <c r="L11523">
        <v>11517</v>
      </c>
      <c r="M11523" t="s">
        <v>45092</v>
      </c>
      <c r="N11523" t="s">
        <v>22680</v>
      </c>
      <c r="O11523" t="s">
        <v>28009</v>
      </c>
      <c r="P11523" t="s">
        <v>45093</v>
      </c>
      <c r="Q11523" t="s">
        <v>45092</v>
      </c>
    </row>
    <row r="11524" spans="12:17" x14ac:dyDescent="0.3">
      <c r="L11524">
        <v>11518</v>
      </c>
      <c r="M11524" t="s">
        <v>45094</v>
      </c>
      <c r="N11524" t="s">
        <v>22683</v>
      </c>
      <c r="O11524" t="s">
        <v>28010</v>
      </c>
      <c r="P11524" t="s">
        <v>45095</v>
      </c>
      <c r="Q11524" t="s">
        <v>45094</v>
      </c>
    </row>
    <row r="11525" spans="12:17" x14ac:dyDescent="0.3">
      <c r="L11525">
        <v>11519</v>
      </c>
      <c r="M11525" t="s">
        <v>45096</v>
      </c>
      <c r="N11525" t="s">
        <v>22686</v>
      </c>
      <c r="O11525" t="s">
        <v>28011</v>
      </c>
      <c r="P11525" t="s">
        <v>45097</v>
      </c>
      <c r="Q11525" t="s">
        <v>45096</v>
      </c>
    </row>
    <row r="11526" spans="12:17" x14ac:dyDescent="0.3">
      <c r="L11526">
        <v>11520</v>
      </c>
      <c r="M11526" t="s">
        <v>45098</v>
      </c>
      <c r="N11526" t="s">
        <v>22689</v>
      </c>
      <c r="O11526" t="s">
        <v>28012</v>
      </c>
      <c r="P11526" t="s">
        <v>45099</v>
      </c>
      <c r="Q11526" t="s">
        <v>45098</v>
      </c>
    </row>
    <row r="11527" spans="12:17" x14ac:dyDescent="0.3">
      <c r="L11527">
        <v>11521</v>
      </c>
      <c r="M11527" t="s">
        <v>45100</v>
      </c>
      <c r="N11527" t="s">
        <v>22692</v>
      </c>
      <c r="O11527" t="s">
        <v>28013</v>
      </c>
      <c r="P11527" t="s">
        <v>45101</v>
      </c>
      <c r="Q11527" t="s">
        <v>45100</v>
      </c>
    </row>
    <row r="11528" spans="12:17" x14ac:dyDescent="0.3">
      <c r="L11528">
        <v>11522</v>
      </c>
      <c r="M11528" t="s">
        <v>45102</v>
      </c>
      <c r="N11528" t="s">
        <v>22695</v>
      </c>
      <c r="O11528" t="s">
        <v>28014</v>
      </c>
      <c r="P11528" t="s">
        <v>45103</v>
      </c>
      <c r="Q11528" t="s">
        <v>45102</v>
      </c>
    </row>
    <row r="11529" spans="12:17" x14ac:dyDescent="0.3">
      <c r="L11529">
        <v>11523</v>
      </c>
      <c r="M11529" t="s">
        <v>45104</v>
      </c>
      <c r="N11529" t="s">
        <v>22698</v>
      </c>
      <c r="O11529" t="s">
        <v>28015</v>
      </c>
      <c r="P11529" t="s">
        <v>45105</v>
      </c>
      <c r="Q11529" t="s">
        <v>45104</v>
      </c>
    </row>
    <row r="11530" spans="12:17" x14ac:dyDescent="0.3">
      <c r="L11530">
        <v>11524</v>
      </c>
      <c r="M11530" t="s">
        <v>45106</v>
      </c>
      <c r="N11530" t="s">
        <v>22701</v>
      </c>
      <c r="O11530" t="s">
        <v>28016</v>
      </c>
      <c r="P11530" t="s">
        <v>45107</v>
      </c>
      <c r="Q11530" t="s">
        <v>45106</v>
      </c>
    </row>
    <row r="11531" spans="12:17" x14ac:dyDescent="0.3">
      <c r="L11531">
        <v>11525</v>
      </c>
      <c r="M11531" t="s">
        <v>45108</v>
      </c>
      <c r="N11531" t="s">
        <v>22703</v>
      </c>
      <c r="O11531" t="s">
        <v>28017</v>
      </c>
      <c r="P11531" t="s">
        <v>45109</v>
      </c>
      <c r="Q11531" t="s">
        <v>45108</v>
      </c>
    </row>
    <row r="11532" spans="12:17" x14ac:dyDescent="0.3">
      <c r="L11532">
        <v>11526</v>
      </c>
      <c r="M11532" t="s">
        <v>45110</v>
      </c>
      <c r="N11532" t="s">
        <v>22705</v>
      </c>
      <c r="O11532" t="s">
        <v>28018</v>
      </c>
      <c r="P11532" t="s">
        <v>45111</v>
      </c>
      <c r="Q11532" t="s">
        <v>45110</v>
      </c>
    </row>
    <row r="11533" spans="12:17" x14ac:dyDescent="0.3">
      <c r="L11533">
        <v>11527</v>
      </c>
      <c r="M11533" t="s">
        <v>45112</v>
      </c>
      <c r="N11533" t="s">
        <v>22707</v>
      </c>
      <c r="O11533" t="s">
        <v>28019</v>
      </c>
      <c r="P11533" t="s">
        <v>45113</v>
      </c>
      <c r="Q11533" t="s">
        <v>45112</v>
      </c>
    </row>
    <row r="11534" spans="12:17" x14ac:dyDescent="0.3">
      <c r="L11534">
        <v>11528</v>
      </c>
      <c r="M11534" t="s">
        <v>45114</v>
      </c>
      <c r="N11534" t="s">
        <v>22710</v>
      </c>
      <c r="O11534" t="s">
        <v>28020</v>
      </c>
      <c r="P11534" t="s">
        <v>45115</v>
      </c>
      <c r="Q11534" t="s">
        <v>45114</v>
      </c>
    </row>
    <row r="11535" spans="12:17" x14ac:dyDescent="0.3">
      <c r="L11535">
        <v>11529</v>
      </c>
      <c r="M11535" t="s">
        <v>21850</v>
      </c>
      <c r="N11535" t="s">
        <v>28415</v>
      </c>
      <c r="O11535" t="s">
        <v>27825</v>
      </c>
      <c r="P11535" t="s">
        <v>45116</v>
      </c>
      <c r="Q11535" t="s">
        <v>21850</v>
      </c>
    </row>
    <row r="11536" spans="12:17" x14ac:dyDescent="0.3">
      <c r="L11536">
        <v>11530</v>
      </c>
      <c r="M11536" t="s">
        <v>21851</v>
      </c>
      <c r="N11536" t="s">
        <v>28417</v>
      </c>
      <c r="O11536" t="s">
        <v>27826</v>
      </c>
      <c r="P11536" t="s">
        <v>45117</v>
      </c>
      <c r="Q11536" t="s">
        <v>21851</v>
      </c>
    </row>
    <row r="11537" spans="12:17" x14ac:dyDescent="0.3">
      <c r="L11537">
        <v>11531</v>
      </c>
      <c r="M11537" t="s">
        <v>21852</v>
      </c>
      <c r="N11537" t="s">
        <v>28419</v>
      </c>
      <c r="O11537" t="s">
        <v>27827</v>
      </c>
      <c r="P11537" t="s">
        <v>45118</v>
      </c>
      <c r="Q11537" t="s">
        <v>21852</v>
      </c>
    </row>
    <row r="11538" spans="12:17" x14ac:dyDescent="0.3">
      <c r="L11538">
        <v>11532</v>
      </c>
      <c r="M11538" t="s">
        <v>21853</v>
      </c>
      <c r="N11538" t="s">
        <v>28421</v>
      </c>
      <c r="O11538" t="s">
        <v>27828</v>
      </c>
      <c r="P11538" t="s">
        <v>45119</v>
      </c>
      <c r="Q11538" t="s">
        <v>21853</v>
      </c>
    </row>
    <row r="11539" spans="12:17" x14ac:dyDescent="0.3">
      <c r="L11539">
        <v>11533</v>
      </c>
      <c r="M11539" t="s">
        <v>21854</v>
      </c>
      <c r="N11539" t="s">
        <v>28423</v>
      </c>
      <c r="O11539" t="s">
        <v>27829</v>
      </c>
      <c r="P11539" t="s">
        <v>45120</v>
      </c>
      <c r="Q11539" t="s">
        <v>21854</v>
      </c>
    </row>
    <row r="11540" spans="12:17" x14ac:dyDescent="0.3">
      <c r="L11540">
        <v>11534</v>
      </c>
      <c r="M11540" t="s">
        <v>21855</v>
      </c>
      <c r="N11540" t="s">
        <v>28425</v>
      </c>
      <c r="O11540" t="s">
        <v>27830</v>
      </c>
      <c r="P11540" t="s">
        <v>45121</v>
      </c>
      <c r="Q11540" t="s">
        <v>21855</v>
      </c>
    </row>
    <row r="11541" spans="12:17" x14ac:dyDescent="0.3">
      <c r="L11541">
        <v>11535</v>
      </c>
      <c r="M11541" t="s">
        <v>21856</v>
      </c>
      <c r="N11541" t="s">
        <v>28427</v>
      </c>
      <c r="O11541" t="s">
        <v>27831</v>
      </c>
      <c r="P11541" t="s">
        <v>45122</v>
      </c>
      <c r="Q11541" t="s">
        <v>21856</v>
      </c>
    </row>
    <row r="11542" spans="12:17" x14ac:dyDescent="0.3">
      <c r="L11542">
        <v>11536</v>
      </c>
      <c r="M11542" t="s">
        <v>21857</v>
      </c>
      <c r="N11542" t="s">
        <v>28429</v>
      </c>
      <c r="O11542" t="s">
        <v>27832</v>
      </c>
      <c r="P11542" t="s">
        <v>45123</v>
      </c>
      <c r="Q11542" t="s">
        <v>21857</v>
      </c>
    </row>
    <row r="11543" spans="12:17" x14ac:dyDescent="0.3">
      <c r="L11543">
        <v>11537</v>
      </c>
      <c r="M11543" t="s">
        <v>45124</v>
      </c>
      <c r="N11543" t="s">
        <v>22719</v>
      </c>
      <c r="O11543" t="s">
        <v>28021</v>
      </c>
      <c r="P11543" t="s">
        <v>45125</v>
      </c>
      <c r="Q11543" t="s">
        <v>45124</v>
      </c>
    </row>
    <row r="11544" spans="12:17" x14ac:dyDescent="0.3">
      <c r="L11544">
        <v>11538</v>
      </c>
      <c r="M11544" t="s">
        <v>45126</v>
      </c>
      <c r="N11544" t="s">
        <v>22548</v>
      </c>
      <c r="O11544" t="s">
        <v>45127</v>
      </c>
      <c r="P11544" t="s">
        <v>45128</v>
      </c>
      <c r="Q11544" t="s">
        <v>45126</v>
      </c>
    </row>
    <row r="11545" spans="12:17" x14ac:dyDescent="0.3">
      <c r="L11545">
        <v>11539</v>
      </c>
      <c r="M11545" t="s">
        <v>45129</v>
      </c>
      <c r="N11545" t="s">
        <v>22550</v>
      </c>
      <c r="O11545" t="s">
        <v>45130</v>
      </c>
      <c r="P11545" t="s">
        <v>45131</v>
      </c>
      <c r="Q11545" t="s">
        <v>45129</v>
      </c>
    </row>
    <row r="11546" spans="12:17" x14ac:dyDescent="0.3">
      <c r="L11546">
        <v>11540</v>
      </c>
      <c r="M11546" t="s">
        <v>45132</v>
      </c>
      <c r="N11546" t="s">
        <v>22553</v>
      </c>
      <c r="O11546" t="s">
        <v>45133</v>
      </c>
      <c r="P11546" t="s">
        <v>45134</v>
      </c>
      <c r="Q11546" t="s">
        <v>45132</v>
      </c>
    </row>
    <row r="11547" spans="12:17" x14ac:dyDescent="0.3">
      <c r="L11547">
        <v>11541</v>
      </c>
      <c r="M11547" t="s">
        <v>45135</v>
      </c>
      <c r="N11547" t="s">
        <v>22556</v>
      </c>
      <c r="O11547" t="s">
        <v>45136</v>
      </c>
      <c r="P11547" t="s">
        <v>45137</v>
      </c>
      <c r="Q11547" t="s">
        <v>45135</v>
      </c>
    </row>
    <row r="11548" spans="12:17" x14ac:dyDescent="0.3">
      <c r="L11548">
        <v>11542</v>
      </c>
      <c r="M11548" t="s">
        <v>45138</v>
      </c>
      <c r="N11548" t="s">
        <v>22559</v>
      </c>
      <c r="O11548" t="s">
        <v>45139</v>
      </c>
      <c r="P11548" t="s">
        <v>45140</v>
      </c>
      <c r="Q11548" t="s">
        <v>45138</v>
      </c>
    </row>
    <row r="11549" spans="12:17" x14ac:dyDescent="0.3">
      <c r="L11549">
        <v>11543</v>
      </c>
      <c r="M11549" t="s">
        <v>45141</v>
      </c>
      <c r="N11549" t="s">
        <v>22562</v>
      </c>
      <c r="O11549" t="s">
        <v>45142</v>
      </c>
      <c r="P11549" t="s">
        <v>45143</v>
      </c>
      <c r="Q11549" t="s">
        <v>45141</v>
      </c>
    </row>
    <row r="11550" spans="12:17" x14ac:dyDescent="0.3">
      <c r="L11550">
        <v>11544</v>
      </c>
      <c r="M11550" t="s">
        <v>45144</v>
      </c>
      <c r="N11550" t="s">
        <v>44988</v>
      </c>
      <c r="O11550" t="s">
        <v>45145</v>
      </c>
      <c r="P11550" t="s">
        <v>45146</v>
      </c>
      <c r="Q11550" t="s">
        <v>45144</v>
      </c>
    </row>
    <row r="11551" spans="12:17" x14ac:dyDescent="0.3">
      <c r="L11551">
        <v>11545</v>
      </c>
      <c r="M11551" t="s">
        <v>45147</v>
      </c>
      <c r="N11551" t="s">
        <v>22567</v>
      </c>
      <c r="O11551" t="s">
        <v>45148</v>
      </c>
      <c r="P11551" t="s">
        <v>45149</v>
      </c>
      <c r="Q11551" t="s">
        <v>45147</v>
      </c>
    </row>
    <row r="11552" spans="12:17" x14ac:dyDescent="0.3">
      <c r="L11552">
        <v>11546</v>
      </c>
      <c r="M11552" t="s">
        <v>45150</v>
      </c>
      <c r="N11552" t="s">
        <v>22568</v>
      </c>
      <c r="O11552" t="s">
        <v>45151</v>
      </c>
      <c r="P11552" t="s">
        <v>45152</v>
      </c>
      <c r="Q11552" t="s">
        <v>45150</v>
      </c>
    </row>
    <row r="11553" spans="12:17" x14ac:dyDescent="0.3">
      <c r="L11553">
        <v>11547</v>
      </c>
      <c r="M11553" t="s">
        <v>45153</v>
      </c>
      <c r="N11553" t="s">
        <v>22570</v>
      </c>
      <c r="O11553" t="s">
        <v>45154</v>
      </c>
      <c r="P11553" t="s">
        <v>45155</v>
      </c>
      <c r="Q11553" t="s">
        <v>45153</v>
      </c>
    </row>
    <row r="11554" spans="12:17" x14ac:dyDescent="0.3">
      <c r="L11554">
        <v>11548</v>
      </c>
      <c r="M11554" t="s">
        <v>45156</v>
      </c>
      <c r="N11554" t="s">
        <v>22572</v>
      </c>
      <c r="O11554" t="s">
        <v>45157</v>
      </c>
      <c r="P11554" t="s">
        <v>45158</v>
      </c>
      <c r="Q11554" t="s">
        <v>45156</v>
      </c>
    </row>
    <row r="11555" spans="12:17" x14ac:dyDescent="0.3">
      <c r="L11555">
        <v>11549</v>
      </c>
      <c r="M11555" t="s">
        <v>45159</v>
      </c>
      <c r="N11555" t="s">
        <v>22574</v>
      </c>
      <c r="O11555" t="s">
        <v>45160</v>
      </c>
      <c r="P11555" t="s">
        <v>45161</v>
      </c>
      <c r="Q11555" t="s">
        <v>45159</v>
      </c>
    </row>
    <row r="11556" spans="12:17" x14ac:dyDescent="0.3">
      <c r="L11556">
        <v>11550</v>
      </c>
      <c r="M11556" t="s">
        <v>45162</v>
      </c>
      <c r="N11556" t="s">
        <v>26502</v>
      </c>
      <c r="O11556" t="s">
        <v>45163</v>
      </c>
      <c r="P11556" t="s">
        <v>45164</v>
      </c>
      <c r="Q11556" t="s">
        <v>45162</v>
      </c>
    </row>
    <row r="11557" spans="12:17" x14ac:dyDescent="0.3">
      <c r="L11557">
        <v>11551</v>
      </c>
      <c r="M11557" t="s">
        <v>45165</v>
      </c>
      <c r="N11557" t="s">
        <v>26503</v>
      </c>
      <c r="O11557" t="s">
        <v>45166</v>
      </c>
      <c r="P11557" t="s">
        <v>45167</v>
      </c>
      <c r="Q11557" t="s">
        <v>45165</v>
      </c>
    </row>
    <row r="11558" spans="12:17" x14ac:dyDescent="0.3">
      <c r="L11558">
        <v>11552</v>
      </c>
      <c r="M11558" t="s">
        <v>45168</v>
      </c>
      <c r="N11558" t="s">
        <v>26504</v>
      </c>
      <c r="O11558" t="s">
        <v>45169</v>
      </c>
      <c r="P11558" t="s">
        <v>45170</v>
      </c>
      <c r="Q11558" t="s">
        <v>45168</v>
      </c>
    </row>
    <row r="11559" spans="12:17" x14ac:dyDescent="0.3">
      <c r="L11559">
        <v>11553</v>
      </c>
      <c r="M11559" t="s">
        <v>45171</v>
      </c>
      <c r="N11559" t="s">
        <v>22582</v>
      </c>
      <c r="O11559" t="s">
        <v>45172</v>
      </c>
      <c r="P11559" t="s">
        <v>45173</v>
      </c>
      <c r="Q11559" t="s">
        <v>45171</v>
      </c>
    </row>
    <row r="11560" spans="12:17" x14ac:dyDescent="0.3">
      <c r="L11560">
        <v>11554</v>
      </c>
      <c r="M11560" t="s">
        <v>45174</v>
      </c>
      <c r="N11560" t="s">
        <v>45007</v>
      </c>
      <c r="O11560" t="s">
        <v>45175</v>
      </c>
      <c r="P11560" t="s">
        <v>45176</v>
      </c>
      <c r="Q11560" t="s">
        <v>45174</v>
      </c>
    </row>
    <row r="11561" spans="12:17" x14ac:dyDescent="0.3">
      <c r="L11561">
        <v>11555</v>
      </c>
      <c r="M11561" t="s">
        <v>45177</v>
      </c>
      <c r="N11561" t="s">
        <v>45010</v>
      </c>
      <c r="O11561" t="s">
        <v>45178</v>
      </c>
      <c r="P11561" t="s">
        <v>45179</v>
      </c>
      <c r="Q11561" t="s">
        <v>45177</v>
      </c>
    </row>
    <row r="11562" spans="12:17" x14ac:dyDescent="0.3">
      <c r="L11562">
        <v>11556</v>
      </c>
      <c r="M11562" t="s">
        <v>45180</v>
      </c>
      <c r="N11562" t="s">
        <v>22587</v>
      </c>
      <c r="O11562" t="s">
        <v>45181</v>
      </c>
      <c r="P11562" t="s">
        <v>45182</v>
      </c>
      <c r="Q11562" t="s">
        <v>45180</v>
      </c>
    </row>
    <row r="11563" spans="12:17" x14ac:dyDescent="0.3">
      <c r="L11563">
        <v>11557</v>
      </c>
      <c r="M11563" t="s">
        <v>45183</v>
      </c>
      <c r="N11563" t="s">
        <v>22590</v>
      </c>
      <c r="O11563" t="s">
        <v>45184</v>
      </c>
      <c r="P11563" t="s">
        <v>45185</v>
      </c>
      <c r="Q11563" t="s">
        <v>45183</v>
      </c>
    </row>
    <row r="11564" spans="12:17" x14ac:dyDescent="0.3">
      <c r="L11564">
        <v>11558</v>
      </c>
      <c r="M11564" t="s">
        <v>45186</v>
      </c>
      <c r="N11564" t="s">
        <v>22592</v>
      </c>
      <c r="O11564" t="s">
        <v>45187</v>
      </c>
      <c r="P11564" t="s">
        <v>45188</v>
      </c>
      <c r="Q11564" t="s">
        <v>45186</v>
      </c>
    </row>
    <row r="11565" spans="12:17" x14ac:dyDescent="0.3">
      <c r="L11565">
        <v>11559</v>
      </c>
      <c r="M11565" t="s">
        <v>45189</v>
      </c>
      <c r="N11565" t="s">
        <v>22594</v>
      </c>
      <c r="O11565" t="s">
        <v>45190</v>
      </c>
      <c r="P11565" t="s">
        <v>45191</v>
      </c>
      <c r="Q11565" t="s">
        <v>45189</v>
      </c>
    </row>
    <row r="11566" spans="12:17" x14ac:dyDescent="0.3">
      <c r="L11566">
        <v>11560</v>
      </c>
      <c r="M11566" t="s">
        <v>45192</v>
      </c>
      <c r="N11566" t="s">
        <v>22597</v>
      </c>
      <c r="O11566" t="s">
        <v>45193</v>
      </c>
      <c r="P11566" t="s">
        <v>45194</v>
      </c>
      <c r="Q11566" t="s">
        <v>45192</v>
      </c>
    </row>
    <row r="11567" spans="12:17" x14ac:dyDescent="0.3">
      <c r="L11567">
        <v>11561</v>
      </c>
      <c r="M11567" t="s">
        <v>45195</v>
      </c>
      <c r="N11567" t="s">
        <v>22600</v>
      </c>
      <c r="O11567" t="s">
        <v>45196</v>
      </c>
      <c r="P11567" t="s">
        <v>45197</v>
      </c>
      <c r="Q11567" t="s">
        <v>45195</v>
      </c>
    </row>
    <row r="11568" spans="12:17" x14ac:dyDescent="0.3">
      <c r="L11568">
        <v>11562</v>
      </c>
      <c r="M11568" t="s">
        <v>4929</v>
      </c>
      <c r="N11568" t="s">
        <v>28415</v>
      </c>
      <c r="O11568" t="s">
        <v>4783</v>
      </c>
      <c r="P11568" t="s">
        <v>45198</v>
      </c>
      <c r="Q11568" t="s">
        <v>4929</v>
      </c>
    </row>
    <row r="11569" spans="12:17" x14ac:dyDescent="0.3">
      <c r="L11569">
        <v>11563</v>
      </c>
      <c r="M11569" t="s">
        <v>4931</v>
      </c>
      <c r="N11569" t="s">
        <v>28417</v>
      </c>
      <c r="O11569" t="s">
        <v>4785</v>
      </c>
      <c r="P11569" t="s">
        <v>45199</v>
      </c>
      <c r="Q11569" t="s">
        <v>4931</v>
      </c>
    </row>
    <row r="11570" spans="12:17" x14ac:dyDescent="0.3">
      <c r="L11570">
        <v>11564</v>
      </c>
      <c r="M11570" t="s">
        <v>4933</v>
      </c>
      <c r="N11570" t="s">
        <v>28419</v>
      </c>
      <c r="O11570" t="s">
        <v>4787</v>
      </c>
      <c r="P11570" t="s">
        <v>45200</v>
      </c>
      <c r="Q11570" t="s">
        <v>4933</v>
      </c>
    </row>
    <row r="11571" spans="12:17" x14ac:dyDescent="0.3">
      <c r="L11571">
        <v>11565</v>
      </c>
      <c r="M11571" t="s">
        <v>4935</v>
      </c>
      <c r="N11571" t="s">
        <v>28421</v>
      </c>
      <c r="O11571" t="s">
        <v>4789</v>
      </c>
      <c r="P11571" t="s">
        <v>45201</v>
      </c>
      <c r="Q11571" t="s">
        <v>4935</v>
      </c>
    </row>
    <row r="11572" spans="12:17" x14ac:dyDescent="0.3">
      <c r="L11572">
        <v>11566</v>
      </c>
      <c r="M11572" t="s">
        <v>4937</v>
      </c>
      <c r="N11572" t="s">
        <v>28423</v>
      </c>
      <c r="O11572" t="s">
        <v>4791</v>
      </c>
      <c r="P11572" t="s">
        <v>45202</v>
      </c>
      <c r="Q11572" t="s">
        <v>4937</v>
      </c>
    </row>
    <row r="11573" spans="12:17" x14ac:dyDescent="0.3">
      <c r="L11573">
        <v>11567</v>
      </c>
      <c r="M11573" t="s">
        <v>4939</v>
      </c>
      <c r="N11573" t="s">
        <v>28425</v>
      </c>
      <c r="O11573" t="s">
        <v>4793</v>
      </c>
      <c r="P11573" t="s">
        <v>45203</v>
      </c>
      <c r="Q11573" t="s">
        <v>4939</v>
      </c>
    </row>
    <row r="11574" spans="12:17" x14ac:dyDescent="0.3">
      <c r="L11574">
        <v>11568</v>
      </c>
      <c r="M11574" t="s">
        <v>4941</v>
      </c>
      <c r="N11574" t="s">
        <v>28427</v>
      </c>
      <c r="O11574" t="s">
        <v>4795</v>
      </c>
      <c r="P11574" t="s">
        <v>45204</v>
      </c>
      <c r="Q11574" t="s">
        <v>4941</v>
      </c>
    </row>
    <row r="11575" spans="12:17" x14ac:dyDescent="0.3">
      <c r="L11575">
        <v>11569</v>
      </c>
      <c r="M11575" t="s">
        <v>4943</v>
      </c>
      <c r="N11575" t="s">
        <v>28429</v>
      </c>
      <c r="O11575" t="s">
        <v>4797</v>
      </c>
      <c r="P11575" t="s">
        <v>45205</v>
      </c>
      <c r="Q11575" t="s">
        <v>4943</v>
      </c>
    </row>
    <row r="11576" spans="12:17" x14ac:dyDescent="0.3">
      <c r="L11576">
        <v>11570</v>
      </c>
      <c r="M11576" t="s">
        <v>4945</v>
      </c>
      <c r="N11576" t="s">
        <v>28431</v>
      </c>
      <c r="O11576" t="s">
        <v>4799</v>
      </c>
      <c r="P11576" t="s">
        <v>45206</v>
      </c>
      <c r="Q11576" t="s">
        <v>4945</v>
      </c>
    </row>
    <row r="11577" spans="12:17" x14ac:dyDescent="0.3">
      <c r="L11577">
        <v>11571</v>
      </c>
      <c r="M11577" t="s">
        <v>4947</v>
      </c>
      <c r="N11577" t="s">
        <v>28390</v>
      </c>
      <c r="O11577" t="s">
        <v>4801</v>
      </c>
      <c r="P11577" t="s">
        <v>45207</v>
      </c>
      <c r="Q11577" t="s">
        <v>4947</v>
      </c>
    </row>
    <row r="11578" spans="12:17" x14ac:dyDescent="0.3">
      <c r="L11578">
        <v>11572</v>
      </c>
      <c r="M11578" t="s">
        <v>4949</v>
      </c>
      <c r="N11578" t="s">
        <v>28392</v>
      </c>
      <c r="O11578" t="s">
        <v>4803</v>
      </c>
      <c r="P11578" t="s">
        <v>45208</v>
      </c>
      <c r="Q11578" t="s">
        <v>4949</v>
      </c>
    </row>
    <row r="11579" spans="12:17" x14ac:dyDescent="0.3">
      <c r="L11579">
        <v>11573</v>
      </c>
      <c r="M11579" t="s">
        <v>45209</v>
      </c>
      <c r="N11579" t="s">
        <v>22603</v>
      </c>
      <c r="O11579" t="s">
        <v>45210</v>
      </c>
      <c r="P11579" t="s">
        <v>45211</v>
      </c>
      <c r="Q11579" t="s">
        <v>45209</v>
      </c>
    </row>
    <row r="11580" spans="12:17" x14ac:dyDescent="0.3">
      <c r="L11580">
        <v>11574</v>
      </c>
      <c r="M11580" t="s">
        <v>45212</v>
      </c>
      <c r="N11580" t="s">
        <v>22606</v>
      </c>
      <c r="O11580" t="s">
        <v>45213</v>
      </c>
      <c r="P11580" t="s">
        <v>45214</v>
      </c>
      <c r="Q11580" t="s">
        <v>45212</v>
      </c>
    </row>
    <row r="11581" spans="12:17" x14ac:dyDescent="0.3">
      <c r="L11581">
        <v>11575</v>
      </c>
      <c r="M11581" t="s">
        <v>45215</v>
      </c>
      <c r="N11581" t="s">
        <v>22609</v>
      </c>
      <c r="O11581" t="s">
        <v>45216</v>
      </c>
      <c r="P11581" t="s">
        <v>45217</v>
      </c>
      <c r="Q11581" t="s">
        <v>45215</v>
      </c>
    </row>
    <row r="11582" spans="12:17" x14ac:dyDescent="0.3">
      <c r="L11582">
        <v>11576</v>
      </c>
      <c r="M11582" t="s">
        <v>45218</v>
      </c>
      <c r="N11582" t="s">
        <v>22611</v>
      </c>
      <c r="O11582" t="s">
        <v>45219</v>
      </c>
      <c r="P11582" t="s">
        <v>45220</v>
      </c>
      <c r="Q11582" t="s">
        <v>45218</v>
      </c>
    </row>
    <row r="11583" spans="12:17" x14ac:dyDescent="0.3">
      <c r="L11583">
        <v>11577</v>
      </c>
      <c r="M11583" t="s">
        <v>45221</v>
      </c>
      <c r="N11583" t="s">
        <v>22614</v>
      </c>
      <c r="O11583" t="s">
        <v>45222</v>
      </c>
      <c r="P11583" t="s">
        <v>45223</v>
      </c>
      <c r="Q11583" t="s">
        <v>45221</v>
      </c>
    </row>
    <row r="11584" spans="12:17" x14ac:dyDescent="0.3">
      <c r="L11584">
        <v>11578</v>
      </c>
      <c r="M11584" t="s">
        <v>45224</v>
      </c>
      <c r="N11584" t="s">
        <v>22617</v>
      </c>
      <c r="O11584" t="s">
        <v>45225</v>
      </c>
      <c r="P11584" t="s">
        <v>45226</v>
      </c>
      <c r="Q11584" t="s">
        <v>45224</v>
      </c>
    </row>
    <row r="11585" spans="12:17" x14ac:dyDescent="0.3">
      <c r="L11585">
        <v>11579</v>
      </c>
      <c r="M11585" t="s">
        <v>45227</v>
      </c>
      <c r="N11585" t="s">
        <v>22620</v>
      </c>
      <c r="O11585" t="s">
        <v>45228</v>
      </c>
      <c r="P11585" t="s">
        <v>45229</v>
      </c>
      <c r="Q11585" t="s">
        <v>45227</v>
      </c>
    </row>
    <row r="11586" spans="12:17" x14ac:dyDescent="0.3">
      <c r="L11586">
        <v>11580</v>
      </c>
      <c r="M11586" t="s">
        <v>45230</v>
      </c>
      <c r="N11586" t="s">
        <v>22623</v>
      </c>
      <c r="O11586" t="s">
        <v>45231</v>
      </c>
      <c r="P11586" t="s">
        <v>45232</v>
      </c>
      <c r="Q11586" t="s">
        <v>45230</v>
      </c>
    </row>
    <row r="11587" spans="12:17" x14ac:dyDescent="0.3">
      <c r="L11587">
        <v>11581</v>
      </c>
      <c r="M11587" t="s">
        <v>45233</v>
      </c>
      <c r="N11587" t="s">
        <v>22626</v>
      </c>
      <c r="O11587" t="s">
        <v>45234</v>
      </c>
      <c r="P11587" t="s">
        <v>45235</v>
      </c>
      <c r="Q11587" t="s">
        <v>45233</v>
      </c>
    </row>
    <row r="11588" spans="12:17" x14ac:dyDescent="0.3">
      <c r="L11588">
        <v>11582</v>
      </c>
      <c r="M11588" t="s">
        <v>45236</v>
      </c>
      <c r="N11588" t="s">
        <v>22566</v>
      </c>
      <c r="O11588" t="s">
        <v>45237</v>
      </c>
      <c r="P11588" t="s">
        <v>45238</v>
      </c>
      <c r="Q11588" t="s">
        <v>45236</v>
      </c>
    </row>
    <row r="11589" spans="12:17" x14ac:dyDescent="0.3">
      <c r="L11589">
        <v>11583</v>
      </c>
      <c r="M11589" t="s">
        <v>45239</v>
      </c>
      <c r="N11589" t="s">
        <v>22629</v>
      </c>
      <c r="O11589" t="s">
        <v>45240</v>
      </c>
      <c r="P11589" t="s">
        <v>45241</v>
      </c>
      <c r="Q11589" t="s">
        <v>45239</v>
      </c>
    </row>
    <row r="11590" spans="12:17" x14ac:dyDescent="0.3">
      <c r="L11590">
        <v>11584</v>
      </c>
      <c r="M11590" t="s">
        <v>45242</v>
      </c>
      <c r="N11590" t="s">
        <v>22632</v>
      </c>
      <c r="O11590" t="s">
        <v>45243</v>
      </c>
      <c r="P11590" t="s">
        <v>45244</v>
      </c>
      <c r="Q11590" t="s">
        <v>45242</v>
      </c>
    </row>
    <row r="11591" spans="12:17" x14ac:dyDescent="0.3">
      <c r="L11591">
        <v>11585</v>
      </c>
      <c r="M11591" t="s">
        <v>45245</v>
      </c>
      <c r="N11591" t="s">
        <v>22635</v>
      </c>
      <c r="O11591" t="s">
        <v>45246</v>
      </c>
      <c r="P11591" t="s">
        <v>45247</v>
      </c>
      <c r="Q11591" t="s">
        <v>45245</v>
      </c>
    </row>
    <row r="11592" spans="12:17" x14ac:dyDescent="0.3">
      <c r="L11592">
        <v>11586</v>
      </c>
      <c r="M11592" t="s">
        <v>45248</v>
      </c>
      <c r="N11592" t="s">
        <v>22638</v>
      </c>
      <c r="O11592" t="s">
        <v>45249</v>
      </c>
      <c r="P11592" t="s">
        <v>45250</v>
      </c>
      <c r="Q11592" t="s">
        <v>45248</v>
      </c>
    </row>
    <row r="11593" spans="12:17" x14ac:dyDescent="0.3">
      <c r="L11593">
        <v>11587</v>
      </c>
      <c r="M11593" t="s">
        <v>45251</v>
      </c>
      <c r="N11593" t="s">
        <v>22641</v>
      </c>
      <c r="O11593" t="s">
        <v>45252</v>
      </c>
      <c r="P11593" t="s">
        <v>45253</v>
      </c>
      <c r="Q11593" t="s">
        <v>45251</v>
      </c>
    </row>
    <row r="11594" spans="12:17" x14ac:dyDescent="0.3">
      <c r="L11594">
        <v>11588</v>
      </c>
      <c r="M11594" t="s">
        <v>45254</v>
      </c>
      <c r="N11594" t="s">
        <v>22644</v>
      </c>
      <c r="O11594" t="s">
        <v>45255</v>
      </c>
      <c r="P11594" t="s">
        <v>45256</v>
      </c>
      <c r="Q11594" t="s">
        <v>45254</v>
      </c>
    </row>
    <row r="11595" spans="12:17" x14ac:dyDescent="0.3">
      <c r="L11595">
        <v>11589</v>
      </c>
      <c r="M11595" t="s">
        <v>45257</v>
      </c>
      <c r="N11595" t="s">
        <v>22647</v>
      </c>
      <c r="O11595" t="s">
        <v>45258</v>
      </c>
      <c r="P11595" t="s">
        <v>45259</v>
      </c>
      <c r="Q11595" t="s">
        <v>45257</v>
      </c>
    </row>
    <row r="11596" spans="12:17" x14ac:dyDescent="0.3">
      <c r="L11596">
        <v>11590</v>
      </c>
      <c r="M11596" t="s">
        <v>45260</v>
      </c>
      <c r="N11596" t="s">
        <v>22650</v>
      </c>
      <c r="O11596" t="s">
        <v>45261</v>
      </c>
      <c r="P11596" t="s">
        <v>45262</v>
      </c>
      <c r="Q11596" t="s">
        <v>45260</v>
      </c>
    </row>
    <row r="11597" spans="12:17" x14ac:dyDescent="0.3">
      <c r="L11597">
        <v>11591</v>
      </c>
      <c r="M11597" t="s">
        <v>45263</v>
      </c>
      <c r="N11597" t="s">
        <v>22653</v>
      </c>
      <c r="O11597" t="s">
        <v>45264</v>
      </c>
      <c r="P11597" t="s">
        <v>45265</v>
      </c>
      <c r="Q11597" t="s">
        <v>45263</v>
      </c>
    </row>
    <row r="11598" spans="12:17" x14ac:dyDescent="0.3">
      <c r="L11598">
        <v>11592</v>
      </c>
      <c r="M11598" t="s">
        <v>45266</v>
      </c>
      <c r="N11598" t="s">
        <v>22656</v>
      </c>
      <c r="O11598" t="s">
        <v>45267</v>
      </c>
      <c r="P11598" t="s">
        <v>45268</v>
      </c>
      <c r="Q11598" t="s">
        <v>45266</v>
      </c>
    </row>
    <row r="11599" spans="12:17" x14ac:dyDescent="0.3">
      <c r="L11599">
        <v>11593</v>
      </c>
      <c r="M11599" t="s">
        <v>45269</v>
      </c>
      <c r="N11599" t="s">
        <v>22659</v>
      </c>
      <c r="O11599" t="s">
        <v>45270</v>
      </c>
      <c r="P11599" t="s">
        <v>45271</v>
      </c>
      <c r="Q11599" t="s">
        <v>45269</v>
      </c>
    </row>
    <row r="11600" spans="12:17" x14ac:dyDescent="0.3">
      <c r="L11600">
        <v>11594</v>
      </c>
      <c r="M11600" t="s">
        <v>45272</v>
      </c>
      <c r="N11600" t="s">
        <v>22662</v>
      </c>
      <c r="O11600" t="s">
        <v>45273</v>
      </c>
      <c r="P11600" t="s">
        <v>45274</v>
      </c>
      <c r="Q11600" t="s">
        <v>45272</v>
      </c>
    </row>
    <row r="11601" spans="12:17" x14ac:dyDescent="0.3">
      <c r="L11601">
        <v>11595</v>
      </c>
      <c r="M11601" t="s">
        <v>45275</v>
      </c>
      <c r="N11601" t="s">
        <v>22665</v>
      </c>
      <c r="O11601" t="s">
        <v>45276</v>
      </c>
      <c r="P11601" t="s">
        <v>45277</v>
      </c>
      <c r="Q11601" t="s">
        <v>45275</v>
      </c>
    </row>
    <row r="11602" spans="12:17" x14ac:dyDescent="0.3">
      <c r="L11602">
        <v>11596</v>
      </c>
      <c r="M11602" t="s">
        <v>45278</v>
      </c>
      <c r="N11602" t="s">
        <v>22668</v>
      </c>
      <c r="O11602" t="s">
        <v>45279</v>
      </c>
      <c r="P11602" t="s">
        <v>45280</v>
      </c>
      <c r="Q11602" t="s">
        <v>45278</v>
      </c>
    </row>
    <row r="11603" spans="12:17" x14ac:dyDescent="0.3">
      <c r="L11603">
        <v>11597</v>
      </c>
      <c r="M11603" t="s">
        <v>45281</v>
      </c>
      <c r="N11603" t="s">
        <v>22671</v>
      </c>
      <c r="O11603" t="s">
        <v>45282</v>
      </c>
      <c r="P11603" t="s">
        <v>45283</v>
      </c>
      <c r="Q11603" t="s">
        <v>45281</v>
      </c>
    </row>
    <row r="11604" spans="12:17" x14ac:dyDescent="0.3">
      <c r="L11604">
        <v>11598</v>
      </c>
      <c r="M11604" t="s">
        <v>45284</v>
      </c>
      <c r="N11604" t="s">
        <v>22674</v>
      </c>
      <c r="O11604" t="s">
        <v>45285</v>
      </c>
      <c r="P11604" t="s">
        <v>45286</v>
      </c>
      <c r="Q11604" t="s">
        <v>45284</v>
      </c>
    </row>
    <row r="11605" spans="12:17" x14ac:dyDescent="0.3">
      <c r="L11605">
        <v>11599</v>
      </c>
      <c r="M11605" t="s">
        <v>45287</v>
      </c>
      <c r="N11605" t="s">
        <v>22677</v>
      </c>
      <c r="O11605" t="s">
        <v>45288</v>
      </c>
      <c r="P11605" t="s">
        <v>45289</v>
      </c>
      <c r="Q11605" t="s">
        <v>45287</v>
      </c>
    </row>
    <row r="11606" spans="12:17" x14ac:dyDescent="0.3">
      <c r="L11606">
        <v>11600</v>
      </c>
      <c r="M11606" t="s">
        <v>45290</v>
      </c>
      <c r="N11606" t="s">
        <v>22680</v>
      </c>
      <c r="O11606" t="s">
        <v>45291</v>
      </c>
      <c r="P11606" t="s">
        <v>45292</v>
      </c>
      <c r="Q11606" t="s">
        <v>45290</v>
      </c>
    </row>
    <row r="11607" spans="12:17" x14ac:dyDescent="0.3">
      <c r="L11607">
        <v>11601</v>
      </c>
      <c r="M11607" t="s">
        <v>45293</v>
      </c>
      <c r="N11607" t="s">
        <v>22683</v>
      </c>
      <c r="O11607" t="s">
        <v>45294</v>
      </c>
      <c r="P11607" t="s">
        <v>45295</v>
      </c>
      <c r="Q11607" t="s">
        <v>45293</v>
      </c>
    </row>
    <row r="11608" spans="12:17" x14ac:dyDescent="0.3">
      <c r="L11608">
        <v>11602</v>
      </c>
      <c r="M11608" t="s">
        <v>45296</v>
      </c>
      <c r="N11608" t="s">
        <v>22686</v>
      </c>
      <c r="O11608" t="s">
        <v>45297</v>
      </c>
      <c r="P11608" t="s">
        <v>45298</v>
      </c>
      <c r="Q11608" t="s">
        <v>45296</v>
      </c>
    </row>
    <row r="11609" spans="12:17" x14ac:dyDescent="0.3">
      <c r="L11609">
        <v>11603</v>
      </c>
      <c r="M11609" t="s">
        <v>45299</v>
      </c>
      <c r="N11609" t="s">
        <v>22689</v>
      </c>
      <c r="O11609" t="s">
        <v>45300</v>
      </c>
      <c r="P11609" t="s">
        <v>45301</v>
      </c>
      <c r="Q11609" t="s">
        <v>45299</v>
      </c>
    </row>
    <row r="11610" spans="12:17" x14ac:dyDescent="0.3">
      <c r="L11610">
        <v>11604</v>
      </c>
      <c r="M11610" t="s">
        <v>45302</v>
      </c>
      <c r="N11610" t="s">
        <v>22692</v>
      </c>
      <c r="O11610" t="s">
        <v>45303</v>
      </c>
      <c r="P11610" t="s">
        <v>45304</v>
      </c>
      <c r="Q11610" t="s">
        <v>45302</v>
      </c>
    </row>
    <row r="11611" spans="12:17" x14ac:dyDescent="0.3">
      <c r="L11611">
        <v>11605</v>
      </c>
      <c r="M11611" t="s">
        <v>45305</v>
      </c>
      <c r="N11611" t="s">
        <v>22695</v>
      </c>
      <c r="O11611" t="s">
        <v>45306</v>
      </c>
      <c r="P11611" t="s">
        <v>45307</v>
      </c>
      <c r="Q11611" t="s">
        <v>45305</v>
      </c>
    </row>
    <row r="11612" spans="12:17" x14ac:dyDescent="0.3">
      <c r="L11612">
        <v>11606</v>
      </c>
      <c r="M11612" t="s">
        <v>45308</v>
      </c>
      <c r="N11612" t="s">
        <v>22698</v>
      </c>
      <c r="O11612" t="s">
        <v>45309</v>
      </c>
      <c r="P11612" t="s">
        <v>45310</v>
      </c>
      <c r="Q11612" t="s">
        <v>45308</v>
      </c>
    </row>
    <row r="11613" spans="12:17" x14ac:dyDescent="0.3">
      <c r="L11613">
        <v>11607</v>
      </c>
      <c r="M11613" t="s">
        <v>45311</v>
      </c>
      <c r="N11613" t="s">
        <v>22701</v>
      </c>
      <c r="O11613" t="s">
        <v>45312</v>
      </c>
      <c r="P11613" t="s">
        <v>45313</v>
      </c>
      <c r="Q11613" t="s">
        <v>45311</v>
      </c>
    </row>
    <row r="11614" spans="12:17" x14ac:dyDescent="0.3">
      <c r="L11614">
        <v>11608</v>
      </c>
      <c r="M11614" t="s">
        <v>45314</v>
      </c>
      <c r="N11614" t="s">
        <v>22703</v>
      </c>
      <c r="O11614" t="s">
        <v>45315</v>
      </c>
      <c r="P11614" t="s">
        <v>45316</v>
      </c>
      <c r="Q11614" t="s">
        <v>45314</v>
      </c>
    </row>
    <row r="11615" spans="12:17" x14ac:dyDescent="0.3">
      <c r="L11615">
        <v>11609</v>
      </c>
      <c r="M11615" t="s">
        <v>45317</v>
      </c>
      <c r="N11615" t="s">
        <v>22705</v>
      </c>
      <c r="O11615" t="s">
        <v>45318</v>
      </c>
      <c r="P11615" t="s">
        <v>45319</v>
      </c>
      <c r="Q11615" t="s">
        <v>45317</v>
      </c>
    </row>
    <row r="11616" spans="12:17" x14ac:dyDescent="0.3">
      <c r="L11616">
        <v>11610</v>
      </c>
      <c r="M11616" t="s">
        <v>45320</v>
      </c>
      <c r="N11616" t="s">
        <v>22707</v>
      </c>
      <c r="O11616" t="s">
        <v>45321</v>
      </c>
      <c r="P11616" t="s">
        <v>45322</v>
      </c>
      <c r="Q11616" t="s">
        <v>45320</v>
      </c>
    </row>
    <row r="11617" spans="12:17" x14ac:dyDescent="0.3">
      <c r="L11617">
        <v>11611</v>
      </c>
      <c r="M11617" t="s">
        <v>45323</v>
      </c>
      <c r="N11617" t="s">
        <v>22710</v>
      </c>
      <c r="O11617" t="s">
        <v>45324</v>
      </c>
      <c r="P11617" t="s">
        <v>45325</v>
      </c>
      <c r="Q11617" t="s">
        <v>45323</v>
      </c>
    </row>
    <row r="11618" spans="12:17" x14ac:dyDescent="0.3">
      <c r="L11618">
        <v>11612</v>
      </c>
      <c r="M11618" t="s">
        <v>45326</v>
      </c>
      <c r="N11618" t="s">
        <v>22712</v>
      </c>
      <c r="O11618" t="s">
        <v>45327</v>
      </c>
      <c r="P11618" t="s">
        <v>45328</v>
      </c>
      <c r="Q11618" t="s">
        <v>45326</v>
      </c>
    </row>
    <row r="11619" spans="12:17" x14ac:dyDescent="0.3">
      <c r="L11619">
        <v>11613</v>
      </c>
      <c r="M11619" t="s">
        <v>45329</v>
      </c>
      <c r="N11619" t="s">
        <v>22713</v>
      </c>
      <c r="O11619" t="s">
        <v>45330</v>
      </c>
      <c r="P11619" t="s">
        <v>45331</v>
      </c>
      <c r="Q11619" t="s">
        <v>45329</v>
      </c>
    </row>
    <row r="11620" spans="12:17" x14ac:dyDescent="0.3">
      <c r="L11620">
        <v>11614</v>
      </c>
      <c r="M11620" t="s">
        <v>45332</v>
      </c>
      <c r="N11620" t="s">
        <v>22714</v>
      </c>
      <c r="O11620" t="s">
        <v>45333</v>
      </c>
      <c r="P11620" t="s">
        <v>45334</v>
      </c>
      <c r="Q11620" t="s">
        <v>45332</v>
      </c>
    </row>
    <row r="11621" spans="12:17" x14ac:dyDescent="0.3">
      <c r="L11621">
        <v>11615</v>
      </c>
      <c r="M11621" t="s">
        <v>45335</v>
      </c>
      <c r="N11621" t="s">
        <v>22715</v>
      </c>
      <c r="O11621" t="s">
        <v>45336</v>
      </c>
      <c r="P11621" t="s">
        <v>45337</v>
      </c>
      <c r="Q11621" t="s">
        <v>45335</v>
      </c>
    </row>
    <row r="11622" spans="12:17" x14ac:dyDescent="0.3">
      <c r="L11622">
        <v>11616</v>
      </c>
      <c r="M11622" t="s">
        <v>45338</v>
      </c>
      <c r="N11622" t="s">
        <v>22716</v>
      </c>
      <c r="O11622" t="s">
        <v>45339</v>
      </c>
      <c r="P11622" t="s">
        <v>45340</v>
      </c>
      <c r="Q11622" t="s">
        <v>45338</v>
      </c>
    </row>
    <row r="11623" spans="12:17" x14ac:dyDescent="0.3">
      <c r="L11623">
        <v>11617</v>
      </c>
      <c r="M11623" t="s">
        <v>45341</v>
      </c>
      <c r="N11623" t="s">
        <v>22717</v>
      </c>
      <c r="O11623" t="s">
        <v>45342</v>
      </c>
      <c r="P11623" t="s">
        <v>45343</v>
      </c>
      <c r="Q11623" t="s">
        <v>45341</v>
      </c>
    </row>
    <row r="11624" spans="12:17" x14ac:dyDescent="0.3">
      <c r="L11624">
        <v>11618</v>
      </c>
      <c r="M11624" t="s">
        <v>45344</v>
      </c>
      <c r="N11624" t="s">
        <v>22715</v>
      </c>
      <c r="O11624" t="s">
        <v>45345</v>
      </c>
      <c r="P11624" t="s">
        <v>45346</v>
      </c>
      <c r="Q11624" t="s">
        <v>45344</v>
      </c>
    </row>
    <row r="11625" spans="12:17" x14ac:dyDescent="0.3">
      <c r="L11625">
        <v>11619</v>
      </c>
      <c r="M11625" t="s">
        <v>45347</v>
      </c>
      <c r="N11625" t="s">
        <v>22716</v>
      </c>
      <c r="O11625" t="s">
        <v>45348</v>
      </c>
      <c r="P11625" t="s">
        <v>45349</v>
      </c>
      <c r="Q11625" t="s">
        <v>45347</v>
      </c>
    </row>
    <row r="11626" spans="12:17" x14ac:dyDescent="0.3">
      <c r="L11626">
        <v>11620</v>
      </c>
      <c r="M11626" t="s">
        <v>45350</v>
      </c>
      <c r="N11626" t="s">
        <v>22719</v>
      </c>
      <c r="O11626" t="s">
        <v>45351</v>
      </c>
      <c r="P11626" t="s">
        <v>45352</v>
      </c>
      <c r="Q11626" t="s">
        <v>45350</v>
      </c>
    </row>
    <row r="11627" spans="12:17" x14ac:dyDescent="0.3">
      <c r="L11627">
        <v>11621</v>
      </c>
      <c r="M11627" t="s">
        <v>23693</v>
      </c>
      <c r="N11627" t="s">
        <v>22789</v>
      </c>
      <c r="O11627" t="s">
        <v>45353</v>
      </c>
      <c r="P11627" t="s">
        <v>45354</v>
      </c>
      <c r="Q11627" t="s">
        <v>23693</v>
      </c>
    </row>
    <row r="11628" spans="12:17" x14ac:dyDescent="0.3">
      <c r="L11628">
        <v>11622</v>
      </c>
      <c r="M11628" t="s">
        <v>23695</v>
      </c>
      <c r="N11628" t="s">
        <v>22791</v>
      </c>
      <c r="O11628" t="s">
        <v>23697</v>
      </c>
      <c r="P11628" t="s">
        <v>45355</v>
      </c>
      <c r="Q11628" t="s">
        <v>23695</v>
      </c>
    </row>
    <row r="11629" spans="12:17" x14ac:dyDescent="0.3">
      <c r="L11629">
        <v>11623</v>
      </c>
      <c r="M11629" t="s">
        <v>23698</v>
      </c>
      <c r="N11629" t="s">
        <v>22794</v>
      </c>
      <c r="O11629" t="s">
        <v>23700</v>
      </c>
      <c r="P11629" t="s">
        <v>45356</v>
      </c>
      <c r="Q11629" t="s">
        <v>23698</v>
      </c>
    </row>
    <row r="11630" spans="12:17" x14ac:dyDescent="0.3">
      <c r="L11630">
        <v>11624</v>
      </c>
      <c r="M11630" t="s">
        <v>23701</v>
      </c>
      <c r="N11630" t="s">
        <v>22797</v>
      </c>
      <c r="O11630" t="s">
        <v>23703</v>
      </c>
      <c r="P11630" t="s">
        <v>45357</v>
      </c>
      <c r="Q11630" t="s">
        <v>23701</v>
      </c>
    </row>
    <row r="11631" spans="12:17" x14ac:dyDescent="0.3">
      <c r="L11631">
        <v>11625</v>
      </c>
      <c r="M11631" t="s">
        <v>23704</v>
      </c>
      <c r="N11631" t="s">
        <v>22800</v>
      </c>
      <c r="O11631" t="s">
        <v>23706</v>
      </c>
      <c r="P11631" t="s">
        <v>45358</v>
      </c>
      <c r="Q11631" t="s">
        <v>23704</v>
      </c>
    </row>
    <row r="11632" spans="12:17" x14ac:dyDescent="0.3">
      <c r="L11632">
        <v>11626</v>
      </c>
      <c r="M11632" t="s">
        <v>23707</v>
      </c>
      <c r="N11632" t="s">
        <v>22803</v>
      </c>
      <c r="O11632" t="s">
        <v>23709</v>
      </c>
      <c r="P11632" t="s">
        <v>45359</v>
      </c>
      <c r="Q11632" t="s">
        <v>23707</v>
      </c>
    </row>
    <row r="11633" spans="12:17" x14ac:dyDescent="0.3">
      <c r="L11633">
        <v>11627</v>
      </c>
      <c r="M11633" t="s">
        <v>23710</v>
      </c>
      <c r="N11633" t="s">
        <v>45360</v>
      </c>
      <c r="O11633" t="s">
        <v>45361</v>
      </c>
      <c r="P11633" t="s">
        <v>26533</v>
      </c>
      <c r="Q11633" t="s">
        <v>23710</v>
      </c>
    </row>
    <row r="11634" spans="12:17" x14ac:dyDescent="0.3">
      <c r="L11634">
        <v>11628</v>
      </c>
      <c r="M11634" t="s">
        <v>23713</v>
      </c>
      <c r="N11634" t="s">
        <v>22809</v>
      </c>
      <c r="O11634" t="s">
        <v>26535</v>
      </c>
      <c r="P11634" t="s">
        <v>45362</v>
      </c>
      <c r="Q11634" t="s">
        <v>23713</v>
      </c>
    </row>
    <row r="11635" spans="12:17" x14ac:dyDescent="0.3">
      <c r="L11635">
        <v>11629</v>
      </c>
      <c r="M11635" t="s">
        <v>23715</v>
      </c>
      <c r="N11635" t="s">
        <v>22811</v>
      </c>
      <c r="O11635" t="s">
        <v>26536</v>
      </c>
      <c r="P11635" t="s">
        <v>45363</v>
      </c>
      <c r="Q11635" t="s">
        <v>23715</v>
      </c>
    </row>
    <row r="11636" spans="12:17" x14ac:dyDescent="0.3">
      <c r="L11636">
        <v>11630</v>
      </c>
      <c r="M11636" t="s">
        <v>23717</v>
      </c>
      <c r="N11636" t="s">
        <v>22813</v>
      </c>
      <c r="O11636" t="s">
        <v>26537</v>
      </c>
      <c r="P11636" t="s">
        <v>45364</v>
      </c>
      <c r="Q11636" t="s">
        <v>23717</v>
      </c>
    </row>
    <row r="11637" spans="12:17" x14ac:dyDescent="0.3">
      <c r="L11637">
        <v>11631</v>
      </c>
      <c r="M11637" t="s">
        <v>23719</v>
      </c>
      <c r="N11637" t="s">
        <v>22815</v>
      </c>
      <c r="O11637" t="s">
        <v>26538</v>
      </c>
      <c r="P11637" t="s">
        <v>45365</v>
      </c>
      <c r="Q11637" t="s">
        <v>23719</v>
      </c>
    </row>
    <row r="11638" spans="12:17" x14ac:dyDescent="0.3">
      <c r="L11638">
        <v>11632</v>
      </c>
      <c r="M11638" t="s">
        <v>23721</v>
      </c>
      <c r="N11638" t="s">
        <v>22817</v>
      </c>
      <c r="O11638" t="s">
        <v>26539</v>
      </c>
      <c r="P11638" t="s">
        <v>45366</v>
      </c>
      <c r="Q11638" t="s">
        <v>23721</v>
      </c>
    </row>
    <row r="11639" spans="12:17" x14ac:dyDescent="0.3">
      <c r="L11639">
        <v>11633</v>
      </c>
      <c r="M11639" t="s">
        <v>23723</v>
      </c>
      <c r="N11639" t="s">
        <v>26513</v>
      </c>
      <c r="O11639" t="s">
        <v>23724</v>
      </c>
      <c r="P11639" t="s">
        <v>45367</v>
      </c>
      <c r="Q11639" t="s">
        <v>23723</v>
      </c>
    </row>
    <row r="11640" spans="12:17" x14ac:dyDescent="0.3">
      <c r="L11640">
        <v>11634</v>
      </c>
      <c r="M11640" t="s">
        <v>23725</v>
      </c>
      <c r="N11640" t="s">
        <v>26514</v>
      </c>
      <c r="O11640" t="s">
        <v>23726</v>
      </c>
      <c r="P11640" t="s">
        <v>45368</v>
      </c>
      <c r="Q11640" t="s">
        <v>23725</v>
      </c>
    </row>
    <row r="11641" spans="12:17" x14ac:dyDescent="0.3">
      <c r="L11641">
        <v>11635</v>
      </c>
      <c r="M11641" t="s">
        <v>23727</v>
      </c>
      <c r="N11641" t="s">
        <v>26515</v>
      </c>
      <c r="O11641" t="s">
        <v>23728</v>
      </c>
      <c r="P11641" t="s">
        <v>45369</v>
      </c>
      <c r="Q11641" t="s">
        <v>23727</v>
      </c>
    </row>
    <row r="11642" spans="12:17" x14ac:dyDescent="0.3">
      <c r="L11642">
        <v>11636</v>
      </c>
      <c r="M11642" t="s">
        <v>23729</v>
      </c>
      <c r="N11642" t="s">
        <v>22825</v>
      </c>
      <c r="O11642" t="s">
        <v>23731</v>
      </c>
      <c r="P11642" t="s">
        <v>45370</v>
      </c>
      <c r="Q11642" t="s">
        <v>23729</v>
      </c>
    </row>
    <row r="11643" spans="12:17" x14ac:dyDescent="0.3">
      <c r="L11643">
        <v>11637</v>
      </c>
      <c r="M11643" t="s">
        <v>23732</v>
      </c>
      <c r="N11643" t="s">
        <v>45371</v>
      </c>
      <c r="O11643" t="s">
        <v>23733</v>
      </c>
      <c r="P11643" t="s">
        <v>45372</v>
      </c>
      <c r="Q11643" t="s">
        <v>23732</v>
      </c>
    </row>
    <row r="11644" spans="12:17" x14ac:dyDescent="0.3">
      <c r="L11644">
        <v>11638</v>
      </c>
      <c r="M11644" t="s">
        <v>45373</v>
      </c>
      <c r="N11644" t="s">
        <v>45374</v>
      </c>
      <c r="O11644" t="s">
        <v>45375</v>
      </c>
      <c r="P11644" t="s">
        <v>45376</v>
      </c>
      <c r="Q11644" t="s">
        <v>45373</v>
      </c>
    </row>
    <row r="11645" spans="12:17" x14ac:dyDescent="0.3">
      <c r="L11645">
        <v>11639</v>
      </c>
      <c r="M11645" t="s">
        <v>23734</v>
      </c>
      <c r="N11645" t="s">
        <v>22830</v>
      </c>
      <c r="O11645" t="s">
        <v>23736</v>
      </c>
      <c r="P11645" t="s">
        <v>45377</v>
      </c>
      <c r="Q11645" t="s">
        <v>23734</v>
      </c>
    </row>
    <row r="11646" spans="12:17" x14ac:dyDescent="0.3">
      <c r="L11646">
        <v>11640</v>
      </c>
      <c r="M11646" t="s">
        <v>23737</v>
      </c>
      <c r="N11646" t="s">
        <v>22833</v>
      </c>
      <c r="O11646" t="s">
        <v>45378</v>
      </c>
      <c r="P11646" t="s">
        <v>45379</v>
      </c>
      <c r="Q11646" t="s">
        <v>23737</v>
      </c>
    </row>
    <row r="11647" spans="12:17" x14ac:dyDescent="0.3">
      <c r="L11647">
        <v>11641</v>
      </c>
      <c r="M11647" t="s">
        <v>23739</v>
      </c>
      <c r="N11647" t="s">
        <v>22835</v>
      </c>
      <c r="O11647" t="s">
        <v>45380</v>
      </c>
      <c r="P11647" t="s">
        <v>45381</v>
      </c>
      <c r="Q11647" t="s">
        <v>23739</v>
      </c>
    </row>
    <row r="11648" spans="12:17" x14ac:dyDescent="0.3">
      <c r="L11648">
        <v>11642</v>
      </c>
      <c r="M11648" t="s">
        <v>23741</v>
      </c>
      <c r="N11648" t="s">
        <v>22837</v>
      </c>
      <c r="O11648" t="s">
        <v>23743</v>
      </c>
      <c r="P11648" t="s">
        <v>45382</v>
      </c>
      <c r="Q11648" t="s">
        <v>23741</v>
      </c>
    </row>
    <row r="11649" spans="12:17" x14ac:dyDescent="0.3">
      <c r="L11649">
        <v>11643</v>
      </c>
      <c r="M11649" t="s">
        <v>23744</v>
      </c>
      <c r="N11649" t="s">
        <v>22840</v>
      </c>
      <c r="O11649" t="s">
        <v>23746</v>
      </c>
      <c r="P11649" t="s">
        <v>45383</v>
      </c>
      <c r="Q11649" t="s">
        <v>23744</v>
      </c>
    </row>
    <row r="11650" spans="12:17" x14ac:dyDescent="0.3">
      <c r="L11650">
        <v>11644</v>
      </c>
      <c r="M11650" t="s">
        <v>23747</v>
      </c>
      <c r="N11650" t="s">
        <v>22843</v>
      </c>
      <c r="O11650" t="s">
        <v>23749</v>
      </c>
      <c r="P11650" t="s">
        <v>45384</v>
      </c>
      <c r="Q11650" t="s">
        <v>23747</v>
      </c>
    </row>
    <row r="11651" spans="12:17" x14ac:dyDescent="0.3">
      <c r="L11651">
        <v>11645</v>
      </c>
      <c r="M11651" t="s">
        <v>23750</v>
      </c>
      <c r="N11651" t="s">
        <v>22846</v>
      </c>
      <c r="O11651" t="s">
        <v>23752</v>
      </c>
      <c r="P11651" t="s">
        <v>45385</v>
      </c>
      <c r="Q11651" t="s">
        <v>23750</v>
      </c>
    </row>
    <row r="11652" spans="12:17" x14ac:dyDescent="0.3">
      <c r="L11652">
        <v>11646</v>
      </c>
      <c r="M11652" t="s">
        <v>23753</v>
      </c>
      <c r="N11652" t="s">
        <v>22849</v>
      </c>
      <c r="O11652" t="s">
        <v>23755</v>
      </c>
      <c r="P11652" t="s">
        <v>45386</v>
      </c>
      <c r="Q11652" t="s">
        <v>23753</v>
      </c>
    </row>
    <row r="11653" spans="12:17" x14ac:dyDescent="0.3">
      <c r="L11653">
        <v>11647</v>
      </c>
      <c r="M11653" t="s">
        <v>23756</v>
      </c>
      <c r="N11653" t="s">
        <v>22852</v>
      </c>
      <c r="O11653" t="s">
        <v>23758</v>
      </c>
      <c r="P11653" t="s">
        <v>45387</v>
      </c>
      <c r="Q11653" t="s">
        <v>23756</v>
      </c>
    </row>
    <row r="11654" spans="12:17" x14ac:dyDescent="0.3">
      <c r="L11654">
        <v>11648</v>
      </c>
      <c r="M11654" t="s">
        <v>23759</v>
      </c>
      <c r="N11654" t="s">
        <v>22855</v>
      </c>
      <c r="O11654" t="s">
        <v>23761</v>
      </c>
      <c r="P11654" t="s">
        <v>45388</v>
      </c>
      <c r="Q11654" t="s">
        <v>23759</v>
      </c>
    </row>
    <row r="11655" spans="12:17" x14ac:dyDescent="0.3">
      <c r="L11655">
        <v>11649</v>
      </c>
      <c r="M11655" t="s">
        <v>23762</v>
      </c>
      <c r="N11655" t="s">
        <v>22858</v>
      </c>
      <c r="O11655" t="s">
        <v>23764</v>
      </c>
      <c r="P11655" t="s">
        <v>45389</v>
      </c>
      <c r="Q11655" t="s">
        <v>23762</v>
      </c>
    </row>
    <row r="11656" spans="12:17" x14ac:dyDescent="0.3">
      <c r="L11656">
        <v>11650</v>
      </c>
      <c r="M11656" t="s">
        <v>23765</v>
      </c>
      <c r="N11656" t="s">
        <v>22861</v>
      </c>
      <c r="O11656" t="s">
        <v>23767</v>
      </c>
      <c r="P11656" t="s">
        <v>45390</v>
      </c>
      <c r="Q11656" t="s">
        <v>23765</v>
      </c>
    </row>
    <row r="11657" spans="12:17" x14ac:dyDescent="0.3">
      <c r="L11657">
        <v>11651</v>
      </c>
      <c r="M11657" t="s">
        <v>23768</v>
      </c>
      <c r="N11657" t="s">
        <v>22864</v>
      </c>
      <c r="O11657" t="s">
        <v>23770</v>
      </c>
      <c r="P11657" t="s">
        <v>45391</v>
      </c>
      <c r="Q11657" t="s">
        <v>23768</v>
      </c>
    </row>
    <row r="11658" spans="12:17" x14ac:dyDescent="0.3">
      <c r="L11658">
        <v>11652</v>
      </c>
      <c r="M11658" t="s">
        <v>23771</v>
      </c>
      <c r="N11658" t="s">
        <v>22867</v>
      </c>
      <c r="O11658" t="s">
        <v>23773</v>
      </c>
      <c r="P11658" t="s">
        <v>45392</v>
      </c>
      <c r="Q11658" t="s">
        <v>23771</v>
      </c>
    </row>
    <row r="11659" spans="12:17" x14ac:dyDescent="0.3">
      <c r="L11659">
        <v>11653</v>
      </c>
      <c r="M11659" t="s">
        <v>23774</v>
      </c>
      <c r="N11659" t="s">
        <v>22870</v>
      </c>
      <c r="O11659" t="s">
        <v>23776</v>
      </c>
      <c r="P11659" t="s">
        <v>45393</v>
      </c>
      <c r="Q11659" t="s">
        <v>23774</v>
      </c>
    </row>
    <row r="11660" spans="12:17" x14ac:dyDescent="0.3">
      <c r="L11660">
        <v>11654</v>
      </c>
      <c r="M11660" t="s">
        <v>23777</v>
      </c>
      <c r="N11660" t="s">
        <v>22873</v>
      </c>
      <c r="O11660" t="s">
        <v>23779</v>
      </c>
      <c r="P11660" t="s">
        <v>45394</v>
      </c>
      <c r="Q11660" t="s">
        <v>23777</v>
      </c>
    </row>
    <row r="11661" spans="12:17" x14ac:dyDescent="0.3">
      <c r="L11661">
        <v>11655</v>
      </c>
      <c r="M11661" t="s">
        <v>23780</v>
      </c>
      <c r="N11661" t="s">
        <v>22876</v>
      </c>
      <c r="O11661" t="s">
        <v>23782</v>
      </c>
      <c r="P11661" t="s">
        <v>45395</v>
      </c>
      <c r="Q11661" t="s">
        <v>23780</v>
      </c>
    </row>
    <row r="11662" spans="12:17" x14ac:dyDescent="0.3">
      <c r="L11662">
        <v>11656</v>
      </c>
      <c r="M11662" t="s">
        <v>23783</v>
      </c>
      <c r="N11662" t="s">
        <v>22879</v>
      </c>
      <c r="O11662" t="s">
        <v>23785</v>
      </c>
      <c r="P11662" t="s">
        <v>45396</v>
      </c>
      <c r="Q11662" t="s">
        <v>23783</v>
      </c>
    </row>
    <row r="11663" spans="12:17" x14ac:dyDescent="0.3">
      <c r="L11663">
        <v>11657</v>
      </c>
      <c r="M11663" t="s">
        <v>23786</v>
      </c>
      <c r="N11663" t="s">
        <v>22882</v>
      </c>
      <c r="O11663" t="s">
        <v>23788</v>
      </c>
      <c r="P11663" t="s">
        <v>45397</v>
      </c>
      <c r="Q11663" t="s">
        <v>23786</v>
      </c>
    </row>
    <row r="11664" spans="12:17" x14ac:dyDescent="0.3">
      <c r="L11664">
        <v>11658</v>
      </c>
      <c r="M11664" t="s">
        <v>23789</v>
      </c>
      <c r="N11664" t="s">
        <v>22885</v>
      </c>
      <c r="O11664" t="s">
        <v>23791</v>
      </c>
      <c r="P11664" t="s">
        <v>45398</v>
      </c>
      <c r="Q11664" t="s">
        <v>23789</v>
      </c>
    </row>
    <row r="11665" spans="12:17" x14ac:dyDescent="0.3">
      <c r="L11665">
        <v>11659</v>
      </c>
      <c r="M11665" t="s">
        <v>45399</v>
      </c>
      <c r="N11665" t="s">
        <v>22887</v>
      </c>
      <c r="O11665" t="s">
        <v>23793</v>
      </c>
      <c r="P11665" t="s">
        <v>45400</v>
      </c>
      <c r="Q11665" t="s">
        <v>45399</v>
      </c>
    </row>
    <row r="11666" spans="12:17" x14ac:dyDescent="0.3">
      <c r="L11666">
        <v>11660</v>
      </c>
      <c r="M11666" t="s">
        <v>23794</v>
      </c>
      <c r="N11666" t="s">
        <v>22890</v>
      </c>
      <c r="O11666" t="s">
        <v>23796</v>
      </c>
      <c r="P11666" t="s">
        <v>45401</v>
      </c>
      <c r="Q11666" t="s">
        <v>23794</v>
      </c>
    </row>
    <row r="11667" spans="12:17" x14ac:dyDescent="0.3">
      <c r="L11667">
        <v>11661</v>
      </c>
      <c r="M11667" t="s">
        <v>23797</v>
      </c>
      <c r="N11667" t="s">
        <v>22893</v>
      </c>
      <c r="O11667" t="s">
        <v>23799</v>
      </c>
      <c r="P11667" t="s">
        <v>45402</v>
      </c>
      <c r="Q11667" t="s">
        <v>23797</v>
      </c>
    </row>
    <row r="11668" spans="12:17" x14ac:dyDescent="0.3">
      <c r="L11668">
        <v>11662</v>
      </c>
      <c r="M11668" t="s">
        <v>23800</v>
      </c>
      <c r="N11668" t="s">
        <v>22896</v>
      </c>
      <c r="O11668" t="s">
        <v>23802</v>
      </c>
      <c r="P11668" t="s">
        <v>45403</v>
      </c>
      <c r="Q11668" t="s">
        <v>23800</v>
      </c>
    </row>
    <row r="11669" spans="12:17" x14ac:dyDescent="0.3">
      <c r="L11669">
        <v>11663</v>
      </c>
      <c r="M11669" t="s">
        <v>23803</v>
      </c>
      <c r="N11669" t="s">
        <v>22899</v>
      </c>
      <c r="O11669" t="s">
        <v>23805</v>
      </c>
      <c r="P11669" t="s">
        <v>45404</v>
      </c>
      <c r="Q11669" t="s">
        <v>23803</v>
      </c>
    </row>
    <row r="11670" spans="12:17" x14ac:dyDescent="0.3">
      <c r="L11670">
        <v>11664</v>
      </c>
      <c r="M11670" t="s">
        <v>23806</v>
      </c>
      <c r="N11670" t="s">
        <v>22902</v>
      </c>
      <c r="O11670" t="s">
        <v>23808</v>
      </c>
      <c r="P11670" t="s">
        <v>45405</v>
      </c>
      <c r="Q11670" t="s">
        <v>23806</v>
      </c>
    </row>
    <row r="11671" spans="12:17" x14ac:dyDescent="0.3">
      <c r="L11671">
        <v>11665</v>
      </c>
      <c r="M11671" t="s">
        <v>23711</v>
      </c>
      <c r="N11671" t="s">
        <v>22807</v>
      </c>
      <c r="O11671" t="s">
        <v>26543</v>
      </c>
      <c r="P11671" t="s">
        <v>45406</v>
      </c>
      <c r="Q11671" t="s">
        <v>23711</v>
      </c>
    </row>
    <row r="11672" spans="12:17" x14ac:dyDescent="0.3">
      <c r="L11672">
        <v>11666</v>
      </c>
      <c r="M11672" t="s">
        <v>23809</v>
      </c>
      <c r="N11672" t="s">
        <v>22905</v>
      </c>
      <c r="O11672" t="s">
        <v>23811</v>
      </c>
      <c r="P11672" t="s">
        <v>45407</v>
      </c>
      <c r="Q11672" t="s">
        <v>23809</v>
      </c>
    </row>
    <row r="11673" spans="12:17" x14ac:dyDescent="0.3">
      <c r="L11673">
        <v>11667</v>
      </c>
      <c r="M11673" t="s">
        <v>23812</v>
      </c>
      <c r="N11673" t="s">
        <v>22908</v>
      </c>
      <c r="O11673" t="s">
        <v>23814</v>
      </c>
      <c r="P11673" t="s">
        <v>45408</v>
      </c>
      <c r="Q11673" t="s">
        <v>23812</v>
      </c>
    </row>
    <row r="11674" spans="12:17" x14ac:dyDescent="0.3">
      <c r="L11674">
        <v>11668</v>
      </c>
      <c r="M11674" t="s">
        <v>23815</v>
      </c>
      <c r="N11674" t="s">
        <v>22911</v>
      </c>
      <c r="O11674" t="s">
        <v>23817</v>
      </c>
      <c r="P11674" t="s">
        <v>45409</v>
      </c>
      <c r="Q11674" t="s">
        <v>23815</v>
      </c>
    </row>
    <row r="11675" spans="12:17" x14ac:dyDescent="0.3">
      <c r="L11675">
        <v>11669</v>
      </c>
      <c r="M11675" t="s">
        <v>23818</v>
      </c>
      <c r="N11675" t="s">
        <v>22914</v>
      </c>
      <c r="O11675" t="s">
        <v>23820</v>
      </c>
      <c r="P11675" t="s">
        <v>45410</v>
      </c>
      <c r="Q11675" t="s">
        <v>23818</v>
      </c>
    </row>
    <row r="11676" spans="12:17" x14ac:dyDescent="0.3">
      <c r="L11676">
        <v>11670</v>
      </c>
      <c r="M11676" t="s">
        <v>23821</v>
      </c>
      <c r="N11676" t="s">
        <v>22917</v>
      </c>
      <c r="O11676" t="s">
        <v>23823</v>
      </c>
      <c r="P11676" t="s">
        <v>45411</v>
      </c>
      <c r="Q11676" t="s">
        <v>23821</v>
      </c>
    </row>
    <row r="11677" spans="12:17" x14ac:dyDescent="0.3">
      <c r="L11677">
        <v>11671</v>
      </c>
      <c r="M11677" t="s">
        <v>23824</v>
      </c>
      <c r="N11677" t="s">
        <v>22920</v>
      </c>
      <c r="O11677" t="s">
        <v>23826</v>
      </c>
      <c r="P11677" t="s">
        <v>45412</v>
      </c>
      <c r="Q11677" t="s">
        <v>23824</v>
      </c>
    </row>
    <row r="11678" spans="12:17" x14ac:dyDescent="0.3">
      <c r="L11678">
        <v>11672</v>
      </c>
      <c r="M11678" t="s">
        <v>23827</v>
      </c>
      <c r="N11678" t="s">
        <v>22923</v>
      </c>
      <c r="O11678" t="s">
        <v>23829</v>
      </c>
      <c r="P11678" t="s">
        <v>45413</v>
      </c>
      <c r="Q11678" t="s">
        <v>23827</v>
      </c>
    </row>
    <row r="11679" spans="12:17" x14ac:dyDescent="0.3">
      <c r="L11679">
        <v>11673</v>
      </c>
      <c r="M11679" t="s">
        <v>23830</v>
      </c>
      <c r="N11679" t="s">
        <v>22926</v>
      </c>
      <c r="O11679" t="s">
        <v>23832</v>
      </c>
      <c r="P11679" t="s">
        <v>45414</v>
      </c>
      <c r="Q11679" t="s">
        <v>23830</v>
      </c>
    </row>
    <row r="11680" spans="12:17" x14ac:dyDescent="0.3">
      <c r="L11680">
        <v>11674</v>
      </c>
      <c r="M11680" t="s">
        <v>23833</v>
      </c>
      <c r="N11680" t="s">
        <v>22929</v>
      </c>
      <c r="O11680" t="s">
        <v>23835</v>
      </c>
      <c r="P11680" t="s">
        <v>45415</v>
      </c>
      <c r="Q11680" t="s">
        <v>23833</v>
      </c>
    </row>
    <row r="11681" spans="12:17" x14ac:dyDescent="0.3">
      <c r="L11681">
        <v>11675</v>
      </c>
      <c r="M11681" t="s">
        <v>23836</v>
      </c>
      <c r="N11681" t="s">
        <v>22932</v>
      </c>
      <c r="O11681" t="s">
        <v>23838</v>
      </c>
      <c r="P11681" t="s">
        <v>45416</v>
      </c>
      <c r="Q11681" t="s">
        <v>23836</v>
      </c>
    </row>
    <row r="11682" spans="12:17" x14ac:dyDescent="0.3">
      <c r="L11682">
        <v>11676</v>
      </c>
      <c r="M11682" t="s">
        <v>23839</v>
      </c>
      <c r="N11682" t="s">
        <v>22935</v>
      </c>
      <c r="O11682" t="s">
        <v>23841</v>
      </c>
      <c r="P11682" t="s">
        <v>45417</v>
      </c>
      <c r="Q11682" t="s">
        <v>23839</v>
      </c>
    </row>
    <row r="11683" spans="12:17" x14ac:dyDescent="0.3">
      <c r="L11683">
        <v>11677</v>
      </c>
      <c r="M11683" t="s">
        <v>23842</v>
      </c>
      <c r="N11683" t="s">
        <v>22938</v>
      </c>
      <c r="O11683" t="s">
        <v>23844</v>
      </c>
      <c r="P11683" t="s">
        <v>45418</v>
      </c>
      <c r="Q11683" t="s">
        <v>23842</v>
      </c>
    </row>
    <row r="11684" spans="12:17" x14ac:dyDescent="0.3">
      <c r="L11684">
        <v>11678</v>
      </c>
      <c r="M11684" t="s">
        <v>23845</v>
      </c>
      <c r="N11684" t="s">
        <v>22941</v>
      </c>
      <c r="O11684" t="s">
        <v>23847</v>
      </c>
      <c r="P11684" t="s">
        <v>45419</v>
      </c>
      <c r="Q11684" t="s">
        <v>23845</v>
      </c>
    </row>
    <row r="11685" spans="12:17" x14ac:dyDescent="0.3">
      <c r="L11685">
        <v>11679</v>
      </c>
      <c r="M11685" t="s">
        <v>23848</v>
      </c>
      <c r="N11685" t="s">
        <v>22944</v>
      </c>
      <c r="O11685" t="s">
        <v>23850</v>
      </c>
      <c r="P11685" t="s">
        <v>45420</v>
      </c>
      <c r="Q11685" t="s">
        <v>23848</v>
      </c>
    </row>
    <row r="11686" spans="12:17" x14ac:dyDescent="0.3">
      <c r="L11686">
        <v>11680</v>
      </c>
      <c r="M11686" t="s">
        <v>23851</v>
      </c>
      <c r="N11686" t="s">
        <v>22947</v>
      </c>
      <c r="O11686" t="s">
        <v>23853</v>
      </c>
      <c r="P11686" t="s">
        <v>45421</v>
      </c>
      <c r="Q11686" t="s">
        <v>23851</v>
      </c>
    </row>
    <row r="11687" spans="12:17" x14ac:dyDescent="0.3">
      <c r="L11687">
        <v>11681</v>
      </c>
      <c r="M11687" t="s">
        <v>23854</v>
      </c>
      <c r="N11687" t="s">
        <v>22950</v>
      </c>
      <c r="O11687" t="s">
        <v>23856</v>
      </c>
      <c r="P11687" t="s">
        <v>45422</v>
      </c>
      <c r="Q11687" t="s">
        <v>23854</v>
      </c>
    </row>
    <row r="11688" spans="12:17" x14ac:dyDescent="0.3">
      <c r="L11688">
        <v>11682</v>
      </c>
      <c r="M11688" t="s">
        <v>23857</v>
      </c>
      <c r="N11688" t="s">
        <v>22953</v>
      </c>
      <c r="O11688" t="s">
        <v>23859</v>
      </c>
      <c r="P11688" t="s">
        <v>45423</v>
      </c>
      <c r="Q11688" t="s">
        <v>23857</v>
      </c>
    </row>
    <row r="11689" spans="12:17" x14ac:dyDescent="0.3">
      <c r="L11689">
        <v>11683</v>
      </c>
      <c r="M11689" t="s">
        <v>23860</v>
      </c>
      <c r="N11689" t="s">
        <v>22956</v>
      </c>
      <c r="O11689" t="s">
        <v>23862</v>
      </c>
      <c r="P11689" t="s">
        <v>45424</v>
      </c>
      <c r="Q11689" t="s">
        <v>23860</v>
      </c>
    </row>
    <row r="11690" spans="12:17" x14ac:dyDescent="0.3">
      <c r="L11690">
        <v>11684</v>
      </c>
      <c r="M11690" t="s">
        <v>23863</v>
      </c>
      <c r="N11690" t="s">
        <v>22959</v>
      </c>
      <c r="O11690" t="s">
        <v>23865</v>
      </c>
      <c r="P11690" t="s">
        <v>45425</v>
      </c>
      <c r="Q11690" t="s">
        <v>23863</v>
      </c>
    </row>
    <row r="11691" spans="12:17" x14ac:dyDescent="0.3">
      <c r="L11691">
        <v>11685</v>
      </c>
      <c r="M11691" t="s">
        <v>23866</v>
      </c>
      <c r="N11691" t="s">
        <v>22962</v>
      </c>
      <c r="O11691" t="s">
        <v>23868</v>
      </c>
      <c r="P11691" t="s">
        <v>45426</v>
      </c>
      <c r="Q11691" t="s">
        <v>23866</v>
      </c>
    </row>
    <row r="11692" spans="12:17" x14ac:dyDescent="0.3">
      <c r="L11692">
        <v>11686</v>
      </c>
      <c r="M11692" t="s">
        <v>23869</v>
      </c>
      <c r="N11692" t="s">
        <v>22965</v>
      </c>
      <c r="O11692" t="s">
        <v>23871</v>
      </c>
      <c r="P11692" t="s">
        <v>45427</v>
      </c>
      <c r="Q11692" t="s">
        <v>23869</v>
      </c>
    </row>
    <row r="11693" spans="12:17" x14ac:dyDescent="0.3">
      <c r="L11693">
        <v>11687</v>
      </c>
      <c r="M11693" t="s">
        <v>23872</v>
      </c>
      <c r="N11693" t="s">
        <v>22968</v>
      </c>
      <c r="O11693" t="s">
        <v>23874</v>
      </c>
      <c r="P11693" t="s">
        <v>45428</v>
      </c>
      <c r="Q11693" t="s">
        <v>23872</v>
      </c>
    </row>
    <row r="11694" spans="12:17" x14ac:dyDescent="0.3">
      <c r="L11694">
        <v>11688</v>
      </c>
      <c r="M11694" t="s">
        <v>23875</v>
      </c>
      <c r="N11694" t="s">
        <v>22971</v>
      </c>
      <c r="O11694" t="s">
        <v>23877</v>
      </c>
      <c r="P11694" t="s">
        <v>45429</v>
      </c>
      <c r="Q11694" t="s">
        <v>23875</v>
      </c>
    </row>
    <row r="11695" spans="12:17" x14ac:dyDescent="0.3">
      <c r="L11695">
        <v>11689</v>
      </c>
      <c r="M11695" t="s">
        <v>23878</v>
      </c>
      <c r="N11695" t="s">
        <v>22974</v>
      </c>
      <c r="O11695" t="s">
        <v>23880</v>
      </c>
      <c r="P11695" t="s">
        <v>45430</v>
      </c>
      <c r="Q11695" t="s">
        <v>23878</v>
      </c>
    </row>
    <row r="11696" spans="12:17" x14ac:dyDescent="0.3">
      <c r="L11696">
        <v>11690</v>
      </c>
      <c r="M11696" t="s">
        <v>23881</v>
      </c>
      <c r="N11696" t="s">
        <v>22977</v>
      </c>
      <c r="O11696" t="s">
        <v>23883</v>
      </c>
      <c r="P11696" t="s">
        <v>45431</v>
      </c>
      <c r="Q11696" t="s">
        <v>23881</v>
      </c>
    </row>
    <row r="11697" spans="12:17" x14ac:dyDescent="0.3">
      <c r="L11697">
        <v>11691</v>
      </c>
      <c r="M11697" t="s">
        <v>27398</v>
      </c>
      <c r="N11697" t="s">
        <v>22979</v>
      </c>
      <c r="O11697" t="s">
        <v>23885</v>
      </c>
      <c r="P11697" t="s">
        <v>45432</v>
      </c>
      <c r="Q11697" t="s">
        <v>27398</v>
      </c>
    </row>
    <row r="11698" spans="12:17" x14ac:dyDescent="0.3">
      <c r="L11698">
        <v>11692</v>
      </c>
      <c r="M11698" t="s">
        <v>27399</v>
      </c>
      <c r="N11698" t="s">
        <v>22981</v>
      </c>
      <c r="O11698" t="s">
        <v>23887</v>
      </c>
      <c r="P11698" t="s">
        <v>45433</v>
      </c>
      <c r="Q11698" t="s">
        <v>27399</v>
      </c>
    </row>
    <row r="11699" spans="12:17" x14ac:dyDescent="0.3">
      <c r="L11699">
        <v>11693</v>
      </c>
      <c r="M11699" t="s">
        <v>27400</v>
      </c>
      <c r="N11699" t="s">
        <v>22983</v>
      </c>
      <c r="O11699" t="s">
        <v>23889</v>
      </c>
      <c r="P11699" t="s">
        <v>45434</v>
      </c>
      <c r="Q11699" t="s">
        <v>27400</v>
      </c>
    </row>
    <row r="11700" spans="12:17" x14ac:dyDescent="0.3">
      <c r="L11700">
        <v>11694</v>
      </c>
      <c r="M11700" t="s">
        <v>23890</v>
      </c>
      <c r="N11700" t="s">
        <v>22986</v>
      </c>
      <c r="O11700" t="s">
        <v>23892</v>
      </c>
      <c r="P11700" t="s">
        <v>45435</v>
      </c>
      <c r="Q11700" t="s">
        <v>23890</v>
      </c>
    </row>
    <row r="11701" spans="12:17" x14ac:dyDescent="0.3">
      <c r="L11701">
        <v>11695</v>
      </c>
      <c r="M11701" t="s">
        <v>23893</v>
      </c>
      <c r="N11701" t="s">
        <v>22989</v>
      </c>
      <c r="O11701" t="s">
        <v>23895</v>
      </c>
      <c r="P11701" t="s">
        <v>45436</v>
      </c>
      <c r="Q11701" t="s">
        <v>23893</v>
      </c>
    </row>
    <row r="11702" spans="12:17" x14ac:dyDescent="0.3">
      <c r="L11702">
        <v>11696</v>
      </c>
      <c r="M11702" t="s">
        <v>23896</v>
      </c>
      <c r="N11702" t="s">
        <v>22992</v>
      </c>
      <c r="O11702" t="s">
        <v>23898</v>
      </c>
      <c r="P11702" t="s">
        <v>45437</v>
      </c>
      <c r="Q11702" t="s">
        <v>23896</v>
      </c>
    </row>
    <row r="11703" spans="12:17" x14ac:dyDescent="0.3">
      <c r="L11703">
        <v>11697</v>
      </c>
      <c r="M11703" t="s">
        <v>23899</v>
      </c>
      <c r="N11703" t="s">
        <v>22995</v>
      </c>
      <c r="O11703" t="s">
        <v>23901</v>
      </c>
      <c r="P11703" t="s">
        <v>45438</v>
      </c>
      <c r="Q11703" t="s">
        <v>23899</v>
      </c>
    </row>
    <row r="11704" spans="12:17" x14ac:dyDescent="0.3">
      <c r="L11704">
        <v>11698</v>
      </c>
      <c r="M11704" t="s">
        <v>23902</v>
      </c>
      <c r="N11704" t="s">
        <v>22998</v>
      </c>
      <c r="O11704" t="s">
        <v>23904</v>
      </c>
      <c r="P11704" t="s">
        <v>45439</v>
      </c>
      <c r="Q11704" t="s">
        <v>23902</v>
      </c>
    </row>
    <row r="11705" spans="12:17" x14ac:dyDescent="0.3">
      <c r="L11705">
        <v>11699</v>
      </c>
      <c r="M11705" t="s">
        <v>23905</v>
      </c>
      <c r="N11705" t="s">
        <v>23001</v>
      </c>
      <c r="O11705" t="s">
        <v>23907</v>
      </c>
      <c r="P11705" t="s">
        <v>45440</v>
      </c>
      <c r="Q11705" t="s">
        <v>23905</v>
      </c>
    </row>
    <row r="11706" spans="12:17" x14ac:dyDescent="0.3">
      <c r="L11706">
        <v>11700</v>
      </c>
      <c r="M11706" t="s">
        <v>23908</v>
      </c>
      <c r="N11706" t="s">
        <v>23004</v>
      </c>
      <c r="O11706" t="s">
        <v>23910</v>
      </c>
      <c r="P11706" t="s">
        <v>45441</v>
      </c>
      <c r="Q11706" t="s">
        <v>23908</v>
      </c>
    </row>
    <row r="11707" spans="12:17" x14ac:dyDescent="0.3">
      <c r="L11707">
        <v>11701</v>
      </c>
      <c r="M11707" t="s">
        <v>23911</v>
      </c>
      <c r="N11707" t="s">
        <v>22998</v>
      </c>
      <c r="O11707" t="s">
        <v>23912</v>
      </c>
      <c r="P11707" t="s">
        <v>45442</v>
      </c>
      <c r="Q11707" t="s">
        <v>23911</v>
      </c>
    </row>
    <row r="11708" spans="12:17" x14ac:dyDescent="0.3">
      <c r="L11708">
        <v>11702</v>
      </c>
      <c r="M11708" t="s">
        <v>23913</v>
      </c>
      <c r="N11708" t="s">
        <v>23001</v>
      </c>
      <c r="O11708" t="s">
        <v>23914</v>
      </c>
      <c r="P11708" t="s">
        <v>45443</v>
      </c>
      <c r="Q11708" t="s">
        <v>23913</v>
      </c>
    </row>
    <row r="11709" spans="12:17" x14ac:dyDescent="0.3">
      <c r="L11709">
        <v>11703</v>
      </c>
      <c r="M11709" t="s">
        <v>23915</v>
      </c>
      <c r="N11709" t="s">
        <v>23011</v>
      </c>
      <c r="O11709" t="s">
        <v>23917</v>
      </c>
      <c r="P11709" t="s">
        <v>45444</v>
      </c>
      <c r="Q11709" t="s">
        <v>23915</v>
      </c>
    </row>
    <row r="11710" spans="12:17" x14ac:dyDescent="0.3">
      <c r="L11710">
        <v>11704</v>
      </c>
      <c r="M11710" t="s">
        <v>23918</v>
      </c>
      <c r="N11710" t="s">
        <v>22789</v>
      </c>
      <c r="O11710" t="s">
        <v>45353</v>
      </c>
      <c r="P11710" t="s">
        <v>45445</v>
      </c>
      <c r="Q11710" t="s">
        <v>23918</v>
      </c>
    </row>
    <row r="11711" spans="12:17" x14ac:dyDescent="0.3">
      <c r="L11711">
        <v>11705</v>
      </c>
      <c r="M11711" t="s">
        <v>23919</v>
      </c>
      <c r="N11711" t="s">
        <v>22791</v>
      </c>
      <c r="O11711" t="s">
        <v>23697</v>
      </c>
      <c r="P11711" t="s">
        <v>45446</v>
      </c>
      <c r="Q11711" t="s">
        <v>23919</v>
      </c>
    </row>
    <row r="11712" spans="12:17" x14ac:dyDescent="0.3">
      <c r="L11712">
        <v>11706</v>
      </c>
      <c r="M11712" t="s">
        <v>23920</v>
      </c>
      <c r="N11712" t="s">
        <v>22794</v>
      </c>
      <c r="O11712" t="s">
        <v>23700</v>
      </c>
      <c r="P11712" t="s">
        <v>45447</v>
      </c>
      <c r="Q11712" t="s">
        <v>23920</v>
      </c>
    </row>
    <row r="11713" spans="12:17" x14ac:dyDescent="0.3">
      <c r="L11713">
        <v>11707</v>
      </c>
      <c r="M11713" t="s">
        <v>23921</v>
      </c>
      <c r="N11713" t="s">
        <v>22797</v>
      </c>
      <c r="O11713" t="s">
        <v>23703</v>
      </c>
      <c r="P11713" t="s">
        <v>45448</v>
      </c>
      <c r="Q11713" t="s">
        <v>23921</v>
      </c>
    </row>
    <row r="11714" spans="12:17" x14ac:dyDescent="0.3">
      <c r="L11714">
        <v>11708</v>
      </c>
      <c r="M11714" t="s">
        <v>23922</v>
      </c>
      <c r="N11714" t="s">
        <v>22800</v>
      </c>
      <c r="O11714" t="s">
        <v>23706</v>
      </c>
      <c r="P11714" t="s">
        <v>45449</v>
      </c>
      <c r="Q11714" t="s">
        <v>23922</v>
      </c>
    </row>
    <row r="11715" spans="12:17" x14ac:dyDescent="0.3">
      <c r="L11715">
        <v>11709</v>
      </c>
      <c r="M11715" t="s">
        <v>23923</v>
      </c>
      <c r="N11715" t="s">
        <v>22803</v>
      </c>
      <c r="O11715" t="s">
        <v>23709</v>
      </c>
      <c r="P11715" t="s">
        <v>45450</v>
      </c>
      <c r="Q11715" t="s">
        <v>23923</v>
      </c>
    </row>
    <row r="11716" spans="12:17" x14ac:dyDescent="0.3">
      <c r="L11716">
        <v>11710</v>
      </c>
      <c r="M11716" t="s">
        <v>23924</v>
      </c>
      <c r="N11716" t="s">
        <v>45360</v>
      </c>
      <c r="O11716" t="s">
        <v>45361</v>
      </c>
      <c r="P11716" t="s">
        <v>26534</v>
      </c>
      <c r="Q11716" t="s">
        <v>23924</v>
      </c>
    </row>
    <row r="11717" spans="12:17" x14ac:dyDescent="0.3">
      <c r="L11717">
        <v>11711</v>
      </c>
      <c r="M11717" t="s">
        <v>23926</v>
      </c>
      <c r="N11717" t="s">
        <v>22809</v>
      </c>
      <c r="O11717" t="s">
        <v>26535</v>
      </c>
      <c r="P11717" t="s">
        <v>45451</v>
      </c>
      <c r="Q11717" t="s">
        <v>23926</v>
      </c>
    </row>
    <row r="11718" spans="12:17" x14ac:dyDescent="0.3">
      <c r="L11718">
        <v>11712</v>
      </c>
      <c r="M11718" t="s">
        <v>23927</v>
      </c>
      <c r="N11718" t="s">
        <v>22811</v>
      </c>
      <c r="O11718" t="s">
        <v>26536</v>
      </c>
      <c r="P11718" t="s">
        <v>45452</v>
      </c>
      <c r="Q11718" t="s">
        <v>23927</v>
      </c>
    </row>
    <row r="11719" spans="12:17" x14ac:dyDescent="0.3">
      <c r="L11719">
        <v>11713</v>
      </c>
      <c r="M11719" t="s">
        <v>23928</v>
      </c>
      <c r="N11719" t="s">
        <v>22813</v>
      </c>
      <c r="O11719" t="s">
        <v>26537</v>
      </c>
      <c r="P11719" t="s">
        <v>45453</v>
      </c>
      <c r="Q11719" t="s">
        <v>23928</v>
      </c>
    </row>
    <row r="11720" spans="12:17" x14ac:dyDescent="0.3">
      <c r="L11720">
        <v>11714</v>
      </c>
      <c r="M11720" t="s">
        <v>23929</v>
      </c>
      <c r="N11720" t="s">
        <v>22815</v>
      </c>
      <c r="O11720" t="s">
        <v>26538</v>
      </c>
      <c r="P11720" t="s">
        <v>45454</v>
      </c>
      <c r="Q11720" t="s">
        <v>23929</v>
      </c>
    </row>
    <row r="11721" spans="12:17" x14ac:dyDescent="0.3">
      <c r="L11721">
        <v>11715</v>
      </c>
      <c r="M11721" t="s">
        <v>23930</v>
      </c>
      <c r="N11721" t="s">
        <v>22817</v>
      </c>
      <c r="O11721" t="s">
        <v>26539</v>
      </c>
      <c r="P11721" t="s">
        <v>45455</v>
      </c>
      <c r="Q11721" t="s">
        <v>23930</v>
      </c>
    </row>
    <row r="11722" spans="12:17" x14ac:dyDescent="0.3">
      <c r="L11722">
        <v>11716</v>
      </c>
      <c r="M11722" t="s">
        <v>23931</v>
      </c>
      <c r="N11722" t="s">
        <v>26513</v>
      </c>
      <c r="O11722" t="s">
        <v>23724</v>
      </c>
      <c r="P11722" t="s">
        <v>45456</v>
      </c>
      <c r="Q11722" t="s">
        <v>23931</v>
      </c>
    </row>
    <row r="11723" spans="12:17" x14ac:dyDescent="0.3">
      <c r="L11723">
        <v>11717</v>
      </c>
      <c r="M11723" t="s">
        <v>23932</v>
      </c>
      <c r="N11723" t="s">
        <v>26514</v>
      </c>
      <c r="O11723" t="s">
        <v>23726</v>
      </c>
      <c r="P11723" t="s">
        <v>45457</v>
      </c>
      <c r="Q11723" t="s">
        <v>23932</v>
      </c>
    </row>
    <row r="11724" spans="12:17" x14ac:dyDescent="0.3">
      <c r="L11724">
        <v>11718</v>
      </c>
      <c r="M11724" t="s">
        <v>23933</v>
      </c>
      <c r="N11724" t="s">
        <v>26515</v>
      </c>
      <c r="O11724" t="s">
        <v>23728</v>
      </c>
      <c r="P11724" t="s">
        <v>45458</v>
      </c>
      <c r="Q11724" t="s">
        <v>23933</v>
      </c>
    </row>
    <row r="11725" spans="12:17" x14ac:dyDescent="0.3">
      <c r="L11725">
        <v>11719</v>
      </c>
      <c r="M11725" t="s">
        <v>23934</v>
      </c>
      <c r="N11725" t="s">
        <v>22825</v>
      </c>
      <c r="O11725" t="s">
        <v>23731</v>
      </c>
      <c r="P11725" t="s">
        <v>45459</v>
      </c>
      <c r="Q11725" t="s">
        <v>23934</v>
      </c>
    </row>
    <row r="11726" spans="12:17" x14ac:dyDescent="0.3">
      <c r="L11726">
        <v>11720</v>
      </c>
      <c r="M11726" t="s">
        <v>23935</v>
      </c>
      <c r="N11726" t="s">
        <v>45371</v>
      </c>
      <c r="O11726" t="s">
        <v>23733</v>
      </c>
      <c r="P11726" t="s">
        <v>45460</v>
      </c>
      <c r="Q11726" t="s">
        <v>23935</v>
      </c>
    </row>
    <row r="11727" spans="12:17" x14ac:dyDescent="0.3">
      <c r="L11727">
        <v>11721</v>
      </c>
      <c r="M11727" t="s">
        <v>45461</v>
      </c>
      <c r="N11727" t="s">
        <v>45374</v>
      </c>
      <c r="O11727" t="s">
        <v>45375</v>
      </c>
      <c r="P11727" t="s">
        <v>45462</v>
      </c>
      <c r="Q11727" t="s">
        <v>45461</v>
      </c>
    </row>
    <row r="11728" spans="12:17" x14ac:dyDescent="0.3">
      <c r="L11728">
        <v>11722</v>
      </c>
      <c r="M11728" t="s">
        <v>23936</v>
      </c>
      <c r="N11728" t="s">
        <v>22830</v>
      </c>
      <c r="O11728" t="s">
        <v>23736</v>
      </c>
      <c r="P11728" t="s">
        <v>45463</v>
      </c>
      <c r="Q11728" t="s">
        <v>23936</v>
      </c>
    </row>
    <row r="11729" spans="12:17" x14ac:dyDescent="0.3">
      <c r="L11729">
        <v>11723</v>
      </c>
      <c r="M11729" t="s">
        <v>23937</v>
      </c>
      <c r="N11729" t="s">
        <v>22833</v>
      </c>
      <c r="O11729" t="s">
        <v>45378</v>
      </c>
      <c r="P11729" t="s">
        <v>45464</v>
      </c>
      <c r="Q11729" t="s">
        <v>23937</v>
      </c>
    </row>
    <row r="11730" spans="12:17" x14ac:dyDescent="0.3">
      <c r="L11730">
        <v>11724</v>
      </c>
      <c r="M11730" t="s">
        <v>23938</v>
      </c>
      <c r="N11730" t="s">
        <v>22835</v>
      </c>
      <c r="O11730" t="s">
        <v>45380</v>
      </c>
      <c r="P11730" t="s">
        <v>45465</v>
      </c>
      <c r="Q11730" t="s">
        <v>23938</v>
      </c>
    </row>
    <row r="11731" spans="12:17" x14ac:dyDescent="0.3">
      <c r="L11731">
        <v>11725</v>
      </c>
      <c r="M11731" t="s">
        <v>23939</v>
      </c>
      <c r="N11731" t="s">
        <v>22837</v>
      </c>
      <c r="O11731" t="s">
        <v>23743</v>
      </c>
      <c r="P11731" t="s">
        <v>45466</v>
      </c>
      <c r="Q11731" t="s">
        <v>23939</v>
      </c>
    </row>
    <row r="11732" spans="12:17" x14ac:dyDescent="0.3">
      <c r="L11732">
        <v>11726</v>
      </c>
      <c r="M11732" t="s">
        <v>23940</v>
      </c>
      <c r="N11732" t="s">
        <v>22840</v>
      </c>
      <c r="O11732" t="s">
        <v>23746</v>
      </c>
      <c r="P11732" t="s">
        <v>45467</v>
      </c>
      <c r="Q11732" t="s">
        <v>23940</v>
      </c>
    </row>
    <row r="11733" spans="12:17" x14ac:dyDescent="0.3">
      <c r="L11733">
        <v>11727</v>
      </c>
      <c r="M11733" t="s">
        <v>23941</v>
      </c>
      <c r="N11733" t="s">
        <v>22843</v>
      </c>
      <c r="O11733" t="s">
        <v>23749</v>
      </c>
      <c r="P11733" t="s">
        <v>45468</v>
      </c>
      <c r="Q11733" t="s">
        <v>23941</v>
      </c>
    </row>
    <row r="11734" spans="12:17" x14ac:dyDescent="0.3">
      <c r="L11734">
        <v>11728</v>
      </c>
      <c r="M11734" t="s">
        <v>23942</v>
      </c>
      <c r="N11734" t="s">
        <v>22846</v>
      </c>
      <c r="O11734" t="s">
        <v>23752</v>
      </c>
      <c r="P11734" t="s">
        <v>45469</v>
      </c>
      <c r="Q11734" t="s">
        <v>23942</v>
      </c>
    </row>
    <row r="11735" spans="12:17" x14ac:dyDescent="0.3">
      <c r="L11735">
        <v>11729</v>
      </c>
      <c r="M11735" t="s">
        <v>23943</v>
      </c>
      <c r="N11735" t="s">
        <v>22849</v>
      </c>
      <c r="O11735" t="s">
        <v>23755</v>
      </c>
      <c r="P11735" t="s">
        <v>45470</v>
      </c>
      <c r="Q11735" t="s">
        <v>23943</v>
      </c>
    </row>
    <row r="11736" spans="12:17" x14ac:dyDescent="0.3">
      <c r="L11736">
        <v>11730</v>
      </c>
      <c r="M11736" t="s">
        <v>23944</v>
      </c>
      <c r="N11736" t="s">
        <v>22852</v>
      </c>
      <c r="O11736" t="s">
        <v>23758</v>
      </c>
      <c r="P11736" t="s">
        <v>45471</v>
      </c>
      <c r="Q11736" t="s">
        <v>23944</v>
      </c>
    </row>
    <row r="11737" spans="12:17" x14ac:dyDescent="0.3">
      <c r="L11737">
        <v>11731</v>
      </c>
      <c r="M11737" t="s">
        <v>23945</v>
      </c>
      <c r="N11737" t="s">
        <v>22855</v>
      </c>
      <c r="O11737" t="s">
        <v>23761</v>
      </c>
      <c r="P11737" t="s">
        <v>45472</v>
      </c>
      <c r="Q11737" t="s">
        <v>23945</v>
      </c>
    </row>
    <row r="11738" spans="12:17" x14ac:dyDescent="0.3">
      <c r="L11738">
        <v>11732</v>
      </c>
      <c r="M11738" t="s">
        <v>23946</v>
      </c>
      <c r="N11738" t="s">
        <v>22858</v>
      </c>
      <c r="O11738" t="s">
        <v>23764</v>
      </c>
      <c r="P11738" t="s">
        <v>45473</v>
      </c>
      <c r="Q11738" t="s">
        <v>23946</v>
      </c>
    </row>
    <row r="11739" spans="12:17" x14ac:dyDescent="0.3">
      <c r="L11739">
        <v>11733</v>
      </c>
      <c r="M11739" t="s">
        <v>23947</v>
      </c>
      <c r="N11739" t="s">
        <v>22861</v>
      </c>
      <c r="O11739" t="s">
        <v>23767</v>
      </c>
      <c r="P11739" t="s">
        <v>45474</v>
      </c>
      <c r="Q11739" t="s">
        <v>23947</v>
      </c>
    </row>
    <row r="11740" spans="12:17" x14ac:dyDescent="0.3">
      <c r="L11740">
        <v>11734</v>
      </c>
      <c r="M11740" t="s">
        <v>23948</v>
      </c>
      <c r="N11740" t="s">
        <v>22864</v>
      </c>
      <c r="O11740" t="s">
        <v>23770</v>
      </c>
      <c r="P11740" t="s">
        <v>45475</v>
      </c>
      <c r="Q11740" t="s">
        <v>23948</v>
      </c>
    </row>
    <row r="11741" spans="12:17" x14ac:dyDescent="0.3">
      <c r="L11741">
        <v>11735</v>
      </c>
      <c r="M11741" t="s">
        <v>23949</v>
      </c>
      <c r="N11741" t="s">
        <v>22867</v>
      </c>
      <c r="O11741" t="s">
        <v>23773</v>
      </c>
      <c r="P11741" t="s">
        <v>45476</v>
      </c>
      <c r="Q11741" t="s">
        <v>23949</v>
      </c>
    </row>
    <row r="11742" spans="12:17" x14ac:dyDescent="0.3">
      <c r="L11742">
        <v>11736</v>
      </c>
      <c r="M11742" t="s">
        <v>23950</v>
      </c>
      <c r="N11742" t="s">
        <v>22870</v>
      </c>
      <c r="O11742" t="s">
        <v>23776</v>
      </c>
      <c r="P11742" t="s">
        <v>45477</v>
      </c>
      <c r="Q11742" t="s">
        <v>23950</v>
      </c>
    </row>
    <row r="11743" spans="12:17" x14ac:dyDescent="0.3">
      <c r="L11743">
        <v>11737</v>
      </c>
      <c r="M11743" t="s">
        <v>23951</v>
      </c>
      <c r="N11743" t="s">
        <v>22873</v>
      </c>
      <c r="O11743" t="s">
        <v>23779</v>
      </c>
      <c r="P11743" t="s">
        <v>45478</v>
      </c>
      <c r="Q11743" t="s">
        <v>23951</v>
      </c>
    </row>
    <row r="11744" spans="12:17" x14ac:dyDescent="0.3">
      <c r="L11744">
        <v>11738</v>
      </c>
      <c r="M11744" t="s">
        <v>23952</v>
      </c>
      <c r="N11744" t="s">
        <v>22876</v>
      </c>
      <c r="O11744" t="s">
        <v>23782</v>
      </c>
      <c r="P11744" t="s">
        <v>45479</v>
      </c>
      <c r="Q11744" t="s">
        <v>23952</v>
      </c>
    </row>
    <row r="11745" spans="12:17" x14ac:dyDescent="0.3">
      <c r="L11745">
        <v>11739</v>
      </c>
      <c r="M11745" t="s">
        <v>23953</v>
      </c>
      <c r="N11745" t="s">
        <v>22879</v>
      </c>
      <c r="O11745" t="s">
        <v>23785</v>
      </c>
      <c r="P11745" t="s">
        <v>45480</v>
      </c>
      <c r="Q11745" t="s">
        <v>23953</v>
      </c>
    </row>
    <row r="11746" spans="12:17" x14ac:dyDescent="0.3">
      <c r="L11746">
        <v>11740</v>
      </c>
      <c r="M11746" t="s">
        <v>23954</v>
      </c>
      <c r="N11746" t="s">
        <v>22882</v>
      </c>
      <c r="O11746" t="s">
        <v>23788</v>
      </c>
      <c r="P11746" t="s">
        <v>45481</v>
      </c>
      <c r="Q11746" t="s">
        <v>23954</v>
      </c>
    </row>
    <row r="11747" spans="12:17" x14ac:dyDescent="0.3">
      <c r="L11747">
        <v>11741</v>
      </c>
      <c r="M11747" t="s">
        <v>23955</v>
      </c>
      <c r="N11747" t="s">
        <v>22885</v>
      </c>
      <c r="O11747" t="s">
        <v>23791</v>
      </c>
      <c r="P11747" t="s">
        <v>45482</v>
      </c>
      <c r="Q11747" t="s">
        <v>23955</v>
      </c>
    </row>
    <row r="11748" spans="12:17" x14ac:dyDescent="0.3">
      <c r="L11748">
        <v>11742</v>
      </c>
      <c r="M11748" t="s">
        <v>45483</v>
      </c>
      <c r="N11748" t="s">
        <v>22887</v>
      </c>
      <c r="O11748" t="s">
        <v>23793</v>
      </c>
      <c r="P11748" t="s">
        <v>45484</v>
      </c>
      <c r="Q11748" t="s">
        <v>45483</v>
      </c>
    </row>
    <row r="11749" spans="12:17" x14ac:dyDescent="0.3">
      <c r="L11749">
        <v>11743</v>
      </c>
      <c r="M11749" t="s">
        <v>23956</v>
      </c>
      <c r="N11749" t="s">
        <v>22890</v>
      </c>
      <c r="O11749" t="s">
        <v>23796</v>
      </c>
      <c r="P11749" t="s">
        <v>45485</v>
      </c>
      <c r="Q11749" t="s">
        <v>23956</v>
      </c>
    </row>
    <row r="11750" spans="12:17" x14ac:dyDescent="0.3">
      <c r="L11750">
        <v>11744</v>
      </c>
      <c r="M11750" t="s">
        <v>23957</v>
      </c>
      <c r="N11750" t="s">
        <v>22893</v>
      </c>
      <c r="O11750" t="s">
        <v>23799</v>
      </c>
      <c r="P11750" t="s">
        <v>45486</v>
      </c>
      <c r="Q11750" t="s">
        <v>23957</v>
      </c>
    </row>
    <row r="11751" spans="12:17" x14ac:dyDescent="0.3">
      <c r="L11751">
        <v>11745</v>
      </c>
      <c r="M11751" t="s">
        <v>23958</v>
      </c>
      <c r="N11751" t="s">
        <v>22896</v>
      </c>
      <c r="O11751" t="s">
        <v>23802</v>
      </c>
      <c r="P11751" t="s">
        <v>45487</v>
      </c>
      <c r="Q11751" t="s">
        <v>23958</v>
      </c>
    </row>
    <row r="11752" spans="12:17" x14ac:dyDescent="0.3">
      <c r="L11752">
        <v>11746</v>
      </c>
      <c r="M11752" t="s">
        <v>23959</v>
      </c>
      <c r="N11752" t="s">
        <v>22899</v>
      </c>
      <c r="O11752" t="s">
        <v>23805</v>
      </c>
      <c r="P11752" t="s">
        <v>45488</v>
      </c>
      <c r="Q11752" t="s">
        <v>23959</v>
      </c>
    </row>
    <row r="11753" spans="12:17" x14ac:dyDescent="0.3">
      <c r="L11753">
        <v>11747</v>
      </c>
      <c r="M11753" t="s">
        <v>23960</v>
      </c>
      <c r="N11753" t="s">
        <v>22902</v>
      </c>
      <c r="O11753" t="s">
        <v>23808</v>
      </c>
      <c r="P11753" t="s">
        <v>45489</v>
      </c>
      <c r="Q11753" t="s">
        <v>23960</v>
      </c>
    </row>
    <row r="11754" spans="12:17" x14ac:dyDescent="0.3">
      <c r="L11754">
        <v>11748</v>
      </c>
      <c r="M11754" t="s">
        <v>23925</v>
      </c>
      <c r="N11754" t="s">
        <v>22807</v>
      </c>
      <c r="O11754" t="s">
        <v>26543</v>
      </c>
      <c r="P11754" t="s">
        <v>45490</v>
      </c>
      <c r="Q11754" t="s">
        <v>23925</v>
      </c>
    </row>
    <row r="11755" spans="12:17" x14ac:dyDescent="0.3">
      <c r="L11755">
        <v>11749</v>
      </c>
      <c r="M11755" t="s">
        <v>23961</v>
      </c>
      <c r="N11755" t="s">
        <v>22905</v>
      </c>
      <c r="O11755" t="s">
        <v>23811</v>
      </c>
      <c r="P11755" t="s">
        <v>45491</v>
      </c>
      <c r="Q11755" t="s">
        <v>23961</v>
      </c>
    </row>
    <row r="11756" spans="12:17" x14ac:dyDescent="0.3">
      <c r="L11756">
        <v>11750</v>
      </c>
      <c r="M11756" t="s">
        <v>23962</v>
      </c>
      <c r="N11756" t="s">
        <v>22908</v>
      </c>
      <c r="O11756" t="s">
        <v>23814</v>
      </c>
      <c r="P11756" t="s">
        <v>45492</v>
      </c>
      <c r="Q11756" t="s">
        <v>23962</v>
      </c>
    </row>
    <row r="11757" spans="12:17" x14ac:dyDescent="0.3">
      <c r="L11757">
        <v>11751</v>
      </c>
      <c r="M11757" t="s">
        <v>23963</v>
      </c>
      <c r="N11757" t="s">
        <v>22911</v>
      </c>
      <c r="O11757" t="s">
        <v>23817</v>
      </c>
      <c r="P11757" t="s">
        <v>45493</v>
      </c>
      <c r="Q11757" t="s">
        <v>23963</v>
      </c>
    </row>
    <row r="11758" spans="12:17" x14ac:dyDescent="0.3">
      <c r="L11758">
        <v>11752</v>
      </c>
      <c r="M11758" t="s">
        <v>23964</v>
      </c>
      <c r="N11758" t="s">
        <v>22914</v>
      </c>
      <c r="O11758" t="s">
        <v>23820</v>
      </c>
      <c r="P11758" t="s">
        <v>45494</v>
      </c>
      <c r="Q11758" t="s">
        <v>23964</v>
      </c>
    </row>
    <row r="11759" spans="12:17" x14ac:dyDescent="0.3">
      <c r="L11759">
        <v>11753</v>
      </c>
      <c r="M11759" t="s">
        <v>23965</v>
      </c>
      <c r="N11759" t="s">
        <v>22917</v>
      </c>
      <c r="O11759" t="s">
        <v>23823</v>
      </c>
      <c r="P11759" t="s">
        <v>45495</v>
      </c>
      <c r="Q11759" t="s">
        <v>23965</v>
      </c>
    </row>
    <row r="11760" spans="12:17" x14ac:dyDescent="0.3">
      <c r="L11760">
        <v>11754</v>
      </c>
      <c r="M11760" t="s">
        <v>23966</v>
      </c>
      <c r="N11760" t="s">
        <v>22920</v>
      </c>
      <c r="O11760" t="s">
        <v>23826</v>
      </c>
      <c r="P11760" t="s">
        <v>45496</v>
      </c>
      <c r="Q11760" t="s">
        <v>23966</v>
      </c>
    </row>
    <row r="11761" spans="12:17" x14ac:dyDescent="0.3">
      <c r="L11761">
        <v>11755</v>
      </c>
      <c r="M11761" t="s">
        <v>23967</v>
      </c>
      <c r="N11761" t="s">
        <v>22923</v>
      </c>
      <c r="O11761" t="s">
        <v>23829</v>
      </c>
      <c r="P11761" t="s">
        <v>45497</v>
      </c>
      <c r="Q11761" t="s">
        <v>23967</v>
      </c>
    </row>
    <row r="11762" spans="12:17" x14ac:dyDescent="0.3">
      <c r="L11762">
        <v>11756</v>
      </c>
      <c r="M11762" t="s">
        <v>23968</v>
      </c>
      <c r="N11762" t="s">
        <v>22926</v>
      </c>
      <c r="O11762" t="s">
        <v>23832</v>
      </c>
      <c r="P11762" t="s">
        <v>45498</v>
      </c>
      <c r="Q11762" t="s">
        <v>23968</v>
      </c>
    </row>
    <row r="11763" spans="12:17" x14ac:dyDescent="0.3">
      <c r="L11763">
        <v>11757</v>
      </c>
      <c r="M11763" t="s">
        <v>23969</v>
      </c>
      <c r="N11763" t="s">
        <v>22929</v>
      </c>
      <c r="O11763" t="s">
        <v>23835</v>
      </c>
      <c r="P11763" t="s">
        <v>45499</v>
      </c>
      <c r="Q11763" t="s">
        <v>23969</v>
      </c>
    </row>
    <row r="11764" spans="12:17" x14ac:dyDescent="0.3">
      <c r="L11764">
        <v>11758</v>
      </c>
      <c r="M11764" t="s">
        <v>23970</v>
      </c>
      <c r="N11764" t="s">
        <v>22932</v>
      </c>
      <c r="O11764" t="s">
        <v>23838</v>
      </c>
      <c r="P11764" t="s">
        <v>45500</v>
      </c>
      <c r="Q11764" t="s">
        <v>23970</v>
      </c>
    </row>
    <row r="11765" spans="12:17" x14ac:dyDescent="0.3">
      <c r="L11765">
        <v>11759</v>
      </c>
      <c r="M11765" t="s">
        <v>23971</v>
      </c>
      <c r="N11765" t="s">
        <v>22935</v>
      </c>
      <c r="O11765" t="s">
        <v>23841</v>
      </c>
      <c r="P11765" t="s">
        <v>45501</v>
      </c>
      <c r="Q11765" t="s">
        <v>23971</v>
      </c>
    </row>
    <row r="11766" spans="12:17" x14ac:dyDescent="0.3">
      <c r="L11766">
        <v>11760</v>
      </c>
      <c r="M11766" t="s">
        <v>23972</v>
      </c>
      <c r="N11766" t="s">
        <v>22938</v>
      </c>
      <c r="O11766" t="s">
        <v>23844</v>
      </c>
      <c r="P11766" t="s">
        <v>45502</v>
      </c>
      <c r="Q11766" t="s">
        <v>23972</v>
      </c>
    </row>
    <row r="11767" spans="12:17" x14ac:dyDescent="0.3">
      <c r="L11767">
        <v>11761</v>
      </c>
      <c r="M11767" t="s">
        <v>23973</v>
      </c>
      <c r="N11767" t="s">
        <v>22941</v>
      </c>
      <c r="O11767" t="s">
        <v>23847</v>
      </c>
      <c r="P11767" t="s">
        <v>45503</v>
      </c>
      <c r="Q11767" t="s">
        <v>23973</v>
      </c>
    </row>
    <row r="11768" spans="12:17" x14ac:dyDescent="0.3">
      <c r="L11768">
        <v>11762</v>
      </c>
      <c r="M11768" t="s">
        <v>23974</v>
      </c>
      <c r="N11768" t="s">
        <v>22944</v>
      </c>
      <c r="O11768" t="s">
        <v>23850</v>
      </c>
      <c r="P11768" t="s">
        <v>45504</v>
      </c>
      <c r="Q11768" t="s">
        <v>23974</v>
      </c>
    </row>
    <row r="11769" spans="12:17" x14ac:dyDescent="0.3">
      <c r="L11769">
        <v>11763</v>
      </c>
      <c r="M11769" t="s">
        <v>23975</v>
      </c>
      <c r="N11769" t="s">
        <v>22947</v>
      </c>
      <c r="O11769" t="s">
        <v>23853</v>
      </c>
      <c r="P11769" t="s">
        <v>45505</v>
      </c>
      <c r="Q11769" t="s">
        <v>23975</v>
      </c>
    </row>
    <row r="11770" spans="12:17" x14ac:dyDescent="0.3">
      <c r="L11770">
        <v>11764</v>
      </c>
      <c r="M11770" t="s">
        <v>23976</v>
      </c>
      <c r="N11770" t="s">
        <v>22950</v>
      </c>
      <c r="O11770" t="s">
        <v>23856</v>
      </c>
      <c r="P11770" t="s">
        <v>45506</v>
      </c>
      <c r="Q11770" t="s">
        <v>23976</v>
      </c>
    </row>
    <row r="11771" spans="12:17" x14ac:dyDescent="0.3">
      <c r="L11771">
        <v>11765</v>
      </c>
      <c r="M11771" t="s">
        <v>23977</v>
      </c>
      <c r="N11771" t="s">
        <v>22953</v>
      </c>
      <c r="O11771" t="s">
        <v>23859</v>
      </c>
      <c r="P11771" t="s">
        <v>45507</v>
      </c>
      <c r="Q11771" t="s">
        <v>23977</v>
      </c>
    </row>
    <row r="11772" spans="12:17" x14ac:dyDescent="0.3">
      <c r="L11772">
        <v>11766</v>
      </c>
      <c r="M11772" t="s">
        <v>23978</v>
      </c>
      <c r="N11772" t="s">
        <v>22956</v>
      </c>
      <c r="O11772" t="s">
        <v>23862</v>
      </c>
      <c r="P11772" t="s">
        <v>45508</v>
      </c>
      <c r="Q11772" t="s">
        <v>23978</v>
      </c>
    </row>
    <row r="11773" spans="12:17" x14ac:dyDescent="0.3">
      <c r="L11773">
        <v>11767</v>
      </c>
      <c r="M11773" t="s">
        <v>23979</v>
      </c>
      <c r="N11773" t="s">
        <v>22959</v>
      </c>
      <c r="O11773" t="s">
        <v>23865</v>
      </c>
      <c r="P11773" t="s">
        <v>45509</v>
      </c>
      <c r="Q11773" t="s">
        <v>23979</v>
      </c>
    </row>
    <row r="11774" spans="12:17" x14ac:dyDescent="0.3">
      <c r="L11774">
        <v>11768</v>
      </c>
      <c r="M11774" t="s">
        <v>23980</v>
      </c>
      <c r="N11774" t="s">
        <v>22962</v>
      </c>
      <c r="O11774" t="s">
        <v>23868</v>
      </c>
      <c r="P11774" t="s">
        <v>45510</v>
      </c>
      <c r="Q11774" t="s">
        <v>23980</v>
      </c>
    </row>
    <row r="11775" spans="12:17" x14ac:dyDescent="0.3">
      <c r="L11775">
        <v>11769</v>
      </c>
      <c r="M11775" t="s">
        <v>23981</v>
      </c>
      <c r="N11775" t="s">
        <v>22965</v>
      </c>
      <c r="O11775" t="s">
        <v>23871</v>
      </c>
      <c r="P11775" t="s">
        <v>45511</v>
      </c>
      <c r="Q11775" t="s">
        <v>23981</v>
      </c>
    </row>
    <row r="11776" spans="12:17" x14ac:dyDescent="0.3">
      <c r="L11776">
        <v>11770</v>
      </c>
      <c r="M11776" t="s">
        <v>23982</v>
      </c>
      <c r="N11776" t="s">
        <v>22968</v>
      </c>
      <c r="O11776" t="s">
        <v>23874</v>
      </c>
      <c r="P11776" t="s">
        <v>45512</v>
      </c>
      <c r="Q11776" t="s">
        <v>23982</v>
      </c>
    </row>
    <row r="11777" spans="12:17" x14ac:dyDescent="0.3">
      <c r="L11777">
        <v>11771</v>
      </c>
      <c r="M11777" t="s">
        <v>23983</v>
      </c>
      <c r="N11777" t="s">
        <v>22971</v>
      </c>
      <c r="O11777" t="s">
        <v>23877</v>
      </c>
      <c r="P11777" t="s">
        <v>45513</v>
      </c>
      <c r="Q11777" t="s">
        <v>23983</v>
      </c>
    </row>
    <row r="11778" spans="12:17" x14ac:dyDescent="0.3">
      <c r="L11778">
        <v>11772</v>
      </c>
      <c r="M11778" t="s">
        <v>23984</v>
      </c>
      <c r="N11778" t="s">
        <v>22974</v>
      </c>
      <c r="O11778" t="s">
        <v>23880</v>
      </c>
      <c r="P11778" t="s">
        <v>45514</v>
      </c>
      <c r="Q11778" t="s">
        <v>23984</v>
      </c>
    </row>
    <row r="11779" spans="12:17" x14ac:dyDescent="0.3">
      <c r="L11779">
        <v>11773</v>
      </c>
      <c r="M11779" t="s">
        <v>23985</v>
      </c>
      <c r="N11779" t="s">
        <v>22977</v>
      </c>
      <c r="O11779" t="s">
        <v>23883</v>
      </c>
      <c r="P11779" t="s">
        <v>45515</v>
      </c>
      <c r="Q11779" t="s">
        <v>23985</v>
      </c>
    </row>
    <row r="11780" spans="12:17" x14ac:dyDescent="0.3">
      <c r="L11780">
        <v>11774</v>
      </c>
      <c r="M11780" t="s">
        <v>27401</v>
      </c>
      <c r="N11780" t="s">
        <v>22979</v>
      </c>
      <c r="O11780" t="s">
        <v>23885</v>
      </c>
      <c r="P11780" t="s">
        <v>45516</v>
      </c>
      <c r="Q11780" t="s">
        <v>27401</v>
      </c>
    </row>
    <row r="11781" spans="12:17" x14ac:dyDescent="0.3">
      <c r="L11781">
        <v>11775</v>
      </c>
      <c r="M11781" t="s">
        <v>27402</v>
      </c>
      <c r="N11781" t="s">
        <v>22981</v>
      </c>
      <c r="O11781" t="s">
        <v>23887</v>
      </c>
      <c r="P11781" t="s">
        <v>45517</v>
      </c>
      <c r="Q11781" t="s">
        <v>27402</v>
      </c>
    </row>
    <row r="11782" spans="12:17" x14ac:dyDescent="0.3">
      <c r="L11782">
        <v>11776</v>
      </c>
      <c r="M11782" t="s">
        <v>27403</v>
      </c>
      <c r="N11782" t="s">
        <v>22983</v>
      </c>
      <c r="O11782" t="s">
        <v>23889</v>
      </c>
      <c r="P11782" t="s">
        <v>45518</v>
      </c>
      <c r="Q11782" t="s">
        <v>27403</v>
      </c>
    </row>
    <row r="11783" spans="12:17" x14ac:dyDescent="0.3">
      <c r="L11783">
        <v>11777</v>
      </c>
      <c r="M11783" t="s">
        <v>23986</v>
      </c>
      <c r="N11783" t="s">
        <v>22986</v>
      </c>
      <c r="O11783" t="s">
        <v>23892</v>
      </c>
      <c r="P11783" t="s">
        <v>45519</v>
      </c>
      <c r="Q11783" t="s">
        <v>23986</v>
      </c>
    </row>
    <row r="11784" spans="12:17" x14ac:dyDescent="0.3">
      <c r="L11784">
        <v>11778</v>
      </c>
      <c r="M11784" t="s">
        <v>23987</v>
      </c>
      <c r="N11784" t="s">
        <v>22989</v>
      </c>
      <c r="O11784" t="s">
        <v>23895</v>
      </c>
      <c r="P11784" t="s">
        <v>45520</v>
      </c>
      <c r="Q11784" t="s">
        <v>23987</v>
      </c>
    </row>
    <row r="11785" spans="12:17" x14ac:dyDescent="0.3">
      <c r="L11785">
        <v>11779</v>
      </c>
      <c r="M11785" t="s">
        <v>23988</v>
      </c>
      <c r="N11785" t="s">
        <v>22992</v>
      </c>
      <c r="O11785" t="s">
        <v>23898</v>
      </c>
      <c r="P11785" t="s">
        <v>45521</v>
      </c>
      <c r="Q11785" t="s">
        <v>23988</v>
      </c>
    </row>
    <row r="11786" spans="12:17" x14ac:dyDescent="0.3">
      <c r="L11786">
        <v>11780</v>
      </c>
      <c r="M11786" t="s">
        <v>23989</v>
      </c>
      <c r="N11786" t="s">
        <v>22995</v>
      </c>
      <c r="O11786" t="s">
        <v>23901</v>
      </c>
      <c r="P11786" t="s">
        <v>45522</v>
      </c>
      <c r="Q11786" t="s">
        <v>23989</v>
      </c>
    </row>
    <row r="11787" spans="12:17" x14ac:dyDescent="0.3">
      <c r="L11787">
        <v>11781</v>
      </c>
      <c r="M11787" t="s">
        <v>23990</v>
      </c>
      <c r="N11787" t="s">
        <v>22998</v>
      </c>
      <c r="O11787" t="s">
        <v>23904</v>
      </c>
      <c r="P11787" t="s">
        <v>45523</v>
      </c>
      <c r="Q11787" t="s">
        <v>23990</v>
      </c>
    </row>
    <row r="11788" spans="12:17" x14ac:dyDescent="0.3">
      <c r="L11788">
        <v>11782</v>
      </c>
      <c r="M11788" t="s">
        <v>23991</v>
      </c>
      <c r="N11788" t="s">
        <v>23001</v>
      </c>
      <c r="O11788" t="s">
        <v>23907</v>
      </c>
      <c r="P11788" t="s">
        <v>45524</v>
      </c>
      <c r="Q11788" t="s">
        <v>23991</v>
      </c>
    </row>
    <row r="11789" spans="12:17" x14ac:dyDescent="0.3">
      <c r="L11789">
        <v>11783</v>
      </c>
      <c r="M11789" t="s">
        <v>23992</v>
      </c>
      <c r="N11789" t="s">
        <v>23004</v>
      </c>
      <c r="O11789" t="s">
        <v>23910</v>
      </c>
      <c r="P11789" t="s">
        <v>45525</v>
      </c>
      <c r="Q11789" t="s">
        <v>23992</v>
      </c>
    </row>
    <row r="11790" spans="12:17" x14ac:dyDescent="0.3">
      <c r="L11790">
        <v>11784</v>
      </c>
      <c r="M11790" t="s">
        <v>23993</v>
      </c>
      <c r="N11790" t="s">
        <v>22998</v>
      </c>
      <c r="O11790" t="s">
        <v>23912</v>
      </c>
      <c r="P11790" t="s">
        <v>45526</v>
      </c>
      <c r="Q11790" t="s">
        <v>23993</v>
      </c>
    </row>
    <row r="11791" spans="12:17" x14ac:dyDescent="0.3">
      <c r="L11791">
        <v>11785</v>
      </c>
      <c r="M11791" t="s">
        <v>23994</v>
      </c>
      <c r="N11791" t="s">
        <v>23001</v>
      </c>
      <c r="O11791" t="s">
        <v>23914</v>
      </c>
      <c r="P11791" t="s">
        <v>45527</v>
      </c>
      <c r="Q11791" t="s">
        <v>23994</v>
      </c>
    </row>
    <row r="11792" spans="12:17" x14ac:dyDescent="0.3">
      <c r="L11792">
        <v>11786</v>
      </c>
      <c r="M11792" t="s">
        <v>23995</v>
      </c>
      <c r="N11792" t="s">
        <v>23011</v>
      </c>
      <c r="O11792" t="s">
        <v>23917</v>
      </c>
      <c r="P11792" t="s">
        <v>45528</v>
      </c>
      <c r="Q11792" t="s">
        <v>23995</v>
      </c>
    </row>
    <row r="11793" spans="12:17" x14ac:dyDescent="0.3">
      <c r="L11793">
        <v>11787</v>
      </c>
      <c r="M11793" t="s">
        <v>23996</v>
      </c>
      <c r="N11793" t="s">
        <v>23092</v>
      </c>
      <c r="O11793" t="s">
        <v>45529</v>
      </c>
      <c r="P11793" t="s">
        <v>45530</v>
      </c>
      <c r="Q11793" t="s">
        <v>23996</v>
      </c>
    </row>
    <row r="11794" spans="12:17" x14ac:dyDescent="0.3">
      <c r="L11794">
        <v>11788</v>
      </c>
      <c r="M11794" t="s">
        <v>23998</v>
      </c>
      <c r="N11794" t="s">
        <v>23094</v>
      </c>
      <c r="O11794" t="s">
        <v>45531</v>
      </c>
      <c r="P11794" t="s">
        <v>45532</v>
      </c>
      <c r="Q11794" t="s">
        <v>23998</v>
      </c>
    </row>
    <row r="11795" spans="12:17" x14ac:dyDescent="0.3">
      <c r="L11795">
        <v>11789</v>
      </c>
      <c r="M11795" t="s">
        <v>24000</v>
      </c>
      <c r="N11795" t="s">
        <v>23097</v>
      </c>
      <c r="O11795" t="s">
        <v>45533</v>
      </c>
      <c r="P11795" t="s">
        <v>45534</v>
      </c>
      <c r="Q11795" t="s">
        <v>24000</v>
      </c>
    </row>
    <row r="11796" spans="12:17" x14ac:dyDescent="0.3">
      <c r="L11796">
        <v>11790</v>
      </c>
      <c r="M11796" t="s">
        <v>24002</v>
      </c>
      <c r="N11796" t="s">
        <v>23100</v>
      </c>
      <c r="O11796" t="s">
        <v>45535</v>
      </c>
      <c r="P11796" t="s">
        <v>45536</v>
      </c>
      <c r="Q11796" t="s">
        <v>24002</v>
      </c>
    </row>
    <row r="11797" spans="12:17" x14ac:dyDescent="0.3">
      <c r="L11797">
        <v>11791</v>
      </c>
      <c r="M11797" t="s">
        <v>24004</v>
      </c>
      <c r="N11797" t="s">
        <v>23103</v>
      </c>
      <c r="O11797" t="s">
        <v>45537</v>
      </c>
      <c r="P11797" t="s">
        <v>45538</v>
      </c>
      <c r="Q11797" t="s">
        <v>24004</v>
      </c>
    </row>
    <row r="11798" spans="12:17" x14ac:dyDescent="0.3">
      <c r="L11798">
        <v>11792</v>
      </c>
      <c r="M11798" t="s">
        <v>24006</v>
      </c>
      <c r="N11798" t="s">
        <v>23106</v>
      </c>
      <c r="O11798" t="s">
        <v>45539</v>
      </c>
      <c r="P11798" t="s">
        <v>45540</v>
      </c>
      <c r="Q11798" t="s">
        <v>24006</v>
      </c>
    </row>
    <row r="11799" spans="12:17" x14ac:dyDescent="0.3">
      <c r="L11799">
        <v>11793</v>
      </c>
      <c r="M11799" t="s">
        <v>24008</v>
      </c>
      <c r="N11799" t="s">
        <v>45541</v>
      </c>
      <c r="O11799" t="s">
        <v>45542</v>
      </c>
      <c r="P11799" t="s">
        <v>45543</v>
      </c>
      <c r="Q11799" t="s">
        <v>24008</v>
      </c>
    </row>
    <row r="11800" spans="12:17" x14ac:dyDescent="0.3">
      <c r="L11800">
        <v>11794</v>
      </c>
      <c r="M11800" t="s">
        <v>24011</v>
      </c>
      <c r="N11800" t="s">
        <v>23112</v>
      </c>
      <c r="O11800" t="s">
        <v>45544</v>
      </c>
      <c r="P11800" t="s">
        <v>45545</v>
      </c>
      <c r="Q11800" t="s">
        <v>24011</v>
      </c>
    </row>
    <row r="11801" spans="12:17" x14ac:dyDescent="0.3">
      <c r="L11801">
        <v>11795</v>
      </c>
      <c r="M11801" t="s">
        <v>24013</v>
      </c>
      <c r="N11801" t="s">
        <v>23114</v>
      </c>
      <c r="O11801" t="s">
        <v>45546</v>
      </c>
      <c r="P11801" t="s">
        <v>45547</v>
      </c>
      <c r="Q11801" t="s">
        <v>24013</v>
      </c>
    </row>
    <row r="11802" spans="12:17" x14ac:dyDescent="0.3">
      <c r="L11802">
        <v>11796</v>
      </c>
      <c r="M11802" t="s">
        <v>24015</v>
      </c>
      <c r="N11802" t="s">
        <v>23116</v>
      </c>
      <c r="O11802" t="s">
        <v>45548</v>
      </c>
      <c r="P11802" t="s">
        <v>45549</v>
      </c>
      <c r="Q11802" t="s">
        <v>24015</v>
      </c>
    </row>
    <row r="11803" spans="12:17" x14ac:dyDescent="0.3">
      <c r="L11803">
        <v>11797</v>
      </c>
      <c r="M11803" t="s">
        <v>24017</v>
      </c>
      <c r="N11803" t="s">
        <v>23118</v>
      </c>
      <c r="O11803" t="s">
        <v>45550</v>
      </c>
      <c r="P11803" t="s">
        <v>45551</v>
      </c>
      <c r="Q11803" t="s">
        <v>24017</v>
      </c>
    </row>
    <row r="11804" spans="12:17" x14ac:dyDescent="0.3">
      <c r="L11804">
        <v>11798</v>
      </c>
      <c r="M11804" t="s">
        <v>24019</v>
      </c>
      <c r="N11804" t="s">
        <v>23120</v>
      </c>
      <c r="O11804" t="s">
        <v>45552</v>
      </c>
      <c r="P11804" t="s">
        <v>45553</v>
      </c>
      <c r="Q11804" t="s">
        <v>24019</v>
      </c>
    </row>
    <row r="11805" spans="12:17" x14ac:dyDescent="0.3">
      <c r="L11805">
        <v>11799</v>
      </c>
      <c r="M11805" t="s">
        <v>24021</v>
      </c>
      <c r="N11805" t="s">
        <v>26521</v>
      </c>
      <c r="O11805" t="s">
        <v>45554</v>
      </c>
      <c r="P11805" t="s">
        <v>45555</v>
      </c>
      <c r="Q11805" t="s">
        <v>24021</v>
      </c>
    </row>
    <row r="11806" spans="12:17" x14ac:dyDescent="0.3">
      <c r="L11806">
        <v>11800</v>
      </c>
      <c r="M11806" t="s">
        <v>24022</v>
      </c>
      <c r="N11806" t="s">
        <v>26522</v>
      </c>
      <c r="O11806" t="s">
        <v>45556</v>
      </c>
      <c r="P11806" t="s">
        <v>45557</v>
      </c>
      <c r="Q11806" t="s">
        <v>24022</v>
      </c>
    </row>
    <row r="11807" spans="12:17" x14ac:dyDescent="0.3">
      <c r="L11807">
        <v>11801</v>
      </c>
      <c r="M11807" t="s">
        <v>24023</v>
      </c>
      <c r="N11807" t="s">
        <v>26523</v>
      </c>
      <c r="O11807" t="s">
        <v>45558</v>
      </c>
      <c r="P11807" t="s">
        <v>45559</v>
      </c>
      <c r="Q11807" t="s">
        <v>24023</v>
      </c>
    </row>
    <row r="11808" spans="12:17" x14ac:dyDescent="0.3">
      <c r="L11808">
        <v>11802</v>
      </c>
      <c r="M11808" t="s">
        <v>24024</v>
      </c>
      <c r="N11808" t="s">
        <v>23128</v>
      </c>
      <c r="O11808" t="s">
        <v>45560</v>
      </c>
      <c r="P11808" t="s">
        <v>45561</v>
      </c>
      <c r="Q11808" t="s">
        <v>24024</v>
      </c>
    </row>
    <row r="11809" spans="12:17" x14ac:dyDescent="0.3">
      <c r="L11809">
        <v>11803</v>
      </c>
      <c r="M11809" t="s">
        <v>24026</v>
      </c>
      <c r="N11809" t="s">
        <v>45562</v>
      </c>
      <c r="O11809" t="s">
        <v>45563</v>
      </c>
      <c r="P11809" t="s">
        <v>45564</v>
      </c>
      <c r="Q11809" t="s">
        <v>24026</v>
      </c>
    </row>
    <row r="11810" spans="12:17" x14ac:dyDescent="0.3">
      <c r="L11810">
        <v>11804</v>
      </c>
      <c r="M11810" t="s">
        <v>45565</v>
      </c>
      <c r="N11810" t="s">
        <v>45566</v>
      </c>
      <c r="O11810" t="s">
        <v>45567</v>
      </c>
      <c r="P11810" t="s">
        <v>45568</v>
      </c>
      <c r="Q11810" t="s">
        <v>45565</v>
      </c>
    </row>
    <row r="11811" spans="12:17" x14ac:dyDescent="0.3">
      <c r="L11811">
        <v>11805</v>
      </c>
      <c r="M11811" t="s">
        <v>24027</v>
      </c>
      <c r="N11811" t="s">
        <v>23133</v>
      </c>
      <c r="O11811" t="s">
        <v>45569</v>
      </c>
      <c r="P11811" t="s">
        <v>45570</v>
      </c>
      <c r="Q11811" t="s">
        <v>24027</v>
      </c>
    </row>
    <row r="11812" spans="12:17" x14ac:dyDescent="0.3">
      <c r="L11812">
        <v>11806</v>
      </c>
      <c r="M11812" t="s">
        <v>24029</v>
      </c>
      <c r="N11812" t="s">
        <v>23136</v>
      </c>
      <c r="O11812" t="s">
        <v>45571</v>
      </c>
      <c r="P11812" t="s">
        <v>45572</v>
      </c>
      <c r="Q11812" t="s">
        <v>24029</v>
      </c>
    </row>
    <row r="11813" spans="12:17" x14ac:dyDescent="0.3">
      <c r="L11813">
        <v>11807</v>
      </c>
      <c r="M11813" t="s">
        <v>24031</v>
      </c>
      <c r="N11813" t="s">
        <v>23138</v>
      </c>
      <c r="O11813" t="s">
        <v>45573</v>
      </c>
      <c r="P11813" t="s">
        <v>45574</v>
      </c>
      <c r="Q11813" t="s">
        <v>24031</v>
      </c>
    </row>
    <row r="11814" spans="12:17" x14ac:dyDescent="0.3">
      <c r="L11814">
        <v>11808</v>
      </c>
      <c r="M11814" t="s">
        <v>24033</v>
      </c>
      <c r="N11814" t="s">
        <v>23140</v>
      </c>
      <c r="O11814" t="s">
        <v>45575</v>
      </c>
      <c r="P11814" t="s">
        <v>45576</v>
      </c>
      <c r="Q11814" t="s">
        <v>24033</v>
      </c>
    </row>
    <row r="11815" spans="12:17" x14ac:dyDescent="0.3">
      <c r="L11815">
        <v>11809</v>
      </c>
      <c r="M11815" t="s">
        <v>24035</v>
      </c>
      <c r="N11815" t="s">
        <v>23143</v>
      </c>
      <c r="O11815" t="s">
        <v>45577</v>
      </c>
      <c r="P11815" t="s">
        <v>45578</v>
      </c>
      <c r="Q11815" t="s">
        <v>24035</v>
      </c>
    </row>
    <row r="11816" spans="12:17" x14ac:dyDescent="0.3">
      <c r="L11816">
        <v>11810</v>
      </c>
      <c r="M11816" t="s">
        <v>24037</v>
      </c>
      <c r="N11816" t="s">
        <v>23146</v>
      </c>
      <c r="O11816" t="s">
        <v>45579</v>
      </c>
      <c r="P11816" t="s">
        <v>45580</v>
      </c>
      <c r="Q11816" t="s">
        <v>24037</v>
      </c>
    </row>
    <row r="11817" spans="12:17" x14ac:dyDescent="0.3">
      <c r="L11817">
        <v>11811</v>
      </c>
      <c r="M11817" t="s">
        <v>24039</v>
      </c>
      <c r="N11817" t="s">
        <v>23149</v>
      </c>
      <c r="O11817" t="s">
        <v>45581</v>
      </c>
      <c r="P11817" t="s">
        <v>45582</v>
      </c>
      <c r="Q11817" t="s">
        <v>24039</v>
      </c>
    </row>
    <row r="11818" spans="12:17" x14ac:dyDescent="0.3">
      <c r="L11818">
        <v>11812</v>
      </c>
      <c r="M11818" t="s">
        <v>24041</v>
      </c>
      <c r="N11818" t="s">
        <v>23151</v>
      </c>
      <c r="O11818" t="s">
        <v>45583</v>
      </c>
      <c r="P11818" t="s">
        <v>45584</v>
      </c>
      <c r="Q11818" t="s">
        <v>24041</v>
      </c>
    </row>
    <row r="11819" spans="12:17" x14ac:dyDescent="0.3">
      <c r="L11819">
        <v>11813</v>
      </c>
      <c r="M11819" t="s">
        <v>24043</v>
      </c>
      <c r="N11819" t="s">
        <v>23153</v>
      </c>
      <c r="O11819" t="s">
        <v>45585</v>
      </c>
      <c r="P11819" t="s">
        <v>45586</v>
      </c>
      <c r="Q11819" t="s">
        <v>24043</v>
      </c>
    </row>
    <row r="11820" spans="12:17" x14ac:dyDescent="0.3">
      <c r="L11820">
        <v>11814</v>
      </c>
      <c r="M11820" t="s">
        <v>24045</v>
      </c>
      <c r="N11820" t="s">
        <v>23155</v>
      </c>
      <c r="O11820" t="s">
        <v>45587</v>
      </c>
      <c r="P11820" t="s">
        <v>45588</v>
      </c>
      <c r="Q11820" t="s">
        <v>24045</v>
      </c>
    </row>
    <row r="11821" spans="12:17" x14ac:dyDescent="0.3">
      <c r="L11821">
        <v>11815</v>
      </c>
      <c r="M11821" t="s">
        <v>24047</v>
      </c>
      <c r="N11821" t="s">
        <v>23157</v>
      </c>
      <c r="O11821" t="s">
        <v>45589</v>
      </c>
      <c r="P11821" t="s">
        <v>45590</v>
      </c>
      <c r="Q11821" t="s">
        <v>24047</v>
      </c>
    </row>
    <row r="11822" spans="12:17" x14ac:dyDescent="0.3">
      <c r="L11822">
        <v>11816</v>
      </c>
      <c r="M11822" t="s">
        <v>24049</v>
      </c>
      <c r="N11822" t="s">
        <v>23159</v>
      </c>
      <c r="O11822" t="s">
        <v>45591</v>
      </c>
      <c r="P11822" t="s">
        <v>45592</v>
      </c>
      <c r="Q11822" t="s">
        <v>24049</v>
      </c>
    </row>
    <row r="11823" spans="12:17" x14ac:dyDescent="0.3">
      <c r="L11823">
        <v>11817</v>
      </c>
      <c r="M11823" t="s">
        <v>24051</v>
      </c>
      <c r="N11823" t="s">
        <v>23161</v>
      </c>
      <c r="O11823" t="s">
        <v>45593</v>
      </c>
      <c r="P11823" t="s">
        <v>45594</v>
      </c>
      <c r="Q11823" t="s">
        <v>24051</v>
      </c>
    </row>
    <row r="11824" spans="12:17" x14ac:dyDescent="0.3">
      <c r="L11824">
        <v>11818</v>
      </c>
      <c r="M11824" t="s">
        <v>24053</v>
      </c>
      <c r="N11824" t="s">
        <v>23163</v>
      </c>
      <c r="O11824" t="s">
        <v>45595</v>
      </c>
      <c r="P11824" t="s">
        <v>45596</v>
      </c>
      <c r="Q11824" t="s">
        <v>24053</v>
      </c>
    </row>
    <row r="11825" spans="12:17" x14ac:dyDescent="0.3">
      <c r="L11825">
        <v>11819</v>
      </c>
      <c r="M11825" t="s">
        <v>24055</v>
      </c>
      <c r="N11825" t="s">
        <v>23165</v>
      </c>
      <c r="O11825" t="s">
        <v>45597</v>
      </c>
      <c r="P11825" t="s">
        <v>45598</v>
      </c>
      <c r="Q11825" t="s">
        <v>24055</v>
      </c>
    </row>
    <row r="11826" spans="12:17" x14ac:dyDescent="0.3">
      <c r="L11826">
        <v>11820</v>
      </c>
      <c r="M11826" t="s">
        <v>24057</v>
      </c>
      <c r="N11826" t="s">
        <v>23167</v>
      </c>
      <c r="O11826" t="s">
        <v>45599</v>
      </c>
      <c r="P11826" t="s">
        <v>45600</v>
      </c>
      <c r="Q11826" t="s">
        <v>24057</v>
      </c>
    </row>
    <row r="11827" spans="12:17" x14ac:dyDescent="0.3">
      <c r="L11827">
        <v>11821</v>
      </c>
      <c r="M11827" t="s">
        <v>24059</v>
      </c>
      <c r="N11827" t="s">
        <v>23169</v>
      </c>
      <c r="O11827" t="s">
        <v>45601</v>
      </c>
      <c r="P11827" t="s">
        <v>45602</v>
      </c>
      <c r="Q11827" t="s">
        <v>24059</v>
      </c>
    </row>
    <row r="11828" spans="12:17" x14ac:dyDescent="0.3">
      <c r="L11828">
        <v>11822</v>
      </c>
      <c r="M11828" t="s">
        <v>24061</v>
      </c>
      <c r="N11828" t="s">
        <v>23171</v>
      </c>
      <c r="O11828" t="s">
        <v>45603</v>
      </c>
      <c r="P11828" t="s">
        <v>45604</v>
      </c>
      <c r="Q11828" t="s">
        <v>24061</v>
      </c>
    </row>
    <row r="11829" spans="12:17" x14ac:dyDescent="0.3">
      <c r="L11829">
        <v>11823</v>
      </c>
      <c r="M11829" t="s">
        <v>24063</v>
      </c>
      <c r="N11829" t="s">
        <v>23174</v>
      </c>
      <c r="O11829" t="s">
        <v>45605</v>
      </c>
      <c r="P11829" t="s">
        <v>45606</v>
      </c>
      <c r="Q11829" t="s">
        <v>24063</v>
      </c>
    </row>
    <row r="11830" spans="12:17" x14ac:dyDescent="0.3">
      <c r="L11830">
        <v>11824</v>
      </c>
      <c r="M11830" t="s">
        <v>24065</v>
      </c>
      <c r="N11830" t="s">
        <v>23177</v>
      </c>
      <c r="O11830" t="s">
        <v>45607</v>
      </c>
      <c r="P11830" t="s">
        <v>45608</v>
      </c>
      <c r="Q11830" t="s">
        <v>24065</v>
      </c>
    </row>
    <row r="11831" spans="12:17" x14ac:dyDescent="0.3">
      <c r="L11831">
        <v>11825</v>
      </c>
      <c r="M11831" t="s">
        <v>45609</v>
      </c>
      <c r="N11831" t="s">
        <v>23179</v>
      </c>
      <c r="O11831" t="s">
        <v>45610</v>
      </c>
      <c r="P11831" t="s">
        <v>45611</v>
      </c>
      <c r="Q11831" t="s">
        <v>45609</v>
      </c>
    </row>
    <row r="11832" spans="12:17" x14ac:dyDescent="0.3">
      <c r="L11832">
        <v>11826</v>
      </c>
      <c r="M11832" t="s">
        <v>24068</v>
      </c>
      <c r="N11832" t="s">
        <v>23182</v>
      </c>
      <c r="O11832" t="s">
        <v>45612</v>
      </c>
      <c r="P11832" t="s">
        <v>45613</v>
      </c>
      <c r="Q11832" t="s">
        <v>24068</v>
      </c>
    </row>
    <row r="11833" spans="12:17" x14ac:dyDescent="0.3">
      <c r="L11833">
        <v>11827</v>
      </c>
      <c r="M11833" t="s">
        <v>24070</v>
      </c>
      <c r="N11833" t="s">
        <v>23185</v>
      </c>
      <c r="O11833" t="s">
        <v>45614</v>
      </c>
      <c r="P11833" t="s">
        <v>45615</v>
      </c>
      <c r="Q11833" t="s">
        <v>24070</v>
      </c>
    </row>
    <row r="11834" spans="12:17" x14ac:dyDescent="0.3">
      <c r="L11834">
        <v>11828</v>
      </c>
      <c r="M11834" t="s">
        <v>24072</v>
      </c>
      <c r="N11834" t="s">
        <v>23188</v>
      </c>
      <c r="O11834" t="s">
        <v>45616</v>
      </c>
      <c r="P11834" t="s">
        <v>45617</v>
      </c>
      <c r="Q11834" t="s">
        <v>24072</v>
      </c>
    </row>
    <row r="11835" spans="12:17" x14ac:dyDescent="0.3">
      <c r="L11835">
        <v>11829</v>
      </c>
      <c r="M11835" t="s">
        <v>24074</v>
      </c>
      <c r="N11835" t="s">
        <v>23191</v>
      </c>
      <c r="O11835" t="s">
        <v>45618</v>
      </c>
      <c r="P11835" t="s">
        <v>45619</v>
      </c>
      <c r="Q11835" t="s">
        <v>24074</v>
      </c>
    </row>
    <row r="11836" spans="12:17" x14ac:dyDescent="0.3">
      <c r="L11836">
        <v>11830</v>
      </c>
      <c r="M11836" t="s">
        <v>24076</v>
      </c>
      <c r="N11836" t="s">
        <v>23194</v>
      </c>
      <c r="O11836" t="s">
        <v>45620</v>
      </c>
      <c r="P11836" t="s">
        <v>45621</v>
      </c>
      <c r="Q11836" t="s">
        <v>24076</v>
      </c>
    </row>
    <row r="11837" spans="12:17" x14ac:dyDescent="0.3">
      <c r="L11837">
        <v>11831</v>
      </c>
      <c r="M11837" t="s">
        <v>24009</v>
      </c>
      <c r="N11837" t="s">
        <v>23110</v>
      </c>
      <c r="O11837" t="s">
        <v>45622</v>
      </c>
      <c r="P11837" t="s">
        <v>45623</v>
      </c>
      <c r="Q11837" t="s">
        <v>24009</v>
      </c>
    </row>
    <row r="11838" spans="12:17" x14ac:dyDescent="0.3">
      <c r="L11838">
        <v>11832</v>
      </c>
      <c r="M11838" t="s">
        <v>24078</v>
      </c>
      <c r="N11838" t="s">
        <v>23197</v>
      </c>
      <c r="O11838" t="s">
        <v>45624</v>
      </c>
      <c r="P11838" t="s">
        <v>45625</v>
      </c>
      <c r="Q11838" t="s">
        <v>24078</v>
      </c>
    </row>
    <row r="11839" spans="12:17" x14ac:dyDescent="0.3">
      <c r="L11839">
        <v>11833</v>
      </c>
      <c r="M11839" t="s">
        <v>24080</v>
      </c>
      <c r="N11839" t="s">
        <v>23200</v>
      </c>
      <c r="O11839" t="s">
        <v>45626</v>
      </c>
      <c r="P11839" t="s">
        <v>45627</v>
      </c>
      <c r="Q11839" t="s">
        <v>24080</v>
      </c>
    </row>
    <row r="11840" spans="12:17" x14ac:dyDescent="0.3">
      <c r="L11840">
        <v>11834</v>
      </c>
      <c r="M11840" t="s">
        <v>24082</v>
      </c>
      <c r="N11840" t="s">
        <v>23203</v>
      </c>
      <c r="O11840" t="s">
        <v>45628</v>
      </c>
      <c r="P11840" t="s">
        <v>45629</v>
      </c>
      <c r="Q11840" t="s">
        <v>24082</v>
      </c>
    </row>
    <row r="11841" spans="12:17" x14ac:dyDescent="0.3">
      <c r="L11841">
        <v>11835</v>
      </c>
      <c r="M11841" t="s">
        <v>24084</v>
      </c>
      <c r="N11841" t="s">
        <v>23206</v>
      </c>
      <c r="O11841" t="s">
        <v>45630</v>
      </c>
      <c r="P11841" t="s">
        <v>45631</v>
      </c>
      <c r="Q11841" t="s">
        <v>24084</v>
      </c>
    </row>
    <row r="11842" spans="12:17" x14ac:dyDescent="0.3">
      <c r="L11842">
        <v>11836</v>
      </c>
      <c r="M11842" t="s">
        <v>24086</v>
      </c>
      <c r="N11842" t="s">
        <v>23209</v>
      </c>
      <c r="O11842" t="s">
        <v>45632</v>
      </c>
      <c r="P11842" t="s">
        <v>45633</v>
      </c>
      <c r="Q11842" t="s">
        <v>24086</v>
      </c>
    </row>
    <row r="11843" spans="12:17" x14ac:dyDescent="0.3">
      <c r="L11843">
        <v>11837</v>
      </c>
      <c r="M11843" t="s">
        <v>24088</v>
      </c>
      <c r="N11843" t="s">
        <v>23212</v>
      </c>
      <c r="O11843" t="s">
        <v>45634</v>
      </c>
      <c r="P11843" t="s">
        <v>45635</v>
      </c>
      <c r="Q11843" t="s">
        <v>24088</v>
      </c>
    </row>
    <row r="11844" spans="12:17" x14ac:dyDescent="0.3">
      <c r="L11844">
        <v>11838</v>
      </c>
      <c r="M11844" t="s">
        <v>24090</v>
      </c>
      <c r="N11844" t="s">
        <v>23215</v>
      </c>
      <c r="O11844" t="s">
        <v>45636</v>
      </c>
      <c r="P11844" t="s">
        <v>45637</v>
      </c>
      <c r="Q11844" t="s">
        <v>24090</v>
      </c>
    </row>
    <row r="11845" spans="12:17" x14ac:dyDescent="0.3">
      <c r="L11845">
        <v>11839</v>
      </c>
      <c r="M11845" t="s">
        <v>24092</v>
      </c>
      <c r="N11845" t="s">
        <v>23218</v>
      </c>
      <c r="O11845" t="s">
        <v>45638</v>
      </c>
      <c r="P11845" t="s">
        <v>45639</v>
      </c>
      <c r="Q11845" t="s">
        <v>24092</v>
      </c>
    </row>
    <row r="11846" spans="12:17" x14ac:dyDescent="0.3">
      <c r="L11846">
        <v>11840</v>
      </c>
      <c r="M11846" t="s">
        <v>24094</v>
      </c>
      <c r="N11846" t="s">
        <v>23221</v>
      </c>
      <c r="O11846" t="s">
        <v>45640</v>
      </c>
      <c r="P11846" t="s">
        <v>45641</v>
      </c>
      <c r="Q11846" t="s">
        <v>24094</v>
      </c>
    </row>
    <row r="11847" spans="12:17" x14ac:dyDescent="0.3">
      <c r="L11847">
        <v>11841</v>
      </c>
      <c r="M11847" t="s">
        <v>24096</v>
      </c>
      <c r="N11847" t="s">
        <v>23224</v>
      </c>
      <c r="O11847" t="s">
        <v>45642</v>
      </c>
      <c r="P11847" t="s">
        <v>45643</v>
      </c>
      <c r="Q11847" t="s">
        <v>24096</v>
      </c>
    </row>
    <row r="11848" spans="12:17" x14ac:dyDescent="0.3">
      <c r="L11848">
        <v>11842</v>
      </c>
      <c r="M11848" t="s">
        <v>24098</v>
      </c>
      <c r="N11848" t="s">
        <v>23227</v>
      </c>
      <c r="O11848" t="s">
        <v>45644</v>
      </c>
      <c r="P11848" t="s">
        <v>45645</v>
      </c>
      <c r="Q11848" t="s">
        <v>24098</v>
      </c>
    </row>
    <row r="11849" spans="12:17" x14ac:dyDescent="0.3">
      <c r="L11849">
        <v>11843</v>
      </c>
      <c r="M11849" t="s">
        <v>24100</v>
      </c>
      <c r="N11849" t="s">
        <v>23230</v>
      </c>
      <c r="O11849" t="s">
        <v>45646</v>
      </c>
      <c r="P11849" t="s">
        <v>45647</v>
      </c>
      <c r="Q11849" t="s">
        <v>24100</v>
      </c>
    </row>
    <row r="11850" spans="12:17" x14ac:dyDescent="0.3">
      <c r="L11850">
        <v>11844</v>
      </c>
      <c r="M11850" t="s">
        <v>24102</v>
      </c>
      <c r="N11850" t="s">
        <v>23233</v>
      </c>
      <c r="O11850" t="s">
        <v>45648</v>
      </c>
      <c r="P11850" t="s">
        <v>45649</v>
      </c>
      <c r="Q11850" t="s">
        <v>24102</v>
      </c>
    </row>
    <row r="11851" spans="12:17" x14ac:dyDescent="0.3">
      <c r="L11851">
        <v>11845</v>
      </c>
      <c r="M11851" t="s">
        <v>24104</v>
      </c>
      <c r="N11851" t="s">
        <v>23236</v>
      </c>
      <c r="O11851" t="s">
        <v>45650</v>
      </c>
      <c r="P11851" t="s">
        <v>45651</v>
      </c>
      <c r="Q11851" t="s">
        <v>24104</v>
      </c>
    </row>
    <row r="11852" spans="12:17" x14ac:dyDescent="0.3">
      <c r="L11852">
        <v>11846</v>
      </c>
      <c r="M11852" t="s">
        <v>24106</v>
      </c>
      <c r="N11852" t="s">
        <v>23239</v>
      </c>
      <c r="O11852" t="s">
        <v>45652</v>
      </c>
      <c r="P11852" t="s">
        <v>45653</v>
      </c>
      <c r="Q11852" t="s">
        <v>24106</v>
      </c>
    </row>
    <row r="11853" spans="12:17" x14ac:dyDescent="0.3">
      <c r="L11853">
        <v>11847</v>
      </c>
      <c r="M11853" t="s">
        <v>24108</v>
      </c>
      <c r="N11853" t="s">
        <v>23242</v>
      </c>
      <c r="O11853" t="s">
        <v>45654</v>
      </c>
      <c r="P11853" t="s">
        <v>45655</v>
      </c>
      <c r="Q11853" t="s">
        <v>24108</v>
      </c>
    </row>
    <row r="11854" spans="12:17" x14ac:dyDescent="0.3">
      <c r="L11854">
        <v>11848</v>
      </c>
      <c r="M11854" t="s">
        <v>24110</v>
      </c>
      <c r="N11854" t="s">
        <v>23245</v>
      </c>
      <c r="O11854" t="s">
        <v>45656</v>
      </c>
      <c r="P11854" t="s">
        <v>45657</v>
      </c>
      <c r="Q11854" t="s">
        <v>24110</v>
      </c>
    </row>
    <row r="11855" spans="12:17" x14ac:dyDescent="0.3">
      <c r="L11855">
        <v>11849</v>
      </c>
      <c r="M11855" t="s">
        <v>24112</v>
      </c>
      <c r="N11855" t="s">
        <v>23248</v>
      </c>
      <c r="O11855" t="s">
        <v>45658</v>
      </c>
      <c r="P11855" t="s">
        <v>45659</v>
      </c>
      <c r="Q11855" t="s">
        <v>24112</v>
      </c>
    </row>
    <row r="11856" spans="12:17" x14ac:dyDescent="0.3">
      <c r="L11856">
        <v>11850</v>
      </c>
      <c r="M11856" t="s">
        <v>24114</v>
      </c>
      <c r="N11856" t="s">
        <v>23251</v>
      </c>
      <c r="O11856" t="s">
        <v>45660</v>
      </c>
      <c r="P11856" t="s">
        <v>45661</v>
      </c>
      <c r="Q11856" t="s">
        <v>24114</v>
      </c>
    </row>
    <row r="11857" spans="12:17" x14ac:dyDescent="0.3">
      <c r="L11857">
        <v>11851</v>
      </c>
      <c r="M11857" t="s">
        <v>24116</v>
      </c>
      <c r="N11857" t="s">
        <v>23254</v>
      </c>
      <c r="O11857" t="s">
        <v>45662</v>
      </c>
      <c r="P11857" t="s">
        <v>45663</v>
      </c>
      <c r="Q11857" t="s">
        <v>24116</v>
      </c>
    </row>
    <row r="11858" spans="12:17" x14ac:dyDescent="0.3">
      <c r="L11858">
        <v>11852</v>
      </c>
      <c r="M11858" t="s">
        <v>24118</v>
      </c>
      <c r="N11858" t="s">
        <v>23257</v>
      </c>
      <c r="O11858" t="s">
        <v>45664</v>
      </c>
      <c r="P11858" t="s">
        <v>45665</v>
      </c>
      <c r="Q11858" t="s">
        <v>24118</v>
      </c>
    </row>
    <row r="11859" spans="12:17" x14ac:dyDescent="0.3">
      <c r="L11859">
        <v>11853</v>
      </c>
      <c r="M11859" t="s">
        <v>24120</v>
      </c>
      <c r="N11859" t="s">
        <v>23260</v>
      </c>
      <c r="O11859" t="s">
        <v>45666</v>
      </c>
      <c r="P11859" t="s">
        <v>45667</v>
      </c>
      <c r="Q11859" t="s">
        <v>24120</v>
      </c>
    </row>
    <row r="11860" spans="12:17" x14ac:dyDescent="0.3">
      <c r="L11860">
        <v>11854</v>
      </c>
      <c r="M11860" t="s">
        <v>24122</v>
      </c>
      <c r="N11860" t="s">
        <v>23263</v>
      </c>
      <c r="O11860" t="s">
        <v>45668</v>
      </c>
      <c r="P11860" t="s">
        <v>45669</v>
      </c>
      <c r="Q11860" t="s">
        <v>24122</v>
      </c>
    </row>
    <row r="11861" spans="12:17" x14ac:dyDescent="0.3">
      <c r="L11861">
        <v>11855</v>
      </c>
      <c r="M11861" t="s">
        <v>24124</v>
      </c>
      <c r="N11861" t="s">
        <v>23266</v>
      </c>
      <c r="O11861" t="s">
        <v>45670</v>
      </c>
      <c r="P11861" t="s">
        <v>45671</v>
      </c>
      <c r="Q11861" t="s">
        <v>24124</v>
      </c>
    </row>
    <row r="11862" spans="12:17" x14ac:dyDescent="0.3">
      <c r="L11862">
        <v>11856</v>
      </c>
      <c r="M11862" t="s">
        <v>24126</v>
      </c>
      <c r="N11862" t="s">
        <v>23269</v>
      </c>
      <c r="O11862" t="s">
        <v>45672</v>
      </c>
      <c r="P11862" t="s">
        <v>45673</v>
      </c>
      <c r="Q11862" t="s">
        <v>24126</v>
      </c>
    </row>
    <row r="11863" spans="12:17" x14ac:dyDescent="0.3">
      <c r="L11863">
        <v>11857</v>
      </c>
      <c r="M11863" t="s">
        <v>27404</v>
      </c>
      <c r="N11863" t="s">
        <v>23271</v>
      </c>
      <c r="O11863" t="s">
        <v>45674</v>
      </c>
      <c r="P11863" t="s">
        <v>45675</v>
      </c>
      <c r="Q11863" t="s">
        <v>27404</v>
      </c>
    </row>
    <row r="11864" spans="12:17" x14ac:dyDescent="0.3">
      <c r="L11864">
        <v>11858</v>
      </c>
      <c r="M11864" t="s">
        <v>27405</v>
      </c>
      <c r="N11864" t="s">
        <v>23273</v>
      </c>
      <c r="O11864" t="s">
        <v>45676</v>
      </c>
      <c r="P11864" t="s">
        <v>45677</v>
      </c>
      <c r="Q11864" t="s">
        <v>27405</v>
      </c>
    </row>
    <row r="11865" spans="12:17" x14ac:dyDescent="0.3">
      <c r="L11865">
        <v>11859</v>
      </c>
      <c r="M11865" t="s">
        <v>27406</v>
      </c>
      <c r="N11865" t="s">
        <v>23275</v>
      </c>
      <c r="O11865" t="s">
        <v>45678</v>
      </c>
      <c r="P11865" t="s">
        <v>45679</v>
      </c>
      <c r="Q11865" t="s">
        <v>27406</v>
      </c>
    </row>
    <row r="11866" spans="12:17" x14ac:dyDescent="0.3">
      <c r="L11866">
        <v>11860</v>
      </c>
      <c r="M11866" t="s">
        <v>24131</v>
      </c>
      <c r="N11866" t="s">
        <v>23278</v>
      </c>
      <c r="O11866" t="s">
        <v>45680</v>
      </c>
      <c r="P11866" t="s">
        <v>45681</v>
      </c>
      <c r="Q11866" t="s">
        <v>24131</v>
      </c>
    </row>
    <row r="11867" spans="12:17" x14ac:dyDescent="0.3">
      <c r="L11867">
        <v>11861</v>
      </c>
      <c r="M11867" t="s">
        <v>24133</v>
      </c>
      <c r="N11867" t="s">
        <v>23281</v>
      </c>
      <c r="O11867" t="s">
        <v>45682</v>
      </c>
      <c r="P11867" t="s">
        <v>45683</v>
      </c>
      <c r="Q11867" t="s">
        <v>24133</v>
      </c>
    </row>
    <row r="11868" spans="12:17" x14ac:dyDescent="0.3">
      <c r="L11868">
        <v>11862</v>
      </c>
      <c r="M11868" t="s">
        <v>24135</v>
      </c>
      <c r="N11868" t="s">
        <v>23283</v>
      </c>
      <c r="O11868" t="s">
        <v>45684</v>
      </c>
      <c r="P11868" t="s">
        <v>45685</v>
      </c>
      <c r="Q11868" t="s">
        <v>24135</v>
      </c>
    </row>
    <row r="11869" spans="12:17" x14ac:dyDescent="0.3">
      <c r="L11869">
        <v>11863</v>
      </c>
      <c r="M11869" t="s">
        <v>24137</v>
      </c>
      <c r="N11869" t="s">
        <v>23285</v>
      </c>
      <c r="O11869" t="s">
        <v>45686</v>
      </c>
      <c r="P11869" t="s">
        <v>45687</v>
      </c>
      <c r="Q11869" t="s">
        <v>24137</v>
      </c>
    </row>
    <row r="11870" spans="12:17" x14ac:dyDescent="0.3">
      <c r="L11870">
        <v>11864</v>
      </c>
      <c r="M11870" t="s">
        <v>24139</v>
      </c>
      <c r="N11870" t="s">
        <v>23287</v>
      </c>
      <c r="O11870" t="s">
        <v>45688</v>
      </c>
      <c r="P11870" t="s">
        <v>45689</v>
      </c>
      <c r="Q11870" t="s">
        <v>24139</v>
      </c>
    </row>
    <row r="11871" spans="12:17" x14ac:dyDescent="0.3">
      <c r="L11871">
        <v>11865</v>
      </c>
      <c r="M11871" t="s">
        <v>24141</v>
      </c>
      <c r="N11871" t="s">
        <v>23289</v>
      </c>
      <c r="O11871" t="s">
        <v>45690</v>
      </c>
      <c r="P11871" t="s">
        <v>45691</v>
      </c>
      <c r="Q11871" t="s">
        <v>24141</v>
      </c>
    </row>
    <row r="11872" spans="12:17" x14ac:dyDescent="0.3">
      <c r="L11872">
        <v>11866</v>
      </c>
      <c r="M11872" t="s">
        <v>24143</v>
      </c>
      <c r="N11872" t="s">
        <v>23291</v>
      </c>
      <c r="O11872" t="s">
        <v>45692</v>
      </c>
      <c r="P11872" t="s">
        <v>45693</v>
      </c>
      <c r="Q11872" t="s">
        <v>24143</v>
      </c>
    </row>
    <row r="11873" spans="12:17" x14ac:dyDescent="0.3">
      <c r="L11873">
        <v>11867</v>
      </c>
      <c r="M11873" t="s">
        <v>24145</v>
      </c>
      <c r="N11873" t="s">
        <v>23287</v>
      </c>
      <c r="O11873" t="s">
        <v>45694</v>
      </c>
      <c r="P11873" t="s">
        <v>45695</v>
      </c>
      <c r="Q11873" t="s">
        <v>24145</v>
      </c>
    </row>
    <row r="11874" spans="12:17" x14ac:dyDescent="0.3">
      <c r="L11874">
        <v>11868</v>
      </c>
      <c r="M11874" t="s">
        <v>24146</v>
      </c>
      <c r="N11874" t="s">
        <v>23289</v>
      </c>
      <c r="O11874" t="s">
        <v>45696</v>
      </c>
      <c r="P11874" t="s">
        <v>45697</v>
      </c>
      <c r="Q11874" t="s">
        <v>24146</v>
      </c>
    </row>
    <row r="11875" spans="12:17" x14ac:dyDescent="0.3">
      <c r="L11875">
        <v>11869</v>
      </c>
      <c r="M11875" t="s">
        <v>24147</v>
      </c>
      <c r="N11875" t="s">
        <v>23295</v>
      </c>
      <c r="O11875" t="s">
        <v>45698</v>
      </c>
      <c r="P11875" t="s">
        <v>45699</v>
      </c>
      <c r="Q11875" t="s">
        <v>24147</v>
      </c>
    </row>
    <row r="11876" spans="12:17" x14ac:dyDescent="0.3">
      <c r="L11876">
        <v>11870</v>
      </c>
      <c r="M11876" t="s">
        <v>24149</v>
      </c>
      <c r="N11876" t="s">
        <v>23298</v>
      </c>
      <c r="O11876" t="s">
        <v>45700</v>
      </c>
      <c r="P11876" t="s">
        <v>45701</v>
      </c>
      <c r="Q11876" t="s">
        <v>24149</v>
      </c>
    </row>
    <row r="11877" spans="12:17" x14ac:dyDescent="0.3">
      <c r="L11877">
        <v>11871</v>
      </c>
      <c r="M11877" t="s">
        <v>24151</v>
      </c>
      <c r="N11877" t="s">
        <v>23300</v>
      </c>
      <c r="O11877" t="s">
        <v>24153</v>
      </c>
      <c r="P11877" t="s">
        <v>45702</v>
      </c>
      <c r="Q11877" t="s">
        <v>24151</v>
      </c>
    </row>
    <row r="11878" spans="12:17" x14ac:dyDescent="0.3">
      <c r="L11878">
        <v>11872</v>
      </c>
      <c r="M11878" t="s">
        <v>24154</v>
      </c>
      <c r="N11878" t="s">
        <v>23303</v>
      </c>
      <c r="O11878" t="s">
        <v>24156</v>
      </c>
      <c r="P11878" t="s">
        <v>45703</v>
      </c>
      <c r="Q11878" t="s">
        <v>24154</v>
      </c>
    </row>
    <row r="11879" spans="12:17" x14ac:dyDescent="0.3">
      <c r="L11879">
        <v>11873</v>
      </c>
      <c r="M11879" t="s">
        <v>24157</v>
      </c>
      <c r="N11879" t="s">
        <v>23306</v>
      </c>
      <c r="O11879" t="s">
        <v>24159</v>
      </c>
      <c r="P11879" t="s">
        <v>45704</v>
      </c>
      <c r="Q11879" t="s">
        <v>24157</v>
      </c>
    </row>
    <row r="11880" spans="12:17" x14ac:dyDescent="0.3">
      <c r="L11880">
        <v>11874</v>
      </c>
      <c r="M11880" t="s">
        <v>24160</v>
      </c>
      <c r="N11880" t="s">
        <v>23309</v>
      </c>
      <c r="O11880" t="s">
        <v>24162</v>
      </c>
      <c r="P11880" t="s">
        <v>45705</v>
      </c>
      <c r="Q11880" t="s">
        <v>24160</v>
      </c>
    </row>
    <row r="11881" spans="12:17" x14ac:dyDescent="0.3">
      <c r="L11881">
        <v>11875</v>
      </c>
      <c r="M11881" t="s">
        <v>24163</v>
      </c>
      <c r="N11881" t="s">
        <v>23312</v>
      </c>
      <c r="O11881" t="s">
        <v>24165</v>
      </c>
      <c r="P11881" t="s">
        <v>45706</v>
      </c>
      <c r="Q11881" t="s">
        <v>24163</v>
      </c>
    </row>
    <row r="11882" spans="12:17" x14ac:dyDescent="0.3">
      <c r="L11882">
        <v>11876</v>
      </c>
      <c r="M11882" t="s">
        <v>24166</v>
      </c>
      <c r="N11882" t="s">
        <v>45707</v>
      </c>
      <c r="O11882" t="s">
        <v>45708</v>
      </c>
      <c r="P11882" t="s">
        <v>26547</v>
      </c>
      <c r="Q11882" t="s">
        <v>24166</v>
      </c>
    </row>
    <row r="11883" spans="12:17" x14ac:dyDescent="0.3">
      <c r="L11883">
        <v>11877</v>
      </c>
      <c r="M11883" t="s">
        <v>2034</v>
      </c>
      <c r="N11883" t="s">
        <v>28390</v>
      </c>
      <c r="O11883" t="s">
        <v>2036</v>
      </c>
      <c r="P11883" t="s">
        <v>45709</v>
      </c>
      <c r="Q11883" t="s">
        <v>2034</v>
      </c>
    </row>
    <row r="11884" spans="12:17" x14ac:dyDescent="0.3">
      <c r="L11884">
        <v>11878</v>
      </c>
      <c r="M11884" t="s">
        <v>2037</v>
      </c>
      <c r="N11884" t="s">
        <v>28392</v>
      </c>
      <c r="O11884" t="s">
        <v>2039</v>
      </c>
      <c r="P11884" t="s">
        <v>45710</v>
      </c>
      <c r="Q11884" t="s">
        <v>2037</v>
      </c>
    </row>
    <row r="11885" spans="12:17" x14ac:dyDescent="0.3">
      <c r="L11885">
        <v>11879</v>
      </c>
      <c r="M11885" t="s">
        <v>24171</v>
      </c>
      <c r="N11885" t="s">
        <v>23320</v>
      </c>
      <c r="O11885" t="s">
        <v>26549</v>
      </c>
      <c r="P11885" t="s">
        <v>45711</v>
      </c>
      <c r="Q11885" t="s">
        <v>24171</v>
      </c>
    </row>
    <row r="11886" spans="12:17" x14ac:dyDescent="0.3">
      <c r="L11886">
        <v>11880</v>
      </c>
      <c r="M11886" t="s">
        <v>24173</v>
      </c>
      <c r="N11886" t="s">
        <v>23322</v>
      </c>
      <c r="O11886" t="s">
        <v>26550</v>
      </c>
      <c r="P11886" t="s">
        <v>45712</v>
      </c>
      <c r="Q11886" t="s">
        <v>24173</v>
      </c>
    </row>
    <row r="11887" spans="12:17" x14ac:dyDescent="0.3">
      <c r="L11887">
        <v>11881</v>
      </c>
      <c r="M11887" t="s">
        <v>24175</v>
      </c>
      <c r="N11887" t="s">
        <v>23324</v>
      </c>
      <c r="O11887" t="s">
        <v>26551</v>
      </c>
      <c r="P11887" t="s">
        <v>45713</v>
      </c>
      <c r="Q11887" t="s">
        <v>24175</v>
      </c>
    </row>
    <row r="11888" spans="12:17" x14ac:dyDescent="0.3">
      <c r="L11888">
        <v>11882</v>
      </c>
      <c r="M11888" t="s">
        <v>24177</v>
      </c>
      <c r="N11888" t="s">
        <v>26529</v>
      </c>
      <c r="O11888" t="s">
        <v>24178</v>
      </c>
      <c r="P11888" t="s">
        <v>45714</v>
      </c>
      <c r="Q11888" t="s">
        <v>24177</v>
      </c>
    </row>
    <row r="11889" spans="12:17" x14ac:dyDescent="0.3">
      <c r="L11889">
        <v>11883</v>
      </c>
      <c r="M11889" t="s">
        <v>24179</v>
      </c>
      <c r="N11889" t="s">
        <v>26530</v>
      </c>
      <c r="O11889" t="s">
        <v>24180</v>
      </c>
      <c r="P11889" t="s">
        <v>45715</v>
      </c>
      <c r="Q11889" t="s">
        <v>24179</v>
      </c>
    </row>
    <row r="11890" spans="12:17" x14ac:dyDescent="0.3">
      <c r="L11890">
        <v>11884</v>
      </c>
      <c r="M11890" t="s">
        <v>24181</v>
      </c>
      <c r="N11890" t="s">
        <v>26531</v>
      </c>
      <c r="O11890" t="s">
        <v>24182</v>
      </c>
      <c r="P11890" t="s">
        <v>45716</v>
      </c>
      <c r="Q11890" t="s">
        <v>24181</v>
      </c>
    </row>
    <row r="11891" spans="12:17" x14ac:dyDescent="0.3">
      <c r="L11891">
        <v>11885</v>
      </c>
      <c r="M11891" t="s">
        <v>24183</v>
      </c>
      <c r="N11891" t="s">
        <v>23332</v>
      </c>
      <c r="O11891" t="s">
        <v>24185</v>
      </c>
      <c r="P11891" t="s">
        <v>45717</v>
      </c>
      <c r="Q11891" t="s">
        <v>24183</v>
      </c>
    </row>
    <row r="11892" spans="12:17" x14ac:dyDescent="0.3">
      <c r="L11892">
        <v>11886</v>
      </c>
      <c r="M11892" t="s">
        <v>24186</v>
      </c>
      <c r="N11892" t="s">
        <v>45718</v>
      </c>
      <c r="O11892" t="s">
        <v>24187</v>
      </c>
      <c r="P11892" t="s">
        <v>45719</v>
      </c>
      <c r="Q11892" t="s">
        <v>24186</v>
      </c>
    </row>
    <row r="11893" spans="12:17" x14ac:dyDescent="0.3">
      <c r="L11893">
        <v>11887</v>
      </c>
      <c r="M11893" t="s">
        <v>45720</v>
      </c>
      <c r="N11893" t="s">
        <v>45721</v>
      </c>
      <c r="O11893" t="s">
        <v>45722</v>
      </c>
      <c r="P11893" t="s">
        <v>45723</v>
      </c>
      <c r="Q11893" t="s">
        <v>45720</v>
      </c>
    </row>
    <row r="11894" spans="12:17" x14ac:dyDescent="0.3">
      <c r="L11894">
        <v>11888</v>
      </c>
      <c r="M11894" t="s">
        <v>24188</v>
      </c>
      <c r="N11894" t="s">
        <v>23337</v>
      </c>
      <c r="O11894" t="s">
        <v>24190</v>
      </c>
      <c r="P11894" t="s">
        <v>45724</v>
      </c>
      <c r="Q11894" t="s">
        <v>24188</v>
      </c>
    </row>
    <row r="11895" spans="12:17" x14ac:dyDescent="0.3">
      <c r="L11895">
        <v>11889</v>
      </c>
      <c r="M11895" t="s">
        <v>24191</v>
      </c>
      <c r="N11895" t="s">
        <v>23340</v>
      </c>
      <c r="O11895" t="s">
        <v>45725</v>
      </c>
      <c r="P11895" t="s">
        <v>45726</v>
      </c>
      <c r="Q11895" t="s">
        <v>24191</v>
      </c>
    </row>
    <row r="11896" spans="12:17" x14ac:dyDescent="0.3">
      <c r="L11896">
        <v>11890</v>
      </c>
      <c r="M11896" t="s">
        <v>24193</v>
      </c>
      <c r="N11896" t="s">
        <v>23342</v>
      </c>
      <c r="O11896" t="s">
        <v>45727</v>
      </c>
      <c r="P11896" t="s">
        <v>45728</v>
      </c>
      <c r="Q11896" t="s">
        <v>24193</v>
      </c>
    </row>
    <row r="11897" spans="12:17" x14ac:dyDescent="0.3">
      <c r="L11897">
        <v>11891</v>
      </c>
      <c r="M11897" t="s">
        <v>24195</v>
      </c>
      <c r="N11897" t="s">
        <v>23344</v>
      </c>
      <c r="O11897" t="s">
        <v>24197</v>
      </c>
      <c r="P11897" t="s">
        <v>45729</v>
      </c>
      <c r="Q11897" t="s">
        <v>24195</v>
      </c>
    </row>
    <row r="11898" spans="12:17" x14ac:dyDescent="0.3">
      <c r="L11898">
        <v>11892</v>
      </c>
      <c r="M11898" t="s">
        <v>24198</v>
      </c>
      <c r="N11898" t="s">
        <v>23347</v>
      </c>
      <c r="O11898" t="s">
        <v>24200</v>
      </c>
      <c r="P11898" t="s">
        <v>45730</v>
      </c>
      <c r="Q11898" t="s">
        <v>24198</v>
      </c>
    </row>
    <row r="11899" spans="12:17" x14ac:dyDescent="0.3">
      <c r="L11899">
        <v>11893</v>
      </c>
      <c r="M11899" t="s">
        <v>24201</v>
      </c>
      <c r="N11899" t="s">
        <v>23350</v>
      </c>
      <c r="O11899" t="s">
        <v>24203</v>
      </c>
      <c r="P11899" t="s">
        <v>45731</v>
      </c>
      <c r="Q11899" t="s">
        <v>24201</v>
      </c>
    </row>
    <row r="11900" spans="12:17" x14ac:dyDescent="0.3">
      <c r="L11900">
        <v>11894</v>
      </c>
      <c r="M11900" t="s">
        <v>2007</v>
      </c>
      <c r="N11900" t="s">
        <v>28415</v>
      </c>
      <c r="O11900" t="s">
        <v>2009</v>
      </c>
      <c r="P11900" t="s">
        <v>45732</v>
      </c>
      <c r="Q11900" t="s">
        <v>2007</v>
      </c>
    </row>
    <row r="11901" spans="12:17" x14ac:dyDescent="0.3">
      <c r="L11901">
        <v>11895</v>
      </c>
      <c r="M11901" t="s">
        <v>2010</v>
      </c>
      <c r="N11901" t="s">
        <v>28417</v>
      </c>
      <c r="O11901" t="s">
        <v>2012</v>
      </c>
      <c r="P11901" t="s">
        <v>45733</v>
      </c>
      <c r="Q11901" t="s">
        <v>2010</v>
      </c>
    </row>
    <row r="11902" spans="12:17" x14ac:dyDescent="0.3">
      <c r="L11902">
        <v>11896</v>
      </c>
      <c r="M11902" t="s">
        <v>2013</v>
      </c>
      <c r="N11902" t="s">
        <v>28419</v>
      </c>
      <c r="O11902" t="s">
        <v>2015</v>
      </c>
      <c r="P11902" t="s">
        <v>45734</v>
      </c>
      <c r="Q11902" t="s">
        <v>2013</v>
      </c>
    </row>
    <row r="11903" spans="12:17" x14ac:dyDescent="0.3">
      <c r="L11903">
        <v>11897</v>
      </c>
      <c r="M11903" t="s">
        <v>2016</v>
      </c>
      <c r="N11903" t="s">
        <v>28421</v>
      </c>
      <c r="O11903" t="s">
        <v>2018</v>
      </c>
      <c r="P11903" t="s">
        <v>45735</v>
      </c>
      <c r="Q11903" t="s">
        <v>2016</v>
      </c>
    </row>
    <row r="11904" spans="12:17" x14ac:dyDescent="0.3">
      <c r="L11904">
        <v>11898</v>
      </c>
      <c r="M11904" t="s">
        <v>2019</v>
      </c>
      <c r="N11904" t="s">
        <v>28423</v>
      </c>
      <c r="O11904" t="s">
        <v>2021</v>
      </c>
      <c r="P11904" t="s">
        <v>45736</v>
      </c>
      <c r="Q11904" t="s">
        <v>2019</v>
      </c>
    </row>
    <row r="11905" spans="12:17" x14ac:dyDescent="0.3">
      <c r="L11905">
        <v>11899</v>
      </c>
      <c r="M11905" t="s">
        <v>2022</v>
      </c>
      <c r="N11905" t="s">
        <v>28425</v>
      </c>
      <c r="O11905" t="s">
        <v>2024</v>
      </c>
      <c r="P11905" t="s">
        <v>45737</v>
      </c>
      <c r="Q11905" t="s">
        <v>2022</v>
      </c>
    </row>
    <row r="11906" spans="12:17" x14ac:dyDescent="0.3">
      <c r="L11906">
        <v>11900</v>
      </c>
      <c r="M11906" t="s">
        <v>2025</v>
      </c>
      <c r="N11906" t="s">
        <v>28427</v>
      </c>
      <c r="O11906" t="s">
        <v>2027</v>
      </c>
      <c r="P11906" t="s">
        <v>45738</v>
      </c>
      <c r="Q11906" t="s">
        <v>2025</v>
      </c>
    </row>
    <row r="11907" spans="12:17" x14ac:dyDescent="0.3">
      <c r="L11907">
        <v>11901</v>
      </c>
      <c r="M11907" t="s">
        <v>2028</v>
      </c>
      <c r="N11907" t="s">
        <v>28429</v>
      </c>
      <c r="O11907" t="s">
        <v>2030</v>
      </c>
      <c r="P11907" t="s">
        <v>45739</v>
      </c>
      <c r="Q11907" t="s">
        <v>2028</v>
      </c>
    </row>
    <row r="11908" spans="12:17" x14ac:dyDescent="0.3">
      <c r="L11908">
        <v>11902</v>
      </c>
      <c r="M11908" t="s">
        <v>2031</v>
      </c>
      <c r="N11908" t="s">
        <v>28431</v>
      </c>
      <c r="O11908" t="s">
        <v>2033</v>
      </c>
      <c r="P11908" t="s">
        <v>45740</v>
      </c>
      <c r="Q11908" t="s">
        <v>2031</v>
      </c>
    </row>
    <row r="11909" spans="12:17" x14ac:dyDescent="0.3">
      <c r="L11909">
        <v>11903</v>
      </c>
      <c r="M11909" t="s">
        <v>2034</v>
      </c>
      <c r="N11909" t="s">
        <v>28390</v>
      </c>
      <c r="O11909" t="s">
        <v>2036</v>
      </c>
      <c r="P11909" t="s">
        <v>45741</v>
      </c>
      <c r="Q11909" t="s">
        <v>2034</v>
      </c>
    </row>
    <row r="11910" spans="12:17" x14ac:dyDescent="0.3">
      <c r="L11910">
        <v>11904</v>
      </c>
      <c r="M11910" t="s">
        <v>2037</v>
      </c>
      <c r="N11910" t="s">
        <v>28392</v>
      </c>
      <c r="O11910" t="s">
        <v>2039</v>
      </c>
      <c r="P11910" t="s">
        <v>45742</v>
      </c>
      <c r="Q11910" t="s">
        <v>2037</v>
      </c>
    </row>
    <row r="11911" spans="12:17" x14ac:dyDescent="0.3">
      <c r="L11911">
        <v>11905</v>
      </c>
      <c r="M11911" t="s">
        <v>24204</v>
      </c>
      <c r="N11911" t="s">
        <v>23353</v>
      </c>
      <c r="O11911" t="s">
        <v>24206</v>
      </c>
      <c r="P11911" t="s">
        <v>45743</v>
      </c>
      <c r="Q11911" t="s">
        <v>24204</v>
      </c>
    </row>
    <row r="11912" spans="12:17" x14ac:dyDescent="0.3">
      <c r="L11912">
        <v>11906</v>
      </c>
      <c r="M11912" t="s">
        <v>24207</v>
      </c>
      <c r="N11912" t="s">
        <v>23356</v>
      </c>
      <c r="O11912" t="s">
        <v>24209</v>
      </c>
      <c r="P11912" t="s">
        <v>45744</v>
      </c>
      <c r="Q11912" t="s">
        <v>24207</v>
      </c>
    </row>
    <row r="11913" spans="12:17" x14ac:dyDescent="0.3">
      <c r="L11913">
        <v>11907</v>
      </c>
      <c r="M11913" t="s">
        <v>24210</v>
      </c>
      <c r="N11913" t="s">
        <v>23359</v>
      </c>
      <c r="O11913" t="s">
        <v>24212</v>
      </c>
      <c r="P11913" t="s">
        <v>45745</v>
      </c>
      <c r="Q11913" t="s">
        <v>24210</v>
      </c>
    </row>
    <row r="11914" spans="12:17" x14ac:dyDescent="0.3">
      <c r="L11914">
        <v>11908</v>
      </c>
      <c r="M11914" t="s">
        <v>45746</v>
      </c>
      <c r="N11914" t="s">
        <v>23361</v>
      </c>
      <c r="O11914" t="s">
        <v>24214</v>
      </c>
      <c r="P11914" t="s">
        <v>45747</v>
      </c>
      <c r="Q11914" t="s">
        <v>45746</v>
      </c>
    </row>
    <row r="11915" spans="12:17" x14ac:dyDescent="0.3">
      <c r="L11915">
        <v>11909</v>
      </c>
      <c r="M11915" t="s">
        <v>24215</v>
      </c>
      <c r="N11915" t="s">
        <v>23364</v>
      </c>
      <c r="O11915" t="s">
        <v>24217</v>
      </c>
      <c r="P11915" t="s">
        <v>45748</v>
      </c>
      <c r="Q11915" t="s">
        <v>24215</v>
      </c>
    </row>
    <row r="11916" spans="12:17" x14ac:dyDescent="0.3">
      <c r="L11916">
        <v>11910</v>
      </c>
      <c r="M11916" t="s">
        <v>24218</v>
      </c>
      <c r="N11916" t="s">
        <v>23367</v>
      </c>
      <c r="O11916" t="s">
        <v>24220</v>
      </c>
      <c r="P11916" t="s">
        <v>45749</v>
      </c>
      <c r="Q11916" t="s">
        <v>24218</v>
      </c>
    </row>
    <row r="11917" spans="12:17" x14ac:dyDescent="0.3">
      <c r="L11917">
        <v>11911</v>
      </c>
      <c r="M11917" t="s">
        <v>24221</v>
      </c>
      <c r="N11917" t="s">
        <v>23370</v>
      </c>
      <c r="O11917" t="s">
        <v>24223</v>
      </c>
      <c r="P11917" t="s">
        <v>45750</v>
      </c>
      <c r="Q11917" t="s">
        <v>24221</v>
      </c>
    </row>
    <row r="11918" spans="12:17" x14ac:dyDescent="0.3">
      <c r="L11918">
        <v>11912</v>
      </c>
      <c r="M11918" t="s">
        <v>24224</v>
      </c>
      <c r="N11918" t="s">
        <v>23373</v>
      </c>
      <c r="O11918" t="s">
        <v>24226</v>
      </c>
      <c r="P11918" t="s">
        <v>45751</v>
      </c>
      <c r="Q11918" t="s">
        <v>24224</v>
      </c>
    </row>
    <row r="11919" spans="12:17" x14ac:dyDescent="0.3">
      <c r="L11919">
        <v>11913</v>
      </c>
      <c r="M11919" t="s">
        <v>24227</v>
      </c>
      <c r="N11919" t="s">
        <v>23376</v>
      </c>
      <c r="O11919" t="s">
        <v>24229</v>
      </c>
      <c r="P11919" t="s">
        <v>45752</v>
      </c>
      <c r="Q11919" t="s">
        <v>24227</v>
      </c>
    </row>
    <row r="11920" spans="12:17" x14ac:dyDescent="0.3">
      <c r="L11920">
        <v>11914</v>
      </c>
      <c r="M11920" t="s">
        <v>24167</v>
      </c>
      <c r="N11920" t="s">
        <v>23316</v>
      </c>
      <c r="O11920" t="s">
        <v>26555</v>
      </c>
      <c r="P11920" t="s">
        <v>45753</v>
      </c>
      <c r="Q11920" t="s">
        <v>24167</v>
      </c>
    </row>
    <row r="11921" spans="12:17" x14ac:dyDescent="0.3">
      <c r="L11921">
        <v>11915</v>
      </c>
      <c r="M11921" t="s">
        <v>24230</v>
      </c>
      <c r="N11921" t="s">
        <v>23379</v>
      </c>
      <c r="O11921" t="s">
        <v>24232</v>
      </c>
      <c r="P11921" t="s">
        <v>45754</v>
      </c>
      <c r="Q11921" t="s">
        <v>24230</v>
      </c>
    </row>
    <row r="11922" spans="12:17" x14ac:dyDescent="0.3">
      <c r="L11922">
        <v>11916</v>
      </c>
      <c r="M11922" t="s">
        <v>24233</v>
      </c>
      <c r="N11922" t="s">
        <v>23382</v>
      </c>
      <c r="O11922" t="s">
        <v>24235</v>
      </c>
      <c r="P11922" t="s">
        <v>45755</v>
      </c>
      <c r="Q11922" t="s">
        <v>24233</v>
      </c>
    </row>
    <row r="11923" spans="12:17" x14ac:dyDescent="0.3">
      <c r="L11923">
        <v>11917</v>
      </c>
      <c r="M11923" t="s">
        <v>24236</v>
      </c>
      <c r="N11923" t="s">
        <v>23385</v>
      </c>
      <c r="O11923" t="s">
        <v>24238</v>
      </c>
      <c r="P11923" t="s">
        <v>45756</v>
      </c>
      <c r="Q11923" t="s">
        <v>24236</v>
      </c>
    </row>
    <row r="11924" spans="12:17" x14ac:dyDescent="0.3">
      <c r="L11924">
        <v>11918</v>
      </c>
      <c r="M11924" t="s">
        <v>24239</v>
      </c>
      <c r="N11924" t="s">
        <v>23388</v>
      </c>
      <c r="O11924" t="s">
        <v>24241</v>
      </c>
      <c r="P11924" t="s">
        <v>45757</v>
      </c>
      <c r="Q11924" t="s">
        <v>24239</v>
      </c>
    </row>
    <row r="11925" spans="12:17" x14ac:dyDescent="0.3">
      <c r="L11925">
        <v>11919</v>
      </c>
      <c r="M11925" t="s">
        <v>24242</v>
      </c>
      <c r="N11925" t="s">
        <v>23391</v>
      </c>
      <c r="O11925" t="s">
        <v>24244</v>
      </c>
      <c r="P11925" t="s">
        <v>45758</v>
      </c>
      <c r="Q11925" t="s">
        <v>24242</v>
      </c>
    </row>
    <row r="11926" spans="12:17" x14ac:dyDescent="0.3">
      <c r="L11926">
        <v>11920</v>
      </c>
      <c r="M11926" t="s">
        <v>24245</v>
      </c>
      <c r="N11926" t="s">
        <v>23394</v>
      </c>
      <c r="O11926" t="s">
        <v>24247</v>
      </c>
      <c r="P11926" t="s">
        <v>45759</v>
      </c>
      <c r="Q11926" t="s">
        <v>24245</v>
      </c>
    </row>
    <row r="11927" spans="12:17" x14ac:dyDescent="0.3">
      <c r="L11927">
        <v>11921</v>
      </c>
      <c r="M11927" t="s">
        <v>24248</v>
      </c>
      <c r="N11927" t="s">
        <v>23397</v>
      </c>
      <c r="O11927" t="s">
        <v>24250</v>
      </c>
      <c r="P11927" t="s">
        <v>45760</v>
      </c>
      <c r="Q11927" t="s">
        <v>24248</v>
      </c>
    </row>
    <row r="11928" spans="12:17" x14ac:dyDescent="0.3">
      <c r="L11928">
        <v>11922</v>
      </c>
      <c r="M11928" t="s">
        <v>24251</v>
      </c>
      <c r="N11928" t="s">
        <v>23400</v>
      </c>
      <c r="O11928" t="s">
        <v>24253</v>
      </c>
      <c r="P11928" t="s">
        <v>45761</v>
      </c>
      <c r="Q11928" t="s">
        <v>24251</v>
      </c>
    </row>
    <row r="11929" spans="12:17" x14ac:dyDescent="0.3">
      <c r="L11929">
        <v>11923</v>
      </c>
      <c r="M11929" t="s">
        <v>24254</v>
      </c>
      <c r="N11929" t="s">
        <v>23403</v>
      </c>
      <c r="O11929" t="s">
        <v>24256</v>
      </c>
      <c r="P11929" t="s">
        <v>45762</v>
      </c>
      <c r="Q11929" t="s">
        <v>24254</v>
      </c>
    </row>
    <row r="11930" spans="12:17" x14ac:dyDescent="0.3">
      <c r="L11930">
        <v>11924</v>
      </c>
      <c r="M11930" t="s">
        <v>24257</v>
      </c>
      <c r="N11930" t="s">
        <v>23406</v>
      </c>
      <c r="O11930" t="s">
        <v>24259</v>
      </c>
      <c r="P11930" t="s">
        <v>45763</v>
      </c>
      <c r="Q11930" t="s">
        <v>24257</v>
      </c>
    </row>
    <row r="11931" spans="12:17" x14ac:dyDescent="0.3">
      <c r="L11931">
        <v>11925</v>
      </c>
      <c r="M11931" t="s">
        <v>24260</v>
      </c>
      <c r="N11931" t="s">
        <v>23409</v>
      </c>
      <c r="O11931" t="s">
        <v>24262</v>
      </c>
      <c r="P11931" t="s">
        <v>45764</v>
      </c>
      <c r="Q11931" t="s">
        <v>24260</v>
      </c>
    </row>
    <row r="11932" spans="12:17" x14ac:dyDescent="0.3">
      <c r="L11932">
        <v>11926</v>
      </c>
      <c r="M11932" t="s">
        <v>24263</v>
      </c>
      <c r="N11932" t="s">
        <v>23412</v>
      </c>
      <c r="O11932" t="s">
        <v>24265</v>
      </c>
      <c r="P11932" t="s">
        <v>45765</v>
      </c>
      <c r="Q11932" t="s">
        <v>24263</v>
      </c>
    </row>
    <row r="11933" spans="12:17" x14ac:dyDescent="0.3">
      <c r="L11933">
        <v>11927</v>
      </c>
      <c r="M11933" t="s">
        <v>24266</v>
      </c>
      <c r="N11933" t="s">
        <v>23415</v>
      </c>
      <c r="O11933" t="s">
        <v>24268</v>
      </c>
      <c r="P11933" t="s">
        <v>45766</v>
      </c>
      <c r="Q11933" t="s">
        <v>24266</v>
      </c>
    </row>
    <row r="11934" spans="12:17" x14ac:dyDescent="0.3">
      <c r="L11934">
        <v>11928</v>
      </c>
      <c r="M11934" t="s">
        <v>24269</v>
      </c>
      <c r="N11934" t="s">
        <v>23418</v>
      </c>
      <c r="O11934" t="s">
        <v>24271</v>
      </c>
      <c r="P11934" t="s">
        <v>45767</v>
      </c>
      <c r="Q11934" t="s">
        <v>24269</v>
      </c>
    </row>
    <row r="11935" spans="12:17" x14ac:dyDescent="0.3">
      <c r="L11935">
        <v>11929</v>
      </c>
      <c r="M11935" t="s">
        <v>24272</v>
      </c>
      <c r="N11935" t="s">
        <v>23421</v>
      </c>
      <c r="O11935" t="s">
        <v>24274</v>
      </c>
      <c r="P11935" t="s">
        <v>45768</v>
      </c>
      <c r="Q11935" t="s">
        <v>24272</v>
      </c>
    </row>
    <row r="11936" spans="12:17" x14ac:dyDescent="0.3">
      <c r="L11936">
        <v>11930</v>
      </c>
      <c r="M11936" t="s">
        <v>24275</v>
      </c>
      <c r="N11936" t="s">
        <v>23424</v>
      </c>
      <c r="O11936" t="s">
        <v>24277</v>
      </c>
      <c r="P11936" t="s">
        <v>45769</v>
      </c>
      <c r="Q11936" t="s">
        <v>24275</v>
      </c>
    </row>
    <row r="11937" spans="12:17" x14ac:dyDescent="0.3">
      <c r="L11937">
        <v>11931</v>
      </c>
      <c r="M11937" t="s">
        <v>24278</v>
      </c>
      <c r="N11937" t="s">
        <v>23427</v>
      </c>
      <c r="O11937" t="s">
        <v>24280</v>
      </c>
      <c r="P11937" t="s">
        <v>45770</v>
      </c>
      <c r="Q11937" t="s">
        <v>24278</v>
      </c>
    </row>
    <row r="11938" spans="12:17" x14ac:dyDescent="0.3">
      <c r="L11938">
        <v>11932</v>
      </c>
      <c r="M11938" t="s">
        <v>24281</v>
      </c>
      <c r="N11938" t="s">
        <v>23430</v>
      </c>
      <c r="O11938" t="s">
        <v>24283</v>
      </c>
      <c r="P11938" t="s">
        <v>45771</v>
      </c>
      <c r="Q11938" t="s">
        <v>24281</v>
      </c>
    </row>
    <row r="11939" spans="12:17" x14ac:dyDescent="0.3">
      <c r="L11939">
        <v>11933</v>
      </c>
      <c r="M11939" t="s">
        <v>24284</v>
      </c>
      <c r="N11939" t="s">
        <v>23433</v>
      </c>
      <c r="O11939" t="s">
        <v>24286</v>
      </c>
      <c r="P11939" t="s">
        <v>45772</v>
      </c>
      <c r="Q11939" t="s">
        <v>24284</v>
      </c>
    </row>
    <row r="11940" spans="12:17" x14ac:dyDescent="0.3">
      <c r="L11940">
        <v>11934</v>
      </c>
      <c r="M11940" t="s">
        <v>24287</v>
      </c>
      <c r="N11940" t="s">
        <v>23436</v>
      </c>
      <c r="O11940" t="s">
        <v>24289</v>
      </c>
      <c r="P11940" t="s">
        <v>45773</v>
      </c>
      <c r="Q11940" t="s">
        <v>24287</v>
      </c>
    </row>
    <row r="11941" spans="12:17" x14ac:dyDescent="0.3">
      <c r="L11941">
        <v>11935</v>
      </c>
      <c r="M11941" t="s">
        <v>24290</v>
      </c>
      <c r="N11941" t="s">
        <v>23439</v>
      </c>
      <c r="O11941" t="s">
        <v>24292</v>
      </c>
      <c r="P11941" t="s">
        <v>45774</v>
      </c>
      <c r="Q11941" t="s">
        <v>24290</v>
      </c>
    </row>
    <row r="11942" spans="12:17" x14ac:dyDescent="0.3">
      <c r="L11942">
        <v>11936</v>
      </c>
      <c r="M11942" t="s">
        <v>24293</v>
      </c>
      <c r="N11942" t="s">
        <v>23442</v>
      </c>
      <c r="O11942" t="s">
        <v>24295</v>
      </c>
      <c r="P11942" t="s">
        <v>45775</v>
      </c>
      <c r="Q11942" t="s">
        <v>24293</v>
      </c>
    </row>
    <row r="11943" spans="12:17" x14ac:dyDescent="0.3">
      <c r="L11943">
        <v>11937</v>
      </c>
      <c r="M11943" t="s">
        <v>24296</v>
      </c>
      <c r="N11943" t="s">
        <v>23445</v>
      </c>
      <c r="O11943" t="s">
        <v>24298</v>
      </c>
      <c r="P11943" t="s">
        <v>45776</v>
      </c>
      <c r="Q11943" t="s">
        <v>24296</v>
      </c>
    </row>
    <row r="11944" spans="12:17" x14ac:dyDescent="0.3">
      <c r="L11944">
        <v>11938</v>
      </c>
      <c r="M11944" t="s">
        <v>24299</v>
      </c>
      <c r="N11944" t="s">
        <v>23448</v>
      </c>
      <c r="O11944" t="s">
        <v>24301</v>
      </c>
      <c r="P11944" t="s">
        <v>45777</v>
      </c>
      <c r="Q11944" t="s">
        <v>24299</v>
      </c>
    </row>
    <row r="11945" spans="12:17" x14ac:dyDescent="0.3">
      <c r="L11945">
        <v>11939</v>
      </c>
      <c r="M11945" t="s">
        <v>24302</v>
      </c>
      <c r="N11945" t="s">
        <v>23451</v>
      </c>
      <c r="O11945" t="s">
        <v>24304</v>
      </c>
      <c r="P11945" t="s">
        <v>45778</v>
      </c>
      <c r="Q11945" t="s">
        <v>24302</v>
      </c>
    </row>
    <row r="11946" spans="12:17" x14ac:dyDescent="0.3">
      <c r="L11946">
        <v>11940</v>
      </c>
      <c r="M11946" t="s">
        <v>27407</v>
      </c>
      <c r="N11946" t="s">
        <v>23453</v>
      </c>
      <c r="O11946" t="s">
        <v>24306</v>
      </c>
      <c r="P11946" t="s">
        <v>45779</v>
      </c>
      <c r="Q11946" t="s">
        <v>27407</v>
      </c>
    </row>
    <row r="11947" spans="12:17" x14ac:dyDescent="0.3">
      <c r="L11947">
        <v>11941</v>
      </c>
      <c r="M11947" t="s">
        <v>27408</v>
      </c>
      <c r="N11947" t="s">
        <v>23455</v>
      </c>
      <c r="O11947" t="s">
        <v>24308</v>
      </c>
      <c r="P11947" t="s">
        <v>45780</v>
      </c>
      <c r="Q11947" t="s">
        <v>27408</v>
      </c>
    </row>
    <row r="11948" spans="12:17" x14ac:dyDescent="0.3">
      <c r="L11948">
        <v>11942</v>
      </c>
      <c r="M11948" t="s">
        <v>27409</v>
      </c>
      <c r="N11948" t="s">
        <v>23457</v>
      </c>
      <c r="O11948" t="s">
        <v>24310</v>
      </c>
      <c r="P11948" t="s">
        <v>45781</v>
      </c>
      <c r="Q11948" t="s">
        <v>27409</v>
      </c>
    </row>
    <row r="11949" spans="12:17" x14ac:dyDescent="0.3">
      <c r="L11949">
        <v>11943</v>
      </c>
      <c r="M11949" t="s">
        <v>24311</v>
      </c>
      <c r="N11949" t="s">
        <v>23460</v>
      </c>
      <c r="O11949" t="s">
        <v>24313</v>
      </c>
      <c r="P11949" t="s">
        <v>45782</v>
      </c>
      <c r="Q11949" t="s">
        <v>24311</v>
      </c>
    </row>
    <row r="11950" spans="12:17" x14ac:dyDescent="0.3">
      <c r="L11950">
        <v>11944</v>
      </c>
      <c r="M11950" t="s">
        <v>2007</v>
      </c>
      <c r="N11950" t="s">
        <v>28415</v>
      </c>
      <c r="O11950" t="s">
        <v>2009</v>
      </c>
      <c r="P11950" t="s">
        <v>45783</v>
      </c>
      <c r="Q11950" t="s">
        <v>2007</v>
      </c>
    </row>
    <row r="11951" spans="12:17" x14ac:dyDescent="0.3">
      <c r="L11951">
        <v>11945</v>
      </c>
      <c r="M11951" t="s">
        <v>2010</v>
      </c>
      <c r="N11951" t="s">
        <v>28417</v>
      </c>
      <c r="O11951" t="s">
        <v>2012</v>
      </c>
      <c r="P11951" t="s">
        <v>45784</v>
      </c>
      <c r="Q11951" t="s">
        <v>2010</v>
      </c>
    </row>
    <row r="11952" spans="12:17" x14ac:dyDescent="0.3">
      <c r="L11952">
        <v>11946</v>
      </c>
      <c r="M11952" t="s">
        <v>2013</v>
      </c>
      <c r="N11952" t="s">
        <v>28419</v>
      </c>
      <c r="O11952" t="s">
        <v>2015</v>
      </c>
      <c r="P11952" t="s">
        <v>45785</v>
      </c>
      <c r="Q11952" t="s">
        <v>2013</v>
      </c>
    </row>
    <row r="11953" spans="12:17" x14ac:dyDescent="0.3">
      <c r="L11953">
        <v>11947</v>
      </c>
      <c r="M11953" t="s">
        <v>2016</v>
      </c>
      <c r="N11953" t="s">
        <v>28421</v>
      </c>
      <c r="O11953" t="s">
        <v>2018</v>
      </c>
      <c r="P11953" t="s">
        <v>45786</v>
      </c>
      <c r="Q11953" t="s">
        <v>2016</v>
      </c>
    </row>
    <row r="11954" spans="12:17" x14ac:dyDescent="0.3">
      <c r="L11954">
        <v>11948</v>
      </c>
      <c r="M11954" t="s">
        <v>2019</v>
      </c>
      <c r="N11954" t="s">
        <v>28423</v>
      </c>
      <c r="O11954" t="s">
        <v>2021</v>
      </c>
      <c r="P11954" t="s">
        <v>45787</v>
      </c>
      <c r="Q11954" t="s">
        <v>2019</v>
      </c>
    </row>
    <row r="11955" spans="12:17" x14ac:dyDescent="0.3">
      <c r="L11955">
        <v>11949</v>
      </c>
      <c r="M11955" t="s">
        <v>2022</v>
      </c>
      <c r="N11955" t="s">
        <v>28425</v>
      </c>
      <c r="O11955" t="s">
        <v>2024</v>
      </c>
      <c r="P11955" t="s">
        <v>45788</v>
      </c>
      <c r="Q11955" t="s">
        <v>2022</v>
      </c>
    </row>
    <row r="11956" spans="12:17" x14ac:dyDescent="0.3">
      <c r="L11956">
        <v>11950</v>
      </c>
      <c r="M11956" t="s">
        <v>2025</v>
      </c>
      <c r="N11956" t="s">
        <v>28427</v>
      </c>
      <c r="O11956" t="s">
        <v>2027</v>
      </c>
      <c r="P11956" t="s">
        <v>45789</v>
      </c>
      <c r="Q11956" t="s">
        <v>2025</v>
      </c>
    </row>
    <row r="11957" spans="12:17" x14ac:dyDescent="0.3">
      <c r="L11957">
        <v>11951</v>
      </c>
      <c r="M11957" t="s">
        <v>2028</v>
      </c>
      <c r="N11957" t="s">
        <v>28429</v>
      </c>
      <c r="O11957" t="s">
        <v>2030</v>
      </c>
      <c r="P11957" t="s">
        <v>45790</v>
      </c>
      <c r="Q11957" t="s">
        <v>2028</v>
      </c>
    </row>
    <row r="11958" spans="12:17" x14ac:dyDescent="0.3">
      <c r="L11958">
        <v>11952</v>
      </c>
      <c r="M11958" t="s">
        <v>24320</v>
      </c>
      <c r="N11958" t="s">
        <v>23469</v>
      </c>
      <c r="O11958" t="s">
        <v>24322</v>
      </c>
      <c r="P11958" t="s">
        <v>45791</v>
      </c>
      <c r="Q11958" t="s">
        <v>24320</v>
      </c>
    </row>
    <row r="11959" spans="12:17" x14ac:dyDescent="0.3">
      <c r="L11959">
        <v>11953</v>
      </c>
      <c r="M11959" t="s">
        <v>24323</v>
      </c>
      <c r="N11959" t="s">
        <v>23298</v>
      </c>
      <c r="O11959" t="s">
        <v>45792</v>
      </c>
      <c r="P11959" t="s">
        <v>45793</v>
      </c>
      <c r="Q11959" t="s">
        <v>24323</v>
      </c>
    </row>
    <row r="11960" spans="12:17" x14ac:dyDescent="0.3">
      <c r="L11960">
        <v>11954</v>
      </c>
      <c r="M11960" t="s">
        <v>24324</v>
      </c>
      <c r="N11960" t="s">
        <v>23300</v>
      </c>
      <c r="O11960" t="s">
        <v>45794</v>
      </c>
      <c r="P11960" t="s">
        <v>45795</v>
      </c>
      <c r="Q11960" t="s">
        <v>24324</v>
      </c>
    </row>
    <row r="11961" spans="12:17" x14ac:dyDescent="0.3">
      <c r="L11961">
        <v>11955</v>
      </c>
      <c r="M11961" t="s">
        <v>24325</v>
      </c>
      <c r="N11961" t="s">
        <v>23303</v>
      </c>
      <c r="O11961" t="s">
        <v>45796</v>
      </c>
      <c r="P11961" t="s">
        <v>45797</v>
      </c>
      <c r="Q11961" t="s">
        <v>24325</v>
      </c>
    </row>
    <row r="11962" spans="12:17" x14ac:dyDescent="0.3">
      <c r="L11962">
        <v>11956</v>
      </c>
      <c r="M11962" t="s">
        <v>24326</v>
      </c>
      <c r="N11962" t="s">
        <v>23306</v>
      </c>
      <c r="O11962" t="s">
        <v>45798</v>
      </c>
      <c r="P11962" t="s">
        <v>45799</v>
      </c>
      <c r="Q11962" t="s">
        <v>24326</v>
      </c>
    </row>
    <row r="11963" spans="12:17" x14ac:dyDescent="0.3">
      <c r="L11963">
        <v>11957</v>
      </c>
      <c r="M11963" t="s">
        <v>24327</v>
      </c>
      <c r="N11963" t="s">
        <v>23309</v>
      </c>
      <c r="O11963" t="s">
        <v>45800</v>
      </c>
      <c r="P11963" t="s">
        <v>45801</v>
      </c>
      <c r="Q11963" t="s">
        <v>24327</v>
      </c>
    </row>
    <row r="11964" spans="12:17" x14ac:dyDescent="0.3">
      <c r="L11964">
        <v>11958</v>
      </c>
      <c r="M11964" t="s">
        <v>24328</v>
      </c>
      <c r="N11964" t="s">
        <v>23312</v>
      </c>
      <c r="O11964" t="s">
        <v>45802</v>
      </c>
      <c r="P11964" t="s">
        <v>45803</v>
      </c>
      <c r="Q11964" t="s">
        <v>24328</v>
      </c>
    </row>
    <row r="11965" spans="12:17" x14ac:dyDescent="0.3">
      <c r="L11965">
        <v>11959</v>
      </c>
      <c r="M11965" t="s">
        <v>24329</v>
      </c>
      <c r="N11965" t="s">
        <v>45707</v>
      </c>
      <c r="O11965" t="s">
        <v>45804</v>
      </c>
      <c r="P11965" t="s">
        <v>45805</v>
      </c>
      <c r="Q11965" t="s">
        <v>24329</v>
      </c>
    </row>
    <row r="11966" spans="12:17" x14ac:dyDescent="0.3">
      <c r="L11966">
        <v>11960</v>
      </c>
      <c r="M11966" t="s">
        <v>24331</v>
      </c>
      <c r="N11966" t="s">
        <v>23317</v>
      </c>
      <c r="O11966" t="s">
        <v>45806</v>
      </c>
      <c r="P11966" t="s">
        <v>45807</v>
      </c>
      <c r="Q11966" t="s">
        <v>24331</v>
      </c>
    </row>
    <row r="11967" spans="12:17" x14ac:dyDescent="0.3">
      <c r="L11967">
        <v>11961</v>
      </c>
      <c r="M11967" t="s">
        <v>24332</v>
      </c>
      <c r="N11967" t="s">
        <v>23318</v>
      </c>
      <c r="O11967" t="s">
        <v>45808</v>
      </c>
      <c r="P11967" t="s">
        <v>45809</v>
      </c>
      <c r="Q11967" t="s">
        <v>24332</v>
      </c>
    </row>
    <row r="11968" spans="12:17" x14ac:dyDescent="0.3">
      <c r="L11968">
        <v>11962</v>
      </c>
      <c r="M11968" t="s">
        <v>24333</v>
      </c>
      <c r="N11968" t="s">
        <v>23320</v>
      </c>
      <c r="O11968" t="s">
        <v>45810</v>
      </c>
      <c r="P11968" t="s">
        <v>45811</v>
      </c>
      <c r="Q11968" t="s">
        <v>24333</v>
      </c>
    </row>
    <row r="11969" spans="12:17" x14ac:dyDescent="0.3">
      <c r="L11969">
        <v>11963</v>
      </c>
      <c r="M11969" t="s">
        <v>24334</v>
      </c>
      <c r="N11969" t="s">
        <v>23322</v>
      </c>
      <c r="O11969" t="s">
        <v>45812</v>
      </c>
      <c r="P11969" t="s">
        <v>45813</v>
      </c>
      <c r="Q11969" t="s">
        <v>24334</v>
      </c>
    </row>
    <row r="11970" spans="12:17" x14ac:dyDescent="0.3">
      <c r="L11970">
        <v>11964</v>
      </c>
      <c r="M11970" t="s">
        <v>24335</v>
      </c>
      <c r="N11970" t="s">
        <v>23324</v>
      </c>
      <c r="O11970" t="s">
        <v>45814</v>
      </c>
      <c r="P11970" t="s">
        <v>45815</v>
      </c>
      <c r="Q11970" t="s">
        <v>24335</v>
      </c>
    </row>
    <row r="11971" spans="12:17" x14ac:dyDescent="0.3">
      <c r="L11971">
        <v>11965</v>
      </c>
      <c r="M11971" t="s">
        <v>24336</v>
      </c>
      <c r="N11971" t="s">
        <v>26529</v>
      </c>
      <c r="O11971" t="s">
        <v>45816</v>
      </c>
      <c r="P11971" t="s">
        <v>45817</v>
      </c>
      <c r="Q11971" t="s">
        <v>24336</v>
      </c>
    </row>
    <row r="11972" spans="12:17" x14ac:dyDescent="0.3">
      <c r="L11972">
        <v>11966</v>
      </c>
      <c r="M11972" t="s">
        <v>24337</v>
      </c>
      <c r="N11972" t="s">
        <v>26530</v>
      </c>
      <c r="O11972" t="s">
        <v>45818</v>
      </c>
      <c r="P11972" t="s">
        <v>45819</v>
      </c>
      <c r="Q11972" t="s">
        <v>24337</v>
      </c>
    </row>
    <row r="11973" spans="12:17" x14ac:dyDescent="0.3">
      <c r="L11973">
        <v>11967</v>
      </c>
      <c r="M11973" t="s">
        <v>24338</v>
      </c>
      <c r="N11973" t="s">
        <v>26531</v>
      </c>
      <c r="O11973" t="s">
        <v>45820</v>
      </c>
      <c r="P11973" t="s">
        <v>45821</v>
      </c>
      <c r="Q11973" t="s">
        <v>24338</v>
      </c>
    </row>
    <row r="11974" spans="12:17" x14ac:dyDescent="0.3">
      <c r="L11974">
        <v>11968</v>
      </c>
      <c r="M11974" t="s">
        <v>24339</v>
      </c>
      <c r="N11974" t="s">
        <v>23332</v>
      </c>
      <c r="O11974" t="s">
        <v>45822</v>
      </c>
      <c r="P11974" t="s">
        <v>45823</v>
      </c>
      <c r="Q11974" t="s">
        <v>24339</v>
      </c>
    </row>
    <row r="11975" spans="12:17" x14ac:dyDescent="0.3">
      <c r="L11975">
        <v>11969</v>
      </c>
      <c r="M11975" t="s">
        <v>24340</v>
      </c>
      <c r="N11975" t="s">
        <v>45718</v>
      </c>
      <c r="O11975" t="s">
        <v>45824</v>
      </c>
      <c r="P11975" t="s">
        <v>45825</v>
      </c>
      <c r="Q11975" t="s">
        <v>24340</v>
      </c>
    </row>
    <row r="11976" spans="12:17" x14ac:dyDescent="0.3">
      <c r="L11976">
        <v>11970</v>
      </c>
      <c r="M11976" t="s">
        <v>45826</v>
      </c>
      <c r="N11976" t="s">
        <v>45721</v>
      </c>
      <c r="O11976" t="s">
        <v>45827</v>
      </c>
      <c r="P11976" t="s">
        <v>45828</v>
      </c>
      <c r="Q11976" t="s">
        <v>45826</v>
      </c>
    </row>
    <row r="11977" spans="12:17" x14ac:dyDescent="0.3">
      <c r="L11977">
        <v>11971</v>
      </c>
      <c r="M11977" t="s">
        <v>24341</v>
      </c>
      <c r="N11977" t="s">
        <v>23337</v>
      </c>
      <c r="O11977" t="s">
        <v>45829</v>
      </c>
      <c r="P11977" t="s">
        <v>45830</v>
      </c>
      <c r="Q11977" t="s">
        <v>24341</v>
      </c>
    </row>
    <row r="11978" spans="12:17" x14ac:dyDescent="0.3">
      <c r="L11978">
        <v>11972</v>
      </c>
      <c r="M11978" t="s">
        <v>24342</v>
      </c>
      <c r="N11978" t="s">
        <v>23340</v>
      </c>
      <c r="O11978" t="s">
        <v>45831</v>
      </c>
      <c r="P11978" t="s">
        <v>45832</v>
      </c>
      <c r="Q11978" t="s">
        <v>24342</v>
      </c>
    </row>
    <row r="11979" spans="12:17" x14ac:dyDescent="0.3">
      <c r="L11979">
        <v>11973</v>
      </c>
      <c r="M11979" t="s">
        <v>24343</v>
      </c>
      <c r="N11979" t="s">
        <v>23342</v>
      </c>
      <c r="O11979" t="s">
        <v>45833</v>
      </c>
      <c r="P11979" t="s">
        <v>45834</v>
      </c>
      <c r="Q11979" t="s">
        <v>24343</v>
      </c>
    </row>
    <row r="11980" spans="12:17" x14ac:dyDescent="0.3">
      <c r="L11980">
        <v>11974</v>
      </c>
      <c r="M11980" t="s">
        <v>24344</v>
      </c>
      <c r="N11980" t="s">
        <v>23344</v>
      </c>
      <c r="O11980" t="s">
        <v>45835</v>
      </c>
      <c r="P11980" t="s">
        <v>45836</v>
      </c>
      <c r="Q11980" t="s">
        <v>24344</v>
      </c>
    </row>
    <row r="11981" spans="12:17" x14ac:dyDescent="0.3">
      <c r="L11981">
        <v>11975</v>
      </c>
      <c r="M11981" t="s">
        <v>24345</v>
      </c>
      <c r="N11981" t="s">
        <v>23347</v>
      </c>
      <c r="O11981" t="s">
        <v>45837</v>
      </c>
      <c r="P11981" t="s">
        <v>45838</v>
      </c>
      <c r="Q11981" t="s">
        <v>24345</v>
      </c>
    </row>
    <row r="11982" spans="12:17" x14ac:dyDescent="0.3">
      <c r="L11982">
        <v>11976</v>
      </c>
      <c r="M11982" t="s">
        <v>24346</v>
      </c>
      <c r="N11982" t="s">
        <v>23350</v>
      </c>
      <c r="O11982" t="s">
        <v>45839</v>
      </c>
      <c r="P11982" t="s">
        <v>45840</v>
      </c>
      <c r="Q11982" t="s">
        <v>24346</v>
      </c>
    </row>
    <row r="11983" spans="12:17" x14ac:dyDescent="0.3">
      <c r="L11983">
        <v>11977</v>
      </c>
      <c r="M11983" t="s">
        <v>2007</v>
      </c>
      <c r="N11983" t="s">
        <v>28415</v>
      </c>
      <c r="O11983" t="s">
        <v>2009</v>
      </c>
      <c r="P11983" t="s">
        <v>45841</v>
      </c>
      <c r="Q11983" t="s">
        <v>2007</v>
      </c>
    </row>
    <row r="11984" spans="12:17" x14ac:dyDescent="0.3">
      <c r="L11984">
        <v>11978</v>
      </c>
      <c r="M11984" t="s">
        <v>2010</v>
      </c>
      <c r="N11984" t="s">
        <v>28417</v>
      </c>
      <c r="O11984" t="s">
        <v>2012</v>
      </c>
      <c r="P11984" t="s">
        <v>45842</v>
      </c>
      <c r="Q11984" t="s">
        <v>2010</v>
      </c>
    </row>
    <row r="11985" spans="12:17" x14ac:dyDescent="0.3">
      <c r="L11985">
        <v>11979</v>
      </c>
      <c r="M11985" t="s">
        <v>2013</v>
      </c>
      <c r="N11985" t="s">
        <v>28419</v>
      </c>
      <c r="O11985" t="s">
        <v>2015</v>
      </c>
      <c r="P11985" t="s">
        <v>45843</v>
      </c>
      <c r="Q11985" t="s">
        <v>2013</v>
      </c>
    </row>
    <row r="11986" spans="12:17" x14ac:dyDescent="0.3">
      <c r="L11986">
        <v>11980</v>
      </c>
      <c r="M11986" t="s">
        <v>2016</v>
      </c>
      <c r="N11986" t="s">
        <v>28421</v>
      </c>
      <c r="O11986" t="s">
        <v>2018</v>
      </c>
      <c r="P11986" t="s">
        <v>45844</v>
      </c>
      <c r="Q11986" t="s">
        <v>2016</v>
      </c>
    </row>
    <row r="11987" spans="12:17" x14ac:dyDescent="0.3">
      <c r="L11987">
        <v>11981</v>
      </c>
      <c r="M11987" t="s">
        <v>2019</v>
      </c>
      <c r="N11987" t="s">
        <v>28423</v>
      </c>
      <c r="O11987" t="s">
        <v>2021</v>
      </c>
      <c r="P11987" t="s">
        <v>45845</v>
      </c>
      <c r="Q11987" t="s">
        <v>2019</v>
      </c>
    </row>
    <row r="11988" spans="12:17" x14ac:dyDescent="0.3">
      <c r="L11988">
        <v>11982</v>
      </c>
      <c r="M11988" t="s">
        <v>2022</v>
      </c>
      <c r="N11988" t="s">
        <v>28425</v>
      </c>
      <c r="O11988" t="s">
        <v>2024</v>
      </c>
      <c r="P11988" t="s">
        <v>45846</v>
      </c>
      <c r="Q11988" t="s">
        <v>2022</v>
      </c>
    </row>
    <row r="11989" spans="12:17" x14ac:dyDescent="0.3">
      <c r="L11989">
        <v>11983</v>
      </c>
      <c r="M11989" t="s">
        <v>2025</v>
      </c>
      <c r="N11989" t="s">
        <v>28427</v>
      </c>
      <c r="O11989" t="s">
        <v>2027</v>
      </c>
      <c r="P11989" t="s">
        <v>45847</v>
      </c>
      <c r="Q11989" t="s">
        <v>2025</v>
      </c>
    </row>
    <row r="11990" spans="12:17" x14ac:dyDescent="0.3">
      <c r="L11990">
        <v>11984</v>
      </c>
      <c r="M11990" t="s">
        <v>2028</v>
      </c>
      <c r="N11990" t="s">
        <v>28429</v>
      </c>
      <c r="O11990" t="s">
        <v>2030</v>
      </c>
      <c r="P11990" t="s">
        <v>45848</v>
      </c>
      <c r="Q11990" t="s">
        <v>2028</v>
      </c>
    </row>
    <row r="11991" spans="12:17" x14ac:dyDescent="0.3">
      <c r="L11991">
        <v>11985</v>
      </c>
      <c r="M11991" t="s">
        <v>2031</v>
      </c>
      <c r="N11991" t="s">
        <v>28431</v>
      </c>
      <c r="O11991" t="s">
        <v>2033</v>
      </c>
      <c r="P11991" t="s">
        <v>45849</v>
      </c>
      <c r="Q11991" t="s">
        <v>2031</v>
      </c>
    </row>
    <row r="11992" spans="12:17" x14ac:dyDescent="0.3">
      <c r="L11992">
        <v>11986</v>
      </c>
      <c r="M11992" t="s">
        <v>2034</v>
      </c>
      <c r="N11992" t="s">
        <v>28390</v>
      </c>
      <c r="O11992" t="s">
        <v>2036</v>
      </c>
      <c r="P11992" t="s">
        <v>45850</v>
      </c>
      <c r="Q11992" t="s">
        <v>2034</v>
      </c>
    </row>
    <row r="11993" spans="12:17" x14ac:dyDescent="0.3">
      <c r="L11993">
        <v>11987</v>
      </c>
      <c r="M11993" t="s">
        <v>2037</v>
      </c>
      <c r="N11993" t="s">
        <v>28392</v>
      </c>
      <c r="O11993" t="s">
        <v>2039</v>
      </c>
      <c r="P11993" t="s">
        <v>45851</v>
      </c>
      <c r="Q11993" t="s">
        <v>2037</v>
      </c>
    </row>
    <row r="11994" spans="12:17" x14ac:dyDescent="0.3">
      <c r="L11994">
        <v>11988</v>
      </c>
      <c r="M11994" t="s">
        <v>24347</v>
      </c>
      <c r="N11994" t="s">
        <v>23353</v>
      </c>
      <c r="O11994" t="s">
        <v>45852</v>
      </c>
      <c r="P11994" t="s">
        <v>45853</v>
      </c>
      <c r="Q11994" t="s">
        <v>24347</v>
      </c>
    </row>
    <row r="11995" spans="12:17" x14ac:dyDescent="0.3">
      <c r="L11995">
        <v>11989</v>
      </c>
      <c r="M11995" t="s">
        <v>24348</v>
      </c>
      <c r="N11995" t="s">
        <v>23356</v>
      </c>
      <c r="O11995" t="s">
        <v>45854</v>
      </c>
      <c r="P11995" t="s">
        <v>45855</v>
      </c>
      <c r="Q11995" t="s">
        <v>24348</v>
      </c>
    </row>
    <row r="11996" spans="12:17" x14ac:dyDescent="0.3">
      <c r="L11996">
        <v>11990</v>
      </c>
      <c r="M11996" t="s">
        <v>24349</v>
      </c>
      <c r="N11996" t="s">
        <v>23359</v>
      </c>
      <c r="O11996" t="s">
        <v>45856</v>
      </c>
      <c r="P11996" t="s">
        <v>45857</v>
      </c>
      <c r="Q11996" t="s">
        <v>24349</v>
      </c>
    </row>
    <row r="11997" spans="12:17" x14ac:dyDescent="0.3">
      <c r="L11997">
        <v>11991</v>
      </c>
      <c r="M11997" t="s">
        <v>45858</v>
      </c>
      <c r="N11997" t="s">
        <v>23361</v>
      </c>
      <c r="O11997" t="s">
        <v>45859</v>
      </c>
      <c r="P11997" t="s">
        <v>45860</v>
      </c>
      <c r="Q11997" t="s">
        <v>45858</v>
      </c>
    </row>
    <row r="11998" spans="12:17" x14ac:dyDescent="0.3">
      <c r="L11998">
        <v>11992</v>
      </c>
      <c r="M11998" t="s">
        <v>24350</v>
      </c>
      <c r="N11998" t="s">
        <v>23364</v>
      </c>
      <c r="O11998" t="s">
        <v>45861</v>
      </c>
      <c r="P11998" t="s">
        <v>45862</v>
      </c>
      <c r="Q11998" t="s">
        <v>24350</v>
      </c>
    </row>
    <row r="11999" spans="12:17" x14ac:dyDescent="0.3">
      <c r="L11999">
        <v>11993</v>
      </c>
      <c r="M11999" t="s">
        <v>24351</v>
      </c>
      <c r="N11999" t="s">
        <v>23367</v>
      </c>
      <c r="O11999" t="s">
        <v>45863</v>
      </c>
      <c r="P11999" t="s">
        <v>45864</v>
      </c>
      <c r="Q11999" t="s">
        <v>24351</v>
      </c>
    </row>
    <row r="12000" spans="12:17" x14ac:dyDescent="0.3">
      <c r="L12000">
        <v>11994</v>
      </c>
      <c r="M12000" t="s">
        <v>24352</v>
      </c>
      <c r="N12000" t="s">
        <v>23370</v>
      </c>
      <c r="O12000" t="s">
        <v>45865</v>
      </c>
      <c r="P12000" t="s">
        <v>45866</v>
      </c>
      <c r="Q12000" t="s">
        <v>24352</v>
      </c>
    </row>
    <row r="12001" spans="12:17" x14ac:dyDescent="0.3">
      <c r="L12001">
        <v>11995</v>
      </c>
      <c r="M12001" t="s">
        <v>24353</v>
      </c>
      <c r="N12001" t="s">
        <v>23373</v>
      </c>
      <c r="O12001" t="s">
        <v>45867</v>
      </c>
      <c r="P12001" t="s">
        <v>45868</v>
      </c>
      <c r="Q12001" t="s">
        <v>24353</v>
      </c>
    </row>
    <row r="12002" spans="12:17" x14ac:dyDescent="0.3">
      <c r="L12002">
        <v>11996</v>
      </c>
      <c r="M12002" t="s">
        <v>24354</v>
      </c>
      <c r="N12002" t="s">
        <v>23376</v>
      </c>
      <c r="O12002" t="s">
        <v>45869</v>
      </c>
      <c r="P12002" t="s">
        <v>45870</v>
      </c>
      <c r="Q12002" t="s">
        <v>24354</v>
      </c>
    </row>
    <row r="12003" spans="12:17" x14ac:dyDescent="0.3">
      <c r="L12003">
        <v>11997</v>
      </c>
      <c r="M12003" t="s">
        <v>24330</v>
      </c>
      <c r="N12003" t="s">
        <v>23316</v>
      </c>
      <c r="O12003" t="s">
        <v>45871</v>
      </c>
      <c r="P12003" t="s">
        <v>45872</v>
      </c>
      <c r="Q12003" t="s">
        <v>24330</v>
      </c>
    </row>
    <row r="12004" spans="12:17" x14ac:dyDescent="0.3">
      <c r="L12004">
        <v>11998</v>
      </c>
      <c r="M12004" t="s">
        <v>24355</v>
      </c>
      <c r="N12004" t="s">
        <v>23379</v>
      </c>
      <c r="O12004" t="s">
        <v>45873</v>
      </c>
      <c r="P12004" t="s">
        <v>45874</v>
      </c>
      <c r="Q12004" t="s">
        <v>24355</v>
      </c>
    </row>
    <row r="12005" spans="12:17" x14ac:dyDescent="0.3">
      <c r="L12005">
        <v>11999</v>
      </c>
      <c r="M12005" t="s">
        <v>24356</v>
      </c>
      <c r="N12005" t="s">
        <v>23382</v>
      </c>
      <c r="O12005" t="s">
        <v>45875</v>
      </c>
      <c r="P12005" t="s">
        <v>45876</v>
      </c>
      <c r="Q12005" t="s">
        <v>24356</v>
      </c>
    </row>
    <row r="12006" spans="12:17" x14ac:dyDescent="0.3">
      <c r="L12006">
        <v>12000</v>
      </c>
      <c r="M12006" t="s">
        <v>24357</v>
      </c>
      <c r="N12006" t="s">
        <v>23385</v>
      </c>
      <c r="O12006" t="s">
        <v>45877</v>
      </c>
      <c r="P12006" t="s">
        <v>45878</v>
      </c>
      <c r="Q12006" t="s">
        <v>24357</v>
      </c>
    </row>
    <row r="12007" spans="12:17" x14ac:dyDescent="0.3">
      <c r="L12007">
        <v>12001</v>
      </c>
      <c r="M12007" t="s">
        <v>24358</v>
      </c>
      <c r="N12007" t="s">
        <v>23388</v>
      </c>
      <c r="O12007" t="s">
        <v>45879</v>
      </c>
      <c r="P12007" t="s">
        <v>45880</v>
      </c>
      <c r="Q12007" t="s">
        <v>24358</v>
      </c>
    </row>
    <row r="12008" spans="12:17" x14ac:dyDescent="0.3">
      <c r="L12008">
        <v>12002</v>
      </c>
      <c r="M12008" t="s">
        <v>24359</v>
      </c>
      <c r="N12008" t="s">
        <v>23391</v>
      </c>
      <c r="O12008" t="s">
        <v>45881</v>
      </c>
      <c r="P12008" t="s">
        <v>45882</v>
      </c>
      <c r="Q12008" t="s">
        <v>24359</v>
      </c>
    </row>
    <row r="12009" spans="12:17" x14ac:dyDescent="0.3">
      <c r="L12009">
        <v>12003</v>
      </c>
      <c r="M12009" t="s">
        <v>24360</v>
      </c>
      <c r="N12009" t="s">
        <v>23394</v>
      </c>
      <c r="O12009" t="s">
        <v>45883</v>
      </c>
      <c r="P12009" t="s">
        <v>45884</v>
      </c>
      <c r="Q12009" t="s">
        <v>24360</v>
      </c>
    </row>
    <row r="12010" spans="12:17" x14ac:dyDescent="0.3">
      <c r="L12010">
        <v>12004</v>
      </c>
      <c r="M12010" t="s">
        <v>24361</v>
      </c>
      <c r="N12010" t="s">
        <v>23397</v>
      </c>
      <c r="O12010" t="s">
        <v>45885</v>
      </c>
      <c r="P12010" t="s">
        <v>45886</v>
      </c>
      <c r="Q12010" t="s">
        <v>24361</v>
      </c>
    </row>
    <row r="12011" spans="12:17" x14ac:dyDescent="0.3">
      <c r="L12011">
        <v>12005</v>
      </c>
      <c r="M12011" t="s">
        <v>24362</v>
      </c>
      <c r="N12011" t="s">
        <v>23400</v>
      </c>
      <c r="O12011" t="s">
        <v>45887</v>
      </c>
      <c r="P12011" t="s">
        <v>45888</v>
      </c>
      <c r="Q12011" t="s">
        <v>24362</v>
      </c>
    </row>
    <row r="12012" spans="12:17" x14ac:dyDescent="0.3">
      <c r="L12012">
        <v>12006</v>
      </c>
      <c r="M12012" t="s">
        <v>24363</v>
      </c>
      <c r="N12012" t="s">
        <v>23403</v>
      </c>
      <c r="O12012" t="s">
        <v>45889</v>
      </c>
      <c r="P12012" t="s">
        <v>45890</v>
      </c>
      <c r="Q12012" t="s">
        <v>24363</v>
      </c>
    </row>
    <row r="12013" spans="12:17" x14ac:dyDescent="0.3">
      <c r="L12013">
        <v>12007</v>
      </c>
      <c r="M12013" t="s">
        <v>24364</v>
      </c>
      <c r="N12013" t="s">
        <v>23406</v>
      </c>
      <c r="O12013" t="s">
        <v>45891</v>
      </c>
      <c r="P12013" t="s">
        <v>45892</v>
      </c>
      <c r="Q12013" t="s">
        <v>24364</v>
      </c>
    </row>
    <row r="12014" spans="12:17" x14ac:dyDescent="0.3">
      <c r="L12014">
        <v>12008</v>
      </c>
      <c r="M12014" t="s">
        <v>24365</v>
      </c>
      <c r="N12014" t="s">
        <v>23409</v>
      </c>
      <c r="O12014" t="s">
        <v>45893</v>
      </c>
      <c r="P12014" t="s">
        <v>45894</v>
      </c>
      <c r="Q12014" t="s">
        <v>24365</v>
      </c>
    </row>
    <row r="12015" spans="12:17" x14ac:dyDescent="0.3">
      <c r="L12015">
        <v>12009</v>
      </c>
      <c r="M12015" t="s">
        <v>24366</v>
      </c>
      <c r="N12015" t="s">
        <v>23412</v>
      </c>
      <c r="O12015" t="s">
        <v>45895</v>
      </c>
      <c r="P12015" t="s">
        <v>45896</v>
      </c>
      <c r="Q12015" t="s">
        <v>24366</v>
      </c>
    </row>
    <row r="12016" spans="12:17" x14ac:dyDescent="0.3">
      <c r="L12016">
        <v>12010</v>
      </c>
      <c r="M12016" t="s">
        <v>24367</v>
      </c>
      <c r="N12016" t="s">
        <v>23415</v>
      </c>
      <c r="O12016" t="s">
        <v>45897</v>
      </c>
      <c r="P12016" t="s">
        <v>45898</v>
      </c>
      <c r="Q12016" t="s">
        <v>24367</v>
      </c>
    </row>
    <row r="12017" spans="12:17" x14ac:dyDescent="0.3">
      <c r="L12017">
        <v>12011</v>
      </c>
      <c r="M12017" t="s">
        <v>24368</v>
      </c>
      <c r="N12017" t="s">
        <v>23418</v>
      </c>
      <c r="O12017" t="s">
        <v>45899</v>
      </c>
      <c r="P12017" t="s">
        <v>45900</v>
      </c>
      <c r="Q12017" t="s">
        <v>24368</v>
      </c>
    </row>
    <row r="12018" spans="12:17" x14ac:dyDescent="0.3">
      <c r="L12018">
        <v>12012</v>
      </c>
      <c r="M12018" t="s">
        <v>24369</v>
      </c>
      <c r="N12018" t="s">
        <v>23421</v>
      </c>
      <c r="O12018" t="s">
        <v>45901</v>
      </c>
      <c r="P12018" t="s">
        <v>45902</v>
      </c>
      <c r="Q12018" t="s">
        <v>24369</v>
      </c>
    </row>
    <row r="12019" spans="12:17" x14ac:dyDescent="0.3">
      <c r="L12019">
        <v>12013</v>
      </c>
      <c r="M12019" t="s">
        <v>24370</v>
      </c>
      <c r="N12019" t="s">
        <v>23424</v>
      </c>
      <c r="O12019" t="s">
        <v>45903</v>
      </c>
      <c r="P12019" t="s">
        <v>45904</v>
      </c>
      <c r="Q12019" t="s">
        <v>24370</v>
      </c>
    </row>
    <row r="12020" spans="12:17" x14ac:dyDescent="0.3">
      <c r="L12020">
        <v>12014</v>
      </c>
      <c r="M12020" t="s">
        <v>24371</v>
      </c>
      <c r="N12020" t="s">
        <v>23427</v>
      </c>
      <c r="O12020" t="s">
        <v>45905</v>
      </c>
      <c r="P12020" t="s">
        <v>45906</v>
      </c>
      <c r="Q12020" t="s">
        <v>24371</v>
      </c>
    </row>
    <row r="12021" spans="12:17" x14ac:dyDescent="0.3">
      <c r="L12021">
        <v>12015</v>
      </c>
      <c r="M12021" t="s">
        <v>24372</v>
      </c>
      <c r="N12021" t="s">
        <v>23430</v>
      </c>
      <c r="O12021" t="s">
        <v>45907</v>
      </c>
      <c r="P12021" t="s">
        <v>45908</v>
      </c>
      <c r="Q12021" t="s">
        <v>24372</v>
      </c>
    </row>
    <row r="12022" spans="12:17" x14ac:dyDescent="0.3">
      <c r="L12022">
        <v>12016</v>
      </c>
      <c r="M12022" t="s">
        <v>24373</v>
      </c>
      <c r="N12022" t="s">
        <v>23433</v>
      </c>
      <c r="O12022" t="s">
        <v>45909</v>
      </c>
      <c r="P12022" t="s">
        <v>45910</v>
      </c>
      <c r="Q12022" t="s">
        <v>24373</v>
      </c>
    </row>
    <row r="12023" spans="12:17" x14ac:dyDescent="0.3">
      <c r="L12023">
        <v>12017</v>
      </c>
      <c r="M12023" t="s">
        <v>24374</v>
      </c>
      <c r="N12023" t="s">
        <v>23436</v>
      </c>
      <c r="O12023" t="s">
        <v>45911</v>
      </c>
      <c r="P12023" t="s">
        <v>45912</v>
      </c>
      <c r="Q12023" t="s">
        <v>24374</v>
      </c>
    </row>
    <row r="12024" spans="12:17" x14ac:dyDescent="0.3">
      <c r="L12024">
        <v>12018</v>
      </c>
      <c r="M12024" t="s">
        <v>24375</v>
      </c>
      <c r="N12024" t="s">
        <v>23439</v>
      </c>
      <c r="O12024" t="s">
        <v>45913</v>
      </c>
      <c r="P12024" t="s">
        <v>45914</v>
      </c>
      <c r="Q12024" t="s">
        <v>24375</v>
      </c>
    </row>
    <row r="12025" spans="12:17" x14ac:dyDescent="0.3">
      <c r="L12025">
        <v>12019</v>
      </c>
      <c r="M12025" t="s">
        <v>24376</v>
      </c>
      <c r="N12025" t="s">
        <v>23442</v>
      </c>
      <c r="O12025" t="s">
        <v>45915</v>
      </c>
      <c r="P12025" t="s">
        <v>45916</v>
      </c>
      <c r="Q12025" t="s">
        <v>24376</v>
      </c>
    </row>
    <row r="12026" spans="12:17" x14ac:dyDescent="0.3">
      <c r="L12026">
        <v>12020</v>
      </c>
      <c r="M12026" t="s">
        <v>24377</v>
      </c>
      <c r="N12026" t="s">
        <v>23445</v>
      </c>
      <c r="O12026" t="s">
        <v>45917</v>
      </c>
      <c r="P12026" t="s">
        <v>45918</v>
      </c>
      <c r="Q12026" t="s">
        <v>24377</v>
      </c>
    </row>
    <row r="12027" spans="12:17" x14ac:dyDescent="0.3">
      <c r="L12027">
        <v>12021</v>
      </c>
      <c r="M12027" t="s">
        <v>24378</v>
      </c>
      <c r="N12027" t="s">
        <v>23448</v>
      </c>
      <c r="O12027" t="s">
        <v>45919</v>
      </c>
      <c r="P12027" t="s">
        <v>45920</v>
      </c>
      <c r="Q12027" t="s">
        <v>24378</v>
      </c>
    </row>
    <row r="12028" spans="12:17" x14ac:dyDescent="0.3">
      <c r="L12028">
        <v>12022</v>
      </c>
      <c r="M12028" t="s">
        <v>24379</v>
      </c>
      <c r="N12028" t="s">
        <v>23451</v>
      </c>
      <c r="O12028" t="s">
        <v>45921</v>
      </c>
      <c r="P12028" t="s">
        <v>45922</v>
      </c>
      <c r="Q12028" t="s">
        <v>24379</v>
      </c>
    </row>
    <row r="12029" spans="12:17" x14ac:dyDescent="0.3">
      <c r="L12029">
        <v>12023</v>
      </c>
      <c r="M12029" t="s">
        <v>27410</v>
      </c>
      <c r="N12029" t="s">
        <v>23453</v>
      </c>
      <c r="O12029" t="s">
        <v>45923</v>
      </c>
      <c r="P12029" t="s">
        <v>45924</v>
      </c>
      <c r="Q12029" t="s">
        <v>27410</v>
      </c>
    </row>
    <row r="12030" spans="12:17" x14ac:dyDescent="0.3">
      <c r="L12030">
        <v>12024</v>
      </c>
      <c r="M12030" t="s">
        <v>27411</v>
      </c>
      <c r="N12030" t="s">
        <v>23455</v>
      </c>
      <c r="O12030" t="s">
        <v>45925</v>
      </c>
      <c r="P12030" t="s">
        <v>45926</v>
      </c>
      <c r="Q12030" t="s">
        <v>27411</v>
      </c>
    </row>
    <row r="12031" spans="12:17" x14ac:dyDescent="0.3">
      <c r="L12031">
        <v>12025</v>
      </c>
      <c r="M12031" t="s">
        <v>27412</v>
      </c>
      <c r="N12031" t="s">
        <v>23457</v>
      </c>
      <c r="O12031" t="s">
        <v>45927</v>
      </c>
      <c r="P12031" t="s">
        <v>45928</v>
      </c>
      <c r="Q12031" t="s">
        <v>27412</v>
      </c>
    </row>
    <row r="12032" spans="12:17" x14ac:dyDescent="0.3">
      <c r="L12032">
        <v>12026</v>
      </c>
      <c r="M12032" t="s">
        <v>24380</v>
      </c>
      <c r="N12032" t="s">
        <v>23460</v>
      </c>
      <c r="O12032" t="s">
        <v>45929</v>
      </c>
      <c r="P12032" t="s">
        <v>45930</v>
      </c>
      <c r="Q12032" t="s">
        <v>24380</v>
      </c>
    </row>
    <row r="12033" spans="12:17" x14ac:dyDescent="0.3">
      <c r="L12033">
        <v>12027</v>
      </c>
      <c r="M12033" t="s">
        <v>24381</v>
      </c>
      <c r="N12033" t="s">
        <v>23462</v>
      </c>
      <c r="O12033" t="s">
        <v>45931</v>
      </c>
      <c r="P12033" t="s">
        <v>45932</v>
      </c>
      <c r="Q12033" t="s">
        <v>24381</v>
      </c>
    </row>
    <row r="12034" spans="12:17" x14ac:dyDescent="0.3">
      <c r="L12034">
        <v>12028</v>
      </c>
      <c r="M12034" t="s">
        <v>24382</v>
      </c>
      <c r="N12034" t="s">
        <v>23463</v>
      </c>
      <c r="O12034" t="s">
        <v>45933</v>
      </c>
      <c r="P12034" t="s">
        <v>45934</v>
      </c>
      <c r="Q12034" t="s">
        <v>24382</v>
      </c>
    </row>
    <row r="12035" spans="12:17" x14ac:dyDescent="0.3">
      <c r="L12035">
        <v>12029</v>
      </c>
      <c r="M12035" t="s">
        <v>24383</v>
      </c>
      <c r="N12035" t="s">
        <v>23464</v>
      </c>
      <c r="O12035" t="s">
        <v>45935</v>
      </c>
      <c r="P12035" t="s">
        <v>45936</v>
      </c>
      <c r="Q12035" t="s">
        <v>24383</v>
      </c>
    </row>
    <row r="12036" spans="12:17" x14ac:dyDescent="0.3">
      <c r="L12036">
        <v>12030</v>
      </c>
      <c r="M12036" t="s">
        <v>24384</v>
      </c>
      <c r="N12036" t="s">
        <v>23465</v>
      </c>
      <c r="O12036" t="s">
        <v>45937</v>
      </c>
      <c r="P12036" t="s">
        <v>45938</v>
      </c>
      <c r="Q12036" t="s">
        <v>24384</v>
      </c>
    </row>
    <row r="12037" spans="12:17" x14ac:dyDescent="0.3">
      <c r="L12037">
        <v>12031</v>
      </c>
      <c r="M12037" t="s">
        <v>24385</v>
      </c>
      <c r="N12037" t="s">
        <v>23466</v>
      </c>
      <c r="O12037" t="s">
        <v>45939</v>
      </c>
      <c r="P12037" t="s">
        <v>45940</v>
      </c>
      <c r="Q12037" t="s">
        <v>24385</v>
      </c>
    </row>
    <row r="12038" spans="12:17" x14ac:dyDescent="0.3">
      <c r="L12038">
        <v>12032</v>
      </c>
      <c r="M12038" t="s">
        <v>24386</v>
      </c>
      <c r="N12038" t="s">
        <v>23467</v>
      </c>
      <c r="O12038" t="s">
        <v>45941</v>
      </c>
      <c r="P12038" t="s">
        <v>45942</v>
      </c>
      <c r="Q12038" t="s">
        <v>24386</v>
      </c>
    </row>
    <row r="12039" spans="12:17" x14ac:dyDescent="0.3">
      <c r="L12039">
        <v>12033</v>
      </c>
      <c r="M12039" t="s">
        <v>24387</v>
      </c>
      <c r="N12039" t="s">
        <v>23465</v>
      </c>
      <c r="O12039" t="s">
        <v>45943</v>
      </c>
      <c r="P12039" t="s">
        <v>45944</v>
      </c>
      <c r="Q12039" t="s">
        <v>24387</v>
      </c>
    </row>
    <row r="12040" spans="12:17" x14ac:dyDescent="0.3">
      <c r="L12040">
        <v>12034</v>
      </c>
      <c r="M12040" t="s">
        <v>24388</v>
      </c>
      <c r="N12040" t="s">
        <v>23466</v>
      </c>
      <c r="O12040" t="s">
        <v>45945</v>
      </c>
      <c r="P12040" t="s">
        <v>45946</v>
      </c>
      <c r="Q12040" t="s">
        <v>24388</v>
      </c>
    </row>
    <row r="12041" spans="12:17" x14ac:dyDescent="0.3">
      <c r="L12041">
        <v>12035</v>
      </c>
      <c r="M12041" t="s">
        <v>24389</v>
      </c>
      <c r="N12041" t="s">
        <v>23469</v>
      </c>
      <c r="O12041" t="s">
        <v>45947</v>
      </c>
      <c r="P12041" t="s">
        <v>45948</v>
      </c>
      <c r="Q12041" t="s">
        <v>24389</v>
      </c>
    </row>
    <row r="12042" spans="12:17" x14ac:dyDescent="0.3">
      <c r="L12042">
        <v>12036</v>
      </c>
      <c r="M12042" t="s">
        <v>24390</v>
      </c>
      <c r="N12042" t="s">
        <v>23694</v>
      </c>
      <c r="O12042" t="s">
        <v>45353</v>
      </c>
      <c r="P12042" t="s">
        <v>45949</v>
      </c>
      <c r="Q12042" t="s">
        <v>24390</v>
      </c>
    </row>
    <row r="12043" spans="12:17" x14ac:dyDescent="0.3">
      <c r="L12043">
        <v>12037</v>
      </c>
      <c r="M12043" t="s">
        <v>24392</v>
      </c>
      <c r="N12043" t="s">
        <v>23696</v>
      </c>
      <c r="O12043" t="s">
        <v>23697</v>
      </c>
      <c r="P12043" t="s">
        <v>45950</v>
      </c>
      <c r="Q12043" t="s">
        <v>24392</v>
      </c>
    </row>
    <row r="12044" spans="12:17" x14ac:dyDescent="0.3">
      <c r="L12044">
        <v>12038</v>
      </c>
      <c r="M12044" t="s">
        <v>24394</v>
      </c>
      <c r="N12044" t="s">
        <v>23699</v>
      </c>
      <c r="O12044" t="s">
        <v>23700</v>
      </c>
      <c r="P12044" t="s">
        <v>45951</v>
      </c>
      <c r="Q12044" t="s">
        <v>24394</v>
      </c>
    </row>
    <row r="12045" spans="12:17" x14ac:dyDescent="0.3">
      <c r="L12045">
        <v>12039</v>
      </c>
      <c r="M12045" t="s">
        <v>24396</v>
      </c>
      <c r="N12045" t="s">
        <v>23702</v>
      </c>
      <c r="O12045" t="s">
        <v>23703</v>
      </c>
      <c r="P12045" t="s">
        <v>45952</v>
      </c>
      <c r="Q12045" t="s">
        <v>24396</v>
      </c>
    </row>
    <row r="12046" spans="12:17" x14ac:dyDescent="0.3">
      <c r="L12046">
        <v>12040</v>
      </c>
      <c r="M12046" t="s">
        <v>24398</v>
      </c>
      <c r="N12046" t="s">
        <v>23705</v>
      </c>
      <c r="O12046" t="s">
        <v>23706</v>
      </c>
      <c r="P12046" t="s">
        <v>45953</v>
      </c>
      <c r="Q12046" t="s">
        <v>24398</v>
      </c>
    </row>
    <row r="12047" spans="12:17" x14ac:dyDescent="0.3">
      <c r="L12047">
        <v>12041</v>
      </c>
      <c r="M12047" t="s">
        <v>24400</v>
      </c>
      <c r="N12047" t="s">
        <v>23708</v>
      </c>
      <c r="O12047" t="s">
        <v>23709</v>
      </c>
      <c r="P12047" t="s">
        <v>45954</v>
      </c>
      <c r="Q12047" t="s">
        <v>24400</v>
      </c>
    </row>
    <row r="12048" spans="12:17" x14ac:dyDescent="0.3">
      <c r="L12048">
        <v>12042</v>
      </c>
      <c r="M12048" t="s">
        <v>24402</v>
      </c>
      <c r="N12048" t="s">
        <v>45955</v>
      </c>
      <c r="O12048" t="s">
        <v>45361</v>
      </c>
      <c r="P12048" t="s">
        <v>45956</v>
      </c>
      <c r="Q12048" t="s">
        <v>24402</v>
      </c>
    </row>
    <row r="12049" spans="12:17" x14ac:dyDescent="0.3">
      <c r="L12049">
        <v>12043</v>
      </c>
      <c r="M12049" t="s">
        <v>24405</v>
      </c>
      <c r="N12049" t="s">
        <v>23714</v>
      </c>
      <c r="O12049" t="s">
        <v>26535</v>
      </c>
      <c r="P12049" t="s">
        <v>45957</v>
      </c>
      <c r="Q12049" t="s">
        <v>24405</v>
      </c>
    </row>
    <row r="12050" spans="12:17" x14ac:dyDescent="0.3">
      <c r="L12050">
        <v>12044</v>
      </c>
      <c r="M12050" t="s">
        <v>24407</v>
      </c>
      <c r="N12050" t="s">
        <v>23716</v>
      </c>
      <c r="O12050" t="s">
        <v>26536</v>
      </c>
      <c r="P12050" t="s">
        <v>45958</v>
      </c>
      <c r="Q12050" t="s">
        <v>24407</v>
      </c>
    </row>
    <row r="12051" spans="12:17" x14ac:dyDescent="0.3">
      <c r="L12051">
        <v>12045</v>
      </c>
      <c r="M12051" t="s">
        <v>24409</v>
      </c>
      <c r="N12051" t="s">
        <v>23718</v>
      </c>
      <c r="O12051" t="s">
        <v>26537</v>
      </c>
      <c r="P12051" t="s">
        <v>45959</v>
      </c>
      <c r="Q12051" t="s">
        <v>24409</v>
      </c>
    </row>
    <row r="12052" spans="12:17" x14ac:dyDescent="0.3">
      <c r="L12052">
        <v>12046</v>
      </c>
      <c r="M12052" t="s">
        <v>24411</v>
      </c>
      <c r="N12052" t="s">
        <v>23720</v>
      </c>
      <c r="O12052" t="s">
        <v>26538</v>
      </c>
      <c r="P12052" t="s">
        <v>45960</v>
      </c>
      <c r="Q12052" t="s">
        <v>24411</v>
      </c>
    </row>
    <row r="12053" spans="12:17" x14ac:dyDescent="0.3">
      <c r="L12053">
        <v>12047</v>
      </c>
      <c r="M12053" t="s">
        <v>24413</v>
      </c>
      <c r="N12053" t="s">
        <v>23722</v>
      </c>
      <c r="O12053" t="s">
        <v>26539</v>
      </c>
      <c r="P12053" t="s">
        <v>45961</v>
      </c>
      <c r="Q12053" t="s">
        <v>24413</v>
      </c>
    </row>
    <row r="12054" spans="12:17" x14ac:dyDescent="0.3">
      <c r="L12054">
        <v>12048</v>
      </c>
      <c r="M12054" t="s">
        <v>24415</v>
      </c>
      <c r="N12054" t="s">
        <v>26540</v>
      </c>
      <c r="O12054" t="s">
        <v>23724</v>
      </c>
      <c r="P12054" t="s">
        <v>45962</v>
      </c>
      <c r="Q12054" t="s">
        <v>24415</v>
      </c>
    </row>
    <row r="12055" spans="12:17" x14ac:dyDescent="0.3">
      <c r="L12055">
        <v>12049</v>
      </c>
      <c r="M12055" t="s">
        <v>24416</v>
      </c>
      <c r="N12055" t="s">
        <v>26541</v>
      </c>
      <c r="O12055" t="s">
        <v>23726</v>
      </c>
      <c r="P12055" t="s">
        <v>45963</v>
      </c>
      <c r="Q12055" t="s">
        <v>24416</v>
      </c>
    </row>
    <row r="12056" spans="12:17" x14ac:dyDescent="0.3">
      <c r="L12056">
        <v>12050</v>
      </c>
      <c r="M12056" t="s">
        <v>24417</v>
      </c>
      <c r="N12056" t="s">
        <v>26542</v>
      </c>
      <c r="O12056" t="s">
        <v>23728</v>
      </c>
      <c r="P12056" t="s">
        <v>45964</v>
      </c>
      <c r="Q12056" t="s">
        <v>24417</v>
      </c>
    </row>
    <row r="12057" spans="12:17" x14ac:dyDescent="0.3">
      <c r="L12057">
        <v>12051</v>
      </c>
      <c r="M12057" t="s">
        <v>24418</v>
      </c>
      <c r="N12057" t="s">
        <v>23730</v>
      </c>
      <c r="O12057" t="s">
        <v>23731</v>
      </c>
      <c r="P12057" t="s">
        <v>45965</v>
      </c>
      <c r="Q12057" t="s">
        <v>24418</v>
      </c>
    </row>
    <row r="12058" spans="12:17" x14ac:dyDescent="0.3">
      <c r="L12058">
        <v>12052</v>
      </c>
      <c r="M12058" t="s">
        <v>24420</v>
      </c>
      <c r="N12058" t="s">
        <v>45966</v>
      </c>
      <c r="O12058" t="s">
        <v>23733</v>
      </c>
      <c r="P12058" t="s">
        <v>45967</v>
      </c>
      <c r="Q12058" t="s">
        <v>24420</v>
      </c>
    </row>
    <row r="12059" spans="12:17" x14ac:dyDescent="0.3">
      <c r="L12059">
        <v>12053</v>
      </c>
      <c r="M12059" t="s">
        <v>45968</v>
      </c>
      <c r="N12059" t="s">
        <v>45969</v>
      </c>
      <c r="O12059" t="s">
        <v>45375</v>
      </c>
      <c r="P12059" t="s">
        <v>45970</v>
      </c>
      <c r="Q12059" t="s">
        <v>45968</v>
      </c>
    </row>
    <row r="12060" spans="12:17" x14ac:dyDescent="0.3">
      <c r="L12060">
        <v>12054</v>
      </c>
      <c r="M12060" t="s">
        <v>24421</v>
      </c>
      <c r="N12060" t="s">
        <v>23735</v>
      </c>
      <c r="O12060" t="s">
        <v>23736</v>
      </c>
      <c r="P12060" t="s">
        <v>45971</v>
      </c>
      <c r="Q12060" t="s">
        <v>24421</v>
      </c>
    </row>
    <row r="12061" spans="12:17" x14ac:dyDescent="0.3">
      <c r="L12061">
        <v>12055</v>
      </c>
      <c r="M12061" t="s">
        <v>24423</v>
      </c>
      <c r="N12061" t="s">
        <v>23738</v>
      </c>
      <c r="O12061" t="s">
        <v>45378</v>
      </c>
      <c r="P12061" t="s">
        <v>45972</v>
      </c>
      <c r="Q12061" t="s">
        <v>24423</v>
      </c>
    </row>
    <row r="12062" spans="12:17" x14ac:dyDescent="0.3">
      <c r="L12062">
        <v>12056</v>
      </c>
      <c r="M12062" t="s">
        <v>24425</v>
      </c>
      <c r="N12062" t="s">
        <v>23740</v>
      </c>
      <c r="O12062" t="s">
        <v>45380</v>
      </c>
      <c r="P12062" t="s">
        <v>45973</v>
      </c>
      <c r="Q12062" t="s">
        <v>24425</v>
      </c>
    </row>
    <row r="12063" spans="12:17" x14ac:dyDescent="0.3">
      <c r="L12063">
        <v>12057</v>
      </c>
      <c r="M12063" t="s">
        <v>24427</v>
      </c>
      <c r="N12063" t="s">
        <v>23742</v>
      </c>
      <c r="O12063" t="s">
        <v>23743</v>
      </c>
      <c r="P12063" t="s">
        <v>45974</v>
      </c>
      <c r="Q12063" t="s">
        <v>24427</v>
      </c>
    </row>
    <row r="12064" spans="12:17" x14ac:dyDescent="0.3">
      <c r="L12064">
        <v>12058</v>
      </c>
      <c r="M12064" t="s">
        <v>24429</v>
      </c>
      <c r="N12064" t="s">
        <v>23745</v>
      </c>
      <c r="O12064" t="s">
        <v>23746</v>
      </c>
      <c r="P12064" t="s">
        <v>45975</v>
      </c>
      <c r="Q12064" t="s">
        <v>24429</v>
      </c>
    </row>
    <row r="12065" spans="12:17" x14ac:dyDescent="0.3">
      <c r="L12065">
        <v>12059</v>
      </c>
      <c r="M12065" t="s">
        <v>24431</v>
      </c>
      <c r="N12065" t="s">
        <v>23748</v>
      </c>
      <c r="O12065" t="s">
        <v>23749</v>
      </c>
      <c r="P12065" t="s">
        <v>45976</v>
      </c>
      <c r="Q12065" t="s">
        <v>24431</v>
      </c>
    </row>
    <row r="12066" spans="12:17" x14ac:dyDescent="0.3">
      <c r="L12066">
        <v>12060</v>
      </c>
      <c r="M12066" t="s">
        <v>24433</v>
      </c>
      <c r="N12066" t="s">
        <v>23751</v>
      </c>
      <c r="O12066" t="s">
        <v>23752</v>
      </c>
      <c r="P12066" t="s">
        <v>45977</v>
      </c>
      <c r="Q12066" t="s">
        <v>24433</v>
      </c>
    </row>
    <row r="12067" spans="12:17" x14ac:dyDescent="0.3">
      <c r="L12067">
        <v>12061</v>
      </c>
      <c r="M12067" t="s">
        <v>24435</v>
      </c>
      <c r="N12067" t="s">
        <v>23754</v>
      </c>
      <c r="O12067" t="s">
        <v>23755</v>
      </c>
      <c r="P12067" t="s">
        <v>45978</v>
      </c>
      <c r="Q12067" t="s">
        <v>24435</v>
      </c>
    </row>
    <row r="12068" spans="12:17" x14ac:dyDescent="0.3">
      <c r="L12068">
        <v>12062</v>
      </c>
      <c r="M12068" t="s">
        <v>24437</v>
      </c>
      <c r="N12068" t="s">
        <v>23757</v>
      </c>
      <c r="O12068" t="s">
        <v>23758</v>
      </c>
      <c r="P12068" t="s">
        <v>45979</v>
      </c>
      <c r="Q12068" t="s">
        <v>24437</v>
      </c>
    </row>
    <row r="12069" spans="12:17" x14ac:dyDescent="0.3">
      <c r="L12069">
        <v>12063</v>
      </c>
      <c r="M12069" t="s">
        <v>24439</v>
      </c>
      <c r="N12069" t="s">
        <v>23760</v>
      </c>
      <c r="O12069" t="s">
        <v>23761</v>
      </c>
      <c r="P12069" t="s">
        <v>45980</v>
      </c>
      <c r="Q12069" t="s">
        <v>24439</v>
      </c>
    </row>
    <row r="12070" spans="12:17" x14ac:dyDescent="0.3">
      <c r="L12070">
        <v>12064</v>
      </c>
      <c r="M12070" t="s">
        <v>24441</v>
      </c>
      <c r="N12070" t="s">
        <v>23763</v>
      </c>
      <c r="O12070" t="s">
        <v>23764</v>
      </c>
      <c r="P12070" t="s">
        <v>45981</v>
      </c>
      <c r="Q12070" t="s">
        <v>24441</v>
      </c>
    </row>
    <row r="12071" spans="12:17" x14ac:dyDescent="0.3">
      <c r="L12071">
        <v>12065</v>
      </c>
      <c r="M12071" t="s">
        <v>24443</v>
      </c>
      <c r="N12071" t="s">
        <v>23766</v>
      </c>
      <c r="O12071" t="s">
        <v>23767</v>
      </c>
      <c r="P12071" t="s">
        <v>45982</v>
      </c>
      <c r="Q12071" t="s">
        <v>24443</v>
      </c>
    </row>
    <row r="12072" spans="12:17" x14ac:dyDescent="0.3">
      <c r="L12072">
        <v>12066</v>
      </c>
      <c r="M12072" t="s">
        <v>24445</v>
      </c>
      <c r="N12072" t="s">
        <v>23769</v>
      </c>
      <c r="O12072" t="s">
        <v>23770</v>
      </c>
      <c r="P12072" t="s">
        <v>45983</v>
      </c>
      <c r="Q12072" t="s">
        <v>24445</v>
      </c>
    </row>
    <row r="12073" spans="12:17" x14ac:dyDescent="0.3">
      <c r="L12073">
        <v>12067</v>
      </c>
      <c r="M12073" t="s">
        <v>24447</v>
      </c>
      <c r="N12073" t="s">
        <v>23772</v>
      </c>
      <c r="O12073" t="s">
        <v>23773</v>
      </c>
      <c r="P12073" t="s">
        <v>45984</v>
      </c>
      <c r="Q12073" t="s">
        <v>24447</v>
      </c>
    </row>
    <row r="12074" spans="12:17" x14ac:dyDescent="0.3">
      <c r="L12074">
        <v>12068</v>
      </c>
      <c r="M12074" t="s">
        <v>24449</v>
      </c>
      <c r="N12074" t="s">
        <v>23775</v>
      </c>
      <c r="O12074" t="s">
        <v>23776</v>
      </c>
      <c r="P12074" t="s">
        <v>45985</v>
      </c>
      <c r="Q12074" t="s">
        <v>24449</v>
      </c>
    </row>
    <row r="12075" spans="12:17" x14ac:dyDescent="0.3">
      <c r="L12075">
        <v>12069</v>
      </c>
      <c r="M12075" t="s">
        <v>24451</v>
      </c>
      <c r="N12075" t="s">
        <v>23778</v>
      </c>
      <c r="O12075" t="s">
        <v>23779</v>
      </c>
      <c r="P12075" t="s">
        <v>45986</v>
      </c>
      <c r="Q12075" t="s">
        <v>24451</v>
      </c>
    </row>
    <row r="12076" spans="12:17" x14ac:dyDescent="0.3">
      <c r="L12076">
        <v>12070</v>
      </c>
      <c r="M12076" t="s">
        <v>24453</v>
      </c>
      <c r="N12076" t="s">
        <v>23781</v>
      </c>
      <c r="O12076" t="s">
        <v>23782</v>
      </c>
      <c r="P12076" t="s">
        <v>45987</v>
      </c>
      <c r="Q12076" t="s">
        <v>24453</v>
      </c>
    </row>
    <row r="12077" spans="12:17" x14ac:dyDescent="0.3">
      <c r="L12077">
        <v>12071</v>
      </c>
      <c r="M12077" t="s">
        <v>24455</v>
      </c>
      <c r="N12077" t="s">
        <v>23784</v>
      </c>
      <c r="O12077" t="s">
        <v>23785</v>
      </c>
      <c r="P12077" t="s">
        <v>45988</v>
      </c>
      <c r="Q12077" t="s">
        <v>24455</v>
      </c>
    </row>
    <row r="12078" spans="12:17" x14ac:dyDescent="0.3">
      <c r="L12078">
        <v>12072</v>
      </c>
      <c r="M12078" t="s">
        <v>24457</v>
      </c>
      <c r="N12078" t="s">
        <v>23787</v>
      </c>
      <c r="O12078" t="s">
        <v>23788</v>
      </c>
      <c r="P12078" t="s">
        <v>45989</v>
      </c>
      <c r="Q12078" t="s">
        <v>24457</v>
      </c>
    </row>
    <row r="12079" spans="12:17" x14ac:dyDescent="0.3">
      <c r="L12079">
        <v>12073</v>
      </c>
      <c r="M12079" t="s">
        <v>24459</v>
      </c>
      <c r="N12079" t="s">
        <v>23790</v>
      </c>
      <c r="O12079" t="s">
        <v>23791</v>
      </c>
      <c r="P12079" t="s">
        <v>45990</v>
      </c>
      <c r="Q12079" t="s">
        <v>24459</v>
      </c>
    </row>
    <row r="12080" spans="12:17" x14ac:dyDescent="0.3">
      <c r="L12080">
        <v>12074</v>
      </c>
      <c r="M12080" t="s">
        <v>45991</v>
      </c>
      <c r="N12080" t="s">
        <v>23792</v>
      </c>
      <c r="O12080" t="s">
        <v>23793</v>
      </c>
      <c r="P12080" t="s">
        <v>45992</v>
      </c>
      <c r="Q12080" t="s">
        <v>45991</v>
      </c>
    </row>
    <row r="12081" spans="12:17" x14ac:dyDescent="0.3">
      <c r="L12081">
        <v>12075</v>
      </c>
      <c r="M12081" t="s">
        <v>24462</v>
      </c>
      <c r="N12081" t="s">
        <v>23795</v>
      </c>
      <c r="O12081" t="s">
        <v>23796</v>
      </c>
      <c r="P12081" t="s">
        <v>45993</v>
      </c>
      <c r="Q12081" t="s">
        <v>24462</v>
      </c>
    </row>
    <row r="12082" spans="12:17" x14ac:dyDescent="0.3">
      <c r="L12082">
        <v>12076</v>
      </c>
      <c r="M12082" t="s">
        <v>24464</v>
      </c>
      <c r="N12082" t="s">
        <v>23798</v>
      </c>
      <c r="O12082" t="s">
        <v>23799</v>
      </c>
      <c r="P12082" t="s">
        <v>45994</v>
      </c>
      <c r="Q12082" t="s">
        <v>24464</v>
      </c>
    </row>
    <row r="12083" spans="12:17" x14ac:dyDescent="0.3">
      <c r="L12083">
        <v>12077</v>
      </c>
      <c r="M12083" t="s">
        <v>24466</v>
      </c>
      <c r="N12083" t="s">
        <v>23801</v>
      </c>
      <c r="O12083" t="s">
        <v>23802</v>
      </c>
      <c r="P12083" t="s">
        <v>45995</v>
      </c>
      <c r="Q12083" t="s">
        <v>24466</v>
      </c>
    </row>
    <row r="12084" spans="12:17" x14ac:dyDescent="0.3">
      <c r="L12084">
        <v>12078</v>
      </c>
      <c r="M12084" t="s">
        <v>24468</v>
      </c>
      <c r="N12084" t="s">
        <v>23804</v>
      </c>
      <c r="O12084" t="s">
        <v>23805</v>
      </c>
      <c r="P12084" t="s">
        <v>45996</v>
      </c>
      <c r="Q12084" t="s">
        <v>24468</v>
      </c>
    </row>
    <row r="12085" spans="12:17" x14ac:dyDescent="0.3">
      <c r="L12085">
        <v>12079</v>
      </c>
      <c r="M12085" t="s">
        <v>24470</v>
      </c>
      <c r="N12085" t="s">
        <v>23807</v>
      </c>
      <c r="O12085" t="s">
        <v>23808</v>
      </c>
      <c r="P12085" t="s">
        <v>45997</v>
      </c>
      <c r="Q12085" t="s">
        <v>24470</v>
      </c>
    </row>
    <row r="12086" spans="12:17" x14ac:dyDescent="0.3">
      <c r="L12086">
        <v>12080</v>
      </c>
      <c r="M12086" t="s">
        <v>24403</v>
      </c>
      <c r="N12086" t="s">
        <v>23712</v>
      </c>
      <c r="O12086" t="s">
        <v>26543</v>
      </c>
      <c r="P12086" t="s">
        <v>45998</v>
      </c>
      <c r="Q12086" t="s">
        <v>24403</v>
      </c>
    </row>
    <row r="12087" spans="12:17" x14ac:dyDescent="0.3">
      <c r="L12087">
        <v>12081</v>
      </c>
      <c r="M12087" t="s">
        <v>24472</v>
      </c>
      <c r="N12087" t="s">
        <v>23810</v>
      </c>
      <c r="O12087" t="s">
        <v>23811</v>
      </c>
      <c r="P12087" t="s">
        <v>45999</v>
      </c>
      <c r="Q12087" t="s">
        <v>24472</v>
      </c>
    </row>
    <row r="12088" spans="12:17" x14ac:dyDescent="0.3">
      <c r="L12088">
        <v>12082</v>
      </c>
      <c r="M12088" t="s">
        <v>24474</v>
      </c>
      <c r="N12088" t="s">
        <v>23813</v>
      </c>
      <c r="O12088" t="s">
        <v>23814</v>
      </c>
      <c r="P12088" t="s">
        <v>46000</v>
      </c>
      <c r="Q12088" t="s">
        <v>24474</v>
      </c>
    </row>
    <row r="12089" spans="12:17" x14ac:dyDescent="0.3">
      <c r="L12089">
        <v>12083</v>
      </c>
      <c r="M12089" t="s">
        <v>24476</v>
      </c>
      <c r="N12089" t="s">
        <v>23816</v>
      </c>
      <c r="O12089" t="s">
        <v>23817</v>
      </c>
      <c r="P12089" t="s">
        <v>46001</v>
      </c>
      <c r="Q12089" t="s">
        <v>24476</v>
      </c>
    </row>
    <row r="12090" spans="12:17" x14ac:dyDescent="0.3">
      <c r="L12090">
        <v>12084</v>
      </c>
      <c r="M12090" t="s">
        <v>24478</v>
      </c>
      <c r="N12090" t="s">
        <v>23819</v>
      </c>
      <c r="O12090" t="s">
        <v>23820</v>
      </c>
      <c r="P12090" t="s">
        <v>46002</v>
      </c>
      <c r="Q12090" t="s">
        <v>24478</v>
      </c>
    </row>
    <row r="12091" spans="12:17" x14ac:dyDescent="0.3">
      <c r="L12091">
        <v>12085</v>
      </c>
      <c r="M12091" t="s">
        <v>24480</v>
      </c>
      <c r="N12091" t="s">
        <v>23822</v>
      </c>
      <c r="O12091" t="s">
        <v>23823</v>
      </c>
      <c r="P12091" t="s">
        <v>46003</v>
      </c>
      <c r="Q12091" t="s">
        <v>24480</v>
      </c>
    </row>
    <row r="12092" spans="12:17" x14ac:dyDescent="0.3">
      <c r="L12092">
        <v>12086</v>
      </c>
      <c r="M12092" t="s">
        <v>24482</v>
      </c>
      <c r="N12092" t="s">
        <v>23825</v>
      </c>
      <c r="O12092" t="s">
        <v>23826</v>
      </c>
      <c r="P12092" t="s">
        <v>46004</v>
      </c>
      <c r="Q12092" t="s">
        <v>24482</v>
      </c>
    </row>
    <row r="12093" spans="12:17" x14ac:dyDescent="0.3">
      <c r="L12093">
        <v>12087</v>
      </c>
      <c r="M12093" t="s">
        <v>24484</v>
      </c>
      <c r="N12093" t="s">
        <v>23828</v>
      </c>
      <c r="O12093" t="s">
        <v>23829</v>
      </c>
      <c r="P12093" t="s">
        <v>46005</v>
      </c>
      <c r="Q12093" t="s">
        <v>24484</v>
      </c>
    </row>
    <row r="12094" spans="12:17" x14ac:dyDescent="0.3">
      <c r="L12094">
        <v>12088</v>
      </c>
      <c r="M12094" t="s">
        <v>24486</v>
      </c>
      <c r="N12094" t="s">
        <v>23831</v>
      </c>
      <c r="O12094" t="s">
        <v>23832</v>
      </c>
      <c r="P12094" t="s">
        <v>46006</v>
      </c>
      <c r="Q12094" t="s">
        <v>24486</v>
      </c>
    </row>
    <row r="12095" spans="12:17" x14ac:dyDescent="0.3">
      <c r="L12095">
        <v>12089</v>
      </c>
      <c r="M12095" t="s">
        <v>24488</v>
      </c>
      <c r="N12095" t="s">
        <v>23834</v>
      </c>
      <c r="O12095" t="s">
        <v>23835</v>
      </c>
      <c r="P12095" t="s">
        <v>46007</v>
      </c>
      <c r="Q12095" t="s">
        <v>24488</v>
      </c>
    </row>
    <row r="12096" spans="12:17" x14ac:dyDescent="0.3">
      <c r="L12096">
        <v>12090</v>
      </c>
      <c r="M12096" t="s">
        <v>24490</v>
      </c>
      <c r="N12096" t="s">
        <v>23837</v>
      </c>
      <c r="O12096" t="s">
        <v>23838</v>
      </c>
      <c r="P12096" t="s">
        <v>46008</v>
      </c>
      <c r="Q12096" t="s">
        <v>24490</v>
      </c>
    </row>
    <row r="12097" spans="12:17" x14ac:dyDescent="0.3">
      <c r="L12097">
        <v>12091</v>
      </c>
      <c r="M12097" t="s">
        <v>24492</v>
      </c>
      <c r="N12097" t="s">
        <v>23840</v>
      </c>
      <c r="O12097" t="s">
        <v>23841</v>
      </c>
      <c r="P12097" t="s">
        <v>46009</v>
      </c>
      <c r="Q12097" t="s">
        <v>24492</v>
      </c>
    </row>
    <row r="12098" spans="12:17" x14ac:dyDescent="0.3">
      <c r="L12098">
        <v>12092</v>
      </c>
      <c r="M12098" t="s">
        <v>24494</v>
      </c>
      <c r="N12098" t="s">
        <v>23843</v>
      </c>
      <c r="O12098" t="s">
        <v>23844</v>
      </c>
      <c r="P12098" t="s">
        <v>46010</v>
      </c>
      <c r="Q12098" t="s">
        <v>24494</v>
      </c>
    </row>
    <row r="12099" spans="12:17" x14ac:dyDescent="0.3">
      <c r="L12099">
        <v>12093</v>
      </c>
      <c r="M12099" t="s">
        <v>24496</v>
      </c>
      <c r="N12099" t="s">
        <v>23846</v>
      </c>
      <c r="O12099" t="s">
        <v>23847</v>
      </c>
      <c r="P12099" t="s">
        <v>46011</v>
      </c>
      <c r="Q12099" t="s">
        <v>24496</v>
      </c>
    </row>
    <row r="12100" spans="12:17" x14ac:dyDescent="0.3">
      <c r="L12100">
        <v>12094</v>
      </c>
      <c r="M12100" t="s">
        <v>24498</v>
      </c>
      <c r="N12100" t="s">
        <v>23849</v>
      </c>
      <c r="O12100" t="s">
        <v>23850</v>
      </c>
      <c r="P12100" t="s">
        <v>46012</v>
      </c>
      <c r="Q12100" t="s">
        <v>24498</v>
      </c>
    </row>
    <row r="12101" spans="12:17" x14ac:dyDescent="0.3">
      <c r="L12101">
        <v>12095</v>
      </c>
      <c r="M12101" t="s">
        <v>24500</v>
      </c>
      <c r="N12101" t="s">
        <v>23852</v>
      </c>
      <c r="O12101" t="s">
        <v>23853</v>
      </c>
      <c r="P12101" t="s">
        <v>46013</v>
      </c>
      <c r="Q12101" t="s">
        <v>24500</v>
      </c>
    </row>
    <row r="12102" spans="12:17" x14ac:dyDescent="0.3">
      <c r="L12102">
        <v>12096</v>
      </c>
      <c r="M12102" t="s">
        <v>24502</v>
      </c>
      <c r="N12102" t="s">
        <v>23855</v>
      </c>
      <c r="O12102" t="s">
        <v>23856</v>
      </c>
      <c r="P12102" t="s">
        <v>46014</v>
      </c>
      <c r="Q12102" t="s">
        <v>24502</v>
      </c>
    </row>
    <row r="12103" spans="12:17" x14ac:dyDescent="0.3">
      <c r="L12103">
        <v>12097</v>
      </c>
      <c r="M12103" t="s">
        <v>24504</v>
      </c>
      <c r="N12103" t="s">
        <v>23858</v>
      </c>
      <c r="O12103" t="s">
        <v>23859</v>
      </c>
      <c r="P12103" t="s">
        <v>46015</v>
      </c>
      <c r="Q12103" t="s">
        <v>24504</v>
      </c>
    </row>
    <row r="12104" spans="12:17" x14ac:dyDescent="0.3">
      <c r="L12104">
        <v>12098</v>
      </c>
      <c r="M12104" t="s">
        <v>24506</v>
      </c>
      <c r="N12104" t="s">
        <v>23861</v>
      </c>
      <c r="O12104" t="s">
        <v>23862</v>
      </c>
      <c r="P12104" t="s">
        <v>46016</v>
      </c>
      <c r="Q12104" t="s">
        <v>24506</v>
      </c>
    </row>
    <row r="12105" spans="12:17" x14ac:dyDescent="0.3">
      <c r="L12105">
        <v>12099</v>
      </c>
      <c r="M12105" t="s">
        <v>24508</v>
      </c>
      <c r="N12105" t="s">
        <v>23864</v>
      </c>
      <c r="O12105" t="s">
        <v>23865</v>
      </c>
      <c r="P12105" t="s">
        <v>46017</v>
      </c>
      <c r="Q12105" t="s">
        <v>24508</v>
      </c>
    </row>
    <row r="12106" spans="12:17" x14ac:dyDescent="0.3">
      <c r="L12106">
        <v>12100</v>
      </c>
      <c r="M12106" t="s">
        <v>24510</v>
      </c>
      <c r="N12106" t="s">
        <v>23867</v>
      </c>
      <c r="O12106" t="s">
        <v>23868</v>
      </c>
      <c r="P12106" t="s">
        <v>46018</v>
      </c>
      <c r="Q12106" t="s">
        <v>24510</v>
      </c>
    </row>
    <row r="12107" spans="12:17" x14ac:dyDescent="0.3">
      <c r="L12107">
        <v>12101</v>
      </c>
      <c r="M12107" t="s">
        <v>24512</v>
      </c>
      <c r="N12107" t="s">
        <v>23870</v>
      </c>
      <c r="O12107" t="s">
        <v>23871</v>
      </c>
      <c r="P12107" t="s">
        <v>46019</v>
      </c>
      <c r="Q12107" t="s">
        <v>24512</v>
      </c>
    </row>
    <row r="12108" spans="12:17" x14ac:dyDescent="0.3">
      <c r="L12108">
        <v>12102</v>
      </c>
      <c r="M12108" t="s">
        <v>24514</v>
      </c>
      <c r="N12108" t="s">
        <v>23873</v>
      </c>
      <c r="O12108" t="s">
        <v>23874</v>
      </c>
      <c r="P12108" t="s">
        <v>46020</v>
      </c>
      <c r="Q12108" t="s">
        <v>24514</v>
      </c>
    </row>
    <row r="12109" spans="12:17" x14ac:dyDescent="0.3">
      <c r="L12109">
        <v>12103</v>
      </c>
      <c r="M12109" t="s">
        <v>24516</v>
      </c>
      <c r="N12109" t="s">
        <v>23876</v>
      </c>
      <c r="O12109" t="s">
        <v>23877</v>
      </c>
      <c r="P12109" t="s">
        <v>46021</v>
      </c>
      <c r="Q12109" t="s">
        <v>24516</v>
      </c>
    </row>
    <row r="12110" spans="12:17" x14ac:dyDescent="0.3">
      <c r="L12110">
        <v>12104</v>
      </c>
      <c r="M12110" t="s">
        <v>24518</v>
      </c>
      <c r="N12110" t="s">
        <v>23879</v>
      </c>
      <c r="O12110" t="s">
        <v>23880</v>
      </c>
      <c r="P12110" t="s">
        <v>46022</v>
      </c>
      <c r="Q12110" t="s">
        <v>24518</v>
      </c>
    </row>
    <row r="12111" spans="12:17" x14ac:dyDescent="0.3">
      <c r="L12111">
        <v>12105</v>
      </c>
      <c r="M12111" t="s">
        <v>24520</v>
      </c>
      <c r="N12111" t="s">
        <v>23882</v>
      </c>
      <c r="O12111" t="s">
        <v>23883</v>
      </c>
      <c r="P12111" t="s">
        <v>46023</v>
      </c>
      <c r="Q12111" t="s">
        <v>24520</v>
      </c>
    </row>
    <row r="12112" spans="12:17" x14ac:dyDescent="0.3">
      <c r="L12112">
        <v>12106</v>
      </c>
      <c r="M12112" t="s">
        <v>27413</v>
      </c>
      <c r="N12112" t="s">
        <v>23884</v>
      </c>
      <c r="O12112" t="s">
        <v>23885</v>
      </c>
      <c r="P12112" t="s">
        <v>46024</v>
      </c>
      <c r="Q12112" t="s">
        <v>27413</v>
      </c>
    </row>
    <row r="12113" spans="12:17" x14ac:dyDescent="0.3">
      <c r="L12113">
        <v>12107</v>
      </c>
      <c r="M12113" t="s">
        <v>27414</v>
      </c>
      <c r="N12113" t="s">
        <v>23886</v>
      </c>
      <c r="O12113" t="s">
        <v>23887</v>
      </c>
      <c r="P12113" t="s">
        <v>46025</v>
      </c>
      <c r="Q12113" t="s">
        <v>27414</v>
      </c>
    </row>
    <row r="12114" spans="12:17" x14ac:dyDescent="0.3">
      <c r="L12114">
        <v>12108</v>
      </c>
      <c r="M12114" t="s">
        <v>27415</v>
      </c>
      <c r="N12114" t="s">
        <v>23888</v>
      </c>
      <c r="O12114" t="s">
        <v>23889</v>
      </c>
      <c r="P12114" t="s">
        <v>46026</v>
      </c>
      <c r="Q12114" t="s">
        <v>27415</v>
      </c>
    </row>
    <row r="12115" spans="12:17" x14ac:dyDescent="0.3">
      <c r="L12115">
        <v>12109</v>
      </c>
      <c r="M12115" t="s">
        <v>24525</v>
      </c>
      <c r="N12115" t="s">
        <v>23891</v>
      </c>
      <c r="O12115" t="s">
        <v>23892</v>
      </c>
      <c r="P12115" t="s">
        <v>46027</v>
      </c>
      <c r="Q12115" t="s">
        <v>24525</v>
      </c>
    </row>
    <row r="12116" spans="12:17" x14ac:dyDescent="0.3">
      <c r="L12116">
        <v>12110</v>
      </c>
      <c r="M12116" t="s">
        <v>24527</v>
      </c>
      <c r="N12116" t="s">
        <v>23894</v>
      </c>
      <c r="O12116" t="s">
        <v>23895</v>
      </c>
      <c r="P12116" t="s">
        <v>46028</v>
      </c>
      <c r="Q12116" t="s">
        <v>24527</v>
      </c>
    </row>
    <row r="12117" spans="12:17" x14ac:dyDescent="0.3">
      <c r="L12117">
        <v>12111</v>
      </c>
      <c r="M12117" t="s">
        <v>24529</v>
      </c>
      <c r="N12117" t="s">
        <v>23897</v>
      </c>
      <c r="O12117" t="s">
        <v>23898</v>
      </c>
      <c r="P12117" t="s">
        <v>46029</v>
      </c>
      <c r="Q12117" t="s">
        <v>24529</v>
      </c>
    </row>
    <row r="12118" spans="12:17" x14ac:dyDescent="0.3">
      <c r="L12118">
        <v>12112</v>
      </c>
      <c r="M12118" t="s">
        <v>24531</v>
      </c>
      <c r="N12118" t="s">
        <v>23900</v>
      </c>
      <c r="O12118" t="s">
        <v>23901</v>
      </c>
      <c r="P12118" t="s">
        <v>46030</v>
      </c>
      <c r="Q12118" t="s">
        <v>24531</v>
      </c>
    </row>
    <row r="12119" spans="12:17" x14ac:dyDescent="0.3">
      <c r="L12119">
        <v>12113</v>
      </c>
      <c r="M12119" t="s">
        <v>24533</v>
      </c>
      <c r="N12119" t="s">
        <v>23903</v>
      </c>
      <c r="O12119" t="s">
        <v>23904</v>
      </c>
      <c r="P12119" t="s">
        <v>46031</v>
      </c>
      <c r="Q12119" t="s">
        <v>24533</v>
      </c>
    </row>
    <row r="12120" spans="12:17" x14ac:dyDescent="0.3">
      <c r="L12120">
        <v>12114</v>
      </c>
      <c r="M12120" t="s">
        <v>24535</v>
      </c>
      <c r="N12120" t="s">
        <v>23906</v>
      </c>
      <c r="O12120" t="s">
        <v>23907</v>
      </c>
      <c r="P12120" t="s">
        <v>46032</v>
      </c>
      <c r="Q12120" t="s">
        <v>24535</v>
      </c>
    </row>
    <row r="12121" spans="12:17" x14ac:dyDescent="0.3">
      <c r="L12121">
        <v>12115</v>
      </c>
      <c r="M12121" t="s">
        <v>24537</v>
      </c>
      <c r="N12121" t="s">
        <v>23909</v>
      </c>
      <c r="O12121" t="s">
        <v>23910</v>
      </c>
      <c r="P12121" t="s">
        <v>46033</v>
      </c>
      <c r="Q12121" t="s">
        <v>24537</v>
      </c>
    </row>
    <row r="12122" spans="12:17" x14ac:dyDescent="0.3">
      <c r="L12122">
        <v>12116</v>
      </c>
      <c r="M12122" t="s">
        <v>24539</v>
      </c>
      <c r="N12122" t="s">
        <v>23903</v>
      </c>
      <c r="O12122" t="s">
        <v>23912</v>
      </c>
      <c r="P12122" t="s">
        <v>46034</v>
      </c>
      <c r="Q12122" t="s">
        <v>24539</v>
      </c>
    </row>
    <row r="12123" spans="12:17" x14ac:dyDescent="0.3">
      <c r="L12123">
        <v>12117</v>
      </c>
      <c r="M12123" t="s">
        <v>24540</v>
      </c>
      <c r="N12123" t="s">
        <v>23906</v>
      </c>
      <c r="O12123" t="s">
        <v>23914</v>
      </c>
      <c r="P12123" t="s">
        <v>46035</v>
      </c>
      <c r="Q12123" t="s">
        <v>24540</v>
      </c>
    </row>
    <row r="12124" spans="12:17" x14ac:dyDescent="0.3">
      <c r="L12124">
        <v>12118</v>
      </c>
      <c r="M12124" t="s">
        <v>24541</v>
      </c>
      <c r="N12124" t="s">
        <v>23916</v>
      </c>
      <c r="O12124" t="s">
        <v>23917</v>
      </c>
      <c r="P12124" t="s">
        <v>46036</v>
      </c>
      <c r="Q12124" t="s">
        <v>24541</v>
      </c>
    </row>
    <row r="12125" spans="12:17" x14ac:dyDescent="0.3">
      <c r="L12125">
        <v>12119</v>
      </c>
      <c r="M12125" t="s">
        <v>24543</v>
      </c>
      <c r="N12125" t="s">
        <v>23694</v>
      </c>
      <c r="O12125" t="s">
        <v>45353</v>
      </c>
      <c r="P12125" t="s">
        <v>46037</v>
      </c>
      <c r="Q12125" t="s">
        <v>24543</v>
      </c>
    </row>
    <row r="12126" spans="12:17" x14ac:dyDescent="0.3">
      <c r="L12126">
        <v>12120</v>
      </c>
      <c r="M12126" t="s">
        <v>24544</v>
      </c>
      <c r="N12126" t="s">
        <v>23696</v>
      </c>
      <c r="O12126" t="s">
        <v>23697</v>
      </c>
      <c r="P12126" t="s">
        <v>46038</v>
      </c>
      <c r="Q12126" t="s">
        <v>24544</v>
      </c>
    </row>
    <row r="12127" spans="12:17" x14ac:dyDescent="0.3">
      <c r="L12127">
        <v>12121</v>
      </c>
      <c r="M12127" t="s">
        <v>24545</v>
      </c>
      <c r="N12127" t="s">
        <v>23699</v>
      </c>
      <c r="O12127" t="s">
        <v>23700</v>
      </c>
      <c r="P12127" t="s">
        <v>46039</v>
      </c>
      <c r="Q12127" t="s">
        <v>24545</v>
      </c>
    </row>
    <row r="12128" spans="12:17" x14ac:dyDescent="0.3">
      <c r="L12128">
        <v>12122</v>
      </c>
      <c r="M12128" t="s">
        <v>24546</v>
      </c>
      <c r="N12128" t="s">
        <v>23702</v>
      </c>
      <c r="O12128" t="s">
        <v>23703</v>
      </c>
      <c r="P12128" t="s">
        <v>46040</v>
      </c>
      <c r="Q12128" t="s">
        <v>24546</v>
      </c>
    </row>
    <row r="12129" spans="12:17" x14ac:dyDescent="0.3">
      <c r="L12129">
        <v>12123</v>
      </c>
      <c r="M12129" t="s">
        <v>24547</v>
      </c>
      <c r="N12129" t="s">
        <v>23705</v>
      </c>
      <c r="O12129" t="s">
        <v>23706</v>
      </c>
      <c r="P12129" t="s">
        <v>46041</v>
      </c>
      <c r="Q12129" t="s">
        <v>24547</v>
      </c>
    </row>
    <row r="12130" spans="12:17" x14ac:dyDescent="0.3">
      <c r="L12130">
        <v>12124</v>
      </c>
      <c r="M12130" t="s">
        <v>24548</v>
      </c>
      <c r="N12130" t="s">
        <v>23708</v>
      </c>
      <c r="O12130" t="s">
        <v>23709</v>
      </c>
      <c r="P12130" t="s">
        <v>46042</v>
      </c>
      <c r="Q12130" t="s">
        <v>24548</v>
      </c>
    </row>
    <row r="12131" spans="12:17" x14ac:dyDescent="0.3">
      <c r="L12131">
        <v>12125</v>
      </c>
      <c r="M12131" t="s">
        <v>24549</v>
      </c>
      <c r="N12131" t="s">
        <v>45955</v>
      </c>
      <c r="O12131" t="s">
        <v>45361</v>
      </c>
      <c r="P12131" t="s">
        <v>46043</v>
      </c>
      <c r="Q12131" t="s">
        <v>24549</v>
      </c>
    </row>
    <row r="12132" spans="12:17" x14ac:dyDescent="0.3">
      <c r="L12132">
        <v>12126</v>
      </c>
      <c r="M12132" t="s">
        <v>24551</v>
      </c>
      <c r="N12132" t="s">
        <v>23714</v>
      </c>
      <c r="O12132" t="s">
        <v>26535</v>
      </c>
      <c r="P12132" t="s">
        <v>46044</v>
      </c>
      <c r="Q12132" t="s">
        <v>24551</v>
      </c>
    </row>
    <row r="12133" spans="12:17" x14ac:dyDescent="0.3">
      <c r="L12133">
        <v>12127</v>
      </c>
      <c r="M12133" t="s">
        <v>24552</v>
      </c>
      <c r="N12133" t="s">
        <v>23716</v>
      </c>
      <c r="O12133" t="s">
        <v>26536</v>
      </c>
      <c r="P12133" t="s">
        <v>46045</v>
      </c>
      <c r="Q12133" t="s">
        <v>24552</v>
      </c>
    </row>
    <row r="12134" spans="12:17" x14ac:dyDescent="0.3">
      <c r="L12134">
        <v>12128</v>
      </c>
      <c r="M12134" t="s">
        <v>24553</v>
      </c>
      <c r="N12134" t="s">
        <v>23718</v>
      </c>
      <c r="O12134" t="s">
        <v>26537</v>
      </c>
      <c r="P12134" t="s">
        <v>46046</v>
      </c>
      <c r="Q12134" t="s">
        <v>24553</v>
      </c>
    </row>
    <row r="12135" spans="12:17" x14ac:dyDescent="0.3">
      <c r="L12135">
        <v>12129</v>
      </c>
      <c r="M12135" t="s">
        <v>24554</v>
      </c>
      <c r="N12135" t="s">
        <v>23720</v>
      </c>
      <c r="O12135" t="s">
        <v>26538</v>
      </c>
      <c r="P12135" t="s">
        <v>46047</v>
      </c>
      <c r="Q12135" t="s">
        <v>24554</v>
      </c>
    </row>
    <row r="12136" spans="12:17" x14ac:dyDescent="0.3">
      <c r="L12136">
        <v>12130</v>
      </c>
      <c r="M12136" t="s">
        <v>24555</v>
      </c>
      <c r="N12136" t="s">
        <v>23722</v>
      </c>
      <c r="O12136" t="s">
        <v>26539</v>
      </c>
      <c r="P12136" t="s">
        <v>46048</v>
      </c>
      <c r="Q12136" t="s">
        <v>24555</v>
      </c>
    </row>
    <row r="12137" spans="12:17" x14ac:dyDescent="0.3">
      <c r="L12137">
        <v>12131</v>
      </c>
      <c r="M12137" t="s">
        <v>24556</v>
      </c>
      <c r="N12137" t="s">
        <v>26540</v>
      </c>
      <c r="O12137" t="s">
        <v>23724</v>
      </c>
      <c r="P12137" t="s">
        <v>46049</v>
      </c>
      <c r="Q12137" t="s">
        <v>24556</v>
      </c>
    </row>
    <row r="12138" spans="12:17" x14ac:dyDescent="0.3">
      <c r="L12138">
        <v>12132</v>
      </c>
      <c r="M12138" t="s">
        <v>24557</v>
      </c>
      <c r="N12138" t="s">
        <v>26541</v>
      </c>
      <c r="O12138" t="s">
        <v>23726</v>
      </c>
      <c r="P12138" t="s">
        <v>46050</v>
      </c>
      <c r="Q12138" t="s">
        <v>24557</v>
      </c>
    </row>
    <row r="12139" spans="12:17" x14ac:dyDescent="0.3">
      <c r="L12139">
        <v>12133</v>
      </c>
      <c r="M12139" t="s">
        <v>24558</v>
      </c>
      <c r="N12139" t="s">
        <v>26542</v>
      </c>
      <c r="O12139" t="s">
        <v>23728</v>
      </c>
      <c r="P12139" t="s">
        <v>46051</v>
      </c>
      <c r="Q12139" t="s">
        <v>24558</v>
      </c>
    </row>
    <row r="12140" spans="12:17" x14ac:dyDescent="0.3">
      <c r="L12140">
        <v>12134</v>
      </c>
      <c r="M12140" t="s">
        <v>24559</v>
      </c>
      <c r="N12140" t="s">
        <v>23730</v>
      </c>
      <c r="O12140" t="s">
        <v>23731</v>
      </c>
      <c r="P12140" t="s">
        <v>46052</v>
      </c>
      <c r="Q12140" t="s">
        <v>24559</v>
      </c>
    </row>
    <row r="12141" spans="12:17" x14ac:dyDescent="0.3">
      <c r="L12141">
        <v>12135</v>
      </c>
      <c r="M12141" t="s">
        <v>24560</v>
      </c>
      <c r="N12141" t="s">
        <v>45966</v>
      </c>
      <c r="O12141" t="s">
        <v>23733</v>
      </c>
      <c r="P12141" t="s">
        <v>46053</v>
      </c>
      <c r="Q12141" t="s">
        <v>24560</v>
      </c>
    </row>
    <row r="12142" spans="12:17" x14ac:dyDescent="0.3">
      <c r="L12142">
        <v>12136</v>
      </c>
      <c r="M12142" t="s">
        <v>46054</v>
      </c>
      <c r="N12142" t="s">
        <v>45969</v>
      </c>
      <c r="O12142" t="s">
        <v>45375</v>
      </c>
      <c r="P12142" t="s">
        <v>46055</v>
      </c>
      <c r="Q12142" t="s">
        <v>46054</v>
      </c>
    </row>
    <row r="12143" spans="12:17" x14ac:dyDescent="0.3">
      <c r="L12143">
        <v>12137</v>
      </c>
      <c r="M12143" t="s">
        <v>24561</v>
      </c>
      <c r="N12143" t="s">
        <v>23735</v>
      </c>
      <c r="O12143" t="s">
        <v>23736</v>
      </c>
      <c r="P12143" t="s">
        <v>46056</v>
      </c>
      <c r="Q12143" t="s">
        <v>24561</v>
      </c>
    </row>
    <row r="12144" spans="12:17" x14ac:dyDescent="0.3">
      <c r="L12144">
        <v>12138</v>
      </c>
      <c r="M12144" t="s">
        <v>24562</v>
      </c>
      <c r="N12144" t="s">
        <v>23738</v>
      </c>
      <c r="O12144" t="s">
        <v>45378</v>
      </c>
      <c r="P12144" t="s">
        <v>46057</v>
      </c>
      <c r="Q12144" t="s">
        <v>24562</v>
      </c>
    </row>
    <row r="12145" spans="12:17" x14ac:dyDescent="0.3">
      <c r="L12145">
        <v>12139</v>
      </c>
      <c r="M12145" t="s">
        <v>24563</v>
      </c>
      <c r="N12145" t="s">
        <v>23740</v>
      </c>
      <c r="O12145" t="s">
        <v>45380</v>
      </c>
      <c r="P12145" t="s">
        <v>46058</v>
      </c>
      <c r="Q12145" t="s">
        <v>24563</v>
      </c>
    </row>
    <row r="12146" spans="12:17" x14ac:dyDescent="0.3">
      <c r="L12146">
        <v>12140</v>
      </c>
      <c r="M12146" t="s">
        <v>24564</v>
      </c>
      <c r="N12146" t="s">
        <v>23742</v>
      </c>
      <c r="O12146" t="s">
        <v>23743</v>
      </c>
      <c r="P12146" t="s">
        <v>46059</v>
      </c>
      <c r="Q12146" t="s">
        <v>24564</v>
      </c>
    </row>
    <row r="12147" spans="12:17" x14ac:dyDescent="0.3">
      <c r="L12147">
        <v>12141</v>
      </c>
      <c r="M12147" t="s">
        <v>24565</v>
      </c>
      <c r="N12147" t="s">
        <v>23745</v>
      </c>
      <c r="O12147" t="s">
        <v>23746</v>
      </c>
      <c r="P12147" t="s">
        <v>46060</v>
      </c>
      <c r="Q12147" t="s">
        <v>24565</v>
      </c>
    </row>
    <row r="12148" spans="12:17" x14ac:dyDescent="0.3">
      <c r="L12148">
        <v>12142</v>
      </c>
      <c r="M12148" t="s">
        <v>24566</v>
      </c>
      <c r="N12148" t="s">
        <v>23748</v>
      </c>
      <c r="O12148" t="s">
        <v>23749</v>
      </c>
      <c r="P12148" t="s">
        <v>46061</v>
      </c>
      <c r="Q12148" t="s">
        <v>24566</v>
      </c>
    </row>
    <row r="12149" spans="12:17" x14ac:dyDescent="0.3">
      <c r="L12149">
        <v>12143</v>
      </c>
      <c r="M12149" t="s">
        <v>24567</v>
      </c>
      <c r="N12149" t="s">
        <v>23751</v>
      </c>
      <c r="O12149" t="s">
        <v>23752</v>
      </c>
      <c r="P12149" t="s">
        <v>46062</v>
      </c>
      <c r="Q12149" t="s">
        <v>24567</v>
      </c>
    </row>
    <row r="12150" spans="12:17" x14ac:dyDescent="0.3">
      <c r="L12150">
        <v>12144</v>
      </c>
      <c r="M12150" t="s">
        <v>24568</v>
      </c>
      <c r="N12150" t="s">
        <v>23754</v>
      </c>
      <c r="O12150" t="s">
        <v>23755</v>
      </c>
      <c r="P12150" t="s">
        <v>46063</v>
      </c>
      <c r="Q12150" t="s">
        <v>24568</v>
      </c>
    </row>
    <row r="12151" spans="12:17" x14ac:dyDescent="0.3">
      <c r="L12151">
        <v>12145</v>
      </c>
      <c r="M12151" t="s">
        <v>24569</v>
      </c>
      <c r="N12151" t="s">
        <v>23757</v>
      </c>
      <c r="O12151" t="s">
        <v>23758</v>
      </c>
      <c r="P12151" t="s">
        <v>46064</v>
      </c>
      <c r="Q12151" t="s">
        <v>24569</v>
      </c>
    </row>
    <row r="12152" spans="12:17" x14ac:dyDescent="0.3">
      <c r="L12152">
        <v>12146</v>
      </c>
      <c r="M12152" t="s">
        <v>24570</v>
      </c>
      <c r="N12152" t="s">
        <v>23760</v>
      </c>
      <c r="O12152" t="s">
        <v>23761</v>
      </c>
      <c r="P12152" t="s">
        <v>46065</v>
      </c>
      <c r="Q12152" t="s">
        <v>24570</v>
      </c>
    </row>
    <row r="12153" spans="12:17" x14ac:dyDescent="0.3">
      <c r="L12153">
        <v>12147</v>
      </c>
      <c r="M12153" t="s">
        <v>24571</v>
      </c>
      <c r="N12153" t="s">
        <v>23763</v>
      </c>
      <c r="O12153" t="s">
        <v>23764</v>
      </c>
      <c r="P12153" t="s">
        <v>46066</v>
      </c>
      <c r="Q12153" t="s">
        <v>24571</v>
      </c>
    </row>
    <row r="12154" spans="12:17" x14ac:dyDescent="0.3">
      <c r="L12154">
        <v>12148</v>
      </c>
      <c r="M12154" t="s">
        <v>24572</v>
      </c>
      <c r="N12154" t="s">
        <v>23766</v>
      </c>
      <c r="O12154" t="s">
        <v>23767</v>
      </c>
      <c r="P12154" t="s">
        <v>46067</v>
      </c>
      <c r="Q12154" t="s">
        <v>24572</v>
      </c>
    </row>
    <row r="12155" spans="12:17" x14ac:dyDescent="0.3">
      <c r="L12155">
        <v>12149</v>
      </c>
      <c r="M12155" t="s">
        <v>24573</v>
      </c>
      <c r="N12155" t="s">
        <v>23769</v>
      </c>
      <c r="O12155" t="s">
        <v>23770</v>
      </c>
      <c r="P12155" t="s">
        <v>46068</v>
      </c>
      <c r="Q12155" t="s">
        <v>24573</v>
      </c>
    </row>
    <row r="12156" spans="12:17" x14ac:dyDescent="0.3">
      <c r="L12156">
        <v>12150</v>
      </c>
      <c r="M12156" t="s">
        <v>24574</v>
      </c>
      <c r="N12156" t="s">
        <v>23772</v>
      </c>
      <c r="O12156" t="s">
        <v>23773</v>
      </c>
      <c r="P12156" t="s">
        <v>46069</v>
      </c>
      <c r="Q12156" t="s">
        <v>24574</v>
      </c>
    </row>
    <row r="12157" spans="12:17" x14ac:dyDescent="0.3">
      <c r="L12157">
        <v>12151</v>
      </c>
      <c r="M12157" t="s">
        <v>24575</v>
      </c>
      <c r="N12157" t="s">
        <v>23775</v>
      </c>
      <c r="O12157" t="s">
        <v>23776</v>
      </c>
      <c r="P12157" t="s">
        <v>46070</v>
      </c>
      <c r="Q12157" t="s">
        <v>24575</v>
      </c>
    </row>
    <row r="12158" spans="12:17" x14ac:dyDescent="0.3">
      <c r="L12158">
        <v>12152</v>
      </c>
      <c r="M12158" t="s">
        <v>24576</v>
      </c>
      <c r="N12158" t="s">
        <v>23778</v>
      </c>
      <c r="O12158" t="s">
        <v>23779</v>
      </c>
      <c r="P12158" t="s">
        <v>46071</v>
      </c>
      <c r="Q12158" t="s">
        <v>24576</v>
      </c>
    </row>
    <row r="12159" spans="12:17" x14ac:dyDescent="0.3">
      <c r="L12159">
        <v>12153</v>
      </c>
      <c r="M12159" t="s">
        <v>24577</v>
      </c>
      <c r="N12159" t="s">
        <v>23781</v>
      </c>
      <c r="O12159" t="s">
        <v>23782</v>
      </c>
      <c r="P12159" t="s">
        <v>46072</v>
      </c>
      <c r="Q12159" t="s">
        <v>24577</v>
      </c>
    </row>
    <row r="12160" spans="12:17" x14ac:dyDescent="0.3">
      <c r="L12160">
        <v>12154</v>
      </c>
      <c r="M12160" t="s">
        <v>24578</v>
      </c>
      <c r="N12160" t="s">
        <v>23784</v>
      </c>
      <c r="O12160" t="s">
        <v>23785</v>
      </c>
      <c r="P12160" t="s">
        <v>46073</v>
      </c>
      <c r="Q12160" t="s">
        <v>24578</v>
      </c>
    </row>
    <row r="12161" spans="12:17" x14ac:dyDescent="0.3">
      <c r="L12161">
        <v>12155</v>
      </c>
      <c r="M12161" t="s">
        <v>24579</v>
      </c>
      <c r="N12161" t="s">
        <v>23787</v>
      </c>
      <c r="O12161" t="s">
        <v>23788</v>
      </c>
      <c r="P12161" t="s">
        <v>46074</v>
      </c>
      <c r="Q12161" t="s">
        <v>24579</v>
      </c>
    </row>
    <row r="12162" spans="12:17" x14ac:dyDescent="0.3">
      <c r="L12162">
        <v>12156</v>
      </c>
      <c r="M12162" t="s">
        <v>24580</v>
      </c>
      <c r="N12162" t="s">
        <v>23790</v>
      </c>
      <c r="O12162" t="s">
        <v>23791</v>
      </c>
      <c r="P12162" t="s">
        <v>46075</v>
      </c>
      <c r="Q12162" t="s">
        <v>24580</v>
      </c>
    </row>
    <row r="12163" spans="12:17" x14ac:dyDescent="0.3">
      <c r="L12163">
        <v>12157</v>
      </c>
      <c r="M12163" t="s">
        <v>46076</v>
      </c>
      <c r="N12163" t="s">
        <v>23792</v>
      </c>
      <c r="O12163" t="s">
        <v>23793</v>
      </c>
      <c r="P12163" t="s">
        <v>46077</v>
      </c>
      <c r="Q12163" t="s">
        <v>46076</v>
      </c>
    </row>
    <row r="12164" spans="12:17" x14ac:dyDescent="0.3">
      <c r="L12164">
        <v>12158</v>
      </c>
      <c r="M12164" t="s">
        <v>24581</v>
      </c>
      <c r="N12164" t="s">
        <v>23795</v>
      </c>
      <c r="O12164" t="s">
        <v>23796</v>
      </c>
      <c r="P12164" t="s">
        <v>46078</v>
      </c>
      <c r="Q12164" t="s">
        <v>24581</v>
      </c>
    </row>
    <row r="12165" spans="12:17" x14ac:dyDescent="0.3">
      <c r="L12165">
        <v>12159</v>
      </c>
      <c r="M12165" t="s">
        <v>24582</v>
      </c>
      <c r="N12165" t="s">
        <v>23798</v>
      </c>
      <c r="O12165" t="s">
        <v>23799</v>
      </c>
      <c r="P12165" t="s">
        <v>46079</v>
      </c>
      <c r="Q12165" t="s">
        <v>24582</v>
      </c>
    </row>
    <row r="12166" spans="12:17" x14ac:dyDescent="0.3">
      <c r="L12166">
        <v>12160</v>
      </c>
      <c r="M12166" t="s">
        <v>24583</v>
      </c>
      <c r="N12166" t="s">
        <v>23801</v>
      </c>
      <c r="O12166" t="s">
        <v>23802</v>
      </c>
      <c r="P12166" t="s">
        <v>46080</v>
      </c>
      <c r="Q12166" t="s">
        <v>24583</v>
      </c>
    </row>
    <row r="12167" spans="12:17" x14ac:dyDescent="0.3">
      <c r="L12167">
        <v>12161</v>
      </c>
      <c r="M12167" t="s">
        <v>24584</v>
      </c>
      <c r="N12167" t="s">
        <v>23804</v>
      </c>
      <c r="O12167" t="s">
        <v>23805</v>
      </c>
      <c r="P12167" t="s">
        <v>46081</v>
      </c>
      <c r="Q12167" t="s">
        <v>24584</v>
      </c>
    </row>
    <row r="12168" spans="12:17" x14ac:dyDescent="0.3">
      <c r="L12168">
        <v>12162</v>
      </c>
      <c r="M12168" t="s">
        <v>24585</v>
      </c>
      <c r="N12168" t="s">
        <v>23807</v>
      </c>
      <c r="O12168" t="s">
        <v>23808</v>
      </c>
      <c r="P12168" t="s">
        <v>46082</v>
      </c>
      <c r="Q12168" t="s">
        <v>24585</v>
      </c>
    </row>
    <row r="12169" spans="12:17" x14ac:dyDescent="0.3">
      <c r="L12169">
        <v>12163</v>
      </c>
      <c r="M12169" t="s">
        <v>24550</v>
      </c>
      <c r="N12169" t="s">
        <v>23712</v>
      </c>
      <c r="O12169" t="s">
        <v>26543</v>
      </c>
      <c r="P12169" t="s">
        <v>46083</v>
      </c>
      <c r="Q12169" t="s">
        <v>24550</v>
      </c>
    </row>
    <row r="12170" spans="12:17" x14ac:dyDescent="0.3">
      <c r="L12170">
        <v>12164</v>
      </c>
      <c r="M12170" t="s">
        <v>24586</v>
      </c>
      <c r="N12170" t="s">
        <v>23810</v>
      </c>
      <c r="O12170" t="s">
        <v>23811</v>
      </c>
      <c r="P12170" t="s">
        <v>46084</v>
      </c>
      <c r="Q12170" t="s">
        <v>24586</v>
      </c>
    </row>
    <row r="12171" spans="12:17" x14ac:dyDescent="0.3">
      <c r="L12171">
        <v>12165</v>
      </c>
      <c r="M12171" t="s">
        <v>24587</v>
      </c>
      <c r="N12171" t="s">
        <v>23813</v>
      </c>
      <c r="O12171" t="s">
        <v>23814</v>
      </c>
      <c r="P12171" t="s">
        <v>46085</v>
      </c>
      <c r="Q12171" t="s">
        <v>24587</v>
      </c>
    </row>
    <row r="12172" spans="12:17" x14ac:dyDescent="0.3">
      <c r="L12172">
        <v>12166</v>
      </c>
      <c r="M12172" t="s">
        <v>24588</v>
      </c>
      <c r="N12172" t="s">
        <v>23816</v>
      </c>
      <c r="O12172" t="s">
        <v>23817</v>
      </c>
      <c r="P12172" t="s">
        <v>46086</v>
      </c>
      <c r="Q12172" t="s">
        <v>24588</v>
      </c>
    </row>
    <row r="12173" spans="12:17" x14ac:dyDescent="0.3">
      <c r="L12173">
        <v>12167</v>
      </c>
      <c r="M12173" t="s">
        <v>24589</v>
      </c>
      <c r="N12173" t="s">
        <v>23819</v>
      </c>
      <c r="O12173" t="s">
        <v>23820</v>
      </c>
      <c r="P12173" t="s">
        <v>46087</v>
      </c>
      <c r="Q12173" t="s">
        <v>24589</v>
      </c>
    </row>
    <row r="12174" spans="12:17" x14ac:dyDescent="0.3">
      <c r="L12174">
        <v>12168</v>
      </c>
      <c r="M12174" t="s">
        <v>24590</v>
      </c>
      <c r="N12174" t="s">
        <v>23822</v>
      </c>
      <c r="O12174" t="s">
        <v>23823</v>
      </c>
      <c r="P12174" t="s">
        <v>46088</v>
      </c>
      <c r="Q12174" t="s">
        <v>24590</v>
      </c>
    </row>
    <row r="12175" spans="12:17" x14ac:dyDescent="0.3">
      <c r="L12175">
        <v>12169</v>
      </c>
      <c r="M12175" t="s">
        <v>24591</v>
      </c>
      <c r="N12175" t="s">
        <v>23825</v>
      </c>
      <c r="O12175" t="s">
        <v>23826</v>
      </c>
      <c r="P12175" t="s">
        <v>46089</v>
      </c>
      <c r="Q12175" t="s">
        <v>24591</v>
      </c>
    </row>
    <row r="12176" spans="12:17" x14ac:dyDescent="0.3">
      <c r="L12176">
        <v>12170</v>
      </c>
      <c r="M12176" t="s">
        <v>24592</v>
      </c>
      <c r="N12176" t="s">
        <v>23828</v>
      </c>
      <c r="O12176" t="s">
        <v>23829</v>
      </c>
      <c r="P12176" t="s">
        <v>46090</v>
      </c>
      <c r="Q12176" t="s">
        <v>24592</v>
      </c>
    </row>
    <row r="12177" spans="12:17" x14ac:dyDescent="0.3">
      <c r="L12177">
        <v>12171</v>
      </c>
      <c r="M12177" t="s">
        <v>24593</v>
      </c>
      <c r="N12177" t="s">
        <v>23831</v>
      </c>
      <c r="O12177" t="s">
        <v>23832</v>
      </c>
      <c r="P12177" t="s">
        <v>46091</v>
      </c>
      <c r="Q12177" t="s">
        <v>24593</v>
      </c>
    </row>
    <row r="12178" spans="12:17" x14ac:dyDescent="0.3">
      <c r="L12178">
        <v>12172</v>
      </c>
      <c r="M12178" t="s">
        <v>24594</v>
      </c>
      <c r="N12178" t="s">
        <v>23834</v>
      </c>
      <c r="O12178" t="s">
        <v>23835</v>
      </c>
      <c r="P12178" t="s">
        <v>46092</v>
      </c>
      <c r="Q12178" t="s">
        <v>24594</v>
      </c>
    </row>
    <row r="12179" spans="12:17" x14ac:dyDescent="0.3">
      <c r="L12179">
        <v>12173</v>
      </c>
      <c r="M12179" t="s">
        <v>24595</v>
      </c>
      <c r="N12179" t="s">
        <v>23837</v>
      </c>
      <c r="O12179" t="s">
        <v>23838</v>
      </c>
      <c r="P12179" t="s">
        <v>46093</v>
      </c>
      <c r="Q12179" t="s">
        <v>24595</v>
      </c>
    </row>
    <row r="12180" spans="12:17" x14ac:dyDescent="0.3">
      <c r="L12180">
        <v>12174</v>
      </c>
      <c r="M12180" t="s">
        <v>24596</v>
      </c>
      <c r="N12180" t="s">
        <v>23840</v>
      </c>
      <c r="O12180" t="s">
        <v>23841</v>
      </c>
      <c r="P12180" t="s">
        <v>46094</v>
      </c>
      <c r="Q12180" t="s">
        <v>24596</v>
      </c>
    </row>
    <row r="12181" spans="12:17" x14ac:dyDescent="0.3">
      <c r="L12181">
        <v>12175</v>
      </c>
      <c r="M12181" t="s">
        <v>24597</v>
      </c>
      <c r="N12181" t="s">
        <v>23843</v>
      </c>
      <c r="O12181" t="s">
        <v>23844</v>
      </c>
      <c r="P12181" t="s">
        <v>46095</v>
      </c>
      <c r="Q12181" t="s">
        <v>24597</v>
      </c>
    </row>
    <row r="12182" spans="12:17" x14ac:dyDescent="0.3">
      <c r="L12182">
        <v>12176</v>
      </c>
      <c r="M12182" t="s">
        <v>24598</v>
      </c>
      <c r="N12182" t="s">
        <v>23846</v>
      </c>
      <c r="O12182" t="s">
        <v>23847</v>
      </c>
      <c r="P12182" t="s">
        <v>46096</v>
      </c>
      <c r="Q12182" t="s">
        <v>24598</v>
      </c>
    </row>
    <row r="12183" spans="12:17" x14ac:dyDescent="0.3">
      <c r="L12183">
        <v>12177</v>
      </c>
      <c r="M12183" t="s">
        <v>24599</v>
      </c>
      <c r="N12183" t="s">
        <v>23849</v>
      </c>
      <c r="O12183" t="s">
        <v>23850</v>
      </c>
      <c r="P12183" t="s">
        <v>46097</v>
      </c>
      <c r="Q12183" t="s">
        <v>24599</v>
      </c>
    </row>
    <row r="12184" spans="12:17" x14ac:dyDescent="0.3">
      <c r="L12184">
        <v>12178</v>
      </c>
      <c r="M12184" t="s">
        <v>24600</v>
      </c>
      <c r="N12184" t="s">
        <v>23852</v>
      </c>
      <c r="O12184" t="s">
        <v>23853</v>
      </c>
      <c r="P12184" t="s">
        <v>46098</v>
      </c>
      <c r="Q12184" t="s">
        <v>24600</v>
      </c>
    </row>
    <row r="12185" spans="12:17" x14ac:dyDescent="0.3">
      <c r="L12185">
        <v>12179</v>
      </c>
      <c r="M12185" t="s">
        <v>24601</v>
      </c>
      <c r="N12185" t="s">
        <v>23855</v>
      </c>
      <c r="O12185" t="s">
        <v>23856</v>
      </c>
      <c r="P12185" t="s">
        <v>46099</v>
      </c>
      <c r="Q12185" t="s">
        <v>24601</v>
      </c>
    </row>
    <row r="12186" spans="12:17" x14ac:dyDescent="0.3">
      <c r="L12186">
        <v>12180</v>
      </c>
      <c r="M12186" t="s">
        <v>24602</v>
      </c>
      <c r="N12186" t="s">
        <v>23858</v>
      </c>
      <c r="O12186" t="s">
        <v>23859</v>
      </c>
      <c r="P12186" t="s">
        <v>46100</v>
      </c>
      <c r="Q12186" t="s">
        <v>24602</v>
      </c>
    </row>
    <row r="12187" spans="12:17" x14ac:dyDescent="0.3">
      <c r="L12187">
        <v>12181</v>
      </c>
      <c r="M12187" t="s">
        <v>24603</v>
      </c>
      <c r="N12187" t="s">
        <v>23861</v>
      </c>
      <c r="O12187" t="s">
        <v>23862</v>
      </c>
      <c r="P12187" t="s">
        <v>46101</v>
      </c>
      <c r="Q12187" t="s">
        <v>24603</v>
      </c>
    </row>
    <row r="12188" spans="12:17" x14ac:dyDescent="0.3">
      <c r="L12188">
        <v>12182</v>
      </c>
      <c r="M12188" t="s">
        <v>24604</v>
      </c>
      <c r="N12188" t="s">
        <v>23864</v>
      </c>
      <c r="O12188" t="s">
        <v>23865</v>
      </c>
      <c r="P12188" t="s">
        <v>46102</v>
      </c>
      <c r="Q12188" t="s">
        <v>24604</v>
      </c>
    </row>
    <row r="12189" spans="12:17" x14ac:dyDescent="0.3">
      <c r="L12189">
        <v>12183</v>
      </c>
      <c r="M12189" t="s">
        <v>24605</v>
      </c>
      <c r="N12189" t="s">
        <v>23867</v>
      </c>
      <c r="O12189" t="s">
        <v>23868</v>
      </c>
      <c r="P12189" t="s">
        <v>46103</v>
      </c>
      <c r="Q12189" t="s">
        <v>24605</v>
      </c>
    </row>
    <row r="12190" spans="12:17" x14ac:dyDescent="0.3">
      <c r="L12190">
        <v>12184</v>
      </c>
      <c r="M12190" t="s">
        <v>24606</v>
      </c>
      <c r="N12190" t="s">
        <v>23870</v>
      </c>
      <c r="O12190" t="s">
        <v>23871</v>
      </c>
      <c r="P12190" t="s">
        <v>46104</v>
      </c>
      <c r="Q12190" t="s">
        <v>24606</v>
      </c>
    </row>
    <row r="12191" spans="12:17" x14ac:dyDescent="0.3">
      <c r="L12191">
        <v>12185</v>
      </c>
      <c r="M12191" t="s">
        <v>24607</v>
      </c>
      <c r="N12191" t="s">
        <v>23873</v>
      </c>
      <c r="O12191" t="s">
        <v>23874</v>
      </c>
      <c r="P12191" t="s">
        <v>46105</v>
      </c>
      <c r="Q12191" t="s">
        <v>24607</v>
      </c>
    </row>
    <row r="12192" spans="12:17" x14ac:dyDescent="0.3">
      <c r="L12192">
        <v>12186</v>
      </c>
      <c r="M12192" t="s">
        <v>24608</v>
      </c>
      <c r="N12192" t="s">
        <v>23876</v>
      </c>
      <c r="O12192" t="s">
        <v>23877</v>
      </c>
      <c r="P12192" t="s">
        <v>46106</v>
      </c>
      <c r="Q12192" t="s">
        <v>24608</v>
      </c>
    </row>
    <row r="12193" spans="12:17" x14ac:dyDescent="0.3">
      <c r="L12193">
        <v>12187</v>
      </c>
      <c r="M12193" t="s">
        <v>24609</v>
      </c>
      <c r="N12193" t="s">
        <v>23879</v>
      </c>
      <c r="O12193" t="s">
        <v>23880</v>
      </c>
      <c r="P12193" t="s">
        <v>46107</v>
      </c>
      <c r="Q12193" t="s">
        <v>24609</v>
      </c>
    </row>
    <row r="12194" spans="12:17" x14ac:dyDescent="0.3">
      <c r="L12194">
        <v>12188</v>
      </c>
      <c r="M12194" t="s">
        <v>24610</v>
      </c>
      <c r="N12194" t="s">
        <v>23882</v>
      </c>
      <c r="O12194" t="s">
        <v>23883</v>
      </c>
      <c r="P12194" t="s">
        <v>46108</v>
      </c>
      <c r="Q12194" t="s">
        <v>24610</v>
      </c>
    </row>
    <row r="12195" spans="12:17" x14ac:dyDescent="0.3">
      <c r="L12195">
        <v>12189</v>
      </c>
      <c r="M12195" t="s">
        <v>27416</v>
      </c>
      <c r="N12195" t="s">
        <v>23884</v>
      </c>
      <c r="O12195" t="s">
        <v>23885</v>
      </c>
      <c r="P12195" t="s">
        <v>46109</v>
      </c>
      <c r="Q12195" t="s">
        <v>27416</v>
      </c>
    </row>
    <row r="12196" spans="12:17" x14ac:dyDescent="0.3">
      <c r="L12196">
        <v>12190</v>
      </c>
      <c r="M12196" t="s">
        <v>27417</v>
      </c>
      <c r="N12196" t="s">
        <v>23886</v>
      </c>
      <c r="O12196" t="s">
        <v>23887</v>
      </c>
      <c r="P12196" t="s">
        <v>46110</v>
      </c>
      <c r="Q12196" t="s">
        <v>27417</v>
      </c>
    </row>
    <row r="12197" spans="12:17" x14ac:dyDescent="0.3">
      <c r="L12197">
        <v>12191</v>
      </c>
      <c r="M12197" t="s">
        <v>27418</v>
      </c>
      <c r="N12197" t="s">
        <v>23888</v>
      </c>
      <c r="O12197" t="s">
        <v>23889</v>
      </c>
      <c r="P12197" t="s">
        <v>46111</v>
      </c>
      <c r="Q12197" t="s">
        <v>27418</v>
      </c>
    </row>
    <row r="12198" spans="12:17" x14ac:dyDescent="0.3">
      <c r="L12198">
        <v>12192</v>
      </c>
      <c r="M12198" t="s">
        <v>24611</v>
      </c>
      <c r="N12198" t="s">
        <v>23891</v>
      </c>
      <c r="O12198" t="s">
        <v>23892</v>
      </c>
      <c r="P12198" t="s">
        <v>46112</v>
      </c>
      <c r="Q12198" t="s">
        <v>24611</v>
      </c>
    </row>
    <row r="12199" spans="12:17" x14ac:dyDescent="0.3">
      <c r="L12199">
        <v>12193</v>
      </c>
      <c r="M12199" t="s">
        <v>24612</v>
      </c>
      <c r="N12199" t="s">
        <v>23894</v>
      </c>
      <c r="O12199" t="s">
        <v>23895</v>
      </c>
      <c r="P12199" t="s">
        <v>46113</v>
      </c>
      <c r="Q12199" t="s">
        <v>24612</v>
      </c>
    </row>
    <row r="12200" spans="12:17" x14ac:dyDescent="0.3">
      <c r="L12200">
        <v>12194</v>
      </c>
      <c r="M12200" t="s">
        <v>24613</v>
      </c>
      <c r="N12200" t="s">
        <v>23897</v>
      </c>
      <c r="O12200" t="s">
        <v>23898</v>
      </c>
      <c r="P12200" t="s">
        <v>46114</v>
      </c>
      <c r="Q12200" t="s">
        <v>24613</v>
      </c>
    </row>
    <row r="12201" spans="12:17" x14ac:dyDescent="0.3">
      <c r="L12201">
        <v>12195</v>
      </c>
      <c r="M12201" t="s">
        <v>24614</v>
      </c>
      <c r="N12201" t="s">
        <v>23900</v>
      </c>
      <c r="O12201" t="s">
        <v>23901</v>
      </c>
      <c r="P12201" t="s">
        <v>46115</v>
      </c>
      <c r="Q12201" t="s">
        <v>24614</v>
      </c>
    </row>
    <row r="12202" spans="12:17" x14ac:dyDescent="0.3">
      <c r="L12202">
        <v>12196</v>
      </c>
      <c r="M12202" t="s">
        <v>24615</v>
      </c>
      <c r="N12202" t="s">
        <v>23903</v>
      </c>
      <c r="O12202" t="s">
        <v>23904</v>
      </c>
      <c r="P12202" t="s">
        <v>46116</v>
      </c>
      <c r="Q12202" t="s">
        <v>24615</v>
      </c>
    </row>
    <row r="12203" spans="12:17" x14ac:dyDescent="0.3">
      <c r="L12203">
        <v>12197</v>
      </c>
      <c r="M12203" t="s">
        <v>24616</v>
      </c>
      <c r="N12203" t="s">
        <v>23906</v>
      </c>
      <c r="O12203" t="s">
        <v>23907</v>
      </c>
      <c r="P12203" t="s">
        <v>46117</v>
      </c>
      <c r="Q12203" t="s">
        <v>24616</v>
      </c>
    </row>
    <row r="12204" spans="12:17" x14ac:dyDescent="0.3">
      <c r="L12204">
        <v>12198</v>
      </c>
      <c r="M12204" t="s">
        <v>24617</v>
      </c>
      <c r="N12204" t="s">
        <v>23909</v>
      </c>
      <c r="O12204" t="s">
        <v>23910</v>
      </c>
      <c r="P12204" t="s">
        <v>46118</v>
      </c>
      <c r="Q12204" t="s">
        <v>24617</v>
      </c>
    </row>
    <row r="12205" spans="12:17" x14ac:dyDescent="0.3">
      <c r="L12205">
        <v>12199</v>
      </c>
      <c r="M12205" t="s">
        <v>24618</v>
      </c>
      <c r="N12205" t="s">
        <v>23903</v>
      </c>
      <c r="O12205" t="s">
        <v>23912</v>
      </c>
      <c r="P12205" t="s">
        <v>46119</v>
      </c>
      <c r="Q12205" t="s">
        <v>24618</v>
      </c>
    </row>
    <row r="12206" spans="12:17" x14ac:dyDescent="0.3">
      <c r="L12206">
        <v>12200</v>
      </c>
      <c r="M12206" t="s">
        <v>24619</v>
      </c>
      <c r="N12206" t="s">
        <v>23906</v>
      </c>
      <c r="O12206" t="s">
        <v>23914</v>
      </c>
      <c r="P12206" t="s">
        <v>46120</v>
      </c>
      <c r="Q12206" t="s">
        <v>24619</v>
      </c>
    </row>
    <row r="12207" spans="12:17" x14ac:dyDescent="0.3">
      <c r="L12207">
        <v>12201</v>
      </c>
      <c r="M12207" t="s">
        <v>24620</v>
      </c>
      <c r="N12207" t="s">
        <v>23916</v>
      </c>
      <c r="O12207" t="s">
        <v>23917</v>
      </c>
      <c r="P12207" t="s">
        <v>46121</v>
      </c>
      <c r="Q12207" t="s">
        <v>24620</v>
      </c>
    </row>
    <row r="12208" spans="12:17" x14ac:dyDescent="0.3">
      <c r="L12208">
        <v>12202</v>
      </c>
      <c r="M12208" t="s">
        <v>24621</v>
      </c>
      <c r="N12208" t="s">
        <v>23997</v>
      </c>
      <c r="O12208" t="s">
        <v>45529</v>
      </c>
      <c r="P12208" t="s">
        <v>46122</v>
      </c>
      <c r="Q12208" t="s">
        <v>24621</v>
      </c>
    </row>
    <row r="12209" spans="12:17" x14ac:dyDescent="0.3">
      <c r="L12209">
        <v>12203</v>
      </c>
      <c r="M12209" t="s">
        <v>24623</v>
      </c>
      <c r="N12209" t="s">
        <v>23999</v>
      </c>
      <c r="O12209" t="s">
        <v>45531</v>
      </c>
      <c r="P12209" t="s">
        <v>46123</v>
      </c>
      <c r="Q12209" t="s">
        <v>24623</v>
      </c>
    </row>
    <row r="12210" spans="12:17" x14ac:dyDescent="0.3">
      <c r="L12210">
        <v>12204</v>
      </c>
      <c r="M12210" t="s">
        <v>24624</v>
      </c>
      <c r="N12210" t="s">
        <v>24001</v>
      </c>
      <c r="O12210" t="s">
        <v>45533</v>
      </c>
      <c r="P12210" t="s">
        <v>46124</v>
      </c>
      <c r="Q12210" t="s">
        <v>24624</v>
      </c>
    </row>
    <row r="12211" spans="12:17" x14ac:dyDescent="0.3">
      <c r="L12211">
        <v>12205</v>
      </c>
      <c r="M12211" t="s">
        <v>24626</v>
      </c>
      <c r="N12211" t="s">
        <v>24003</v>
      </c>
      <c r="O12211" t="s">
        <v>45535</v>
      </c>
      <c r="P12211" t="s">
        <v>46125</v>
      </c>
      <c r="Q12211" t="s">
        <v>24626</v>
      </c>
    </row>
    <row r="12212" spans="12:17" x14ac:dyDescent="0.3">
      <c r="L12212">
        <v>12206</v>
      </c>
      <c r="M12212" t="s">
        <v>24628</v>
      </c>
      <c r="N12212" t="s">
        <v>24005</v>
      </c>
      <c r="O12212" t="s">
        <v>45537</v>
      </c>
      <c r="P12212" t="s">
        <v>46126</v>
      </c>
      <c r="Q12212" t="s">
        <v>24628</v>
      </c>
    </row>
    <row r="12213" spans="12:17" x14ac:dyDescent="0.3">
      <c r="L12213">
        <v>12207</v>
      </c>
      <c r="M12213" t="s">
        <v>24630</v>
      </c>
      <c r="N12213" t="s">
        <v>24007</v>
      </c>
      <c r="O12213" t="s">
        <v>45539</v>
      </c>
      <c r="P12213" t="s">
        <v>46127</v>
      </c>
      <c r="Q12213" t="s">
        <v>24630</v>
      </c>
    </row>
    <row r="12214" spans="12:17" x14ac:dyDescent="0.3">
      <c r="L12214">
        <v>12208</v>
      </c>
      <c r="M12214" t="s">
        <v>24632</v>
      </c>
      <c r="N12214" t="s">
        <v>46128</v>
      </c>
      <c r="O12214" t="s">
        <v>45542</v>
      </c>
      <c r="P12214" t="s">
        <v>46129</v>
      </c>
      <c r="Q12214" t="s">
        <v>24632</v>
      </c>
    </row>
    <row r="12215" spans="12:17" x14ac:dyDescent="0.3">
      <c r="L12215">
        <v>12209</v>
      </c>
      <c r="M12215" t="s">
        <v>24635</v>
      </c>
      <c r="N12215" t="s">
        <v>24012</v>
      </c>
      <c r="O12215" t="s">
        <v>45544</v>
      </c>
      <c r="P12215" t="s">
        <v>46130</v>
      </c>
      <c r="Q12215" t="s">
        <v>24635</v>
      </c>
    </row>
    <row r="12216" spans="12:17" x14ac:dyDescent="0.3">
      <c r="L12216">
        <v>12210</v>
      </c>
      <c r="M12216" t="s">
        <v>24637</v>
      </c>
      <c r="N12216" t="s">
        <v>24014</v>
      </c>
      <c r="O12216" t="s">
        <v>45546</v>
      </c>
      <c r="P12216" t="s">
        <v>46131</v>
      </c>
      <c r="Q12216" t="s">
        <v>24637</v>
      </c>
    </row>
    <row r="12217" spans="12:17" x14ac:dyDescent="0.3">
      <c r="L12217">
        <v>12211</v>
      </c>
      <c r="M12217" t="s">
        <v>24639</v>
      </c>
      <c r="N12217" t="s">
        <v>24016</v>
      </c>
      <c r="O12217" t="s">
        <v>45548</v>
      </c>
      <c r="P12217" t="s">
        <v>46132</v>
      </c>
      <c r="Q12217" t="s">
        <v>24639</v>
      </c>
    </row>
    <row r="12218" spans="12:17" x14ac:dyDescent="0.3">
      <c r="L12218">
        <v>12212</v>
      </c>
      <c r="M12218" t="s">
        <v>24641</v>
      </c>
      <c r="N12218" t="s">
        <v>24018</v>
      </c>
      <c r="O12218" t="s">
        <v>45550</v>
      </c>
      <c r="P12218" t="s">
        <v>46133</v>
      </c>
      <c r="Q12218" t="s">
        <v>24641</v>
      </c>
    </row>
    <row r="12219" spans="12:17" x14ac:dyDescent="0.3">
      <c r="L12219">
        <v>12213</v>
      </c>
      <c r="M12219" t="s">
        <v>24643</v>
      </c>
      <c r="N12219" t="s">
        <v>24020</v>
      </c>
      <c r="O12219" t="s">
        <v>45552</v>
      </c>
      <c r="P12219" t="s">
        <v>46134</v>
      </c>
      <c r="Q12219" t="s">
        <v>24643</v>
      </c>
    </row>
    <row r="12220" spans="12:17" x14ac:dyDescent="0.3">
      <c r="L12220">
        <v>12214</v>
      </c>
      <c r="M12220" t="s">
        <v>24645</v>
      </c>
      <c r="N12220" t="s">
        <v>26544</v>
      </c>
      <c r="O12220" t="s">
        <v>45554</v>
      </c>
      <c r="P12220" t="s">
        <v>46135</v>
      </c>
      <c r="Q12220" t="s">
        <v>24645</v>
      </c>
    </row>
    <row r="12221" spans="12:17" x14ac:dyDescent="0.3">
      <c r="L12221">
        <v>12215</v>
      </c>
      <c r="M12221" t="s">
        <v>24646</v>
      </c>
      <c r="N12221" t="s">
        <v>26545</v>
      </c>
      <c r="O12221" t="s">
        <v>45556</v>
      </c>
      <c r="P12221" t="s">
        <v>46136</v>
      </c>
      <c r="Q12221" t="s">
        <v>24646</v>
      </c>
    </row>
    <row r="12222" spans="12:17" x14ac:dyDescent="0.3">
      <c r="L12222">
        <v>12216</v>
      </c>
      <c r="M12222" t="s">
        <v>24647</v>
      </c>
      <c r="N12222" t="s">
        <v>26546</v>
      </c>
      <c r="O12222" t="s">
        <v>45558</v>
      </c>
      <c r="P12222" t="s">
        <v>46137</v>
      </c>
      <c r="Q12222" t="s">
        <v>24647</v>
      </c>
    </row>
    <row r="12223" spans="12:17" x14ac:dyDescent="0.3">
      <c r="L12223">
        <v>12217</v>
      </c>
      <c r="M12223" t="s">
        <v>24648</v>
      </c>
      <c r="N12223" t="s">
        <v>24025</v>
      </c>
      <c r="O12223" t="s">
        <v>45560</v>
      </c>
      <c r="P12223" t="s">
        <v>46138</v>
      </c>
      <c r="Q12223" t="s">
        <v>24648</v>
      </c>
    </row>
    <row r="12224" spans="12:17" x14ac:dyDescent="0.3">
      <c r="L12224">
        <v>12218</v>
      </c>
      <c r="M12224" t="s">
        <v>24650</v>
      </c>
      <c r="N12224" t="s">
        <v>46139</v>
      </c>
      <c r="O12224" t="s">
        <v>45563</v>
      </c>
      <c r="P12224" t="s">
        <v>46140</v>
      </c>
      <c r="Q12224" t="s">
        <v>24650</v>
      </c>
    </row>
    <row r="12225" spans="12:17" x14ac:dyDescent="0.3">
      <c r="L12225">
        <v>12219</v>
      </c>
      <c r="M12225" t="s">
        <v>46141</v>
      </c>
      <c r="N12225" t="s">
        <v>46142</v>
      </c>
      <c r="O12225" t="s">
        <v>45567</v>
      </c>
      <c r="P12225" t="s">
        <v>46143</v>
      </c>
      <c r="Q12225" t="s">
        <v>46141</v>
      </c>
    </row>
    <row r="12226" spans="12:17" x14ac:dyDescent="0.3">
      <c r="L12226">
        <v>12220</v>
      </c>
      <c r="M12226" t="s">
        <v>24651</v>
      </c>
      <c r="N12226" t="s">
        <v>24028</v>
      </c>
      <c r="O12226" t="s">
        <v>45569</v>
      </c>
      <c r="P12226" t="s">
        <v>46144</v>
      </c>
      <c r="Q12226" t="s">
        <v>24651</v>
      </c>
    </row>
    <row r="12227" spans="12:17" x14ac:dyDescent="0.3">
      <c r="L12227">
        <v>12221</v>
      </c>
      <c r="M12227" t="s">
        <v>24652</v>
      </c>
      <c r="N12227" t="s">
        <v>24030</v>
      </c>
      <c r="O12227" t="s">
        <v>45571</v>
      </c>
      <c r="P12227" t="s">
        <v>46145</v>
      </c>
      <c r="Q12227" t="s">
        <v>24652</v>
      </c>
    </row>
    <row r="12228" spans="12:17" x14ac:dyDescent="0.3">
      <c r="L12228">
        <v>12222</v>
      </c>
      <c r="M12228" t="s">
        <v>24654</v>
      </c>
      <c r="N12228" t="s">
        <v>24032</v>
      </c>
      <c r="O12228" t="s">
        <v>45573</v>
      </c>
      <c r="P12228" t="s">
        <v>46146</v>
      </c>
      <c r="Q12228" t="s">
        <v>24654</v>
      </c>
    </row>
    <row r="12229" spans="12:17" x14ac:dyDescent="0.3">
      <c r="L12229">
        <v>12223</v>
      </c>
      <c r="M12229" t="s">
        <v>24656</v>
      </c>
      <c r="N12229" t="s">
        <v>24034</v>
      </c>
      <c r="O12229" t="s">
        <v>45575</v>
      </c>
      <c r="P12229" t="s">
        <v>46147</v>
      </c>
      <c r="Q12229" t="s">
        <v>24656</v>
      </c>
    </row>
    <row r="12230" spans="12:17" x14ac:dyDescent="0.3">
      <c r="L12230">
        <v>12224</v>
      </c>
      <c r="M12230" t="s">
        <v>24658</v>
      </c>
      <c r="N12230" t="s">
        <v>24036</v>
      </c>
      <c r="O12230" t="s">
        <v>45577</v>
      </c>
      <c r="P12230" t="s">
        <v>46148</v>
      </c>
      <c r="Q12230" t="s">
        <v>24658</v>
      </c>
    </row>
    <row r="12231" spans="12:17" x14ac:dyDescent="0.3">
      <c r="L12231">
        <v>12225</v>
      </c>
      <c r="M12231" t="s">
        <v>24660</v>
      </c>
      <c r="N12231" t="s">
        <v>24038</v>
      </c>
      <c r="O12231" t="s">
        <v>45579</v>
      </c>
      <c r="P12231" t="s">
        <v>46149</v>
      </c>
      <c r="Q12231" t="s">
        <v>24660</v>
      </c>
    </row>
    <row r="12232" spans="12:17" x14ac:dyDescent="0.3">
      <c r="L12232">
        <v>12226</v>
      </c>
      <c r="M12232" t="s">
        <v>24662</v>
      </c>
      <c r="N12232" t="s">
        <v>24040</v>
      </c>
      <c r="O12232" t="s">
        <v>45581</v>
      </c>
      <c r="P12232" t="s">
        <v>46150</v>
      </c>
      <c r="Q12232" t="s">
        <v>24662</v>
      </c>
    </row>
    <row r="12233" spans="12:17" x14ac:dyDescent="0.3">
      <c r="L12233">
        <v>12227</v>
      </c>
      <c r="M12233" t="s">
        <v>24664</v>
      </c>
      <c r="N12233" t="s">
        <v>24042</v>
      </c>
      <c r="O12233" t="s">
        <v>45583</v>
      </c>
      <c r="P12233" t="s">
        <v>46151</v>
      </c>
      <c r="Q12233" t="s">
        <v>24664</v>
      </c>
    </row>
    <row r="12234" spans="12:17" x14ac:dyDescent="0.3">
      <c r="L12234">
        <v>12228</v>
      </c>
      <c r="M12234" t="s">
        <v>24666</v>
      </c>
      <c r="N12234" t="s">
        <v>24044</v>
      </c>
      <c r="O12234" t="s">
        <v>45585</v>
      </c>
      <c r="P12234" t="s">
        <v>46152</v>
      </c>
      <c r="Q12234" t="s">
        <v>24666</v>
      </c>
    </row>
    <row r="12235" spans="12:17" x14ac:dyDescent="0.3">
      <c r="L12235">
        <v>12229</v>
      </c>
      <c r="M12235" t="s">
        <v>24668</v>
      </c>
      <c r="N12235" t="s">
        <v>24046</v>
      </c>
      <c r="O12235" t="s">
        <v>45587</v>
      </c>
      <c r="P12235" t="s">
        <v>46153</v>
      </c>
      <c r="Q12235" t="s">
        <v>24668</v>
      </c>
    </row>
    <row r="12236" spans="12:17" x14ac:dyDescent="0.3">
      <c r="L12236">
        <v>12230</v>
      </c>
      <c r="M12236" t="s">
        <v>24670</v>
      </c>
      <c r="N12236" t="s">
        <v>24048</v>
      </c>
      <c r="O12236" t="s">
        <v>45589</v>
      </c>
      <c r="P12236" t="s">
        <v>46154</v>
      </c>
      <c r="Q12236" t="s">
        <v>24670</v>
      </c>
    </row>
    <row r="12237" spans="12:17" x14ac:dyDescent="0.3">
      <c r="L12237">
        <v>12231</v>
      </c>
      <c r="M12237" t="s">
        <v>24672</v>
      </c>
      <c r="N12237" t="s">
        <v>24050</v>
      </c>
      <c r="O12237" t="s">
        <v>45591</v>
      </c>
      <c r="P12237" t="s">
        <v>46155</v>
      </c>
      <c r="Q12237" t="s">
        <v>24672</v>
      </c>
    </row>
    <row r="12238" spans="12:17" x14ac:dyDescent="0.3">
      <c r="L12238">
        <v>12232</v>
      </c>
      <c r="M12238" t="s">
        <v>24674</v>
      </c>
      <c r="N12238" t="s">
        <v>24052</v>
      </c>
      <c r="O12238" t="s">
        <v>45593</v>
      </c>
      <c r="P12238" t="s">
        <v>46156</v>
      </c>
      <c r="Q12238" t="s">
        <v>24674</v>
      </c>
    </row>
    <row r="12239" spans="12:17" x14ac:dyDescent="0.3">
      <c r="L12239">
        <v>12233</v>
      </c>
      <c r="M12239" t="s">
        <v>24676</v>
      </c>
      <c r="N12239" t="s">
        <v>24054</v>
      </c>
      <c r="O12239" t="s">
        <v>45595</v>
      </c>
      <c r="P12239" t="s">
        <v>46157</v>
      </c>
      <c r="Q12239" t="s">
        <v>24676</v>
      </c>
    </row>
    <row r="12240" spans="12:17" x14ac:dyDescent="0.3">
      <c r="L12240">
        <v>12234</v>
      </c>
      <c r="M12240" t="s">
        <v>24678</v>
      </c>
      <c r="N12240" t="s">
        <v>24056</v>
      </c>
      <c r="O12240" t="s">
        <v>45597</v>
      </c>
      <c r="P12240" t="s">
        <v>46158</v>
      </c>
      <c r="Q12240" t="s">
        <v>24678</v>
      </c>
    </row>
    <row r="12241" spans="12:17" x14ac:dyDescent="0.3">
      <c r="L12241">
        <v>12235</v>
      </c>
      <c r="M12241" t="s">
        <v>24680</v>
      </c>
      <c r="N12241" t="s">
        <v>24058</v>
      </c>
      <c r="O12241" t="s">
        <v>45599</v>
      </c>
      <c r="P12241" t="s">
        <v>46159</v>
      </c>
      <c r="Q12241" t="s">
        <v>24680</v>
      </c>
    </row>
    <row r="12242" spans="12:17" x14ac:dyDescent="0.3">
      <c r="L12242">
        <v>12236</v>
      </c>
      <c r="M12242" t="s">
        <v>24682</v>
      </c>
      <c r="N12242" t="s">
        <v>24060</v>
      </c>
      <c r="O12242" t="s">
        <v>45601</v>
      </c>
      <c r="P12242" t="s">
        <v>46160</v>
      </c>
      <c r="Q12242" t="s">
        <v>24682</v>
      </c>
    </row>
    <row r="12243" spans="12:17" x14ac:dyDescent="0.3">
      <c r="L12243">
        <v>12237</v>
      </c>
      <c r="M12243" t="s">
        <v>24684</v>
      </c>
      <c r="N12243" t="s">
        <v>24062</v>
      </c>
      <c r="O12243" t="s">
        <v>45603</v>
      </c>
      <c r="P12243" t="s">
        <v>46161</v>
      </c>
      <c r="Q12243" t="s">
        <v>24684</v>
      </c>
    </row>
    <row r="12244" spans="12:17" x14ac:dyDescent="0.3">
      <c r="L12244">
        <v>12238</v>
      </c>
      <c r="M12244" t="s">
        <v>24686</v>
      </c>
      <c r="N12244" t="s">
        <v>24064</v>
      </c>
      <c r="O12244" t="s">
        <v>45605</v>
      </c>
      <c r="P12244" t="s">
        <v>46162</v>
      </c>
      <c r="Q12244" t="s">
        <v>24686</v>
      </c>
    </row>
    <row r="12245" spans="12:17" x14ac:dyDescent="0.3">
      <c r="L12245">
        <v>12239</v>
      </c>
      <c r="M12245" t="s">
        <v>24688</v>
      </c>
      <c r="N12245" t="s">
        <v>24066</v>
      </c>
      <c r="O12245" t="s">
        <v>45607</v>
      </c>
      <c r="P12245" t="s">
        <v>46163</v>
      </c>
      <c r="Q12245" t="s">
        <v>24688</v>
      </c>
    </row>
    <row r="12246" spans="12:17" x14ac:dyDescent="0.3">
      <c r="L12246">
        <v>12240</v>
      </c>
      <c r="M12246" t="s">
        <v>46164</v>
      </c>
      <c r="N12246" t="s">
        <v>24067</v>
      </c>
      <c r="O12246" t="s">
        <v>45610</v>
      </c>
      <c r="P12246" t="s">
        <v>46165</v>
      </c>
      <c r="Q12246" t="s">
        <v>46164</v>
      </c>
    </row>
    <row r="12247" spans="12:17" x14ac:dyDescent="0.3">
      <c r="L12247">
        <v>12241</v>
      </c>
      <c r="M12247" t="s">
        <v>24691</v>
      </c>
      <c r="N12247" t="s">
        <v>24069</v>
      </c>
      <c r="O12247" t="s">
        <v>45612</v>
      </c>
      <c r="P12247" t="s">
        <v>46166</v>
      </c>
      <c r="Q12247" t="s">
        <v>24691</v>
      </c>
    </row>
    <row r="12248" spans="12:17" x14ac:dyDescent="0.3">
      <c r="L12248">
        <v>12242</v>
      </c>
      <c r="M12248" t="s">
        <v>24693</v>
      </c>
      <c r="N12248" t="s">
        <v>24071</v>
      </c>
      <c r="O12248" t="s">
        <v>45614</v>
      </c>
      <c r="P12248" t="s">
        <v>46167</v>
      </c>
      <c r="Q12248" t="s">
        <v>24693</v>
      </c>
    </row>
    <row r="12249" spans="12:17" x14ac:dyDescent="0.3">
      <c r="L12249">
        <v>12243</v>
      </c>
      <c r="M12249" t="s">
        <v>24695</v>
      </c>
      <c r="N12249" t="s">
        <v>24073</v>
      </c>
      <c r="O12249" t="s">
        <v>45616</v>
      </c>
      <c r="P12249" t="s">
        <v>46168</v>
      </c>
      <c r="Q12249" t="s">
        <v>24695</v>
      </c>
    </row>
    <row r="12250" spans="12:17" x14ac:dyDescent="0.3">
      <c r="L12250">
        <v>12244</v>
      </c>
      <c r="M12250" t="s">
        <v>24697</v>
      </c>
      <c r="N12250" t="s">
        <v>24075</v>
      </c>
      <c r="O12250" t="s">
        <v>45618</v>
      </c>
      <c r="P12250" t="s">
        <v>46169</v>
      </c>
      <c r="Q12250" t="s">
        <v>24697</v>
      </c>
    </row>
    <row r="12251" spans="12:17" x14ac:dyDescent="0.3">
      <c r="L12251">
        <v>12245</v>
      </c>
      <c r="M12251" t="s">
        <v>24699</v>
      </c>
      <c r="N12251" t="s">
        <v>24077</v>
      </c>
      <c r="O12251" t="s">
        <v>45620</v>
      </c>
      <c r="P12251" t="s">
        <v>46170</v>
      </c>
      <c r="Q12251" t="s">
        <v>24699</v>
      </c>
    </row>
    <row r="12252" spans="12:17" x14ac:dyDescent="0.3">
      <c r="L12252">
        <v>12246</v>
      </c>
      <c r="M12252" t="s">
        <v>24633</v>
      </c>
      <c r="N12252" t="s">
        <v>24010</v>
      </c>
      <c r="O12252" t="s">
        <v>45622</v>
      </c>
      <c r="P12252" t="s">
        <v>46171</v>
      </c>
      <c r="Q12252" t="s">
        <v>24633</v>
      </c>
    </row>
    <row r="12253" spans="12:17" x14ac:dyDescent="0.3">
      <c r="L12253">
        <v>12247</v>
      </c>
      <c r="M12253" t="s">
        <v>24701</v>
      </c>
      <c r="N12253" t="s">
        <v>24079</v>
      </c>
      <c r="O12253" t="s">
        <v>45624</v>
      </c>
      <c r="P12253" t="s">
        <v>46172</v>
      </c>
      <c r="Q12253" t="s">
        <v>24701</v>
      </c>
    </row>
    <row r="12254" spans="12:17" x14ac:dyDescent="0.3">
      <c r="L12254">
        <v>12248</v>
      </c>
      <c r="M12254" t="s">
        <v>24703</v>
      </c>
      <c r="N12254" t="s">
        <v>24081</v>
      </c>
      <c r="O12254" t="s">
        <v>45626</v>
      </c>
      <c r="P12254" t="s">
        <v>46173</v>
      </c>
      <c r="Q12254" t="s">
        <v>24703</v>
      </c>
    </row>
    <row r="12255" spans="12:17" x14ac:dyDescent="0.3">
      <c r="L12255">
        <v>12249</v>
      </c>
      <c r="M12255" t="s">
        <v>24705</v>
      </c>
      <c r="N12255" t="s">
        <v>24083</v>
      </c>
      <c r="O12255" t="s">
        <v>45628</v>
      </c>
      <c r="P12255" t="s">
        <v>46174</v>
      </c>
      <c r="Q12255" t="s">
        <v>24705</v>
      </c>
    </row>
    <row r="12256" spans="12:17" x14ac:dyDescent="0.3">
      <c r="L12256">
        <v>12250</v>
      </c>
      <c r="M12256" t="s">
        <v>24706</v>
      </c>
      <c r="N12256" t="s">
        <v>24085</v>
      </c>
      <c r="O12256" t="s">
        <v>45630</v>
      </c>
      <c r="P12256" t="s">
        <v>46175</v>
      </c>
      <c r="Q12256" t="s">
        <v>24706</v>
      </c>
    </row>
    <row r="12257" spans="12:17" x14ac:dyDescent="0.3">
      <c r="L12257">
        <v>12251</v>
      </c>
      <c r="M12257" t="s">
        <v>24708</v>
      </c>
      <c r="N12257" t="s">
        <v>24087</v>
      </c>
      <c r="O12257" t="s">
        <v>45632</v>
      </c>
      <c r="P12257" t="s">
        <v>46176</v>
      </c>
      <c r="Q12257" t="s">
        <v>24708</v>
      </c>
    </row>
    <row r="12258" spans="12:17" x14ac:dyDescent="0.3">
      <c r="L12258">
        <v>12252</v>
      </c>
      <c r="M12258" t="s">
        <v>24710</v>
      </c>
      <c r="N12258" t="s">
        <v>24089</v>
      </c>
      <c r="O12258" t="s">
        <v>45634</v>
      </c>
      <c r="P12258" t="s">
        <v>46177</v>
      </c>
      <c r="Q12258" t="s">
        <v>24710</v>
      </c>
    </row>
    <row r="12259" spans="12:17" x14ac:dyDescent="0.3">
      <c r="L12259">
        <v>12253</v>
      </c>
      <c r="M12259" t="s">
        <v>24712</v>
      </c>
      <c r="N12259" t="s">
        <v>24091</v>
      </c>
      <c r="O12259" t="s">
        <v>45636</v>
      </c>
      <c r="P12259" t="s">
        <v>46178</v>
      </c>
      <c r="Q12259" t="s">
        <v>24712</v>
      </c>
    </row>
    <row r="12260" spans="12:17" x14ac:dyDescent="0.3">
      <c r="L12260">
        <v>12254</v>
      </c>
      <c r="M12260" t="s">
        <v>24714</v>
      </c>
      <c r="N12260" t="s">
        <v>24093</v>
      </c>
      <c r="O12260" t="s">
        <v>45638</v>
      </c>
      <c r="P12260" t="s">
        <v>46179</v>
      </c>
      <c r="Q12260" t="s">
        <v>24714</v>
      </c>
    </row>
    <row r="12261" spans="12:17" x14ac:dyDescent="0.3">
      <c r="L12261">
        <v>12255</v>
      </c>
      <c r="M12261" t="s">
        <v>24716</v>
      </c>
      <c r="N12261" t="s">
        <v>24095</v>
      </c>
      <c r="O12261" t="s">
        <v>45640</v>
      </c>
      <c r="P12261" t="s">
        <v>46180</v>
      </c>
      <c r="Q12261" t="s">
        <v>24716</v>
      </c>
    </row>
    <row r="12262" spans="12:17" x14ac:dyDescent="0.3">
      <c r="L12262">
        <v>12256</v>
      </c>
      <c r="M12262" t="s">
        <v>24718</v>
      </c>
      <c r="N12262" t="s">
        <v>24097</v>
      </c>
      <c r="O12262" t="s">
        <v>45642</v>
      </c>
      <c r="P12262" t="s">
        <v>46181</v>
      </c>
      <c r="Q12262" t="s">
        <v>24718</v>
      </c>
    </row>
    <row r="12263" spans="12:17" x14ac:dyDescent="0.3">
      <c r="L12263">
        <v>12257</v>
      </c>
      <c r="M12263" t="s">
        <v>24719</v>
      </c>
      <c r="N12263" t="s">
        <v>24099</v>
      </c>
      <c r="O12263" t="s">
        <v>45644</v>
      </c>
      <c r="P12263" t="s">
        <v>46182</v>
      </c>
      <c r="Q12263" t="s">
        <v>24719</v>
      </c>
    </row>
    <row r="12264" spans="12:17" x14ac:dyDescent="0.3">
      <c r="L12264">
        <v>12258</v>
      </c>
      <c r="M12264" t="s">
        <v>24721</v>
      </c>
      <c r="N12264" t="s">
        <v>24101</v>
      </c>
      <c r="O12264" t="s">
        <v>45646</v>
      </c>
      <c r="P12264" t="s">
        <v>46183</v>
      </c>
      <c r="Q12264" t="s">
        <v>24721</v>
      </c>
    </row>
    <row r="12265" spans="12:17" x14ac:dyDescent="0.3">
      <c r="L12265">
        <v>12259</v>
      </c>
      <c r="M12265" t="s">
        <v>24723</v>
      </c>
      <c r="N12265" t="s">
        <v>24103</v>
      </c>
      <c r="O12265" t="s">
        <v>45648</v>
      </c>
      <c r="P12265" t="s">
        <v>46184</v>
      </c>
      <c r="Q12265" t="s">
        <v>24723</v>
      </c>
    </row>
    <row r="12266" spans="12:17" x14ac:dyDescent="0.3">
      <c r="L12266">
        <v>12260</v>
      </c>
      <c r="M12266" t="s">
        <v>24725</v>
      </c>
      <c r="N12266" t="s">
        <v>24105</v>
      </c>
      <c r="O12266" t="s">
        <v>45650</v>
      </c>
      <c r="P12266" t="s">
        <v>46185</v>
      </c>
      <c r="Q12266" t="s">
        <v>24725</v>
      </c>
    </row>
    <row r="12267" spans="12:17" x14ac:dyDescent="0.3">
      <c r="L12267">
        <v>12261</v>
      </c>
      <c r="M12267" t="s">
        <v>24727</v>
      </c>
      <c r="N12267" t="s">
        <v>24107</v>
      </c>
      <c r="O12267" t="s">
        <v>45652</v>
      </c>
      <c r="P12267" t="s">
        <v>46186</v>
      </c>
      <c r="Q12267" t="s">
        <v>24727</v>
      </c>
    </row>
    <row r="12268" spans="12:17" x14ac:dyDescent="0.3">
      <c r="L12268">
        <v>12262</v>
      </c>
      <c r="M12268" t="s">
        <v>24729</v>
      </c>
      <c r="N12268" t="s">
        <v>24109</v>
      </c>
      <c r="O12268" t="s">
        <v>45654</v>
      </c>
      <c r="P12268" t="s">
        <v>46187</v>
      </c>
      <c r="Q12268" t="s">
        <v>24729</v>
      </c>
    </row>
    <row r="12269" spans="12:17" x14ac:dyDescent="0.3">
      <c r="L12269">
        <v>12263</v>
      </c>
      <c r="M12269" t="s">
        <v>24731</v>
      </c>
      <c r="N12269" t="s">
        <v>24111</v>
      </c>
      <c r="O12269" t="s">
        <v>45656</v>
      </c>
      <c r="P12269" t="s">
        <v>46188</v>
      </c>
      <c r="Q12269" t="s">
        <v>24731</v>
      </c>
    </row>
    <row r="12270" spans="12:17" x14ac:dyDescent="0.3">
      <c r="L12270">
        <v>12264</v>
      </c>
      <c r="M12270" t="s">
        <v>24733</v>
      </c>
      <c r="N12270" t="s">
        <v>24113</v>
      </c>
      <c r="O12270" t="s">
        <v>45658</v>
      </c>
      <c r="P12270" t="s">
        <v>46189</v>
      </c>
      <c r="Q12270" t="s">
        <v>24733</v>
      </c>
    </row>
    <row r="12271" spans="12:17" x14ac:dyDescent="0.3">
      <c r="L12271">
        <v>12265</v>
      </c>
      <c r="M12271" t="s">
        <v>24735</v>
      </c>
      <c r="N12271" t="s">
        <v>24115</v>
      </c>
      <c r="O12271" t="s">
        <v>45660</v>
      </c>
      <c r="P12271" t="s">
        <v>46190</v>
      </c>
      <c r="Q12271" t="s">
        <v>24735</v>
      </c>
    </row>
    <row r="12272" spans="12:17" x14ac:dyDescent="0.3">
      <c r="L12272">
        <v>12266</v>
      </c>
      <c r="M12272" t="s">
        <v>24737</v>
      </c>
      <c r="N12272" t="s">
        <v>24117</v>
      </c>
      <c r="O12272" t="s">
        <v>45662</v>
      </c>
      <c r="P12272" t="s">
        <v>46191</v>
      </c>
      <c r="Q12272" t="s">
        <v>24737</v>
      </c>
    </row>
    <row r="12273" spans="12:17" x14ac:dyDescent="0.3">
      <c r="L12273">
        <v>12267</v>
      </c>
      <c r="M12273" t="s">
        <v>24739</v>
      </c>
      <c r="N12273" t="s">
        <v>24119</v>
      </c>
      <c r="O12273" t="s">
        <v>45664</v>
      </c>
      <c r="P12273" t="s">
        <v>46192</v>
      </c>
      <c r="Q12273" t="s">
        <v>24739</v>
      </c>
    </row>
    <row r="12274" spans="12:17" x14ac:dyDescent="0.3">
      <c r="L12274">
        <v>12268</v>
      </c>
      <c r="M12274" t="s">
        <v>24741</v>
      </c>
      <c r="N12274" t="s">
        <v>24121</v>
      </c>
      <c r="O12274" t="s">
        <v>45666</v>
      </c>
      <c r="P12274" t="s">
        <v>46193</v>
      </c>
      <c r="Q12274" t="s">
        <v>24741</v>
      </c>
    </row>
    <row r="12275" spans="12:17" x14ac:dyDescent="0.3">
      <c r="L12275">
        <v>12269</v>
      </c>
      <c r="M12275" t="s">
        <v>24743</v>
      </c>
      <c r="N12275" t="s">
        <v>24123</v>
      </c>
      <c r="O12275" t="s">
        <v>45668</v>
      </c>
      <c r="P12275" t="s">
        <v>46194</v>
      </c>
      <c r="Q12275" t="s">
        <v>24743</v>
      </c>
    </row>
    <row r="12276" spans="12:17" x14ac:dyDescent="0.3">
      <c r="L12276">
        <v>12270</v>
      </c>
      <c r="M12276" t="s">
        <v>24745</v>
      </c>
      <c r="N12276" t="s">
        <v>24125</v>
      </c>
      <c r="O12276" t="s">
        <v>45670</v>
      </c>
      <c r="P12276" t="s">
        <v>46195</v>
      </c>
      <c r="Q12276" t="s">
        <v>24745</v>
      </c>
    </row>
    <row r="12277" spans="12:17" x14ac:dyDescent="0.3">
      <c r="L12277">
        <v>12271</v>
      </c>
      <c r="M12277" t="s">
        <v>24747</v>
      </c>
      <c r="N12277" t="s">
        <v>24127</v>
      </c>
      <c r="O12277" t="s">
        <v>45672</v>
      </c>
      <c r="P12277" t="s">
        <v>46196</v>
      </c>
      <c r="Q12277" t="s">
        <v>24747</v>
      </c>
    </row>
    <row r="12278" spans="12:17" x14ac:dyDescent="0.3">
      <c r="L12278">
        <v>12272</v>
      </c>
      <c r="M12278" t="s">
        <v>27419</v>
      </c>
      <c r="N12278" t="s">
        <v>24128</v>
      </c>
      <c r="O12278" t="s">
        <v>45674</v>
      </c>
      <c r="P12278" t="s">
        <v>46197</v>
      </c>
      <c r="Q12278" t="s">
        <v>27419</v>
      </c>
    </row>
    <row r="12279" spans="12:17" x14ac:dyDescent="0.3">
      <c r="L12279">
        <v>12273</v>
      </c>
      <c r="M12279" t="s">
        <v>27420</v>
      </c>
      <c r="N12279" t="s">
        <v>24129</v>
      </c>
      <c r="O12279" t="s">
        <v>45676</v>
      </c>
      <c r="P12279" t="s">
        <v>46198</v>
      </c>
      <c r="Q12279" t="s">
        <v>27420</v>
      </c>
    </row>
    <row r="12280" spans="12:17" x14ac:dyDescent="0.3">
      <c r="L12280">
        <v>12274</v>
      </c>
      <c r="M12280" t="s">
        <v>27421</v>
      </c>
      <c r="N12280" t="s">
        <v>24130</v>
      </c>
      <c r="O12280" t="s">
        <v>45678</v>
      </c>
      <c r="P12280" t="s">
        <v>46199</v>
      </c>
      <c r="Q12280" t="s">
        <v>27421</v>
      </c>
    </row>
    <row r="12281" spans="12:17" x14ac:dyDescent="0.3">
      <c r="L12281">
        <v>12275</v>
      </c>
      <c r="M12281" t="s">
        <v>24752</v>
      </c>
      <c r="N12281" t="s">
        <v>24132</v>
      </c>
      <c r="O12281" t="s">
        <v>45680</v>
      </c>
      <c r="P12281" t="s">
        <v>46200</v>
      </c>
      <c r="Q12281" t="s">
        <v>24752</v>
      </c>
    </row>
    <row r="12282" spans="12:17" x14ac:dyDescent="0.3">
      <c r="L12282">
        <v>12276</v>
      </c>
      <c r="M12282" t="s">
        <v>24754</v>
      </c>
      <c r="N12282" t="s">
        <v>24134</v>
      </c>
      <c r="O12282" t="s">
        <v>45682</v>
      </c>
      <c r="P12282" t="s">
        <v>46201</v>
      </c>
      <c r="Q12282" t="s">
        <v>24754</v>
      </c>
    </row>
    <row r="12283" spans="12:17" x14ac:dyDescent="0.3">
      <c r="L12283">
        <v>12277</v>
      </c>
      <c r="M12283" t="s">
        <v>24756</v>
      </c>
      <c r="N12283" t="s">
        <v>24136</v>
      </c>
      <c r="O12283" t="s">
        <v>45684</v>
      </c>
      <c r="P12283" t="s">
        <v>46202</v>
      </c>
      <c r="Q12283" t="s">
        <v>24756</v>
      </c>
    </row>
    <row r="12284" spans="12:17" x14ac:dyDescent="0.3">
      <c r="L12284">
        <v>12278</v>
      </c>
      <c r="M12284" t="s">
        <v>24758</v>
      </c>
      <c r="N12284" t="s">
        <v>24138</v>
      </c>
      <c r="O12284" t="s">
        <v>45686</v>
      </c>
      <c r="P12284" t="s">
        <v>46203</v>
      </c>
      <c r="Q12284" t="s">
        <v>24758</v>
      </c>
    </row>
    <row r="12285" spans="12:17" x14ac:dyDescent="0.3">
      <c r="L12285">
        <v>12279</v>
      </c>
      <c r="M12285" t="s">
        <v>24760</v>
      </c>
      <c r="N12285" t="s">
        <v>24140</v>
      </c>
      <c r="O12285" t="s">
        <v>45688</v>
      </c>
      <c r="P12285" t="s">
        <v>46204</v>
      </c>
      <c r="Q12285" t="s">
        <v>24760</v>
      </c>
    </row>
    <row r="12286" spans="12:17" x14ac:dyDescent="0.3">
      <c r="L12286">
        <v>12280</v>
      </c>
      <c r="M12286" t="s">
        <v>24762</v>
      </c>
      <c r="N12286" t="s">
        <v>24142</v>
      </c>
      <c r="O12286" t="s">
        <v>45690</v>
      </c>
      <c r="P12286" t="s">
        <v>46205</v>
      </c>
      <c r="Q12286" t="s">
        <v>24762</v>
      </c>
    </row>
    <row r="12287" spans="12:17" x14ac:dyDescent="0.3">
      <c r="L12287">
        <v>12281</v>
      </c>
      <c r="M12287" t="s">
        <v>24764</v>
      </c>
      <c r="N12287" t="s">
        <v>24144</v>
      </c>
      <c r="O12287" t="s">
        <v>45692</v>
      </c>
      <c r="P12287" t="s">
        <v>46206</v>
      </c>
      <c r="Q12287" t="s">
        <v>24764</v>
      </c>
    </row>
    <row r="12288" spans="12:17" x14ac:dyDescent="0.3">
      <c r="L12288">
        <v>12282</v>
      </c>
      <c r="M12288" t="s">
        <v>24766</v>
      </c>
      <c r="N12288" t="s">
        <v>24140</v>
      </c>
      <c r="O12288" t="s">
        <v>45694</v>
      </c>
      <c r="P12288" t="s">
        <v>46207</v>
      </c>
      <c r="Q12288" t="s">
        <v>24766</v>
      </c>
    </row>
    <row r="12289" spans="12:17" x14ac:dyDescent="0.3">
      <c r="L12289">
        <v>12283</v>
      </c>
      <c r="M12289" t="s">
        <v>24767</v>
      </c>
      <c r="N12289" t="s">
        <v>24142</v>
      </c>
      <c r="O12289" t="s">
        <v>45696</v>
      </c>
      <c r="P12289" t="s">
        <v>46208</v>
      </c>
      <c r="Q12289" t="s">
        <v>24767</v>
      </c>
    </row>
    <row r="12290" spans="12:17" x14ac:dyDescent="0.3">
      <c r="L12290">
        <v>12284</v>
      </c>
      <c r="M12290" t="s">
        <v>24768</v>
      </c>
      <c r="N12290" t="s">
        <v>24148</v>
      </c>
      <c r="O12290" t="s">
        <v>45698</v>
      </c>
      <c r="P12290" t="s">
        <v>46209</v>
      </c>
      <c r="Q12290" t="s">
        <v>24768</v>
      </c>
    </row>
    <row r="12291" spans="12:17" x14ac:dyDescent="0.3">
      <c r="L12291">
        <v>12285</v>
      </c>
      <c r="M12291" t="s">
        <v>24770</v>
      </c>
      <c r="N12291" t="s">
        <v>24150</v>
      </c>
      <c r="O12291" t="s">
        <v>45700</v>
      </c>
      <c r="P12291" t="s">
        <v>46210</v>
      </c>
      <c r="Q12291" t="s">
        <v>24770</v>
      </c>
    </row>
    <row r="12292" spans="12:17" x14ac:dyDescent="0.3">
      <c r="L12292">
        <v>12286</v>
      </c>
      <c r="M12292" t="s">
        <v>24772</v>
      </c>
      <c r="N12292" t="s">
        <v>24152</v>
      </c>
      <c r="O12292" t="s">
        <v>24153</v>
      </c>
      <c r="P12292" t="s">
        <v>46211</v>
      </c>
      <c r="Q12292" t="s">
        <v>24772</v>
      </c>
    </row>
    <row r="12293" spans="12:17" x14ac:dyDescent="0.3">
      <c r="L12293">
        <v>12287</v>
      </c>
      <c r="M12293" t="s">
        <v>24774</v>
      </c>
      <c r="N12293" t="s">
        <v>24155</v>
      </c>
      <c r="O12293" t="s">
        <v>24156</v>
      </c>
      <c r="P12293" t="s">
        <v>46212</v>
      </c>
      <c r="Q12293" t="s">
        <v>24774</v>
      </c>
    </row>
    <row r="12294" spans="12:17" x14ac:dyDescent="0.3">
      <c r="L12294">
        <v>12288</v>
      </c>
      <c r="M12294" t="s">
        <v>24776</v>
      </c>
      <c r="N12294" t="s">
        <v>24158</v>
      </c>
      <c r="O12294" t="s">
        <v>24159</v>
      </c>
      <c r="P12294" t="s">
        <v>46213</v>
      </c>
      <c r="Q12294" t="s">
        <v>24776</v>
      </c>
    </row>
    <row r="12295" spans="12:17" x14ac:dyDescent="0.3">
      <c r="L12295">
        <v>12289</v>
      </c>
      <c r="M12295" t="s">
        <v>24778</v>
      </c>
      <c r="N12295" t="s">
        <v>24161</v>
      </c>
      <c r="O12295" t="s">
        <v>24162</v>
      </c>
      <c r="P12295" t="s">
        <v>46214</v>
      </c>
      <c r="Q12295" t="s">
        <v>24778</v>
      </c>
    </row>
    <row r="12296" spans="12:17" x14ac:dyDescent="0.3">
      <c r="L12296">
        <v>12290</v>
      </c>
      <c r="M12296" t="s">
        <v>24780</v>
      </c>
      <c r="N12296" t="s">
        <v>24164</v>
      </c>
      <c r="O12296" t="s">
        <v>24165</v>
      </c>
      <c r="P12296" t="s">
        <v>46215</v>
      </c>
      <c r="Q12296" t="s">
        <v>24780</v>
      </c>
    </row>
    <row r="12297" spans="12:17" x14ac:dyDescent="0.3">
      <c r="L12297">
        <v>12291</v>
      </c>
      <c r="M12297" t="s">
        <v>24782</v>
      </c>
      <c r="N12297" t="s">
        <v>46216</v>
      </c>
      <c r="O12297" t="s">
        <v>45708</v>
      </c>
      <c r="P12297" t="s">
        <v>26548</v>
      </c>
      <c r="Q12297" t="s">
        <v>24782</v>
      </c>
    </row>
    <row r="12298" spans="12:17" x14ac:dyDescent="0.3">
      <c r="L12298">
        <v>12292</v>
      </c>
      <c r="M12298" t="s">
        <v>2202</v>
      </c>
      <c r="N12298" t="s">
        <v>28390</v>
      </c>
      <c r="O12298" t="s">
        <v>2036</v>
      </c>
      <c r="P12298" t="s">
        <v>46217</v>
      </c>
      <c r="Q12298" t="s">
        <v>2202</v>
      </c>
    </row>
    <row r="12299" spans="12:17" x14ac:dyDescent="0.3">
      <c r="L12299">
        <v>12293</v>
      </c>
      <c r="M12299" t="s">
        <v>2203</v>
      </c>
      <c r="N12299" t="s">
        <v>28392</v>
      </c>
      <c r="O12299" t="s">
        <v>2039</v>
      </c>
      <c r="P12299" t="s">
        <v>46218</v>
      </c>
      <c r="Q12299" t="s">
        <v>2203</v>
      </c>
    </row>
    <row r="12300" spans="12:17" x14ac:dyDescent="0.3">
      <c r="L12300">
        <v>12294</v>
      </c>
      <c r="M12300" t="s">
        <v>24787</v>
      </c>
      <c r="N12300" t="s">
        <v>24172</v>
      </c>
      <c r="O12300" t="s">
        <v>26549</v>
      </c>
      <c r="P12300" t="s">
        <v>46219</v>
      </c>
      <c r="Q12300" t="s">
        <v>24787</v>
      </c>
    </row>
    <row r="12301" spans="12:17" x14ac:dyDescent="0.3">
      <c r="L12301">
        <v>12295</v>
      </c>
      <c r="M12301" t="s">
        <v>24789</v>
      </c>
      <c r="N12301" t="s">
        <v>24174</v>
      </c>
      <c r="O12301" t="s">
        <v>26550</v>
      </c>
      <c r="P12301" t="s">
        <v>46220</v>
      </c>
      <c r="Q12301" t="s">
        <v>24789</v>
      </c>
    </row>
    <row r="12302" spans="12:17" x14ac:dyDescent="0.3">
      <c r="L12302">
        <v>12296</v>
      </c>
      <c r="M12302" t="s">
        <v>24791</v>
      </c>
      <c r="N12302" t="s">
        <v>24176</v>
      </c>
      <c r="O12302" t="s">
        <v>26551</v>
      </c>
      <c r="P12302" t="s">
        <v>46221</v>
      </c>
      <c r="Q12302" t="s">
        <v>24791</v>
      </c>
    </row>
    <row r="12303" spans="12:17" x14ac:dyDescent="0.3">
      <c r="L12303">
        <v>12297</v>
      </c>
      <c r="M12303" t="s">
        <v>24793</v>
      </c>
      <c r="N12303" t="s">
        <v>26552</v>
      </c>
      <c r="O12303" t="s">
        <v>24178</v>
      </c>
      <c r="P12303" t="s">
        <v>46222</v>
      </c>
      <c r="Q12303" t="s">
        <v>24793</v>
      </c>
    </row>
    <row r="12304" spans="12:17" x14ac:dyDescent="0.3">
      <c r="L12304">
        <v>12298</v>
      </c>
      <c r="M12304" t="s">
        <v>24794</v>
      </c>
      <c r="N12304" t="s">
        <v>26553</v>
      </c>
      <c r="O12304" t="s">
        <v>24180</v>
      </c>
      <c r="P12304" t="s">
        <v>46223</v>
      </c>
      <c r="Q12304" t="s">
        <v>24794</v>
      </c>
    </row>
    <row r="12305" spans="12:17" x14ac:dyDescent="0.3">
      <c r="L12305">
        <v>12299</v>
      </c>
      <c r="M12305" t="s">
        <v>24795</v>
      </c>
      <c r="N12305" t="s">
        <v>26554</v>
      </c>
      <c r="O12305" t="s">
        <v>24182</v>
      </c>
      <c r="P12305" t="s">
        <v>46224</v>
      </c>
      <c r="Q12305" t="s">
        <v>24795</v>
      </c>
    </row>
    <row r="12306" spans="12:17" x14ac:dyDescent="0.3">
      <c r="L12306">
        <v>12300</v>
      </c>
      <c r="M12306" t="s">
        <v>24796</v>
      </c>
      <c r="N12306" t="s">
        <v>24184</v>
      </c>
      <c r="O12306" t="s">
        <v>24185</v>
      </c>
      <c r="P12306" t="s">
        <v>46225</v>
      </c>
      <c r="Q12306" t="s">
        <v>24796</v>
      </c>
    </row>
    <row r="12307" spans="12:17" x14ac:dyDescent="0.3">
      <c r="L12307">
        <v>12301</v>
      </c>
      <c r="M12307" t="s">
        <v>24798</v>
      </c>
      <c r="N12307" t="s">
        <v>46226</v>
      </c>
      <c r="O12307" t="s">
        <v>24187</v>
      </c>
      <c r="P12307" t="s">
        <v>46227</v>
      </c>
      <c r="Q12307" t="s">
        <v>24798</v>
      </c>
    </row>
    <row r="12308" spans="12:17" x14ac:dyDescent="0.3">
      <c r="L12308">
        <v>12302</v>
      </c>
      <c r="M12308" t="s">
        <v>46228</v>
      </c>
      <c r="N12308" t="s">
        <v>46229</v>
      </c>
      <c r="O12308" t="s">
        <v>45722</v>
      </c>
      <c r="P12308" t="s">
        <v>46230</v>
      </c>
      <c r="Q12308" t="s">
        <v>46228</v>
      </c>
    </row>
    <row r="12309" spans="12:17" x14ac:dyDescent="0.3">
      <c r="L12309">
        <v>12303</v>
      </c>
      <c r="M12309" t="s">
        <v>24799</v>
      </c>
      <c r="N12309" t="s">
        <v>24189</v>
      </c>
      <c r="O12309" t="s">
        <v>24190</v>
      </c>
      <c r="P12309" t="s">
        <v>46231</v>
      </c>
      <c r="Q12309" t="s">
        <v>24799</v>
      </c>
    </row>
    <row r="12310" spans="12:17" x14ac:dyDescent="0.3">
      <c r="L12310">
        <v>12304</v>
      </c>
      <c r="M12310" t="s">
        <v>24801</v>
      </c>
      <c r="N12310" t="s">
        <v>24192</v>
      </c>
      <c r="O12310" t="s">
        <v>45725</v>
      </c>
      <c r="P12310" t="s">
        <v>46232</v>
      </c>
      <c r="Q12310" t="s">
        <v>24801</v>
      </c>
    </row>
    <row r="12311" spans="12:17" x14ac:dyDescent="0.3">
      <c r="L12311">
        <v>12305</v>
      </c>
      <c r="M12311" t="s">
        <v>24803</v>
      </c>
      <c r="N12311" t="s">
        <v>24194</v>
      </c>
      <c r="O12311" t="s">
        <v>45727</v>
      </c>
      <c r="P12311" t="s">
        <v>46233</v>
      </c>
      <c r="Q12311" t="s">
        <v>24803</v>
      </c>
    </row>
    <row r="12312" spans="12:17" x14ac:dyDescent="0.3">
      <c r="L12312">
        <v>12306</v>
      </c>
      <c r="M12312" t="s">
        <v>24805</v>
      </c>
      <c r="N12312" t="s">
        <v>24196</v>
      </c>
      <c r="O12312" t="s">
        <v>24197</v>
      </c>
      <c r="P12312" t="s">
        <v>46234</v>
      </c>
      <c r="Q12312" t="s">
        <v>24805</v>
      </c>
    </row>
    <row r="12313" spans="12:17" x14ac:dyDescent="0.3">
      <c r="L12313">
        <v>12307</v>
      </c>
      <c r="M12313" t="s">
        <v>24807</v>
      </c>
      <c r="N12313" t="s">
        <v>24199</v>
      </c>
      <c r="O12313" t="s">
        <v>24200</v>
      </c>
      <c r="P12313" t="s">
        <v>46235</v>
      </c>
      <c r="Q12313" t="s">
        <v>24807</v>
      </c>
    </row>
    <row r="12314" spans="12:17" x14ac:dyDescent="0.3">
      <c r="L12314">
        <v>12308</v>
      </c>
      <c r="M12314" t="s">
        <v>24809</v>
      </c>
      <c r="N12314" t="s">
        <v>24202</v>
      </c>
      <c r="O12314" t="s">
        <v>24203</v>
      </c>
      <c r="P12314" t="s">
        <v>46236</v>
      </c>
      <c r="Q12314" t="s">
        <v>24809</v>
      </c>
    </row>
    <row r="12315" spans="12:17" x14ac:dyDescent="0.3">
      <c r="L12315">
        <v>12309</v>
      </c>
      <c r="M12315" t="s">
        <v>2193</v>
      </c>
      <c r="N12315" t="s">
        <v>28415</v>
      </c>
      <c r="O12315" t="s">
        <v>2009</v>
      </c>
      <c r="P12315" t="s">
        <v>46237</v>
      </c>
      <c r="Q12315" t="s">
        <v>2193</v>
      </c>
    </row>
    <row r="12316" spans="12:17" x14ac:dyDescent="0.3">
      <c r="L12316">
        <v>12310</v>
      </c>
      <c r="M12316" t="s">
        <v>2194</v>
      </c>
      <c r="N12316" t="s">
        <v>28417</v>
      </c>
      <c r="O12316" t="s">
        <v>2012</v>
      </c>
      <c r="P12316" t="s">
        <v>46238</v>
      </c>
      <c r="Q12316" t="s">
        <v>2194</v>
      </c>
    </row>
    <row r="12317" spans="12:17" x14ac:dyDescent="0.3">
      <c r="L12317">
        <v>12311</v>
      </c>
      <c r="M12317" t="s">
        <v>2195</v>
      </c>
      <c r="N12317" t="s">
        <v>28419</v>
      </c>
      <c r="O12317" t="s">
        <v>2015</v>
      </c>
      <c r="P12317" t="s">
        <v>46239</v>
      </c>
      <c r="Q12317" t="s">
        <v>2195</v>
      </c>
    </row>
    <row r="12318" spans="12:17" x14ac:dyDescent="0.3">
      <c r="L12318">
        <v>12312</v>
      </c>
      <c r="M12318" t="s">
        <v>2196</v>
      </c>
      <c r="N12318" t="s">
        <v>28421</v>
      </c>
      <c r="O12318" t="s">
        <v>2018</v>
      </c>
      <c r="P12318" t="s">
        <v>46240</v>
      </c>
      <c r="Q12318" t="s">
        <v>2196</v>
      </c>
    </row>
    <row r="12319" spans="12:17" x14ac:dyDescent="0.3">
      <c r="L12319">
        <v>12313</v>
      </c>
      <c r="M12319" t="s">
        <v>2197</v>
      </c>
      <c r="N12319" t="s">
        <v>28423</v>
      </c>
      <c r="O12319" t="s">
        <v>2021</v>
      </c>
      <c r="P12319" t="s">
        <v>46241</v>
      </c>
      <c r="Q12319" t="s">
        <v>2197</v>
      </c>
    </row>
    <row r="12320" spans="12:17" x14ac:dyDescent="0.3">
      <c r="L12320">
        <v>12314</v>
      </c>
      <c r="M12320" t="s">
        <v>2198</v>
      </c>
      <c r="N12320" t="s">
        <v>28425</v>
      </c>
      <c r="O12320" t="s">
        <v>2024</v>
      </c>
      <c r="P12320" t="s">
        <v>46242</v>
      </c>
      <c r="Q12320" t="s">
        <v>2198</v>
      </c>
    </row>
    <row r="12321" spans="12:17" x14ac:dyDescent="0.3">
      <c r="L12321">
        <v>12315</v>
      </c>
      <c r="M12321" t="s">
        <v>2199</v>
      </c>
      <c r="N12321" t="s">
        <v>28427</v>
      </c>
      <c r="O12321" t="s">
        <v>2027</v>
      </c>
      <c r="P12321" t="s">
        <v>46243</v>
      </c>
      <c r="Q12321" t="s">
        <v>2199</v>
      </c>
    </row>
    <row r="12322" spans="12:17" x14ac:dyDescent="0.3">
      <c r="L12322">
        <v>12316</v>
      </c>
      <c r="M12322" t="s">
        <v>2200</v>
      </c>
      <c r="N12322" t="s">
        <v>28429</v>
      </c>
      <c r="O12322" t="s">
        <v>2030</v>
      </c>
      <c r="P12322" t="s">
        <v>46244</v>
      </c>
      <c r="Q12322" t="s">
        <v>2200</v>
      </c>
    </row>
    <row r="12323" spans="12:17" x14ac:dyDescent="0.3">
      <c r="L12323">
        <v>12317</v>
      </c>
      <c r="M12323" t="s">
        <v>2201</v>
      </c>
      <c r="N12323" t="s">
        <v>28431</v>
      </c>
      <c r="O12323" t="s">
        <v>2033</v>
      </c>
      <c r="P12323" t="s">
        <v>46245</v>
      </c>
      <c r="Q12323" t="s">
        <v>2201</v>
      </c>
    </row>
    <row r="12324" spans="12:17" x14ac:dyDescent="0.3">
      <c r="L12324">
        <v>12318</v>
      </c>
      <c r="M12324" t="s">
        <v>2202</v>
      </c>
      <c r="N12324" t="s">
        <v>28390</v>
      </c>
      <c r="O12324" t="s">
        <v>2036</v>
      </c>
      <c r="P12324" t="s">
        <v>46246</v>
      </c>
      <c r="Q12324" t="s">
        <v>2202</v>
      </c>
    </row>
    <row r="12325" spans="12:17" x14ac:dyDescent="0.3">
      <c r="L12325">
        <v>12319</v>
      </c>
      <c r="M12325" t="s">
        <v>2203</v>
      </c>
      <c r="N12325" t="s">
        <v>28392</v>
      </c>
      <c r="O12325" t="s">
        <v>2039</v>
      </c>
      <c r="P12325" t="s">
        <v>46247</v>
      </c>
      <c r="Q12325" t="s">
        <v>2203</v>
      </c>
    </row>
    <row r="12326" spans="12:17" x14ac:dyDescent="0.3">
      <c r="L12326">
        <v>12320</v>
      </c>
      <c r="M12326" t="s">
        <v>24811</v>
      </c>
      <c r="N12326" t="s">
        <v>24205</v>
      </c>
      <c r="O12326" t="s">
        <v>24206</v>
      </c>
      <c r="P12326" t="s">
        <v>46248</v>
      </c>
      <c r="Q12326" t="s">
        <v>24811</v>
      </c>
    </row>
    <row r="12327" spans="12:17" x14ac:dyDescent="0.3">
      <c r="L12327">
        <v>12321</v>
      </c>
      <c r="M12327" t="s">
        <v>24813</v>
      </c>
      <c r="N12327" t="s">
        <v>24208</v>
      </c>
      <c r="O12327" t="s">
        <v>24209</v>
      </c>
      <c r="P12327" t="s">
        <v>46249</v>
      </c>
      <c r="Q12327" t="s">
        <v>24813</v>
      </c>
    </row>
    <row r="12328" spans="12:17" x14ac:dyDescent="0.3">
      <c r="L12328">
        <v>12322</v>
      </c>
      <c r="M12328" t="s">
        <v>24815</v>
      </c>
      <c r="N12328" t="s">
        <v>24211</v>
      </c>
      <c r="O12328" t="s">
        <v>24212</v>
      </c>
      <c r="P12328" t="s">
        <v>46250</v>
      </c>
      <c r="Q12328" t="s">
        <v>24815</v>
      </c>
    </row>
    <row r="12329" spans="12:17" x14ac:dyDescent="0.3">
      <c r="L12329">
        <v>12323</v>
      </c>
      <c r="M12329" t="s">
        <v>46251</v>
      </c>
      <c r="N12329" t="s">
        <v>24213</v>
      </c>
      <c r="O12329" t="s">
        <v>24214</v>
      </c>
      <c r="P12329" t="s">
        <v>46252</v>
      </c>
      <c r="Q12329" t="s">
        <v>46251</v>
      </c>
    </row>
    <row r="12330" spans="12:17" x14ac:dyDescent="0.3">
      <c r="L12330">
        <v>12324</v>
      </c>
      <c r="M12330" t="s">
        <v>24818</v>
      </c>
      <c r="N12330" t="s">
        <v>24216</v>
      </c>
      <c r="O12330" t="s">
        <v>24217</v>
      </c>
      <c r="P12330" t="s">
        <v>46253</v>
      </c>
      <c r="Q12330" t="s">
        <v>24818</v>
      </c>
    </row>
    <row r="12331" spans="12:17" x14ac:dyDescent="0.3">
      <c r="L12331">
        <v>12325</v>
      </c>
      <c r="M12331" t="s">
        <v>24820</v>
      </c>
      <c r="N12331" t="s">
        <v>24219</v>
      </c>
      <c r="O12331" t="s">
        <v>24220</v>
      </c>
      <c r="P12331" t="s">
        <v>46254</v>
      </c>
      <c r="Q12331" t="s">
        <v>24820</v>
      </c>
    </row>
    <row r="12332" spans="12:17" x14ac:dyDescent="0.3">
      <c r="L12332">
        <v>12326</v>
      </c>
      <c r="M12332" t="s">
        <v>24822</v>
      </c>
      <c r="N12332" t="s">
        <v>24222</v>
      </c>
      <c r="O12332" t="s">
        <v>24223</v>
      </c>
      <c r="P12332" t="s">
        <v>46255</v>
      </c>
      <c r="Q12332" t="s">
        <v>24822</v>
      </c>
    </row>
    <row r="12333" spans="12:17" x14ac:dyDescent="0.3">
      <c r="L12333">
        <v>12327</v>
      </c>
      <c r="M12333" t="s">
        <v>24824</v>
      </c>
      <c r="N12333" t="s">
        <v>24225</v>
      </c>
      <c r="O12333" t="s">
        <v>24226</v>
      </c>
      <c r="P12333" t="s">
        <v>46256</v>
      </c>
      <c r="Q12333" t="s">
        <v>24824</v>
      </c>
    </row>
    <row r="12334" spans="12:17" x14ac:dyDescent="0.3">
      <c r="L12334">
        <v>12328</v>
      </c>
      <c r="M12334" t="s">
        <v>24826</v>
      </c>
      <c r="N12334" t="s">
        <v>24228</v>
      </c>
      <c r="O12334" t="s">
        <v>24229</v>
      </c>
      <c r="P12334" t="s">
        <v>46257</v>
      </c>
      <c r="Q12334" t="s">
        <v>24826</v>
      </c>
    </row>
    <row r="12335" spans="12:17" x14ac:dyDescent="0.3">
      <c r="L12335">
        <v>12329</v>
      </c>
      <c r="M12335" t="s">
        <v>24783</v>
      </c>
      <c r="N12335" t="s">
        <v>24168</v>
      </c>
      <c r="O12335" t="s">
        <v>26555</v>
      </c>
      <c r="P12335" t="s">
        <v>46258</v>
      </c>
      <c r="Q12335" t="s">
        <v>24783</v>
      </c>
    </row>
    <row r="12336" spans="12:17" x14ac:dyDescent="0.3">
      <c r="L12336">
        <v>12330</v>
      </c>
      <c r="M12336" t="s">
        <v>24828</v>
      </c>
      <c r="N12336" t="s">
        <v>24231</v>
      </c>
      <c r="O12336" t="s">
        <v>24232</v>
      </c>
      <c r="P12336" t="s">
        <v>46259</v>
      </c>
      <c r="Q12336" t="s">
        <v>24828</v>
      </c>
    </row>
    <row r="12337" spans="12:17" x14ac:dyDescent="0.3">
      <c r="L12337">
        <v>12331</v>
      </c>
      <c r="M12337" t="s">
        <v>24830</v>
      </c>
      <c r="N12337" t="s">
        <v>24234</v>
      </c>
      <c r="O12337" t="s">
        <v>24235</v>
      </c>
      <c r="P12337" t="s">
        <v>46260</v>
      </c>
      <c r="Q12337" t="s">
        <v>24830</v>
      </c>
    </row>
    <row r="12338" spans="12:17" x14ac:dyDescent="0.3">
      <c r="L12338">
        <v>12332</v>
      </c>
      <c r="M12338" t="s">
        <v>24832</v>
      </c>
      <c r="N12338" t="s">
        <v>24237</v>
      </c>
      <c r="O12338" t="s">
        <v>24238</v>
      </c>
      <c r="P12338" t="s">
        <v>46261</v>
      </c>
      <c r="Q12338" t="s">
        <v>24832</v>
      </c>
    </row>
    <row r="12339" spans="12:17" x14ac:dyDescent="0.3">
      <c r="L12339">
        <v>12333</v>
      </c>
      <c r="M12339" t="s">
        <v>24834</v>
      </c>
      <c r="N12339" t="s">
        <v>24240</v>
      </c>
      <c r="O12339" t="s">
        <v>24241</v>
      </c>
      <c r="P12339" t="s">
        <v>46262</v>
      </c>
      <c r="Q12339" t="s">
        <v>24834</v>
      </c>
    </row>
    <row r="12340" spans="12:17" x14ac:dyDescent="0.3">
      <c r="L12340">
        <v>12334</v>
      </c>
      <c r="M12340" t="s">
        <v>24836</v>
      </c>
      <c r="N12340" t="s">
        <v>24243</v>
      </c>
      <c r="O12340" t="s">
        <v>24244</v>
      </c>
      <c r="P12340" t="s">
        <v>46263</v>
      </c>
      <c r="Q12340" t="s">
        <v>24836</v>
      </c>
    </row>
    <row r="12341" spans="12:17" x14ac:dyDescent="0.3">
      <c r="L12341">
        <v>12335</v>
      </c>
      <c r="M12341" t="s">
        <v>24838</v>
      </c>
      <c r="N12341" t="s">
        <v>24246</v>
      </c>
      <c r="O12341" t="s">
        <v>24247</v>
      </c>
      <c r="P12341" t="s">
        <v>46264</v>
      </c>
      <c r="Q12341" t="s">
        <v>24838</v>
      </c>
    </row>
    <row r="12342" spans="12:17" x14ac:dyDescent="0.3">
      <c r="L12342">
        <v>12336</v>
      </c>
      <c r="M12342" t="s">
        <v>24840</v>
      </c>
      <c r="N12342" t="s">
        <v>24249</v>
      </c>
      <c r="O12342" t="s">
        <v>24250</v>
      </c>
      <c r="P12342" t="s">
        <v>46265</v>
      </c>
      <c r="Q12342" t="s">
        <v>24840</v>
      </c>
    </row>
    <row r="12343" spans="12:17" x14ac:dyDescent="0.3">
      <c r="L12343">
        <v>12337</v>
      </c>
      <c r="M12343" t="s">
        <v>24842</v>
      </c>
      <c r="N12343" t="s">
        <v>24252</v>
      </c>
      <c r="O12343" t="s">
        <v>24253</v>
      </c>
      <c r="P12343" t="s">
        <v>46266</v>
      </c>
      <c r="Q12343" t="s">
        <v>24842</v>
      </c>
    </row>
    <row r="12344" spans="12:17" x14ac:dyDescent="0.3">
      <c r="L12344">
        <v>12338</v>
      </c>
      <c r="M12344" t="s">
        <v>24844</v>
      </c>
      <c r="N12344" t="s">
        <v>24255</v>
      </c>
      <c r="O12344" t="s">
        <v>24256</v>
      </c>
      <c r="P12344" t="s">
        <v>46267</v>
      </c>
      <c r="Q12344" t="s">
        <v>24844</v>
      </c>
    </row>
    <row r="12345" spans="12:17" x14ac:dyDescent="0.3">
      <c r="L12345">
        <v>12339</v>
      </c>
      <c r="M12345" t="s">
        <v>24846</v>
      </c>
      <c r="N12345" t="s">
        <v>24258</v>
      </c>
      <c r="O12345" t="s">
        <v>24259</v>
      </c>
      <c r="P12345" t="s">
        <v>46268</v>
      </c>
      <c r="Q12345" t="s">
        <v>24846</v>
      </c>
    </row>
    <row r="12346" spans="12:17" x14ac:dyDescent="0.3">
      <c r="L12346">
        <v>12340</v>
      </c>
      <c r="M12346" t="s">
        <v>24848</v>
      </c>
      <c r="N12346" t="s">
        <v>24261</v>
      </c>
      <c r="O12346" t="s">
        <v>24262</v>
      </c>
      <c r="P12346" t="s">
        <v>46269</v>
      </c>
      <c r="Q12346" t="s">
        <v>24848</v>
      </c>
    </row>
    <row r="12347" spans="12:17" x14ac:dyDescent="0.3">
      <c r="L12347">
        <v>12341</v>
      </c>
      <c r="M12347" t="s">
        <v>24850</v>
      </c>
      <c r="N12347" t="s">
        <v>24264</v>
      </c>
      <c r="O12347" t="s">
        <v>24265</v>
      </c>
      <c r="P12347" t="s">
        <v>46270</v>
      </c>
      <c r="Q12347" t="s">
        <v>24850</v>
      </c>
    </row>
    <row r="12348" spans="12:17" x14ac:dyDescent="0.3">
      <c r="L12348">
        <v>12342</v>
      </c>
      <c r="M12348" t="s">
        <v>24852</v>
      </c>
      <c r="N12348" t="s">
        <v>24267</v>
      </c>
      <c r="O12348" t="s">
        <v>24268</v>
      </c>
      <c r="P12348" t="s">
        <v>46271</v>
      </c>
      <c r="Q12348" t="s">
        <v>24852</v>
      </c>
    </row>
    <row r="12349" spans="12:17" x14ac:dyDescent="0.3">
      <c r="L12349">
        <v>12343</v>
      </c>
      <c r="M12349" t="s">
        <v>24854</v>
      </c>
      <c r="N12349" t="s">
        <v>24270</v>
      </c>
      <c r="O12349" t="s">
        <v>24271</v>
      </c>
      <c r="P12349" t="s">
        <v>46272</v>
      </c>
      <c r="Q12349" t="s">
        <v>24854</v>
      </c>
    </row>
    <row r="12350" spans="12:17" x14ac:dyDescent="0.3">
      <c r="L12350">
        <v>12344</v>
      </c>
      <c r="M12350" t="s">
        <v>24856</v>
      </c>
      <c r="N12350" t="s">
        <v>24273</v>
      </c>
      <c r="O12350" t="s">
        <v>24274</v>
      </c>
      <c r="P12350" t="s">
        <v>46273</v>
      </c>
      <c r="Q12350" t="s">
        <v>24856</v>
      </c>
    </row>
    <row r="12351" spans="12:17" x14ac:dyDescent="0.3">
      <c r="L12351">
        <v>12345</v>
      </c>
      <c r="M12351" t="s">
        <v>24858</v>
      </c>
      <c r="N12351" t="s">
        <v>24276</v>
      </c>
      <c r="O12351" t="s">
        <v>24277</v>
      </c>
      <c r="P12351" t="s">
        <v>46274</v>
      </c>
      <c r="Q12351" t="s">
        <v>24858</v>
      </c>
    </row>
    <row r="12352" spans="12:17" x14ac:dyDescent="0.3">
      <c r="L12352">
        <v>12346</v>
      </c>
      <c r="M12352" t="s">
        <v>24860</v>
      </c>
      <c r="N12352" t="s">
        <v>24279</v>
      </c>
      <c r="O12352" t="s">
        <v>24280</v>
      </c>
      <c r="P12352" t="s">
        <v>46275</v>
      </c>
      <c r="Q12352" t="s">
        <v>24860</v>
      </c>
    </row>
    <row r="12353" spans="12:17" x14ac:dyDescent="0.3">
      <c r="L12353">
        <v>12347</v>
      </c>
      <c r="M12353" t="s">
        <v>24862</v>
      </c>
      <c r="N12353" t="s">
        <v>24282</v>
      </c>
      <c r="O12353" t="s">
        <v>24283</v>
      </c>
      <c r="P12353" t="s">
        <v>46276</v>
      </c>
      <c r="Q12353" t="s">
        <v>24862</v>
      </c>
    </row>
    <row r="12354" spans="12:17" x14ac:dyDescent="0.3">
      <c r="L12354">
        <v>12348</v>
      </c>
      <c r="M12354" t="s">
        <v>24864</v>
      </c>
      <c r="N12354" t="s">
        <v>24285</v>
      </c>
      <c r="O12354" t="s">
        <v>24286</v>
      </c>
      <c r="P12354" t="s">
        <v>46277</v>
      </c>
      <c r="Q12354" t="s">
        <v>24864</v>
      </c>
    </row>
    <row r="12355" spans="12:17" x14ac:dyDescent="0.3">
      <c r="L12355">
        <v>12349</v>
      </c>
      <c r="M12355" t="s">
        <v>24866</v>
      </c>
      <c r="N12355" t="s">
        <v>24288</v>
      </c>
      <c r="O12355" t="s">
        <v>24289</v>
      </c>
      <c r="P12355" t="s">
        <v>46278</v>
      </c>
      <c r="Q12355" t="s">
        <v>24866</v>
      </c>
    </row>
    <row r="12356" spans="12:17" x14ac:dyDescent="0.3">
      <c r="L12356">
        <v>12350</v>
      </c>
      <c r="M12356" t="s">
        <v>24868</v>
      </c>
      <c r="N12356" t="s">
        <v>24291</v>
      </c>
      <c r="O12356" t="s">
        <v>24292</v>
      </c>
      <c r="P12356" t="s">
        <v>46279</v>
      </c>
      <c r="Q12356" t="s">
        <v>24868</v>
      </c>
    </row>
    <row r="12357" spans="12:17" x14ac:dyDescent="0.3">
      <c r="L12357">
        <v>12351</v>
      </c>
      <c r="M12357" t="s">
        <v>24870</v>
      </c>
      <c r="N12357" t="s">
        <v>24294</v>
      </c>
      <c r="O12357" t="s">
        <v>24295</v>
      </c>
      <c r="P12357" t="s">
        <v>46280</v>
      </c>
      <c r="Q12357" t="s">
        <v>24870</v>
      </c>
    </row>
    <row r="12358" spans="12:17" x14ac:dyDescent="0.3">
      <c r="L12358">
        <v>12352</v>
      </c>
      <c r="M12358" t="s">
        <v>24872</v>
      </c>
      <c r="N12358" t="s">
        <v>24297</v>
      </c>
      <c r="O12358" t="s">
        <v>24298</v>
      </c>
      <c r="P12358" t="s">
        <v>46281</v>
      </c>
      <c r="Q12358" t="s">
        <v>24872</v>
      </c>
    </row>
    <row r="12359" spans="12:17" x14ac:dyDescent="0.3">
      <c r="L12359">
        <v>12353</v>
      </c>
      <c r="M12359" t="s">
        <v>24874</v>
      </c>
      <c r="N12359" t="s">
        <v>24300</v>
      </c>
      <c r="O12359" t="s">
        <v>24301</v>
      </c>
      <c r="P12359" t="s">
        <v>46282</v>
      </c>
      <c r="Q12359" t="s">
        <v>24874</v>
      </c>
    </row>
    <row r="12360" spans="12:17" x14ac:dyDescent="0.3">
      <c r="L12360">
        <v>12354</v>
      </c>
      <c r="M12360" t="s">
        <v>24876</v>
      </c>
      <c r="N12360" t="s">
        <v>24303</v>
      </c>
      <c r="O12360" t="s">
        <v>24304</v>
      </c>
      <c r="P12360" t="s">
        <v>46283</v>
      </c>
      <c r="Q12360" t="s">
        <v>24876</v>
      </c>
    </row>
    <row r="12361" spans="12:17" x14ac:dyDescent="0.3">
      <c r="L12361">
        <v>12355</v>
      </c>
      <c r="M12361" t="s">
        <v>27422</v>
      </c>
      <c r="N12361" t="s">
        <v>24305</v>
      </c>
      <c r="O12361" t="s">
        <v>24306</v>
      </c>
      <c r="P12361" t="s">
        <v>46284</v>
      </c>
      <c r="Q12361" t="s">
        <v>27422</v>
      </c>
    </row>
    <row r="12362" spans="12:17" x14ac:dyDescent="0.3">
      <c r="L12362">
        <v>12356</v>
      </c>
      <c r="M12362" t="s">
        <v>27423</v>
      </c>
      <c r="N12362" t="s">
        <v>24307</v>
      </c>
      <c r="O12362" t="s">
        <v>24308</v>
      </c>
      <c r="P12362" t="s">
        <v>46285</v>
      </c>
      <c r="Q12362" t="s">
        <v>27423</v>
      </c>
    </row>
    <row r="12363" spans="12:17" x14ac:dyDescent="0.3">
      <c r="L12363">
        <v>12357</v>
      </c>
      <c r="M12363" t="s">
        <v>27424</v>
      </c>
      <c r="N12363" t="s">
        <v>24309</v>
      </c>
      <c r="O12363" t="s">
        <v>24310</v>
      </c>
      <c r="P12363" t="s">
        <v>46286</v>
      </c>
      <c r="Q12363" t="s">
        <v>27424</v>
      </c>
    </row>
    <row r="12364" spans="12:17" x14ac:dyDescent="0.3">
      <c r="L12364">
        <v>12358</v>
      </c>
      <c r="M12364" t="s">
        <v>24881</v>
      </c>
      <c r="N12364" t="s">
        <v>24312</v>
      </c>
      <c r="O12364" t="s">
        <v>24313</v>
      </c>
      <c r="P12364" t="s">
        <v>46287</v>
      </c>
      <c r="Q12364" t="s">
        <v>24881</v>
      </c>
    </row>
    <row r="12365" spans="12:17" x14ac:dyDescent="0.3">
      <c r="L12365">
        <v>12359</v>
      </c>
      <c r="M12365" t="s">
        <v>2193</v>
      </c>
      <c r="N12365" t="s">
        <v>28415</v>
      </c>
      <c r="O12365" t="s">
        <v>2009</v>
      </c>
      <c r="P12365" t="s">
        <v>46288</v>
      </c>
      <c r="Q12365" t="s">
        <v>2193</v>
      </c>
    </row>
    <row r="12366" spans="12:17" x14ac:dyDescent="0.3">
      <c r="L12366">
        <v>12360</v>
      </c>
      <c r="M12366" t="s">
        <v>2194</v>
      </c>
      <c r="N12366" t="s">
        <v>28417</v>
      </c>
      <c r="O12366" t="s">
        <v>2012</v>
      </c>
      <c r="P12366" t="s">
        <v>46289</v>
      </c>
      <c r="Q12366" t="s">
        <v>2194</v>
      </c>
    </row>
    <row r="12367" spans="12:17" x14ac:dyDescent="0.3">
      <c r="L12367">
        <v>12361</v>
      </c>
      <c r="M12367" t="s">
        <v>2195</v>
      </c>
      <c r="N12367" t="s">
        <v>28419</v>
      </c>
      <c r="O12367" t="s">
        <v>2015</v>
      </c>
      <c r="P12367" t="s">
        <v>46290</v>
      </c>
      <c r="Q12367" t="s">
        <v>2195</v>
      </c>
    </row>
    <row r="12368" spans="12:17" x14ac:dyDescent="0.3">
      <c r="L12368">
        <v>12362</v>
      </c>
      <c r="M12368" t="s">
        <v>2196</v>
      </c>
      <c r="N12368" t="s">
        <v>28421</v>
      </c>
      <c r="O12368" t="s">
        <v>2018</v>
      </c>
      <c r="P12368" t="s">
        <v>46291</v>
      </c>
      <c r="Q12368" t="s">
        <v>2196</v>
      </c>
    </row>
    <row r="12369" spans="12:17" x14ac:dyDescent="0.3">
      <c r="L12369">
        <v>12363</v>
      </c>
      <c r="M12369" t="s">
        <v>2197</v>
      </c>
      <c r="N12369" t="s">
        <v>28423</v>
      </c>
      <c r="O12369" t="s">
        <v>2021</v>
      </c>
      <c r="P12369" t="s">
        <v>46292</v>
      </c>
      <c r="Q12369" t="s">
        <v>2197</v>
      </c>
    </row>
    <row r="12370" spans="12:17" x14ac:dyDescent="0.3">
      <c r="L12370">
        <v>12364</v>
      </c>
      <c r="M12370" t="s">
        <v>2198</v>
      </c>
      <c r="N12370" t="s">
        <v>28425</v>
      </c>
      <c r="O12370" t="s">
        <v>2024</v>
      </c>
      <c r="P12370" t="s">
        <v>46293</v>
      </c>
      <c r="Q12370" t="s">
        <v>2198</v>
      </c>
    </row>
    <row r="12371" spans="12:17" x14ac:dyDescent="0.3">
      <c r="L12371">
        <v>12365</v>
      </c>
      <c r="M12371" t="s">
        <v>2199</v>
      </c>
      <c r="N12371" t="s">
        <v>28427</v>
      </c>
      <c r="O12371" t="s">
        <v>2027</v>
      </c>
      <c r="P12371" t="s">
        <v>46294</v>
      </c>
      <c r="Q12371" t="s">
        <v>2199</v>
      </c>
    </row>
    <row r="12372" spans="12:17" x14ac:dyDescent="0.3">
      <c r="L12372">
        <v>12366</v>
      </c>
      <c r="M12372" t="s">
        <v>2200</v>
      </c>
      <c r="N12372" t="s">
        <v>28429</v>
      </c>
      <c r="O12372" t="s">
        <v>2030</v>
      </c>
      <c r="P12372" t="s">
        <v>46295</v>
      </c>
      <c r="Q12372" t="s">
        <v>2200</v>
      </c>
    </row>
    <row r="12373" spans="12:17" x14ac:dyDescent="0.3">
      <c r="L12373">
        <v>12367</v>
      </c>
      <c r="M12373" t="s">
        <v>24889</v>
      </c>
      <c r="N12373" t="s">
        <v>24321</v>
      </c>
      <c r="O12373" t="s">
        <v>24322</v>
      </c>
      <c r="P12373" t="s">
        <v>46296</v>
      </c>
      <c r="Q12373" t="s">
        <v>24889</v>
      </c>
    </row>
    <row r="12374" spans="12:17" x14ac:dyDescent="0.3">
      <c r="L12374">
        <v>12368</v>
      </c>
      <c r="M12374" t="s">
        <v>24891</v>
      </c>
      <c r="N12374" t="s">
        <v>24150</v>
      </c>
      <c r="O12374" t="s">
        <v>45792</v>
      </c>
      <c r="P12374" t="s">
        <v>46297</v>
      </c>
      <c r="Q12374" t="s">
        <v>24891</v>
      </c>
    </row>
    <row r="12375" spans="12:17" x14ac:dyDescent="0.3">
      <c r="L12375">
        <v>12369</v>
      </c>
      <c r="M12375" t="s">
        <v>24892</v>
      </c>
      <c r="N12375" t="s">
        <v>24152</v>
      </c>
      <c r="O12375" t="s">
        <v>45794</v>
      </c>
      <c r="P12375" t="s">
        <v>46298</v>
      </c>
      <c r="Q12375" t="s">
        <v>24892</v>
      </c>
    </row>
    <row r="12376" spans="12:17" x14ac:dyDescent="0.3">
      <c r="L12376">
        <v>12370</v>
      </c>
      <c r="M12376" t="s">
        <v>24893</v>
      </c>
      <c r="N12376" t="s">
        <v>24155</v>
      </c>
      <c r="O12376" t="s">
        <v>45796</v>
      </c>
      <c r="P12376" t="s">
        <v>46299</v>
      </c>
      <c r="Q12376" t="s">
        <v>24893</v>
      </c>
    </row>
    <row r="12377" spans="12:17" x14ac:dyDescent="0.3">
      <c r="L12377">
        <v>12371</v>
      </c>
      <c r="M12377" t="s">
        <v>24894</v>
      </c>
      <c r="N12377" t="s">
        <v>24158</v>
      </c>
      <c r="O12377" t="s">
        <v>45798</v>
      </c>
      <c r="P12377" t="s">
        <v>46300</v>
      </c>
      <c r="Q12377" t="s">
        <v>24894</v>
      </c>
    </row>
    <row r="12378" spans="12:17" x14ac:dyDescent="0.3">
      <c r="L12378">
        <v>12372</v>
      </c>
      <c r="M12378" t="s">
        <v>24895</v>
      </c>
      <c r="N12378" t="s">
        <v>24161</v>
      </c>
      <c r="O12378" t="s">
        <v>45800</v>
      </c>
      <c r="P12378" t="s">
        <v>46301</v>
      </c>
      <c r="Q12378" t="s">
        <v>24895</v>
      </c>
    </row>
    <row r="12379" spans="12:17" x14ac:dyDescent="0.3">
      <c r="L12379">
        <v>12373</v>
      </c>
      <c r="M12379" t="s">
        <v>24896</v>
      </c>
      <c r="N12379" t="s">
        <v>24164</v>
      </c>
      <c r="O12379" t="s">
        <v>45802</v>
      </c>
      <c r="P12379" t="s">
        <v>46302</v>
      </c>
      <c r="Q12379" t="s">
        <v>24896</v>
      </c>
    </row>
    <row r="12380" spans="12:17" x14ac:dyDescent="0.3">
      <c r="L12380">
        <v>12374</v>
      </c>
      <c r="M12380" t="s">
        <v>24897</v>
      </c>
      <c r="N12380" t="s">
        <v>46216</v>
      </c>
      <c r="O12380" t="s">
        <v>45804</v>
      </c>
      <c r="P12380" t="s">
        <v>46303</v>
      </c>
      <c r="Q12380" t="s">
        <v>24897</v>
      </c>
    </row>
    <row r="12381" spans="12:17" x14ac:dyDescent="0.3">
      <c r="L12381">
        <v>12375</v>
      </c>
      <c r="M12381" t="s">
        <v>24899</v>
      </c>
      <c r="N12381" t="s">
        <v>24169</v>
      </c>
      <c r="O12381" t="s">
        <v>45806</v>
      </c>
      <c r="P12381" t="s">
        <v>46304</v>
      </c>
      <c r="Q12381" t="s">
        <v>24899</v>
      </c>
    </row>
    <row r="12382" spans="12:17" x14ac:dyDescent="0.3">
      <c r="L12382">
        <v>12376</v>
      </c>
      <c r="M12382" t="s">
        <v>24900</v>
      </c>
      <c r="N12382" t="s">
        <v>24170</v>
      </c>
      <c r="O12382" t="s">
        <v>45808</v>
      </c>
      <c r="P12382" t="s">
        <v>46305</v>
      </c>
      <c r="Q12382" t="s">
        <v>24900</v>
      </c>
    </row>
    <row r="12383" spans="12:17" x14ac:dyDescent="0.3">
      <c r="L12383">
        <v>12377</v>
      </c>
      <c r="M12383" t="s">
        <v>24901</v>
      </c>
      <c r="N12383" t="s">
        <v>24172</v>
      </c>
      <c r="O12383" t="s">
        <v>45810</v>
      </c>
      <c r="P12383" t="s">
        <v>46306</v>
      </c>
      <c r="Q12383" t="s">
        <v>24901</v>
      </c>
    </row>
    <row r="12384" spans="12:17" x14ac:dyDescent="0.3">
      <c r="L12384">
        <v>12378</v>
      </c>
      <c r="M12384" t="s">
        <v>24902</v>
      </c>
      <c r="N12384" t="s">
        <v>24174</v>
      </c>
      <c r="O12384" t="s">
        <v>45812</v>
      </c>
      <c r="P12384" t="s">
        <v>46307</v>
      </c>
      <c r="Q12384" t="s">
        <v>24902</v>
      </c>
    </row>
    <row r="12385" spans="12:17" x14ac:dyDescent="0.3">
      <c r="L12385">
        <v>12379</v>
      </c>
      <c r="M12385" t="s">
        <v>24903</v>
      </c>
      <c r="N12385" t="s">
        <v>24176</v>
      </c>
      <c r="O12385" t="s">
        <v>45814</v>
      </c>
      <c r="P12385" t="s">
        <v>46308</v>
      </c>
      <c r="Q12385" t="s">
        <v>24903</v>
      </c>
    </row>
    <row r="12386" spans="12:17" x14ac:dyDescent="0.3">
      <c r="L12386">
        <v>12380</v>
      </c>
      <c r="M12386" t="s">
        <v>24904</v>
      </c>
      <c r="N12386" t="s">
        <v>26552</v>
      </c>
      <c r="O12386" t="s">
        <v>45816</v>
      </c>
      <c r="P12386" t="s">
        <v>46309</v>
      </c>
      <c r="Q12386" t="s">
        <v>24904</v>
      </c>
    </row>
    <row r="12387" spans="12:17" x14ac:dyDescent="0.3">
      <c r="L12387">
        <v>12381</v>
      </c>
      <c r="M12387" t="s">
        <v>24905</v>
      </c>
      <c r="N12387" t="s">
        <v>26553</v>
      </c>
      <c r="O12387" t="s">
        <v>45818</v>
      </c>
      <c r="P12387" t="s">
        <v>46310</v>
      </c>
      <c r="Q12387" t="s">
        <v>24905</v>
      </c>
    </row>
    <row r="12388" spans="12:17" x14ac:dyDescent="0.3">
      <c r="L12388">
        <v>12382</v>
      </c>
      <c r="M12388" t="s">
        <v>24906</v>
      </c>
      <c r="N12388" t="s">
        <v>26554</v>
      </c>
      <c r="O12388" t="s">
        <v>45820</v>
      </c>
      <c r="P12388" t="s">
        <v>46311</v>
      </c>
      <c r="Q12388" t="s">
        <v>24906</v>
      </c>
    </row>
    <row r="12389" spans="12:17" x14ac:dyDescent="0.3">
      <c r="L12389">
        <v>12383</v>
      </c>
      <c r="M12389" t="s">
        <v>24907</v>
      </c>
      <c r="N12389" t="s">
        <v>24184</v>
      </c>
      <c r="O12389" t="s">
        <v>45822</v>
      </c>
      <c r="P12389" t="s">
        <v>46312</v>
      </c>
      <c r="Q12389" t="s">
        <v>24907</v>
      </c>
    </row>
    <row r="12390" spans="12:17" x14ac:dyDescent="0.3">
      <c r="L12390">
        <v>12384</v>
      </c>
      <c r="M12390" t="s">
        <v>24908</v>
      </c>
      <c r="N12390" t="s">
        <v>46226</v>
      </c>
      <c r="O12390" t="s">
        <v>45824</v>
      </c>
      <c r="P12390" t="s">
        <v>46313</v>
      </c>
      <c r="Q12390" t="s">
        <v>24908</v>
      </c>
    </row>
    <row r="12391" spans="12:17" x14ac:dyDescent="0.3">
      <c r="L12391">
        <v>12385</v>
      </c>
      <c r="M12391" t="s">
        <v>46314</v>
      </c>
      <c r="N12391" t="s">
        <v>46229</v>
      </c>
      <c r="O12391" t="s">
        <v>45827</v>
      </c>
      <c r="P12391" t="s">
        <v>46315</v>
      </c>
      <c r="Q12391" t="s">
        <v>46314</v>
      </c>
    </row>
    <row r="12392" spans="12:17" x14ac:dyDescent="0.3">
      <c r="L12392">
        <v>12386</v>
      </c>
      <c r="M12392" t="s">
        <v>24909</v>
      </c>
      <c r="N12392" t="s">
        <v>24189</v>
      </c>
      <c r="O12392" t="s">
        <v>45829</v>
      </c>
      <c r="P12392" t="s">
        <v>46316</v>
      </c>
      <c r="Q12392" t="s">
        <v>24909</v>
      </c>
    </row>
    <row r="12393" spans="12:17" x14ac:dyDescent="0.3">
      <c r="L12393">
        <v>12387</v>
      </c>
      <c r="M12393" t="s">
        <v>24910</v>
      </c>
      <c r="N12393" t="s">
        <v>24192</v>
      </c>
      <c r="O12393" t="s">
        <v>45831</v>
      </c>
      <c r="P12393" t="s">
        <v>46317</v>
      </c>
      <c r="Q12393" t="s">
        <v>24910</v>
      </c>
    </row>
    <row r="12394" spans="12:17" x14ac:dyDescent="0.3">
      <c r="L12394">
        <v>12388</v>
      </c>
      <c r="M12394" t="s">
        <v>24911</v>
      </c>
      <c r="N12394" t="s">
        <v>24194</v>
      </c>
      <c r="O12394" t="s">
        <v>45833</v>
      </c>
      <c r="P12394" t="s">
        <v>46318</v>
      </c>
      <c r="Q12394" t="s">
        <v>24911</v>
      </c>
    </row>
    <row r="12395" spans="12:17" x14ac:dyDescent="0.3">
      <c r="L12395">
        <v>12389</v>
      </c>
      <c r="M12395" t="s">
        <v>24912</v>
      </c>
      <c r="N12395" t="s">
        <v>24196</v>
      </c>
      <c r="O12395" t="s">
        <v>45835</v>
      </c>
      <c r="P12395" t="s">
        <v>46319</v>
      </c>
      <c r="Q12395" t="s">
        <v>24912</v>
      </c>
    </row>
    <row r="12396" spans="12:17" x14ac:dyDescent="0.3">
      <c r="L12396">
        <v>12390</v>
      </c>
      <c r="M12396" t="s">
        <v>24913</v>
      </c>
      <c r="N12396" t="s">
        <v>24199</v>
      </c>
      <c r="O12396" t="s">
        <v>45837</v>
      </c>
      <c r="P12396" t="s">
        <v>46320</v>
      </c>
      <c r="Q12396" t="s">
        <v>24913</v>
      </c>
    </row>
    <row r="12397" spans="12:17" x14ac:dyDescent="0.3">
      <c r="L12397">
        <v>12391</v>
      </c>
      <c r="M12397" t="s">
        <v>24914</v>
      </c>
      <c r="N12397" t="s">
        <v>24202</v>
      </c>
      <c r="O12397" t="s">
        <v>45839</v>
      </c>
      <c r="P12397" t="s">
        <v>46321</v>
      </c>
      <c r="Q12397" t="s">
        <v>24914</v>
      </c>
    </row>
    <row r="12398" spans="12:17" x14ac:dyDescent="0.3">
      <c r="L12398">
        <v>12392</v>
      </c>
      <c r="M12398" t="s">
        <v>2193</v>
      </c>
      <c r="N12398" t="s">
        <v>28415</v>
      </c>
      <c r="O12398" t="s">
        <v>2009</v>
      </c>
      <c r="P12398" t="s">
        <v>46322</v>
      </c>
      <c r="Q12398" t="s">
        <v>2193</v>
      </c>
    </row>
    <row r="12399" spans="12:17" x14ac:dyDescent="0.3">
      <c r="L12399">
        <v>12393</v>
      </c>
      <c r="M12399" t="s">
        <v>2194</v>
      </c>
      <c r="N12399" t="s">
        <v>28417</v>
      </c>
      <c r="O12399" t="s">
        <v>2012</v>
      </c>
      <c r="P12399" t="s">
        <v>46323</v>
      </c>
      <c r="Q12399" t="s">
        <v>2194</v>
      </c>
    </row>
    <row r="12400" spans="12:17" x14ac:dyDescent="0.3">
      <c r="L12400">
        <v>12394</v>
      </c>
      <c r="M12400" t="s">
        <v>2195</v>
      </c>
      <c r="N12400" t="s">
        <v>28419</v>
      </c>
      <c r="O12400" t="s">
        <v>2015</v>
      </c>
      <c r="P12400" t="s">
        <v>46324</v>
      </c>
      <c r="Q12400" t="s">
        <v>2195</v>
      </c>
    </row>
    <row r="12401" spans="12:17" x14ac:dyDescent="0.3">
      <c r="L12401">
        <v>12395</v>
      </c>
      <c r="M12401" t="s">
        <v>2196</v>
      </c>
      <c r="N12401" t="s">
        <v>28421</v>
      </c>
      <c r="O12401" t="s">
        <v>2018</v>
      </c>
      <c r="P12401" t="s">
        <v>46325</v>
      </c>
      <c r="Q12401" t="s">
        <v>2196</v>
      </c>
    </row>
    <row r="12402" spans="12:17" x14ac:dyDescent="0.3">
      <c r="L12402">
        <v>12396</v>
      </c>
      <c r="M12402" t="s">
        <v>2197</v>
      </c>
      <c r="N12402" t="s">
        <v>28423</v>
      </c>
      <c r="O12402" t="s">
        <v>2021</v>
      </c>
      <c r="P12402" t="s">
        <v>46326</v>
      </c>
      <c r="Q12402" t="s">
        <v>2197</v>
      </c>
    </row>
    <row r="12403" spans="12:17" x14ac:dyDescent="0.3">
      <c r="L12403">
        <v>12397</v>
      </c>
      <c r="M12403" t="s">
        <v>2198</v>
      </c>
      <c r="N12403" t="s">
        <v>28425</v>
      </c>
      <c r="O12403" t="s">
        <v>2024</v>
      </c>
      <c r="P12403" t="s">
        <v>46327</v>
      </c>
      <c r="Q12403" t="s">
        <v>2198</v>
      </c>
    </row>
    <row r="12404" spans="12:17" x14ac:dyDescent="0.3">
      <c r="L12404">
        <v>12398</v>
      </c>
      <c r="M12404" t="s">
        <v>2199</v>
      </c>
      <c r="N12404" t="s">
        <v>28427</v>
      </c>
      <c r="O12404" t="s">
        <v>2027</v>
      </c>
      <c r="P12404" t="s">
        <v>46328</v>
      </c>
      <c r="Q12404" t="s">
        <v>2199</v>
      </c>
    </row>
    <row r="12405" spans="12:17" x14ac:dyDescent="0.3">
      <c r="L12405">
        <v>12399</v>
      </c>
      <c r="M12405" t="s">
        <v>2200</v>
      </c>
      <c r="N12405" t="s">
        <v>28429</v>
      </c>
      <c r="O12405" t="s">
        <v>2030</v>
      </c>
      <c r="P12405" t="s">
        <v>46329</v>
      </c>
      <c r="Q12405" t="s">
        <v>2200</v>
      </c>
    </row>
    <row r="12406" spans="12:17" x14ac:dyDescent="0.3">
      <c r="L12406">
        <v>12400</v>
      </c>
      <c r="M12406" t="s">
        <v>2201</v>
      </c>
      <c r="N12406" t="s">
        <v>28431</v>
      </c>
      <c r="O12406" t="s">
        <v>2033</v>
      </c>
      <c r="P12406" t="s">
        <v>46330</v>
      </c>
      <c r="Q12406" t="s">
        <v>2201</v>
      </c>
    </row>
    <row r="12407" spans="12:17" x14ac:dyDescent="0.3">
      <c r="L12407">
        <v>12401</v>
      </c>
      <c r="M12407" t="s">
        <v>2202</v>
      </c>
      <c r="N12407" t="s">
        <v>28390</v>
      </c>
      <c r="O12407" t="s">
        <v>2036</v>
      </c>
      <c r="P12407" t="s">
        <v>46331</v>
      </c>
      <c r="Q12407" t="s">
        <v>2202</v>
      </c>
    </row>
    <row r="12408" spans="12:17" x14ac:dyDescent="0.3">
      <c r="L12408">
        <v>12402</v>
      </c>
      <c r="M12408" t="s">
        <v>2203</v>
      </c>
      <c r="N12408" t="s">
        <v>28392</v>
      </c>
      <c r="O12408" t="s">
        <v>2039</v>
      </c>
      <c r="P12408" t="s">
        <v>46332</v>
      </c>
      <c r="Q12408" t="s">
        <v>2203</v>
      </c>
    </row>
    <row r="12409" spans="12:17" x14ac:dyDescent="0.3">
      <c r="L12409">
        <v>12403</v>
      </c>
      <c r="M12409" t="s">
        <v>24915</v>
      </c>
      <c r="N12409" t="s">
        <v>24205</v>
      </c>
      <c r="O12409" t="s">
        <v>45852</v>
      </c>
      <c r="P12409" t="s">
        <v>46333</v>
      </c>
      <c r="Q12409" t="s">
        <v>24915</v>
      </c>
    </row>
    <row r="12410" spans="12:17" x14ac:dyDescent="0.3">
      <c r="L12410">
        <v>12404</v>
      </c>
      <c r="M12410" t="s">
        <v>24916</v>
      </c>
      <c r="N12410" t="s">
        <v>24208</v>
      </c>
      <c r="O12410" t="s">
        <v>45854</v>
      </c>
      <c r="P12410" t="s">
        <v>46334</v>
      </c>
      <c r="Q12410" t="s">
        <v>24916</v>
      </c>
    </row>
    <row r="12411" spans="12:17" x14ac:dyDescent="0.3">
      <c r="L12411">
        <v>12405</v>
      </c>
      <c r="M12411" t="s">
        <v>24917</v>
      </c>
      <c r="N12411" t="s">
        <v>24211</v>
      </c>
      <c r="O12411" t="s">
        <v>45856</v>
      </c>
      <c r="P12411" t="s">
        <v>46335</v>
      </c>
      <c r="Q12411" t="s">
        <v>24917</v>
      </c>
    </row>
    <row r="12412" spans="12:17" x14ac:dyDescent="0.3">
      <c r="L12412">
        <v>12406</v>
      </c>
      <c r="M12412" t="s">
        <v>46336</v>
      </c>
      <c r="N12412" t="s">
        <v>24213</v>
      </c>
      <c r="O12412" t="s">
        <v>45859</v>
      </c>
      <c r="P12412" t="s">
        <v>46337</v>
      </c>
      <c r="Q12412" t="s">
        <v>46336</v>
      </c>
    </row>
    <row r="12413" spans="12:17" x14ac:dyDescent="0.3">
      <c r="L12413">
        <v>12407</v>
      </c>
      <c r="M12413" t="s">
        <v>24918</v>
      </c>
      <c r="N12413" t="s">
        <v>24216</v>
      </c>
      <c r="O12413" t="s">
        <v>45861</v>
      </c>
      <c r="P12413" t="s">
        <v>46338</v>
      </c>
      <c r="Q12413" t="s">
        <v>24918</v>
      </c>
    </row>
    <row r="12414" spans="12:17" x14ac:dyDescent="0.3">
      <c r="L12414">
        <v>12408</v>
      </c>
      <c r="M12414" t="s">
        <v>24919</v>
      </c>
      <c r="N12414" t="s">
        <v>24219</v>
      </c>
      <c r="O12414" t="s">
        <v>45863</v>
      </c>
      <c r="P12414" t="s">
        <v>46339</v>
      </c>
      <c r="Q12414" t="s">
        <v>24919</v>
      </c>
    </row>
    <row r="12415" spans="12:17" x14ac:dyDescent="0.3">
      <c r="L12415">
        <v>12409</v>
      </c>
      <c r="M12415" t="s">
        <v>24920</v>
      </c>
      <c r="N12415" t="s">
        <v>24222</v>
      </c>
      <c r="O12415" t="s">
        <v>45865</v>
      </c>
      <c r="P12415" t="s">
        <v>46340</v>
      </c>
      <c r="Q12415" t="s">
        <v>24920</v>
      </c>
    </row>
    <row r="12416" spans="12:17" x14ac:dyDescent="0.3">
      <c r="L12416">
        <v>12410</v>
      </c>
      <c r="M12416" t="s">
        <v>24921</v>
      </c>
      <c r="N12416" t="s">
        <v>24225</v>
      </c>
      <c r="O12416" t="s">
        <v>45867</v>
      </c>
      <c r="P12416" t="s">
        <v>46341</v>
      </c>
      <c r="Q12416" t="s">
        <v>24921</v>
      </c>
    </row>
    <row r="12417" spans="12:17" x14ac:dyDescent="0.3">
      <c r="L12417">
        <v>12411</v>
      </c>
      <c r="M12417" t="s">
        <v>24922</v>
      </c>
      <c r="N12417" t="s">
        <v>24228</v>
      </c>
      <c r="O12417" t="s">
        <v>45869</v>
      </c>
      <c r="P12417" t="s">
        <v>46342</v>
      </c>
      <c r="Q12417" t="s">
        <v>24922</v>
      </c>
    </row>
    <row r="12418" spans="12:17" x14ac:dyDescent="0.3">
      <c r="L12418">
        <v>12412</v>
      </c>
      <c r="M12418" t="s">
        <v>24898</v>
      </c>
      <c r="N12418" t="s">
        <v>24168</v>
      </c>
      <c r="O12418" t="s">
        <v>45871</v>
      </c>
      <c r="P12418" t="s">
        <v>46343</v>
      </c>
      <c r="Q12418" t="s">
        <v>24898</v>
      </c>
    </row>
    <row r="12419" spans="12:17" x14ac:dyDescent="0.3">
      <c r="L12419">
        <v>12413</v>
      </c>
      <c r="M12419" t="s">
        <v>24923</v>
      </c>
      <c r="N12419" t="s">
        <v>24231</v>
      </c>
      <c r="O12419" t="s">
        <v>45873</v>
      </c>
      <c r="P12419" t="s">
        <v>46344</v>
      </c>
      <c r="Q12419" t="s">
        <v>24923</v>
      </c>
    </row>
    <row r="12420" spans="12:17" x14ac:dyDescent="0.3">
      <c r="L12420">
        <v>12414</v>
      </c>
      <c r="M12420" t="s">
        <v>24924</v>
      </c>
      <c r="N12420" t="s">
        <v>24234</v>
      </c>
      <c r="O12420" t="s">
        <v>45875</v>
      </c>
      <c r="P12420" t="s">
        <v>46345</v>
      </c>
      <c r="Q12420" t="s">
        <v>24924</v>
      </c>
    </row>
    <row r="12421" spans="12:17" x14ac:dyDescent="0.3">
      <c r="L12421">
        <v>12415</v>
      </c>
      <c r="M12421" t="s">
        <v>24925</v>
      </c>
      <c r="N12421" t="s">
        <v>24237</v>
      </c>
      <c r="O12421" t="s">
        <v>45877</v>
      </c>
      <c r="P12421" t="s">
        <v>46346</v>
      </c>
      <c r="Q12421" t="s">
        <v>24925</v>
      </c>
    </row>
    <row r="12422" spans="12:17" x14ac:dyDescent="0.3">
      <c r="L12422">
        <v>12416</v>
      </c>
      <c r="M12422" t="s">
        <v>24926</v>
      </c>
      <c r="N12422" t="s">
        <v>24240</v>
      </c>
      <c r="O12422" t="s">
        <v>45879</v>
      </c>
      <c r="P12422" t="s">
        <v>46347</v>
      </c>
      <c r="Q12422" t="s">
        <v>24926</v>
      </c>
    </row>
    <row r="12423" spans="12:17" x14ac:dyDescent="0.3">
      <c r="L12423">
        <v>12417</v>
      </c>
      <c r="M12423" t="s">
        <v>24927</v>
      </c>
      <c r="N12423" t="s">
        <v>24243</v>
      </c>
      <c r="O12423" t="s">
        <v>45881</v>
      </c>
      <c r="P12423" t="s">
        <v>46348</v>
      </c>
      <c r="Q12423" t="s">
        <v>24927</v>
      </c>
    </row>
    <row r="12424" spans="12:17" x14ac:dyDescent="0.3">
      <c r="L12424">
        <v>12418</v>
      </c>
      <c r="M12424" t="s">
        <v>24928</v>
      </c>
      <c r="N12424" t="s">
        <v>24246</v>
      </c>
      <c r="O12424" t="s">
        <v>45883</v>
      </c>
      <c r="P12424" t="s">
        <v>46349</v>
      </c>
      <c r="Q12424" t="s">
        <v>24928</v>
      </c>
    </row>
    <row r="12425" spans="12:17" x14ac:dyDescent="0.3">
      <c r="L12425">
        <v>12419</v>
      </c>
      <c r="M12425" t="s">
        <v>24929</v>
      </c>
      <c r="N12425" t="s">
        <v>24249</v>
      </c>
      <c r="O12425" t="s">
        <v>45885</v>
      </c>
      <c r="P12425" t="s">
        <v>46350</v>
      </c>
      <c r="Q12425" t="s">
        <v>24929</v>
      </c>
    </row>
    <row r="12426" spans="12:17" x14ac:dyDescent="0.3">
      <c r="L12426">
        <v>12420</v>
      </c>
      <c r="M12426" t="s">
        <v>24930</v>
      </c>
      <c r="N12426" t="s">
        <v>24252</v>
      </c>
      <c r="O12426" t="s">
        <v>45887</v>
      </c>
      <c r="P12426" t="s">
        <v>46351</v>
      </c>
      <c r="Q12426" t="s">
        <v>24930</v>
      </c>
    </row>
    <row r="12427" spans="12:17" x14ac:dyDescent="0.3">
      <c r="L12427">
        <v>12421</v>
      </c>
      <c r="M12427" t="s">
        <v>24931</v>
      </c>
      <c r="N12427" t="s">
        <v>24255</v>
      </c>
      <c r="O12427" t="s">
        <v>45889</v>
      </c>
      <c r="P12427" t="s">
        <v>46352</v>
      </c>
      <c r="Q12427" t="s">
        <v>24931</v>
      </c>
    </row>
    <row r="12428" spans="12:17" x14ac:dyDescent="0.3">
      <c r="L12428">
        <v>12422</v>
      </c>
      <c r="M12428" t="s">
        <v>24932</v>
      </c>
      <c r="N12428" t="s">
        <v>24258</v>
      </c>
      <c r="O12428" t="s">
        <v>45891</v>
      </c>
      <c r="P12428" t="s">
        <v>46353</v>
      </c>
      <c r="Q12428" t="s">
        <v>24932</v>
      </c>
    </row>
    <row r="12429" spans="12:17" x14ac:dyDescent="0.3">
      <c r="L12429">
        <v>12423</v>
      </c>
      <c r="M12429" t="s">
        <v>24933</v>
      </c>
      <c r="N12429" t="s">
        <v>24261</v>
      </c>
      <c r="O12429" t="s">
        <v>45893</v>
      </c>
      <c r="P12429" t="s">
        <v>46354</v>
      </c>
      <c r="Q12429" t="s">
        <v>24933</v>
      </c>
    </row>
    <row r="12430" spans="12:17" x14ac:dyDescent="0.3">
      <c r="L12430">
        <v>12424</v>
      </c>
      <c r="M12430" t="s">
        <v>24934</v>
      </c>
      <c r="N12430" t="s">
        <v>24264</v>
      </c>
      <c r="O12430" t="s">
        <v>45895</v>
      </c>
      <c r="P12430" t="s">
        <v>46355</v>
      </c>
      <c r="Q12430" t="s">
        <v>24934</v>
      </c>
    </row>
    <row r="12431" spans="12:17" x14ac:dyDescent="0.3">
      <c r="L12431">
        <v>12425</v>
      </c>
      <c r="M12431" t="s">
        <v>24935</v>
      </c>
      <c r="N12431" t="s">
        <v>24267</v>
      </c>
      <c r="O12431" t="s">
        <v>45897</v>
      </c>
      <c r="P12431" t="s">
        <v>46356</v>
      </c>
      <c r="Q12431" t="s">
        <v>24935</v>
      </c>
    </row>
    <row r="12432" spans="12:17" x14ac:dyDescent="0.3">
      <c r="L12432">
        <v>12426</v>
      </c>
      <c r="M12432" t="s">
        <v>24936</v>
      </c>
      <c r="N12432" t="s">
        <v>24270</v>
      </c>
      <c r="O12432" t="s">
        <v>45899</v>
      </c>
      <c r="P12432" t="s">
        <v>46357</v>
      </c>
      <c r="Q12432" t="s">
        <v>24936</v>
      </c>
    </row>
    <row r="12433" spans="12:17" x14ac:dyDescent="0.3">
      <c r="L12433">
        <v>12427</v>
      </c>
      <c r="M12433" t="s">
        <v>24937</v>
      </c>
      <c r="N12433" t="s">
        <v>24273</v>
      </c>
      <c r="O12433" t="s">
        <v>45901</v>
      </c>
      <c r="P12433" t="s">
        <v>46358</v>
      </c>
      <c r="Q12433" t="s">
        <v>24937</v>
      </c>
    </row>
    <row r="12434" spans="12:17" x14ac:dyDescent="0.3">
      <c r="L12434">
        <v>12428</v>
      </c>
      <c r="M12434" t="s">
        <v>24938</v>
      </c>
      <c r="N12434" t="s">
        <v>24276</v>
      </c>
      <c r="O12434" t="s">
        <v>45903</v>
      </c>
      <c r="P12434" t="s">
        <v>46359</v>
      </c>
      <c r="Q12434" t="s">
        <v>24938</v>
      </c>
    </row>
    <row r="12435" spans="12:17" x14ac:dyDescent="0.3">
      <c r="L12435">
        <v>12429</v>
      </c>
      <c r="M12435" t="s">
        <v>24939</v>
      </c>
      <c r="N12435" t="s">
        <v>24279</v>
      </c>
      <c r="O12435" t="s">
        <v>45905</v>
      </c>
      <c r="P12435" t="s">
        <v>46360</v>
      </c>
      <c r="Q12435" t="s">
        <v>24939</v>
      </c>
    </row>
    <row r="12436" spans="12:17" x14ac:dyDescent="0.3">
      <c r="L12436">
        <v>12430</v>
      </c>
      <c r="M12436" t="s">
        <v>24940</v>
      </c>
      <c r="N12436" t="s">
        <v>24282</v>
      </c>
      <c r="O12436" t="s">
        <v>45907</v>
      </c>
      <c r="P12436" t="s">
        <v>46361</v>
      </c>
      <c r="Q12436" t="s">
        <v>24940</v>
      </c>
    </row>
    <row r="12437" spans="12:17" x14ac:dyDescent="0.3">
      <c r="L12437">
        <v>12431</v>
      </c>
      <c r="M12437" t="s">
        <v>24941</v>
      </c>
      <c r="N12437" t="s">
        <v>24285</v>
      </c>
      <c r="O12437" t="s">
        <v>45909</v>
      </c>
      <c r="P12437" t="s">
        <v>46362</v>
      </c>
      <c r="Q12437" t="s">
        <v>24941</v>
      </c>
    </row>
    <row r="12438" spans="12:17" x14ac:dyDescent="0.3">
      <c r="L12438">
        <v>12432</v>
      </c>
      <c r="M12438" t="s">
        <v>24942</v>
      </c>
      <c r="N12438" t="s">
        <v>24288</v>
      </c>
      <c r="O12438" t="s">
        <v>45911</v>
      </c>
      <c r="P12438" t="s">
        <v>46363</v>
      </c>
      <c r="Q12438" t="s">
        <v>24942</v>
      </c>
    </row>
    <row r="12439" spans="12:17" x14ac:dyDescent="0.3">
      <c r="L12439">
        <v>12433</v>
      </c>
      <c r="M12439" t="s">
        <v>24943</v>
      </c>
      <c r="N12439" t="s">
        <v>24291</v>
      </c>
      <c r="O12439" t="s">
        <v>45913</v>
      </c>
      <c r="P12439" t="s">
        <v>46364</v>
      </c>
      <c r="Q12439" t="s">
        <v>24943</v>
      </c>
    </row>
    <row r="12440" spans="12:17" x14ac:dyDescent="0.3">
      <c r="L12440">
        <v>12434</v>
      </c>
      <c r="M12440" t="s">
        <v>24944</v>
      </c>
      <c r="N12440" t="s">
        <v>24294</v>
      </c>
      <c r="O12440" t="s">
        <v>45915</v>
      </c>
      <c r="P12440" t="s">
        <v>46365</v>
      </c>
      <c r="Q12440" t="s">
        <v>24944</v>
      </c>
    </row>
    <row r="12441" spans="12:17" x14ac:dyDescent="0.3">
      <c r="L12441">
        <v>12435</v>
      </c>
      <c r="M12441" t="s">
        <v>24945</v>
      </c>
      <c r="N12441" t="s">
        <v>24297</v>
      </c>
      <c r="O12441" t="s">
        <v>45917</v>
      </c>
      <c r="P12441" t="s">
        <v>46366</v>
      </c>
      <c r="Q12441" t="s">
        <v>24945</v>
      </c>
    </row>
    <row r="12442" spans="12:17" x14ac:dyDescent="0.3">
      <c r="L12442">
        <v>12436</v>
      </c>
      <c r="M12442" t="s">
        <v>24946</v>
      </c>
      <c r="N12442" t="s">
        <v>24300</v>
      </c>
      <c r="O12442" t="s">
        <v>45919</v>
      </c>
      <c r="P12442" t="s">
        <v>46367</v>
      </c>
      <c r="Q12442" t="s">
        <v>24946</v>
      </c>
    </row>
    <row r="12443" spans="12:17" x14ac:dyDescent="0.3">
      <c r="L12443">
        <v>12437</v>
      </c>
      <c r="M12443" t="s">
        <v>24947</v>
      </c>
      <c r="N12443" t="s">
        <v>24303</v>
      </c>
      <c r="O12443" t="s">
        <v>45921</v>
      </c>
      <c r="P12443" t="s">
        <v>46368</v>
      </c>
      <c r="Q12443" t="s">
        <v>24947</v>
      </c>
    </row>
    <row r="12444" spans="12:17" x14ac:dyDescent="0.3">
      <c r="L12444">
        <v>12438</v>
      </c>
      <c r="M12444" t="s">
        <v>27425</v>
      </c>
      <c r="N12444" t="s">
        <v>24305</v>
      </c>
      <c r="O12444" t="s">
        <v>45923</v>
      </c>
      <c r="P12444" t="s">
        <v>46369</v>
      </c>
      <c r="Q12444" t="s">
        <v>27425</v>
      </c>
    </row>
    <row r="12445" spans="12:17" x14ac:dyDescent="0.3">
      <c r="L12445">
        <v>12439</v>
      </c>
      <c r="M12445" t="s">
        <v>27426</v>
      </c>
      <c r="N12445" t="s">
        <v>24307</v>
      </c>
      <c r="O12445" t="s">
        <v>45925</v>
      </c>
      <c r="P12445" t="s">
        <v>46370</v>
      </c>
      <c r="Q12445" t="s">
        <v>27426</v>
      </c>
    </row>
    <row r="12446" spans="12:17" x14ac:dyDescent="0.3">
      <c r="L12446">
        <v>12440</v>
      </c>
      <c r="M12446" t="s">
        <v>27427</v>
      </c>
      <c r="N12446" t="s">
        <v>24309</v>
      </c>
      <c r="O12446" t="s">
        <v>45927</v>
      </c>
      <c r="P12446" t="s">
        <v>46371</v>
      </c>
      <c r="Q12446" t="s">
        <v>27427</v>
      </c>
    </row>
    <row r="12447" spans="12:17" x14ac:dyDescent="0.3">
      <c r="L12447">
        <v>12441</v>
      </c>
      <c r="M12447" t="s">
        <v>24948</v>
      </c>
      <c r="N12447" t="s">
        <v>24312</v>
      </c>
      <c r="O12447" t="s">
        <v>45929</v>
      </c>
      <c r="P12447" t="s">
        <v>46372</v>
      </c>
      <c r="Q12447" t="s">
        <v>24948</v>
      </c>
    </row>
    <row r="12448" spans="12:17" x14ac:dyDescent="0.3">
      <c r="L12448">
        <v>12442</v>
      </c>
      <c r="M12448" t="s">
        <v>24949</v>
      </c>
      <c r="N12448" t="s">
        <v>24314</v>
      </c>
      <c r="O12448" t="s">
        <v>45931</v>
      </c>
      <c r="P12448" t="s">
        <v>46373</v>
      </c>
      <c r="Q12448" t="s">
        <v>24949</v>
      </c>
    </row>
    <row r="12449" spans="12:17" x14ac:dyDescent="0.3">
      <c r="L12449">
        <v>12443</v>
      </c>
      <c r="M12449" t="s">
        <v>24950</v>
      </c>
      <c r="N12449" t="s">
        <v>24315</v>
      </c>
      <c r="O12449" t="s">
        <v>45933</v>
      </c>
      <c r="P12449" t="s">
        <v>46374</v>
      </c>
      <c r="Q12449" t="s">
        <v>24950</v>
      </c>
    </row>
    <row r="12450" spans="12:17" x14ac:dyDescent="0.3">
      <c r="L12450">
        <v>12444</v>
      </c>
      <c r="M12450" t="s">
        <v>24951</v>
      </c>
      <c r="N12450" t="s">
        <v>24316</v>
      </c>
      <c r="O12450" t="s">
        <v>45935</v>
      </c>
      <c r="P12450" t="s">
        <v>46375</v>
      </c>
      <c r="Q12450" t="s">
        <v>24951</v>
      </c>
    </row>
    <row r="12451" spans="12:17" x14ac:dyDescent="0.3">
      <c r="L12451">
        <v>12445</v>
      </c>
      <c r="M12451" t="s">
        <v>24952</v>
      </c>
      <c r="N12451" t="s">
        <v>24317</v>
      </c>
      <c r="O12451" t="s">
        <v>45937</v>
      </c>
      <c r="P12451" t="s">
        <v>46376</v>
      </c>
      <c r="Q12451" t="s">
        <v>24952</v>
      </c>
    </row>
    <row r="12452" spans="12:17" x14ac:dyDescent="0.3">
      <c r="L12452">
        <v>12446</v>
      </c>
      <c r="M12452" t="s">
        <v>24953</v>
      </c>
      <c r="N12452" t="s">
        <v>24318</v>
      </c>
      <c r="O12452" t="s">
        <v>45939</v>
      </c>
      <c r="P12452" t="s">
        <v>46377</v>
      </c>
      <c r="Q12452" t="s">
        <v>24953</v>
      </c>
    </row>
    <row r="12453" spans="12:17" x14ac:dyDescent="0.3">
      <c r="L12453">
        <v>12447</v>
      </c>
      <c r="M12453" t="s">
        <v>24954</v>
      </c>
      <c r="N12453" t="s">
        <v>24319</v>
      </c>
      <c r="O12453" t="s">
        <v>45941</v>
      </c>
      <c r="P12453" t="s">
        <v>46378</v>
      </c>
      <c r="Q12453" t="s">
        <v>24954</v>
      </c>
    </row>
    <row r="12454" spans="12:17" x14ac:dyDescent="0.3">
      <c r="L12454">
        <v>12448</v>
      </c>
      <c r="M12454" t="s">
        <v>24955</v>
      </c>
      <c r="N12454" t="s">
        <v>24317</v>
      </c>
      <c r="O12454" t="s">
        <v>45943</v>
      </c>
      <c r="P12454" t="s">
        <v>46379</v>
      </c>
      <c r="Q12454" t="s">
        <v>24955</v>
      </c>
    </row>
    <row r="12455" spans="12:17" x14ac:dyDescent="0.3">
      <c r="L12455">
        <v>12449</v>
      </c>
      <c r="M12455" t="s">
        <v>24956</v>
      </c>
      <c r="N12455" t="s">
        <v>24318</v>
      </c>
      <c r="O12455" t="s">
        <v>45945</v>
      </c>
      <c r="P12455" t="s">
        <v>46380</v>
      </c>
      <c r="Q12455" t="s">
        <v>24956</v>
      </c>
    </row>
    <row r="12456" spans="12:17" x14ac:dyDescent="0.3">
      <c r="L12456">
        <v>12450</v>
      </c>
      <c r="M12456" t="s">
        <v>24957</v>
      </c>
      <c r="N12456" t="s">
        <v>24321</v>
      </c>
      <c r="O12456" t="s">
        <v>45947</v>
      </c>
      <c r="P12456" t="s">
        <v>46381</v>
      </c>
      <c r="Q12456" t="s">
        <v>24957</v>
      </c>
    </row>
    <row r="12457" spans="12:17" x14ac:dyDescent="0.3">
      <c r="L12457">
        <v>12451</v>
      </c>
      <c r="M12457" t="s">
        <v>24958</v>
      </c>
      <c r="N12457" t="s">
        <v>24391</v>
      </c>
      <c r="O12457" t="s">
        <v>46382</v>
      </c>
      <c r="P12457" t="s">
        <v>46383</v>
      </c>
      <c r="Q12457" t="s">
        <v>24958</v>
      </c>
    </row>
    <row r="12458" spans="12:17" x14ac:dyDescent="0.3">
      <c r="L12458">
        <v>12452</v>
      </c>
      <c r="M12458" t="s">
        <v>24959</v>
      </c>
      <c r="N12458" t="s">
        <v>24393</v>
      </c>
      <c r="O12458" t="s">
        <v>21133</v>
      </c>
      <c r="P12458" t="s">
        <v>46384</v>
      </c>
      <c r="Q12458" t="s">
        <v>24959</v>
      </c>
    </row>
    <row r="12459" spans="12:17" x14ac:dyDescent="0.3">
      <c r="L12459">
        <v>12453</v>
      </c>
      <c r="M12459" t="s">
        <v>24960</v>
      </c>
      <c r="N12459" t="s">
        <v>24395</v>
      </c>
      <c r="O12459" t="s">
        <v>21136</v>
      </c>
      <c r="P12459" t="s">
        <v>46385</v>
      </c>
      <c r="Q12459" t="s">
        <v>24960</v>
      </c>
    </row>
    <row r="12460" spans="12:17" x14ac:dyDescent="0.3">
      <c r="L12460">
        <v>12454</v>
      </c>
      <c r="M12460" t="s">
        <v>24961</v>
      </c>
      <c r="N12460" t="s">
        <v>24397</v>
      </c>
      <c r="O12460" t="s">
        <v>21139</v>
      </c>
      <c r="P12460" t="s">
        <v>46386</v>
      </c>
      <c r="Q12460" t="s">
        <v>24961</v>
      </c>
    </row>
    <row r="12461" spans="12:17" x14ac:dyDescent="0.3">
      <c r="L12461">
        <v>12455</v>
      </c>
      <c r="M12461" t="s">
        <v>24962</v>
      </c>
      <c r="N12461" t="s">
        <v>24399</v>
      </c>
      <c r="O12461" t="s">
        <v>21142</v>
      </c>
      <c r="P12461" t="s">
        <v>46387</v>
      </c>
      <c r="Q12461" t="s">
        <v>24962</v>
      </c>
    </row>
    <row r="12462" spans="12:17" x14ac:dyDescent="0.3">
      <c r="L12462">
        <v>12456</v>
      </c>
      <c r="M12462" t="s">
        <v>24963</v>
      </c>
      <c r="N12462" t="s">
        <v>24401</v>
      </c>
      <c r="O12462" t="s">
        <v>21145</v>
      </c>
      <c r="P12462" t="s">
        <v>46388</v>
      </c>
      <c r="Q12462" t="s">
        <v>24963</v>
      </c>
    </row>
    <row r="12463" spans="12:17" x14ac:dyDescent="0.3">
      <c r="L12463">
        <v>12457</v>
      </c>
      <c r="M12463" t="s">
        <v>24964</v>
      </c>
      <c r="N12463" t="s">
        <v>46389</v>
      </c>
      <c r="O12463" t="s">
        <v>46390</v>
      </c>
      <c r="P12463" t="s">
        <v>26458</v>
      </c>
      <c r="Q12463" t="s">
        <v>24964</v>
      </c>
    </row>
    <row r="12464" spans="12:17" x14ac:dyDescent="0.3">
      <c r="L12464">
        <v>12458</v>
      </c>
      <c r="M12464" t="s">
        <v>24966</v>
      </c>
      <c r="N12464" t="s">
        <v>24406</v>
      </c>
      <c r="O12464" t="s">
        <v>26460</v>
      </c>
      <c r="P12464" t="s">
        <v>46391</v>
      </c>
      <c r="Q12464" t="s">
        <v>24966</v>
      </c>
    </row>
    <row r="12465" spans="12:17" x14ac:dyDescent="0.3">
      <c r="L12465">
        <v>12459</v>
      </c>
      <c r="M12465" t="s">
        <v>24967</v>
      </c>
      <c r="N12465" t="s">
        <v>24408</v>
      </c>
      <c r="O12465" t="s">
        <v>26461</v>
      </c>
      <c r="P12465" t="s">
        <v>46392</v>
      </c>
      <c r="Q12465" t="s">
        <v>24967</v>
      </c>
    </row>
    <row r="12466" spans="12:17" x14ac:dyDescent="0.3">
      <c r="L12466">
        <v>12460</v>
      </c>
      <c r="M12466" t="s">
        <v>24968</v>
      </c>
      <c r="N12466" t="s">
        <v>24410</v>
      </c>
      <c r="O12466" t="s">
        <v>26462</v>
      </c>
      <c r="P12466" t="s">
        <v>46393</v>
      </c>
      <c r="Q12466" t="s">
        <v>24968</v>
      </c>
    </row>
    <row r="12467" spans="12:17" x14ac:dyDescent="0.3">
      <c r="L12467">
        <v>12461</v>
      </c>
      <c r="M12467" t="s">
        <v>24969</v>
      </c>
      <c r="N12467" t="s">
        <v>24412</v>
      </c>
      <c r="O12467" t="s">
        <v>26463</v>
      </c>
      <c r="P12467" t="s">
        <v>46394</v>
      </c>
      <c r="Q12467" t="s">
        <v>24969</v>
      </c>
    </row>
    <row r="12468" spans="12:17" x14ac:dyDescent="0.3">
      <c r="L12468">
        <v>12462</v>
      </c>
      <c r="M12468" t="s">
        <v>24970</v>
      </c>
      <c r="N12468" t="s">
        <v>24414</v>
      </c>
      <c r="O12468" t="s">
        <v>26464</v>
      </c>
      <c r="P12468" t="s">
        <v>46395</v>
      </c>
      <c r="Q12468" t="s">
        <v>24970</v>
      </c>
    </row>
    <row r="12469" spans="12:17" x14ac:dyDescent="0.3">
      <c r="L12469">
        <v>12463</v>
      </c>
      <c r="M12469" t="s">
        <v>24971</v>
      </c>
      <c r="N12469" t="s">
        <v>26556</v>
      </c>
      <c r="O12469" t="s">
        <v>21160</v>
      </c>
      <c r="P12469" t="s">
        <v>46396</v>
      </c>
      <c r="Q12469" t="s">
        <v>24971</v>
      </c>
    </row>
    <row r="12470" spans="12:17" x14ac:dyDescent="0.3">
      <c r="L12470">
        <v>12464</v>
      </c>
      <c r="M12470" t="s">
        <v>24972</v>
      </c>
      <c r="N12470" t="s">
        <v>26557</v>
      </c>
      <c r="O12470" t="s">
        <v>21162</v>
      </c>
      <c r="P12470" t="s">
        <v>46397</v>
      </c>
      <c r="Q12470" t="s">
        <v>24972</v>
      </c>
    </row>
    <row r="12471" spans="12:17" x14ac:dyDescent="0.3">
      <c r="L12471">
        <v>12465</v>
      </c>
      <c r="M12471" t="s">
        <v>24973</v>
      </c>
      <c r="N12471" t="s">
        <v>26558</v>
      </c>
      <c r="O12471" t="s">
        <v>21164</v>
      </c>
      <c r="P12471" t="s">
        <v>46398</v>
      </c>
      <c r="Q12471" t="s">
        <v>24973</v>
      </c>
    </row>
    <row r="12472" spans="12:17" x14ac:dyDescent="0.3">
      <c r="L12472">
        <v>12466</v>
      </c>
      <c r="M12472" t="s">
        <v>24974</v>
      </c>
      <c r="N12472" t="s">
        <v>24419</v>
      </c>
      <c r="O12472" t="s">
        <v>21167</v>
      </c>
      <c r="P12472" t="s">
        <v>46399</v>
      </c>
      <c r="Q12472" t="s">
        <v>24974</v>
      </c>
    </row>
    <row r="12473" spans="12:17" x14ac:dyDescent="0.3">
      <c r="L12473">
        <v>12467</v>
      </c>
      <c r="M12473" t="s">
        <v>24975</v>
      </c>
      <c r="N12473" t="s">
        <v>46400</v>
      </c>
      <c r="O12473" t="s">
        <v>21169</v>
      </c>
      <c r="P12473" t="s">
        <v>46401</v>
      </c>
      <c r="Q12473" t="s">
        <v>24975</v>
      </c>
    </row>
    <row r="12474" spans="12:17" x14ac:dyDescent="0.3">
      <c r="L12474">
        <v>12468</v>
      </c>
      <c r="M12474" t="s">
        <v>46402</v>
      </c>
      <c r="N12474" t="s">
        <v>46403</v>
      </c>
      <c r="O12474" t="s">
        <v>46404</v>
      </c>
      <c r="P12474" t="s">
        <v>46405</v>
      </c>
      <c r="Q12474" t="s">
        <v>46402</v>
      </c>
    </row>
    <row r="12475" spans="12:17" x14ac:dyDescent="0.3">
      <c r="L12475">
        <v>12469</v>
      </c>
      <c r="M12475" t="s">
        <v>24976</v>
      </c>
      <c r="N12475" t="s">
        <v>24422</v>
      </c>
      <c r="O12475" t="s">
        <v>21172</v>
      </c>
      <c r="P12475" t="s">
        <v>46406</v>
      </c>
      <c r="Q12475" t="s">
        <v>24976</v>
      </c>
    </row>
    <row r="12476" spans="12:17" x14ac:dyDescent="0.3">
      <c r="L12476">
        <v>12470</v>
      </c>
      <c r="M12476" t="s">
        <v>24977</v>
      </c>
      <c r="N12476" t="s">
        <v>24424</v>
      </c>
      <c r="O12476" t="s">
        <v>46407</v>
      </c>
      <c r="P12476" t="s">
        <v>46408</v>
      </c>
      <c r="Q12476" t="s">
        <v>24977</v>
      </c>
    </row>
    <row r="12477" spans="12:17" x14ac:dyDescent="0.3">
      <c r="L12477">
        <v>12471</v>
      </c>
      <c r="M12477" t="s">
        <v>24978</v>
      </c>
      <c r="N12477" t="s">
        <v>24426</v>
      </c>
      <c r="O12477" t="s">
        <v>46409</v>
      </c>
      <c r="P12477" t="s">
        <v>46410</v>
      </c>
      <c r="Q12477" t="s">
        <v>24978</v>
      </c>
    </row>
    <row r="12478" spans="12:17" x14ac:dyDescent="0.3">
      <c r="L12478">
        <v>12472</v>
      </c>
      <c r="M12478" t="s">
        <v>24979</v>
      </c>
      <c r="N12478" t="s">
        <v>24428</v>
      </c>
      <c r="O12478" t="s">
        <v>21179</v>
      </c>
      <c r="P12478" t="s">
        <v>46411</v>
      </c>
      <c r="Q12478" t="s">
        <v>24979</v>
      </c>
    </row>
    <row r="12479" spans="12:17" x14ac:dyDescent="0.3">
      <c r="L12479">
        <v>12473</v>
      </c>
      <c r="M12479" t="s">
        <v>24980</v>
      </c>
      <c r="N12479" t="s">
        <v>24430</v>
      </c>
      <c r="O12479" t="s">
        <v>21182</v>
      </c>
      <c r="P12479" t="s">
        <v>46412</v>
      </c>
      <c r="Q12479" t="s">
        <v>24980</v>
      </c>
    </row>
    <row r="12480" spans="12:17" x14ac:dyDescent="0.3">
      <c r="L12480">
        <v>12474</v>
      </c>
      <c r="M12480" t="s">
        <v>24981</v>
      </c>
      <c r="N12480" t="s">
        <v>24432</v>
      </c>
      <c r="O12480" t="s">
        <v>21185</v>
      </c>
      <c r="P12480" t="s">
        <v>46413</v>
      </c>
      <c r="Q12480" t="s">
        <v>24981</v>
      </c>
    </row>
    <row r="12481" spans="12:17" x14ac:dyDescent="0.3">
      <c r="L12481">
        <v>12475</v>
      </c>
      <c r="M12481" t="s">
        <v>24982</v>
      </c>
      <c r="N12481" t="s">
        <v>24434</v>
      </c>
      <c r="O12481" t="s">
        <v>21188</v>
      </c>
      <c r="P12481" t="s">
        <v>46414</v>
      </c>
      <c r="Q12481" t="s">
        <v>24982</v>
      </c>
    </row>
    <row r="12482" spans="12:17" x14ac:dyDescent="0.3">
      <c r="L12482">
        <v>12476</v>
      </c>
      <c r="M12482" t="s">
        <v>24983</v>
      </c>
      <c r="N12482" t="s">
        <v>24436</v>
      </c>
      <c r="O12482" t="s">
        <v>21191</v>
      </c>
      <c r="P12482" t="s">
        <v>46415</v>
      </c>
      <c r="Q12482" t="s">
        <v>24983</v>
      </c>
    </row>
    <row r="12483" spans="12:17" x14ac:dyDescent="0.3">
      <c r="L12483">
        <v>12477</v>
      </c>
      <c r="M12483" t="s">
        <v>24984</v>
      </c>
      <c r="N12483" t="s">
        <v>24438</v>
      </c>
      <c r="O12483" t="s">
        <v>21194</v>
      </c>
      <c r="P12483" t="s">
        <v>46416</v>
      </c>
      <c r="Q12483" t="s">
        <v>24984</v>
      </c>
    </row>
    <row r="12484" spans="12:17" x14ac:dyDescent="0.3">
      <c r="L12484">
        <v>12478</v>
      </c>
      <c r="M12484" t="s">
        <v>24985</v>
      </c>
      <c r="N12484" t="s">
        <v>24440</v>
      </c>
      <c r="O12484" t="s">
        <v>21197</v>
      </c>
      <c r="P12484" t="s">
        <v>46417</v>
      </c>
      <c r="Q12484" t="s">
        <v>24985</v>
      </c>
    </row>
    <row r="12485" spans="12:17" x14ac:dyDescent="0.3">
      <c r="L12485">
        <v>12479</v>
      </c>
      <c r="M12485" t="s">
        <v>24986</v>
      </c>
      <c r="N12485" t="s">
        <v>24442</v>
      </c>
      <c r="O12485" t="s">
        <v>21200</v>
      </c>
      <c r="P12485" t="s">
        <v>46418</v>
      </c>
      <c r="Q12485" t="s">
        <v>24986</v>
      </c>
    </row>
    <row r="12486" spans="12:17" x14ac:dyDescent="0.3">
      <c r="L12486">
        <v>12480</v>
      </c>
      <c r="M12486" t="s">
        <v>24987</v>
      </c>
      <c r="N12486" t="s">
        <v>24444</v>
      </c>
      <c r="O12486" t="s">
        <v>21203</v>
      </c>
      <c r="P12486" t="s">
        <v>46419</v>
      </c>
      <c r="Q12486" t="s">
        <v>24987</v>
      </c>
    </row>
    <row r="12487" spans="12:17" x14ac:dyDescent="0.3">
      <c r="L12487">
        <v>12481</v>
      </c>
      <c r="M12487" t="s">
        <v>24988</v>
      </c>
      <c r="N12487" t="s">
        <v>24446</v>
      </c>
      <c r="O12487" t="s">
        <v>21206</v>
      </c>
      <c r="P12487" t="s">
        <v>46420</v>
      </c>
      <c r="Q12487" t="s">
        <v>24988</v>
      </c>
    </row>
    <row r="12488" spans="12:17" x14ac:dyDescent="0.3">
      <c r="L12488">
        <v>12482</v>
      </c>
      <c r="M12488" t="s">
        <v>24989</v>
      </c>
      <c r="N12488" t="s">
        <v>24448</v>
      </c>
      <c r="O12488" t="s">
        <v>21209</v>
      </c>
      <c r="P12488" t="s">
        <v>46421</v>
      </c>
      <c r="Q12488" t="s">
        <v>24989</v>
      </c>
    </row>
    <row r="12489" spans="12:17" x14ac:dyDescent="0.3">
      <c r="L12489">
        <v>12483</v>
      </c>
      <c r="M12489" t="s">
        <v>24990</v>
      </c>
      <c r="N12489" t="s">
        <v>24450</v>
      </c>
      <c r="O12489" t="s">
        <v>21212</v>
      </c>
      <c r="P12489" t="s">
        <v>46422</v>
      </c>
      <c r="Q12489" t="s">
        <v>24990</v>
      </c>
    </row>
    <row r="12490" spans="12:17" x14ac:dyDescent="0.3">
      <c r="L12490">
        <v>12484</v>
      </c>
      <c r="M12490" t="s">
        <v>24991</v>
      </c>
      <c r="N12490" t="s">
        <v>24452</v>
      </c>
      <c r="O12490" t="s">
        <v>21215</v>
      </c>
      <c r="P12490" t="s">
        <v>46423</v>
      </c>
      <c r="Q12490" t="s">
        <v>24991</v>
      </c>
    </row>
    <row r="12491" spans="12:17" x14ac:dyDescent="0.3">
      <c r="L12491">
        <v>12485</v>
      </c>
      <c r="M12491" t="s">
        <v>24992</v>
      </c>
      <c r="N12491" t="s">
        <v>24454</v>
      </c>
      <c r="O12491" t="s">
        <v>21218</v>
      </c>
      <c r="P12491" t="s">
        <v>46424</v>
      </c>
      <c r="Q12491" t="s">
        <v>24992</v>
      </c>
    </row>
    <row r="12492" spans="12:17" x14ac:dyDescent="0.3">
      <c r="L12492">
        <v>12486</v>
      </c>
      <c r="M12492" t="s">
        <v>24993</v>
      </c>
      <c r="N12492" t="s">
        <v>24456</v>
      </c>
      <c r="O12492" t="s">
        <v>21221</v>
      </c>
      <c r="P12492" t="s">
        <v>46425</v>
      </c>
      <c r="Q12492" t="s">
        <v>24993</v>
      </c>
    </row>
    <row r="12493" spans="12:17" x14ac:dyDescent="0.3">
      <c r="L12493">
        <v>12487</v>
      </c>
      <c r="M12493" t="s">
        <v>24994</v>
      </c>
      <c r="N12493" t="s">
        <v>24458</v>
      </c>
      <c r="O12493" t="s">
        <v>21224</v>
      </c>
      <c r="P12493" t="s">
        <v>46426</v>
      </c>
      <c r="Q12493" t="s">
        <v>24994</v>
      </c>
    </row>
    <row r="12494" spans="12:17" x14ac:dyDescent="0.3">
      <c r="L12494">
        <v>12488</v>
      </c>
      <c r="M12494" t="s">
        <v>24995</v>
      </c>
      <c r="N12494" t="s">
        <v>24460</v>
      </c>
      <c r="O12494" t="s">
        <v>21227</v>
      </c>
      <c r="P12494" t="s">
        <v>46427</v>
      </c>
      <c r="Q12494" t="s">
        <v>24995</v>
      </c>
    </row>
    <row r="12495" spans="12:17" x14ac:dyDescent="0.3">
      <c r="L12495">
        <v>12489</v>
      </c>
      <c r="M12495" t="s">
        <v>46428</v>
      </c>
      <c r="N12495" t="s">
        <v>24461</v>
      </c>
      <c r="O12495" t="s">
        <v>21229</v>
      </c>
      <c r="P12495" t="s">
        <v>46429</v>
      </c>
      <c r="Q12495" t="s">
        <v>46428</v>
      </c>
    </row>
    <row r="12496" spans="12:17" x14ac:dyDescent="0.3">
      <c r="L12496">
        <v>12490</v>
      </c>
      <c r="M12496" t="s">
        <v>24996</v>
      </c>
      <c r="N12496" t="s">
        <v>24463</v>
      </c>
      <c r="O12496" t="s">
        <v>21232</v>
      </c>
      <c r="P12496" t="s">
        <v>46430</v>
      </c>
      <c r="Q12496" t="s">
        <v>24996</v>
      </c>
    </row>
    <row r="12497" spans="12:17" x14ac:dyDescent="0.3">
      <c r="L12497">
        <v>12491</v>
      </c>
      <c r="M12497" t="s">
        <v>24997</v>
      </c>
      <c r="N12497" t="s">
        <v>24465</v>
      </c>
      <c r="O12497" t="s">
        <v>21235</v>
      </c>
      <c r="P12497" t="s">
        <v>46431</v>
      </c>
      <c r="Q12497" t="s">
        <v>24997</v>
      </c>
    </row>
    <row r="12498" spans="12:17" x14ac:dyDescent="0.3">
      <c r="L12498">
        <v>12492</v>
      </c>
      <c r="M12498" t="s">
        <v>24998</v>
      </c>
      <c r="N12498" t="s">
        <v>24467</v>
      </c>
      <c r="O12498" t="s">
        <v>21238</v>
      </c>
      <c r="P12498" t="s">
        <v>46432</v>
      </c>
      <c r="Q12498" t="s">
        <v>24998</v>
      </c>
    </row>
    <row r="12499" spans="12:17" x14ac:dyDescent="0.3">
      <c r="L12499">
        <v>12493</v>
      </c>
      <c r="M12499" t="s">
        <v>24999</v>
      </c>
      <c r="N12499" t="s">
        <v>24469</v>
      </c>
      <c r="O12499" t="s">
        <v>21241</v>
      </c>
      <c r="P12499" t="s">
        <v>46433</v>
      </c>
      <c r="Q12499" t="s">
        <v>24999</v>
      </c>
    </row>
    <row r="12500" spans="12:17" x14ac:dyDescent="0.3">
      <c r="L12500">
        <v>12494</v>
      </c>
      <c r="M12500" t="s">
        <v>25000</v>
      </c>
      <c r="N12500" t="s">
        <v>24471</v>
      </c>
      <c r="O12500" t="s">
        <v>21244</v>
      </c>
      <c r="P12500" t="s">
        <v>46434</v>
      </c>
      <c r="Q12500" t="s">
        <v>25000</v>
      </c>
    </row>
    <row r="12501" spans="12:17" x14ac:dyDescent="0.3">
      <c r="L12501">
        <v>12495</v>
      </c>
      <c r="M12501" t="s">
        <v>24965</v>
      </c>
      <c r="N12501" t="s">
        <v>24404</v>
      </c>
      <c r="O12501" t="s">
        <v>26468</v>
      </c>
      <c r="P12501" t="s">
        <v>46435</v>
      </c>
      <c r="Q12501" t="s">
        <v>24965</v>
      </c>
    </row>
    <row r="12502" spans="12:17" x14ac:dyDescent="0.3">
      <c r="L12502">
        <v>12496</v>
      </c>
      <c r="M12502" t="s">
        <v>25001</v>
      </c>
      <c r="N12502" t="s">
        <v>24473</v>
      </c>
      <c r="O12502" t="s">
        <v>21247</v>
      </c>
      <c r="P12502" t="s">
        <v>46436</v>
      </c>
      <c r="Q12502" t="s">
        <v>25001</v>
      </c>
    </row>
    <row r="12503" spans="12:17" x14ac:dyDescent="0.3">
      <c r="L12503">
        <v>12497</v>
      </c>
      <c r="M12503" t="s">
        <v>25002</v>
      </c>
      <c r="N12503" t="s">
        <v>24475</v>
      </c>
      <c r="O12503" t="s">
        <v>21250</v>
      </c>
      <c r="P12503" t="s">
        <v>46437</v>
      </c>
      <c r="Q12503" t="s">
        <v>25002</v>
      </c>
    </row>
    <row r="12504" spans="12:17" x14ac:dyDescent="0.3">
      <c r="L12504">
        <v>12498</v>
      </c>
      <c r="M12504" t="s">
        <v>25003</v>
      </c>
      <c r="N12504" t="s">
        <v>24477</v>
      </c>
      <c r="O12504" t="s">
        <v>21253</v>
      </c>
      <c r="P12504" t="s">
        <v>46438</v>
      </c>
      <c r="Q12504" t="s">
        <v>25003</v>
      </c>
    </row>
    <row r="12505" spans="12:17" x14ac:dyDescent="0.3">
      <c r="L12505">
        <v>12499</v>
      </c>
      <c r="M12505" t="s">
        <v>25004</v>
      </c>
      <c r="N12505" t="s">
        <v>24479</v>
      </c>
      <c r="O12505" t="s">
        <v>21256</v>
      </c>
      <c r="P12505" t="s">
        <v>46439</v>
      </c>
      <c r="Q12505" t="s">
        <v>25004</v>
      </c>
    </row>
    <row r="12506" spans="12:17" x14ac:dyDescent="0.3">
      <c r="L12506">
        <v>12500</v>
      </c>
      <c r="M12506" t="s">
        <v>25005</v>
      </c>
      <c r="N12506" t="s">
        <v>24481</v>
      </c>
      <c r="O12506" t="s">
        <v>21259</v>
      </c>
      <c r="P12506" t="s">
        <v>46440</v>
      </c>
      <c r="Q12506" t="s">
        <v>25005</v>
      </c>
    </row>
    <row r="12507" spans="12:17" x14ac:dyDescent="0.3">
      <c r="L12507">
        <v>12501</v>
      </c>
      <c r="M12507" t="s">
        <v>25006</v>
      </c>
      <c r="N12507" t="s">
        <v>24483</v>
      </c>
      <c r="O12507" t="s">
        <v>21262</v>
      </c>
      <c r="P12507" t="s">
        <v>46441</v>
      </c>
      <c r="Q12507" t="s">
        <v>25006</v>
      </c>
    </row>
    <row r="12508" spans="12:17" x14ac:dyDescent="0.3">
      <c r="L12508">
        <v>12502</v>
      </c>
      <c r="M12508" t="s">
        <v>25007</v>
      </c>
      <c r="N12508" t="s">
        <v>24485</v>
      </c>
      <c r="O12508" t="s">
        <v>21265</v>
      </c>
      <c r="P12508" t="s">
        <v>46442</v>
      </c>
      <c r="Q12508" t="s">
        <v>25007</v>
      </c>
    </row>
    <row r="12509" spans="12:17" x14ac:dyDescent="0.3">
      <c r="L12509">
        <v>12503</v>
      </c>
      <c r="M12509" t="s">
        <v>25008</v>
      </c>
      <c r="N12509" t="s">
        <v>24487</v>
      </c>
      <c r="O12509" t="s">
        <v>21268</v>
      </c>
      <c r="P12509" t="s">
        <v>46443</v>
      </c>
      <c r="Q12509" t="s">
        <v>25008</v>
      </c>
    </row>
    <row r="12510" spans="12:17" x14ac:dyDescent="0.3">
      <c r="L12510">
        <v>12504</v>
      </c>
      <c r="M12510" t="s">
        <v>25009</v>
      </c>
      <c r="N12510" t="s">
        <v>24489</v>
      </c>
      <c r="O12510" t="s">
        <v>21271</v>
      </c>
      <c r="P12510" t="s">
        <v>46444</v>
      </c>
      <c r="Q12510" t="s">
        <v>25009</v>
      </c>
    </row>
    <row r="12511" spans="12:17" x14ac:dyDescent="0.3">
      <c r="L12511">
        <v>12505</v>
      </c>
      <c r="M12511" t="s">
        <v>25010</v>
      </c>
      <c r="N12511" t="s">
        <v>24491</v>
      </c>
      <c r="O12511" t="s">
        <v>21274</v>
      </c>
      <c r="P12511" t="s">
        <v>46445</v>
      </c>
      <c r="Q12511" t="s">
        <v>25010</v>
      </c>
    </row>
    <row r="12512" spans="12:17" x14ac:dyDescent="0.3">
      <c r="L12512">
        <v>12506</v>
      </c>
      <c r="M12512" t="s">
        <v>25011</v>
      </c>
      <c r="N12512" t="s">
        <v>24493</v>
      </c>
      <c r="O12512" t="s">
        <v>21277</v>
      </c>
      <c r="P12512" t="s">
        <v>46446</v>
      </c>
      <c r="Q12512" t="s">
        <v>25011</v>
      </c>
    </row>
    <row r="12513" spans="12:17" x14ac:dyDescent="0.3">
      <c r="L12513">
        <v>12507</v>
      </c>
      <c r="M12513" t="s">
        <v>25012</v>
      </c>
      <c r="N12513" t="s">
        <v>24495</v>
      </c>
      <c r="O12513" t="s">
        <v>21280</v>
      </c>
      <c r="P12513" t="s">
        <v>46447</v>
      </c>
      <c r="Q12513" t="s">
        <v>25012</v>
      </c>
    </row>
    <row r="12514" spans="12:17" x14ac:dyDescent="0.3">
      <c r="L12514">
        <v>12508</v>
      </c>
      <c r="M12514" t="s">
        <v>25013</v>
      </c>
      <c r="N12514" t="s">
        <v>24497</v>
      </c>
      <c r="O12514" t="s">
        <v>21283</v>
      </c>
      <c r="P12514" t="s">
        <v>46448</v>
      </c>
      <c r="Q12514" t="s">
        <v>25013</v>
      </c>
    </row>
    <row r="12515" spans="12:17" x14ac:dyDescent="0.3">
      <c r="L12515">
        <v>12509</v>
      </c>
      <c r="M12515" t="s">
        <v>25014</v>
      </c>
      <c r="N12515" t="s">
        <v>24499</v>
      </c>
      <c r="O12515" t="s">
        <v>21286</v>
      </c>
      <c r="P12515" t="s">
        <v>46449</v>
      </c>
      <c r="Q12515" t="s">
        <v>25014</v>
      </c>
    </row>
    <row r="12516" spans="12:17" x14ac:dyDescent="0.3">
      <c r="L12516">
        <v>12510</v>
      </c>
      <c r="M12516" t="s">
        <v>25015</v>
      </c>
      <c r="N12516" t="s">
        <v>24501</v>
      </c>
      <c r="O12516" t="s">
        <v>21289</v>
      </c>
      <c r="P12516" t="s">
        <v>46450</v>
      </c>
      <c r="Q12516" t="s">
        <v>25015</v>
      </c>
    </row>
    <row r="12517" spans="12:17" x14ac:dyDescent="0.3">
      <c r="L12517">
        <v>12511</v>
      </c>
      <c r="M12517" t="s">
        <v>25016</v>
      </c>
      <c r="N12517" t="s">
        <v>24503</v>
      </c>
      <c r="O12517" t="s">
        <v>21292</v>
      </c>
      <c r="P12517" t="s">
        <v>46451</v>
      </c>
      <c r="Q12517" t="s">
        <v>25016</v>
      </c>
    </row>
    <row r="12518" spans="12:17" x14ac:dyDescent="0.3">
      <c r="L12518">
        <v>12512</v>
      </c>
      <c r="M12518" t="s">
        <v>25017</v>
      </c>
      <c r="N12518" t="s">
        <v>24505</v>
      </c>
      <c r="O12518" t="s">
        <v>21295</v>
      </c>
      <c r="P12518" t="s">
        <v>46452</v>
      </c>
      <c r="Q12518" t="s">
        <v>25017</v>
      </c>
    </row>
    <row r="12519" spans="12:17" x14ac:dyDescent="0.3">
      <c r="L12519">
        <v>12513</v>
      </c>
      <c r="M12519" t="s">
        <v>25018</v>
      </c>
      <c r="N12519" t="s">
        <v>24507</v>
      </c>
      <c r="O12519" t="s">
        <v>21298</v>
      </c>
      <c r="P12519" t="s">
        <v>46453</v>
      </c>
      <c r="Q12519" t="s">
        <v>25018</v>
      </c>
    </row>
    <row r="12520" spans="12:17" x14ac:dyDescent="0.3">
      <c r="L12520">
        <v>12514</v>
      </c>
      <c r="M12520" t="s">
        <v>25019</v>
      </c>
      <c r="N12520" t="s">
        <v>24509</v>
      </c>
      <c r="O12520" t="s">
        <v>21301</v>
      </c>
      <c r="P12520" t="s">
        <v>46454</v>
      </c>
      <c r="Q12520" t="s">
        <v>25019</v>
      </c>
    </row>
    <row r="12521" spans="12:17" x14ac:dyDescent="0.3">
      <c r="L12521">
        <v>12515</v>
      </c>
      <c r="M12521" t="s">
        <v>25020</v>
      </c>
      <c r="N12521" t="s">
        <v>24511</v>
      </c>
      <c r="O12521" t="s">
        <v>21304</v>
      </c>
      <c r="P12521" t="s">
        <v>46455</v>
      </c>
      <c r="Q12521" t="s">
        <v>25020</v>
      </c>
    </row>
    <row r="12522" spans="12:17" x14ac:dyDescent="0.3">
      <c r="L12522">
        <v>12516</v>
      </c>
      <c r="M12522" t="s">
        <v>25021</v>
      </c>
      <c r="N12522" t="s">
        <v>24513</v>
      </c>
      <c r="O12522" t="s">
        <v>21307</v>
      </c>
      <c r="P12522" t="s">
        <v>46456</v>
      </c>
      <c r="Q12522" t="s">
        <v>25021</v>
      </c>
    </row>
    <row r="12523" spans="12:17" x14ac:dyDescent="0.3">
      <c r="L12523">
        <v>12517</v>
      </c>
      <c r="M12523" t="s">
        <v>25022</v>
      </c>
      <c r="N12523" t="s">
        <v>24515</v>
      </c>
      <c r="O12523" t="s">
        <v>21310</v>
      </c>
      <c r="P12523" t="s">
        <v>46457</v>
      </c>
      <c r="Q12523" t="s">
        <v>25022</v>
      </c>
    </row>
    <row r="12524" spans="12:17" x14ac:dyDescent="0.3">
      <c r="L12524">
        <v>12518</v>
      </c>
      <c r="M12524" t="s">
        <v>25023</v>
      </c>
      <c r="N12524" t="s">
        <v>24517</v>
      </c>
      <c r="O12524" t="s">
        <v>21313</v>
      </c>
      <c r="P12524" t="s">
        <v>46458</v>
      </c>
      <c r="Q12524" t="s">
        <v>25023</v>
      </c>
    </row>
    <row r="12525" spans="12:17" x14ac:dyDescent="0.3">
      <c r="L12525">
        <v>12519</v>
      </c>
      <c r="M12525" t="s">
        <v>25024</v>
      </c>
      <c r="N12525" t="s">
        <v>24519</v>
      </c>
      <c r="O12525" t="s">
        <v>21316</v>
      </c>
      <c r="P12525" t="s">
        <v>46459</v>
      </c>
      <c r="Q12525" t="s">
        <v>25024</v>
      </c>
    </row>
    <row r="12526" spans="12:17" x14ac:dyDescent="0.3">
      <c r="L12526">
        <v>12520</v>
      </c>
      <c r="M12526" t="s">
        <v>25025</v>
      </c>
      <c r="N12526" t="s">
        <v>24521</v>
      </c>
      <c r="O12526" t="s">
        <v>21319</v>
      </c>
      <c r="P12526" t="s">
        <v>46460</v>
      </c>
      <c r="Q12526" t="s">
        <v>25025</v>
      </c>
    </row>
    <row r="12527" spans="12:17" x14ac:dyDescent="0.3">
      <c r="L12527">
        <v>12521</v>
      </c>
      <c r="M12527" t="s">
        <v>27428</v>
      </c>
      <c r="N12527" t="s">
        <v>24522</v>
      </c>
      <c r="O12527" t="s">
        <v>21321</v>
      </c>
      <c r="P12527" t="s">
        <v>46461</v>
      </c>
      <c r="Q12527" t="s">
        <v>27428</v>
      </c>
    </row>
    <row r="12528" spans="12:17" x14ac:dyDescent="0.3">
      <c r="L12528">
        <v>12522</v>
      </c>
      <c r="M12528" t="s">
        <v>27429</v>
      </c>
      <c r="N12528" t="s">
        <v>24523</v>
      </c>
      <c r="O12528" t="s">
        <v>21323</v>
      </c>
      <c r="P12528" t="s">
        <v>46462</v>
      </c>
      <c r="Q12528" t="s">
        <v>27429</v>
      </c>
    </row>
    <row r="12529" spans="12:17" x14ac:dyDescent="0.3">
      <c r="L12529">
        <v>12523</v>
      </c>
      <c r="M12529" t="s">
        <v>27430</v>
      </c>
      <c r="N12529" t="s">
        <v>24524</v>
      </c>
      <c r="O12529" t="s">
        <v>21325</v>
      </c>
      <c r="P12529" t="s">
        <v>46463</v>
      </c>
      <c r="Q12529" t="s">
        <v>27430</v>
      </c>
    </row>
    <row r="12530" spans="12:17" x14ac:dyDescent="0.3">
      <c r="L12530">
        <v>12524</v>
      </c>
      <c r="M12530" t="s">
        <v>25026</v>
      </c>
      <c r="N12530" t="s">
        <v>24526</v>
      </c>
      <c r="O12530" t="s">
        <v>21328</v>
      </c>
      <c r="P12530" t="s">
        <v>46464</v>
      </c>
      <c r="Q12530" t="s">
        <v>25026</v>
      </c>
    </row>
    <row r="12531" spans="12:17" x14ac:dyDescent="0.3">
      <c r="L12531">
        <v>12525</v>
      </c>
      <c r="M12531" t="s">
        <v>25027</v>
      </c>
      <c r="N12531" t="s">
        <v>24528</v>
      </c>
      <c r="O12531" t="s">
        <v>21331</v>
      </c>
      <c r="P12531" t="s">
        <v>46465</v>
      </c>
      <c r="Q12531" t="s">
        <v>25027</v>
      </c>
    </row>
    <row r="12532" spans="12:17" x14ac:dyDescent="0.3">
      <c r="L12532">
        <v>12526</v>
      </c>
      <c r="M12532" t="s">
        <v>25028</v>
      </c>
      <c r="N12532" t="s">
        <v>24530</v>
      </c>
      <c r="O12532" t="s">
        <v>21334</v>
      </c>
      <c r="P12532" t="s">
        <v>46466</v>
      </c>
      <c r="Q12532" t="s">
        <v>25028</v>
      </c>
    </row>
    <row r="12533" spans="12:17" x14ac:dyDescent="0.3">
      <c r="L12533">
        <v>12527</v>
      </c>
      <c r="M12533" t="s">
        <v>25029</v>
      </c>
      <c r="N12533" t="s">
        <v>24532</v>
      </c>
      <c r="O12533" t="s">
        <v>21337</v>
      </c>
      <c r="P12533" t="s">
        <v>46467</v>
      </c>
      <c r="Q12533" t="s">
        <v>25029</v>
      </c>
    </row>
    <row r="12534" spans="12:17" x14ac:dyDescent="0.3">
      <c r="L12534">
        <v>12528</v>
      </c>
      <c r="M12534" t="s">
        <v>25030</v>
      </c>
      <c r="N12534" t="s">
        <v>24534</v>
      </c>
      <c r="O12534" t="s">
        <v>21340</v>
      </c>
      <c r="P12534" t="s">
        <v>46468</v>
      </c>
      <c r="Q12534" t="s">
        <v>25030</v>
      </c>
    </row>
    <row r="12535" spans="12:17" x14ac:dyDescent="0.3">
      <c r="L12535">
        <v>12529</v>
      </c>
      <c r="M12535" t="s">
        <v>25031</v>
      </c>
      <c r="N12535" t="s">
        <v>24536</v>
      </c>
      <c r="O12535" t="s">
        <v>21343</v>
      </c>
      <c r="P12535" t="s">
        <v>46469</v>
      </c>
      <c r="Q12535" t="s">
        <v>25031</v>
      </c>
    </row>
    <row r="12536" spans="12:17" x14ac:dyDescent="0.3">
      <c r="L12536">
        <v>12530</v>
      </c>
      <c r="M12536" t="s">
        <v>25032</v>
      </c>
      <c r="N12536" t="s">
        <v>24538</v>
      </c>
      <c r="O12536" t="s">
        <v>21346</v>
      </c>
      <c r="P12536" t="s">
        <v>46470</v>
      </c>
      <c r="Q12536" t="s">
        <v>25032</v>
      </c>
    </row>
    <row r="12537" spans="12:17" x14ac:dyDescent="0.3">
      <c r="L12537">
        <v>12531</v>
      </c>
      <c r="M12537" t="s">
        <v>25033</v>
      </c>
      <c r="N12537" t="s">
        <v>24534</v>
      </c>
      <c r="O12537" t="s">
        <v>21348</v>
      </c>
      <c r="P12537" t="s">
        <v>46471</v>
      </c>
      <c r="Q12537" t="s">
        <v>25033</v>
      </c>
    </row>
    <row r="12538" spans="12:17" x14ac:dyDescent="0.3">
      <c r="L12538">
        <v>12532</v>
      </c>
      <c r="M12538" t="s">
        <v>25034</v>
      </c>
      <c r="N12538" t="s">
        <v>24536</v>
      </c>
      <c r="O12538" t="s">
        <v>21350</v>
      </c>
      <c r="P12538" t="s">
        <v>46472</v>
      </c>
      <c r="Q12538" t="s">
        <v>25034</v>
      </c>
    </row>
    <row r="12539" spans="12:17" x14ac:dyDescent="0.3">
      <c r="L12539">
        <v>12533</v>
      </c>
      <c r="M12539" t="s">
        <v>25035</v>
      </c>
      <c r="N12539" t="s">
        <v>24542</v>
      </c>
      <c r="O12539" t="s">
        <v>21353</v>
      </c>
      <c r="P12539" t="s">
        <v>46473</v>
      </c>
      <c r="Q12539" t="s">
        <v>25035</v>
      </c>
    </row>
    <row r="12540" spans="12:17" x14ac:dyDescent="0.3">
      <c r="L12540">
        <v>12534</v>
      </c>
      <c r="M12540" t="s">
        <v>25036</v>
      </c>
      <c r="N12540" t="s">
        <v>24391</v>
      </c>
      <c r="O12540" t="s">
        <v>46382</v>
      </c>
      <c r="P12540" t="s">
        <v>46474</v>
      </c>
      <c r="Q12540" t="s">
        <v>25036</v>
      </c>
    </row>
    <row r="12541" spans="12:17" x14ac:dyDescent="0.3">
      <c r="L12541">
        <v>12535</v>
      </c>
      <c r="M12541" t="s">
        <v>25037</v>
      </c>
      <c r="N12541" t="s">
        <v>24393</v>
      </c>
      <c r="O12541" t="s">
        <v>21133</v>
      </c>
      <c r="P12541" t="s">
        <v>46475</v>
      </c>
      <c r="Q12541" t="s">
        <v>25037</v>
      </c>
    </row>
    <row r="12542" spans="12:17" x14ac:dyDescent="0.3">
      <c r="L12542">
        <v>12536</v>
      </c>
      <c r="M12542" t="s">
        <v>25038</v>
      </c>
      <c r="N12542" t="s">
        <v>24395</v>
      </c>
      <c r="O12542" t="s">
        <v>21136</v>
      </c>
      <c r="P12542" t="s">
        <v>46476</v>
      </c>
      <c r="Q12542" t="s">
        <v>25038</v>
      </c>
    </row>
    <row r="12543" spans="12:17" x14ac:dyDescent="0.3">
      <c r="L12543">
        <v>12537</v>
      </c>
      <c r="M12543" t="s">
        <v>25039</v>
      </c>
      <c r="N12543" t="s">
        <v>24397</v>
      </c>
      <c r="O12543" t="s">
        <v>21139</v>
      </c>
      <c r="P12543" t="s">
        <v>46477</v>
      </c>
      <c r="Q12543" t="s">
        <v>25039</v>
      </c>
    </row>
    <row r="12544" spans="12:17" x14ac:dyDescent="0.3">
      <c r="L12544">
        <v>12538</v>
      </c>
      <c r="M12544" t="s">
        <v>25040</v>
      </c>
      <c r="N12544" t="s">
        <v>24399</v>
      </c>
      <c r="O12544" t="s">
        <v>21142</v>
      </c>
      <c r="P12544" t="s">
        <v>46478</v>
      </c>
      <c r="Q12544" t="s">
        <v>25040</v>
      </c>
    </row>
    <row r="12545" spans="12:17" x14ac:dyDescent="0.3">
      <c r="L12545">
        <v>12539</v>
      </c>
      <c r="M12545" t="s">
        <v>25041</v>
      </c>
      <c r="N12545" t="s">
        <v>24401</v>
      </c>
      <c r="O12545" t="s">
        <v>21145</v>
      </c>
      <c r="P12545" t="s">
        <v>46479</v>
      </c>
      <c r="Q12545" t="s">
        <v>25041</v>
      </c>
    </row>
    <row r="12546" spans="12:17" x14ac:dyDescent="0.3">
      <c r="L12546">
        <v>12540</v>
      </c>
      <c r="M12546" t="s">
        <v>25042</v>
      </c>
      <c r="N12546" t="s">
        <v>46389</v>
      </c>
      <c r="O12546" t="s">
        <v>46390</v>
      </c>
      <c r="P12546" t="s">
        <v>26459</v>
      </c>
      <c r="Q12546" t="s">
        <v>25042</v>
      </c>
    </row>
    <row r="12547" spans="12:17" x14ac:dyDescent="0.3">
      <c r="L12547">
        <v>12541</v>
      </c>
      <c r="M12547" t="s">
        <v>25044</v>
      </c>
      <c r="N12547" t="s">
        <v>24406</v>
      </c>
      <c r="O12547" t="s">
        <v>26460</v>
      </c>
      <c r="P12547" t="s">
        <v>46480</v>
      </c>
      <c r="Q12547" t="s">
        <v>25044</v>
      </c>
    </row>
    <row r="12548" spans="12:17" x14ac:dyDescent="0.3">
      <c r="L12548">
        <v>12542</v>
      </c>
      <c r="M12548" t="s">
        <v>25045</v>
      </c>
      <c r="N12548" t="s">
        <v>24408</v>
      </c>
      <c r="O12548" t="s">
        <v>26461</v>
      </c>
      <c r="P12548" t="s">
        <v>46481</v>
      </c>
      <c r="Q12548" t="s">
        <v>25045</v>
      </c>
    </row>
    <row r="12549" spans="12:17" x14ac:dyDescent="0.3">
      <c r="L12549">
        <v>12543</v>
      </c>
      <c r="M12549" t="s">
        <v>25046</v>
      </c>
      <c r="N12549" t="s">
        <v>24410</v>
      </c>
      <c r="O12549" t="s">
        <v>26462</v>
      </c>
      <c r="P12549" t="s">
        <v>46482</v>
      </c>
      <c r="Q12549" t="s">
        <v>25046</v>
      </c>
    </row>
    <row r="12550" spans="12:17" x14ac:dyDescent="0.3">
      <c r="L12550">
        <v>12544</v>
      </c>
      <c r="M12550" t="s">
        <v>25047</v>
      </c>
      <c r="N12550" t="s">
        <v>24412</v>
      </c>
      <c r="O12550" t="s">
        <v>26463</v>
      </c>
      <c r="P12550" t="s">
        <v>46483</v>
      </c>
      <c r="Q12550" t="s">
        <v>25047</v>
      </c>
    </row>
    <row r="12551" spans="12:17" x14ac:dyDescent="0.3">
      <c r="L12551">
        <v>12545</v>
      </c>
      <c r="M12551" t="s">
        <v>25048</v>
      </c>
      <c r="N12551" t="s">
        <v>24414</v>
      </c>
      <c r="O12551" t="s">
        <v>26464</v>
      </c>
      <c r="P12551" t="s">
        <v>46484</v>
      </c>
      <c r="Q12551" t="s">
        <v>25048</v>
      </c>
    </row>
    <row r="12552" spans="12:17" x14ac:dyDescent="0.3">
      <c r="L12552">
        <v>12546</v>
      </c>
      <c r="M12552" t="s">
        <v>25049</v>
      </c>
      <c r="N12552" t="s">
        <v>26556</v>
      </c>
      <c r="O12552" t="s">
        <v>21160</v>
      </c>
      <c r="P12552" t="s">
        <v>46485</v>
      </c>
      <c r="Q12552" t="s">
        <v>25049</v>
      </c>
    </row>
    <row r="12553" spans="12:17" x14ac:dyDescent="0.3">
      <c r="L12553">
        <v>12547</v>
      </c>
      <c r="M12553" t="s">
        <v>25050</v>
      </c>
      <c r="N12553" t="s">
        <v>26557</v>
      </c>
      <c r="O12553" t="s">
        <v>21162</v>
      </c>
      <c r="P12553" t="s">
        <v>46486</v>
      </c>
      <c r="Q12553" t="s">
        <v>25050</v>
      </c>
    </row>
    <row r="12554" spans="12:17" x14ac:dyDescent="0.3">
      <c r="L12554">
        <v>12548</v>
      </c>
      <c r="M12554" t="s">
        <v>25051</v>
      </c>
      <c r="N12554" t="s">
        <v>26558</v>
      </c>
      <c r="O12554" t="s">
        <v>21164</v>
      </c>
      <c r="P12554" t="s">
        <v>46487</v>
      </c>
      <c r="Q12554" t="s">
        <v>25051</v>
      </c>
    </row>
    <row r="12555" spans="12:17" x14ac:dyDescent="0.3">
      <c r="L12555">
        <v>12549</v>
      </c>
      <c r="M12555" t="s">
        <v>25052</v>
      </c>
      <c r="N12555" t="s">
        <v>24419</v>
      </c>
      <c r="O12555" t="s">
        <v>21167</v>
      </c>
      <c r="P12555" t="s">
        <v>46488</v>
      </c>
      <c r="Q12555" t="s">
        <v>25052</v>
      </c>
    </row>
    <row r="12556" spans="12:17" x14ac:dyDescent="0.3">
      <c r="L12556">
        <v>12550</v>
      </c>
      <c r="M12556" t="s">
        <v>25053</v>
      </c>
      <c r="N12556" t="s">
        <v>46400</v>
      </c>
      <c r="O12556" t="s">
        <v>21169</v>
      </c>
      <c r="P12556" t="s">
        <v>46489</v>
      </c>
      <c r="Q12556" t="s">
        <v>25053</v>
      </c>
    </row>
    <row r="12557" spans="12:17" x14ac:dyDescent="0.3">
      <c r="L12557">
        <v>12551</v>
      </c>
      <c r="M12557" t="s">
        <v>46490</v>
      </c>
      <c r="N12557" t="s">
        <v>46403</v>
      </c>
      <c r="O12557" t="s">
        <v>46404</v>
      </c>
      <c r="P12557" t="s">
        <v>46491</v>
      </c>
      <c r="Q12557" t="s">
        <v>46490</v>
      </c>
    </row>
    <row r="12558" spans="12:17" x14ac:dyDescent="0.3">
      <c r="L12558">
        <v>12552</v>
      </c>
      <c r="M12558" t="s">
        <v>25054</v>
      </c>
      <c r="N12558" t="s">
        <v>24422</v>
      </c>
      <c r="O12558" t="s">
        <v>21172</v>
      </c>
      <c r="P12558" t="s">
        <v>46492</v>
      </c>
      <c r="Q12558" t="s">
        <v>25054</v>
      </c>
    </row>
    <row r="12559" spans="12:17" x14ac:dyDescent="0.3">
      <c r="L12559">
        <v>12553</v>
      </c>
      <c r="M12559" t="s">
        <v>25055</v>
      </c>
      <c r="N12559" t="s">
        <v>24424</v>
      </c>
      <c r="O12559" t="s">
        <v>46407</v>
      </c>
      <c r="P12559" t="s">
        <v>46493</v>
      </c>
      <c r="Q12559" t="s">
        <v>25055</v>
      </c>
    </row>
    <row r="12560" spans="12:17" x14ac:dyDescent="0.3">
      <c r="L12560">
        <v>12554</v>
      </c>
      <c r="M12560" t="s">
        <v>25056</v>
      </c>
      <c r="N12560" t="s">
        <v>24426</v>
      </c>
      <c r="O12560" t="s">
        <v>46409</v>
      </c>
      <c r="P12560" t="s">
        <v>46494</v>
      </c>
      <c r="Q12560" t="s">
        <v>25056</v>
      </c>
    </row>
    <row r="12561" spans="12:17" x14ac:dyDescent="0.3">
      <c r="L12561">
        <v>12555</v>
      </c>
      <c r="M12561" t="s">
        <v>25057</v>
      </c>
      <c r="N12561" t="s">
        <v>24428</v>
      </c>
      <c r="O12561" t="s">
        <v>21179</v>
      </c>
      <c r="P12561" t="s">
        <v>46495</v>
      </c>
      <c r="Q12561" t="s">
        <v>25057</v>
      </c>
    </row>
    <row r="12562" spans="12:17" x14ac:dyDescent="0.3">
      <c r="L12562">
        <v>12556</v>
      </c>
      <c r="M12562" t="s">
        <v>25058</v>
      </c>
      <c r="N12562" t="s">
        <v>24430</v>
      </c>
      <c r="O12562" t="s">
        <v>21182</v>
      </c>
      <c r="P12562" t="s">
        <v>46496</v>
      </c>
      <c r="Q12562" t="s">
        <v>25058</v>
      </c>
    </row>
    <row r="12563" spans="12:17" x14ac:dyDescent="0.3">
      <c r="L12563">
        <v>12557</v>
      </c>
      <c r="M12563" t="s">
        <v>25059</v>
      </c>
      <c r="N12563" t="s">
        <v>24432</v>
      </c>
      <c r="O12563" t="s">
        <v>21185</v>
      </c>
      <c r="P12563" t="s">
        <v>46497</v>
      </c>
      <c r="Q12563" t="s">
        <v>25059</v>
      </c>
    </row>
    <row r="12564" spans="12:17" x14ac:dyDescent="0.3">
      <c r="L12564">
        <v>12558</v>
      </c>
      <c r="M12564" t="s">
        <v>25060</v>
      </c>
      <c r="N12564" t="s">
        <v>24434</v>
      </c>
      <c r="O12564" t="s">
        <v>21188</v>
      </c>
      <c r="P12564" t="s">
        <v>46498</v>
      </c>
      <c r="Q12564" t="s">
        <v>25060</v>
      </c>
    </row>
    <row r="12565" spans="12:17" x14ac:dyDescent="0.3">
      <c r="L12565">
        <v>12559</v>
      </c>
      <c r="M12565" t="s">
        <v>25061</v>
      </c>
      <c r="N12565" t="s">
        <v>24436</v>
      </c>
      <c r="O12565" t="s">
        <v>21191</v>
      </c>
      <c r="P12565" t="s">
        <v>46499</v>
      </c>
      <c r="Q12565" t="s">
        <v>25061</v>
      </c>
    </row>
    <row r="12566" spans="12:17" x14ac:dyDescent="0.3">
      <c r="L12566">
        <v>12560</v>
      </c>
      <c r="M12566" t="s">
        <v>25062</v>
      </c>
      <c r="N12566" t="s">
        <v>24438</v>
      </c>
      <c r="O12566" t="s">
        <v>21194</v>
      </c>
      <c r="P12566" t="s">
        <v>46500</v>
      </c>
      <c r="Q12566" t="s">
        <v>25062</v>
      </c>
    </row>
    <row r="12567" spans="12:17" x14ac:dyDescent="0.3">
      <c r="L12567">
        <v>12561</v>
      </c>
      <c r="M12567" t="s">
        <v>25063</v>
      </c>
      <c r="N12567" t="s">
        <v>24440</v>
      </c>
      <c r="O12567" t="s">
        <v>21197</v>
      </c>
      <c r="P12567" t="s">
        <v>46501</v>
      </c>
      <c r="Q12567" t="s">
        <v>25063</v>
      </c>
    </row>
    <row r="12568" spans="12:17" x14ac:dyDescent="0.3">
      <c r="L12568">
        <v>12562</v>
      </c>
      <c r="M12568" t="s">
        <v>25064</v>
      </c>
      <c r="N12568" t="s">
        <v>24442</v>
      </c>
      <c r="O12568" t="s">
        <v>21200</v>
      </c>
      <c r="P12568" t="s">
        <v>46502</v>
      </c>
      <c r="Q12568" t="s">
        <v>25064</v>
      </c>
    </row>
    <row r="12569" spans="12:17" x14ac:dyDescent="0.3">
      <c r="L12569">
        <v>12563</v>
      </c>
      <c r="M12569" t="s">
        <v>25065</v>
      </c>
      <c r="N12569" t="s">
        <v>24444</v>
      </c>
      <c r="O12569" t="s">
        <v>21203</v>
      </c>
      <c r="P12569" t="s">
        <v>46503</v>
      </c>
      <c r="Q12569" t="s">
        <v>25065</v>
      </c>
    </row>
    <row r="12570" spans="12:17" x14ac:dyDescent="0.3">
      <c r="L12570">
        <v>12564</v>
      </c>
      <c r="M12570" t="s">
        <v>25066</v>
      </c>
      <c r="N12570" t="s">
        <v>24446</v>
      </c>
      <c r="O12570" t="s">
        <v>21206</v>
      </c>
      <c r="P12570" t="s">
        <v>46504</v>
      </c>
      <c r="Q12570" t="s">
        <v>25066</v>
      </c>
    </row>
    <row r="12571" spans="12:17" x14ac:dyDescent="0.3">
      <c r="L12571">
        <v>12565</v>
      </c>
      <c r="M12571" t="s">
        <v>25067</v>
      </c>
      <c r="N12571" t="s">
        <v>24448</v>
      </c>
      <c r="O12571" t="s">
        <v>21209</v>
      </c>
      <c r="P12571" t="s">
        <v>46505</v>
      </c>
      <c r="Q12571" t="s">
        <v>25067</v>
      </c>
    </row>
    <row r="12572" spans="12:17" x14ac:dyDescent="0.3">
      <c r="L12572">
        <v>12566</v>
      </c>
      <c r="M12572" t="s">
        <v>25068</v>
      </c>
      <c r="N12572" t="s">
        <v>24450</v>
      </c>
      <c r="O12572" t="s">
        <v>21212</v>
      </c>
      <c r="P12572" t="s">
        <v>46506</v>
      </c>
      <c r="Q12572" t="s">
        <v>25068</v>
      </c>
    </row>
    <row r="12573" spans="12:17" x14ac:dyDescent="0.3">
      <c r="L12573">
        <v>12567</v>
      </c>
      <c r="M12573" t="s">
        <v>25069</v>
      </c>
      <c r="N12573" t="s">
        <v>24452</v>
      </c>
      <c r="O12573" t="s">
        <v>21215</v>
      </c>
      <c r="P12573" t="s">
        <v>46507</v>
      </c>
      <c r="Q12573" t="s">
        <v>25069</v>
      </c>
    </row>
    <row r="12574" spans="12:17" x14ac:dyDescent="0.3">
      <c r="L12574">
        <v>12568</v>
      </c>
      <c r="M12574" t="s">
        <v>25070</v>
      </c>
      <c r="N12574" t="s">
        <v>24454</v>
      </c>
      <c r="O12574" t="s">
        <v>21218</v>
      </c>
      <c r="P12574" t="s">
        <v>46508</v>
      </c>
      <c r="Q12574" t="s">
        <v>25070</v>
      </c>
    </row>
    <row r="12575" spans="12:17" x14ac:dyDescent="0.3">
      <c r="L12575">
        <v>12569</v>
      </c>
      <c r="M12575" t="s">
        <v>25071</v>
      </c>
      <c r="N12575" t="s">
        <v>24456</v>
      </c>
      <c r="O12575" t="s">
        <v>21221</v>
      </c>
      <c r="P12575" t="s">
        <v>46509</v>
      </c>
      <c r="Q12575" t="s">
        <v>25071</v>
      </c>
    </row>
    <row r="12576" spans="12:17" x14ac:dyDescent="0.3">
      <c r="L12576">
        <v>12570</v>
      </c>
      <c r="M12576" t="s">
        <v>25072</v>
      </c>
      <c r="N12576" t="s">
        <v>24458</v>
      </c>
      <c r="O12576" t="s">
        <v>21224</v>
      </c>
      <c r="P12576" t="s">
        <v>46510</v>
      </c>
      <c r="Q12576" t="s">
        <v>25072</v>
      </c>
    </row>
    <row r="12577" spans="12:17" x14ac:dyDescent="0.3">
      <c r="L12577">
        <v>12571</v>
      </c>
      <c r="M12577" t="s">
        <v>25073</v>
      </c>
      <c r="N12577" t="s">
        <v>24460</v>
      </c>
      <c r="O12577" t="s">
        <v>21227</v>
      </c>
      <c r="P12577" t="s">
        <v>46511</v>
      </c>
      <c r="Q12577" t="s">
        <v>25073</v>
      </c>
    </row>
    <row r="12578" spans="12:17" x14ac:dyDescent="0.3">
      <c r="L12578">
        <v>12572</v>
      </c>
      <c r="M12578" t="s">
        <v>46512</v>
      </c>
      <c r="N12578" t="s">
        <v>24461</v>
      </c>
      <c r="O12578" t="s">
        <v>21229</v>
      </c>
      <c r="P12578" t="s">
        <v>46513</v>
      </c>
      <c r="Q12578" t="s">
        <v>46512</v>
      </c>
    </row>
    <row r="12579" spans="12:17" x14ac:dyDescent="0.3">
      <c r="L12579">
        <v>12573</v>
      </c>
      <c r="M12579" t="s">
        <v>25074</v>
      </c>
      <c r="N12579" t="s">
        <v>24463</v>
      </c>
      <c r="O12579" t="s">
        <v>21232</v>
      </c>
      <c r="P12579" t="s">
        <v>46514</v>
      </c>
      <c r="Q12579" t="s">
        <v>25074</v>
      </c>
    </row>
    <row r="12580" spans="12:17" x14ac:dyDescent="0.3">
      <c r="L12580">
        <v>12574</v>
      </c>
      <c r="M12580" t="s">
        <v>25075</v>
      </c>
      <c r="N12580" t="s">
        <v>24465</v>
      </c>
      <c r="O12580" t="s">
        <v>21235</v>
      </c>
      <c r="P12580" t="s">
        <v>46515</v>
      </c>
      <c r="Q12580" t="s">
        <v>25075</v>
      </c>
    </row>
    <row r="12581" spans="12:17" x14ac:dyDescent="0.3">
      <c r="L12581">
        <v>12575</v>
      </c>
      <c r="M12581" t="s">
        <v>25076</v>
      </c>
      <c r="N12581" t="s">
        <v>24467</v>
      </c>
      <c r="O12581" t="s">
        <v>21238</v>
      </c>
      <c r="P12581" t="s">
        <v>46516</v>
      </c>
      <c r="Q12581" t="s">
        <v>25076</v>
      </c>
    </row>
    <row r="12582" spans="12:17" x14ac:dyDescent="0.3">
      <c r="L12582">
        <v>12576</v>
      </c>
      <c r="M12582" t="s">
        <v>25077</v>
      </c>
      <c r="N12582" t="s">
        <v>24469</v>
      </c>
      <c r="O12582" t="s">
        <v>21241</v>
      </c>
      <c r="P12582" t="s">
        <v>46517</v>
      </c>
      <c r="Q12582" t="s">
        <v>25077</v>
      </c>
    </row>
    <row r="12583" spans="12:17" x14ac:dyDescent="0.3">
      <c r="L12583">
        <v>12577</v>
      </c>
      <c r="M12583" t="s">
        <v>25078</v>
      </c>
      <c r="N12583" t="s">
        <v>24471</v>
      </c>
      <c r="O12583" t="s">
        <v>21244</v>
      </c>
      <c r="P12583" t="s">
        <v>46518</v>
      </c>
      <c r="Q12583" t="s">
        <v>25078</v>
      </c>
    </row>
    <row r="12584" spans="12:17" x14ac:dyDescent="0.3">
      <c r="L12584">
        <v>12578</v>
      </c>
      <c r="M12584" t="s">
        <v>25043</v>
      </c>
      <c r="N12584" t="s">
        <v>24404</v>
      </c>
      <c r="O12584" t="s">
        <v>26468</v>
      </c>
      <c r="P12584" t="s">
        <v>46519</v>
      </c>
      <c r="Q12584" t="s">
        <v>25043</v>
      </c>
    </row>
    <row r="12585" spans="12:17" x14ac:dyDescent="0.3">
      <c r="L12585">
        <v>12579</v>
      </c>
      <c r="M12585" t="s">
        <v>25079</v>
      </c>
      <c r="N12585" t="s">
        <v>24473</v>
      </c>
      <c r="O12585" t="s">
        <v>21247</v>
      </c>
      <c r="P12585" t="s">
        <v>46520</v>
      </c>
      <c r="Q12585" t="s">
        <v>25079</v>
      </c>
    </row>
    <row r="12586" spans="12:17" x14ac:dyDescent="0.3">
      <c r="L12586">
        <v>12580</v>
      </c>
      <c r="M12586" t="s">
        <v>25080</v>
      </c>
      <c r="N12586" t="s">
        <v>24475</v>
      </c>
      <c r="O12586" t="s">
        <v>21250</v>
      </c>
      <c r="P12586" t="s">
        <v>46521</v>
      </c>
      <c r="Q12586" t="s">
        <v>25080</v>
      </c>
    </row>
    <row r="12587" spans="12:17" x14ac:dyDescent="0.3">
      <c r="L12587">
        <v>12581</v>
      </c>
      <c r="M12587" t="s">
        <v>25081</v>
      </c>
      <c r="N12587" t="s">
        <v>24477</v>
      </c>
      <c r="O12587" t="s">
        <v>21253</v>
      </c>
      <c r="P12587" t="s">
        <v>46522</v>
      </c>
      <c r="Q12587" t="s">
        <v>25081</v>
      </c>
    </row>
    <row r="12588" spans="12:17" x14ac:dyDescent="0.3">
      <c r="L12588">
        <v>12582</v>
      </c>
      <c r="M12588" t="s">
        <v>25082</v>
      </c>
      <c r="N12588" t="s">
        <v>24479</v>
      </c>
      <c r="O12588" t="s">
        <v>21256</v>
      </c>
      <c r="P12588" t="s">
        <v>46523</v>
      </c>
      <c r="Q12588" t="s">
        <v>25082</v>
      </c>
    </row>
    <row r="12589" spans="12:17" x14ac:dyDescent="0.3">
      <c r="L12589">
        <v>12583</v>
      </c>
      <c r="M12589" t="s">
        <v>25083</v>
      </c>
      <c r="N12589" t="s">
        <v>24481</v>
      </c>
      <c r="O12589" t="s">
        <v>21259</v>
      </c>
      <c r="P12589" t="s">
        <v>46524</v>
      </c>
      <c r="Q12589" t="s">
        <v>25083</v>
      </c>
    </row>
    <row r="12590" spans="12:17" x14ac:dyDescent="0.3">
      <c r="L12590">
        <v>12584</v>
      </c>
      <c r="M12590" t="s">
        <v>25084</v>
      </c>
      <c r="N12590" t="s">
        <v>24483</v>
      </c>
      <c r="O12590" t="s">
        <v>21262</v>
      </c>
      <c r="P12590" t="s">
        <v>46525</v>
      </c>
      <c r="Q12590" t="s">
        <v>25084</v>
      </c>
    </row>
    <row r="12591" spans="12:17" x14ac:dyDescent="0.3">
      <c r="L12591">
        <v>12585</v>
      </c>
      <c r="M12591" t="s">
        <v>25085</v>
      </c>
      <c r="N12591" t="s">
        <v>24485</v>
      </c>
      <c r="O12591" t="s">
        <v>21265</v>
      </c>
      <c r="P12591" t="s">
        <v>46526</v>
      </c>
      <c r="Q12591" t="s">
        <v>25085</v>
      </c>
    </row>
    <row r="12592" spans="12:17" x14ac:dyDescent="0.3">
      <c r="L12592">
        <v>12586</v>
      </c>
      <c r="M12592" t="s">
        <v>25086</v>
      </c>
      <c r="N12592" t="s">
        <v>24487</v>
      </c>
      <c r="O12592" t="s">
        <v>21268</v>
      </c>
      <c r="P12592" t="s">
        <v>46527</v>
      </c>
      <c r="Q12592" t="s">
        <v>25086</v>
      </c>
    </row>
    <row r="12593" spans="12:17" x14ac:dyDescent="0.3">
      <c r="L12593">
        <v>12587</v>
      </c>
      <c r="M12593" t="s">
        <v>25087</v>
      </c>
      <c r="N12593" t="s">
        <v>24489</v>
      </c>
      <c r="O12593" t="s">
        <v>21271</v>
      </c>
      <c r="P12593" t="s">
        <v>46528</v>
      </c>
      <c r="Q12593" t="s">
        <v>25087</v>
      </c>
    </row>
    <row r="12594" spans="12:17" x14ac:dyDescent="0.3">
      <c r="L12594">
        <v>12588</v>
      </c>
      <c r="M12594" t="s">
        <v>25088</v>
      </c>
      <c r="N12594" t="s">
        <v>24491</v>
      </c>
      <c r="O12594" t="s">
        <v>21274</v>
      </c>
      <c r="P12594" t="s">
        <v>46529</v>
      </c>
      <c r="Q12594" t="s">
        <v>25088</v>
      </c>
    </row>
    <row r="12595" spans="12:17" x14ac:dyDescent="0.3">
      <c r="L12595">
        <v>12589</v>
      </c>
      <c r="M12595" t="s">
        <v>25089</v>
      </c>
      <c r="N12595" t="s">
        <v>24493</v>
      </c>
      <c r="O12595" t="s">
        <v>21277</v>
      </c>
      <c r="P12595" t="s">
        <v>46530</v>
      </c>
      <c r="Q12595" t="s">
        <v>25089</v>
      </c>
    </row>
    <row r="12596" spans="12:17" x14ac:dyDescent="0.3">
      <c r="L12596">
        <v>12590</v>
      </c>
      <c r="M12596" t="s">
        <v>25090</v>
      </c>
      <c r="N12596" t="s">
        <v>24495</v>
      </c>
      <c r="O12596" t="s">
        <v>21280</v>
      </c>
      <c r="P12596" t="s">
        <v>46531</v>
      </c>
      <c r="Q12596" t="s">
        <v>25090</v>
      </c>
    </row>
    <row r="12597" spans="12:17" x14ac:dyDescent="0.3">
      <c r="L12597">
        <v>12591</v>
      </c>
      <c r="M12597" t="s">
        <v>25091</v>
      </c>
      <c r="N12597" t="s">
        <v>24497</v>
      </c>
      <c r="O12597" t="s">
        <v>21283</v>
      </c>
      <c r="P12597" t="s">
        <v>46532</v>
      </c>
      <c r="Q12597" t="s">
        <v>25091</v>
      </c>
    </row>
    <row r="12598" spans="12:17" x14ac:dyDescent="0.3">
      <c r="L12598">
        <v>12592</v>
      </c>
      <c r="M12598" t="s">
        <v>25092</v>
      </c>
      <c r="N12598" t="s">
        <v>24499</v>
      </c>
      <c r="O12598" t="s">
        <v>21286</v>
      </c>
      <c r="P12598" t="s">
        <v>46533</v>
      </c>
      <c r="Q12598" t="s">
        <v>25092</v>
      </c>
    </row>
    <row r="12599" spans="12:17" x14ac:dyDescent="0.3">
      <c r="L12599">
        <v>12593</v>
      </c>
      <c r="M12599" t="s">
        <v>25093</v>
      </c>
      <c r="N12599" t="s">
        <v>24501</v>
      </c>
      <c r="O12599" t="s">
        <v>21289</v>
      </c>
      <c r="P12599" t="s">
        <v>46534</v>
      </c>
      <c r="Q12599" t="s">
        <v>25093</v>
      </c>
    </row>
    <row r="12600" spans="12:17" x14ac:dyDescent="0.3">
      <c r="L12600">
        <v>12594</v>
      </c>
      <c r="M12600" t="s">
        <v>25094</v>
      </c>
      <c r="N12600" t="s">
        <v>24503</v>
      </c>
      <c r="O12600" t="s">
        <v>21292</v>
      </c>
      <c r="P12600" t="s">
        <v>46535</v>
      </c>
      <c r="Q12600" t="s">
        <v>25094</v>
      </c>
    </row>
    <row r="12601" spans="12:17" x14ac:dyDescent="0.3">
      <c r="L12601">
        <v>12595</v>
      </c>
      <c r="M12601" t="s">
        <v>25095</v>
      </c>
      <c r="N12601" t="s">
        <v>24505</v>
      </c>
      <c r="O12601" t="s">
        <v>21295</v>
      </c>
      <c r="P12601" t="s">
        <v>46536</v>
      </c>
      <c r="Q12601" t="s">
        <v>25095</v>
      </c>
    </row>
    <row r="12602" spans="12:17" x14ac:dyDescent="0.3">
      <c r="L12602">
        <v>12596</v>
      </c>
      <c r="M12602" t="s">
        <v>25096</v>
      </c>
      <c r="N12602" t="s">
        <v>24507</v>
      </c>
      <c r="O12602" t="s">
        <v>21298</v>
      </c>
      <c r="P12602" t="s">
        <v>46537</v>
      </c>
      <c r="Q12602" t="s">
        <v>25096</v>
      </c>
    </row>
    <row r="12603" spans="12:17" x14ac:dyDescent="0.3">
      <c r="L12603">
        <v>12597</v>
      </c>
      <c r="M12603" t="s">
        <v>25097</v>
      </c>
      <c r="N12603" t="s">
        <v>24509</v>
      </c>
      <c r="O12603" t="s">
        <v>21301</v>
      </c>
      <c r="P12603" t="s">
        <v>46538</v>
      </c>
      <c r="Q12603" t="s">
        <v>25097</v>
      </c>
    </row>
    <row r="12604" spans="12:17" x14ac:dyDescent="0.3">
      <c r="L12604">
        <v>12598</v>
      </c>
      <c r="M12604" t="s">
        <v>25098</v>
      </c>
      <c r="N12604" t="s">
        <v>24511</v>
      </c>
      <c r="O12604" t="s">
        <v>21304</v>
      </c>
      <c r="P12604" t="s">
        <v>46539</v>
      </c>
      <c r="Q12604" t="s">
        <v>25098</v>
      </c>
    </row>
    <row r="12605" spans="12:17" x14ac:dyDescent="0.3">
      <c r="L12605">
        <v>12599</v>
      </c>
      <c r="M12605" t="s">
        <v>25099</v>
      </c>
      <c r="N12605" t="s">
        <v>24513</v>
      </c>
      <c r="O12605" t="s">
        <v>21307</v>
      </c>
      <c r="P12605" t="s">
        <v>46540</v>
      </c>
      <c r="Q12605" t="s">
        <v>25099</v>
      </c>
    </row>
    <row r="12606" spans="12:17" x14ac:dyDescent="0.3">
      <c r="L12606">
        <v>12600</v>
      </c>
      <c r="M12606" t="s">
        <v>25100</v>
      </c>
      <c r="N12606" t="s">
        <v>24515</v>
      </c>
      <c r="O12606" t="s">
        <v>21310</v>
      </c>
      <c r="P12606" t="s">
        <v>46541</v>
      </c>
      <c r="Q12606" t="s">
        <v>25100</v>
      </c>
    </row>
    <row r="12607" spans="12:17" x14ac:dyDescent="0.3">
      <c r="L12607">
        <v>12601</v>
      </c>
      <c r="M12607" t="s">
        <v>25101</v>
      </c>
      <c r="N12607" t="s">
        <v>24517</v>
      </c>
      <c r="O12607" t="s">
        <v>21313</v>
      </c>
      <c r="P12607" t="s">
        <v>46542</v>
      </c>
      <c r="Q12607" t="s">
        <v>25101</v>
      </c>
    </row>
    <row r="12608" spans="12:17" x14ac:dyDescent="0.3">
      <c r="L12608">
        <v>12602</v>
      </c>
      <c r="M12608" t="s">
        <v>25102</v>
      </c>
      <c r="N12608" t="s">
        <v>24519</v>
      </c>
      <c r="O12608" t="s">
        <v>21316</v>
      </c>
      <c r="P12608" t="s">
        <v>46543</v>
      </c>
      <c r="Q12608" t="s">
        <v>25102</v>
      </c>
    </row>
    <row r="12609" spans="12:17" x14ac:dyDescent="0.3">
      <c r="L12609">
        <v>12603</v>
      </c>
      <c r="M12609" t="s">
        <v>25103</v>
      </c>
      <c r="N12609" t="s">
        <v>24521</v>
      </c>
      <c r="O12609" t="s">
        <v>21319</v>
      </c>
      <c r="P12609" t="s">
        <v>46544</v>
      </c>
      <c r="Q12609" t="s">
        <v>25103</v>
      </c>
    </row>
    <row r="12610" spans="12:17" x14ac:dyDescent="0.3">
      <c r="L12610">
        <v>12604</v>
      </c>
      <c r="M12610" t="s">
        <v>27431</v>
      </c>
      <c r="N12610" t="s">
        <v>24522</v>
      </c>
      <c r="O12610" t="s">
        <v>21321</v>
      </c>
      <c r="P12610" t="s">
        <v>46545</v>
      </c>
      <c r="Q12610" t="s">
        <v>27431</v>
      </c>
    </row>
    <row r="12611" spans="12:17" x14ac:dyDescent="0.3">
      <c r="L12611">
        <v>12605</v>
      </c>
      <c r="M12611" t="s">
        <v>27432</v>
      </c>
      <c r="N12611" t="s">
        <v>24523</v>
      </c>
      <c r="O12611" t="s">
        <v>21323</v>
      </c>
      <c r="P12611" t="s">
        <v>46546</v>
      </c>
      <c r="Q12611" t="s">
        <v>27432</v>
      </c>
    </row>
    <row r="12612" spans="12:17" x14ac:dyDescent="0.3">
      <c r="L12612">
        <v>12606</v>
      </c>
      <c r="M12612" t="s">
        <v>27433</v>
      </c>
      <c r="N12612" t="s">
        <v>24524</v>
      </c>
      <c r="O12612" t="s">
        <v>21325</v>
      </c>
      <c r="P12612" t="s">
        <v>46547</v>
      </c>
      <c r="Q12612" t="s">
        <v>27433</v>
      </c>
    </row>
    <row r="12613" spans="12:17" x14ac:dyDescent="0.3">
      <c r="L12613">
        <v>12607</v>
      </c>
      <c r="M12613" t="s">
        <v>25104</v>
      </c>
      <c r="N12613" t="s">
        <v>24526</v>
      </c>
      <c r="O12613" t="s">
        <v>21328</v>
      </c>
      <c r="P12613" t="s">
        <v>46548</v>
      </c>
      <c r="Q12613" t="s">
        <v>25104</v>
      </c>
    </row>
    <row r="12614" spans="12:17" x14ac:dyDescent="0.3">
      <c r="L12614">
        <v>12608</v>
      </c>
      <c r="M12614" t="s">
        <v>25105</v>
      </c>
      <c r="N12614" t="s">
        <v>24528</v>
      </c>
      <c r="O12614" t="s">
        <v>21331</v>
      </c>
      <c r="P12614" t="s">
        <v>46549</v>
      </c>
      <c r="Q12614" t="s">
        <v>25105</v>
      </c>
    </row>
    <row r="12615" spans="12:17" x14ac:dyDescent="0.3">
      <c r="L12615">
        <v>12609</v>
      </c>
      <c r="M12615" t="s">
        <v>25106</v>
      </c>
      <c r="N12615" t="s">
        <v>24530</v>
      </c>
      <c r="O12615" t="s">
        <v>21334</v>
      </c>
      <c r="P12615" t="s">
        <v>46550</v>
      </c>
      <c r="Q12615" t="s">
        <v>25106</v>
      </c>
    </row>
    <row r="12616" spans="12:17" x14ac:dyDescent="0.3">
      <c r="L12616">
        <v>12610</v>
      </c>
      <c r="M12616" t="s">
        <v>25107</v>
      </c>
      <c r="N12616" t="s">
        <v>24532</v>
      </c>
      <c r="O12616" t="s">
        <v>21337</v>
      </c>
      <c r="P12616" t="s">
        <v>46551</v>
      </c>
      <c r="Q12616" t="s">
        <v>25107</v>
      </c>
    </row>
    <row r="12617" spans="12:17" x14ac:dyDescent="0.3">
      <c r="L12617">
        <v>12611</v>
      </c>
      <c r="M12617" t="s">
        <v>25108</v>
      </c>
      <c r="N12617" t="s">
        <v>24534</v>
      </c>
      <c r="O12617" t="s">
        <v>21340</v>
      </c>
      <c r="P12617" t="s">
        <v>46552</v>
      </c>
      <c r="Q12617" t="s">
        <v>25108</v>
      </c>
    </row>
    <row r="12618" spans="12:17" x14ac:dyDescent="0.3">
      <c r="L12618">
        <v>12612</v>
      </c>
      <c r="M12618" t="s">
        <v>25109</v>
      </c>
      <c r="N12618" t="s">
        <v>24536</v>
      </c>
      <c r="O12618" t="s">
        <v>21343</v>
      </c>
      <c r="P12618" t="s">
        <v>46553</v>
      </c>
      <c r="Q12618" t="s">
        <v>25109</v>
      </c>
    </row>
    <row r="12619" spans="12:17" x14ac:dyDescent="0.3">
      <c r="L12619">
        <v>12613</v>
      </c>
      <c r="M12619" t="s">
        <v>25110</v>
      </c>
      <c r="N12619" t="s">
        <v>24538</v>
      </c>
      <c r="O12619" t="s">
        <v>21346</v>
      </c>
      <c r="P12619" t="s">
        <v>46554</v>
      </c>
      <c r="Q12619" t="s">
        <v>25110</v>
      </c>
    </row>
    <row r="12620" spans="12:17" x14ac:dyDescent="0.3">
      <c r="L12620">
        <v>12614</v>
      </c>
      <c r="M12620" t="s">
        <v>25111</v>
      </c>
      <c r="N12620" t="s">
        <v>24534</v>
      </c>
      <c r="O12620" t="s">
        <v>21348</v>
      </c>
      <c r="P12620" t="s">
        <v>46555</v>
      </c>
      <c r="Q12620" t="s">
        <v>25111</v>
      </c>
    </row>
    <row r="12621" spans="12:17" x14ac:dyDescent="0.3">
      <c r="L12621">
        <v>12615</v>
      </c>
      <c r="M12621" t="s">
        <v>25112</v>
      </c>
      <c r="N12621" t="s">
        <v>24536</v>
      </c>
      <c r="O12621" t="s">
        <v>21350</v>
      </c>
      <c r="P12621" t="s">
        <v>46556</v>
      </c>
      <c r="Q12621" t="s">
        <v>25112</v>
      </c>
    </row>
    <row r="12622" spans="12:17" x14ac:dyDescent="0.3">
      <c r="L12622">
        <v>12616</v>
      </c>
      <c r="M12622" t="s">
        <v>25113</v>
      </c>
      <c r="N12622" t="s">
        <v>24542</v>
      </c>
      <c r="O12622" t="s">
        <v>21353</v>
      </c>
      <c r="P12622" t="s">
        <v>46557</v>
      </c>
      <c r="Q12622" t="s">
        <v>25113</v>
      </c>
    </row>
    <row r="12623" spans="12:17" x14ac:dyDescent="0.3">
      <c r="L12623">
        <v>12617</v>
      </c>
      <c r="M12623" t="s">
        <v>25114</v>
      </c>
      <c r="N12623" t="s">
        <v>24622</v>
      </c>
      <c r="O12623" t="s">
        <v>46558</v>
      </c>
      <c r="P12623" t="s">
        <v>46559</v>
      </c>
      <c r="Q12623" t="s">
        <v>25114</v>
      </c>
    </row>
    <row r="12624" spans="12:17" x14ac:dyDescent="0.3">
      <c r="L12624">
        <v>12618</v>
      </c>
      <c r="M12624" t="s">
        <v>25116</v>
      </c>
      <c r="N12624" t="s">
        <v>109</v>
      </c>
      <c r="O12624" t="s">
        <v>25118</v>
      </c>
      <c r="P12624" t="s">
        <v>46560</v>
      </c>
      <c r="Q12624" t="s">
        <v>25116</v>
      </c>
    </row>
    <row r="12625" spans="12:17" x14ac:dyDescent="0.3">
      <c r="L12625">
        <v>12619</v>
      </c>
      <c r="M12625" t="s">
        <v>25119</v>
      </c>
      <c r="N12625" t="s">
        <v>24625</v>
      </c>
      <c r="O12625" t="s">
        <v>25121</v>
      </c>
      <c r="P12625" t="s">
        <v>46561</v>
      </c>
      <c r="Q12625" t="s">
        <v>25119</v>
      </c>
    </row>
    <row r="12626" spans="12:17" x14ac:dyDescent="0.3">
      <c r="L12626">
        <v>12620</v>
      </c>
      <c r="M12626" t="s">
        <v>25122</v>
      </c>
      <c r="N12626" t="s">
        <v>24627</v>
      </c>
      <c r="O12626" t="s">
        <v>25124</v>
      </c>
      <c r="P12626" t="s">
        <v>46562</v>
      </c>
      <c r="Q12626" t="s">
        <v>25122</v>
      </c>
    </row>
    <row r="12627" spans="12:17" x14ac:dyDescent="0.3">
      <c r="L12627">
        <v>12621</v>
      </c>
      <c r="M12627" t="s">
        <v>25125</v>
      </c>
      <c r="N12627" t="s">
        <v>24629</v>
      </c>
      <c r="O12627" t="s">
        <v>25127</v>
      </c>
      <c r="P12627" t="s">
        <v>46563</v>
      </c>
      <c r="Q12627" t="s">
        <v>25125</v>
      </c>
    </row>
    <row r="12628" spans="12:17" x14ac:dyDescent="0.3">
      <c r="L12628">
        <v>12622</v>
      </c>
      <c r="M12628" t="s">
        <v>25128</v>
      </c>
      <c r="N12628" t="s">
        <v>24631</v>
      </c>
      <c r="O12628" t="s">
        <v>25130</v>
      </c>
      <c r="P12628" t="s">
        <v>46564</v>
      </c>
      <c r="Q12628" t="s">
        <v>25128</v>
      </c>
    </row>
    <row r="12629" spans="12:17" x14ac:dyDescent="0.3">
      <c r="L12629">
        <v>12623</v>
      </c>
      <c r="M12629" t="s">
        <v>25131</v>
      </c>
      <c r="N12629" t="s">
        <v>46565</v>
      </c>
      <c r="O12629" t="s">
        <v>46566</v>
      </c>
      <c r="P12629" t="s">
        <v>26565</v>
      </c>
      <c r="Q12629" t="s">
        <v>25131</v>
      </c>
    </row>
    <row r="12630" spans="12:17" x14ac:dyDescent="0.3">
      <c r="L12630">
        <v>12624</v>
      </c>
      <c r="M12630" t="s">
        <v>25134</v>
      </c>
      <c r="N12630" t="s">
        <v>24636</v>
      </c>
      <c r="O12630" t="s">
        <v>26566</v>
      </c>
      <c r="P12630" t="s">
        <v>46567</v>
      </c>
      <c r="Q12630" t="s">
        <v>25134</v>
      </c>
    </row>
    <row r="12631" spans="12:17" x14ac:dyDescent="0.3">
      <c r="L12631">
        <v>12625</v>
      </c>
      <c r="M12631" t="s">
        <v>25136</v>
      </c>
      <c r="N12631" t="s">
        <v>24638</v>
      </c>
      <c r="O12631" t="s">
        <v>26567</v>
      </c>
      <c r="P12631" t="s">
        <v>46568</v>
      </c>
      <c r="Q12631" t="s">
        <v>25136</v>
      </c>
    </row>
    <row r="12632" spans="12:17" x14ac:dyDescent="0.3">
      <c r="L12632">
        <v>12626</v>
      </c>
      <c r="M12632" t="s">
        <v>25138</v>
      </c>
      <c r="N12632" t="s">
        <v>24640</v>
      </c>
      <c r="O12632" t="s">
        <v>26568</v>
      </c>
      <c r="P12632" t="s">
        <v>46569</v>
      </c>
      <c r="Q12632" t="s">
        <v>25138</v>
      </c>
    </row>
    <row r="12633" spans="12:17" x14ac:dyDescent="0.3">
      <c r="L12633">
        <v>12627</v>
      </c>
      <c r="M12633" t="s">
        <v>25140</v>
      </c>
      <c r="N12633" t="s">
        <v>24642</v>
      </c>
      <c r="O12633" t="s">
        <v>26569</v>
      </c>
      <c r="P12633" t="s">
        <v>46570</v>
      </c>
      <c r="Q12633" t="s">
        <v>25140</v>
      </c>
    </row>
    <row r="12634" spans="12:17" x14ac:dyDescent="0.3">
      <c r="L12634">
        <v>12628</v>
      </c>
      <c r="M12634" t="s">
        <v>25142</v>
      </c>
      <c r="N12634" t="s">
        <v>24644</v>
      </c>
      <c r="O12634" t="s">
        <v>26570</v>
      </c>
      <c r="P12634" t="s">
        <v>46571</v>
      </c>
      <c r="Q12634" t="s">
        <v>25142</v>
      </c>
    </row>
    <row r="12635" spans="12:17" x14ac:dyDescent="0.3">
      <c r="L12635">
        <v>12629</v>
      </c>
      <c r="M12635" t="s">
        <v>25144</v>
      </c>
      <c r="N12635" t="s">
        <v>26559</v>
      </c>
      <c r="O12635" t="s">
        <v>25145</v>
      </c>
      <c r="P12635" t="s">
        <v>46572</v>
      </c>
      <c r="Q12635" t="s">
        <v>25144</v>
      </c>
    </row>
    <row r="12636" spans="12:17" x14ac:dyDescent="0.3">
      <c r="L12636">
        <v>12630</v>
      </c>
      <c r="M12636" t="s">
        <v>25146</v>
      </c>
      <c r="N12636" t="s">
        <v>26560</v>
      </c>
      <c r="O12636" t="s">
        <v>25147</v>
      </c>
      <c r="P12636" t="s">
        <v>46573</v>
      </c>
      <c r="Q12636" t="s">
        <v>25146</v>
      </c>
    </row>
    <row r="12637" spans="12:17" x14ac:dyDescent="0.3">
      <c r="L12637">
        <v>12631</v>
      </c>
      <c r="M12637" t="s">
        <v>25148</v>
      </c>
      <c r="N12637" t="s">
        <v>26561</v>
      </c>
      <c r="O12637" t="s">
        <v>25149</v>
      </c>
      <c r="P12637" t="s">
        <v>46574</v>
      </c>
      <c r="Q12637" t="s">
        <v>25148</v>
      </c>
    </row>
    <row r="12638" spans="12:17" x14ac:dyDescent="0.3">
      <c r="L12638">
        <v>12632</v>
      </c>
      <c r="M12638" t="s">
        <v>25150</v>
      </c>
      <c r="N12638" t="s">
        <v>24649</v>
      </c>
      <c r="O12638" t="s">
        <v>25152</v>
      </c>
      <c r="P12638" t="s">
        <v>46575</v>
      </c>
      <c r="Q12638" t="s">
        <v>25150</v>
      </c>
    </row>
    <row r="12639" spans="12:17" x14ac:dyDescent="0.3">
      <c r="L12639">
        <v>12633</v>
      </c>
      <c r="M12639" t="s">
        <v>25153</v>
      </c>
      <c r="N12639" t="s">
        <v>46576</v>
      </c>
      <c r="O12639" t="s">
        <v>25154</v>
      </c>
      <c r="P12639" t="s">
        <v>46577</v>
      </c>
      <c r="Q12639" t="s">
        <v>25153</v>
      </c>
    </row>
    <row r="12640" spans="12:17" x14ac:dyDescent="0.3">
      <c r="L12640">
        <v>12634</v>
      </c>
      <c r="M12640" t="s">
        <v>46578</v>
      </c>
      <c r="N12640" t="s">
        <v>46579</v>
      </c>
      <c r="O12640" t="s">
        <v>46580</v>
      </c>
      <c r="P12640" t="s">
        <v>46581</v>
      </c>
      <c r="Q12640" t="s">
        <v>46578</v>
      </c>
    </row>
    <row r="12641" spans="12:17" x14ac:dyDescent="0.3">
      <c r="L12641">
        <v>12635</v>
      </c>
      <c r="M12641" t="s">
        <v>25155</v>
      </c>
      <c r="N12641" t="s">
        <v>1122</v>
      </c>
      <c r="O12641" t="s">
        <v>25157</v>
      </c>
      <c r="P12641" t="s">
        <v>46582</v>
      </c>
      <c r="Q12641" t="s">
        <v>25155</v>
      </c>
    </row>
    <row r="12642" spans="12:17" x14ac:dyDescent="0.3">
      <c r="L12642">
        <v>12636</v>
      </c>
      <c r="M12642" t="s">
        <v>25158</v>
      </c>
      <c r="N12642" t="s">
        <v>24653</v>
      </c>
      <c r="O12642" t="s">
        <v>46583</v>
      </c>
      <c r="P12642" t="s">
        <v>46584</v>
      </c>
      <c r="Q12642" t="s">
        <v>25158</v>
      </c>
    </row>
    <row r="12643" spans="12:17" x14ac:dyDescent="0.3">
      <c r="L12643">
        <v>12637</v>
      </c>
      <c r="M12643" t="s">
        <v>25160</v>
      </c>
      <c r="N12643" t="s">
        <v>24655</v>
      </c>
      <c r="O12643" t="s">
        <v>46585</v>
      </c>
      <c r="P12643" t="s">
        <v>46586</v>
      </c>
      <c r="Q12643" t="s">
        <v>25160</v>
      </c>
    </row>
    <row r="12644" spans="12:17" x14ac:dyDescent="0.3">
      <c r="L12644">
        <v>12638</v>
      </c>
      <c r="M12644" t="s">
        <v>25162</v>
      </c>
      <c r="N12644" t="s">
        <v>24657</v>
      </c>
      <c r="O12644" t="s">
        <v>25164</v>
      </c>
      <c r="P12644" t="s">
        <v>46587</v>
      </c>
      <c r="Q12644" t="s">
        <v>25162</v>
      </c>
    </row>
    <row r="12645" spans="12:17" x14ac:dyDescent="0.3">
      <c r="L12645">
        <v>12639</v>
      </c>
      <c r="M12645" t="s">
        <v>25165</v>
      </c>
      <c r="N12645" t="s">
        <v>24659</v>
      </c>
      <c r="O12645" t="s">
        <v>25167</v>
      </c>
      <c r="P12645" t="s">
        <v>46588</v>
      </c>
      <c r="Q12645" t="s">
        <v>25165</v>
      </c>
    </row>
    <row r="12646" spans="12:17" x14ac:dyDescent="0.3">
      <c r="L12646">
        <v>12640</v>
      </c>
      <c r="M12646" t="s">
        <v>25168</v>
      </c>
      <c r="N12646" t="s">
        <v>24661</v>
      </c>
      <c r="O12646" t="s">
        <v>25170</v>
      </c>
      <c r="P12646" t="s">
        <v>46589</v>
      </c>
      <c r="Q12646" t="s">
        <v>25168</v>
      </c>
    </row>
    <row r="12647" spans="12:17" x14ac:dyDescent="0.3">
      <c r="L12647">
        <v>12641</v>
      </c>
      <c r="M12647" t="s">
        <v>25171</v>
      </c>
      <c r="N12647" t="s">
        <v>24663</v>
      </c>
      <c r="O12647" t="s">
        <v>25173</v>
      </c>
      <c r="P12647" t="s">
        <v>46590</v>
      </c>
      <c r="Q12647" t="s">
        <v>25171</v>
      </c>
    </row>
    <row r="12648" spans="12:17" x14ac:dyDescent="0.3">
      <c r="L12648">
        <v>12642</v>
      </c>
      <c r="M12648" t="s">
        <v>25174</v>
      </c>
      <c r="N12648" t="s">
        <v>24665</v>
      </c>
      <c r="O12648" t="s">
        <v>25176</v>
      </c>
      <c r="P12648" t="s">
        <v>46591</v>
      </c>
      <c r="Q12648" t="s">
        <v>25174</v>
      </c>
    </row>
    <row r="12649" spans="12:17" x14ac:dyDescent="0.3">
      <c r="L12649">
        <v>12643</v>
      </c>
      <c r="M12649" t="s">
        <v>25177</v>
      </c>
      <c r="N12649" t="s">
        <v>24667</v>
      </c>
      <c r="O12649" t="s">
        <v>25179</v>
      </c>
      <c r="P12649" t="s">
        <v>46592</v>
      </c>
      <c r="Q12649" t="s">
        <v>25177</v>
      </c>
    </row>
    <row r="12650" spans="12:17" x14ac:dyDescent="0.3">
      <c r="L12650">
        <v>12644</v>
      </c>
      <c r="M12650" t="s">
        <v>25180</v>
      </c>
      <c r="N12650" t="s">
        <v>24669</v>
      </c>
      <c r="O12650" t="s">
        <v>25182</v>
      </c>
      <c r="P12650" t="s">
        <v>46593</v>
      </c>
      <c r="Q12650" t="s">
        <v>25180</v>
      </c>
    </row>
    <row r="12651" spans="12:17" x14ac:dyDescent="0.3">
      <c r="L12651">
        <v>12645</v>
      </c>
      <c r="M12651" t="s">
        <v>25183</v>
      </c>
      <c r="N12651" t="s">
        <v>24671</v>
      </c>
      <c r="O12651" t="s">
        <v>25185</v>
      </c>
      <c r="P12651" t="s">
        <v>46594</v>
      </c>
      <c r="Q12651" t="s">
        <v>25183</v>
      </c>
    </row>
    <row r="12652" spans="12:17" x14ac:dyDescent="0.3">
      <c r="L12652">
        <v>12646</v>
      </c>
      <c r="M12652" t="s">
        <v>25186</v>
      </c>
      <c r="N12652" t="s">
        <v>24673</v>
      </c>
      <c r="O12652" t="s">
        <v>25188</v>
      </c>
      <c r="P12652" t="s">
        <v>46595</v>
      </c>
      <c r="Q12652" t="s">
        <v>25186</v>
      </c>
    </row>
    <row r="12653" spans="12:17" x14ac:dyDescent="0.3">
      <c r="L12653">
        <v>12647</v>
      </c>
      <c r="M12653" t="s">
        <v>25189</v>
      </c>
      <c r="N12653" t="s">
        <v>24675</v>
      </c>
      <c r="O12653" t="s">
        <v>25191</v>
      </c>
      <c r="P12653" t="s">
        <v>46596</v>
      </c>
      <c r="Q12653" t="s">
        <v>25189</v>
      </c>
    </row>
    <row r="12654" spans="12:17" x14ac:dyDescent="0.3">
      <c r="L12654">
        <v>12648</v>
      </c>
      <c r="M12654" t="s">
        <v>25192</v>
      </c>
      <c r="N12654" t="s">
        <v>24677</v>
      </c>
      <c r="O12654" t="s">
        <v>25194</v>
      </c>
      <c r="P12654" t="s">
        <v>46597</v>
      </c>
      <c r="Q12654" t="s">
        <v>25192</v>
      </c>
    </row>
    <row r="12655" spans="12:17" x14ac:dyDescent="0.3">
      <c r="L12655">
        <v>12649</v>
      </c>
      <c r="M12655" t="s">
        <v>25195</v>
      </c>
      <c r="N12655" t="s">
        <v>24679</v>
      </c>
      <c r="O12655" t="s">
        <v>25197</v>
      </c>
      <c r="P12655" t="s">
        <v>46598</v>
      </c>
      <c r="Q12655" t="s">
        <v>25195</v>
      </c>
    </row>
    <row r="12656" spans="12:17" x14ac:dyDescent="0.3">
      <c r="L12656">
        <v>12650</v>
      </c>
      <c r="M12656" t="s">
        <v>25198</v>
      </c>
      <c r="N12656" t="s">
        <v>24681</v>
      </c>
      <c r="O12656" t="s">
        <v>25200</v>
      </c>
      <c r="P12656" t="s">
        <v>46599</v>
      </c>
      <c r="Q12656" t="s">
        <v>25198</v>
      </c>
    </row>
    <row r="12657" spans="12:17" x14ac:dyDescent="0.3">
      <c r="L12657">
        <v>12651</v>
      </c>
      <c r="M12657" t="s">
        <v>25201</v>
      </c>
      <c r="N12657" t="s">
        <v>24683</v>
      </c>
      <c r="O12657" t="s">
        <v>25203</v>
      </c>
      <c r="P12657" t="s">
        <v>46600</v>
      </c>
      <c r="Q12657" t="s">
        <v>25201</v>
      </c>
    </row>
    <row r="12658" spans="12:17" x14ac:dyDescent="0.3">
      <c r="L12658">
        <v>12652</v>
      </c>
      <c r="M12658" t="s">
        <v>25204</v>
      </c>
      <c r="N12658" t="s">
        <v>24685</v>
      </c>
      <c r="O12658" t="s">
        <v>25206</v>
      </c>
      <c r="P12658" t="s">
        <v>46601</v>
      </c>
      <c r="Q12658" t="s">
        <v>25204</v>
      </c>
    </row>
    <row r="12659" spans="12:17" x14ac:dyDescent="0.3">
      <c r="L12659">
        <v>12653</v>
      </c>
      <c r="M12659" t="s">
        <v>25207</v>
      </c>
      <c r="N12659" t="s">
        <v>24687</v>
      </c>
      <c r="O12659" t="s">
        <v>25209</v>
      </c>
      <c r="P12659" t="s">
        <v>46602</v>
      </c>
      <c r="Q12659" t="s">
        <v>25207</v>
      </c>
    </row>
    <row r="12660" spans="12:17" x14ac:dyDescent="0.3">
      <c r="L12660">
        <v>12654</v>
      </c>
      <c r="M12660" t="s">
        <v>25210</v>
      </c>
      <c r="N12660" t="s">
        <v>24689</v>
      </c>
      <c r="O12660" t="s">
        <v>25212</v>
      </c>
      <c r="P12660" t="s">
        <v>46603</v>
      </c>
      <c r="Q12660" t="s">
        <v>25210</v>
      </c>
    </row>
    <row r="12661" spans="12:17" x14ac:dyDescent="0.3">
      <c r="L12661">
        <v>12655</v>
      </c>
      <c r="M12661" t="s">
        <v>46604</v>
      </c>
      <c r="N12661" t="s">
        <v>24690</v>
      </c>
      <c r="O12661" t="s">
        <v>25214</v>
      </c>
      <c r="P12661" t="s">
        <v>46605</v>
      </c>
      <c r="Q12661" t="s">
        <v>46604</v>
      </c>
    </row>
    <row r="12662" spans="12:17" x14ac:dyDescent="0.3">
      <c r="L12662">
        <v>12656</v>
      </c>
      <c r="M12662" t="s">
        <v>25215</v>
      </c>
      <c r="N12662" t="s">
        <v>24692</v>
      </c>
      <c r="O12662" t="s">
        <v>25217</v>
      </c>
      <c r="P12662" t="s">
        <v>46606</v>
      </c>
      <c r="Q12662" t="s">
        <v>25215</v>
      </c>
    </row>
    <row r="12663" spans="12:17" x14ac:dyDescent="0.3">
      <c r="L12663">
        <v>12657</v>
      </c>
      <c r="M12663" t="s">
        <v>25218</v>
      </c>
      <c r="N12663" t="s">
        <v>24694</v>
      </c>
      <c r="O12663" t="s">
        <v>25220</v>
      </c>
      <c r="P12663" t="s">
        <v>46607</v>
      </c>
      <c r="Q12663" t="s">
        <v>25218</v>
      </c>
    </row>
    <row r="12664" spans="12:17" x14ac:dyDescent="0.3">
      <c r="L12664">
        <v>12658</v>
      </c>
      <c r="M12664" t="s">
        <v>25221</v>
      </c>
      <c r="N12664" t="s">
        <v>24696</v>
      </c>
      <c r="O12664" t="s">
        <v>25223</v>
      </c>
      <c r="P12664" t="s">
        <v>46608</v>
      </c>
      <c r="Q12664" t="s">
        <v>25221</v>
      </c>
    </row>
    <row r="12665" spans="12:17" x14ac:dyDescent="0.3">
      <c r="L12665">
        <v>12659</v>
      </c>
      <c r="M12665" t="s">
        <v>25224</v>
      </c>
      <c r="N12665" t="s">
        <v>24698</v>
      </c>
      <c r="O12665" t="s">
        <v>25226</v>
      </c>
      <c r="P12665" t="s">
        <v>46609</v>
      </c>
      <c r="Q12665" t="s">
        <v>25224</v>
      </c>
    </row>
    <row r="12666" spans="12:17" x14ac:dyDescent="0.3">
      <c r="L12666">
        <v>12660</v>
      </c>
      <c r="M12666" t="s">
        <v>25227</v>
      </c>
      <c r="N12666" t="s">
        <v>24700</v>
      </c>
      <c r="O12666" t="s">
        <v>25229</v>
      </c>
      <c r="P12666" t="s">
        <v>46610</v>
      </c>
      <c r="Q12666" t="s">
        <v>25227</v>
      </c>
    </row>
    <row r="12667" spans="12:17" x14ac:dyDescent="0.3">
      <c r="L12667">
        <v>12661</v>
      </c>
      <c r="M12667" t="s">
        <v>25132</v>
      </c>
      <c r="N12667" t="s">
        <v>24634</v>
      </c>
      <c r="O12667" t="s">
        <v>26574</v>
      </c>
      <c r="P12667" t="s">
        <v>46611</v>
      </c>
      <c r="Q12667" t="s">
        <v>25132</v>
      </c>
    </row>
    <row r="12668" spans="12:17" x14ac:dyDescent="0.3">
      <c r="L12668">
        <v>12662</v>
      </c>
      <c r="M12668" t="s">
        <v>25230</v>
      </c>
      <c r="N12668" t="s">
        <v>24702</v>
      </c>
      <c r="O12668" t="s">
        <v>25232</v>
      </c>
      <c r="P12668" t="s">
        <v>46612</v>
      </c>
      <c r="Q12668" t="s">
        <v>25230</v>
      </c>
    </row>
    <row r="12669" spans="12:17" x14ac:dyDescent="0.3">
      <c r="L12669">
        <v>12663</v>
      </c>
      <c r="M12669" t="s">
        <v>25233</v>
      </c>
      <c r="N12669" t="s">
        <v>24704</v>
      </c>
      <c r="O12669" t="s">
        <v>25235</v>
      </c>
      <c r="P12669" t="s">
        <v>46613</v>
      </c>
      <c r="Q12669" t="s">
        <v>25233</v>
      </c>
    </row>
    <row r="12670" spans="12:17" x14ac:dyDescent="0.3">
      <c r="L12670">
        <v>12664</v>
      </c>
      <c r="M12670" t="s">
        <v>25236</v>
      </c>
      <c r="N12670" t="s">
        <v>993</v>
      </c>
      <c r="O12670" t="s">
        <v>25238</v>
      </c>
      <c r="P12670" t="s">
        <v>46614</v>
      </c>
      <c r="Q12670" t="s">
        <v>25236</v>
      </c>
    </row>
    <row r="12671" spans="12:17" x14ac:dyDescent="0.3">
      <c r="L12671">
        <v>12665</v>
      </c>
      <c r="M12671" t="s">
        <v>25239</v>
      </c>
      <c r="N12671" t="s">
        <v>24707</v>
      </c>
      <c r="O12671" t="s">
        <v>25241</v>
      </c>
      <c r="P12671" t="s">
        <v>46615</v>
      </c>
      <c r="Q12671" t="s">
        <v>25239</v>
      </c>
    </row>
    <row r="12672" spans="12:17" x14ac:dyDescent="0.3">
      <c r="L12672">
        <v>12666</v>
      </c>
      <c r="M12672" t="s">
        <v>25242</v>
      </c>
      <c r="N12672" t="s">
        <v>24709</v>
      </c>
      <c r="O12672" t="s">
        <v>25244</v>
      </c>
      <c r="P12672" t="s">
        <v>46616</v>
      </c>
      <c r="Q12672" t="s">
        <v>25242</v>
      </c>
    </row>
    <row r="12673" spans="12:17" x14ac:dyDescent="0.3">
      <c r="L12673">
        <v>12667</v>
      </c>
      <c r="M12673" t="s">
        <v>25245</v>
      </c>
      <c r="N12673" t="s">
        <v>24711</v>
      </c>
      <c r="O12673" t="s">
        <v>25247</v>
      </c>
      <c r="P12673" t="s">
        <v>46617</v>
      </c>
      <c r="Q12673" t="s">
        <v>25245</v>
      </c>
    </row>
    <row r="12674" spans="12:17" x14ac:dyDescent="0.3">
      <c r="L12674">
        <v>12668</v>
      </c>
      <c r="M12674" t="s">
        <v>25248</v>
      </c>
      <c r="N12674" t="s">
        <v>24713</v>
      </c>
      <c r="O12674" t="s">
        <v>25250</v>
      </c>
      <c r="P12674" t="s">
        <v>46618</v>
      </c>
      <c r="Q12674" t="s">
        <v>25248</v>
      </c>
    </row>
    <row r="12675" spans="12:17" x14ac:dyDescent="0.3">
      <c r="L12675">
        <v>12669</v>
      </c>
      <c r="M12675" t="s">
        <v>25251</v>
      </c>
      <c r="N12675" t="s">
        <v>24715</v>
      </c>
      <c r="O12675" t="s">
        <v>25253</v>
      </c>
      <c r="P12675" t="s">
        <v>46619</v>
      </c>
      <c r="Q12675" t="s">
        <v>25251</v>
      </c>
    </row>
    <row r="12676" spans="12:17" x14ac:dyDescent="0.3">
      <c r="L12676">
        <v>12670</v>
      </c>
      <c r="M12676" t="s">
        <v>25254</v>
      </c>
      <c r="N12676" t="s">
        <v>24717</v>
      </c>
      <c r="O12676" t="s">
        <v>25256</v>
      </c>
      <c r="P12676" t="s">
        <v>46620</v>
      </c>
      <c r="Q12676" t="s">
        <v>25254</v>
      </c>
    </row>
    <row r="12677" spans="12:17" x14ac:dyDescent="0.3">
      <c r="L12677">
        <v>12671</v>
      </c>
      <c r="M12677" t="s">
        <v>25257</v>
      </c>
      <c r="N12677" t="s">
        <v>874</v>
      </c>
      <c r="O12677" t="s">
        <v>25259</v>
      </c>
      <c r="P12677" t="s">
        <v>46621</v>
      </c>
      <c r="Q12677" t="s">
        <v>25257</v>
      </c>
    </row>
    <row r="12678" spans="12:17" x14ac:dyDescent="0.3">
      <c r="L12678">
        <v>12672</v>
      </c>
      <c r="M12678" t="s">
        <v>25260</v>
      </c>
      <c r="N12678" t="s">
        <v>24720</v>
      </c>
      <c r="O12678" t="s">
        <v>25262</v>
      </c>
      <c r="P12678" t="s">
        <v>46622</v>
      </c>
      <c r="Q12678" t="s">
        <v>25260</v>
      </c>
    </row>
    <row r="12679" spans="12:17" x14ac:dyDescent="0.3">
      <c r="L12679">
        <v>12673</v>
      </c>
      <c r="M12679" t="s">
        <v>25263</v>
      </c>
      <c r="N12679" t="s">
        <v>24722</v>
      </c>
      <c r="O12679" t="s">
        <v>25265</v>
      </c>
      <c r="P12679" t="s">
        <v>46623</v>
      </c>
      <c r="Q12679" t="s">
        <v>25263</v>
      </c>
    </row>
    <row r="12680" spans="12:17" x14ac:dyDescent="0.3">
      <c r="L12680">
        <v>12674</v>
      </c>
      <c r="M12680" t="s">
        <v>25266</v>
      </c>
      <c r="N12680" t="s">
        <v>24724</v>
      </c>
      <c r="O12680" t="s">
        <v>25268</v>
      </c>
      <c r="P12680" t="s">
        <v>46624</v>
      </c>
      <c r="Q12680" t="s">
        <v>25266</v>
      </c>
    </row>
    <row r="12681" spans="12:17" x14ac:dyDescent="0.3">
      <c r="L12681">
        <v>12675</v>
      </c>
      <c r="M12681" t="s">
        <v>25269</v>
      </c>
      <c r="N12681" t="s">
        <v>24726</v>
      </c>
      <c r="O12681" t="s">
        <v>25271</v>
      </c>
      <c r="P12681" t="s">
        <v>46625</v>
      </c>
      <c r="Q12681" t="s">
        <v>25269</v>
      </c>
    </row>
    <row r="12682" spans="12:17" x14ac:dyDescent="0.3">
      <c r="L12682">
        <v>12676</v>
      </c>
      <c r="M12682" t="s">
        <v>25272</v>
      </c>
      <c r="N12682" t="s">
        <v>24728</v>
      </c>
      <c r="O12682" t="s">
        <v>25274</v>
      </c>
      <c r="P12682" t="s">
        <v>46626</v>
      </c>
      <c r="Q12682" t="s">
        <v>25272</v>
      </c>
    </row>
    <row r="12683" spans="12:17" x14ac:dyDescent="0.3">
      <c r="L12683">
        <v>12677</v>
      </c>
      <c r="M12683" t="s">
        <v>25275</v>
      </c>
      <c r="N12683" t="s">
        <v>24730</v>
      </c>
      <c r="O12683" t="s">
        <v>25277</v>
      </c>
      <c r="P12683" t="s">
        <v>46627</v>
      </c>
      <c r="Q12683" t="s">
        <v>25275</v>
      </c>
    </row>
    <row r="12684" spans="12:17" x14ac:dyDescent="0.3">
      <c r="L12684">
        <v>12678</v>
      </c>
      <c r="M12684" t="s">
        <v>25278</v>
      </c>
      <c r="N12684" t="s">
        <v>24732</v>
      </c>
      <c r="O12684" t="s">
        <v>25280</v>
      </c>
      <c r="P12684" t="s">
        <v>46628</v>
      </c>
      <c r="Q12684" t="s">
        <v>25278</v>
      </c>
    </row>
    <row r="12685" spans="12:17" x14ac:dyDescent="0.3">
      <c r="L12685">
        <v>12679</v>
      </c>
      <c r="M12685" t="s">
        <v>25281</v>
      </c>
      <c r="N12685" t="s">
        <v>24734</v>
      </c>
      <c r="O12685" t="s">
        <v>25283</v>
      </c>
      <c r="P12685" t="s">
        <v>46629</v>
      </c>
      <c r="Q12685" t="s">
        <v>25281</v>
      </c>
    </row>
    <row r="12686" spans="12:17" x14ac:dyDescent="0.3">
      <c r="L12686">
        <v>12680</v>
      </c>
      <c r="M12686" t="s">
        <v>25284</v>
      </c>
      <c r="N12686" t="s">
        <v>24736</v>
      </c>
      <c r="O12686" t="s">
        <v>25286</v>
      </c>
      <c r="P12686" t="s">
        <v>46630</v>
      </c>
      <c r="Q12686" t="s">
        <v>25284</v>
      </c>
    </row>
    <row r="12687" spans="12:17" x14ac:dyDescent="0.3">
      <c r="L12687">
        <v>12681</v>
      </c>
      <c r="M12687" t="s">
        <v>25287</v>
      </c>
      <c r="N12687" t="s">
        <v>24738</v>
      </c>
      <c r="O12687" t="s">
        <v>25289</v>
      </c>
      <c r="P12687" t="s">
        <v>46631</v>
      </c>
      <c r="Q12687" t="s">
        <v>25287</v>
      </c>
    </row>
    <row r="12688" spans="12:17" x14ac:dyDescent="0.3">
      <c r="L12688">
        <v>12682</v>
      </c>
      <c r="M12688" t="s">
        <v>25290</v>
      </c>
      <c r="N12688" t="s">
        <v>24740</v>
      </c>
      <c r="O12688" t="s">
        <v>25292</v>
      </c>
      <c r="P12688" t="s">
        <v>46632</v>
      </c>
      <c r="Q12688" t="s">
        <v>25290</v>
      </c>
    </row>
    <row r="12689" spans="12:17" x14ac:dyDescent="0.3">
      <c r="L12689">
        <v>12683</v>
      </c>
      <c r="M12689" t="s">
        <v>25293</v>
      </c>
      <c r="N12689" t="s">
        <v>24742</v>
      </c>
      <c r="O12689" t="s">
        <v>25295</v>
      </c>
      <c r="P12689" t="s">
        <v>46633</v>
      </c>
      <c r="Q12689" t="s">
        <v>25293</v>
      </c>
    </row>
    <row r="12690" spans="12:17" x14ac:dyDescent="0.3">
      <c r="L12690">
        <v>12684</v>
      </c>
      <c r="M12690" t="s">
        <v>25296</v>
      </c>
      <c r="N12690" t="s">
        <v>24744</v>
      </c>
      <c r="O12690" t="s">
        <v>25298</v>
      </c>
      <c r="P12690" t="s">
        <v>46634</v>
      </c>
      <c r="Q12690" t="s">
        <v>25296</v>
      </c>
    </row>
    <row r="12691" spans="12:17" x14ac:dyDescent="0.3">
      <c r="L12691">
        <v>12685</v>
      </c>
      <c r="M12691" t="s">
        <v>25299</v>
      </c>
      <c r="N12691" t="s">
        <v>24746</v>
      </c>
      <c r="O12691" t="s">
        <v>25301</v>
      </c>
      <c r="P12691" t="s">
        <v>46635</v>
      </c>
      <c r="Q12691" t="s">
        <v>25299</v>
      </c>
    </row>
    <row r="12692" spans="12:17" x14ac:dyDescent="0.3">
      <c r="L12692">
        <v>12686</v>
      </c>
      <c r="M12692" t="s">
        <v>25302</v>
      </c>
      <c r="N12692" t="s">
        <v>24748</v>
      </c>
      <c r="O12692" t="s">
        <v>25304</v>
      </c>
      <c r="P12692" t="s">
        <v>46636</v>
      </c>
      <c r="Q12692" t="s">
        <v>25302</v>
      </c>
    </row>
    <row r="12693" spans="12:17" x14ac:dyDescent="0.3">
      <c r="L12693">
        <v>12687</v>
      </c>
      <c r="M12693" t="s">
        <v>27434</v>
      </c>
      <c r="N12693" t="s">
        <v>24749</v>
      </c>
      <c r="O12693" t="s">
        <v>25306</v>
      </c>
      <c r="P12693" t="s">
        <v>46637</v>
      </c>
      <c r="Q12693" t="s">
        <v>27434</v>
      </c>
    </row>
    <row r="12694" spans="12:17" x14ac:dyDescent="0.3">
      <c r="L12694">
        <v>12688</v>
      </c>
      <c r="M12694" t="s">
        <v>27435</v>
      </c>
      <c r="N12694" t="s">
        <v>24750</v>
      </c>
      <c r="O12694" t="s">
        <v>25308</v>
      </c>
      <c r="P12694" t="s">
        <v>46638</v>
      </c>
      <c r="Q12694" t="s">
        <v>27435</v>
      </c>
    </row>
    <row r="12695" spans="12:17" x14ac:dyDescent="0.3">
      <c r="L12695">
        <v>12689</v>
      </c>
      <c r="M12695" t="s">
        <v>27436</v>
      </c>
      <c r="N12695" t="s">
        <v>24751</v>
      </c>
      <c r="O12695" t="s">
        <v>25310</v>
      </c>
      <c r="P12695" t="s">
        <v>46639</v>
      </c>
      <c r="Q12695" t="s">
        <v>27436</v>
      </c>
    </row>
    <row r="12696" spans="12:17" x14ac:dyDescent="0.3">
      <c r="L12696">
        <v>12690</v>
      </c>
      <c r="M12696" t="s">
        <v>25311</v>
      </c>
      <c r="N12696" t="s">
        <v>24753</v>
      </c>
      <c r="O12696" t="s">
        <v>25313</v>
      </c>
      <c r="P12696" t="s">
        <v>46640</v>
      </c>
      <c r="Q12696" t="s">
        <v>25311</v>
      </c>
    </row>
    <row r="12697" spans="12:17" x14ac:dyDescent="0.3">
      <c r="L12697">
        <v>12691</v>
      </c>
      <c r="M12697" t="s">
        <v>25314</v>
      </c>
      <c r="N12697" t="s">
        <v>24755</v>
      </c>
      <c r="O12697" t="s">
        <v>25316</v>
      </c>
      <c r="P12697" t="s">
        <v>46641</v>
      </c>
      <c r="Q12697" t="s">
        <v>25314</v>
      </c>
    </row>
    <row r="12698" spans="12:17" x14ac:dyDescent="0.3">
      <c r="L12698">
        <v>12692</v>
      </c>
      <c r="M12698" t="s">
        <v>25317</v>
      </c>
      <c r="N12698" t="s">
        <v>24757</v>
      </c>
      <c r="O12698" t="s">
        <v>25319</v>
      </c>
      <c r="P12698" t="s">
        <v>46642</v>
      </c>
      <c r="Q12698" t="s">
        <v>25317</v>
      </c>
    </row>
    <row r="12699" spans="12:17" x14ac:dyDescent="0.3">
      <c r="L12699">
        <v>12693</v>
      </c>
      <c r="M12699" t="s">
        <v>25320</v>
      </c>
      <c r="N12699" t="s">
        <v>24759</v>
      </c>
      <c r="O12699" t="s">
        <v>25322</v>
      </c>
      <c r="P12699" t="s">
        <v>46643</v>
      </c>
      <c r="Q12699" t="s">
        <v>25320</v>
      </c>
    </row>
    <row r="12700" spans="12:17" x14ac:dyDescent="0.3">
      <c r="L12700">
        <v>12694</v>
      </c>
      <c r="M12700" t="s">
        <v>25323</v>
      </c>
      <c r="N12700" t="s">
        <v>24761</v>
      </c>
      <c r="O12700" t="s">
        <v>25325</v>
      </c>
      <c r="P12700" t="s">
        <v>46644</v>
      </c>
      <c r="Q12700" t="s">
        <v>25323</v>
      </c>
    </row>
    <row r="12701" spans="12:17" x14ac:dyDescent="0.3">
      <c r="L12701">
        <v>12695</v>
      </c>
      <c r="M12701" t="s">
        <v>25326</v>
      </c>
      <c r="N12701" t="s">
        <v>24763</v>
      </c>
      <c r="O12701" t="s">
        <v>25328</v>
      </c>
      <c r="P12701" t="s">
        <v>46645</v>
      </c>
      <c r="Q12701" t="s">
        <v>25326</v>
      </c>
    </row>
    <row r="12702" spans="12:17" x14ac:dyDescent="0.3">
      <c r="L12702">
        <v>12696</v>
      </c>
      <c r="M12702" t="s">
        <v>25329</v>
      </c>
      <c r="N12702" t="s">
        <v>24765</v>
      </c>
      <c r="O12702" t="s">
        <v>25331</v>
      </c>
      <c r="P12702" t="s">
        <v>46646</v>
      </c>
      <c r="Q12702" t="s">
        <v>25329</v>
      </c>
    </row>
    <row r="12703" spans="12:17" x14ac:dyDescent="0.3">
      <c r="L12703">
        <v>12697</v>
      </c>
      <c r="M12703" t="s">
        <v>25332</v>
      </c>
      <c r="N12703" t="s">
        <v>24761</v>
      </c>
      <c r="O12703" t="s">
        <v>25333</v>
      </c>
      <c r="P12703" t="s">
        <v>46647</v>
      </c>
      <c r="Q12703" t="s">
        <v>25332</v>
      </c>
    </row>
    <row r="12704" spans="12:17" x14ac:dyDescent="0.3">
      <c r="L12704">
        <v>12698</v>
      </c>
      <c r="M12704" t="s">
        <v>25334</v>
      </c>
      <c r="N12704" t="s">
        <v>24763</v>
      </c>
      <c r="O12704" t="s">
        <v>25335</v>
      </c>
      <c r="P12704" t="s">
        <v>46648</v>
      </c>
      <c r="Q12704" t="s">
        <v>25334</v>
      </c>
    </row>
    <row r="12705" spans="12:17" x14ac:dyDescent="0.3">
      <c r="L12705">
        <v>12699</v>
      </c>
      <c r="M12705" t="s">
        <v>25336</v>
      </c>
      <c r="N12705" t="s">
        <v>24769</v>
      </c>
      <c r="O12705" t="s">
        <v>25338</v>
      </c>
      <c r="P12705" t="s">
        <v>46649</v>
      </c>
      <c r="Q12705" t="s">
        <v>25336</v>
      </c>
    </row>
    <row r="12706" spans="12:17" x14ac:dyDescent="0.3">
      <c r="L12706">
        <v>12700</v>
      </c>
      <c r="M12706" t="s">
        <v>25339</v>
      </c>
      <c r="N12706" t="s">
        <v>24771</v>
      </c>
      <c r="O12706" t="s">
        <v>46650</v>
      </c>
      <c r="P12706" t="s">
        <v>46651</v>
      </c>
      <c r="Q12706" t="s">
        <v>25339</v>
      </c>
    </row>
    <row r="12707" spans="12:17" x14ac:dyDescent="0.3">
      <c r="L12707">
        <v>12701</v>
      </c>
      <c r="M12707" t="s">
        <v>25341</v>
      </c>
      <c r="N12707" t="s">
        <v>24773</v>
      </c>
      <c r="O12707" t="s">
        <v>23095</v>
      </c>
      <c r="P12707" t="s">
        <v>46652</v>
      </c>
      <c r="Q12707" t="s">
        <v>25341</v>
      </c>
    </row>
    <row r="12708" spans="12:17" x14ac:dyDescent="0.3">
      <c r="L12708">
        <v>12702</v>
      </c>
      <c r="M12708" t="s">
        <v>25343</v>
      </c>
      <c r="N12708" t="s">
        <v>24775</v>
      </c>
      <c r="O12708" t="s">
        <v>23098</v>
      </c>
      <c r="P12708" t="s">
        <v>46653</v>
      </c>
      <c r="Q12708" t="s">
        <v>25343</v>
      </c>
    </row>
    <row r="12709" spans="12:17" x14ac:dyDescent="0.3">
      <c r="L12709">
        <v>12703</v>
      </c>
      <c r="M12709" t="s">
        <v>25345</v>
      </c>
      <c r="N12709" t="s">
        <v>24777</v>
      </c>
      <c r="O12709" t="s">
        <v>23101</v>
      </c>
      <c r="P12709" t="s">
        <v>46654</v>
      </c>
      <c r="Q12709" t="s">
        <v>25345</v>
      </c>
    </row>
    <row r="12710" spans="12:17" x14ac:dyDescent="0.3">
      <c r="L12710">
        <v>12704</v>
      </c>
      <c r="M12710" t="s">
        <v>25347</v>
      </c>
      <c r="N12710" t="s">
        <v>24779</v>
      </c>
      <c r="O12710" t="s">
        <v>23104</v>
      </c>
      <c r="P12710" t="s">
        <v>46655</v>
      </c>
      <c r="Q12710" t="s">
        <v>25347</v>
      </c>
    </row>
    <row r="12711" spans="12:17" x14ac:dyDescent="0.3">
      <c r="L12711">
        <v>12705</v>
      </c>
      <c r="M12711" t="s">
        <v>25349</v>
      </c>
      <c r="N12711" t="s">
        <v>24781</v>
      </c>
      <c r="O12711" t="s">
        <v>23107</v>
      </c>
      <c r="P12711" t="s">
        <v>46656</v>
      </c>
      <c r="Q12711" t="s">
        <v>25349</v>
      </c>
    </row>
    <row r="12712" spans="12:17" x14ac:dyDescent="0.3">
      <c r="L12712">
        <v>12706</v>
      </c>
      <c r="M12712" t="s">
        <v>25351</v>
      </c>
      <c r="N12712" t="s">
        <v>46657</v>
      </c>
      <c r="O12712" t="s">
        <v>46658</v>
      </c>
      <c r="P12712" t="s">
        <v>26517</v>
      </c>
      <c r="Q12712" t="s">
        <v>25351</v>
      </c>
    </row>
    <row r="12713" spans="12:17" x14ac:dyDescent="0.3">
      <c r="L12713">
        <v>12707</v>
      </c>
      <c r="M12713" t="s">
        <v>5454</v>
      </c>
      <c r="N12713" t="s">
        <v>28390</v>
      </c>
      <c r="O12713" t="s">
        <v>5455</v>
      </c>
      <c r="P12713" t="s">
        <v>46659</v>
      </c>
      <c r="Q12713" t="s">
        <v>5454</v>
      </c>
    </row>
    <row r="12714" spans="12:17" x14ac:dyDescent="0.3">
      <c r="L12714">
        <v>12708</v>
      </c>
      <c r="M12714" t="s">
        <v>5456</v>
      </c>
      <c r="N12714" t="s">
        <v>28392</v>
      </c>
      <c r="O12714" t="s">
        <v>5457</v>
      </c>
      <c r="P12714" t="s">
        <v>46660</v>
      </c>
      <c r="Q12714" t="s">
        <v>5456</v>
      </c>
    </row>
    <row r="12715" spans="12:17" x14ac:dyDescent="0.3">
      <c r="L12715">
        <v>12709</v>
      </c>
      <c r="M12715" t="s">
        <v>25356</v>
      </c>
      <c r="N12715" t="s">
        <v>24788</v>
      </c>
      <c r="O12715" t="s">
        <v>26518</v>
      </c>
      <c r="P12715" t="s">
        <v>46661</v>
      </c>
      <c r="Q12715" t="s">
        <v>25356</v>
      </c>
    </row>
    <row r="12716" spans="12:17" x14ac:dyDescent="0.3">
      <c r="L12716">
        <v>12710</v>
      </c>
      <c r="M12716" t="s">
        <v>25358</v>
      </c>
      <c r="N12716" t="s">
        <v>24790</v>
      </c>
      <c r="O12716" t="s">
        <v>26519</v>
      </c>
      <c r="P12716" t="s">
        <v>46662</v>
      </c>
      <c r="Q12716" t="s">
        <v>25358</v>
      </c>
    </row>
    <row r="12717" spans="12:17" x14ac:dyDescent="0.3">
      <c r="L12717">
        <v>12711</v>
      </c>
      <c r="M12717" t="s">
        <v>25360</v>
      </c>
      <c r="N12717" t="s">
        <v>24792</v>
      </c>
      <c r="O12717" t="s">
        <v>26520</v>
      </c>
      <c r="P12717" t="s">
        <v>46663</v>
      </c>
      <c r="Q12717" t="s">
        <v>25360</v>
      </c>
    </row>
    <row r="12718" spans="12:17" x14ac:dyDescent="0.3">
      <c r="L12718">
        <v>12712</v>
      </c>
      <c r="M12718" t="s">
        <v>25362</v>
      </c>
      <c r="N12718" t="s">
        <v>26562</v>
      </c>
      <c r="O12718" t="s">
        <v>23122</v>
      </c>
      <c r="P12718" t="s">
        <v>46664</v>
      </c>
      <c r="Q12718" t="s">
        <v>25362</v>
      </c>
    </row>
    <row r="12719" spans="12:17" x14ac:dyDescent="0.3">
      <c r="L12719">
        <v>12713</v>
      </c>
      <c r="M12719" t="s">
        <v>25363</v>
      </c>
      <c r="N12719" t="s">
        <v>26563</v>
      </c>
      <c r="O12719" t="s">
        <v>23124</v>
      </c>
      <c r="P12719" t="s">
        <v>46665</v>
      </c>
      <c r="Q12719" t="s">
        <v>25363</v>
      </c>
    </row>
    <row r="12720" spans="12:17" x14ac:dyDescent="0.3">
      <c r="L12720">
        <v>12714</v>
      </c>
      <c r="M12720" t="s">
        <v>25364</v>
      </c>
      <c r="N12720" t="s">
        <v>26564</v>
      </c>
      <c r="O12720" t="s">
        <v>23126</v>
      </c>
      <c r="P12720" t="s">
        <v>46666</v>
      </c>
      <c r="Q12720" t="s">
        <v>25364</v>
      </c>
    </row>
    <row r="12721" spans="12:17" x14ac:dyDescent="0.3">
      <c r="L12721">
        <v>12715</v>
      </c>
      <c r="M12721" t="s">
        <v>25365</v>
      </c>
      <c r="N12721" t="s">
        <v>24797</v>
      </c>
      <c r="O12721" t="s">
        <v>23129</v>
      </c>
      <c r="P12721" t="s">
        <v>46667</v>
      </c>
      <c r="Q12721" t="s">
        <v>25365</v>
      </c>
    </row>
    <row r="12722" spans="12:17" x14ac:dyDescent="0.3">
      <c r="L12722">
        <v>12716</v>
      </c>
      <c r="M12722" t="s">
        <v>25367</v>
      </c>
      <c r="N12722" t="s">
        <v>46668</v>
      </c>
      <c r="O12722" t="s">
        <v>23131</v>
      </c>
      <c r="P12722" t="s">
        <v>46669</v>
      </c>
      <c r="Q12722" t="s">
        <v>25367</v>
      </c>
    </row>
    <row r="12723" spans="12:17" x14ac:dyDescent="0.3">
      <c r="L12723">
        <v>12717</v>
      </c>
      <c r="M12723" t="s">
        <v>46670</v>
      </c>
      <c r="N12723" t="s">
        <v>46671</v>
      </c>
      <c r="O12723" t="s">
        <v>46672</v>
      </c>
      <c r="P12723" t="s">
        <v>46673</v>
      </c>
      <c r="Q12723" t="s">
        <v>46670</v>
      </c>
    </row>
    <row r="12724" spans="12:17" x14ac:dyDescent="0.3">
      <c r="L12724">
        <v>12718</v>
      </c>
      <c r="M12724" t="s">
        <v>25368</v>
      </c>
      <c r="N12724" t="s">
        <v>24800</v>
      </c>
      <c r="O12724" t="s">
        <v>23134</v>
      </c>
      <c r="P12724" t="s">
        <v>46674</v>
      </c>
      <c r="Q12724" t="s">
        <v>25368</v>
      </c>
    </row>
    <row r="12725" spans="12:17" x14ac:dyDescent="0.3">
      <c r="L12725">
        <v>12719</v>
      </c>
      <c r="M12725" t="s">
        <v>25370</v>
      </c>
      <c r="N12725" t="s">
        <v>24802</v>
      </c>
      <c r="O12725" t="s">
        <v>46675</v>
      </c>
      <c r="P12725" t="s">
        <v>46676</v>
      </c>
      <c r="Q12725" t="s">
        <v>25370</v>
      </c>
    </row>
    <row r="12726" spans="12:17" x14ac:dyDescent="0.3">
      <c r="L12726">
        <v>12720</v>
      </c>
      <c r="M12726" t="s">
        <v>25372</v>
      </c>
      <c r="N12726" t="s">
        <v>24804</v>
      </c>
      <c r="O12726" t="s">
        <v>46677</v>
      </c>
      <c r="P12726" t="s">
        <v>46678</v>
      </c>
      <c r="Q12726" t="s">
        <v>25372</v>
      </c>
    </row>
    <row r="12727" spans="12:17" x14ac:dyDescent="0.3">
      <c r="L12727">
        <v>12721</v>
      </c>
      <c r="M12727" t="s">
        <v>25374</v>
      </c>
      <c r="N12727" t="s">
        <v>24806</v>
      </c>
      <c r="O12727" t="s">
        <v>23141</v>
      </c>
      <c r="P12727" t="s">
        <v>46679</v>
      </c>
      <c r="Q12727" t="s">
        <v>25374</v>
      </c>
    </row>
    <row r="12728" spans="12:17" x14ac:dyDescent="0.3">
      <c r="L12728">
        <v>12722</v>
      </c>
      <c r="M12728" t="s">
        <v>25376</v>
      </c>
      <c r="N12728" t="s">
        <v>24808</v>
      </c>
      <c r="O12728" t="s">
        <v>23144</v>
      </c>
      <c r="P12728" t="s">
        <v>46680</v>
      </c>
      <c r="Q12728" t="s">
        <v>25376</v>
      </c>
    </row>
    <row r="12729" spans="12:17" x14ac:dyDescent="0.3">
      <c r="L12729">
        <v>12723</v>
      </c>
      <c r="M12729" t="s">
        <v>25378</v>
      </c>
      <c r="N12729" t="s">
        <v>24810</v>
      </c>
      <c r="O12729" t="s">
        <v>23147</v>
      </c>
      <c r="P12729" t="s">
        <v>46681</v>
      </c>
      <c r="Q12729" t="s">
        <v>25378</v>
      </c>
    </row>
    <row r="12730" spans="12:17" x14ac:dyDescent="0.3">
      <c r="L12730">
        <v>12724</v>
      </c>
      <c r="M12730" t="s">
        <v>5436</v>
      </c>
      <c r="N12730" t="s">
        <v>28415</v>
      </c>
      <c r="O12730" t="s">
        <v>5437</v>
      </c>
      <c r="P12730" t="s">
        <v>46682</v>
      </c>
      <c r="Q12730" t="s">
        <v>5436</v>
      </c>
    </row>
    <row r="12731" spans="12:17" x14ac:dyDescent="0.3">
      <c r="L12731">
        <v>12725</v>
      </c>
      <c r="M12731" t="s">
        <v>5438</v>
      </c>
      <c r="N12731" t="s">
        <v>28417</v>
      </c>
      <c r="O12731" t="s">
        <v>5439</v>
      </c>
      <c r="P12731" t="s">
        <v>46683</v>
      </c>
      <c r="Q12731" t="s">
        <v>5438</v>
      </c>
    </row>
    <row r="12732" spans="12:17" x14ac:dyDescent="0.3">
      <c r="L12732">
        <v>12726</v>
      </c>
      <c r="M12732" t="s">
        <v>5440</v>
      </c>
      <c r="N12732" t="s">
        <v>28419</v>
      </c>
      <c r="O12732" t="s">
        <v>5441</v>
      </c>
      <c r="P12732" t="s">
        <v>46684</v>
      </c>
      <c r="Q12732" t="s">
        <v>5440</v>
      </c>
    </row>
    <row r="12733" spans="12:17" x14ac:dyDescent="0.3">
      <c r="L12733">
        <v>12727</v>
      </c>
      <c r="M12733" t="s">
        <v>5442</v>
      </c>
      <c r="N12733" t="s">
        <v>28421</v>
      </c>
      <c r="O12733" t="s">
        <v>5443</v>
      </c>
      <c r="P12733" t="s">
        <v>46685</v>
      </c>
      <c r="Q12733" t="s">
        <v>5442</v>
      </c>
    </row>
    <row r="12734" spans="12:17" x14ac:dyDescent="0.3">
      <c r="L12734">
        <v>12728</v>
      </c>
      <c r="M12734" t="s">
        <v>5444</v>
      </c>
      <c r="N12734" t="s">
        <v>28423</v>
      </c>
      <c r="O12734" t="s">
        <v>5445</v>
      </c>
      <c r="P12734" t="s">
        <v>46686</v>
      </c>
      <c r="Q12734" t="s">
        <v>5444</v>
      </c>
    </row>
    <row r="12735" spans="12:17" x14ac:dyDescent="0.3">
      <c r="L12735">
        <v>12729</v>
      </c>
      <c r="M12735" t="s">
        <v>5446</v>
      </c>
      <c r="N12735" t="s">
        <v>28425</v>
      </c>
      <c r="O12735" t="s">
        <v>5447</v>
      </c>
      <c r="P12735" t="s">
        <v>46687</v>
      </c>
      <c r="Q12735" t="s">
        <v>5446</v>
      </c>
    </row>
    <row r="12736" spans="12:17" x14ac:dyDescent="0.3">
      <c r="L12736">
        <v>12730</v>
      </c>
      <c r="M12736" t="s">
        <v>5448</v>
      </c>
      <c r="N12736" t="s">
        <v>28427</v>
      </c>
      <c r="O12736" t="s">
        <v>5449</v>
      </c>
      <c r="P12736" t="s">
        <v>46688</v>
      </c>
      <c r="Q12736" t="s">
        <v>5448</v>
      </c>
    </row>
    <row r="12737" spans="12:17" x14ac:dyDescent="0.3">
      <c r="L12737">
        <v>12731</v>
      </c>
      <c r="M12737" t="s">
        <v>5450</v>
      </c>
      <c r="N12737" t="s">
        <v>28429</v>
      </c>
      <c r="O12737" t="s">
        <v>5451</v>
      </c>
      <c r="P12737" t="s">
        <v>46689</v>
      </c>
      <c r="Q12737" t="s">
        <v>5450</v>
      </c>
    </row>
    <row r="12738" spans="12:17" x14ac:dyDescent="0.3">
      <c r="L12738">
        <v>12732</v>
      </c>
      <c r="M12738" t="s">
        <v>5452</v>
      </c>
      <c r="N12738" t="s">
        <v>28431</v>
      </c>
      <c r="O12738" t="s">
        <v>5453</v>
      </c>
      <c r="P12738" t="s">
        <v>46690</v>
      </c>
      <c r="Q12738" t="s">
        <v>5452</v>
      </c>
    </row>
    <row r="12739" spans="12:17" x14ac:dyDescent="0.3">
      <c r="L12739">
        <v>12733</v>
      </c>
      <c r="M12739" t="s">
        <v>5454</v>
      </c>
      <c r="N12739" t="s">
        <v>28390</v>
      </c>
      <c r="O12739" t="s">
        <v>5455</v>
      </c>
      <c r="P12739" t="s">
        <v>46691</v>
      </c>
      <c r="Q12739" t="s">
        <v>5454</v>
      </c>
    </row>
    <row r="12740" spans="12:17" x14ac:dyDescent="0.3">
      <c r="L12740">
        <v>12734</v>
      </c>
      <c r="M12740" t="s">
        <v>5456</v>
      </c>
      <c r="N12740" t="s">
        <v>28392</v>
      </c>
      <c r="O12740" t="s">
        <v>5457</v>
      </c>
      <c r="P12740" t="s">
        <v>46692</v>
      </c>
      <c r="Q12740" t="s">
        <v>5456</v>
      </c>
    </row>
    <row r="12741" spans="12:17" x14ac:dyDescent="0.3">
      <c r="L12741">
        <v>12735</v>
      </c>
      <c r="M12741" t="s">
        <v>25380</v>
      </c>
      <c r="N12741" t="s">
        <v>24812</v>
      </c>
      <c r="O12741" t="s">
        <v>23172</v>
      </c>
      <c r="P12741" t="s">
        <v>46693</v>
      </c>
      <c r="Q12741" t="s">
        <v>25380</v>
      </c>
    </row>
    <row r="12742" spans="12:17" x14ac:dyDescent="0.3">
      <c r="L12742">
        <v>12736</v>
      </c>
      <c r="M12742" t="s">
        <v>25382</v>
      </c>
      <c r="N12742" t="s">
        <v>24814</v>
      </c>
      <c r="O12742" t="s">
        <v>23175</v>
      </c>
      <c r="P12742" t="s">
        <v>46694</v>
      </c>
      <c r="Q12742" t="s">
        <v>25382</v>
      </c>
    </row>
    <row r="12743" spans="12:17" x14ac:dyDescent="0.3">
      <c r="L12743">
        <v>12737</v>
      </c>
      <c r="M12743" t="s">
        <v>25384</v>
      </c>
      <c r="N12743" t="s">
        <v>24816</v>
      </c>
      <c r="O12743" t="s">
        <v>23178</v>
      </c>
      <c r="P12743" t="s">
        <v>46695</v>
      </c>
      <c r="Q12743" t="s">
        <v>25384</v>
      </c>
    </row>
    <row r="12744" spans="12:17" x14ac:dyDescent="0.3">
      <c r="L12744">
        <v>12738</v>
      </c>
      <c r="M12744" t="s">
        <v>46696</v>
      </c>
      <c r="N12744" t="s">
        <v>24817</v>
      </c>
      <c r="O12744" t="s">
        <v>23180</v>
      </c>
      <c r="P12744" t="s">
        <v>46697</v>
      </c>
      <c r="Q12744" t="s">
        <v>46696</v>
      </c>
    </row>
    <row r="12745" spans="12:17" x14ac:dyDescent="0.3">
      <c r="L12745">
        <v>12739</v>
      </c>
      <c r="M12745" t="s">
        <v>25387</v>
      </c>
      <c r="N12745" t="s">
        <v>24819</v>
      </c>
      <c r="O12745" t="s">
        <v>23183</v>
      </c>
      <c r="P12745" t="s">
        <v>46698</v>
      </c>
      <c r="Q12745" t="s">
        <v>25387</v>
      </c>
    </row>
    <row r="12746" spans="12:17" x14ac:dyDescent="0.3">
      <c r="L12746">
        <v>12740</v>
      </c>
      <c r="M12746" t="s">
        <v>25389</v>
      </c>
      <c r="N12746" t="s">
        <v>24821</v>
      </c>
      <c r="O12746" t="s">
        <v>23186</v>
      </c>
      <c r="P12746" t="s">
        <v>46699</v>
      </c>
      <c r="Q12746" t="s">
        <v>25389</v>
      </c>
    </row>
    <row r="12747" spans="12:17" x14ac:dyDescent="0.3">
      <c r="L12747">
        <v>12741</v>
      </c>
      <c r="M12747" t="s">
        <v>25391</v>
      </c>
      <c r="N12747" t="s">
        <v>24823</v>
      </c>
      <c r="O12747" t="s">
        <v>23189</v>
      </c>
      <c r="P12747" t="s">
        <v>46700</v>
      </c>
      <c r="Q12747" t="s">
        <v>25391</v>
      </c>
    </row>
    <row r="12748" spans="12:17" x14ac:dyDescent="0.3">
      <c r="L12748">
        <v>12742</v>
      </c>
      <c r="M12748" t="s">
        <v>25393</v>
      </c>
      <c r="N12748" t="s">
        <v>24825</v>
      </c>
      <c r="O12748" t="s">
        <v>23192</v>
      </c>
      <c r="P12748" t="s">
        <v>46701</v>
      </c>
      <c r="Q12748" t="s">
        <v>25393</v>
      </c>
    </row>
    <row r="12749" spans="12:17" x14ac:dyDescent="0.3">
      <c r="L12749">
        <v>12743</v>
      </c>
      <c r="M12749" t="s">
        <v>25395</v>
      </c>
      <c r="N12749" t="s">
        <v>24827</v>
      </c>
      <c r="O12749" t="s">
        <v>23195</v>
      </c>
      <c r="P12749" t="s">
        <v>46702</v>
      </c>
      <c r="Q12749" t="s">
        <v>25395</v>
      </c>
    </row>
    <row r="12750" spans="12:17" x14ac:dyDescent="0.3">
      <c r="L12750">
        <v>12744</v>
      </c>
      <c r="M12750" t="s">
        <v>25352</v>
      </c>
      <c r="N12750" t="s">
        <v>24784</v>
      </c>
      <c r="O12750" t="s">
        <v>26524</v>
      </c>
      <c r="P12750" t="s">
        <v>46703</v>
      </c>
      <c r="Q12750" t="s">
        <v>25352</v>
      </c>
    </row>
    <row r="12751" spans="12:17" x14ac:dyDescent="0.3">
      <c r="L12751">
        <v>12745</v>
      </c>
      <c r="M12751" t="s">
        <v>25397</v>
      </c>
      <c r="N12751" t="s">
        <v>24829</v>
      </c>
      <c r="O12751" t="s">
        <v>23198</v>
      </c>
      <c r="P12751" t="s">
        <v>46704</v>
      </c>
      <c r="Q12751" t="s">
        <v>25397</v>
      </c>
    </row>
    <row r="12752" spans="12:17" x14ac:dyDescent="0.3">
      <c r="L12752">
        <v>12746</v>
      </c>
      <c r="M12752" t="s">
        <v>25399</v>
      </c>
      <c r="N12752" t="s">
        <v>24831</v>
      </c>
      <c r="O12752" t="s">
        <v>23201</v>
      </c>
      <c r="P12752" t="s">
        <v>46705</v>
      </c>
      <c r="Q12752" t="s">
        <v>25399</v>
      </c>
    </row>
    <row r="12753" spans="12:17" x14ac:dyDescent="0.3">
      <c r="L12753">
        <v>12747</v>
      </c>
      <c r="M12753" t="s">
        <v>25401</v>
      </c>
      <c r="N12753" t="s">
        <v>24833</v>
      </c>
      <c r="O12753" t="s">
        <v>23204</v>
      </c>
      <c r="P12753" t="s">
        <v>46706</v>
      </c>
      <c r="Q12753" t="s">
        <v>25401</v>
      </c>
    </row>
    <row r="12754" spans="12:17" x14ac:dyDescent="0.3">
      <c r="L12754">
        <v>12748</v>
      </c>
      <c r="M12754" t="s">
        <v>25403</v>
      </c>
      <c r="N12754" t="s">
        <v>24835</v>
      </c>
      <c r="O12754" t="s">
        <v>23207</v>
      </c>
      <c r="P12754" t="s">
        <v>46707</v>
      </c>
      <c r="Q12754" t="s">
        <v>25403</v>
      </c>
    </row>
    <row r="12755" spans="12:17" x14ac:dyDescent="0.3">
      <c r="L12755">
        <v>12749</v>
      </c>
      <c r="M12755" t="s">
        <v>25405</v>
      </c>
      <c r="N12755" t="s">
        <v>24837</v>
      </c>
      <c r="O12755" t="s">
        <v>23210</v>
      </c>
      <c r="P12755" t="s">
        <v>46708</v>
      </c>
      <c r="Q12755" t="s">
        <v>25405</v>
      </c>
    </row>
    <row r="12756" spans="12:17" x14ac:dyDescent="0.3">
      <c r="L12756">
        <v>12750</v>
      </c>
      <c r="M12756" t="s">
        <v>25407</v>
      </c>
      <c r="N12756" t="s">
        <v>24839</v>
      </c>
      <c r="O12756" t="s">
        <v>23213</v>
      </c>
      <c r="P12756" t="s">
        <v>46709</v>
      </c>
      <c r="Q12756" t="s">
        <v>25407</v>
      </c>
    </row>
    <row r="12757" spans="12:17" x14ac:dyDescent="0.3">
      <c r="L12757">
        <v>12751</v>
      </c>
      <c r="M12757" t="s">
        <v>25409</v>
      </c>
      <c r="N12757" t="s">
        <v>24841</v>
      </c>
      <c r="O12757" t="s">
        <v>23216</v>
      </c>
      <c r="P12757" t="s">
        <v>46710</v>
      </c>
      <c r="Q12757" t="s">
        <v>25409</v>
      </c>
    </row>
    <row r="12758" spans="12:17" x14ac:dyDescent="0.3">
      <c r="L12758">
        <v>12752</v>
      </c>
      <c r="M12758" t="s">
        <v>25411</v>
      </c>
      <c r="N12758" t="s">
        <v>24843</v>
      </c>
      <c r="O12758" t="s">
        <v>23219</v>
      </c>
      <c r="P12758" t="s">
        <v>46711</v>
      </c>
      <c r="Q12758" t="s">
        <v>25411</v>
      </c>
    </row>
    <row r="12759" spans="12:17" x14ac:dyDescent="0.3">
      <c r="L12759">
        <v>12753</v>
      </c>
      <c r="M12759" t="s">
        <v>25413</v>
      </c>
      <c r="N12759" t="s">
        <v>24845</v>
      </c>
      <c r="O12759" t="s">
        <v>23222</v>
      </c>
      <c r="P12759" t="s">
        <v>46712</v>
      </c>
      <c r="Q12759" t="s">
        <v>25413</v>
      </c>
    </row>
    <row r="12760" spans="12:17" x14ac:dyDescent="0.3">
      <c r="L12760">
        <v>12754</v>
      </c>
      <c r="M12760" t="s">
        <v>25415</v>
      </c>
      <c r="N12760" t="s">
        <v>24847</v>
      </c>
      <c r="O12760" t="s">
        <v>23225</v>
      </c>
      <c r="P12760" t="s">
        <v>46713</v>
      </c>
      <c r="Q12760" t="s">
        <v>25415</v>
      </c>
    </row>
    <row r="12761" spans="12:17" x14ac:dyDescent="0.3">
      <c r="L12761">
        <v>12755</v>
      </c>
      <c r="M12761" t="s">
        <v>25417</v>
      </c>
      <c r="N12761" t="s">
        <v>24849</v>
      </c>
      <c r="O12761" t="s">
        <v>23228</v>
      </c>
      <c r="P12761" t="s">
        <v>46714</v>
      </c>
      <c r="Q12761" t="s">
        <v>25417</v>
      </c>
    </row>
    <row r="12762" spans="12:17" x14ac:dyDescent="0.3">
      <c r="L12762">
        <v>12756</v>
      </c>
      <c r="M12762" t="s">
        <v>25419</v>
      </c>
      <c r="N12762" t="s">
        <v>24851</v>
      </c>
      <c r="O12762" t="s">
        <v>23231</v>
      </c>
      <c r="P12762" t="s">
        <v>46715</v>
      </c>
      <c r="Q12762" t="s">
        <v>25419</v>
      </c>
    </row>
    <row r="12763" spans="12:17" x14ac:dyDescent="0.3">
      <c r="L12763">
        <v>12757</v>
      </c>
      <c r="M12763" t="s">
        <v>25421</v>
      </c>
      <c r="N12763" t="s">
        <v>24853</v>
      </c>
      <c r="O12763" t="s">
        <v>23234</v>
      </c>
      <c r="P12763" t="s">
        <v>46716</v>
      </c>
      <c r="Q12763" t="s">
        <v>25421</v>
      </c>
    </row>
    <row r="12764" spans="12:17" x14ac:dyDescent="0.3">
      <c r="L12764">
        <v>12758</v>
      </c>
      <c r="M12764" t="s">
        <v>25423</v>
      </c>
      <c r="N12764" t="s">
        <v>24855</v>
      </c>
      <c r="O12764" t="s">
        <v>23237</v>
      </c>
      <c r="P12764" t="s">
        <v>46717</v>
      </c>
      <c r="Q12764" t="s">
        <v>25423</v>
      </c>
    </row>
    <row r="12765" spans="12:17" x14ac:dyDescent="0.3">
      <c r="L12765">
        <v>12759</v>
      </c>
      <c r="M12765" t="s">
        <v>25425</v>
      </c>
      <c r="N12765" t="s">
        <v>24857</v>
      </c>
      <c r="O12765" t="s">
        <v>23240</v>
      </c>
      <c r="P12765" t="s">
        <v>46718</v>
      </c>
      <c r="Q12765" t="s">
        <v>25425</v>
      </c>
    </row>
    <row r="12766" spans="12:17" x14ac:dyDescent="0.3">
      <c r="L12766">
        <v>12760</v>
      </c>
      <c r="M12766" t="s">
        <v>25427</v>
      </c>
      <c r="N12766" t="s">
        <v>24859</v>
      </c>
      <c r="O12766" t="s">
        <v>23243</v>
      </c>
      <c r="P12766" t="s">
        <v>46719</v>
      </c>
      <c r="Q12766" t="s">
        <v>25427</v>
      </c>
    </row>
    <row r="12767" spans="12:17" x14ac:dyDescent="0.3">
      <c r="L12767">
        <v>12761</v>
      </c>
      <c r="M12767" t="s">
        <v>25429</v>
      </c>
      <c r="N12767" t="s">
        <v>24861</v>
      </c>
      <c r="O12767" t="s">
        <v>23246</v>
      </c>
      <c r="P12767" t="s">
        <v>46720</v>
      </c>
      <c r="Q12767" t="s">
        <v>25429</v>
      </c>
    </row>
    <row r="12768" spans="12:17" x14ac:dyDescent="0.3">
      <c r="L12768">
        <v>12762</v>
      </c>
      <c r="M12768" t="s">
        <v>25431</v>
      </c>
      <c r="N12768" t="s">
        <v>24863</v>
      </c>
      <c r="O12768" t="s">
        <v>23249</v>
      </c>
      <c r="P12768" t="s">
        <v>46721</v>
      </c>
      <c r="Q12768" t="s">
        <v>25431</v>
      </c>
    </row>
    <row r="12769" spans="12:17" x14ac:dyDescent="0.3">
      <c r="L12769">
        <v>12763</v>
      </c>
      <c r="M12769" t="s">
        <v>25433</v>
      </c>
      <c r="N12769" t="s">
        <v>24865</v>
      </c>
      <c r="O12769" t="s">
        <v>23252</v>
      </c>
      <c r="P12769" t="s">
        <v>46722</v>
      </c>
      <c r="Q12769" t="s">
        <v>25433</v>
      </c>
    </row>
    <row r="12770" spans="12:17" x14ac:dyDescent="0.3">
      <c r="L12770">
        <v>12764</v>
      </c>
      <c r="M12770" t="s">
        <v>25435</v>
      </c>
      <c r="N12770" t="s">
        <v>24867</v>
      </c>
      <c r="O12770" t="s">
        <v>23255</v>
      </c>
      <c r="P12770" t="s">
        <v>46723</v>
      </c>
      <c r="Q12770" t="s">
        <v>25435</v>
      </c>
    </row>
    <row r="12771" spans="12:17" x14ac:dyDescent="0.3">
      <c r="L12771">
        <v>12765</v>
      </c>
      <c r="M12771" t="s">
        <v>25437</v>
      </c>
      <c r="N12771" t="s">
        <v>24869</v>
      </c>
      <c r="O12771" t="s">
        <v>23258</v>
      </c>
      <c r="P12771" t="s">
        <v>46724</v>
      </c>
      <c r="Q12771" t="s">
        <v>25437</v>
      </c>
    </row>
    <row r="12772" spans="12:17" x14ac:dyDescent="0.3">
      <c r="L12772">
        <v>12766</v>
      </c>
      <c r="M12772" t="s">
        <v>25439</v>
      </c>
      <c r="N12772" t="s">
        <v>24871</v>
      </c>
      <c r="O12772" t="s">
        <v>23261</v>
      </c>
      <c r="P12772" t="s">
        <v>46725</v>
      </c>
      <c r="Q12772" t="s">
        <v>25439</v>
      </c>
    </row>
    <row r="12773" spans="12:17" x14ac:dyDescent="0.3">
      <c r="L12773">
        <v>12767</v>
      </c>
      <c r="M12773" t="s">
        <v>25441</v>
      </c>
      <c r="N12773" t="s">
        <v>24873</v>
      </c>
      <c r="O12773" t="s">
        <v>23264</v>
      </c>
      <c r="P12773" t="s">
        <v>46726</v>
      </c>
      <c r="Q12773" t="s">
        <v>25441</v>
      </c>
    </row>
    <row r="12774" spans="12:17" x14ac:dyDescent="0.3">
      <c r="L12774">
        <v>12768</v>
      </c>
      <c r="M12774" t="s">
        <v>25443</v>
      </c>
      <c r="N12774" t="s">
        <v>24875</v>
      </c>
      <c r="O12774" t="s">
        <v>23267</v>
      </c>
      <c r="P12774" t="s">
        <v>46727</v>
      </c>
      <c r="Q12774" t="s">
        <v>25443</v>
      </c>
    </row>
    <row r="12775" spans="12:17" x14ac:dyDescent="0.3">
      <c r="L12775">
        <v>12769</v>
      </c>
      <c r="M12775" t="s">
        <v>25445</v>
      </c>
      <c r="N12775" t="s">
        <v>24877</v>
      </c>
      <c r="O12775" t="s">
        <v>23270</v>
      </c>
      <c r="P12775" t="s">
        <v>46728</v>
      </c>
      <c r="Q12775" t="s">
        <v>25445</v>
      </c>
    </row>
    <row r="12776" spans="12:17" x14ac:dyDescent="0.3">
      <c r="L12776">
        <v>12770</v>
      </c>
      <c r="M12776" t="s">
        <v>27437</v>
      </c>
      <c r="N12776" t="s">
        <v>24878</v>
      </c>
      <c r="O12776" t="s">
        <v>23272</v>
      </c>
      <c r="P12776" t="s">
        <v>46729</v>
      </c>
      <c r="Q12776" t="s">
        <v>27437</v>
      </c>
    </row>
    <row r="12777" spans="12:17" x14ac:dyDescent="0.3">
      <c r="L12777">
        <v>12771</v>
      </c>
      <c r="M12777" t="s">
        <v>27438</v>
      </c>
      <c r="N12777" t="s">
        <v>24879</v>
      </c>
      <c r="O12777" t="s">
        <v>23274</v>
      </c>
      <c r="P12777" t="s">
        <v>46730</v>
      </c>
      <c r="Q12777" t="s">
        <v>27438</v>
      </c>
    </row>
    <row r="12778" spans="12:17" x14ac:dyDescent="0.3">
      <c r="L12778">
        <v>12772</v>
      </c>
      <c r="M12778" t="s">
        <v>27439</v>
      </c>
      <c r="N12778" t="s">
        <v>24880</v>
      </c>
      <c r="O12778" t="s">
        <v>23276</v>
      </c>
      <c r="P12778" t="s">
        <v>46731</v>
      </c>
      <c r="Q12778" t="s">
        <v>27439</v>
      </c>
    </row>
    <row r="12779" spans="12:17" x14ac:dyDescent="0.3">
      <c r="L12779">
        <v>12773</v>
      </c>
      <c r="M12779" t="s">
        <v>25450</v>
      </c>
      <c r="N12779" t="s">
        <v>24882</v>
      </c>
      <c r="O12779" t="s">
        <v>23279</v>
      </c>
      <c r="P12779" t="s">
        <v>46732</v>
      </c>
      <c r="Q12779" t="s">
        <v>25450</v>
      </c>
    </row>
    <row r="12780" spans="12:17" x14ac:dyDescent="0.3">
      <c r="L12780">
        <v>12774</v>
      </c>
      <c r="M12780" t="s">
        <v>5436</v>
      </c>
      <c r="N12780" t="s">
        <v>28415</v>
      </c>
      <c r="O12780" t="s">
        <v>5437</v>
      </c>
      <c r="P12780" t="s">
        <v>46733</v>
      </c>
      <c r="Q12780" t="s">
        <v>5436</v>
      </c>
    </row>
    <row r="12781" spans="12:17" x14ac:dyDescent="0.3">
      <c r="L12781">
        <v>12775</v>
      </c>
      <c r="M12781" t="s">
        <v>5438</v>
      </c>
      <c r="N12781" t="s">
        <v>28417</v>
      </c>
      <c r="O12781" t="s">
        <v>5439</v>
      </c>
      <c r="P12781" t="s">
        <v>46734</v>
      </c>
      <c r="Q12781" t="s">
        <v>5438</v>
      </c>
    </row>
    <row r="12782" spans="12:17" x14ac:dyDescent="0.3">
      <c r="L12782">
        <v>12776</v>
      </c>
      <c r="M12782" t="s">
        <v>5440</v>
      </c>
      <c r="N12782" t="s">
        <v>28419</v>
      </c>
      <c r="O12782" t="s">
        <v>5441</v>
      </c>
      <c r="P12782" t="s">
        <v>46735</v>
      </c>
      <c r="Q12782" t="s">
        <v>5440</v>
      </c>
    </row>
    <row r="12783" spans="12:17" x14ac:dyDescent="0.3">
      <c r="L12783">
        <v>12777</v>
      </c>
      <c r="M12783" t="s">
        <v>5442</v>
      </c>
      <c r="N12783" t="s">
        <v>28421</v>
      </c>
      <c r="O12783" t="s">
        <v>5443</v>
      </c>
      <c r="P12783" t="s">
        <v>46736</v>
      </c>
      <c r="Q12783" t="s">
        <v>5442</v>
      </c>
    </row>
    <row r="12784" spans="12:17" x14ac:dyDescent="0.3">
      <c r="L12784">
        <v>12778</v>
      </c>
      <c r="M12784" t="s">
        <v>5444</v>
      </c>
      <c r="N12784" t="s">
        <v>28423</v>
      </c>
      <c r="O12784" t="s">
        <v>5445</v>
      </c>
      <c r="P12784" t="s">
        <v>46737</v>
      </c>
      <c r="Q12784" t="s">
        <v>5444</v>
      </c>
    </row>
    <row r="12785" spans="12:17" x14ac:dyDescent="0.3">
      <c r="L12785">
        <v>12779</v>
      </c>
      <c r="M12785" t="s">
        <v>5446</v>
      </c>
      <c r="N12785" t="s">
        <v>28425</v>
      </c>
      <c r="O12785" t="s">
        <v>5447</v>
      </c>
      <c r="P12785" t="s">
        <v>46738</v>
      </c>
      <c r="Q12785" t="s">
        <v>5446</v>
      </c>
    </row>
    <row r="12786" spans="12:17" x14ac:dyDescent="0.3">
      <c r="L12786">
        <v>12780</v>
      </c>
      <c r="M12786" t="s">
        <v>5448</v>
      </c>
      <c r="N12786" t="s">
        <v>28427</v>
      </c>
      <c r="O12786" t="s">
        <v>5449</v>
      </c>
      <c r="P12786" t="s">
        <v>46739</v>
      </c>
      <c r="Q12786" t="s">
        <v>5448</v>
      </c>
    </row>
    <row r="12787" spans="12:17" x14ac:dyDescent="0.3">
      <c r="L12787">
        <v>12781</v>
      </c>
      <c r="M12787" t="s">
        <v>5450</v>
      </c>
      <c r="N12787" t="s">
        <v>28429</v>
      </c>
      <c r="O12787" t="s">
        <v>5451</v>
      </c>
      <c r="P12787" t="s">
        <v>46740</v>
      </c>
      <c r="Q12787" t="s">
        <v>5450</v>
      </c>
    </row>
    <row r="12788" spans="12:17" x14ac:dyDescent="0.3">
      <c r="L12788">
        <v>12782</v>
      </c>
      <c r="M12788" t="s">
        <v>25458</v>
      </c>
      <c r="N12788" t="s">
        <v>24890</v>
      </c>
      <c r="O12788" t="s">
        <v>23296</v>
      </c>
      <c r="P12788" t="s">
        <v>46741</v>
      </c>
      <c r="Q12788" t="s">
        <v>25458</v>
      </c>
    </row>
    <row r="12789" spans="12:17" x14ac:dyDescent="0.3">
      <c r="L12789">
        <v>12783</v>
      </c>
      <c r="M12789" t="s">
        <v>25460</v>
      </c>
      <c r="N12789" t="s">
        <v>24771</v>
      </c>
      <c r="O12789" t="s">
        <v>46742</v>
      </c>
      <c r="P12789" t="s">
        <v>46743</v>
      </c>
      <c r="Q12789" t="s">
        <v>25460</v>
      </c>
    </row>
    <row r="12790" spans="12:17" x14ac:dyDescent="0.3">
      <c r="L12790">
        <v>12784</v>
      </c>
      <c r="M12790" t="s">
        <v>25461</v>
      </c>
      <c r="N12790" t="s">
        <v>24773</v>
      </c>
      <c r="O12790" t="s">
        <v>46744</v>
      </c>
      <c r="P12790" t="s">
        <v>46745</v>
      </c>
      <c r="Q12790" t="s">
        <v>25461</v>
      </c>
    </row>
    <row r="12791" spans="12:17" x14ac:dyDescent="0.3">
      <c r="L12791">
        <v>12785</v>
      </c>
      <c r="M12791" t="s">
        <v>25462</v>
      </c>
      <c r="N12791" t="s">
        <v>24775</v>
      </c>
      <c r="O12791" t="s">
        <v>46746</v>
      </c>
      <c r="P12791" t="s">
        <v>46747</v>
      </c>
      <c r="Q12791" t="s">
        <v>25462</v>
      </c>
    </row>
    <row r="12792" spans="12:17" x14ac:dyDescent="0.3">
      <c r="L12792">
        <v>12786</v>
      </c>
      <c r="M12792" t="s">
        <v>25463</v>
      </c>
      <c r="N12792" t="s">
        <v>24777</v>
      </c>
      <c r="O12792" t="s">
        <v>46748</v>
      </c>
      <c r="P12792" t="s">
        <v>46749</v>
      </c>
      <c r="Q12792" t="s">
        <v>25463</v>
      </c>
    </row>
    <row r="12793" spans="12:17" x14ac:dyDescent="0.3">
      <c r="L12793">
        <v>12787</v>
      </c>
      <c r="M12793" t="s">
        <v>25464</v>
      </c>
      <c r="N12793" t="s">
        <v>24779</v>
      </c>
      <c r="O12793" t="s">
        <v>46750</v>
      </c>
      <c r="P12793" t="s">
        <v>46751</v>
      </c>
      <c r="Q12793" t="s">
        <v>25464</v>
      </c>
    </row>
    <row r="12794" spans="12:17" x14ac:dyDescent="0.3">
      <c r="L12794">
        <v>12788</v>
      </c>
      <c r="M12794" t="s">
        <v>25465</v>
      </c>
      <c r="N12794" t="s">
        <v>24781</v>
      </c>
      <c r="O12794" t="s">
        <v>46752</v>
      </c>
      <c r="P12794" t="s">
        <v>46753</v>
      </c>
      <c r="Q12794" t="s">
        <v>25465</v>
      </c>
    </row>
    <row r="12795" spans="12:17" x14ac:dyDescent="0.3">
      <c r="L12795">
        <v>12789</v>
      </c>
      <c r="M12795" t="s">
        <v>25466</v>
      </c>
      <c r="N12795" t="s">
        <v>46657</v>
      </c>
      <c r="O12795" t="s">
        <v>46754</v>
      </c>
      <c r="P12795" t="s">
        <v>46755</v>
      </c>
      <c r="Q12795" t="s">
        <v>25466</v>
      </c>
    </row>
    <row r="12796" spans="12:17" x14ac:dyDescent="0.3">
      <c r="L12796">
        <v>12790</v>
      </c>
      <c r="M12796" t="s">
        <v>25468</v>
      </c>
      <c r="N12796" t="s">
        <v>24785</v>
      </c>
      <c r="O12796" t="s">
        <v>46756</v>
      </c>
      <c r="P12796" t="s">
        <v>46757</v>
      </c>
      <c r="Q12796" t="s">
        <v>25468</v>
      </c>
    </row>
    <row r="12797" spans="12:17" x14ac:dyDescent="0.3">
      <c r="L12797">
        <v>12791</v>
      </c>
      <c r="M12797" t="s">
        <v>25469</v>
      </c>
      <c r="N12797" t="s">
        <v>24786</v>
      </c>
      <c r="O12797" t="s">
        <v>46758</v>
      </c>
      <c r="P12797" t="s">
        <v>46759</v>
      </c>
      <c r="Q12797" t="s">
        <v>25469</v>
      </c>
    </row>
    <row r="12798" spans="12:17" x14ac:dyDescent="0.3">
      <c r="L12798">
        <v>12792</v>
      </c>
      <c r="M12798" t="s">
        <v>25470</v>
      </c>
      <c r="N12798" t="s">
        <v>24788</v>
      </c>
      <c r="O12798" t="s">
        <v>46760</v>
      </c>
      <c r="P12798" t="s">
        <v>46761</v>
      </c>
      <c r="Q12798" t="s">
        <v>25470</v>
      </c>
    </row>
    <row r="12799" spans="12:17" x14ac:dyDescent="0.3">
      <c r="L12799">
        <v>12793</v>
      </c>
      <c r="M12799" t="s">
        <v>25471</v>
      </c>
      <c r="N12799" t="s">
        <v>24790</v>
      </c>
      <c r="O12799" t="s">
        <v>46762</v>
      </c>
      <c r="P12799" t="s">
        <v>46763</v>
      </c>
      <c r="Q12799" t="s">
        <v>25471</v>
      </c>
    </row>
    <row r="12800" spans="12:17" x14ac:dyDescent="0.3">
      <c r="L12800">
        <v>12794</v>
      </c>
      <c r="M12800" t="s">
        <v>25472</v>
      </c>
      <c r="N12800" t="s">
        <v>24792</v>
      </c>
      <c r="O12800" t="s">
        <v>46764</v>
      </c>
      <c r="P12800" t="s">
        <v>46765</v>
      </c>
      <c r="Q12800" t="s">
        <v>25472</v>
      </c>
    </row>
    <row r="12801" spans="12:17" x14ac:dyDescent="0.3">
      <c r="L12801">
        <v>12795</v>
      </c>
      <c r="M12801" t="s">
        <v>25473</v>
      </c>
      <c r="N12801" t="s">
        <v>26562</v>
      </c>
      <c r="O12801" t="s">
        <v>46766</v>
      </c>
      <c r="P12801" t="s">
        <v>46767</v>
      </c>
      <c r="Q12801" t="s">
        <v>25473</v>
      </c>
    </row>
    <row r="12802" spans="12:17" x14ac:dyDescent="0.3">
      <c r="L12802">
        <v>12796</v>
      </c>
      <c r="M12802" t="s">
        <v>25474</v>
      </c>
      <c r="N12802" t="s">
        <v>26563</v>
      </c>
      <c r="O12802" t="s">
        <v>46768</v>
      </c>
      <c r="P12802" t="s">
        <v>46769</v>
      </c>
      <c r="Q12802" t="s">
        <v>25474</v>
      </c>
    </row>
    <row r="12803" spans="12:17" x14ac:dyDescent="0.3">
      <c r="L12803">
        <v>12797</v>
      </c>
      <c r="M12803" t="s">
        <v>25475</v>
      </c>
      <c r="N12803" t="s">
        <v>26564</v>
      </c>
      <c r="O12803" t="s">
        <v>46770</v>
      </c>
      <c r="P12803" t="s">
        <v>46771</v>
      </c>
      <c r="Q12803" t="s">
        <v>25475</v>
      </c>
    </row>
    <row r="12804" spans="12:17" x14ac:dyDescent="0.3">
      <c r="L12804">
        <v>12798</v>
      </c>
      <c r="M12804" t="s">
        <v>25476</v>
      </c>
      <c r="N12804" t="s">
        <v>24797</v>
      </c>
      <c r="O12804" t="s">
        <v>46772</v>
      </c>
      <c r="P12804" t="s">
        <v>46773</v>
      </c>
      <c r="Q12804" t="s">
        <v>25476</v>
      </c>
    </row>
    <row r="12805" spans="12:17" x14ac:dyDescent="0.3">
      <c r="L12805">
        <v>12799</v>
      </c>
      <c r="M12805" t="s">
        <v>25477</v>
      </c>
      <c r="N12805" t="s">
        <v>46668</v>
      </c>
      <c r="O12805" t="s">
        <v>46774</v>
      </c>
      <c r="P12805" t="s">
        <v>46775</v>
      </c>
      <c r="Q12805" t="s">
        <v>25477</v>
      </c>
    </row>
    <row r="12806" spans="12:17" x14ac:dyDescent="0.3">
      <c r="L12806">
        <v>12800</v>
      </c>
      <c r="M12806" t="s">
        <v>46776</v>
      </c>
      <c r="N12806" t="s">
        <v>46671</v>
      </c>
      <c r="O12806" t="s">
        <v>46777</v>
      </c>
      <c r="P12806" t="s">
        <v>46778</v>
      </c>
      <c r="Q12806" t="s">
        <v>46776</v>
      </c>
    </row>
    <row r="12807" spans="12:17" x14ac:dyDescent="0.3">
      <c r="L12807">
        <v>12801</v>
      </c>
      <c r="M12807" t="s">
        <v>25478</v>
      </c>
      <c r="N12807" t="s">
        <v>24800</v>
      </c>
      <c r="O12807" t="s">
        <v>46779</v>
      </c>
      <c r="P12807" t="s">
        <v>46780</v>
      </c>
      <c r="Q12807" t="s">
        <v>25478</v>
      </c>
    </row>
    <row r="12808" spans="12:17" x14ac:dyDescent="0.3">
      <c r="L12808">
        <v>12802</v>
      </c>
      <c r="M12808" t="s">
        <v>25479</v>
      </c>
      <c r="N12808" t="s">
        <v>24802</v>
      </c>
      <c r="O12808" t="s">
        <v>46781</v>
      </c>
      <c r="P12808" t="s">
        <v>46782</v>
      </c>
      <c r="Q12808" t="s">
        <v>25479</v>
      </c>
    </row>
    <row r="12809" spans="12:17" x14ac:dyDescent="0.3">
      <c r="L12809">
        <v>12803</v>
      </c>
      <c r="M12809" t="s">
        <v>25480</v>
      </c>
      <c r="N12809" t="s">
        <v>24804</v>
      </c>
      <c r="O12809" t="s">
        <v>46783</v>
      </c>
      <c r="P12809" t="s">
        <v>46784</v>
      </c>
      <c r="Q12809" t="s">
        <v>25480</v>
      </c>
    </row>
    <row r="12810" spans="12:17" x14ac:dyDescent="0.3">
      <c r="L12810">
        <v>12804</v>
      </c>
      <c r="M12810" t="s">
        <v>25481</v>
      </c>
      <c r="N12810" t="s">
        <v>24806</v>
      </c>
      <c r="O12810" t="s">
        <v>46785</v>
      </c>
      <c r="P12810" t="s">
        <v>46786</v>
      </c>
      <c r="Q12810" t="s">
        <v>25481</v>
      </c>
    </row>
    <row r="12811" spans="12:17" x14ac:dyDescent="0.3">
      <c r="L12811">
        <v>12805</v>
      </c>
      <c r="M12811" t="s">
        <v>25482</v>
      </c>
      <c r="N12811" t="s">
        <v>24808</v>
      </c>
      <c r="O12811" t="s">
        <v>46787</v>
      </c>
      <c r="P12811" t="s">
        <v>46788</v>
      </c>
      <c r="Q12811" t="s">
        <v>25482</v>
      </c>
    </row>
    <row r="12812" spans="12:17" x14ac:dyDescent="0.3">
      <c r="L12812">
        <v>12806</v>
      </c>
      <c r="M12812" t="s">
        <v>25483</v>
      </c>
      <c r="N12812" t="s">
        <v>24810</v>
      </c>
      <c r="O12812" t="s">
        <v>46789</v>
      </c>
      <c r="P12812" t="s">
        <v>46790</v>
      </c>
      <c r="Q12812" t="s">
        <v>25483</v>
      </c>
    </row>
    <row r="12813" spans="12:17" x14ac:dyDescent="0.3">
      <c r="L12813">
        <v>12807</v>
      </c>
      <c r="M12813" t="s">
        <v>5436</v>
      </c>
      <c r="N12813" t="s">
        <v>28415</v>
      </c>
      <c r="O12813" t="s">
        <v>5437</v>
      </c>
      <c r="P12813" t="s">
        <v>46791</v>
      </c>
      <c r="Q12813" t="s">
        <v>5436</v>
      </c>
    </row>
    <row r="12814" spans="12:17" x14ac:dyDescent="0.3">
      <c r="L12814">
        <v>12808</v>
      </c>
      <c r="M12814" t="s">
        <v>5438</v>
      </c>
      <c r="N12814" t="s">
        <v>28417</v>
      </c>
      <c r="O12814" t="s">
        <v>5439</v>
      </c>
      <c r="P12814" t="s">
        <v>46792</v>
      </c>
      <c r="Q12814" t="s">
        <v>5438</v>
      </c>
    </row>
    <row r="12815" spans="12:17" x14ac:dyDescent="0.3">
      <c r="L12815">
        <v>12809</v>
      </c>
      <c r="M12815" t="s">
        <v>5440</v>
      </c>
      <c r="N12815" t="s">
        <v>28419</v>
      </c>
      <c r="O12815" t="s">
        <v>5441</v>
      </c>
      <c r="P12815" t="s">
        <v>46793</v>
      </c>
      <c r="Q12815" t="s">
        <v>5440</v>
      </c>
    </row>
    <row r="12816" spans="12:17" x14ac:dyDescent="0.3">
      <c r="L12816">
        <v>12810</v>
      </c>
      <c r="M12816" t="s">
        <v>5442</v>
      </c>
      <c r="N12816" t="s">
        <v>28421</v>
      </c>
      <c r="O12816" t="s">
        <v>5443</v>
      </c>
      <c r="P12816" t="s">
        <v>46794</v>
      </c>
      <c r="Q12816" t="s">
        <v>5442</v>
      </c>
    </row>
    <row r="12817" spans="12:17" x14ac:dyDescent="0.3">
      <c r="L12817">
        <v>12811</v>
      </c>
      <c r="M12817" t="s">
        <v>5444</v>
      </c>
      <c r="N12817" t="s">
        <v>28423</v>
      </c>
      <c r="O12817" t="s">
        <v>5445</v>
      </c>
      <c r="P12817" t="s">
        <v>46795</v>
      </c>
      <c r="Q12817" t="s">
        <v>5444</v>
      </c>
    </row>
    <row r="12818" spans="12:17" x14ac:dyDescent="0.3">
      <c r="L12818">
        <v>12812</v>
      </c>
      <c r="M12818" t="s">
        <v>5446</v>
      </c>
      <c r="N12818" t="s">
        <v>28425</v>
      </c>
      <c r="O12818" t="s">
        <v>5447</v>
      </c>
      <c r="P12818" t="s">
        <v>46796</v>
      </c>
      <c r="Q12818" t="s">
        <v>5446</v>
      </c>
    </row>
    <row r="12819" spans="12:17" x14ac:dyDescent="0.3">
      <c r="L12819">
        <v>12813</v>
      </c>
      <c r="M12819" t="s">
        <v>5448</v>
      </c>
      <c r="N12819" t="s">
        <v>28427</v>
      </c>
      <c r="O12819" t="s">
        <v>5449</v>
      </c>
      <c r="P12819" t="s">
        <v>46797</v>
      </c>
      <c r="Q12819" t="s">
        <v>5448</v>
      </c>
    </row>
    <row r="12820" spans="12:17" x14ac:dyDescent="0.3">
      <c r="L12820">
        <v>12814</v>
      </c>
      <c r="M12820" t="s">
        <v>5450</v>
      </c>
      <c r="N12820" t="s">
        <v>28429</v>
      </c>
      <c r="O12820" t="s">
        <v>5451</v>
      </c>
      <c r="P12820" t="s">
        <v>46798</v>
      </c>
      <c r="Q12820" t="s">
        <v>5450</v>
      </c>
    </row>
    <row r="12821" spans="12:17" x14ac:dyDescent="0.3">
      <c r="L12821">
        <v>12815</v>
      </c>
      <c r="M12821" t="s">
        <v>5452</v>
      </c>
      <c r="N12821" t="s">
        <v>28431</v>
      </c>
      <c r="O12821" t="s">
        <v>5453</v>
      </c>
      <c r="P12821" t="s">
        <v>46799</v>
      </c>
      <c r="Q12821" t="s">
        <v>5452</v>
      </c>
    </row>
    <row r="12822" spans="12:17" x14ac:dyDescent="0.3">
      <c r="L12822">
        <v>12816</v>
      </c>
      <c r="M12822" t="s">
        <v>5454</v>
      </c>
      <c r="N12822" t="s">
        <v>28390</v>
      </c>
      <c r="O12822" t="s">
        <v>5455</v>
      </c>
      <c r="P12822" t="s">
        <v>46800</v>
      </c>
      <c r="Q12822" t="s">
        <v>5454</v>
      </c>
    </row>
    <row r="12823" spans="12:17" x14ac:dyDescent="0.3">
      <c r="L12823">
        <v>12817</v>
      </c>
      <c r="M12823" t="s">
        <v>5456</v>
      </c>
      <c r="N12823" t="s">
        <v>28392</v>
      </c>
      <c r="O12823" t="s">
        <v>5457</v>
      </c>
      <c r="P12823" t="s">
        <v>46801</v>
      </c>
      <c r="Q12823" t="s">
        <v>5456</v>
      </c>
    </row>
    <row r="12824" spans="12:17" x14ac:dyDescent="0.3">
      <c r="L12824">
        <v>12818</v>
      </c>
      <c r="M12824" t="s">
        <v>25484</v>
      </c>
      <c r="N12824" t="s">
        <v>24812</v>
      </c>
      <c r="O12824" t="s">
        <v>46802</v>
      </c>
      <c r="P12824" t="s">
        <v>46803</v>
      </c>
      <c r="Q12824" t="s">
        <v>25484</v>
      </c>
    </row>
    <row r="12825" spans="12:17" x14ac:dyDescent="0.3">
      <c r="L12825">
        <v>12819</v>
      </c>
      <c r="M12825" t="s">
        <v>25485</v>
      </c>
      <c r="N12825" t="s">
        <v>24814</v>
      </c>
      <c r="O12825" t="s">
        <v>46804</v>
      </c>
      <c r="P12825" t="s">
        <v>46805</v>
      </c>
      <c r="Q12825" t="s">
        <v>25485</v>
      </c>
    </row>
    <row r="12826" spans="12:17" x14ac:dyDescent="0.3">
      <c r="L12826">
        <v>12820</v>
      </c>
      <c r="M12826" t="s">
        <v>25486</v>
      </c>
      <c r="N12826" t="s">
        <v>24816</v>
      </c>
      <c r="O12826" t="s">
        <v>46806</v>
      </c>
      <c r="P12826" t="s">
        <v>46807</v>
      </c>
      <c r="Q12826" t="s">
        <v>25486</v>
      </c>
    </row>
    <row r="12827" spans="12:17" x14ac:dyDescent="0.3">
      <c r="L12827">
        <v>12821</v>
      </c>
      <c r="M12827" t="s">
        <v>46808</v>
      </c>
      <c r="N12827" t="s">
        <v>24817</v>
      </c>
      <c r="O12827" t="s">
        <v>46809</v>
      </c>
      <c r="P12827" t="s">
        <v>46810</v>
      </c>
      <c r="Q12827" t="s">
        <v>46808</v>
      </c>
    </row>
    <row r="12828" spans="12:17" x14ac:dyDescent="0.3">
      <c r="L12828">
        <v>12822</v>
      </c>
      <c r="M12828" t="s">
        <v>25487</v>
      </c>
      <c r="N12828" t="s">
        <v>24819</v>
      </c>
      <c r="O12828" t="s">
        <v>46811</v>
      </c>
      <c r="P12828" t="s">
        <v>46812</v>
      </c>
      <c r="Q12828" t="s">
        <v>25487</v>
      </c>
    </row>
    <row r="12829" spans="12:17" x14ac:dyDescent="0.3">
      <c r="L12829">
        <v>12823</v>
      </c>
      <c r="M12829" t="s">
        <v>25488</v>
      </c>
      <c r="N12829" t="s">
        <v>24821</v>
      </c>
      <c r="O12829" t="s">
        <v>46813</v>
      </c>
      <c r="P12829" t="s">
        <v>46814</v>
      </c>
      <c r="Q12829" t="s">
        <v>25488</v>
      </c>
    </row>
    <row r="12830" spans="12:17" x14ac:dyDescent="0.3">
      <c r="L12830">
        <v>12824</v>
      </c>
      <c r="M12830" t="s">
        <v>25489</v>
      </c>
      <c r="N12830" t="s">
        <v>24823</v>
      </c>
      <c r="O12830" t="s">
        <v>46815</v>
      </c>
      <c r="P12830" t="s">
        <v>46816</v>
      </c>
      <c r="Q12830" t="s">
        <v>25489</v>
      </c>
    </row>
    <row r="12831" spans="12:17" x14ac:dyDescent="0.3">
      <c r="L12831">
        <v>12825</v>
      </c>
      <c r="M12831" t="s">
        <v>25490</v>
      </c>
      <c r="N12831" t="s">
        <v>24825</v>
      </c>
      <c r="O12831" t="s">
        <v>46817</v>
      </c>
      <c r="P12831" t="s">
        <v>46818</v>
      </c>
      <c r="Q12831" t="s">
        <v>25490</v>
      </c>
    </row>
    <row r="12832" spans="12:17" x14ac:dyDescent="0.3">
      <c r="L12832">
        <v>12826</v>
      </c>
      <c r="M12832" t="s">
        <v>25491</v>
      </c>
      <c r="N12832" t="s">
        <v>24827</v>
      </c>
      <c r="O12832" t="s">
        <v>46819</v>
      </c>
      <c r="P12832" t="s">
        <v>46820</v>
      </c>
      <c r="Q12832" t="s">
        <v>25491</v>
      </c>
    </row>
    <row r="12833" spans="12:17" x14ac:dyDescent="0.3">
      <c r="L12833">
        <v>12827</v>
      </c>
      <c r="M12833" t="s">
        <v>25467</v>
      </c>
      <c r="N12833" t="s">
        <v>24784</v>
      </c>
      <c r="O12833" t="s">
        <v>46821</v>
      </c>
      <c r="P12833" t="s">
        <v>46822</v>
      </c>
      <c r="Q12833" t="s">
        <v>25467</v>
      </c>
    </row>
    <row r="12834" spans="12:17" x14ac:dyDescent="0.3">
      <c r="L12834">
        <v>12828</v>
      </c>
      <c r="M12834" t="s">
        <v>25492</v>
      </c>
      <c r="N12834" t="s">
        <v>24829</v>
      </c>
      <c r="O12834" t="s">
        <v>46823</v>
      </c>
      <c r="P12834" t="s">
        <v>46824</v>
      </c>
      <c r="Q12834" t="s">
        <v>25492</v>
      </c>
    </row>
    <row r="12835" spans="12:17" x14ac:dyDescent="0.3">
      <c r="L12835">
        <v>12829</v>
      </c>
      <c r="M12835" t="s">
        <v>25493</v>
      </c>
      <c r="N12835" t="s">
        <v>24831</v>
      </c>
      <c r="O12835" t="s">
        <v>46825</v>
      </c>
      <c r="P12835" t="s">
        <v>46826</v>
      </c>
      <c r="Q12835" t="s">
        <v>25493</v>
      </c>
    </row>
    <row r="12836" spans="12:17" x14ac:dyDescent="0.3">
      <c r="L12836">
        <v>12830</v>
      </c>
      <c r="M12836" t="s">
        <v>25494</v>
      </c>
      <c r="N12836" t="s">
        <v>24833</v>
      </c>
      <c r="O12836" t="s">
        <v>46827</v>
      </c>
      <c r="P12836" t="s">
        <v>46828</v>
      </c>
      <c r="Q12836" t="s">
        <v>25494</v>
      </c>
    </row>
    <row r="12837" spans="12:17" x14ac:dyDescent="0.3">
      <c r="L12837">
        <v>12831</v>
      </c>
      <c r="M12837" t="s">
        <v>25495</v>
      </c>
      <c r="N12837" t="s">
        <v>24835</v>
      </c>
      <c r="O12837" t="s">
        <v>46829</v>
      </c>
      <c r="P12837" t="s">
        <v>46830</v>
      </c>
      <c r="Q12837" t="s">
        <v>25495</v>
      </c>
    </row>
    <row r="12838" spans="12:17" x14ac:dyDescent="0.3">
      <c r="L12838">
        <v>12832</v>
      </c>
      <c r="M12838" t="s">
        <v>25496</v>
      </c>
      <c r="N12838" t="s">
        <v>24837</v>
      </c>
      <c r="O12838" t="s">
        <v>46831</v>
      </c>
      <c r="P12838" t="s">
        <v>46832</v>
      </c>
      <c r="Q12838" t="s">
        <v>25496</v>
      </c>
    </row>
    <row r="12839" spans="12:17" x14ac:dyDescent="0.3">
      <c r="L12839">
        <v>12833</v>
      </c>
      <c r="M12839" t="s">
        <v>25497</v>
      </c>
      <c r="N12839" t="s">
        <v>24839</v>
      </c>
      <c r="O12839" t="s">
        <v>46833</v>
      </c>
      <c r="P12839" t="s">
        <v>46834</v>
      </c>
      <c r="Q12839" t="s">
        <v>25497</v>
      </c>
    </row>
    <row r="12840" spans="12:17" x14ac:dyDescent="0.3">
      <c r="L12840">
        <v>12834</v>
      </c>
      <c r="M12840" t="s">
        <v>25498</v>
      </c>
      <c r="N12840" t="s">
        <v>24841</v>
      </c>
      <c r="O12840" t="s">
        <v>46835</v>
      </c>
      <c r="P12840" t="s">
        <v>46836</v>
      </c>
      <c r="Q12840" t="s">
        <v>25498</v>
      </c>
    </row>
    <row r="12841" spans="12:17" x14ac:dyDescent="0.3">
      <c r="L12841">
        <v>12835</v>
      </c>
      <c r="M12841" t="s">
        <v>25499</v>
      </c>
      <c r="N12841" t="s">
        <v>24843</v>
      </c>
      <c r="O12841" t="s">
        <v>46837</v>
      </c>
      <c r="P12841" t="s">
        <v>46838</v>
      </c>
      <c r="Q12841" t="s">
        <v>25499</v>
      </c>
    </row>
    <row r="12842" spans="12:17" x14ac:dyDescent="0.3">
      <c r="L12842">
        <v>12836</v>
      </c>
      <c r="M12842" t="s">
        <v>25500</v>
      </c>
      <c r="N12842" t="s">
        <v>24845</v>
      </c>
      <c r="O12842" t="s">
        <v>46839</v>
      </c>
      <c r="P12842" t="s">
        <v>46840</v>
      </c>
      <c r="Q12842" t="s">
        <v>25500</v>
      </c>
    </row>
    <row r="12843" spans="12:17" x14ac:dyDescent="0.3">
      <c r="L12843">
        <v>12837</v>
      </c>
      <c r="M12843" t="s">
        <v>25501</v>
      </c>
      <c r="N12843" t="s">
        <v>24847</v>
      </c>
      <c r="O12843" t="s">
        <v>46841</v>
      </c>
      <c r="P12843" t="s">
        <v>46842</v>
      </c>
      <c r="Q12843" t="s">
        <v>25501</v>
      </c>
    </row>
    <row r="12844" spans="12:17" x14ac:dyDescent="0.3">
      <c r="L12844">
        <v>12838</v>
      </c>
      <c r="M12844" t="s">
        <v>25502</v>
      </c>
      <c r="N12844" t="s">
        <v>24849</v>
      </c>
      <c r="O12844" t="s">
        <v>46843</v>
      </c>
      <c r="P12844" t="s">
        <v>46844</v>
      </c>
      <c r="Q12844" t="s">
        <v>25502</v>
      </c>
    </row>
    <row r="12845" spans="12:17" x14ac:dyDescent="0.3">
      <c r="L12845">
        <v>12839</v>
      </c>
      <c r="M12845" t="s">
        <v>25503</v>
      </c>
      <c r="N12845" t="s">
        <v>24851</v>
      </c>
      <c r="O12845" t="s">
        <v>46845</v>
      </c>
      <c r="P12845" t="s">
        <v>46846</v>
      </c>
      <c r="Q12845" t="s">
        <v>25503</v>
      </c>
    </row>
    <row r="12846" spans="12:17" x14ac:dyDescent="0.3">
      <c r="L12846">
        <v>12840</v>
      </c>
      <c r="M12846" t="s">
        <v>25504</v>
      </c>
      <c r="N12846" t="s">
        <v>24853</v>
      </c>
      <c r="O12846" t="s">
        <v>46847</v>
      </c>
      <c r="P12846" t="s">
        <v>46848</v>
      </c>
      <c r="Q12846" t="s">
        <v>25504</v>
      </c>
    </row>
    <row r="12847" spans="12:17" x14ac:dyDescent="0.3">
      <c r="L12847">
        <v>12841</v>
      </c>
      <c r="M12847" t="s">
        <v>25505</v>
      </c>
      <c r="N12847" t="s">
        <v>24855</v>
      </c>
      <c r="O12847" t="s">
        <v>46849</v>
      </c>
      <c r="P12847" t="s">
        <v>46850</v>
      </c>
      <c r="Q12847" t="s">
        <v>25505</v>
      </c>
    </row>
    <row r="12848" spans="12:17" x14ac:dyDescent="0.3">
      <c r="L12848">
        <v>12842</v>
      </c>
      <c r="M12848" t="s">
        <v>25506</v>
      </c>
      <c r="N12848" t="s">
        <v>24857</v>
      </c>
      <c r="O12848" t="s">
        <v>46851</v>
      </c>
      <c r="P12848" t="s">
        <v>46852</v>
      </c>
      <c r="Q12848" t="s">
        <v>25506</v>
      </c>
    </row>
    <row r="12849" spans="12:17" x14ac:dyDescent="0.3">
      <c r="L12849">
        <v>12843</v>
      </c>
      <c r="M12849" t="s">
        <v>25507</v>
      </c>
      <c r="N12849" t="s">
        <v>24859</v>
      </c>
      <c r="O12849" t="s">
        <v>46853</v>
      </c>
      <c r="P12849" t="s">
        <v>46854</v>
      </c>
      <c r="Q12849" t="s">
        <v>25507</v>
      </c>
    </row>
    <row r="12850" spans="12:17" x14ac:dyDescent="0.3">
      <c r="L12850">
        <v>12844</v>
      </c>
      <c r="M12850" t="s">
        <v>25508</v>
      </c>
      <c r="N12850" t="s">
        <v>24861</v>
      </c>
      <c r="O12850" t="s">
        <v>46855</v>
      </c>
      <c r="P12850" t="s">
        <v>46856</v>
      </c>
      <c r="Q12850" t="s">
        <v>25508</v>
      </c>
    </row>
    <row r="12851" spans="12:17" x14ac:dyDescent="0.3">
      <c r="L12851">
        <v>12845</v>
      </c>
      <c r="M12851" t="s">
        <v>25509</v>
      </c>
      <c r="N12851" t="s">
        <v>24863</v>
      </c>
      <c r="O12851" t="s">
        <v>46857</v>
      </c>
      <c r="P12851" t="s">
        <v>46858</v>
      </c>
      <c r="Q12851" t="s">
        <v>25509</v>
      </c>
    </row>
    <row r="12852" spans="12:17" x14ac:dyDescent="0.3">
      <c r="L12852">
        <v>12846</v>
      </c>
      <c r="M12852" t="s">
        <v>25510</v>
      </c>
      <c r="N12852" t="s">
        <v>24865</v>
      </c>
      <c r="O12852" t="s">
        <v>46859</v>
      </c>
      <c r="P12852" t="s">
        <v>46860</v>
      </c>
      <c r="Q12852" t="s">
        <v>25510</v>
      </c>
    </row>
    <row r="12853" spans="12:17" x14ac:dyDescent="0.3">
      <c r="L12853">
        <v>12847</v>
      </c>
      <c r="M12853" t="s">
        <v>25511</v>
      </c>
      <c r="N12853" t="s">
        <v>24867</v>
      </c>
      <c r="O12853" t="s">
        <v>46861</v>
      </c>
      <c r="P12853" t="s">
        <v>46862</v>
      </c>
      <c r="Q12853" t="s">
        <v>25511</v>
      </c>
    </row>
    <row r="12854" spans="12:17" x14ac:dyDescent="0.3">
      <c r="L12854">
        <v>12848</v>
      </c>
      <c r="M12854" t="s">
        <v>25512</v>
      </c>
      <c r="N12854" t="s">
        <v>24869</v>
      </c>
      <c r="O12854" t="s">
        <v>46863</v>
      </c>
      <c r="P12854" t="s">
        <v>46864</v>
      </c>
      <c r="Q12854" t="s">
        <v>25512</v>
      </c>
    </row>
    <row r="12855" spans="12:17" x14ac:dyDescent="0.3">
      <c r="L12855">
        <v>12849</v>
      </c>
      <c r="M12855" t="s">
        <v>25513</v>
      </c>
      <c r="N12855" t="s">
        <v>24871</v>
      </c>
      <c r="O12855" t="s">
        <v>46865</v>
      </c>
      <c r="P12855" t="s">
        <v>46866</v>
      </c>
      <c r="Q12855" t="s">
        <v>25513</v>
      </c>
    </row>
    <row r="12856" spans="12:17" x14ac:dyDescent="0.3">
      <c r="L12856">
        <v>12850</v>
      </c>
      <c r="M12856" t="s">
        <v>25514</v>
      </c>
      <c r="N12856" t="s">
        <v>24873</v>
      </c>
      <c r="O12856" t="s">
        <v>46867</v>
      </c>
      <c r="P12856" t="s">
        <v>46868</v>
      </c>
      <c r="Q12856" t="s">
        <v>25514</v>
      </c>
    </row>
    <row r="12857" spans="12:17" x14ac:dyDescent="0.3">
      <c r="L12857">
        <v>12851</v>
      </c>
      <c r="M12857" t="s">
        <v>25515</v>
      </c>
      <c r="N12857" t="s">
        <v>24875</v>
      </c>
      <c r="O12857" t="s">
        <v>46869</v>
      </c>
      <c r="P12857" t="s">
        <v>46870</v>
      </c>
      <c r="Q12857" t="s">
        <v>25515</v>
      </c>
    </row>
    <row r="12858" spans="12:17" x14ac:dyDescent="0.3">
      <c r="L12858">
        <v>12852</v>
      </c>
      <c r="M12858" t="s">
        <v>25516</v>
      </c>
      <c r="N12858" t="s">
        <v>24877</v>
      </c>
      <c r="O12858" t="s">
        <v>46871</v>
      </c>
      <c r="P12858" t="s">
        <v>46872</v>
      </c>
      <c r="Q12858" t="s">
        <v>25516</v>
      </c>
    </row>
    <row r="12859" spans="12:17" x14ac:dyDescent="0.3">
      <c r="L12859">
        <v>12853</v>
      </c>
      <c r="M12859" t="s">
        <v>27440</v>
      </c>
      <c r="N12859" t="s">
        <v>24878</v>
      </c>
      <c r="O12859" t="s">
        <v>46873</v>
      </c>
      <c r="P12859" t="s">
        <v>46874</v>
      </c>
      <c r="Q12859" t="s">
        <v>27440</v>
      </c>
    </row>
    <row r="12860" spans="12:17" x14ac:dyDescent="0.3">
      <c r="L12860">
        <v>12854</v>
      </c>
      <c r="M12860" t="s">
        <v>27441</v>
      </c>
      <c r="N12860" t="s">
        <v>24879</v>
      </c>
      <c r="O12860" t="s">
        <v>46875</v>
      </c>
      <c r="P12860" t="s">
        <v>46876</v>
      </c>
      <c r="Q12860" t="s">
        <v>27441</v>
      </c>
    </row>
    <row r="12861" spans="12:17" x14ac:dyDescent="0.3">
      <c r="L12861">
        <v>12855</v>
      </c>
      <c r="M12861" t="s">
        <v>27442</v>
      </c>
      <c r="N12861" t="s">
        <v>24880</v>
      </c>
      <c r="O12861" t="s">
        <v>46877</v>
      </c>
      <c r="P12861" t="s">
        <v>46878</v>
      </c>
      <c r="Q12861" t="s">
        <v>27442</v>
      </c>
    </row>
    <row r="12862" spans="12:17" x14ac:dyDescent="0.3">
      <c r="L12862">
        <v>12856</v>
      </c>
      <c r="M12862" t="s">
        <v>25517</v>
      </c>
      <c r="N12862" t="s">
        <v>24882</v>
      </c>
      <c r="O12862" t="s">
        <v>46879</v>
      </c>
      <c r="P12862" t="s">
        <v>46880</v>
      </c>
      <c r="Q12862" t="s">
        <v>25517</v>
      </c>
    </row>
    <row r="12863" spans="12:17" x14ac:dyDescent="0.3">
      <c r="L12863">
        <v>12857</v>
      </c>
      <c r="M12863" t="s">
        <v>25518</v>
      </c>
      <c r="N12863" t="s">
        <v>24883</v>
      </c>
      <c r="O12863" t="s">
        <v>46881</v>
      </c>
      <c r="P12863" t="s">
        <v>46882</v>
      </c>
      <c r="Q12863" t="s">
        <v>25518</v>
      </c>
    </row>
    <row r="12864" spans="12:17" x14ac:dyDescent="0.3">
      <c r="L12864">
        <v>12858</v>
      </c>
      <c r="M12864" t="s">
        <v>25519</v>
      </c>
      <c r="N12864" t="s">
        <v>24884</v>
      </c>
      <c r="O12864" t="s">
        <v>46883</v>
      </c>
      <c r="P12864" t="s">
        <v>46884</v>
      </c>
      <c r="Q12864" t="s">
        <v>25519</v>
      </c>
    </row>
    <row r="12865" spans="12:17" x14ac:dyDescent="0.3">
      <c r="L12865">
        <v>12859</v>
      </c>
      <c r="M12865" t="s">
        <v>25520</v>
      </c>
      <c r="N12865" t="s">
        <v>24885</v>
      </c>
      <c r="O12865" t="s">
        <v>46885</v>
      </c>
      <c r="P12865" t="s">
        <v>46886</v>
      </c>
      <c r="Q12865" t="s">
        <v>25520</v>
      </c>
    </row>
    <row r="12866" spans="12:17" x14ac:dyDescent="0.3">
      <c r="L12866">
        <v>12860</v>
      </c>
      <c r="M12866" t="s">
        <v>25521</v>
      </c>
      <c r="N12866" t="s">
        <v>24886</v>
      </c>
      <c r="O12866" t="s">
        <v>46887</v>
      </c>
      <c r="P12866" t="s">
        <v>46888</v>
      </c>
      <c r="Q12866" t="s">
        <v>25521</v>
      </c>
    </row>
    <row r="12867" spans="12:17" x14ac:dyDescent="0.3">
      <c r="L12867">
        <v>12861</v>
      </c>
      <c r="M12867" t="s">
        <v>25522</v>
      </c>
      <c r="N12867" t="s">
        <v>24887</v>
      </c>
      <c r="O12867" t="s">
        <v>46889</v>
      </c>
      <c r="P12867" t="s">
        <v>46890</v>
      </c>
      <c r="Q12867" t="s">
        <v>25522</v>
      </c>
    </row>
    <row r="12868" spans="12:17" x14ac:dyDescent="0.3">
      <c r="L12868">
        <v>12862</v>
      </c>
      <c r="M12868" t="s">
        <v>25523</v>
      </c>
      <c r="N12868" t="s">
        <v>24888</v>
      </c>
      <c r="O12868" t="s">
        <v>46891</v>
      </c>
      <c r="P12868" t="s">
        <v>46892</v>
      </c>
      <c r="Q12868" t="s">
        <v>25523</v>
      </c>
    </row>
    <row r="12869" spans="12:17" x14ac:dyDescent="0.3">
      <c r="L12869">
        <v>12863</v>
      </c>
      <c r="M12869" t="s">
        <v>25524</v>
      </c>
      <c r="N12869" t="s">
        <v>24886</v>
      </c>
      <c r="O12869" t="s">
        <v>46893</v>
      </c>
      <c r="P12869" t="s">
        <v>46894</v>
      </c>
      <c r="Q12869" t="s">
        <v>25524</v>
      </c>
    </row>
    <row r="12870" spans="12:17" x14ac:dyDescent="0.3">
      <c r="L12870">
        <v>12864</v>
      </c>
      <c r="M12870" t="s">
        <v>25525</v>
      </c>
      <c r="N12870" t="s">
        <v>24887</v>
      </c>
      <c r="O12870" t="s">
        <v>46895</v>
      </c>
      <c r="P12870" t="s">
        <v>46896</v>
      </c>
      <c r="Q12870" t="s">
        <v>25525</v>
      </c>
    </row>
    <row r="12871" spans="12:17" x14ac:dyDescent="0.3">
      <c r="L12871">
        <v>12865</v>
      </c>
      <c r="M12871" t="s">
        <v>25526</v>
      </c>
      <c r="N12871" t="s">
        <v>24890</v>
      </c>
      <c r="O12871" t="s">
        <v>46897</v>
      </c>
      <c r="P12871" t="s">
        <v>46898</v>
      </c>
      <c r="Q12871" t="s">
        <v>25526</v>
      </c>
    </row>
    <row r="12872" spans="12:17" x14ac:dyDescent="0.3">
      <c r="L12872">
        <v>12866</v>
      </c>
      <c r="M12872" t="s">
        <v>25527</v>
      </c>
      <c r="N12872" t="s">
        <v>23694</v>
      </c>
      <c r="O12872" t="s">
        <v>46899</v>
      </c>
      <c r="P12872" t="s">
        <v>46900</v>
      </c>
      <c r="Q12872" t="s">
        <v>25527</v>
      </c>
    </row>
    <row r="12873" spans="12:17" x14ac:dyDescent="0.3">
      <c r="L12873">
        <v>12867</v>
      </c>
      <c r="M12873" t="s">
        <v>25528</v>
      </c>
      <c r="N12873" t="s">
        <v>23696</v>
      </c>
      <c r="O12873" t="s">
        <v>25529</v>
      </c>
      <c r="P12873" t="s">
        <v>46901</v>
      </c>
      <c r="Q12873" t="s">
        <v>25528</v>
      </c>
    </row>
    <row r="12874" spans="12:17" x14ac:dyDescent="0.3">
      <c r="L12874">
        <v>12868</v>
      </c>
      <c r="M12874" t="s">
        <v>25530</v>
      </c>
      <c r="N12874" t="s">
        <v>23699</v>
      </c>
      <c r="O12874" t="s">
        <v>25531</v>
      </c>
      <c r="P12874" t="s">
        <v>46902</v>
      </c>
      <c r="Q12874" t="s">
        <v>25530</v>
      </c>
    </row>
    <row r="12875" spans="12:17" x14ac:dyDescent="0.3">
      <c r="L12875">
        <v>12869</v>
      </c>
      <c r="M12875" t="s">
        <v>25532</v>
      </c>
      <c r="N12875" t="s">
        <v>23702</v>
      </c>
      <c r="O12875" t="s">
        <v>25533</v>
      </c>
      <c r="P12875" t="s">
        <v>46903</v>
      </c>
      <c r="Q12875" t="s">
        <v>25532</v>
      </c>
    </row>
    <row r="12876" spans="12:17" x14ac:dyDescent="0.3">
      <c r="L12876">
        <v>12870</v>
      </c>
      <c r="M12876" t="s">
        <v>25534</v>
      </c>
      <c r="N12876" t="s">
        <v>23705</v>
      </c>
      <c r="O12876" t="s">
        <v>25535</v>
      </c>
      <c r="P12876" t="s">
        <v>46904</v>
      </c>
      <c r="Q12876" t="s">
        <v>25534</v>
      </c>
    </row>
    <row r="12877" spans="12:17" x14ac:dyDescent="0.3">
      <c r="L12877">
        <v>12871</v>
      </c>
      <c r="M12877" t="s">
        <v>25536</v>
      </c>
      <c r="N12877" t="s">
        <v>23708</v>
      </c>
      <c r="O12877" t="s">
        <v>25537</v>
      </c>
      <c r="P12877" t="s">
        <v>46905</v>
      </c>
      <c r="Q12877" t="s">
        <v>25536</v>
      </c>
    </row>
    <row r="12878" spans="12:17" x14ac:dyDescent="0.3">
      <c r="L12878">
        <v>12872</v>
      </c>
      <c r="M12878" t="s">
        <v>25538</v>
      </c>
      <c r="N12878" t="s">
        <v>45955</v>
      </c>
      <c r="O12878" t="s">
        <v>46906</v>
      </c>
      <c r="P12878" t="s">
        <v>26578</v>
      </c>
      <c r="Q12878" t="s">
        <v>25538</v>
      </c>
    </row>
    <row r="12879" spans="12:17" x14ac:dyDescent="0.3">
      <c r="L12879">
        <v>12873</v>
      </c>
      <c r="M12879" t="s">
        <v>25540</v>
      </c>
      <c r="N12879" t="s">
        <v>23714</v>
      </c>
      <c r="O12879" t="s">
        <v>26580</v>
      </c>
      <c r="P12879" t="s">
        <v>46907</v>
      </c>
      <c r="Q12879" t="s">
        <v>25540</v>
      </c>
    </row>
    <row r="12880" spans="12:17" x14ac:dyDescent="0.3">
      <c r="L12880">
        <v>12874</v>
      </c>
      <c r="M12880" t="s">
        <v>25541</v>
      </c>
      <c r="N12880" t="s">
        <v>23716</v>
      </c>
      <c r="O12880" t="s">
        <v>26581</v>
      </c>
      <c r="P12880" t="s">
        <v>46908</v>
      </c>
      <c r="Q12880" t="s">
        <v>25541</v>
      </c>
    </row>
    <row r="12881" spans="12:17" x14ac:dyDescent="0.3">
      <c r="L12881">
        <v>12875</v>
      </c>
      <c r="M12881" t="s">
        <v>25542</v>
      </c>
      <c r="N12881" t="s">
        <v>23718</v>
      </c>
      <c r="O12881" t="s">
        <v>26582</v>
      </c>
      <c r="P12881" t="s">
        <v>46909</v>
      </c>
      <c r="Q12881" t="s">
        <v>25542</v>
      </c>
    </row>
    <row r="12882" spans="12:17" x14ac:dyDescent="0.3">
      <c r="L12882">
        <v>12876</v>
      </c>
      <c r="M12882" t="s">
        <v>25543</v>
      </c>
      <c r="N12882" t="s">
        <v>23720</v>
      </c>
      <c r="O12882" t="s">
        <v>26583</v>
      </c>
      <c r="P12882" t="s">
        <v>46910</v>
      </c>
      <c r="Q12882" t="s">
        <v>25543</v>
      </c>
    </row>
    <row r="12883" spans="12:17" x14ac:dyDescent="0.3">
      <c r="L12883">
        <v>12877</v>
      </c>
      <c r="M12883" t="s">
        <v>25544</v>
      </c>
      <c r="N12883" t="s">
        <v>23722</v>
      </c>
      <c r="O12883" t="s">
        <v>26584</v>
      </c>
      <c r="P12883" t="s">
        <v>46911</v>
      </c>
      <c r="Q12883" t="s">
        <v>25544</v>
      </c>
    </row>
    <row r="12884" spans="12:17" x14ac:dyDescent="0.3">
      <c r="L12884">
        <v>12878</v>
      </c>
      <c r="M12884" t="s">
        <v>25545</v>
      </c>
      <c r="N12884" t="s">
        <v>26540</v>
      </c>
      <c r="O12884" t="s">
        <v>25546</v>
      </c>
      <c r="P12884" t="s">
        <v>46912</v>
      </c>
      <c r="Q12884" t="s">
        <v>25545</v>
      </c>
    </row>
    <row r="12885" spans="12:17" x14ac:dyDescent="0.3">
      <c r="L12885">
        <v>12879</v>
      </c>
      <c r="M12885" t="s">
        <v>25547</v>
      </c>
      <c r="N12885" t="s">
        <v>26541</v>
      </c>
      <c r="O12885" t="s">
        <v>25548</v>
      </c>
      <c r="P12885" t="s">
        <v>46913</v>
      </c>
      <c r="Q12885" t="s">
        <v>25547</v>
      </c>
    </row>
    <row r="12886" spans="12:17" x14ac:dyDescent="0.3">
      <c r="L12886">
        <v>12880</v>
      </c>
      <c r="M12886" t="s">
        <v>25549</v>
      </c>
      <c r="N12886" t="s">
        <v>26542</v>
      </c>
      <c r="O12886" t="s">
        <v>25550</v>
      </c>
      <c r="P12886" t="s">
        <v>46914</v>
      </c>
      <c r="Q12886" t="s">
        <v>25549</v>
      </c>
    </row>
    <row r="12887" spans="12:17" x14ac:dyDescent="0.3">
      <c r="L12887">
        <v>12881</v>
      </c>
      <c r="M12887" t="s">
        <v>25551</v>
      </c>
      <c r="N12887" t="s">
        <v>23730</v>
      </c>
      <c r="O12887" t="s">
        <v>25552</v>
      </c>
      <c r="P12887" t="s">
        <v>46915</v>
      </c>
      <c r="Q12887" t="s">
        <v>25551</v>
      </c>
    </row>
    <row r="12888" spans="12:17" x14ac:dyDescent="0.3">
      <c r="L12888">
        <v>12882</v>
      </c>
      <c r="M12888" t="s">
        <v>25553</v>
      </c>
      <c r="N12888" t="s">
        <v>45966</v>
      </c>
      <c r="O12888" t="s">
        <v>25554</v>
      </c>
      <c r="P12888" t="s">
        <v>46916</v>
      </c>
      <c r="Q12888" t="s">
        <v>25553</v>
      </c>
    </row>
    <row r="12889" spans="12:17" x14ac:dyDescent="0.3">
      <c r="L12889">
        <v>12883</v>
      </c>
      <c r="M12889" t="s">
        <v>46917</v>
      </c>
      <c r="N12889" t="s">
        <v>45969</v>
      </c>
      <c r="O12889" t="s">
        <v>46918</v>
      </c>
      <c r="P12889" t="s">
        <v>46919</v>
      </c>
      <c r="Q12889" t="s">
        <v>46917</v>
      </c>
    </row>
    <row r="12890" spans="12:17" x14ac:dyDescent="0.3">
      <c r="L12890">
        <v>12884</v>
      </c>
      <c r="M12890" t="s">
        <v>25555</v>
      </c>
      <c r="N12890" t="s">
        <v>23735</v>
      </c>
      <c r="O12890" t="s">
        <v>25556</v>
      </c>
      <c r="P12890" t="s">
        <v>46920</v>
      </c>
      <c r="Q12890" t="s">
        <v>25555</v>
      </c>
    </row>
    <row r="12891" spans="12:17" x14ac:dyDescent="0.3">
      <c r="L12891">
        <v>12885</v>
      </c>
      <c r="M12891" t="s">
        <v>25557</v>
      </c>
      <c r="N12891" t="s">
        <v>23738</v>
      </c>
      <c r="O12891" t="s">
        <v>46921</v>
      </c>
      <c r="P12891" t="s">
        <v>46922</v>
      </c>
      <c r="Q12891" t="s">
        <v>25557</v>
      </c>
    </row>
    <row r="12892" spans="12:17" x14ac:dyDescent="0.3">
      <c r="L12892">
        <v>12886</v>
      </c>
      <c r="M12892" t="s">
        <v>25558</v>
      </c>
      <c r="N12892" t="s">
        <v>23740</v>
      </c>
      <c r="O12892" t="s">
        <v>46923</v>
      </c>
      <c r="P12892" t="s">
        <v>46924</v>
      </c>
      <c r="Q12892" t="s">
        <v>25558</v>
      </c>
    </row>
    <row r="12893" spans="12:17" x14ac:dyDescent="0.3">
      <c r="L12893">
        <v>12887</v>
      </c>
      <c r="M12893" t="s">
        <v>25559</v>
      </c>
      <c r="N12893" t="s">
        <v>23742</v>
      </c>
      <c r="O12893" t="s">
        <v>25560</v>
      </c>
      <c r="P12893" t="s">
        <v>46925</v>
      </c>
      <c r="Q12893" t="s">
        <v>25559</v>
      </c>
    </row>
    <row r="12894" spans="12:17" x14ac:dyDescent="0.3">
      <c r="L12894">
        <v>12888</v>
      </c>
      <c r="M12894" t="s">
        <v>25561</v>
      </c>
      <c r="N12894" t="s">
        <v>23745</v>
      </c>
      <c r="O12894" t="s">
        <v>25562</v>
      </c>
      <c r="P12894" t="s">
        <v>46926</v>
      </c>
      <c r="Q12894" t="s">
        <v>25561</v>
      </c>
    </row>
    <row r="12895" spans="12:17" x14ac:dyDescent="0.3">
      <c r="L12895">
        <v>12889</v>
      </c>
      <c r="M12895" t="s">
        <v>25563</v>
      </c>
      <c r="N12895" t="s">
        <v>23748</v>
      </c>
      <c r="O12895" t="s">
        <v>25564</v>
      </c>
      <c r="P12895" t="s">
        <v>46927</v>
      </c>
      <c r="Q12895" t="s">
        <v>25563</v>
      </c>
    </row>
    <row r="12896" spans="12:17" x14ac:dyDescent="0.3">
      <c r="L12896">
        <v>12890</v>
      </c>
      <c r="M12896" t="s">
        <v>25565</v>
      </c>
      <c r="N12896" t="s">
        <v>23751</v>
      </c>
      <c r="O12896" t="s">
        <v>25566</v>
      </c>
      <c r="P12896" t="s">
        <v>46928</v>
      </c>
      <c r="Q12896" t="s">
        <v>25565</v>
      </c>
    </row>
    <row r="12897" spans="12:17" x14ac:dyDescent="0.3">
      <c r="L12897">
        <v>12891</v>
      </c>
      <c r="M12897" t="s">
        <v>25567</v>
      </c>
      <c r="N12897" t="s">
        <v>23754</v>
      </c>
      <c r="O12897" t="s">
        <v>25568</v>
      </c>
      <c r="P12897" t="s">
        <v>46929</v>
      </c>
      <c r="Q12897" t="s">
        <v>25567</v>
      </c>
    </row>
    <row r="12898" spans="12:17" x14ac:dyDescent="0.3">
      <c r="L12898">
        <v>12892</v>
      </c>
      <c r="M12898" t="s">
        <v>25569</v>
      </c>
      <c r="N12898" t="s">
        <v>23757</v>
      </c>
      <c r="O12898" t="s">
        <v>25570</v>
      </c>
      <c r="P12898" t="s">
        <v>46930</v>
      </c>
      <c r="Q12898" t="s">
        <v>25569</v>
      </c>
    </row>
    <row r="12899" spans="12:17" x14ac:dyDescent="0.3">
      <c r="L12899">
        <v>12893</v>
      </c>
      <c r="M12899" t="s">
        <v>25571</v>
      </c>
      <c r="N12899" t="s">
        <v>23760</v>
      </c>
      <c r="O12899" t="s">
        <v>25572</v>
      </c>
      <c r="P12899" t="s">
        <v>46931</v>
      </c>
      <c r="Q12899" t="s">
        <v>25571</v>
      </c>
    </row>
    <row r="12900" spans="12:17" x14ac:dyDescent="0.3">
      <c r="L12900">
        <v>12894</v>
      </c>
      <c r="M12900" t="s">
        <v>25573</v>
      </c>
      <c r="N12900" t="s">
        <v>23763</v>
      </c>
      <c r="O12900" t="s">
        <v>25574</v>
      </c>
      <c r="P12900" t="s">
        <v>46932</v>
      </c>
      <c r="Q12900" t="s">
        <v>25573</v>
      </c>
    </row>
    <row r="12901" spans="12:17" x14ac:dyDescent="0.3">
      <c r="L12901">
        <v>12895</v>
      </c>
      <c r="M12901" t="s">
        <v>25575</v>
      </c>
      <c r="N12901" t="s">
        <v>23766</v>
      </c>
      <c r="O12901" t="s">
        <v>25576</v>
      </c>
      <c r="P12901" t="s">
        <v>46933</v>
      </c>
      <c r="Q12901" t="s">
        <v>25575</v>
      </c>
    </row>
    <row r="12902" spans="12:17" x14ac:dyDescent="0.3">
      <c r="L12902">
        <v>12896</v>
      </c>
      <c r="M12902" t="s">
        <v>25577</v>
      </c>
      <c r="N12902" t="s">
        <v>23769</v>
      </c>
      <c r="O12902" t="s">
        <v>25578</v>
      </c>
      <c r="P12902" t="s">
        <v>46934</v>
      </c>
      <c r="Q12902" t="s">
        <v>25577</v>
      </c>
    </row>
    <row r="12903" spans="12:17" x14ac:dyDescent="0.3">
      <c r="L12903">
        <v>12897</v>
      </c>
      <c r="M12903" t="s">
        <v>25579</v>
      </c>
      <c r="N12903" t="s">
        <v>23772</v>
      </c>
      <c r="O12903" t="s">
        <v>25580</v>
      </c>
      <c r="P12903" t="s">
        <v>46935</v>
      </c>
      <c r="Q12903" t="s">
        <v>25579</v>
      </c>
    </row>
    <row r="12904" spans="12:17" x14ac:dyDescent="0.3">
      <c r="L12904">
        <v>12898</v>
      </c>
      <c r="M12904" t="s">
        <v>25581</v>
      </c>
      <c r="N12904" t="s">
        <v>23775</v>
      </c>
      <c r="O12904" t="s">
        <v>25582</v>
      </c>
      <c r="P12904" t="s">
        <v>46936</v>
      </c>
      <c r="Q12904" t="s">
        <v>25581</v>
      </c>
    </row>
    <row r="12905" spans="12:17" x14ac:dyDescent="0.3">
      <c r="L12905">
        <v>12899</v>
      </c>
      <c r="M12905" t="s">
        <v>25583</v>
      </c>
      <c r="N12905" t="s">
        <v>23778</v>
      </c>
      <c r="O12905" t="s">
        <v>25584</v>
      </c>
      <c r="P12905" t="s">
        <v>46937</v>
      </c>
      <c r="Q12905" t="s">
        <v>25583</v>
      </c>
    </row>
    <row r="12906" spans="12:17" x14ac:dyDescent="0.3">
      <c r="L12906">
        <v>12900</v>
      </c>
      <c r="M12906" t="s">
        <v>25585</v>
      </c>
      <c r="N12906" t="s">
        <v>23781</v>
      </c>
      <c r="O12906" t="s">
        <v>25586</v>
      </c>
      <c r="P12906" t="s">
        <v>46938</v>
      </c>
      <c r="Q12906" t="s">
        <v>25585</v>
      </c>
    </row>
    <row r="12907" spans="12:17" x14ac:dyDescent="0.3">
      <c r="L12907">
        <v>12901</v>
      </c>
      <c r="M12907" t="s">
        <v>25587</v>
      </c>
      <c r="N12907" t="s">
        <v>23784</v>
      </c>
      <c r="O12907" t="s">
        <v>25588</v>
      </c>
      <c r="P12907" t="s">
        <v>46939</v>
      </c>
      <c r="Q12907" t="s">
        <v>25587</v>
      </c>
    </row>
    <row r="12908" spans="12:17" x14ac:dyDescent="0.3">
      <c r="L12908">
        <v>12902</v>
      </c>
      <c r="M12908" t="s">
        <v>25589</v>
      </c>
      <c r="N12908" t="s">
        <v>23787</v>
      </c>
      <c r="O12908" t="s">
        <v>25590</v>
      </c>
      <c r="P12908" t="s">
        <v>46940</v>
      </c>
      <c r="Q12908" t="s">
        <v>25589</v>
      </c>
    </row>
    <row r="12909" spans="12:17" x14ac:dyDescent="0.3">
      <c r="L12909">
        <v>12903</v>
      </c>
      <c r="M12909" t="s">
        <v>25591</v>
      </c>
      <c r="N12909" t="s">
        <v>23790</v>
      </c>
      <c r="O12909" t="s">
        <v>25592</v>
      </c>
      <c r="P12909" t="s">
        <v>46941</v>
      </c>
      <c r="Q12909" t="s">
        <v>25591</v>
      </c>
    </row>
    <row r="12910" spans="12:17" x14ac:dyDescent="0.3">
      <c r="L12910">
        <v>12904</v>
      </c>
      <c r="M12910" t="s">
        <v>46942</v>
      </c>
      <c r="N12910" t="s">
        <v>23792</v>
      </c>
      <c r="O12910" t="s">
        <v>25593</v>
      </c>
      <c r="P12910" t="s">
        <v>46943</v>
      </c>
      <c r="Q12910" t="s">
        <v>46942</v>
      </c>
    </row>
    <row r="12911" spans="12:17" x14ac:dyDescent="0.3">
      <c r="L12911">
        <v>12905</v>
      </c>
      <c r="M12911" t="s">
        <v>25594</v>
      </c>
      <c r="N12911" t="s">
        <v>23795</v>
      </c>
      <c r="O12911" t="s">
        <v>25595</v>
      </c>
      <c r="P12911" t="s">
        <v>46944</v>
      </c>
      <c r="Q12911" t="s">
        <v>25594</v>
      </c>
    </row>
    <row r="12912" spans="12:17" x14ac:dyDescent="0.3">
      <c r="L12912">
        <v>12906</v>
      </c>
      <c r="M12912" t="s">
        <v>25596</v>
      </c>
      <c r="N12912" t="s">
        <v>23798</v>
      </c>
      <c r="O12912" t="s">
        <v>25597</v>
      </c>
      <c r="P12912" t="s">
        <v>46945</v>
      </c>
      <c r="Q12912" t="s">
        <v>25596</v>
      </c>
    </row>
    <row r="12913" spans="12:17" x14ac:dyDescent="0.3">
      <c r="L12913">
        <v>12907</v>
      </c>
      <c r="M12913" t="s">
        <v>25598</v>
      </c>
      <c r="N12913" t="s">
        <v>23801</v>
      </c>
      <c r="O12913" t="s">
        <v>25599</v>
      </c>
      <c r="P12913" t="s">
        <v>46946</v>
      </c>
      <c r="Q12913" t="s">
        <v>25598</v>
      </c>
    </row>
    <row r="12914" spans="12:17" x14ac:dyDescent="0.3">
      <c r="L12914">
        <v>12908</v>
      </c>
      <c r="M12914" t="s">
        <v>25600</v>
      </c>
      <c r="N12914" t="s">
        <v>23804</v>
      </c>
      <c r="O12914" t="s">
        <v>25601</v>
      </c>
      <c r="P12914" t="s">
        <v>46947</v>
      </c>
      <c r="Q12914" t="s">
        <v>25600</v>
      </c>
    </row>
    <row r="12915" spans="12:17" x14ac:dyDescent="0.3">
      <c r="L12915">
        <v>12909</v>
      </c>
      <c r="M12915" t="s">
        <v>25602</v>
      </c>
      <c r="N12915" t="s">
        <v>23807</v>
      </c>
      <c r="O12915" t="s">
        <v>25603</v>
      </c>
      <c r="P12915" t="s">
        <v>46948</v>
      </c>
      <c r="Q12915" t="s">
        <v>25602</v>
      </c>
    </row>
    <row r="12916" spans="12:17" x14ac:dyDescent="0.3">
      <c r="L12916">
        <v>12910</v>
      </c>
      <c r="M12916" t="s">
        <v>25539</v>
      </c>
      <c r="N12916" t="s">
        <v>23712</v>
      </c>
      <c r="O12916" t="s">
        <v>26585</v>
      </c>
      <c r="P12916" t="s">
        <v>46949</v>
      </c>
      <c r="Q12916" t="s">
        <v>25539</v>
      </c>
    </row>
    <row r="12917" spans="12:17" x14ac:dyDescent="0.3">
      <c r="L12917">
        <v>12911</v>
      </c>
      <c r="M12917" t="s">
        <v>25604</v>
      </c>
      <c r="N12917" t="s">
        <v>23810</v>
      </c>
      <c r="O12917" t="s">
        <v>25605</v>
      </c>
      <c r="P12917" t="s">
        <v>46950</v>
      </c>
      <c r="Q12917" t="s">
        <v>25604</v>
      </c>
    </row>
    <row r="12918" spans="12:17" x14ac:dyDescent="0.3">
      <c r="L12918">
        <v>12912</v>
      </c>
      <c r="M12918" t="s">
        <v>25606</v>
      </c>
      <c r="N12918" t="s">
        <v>23813</v>
      </c>
      <c r="O12918" t="s">
        <v>25607</v>
      </c>
      <c r="P12918" t="s">
        <v>46951</v>
      </c>
      <c r="Q12918" t="s">
        <v>25606</v>
      </c>
    </row>
    <row r="12919" spans="12:17" x14ac:dyDescent="0.3">
      <c r="L12919">
        <v>12913</v>
      </c>
      <c r="M12919" t="s">
        <v>25608</v>
      </c>
      <c r="N12919" t="s">
        <v>23816</v>
      </c>
      <c r="O12919" t="s">
        <v>25609</v>
      </c>
      <c r="P12919" t="s">
        <v>46952</v>
      </c>
      <c r="Q12919" t="s">
        <v>25608</v>
      </c>
    </row>
    <row r="12920" spans="12:17" x14ac:dyDescent="0.3">
      <c r="L12920">
        <v>12914</v>
      </c>
      <c r="M12920" t="s">
        <v>25610</v>
      </c>
      <c r="N12920" t="s">
        <v>23819</v>
      </c>
      <c r="O12920" t="s">
        <v>25611</v>
      </c>
      <c r="P12920" t="s">
        <v>46953</v>
      </c>
      <c r="Q12920" t="s">
        <v>25610</v>
      </c>
    </row>
    <row r="12921" spans="12:17" x14ac:dyDescent="0.3">
      <c r="L12921">
        <v>12915</v>
      </c>
      <c r="M12921" t="s">
        <v>25612</v>
      </c>
      <c r="N12921" t="s">
        <v>23822</v>
      </c>
      <c r="O12921" t="s">
        <v>25613</v>
      </c>
      <c r="P12921" t="s">
        <v>46954</v>
      </c>
      <c r="Q12921" t="s">
        <v>25612</v>
      </c>
    </row>
    <row r="12922" spans="12:17" x14ac:dyDescent="0.3">
      <c r="L12922">
        <v>12916</v>
      </c>
      <c r="M12922" t="s">
        <v>25614</v>
      </c>
      <c r="N12922" t="s">
        <v>23825</v>
      </c>
      <c r="O12922" t="s">
        <v>25615</v>
      </c>
      <c r="P12922" t="s">
        <v>46955</v>
      </c>
      <c r="Q12922" t="s">
        <v>25614</v>
      </c>
    </row>
    <row r="12923" spans="12:17" x14ac:dyDescent="0.3">
      <c r="L12923">
        <v>12917</v>
      </c>
      <c r="M12923" t="s">
        <v>25616</v>
      </c>
      <c r="N12923" t="s">
        <v>23828</v>
      </c>
      <c r="O12923" t="s">
        <v>25617</v>
      </c>
      <c r="P12923" t="s">
        <v>46956</v>
      </c>
      <c r="Q12923" t="s">
        <v>25616</v>
      </c>
    </row>
    <row r="12924" spans="12:17" x14ac:dyDescent="0.3">
      <c r="L12924">
        <v>12918</v>
      </c>
      <c r="M12924" t="s">
        <v>25618</v>
      </c>
      <c r="N12924" t="s">
        <v>23831</v>
      </c>
      <c r="O12924" t="s">
        <v>25619</v>
      </c>
      <c r="P12924" t="s">
        <v>46957</v>
      </c>
      <c r="Q12924" t="s">
        <v>25618</v>
      </c>
    </row>
    <row r="12925" spans="12:17" x14ac:dyDescent="0.3">
      <c r="L12925">
        <v>12919</v>
      </c>
      <c r="M12925" t="s">
        <v>25620</v>
      </c>
      <c r="N12925" t="s">
        <v>23834</v>
      </c>
      <c r="O12925" t="s">
        <v>25621</v>
      </c>
      <c r="P12925" t="s">
        <v>46958</v>
      </c>
      <c r="Q12925" t="s">
        <v>25620</v>
      </c>
    </row>
    <row r="12926" spans="12:17" x14ac:dyDescent="0.3">
      <c r="L12926">
        <v>12920</v>
      </c>
      <c r="M12926" t="s">
        <v>25622</v>
      </c>
      <c r="N12926" t="s">
        <v>23837</v>
      </c>
      <c r="O12926" t="s">
        <v>25623</v>
      </c>
      <c r="P12926" t="s">
        <v>46959</v>
      </c>
      <c r="Q12926" t="s">
        <v>25622</v>
      </c>
    </row>
    <row r="12927" spans="12:17" x14ac:dyDescent="0.3">
      <c r="L12927">
        <v>12921</v>
      </c>
      <c r="M12927" t="s">
        <v>25624</v>
      </c>
      <c r="N12927" t="s">
        <v>23840</v>
      </c>
      <c r="O12927" t="s">
        <v>25625</v>
      </c>
      <c r="P12927" t="s">
        <v>46960</v>
      </c>
      <c r="Q12927" t="s">
        <v>25624</v>
      </c>
    </row>
    <row r="12928" spans="12:17" x14ac:dyDescent="0.3">
      <c r="L12928">
        <v>12922</v>
      </c>
      <c r="M12928" t="s">
        <v>25626</v>
      </c>
      <c r="N12928" t="s">
        <v>23843</v>
      </c>
      <c r="O12928" t="s">
        <v>25627</v>
      </c>
      <c r="P12928" t="s">
        <v>46961</v>
      </c>
      <c r="Q12928" t="s">
        <v>25626</v>
      </c>
    </row>
    <row r="12929" spans="12:17" x14ac:dyDescent="0.3">
      <c r="L12929">
        <v>12923</v>
      </c>
      <c r="M12929" t="s">
        <v>25628</v>
      </c>
      <c r="N12929" t="s">
        <v>23846</v>
      </c>
      <c r="O12929" t="s">
        <v>25629</v>
      </c>
      <c r="P12929" t="s">
        <v>46962</v>
      </c>
      <c r="Q12929" t="s">
        <v>25628</v>
      </c>
    </row>
    <row r="12930" spans="12:17" x14ac:dyDescent="0.3">
      <c r="L12930">
        <v>12924</v>
      </c>
      <c r="M12930" t="s">
        <v>25630</v>
      </c>
      <c r="N12930" t="s">
        <v>23849</v>
      </c>
      <c r="O12930" t="s">
        <v>25631</v>
      </c>
      <c r="P12930" t="s">
        <v>46963</v>
      </c>
      <c r="Q12930" t="s">
        <v>25630</v>
      </c>
    </row>
    <row r="12931" spans="12:17" x14ac:dyDescent="0.3">
      <c r="L12931">
        <v>12925</v>
      </c>
      <c r="M12931" t="s">
        <v>25632</v>
      </c>
      <c r="N12931" t="s">
        <v>23852</v>
      </c>
      <c r="O12931" t="s">
        <v>25633</v>
      </c>
      <c r="P12931" t="s">
        <v>46964</v>
      </c>
      <c r="Q12931" t="s">
        <v>25632</v>
      </c>
    </row>
    <row r="12932" spans="12:17" x14ac:dyDescent="0.3">
      <c r="L12932">
        <v>12926</v>
      </c>
      <c r="M12932" t="s">
        <v>25634</v>
      </c>
      <c r="N12932" t="s">
        <v>23855</v>
      </c>
      <c r="O12932" t="s">
        <v>25635</v>
      </c>
      <c r="P12932" t="s">
        <v>46965</v>
      </c>
      <c r="Q12932" t="s">
        <v>25634</v>
      </c>
    </row>
    <row r="12933" spans="12:17" x14ac:dyDescent="0.3">
      <c r="L12933">
        <v>12927</v>
      </c>
      <c r="M12933" t="s">
        <v>25636</v>
      </c>
      <c r="N12933" t="s">
        <v>23858</v>
      </c>
      <c r="O12933" t="s">
        <v>25637</v>
      </c>
      <c r="P12933" t="s">
        <v>46966</v>
      </c>
      <c r="Q12933" t="s">
        <v>25636</v>
      </c>
    </row>
    <row r="12934" spans="12:17" x14ac:dyDescent="0.3">
      <c r="L12934">
        <v>12928</v>
      </c>
      <c r="M12934" t="s">
        <v>25638</v>
      </c>
      <c r="N12934" t="s">
        <v>23861</v>
      </c>
      <c r="O12934" t="s">
        <v>25639</v>
      </c>
      <c r="P12934" t="s">
        <v>46967</v>
      </c>
      <c r="Q12934" t="s">
        <v>25638</v>
      </c>
    </row>
    <row r="12935" spans="12:17" x14ac:dyDescent="0.3">
      <c r="L12935">
        <v>12929</v>
      </c>
      <c r="M12935" t="s">
        <v>25640</v>
      </c>
      <c r="N12935" t="s">
        <v>23864</v>
      </c>
      <c r="O12935" t="s">
        <v>25641</v>
      </c>
      <c r="P12935" t="s">
        <v>46968</v>
      </c>
      <c r="Q12935" t="s">
        <v>25640</v>
      </c>
    </row>
    <row r="12936" spans="12:17" x14ac:dyDescent="0.3">
      <c r="L12936">
        <v>12930</v>
      </c>
      <c r="M12936" t="s">
        <v>25642</v>
      </c>
      <c r="N12936" t="s">
        <v>23867</v>
      </c>
      <c r="O12936" t="s">
        <v>25643</v>
      </c>
      <c r="P12936" t="s">
        <v>46969</v>
      </c>
      <c r="Q12936" t="s">
        <v>25642</v>
      </c>
    </row>
    <row r="12937" spans="12:17" x14ac:dyDescent="0.3">
      <c r="L12937">
        <v>12931</v>
      </c>
      <c r="M12937" t="s">
        <v>25644</v>
      </c>
      <c r="N12937" t="s">
        <v>23870</v>
      </c>
      <c r="O12937" t="s">
        <v>25645</v>
      </c>
      <c r="P12937" t="s">
        <v>46970</v>
      </c>
      <c r="Q12937" t="s">
        <v>25644</v>
      </c>
    </row>
    <row r="12938" spans="12:17" x14ac:dyDescent="0.3">
      <c r="L12938">
        <v>12932</v>
      </c>
      <c r="M12938" t="s">
        <v>25646</v>
      </c>
      <c r="N12938" t="s">
        <v>23873</v>
      </c>
      <c r="O12938" t="s">
        <v>25647</v>
      </c>
      <c r="P12938" t="s">
        <v>46971</v>
      </c>
      <c r="Q12938" t="s">
        <v>25646</v>
      </c>
    </row>
    <row r="12939" spans="12:17" x14ac:dyDescent="0.3">
      <c r="L12939">
        <v>12933</v>
      </c>
      <c r="M12939" t="s">
        <v>25648</v>
      </c>
      <c r="N12939" t="s">
        <v>23876</v>
      </c>
      <c r="O12939" t="s">
        <v>25649</v>
      </c>
      <c r="P12939" t="s">
        <v>46972</v>
      </c>
      <c r="Q12939" t="s">
        <v>25648</v>
      </c>
    </row>
    <row r="12940" spans="12:17" x14ac:dyDescent="0.3">
      <c r="L12940">
        <v>12934</v>
      </c>
      <c r="M12940" t="s">
        <v>25650</v>
      </c>
      <c r="N12940" t="s">
        <v>23879</v>
      </c>
      <c r="O12940" t="s">
        <v>25651</v>
      </c>
      <c r="P12940" t="s">
        <v>46973</v>
      </c>
      <c r="Q12940" t="s">
        <v>25650</v>
      </c>
    </row>
    <row r="12941" spans="12:17" x14ac:dyDescent="0.3">
      <c r="L12941">
        <v>12935</v>
      </c>
      <c r="M12941" t="s">
        <v>25652</v>
      </c>
      <c r="N12941" t="s">
        <v>23882</v>
      </c>
      <c r="O12941" t="s">
        <v>25653</v>
      </c>
      <c r="P12941" t="s">
        <v>46974</v>
      </c>
      <c r="Q12941" t="s">
        <v>25652</v>
      </c>
    </row>
    <row r="12942" spans="12:17" x14ac:dyDescent="0.3">
      <c r="L12942">
        <v>12936</v>
      </c>
      <c r="M12942" t="s">
        <v>27443</v>
      </c>
      <c r="N12942" t="s">
        <v>23884</v>
      </c>
      <c r="O12942" t="s">
        <v>25654</v>
      </c>
      <c r="P12942" t="s">
        <v>46975</v>
      </c>
      <c r="Q12942" t="s">
        <v>27443</v>
      </c>
    </row>
    <row r="12943" spans="12:17" x14ac:dyDescent="0.3">
      <c r="L12943">
        <v>12937</v>
      </c>
      <c r="M12943" t="s">
        <v>27444</v>
      </c>
      <c r="N12943" t="s">
        <v>23886</v>
      </c>
      <c r="O12943" t="s">
        <v>25655</v>
      </c>
      <c r="P12943" t="s">
        <v>46976</v>
      </c>
      <c r="Q12943" t="s">
        <v>27444</v>
      </c>
    </row>
    <row r="12944" spans="12:17" x14ac:dyDescent="0.3">
      <c r="L12944">
        <v>12938</v>
      </c>
      <c r="M12944" t="s">
        <v>27445</v>
      </c>
      <c r="N12944" t="s">
        <v>23888</v>
      </c>
      <c r="O12944" t="s">
        <v>25656</v>
      </c>
      <c r="P12944" t="s">
        <v>46977</v>
      </c>
      <c r="Q12944" t="s">
        <v>27445</v>
      </c>
    </row>
    <row r="12945" spans="12:17" x14ac:dyDescent="0.3">
      <c r="L12945">
        <v>12939</v>
      </c>
      <c r="M12945" t="s">
        <v>25657</v>
      </c>
      <c r="N12945" t="s">
        <v>23891</v>
      </c>
      <c r="O12945" t="s">
        <v>25658</v>
      </c>
      <c r="P12945" t="s">
        <v>46978</v>
      </c>
      <c r="Q12945" t="s">
        <v>25657</v>
      </c>
    </row>
    <row r="12946" spans="12:17" x14ac:dyDescent="0.3">
      <c r="L12946">
        <v>12940</v>
      </c>
      <c r="M12946" t="s">
        <v>25659</v>
      </c>
      <c r="N12946" t="s">
        <v>23894</v>
      </c>
      <c r="O12946" t="s">
        <v>25660</v>
      </c>
      <c r="P12946" t="s">
        <v>46979</v>
      </c>
      <c r="Q12946" t="s">
        <v>25659</v>
      </c>
    </row>
    <row r="12947" spans="12:17" x14ac:dyDescent="0.3">
      <c r="L12947">
        <v>12941</v>
      </c>
      <c r="M12947" t="s">
        <v>25661</v>
      </c>
      <c r="N12947" t="s">
        <v>23897</v>
      </c>
      <c r="O12947" t="s">
        <v>25662</v>
      </c>
      <c r="P12947" t="s">
        <v>46980</v>
      </c>
      <c r="Q12947" t="s">
        <v>25661</v>
      </c>
    </row>
    <row r="12948" spans="12:17" x14ac:dyDescent="0.3">
      <c r="L12948">
        <v>12942</v>
      </c>
      <c r="M12948" t="s">
        <v>25663</v>
      </c>
      <c r="N12948" t="s">
        <v>23900</v>
      </c>
      <c r="O12948" t="s">
        <v>25664</v>
      </c>
      <c r="P12948" t="s">
        <v>46981</v>
      </c>
      <c r="Q12948" t="s">
        <v>25663</v>
      </c>
    </row>
    <row r="12949" spans="12:17" x14ac:dyDescent="0.3">
      <c r="L12949">
        <v>12943</v>
      </c>
      <c r="M12949" t="s">
        <v>25665</v>
      </c>
      <c r="N12949" t="s">
        <v>23903</v>
      </c>
      <c r="O12949" t="s">
        <v>25666</v>
      </c>
      <c r="P12949" t="s">
        <v>46982</v>
      </c>
      <c r="Q12949" t="s">
        <v>25665</v>
      </c>
    </row>
    <row r="12950" spans="12:17" x14ac:dyDescent="0.3">
      <c r="L12950">
        <v>12944</v>
      </c>
      <c r="M12950" t="s">
        <v>25667</v>
      </c>
      <c r="N12950" t="s">
        <v>23906</v>
      </c>
      <c r="O12950" t="s">
        <v>25668</v>
      </c>
      <c r="P12950" t="s">
        <v>46983</v>
      </c>
      <c r="Q12950" t="s">
        <v>25667</v>
      </c>
    </row>
    <row r="12951" spans="12:17" x14ac:dyDescent="0.3">
      <c r="L12951">
        <v>12945</v>
      </c>
      <c r="M12951" t="s">
        <v>25669</v>
      </c>
      <c r="N12951" t="s">
        <v>23909</v>
      </c>
      <c r="O12951" t="s">
        <v>25670</v>
      </c>
      <c r="P12951" t="s">
        <v>46984</v>
      </c>
      <c r="Q12951" t="s">
        <v>25669</v>
      </c>
    </row>
    <row r="12952" spans="12:17" x14ac:dyDescent="0.3">
      <c r="L12952">
        <v>12946</v>
      </c>
      <c r="M12952" t="s">
        <v>25671</v>
      </c>
      <c r="N12952" t="s">
        <v>23903</v>
      </c>
      <c r="O12952" t="s">
        <v>25672</v>
      </c>
      <c r="P12952" t="s">
        <v>46985</v>
      </c>
      <c r="Q12952" t="s">
        <v>25671</v>
      </c>
    </row>
    <row r="12953" spans="12:17" x14ac:dyDescent="0.3">
      <c r="L12953">
        <v>12947</v>
      </c>
      <c r="M12953" t="s">
        <v>25673</v>
      </c>
      <c r="N12953" t="s">
        <v>23906</v>
      </c>
      <c r="O12953" t="s">
        <v>25674</v>
      </c>
      <c r="P12953" t="s">
        <v>46986</v>
      </c>
      <c r="Q12953" t="s">
        <v>25673</v>
      </c>
    </row>
    <row r="12954" spans="12:17" x14ac:dyDescent="0.3">
      <c r="L12954">
        <v>12948</v>
      </c>
      <c r="M12954" t="s">
        <v>25675</v>
      </c>
      <c r="N12954" t="s">
        <v>23916</v>
      </c>
      <c r="O12954" t="s">
        <v>25676</v>
      </c>
      <c r="P12954" t="s">
        <v>46987</v>
      </c>
      <c r="Q12954" t="s">
        <v>25675</v>
      </c>
    </row>
    <row r="12955" spans="12:17" x14ac:dyDescent="0.3">
      <c r="L12955">
        <v>12949</v>
      </c>
      <c r="M12955" t="s">
        <v>25677</v>
      </c>
      <c r="N12955" t="s">
        <v>23694</v>
      </c>
      <c r="O12955" t="s">
        <v>46899</v>
      </c>
      <c r="P12955" t="s">
        <v>46988</v>
      </c>
      <c r="Q12955" t="s">
        <v>25677</v>
      </c>
    </row>
    <row r="12956" spans="12:17" x14ac:dyDescent="0.3">
      <c r="L12956">
        <v>12950</v>
      </c>
      <c r="M12956" t="s">
        <v>25678</v>
      </c>
      <c r="N12956" t="s">
        <v>23696</v>
      </c>
      <c r="O12956" t="s">
        <v>25529</v>
      </c>
      <c r="P12956" t="s">
        <v>46989</v>
      </c>
      <c r="Q12956" t="s">
        <v>25678</v>
      </c>
    </row>
    <row r="12957" spans="12:17" x14ac:dyDescent="0.3">
      <c r="L12957">
        <v>12951</v>
      </c>
      <c r="M12957" t="s">
        <v>25679</v>
      </c>
      <c r="N12957" t="s">
        <v>23699</v>
      </c>
      <c r="O12957" t="s">
        <v>25531</v>
      </c>
      <c r="P12957" t="s">
        <v>46990</v>
      </c>
      <c r="Q12957" t="s">
        <v>25679</v>
      </c>
    </row>
    <row r="12958" spans="12:17" x14ac:dyDescent="0.3">
      <c r="L12958">
        <v>12952</v>
      </c>
      <c r="M12958" t="s">
        <v>25680</v>
      </c>
      <c r="N12958" t="s">
        <v>23702</v>
      </c>
      <c r="O12958" t="s">
        <v>25533</v>
      </c>
      <c r="P12958" t="s">
        <v>46991</v>
      </c>
      <c r="Q12958" t="s">
        <v>25680</v>
      </c>
    </row>
    <row r="12959" spans="12:17" x14ac:dyDescent="0.3">
      <c r="L12959">
        <v>12953</v>
      </c>
      <c r="M12959" t="s">
        <v>25681</v>
      </c>
      <c r="N12959" t="s">
        <v>23705</v>
      </c>
      <c r="O12959" t="s">
        <v>25535</v>
      </c>
      <c r="P12959" t="s">
        <v>46992</v>
      </c>
      <c r="Q12959" t="s">
        <v>25681</v>
      </c>
    </row>
    <row r="12960" spans="12:17" x14ac:dyDescent="0.3">
      <c r="L12960">
        <v>12954</v>
      </c>
      <c r="M12960" t="s">
        <v>25682</v>
      </c>
      <c r="N12960" t="s">
        <v>23708</v>
      </c>
      <c r="O12960" t="s">
        <v>25537</v>
      </c>
      <c r="P12960" t="s">
        <v>46993</v>
      </c>
      <c r="Q12960" t="s">
        <v>25682</v>
      </c>
    </row>
    <row r="12961" spans="12:17" x14ac:dyDescent="0.3">
      <c r="L12961">
        <v>12955</v>
      </c>
      <c r="M12961" t="s">
        <v>25683</v>
      </c>
      <c r="N12961" t="s">
        <v>45955</v>
      </c>
      <c r="O12961" t="s">
        <v>46906</v>
      </c>
      <c r="P12961" t="s">
        <v>26579</v>
      </c>
      <c r="Q12961" t="s">
        <v>25683</v>
      </c>
    </row>
    <row r="12962" spans="12:17" x14ac:dyDescent="0.3">
      <c r="L12962">
        <v>12956</v>
      </c>
      <c r="M12962" t="s">
        <v>25685</v>
      </c>
      <c r="N12962" t="s">
        <v>23714</v>
      </c>
      <c r="O12962" t="s">
        <v>26580</v>
      </c>
      <c r="P12962" t="s">
        <v>46994</v>
      </c>
      <c r="Q12962" t="s">
        <v>25685</v>
      </c>
    </row>
    <row r="12963" spans="12:17" x14ac:dyDescent="0.3">
      <c r="L12963">
        <v>12957</v>
      </c>
      <c r="M12963" t="s">
        <v>25686</v>
      </c>
      <c r="N12963" t="s">
        <v>23716</v>
      </c>
      <c r="O12963" t="s">
        <v>26581</v>
      </c>
      <c r="P12963" t="s">
        <v>46995</v>
      </c>
      <c r="Q12963" t="s">
        <v>25686</v>
      </c>
    </row>
    <row r="12964" spans="12:17" x14ac:dyDescent="0.3">
      <c r="L12964">
        <v>12958</v>
      </c>
      <c r="M12964" t="s">
        <v>25687</v>
      </c>
      <c r="N12964" t="s">
        <v>23718</v>
      </c>
      <c r="O12964" t="s">
        <v>26582</v>
      </c>
      <c r="P12964" t="s">
        <v>46996</v>
      </c>
      <c r="Q12964" t="s">
        <v>25687</v>
      </c>
    </row>
    <row r="12965" spans="12:17" x14ac:dyDescent="0.3">
      <c r="L12965">
        <v>12959</v>
      </c>
      <c r="M12965" t="s">
        <v>25688</v>
      </c>
      <c r="N12965" t="s">
        <v>23720</v>
      </c>
      <c r="O12965" t="s">
        <v>26583</v>
      </c>
      <c r="P12965" t="s">
        <v>46997</v>
      </c>
      <c r="Q12965" t="s">
        <v>25688</v>
      </c>
    </row>
    <row r="12966" spans="12:17" x14ac:dyDescent="0.3">
      <c r="L12966">
        <v>12960</v>
      </c>
      <c r="M12966" t="s">
        <v>25689</v>
      </c>
      <c r="N12966" t="s">
        <v>23722</v>
      </c>
      <c r="O12966" t="s">
        <v>26584</v>
      </c>
      <c r="P12966" t="s">
        <v>46998</v>
      </c>
      <c r="Q12966" t="s">
        <v>25689</v>
      </c>
    </row>
    <row r="12967" spans="12:17" x14ac:dyDescent="0.3">
      <c r="L12967">
        <v>12961</v>
      </c>
      <c r="M12967" t="s">
        <v>25690</v>
      </c>
      <c r="N12967" t="s">
        <v>26540</v>
      </c>
      <c r="O12967" t="s">
        <v>25546</v>
      </c>
      <c r="P12967" t="s">
        <v>46999</v>
      </c>
      <c r="Q12967" t="s">
        <v>25690</v>
      </c>
    </row>
    <row r="12968" spans="12:17" x14ac:dyDescent="0.3">
      <c r="L12968">
        <v>12962</v>
      </c>
      <c r="M12968" t="s">
        <v>25691</v>
      </c>
      <c r="N12968" t="s">
        <v>26541</v>
      </c>
      <c r="O12968" t="s">
        <v>25548</v>
      </c>
      <c r="P12968" t="s">
        <v>47000</v>
      </c>
      <c r="Q12968" t="s">
        <v>25691</v>
      </c>
    </row>
    <row r="12969" spans="12:17" x14ac:dyDescent="0.3">
      <c r="L12969">
        <v>12963</v>
      </c>
      <c r="M12969" t="s">
        <v>25692</v>
      </c>
      <c r="N12969" t="s">
        <v>26542</v>
      </c>
      <c r="O12969" t="s">
        <v>25550</v>
      </c>
      <c r="P12969" t="s">
        <v>47001</v>
      </c>
      <c r="Q12969" t="s">
        <v>25692</v>
      </c>
    </row>
    <row r="12970" spans="12:17" x14ac:dyDescent="0.3">
      <c r="L12970">
        <v>12964</v>
      </c>
      <c r="M12970" t="s">
        <v>25693</v>
      </c>
      <c r="N12970" t="s">
        <v>23730</v>
      </c>
      <c r="O12970" t="s">
        <v>25552</v>
      </c>
      <c r="P12970" t="s">
        <v>47002</v>
      </c>
      <c r="Q12970" t="s">
        <v>25693</v>
      </c>
    </row>
    <row r="12971" spans="12:17" x14ac:dyDescent="0.3">
      <c r="L12971">
        <v>12965</v>
      </c>
      <c r="M12971" t="s">
        <v>25694</v>
      </c>
      <c r="N12971" t="s">
        <v>45966</v>
      </c>
      <c r="O12971" t="s">
        <v>25554</v>
      </c>
      <c r="P12971" t="s">
        <v>47003</v>
      </c>
      <c r="Q12971" t="s">
        <v>25694</v>
      </c>
    </row>
    <row r="12972" spans="12:17" x14ac:dyDescent="0.3">
      <c r="L12972">
        <v>12966</v>
      </c>
      <c r="M12972" t="s">
        <v>47004</v>
      </c>
      <c r="N12972" t="s">
        <v>45969</v>
      </c>
      <c r="O12972" t="s">
        <v>46918</v>
      </c>
      <c r="P12972" t="s">
        <v>47005</v>
      </c>
      <c r="Q12972" t="s">
        <v>47004</v>
      </c>
    </row>
    <row r="12973" spans="12:17" x14ac:dyDescent="0.3">
      <c r="L12973">
        <v>12967</v>
      </c>
      <c r="M12973" t="s">
        <v>25695</v>
      </c>
      <c r="N12973" t="s">
        <v>23735</v>
      </c>
      <c r="O12973" t="s">
        <v>25556</v>
      </c>
      <c r="P12973" t="s">
        <v>47006</v>
      </c>
      <c r="Q12973" t="s">
        <v>25695</v>
      </c>
    </row>
    <row r="12974" spans="12:17" x14ac:dyDescent="0.3">
      <c r="L12974">
        <v>12968</v>
      </c>
      <c r="M12974" t="s">
        <v>25696</v>
      </c>
      <c r="N12974" t="s">
        <v>23738</v>
      </c>
      <c r="O12974" t="s">
        <v>46921</v>
      </c>
      <c r="P12974" t="s">
        <v>47007</v>
      </c>
      <c r="Q12974" t="s">
        <v>25696</v>
      </c>
    </row>
    <row r="12975" spans="12:17" x14ac:dyDescent="0.3">
      <c r="L12975">
        <v>12969</v>
      </c>
      <c r="M12975" t="s">
        <v>25697</v>
      </c>
      <c r="N12975" t="s">
        <v>23740</v>
      </c>
      <c r="O12975" t="s">
        <v>46923</v>
      </c>
      <c r="P12975" t="s">
        <v>47008</v>
      </c>
      <c r="Q12975" t="s">
        <v>25697</v>
      </c>
    </row>
    <row r="12976" spans="12:17" x14ac:dyDescent="0.3">
      <c r="L12976">
        <v>12970</v>
      </c>
      <c r="M12976" t="s">
        <v>25698</v>
      </c>
      <c r="N12976" t="s">
        <v>23742</v>
      </c>
      <c r="O12976" t="s">
        <v>25560</v>
      </c>
      <c r="P12976" t="s">
        <v>47009</v>
      </c>
      <c r="Q12976" t="s">
        <v>25698</v>
      </c>
    </row>
    <row r="12977" spans="12:17" x14ac:dyDescent="0.3">
      <c r="L12977">
        <v>12971</v>
      </c>
      <c r="M12977" t="s">
        <v>25699</v>
      </c>
      <c r="N12977" t="s">
        <v>23745</v>
      </c>
      <c r="O12977" t="s">
        <v>25562</v>
      </c>
      <c r="P12977" t="s">
        <v>47010</v>
      </c>
      <c r="Q12977" t="s">
        <v>25699</v>
      </c>
    </row>
    <row r="12978" spans="12:17" x14ac:dyDescent="0.3">
      <c r="L12978">
        <v>12972</v>
      </c>
      <c r="M12978" t="s">
        <v>25700</v>
      </c>
      <c r="N12978" t="s">
        <v>23748</v>
      </c>
      <c r="O12978" t="s">
        <v>25564</v>
      </c>
      <c r="P12978" t="s">
        <v>47011</v>
      </c>
      <c r="Q12978" t="s">
        <v>25700</v>
      </c>
    </row>
    <row r="12979" spans="12:17" x14ac:dyDescent="0.3">
      <c r="L12979">
        <v>12973</v>
      </c>
      <c r="M12979" t="s">
        <v>25701</v>
      </c>
      <c r="N12979" t="s">
        <v>23751</v>
      </c>
      <c r="O12979" t="s">
        <v>25566</v>
      </c>
      <c r="P12979" t="s">
        <v>47012</v>
      </c>
      <c r="Q12979" t="s">
        <v>25701</v>
      </c>
    </row>
    <row r="12980" spans="12:17" x14ac:dyDescent="0.3">
      <c r="L12980">
        <v>12974</v>
      </c>
      <c r="M12980" t="s">
        <v>25702</v>
      </c>
      <c r="N12980" t="s">
        <v>23754</v>
      </c>
      <c r="O12980" t="s">
        <v>25568</v>
      </c>
      <c r="P12980" t="s">
        <v>47013</v>
      </c>
      <c r="Q12980" t="s">
        <v>25702</v>
      </c>
    </row>
    <row r="12981" spans="12:17" x14ac:dyDescent="0.3">
      <c r="L12981">
        <v>12975</v>
      </c>
      <c r="M12981" t="s">
        <v>25703</v>
      </c>
      <c r="N12981" t="s">
        <v>23757</v>
      </c>
      <c r="O12981" t="s">
        <v>25570</v>
      </c>
      <c r="P12981" t="s">
        <v>47014</v>
      </c>
      <c r="Q12981" t="s">
        <v>25703</v>
      </c>
    </row>
    <row r="12982" spans="12:17" x14ac:dyDescent="0.3">
      <c r="L12982">
        <v>12976</v>
      </c>
      <c r="M12982" t="s">
        <v>25704</v>
      </c>
      <c r="N12982" t="s">
        <v>23760</v>
      </c>
      <c r="O12982" t="s">
        <v>25572</v>
      </c>
      <c r="P12982" t="s">
        <v>47015</v>
      </c>
      <c r="Q12982" t="s">
        <v>25704</v>
      </c>
    </row>
    <row r="12983" spans="12:17" x14ac:dyDescent="0.3">
      <c r="L12983">
        <v>12977</v>
      </c>
      <c r="M12983" t="s">
        <v>25705</v>
      </c>
      <c r="N12983" t="s">
        <v>23763</v>
      </c>
      <c r="O12983" t="s">
        <v>25574</v>
      </c>
      <c r="P12983" t="s">
        <v>47016</v>
      </c>
      <c r="Q12983" t="s">
        <v>25705</v>
      </c>
    </row>
    <row r="12984" spans="12:17" x14ac:dyDescent="0.3">
      <c r="L12984">
        <v>12978</v>
      </c>
      <c r="M12984" t="s">
        <v>25706</v>
      </c>
      <c r="N12984" t="s">
        <v>23766</v>
      </c>
      <c r="O12984" t="s">
        <v>25576</v>
      </c>
      <c r="P12984" t="s">
        <v>47017</v>
      </c>
      <c r="Q12984" t="s">
        <v>25706</v>
      </c>
    </row>
    <row r="12985" spans="12:17" x14ac:dyDescent="0.3">
      <c r="L12985">
        <v>12979</v>
      </c>
      <c r="M12985" t="s">
        <v>25707</v>
      </c>
      <c r="N12985" t="s">
        <v>23769</v>
      </c>
      <c r="O12985" t="s">
        <v>25578</v>
      </c>
      <c r="P12985" t="s">
        <v>47018</v>
      </c>
      <c r="Q12985" t="s">
        <v>25707</v>
      </c>
    </row>
    <row r="12986" spans="12:17" x14ac:dyDescent="0.3">
      <c r="L12986">
        <v>12980</v>
      </c>
      <c r="M12986" t="s">
        <v>25708</v>
      </c>
      <c r="N12986" t="s">
        <v>23772</v>
      </c>
      <c r="O12986" t="s">
        <v>25580</v>
      </c>
      <c r="P12986" t="s">
        <v>47019</v>
      </c>
      <c r="Q12986" t="s">
        <v>25708</v>
      </c>
    </row>
    <row r="12987" spans="12:17" x14ac:dyDescent="0.3">
      <c r="L12987">
        <v>12981</v>
      </c>
      <c r="M12987" t="s">
        <v>25709</v>
      </c>
      <c r="N12987" t="s">
        <v>23775</v>
      </c>
      <c r="O12987" t="s">
        <v>25582</v>
      </c>
      <c r="P12987" t="s">
        <v>47020</v>
      </c>
      <c r="Q12987" t="s">
        <v>25709</v>
      </c>
    </row>
    <row r="12988" spans="12:17" x14ac:dyDescent="0.3">
      <c r="L12988">
        <v>12982</v>
      </c>
      <c r="M12988" t="s">
        <v>25710</v>
      </c>
      <c r="N12988" t="s">
        <v>23778</v>
      </c>
      <c r="O12988" t="s">
        <v>25584</v>
      </c>
      <c r="P12988" t="s">
        <v>47021</v>
      </c>
      <c r="Q12988" t="s">
        <v>25710</v>
      </c>
    </row>
    <row r="12989" spans="12:17" x14ac:dyDescent="0.3">
      <c r="L12989">
        <v>12983</v>
      </c>
      <c r="M12989" t="s">
        <v>25711</v>
      </c>
      <c r="N12989" t="s">
        <v>23781</v>
      </c>
      <c r="O12989" t="s">
        <v>25586</v>
      </c>
      <c r="P12989" t="s">
        <v>47022</v>
      </c>
      <c r="Q12989" t="s">
        <v>25711</v>
      </c>
    </row>
    <row r="12990" spans="12:17" x14ac:dyDescent="0.3">
      <c r="L12990">
        <v>12984</v>
      </c>
      <c r="M12990" t="s">
        <v>25712</v>
      </c>
      <c r="N12990" t="s">
        <v>23784</v>
      </c>
      <c r="O12990" t="s">
        <v>25588</v>
      </c>
      <c r="P12990" t="s">
        <v>47023</v>
      </c>
      <c r="Q12990" t="s">
        <v>25712</v>
      </c>
    </row>
    <row r="12991" spans="12:17" x14ac:dyDescent="0.3">
      <c r="L12991">
        <v>12985</v>
      </c>
      <c r="M12991" t="s">
        <v>25713</v>
      </c>
      <c r="N12991" t="s">
        <v>23787</v>
      </c>
      <c r="O12991" t="s">
        <v>25590</v>
      </c>
      <c r="P12991" t="s">
        <v>47024</v>
      </c>
      <c r="Q12991" t="s">
        <v>25713</v>
      </c>
    </row>
    <row r="12992" spans="12:17" x14ac:dyDescent="0.3">
      <c r="L12992">
        <v>12986</v>
      </c>
      <c r="M12992" t="s">
        <v>25714</v>
      </c>
      <c r="N12992" t="s">
        <v>23790</v>
      </c>
      <c r="O12992" t="s">
        <v>25592</v>
      </c>
      <c r="P12992" t="s">
        <v>47025</v>
      </c>
      <c r="Q12992" t="s">
        <v>25714</v>
      </c>
    </row>
    <row r="12993" spans="12:17" x14ac:dyDescent="0.3">
      <c r="L12993">
        <v>12987</v>
      </c>
      <c r="M12993" t="s">
        <v>47026</v>
      </c>
      <c r="N12993" t="s">
        <v>23792</v>
      </c>
      <c r="O12993" t="s">
        <v>25593</v>
      </c>
      <c r="P12993" t="s">
        <v>47027</v>
      </c>
      <c r="Q12993" t="s">
        <v>47026</v>
      </c>
    </row>
    <row r="12994" spans="12:17" x14ac:dyDescent="0.3">
      <c r="L12994">
        <v>12988</v>
      </c>
      <c r="M12994" t="s">
        <v>25715</v>
      </c>
      <c r="N12994" t="s">
        <v>23795</v>
      </c>
      <c r="O12994" t="s">
        <v>25595</v>
      </c>
      <c r="P12994" t="s">
        <v>47028</v>
      </c>
      <c r="Q12994" t="s">
        <v>25715</v>
      </c>
    </row>
    <row r="12995" spans="12:17" x14ac:dyDescent="0.3">
      <c r="L12995">
        <v>12989</v>
      </c>
      <c r="M12995" t="s">
        <v>25716</v>
      </c>
      <c r="N12995" t="s">
        <v>23798</v>
      </c>
      <c r="O12995" t="s">
        <v>25597</v>
      </c>
      <c r="P12995" t="s">
        <v>47029</v>
      </c>
      <c r="Q12995" t="s">
        <v>25716</v>
      </c>
    </row>
    <row r="12996" spans="12:17" x14ac:dyDescent="0.3">
      <c r="L12996">
        <v>12990</v>
      </c>
      <c r="M12996" t="s">
        <v>25717</v>
      </c>
      <c r="N12996" t="s">
        <v>23801</v>
      </c>
      <c r="O12996" t="s">
        <v>25599</v>
      </c>
      <c r="P12996" t="s">
        <v>47030</v>
      </c>
      <c r="Q12996" t="s">
        <v>25717</v>
      </c>
    </row>
    <row r="12997" spans="12:17" x14ac:dyDescent="0.3">
      <c r="L12997">
        <v>12991</v>
      </c>
      <c r="M12997" t="s">
        <v>25718</v>
      </c>
      <c r="N12997" t="s">
        <v>23804</v>
      </c>
      <c r="O12997" t="s">
        <v>25601</v>
      </c>
      <c r="P12997" t="s">
        <v>47031</v>
      </c>
      <c r="Q12997" t="s">
        <v>25718</v>
      </c>
    </row>
    <row r="12998" spans="12:17" x14ac:dyDescent="0.3">
      <c r="L12998">
        <v>12992</v>
      </c>
      <c r="M12998" t="s">
        <v>25719</v>
      </c>
      <c r="N12998" t="s">
        <v>23807</v>
      </c>
      <c r="O12998" t="s">
        <v>25603</v>
      </c>
      <c r="P12998" t="s">
        <v>47032</v>
      </c>
      <c r="Q12998" t="s">
        <v>25719</v>
      </c>
    </row>
    <row r="12999" spans="12:17" x14ac:dyDescent="0.3">
      <c r="L12999">
        <v>12993</v>
      </c>
      <c r="M12999" t="s">
        <v>25684</v>
      </c>
      <c r="N12999" t="s">
        <v>23712</v>
      </c>
      <c r="O12999" t="s">
        <v>26585</v>
      </c>
      <c r="P12999" t="s">
        <v>47033</v>
      </c>
      <c r="Q12999" t="s">
        <v>25684</v>
      </c>
    </row>
    <row r="13000" spans="12:17" x14ac:dyDescent="0.3">
      <c r="L13000">
        <v>12994</v>
      </c>
      <c r="M13000" t="s">
        <v>25720</v>
      </c>
      <c r="N13000" t="s">
        <v>23810</v>
      </c>
      <c r="O13000" t="s">
        <v>25605</v>
      </c>
      <c r="P13000" t="s">
        <v>47034</v>
      </c>
      <c r="Q13000" t="s">
        <v>25720</v>
      </c>
    </row>
    <row r="13001" spans="12:17" x14ac:dyDescent="0.3">
      <c r="L13001">
        <v>12995</v>
      </c>
      <c r="M13001" t="s">
        <v>25721</v>
      </c>
      <c r="N13001" t="s">
        <v>23813</v>
      </c>
      <c r="O13001" t="s">
        <v>25607</v>
      </c>
      <c r="P13001" t="s">
        <v>47035</v>
      </c>
      <c r="Q13001" t="s">
        <v>25721</v>
      </c>
    </row>
    <row r="13002" spans="12:17" x14ac:dyDescent="0.3">
      <c r="L13002">
        <v>12996</v>
      </c>
      <c r="M13002" t="s">
        <v>25722</v>
      </c>
      <c r="N13002" t="s">
        <v>23816</v>
      </c>
      <c r="O13002" t="s">
        <v>25609</v>
      </c>
      <c r="P13002" t="s">
        <v>47036</v>
      </c>
      <c r="Q13002" t="s">
        <v>25722</v>
      </c>
    </row>
    <row r="13003" spans="12:17" x14ac:dyDescent="0.3">
      <c r="L13003">
        <v>12997</v>
      </c>
      <c r="M13003" t="s">
        <v>25723</v>
      </c>
      <c r="N13003" t="s">
        <v>23819</v>
      </c>
      <c r="O13003" t="s">
        <v>25611</v>
      </c>
      <c r="P13003" t="s">
        <v>47037</v>
      </c>
      <c r="Q13003" t="s">
        <v>25723</v>
      </c>
    </row>
    <row r="13004" spans="12:17" x14ac:dyDescent="0.3">
      <c r="L13004">
        <v>12998</v>
      </c>
      <c r="M13004" t="s">
        <v>25724</v>
      </c>
      <c r="N13004" t="s">
        <v>23822</v>
      </c>
      <c r="O13004" t="s">
        <v>25613</v>
      </c>
      <c r="P13004" t="s">
        <v>47038</v>
      </c>
      <c r="Q13004" t="s">
        <v>25724</v>
      </c>
    </row>
    <row r="13005" spans="12:17" x14ac:dyDescent="0.3">
      <c r="L13005">
        <v>12999</v>
      </c>
      <c r="M13005" t="s">
        <v>25725</v>
      </c>
      <c r="N13005" t="s">
        <v>23825</v>
      </c>
      <c r="O13005" t="s">
        <v>25615</v>
      </c>
      <c r="P13005" t="s">
        <v>47039</v>
      </c>
      <c r="Q13005" t="s">
        <v>25725</v>
      </c>
    </row>
    <row r="13006" spans="12:17" x14ac:dyDescent="0.3">
      <c r="L13006">
        <v>13000</v>
      </c>
      <c r="M13006" t="s">
        <v>25726</v>
      </c>
      <c r="N13006" t="s">
        <v>23828</v>
      </c>
      <c r="O13006" t="s">
        <v>25617</v>
      </c>
      <c r="P13006" t="s">
        <v>47040</v>
      </c>
      <c r="Q13006" t="s">
        <v>25726</v>
      </c>
    </row>
    <row r="13007" spans="12:17" x14ac:dyDescent="0.3">
      <c r="L13007">
        <v>13001</v>
      </c>
      <c r="M13007" t="s">
        <v>25727</v>
      </c>
      <c r="N13007" t="s">
        <v>23831</v>
      </c>
      <c r="O13007" t="s">
        <v>25619</v>
      </c>
      <c r="P13007" t="s">
        <v>47041</v>
      </c>
      <c r="Q13007" t="s">
        <v>25727</v>
      </c>
    </row>
    <row r="13008" spans="12:17" x14ac:dyDescent="0.3">
      <c r="L13008">
        <v>13002</v>
      </c>
      <c r="M13008" t="s">
        <v>25728</v>
      </c>
      <c r="N13008" t="s">
        <v>23834</v>
      </c>
      <c r="O13008" t="s">
        <v>25621</v>
      </c>
      <c r="P13008" t="s">
        <v>47042</v>
      </c>
      <c r="Q13008" t="s">
        <v>25728</v>
      </c>
    </row>
    <row r="13009" spans="12:17" x14ac:dyDescent="0.3">
      <c r="L13009">
        <v>13003</v>
      </c>
      <c r="M13009" t="s">
        <v>25729</v>
      </c>
      <c r="N13009" t="s">
        <v>23837</v>
      </c>
      <c r="O13009" t="s">
        <v>25623</v>
      </c>
      <c r="P13009" t="s">
        <v>47043</v>
      </c>
      <c r="Q13009" t="s">
        <v>25729</v>
      </c>
    </row>
    <row r="13010" spans="12:17" x14ac:dyDescent="0.3">
      <c r="L13010">
        <v>13004</v>
      </c>
      <c r="M13010" t="s">
        <v>25730</v>
      </c>
      <c r="N13010" t="s">
        <v>23840</v>
      </c>
      <c r="O13010" t="s">
        <v>25625</v>
      </c>
      <c r="P13010" t="s">
        <v>47044</v>
      </c>
      <c r="Q13010" t="s">
        <v>25730</v>
      </c>
    </row>
    <row r="13011" spans="12:17" x14ac:dyDescent="0.3">
      <c r="L13011">
        <v>13005</v>
      </c>
      <c r="M13011" t="s">
        <v>25731</v>
      </c>
      <c r="N13011" t="s">
        <v>23843</v>
      </c>
      <c r="O13011" t="s">
        <v>25627</v>
      </c>
      <c r="P13011" t="s">
        <v>47045</v>
      </c>
      <c r="Q13011" t="s">
        <v>25731</v>
      </c>
    </row>
    <row r="13012" spans="12:17" x14ac:dyDescent="0.3">
      <c r="L13012">
        <v>13006</v>
      </c>
      <c r="M13012" t="s">
        <v>25732</v>
      </c>
      <c r="N13012" t="s">
        <v>23846</v>
      </c>
      <c r="O13012" t="s">
        <v>25629</v>
      </c>
      <c r="P13012" t="s">
        <v>47046</v>
      </c>
      <c r="Q13012" t="s">
        <v>25732</v>
      </c>
    </row>
    <row r="13013" spans="12:17" x14ac:dyDescent="0.3">
      <c r="L13013">
        <v>13007</v>
      </c>
      <c r="M13013" t="s">
        <v>25733</v>
      </c>
      <c r="N13013" t="s">
        <v>23849</v>
      </c>
      <c r="O13013" t="s">
        <v>25631</v>
      </c>
      <c r="P13013" t="s">
        <v>47047</v>
      </c>
      <c r="Q13013" t="s">
        <v>25733</v>
      </c>
    </row>
    <row r="13014" spans="12:17" x14ac:dyDescent="0.3">
      <c r="L13014">
        <v>13008</v>
      </c>
      <c r="M13014" t="s">
        <v>25734</v>
      </c>
      <c r="N13014" t="s">
        <v>23852</v>
      </c>
      <c r="O13014" t="s">
        <v>25633</v>
      </c>
      <c r="P13014" t="s">
        <v>47048</v>
      </c>
      <c r="Q13014" t="s">
        <v>25734</v>
      </c>
    </row>
    <row r="13015" spans="12:17" x14ac:dyDescent="0.3">
      <c r="L13015">
        <v>13009</v>
      </c>
      <c r="M13015" t="s">
        <v>25735</v>
      </c>
      <c r="N13015" t="s">
        <v>23855</v>
      </c>
      <c r="O13015" t="s">
        <v>25635</v>
      </c>
      <c r="P13015" t="s">
        <v>47049</v>
      </c>
      <c r="Q13015" t="s">
        <v>25735</v>
      </c>
    </row>
    <row r="13016" spans="12:17" x14ac:dyDescent="0.3">
      <c r="L13016">
        <v>13010</v>
      </c>
      <c r="M13016" t="s">
        <v>25736</v>
      </c>
      <c r="N13016" t="s">
        <v>23858</v>
      </c>
      <c r="O13016" t="s">
        <v>25637</v>
      </c>
      <c r="P13016" t="s">
        <v>47050</v>
      </c>
      <c r="Q13016" t="s">
        <v>25736</v>
      </c>
    </row>
    <row r="13017" spans="12:17" x14ac:dyDescent="0.3">
      <c r="L13017">
        <v>13011</v>
      </c>
      <c r="M13017" t="s">
        <v>25737</v>
      </c>
      <c r="N13017" t="s">
        <v>23861</v>
      </c>
      <c r="O13017" t="s">
        <v>25639</v>
      </c>
      <c r="P13017" t="s">
        <v>47051</v>
      </c>
      <c r="Q13017" t="s">
        <v>25737</v>
      </c>
    </row>
    <row r="13018" spans="12:17" x14ac:dyDescent="0.3">
      <c r="L13018">
        <v>13012</v>
      </c>
      <c r="M13018" t="s">
        <v>25738</v>
      </c>
      <c r="N13018" t="s">
        <v>23864</v>
      </c>
      <c r="O13018" t="s">
        <v>25641</v>
      </c>
      <c r="P13018" t="s">
        <v>47052</v>
      </c>
      <c r="Q13018" t="s">
        <v>25738</v>
      </c>
    </row>
    <row r="13019" spans="12:17" x14ac:dyDescent="0.3">
      <c r="L13019">
        <v>13013</v>
      </c>
      <c r="M13019" t="s">
        <v>25739</v>
      </c>
      <c r="N13019" t="s">
        <v>23867</v>
      </c>
      <c r="O13019" t="s">
        <v>25643</v>
      </c>
      <c r="P13019" t="s">
        <v>47053</v>
      </c>
      <c r="Q13019" t="s">
        <v>25739</v>
      </c>
    </row>
    <row r="13020" spans="12:17" x14ac:dyDescent="0.3">
      <c r="L13020">
        <v>13014</v>
      </c>
      <c r="M13020" t="s">
        <v>25740</v>
      </c>
      <c r="N13020" t="s">
        <v>23870</v>
      </c>
      <c r="O13020" t="s">
        <v>25645</v>
      </c>
      <c r="P13020" t="s">
        <v>47054</v>
      </c>
      <c r="Q13020" t="s">
        <v>25740</v>
      </c>
    </row>
    <row r="13021" spans="12:17" x14ac:dyDescent="0.3">
      <c r="L13021">
        <v>13015</v>
      </c>
      <c r="M13021" t="s">
        <v>25741</v>
      </c>
      <c r="N13021" t="s">
        <v>23873</v>
      </c>
      <c r="O13021" t="s">
        <v>25647</v>
      </c>
      <c r="P13021" t="s">
        <v>47055</v>
      </c>
      <c r="Q13021" t="s">
        <v>25741</v>
      </c>
    </row>
    <row r="13022" spans="12:17" x14ac:dyDescent="0.3">
      <c r="L13022">
        <v>13016</v>
      </c>
      <c r="M13022" t="s">
        <v>25742</v>
      </c>
      <c r="N13022" t="s">
        <v>23876</v>
      </c>
      <c r="O13022" t="s">
        <v>25649</v>
      </c>
      <c r="P13022" t="s">
        <v>47056</v>
      </c>
      <c r="Q13022" t="s">
        <v>25742</v>
      </c>
    </row>
    <row r="13023" spans="12:17" x14ac:dyDescent="0.3">
      <c r="L13023">
        <v>13017</v>
      </c>
      <c r="M13023" t="s">
        <v>25743</v>
      </c>
      <c r="N13023" t="s">
        <v>23879</v>
      </c>
      <c r="O13023" t="s">
        <v>25651</v>
      </c>
      <c r="P13023" t="s">
        <v>47057</v>
      </c>
      <c r="Q13023" t="s">
        <v>25743</v>
      </c>
    </row>
    <row r="13024" spans="12:17" x14ac:dyDescent="0.3">
      <c r="L13024">
        <v>13018</v>
      </c>
      <c r="M13024" t="s">
        <v>25744</v>
      </c>
      <c r="N13024" t="s">
        <v>23882</v>
      </c>
      <c r="O13024" t="s">
        <v>25653</v>
      </c>
      <c r="P13024" t="s">
        <v>47058</v>
      </c>
      <c r="Q13024" t="s">
        <v>25744</v>
      </c>
    </row>
    <row r="13025" spans="12:17" x14ac:dyDescent="0.3">
      <c r="L13025">
        <v>13019</v>
      </c>
      <c r="M13025" t="s">
        <v>27446</v>
      </c>
      <c r="N13025" t="s">
        <v>23884</v>
      </c>
      <c r="O13025" t="s">
        <v>25654</v>
      </c>
      <c r="P13025" t="s">
        <v>47059</v>
      </c>
      <c r="Q13025" t="s">
        <v>27446</v>
      </c>
    </row>
    <row r="13026" spans="12:17" x14ac:dyDescent="0.3">
      <c r="L13026">
        <v>13020</v>
      </c>
      <c r="M13026" t="s">
        <v>27447</v>
      </c>
      <c r="N13026" t="s">
        <v>23886</v>
      </c>
      <c r="O13026" t="s">
        <v>25655</v>
      </c>
      <c r="P13026" t="s">
        <v>47060</v>
      </c>
      <c r="Q13026" t="s">
        <v>27447</v>
      </c>
    </row>
    <row r="13027" spans="12:17" x14ac:dyDescent="0.3">
      <c r="L13027">
        <v>13021</v>
      </c>
      <c r="M13027" t="s">
        <v>27448</v>
      </c>
      <c r="N13027" t="s">
        <v>23888</v>
      </c>
      <c r="O13027" t="s">
        <v>25656</v>
      </c>
      <c r="P13027" t="s">
        <v>47061</v>
      </c>
      <c r="Q13027" t="s">
        <v>27448</v>
      </c>
    </row>
    <row r="13028" spans="12:17" x14ac:dyDescent="0.3">
      <c r="L13028">
        <v>13022</v>
      </c>
      <c r="M13028" t="s">
        <v>25745</v>
      </c>
      <c r="N13028" t="s">
        <v>23891</v>
      </c>
      <c r="O13028" t="s">
        <v>25658</v>
      </c>
      <c r="P13028" t="s">
        <v>47062</v>
      </c>
      <c r="Q13028" t="s">
        <v>25745</v>
      </c>
    </row>
    <row r="13029" spans="12:17" x14ac:dyDescent="0.3">
      <c r="L13029">
        <v>13023</v>
      </c>
      <c r="M13029" t="s">
        <v>25746</v>
      </c>
      <c r="N13029" t="s">
        <v>23894</v>
      </c>
      <c r="O13029" t="s">
        <v>25660</v>
      </c>
      <c r="P13029" t="s">
        <v>47063</v>
      </c>
      <c r="Q13029" t="s">
        <v>25746</v>
      </c>
    </row>
    <row r="13030" spans="12:17" x14ac:dyDescent="0.3">
      <c r="L13030">
        <v>13024</v>
      </c>
      <c r="M13030" t="s">
        <v>25747</v>
      </c>
      <c r="N13030" t="s">
        <v>23897</v>
      </c>
      <c r="O13030" t="s">
        <v>25662</v>
      </c>
      <c r="P13030" t="s">
        <v>47064</v>
      </c>
      <c r="Q13030" t="s">
        <v>25747</v>
      </c>
    </row>
    <row r="13031" spans="12:17" x14ac:dyDescent="0.3">
      <c r="L13031">
        <v>13025</v>
      </c>
      <c r="M13031" t="s">
        <v>25748</v>
      </c>
      <c r="N13031" t="s">
        <v>23900</v>
      </c>
      <c r="O13031" t="s">
        <v>25664</v>
      </c>
      <c r="P13031" t="s">
        <v>47065</v>
      </c>
      <c r="Q13031" t="s">
        <v>25748</v>
      </c>
    </row>
    <row r="13032" spans="12:17" x14ac:dyDescent="0.3">
      <c r="L13032">
        <v>13026</v>
      </c>
      <c r="M13032" t="s">
        <v>25749</v>
      </c>
      <c r="N13032" t="s">
        <v>23903</v>
      </c>
      <c r="O13032" t="s">
        <v>25666</v>
      </c>
      <c r="P13032" t="s">
        <v>47066</v>
      </c>
      <c r="Q13032" t="s">
        <v>25749</v>
      </c>
    </row>
    <row r="13033" spans="12:17" x14ac:dyDescent="0.3">
      <c r="L13033">
        <v>13027</v>
      </c>
      <c r="M13033" t="s">
        <v>25750</v>
      </c>
      <c r="N13033" t="s">
        <v>23906</v>
      </c>
      <c r="O13033" t="s">
        <v>25668</v>
      </c>
      <c r="P13033" t="s">
        <v>47067</v>
      </c>
      <c r="Q13033" t="s">
        <v>25750</v>
      </c>
    </row>
    <row r="13034" spans="12:17" x14ac:dyDescent="0.3">
      <c r="L13034">
        <v>13028</v>
      </c>
      <c r="M13034" t="s">
        <v>25751</v>
      </c>
      <c r="N13034" t="s">
        <v>23909</v>
      </c>
      <c r="O13034" t="s">
        <v>25670</v>
      </c>
      <c r="P13034" t="s">
        <v>47068</v>
      </c>
      <c r="Q13034" t="s">
        <v>25751</v>
      </c>
    </row>
    <row r="13035" spans="12:17" x14ac:dyDescent="0.3">
      <c r="L13035">
        <v>13029</v>
      </c>
      <c r="M13035" t="s">
        <v>25752</v>
      </c>
      <c r="N13035" t="s">
        <v>23903</v>
      </c>
      <c r="O13035" t="s">
        <v>25672</v>
      </c>
      <c r="P13035" t="s">
        <v>47069</v>
      </c>
      <c r="Q13035" t="s">
        <v>25752</v>
      </c>
    </row>
    <row r="13036" spans="12:17" x14ac:dyDescent="0.3">
      <c r="L13036">
        <v>13030</v>
      </c>
      <c r="M13036" t="s">
        <v>25753</v>
      </c>
      <c r="N13036" t="s">
        <v>23906</v>
      </c>
      <c r="O13036" t="s">
        <v>25674</v>
      </c>
      <c r="P13036" t="s">
        <v>47070</v>
      </c>
      <c r="Q13036" t="s">
        <v>25753</v>
      </c>
    </row>
    <row r="13037" spans="12:17" x14ac:dyDescent="0.3">
      <c r="L13037">
        <v>13031</v>
      </c>
      <c r="M13037" t="s">
        <v>25754</v>
      </c>
      <c r="N13037" t="s">
        <v>23916</v>
      </c>
      <c r="O13037" t="s">
        <v>25676</v>
      </c>
      <c r="P13037" t="s">
        <v>47071</v>
      </c>
      <c r="Q13037" t="s">
        <v>25754</v>
      </c>
    </row>
    <row r="13038" spans="12:17" x14ac:dyDescent="0.3">
      <c r="L13038">
        <v>13032</v>
      </c>
      <c r="M13038" t="s">
        <v>25755</v>
      </c>
      <c r="N13038" t="s">
        <v>23997</v>
      </c>
      <c r="O13038" t="s">
        <v>47072</v>
      </c>
      <c r="P13038" t="s">
        <v>47073</v>
      </c>
      <c r="Q13038" t="s">
        <v>25755</v>
      </c>
    </row>
    <row r="13039" spans="12:17" x14ac:dyDescent="0.3">
      <c r="L13039">
        <v>13033</v>
      </c>
      <c r="M13039" t="s">
        <v>25756</v>
      </c>
      <c r="N13039" t="s">
        <v>23999</v>
      </c>
      <c r="O13039" t="s">
        <v>47074</v>
      </c>
      <c r="P13039" t="s">
        <v>47075</v>
      </c>
      <c r="Q13039" t="s">
        <v>25756</v>
      </c>
    </row>
    <row r="13040" spans="12:17" x14ac:dyDescent="0.3">
      <c r="L13040">
        <v>13034</v>
      </c>
      <c r="M13040" t="s">
        <v>25757</v>
      </c>
      <c r="N13040" t="s">
        <v>24001</v>
      </c>
      <c r="O13040" t="s">
        <v>47076</v>
      </c>
      <c r="P13040" t="s">
        <v>47077</v>
      </c>
      <c r="Q13040" t="s">
        <v>25757</v>
      </c>
    </row>
    <row r="13041" spans="12:17" x14ac:dyDescent="0.3">
      <c r="L13041">
        <v>13035</v>
      </c>
      <c r="M13041" t="s">
        <v>25758</v>
      </c>
      <c r="N13041" t="s">
        <v>24003</v>
      </c>
      <c r="O13041" t="s">
        <v>47078</v>
      </c>
      <c r="P13041" t="s">
        <v>47079</v>
      </c>
      <c r="Q13041" t="s">
        <v>25758</v>
      </c>
    </row>
    <row r="13042" spans="12:17" x14ac:dyDescent="0.3">
      <c r="L13042">
        <v>13036</v>
      </c>
      <c r="M13042" t="s">
        <v>25759</v>
      </c>
      <c r="N13042" t="s">
        <v>24005</v>
      </c>
      <c r="O13042" t="s">
        <v>47080</v>
      </c>
      <c r="P13042" t="s">
        <v>47081</v>
      </c>
      <c r="Q13042" t="s">
        <v>25759</v>
      </c>
    </row>
    <row r="13043" spans="12:17" x14ac:dyDescent="0.3">
      <c r="L13043">
        <v>13037</v>
      </c>
      <c r="M13043" t="s">
        <v>25760</v>
      </c>
      <c r="N13043" t="s">
        <v>24007</v>
      </c>
      <c r="O13043" t="s">
        <v>47082</v>
      </c>
      <c r="P13043" t="s">
        <v>47083</v>
      </c>
      <c r="Q13043" t="s">
        <v>25760</v>
      </c>
    </row>
    <row r="13044" spans="12:17" x14ac:dyDescent="0.3">
      <c r="L13044">
        <v>13038</v>
      </c>
      <c r="M13044" t="s">
        <v>25761</v>
      </c>
      <c r="N13044" t="s">
        <v>46128</v>
      </c>
      <c r="O13044" t="s">
        <v>47084</v>
      </c>
      <c r="P13044" t="s">
        <v>47085</v>
      </c>
      <c r="Q13044" t="s">
        <v>25761</v>
      </c>
    </row>
    <row r="13045" spans="12:17" x14ac:dyDescent="0.3">
      <c r="L13045">
        <v>13039</v>
      </c>
      <c r="M13045" t="s">
        <v>25763</v>
      </c>
      <c r="N13045" t="s">
        <v>24012</v>
      </c>
      <c r="O13045" t="s">
        <v>47086</v>
      </c>
      <c r="P13045" t="s">
        <v>47087</v>
      </c>
      <c r="Q13045" t="s">
        <v>25763</v>
      </c>
    </row>
    <row r="13046" spans="12:17" x14ac:dyDescent="0.3">
      <c r="L13046">
        <v>13040</v>
      </c>
      <c r="M13046" t="s">
        <v>25764</v>
      </c>
      <c r="N13046" t="s">
        <v>24014</v>
      </c>
      <c r="O13046" t="s">
        <v>47088</v>
      </c>
      <c r="P13046" t="s">
        <v>47089</v>
      </c>
      <c r="Q13046" t="s">
        <v>25764</v>
      </c>
    </row>
    <row r="13047" spans="12:17" x14ac:dyDescent="0.3">
      <c r="L13047">
        <v>13041</v>
      </c>
      <c r="M13047" t="s">
        <v>25765</v>
      </c>
      <c r="N13047" t="s">
        <v>24016</v>
      </c>
      <c r="O13047" t="s">
        <v>47090</v>
      </c>
      <c r="P13047" t="s">
        <v>47091</v>
      </c>
      <c r="Q13047" t="s">
        <v>25765</v>
      </c>
    </row>
    <row r="13048" spans="12:17" x14ac:dyDescent="0.3">
      <c r="L13048">
        <v>13042</v>
      </c>
      <c r="M13048" t="s">
        <v>25766</v>
      </c>
      <c r="N13048" t="s">
        <v>24018</v>
      </c>
      <c r="O13048" t="s">
        <v>47092</v>
      </c>
      <c r="P13048" t="s">
        <v>47093</v>
      </c>
      <c r="Q13048" t="s">
        <v>25766</v>
      </c>
    </row>
    <row r="13049" spans="12:17" x14ac:dyDescent="0.3">
      <c r="L13049">
        <v>13043</v>
      </c>
      <c r="M13049" t="s">
        <v>25767</v>
      </c>
      <c r="N13049" t="s">
        <v>24020</v>
      </c>
      <c r="O13049" t="s">
        <v>47094</v>
      </c>
      <c r="P13049" t="s">
        <v>47095</v>
      </c>
      <c r="Q13049" t="s">
        <v>25767</v>
      </c>
    </row>
    <row r="13050" spans="12:17" x14ac:dyDescent="0.3">
      <c r="L13050">
        <v>13044</v>
      </c>
      <c r="M13050" t="s">
        <v>25768</v>
      </c>
      <c r="N13050" t="s">
        <v>26544</v>
      </c>
      <c r="O13050" t="s">
        <v>47096</v>
      </c>
      <c r="P13050" t="s">
        <v>47097</v>
      </c>
      <c r="Q13050" t="s">
        <v>25768</v>
      </c>
    </row>
    <row r="13051" spans="12:17" x14ac:dyDescent="0.3">
      <c r="L13051">
        <v>13045</v>
      </c>
      <c r="M13051" t="s">
        <v>25769</v>
      </c>
      <c r="N13051" t="s">
        <v>26545</v>
      </c>
      <c r="O13051" t="s">
        <v>47098</v>
      </c>
      <c r="P13051" t="s">
        <v>47099</v>
      </c>
      <c r="Q13051" t="s">
        <v>25769</v>
      </c>
    </row>
    <row r="13052" spans="12:17" x14ac:dyDescent="0.3">
      <c r="L13052">
        <v>13046</v>
      </c>
      <c r="M13052" t="s">
        <v>25770</v>
      </c>
      <c r="N13052" t="s">
        <v>26546</v>
      </c>
      <c r="O13052" t="s">
        <v>47100</v>
      </c>
      <c r="P13052" t="s">
        <v>47101</v>
      </c>
      <c r="Q13052" t="s">
        <v>25770</v>
      </c>
    </row>
    <row r="13053" spans="12:17" x14ac:dyDescent="0.3">
      <c r="L13053">
        <v>13047</v>
      </c>
      <c r="M13053" t="s">
        <v>25771</v>
      </c>
      <c r="N13053" t="s">
        <v>24025</v>
      </c>
      <c r="O13053" t="s">
        <v>47102</v>
      </c>
      <c r="P13053" t="s">
        <v>47103</v>
      </c>
      <c r="Q13053" t="s">
        <v>25771</v>
      </c>
    </row>
    <row r="13054" spans="12:17" x14ac:dyDescent="0.3">
      <c r="L13054">
        <v>13048</v>
      </c>
      <c r="M13054" t="s">
        <v>25772</v>
      </c>
      <c r="N13054" t="s">
        <v>46139</v>
      </c>
      <c r="O13054" t="s">
        <v>47104</v>
      </c>
      <c r="P13054" t="s">
        <v>47105</v>
      </c>
      <c r="Q13054" t="s">
        <v>25772</v>
      </c>
    </row>
    <row r="13055" spans="12:17" x14ac:dyDescent="0.3">
      <c r="L13055">
        <v>13049</v>
      </c>
      <c r="M13055" t="s">
        <v>47106</v>
      </c>
      <c r="N13055" t="s">
        <v>46142</v>
      </c>
      <c r="O13055" t="s">
        <v>47107</v>
      </c>
      <c r="P13055" t="s">
        <v>47108</v>
      </c>
      <c r="Q13055" t="s">
        <v>47106</v>
      </c>
    </row>
    <row r="13056" spans="12:17" x14ac:dyDescent="0.3">
      <c r="L13056">
        <v>13050</v>
      </c>
      <c r="M13056" t="s">
        <v>25773</v>
      </c>
      <c r="N13056" t="s">
        <v>24028</v>
      </c>
      <c r="O13056" t="s">
        <v>47109</v>
      </c>
      <c r="P13056" t="s">
        <v>47110</v>
      </c>
      <c r="Q13056" t="s">
        <v>25773</v>
      </c>
    </row>
    <row r="13057" spans="12:17" x14ac:dyDescent="0.3">
      <c r="L13057">
        <v>13051</v>
      </c>
      <c r="M13057" t="s">
        <v>25774</v>
      </c>
      <c r="N13057" t="s">
        <v>24030</v>
      </c>
      <c r="O13057" t="s">
        <v>47111</v>
      </c>
      <c r="P13057" t="s">
        <v>47112</v>
      </c>
      <c r="Q13057" t="s">
        <v>25774</v>
      </c>
    </row>
    <row r="13058" spans="12:17" x14ac:dyDescent="0.3">
      <c r="L13058">
        <v>13052</v>
      </c>
      <c r="M13058" t="s">
        <v>25775</v>
      </c>
      <c r="N13058" t="s">
        <v>24032</v>
      </c>
      <c r="O13058" t="s">
        <v>47113</v>
      </c>
      <c r="P13058" t="s">
        <v>47114</v>
      </c>
      <c r="Q13058" t="s">
        <v>25775</v>
      </c>
    </row>
    <row r="13059" spans="12:17" x14ac:dyDescent="0.3">
      <c r="L13059">
        <v>13053</v>
      </c>
      <c r="M13059" t="s">
        <v>25776</v>
      </c>
      <c r="N13059" t="s">
        <v>24034</v>
      </c>
      <c r="O13059" t="s">
        <v>47115</v>
      </c>
      <c r="P13059" t="s">
        <v>47116</v>
      </c>
      <c r="Q13059" t="s">
        <v>25776</v>
      </c>
    </row>
    <row r="13060" spans="12:17" x14ac:dyDescent="0.3">
      <c r="L13060">
        <v>13054</v>
      </c>
      <c r="M13060" t="s">
        <v>25777</v>
      </c>
      <c r="N13060" t="s">
        <v>24036</v>
      </c>
      <c r="O13060" t="s">
        <v>47117</v>
      </c>
      <c r="P13060" t="s">
        <v>47118</v>
      </c>
      <c r="Q13060" t="s">
        <v>25777</v>
      </c>
    </row>
    <row r="13061" spans="12:17" x14ac:dyDescent="0.3">
      <c r="L13061">
        <v>13055</v>
      </c>
      <c r="M13061" t="s">
        <v>25778</v>
      </c>
      <c r="N13061" t="s">
        <v>24038</v>
      </c>
      <c r="O13061" t="s">
        <v>47119</v>
      </c>
      <c r="P13061" t="s">
        <v>47120</v>
      </c>
      <c r="Q13061" t="s">
        <v>25778</v>
      </c>
    </row>
    <row r="13062" spans="12:17" x14ac:dyDescent="0.3">
      <c r="L13062">
        <v>13056</v>
      </c>
      <c r="M13062" t="s">
        <v>25779</v>
      </c>
      <c r="N13062" t="s">
        <v>24040</v>
      </c>
      <c r="O13062" t="s">
        <v>47121</v>
      </c>
      <c r="P13062" t="s">
        <v>47122</v>
      </c>
      <c r="Q13062" t="s">
        <v>25779</v>
      </c>
    </row>
    <row r="13063" spans="12:17" x14ac:dyDescent="0.3">
      <c r="L13063">
        <v>13057</v>
      </c>
      <c r="M13063" t="s">
        <v>25780</v>
      </c>
      <c r="N13063" t="s">
        <v>24042</v>
      </c>
      <c r="O13063" t="s">
        <v>47123</v>
      </c>
      <c r="P13063" t="s">
        <v>47124</v>
      </c>
      <c r="Q13063" t="s">
        <v>25780</v>
      </c>
    </row>
    <row r="13064" spans="12:17" x14ac:dyDescent="0.3">
      <c r="L13064">
        <v>13058</v>
      </c>
      <c r="M13064" t="s">
        <v>25781</v>
      </c>
      <c r="N13064" t="s">
        <v>24044</v>
      </c>
      <c r="O13064" t="s">
        <v>47125</v>
      </c>
      <c r="P13064" t="s">
        <v>47126</v>
      </c>
      <c r="Q13064" t="s">
        <v>25781</v>
      </c>
    </row>
    <row r="13065" spans="12:17" x14ac:dyDescent="0.3">
      <c r="L13065">
        <v>13059</v>
      </c>
      <c r="M13065" t="s">
        <v>25782</v>
      </c>
      <c r="N13065" t="s">
        <v>24046</v>
      </c>
      <c r="O13065" t="s">
        <v>47127</v>
      </c>
      <c r="P13065" t="s">
        <v>47128</v>
      </c>
      <c r="Q13065" t="s">
        <v>25782</v>
      </c>
    </row>
    <row r="13066" spans="12:17" x14ac:dyDescent="0.3">
      <c r="L13066">
        <v>13060</v>
      </c>
      <c r="M13066" t="s">
        <v>25783</v>
      </c>
      <c r="N13066" t="s">
        <v>24048</v>
      </c>
      <c r="O13066" t="s">
        <v>47129</v>
      </c>
      <c r="P13066" t="s">
        <v>47130</v>
      </c>
      <c r="Q13066" t="s">
        <v>25783</v>
      </c>
    </row>
    <row r="13067" spans="12:17" x14ac:dyDescent="0.3">
      <c r="L13067">
        <v>13061</v>
      </c>
      <c r="M13067" t="s">
        <v>25784</v>
      </c>
      <c r="N13067" t="s">
        <v>24050</v>
      </c>
      <c r="O13067" t="s">
        <v>47131</v>
      </c>
      <c r="P13067" t="s">
        <v>47132</v>
      </c>
      <c r="Q13067" t="s">
        <v>25784</v>
      </c>
    </row>
    <row r="13068" spans="12:17" x14ac:dyDescent="0.3">
      <c r="L13068">
        <v>13062</v>
      </c>
      <c r="M13068" t="s">
        <v>25785</v>
      </c>
      <c r="N13068" t="s">
        <v>24052</v>
      </c>
      <c r="O13068" t="s">
        <v>47133</v>
      </c>
      <c r="P13068" t="s">
        <v>47134</v>
      </c>
      <c r="Q13068" t="s">
        <v>25785</v>
      </c>
    </row>
    <row r="13069" spans="12:17" x14ac:dyDescent="0.3">
      <c r="L13069">
        <v>13063</v>
      </c>
      <c r="M13069" t="s">
        <v>25786</v>
      </c>
      <c r="N13069" t="s">
        <v>24054</v>
      </c>
      <c r="O13069" t="s">
        <v>47135</v>
      </c>
      <c r="P13069" t="s">
        <v>47136</v>
      </c>
      <c r="Q13069" t="s">
        <v>25786</v>
      </c>
    </row>
    <row r="13070" spans="12:17" x14ac:dyDescent="0.3">
      <c r="L13070">
        <v>13064</v>
      </c>
      <c r="M13070" t="s">
        <v>25787</v>
      </c>
      <c r="N13070" t="s">
        <v>24056</v>
      </c>
      <c r="O13070" t="s">
        <v>47137</v>
      </c>
      <c r="P13070" t="s">
        <v>47138</v>
      </c>
      <c r="Q13070" t="s">
        <v>25787</v>
      </c>
    </row>
    <row r="13071" spans="12:17" x14ac:dyDescent="0.3">
      <c r="L13071">
        <v>13065</v>
      </c>
      <c r="M13071" t="s">
        <v>25788</v>
      </c>
      <c r="N13071" t="s">
        <v>24058</v>
      </c>
      <c r="O13071" t="s">
        <v>47139</v>
      </c>
      <c r="P13071" t="s">
        <v>47140</v>
      </c>
      <c r="Q13071" t="s">
        <v>25788</v>
      </c>
    </row>
    <row r="13072" spans="12:17" x14ac:dyDescent="0.3">
      <c r="L13072">
        <v>13066</v>
      </c>
      <c r="M13072" t="s">
        <v>25789</v>
      </c>
      <c r="N13072" t="s">
        <v>24060</v>
      </c>
      <c r="O13072" t="s">
        <v>47141</v>
      </c>
      <c r="P13072" t="s">
        <v>47142</v>
      </c>
      <c r="Q13072" t="s">
        <v>25789</v>
      </c>
    </row>
    <row r="13073" spans="12:17" x14ac:dyDescent="0.3">
      <c r="L13073">
        <v>13067</v>
      </c>
      <c r="M13073" t="s">
        <v>25790</v>
      </c>
      <c r="N13073" t="s">
        <v>24062</v>
      </c>
      <c r="O13073" t="s">
        <v>47143</v>
      </c>
      <c r="P13073" t="s">
        <v>47144</v>
      </c>
      <c r="Q13073" t="s">
        <v>25790</v>
      </c>
    </row>
    <row r="13074" spans="12:17" x14ac:dyDescent="0.3">
      <c r="L13074">
        <v>13068</v>
      </c>
      <c r="M13074" t="s">
        <v>25791</v>
      </c>
      <c r="N13074" t="s">
        <v>24064</v>
      </c>
      <c r="O13074" t="s">
        <v>47145</v>
      </c>
      <c r="P13074" t="s">
        <v>47146</v>
      </c>
      <c r="Q13074" t="s">
        <v>25791</v>
      </c>
    </row>
    <row r="13075" spans="12:17" x14ac:dyDescent="0.3">
      <c r="L13075">
        <v>13069</v>
      </c>
      <c r="M13075" t="s">
        <v>25792</v>
      </c>
      <c r="N13075" t="s">
        <v>24066</v>
      </c>
      <c r="O13075" t="s">
        <v>47147</v>
      </c>
      <c r="P13075" t="s">
        <v>47148</v>
      </c>
      <c r="Q13075" t="s">
        <v>25792</v>
      </c>
    </row>
    <row r="13076" spans="12:17" x14ac:dyDescent="0.3">
      <c r="L13076">
        <v>13070</v>
      </c>
      <c r="M13076" t="s">
        <v>47149</v>
      </c>
      <c r="N13076" t="s">
        <v>24067</v>
      </c>
      <c r="O13076" t="s">
        <v>47150</v>
      </c>
      <c r="P13076" t="s">
        <v>47151</v>
      </c>
      <c r="Q13076" t="s">
        <v>47149</v>
      </c>
    </row>
    <row r="13077" spans="12:17" x14ac:dyDescent="0.3">
      <c r="L13077">
        <v>13071</v>
      </c>
      <c r="M13077" t="s">
        <v>25793</v>
      </c>
      <c r="N13077" t="s">
        <v>24069</v>
      </c>
      <c r="O13077" t="s">
        <v>47152</v>
      </c>
      <c r="P13077" t="s">
        <v>47153</v>
      </c>
      <c r="Q13077" t="s">
        <v>25793</v>
      </c>
    </row>
    <row r="13078" spans="12:17" x14ac:dyDescent="0.3">
      <c r="L13078">
        <v>13072</v>
      </c>
      <c r="M13078" t="s">
        <v>25794</v>
      </c>
      <c r="N13078" t="s">
        <v>24071</v>
      </c>
      <c r="O13078" t="s">
        <v>47154</v>
      </c>
      <c r="P13078" t="s">
        <v>47155</v>
      </c>
      <c r="Q13078" t="s">
        <v>25794</v>
      </c>
    </row>
    <row r="13079" spans="12:17" x14ac:dyDescent="0.3">
      <c r="L13079">
        <v>13073</v>
      </c>
      <c r="M13079" t="s">
        <v>25795</v>
      </c>
      <c r="N13079" t="s">
        <v>24073</v>
      </c>
      <c r="O13079" t="s">
        <v>47156</v>
      </c>
      <c r="P13079" t="s">
        <v>47157</v>
      </c>
      <c r="Q13079" t="s">
        <v>25795</v>
      </c>
    </row>
    <row r="13080" spans="12:17" x14ac:dyDescent="0.3">
      <c r="L13080">
        <v>13074</v>
      </c>
      <c r="M13080" t="s">
        <v>25796</v>
      </c>
      <c r="N13080" t="s">
        <v>24075</v>
      </c>
      <c r="O13080" t="s">
        <v>47158</v>
      </c>
      <c r="P13080" t="s">
        <v>47159</v>
      </c>
      <c r="Q13080" t="s">
        <v>25796</v>
      </c>
    </row>
    <row r="13081" spans="12:17" x14ac:dyDescent="0.3">
      <c r="L13081">
        <v>13075</v>
      </c>
      <c r="M13081" t="s">
        <v>25797</v>
      </c>
      <c r="N13081" t="s">
        <v>24077</v>
      </c>
      <c r="O13081" t="s">
        <v>47160</v>
      </c>
      <c r="P13081" t="s">
        <v>47161</v>
      </c>
      <c r="Q13081" t="s">
        <v>25797</v>
      </c>
    </row>
    <row r="13082" spans="12:17" x14ac:dyDescent="0.3">
      <c r="L13082">
        <v>13076</v>
      </c>
      <c r="M13082" t="s">
        <v>25762</v>
      </c>
      <c r="N13082" t="s">
        <v>24010</v>
      </c>
      <c r="O13082" t="s">
        <v>47162</v>
      </c>
      <c r="P13082" t="s">
        <v>47163</v>
      </c>
      <c r="Q13082" t="s">
        <v>25762</v>
      </c>
    </row>
    <row r="13083" spans="12:17" x14ac:dyDescent="0.3">
      <c r="L13083">
        <v>13077</v>
      </c>
      <c r="M13083" t="s">
        <v>25798</v>
      </c>
      <c r="N13083" t="s">
        <v>24079</v>
      </c>
      <c r="O13083" t="s">
        <v>47164</v>
      </c>
      <c r="P13083" t="s">
        <v>47165</v>
      </c>
      <c r="Q13083" t="s">
        <v>25798</v>
      </c>
    </row>
    <row r="13084" spans="12:17" x14ac:dyDescent="0.3">
      <c r="L13084">
        <v>13078</v>
      </c>
      <c r="M13084" t="s">
        <v>25799</v>
      </c>
      <c r="N13084" t="s">
        <v>24081</v>
      </c>
      <c r="O13084" t="s">
        <v>47166</v>
      </c>
      <c r="P13084" t="s">
        <v>47167</v>
      </c>
      <c r="Q13084" t="s">
        <v>25799</v>
      </c>
    </row>
    <row r="13085" spans="12:17" x14ac:dyDescent="0.3">
      <c r="L13085">
        <v>13079</v>
      </c>
      <c r="M13085" t="s">
        <v>25800</v>
      </c>
      <c r="N13085" t="s">
        <v>24083</v>
      </c>
      <c r="O13085" t="s">
        <v>47168</v>
      </c>
      <c r="P13085" t="s">
        <v>47169</v>
      </c>
      <c r="Q13085" t="s">
        <v>25800</v>
      </c>
    </row>
    <row r="13086" spans="12:17" x14ac:dyDescent="0.3">
      <c r="L13086">
        <v>13080</v>
      </c>
      <c r="M13086" t="s">
        <v>25801</v>
      </c>
      <c r="N13086" t="s">
        <v>24085</v>
      </c>
      <c r="O13086" t="s">
        <v>47170</v>
      </c>
      <c r="P13086" t="s">
        <v>47171</v>
      </c>
      <c r="Q13086" t="s">
        <v>25801</v>
      </c>
    </row>
    <row r="13087" spans="12:17" x14ac:dyDescent="0.3">
      <c r="L13087">
        <v>13081</v>
      </c>
      <c r="M13087" t="s">
        <v>25802</v>
      </c>
      <c r="N13087" t="s">
        <v>24087</v>
      </c>
      <c r="O13087" t="s">
        <v>47172</v>
      </c>
      <c r="P13087" t="s">
        <v>47173</v>
      </c>
      <c r="Q13087" t="s">
        <v>25802</v>
      </c>
    </row>
    <row r="13088" spans="12:17" x14ac:dyDescent="0.3">
      <c r="L13088">
        <v>13082</v>
      </c>
      <c r="M13088" t="s">
        <v>25803</v>
      </c>
      <c r="N13088" t="s">
        <v>24089</v>
      </c>
      <c r="O13088" t="s">
        <v>47174</v>
      </c>
      <c r="P13088" t="s">
        <v>47175</v>
      </c>
      <c r="Q13088" t="s">
        <v>25803</v>
      </c>
    </row>
    <row r="13089" spans="12:17" x14ac:dyDescent="0.3">
      <c r="L13089">
        <v>13083</v>
      </c>
      <c r="M13089" t="s">
        <v>25804</v>
      </c>
      <c r="N13089" t="s">
        <v>24091</v>
      </c>
      <c r="O13089" t="s">
        <v>47176</v>
      </c>
      <c r="P13089" t="s">
        <v>47177</v>
      </c>
      <c r="Q13089" t="s">
        <v>25804</v>
      </c>
    </row>
    <row r="13090" spans="12:17" x14ac:dyDescent="0.3">
      <c r="L13090">
        <v>13084</v>
      </c>
      <c r="M13090" t="s">
        <v>25805</v>
      </c>
      <c r="N13090" t="s">
        <v>24093</v>
      </c>
      <c r="O13090" t="s">
        <v>47178</v>
      </c>
      <c r="P13090" t="s">
        <v>47179</v>
      </c>
      <c r="Q13090" t="s">
        <v>25805</v>
      </c>
    </row>
    <row r="13091" spans="12:17" x14ac:dyDescent="0.3">
      <c r="L13091">
        <v>13085</v>
      </c>
      <c r="M13091" t="s">
        <v>25806</v>
      </c>
      <c r="N13091" t="s">
        <v>24095</v>
      </c>
      <c r="O13091" t="s">
        <v>47180</v>
      </c>
      <c r="P13091" t="s">
        <v>47181</v>
      </c>
      <c r="Q13091" t="s">
        <v>25806</v>
      </c>
    </row>
    <row r="13092" spans="12:17" x14ac:dyDescent="0.3">
      <c r="L13092">
        <v>13086</v>
      </c>
      <c r="M13092" t="s">
        <v>25807</v>
      </c>
      <c r="N13092" t="s">
        <v>24097</v>
      </c>
      <c r="O13092" t="s">
        <v>47182</v>
      </c>
      <c r="P13092" t="s">
        <v>47183</v>
      </c>
      <c r="Q13092" t="s">
        <v>25807</v>
      </c>
    </row>
    <row r="13093" spans="12:17" x14ac:dyDescent="0.3">
      <c r="L13093">
        <v>13087</v>
      </c>
      <c r="M13093" t="s">
        <v>25808</v>
      </c>
      <c r="N13093" t="s">
        <v>24099</v>
      </c>
      <c r="O13093" t="s">
        <v>47184</v>
      </c>
      <c r="P13093" t="s">
        <v>47185</v>
      </c>
      <c r="Q13093" t="s">
        <v>25808</v>
      </c>
    </row>
    <row r="13094" spans="12:17" x14ac:dyDescent="0.3">
      <c r="L13094">
        <v>13088</v>
      </c>
      <c r="M13094" t="s">
        <v>25809</v>
      </c>
      <c r="N13094" t="s">
        <v>24101</v>
      </c>
      <c r="O13094" t="s">
        <v>47186</v>
      </c>
      <c r="P13094" t="s">
        <v>47187</v>
      </c>
      <c r="Q13094" t="s">
        <v>25809</v>
      </c>
    </row>
    <row r="13095" spans="12:17" x14ac:dyDescent="0.3">
      <c r="L13095">
        <v>13089</v>
      </c>
      <c r="M13095" t="s">
        <v>25810</v>
      </c>
      <c r="N13095" t="s">
        <v>24103</v>
      </c>
      <c r="O13095" t="s">
        <v>47188</v>
      </c>
      <c r="P13095" t="s">
        <v>47189</v>
      </c>
      <c r="Q13095" t="s">
        <v>25810</v>
      </c>
    </row>
    <row r="13096" spans="12:17" x14ac:dyDescent="0.3">
      <c r="L13096">
        <v>13090</v>
      </c>
      <c r="M13096" t="s">
        <v>25811</v>
      </c>
      <c r="N13096" t="s">
        <v>24105</v>
      </c>
      <c r="O13096" t="s">
        <v>47190</v>
      </c>
      <c r="P13096" t="s">
        <v>47191</v>
      </c>
      <c r="Q13096" t="s">
        <v>25811</v>
      </c>
    </row>
    <row r="13097" spans="12:17" x14ac:dyDescent="0.3">
      <c r="L13097">
        <v>13091</v>
      </c>
      <c r="M13097" t="s">
        <v>25812</v>
      </c>
      <c r="N13097" t="s">
        <v>24107</v>
      </c>
      <c r="O13097" t="s">
        <v>47192</v>
      </c>
      <c r="P13097" t="s">
        <v>47193</v>
      </c>
      <c r="Q13097" t="s">
        <v>25812</v>
      </c>
    </row>
    <row r="13098" spans="12:17" x14ac:dyDescent="0.3">
      <c r="L13098">
        <v>13092</v>
      </c>
      <c r="M13098" t="s">
        <v>25813</v>
      </c>
      <c r="N13098" t="s">
        <v>24109</v>
      </c>
      <c r="O13098" t="s">
        <v>47194</v>
      </c>
      <c r="P13098" t="s">
        <v>47195</v>
      </c>
      <c r="Q13098" t="s">
        <v>25813</v>
      </c>
    </row>
    <row r="13099" spans="12:17" x14ac:dyDescent="0.3">
      <c r="L13099">
        <v>13093</v>
      </c>
      <c r="M13099" t="s">
        <v>25814</v>
      </c>
      <c r="N13099" t="s">
        <v>24111</v>
      </c>
      <c r="O13099" t="s">
        <v>47196</v>
      </c>
      <c r="P13099" t="s">
        <v>47197</v>
      </c>
      <c r="Q13099" t="s">
        <v>25814</v>
      </c>
    </row>
    <row r="13100" spans="12:17" x14ac:dyDescent="0.3">
      <c r="L13100">
        <v>13094</v>
      </c>
      <c r="M13100" t="s">
        <v>25815</v>
      </c>
      <c r="N13100" t="s">
        <v>24113</v>
      </c>
      <c r="O13100" t="s">
        <v>47198</v>
      </c>
      <c r="P13100" t="s">
        <v>47199</v>
      </c>
      <c r="Q13100" t="s">
        <v>25815</v>
      </c>
    </row>
    <row r="13101" spans="12:17" x14ac:dyDescent="0.3">
      <c r="L13101">
        <v>13095</v>
      </c>
      <c r="M13101" t="s">
        <v>25816</v>
      </c>
      <c r="N13101" t="s">
        <v>24115</v>
      </c>
      <c r="O13101" t="s">
        <v>47200</v>
      </c>
      <c r="P13101" t="s">
        <v>47201</v>
      </c>
      <c r="Q13101" t="s">
        <v>25816</v>
      </c>
    </row>
    <row r="13102" spans="12:17" x14ac:dyDescent="0.3">
      <c r="L13102">
        <v>13096</v>
      </c>
      <c r="M13102" t="s">
        <v>25817</v>
      </c>
      <c r="N13102" t="s">
        <v>24117</v>
      </c>
      <c r="O13102" t="s">
        <v>47202</v>
      </c>
      <c r="P13102" t="s">
        <v>47203</v>
      </c>
      <c r="Q13102" t="s">
        <v>25817</v>
      </c>
    </row>
    <row r="13103" spans="12:17" x14ac:dyDescent="0.3">
      <c r="L13103">
        <v>13097</v>
      </c>
      <c r="M13103" t="s">
        <v>25818</v>
      </c>
      <c r="N13103" t="s">
        <v>24119</v>
      </c>
      <c r="O13103" t="s">
        <v>47204</v>
      </c>
      <c r="P13103" t="s">
        <v>47205</v>
      </c>
      <c r="Q13103" t="s">
        <v>25818</v>
      </c>
    </row>
    <row r="13104" spans="12:17" x14ac:dyDescent="0.3">
      <c r="L13104">
        <v>13098</v>
      </c>
      <c r="M13104" t="s">
        <v>25819</v>
      </c>
      <c r="N13104" t="s">
        <v>24121</v>
      </c>
      <c r="O13104" t="s">
        <v>47206</v>
      </c>
      <c r="P13104" t="s">
        <v>47207</v>
      </c>
      <c r="Q13104" t="s">
        <v>25819</v>
      </c>
    </row>
    <row r="13105" spans="12:17" x14ac:dyDescent="0.3">
      <c r="L13105">
        <v>13099</v>
      </c>
      <c r="M13105" t="s">
        <v>25820</v>
      </c>
      <c r="N13105" t="s">
        <v>24123</v>
      </c>
      <c r="O13105" t="s">
        <v>47208</v>
      </c>
      <c r="P13105" t="s">
        <v>47209</v>
      </c>
      <c r="Q13105" t="s">
        <v>25820</v>
      </c>
    </row>
    <row r="13106" spans="12:17" x14ac:dyDescent="0.3">
      <c r="L13106">
        <v>13100</v>
      </c>
      <c r="M13106" t="s">
        <v>25821</v>
      </c>
      <c r="N13106" t="s">
        <v>24125</v>
      </c>
      <c r="O13106" t="s">
        <v>47210</v>
      </c>
      <c r="P13106" t="s">
        <v>47211</v>
      </c>
      <c r="Q13106" t="s">
        <v>25821</v>
      </c>
    </row>
    <row r="13107" spans="12:17" x14ac:dyDescent="0.3">
      <c r="L13107">
        <v>13101</v>
      </c>
      <c r="M13107" t="s">
        <v>25822</v>
      </c>
      <c r="N13107" t="s">
        <v>24127</v>
      </c>
      <c r="O13107" t="s">
        <v>47212</v>
      </c>
      <c r="P13107" t="s">
        <v>47213</v>
      </c>
      <c r="Q13107" t="s">
        <v>25822</v>
      </c>
    </row>
    <row r="13108" spans="12:17" x14ac:dyDescent="0.3">
      <c r="L13108">
        <v>13102</v>
      </c>
      <c r="M13108" t="s">
        <v>27449</v>
      </c>
      <c r="N13108" t="s">
        <v>24128</v>
      </c>
      <c r="O13108" t="s">
        <v>47214</v>
      </c>
      <c r="P13108" t="s">
        <v>47215</v>
      </c>
      <c r="Q13108" t="s">
        <v>27449</v>
      </c>
    </row>
    <row r="13109" spans="12:17" x14ac:dyDescent="0.3">
      <c r="L13109">
        <v>13103</v>
      </c>
      <c r="M13109" t="s">
        <v>27450</v>
      </c>
      <c r="N13109" t="s">
        <v>24129</v>
      </c>
      <c r="O13109" t="s">
        <v>47216</v>
      </c>
      <c r="P13109" t="s">
        <v>47217</v>
      </c>
      <c r="Q13109" t="s">
        <v>27450</v>
      </c>
    </row>
    <row r="13110" spans="12:17" x14ac:dyDescent="0.3">
      <c r="L13110">
        <v>13104</v>
      </c>
      <c r="M13110" t="s">
        <v>27451</v>
      </c>
      <c r="N13110" t="s">
        <v>24130</v>
      </c>
      <c r="O13110" t="s">
        <v>47218</v>
      </c>
      <c r="P13110" t="s">
        <v>47219</v>
      </c>
      <c r="Q13110" t="s">
        <v>27451</v>
      </c>
    </row>
    <row r="13111" spans="12:17" x14ac:dyDescent="0.3">
      <c r="L13111">
        <v>13105</v>
      </c>
      <c r="M13111" t="s">
        <v>25823</v>
      </c>
      <c r="N13111" t="s">
        <v>24132</v>
      </c>
      <c r="O13111" t="s">
        <v>47220</v>
      </c>
      <c r="P13111" t="s">
        <v>47221</v>
      </c>
      <c r="Q13111" t="s">
        <v>25823</v>
      </c>
    </row>
    <row r="13112" spans="12:17" x14ac:dyDescent="0.3">
      <c r="L13112">
        <v>13106</v>
      </c>
      <c r="M13112" t="s">
        <v>25824</v>
      </c>
      <c r="N13112" t="s">
        <v>24134</v>
      </c>
      <c r="O13112" t="s">
        <v>47222</v>
      </c>
      <c r="P13112" t="s">
        <v>47223</v>
      </c>
      <c r="Q13112" t="s">
        <v>25824</v>
      </c>
    </row>
    <row r="13113" spans="12:17" x14ac:dyDescent="0.3">
      <c r="L13113">
        <v>13107</v>
      </c>
      <c r="M13113" t="s">
        <v>25825</v>
      </c>
      <c r="N13113" t="s">
        <v>24136</v>
      </c>
      <c r="O13113" t="s">
        <v>47224</v>
      </c>
      <c r="P13113" t="s">
        <v>47225</v>
      </c>
      <c r="Q13113" t="s">
        <v>25825</v>
      </c>
    </row>
    <row r="13114" spans="12:17" x14ac:dyDescent="0.3">
      <c r="L13114">
        <v>13108</v>
      </c>
      <c r="M13114" t="s">
        <v>25826</v>
      </c>
      <c r="N13114" t="s">
        <v>24138</v>
      </c>
      <c r="O13114" t="s">
        <v>47226</v>
      </c>
      <c r="P13114" t="s">
        <v>47227</v>
      </c>
      <c r="Q13114" t="s">
        <v>25826</v>
      </c>
    </row>
    <row r="13115" spans="12:17" x14ac:dyDescent="0.3">
      <c r="L13115">
        <v>13109</v>
      </c>
      <c r="M13115" t="s">
        <v>25827</v>
      </c>
      <c r="N13115" t="s">
        <v>24140</v>
      </c>
      <c r="O13115" t="s">
        <v>47228</v>
      </c>
      <c r="P13115" t="s">
        <v>47229</v>
      </c>
      <c r="Q13115" t="s">
        <v>25827</v>
      </c>
    </row>
    <row r="13116" spans="12:17" x14ac:dyDescent="0.3">
      <c r="L13116">
        <v>13110</v>
      </c>
      <c r="M13116" t="s">
        <v>25828</v>
      </c>
      <c r="N13116" t="s">
        <v>24142</v>
      </c>
      <c r="O13116" t="s">
        <v>47230</v>
      </c>
      <c r="P13116" t="s">
        <v>47231</v>
      </c>
      <c r="Q13116" t="s">
        <v>25828</v>
      </c>
    </row>
    <row r="13117" spans="12:17" x14ac:dyDescent="0.3">
      <c r="L13117">
        <v>13111</v>
      </c>
      <c r="M13117" t="s">
        <v>25829</v>
      </c>
      <c r="N13117" t="s">
        <v>24144</v>
      </c>
      <c r="O13117" t="s">
        <v>47232</v>
      </c>
      <c r="P13117" t="s">
        <v>47233</v>
      </c>
      <c r="Q13117" t="s">
        <v>25829</v>
      </c>
    </row>
    <row r="13118" spans="12:17" x14ac:dyDescent="0.3">
      <c r="L13118">
        <v>13112</v>
      </c>
      <c r="M13118" t="s">
        <v>25830</v>
      </c>
      <c r="N13118" t="s">
        <v>24140</v>
      </c>
      <c r="O13118" t="s">
        <v>47234</v>
      </c>
      <c r="P13118" t="s">
        <v>47235</v>
      </c>
      <c r="Q13118" t="s">
        <v>25830</v>
      </c>
    </row>
    <row r="13119" spans="12:17" x14ac:dyDescent="0.3">
      <c r="L13119">
        <v>13113</v>
      </c>
      <c r="M13119" t="s">
        <v>25831</v>
      </c>
      <c r="N13119" t="s">
        <v>24142</v>
      </c>
      <c r="O13119" t="s">
        <v>47236</v>
      </c>
      <c r="P13119" t="s">
        <v>47237</v>
      </c>
      <c r="Q13119" t="s">
        <v>25831</v>
      </c>
    </row>
    <row r="13120" spans="12:17" x14ac:dyDescent="0.3">
      <c r="L13120">
        <v>13114</v>
      </c>
      <c r="M13120" t="s">
        <v>25832</v>
      </c>
      <c r="N13120" t="s">
        <v>24148</v>
      </c>
      <c r="O13120" t="s">
        <v>47238</v>
      </c>
      <c r="P13120" t="s">
        <v>47239</v>
      </c>
      <c r="Q13120" t="s">
        <v>25832</v>
      </c>
    </row>
    <row r="13121" spans="12:17" x14ac:dyDescent="0.3">
      <c r="L13121">
        <v>13115</v>
      </c>
      <c r="M13121" t="s">
        <v>25833</v>
      </c>
      <c r="N13121" t="s">
        <v>24150</v>
      </c>
      <c r="O13121" t="s">
        <v>47240</v>
      </c>
      <c r="P13121" t="s">
        <v>47241</v>
      </c>
      <c r="Q13121" t="s">
        <v>25833</v>
      </c>
    </row>
    <row r="13122" spans="12:17" x14ac:dyDescent="0.3">
      <c r="L13122">
        <v>13116</v>
      </c>
      <c r="M13122" t="s">
        <v>25834</v>
      </c>
      <c r="N13122" t="s">
        <v>24152</v>
      </c>
      <c r="O13122" t="s">
        <v>25835</v>
      </c>
      <c r="P13122" t="s">
        <v>47242</v>
      </c>
      <c r="Q13122" t="s">
        <v>25834</v>
      </c>
    </row>
    <row r="13123" spans="12:17" x14ac:dyDescent="0.3">
      <c r="L13123">
        <v>13117</v>
      </c>
      <c r="M13123" t="s">
        <v>25836</v>
      </c>
      <c r="N13123" t="s">
        <v>24155</v>
      </c>
      <c r="O13123" t="s">
        <v>25837</v>
      </c>
      <c r="P13123" t="s">
        <v>47243</v>
      </c>
      <c r="Q13123" t="s">
        <v>25836</v>
      </c>
    </row>
    <row r="13124" spans="12:17" x14ac:dyDescent="0.3">
      <c r="L13124">
        <v>13118</v>
      </c>
      <c r="M13124" t="s">
        <v>25838</v>
      </c>
      <c r="N13124" t="s">
        <v>24158</v>
      </c>
      <c r="O13124" t="s">
        <v>25839</v>
      </c>
      <c r="P13124" t="s">
        <v>47244</v>
      </c>
      <c r="Q13124" t="s">
        <v>25838</v>
      </c>
    </row>
    <row r="13125" spans="12:17" x14ac:dyDescent="0.3">
      <c r="L13125">
        <v>13119</v>
      </c>
      <c r="M13125" t="s">
        <v>25840</v>
      </c>
      <c r="N13125" t="s">
        <v>24161</v>
      </c>
      <c r="O13125" t="s">
        <v>25841</v>
      </c>
      <c r="P13125" t="s">
        <v>47245</v>
      </c>
      <c r="Q13125" t="s">
        <v>25840</v>
      </c>
    </row>
    <row r="13126" spans="12:17" x14ac:dyDescent="0.3">
      <c r="L13126">
        <v>13120</v>
      </c>
      <c r="M13126" t="s">
        <v>25842</v>
      </c>
      <c r="N13126" t="s">
        <v>24164</v>
      </c>
      <c r="O13126" t="s">
        <v>25843</v>
      </c>
      <c r="P13126" t="s">
        <v>47246</v>
      </c>
      <c r="Q13126" t="s">
        <v>25842</v>
      </c>
    </row>
    <row r="13127" spans="12:17" x14ac:dyDescent="0.3">
      <c r="L13127">
        <v>13121</v>
      </c>
      <c r="M13127" t="s">
        <v>25844</v>
      </c>
      <c r="N13127" t="s">
        <v>46216</v>
      </c>
      <c r="O13127" t="s">
        <v>47247</v>
      </c>
      <c r="P13127" t="s">
        <v>26586</v>
      </c>
      <c r="Q13127" t="s">
        <v>25844</v>
      </c>
    </row>
    <row r="13128" spans="12:17" x14ac:dyDescent="0.3">
      <c r="L13128">
        <v>13122</v>
      </c>
      <c r="M13128" t="s">
        <v>5601</v>
      </c>
      <c r="N13128" t="s">
        <v>28390</v>
      </c>
      <c r="O13128" t="s">
        <v>5602</v>
      </c>
      <c r="P13128" t="s">
        <v>47248</v>
      </c>
      <c r="Q13128" t="s">
        <v>5601</v>
      </c>
    </row>
    <row r="13129" spans="12:17" x14ac:dyDescent="0.3">
      <c r="L13129">
        <v>13123</v>
      </c>
      <c r="M13129" t="s">
        <v>5603</v>
      </c>
      <c r="N13129" t="s">
        <v>28392</v>
      </c>
      <c r="O13129" t="s">
        <v>5604</v>
      </c>
      <c r="P13129" t="s">
        <v>47249</v>
      </c>
      <c r="Q13129" t="s">
        <v>5603</v>
      </c>
    </row>
    <row r="13130" spans="12:17" x14ac:dyDescent="0.3">
      <c r="L13130">
        <v>13124</v>
      </c>
      <c r="M13130" t="s">
        <v>25846</v>
      </c>
      <c r="N13130" t="s">
        <v>24172</v>
      </c>
      <c r="O13130" t="s">
        <v>26587</v>
      </c>
      <c r="P13130" t="s">
        <v>47250</v>
      </c>
      <c r="Q13130" t="s">
        <v>25846</v>
      </c>
    </row>
    <row r="13131" spans="12:17" x14ac:dyDescent="0.3">
      <c r="L13131">
        <v>13125</v>
      </c>
      <c r="M13131" t="s">
        <v>25847</v>
      </c>
      <c r="N13131" t="s">
        <v>24174</v>
      </c>
      <c r="O13131" t="s">
        <v>26588</v>
      </c>
      <c r="P13131" t="s">
        <v>47251</v>
      </c>
      <c r="Q13131" t="s">
        <v>25847</v>
      </c>
    </row>
    <row r="13132" spans="12:17" x14ac:dyDescent="0.3">
      <c r="L13132">
        <v>13126</v>
      </c>
      <c r="M13132" t="s">
        <v>25848</v>
      </c>
      <c r="N13132" t="s">
        <v>24176</v>
      </c>
      <c r="O13132" t="s">
        <v>26589</v>
      </c>
      <c r="P13132" t="s">
        <v>47252</v>
      </c>
      <c r="Q13132" t="s">
        <v>25848</v>
      </c>
    </row>
    <row r="13133" spans="12:17" x14ac:dyDescent="0.3">
      <c r="L13133">
        <v>13127</v>
      </c>
      <c r="M13133" t="s">
        <v>25849</v>
      </c>
      <c r="N13133" t="s">
        <v>26552</v>
      </c>
      <c r="O13133" t="s">
        <v>25850</v>
      </c>
      <c r="P13133" t="s">
        <v>47253</v>
      </c>
      <c r="Q13133" t="s">
        <v>25849</v>
      </c>
    </row>
    <row r="13134" spans="12:17" x14ac:dyDescent="0.3">
      <c r="L13134">
        <v>13128</v>
      </c>
      <c r="M13134" t="s">
        <v>25851</v>
      </c>
      <c r="N13134" t="s">
        <v>26553</v>
      </c>
      <c r="O13134" t="s">
        <v>25852</v>
      </c>
      <c r="P13134" t="s">
        <v>47254</v>
      </c>
      <c r="Q13134" t="s">
        <v>25851</v>
      </c>
    </row>
    <row r="13135" spans="12:17" x14ac:dyDescent="0.3">
      <c r="L13135">
        <v>13129</v>
      </c>
      <c r="M13135" t="s">
        <v>25853</v>
      </c>
      <c r="N13135" t="s">
        <v>26554</v>
      </c>
      <c r="O13135" t="s">
        <v>25854</v>
      </c>
      <c r="P13135" t="s">
        <v>47255</v>
      </c>
      <c r="Q13135" t="s">
        <v>25853</v>
      </c>
    </row>
    <row r="13136" spans="12:17" x14ac:dyDescent="0.3">
      <c r="L13136">
        <v>13130</v>
      </c>
      <c r="M13136" t="s">
        <v>25855</v>
      </c>
      <c r="N13136" t="s">
        <v>24184</v>
      </c>
      <c r="O13136" t="s">
        <v>25856</v>
      </c>
      <c r="P13136" t="s">
        <v>47256</v>
      </c>
      <c r="Q13136" t="s">
        <v>25855</v>
      </c>
    </row>
    <row r="13137" spans="12:17" x14ac:dyDescent="0.3">
      <c r="L13137">
        <v>13131</v>
      </c>
      <c r="M13137" t="s">
        <v>25857</v>
      </c>
      <c r="N13137" t="s">
        <v>46226</v>
      </c>
      <c r="O13137" t="s">
        <v>25858</v>
      </c>
      <c r="P13137" t="s">
        <v>47257</v>
      </c>
      <c r="Q13137" t="s">
        <v>25857</v>
      </c>
    </row>
    <row r="13138" spans="12:17" x14ac:dyDescent="0.3">
      <c r="L13138">
        <v>13132</v>
      </c>
      <c r="M13138" t="s">
        <v>47258</v>
      </c>
      <c r="N13138" t="s">
        <v>46229</v>
      </c>
      <c r="O13138" t="s">
        <v>47259</v>
      </c>
      <c r="P13138" t="s">
        <v>47260</v>
      </c>
      <c r="Q13138" t="s">
        <v>47258</v>
      </c>
    </row>
    <row r="13139" spans="12:17" x14ac:dyDescent="0.3">
      <c r="L13139">
        <v>13133</v>
      </c>
      <c r="M13139" t="s">
        <v>25859</v>
      </c>
      <c r="N13139" t="s">
        <v>24189</v>
      </c>
      <c r="O13139" t="s">
        <v>25860</v>
      </c>
      <c r="P13139" t="s">
        <v>47261</v>
      </c>
      <c r="Q13139" t="s">
        <v>25859</v>
      </c>
    </row>
    <row r="13140" spans="12:17" x14ac:dyDescent="0.3">
      <c r="L13140">
        <v>13134</v>
      </c>
      <c r="M13140" t="s">
        <v>25861</v>
      </c>
      <c r="N13140" t="s">
        <v>24192</v>
      </c>
      <c r="O13140" t="s">
        <v>47262</v>
      </c>
      <c r="P13140" t="s">
        <v>47263</v>
      </c>
      <c r="Q13140" t="s">
        <v>25861</v>
      </c>
    </row>
    <row r="13141" spans="12:17" x14ac:dyDescent="0.3">
      <c r="L13141">
        <v>13135</v>
      </c>
      <c r="M13141" t="s">
        <v>25862</v>
      </c>
      <c r="N13141" t="s">
        <v>24194</v>
      </c>
      <c r="O13141" t="s">
        <v>47264</v>
      </c>
      <c r="P13141" t="s">
        <v>47265</v>
      </c>
      <c r="Q13141" t="s">
        <v>25862</v>
      </c>
    </row>
    <row r="13142" spans="12:17" x14ac:dyDescent="0.3">
      <c r="L13142">
        <v>13136</v>
      </c>
      <c r="M13142" t="s">
        <v>25863</v>
      </c>
      <c r="N13142" t="s">
        <v>24196</v>
      </c>
      <c r="O13142" t="s">
        <v>25864</v>
      </c>
      <c r="P13142" t="s">
        <v>47266</v>
      </c>
      <c r="Q13142" t="s">
        <v>25863</v>
      </c>
    </row>
    <row r="13143" spans="12:17" x14ac:dyDescent="0.3">
      <c r="L13143">
        <v>13137</v>
      </c>
      <c r="M13143" t="s">
        <v>25865</v>
      </c>
      <c r="N13143" t="s">
        <v>24199</v>
      </c>
      <c r="O13143" t="s">
        <v>25866</v>
      </c>
      <c r="P13143" t="s">
        <v>47267</v>
      </c>
      <c r="Q13143" t="s">
        <v>25865</v>
      </c>
    </row>
    <row r="13144" spans="12:17" x14ac:dyDescent="0.3">
      <c r="L13144">
        <v>13138</v>
      </c>
      <c r="M13144" t="s">
        <v>25867</v>
      </c>
      <c r="N13144" t="s">
        <v>24202</v>
      </c>
      <c r="O13144" t="s">
        <v>25868</v>
      </c>
      <c r="P13144" t="s">
        <v>47268</v>
      </c>
      <c r="Q13144" t="s">
        <v>25867</v>
      </c>
    </row>
    <row r="13145" spans="12:17" x14ac:dyDescent="0.3">
      <c r="L13145">
        <v>13139</v>
      </c>
      <c r="M13145" t="s">
        <v>5583</v>
      </c>
      <c r="N13145" t="s">
        <v>28415</v>
      </c>
      <c r="O13145" t="s">
        <v>5584</v>
      </c>
      <c r="P13145" t="s">
        <v>47269</v>
      </c>
      <c r="Q13145" t="s">
        <v>5583</v>
      </c>
    </row>
    <row r="13146" spans="12:17" x14ac:dyDescent="0.3">
      <c r="L13146">
        <v>13140</v>
      </c>
      <c r="M13146" t="s">
        <v>5585</v>
      </c>
      <c r="N13146" t="s">
        <v>28417</v>
      </c>
      <c r="O13146" t="s">
        <v>5586</v>
      </c>
      <c r="P13146" t="s">
        <v>47270</v>
      </c>
      <c r="Q13146" t="s">
        <v>5585</v>
      </c>
    </row>
    <row r="13147" spans="12:17" x14ac:dyDescent="0.3">
      <c r="L13147">
        <v>13141</v>
      </c>
      <c r="M13147" t="s">
        <v>5587</v>
      </c>
      <c r="N13147" t="s">
        <v>28419</v>
      </c>
      <c r="O13147" t="s">
        <v>5588</v>
      </c>
      <c r="P13147" t="s">
        <v>47271</v>
      </c>
      <c r="Q13147" t="s">
        <v>5587</v>
      </c>
    </row>
    <row r="13148" spans="12:17" x14ac:dyDescent="0.3">
      <c r="L13148">
        <v>13142</v>
      </c>
      <c r="M13148" t="s">
        <v>5589</v>
      </c>
      <c r="N13148" t="s">
        <v>28421</v>
      </c>
      <c r="O13148" t="s">
        <v>5590</v>
      </c>
      <c r="P13148" t="s">
        <v>47272</v>
      </c>
      <c r="Q13148" t="s">
        <v>5589</v>
      </c>
    </row>
    <row r="13149" spans="12:17" x14ac:dyDescent="0.3">
      <c r="L13149">
        <v>13143</v>
      </c>
      <c r="M13149" t="s">
        <v>5591</v>
      </c>
      <c r="N13149" t="s">
        <v>28423</v>
      </c>
      <c r="O13149" t="s">
        <v>5592</v>
      </c>
      <c r="P13149" t="s">
        <v>47273</v>
      </c>
      <c r="Q13149" t="s">
        <v>5591</v>
      </c>
    </row>
    <row r="13150" spans="12:17" x14ac:dyDescent="0.3">
      <c r="L13150">
        <v>13144</v>
      </c>
      <c r="M13150" t="s">
        <v>5593</v>
      </c>
      <c r="N13150" t="s">
        <v>28425</v>
      </c>
      <c r="O13150" t="s">
        <v>5594</v>
      </c>
      <c r="P13150" t="s">
        <v>47274</v>
      </c>
      <c r="Q13150" t="s">
        <v>5593</v>
      </c>
    </row>
    <row r="13151" spans="12:17" x14ac:dyDescent="0.3">
      <c r="L13151">
        <v>13145</v>
      </c>
      <c r="M13151" t="s">
        <v>5595</v>
      </c>
      <c r="N13151" t="s">
        <v>28427</v>
      </c>
      <c r="O13151" t="s">
        <v>5596</v>
      </c>
      <c r="P13151" t="s">
        <v>47275</v>
      </c>
      <c r="Q13151" t="s">
        <v>5595</v>
      </c>
    </row>
    <row r="13152" spans="12:17" x14ac:dyDescent="0.3">
      <c r="L13152">
        <v>13146</v>
      </c>
      <c r="M13152" t="s">
        <v>5597</v>
      </c>
      <c r="N13152" t="s">
        <v>28429</v>
      </c>
      <c r="O13152" t="s">
        <v>5598</v>
      </c>
      <c r="P13152" t="s">
        <v>47276</v>
      </c>
      <c r="Q13152" t="s">
        <v>5597</v>
      </c>
    </row>
    <row r="13153" spans="12:17" x14ac:dyDescent="0.3">
      <c r="L13153">
        <v>13147</v>
      </c>
      <c r="M13153" t="s">
        <v>5599</v>
      </c>
      <c r="N13153" t="s">
        <v>28431</v>
      </c>
      <c r="O13153" t="s">
        <v>5600</v>
      </c>
      <c r="P13153" t="s">
        <v>47277</v>
      </c>
      <c r="Q13153" t="s">
        <v>5599</v>
      </c>
    </row>
    <row r="13154" spans="12:17" x14ac:dyDescent="0.3">
      <c r="L13154">
        <v>13148</v>
      </c>
      <c r="M13154" t="s">
        <v>5601</v>
      </c>
      <c r="N13154" t="s">
        <v>28390</v>
      </c>
      <c r="O13154" t="s">
        <v>5602</v>
      </c>
      <c r="P13154" t="s">
        <v>47278</v>
      </c>
      <c r="Q13154" t="s">
        <v>5601</v>
      </c>
    </row>
    <row r="13155" spans="12:17" x14ac:dyDescent="0.3">
      <c r="L13155">
        <v>13149</v>
      </c>
      <c r="M13155" t="s">
        <v>5603</v>
      </c>
      <c r="N13155" t="s">
        <v>28392</v>
      </c>
      <c r="O13155" t="s">
        <v>5604</v>
      </c>
      <c r="P13155" t="s">
        <v>47279</v>
      </c>
      <c r="Q13155" t="s">
        <v>5603</v>
      </c>
    </row>
    <row r="13156" spans="12:17" x14ac:dyDescent="0.3">
      <c r="L13156">
        <v>13150</v>
      </c>
      <c r="M13156" t="s">
        <v>25869</v>
      </c>
      <c r="N13156" t="s">
        <v>24205</v>
      </c>
      <c r="O13156" t="s">
        <v>25870</v>
      </c>
      <c r="P13156" t="s">
        <v>47280</v>
      </c>
      <c r="Q13156" t="s">
        <v>25869</v>
      </c>
    </row>
    <row r="13157" spans="12:17" x14ac:dyDescent="0.3">
      <c r="L13157">
        <v>13151</v>
      </c>
      <c r="M13157" t="s">
        <v>25871</v>
      </c>
      <c r="N13157" t="s">
        <v>24208</v>
      </c>
      <c r="O13157" t="s">
        <v>25872</v>
      </c>
      <c r="P13157" t="s">
        <v>47281</v>
      </c>
      <c r="Q13157" t="s">
        <v>25871</v>
      </c>
    </row>
    <row r="13158" spans="12:17" x14ac:dyDescent="0.3">
      <c r="L13158">
        <v>13152</v>
      </c>
      <c r="M13158" t="s">
        <v>25873</v>
      </c>
      <c r="N13158" t="s">
        <v>24211</v>
      </c>
      <c r="O13158" t="s">
        <v>25874</v>
      </c>
      <c r="P13158" t="s">
        <v>47282</v>
      </c>
      <c r="Q13158" t="s">
        <v>25873</v>
      </c>
    </row>
    <row r="13159" spans="12:17" x14ac:dyDescent="0.3">
      <c r="L13159">
        <v>13153</v>
      </c>
      <c r="M13159" t="s">
        <v>47283</v>
      </c>
      <c r="N13159" t="s">
        <v>24213</v>
      </c>
      <c r="O13159" t="s">
        <v>25875</v>
      </c>
      <c r="P13159" t="s">
        <v>47284</v>
      </c>
      <c r="Q13159" t="s">
        <v>47283</v>
      </c>
    </row>
    <row r="13160" spans="12:17" x14ac:dyDescent="0.3">
      <c r="L13160">
        <v>13154</v>
      </c>
      <c r="M13160" t="s">
        <v>25876</v>
      </c>
      <c r="N13160" t="s">
        <v>24216</v>
      </c>
      <c r="O13160" t="s">
        <v>25877</v>
      </c>
      <c r="P13160" t="s">
        <v>47285</v>
      </c>
      <c r="Q13160" t="s">
        <v>25876</v>
      </c>
    </row>
    <row r="13161" spans="12:17" x14ac:dyDescent="0.3">
      <c r="L13161">
        <v>13155</v>
      </c>
      <c r="M13161" t="s">
        <v>25878</v>
      </c>
      <c r="N13161" t="s">
        <v>24219</v>
      </c>
      <c r="O13161" t="s">
        <v>25879</v>
      </c>
      <c r="P13161" t="s">
        <v>47286</v>
      </c>
      <c r="Q13161" t="s">
        <v>25878</v>
      </c>
    </row>
    <row r="13162" spans="12:17" x14ac:dyDescent="0.3">
      <c r="L13162">
        <v>13156</v>
      </c>
      <c r="M13162" t="s">
        <v>25880</v>
      </c>
      <c r="N13162" t="s">
        <v>24222</v>
      </c>
      <c r="O13162" t="s">
        <v>25881</v>
      </c>
      <c r="P13162" t="s">
        <v>47287</v>
      </c>
      <c r="Q13162" t="s">
        <v>25880</v>
      </c>
    </row>
    <row r="13163" spans="12:17" x14ac:dyDescent="0.3">
      <c r="L13163">
        <v>13157</v>
      </c>
      <c r="M13163" t="s">
        <v>25882</v>
      </c>
      <c r="N13163" t="s">
        <v>24225</v>
      </c>
      <c r="O13163" t="s">
        <v>25883</v>
      </c>
      <c r="P13163" t="s">
        <v>47288</v>
      </c>
      <c r="Q13163" t="s">
        <v>25882</v>
      </c>
    </row>
    <row r="13164" spans="12:17" x14ac:dyDescent="0.3">
      <c r="L13164">
        <v>13158</v>
      </c>
      <c r="M13164" t="s">
        <v>25884</v>
      </c>
      <c r="N13164" t="s">
        <v>24228</v>
      </c>
      <c r="O13164" t="s">
        <v>25885</v>
      </c>
      <c r="P13164" t="s">
        <v>47289</v>
      </c>
      <c r="Q13164" t="s">
        <v>25884</v>
      </c>
    </row>
    <row r="13165" spans="12:17" x14ac:dyDescent="0.3">
      <c r="L13165">
        <v>13159</v>
      </c>
      <c r="M13165" t="s">
        <v>25845</v>
      </c>
      <c r="N13165" t="s">
        <v>24168</v>
      </c>
      <c r="O13165" t="s">
        <v>26590</v>
      </c>
      <c r="P13165" t="s">
        <v>47290</v>
      </c>
      <c r="Q13165" t="s">
        <v>25845</v>
      </c>
    </row>
    <row r="13166" spans="12:17" x14ac:dyDescent="0.3">
      <c r="L13166">
        <v>13160</v>
      </c>
      <c r="M13166" t="s">
        <v>25886</v>
      </c>
      <c r="N13166" t="s">
        <v>24231</v>
      </c>
      <c r="O13166" t="s">
        <v>25887</v>
      </c>
      <c r="P13166" t="s">
        <v>47291</v>
      </c>
      <c r="Q13166" t="s">
        <v>25886</v>
      </c>
    </row>
    <row r="13167" spans="12:17" x14ac:dyDescent="0.3">
      <c r="L13167">
        <v>13161</v>
      </c>
      <c r="M13167" t="s">
        <v>25888</v>
      </c>
      <c r="N13167" t="s">
        <v>24234</v>
      </c>
      <c r="O13167" t="s">
        <v>25889</v>
      </c>
      <c r="P13167" t="s">
        <v>47292</v>
      </c>
      <c r="Q13167" t="s">
        <v>25888</v>
      </c>
    </row>
    <row r="13168" spans="12:17" x14ac:dyDescent="0.3">
      <c r="L13168">
        <v>13162</v>
      </c>
      <c r="M13168" t="s">
        <v>25890</v>
      </c>
      <c r="N13168" t="s">
        <v>24237</v>
      </c>
      <c r="O13168" t="s">
        <v>25891</v>
      </c>
      <c r="P13168" t="s">
        <v>47293</v>
      </c>
      <c r="Q13168" t="s">
        <v>25890</v>
      </c>
    </row>
    <row r="13169" spans="12:17" x14ac:dyDescent="0.3">
      <c r="L13169">
        <v>13163</v>
      </c>
      <c r="M13169" t="s">
        <v>25892</v>
      </c>
      <c r="N13169" t="s">
        <v>24240</v>
      </c>
      <c r="O13169" t="s">
        <v>25893</v>
      </c>
      <c r="P13169" t="s">
        <v>47294</v>
      </c>
      <c r="Q13169" t="s">
        <v>25892</v>
      </c>
    </row>
    <row r="13170" spans="12:17" x14ac:dyDescent="0.3">
      <c r="L13170">
        <v>13164</v>
      </c>
      <c r="M13170" t="s">
        <v>25894</v>
      </c>
      <c r="N13170" t="s">
        <v>24243</v>
      </c>
      <c r="O13170" t="s">
        <v>25895</v>
      </c>
      <c r="P13170" t="s">
        <v>47295</v>
      </c>
      <c r="Q13170" t="s">
        <v>25894</v>
      </c>
    </row>
    <row r="13171" spans="12:17" x14ac:dyDescent="0.3">
      <c r="L13171">
        <v>13165</v>
      </c>
      <c r="M13171" t="s">
        <v>25896</v>
      </c>
      <c r="N13171" t="s">
        <v>24246</v>
      </c>
      <c r="O13171" t="s">
        <v>25897</v>
      </c>
      <c r="P13171" t="s">
        <v>47296</v>
      </c>
      <c r="Q13171" t="s">
        <v>25896</v>
      </c>
    </row>
    <row r="13172" spans="12:17" x14ac:dyDescent="0.3">
      <c r="L13172">
        <v>13166</v>
      </c>
      <c r="M13172" t="s">
        <v>25898</v>
      </c>
      <c r="N13172" t="s">
        <v>24249</v>
      </c>
      <c r="O13172" t="s">
        <v>25899</v>
      </c>
      <c r="P13172" t="s">
        <v>47297</v>
      </c>
      <c r="Q13172" t="s">
        <v>25898</v>
      </c>
    </row>
    <row r="13173" spans="12:17" x14ac:dyDescent="0.3">
      <c r="L13173">
        <v>13167</v>
      </c>
      <c r="M13173" t="s">
        <v>25900</v>
      </c>
      <c r="N13173" t="s">
        <v>24252</v>
      </c>
      <c r="O13173" t="s">
        <v>25901</v>
      </c>
      <c r="P13173" t="s">
        <v>47298</v>
      </c>
      <c r="Q13173" t="s">
        <v>25900</v>
      </c>
    </row>
    <row r="13174" spans="12:17" x14ac:dyDescent="0.3">
      <c r="L13174">
        <v>13168</v>
      </c>
      <c r="M13174" t="s">
        <v>25902</v>
      </c>
      <c r="N13174" t="s">
        <v>24255</v>
      </c>
      <c r="O13174" t="s">
        <v>25903</v>
      </c>
      <c r="P13174" t="s">
        <v>47299</v>
      </c>
      <c r="Q13174" t="s">
        <v>25902</v>
      </c>
    </row>
    <row r="13175" spans="12:17" x14ac:dyDescent="0.3">
      <c r="L13175">
        <v>13169</v>
      </c>
      <c r="M13175" t="s">
        <v>25904</v>
      </c>
      <c r="N13175" t="s">
        <v>24258</v>
      </c>
      <c r="O13175" t="s">
        <v>25905</v>
      </c>
      <c r="P13175" t="s">
        <v>47300</v>
      </c>
      <c r="Q13175" t="s">
        <v>25904</v>
      </c>
    </row>
    <row r="13176" spans="12:17" x14ac:dyDescent="0.3">
      <c r="L13176">
        <v>13170</v>
      </c>
      <c r="M13176" t="s">
        <v>25906</v>
      </c>
      <c r="N13176" t="s">
        <v>24261</v>
      </c>
      <c r="O13176" t="s">
        <v>25907</v>
      </c>
      <c r="P13176" t="s">
        <v>47301</v>
      </c>
      <c r="Q13176" t="s">
        <v>25906</v>
      </c>
    </row>
    <row r="13177" spans="12:17" x14ac:dyDescent="0.3">
      <c r="L13177">
        <v>13171</v>
      </c>
      <c r="M13177" t="s">
        <v>25908</v>
      </c>
      <c r="N13177" t="s">
        <v>24264</v>
      </c>
      <c r="O13177" t="s">
        <v>25909</v>
      </c>
      <c r="P13177" t="s">
        <v>47302</v>
      </c>
      <c r="Q13177" t="s">
        <v>25908</v>
      </c>
    </row>
    <row r="13178" spans="12:17" x14ac:dyDescent="0.3">
      <c r="L13178">
        <v>13172</v>
      </c>
      <c r="M13178" t="s">
        <v>25910</v>
      </c>
      <c r="N13178" t="s">
        <v>24267</v>
      </c>
      <c r="O13178" t="s">
        <v>25911</v>
      </c>
      <c r="P13178" t="s">
        <v>47303</v>
      </c>
      <c r="Q13178" t="s">
        <v>25910</v>
      </c>
    </row>
    <row r="13179" spans="12:17" x14ac:dyDescent="0.3">
      <c r="L13179">
        <v>13173</v>
      </c>
      <c r="M13179" t="s">
        <v>25912</v>
      </c>
      <c r="N13179" t="s">
        <v>24270</v>
      </c>
      <c r="O13179" t="s">
        <v>25913</v>
      </c>
      <c r="P13179" t="s">
        <v>47304</v>
      </c>
      <c r="Q13179" t="s">
        <v>25912</v>
      </c>
    </row>
    <row r="13180" spans="12:17" x14ac:dyDescent="0.3">
      <c r="L13180">
        <v>13174</v>
      </c>
      <c r="M13180" t="s">
        <v>25914</v>
      </c>
      <c r="N13180" t="s">
        <v>24273</v>
      </c>
      <c r="O13180" t="s">
        <v>25915</v>
      </c>
      <c r="P13180" t="s">
        <v>47305</v>
      </c>
      <c r="Q13180" t="s">
        <v>25914</v>
      </c>
    </row>
    <row r="13181" spans="12:17" x14ac:dyDescent="0.3">
      <c r="L13181">
        <v>13175</v>
      </c>
      <c r="M13181" t="s">
        <v>25916</v>
      </c>
      <c r="N13181" t="s">
        <v>24276</v>
      </c>
      <c r="O13181" t="s">
        <v>25917</v>
      </c>
      <c r="P13181" t="s">
        <v>47306</v>
      </c>
      <c r="Q13181" t="s">
        <v>25916</v>
      </c>
    </row>
    <row r="13182" spans="12:17" x14ac:dyDescent="0.3">
      <c r="L13182">
        <v>13176</v>
      </c>
      <c r="M13182" t="s">
        <v>25918</v>
      </c>
      <c r="N13182" t="s">
        <v>24279</v>
      </c>
      <c r="O13182" t="s">
        <v>25919</v>
      </c>
      <c r="P13182" t="s">
        <v>47307</v>
      </c>
      <c r="Q13182" t="s">
        <v>25918</v>
      </c>
    </row>
    <row r="13183" spans="12:17" x14ac:dyDescent="0.3">
      <c r="L13183">
        <v>13177</v>
      </c>
      <c r="M13183" t="s">
        <v>25920</v>
      </c>
      <c r="N13183" t="s">
        <v>24282</v>
      </c>
      <c r="O13183" t="s">
        <v>25921</v>
      </c>
      <c r="P13183" t="s">
        <v>47308</v>
      </c>
      <c r="Q13183" t="s">
        <v>25920</v>
      </c>
    </row>
    <row r="13184" spans="12:17" x14ac:dyDescent="0.3">
      <c r="L13184">
        <v>13178</v>
      </c>
      <c r="M13184" t="s">
        <v>25922</v>
      </c>
      <c r="N13184" t="s">
        <v>24285</v>
      </c>
      <c r="O13184" t="s">
        <v>25923</v>
      </c>
      <c r="P13184" t="s">
        <v>47309</v>
      </c>
      <c r="Q13184" t="s">
        <v>25922</v>
      </c>
    </row>
    <row r="13185" spans="12:17" x14ac:dyDescent="0.3">
      <c r="L13185">
        <v>13179</v>
      </c>
      <c r="M13185" t="s">
        <v>25924</v>
      </c>
      <c r="N13185" t="s">
        <v>24288</v>
      </c>
      <c r="O13185" t="s">
        <v>25925</v>
      </c>
      <c r="P13185" t="s">
        <v>47310</v>
      </c>
      <c r="Q13185" t="s">
        <v>25924</v>
      </c>
    </row>
    <row r="13186" spans="12:17" x14ac:dyDescent="0.3">
      <c r="L13186">
        <v>13180</v>
      </c>
      <c r="M13186" t="s">
        <v>25926</v>
      </c>
      <c r="N13186" t="s">
        <v>24291</v>
      </c>
      <c r="O13186" t="s">
        <v>25927</v>
      </c>
      <c r="P13186" t="s">
        <v>47311</v>
      </c>
      <c r="Q13186" t="s">
        <v>25926</v>
      </c>
    </row>
    <row r="13187" spans="12:17" x14ac:dyDescent="0.3">
      <c r="L13187">
        <v>13181</v>
      </c>
      <c r="M13187" t="s">
        <v>25928</v>
      </c>
      <c r="N13187" t="s">
        <v>24294</v>
      </c>
      <c r="O13187" t="s">
        <v>25929</v>
      </c>
      <c r="P13187" t="s">
        <v>47312</v>
      </c>
      <c r="Q13187" t="s">
        <v>25928</v>
      </c>
    </row>
    <row r="13188" spans="12:17" x14ac:dyDescent="0.3">
      <c r="L13188">
        <v>13182</v>
      </c>
      <c r="M13188" t="s">
        <v>25930</v>
      </c>
      <c r="N13188" t="s">
        <v>24297</v>
      </c>
      <c r="O13188" t="s">
        <v>25931</v>
      </c>
      <c r="P13188" t="s">
        <v>47313</v>
      </c>
      <c r="Q13188" t="s">
        <v>25930</v>
      </c>
    </row>
    <row r="13189" spans="12:17" x14ac:dyDescent="0.3">
      <c r="L13189">
        <v>13183</v>
      </c>
      <c r="M13189" t="s">
        <v>25932</v>
      </c>
      <c r="N13189" t="s">
        <v>24300</v>
      </c>
      <c r="O13189" t="s">
        <v>25933</v>
      </c>
      <c r="P13189" t="s">
        <v>47314</v>
      </c>
      <c r="Q13189" t="s">
        <v>25932</v>
      </c>
    </row>
    <row r="13190" spans="12:17" x14ac:dyDescent="0.3">
      <c r="L13190">
        <v>13184</v>
      </c>
      <c r="M13190" t="s">
        <v>25934</v>
      </c>
      <c r="N13190" t="s">
        <v>24303</v>
      </c>
      <c r="O13190" t="s">
        <v>25935</v>
      </c>
      <c r="P13190" t="s">
        <v>47315</v>
      </c>
      <c r="Q13190" t="s">
        <v>25934</v>
      </c>
    </row>
    <row r="13191" spans="12:17" x14ac:dyDescent="0.3">
      <c r="L13191">
        <v>13185</v>
      </c>
      <c r="M13191" t="s">
        <v>27452</v>
      </c>
      <c r="N13191" t="s">
        <v>24305</v>
      </c>
      <c r="O13191" t="s">
        <v>25936</v>
      </c>
      <c r="P13191" t="s">
        <v>47316</v>
      </c>
      <c r="Q13191" t="s">
        <v>27452</v>
      </c>
    </row>
    <row r="13192" spans="12:17" x14ac:dyDescent="0.3">
      <c r="L13192">
        <v>13186</v>
      </c>
      <c r="M13192" t="s">
        <v>27453</v>
      </c>
      <c r="N13192" t="s">
        <v>24307</v>
      </c>
      <c r="O13192" t="s">
        <v>25937</v>
      </c>
      <c r="P13192" t="s">
        <v>47317</v>
      </c>
      <c r="Q13192" t="s">
        <v>27453</v>
      </c>
    </row>
    <row r="13193" spans="12:17" x14ac:dyDescent="0.3">
      <c r="L13193">
        <v>13187</v>
      </c>
      <c r="M13193" t="s">
        <v>27454</v>
      </c>
      <c r="N13193" t="s">
        <v>24309</v>
      </c>
      <c r="O13193" t="s">
        <v>25938</v>
      </c>
      <c r="P13193" t="s">
        <v>47318</v>
      </c>
      <c r="Q13193" t="s">
        <v>27454</v>
      </c>
    </row>
    <row r="13194" spans="12:17" x14ac:dyDescent="0.3">
      <c r="L13194">
        <v>13188</v>
      </c>
      <c r="M13194" t="s">
        <v>25939</v>
      </c>
      <c r="N13194" t="s">
        <v>24312</v>
      </c>
      <c r="O13194" t="s">
        <v>25940</v>
      </c>
      <c r="P13194" t="s">
        <v>47319</v>
      </c>
      <c r="Q13194" t="s">
        <v>25939</v>
      </c>
    </row>
    <row r="13195" spans="12:17" x14ac:dyDescent="0.3">
      <c r="L13195">
        <v>13189</v>
      </c>
      <c r="M13195" t="s">
        <v>5583</v>
      </c>
      <c r="N13195" t="s">
        <v>28415</v>
      </c>
      <c r="O13195" t="s">
        <v>5584</v>
      </c>
      <c r="P13195" t="s">
        <v>47320</v>
      </c>
      <c r="Q13195" t="s">
        <v>5583</v>
      </c>
    </row>
    <row r="13196" spans="12:17" x14ac:dyDescent="0.3">
      <c r="L13196">
        <v>13190</v>
      </c>
      <c r="M13196" t="s">
        <v>5585</v>
      </c>
      <c r="N13196" t="s">
        <v>28417</v>
      </c>
      <c r="O13196" t="s">
        <v>5586</v>
      </c>
      <c r="P13196" t="s">
        <v>47321</v>
      </c>
      <c r="Q13196" t="s">
        <v>5585</v>
      </c>
    </row>
    <row r="13197" spans="12:17" x14ac:dyDescent="0.3">
      <c r="L13197">
        <v>13191</v>
      </c>
      <c r="M13197" t="s">
        <v>5587</v>
      </c>
      <c r="N13197" t="s">
        <v>28419</v>
      </c>
      <c r="O13197" t="s">
        <v>5588</v>
      </c>
      <c r="P13197" t="s">
        <v>47322</v>
      </c>
      <c r="Q13197" t="s">
        <v>5587</v>
      </c>
    </row>
    <row r="13198" spans="12:17" x14ac:dyDescent="0.3">
      <c r="L13198">
        <v>13192</v>
      </c>
      <c r="M13198" t="s">
        <v>5589</v>
      </c>
      <c r="N13198" t="s">
        <v>28421</v>
      </c>
      <c r="O13198" t="s">
        <v>5590</v>
      </c>
      <c r="P13198" t="s">
        <v>47323</v>
      </c>
      <c r="Q13198" t="s">
        <v>5589</v>
      </c>
    </row>
    <row r="13199" spans="12:17" x14ac:dyDescent="0.3">
      <c r="L13199">
        <v>13193</v>
      </c>
      <c r="M13199" t="s">
        <v>5591</v>
      </c>
      <c r="N13199" t="s">
        <v>28423</v>
      </c>
      <c r="O13199" t="s">
        <v>5592</v>
      </c>
      <c r="P13199" t="s">
        <v>47324</v>
      </c>
      <c r="Q13199" t="s">
        <v>5591</v>
      </c>
    </row>
    <row r="13200" spans="12:17" x14ac:dyDescent="0.3">
      <c r="L13200">
        <v>13194</v>
      </c>
      <c r="M13200" t="s">
        <v>5593</v>
      </c>
      <c r="N13200" t="s">
        <v>28425</v>
      </c>
      <c r="O13200" t="s">
        <v>5594</v>
      </c>
      <c r="P13200" t="s">
        <v>47325</v>
      </c>
      <c r="Q13200" t="s">
        <v>5593</v>
      </c>
    </row>
    <row r="13201" spans="12:17" x14ac:dyDescent="0.3">
      <c r="L13201">
        <v>13195</v>
      </c>
      <c r="M13201" t="s">
        <v>5595</v>
      </c>
      <c r="N13201" t="s">
        <v>28427</v>
      </c>
      <c r="O13201" t="s">
        <v>5596</v>
      </c>
      <c r="P13201" t="s">
        <v>47326</v>
      </c>
      <c r="Q13201" t="s">
        <v>5595</v>
      </c>
    </row>
    <row r="13202" spans="12:17" x14ac:dyDescent="0.3">
      <c r="L13202">
        <v>13196</v>
      </c>
      <c r="M13202" t="s">
        <v>5597</v>
      </c>
      <c r="N13202" t="s">
        <v>28429</v>
      </c>
      <c r="O13202" t="s">
        <v>5598</v>
      </c>
      <c r="P13202" t="s">
        <v>47327</v>
      </c>
      <c r="Q13202" t="s">
        <v>5597</v>
      </c>
    </row>
    <row r="13203" spans="12:17" x14ac:dyDescent="0.3">
      <c r="L13203">
        <v>13197</v>
      </c>
      <c r="M13203" t="s">
        <v>25941</v>
      </c>
      <c r="N13203" t="s">
        <v>24321</v>
      </c>
      <c r="O13203" t="s">
        <v>25942</v>
      </c>
      <c r="P13203" t="s">
        <v>47328</v>
      </c>
      <c r="Q13203" t="s">
        <v>25941</v>
      </c>
    </row>
    <row r="13204" spans="12:17" x14ac:dyDescent="0.3">
      <c r="L13204">
        <v>13198</v>
      </c>
      <c r="M13204" t="s">
        <v>25943</v>
      </c>
      <c r="N13204" t="s">
        <v>24150</v>
      </c>
      <c r="O13204" t="s">
        <v>47329</v>
      </c>
      <c r="P13204" t="s">
        <v>47330</v>
      </c>
      <c r="Q13204" t="s">
        <v>25943</v>
      </c>
    </row>
    <row r="13205" spans="12:17" x14ac:dyDescent="0.3">
      <c r="L13205">
        <v>13199</v>
      </c>
      <c r="M13205" t="s">
        <v>25944</v>
      </c>
      <c r="N13205" t="s">
        <v>24152</v>
      </c>
      <c r="O13205" t="s">
        <v>47331</v>
      </c>
      <c r="P13205" t="s">
        <v>47332</v>
      </c>
      <c r="Q13205" t="s">
        <v>25944</v>
      </c>
    </row>
    <row r="13206" spans="12:17" x14ac:dyDescent="0.3">
      <c r="L13206">
        <v>13200</v>
      </c>
      <c r="M13206" t="s">
        <v>25945</v>
      </c>
      <c r="N13206" t="s">
        <v>24155</v>
      </c>
      <c r="O13206" t="s">
        <v>47333</v>
      </c>
      <c r="P13206" t="s">
        <v>47334</v>
      </c>
      <c r="Q13206" t="s">
        <v>25945</v>
      </c>
    </row>
    <row r="13207" spans="12:17" x14ac:dyDescent="0.3">
      <c r="L13207">
        <v>13201</v>
      </c>
      <c r="M13207" t="s">
        <v>25946</v>
      </c>
      <c r="N13207" t="s">
        <v>24158</v>
      </c>
      <c r="O13207" t="s">
        <v>47335</v>
      </c>
      <c r="P13207" t="s">
        <v>47336</v>
      </c>
      <c r="Q13207" t="s">
        <v>25946</v>
      </c>
    </row>
    <row r="13208" spans="12:17" x14ac:dyDescent="0.3">
      <c r="L13208">
        <v>13202</v>
      </c>
      <c r="M13208" t="s">
        <v>25947</v>
      </c>
      <c r="N13208" t="s">
        <v>24161</v>
      </c>
      <c r="O13208" t="s">
        <v>47337</v>
      </c>
      <c r="P13208" t="s">
        <v>47338</v>
      </c>
      <c r="Q13208" t="s">
        <v>25947</v>
      </c>
    </row>
    <row r="13209" spans="12:17" x14ac:dyDescent="0.3">
      <c r="L13209">
        <v>13203</v>
      </c>
      <c r="M13209" t="s">
        <v>25948</v>
      </c>
      <c r="N13209" t="s">
        <v>24164</v>
      </c>
      <c r="O13209" t="s">
        <v>47339</v>
      </c>
      <c r="P13209" t="s">
        <v>47340</v>
      </c>
      <c r="Q13209" t="s">
        <v>25948</v>
      </c>
    </row>
    <row r="13210" spans="12:17" x14ac:dyDescent="0.3">
      <c r="L13210">
        <v>13204</v>
      </c>
      <c r="M13210" t="s">
        <v>25949</v>
      </c>
      <c r="N13210" t="s">
        <v>46216</v>
      </c>
      <c r="O13210" t="s">
        <v>47341</v>
      </c>
      <c r="P13210" t="s">
        <v>47342</v>
      </c>
      <c r="Q13210" t="s">
        <v>25949</v>
      </c>
    </row>
    <row r="13211" spans="12:17" x14ac:dyDescent="0.3">
      <c r="L13211">
        <v>13205</v>
      </c>
      <c r="M13211" t="s">
        <v>25951</v>
      </c>
      <c r="N13211" t="s">
        <v>24169</v>
      </c>
      <c r="O13211" t="s">
        <v>47343</v>
      </c>
      <c r="P13211" t="s">
        <v>47344</v>
      </c>
      <c r="Q13211" t="s">
        <v>25951</v>
      </c>
    </row>
    <row r="13212" spans="12:17" x14ac:dyDescent="0.3">
      <c r="L13212">
        <v>13206</v>
      </c>
      <c r="M13212" t="s">
        <v>25952</v>
      </c>
      <c r="N13212" t="s">
        <v>24170</v>
      </c>
      <c r="O13212" t="s">
        <v>47345</v>
      </c>
      <c r="P13212" t="s">
        <v>47346</v>
      </c>
      <c r="Q13212" t="s">
        <v>25952</v>
      </c>
    </row>
    <row r="13213" spans="12:17" x14ac:dyDescent="0.3">
      <c r="L13213">
        <v>13207</v>
      </c>
      <c r="M13213" t="s">
        <v>25953</v>
      </c>
      <c r="N13213" t="s">
        <v>24172</v>
      </c>
      <c r="O13213" t="s">
        <v>47347</v>
      </c>
      <c r="P13213" t="s">
        <v>47348</v>
      </c>
      <c r="Q13213" t="s">
        <v>25953</v>
      </c>
    </row>
    <row r="13214" spans="12:17" x14ac:dyDescent="0.3">
      <c r="L13214">
        <v>13208</v>
      </c>
      <c r="M13214" t="s">
        <v>25954</v>
      </c>
      <c r="N13214" t="s">
        <v>24174</v>
      </c>
      <c r="O13214" t="s">
        <v>47349</v>
      </c>
      <c r="P13214" t="s">
        <v>47350</v>
      </c>
      <c r="Q13214" t="s">
        <v>25954</v>
      </c>
    </row>
    <row r="13215" spans="12:17" x14ac:dyDescent="0.3">
      <c r="L13215">
        <v>13209</v>
      </c>
      <c r="M13215" t="s">
        <v>25955</v>
      </c>
      <c r="N13215" t="s">
        <v>24176</v>
      </c>
      <c r="O13215" t="s">
        <v>47351</v>
      </c>
      <c r="P13215" t="s">
        <v>47352</v>
      </c>
      <c r="Q13215" t="s">
        <v>25955</v>
      </c>
    </row>
    <row r="13216" spans="12:17" x14ac:dyDescent="0.3">
      <c r="L13216">
        <v>13210</v>
      </c>
      <c r="M13216" t="s">
        <v>25956</v>
      </c>
      <c r="N13216" t="s">
        <v>26552</v>
      </c>
      <c r="O13216" t="s">
        <v>47353</v>
      </c>
      <c r="P13216" t="s">
        <v>47354</v>
      </c>
      <c r="Q13216" t="s">
        <v>25956</v>
      </c>
    </row>
    <row r="13217" spans="12:17" x14ac:dyDescent="0.3">
      <c r="L13217">
        <v>13211</v>
      </c>
      <c r="M13217" t="s">
        <v>25957</v>
      </c>
      <c r="N13217" t="s">
        <v>26553</v>
      </c>
      <c r="O13217" t="s">
        <v>47355</v>
      </c>
      <c r="P13217" t="s">
        <v>47356</v>
      </c>
      <c r="Q13217" t="s">
        <v>25957</v>
      </c>
    </row>
    <row r="13218" spans="12:17" x14ac:dyDescent="0.3">
      <c r="L13218">
        <v>13212</v>
      </c>
      <c r="M13218" t="s">
        <v>25958</v>
      </c>
      <c r="N13218" t="s">
        <v>26554</v>
      </c>
      <c r="O13218" t="s">
        <v>47357</v>
      </c>
      <c r="P13218" t="s">
        <v>47358</v>
      </c>
      <c r="Q13218" t="s">
        <v>25958</v>
      </c>
    </row>
    <row r="13219" spans="12:17" x14ac:dyDescent="0.3">
      <c r="L13219">
        <v>13213</v>
      </c>
      <c r="M13219" t="s">
        <v>25959</v>
      </c>
      <c r="N13219" t="s">
        <v>24184</v>
      </c>
      <c r="O13219" t="s">
        <v>47359</v>
      </c>
      <c r="P13219" t="s">
        <v>47360</v>
      </c>
      <c r="Q13219" t="s">
        <v>25959</v>
      </c>
    </row>
    <row r="13220" spans="12:17" x14ac:dyDescent="0.3">
      <c r="L13220">
        <v>13214</v>
      </c>
      <c r="M13220" t="s">
        <v>25960</v>
      </c>
      <c r="N13220" t="s">
        <v>46226</v>
      </c>
      <c r="O13220" t="s">
        <v>47361</v>
      </c>
      <c r="P13220" t="s">
        <v>47362</v>
      </c>
      <c r="Q13220" t="s">
        <v>25960</v>
      </c>
    </row>
    <row r="13221" spans="12:17" x14ac:dyDescent="0.3">
      <c r="L13221">
        <v>13215</v>
      </c>
      <c r="M13221" t="s">
        <v>47363</v>
      </c>
      <c r="N13221" t="s">
        <v>46229</v>
      </c>
      <c r="O13221" t="s">
        <v>47364</v>
      </c>
      <c r="P13221" t="s">
        <v>47365</v>
      </c>
      <c r="Q13221" t="s">
        <v>47363</v>
      </c>
    </row>
    <row r="13222" spans="12:17" x14ac:dyDescent="0.3">
      <c r="L13222">
        <v>13216</v>
      </c>
      <c r="M13222" t="s">
        <v>25961</v>
      </c>
      <c r="N13222" t="s">
        <v>24189</v>
      </c>
      <c r="O13222" t="s">
        <v>47366</v>
      </c>
      <c r="P13222" t="s">
        <v>47367</v>
      </c>
      <c r="Q13222" t="s">
        <v>25961</v>
      </c>
    </row>
    <row r="13223" spans="12:17" x14ac:dyDescent="0.3">
      <c r="L13223">
        <v>13217</v>
      </c>
      <c r="M13223" t="s">
        <v>25962</v>
      </c>
      <c r="N13223" t="s">
        <v>24192</v>
      </c>
      <c r="O13223" t="s">
        <v>47368</v>
      </c>
      <c r="P13223" t="s">
        <v>47369</v>
      </c>
      <c r="Q13223" t="s">
        <v>25962</v>
      </c>
    </row>
    <row r="13224" spans="12:17" x14ac:dyDescent="0.3">
      <c r="L13224">
        <v>13218</v>
      </c>
      <c r="M13224" t="s">
        <v>25963</v>
      </c>
      <c r="N13224" t="s">
        <v>24194</v>
      </c>
      <c r="O13224" t="s">
        <v>47370</v>
      </c>
      <c r="P13224" t="s">
        <v>47371</v>
      </c>
      <c r="Q13224" t="s">
        <v>25963</v>
      </c>
    </row>
    <row r="13225" spans="12:17" x14ac:dyDescent="0.3">
      <c r="L13225">
        <v>13219</v>
      </c>
      <c r="M13225" t="s">
        <v>25964</v>
      </c>
      <c r="N13225" t="s">
        <v>24196</v>
      </c>
      <c r="O13225" t="s">
        <v>47372</v>
      </c>
      <c r="P13225" t="s">
        <v>47373</v>
      </c>
      <c r="Q13225" t="s">
        <v>25964</v>
      </c>
    </row>
    <row r="13226" spans="12:17" x14ac:dyDescent="0.3">
      <c r="L13226">
        <v>13220</v>
      </c>
      <c r="M13226" t="s">
        <v>25965</v>
      </c>
      <c r="N13226" t="s">
        <v>24199</v>
      </c>
      <c r="O13226" t="s">
        <v>47374</v>
      </c>
      <c r="P13226" t="s">
        <v>47375</v>
      </c>
      <c r="Q13226" t="s">
        <v>25965</v>
      </c>
    </row>
    <row r="13227" spans="12:17" x14ac:dyDescent="0.3">
      <c r="L13227">
        <v>13221</v>
      </c>
      <c r="M13227" t="s">
        <v>25966</v>
      </c>
      <c r="N13227" t="s">
        <v>24202</v>
      </c>
      <c r="O13227" t="s">
        <v>47376</v>
      </c>
      <c r="P13227" t="s">
        <v>47377</v>
      </c>
      <c r="Q13227" t="s">
        <v>25966</v>
      </c>
    </row>
    <row r="13228" spans="12:17" x14ac:dyDescent="0.3">
      <c r="L13228">
        <v>13222</v>
      </c>
      <c r="M13228" t="s">
        <v>5583</v>
      </c>
      <c r="N13228" t="s">
        <v>28415</v>
      </c>
      <c r="O13228" t="s">
        <v>5584</v>
      </c>
      <c r="P13228" t="s">
        <v>47378</v>
      </c>
      <c r="Q13228" t="s">
        <v>5583</v>
      </c>
    </row>
    <row r="13229" spans="12:17" x14ac:dyDescent="0.3">
      <c r="L13229">
        <v>13223</v>
      </c>
      <c r="M13229" t="s">
        <v>5585</v>
      </c>
      <c r="N13229" t="s">
        <v>28417</v>
      </c>
      <c r="O13229" t="s">
        <v>5586</v>
      </c>
      <c r="P13229" t="s">
        <v>47379</v>
      </c>
      <c r="Q13229" t="s">
        <v>5585</v>
      </c>
    </row>
    <row r="13230" spans="12:17" x14ac:dyDescent="0.3">
      <c r="L13230">
        <v>13224</v>
      </c>
      <c r="M13230" t="s">
        <v>5587</v>
      </c>
      <c r="N13230" t="s">
        <v>28419</v>
      </c>
      <c r="O13230" t="s">
        <v>5588</v>
      </c>
      <c r="P13230" t="s">
        <v>47380</v>
      </c>
      <c r="Q13230" t="s">
        <v>5587</v>
      </c>
    </row>
    <row r="13231" spans="12:17" x14ac:dyDescent="0.3">
      <c r="L13231">
        <v>13225</v>
      </c>
      <c r="M13231" t="s">
        <v>5589</v>
      </c>
      <c r="N13231" t="s">
        <v>28421</v>
      </c>
      <c r="O13231" t="s">
        <v>5590</v>
      </c>
      <c r="P13231" t="s">
        <v>47381</v>
      </c>
      <c r="Q13231" t="s">
        <v>5589</v>
      </c>
    </row>
    <row r="13232" spans="12:17" x14ac:dyDescent="0.3">
      <c r="L13232">
        <v>13226</v>
      </c>
      <c r="M13232" t="s">
        <v>5591</v>
      </c>
      <c r="N13232" t="s">
        <v>28423</v>
      </c>
      <c r="O13232" t="s">
        <v>5592</v>
      </c>
      <c r="P13232" t="s">
        <v>47382</v>
      </c>
      <c r="Q13232" t="s">
        <v>5591</v>
      </c>
    </row>
    <row r="13233" spans="12:17" x14ac:dyDescent="0.3">
      <c r="L13233">
        <v>13227</v>
      </c>
      <c r="M13233" t="s">
        <v>5593</v>
      </c>
      <c r="N13233" t="s">
        <v>28425</v>
      </c>
      <c r="O13233" t="s">
        <v>5594</v>
      </c>
      <c r="P13233" t="s">
        <v>47383</v>
      </c>
      <c r="Q13233" t="s">
        <v>5593</v>
      </c>
    </row>
    <row r="13234" spans="12:17" x14ac:dyDescent="0.3">
      <c r="L13234">
        <v>13228</v>
      </c>
      <c r="M13234" t="s">
        <v>5595</v>
      </c>
      <c r="N13234" t="s">
        <v>28427</v>
      </c>
      <c r="O13234" t="s">
        <v>5596</v>
      </c>
      <c r="P13234" t="s">
        <v>47384</v>
      </c>
      <c r="Q13234" t="s">
        <v>5595</v>
      </c>
    </row>
    <row r="13235" spans="12:17" x14ac:dyDescent="0.3">
      <c r="L13235">
        <v>13229</v>
      </c>
      <c r="M13235" t="s">
        <v>5597</v>
      </c>
      <c r="N13235" t="s">
        <v>28429</v>
      </c>
      <c r="O13235" t="s">
        <v>5598</v>
      </c>
      <c r="P13235" t="s">
        <v>47385</v>
      </c>
      <c r="Q13235" t="s">
        <v>5597</v>
      </c>
    </row>
    <row r="13236" spans="12:17" x14ac:dyDescent="0.3">
      <c r="L13236">
        <v>13230</v>
      </c>
      <c r="M13236" t="s">
        <v>5599</v>
      </c>
      <c r="N13236" t="s">
        <v>28431</v>
      </c>
      <c r="O13236" t="s">
        <v>5600</v>
      </c>
      <c r="P13236" t="s">
        <v>47386</v>
      </c>
      <c r="Q13236" t="s">
        <v>5599</v>
      </c>
    </row>
    <row r="13237" spans="12:17" x14ac:dyDescent="0.3">
      <c r="L13237">
        <v>13231</v>
      </c>
      <c r="M13237" t="s">
        <v>5601</v>
      </c>
      <c r="N13237" t="s">
        <v>28390</v>
      </c>
      <c r="O13237" t="s">
        <v>5602</v>
      </c>
      <c r="P13237" t="s">
        <v>47387</v>
      </c>
      <c r="Q13237" t="s">
        <v>5601</v>
      </c>
    </row>
    <row r="13238" spans="12:17" x14ac:dyDescent="0.3">
      <c r="L13238">
        <v>13232</v>
      </c>
      <c r="M13238" t="s">
        <v>5603</v>
      </c>
      <c r="N13238" t="s">
        <v>28392</v>
      </c>
      <c r="O13238" t="s">
        <v>5604</v>
      </c>
      <c r="P13238" t="s">
        <v>47388</v>
      </c>
      <c r="Q13238" t="s">
        <v>5603</v>
      </c>
    </row>
    <row r="13239" spans="12:17" x14ac:dyDescent="0.3">
      <c r="L13239">
        <v>13233</v>
      </c>
      <c r="M13239" t="s">
        <v>25967</v>
      </c>
      <c r="N13239" t="s">
        <v>24205</v>
      </c>
      <c r="O13239" t="s">
        <v>47389</v>
      </c>
      <c r="P13239" t="s">
        <v>47390</v>
      </c>
      <c r="Q13239" t="s">
        <v>25967</v>
      </c>
    </row>
    <row r="13240" spans="12:17" x14ac:dyDescent="0.3">
      <c r="L13240">
        <v>13234</v>
      </c>
      <c r="M13240" t="s">
        <v>25968</v>
      </c>
      <c r="N13240" t="s">
        <v>24208</v>
      </c>
      <c r="O13240" t="s">
        <v>47391</v>
      </c>
      <c r="P13240" t="s">
        <v>47392</v>
      </c>
      <c r="Q13240" t="s">
        <v>25968</v>
      </c>
    </row>
    <row r="13241" spans="12:17" x14ac:dyDescent="0.3">
      <c r="L13241">
        <v>13235</v>
      </c>
      <c r="M13241" t="s">
        <v>25969</v>
      </c>
      <c r="N13241" t="s">
        <v>24211</v>
      </c>
      <c r="O13241" t="s">
        <v>47393</v>
      </c>
      <c r="P13241" t="s">
        <v>47394</v>
      </c>
      <c r="Q13241" t="s">
        <v>25969</v>
      </c>
    </row>
    <row r="13242" spans="12:17" x14ac:dyDescent="0.3">
      <c r="L13242">
        <v>13236</v>
      </c>
      <c r="M13242" t="s">
        <v>47395</v>
      </c>
      <c r="N13242" t="s">
        <v>24213</v>
      </c>
      <c r="O13242" t="s">
        <v>47396</v>
      </c>
      <c r="P13242" t="s">
        <v>47397</v>
      </c>
      <c r="Q13242" t="s">
        <v>47395</v>
      </c>
    </row>
    <row r="13243" spans="12:17" x14ac:dyDescent="0.3">
      <c r="L13243">
        <v>13237</v>
      </c>
      <c r="M13243" t="s">
        <v>25970</v>
      </c>
      <c r="N13243" t="s">
        <v>24216</v>
      </c>
      <c r="O13243" t="s">
        <v>47398</v>
      </c>
      <c r="P13243" t="s">
        <v>47399</v>
      </c>
      <c r="Q13243" t="s">
        <v>25970</v>
      </c>
    </row>
    <row r="13244" spans="12:17" x14ac:dyDescent="0.3">
      <c r="L13244">
        <v>13238</v>
      </c>
      <c r="M13244" t="s">
        <v>25971</v>
      </c>
      <c r="N13244" t="s">
        <v>24219</v>
      </c>
      <c r="O13244" t="s">
        <v>47400</v>
      </c>
      <c r="P13244" t="s">
        <v>47401</v>
      </c>
      <c r="Q13244" t="s">
        <v>25971</v>
      </c>
    </row>
    <row r="13245" spans="12:17" x14ac:dyDescent="0.3">
      <c r="L13245">
        <v>13239</v>
      </c>
      <c r="M13245" t="s">
        <v>25972</v>
      </c>
      <c r="N13245" t="s">
        <v>24222</v>
      </c>
      <c r="O13245" t="s">
        <v>47402</v>
      </c>
      <c r="P13245" t="s">
        <v>47403</v>
      </c>
      <c r="Q13245" t="s">
        <v>25972</v>
      </c>
    </row>
    <row r="13246" spans="12:17" x14ac:dyDescent="0.3">
      <c r="L13246">
        <v>13240</v>
      </c>
      <c r="M13246" t="s">
        <v>25973</v>
      </c>
      <c r="N13246" t="s">
        <v>24225</v>
      </c>
      <c r="O13246" t="s">
        <v>47404</v>
      </c>
      <c r="P13246" t="s">
        <v>47405</v>
      </c>
      <c r="Q13246" t="s">
        <v>25973</v>
      </c>
    </row>
    <row r="13247" spans="12:17" x14ac:dyDescent="0.3">
      <c r="L13247">
        <v>13241</v>
      </c>
      <c r="M13247" t="s">
        <v>25974</v>
      </c>
      <c r="N13247" t="s">
        <v>24228</v>
      </c>
      <c r="O13247" t="s">
        <v>47406</v>
      </c>
      <c r="P13247" t="s">
        <v>47407</v>
      </c>
      <c r="Q13247" t="s">
        <v>25974</v>
      </c>
    </row>
    <row r="13248" spans="12:17" x14ac:dyDescent="0.3">
      <c r="L13248">
        <v>13242</v>
      </c>
      <c r="M13248" t="s">
        <v>25950</v>
      </c>
      <c r="N13248" t="s">
        <v>24168</v>
      </c>
      <c r="O13248" t="s">
        <v>47408</v>
      </c>
      <c r="P13248" t="s">
        <v>47409</v>
      </c>
      <c r="Q13248" t="s">
        <v>25950</v>
      </c>
    </row>
    <row r="13249" spans="12:17" x14ac:dyDescent="0.3">
      <c r="L13249">
        <v>13243</v>
      </c>
      <c r="M13249" t="s">
        <v>25975</v>
      </c>
      <c r="N13249" t="s">
        <v>24231</v>
      </c>
      <c r="O13249" t="s">
        <v>47410</v>
      </c>
      <c r="P13249" t="s">
        <v>47411</v>
      </c>
      <c r="Q13249" t="s">
        <v>25975</v>
      </c>
    </row>
    <row r="13250" spans="12:17" x14ac:dyDescent="0.3">
      <c r="L13250">
        <v>13244</v>
      </c>
      <c r="M13250" t="s">
        <v>25976</v>
      </c>
      <c r="N13250" t="s">
        <v>24234</v>
      </c>
      <c r="O13250" t="s">
        <v>47412</v>
      </c>
      <c r="P13250" t="s">
        <v>47413</v>
      </c>
      <c r="Q13250" t="s">
        <v>25976</v>
      </c>
    </row>
    <row r="13251" spans="12:17" x14ac:dyDescent="0.3">
      <c r="L13251">
        <v>13245</v>
      </c>
      <c r="M13251" t="s">
        <v>25977</v>
      </c>
      <c r="N13251" t="s">
        <v>24237</v>
      </c>
      <c r="O13251" t="s">
        <v>47414</v>
      </c>
      <c r="P13251" t="s">
        <v>47415</v>
      </c>
      <c r="Q13251" t="s">
        <v>25977</v>
      </c>
    </row>
    <row r="13252" spans="12:17" x14ac:dyDescent="0.3">
      <c r="L13252">
        <v>13246</v>
      </c>
      <c r="M13252" t="s">
        <v>25978</v>
      </c>
      <c r="N13252" t="s">
        <v>24240</v>
      </c>
      <c r="O13252" t="s">
        <v>47416</v>
      </c>
      <c r="P13252" t="s">
        <v>47417</v>
      </c>
      <c r="Q13252" t="s">
        <v>25978</v>
      </c>
    </row>
    <row r="13253" spans="12:17" x14ac:dyDescent="0.3">
      <c r="L13253">
        <v>13247</v>
      </c>
      <c r="M13253" t="s">
        <v>25979</v>
      </c>
      <c r="N13253" t="s">
        <v>24243</v>
      </c>
      <c r="O13253" t="s">
        <v>47418</v>
      </c>
      <c r="P13253" t="s">
        <v>47419</v>
      </c>
      <c r="Q13253" t="s">
        <v>25979</v>
      </c>
    </row>
    <row r="13254" spans="12:17" x14ac:dyDescent="0.3">
      <c r="L13254">
        <v>13248</v>
      </c>
      <c r="M13254" t="s">
        <v>25980</v>
      </c>
      <c r="N13254" t="s">
        <v>24246</v>
      </c>
      <c r="O13254" t="s">
        <v>47420</v>
      </c>
      <c r="P13254" t="s">
        <v>47421</v>
      </c>
      <c r="Q13254" t="s">
        <v>25980</v>
      </c>
    </row>
    <row r="13255" spans="12:17" x14ac:dyDescent="0.3">
      <c r="L13255">
        <v>13249</v>
      </c>
      <c r="M13255" t="s">
        <v>25981</v>
      </c>
      <c r="N13255" t="s">
        <v>24249</v>
      </c>
      <c r="O13255" t="s">
        <v>47422</v>
      </c>
      <c r="P13255" t="s">
        <v>47423</v>
      </c>
      <c r="Q13255" t="s">
        <v>25981</v>
      </c>
    </row>
    <row r="13256" spans="12:17" x14ac:dyDescent="0.3">
      <c r="L13256">
        <v>13250</v>
      </c>
      <c r="M13256" t="s">
        <v>25982</v>
      </c>
      <c r="N13256" t="s">
        <v>24252</v>
      </c>
      <c r="O13256" t="s">
        <v>47424</v>
      </c>
      <c r="P13256" t="s">
        <v>47425</v>
      </c>
      <c r="Q13256" t="s">
        <v>25982</v>
      </c>
    </row>
    <row r="13257" spans="12:17" x14ac:dyDescent="0.3">
      <c r="L13257">
        <v>13251</v>
      </c>
      <c r="M13257" t="s">
        <v>25983</v>
      </c>
      <c r="N13257" t="s">
        <v>24255</v>
      </c>
      <c r="O13257" t="s">
        <v>47426</v>
      </c>
      <c r="P13257" t="s">
        <v>47427</v>
      </c>
      <c r="Q13257" t="s">
        <v>25983</v>
      </c>
    </row>
    <row r="13258" spans="12:17" x14ac:dyDescent="0.3">
      <c r="L13258">
        <v>13252</v>
      </c>
      <c r="M13258" t="s">
        <v>25984</v>
      </c>
      <c r="N13258" t="s">
        <v>24258</v>
      </c>
      <c r="O13258" t="s">
        <v>47428</v>
      </c>
      <c r="P13258" t="s">
        <v>47429</v>
      </c>
      <c r="Q13258" t="s">
        <v>25984</v>
      </c>
    </row>
    <row r="13259" spans="12:17" x14ac:dyDescent="0.3">
      <c r="L13259">
        <v>13253</v>
      </c>
      <c r="M13259" t="s">
        <v>25985</v>
      </c>
      <c r="N13259" t="s">
        <v>24261</v>
      </c>
      <c r="O13259" t="s">
        <v>47430</v>
      </c>
      <c r="P13259" t="s">
        <v>47431</v>
      </c>
      <c r="Q13259" t="s">
        <v>25985</v>
      </c>
    </row>
    <row r="13260" spans="12:17" x14ac:dyDescent="0.3">
      <c r="L13260">
        <v>13254</v>
      </c>
      <c r="M13260" t="s">
        <v>25986</v>
      </c>
      <c r="N13260" t="s">
        <v>24264</v>
      </c>
      <c r="O13260" t="s">
        <v>47432</v>
      </c>
      <c r="P13260" t="s">
        <v>47433</v>
      </c>
      <c r="Q13260" t="s">
        <v>25986</v>
      </c>
    </row>
    <row r="13261" spans="12:17" x14ac:dyDescent="0.3">
      <c r="L13261">
        <v>13255</v>
      </c>
      <c r="M13261" t="s">
        <v>25987</v>
      </c>
      <c r="N13261" t="s">
        <v>24267</v>
      </c>
      <c r="O13261" t="s">
        <v>47434</v>
      </c>
      <c r="P13261" t="s">
        <v>47435</v>
      </c>
      <c r="Q13261" t="s">
        <v>25987</v>
      </c>
    </row>
    <row r="13262" spans="12:17" x14ac:dyDescent="0.3">
      <c r="L13262">
        <v>13256</v>
      </c>
      <c r="M13262" t="s">
        <v>25988</v>
      </c>
      <c r="N13262" t="s">
        <v>24270</v>
      </c>
      <c r="O13262" t="s">
        <v>47436</v>
      </c>
      <c r="P13262" t="s">
        <v>47437</v>
      </c>
      <c r="Q13262" t="s">
        <v>25988</v>
      </c>
    </row>
    <row r="13263" spans="12:17" x14ac:dyDescent="0.3">
      <c r="L13263">
        <v>13257</v>
      </c>
      <c r="M13263" t="s">
        <v>25989</v>
      </c>
      <c r="N13263" t="s">
        <v>24273</v>
      </c>
      <c r="O13263" t="s">
        <v>47438</v>
      </c>
      <c r="P13263" t="s">
        <v>47439</v>
      </c>
      <c r="Q13263" t="s">
        <v>25989</v>
      </c>
    </row>
    <row r="13264" spans="12:17" x14ac:dyDescent="0.3">
      <c r="L13264">
        <v>13258</v>
      </c>
      <c r="M13264" t="s">
        <v>25990</v>
      </c>
      <c r="N13264" t="s">
        <v>24276</v>
      </c>
      <c r="O13264" t="s">
        <v>47440</v>
      </c>
      <c r="P13264" t="s">
        <v>47441</v>
      </c>
      <c r="Q13264" t="s">
        <v>25990</v>
      </c>
    </row>
    <row r="13265" spans="12:17" x14ac:dyDescent="0.3">
      <c r="L13265">
        <v>13259</v>
      </c>
      <c r="M13265" t="s">
        <v>25991</v>
      </c>
      <c r="N13265" t="s">
        <v>24279</v>
      </c>
      <c r="O13265" t="s">
        <v>47442</v>
      </c>
      <c r="P13265" t="s">
        <v>47443</v>
      </c>
      <c r="Q13265" t="s">
        <v>25991</v>
      </c>
    </row>
    <row r="13266" spans="12:17" x14ac:dyDescent="0.3">
      <c r="L13266">
        <v>13260</v>
      </c>
      <c r="M13266" t="s">
        <v>25992</v>
      </c>
      <c r="N13266" t="s">
        <v>24282</v>
      </c>
      <c r="O13266" t="s">
        <v>47444</v>
      </c>
      <c r="P13266" t="s">
        <v>47445</v>
      </c>
      <c r="Q13266" t="s">
        <v>25992</v>
      </c>
    </row>
    <row r="13267" spans="12:17" x14ac:dyDescent="0.3">
      <c r="L13267">
        <v>13261</v>
      </c>
      <c r="M13267" t="s">
        <v>25993</v>
      </c>
      <c r="N13267" t="s">
        <v>24285</v>
      </c>
      <c r="O13267" t="s">
        <v>47446</v>
      </c>
      <c r="P13267" t="s">
        <v>47447</v>
      </c>
      <c r="Q13267" t="s">
        <v>25993</v>
      </c>
    </row>
    <row r="13268" spans="12:17" x14ac:dyDescent="0.3">
      <c r="L13268">
        <v>13262</v>
      </c>
      <c r="M13268" t="s">
        <v>25994</v>
      </c>
      <c r="N13268" t="s">
        <v>24288</v>
      </c>
      <c r="O13268" t="s">
        <v>47448</v>
      </c>
      <c r="P13268" t="s">
        <v>47449</v>
      </c>
      <c r="Q13268" t="s">
        <v>25994</v>
      </c>
    </row>
    <row r="13269" spans="12:17" x14ac:dyDescent="0.3">
      <c r="L13269">
        <v>13263</v>
      </c>
      <c r="M13269" t="s">
        <v>25995</v>
      </c>
      <c r="N13269" t="s">
        <v>24291</v>
      </c>
      <c r="O13269" t="s">
        <v>47450</v>
      </c>
      <c r="P13269" t="s">
        <v>47451</v>
      </c>
      <c r="Q13269" t="s">
        <v>25995</v>
      </c>
    </row>
    <row r="13270" spans="12:17" x14ac:dyDescent="0.3">
      <c r="L13270">
        <v>13264</v>
      </c>
      <c r="M13270" t="s">
        <v>25996</v>
      </c>
      <c r="N13270" t="s">
        <v>24294</v>
      </c>
      <c r="O13270" t="s">
        <v>47452</v>
      </c>
      <c r="P13270" t="s">
        <v>47453</v>
      </c>
      <c r="Q13270" t="s">
        <v>25996</v>
      </c>
    </row>
    <row r="13271" spans="12:17" x14ac:dyDescent="0.3">
      <c r="L13271">
        <v>13265</v>
      </c>
      <c r="M13271" t="s">
        <v>25997</v>
      </c>
      <c r="N13271" t="s">
        <v>24297</v>
      </c>
      <c r="O13271" t="s">
        <v>47454</v>
      </c>
      <c r="P13271" t="s">
        <v>47455</v>
      </c>
      <c r="Q13271" t="s">
        <v>25997</v>
      </c>
    </row>
    <row r="13272" spans="12:17" x14ac:dyDescent="0.3">
      <c r="L13272">
        <v>13266</v>
      </c>
      <c r="M13272" t="s">
        <v>25998</v>
      </c>
      <c r="N13272" t="s">
        <v>24300</v>
      </c>
      <c r="O13272" t="s">
        <v>47456</v>
      </c>
      <c r="P13272" t="s">
        <v>47457</v>
      </c>
      <c r="Q13272" t="s">
        <v>25998</v>
      </c>
    </row>
    <row r="13273" spans="12:17" x14ac:dyDescent="0.3">
      <c r="L13273">
        <v>13267</v>
      </c>
      <c r="M13273" t="s">
        <v>25999</v>
      </c>
      <c r="N13273" t="s">
        <v>24303</v>
      </c>
      <c r="O13273" t="s">
        <v>47458</v>
      </c>
      <c r="P13273" t="s">
        <v>47459</v>
      </c>
      <c r="Q13273" t="s">
        <v>25999</v>
      </c>
    </row>
    <row r="13274" spans="12:17" x14ac:dyDescent="0.3">
      <c r="L13274">
        <v>13268</v>
      </c>
      <c r="M13274" t="s">
        <v>27455</v>
      </c>
      <c r="N13274" t="s">
        <v>24305</v>
      </c>
      <c r="O13274" t="s">
        <v>47460</v>
      </c>
      <c r="P13274" t="s">
        <v>47461</v>
      </c>
      <c r="Q13274" t="s">
        <v>27455</v>
      </c>
    </row>
    <row r="13275" spans="12:17" x14ac:dyDescent="0.3">
      <c r="L13275">
        <v>13269</v>
      </c>
      <c r="M13275" t="s">
        <v>27456</v>
      </c>
      <c r="N13275" t="s">
        <v>24307</v>
      </c>
      <c r="O13275" t="s">
        <v>47462</v>
      </c>
      <c r="P13275" t="s">
        <v>47463</v>
      </c>
      <c r="Q13275" t="s">
        <v>27456</v>
      </c>
    </row>
    <row r="13276" spans="12:17" x14ac:dyDescent="0.3">
      <c r="L13276">
        <v>13270</v>
      </c>
      <c r="M13276" t="s">
        <v>27457</v>
      </c>
      <c r="N13276" t="s">
        <v>24309</v>
      </c>
      <c r="O13276" t="s">
        <v>47464</v>
      </c>
      <c r="P13276" t="s">
        <v>47465</v>
      </c>
      <c r="Q13276" t="s">
        <v>27457</v>
      </c>
    </row>
    <row r="13277" spans="12:17" x14ac:dyDescent="0.3">
      <c r="L13277">
        <v>13271</v>
      </c>
      <c r="M13277" t="s">
        <v>26000</v>
      </c>
      <c r="N13277" t="s">
        <v>24312</v>
      </c>
      <c r="O13277" t="s">
        <v>47466</v>
      </c>
      <c r="P13277" t="s">
        <v>47467</v>
      </c>
      <c r="Q13277" t="s">
        <v>26000</v>
      </c>
    </row>
    <row r="13278" spans="12:17" x14ac:dyDescent="0.3">
      <c r="L13278">
        <v>13272</v>
      </c>
      <c r="M13278" t="s">
        <v>26001</v>
      </c>
      <c r="N13278" t="s">
        <v>24314</v>
      </c>
      <c r="O13278" t="s">
        <v>47468</v>
      </c>
      <c r="P13278" t="s">
        <v>47469</v>
      </c>
      <c r="Q13278" t="s">
        <v>26001</v>
      </c>
    </row>
    <row r="13279" spans="12:17" x14ac:dyDescent="0.3">
      <c r="L13279">
        <v>13273</v>
      </c>
      <c r="M13279" t="s">
        <v>26002</v>
      </c>
      <c r="N13279" t="s">
        <v>24315</v>
      </c>
      <c r="O13279" t="s">
        <v>47470</v>
      </c>
      <c r="P13279" t="s">
        <v>47471</v>
      </c>
      <c r="Q13279" t="s">
        <v>26002</v>
      </c>
    </row>
    <row r="13280" spans="12:17" x14ac:dyDescent="0.3">
      <c r="L13280">
        <v>13274</v>
      </c>
      <c r="M13280" t="s">
        <v>26003</v>
      </c>
      <c r="N13280" t="s">
        <v>24316</v>
      </c>
      <c r="O13280" t="s">
        <v>47472</v>
      </c>
      <c r="P13280" t="s">
        <v>47473</v>
      </c>
      <c r="Q13280" t="s">
        <v>26003</v>
      </c>
    </row>
    <row r="13281" spans="12:17" x14ac:dyDescent="0.3">
      <c r="L13281">
        <v>13275</v>
      </c>
      <c r="M13281" t="s">
        <v>26004</v>
      </c>
      <c r="N13281" t="s">
        <v>24317</v>
      </c>
      <c r="O13281" t="s">
        <v>47474</v>
      </c>
      <c r="P13281" t="s">
        <v>47475</v>
      </c>
      <c r="Q13281" t="s">
        <v>26004</v>
      </c>
    </row>
    <row r="13282" spans="12:17" x14ac:dyDescent="0.3">
      <c r="L13282">
        <v>13276</v>
      </c>
      <c r="M13282" t="s">
        <v>26005</v>
      </c>
      <c r="N13282" t="s">
        <v>24318</v>
      </c>
      <c r="O13282" t="s">
        <v>47476</v>
      </c>
      <c r="P13282" t="s">
        <v>47477</v>
      </c>
      <c r="Q13282" t="s">
        <v>26005</v>
      </c>
    </row>
    <row r="13283" spans="12:17" x14ac:dyDescent="0.3">
      <c r="L13283">
        <v>13277</v>
      </c>
      <c r="M13283" t="s">
        <v>26006</v>
      </c>
      <c r="N13283" t="s">
        <v>24319</v>
      </c>
      <c r="O13283" t="s">
        <v>47478</v>
      </c>
      <c r="P13283" t="s">
        <v>47479</v>
      </c>
      <c r="Q13283" t="s">
        <v>26006</v>
      </c>
    </row>
    <row r="13284" spans="12:17" x14ac:dyDescent="0.3">
      <c r="L13284">
        <v>13278</v>
      </c>
      <c r="M13284" t="s">
        <v>26007</v>
      </c>
      <c r="N13284" t="s">
        <v>24317</v>
      </c>
      <c r="O13284" t="s">
        <v>47480</v>
      </c>
      <c r="P13284" t="s">
        <v>47481</v>
      </c>
      <c r="Q13284" t="s">
        <v>26007</v>
      </c>
    </row>
    <row r="13285" spans="12:17" x14ac:dyDescent="0.3">
      <c r="L13285">
        <v>13279</v>
      </c>
      <c r="M13285" t="s">
        <v>26008</v>
      </c>
      <c r="N13285" t="s">
        <v>24318</v>
      </c>
      <c r="O13285" t="s">
        <v>47482</v>
      </c>
      <c r="P13285" t="s">
        <v>47483</v>
      </c>
      <c r="Q13285" t="s">
        <v>26008</v>
      </c>
    </row>
    <row r="13286" spans="12:17" x14ac:dyDescent="0.3">
      <c r="L13286">
        <v>13280</v>
      </c>
      <c r="M13286" t="s">
        <v>26009</v>
      </c>
      <c r="N13286" t="s">
        <v>24321</v>
      </c>
      <c r="O13286" t="s">
        <v>47484</v>
      </c>
      <c r="P13286" t="s">
        <v>47485</v>
      </c>
      <c r="Q13286" t="s">
        <v>26009</v>
      </c>
    </row>
    <row r="13287" spans="12:17" x14ac:dyDescent="0.3">
      <c r="L13287">
        <v>13281</v>
      </c>
      <c r="M13287" t="s">
        <v>10353</v>
      </c>
      <c r="N13287" t="s">
        <v>21130</v>
      </c>
      <c r="O13287" t="s">
        <v>47486</v>
      </c>
      <c r="P13287" t="s">
        <v>47487</v>
      </c>
      <c r="Q13287" t="s">
        <v>10353</v>
      </c>
    </row>
    <row r="13288" spans="12:17" x14ac:dyDescent="0.3">
      <c r="L13288">
        <v>13282</v>
      </c>
      <c r="M13288" t="s">
        <v>10355</v>
      </c>
      <c r="N13288" t="s">
        <v>21132</v>
      </c>
      <c r="O13288" t="s">
        <v>47488</v>
      </c>
      <c r="P13288" t="s">
        <v>47489</v>
      </c>
      <c r="Q13288" t="s">
        <v>10355</v>
      </c>
    </row>
    <row r="13289" spans="12:17" x14ac:dyDescent="0.3">
      <c r="L13289">
        <v>13283</v>
      </c>
      <c r="M13289" t="s">
        <v>10357</v>
      </c>
      <c r="N13289" t="s">
        <v>21135</v>
      </c>
      <c r="O13289" t="s">
        <v>47490</v>
      </c>
      <c r="P13289" t="s">
        <v>47491</v>
      </c>
      <c r="Q13289" t="s">
        <v>10357</v>
      </c>
    </row>
    <row r="13290" spans="12:17" x14ac:dyDescent="0.3">
      <c r="L13290">
        <v>13284</v>
      </c>
      <c r="M13290" t="s">
        <v>10359</v>
      </c>
      <c r="N13290" t="s">
        <v>21138</v>
      </c>
      <c r="O13290" t="s">
        <v>47492</v>
      </c>
      <c r="P13290" t="s">
        <v>47493</v>
      </c>
      <c r="Q13290" t="s">
        <v>10359</v>
      </c>
    </row>
    <row r="13291" spans="12:17" x14ac:dyDescent="0.3">
      <c r="L13291">
        <v>13285</v>
      </c>
      <c r="M13291" t="s">
        <v>10361</v>
      </c>
      <c r="N13291" t="s">
        <v>21141</v>
      </c>
      <c r="O13291" t="s">
        <v>47494</v>
      </c>
      <c r="P13291" t="s">
        <v>47495</v>
      </c>
      <c r="Q13291" t="s">
        <v>10361</v>
      </c>
    </row>
    <row r="13292" spans="12:17" x14ac:dyDescent="0.3">
      <c r="L13292">
        <v>13286</v>
      </c>
      <c r="M13292" t="s">
        <v>10363</v>
      </c>
      <c r="N13292" t="s">
        <v>21144</v>
      </c>
      <c r="O13292" t="s">
        <v>47496</v>
      </c>
      <c r="P13292" t="s">
        <v>47497</v>
      </c>
      <c r="Q13292" t="s">
        <v>10363</v>
      </c>
    </row>
    <row r="13293" spans="12:17" x14ac:dyDescent="0.3">
      <c r="L13293">
        <v>13287</v>
      </c>
      <c r="M13293" t="s">
        <v>10365</v>
      </c>
      <c r="N13293" t="s">
        <v>43302</v>
      </c>
      <c r="O13293" t="s">
        <v>47498</v>
      </c>
      <c r="P13293" t="s">
        <v>47499</v>
      </c>
      <c r="Q13293" t="s">
        <v>10365</v>
      </c>
    </row>
    <row r="13294" spans="12:17" x14ac:dyDescent="0.3">
      <c r="L13294">
        <v>13288</v>
      </c>
      <c r="M13294" t="s">
        <v>10368</v>
      </c>
      <c r="N13294" t="s">
        <v>21150</v>
      </c>
      <c r="O13294" t="s">
        <v>47500</v>
      </c>
      <c r="P13294" t="s">
        <v>47501</v>
      </c>
      <c r="Q13294" t="s">
        <v>10368</v>
      </c>
    </row>
    <row r="13295" spans="12:17" x14ac:dyDescent="0.3">
      <c r="L13295">
        <v>13289</v>
      </c>
      <c r="M13295" t="s">
        <v>10370</v>
      </c>
      <c r="N13295" t="s">
        <v>21152</v>
      </c>
      <c r="O13295" t="s">
        <v>47502</v>
      </c>
      <c r="P13295" t="s">
        <v>47503</v>
      </c>
      <c r="Q13295" t="s">
        <v>10370</v>
      </c>
    </row>
    <row r="13296" spans="12:17" x14ac:dyDescent="0.3">
      <c r="L13296">
        <v>13290</v>
      </c>
      <c r="M13296" t="s">
        <v>10372</v>
      </c>
      <c r="N13296" t="s">
        <v>21154</v>
      </c>
      <c r="O13296" t="s">
        <v>47504</v>
      </c>
      <c r="P13296" t="s">
        <v>47505</v>
      </c>
      <c r="Q13296" t="s">
        <v>10372</v>
      </c>
    </row>
    <row r="13297" spans="12:17" x14ac:dyDescent="0.3">
      <c r="L13297">
        <v>13291</v>
      </c>
      <c r="M13297" t="s">
        <v>10374</v>
      </c>
      <c r="N13297" t="s">
        <v>21156</v>
      </c>
      <c r="O13297" t="s">
        <v>47506</v>
      </c>
      <c r="P13297" t="s">
        <v>47507</v>
      </c>
      <c r="Q13297" t="s">
        <v>10374</v>
      </c>
    </row>
    <row r="13298" spans="12:17" x14ac:dyDescent="0.3">
      <c r="L13298">
        <v>13292</v>
      </c>
      <c r="M13298" t="s">
        <v>10376</v>
      </c>
      <c r="N13298" t="s">
        <v>21158</v>
      </c>
      <c r="O13298" t="s">
        <v>47508</v>
      </c>
      <c r="P13298" t="s">
        <v>47509</v>
      </c>
      <c r="Q13298" t="s">
        <v>10376</v>
      </c>
    </row>
    <row r="13299" spans="12:17" x14ac:dyDescent="0.3">
      <c r="L13299">
        <v>13293</v>
      </c>
      <c r="M13299" t="s">
        <v>10378</v>
      </c>
      <c r="N13299" t="s">
        <v>26465</v>
      </c>
      <c r="O13299" t="s">
        <v>47510</v>
      </c>
      <c r="P13299" t="s">
        <v>47511</v>
      </c>
      <c r="Q13299" t="s">
        <v>10378</v>
      </c>
    </row>
    <row r="13300" spans="12:17" x14ac:dyDescent="0.3">
      <c r="L13300">
        <v>13294</v>
      </c>
      <c r="M13300" t="s">
        <v>10379</v>
      </c>
      <c r="N13300" t="s">
        <v>26466</v>
      </c>
      <c r="O13300" t="s">
        <v>47512</v>
      </c>
      <c r="P13300" t="s">
        <v>47513</v>
      </c>
      <c r="Q13300" t="s">
        <v>10379</v>
      </c>
    </row>
    <row r="13301" spans="12:17" x14ac:dyDescent="0.3">
      <c r="L13301">
        <v>13295</v>
      </c>
      <c r="M13301" t="s">
        <v>10380</v>
      </c>
      <c r="N13301" t="s">
        <v>26467</v>
      </c>
      <c r="O13301" t="s">
        <v>47514</v>
      </c>
      <c r="P13301" t="s">
        <v>47515</v>
      </c>
      <c r="Q13301" t="s">
        <v>10380</v>
      </c>
    </row>
    <row r="13302" spans="12:17" x14ac:dyDescent="0.3">
      <c r="L13302">
        <v>13296</v>
      </c>
      <c r="M13302" t="s">
        <v>10381</v>
      </c>
      <c r="N13302" t="s">
        <v>21166</v>
      </c>
      <c r="O13302" t="s">
        <v>47516</v>
      </c>
      <c r="P13302" t="s">
        <v>47517</v>
      </c>
      <c r="Q13302" t="s">
        <v>10381</v>
      </c>
    </row>
    <row r="13303" spans="12:17" x14ac:dyDescent="0.3">
      <c r="L13303">
        <v>13297</v>
      </c>
      <c r="M13303" t="s">
        <v>10383</v>
      </c>
      <c r="N13303" t="s">
        <v>43323</v>
      </c>
      <c r="O13303" t="s">
        <v>47518</v>
      </c>
      <c r="P13303" t="s">
        <v>47519</v>
      </c>
      <c r="Q13303" t="s">
        <v>10383</v>
      </c>
    </row>
    <row r="13304" spans="12:17" x14ac:dyDescent="0.3">
      <c r="L13304">
        <v>13298</v>
      </c>
      <c r="M13304" t="s">
        <v>47520</v>
      </c>
      <c r="N13304" t="s">
        <v>43327</v>
      </c>
      <c r="O13304" t="s">
        <v>47521</v>
      </c>
      <c r="P13304" t="s">
        <v>47522</v>
      </c>
      <c r="Q13304" t="s">
        <v>47520</v>
      </c>
    </row>
    <row r="13305" spans="12:17" x14ac:dyDescent="0.3">
      <c r="L13305">
        <v>13299</v>
      </c>
      <c r="M13305" t="s">
        <v>10384</v>
      </c>
      <c r="N13305" t="s">
        <v>21171</v>
      </c>
      <c r="O13305" t="s">
        <v>47523</v>
      </c>
      <c r="P13305" t="s">
        <v>47524</v>
      </c>
      <c r="Q13305" t="s">
        <v>10384</v>
      </c>
    </row>
    <row r="13306" spans="12:17" x14ac:dyDescent="0.3">
      <c r="L13306">
        <v>13300</v>
      </c>
      <c r="M13306" t="s">
        <v>10386</v>
      </c>
      <c r="N13306" t="s">
        <v>21174</v>
      </c>
      <c r="O13306" t="s">
        <v>47525</v>
      </c>
      <c r="P13306" t="s">
        <v>47526</v>
      </c>
      <c r="Q13306" t="s">
        <v>10386</v>
      </c>
    </row>
    <row r="13307" spans="12:17" x14ac:dyDescent="0.3">
      <c r="L13307">
        <v>13301</v>
      </c>
      <c r="M13307" t="s">
        <v>10388</v>
      </c>
      <c r="N13307" t="s">
        <v>21176</v>
      </c>
      <c r="O13307" t="s">
        <v>47527</v>
      </c>
      <c r="P13307" t="s">
        <v>47528</v>
      </c>
      <c r="Q13307" t="s">
        <v>10388</v>
      </c>
    </row>
    <row r="13308" spans="12:17" x14ac:dyDescent="0.3">
      <c r="L13308">
        <v>13302</v>
      </c>
      <c r="M13308" t="s">
        <v>10390</v>
      </c>
      <c r="N13308" t="s">
        <v>21178</v>
      </c>
      <c r="O13308" t="s">
        <v>47529</v>
      </c>
      <c r="P13308" t="s">
        <v>47530</v>
      </c>
      <c r="Q13308" t="s">
        <v>10390</v>
      </c>
    </row>
    <row r="13309" spans="12:17" x14ac:dyDescent="0.3">
      <c r="L13309">
        <v>13303</v>
      </c>
      <c r="M13309" t="s">
        <v>10392</v>
      </c>
      <c r="N13309" t="s">
        <v>21181</v>
      </c>
      <c r="O13309" t="s">
        <v>47531</v>
      </c>
      <c r="P13309" t="s">
        <v>47532</v>
      </c>
      <c r="Q13309" t="s">
        <v>10392</v>
      </c>
    </row>
    <row r="13310" spans="12:17" x14ac:dyDescent="0.3">
      <c r="L13310">
        <v>13304</v>
      </c>
      <c r="M13310" t="s">
        <v>10394</v>
      </c>
      <c r="N13310" t="s">
        <v>21184</v>
      </c>
      <c r="O13310" t="s">
        <v>47533</v>
      </c>
      <c r="P13310" t="s">
        <v>47534</v>
      </c>
      <c r="Q13310" t="s">
        <v>10394</v>
      </c>
    </row>
    <row r="13311" spans="12:17" x14ac:dyDescent="0.3">
      <c r="L13311">
        <v>13305</v>
      </c>
      <c r="M13311" t="s">
        <v>10396</v>
      </c>
      <c r="N13311" t="s">
        <v>21187</v>
      </c>
      <c r="O13311" t="s">
        <v>47535</v>
      </c>
      <c r="P13311" t="s">
        <v>47536</v>
      </c>
      <c r="Q13311" t="s">
        <v>10396</v>
      </c>
    </row>
    <row r="13312" spans="12:17" x14ac:dyDescent="0.3">
      <c r="L13312">
        <v>13306</v>
      </c>
      <c r="M13312" t="s">
        <v>10398</v>
      </c>
      <c r="N13312" t="s">
        <v>21190</v>
      </c>
      <c r="O13312" t="s">
        <v>47537</v>
      </c>
      <c r="P13312" t="s">
        <v>47538</v>
      </c>
      <c r="Q13312" t="s">
        <v>10398</v>
      </c>
    </row>
    <row r="13313" spans="12:17" x14ac:dyDescent="0.3">
      <c r="L13313">
        <v>13307</v>
      </c>
      <c r="M13313" t="s">
        <v>10400</v>
      </c>
      <c r="N13313" t="s">
        <v>21193</v>
      </c>
      <c r="O13313" t="s">
        <v>47539</v>
      </c>
      <c r="P13313" t="s">
        <v>47540</v>
      </c>
      <c r="Q13313" t="s">
        <v>10400</v>
      </c>
    </row>
    <row r="13314" spans="12:17" x14ac:dyDescent="0.3">
      <c r="L13314">
        <v>13308</v>
      </c>
      <c r="M13314" t="s">
        <v>10402</v>
      </c>
      <c r="N13314" t="s">
        <v>21196</v>
      </c>
      <c r="O13314" t="s">
        <v>47541</v>
      </c>
      <c r="P13314" t="s">
        <v>47542</v>
      </c>
      <c r="Q13314" t="s">
        <v>10402</v>
      </c>
    </row>
    <row r="13315" spans="12:17" x14ac:dyDescent="0.3">
      <c r="L13315">
        <v>13309</v>
      </c>
      <c r="M13315" t="s">
        <v>10404</v>
      </c>
      <c r="N13315" t="s">
        <v>21199</v>
      </c>
      <c r="O13315" t="s">
        <v>47543</v>
      </c>
      <c r="P13315" t="s">
        <v>47544</v>
      </c>
      <c r="Q13315" t="s">
        <v>10404</v>
      </c>
    </row>
    <row r="13316" spans="12:17" x14ac:dyDescent="0.3">
      <c r="L13316">
        <v>13310</v>
      </c>
      <c r="M13316" t="s">
        <v>10406</v>
      </c>
      <c r="N13316" t="s">
        <v>21202</v>
      </c>
      <c r="O13316" t="s">
        <v>47545</v>
      </c>
      <c r="P13316" t="s">
        <v>47546</v>
      </c>
      <c r="Q13316" t="s">
        <v>10406</v>
      </c>
    </row>
    <row r="13317" spans="12:17" x14ac:dyDescent="0.3">
      <c r="L13317">
        <v>13311</v>
      </c>
      <c r="M13317" t="s">
        <v>10408</v>
      </c>
      <c r="N13317" t="s">
        <v>21205</v>
      </c>
      <c r="O13317" t="s">
        <v>47547</v>
      </c>
      <c r="P13317" t="s">
        <v>47548</v>
      </c>
      <c r="Q13317" t="s">
        <v>10408</v>
      </c>
    </row>
    <row r="13318" spans="12:17" x14ac:dyDescent="0.3">
      <c r="L13318">
        <v>13312</v>
      </c>
      <c r="M13318" t="s">
        <v>10410</v>
      </c>
      <c r="N13318" t="s">
        <v>21208</v>
      </c>
      <c r="O13318" t="s">
        <v>47549</v>
      </c>
      <c r="P13318" t="s">
        <v>47550</v>
      </c>
      <c r="Q13318" t="s">
        <v>10410</v>
      </c>
    </row>
    <row r="13319" spans="12:17" x14ac:dyDescent="0.3">
      <c r="L13319">
        <v>13313</v>
      </c>
      <c r="M13319" t="s">
        <v>10412</v>
      </c>
      <c r="N13319" t="s">
        <v>21211</v>
      </c>
      <c r="O13319" t="s">
        <v>47551</v>
      </c>
      <c r="P13319" t="s">
        <v>47552</v>
      </c>
      <c r="Q13319" t="s">
        <v>10412</v>
      </c>
    </row>
    <row r="13320" spans="12:17" x14ac:dyDescent="0.3">
      <c r="L13320">
        <v>13314</v>
      </c>
      <c r="M13320" t="s">
        <v>10414</v>
      </c>
      <c r="N13320" t="s">
        <v>21214</v>
      </c>
      <c r="O13320" t="s">
        <v>47553</v>
      </c>
      <c r="P13320" t="s">
        <v>47554</v>
      </c>
      <c r="Q13320" t="s">
        <v>10414</v>
      </c>
    </row>
    <row r="13321" spans="12:17" x14ac:dyDescent="0.3">
      <c r="L13321">
        <v>13315</v>
      </c>
      <c r="M13321" t="s">
        <v>10416</v>
      </c>
      <c r="N13321" t="s">
        <v>21217</v>
      </c>
      <c r="O13321" t="s">
        <v>47555</v>
      </c>
      <c r="P13321" t="s">
        <v>47556</v>
      </c>
      <c r="Q13321" t="s">
        <v>10416</v>
      </c>
    </row>
    <row r="13322" spans="12:17" x14ac:dyDescent="0.3">
      <c r="L13322">
        <v>13316</v>
      </c>
      <c r="M13322" t="s">
        <v>10418</v>
      </c>
      <c r="N13322" t="s">
        <v>21220</v>
      </c>
      <c r="O13322" t="s">
        <v>47557</v>
      </c>
      <c r="P13322" t="s">
        <v>47558</v>
      </c>
      <c r="Q13322" t="s">
        <v>10418</v>
      </c>
    </row>
    <row r="13323" spans="12:17" x14ac:dyDescent="0.3">
      <c r="L13323">
        <v>13317</v>
      </c>
      <c r="M13323" t="s">
        <v>10420</v>
      </c>
      <c r="N13323" t="s">
        <v>21223</v>
      </c>
      <c r="O13323" t="s">
        <v>47559</v>
      </c>
      <c r="P13323" t="s">
        <v>47560</v>
      </c>
      <c r="Q13323" t="s">
        <v>10420</v>
      </c>
    </row>
    <row r="13324" spans="12:17" x14ac:dyDescent="0.3">
      <c r="L13324">
        <v>13318</v>
      </c>
      <c r="M13324" t="s">
        <v>10422</v>
      </c>
      <c r="N13324" t="s">
        <v>21226</v>
      </c>
      <c r="O13324" t="s">
        <v>47561</v>
      </c>
      <c r="P13324" t="s">
        <v>47562</v>
      </c>
      <c r="Q13324" t="s">
        <v>10422</v>
      </c>
    </row>
    <row r="13325" spans="12:17" x14ac:dyDescent="0.3">
      <c r="L13325">
        <v>13319</v>
      </c>
      <c r="M13325" t="s">
        <v>47563</v>
      </c>
      <c r="N13325" t="s">
        <v>21228</v>
      </c>
      <c r="O13325" t="s">
        <v>47564</v>
      </c>
      <c r="P13325" t="s">
        <v>47565</v>
      </c>
      <c r="Q13325" t="s">
        <v>47563</v>
      </c>
    </row>
    <row r="13326" spans="12:17" x14ac:dyDescent="0.3">
      <c r="L13326">
        <v>13320</v>
      </c>
      <c r="M13326" t="s">
        <v>10425</v>
      </c>
      <c r="N13326" t="s">
        <v>21231</v>
      </c>
      <c r="O13326" t="s">
        <v>47566</v>
      </c>
      <c r="P13326" t="s">
        <v>47567</v>
      </c>
      <c r="Q13326" t="s">
        <v>10425</v>
      </c>
    </row>
    <row r="13327" spans="12:17" x14ac:dyDescent="0.3">
      <c r="L13327">
        <v>13321</v>
      </c>
      <c r="M13327" t="s">
        <v>10427</v>
      </c>
      <c r="N13327" t="s">
        <v>21234</v>
      </c>
      <c r="O13327" t="s">
        <v>47568</v>
      </c>
      <c r="P13327" t="s">
        <v>47569</v>
      </c>
      <c r="Q13327" t="s">
        <v>10427</v>
      </c>
    </row>
    <row r="13328" spans="12:17" x14ac:dyDescent="0.3">
      <c r="L13328">
        <v>13322</v>
      </c>
      <c r="M13328" t="s">
        <v>10429</v>
      </c>
      <c r="N13328" t="s">
        <v>21237</v>
      </c>
      <c r="O13328" t="s">
        <v>47570</v>
      </c>
      <c r="P13328" t="s">
        <v>47571</v>
      </c>
      <c r="Q13328" t="s">
        <v>10429</v>
      </c>
    </row>
    <row r="13329" spans="12:17" x14ac:dyDescent="0.3">
      <c r="L13329">
        <v>13323</v>
      </c>
      <c r="M13329" t="s">
        <v>10431</v>
      </c>
      <c r="N13329" t="s">
        <v>21240</v>
      </c>
      <c r="O13329" t="s">
        <v>47572</v>
      </c>
      <c r="P13329" t="s">
        <v>47573</v>
      </c>
      <c r="Q13329" t="s">
        <v>10431</v>
      </c>
    </row>
    <row r="13330" spans="12:17" x14ac:dyDescent="0.3">
      <c r="L13330">
        <v>13324</v>
      </c>
      <c r="M13330" t="s">
        <v>10433</v>
      </c>
      <c r="N13330" t="s">
        <v>21243</v>
      </c>
      <c r="O13330" t="s">
        <v>47574</v>
      </c>
      <c r="P13330" t="s">
        <v>47575</v>
      </c>
      <c r="Q13330" t="s">
        <v>10433</v>
      </c>
    </row>
    <row r="13331" spans="12:17" x14ac:dyDescent="0.3">
      <c r="L13331">
        <v>13325</v>
      </c>
      <c r="M13331" t="s">
        <v>10366</v>
      </c>
      <c r="N13331" t="s">
        <v>21148</v>
      </c>
      <c r="O13331" t="s">
        <v>47576</v>
      </c>
      <c r="P13331" t="s">
        <v>47577</v>
      </c>
      <c r="Q13331" t="s">
        <v>10366</v>
      </c>
    </row>
    <row r="13332" spans="12:17" x14ac:dyDescent="0.3">
      <c r="L13332">
        <v>13326</v>
      </c>
      <c r="M13332" t="s">
        <v>10435</v>
      </c>
      <c r="N13332" t="s">
        <v>21246</v>
      </c>
      <c r="O13332" t="s">
        <v>47578</v>
      </c>
      <c r="P13332" t="s">
        <v>47579</v>
      </c>
      <c r="Q13332" t="s">
        <v>10435</v>
      </c>
    </row>
    <row r="13333" spans="12:17" x14ac:dyDescent="0.3">
      <c r="L13333">
        <v>13327</v>
      </c>
      <c r="M13333" t="s">
        <v>10437</v>
      </c>
      <c r="N13333" t="s">
        <v>21249</v>
      </c>
      <c r="O13333" t="s">
        <v>47580</v>
      </c>
      <c r="P13333" t="s">
        <v>47581</v>
      </c>
      <c r="Q13333" t="s">
        <v>10437</v>
      </c>
    </row>
    <row r="13334" spans="12:17" x14ac:dyDescent="0.3">
      <c r="L13334">
        <v>13328</v>
      </c>
      <c r="M13334" t="s">
        <v>10439</v>
      </c>
      <c r="N13334" t="s">
        <v>21252</v>
      </c>
      <c r="O13334" t="s">
        <v>47582</v>
      </c>
      <c r="P13334" t="s">
        <v>47583</v>
      </c>
      <c r="Q13334" t="s">
        <v>10439</v>
      </c>
    </row>
    <row r="13335" spans="12:17" x14ac:dyDescent="0.3">
      <c r="L13335">
        <v>13329</v>
      </c>
      <c r="M13335" t="s">
        <v>10441</v>
      </c>
      <c r="N13335" t="s">
        <v>21255</v>
      </c>
      <c r="O13335" t="s">
        <v>47584</v>
      </c>
      <c r="P13335" t="s">
        <v>47585</v>
      </c>
      <c r="Q13335" t="s">
        <v>10441</v>
      </c>
    </row>
    <row r="13336" spans="12:17" x14ac:dyDescent="0.3">
      <c r="L13336">
        <v>13330</v>
      </c>
      <c r="M13336" t="s">
        <v>10443</v>
      </c>
      <c r="N13336" t="s">
        <v>21258</v>
      </c>
      <c r="O13336" t="s">
        <v>47586</v>
      </c>
      <c r="P13336" t="s">
        <v>47587</v>
      </c>
      <c r="Q13336" t="s">
        <v>10443</v>
      </c>
    </row>
    <row r="13337" spans="12:17" x14ac:dyDescent="0.3">
      <c r="L13337">
        <v>13331</v>
      </c>
      <c r="M13337" t="s">
        <v>10445</v>
      </c>
      <c r="N13337" t="s">
        <v>21261</v>
      </c>
      <c r="O13337" t="s">
        <v>47588</v>
      </c>
      <c r="P13337" t="s">
        <v>47589</v>
      </c>
      <c r="Q13337" t="s">
        <v>10445</v>
      </c>
    </row>
    <row r="13338" spans="12:17" x14ac:dyDescent="0.3">
      <c r="L13338">
        <v>13332</v>
      </c>
      <c r="M13338" t="s">
        <v>10447</v>
      </c>
      <c r="N13338" t="s">
        <v>21264</v>
      </c>
      <c r="O13338" t="s">
        <v>47590</v>
      </c>
      <c r="P13338" t="s">
        <v>47591</v>
      </c>
      <c r="Q13338" t="s">
        <v>10447</v>
      </c>
    </row>
    <row r="13339" spans="12:17" x14ac:dyDescent="0.3">
      <c r="L13339">
        <v>13333</v>
      </c>
      <c r="M13339" t="s">
        <v>10449</v>
      </c>
      <c r="N13339" t="s">
        <v>21267</v>
      </c>
      <c r="O13339" t="s">
        <v>47592</v>
      </c>
      <c r="P13339" t="s">
        <v>47593</v>
      </c>
      <c r="Q13339" t="s">
        <v>10449</v>
      </c>
    </row>
    <row r="13340" spans="12:17" x14ac:dyDescent="0.3">
      <c r="L13340">
        <v>13334</v>
      </c>
      <c r="M13340" t="s">
        <v>10451</v>
      </c>
      <c r="N13340" t="s">
        <v>21270</v>
      </c>
      <c r="O13340" t="s">
        <v>47594</v>
      </c>
      <c r="P13340" t="s">
        <v>47595</v>
      </c>
      <c r="Q13340" t="s">
        <v>10451</v>
      </c>
    </row>
    <row r="13341" spans="12:17" x14ac:dyDescent="0.3">
      <c r="L13341">
        <v>13335</v>
      </c>
      <c r="M13341" t="s">
        <v>10453</v>
      </c>
      <c r="N13341" t="s">
        <v>21273</v>
      </c>
      <c r="O13341" t="s">
        <v>47596</v>
      </c>
      <c r="P13341" t="s">
        <v>47597</v>
      </c>
      <c r="Q13341" t="s">
        <v>10453</v>
      </c>
    </row>
    <row r="13342" spans="12:17" x14ac:dyDescent="0.3">
      <c r="L13342">
        <v>13336</v>
      </c>
      <c r="M13342" t="s">
        <v>10455</v>
      </c>
      <c r="N13342" t="s">
        <v>21276</v>
      </c>
      <c r="O13342" t="s">
        <v>47598</v>
      </c>
      <c r="P13342" t="s">
        <v>47599</v>
      </c>
      <c r="Q13342" t="s">
        <v>10455</v>
      </c>
    </row>
    <row r="13343" spans="12:17" x14ac:dyDescent="0.3">
      <c r="L13343">
        <v>13337</v>
      </c>
      <c r="M13343" t="s">
        <v>10457</v>
      </c>
      <c r="N13343" t="s">
        <v>21279</v>
      </c>
      <c r="O13343" t="s">
        <v>47600</v>
      </c>
      <c r="P13343" t="s">
        <v>47601</v>
      </c>
      <c r="Q13343" t="s">
        <v>10457</v>
      </c>
    </row>
    <row r="13344" spans="12:17" x14ac:dyDescent="0.3">
      <c r="L13344">
        <v>13338</v>
      </c>
      <c r="M13344" t="s">
        <v>10459</v>
      </c>
      <c r="N13344" t="s">
        <v>21282</v>
      </c>
      <c r="O13344" t="s">
        <v>47602</v>
      </c>
      <c r="P13344" t="s">
        <v>47603</v>
      </c>
      <c r="Q13344" t="s">
        <v>10459</v>
      </c>
    </row>
    <row r="13345" spans="12:17" x14ac:dyDescent="0.3">
      <c r="L13345">
        <v>13339</v>
      </c>
      <c r="M13345" t="s">
        <v>10461</v>
      </c>
      <c r="N13345" t="s">
        <v>21285</v>
      </c>
      <c r="O13345" t="s">
        <v>47604</v>
      </c>
      <c r="P13345" t="s">
        <v>47605</v>
      </c>
      <c r="Q13345" t="s">
        <v>10461</v>
      </c>
    </row>
    <row r="13346" spans="12:17" x14ac:dyDescent="0.3">
      <c r="L13346">
        <v>13340</v>
      </c>
      <c r="M13346" t="s">
        <v>10463</v>
      </c>
      <c r="N13346" t="s">
        <v>21288</v>
      </c>
      <c r="O13346" t="s">
        <v>47606</v>
      </c>
      <c r="P13346" t="s">
        <v>47607</v>
      </c>
      <c r="Q13346" t="s">
        <v>10463</v>
      </c>
    </row>
    <row r="13347" spans="12:17" x14ac:dyDescent="0.3">
      <c r="L13347">
        <v>13341</v>
      </c>
      <c r="M13347" t="s">
        <v>10465</v>
      </c>
      <c r="N13347" t="s">
        <v>21291</v>
      </c>
      <c r="O13347" t="s">
        <v>47608</v>
      </c>
      <c r="P13347" t="s">
        <v>47609</v>
      </c>
      <c r="Q13347" t="s">
        <v>10465</v>
      </c>
    </row>
    <row r="13348" spans="12:17" x14ac:dyDescent="0.3">
      <c r="L13348">
        <v>13342</v>
      </c>
      <c r="M13348" t="s">
        <v>10467</v>
      </c>
      <c r="N13348" t="s">
        <v>21294</v>
      </c>
      <c r="O13348" t="s">
        <v>47610</v>
      </c>
      <c r="P13348" t="s">
        <v>47611</v>
      </c>
      <c r="Q13348" t="s">
        <v>10467</v>
      </c>
    </row>
    <row r="13349" spans="12:17" x14ac:dyDescent="0.3">
      <c r="L13349">
        <v>13343</v>
      </c>
      <c r="M13349" t="s">
        <v>10469</v>
      </c>
      <c r="N13349" t="s">
        <v>21297</v>
      </c>
      <c r="O13349" t="s">
        <v>47612</v>
      </c>
      <c r="P13349" t="s">
        <v>47613</v>
      </c>
      <c r="Q13349" t="s">
        <v>10469</v>
      </c>
    </row>
    <row r="13350" spans="12:17" x14ac:dyDescent="0.3">
      <c r="L13350">
        <v>13344</v>
      </c>
      <c r="M13350" t="s">
        <v>10471</v>
      </c>
      <c r="N13350" t="s">
        <v>21300</v>
      </c>
      <c r="O13350" t="s">
        <v>47614</v>
      </c>
      <c r="P13350" t="s">
        <v>47615</v>
      </c>
      <c r="Q13350" t="s">
        <v>10471</v>
      </c>
    </row>
    <row r="13351" spans="12:17" x14ac:dyDescent="0.3">
      <c r="L13351">
        <v>13345</v>
      </c>
      <c r="M13351" t="s">
        <v>10473</v>
      </c>
      <c r="N13351" t="s">
        <v>21303</v>
      </c>
      <c r="O13351" t="s">
        <v>47616</v>
      </c>
      <c r="P13351" t="s">
        <v>47617</v>
      </c>
      <c r="Q13351" t="s">
        <v>10473</v>
      </c>
    </row>
    <row r="13352" spans="12:17" x14ac:dyDescent="0.3">
      <c r="L13352">
        <v>13346</v>
      </c>
      <c r="M13352" t="s">
        <v>10475</v>
      </c>
      <c r="N13352" t="s">
        <v>21306</v>
      </c>
      <c r="O13352" t="s">
        <v>47618</v>
      </c>
      <c r="P13352" t="s">
        <v>47619</v>
      </c>
      <c r="Q13352" t="s">
        <v>10475</v>
      </c>
    </row>
    <row r="13353" spans="12:17" x14ac:dyDescent="0.3">
      <c r="L13353">
        <v>13347</v>
      </c>
      <c r="M13353" t="s">
        <v>10477</v>
      </c>
      <c r="N13353" t="s">
        <v>21309</v>
      </c>
      <c r="O13353" t="s">
        <v>47620</v>
      </c>
      <c r="P13353" t="s">
        <v>47621</v>
      </c>
      <c r="Q13353" t="s">
        <v>10477</v>
      </c>
    </row>
    <row r="13354" spans="12:17" x14ac:dyDescent="0.3">
      <c r="L13354">
        <v>13348</v>
      </c>
      <c r="M13354" t="s">
        <v>10479</v>
      </c>
      <c r="N13354" t="s">
        <v>21312</v>
      </c>
      <c r="O13354" t="s">
        <v>47622</v>
      </c>
      <c r="P13354" t="s">
        <v>47623</v>
      </c>
      <c r="Q13354" t="s">
        <v>10479</v>
      </c>
    </row>
    <row r="13355" spans="12:17" x14ac:dyDescent="0.3">
      <c r="L13355">
        <v>13349</v>
      </c>
      <c r="M13355" t="s">
        <v>10481</v>
      </c>
      <c r="N13355" t="s">
        <v>21315</v>
      </c>
      <c r="O13355" t="s">
        <v>47624</v>
      </c>
      <c r="P13355" t="s">
        <v>47625</v>
      </c>
      <c r="Q13355" t="s">
        <v>10481</v>
      </c>
    </row>
    <row r="13356" spans="12:17" x14ac:dyDescent="0.3">
      <c r="L13356">
        <v>13350</v>
      </c>
      <c r="M13356" t="s">
        <v>10483</v>
      </c>
      <c r="N13356" t="s">
        <v>21318</v>
      </c>
      <c r="O13356" t="s">
        <v>47626</v>
      </c>
      <c r="P13356" t="s">
        <v>47627</v>
      </c>
      <c r="Q13356" t="s">
        <v>10483</v>
      </c>
    </row>
    <row r="13357" spans="12:17" x14ac:dyDescent="0.3">
      <c r="L13357">
        <v>13351</v>
      </c>
      <c r="M13357" t="s">
        <v>27095</v>
      </c>
      <c r="N13357" t="s">
        <v>21320</v>
      </c>
      <c r="O13357" t="s">
        <v>47628</v>
      </c>
      <c r="P13357" t="s">
        <v>47629</v>
      </c>
      <c r="Q13357" t="s">
        <v>27095</v>
      </c>
    </row>
    <row r="13358" spans="12:17" x14ac:dyDescent="0.3">
      <c r="L13358">
        <v>13352</v>
      </c>
      <c r="M13358" t="s">
        <v>27096</v>
      </c>
      <c r="N13358" t="s">
        <v>21322</v>
      </c>
      <c r="O13358" t="s">
        <v>47630</v>
      </c>
      <c r="P13358" t="s">
        <v>47631</v>
      </c>
      <c r="Q13358" t="s">
        <v>27096</v>
      </c>
    </row>
    <row r="13359" spans="12:17" x14ac:dyDescent="0.3">
      <c r="L13359">
        <v>13353</v>
      </c>
      <c r="M13359" t="s">
        <v>27097</v>
      </c>
      <c r="N13359" t="s">
        <v>21324</v>
      </c>
      <c r="O13359" t="s">
        <v>47632</v>
      </c>
      <c r="P13359" t="s">
        <v>47633</v>
      </c>
      <c r="Q13359" t="s">
        <v>27097</v>
      </c>
    </row>
    <row r="13360" spans="12:17" x14ac:dyDescent="0.3">
      <c r="L13360">
        <v>13354</v>
      </c>
      <c r="M13360" t="s">
        <v>10488</v>
      </c>
      <c r="N13360" t="s">
        <v>21327</v>
      </c>
      <c r="O13360" t="s">
        <v>47634</v>
      </c>
      <c r="P13360" t="s">
        <v>47635</v>
      </c>
      <c r="Q13360" t="s">
        <v>10488</v>
      </c>
    </row>
    <row r="13361" spans="12:17" x14ac:dyDescent="0.3">
      <c r="L13361">
        <v>13355</v>
      </c>
      <c r="M13361" t="s">
        <v>10490</v>
      </c>
      <c r="N13361" t="s">
        <v>21330</v>
      </c>
      <c r="O13361" t="s">
        <v>47636</v>
      </c>
      <c r="P13361" t="s">
        <v>47637</v>
      </c>
      <c r="Q13361" t="s">
        <v>10490</v>
      </c>
    </row>
    <row r="13362" spans="12:17" x14ac:dyDescent="0.3">
      <c r="L13362">
        <v>13356</v>
      </c>
      <c r="M13362" t="s">
        <v>10492</v>
      </c>
      <c r="N13362" t="s">
        <v>21333</v>
      </c>
      <c r="O13362" t="s">
        <v>47638</v>
      </c>
      <c r="P13362" t="s">
        <v>47639</v>
      </c>
      <c r="Q13362" t="s">
        <v>10492</v>
      </c>
    </row>
    <row r="13363" spans="12:17" x14ac:dyDescent="0.3">
      <c r="L13363">
        <v>13357</v>
      </c>
      <c r="M13363" t="s">
        <v>10494</v>
      </c>
      <c r="N13363" t="s">
        <v>21336</v>
      </c>
      <c r="O13363" t="s">
        <v>47640</v>
      </c>
      <c r="P13363" t="s">
        <v>47641</v>
      </c>
      <c r="Q13363" t="s">
        <v>10494</v>
      </c>
    </row>
    <row r="13364" spans="12:17" x14ac:dyDescent="0.3">
      <c r="L13364">
        <v>13358</v>
      </c>
      <c r="M13364" t="s">
        <v>10496</v>
      </c>
      <c r="N13364" t="s">
        <v>21339</v>
      </c>
      <c r="O13364" t="s">
        <v>47642</v>
      </c>
      <c r="P13364" t="s">
        <v>47643</v>
      </c>
      <c r="Q13364" t="s">
        <v>10496</v>
      </c>
    </row>
    <row r="13365" spans="12:17" x14ac:dyDescent="0.3">
      <c r="L13365">
        <v>13359</v>
      </c>
      <c r="M13365" t="s">
        <v>10498</v>
      </c>
      <c r="N13365" t="s">
        <v>21342</v>
      </c>
      <c r="O13365" t="s">
        <v>47644</v>
      </c>
      <c r="P13365" t="s">
        <v>47645</v>
      </c>
      <c r="Q13365" t="s">
        <v>10498</v>
      </c>
    </row>
    <row r="13366" spans="12:17" x14ac:dyDescent="0.3">
      <c r="L13366">
        <v>13360</v>
      </c>
      <c r="M13366" t="s">
        <v>10500</v>
      </c>
      <c r="N13366" t="s">
        <v>21345</v>
      </c>
      <c r="O13366" t="s">
        <v>47646</v>
      </c>
      <c r="P13366" t="s">
        <v>47647</v>
      </c>
      <c r="Q13366" t="s">
        <v>10500</v>
      </c>
    </row>
    <row r="13367" spans="12:17" x14ac:dyDescent="0.3">
      <c r="L13367">
        <v>13361</v>
      </c>
      <c r="M13367" t="s">
        <v>10502</v>
      </c>
      <c r="N13367" t="s">
        <v>21339</v>
      </c>
      <c r="O13367" t="s">
        <v>47648</v>
      </c>
      <c r="P13367" t="s">
        <v>47649</v>
      </c>
      <c r="Q13367" t="s">
        <v>10502</v>
      </c>
    </row>
    <row r="13368" spans="12:17" x14ac:dyDescent="0.3">
      <c r="L13368">
        <v>13362</v>
      </c>
      <c r="M13368" t="s">
        <v>10503</v>
      </c>
      <c r="N13368" t="s">
        <v>21342</v>
      </c>
      <c r="O13368" t="s">
        <v>47650</v>
      </c>
      <c r="P13368" t="s">
        <v>47651</v>
      </c>
      <c r="Q13368" t="s">
        <v>10503</v>
      </c>
    </row>
    <row r="13369" spans="12:17" x14ac:dyDescent="0.3">
      <c r="L13369">
        <v>13363</v>
      </c>
      <c r="M13369" t="s">
        <v>10504</v>
      </c>
      <c r="N13369" t="s">
        <v>21352</v>
      </c>
      <c r="O13369" t="s">
        <v>47652</v>
      </c>
      <c r="P13369" t="s">
        <v>47653</v>
      </c>
      <c r="Q13369" t="s">
        <v>10504</v>
      </c>
    </row>
    <row r="13370" spans="12:17" x14ac:dyDescent="0.3">
      <c r="L13370">
        <v>13364</v>
      </c>
      <c r="M13370" t="s">
        <v>10506</v>
      </c>
      <c r="N13370" t="s">
        <v>21130</v>
      </c>
      <c r="O13370" t="s">
        <v>47486</v>
      </c>
      <c r="P13370" t="s">
        <v>47654</v>
      </c>
      <c r="Q13370" t="s">
        <v>10506</v>
      </c>
    </row>
    <row r="13371" spans="12:17" x14ac:dyDescent="0.3">
      <c r="L13371">
        <v>13365</v>
      </c>
      <c r="M13371" t="s">
        <v>10507</v>
      </c>
      <c r="N13371" t="s">
        <v>21132</v>
      </c>
      <c r="O13371" t="s">
        <v>47488</v>
      </c>
      <c r="P13371" t="s">
        <v>47655</v>
      </c>
      <c r="Q13371" t="s">
        <v>10507</v>
      </c>
    </row>
    <row r="13372" spans="12:17" x14ac:dyDescent="0.3">
      <c r="L13372">
        <v>13366</v>
      </c>
      <c r="M13372" t="s">
        <v>10508</v>
      </c>
      <c r="N13372" t="s">
        <v>21135</v>
      </c>
      <c r="O13372" t="s">
        <v>47490</v>
      </c>
      <c r="P13372" t="s">
        <v>47656</v>
      </c>
      <c r="Q13372" t="s">
        <v>10508</v>
      </c>
    </row>
    <row r="13373" spans="12:17" x14ac:dyDescent="0.3">
      <c r="L13373">
        <v>13367</v>
      </c>
      <c r="M13373" t="s">
        <v>10509</v>
      </c>
      <c r="N13373" t="s">
        <v>21138</v>
      </c>
      <c r="O13373" t="s">
        <v>47492</v>
      </c>
      <c r="P13373" t="s">
        <v>47657</v>
      </c>
      <c r="Q13373" t="s">
        <v>10509</v>
      </c>
    </row>
    <row r="13374" spans="12:17" x14ac:dyDescent="0.3">
      <c r="L13374">
        <v>13368</v>
      </c>
      <c r="M13374" t="s">
        <v>10510</v>
      </c>
      <c r="N13374" t="s">
        <v>21141</v>
      </c>
      <c r="O13374" t="s">
        <v>47494</v>
      </c>
      <c r="P13374" t="s">
        <v>47658</v>
      </c>
      <c r="Q13374" t="s">
        <v>10510</v>
      </c>
    </row>
    <row r="13375" spans="12:17" x14ac:dyDescent="0.3">
      <c r="L13375">
        <v>13369</v>
      </c>
      <c r="M13375" t="s">
        <v>10511</v>
      </c>
      <c r="N13375" t="s">
        <v>21144</v>
      </c>
      <c r="O13375" t="s">
        <v>47496</v>
      </c>
      <c r="P13375" t="s">
        <v>47659</v>
      </c>
      <c r="Q13375" t="s">
        <v>10511</v>
      </c>
    </row>
    <row r="13376" spans="12:17" x14ac:dyDescent="0.3">
      <c r="L13376">
        <v>13370</v>
      </c>
      <c r="M13376" t="s">
        <v>10512</v>
      </c>
      <c r="N13376" t="s">
        <v>43302</v>
      </c>
      <c r="O13376" t="s">
        <v>47498</v>
      </c>
      <c r="P13376" t="s">
        <v>47660</v>
      </c>
      <c r="Q13376" t="s">
        <v>10512</v>
      </c>
    </row>
    <row r="13377" spans="12:17" x14ac:dyDescent="0.3">
      <c r="L13377">
        <v>13371</v>
      </c>
      <c r="M13377" t="s">
        <v>10514</v>
      </c>
      <c r="N13377" t="s">
        <v>21150</v>
      </c>
      <c r="O13377" t="s">
        <v>47500</v>
      </c>
      <c r="P13377" t="s">
        <v>47661</v>
      </c>
      <c r="Q13377" t="s">
        <v>10514</v>
      </c>
    </row>
    <row r="13378" spans="12:17" x14ac:dyDescent="0.3">
      <c r="L13378">
        <v>13372</v>
      </c>
      <c r="M13378" t="s">
        <v>10515</v>
      </c>
      <c r="N13378" t="s">
        <v>21152</v>
      </c>
      <c r="O13378" t="s">
        <v>47502</v>
      </c>
      <c r="P13378" t="s">
        <v>47662</v>
      </c>
      <c r="Q13378" t="s">
        <v>10515</v>
      </c>
    </row>
    <row r="13379" spans="12:17" x14ac:dyDescent="0.3">
      <c r="L13379">
        <v>13373</v>
      </c>
      <c r="M13379" t="s">
        <v>10516</v>
      </c>
      <c r="N13379" t="s">
        <v>21154</v>
      </c>
      <c r="O13379" t="s">
        <v>47504</v>
      </c>
      <c r="P13379" t="s">
        <v>47663</v>
      </c>
      <c r="Q13379" t="s">
        <v>10516</v>
      </c>
    </row>
    <row r="13380" spans="12:17" x14ac:dyDescent="0.3">
      <c r="L13380">
        <v>13374</v>
      </c>
      <c r="M13380" t="s">
        <v>10517</v>
      </c>
      <c r="N13380" t="s">
        <v>21156</v>
      </c>
      <c r="O13380" t="s">
        <v>47506</v>
      </c>
      <c r="P13380" t="s">
        <v>47664</v>
      </c>
      <c r="Q13380" t="s">
        <v>10517</v>
      </c>
    </row>
    <row r="13381" spans="12:17" x14ac:dyDescent="0.3">
      <c r="L13381">
        <v>13375</v>
      </c>
      <c r="M13381" t="s">
        <v>10518</v>
      </c>
      <c r="N13381" t="s">
        <v>21158</v>
      </c>
      <c r="O13381" t="s">
        <v>47508</v>
      </c>
      <c r="P13381" t="s">
        <v>47665</v>
      </c>
      <c r="Q13381" t="s">
        <v>10518</v>
      </c>
    </row>
    <row r="13382" spans="12:17" x14ac:dyDescent="0.3">
      <c r="L13382">
        <v>13376</v>
      </c>
      <c r="M13382" t="s">
        <v>10519</v>
      </c>
      <c r="N13382" t="s">
        <v>26465</v>
      </c>
      <c r="O13382" t="s">
        <v>47510</v>
      </c>
      <c r="P13382" t="s">
        <v>47666</v>
      </c>
      <c r="Q13382" t="s">
        <v>10519</v>
      </c>
    </row>
    <row r="13383" spans="12:17" x14ac:dyDescent="0.3">
      <c r="L13383">
        <v>13377</v>
      </c>
      <c r="M13383" t="s">
        <v>10520</v>
      </c>
      <c r="N13383" t="s">
        <v>26466</v>
      </c>
      <c r="O13383" t="s">
        <v>47512</v>
      </c>
      <c r="P13383" t="s">
        <v>47667</v>
      </c>
      <c r="Q13383" t="s">
        <v>10520</v>
      </c>
    </row>
    <row r="13384" spans="12:17" x14ac:dyDescent="0.3">
      <c r="L13384">
        <v>13378</v>
      </c>
      <c r="M13384" t="s">
        <v>10521</v>
      </c>
      <c r="N13384" t="s">
        <v>26467</v>
      </c>
      <c r="O13384" t="s">
        <v>47514</v>
      </c>
      <c r="P13384" t="s">
        <v>47668</v>
      </c>
      <c r="Q13384" t="s">
        <v>10521</v>
      </c>
    </row>
    <row r="13385" spans="12:17" x14ac:dyDescent="0.3">
      <c r="L13385">
        <v>13379</v>
      </c>
      <c r="M13385" t="s">
        <v>10522</v>
      </c>
      <c r="N13385" t="s">
        <v>21166</v>
      </c>
      <c r="O13385" t="s">
        <v>47516</v>
      </c>
      <c r="P13385" t="s">
        <v>47669</v>
      </c>
      <c r="Q13385" t="s">
        <v>10522</v>
      </c>
    </row>
    <row r="13386" spans="12:17" x14ac:dyDescent="0.3">
      <c r="L13386">
        <v>13380</v>
      </c>
      <c r="M13386" t="s">
        <v>10523</v>
      </c>
      <c r="N13386" t="s">
        <v>43323</v>
      </c>
      <c r="O13386" t="s">
        <v>47518</v>
      </c>
      <c r="P13386" t="s">
        <v>47670</v>
      </c>
      <c r="Q13386" t="s">
        <v>10523</v>
      </c>
    </row>
    <row r="13387" spans="12:17" x14ac:dyDescent="0.3">
      <c r="L13387">
        <v>13381</v>
      </c>
      <c r="M13387" t="s">
        <v>47671</v>
      </c>
      <c r="N13387" t="s">
        <v>43327</v>
      </c>
      <c r="O13387" t="s">
        <v>47521</v>
      </c>
      <c r="P13387" t="s">
        <v>47672</v>
      </c>
      <c r="Q13387" t="s">
        <v>47671</v>
      </c>
    </row>
    <row r="13388" spans="12:17" x14ac:dyDescent="0.3">
      <c r="L13388">
        <v>13382</v>
      </c>
      <c r="M13388" t="s">
        <v>10524</v>
      </c>
      <c r="N13388" t="s">
        <v>21171</v>
      </c>
      <c r="O13388" t="s">
        <v>47523</v>
      </c>
      <c r="P13388" t="s">
        <v>47673</v>
      </c>
      <c r="Q13388" t="s">
        <v>10524</v>
      </c>
    </row>
    <row r="13389" spans="12:17" x14ac:dyDescent="0.3">
      <c r="L13389">
        <v>13383</v>
      </c>
      <c r="M13389" t="s">
        <v>10525</v>
      </c>
      <c r="N13389" t="s">
        <v>21174</v>
      </c>
      <c r="O13389" t="s">
        <v>47525</v>
      </c>
      <c r="P13389" t="s">
        <v>47674</v>
      </c>
      <c r="Q13389" t="s">
        <v>10525</v>
      </c>
    </row>
    <row r="13390" spans="12:17" x14ac:dyDescent="0.3">
      <c r="L13390">
        <v>13384</v>
      </c>
      <c r="M13390" t="s">
        <v>10526</v>
      </c>
      <c r="N13390" t="s">
        <v>21176</v>
      </c>
      <c r="O13390" t="s">
        <v>47527</v>
      </c>
      <c r="P13390" t="s">
        <v>47675</v>
      </c>
      <c r="Q13390" t="s">
        <v>10526</v>
      </c>
    </row>
    <row r="13391" spans="12:17" x14ac:dyDescent="0.3">
      <c r="L13391">
        <v>13385</v>
      </c>
      <c r="M13391" t="s">
        <v>10527</v>
      </c>
      <c r="N13391" t="s">
        <v>21178</v>
      </c>
      <c r="O13391" t="s">
        <v>47529</v>
      </c>
      <c r="P13391" t="s">
        <v>47676</v>
      </c>
      <c r="Q13391" t="s">
        <v>10527</v>
      </c>
    </row>
    <row r="13392" spans="12:17" x14ac:dyDescent="0.3">
      <c r="L13392">
        <v>13386</v>
      </c>
      <c r="M13392" t="s">
        <v>10528</v>
      </c>
      <c r="N13392" t="s">
        <v>21181</v>
      </c>
      <c r="O13392" t="s">
        <v>47531</v>
      </c>
      <c r="P13392" t="s">
        <v>47677</v>
      </c>
      <c r="Q13392" t="s">
        <v>10528</v>
      </c>
    </row>
    <row r="13393" spans="12:17" x14ac:dyDescent="0.3">
      <c r="L13393">
        <v>13387</v>
      </c>
      <c r="M13393" t="s">
        <v>10529</v>
      </c>
      <c r="N13393" t="s">
        <v>21184</v>
      </c>
      <c r="O13393" t="s">
        <v>47533</v>
      </c>
      <c r="P13393" t="s">
        <v>47678</v>
      </c>
      <c r="Q13393" t="s">
        <v>10529</v>
      </c>
    </row>
    <row r="13394" spans="12:17" x14ac:dyDescent="0.3">
      <c r="L13394">
        <v>13388</v>
      </c>
      <c r="M13394" t="s">
        <v>10530</v>
      </c>
      <c r="N13394" t="s">
        <v>21187</v>
      </c>
      <c r="O13394" t="s">
        <v>47535</v>
      </c>
      <c r="P13394" t="s">
        <v>47679</v>
      </c>
      <c r="Q13394" t="s">
        <v>10530</v>
      </c>
    </row>
    <row r="13395" spans="12:17" x14ac:dyDescent="0.3">
      <c r="L13395">
        <v>13389</v>
      </c>
      <c r="M13395" t="s">
        <v>10531</v>
      </c>
      <c r="N13395" t="s">
        <v>21190</v>
      </c>
      <c r="O13395" t="s">
        <v>47537</v>
      </c>
      <c r="P13395" t="s">
        <v>47680</v>
      </c>
      <c r="Q13395" t="s">
        <v>10531</v>
      </c>
    </row>
    <row r="13396" spans="12:17" x14ac:dyDescent="0.3">
      <c r="L13396">
        <v>13390</v>
      </c>
      <c r="M13396" t="s">
        <v>10532</v>
      </c>
      <c r="N13396" t="s">
        <v>21193</v>
      </c>
      <c r="O13396" t="s">
        <v>47539</v>
      </c>
      <c r="P13396" t="s">
        <v>47681</v>
      </c>
      <c r="Q13396" t="s">
        <v>10532</v>
      </c>
    </row>
    <row r="13397" spans="12:17" x14ac:dyDescent="0.3">
      <c r="L13397">
        <v>13391</v>
      </c>
      <c r="M13397" t="s">
        <v>10533</v>
      </c>
      <c r="N13397" t="s">
        <v>21196</v>
      </c>
      <c r="O13397" t="s">
        <v>47541</v>
      </c>
      <c r="P13397" t="s">
        <v>47682</v>
      </c>
      <c r="Q13397" t="s">
        <v>10533</v>
      </c>
    </row>
    <row r="13398" spans="12:17" x14ac:dyDescent="0.3">
      <c r="L13398">
        <v>13392</v>
      </c>
      <c r="M13398" t="s">
        <v>10534</v>
      </c>
      <c r="N13398" t="s">
        <v>21199</v>
      </c>
      <c r="O13398" t="s">
        <v>47543</v>
      </c>
      <c r="P13398" t="s">
        <v>47683</v>
      </c>
      <c r="Q13398" t="s">
        <v>10534</v>
      </c>
    </row>
    <row r="13399" spans="12:17" x14ac:dyDescent="0.3">
      <c r="L13399">
        <v>13393</v>
      </c>
      <c r="M13399" t="s">
        <v>10535</v>
      </c>
      <c r="N13399" t="s">
        <v>21202</v>
      </c>
      <c r="O13399" t="s">
        <v>47545</v>
      </c>
      <c r="P13399" t="s">
        <v>47684</v>
      </c>
      <c r="Q13399" t="s">
        <v>10535</v>
      </c>
    </row>
    <row r="13400" spans="12:17" x14ac:dyDescent="0.3">
      <c r="L13400">
        <v>13394</v>
      </c>
      <c r="M13400" t="s">
        <v>10536</v>
      </c>
      <c r="N13400" t="s">
        <v>21205</v>
      </c>
      <c r="O13400" t="s">
        <v>47547</v>
      </c>
      <c r="P13400" t="s">
        <v>47685</v>
      </c>
      <c r="Q13400" t="s">
        <v>10536</v>
      </c>
    </row>
    <row r="13401" spans="12:17" x14ac:dyDescent="0.3">
      <c r="L13401">
        <v>13395</v>
      </c>
      <c r="M13401" t="s">
        <v>10537</v>
      </c>
      <c r="N13401" t="s">
        <v>21208</v>
      </c>
      <c r="O13401" t="s">
        <v>47549</v>
      </c>
      <c r="P13401" t="s">
        <v>47686</v>
      </c>
      <c r="Q13401" t="s">
        <v>10537</v>
      </c>
    </row>
    <row r="13402" spans="12:17" x14ac:dyDescent="0.3">
      <c r="L13402">
        <v>13396</v>
      </c>
      <c r="M13402" t="s">
        <v>10538</v>
      </c>
      <c r="N13402" t="s">
        <v>21211</v>
      </c>
      <c r="O13402" t="s">
        <v>47551</v>
      </c>
      <c r="P13402" t="s">
        <v>47687</v>
      </c>
      <c r="Q13402" t="s">
        <v>10538</v>
      </c>
    </row>
    <row r="13403" spans="12:17" x14ac:dyDescent="0.3">
      <c r="L13403">
        <v>13397</v>
      </c>
      <c r="M13403" t="s">
        <v>10539</v>
      </c>
      <c r="N13403" t="s">
        <v>21214</v>
      </c>
      <c r="O13403" t="s">
        <v>47553</v>
      </c>
      <c r="P13403" t="s">
        <v>47688</v>
      </c>
      <c r="Q13403" t="s">
        <v>10539</v>
      </c>
    </row>
    <row r="13404" spans="12:17" x14ac:dyDescent="0.3">
      <c r="L13404">
        <v>13398</v>
      </c>
      <c r="M13404" t="s">
        <v>10540</v>
      </c>
      <c r="N13404" t="s">
        <v>21217</v>
      </c>
      <c r="O13404" t="s">
        <v>47555</v>
      </c>
      <c r="P13404" t="s">
        <v>47689</v>
      </c>
      <c r="Q13404" t="s">
        <v>10540</v>
      </c>
    </row>
    <row r="13405" spans="12:17" x14ac:dyDescent="0.3">
      <c r="L13405">
        <v>13399</v>
      </c>
      <c r="M13405" t="s">
        <v>10541</v>
      </c>
      <c r="N13405" t="s">
        <v>21220</v>
      </c>
      <c r="O13405" t="s">
        <v>47557</v>
      </c>
      <c r="P13405" t="s">
        <v>47690</v>
      </c>
      <c r="Q13405" t="s">
        <v>10541</v>
      </c>
    </row>
    <row r="13406" spans="12:17" x14ac:dyDescent="0.3">
      <c r="L13406">
        <v>13400</v>
      </c>
      <c r="M13406" t="s">
        <v>10542</v>
      </c>
      <c r="N13406" t="s">
        <v>21223</v>
      </c>
      <c r="O13406" t="s">
        <v>47559</v>
      </c>
      <c r="P13406" t="s">
        <v>47691</v>
      </c>
      <c r="Q13406" t="s">
        <v>10542</v>
      </c>
    </row>
    <row r="13407" spans="12:17" x14ac:dyDescent="0.3">
      <c r="L13407">
        <v>13401</v>
      </c>
      <c r="M13407" t="s">
        <v>10543</v>
      </c>
      <c r="N13407" t="s">
        <v>21226</v>
      </c>
      <c r="O13407" t="s">
        <v>47561</v>
      </c>
      <c r="P13407" t="s">
        <v>47692</v>
      </c>
      <c r="Q13407" t="s">
        <v>10543</v>
      </c>
    </row>
    <row r="13408" spans="12:17" x14ac:dyDescent="0.3">
      <c r="L13408">
        <v>13402</v>
      </c>
      <c r="M13408" t="s">
        <v>47693</v>
      </c>
      <c r="N13408" t="s">
        <v>21228</v>
      </c>
      <c r="O13408" t="s">
        <v>47564</v>
      </c>
      <c r="P13408" t="s">
        <v>47694</v>
      </c>
      <c r="Q13408" t="s">
        <v>47693</v>
      </c>
    </row>
    <row r="13409" spans="12:17" x14ac:dyDescent="0.3">
      <c r="L13409">
        <v>13403</v>
      </c>
      <c r="M13409" t="s">
        <v>10544</v>
      </c>
      <c r="N13409" t="s">
        <v>21231</v>
      </c>
      <c r="O13409" t="s">
        <v>47566</v>
      </c>
      <c r="P13409" t="s">
        <v>47695</v>
      </c>
      <c r="Q13409" t="s">
        <v>10544</v>
      </c>
    </row>
    <row r="13410" spans="12:17" x14ac:dyDescent="0.3">
      <c r="L13410">
        <v>13404</v>
      </c>
      <c r="M13410" t="s">
        <v>10545</v>
      </c>
      <c r="N13410" t="s">
        <v>21234</v>
      </c>
      <c r="O13410" t="s">
        <v>47568</v>
      </c>
      <c r="P13410" t="s">
        <v>47696</v>
      </c>
      <c r="Q13410" t="s">
        <v>10545</v>
      </c>
    </row>
    <row r="13411" spans="12:17" x14ac:dyDescent="0.3">
      <c r="L13411">
        <v>13405</v>
      </c>
      <c r="M13411" t="s">
        <v>10546</v>
      </c>
      <c r="N13411" t="s">
        <v>21237</v>
      </c>
      <c r="O13411" t="s">
        <v>47570</v>
      </c>
      <c r="P13411" t="s">
        <v>47697</v>
      </c>
      <c r="Q13411" t="s">
        <v>10546</v>
      </c>
    </row>
    <row r="13412" spans="12:17" x14ac:dyDescent="0.3">
      <c r="L13412">
        <v>13406</v>
      </c>
      <c r="M13412" t="s">
        <v>10547</v>
      </c>
      <c r="N13412" t="s">
        <v>21240</v>
      </c>
      <c r="O13412" t="s">
        <v>47572</v>
      </c>
      <c r="P13412" t="s">
        <v>47698</v>
      </c>
      <c r="Q13412" t="s">
        <v>10547</v>
      </c>
    </row>
    <row r="13413" spans="12:17" x14ac:dyDescent="0.3">
      <c r="L13413">
        <v>13407</v>
      </c>
      <c r="M13413" t="s">
        <v>10548</v>
      </c>
      <c r="N13413" t="s">
        <v>21243</v>
      </c>
      <c r="O13413" t="s">
        <v>47574</v>
      </c>
      <c r="P13413" t="s">
        <v>47699</v>
      </c>
      <c r="Q13413" t="s">
        <v>10548</v>
      </c>
    </row>
    <row r="13414" spans="12:17" x14ac:dyDescent="0.3">
      <c r="L13414">
        <v>13408</v>
      </c>
      <c r="M13414" t="s">
        <v>10513</v>
      </c>
      <c r="N13414" t="s">
        <v>21148</v>
      </c>
      <c r="O13414" t="s">
        <v>47576</v>
      </c>
      <c r="P13414" t="s">
        <v>47700</v>
      </c>
      <c r="Q13414" t="s">
        <v>10513</v>
      </c>
    </row>
    <row r="13415" spans="12:17" x14ac:dyDescent="0.3">
      <c r="L13415">
        <v>13409</v>
      </c>
      <c r="M13415" t="s">
        <v>10549</v>
      </c>
      <c r="N13415" t="s">
        <v>21246</v>
      </c>
      <c r="O13415" t="s">
        <v>47578</v>
      </c>
      <c r="P13415" t="s">
        <v>47701</v>
      </c>
      <c r="Q13415" t="s">
        <v>10549</v>
      </c>
    </row>
    <row r="13416" spans="12:17" x14ac:dyDescent="0.3">
      <c r="L13416">
        <v>13410</v>
      </c>
      <c r="M13416" t="s">
        <v>10550</v>
      </c>
      <c r="N13416" t="s">
        <v>21249</v>
      </c>
      <c r="O13416" t="s">
        <v>47580</v>
      </c>
      <c r="P13416" t="s">
        <v>47702</v>
      </c>
      <c r="Q13416" t="s">
        <v>10550</v>
      </c>
    </row>
    <row r="13417" spans="12:17" x14ac:dyDescent="0.3">
      <c r="L13417">
        <v>13411</v>
      </c>
      <c r="M13417" t="s">
        <v>10551</v>
      </c>
      <c r="N13417" t="s">
        <v>21252</v>
      </c>
      <c r="O13417" t="s">
        <v>47582</v>
      </c>
      <c r="P13417" t="s">
        <v>47703</v>
      </c>
      <c r="Q13417" t="s">
        <v>10551</v>
      </c>
    </row>
    <row r="13418" spans="12:17" x14ac:dyDescent="0.3">
      <c r="L13418">
        <v>13412</v>
      </c>
      <c r="M13418" t="s">
        <v>10552</v>
      </c>
      <c r="N13418" t="s">
        <v>21255</v>
      </c>
      <c r="O13418" t="s">
        <v>47584</v>
      </c>
      <c r="P13418" t="s">
        <v>47704</v>
      </c>
      <c r="Q13418" t="s">
        <v>10552</v>
      </c>
    </row>
    <row r="13419" spans="12:17" x14ac:dyDescent="0.3">
      <c r="L13419">
        <v>13413</v>
      </c>
      <c r="M13419" t="s">
        <v>10553</v>
      </c>
      <c r="N13419" t="s">
        <v>21258</v>
      </c>
      <c r="O13419" t="s">
        <v>47586</v>
      </c>
      <c r="P13419" t="s">
        <v>47705</v>
      </c>
      <c r="Q13419" t="s">
        <v>10553</v>
      </c>
    </row>
    <row r="13420" spans="12:17" x14ac:dyDescent="0.3">
      <c r="L13420">
        <v>13414</v>
      </c>
      <c r="M13420" t="s">
        <v>10554</v>
      </c>
      <c r="N13420" t="s">
        <v>21261</v>
      </c>
      <c r="O13420" t="s">
        <v>47588</v>
      </c>
      <c r="P13420" t="s">
        <v>47706</v>
      </c>
      <c r="Q13420" t="s">
        <v>10554</v>
      </c>
    </row>
    <row r="13421" spans="12:17" x14ac:dyDescent="0.3">
      <c r="L13421">
        <v>13415</v>
      </c>
      <c r="M13421" t="s">
        <v>10555</v>
      </c>
      <c r="N13421" t="s">
        <v>21264</v>
      </c>
      <c r="O13421" t="s">
        <v>47590</v>
      </c>
      <c r="P13421" t="s">
        <v>47707</v>
      </c>
      <c r="Q13421" t="s">
        <v>10555</v>
      </c>
    </row>
    <row r="13422" spans="12:17" x14ac:dyDescent="0.3">
      <c r="L13422">
        <v>13416</v>
      </c>
      <c r="M13422" t="s">
        <v>10556</v>
      </c>
      <c r="N13422" t="s">
        <v>21267</v>
      </c>
      <c r="O13422" t="s">
        <v>47592</v>
      </c>
      <c r="P13422" t="s">
        <v>47708</v>
      </c>
      <c r="Q13422" t="s">
        <v>10556</v>
      </c>
    </row>
    <row r="13423" spans="12:17" x14ac:dyDescent="0.3">
      <c r="L13423">
        <v>13417</v>
      </c>
      <c r="M13423" t="s">
        <v>10557</v>
      </c>
      <c r="N13423" t="s">
        <v>21270</v>
      </c>
      <c r="O13423" t="s">
        <v>47594</v>
      </c>
      <c r="P13423" t="s">
        <v>47709</v>
      </c>
      <c r="Q13423" t="s">
        <v>10557</v>
      </c>
    </row>
    <row r="13424" spans="12:17" x14ac:dyDescent="0.3">
      <c r="L13424">
        <v>13418</v>
      </c>
      <c r="M13424" t="s">
        <v>10558</v>
      </c>
      <c r="N13424" t="s">
        <v>21273</v>
      </c>
      <c r="O13424" t="s">
        <v>47596</v>
      </c>
      <c r="P13424" t="s">
        <v>47710</v>
      </c>
      <c r="Q13424" t="s">
        <v>10558</v>
      </c>
    </row>
    <row r="13425" spans="12:17" x14ac:dyDescent="0.3">
      <c r="L13425">
        <v>13419</v>
      </c>
      <c r="M13425" t="s">
        <v>10559</v>
      </c>
      <c r="N13425" t="s">
        <v>21276</v>
      </c>
      <c r="O13425" t="s">
        <v>47598</v>
      </c>
      <c r="P13425" t="s">
        <v>47711</v>
      </c>
      <c r="Q13425" t="s">
        <v>10559</v>
      </c>
    </row>
    <row r="13426" spans="12:17" x14ac:dyDescent="0.3">
      <c r="L13426">
        <v>13420</v>
      </c>
      <c r="M13426" t="s">
        <v>10560</v>
      </c>
      <c r="N13426" t="s">
        <v>21279</v>
      </c>
      <c r="O13426" t="s">
        <v>47600</v>
      </c>
      <c r="P13426" t="s">
        <v>47712</v>
      </c>
      <c r="Q13426" t="s">
        <v>10560</v>
      </c>
    </row>
    <row r="13427" spans="12:17" x14ac:dyDescent="0.3">
      <c r="L13427">
        <v>13421</v>
      </c>
      <c r="M13427" t="s">
        <v>10561</v>
      </c>
      <c r="N13427" t="s">
        <v>21282</v>
      </c>
      <c r="O13427" t="s">
        <v>47602</v>
      </c>
      <c r="P13427" t="s">
        <v>47713</v>
      </c>
      <c r="Q13427" t="s">
        <v>10561</v>
      </c>
    </row>
    <row r="13428" spans="12:17" x14ac:dyDescent="0.3">
      <c r="L13428">
        <v>13422</v>
      </c>
      <c r="M13428" t="s">
        <v>10562</v>
      </c>
      <c r="N13428" t="s">
        <v>21285</v>
      </c>
      <c r="O13428" t="s">
        <v>47604</v>
      </c>
      <c r="P13428" t="s">
        <v>47714</v>
      </c>
      <c r="Q13428" t="s">
        <v>10562</v>
      </c>
    </row>
    <row r="13429" spans="12:17" x14ac:dyDescent="0.3">
      <c r="L13429">
        <v>13423</v>
      </c>
      <c r="M13429" t="s">
        <v>10563</v>
      </c>
      <c r="N13429" t="s">
        <v>21288</v>
      </c>
      <c r="O13429" t="s">
        <v>47606</v>
      </c>
      <c r="P13429" t="s">
        <v>47715</v>
      </c>
      <c r="Q13429" t="s">
        <v>10563</v>
      </c>
    </row>
    <row r="13430" spans="12:17" x14ac:dyDescent="0.3">
      <c r="L13430">
        <v>13424</v>
      </c>
      <c r="M13430" t="s">
        <v>10564</v>
      </c>
      <c r="N13430" t="s">
        <v>21291</v>
      </c>
      <c r="O13430" t="s">
        <v>47608</v>
      </c>
      <c r="P13430" t="s">
        <v>47716</v>
      </c>
      <c r="Q13430" t="s">
        <v>10564</v>
      </c>
    </row>
    <row r="13431" spans="12:17" x14ac:dyDescent="0.3">
      <c r="L13431">
        <v>13425</v>
      </c>
      <c r="M13431" t="s">
        <v>10565</v>
      </c>
      <c r="N13431" t="s">
        <v>21294</v>
      </c>
      <c r="O13431" t="s">
        <v>47610</v>
      </c>
      <c r="P13431" t="s">
        <v>47717</v>
      </c>
      <c r="Q13431" t="s">
        <v>10565</v>
      </c>
    </row>
    <row r="13432" spans="12:17" x14ac:dyDescent="0.3">
      <c r="L13432">
        <v>13426</v>
      </c>
      <c r="M13432" t="s">
        <v>10566</v>
      </c>
      <c r="N13432" t="s">
        <v>21297</v>
      </c>
      <c r="O13432" t="s">
        <v>47612</v>
      </c>
      <c r="P13432" t="s">
        <v>47718</v>
      </c>
      <c r="Q13432" t="s">
        <v>10566</v>
      </c>
    </row>
    <row r="13433" spans="12:17" x14ac:dyDescent="0.3">
      <c r="L13433">
        <v>13427</v>
      </c>
      <c r="M13433" t="s">
        <v>10567</v>
      </c>
      <c r="N13433" t="s">
        <v>21300</v>
      </c>
      <c r="O13433" t="s">
        <v>47614</v>
      </c>
      <c r="P13433" t="s">
        <v>47719</v>
      </c>
      <c r="Q13433" t="s">
        <v>10567</v>
      </c>
    </row>
    <row r="13434" spans="12:17" x14ac:dyDescent="0.3">
      <c r="L13434">
        <v>13428</v>
      </c>
      <c r="M13434" t="s">
        <v>10568</v>
      </c>
      <c r="N13434" t="s">
        <v>21303</v>
      </c>
      <c r="O13434" t="s">
        <v>47616</v>
      </c>
      <c r="P13434" t="s">
        <v>47720</v>
      </c>
      <c r="Q13434" t="s">
        <v>10568</v>
      </c>
    </row>
    <row r="13435" spans="12:17" x14ac:dyDescent="0.3">
      <c r="L13435">
        <v>13429</v>
      </c>
      <c r="M13435" t="s">
        <v>10569</v>
      </c>
      <c r="N13435" t="s">
        <v>21306</v>
      </c>
      <c r="O13435" t="s">
        <v>47618</v>
      </c>
      <c r="P13435" t="s">
        <v>47721</v>
      </c>
      <c r="Q13435" t="s">
        <v>10569</v>
      </c>
    </row>
    <row r="13436" spans="12:17" x14ac:dyDescent="0.3">
      <c r="L13436">
        <v>13430</v>
      </c>
      <c r="M13436" t="s">
        <v>10570</v>
      </c>
      <c r="N13436" t="s">
        <v>21309</v>
      </c>
      <c r="O13436" t="s">
        <v>47620</v>
      </c>
      <c r="P13436" t="s">
        <v>47722</v>
      </c>
      <c r="Q13436" t="s">
        <v>10570</v>
      </c>
    </row>
    <row r="13437" spans="12:17" x14ac:dyDescent="0.3">
      <c r="L13437">
        <v>13431</v>
      </c>
      <c r="M13437" t="s">
        <v>10571</v>
      </c>
      <c r="N13437" t="s">
        <v>21312</v>
      </c>
      <c r="O13437" t="s">
        <v>47622</v>
      </c>
      <c r="P13437" t="s">
        <v>47723</v>
      </c>
      <c r="Q13437" t="s">
        <v>10571</v>
      </c>
    </row>
    <row r="13438" spans="12:17" x14ac:dyDescent="0.3">
      <c r="L13438">
        <v>13432</v>
      </c>
      <c r="M13438" t="s">
        <v>10572</v>
      </c>
      <c r="N13438" t="s">
        <v>21315</v>
      </c>
      <c r="O13438" t="s">
        <v>47624</v>
      </c>
      <c r="P13438" t="s">
        <v>47724</v>
      </c>
      <c r="Q13438" t="s">
        <v>10572</v>
      </c>
    </row>
    <row r="13439" spans="12:17" x14ac:dyDescent="0.3">
      <c r="L13439">
        <v>13433</v>
      </c>
      <c r="M13439" t="s">
        <v>10573</v>
      </c>
      <c r="N13439" t="s">
        <v>21318</v>
      </c>
      <c r="O13439" t="s">
        <v>47626</v>
      </c>
      <c r="P13439" t="s">
        <v>47725</v>
      </c>
      <c r="Q13439" t="s">
        <v>10573</v>
      </c>
    </row>
    <row r="13440" spans="12:17" x14ac:dyDescent="0.3">
      <c r="L13440">
        <v>13434</v>
      </c>
      <c r="M13440" t="s">
        <v>27098</v>
      </c>
      <c r="N13440" t="s">
        <v>21320</v>
      </c>
      <c r="O13440" t="s">
        <v>47628</v>
      </c>
      <c r="P13440" t="s">
        <v>47726</v>
      </c>
      <c r="Q13440" t="s">
        <v>27098</v>
      </c>
    </row>
    <row r="13441" spans="12:17" x14ac:dyDescent="0.3">
      <c r="L13441">
        <v>13435</v>
      </c>
      <c r="M13441" t="s">
        <v>27099</v>
      </c>
      <c r="N13441" t="s">
        <v>21322</v>
      </c>
      <c r="O13441" t="s">
        <v>47630</v>
      </c>
      <c r="P13441" t="s">
        <v>47727</v>
      </c>
      <c r="Q13441" t="s">
        <v>27099</v>
      </c>
    </row>
    <row r="13442" spans="12:17" x14ac:dyDescent="0.3">
      <c r="L13442">
        <v>13436</v>
      </c>
      <c r="M13442" t="s">
        <v>27100</v>
      </c>
      <c r="N13442" t="s">
        <v>21324</v>
      </c>
      <c r="O13442" t="s">
        <v>47632</v>
      </c>
      <c r="P13442" t="s">
        <v>47728</v>
      </c>
      <c r="Q13442" t="s">
        <v>27100</v>
      </c>
    </row>
    <row r="13443" spans="12:17" x14ac:dyDescent="0.3">
      <c r="L13443">
        <v>13437</v>
      </c>
      <c r="M13443" t="s">
        <v>10574</v>
      </c>
      <c r="N13443" t="s">
        <v>21327</v>
      </c>
      <c r="O13443" t="s">
        <v>47634</v>
      </c>
      <c r="P13443" t="s">
        <v>47729</v>
      </c>
      <c r="Q13443" t="s">
        <v>10574</v>
      </c>
    </row>
    <row r="13444" spans="12:17" x14ac:dyDescent="0.3">
      <c r="L13444">
        <v>13438</v>
      </c>
      <c r="M13444" t="s">
        <v>10575</v>
      </c>
      <c r="N13444" t="s">
        <v>21330</v>
      </c>
      <c r="O13444" t="s">
        <v>47636</v>
      </c>
      <c r="P13444" t="s">
        <v>47730</v>
      </c>
      <c r="Q13444" t="s">
        <v>10575</v>
      </c>
    </row>
    <row r="13445" spans="12:17" x14ac:dyDescent="0.3">
      <c r="L13445">
        <v>13439</v>
      </c>
      <c r="M13445" t="s">
        <v>10576</v>
      </c>
      <c r="N13445" t="s">
        <v>21333</v>
      </c>
      <c r="O13445" t="s">
        <v>47638</v>
      </c>
      <c r="P13445" t="s">
        <v>47731</v>
      </c>
      <c r="Q13445" t="s">
        <v>10576</v>
      </c>
    </row>
    <row r="13446" spans="12:17" x14ac:dyDescent="0.3">
      <c r="L13446">
        <v>13440</v>
      </c>
      <c r="M13446" t="s">
        <v>10577</v>
      </c>
      <c r="N13446" t="s">
        <v>21336</v>
      </c>
      <c r="O13446" t="s">
        <v>47640</v>
      </c>
      <c r="P13446" t="s">
        <v>47732</v>
      </c>
      <c r="Q13446" t="s">
        <v>10577</v>
      </c>
    </row>
    <row r="13447" spans="12:17" x14ac:dyDescent="0.3">
      <c r="L13447">
        <v>13441</v>
      </c>
      <c r="M13447" t="s">
        <v>10578</v>
      </c>
      <c r="N13447" t="s">
        <v>21339</v>
      </c>
      <c r="O13447" t="s">
        <v>47642</v>
      </c>
      <c r="P13447" t="s">
        <v>47733</v>
      </c>
      <c r="Q13447" t="s">
        <v>10578</v>
      </c>
    </row>
    <row r="13448" spans="12:17" x14ac:dyDescent="0.3">
      <c r="L13448">
        <v>13442</v>
      </c>
      <c r="M13448" t="s">
        <v>10579</v>
      </c>
      <c r="N13448" t="s">
        <v>21342</v>
      </c>
      <c r="O13448" t="s">
        <v>47644</v>
      </c>
      <c r="P13448" t="s">
        <v>47734</v>
      </c>
      <c r="Q13448" t="s">
        <v>10579</v>
      </c>
    </row>
    <row r="13449" spans="12:17" x14ac:dyDescent="0.3">
      <c r="L13449">
        <v>13443</v>
      </c>
      <c r="M13449" t="s">
        <v>10580</v>
      </c>
      <c r="N13449" t="s">
        <v>21345</v>
      </c>
      <c r="O13449" t="s">
        <v>47646</v>
      </c>
      <c r="P13449" t="s">
        <v>47735</v>
      </c>
      <c r="Q13449" t="s">
        <v>10580</v>
      </c>
    </row>
    <row r="13450" spans="12:17" x14ac:dyDescent="0.3">
      <c r="L13450">
        <v>13444</v>
      </c>
      <c r="M13450" t="s">
        <v>10581</v>
      </c>
      <c r="N13450" t="s">
        <v>21339</v>
      </c>
      <c r="O13450" t="s">
        <v>47648</v>
      </c>
      <c r="P13450" t="s">
        <v>47736</v>
      </c>
      <c r="Q13450" t="s">
        <v>10581</v>
      </c>
    </row>
    <row r="13451" spans="12:17" x14ac:dyDescent="0.3">
      <c r="L13451">
        <v>13445</v>
      </c>
      <c r="M13451" t="s">
        <v>10582</v>
      </c>
      <c r="N13451" t="s">
        <v>21342</v>
      </c>
      <c r="O13451" t="s">
        <v>47650</v>
      </c>
      <c r="P13451" t="s">
        <v>47737</v>
      </c>
      <c r="Q13451" t="s">
        <v>10582</v>
      </c>
    </row>
    <row r="13452" spans="12:17" x14ac:dyDescent="0.3">
      <c r="L13452">
        <v>13446</v>
      </c>
      <c r="M13452" t="s">
        <v>10583</v>
      </c>
      <c r="N13452" t="s">
        <v>21352</v>
      </c>
      <c r="O13452" t="s">
        <v>47652</v>
      </c>
      <c r="P13452" t="s">
        <v>47738</v>
      </c>
      <c r="Q13452" t="s">
        <v>10583</v>
      </c>
    </row>
    <row r="13453" spans="12:17" x14ac:dyDescent="0.3">
      <c r="L13453">
        <v>13447</v>
      </c>
      <c r="M13453" t="s">
        <v>10584</v>
      </c>
      <c r="N13453" t="s">
        <v>25115</v>
      </c>
      <c r="O13453" t="s">
        <v>47739</v>
      </c>
      <c r="P13453" t="s">
        <v>47740</v>
      </c>
      <c r="Q13453" t="s">
        <v>10584</v>
      </c>
    </row>
    <row r="13454" spans="12:17" x14ac:dyDescent="0.3">
      <c r="L13454">
        <v>13448</v>
      </c>
      <c r="M13454" t="s">
        <v>10586</v>
      </c>
      <c r="N13454" t="s">
        <v>25117</v>
      </c>
      <c r="O13454" t="s">
        <v>47741</v>
      </c>
      <c r="P13454" t="s">
        <v>47742</v>
      </c>
      <c r="Q13454" t="s">
        <v>10586</v>
      </c>
    </row>
    <row r="13455" spans="12:17" x14ac:dyDescent="0.3">
      <c r="L13455">
        <v>13449</v>
      </c>
      <c r="M13455" t="s">
        <v>10588</v>
      </c>
      <c r="N13455" t="s">
        <v>25120</v>
      </c>
      <c r="O13455" t="s">
        <v>47743</v>
      </c>
      <c r="P13455" t="s">
        <v>47744</v>
      </c>
      <c r="Q13455" t="s">
        <v>10588</v>
      </c>
    </row>
    <row r="13456" spans="12:17" x14ac:dyDescent="0.3">
      <c r="L13456">
        <v>13450</v>
      </c>
      <c r="M13456" t="s">
        <v>10590</v>
      </c>
      <c r="N13456" t="s">
        <v>25123</v>
      </c>
      <c r="O13456" t="s">
        <v>47745</v>
      </c>
      <c r="P13456" t="s">
        <v>47746</v>
      </c>
      <c r="Q13456" t="s">
        <v>10590</v>
      </c>
    </row>
    <row r="13457" spans="12:17" x14ac:dyDescent="0.3">
      <c r="L13457">
        <v>13451</v>
      </c>
      <c r="M13457" t="s">
        <v>10592</v>
      </c>
      <c r="N13457" t="s">
        <v>25126</v>
      </c>
      <c r="O13457" t="s">
        <v>47747</v>
      </c>
      <c r="P13457" t="s">
        <v>47748</v>
      </c>
      <c r="Q13457" t="s">
        <v>10592</v>
      </c>
    </row>
    <row r="13458" spans="12:17" x14ac:dyDescent="0.3">
      <c r="L13458">
        <v>13452</v>
      </c>
      <c r="M13458" t="s">
        <v>10594</v>
      </c>
      <c r="N13458" t="s">
        <v>25129</v>
      </c>
      <c r="O13458" t="s">
        <v>47749</v>
      </c>
      <c r="P13458" t="s">
        <v>47750</v>
      </c>
      <c r="Q13458" t="s">
        <v>10594</v>
      </c>
    </row>
    <row r="13459" spans="12:17" x14ac:dyDescent="0.3">
      <c r="L13459">
        <v>13453</v>
      </c>
      <c r="M13459" t="s">
        <v>10596</v>
      </c>
      <c r="N13459" t="s">
        <v>47751</v>
      </c>
      <c r="O13459" t="s">
        <v>47752</v>
      </c>
      <c r="P13459" t="s">
        <v>47753</v>
      </c>
      <c r="Q13459" t="s">
        <v>10596</v>
      </c>
    </row>
    <row r="13460" spans="12:17" x14ac:dyDescent="0.3">
      <c r="L13460">
        <v>13454</v>
      </c>
      <c r="M13460" t="s">
        <v>10599</v>
      </c>
      <c r="N13460" t="s">
        <v>25135</v>
      </c>
      <c r="O13460" t="s">
        <v>47754</v>
      </c>
      <c r="P13460" t="s">
        <v>47755</v>
      </c>
      <c r="Q13460" t="s">
        <v>10599</v>
      </c>
    </row>
    <row r="13461" spans="12:17" x14ac:dyDescent="0.3">
      <c r="L13461">
        <v>13455</v>
      </c>
      <c r="M13461" t="s">
        <v>10601</v>
      </c>
      <c r="N13461" t="s">
        <v>25137</v>
      </c>
      <c r="O13461" t="s">
        <v>47756</v>
      </c>
      <c r="P13461" t="s">
        <v>47757</v>
      </c>
      <c r="Q13461" t="s">
        <v>10601</v>
      </c>
    </row>
    <row r="13462" spans="12:17" x14ac:dyDescent="0.3">
      <c r="L13462">
        <v>13456</v>
      </c>
      <c r="M13462" t="s">
        <v>10603</v>
      </c>
      <c r="N13462" t="s">
        <v>25139</v>
      </c>
      <c r="O13462" t="s">
        <v>47758</v>
      </c>
      <c r="P13462" t="s">
        <v>47759</v>
      </c>
      <c r="Q13462" t="s">
        <v>10603</v>
      </c>
    </row>
    <row r="13463" spans="12:17" x14ac:dyDescent="0.3">
      <c r="L13463">
        <v>13457</v>
      </c>
      <c r="M13463" t="s">
        <v>10605</v>
      </c>
      <c r="N13463" t="s">
        <v>25141</v>
      </c>
      <c r="O13463" t="s">
        <v>47760</v>
      </c>
      <c r="P13463" t="s">
        <v>47761</v>
      </c>
      <c r="Q13463" t="s">
        <v>10605</v>
      </c>
    </row>
    <row r="13464" spans="12:17" x14ac:dyDescent="0.3">
      <c r="L13464">
        <v>13458</v>
      </c>
      <c r="M13464" t="s">
        <v>10607</v>
      </c>
      <c r="N13464" t="s">
        <v>25143</v>
      </c>
      <c r="O13464" t="s">
        <v>47762</v>
      </c>
      <c r="P13464" t="s">
        <v>47763</v>
      </c>
      <c r="Q13464" t="s">
        <v>10607</v>
      </c>
    </row>
    <row r="13465" spans="12:17" x14ac:dyDescent="0.3">
      <c r="L13465">
        <v>13459</v>
      </c>
      <c r="M13465" t="s">
        <v>10609</v>
      </c>
      <c r="N13465" t="s">
        <v>26571</v>
      </c>
      <c r="O13465" t="s">
        <v>47764</v>
      </c>
      <c r="P13465" t="s">
        <v>47765</v>
      </c>
      <c r="Q13465" t="s">
        <v>10609</v>
      </c>
    </row>
    <row r="13466" spans="12:17" x14ac:dyDescent="0.3">
      <c r="L13466">
        <v>13460</v>
      </c>
      <c r="M13466" t="s">
        <v>10610</v>
      </c>
      <c r="N13466" t="s">
        <v>26572</v>
      </c>
      <c r="O13466" t="s">
        <v>47766</v>
      </c>
      <c r="P13466" t="s">
        <v>47767</v>
      </c>
      <c r="Q13466" t="s">
        <v>10610</v>
      </c>
    </row>
    <row r="13467" spans="12:17" x14ac:dyDescent="0.3">
      <c r="L13467">
        <v>13461</v>
      </c>
      <c r="M13467" t="s">
        <v>10611</v>
      </c>
      <c r="N13467" t="s">
        <v>26573</v>
      </c>
      <c r="O13467" t="s">
        <v>47768</v>
      </c>
      <c r="P13467" t="s">
        <v>47769</v>
      </c>
      <c r="Q13467" t="s">
        <v>10611</v>
      </c>
    </row>
    <row r="13468" spans="12:17" x14ac:dyDescent="0.3">
      <c r="L13468">
        <v>13462</v>
      </c>
      <c r="M13468" t="s">
        <v>10612</v>
      </c>
      <c r="N13468" t="s">
        <v>25151</v>
      </c>
      <c r="O13468" t="s">
        <v>47770</v>
      </c>
      <c r="P13468" t="s">
        <v>47771</v>
      </c>
      <c r="Q13468" t="s">
        <v>10612</v>
      </c>
    </row>
    <row r="13469" spans="12:17" x14ac:dyDescent="0.3">
      <c r="L13469">
        <v>13463</v>
      </c>
      <c r="M13469" t="s">
        <v>10614</v>
      </c>
      <c r="N13469" t="s">
        <v>47772</v>
      </c>
      <c r="O13469" t="s">
        <v>47773</v>
      </c>
      <c r="P13469" t="s">
        <v>47774</v>
      </c>
      <c r="Q13469" t="s">
        <v>10614</v>
      </c>
    </row>
    <row r="13470" spans="12:17" x14ac:dyDescent="0.3">
      <c r="L13470">
        <v>13464</v>
      </c>
      <c r="M13470" t="s">
        <v>47775</v>
      </c>
      <c r="N13470" t="s">
        <v>47776</v>
      </c>
      <c r="O13470" t="s">
        <v>47777</v>
      </c>
      <c r="P13470" t="s">
        <v>47778</v>
      </c>
      <c r="Q13470" t="s">
        <v>47775</v>
      </c>
    </row>
    <row r="13471" spans="12:17" x14ac:dyDescent="0.3">
      <c r="L13471">
        <v>13465</v>
      </c>
      <c r="M13471" t="s">
        <v>10615</v>
      </c>
      <c r="N13471" t="s">
        <v>25156</v>
      </c>
      <c r="O13471" t="s">
        <v>47779</v>
      </c>
      <c r="P13471" t="s">
        <v>47780</v>
      </c>
      <c r="Q13471" t="s">
        <v>10615</v>
      </c>
    </row>
    <row r="13472" spans="12:17" x14ac:dyDescent="0.3">
      <c r="L13472">
        <v>13466</v>
      </c>
      <c r="M13472" t="s">
        <v>10617</v>
      </c>
      <c r="N13472" t="s">
        <v>25159</v>
      </c>
      <c r="O13472" t="s">
        <v>47781</v>
      </c>
      <c r="P13472" t="s">
        <v>47782</v>
      </c>
      <c r="Q13472" t="s">
        <v>10617</v>
      </c>
    </row>
    <row r="13473" spans="12:17" x14ac:dyDescent="0.3">
      <c r="L13473">
        <v>13467</v>
      </c>
      <c r="M13473" t="s">
        <v>10619</v>
      </c>
      <c r="N13473" t="s">
        <v>25161</v>
      </c>
      <c r="O13473" t="s">
        <v>47783</v>
      </c>
      <c r="P13473" t="s">
        <v>47784</v>
      </c>
      <c r="Q13473" t="s">
        <v>10619</v>
      </c>
    </row>
    <row r="13474" spans="12:17" x14ac:dyDescent="0.3">
      <c r="L13474">
        <v>13468</v>
      </c>
      <c r="M13474" t="s">
        <v>10621</v>
      </c>
      <c r="N13474" t="s">
        <v>25163</v>
      </c>
      <c r="O13474" t="s">
        <v>47785</v>
      </c>
      <c r="P13474" t="s">
        <v>47786</v>
      </c>
      <c r="Q13474" t="s">
        <v>10621</v>
      </c>
    </row>
    <row r="13475" spans="12:17" x14ac:dyDescent="0.3">
      <c r="L13475">
        <v>13469</v>
      </c>
      <c r="M13475" t="s">
        <v>10623</v>
      </c>
      <c r="N13475" t="s">
        <v>25166</v>
      </c>
      <c r="O13475" t="s">
        <v>47787</v>
      </c>
      <c r="P13475" t="s">
        <v>47788</v>
      </c>
      <c r="Q13475" t="s">
        <v>10623</v>
      </c>
    </row>
    <row r="13476" spans="12:17" x14ac:dyDescent="0.3">
      <c r="L13476">
        <v>13470</v>
      </c>
      <c r="M13476" t="s">
        <v>10625</v>
      </c>
      <c r="N13476" t="s">
        <v>25169</v>
      </c>
      <c r="O13476" t="s">
        <v>47789</v>
      </c>
      <c r="P13476" t="s">
        <v>47790</v>
      </c>
      <c r="Q13476" t="s">
        <v>10625</v>
      </c>
    </row>
    <row r="13477" spans="12:17" x14ac:dyDescent="0.3">
      <c r="L13477">
        <v>13471</v>
      </c>
      <c r="M13477" t="s">
        <v>10627</v>
      </c>
      <c r="N13477" t="s">
        <v>25172</v>
      </c>
      <c r="O13477" t="s">
        <v>47791</v>
      </c>
      <c r="P13477" t="s">
        <v>47792</v>
      </c>
      <c r="Q13477" t="s">
        <v>10627</v>
      </c>
    </row>
    <row r="13478" spans="12:17" x14ac:dyDescent="0.3">
      <c r="L13478">
        <v>13472</v>
      </c>
      <c r="M13478" t="s">
        <v>10629</v>
      </c>
      <c r="N13478" t="s">
        <v>25175</v>
      </c>
      <c r="O13478" t="s">
        <v>47793</v>
      </c>
      <c r="P13478" t="s">
        <v>47794</v>
      </c>
      <c r="Q13478" t="s">
        <v>10629</v>
      </c>
    </row>
    <row r="13479" spans="12:17" x14ac:dyDescent="0.3">
      <c r="L13479">
        <v>13473</v>
      </c>
      <c r="M13479" t="s">
        <v>10631</v>
      </c>
      <c r="N13479" t="s">
        <v>25178</v>
      </c>
      <c r="O13479" t="s">
        <v>47795</v>
      </c>
      <c r="P13479" t="s">
        <v>47796</v>
      </c>
      <c r="Q13479" t="s">
        <v>10631</v>
      </c>
    </row>
    <row r="13480" spans="12:17" x14ac:dyDescent="0.3">
      <c r="L13480">
        <v>13474</v>
      </c>
      <c r="M13480" t="s">
        <v>10633</v>
      </c>
      <c r="N13480" t="s">
        <v>25181</v>
      </c>
      <c r="O13480" t="s">
        <v>47797</v>
      </c>
      <c r="P13480" t="s">
        <v>47798</v>
      </c>
      <c r="Q13480" t="s">
        <v>10633</v>
      </c>
    </row>
    <row r="13481" spans="12:17" x14ac:dyDescent="0.3">
      <c r="L13481">
        <v>13475</v>
      </c>
      <c r="M13481" t="s">
        <v>10635</v>
      </c>
      <c r="N13481" t="s">
        <v>25184</v>
      </c>
      <c r="O13481" t="s">
        <v>47799</v>
      </c>
      <c r="P13481" t="s">
        <v>47800</v>
      </c>
      <c r="Q13481" t="s">
        <v>10635</v>
      </c>
    </row>
    <row r="13482" spans="12:17" x14ac:dyDescent="0.3">
      <c r="L13482">
        <v>13476</v>
      </c>
      <c r="M13482" t="s">
        <v>10637</v>
      </c>
      <c r="N13482" t="s">
        <v>25187</v>
      </c>
      <c r="O13482" t="s">
        <v>47801</v>
      </c>
      <c r="P13482" t="s">
        <v>47802</v>
      </c>
      <c r="Q13482" t="s">
        <v>10637</v>
      </c>
    </row>
    <row r="13483" spans="12:17" x14ac:dyDescent="0.3">
      <c r="L13483">
        <v>13477</v>
      </c>
      <c r="M13483" t="s">
        <v>10639</v>
      </c>
      <c r="N13483" t="s">
        <v>25190</v>
      </c>
      <c r="O13483" t="s">
        <v>47803</v>
      </c>
      <c r="P13483" t="s">
        <v>47804</v>
      </c>
      <c r="Q13483" t="s">
        <v>10639</v>
      </c>
    </row>
    <row r="13484" spans="12:17" x14ac:dyDescent="0.3">
      <c r="L13484">
        <v>13478</v>
      </c>
      <c r="M13484" t="s">
        <v>10641</v>
      </c>
      <c r="N13484" t="s">
        <v>25193</v>
      </c>
      <c r="O13484" t="s">
        <v>47805</v>
      </c>
      <c r="P13484" t="s">
        <v>47806</v>
      </c>
      <c r="Q13484" t="s">
        <v>10641</v>
      </c>
    </row>
    <row r="13485" spans="12:17" x14ac:dyDescent="0.3">
      <c r="L13485">
        <v>13479</v>
      </c>
      <c r="M13485" t="s">
        <v>10643</v>
      </c>
      <c r="N13485" t="s">
        <v>25196</v>
      </c>
      <c r="O13485" t="s">
        <v>47807</v>
      </c>
      <c r="P13485" t="s">
        <v>47808</v>
      </c>
      <c r="Q13485" t="s">
        <v>10643</v>
      </c>
    </row>
    <row r="13486" spans="12:17" x14ac:dyDescent="0.3">
      <c r="L13486">
        <v>13480</v>
      </c>
      <c r="M13486" t="s">
        <v>10645</v>
      </c>
      <c r="N13486" t="s">
        <v>25199</v>
      </c>
      <c r="O13486" t="s">
        <v>47809</v>
      </c>
      <c r="P13486" t="s">
        <v>47810</v>
      </c>
      <c r="Q13486" t="s">
        <v>10645</v>
      </c>
    </row>
    <row r="13487" spans="12:17" x14ac:dyDescent="0.3">
      <c r="L13487">
        <v>13481</v>
      </c>
      <c r="M13487" t="s">
        <v>10647</v>
      </c>
      <c r="N13487" t="s">
        <v>25202</v>
      </c>
      <c r="O13487" t="s">
        <v>47811</v>
      </c>
      <c r="P13487" t="s">
        <v>47812</v>
      </c>
      <c r="Q13487" t="s">
        <v>10647</v>
      </c>
    </row>
    <row r="13488" spans="12:17" x14ac:dyDescent="0.3">
      <c r="L13488">
        <v>13482</v>
      </c>
      <c r="M13488" t="s">
        <v>10649</v>
      </c>
      <c r="N13488" t="s">
        <v>25205</v>
      </c>
      <c r="O13488" t="s">
        <v>47813</v>
      </c>
      <c r="P13488" t="s">
        <v>47814</v>
      </c>
      <c r="Q13488" t="s">
        <v>10649</v>
      </c>
    </row>
    <row r="13489" spans="12:17" x14ac:dyDescent="0.3">
      <c r="L13489">
        <v>13483</v>
      </c>
      <c r="M13489" t="s">
        <v>10651</v>
      </c>
      <c r="N13489" t="s">
        <v>25208</v>
      </c>
      <c r="O13489" t="s">
        <v>47815</v>
      </c>
      <c r="P13489" t="s">
        <v>47816</v>
      </c>
      <c r="Q13489" t="s">
        <v>10651</v>
      </c>
    </row>
    <row r="13490" spans="12:17" x14ac:dyDescent="0.3">
      <c r="L13490">
        <v>13484</v>
      </c>
      <c r="M13490" t="s">
        <v>10653</v>
      </c>
      <c r="N13490" t="s">
        <v>25211</v>
      </c>
      <c r="O13490" t="s">
        <v>47817</v>
      </c>
      <c r="P13490" t="s">
        <v>47818</v>
      </c>
      <c r="Q13490" t="s">
        <v>10653</v>
      </c>
    </row>
    <row r="13491" spans="12:17" x14ac:dyDescent="0.3">
      <c r="L13491">
        <v>13485</v>
      </c>
      <c r="M13491" t="s">
        <v>47819</v>
      </c>
      <c r="N13491" t="s">
        <v>25213</v>
      </c>
      <c r="O13491" t="s">
        <v>47820</v>
      </c>
      <c r="P13491" t="s">
        <v>47821</v>
      </c>
      <c r="Q13491" t="s">
        <v>47819</v>
      </c>
    </row>
    <row r="13492" spans="12:17" x14ac:dyDescent="0.3">
      <c r="L13492">
        <v>13486</v>
      </c>
      <c r="M13492" t="s">
        <v>10656</v>
      </c>
      <c r="N13492" t="s">
        <v>25216</v>
      </c>
      <c r="O13492" t="s">
        <v>47822</v>
      </c>
      <c r="P13492" t="s">
        <v>47823</v>
      </c>
      <c r="Q13492" t="s">
        <v>10656</v>
      </c>
    </row>
    <row r="13493" spans="12:17" x14ac:dyDescent="0.3">
      <c r="L13493">
        <v>13487</v>
      </c>
      <c r="M13493" t="s">
        <v>10658</v>
      </c>
      <c r="N13493" t="s">
        <v>25219</v>
      </c>
      <c r="O13493" t="s">
        <v>47824</v>
      </c>
      <c r="P13493" t="s">
        <v>47825</v>
      </c>
      <c r="Q13493" t="s">
        <v>10658</v>
      </c>
    </row>
    <row r="13494" spans="12:17" x14ac:dyDescent="0.3">
      <c r="L13494">
        <v>13488</v>
      </c>
      <c r="M13494" t="s">
        <v>10660</v>
      </c>
      <c r="N13494" t="s">
        <v>25222</v>
      </c>
      <c r="O13494" t="s">
        <v>47826</v>
      </c>
      <c r="P13494" t="s">
        <v>47827</v>
      </c>
      <c r="Q13494" t="s">
        <v>10660</v>
      </c>
    </row>
    <row r="13495" spans="12:17" x14ac:dyDescent="0.3">
      <c r="L13495">
        <v>13489</v>
      </c>
      <c r="M13495" t="s">
        <v>10662</v>
      </c>
      <c r="N13495" t="s">
        <v>25225</v>
      </c>
      <c r="O13495" t="s">
        <v>47828</v>
      </c>
      <c r="P13495" t="s">
        <v>47829</v>
      </c>
      <c r="Q13495" t="s">
        <v>10662</v>
      </c>
    </row>
    <row r="13496" spans="12:17" x14ac:dyDescent="0.3">
      <c r="L13496">
        <v>13490</v>
      </c>
      <c r="M13496" t="s">
        <v>10664</v>
      </c>
      <c r="N13496" t="s">
        <v>25228</v>
      </c>
      <c r="O13496" t="s">
        <v>47830</v>
      </c>
      <c r="P13496" t="s">
        <v>47831</v>
      </c>
      <c r="Q13496" t="s">
        <v>10664</v>
      </c>
    </row>
    <row r="13497" spans="12:17" x14ac:dyDescent="0.3">
      <c r="L13497">
        <v>13491</v>
      </c>
      <c r="M13497" t="s">
        <v>10597</v>
      </c>
      <c r="N13497" t="s">
        <v>25133</v>
      </c>
      <c r="O13497" t="s">
        <v>47832</v>
      </c>
      <c r="P13497" t="s">
        <v>47833</v>
      </c>
      <c r="Q13497" t="s">
        <v>10597</v>
      </c>
    </row>
    <row r="13498" spans="12:17" x14ac:dyDescent="0.3">
      <c r="L13498">
        <v>13492</v>
      </c>
      <c r="M13498" t="s">
        <v>10666</v>
      </c>
      <c r="N13498" t="s">
        <v>25231</v>
      </c>
      <c r="O13498" t="s">
        <v>47834</v>
      </c>
      <c r="P13498" t="s">
        <v>47835</v>
      </c>
      <c r="Q13498" t="s">
        <v>10666</v>
      </c>
    </row>
    <row r="13499" spans="12:17" x14ac:dyDescent="0.3">
      <c r="L13499">
        <v>13493</v>
      </c>
      <c r="M13499" t="s">
        <v>10668</v>
      </c>
      <c r="N13499" t="s">
        <v>25234</v>
      </c>
      <c r="O13499" t="s">
        <v>47836</v>
      </c>
      <c r="P13499" t="s">
        <v>47837</v>
      </c>
      <c r="Q13499" t="s">
        <v>10668</v>
      </c>
    </row>
    <row r="13500" spans="12:17" x14ac:dyDescent="0.3">
      <c r="L13500">
        <v>13494</v>
      </c>
      <c r="M13500" t="s">
        <v>10670</v>
      </c>
      <c r="N13500" t="s">
        <v>25237</v>
      </c>
      <c r="O13500" t="s">
        <v>47838</v>
      </c>
      <c r="P13500" t="s">
        <v>47839</v>
      </c>
      <c r="Q13500" t="s">
        <v>10670</v>
      </c>
    </row>
    <row r="13501" spans="12:17" x14ac:dyDescent="0.3">
      <c r="L13501">
        <v>13495</v>
      </c>
      <c r="M13501" t="s">
        <v>10672</v>
      </c>
      <c r="N13501" t="s">
        <v>25240</v>
      </c>
      <c r="O13501" t="s">
        <v>47840</v>
      </c>
      <c r="P13501" t="s">
        <v>47841</v>
      </c>
      <c r="Q13501" t="s">
        <v>10672</v>
      </c>
    </row>
    <row r="13502" spans="12:17" x14ac:dyDescent="0.3">
      <c r="L13502">
        <v>13496</v>
      </c>
      <c r="M13502" t="s">
        <v>10674</v>
      </c>
      <c r="N13502" t="s">
        <v>25243</v>
      </c>
      <c r="O13502" t="s">
        <v>47842</v>
      </c>
      <c r="P13502" t="s">
        <v>47843</v>
      </c>
      <c r="Q13502" t="s">
        <v>10674</v>
      </c>
    </row>
    <row r="13503" spans="12:17" x14ac:dyDescent="0.3">
      <c r="L13503">
        <v>13497</v>
      </c>
      <c r="M13503" t="s">
        <v>10676</v>
      </c>
      <c r="N13503" t="s">
        <v>25246</v>
      </c>
      <c r="O13503" t="s">
        <v>47844</v>
      </c>
      <c r="P13503" t="s">
        <v>47845</v>
      </c>
      <c r="Q13503" t="s">
        <v>10676</v>
      </c>
    </row>
    <row r="13504" spans="12:17" x14ac:dyDescent="0.3">
      <c r="L13504">
        <v>13498</v>
      </c>
      <c r="M13504" t="s">
        <v>10678</v>
      </c>
      <c r="N13504" t="s">
        <v>25249</v>
      </c>
      <c r="O13504" t="s">
        <v>47846</v>
      </c>
      <c r="P13504" t="s">
        <v>47847</v>
      </c>
      <c r="Q13504" t="s">
        <v>10678</v>
      </c>
    </row>
    <row r="13505" spans="12:17" x14ac:dyDescent="0.3">
      <c r="L13505">
        <v>13499</v>
      </c>
      <c r="M13505" t="s">
        <v>10680</v>
      </c>
      <c r="N13505" t="s">
        <v>25252</v>
      </c>
      <c r="O13505" t="s">
        <v>47848</v>
      </c>
      <c r="P13505" t="s">
        <v>47849</v>
      </c>
      <c r="Q13505" t="s">
        <v>10680</v>
      </c>
    </row>
    <row r="13506" spans="12:17" x14ac:dyDescent="0.3">
      <c r="L13506">
        <v>13500</v>
      </c>
      <c r="M13506" t="s">
        <v>10682</v>
      </c>
      <c r="N13506" t="s">
        <v>25255</v>
      </c>
      <c r="O13506" t="s">
        <v>47850</v>
      </c>
      <c r="P13506" t="s">
        <v>47851</v>
      </c>
      <c r="Q13506" t="s">
        <v>10682</v>
      </c>
    </row>
    <row r="13507" spans="12:17" x14ac:dyDescent="0.3">
      <c r="L13507">
        <v>13501</v>
      </c>
      <c r="M13507" t="s">
        <v>10684</v>
      </c>
      <c r="N13507" t="s">
        <v>25258</v>
      </c>
      <c r="O13507" t="s">
        <v>47852</v>
      </c>
      <c r="P13507" t="s">
        <v>47853</v>
      </c>
      <c r="Q13507" t="s">
        <v>10684</v>
      </c>
    </row>
    <row r="13508" spans="12:17" x14ac:dyDescent="0.3">
      <c r="L13508">
        <v>13502</v>
      </c>
      <c r="M13508" t="s">
        <v>10686</v>
      </c>
      <c r="N13508" t="s">
        <v>25261</v>
      </c>
      <c r="O13508" t="s">
        <v>47854</v>
      </c>
      <c r="P13508" t="s">
        <v>47855</v>
      </c>
      <c r="Q13508" t="s">
        <v>10686</v>
      </c>
    </row>
    <row r="13509" spans="12:17" x14ac:dyDescent="0.3">
      <c r="L13509">
        <v>13503</v>
      </c>
      <c r="M13509" t="s">
        <v>10688</v>
      </c>
      <c r="N13509" t="s">
        <v>25264</v>
      </c>
      <c r="O13509" t="s">
        <v>47856</v>
      </c>
      <c r="P13509" t="s">
        <v>47857</v>
      </c>
      <c r="Q13509" t="s">
        <v>10688</v>
      </c>
    </row>
    <row r="13510" spans="12:17" x14ac:dyDescent="0.3">
      <c r="L13510">
        <v>13504</v>
      </c>
      <c r="M13510" t="s">
        <v>10690</v>
      </c>
      <c r="N13510" t="s">
        <v>25267</v>
      </c>
      <c r="O13510" t="s">
        <v>47858</v>
      </c>
      <c r="P13510" t="s">
        <v>47859</v>
      </c>
      <c r="Q13510" t="s">
        <v>10690</v>
      </c>
    </row>
    <row r="13511" spans="12:17" x14ac:dyDescent="0.3">
      <c r="L13511">
        <v>13505</v>
      </c>
      <c r="M13511" t="s">
        <v>10692</v>
      </c>
      <c r="N13511" t="s">
        <v>25270</v>
      </c>
      <c r="O13511" t="s">
        <v>47860</v>
      </c>
      <c r="P13511" t="s">
        <v>47861</v>
      </c>
      <c r="Q13511" t="s">
        <v>10692</v>
      </c>
    </row>
    <row r="13512" spans="12:17" x14ac:dyDescent="0.3">
      <c r="L13512">
        <v>13506</v>
      </c>
      <c r="M13512" t="s">
        <v>10694</v>
      </c>
      <c r="N13512" t="s">
        <v>25273</v>
      </c>
      <c r="O13512" t="s">
        <v>47862</v>
      </c>
      <c r="P13512" t="s">
        <v>47863</v>
      </c>
      <c r="Q13512" t="s">
        <v>10694</v>
      </c>
    </row>
    <row r="13513" spans="12:17" x14ac:dyDescent="0.3">
      <c r="L13513">
        <v>13507</v>
      </c>
      <c r="M13513" t="s">
        <v>10696</v>
      </c>
      <c r="N13513" t="s">
        <v>25276</v>
      </c>
      <c r="O13513" t="s">
        <v>47864</v>
      </c>
      <c r="P13513" t="s">
        <v>47865</v>
      </c>
      <c r="Q13513" t="s">
        <v>10696</v>
      </c>
    </row>
    <row r="13514" spans="12:17" x14ac:dyDescent="0.3">
      <c r="L13514">
        <v>13508</v>
      </c>
      <c r="M13514" t="s">
        <v>10698</v>
      </c>
      <c r="N13514" t="s">
        <v>25279</v>
      </c>
      <c r="O13514" t="s">
        <v>47866</v>
      </c>
      <c r="P13514" t="s">
        <v>47867</v>
      </c>
      <c r="Q13514" t="s">
        <v>10698</v>
      </c>
    </row>
    <row r="13515" spans="12:17" x14ac:dyDescent="0.3">
      <c r="L13515">
        <v>13509</v>
      </c>
      <c r="M13515" t="s">
        <v>10700</v>
      </c>
      <c r="N13515" t="s">
        <v>25282</v>
      </c>
      <c r="O13515" t="s">
        <v>47868</v>
      </c>
      <c r="P13515" t="s">
        <v>47869</v>
      </c>
      <c r="Q13515" t="s">
        <v>10700</v>
      </c>
    </row>
    <row r="13516" spans="12:17" x14ac:dyDescent="0.3">
      <c r="L13516">
        <v>13510</v>
      </c>
      <c r="M13516" t="s">
        <v>10702</v>
      </c>
      <c r="N13516" t="s">
        <v>25285</v>
      </c>
      <c r="O13516" t="s">
        <v>47870</v>
      </c>
      <c r="P13516" t="s">
        <v>47871</v>
      </c>
      <c r="Q13516" t="s">
        <v>10702</v>
      </c>
    </row>
    <row r="13517" spans="12:17" x14ac:dyDescent="0.3">
      <c r="L13517">
        <v>13511</v>
      </c>
      <c r="M13517" t="s">
        <v>10704</v>
      </c>
      <c r="N13517" t="s">
        <v>25288</v>
      </c>
      <c r="O13517" t="s">
        <v>47872</v>
      </c>
      <c r="P13517" t="s">
        <v>47873</v>
      </c>
      <c r="Q13517" t="s">
        <v>10704</v>
      </c>
    </row>
    <row r="13518" spans="12:17" x14ac:dyDescent="0.3">
      <c r="L13518">
        <v>13512</v>
      </c>
      <c r="M13518" t="s">
        <v>10706</v>
      </c>
      <c r="N13518" t="s">
        <v>25291</v>
      </c>
      <c r="O13518" t="s">
        <v>47874</v>
      </c>
      <c r="P13518" t="s">
        <v>47875</v>
      </c>
      <c r="Q13518" t="s">
        <v>10706</v>
      </c>
    </row>
    <row r="13519" spans="12:17" x14ac:dyDescent="0.3">
      <c r="L13519">
        <v>13513</v>
      </c>
      <c r="M13519" t="s">
        <v>10708</v>
      </c>
      <c r="N13519" t="s">
        <v>25294</v>
      </c>
      <c r="O13519" t="s">
        <v>47876</v>
      </c>
      <c r="P13519" t="s">
        <v>47877</v>
      </c>
      <c r="Q13519" t="s">
        <v>10708</v>
      </c>
    </row>
    <row r="13520" spans="12:17" x14ac:dyDescent="0.3">
      <c r="L13520">
        <v>13514</v>
      </c>
      <c r="M13520" t="s">
        <v>10710</v>
      </c>
      <c r="N13520" t="s">
        <v>25297</v>
      </c>
      <c r="O13520" t="s">
        <v>47878</v>
      </c>
      <c r="P13520" t="s">
        <v>47879</v>
      </c>
      <c r="Q13520" t="s">
        <v>10710</v>
      </c>
    </row>
    <row r="13521" spans="12:17" x14ac:dyDescent="0.3">
      <c r="L13521">
        <v>13515</v>
      </c>
      <c r="M13521" t="s">
        <v>10712</v>
      </c>
      <c r="N13521" t="s">
        <v>25300</v>
      </c>
      <c r="O13521" t="s">
        <v>47880</v>
      </c>
      <c r="P13521" t="s">
        <v>47881</v>
      </c>
      <c r="Q13521" t="s">
        <v>10712</v>
      </c>
    </row>
    <row r="13522" spans="12:17" x14ac:dyDescent="0.3">
      <c r="L13522">
        <v>13516</v>
      </c>
      <c r="M13522" t="s">
        <v>10714</v>
      </c>
      <c r="N13522" t="s">
        <v>25303</v>
      </c>
      <c r="O13522" t="s">
        <v>47882</v>
      </c>
      <c r="P13522" t="s">
        <v>47883</v>
      </c>
      <c r="Q13522" t="s">
        <v>10714</v>
      </c>
    </row>
    <row r="13523" spans="12:17" x14ac:dyDescent="0.3">
      <c r="L13523">
        <v>13517</v>
      </c>
      <c r="M13523" t="s">
        <v>27101</v>
      </c>
      <c r="N13523" t="s">
        <v>25305</v>
      </c>
      <c r="O13523" t="s">
        <v>47884</v>
      </c>
      <c r="P13523" t="s">
        <v>47885</v>
      </c>
      <c r="Q13523" t="s">
        <v>27101</v>
      </c>
    </row>
    <row r="13524" spans="12:17" x14ac:dyDescent="0.3">
      <c r="L13524">
        <v>13518</v>
      </c>
      <c r="M13524" t="s">
        <v>27102</v>
      </c>
      <c r="N13524" t="s">
        <v>25307</v>
      </c>
      <c r="O13524" t="s">
        <v>47886</v>
      </c>
      <c r="P13524" t="s">
        <v>47887</v>
      </c>
      <c r="Q13524" t="s">
        <v>27102</v>
      </c>
    </row>
    <row r="13525" spans="12:17" x14ac:dyDescent="0.3">
      <c r="L13525">
        <v>13519</v>
      </c>
      <c r="M13525" t="s">
        <v>27103</v>
      </c>
      <c r="N13525" t="s">
        <v>25309</v>
      </c>
      <c r="O13525" t="s">
        <v>47888</v>
      </c>
      <c r="P13525" t="s">
        <v>47889</v>
      </c>
      <c r="Q13525" t="s">
        <v>27103</v>
      </c>
    </row>
    <row r="13526" spans="12:17" x14ac:dyDescent="0.3">
      <c r="L13526">
        <v>13520</v>
      </c>
      <c r="M13526" t="s">
        <v>10719</v>
      </c>
      <c r="N13526" t="s">
        <v>25312</v>
      </c>
      <c r="O13526" t="s">
        <v>47890</v>
      </c>
      <c r="P13526" t="s">
        <v>47891</v>
      </c>
      <c r="Q13526" t="s">
        <v>10719</v>
      </c>
    </row>
    <row r="13527" spans="12:17" x14ac:dyDescent="0.3">
      <c r="L13527">
        <v>13521</v>
      </c>
      <c r="M13527" t="s">
        <v>10721</v>
      </c>
      <c r="N13527" t="s">
        <v>25315</v>
      </c>
      <c r="O13527" t="s">
        <v>47892</v>
      </c>
      <c r="P13527" t="s">
        <v>47893</v>
      </c>
      <c r="Q13527" t="s">
        <v>10721</v>
      </c>
    </row>
    <row r="13528" spans="12:17" x14ac:dyDescent="0.3">
      <c r="L13528">
        <v>13522</v>
      </c>
      <c r="M13528" t="s">
        <v>10723</v>
      </c>
      <c r="N13528" t="s">
        <v>25318</v>
      </c>
      <c r="O13528" t="s">
        <v>47894</v>
      </c>
      <c r="P13528" t="s">
        <v>47895</v>
      </c>
      <c r="Q13528" t="s">
        <v>10723</v>
      </c>
    </row>
    <row r="13529" spans="12:17" x14ac:dyDescent="0.3">
      <c r="L13529">
        <v>13523</v>
      </c>
      <c r="M13529" t="s">
        <v>10725</v>
      </c>
      <c r="N13529" t="s">
        <v>25321</v>
      </c>
      <c r="O13529" t="s">
        <v>47896</v>
      </c>
      <c r="P13529" t="s">
        <v>47897</v>
      </c>
      <c r="Q13529" t="s">
        <v>10725</v>
      </c>
    </row>
    <row r="13530" spans="12:17" x14ac:dyDescent="0.3">
      <c r="L13530">
        <v>13524</v>
      </c>
      <c r="M13530" t="s">
        <v>10727</v>
      </c>
      <c r="N13530" t="s">
        <v>25324</v>
      </c>
      <c r="O13530" t="s">
        <v>47898</v>
      </c>
      <c r="P13530" t="s">
        <v>47899</v>
      </c>
      <c r="Q13530" t="s">
        <v>10727</v>
      </c>
    </row>
    <row r="13531" spans="12:17" x14ac:dyDescent="0.3">
      <c r="L13531">
        <v>13525</v>
      </c>
      <c r="M13531" t="s">
        <v>10729</v>
      </c>
      <c r="N13531" t="s">
        <v>25327</v>
      </c>
      <c r="O13531" t="s">
        <v>47900</v>
      </c>
      <c r="P13531" t="s">
        <v>47901</v>
      </c>
      <c r="Q13531" t="s">
        <v>10729</v>
      </c>
    </row>
    <row r="13532" spans="12:17" x14ac:dyDescent="0.3">
      <c r="L13532">
        <v>13526</v>
      </c>
      <c r="M13532" t="s">
        <v>10731</v>
      </c>
      <c r="N13532" t="s">
        <v>25330</v>
      </c>
      <c r="O13532" t="s">
        <v>47902</v>
      </c>
      <c r="P13532" t="s">
        <v>47903</v>
      </c>
      <c r="Q13532" t="s">
        <v>10731</v>
      </c>
    </row>
    <row r="13533" spans="12:17" x14ac:dyDescent="0.3">
      <c r="L13533">
        <v>13527</v>
      </c>
      <c r="M13533" t="s">
        <v>10733</v>
      </c>
      <c r="N13533" t="s">
        <v>25324</v>
      </c>
      <c r="O13533" t="s">
        <v>47904</v>
      </c>
      <c r="P13533" t="s">
        <v>47905</v>
      </c>
      <c r="Q13533" t="s">
        <v>10733</v>
      </c>
    </row>
    <row r="13534" spans="12:17" x14ac:dyDescent="0.3">
      <c r="L13534">
        <v>13528</v>
      </c>
      <c r="M13534" t="s">
        <v>10734</v>
      </c>
      <c r="N13534" t="s">
        <v>25327</v>
      </c>
      <c r="O13534" t="s">
        <v>47906</v>
      </c>
      <c r="P13534" t="s">
        <v>47907</v>
      </c>
      <c r="Q13534" t="s">
        <v>10734</v>
      </c>
    </row>
    <row r="13535" spans="12:17" x14ac:dyDescent="0.3">
      <c r="L13535">
        <v>13529</v>
      </c>
      <c r="M13535" t="s">
        <v>10735</v>
      </c>
      <c r="N13535" t="s">
        <v>25337</v>
      </c>
      <c r="O13535" t="s">
        <v>47908</v>
      </c>
      <c r="P13535" t="s">
        <v>47909</v>
      </c>
      <c r="Q13535" t="s">
        <v>10735</v>
      </c>
    </row>
    <row r="13536" spans="12:17" x14ac:dyDescent="0.3">
      <c r="L13536">
        <v>13530</v>
      </c>
      <c r="M13536" t="s">
        <v>10737</v>
      </c>
      <c r="N13536" t="s">
        <v>25340</v>
      </c>
      <c r="O13536" t="s">
        <v>47910</v>
      </c>
      <c r="P13536" t="s">
        <v>47911</v>
      </c>
      <c r="Q13536" t="s">
        <v>10737</v>
      </c>
    </row>
    <row r="13537" spans="12:17" x14ac:dyDescent="0.3">
      <c r="L13537">
        <v>13531</v>
      </c>
      <c r="M13537" t="s">
        <v>10739</v>
      </c>
      <c r="N13537" t="s">
        <v>25342</v>
      </c>
      <c r="O13537" t="s">
        <v>47912</v>
      </c>
      <c r="P13537" t="s">
        <v>47913</v>
      </c>
      <c r="Q13537" t="s">
        <v>10739</v>
      </c>
    </row>
    <row r="13538" spans="12:17" x14ac:dyDescent="0.3">
      <c r="L13538">
        <v>13532</v>
      </c>
      <c r="M13538" t="s">
        <v>10741</v>
      </c>
      <c r="N13538" t="s">
        <v>25344</v>
      </c>
      <c r="O13538" t="s">
        <v>47914</v>
      </c>
      <c r="P13538" t="s">
        <v>47915</v>
      </c>
      <c r="Q13538" t="s">
        <v>10741</v>
      </c>
    </row>
    <row r="13539" spans="12:17" x14ac:dyDescent="0.3">
      <c r="L13539">
        <v>13533</v>
      </c>
      <c r="M13539" t="s">
        <v>10743</v>
      </c>
      <c r="N13539" t="s">
        <v>25346</v>
      </c>
      <c r="O13539" t="s">
        <v>47916</v>
      </c>
      <c r="P13539" t="s">
        <v>47917</v>
      </c>
      <c r="Q13539" t="s">
        <v>10743</v>
      </c>
    </row>
    <row r="13540" spans="12:17" x14ac:dyDescent="0.3">
      <c r="L13540">
        <v>13534</v>
      </c>
      <c r="M13540" t="s">
        <v>10745</v>
      </c>
      <c r="N13540" t="s">
        <v>25348</v>
      </c>
      <c r="O13540" t="s">
        <v>47918</v>
      </c>
      <c r="P13540" t="s">
        <v>47919</v>
      </c>
      <c r="Q13540" t="s">
        <v>10745</v>
      </c>
    </row>
    <row r="13541" spans="12:17" x14ac:dyDescent="0.3">
      <c r="L13541">
        <v>13535</v>
      </c>
      <c r="M13541" t="s">
        <v>10747</v>
      </c>
      <c r="N13541" t="s">
        <v>25350</v>
      </c>
      <c r="O13541" t="s">
        <v>47920</v>
      </c>
      <c r="P13541" t="s">
        <v>47921</v>
      </c>
      <c r="Q13541" t="s">
        <v>10747</v>
      </c>
    </row>
    <row r="13542" spans="12:17" x14ac:dyDescent="0.3">
      <c r="L13542">
        <v>13536</v>
      </c>
      <c r="M13542" t="s">
        <v>10749</v>
      </c>
      <c r="N13542" t="s">
        <v>47922</v>
      </c>
      <c r="O13542" t="s">
        <v>47923</v>
      </c>
      <c r="P13542" t="s">
        <v>47924</v>
      </c>
      <c r="Q13542" t="s">
        <v>10749</v>
      </c>
    </row>
    <row r="13543" spans="12:17" x14ac:dyDescent="0.3">
      <c r="L13543">
        <v>13537</v>
      </c>
      <c r="M13543" t="s">
        <v>2646</v>
      </c>
      <c r="N13543" t="s">
        <v>28390</v>
      </c>
      <c r="O13543" t="s">
        <v>30780</v>
      </c>
      <c r="P13543" t="s">
        <v>47925</v>
      </c>
      <c r="Q13543" t="s">
        <v>2646</v>
      </c>
    </row>
    <row r="13544" spans="12:17" x14ac:dyDescent="0.3">
      <c r="L13544">
        <v>13538</v>
      </c>
      <c r="M13544" t="s">
        <v>2647</v>
      </c>
      <c r="N13544" t="s">
        <v>28392</v>
      </c>
      <c r="O13544" t="s">
        <v>30783</v>
      </c>
      <c r="P13544" t="s">
        <v>47926</v>
      </c>
      <c r="Q13544" t="s">
        <v>2647</v>
      </c>
    </row>
    <row r="13545" spans="12:17" x14ac:dyDescent="0.3">
      <c r="L13545">
        <v>13539</v>
      </c>
      <c r="M13545" t="s">
        <v>10754</v>
      </c>
      <c r="N13545" t="s">
        <v>25357</v>
      </c>
      <c r="O13545" t="s">
        <v>47927</v>
      </c>
      <c r="P13545" t="s">
        <v>47928</v>
      </c>
      <c r="Q13545" t="s">
        <v>10754</v>
      </c>
    </row>
    <row r="13546" spans="12:17" x14ac:dyDescent="0.3">
      <c r="L13546">
        <v>13540</v>
      </c>
      <c r="M13546" t="s">
        <v>10756</v>
      </c>
      <c r="N13546" t="s">
        <v>25359</v>
      </c>
      <c r="O13546" t="s">
        <v>47929</v>
      </c>
      <c r="P13546" t="s">
        <v>47930</v>
      </c>
      <c r="Q13546" t="s">
        <v>10756</v>
      </c>
    </row>
    <row r="13547" spans="12:17" x14ac:dyDescent="0.3">
      <c r="L13547">
        <v>13541</v>
      </c>
      <c r="M13547" t="s">
        <v>10758</v>
      </c>
      <c r="N13547" t="s">
        <v>25361</v>
      </c>
      <c r="O13547" t="s">
        <v>47931</v>
      </c>
      <c r="P13547" t="s">
        <v>47932</v>
      </c>
      <c r="Q13547" t="s">
        <v>10758</v>
      </c>
    </row>
    <row r="13548" spans="12:17" x14ac:dyDescent="0.3">
      <c r="L13548">
        <v>13542</v>
      </c>
      <c r="M13548" t="s">
        <v>10760</v>
      </c>
      <c r="N13548" t="s">
        <v>26575</v>
      </c>
      <c r="O13548" t="s">
        <v>47933</v>
      </c>
      <c r="P13548" t="s">
        <v>47934</v>
      </c>
      <c r="Q13548" t="s">
        <v>10760</v>
      </c>
    </row>
    <row r="13549" spans="12:17" x14ac:dyDescent="0.3">
      <c r="L13549">
        <v>13543</v>
      </c>
      <c r="M13549" t="s">
        <v>10761</v>
      </c>
      <c r="N13549" t="s">
        <v>26576</v>
      </c>
      <c r="O13549" t="s">
        <v>47935</v>
      </c>
      <c r="P13549" t="s">
        <v>47936</v>
      </c>
      <c r="Q13549" t="s">
        <v>10761</v>
      </c>
    </row>
    <row r="13550" spans="12:17" x14ac:dyDescent="0.3">
      <c r="L13550">
        <v>13544</v>
      </c>
      <c r="M13550" t="s">
        <v>10762</v>
      </c>
      <c r="N13550" t="s">
        <v>26577</v>
      </c>
      <c r="O13550" t="s">
        <v>47937</v>
      </c>
      <c r="P13550" t="s">
        <v>47938</v>
      </c>
      <c r="Q13550" t="s">
        <v>10762</v>
      </c>
    </row>
    <row r="13551" spans="12:17" x14ac:dyDescent="0.3">
      <c r="L13551">
        <v>13545</v>
      </c>
      <c r="M13551" t="s">
        <v>10763</v>
      </c>
      <c r="N13551" t="s">
        <v>25366</v>
      </c>
      <c r="O13551" t="s">
        <v>47939</v>
      </c>
      <c r="P13551" t="s">
        <v>47940</v>
      </c>
      <c r="Q13551" t="s">
        <v>10763</v>
      </c>
    </row>
    <row r="13552" spans="12:17" x14ac:dyDescent="0.3">
      <c r="L13552">
        <v>13546</v>
      </c>
      <c r="M13552" t="s">
        <v>10765</v>
      </c>
      <c r="N13552" t="s">
        <v>47941</v>
      </c>
      <c r="O13552" t="s">
        <v>47942</v>
      </c>
      <c r="P13552" t="s">
        <v>47943</v>
      </c>
      <c r="Q13552" t="s">
        <v>10765</v>
      </c>
    </row>
    <row r="13553" spans="12:17" x14ac:dyDescent="0.3">
      <c r="L13553">
        <v>13547</v>
      </c>
      <c r="M13553" t="s">
        <v>47944</v>
      </c>
      <c r="N13553" t="s">
        <v>47945</v>
      </c>
      <c r="O13553" t="s">
        <v>47946</v>
      </c>
      <c r="P13553" t="s">
        <v>47947</v>
      </c>
      <c r="Q13553" t="s">
        <v>47944</v>
      </c>
    </row>
    <row r="13554" spans="12:17" x14ac:dyDescent="0.3">
      <c r="L13554">
        <v>13548</v>
      </c>
      <c r="M13554" t="s">
        <v>10766</v>
      </c>
      <c r="N13554" t="s">
        <v>25369</v>
      </c>
      <c r="O13554" t="s">
        <v>47948</v>
      </c>
      <c r="P13554" t="s">
        <v>47949</v>
      </c>
      <c r="Q13554" t="s">
        <v>10766</v>
      </c>
    </row>
    <row r="13555" spans="12:17" x14ac:dyDescent="0.3">
      <c r="L13555">
        <v>13549</v>
      </c>
      <c r="M13555" t="s">
        <v>10768</v>
      </c>
      <c r="N13555" t="s">
        <v>25371</v>
      </c>
      <c r="O13555" t="s">
        <v>47950</v>
      </c>
      <c r="P13555" t="s">
        <v>47951</v>
      </c>
      <c r="Q13555" t="s">
        <v>10768</v>
      </c>
    </row>
    <row r="13556" spans="12:17" x14ac:dyDescent="0.3">
      <c r="L13556">
        <v>13550</v>
      </c>
      <c r="M13556" t="s">
        <v>10770</v>
      </c>
      <c r="N13556" t="s">
        <v>25373</v>
      </c>
      <c r="O13556" t="s">
        <v>47952</v>
      </c>
      <c r="P13556" t="s">
        <v>47953</v>
      </c>
      <c r="Q13556" t="s">
        <v>10770</v>
      </c>
    </row>
    <row r="13557" spans="12:17" x14ac:dyDescent="0.3">
      <c r="L13557">
        <v>13551</v>
      </c>
      <c r="M13557" t="s">
        <v>10772</v>
      </c>
      <c r="N13557" t="s">
        <v>25375</v>
      </c>
      <c r="O13557" t="s">
        <v>47954</v>
      </c>
      <c r="P13557" t="s">
        <v>47955</v>
      </c>
      <c r="Q13557" t="s">
        <v>10772</v>
      </c>
    </row>
    <row r="13558" spans="12:17" x14ac:dyDescent="0.3">
      <c r="L13558">
        <v>13552</v>
      </c>
      <c r="M13558" t="s">
        <v>10774</v>
      </c>
      <c r="N13558" t="s">
        <v>25377</v>
      </c>
      <c r="O13558" t="s">
        <v>47956</v>
      </c>
      <c r="P13558" t="s">
        <v>47957</v>
      </c>
      <c r="Q13558" t="s">
        <v>10774</v>
      </c>
    </row>
    <row r="13559" spans="12:17" x14ac:dyDescent="0.3">
      <c r="L13559">
        <v>13553</v>
      </c>
      <c r="M13559" t="s">
        <v>10776</v>
      </c>
      <c r="N13559" t="s">
        <v>25379</v>
      </c>
      <c r="O13559" t="s">
        <v>47958</v>
      </c>
      <c r="P13559" t="s">
        <v>47959</v>
      </c>
      <c r="Q13559" t="s">
        <v>10776</v>
      </c>
    </row>
    <row r="13560" spans="12:17" x14ac:dyDescent="0.3">
      <c r="L13560">
        <v>13554</v>
      </c>
      <c r="M13560" t="s">
        <v>2637</v>
      </c>
      <c r="N13560" t="s">
        <v>28415</v>
      </c>
      <c r="O13560" t="s">
        <v>30753</v>
      </c>
      <c r="P13560" t="s">
        <v>47960</v>
      </c>
      <c r="Q13560" t="s">
        <v>2637</v>
      </c>
    </row>
    <row r="13561" spans="12:17" x14ac:dyDescent="0.3">
      <c r="L13561">
        <v>13555</v>
      </c>
      <c r="M13561" t="s">
        <v>2638</v>
      </c>
      <c r="N13561" t="s">
        <v>28417</v>
      </c>
      <c r="O13561" t="s">
        <v>30756</v>
      </c>
      <c r="P13561" t="s">
        <v>47961</v>
      </c>
      <c r="Q13561" t="s">
        <v>2638</v>
      </c>
    </row>
    <row r="13562" spans="12:17" x14ac:dyDescent="0.3">
      <c r="L13562">
        <v>13556</v>
      </c>
      <c r="M13562" t="s">
        <v>2639</v>
      </c>
      <c r="N13562" t="s">
        <v>28419</v>
      </c>
      <c r="O13562" t="s">
        <v>30759</v>
      </c>
      <c r="P13562" t="s">
        <v>47962</v>
      </c>
      <c r="Q13562" t="s">
        <v>2639</v>
      </c>
    </row>
    <row r="13563" spans="12:17" x14ac:dyDescent="0.3">
      <c r="L13563">
        <v>13557</v>
      </c>
      <c r="M13563" t="s">
        <v>2640</v>
      </c>
      <c r="N13563" t="s">
        <v>28421</v>
      </c>
      <c r="O13563" t="s">
        <v>30762</v>
      </c>
      <c r="P13563" t="s">
        <v>47963</v>
      </c>
      <c r="Q13563" t="s">
        <v>2640</v>
      </c>
    </row>
    <row r="13564" spans="12:17" x14ac:dyDescent="0.3">
      <c r="L13564">
        <v>13558</v>
      </c>
      <c r="M13564" t="s">
        <v>2641</v>
      </c>
      <c r="N13564" t="s">
        <v>28423</v>
      </c>
      <c r="O13564" t="s">
        <v>30765</v>
      </c>
      <c r="P13564" t="s">
        <v>47964</v>
      </c>
      <c r="Q13564" t="s">
        <v>2641</v>
      </c>
    </row>
    <row r="13565" spans="12:17" x14ac:dyDescent="0.3">
      <c r="L13565">
        <v>13559</v>
      </c>
      <c r="M13565" t="s">
        <v>2642</v>
      </c>
      <c r="N13565" t="s">
        <v>28425</v>
      </c>
      <c r="O13565" t="s">
        <v>30768</v>
      </c>
      <c r="P13565" t="s">
        <v>47965</v>
      </c>
      <c r="Q13565" t="s">
        <v>2642</v>
      </c>
    </row>
    <row r="13566" spans="12:17" x14ac:dyDescent="0.3">
      <c r="L13566">
        <v>13560</v>
      </c>
      <c r="M13566" t="s">
        <v>2643</v>
      </c>
      <c r="N13566" t="s">
        <v>28427</v>
      </c>
      <c r="O13566" t="s">
        <v>30771</v>
      </c>
      <c r="P13566" t="s">
        <v>47966</v>
      </c>
      <c r="Q13566" t="s">
        <v>2643</v>
      </c>
    </row>
    <row r="13567" spans="12:17" x14ac:dyDescent="0.3">
      <c r="L13567">
        <v>13561</v>
      </c>
      <c r="M13567" t="s">
        <v>2644</v>
      </c>
      <c r="N13567" t="s">
        <v>28429</v>
      </c>
      <c r="O13567" t="s">
        <v>30774</v>
      </c>
      <c r="P13567" t="s">
        <v>47967</v>
      </c>
      <c r="Q13567" t="s">
        <v>2644</v>
      </c>
    </row>
    <row r="13568" spans="12:17" x14ac:dyDescent="0.3">
      <c r="L13568">
        <v>13562</v>
      </c>
      <c r="M13568" t="s">
        <v>2645</v>
      </c>
      <c r="N13568" t="s">
        <v>28431</v>
      </c>
      <c r="O13568" t="s">
        <v>30777</v>
      </c>
      <c r="P13568" t="s">
        <v>47968</v>
      </c>
      <c r="Q13568" t="s">
        <v>2645</v>
      </c>
    </row>
    <row r="13569" spans="12:17" x14ac:dyDescent="0.3">
      <c r="L13569">
        <v>13563</v>
      </c>
      <c r="M13569" t="s">
        <v>2646</v>
      </c>
      <c r="N13569" t="s">
        <v>28390</v>
      </c>
      <c r="O13569" t="s">
        <v>30780</v>
      </c>
      <c r="P13569" t="s">
        <v>47969</v>
      </c>
      <c r="Q13569" t="s">
        <v>2646</v>
      </c>
    </row>
    <row r="13570" spans="12:17" x14ac:dyDescent="0.3">
      <c r="L13570">
        <v>13564</v>
      </c>
      <c r="M13570" t="s">
        <v>2647</v>
      </c>
      <c r="N13570" t="s">
        <v>28392</v>
      </c>
      <c r="O13570" t="s">
        <v>30783</v>
      </c>
      <c r="P13570" t="s">
        <v>47970</v>
      </c>
      <c r="Q13570" t="s">
        <v>2647</v>
      </c>
    </row>
    <row r="13571" spans="12:17" x14ac:dyDescent="0.3">
      <c r="L13571">
        <v>13565</v>
      </c>
      <c r="M13571" t="s">
        <v>10778</v>
      </c>
      <c r="N13571" t="s">
        <v>25381</v>
      </c>
      <c r="O13571" t="s">
        <v>47971</v>
      </c>
      <c r="P13571" t="s">
        <v>47972</v>
      </c>
      <c r="Q13571" t="s">
        <v>10778</v>
      </c>
    </row>
    <row r="13572" spans="12:17" x14ac:dyDescent="0.3">
      <c r="L13572">
        <v>13566</v>
      </c>
      <c r="M13572" t="s">
        <v>10780</v>
      </c>
      <c r="N13572" t="s">
        <v>25383</v>
      </c>
      <c r="O13572" t="s">
        <v>47973</v>
      </c>
      <c r="P13572" t="s">
        <v>47974</v>
      </c>
      <c r="Q13572" t="s">
        <v>10780</v>
      </c>
    </row>
    <row r="13573" spans="12:17" x14ac:dyDescent="0.3">
      <c r="L13573">
        <v>13567</v>
      </c>
      <c r="M13573" t="s">
        <v>10782</v>
      </c>
      <c r="N13573" t="s">
        <v>25385</v>
      </c>
      <c r="O13573" t="s">
        <v>47975</v>
      </c>
      <c r="P13573" t="s">
        <v>47976</v>
      </c>
      <c r="Q13573" t="s">
        <v>10782</v>
      </c>
    </row>
    <row r="13574" spans="12:17" x14ac:dyDescent="0.3">
      <c r="L13574">
        <v>13568</v>
      </c>
      <c r="M13574" t="s">
        <v>47977</v>
      </c>
      <c r="N13574" t="s">
        <v>25386</v>
      </c>
      <c r="O13574" t="s">
        <v>47978</v>
      </c>
      <c r="P13574" t="s">
        <v>47979</v>
      </c>
      <c r="Q13574" t="s">
        <v>47977</v>
      </c>
    </row>
    <row r="13575" spans="12:17" x14ac:dyDescent="0.3">
      <c r="L13575">
        <v>13569</v>
      </c>
      <c r="M13575" t="s">
        <v>10785</v>
      </c>
      <c r="N13575" t="s">
        <v>25388</v>
      </c>
      <c r="O13575" t="s">
        <v>47980</v>
      </c>
      <c r="P13575" t="s">
        <v>47981</v>
      </c>
      <c r="Q13575" t="s">
        <v>10785</v>
      </c>
    </row>
    <row r="13576" spans="12:17" x14ac:dyDescent="0.3">
      <c r="L13576">
        <v>13570</v>
      </c>
      <c r="M13576" t="s">
        <v>10787</v>
      </c>
      <c r="N13576" t="s">
        <v>25390</v>
      </c>
      <c r="O13576" t="s">
        <v>47982</v>
      </c>
      <c r="P13576" t="s">
        <v>47983</v>
      </c>
      <c r="Q13576" t="s">
        <v>10787</v>
      </c>
    </row>
    <row r="13577" spans="12:17" x14ac:dyDescent="0.3">
      <c r="L13577">
        <v>13571</v>
      </c>
      <c r="M13577" t="s">
        <v>10789</v>
      </c>
      <c r="N13577" t="s">
        <v>25392</v>
      </c>
      <c r="O13577" t="s">
        <v>47984</v>
      </c>
      <c r="P13577" t="s">
        <v>47985</v>
      </c>
      <c r="Q13577" t="s">
        <v>10789</v>
      </c>
    </row>
    <row r="13578" spans="12:17" x14ac:dyDescent="0.3">
      <c r="L13578">
        <v>13572</v>
      </c>
      <c r="M13578" t="s">
        <v>10791</v>
      </c>
      <c r="N13578" t="s">
        <v>25394</v>
      </c>
      <c r="O13578" t="s">
        <v>47986</v>
      </c>
      <c r="P13578" t="s">
        <v>47987</v>
      </c>
      <c r="Q13578" t="s">
        <v>10791</v>
      </c>
    </row>
    <row r="13579" spans="12:17" x14ac:dyDescent="0.3">
      <c r="L13579">
        <v>13573</v>
      </c>
      <c r="M13579" t="s">
        <v>10793</v>
      </c>
      <c r="N13579" t="s">
        <v>25396</v>
      </c>
      <c r="O13579" t="s">
        <v>47988</v>
      </c>
      <c r="P13579" t="s">
        <v>47989</v>
      </c>
      <c r="Q13579" t="s">
        <v>10793</v>
      </c>
    </row>
    <row r="13580" spans="12:17" x14ac:dyDescent="0.3">
      <c r="L13580">
        <v>13574</v>
      </c>
      <c r="M13580" t="s">
        <v>10750</v>
      </c>
      <c r="N13580" t="s">
        <v>25353</v>
      </c>
      <c r="O13580" t="s">
        <v>47990</v>
      </c>
      <c r="P13580" t="s">
        <v>47991</v>
      </c>
      <c r="Q13580" t="s">
        <v>10750</v>
      </c>
    </row>
    <row r="13581" spans="12:17" x14ac:dyDescent="0.3">
      <c r="L13581">
        <v>13575</v>
      </c>
      <c r="M13581" t="s">
        <v>10795</v>
      </c>
      <c r="N13581" t="s">
        <v>25398</v>
      </c>
      <c r="O13581" t="s">
        <v>47992</v>
      </c>
      <c r="P13581" t="s">
        <v>47993</v>
      </c>
      <c r="Q13581" t="s">
        <v>10795</v>
      </c>
    </row>
    <row r="13582" spans="12:17" x14ac:dyDescent="0.3">
      <c r="L13582">
        <v>13576</v>
      </c>
      <c r="M13582" t="s">
        <v>10797</v>
      </c>
      <c r="N13582" t="s">
        <v>25400</v>
      </c>
      <c r="O13582" t="s">
        <v>47994</v>
      </c>
      <c r="P13582" t="s">
        <v>47995</v>
      </c>
      <c r="Q13582" t="s">
        <v>10797</v>
      </c>
    </row>
    <row r="13583" spans="12:17" x14ac:dyDescent="0.3">
      <c r="L13583">
        <v>13577</v>
      </c>
      <c r="M13583" t="s">
        <v>10799</v>
      </c>
      <c r="N13583" t="s">
        <v>25402</v>
      </c>
      <c r="O13583" t="s">
        <v>47996</v>
      </c>
      <c r="P13583" t="s">
        <v>47997</v>
      </c>
      <c r="Q13583" t="s">
        <v>10799</v>
      </c>
    </row>
    <row r="13584" spans="12:17" x14ac:dyDescent="0.3">
      <c r="L13584">
        <v>13578</v>
      </c>
      <c r="M13584" t="s">
        <v>10801</v>
      </c>
      <c r="N13584" t="s">
        <v>25404</v>
      </c>
      <c r="O13584" t="s">
        <v>47998</v>
      </c>
      <c r="P13584" t="s">
        <v>47999</v>
      </c>
      <c r="Q13584" t="s">
        <v>10801</v>
      </c>
    </row>
    <row r="13585" spans="12:17" x14ac:dyDescent="0.3">
      <c r="L13585">
        <v>13579</v>
      </c>
      <c r="M13585" t="s">
        <v>10803</v>
      </c>
      <c r="N13585" t="s">
        <v>25406</v>
      </c>
      <c r="O13585" t="s">
        <v>48000</v>
      </c>
      <c r="P13585" t="s">
        <v>48001</v>
      </c>
      <c r="Q13585" t="s">
        <v>10803</v>
      </c>
    </row>
    <row r="13586" spans="12:17" x14ac:dyDescent="0.3">
      <c r="L13586">
        <v>13580</v>
      </c>
      <c r="M13586" t="s">
        <v>10805</v>
      </c>
      <c r="N13586" t="s">
        <v>25408</v>
      </c>
      <c r="O13586" t="s">
        <v>48002</v>
      </c>
      <c r="P13586" t="s">
        <v>48003</v>
      </c>
      <c r="Q13586" t="s">
        <v>10805</v>
      </c>
    </row>
    <row r="13587" spans="12:17" x14ac:dyDescent="0.3">
      <c r="L13587">
        <v>13581</v>
      </c>
      <c r="M13587" t="s">
        <v>10807</v>
      </c>
      <c r="N13587" t="s">
        <v>25410</v>
      </c>
      <c r="O13587" t="s">
        <v>48004</v>
      </c>
      <c r="P13587" t="s">
        <v>48005</v>
      </c>
      <c r="Q13587" t="s">
        <v>10807</v>
      </c>
    </row>
    <row r="13588" spans="12:17" x14ac:dyDescent="0.3">
      <c r="L13588">
        <v>13582</v>
      </c>
      <c r="M13588" t="s">
        <v>10809</v>
      </c>
      <c r="N13588" t="s">
        <v>25412</v>
      </c>
      <c r="O13588" t="s">
        <v>48006</v>
      </c>
      <c r="P13588" t="s">
        <v>48007</v>
      </c>
      <c r="Q13588" t="s">
        <v>10809</v>
      </c>
    </row>
    <row r="13589" spans="12:17" x14ac:dyDescent="0.3">
      <c r="L13589">
        <v>13583</v>
      </c>
      <c r="M13589" t="s">
        <v>10811</v>
      </c>
      <c r="N13589" t="s">
        <v>25414</v>
      </c>
      <c r="O13589" t="s">
        <v>48008</v>
      </c>
      <c r="P13589" t="s">
        <v>48009</v>
      </c>
      <c r="Q13589" t="s">
        <v>10811</v>
      </c>
    </row>
    <row r="13590" spans="12:17" x14ac:dyDescent="0.3">
      <c r="L13590">
        <v>13584</v>
      </c>
      <c r="M13590" t="s">
        <v>10813</v>
      </c>
      <c r="N13590" t="s">
        <v>25416</v>
      </c>
      <c r="O13590" t="s">
        <v>48010</v>
      </c>
      <c r="P13590" t="s">
        <v>48011</v>
      </c>
      <c r="Q13590" t="s">
        <v>10813</v>
      </c>
    </row>
    <row r="13591" spans="12:17" x14ac:dyDescent="0.3">
      <c r="L13591">
        <v>13585</v>
      </c>
      <c r="M13591" t="s">
        <v>10815</v>
      </c>
      <c r="N13591" t="s">
        <v>25418</v>
      </c>
      <c r="O13591" t="s">
        <v>48012</v>
      </c>
      <c r="P13591" t="s">
        <v>48013</v>
      </c>
      <c r="Q13591" t="s">
        <v>10815</v>
      </c>
    </row>
    <row r="13592" spans="12:17" x14ac:dyDescent="0.3">
      <c r="L13592">
        <v>13586</v>
      </c>
      <c r="M13592" t="s">
        <v>10817</v>
      </c>
      <c r="N13592" t="s">
        <v>25420</v>
      </c>
      <c r="O13592" t="s">
        <v>48014</v>
      </c>
      <c r="P13592" t="s">
        <v>48015</v>
      </c>
      <c r="Q13592" t="s">
        <v>10817</v>
      </c>
    </row>
    <row r="13593" spans="12:17" x14ac:dyDescent="0.3">
      <c r="L13593">
        <v>13587</v>
      </c>
      <c r="M13593" t="s">
        <v>10819</v>
      </c>
      <c r="N13593" t="s">
        <v>25422</v>
      </c>
      <c r="O13593" t="s">
        <v>48016</v>
      </c>
      <c r="P13593" t="s">
        <v>48017</v>
      </c>
      <c r="Q13593" t="s">
        <v>10819</v>
      </c>
    </row>
    <row r="13594" spans="12:17" x14ac:dyDescent="0.3">
      <c r="L13594">
        <v>13588</v>
      </c>
      <c r="M13594" t="s">
        <v>10821</v>
      </c>
      <c r="N13594" t="s">
        <v>25424</v>
      </c>
      <c r="O13594" t="s">
        <v>48018</v>
      </c>
      <c r="P13594" t="s">
        <v>48019</v>
      </c>
      <c r="Q13594" t="s">
        <v>10821</v>
      </c>
    </row>
    <row r="13595" spans="12:17" x14ac:dyDescent="0.3">
      <c r="L13595">
        <v>13589</v>
      </c>
      <c r="M13595" t="s">
        <v>10823</v>
      </c>
      <c r="N13595" t="s">
        <v>25426</v>
      </c>
      <c r="O13595" t="s">
        <v>48020</v>
      </c>
      <c r="P13595" t="s">
        <v>48021</v>
      </c>
      <c r="Q13595" t="s">
        <v>10823</v>
      </c>
    </row>
    <row r="13596" spans="12:17" x14ac:dyDescent="0.3">
      <c r="L13596">
        <v>13590</v>
      </c>
      <c r="M13596" t="s">
        <v>10825</v>
      </c>
      <c r="N13596" t="s">
        <v>25428</v>
      </c>
      <c r="O13596" t="s">
        <v>48022</v>
      </c>
      <c r="P13596" t="s">
        <v>48023</v>
      </c>
      <c r="Q13596" t="s">
        <v>10825</v>
      </c>
    </row>
    <row r="13597" spans="12:17" x14ac:dyDescent="0.3">
      <c r="L13597">
        <v>13591</v>
      </c>
      <c r="M13597" t="s">
        <v>10827</v>
      </c>
      <c r="N13597" t="s">
        <v>25430</v>
      </c>
      <c r="O13597" t="s">
        <v>48024</v>
      </c>
      <c r="P13597" t="s">
        <v>48025</v>
      </c>
      <c r="Q13597" t="s">
        <v>10827</v>
      </c>
    </row>
    <row r="13598" spans="12:17" x14ac:dyDescent="0.3">
      <c r="L13598">
        <v>13592</v>
      </c>
      <c r="M13598" t="s">
        <v>10829</v>
      </c>
      <c r="N13598" t="s">
        <v>25432</v>
      </c>
      <c r="O13598" t="s">
        <v>48026</v>
      </c>
      <c r="P13598" t="s">
        <v>48027</v>
      </c>
      <c r="Q13598" t="s">
        <v>10829</v>
      </c>
    </row>
    <row r="13599" spans="12:17" x14ac:dyDescent="0.3">
      <c r="L13599">
        <v>13593</v>
      </c>
      <c r="M13599" t="s">
        <v>10831</v>
      </c>
      <c r="N13599" t="s">
        <v>25434</v>
      </c>
      <c r="O13599" t="s">
        <v>48028</v>
      </c>
      <c r="P13599" t="s">
        <v>48029</v>
      </c>
      <c r="Q13599" t="s">
        <v>10831</v>
      </c>
    </row>
    <row r="13600" spans="12:17" x14ac:dyDescent="0.3">
      <c r="L13600">
        <v>13594</v>
      </c>
      <c r="M13600" t="s">
        <v>10833</v>
      </c>
      <c r="N13600" t="s">
        <v>25436</v>
      </c>
      <c r="O13600" t="s">
        <v>48030</v>
      </c>
      <c r="P13600" t="s">
        <v>48031</v>
      </c>
      <c r="Q13600" t="s">
        <v>10833</v>
      </c>
    </row>
    <row r="13601" spans="12:17" x14ac:dyDescent="0.3">
      <c r="L13601">
        <v>13595</v>
      </c>
      <c r="M13601" t="s">
        <v>10835</v>
      </c>
      <c r="N13601" t="s">
        <v>25438</v>
      </c>
      <c r="O13601" t="s">
        <v>48032</v>
      </c>
      <c r="P13601" t="s">
        <v>48033</v>
      </c>
      <c r="Q13601" t="s">
        <v>10835</v>
      </c>
    </row>
    <row r="13602" spans="12:17" x14ac:dyDescent="0.3">
      <c r="L13602">
        <v>13596</v>
      </c>
      <c r="M13602" t="s">
        <v>10837</v>
      </c>
      <c r="N13602" t="s">
        <v>25440</v>
      </c>
      <c r="O13602" t="s">
        <v>48034</v>
      </c>
      <c r="P13602" t="s">
        <v>48035</v>
      </c>
      <c r="Q13602" t="s">
        <v>10837</v>
      </c>
    </row>
    <row r="13603" spans="12:17" x14ac:dyDescent="0.3">
      <c r="L13603">
        <v>13597</v>
      </c>
      <c r="M13603" t="s">
        <v>10839</v>
      </c>
      <c r="N13603" t="s">
        <v>25442</v>
      </c>
      <c r="O13603" t="s">
        <v>48036</v>
      </c>
      <c r="P13603" t="s">
        <v>48037</v>
      </c>
      <c r="Q13603" t="s">
        <v>10839</v>
      </c>
    </row>
    <row r="13604" spans="12:17" x14ac:dyDescent="0.3">
      <c r="L13604">
        <v>13598</v>
      </c>
      <c r="M13604" t="s">
        <v>10841</v>
      </c>
      <c r="N13604" t="s">
        <v>25444</v>
      </c>
      <c r="O13604" t="s">
        <v>48038</v>
      </c>
      <c r="P13604" t="s">
        <v>48039</v>
      </c>
      <c r="Q13604" t="s">
        <v>10841</v>
      </c>
    </row>
    <row r="13605" spans="12:17" x14ac:dyDescent="0.3">
      <c r="L13605">
        <v>13599</v>
      </c>
      <c r="M13605" t="s">
        <v>10843</v>
      </c>
      <c r="N13605" t="s">
        <v>25446</v>
      </c>
      <c r="O13605" t="s">
        <v>48040</v>
      </c>
      <c r="P13605" t="s">
        <v>48041</v>
      </c>
      <c r="Q13605" t="s">
        <v>10843</v>
      </c>
    </row>
    <row r="13606" spans="12:17" x14ac:dyDescent="0.3">
      <c r="L13606">
        <v>13600</v>
      </c>
      <c r="M13606" t="s">
        <v>27104</v>
      </c>
      <c r="N13606" t="s">
        <v>25447</v>
      </c>
      <c r="O13606" t="s">
        <v>48042</v>
      </c>
      <c r="P13606" t="s">
        <v>48043</v>
      </c>
      <c r="Q13606" t="s">
        <v>27104</v>
      </c>
    </row>
    <row r="13607" spans="12:17" x14ac:dyDescent="0.3">
      <c r="L13607">
        <v>13601</v>
      </c>
      <c r="M13607" t="s">
        <v>27105</v>
      </c>
      <c r="N13607" t="s">
        <v>25448</v>
      </c>
      <c r="O13607" t="s">
        <v>48044</v>
      </c>
      <c r="P13607" t="s">
        <v>48045</v>
      </c>
      <c r="Q13607" t="s">
        <v>27105</v>
      </c>
    </row>
    <row r="13608" spans="12:17" x14ac:dyDescent="0.3">
      <c r="L13608">
        <v>13602</v>
      </c>
      <c r="M13608" t="s">
        <v>27106</v>
      </c>
      <c r="N13608" t="s">
        <v>25449</v>
      </c>
      <c r="O13608" t="s">
        <v>48046</v>
      </c>
      <c r="P13608" t="s">
        <v>48047</v>
      </c>
      <c r="Q13608" t="s">
        <v>27106</v>
      </c>
    </row>
    <row r="13609" spans="12:17" x14ac:dyDescent="0.3">
      <c r="L13609">
        <v>13603</v>
      </c>
      <c r="M13609" t="s">
        <v>10848</v>
      </c>
      <c r="N13609" t="s">
        <v>25451</v>
      </c>
      <c r="O13609" t="s">
        <v>48048</v>
      </c>
      <c r="P13609" t="s">
        <v>48049</v>
      </c>
      <c r="Q13609" t="s">
        <v>10848</v>
      </c>
    </row>
    <row r="13610" spans="12:17" x14ac:dyDescent="0.3">
      <c r="L13610">
        <v>13604</v>
      </c>
      <c r="M13610" t="s">
        <v>2637</v>
      </c>
      <c r="N13610" t="s">
        <v>28415</v>
      </c>
      <c r="O13610" t="s">
        <v>30753</v>
      </c>
      <c r="P13610" t="s">
        <v>48050</v>
      </c>
      <c r="Q13610" t="s">
        <v>2637</v>
      </c>
    </row>
    <row r="13611" spans="12:17" x14ac:dyDescent="0.3">
      <c r="L13611">
        <v>13605</v>
      </c>
      <c r="M13611" t="s">
        <v>2638</v>
      </c>
      <c r="N13611" t="s">
        <v>28417</v>
      </c>
      <c r="O13611" t="s">
        <v>30756</v>
      </c>
      <c r="P13611" t="s">
        <v>48051</v>
      </c>
      <c r="Q13611" t="s">
        <v>2638</v>
      </c>
    </row>
    <row r="13612" spans="12:17" x14ac:dyDescent="0.3">
      <c r="L13612">
        <v>13606</v>
      </c>
      <c r="M13612" t="s">
        <v>2639</v>
      </c>
      <c r="N13612" t="s">
        <v>28419</v>
      </c>
      <c r="O13612" t="s">
        <v>30759</v>
      </c>
      <c r="P13612" t="s">
        <v>48052</v>
      </c>
      <c r="Q13612" t="s">
        <v>2639</v>
      </c>
    </row>
    <row r="13613" spans="12:17" x14ac:dyDescent="0.3">
      <c r="L13613">
        <v>13607</v>
      </c>
      <c r="M13613" t="s">
        <v>2640</v>
      </c>
      <c r="N13613" t="s">
        <v>28421</v>
      </c>
      <c r="O13613" t="s">
        <v>30762</v>
      </c>
      <c r="P13613" t="s">
        <v>48053</v>
      </c>
      <c r="Q13613" t="s">
        <v>2640</v>
      </c>
    </row>
    <row r="13614" spans="12:17" x14ac:dyDescent="0.3">
      <c r="L13614">
        <v>13608</v>
      </c>
      <c r="M13614" t="s">
        <v>2641</v>
      </c>
      <c r="N13614" t="s">
        <v>28423</v>
      </c>
      <c r="O13614" t="s">
        <v>30765</v>
      </c>
      <c r="P13614" t="s">
        <v>48054</v>
      </c>
      <c r="Q13614" t="s">
        <v>2641</v>
      </c>
    </row>
    <row r="13615" spans="12:17" x14ac:dyDescent="0.3">
      <c r="L13615">
        <v>13609</v>
      </c>
      <c r="M13615" t="s">
        <v>2642</v>
      </c>
      <c r="N13615" t="s">
        <v>28425</v>
      </c>
      <c r="O13615" t="s">
        <v>30768</v>
      </c>
      <c r="P13615" t="s">
        <v>48055</v>
      </c>
      <c r="Q13615" t="s">
        <v>2642</v>
      </c>
    </row>
    <row r="13616" spans="12:17" x14ac:dyDescent="0.3">
      <c r="L13616">
        <v>13610</v>
      </c>
      <c r="M13616" t="s">
        <v>2643</v>
      </c>
      <c r="N13616" t="s">
        <v>28427</v>
      </c>
      <c r="O13616" t="s">
        <v>30771</v>
      </c>
      <c r="P13616" t="s">
        <v>48056</v>
      </c>
      <c r="Q13616" t="s">
        <v>2643</v>
      </c>
    </row>
    <row r="13617" spans="12:17" x14ac:dyDescent="0.3">
      <c r="L13617">
        <v>13611</v>
      </c>
      <c r="M13617" t="s">
        <v>2644</v>
      </c>
      <c r="N13617" t="s">
        <v>28429</v>
      </c>
      <c r="O13617" t="s">
        <v>30774</v>
      </c>
      <c r="P13617" t="s">
        <v>48057</v>
      </c>
      <c r="Q13617" t="s">
        <v>2644</v>
      </c>
    </row>
    <row r="13618" spans="12:17" x14ac:dyDescent="0.3">
      <c r="L13618">
        <v>13612</v>
      </c>
      <c r="M13618" t="s">
        <v>10856</v>
      </c>
      <c r="N13618" t="s">
        <v>25459</v>
      </c>
      <c r="O13618" t="s">
        <v>48058</v>
      </c>
      <c r="P13618" t="s">
        <v>48059</v>
      </c>
      <c r="Q13618" t="s">
        <v>10856</v>
      </c>
    </row>
    <row r="13619" spans="12:17" x14ac:dyDescent="0.3">
      <c r="L13619">
        <v>13613</v>
      </c>
      <c r="M13619" t="s">
        <v>10858</v>
      </c>
      <c r="N13619" t="s">
        <v>25340</v>
      </c>
      <c r="O13619" t="s">
        <v>48060</v>
      </c>
      <c r="P13619" t="s">
        <v>48061</v>
      </c>
      <c r="Q13619" t="s">
        <v>10858</v>
      </c>
    </row>
    <row r="13620" spans="12:17" x14ac:dyDescent="0.3">
      <c r="L13620">
        <v>13614</v>
      </c>
      <c r="M13620" t="s">
        <v>10859</v>
      </c>
      <c r="N13620" t="s">
        <v>25342</v>
      </c>
      <c r="O13620" t="s">
        <v>48062</v>
      </c>
      <c r="P13620" t="s">
        <v>48063</v>
      </c>
      <c r="Q13620" t="s">
        <v>10859</v>
      </c>
    </row>
    <row r="13621" spans="12:17" x14ac:dyDescent="0.3">
      <c r="L13621">
        <v>13615</v>
      </c>
      <c r="M13621" t="s">
        <v>10860</v>
      </c>
      <c r="N13621" t="s">
        <v>25344</v>
      </c>
      <c r="O13621" t="s">
        <v>48064</v>
      </c>
      <c r="P13621" t="s">
        <v>48065</v>
      </c>
      <c r="Q13621" t="s">
        <v>10860</v>
      </c>
    </row>
    <row r="13622" spans="12:17" x14ac:dyDescent="0.3">
      <c r="L13622">
        <v>13616</v>
      </c>
      <c r="M13622" t="s">
        <v>10861</v>
      </c>
      <c r="N13622" t="s">
        <v>25346</v>
      </c>
      <c r="O13622" t="s">
        <v>48066</v>
      </c>
      <c r="P13622" t="s">
        <v>48067</v>
      </c>
      <c r="Q13622" t="s">
        <v>10861</v>
      </c>
    </row>
    <row r="13623" spans="12:17" x14ac:dyDescent="0.3">
      <c r="L13623">
        <v>13617</v>
      </c>
      <c r="M13623" t="s">
        <v>10862</v>
      </c>
      <c r="N13623" t="s">
        <v>25348</v>
      </c>
      <c r="O13623" t="s">
        <v>48068</v>
      </c>
      <c r="P13623" t="s">
        <v>48069</v>
      </c>
      <c r="Q13623" t="s">
        <v>10862</v>
      </c>
    </row>
    <row r="13624" spans="12:17" x14ac:dyDescent="0.3">
      <c r="L13624">
        <v>13618</v>
      </c>
      <c r="M13624" t="s">
        <v>10863</v>
      </c>
      <c r="N13624" t="s">
        <v>25350</v>
      </c>
      <c r="O13624" t="s">
        <v>48070</v>
      </c>
      <c r="P13624" t="s">
        <v>48071</v>
      </c>
      <c r="Q13624" t="s">
        <v>10863</v>
      </c>
    </row>
    <row r="13625" spans="12:17" x14ac:dyDescent="0.3">
      <c r="L13625">
        <v>13619</v>
      </c>
      <c r="M13625" t="s">
        <v>10864</v>
      </c>
      <c r="N13625" t="s">
        <v>47922</v>
      </c>
      <c r="O13625" t="s">
        <v>48072</v>
      </c>
      <c r="P13625" t="s">
        <v>48073</v>
      </c>
      <c r="Q13625" t="s">
        <v>10864</v>
      </c>
    </row>
    <row r="13626" spans="12:17" x14ac:dyDescent="0.3">
      <c r="L13626">
        <v>13620</v>
      </c>
      <c r="M13626" t="s">
        <v>10866</v>
      </c>
      <c r="N13626" t="s">
        <v>25354</v>
      </c>
      <c r="O13626" t="s">
        <v>48074</v>
      </c>
      <c r="P13626" t="s">
        <v>48075</v>
      </c>
      <c r="Q13626" t="s">
        <v>10866</v>
      </c>
    </row>
    <row r="13627" spans="12:17" x14ac:dyDescent="0.3">
      <c r="L13627">
        <v>13621</v>
      </c>
      <c r="M13627" t="s">
        <v>10867</v>
      </c>
      <c r="N13627" t="s">
        <v>25355</v>
      </c>
      <c r="O13627" t="s">
        <v>48076</v>
      </c>
      <c r="P13627" t="s">
        <v>48077</v>
      </c>
      <c r="Q13627" t="s">
        <v>10867</v>
      </c>
    </row>
    <row r="13628" spans="12:17" x14ac:dyDescent="0.3">
      <c r="L13628">
        <v>13622</v>
      </c>
      <c r="M13628" t="s">
        <v>10868</v>
      </c>
      <c r="N13628" t="s">
        <v>25357</v>
      </c>
      <c r="O13628" t="s">
        <v>48078</v>
      </c>
      <c r="P13628" t="s">
        <v>48079</v>
      </c>
      <c r="Q13628" t="s">
        <v>10868</v>
      </c>
    </row>
    <row r="13629" spans="12:17" x14ac:dyDescent="0.3">
      <c r="L13629">
        <v>13623</v>
      </c>
      <c r="M13629" t="s">
        <v>10869</v>
      </c>
      <c r="N13629" t="s">
        <v>25359</v>
      </c>
      <c r="O13629" t="s">
        <v>48080</v>
      </c>
      <c r="P13629" t="s">
        <v>48081</v>
      </c>
      <c r="Q13629" t="s">
        <v>10869</v>
      </c>
    </row>
    <row r="13630" spans="12:17" x14ac:dyDescent="0.3">
      <c r="L13630">
        <v>13624</v>
      </c>
      <c r="M13630" t="s">
        <v>10870</v>
      </c>
      <c r="N13630" t="s">
        <v>25361</v>
      </c>
      <c r="O13630" t="s">
        <v>48082</v>
      </c>
      <c r="P13630" t="s">
        <v>48083</v>
      </c>
      <c r="Q13630" t="s">
        <v>10870</v>
      </c>
    </row>
    <row r="13631" spans="12:17" x14ac:dyDescent="0.3">
      <c r="L13631">
        <v>13625</v>
      </c>
      <c r="M13631" t="s">
        <v>10871</v>
      </c>
      <c r="N13631" t="s">
        <v>26575</v>
      </c>
      <c r="O13631" t="s">
        <v>48084</v>
      </c>
      <c r="P13631" t="s">
        <v>48085</v>
      </c>
      <c r="Q13631" t="s">
        <v>10871</v>
      </c>
    </row>
    <row r="13632" spans="12:17" x14ac:dyDescent="0.3">
      <c r="L13632">
        <v>13626</v>
      </c>
      <c r="M13632" t="s">
        <v>10872</v>
      </c>
      <c r="N13632" t="s">
        <v>26576</v>
      </c>
      <c r="O13632" t="s">
        <v>48086</v>
      </c>
      <c r="P13632" t="s">
        <v>48087</v>
      </c>
      <c r="Q13632" t="s">
        <v>10872</v>
      </c>
    </row>
    <row r="13633" spans="12:17" x14ac:dyDescent="0.3">
      <c r="L13633">
        <v>13627</v>
      </c>
      <c r="M13633" t="s">
        <v>10873</v>
      </c>
      <c r="N13633" t="s">
        <v>26577</v>
      </c>
      <c r="O13633" t="s">
        <v>48088</v>
      </c>
      <c r="P13633" t="s">
        <v>48089</v>
      </c>
      <c r="Q13633" t="s">
        <v>10873</v>
      </c>
    </row>
    <row r="13634" spans="12:17" x14ac:dyDescent="0.3">
      <c r="L13634">
        <v>13628</v>
      </c>
      <c r="M13634" t="s">
        <v>10874</v>
      </c>
      <c r="N13634" t="s">
        <v>25366</v>
      </c>
      <c r="O13634" t="s">
        <v>48090</v>
      </c>
      <c r="P13634" t="s">
        <v>48091</v>
      </c>
      <c r="Q13634" t="s">
        <v>10874</v>
      </c>
    </row>
    <row r="13635" spans="12:17" x14ac:dyDescent="0.3">
      <c r="L13635">
        <v>13629</v>
      </c>
      <c r="M13635" t="s">
        <v>10875</v>
      </c>
      <c r="N13635" t="s">
        <v>47941</v>
      </c>
      <c r="O13635" t="s">
        <v>48092</v>
      </c>
      <c r="P13635" t="s">
        <v>48093</v>
      </c>
      <c r="Q13635" t="s">
        <v>10875</v>
      </c>
    </row>
    <row r="13636" spans="12:17" x14ac:dyDescent="0.3">
      <c r="L13636">
        <v>13630</v>
      </c>
      <c r="M13636" t="s">
        <v>48094</v>
      </c>
      <c r="N13636" t="s">
        <v>47945</v>
      </c>
      <c r="O13636" t="s">
        <v>48095</v>
      </c>
      <c r="P13636" t="s">
        <v>48096</v>
      </c>
      <c r="Q13636" t="s">
        <v>48094</v>
      </c>
    </row>
    <row r="13637" spans="12:17" x14ac:dyDescent="0.3">
      <c r="L13637">
        <v>13631</v>
      </c>
      <c r="M13637" t="s">
        <v>10876</v>
      </c>
      <c r="N13637" t="s">
        <v>25369</v>
      </c>
      <c r="O13637" t="s">
        <v>48097</v>
      </c>
      <c r="P13637" t="s">
        <v>48098</v>
      </c>
      <c r="Q13637" t="s">
        <v>10876</v>
      </c>
    </row>
    <row r="13638" spans="12:17" x14ac:dyDescent="0.3">
      <c r="L13638">
        <v>13632</v>
      </c>
      <c r="M13638" t="s">
        <v>10877</v>
      </c>
      <c r="N13638" t="s">
        <v>25371</v>
      </c>
      <c r="O13638" t="s">
        <v>48099</v>
      </c>
      <c r="P13638" t="s">
        <v>48100</v>
      </c>
      <c r="Q13638" t="s">
        <v>10877</v>
      </c>
    </row>
    <row r="13639" spans="12:17" x14ac:dyDescent="0.3">
      <c r="L13639">
        <v>13633</v>
      </c>
      <c r="M13639" t="s">
        <v>10878</v>
      </c>
      <c r="N13639" t="s">
        <v>25373</v>
      </c>
      <c r="O13639" t="s">
        <v>48101</v>
      </c>
      <c r="P13639" t="s">
        <v>48102</v>
      </c>
      <c r="Q13639" t="s">
        <v>10878</v>
      </c>
    </row>
    <row r="13640" spans="12:17" x14ac:dyDescent="0.3">
      <c r="L13640">
        <v>13634</v>
      </c>
      <c r="M13640" t="s">
        <v>10879</v>
      </c>
      <c r="N13640" t="s">
        <v>25375</v>
      </c>
      <c r="O13640" t="s">
        <v>48103</v>
      </c>
      <c r="P13640" t="s">
        <v>48104</v>
      </c>
      <c r="Q13640" t="s">
        <v>10879</v>
      </c>
    </row>
    <row r="13641" spans="12:17" x14ac:dyDescent="0.3">
      <c r="L13641">
        <v>13635</v>
      </c>
      <c r="M13641" t="s">
        <v>10880</v>
      </c>
      <c r="N13641" t="s">
        <v>25377</v>
      </c>
      <c r="O13641" t="s">
        <v>48105</v>
      </c>
      <c r="P13641" t="s">
        <v>48106</v>
      </c>
      <c r="Q13641" t="s">
        <v>10880</v>
      </c>
    </row>
    <row r="13642" spans="12:17" x14ac:dyDescent="0.3">
      <c r="L13642">
        <v>13636</v>
      </c>
      <c r="M13642" t="s">
        <v>10881</v>
      </c>
      <c r="N13642" t="s">
        <v>25379</v>
      </c>
      <c r="O13642" t="s">
        <v>48107</v>
      </c>
      <c r="P13642" t="s">
        <v>48108</v>
      </c>
      <c r="Q13642" t="s">
        <v>10881</v>
      </c>
    </row>
    <row r="13643" spans="12:17" x14ac:dyDescent="0.3">
      <c r="L13643">
        <v>13637</v>
      </c>
      <c r="M13643" t="s">
        <v>2637</v>
      </c>
      <c r="N13643" t="s">
        <v>28415</v>
      </c>
      <c r="O13643" t="s">
        <v>30753</v>
      </c>
      <c r="P13643" t="s">
        <v>48109</v>
      </c>
      <c r="Q13643" t="s">
        <v>2637</v>
      </c>
    </row>
    <row r="13644" spans="12:17" x14ac:dyDescent="0.3">
      <c r="L13644">
        <v>13638</v>
      </c>
      <c r="M13644" t="s">
        <v>2638</v>
      </c>
      <c r="N13644" t="s">
        <v>28417</v>
      </c>
      <c r="O13644" t="s">
        <v>30756</v>
      </c>
      <c r="P13644" t="s">
        <v>48110</v>
      </c>
      <c r="Q13644" t="s">
        <v>2638</v>
      </c>
    </row>
    <row r="13645" spans="12:17" x14ac:dyDescent="0.3">
      <c r="L13645">
        <v>13639</v>
      </c>
      <c r="M13645" t="s">
        <v>2639</v>
      </c>
      <c r="N13645" t="s">
        <v>28419</v>
      </c>
      <c r="O13645" t="s">
        <v>30759</v>
      </c>
      <c r="P13645" t="s">
        <v>48111</v>
      </c>
      <c r="Q13645" t="s">
        <v>2639</v>
      </c>
    </row>
    <row r="13646" spans="12:17" x14ac:dyDescent="0.3">
      <c r="L13646">
        <v>13640</v>
      </c>
      <c r="M13646" t="s">
        <v>2640</v>
      </c>
      <c r="N13646" t="s">
        <v>28421</v>
      </c>
      <c r="O13646" t="s">
        <v>30762</v>
      </c>
      <c r="P13646" t="s">
        <v>48112</v>
      </c>
      <c r="Q13646" t="s">
        <v>2640</v>
      </c>
    </row>
    <row r="13647" spans="12:17" x14ac:dyDescent="0.3">
      <c r="L13647">
        <v>13641</v>
      </c>
      <c r="M13647" t="s">
        <v>2641</v>
      </c>
      <c r="N13647" t="s">
        <v>28423</v>
      </c>
      <c r="O13647" t="s">
        <v>30765</v>
      </c>
      <c r="P13647" t="s">
        <v>48113</v>
      </c>
      <c r="Q13647" t="s">
        <v>2641</v>
      </c>
    </row>
    <row r="13648" spans="12:17" x14ac:dyDescent="0.3">
      <c r="L13648">
        <v>13642</v>
      </c>
      <c r="M13648" t="s">
        <v>2642</v>
      </c>
      <c r="N13648" t="s">
        <v>28425</v>
      </c>
      <c r="O13648" t="s">
        <v>30768</v>
      </c>
      <c r="P13648" t="s">
        <v>48114</v>
      </c>
      <c r="Q13648" t="s">
        <v>2642</v>
      </c>
    </row>
    <row r="13649" spans="12:17" x14ac:dyDescent="0.3">
      <c r="L13649">
        <v>13643</v>
      </c>
      <c r="M13649" t="s">
        <v>2643</v>
      </c>
      <c r="N13649" t="s">
        <v>28427</v>
      </c>
      <c r="O13649" t="s">
        <v>30771</v>
      </c>
      <c r="P13649" t="s">
        <v>48115</v>
      </c>
      <c r="Q13649" t="s">
        <v>2643</v>
      </c>
    </row>
    <row r="13650" spans="12:17" x14ac:dyDescent="0.3">
      <c r="L13650">
        <v>13644</v>
      </c>
      <c r="M13650" t="s">
        <v>2644</v>
      </c>
      <c r="N13650" t="s">
        <v>28429</v>
      </c>
      <c r="O13650" t="s">
        <v>30774</v>
      </c>
      <c r="P13650" t="s">
        <v>48116</v>
      </c>
      <c r="Q13650" t="s">
        <v>2644</v>
      </c>
    </row>
    <row r="13651" spans="12:17" x14ac:dyDescent="0.3">
      <c r="L13651">
        <v>13645</v>
      </c>
      <c r="M13651" t="s">
        <v>2645</v>
      </c>
      <c r="N13651" t="s">
        <v>28431</v>
      </c>
      <c r="O13651" t="s">
        <v>30777</v>
      </c>
      <c r="P13651" t="s">
        <v>48117</v>
      </c>
      <c r="Q13651" t="s">
        <v>2645</v>
      </c>
    </row>
    <row r="13652" spans="12:17" x14ac:dyDescent="0.3">
      <c r="L13652">
        <v>13646</v>
      </c>
      <c r="M13652" t="s">
        <v>2646</v>
      </c>
      <c r="N13652" t="s">
        <v>28390</v>
      </c>
      <c r="O13652" t="s">
        <v>30780</v>
      </c>
      <c r="P13652" t="s">
        <v>48118</v>
      </c>
      <c r="Q13652" t="s">
        <v>2646</v>
      </c>
    </row>
    <row r="13653" spans="12:17" x14ac:dyDescent="0.3">
      <c r="L13653">
        <v>13647</v>
      </c>
      <c r="M13653" t="s">
        <v>2647</v>
      </c>
      <c r="N13653" t="s">
        <v>28392</v>
      </c>
      <c r="O13653" t="s">
        <v>30783</v>
      </c>
      <c r="P13653" t="s">
        <v>48119</v>
      </c>
      <c r="Q13653" t="s">
        <v>2647</v>
      </c>
    </row>
    <row r="13654" spans="12:17" x14ac:dyDescent="0.3">
      <c r="L13654">
        <v>13648</v>
      </c>
      <c r="M13654" t="s">
        <v>10882</v>
      </c>
      <c r="N13654" t="s">
        <v>25381</v>
      </c>
      <c r="O13654" t="s">
        <v>48120</v>
      </c>
      <c r="P13654" t="s">
        <v>48121</v>
      </c>
      <c r="Q13654" t="s">
        <v>10882</v>
      </c>
    </row>
    <row r="13655" spans="12:17" x14ac:dyDescent="0.3">
      <c r="L13655">
        <v>13649</v>
      </c>
      <c r="M13655" t="s">
        <v>10883</v>
      </c>
      <c r="N13655" t="s">
        <v>25383</v>
      </c>
      <c r="O13655" t="s">
        <v>48122</v>
      </c>
      <c r="P13655" t="s">
        <v>48123</v>
      </c>
      <c r="Q13655" t="s">
        <v>10883</v>
      </c>
    </row>
    <row r="13656" spans="12:17" x14ac:dyDescent="0.3">
      <c r="L13656">
        <v>13650</v>
      </c>
      <c r="M13656" t="s">
        <v>10884</v>
      </c>
      <c r="N13656" t="s">
        <v>25385</v>
      </c>
      <c r="O13656" t="s">
        <v>48124</v>
      </c>
      <c r="P13656" t="s">
        <v>48125</v>
      </c>
      <c r="Q13656" t="s">
        <v>10884</v>
      </c>
    </row>
    <row r="13657" spans="12:17" x14ac:dyDescent="0.3">
      <c r="L13657">
        <v>13651</v>
      </c>
      <c r="M13657" t="s">
        <v>48126</v>
      </c>
      <c r="N13657" t="s">
        <v>25386</v>
      </c>
      <c r="O13657" t="s">
        <v>48127</v>
      </c>
      <c r="P13657" t="s">
        <v>48128</v>
      </c>
      <c r="Q13657" t="s">
        <v>48126</v>
      </c>
    </row>
    <row r="13658" spans="12:17" x14ac:dyDescent="0.3">
      <c r="L13658">
        <v>13652</v>
      </c>
      <c r="M13658" t="s">
        <v>10885</v>
      </c>
      <c r="N13658" t="s">
        <v>25388</v>
      </c>
      <c r="O13658" t="s">
        <v>48129</v>
      </c>
      <c r="P13658" t="s">
        <v>48130</v>
      </c>
      <c r="Q13658" t="s">
        <v>10885</v>
      </c>
    </row>
    <row r="13659" spans="12:17" x14ac:dyDescent="0.3">
      <c r="L13659">
        <v>13653</v>
      </c>
      <c r="M13659" t="s">
        <v>10886</v>
      </c>
      <c r="N13659" t="s">
        <v>25390</v>
      </c>
      <c r="O13659" t="s">
        <v>48131</v>
      </c>
      <c r="P13659" t="s">
        <v>48132</v>
      </c>
      <c r="Q13659" t="s">
        <v>10886</v>
      </c>
    </row>
    <row r="13660" spans="12:17" x14ac:dyDescent="0.3">
      <c r="L13660">
        <v>13654</v>
      </c>
      <c r="M13660" t="s">
        <v>10887</v>
      </c>
      <c r="N13660" t="s">
        <v>25392</v>
      </c>
      <c r="O13660" t="s">
        <v>48133</v>
      </c>
      <c r="P13660" t="s">
        <v>48134</v>
      </c>
      <c r="Q13660" t="s">
        <v>10887</v>
      </c>
    </row>
    <row r="13661" spans="12:17" x14ac:dyDescent="0.3">
      <c r="L13661">
        <v>13655</v>
      </c>
      <c r="M13661" t="s">
        <v>10888</v>
      </c>
      <c r="N13661" t="s">
        <v>25394</v>
      </c>
      <c r="O13661" t="s">
        <v>48135</v>
      </c>
      <c r="P13661" t="s">
        <v>48136</v>
      </c>
      <c r="Q13661" t="s">
        <v>10888</v>
      </c>
    </row>
    <row r="13662" spans="12:17" x14ac:dyDescent="0.3">
      <c r="L13662">
        <v>13656</v>
      </c>
      <c r="M13662" t="s">
        <v>10889</v>
      </c>
      <c r="N13662" t="s">
        <v>25396</v>
      </c>
      <c r="O13662" t="s">
        <v>48137</v>
      </c>
      <c r="P13662" t="s">
        <v>48138</v>
      </c>
      <c r="Q13662" t="s">
        <v>10889</v>
      </c>
    </row>
    <row r="13663" spans="12:17" x14ac:dyDescent="0.3">
      <c r="L13663">
        <v>13657</v>
      </c>
      <c r="M13663" t="s">
        <v>10865</v>
      </c>
      <c r="N13663" t="s">
        <v>25353</v>
      </c>
      <c r="O13663" t="s">
        <v>48139</v>
      </c>
      <c r="P13663" t="s">
        <v>48140</v>
      </c>
      <c r="Q13663" t="s">
        <v>10865</v>
      </c>
    </row>
    <row r="13664" spans="12:17" x14ac:dyDescent="0.3">
      <c r="L13664">
        <v>13658</v>
      </c>
      <c r="M13664" t="s">
        <v>10890</v>
      </c>
      <c r="N13664" t="s">
        <v>25398</v>
      </c>
      <c r="O13664" t="s">
        <v>48141</v>
      </c>
      <c r="P13664" t="s">
        <v>48142</v>
      </c>
      <c r="Q13664" t="s">
        <v>10890</v>
      </c>
    </row>
    <row r="13665" spans="12:17" x14ac:dyDescent="0.3">
      <c r="L13665">
        <v>13659</v>
      </c>
      <c r="M13665" t="s">
        <v>10891</v>
      </c>
      <c r="N13665" t="s">
        <v>25400</v>
      </c>
      <c r="O13665" t="s">
        <v>48143</v>
      </c>
      <c r="P13665" t="s">
        <v>48144</v>
      </c>
      <c r="Q13665" t="s">
        <v>10891</v>
      </c>
    </row>
    <row r="13666" spans="12:17" x14ac:dyDescent="0.3">
      <c r="L13666">
        <v>13660</v>
      </c>
      <c r="M13666" t="s">
        <v>10892</v>
      </c>
      <c r="N13666" t="s">
        <v>25402</v>
      </c>
      <c r="O13666" t="s">
        <v>48145</v>
      </c>
      <c r="P13666" t="s">
        <v>48146</v>
      </c>
      <c r="Q13666" t="s">
        <v>10892</v>
      </c>
    </row>
    <row r="13667" spans="12:17" x14ac:dyDescent="0.3">
      <c r="L13667">
        <v>13661</v>
      </c>
      <c r="M13667" t="s">
        <v>10893</v>
      </c>
      <c r="N13667" t="s">
        <v>25404</v>
      </c>
      <c r="O13667" t="s">
        <v>48147</v>
      </c>
      <c r="P13667" t="s">
        <v>48148</v>
      </c>
      <c r="Q13667" t="s">
        <v>10893</v>
      </c>
    </row>
    <row r="13668" spans="12:17" x14ac:dyDescent="0.3">
      <c r="L13668">
        <v>13662</v>
      </c>
      <c r="M13668" t="s">
        <v>10894</v>
      </c>
      <c r="N13668" t="s">
        <v>25406</v>
      </c>
      <c r="O13668" t="s">
        <v>48149</v>
      </c>
      <c r="P13668" t="s">
        <v>48150</v>
      </c>
      <c r="Q13668" t="s">
        <v>10894</v>
      </c>
    </row>
    <row r="13669" spans="12:17" x14ac:dyDescent="0.3">
      <c r="L13669">
        <v>13663</v>
      </c>
      <c r="M13669" t="s">
        <v>10895</v>
      </c>
      <c r="N13669" t="s">
        <v>25408</v>
      </c>
      <c r="O13669" t="s">
        <v>48151</v>
      </c>
      <c r="P13669" t="s">
        <v>48152</v>
      </c>
      <c r="Q13669" t="s">
        <v>10895</v>
      </c>
    </row>
    <row r="13670" spans="12:17" x14ac:dyDescent="0.3">
      <c r="L13670">
        <v>13664</v>
      </c>
      <c r="M13670" t="s">
        <v>10896</v>
      </c>
      <c r="N13670" t="s">
        <v>25410</v>
      </c>
      <c r="O13670" t="s">
        <v>48153</v>
      </c>
      <c r="P13670" t="s">
        <v>48154</v>
      </c>
      <c r="Q13670" t="s">
        <v>10896</v>
      </c>
    </row>
    <row r="13671" spans="12:17" x14ac:dyDescent="0.3">
      <c r="L13671">
        <v>13665</v>
      </c>
      <c r="M13671" t="s">
        <v>10897</v>
      </c>
      <c r="N13671" t="s">
        <v>25412</v>
      </c>
      <c r="O13671" t="s">
        <v>48155</v>
      </c>
      <c r="P13671" t="s">
        <v>48156</v>
      </c>
      <c r="Q13671" t="s">
        <v>10897</v>
      </c>
    </row>
    <row r="13672" spans="12:17" x14ac:dyDescent="0.3">
      <c r="L13672">
        <v>13666</v>
      </c>
      <c r="M13672" t="s">
        <v>10898</v>
      </c>
      <c r="N13672" t="s">
        <v>25414</v>
      </c>
      <c r="O13672" t="s">
        <v>48157</v>
      </c>
      <c r="P13672" t="s">
        <v>48158</v>
      </c>
      <c r="Q13672" t="s">
        <v>10898</v>
      </c>
    </row>
    <row r="13673" spans="12:17" x14ac:dyDescent="0.3">
      <c r="L13673">
        <v>13667</v>
      </c>
      <c r="M13673" t="s">
        <v>10899</v>
      </c>
      <c r="N13673" t="s">
        <v>25416</v>
      </c>
      <c r="O13673" t="s">
        <v>48159</v>
      </c>
      <c r="P13673" t="s">
        <v>48160</v>
      </c>
      <c r="Q13673" t="s">
        <v>10899</v>
      </c>
    </row>
    <row r="13674" spans="12:17" x14ac:dyDescent="0.3">
      <c r="L13674">
        <v>13668</v>
      </c>
      <c r="M13674" t="s">
        <v>10900</v>
      </c>
      <c r="N13674" t="s">
        <v>25418</v>
      </c>
      <c r="O13674" t="s">
        <v>48161</v>
      </c>
      <c r="P13674" t="s">
        <v>48162</v>
      </c>
      <c r="Q13674" t="s">
        <v>10900</v>
      </c>
    </row>
    <row r="13675" spans="12:17" x14ac:dyDescent="0.3">
      <c r="L13675">
        <v>13669</v>
      </c>
      <c r="M13675" t="s">
        <v>10901</v>
      </c>
      <c r="N13675" t="s">
        <v>25420</v>
      </c>
      <c r="O13675" t="s">
        <v>48163</v>
      </c>
      <c r="P13675" t="s">
        <v>48164</v>
      </c>
      <c r="Q13675" t="s">
        <v>10901</v>
      </c>
    </row>
    <row r="13676" spans="12:17" x14ac:dyDescent="0.3">
      <c r="L13676">
        <v>13670</v>
      </c>
      <c r="M13676" t="s">
        <v>10902</v>
      </c>
      <c r="N13676" t="s">
        <v>25422</v>
      </c>
      <c r="O13676" t="s">
        <v>48165</v>
      </c>
      <c r="P13676" t="s">
        <v>48166</v>
      </c>
      <c r="Q13676" t="s">
        <v>10902</v>
      </c>
    </row>
    <row r="13677" spans="12:17" x14ac:dyDescent="0.3">
      <c r="L13677">
        <v>13671</v>
      </c>
      <c r="M13677" t="s">
        <v>10903</v>
      </c>
      <c r="N13677" t="s">
        <v>25424</v>
      </c>
      <c r="O13677" t="s">
        <v>48167</v>
      </c>
      <c r="P13677" t="s">
        <v>48168</v>
      </c>
      <c r="Q13677" t="s">
        <v>10903</v>
      </c>
    </row>
    <row r="13678" spans="12:17" x14ac:dyDescent="0.3">
      <c r="L13678">
        <v>13672</v>
      </c>
      <c r="M13678" t="s">
        <v>10904</v>
      </c>
      <c r="N13678" t="s">
        <v>25426</v>
      </c>
      <c r="O13678" t="s">
        <v>48169</v>
      </c>
      <c r="P13678" t="s">
        <v>48170</v>
      </c>
      <c r="Q13678" t="s">
        <v>10904</v>
      </c>
    </row>
    <row r="13679" spans="12:17" x14ac:dyDescent="0.3">
      <c r="L13679">
        <v>13673</v>
      </c>
      <c r="M13679" t="s">
        <v>10905</v>
      </c>
      <c r="N13679" t="s">
        <v>25428</v>
      </c>
      <c r="O13679" t="s">
        <v>48171</v>
      </c>
      <c r="P13679" t="s">
        <v>48172</v>
      </c>
      <c r="Q13679" t="s">
        <v>10905</v>
      </c>
    </row>
    <row r="13680" spans="12:17" x14ac:dyDescent="0.3">
      <c r="L13680">
        <v>13674</v>
      </c>
      <c r="M13680" t="s">
        <v>10906</v>
      </c>
      <c r="N13680" t="s">
        <v>25430</v>
      </c>
      <c r="O13680" t="s">
        <v>48173</v>
      </c>
      <c r="P13680" t="s">
        <v>48174</v>
      </c>
      <c r="Q13680" t="s">
        <v>10906</v>
      </c>
    </row>
    <row r="13681" spans="12:17" x14ac:dyDescent="0.3">
      <c r="L13681">
        <v>13675</v>
      </c>
      <c r="M13681" t="s">
        <v>10907</v>
      </c>
      <c r="N13681" t="s">
        <v>25432</v>
      </c>
      <c r="O13681" t="s">
        <v>48175</v>
      </c>
      <c r="P13681" t="s">
        <v>48176</v>
      </c>
      <c r="Q13681" t="s">
        <v>10907</v>
      </c>
    </row>
    <row r="13682" spans="12:17" x14ac:dyDescent="0.3">
      <c r="L13682">
        <v>13676</v>
      </c>
      <c r="M13682" t="s">
        <v>10908</v>
      </c>
      <c r="N13682" t="s">
        <v>25434</v>
      </c>
      <c r="O13682" t="s">
        <v>48177</v>
      </c>
      <c r="P13682" t="s">
        <v>48178</v>
      </c>
      <c r="Q13682" t="s">
        <v>10908</v>
      </c>
    </row>
    <row r="13683" spans="12:17" x14ac:dyDescent="0.3">
      <c r="L13683">
        <v>13677</v>
      </c>
      <c r="M13683" t="s">
        <v>10909</v>
      </c>
      <c r="N13683" t="s">
        <v>25436</v>
      </c>
      <c r="O13683" t="s">
        <v>48179</v>
      </c>
      <c r="P13683" t="s">
        <v>48180</v>
      </c>
      <c r="Q13683" t="s">
        <v>10909</v>
      </c>
    </row>
    <row r="13684" spans="12:17" x14ac:dyDescent="0.3">
      <c r="L13684">
        <v>13678</v>
      </c>
      <c r="M13684" t="s">
        <v>10910</v>
      </c>
      <c r="N13684" t="s">
        <v>25438</v>
      </c>
      <c r="O13684" t="s">
        <v>48181</v>
      </c>
      <c r="P13684" t="s">
        <v>48182</v>
      </c>
      <c r="Q13684" t="s">
        <v>10910</v>
      </c>
    </row>
    <row r="13685" spans="12:17" x14ac:dyDescent="0.3">
      <c r="L13685">
        <v>13679</v>
      </c>
      <c r="M13685" t="s">
        <v>10911</v>
      </c>
      <c r="N13685" t="s">
        <v>25440</v>
      </c>
      <c r="O13685" t="s">
        <v>48183</v>
      </c>
      <c r="P13685" t="s">
        <v>48184</v>
      </c>
      <c r="Q13685" t="s">
        <v>10911</v>
      </c>
    </row>
    <row r="13686" spans="12:17" x14ac:dyDescent="0.3">
      <c r="L13686">
        <v>13680</v>
      </c>
      <c r="M13686" t="s">
        <v>10912</v>
      </c>
      <c r="N13686" t="s">
        <v>25442</v>
      </c>
      <c r="O13686" t="s">
        <v>48185</v>
      </c>
      <c r="P13686" t="s">
        <v>48186</v>
      </c>
      <c r="Q13686" t="s">
        <v>10912</v>
      </c>
    </row>
    <row r="13687" spans="12:17" x14ac:dyDescent="0.3">
      <c r="L13687">
        <v>13681</v>
      </c>
      <c r="M13687" t="s">
        <v>10913</v>
      </c>
      <c r="N13687" t="s">
        <v>25444</v>
      </c>
      <c r="O13687" t="s">
        <v>48187</v>
      </c>
      <c r="P13687" t="s">
        <v>48188</v>
      </c>
      <c r="Q13687" t="s">
        <v>10913</v>
      </c>
    </row>
    <row r="13688" spans="12:17" x14ac:dyDescent="0.3">
      <c r="L13688">
        <v>13682</v>
      </c>
      <c r="M13688" t="s">
        <v>10914</v>
      </c>
      <c r="N13688" t="s">
        <v>25446</v>
      </c>
      <c r="O13688" t="s">
        <v>48189</v>
      </c>
      <c r="P13688" t="s">
        <v>48190</v>
      </c>
      <c r="Q13688" t="s">
        <v>10914</v>
      </c>
    </row>
    <row r="13689" spans="12:17" x14ac:dyDescent="0.3">
      <c r="L13689">
        <v>13683</v>
      </c>
      <c r="M13689" t="s">
        <v>27107</v>
      </c>
      <c r="N13689" t="s">
        <v>25447</v>
      </c>
      <c r="O13689" t="s">
        <v>48191</v>
      </c>
      <c r="P13689" t="s">
        <v>48192</v>
      </c>
      <c r="Q13689" t="s">
        <v>27107</v>
      </c>
    </row>
    <row r="13690" spans="12:17" x14ac:dyDescent="0.3">
      <c r="L13690">
        <v>13684</v>
      </c>
      <c r="M13690" t="s">
        <v>27108</v>
      </c>
      <c r="N13690" t="s">
        <v>25448</v>
      </c>
      <c r="O13690" t="s">
        <v>48193</v>
      </c>
      <c r="P13690" t="s">
        <v>48194</v>
      </c>
      <c r="Q13690" t="s">
        <v>27108</v>
      </c>
    </row>
    <row r="13691" spans="12:17" x14ac:dyDescent="0.3">
      <c r="L13691">
        <v>13685</v>
      </c>
      <c r="M13691" t="s">
        <v>27109</v>
      </c>
      <c r="N13691" t="s">
        <v>25449</v>
      </c>
      <c r="O13691" t="s">
        <v>48195</v>
      </c>
      <c r="P13691" t="s">
        <v>48196</v>
      </c>
      <c r="Q13691" t="s">
        <v>27109</v>
      </c>
    </row>
    <row r="13692" spans="12:17" x14ac:dyDescent="0.3">
      <c r="L13692">
        <v>13686</v>
      </c>
      <c r="M13692" t="s">
        <v>10915</v>
      </c>
      <c r="N13692" t="s">
        <v>25451</v>
      </c>
      <c r="O13692" t="s">
        <v>48197</v>
      </c>
      <c r="P13692" t="s">
        <v>48198</v>
      </c>
      <c r="Q13692" t="s">
        <v>10915</v>
      </c>
    </row>
    <row r="13693" spans="12:17" x14ac:dyDescent="0.3">
      <c r="L13693">
        <v>13687</v>
      </c>
      <c r="M13693" t="s">
        <v>10916</v>
      </c>
      <c r="N13693" t="s">
        <v>25452</v>
      </c>
      <c r="O13693" t="s">
        <v>48199</v>
      </c>
      <c r="P13693" t="s">
        <v>48200</v>
      </c>
      <c r="Q13693" t="s">
        <v>10916</v>
      </c>
    </row>
    <row r="13694" spans="12:17" x14ac:dyDescent="0.3">
      <c r="L13694">
        <v>13688</v>
      </c>
      <c r="M13694" t="s">
        <v>10917</v>
      </c>
      <c r="N13694" t="s">
        <v>25453</v>
      </c>
      <c r="O13694" t="s">
        <v>48201</v>
      </c>
      <c r="P13694" t="s">
        <v>48202</v>
      </c>
      <c r="Q13694" t="s">
        <v>10917</v>
      </c>
    </row>
    <row r="13695" spans="12:17" x14ac:dyDescent="0.3">
      <c r="L13695">
        <v>13689</v>
      </c>
      <c r="M13695" t="s">
        <v>10918</v>
      </c>
      <c r="N13695" t="s">
        <v>25454</v>
      </c>
      <c r="O13695" t="s">
        <v>48203</v>
      </c>
      <c r="P13695" t="s">
        <v>48204</v>
      </c>
      <c r="Q13695" t="s">
        <v>10918</v>
      </c>
    </row>
    <row r="13696" spans="12:17" x14ac:dyDescent="0.3">
      <c r="L13696">
        <v>13690</v>
      </c>
      <c r="M13696" t="s">
        <v>10919</v>
      </c>
      <c r="N13696" t="s">
        <v>25455</v>
      </c>
      <c r="O13696" t="s">
        <v>48205</v>
      </c>
      <c r="P13696" t="s">
        <v>48206</v>
      </c>
      <c r="Q13696" t="s">
        <v>10919</v>
      </c>
    </row>
    <row r="13697" spans="12:17" x14ac:dyDescent="0.3">
      <c r="L13697">
        <v>13691</v>
      </c>
      <c r="M13697" t="s">
        <v>10920</v>
      </c>
      <c r="N13697" t="s">
        <v>25456</v>
      </c>
      <c r="O13697" t="s">
        <v>48207</v>
      </c>
      <c r="P13697" t="s">
        <v>48208</v>
      </c>
      <c r="Q13697" t="s">
        <v>10920</v>
      </c>
    </row>
    <row r="13698" spans="12:17" x14ac:dyDescent="0.3">
      <c r="L13698">
        <v>13692</v>
      </c>
      <c r="M13698" t="s">
        <v>10921</v>
      </c>
      <c r="N13698" t="s">
        <v>25457</v>
      </c>
      <c r="O13698" t="s">
        <v>48209</v>
      </c>
      <c r="P13698" t="s">
        <v>48210</v>
      </c>
      <c r="Q13698" t="s">
        <v>10921</v>
      </c>
    </row>
    <row r="13699" spans="12:17" x14ac:dyDescent="0.3">
      <c r="L13699">
        <v>13693</v>
      </c>
      <c r="M13699" t="s">
        <v>10922</v>
      </c>
      <c r="N13699" t="s">
        <v>25455</v>
      </c>
      <c r="O13699" t="s">
        <v>48211</v>
      </c>
      <c r="P13699" t="s">
        <v>48212</v>
      </c>
      <c r="Q13699" t="s">
        <v>10922</v>
      </c>
    </row>
    <row r="13700" spans="12:17" x14ac:dyDescent="0.3">
      <c r="L13700">
        <v>13694</v>
      </c>
      <c r="M13700" t="s">
        <v>10923</v>
      </c>
      <c r="N13700" t="s">
        <v>25456</v>
      </c>
      <c r="O13700" t="s">
        <v>48213</v>
      </c>
      <c r="P13700" t="s">
        <v>48214</v>
      </c>
      <c r="Q13700" t="s">
        <v>10923</v>
      </c>
    </row>
    <row r="13701" spans="12:17" x14ac:dyDescent="0.3">
      <c r="L13701">
        <v>13695</v>
      </c>
      <c r="M13701" t="s">
        <v>10924</v>
      </c>
      <c r="N13701" t="s">
        <v>25459</v>
      </c>
      <c r="O13701" t="s">
        <v>48215</v>
      </c>
      <c r="P13701" t="s">
        <v>48216</v>
      </c>
      <c r="Q13701" t="s">
        <v>10924</v>
      </c>
    </row>
    <row r="13702" spans="12:17" x14ac:dyDescent="0.3">
      <c r="L13702">
        <v>13696</v>
      </c>
      <c r="M13702" t="s">
        <v>23538</v>
      </c>
      <c r="N13702" t="s">
        <v>48217</v>
      </c>
      <c r="O13702" t="s">
        <v>36562</v>
      </c>
      <c r="P13702" t="s">
        <v>48218</v>
      </c>
      <c r="Q13702" t="s">
        <v>23538</v>
      </c>
    </row>
    <row r="13703" spans="12:17" x14ac:dyDescent="0.3">
      <c r="L13703">
        <v>13697</v>
      </c>
      <c r="M13703" t="s">
        <v>23539</v>
      </c>
      <c r="N13703" t="s">
        <v>48219</v>
      </c>
      <c r="O13703" t="s">
        <v>14981</v>
      </c>
      <c r="P13703" t="s">
        <v>48220</v>
      </c>
      <c r="Q13703" t="s">
        <v>23539</v>
      </c>
    </row>
    <row r="13704" spans="12:17" x14ac:dyDescent="0.3">
      <c r="L13704">
        <v>13698</v>
      </c>
      <c r="M13704" t="s">
        <v>23540</v>
      </c>
      <c r="N13704" t="s">
        <v>48221</v>
      </c>
      <c r="O13704" t="s">
        <v>14984</v>
      </c>
      <c r="P13704" t="s">
        <v>48222</v>
      </c>
      <c r="Q13704" t="s">
        <v>23540</v>
      </c>
    </row>
    <row r="13705" spans="12:17" x14ac:dyDescent="0.3">
      <c r="L13705">
        <v>13699</v>
      </c>
      <c r="M13705" t="s">
        <v>23541</v>
      </c>
      <c r="N13705" t="s">
        <v>48223</v>
      </c>
      <c r="O13705" t="s">
        <v>14987</v>
      </c>
      <c r="P13705" t="s">
        <v>48224</v>
      </c>
      <c r="Q13705" t="s">
        <v>23541</v>
      </c>
    </row>
    <row r="13706" spans="12:17" x14ac:dyDescent="0.3">
      <c r="L13706">
        <v>13700</v>
      </c>
      <c r="M13706" t="s">
        <v>23542</v>
      </c>
      <c r="N13706" t="s">
        <v>48225</v>
      </c>
      <c r="O13706" t="s">
        <v>14990</v>
      </c>
      <c r="P13706" t="s">
        <v>48226</v>
      </c>
      <c r="Q13706" t="s">
        <v>23542</v>
      </c>
    </row>
    <row r="13707" spans="12:17" x14ac:dyDescent="0.3">
      <c r="L13707">
        <v>13701</v>
      </c>
      <c r="M13707" t="s">
        <v>23543</v>
      </c>
      <c r="N13707" t="s">
        <v>48227</v>
      </c>
      <c r="O13707" t="s">
        <v>14993</v>
      </c>
      <c r="P13707" t="s">
        <v>48228</v>
      </c>
      <c r="Q13707" t="s">
        <v>23543</v>
      </c>
    </row>
    <row r="13708" spans="12:17" x14ac:dyDescent="0.3">
      <c r="L13708">
        <v>13702</v>
      </c>
      <c r="M13708" t="s">
        <v>23544</v>
      </c>
      <c r="N13708" t="s">
        <v>48229</v>
      </c>
      <c r="O13708" t="s">
        <v>36570</v>
      </c>
      <c r="P13708" t="s">
        <v>48230</v>
      </c>
      <c r="Q13708" t="s">
        <v>23544</v>
      </c>
    </row>
    <row r="13709" spans="12:17" x14ac:dyDescent="0.3">
      <c r="L13709">
        <v>13703</v>
      </c>
      <c r="M13709" t="s">
        <v>23546</v>
      </c>
      <c r="N13709" t="s">
        <v>48231</v>
      </c>
      <c r="O13709" t="s">
        <v>26277</v>
      </c>
      <c r="P13709" t="s">
        <v>48232</v>
      </c>
      <c r="Q13709" t="s">
        <v>23546</v>
      </c>
    </row>
    <row r="13710" spans="12:17" x14ac:dyDescent="0.3">
      <c r="L13710">
        <v>13704</v>
      </c>
      <c r="M13710" t="s">
        <v>23547</v>
      </c>
      <c r="N13710" t="s">
        <v>48233</v>
      </c>
      <c r="O13710" t="s">
        <v>26278</v>
      </c>
      <c r="P13710" t="s">
        <v>48234</v>
      </c>
      <c r="Q13710" t="s">
        <v>23547</v>
      </c>
    </row>
    <row r="13711" spans="12:17" x14ac:dyDescent="0.3">
      <c r="L13711">
        <v>13705</v>
      </c>
      <c r="M13711" t="s">
        <v>23548</v>
      </c>
      <c r="N13711" t="s">
        <v>48235</v>
      </c>
      <c r="O13711" t="s">
        <v>26279</v>
      </c>
      <c r="P13711" t="s">
        <v>48236</v>
      </c>
      <c r="Q13711" t="s">
        <v>23548</v>
      </c>
    </row>
    <row r="13712" spans="12:17" x14ac:dyDescent="0.3">
      <c r="L13712">
        <v>13706</v>
      </c>
      <c r="M13712" t="s">
        <v>23549</v>
      </c>
      <c r="N13712" t="s">
        <v>48237</v>
      </c>
      <c r="O13712" t="s">
        <v>26280</v>
      </c>
      <c r="P13712" t="s">
        <v>48238</v>
      </c>
      <c r="Q13712" t="s">
        <v>23549</v>
      </c>
    </row>
    <row r="13713" spans="12:17" x14ac:dyDescent="0.3">
      <c r="L13713">
        <v>13707</v>
      </c>
      <c r="M13713" t="s">
        <v>23550</v>
      </c>
      <c r="N13713" t="s">
        <v>48239</v>
      </c>
      <c r="O13713" t="s">
        <v>26281</v>
      </c>
      <c r="P13713" t="s">
        <v>48240</v>
      </c>
      <c r="Q13713" t="s">
        <v>23550</v>
      </c>
    </row>
    <row r="13714" spans="12:17" x14ac:dyDescent="0.3">
      <c r="L13714">
        <v>13708</v>
      </c>
      <c r="M13714" t="s">
        <v>23551</v>
      </c>
      <c r="N13714" t="s">
        <v>48241</v>
      </c>
      <c r="O13714" t="s">
        <v>15008</v>
      </c>
      <c r="P13714" t="s">
        <v>48242</v>
      </c>
      <c r="Q13714" t="s">
        <v>23551</v>
      </c>
    </row>
    <row r="13715" spans="12:17" x14ac:dyDescent="0.3">
      <c r="L13715">
        <v>13709</v>
      </c>
      <c r="M13715" t="s">
        <v>23552</v>
      </c>
      <c r="N13715" t="s">
        <v>48243</v>
      </c>
      <c r="O13715" t="s">
        <v>15010</v>
      </c>
      <c r="P13715" t="s">
        <v>48244</v>
      </c>
      <c r="Q13715" t="s">
        <v>23552</v>
      </c>
    </row>
    <row r="13716" spans="12:17" x14ac:dyDescent="0.3">
      <c r="L13716">
        <v>13710</v>
      </c>
      <c r="M13716" t="s">
        <v>23553</v>
      </c>
      <c r="N13716" t="s">
        <v>48245</v>
      </c>
      <c r="O13716" t="s">
        <v>15012</v>
      </c>
      <c r="P13716" t="s">
        <v>48246</v>
      </c>
      <c r="Q13716" t="s">
        <v>23553</v>
      </c>
    </row>
    <row r="13717" spans="12:17" x14ac:dyDescent="0.3">
      <c r="L13717">
        <v>13711</v>
      </c>
      <c r="M13717" t="s">
        <v>23554</v>
      </c>
      <c r="N13717" t="s">
        <v>48247</v>
      </c>
      <c r="O13717" t="s">
        <v>15015</v>
      </c>
      <c r="P13717" t="s">
        <v>48248</v>
      </c>
      <c r="Q13717" t="s">
        <v>23554</v>
      </c>
    </row>
    <row r="13718" spans="12:17" x14ac:dyDescent="0.3">
      <c r="L13718">
        <v>13712</v>
      </c>
      <c r="M13718" t="s">
        <v>23555</v>
      </c>
      <c r="N13718" t="s">
        <v>48249</v>
      </c>
      <c r="O13718" t="s">
        <v>15017</v>
      </c>
      <c r="P13718" t="s">
        <v>48250</v>
      </c>
      <c r="Q13718" t="s">
        <v>23555</v>
      </c>
    </row>
    <row r="13719" spans="12:17" x14ac:dyDescent="0.3">
      <c r="L13719">
        <v>13713</v>
      </c>
      <c r="M13719" t="s">
        <v>48251</v>
      </c>
      <c r="N13719" t="s">
        <v>48252</v>
      </c>
      <c r="O13719" t="s">
        <v>36584</v>
      </c>
      <c r="P13719" t="s">
        <v>48253</v>
      </c>
      <c r="Q13719" t="s">
        <v>48251</v>
      </c>
    </row>
    <row r="13720" spans="12:17" x14ac:dyDescent="0.3">
      <c r="L13720">
        <v>13714</v>
      </c>
      <c r="M13720" t="s">
        <v>23556</v>
      </c>
      <c r="N13720" t="s">
        <v>48254</v>
      </c>
      <c r="O13720" t="s">
        <v>15020</v>
      </c>
      <c r="P13720" t="s">
        <v>48255</v>
      </c>
      <c r="Q13720" t="s">
        <v>23556</v>
      </c>
    </row>
    <row r="13721" spans="12:17" x14ac:dyDescent="0.3">
      <c r="L13721">
        <v>13715</v>
      </c>
      <c r="M13721" t="s">
        <v>23557</v>
      </c>
      <c r="N13721" t="s">
        <v>48256</v>
      </c>
      <c r="O13721" t="s">
        <v>36587</v>
      </c>
      <c r="P13721" t="s">
        <v>48257</v>
      </c>
      <c r="Q13721" t="s">
        <v>23557</v>
      </c>
    </row>
    <row r="13722" spans="12:17" x14ac:dyDescent="0.3">
      <c r="L13722">
        <v>13716</v>
      </c>
      <c r="M13722" t="s">
        <v>23558</v>
      </c>
      <c r="N13722" t="s">
        <v>48258</v>
      </c>
      <c r="O13722" t="s">
        <v>36589</v>
      </c>
      <c r="P13722" t="s">
        <v>48259</v>
      </c>
      <c r="Q13722" t="s">
        <v>23558</v>
      </c>
    </row>
    <row r="13723" spans="12:17" x14ac:dyDescent="0.3">
      <c r="L13723">
        <v>13717</v>
      </c>
      <c r="M13723" t="s">
        <v>23559</v>
      </c>
      <c r="N13723" t="s">
        <v>48260</v>
      </c>
      <c r="O13723" t="s">
        <v>15027</v>
      </c>
      <c r="P13723" t="s">
        <v>48261</v>
      </c>
      <c r="Q13723" t="s">
        <v>23559</v>
      </c>
    </row>
    <row r="13724" spans="12:17" x14ac:dyDescent="0.3">
      <c r="L13724">
        <v>13718</v>
      </c>
      <c r="M13724" t="s">
        <v>23560</v>
      </c>
      <c r="N13724" t="s">
        <v>48262</v>
      </c>
      <c r="O13724" t="s">
        <v>15030</v>
      </c>
      <c r="P13724" t="s">
        <v>48263</v>
      </c>
      <c r="Q13724" t="s">
        <v>23560</v>
      </c>
    </row>
    <row r="13725" spans="12:17" x14ac:dyDescent="0.3">
      <c r="L13725">
        <v>13719</v>
      </c>
      <c r="M13725" t="s">
        <v>23561</v>
      </c>
      <c r="N13725" t="s">
        <v>48264</v>
      </c>
      <c r="O13725" t="s">
        <v>15033</v>
      </c>
      <c r="P13725" t="s">
        <v>48265</v>
      </c>
      <c r="Q13725" t="s">
        <v>23561</v>
      </c>
    </row>
    <row r="13726" spans="12:17" x14ac:dyDescent="0.3">
      <c r="L13726">
        <v>13720</v>
      </c>
      <c r="M13726" t="s">
        <v>23562</v>
      </c>
      <c r="N13726" t="s">
        <v>48266</v>
      </c>
      <c r="O13726" t="s">
        <v>15036</v>
      </c>
      <c r="P13726" t="s">
        <v>48267</v>
      </c>
      <c r="Q13726" t="s">
        <v>23562</v>
      </c>
    </row>
    <row r="13727" spans="12:17" x14ac:dyDescent="0.3">
      <c r="L13727">
        <v>13721</v>
      </c>
      <c r="M13727" t="s">
        <v>23563</v>
      </c>
      <c r="N13727" t="s">
        <v>48268</v>
      </c>
      <c r="O13727" t="s">
        <v>15039</v>
      </c>
      <c r="P13727" t="s">
        <v>48269</v>
      </c>
      <c r="Q13727" t="s">
        <v>23563</v>
      </c>
    </row>
    <row r="13728" spans="12:17" x14ac:dyDescent="0.3">
      <c r="L13728">
        <v>13722</v>
      </c>
      <c r="M13728" t="s">
        <v>23564</v>
      </c>
      <c r="N13728" t="s">
        <v>48270</v>
      </c>
      <c r="O13728" t="s">
        <v>15042</v>
      </c>
      <c r="P13728" t="s">
        <v>48271</v>
      </c>
      <c r="Q13728" t="s">
        <v>23564</v>
      </c>
    </row>
    <row r="13729" spans="12:17" x14ac:dyDescent="0.3">
      <c r="L13729">
        <v>13723</v>
      </c>
      <c r="M13729" t="s">
        <v>23565</v>
      </c>
      <c r="N13729" t="s">
        <v>48272</v>
      </c>
      <c r="O13729" t="s">
        <v>15045</v>
      </c>
      <c r="P13729" t="s">
        <v>48273</v>
      </c>
      <c r="Q13729" t="s">
        <v>23565</v>
      </c>
    </row>
    <row r="13730" spans="12:17" x14ac:dyDescent="0.3">
      <c r="L13730">
        <v>13724</v>
      </c>
      <c r="M13730" t="s">
        <v>23566</v>
      </c>
      <c r="N13730" t="s">
        <v>48274</v>
      </c>
      <c r="O13730" t="s">
        <v>15048</v>
      </c>
      <c r="P13730" t="s">
        <v>48275</v>
      </c>
      <c r="Q13730" t="s">
        <v>23566</v>
      </c>
    </row>
    <row r="13731" spans="12:17" x14ac:dyDescent="0.3">
      <c r="L13731">
        <v>13725</v>
      </c>
      <c r="M13731" t="s">
        <v>23567</v>
      </c>
      <c r="N13731" t="s">
        <v>48276</v>
      </c>
      <c r="O13731" t="s">
        <v>15051</v>
      </c>
      <c r="P13731" t="s">
        <v>48277</v>
      </c>
      <c r="Q13731" t="s">
        <v>23567</v>
      </c>
    </row>
    <row r="13732" spans="12:17" x14ac:dyDescent="0.3">
      <c r="L13732">
        <v>13726</v>
      </c>
      <c r="M13732" t="s">
        <v>23568</v>
      </c>
      <c r="N13732" t="s">
        <v>48278</v>
      </c>
      <c r="O13732" t="s">
        <v>15054</v>
      </c>
      <c r="P13732" t="s">
        <v>48279</v>
      </c>
      <c r="Q13732" t="s">
        <v>23568</v>
      </c>
    </row>
    <row r="13733" spans="12:17" x14ac:dyDescent="0.3">
      <c r="L13733">
        <v>13727</v>
      </c>
      <c r="M13733" t="s">
        <v>23569</v>
      </c>
      <c r="N13733" t="s">
        <v>48280</v>
      </c>
      <c r="O13733" t="s">
        <v>15057</v>
      </c>
      <c r="P13733" t="s">
        <v>48281</v>
      </c>
      <c r="Q13733" t="s">
        <v>23569</v>
      </c>
    </row>
    <row r="13734" spans="12:17" x14ac:dyDescent="0.3">
      <c r="L13734">
        <v>13728</v>
      </c>
      <c r="M13734" t="s">
        <v>23570</v>
      </c>
      <c r="N13734" t="s">
        <v>48282</v>
      </c>
      <c r="O13734" t="s">
        <v>15060</v>
      </c>
      <c r="P13734" t="s">
        <v>48283</v>
      </c>
      <c r="Q13734" t="s">
        <v>23570</v>
      </c>
    </row>
    <row r="13735" spans="12:17" x14ac:dyDescent="0.3">
      <c r="L13735">
        <v>13729</v>
      </c>
      <c r="M13735" t="s">
        <v>23571</v>
      </c>
      <c r="N13735" t="s">
        <v>48284</v>
      </c>
      <c r="O13735" t="s">
        <v>15063</v>
      </c>
      <c r="P13735" t="s">
        <v>48285</v>
      </c>
      <c r="Q13735" t="s">
        <v>23571</v>
      </c>
    </row>
    <row r="13736" spans="12:17" x14ac:dyDescent="0.3">
      <c r="L13736">
        <v>13730</v>
      </c>
      <c r="M13736" t="s">
        <v>23572</v>
      </c>
      <c r="N13736" t="s">
        <v>48286</v>
      </c>
      <c r="O13736" t="s">
        <v>15066</v>
      </c>
      <c r="P13736" t="s">
        <v>48287</v>
      </c>
      <c r="Q13736" t="s">
        <v>23572</v>
      </c>
    </row>
    <row r="13737" spans="12:17" x14ac:dyDescent="0.3">
      <c r="L13737">
        <v>13731</v>
      </c>
      <c r="M13737" t="s">
        <v>23573</v>
      </c>
      <c r="N13737" t="s">
        <v>48288</v>
      </c>
      <c r="O13737" t="s">
        <v>15069</v>
      </c>
      <c r="P13737" t="s">
        <v>48289</v>
      </c>
      <c r="Q13737" t="s">
        <v>23573</v>
      </c>
    </row>
    <row r="13738" spans="12:17" x14ac:dyDescent="0.3">
      <c r="L13738">
        <v>13732</v>
      </c>
      <c r="M13738" t="s">
        <v>23574</v>
      </c>
      <c r="N13738" t="s">
        <v>48290</v>
      </c>
      <c r="O13738" t="s">
        <v>15072</v>
      </c>
      <c r="P13738" t="s">
        <v>48291</v>
      </c>
      <c r="Q13738" t="s">
        <v>23574</v>
      </c>
    </row>
    <row r="13739" spans="12:17" x14ac:dyDescent="0.3">
      <c r="L13739">
        <v>13733</v>
      </c>
      <c r="M13739" t="s">
        <v>23575</v>
      </c>
      <c r="N13739" t="s">
        <v>48292</v>
      </c>
      <c r="O13739" t="s">
        <v>15075</v>
      </c>
      <c r="P13739" t="s">
        <v>48293</v>
      </c>
      <c r="Q13739" t="s">
        <v>23575</v>
      </c>
    </row>
    <row r="13740" spans="12:17" x14ac:dyDescent="0.3">
      <c r="L13740">
        <v>13734</v>
      </c>
      <c r="M13740" t="s">
        <v>48294</v>
      </c>
      <c r="N13740" t="s">
        <v>48295</v>
      </c>
      <c r="O13740" t="s">
        <v>15077</v>
      </c>
      <c r="P13740" t="s">
        <v>48296</v>
      </c>
      <c r="Q13740" t="s">
        <v>48294</v>
      </c>
    </row>
    <row r="13741" spans="12:17" x14ac:dyDescent="0.3">
      <c r="L13741">
        <v>13735</v>
      </c>
      <c r="M13741" t="s">
        <v>23576</v>
      </c>
      <c r="N13741" t="s">
        <v>48297</v>
      </c>
      <c r="O13741" t="s">
        <v>15080</v>
      </c>
      <c r="P13741" t="s">
        <v>48298</v>
      </c>
      <c r="Q13741" t="s">
        <v>23576</v>
      </c>
    </row>
    <row r="13742" spans="12:17" x14ac:dyDescent="0.3">
      <c r="L13742">
        <v>13736</v>
      </c>
      <c r="M13742" t="s">
        <v>23577</v>
      </c>
      <c r="N13742" t="s">
        <v>48299</v>
      </c>
      <c r="O13742" t="s">
        <v>15083</v>
      </c>
      <c r="P13742" t="s">
        <v>48300</v>
      </c>
      <c r="Q13742" t="s">
        <v>23577</v>
      </c>
    </row>
    <row r="13743" spans="12:17" x14ac:dyDescent="0.3">
      <c r="L13743">
        <v>13737</v>
      </c>
      <c r="M13743" t="s">
        <v>23578</v>
      </c>
      <c r="N13743" t="s">
        <v>48301</v>
      </c>
      <c r="O13743" t="s">
        <v>15086</v>
      </c>
      <c r="P13743" t="s">
        <v>48302</v>
      </c>
      <c r="Q13743" t="s">
        <v>23578</v>
      </c>
    </row>
    <row r="13744" spans="12:17" x14ac:dyDescent="0.3">
      <c r="L13744">
        <v>13738</v>
      </c>
      <c r="M13744" t="s">
        <v>23579</v>
      </c>
      <c r="N13744" t="s">
        <v>48303</v>
      </c>
      <c r="O13744" t="s">
        <v>15089</v>
      </c>
      <c r="P13744" t="s">
        <v>48304</v>
      </c>
      <c r="Q13744" t="s">
        <v>23579</v>
      </c>
    </row>
    <row r="13745" spans="12:17" x14ac:dyDescent="0.3">
      <c r="L13745">
        <v>13739</v>
      </c>
      <c r="M13745" t="s">
        <v>23580</v>
      </c>
      <c r="N13745" t="s">
        <v>48305</v>
      </c>
      <c r="O13745" t="s">
        <v>15092</v>
      </c>
      <c r="P13745" t="s">
        <v>48306</v>
      </c>
      <c r="Q13745" t="s">
        <v>23580</v>
      </c>
    </row>
    <row r="13746" spans="12:17" x14ac:dyDescent="0.3">
      <c r="L13746">
        <v>13740</v>
      </c>
      <c r="M13746" t="s">
        <v>23545</v>
      </c>
      <c r="N13746" t="s">
        <v>48307</v>
      </c>
      <c r="O13746" t="s">
        <v>26285</v>
      </c>
      <c r="P13746" t="s">
        <v>48308</v>
      </c>
      <c r="Q13746" t="s">
        <v>23545</v>
      </c>
    </row>
    <row r="13747" spans="12:17" x14ac:dyDescent="0.3">
      <c r="L13747">
        <v>13741</v>
      </c>
      <c r="M13747" t="s">
        <v>23581</v>
      </c>
      <c r="N13747" t="s">
        <v>48309</v>
      </c>
      <c r="O13747" t="s">
        <v>15095</v>
      </c>
      <c r="P13747" t="s">
        <v>48310</v>
      </c>
      <c r="Q13747" t="s">
        <v>23581</v>
      </c>
    </row>
    <row r="13748" spans="12:17" x14ac:dyDescent="0.3">
      <c r="L13748">
        <v>13742</v>
      </c>
      <c r="M13748" t="s">
        <v>23582</v>
      </c>
      <c r="N13748" t="s">
        <v>48311</v>
      </c>
      <c r="O13748" t="s">
        <v>15098</v>
      </c>
      <c r="P13748" t="s">
        <v>48312</v>
      </c>
      <c r="Q13748" t="s">
        <v>23582</v>
      </c>
    </row>
    <row r="13749" spans="12:17" x14ac:dyDescent="0.3">
      <c r="L13749">
        <v>13743</v>
      </c>
      <c r="M13749" t="s">
        <v>23583</v>
      </c>
      <c r="N13749" t="s">
        <v>48313</v>
      </c>
      <c r="O13749" t="s">
        <v>15101</v>
      </c>
      <c r="P13749" t="s">
        <v>48314</v>
      </c>
      <c r="Q13749" t="s">
        <v>23583</v>
      </c>
    </row>
    <row r="13750" spans="12:17" x14ac:dyDescent="0.3">
      <c r="L13750">
        <v>13744</v>
      </c>
      <c r="M13750" t="s">
        <v>23584</v>
      </c>
      <c r="N13750" t="s">
        <v>48315</v>
      </c>
      <c r="O13750" t="s">
        <v>15104</v>
      </c>
      <c r="P13750" t="s">
        <v>48316</v>
      </c>
      <c r="Q13750" t="s">
        <v>23584</v>
      </c>
    </row>
    <row r="13751" spans="12:17" x14ac:dyDescent="0.3">
      <c r="L13751">
        <v>13745</v>
      </c>
      <c r="M13751" t="s">
        <v>23585</v>
      </c>
      <c r="N13751" t="s">
        <v>48317</v>
      </c>
      <c r="O13751" t="s">
        <v>15107</v>
      </c>
      <c r="P13751" t="s">
        <v>48318</v>
      </c>
      <c r="Q13751" t="s">
        <v>23585</v>
      </c>
    </row>
    <row r="13752" spans="12:17" x14ac:dyDescent="0.3">
      <c r="L13752">
        <v>13746</v>
      </c>
      <c r="M13752" t="s">
        <v>23586</v>
      </c>
      <c r="N13752" t="s">
        <v>48319</v>
      </c>
      <c r="O13752" t="s">
        <v>15110</v>
      </c>
      <c r="P13752" t="s">
        <v>48320</v>
      </c>
      <c r="Q13752" t="s">
        <v>23586</v>
      </c>
    </row>
    <row r="13753" spans="12:17" x14ac:dyDescent="0.3">
      <c r="L13753">
        <v>13747</v>
      </c>
      <c r="M13753" t="s">
        <v>23587</v>
      </c>
      <c r="N13753" t="s">
        <v>48321</v>
      </c>
      <c r="O13753" t="s">
        <v>15113</v>
      </c>
      <c r="P13753" t="s">
        <v>48322</v>
      </c>
      <c r="Q13753" t="s">
        <v>23587</v>
      </c>
    </row>
    <row r="13754" spans="12:17" x14ac:dyDescent="0.3">
      <c r="L13754">
        <v>13748</v>
      </c>
      <c r="M13754" t="s">
        <v>23588</v>
      </c>
      <c r="N13754" t="s">
        <v>48323</v>
      </c>
      <c r="O13754" t="s">
        <v>15116</v>
      </c>
      <c r="P13754" t="s">
        <v>48324</v>
      </c>
      <c r="Q13754" t="s">
        <v>23588</v>
      </c>
    </row>
    <row r="13755" spans="12:17" x14ac:dyDescent="0.3">
      <c r="L13755">
        <v>13749</v>
      </c>
      <c r="M13755" t="s">
        <v>23589</v>
      </c>
      <c r="N13755" t="s">
        <v>48325</v>
      </c>
      <c r="O13755" t="s">
        <v>15119</v>
      </c>
      <c r="P13755" t="s">
        <v>48326</v>
      </c>
      <c r="Q13755" t="s">
        <v>23589</v>
      </c>
    </row>
    <row r="13756" spans="12:17" x14ac:dyDescent="0.3">
      <c r="L13756">
        <v>13750</v>
      </c>
      <c r="M13756" t="s">
        <v>23590</v>
      </c>
      <c r="N13756" t="s">
        <v>48327</v>
      </c>
      <c r="O13756" t="s">
        <v>15122</v>
      </c>
      <c r="P13756" t="s">
        <v>48328</v>
      </c>
      <c r="Q13756" t="s">
        <v>23590</v>
      </c>
    </row>
    <row r="13757" spans="12:17" x14ac:dyDescent="0.3">
      <c r="L13757">
        <v>13751</v>
      </c>
      <c r="M13757" t="s">
        <v>23591</v>
      </c>
      <c r="N13757" t="s">
        <v>48329</v>
      </c>
      <c r="O13757" t="s">
        <v>15125</v>
      </c>
      <c r="P13757" t="s">
        <v>48330</v>
      </c>
      <c r="Q13757" t="s">
        <v>23591</v>
      </c>
    </row>
    <row r="13758" spans="12:17" x14ac:dyDescent="0.3">
      <c r="L13758">
        <v>13752</v>
      </c>
      <c r="M13758" t="s">
        <v>23592</v>
      </c>
      <c r="N13758" t="s">
        <v>48331</v>
      </c>
      <c r="O13758" t="s">
        <v>15128</v>
      </c>
      <c r="P13758" t="s">
        <v>48332</v>
      </c>
      <c r="Q13758" t="s">
        <v>23592</v>
      </c>
    </row>
    <row r="13759" spans="12:17" x14ac:dyDescent="0.3">
      <c r="L13759">
        <v>13753</v>
      </c>
      <c r="M13759" t="s">
        <v>23593</v>
      </c>
      <c r="N13759" t="s">
        <v>48333</v>
      </c>
      <c r="O13759" t="s">
        <v>15131</v>
      </c>
      <c r="P13759" t="s">
        <v>48334</v>
      </c>
      <c r="Q13759" t="s">
        <v>23593</v>
      </c>
    </row>
    <row r="13760" spans="12:17" x14ac:dyDescent="0.3">
      <c r="L13760">
        <v>13754</v>
      </c>
      <c r="M13760" t="s">
        <v>23594</v>
      </c>
      <c r="N13760" t="s">
        <v>48335</v>
      </c>
      <c r="O13760" t="s">
        <v>15134</v>
      </c>
      <c r="P13760" t="s">
        <v>48336</v>
      </c>
      <c r="Q13760" t="s">
        <v>23594</v>
      </c>
    </row>
    <row r="13761" spans="12:17" x14ac:dyDescent="0.3">
      <c r="L13761">
        <v>13755</v>
      </c>
      <c r="M13761" t="s">
        <v>23595</v>
      </c>
      <c r="N13761" t="s">
        <v>48337</v>
      </c>
      <c r="O13761" t="s">
        <v>15137</v>
      </c>
      <c r="P13761" t="s">
        <v>48338</v>
      </c>
      <c r="Q13761" t="s">
        <v>23595</v>
      </c>
    </row>
    <row r="13762" spans="12:17" x14ac:dyDescent="0.3">
      <c r="L13762">
        <v>13756</v>
      </c>
      <c r="M13762" t="s">
        <v>23596</v>
      </c>
      <c r="N13762" t="s">
        <v>48339</v>
      </c>
      <c r="O13762" t="s">
        <v>15140</v>
      </c>
      <c r="P13762" t="s">
        <v>48340</v>
      </c>
      <c r="Q13762" t="s">
        <v>23596</v>
      </c>
    </row>
    <row r="13763" spans="12:17" x14ac:dyDescent="0.3">
      <c r="L13763">
        <v>13757</v>
      </c>
      <c r="M13763" t="s">
        <v>23597</v>
      </c>
      <c r="N13763" t="s">
        <v>48341</v>
      </c>
      <c r="O13763" t="s">
        <v>15143</v>
      </c>
      <c r="P13763" t="s">
        <v>48342</v>
      </c>
      <c r="Q13763" t="s">
        <v>23597</v>
      </c>
    </row>
    <row r="13764" spans="12:17" x14ac:dyDescent="0.3">
      <c r="L13764">
        <v>13758</v>
      </c>
      <c r="M13764" t="s">
        <v>23598</v>
      </c>
      <c r="N13764" t="s">
        <v>48343</v>
      </c>
      <c r="O13764" t="s">
        <v>15146</v>
      </c>
      <c r="P13764" t="s">
        <v>48344</v>
      </c>
      <c r="Q13764" t="s">
        <v>23598</v>
      </c>
    </row>
    <row r="13765" spans="12:17" x14ac:dyDescent="0.3">
      <c r="L13765">
        <v>13759</v>
      </c>
      <c r="M13765" t="s">
        <v>23599</v>
      </c>
      <c r="N13765" t="s">
        <v>48345</v>
      </c>
      <c r="O13765" t="s">
        <v>15149</v>
      </c>
      <c r="P13765" t="s">
        <v>48346</v>
      </c>
      <c r="Q13765" t="s">
        <v>23599</v>
      </c>
    </row>
    <row r="13766" spans="12:17" x14ac:dyDescent="0.3">
      <c r="L13766">
        <v>13760</v>
      </c>
      <c r="M13766" t="s">
        <v>23600</v>
      </c>
      <c r="N13766" t="s">
        <v>48347</v>
      </c>
      <c r="O13766" t="s">
        <v>15152</v>
      </c>
      <c r="P13766" t="s">
        <v>48348</v>
      </c>
      <c r="Q13766" t="s">
        <v>23600</v>
      </c>
    </row>
    <row r="13767" spans="12:17" x14ac:dyDescent="0.3">
      <c r="L13767">
        <v>13761</v>
      </c>
      <c r="M13767" t="s">
        <v>23601</v>
      </c>
      <c r="N13767" t="s">
        <v>48349</v>
      </c>
      <c r="O13767" t="s">
        <v>15155</v>
      </c>
      <c r="P13767" t="s">
        <v>48350</v>
      </c>
      <c r="Q13767" t="s">
        <v>23601</v>
      </c>
    </row>
    <row r="13768" spans="12:17" x14ac:dyDescent="0.3">
      <c r="L13768">
        <v>13762</v>
      </c>
      <c r="M13768" t="s">
        <v>23602</v>
      </c>
      <c r="N13768" t="s">
        <v>48351</v>
      </c>
      <c r="O13768" t="s">
        <v>15158</v>
      </c>
      <c r="P13768" t="s">
        <v>48352</v>
      </c>
      <c r="Q13768" t="s">
        <v>23602</v>
      </c>
    </row>
    <row r="13769" spans="12:17" x14ac:dyDescent="0.3">
      <c r="L13769">
        <v>13763</v>
      </c>
      <c r="M13769" t="s">
        <v>23603</v>
      </c>
      <c r="N13769" t="s">
        <v>48353</v>
      </c>
      <c r="O13769" t="s">
        <v>15161</v>
      </c>
      <c r="P13769" t="s">
        <v>48354</v>
      </c>
      <c r="Q13769" t="s">
        <v>23603</v>
      </c>
    </row>
    <row r="13770" spans="12:17" x14ac:dyDescent="0.3">
      <c r="L13770">
        <v>13764</v>
      </c>
      <c r="M13770" t="s">
        <v>23604</v>
      </c>
      <c r="N13770" t="s">
        <v>48355</v>
      </c>
      <c r="O13770" t="s">
        <v>15164</v>
      </c>
      <c r="P13770" t="s">
        <v>48356</v>
      </c>
      <c r="Q13770" t="s">
        <v>23604</v>
      </c>
    </row>
    <row r="13771" spans="12:17" x14ac:dyDescent="0.3">
      <c r="L13771">
        <v>13765</v>
      </c>
      <c r="M13771" t="s">
        <v>23605</v>
      </c>
      <c r="N13771" t="s">
        <v>48357</v>
      </c>
      <c r="O13771" t="s">
        <v>15167</v>
      </c>
      <c r="P13771" t="s">
        <v>48358</v>
      </c>
      <c r="Q13771" t="s">
        <v>23605</v>
      </c>
    </row>
    <row r="13772" spans="12:17" x14ac:dyDescent="0.3">
      <c r="L13772">
        <v>13766</v>
      </c>
      <c r="M13772" t="s">
        <v>27392</v>
      </c>
      <c r="N13772" t="s">
        <v>48359</v>
      </c>
      <c r="O13772" t="s">
        <v>15169</v>
      </c>
      <c r="P13772" t="s">
        <v>48360</v>
      </c>
      <c r="Q13772" t="s">
        <v>27392</v>
      </c>
    </row>
    <row r="13773" spans="12:17" x14ac:dyDescent="0.3">
      <c r="L13773">
        <v>13767</v>
      </c>
      <c r="M13773" t="s">
        <v>27393</v>
      </c>
      <c r="N13773" t="s">
        <v>48361</v>
      </c>
      <c r="O13773" t="s">
        <v>15171</v>
      </c>
      <c r="P13773" t="s">
        <v>48362</v>
      </c>
      <c r="Q13773" t="s">
        <v>27393</v>
      </c>
    </row>
    <row r="13774" spans="12:17" x14ac:dyDescent="0.3">
      <c r="L13774">
        <v>13768</v>
      </c>
      <c r="M13774" t="s">
        <v>27394</v>
      </c>
      <c r="N13774" t="s">
        <v>48363</v>
      </c>
      <c r="O13774" t="s">
        <v>15173</v>
      </c>
      <c r="P13774" t="s">
        <v>48364</v>
      </c>
      <c r="Q13774" t="s">
        <v>27394</v>
      </c>
    </row>
    <row r="13775" spans="12:17" x14ac:dyDescent="0.3">
      <c r="L13775">
        <v>13769</v>
      </c>
      <c r="M13775" t="s">
        <v>23606</v>
      </c>
      <c r="N13775" t="s">
        <v>48365</v>
      </c>
      <c r="O13775" t="s">
        <v>15176</v>
      </c>
      <c r="P13775" t="s">
        <v>48366</v>
      </c>
      <c r="Q13775" t="s">
        <v>23606</v>
      </c>
    </row>
    <row r="13776" spans="12:17" x14ac:dyDescent="0.3">
      <c r="L13776">
        <v>13770</v>
      </c>
      <c r="M13776" t="s">
        <v>23607</v>
      </c>
      <c r="N13776" t="s">
        <v>48367</v>
      </c>
      <c r="O13776" t="s">
        <v>15179</v>
      </c>
      <c r="P13776" t="s">
        <v>48368</v>
      </c>
      <c r="Q13776" t="s">
        <v>23607</v>
      </c>
    </row>
    <row r="13777" spans="12:17" x14ac:dyDescent="0.3">
      <c r="L13777">
        <v>13771</v>
      </c>
      <c r="M13777" t="s">
        <v>23608</v>
      </c>
      <c r="N13777" t="s">
        <v>48369</v>
      </c>
      <c r="O13777" t="s">
        <v>15182</v>
      </c>
      <c r="P13777" t="s">
        <v>48370</v>
      </c>
      <c r="Q13777" t="s">
        <v>23608</v>
      </c>
    </row>
    <row r="13778" spans="12:17" x14ac:dyDescent="0.3">
      <c r="L13778">
        <v>13772</v>
      </c>
      <c r="M13778" t="s">
        <v>23609</v>
      </c>
      <c r="N13778" t="s">
        <v>48371</v>
      </c>
      <c r="O13778" t="s">
        <v>15185</v>
      </c>
      <c r="P13778" t="s">
        <v>48372</v>
      </c>
      <c r="Q13778" t="s">
        <v>23609</v>
      </c>
    </row>
    <row r="13779" spans="12:17" x14ac:dyDescent="0.3">
      <c r="L13779">
        <v>13773</v>
      </c>
      <c r="M13779" t="s">
        <v>23610</v>
      </c>
      <c r="N13779" t="s">
        <v>48373</v>
      </c>
      <c r="O13779" t="s">
        <v>15188</v>
      </c>
      <c r="P13779" t="s">
        <v>48374</v>
      </c>
      <c r="Q13779" t="s">
        <v>23610</v>
      </c>
    </row>
    <row r="13780" spans="12:17" x14ac:dyDescent="0.3">
      <c r="L13780">
        <v>13774</v>
      </c>
      <c r="M13780" t="s">
        <v>23611</v>
      </c>
      <c r="N13780" t="s">
        <v>48375</v>
      </c>
      <c r="O13780" t="s">
        <v>15191</v>
      </c>
      <c r="P13780" t="s">
        <v>48376</v>
      </c>
      <c r="Q13780" t="s">
        <v>23611</v>
      </c>
    </row>
    <row r="13781" spans="12:17" x14ac:dyDescent="0.3">
      <c r="L13781">
        <v>13775</v>
      </c>
      <c r="M13781" t="s">
        <v>23612</v>
      </c>
      <c r="N13781" t="s">
        <v>48377</v>
      </c>
      <c r="O13781" t="s">
        <v>15194</v>
      </c>
      <c r="P13781" t="s">
        <v>48378</v>
      </c>
      <c r="Q13781" t="s">
        <v>23612</v>
      </c>
    </row>
    <row r="13782" spans="12:17" x14ac:dyDescent="0.3">
      <c r="L13782">
        <v>13776</v>
      </c>
      <c r="M13782" t="s">
        <v>23613</v>
      </c>
      <c r="N13782" t="s">
        <v>48373</v>
      </c>
      <c r="O13782" t="s">
        <v>15196</v>
      </c>
      <c r="P13782" t="s">
        <v>48379</v>
      </c>
      <c r="Q13782" t="s">
        <v>23613</v>
      </c>
    </row>
    <row r="13783" spans="12:17" x14ac:dyDescent="0.3">
      <c r="L13783">
        <v>13777</v>
      </c>
      <c r="M13783" t="s">
        <v>23614</v>
      </c>
      <c r="N13783" t="s">
        <v>48375</v>
      </c>
      <c r="O13783" t="s">
        <v>15198</v>
      </c>
      <c r="P13783" t="s">
        <v>48380</v>
      </c>
      <c r="Q13783" t="s">
        <v>23614</v>
      </c>
    </row>
    <row r="13784" spans="12:17" x14ac:dyDescent="0.3">
      <c r="L13784">
        <v>13778</v>
      </c>
      <c r="M13784" t="s">
        <v>23615</v>
      </c>
      <c r="N13784" t="s">
        <v>48381</v>
      </c>
      <c r="O13784" t="s">
        <v>15201</v>
      </c>
      <c r="P13784" t="s">
        <v>48382</v>
      </c>
      <c r="Q13784" t="s">
        <v>23615</v>
      </c>
    </row>
    <row r="13785" spans="12:17" x14ac:dyDescent="0.3">
      <c r="L13785">
        <v>13779</v>
      </c>
      <c r="M13785" t="s">
        <v>23616</v>
      </c>
      <c r="N13785" t="s">
        <v>48217</v>
      </c>
      <c r="O13785" t="s">
        <v>36562</v>
      </c>
      <c r="P13785" t="s">
        <v>48383</v>
      </c>
      <c r="Q13785" t="s">
        <v>23616</v>
      </c>
    </row>
    <row r="13786" spans="12:17" x14ac:dyDescent="0.3">
      <c r="L13786">
        <v>13780</v>
      </c>
      <c r="M13786" t="s">
        <v>23617</v>
      </c>
      <c r="N13786" t="s">
        <v>48219</v>
      </c>
      <c r="O13786" t="s">
        <v>14981</v>
      </c>
      <c r="P13786" t="s">
        <v>48384</v>
      </c>
      <c r="Q13786" t="s">
        <v>23617</v>
      </c>
    </row>
    <row r="13787" spans="12:17" x14ac:dyDescent="0.3">
      <c r="L13787">
        <v>13781</v>
      </c>
      <c r="M13787" t="s">
        <v>23618</v>
      </c>
      <c r="N13787" t="s">
        <v>48221</v>
      </c>
      <c r="O13787" t="s">
        <v>14984</v>
      </c>
      <c r="P13787" t="s">
        <v>48385</v>
      </c>
      <c r="Q13787" t="s">
        <v>23618</v>
      </c>
    </row>
    <row r="13788" spans="12:17" x14ac:dyDescent="0.3">
      <c r="L13788">
        <v>13782</v>
      </c>
      <c r="M13788" t="s">
        <v>23619</v>
      </c>
      <c r="N13788" t="s">
        <v>48223</v>
      </c>
      <c r="O13788" t="s">
        <v>14987</v>
      </c>
      <c r="P13788" t="s">
        <v>48386</v>
      </c>
      <c r="Q13788" t="s">
        <v>23619</v>
      </c>
    </row>
    <row r="13789" spans="12:17" x14ac:dyDescent="0.3">
      <c r="L13789">
        <v>13783</v>
      </c>
      <c r="M13789" t="s">
        <v>23620</v>
      </c>
      <c r="N13789" t="s">
        <v>48225</v>
      </c>
      <c r="O13789" t="s">
        <v>14990</v>
      </c>
      <c r="P13789" t="s">
        <v>48387</v>
      </c>
      <c r="Q13789" t="s">
        <v>23620</v>
      </c>
    </row>
    <row r="13790" spans="12:17" x14ac:dyDescent="0.3">
      <c r="L13790">
        <v>13784</v>
      </c>
      <c r="M13790" t="s">
        <v>23621</v>
      </c>
      <c r="N13790" t="s">
        <v>48227</v>
      </c>
      <c r="O13790" t="s">
        <v>14993</v>
      </c>
      <c r="P13790" t="s">
        <v>48388</v>
      </c>
      <c r="Q13790" t="s">
        <v>23621</v>
      </c>
    </row>
    <row r="13791" spans="12:17" x14ac:dyDescent="0.3">
      <c r="L13791">
        <v>13785</v>
      </c>
      <c r="M13791" t="s">
        <v>23622</v>
      </c>
      <c r="N13791" t="s">
        <v>48229</v>
      </c>
      <c r="O13791" t="s">
        <v>36570</v>
      </c>
      <c r="P13791" t="s">
        <v>48389</v>
      </c>
      <c r="Q13791" t="s">
        <v>23622</v>
      </c>
    </row>
    <row r="13792" spans="12:17" x14ac:dyDescent="0.3">
      <c r="L13792">
        <v>13786</v>
      </c>
      <c r="M13792" t="s">
        <v>23624</v>
      </c>
      <c r="N13792" t="s">
        <v>48231</v>
      </c>
      <c r="O13792" t="s">
        <v>26277</v>
      </c>
      <c r="P13792" t="s">
        <v>48390</v>
      </c>
      <c r="Q13792" t="s">
        <v>23624</v>
      </c>
    </row>
    <row r="13793" spans="12:17" x14ac:dyDescent="0.3">
      <c r="L13793">
        <v>13787</v>
      </c>
      <c r="M13793" t="s">
        <v>23625</v>
      </c>
      <c r="N13793" t="s">
        <v>48233</v>
      </c>
      <c r="O13793" t="s">
        <v>26278</v>
      </c>
      <c r="P13793" t="s">
        <v>48391</v>
      </c>
      <c r="Q13793" t="s">
        <v>23625</v>
      </c>
    </row>
    <row r="13794" spans="12:17" x14ac:dyDescent="0.3">
      <c r="L13794">
        <v>13788</v>
      </c>
      <c r="M13794" t="s">
        <v>23626</v>
      </c>
      <c r="N13794" t="s">
        <v>48235</v>
      </c>
      <c r="O13794" t="s">
        <v>26279</v>
      </c>
      <c r="P13794" t="s">
        <v>48392</v>
      </c>
      <c r="Q13794" t="s">
        <v>23626</v>
      </c>
    </row>
    <row r="13795" spans="12:17" x14ac:dyDescent="0.3">
      <c r="L13795">
        <v>13789</v>
      </c>
      <c r="M13795" t="s">
        <v>23627</v>
      </c>
      <c r="N13795" t="s">
        <v>48237</v>
      </c>
      <c r="O13795" t="s">
        <v>26280</v>
      </c>
      <c r="P13795" t="s">
        <v>48393</v>
      </c>
      <c r="Q13795" t="s">
        <v>23627</v>
      </c>
    </row>
    <row r="13796" spans="12:17" x14ac:dyDescent="0.3">
      <c r="L13796">
        <v>13790</v>
      </c>
      <c r="M13796" t="s">
        <v>23628</v>
      </c>
      <c r="N13796" t="s">
        <v>48239</v>
      </c>
      <c r="O13796" t="s">
        <v>26281</v>
      </c>
      <c r="P13796" t="s">
        <v>48394</v>
      </c>
      <c r="Q13796" t="s">
        <v>23628</v>
      </c>
    </row>
    <row r="13797" spans="12:17" x14ac:dyDescent="0.3">
      <c r="L13797">
        <v>13791</v>
      </c>
      <c r="M13797" t="s">
        <v>23629</v>
      </c>
      <c r="N13797" t="s">
        <v>48241</v>
      </c>
      <c r="O13797" t="s">
        <v>15008</v>
      </c>
      <c r="P13797" t="s">
        <v>48395</v>
      </c>
      <c r="Q13797" t="s">
        <v>23629</v>
      </c>
    </row>
    <row r="13798" spans="12:17" x14ac:dyDescent="0.3">
      <c r="L13798">
        <v>13792</v>
      </c>
      <c r="M13798" t="s">
        <v>23630</v>
      </c>
      <c r="N13798" t="s">
        <v>48243</v>
      </c>
      <c r="O13798" t="s">
        <v>15010</v>
      </c>
      <c r="P13798" t="s">
        <v>48396</v>
      </c>
      <c r="Q13798" t="s">
        <v>23630</v>
      </c>
    </row>
    <row r="13799" spans="12:17" x14ac:dyDescent="0.3">
      <c r="L13799">
        <v>13793</v>
      </c>
      <c r="M13799" t="s">
        <v>23631</v>
      </c>
      <c r="N13799" t="s">
        <v>48245</v>
      </c>
      <c r="O13799" t="s">
        <v>15012</v>
      </c>
      <c r="P13799" t="s">
        <v>48397</v>
      </c>
      <c r="Q13799" t="s">
        <v>23631</v>
      </c>
    </row>
    <row r="13800" spans="12:17" x14ac:dyDescent="0.3">
      <c r="L13800">
        <v>13794</v>
      </c>
      <c r="M13800" t="s">
        <v>23632</v>
      </c>
      <c r="N13800" t="s">
        <v>48247</v>
      </c>
      <c r="O13800" t="s">
        <v>15015</v>
      </c>
      <c r="P13800" t="s">
        <v>48398</v>
      </c>
      <c r="Q13800" t="s">
        <v>23632</v>
      </c>
    </row>
    <row r="13801" spans="12:17" x14ac:dyDescent="0.3">
      <c r="L13801">
        <v>13795</v>
      </c>
      <c r="M13801" t="s">
        <v>23633</v>
      </c>
      <c r="N13801" t="s">
        <v>48249</v>
      </c>
      <c r="O13801" t="s">
        <v>15017</v>
      </c>
      <c r="P13801" t="s">
        <v>48399</v>
      </c>
      <c r="Q13801" t="s">
        <v>23633</v>
      </c>
    </row>
    <row r="13802" spans="12:17" x14ac:dyDescent="0.3">
      <c r="L13802">
        <v>13796</v>
      </c>
      <c r="M13802" t="s">
        <v>48400</v>
      </c>
      <c r="N13802" t="s">
        <v>48252</v>
      </c>
      <c r="O13802" t="s">
        <v>36584</v>
      </c>
      <c r="P13802" t="s">
        <v>48401</v>
      </c>
      <c r="Q13802" t="s">
        <v>48400</v>
      </c>
    </row>
    <row r="13803" spans="12:17" x14ac:dyDescent="0.3">
      <c r="L13803">
        <v>13797</v>
      </c>
      <c r="M13803" t="s">
        <v>23634</v>
      </c>
      <c r="N13803" t="s">
        <v>48254</v>
      </c>
      <c r="O13803" t="s">
        <v>15020</v>
      </c>
      <c r="P13803" t="s">
        <v>48402</v>
      </c>
      <c r="Q13803" t="s">
        <v>23634</v>
      </c>
    </row>
    <row r="13804" spans="12:17" x14ac:dyDescent="0.3">
      <c r="L13804">
        <v>13798</v>
      </c>
      <c r="M13804" t="s">
        <v>23635</v>
      </c>
      <c r="N13804" t="s">
        <v>48256</v>
      </c>
      <c r="O13804" t="s">
        <v>36587</v>
      </c>
      <c r="P13804" t="s">
        <v>48403</v>
      </c>
      <c r="Q13804" t="s">
        <v>23635</v>
      </c>
    </row>
    <row r="13805" spans="12:17" x14ac:dyDescent="0.3">
      <c r="L13805">
        <v>13799</v>
      </c>
      <c r="M13805" t="s">
        <v>23636</v>
      </c>
      <c r="N13805" t="s">
        <v>48258</v>
      </c>
      <c r="O13805" t="s">
        <v>36589</v>
      </c>
      <c r="P13805" t="s">
        <v>48404</v>
      </c>
      <c r="Q13805" t="s">
        <v>23636</v>
      </c>
    </row>
    <row r="13806" spans="12:17" x14ac:dyDescent="0.3">
      <c r="L13806">
        <v>13800</v>
      </c>
      <c r="M13806" t="s">
        <v>23637</v>
      </c>
      <c r="N13806" t="s">
        <v>48260</v>
      </c>
      <c r="O13806" t="s">
        <v>15027</v>
      </c>
      <c r="P13806" t="s">
        <v>48405</v>
      </c>
      <c r="Q13806" t="s">
        <v>23637</v>
      </c>
    </row>
    <row r="13807" spans="12:17" x14ac:dyDescent="0.3">
      <c r="L13807">
        <v>13801</v>
      </c>
      <c r="M13807" t="s">
        <v>23638</v>
      </c>
      <c r="N13807" t="s">
        <v>48262</v>
      </c>
      <c r="O13807" t="s">
        <v>15030</v>
      </c>
      <c r="P13807" t="s">
        <v>48406</v>
      </c>
      <c r="Q13807" t="s">
        <v>23638</v>
      </c>
    </row>
    <row r="13808" spans="12:17" x14ac:dyDescent="0.3">
      <c r="L13808">
        <v>13802</v>
      </c>
      <c r="M13808" t="s">
        <v>23639</v>
      </c>
      <c r="N13808" t="s">
        <v>48264</v>
      </c>
      <c r="O13808" t="s">
        <v>15033</v>
      </c>
      <c r="P13808" t="s">
        <v>48407</v>
      </c>
      <c r="Q13808" t="s">
        <v>23639</v>
      </c>
    </row>
    <row r="13809" spans="12:17" x14ac:dyDescent="0.3">
      <c r="L13809">
        <v>13803</v>
      </c>
      <c r="M13809" t="s">
        <v>23640</v>
      </c>
      <c r="N13809" t="s">
        <v>48266</v>
      </c>
      <c r="O13809" t="s">
        <v>15036</v>
      </c>
      <c r="P13809" t="s">
        <v>48408</v>
      </c>
      <c r="Q13809" t="s">
        <v>23640</v>
      </c>
    </row>
    <row r="13810" spans="12:17" x14ac:dyDescent="0.3">
      <c r="L13810">
        <v>13804</v>
      </c>
      <c r="M13810" t="s">
        <v>23641</v>
      </c>
      <c r="N13810" t="s">
        <v>48268</v>
      </c>
      <c r="O13810" t="s">
        <v>15039</v>
      </c>
      <c r="P13810" t="s">
        <v>48409</v>
      </c>
      <c r="Q13810" t="s">
        <v>23641</v>
      </c>
    </row>
    <row r="13811" spans="12:17" x14ac:dyDescent="0.3">
      <c r="L13811">
        <v>13805</v>
      </c>
      <c r="M13811" t="s">
        <v>23642</v>
      </c>
      <c r="N13811" t="s">
        <v>48270</v>
      </c>
      <c r="O13811" t="s">
        <v>15042</v>
      </c>
      <c r="P13811" t="s">
        <v>48410</v>
      </c>
      <c r="Q13811" t="s">
        <v>23642</v>
      </c>
    </row>
    <row r="13812" spans="12:17" x14ac:dyDescent="0.3">
      <c r="L13812">
        <v>13806</v>
      </c>
      <c r="M13812" t="s">
        <v>23643</v>
      </c>
      <c r="N13812" t="s">
        <v>48272</v>
      </c>
      <c r="O13812" t="s">
        <v>15045</v>
      </c>
      <c r="P13812" t="s">
        <v>48411</v>
      </c>
      <c r="Q13812" t="s">
        <v>23643</v>
      </c>
    </row>
    <row r="13813" spans="12:17" x14ac:dyDescent="0.3">
      <c r="L13813">
        <v>13807</v>
      </c>
      <c r="M13813" t="s">
        <v>23644</v>
      </c>
      <c r="N13813" t="s">
        <v>48274</v>
      </c>
      <c r="O13813" t="s">
        <v>15048</v>
      </c>
      <c r="P13813" t="s">
        <v>48412</v>
      </c>
      <c r="Q13813" t="s">
        <v>23644</v>
      </c>
    </row>
    <row r="13814" spans="12:17" x14ac:dyDescent="0.3">
      <c r="L13814">
        <v>13808</v>
      </c>
      <c r="M13814" t="s">
        <v>23645</v>
      </c>
      <c r="N13814" t="s">
        <v>48276</v>
      </c>
      <c r="O13814" t="s">
        <v>15051</v>
      </c>
      <c r="P13814" t="s">
        <v>48413</v>
      </c>
      <c r="Q13814" t="s">
        <v>23645</v>
      </c>
    </row>
    <row r="13815" spans="12:17" x14ac:dyDescent="0.3">
      <c r="L13815">
        <v>13809</v>
      </c>
      <c r="M13815" t="s">
        <v>23646</v>
      </c>
      <c r="N13815" t="s">
        <v>48278</v>
      </c>
      <c r="O13815" t="s">
        <v>15054</v>
      </c>
      <c r="P13815" t="s">
        <v>48414</v>
      </c>
      <c r="Q13815" t="s">
        <v>23646</v>
      </c>
    </row>
    <row r="13816" spans="12:17" x14ac:dyDescent="0.3">
      <c r="L13816">
        <v>13810</v>
      </c>
      <c r="M13816" t="s">
        <v>23647</v>
      </c>
      <c r="N13816" t="s">
        <v>48280</v>
      </c>
      <c r="O13816" t="s">
        <v>15057</v>
      </c>
      <c r="P13816" t="s">
        <v>48415</v>
      </c>
      <c r="Q13816" t="s">
        <v>23647</v>
      </c>
    </row>
    <row r="13817" spans="12:17" x14ac:dyDescent="0.3">
      <c r="L13817">
        <v>13811</v>
      </c>
      <c r="M13817" t="s">
        <v>23648</v>
      </c>
      <c r="N13817" t="s">
        <v>48282</v>
      </c>
      <c r="O13817" t="s">
        <v>15060</v>
      </c>
      <c r="P13817" t="s">
        <v>48416</v>
      </c>
      <c r="Q13817" t="s">
        <v>23648</v>
      </c>
    </row>
    <row r="13818" spans="12:17" x14ac:dyDescent="0.3">
      <c r="L13818">
        <v>13812</v>
      </c>
      <c r="M13818" t="s">
        <v>23649</v>
      </c>
      <c r="N13818" t="s">
        <v>48284</v>
      </c>
      <c r="O13818" t="s">
        <v>15063</v>
      </c>
      <c r="P13818" t="s">
        <v>48417</v>
      </c>
      <c r="Q13818" t="s">
        <v>23649</v>
      </c>
    </row>
    <row r="13819" spans="12:17" x14ac:dyDescent="0.3">
      <c r="L13819">
        <v>13813</v>
      </c>
      <c r="M13819" t="s">
        <v>23650</v>
      </c>
      <c r="N13819" t="s">
        <v>48286</v>
      </c>
      <c r="O13819" t="s">
        <v>15066</v>
      </c>
      <c r="P13819" t="s">
        <v>48418</v>
      </c>
      <c r="Q13819" t="s">
        <v>23650</v>
      </c>
    </row>
    <row r="13820" spans="12:17" x14ac:dyDescent="0.3">
      <c r="L13820">
        <v>13814</v>
      </c>
      <c r="M13820" t="s">
        <v>23651</v>
      </c>
      <c r="N13820" t="s">
        <v>48288</v>
      </c>
      <c r="O13820" t="s">
        <v>15069</v>
      </c>
      <c r="P13820" t="s">
        <v>48419</v>
      </c>
      <c r="Q13820" t="s">
        <v>23651</v>
      </c>
    </row>
    <row r="13821" spans="12:17" x14ac:dyDescent="0.3">
      <c r="L13821">
        <v>13815</v>
      </c>
      <c r="M13821" t="s">
        <v>23652</v>
      </c>
      <c r="N13821" t="s">
        <v>48290</v>
      </c>
      <c r="O13821" t="s">
        <v>15072</v>
      </c>
      <c r="P13821" t="s">
        <v>48420</v>
      </c>
      <c r="Q13821" t="s">
        <v>23652</v>
      </c>
    </row>
    <row r="13822" spans="12:17" x14ac:dyDescent="0.3">
      <c r="L13822">
        <v>13816</v>
      </c>
      <c r="M13822" t="s">
        <v>23653</v>
      </c>
      <c r="N13822" t="s">
        <v>48292</v>
      </c>
      <c r="O13822" t="s">
        <v>15075</v>
      </c>
      <c r="P13822" t="s">
        <v>48421</v>
      </c>
      <c r="Q13822" t="s">
        <v>23653</v>
      </c>
    </row>
    <row r="13823" spans="12:17" x14ac:dyDescent="0.3">
      <c r="L13823">
        <v>13817</v>
      </c>
      <c r="M13823" t="s">
        <v>48422</v>
      </c>
      <c r="N13823" t="s">
        <v>48295</v>
      </c>
      <c r="O13823" t="s">
        <v>15077</v>
      </c>
      <c r="P13823" t="s">
        <v>48423</v>
      </c>
      <c r="Q13823" t="s">
        <v>48422</v>
      </c>
    </row>
    <row r="13824" spans="12:17" x14ac:dyDescent="0.3">
      <c r="L13824">
        <v>13818</v>
      </c>
      <c r="M13824" t="s">
        <v>23654</v>
      </c>
      <c r="N13824" t="s">
        <v>48297</v>
      </c>
      <c r="O13824" t="s">
        <v>15080</v>
      </c>
      <c r="P13824" t="s">
        <v>48424</v>
      </c>
      <c r="Q13824" t="s">
        <v>23654</v>
      </c>
    </row>
    <row r="13825" spans="12:17" x14ac:dyDescent="0.3">
      <c r="L13825">
        <v>13819</v>
      </c>
      <c r="M13825" t="s">
        <v>23655</v>
      </c>
      <c r="N13825" t="s">
        <v>48299</v>
      </c>
      <c r="O13825" t="s">
        <v>15083</v>
      </c>
      <c r="P13825" t="s">
        <v>48425</v>
      </c>
      <c r="Q13825" t="s">
        <v>23655</v>
      </c>
    </row>
    <row r="13826" spans="12:17" x14ac:dyDescent="0.3">
      <c r="L13826">
        <v>13820</v>
      </c>
      <c r="M13826" t="s">
        <v>23656</v>
      </c>
      <c r="N13826" t="s">
        <v>48301</v>
      </c>
      <c r="O13826" t="s">
        <v>15086</v>
      </c>
      <c r="P13826" t="s">
        <v>48426</v>
      </c>
      <c r="Q13826" t="s">
        <v>23656</v>
      </c>
    </row>
    <row r="13827" spans="12:17" x14ac:dyDescent="0.3">
      <c r="L13827">
        <v>13821</v>
      </c>
      <c r="M13827" t="s">
        <v>23657</v>
      </c>
      <c r="N13827" t="s">
        <v>48303</v>
      </c>
      <c r="O13827" t="s">
        <v>15089</v>
      </c>
      <c r="P13827" t="s">
        <v>48427</v>
      </c>
      <c r="Q13827" t="s">
        <v>23657</v>
      </c>
    </row>
    <row r="13828" spans="12:17" x14ac:dyDescent="0.3">
      <c r="L13828">
        <v>13822</v>
      </c>
      <c r="M13828" t="s">
        <v>23658</v>
      </c>
      <c r="N13828" t="s">
        <v>48305</v>
      </c>
      <c r="O13828" t="s">
        <v>15092</v>
      </c>
      <c r="P13828" t="s">
        <v>48428</v>
      </c>
      <c r="Q13828" t="s">
        <v>23658</v>
      </c>
    </row>
    <row r="13829" spans="12:17" x14ac:dyDescent="0.3">
      <c r="L13829">
        <v>13823</v>
      </c>
      <c r="M13829" t="s">
        <v>23623</v>
      </c>
      <c r="N13829" t="s">
        <v>48307</v>
      </c>
      <c r="O13829" t="s">
        <v>26285</v>
      </c>
      <c r="P13829" t="s">
        <v>48429</v>
      </c>
      <c r="Q13829" t="s">
        <v>23623</v>
      </c>
    </row>
    <row r="13830" spans="12:17" x14ac:dyDescent="0.3">
      <c r="L13830">
        <v>13824</v>
      </c>
      <c r="M13830" t="s">
        <v>23659</v>
      </c>
      <c r="N13830" t="s">
        <v>48309</v>
      </c>
      <c r="O13830" t="s">
        <v>15095</v>
      </c>
      <c r="P13830" t="s">
        <v>48430</v>
      </c>
      <c r="Q13830" t="s">
        <v>23659</v>
      </c>
    </row>
    <row r="13831" spans="12:17" x14ac:dyDescent="0.3">
      <c r="L13831">
        <v>13825</v>
      </c>
      <c r="M13831" t="s">
        <v>23660</v>
      </c>
      <c r="N13831" t="s">
        <v>48311</v>
      </c>
      <c r="O13831" t="s">
        <v>15098</v>
      </c>
      <c r="P13831" t="s">
        <v>48431</v>
      </c>
      <c r="Q13831" t="s">
        <v>23660</v>
      </c>
    </row>
    <row r="13832" spans="12:17" x14ac:dyDescent="0.3">
      <c r="L13832">
        <v>13826</v>
      </c>
      <c r="M13832" t="s">
        <v>23661</v>
      </c>
      <c r="N13832" t="s">
        <v>48313</v>
      </c>
      <c r="O13832" t="s">
        <v>15101</v>
      </c>
      <c r="P13832" t="s">
        <v>48432</v>
      </c>
      <c r="Q13832" t="s">
        <v>23661</v>
      </c>
    </row>
    <row r="13833" spans="12:17" x14ac:dyDescent="0.3">
      <c r="L13833">
        <v>13827</v>
      </c>
      <c r="M13833" t="s">
        <v>23662</v>
      </c>
      <c r="N13833" t="s">
        <v>48315</v>
      </c>
      <c r="O13833" t="s">
        <v>15104</v>
      </c>
      <c r="P13833" t="s">
        <v>48433</v>
      </c>
      <c r="Q13833" t="s">
        <v>23662</v>
      </c>
    </row>
    <row r="13834" spans="12:17" x14ac:dyDescent="0.3">
      <c r="L13834">
        <v>13828</v>
      </c>
      <c r="M13834" t="s">
        <v>23663</v>
      </c>
      <c r="N13834" t="s">
        <v>48317</v>
      </c>
      <c r="O13834" t="s">
        <v>15107</v>
      </c>
      <c r="P13834" t="s">
        <v>48434</v>
      </c>
      <c r="Q13834" t="s">
        <v>23663</v>
      </c>
    </row>
    <row r="13835" spans="12:17" x14ac:dyDescent="0.3">
      <c r="L13835">
        <v>13829</v>
      </c>
      <c r="M13835" t="s">
        <v>23664</v>
      </c>
      <c r="N13835" t="s">
        <v>48319</v>
      </c>
      <c r="O13835" t="s">
        <v>15110</v>
      </c>
      <c r="P13835" t="s">
        <v>48435</v>
      </c>
      <c r="Q13835" t="s">
        <v>23664</v>
      </c>
    </row>
    <row r="13836" spans="12:17" x14ac:dyDescent="0.3">
      <c r="L13836">
        <v>13830</v>
      </c>
      <c r="M13836" t="s">
        <v>23665</v>
      </c>
      <c r="N13836" t="s">
        <v>48321</v>
      </c>
      <c r="O13836" t="s">
        <v>15113</v>
      </c>
      <c r="P13836" t="s">
        <v>48436</v>
      </c>
      <c r="Q13836" t="s">
        <v>23665</v>
      </c>
    </row>
    <row r="13837" spans="12:17" x14ac:dyDescent="0.3">
      <c r="L13837">
        <v>13831</v>
      </c>
      <c r="M13837" t="s">
        <v>23666</v>
      </c>
      <c r="N13837" t="s">
        <v>48323</v>
      </c>
      <c r="O13837" t="s">
        <v>15116</v>
      </c>
      <c r="P13837" t="s">
        <v>48437</v>
      </c>
      <c r="Q13837" t="s">
        <v>23666</v>
      </c>
    </row>
    <row r="13838" spans="12:17" x14ac:dyDescent="0.3">
      <c r="L13838">
        <v>13832</v>
      </c>
      <c r="M13838" t="s">
        <v>23667</v>
      </c>
      <c r="N13838" t="s">
        <v>48325</v>
      </c>
      <c r="O13838" t="s">
        <v>15119</v>
      </c>
      <c r="P13838" t="s">
        <v>48438</v>
      </c>
      <c r="Q13838" t="s">
        <v>23667</v>
      </c>
    </row>
    <row r="13839" spans="12:17" x14ac:dyDescent="0.3">
      <c r="L13839">
        <v>13833</v>
      </c>
      <c r="M13839" t="s">
        <v>23668</v>
      </c>
      <c r="N13839" t="s">
        <v>48327</v>
      </c>
      <c r="O13839" t="s">
        <v>15122</v>
      </c>
      <c r="P13839" t="s">
        <v>48439</v>
      </c>
      <c r="Q13839" t="s">
        <v>23668</v>
      </c>
    </row>
    <row r="13840" spans="12:17" x14ac:dyDescent="0.3">
      <c r="L13840">
        <v>13834</v>
      </c>
      <c r="M13840" t="s">
        <v>23669</v>
      </c>
      <c r="N13840" t="s">
        <v>48329</v>
      </c>
      <c r="O13840" t="s">
        <v>15125</v>
      </c>
      <c r="P13840" t="s">
        <v>48440</v>
      </c>
      <c r="Q13840" t="s">
        <v>23669</v>
      </c>
    </row>
    <row r="13841" spans="12:17" x14ac:dyDescent="0.3">
      <c r="L13841">
        <v>13835</v>
      </c>
      <c r="M13841" t="s">
        <v>23670</v>
      </c>
      <c r="N13841" t="s">
        <v>48331</v>
      </c>
      <c r="O13841" t="s">
        <v>15128</v>
      </c>
      <c r="P13841" t="s">
        <v>48441</v>
      </c>
      <c r="Q13841" t="s">
        <v>23670</v>
      </c>
    </row>
    <row r="13842" spans="12:17" x14ac:dyDescent="0.3">
      <c r="L13842">
        <v>13836</v>
      </c>
      <c r="M13842" t="s">
        <v>23671</v>
      </c>
      <c r="N13842" t="s">
        <v>48333</v>
      </c>
      <c r="O13842" t="s">
        <v>15131</v>
      </c>
      <c r="P13842" t="s">
        <v>48442</v>
      </c>
      <c r="Q13842" t="s">
        <v>23671</v>
      </c>
    </row>
    <row r="13843" spans="12:17" x14ac:dyDescent="0.3">
      <c r="L13843">
        <v>13837</v>
      </c>
      <c r="M13843" t="s">
        <v>23672</v>
      </c>
      <c r="N13843" t="s">
        <v>48335</v>
      </c>
      <c r="O13843" t="s">
        <v>15134</v>
      </c>
      <c r="P13843" t="s">
        <v>48443</v>
      </c>
      <c r="Q13843" t="s">
        <v>23672</v>
      </c>
    </row>
    <row r="13844" spans="12:17" x14ac:dyDescent="0.3">
      <c r="L13844">
        <v>13838</v>
      </c>
      <c r="M13844" t="s">
        <v>23673</v>
      </c>
      <c r="N13844" t="s">
        <v>48337</v>
      </c>
      <c r="O13844" t="s">
        <v>15137</v>
      </c>
      <c r="P13844" t="s">
        <v>48444</v>
      </c>
      <c r="Q13844" t="s">
        <v>23673</v>
      </c>
    </row>
    <row r="13845" spans="12:17" x14ac:dyDescent="0.3">
      <c r="L13845">
        <v>13839</v>
      </c>
      <c r="M13845" t="s">
        <v>23674</v>
      </c>
      <c r="N13845" t="s">
        <v>48339</v>
      </c>
      <c r="O13845" t="s">
        <v>15140</v>
      </c>
      <c r="P13845" t="s">
        <v>48445</v>
      </c>
      <c r="Q13845" t="s">
        <v>23674</v>
      </c>
    </row>
    <row r="13846" spans="12:17" x14ac:dyDescent="0.3">
      <c r="L13846">
        <v>13840</v>
      </c>
      <c r="M13846" t="s">
        <v>23675</v>
      </c>
      <c r="N13846" t="s">
        <v>48341</v>
      </c>
      <c r="O13846" t="s">
        <v>15143</v>
      </c>
      <c r="P13846" t="s">
        <v>48446</v>
      </c>
      <c r="Q13846" t="s">
        <v>23675</v>
      </c>
    </row>
    <row r="13847" spans="12:17" x14ac:dyDescent="0.3">
      <c r="L13847">
        <v>13841</v>
      </c>
      <c r="M13847" t="s">
        <v>23676</v>
      </c>
      <c r="N13847" t="s">
        <v>48343</v>
      </c>
      <c r="O13847" t="s">
        <v>15146</v>
      </c>
      <c r="P13847" t="s">
        <v>48447</v>
      </c>
      <c r="Q13847" t="s">
        <v>23676</v>
      </c>
    </row>
    <row r="13848" spans="12:17" x14ac:dyDescent="0.3">
      <c r="L13848">
        <v>13842</v>
      </c>
      <c r="M13848" t="s">
        <v>23677</v>
      </c>
      <c r="N13848" t="s">
        <v>48345</v>
      </c>
      <c r="O13848" t="s">
        <v>15149</v>
      </c>
      <c r="P13848" t="s">
        <v>48448</v>
      </c>
      <c r="Q13848" t="s">
        <v>23677</v>
      </c>
    </row>
    <row r="13849" spans="12:17" x14ac:dyDescent="0.3">
      <c r="L13849">
        <v>13843</v>
      </c>
      <c r="M13849" t="s">
        <v>23678</v>
      </c>
      <c r="N13849" t="s">
        <v>48347</v>
      </c>
      <c r="O13849" t="s">
        <v>15152</v>
      </c>
      <c r="P13849" t="s">
        <v>48449</v>
      </c>
      <c r="Q13849" t="s">
        <v>23678</v>
      </c>
    </row>
    <row r="13850" spans="12:17" x14ac:dyDescent="0.3">
      <c r="L13850">
        <v>13844</v>
      </c>
      <c r="M13850" t="s">
        <v>23679</v>
      </c>
      <c r="N13850" t="s">
        <v>48349</v>
      </c>
      <c r="O13850" t="s">
        <v>15155</v>
      </c>
      <c r="P13850" t="s">
        <v>48450</v>
      </c>
      <c r="Q13850" t="s">
        <v>23679</v>
      </c>
    </row>
    <row r="13851" spans="12:17" x14ac:dyDescent="0.3">
      <c r="L13851">
        <v>13845</v>
      </c>
      <c r="M13851" t="s">
        <v>23680</v>
      </c>
      <c r="N13851" t="s">
        <v>48351</v>
      </c>
      <c r="O13851" t="s">
        <v>15158</v>
      </c>
      <c r="P13851" t="s">
        <v>48451</v>
      </c>
      <c r="Q13851" t="s">
        <v>23680</v>
      </c>
    </row>
    <row r="13852" spans="12:17" x14ac:dyDescent="0.3">
      <c r="L13852">
        <v>13846</v>
      </c>
      <c r="M13852" t="s">
        <v>23681</v>
      </c>
      <c r="N13852" t="s">
        <v>48353</v>
      </c>
      <c r="O13852" t="s">
        <v>15161</v>
      </c>
      <c r="P13852" t="s">
        <v>48452</v>
      </c>
      <c r="Q13852" t="s">
        <v>23681</v>
      </c>
    </row>
    <row r="13853" spans="12:17" x14ac:dyDescent="0.3">
      <c r="L13853">
        <v>13847</v>
      </c>
      <c r="M13853" t="s">
        <v>23682</v>
      </c>
      <c r="N13853" t="s">
        <v>48355</v>
      </c>
      <c r="O13853" t="s">
        <v>15164</v>
      </c>
      <c r="P13853" t="s">
        <v>48453</v>
      </c>
      <c r="Q13853" t="s">
        <v>23682</v>
      </c>
    </row>
    <row r="13854" spans="12:17" x14ac:dyDescent="0.3">
      <c r="L13854">
        <v>13848</v>
      </c>
      <c r="M13854" t="s">
        <v>23683</v>
      </c>
      <c r="N13854" t="s">
        <v>48357</v>
      </c>
      <c r="O13854" t="s">
        <v>15167</v>
      </c>
      <c r="P13854" t="s">
        <v>48454</v>
      </c>
      <c r="Q13854" t="s">
        <v>23683</v>
      </c>
    </row>
    <row r="13855" spans="12:17" x14ac:dyDescent="0.3">
      <c r="L13855">
        <v>13849</v>
      </c>
      <c r="M13855" t="s">
        <v>27395</v>
      </c>
      <c r="N13855" t="s">
        <v>48359</v>
      </c>
      <c r="O13855" t="s">
        <v>15169</v>
      </c>
      <c r="P13855" t="s">
        <v>48455</v>
      </c>
      <c r="Q13855" t="s">
        <v>27395</v>
      </c>
    </row>
    <row r="13856" spans="12:17" x14ac:dyDescent="0.3">
      <c r="L13856">
        <v>13850</v>
      </c>
      <c r="M13856" t="s">
        <v>27396</v>
      </c>
      <c r="N13856" t="s">
        <v>48361</v>
      </c>
      <c r="O13856" t="s">
        <v>15171</v>
      </c>
      <c r="P13856" t="s">
        <v>48456</v>
      </c>
      <c r="Q13856" t="s">
        <v>27396</v>
      </c>
    </row>
    <row r="13857" spans="12:17" x14ac:dyDescent="0.3">
      <c r="L13857">
        <v>13851</v>
      </c>
      <c r="M13857" t="s">
        <v>27397</v>
      </c>
      <c r="N13857" t="s">
        <v>48363</v>
      </c>
      <c r="O13857" t="s">
        <v>15173</v>
      </c>
      <c r="P13857" t="s">
        <v>48457</v>
      </c>
      <c r="Q13857" t="s">
        <v>27397</v>
      </c>
    </row>
    <row r="13858" spans="12:17" x14ac:dyDescent="0.3">
      <c r="L13858">
        <v>13852</v>
      </c>
      <c r="M13858" t="s">
        <v>23684</v>
      </c>
      <c r="N13858" t="s">
        <v>48365</v>
      </c>
      <c r="O13858" t="s">
        <v>15176</v>
      </c>
      <c r="P13858" t="s">
        <v>48458</v>
      </c>
      <c r="Q13858" t="s">
        <v>23684</v>
      </c>
    </row>
    <row r="13859" spans="12:17" x14ac:dyDescent="0.3">
      <c r="L13859">
        <v>13853</v>
      </c>
      <c r="M13859" t="s">
        <v>23685</v>
      </c>
      <c r="N13859" t="s">
        <v>48367</v>
      </c>
      <c r="O13859" t="s">
        <v>15179</v>
      </c>
      <c r="P13859" t="s">
        <v>48459</v>
      </c>
      <c r="Q13859" t="s">
        <v>23685</v>
      </c>
    </row>
    <row r="13860" spans="12:17" x14ac:dyDescent="0.3">
      <c r="L13860">
        <v>13854</v>
      </c>
      <c r="M13860" t="s">
        <v>23686</v>
      </c>
      <c r="N13860" t="s">
        <v>48369</v>
      </c>
      <c r="O13860" t="s">
        <v>15182</v>
      </c>
      <c r="P13860" t="s">
        <v>48460</v>
      </c>
      <c r="Q13860" t="s">
        <v>23686</v>
      </c>
    </row>
    <row r="13861" spans="12:17" x14ac:dyDescent="0.3">
      <c r="L13861">
        <v>13855</v>
      </c>
      <c r="M13861" t="s">
        <v>23687</v>
      </c>
      <c r="N13861" t="s">
        <v>48371</v>
      </c>
      <c r="O13861" t="s">
        <v>15185</v>
      </c>
      <c r="P13861" t="s">
        <v>48461</v>
      </c>
      <c r="Q13861" t="s">
        <v>23687</v>
      </c>
    </row>
    <row r="13862" spans="12:17" x14ac:dyDescent="0.3">
      <c r="L13862">
        <v>13856</v>
      </c>
      <c r="M13862" t="s">
        <v>23688</v>
      </c>
      <c r="N13862" t="s">
        <v>48373</v>
      </c>
      <c r="O13862" t="s">
        <v>15188</v>
      </c>
      <c r="P13862" t="s">
        <v>48462</v>
      </c>
      <c r="Q13862" t="s">
        <v>23688</v>
      </c>
    </row>
    <row r="13863" spans="12:17" x14ac:dyDescent="0.3">
      <c r="L13863">
        <v>13857</v>
      </c>
      <c r="M13863" t="s">
        <v>23689</v>
      </c>
      <c r="N13863" t="s">
        <v>48375</v>
      </c>
      <c r="O13863" t="s">
        <v>15191</v>
      </c>
      <c r="P13863" t="s">
        <v>48463</v>
      </c>
      <c r="Q13863" t="s">
        <v>23689</v>
      </c>
    </row>
    <row r="13864" spans="12:17" x14ac:dyDescent="0.3">
      <c r="L13864">
        <v>13858</v>
      </c>
      <c r="M13864" t="s">
        <v>23690</v>
      </c>
      <c r="N13864" t="s">
        <v>48377</v>
      </c>
      <c r="O13864" t="s">
        <v>15194</v>
      </c>
      <c r="P13864" t="s">
        <v>48464</v>
      </c>
      <c r="Q13864" t="s">
        <v>23690</v>
      </c>
    </row>
    <row r="13865" spans="12:17" x14ac:dyDescent="0.3">
      <c r="L13865">
        <v>13859</v>
      </c>
      <c r="M13865" t="s">
        <v>23691</v>
      </c>
      <c r="N13865" t="s">
        <v>48373</v>
      </c>
      <c r="O13865" t="s">
        <v>15196</v>
      </c>
      <c r="P13865" t="s">
        <v>48465</v>
      </c>
      <c r="Q13865" t="s">
        <v>23691</v>
      </c>
    </row>
    <row r="13866" spans="12:17" x14ac:dyDescent="0.3">
      <c r="L13866">
        <v>13860</v>
      </c>
      <c r="M13866" t="s">
        <v>23692</v>
      </c>
      <c r="N13866" t="s">
        <v>48375</v>
      </c>
      <c r="O13866" t="s">
        <v>15198</v>
      </c>
      <c r="P13866" t="s">
        <v>48466</v>
      </c>
      <c r="Q13866" t="s">
        <v>23692</v>
      </c>
    </row>
  </sheetData>
  <mergeCells count="1">
    <mergeCell ref="B1:J3"/>
  </mergeCells>
  <phoneticPr fontId="77" type="noConversion"/>
  <hyperlinks>
    <hyperlink ref="B1:H3" r:id="rId1" display="Burmese Characters" xr:uid="{DAAEF9FF-9812-4DB5-8922-642E94E57079}"/>
    <hyperlink ref="B1:J3" r:id="rId2" display="Burmese Characters" xr:uid="{224E21A9-FD87-4A71-AC08-16DFABFB042E}"/>
  </hyperlinks>
  <pageMargins left="0.7" right="0.7" top="0.75" bottom="0.75" header="0.3" footer="0.3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1B69-3420-4C43-88E1-BACB03696107}">
  <sheetPr>
    <tabColor theme="1"/>
  </sheetPr>
  <dimension ref="B1:E14"/>
  <sheetViews>
    <sheetView workbookViewId="0">
      <selection sqref="A1:XFD1048576"/>
    </sheetView>
  </sheetViews>
  <sheetFormatPr defaultRowHeight="14.4" x14ac:dyDescent="0.3"/>
  <cols>
    <col min="3" max="3" width="15.44140625" bestFit="1" customWidth="1"/>
    <col min="4" max="4" width="22.77734375" bestFit="1" customWidth="1"/>
    <col min="5" max="5" width="23.6640625" bestFit="1" customWidth="1"/>
  </cols>
  <sheetData>
    <row r="1" spans="2:5" ht="14.4" customHeight="1" x14ac:dyDescent="0.3">
      <c r="B1" s="149" t="s">
        <v>51717</v>
      </c>
      <c r="C1" s="149"/>
      <c r="D1" s="149"/>
      <c r="E1" s="149"/>
    </row>
    <row r="2" spans="2:5" ht="14.4" customHeight="1" x14ac:dyDescent="0.3">
      <c r="B2" s="149"/>
      <c r="C2" s="149"/>
      <c r="D2" s="149"/>
      <c r="E2" s="149"/>
    </row>
    <row r="3" spans="2:5" ht="14.4" customHeight="1" x14ac:dyDescent="0.3">
      <c r="B3" s="149"/>
      <c r="C3" s="149"/>
      <c r="D3" s="149"/>
      <c r="E3" s="149"/>
    </row>
    <row r="6" spans="2:5" x14ac:dyDescent="0.3">
      <c r="B6" t="s">
        <v>26</v>
      </c>
      <c r="C6" t="s">
        <v>51718</v>
      </c>
      <c r="D6" t="s">
        <v>51719</v>
      </c>
      <c r="E6" t="s">
        <v>51720</v>
      </c>
    </row>
    <row r="7" spans="2:5" x14ac:dyDescent="0.3">
      <c r="B7">
        <v>1</v>
      </c>
      <c r="C7" t="s">
        <v>659</v>
      </c>
      <c r="D7" t="s">
        <v>51721</v>
      </c>
    </row>
    <row r="8" spans="2:5" x14ac:dyDescent="0.3">
      <c r="B8">
        <v>2</v>
      </c>
      <c r="C8" t="s">
        <v>744</v>
      </c>
      <c r="D8" t="s">
        <v>51722</v>
      </c>
      <c r="E8" t="s">
        <v>51723</v>
      </c>
    </row>
    <row r="9" spans="2:5" x14ac:dyDescent="0.3">
      <c r="B9">
        <v>3</v>
      </c>
      <c r="C9" t="s">
        <v>51724</v>
      </c>
      <c r="D9" t="s">
        <v>51725</v>
      </c>
      <c r="E9" t="s">
        <v>51726</v>
      </c>
    </row>
    <row r="10" spans="2:5" x14ac:dyDescent="0.3">
      <c r="B10">
        <v>4</v>
      </c>
      <c r="C10" t="s">
        <v>51727</v>
      </c>
      <c r="E10" t="s">
        <v>51728</v>
      </c>
    </row>
    <row r="11" spans="2:5" x14ac:dyDescent="0.3">
      <c r="B11">
        <v>5</v>
      </c>
      <c r="C11" t="s">
        <v>51729</v>
      </c>
      <c r="E11" t="s">
        <v>51730</v>
      </c>
    </row>
    <row r="12" spans="2:5" x14ac:dyDescent="0.3">
      <c r="B12">
        <v>6</v>
      </c>
      <c r="C12" t="s">
        <v>51731</v>
      </c>
      <c r="E12" t="s">
        <v>51732</v>
      </c>
    </row>
    <row r="13" spans="2:5" x14ac:dyDescent="0.3">
      <c r="B13">
        <v>7</v>
      </c>
      <c r="C13" t="s">
        <v>51733</v>
      </c>
      <c r="E13" t="s">
        <v>51734</v>
      </c>
    </row>
    <row r="14" spans="2:5" x14ac:dyDescent="0.3">
      <c r="B14">
        <v>8</v>
      </c>
      <c r="C14" t="s">
        <v>51735</v>
      </c>
      <c r="E14" t="s">
        <v>51736</v>
      </c>
    </row>
  </sheetData>
  <mergeCells count="1">
    <mergeCell ref="B1:E3"/>
  </mergeCells>
  <hyperlinks>
    <hyperlink ref="B1:B3" r:id="rId1" display="Special" xr:uid="{DF6F927D-34AC-482E-9DEA-51AB08FFDC1F}"/>
    <hyperlink ref="B1:E3" r:id="rId2" display="Special" xr:uid="{709749AD-0DBE-49BC-8503-6409E8155D3F}"/>
  </hyperlinks>
  <pageMargins left="0.7" right="0.7" top="0.75" bottom="0.75" header="0.3" footer="0.3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E0BB-3B0D-4A57-B0D3-C9391E018891}">
  <sheetPr codeName="Sheet3">
    <tabColor rgb="FF92D050"/>
  </sheetPr>
  <dimension ref="A1:P1809"/>
  <sheetViews>
    <sheetView zoomScaleNormal="100" workbookViewId="0">
      <pane ySplit="2" topLeftCell="A3" activePane="bottomLeft" state="frozen"/>
      <selection activeCell="B1" sqref="B1"/>
      <selection pane="bottomLeft" activeCell="F24" sqref="F24"/>
    </sheetView>
  </sheetViews>
  <sheetFormatPr defaultColWidth="14.44140625" defaultRowHeight="15" customHeight="1" x14ac:dyDescent="0.3"/>
  <cols>
    <col min="1" max="1" width="9.33203125" customWidth="1"/>
    <col min="2" max="2" width="8.6640625" style="3" customWidth="1"/>
    <col min="3" max="3" width="26.33203125" style="3" customWidth="1"/>
    <col min="4" max="4" width="16.5546875" style="3" customWidth="1"/>
    <col min="5" max="5" width="20.77734375" style="3" customWidth="1"/>
    <col min="6" max="6" width="17.33203125" style="3" customWidth="1"/>
    <col min="7" max="7" width="26.5546875" style="3" customWidth="1"/>
    <col min="8" max="8" width="19.6640625" customWidth="1"/>
    <col min="9" max="9" width="12.21875" bestFit="1" customWidth="1"/>
  </cols>
  <sheetData>
    <row r="1" spans="1:16" ht="14.25" customHeight="1" x14ac:dyDescent="0.3"/>
    <row r="2" spans="1:16" s="2" customFormat="1" ht="27" customHeight="1" x14ac:dyDescent="0.4">
      <c r="A2"/>
      <c r="B2" s="5" t="s">
        <v>8</v>
      </c>
      <c r="C2" s="5" t="s">
        <v>27</v>
      </c>
      <c r="D2" s="53" t="s">
        <v>17</v>
      </c>
      <c r="E2" s="5" t="s">
        <v>0</v>
      </c>
      <c r="F2" s="53" t="s">
        <v>18</v>
      </c>
      <c r="G2" s="5" t="s">
        <v>30</v>
      </c>
      <c r="H2" s="5" t="s">
        <v>1</v>
      </c>
      <c r="I2" s="5" t="s">
        <v>2</v>
      </c>
      <c r="J2" s="5" t="s">
        <v>7</v>
      </c>
      <c r="K2" s="5" t="s">
        <v>31</v>
      </c>
      <c r="L2" s="1"/>
      <c r="M2" s="1"/>
      <c r="N2"/>
      <c r="O2"/>
      <c r="P2"/>
    </row>
    <row r="3" spans="1:16" ht="14.25" customHeight="1" x14ac:dyDescent="0.3">
      <c r="B3" s="33">
        <v>1</v>
      </c>
      <c r="C3" s="33" t="str">
        <f>VLOOKUP(Final_manabou_kanji[[#This Row],[Sr. no.]],Raw_data_N2_Kanji[[Sr. no.]:[Receipe no]],5,0)</f>
        <v>Burmese Favourite_0</v>
      </c>
      <c r="D3" s="38" t="str">
        <f>VLOOKUP(Final_manabou_kanji[[#This Row],[Sr. no.]],Raw_data_N2_Kanji[[Sr. no.]:[Meaning]],7,0)</f>
        <v/>
      </c>
      <c r="E3" s="3" t="str">
        <f>VLOOKUP(Final_manabou_kanji[[#This Row],[Sr. no.]],Raw_data_N2_Kanji[[Sr. no.]:[Meaning]],8,0)</f>
        <v>If there is a national food to symbolize Myanmar, it would be Mone1 Hin3 Kha3. Mone1 Hin3 Kha3 is a kind of fish gravy soup eaten with fermented rice noodle. The following table shows items that can be garnished on top of the rice noodle.</v>
      </c>
      <c r="F3" s="39" t="str">
        <f>VLOOKUP(Final_manabou_kanji[[#This Row],[Sr. no.]],Raw_data_N2_Kanji[[Sr. no.]:[Meaning]],9,0)</f>
        <v/>
      </c>
      <c r="G3" s="66" t="e">
        <f>VLOOKUP(Final_manabou_kanji[[#This Row],[Sr. no.]],Raw_data_N2_Kanji[[Sr. no.]:[Sentence]],13,0)</f>
        <v>#REF!</v>
      </c>
      <c r="H3" t="str">
        <f>VLOOKUP(Final_manabou_kanji[[#This Row],[Kanji]],Raw_data_N2_Kanji[[Receipe]:[Meaning]],6,0)</f>
        <v/>
      </c>
      <c r="I3">
        <f>VLOOKUP(Final_manabou_kanji[[#This Row],[Kanji]],Raw_data_N2_Kanji[[Receipe]:[Meaning]],7,0)</f>
        <v>0</v>
      </c>
      <c r="J3" t="e">
        <f>#REF!</f>
        <v>#REF!</v>
      </c>
      <c r="K3" s="35">
        <f>Final_manabou_kanji[[#This Row],[Sr. no.]]</f>
        <v>1</v>
      </c>
      <c r="L3" s="6"/>
      <c r="M3" s="6"/>
    </row>
    <row r="4" spans="1:16" ht="14.25" customHeight="1" x14ac:dyDescent="0.3">
      <c r="B4" s="33">
        <v>2</v>
      </c>
      <c r="C4" s="33" t="str">
        <f>VLOOKUP(Final_manabou_kanji[[#This Row],[Sr. no.]],Raw_data_N2_Kanji[[Sr. no.]:[Receipe no]],5,0)</f>
        <v>Burmese Favourite_1</v>
      </c>
      <c r="D4" s="38" t="str">
        <f>VLOOKUP(Final_manabou_kanji[[#This Row],[Sr. no.]],Raw_data_N2_Kanji[[Sr. no.]:[Meaning]],7,0)</f>
        <v/>
      </c>
      <c r="E4" s="3" t="str">
        <f>VLOOKUP(Final_manabou_kanji[[#This Row],[Sr. no.]],Raw_data_N2_Kanji[[Sr. no.]:[Meaning]],8,0)</f>
        <v>မုန့်ဟင်းခါး</v>
      </c>
      <c r="F4" s="39" t="str">
        <f>VLOOKUP(Final_manabou_kanji[[#This Row],[Sr. no.]],Raw_data_N2_Kanji[[Sr. no.]:[Meaning]],9,0)</f>
        <v/>
      </c>
      <c r="G4" s="66" t="e">
        <f>VLOOKUP(Final_manabou_kanji[[#This Row],[Sr. no.]],Raw_data_N2_Kanji[[Sr. no.]:[Sentence]],13,0)</f>
        <v>#REF!</v>
      </c>
      <c r="H4" t="e">
        <f>VLOOKUP(Final_manabou_kanji[[#This Row],[Kanji]],Raw_data_N2_Kanji[[Receipe]:[Meaning]],6,0)</f>
        <v>#REF!</v>
      </c>
      <c r="I4" t="str">
        <f>VLOOKUP(Final_manabou_kanji[[#This Row],[Kanji]],Raw_data_N2_Kanji[[Receipe]:[Meaning]],7,0)</f>
        <v>Rice Noodle with Fish Gravy</v>
      </c>
      <c r="J4" t="e">
        <f>#REF!</f>
        <v>#REF!</v>
      </c>
      <c r="K4" s="35">
        <f>Final_manabou_kanji[[#This Row],[Sr. no.]]</f>
        <v>2</v>
      </c>
      <c r="L4" s="6"/>
      <c r="M4" s="6"/>
    </row>
    <row r="5" spans="1:16" ht="14.25" customHeight="1" x14ac:dyDescent="0.3">
      <c r="B5" s="33">
        <v>3</v>
      </c>
      <c r="C5" s="33" t="str">
        <f>VLOOKUP(Final_manabou_kanji[[#This Row],[Sr. no.]],Raw_data_N2_Kanji[[Sr. no.]:[Receipe no]],5,0)</f>
        <v>Burmese Favourite_2</v>
      </c>
      <c r="D5" s="38" t="str">
        <f>VLOOKUP(Final_manabou_kanji[[#This Row],[Sr. no.]],Raw_data_N2_Kanji[[Sr. no.]:[Meaning]],7,0)</f>
        <v/>
      </c>
      <c r="E5" s="3" t="str">
        <f>VLOOKUP(Final_manabou_kanji[[#This Row],[Sr. no.]],Raw_data_N2_Kanji[[Sr. no.]:[Meaning]],8,0)</f>
        <v>ဘူးသီးကြော်</v>
      </c>
      <c r="F5" s="39" t="str">
        <f>VLOOKUP(Final_manabou_kanji[[#This Row],[Sr. no.]],Raw_data_N2_Kanji[[Sr. no.]:[Meaning]],9,0)</f>
        <v/>
      </c>
      <c r="G5" s="66" t="e">
        <f>VLOOKUP(Final_manabou_kanji[[#This Row],[Sr. no.]],Raw_data_N2_Kanji[[Sr. no.]:[Sentence]],13,0)</f>
        <v>#REF!</v>
      </c>
      <c r="H5" t="e">
        <f>VLOOKUP(Final_manabou_kanji[[#This Row],[Kanji]],Raw_data_N2_Kanji[[Receipe]:[Meaning]],6,0)</f>
        <v>#REF!</v>
      </c>
      <c r="I5" t="str">
        <f>VLOOKUP(Final_manabou_kanji[[#This Row],[Kanji]],Raw_data_N2_Kanji[[Receipe]:[Meaning]],7,0)</f>
        <v>Fried melon</v>
      </c>
      <c r="J5" t="e">
        <f>#REF!</f>
        <v>#REF!</v>
      </c>
      <c r="K5" s="35">
        <f>Final_manabou_kanji[[#This Row],[Sr. no.]]</f>
        <v>3</v>
      </c>
      <c r="L5" s="6"/>
      <c r="M5" s="6"/>
    </row>
    <row r="6" spans="1:16" ht="14.25" customHeight="1" x14ac:dyDescent="0.3">
      <c r="B6" s="33">
        <v>4</v>
      </c>
      <c r="C6" s="33" t="str">
        <f>VLOOKUP(Final_manabou_kanji[[#This Row],[Sr. no.]],Raw_data_N2_Kanji[[Sr. no.]:[Receipe no]],5,0)</f>
        <v>Burmese Favourite_3</v>
      </c>
      <c r="D6" s="38" t="str">
        <f>VLOOKUP(Final_manabou_kanji[[#This Row],[Sr. no.]],Raw_data_N2_Kanji[[Sr. no.]:[Meaning]],7,0)</f>
        <v/>
      </c>
      <c r="E6" s="3" t="str">
        <f>VLOOKUP(Final_manabou_kanji[[#This Row],[Sr. no.]],Raw_data_N2_Kanji[[Sr. no.]:[Meaning]],8,0)</f>
        <v>ပဲကက်ကြော်</v>
      </c>
      <c r="F6" s="39" t="str">
        <f>VLOOKUP(Final_manabou_kanji[[#This Row],[Sr. no.]],Raw_data_N2_Kanji[[Sr. no.]:[Meaning]],9,0)</f>
        <v/>
      </c>
      <c r="G6" s="66" t="e">
        <f>VLOOKUP(Final_manabou_kanji[[#This Row],[Sr. no.]],Raw_data_N2_Kanji[[Sr. no.]:[Sentence]],13,0)</f>
        <v>#REF!</v>
      </c>
      <c r="H6" t="e">
        <f>VLOOKUP(Final_manabou_kanji[[#This Row],[Kanji]],Raw_data_N2_Kanji[[Receipe]:[Meaning]],6,0)</f>
        <v>#REF!</v>
      </c>
      <c r="I6" t="str">
        <f>VLOOKUP(Final_manabou_kanji[[#This Row],[Kanji]],Raw_data_N2_Kanji[[Receipe]:[Meaning]],7,0)</f>
        <v>Fried (fritter) yellow split pea</v>
      </c>
      <c r="J6" t="e">
        <f>#REF!</f>
        <v>#REF!</v>
      </c>
      <c r="K6" s="35">
        <f>Final_manabou_kanji[[#This Row],[Sr. no.]]</f>
        <v>4</v>
      </c>
      <c r="L6" s="6"/>
      <c r="M6" s="6"/>
    </row>
    <row r="7" spans="1:16" ht="14.25" customHeight="1" x14ac:dyDescent="0.3">
      <c r="B7" s="33">
        <v>5</v>
      </c>
      <c r="C7" s="33" t="str">
        <f>VLOOKUP(Final_manabou_kanji[[#This Row],[Sr. no.]],Raw_data_N2_Kanji[[Sr. no.]:[Receipe no]],5,0)</f>
        <v>Burmese Favourite_4</v>
      </c>
      <c r="D7" s="38" t="str">
        <f>VLOOKUP(Final_manabou_kanji[[#This Row],[Sr. no.]],Raw_data_N2_Kanji[[Sr. no.]:[Meaning]],7,0)</f>
        <v/>
      </c>
      <c r="E7" s="3" t="str">
        <f>VLOOKUP(Final_manabou_kanji[[#This Row],[Sr. no.]],Raw_data_N2_Kanji[[Sr. no.]:[Meaning]],8,0)</f>
        <v>ပုစွန်ကက်ကြော်</v>
      </c>
      <c r="F7" s="39" t="str">
        <f>VLOOKUP(Final_manabou_kanji[[#This Row],[Sr. no.]],Raw_data_N2_Kanji[[Sr. no.]:[Meaning]],9,0)</f>
        <v/>
      </c>
      <c r="G7" s="66" t="e">
        <f>VLOOKUP(Final_manabou_kanji[[#This Row],[Sr. no.]],Raw_data_N2_Kanji[[Sr. no.]:[Sentence]],13,0)</f>
        <v>#REF!</v>
      </c>
      <c r="H7" t="e">
        <f>VLOOKUP(Final_manabou_kanji[[#This Row],[Kanji]],Raw_data_N2_Kanji[[Receipe]:[Meaning]],6,0)</f>
        <v>#REF!</v>
      </c>
      <c r="I7" t="str">
        <f>VLOOKUP(Final_manabou_kanji[[#This Row],[Kanji]],Raw_data_N2_Kanji[[Receipe]:[Meaning]],7,0)</f>
        <v>Fried (fritter) shrimp</v>
      </c>
      <c r="J7" t="e">
        <f>#REF!</f>
        <v>#REF!</v>
      </c>
      <c r="K7" s="35">
        <f>Final_manabou_kanji[[#This Row],[Sr. no.]]</f>
        <v>5</v>
      </c>
      <c r="L7" s="6"/>
      <c r="M7" s="6"/>
    </row>
    <row r="8" spans="1:16" ht="14.25" customHeight="1" x14ac:dyDescent="0.3">
      <c r="B8" s="33">
        <v>6</v>
      </c>
      <c r="C8" s="33" t="str">
        <f>VLOOKUP(Final_manabou_kanji[[#This Row],[Sr. no.]],Raw_data_N2_Kanji[[Sr. no.]:[Receipe no]],5,0)</f>
        <v>Burmese Favourite_5</v>
      </c>
      <c r="D8" s="38" t="str">
        <f>VLOOKUP(Final_manabou_kanji[[#This Row],[Sr. no.]],Raw_data_N2_Kanji[[Sr. no.]:[Meaning]],7,0)</f>
        <v/>
      </c>
      <c r="E8" s="3" t="str">
        <f>VLOOKUP(Final_manabou_kanji[[#This Row],[Sr. no.]],Raw_data_N2_Kanji[[Sr. no.]:[Meaning]],8,0)</f>
        <v>ကြက်သွန်ကြော်</v>
      </c>
      <c r="F8" s="39" t="str">
        <f>VLOOKUP(Final_manabou_kanji[[#This Row],[Sr. no.]],Raw_data_N2_Kanji[[Sr. no.]:[Meaning]],9,0)</f>
        <v/>
      </c>
      <c r="G8" s="66" t="e">
        <f>VLOOKUP(Final_manabou_kanji[[#This Row],[Sr. no.]],Raw_data_N2_Kanji[[Sr. no.]:[Sentence]],13,0)</f>
        <v>#REF!</v>
      </c>
      <c r="H8" t="e">
        <f>VLOOKUP(Final_manabou_kanji[[#This Row],[Kanji]],Raw_data_N2_Kanji[[Receipe]:[Meaning]],6,0)</f>
        <v>#REF!</v>
      </c>
      <c r="I8" t="str">
        <f>VLOOKUP(Final_manabou_kanji[[#This Row],[Kanji]],Raw_data_N2_Kanji[[Receipe]:[Meaning]],7,0)</f>
        <v>Fried Onion</v>
      </c>
      <c r="J8" t="e">
        <f>#REF!</f>
        <v>#REF!</v>
      </c>
      <c r="K8" s="35">
        <f>Final_manabou_kanji[[#This Row],[Sr. no.]]</f>
        <v>6</v>
      </c>
      <c r="L8" s="6"/>
      <c r="M8" s="6"/>
    </row>
    <row r="9" spans="1:16" ht="14.25" customHeight="1" x14ac:dyDescent="0.3">
      <c r="B9" s="33">
        <v>7</v>
      </c>
      <c r="C9" s="33" t="str">
        <f>VLOOKUP(Final_manabou_kanji[[#This Row],[Sr. no.]],Raw_data_N2_Kanji[[Sr. no.]:[Receipe no]],5,0)</f>
        <v>Burmese Favourite_6</v>
      </c>
      <c r="D9" s="38" t="str">
        <f>VLOOKUP(Final_manabou_kanji[[#This Row],[Sr. no.]],Raw_data_N2_Kanji[[Sr. no.]:[Meaning]],7,0)</f>
        <v/>
      </c>
      <c r="E9" s="3" t="str">
        <f>VLOOKUP(Final_manabou_kanji[[#This Row],[Sr. no.]],Raw_data_N2_Kanji[[Sr. no.]:[Meaning]],8,0)</f>
        <v>ငါးဖယ်ကြော်</v>
      </c>
      <c r="F9" s="39" t="str">
        <f>VLOOKUP(Final_manabou_kanji[[#This Row],[Sr. no.]],Raw_data_N2_Kanji[[Sr. no.]:[Meaning]],9,0)</f>
        <v/>
      </c>
      <c r="G9" s="66" t="e">
        <f>VLOOKUP(Final_manabou_kanji[[#This Row],[Sr. no.]],Raw_data_N2_Kanji[[Sr. no.]:[Sentence]],13,0)</f>
        <v>#REF!</v>
      </c>
      <c r="H9" t="e">
        <f>VLOOKUP(Final_manabou_kanji[[#This Row],[Kanji]],Raw_data_N2_Kanji[[Receipe]:[Meaning]],6,0)</f>
        <v>#REF!</v>
      </c>
      <c r="I9" t="str">
        <f>VLOOKUP(Final_manabou_kanji[[#This Row],[Kanji]],Raw_data_N2_Kanji[[Receipe]:[Meaning]],7,0)</f>
        <v>Fried Featherback</v>
      </c>
      <c r="J9" t="e">
        <f>#REF!</f>
        <v>#REF!</v>
      </c>
      <c r="K9" s="35">
        <f>Final_manabou_kanji[[#This Row],[Sr. no.]]</f>
        <v>7</v>
      </c>
      <c r="L9" s="6"/>
      <c r="M9" s="6"/>
    </row>
    <row r="10" spans="1:16" ht="14.25" customHeight="1" x14ac:dyDescent="0.3">
      <c r="B10" s="33">
        <v>8</v>
      </c>
      <c r="C10" s="33" t="str">
        <f>VLOOKUP(Final_manabou_kanji[[#This Row],[Sr. no.]],Raw_data_N2_Kanji[[Sr. no.]:[Receipe no]],5,0)</f>
        <v>Burmese Favourite_7</v>
      </c>
      <c r="D10" s="38" t="str">
        <f>VLOOKUP(Final_manabou_kanji[[#This Row],[Sr. no.]],Raw_data_N2_Kanji[[Sr. no.]:[Meaning]],7,0)</f>
        <v/>
      </c>
      <c r="E10" s="3" t="str">
        <f>VLOOKUP(Final_manabou_kanji[[#This Row],[Sr. no.]],Raw_data_N2_Kanji[[Sr. no.]:[Meaning]],8,0)</f>
        <v>ဘဲဥပြုတ်</v>
      </c>
      <c r="F10" s="39" t="str">
        <f>VLOOKUP(Final_manabou_kanji[[#This Row],[Sr. no.]],Raw_data_N2_Kanji[[Sr. no.]:[Meaning]],9,0)</f>
        <v/>
      </c>
      <c r="G10" s="66" t="e">
        <f>VLOOKUP(Final_manabou_kanji[[#This Row],[Sr. no.]],Raw_data_N2_Kanji[[Sr. no.]:[Sentence]],13,0)</f>
        <v>#REF!</v>
      </c>
      <c r="H10" t="str">
        <f>VLOOKUP(Final_manabou_kanji[[#This Row],[Kanji]],Raw_data_N2_Kanji[[Receipe]:[Meaning]],6,0)</f>
        <v/>
      </c>
      <c r="I10" t="str">
        <f>VLOOKUP(Final_manabou_kanji[[#This Row],[Kanji]],Raw_data_N2_Kanji[[Receipe]:[Meaning]],7,0)</f>
        <v>Boiled Duck Egg</v>
      </c>
      <c r="J10" t="e">
        <f>#REF!</f>
        <v>#REF!</v>
      </c>
      <c r="K10" s="35">
        <f>Final_manabou_kanji[[#This Row],[Sr. no.]]</f>
        <v>8</v>
      </c>
      <c r="L10" s="6"/>
      <c r="M10" s="6"/>
    </row>
    <row r="11" spans="1:16" ht="14.25" customHeight="1" x14ac:dyDescent="0.3">
      <c r="B11" s="33">
        <v>9</v>
      </c>
      <c r="C11" s="33" t="str">
        <f>VLOOKUP(Final_manabou_kanji[[#This Row],[Sr. no.]],Raw_data_N2_Kanji[[Sr. no.]:[Receipe no]],5,0)</f>
        <v>Burmese Favourite_8</v>
      </c>
      <c r="D11" s="38" t="str">
        <f>VLOOKUP(Final_manabou_kanji[[#This Row],[Sr. no.]],Raw_data_N2_Kanji[[Sr. no.]:[Meaning]],7,0)</f>
        <v/>
      </c>
      <c r="E11" s="3" t="str">
        <f>VLOOKUP(Final_manabou_kanji[[#This Row],[Sr. no.]],Raw_data_N2_Kanji[[Sr. no.]:[Meaning]],8,0)</f>
        <v>နံနံပင်</v>
      </c>
      <c r="F11" s="39" t="str">
        <f>VLOOKUP(Final_manabou_kanji[[#This Row],[Sr. no.]],Raw_data_N2_Kanji[[Sr. no.]:[Meaning]],9,0)</f>
        <v/>
      </c>
      <c r="G11" s="66" t="e">
        <f>VLOOKUP(Final_manabou_kanji[[#This Row],[Sr. no.]],Raw_data_N2_Kanji[[Sr. no.]:[Sentence]],13,0)</f>
        <v>#REF!</v>
      </c>
      <c r="H11" t="e">
        <f>VLOOKUP(Final_manabou_kanji[[#This Row],[Kanji]],Raw_data_N2_Kanji[[Receipe]:[Meaning]],6,0)</f>
        <v>#REF!</v>
      </c>
      <c r="I11" t="str">
        <f>VLOOKUP(Final_manabou_kanji[[#This Row],[Kanji]],Raw_data_N2_Kanji[[Receipe]:[Meaning]],7,0)</f>
        <v>Cilantro (Parsley)</v>
      </c>
      <c r="J11" t="e">
        <f>#REF!</f>
        <v>#REF!</v>
      </c>
      <c r="K11" s="35">
        <f>Final_manabou_kanji[[#This Row],[Sr. no.]]</f>
        <v>9</v>
      </c>
      <c r="L11" s="6"/>
      <c r="M11" s="6"/>
    </row>
    <row r="12" spans="1:16" ht="14.25" customHeight="1" x14ac:dyDescent="0.3">
      <c r="B12" s="33">
        <v>10</v>
      </c>
      <c r="C12" s="33" t="str">
        <f>VLOOKUP(Final_manabou_kanji[[#This Row],[Sr. no.]],Raw_data_N2_Kanji[[Sr. no.]:[Receipe no]],5,0)</f>
        <v>Burmese Favourite_9</v>
      </c>
      <c r="D12" s="38" t="str">
        <f>VLOOKUP(Final_manabou_kanji[[#This Row],[Sr. no.]],Raw_data_N2_Kanji[[Sr. no.]:[Meaning]],7,0)</f>
        <v/>
      </c>
      <c r="E12" s="3" t="str">
        <f>VLOOKUP(Final_manabou_kanji[[#This Row],[Sr. no.]],Raw_data_N2_Kanji[[Sr. no.]:[Meaning]],8,0)</f>
        <v>ငရုတ်သီးမှုန့်</v>
      </c>
      <c r="F12" s="39" t="str">
        <f>VLOOKUP(Final_manabou_kanji[[#This Row],[Sr. no.]],Raw_data_N2_Kanji[[Sr. no.]:[Meaning]],9,0)</f>
        <v/>
      </c>
      <c r="G12" s="66" t="e">
        <f>VLOOKUP(Final_manabou_kanji[[#This Row],[Sr. no.]],Raw_data_N2_Kanji[[Sr. no.]:[Sentence]],13,0)</f>
        <v>#REF!</v>
      </c>
      <c r="H12" t="e">
        <f>VLOOKUP(Final_manabou_kanji[[#This Row],[Kanji]],Raw_data_N2_Kanji[[Receipe]:[Meaning]],6,0)</f>
        <v>#REF!</v>
      </c>
      <c r="I12" t="str">
        <f>VLOOKUP(Final_manabou_kanji[[#This Row],[Kanji]],Raw_data_N2_Kanji[[Receipe]:[Meaning]],7,0)</f>
        <v>Chilli Powder</v>
      </c>
      <c r="J12" t="e">
        <f>#REF!</f>
        <v>#REF!</v>
      </c>
      <c r="K12" s="35">
        <f>Final_manabou_kanji[[#This Row],[Sr. no.]]</f>
        <v>10</v>
      </c>
      <c r="L12" s="6"/>
      <c r="M12" s="6"/>
    </row>
    <row r="13" spans="1:16" ht="14.25" customHeight="1" x14ac:dyDescent="0.3">
      <c r="B13" s="33">
        <v>11</v>
      </c>
      <c r="C13" s="33" t="str">
        <f>VLOOKUP(Final_manabou_kanji[[#This Row],[Sr. no.]],Raw_data_N2_Kanji[[Sr. no.]:[Receipe no]],5,0)</f>
        <v>Burmese Favourite_10</v>
      </c>
      <c r="D13" s="38" t="str">
        <f>VLOOKUP(Final_manabou_kanji[[#This Row],[Sr. no.]],Raw_data_N2_Kanji[[Sr. no.]:[Meaning]],7,0)</f>
        <v/>
      </c>
      <c r="E13" s="3" t="str">
        <f>VLOOKUP(Final_manabou_kanji[[#This Row],[Sr. no.]],Raw_data_N2_Kanji[[Sr. no.]:[Meaning]],8,0)</f>
        <v>ကြက်သွန်နီ</v>
      </c>
      <c r="F13" s="39" t="str">
        <f>VLOOKUP(Final_manabou_kanji[[#This Row],[Sr. no.]],Raw_data_N2_Kanji[[Sr. no.]:[Meaning]],9,0)</f>
        <v/>
      </c>
      <c r="G13" s="66" t="e">
        <f>VLOOKUP(Final_manabou_kanji[[#This Row],[Sr. no.]],Raw_data_N2_Kanji[[Sr. no.]:[Sentence]],13,0)</f>
        <v>#REF!</v>
      </c>
      <c r="H13" t="e">
        <f>VLOOKUP(Final_manabou_kanji[[#This Row],[Kanji]],Raw_data_N2_Kanji[[Receipe]:[Meaning]],6,0)</f>
        <v>#REF!</v>
      </c>
      <c r="I13" t="str">
        <f>VLOOKUP(Final_manabou_kanji[[#This Row],[Kanji]],Raw_data_N2_Kanji[[Receipe]:[Meaning]],7,0)</f>
        <v>Onion</v>
      </c>
      <c r="J13" t="e">
        <f>#REF!</f>
        <v>#REF!</v>
      </c>
      <c r="K13" s="35">
        <f>Final_manabou_kanji[[#This Row],[Sr. no.]]</f>
        <v>11</v>
      </c>
      <c r="L13" s="6"/>
      <c r="M13" s="6"/>
    </row>
    <row r="14" spans="1:16" ht="14.25" customHeight="1" x14ac:dyDescent="0.3">
      <c r="B14" s="33">
        <v>12</v>
      </c>
      <c r="C14" s="33" t="str">
        <f>VLOOKUP(Final_manabou_kanji[[#This Row],[Sr. no.]],Raw_data_N2_Kanji[[Sr. no.]:[Receipe no]],5,0)</f>
        <v>Burmese Favourite_11</v>
      </c>
      <c r="D14" s="38" t="str">
        <f>VLOOKUP(Final_manabou_kanji[[#This Row],[Sr. no.]],Raw_data_N2_Kanji[[Sr. no.]:[Meaning]],7,0)</f>
        <v/>
      </c>
      <c r="E14" s="3" t="str">
        <f>VLOOKUP(Final_manabou_kanji[[#This Row],[Sr. no.]],Raw_data_N2_Kanji[[Sr. no.]:[Meaning]],8,0)</f>
        <v>သံပရာသီး</v>
      </c>
      <c r="F14" s="39" t="str">
        <f>VLOOKUP(Final_manabou_kanji[[#This Row],[Sr. no.]],Raw_data_N2_Kanji[[Sr. no.]:[Meaning]],9,0)</f>
        <v/>
      </c>
      <c r="G14" s="66" t="e">
        <f>VLOOKUP(Final_manabou_kanji[[#This Row],[Sr. no.]],Raw_data_N2_Kanji[[Sr. no.]:[Sentence]],13,0)</f>
        <v>#REF!</v>
      </c>
      <c r="H14" t="e">
        <f>VLOOKUP(Final_manabou_kanji[[#This Row],[Kanji]],Raw_data_N2_Kanji[[Receipe]:[Meaning]],6,0)</f>
        <v>#REF!</v>
      </c>
      <c r="I14" t="str">
        <f>VLOOKUP(Final_manabou_kanji[[#This Row],[Kanji]],Raw_data_N2_Kanji[[Receipe]:[Meaning]],7,0)</f>
        <v>Lime</v>
      </c>
      <c r="J14" t="e">
        <f>#REF!</f>
        <v>#REF!</v>
      </c>
      <c r="K14" s="35">
        <f>Final_manabou_kanji[[#This Row],[Sr. no.]]</f>
        <v>12</v>
      </c>
      <c r="L14" s="6"/>
      <c r="M14" s="6"/>
    </row>
    <row r="15" spans="1:16" ht="14.25" customHeight="1" x14ac:dyDescent="0.3">
      <c r="B15" s="33">
        <v>13</v>
      </c>
      <c r="C15" s="33" t="str">
        <f>VLOOKUP(Final_manabou_kanji[[#This Row],[Sr. no.]],Raw_data_N2_Kanji[[Sr. no.]:[Receipe no]],5,0)</f>
        <v>Burmese Favourite_12</v>
      </c>
      <c r="D15" s="38" t="str">
        <f>VLOOKUP(Final_manabou_kanji[[#This Row],[Sr. no.]],Raw_data_N2_Kanji[[Sr. no.]:[Meaning]],7,0)</f>
        <v/>
      </c>
      <c r="E15" s="3" t="str">
        <f>VLOOKUP(Final_manabou_kanji[[#This Row],[Sr. no.]],Raw_data_N2_Kanji[[Sr. no.]:[Meaning]],8,0)</f>
        <v>ဆီချက်</v>
      </c>
      <c r="F15" s="39" t="str">
        <f>VLOOKUP(Final_manabou_kanji[[#This Row],[Sr. no.]],Raw_data_N2_Kanji[[Sr. no.]:[Meaning]],9,0)</f>
        <v/>
      </c>
      <c r="G15" s="66" t="e">
        <f>VLOOKUP(Final_manabou_kanji[[#This Row],[Sr. no.]],Raw_data_N2_Kanji[[Sr. no.]:[Sentence]],13,0)</f>
        <v>#REF!</v>
      </c>
      <c r="H15" t="e">
        <f>VLOOKUP(Final_manabou_kanji[[#This Row],[Kanji]],Raw_data_N2_Kanji[[Receipe]:[Meaning]],6,0)</f>
        <v>#REF!</v>
      </c>
      <c r="I15" t="str">
        <f>VLOOKUP(Final_manabou_kanji[[#This Row],[Kanji]],Raw_data_N2_Kanji[[Receipe]:[Meaning]],7,0)</f>
        <v>Fried Onion or Garlic in Oil</v>
      </c>
      <c r="J15" t="e">
        <f>#REF!</f>
        <v>#REF!</v>
      </c>
      <c r="K15" s="35">
        <f>Final_manabou_kanji[[#This Row],[Sr. no.]]</f>
        <v>13</v>
      </c>
      <c r="L15" s="6"/>
      <c r="M15" s="6"/>
    </row>
    <row r="16" spans="1:16" ht="14.25" customHeight="1" x14ac:dyDescent="0.3">
      <c r="B16" s="33">
        <v>14</v>
      </c>
      <c r="C16" s="33" t="str">
        <f>VLOOKUP(Final_manabou_kanji[[#This Row],[Sr. no.]],Raw_data_N2_Kanji[[Sr. no.]:[Receipe no]],5,0)</f>
        <v>Various cuisines_0</v>
      </c>
      <c r="D16" s="38" t="str">
        <f>VLOOKUP(Final_manabou_kanji[[#This Row],[Sr. no.]],Raw_data_N2_Kanji[[Sr. no.]:[Meaning]],7,0)</f>
        <v/>
      </c>
      <c r="E16" s="3" t="str">
        <f>VLOOKUP(Final_manabou_kanji[[#This Row],[Sr. no.]],Raw_data_N2_Kanji[[Sr. no.]:[Meaning]],8,0)</f>
        <v>The various cuisines, snacks, food, drinks, and dessert are shown in different colours to highlight Burmese, Chinese, Indian, local ethnic, or European taste.</v>
      </c>
      <c r="F16" s="39" t="str">
        <f>VLOOKUP(Final_manabou_kanji[[#This Row],[Sr. no.]],Raw_data_N2_Kanji[[Sr. no.]:[Meaning]],9,0)</f>
        <v/>
      </c>
      <c r="G16" s="66" t="e">
        <f>VLOOKUP(Final_manabou_kanji[[#This Row],[Sr. no.]],Raw_data_N2_Kanji[[Sr. no.]:[Sentence]],13,0)</f>
        <v>#REF!</v>
      </c>
      <c r="H16" t="str">
        <f>VLOOKUP(Final_manabou_kanji[[#This Row],[Kanji]],Raw_data_N2_Kanji[[Receipe]:[Meaning]],6,0)</f>
        <v/>
      </c>
      <c r="I16">
        <f>VLOOKUP(Final_manabou_kanji[[#This Row],[Kanji]],Raw_data_N2_Kanji[[Receipe]:[Meaning]],7,0)</f>
        <v>0</v>
      </c>
      <c r="J16" t="e">
        <f>#REF!</f>
        <v>#REF!</v>
      </c>
      <c r="K16" s="35">
        <f>Final_manabou_kanji[[#This Row],[Sr. no.]]</f>
        <v>14</v>
      </c>
      <c r="L16" s="6"/>
      <c r="M16" s="6"/>
    </row>
    <row r="17" spans="2:13" ht="14.25" customHeight="1" x14ac:dyDescent="0.3">
      <c r="B17" s="33">
        <v>15</v>
      </c>
      <c r="C17" s="33" t="str">
        <f>VLOOKUP(Final_manabou_kanji[[#This Row],[Sr. no.]],Raw_data_N2_Kanji[[Sr. no.]:[Receipe no]],5,0)</f>
        <v>Various cuisines_1</v>
      </c>
      <c r="D17" s="38" t="str">
        <f>VLOOKUP(Final_manabou_kanji[[#This Row],[Sr. no.]],Raw_data_N2_Kanji[[Sr. no.]:[Meaning]],7,0)</f>
        <v/>
      </c>
      <c r="E17" s="3" t="str">
        <f>VLOOKUP(Final_manabou_kanji[[#This Row],[Sr. no.]],Raw_data_N2_Kanji[[Sr. no.]:[Meaning]],8,0)</f>
        <v>ကောက်ညှင်းပေါင်း</v>
      </c>
      <c r="F17" s="39" t="str">
        <f>VLOOKUP(Final_manabou_kanji[[#This Row],[Sr. no.]],Raw_data_N2_Kanji[[Sr. no.]:[Meaning]],9,0)</f>
        <v/>
      </c>
      <c r="G17" s="66" t="e">
        <f>VLOOKUP(Final_manabou_kanji[[#This Row],[Sr. no.]],Raw_data_N2_Kanji[[Sr. no.]:[Sentence]],13,0)</f>
        <v>#REF!</v>
      </c>
      <c r="H17" t="e">
        <f>VLOOKUP(Final_manabou_kanji[[#This Row],[Kanji]],Raw_data_N2_Kanji[[Receipe]:[Meaning]],6,0)</f>
        <v>#REF!</v>
      </c>
      <c r="I17" t="str">
        <f>VLOOKUP(Final_manabou_kanji[[#This Row],[Kanji]],Raw_data_N2_Kanji[[Receipe]:[Meaning]],7,0)</f>
        <v>Steamed Glutinous Rice</v>
      </c>
      <c r="J17" t="e">
        <f>#REF!</f>
        <v>#REF!</v>
      </c>
      <c r="K17" s="35">
        <f>Final_manabou_kanji[[#This Row],[Sr. no.]]</f>
        <v>15</v>
      </c>
      <c r="L17" s="6"/>
      <c r="M17" s="6"/>
    </row>
    <row r="18" spans="2:13" ht="14.25" customHeight="1" x14ac:dyDescent="0.3">
      <c r="B18" s="33">
        <v>16</v>
      </c>
      <c r="C18" s="33" t="str">
        <f>VLOOKUP(Final_manabou_kanji[[#This Row],[Sr. no.]],Raw_data_N2_Kanji[[Sr. no.]:[Receipe no]],5,0)</f>
        <v>Various cuisines_2</v>
      </c>
      <c r="D18" s="38" t="str">
        <f>VLOOKUP(Final_manabou_kanji[[#This Row],[Sr. no.]],Raw_data_N2_Kanji[[Sr. no.]:[Meaning]],7,0)</f>
        <v/>
      </c>
      <c r="E18" s="3" t="str">
        <f>VLOOKUP(Final_manabou_kanji[[#This Row],[Sr. no.]],Raw_data_N2_Kanji[[Sr. no.]:[Meaning]],8,0)</f>
        <v>ပဲပြုတ်</v>
      </c>
      <c r="F18" s="39" t="str">
        <f>VLOOKUP(Final_manabou_kanji[[#This Row],[Sr. no.]],Raw_data_N2_Kanji[[Sr. no.]:[Meaning]],9,0)</f>
        <v/>
      </c>
      <c r="G18" s="66" t="e">
        <f>VLOOKUP(Final_manabou_kanji[[#This Row],[Sr. no.]],Raw_data_N2_Kanji[[Sr. no.]:[Sentence]],13,0)</f>
        <v>#REF!</v>
      </c>
      <c r="H18" t="e">
        <f>VLOOKUP(Final_manabou_kanji[[#This Row],[Kanji]],Raw_data_N2_Kanji[[Receipe]:[Meaning]],6,0)</f>
        <v>#REF!</v>
      </c>
      <c r="I18" t="str">
        <f>VLOOKUP(Final_manabou_kanji[[#This Row],[Kanji]],Raw_data_N2_Kanji[[Receipe]:[Meaning]],7,0)</f>
        <v>Boiled Pea</v>
      </c>
      <c r="J18" t="e">
        <f>#REF!</f>
        <v>#REF!</v>
      </c>
      <c r="K18" s="35">
        <f>Final_manabou_kanji[[#This Row],[Sr. no.]]</f>
        <v>16</v>
      </c>
      <c r="L18" s="6"/>
      <c r="M18" s="6"/>
    </row>
    <row r="19" spans="2:13" ht="14.25" customHeight="1" x14ac:dyDescent="0.3">
      <c r="B19" s="33">
        <v>17</v>
      </c>
      <c r="C19" s="33" t="str">
        <f>VLOOKUP(Final_manabou_kanji[[#This Row],[Sr. no.]],Raw_data_N2_Kanji[[Sr. no.]:[Receipe no]],5,0)</f>
        <v>Various cuisines_3</v>
      </c>
      <c r="D19" s="38" t="str">
        <f>VLOOKUP(Final_manabou_kanji[[#This Row],[Sr. no.]],Raw_data_N2_Kanji[[Sr. no.]:[Meaning]],7,0)</f>
        <v/>
      </c>
      <c r="E19" s="3" t="str">
        <f>VLOOKUP(Final_manabou_kanji[[#This Row],[Sr. no.]],Raw_data_N2_Kanji[[Sr. no.]:[Meaning]],8,0)</f>
        <v>နံပြား</v>
      </c>
      <c r="F19" s="39" t="str">
        <f>VLOOKUP(Final_manabou_kanji[[#This Row],[Sr. no.]],Raw_data_N2_Kanji[[Sr. no.]:[Meaning]],9,0)</f>
        <v/>
      </c>
      <c r="G19" s="66" t="e">
        <f>VLOOKUP(Final_manabou_kanji[[#This Row],[Sr. no.]],Raw_data_N2_Kanji[[Sr. no.]:[Sentence]],13,0)</f>
        <v>#REF!</v>
      </c>
      <c r="H19" t="e">
        <f>VLOOKUP(Final_manabou_kanji[[#This Row],[Kanji]],Raw_data_N2_Kanji[[Receipe]:[Meaning]],6,0)</f>
        <v>#REF!</v>
      </c>
      <c r="I19" t="str">
        <f>VLOOKUP(Final_manabou_kanji[[#This Row],[Kanji]],Raw_data_N2_Kanji[[Receipe]:[Meaning]],7,0)</f>
        <v>Flat Round Indian Bread</v>
      </c>
      <c r="J19" t="e">
        <f>#REF!</f>
        <v>#REF!</v>
      </c>
      <c r="K19" s="35">
        <f>Final_manabou_kanji[[#This Row],[Sr. no.]]</f>
        <v>17</v>
      </c>
      <c r="L19" s="6"/>
      <c r="M19" s="6"/>
    </row>
    <row r="20" spans="2:13" ht="14.25" customHeight="1" x14ac:dyDescent="0.3">
      <c r="B20" s="33">
        <v>18</v>
      </c>
      <c r="C20" s="33" t="str">
        <f>VLOOKUP(Final_manabou_kanji[[#This Row],[Sr. no.]],Raw_data_N2_Kanji[[Sr. no.]:[Receipe no]],5,0)</f>
        <v>Various cuisines_4</v>
      </c>
      <c r="D20" s="38" t="str">
        <f>VLOOKUP(Final_manabou_kanji[[#This Row],[Sr. no.]],Raw_data_N2_Kanji[[Sr. no.]:[Meaning]],7,0)</f>
        <v/>
      </c>
      <c r="E20" s="3" t="str">
        <f>VLOOKUP(Final_manabou_kanji[[#This Row],[Sr. no.]],Raw_data_N2_Kanji[[Sr. no.]:[Meaning]],8,0)</f>
        <v>အီကြာကွေး</v>
      </c>
      <c r="F20" s="39" t="str">
        <f>VLOOKUP(Final_manabou_kanji[[#This Row],[Sr. no.]],Raw_data_N2_Kanji[[Sr. no.]:[Meaning]],9,0)</f>
        <v/>
      </c>
      <c r="G20" s="66" t="e">
        <f>VLOOKUP(Final_manabou_kanji[[#This Row],[Sr. no.]],Raw_data_N2_Kanji[[Sr. no.]:[Sentence]],13,0)</f>
        <v>#REF!</v>
      </c>
      <c r="H20" t="e">
        <f>VLOOKUP(Final_manabou_kanji[[#This Row],[Kanji]],Raw_data_N2_Kanji[[Receipe]:[Meaning]],6,0)</f>
        <v>#REF!</v>
      </c>
      <c r="I20" t="str">
        <f>VLOOKUP(Final_manabou_kanji[[#This Row],[Kanji]],Raw_data_N2_Kanji[[Receipe]:[Meaning]],7,0)</f>
        <v>Fried Rice Dough Stick</v>
      </c>
      <c r="J20" t="e">
        <f>#REF!</f>
        <v>#REF!</v>
      </c>
      <c r="K20" s="35">
        <f>Final_manabou_kanji[[#This Row],[Sr. no.]]</f>
        <v>18</v>
      </c>
      <c r="L20" s="6"/>
      <c r="M20" s="6"/>
    </row>
    <row r="21" spans="2:13" ht="14.25" customHeight="1" x14ac:dyDescent="0.3">
      <c r="B21" s="33">
        <v>19</v>
      </c>
      <c r="C21" s="33" t="str">
        <f>VLOOKUP(Final_manabou_kanji[[#This Row],[Sr. no.]],Raw_data_N2_Kanji[[Sr. no.]:[Receipe no]],5,0)</f>
        <v>Various cuisines_5</v>
      </c>
      <c r="D21" s="38" t="str">
        <f>VLOOKUP(Final_manabou_kanji[[#This Row],[Sr. no.]],Raw_data_N2_Kanji[[Sr. no.]:[Meaning]],7,0)</f>
        <v/>
      </c>
      <c r="E21" s="3" t="str">
        <f>VLOOKUP(Final_manabou_kanji[[#This Row],[Sr. no.]],Raw_data_N2_Kanji[[Sr. no.]:[Meaning]],8,0)</f>
        <v>ခေါပုတ်</v>
      </c>
      <c r="F21" s="39" t="str">
        <f>VLOOKUP(Final_manabou_kanji[[#This Row],[Sr. no.]],Raw_data_N2_Kanji[[Sr. no.]:[Meaning]],9,0)</f>
        <v/>
      </c>
      <c r="G21" s="66" t="e">
        <f>VLOOKUP(Final_manabou_kanji[[#This Row],[Sr. no.]],Raw_data_N2_Kanji[[Sr. no.]:[Sentence]],13,0)</f>
        <v>#REF!</v>
      </c>
      <c r="H21" t="e">
        <f>VLOOKUP(Final_manabou_kanji[[#This Row],[Kanji]],Raw_data_N2_Kanji[[Receipe]:[Meaning]],6,0)</f>
        <v>#REF!</v>
      </c>
      <c r="I21" t="str">
        <f>VLOOKUP(Final_manabou_kanji[[#This Row],[Kanji]],Raw_data_N2_Kanji[[Receipe]:[Meaning]],7,0)</f>
        <v>Grounded Glutinous Rice</v>
      </c>
      <c r="J21" t="e">
        <f>#REF!</f>
        <v>#REF!</v>
      </c>
      <c r="K21" s="35">
        <f>Final_manabou_kanji[[#This Row],[Sr. no.]]</f>
        <v>19</v>
      </c>
      <c r="L21" s="6"/>
      <c r="M21" s="6"/>
    </row>
    <row r="22" spans="2:13" ht="14.25" customHeight="1" x14ac:dyDescent="0.3">
      <c r="B22" s="33">
        <v>20</v>
      </c>
      <c r="C22" s="33" t="str">
        <f>VLOOKUP(Final_manabou_kanji[[#This Row],[Sr. no.]],Raw_data_N2_Kanji[[Sr. no.]:[Receipe no]],5,0)</f>
        <v>Various cuisines_6</v>
      </c>
      <c r="D22" s="38" t="str">
        <f>VLOOKUP(Final_manabou_kanji[[#This Row],[Sr. no.]],Raw_data_N2_Kanji[[Sr. no.]:[Meaning]],7,0)</f>
        <v/>
      </c>
      <c r="E22" s="3" t="str">
        <f>VLOOKUP(Final_manabou_kanji[[#This Row],[Sr. no.]],Raw_data_N2_Kanji[[Sr. no.]:[Meaning]],8,0)</f>
        <v>ခေါက်ဆွဲပြုတ်</v>
      </c>
      <c r="F22" s="39" t="str">
        <f>VLOOKUP(Final_manabou_kanji[[#This Row],[Sr. no.]],Raw_data_N2_Kanji[[Sr. no.]:[Meaning]],9,0)</f>
        <v/>
      </c>
      <c r="G22" s="66" t="e">
        <f>VLOOKUP(Final_manabou_kanji[[#This Row],[Sr. no.]],Raw_data_N2_Kanji[[Sr. no.]:[Sentence]],13,0)</f>
        <v>#REF!</v>
      </c>
      <c r="H22" t="e">
        <f>VLOOKUP(Final_manabou_kanji[[#This Row],[Kanji]],Raw_data_N2_Kanji[[Receipe]:[Meaning]],6,0)</f>
        <v>#REF!</v>
      </c>
      <c r="I22" t="str">
        <f>VLOOKUP(Final_manabou_kanji[[#This Row],[Kanji]],Raw_data_N2_Kanji[[Receipe]:[Meaning]],7,0)</f>
        <v>Noodle Soup</v>
      </c>
      <c r="J22" t="e">
        <f>#REF!</f>
        <v>#REF!</v>
      </c>
      <c r="K22" s="35">
        <f>Final_manabou_kanji[[#This Row],[Sr. no.]]</f>
        <v>20</v>
      </c>
      <c r="L22" s="6"/>
      <c r="M22" s="6"/>
    </row>
    <row r="23" spans="2:13" ht="14.25" customHeight="1" x14ac:dyDescent="0.3">
      <c r="B23" s="33">
        <v>21</v>
      </c>
      <c r="C23" s="33" t="str">
        <f>VLOOKUP(Final_manabou_kanji[[#This Row],[Sr. no.]],Raw_data_N2_Kanji[[Sr. no.]:[Receipe no]],5,0)</f>
        <v>Various cuisines_7</v>
      </c>
      <c r="D23" s="38" t="str">
        <f>VLOOKUP(Final_manabou_kanji[[#This Row],[Sr. no.]],Raw_data_N2_Kanji[[Sr. no.]:[Meaning]],7,0)</f>
        <v/>
      </c>
      <c r="E23" s="3" t="str">
        <f>VLOOKUP(Final_manabou_kanji[[#This Row],[Sr. no.]],Raw_data_N2_Kanji[[Sr. no.]:[Meaning]],8,0)</f>
        <v>ဝက်သားပေါင်း</v>
      </c>
      <c r="F23" s="39" t="str">
        <f>VLOOKUP(Final_manabou_kanji[[#This Row],[Sr. no.]],Raw_data_N2_Kanji[[Sr. no.]:[Meaning]],9,0)</f>
        <v/>
      </c>
      <c r="G23" s="66" t="e">
        <f>VLOOKUP(Final_manabou_kanji[[#This Row],[Sr. no.]],Raw_data_N2_Kanji[[Sr. no.]:[Sentence]],13,0)</f>
        <v>#REF!</v>
      </c>
      <c r="H23" t="e">
        <f>VLOOKUP(Final_manabou_kanji[[#This Row],[Kanji]],Raw_data_N2_Kanji[[Receipe]:[Meaning]],6,0)</f>
        <v>#REF!</v>
      </c>
      <c r="I23" t="str">
        <f>VLOOKUP(Final_manabou_kanji[[#This Row],[Kanji]],Raw_data_N2_Kanji[[Receipe]:[Meaning]],7,0)</f>
        <v>Dim Sum (Steamed Pork)</v>
      </c>
      <c r="J23" t="e">
        <f>#REF!</f>
        <v>#REF!</v>
      </c>
      <c r="K23" s="35">
        <f>Final_manabou_kanji[[#This Row],[Sr. no.]]</f>
        <v>21</v>
      </c>
      <c r="L23" s="6"/>
      <c r="M23" s="6"/>
    </row>
    <row r="24" spans="2:13" ht="14.25" customHeight="1" x14ac:dyDescent="0.3">
      <c r="B24" s="33">
        <v>22</v>
      </c>
      <c r="C24" s="33" t="str">
        <f>VLOOKUP(Final_manabou_kanji[[#This Row],[Sr. no.]],Raw_data_N2_Kanji[[Sr. no.]:[Receipe no]],5,0)</f>
        <v>Various cuisines_8</v>
      </c>
      <c r="D24" s="38" t="str">
        <f>VLOOKUP(Final_manabou_kanji[[#This Row],[Sr. no.]],Raw_data_N2_Kanji[[Sr. no.]:[Meaning]],7,0)</f>
        <v/>
      </c>
      <c r="E24" s="3" t="str">
        <f>VLOOKUP(Final_manabou_kanji[[#This Row],[Sr. no.]],Raw_data_N2_Kanji[[Sr. no.]:[Meaning]],8,0)</f>
        <v>ပေါက်စီ</v>
      </c>
      <c r="F24" s="39" t="str">
        <f>VLOOKUP(Final_manabou_kanji[[#This Row],[Sr. no.]],Raw_data_N2_Kanji[[Sr. no.]:[Meaning]],9,0)</f>
        <v/>
      </c>
      <c r="G24" s="66" t="e">
        <f>VLOOKUP(Final_manabou_kanji[[#This Row],[Sr. no.]],Raw_data_N2_Kanji[[Sr. no.]:[Sentence]],13,0)</f>
        <v>#REF!</v>
      </c>
      <c r="H24" t="e">
        <f>VLOOKUP(Final_manabou_kanji[[#This Row],[Kanji]],Raw_data_N2_Kanji[[Receipe]:[Meaning]],6,0)</f>
        <v>#REF!</v>
      </c>
      <c r="I24" t="str">
        <f>VLOOKUP(Final_manabou_kanji[[#This Row],[Kanji]],Raw_data_N2_Kanji[[Receipe]:[Meaning]],7,0)</f>
        <v>Chinese “baozi”; Dumpling</v>
      </c>
      <c r="J24" t="e">
        <f>#REF!</f>
        <v>#REF!</v>
      </c>
      <c r="K24" s="35">
        <f>Final_manabou_kanji[[#This Row],[Sr. no.]]</f>
        <v>22</v>
      </c>
      <c r="L24" s="6"/>
      <c r="M24" s="6"/>
    </row>
    <row r="25" spans="2:13" ht="14.25" customHeight="1" x14ac:dyDescent="0.3">
      <c r="B25" s="33">
        <v>23</v>
      </c>
      <c r="C25" s="33" t="str">
        <f>VLOOKUP(Final_manabou_kanji[[#This Row],[Sr. no.]],Raw_data_N2_Kanji[[Sr. no.]:[Receipe no]],5,0)</f>
        <v>Various cuisines_9</v>
      </c>
      <c r="D25" s="38" t="str">
        <f>VLOOKUP(Final_manabou_kanji[[#This Row],[Sr. no.]],Raw_data_N2_Kanji[[Sr. no.]:[Meaning]],7,0)</f>
        <v/>
      </c>
      <c r="E25" s="3" t="str">
        <f>VLOOKUP(Final_manabou_kanji[[#This Row],[Sr. no.]],Raw_data_N2_Kanji[[Sr. no.]:[Meaning]],8,0)</f>
        <v>ပေါင်မုန့်</v>
      </c>
      <c r="F25" s="39" t="str">
        <f>VLOOKUP(Final_manabou_kanji[[#This Row],[Sr. no.]],Raw_data_N2_Kanji[[Sr. no.]:[Meaning]],9,0)</f>
        <v/>
      </c>
      <c r="G25" s="66" t="e">
        <f>VLOOKUP(Final_manabou_kanji[[#This Row],[Sr. no.]],Raw_data_N2_Kanji[[Sr. no.]:[Sentence]],13,0)</f>
        <v>#REF!</v>
      </c>
      <c r="H25" t="e">
        <f>VLOOKUP(Final_manabou_kanji[[#This Row],[Kanji]],Raw_data_N2_Kanji[[Receipe]:[Meaning]],6,0)</f>
        <v>#REF!</v>
      </c>
      <c r="I25" t="str">
        <f>VLOOKUP(Final_manabou_kanji[[#This Row],[Kanji]],Raw_data_N2_Kanji[[Receipe]:[Meaning]],7,0)</f>
        <v>Bread</v>
      </c>
      <c r="J25" t="e">
        <f>#REF!</f>
        <v>#REF!</v>
      </c>
      <c r="K25" s="35">
        <f>Final_manabou_kanji[[#This Row],[Sr. no.]]</f>
        <v>23</v>
      </c>
      <c r="L25" s="6"/>
      <c r="M25" s="6"/>
    </row>
    <row r="26" spans="2:13" ht="14.25" customHeight="1" x14ac:dyDescent="0.3">
      <c r="B26" s="33">
        <v>24</v>
      </c>
      <c r="C26" s="33" t="str">
        <f>VLOOKUP(Final_manabou_kanji[[#This Row],[Sr. no.]],Raw_data_N2_Kanji[[Sr. no.]:[Receipe no]],5,0)</f>
        <v>Various cuisines_10</v>
      </c>
      <c r="D26" s="38" t="str">
        <f>VLOOKUP(Final_manabou_kanji[[#This Row],[Sr. no.]],Raw_data_N2_Kanji[[Sr. no.]:[Meaning]],7,0)</f>
        <v/>
      </c>
      <c r="E26" s="3" t="str">
        <f>VLOOKUP(Final_manabou_kanji[[#This Row],[Sr. no.]],Raw_data_N2_Kanji[[Sr. no.]:[Meaning]],8,0)</f>
        <v>ပေါင်မုန့်မီးကင်</v>
      </c>
      <c r="F26" s="39" t="str">
        <f>VLOOKUP(Final_manabou_kanji[[#This Row],[Sr. no.]],Raw_data_N2_Kanji[[Sr. no.]:[Meaning]],9,0)</f>
        <v/>
      </c>
      <c r="G26" s="66" t="e">
        <f>VLOOKUP(Final_manabou_kanji[[#This Row],[Sr. no.]],Raw_data_N2_Kanji[[Sr. no.]:[Sentence]],13,0)</f>
        <v>#REF!</v>
      </c>
      <c r="H26" t="e">
        <f>VLOOKUP(Final_manabou_kanji[[#This Row],[Kanji]],Raw_data_N2_Kanji[[Receipe]:[Meaning]],6,0)</f>
        <v>#REF!</v>
      </c>
      <c r="I26" t="str">
        <f>VLOOKUP(Final_manabou_kanji[[#This Row],[Kanji]],Raw_data_N2_Kanji[[Receipe]:[Meaning]],7,0)</f>
        <v>Toast</v>
      </c>
      <c r="J26" t="e">
        <f>#REF!</f>
        <v>#REF!</v>
      </c>
      <c r="K26" s="35">
        <f>Final_manabou_kanji[[#This Row],[Sr. no.]]</f>
        <v>24</v>
      </c>
      <c r="L26" s="6"/>
      <c r="M26" s="6"/>
    </row>
    <row r="27" spans="2:13" ht="14.25" customHeight="1" x14ac:dyDescent="0.3">
      <c r="B27" s="33">
        <v>25</v>
      </c>
      <c r="C27" s="33" t="str">
        <f>VLOOKUP(Final_manabou_kanji[[#This Row],[Sr. no.]],Raw_data_N2_Kanji[[Sr. no.]:[Receipe no]],5,0)</f>
        <v>Various cuisines_11</v>
      </c>
      <c r="D27" s="38" t="str">
        <f>VLOOKUP(Final_manabou_kanji[[#This Row],[Sr. no.]],Raw_data_N2_Kanji[[Sr. no.]:[Meaning]],7,0)</f>
        <v/>
      </c>
      <c r="E27" s="3" t="str">
        <f>VLOOKUP(Final_manabou_kanji[[#This Row],[Sr. no.]],Raw_data_N2_Kanji[[Sr. no.]:[Meaning]],8,0)</f>
        <v>ပေါင်မုန့်ကြော်</v>
      </c>
      <c r="F27" s="39" t="str">
        <f>VLOOKUP(Final_manabou_kanji[[#This Row],[Sr. no.]],Raw_data_N2_Kanji[[Sr. no.]:[Meaning]],9,0)</f>
        <v/>
      </c>
      <c r="G27" s="66" t="e">
        <f>VLOOKUP(Final_manabou_kanji[[#This Row],[Sr. no.]],Raw_data_N2_Kanji[[Sr. no.]:[Sentence]],13,0)</f>
        <v>#REF!</v>
      </c>
      <c r="H27" t="e">
        <f>VLOOKUP(Final_manabou_kanji[[#This Row],[Kanji]],Raw_data_N2_Kanji[[Receipe]:[Meaning]],6,0)</f>
        <v>#REF!</v>
      </c>
      <c r="I27" t="str">
        <f>VLOOKUP(Final_manabou_kanji[[#This Row],[Kanji]],Raw_data_N2_Kanji[[Receipe]:[Meaning]],7,0)</f>
        <v>French Toast</v>
      </c>
      <c r="J27" t="e">
        <f>#REF!</f>
        <v>#REF!</v>
      </c>
      <c r="K27" s="35">
        <f>Final_manabou_kanji[[#This Row],[Sr. no.]]</f>
        <v>25</v>
      </c>
      <c r="L27" s="6"/>
      <c r="M27" s="6"/>
    </row>
    <row r="28" spans="2:13" ht="14.25" customHeight="1" x14ac:dyDescent="0.3">
      <c r="B28" s="33">
        <v>26</v>
      </c>
      <c r="C28" s="33" t="str">
        <f>VLOOKUP(Final_manabou_kanji[[#This Row],[Sr. no.]],Raw_data_N2_Kanji[[Sr. no.]:[Receipe no]],5,0)</f>
        <v>Various cuisines_12</v>
      </c>
      <c r="D28" s="38" t="str">
        <f>VLOOKUP(Final_manabou_kanji[[#This Row],[Sr. no.]],Raw_data_N2_Kanji[[Sr. no.]:[Meaning]],7,0)</f>
        <v/>
      </c>
      <c r="E28" s="3" t="str">
        <f>VLOOKUP(Final_manabou_kanji[[#This Row],[Sr. no.]],Raw_data_N2_Kanji[[Sr. no.]:[Meaning]],8,0)</f>
        <v>ကြက်ဥခေါက်ကြော်</v>
      </c>
      <c r="F28" s="39" t="str">
        <f>VLOOKUP(Final_manabou_kanji[[#This Row],[Sr. no.]],Raw_data_N2_Kanji[[Sr. no.]:[Meaning]],9,0)</f>
        <v/>
      </c>
      <c r="G28" s="66" t="e">
        <f>VLOOKUP(Final_manabou_kanji[[#This Row],[Sr. no.]],Raw_data_N2_Kanji[[Sr. no.]:[Sentence]],13,0)</f>
        <v>#REF!</v>
      </c>
      <c r="H28" t="str">
        <f>VLOOKUP(Final_manabou_kanji[[#This Row],[Kanji]],Raw_data_N2_Kanji[[Receipe]:[Meaning]],6,0)</f>
        <v/>
      </c>
      <c r="I28" t="str">
        <f>VLOOKUP(Final_manabou_kanji[[#This Row],[Kanji]],Raw_data_N2_Kanji[[Receipe]:[Meaning]],7,0)</f>
        <v>Omelet</v>
      </c>
      <c r="J28" t="e">
        <f>#REF!</f>
        <v>#REF!</v>
      </c>
      <c r="K28" s="35">
        <f>Final_manabou_kanji[[#This Row],[Sr. no.]]</f>
        <v>26</v>
      </c>
      <c r="L28" s="6"/>
      <c r="M28" s="6"/>
    </row>
    <row r="29" spans="2:13" ht="14.25" customHeight="1" x14ac:dyDescent="0.3">
      <c r="B29" s="33">
        <v>27</v>
      </c>
      <c r="C29" s="33" t="str">
        <f>VLOOKUP(Final_manabou_kanji[[#This Row],[Sr. no.]],Raw_data_N2_Kanji[[Sr. no.]:[Receipe no]],5,0)</f>
        <v>Various cuisines_13</v>
      </c>
      <c r="D29" s="38" t="str">
        <f>VLOOKUP(Final_manabou_kanji[[#This Row],[Sr. no.]],Raw_data_N2_Kanji[[Sr. no.]:[Meaning]],7,0)</f>
        <v/>
      </c>
      <c r="E29" s="3" t="str">
        <f>VLOOKUP(Final_manabou_kanji[[#This Row],[Sr. no.]],Raw_data_N2_Kanji[[Sr. no.]:[Meaning]],8,0)</f>
        <v>ကြက်ဥပြုတ်</v>
      </c>
      <c r="F29" s="39" t="str">
        <f>VLOOKUP(Final_manabou_kanji[[#This Row],[Sr. no.]],Raw_data_N2_Kanji[[Sr. no.]:[Meaning]],9,0)</f>
        <v/>
      </c>
      <c r="G29" s="66" t="e">
        <f>VLOOKUP(Final_manabou_kanji[[#This Row],[Sr. no.]],Raw_data_N2_Kanji[[Sr. no.]:[Sentence]],13,0)</f>
        <v>#REF!</v>
      </c>
      <c r="H29" t="str">
        <f>VLOOKUP(Final_manabou_kanji[[#This Row],[Kanji]],Raw_data_N2_Kanji[[Receipe]:[Meaning]],6,0)</f>
        <v/>
      </c>
      <c r="I29" t="str">
        <f>VLOOKUP(Final_manabou_kanji[[#This Row],[Kanji]],Raw_data_N2_Kanji[[Receipe]:[Meaning]],7,0)</f>
        <v>Boiled egg</v>
      </c>
      <c r="J29" t="e">
        <f>#REF!</f>
        <v>#REF!</v>
      </c>
      <c r="K29" s="35">
        <f>Final_manabou_kanji[[#This Row],[Sr. no.]]</f>
        <v>27</v>
      </c>
      <c r="L29" s="6"/>
      <c r="M29" s="6"/>
    </row>
    <row r="30" spans="2:13" ht="14.25" customHeight="1" x14ac:dyDescent="0.3">
      <c r="B30" s="33">
        <v>28</v>
      </c>
      <c r="C30" s="33" t="str">
        <f>VLOOKUP(Final_manabou_kanji[[#This Row],[Sr. no.]],Raw_data_N2_Kanji[[Sr. no.]:[Receipe no]],5,0)</f>
        <v>Various cuisines_14</v>
      </c>
      <c r="D30" s="38" t="str">
        <f>VLOOKUP(Final_manabou_kanji[[#This Row],[Sr. no.]],Raw_data_N2_Kanji[[Sr. no.]:[Meaning]],7,0)</f>
        <v/>
      </c>
      <c r="E30" s="3" t="str">
        <f>VLOOKUP(Final_manabou_kanji[[#This Row],[Sr. no.]],Raw_data_N2_Kanji[[Sr. no.]:[Meaning]],8,0)</f>
        <v>ကြက်ဥပြုတ်မကျက်တကျက်</v>
      </c>
      <c r="F30" s="39" t="str">
        <f>VLOOKUP(Final_manabou_kanji[[#This Row],[Sr. no.]],Raw_data_N2_Kanji[[Sr. no.]:[Meaning]],9,0)</f>
        <v/>
      </c>
      <c r="G30" s="66" t="e">
        <f>VLOOKUP(Final_manabou_kanji[[#This Row],[Sr. no.]],Raw_data_N2_Kanji[[Sr. no.]:[Sentence]],13,0)</f>
        <v>#REF!</v>
      </c>
      <c r="H30" t="str">
        <f>VLOOKUP(Final_manabou_kanji[[#This Row],[Kanji]],Raw_data_N2_Kanji[[Receipe]:[Meaning]],6,0)</f>
        <v/>
      </c>
      <c r="I30" t="str">
        <f>VLOOKUP(Final_manabou_kanji[[#This Row],[Kanji]],Raw_data_N2_Kanji[[Receipe]:[Meaning]],7,0)</f>
        <v>Half-boiled egg</v>
      </c>
      <c r="J30" t="e">
        <f>#REF!</f>
        <v>#REF!</v>
      </c>
      <c r="K30" s="35">
        <f>Final_manabou_kanji[[#This Row],[Sr. no.]]</f>
        <v>28</v>
      </c>
      <c r="L30" s="6"/>
      <c r="M30" s="6"/>
    </row>
    <row r="31" spans="2:13" ht="14.25" customHeight="1" x14ac:dyDescent="0.3">
      <c r="B31" s="33">
        <v>29</v>
      </c>
      <c r="C31" s="33" t="str">
        <f>VLOOKUP(Final_manabou_kanji[[#This Row],[Sr. no.]],Raw_data_N2_Kanji[[Sr. no.]:[Receipe no]],5,0)</f>
        <v>Snacks_0</v>
      </c>
      <c r="D31" s="38" t="str">
        <f>VLOOKUP(Final_manabou_kanji[[#This Row],[Sr. no.]],Raw_data_N2_Kanji[[Sr. no.]:[Meaning]],7,0)</f>
        <v/>
      </c>
      <c r="E31" s="3" t="str">
        <f>VLOOKUP(Final_manabou_kanji[[#This Row],[Sr. no.]],Raw_data_N2_Kanji[[Sr. no.]:[Meaning]],8,0)</f>
        <v>Snacks</v>
      </c>
      <c r="F31" s="39" t="str">
        <f>VLOOKUP(Final_manabou_kanji[[#This Row],[Sr. no.]],Raw_data_N2_Kanji[[Sr. no.]:[Meaning]],9,0)</f>
        <v/>
      </c>
      <c r="G31" s="66" t="e">
        <f>VLOOKUP(Final_manabou_kanji[[#This Row],[Sr. no.]],Raw_data_N2_Kanji[[Sr. no.]:[Sentence]],13,0)</f>
        <v>#REF!</v>
      </c>
      <c r="H31" t="str">
        <f>VLOOKUP(Final_manabou_kanji[[#This Row],[Kanji]],Raw_data_N2_Kanji[[Receipe]:[Meaning]],6,0)</f>
        <v/>
      </c>
      <c r="I31">
        <f>VLOOKUP(Final_manabou_kanji[[#This Row],[Kanji]],Raw_data_N2_Kanji[[Receipe]:[Meaning]],7,0)</f>
        <v>0</v>
      </c>
      <c r="J31" t="e">
        <f>#REF!</f>
        <v>#REF!</v>
      </c>
      <c r="K31" s="35">
        <f>Final_manabou_kanji[[#This Row],[Sr. no.]]</f>
        <v>29</v>
      </c>
      <c r="L31" s="6"/>
      <c r="M31" s="6"/>
    </row>
    <row r="32" spans="2:13" ht="14.25" customHeight="1" x14ac:dyDescent="0.3">
      <c r="B32" s="33">
        <v>30</v>
      </c>
      <c r="C32" s="33" t="str">
        <f>VLOOKUP(Final_manabou_kanji[[#This Row],[Sr. no.]],Raw_data_N2_Kanji[[Sr. no.]:[Receipe no]],5,0)</f>
        <v>Snacks_1</v>
      </c>
      <c r="D32" s="38" t="str">
        <f>VLOOKUP(Final_manabou_kanji[[#This Row],[Sr. no.]],Raw_data_N2_Kanji[[Sr. no.]:[Meaning]],7,0)</f>
        <v/>
      </c>
      <c r="E32" s="3" t="str">
        <f>VLOOKUP(Final_manabou_kanji[[#This Row],[Sr. no.]],Raw_data_N2_Kanji[[Sr. no.]:[Meaning]],8,0)</f>
        <v>မုန့်ဆီကြော်</v>
      </c>
      <c r="F32" s="39" t="str">
        <f>VLOOKUP(Final_manabou_kanji[[#This Row],[Sr. no.]],Raw_data_N2_Kanji[[Sr. no.]:[Meaning]],9,0)</f>
        <v/>
      </c>
      <c r="G32" s="66" t="e">
        <f>VLOOKUP(Final_manabou_kanji[[#This Row],[Sr. no.]],Raw_data_N2_Kanji[[Sr. no.]:[Sentence]],13,0)</f>
        <v>#REF!</v>
      </c>
      <c r="H32" t="e">
        <f>VLOOKUP(Final_manabou_kanji[[#This Row],[Kanji]],Raw_data_N2_Kanji[[Receipe]:[Meaning]],6,0)</f>
        <v>#REF!</v>
      </c>
      <c r="I32" t="str">
        <f>VLOOKUP(Final_manabou_kanji[[#This Row],[Kanji]],Raw_data_N2_Kanji[[Receipe]:[Meaning]],7,0)</f>
        <v>Burmese Fried Rice Pancake</v>
      </c>
      <c r="J32" t="e">
        <f>#REF!</f>
        <v>#REF!</v>
      </c>
      <c r="K32" s="35">
        <f>Final_manabou_kanji[[#This Row],[Sr. no.]]</f>
        <v>30</v>
      </c>
      <c r="L32" s="6"/>
      <c r="M32" s="6"/>
    </row>
    <row r="33" spans="2:13" ht="14.25" customHeight="1" x14ac:dyDescent="0.3">
      <c r="B33" s="33">
        <v>31</v>
      </c>
      <c r="C33" s="33" t="str">
        <f>VLOOKUP(Final_manabou_kanji[[#This Row],[Sr. no.]],Raw_data_N2_Kanji[[Sr. no.]:[Receipe no]],5,0)</f>
        <v>Snacks_2</v>
      </c>
      <c r="D33" s="38" t="str">
        <f>VLOOKUP(Final_manabou_kanji[[#This Row],[Sr. no.]],Raw_data_N2_Kanji[[Sr. no.]:[Meaning]],7,0)</f>
        <v/>
      </c>
      <c r="E33" s="3" t="str">
        <f>VLOOKUP(Final_manabou_kanji[[#This Row],[Sr. no.]],Raw_data_N2_Kanji[[Sr. no.]:[Meaning]],8,0)</f>
        <v>မုန့်ဖက်ထုပ်</v>
      </c>
      <c r="F33" s="39" t="str">
        <f>VLOOKUP(Final_manabou_kanji[[#This Row],[Sr. no.]],Raw_data_N2_Kanji[[Sr. no.]:[Meaning]],9,0)</f>
        <v/>
      </c>
      <c r="G33" s="66" t="e">
        <f>VLOOKUP(Final_manabou_kanji[[#This Row],[Sr. no.]],Raw_data_N2_Kanji[[Sr. no.]:[Sentence]],13,0)</f>
        <v>#REF!</v>
      </c>
      <c r="H33" t="e">
        <f>VLOOKUP(Final_manabou_kanji[[#This Row],[Kanji]],Raw_data_N2_Kanji[[Receipe]:[Meaning]],6,0)</f>
        <v>#REF!</v>
      </c>
      <c r="I33" t="str">
        <f>VLOOKUP(Final_manabou_kanji[[#This Row],[Kanji]],Raw_data_N2_Kanji[[Receipe]:[Meaning]],7,0)</f>
        <v>Glutinous Rice with Sweet Stuffing</v>
      </c>
      <c r="J33" t="e">
        <f>#REF!</f>
        <v>#REF!</v>
      </c>
      <c r="K33" s="35">
        <f>Final_manabou_kanji[[#This Row],[Sr. no.]]</f>
        <v>31</v>
      </c>
      <c r="L33" s="6"/>
      <c r="M33" s="6"/>
    </row>
    <row r="34" spans="2:13" ht="14.25" customHeight="1" x14ac:dyDescent="0.3">
      <c r="B34" s="33">
        <v>32</v>
      </c>
      <c r="C34" s="33" t="str">
        <f>VLOOKUP(Final_manabou_kanji[[#This Row],[Sr. no.]],Raw_data_N2_Kanji[[Sr. no.]:[Receipe no]],5,0)</f>
        <v>Snacks_3</v>
      </c>
      <c r="D34" s="38" t="str">
        <f>VLOOKUP(Final_manabou_kanji[[#This Row],[Sr. no.]],Raw_data_N2_Kanji[[Sr. no.]:[Meaning]],7,0)</f>
        <v/>
      </c>
      <c r="E34" s="3" t="str">
        <f>VLOOKUP(Final_manabou_kanji[[#This Row],[Sr. no.]],Raw_data_N2_Kanji[[Sr. no.]:[Meaning]],8,0)</f>
        <v>မုန့်လက်ကောက်</v>
      </c>
      <c r="F34" s="39" t="str">
        <f>VLOOKUP(Final_manabou_kanji[[#This Row],[Sr. no.]],Raw_data_N2_Kanji[[Sr. no.]:[Meaning]],9,0)</f>
        <v/>
      </c>
      <c r="G34" s="66" t="e">
        <f>VLOOKUP(Final_manabou_kanji[[#This Row],[Sr. no.]],Raw_data_N2_Kanji[[Sr. no.]:[Sentence]],13,0)</f>
        <v>#REF!</v>
      </c>
      <c r="H34" t="e">
        <f>VLOOKUP(Final_manabou_kanji[[#This Row],[Kanji]],Raw_data_N2_Kanji[[Receipe]:[Meaning]],6,0)</f>
        <v>#REF!</v>
      </c>
      <c r="I34" t="str">
        <f>VLOOKUP(Final_manabou_kanji[[#This Row],[Kanji]],Raw_data_N2_Kanji[[Receipe]:[Meaning]],7,0)</f>
        <v>Burmese Donut</v>
      </c>
      <c r="J34" t="e">
        <f>#REF!</f>
        <v>#REF!</v>
      </c>
      <c r="K34" s="35">
        <f>Final_manabou_kanji[[#This Row],[Sr. no.]]</f>
        <v>32</v>
      </c>
      <c r="L34" s="6"/>
      <c r="M34" s="6"/>
    </row>
    <row r="35" spans="2:13" ht="14.25" customHeight="1" x14ac:dyDescent="0.3">
      <c r="B35" s="33">
        <v>33</v>
      </c>
      <c r="C35" s="33" t="str">
        <f>VLOOKUP(Final_manabou_kanji[[#This Row],[Sr. no.]],Raw_data_N2_Kanji[[Sr. no.]:[Receipe no]],5,0)</f>
        <v>Snacks_4</v>
      </c>
      <c r="D35" s="38" t="str">
        <f>VLOOKUP(Final_manabou_kanji[[#This Row],[Sr. no.]],Raw_data_N2_Kanji[[Sr. no.]:[Meaning]],7,0)</f>
        <v/>
      </c>
      <c r="E35" s="3" t="str">
        <f>VLOOKUP(Final_manabou_kanji[[#This Row],[Sr. no.]],Raw_data_N2_Kanji[[Sr. no.]:[Meaning]],8,0)</f>
        <v>မုန့်စိမ်းပေါင်း</v>
      </c>
      <c r="F35" s="39" t="str">
        <f>VLOOKUP(Final_manabou_kanji[[#This Row],[Sr. no.]],Raw_data_N2_Kanji[[Sr. no.]:[Meaning]],9,0)</f>
        <v/>
      </c>
      <c r="G35" s="66" t="e">
        <f>VLOOKUP(Final_manabou_kanji[[#This Row],[Sr. no.]],Raw_data_N2_Kanji[[Sr. no.]:[Sentence]],13,0)</f>
        <v>#REF!</v>
      </c>
      <c r="H35" t="e">
        <f>VLOOKUP(Final_manabou_kanji[[#This Row],[Kanji]],Raw_data_N2_Kanji[[Receipe]:[Meaning]],6,0)</f>
        <v>#REF!</v>
      </c>
      <c r="I35" t="str">
        <f>VLOOKUP(Final_manabou_kanji[[#This Row],[Kanji]],Raw_data_N2_Kanji[[Receipe]:[Meaning]],7,0)</f>
        <v>Steamed Rice Cake</v>
      </c>
      <c r="J35" t="e">
        <f>#REF!</f>
        <v>#REF!</v>
      </c>
      <c r="K35" s="35">
        <f>Final_manabou_kanji[[#This Row],[Sr. no.]]</f>
        <v>33</v>
      </c>
      <c r="L35" s="6"/>
      <c r="M35" s="6"/>
    </row>
    <row r="36" spans="2:13" ht="14.25" customHeight="1" x14ac:dyDescent="0.3">
      <c r="B36" s="33">
        <v>34</v>
      </c>
      <c r="C36" s="33" t="str">
        <f>VLOOKUP(Final_manabou_kanji[[#This Row],[Sr. no.]],Raw_data_N2_Kanji[[Sr. no.]:[Receipe no]],5,0)</f>
        <v>Snacks_5</v>
      </c>
      <c r="D36" s="38" t="str">
        <f>VLOOKUP(Final_manabou_kanji[[#This Row],[Sr. no.]],Raw_data_N2_Kanji[[Sr. no.]:[Meaning]],7,0)</f>
        <v/>
      </c>
      <c r="E36" s="3" t="str">
        <f>VLOOKUP(Final_manabou_kanji[[#This Row],[Sr. no.]],Raw_data_N2_Kanji[[Sr. no.]:[Meaning]],8,0)</f>
        <v>ငှက်ပျောသီးကြော်</v>
      </c>
      <c r="F36" s="39" t="str">
        <f>VLOOKUP(Final_manabou_kanji[[#This Row],[Sr. no.]],Raw_data_N2_Kanji[[Sr. no.]:[Meaning]],9,0)</f>
        <v/>
      </c>
      <c r="G36" s="66" t="e">
        <f>VLOOKUP(Final_manabou_kanji[[#This Row],[Sr. no.]],Raw_data_N2_Kanji[[Sr. no.]:[Sentence]],13,0)</f>
        <v>#REF!</v>
      </c>
      <c r="H36" t="e">
        <f>VLOOKUP(Final_manabou_kanji[[#This Row],[Kanji]],Raw_data_N2_Kanji[[Receipe]:[Meaning]],6,0)</f>
        <v>#REF!</v>
      </c>
      <c r="I36" t="str">
        <f>VLOOKUP(Final_manabou_kanji[[#This Row],[Kanji]],Raw_data_N2_Kanji[[Receipe]:[Meaning]],7,0)</f>
        <v>Fried Banana</v>
      </c>
      <c r="J36" t="e">
        <f>#REF!</f>
        <v>#REF!</v>
      </c>
      <c r="K36" s="35">
        <f>Final_manabou_kanji[[#This Row],[Sr. no.]]</f>
        <v>34</v>
      </c>
      <c r="L36" s="6"/>
      <c r="M36" s="6"/>
    </row>
    <row r="37" spans="2:13" ht="14.25" customHeight="1" x14ac:dyDescent="0.3">
      <c r="B37" s="33">
        <v>35</v>
      </c>
      <c r="C37" s="33" t="str">
        <f>VLOOKUP(Final_manabou_kanji[[#This Row],[Sr. no.]],Raw_data_N2_Kanji[[Sr. no.]:[Receipe no]],5,0)</f>
        <v>Snacks_6</v>
      </c>
      <c r="D37" s="38" t="str">
        <f>VLOOKUP(Final_manabou_kanji[[#This Row],[Sr. no.]],Raw_data_N2_Kanji[[Sr. no.]:[Meaning]],7,0)</f>
        <v/>
      </c>
      <c r="E37" s="3" t="str">
        <f>VLOOKUP(Final_manabou_kanji[[#This Row],[Sr. no.]],Raw_data_N2_Kanji[[Sr. no.]:[Meaning]],8,0)</f>
        <v>ဗယာကြော်</v>
      </c>
      <c r="F37" s="39" t="str">
        <f>VLOOKUP(Final_manabou_kanji[[#This Row],[Sr. no.]],Raw_data_N2_Kanji[[Sr. no.]:[Meaning]],9,0)</f>
        <v/>
      </c>
      <c r="G37" s="66" t="e">
        <f>VLOOKUP(Final_manabou_kanji[[#This Row],[Sr. no.]],Raw_data_N2_Kanji[[Sr. no.]:[Sentence]],13,0)</f>
        <v>#REF!</v>
      </c>
      <c r="H37" t="e">
        <f>VLOOKUP(Final_manabou_kanji[[#This Row],[Kanji]],Raw_data_N2_Kanji[[Receipe]:[Meaning]],6,0)</f>
        <v>#REF!</v>
      </c>
      <c r="I37" t="str">
        <f>VLOOKUP(Final_manabou_kanji[[#This Row],[Kanji]],Raw_data_N2_Kanji[[Receipe]:[Meaning]],7,0)</f>
        <v>Fried Yellow Split Pea</v>
      </c>
      <c r="J37" t="e">
        <f>#REF!</f>
        <v>#REF!</v>
      </c>
      <c r="K37" s="35">
        <f>Final_manabou_kanji[[#This Row],[Sr. no.]]</f>
        <v>35</v>
      </c>
      <c r="L37" s="6"/>
      <c r="M37" s="6"/>
    </row>
    <row r="38" spans="2:13" ht="14.25" customHeight="1" x14ac:dyDescent="0.3">
      <c r="B38" s="33">
        <v>36</v>
      </c>
      <c r="C38" s="33" t="str">
        <f>VLOOKUP(Final_manabou_kanji[[#This Row],[Sr. no.]],Raw_data_N2_Kanji[[Sr. no.]:[Receipe no]],5,0)</f>
        <v>Snacks_7</v>
      </c>
      <c r="D38" s="38" t="str">
        <f>VLOOKUP(Final_manabou_kanji[[#This Row],[Sr. no.]],Raw_data_N2_Kanji[[Sr. no.]:[Meaning]],7,0)</f>
        <v/>
      </c>
      <c r="E38" s="3" t="str">
        <f>VLOOKUP(Final_manabou_kanji[[#This Row],[Sr. no.]],Raw_data_N2_Kanji[[Sr. no.]:[Meaning]],8,0)</f>
        <v>ဘိန်းမုန့်</v>
      </c>
      <c r="F38" s="39" t="str">
        <f>VLOOKUP(Final_manabou_kanji[[#This Row],[Sr. no.]],Raw_data_N2_Kanji[[Sr. no.]:[Meaning]],9,0)</f>
        <v/>
      </c>
      <c r="G38" s="66" t="e">
        <f>VLOOKUP(Final_manabou_kanji[[#This Row],[Sr. no.]],Raw_data_N2_Kanji[[Sr. no.]:[Sentence]],13,0)</f>
        <v>#REF!</v>
      </c>
      <c r="H38" t="e">
        <f>VLOOKUP(Final_manabou_kanji[[#This Row],[Kanji]],Raw_data_N2_Kanji[[Receipe]:[Meaning]],6,0)</f>
        <v>#REF!</v>
      </c>
      <c r="I38" t="str">
        <f>VLOOKUP(Final_manabou_kanji[[#This Row],[Kanji]],Raw_data_N2_Kanji[[Receipe]:[Meaning]],7,0)</f>
        <v>Rice Pancake with Poppy Seeds</v>
      </c>
      <c r="J38" t="e">
        <f>#REF!</f>
        <v>#REF!</v>
      </c>
      <c r="K38" s="35">
        <f>Final_manabou_kanji[[#This Row],[Sr. no.]]</f>
        <v>36</v>
      </c>
      <c r="L38" s="6"/>
      <c r="M38" s="6"/>
    </row>
    <row r="39" spans="2:13" ht="14.25" customHeight="1" x14ac:dyDescent="0.3">
      <c r="B39" s="33">
        <v>37</v>
      </c>
      <c r="C39" s="33" t="str">
        <f>VLOOKUP(Final_manabou_kanji[[#This Row],[Sr. no.]],Raw_data_N2_Kanji[[Sr. no.]:[Receipe no]],5,0)</f>
        <v>Snacks_8</v>
      </c>
      <c r="D39" s="38" t="str">
        <f>VLOOKUP(Final_manabou_kanji[[#This Row],[Sr. no.]],Raw_data_N2_Kanji[[Sr. no.]:[Meaning]],7,0)</f>
        <v/>
      </c>
      <c r="E39" s="3" t="str">
        <f>VLOOKUP(Final_manabou_kanji[[#This Row],[Sr. no.]],Raw_data_N2_Kanji[[Sr. no.]:[Meaning]],8,0)</f>
        <v>လမုန့်</v>
      </c>
      <c r="F39" s="39" t="str">
        <f>VLOOKUP(Final_manabou_kanji[[#This Row],[Sr. no.]],Raw_data_N2_Kanji[[Sr. no.]:[Meaning]],9,0)</f>
        <v/>
      </c>
      <c r="G39" s="66" t="e">
        <f>VLOOKUP(Final_manabou_kanji[[#This Row],[Sr. no.]],Raw_data_N2_Kanji[[Sr. no.]:[Sentence]],13,0)</f>
        <v>#REF!</v>
      </c>
      <c r="H39" t="e">
        <f>VLOOKUP(Final_manabou_kanji[[#This Row],[Kanji]],Raw_data_N2_Kanji[[Receipe]:[Meaning]],6,0)</f>
        <v>#REF!</v>
      </c>
      <c r="I39" t="str">
        <f>VLOOKUP(Final_manabou_kanji[[#This Row],[Kanji]],Raw_data_N2_Kanji[[Receipe]:[Meaning]],7,0)</f>
        <v>Mooncake</v>
      </c>
      <c r="J39" t="e">
        <f>#REF!</f>
        <v>#REF!</v>
      </c>
      <c r="K39" s="35">
        <f>Final_manabou_kanji[[#This Row],[Sr. no.]]</f>
        <v>37</v>
      </c>
      <c r="L39" s="6"/>
      <c r="M39" s="6"/>
    </row>
    <row r="40" spans="2:13" ht="14.25" customHeight="1" x14ac:dyDescent="0.3">
      <c r="B40" s="33">
        <v>38</v>
      </c>
      <c r="C40" s="33" t="str">
        <f>VLOOKUP(Final_manabou_kanji[[#This Row],[Sr. no.]],Raw_data_N2_Kanji[[Sr. no.]:[Receipe no]],5,0)</f>
        <v>Snacks_9</v>
      </c>
      <c r="D40" s="38" t="str">
        <f>VLOOKUP(Final_manabou_kanji[[#This Row],[Sr. no.]],Raw_data_N2_Kanji[[Sr. no.]:[Meaning]],7,0)</f>
        <v/>
      </c>
      <c r="E40" s="3" t="str">
        <f>VLOOKUP(Final_manabou_kanji[[#This Row],[Sr. no.]],Raw_data_N2_Kanji[[Sr. no.]:[Meaning]],8,0)</f>
        <v>နှမ်းပျစ်</v>
      </c>
      <c r="F40" s="39" t="str">
        <f>VLOOKUP(Final_manabou_kanji[[#This Row],[Sr. no.]],Raw_data_N2_Kanji[[Sr. no.]:[Meaning]],9,0)</f>
        <v/>
      </c>
      <c r="G40" s="66" t="e">
        <f>VLOOKUP(Final_manabou_kanji[[#This Row],[Sr. no.]],Raw_data_N2_Kanji[[Sr. no.]:[Sentence]],13,0)</f>
        <v>#REF!</v>
      </c>
      <c r="H40" t="e">
        <f>VLOOKUP(Final_manabou_kanji[[#This Row],[Kanji]],Raw_data_N2_Kanji[[Receipe]:[Meaning]],6,0)</f>
        <v>#REF!</v>
      </c>
      <c r="I40" t="str">
        <f>VLOOKUP(Final_manabou_kanji[[#This Row],[Kanji]],Raw_data_N2_Kanji[[Receipe]:[Meaning]],7,0)</f>
        <v>Sesame Brittle</v>
      </c>
      <c r="J40" t="e">
        <f>#REF!</f>
        <v>#REF!</v>
      </c>
      <c r="K40" s="35">
        <f>Final_manabou_kanji[[#This Row],[Sr. no.]]</f>
        <v>38</v>
      </c>
      <c r="L40" s="6"/>
      <c r="M40" s="6"/>
    </row>
    <row r="41" spans="2:13" ht="14.25" customHeight="1" x14ac:dyDescent="0.3">
      <c r="B41" s="33">
        <v>39</v>
      </c>
      <c r="C41" s="33" t="str">
        <f>VLOOKUP(Final_manabou_kanji[[#This Row],[Sr. no.]],Raw_data_N2_Kanji[[Sr. no.]:[Receipe no]],5,0)</f>
        <v>Snacks_10</v>
      </c>
      <c r="D41" s="38" t="str">
        <f>VLOOKUP(Final_manabou_kanji[[#This Row],[Sr. no.]],Raw_data_N2_Kanji[[Sr. no.]:[Meaning]],7,0)</f>
        <v/>
      </c>
      <c r="E41" s="3" t="str">
        <f>VLOOKUP(Final_manabou_kanji[[#This Row],[Sr. no.]],Raw_data_N2_Kanji[[Sr. no.]:[Meaning]],8,0)</f>
        <v>နံကထိုင်</v>
      </c>
      <c r="F41" s="39" t="str">
        <f>VLOOKUP(Final_manabou_kanji[[#This Row],[Sr. no.]],Raw_data_N2_Kanji[[Sr. no.]:[Meaning]],9,0)</f>
        <v/>
      </c>
      <c r="G41" s="66" t="e">
        <f>VLOOKUP(Final_manabou_kanji[[#This Row],[Sr. no.]],Raw_data_N2_Kanji[[Sr. no.]:[Sentence]],13,0)</f>
        <v>#REF!</v>
      </c>
      <c r="H41" t="e">
        <f>VLOOKUP(Final_manabou_kanji[[#This Row],[Kanji]],Raw_data_N2_Kanji[[Receipe]:[Meaning]],6,0)</f>
        <v>#REF!</v>
      </c>
      <c r="I41" t="str">
        <f>VLOOKUP(Final_manabou_kanji[[#This Row],[Kanji]],Raw_data_N2_Kanji[[Receipe]:[Meaning]],7,0)</f>
        <v>Sweet Indian Pastry with butter smell</v>
      </c>
      <c r="J41" t="e">
        <f>#REF!</f>
        <v>#REF!</v>
      </c>
      <c r="K41" s="35">
        <f>Final_manabou_kanji[[#This Row],[Sr. no.]]</f>
        <v>39</v>
      </c>
      <c r="L41" s="6"/>
      <c r="M41" s="6"/>
    </row>
    <row r="42" spans="2:13" ht="14.25" customHeight="1" x14ac:dyDescent="0.3">
      <c r="B42" s="33">
        <v>40</v>
      </c>
      <c r="C42" s="33" t="str">
        <f>VLOOKUP(Final_manabou_kanji[[#This Row],[Sr. no.]],Raw_data_N2_Kanji[[Sr. no.]:[Receipe no]],5,0)</f>
        <v>Snacks_11</v>
      </c>
      <c r="D42" s="38" t="str">
        <f>VLOOKUP(Final_manabou_kanji[[#This Row],[Sr. no.]],Raw_data_N2_Kanji[[Sr. no.]:[Meaning]],7,0)</f>
        <v/>
      </c>
      <c r="E42" s="3" t="str">
        <f>VLOOKUP(Final_manabou_kanji[[#This Row],[Sr. no.]],Raw_data_N2_Kanji[[Sr. no.]:[Meaning]],8,0)</f>
        <v>ကန်စွန်းဥပြုတ်</v>
      </c>
      <c r="F42" s="39" t="str">
        <f>VLOOKUP(Final_manabou_kanji[[#This Row],[Sr. no.]],Raw_data_N2_Kanji[[Sr. no.]:[Meaning]],9,0)</f>
        <v/>
      </c>
      <c r="G42" s="66" t="e">
        <f>VLOOKUP(Final_manabou_kanji[[#This Row],[Sr. no.]],Raw_data_N2_Kanji[[Sr. no.]:[Sentence]],13,0)</f>
        <v>#REF!</v>
      </c>
      <c r="H42" t="e">
        <f>VLOOKUP(Final_manabou_kanji[[#This Row],[Kanji]],Raw_data_N2_Kanji[[Receipe]:[Meaning]],6,0)</f>
        <v>#REF!</v>
      </c>
      <c r="I42" t="str">
        <f>VLOOKUP(Final_manabou_kanji[[#This Row],[Kanji]],Raw_data_N2_Kanji[[Receipe]:[Meaning]],7,0)</f>
        <v>Boiled Sweet Potato</v>
      </c>
      <c r="J42" t="e">
        <f>#REF!</f>
        <v>#REF!</v>
      </c>
      <c r="K42" s="35">
        <f>Final_manabou_kanji[[#This Row],[Sr. no.]]</f>
        <v>40</v>
      </c>
      <c r="L42" s="6"/>
      <c r="M42" s="6"/>
    </row>
    <row r="43" spans="2:13" ht="14.25" customHeight="1" x14ac:dyDescent="0.3">
      <c r="B43" s="33">
        <v>41</v>
      </c>
      <c r="C43" s="33" t="str">
        <f>VLOOKUP(Final_manabou_kanji[[#This Row],[Sr. no.]],Raw_data_N2_Kanji[[Sr. no.]:[Receipe no]],5,0)</f>
        <v>Snacks_12</v>
      </c>
      <c r="D43" s="38" t="str">
        <f>VLOOKUP(Final_manabou_kanji[[#This Row],[Sr. no.]],Raw_data_N2_Kanji[[Sr. no.]:[Meaning]],7,0)</f>
        <v/>
      </c>
      <c r="E43" s="3" t="str">
        <f>VLOOKUP(Final_manabou_kanji[[#This Row],[Sr. no.]],Raw_data_N2_Kanji[[Sr. no.]:[Meaning]],8,0)</f>
        <v>ပြောင်းဖူးပြုတ်</v>
      </c>
      <c r="F43" s="39" t="str">
        <f>VLOOKUP(Final_manabou_kanji[[#This Row],[Sr. no.]],Raw_data_N2_Kanji[[Sr. no.]:[Meaning]],9,0)</f>
        <v/>
      </c>
      <c r="G43" s="66" t="e">
        <f>VLOOKUP(Final_manabou_kanji[[#This Row],[Sr. no.]],Raw_data_N2_Kanji[[Sr. no.]:[Sentence]],13,0)</f>
        <v>#REF!</v>
      </c>
      <c r="H43" t="e">
        <f>VLOOKUP(Final_manabou_kanji[[#This Row],[Kanji]],Raw_data_N2_Kanji[[Receipe]:[Meaning]],6,0)</f>
        <v>#REF!</v>
      </c>
      <c r="I43" t="str">
        <f>VLOOKUP(Final_manabou_kanji[[#This Row],[Kanji]],Raw_data_N2_Kanji[[Receipe]:[Meaning]],7,0)</f>
        <v>Boiled Corn</v>
      </c>
      <c r="J43" t="e">
        <f>#REF!</f>
        <v>#REF!</v>
      </c>
      <c r="K43" s="35">
        <f>Final_manabou_kanji[[#This Row],[Sr. no.]]</f>
        <v>41</v>
      </c>
      <c r="L43" s="6"/>
      <c r="M43" s="6"/>
    </row>
    <row r="44" spans="2:13" ht="14.25" customHeight="1" x14ac:dyDescent="0.3">
      <c r="B44" s="33">
        <v>42</v>
      </c>
      <c r="C44" s="33" t="str">
        <f>VLOOKUP(Final_manabou_kanji[[#This Row],[Sr. no.]],Raw_data_N2_Kanji[[Sr. no.]:[Receipe no]],5,0)</f>
        <v>Appetizers_0</v>
      </c>
      <c r="D44" s="38" t="str">
        <f>VLOOKUP(Final_manabou_kanji[[#This Row],[Sr. no.]],Raw_data_N2_Kanji[[Sr. no.]:[Meaning]],7,0)</f>
        <v/>
      </c>
      <c r="E44" s="3" t="str">
        <f>VLOOKUP(Final_manabou_kanji[[#This Row],[Sr. no.]],Raw_data_N2_Kanji[[Sr. no.]:[Meaning]],8,0)</f>
        <v>Appetizers</v>
      </c>
      <c r="F44" s="39" t="str">
        <f>VLOOKUP(Final_manabou_kanji[[#This Row],[Sr. no.]],Raw_data_N2_Kanji[[Sr. no.]:[Meaning]],9,0)</f>
        <v/>
      </c>
      <c r="G44" s="66" t="e">
        <f>VLOOKUP(Final_manabou_kanji[[#This Row],[Sr. no.]],Raw_data_N2_Kanji[[Sr. no.]:[Sentence]],13,0)</f>
        <v>#REF!</v>
      </c>
      <c r="H44" t="str">
        <f>VLOOKUP(Final_manabou_kanji[[#This Row],[Kanji]],Raw_data_N2_Kanji[[Receipe]:[Meaning]],6,0)</f>
        <v/>
      </c>
      <c r="I44">
        <f>VLOOKUP(Final_manabou_kanji[[#This Row],[Kanji]],Raw_data_N2_Kanji[[Receipe]:[Meaning]],7,0)</f>
        <v>0</v>
      </c>
      <c r="J44" t="e">
        <f>#REF!</f>
        <v>#REF!</v>
      </c>
      <c r="K44" s="35">
        <f>Final_manabou_kanji[[#This Row],[Sr. no.]]</f>
        <v>42</v>
      </c>
      <c r="L44" s="6"/>
      <c r="M44" s="6"/>
    </row>
    <row r="45" spans="2:13" ht="14.25" customHeight="1" x14ac:dyDescent="0.3">
      <c r="B45" s="33">
        <v>43</v>
      </c>
      <c r="C45" s="33" t="str">
        <f>VLOOKUP(Final_manabou_kanji[[#This Row],[Sr. no.]],Raw_data_N2_Kanji[[Sr. no.]:[Receipe no]],5,0)</f>
        <v>Appetizers_1</v>
      </c>
      <c r="D45" s="38" t="str">
        <f>VLOOKUP(Final_manabou_kanji[[#This Row],[Sr. no.]],Raw_data_N2_Kanji[[Sr. no.]:[Meaning]],7,0)</f>
        <v/>
      </c>
      <c r="E45" s="3" t="str">
        <f>VLOOKUP(Final_manabou_kanji[[#This Row],[Sr. no.]],Raw_data_N2_Kanji[[Sr. no.]:[Meaning]],8,0)</f>
        <v>အမြည်း</v>
      </c>
      <c r="F45" s="39" t="str">
        <f>VLOOKUP(Final_manabou_kanji[[#This Row],[Sr. no.]],Raw_data_N2_Kanji[[Sr. no.]:[Meaning]],9,0)</f>
        <v/>
      </c>
      <c r="G45" s="66" t="e">
        <f>VLOOKUP(Final_manabou_kanji[[#This Row],[Sr. no.]],Raw_data_N2_Kanji[[Sr. no.]:[Sentence]],13,0)</f>
        <v>#REF!</v>
      </c>
      <c r="H45" t="e">
        <f>VLOOKUP(Final_manabou_kanji[[#This Row],[Kanji]],Raw_data_N2_Kanji[[Receipe]:[Meaning]],6,0)</f>
        <v>#REF!</v>
      </c>
      <c r="I45" t="str">
        <f>VLOOKUP(Final_manabou_kanji[[#This Row],[Kanji]],Raw_data_N2_Kanji[[Receipe]:[Meaning]],7,0)</f>
        <v>Appetizer</v>
      </c>
      <c r="J45" t="e">
        <f>#REF!</f>
        <v>#REF!</v>
      </c>
      <c r="K45" s="35">
        <f>Final_manabou_kanji[[#This Row],[Sr. no.]]</f>
        <v>43</v>
      </c>
      <c r="L45" s="6"/>
      <c r="M45" s="6"/>
    </row>
    <row r="46" spans="2:13" ht="14.25" customHeight="1" x14ac:dyDescent="0.3">
      <c r="B46" s="33">
        <v>44</v>
      </c>
      <c r="C46" s="33" t="str">
        <f>VLOOKUP(Final_manabou_kanji[[#This Row],[Sr. no.]],Raw_data_N2_Kanji[[Sr. no.]:[Receipe no]],5,0)</f>
        <v>Appetizers_2</v>
      </c>
      <c r="D46" s="38" t="str">
        <f>VLOOKUP(Final_manabou_kanji[[#This Row],[Sr. no.]],Raw_data_N2_Kanji[[Sr. no.]:[Meaning]],7,0)</f>
        <v/>
      </c>
      <c r="E46" s="3" t="str">
        <f>VLOOKUP(Final_manabou_kanji[[#This Row],[Sr. no.]],Raw_data_N2_Kanji[[Sr. no.]:[Meaning]],8,0)</f>
        <v>စမူဆာ</v>
      </c>
      <c r="F46" s="39" t="str">
        <f>VLOOKUP(Final_manabou_kanji[[#This Row],[Sr. no.]],Raw_data_N2_Kanji[[Sr. no.]:[Meaning]],9,0)</f>
        <v/>
      </c>
      <c r="G46" s="66" t="e">
        <f>VLOOKUP(Final_manabou_kanji[[#This Row],[Sr. no.]],Raw_data_N2_Kanji[[Sr. no.]:[Sentence]],13,0)</f>
        <v>#REF!</v>
      </c>
      <c r="H46" t="e">
        <f>VLOOKUP(Final_manabou_kanji[[#This Row],[Kanji]],Raw_data_N2_Kanji[[Receipe]:[Meaning]],6,0)</f>
        <v>#REF!</v>
      </c>
      <c r="I46" t="str">
        <f>VLOOKUP(Final_manabou_kanji[[#This Row],[Kanji]],Raw_data_N2_Kanji[[Receipe]:[Meaning]],7,0)</f>
        <v>Samusa (Indian stuffed food)</v>
      </c>
      <c r="J46" t="e">
        <f>#REF!</f>
        <v>#REF!</v>
      </c>
      <c r="K46" s="35">
        <f>Final_manabou_kanji[[#This Row],[Sr. no.]]</f>
        <v>44</v>
      </c>
      <c r="L46" s="6"/>
      <c r="M46" s="6"/>
    </row>
    <row r="47" spans="2:13" ht="14.25" customHeight="1" x14ac:dyDescent="0.3">
      <c r="B47" s="33">
        <v>45</v>
      </c>
      <c r="C47" s="33" t="str">
        <f>VLOOKUP(Final_manabou_kanji[[#This Row],[Sr. no.]],Raw_data_N2_Kanji[[Sr. no.]:[Receipe no]],5,0)</f>
        <v>Appetizers_3</v>
      </c>
      <c r="D47" s="38" t="str">
        <f>VLOOKUP(Final_manabou_kanji[[#This Row],[Sr. no.]],Raw_data_N2_Kanji[[Sr. no.]:[Meaning]],7,0)</f>
        <v/>
      </c>
      <c r="E47" s="3" t="str">
        <f>VLOOKUP(Final_manabou_kanji[[#This Row],[Sr. no.]],Raw_data_N2_Kanji[[Sr. no.]:[Meaning]],8,0)</f>
        <v>အာလူးကြော်</v>
      </c>
      <c r="F47" s="39" t="str">
        <f>VLOOKUP(Final_manabou_kanji[[#This Row],[Sr. no.]],Raw_data_N2_Kanji[[Sr. no.]:[Meaning]],9,0)</f>
        <v/>
      </c>
      <c r="G47" s="66" t="e">
        <f>VLOOKUP(Final_manabou_kanji[[#This Row],[Sr. no.]],Raw_data_N2_Kanji[[Sr. no.]:[Sentence]],13,0)</f>
        <v>#REF!</v>
      </c>
      <c r="H47" t="e">
        <f>VLOOKUP(Final_manabou_kanji[[#This Row],[Kanji]],Raw_data_N2_Kanji[[Receipe]:[Meaning]],6,0)</f>
        <v>#REF!</v>
      </c>
      <c r="I47" t="str">
        <f>VLOOKUP(Final_manabou_kanji[[#This Row],[Kanji]],Raw_data_N2_Kanji[[Receipe]:[Meaning]],7,0)</f>
        <v>Potatoes (fries or chips)</v>
      </c>
      <c r="J47" t="e">
        <f>#REF!</f>
        <v>#REF!</v>
      </c>
      <c r="K47" s="35">
        <f>Final_manabou_kanji[[#This Row],[Sr. no.]]</f>
        <v>45</v>
      </c>
      <c r="L47" s="6"/>
      <c r="M47" s="6"/>
    </row>
    <row r="48" spans="2:13" ht="14.25" customHeight="1" x14ac:dyDescent="0.3">
      <c r="B48" s="33">
        <v>46</v>
      </c>
      <c r="C48" s="33" t="str">
        <f>VLOOKUP(Final_manabou_kanji[[#This Row],[Sr. no.]],Raw_data_N2_Kanji[[Sr. no.]:[Receipe no]],5,0)</f>
        <v>Appetizers_4</v>
      </c>
      <c r="D48" s="38" t="str">
        <f>VLOOKUP(Final_manabou_kanji[[#This Row],[Sr. no.]],Raw_data_N2_Kanji[[Sr. no.]:[Meaning]],7,0)</f>
        <v/>
      </c>
      <c r="E48" s="3" t="str">
        <f>VLOOKUP(Final_manabou_kanji[[#This Row],[Sr. no.]],Raw_data_N2_Kanji[[Sr. no.]:[Meaning]],8,0)</f>
        <v>ကော်ပြန့်ကြော်</v>
      </c>
      <c r="F48" s="39" t="str">
        <f>VLOOKUP(Final_manabou_kanji[[#This Row],[Sr. no.]],Raw_data_N2_Kanji[[Sr. no.]:[Meaning]],9,0)</f>
        <v/>
      </c>
      <c r="G48" s="66" t="e">
        <f>VLOOKUP(Final_manabou_kanji[[#This Row],[Sr. no.]],Raw_data_N2_Kanji[[Sr. no.]:[Sentence]],13,0)</f>
        <v>#REF!</v>
      </c>
      <c r="H48" t="e">
        <f>VLOOKUP(Final_manabou_kanji[[#This Row],[Kanji]],Raw_data_N2_Kanji[[Receipe]:[Meaning]],6,0)</f>
        <v>#REF!</v>
      </c>
      <c r="I48" t="str">
        <f>VLOOKUP(Final_manabou_kanji[[#This Row],[Kanji]],Raw_data_N2_Kanji[[Receipe]:[Meaning]],7,0)</f>
        <v>Spring Rolls</v>
      </c>
      <c r="J48" t="e">
        <f>#REF!</f>
        <v>#REF!</v>
      </c>
      <c r="K48" s="35">
        <f>Final_manabou_kanji[[#This Row],[Sr. no.]]</f>
        <v>46</v>
      </c>
      <c r="L48" s="6"/>
      <c r="M48" s="6"/>
    </row>
    <row r="49" spans="2:13" ht="14.25" customHeight="1" x14ac:dyDescent="0.3">
      <c r="B49" s="33">
        <v>47</v>
      </c>
      <c r="C49" s="33" t="str">
        <f>VLOOKUP(Final_manabou_kanji[[#This Row],[Sr. no.]],Raw_data_N2_Kanji[[Sr. no.]:[Receipe no]],5,0)</f>
        <v>Appetizers_5</v>
      </c>
      <c r="D49" s="38" t="str">
        <f>VLOOKUP(Final_manabou_kanji[[#This Row],[Sr. no.]],Raw_data_N2_Kanji[[Sr. no.]:[Meaning]],7,0)</f>
        <v/>
      </c>
      <c r="E49" s="3" t="str">
        <f>VLOOKUP(Final_manabou_kanji[[#This Row],[Sr. no.]],Raw_data_N2_Kanji[[Sr. no.]:[Meaning]],8,0)</f>
        <v>ဝက်သားလုံးကြော်</v>
      </c>
      <c r="F49" s="39" t="str">
        <f>VLOOKUP(Final_manabou_kanji[[#This Row],[Sr. no.]],Raw_data_N2_Kanji[[Sr. no.]:[Meaning]],9,0)</f>
        <v/>
      </c>
      <c r="G49" s="66" t="e">
        <f>VLOOKUP(Final_manabou_kanji[[#This Row],[Sr. no.]],Raw_data_N2_Kanji[[Sr. no.]:[Sentence]],13,0)</f>
        <v>#REF!</v>
      </c>
      <c r="H49" t="e">
        <f>VLOOKUP(Final_manabou_kanji[[#This Row],[Kanji]],Raw_data_N2_Kanji[[Receipe]:[Meaning]],6,0)</f>
        <v>#REF!</v>
      </c>
      <c r="I49" t="str">
        <f>VLOOKUP(Final_manabou_kanji[[#This Row],[Kanji]],Raw_data_N2_Kanji[[Receipe]:[Meaning]],7,0)</f>
        <v>Fried Minced Pork Balls</v>
      </c>
      <c r="J49" t="e">
        <f>#REF!</f>
        <v>#REF!</v>
      </c>
      <c r="K49" s="35">
        <f>Final_manabou_kanji[[#This Row],[Sr. no.]]</f>
        <v>47</v>
      </c>
      <c r="L49" s="6"/>
      <c r="M49" s="6"/>
    </row>
    <row r="50" spans="2:13" ht="14.25" customHeight="1" x14ac:dyDescent="0.3">
      <c r="B50" s="33">
        <v>48</v>
      </c>
      <c r="C50" s="33" t="str">
        <f>VLOOKUP(Final_manabou_kanji[[#This Row],[Sr. no.]],Raw_data_N2_Kanji[[Sr. no.]:[Receipe no]],5,0)</f>
        <v>Appetizers_6</v>
      </c>
      <c r="D50" s="38" t="str">
        <f>VLOOKUP(Final_manabou_kanji[[#This Row],[Sr. no.]],Raw_data_N2_Kanji[[Sr. no.]:[Meaning]],7,0)</f>
        <v/>
      </c>
      <c r="E50" s="3" t="str">
        <f>VLOOKUP(Final_manabou_kanji[[#This Row],[Sr. no.]],Raw_data_N2_Kanji[[Sr. no.]:[Meaning]],8,0)</f>
        <v>ဝက်အူချောင်းကြော်</v>
      </c>
      <c r="F50" s="39" t="str">
        <f>VLOOKUP(Final_manabou_kanji[[#This Row],[Sr. no.]],Raw_data_N2_Kanji[[Sr. no.]:[Meaning]],9,0)</f>
        <v/>
      </c>
      <c r="G50" s="66" t="e">
        <f>VLOOKUP(Final_manabou_kanji[[#This Row],[Sr. no.]],Raw_data_N2_Kanji[[Sr. no.]:[Sentence]],13,0)</f>
        <v>#REF!</v>
      </c>
      <c r="H50" t="e">
        <f>VLOOKUP(Final_manabou_kanji[[#This Row],[Kanji]],Raw_data_N2_Kanji[[Receipe]:[Meaning]],6,0)</f>
        <v>#REF!</v>
      </c>
      <c r="I50" t="str">
        <f>VLOOKUP(Final_manabou_kanji[[#This Row],[Kanji]],Raw_data_N2_Kanji[[Receipe]:[Meaning]],7,0)</f>
        <v>Chinese Sausage</v>
      </c>
      <c r="J50" t="e">
        <f>#REF!</f>
        <v>#REF!</v>
      </c>
      <c r="K50" s="35">
        <f>Final_manabou_kanji[[#This Row],[Sr. no.]]</f>
        <v>48</v>
      </c>
      <c r="L50" s="6"/>
      <c r="M50" s="6"/>
    </row>
    <row r="51" spans="2:13" ht="14.25" customHeight="1" x14ac:dyDescent="0.3">
      <c r="B51" s="33">
        <v>49</v>
      </c>
      <c r="C51" s="33" t="str">
        <f>VLOOKUP(Final_manabou_kanji[[#This Row],[Sr. no.]],Raw_data_N2_Kanji[[Sr. no.]:[Receipe no]],5,0)</f>
        <v>Appetizers_7</v>
      </c>
      <c r="D51" s="38" t="str">
        <f>VLOOKUP(Final_manabou_kanji[[#This Row],[Sr. no.]],Raw_data_N2_Kanji[[Sr. no.]:[Meaning]],7,0)</f>
        <v/>
      </c>
      <c r="E51" s="3" t="str">
        <f>VLOOKUP(Final_manabou_kanji[[#This Row],[Sr. no.]],Raw_data_N2_Kanji[[Sr. no.]:[Meaning]],8,0)</f>
        <v>ဆတ်သားခြောက်ကြော်</v>
      </c>
      <c r="F51" s="39" t="str">
        <f>VLOOKUP(Final_manabou_kanji[[#This Row],[Sr. no.]],Raw_data_N2_Kanji[[Sr. no.]:[Meaning]],9,0)</f>
        <v/>
      </c>
      <c r="G51" s="66" t="e">
        <f>VLOOKUP(Final_manabou_kanji[[#This Row],[Sr. no.]],Raw_data_N2_Kanji[[Sr. no.]:[Sentence]],13,0)</f>
        <v>#REF!</v>
      </c>
      <c r="H51" t="e">
        <f>VLOOKUP(Final_manabou_kanji[[#This Row],[Kanji]],Raw_data_N2_Kanji[[Receipe]:[Meaning]],6,0)</f>
        <v>#REF!</v>
      </c>
      <c r="I51" t="str">
        <f>VLOOKUP(Final_manabou_kanji[[#This Row],[Kanji]],Raw_data_N2_Kanji[[Receipe]:[Meaning]],7,0)</f>
        <v>Dried &amp; Fried Venison</v>
      </c>
      <c r="J51" t="e">
        <f>#REF!</f>
        <v>#REF!</v>
      </c>
      <c r="K51" s="35">
        <f>Final_manabou_kanji[[#This Row],[Sr. no.]]</f>
        <v>49</v>
      </c>
      <c r="L51" s="6"/>
      <c r="M51" s="6"/>
    </row>
    <row r="52" spans="2:13" ht="14.25" customHeight="1" x14ac:dyDescent="0.3">
      <c r="B52" s="33">
        <v>50</v>
      </c>
      <c r="C52" s="33" t="str">
        <f>VLOOKUP(Final_manabou_kanji[[#This Row],[Sr. no.]],Raw_data_N2_Kanji[[Sr. no.]:[Receipe no]],5,0)</f>
        <v>Appetizers_8</v>
      </c>
      <c r="D52" s="38" t="str">
        <f>VLOOKUP(Final_manabou_kanji[[#This Row],[Sr. no.]],Raw_data_N2_Kanji[[Sr. no.]:[Meaning]],7,0)</f>
        <v/>
      </c>
      <c r="E52" s="3" t="str">
        <f>VLOOKUP(Final_manabou_kanji[[#This Row],[Sr. no.]],Raw_data_N2_Kanji[[Sr. no.]:[Meaning]],8,0)</f>
        <v>ကြက်သားလုံးကြော်</v>
      </c>
      <c r="F52" s="39" t="str">
        <f>VLOOKUP(Final_manabou_kanji[[#This Row],[Sr. no.]],Raw_data_N2_Kanji[[Sr. no.]:[Meaning]],9,0)</f>
        <v/>
      </c>
      <c r="G52" s="66" t="e">
        <f>VLOOKUP(Final_manabou_kanji[[#This Row],[Sr. no.]],Raw_data_N2_Kanji[[Sr. no.]:[Sentence]],13,0)</f>
        <v>#REF!</v>
      </c>
      <c r="H52" t="e">
        <f>VLOOKUP(Final_manabou_kanji[[#This Row],[Kanji]],Raw_data_N2_Kanji[[Receipe]:[Meaning]],6,0)</f>
        <v>#REF!</v>
      </c>
      <c r="I52" t="str">
        <f>VLOOKUP(Final_manabou_kanji[[#This Row],[Kanji]],Raw_data_N2_Kanji[[Receipe]:[Meaning]],7,0)</f>
        <v>Fried Minced Chicken Balls</v>
      </c>
      <c r="J52" t="e">
        <f>#REF!</f>
        <v>#REF!</v>
      </c>
      <c r="K52" s="35">
        <f>Final_manabou_kanji[[#This Row],[Sr. no.]]</f>
        <v>50</v>
      </c>
      <c r="L52" s="6"/>
      <c r="M52" s="6"/>
    </row>
    <row r="53" spans="2:13" ht="14.25" customHeight="1" x14ac:dyDescent="0.3">
      <c r="B53" s="33">
        <v>51</v>
      </c>
      <c r="C53" s="33" t="str">
        <f>VLOOKUP(Final_manabou_kanji[[#This Row],[Sr. no.]],Raw_data_N2_Kanji[[Sr. no.]:[Receipe no]],5,0)</f>
        <v>Appetizers_9</v>
      </c>
      <c r="D53" s="38" t="str">
        <f>VLOOKUP(Final_manabou_kanji[[#This Row],[Sr. no.]],Raw_data_N2_Kanji[[Sr. no.]:[Meaning]],7,0)</f>
        <v/>
      </c>
      <c r="E53" s="3" t="str">
        <f>VLOOKUP(Final_manabou_kanji[[#This Row],[Sr. no.]],Raw_data_N2_Kanji[[Sr. no.]:[Meaning]],8,0)</f>
        <v>ကြက်သားသုပ်</v>
      </c>
      <c r="F53" s="39" t="str">
        <f>VLOOKUP(Final_manabou_kanji[[#This Row],[Sr. no.]],Raw_data_N2_Kanji[[Sr. no.]:[Meaning]],9,0)</f>
        <v/>
      </c>
      <c r="G53" s="66" t="e">
        <f>VLOOKUP(Final_manabou_kanji[[#This Row],[Sr. no.]],Raw_data_N2_Kanji[[Sr. no.]:[Sentence]],13,0)</f>
        <v>#REF!</v>
      </c>
      <c r="H53" t="e">
        <f>VLOOKUP(Final_manabou_kanji[[#This Row],[Kanji]],Raw_data_N2_Kanji[[Receipe]:[Meaning]],6,0)</f>
        <v>#REF!</v>
      </c>
      <c r="I53" t="str">
        <f>VLOOKUP(Final_manabou_kanji[[#This Row],[Kanji]],Raw_data_N2_Kanji[[Receipe]:[Meaning]],7,0)</f>
        <v>Chicken Salad</v>
      </c>
      <c r="J53" t="e">
        <f>#REF!</f>
        <v>#REF!</v>
      </c>
      <c r="K53" s="35">
        <f>Final_manabou_kanji[[#This Row],[Sr. no.]]</f>
        <v>51</v>
      </c>
      <c r="L53" s="6"/>
      <c r="M53" s="6"/>
    </row>
    <row r="54" spans="2:13" ht="14.25" customHeight="1" x14ac:dyDescent="0.3">
      <c r="B54" s="33">
        <v>52</v>
      </c>
      <c r="C54" s="33" t="str">
        <f>VLOOKUP(Final_manabou_kanji[[#This Row],[Sr. no.]],Raw_data_N2_Kanji[[Sr. no.]:[Receipe no]],5,0)</f>
        <v>Appetizers_10</v>
      </c>
      <c r="D54" s="38" t="str">
        <f>VLOOKUP(Final_manabou_kanji[[#This Row],[Sr. no.]],Raw_data_N2_Kanji[[Sr. no.]:[Meaning]],7,0)</f>
        <v/>
      </c>
      <c r="E54" s="3" t="str">
        <f>VLOOKUP(Final_manabou_kanji[[#This Row],[Sr. no.]],Raw_data_N2_Kanji[[Sr. no.]:[Meaning]],8,0)</f>
        <v>ပုစွန်ကြော်</v>
      </c>
      <c r="F54" s="39" t="str">
        <f>VLOOKUP(Final_manabou_kanji[[#This Row],[Sr. no.]],Raw_data_N2_Kanji[[Sr. no.]:[Meaning]],9,0)</f>
        <v/>
      </c>
      <c r="G54" s="66" t="e">
        <f>VLOOKUP(Final_manabou_kanji[[#This Row],[Sr. no.]],Raw_data_N2_Kanji[[Sr. no.]:[Sentence]],13,0)</f>
        <v>#REF!</v>
      </c>
      <c r="H54" t="e">
        <f>VLOOKUP(Final_manabou_kanji[[#This Row],[Kanji]],Raw_data_N2_Kanji[[Receipe]:[Meaning]],6,0)</f>
        <v>#REF!</v>
      </c>
      <c r="I54" t="str">
        <f>VLOOKUP(Final_manabou_kanji[[#This Row],[Kanji]],Raw_data_N2_Kanji[[Receipe]:[Meaning]],7,0)</f>
        <v>Fried Prawns</v>
      </c>
      <c r="J54" t="e">
        <f>#REF!</f>
        <v>#REF!</v>
      </c>
      <c r="K54" s="35">
        <f>Final_manabou_kanji[[#This Row],[Sr. no.]]</f>
        <v>52</v>
      </c>
      <c r="L54" s="6"/>
      <c r="M54" s="6"/>
    </row>
    <row r="55" spans="2:13" ht="14.25" customHeight="1" x14ac:dyDescent="0.3">
      <c r="B55" s="33">
        <v>53</v>
      </c>
      <c r="C55" s="33" t="str">
        <f>VLOOKUP(Final_manabou_kanji[[#This Row],[Sr. no.]],Raw_data_N2_Kanji[[Sr. no.]:[Receipe no]],5,0)</f>
        <v>Appetizers_11</v>
      </c>
      <c r="D55" s="38" t="str">
        <f>VLOOKUP(Final_manabou_kanji[[#This Row],[Sr. no.]],Raw_data_N2_Kanji[[Sr. no.]:[Meaning]],7,0)</f>
        <v/>
      </c>
      <c r="E55" s="3" t="str">
        <f>VLOOKUP(Final_manabou_kanji[[#This Row],[Sr. no.]],Raw_data_N2_Kanji[[Sr. no.]:[Meaning]],8,0)</f>
        <v>ငါးရှဥ့်ကြော်</v>
      </c>
      <c r="F55" s="39" t="str">
        <f>VLOOKUP(Final_manabou_kanji[[#This Row],[Sr. no.]],Raw_data_N2_Kanji[[Sr. no.]:[Meaning]],9,0)</f>
        <v/>
      </c>
      <c r="G55" s="66" t="e">
        <f>VLOOKUP(Final_manabou_kanji[[#This Row],[Sr. no.]],Raw_data_N2_Kanji[[Sr. no.]:[Sentence]],13,0)</f>
        <v>#REF!</v>
      </c>
      <c r="H55" t="e">
        <f>VLOOKUP(Final_manabou_kanji[[#This Row],[Kanji]],Raw_data_N2_Kanji[[Receipe]:[Meaning]],6,0)</f>
        <v>#REF!</v>
      </c>
      <c r="I55" t="str">
        <f>VLOOKUP(Final_manabou_kanji[[#This Row],[Kanji]],Raw_data_N2_Kanji[[Receipe]:[Meaning]],7,0)</f>
        <v>Crispy Hot (fried) Eel</v>
      </c>
      <c r="J55" t="e">
        <f>#REF!</f>
        <v>#REF!</v>
      </c>
      <c r="K55" s="35">
        <f>Final_manabou_kanji[[#This Row],[Sr. no.]]</f>
        <v>53</v>
      </c>
      <c r="L55" s="6"/>
      <c r="M55" s="6"/>
    </row>
    <row r="56" spans="2:13" ht="14.25" customHeight="1" x14ac:dyDescent="0.3">
      <c r="B56" s="33">
        <v>54</v>
      </c>
      <c r="C56" s="33" t="str">
        <f>VLOOKUP(Final_manabou_kanji[[#This Row],[Sr. no.]],Raw_data_N2_Kanji[[Sr. no.]:[Receipe no]],5,0)</f>
        <v>Appetizers_12</v>
      </c>
      <c r="D56" s="38" t="str">
        <f>VLOOKUP(Final_manabou_kanji[[#This Row],[Sr. no.]],Raw_data_N2_Kanji[[Sr. no.]:[Meaning]],7,0)</f>
        <v/>
      </c>
      <c r="E56" s="3" t="str">
        <f>VLOOKUP(Final_manabou_kanji[[#This Row],[Sr. no.]],Raw_data_N2_Kanji[[Sr. no.]:[Meaning]],8,0)</f>
        <v>ငါးသလဲထိုးကြော်</v>
      </c>
      <c r="F56" s="39" t="str">
        <f>VLOOKUP(Final_manabou_kanji[[#This Row],[Sr. no.]],Raw_data_N2_Kanji[[Sr. no.]:[Meaning]],9,0)</f>
        <v/>
      </c>
      <c r="G56" s="66" t="e">
        <f>VLOOKUP(Final_manabou_kanji[[#This Row],[Sr. no.]],Raw_data_N2_Kanji[[Sr. no.]:[Sentence]],13,0)</f>
        <v>#REF!</v>
      </c>
      <c r="H56" t="e">
        <f>VLOOKUP(Final_manabou_kanji[[#This Row],[Kanji]],Raw_data_N2_Kanji[[Receipe]:[Meaning]],6,0)</f>
        <v>#REF!</v>
      </c>
      <c r="I56" t="str">
        <f>VLOOKUP(Final_manabou_kanji[[#This Row],[Kanji]],Raw_data_N2_Kanji[[Receipe]:[Meaning]],7,0)</f>
        <v>Fried Loach</v>
      </c>
      <c r="J56" t="e">
        <f>#REF!</f>
        <v>#REF!</v>
      </c>
      <c r="K56" s="35">
        <f>Final_manabou_kanji[[#This Row],[Sr. no.]]</f>
        <v>54</v>
      </c>
      <c r="L56" s="6"/>
      <c r="M56" s="6"/>
    </row>
    <row r="57" spans="2:13" ht="14.25" customHeight="1" x14ac:dyDescent="0.3">
      <c r="B57" s="33">
        <v>55</v>
      </c>
      <c r="C57" s="33" t="str">
        <f>VLOOKUP(Final_manabou_kanji[[#This Row],[Sr. no.]],Raw_data_N2_Kanji[[Sr. no.]:[Receipe no]],5,0)</f>
        <v>Appetizers_13</v>
      </c>
      <c r="D57" s="38" t="str">
        <f>VLOOKUP(Final_manabou_kanji[[#This Row],[Sr. no.]],Raw_data_N2_Kanji[[Sr. no.]:[Meaning]],7,0)</f>
        <v/>
      </c>
      <c r="E57" s="3" t="str">
        <f>VLOOKUP(Final_manabou_kanji[[#This Row],[Sr. no.]],Raw_data_N2_Kanji[[Sr. no.]:[Meaning]],8,0)</f>
        <v>ငါးကင်</v>
      </c>
      <c r="F57" s="39" t="str">
        <f>VLOOKUP(Final_manabou_kanji[[#This Row],[Sr. no.]],Raw_data_N2_Kanji[[Sr. no.]:[Meaning]],9,0)</f>
        <v/>
      </c>
      <c r="G57" s="66" t="e">
        <f>VLOOKUP(Final_manabou_kanji[[#This Row],[Sr. no.]],Raw_data_N2_Kanji[[Sr. no.]:[Sentence]],13,0)</f>
        <v>#REF!</v>
      </c>
      <c r="H57" t="e">
        <f>VLOOKUP(Final_manabou_kanji[[#This Row],[Kanji]],Raw_data_N2_Kanji[[Receipe]:[Meaning]],6,0)</f>
        <v>#REF!</v>
      </c>
      <c r="I57" t="str">
        <f>VLOOKUP(Final_manabou_kanji[[#This Row],[Kanji]],Raw_data_N2_Kanji[[Receipe]:[Meaning]],7,0)</f>
        <v>Grilled Fish</v>
      </c>
      <c r="J57" t="e">
        <f>#REF!</f>
        <v>#REF!</v>
      </c>
      <c r="K57" s="35">
        <f>Final_manabou_kanji[[#This Row],[Sr. no.]]</f>
        <v>55</v>
      </c>
      <c r="L57" s="6"/>
      <c r="M57" s="6"/>
    </row>
    <row r="58" spans="2:13" ht="14.25" customHeight="1" x14ac:dyDescent="0.3">
      <c r="B58" s="33">
        <v>56</v>
      </c>
      <c r="C58" s="33" t="str">
        <f>VLOOKUP(Final_manabou_kanji[[#This Row],[Sr. no.]],Raw_data_N2_Kanji[[Sr. no.]:[Receipe no]],5,0)</f>
        <v>Appetizers_14</v>
      </c>
      <c r="D58" s="38" t="str">
        <f>VLOOKUP(Final_manabou_kanji[[#This Row],[Sr. no.]],Raw_data_N2_Kanji[[Sr. no.]:[Meaning]],7,0)</f>
        <v/>
      </c>
      <c r="E58" s="3" t="str">
        <f>VLOOKUP(Final_manabou_kanji[[#This Row],[Sr. no.]],Raw_data_N2_Kanji[[Sr. no.]:[Meaning]],8,0)</f>
        <v>ငါးမုန့်</v>
      </c>
      <c r="F58" s="39" t="str">
        <f>VLOOKUP(Final_manabou_kanji[[#This Row],[Sr. no.]],Raw_data_N2_Kanji[[Sr. no.]:[Meaning]],9,0)</f>
        <v/>
      </c>
      <c r="G58" s="66" t="e">
        <f>VLOOKUP(Final_manabou_kanji[[#This Row],[Sr. no.]],Raw_data_N2_Kanji[[Sr. no.]:[Sentence]],13,0)</f>
        <v>#REF!</v>
      </c>
      <c r="H58" t="e">
        <f>VLOOKUP(Final_manabou_kanji[[#This Row],[Kanji]],Raw_data_N2_Kanji[[Receipe]:[Meaning]],6,0)</f>
        <v>#REF!</v>
      </c>
      <c r="I58" t="str">
        <f>VLOOKUP(Final_manabou_kanji[[#This Row],[Kanji]],Raw_data_N2_Kanji[[Receipe]:[Meaning]],7,0)</f>
        <v>Fried Crispy Fish Flakes</v>
      </c>
      <c r="J58" t="e">
        <f>#REF!</f>
        <v>#REF!</v>
      </c>
      <c r="K58" s="35">
        <f>Final_manabou_kanji[[#This Row],[Sr. no.]]</f>
        <v>56</v>
      </c>
      <c r="L58" s="3"/>
      <c r="M58" s="3"/>
    </row>
    <row r="59" spans="2:13" ht="14.25" customHeight="1" x14ac:dyDescent="0.3">
      <c r="B59" s="33">
        <v>57</v>
      </c>
      <c r="C59" s="33" t="str">
        <f>VLOOKUP(Final_manabou_kanji[[#This Row],[Sr. no.]],Raw_data_N2_Kanji[[Sr. no.]:[Receipe no]],5,0)</f>
        <v>Appetizers_15</v>
      </c>
      <c r="D59" s="38" t="str">
        <f>VLOOKUP(Final_manabou_kanji[[#This Row],[Sr. no.]],Raw_data_N2_Kanji[[Sr. no.]:[Meaning]],7,0)</f>
        <v/>
      </c>
      <c r="E59" s="3" t="str">
        <f>VLOOKUP(Final_manabou_kanji[[#This Row],[Sr. no.]],Raw_data_N2_Kanji[[Sr. no.]:[Meaning]],8,0)</f>
        <v>လက်ဖက်သုပ်</v>
      </c>
      <c r="F59" s="39" t="str">
        <f>VLOOKUP(Final_manabou_kanji[[#This Row],[Sr. no.]],Raw_data_N2_Kanji[[Sr. no.]:[Meaning]],9,0)</f>
        <v/>
      </c>
      <c r="G59" s="66" t="e">
        <f>VLOOKUP(Final_manabou_kanji[[#This Row],[Sr. no.]],Raw_data_N2_Kanji[[Sr. no.]:[Sentence]],13,0)</f>
        <v>#REF!</v>
      </c>
      <c r="H59" t="e">
        <f>VLOOKUP(Final_manabou_kanji[[#This Row],[Kanji]],Raw_data_N2_Kanji[[Receipe]:[Meaning]],6,0)</f>
        <v>#REF!</v>
      </c>
      <c r="I59" t="str">
        <f>VLOOKUP(Final_manabou_kanji[[#This Row],[Kanji]],Raw_data_N2_Kanji[[Receipe]:[Meaning]],7,0)</f>
        <v>Fermented Tea Salad</v>
      </c>
      <c r="J59" t="e">
        <f>#REF!</f>
        <v>#REF!</v>
      </c>
      <c r="K59" s="35">
        <f>Final_manabou_kanji[[#This Row],[Sr. no.]]</f>
        <v>57</v>
      </c>
      <c r="L59" s="3"/>
      <c r="M59" s="3"/>
    </row>
    <row r="60" spans="2:13" ht="14.25" customHeight="1" x14ac:dyDescent="0.3">
      <c r="B60" s="33">
        <v>58</v>
      </c>
      <c r="C60" s="33" t="str">
        <f>VLOOKUP(Final_manabou_kanji[[#This Row],[Sr. no.]],Raw_data_N2_Kanji[[Sr. no.]:[Receipe no]],5,0)</f>
        <v>Appetizers_16</v>
      </c>
      <c r="D60" s="38" t="str">
        <f>VLOOKUP(Final_manabou_kanji[[#This Row],[Sr. no.]],Raw_data_N2_Kanji[[Sr. no.]:[Meaning]],7,0)</f>
        <v/>
      </c>
      <c r="E60" s="3" t="str">
        <f>VLOOKUP(Final_manabou_kanji[[#This Row],[Sr. no.]],Raw_data_N2_Kanji[[Sr. no.]:[Meaning]],8,0)</f>
        <v>မြေပဲလှော်</v>
      </c>
      <c r="F60" s="39" t="str">
        <f>VLOOKUP(Final_manabou_kanji[[#This Row],[Sr. no.]],Raw_data_N2_Kanji[[Sr. no.]:[Meaning]],9,0)</f>
        <v/>
      </c>
      <c r="G60" s="66" t="e">
        <f>VLOOKUP(Final_manabou_kanji[[#This Row],[Sr. no.]],Raw_data_N2_Kanji[[Sr. no.]:[Sentence]],13,0)</f>
        <v>#REF!</v>
      </c>
      <c r="H60" t="e">
        <f>VLOOKUP(Final_manabou_kanji[[#This Row],[Kanji]],Raw_data_N2_Kanji[[Receipe]:[Meaning]],6,0)</f>
        <v>#REF!</v>
      </c>
      <c r="I60" t="str">
        <f>VLOOKUP(Final_manabou_kanji[[#This Row],[Kanji]],Raw_data_N2_Kanji[[Receipe]:[Meaning]],7,0)</f>
        <v>Roasted Peanut</v>
      </c>
      <c r="J60" t="e">
        <f>#REF!</f>
        <v>#REF!</v>
      </c>
      <c r="K60" s="35">
        <f>Final_manabou_kanji[[#This Row],[Sr. no.]]</f>
        <v>58</v>
      </c>
      <c r="L60" s="3"/>
      <c r="M60" s="3"/>
    </row>
    <row r="61" spans="2:13" ht="14.25" customHeight="1" x14ac:dyDescent="0.3">
      <c r="B61" s="33">
        <v>59</v>
      </c>
      <c r="C61" s="33" t="str">
        <f>VLOOKUP(Final_manabou_kanji[[#This Row],[Sr. no.]],Raw_data_N2_Kanji[[Sr. no.]:[Receipe no]],5,0)</f>
        <v>Rice, Noodles_0</v>
      </c>
      <c r="D61" s="38" t="str">
        <f>VLOOKUP(Final_manabou_kanji[[#This Row],[Sr. no.]],Raw_data_N2_Kanji[[Sr. no.]:[Meaning]],7,0)</f>
        <v/>
      </c>
      <c r="E61" s="3" t="str">
        <f>VLOOKUP(Final_manabou_kanji[[#This Row],[Sr. no.]],Raw_data_N2_Kanji[[Sr. no.]:[Meaning]],8,0)</f>
        <v>Rice, Noodles (Carbohydrate)</v>
      </c>
      <c r="F61" s="39" t="str">
        <f>VLOOKUP(Final_manabou_kanji[[#This Row],[Sr. no.]],Raw_data_N2_Kanji[[Sr. no.]:[Meaning]],9,0)</f>
        <v/>
      </c>
      <c r="G61" s="66" t="e">
        <f>VLOOKUP(Final_manabou_kanji[[#This Row],[Sr. no.]],Raw_data_N2_Kanji[[Sr. no.]:[Sentence]],13,0)</f>
        <v>#REF!</v>
      </c>
      <c r="H61" t="str">
        <f>VLOOKUP(Final_manabou_kanji[[#This Row],[Kanji]],Raw_data_N2_Kanji[[Receipe]:[Meaning]],6,0)</f>
        <v/>
      </c>
      <c r="I61">
        <f>VLOOKUP(Final_manabou_kanji[[#This Row],[Kanji]],Raw_data_N2_Kanji[[Receipe]:[Meaning]],7,0)</f>
        <v>0</v>
      </c>
      <c r="J61" t="e">
        <f>#REF!</f>
        <v>#REF!</v>
      </c>
      <c r="K61" s="35">
        <f>Final_manabou_kanji[[#This Row],[Sr. no.]]</f>
        <v>59</v>
      </c>
      <c r="L61" s="3"/>
      <c r="M61" s="3"/>
    </row>
    <row r="62" spans="2:13" ht="14.25" customHeight="1" x14ac:dyDescent="0.3">
      <c r="B62" s="33">
        <v>60</v>
      </c>
      <c r="C62" s="33" t="str">
        <f>VLOOKUP(Final_manabou_kanji[[#This Row],[Sr. no.]],Raw_data_N2_Kanji[[Sr. no.]:[Receipe no]],5,0)</f>
        <v>Rice, Noodles_1</v>
      </c>
      <c r="D62" s="38" t="str">
        <f>VLOOKUP(Final_manabou_kanji[[#This Row],[Sr. no.]],Raw_data_N2_Kanji[[Sr. no.]:[Meaning]],7,0)</f>
        <v/>
      </c>
      <c r="E62" s="3" t="str">
        <f>VLOOKUP(Final_manabou_kanji[[#This Row],[Sr. no.]],Raw_data_N2_Kanji[[Sr. no.]:[Meaning]],8,0)</f>
        <v>ထမင်း</v>
      </c>
      <c r="F62" s="39" t="str">
        <f>VLOOKUP(Final_manabou_kanji[[#This Row],[Sr. no.]],Raw_data_N2_Kanji[[Sr. no.]:[Meaning]],9,0)</f>
        <v/>
      </c>
      <c r="G62" s="66" t="e">
        <f>VLOOKUP(Final_manabou_kanji[[#This Row],[Sr. no.]],Raw_data_N2_Kanji[[Sr. no.]:[Sentence]],13,0)</f>
        <v>#REF!</v>
      </c>
      <c r="H62" t="e">
        <f>VLOOKUP(Final_manabou_kanji[[#This Row],[Kanji]],Raw_data_N2_Kanji[[Receipe]:[Meaning]],6,0)</f>
        <v>#REF!</v>
      </c>
      <c r="I62" t="str">
        <f>VLOOKUP(Final_manabou_kanji[[#This Row],[Kanji]],Raw_data_N2_Kanji[[Receipe]:[Meaning]],7,0)</f>
        <v>Plain Rice</v>
      </c>
      <c r="J62" t="e">
        <f>#REF!</f>
        <v>#REF!</v>
      </c>
      <c r="K62" s="35">
        <f>Final_manabou_kanji[[#This Row],[Sr. no.]]</f>
        <v>60</v>
      </c>
      <c r="L62" s="3"/>
      <c r="M62" s="3"/>
    </row>
    <row r="63" spans="2:13" ht="14.25" customHeight="1" x14ac:dyDescent="0.3">
      <c r="B63" s="33">
        <v>61</v>
      </c>
      <c r="C63" s="33" t="str">
        <f>VLOOKUP(Final_manabou_kanji[[#This Row],[Sr. no.]],Raw_data_N2_Kanji[[Sr. no.]:[Receipe no]],5,0)</f>
        <v>Rice, Noodles_2</v>
      </c>
      <c r="D63" s="38" t="str">
        <f>VLOOKUP(Final_manabou_kanji[[#This Row],[Sr. no.]],Raw_data_N2_Kanji[[Sr. no.]:[Meaning]],7,0)</f>
        <v/>
      </c>
      <c r="E63" s="3" t="str">
        <f>VLOOKUP(Final_manabou_kanji[[#This Row],[Sr. no.]],Raw_data_N2_Kanji[[Sr. no.]:[Meaning]],8,0)</f>
        <v>ကြက်သားဆန်ပြုတ်</v>
      </c>
      <c r="F63" s="39" t="str">
        <f>VLOOKUP(Final_manabou_kanji[[#This Row],[Sr. no.]],Raw_data_N2_Kanji[[Sr. no.]:[Meaning]],9,0)</f>
        <v/>
      </c>
      <c r="G63" s="66" t="e">
        <f>VLOOKUP(Final_manabou_kanji[[#This Row],[Sr. no.]],Raw_data_N2_Kanji[[Sr. no.]:[Sentence]],13,0)</f>
        <v>#REF!</v>
      </c>
      <c r="H63" t="e">
        <f>VLOOKUP(Final_manabou_kanji[[#This Row],[Kanji]],Raw_data_N2_Kanji[[Receipe]:[Meaning]],6,0)</f>
        <v>#REF!</v>
      </c>
      <c r="I63" t="str">
        <f>VLOOKUP(Final_manabou_kanji[[#This Row],[Kanji]],Raw_data_N2_Kanji[[Receipe]:[Meaning]],7,0)</f>
        <v>Rice Porridge with Chicken</v>
      </c>
      <c r="J63" t="e">
        <f>#REF!</f>
        <v>#REF!</v>
      </c>
      <c r="K63" s="35">
        <f>Final_manabou_kanji[[#This Row],[Sr. no.]]</f>
        <v>61</v>
      </c>
      <c r="L63" s="3"/>
      <c r="M63" s="3"/>
    </row>
    <row r="64" spans="2:13" ht="14.25" customHeight="1" x14ac:dyDescent="0.3">
      <c r="B64" s="33">
        <v>62</v>
      </c>
      <c r="C64" s="33" t="str">
        <f>VLOOKUP(Final_manabou_kanji[[#This Row],[Sr. no.]],Raw_data_N2_Kanji[[Sr. no.]:[Receipe no]],5,0)</f>
        <v>Rice, Noodles_3</v>
      </c>
      <c r="D64" s="38" t="str">
        <f>VLOOKUP(Final_manabou_kanji[[#This Row],[Sr. no.]],Raw_data_N2_Kanji[[Sr. no.]:[Meaning]],7,0)</f>
        <v/>
      </c>
      <c r="E64" s="3" t="str">
        <f>VLOOKUP(Final_manabou_kanji[[#This Row],[Sr. no.]],Raw_data_N2_Kanji[[Sr. no.]:[Meaning]],8,0)</f>
        <v>ကြေးအိုး</v>
      </c>
      <c r="F64" s="39" t="str">
        <f>VLOOKUP(Final_manabou_kanji[[#This Row],[Sr. no.]],Raw_data_N2_Kanji[[Sr. no.]:[Meaning]],9,0)</f>
        <v/>
      </c>
      <c r="G64" s="66" t="e">
        <f>VLOOKUP(Final_manabou_kanji[[#This Row],[Sr. no.]],Raw_data_N2_Kanji[[Sr. no.]:[Sentence]],13,0)</f>
        <v>#REF!</v>
      </c>
      <c r="H64" t="e">
        <f>VLOOKUP(Final_manabou_kanji[[#This Row],[Kanji]],Raw_data_N2_Kanji[[Receipe]:[Meaning]],6,0)</f>
        <v>#REF!</v>
      </c>
      <c r="I64" t="str">
        <f>VLOOKUP(Final_manabou_kanji[[#This Row],[Kanji]],Raw_data_N2_Kanji[[Receipe]:[Meaning]],7,0)</f>
        <v>Hot pot</v>
      </c>
      <c r="J64" t="e">
        <f>#REF!</f>
        <v>#REF!</v>
      </c>
      <c r="K64" s="35">
        <f>Final_manabou_kanji[[#This Row],[Sr. no.]]</f>
        <v>62</v>
      </c>
      <c r="L64" s="3"/>
      <c r="M64" s="3"/>
    </row>
    <row r="65" spans="2:13" ht="14.25" customHeight="1" x14ac:dyDescent="0.3">
      <c r="B65" s="33">
        <v>63</v>
      </c>
      <c r="C65" s="33" t="str">
        <f>VLOOKUP(Final_manabou_kanji[[#This Row],[Sr. no.]],Raw_data_N2_Kanji[[Sr. no.]:[Receipe no]],5,0)</f>
        <v>Rice, Noodles_4</v>
      </c>
      <c r="D65" s="38" t="str">
        <f>VLOOKUP(Final_manabou_kanji[[#This Row],[Sr. no.]],Raw_data_N2_Kanji[[Sr. no.]:[Meaning]],7,0)</f>
        <v/>
      </c>
      <c r="E65" s="3" t="str">
        <f>VLOOKUP(Final_manabou_kanji[[#This Row],[Sr. no.]],Raw_data_N2_Kanji[[Sr. no.]:[Meaning]],8,0)</f>
        <v>ဒံပေါက်ထမင်း</v>
      </c>
      <c r="F65" s="39" t="str">
        <f>VLOOKUP(Final_manabou_kanji[[#This Row],[Sr. no.]],Raw_data_N2_Kanji[[Sr. no.]:[Meaning]],9,0)</f>
        <v/>
      </c>
      <c r="G65" s="66" t="e">
        <f>VLOOKUP(Final_manabou_kanji[[#This Row],[Sr. no.]],Raw_data_N2_Kanji[[Sr. no.]:[Sentence]],13,0)</f>
        <v>#REF!</v>
      </c>
      <c r="H65" t="e">
        <f>VLOOKUP(Final_manabou_kanji[[#This Row],[Kanji]],Raw_data_N2_Kanji[[Receipe]:[Meaning]],6,0)</f>
        <v>#REF!</v>
      </c>
      <c r="I65" t="str">
        <f>VLOOKUP(Final_manabou_kanji[[#This Row],[Kanji]],Raw_data_N2_Kanji[[Receipe]:[Meaning]],7,0)</f>
        <v>Biryani Rice</v>
      </c>
      <c r="J65" t="e">
        <f>#REF!</f>
        <v>#REF!</v>
      </c>
      <c r="K65" s="35">
        <f>Final_manabou_kanji[[#This Row],[Sr. no.]]</f>
        <v>63</v>
      </c>
      <c r="L65" s="3"/>
      <c r="M65" s="3"/>
    </row>
    <row r="66" spans="2:13" ht="14.25" customHeight="1" x14ac:dyDescent="0.3">
      <c r="B66" s="33">
        <v>64</v>
      </c>
      <c r="C66" s="33" t="str">
        <f>VLOOKUP(Final_manabou_kanji[[#This Row],[Sr. no.]],Raw_data_N2_Kanji[[Sr. no.]:[Receipe no]],5,0)</f>
        <v>Rice, Noodles_5</v>
      </c>
      <c r="D66" s="38" t="str">
        <f>VLOOKUP(Final_manabou_kanji[[#This Row],[Sr. no.]],Raw_data_N2_Kanji[[Sr. no.]:[Meaning]],7,0)</f>
        <v/>
      </c>
      <c r="E66" s="3" t="str">
        <f>VLOOKUP(Final_manabou_kanji[[#This Row],[Sr. no.]],Raw_data_N2_Kanji[[Sr. no.]:[Meaning]],8,0)</f>
        <v>ကြက်သားပလာတာ</v>
      </c>
      <c r="F66" s="39" t="str">
        <f>VLOOKUP(Final_manabou_kanji[[#This Row],[Sr. no.]],Raw_data_N2_Kanji[[Sr. no.]:[Meaning]],9,0)</f>
        <v/>
      </c>
      <c r="G66" s="66" t="e">
        <f>VLOOKUP(Final_manabou_kanji[[#This Row],[Sr. no.]],Raw_data_N2_Kanji[[Sr. no.]:[Sentence]],13,0)</f>
        <v>#REF!</v>
      </c>
      <c r="H66" t="e">
        <f>VLOOKUP(Final_manabou_kanji[[#This Row],[Kanji]],Raw_data_N2_Kanji[[Receipe]:[Meaning]],6,0)</f>
        <v>#REF!</v>
      </c>
      <c r="I66" t="str">
        <f>VLOOKUP(Final_manabou_kanji[[#This Row],[Kanji]],Raw_data_N2_Kanji[[Receipe]:[Meaning]],7,0)</f>
        <v>Parata (Indian) with chicken</v>
      </c>
      <c r="J66" t="e">
        <f>#REF!</f>
        <v>#REF!</v>
      </c>
      <c r="K66" s="35">
        <f>Final_manabou_kanji[[#This Row],[Sr. no.]]</f>
        <v>64</v>
      </c>
      <c r="L66" s="3"/>
      <c r="M66" s="3"/>
    </row>
    <row r="67" spans="2:13" ht="14.25" customHeight="1" x14ac:dyDescent="0.3">
      <c r="B67" s="33">
        <v>65</v>
      </c>
      <c r="C67" s="33" t="str">
        <f>VLOOKUP(Final_manabou_kanji[[#This Row],[Sr. no.]],Raw_data_N2_Kanji[[Sr. no.]:[Receipe no]],5,0)</f>
        <v>Rice, Noodles_6</v>
      </c>
      <c r="D67" s="38" t="str">
        <f>VLOOKUP(Final_manabou_kanji[[#This Row],[Sr. no.]],Raw_data_N2_Kanji[[Sr. no.]:[Meaning]],7,0)</f>
        <v/>
      </c>
      <c r="E67" s="3" t="str">
        <f>VLOOKUP(Final_manabou_kanji[[#This Row],[Sr. no.]],Raw_data_N2_Kanji[[Sr. no.]:[Meaning]],8,0)</f>
        <v>ဆီထမင်း</v>
      </c>
      <c r="F67" s="39" t="str">
        <f>VLOOKUP(Final_manabou_kanji[[#This Row],[Sr. no.]],Raw_data_N2_Kanji[[Sr. no.]:[Meaning]],9,0)</f>
        <v/>
      </c>
      <c r="G67" s="66" t="e">
        <f>VLOOKUP(Final_manabou_kanji[[#This Row],[Sr. no.]],Raw_data_N2_Kanji[[Sr. no.]:[Sentence]],13,0)</f>
        <v>#REF!</v>
      </c>
      <c r="H67" t="e">
        <f>VLOOKUP(Final_manabou_kanji[[#This Row],[Kanji]],Raw_data_N2_Kanji[[Receipe]:[Meaning]],6,0)</f>
        <v>#REF!</v>
      </c>
      <c r="I67" t="str">
        <f>VLOOKUP(Final_manabou_kanji[[#This Row],[Kanji]],Raw_data_N2_Kanji[[Receipe]:[Meaning]],7,0)</f>
        <v>Steamed rice, vegetables and meat</v>
      </c>
      <c r="J67" t="e">
        <f>#REF!</f>
        <v>#REF!</v>
      </c>
      <c r="K67" s="35">
        <f>Final_manabou_kanji[[#This Row],[Sr. no.]]</f>
        <v>65</v>
      </c>
      <c r="L67" s="3"/>
      <c r="M67" s="3"/>
    </row>
    <row r="68" spans="2:13" ht="14.25" customHeight="1" x14ac:dyDescent="0.3">
      <c r="B68" s="33">
        <v>66</v>
      </c>
      <c r="C68" s="33" t="str">
        <f>VLOOKUP(Final_manabou_kanji[[#This Row],[Sr. no.]],Raw_data_N2_Kanji[[Sr. no.]:[Receipe no]],5,0)</f>
        <v>Rice, Noodles_7</v>
      </c>
      <c r="D68" s="38" t="str">
        <f>VLOOKUP(Final_manabou_kanji[[#This Row],[Sr. no.]],Raw_data_N2_Kanji[[Sr. no.]:[Meaning]],7,0)</f>
        <v/>
      </c>
      <c r="E68" s="3" t="str">
        <f>VLOOKUP(Final_manabou_kanji[[#This Row],[Sr. no.]],Raw_data_N2_Kanji[[Sr. no.]:[Meaning]],8,0)</f>
        <v>အုန်းထမင်း</v>
      </c>
      <c r="F68" s="39" t="str">
        <f>VLOOKUP(Final_manabou_kanji[[#This Row],[Sr. no.]],Raw_data_N2_Kanji[[Sr. no.]:[Meaning]],9,0)</f>
        <v/>
      </c>
      <c r="G68" s="66" t="e">
        <f>VLOOKUP(Final_manabou_kanji[[#This Row],[Sr. no.]],Raw_data_N2_Kanji[[Sr. no.]:[Sentence]],13,0)</f>
        <v>#REF!</v>
      </c>
      <c r="H68" t="e">
        <f>VLOOKUP(Final_manabou_kanji[[#This Row],[Kanji]],Raw_data_N2_Kanji[[Receipe]:[Meaning]],6,0)</f>
        <v>#REF!</v>
      </c>
      <c r="I68" t="str">
        <f>VLOOKUP(Final_manabou_kanji[[#This Row],[Kanji]],Raw_data_N2_Kanji[[Receipe]:[Meaning]],7,0)</f>
        <v>Rice steamed with coconut</v>
      </c>
      <c r="J68" t="e">
        <f>#REF!</f>
        <v>#REF!</v>
      </c>
      <c r="K68" s="35">
        <f>Final_manabou_kanji[[#This Row],[Sr. no.]]</f>
        <v>66</v>
      </c>
      <c r="L68" s="3"/>
      <c r="M68" s="3"/>
    </row>
    <row r="69" spans="2:13" ht="14.25" customHeight="1" x14ac:dyDescent="0.3">
      <c r="B69" s="33">
        <v>67</v>
      </c>
      <c r="C69" s="33" t="str">
        <f>VLOOKUP(Final_manabou_kanji[[#This Row],[Sr. no.]],Raw_data_N2_Kanji[[Sr. no.]:[Receipe no]],5,0)</f>
        <v>Rice, Noodles_8</v>
      </c>
      <c r="D69" s="38" t="str">
        <f>VLOOKUP(Final_manabou_kanji[[#This Row],[Sr. no.]],Raw_data_N2_Kanji[[Sr. no.]:[Meaning]],7,0)</f>
        <v/>
      </c>
      <c r="E69" s="3" t="str">
        <f>VLOOKUP(Final_manabou_kanji[[#This Row],[Sr. no.]],Raw_data_N2_Kanji[[Sr. no.]:[Meaning]],8,0)</f>
        <v>ထောပတ်ထမင်း</v>
      </c>
      <c r="F69" s="39" t="str">
        <f>VLOOKUP(Final_manabou_kanji[[#This Row],[Sr. no.]],Raw_data_N2_Kanji[[Sr. no.]:[Meaning]],9,0)</f>
        <v/>
      </c>
      <c r="G69" s="66" t="e">
        <f>VLOOKUP(Final_manabou_kanji[[#This Row],[Sr. no.]],Raw_data_N2_Kanji[[Sr. no.]:[Sentence]],13,0)</f>
        <v>#REF!</v>
      </c>
      <c r="H69" t="e">
        <f>VLOOKUP(Final_manabou_kanji[[#This Row],[Kanji]],Raw_data_N2_Kanji[[Receipe]:[Meaning]],6,0)</f>
        <v>#REF!</v>
      </c>
      <c r="I69" t="str">
        <f>VLOOKUP(Final_manabou_kanji[[#This Row],[Kanji]],Raw_data_N2_Kanji[[Receipe]:[Meaning]],7,0)</f>
        <v>Rice fried with butter</v>
      </c>
      <c r="J69" t="e">
        <f>#REF!</f>
        <v>#REF!</v>
      </c>
      <c r="K69" s="35">
        <f>Final_manabou_kanji[[#This Row],[Sr. no.]]</f>
        <v>67</v>
      </c>
      <c r="L69" s="3"/>
      <c r="M69" s="3"/>
    </row>
    <row r="70" spans="2:13" ht="14.25" customHeight="1" x14ac:dyDescent="0.3">
      <c r="B70" s="33">
        <v>68</v>
      </c>
      <c r="C70" s="33" t="str">
        <f>VLOOKUP(Final_manabou_kanji[[#This Row],[Sr. no.]],Raw_data_N2_Kanji[[Sr. no.]:[Receipe no]],5,0)</f>
        <v>Rice, Noodles_9</v>
      </c>
      <c r="D70" s="38" t="str">
        <f>VLOOKUP(Final_manabou_kanji[[#This Row],[Sr. no.]],Raw_data_N2_Kanji[[Sr. no.]:[Meaning]],7,0)</f>
        <v/>
      </c>
      <c r="E70" s="3" t="str">
        <f>VLOOKUP(Final_manabou_kanji[[#This Row],[Sr. no.]],Raw_data_N2_Kanji[[Sr. no.]:[Meaning]],8,0)</f>
        <v>ထမနဲ</v>
      </c>
      <c r="F70" s="39" t="str">
        <f>VLOOKUP(Final_manabou_kanji[[#This Row],[Sr. no.]],Raw_data_N2_Kanji[[Sr. no.]:[Meaning]],9,0)</f>
        <v/>
      </c>
      <c r="G70" s="66" t="e">
        <f>VLOOKUP(Final_manabou_kanji[[#This Row],[Sr. no.]],Raw_data_N2_Kanji[[Sr. no.]:[Sentence]],13,0)</f>
        <v>#REF!</v>
      </c>
      <c r="H70" t="e">
        <f>VLOOKUP(Final_manabou_kanji[[#This Row],[Kanji]],Raw_data_N2_Kanji[[Receipe]:[Meaning]],6,0)</f>
        <v>#REF!</v>
      </c>
      <c r="I70" t="str">
        <f>VLOOKUP(Final_manabou_kanji[[#This Row],[Kanji]],Raw_data_N2_Kanji[[Receipe]:[Meaning]],7,0)</f>
        <v>Glutinous Rice (1 month only)</v>
      </c>
      <c r="J70" t="e">
        <f>#REF!</f>
        <v>#REF!</v>
      </c>
      <c r="K70" s="35">
        <f>Final_manabou_kanji[[#This Row],[Sr. no.]]</f>
        <v>68</v>
      </c>
      <c r="L70" s="3"/>
      <c r="M70" s="3"/>
    </row>
    <row r="71" spans="2:13" ht="14.25" customHeight="1" x14ac:dyDescent="0.3">
      <c r="B71" s="33">
        <v>69</v>
      </c>
      <c r="C71" s="33" t="str">
        <f>VLOOKUP(Final_manabou_kanji[[#This Row],[Sr. no.]],Raw_data_N2_Kanji[[Sr. no.]:[Receipe no]],5,0)</f>
        <v>Rice, Noodles_10</v>
      </c>
      <c r="D71" s="38" t="str">
        <f>VLOOKUP(Final_manabou_kanji[[#This Row],[Sr. no.]],Raw_data_N2_Kanji[[Sr. no.]:[Meaning]],7,0)</f>
        <v/>
      </c>
      <c r="E71" s="3" t="str">
        <f>VLOOKUP(Final_manabou_kanji[[#This Row],[Sr. no.]],Raw_data_N2_Kanji[[Sr. no.]:[Meaning]],8,0)</f>
        <v>ထမင်းသုပ်</v>
      </c>
      <c r="F71" s="39" t="str">
        <f>VLOOKUP(Final_manabou_kanji[[#This Row],[Sr. no.]],Raw_data_N2_Kanji[[Sr. no.]:[Meaning]],9,0)</f>
        <v/>
      </c>
      <c r="G71" s="66" t="e">
        <f>VLOOKUP(Final_manabou_kanji[[#This Row],[Sr. no.]],Raw_data_N2_Kanji[[Sr. no.]:[Sentence]],13,0)</f>
        <v>#REF!</v>
      </c>
      <c r="H71" t="e">
        <f>VLOOKUP(Final_manabou_kanji[[#This Row],[Kanji]],Raw_data_N2_Kanji[[Receipe]:[Meaning]],6,0)</f>
        <v>#REF!</v>
      </c>
      <c r="I71" t="str">
        <f>VLOOKUP(Final_manabou_kanji[[#This Row],[Kanji]],Raw_data_N2_Kanji[[Receipe]:[Meaning]],7,0)</f>
        <v>Rice and Vegetable Salad</v>
      </c>
      <c r="J71" t="e">
        <f>#REF!</f>
        <v>#REF!</v>
      </c>
      <c r="K71" s="35">
        <f>Final_manabou_kanji[[#This Row],[Sr. no.]]</f>
        <v>69</v>
      </c>
      <c r="L71" s="3"/>
      <c r="M71" s="3"/>
    </row>
    <row r="72" spans="2:13" ht="14.25" customHeight="1" x14ac:dyDescent="0.3">
      <c r="B72" s="33">
        <v>70</v>
      </c>
      <c r="C72" s="33" t="str">
        <f>VLOOKUP(Final_manabou_kanji[[#This Row],[Sr. no.]],Raw_data_N2_Kanji[[Sr. no.]:[Receipe no]],5,0)</f>
        <v>Rice, Noodles_11</v>
      </c>
      <c r="D72" s="38" t="str">
        <f>VLOOKUP(Final_manabou_kanji[[#This Row],[Sr. no.]],Raw_data_N2_Kanji[[Sr. no.]:[Meaning]],7,0)</f>
        <v/>
      </c>
      <c r="E72" s="3" t="str">
        <f>VLOOKUP(Final_manabou_kanji[[#This Row],[Sr. no.]],Raw_data_N2_Kanji[[Sr. no.]:[Meaning]],8,0)</f>
        <v>ထမင်းကြော်</v>
      </c>
      <c r="F72" s="39" t="str">
        <f>VLOOKUP(Final_manabou_kanji[[#This Row],[Sr. no.]],Raw_data_N2_Kanji[[Sr. no.]:[Meaning]],9,0)</f>
        <v/>
      </c>
      <c r="G72" s="66" t="e">
        <f>VLOOKUP(Final_manabou_kanji[[#This Row],[Sr. no.]],Raw_data_N2_Kanji[[Sr. no.]:[Sentence]],13,0)</f>
        <v>#REF!</v>
      </c>
      <c r="H72" t="e">
        <f>VLOOKUP(Final_manabou_kanji[[#This Row],[Kanji]],Raw_data_N2_Kanji[[Receipe]:[Meaning]],6,0)</f>
        <v>#REF!</v>
      </c>
      <c r="I72" t="str">
        <f>VLOOKUP(Final_manabou_kanji[[#This Row],[Kanji]],Raw_data_N2_Kanji[[Receipe]:[Meaning]],7,0)</f>
        <v>Fried Rice</v>
      </c>
      <c r="J72" t="e">
        <f>#REF!</f>
        <v>#REF!</v>
      </c>
      <c r="K72" s="35">
        <f>Final_manabou_kanji[[#This Row],[Sr. no.]]</f>
        <v>70</v>
      </c>
      <c r="L72" s="3"/>
      <c r="M72" s="3"/>
    </row>
    <row r="73" spans="2:13" ht="14.25" customHeight="1" x14ac:dyDescent="0.3">
      <c r="B73" s="33">
        <v>71</v>
      </c>
      <c r="C73" s="33" t="str">
        <f>VLOOKUP(Final_manabou_kanji[[#This Row],[Sr. no.]],Raw_data_N2_Kanji[[Sr. no.]:[Receipe no]],5,0)</f>
        <v>Rice, Noodles_12</v>
      </c>
      <c r="D73" s="38" t="str">
        <f>VLOOKUP(Final_manabou_kanji[[#This Row],[Sr. no.]],Raw_data_N2_Kanji[[Sr. no.]:[Meaning]],7,0)</f>
        <v/>
      </c>
      <c r="E73" s="3" t="str">
        <f>VLOOKUP(Final_manabou_kanji[[#This Row],[Sr. no.]],Raw_data_N2_Kanji[[Sr. no.]:[Meaning]],8,0)</f>
        <v>ကြာဆံကြော်</v>
      </c>
      <c r="F73" s="39" t="str">
        <f>VLOOKUP(Final_manabou_kanji[[#This Row],[Sr. no.]],Raw_data_N2_Kanji[[Sr. no.]:[Meaning]],9,0)</f>
        <v/>
      </c>
      <c r="G73" s="66" t="e">
        <f>VLOOKUP(Final_manabou_kanji[[#This Row],[Sr. no.]],Raw_data_N2_Kanji[[Sr. no.]:[Sentence]],13,0)</f>
        <v>#REF!</v>
      </c>
      <c r="H73" t="e">
        <f>VLOOKUP(Final_manabou_kanji[[#This Row],[Kanji]],Raw_data_N2_Kanji[[Receipe]:[Meaning]],6,0)</f>
        <v>#REF!</v>
      </c>
      <c r="I73" t="str">
        <f>VLOOKUP(Final_manabou_kanji[[#This Row],[Kanji]],Raw_data_N2_Kanji[[Receipe]:[Meaning]],7,0)</f>
        <v>Rice Noodle</v>
      </c>
      <c r="J73" t="e">
        <f>#REF!</f>
        <v>#REF!</v>
      </c>
      <c r="K73" s="35">
        <f>Final_manabou_kanji[[#This Row],[Sr. no.]]</f>
        <v>71</v>
      </c>
      <c r="L73" s="3"/>
      <c r="M73" s="3"/>
    </row>
    <row r="74" spans="2:13" ht="14.25" customHeight="1" x14ac:dyDescent="0.3">
      <c r="B74" s="33">
        <v>72</v>
      </c>
      <c r="C74" s="33" t="str">
        <f>VLOOKUP(Final_manabou_kanji[[#This Row],[Sr. no.]],Raw_data_N2_Kanji[[Sr. no.]:[Receipe no]],5,0)</f>
        <v>Rice, Noodles_13</v>
      </c>
      <c r="D74" s="38" t="str">
        <f>VLOOKUP(Final_manabou_kanji[[#This Row],[Sr. no.]],Raw_data_N2_Kanji[[Sr. no.]:[Meaning]],7,0)</f>
        <v/>
      </c>
      <c r="E74" s="3" t="str">
        <f>VLOOKUP(Final_manabou_kanji[[#This Row],[Sr. no.]],Raw_data_N2_Kanji[[Sr. no.]:[Meaning]],8,0)</f>
        <v>မုန့်ဟင်းခါး</v>
      </c>
      <c r="F74" s="39" t="str">
        <f>VLOOKUP(Final_manabou_kanji[[#This Row],[Sr. no.]],Raw_data_N2_Kanji[[Sr. no.]:[Meaning]],9,0)</f>
        <v/>
      </c>
      <c r="G74" s="66" t="e">
        <f>VLOOKUP(Final_manabou_kanji[[#This Row],[Sr. no.]],Raw_data_N2_Kanji[[Sr. no.]:[Sentence]],13,0)</f>
        <v>#REF!</v>
      </c>
      <c r="H74" t="e">
        <f>VLOOKUP(Final_manabou_kanji[[#This Row],[Kanji]],Raw_data_N2_Kanji[[Receipe]:[Meaning]],6,0)</f>
        <v>#REF!</v>
      </c>
      <c r="I74" t="str">
        <f>VLOOKUP(Final_manabou_kanji[[#This Row],[Kanji]],Raw_data_N2_Kanji[[Receipe]:[Meaning]],7,0)</f>
        <v>Rice Noodle with Fish Gravy</v>
      </c>
      <c r="J74" t="e">
        <f>#REF!</f>
        <v>#REF!</v>
      </c>
      <c r="K74" s="35">
        <f>Final_manabou_kanji[[#This Row],[Sr. no.]]</f>
        <v>72</v>
      </c>
      <c r="L74" s="3"/>
      <c r="M74" s="3"/>
    </row>
    <row r="75" spans="2:13" ht="14.25" customHeight="1" x14ac:dyDescent="0.3">
      <c r="B75" s="33">
        <v>73</v>
      </c>
      <c r="C75" s="33" t="str">
        <f>VLOOKUP(Final_manabou_kanji[[#This Row],[Sr. no.]],Raw_data_N2_Kanji[[Sr. no.]:[Receipe no]],5,0)</f>
        <v>Rice, Noodles_14</v>
      </c>
      <c r="D75" s="38" t="str">
        <f>VLOOKUP(Final_manabou_kanji[[#This Row],[Sr. no.]],Raw_data_N2_Kanji[[Sr. no.]:[Meaning]],7,0)</f>
        <v/>
      </c>
      <c r="E75" s="3" t="str">
        <f>VLOOKUP(Final_manabou_kanji[[#This Row],[Sr. no.]],Raw_data_N2_Kanji[[Sr. no.]:[Meaning]],8,0)</f>
        <v>မုန့်တီ</v>
      </c>
      <c r="F75" s="39" t="str">
        <f>VLOOKUP(Final_manabou_kanji[[#This Row],[Sr. no.]],Raw_data_N2_Kanji[[Sr. no.]:[Meaning]],9,0)</f>
        <v/>
      </c>
      <c r="G75" s="66" t="e">
        <f>VLOOKUP(Final_manabou_kanji[[#This Row],[Sr. no.]],Raw_data_N2_Kanji[[Sr. no.]:[Sentence]],13,0)</f>
        <v>#REF!</v>
      </c>
      <c r="H75" t="e">
        <f>VLOOKUP(Final_manabou_kanji[[#This Row],[Kanji]],Raw_data_N2_Kanji[[Receipe]:[Meaning]],6,0)</f>
        <v>#REF!</v>
      </c>
      <c r="I75" t="str">
        <f>VLOOKUP(Final_manabou_kanji[[#This Row],[Kanji]],Raw_data_N2_Kanji[[Receipe]:[Meaning]],7,0)</f>
        <v>Rice Noodle in thin Fish Gravy</v>
      </c>
      <c r="J75" t="e">
        <f>#REF!</f>
        <v>#REF!</v>
      </c>
      <c r="K75" s="35">
        <f>Final_manabou_kanji[[#This Row],[Sr. no.]]</f>
        <v>73</v>
      </c>
      <c r="L75" s="3"/>
      <c r="M75" s="3"/>
    </row>
    <row r="76" spans="2:13" ht="14.25" customHeight="1" x14ac:dyDescent="0.3">
      <c r="B76" s="33">
        <v>74</v>
      </c>
      <c r="C76" s="33" t="str">
        <f>VLOOKUP(Final_manabou_kanji[[#This Row],[Sr. no.]],Raw_data_N2_Kanji[[Sr. no.]:[Receipe no]],5,0)</f>
        <v>Rice, Noodles_15</v>
      </c>
      <c r="D76" s="38" t="str">
        <f>VLOOKUP(Final_manabou_kanji[[#This Row],[Sr. no.]],Raw_data_N2_Kanji[[Sr. no.]:[Meaning]],7,0)</f>
        <v/>
      </c>
      <c r="E76" s="3" t="str">
        <f>VLOOKUP(Final_manabou_kanji[[#This Row],[Sr. no.]],Raw_data_N2_Kanji[[Sr. no.]:[Meaning]],8,0)</f>
        <v>အုန်းနို့ ခေါက်ဆွဲ</v>
      </c>
      <c r="F76" s="39" t="str">
        <f>VLOOKUP(Final_manabou_kanji[[#This Row],[Sr. no.]],Raw_data_N2_Kanji[[Sr. no.]:[Meaning]],9,0)</f>
        <v/>
      </c>
      <c r="G76" s="66" t="e">
        <f>VLOOKUP(Final_manabou_kanji[[#This Row],[Sr. no.]],Raw_data_N2_Kanji[[Sr. no.]:[Sentence]],13,0)</f>
        <v>#REF!</v>
      </c>
      <c r="H76" t="e">
        <f>VLOOKUP(Final_manabou_kanji[[#This Row],[Kanji]],Raw_data_N2_Kanji[[Receipe]:[Meaning]],6,0)</f>
        <v>#REF!</v>
      </c>
      <c r="I76" t="str">
        <f>VLOOKUP(Final_manabou_kanji[[#This Row],[Kanji]],Raw_data_N2_Kanji[[Receipe]:[Meaning]],7,0)</f>
        <v>Noodle with Chicken Coconut Gravy</v>
      </c>
      <c r="J76" t="e">
        <f>#REF!</f>
        <v>#REF!</v>
      </c>
      <c r="K76" s="35">
        <f>Final_manabou_kanji[[#This Row],[Sr. no.]]</f>
        <v>74</v>
      </c>
      <c r="L76" s="6"/>
      <c r="M76" s="6"/>
    </row>
    <row r="77" spans="2:13" ht="14.25" customHeight="1" x14ac:dyDescent="0.3">
      <c r="B77" s="33">
        <v>75</v>
      </c>
      <c r="C77" s="33" t="str">
        <f>VLOOKUP(Final_manabou_kanji[[#This Row],[Sr. no.]],Raw_data_N2_Kanji[[Sr. no.]:[Receipe no]],5,0)</f>
        <v>Rice, Noodles_16</v>
      </c>
      <c r="D77" s="38" t="str">
        <f>VLOOKUP(Final_manabou_kanji[[#This Row],[Sr. no.]],Raw_data_N2_Kanji[[Sr. no.]:[Meaning]],7,0)</f>
        <v/>
      </c>
      <c r="E77" s="3" t="str">
        <f>VLOOKUP(Final_manabou_kanji[[#This Row],[Sr. no.]],Raw_data_N2_Kanji[[Sr. no.]:[Meaning]],8,0)</f>
        <v>နန်းကြီးသုပ်</v>
      </c>
      <c r="F77" s="39" t="str">
        <f>VLOOKUP(Final_manabou_kanji[[#This Row],[Sr. no.]],Raw_data_N2_Kanji[[Sr. no.]:[Meaning]],9,0)</f>
        <v/>
      </c>
      <c r="G77" s="66" t="e">
        <f>VLOOKUP(Final_manabou_kanji[[#This Row],[Sr. no.]],Raw_data_N2_Kanji[[Sr. no.]:[Sentence]],13,0)</f>
        <v>#REF!</v>
      </c>
      <c r="H77" t="e">
        <f>VLOOKUP(Final_manabou_kanji[[#This Row],[Kanji]],Raw_data_N2_Kanji[[Receipe]:[Meaning]],6,0)</f>
        <v>#REF!</v>
      </c>
      <c r="I77" t="str">
        <f>VLOOKUP(Final_manabou_kanji[[#This Row],[Kanji]],Raw_data_N2_Kanji[[Receipe]:[Meaning]],7,0)</f>
        <v>Noodle Salad with Chicken</v>
      </c>
      <c r="J77" t="e">
        <f>#REF!</f>
        <v>#REF!</v>
      </c>
      <c r="K77" s="35">
        <f>Final_manabou_kanji[[#This Row],[Sr. no.]]</f>
        <v>75</v>
      </c>
      <c r="L77" s="7"/>
      <c r="M77" s="7"/>
    </row>
    <row r="78" spans="2:13" ht="14.25" customHeight="1" x14ac:dyDescent="0.3">
      <c r="B78" s="33">
        <v>76</v>
      </c>
      <c r="C78" s="33" t="str">
        <f>VLOOKUP(Final_manabou_kanji[[#This Row],[Sr. no.]],Raw_data_N2_Kanji[[Sr. no.]:[Receipe no]],5,0)</f>
        <v>Rice, Noodles_17</v>
      </c>
      <c r="D78" s="38" t="str">
        <f>VLOOKUP(Final_manabou_kanji[[#This Row],[Sr. no.]],Raw_data_N2_Kanji[[Sr. no.]:[Meaning]],7,0)</f>
        <v/>
      </c>
      <c r="E78" s="3" t="str">
        <f>VLOOKUP(Final_manabou_kanji[[#This Row],[Sr. no.]],Raw_data_N2_Kanji[[Sr. no.]:[Meaning]],8,0)</f>
        <v>ခေါက်ဆွဲသုပ်</v>
      </c>
      <c r="F78" s="39" t="str">
        <f>VLOOKUP(Final_manabou_kanji[[#This Row],[Sr. no.]],Raw_data_N2_Kanji[[Sr. no.]:[Meaning]],9,0)</f>
        <v/>
      </c>
      <c r="G78" s="66" t="e">
        <f>VLOOKUP(Final_manabou_kanji[[#This Row],[Sr. no.]],Raw_data_N2_Kanji[[Sr. no.]:[Sentence]],13,0)</f>
        <v>#REF!</v>
      </c>
      <c r="H78" t="e">
        <f>VLOOKUP(Final_manabou_kanji[[#This Row],[Kanji]],Raw_data_N2_Kanji[[Receipe]:[Meaning]],6,0)</f>
        <v>#REF!</v>
      </c>
      <c r="I78" t="str">
        <f>VLOOKUP(Final_manabou_kanji[[#This Row],[Kanji]],Raw_data_N2_Kanji[[Receipe]:[Meaning]],7,0)</f>
        <v>Noodle Salad</v>
      </c>
      <c r="J78" t="e">
        <f>#REF!</f>
        <v>#REF!</v>
      </c>
      <c r="K78" s="35">
        <f>Final_manabou_kanji[[#This Row],[Sr. no.]]</f>
        <v>76</v>
      </c>
      <c r="L78" s="7"/>
      <c r="M78" s="7"/>
    </row>
    <row r="79" spans="2:13" ht="14.25" customHeight="1" x14ac:dyDescent="0.3">
      <c r="B79" s="33">
        <v>77</v>
      </c>
      <c r="C79" s="33" t="str">
        <f>VLOOKUP(Final_manabou_kanji[[#This Row],[Sr. no.]],Raw_data_N2_Kanji[[Sr. no.]:[Receipe no]],5,0)</f>
        <v>Rice, Noodles_18</v>
      </c>
      <c r="D79" s="38" t="str">
        <f>VLOOKUP(Final_manabou_kanji[[#This Row],[Sr. no.]],Raw_data_N2_Kanji[[Sr. no.]:[Meaning]],7,0)</f>
        <v/>
      </c>
      <c r="E79" s="3" t="str">
        <f>VLOOKUP(Final_manabou_kanji[[#This Row],[Sr. no.]],Raw_data_N2_Kanji[[Sr. no.]:[Meaning]],8,0)</f>
        <v>တို့ဟူးသုပ်</v>
      </c>
      <c r="F79" s="39" t="str">
        <f>VLOOKUP(Final_manabou_kanji[[#This Row],[Sr. no.]],Raw_data_N2_Kanji[[Sr. no.]:[Meaning]],9,0)</f>
        <v/>
      </c>
      <c r="G79" s="66" t="e">
        <f>VLOOKUP(Final_manabou_kanji[[#This Row],[Sr. no.]],Raw_data_N2_Kanji[[Sr. no.]:[Sentence]],13,0)</f>
        <v>#REF!</v>
      </c>
      <c r="H79" t="e">
        <f>VLOOKUP(Final_manabou_kanji[[#This Row],[Kanji]],Raw_data_N2_Kanji[[Receipe]:[Meaning]],6,0)</f>
        <v>#REF!</v>
      </c>
      <c r="I79" t="str">
        <f>VLOOKUP(Final_manabou_kanji[[#This Row],[Kanji]],Raw_data_N2_Kanji[[Receipe]:[Meaning]],7,0)</f>
        <v>Soya-Bean Cake Salad</v>
      </c>
      <c r="J79" t="e">
        <f>#REF!</f>
        <v>#REF!</v>
      </c>
      <c r="K79" s="35">
        <f>Final_manabou_kanji[[#This Row],[Sr. no.]]</f>
        <v>77</v>
      </c>
      <c r="L79" s="6"/>
      <c r="M79" s="6"/>
    </row>
    <row r="80" spans="2:13" ht="14.25" customHeight="1" x14ac:dyDescent="0.3">
      <c r="B80" s="33">
        <v>78</v>
      </c>
      <c r="C80" s="33" t="str">
        <f>VLOOKUP(Final_manabou_kanji[[#This Row],[Sr. no.]],Raw_data_N2_Kanji[[Sr. no.]:[Receipe no]],5,0)</f>
        <v>Chicken &amp; Duck (Lunch, Dinner)_0</v>
      </c>
      <c r="D80" s="38" t="str">
        <f>VLOOKUP(Final_manabou_kanji[[#This Row],[Sr. no.]],Raw_data_N2_Kanji[[Sr. no.]:[Meaning]],7,0)</f>
        <v/>
      </c>
      <c r="E80" s="3" t="str">
        <f>VLOOKUP(Final_manabou_kanji[[#This Row],[Sr. no.]],Raw_data_N2_Kanji[[Sr. no.]:[Meaning]],8,0)</f>
        <v>Chicken &amp; Duck (Lunch, Dinner)</v>
      </c>
      <c r="F80" s="39" t="str">
        <f>VLOOKUP(Final_manabou_kanji[[#This Row],[Sr. no.]],Raw_data_N2_Kanji[[Sr. no.]:[Meaning]],9,0)</f>
        <v/>
      </c>
      <c r="G80" s="66" t="e">
        <f>VLOOKUP(Final_manabou_kanji[[#This Row],[Sr. no.]],Raw_data_N2_Kanji[[Sr. no.]:[Sentence]],13,0)</f>
        <v>#REF!</v>
      </c>
      <c r="H80" t="str">
        <f>VLOOKUP(Final_manabou_kanji[[#This Row],[Kanji]],Raw_data_N2_Kanji[[Receipe]:[Meaning]],6,0)</f>
        <v/>
      </c>
      <c r="I80">
        <f>VLOOKUP(Final_manabou_kanji[[#This Row],[Kanji]],Raw_data_N2_Kanji[[Receipe]:[Meaning]],7,0)</f>
        <v>0</v>
      </c>
      <c r="J80" t="e">
        <f>#REF!</f>
        <v>#REF!</v>
      </c>
      <c r="K80" s="35">
        <f>Final_manabou_kanji[[#This Row],[Sr. no.]]</f>
        <v>78</v>
      </c>
      <c r="L80" s="7"/>
      <c r="M80" s="7"/>
    </row>
    <row r="81" spans="2:13" ht="14.25" customHeight="1" x14ac:dyDescent="0.3">
      <c r="B81" s="33">
        <v>79</v>
      </c>
      <c r="C81" s="33" t="str">
        <f>VLOOKUP(Final_manabou_kanji[[#This Row],[Sr. no.]],Raw_data_N2_Kanji[[Sr. no.]:[Receipe no]],5,0)</f>
        <v>Chicken &amp; Duck (Lunch, Dinner)_1</v>
      </c>
      <c r="D81" s="38" t="str">
        <f>VLOOKUP(Final_manabou_kanji[[#This Row],[Sr. no.]],Raw_data_N2_Kanji[[Sr. no.]:[Meaning]],7,0)</f>
        <v/>
      </c>
      <c r="E81" s="3" t="str">
        <f>VLOOKUP(Final_manabou_kanji[[#This Row],[Sr. no.]],Raw_data_N2_Kanji[[Sr. no.]:[Meaning]],8,0)</f>
        <v>ကြက်သားဒံပေါက်</v>
      </c>
      <c r="F81" s="39" t="str">
        <f>VLOOKUP(Final_manabou_kanji[[#This Row],[Sr. no.]],Raw_data_N2_Kanji[[Sr. no.]:[Meaning]],9,0)</f>
        <v/>
      </c>
      <c r="G81" s="66" t="e">
        <f>VLOOKUP(Final_manabou_kanji[[#This Row],[Sr. no.]],Raw_data_N2_Kanji[[Sr. no.]:[Sentence]],13,0)</f>
        <v>#REF!</v>
      </c>
      <c r="H81" t="e">
        <f>VLOOKUP(Final_manabou_kanji[[#This Row],[Kanji]],Raw_data_N2_Kanji[[Receipe]:[Meaning]],6,0)</f>
        <v>#REF!</v>
      </c>
      <c r="I81" t="str">
        <f>VLOOKUP(Final_manabou_kanji[[#This Row],[Kanji]],Raw_data_N2_Kanji[[Receipe]:[Meaning]],7,0)</f>
        <v>Chicken Biryani</v>
      </c>
      <c r="J81" t="e">
        <f>#REF!</f>
        <v>#REF!</v>
      </c>
      <c r="K81" s="35">
        <f>Final_manabou_kanji[[#This Row],[Sr. no.]]</f>
        <v>79</v>
      </c>
      <c r="L81" s="7"/>
      <c r="M81" s="7"/>
    </row>
    <row r="82" spans="2:13" ht="14.25" customHeight="1" x14ac:dyDescent="0.3">
      <c r="B82" s="33">
        <v>80</v>
      </c>
      <c r="C82" s="33" t="str">
        <f>VLOOKUP(Final_manabou_kanji[[#This Row],[Sr. no.]],Raw_data_N2_Kanji[[Sr. no.]:[Receipe no]],5,0)</f>
        <v>Chicken &amp; Duck (Lunch, Dinner)_2</v>
      </c>
      <c r="D82" s="38" t="str">
        <f>VLOOKUP(Final_manabou_kanji[[#This Row],[Sr. no.]],Raw_data_N2_Kanji[[Sr. no.]:[Meaning]],7,0)</f>
        <v/>
      </c>
      <c r="E82" s="3" t="str">
        <f>VLOOKUP(Final_manabou_kanji[[#This Row],[Sr. no.]],Raw_data_N2_Kanji[[Sr. no.]:[Meaning]],8,0)</f>
        <v>ဘဲကင်</v>
      </c>
      <c r="F82" s="39" t="str">
        <f>VLOOKUP(Final_manabou_kanji[[#This Row],[Sr. no.]],Raw_data_N2_Kanji[[Sr. no.]:[Meaning]],9,0)</f>
        <v/>
      </c>
      <c r="G82" s="66" t="e">
        <f>VLOOKUP(Final_manabou_kanji[[#This Row],[Sr. no.]],Raw_data_N2_Kanji[[Sr. no.]:[Sentence]],13,0)</f>
        <v>#REF!</v>
      </c>
      <c r="H82" t="e">
        <f>VLOOKUP(Final_manabou_kanji[[#This Row],[Kanji]],Raw_data_N2_Kanji[[Receipe]:[Meaning]],6,0)</f>
        <v>#REF!</v>
      </c>
      <c r="I82" t="str">
        <f>VLOOKUP(Final_manabou_kanji[[#This Row],[Kanji]],Raw_data_N2_Kanji[[Receipe]:[Meaning]],7,0)</f>
        <v>(Peking) Roasted Duck</v>
      </c>
      <c r="J82" t="e">
        <f>#REF!</f>
        <v>#REF!</v>
      </c>
      <c r="K82" s="35">
        <f>Final_manabou_kanji[[#This Row],[Sr. no.]]</f>
        <v>80</v>
      </c>
      <c r="L82" s="7"/>
      <c r="M82" s="7"/>
    </row>
    <row r="83" spans="2:13" ht="14.25" customHeight="1" x14ac:dyDescent="0.3">
      <c r="B83" s="33">
        <v>81</v>
      </c>
      <c r="C83" s="33" t="str">
        <f>VLOOKUP(Final_manabou_kanji[[#This Row],[Sr. no.]],Raw_data_N2_Kanji[[Sr. no.]:[Receipe no]],5,0)</f>
        <v>Chicken &amp; Duck (Lunch, Dinner)_3</v>
      </c>
      <c r="D83" s="38" t="str">
        <f>VLOOKUP(Final_manabou_kanji[[#This Row],[Sr. no.]],Raw_data_N2_Kanji[[Sr. no.]:[Meaning]],7,0)</f>
        <v/>
      </c>
      <c r="E83" s="3" t="str">
        <f>VLOOKUP(Final_manabou_kanji[[#This Row],[Sr. no.]],Raw_data_N2_Kanji[[Sr. no.]:[Meaning]],8,0)</f>
        <v>ကြက်ကင်</v>
      </c>
      <c r="F83" s="39" t="str">
        <f>VLOOKUP(Final_manabou_kanji[[#This Row],[Sr. no.]],Raw_data_N2_Kanji[[Sr. no.]:[Meaning]],9,0)</f>
        <v/>
      </c>
      <c r="G83" s="66" t="e">
        <f>VLOOKUP(Final_manabou_kanji[[#This Row],[Sr. no.]],Raw_data_N2_Kanji[[Sr. no.]:[Sentence]],13,0)</f>
        <v>#REF!</v>
      </c>
      <c r="H83" t="e">
        <f>VLOOKUP(Final_manabou_kanji[[#This Row],[Kanji]],Raw_data_N2_Kanji[[Receipe]:[Meaning]],6,0)</f>
        <v>#REF!</v>
      </c>
      <c r="I83" t="str">
        <f>VLOOKUP(Final_manabou_kanji[[#This Row],[Kanji]],Raw_data_N2_Kanji[[Receipe]:[Meaning]],7,0)</f>
        <v>Roasted Chicken</v>
      </c>
      <c r="J83" t="e">
        <f>#REF!</f>
        <v>#REF!</v>
      </c>
      <c r="K83" s="35">
        <f>Final_manabou_kanji[[#This Row],[Sr. no.]]</f>
        <v>81</v>
      </c>
      <c r="L83" s="6"/>
      <c r="M83" s="6"/>
    </row>
    <row r="84" spans="2:13" ht="14.25" customHeight="1" x14ac:dyDescent="0.3">
      <c r="B84" s="33">
        <v>82</v>
      </c>
      <c r="C84" s="33" t="str">
        <f>VLOOKUP(Final_manabou_kanji[[#This Row],[Sr. no.]],Raw_data_N2_Kanji[[Sr. no.]:[Receipe no]],5,0)</f>
        <v>Chicken &amp; Duck (Lunch, Dinner)_4</v>
      </c>
      <c r="D84" s="38" t="str">
        <f>VLOOKUP(Final_manabou_kanji[[#This Row],[Sr. no.]],Raw_data_N2_Kanji[[Sr. no.]:[Meaning]],7,0)</f>
        <v/>
      </c>
      <c r="E84" s="3" t="str">
        <f>VLOOKUP(Final_manabou_kanji[[#This Row],[Sr. no.]],Raw_data_N2_Kanji[[Sr. no.]:[Meaning]],8,0)</f>
        <v>ကြက်အစိမ်းကြော်</v>
      </c>
      <c r="F84" s="39" t="str">
        <f>VLOOKUP(Final_manabou_kanji[[#This Row],[Sr. no.]],Raw_data_N2_Kanji[[Sr. no.]:[Meaning]],9,0)</f>
        <v/>
      </c>
      <c r="G84" s="66" t="e">
        <f>VLOOKUP(Final_manabou_kanji[[#This Row],[Sr. no.]],Raw_data_N2_Kanji[[Sr. no.]:[Sentence]],13,0)</f>
        <v>#REF!</v>
      </c>
      <c r="H84" t="e">
        <f>VLOOKUP(Final_manabou_kanji[[#This Row],[Kanji]],Raw_data_N2_Kanji[[Receipe]:[Meaning]],6,0)</f>
        <v>#REF!</v>
      </c>
      <c r="I84" t="str">
        <f>VLOOKUP(Final_manabou_kanji[[#This Row],[Kanji]],Raw_data_N2_Kanji[[Receipe]:[Meaning]],7,0)</f>
        <v>Fried Vegetables with Chicken</v>
      </c>
      <c r="J84" t="e">
        <f>#REF!</f>
        <v>#REF!</v>
      </c>
      <c r="K84" s="35">
        <f>Final_manabou_kanji[[#This Row],[Sr. no.]]</f>
        <v>82</v>
      </c>
      <c r="L84" s="7"/>
      <c r="M84" s="7"/>
    </row>
    <row r="85" spans="2:13" ht="14.25" customHeight="1" x14ac:dyDescent="0.3">
      <c r="B85" s="33">
        <v>83</v>
      </c>
      <c r="C85" s="33" t="str">
        <f>VLOOKUP(Final_manabou_kanji[[#This Row],[Sr. no.]],Raw_data_N2_Kanji[[Sr. no.]:[Receipe no]],5,0)</f>
        <v>Chicken &amp; Duck (Lunch, Dinner)_5</v>
      </c>
      <c r="D85" s="38" t="str">
        <f>VLOOKUP(Final_manabou_kanji[[#This Row],[Sr. no.]],Raw_data_N2_Kanji[[Sr. no.]:[Meaning]],7,0)</f>
        <v/>
      </c>
      <c r="E85" s="3" t="str">
        <f>VLOOKUP(Final_manabou_kanji[[#This Row],[Sr. no.]],Raw_data_N2_Kanji[[Sr. no.]:[Meaning]],8,0)</f>
        <v>ကြက်ကြော်</v>
      </c>
      <c r="F85" s="39" t="str">
        <f>VLOOKUP(Final_manabou_kanji[[#This Row],[Sr. no.]],Raw_data_N2_Kanji[[Sr. no.]:[Meaning]],9,0)</f>
        <v/>
      </c>
      <c r="G85" s="66" t="e">
        <f>VLOOKUP(Final_manabou_kanji[[#This Row],[Sr. no.]],Raw_data_N2_Kanji[[Sr. no.]:[Sentence]],13,0)</f>
        <v>#REF!</v>
      </c>
      <c r="H85" t="e">
        <f>VLOOKUP(Final_manabou_kanji[[#This Row],[Kanji]],Raw_data_N2_Kanji[[Receipe]:[Meaning]],6,0)</f>
        <v>#REF!</v>
      </c>
      <c r="I85" t="str">
        <f>VLOOKUP(Final_manabou_kanji[[#This Row],[Kanji]],Raw_data_N2_Kanji[[Receipe]:[Meaning]],7,0)</f>
        <v>Fried Chicken</v>
      </c>
      <c r="J85" t="e">
        <f>#REF!</f>
        <v>#REF!</v>
      </c>
      <c r="K85" s="35">
        <f>Final_manabou_kanji[[#This Row],[Sr. no.]]</f>
        <v>83</v>
      </c>
      <c r="L85" s="7"/>
      <c r="M85" s="7"/>
    </row>
    <row r="86" spans="2:13" ht="14.25" customHeight="1" x14ac:dyDescent="0.3">
      <c r="B86" s="33">
        <v>84</v>
      </c>
      <c r="C86" s="33" t="str">
        <f>VLOOKUP(Final_manabou_kanji[[#This Row],[Sr. no.]],Raw_data_N2_Kanji[[Sr. no.]:[Receipe no]],5,0)</f>
        <v>Chicken &amp; Duck (Lunch, Dinner)_6</v>
      </c>
      <c r="D86" s="38" t="str">
        <f>VLOOKUP(Final_manabou_kanji[[#This Row],[Sr. no.]],Raw_data_N2_Kanji[[Sr. no.]:[Meaning]],7,0)</f>
        <v/>
      </c>
      <c r="E86" s="3" t="str">
        <f>VLOOKUP(Final_manabou_kanji[[#This Row],[Sr. no.]],Raw_data_N2_Kanji[[Sr. no.]:[Meaning]],8,0)</f>
        <v>ကုန်းဘောင်ကြီးကြော်</v>
      </c>
      <c r="F86" s="39" t="str">
        <f>VLOOKUP(Final_manabou_kanji[[#This Row],[Sr. no.]],Raw_data_N2_Kanji[[Sr. no.]:[Meaning]],9,0)</f>
        <v/>
      </c>
      <c r="G86" s="66" t="e">
        <f>VLOOKUP(Final_manabou_kanji[[#This Row],[Sr. no.]],Raw_data_N2_Kanji[[Sr. no.]:[Sentence]],13,0)</f>
        <v>#REF!</v>
      </c>
      <c r="H86" t="e">
        <f>VLOOKUP(Final_manabou_kanji[[#This Row],[Kanji]],Raw_data_N2_Kanji[[Receipe]:[Meaning]],6,0)</f>
        <v>#REF!</v>
      </c>
      <c r="I86" t="str">
        <f>VLOOKUP(Final_manabou_kanji[[#This Row],[Kanji]],Raw_data_N2_Kanji[[Receipe]:[Meaning]],7,0)</f>
        <v>Gongbao Diced Chicken</v>
      </c>
      <c r="J86" t="e">
        <f>#REF!</f>
        <v>#REF!</v>
      </c>
      <c r="K86" s="35">
        <f>Final_manabou_kanji[[#This Row],[Sr. no.]]</f>
        <v>84</v>
      </c>
      <c r="L86" s="6"/>
      <c r="M86" s="6"/>
    </row>
    <row r="87" spans="2:13" ht="14.25" customHeight="1" x14ac:dyDescent="0.3">
      <c r="B87" s="33">
        <v>85</v>
      </c>
      <c r="C87" s="33" t="str">
        <f>VLOOKUP(Final_manabou_kanji[[#This Row],[Sr. no.]],Raw_data_N2_Kanji[[Sr. no.]:[Receipe no]],5,0)</f>
        <v>Chicken &amp; Duck (Lunch, Dinner)_7</v>
      </c>
      <c r="D87" s="38" t="str">
        <f>VLOOKUP(Final_manabou_kanji[[#This Row],[Sr. no.]],Raw_data_N2_Kanji[[Sr. no.]:[Meaning]],7,0)</f>
        <v/>
      </c>
      <c r="E87" s="3" t="str">
        <f>VLOOKUP(Final_manabou_kanji[[#This Row],[Sr. no.]],Raw_data_N2_Kanji[[Sr. no.]:[Meaning]],8,0)</f>
        <v>ကြက်အသည်းအမြစ်ဟင်း</v>
      </c>
      <c r="F87" s="39" t="str">
        <f>VLOOKUP(Final_manabou_kanji[[#This Row],[Sr. no.]],Raw_data_N2_Kanji[[Sr. no.]:[Meaning]],9,0)</f>
        <v/>
      </c>
      <c r="G87" s="66" t="e">
        <f>VLOOKUP(Final_manabou_kanji[[#This Row],[Sr. no.]],Raw_data_N2_Kanji[[Sr. no.]:[Sentence]],13,0)</f>
        <v>#REF!</v>
      </c>
      <c r="H87" t="e">
        <f>VLOOKUP(Final_manabou_kanji[[#This Row],[Kanji]],Raw_data_N2_Kanji[[Receipe]:[Meaning]],6,0)</f>
        <v>#REF!</v>
      </c>
      <c r="I87" t="str">
        <f>VLOOKUP(Final_manabou_kanji[[#This Row],[Kanji]],Raw_data_N2_Kanji[[Receipe]:[Meaning]],7,0)</f>
        <v>Curry Chicken liver, gizzard, &amp; heart</v>
      </c>
      <c r="J87" t="e">
        <f>#REF!</f>
        <v>#REF!</v>
      </c>
      <c r="K87" s="35">
        <f>Final_manabou_kanji[[#This Row],[Sr. no.]]</f>
        <v>85</v>
      </c>
      <c r="L87" s="7"/>
      <c r="M87" s="7"/>
    </row>
    <row r="88" spans="2:13" ht="14.25" customHeight="1" x14ac:dyDescent="0.3">
      <c r="B88" s="33">
        <v>86</v>
      </c>
      <c r="C88" s="33" t="str">
        <f>VLOOKUP(Final_manabou_kanji[[#This Row],[Sr. no.]],Raw_data_N2_Kanji[[Sr. no.]:[Receipe no]],5,0)</f>
        <v>Chicken &amp; Duck (Lunch, Dinner)_8</v>
      </c>
      <c r="D88" s="38" t="str">
        <f>VLOOKUP(Final_manabou_kanji[[#This Row],[Sr. no.]],Raw_data_N2_Kanji[[Sr. no.]:[Meaning]],7,0)</f>
        <v/>
      </c>
      <c r="E88" s="3" t="str">
        <f>VLOOKUP(Final_manabou_kanji[[#This Row],[Sr. no.]],Raw_data_N2_Kanji[[Sr. no.]:[Meaning]],8,0)</f>
        <v>ကြက်သားအာလူးဟင်း</v>
      </c>
      <c r="F88" s="39" t="str">
        <f>VLOOKUP(Final_manabou_kanji[[#This Row],[Sr. no.]],Raw_data_N2_Kanji[[Sr. no.]:[Meaning]],9,0)</f>
        <v/>
      </c>
      <c r="G88" s="66" t="e">
        <f>VLOOKUP(Final_manabou_kanji[[#This Row],[Sr. no.]],Raw_data_N2_Kanji[[Sr. no.]:[Sentence]],13,0)</f>
        <v>#REF!</v>
      </c>
      <c r="H88" t="e">
        <f>VLOOKUP(Final_manabou_kanji[[#This Row],[Kanji]],Raw_data_N2_Kanji[[Receipe]:[Meaning]],6,0)</f>
        <v>#REF!</v>
      </c>
      <c r="I88" t="str">
        <f>VLOOKUP(Final_manabou_kanji[[#This Row],[Kanji]],Raw_data_N2_Kanji[[Receipe]:[Meaning]],7,0)</f>
        <v>Curry Chicken and Potatoes</v>
      </c>
      <c r="J88" t="e">
        <f>#REF!</f>
        <v>#REF!</v>
      </c>
      <c r="K88" s="35">
        <f>Final_manabou_kanji[[#This Row],[Sr. no.]]</f>
        <v>86</v>
      </c>
      <c r="L88" s="6"/>
      <c r="M88" s="6"/>
    </row>
    <row r="89" spans="2:13" ht="14.25" customHeight="1" x14ac:dyDescent="0.3">
      <c r="B89" s="33">
        <v>87</v>
      </c>
      <c r="C89" s="33" t="str">
        <f>VLOOKUP(Final_manabou_kanji[[#This Row],[Sr. no.]],Raw_data_N2_Kanji[[Sr. no.]:[Receipe no]],5,0)</f>
        <v>Beef &amp; Mutton (Lunch, Dinner)_0</v>
      </c>
      <c r="D89" s="38" t="str">
        <f>VLOOKUP(Final_manabou_kanji[[#This Row],[Sr. no.]],Raw_data_N2_Kanji[[Sr. no.]:[Meaning]],7,0)</f>
        <v/>
      </c>
      <c r="E89" s="3" t="str">
        <f>VLOOKUP(Final_manabou_kanji[[#This Row],[Sr. no.]],Raw_data_N2_Kanji[[Sr. no.]:[Meaning]],8,0)</f>
        <v>Beef &amp; Mutton (Lunch, Dinner)</v>
      </c>
      <c r="F89" s="39" t="str">
        <f>VLOOKUP(Final_manabou_kanji[[#This Row],[Sr. no.]],Raw_data_N2_Kanji[[Sr. no.]:[Meaning]],9,0)</f>
        <v/>
      </c>
      <c r="G89" s="66" t="e">
        <f>VLOOKUP(Final_manabou_kanji[[#This Row],[Sr. no.]],Raw_data_N2_Kanji[[Sr. no.]:[Sentence]],13,0)</f>
        <v>#REF!</v>
      </c>
      <c r="H89" t="str">
        <f>VLOOKUP(Final_manabou_kanji[[#This Row],[Kanji]],Raw_data_N2_Kanji[[Receipe]:[Meaning]],6,0)</f>
        <v/>
      </c>
      <c r="I89">
        <f>VLOOKUP(Final_manabou_kanji[[#This Row],[Kanji]],Raw_data_N2_Kanji[[Receipe]:[Meaning]],7,0)</f>
        <v>0</v>
      </c>
      <c r="J89" t="e">
        <f>#REF!</f>
        <v>#REF!</v>
      </c>
      <c r="K89" s="35">
        <f>Final_manabou_kanji[[#This Row],[Sr. no.]]</f>
        <v>87</v>
      </c>
      <c r="L89" s="6"/>
      <c r="M89" s="6"/>
    </row>
    <row r="90" spans="2:13" ht="14.25" customHeight="1" x14ac:dyDescent="0.3">
      <c r="B90" s="33">
        <v>88</v>
      </c>
      <c r="C90" s="33" t="str">
        <f>VLOOKUP(Final_manabou_kanji[[#This Row],[Sr. no.]],Raw_data_N2_Kanji[[Sr. no.]:[Receipe no]],5,0)</f>
        <v>Beef &amp; Mutton (Lunch, Dinner)_1</v>
      </c>
      <c r="D90" s="38" t="str">
        <f>VLOOKUP(Final_manabou_kanji[[#This Row],[Sr. no.]],Raw_data_N2_Kanji[[Sr. no.]:[Meaning]],7,0)</f>
        <v/>
      </c>
      <c r="E90" s="3" t="str">
        <f>VLOOKUP(Final_manabou_kanji[[#This Row],[Sr. no.]],Raw_data_N2_Kanji[[Sr. no.]:[Meaning]],8,0)</f>
        <v>အမဲသားဟင်း</v>
      </c>
      <c r="F90" s="39" t="str">
        <f>VLOOKUP(Final_manabou_kanji[[#This Row],[Sr. no.]],Raw_data_N2_Kanji[[Sr. no.]:[Meaning]],9,0)</f>
        <v/>
      </c>
      <c r="G90" s="66" t="e">
        <f>VLOOKUP(Final_manabou_kanji[[#This Row],[Sr. no.]],Raw_data_N2_Kanji[[Sr. no.]:[Sentence]],13,0)</f>
        <v>#REF!</v>
      </c>
      <c r="H90" t="e">
        <f>VLOOKUP(Final_manabou_kanji[[#This Row],[Kanji]],Raw_data_N2_Kanji[[Receipe]:[Meaning]],6,0)</f>
        <v>#REF!</v>
      </c>
      <c r="I90" t="str">
        <f>VLOOKUP(Final_manabou_kanji[[#This Row],[Kanji]],Raw_data_N2_Kanji[[Receipe]:[Meaning]],7,0)</f>
        <v>Stewed Beef Curry</v>
      </c>
      <c r="J90" t="e">
        <f>#REF!</f>
        <v>#REF!</v>
      </c>
      <c r="K90" s="35">
        <f>Final_manabou_kanji[[#This Row],[Sr. no.]]</f>
        <v>88</v>
      </c>
      <c r="L90" s="6"/>
      <c r="M90" s="6"/>
    </row>
    <row r="91" spans="2:13" ht="14.25" customHeight="1" x14ac:dyDescent="0.3">
      <c r="B91" s="33">
        <v>89</v>
      </c>
      <c r="C91" s="33" t="str">
        <f>VLOOKUP(Final_manabou_kanji[[#This Row],[Sr. no.]],Raw_data_N2_Kanji[[Sr. no.]:[Receipe no]],5,0)</f>
        <v>Beef &amp; Mutton (Lunch, Dinner)_2</v>
      </c>
      <c r="D91" s="38" t="str">
        <f>VLOOKUP(Final_manabou_kanji[[#This Row],[Sr. no.]],Raw_data_N2_Kanji[[Sr. no.]:[Meaning]],7,0)</f>
        <v/>
      </c>
      <c r="E91" s="3" t="str">
        <f>VLOOKUP(Final_manabou_kanji[[#This Row],[Sr. no.]],Raw_data_N2_Kanji[[Sr. no.]:[Meaning]],8,0)</f>
        <v>အမဲကလီစာဟင်း</v>
      </c>
      <c r="F91" s="39" t="str">
        <f>VLOOKUP(Final_manabou_kanji[[#This Row],[Sr. no.]],Raw_data_N2_Kanji[[Sr. no.]:[Meaning]],9,0)</f>
        <v/>
      </c>
      <c r="G91" s="66" t="e">
        <f>VLOOKUP(Final_manabou_kanji[[#This Row],[Sr. no.]],Raw_data_N2_Kanji[[Sr. no.]:[Sentence]],13,0)</f>
        <v>#REF!</v>
      </c>
      <c r="H91" t="e">
        <f>VLOOKUP(Final_manabou_kanji[[#This Row],[Kanji]],Raw_data_N2_Kanji[[Receipe]:[Meaning]],6,0)</f>
        <v>#REF!</v>
      </c>
      <c r="I91" t="str">
        <f>VLOOKUP(Final_manabou_kanji[[#This Row],[Kanji]],Raw_data_N2_Kanji[[Receipe]:[Meaning]],7,0)</f>
        <v>Beef Intestine &amp; Liver Curry</v>
      </c>
      <c r="J91" t="e">
        <f>#REF!</f>
        <v>#REF!</v>
      </c>
      <c r="K91" s="35">
        <f>Final_manabou_kanji[[#This Row],[Sr. no.]]</f>
        <v>89</v>
      </c>
      <c r="L91" s="6"/>
      <c r="M91" s="6"/>
    </row>
    <row r="92" spans="2:13" ht="14.25" customHeight="1" x14ac:dyDescent="0.3">
      <c r="B92" s="33">
        <v>90</v>
      </c>
      <c r="C92" s="33" t="str">
        <f>VLOOKUP(Final_manabou_kanji[[#This Row],[Sr. no.]],Raw_data_N2_Kanji[[Sr. no.]:[Receipe no]],5,0)</f>
        <v>Beef &amp; Mutton (Lunch, Dinner)_3</v>
      </c>
      <c r="D92" s="38" t="str">
        <f>VLOOKUP(Final_manabou_kanji[[#This Row],[Sr. no.]],Raw_data_N2_Kanji[[Sr. no.]:[Meaning]],7,0)</f>
        <v/>
      </c>
      <c r="E92" s="3" t="str">
        <f>VLOOKUP(Final_manabou_kanji[[#This Row],[Sr. no.]],Raw_data_N2_Kanji[[Sr. no.]:[Meaning]],8,0)</f>
        <v>အမဲသားနှပ်</v>
      </c>
      <c r="F92" s="39" t="str">
        <f>VLOOKUP(Final_manabou_kanji[[#This Row],[Sr. no.]],Raw_data_N2_Kanji[[Sr. no.]:[Meaning]],9,0)</f>
        <v/>
      </c>
      <c r="G92" s="66" t="e">
        <f>VLOOKUP(Final_manabou_kanji[[#This Row],[Sr. no.]],Raw_data_N2_Kanji[[Sr. no.]:[Sentence]],13,0)</f>
        <v>#REF!</v>
      </c>
      <c r="H92" t="e">
        <f>VLOOKUP(Final_manabou_kanji[[#This Row],[Kanji]],Raw_data_N2_Kanji[[Receipe]:[Meaning]],6,0)</f>
        <v>#REF!</v>
      </c>
      <c r="I92" t="str">
        <f>VLOOKUP(Final_manabou_kanji[[#This Row],[Kanji]],Raw_data_N2_Kanji[[Receipe]:[Meaning]],7,0)</f>
        <v>Braised Beef</v>
      </c>
      <c r="J92" t="e">
        <f>#REF!</f>
        <v>#REF!</v>
      </c>
      <c r="K92" s="35">
        <f>Final_manabou_kanji[[#This Row],[Sr. no.]]</f>
        <v>90</v>
      </c>
      <c r="L92" s="3"/>
      <c r="M92" s="3"/>
    </row>
    <row r="93" spans="2:13" ht="14.25" customHeight="1" x14ac:dyDescent="0.3">
      <c r="B93" s="33">
        <v>91</v>
      </c>
      <c r="C93" s="33" t="str">
        <f>VLOOKUP(Final_manabou_kanji[[#This Row],[Sr. no.]],Raw_data_N2_Kanji[[Sr. no.]:[Receipe no]],5,0)</f>
        <v>Beef &amp; Mutton (Lunch, Dinner)_4</v>
      </c>
      <c r="D93" s="38" t="str">
        <f>VLOOKUP(Final_manabou_kanji[[#This Row],[Sr. no.]],Raw_data_N2_Kanji[[Sr. no.]:[Meaning]],7,0)</f>
        <v/>
      </c>
      <c r="E93" s="3" t="str">
        <f>VLOOKUP(Final_manabou_kanji[[#This Row],[Sr. no.]],Raw_data_N2_Kanji[[Sr. no.]:[Meaning]],8,0)</f>
        <v>ဆိတ်သားဟင်း</v>
      </c>
      <c r="F93" s="39" t="str">
        <f>VLOOKUP(Final_manabou_kanji[[#This Row],[Sr. no.]],Raw_data_N2_Kanji[[Sr. no.]:[Meaning]],9,0)</f>
        <v/>
      </c>
      <c r="G93" s="66" t="e">
        <f>VLOOKUP(Final_manabou_kanji[[#This Row],[Sr. no.]],Raw_data_N2_Kanji[[Sr. no.]:[Sentence]],13,0)</f>
        <v>#REF!</v>
      </c>
      <c r="H93" t="e">
        <f>VLOOKUP(Final_manabou_kanji[[#This Row],[Kanji]],Raw_data_N2_Kanji[[Receipe]:[Meaning]],6,0)</f>
        <v>#REF!</v>
      </c>
      <c r="I93" t="str">
        <f>VLOOKUP(Final_manabou_kanji[[#This Row],[Kanji]],Raw_data_N2_Kanji[[Receipe]:[Meaning]],7,0)</f>
        <v>Mutton Curry</v>
      </c>
      <c r="J93" t="e">
        <f>#REF!</f>
        <v>#REF!</v>
      </c>
      <c r="K93" s="35">
        <f>Final_manabou_kanji[[#This Row],[Sr. no.]]</f>
        <v>91</v>
      </c>
      <c r="L93" s="3"/>
      <c r="M93" s="3"/>
    </row>
    <row r="94" spans="2:13" ht="14.25" customHeight="1" x14ac:dyDescent="0.3">
      <c r="B94" s="33">
        <v>92</v>
      </c>
      <c r="C94" s="33" t="str">
        <f>VLOOKUP(Final_manabou_kanji[[#This Row],[Sr. no.]],Raw_data_N2_Kanji[[Sr. no.]:[Receipe no]],5,0)</f>
        <v>Pork (Lunch, Dinner)_0</v>
      </c>
      <c r="D94" s="38" t="str">
        <f>VLOOKUP(Final_manabou_kanji[[#This Row],[Sr. no.]],Raw_data_N2_Kanji[[Sr. no.]:[Meaning]],7,0)</f>
        <v/>
      </c>
      <c r="E94" s="3" t="str">
        <f>VLOOKUP(Final_manabou_kanji[[#This Row],[Sr. no.]],Raw_data_N2_Kanji[[Sr. no.]:[Meaning]],8,0)</f>
        <v>Pork (Lunch, Dinner)</v>
      </c>
      <c r="F94" s="39" t="str">
        <f>VLOOKUP(Final_manabou_kanji[[#This Row],[Sr. no.]],Raw_data_N2_Kanji[[Sr. no.]:[Meaning]],9,0)</f>
        <v/>
      </c>
      <c r="G94" s="66" t="e">
        <f>VLOOKUP(Final_manabou_kanji[[#This Row],[Sr. no.]],Raw_data_N2_Kanji[[Sr. no.]:[Sentence]],13,0)</f>
        <v>#REF!</v>
      </c>
      <c r="H94" t="str">
        <f>VLOOKUP(Final_manabou_kanji[[#This Row],[Kanji]],Raw_data_N2_Kanji[[Receipe]:[Meaning]],6,0)</f>
        <v/>
      </c>
      <c r="I94">
        <f>VLOOKUP(Final_manabou_kanji[[#This Row],[Kanji]],Raw_data_N2_Kanji[[Receipe]:[Meaning]],7,0)</f>
        <v>0</v>
      </c>
      <c r="J94" t="e">
        <f>#REF!</f>
        <v>#REF!</v>
      </c>
      <c r="K94" s="35">
        <f>Final_manabou_kanji[[#This Row],[Sr. no.]]</f>
        <v>92</v>
      </c>
      <c r="L94" s="3"/>
      <c r="M94" s="3"/>
    </row>
    <row r="95" spans="2:13" ht="14.25" customHeight="1" x14ac:dyDescent="0.3">
      <c r="B95" s="33">
        <v>93</v>
      </c>
      <c r="C95" s="33" t="str">
        <f>VLOOKUP(Final_manabou_kanji[[#This Row],[Sr. no.]],Raw_data_N2_Kanji[[Sr. no.]:[Receipe no]],5,0)</f>
        <v>Pork (Lunch, Dinner)_1</v>
      </c>
      <c r="D95" s="38" t="str">
        <f>VLOOKUP(Final_manabou_kanji[[#This Row],[Sr. no.]],Raw_data_N2_Kanji[[Sr. no.]:[Meaning]],7,0)</f>
        <v/>
      </c>
      <c r="E95" s="3" t="str">
        <f>VLOOKUP(Final_manabou_kanji[[#This Row],[Sr. no.]],Raw_data_N2_Kanji[[Sr. no.]:[Meaning]],8,0)</f>
        <v>တောက်တောက်ကြော်</v>
      </c>
      <c r="F95" s="39" t="str">
        <f>VLOOKUP(Final_manabou_kanji[[#This Row],[Sr. no.]],Raw_data_N2_Kanji[[Sr. no.]:[Meaning]],9,0)</f>
        <v/>
      </c>
      <c r="G95" s="66" t="e">
        <f>VLOOKUP(Final_manabou_kanji[[#This Row],[Sr. no.]],Raw_data_N2_Kanji[[Sr. no.]:[Sentence]],13,0)</f>
        <v>#REF!</v>
      </c>
      <c r="H95" t="e">
        <f>VLOOKUP(Final_manabou_kanji[[#This Row],[Kanji]],Raw_data_N2_Kanji[[Receipe]:[Meaning]],6,0)</f>
        <v>#REF!</v>
      </c>
      <c r="I95" t="str">
        <f>VLOOKUP(Final_manabou_kanji[[#This Row],[Kanji]],Raw_data_N2_Kanji[[Receipe]:[Meaning]],7,0)</f>
        <v>Fried Sweet &amp; Sour Minced Pork</v>
      </c>
      <c r="J95" t="e">
        <f>#REF!</f>
        <v>#REF!</v>
      </c>
      <c r="K95" s="35">
        <f>Final_manabou_kanji[[#This Row],[Sr. no.]]</f>
        <v>93</v>
      </c>
      <c r="L95" s="3"/>
      <c r="M95" s="3"/>
    </row>
    <row r="96" spans="2:13" ht="14.25" customHeight="1" x14ac:dyDescent="0.3">
      <c r="B96" s="33">
        <v>94</v>
      </c>
      <c r="C96" s="33" t="str">
        <f>VLOOKUP(Final_manabou_kanji[[#This Row],[Sr. no.]],Raw_data_N2_Kanji[[Sr. no.]:[Receipe no]],5,0)</f>
        <v>Pork (Lunch, Dinner)_2</v>
      </c>
      <c r="D96" s="38" t="str">
        <f>VLOOKUP(Final_manabou_kanji[[#This Row],[Sr. no.]],Raw_data_N2_Kanji[[Sr. no.]:[Meaning]],7,0)</f>
        <v/>
      </c>
      <c r="E96" s="3" t="str">
        <f>VLOOKUP(Final_manabou_kanji[[#This Row],[Sr. no.]],Raw_data_N2_Kanji[[Sr. no.]:[Meaning]],8,0)</f>
        <v>ဝက်နံရိုးကင်</v>
      </c>
      <c r="F96" s="39" t="str">
        <f>VLOOKUP(Final_manabou_kanji[[#This Row],[Sr. no.]],Raw_data_N2_Kanji[[Sr. no.]:[Meaning]],9,0)</f>
        <v/>
      </c>
      <c r="G96" s="66" t="e">
        <f>VLOOKUP(Final_manabou_kanji[[#This Row],[Sr. no.]],Raw_data_N2_Kanji[[Sr. no.]:[Sentence]],13,0)</f>
        <v>#REF!</v>
      </c>
      <c r="H96" t="e">
        <f>VLOOKUP(Final_manabou_kanji[[#This Row],[Kanji]],Raw_data_N2_Kanji[[Receipe]:[Meaning]],6,0)</f>
        <v>#REF!</v>
      </c>
      <c r="I96" t="str">
        <f>VLOOKUP(Final_manabou_kanji[[#This Row],[Kanji]],Raw_data_N2_Kanji[[Receipe]:[Meaning]],7,0)</f>
        <v>Barbecue Pork Spare Ribs</v>
      </c>
      <c r="J96" t="e">
        <f>#REF!</f>
        <v>#REF!</v>
      </c>
      <c r="K96" s="35">
        <f>Final_manabou_kanji[[#This Row],[Sr. no.]]</f>
        <v>94</v>
      </c>
      <c r="L96" s="3"/>
      <c r="M96" s="3"/>
    </row>
    <row r="97" spans="2:13" ht="14.25" customHeight="1" x14ac:dyDescent="0.3">
      <c r="B97" s="33">
        <v>95</v>
      </c>
      <c r="C97" s="33" t="str">
        <f>VLOOKUP(Final_manabou_kanji[[#This Row],[Sr. no.]],Raw_data_N2_Kanji[[Sr. no.]:[Receipe no]],5,0)</f>
        <v>Pork (Lunch, Dinner)_3</v>
      </c>
      <c r="D97" s="38" t="str">
        <f>VLOOKUP(Final_manabou_kanji[[#This Row],[Sr. no.]],Raw_data_N2_Kanji[[Sr. no.]:[Meaning]],7,0)</f>
        <v/>
      </c>
      <c r="E97" s="3" t="str">
        <f>VLOOKUP(Final_manabou_kanji[[#This Row],[Sr. no.]],Raw_data_N2_Kanji[[Sr. no.]:[Meaning]],8,0)</f>
        <v>ချိုချဉ်ကြော်</v>
      </c>
      <c r="F97" s="39" t="str">
        <f>VLOOKUP(Final_manabou_kanji[[#This Row],[Sr. no.]],Raw_data_N2_Kanji[[Sr. no.]:[Meaning]],9,0)</f>
        <v/>
      </c>
      <c r="G97" s="66" t="e">
        <f>VLOOKUP(Final_manabou_kanji[[#This Row],[Sr. no.]],Raw_data_N2_Kanji[[Sr. no.]:[Sentence]],13,0)</f>
        <v>#REF!</v>
      </c>
      <c r="H97" t="e">
        <f>VLOOKUP(Final_manabou_kanji[[#This Row],[Kanji]],Raw_data_N2_Kanji[[Receipe]:[Meaning]],6,0)</f>
        <v>#REF!</v>
      </c>
      <c r="I97" t="str">
        <f>VLOOKUP(Final_manabou_kanji[[#This Row],[Kanji]],Raw_data_N2_Kanji[[Receipe]:[Meaning]],7,0)</f>
        <v>Sweet &amp; Sour Pork</v>
      </c>
      <c r="J97" t="e">
        <f>#REF!</f>
        <v>#REF!</v>
      </c>
      <c r="K97" s="35">
        <f>Final_manabou_kanji[[#This Row],[Sr. no.]]</f>
        <v>95</v>
      </c>
      <c r="L97" s="3"/>
      <c r="M97" s="3"/>
    </row>
    <row r="98" spans="2:13" ht="14.25" customHeight="1" x14ac:dyDescent="0.3">
      <c r="B98" s="33">
        <v>96</v>
      </c>
      <c r="C98" s="33" t="str">
        <f>VLOOKUP(Final_manabou_kanji[[#This Row],[Sr. no.]],Raw_data_N2_Kanji[[Sr. no.]:[Receipe no]],5,0)</f>
        <v>Pork (Lunch, Dinner)_4</v>
      </c>
      <c r="D98" s="38" t="str">
        <f>VLOOKUP(Final_manabou_kanji[[#This Row],[Sr. no.]],Raw_data_N2_Kanji[[Sr. no.]:[Meaning]],7,0)</f>
        <v/>
      </c>
      <c r="E98" s="3" t="str">
        <f>VLOOKUP(Final_manabou_kanji[[#This Row],[Sr. no.]],Raw_data_N2_Kanji[[Sr. no.]:[Meaning]],8,0)</f>
        <v>ဝက်အစိမ်းကြော်</v>
      </c>
      <c r="F98" s="39" t="str">
        <f>VLOOKUP(Final_manabou_kanji[[#This Row],[Sr. no.]],Raw_data_N2_Kanji[[Sr. no.]:[Meaning]],9,0)</f>
        <v/>
      </c>
      <c r="G98" s="66" t="e">
        <f>VLOOKUP(Final_manabou_kanji[[#This Row],[Sr. no.]],Raw_data_N2_Kanji[[Sr. no.]:[Sentence]],13,0)</f>
        <v>#REF!</v>
      </c>
      <c r="H98" t="e">
        <f>VLOOKUP(Final_manabou_kanji[[#This Row],[Kanji]],Raw_data_N2_Kanji[[Receipe]:[Meaning]],6,0)</f>
        <v>#REF!</v>
      </c>
      <c r="I98" t="str">
        <f>VLOOKUP(Final_manabou_kanji[[#This Row],[Kanji]],Raw_data_N2_Kanji[[Receipe]:[Meaning]],7,0)</f>
        <v>Fried Vegetables with Pork</v>
      </c>
      <c r="J98" t="e">
        <f>#REF!</f>
        <v>#REF!</v>
      </c>
      <c r="K98" s="35">
        <f>Final_manabou_kanji[[#This Row],[Sr. no.]]</f>
        <v>96</v>
      </c>
      <c r="L98" s="3"/>
      <c r="M98" s="3"/>
    </row>
    <row r="99" spans="2:13" ht="14.25" customHeight="1" x14ac:dyDescent="0.3">
      <c r="B99" s="33">
        <v>97</v>
      </c>
      <c r="C99" s="33" t="str">
        <f>VLOOKUP(Final_manabou_kanji[[#This Row],[Sr. no.]],Raw_data_N2_Kanji[[Sr. no.]:[Receipe no]],5,0)</f>
        <v>Pork (Lunch, Dinner)_5</v>
      </c>
      <c r="D99" s="38" t="str">
        <f>VLOOKUP(Final_manabou_kanji[[#This Row],[Sr. no.]],Raw_data_N2_Kanji[[Sr. no.]:[Meaning]],7,0)</f>
        <v/>
      </c>
      <c r="E99" s="3" t="str">
        <f>VLOOKUP(Final_manabou_kanji[[#This Row],[Sr. no.]],Raw_data_N2_Kanji[[Sr. no.]:[Meaning]],8,0)</f>
        <v>ဝက်သားမျှစ်ချဉ်ဟင်း</v>
      </c>
      <c r="F99" s="39" t="str">
        <f>VLOOKUP(Final_manabou_kanji[[#This Row],[Sr. no.]],Raw_data_N2_Kanji[[Sr. no.]:[Meaning]],9,0)</f>
        <v/>
      </c>
      <c r="G99" s="66" t="e">
        <f>VLOOKUP(Final_manabou_kanji[[#This Row],[Sr. no.]],Raw_data_N2_Kanji[[Sr. no.]:[Sentence]],13,0)</f>
        <v>#REF!</v>
      </c>
      <c r="H99" t="e">
        <f>VLOOKUP(Final_manabou_kanji[[#This Row],[Kanji]],Raw_data_N2_Kanji[[Receipe]:[Meaning]],6,0)</f>
        <v>#REF!</v>
      </c>
      <c r="I99" t="str">
        <f>VLOOKUP(Final_manabou_kanji[[#This Row],[Kanji]],Raw_data_N2_Kanji[[Receipe]:[Meaning]],7,0)</f>
        <v>Pork with Sour Bamboo shoots</v>
      </c>
      <c r="J99" t="e">
        <f>#REF!</f>
        <v>#REF!</v>
      </c>
      <c r="K99" s="35">
        <f>Final_manabou_kanji[[#This Row],[Sr. no.]]</f>
        <v>97</v>
      </c>
      <c r="L99" s="3"/>
      <c r="M99" s="3"/>
    </row>
    <row r="100" spans="2:13" ht="14.25" customHeight="1" x14ac:dyDescent="0.3">
      <c r="B100" s="33">
        <v>98</v>
      </c>
      <c r="C100" s="33" t="str">
        <f>VLOOKUP(Final_manabou_kanji[[#This Row],[Sr. no.]],Raw_data_N2_Kanji[[Sr. no.]:[Receipe no]],5,0)</f>
        <v>Pork (Lunch, Dinner)_6</v>
      </c>
      <c r="D100" s="38" t="str">
        <f>VLOOKUP(Final_manabou_kanji[[#This Row],[Sr. no.]],Raw_data_N2_Kanji[[Sr. no.]:[Meaning]],7,0)</f>
        <v/>
      </c>
      <c r="E100" s="3" t="str">
        <f>VLOOKUP(Final_manabou_kanji[[#This Row],[Sr. no.]],Raw_data_N2_Kanji[[Sr. no.]:[Meaning]],8,0)</f>
        <v>ဝက်သားဟင်း</v>
      </c>
      <c r="F100" s="39" t="str">
        <f>VLOOKUP(Final_manabou_kanji[[#This Row],[Sr. no.]],Raw_data_N2_Kanji[[Sr. no.]:[Meaning]],9,0)</f>
        <v/>
      </c>
      <c r="G100" s="66" t="e">
        <f>VLOOKUP(Final_manabou_kanji[[#This Row],[Sr. no.]],Raw_data_N2_Kanji[[Sr. no.]:[Sentence]],13,0)</f>
        <v>#REF!</v>
      </c>
      <c r="H100" t="e">
        <f>VLOOKUP(Final_manabou_kanji[[#This Row],[Kanji]],Raw_data_N2_Kanji[[Receipe]:[Meaning]],6,0)</f>
        <v>#REF!</v>
      </c>
      <c r="I100" t="str">
        <f>VLOOKUP(Final_manabou_kanji[[#This Row],[Kanji]],Raw_data_N2_Kanji[[Receipe]:[Meaning]],7,0)</f>
        <v>Curry Pork</v>
      </c>
      <c r="J100" t="e">
        <f>#REF!</f>
        <v>#REF!</v>
      </c>
      <c r="K100" s="35">
        <f>Final_manabou_kanji[[#This Row],[Sr. no.]]</f>
        <v>98</v>
      </c>
      <c r="L100" s="3"/>
      <c r="M100" s="3"/>
    </row>
    <row r="101" spans="2:13" ht="14.25" customHeight="1" x14ac:dyDescent="0.3">
      <c r="B101" s="33">
        <v>99</v>
      </c>
      <c r="C101" s="33" t="str">
        <f>VLOOKUP(Final_manabou_kanji[[#This Row],[Sr. no.]],Raw_data_N2_Kanji[[Sr. no.]:[Receipe no]],5,0)</f>
        <v>Seafood (Lunch, Dinner)_0</v>
      </c>
      <c r="D101" s="38" t="str">
        <f>VLOOKUP(Final_manabou_kanji[[#This Row],[Sr. no.]],Raw_data_N2_Kanji[[Sr. no.]:[Meaning]],7,0)</f>
        <v/>
      </c>
      <c r="E101" s="3" t="str">
        <f>VLOOKUP(Final_manabou_kanji[[#This Row],[Sr. no.]],Raw_data_N2_Kanji[[Sr. no.]:[Meaning]],8,0)</f>
        <v>Seafood (Lunch, Dinner)</v>
      </c>
      <c r="F101" s="39" t="str">
        <f>VLOOKUP(Final_manabou_kanji[[#This Row],[Sr. no.]],Raw_data_N2_Kanji[[Sr. no.]:[Meaning]],9,0)</f>
        <v/>
      </c>
      <c r="G101" s="66" t="e">
        <f>VLOOKUP(Final_manabou_kanji[[#This Row],[Sr. no.]],Raw_data_N2_Kanji[[Sr. no.]:[Sentence]],13,0)</f>
        <v>#REF!</v>
      </c>
      <c r="H101" t="str">
        <f>VLOOKUP(Final_manabou_kanji[[#This Row],[Kanji]],Raw_data_N2_Kanji[[Receipe]:[Meaning]],6,0)</f>
        <v/>
      </c>
      <c r="I101">
        <f>VLOOKUP(Final_manabou_kanji[[#This Row],[Kanji]],Raw_data_N2_Kanji[[Receipe]:[Meaning]],7,0)</f>
        <v>0</v>
      </c>
      <c r="J101" t="e">
        <f>#REF!</f>
        <v>#REF!</v>
      </c>
      <c r="K101" s="35">
        <f>Final_manabou_kanji[[#This Row],[Sr. no.]]</f>
        <v>99</v>
      </c>
      <c r="L101" s="3"/>
      <c r="M101" s="3"/>
    </row>
    <row r="102" spans="2:13" ht="14.25" customHeight="1" x14ac:dyDescent="0.3">
      <c r="B102" s="33">
        <v>100</v>
      </c>
      <c r="C102" s="33" t="str">
        <f>VLOOKUP(Final_manabou_kanji[[#This Row],[Sr. no.]],Raw_data_N2_Kanji[[Sr. no.]:[Receipe no]],5,0)</f>
        <v>Seafood (Lunch, Dinner)_1</v>
      </c>
      <c r="D102" s="38" t="str">
        <f>VLOOKUP(Final_manabou_kanji[[#This Row],[Sr. no.]],Raw_data_N2_Kanji[[Sr. no.]:[Meaning]],7,0)</f>
        <v/>
      </c>
      <c r="E102" s="3" t="str">
        <f>VLOOKUP(Final_manabou_kanji[[#This Row],[Sr. no.]],Raw_data_N2_Kanji[[Sr. no.]:[Meaning]],8,0)</f>
        <v>ငါးဟင်း</v>
      </c>
      <c r="F102" s="39" t="str">
        <f>VLOOKUP(Final_manabou_kanji[[#This Row],[Sr. no.]],Raw_data_N2_Kanji[[Sr. no.]:[Meaning]],9,0)</f>
        <v/>
      </c>
      <c r="G102" s="66" t="e">
        <f>VLOOKUP(Final_manabou_kanji[[#This Row],[Sr. no.]],Raw_data_N2_Kanji[[Sr. no.]:[Sentence]],13,0)</f>
        <v>#REF!</v>
      </c>
      <c r="H102" t="e">
        <f>VLOOKUP(Final_manabou_kanji[[#This Row],[Kanji]],Raw_data_N2_Kanji[[Receipe]:[Meaning]],6,0)</f>
        <v>#REF!</v>
      </c>
      <c r="I102" t="str">
        <f>VLOOKUP(Final_manabou_kanji[[#This Row],[Kanji]],Raw_data_N2_Kanji[[Receipe]:[Meaning]],7,0)</f>
        <v>Fish Curry</v>
      </c>
      <c r="J102" t="e">
        <f>#REF!</f>
        <v>#REF!</v>
      </c>
      <c r="K102" s="35">
        <f>Final_manabou_kanji[[#This Row],[Sr. no.]]</f>
        <v>100</v>
      </c>
      <c r="L102" s="3"/>
      <c r="M102" s="3"/>
    </row>
    <row r="103" spans="2:13" ht="14.25" customHeight="1" x14ac:dyDescent="0.3">
      <c r="B103" s="33">
        <v>101</v>
      </c>
      <c r="C103" s="33" t="str">
        <f>VLOOKUP(Final_manabou_kanji[[#This Row],[Sr. no.]],Raw_data_N2_Kanji[[Sr. no.]:[Receipe no]],5,0)</f>
        <v>Seafood (Lunch, Dinner)_2</v>
      </c>
      <c r="D103" s="38" t="str">
        <f>VLOOKUP(Final_manabou_kanji[[#This Row],[Sr. no.]],Raw_data_N2_Kanji[[Sr. no.]:[Meaning]],7,0)</f>
        <v/>
      </c>
      <c r="E103" s="3" t="str">
        <f>VLOOKUP(Final_manabou_kanji[[#This Row],[Sr. no.]],Raw_data_N2_Kanji[[Sr. no.]:[Meaning]],8,0)</f>
        <v>ငါးသလောက်ပေါင်း</v>
      </c>
      <c r="F103" s="39" t="str">
        <f>VLOOKUP(Final_manabou_kanji[[#This Row],[Sr. no.]],Raw_data_N2_Kanji[[Sr. no.]:[Meaning]],9,0)</f>
        <v/>
      </c>
      <c r="G103" s="66" t="e">
        <f>VLOOKUP(Final_manabou_kanji[[#This Row],[Sr. no.]],Raw_data_N2_Kanji[[Sr. no.]:[Sentence]],13,0)</f>
        <v>#REF!</v>
      </c>
      <c r="H103" t="e">
        <f>VLOOKUP(Final_manabou_kanji[[#This Row],[Kanji]],Raw_data_N2_Kanji[[Receipe]:[Meaning]],6,0)</f>
        <v>#REF!</v>
      </c>
      <c r="I103" t="str">
        <f>VLOOKUP(Final_manabou_kanji[[#This Row],[Kanji]],Raw_data_N2_Kanji[[Receipe]:[Meaning]],7,0)</f>
        <v>Steamed Hilsa</v>
      </c>
      <c r="J103" t="e">
        <f>#REF!</f>
        <v>#REF!</v>
      </c>
      <c r="K103" s="35">
        <f>Final_manabou_kanji[[#This Row],[Sr. no.]]</f>
        <v>101</v>
      </c>
      <c r="L103" s="3"/>
      <c r="M103" s="3"/>
    </row>
    <row r="104" spans="2:13" ht="14.25" customHeight="1" x14ac:dyDescent="0.3">
      <c r="B104" s="33">
        <v>102</v>
      </c>
      <c r="C104" s="33" t="str">
        <f>VLOOKUP(Final_manabou_kanji[[#This Row],[Sr. no.]],Raw_data_N2_Kanji[[Sr. no.]:[Receipe no]],5,0)</f>
        <v>Seafood (Lunch, Dinner)_3</v>
      </c>
      <c r="D104" s="38" t="str">
        <f>VLOOKUP(Final_manabou_kanji[[#This Row],[Sr. no.]],Raw_data_N2_Kanji[[Sr. no.]:[Meaning]],7,0)</f>
        <v/>
      </c>
      <c r="E104" s="3" t="str">
        <f>VLOOKUP(Final_manabou_kanji[[#This Row],[Sr. no.]],Raw_data_N2_Kanji[[Sr. no.]:[Meaning]],8,0)</f>
        <v>ငါးဆုပ်ကြော်</v>
      </c>
      <c r="F104" s="39" t="str">
        <f>VLOOKUP(Final_manabou_kanji[[#This Row],[Sr. no.]],Raw_data_N2_Kanji[[Sr. no.]:[Meaning]],9,0)</f>
        <v/>
      </c>
      <c r="G104" s="66" t="e">
        <f>VLOOKUP(Final_manabou_kanji[[#This Row],[Sr. no.]],Raw_data_N2_Kanji[[Sr. no.]:[Sentence]],13,0)</f>
        <v>#REF!</v>
      </c>
      <c r="H104" t="e">
        <f>VLOOKUP(Final_manabou_kanji[[#This Row],[Kanji]],Raw_data_N2_Kanji[[Receipe]:[Meaning]],6,0)</f>
        <v>#REF!</v>
      </c>
      <c r="I104" t="str">
        <f>VLOOKUP(Final_manabou_kanji[[#This Row],[Kanji]],Raw_data_N2_Kanji[[Receipe]:[Meaning]],7,0)</f>
        <v>Fried Fishballs</v>
      </c>
      <c r="J104" t="e">
        <f>#REF!</f>
        <v>#REF!</v>
      </c>
      <c r="K104" s="35">
        <f>Final_manabou_kanji[[#This Row],[Sr. no.]]</f>
        <v>102</v>
      </c>
      <c r="L104" s="3"/>
      <c r="M104" s="3"/>
    </row>
    <row r="105" spans="2:13" ht="14.25" customHeight="1" x14ac:dyDescent="0.3">
      <c r="B105" s="33">
        <v>103</v>
      </c>
      <c r="C105" s="33" t="str">
        <f>VLOOKUP(Final_manabou_kanji[[#This Row],[Sr. no.]],Raw_data_N2_Kanji[[Sr. no.]:[Receipe no]],5,0)</f>
        <v>Seafood (Lunch, Dinner)_4</v>
      </c>
      <c r="D105" s="38" t="str">
        <f>VLOOKUP(Final_manabou_kanji[[#This Row],[Sr. no.]],Raw_data_N2_Kanji[[Sr. no.]:[Meaning]],7,0)</f>
        <v/>
      </c>
      <c r="E105" s="3" t="str">
        <f>VLOOKUP(Final_manabou_kanji[[#This Row],[Sr. no.]],Raw_data_N2_Kanji[[Sr. no.]:[Meaning]],8,0)</f>
        <v>ငါးမုတ်ကြော်</v>
      </c>
      <c r="F105" s="39" t="str">
        <f>VLOOKUP(Final_manabou_kanji[[#This Row],[Sr. no.]],Raw_data_N2_Kanji[[Sr. no.]:[Meaning]],9,0)</f>
        <v/>
      </c>
      <c r="G105" s="66" t="e">
        <f>VLOOKUP(Final_manabou_kanji[[#This Row],[Sr. no.]],Raw_data_N2_Kanji[[Sr. no.]:[Sentence]],13,0)</f>
        <v>#REF!</v>
      </c>
      <c r="H105" t="e">
        <f>VLOOKUP(Final_manabou_kanji[[#This Row],[Kanji]],Raw_data_N2_Kanji[[Receipe]:[Meaning]],6,0)</f>
        <v>#REF!</v>
      </c>
      <c r="I105" t="str">
        <f>VLOOKUP(Final_manabou_kanji[[#This Row],[Kanji]],Raw_data_N2_Kanji[[Receipe]:[Meaning]],7,0)</f>
        <v>Fried Pomfret</v>
      </c>
      <c r="J105" t="e">
        <f>#REF!</f>
        <v>#REF!</v>
      </c>
      <c r="K105" s="35">
        <f>Final_manabou_kanji[[#This Row],[Sr. no.]]</f>
        <v>103</v>
      </c>
      <c r="L105" s="3"/>
      <c r="M105" s="3"/>
    </row>
    <row r="106" spans="2:13" ht="14.25" customHeight="1" x14ac:dyDescent="0.3">
      <c r="B106" s="33">
        <v>104</v>
      </c>
      <c r="C106" s="33" t="str">
        <f>VLOOKUP(Final_manabou_kanji[[#This Row],[Sr. no.]],Raw_data_N2_Kanji[[Sr. no.]:[Receipe no]],5,0)</f>
        <v>Seafood (Lunch, Dinner)_5</v>
      </c>
      <c r="D106" s="38" t="str">
        <f>VLOOKUP(Final_manabou_kanji[[#This Row],[Sr. no.]],Raw_data_N2_Kanji[[Sr. no.]:[Meaning]],7,0)</f>
        <v/>
      </c>
      <c r="E106" s="3" t="str">
        <f>VLOOKUP(Final_manabou_kanji[[#This Row],[Sr. no.]],Raw_data_N2_Kanji[[Sr. no.]:[Meaning]],8,0)</f>
        <v>ငါးချိုချဉ်ကြော်</v>
      </c>
      <c r="F106" s="39" t="str">
        <f>VLOOKUP(Final_manabou_kanji[[#This Row],[Sr. no.]],Raw_data_N2_Kanji[[Sr. no.]:[Meaning]],9,0)</f>
        <v/>
      </c>
      <c r="G106" s="66" t="e">
        <f>VLOOKUP(Final_manabou_kanji[[#This Row],[Sr. no.]],Raw_data_N2_Kanji[[Sr. no.]:[Sentence]],13,0)</f>
        <v>#REF!</v>
      </c>
      <c r="H106" t="e">
        <f>VLOOKUP(Final_manabou_kanji[[#This Row],[Kanji]],Raw_data_N2_Kanji[[Receipe]:[Meaning]],6,0)</f>
        <v>#REF!</v>
      </c>
      <c r="I106" t="str">
        <f>VLOOKUP(Final_manabou_kanji[[#This Row],[Kanji]],Raw_data_N2_Kanji[[Receipe]:[Meaning]],7,0)</f>
        <v>Sweet &amp; Sour Fish</v>
      </c>
      <c r="J106" t="e">
        <f>#REF!</f>
        <v>#REF!</v>
      </c>
      <c r="K106" s="35">
        <f>Final_manabou_kanji[[#This Row],[Sr. no.]]</f>
        <v>104</v>
      </c>
      <c r="L106" s="3"/>
      <c r="M106" s="3"/>
    </row>
    <row r="107" spans="2:13" ht="14.25" customHeight="1" x14ac:dyDescent="0.3">
      <c r="B107" s="33">
        <v>105</v>
      </c>
      <c r="C107" s="33" t="str">
        <f>VLOOKUP(Final_manabou_kanji[[#This Row],[Sr. no.]],Raw_data_N2_Kanji[[Sr. no.]:[Receipe no]],5,0)</f>
        <v>Seafood (Lunch, Dinner)_6</v>
      </c>
      <c r="D107" s="38" t="str">
        <f>VLOOKUP(Final_manabou_kanji[[#This Row],[Sr. no.]],Raw_data_N2_Kanji[[Sr. no.]:[Meaning]],7,0)</f>
        <v/>
      </c>
      <c r="E107" s="3" t="str">
        <f>VLOOKUP(Final_manabou_kanji[[#This Row],[Sr. no.]],Raw_data_N2_Kanji[[Sr. no.]:[Meaning]],8,0)</f>
        <v>ပုစွန်ဟင်း</v>
      </c>
      <c r="F107" s="39" t="str">
        <f>VLOOKUP(Final_manabou_kanji[[#This Row],[Sr. no.]],Raw_data_N2_Kanji[[Sr. no.]:[Meaning]],9,0)</f>
        <v/>
      </c>
      <c r="G107" s="66" t="e">
        <f>VLOOKUP(Final_manabou_kanji[[#This Row],[Sr. no.]],Raw_data_N2_Kanji[[Sr. no.]:[Sentence]],13,0)</f>
        <v>#REF!</v>
      </c>
      <c r="H107" t="e">
        <f>VLOOKUP(Final_manabou_kanji[[#This Row],[Kanji]],Raw_data_N2_Kanji[[Receipe]:[Meaning]],6,0)</f>
        <v>#REF!</v>
      </c>
      <c r="I107" t="str">
        <f>VLOOKUP(Final_manabou_kanji[[#This Row],[Kanji]],Raw_data_N2_Kanji[[Receipe]:[Meaning]],7,0)</f>
        <v>Prawn Curry</v>
      </c>
      <c r="J107" t="e">
        <f>#REF!</f>
        <v>#REF!</v>
      </c>
      <c r="K107" s="35">
        <f>Final_manabou_kanji[[#This Row],[Sr. no.]]</f>
        <v>105</v>
      </c>
      <c r="L107" s="3"/>
      <c r="M107" s="3"/>
    </row>
    <row r="108" spans="2:13" ht="14.25" customHeight="1" x14ac:dyDescent="0.3">
      <c r="B108" s="33">
        <v>106</v>
      </c>
      <c r="C108" s="33" t="str">
        <f>VLOOKUP(Final_manabou_kanji[[#This Row],[Sr. no.]],Raw_data_N2_Kanji[[Sr. no.]:[Receipe no]],5,0)</f>
        <v>Seafood (Lunch, Dinner)_7</v>
      </c>
      <c r="D108" s="38" t="str">
        <f>VLOOKUP(Final_manabou_kanji[[#This Row],[Sr. no.]],Raw_data_N2_Kanji[[Sr. no.]:[Meaning]],7,0)</f>
        <v/>
      </c>
      <c r="E108" s="3" t="str">
        <f>VLOOKUP(Final_manabou_kanji[[#This Row],[Sr. no.]],Raw_data_N2_Kanji[[Sr. no.]:[Meaning]],8,0)</f>
        <v>ကဏန်းပေါင်း</v>
      </c>
      <c r="F108" s="39" t="str">
        <f>VLOOKUP(Final_manabou_kanji[[#This Row],[Sr. no.]],Raw_data_N2_Kanji[[Sr. no.]:[Meaning]],9,0)</f>
        <v/>
      </c>
      <c r="G108" s="66" t="e">
        <f>VLOOKUP(Final_manabou_kanji[[#This Row],[Sr. no.]],Raw_data_N2_Kanji[[Sr. no.]:[Sentence]],13,0)</f>
        <v>#REF!</v>
      </c>
      <c r="H108" t="e">
        <f>VLOOKUP(Final_manabou_kanji[[#This Row],[Kanji]],Raw_data_N2_Kanji[[Receipe]:[Meaning]],6,0)</f>
        <v>#REF!</v>
      </c>
      <c r="I108" t="str">
        <f>VLOOKUP(Final_manabou_kanji[[#This Row],[Kanji]],Raw_data_N2_Kanji[[Receipe]:[Meaning]],7,0)</f>
        <v>Steamed Crab</v>
      </c>
      <c r="J108" t="e">
        <f>#REF!</f>
        <v>#REF!</v>
      </c>
      <c r="K108" s="35">
        <f>Final_manabou_kanji[[#This Row],[Sr. no.]]</f>
        <v>106</v>
      </c>
      <c r="L108" s="3"/>
      <c r="M108" s="3"/>
    </row>
    <row r="109" spans="2:13" ht="14.25" customHeight="1" x14ac:dyDescent="0.3">
      <c r="B109" s="33">
        <v>107</v>
      </c>
      <c r="C109" s="33" t="str">
        <f>VLOOKUP(Final_manabou_kanji[[#This Row],[Sr. no.]],Raw_data_N2_Kanji[[Sr. no.]:[Receipe no]],5,0)</f>
        <v>Seafood (Lunch, Dinner)_8</v>
      </c>
      <c r="D109" s="38" t="str">
        <f>VLOOKUP(Final_manabou_kanji[[#This Row],[Sr. no.]],Raw_data_N2_Kanji[[Sr. no.]:[Meaning]],7,0)</f>
        <v/>
      </c>
      <c r="E109" s="3" t="str">
        <f>VLOOKUP(Final_manabou_kanji[[#This Row],[Sr. no.]],Raw_data_N2_Kanji[[Sr. no.]:[Meaning]],8,0)</f>
        <v>ပုစွန်တုပ်ဟင်း</v>
      </c>
      <c r="F109" s="39" t="str">
        <f>VLOOKUP(Final_manabou_kanji[[#This Row],[Sr. no.]],Raw_data_N2_Kanji[[Sr. no.]:[Meaning]],9,0)</f>
        <v/>
      </c>
      <c r="G109" s="66" t="e">
        <f>VLOOKUP(Final_manabou_kanji[[#This Row],[Sr. no.]],Raw_data_N2_Kanji[[Sr. no.]:[Sentence]],13,0)</f>
        <v>#REF!</v>
      </c>
      <c r="H109" t="e">
        <f>VLOOKUP(Final_manabou_kanji[[#This Row],[Kanji]],Raw_data_N2_Kanji[[Receipe]:[Meaning]],6,0)</f>
        <v>#REF!</v>
      </c>
      <c r="I109" t="str">
        <f>VLOOKUP(Final_manabou_kanji[[#This Row],[Kanji]],Raw_data_N2_Kanji[[Receipe]:[Meaning]],7,0)</f>
        <v>Chilli Lobster</v>
      </c>
      <c r="J109" t="e">
        <f>#REF!</f>
        <v>#REF!</v>
      </c>
      <c r="K109" s="35">
        <f>Final_manabou_kanji[[#This Row],[Sr. no.]]</f>
        <v>107</v>
      </c>
      <c r="L109" s="3"/>
      <c r="M109" s="3"/>
    </row>
    <row r="110" spans="2:13" ht="14.25" customHeight="1" x14ac:dyDescent="0.3">
      <c r="B110" s="33">
        <v>108</v>
      </c>
      <c r="C110" s="33" t="str">
        <f>VLOOKUP(Final_manabou_kanji[[#This Row],[Sr. no.]],Raw_data_N2_Kanji[[Sr. no.]:[Receipe no]],5,0)</f>
        <v>Seafood (Lunch, Dinner)_9</v>
      </c>
      <c r="D110" s="38" t="str">
        <f>VLOOKUP(Final_manabou_kanji[[#This Row],[Sr. no.]],Raw_data_N2_Kanji[[Sr. no.]:[Meaning]],7,0)</f>
        <v/>
      </c>
      <c r="E110" s="3" t="str">
        <f>VLOOKUP(Final_manabou_kanji[[#This Row],[Sr. no.]],Raw_data_N2_Kanji[[Sr. no.]:[Meaning]],8,0)</f>
        <v>ပြည်ကြီးငါးကြော်</v>
      </c>
      <c r="F110" s="39" t="str">
        <f>VLOOKUP(Final_manabou_kanji[[#This Row],[Sr. no.]],Raw_data_N2_Kanji[[Sr. no.]:[Meaning]],9,0)</f>
        <v/>
      </c>
      <c r="G110" s="66" t="e">
        <f>VLOOKUP(Final_manabou_kanji[[#This Row],[Sr. no.]],Raw_data_N2_Kanji[[Sr. no.]:[Sentence]],13,0)</f>
        <v>#REF!</v>
      </c>
      <c r="H110" t="e">
        <f>VLOOKUP(Final_manabou_kanji[[#This Row],[Kanji]],Raw_data_N2_Kanji[[Receipe]:[Meaning]],6,0)</f>
        <v>#REF!</v>
      </c>
      <c r="I110" t="str">
        <f>VLOOKUP(Final_manabou_kanji[[#This Row],[Kanji]],Raw_data_N2_Kanji[[Receipe]:[Meaning]],7,0)</f>
        <v>Fried Squid</v>
      </c>
      <c r="J110" t="e">
        <f>#REF!</f>
        <v>#REF!</v>
      </c>
      <c r="K110" s="35">
        <f>Final_manabou_kanji[[#This Row],[Sr. no.]]</f>
        <v>108</v>
      </c>
      <c r="L110" s="3"/>
      <c r="M110" s="3"/>
    </row>
    <row r="111" spans="2:13" ht="14.25" customHeight="1" x14ac:dyDescent="0.3">
      <c r="B111" s="33">
        <v>109</v>
      </c>
      <c r="C111" s="33" t="str">
        <f>VLOOKUP(Final_manabou_kanji[[#This Row],[Sr. no.]],Raw_data_N2_Kanji[[Sr. no.]:[Receipe no]],5,0)</f>
        <v>Sauce and Side Dishes_0</v>
      </c>
      <c r="D111" s="38" t="str">
        <f>VLOOKUP(Final_manabou_kanji[[#This Row],[Sr. no.]],Raw_data_N2_Kanji[[Sr. no.]:[Meaning]],7,0)</f>
        <v/>
      </c>
      <c r="E111" s="3" t="str">
        <f>VLOOKUP(Final_manabou_kanji[[#This Row],[Sr. no.]],Raw_data_N2_Kanji[[Sr. no.]:[Meaning]],8,0)</f>
        <v>Sauce and Side Dishes</v>
      </c>
      <c r="F111" s="39" t="str">
        <f>VLOOKUP(Final_manabou_kanji[[#This Row],[Sr. no.]],Raw_data_N2_Kanji[[Sr. no.]:[Meaning]],9,0)</f>
        <v/>
      </c>
      <c r="G111" s="66" t="e">
        <f>VLOOKUP(Final_manabou_kanji[[#This Row],[Sr. no.]],Raw_data_N2_Kanji[[Sr. no.]:[Sentence]],13,0)</f>
        <v>#REF!</v>
      </c>
      <c r="H111" t="str">
        <f>VLOOKUP(Final_manabou_kanji[[#This Row],[Kanji]],Raw_data_N2_Kanji[[Receipe]:[Meaning]],6,0)</f>
        <v/>
      </c>
      <c r="I111">
        <f>VLOOKUP(Final_manabou_kanji[[#This Row],[Kanji]],Raw_data_N2_Kanji[[Receipe]:[Meaning]],7,0)</f>
        <v>0</v>
      </c>
      <c r="J111" t="e">
        <f>#REF!</f>
        <v>#REF!</v>
      </c>
      <c r="K111" s="35">
        <f>Final_manabou_kanji[[#This Row],[Sr. no.]]</f>
        <v>109</v>
      </c>
      <c r="L111" s="3"/>
      <c r="M111" s="3"/>
    </row>
    <row r="112" spans="2:13" ht="14.25" customHeight="1" x14ac:dyDescent="0.3">
      <c r="B112" s="33">
        <v>110</v>
      </c>
      <c r="C112" s="33" t="str">
        <f>VLOOKUP(Final_manabou_kanji[[#This Row],[Sr. no.]],Raw_data_N2_Kanji[[Sr. no.]:[Receipe no]],5,0)</f>
        <v>Sauce and Side Dishes_1</v>
      </c>
      <c r="D112" s="38" t="str">
        <f>VLOOKUP(Final_manabou_kanji[[#This Row],[Sr. no.]],Raw_data_N2_Kanji[[Sr. no.]:[Meaning]],7,0)</f>
        <v/>
      </c>
      <c r="E112" s="3" t="str">
        <f>VLOOKUP(Final_manabou_kanji[[#This Row],[Sr. no.]],Raw_data_N2_Kanji[[Sr. no.]:[Meaning]],8,0)</f>
        <v>ငါးပိကြော်</v>
      </c>
      <c r="F112" s="39" t="str">
        <f>VLOOKUP(Final_manabou_kanji[[#This Row],[Sr. no.]],Raw_data_N2_Kanji[[Sr. no.]:[Meaning]],9,0)</f>
        <v/>
      </c>
      <c r="G112" s="66" t="e">
        <f>VLOOKUP(Final_manabou_kanji[[#This Row],[Sr. no.]],Raw_data_N2_Kanji[[Sr. no.]:[Sentence]],13,0)</f>
        <v>#REF!</v>
      </c>
      <c r="H112" t="e">
        <f>VLOOKUP(Final_manabou_kanji[[#This Row],[Kanji]],Raw_data_N2_Kanji[[Receipe]:[Meaning]],6,0)</f>
        <v>#REF!</v>
      </c>
      <c r="I112" t="str">
        <f>VLOOKUP(Final_manabou_kanji[[#This Row],[Kanji]],Raw_data_N2_Kanji[[Receipe]:[Meaning]],7,0)</f>
        <v>Fried Shrimp Paste</v>
      </c>
      <c r="J112" t="e">
        <f>#REF!</f>
        <v>#REF!</v>
      </c>
      <c r="K112" s="35">
        <f>Final_manabou_kanji[[#This Row],[Sr. no.]]</f>
        <v>110</v>
      </c>
      <c r="L112" s="3"/>
      <c r="M112" s="3"/>
    </row>
    <row r="113" spans="2:13" ht="14.25" customHeight="1" x14ac:dyDescent="0.3">
      <c r="B113" s="33">
        <v>111</v>
      </c>
      <c r="C113" s="33" t="str">
        <f>VLOOKUP(Final_manabou_kanji[[#This Row],[Sr. no.]],Raw_data_N2_Kanji[[Sr. no.]:[Receipe no]],5,0)</f>
        <v>Sauce and Side Dishes_2</v>
      </c>
      <c r="D113" s="38" t="str">
        <f>VLOOKUP(Final_manabou_kanji[[#This Row],[Sr. no.]],Raw_data_N2_Kanji[[Sr. no.]:[Meaning]],7,0)</f>
        <v/>
      </c>
      <c r="E113" s="3" t="str">
        <f>VLOOKUP(Final_manabou_kanji[[#This Row],[Sr. no.]],Raw_data_N2_Kanji[[Sr. no.]:[Meaning]],8,0)</f>
        <v>ငါးပိရည်</v>
      </c>
      <c r="F113" s="39" t="str">
        <f>VLOOKUP(Final_manabou_kanji[[#This Row],[Sr. no.]],Raw_data_N2_Kanji[[Sr. no.]:[Meaning]],9,0)</f>
        <v/>
      </c>
      <c r="G113" s="66" t="e">
        <f>VLOOKUP(Final_manabou_kanji[[#This Row],[Sr. no.]],Raw_data_N2_Kanji[[Sr. no.]:[Sentence]],13,0)</f>
        <v>#REF!</v>
      </c>
      <c r="H113" t="e">
        <f>VLOOKUP(Final_manabou_kanji[[#This Row],[Kanji]],Raw_data_N2_Kanji[[Receipe]:[Meaning]],6,0)</f>
        <v>#REF!</v>
      </c>
      <c r="I113" t="str">
        <f>VLOOKUP(Final_manabou_kanji[[#This Row],[Kanji]],Raw_data_N2_Kanji[[Receipe]:[Meaning]],7,0)</f>
        <v>Shrimp Paste Sauce</v>
      </c>
      <c r="J113" t="e">
        <f>#REF!</f>
        <v>#REF!</v>
      </c>
      <c r="K113" s="35">
        <f>Final_manabou_kanji[[#This Row],[Sr. no.]]</f>
        <v>111</v>
      </c>
      <c r="L113" s="3"/>
      <c r="M113" s="3"/>
    </row>
    <row r="114" spans="2:13" ht="14.25" customHeight="1" x14ac:dyDescent="0.3">
      <c r="B114" s="33">
        <v>112</v>
      </c>
      <c r="C114" s="33" t="str">
        <f>VLOOKUP(Final_manabou_kanji[[#This Row],[Sr. no.]],Raw_data_N2_Kanji[[Sr. no.]:[Receipe no]],5,0)</f>
        <v>Sauce and Side Dishes_3</v>
      </c>
      <c r="D114" s="38" t="str">
        <f>VLOOKUP(Final_manabou_kanji[[#This Row],[Sr. no.]],Raw_data_N2_Kanji[[Sr. no.]:[Meaning]],7,0)</f>
        <v/>
      </c>
      <c r="E114" s="3" t="str">
        <f>VLOOKUP(Final_manabou_kanji[[#This Row],[Sr. no.]],Raw_data_N2_Kanji[[Sr. no.]:[Meaning]],8,0)</f>
        <v>ငါးပိထောင်း</v>
      </c>
      <c r="F114" s="39" t="str">
        <f>VLOOKUP(Final_manabou_kanji[[#This Row],[Sr. no.]],Raw_data_N2_Kanji[[Sr. no.]:[Meaning]],9,0)</f>
        <v/>
      </c>
      <c r="G114" s="66" t="e">
        <f>VLOOKUP(Final_manabou_kanji[[#This Row],[Sr. no.]],Raw_data_N2_Kanji[[Sr. no.]:[Sentence]],13,0)</f>
        <v>#REF!</v>
      </c>
      <c r="H114" t="e">
        <f>VLOOKUP(Final_manabou_kanji[[#This Row],[Kanji]],Raw_data_N2_Kanji[[Receipe]:[Meaning]],6,0)</f>
        <v>#REF!</v>
      </c>
      <c r="I114" t="str">
        <f>VLOOKUP(Final_manabou_kanji[[#This Row],[Kanji]],Raw_data_N2_Kanji[[Receipe]:[Meaning]],7,0)</f>
        <v>Baked and grinded shrimp paste</v>
      </c>
      <c r="J114" t="e">
        <f>#REF!</f>
        <v>#REF!</v>
      </c>
      <c r="K114" s="35">
        <f>Final_manabou_kanji[[#This Row],[Sr. no.]]</f>
        <v>112</v>
      </c>
      <c r="L114" s="3"/>
      <c r="M114" s="3"/>
    </row>
    <row r="115" spans="2:13" ht="14.25" customHeight="1" x14ac:dyDescent="0.3">
      <c r="B115" s="33">
        <v>113</v>
      </c>
      <c r="C115" s="33" t="str">
        <f>VLOOKUP(Final_manabou_kanji[[#This Row],[Sr. no.]],Raw_data_N2_Kanji[[Sr. no.]:[Receipe no]],5,0)</f>
        <v>Sauce and Side Dishes_4</v>
      </c>
      <c r="D115" s="38" t="str">
        <f>VLOOKUP(Final_manabou_kanji[[#This Row],[Sr. no.]],Raw_data_N2_Kanji[[Sr. no.]:[Meaning]],7,0)</f>
        <v/>
      </c>
      <c r="E115" s="3" t="str">
        <f>VLOOKUP(Final_manabou_kanji[[#This Row],[Sr. no.]],Raw_data_N2_Kanji[[Sr. no.]:[Meaning]],8,0)</f>
        <v>ပဲပုပ်</v>
      </c>
      <c r="F115" s="39" t="str">
        <f>VLOOKUP(Final_manabou_kanji[[#This Row],[Sr. no.]],Raw_data_N2_Kanji[[Sr. no.]:[Meaning]],9,0)</f>
        <v/>
      </c>
      <c r="G115" s="66" t="e">
        <f>VLOOKUP(Final_manabou_kanji[[#This Row],[Sr. no.]],Raw_data_N2_Kanji[[Sr. no.]:[Sentence]],13,0)</f>
        <v>#REF!</v>
      </c>
      <c r="H115" t="e">
        <f>VLOOKUP(Final_manabou_kanji[[#This Row],[Kanji]],Raw_data_N2_Kanji[[Receipe]:[Meaning]],6,0)</f>
        <v>#REF!</v>
      </c>
      <c r="I115" t="str">
        <f>VLOOKUP(Final_manabou_kanji[[#This Row],[Kanji]],Raw_data_N2_Kanji[[Receipe]:[Meaning]],7,0)</f>
        <v>Fermented Soya Bean</v>
      </c>
      <c r="J115" t="e">
        <f>#REF!</f>
        <v>#REF!</v>
      </c>
      <c r="K115" s="35">
        <f>Final_manabou_kanji[[#This Row],[Sr. no.]]</f>
        <v>113</v>
      </c>
      <c r="L115" s="3"/>
      <c r="M115" s="3"/>
    </row>
    <row r="116" spans="2:13" ht="14.25" customHeight="1" x14ac:dyDescent="0.3">
      <c r="B116" s="33">
        <v>114</v>
      </c>
      <c r="C116" s="33" t="str">
        <f>VLOOKUP(Final_manabou_kanji[[#This Row],[Sr. no.]],Raw_data_N2_Kanji[[Sr. no.]:[Receipe no]],5,0)</f>
        <v>Sauce and Side Dishes_5</v>
      </c>
      <c r="D116" s="38" t="str">
        <f>VLOOKUP(Final_manabou_kanji[[#This Row],[Sr. no.]],Raw_data_N2_Kanji[[Sr. no.]:[Meaning]],7,0)</f>
        <v/>
      </c>
      <c r="E116" s="3" t="str">
        <f>VLOOKUP(Final_manabou_kanji[[#This Row],[Sr. no.]],Raw_data_N2_Kanji[[Sr. no.]:[Meaning]],8,0)</f>
        <v>အချဉ်ရည်</v>
      </c>
      <c r="F116" s="39" t="str">
        <f>VLOOKUP(Final_manabou_kanji[[#This Row],[Sr. no.]],Raw_data_N2_Kanji[[Sr. no.]:[Meaning]],9,0)</f>
        <v/>
      </c>
      <c r="G116" s="66" t="e">
        <f>VLOOKUP(Final_manabou_kanji[[#This Row],[Sr. no.]],Raw_data_N2_Kanji[[Sr. no.]:[Sentence]],13,0)</f>
        <v>#REF!</v>
      </c>
      <c r="H116" t="e">
        <f>VLOOKUP(Final_manabou_kanji[[#This Row],[Kanji]],Raw_data_N2_Kanji[[Receipe]:[Meaning]],6,0)</f>
        <v>#REF!</v>
      </c>
      <c r="I116" t="str">
        <f>VLOOKUP(Final_manabou_kanji[[#This Row],[Kanji]],Raw_data_N2_Kanji[[Receipe]:[Meaning]],7,0)</f>
        <v>Catchup</v>
      </c>
      <c r="J116" t="e">
        <f>#REF!</f>
        <v>#REF!</v>
      </c>
      <c r="K116" s="35">
        <f>Final_manabou_kanji[[#This Row],[Sr. no.]]</f>
        <v>114</v>
      </c>
      <c r="L116" s="3"/>
      <c r="M116" s="3"/>
    </row>
    <row r="117" spans="2:13" ht="14.25" customHeight="1" x14ac:dyDescent="0.3">
      <c r="B117" s="33">
        <v>115</v>
      </c>
      <c r="C117" s="33" t="str">
        <f>VLOOKUP(Final_manabou_kanji[[#This Row],[Sr. no.]],Raw_data_N2_Kanji[[Sr. no.]:[Receipe no]],5,0)</f>
        <v>Vegetables (Lunch, Dinner)_0</v>
      </c>
      <c r="D117" s="38" t="str">
        <f>VLOOKUP(Final_manabou_kanji[[#This Row],[Sr. no.]],Raw_data_N2_Kanji[[Sr. no.]:[Meaning]],7,0)</f>
        <v/>
      </c>
      <c r="E117" s="3" t="str">
        <f>VLOOKUP(Final_manabou_kanji[[#This Row],[Sr. no.]],Raw_data_N2_Kanji[[Sr. no.]:[Meaning]],8,0)</f>
        <v>Vegetables (Lunch, Dinner)</v>
      </c>
      <c r="F117" s="39" t="str">
        <f>VLOOKUP(Final_manabou_kanji[[#This Row],[Sr. no.]],Raw_data_N2_Kanji[[Sr. no.]:[Meaning]],9,0)</f>
        <v/>
      </c>
      <c r="G117" s="66" t="e">
        <f>VLOOKUP(Final_manabou_kanji[[#This Row],[Sr. no.]],Raw_data_N2_Kanji[[Sr. no.]:[Sentence]],13,0)</f>
        <v>#REF!</v>
      </c>
      <c r="H117" t="str">
        <f>VLOOKUP(Final_manabou_kanji[[#This Row],[Kanji]],Raw_data_N2_Kanji[[Receipe]:[Meaning]],6,0)</f>
        <v/>
      </c>
      <c r="I117">
        <f>VLOOKUP(Final_manabou_kanji[[#This Row],[Kanji]],Raw_data_N2_Kanji[[Receipe]:[Meaning]],7,0)</f>
        <v>0</v>
      </c>
      <c r="J117" t="e">
        <f>#REF!</f>
        <v>#REF!</v>
      </c>
      <c r="K117" s="35">
        <f>Final_manabou_kanji[[#This Row],[Sr. no.]]</f>
        <v>115</v>
      </c>
      <c r="L117" s="3"/>
      <c r="M117" s="3"/>
    </row>
    <row r="118" spans="2:13" ht="14.25" customHeight="1" x14ac:dyDescent="0.3">
      <c r="B118" s="33">
        <v>116</v>
      </c>
      <c r="C118" s="33" t="str">
        <f>VLOOKUP(Final_manabou_kanji[[#This Row],[Sr. no.]],Raw_data_N2_Kanji[[Sr. no.]:[Receipe no]],5,0)</f>
        <v>Vegetables (Lunch, Dinner)_1</v>
      </c>
      <c r="D118" s="38" t="str">
        <f>VLOOKUP(Final_manabou_kanji[[#This Row],[Sr. no.]],Raw_data_N2_Kanji[[Sr. no.]:[Meaning]],7,0)</f>
        <v/>
      </c>
      <c r="E118" s="3" t="str">
        <f>VLOOKUP(Final_manabou_kanji[[#This Row],[Sr. no.]],Raw_data_N2_Kanji[[Sr. no.]:[Meaning]],8,0)</f>
        <v>အစိမ်းကြော်</v>
      </c>
      <c r="F118" s="39" t="str">
        <f>VLOOKUP(Final_manabou_kanji[[#This Row],[Sr. no.]],Raw_data_N2_Kanji[[Sr. no.]:[Meaning]],9,0)</f>
        <v/>
      </c>
      <c r="G118" s="66" t="e">
        <f>VLOOKUP(Final_manabou_kanji[[#This Row],[Sr. no.]],Raw_data_N2_Kanji[[Sr. no.]:[Sentence]],13,0)</f>
        <v>#REF!</v>
      </c>
      <c r="H118" t="e">
        <f>VLOOKUP(Final_manabou_kanji[[#This Row],[Kanji]],Raw_data_N2_Kanji[[Receipe]:[Meaning]],6,0)</f>
        <v>#REF!</v>
      </c>
      <c r="I118" t="str">
        <f>VLOOKUP(Final_manabou_kanji[[#This Row],[Kanji]],Raw_data_N2_Kanji[[Receipe]:[Meaning]],7,0)</f>
        <v>Fried Vegetables</v>
      </c>
      <c r="J118" t="e">
        <f>#REF!</f>
        <v>#REF!</v>
      </c>
      <c r="K118" s="35">
        <f>Final_manabou_kanji[[#This Row],[Sr. no.]]</f>
        <v>116</v>
      </c>
      <c r="L118" s="3"/>
      <c r="M118" s="3"/>
    </row>
    <row r="119" spans="2:13" ht="14.25" customHeight="1" x14ac:dyDescent="0.3">
      <c r="B119" s="33">
        <v>117</v>
      </c>
      <c r="C119" s="33" t="str">
        <f>VLOOKUP(Final_manabou_kanji[[#This Row],[Sr. no.]],Raw_data_N2_Kanji[[Sr. no.]:[Receipe no]],5,0)</f>
        <v>Vegetables (Lunch, Dinner)_2</v>
      </c>
      <c r="D119" s="38" t="str">
        <f>VLOOKUP(Final_manabou_kanji[[#This Row],[Sr. no.]],Raw_data_N2_Kanji[[Sr. no.]:[Meaning]],7,0)</f>
        <v/>
      </c>
      <c r="E119" s="3" t="str">
        <f>VLOOKUP(Final_manabou_kanji[[#This Row],[Sr. no.]],Raw_data_N2_Kanji[[Sr. no.]:[Meaning]],8,0)</f>
        <v>ကန်စွန်းရွက်ကြော်</v>
      </c>
      <c r="F119" s="39" t="str">
        <f>VLOOKUP(Final_manabou_kanji[[#This Row],[Sr. no.]],Raw_data_N2_Kanji[[Sr. no.]:[Meaning]],9,0)</f>
        <v/>
      </c>
      <c r="G119" s="66" t="e">
        <f>VLOOKUP(Final_manabou_kanji[[#This Row],[Sr. no.]],Raw_data_N2_Kanji[[Sr. no.]:[Sentence]],13,0)</f>
        <v>#REF!</v>
      </c>
      <c r="H119" t="e">
        <f>VLOOKUP(Final_manabou_kanji[[#This Row],[Kanji]],Raw_data_N2_Kanji[[Receipe]:[Meaning]],6,0)</f>
        <v>#REF!</v>
      </c>
      <c r="I119" t="str">
        <f>VLOOKUP(Final_manabou_kanji[[#This Row],[Kanji]],Raw_data_N2_Kanji[[Receipe]:[Meaning]],7,0)</f>
        <v>Fried Watercress</v>
      </c>
      <c r="J119" t="e">
        <f>#REF!</f>
        <v>#REF!</v>
      </c>
      <c r="K119" s="35">
        <f>Final_manabou_kanji[[#This Row],[Sr. no.]]</f>
        <v>117</v>
      </c>
      <c r="L119" s="3"/>
      <c r="M119" s="3"/>
    </row>
    <row r="120" spans="2:13" ht="14.25" customHeight="1" x14ac:dyDescent="0.3">
      <c r="B120" s="33">
        <v>118</v>
      </c>
      <c r="C120" s="33" t="str">
        <f>VLOOKUP(Final_manabou_kanji[[#This Row],[Sr. no.]],Raw_data_N2_Kanji[[Sr. no.]:[Receipe no]],5,0)</f>
        <v>Vegetables (Lunch, Dinner)_3</v>
      </c>
      <c r="D120" s="38" t="str">
        <f>VLOOKUP(Final_manabou_kanji[[#This Row],[Sr. no.]],Raw_data_N2_Kanji[[Sr. no.]:[Meaning]],7,0)</f>
        <v/>
      </c>
      <c r="E120" s="3" t="str">
        <f>VLOOKUP(Final_manabou_kanji[[#This Row],[Sr. no.]],Raw_data_N2_Kanji[[Sr. no.]:[Meaning]],8,0)</f>
        <v>မှိုကန်စွန်းကြော်</v>
      </c>
      <c r="F120" s="39" t="str">
        <f>VLOOKUP(Final_manabou_kanji[[#This Row],[Sr. no.]],Raw_data_N2_Kanji[[Sr. no.]:[Meaning]],9,0)</f>
        <v/>
      </c>
      <c r="G120" s="66" t="e">
        <f>VLOOKUP(Final_manabou_kanji[[#This Row],[Sr. no.]],Raw_data_N2_Kanji[[Sr. no.]:[Sentence]],13,0)</f>
        <v>#REF!</v>
      </c>
      <c r="H120" t="e">
        <f>VLOOKUP(Final_manabou_kanji[[#This Row],[Kanji]],Raw_data_N2_Kanji[[Receipe]:[Meaning]],6,0)</f>
        <v>#REF!</v>
      </c>
      <c r="I120" t="str">
        <f>VLOOKUP(Final_manabou_kanji[[#This Row],[Kanji]],Raw_data_N2_Kanji[[Receipe]:[Meaning]],7,0)</f>
        <v>Fried Watercress with Mushroom</v>
      </c>
      <c r="J120" t="e">
        <f>#REF!</f>
        <v>#REF!</v>
      </c>
      <c r="K120" s="35">
        <f>Final_manabou_kanji[[#This Row],[Sr. no.]]</f>
        <v>118</v>
      </c>
      <c r="L120" s="3"/>
      <c r="M120" s="3"/>
    </row>
    <row r="121" spans="2:13" ht="14.25" customHeight="1" x14ac:dyDescent="0.3">
      <c r="B121" s="33">
        <v>119</v>
      </c>
      <c r="C121" s="33" t="str">
        <f>VLOOKUP(Final_manabou_kanji[[#This Row],[Sr. no.]],Raw_data_N2_Kanji[[Sr. no.]:[Receipe no]],5,0)</f>
        <v>Vegetables (Lunch, Dinner)_4</v>
      </c>
      <c r="D121" s="38" t="str">
        <f>VLOOKUP(Final_manabou_kanji[[#This Row],[Sr. no.]],Raw_data_N2_Kanji[[Sr. no.]:[Meaning]],7,0)</f>
        <v/>
      </c>
      <c r="E121" s="3" t="str">
        <f>VLOOKUP(Final_manabou_kanji[[#This Row],[Sr. no.]],Raw_data_N2_Kanji[[Sr. no.]:[Meaning]],8,0)</f>
        <v>ချဉ်ပေါင်ကြော်</v>
      </c>
      <c r="F121" s="39" t="str">
        <f>VLOOKUP(Final_manabou_kanji[[#This Row],[Sr. no.]],Raw_data_N2_Kanji[[Sr. no.]:[Meaning]],9,0)</f>
        <v/>
      </c>
      <c r="G121" s="66" t="e">
        <f>VLOOKUP(Final_manabou_kanji[[#This Row],[Sr. no.]],Raw_data_N2_Kanji[[Sr. no.]:[Sentence]],13,0)</f>
        <v>#REF!</v>
      </c>
      <c r="H121" t="str">
        <f>VLOOKUP(Final_manabou_kanji[[#This Row],[Kanji]],Raw_data_N2_Kanji[[Receipe]:[Meaning]],6,0)</f>
        <v/>
      </c>
      <c r="I121" t="str">
        <f>VLOOKUP(Final_manabou_kanji[[#This Row],[Kanji]],Raw_data_N2_Kanji[[Receipe]:[Meaning]],7,0)</f>
        <v>Fried Roselle</v>
      </c>
      <c r="J121" t="e">
        <f>#REF!</f>
        <v>#REF!</v>
      </c>
      <c r="K121" s="35">
        <f>Final_manabou_kanji[[#This Row],[Sr. no.]]</f>
        <v>119</v>
      </c>
      <c r="L121" s="3"/>
      <c r="M121" s="3"/>
    </row>
    <row r="122" spans="2:13" ht="14.25" customHeight="1" x14ac:dyDescent="0.3">
      <c r="B122" s="33">
        <v>120</v>
      </c>
      <c r="C122" s="33" t="str">
        <f>VLOOKUP(Final_manabou_kanji[[#This Row],[Sr. no.]],Raw_data_N2_Kanji[[Sr. no.]:[Receipe no]],5,0)</f>
        <v>Vegetables (Lunch, Dinner)_5</v>
      </c>
      <c r="D122" s="38" t="str">
        <f>VLOOKUP(Final_manabou_kanji[[#This Row],[Sr. no.]],Raw_data_N2_Kanji[[Sr. no.]:[Meaning]],7,0)</f>
        <v/>
      </c>
      <c r="E122" s="3" t="str">
        <f>VLOOKUP(Final_manabou_kanji[[#This Row],[Sr. no.]],Raw_data_N2_Kanji[[Sr. no.]:[Meaning]],8,0)</f>
        <v>ကိုက်လန်ကြော်</v>
      </c>
      <c r="F122" s="39" t="str">
        <f>VLOOKUP(Final_manabou_kanji[[#This Row],[Sr. no.]],Raw_data_N2_Kanji[[Sr. no.]:[Meaning]],9,0)</f>
        <v/>
      </c>
      <c r="G122" s="66" t="e">
        <f>VLOOKUP(Final_manabou_kanji[[#This Row],[Sr. no.]],Raw_data_N2_Kanji[[Sr. no.]:[Sentence]],13,0)</f>
        <v>#REF!</v>
      </c>
      <c r="H122" t="e">
        <f>VLOOKUP(Final_manabou_kanji[[#This Row],[Kanji]],Raw_data_N2_Kanji[[Receipe]:[Meaning]],6,0)</f>
        <v>#REF!</v>
      </c>
      <c r="I122" t="str">
        <f>VLOOKUP(Final_manabou_kanji[[#This Row],[Kanji]],Raw_data_N2_Kanji[[Receipe]:[Meaning]],7,0)</f>
        <v>Fried Kailan / Gailan</v>
      </c>
      <c r="J122" t="e">
        <f>#REF!</f>
        <v>#REF!</v>
      </c>
      <c r="K122" s="35">
        <f>Final_manabou_kanji[[#This Row],[Sr. no.]]</f>
        <v>120</v>
      </c>
      <c r="L122" s="3"/>
      <c r="M122" s="3"/>
    </row>
    <row r="123" spans="2:13" ht="14.25" customHeight="1" x14ac:dyDescent="0.3">
      <c r="B123" s="33">
        <v>121</v>
      </c>
      <c r="C123" s="33" t="str">
        <f>VLOOKUP(Final_manabou_kanji[[#This Row],[Sr. no.]],Raw_data_N2_Kanji[[Sr. no.]:[Receipe no]],5,0)</f>
        <v>Vegetables (Lunch, Dinner)_6</v>
      </c>
      <c r="D123" s="38" t="str">
        <f>VLOOKUP(Final_manabou_kanji[[#This Row],[Sr. no.]],Raw_data_N2_Kanji[[Sr. no.]:[Meaning]],7,0)</f>
        <v/>
      </c>
      <c r="E123" s="3" t="str">
        <f>VLOOKUP(Final_manabou_kanji[[#This Row],[Sr. no.]],Raw_data_N2_Kanji[[Sr. no.]:[Meaning]],8,0)</f>
        <v>ပဲပင်ပေါက်ပဲပြားကြော်</v>
      </c>
      <c r="F123" s="39" t="str">
        <f>VLOOKUP(Final_manabou_kanji[[#This Row],[Sr. no.]],Raw_data_N2_Kanji[[Sr. no.]:[Meaning]],9,0)</f>
        <v/>
      </c>
      <c r="G123" s="66" t="e">
        <f>VLOOKUP(Final_manabou_kanji[[#This Row],[Sr. no.]],Raw_data_N2_Kanji[[Sr. no.]:[Sentence]],13,0)</f>
        <v>#REF!</v>
      </c>
      <c r="H123" t="e">
        <f>VLOOKUP(Final_manabou_kanji[[#This Row],[Kanji]],Raw_data_N2_Kanji[[Receipe]:[Meaning]],6,0)</f>
        <v>#REF!</v>
      </c>
      <c r="I123" t="str">
        <f>VLOOKUP(Final_manabou_kanji[[#This Row],[Kanji]],Raw_data_N2_Kanji[[Receipe]:[Meaning]],7,0)</f>
        <v>Fried Bean Sprouts and Bean Curds</v>
      </c>
      <c r="J123" t="e">
        <f>#REF!</f>
        <v>#REF!</v>
      </c>
      <c r="K123" s="35">
        <f>Final_manabou_kanji[[#This Row],[Sr. no.]]</f>
        <v>121</v>
      </c>
      <c r="L123" s="3"/>
      <c r="M123" s="3"/>
    </row>
    <row r="124" spans="2:13" ht="14.25" customHeight="1" x14ac:dyDescent="0.3">
      <c r="B124" s="33">
        <v>122</v>
      </c>
      <c r="C124" s="33" t="str">
        <f>VLOOKUP(Final_manabou_kanji[[#This Row],[Sr. no.]],Raw_data_N2_Kanji[[Sr. no.]:[Receipe no]],5,0)</f>
        <v>Vegetables (Lunch, Dinner)_7</v>
      </c>
      <c r="D124" s="38" t="str">
        <f>VLOOKUP(Final_manabou_kanji[[#This Row],[Sr. no.]],Raw_data_N2_Kanji[[Sr. no.]:[Meaning]],7,0)</f>
        <v/>
      </c>
      <c r="E124" s="3" t="str">
        <f>VLOOKUP(Final_manabou_kanji[[#This Row],[Sr. no.]],Raw_data_N2_Kanji[[Sr. no.]:[Meaning]],8,0)</f>
        <v>မျှစ်ကြော်</v>
      </c>
      <c r="F124" s="39" t="str">
        <f>VLOOKUP(Final_manabou_kanji[[#This Row],[Sr. no.]],Raw_data_N2_Kanji[[Sr. no.]:[Meaning]],9,0)</f>
        <v/>
      </c>
      <c r="G124" s="66" t="e">
        <f>VLOOKUP(Final_manabou_kanji[[#This Row],[Sr. no.]],Raw_data_N2_Kanji[[Sr. no.]:[Sentence]],13,0)</f>
        <v>#REF!</v>
      </c>
      <c r="H124" t="str">
        <f>VLOOKUP(Final_manabou_kanji[[#This Row],[Kanji]],Raw_data_N2_Kanji[[Receipe]:[Meaning]],6,0)</f>
        <v/>
      </c>
      <c r="I124" t="str">
        <f>VLOOKUP(Final_manabou_kanji[[#This Row],[Kanji]],Raw_data_N2_Kanji[[Receipe]:[Meaning]],7,0)</f>
        <v>Fried Bamboo Shoots</v>
      </c>
      <c r="J124" t="e">
        <f>#REF!</f>
        <v>#REF!</v>
      </c>
      <c r="K124" s="35">
        <f>Final_manabou_kanji[[#This Row],[Sr. no.]]</f>
        <v>122</v>
      </c>
      <c r="L124" s="3"/>
      <c r="M124" s="3"/>
    </row>
    <row r="125" spans="2:13" ht="14.25" customHeight="1" x14ac:dyDescent="0.3">
      <c r="B125" s="33">
        <v>123</v>
      </c>
      <c r="C125" s="33" t="str">
        <f>VLOOKUP(Final_manabou_kanji[[#This Row],[Sr. no.]],Raw_data_N2_Kanji[[Sr. no.]:[Receipe no]],5,0)</f>
        <v>Vegetables (Lunch, Dinner)_8</v>
      </c>
      <c r="D125" s="38" t="str">
        <f>VLOOKUP(Final_manabou_kanji[[#This Row],[Sr. no.]],Raw_data_N2_Kanji[[Sr. no.]:[Meaning]],7,0)</f>
        <v/>
      </c>
      <c r="E125" s="3" t="str">
        <f>VLOOKUP(Final_manabou_kanji[[#This Row],[Sr. no.]],Raw_data_N2_Kanji[[Sr. no.]:[Meaning]],8,0)</f>
        <v>ကညွတ်ကြော်</v>
      </c>
      <c r="F125" s="39" t="str">
        <f>VLOOKUP(Final_manabou_kanji[[#This Row],[Sr. no.]],Raw_data_N2_Kanji[[Sr. no.]:[Meaning]],9,0)</f>
        <v/>
      </c>
      <c r="G125" s="66" t="e">
        <f>VLOOKUP(Final_manabou_kanji[[#This Row],[Sr. no.]],Raw_data_N2_Kanji[[Sr. no.]:[Sentence]],13,0)</f>
        <v>#REF!</v>
      </c>
      <c r="H125" t="e">
        <f>VLOOKUP(Final_manabou_kanji[[#This Row],[Kanji]],Raw_data_N2_Kanji[[Receipe]:[Meaning]],6,0)</f>
        <v>#REF!</v>
      </c>
      <c r="I125" t="str">
        <f>VLOOKUP(Final_manabou_kanji[[#This Row],[Kanji]],Raw_data_N2_Kanji[[Receipe]:[Meaning]],7,0)</f>
        <v>Fried Asparagus</v>
      </c>
      <c r="J125" t="e">
        <f>#REF!</f>
        <v>#REF!</v>
      </c>
      <c r="K125" s="35">
        <f>Final_manabou_kanji[[#This Row],[Sr. no.]]</f>
        <v>123</v>
      </c>
      <c r="L125" s="3"/>
      <c r="M125" s="3"/>
    </row>
    <row r="126" spans="2:13" ht="14.25" customHeight="1" x14ac:dyDescent="0.3">
      <c r="B126" s="33">
        <v>124</v>
      </c>
      <c r="C126" s="33" t="str">
        <f>VLOOKUP(Final_manabou_kanji[[#This Row],[Sr. no.]],Raw_data_N2_Kanji[[Sr. no.]:[Receipe no]],5,0)</f>
        <v>Soup (Lunch, Dinner)_0</v>
      </c>
      <c r="D126" s="38" t="str">
        <f>VLOOKUP(Final_manabou_kanji[[#This Row],[Sr. no.]],Raw_data_N2_Kanji[[Sr. no.]:[Meaning]],7,0)</f>
        <v/>
      </c>
      <c r="E126" s="3" t="str">
        <f>VLOOKUP(Final_manabou_kanji[[#This Row],[Sr. no.]],Raw_data_N2_Kanji[[Sr. no.]:[Meaning]],8,0)</f>
        <v>Soup (Lunch, Dinner)</v>
      </c>
      <c r="F126" s="39" t="str">
        <f>VLOOKUP(Final_manabou_kanji[[#This Row],[Sr. no.]],Raw_data_N2_Kanji[[Sr. no.]:[Meaning]],9,0)</f>
        <v/>
      </c>
      <c r="G126" s="66" t="e">
        <f>VLOOKUP(Final_manabou_kanji[[#This Row],[Sr. no.]],Raw_data_N2_Kanji[[Sr. no.]:[Sentence]],13,0)</f>
        <v>#REF!</v>
      </c>
      <c r="H126" t="str">
        <f>VLOOKUP(Final_manabou_kanji[[#This Row],[Kanji]],Raw_data_N2_Kanji[[Receipe]:[Meaning]],6,0)</f>
        <v/>
      </c>
      <c r="I126">
        <f>VLOOKUP(Final_manabou_kanji[[#This Row],[Kanji]],Raw_data_N2_Kanji[[Receipe]:[Meaning]],7,0)</f>
        <v>0</v>
      </c>
      <c r="J126" t="e">
        <f>#REF!</f>
        <v>#REF!</v>
      </c>
      <c r="K126" s="35">
        <f>Final_manabou_kanji[[#This Row],[Sr. no.]]</f>
        <v>124</v>
      </c>
      <c r="L126" s="3"/>
      <c r="M126" s="3"/>
    </row>
    <row r="127" spans="2:13" ht="14.25" customHeight="1" x14ac:dyDescent="0.3">
      <c r="B127" s="33">
        <v>125</v>
      </c>
      <c r="C127" s="33" t="str">
        <f>VLOOKUP(Final_manabou_kanji[[#This Row],[Sr. no.]],Raw_data_N2_Kanji[[Sr. no.]:[Receipe no]],5,0)</f>
        <v>Soup (Lunch, Dinner)_1</v>
      </c>
      <c r="D127" s="38" t="str">
        <f>VLOOKUP(Final_manabou_kanji[[#This Row],[Sr. no.]],Raw_data_N2_Kanji[[Sr. no.]:[Meaning]],7,0)</f>
        <v/>
      </c>
      <c r="E127" s="3" t="str">
        <f>VLOOKUP(Final_manabou_kanji[[#This Row],[Sr. no.]],Raw_data_N2_Kanji[[Sr. no.]:[Meaning]],8,0)</f>
        <v>ကြာဆံဟင်းခါး</v>
      </c>
      <c r="F127" s="39" t="str">
        <f>VLOOKUP(Final_manabou_kanji[[#This Row],[Sr. no.]],Raw_data_N2_Kanji[[Sr. no.]:[Meaning]],9,0)</f>
        <v/>
      </c>
      <c r="G127" s="66" t="e">
        <f>VLOOKUP(Final_manabou_kanji[[#This Row],[Sr. no.]],Raw_data_N2_Kanji[[Sr. no.]:[Sentence]],13,0)</f>
        <v>#REF!</v>
      </c>
      <c r="H127" t="e">
        <f>VLOOKUP(Final_manabou_kanji[[#This Row],[Kanji]],Raw_data_N2_Kanji[[Receipe]:[Meaning]],6,0)</f>
        <v>#REF!</v>
      </c>
      <c r="I127" t="str">
        <f>VLOOKUP(Final_manabou_kanji[[#This Row],[Kanji]],Raw_data_N2_Kanji[[Receipe]:[Meaning]],7,0)</f>
        <v>Vermicelli Soup</v>
      </c>
      <c r="J127" t="e">
        <f>#REF!</f>
        <v>#REF!</v>
      </c>
      <c r="K127" s="35">
        <f>Final_manabou_kanji[[#This Row],[Sr. no.]]</f>
        <v>125</v>
      </c>
      <c r="L127" s="3"/>
      <c r="M127" s="3"/>
    </row>
    <row r="128" spans="2:13" ht="14.25" customHeight="1" x14ac:dyDescent="0.3">
      <c r="B128" s="33">
        <v>126</v>
      </c>
      <c r="C128" s="33" t="str">
        <f>VLOOKUP(Final_manabou_kanji[[#This Row],[Sr. no.]],Raw_data_N2_Kanji[[Sr. no.]:[Receipe no]],5,0)</f>
        <v>Soup (Lunch, Dinner)_2</v>
      </c>
      <c r="D128" s="38" t="str">
        <f>VLOOKUP(Final_manabou_kanji[[#This Row],[Sr. no.]],Raw_data_N2_Kanji[[Sr. no.]:[Meaning]],7,0)</f>
        <v/>
      </c>
      <c r="E128" s="3" t="str">
        <f>VLOOKUP(Final_manabou_kanji[[#This Row],[Sr. no.]],Raw_data_N2_Kanji[[Sr. no.]:[Meaning]],8,0)</f>
        <v>ကြက်သားစွပ်ပြုတ်</v>
      </c>
      <c r="F128" s="39" t="str">
        <f>VLOOKUP(Final_manabou_kanji[[#This Row],[Sr. no.]],Raw_data_N2_Kanji[[Sr. no.]:[Meaning]],9,0)</f>
        <v/>
      </c>
      <c r="G128" s="66" t="e">
        <f>VLOOKUP(Final_manabou_kanji[[#This Row],[Sr. no.]],Raw_data_N2_Kanji[[Sr. no.]:[Sentence]],13,0)</f>
        <v>#REF!</v>
      </c>
      <c r="H128" t="e">
        <f>VLOOKUP(Final_manabou_kanji[[#This Row],[Kanji]],Raw_data_N2_Kanji[[Receipe]:[Meaning]],6,0)</f>
        <v>#REF!</v>
      </c>
      <c r="I128" t="str">
        <f>VLOOKUP(Final_manabou_kanji[[#This Row],[Kanji]],Raw_data_N2_Kanji[[Receipe]:[Meaning]],7,0)</f>
        <v>Chicken Soup</v>
      </c>
      <c r="J128" t="e">
        <f>#REF!</f>
        <v>#REF!</v>
      </c>
      <c r="K128" s="35">
        <f>Final_manabou_kanji[[#This Row],[Sr. no.]]</f>
        <v>126</v>
      </c>
      <c r="L128" s="3"/>
      <c r="M128" s="3"/>
    </row>
    <row r="129" spans="2:13" ht="14.25" customHeight="1" x14ac:dyDescent="0.3">
      <c r="B129" s="33">
        <v>127</v>
      </c>
      <c r="C129" s="33" t="str">
        <f>VLOOKUP(Final_manabou_kanji[[#This Row],[Sr. no.]],Raw_data_N2_Kanji[[Sr. no.]:[Receipe no]],5,0)</f>
        <v>Soup (Lunch, Dinner)_3</v>
      </c>
      <c r="D129" s="38" t="str">
        <f>VLOOKUP(Final_manabou_kanji[[#This Row],[Sr. no.]],Raw_data_N2_Kanji[[Sr. no.]:[Meaning]],7,0)</f>
        <v/>
      </c>
      <c r="E129" s="3" t="str">
        <f>VLOOKUP(Final_manabou_kanji[[#This Row],[Sr. no.]],Raw_data_N2_Kanji[[Sr. no.]:[Meaning]],8,0)</f>
        <v>ယိုးဒယား၁၂မျိုးဟင်းချို</v>
      </c>
      <c r="F129" s="39" t="str">
        <f>VLOOKUP(Final_manabou_kanji[[#This Row],[Sr. no.]],Raw_data_N2_Kanji[[Sr. no.]:[Meaning]],9,0)</f>
        <v/>
      </c>
      <c r="G129" s="66" t="e">
        <f>VLOOKUP(Final_manabou_kanji[[#This Row],[Sr. no.]],Raw_data_N2_Kanji[[Sr. no.]:[Sentence]],13,0)</f>
        <v>#REF!</v>
      </c>
      <c r="H129" t="e">
        <f>VLOOKUP(Final_manabou_kanji[[#This Row],[Kanji]],Raw_data_N2_Kanji[[Receipe]:[Meaning]],6,0)</f>
        <v>#REF!</v>
      </c>
      <c r="I129" t="str">
        <f>VLOOKUP(Final_manabou_kanji[[#This Row],[Kanji]],Raw_data_N2_Kanji[[Receipe]:[Meaning]],7,0)</f>
        <v>Thai Tomyam Soup</v>
      </c>
      <c r="J129" t="e">
        <f>#REF!</f>
        <v>#REF!</v>
      </c>
      <c r="K129" s="35">
        <f>Final_manabou_kanji[[#This Row],[Sr. no.]]</f>
        <v>127</v>
      </c>
      <c r="L129" s="3"/>
      <c r="M129" s="3"/>
    </row>
    <row r="130" spans="2:13" ht="14.25" customHeight="1" x14ac:dyDescent="0.3">
      <c r="B130" s="33">
        <v>128</v>
      </c>
      <c r="C130" s="33" t="str">
        <f>VLOOKUP(Final_manabou_kanji[[#This Row],[Sr. no.]],Raw_data_N2_Kanji[[Sr. no.]:[Receipe no]],5,0)</f>
        <v>Soup (Lunch, Dinner)_4</v>
      </c>
      <c r="D130" s="38" t="str">
        <f>VLOOKUP(Final_manabou_kanji[[#This Row],[Sr. no.]],Raw_data_N2_Kanji[[Sr. no.]:[Meaning]],7,0)</f>
        <v/>
      </c>
      <c r="E130" s="3" t="str">
        <f>VLOOKUP(Final_manabou_kanji[[#This Row],[Sr. no.]],Raw_data_N2_Kanji[[Sr. no.]:[Meaning]],8,0)</f>
        <v>ချဉ်ရည်ဟင်း</v>
      </c>
      <c r="F130" s="39" t="str">
        <f>VLOOKUP(Final_manabou_kanji[[#This Row],[Sr. no.]],Raw_data_N2_Kanji[[Sr. no.]:[Meaning]],9,0)</f>
        <v/>
      </c>
      <c r="G130" s="66" t="e">
        <f>VLOOKUP(Final_manabou_kanji[[#This Row],[Sr. no.]],Raw_data_N2_Kanji[[Sr. no.]:[Sentence]],13,0)</f>
        <v>#REF!</v>
      </c>
      <c r="H130" t="str">
        <f>VLOOKUP(Final_manabou_kanji[[#This Row],[Kanji]],Raw_data_N2_Kanji[[Receipe]:[Meaning]],6,0)</f>
        <v/>
      </c>
      <c r="I130" t="str">
        <f>VLOOKUP(Final_manabou_kanji[[#This Row],[Kanji]],Raw_data_N2_Kanji[[Receipe]:[Meaning]],7,0)</f>
        <v>Sour Soup</v>
      </c>
      <c r="J130" t="e">
        <f>#REF!</f>
        <v>#REF!</v>
      </c>
      <c r="K130" s="35">
        <f>Final_manabou_kanji[[#This Row],[Sr. no.]]</f>
        <v>128</v>
      </c>
      <c r="L130" s="3"/>
      <c r="M130" s="3"/>
    </row>
    <row r="131" spans="2:13" ht="14.25" customHeight="1" x14ac:dyDescent="0.3">
      <c r="B131" s="33">
        <v>129</v>
      </c>
      <c r="C131" s="33" t="str">
        <f>VLOOKUP(Final_manabou_kanji[[#This Row],[Sr. no.]],Raw_data_N2_Kanji[[Sr. no.]:[Receipe no]],5,0)</f>
        <v>Soup (Lunch, Dinner)_5</v>
      </c>
      <c r="D131" s="38" t="str">
        <f>VLOOKUP(Final_manabou_kanji[[#This Row],[Sr. no.]],Raw_data_N2_Kanji[[Sr. no.]:[Meaning]],7,0)</f>
        <v/>
      </c>
      <c r="E131" s="3" t="str">
        <f>VLOOKUP(Final_manabou_kanji[[#This Row],[Sr. no.]],Raw_data_N2_Kanji[[Sr. no.]:[Meaning]],8,0)</f>
        <v>ပဲနီလေးဟင်းချို</v>
      </c>
      <c r="F131" s="39" t="str">
        <f>VLOOKUP(Final_manabou_kanji[[#This Row],[Sr. no.]],Raw_data_N2_Kanji[[Sr. no.]:[Meaning]],9,0)</f>
        <v/>
      </c>
      <c r="G131" s="66" t="e">
        <f>VLOOKUP(Final_manabou_kanji[[#This Row],[Sr. no.]],Raw_data_N2_Kanji[[Sr. no.]:[Sentence]],13,0)</f>
        <v>#REF!</v>
      </c>
      <c r="H131" t="e">
        <f>VLOOKUP(Final_manabou_kanji[[#This Row],[Kanji]],Raw_data_N2_Kanji[[Receipe]:[Meaning]],6,0)</f>
        <v>#REF!</v>
      </c>
      <c r="I131" t="str">
        <f>VLOOKUP(Final_manabou_kanji[[#This Row],[Kanji]],Raw_data_N2_Kanji[[Receipe]:[Meaning]],7,0)</f>
        <v>Lentil Soup</v>
      </c>
      <c r="J131" t="e">
        <f>#REF!</f>
        <v>#REF!</v>
      </c>
      <c r="K131" s="35">
        <f>Final_manabou_kanji[[#This Row],[Sr. no.]]</f>
        <v>129</v>
      </c>
      <c r="L131" s="3"/>
      <c r="M131" s="3"/>
    </row>
    <row r="132" spans="2:13" ht="14.25" customHeight="1" x14ac:dyDescent="0.3">
      <c r="B132" s="33">
        <v>130</v>
      </c>
      <c r="C132" s="33" t="str">
        <f>VLOOKUP(Final_manabou_kanji[[#This Row],[Sr. no.]],Raw_data_N2_Kanji[[Sr. no.]:[Receipe no]],5,0)</f>
        <v>Soup (Lunch, Dinner)_6</v>
      </c>
      <c r="D132" s="38" t="str">
        <f>VLOOKUP(Final_manabou_kanji[[#This Row],[Sr. no.]],Raw_data_N2_Kanji[[Sr. no.]:[Meaning]],7,0)</f>
        <v/>
      </c>
      <c r="E132" s="3" t="str">
        <f>VLOOKUP(Final_manabou_kanji[[#This Row],[Sr. no.]],Raw_data_N2_Kanji[[Sr. no.]:[Meaning]],8,0)</f>
        <v>ကုလားပဲဟင်း</v>
      </c>
      <c r="F132" s="39" t="str">
        <f>VLOOKUP(Final_manabou_kanji[[#This Row],[Sr. no.]],Raw_data_N2_Kanji[[Sr. no.]:[Meaning]],9,0)</f>
        <v/>
      </c>
      <c r="G132" s="66" t="e">
        <f>VLOOKUP(Final_manabou_kanji[[#This Row],[Sr. no.]],Raw_data_N2_Kanji[[Sr. no.]:[Sentence]],13,0)</f>
        <v>#REF!</v>
      </c>
      <c r="H132" t="e">
        <f>VLOOKUP(Final_manabou_kanji[[#This Row],[Kanji]],Raw_data_N2_Kanji[[Receipe]:[Meaning]],6,0)</f>
        <v>#REF!</v>
      </c>
      <c r="I132" t="str">
        <f>VLOOKUP(Final_manabou_kanji[[#This Row],[Kanji]],Raw_data_N2_Kanji[[Receipe]:[Meaning]],7,0)</f>
        <v>Indian style Gram Soup</v>
      </c>
      <c r="J132" t="e">
        <f>#REF!</f>
        <v>#REF!</v>
      </c>
      <c r="K132" s="35">
        <f>Final_manabou_kanji[[#This Row],[Sr. no.]]</f>
        <v>130</v>
      </c>
      <c r="L132" s="3"/>
      <c r="M132" s="3"/>
    </row>
    <row r="133" spans="2:13" ht="14.25" customHeight="1" x14ac:dyDescent="0.3">
      <c r="B133" s="33">
        <v>131</v>
      </c>
      <c r="C133" s="33" t="str">
        <f>VLOOKUP(Final_manabou_kanji[[#This Row],[Sr. no.]],Raw_data_N2_Kanji[[Sr. no.]:[Receipe no]],5,0)</f>
        <v>Dessert &amp; Sweets_0</v>
      </c>
      <c r="D133" s="38" t="str">
        <f>VLOOKUP(Final_manabou_kanji[[#This Row],[Sr. no.]],Raw_data_N2_Kanji[[Sr. no.]:[Meaning]],7,0)</f>
        <v/>
      </c>
      <c r="E133" s="3" t="str">
        <f>VLOOKUP(Final_manabou_kanji[[#This Row],[Sr. no.]],Raw_data_N2_Kanji[[Sr. no.]:[Meaning]],8,0)</f>
        <v>Dessert &amp; Sweets</v>
      </c>
      <c r="F133" s="39" t="str">
        <f>VLOOKUP(Final_manabou_kanji[[#This Row],[Sr. no.]],Raw_data_N2_Kanji[[Sr. no.]:[Meaning]],9,0)</f>
        <v/>
      </c>
      <c r="G133" s="66" t="e">
        <f>VLOOKUP(Final_manabou_kanji[[#This Row],[Sr. no.]],Raw_data_N2_Kanji[[Sr. no.]:[Sentence]],13,0)</f>
        <v>#REF!</v>
      </c>
      <c r="H133" t="str">
        <f>VLOOKUP(Final_manabou_kanji[[#This Row],[Kanji]],Raw_data_N2_Kanji[[Receipe]:[Meaning]],6,0)</f>
        <v/>
      </c>
      <c r="I133">
        <f>VLOOKUP(Final_manabou_kanji[[#This Row],[Kanji]],Raw_data_N2_Kanji[[Receipe]:[Meaning]],7,0)</f>
        <v>0</v>
      </c>
      <c r="J133" t="e">
        <f>#REF!</f>
        <v>#REF!</v>
      </c>
      <c r="K133" s="35">
        <f>Final_manabou_kanji[[#This Row],[Sr. no.]]</f>
        <v>131</v>
      </c>
      <c r="L133" s="3"/>
      <c r="M133" s="3"/>
    </row>
    <row r="134" spans="2:13" ht="14.25" customHeight="1" x14ac:dyDescent="0.3">
      <c r="B134" s="33">
        <v>132</v>
      </c>
      <c r="C134" s="33" t="str">
        <f>VLOOKUP(Final_manabou_kanji[[#This Row],[Sr. no.]],Raw_data_N2_Kanji[[Sr. no.]:[Receipe no]],5,0)</f>
        <v>Dessert &amp; Sweets_1</v>
      </c>
      <c r="D134" s="38" t="str">
        <f>VLOOKUP(Final_manabou_kanji[[#This Row],[Sr. no.]],Raw_data_N2_Kanji[[Sr. no.]:[Meaning]],7,0)</f>
        <v/>
      </c>
      <c r="E134" s="3" t="str">
        <f>VLOOKUP(Final_manabou_kanji[[#This Row],[Sr. no.]],Raw_data_N2_Kanji[[Sr. no.]:[Meaning]],8,0)</f>
        <v>ပူတင်း</v>
      </c>
      <c r="F134" s="39" t="str">
        <f>VLOOKUP(Final_manabou_kanji[[#This Row],[Sr. no.]],Raw_data_N2_Kanji[[Sr. no.]:[Meaning]],9,0)</f>
        <v/>
      </c>
      <c r="G134" s="66" t="e">
        <f>VLOOKUP(Final_manabou_kanji[[#This Row],[Sr. no.]],Raw_data_N2_Kanji[[Sr. no.]:[Sentence]],13,0)</f>
        <v>#REF!</v>
      </c>
      <c r="H134" t="e">
        <f>VLOOKUP(Final_manabou_kanji[[#This Row],[Kanji]],Raw_data_N2_Kanji[[Receipe]:[Meaning]],6,0)</f>
        <v>#REF!</v>
      </c>
      <c r="I134" t="str">
        <f>VLOOKUP(Final_manabou_kanji[[#This Row],[Kanji]],Raw_data_N2_Kanji[[Receipe]:[Meaning]],7,0)</f>
        <v>Pudding</v>
      </c>
      <c r="J134" t="e">
        <f>#REF!</f>
        <v>#REF!</v>
      </c>
      <c r="K134" s="35">
        <f>Final_manabou_kanji[[#This Row],[Sr. no.]]</f>
        <v>132</v>
      </c>
      <c r="L134" s="3"/>
      <c r="M134" s="3"/>
    </row>
    <row r="135" spans="2:13" ht="14.25" customHeight="1" x14ac:dyDescent="0.3">
      <c r="B135" s="33">
        <v>133</v>
      </c>
      <c r="C135" s="33" t="str">
        <f>VLOOKUP(Final_manabou_kanji[[#This Row],[Sr. no.]],Raw_data_N2_Kanji[[Sr. no.]:[Receipe no]],5,0)</f>
        <v>Dessert &amp; Sweets_2</v>
      </c>
      <c r="D135" s="38" t="str">
        <f>VLOOKUP(Final_manabou_kanji[[#This Row],[Sr. no.]],Raw_data_N2_Kanji[[Sr. no.]:[Meaning]],7,0)</f>
        <v/>
      </c>
      <c r="E135" s="3" t="str">
        <f>VLOOKUP(Final_manabou_kanji[[#This Row],[Sr. no.]],Raw_data_N2_Kanji[[Sr. no.]:[Meaning]],8,0)</f>
        <v>မုန့်လုံးရေပေါ်</v>
      </c>
      <c r="F135" s="39" t="str">
        <f>VLOOKUP(Final_manabou_kanji[[#This Row],[Sr. no.]],Raw_data_N2_Kanji[[Sr. no.]:[Meaning]],9,0)</f>
        <v/>
      </c>
      <c r="G135" s="66" t="e">
        <f>VLOOKUP(Final_manabou_kanji[[#This Row],[Sr. no.]],Raw_data_N2_Kanji[[Sr. no.]:[Sentence]],13,0)</f>
        <v>#REF!</v>
      </c>
      <c r="H135" t="e">
        <f>VLOOKUP(Final_manabou_kanji[[#This Row],[Kanji]],Raw_data_N2_Kanji[[Receipe]:[Meaning]],6,0)</f>
        <v>#REF!</v>
      </c>
      <c r="I135" t="str">
        <f>VLOOKUP(Final_manabou_kanji[[#This Row],[Kanji]],Raw_data_N2_Kanji[[Receipe]:[Meaning]],7,0)</f>
        <v>Rice ball with jaggery juice</v>
      </c>
      <c r="J135" t="e">
        <f>#REF!</f>
        <v>#REF!</v>
      </c>
      <c r="K135" s="35">
        <f>Final_manabou_kanji[[#This Row],[Sr. no.]]</f>
        <v>133</v>
      </c>
      <c r="L135" s="3"/>
      <c r="M135" s="3"/>
    </row>
    <row r="136" spans="2:13" ht="14.25" customHeight="1" x14ac:dyDescent="0.3">
      <c r="B136" s="33">
        <v>134</v>
      </c>
      <c r="C136" s="33" t="str">
        <f>VLOOKUP(Final_manabou_kanji[[#This Row],[Sr. no.]],Raw_data_N2_Kanji[[Sr. no.]:[Receipe no]],5,0)</f>
        <v>Dessert &amp; Sweets_3</v>
      </c>
      <c r="D136" s="38" t="str">
        <f>VLOOKUP(Final_manabou_kanji[[#This Row],[Sr. no.]],Raw_data_N2_Kanji[[Sr. no.]:[Meaning]],7,0)</f>
        <v/>
      </c>
      <c r="E136" s="3" t="str">
        <f>VLOOKUP(Final_manabou_kanji[[#This Row],[Sr. no.]],Raw_data_N2_Kanji[[Sr. no.]:[Meaning]],8,0)</f>
        <v>မုန့်လက်ဆောင်း</v>
      </c>
      <c r="F136" s="39" t="str">
        <f>VLOOKUP(Final_manabou_kanji[[#This Row],[Sr. no.]],Raw_data_N2_Kanji[[Sr. no.]:[Meaning]],9,0)</f>
        <v/>
      </c>
      <c r="G136" s="66" t="e">
        <f>VLOOKUP(Final_manabou_kanji[[#This Row],[Sr. no.]],Raw_data_N2_Kanji[[Sr. no.]:[Sentence]],13,0)</f>
        <v>#REF!</v>
      </c>
      <c r="H136" t="e">
        <f>VLOOKUP(Final_manabou_kanji[[#This Row],[Kanji]],Raw_data_N2_Kanji[[Receipe]:[Meaning]],6,0)</f>
        <v>#REF!</v>
      </c>
      <c r="I136" t="str">
        <f>VLOOKUP(Final_manabou_kanji[[#This Row],[Kanji]],Raw_data_N2_Kanji[[Receipe]:[Meaning]],7,0)</f>
        <v>Rice flakes in coconut &amp; jaggery juice</v>
      </c>
      <c r="J136" t="e">
        <f>#REF!</f>
        <v>#REF!</v>
      </c>
      <c r="K136" s="35">
        <f>Final_manabou_kanji[[#This Row],[Sr. no.]]</f>
        <v>134</v>
      </c>
      <c r="L136" s="3"/>
      <c r="M136" s="3"/>
    </row>
    <row r="137" spans="2:13" ht="14.25" customHeight="1" x14ac:dyDescent="0.3">
      <c r="B137" s="33">
        <v>135</v>
      </c>
      <c r="C137" s="33" t="str">
        <f>VLOOKUP(Final_manabou_kanji[[#This Row],[Sr. no.]],Raw_data_N2_Kanji[[Sr. no.]:[Receipe no]],5,0)</f>
        <v>Dessert &amp; Sweets_4</v>
      </c>
      <c r="D137" s="38" t="str">
        <f>VLOOKUP(Final_manabou_kanji[[#This Row],[Sr. no.]],Raw_data_N2_Kanji[[Sr. no.]:[Meaning]],7,0)</f>
        <v/>
      </c>
      <c r="E137" s="3" t="str">
        <f>VLOOKUP(Final_manabou_kanji[[#This Row],[Sr. no.]],Raw_data_N2_Kanji[[Sr. no.]:[Meaning]],8,0)</f>
        <v>ဟာလဝါ</v>
      </c>
      <c r="F137" s="39" t="str">
        <f>VLOOKUP(Final_manabou_kanji[[#This Row],[Sr. no.]],Raw_data_N2_Kanji[[Sr. no.]:[Meaning]],9,0)</f>
        <v/>
      </c>
      <c r="G137" s="66" t="e">
        <f>VLOOKUP(Final_manabou_kanji[[#This Row],[Sr. no.]],Raw_data_N2_Kanji[[Sr. no.]:[Sentence]],13,0)</f>
        <v>#REF!</v>
      </c>
      <c r="H137" t="e">
        <f>VLOOKUP(Final_manabou_kanji[[#This Row],[Kanji]],Raw_data_N2_Kanji[[Receipe]:[Meaning]],6,0)</f>
        <v>#REF!</v>
      </c>
      <c r="I137" t="str">
        <f>VLOOKUP(Final_manabou_kanji[[#This Row],[Kanji]],Raw_data_N2_Kanji[[Receipe]:[Meaning]],7,0)</f>
        <v>Sweet &amp; oily rice cake</v>
      </c>
      <c r="J137" t="e">
        <f>#REF!</f>
        <v>#REF!</v>
      </c>
      <c r="K137" s="35">
        <f>Final_manabou_kanji[[#This Row],[Sr. no.]]</f>
        <v>135</v>
      </c>
      <c r="L137" s="3"/>
      <c r="M137" s="3"/>
    </row>
    <row r="138" spans="2:13" ht="14.25" customHeight="1" x14ac:dyDescent="0.3">
      <c r="B138" s="33">
        <v>136</v>
      </c>
      <c r="C138" s="33" t="str">
        <f>VLOOKUP(Final_manabou_kanji[[#This Row],[Sr. no.]],Raw_data_N2_Kanji[[Sr. no.]:[Receipe no]],5,0)</f>
        <v>Dessert &amp; Sweets_5</v>
      </c>
      <c r="D138" s="38" t="str">
        <f>VLOOKUP(Final_manabou_kanji[[#This Row],[Sr. no.]],Raw_data_N2_Kanji[[Sr. no.]:[Meaning]],7,0)</f>
        <v/>
      </c>
      <c r="E138" s="3" t="str">
        <f>VLOOKUP(Final_manabou_kanji[[#This Row],[Sr. no.]],Raw_data_N2_Kanji[[Sr. no.]:[Meaning]],8,0)</f>
        <v>ဆနွင်းမကင်း</v>
      </c>
      <c r="F138" s="39" t="str">
        <f>VLOOKUP(Final_manabou_kanji[[#This Row],[Sr. no.]],Raw_data_N2_Kanji[[Sr. no.]:[Meaning]],9,0)</f>
        <v/>
      </c>
      <c r="G138" s="66" t="e">
        <f>VLOOKUP(Final_manabou_kanji[[#This Row],[Sr. no.]],Raw_data_N2_Kanji[[Sr. no.]:[Sentence]],13,0)</f>
        <v>#REF!</v>
      </c>
      <c r="H138" t="e">
        <f>VLOOKUP(Final_manabou_kanji[[#This Row],[Kanji]],Raw_data_N2_Kanji[[Receipe]:[Meaning]],6,0)</f>
        <v>#REF!</v>
      </c>
      <c r="I138" t="str">
        <f>VLOOKUP(Final_manabou_kanji[[#This Row],[Kanji]],Raw_data_N2_Kanji[[Receipe]:[Meaning]],7,0)</f>
        <v>Burmese Rice Pudding</v>
      </c>
      <c r="J138" t="e">
        <f>#REF!</f>
        <v>#REF!</v>
      </c>
      <c r="K138" s="35">
        <f>Final_manabou_kanji[[#This Row],[Sr. no.]]</f>
        <v>136</v>
      </c>
      <c r="L138" s="3"/>
      <c r="M138" s="3"/>
    </row>
    <row r="139" spans="2:13" ht="14.25" customHeight="1" x14ac:dyDescent="0.3">
      <c r="B139" s="33">
        <v>137</v>
      </c>
      <c r="C139" s="33" t="str">
        <f>VLOOKUP(Final_manabou_kanji[[#This Row],[Sr. no.]],Raw_data_N2_Kanji[[Sr. no.]:[Receipe no]],5,0)</f>
        <v>Dessert &amp; Sweets_6</v>
      </c>
      <c r="D139" s="38" t="str">
        <f>VLOOKUP(Final_manabou_kanji[[#This Row],[Sr. no.]],Raw_data_N2_Kanji[[Sr. no.]:[Meaning]],7,0)</f>
        <v/>
      </c>
      <c r="E139" s="3" t="str">
        <f>VLOOKUP(Final_manabou_kanji[[#This Row],[Sr. no.]],Raw_data_N2_Kanji[[Sr. no.]:[Meaning]],8,0)</f>
        <v>သာကူ</v>
      </c>
      <c r="F139" s="39" t="str">
        <f>VLOOKUP(Final_manabou_kanji[[#This Row],[Sr. no.]],Raw_data_N2_Kanji[[Sr. no.]:[Meaning]],9,0)</f>
        <v/>
      </c>
      <c r="G139" s="66" t="e">
        <f>VLOOKUP(Final_manabou_kanji[[#This Row],[Sr. no.]],Raw_data_N2_Kanji[[Sr. no.]:[Sentence]],13,0)</f>
        <v>#REF!</v>
      </c>
      <c r="H139" t="e">
        <f>VLOOKUP(Final_manabou_kanji[[#This Row],[Kanji]],Raw_data_N2_Kanji[[Receipe]:[Meaning]],6,0)</f>
        <v>#REF!</v>
      </c>
      <c r="I139" t="str">
        <f>VLOOKUP(Final_manabou_kanji[[#This Row],[Kanji]],Raw_data_N2_Kanji[[Receipe]:[Meaning]],7,0)</f>
        <v>Sago</v>
      </c>
      <c r="J139" t="e">
        <f>#REF!</f>
        <v>#REF!</v>
      </c>
      <c r="K139" s="35">
        <f>Final_manabou_kanji[[#This Row],[Sr. no.]]</f>
        <v>137</v>
      </c>
      <c r="L139" s="3"/>
      <c r="M139" s="3"/>
    </row>
    <row r="140" spans="2:13" ht="14.25" customHeight="1" x14ac:dyDescent="0.3">
      <c r="B140" s="33">
        <v>138</v>
      </c>
      <c r="C140" s="33" t="str">
        <f>VLOOKUP(Final_manabou_kanji[[#This Row],[Sr. no.]],Raw_data_N2_Kanji[[Sr. no.]:[Receipe no]],5,0)</f>
        <v>Dessert &amp; Sweets_7</v>
      </c>
      <c r="D140" s="38" t="str">
        <f>VLOOKUP(Final_manabou_kanji[[#This Row],[Sr. no.]],Raw_data_N2_Kanji[[Sr. no.]:[Meaning]],7,0)</f>
        <v/>
      </c>
      <c r="E140" s="3" t="str">
        <f>VLOOKUP(Final_manabou_kanji[[#This Row],[Sr. no.]],Raw_data_N2_Kanji[[Sr. no.]:[Meaning]],8,0)</f>
        <v>ဖါလူဒါ</v>
      </c>
      <c r="F140" s="39" t="str">
        <f>VLOOKUP(Final_manabou_kanji[[#This Row],[Sr. no.]],Raw_data_N2_Kanji[[Sr. no.]:[Meaning]],9,0)</f>
        <v/>
      </c>
      <c r="G140" s="66" t="e">
        <f>VLOOKUP(Final_manabou_kanji[[#This Row],[Sr. no.]],Raw_data_N2_Kanji[[Sr. no.]:[Sentence]],13,0)</f>
        <v>#REF!</v>
      </c>
      <c r="H140" t="str">
        <f>VLOOKUP(Final_manabou_kanji[[#This Row],[Kanji]],Raw_data_N2_Kanji[[Receipe]:[Meaning]],6,0)</f>
        <v/>
      </c>
      <c r="I140" t="str">
        <f>VLOOKUP(Final_manabou_kanji[[#This Row],[Kanji]],Raw_data_N2_Kanji[[Receipe]:[Meaning]],7,0)</f>
        <v>Indian Desert with ice cream on top</v>
      </c>
      <c r="J140" t="e">
        <f>#REF!</f>
        <v>#REF!</v>
      </c>
      <c r="K140" s="35">
        <f>Final_manabou_kanji[[#This Row],[Sr. no.]]</f>
        <v>138</v>
      </c>
      <c r="L140" s="3"/>
      <c r="M140" s="3"/>
    </row>
    <row r="141" spans="2:13" ht="14.25" customHeight="1" x14ac:dyDescent="0.3">
      <c r="B141" s="33">
        <v>139</v>
      </c>
      <c r="C141" s="33" t="str">
        <f>VLOOKUP(Final_manabou_kanji[[#This Row],[Sr. no.]],Raw_data_N2_Kanji[[Sr. no.]:[Receipe no]],5,0)</f>
        <v>Dessert &amp; Sweets_8</v>
      </c>
      <c r="D141" s="38" t="str">
        <f>VLOOKUP(Final_manabou_kanji[[#This Row],[Sr. no.]],Raw_data_N2_Kanji[[Sr. no.]:[Meaning]],7,0)</f>
        <v/>
      </c>
      <c r="E141" s="3" t="str">
        <f>VLOOKUP(Final_manabou_kanji[[#This Row],[Sr. no.]],Raw_data_N2_Kanji[[Sr. no.]:[Meaning]],8,0)</f>
        <v>ရေခဲမုန့်</v>
      </c>
      <c r="F141" s="39" t="str">
        <f>VLOOKUP(Final_manabou_kanji[[#This Row],[Sr. no.]],Raw_data_N2_Kanji[[Sr. no.]:[Meaning]],9,0)</f>
        <v/>
      </c>
      <c r="G141" s="66" t="e">
        <f>VLOOKUP(Final_manabou_kanji[[#This Row],[Sr. no.]],Raw_data_N2_Kanji[[Sr. no.]:[Sentence]],13,0)</f>
        <v>#REF!</v>
      </c>
      <c r="H141" t="e">
        <f>VLOOKUP(Final_manabou_kanji[[#This Row],[Kanji]],Raw_data_N2_Kanji[[Receipe]:[Meaning]],6,0)</f>
        <v>#REF!</v>
      </c>
      <c r="I141" t="str">
        <f>VLOOKUP(Final_manabou_kanji[[#This Row],[Kanji]],Raw_data_N2_Kanji[[Receipe]:[Meaning]],7,0)</f>
        <v>Ice Cream</v>
      </c>
      <c r="J141" t="e">
        <f>#REF!</f>
        <v>#REF!</v>
      </c>
      <c r="K141" s="35">
        <f>Final_manabou_kanji[[#This Row],[Sr. no.]]</f>
        <v>139</v>
      </c>
      <c r="L141" s="3"/>
      <c r="M141" s="3"/>
    </row>
    <row r="142" spans="2:13" ht="14.25" customHeight="1" x14ac:dyDescent="0.3">
      <c r="B142" s="33">
        <v>140</v>
      </c>
      <c r="C142" s="33" t="str">
        <f>VLOOKUP(Final_manabou_kanji[[#This Row],[Sr. no.]],Raw_data_N2_Kanji[[Sr. no.]:[Receipe no]],5,0)</f>
        <v>Dessert &amp; Sweets_9</v>
      </c>
      <c r="D142" s="38" t="str">
        <f>VLOOKUP(Final_manabou_kanji[[#This Row],[Sr. no.]],Raw_data_N2_Kanji[[Sr. no.]:[Meaning]],7,0)</f>
        <v/>
      </c>
      <c r="E142" s="3" t="str">
        <f>VLOOKUP(Final_manabou_kanji[[#This Row],[Sr. no.]],Raw_data_N2_Kanji[[Sr. no.]:[Meaning]],8,0)</f>
        <v>မလိုင်လုံး</v>
      </c>
      <c r="F142" s="39" t="str">
        <f>VLOOKUP(Final_manabou_kanji[[#This Row],[Sr. no.]],Raw_data_N2_Kanji[[Sr. no.]:[Meaning]],9,0)</f>
        <v/>
      </c>
      <c r="G142" s="66" t="e">
        <f>VLOOKUP(Final_manabou_kanji[[#This Row],[Sr. no.]],Raw_data_N2_Kanji[[Sr. no.]:[Sentence]],13,0)</f>
        <v>#REF!</v>
      </c>
      <c r="H142" t="e">
        <f>VLOOKUP(Final_manabou_kanji[[#This Row],[Kanji]],Raw_data_N2_Kanji[[Receipe]:[Meaning]],6,0)</f>
        <v>#REF!</v>
      </c>
      <c r="I142" t="str">
        <f>VLOOKUP(Final_manabou_kanji[[#This Row],[Kanji]],Raw_data_N2_Kanji[[Receipe]:[Meaning]],7,0)</f>
        <v>Sweet &amp; Creamy balls</v>
      </c>
      <c r="J142" t="e">
        <f>#REF!</f>
        <v>#REF!</v>
      </c>
      <c r="K142" s="35">
        <f>Final_manabou_kanji[[#This Row],[Sr. no.]]</f>
        <v>140</v>
      </c>
      <c r="L142" s="3"/>
      <c r="M142" s="3"/>
    </row>
    <row r="143" spans="2:13" ht="14.25" customHeight="1" x14ac:dyDescent="0.3">
      <c r="B143" s="33">
        <v>141</v>
      </c>
      <c r="C143" s="33" t="str">
        <f>VLOOKUP(Final_manabou_kanji[[#This Row],[Sr. no.]],Raw_data_N2_Kanji[[Sr. no.]:[Receipe no]],5,0)</f>
        <v>Dessert &amp; Sweets_10</v>
      </c>
      <c r="D143" s="38" t="str">
        <f>VLOOKUP(Final_manabou_kanji[[#This Row],[Sr. no.]],Raw_data_N2_Kanji[[Sr. no.]:[Meaning]],7,0)</f>
        <v/>
      </c>
      <c r="E143" s="3" t="str">
        <f>VLOOKUP(Final_manabou_kanji[[#This Row],[Sr. no.]],Raw_data_N2_Kanji[[Sr. no.]:[Meaning]],8,0)</f>
        <v>ဆီးယို</v>
      </c>
      <c r="F143" s="39" t="str">
        <f>VLOOKUP(Final_manabou_kanji[[#This Row],[Sr. no.]],Raw_data_N2_Kanji[[Sr. no.]:[Meaning]],9,0)</f>
        <v/>
      </c>
      <c r="G143" s="66" t="e">
        <f>VLOOKUP(Final_manabou_kanji[[#This Row],[Sr. no.]],Raw_data_N2_Kanji[[Sr. no.]:[Sentence]],13,0)</f>
        <v>#REF!</v>
      </c>
      <c r="H143" t="e">
        <f>VLOOKUP(Final_manabou_kanji[[#This Row],[Kanji]],Raw_data_N2_Kanji[[Receipe]:[Meaning]],6,0)</f>
        <v>#REF!</v>
      </c>
      <c r="I143" t="str">
        <f>VLOOKUP(Final_manabou_kanji[[#This Row],[Kanji]],Raw_data_N2_Kanji[[Receipe]:[Meaning]],7,0)</f>
        <v>Plum dessert in jaggery jam</v>
      </c>
      <c r="J143" t="e">
        <f>#REF!</f>
        <v>#REF!</v>
      </c>
      <c r="K143" s="35">
        <f>Final_manabou_kanji[[#This Row],[Sr. no.]]</f>
        <v>141</v>
      </c>
      <c r="L143" s="3"/>
      <c r="M143" s="3"/>
    </row>
    <row r="144" spans="2:13" ht="14.25" customHeight="1" x14ac:dyDescent="0.3">
      <c r="B144" s="33">
        <v>142</v>
      </c>
      <c r="C144" s="33" t="str">
        <f>VLOOKUP(Final_manabou_kanji[[#This Row],[Sr. no.]],Raw_data_N2_Kanji[[Sr. no.]:[Receipe no]],5,0)</f>
        <v>Drinks &amp; beverages_0</v>
      </c>
      <c r="D144" s="38" t="str">
        <f>VLOOKUP(Final_manabou_kanji[[#This Row],[Sr. no.]],Raw_data_N2_Kanji[[Sr. no.]:[Meaning]],7,0)</f>
        <v/>
      </c>
      <c r="E144" s="3" t="str">
        <f>VLOOKUP(Final_manabou_kanji[[#This Row],[Sr. no.]],Raw_data_N2_Kanji[[Sr. no.]:[Meaning]],8,0)</f>
        <v>Drinks &amp; beverages</v>
      </c>
      <c r="F144" s="39" t="str">
        <f>VLOOKUP(Final_manabou_kanji[[#This Row],[Sr. no.]],Raw_data_N2_Kanji[[Sr. no.]:[Meaning]],9,0)</f>
        <v/>
      </c>
      <c r="G144" s="66" t="e">
        <f>VLOOKUP(Final_manabou_kanji[[#This Row],[Sr. no.]],Raw_data_N2_Kanji[[Sr. no.]:[Sentence]],13,0)</f>
        <v>#REF!</v>
      </c>
      <c r="H144" t="str">
        <f>VLOOKUP(Final_manabou_kanji[[#This Row],[Kanji]],Raw_data_N2_Kanji[[Receipe]:[Meaning]],6,0)</f>
        <v/>
      </c>
      <c r="I144">
        <f>VLOOKUP(Final_manabou_kanji[[#This Row],[Kanji]],Raw_data_N2_Kanji[[Receipe]:[Meaning]],7,0)</f>
        <v>0</v>
      </c>
      <c r="J144" t="e">
        <f>#REF!</f>
        <v>#REF!</v>
      </c>
      <c r="K144" s="35">
        <f>Final_manabou_kanji[[#This Row],[Sr. no.]]</f>
        <v>142</v>
      </c>
      <c r="L144" s="3"/>
      <c r="M144" s="3"/>
    </row>
    <row r="145" spans="2:13" ht="14.25" customHeight="1" x14ac:dyDescent="0.3">
      <c r="B145" s="33">
        <v>143</v>
      </c>
      <c r="C145" s="33" t="str">
        <f>VLOOKUP(Final_manabou_kanji[[#This Row],[Sr. no.]],Raw_data_N2_Kanji[[Sr. no.]:[Receipe no]],5,0)</f>
        <v>Drinks &amp; beverages_1</v>
      </c>
      <c r="D145" s="38" t="str">
        <f>VLOOKUP(Final_manabou_kanji[[#This Row],[Sr. no.]],Raw_data_N2_Kanji[[Sr. no.]:[Meaning]],7,0)</f>
        <v/>
      </c>
      <c r="E145" s="3" t="str">
        <f>VLOOKUP(Final_manabou_kanji[[#This Row],[Sr. no.]],Raw_data_N2_Kanji[[Sr. no.]:[Meaning]],8,0)</f>
        <v>ကော်ဖီ</v>
      </c>
      <c r="F145" s="39" t="str">
        <f>VLOOKUP(Final_manabou_kanji[[#This Row],[Sr. no.]],Raw_data_N2_Kanji[[Sr. no.]:[Meaning]],9,0)</f>
        <v/>
      </c>
      <c r="G145" s="66" t="e">
        <f>VLOOKUP(Final_manabou_kanji[[#This Row],[Sr. no.]],Raw_data_N2_Kanji[[Sr. no.]:[Sentence]],13,0)</f>
        <v>#REF!</v>
      </c>
      <c r="H145" t="e">
        <f>VLOOKUP(Final_manabou_kanji[[#This Row],[Kanji]],Raw_data_N2_Kanji[[Receipe]:[Meaning]],6,0)</f>
        <v>#REF!</v>
      </c>
      <c r="I145" t="str">
        <f>VLOOKUP(Final_manabou_kanji[[#This Row],[Kanji]],Raw_data_N2_Kanji[[Receipe]:[Meaning]],7,0)</f>
        <v>Coffee + sweet condensed milk</v>
      </c>
      <c r="J145" t="e">
        <f>#REF!</f>
        <v>#REF!</v>
      </c>
      <c r="K145" s="35">
        <f>Final_manabou_kanji[[#This Row],[Sr. no.]]</f>
        <v>143</v>
      </c>
      <c r="L145" s="3"/>
      <c r="M145" s="3"/>
    </row>
    <row r="146" spans="2:13" ht="14.25" customHeight="1" x14ac:dyDescent="0.3">
      <c r="B146" s="33">
        <v>144</v>
      </c>
      <c r="C146" s="33" t="str">
        <f>VLOOKUP(Final_manabou_kanji[[#This Row],[Sr. no.]],Raw_data_N2_Kanji[[Sr. no.]:[Receipe no]],5,0)</f>
        <v>Drinks &amp; beverages_2</v>
      </c>
      <c r="D146" s="38" t="str">
        <f>VLOOKUP(Final_manabou_kanji[[#This Row],[Sr. no.]],Raw_data_N2_Kanji[[Sr. no.]:[Meaning]],7,0)</f>
        <v/>
      </c>
      <c r="E146" s="3" t="str">
        <f>VLOOKUP(Final_manabou_kanji[[#This Row],[Sr. no.]],Raw_data_N2_Kanji[[Sr. no.]:[Meaning]],8,0)</f>
        <v>လက်ဖက်ရည်ကြမ်း</v>
      </c>
      <c r="F146" s="39" t="str">
        <f>VLOOKUP(Final_manabou_kanji[[#This Row],[Sr. no.]],Raw_data_N2_Kanji[[Sr. no.]:[Meaning]],9,0)</f>
        <v/>
      </c>
      <c r="G146" s="66" t="e">
        <f>VLOOKUP(Final_manabou_kanji[[#This Row],[Sr. no.]],Raw_data_N2_Kanji[[Sr. no.]:[Sentence]],13,0)</f>
        <v>#REF!</v>
      </c>
      <c r="H146" t="e">
        <f>VLOOKUP(Final_manabou_kanji[[#This Row],[Kanji]],Raw_data_N2_Kanji[[Receipe]:[Meaning]],6,0)</f>
        <v>#REF!</v>
      </c>
      <c r="I146" t="str">
        <f>VLOOKUP(Final_manabou_kanji[[#This Row],[Kanji]],Raw_data_N2_Kanji[[Receipe]:[Meaning]],7,0)</f>
        <v>Chinese black (green) tea</v>
      </c>
      <c r="J146" t="e">
        <f>#REF!</f>
        <v>#REF!</v>
      </c>
      <c r="K146" s="35">
        <f>Final_manabou_kanji[[#This Row],[Sr. no.]]</f>
        <v>144</v>
      </c>
      <c r="L146" s="3"/>
      <c r="M146" s="3"/>
    </row>
    <row r="147" spans="2:13" ht="14.25" customHeight="1" x14ac:dyDescent="0.3">
      <c r="B147" s="33">
        <v>145</v>
      </c>
      <c r="C147" s="33" t="str">
        <f>VLOOKUP(Final_manabou_kanji[[#This Row],[Sr. no.]],Raw_data_N2_Kanji[[Sr. no.]:[Receipe no]],5,0)</f>
        <v>Drinks &amp; beverages_3</v>
      </c>
      <c r="D147" s="38" t="str">
        <f>VLOOKUP(Final_manabou_kanji[[#This Row],[Sr. no.]],Raw_data_N2_Kanji[[Sr. no.]:[Meaning]],7,0)</f>
        <v/>
      </c>
      <c r="E147" s="3" t="str">
        <f>VLOOKUP(Final_manabou_kanji[[#This Row],[Sr. no.]],Raw_data_N2_Kanji[[Sr. no.]:[Meaning]],8,0)</f>
        <v>လက်ဖက်ရည်</v>
      </c>
      <c r="F147" s="39" t="str">
        <f>VLOOKUP(Final_manabou_kanji[[#This Row],[Sr. no.]],Raw_data_N2_Kanji[[Sr. no.]:[Meaning]],9,0)</f>
        <v/>
      </c>
      <c r="G147" s="66" t="e">
        <f>VLOOKUP(Final_manabou_kanji[[#This Row],[Sr. no.]],Raw_data_N2_Kanji[[Sr. no.]:[Sentence]],13,0)</f>
        <v>#REF!</v>
      </c>
      <c r="H147" t="e">
        <f>VLOOKUP(Final_manabou_kanji[[#This Row],[Kanji]],Raw_data_N2_Kanji[[Receipe]:[Meaning]],6,0)</f>
        <v>#REF!</v>
      </c>
      <c r="I147" t="str">
        <f>VLOOKUP(Final_manabou_kanji[[#This Row],[Kanji]],Raw_data_N2_Kanji[[Receipe]:[Meaning]],7,0)</f>
        <v>Red tea + milk + sugar</v>
      </c>
      <c r="J147" t="e">
        <f>#REF!</f>
        <v>#REF!</v>
      </c>
      <c r="K147" s="35">
        <f>Final_manabou_kanji[[#This Row],[Sr. no.]]</f>
        <v>145</v>
      </c>
      <c r="L147" s="3"/>
      <c r="M147" s="3"/>
    </row>
    <row r="148" spans="2:13" ht="14.25" customHeight="1" x14ac:dyDescent="0.3">
      <c r="B148" s="33">
        <v>146</v>
      </c>
      <c r="C148" s="33" t="str">
        <f>VLOOKUP(Final_manabou_kanji[[#This Row],[Sr. no.]],Raw_data_N2_Kanji[[Sr. no.]:[Receipe no]],5,0)</f>
        <v>Drinks &amp; beverages_4</v>
      </c>
      <c r="D148" s="38" t="str">
        <f>VLOOKUP(Final_manabou_kanji[[#This Row],[Sr. no.]],Raw_data_N2_Kanji[[Sr. no.]:[Meaning]],7,0)</f>
        <v/>
      </c>
      <c r="E148" s="3" t="str">
        <f>VLOOKUP(Final_manabou_kanji[[#This Row],[Sr. no.]],Raw_data_N2_Kanji[[Sr. no.]:[Meaning]],8,0)</f>
        <v>သောက်ရေသန့်</v>
      </c>
      <c r="F148" s="39" t="str">
        <f>VLOOKUP(Final_manabou_kanji[[#This Row],[Sr. no.]],Raw_data_N2_Kanji[[Sr. no.]:[Meaning]],9,0)</f>
        <v/>
      </c>
      <c r="G148" s="66" t="e">
        <f>VLOOKUP(Final_manabou_kanji[[#This Row],[Sr. no.]],Raw_data_N2_Kanji[[Sr. no.]:[Sentence]],13,0)</f>
        <v>#REF!</v>
      </c>
      <c r="H148" t="e">
        <f>VLOOKUP(Final_manabou_kanji[[#This Row],[Kanji]],Raw_data_N2_Kanji[[Receipe]:[Meaning]],6,0)</f>
        <v>#REF!</v>
      </c>
      <c r="I148" t="str">
        <f>VLOOKUP(Final_manabou_kanji[[#This Row],[Kanji]],Raw_data_N2_Kanji[[Receipe]:[Meaning]],7,0)</f>
        <v>Purified drinking water</v>
      </c>
      <c r="J148" t="e">
        <f>#REF!</f>
        <v>#REF!</v>
      </c>
      <c r="K148" s="35">
        <f>Final_manabou_kanji[[#This Row],[Sr. no.]]</f>
        <v>146</v>
      </c>
      <c r="L148" s="3"/>
      <c r="M148" s="3"/>
    </row>
    <row r="149" spans="2:13" ht="14.25" customHeight="1" x14ac:dyDescent="0.3">
      <c r="B149" s="33">
        <v>147</v>
      </c>
      <c r="C149" s="33" t="str">
        <f>VLOOKUP(Final_manabou_kanji[[#This Row],[Sr. no.]],Raw_data_N2_Kanji[[Sr. no.]:[Receipe no]],5,0)</f>
        <v>Drinks &amp; beverages_5</v>
      </c>
      <c r="D149" s="38" t="str">
        <f>VLOOKUP(Final_manabou_kanji[[#This Row],[Sr. no.]],Raw_data_N2_Kanji[[Sr. no.]:[Meaning]],7,0)</f>
        <v/>
      </c>
      <c r="E149" s="3" t="str">
        <f>VLOOKUP(Final_manabou_kanji[[#This Row],[Sr. no.]],Raw_data_N2_Kanji[[Sr. no.]:[Meaning]],8,0)</f>
        <v>လိမ္မော်ရည်</v>
      </c>
      <c r="F149" s="39" t="str">
        <f>VLOOKUP(Final_manabou_kanji[[#This Row],[Sr. no.]],Raw_data_N2_Kanji[[Sr. no.]:[Meaning]],9,0)</f>
        <v/>
      </c>
      <c r="G149" s="66" t="e">
        <f>VLOOKUP(Final_manabou_kanji[[#This Row],[Sr. no.]],Raw_data_N2_Kanji[[Sr. no.]:[Sentence]],13,0)</f>
        <v>#REF!</v>
      </c>
      <c r="H149" t="e">
        <f>VLOOKUP(Final_manabou_kanji[[#This Row],[Kanji]],Raw_data_N2_Kanji[[Receipe]:[Meaning]],6,0)</f>
        <v>#REF!</v>
      </c>
      <c r="I149" t="str">
        <f>VLOOKUP(Final_manabou_kanji[[#This Row],[Kanji]],Raw_data_N2_Kanji[[Receipe]:[Meaning]],7,0)</f>
        <v>Orange juice</v>
      </c>
      <c r="J149" t="e">
        <f>#REF!</f>
        <v>#REF!</v>
      </c>
      <c r="K149" s="35">
        <f>Final_manabou_kanji[[#This Row],[Sr. no.]]</f>
        <v>147</v>
      </c>
      <c r="L149" s="3"/>
      <c r="M149" s="3"/>
    </row>
    <row r="150" spans="2:13" ht="14.25" customHeight="1" x14ac:dyDescent="0.3">
      <c r="B150" s="33">
        <v>148</v>
      </c>
      <c r="C150" s="33" t="str">
        <f>VLOOKUP(Final_manabou_kanji[[#This Row],[Sr. no.]],Raw_data_N2_Kanji[[Sr. no.]:[Receipe no]],5,0)</f>
        <v>Drinks &amp; beverages_6</v>
      </c>
      <c r="D150" s="38" t="str">
        <f>VLOOKUP(Final_manabou_kanji[[#This Row],[Sr. no.]],Raw_data_N2_Kanji[[Sr. no.]:[Meaning]],7,0)</f>
        <v/>
      </c>
      <c r="E150" s="3" t="str">
        <f>VLOOKUP(Final_manabou_kanji[[#This Row],[Sr. no.]],Raw_data_N2_Kanji[[Sr. no.]:[Meaning]],8,0)</f>
        <v>သံပရာရည်</v>
      </c>
      <c r="F150" s="39" t="str">
        <f>VLOOKUP(Final_manabou_kanji[[#This Row],[Sr. no.]],Raw_data_N2_Kanji[[Sr. no.]:[Meaning]],9,0)</f>
        <v/>
      </c>
      <c r="G150" s="66" t="e">
        <f>VLOOKUP(Final_manabou_kanji[[#This Row],[Sr. no.]],Raw_data_N2_Kanji[[Sr. no.]:[Sentence]],13,0)</f>
        <v>#REF!</v>
      </c>
      <c r="H150" t="e">
        <f>VLOOKUP(Final_manabou_kanji[[#This Row],[Kanji]],Raw_data_N2_Kanji[[Receipe]:[Meaning]],6,0)</f>
        <v>#REF!</v>
      </c>
      <c r="I150" t="str">
        <f>VLOOKUP(Final_manabou_kanji[[#This Row],[Kanji]],Raw_data_N2_Kanji[[Receipe]:[Meaning]],7,0)</f>
        <v>Lime juice</v>
      </c>
      <c r="J150" t="e">
        <f>#REF!</f>
        <v>#REF!</v>
      </c>
      <c r="K150" s="35">
        <f>Final_manabou_kanji[[#This Row],[Sr. no.]]</f>
        <v>148</v>
      </c>
      <c r="L150" s="3"/>
      <c r="M150" s="3"/>
    </row>
    <row r="151" spans="2:13" ht="14.25" customHeight="1" x14ac:dyDescent="0.3">
      <c r="B151" s="33">
        <v>149</v>
      </c>
      <c r="C151" s="33" t="str">
        <f>VLOOKUP(Final_manabou_kanji[[#This Row],[Sr. no.]],Raw_data_N2_Kanji[[Sr. no.]:[Receipe no]],5,0)</f>
        <v>Drinks &amp; beverages_7</v>
      </c>
      <c r="D151" s="38" t="str">
        <f>VLOOKUP(Final_manabou_kanji[[#This Row],[Sr. no.]],Raw_data_N2_Kanji[[Sr. no.]:[Meaning]],7,0)</f>
        <v/>
      </c>
      <c r="E151" s="3" t="str">
        <f>VLOOKUP(Final_manabou_kanji[[#This Row],[Sr. no.]],Raw_data_N2_Kanji[[Sr. no.]:[Meaning]],8,0)</f>
        <v>ရှောက်ဖျော်ရည်</v>
      </c>
      <c r="F151" s="39" t="str">
        <f>VLOOKUP(Final_manabou_kanji[[#This Row],[Sr. no.]],Raw_data_N2_Kanji[[Sr. no.]:[Meaning]],9,0)</f>
        <v/>
      </c>
      <c r="G151" s="66" t="e">
        <f>VLOOKUP(Final_manabou_kanji[[#This Row],[Sr. no.]],Raw_data_N2_Kanji[[Sr. no.]:[Sentence]],13,0)</f>
        <v>#REF!</v>
      </c>
      <c r="H151" t="e">
        <f>VLOOKUP(Final_manabou_kanji[[#This Row],[Kanji]],Raw_data_N2_Kanji[[Receipe]:[Meaning]],6,0)</f>
        <v>#REF!</v>
      </c>
      <c r="I151" t="str">
        <f>VLOOKUP(Final_manabou_kanji[[#This Row],[Kanji]],Raw_data_N2_Kanji[[Receipe]:[Meaning]],7,0)</f>
        <v>Lemonade</v>
      </c>
      <c r="J151" t="e">
        <f>#REF!</f>
        <v>#REF!</v>
      </c>
      <c r="K151" s="35">
        <f>Final_manabou_kanji[[#This Row],[Sr. no.]]</f>
        <v>149</v>
      </c>
      <c r="L151" s="3"/>
      <c r="M151" s="3"/>
    </row>
    <row r="152" spans="2:13" ht="14.25" customHeight="1" x14ac:dyDescent="0.3">
      <c r="B152" s="33">
        <v>150</v>
      </c>
      <c r="C152" s="33" t="str">
        <f>VLOOKUP(Final_manabou_kanji[[#This Row],[Sr. no.]],Raw_data_N2_Kanji[[Sr. no.]:[Receipe no]],5,0)</f>
        <v>Drinks &amp; beverages_8</v>
      </c>
      <c r="D152" s="38" t="str">
        <f>VLOOKUP(Final_manabou_kanji[[#This Row],[Sr. no.]],Raw_data_N2_Kanji[[Sr. no.]:[Meaning]],7,0)</f>
        <v/>
      </c>
      <c r="E152" s="3" t="str">
        <f>VLOOKUP(Final_manabou_kanji[[#This Row],[Sr. no.]],Raw_data_N2_Kanji[[Sr. no.]:[Meaning]],8,0)</f>
        <v>ဆီးဖျော်ရည်</v>
      </c>
      <c r="F152" s="39" t="str">
        <f>VLOOKUP(Final_manabou_kanji[[#This Row],[Sr. no.]],Raw_data_N2_Kanji[[Sr. no.]:[Meaning]],9,0)</f>
        <v/>
      </c>
      <c r="G152" s="66" t="e">
        <f>VLOOKUP(Final_manabou_kanji[[#This Row],[Sr. no.]],Raw_data_N2_Kanji[[Sr. no.]:[Sentence]],13,0)</f>
        <v>#REF!</v>
      </c>
      <c r="H152" t="e">
        <f>VLOOKUP(Final_manabou_kanji[[#This Row],[Kanji]],Raw_data_N2_Kanji[[Receipe]:[Meaning]],6,0)</f>
        <v>#REF!</v>
      </c>
      <c r="I152" t="str">
        <f>VLOOKUP(Final_manabou_kanji[[#This Row],[Kanji]],Raw_data_N2_Kanji[[Receipe]:[Meaning]],7,0)</f>
        <v>Prune juice</v>
      </c>
      <c r="J152" t="e">
        <f>#REF!</f>
        <v>#REF!</v>
      </c>
      <c r="K152" s="35">
        <f>Final_manabou_kanji[[#This Row],[Sr. no.]]</f>
        <v>150</v>
      </c>
      <c r="L152" s="3"/>
      <c r="M152" s="3"/>
    </row>
    <row r="153" spans="2:13" ht="14.25" customHeight="1" x14ac:dyDescent="0.3">
      <c r="B153" s="33">
        <v>151</v>
      </c>
      <c r="C153" s="33" t="str">
        <f>VLOOKUP(Final_manabou_kanji[[#This Row],[Sr. no.]],Raw_data_N2_Kanji[[Sr. no.]:[Receipe no]],5,0)</f>
        <v>Drinks &amp; beverages_9</v>
      </c>
      <c r="D153" s="38" t="str">
        <f>VLOOKUP(Final_manabou_kanji[[#This Row],[Sr. no.]],Raw_data_N2_Kanji[[Sr. no.]:[Meaning]],7,0)</f>
        <v/>
      </c>
      <c r="E153" s="3" t="str">
        <f>VLOOKUP(Final_manabou_kanji[[#This Row],[Sr. no.]],Raw_data_N2_Kanji[[Sr. no.]:[Meaning]],8,0)</f>
        <v>အုန်းရည်</v>
      </c>
      <c r="F153" s="39" t="str">
        <f>VLOOKUP(Final_manabou_kanji[[#This Row],[Sr. no.]],Raw_data_N2_Kanji[[Sr. no.]:[Meaning]],9,0)</f>
        <v/>
      </c>
      <c r="G153" s="66" t="e">
        <f>VLOOKUP(Final_manabou_kanji[[#This Row],[Sr. no.]],Raw_data_N2_Kanji[[Sr. no.]:[Sentence]],13,0)</f>
        <v>#REF!</v>
      </c>
      <c r="H153" t="e">
        <f>VLOOKUP(Final_manabou_kanji[[#This Row],[Kanji]],Raw_data_N2_Kanji[[Receipe]:[Meaning]],6,0)</f>
        <v>#REF!</v>
      </c>
      <c r="I153" t="str">
        <f>VLOOKUP(Final_manabou_kanji[[#This Row],[Kanji]],Raw_data_N2_Kanji[[Receipe]:[Meaning]],7,0)</f>
        <v>Coconut water (juice)</v>
      </c>
      <c r="J153" t="e">
        <f>#REF!</f>
        <v>#REF!</v>
      </c>
      <c r="K153" s="35">
        <f>Final_manabou_kanji[[#This Row],[Sr. no.]]</f>
        <v>151</v>
      </c>
      <c r="L153" s="3"/>
      <c r="M153" s="3"/>
    </row>
    <row r="154" spans="2:13" ht="14.25" customHeight="1" x14ac:dyDescent="0.3">
      <c r="B154" s="33">
        <v>152</v>
      </c>
      <c r="C154" s="33" t="str">
        <f>VLOOKUP(Final_manabou_kanji[[#This Row],[Sr. no.]],Raw_data_N2_Kanji[[Sr. no.]:[Receipe no]],5,0)</f>
        <v>Drinks &amp; beverages_10</v>
      </c>
      <c r="D154" s="38" t="str">
        <f>VLOOKUP(Final_manabou_kanji[[#This Row],[Sr. no.]],Raw_data_N2_Kanji[[Sr. no.]:[Meaning]],7,0)</f>
        <v/>
      </c>
      <c r="E154" s="3" t="str">
        <f>VLOOKUP(Final_manabou_kanji[[#This Row],[Sr. no.]],Raw_data_N2_Kanji[[Sr. no.]:[Meaning]],8,0)</f>
        <v>ကြံရည်</v>
      </c>
      <c r="F154" s="39" t="str">
        <f>VLOOKUP(Final_manabou_kanji[[#This Row],[Sr. no.]],Raw_data_N2_Kanji[[Sr. no.]:[Meaning]],9,0)</f>
        <v/>
      </c>
      <c r="G154" s="66" t="e">
        <f>VLOOKUP(Final_manabou_kanji[[#This Row],[Sr. no.]],Raw_data_N2_Kanji[[Sr. no.]:[Sentence]],13,0)</f>
        <v>#REF!</v>
      </c>
      <c r="H154" t="e">
        <f>VLOOKUP(Final_manabou_kanji[[#This Row],[Kanji]],Raw_data_N2_Kanji[[Receipe]:[Meaning]],6,0)</f>
        <v>#REF!</v>
      </c>
      <c r="I154" t="str">
        <f>VLOOKUP(Final_manabou_kanji[[#This Row],[Kanji]],Raw_data_N2_Kanji[[Receipe]:[Meaning]],7,0)</f>
        <v>Sugar cane juice</v>
      </c>
      <c r="J154" t="e">
        <f>#REF!</f>
        <v>#REF!</v>
      </c>
      <c r="K154" s="35">
        <f>Final_manabou_kanji[[#This Row],[Sr. no.]]</f>
        <v>152</v>
      </c>
      <c r="L154" s="3"/>
      <c r="M154" s="3"/>
    </row>
    <row r="155" spans="2:13" ht="14.25" customHeight="1" x14ac:dyDescent="0.3">
      <c r="B155" s="33">
        <v>153</v>
      </c>
      <c r="C155" s="33" t="str">
        <f>VLOOKUP(Final_manabou_kanji[[#This Row],[Sr. no.]],Raw_data_N2_Kanji[[Sr. no.]:[Receipe no]],5,0)</f>
        <v>Drinks &amp; beverages_11</v>
      </c>
      <c r="D155" s="38" t="str">
        <f>VLOOKUP(Final_manabou_kanji[[#This Row],[Sr. no.]],Raw_data_N2_Kanji[[Sr. no.]:[Meaning]],7,0)</f>
        <v/>
      </c>
      <c r="E155" s="3" t="str">
        <f>VLOOKUP(Final_manabou_kanji[[#This Row],[Sr. no.]],Raw_data_N2_Kanji[[Sr. no.]:[Meaning]],8,0)</f>
        <v>ထောပတ်သီးဖျော်ရည်</v>
      </c>
      <c r="F155" s="39" t="str">
        <f>VLOOKUP(Final_manabou_kanji[[#This Row],[Sr. no.]],Raw_data_N2_Kanji[[Sr. no.]:[Meaning]],9,0)</f>
        <v/>
      </c>
      <c r="G155" s="66" t="e">
        <f>VLOOKUP(Final_manabou_kanji[[#This Row],[Sr. no.]],Raw_data_N2_Kanji[[Sr. no.]:[Sentence]],13,0)</f>
        <v>#REF!</v>
      </c>
      <c r="H155" t="e">
        <f>VLOOKUP(Final_manabou_kanji[[#This Row],[Kanji]],Raw_data_N2_Kanji[[Receipe]:[Meaning]],6,0)</f>
        <v>#REF!</v>
      </c>
      <c r="I155" t="str">
        <f>VLOOKUP(Final_manabou_kanji[[#This Row],[Kanji]],Raw_data_N2_Kanji[[Receipe]:[Meaning]],7,0)</f>
        <v>Avocado juice</v>
      </c>
      <c r="J155" t="e">
        <f>#REF!</f>
        <v>#REF!</v>
      </c>
      <c r="K155" s="35">
        <f>Final_manabou_kanji[[#This Row],[Sr. no.]]</f>
        <v>153</v>
      </c>
      <c r="L155" s="3"/>
      <c r="M155" s="3"/>
    </row>
    <row r="156" spans="2:13" ht="14.25" customHeight="1" x14ac:dyDescent="0.3">
      <c r="B156" s="33">
        <v>154</v>
      </c>
      <c r="C156" s="33" t="str">
        <f>VLOOKUP(Final_manabou_kanji[[#This Row],[Sr. no.]],Raw_data_N2_Kanji[[Sr. no.]:[Receipe no]],5,0)</f>
        <v>Drinks &amp; beverages_12</v>
      </c>
      <c r="D156" s="38" t="str">
        <f>VLOOKUP(Final_manabou_kanji[[#This Row],[Sr. no.]],Raw_data_N2_Kanji[[Sr. no.]:[Meaning]],7,0)</f>
        <v/>
      </c>
      <c r="E156" s="3" t="str">
        <f>VLOOKUP(Final_manabou_kanji[[#This Row],[Sr. no.]],Raw_data_N2_Kanji[[Sr. no.]:[Meaning]],8,0)</f>
        <v>နာနတ်ဖျော်ရည်</v>
      </c>
      <c r="F156" s="39" t="str">
        <f>VLOOKUP(Final_manabou_kanji[[#This Row],[Sr. no.]],Raw_data_N2_Kanji[[Sr. no.]:[Meaning]],9,0)</f>
        <v/>
      </c>
      <c r="G156" s="66" t="e">
        <f>VLOOKUP(Final_manabou_kanji[[#This Row],[Sr. no.]],Raw_data_N2_Kanji[[Sr. no.]:[Sentence]],13,0)</f>
        <v>#REF!</v>
      </c>
      <c r="H156" t="e">
        <f>VLOOKUP(Final_manabou_kanji[[#This Row],[Kanji]],Raw_data_N2_Kanji[[Receipe]:[Meaning]],6,0)</f>
        <v>#REF!</v>
      </c>
      <c r="I156" t="str">
        <f>VLOOKUP(Final_manabou_kanji[[#This Row],[Kanji]],Raw_data_N2_Kanji[[Receipe]:[Meaning]],7,0)</f>
        <v>Pine apple juice</v>
      </c>
      <c r="J156" t="e">
        <f>#REF!</f>
        <v>#REF!</v>
      </c>
      <c r="K156" s="35">
        <f>Final_manabou_kanji[[#This Row],[Sr. no.]]</f>
        <v>154</v>
      </c>
      <c r="L156" s="3"/>
      <c r="M156" s="3"/>
    </row>
    <row r="157" spans="2:13" ht="14.25" customHeight="1" x14ac:dyDescent="0.3">
      <c r="B157" s="33">
        <v>155</v>
      </c>
      <c r="C157" s="33" t="str">
        <f>VLOOKUP(Final_manabou_kanji[[#This Row],[Sr. no.]],Raw_data_N2_Kanji[[Sr. no.]:[Receipe no]],5,0)</f>
        <v>Drinks &amp; beverages_13</v>
      </c>
      <c r="D157" s="38" t="str">
        <f>VLOOKUP(Final_manabou_kanji[[#This Row],[Sr. no.]],Raw_data_N2_Kanji[[Sr. no.]:[Meaning]],7,0)</f>
        <v/>
      </c>
      <c r="E157" s="3" t="str">
        <f>VLOOKUP(Final_manabou_kanji[[#This Row],[Sr. no.]],Raw_data_N2_Kanji[[Sr. no.]:[Meaning]],8,0)</f>
        <v>ပင်မှည့်ဖျော်ရည်</v>
      </c>
      <c r="F157" s="39" t="str">
        <f>VLOOKUP(Final_manabou_kanji[[#This Row],[Sr. no.]],Raw_data_N2_Kanji[[Sr. no.]:[Meaning]],9,0)</f>
        <v/>
      </c>
      <c r="G157" s="66" t="e">
        <f>VLOOKUP(Final_manabou_kanji[[#This Row],[Sr. no.]],Raw_data_N2_Kanji[[Sr. no.]:[Sentence]],13,0)</f>
        <v>#REF!</v>
      </c>
      <c r="H157" t="e">
        <f>VLOOKUP(Final_manabou_kanji[[#This Row],[Kanji]],Raw_data_N2_Kanji[[Receipe]:[Meaning]],6,0)</f>
        <v>#REF!</v>
      </c>
      <c r="I157" t="str">
        <f>VLOOKUP(Final_manabou_kanji[[#This Row],[Kanji]],Raw_data_N2_Kanji[[Receipe]:[Meaning]],7,0)</f>
        <v>Passion fruit juice</v>
      </c>
      <c r="J157" t="e">
        <f>#REF!</f>
        <v>#REF!</v>
      </c>
      <c r="K157" s="35">
        <f>Final_manabou_kanji[[#This Row],[Sr. no.]]</f>
        <v>155</v>
      </c>
      <c r="L157" s="3"/>
      <c r="M157" s="3"/>
    </row>
    <row r="158" spans="2:13" ht="14.25" customHeight="1" x14ac:dyDescent="0.3">
      <c r="B158" s="33">
        <v>156</v>
      </c>
      <c r="C158" s="33" t="str">
        <f>VLOOKUP(Final_manabou_kanji[[#This Row],[Sr. no.]],Raw_data_N2_Kanji[[Sr. no.]:[Receipe no]],5,0)</f>
        <v>Drinks &amp; beverages_14</v>
      </c>
      <c r="D158" s="38" t="str">
        <f>VLOOKUP(Final_manabou_kanji[[#This Row],[Sr. no.]],Raw_data_N2_Kanji[[Sr. no.]:[Meaning]],7,0)</f>
        <v/>
      </c>
      <c r="E158" s="3" t="str">
        <f>VLOOKUP(Final_manabou_kanji[[#This Row],[Sr. no.]],Raw_data_N2_Kanji[[Sr. no.]:[Meaning]],8,0)</f>
        <v>မန်ကျည်းဖျော်ရည်</v>
      </c>
      <c r="F158" s="39" t="str">
        <f>VLOOKUP(Final_manabou_kanji[[#This Row],[Sr. no.]],Raw_data_N2_Kanji[[Sr. no.]:[Meaning]],9,0)</f>
        <v/>
      </c>
      <c r="G158" s="66" t="e">
        <f>VLOOKUP(Final_manabou_kanji[[#This Row],[Sr. no.]],Raw_data_N2_Kanji[[Sr. no.]:[Sentence]],13,0)</f>
        <v>#REF!</v>
      </c>
      <c r="H158" t="e">
        <f>VLOOKUP(Final_manabou_kanji[[#This Row],[Kanji]],Raw_data_N2_Kanji[[Receipe]:[Meaning]],6,0)</f>
        <v>#REF!</v>
      </c>
      <c r="I158" t="str">
        <f>VLOOKUP(Final_manabou_kanji[[#This Row],[Kanji]],Raw_data_N2_Kanji[[Receipe]:[Meaning]],7,0)</f>
        <v>Tamarind juice</v>
      </c>
      <c r="J158" t="e">
        <f>#REF!</f>
        <v>#REF!</v>
      </c>
      <c r="K158" s="35">
        <f>Final_manabou_kanji[[#This Row],[Sr. no.]]</f>
        <v>156</v>
      </c>
      <c r="L158" s="3"/>
      <c r="M158" s="3"/>
    </row>
    <row r="159" spans="2:13" ht="14.25" customHeight="1" x14ac:dyDescent="0.3">
      <c r="B159" s="33">
        <v>157</v>
      </c>
      <c r="C159" s="33" t="str">
        <f>VLOOKUP(Final_manabou_kanji[[#This Row],[Sr. no.]],Raw_data_N2_Kanji[[Sr. no.]:[Receipe no]],5,0)</f>
        <v>Drinks &amp; beverages_15</v>
      </c>
      <c r="D159" s="38" t="str">
        <f>VLOOKUP(Final_manabou_kanji[[#This Row],[Sr. no.]],Raw_data_N2_Kanji[[Sr. no.]:[Meaning]],7,0)</f>
        <v/>
      </c>
      <c r="E159" s="3" t="str">
        <f>VLOOKUP(Final_manabou_kanji[[#This Row],[Sr. no.]],Raw_data_N2_Kanji[[Sr. no.]:[Meaning]],8,0)</f>
        <v>ပန်းသီးဖျော်ရည်</v>
      </c>
      <c r="F159" s="39" t="str">
        <f>VLOOKUP(Final_manabou_kanji[[#This Row],[Sr. no.]],Raw_data_N2_Kanji[[Sr. no.]:[Meaning]],9,0)</f>
        <v/>
      </c>
      <c r="G159" s="66" t="e">
        <f>VLOOKUP(Final_manabou_kanji[[#This Row],[Sr. no.]],Raw_data_N2_Kanji[[Sr. no.]:[Sentence]],13,0)</f>
        <v>#REF!</v>
      </c>
      <c r="H159" t="e">
        <f>VLOOKUP(Final_manabou_kanji[[#This Row],[Kanji]],Raw_data_N2_Kanji[[Receipe]:[Meaning]],6,0)</f>
        <v>#REF!</v>
      </c>
      <c r="I159" t="str">
        <f>VLOOKUP(Final_manabou_kanji[[#This Row],[Kanji]],Raw_data_N2_Kanji[[Receipe]:[Meaning]],7,0)</f>
        <v>Apple juice</v>
      </c>
      <c r="J159" t="e">
        <f>#REF!</f>
        <v>#REF!</v>
      </c>
      <c r="K159" s="35">
        <f>Final_manabou_kanji[[#This Row],[Sr. no.]]</f>
        <v>157</v>
      </c>
      <c r="L159" s="3"/>
      <c r="M159" s="3"/>
    </row>
    <row r="160" spans="2:13" ht="14.25" customHeight="1" x14ac:dyDescent="0.3">
      <c r="B160" s="33">
        <v>158</v>
      </c>
      <c r="C160" s="33" t="str">
        <f>VLOOKUP(Final_manabou_kanji[[#This Row],[Sr. no.]],Raw_data_N2_Kanji[[Sr. no.]:[Receipe no]],5,0)</f>
        <v>Drinks &amp; beverages_16</v>
      </c>
      <c r="D160" s="38" t="str">
        <f>VLOOKUP(Final_manabou_kanji[[#This Row],[Sr. no.]],Raw_data_N2_Kanji[[Sr. no.]:[Meaning]],7,0)</f>
        <v/>
      </c>
      <c r="E160" s="3" t="str">
        <f>VLOOKUP(Final_manabou_kanji[[#This Row],[Sr. no.]],Raw_data_N2_Kanji[[Sr. no.]:[Meaning]],8,0)</f>
        <v>ဖရဲသီးဖျော်ရည်</v>
      </c>
      <c r="F160" s="39" t="str">
        <f>VLOOKUP(Final_manabou_kanji[[#This Row],[Sr. no.]],Raw_data_N2_Kanji[[Sr. no.]:[Meaning]],9,0)</f>
        <v/>
      </c>
      <c r="G160" s="66" t="e">
        <f>VLOOKUP(Final_manabou_kanji[[#This Row],[Sr. no.]],Raw_data_N2_Kanji[[Sr. no.]:[Sentence]],13,0)</f>
        <v>#REF!</v>
      </c>
      <c r="H160" t="e">
        <f>VLOOKUP(Final_manabou_kanji[[#This Row],[Kanji]],Raw_data_N2_Kanji[[Receipe]:[Meaning]],6,0)</f>
        <v>#REF!</v>
      </c>
      <c r="I160" t="str">
        <f>VLOOKUP(Final_manabou_kanji[[#This Row],[Kanji]],Raw_data_N2_Kanji[[Receipe]:[Meaning]],7,0)</f>
        <v>Water Melon juice</v>
      </c>
      <c r="J160" t="e">
        <f>#REF!</f>
        <v>#REF!</v>
      </c>
      <c r="K160" s="35">
        <f>Final_manabou_kanji[[#This Row],[Sr. no.]]</f>
        <v>158</v>
      </c>
      <c r="L160" s="3"/>
      <c r="M160" s="3"/>
    </row>
    <row r="161" spans="2:13" ht="14.25" customHeight="1" x14ac:dyDescent="0.3">
      <c r="B161" s="33">
        <v>159</v>
      </c>
      <c r="C161" s="33" t="str">
        <f>VLOOKUP(Final_manabou_kanji[[#This Row],[Sr. no.]],Raw_data_N2_Kanji[[Sr. no.]:[Receipe no]],5,0)</f>
        <v>Drinks &amp; beverages_17</v>
      </c>
      <c r="D161" s="38" t="str">
        <f>VLOOKUP(Final_manabou_kanji[[#This Row],[Sr. no.]],Raw_data_N2_Kanji[[Sr. no.]:[Meaning]],7,0)</f>
        <v/>
      </c>
      <c r="E161" s="3" t="str">
        <f>VLOOKUP(Final_manabou_kanji[[#This Row],[Sr. no.]],Raw_data_N2_Kanji[[Sr. no.]:[Meaning]],8,0)</f>
        <v>လိုင်ချီးဖျော်ရည်</v>
      </c>
      <c r="F161" s="39" t="str">
        <f>VLOOKUP(Final_manabou_kanji[[#This Row],[Sr. no.]],Raw_data_N2_Kanji[[Sr. no.]:[Meaning]],9,0)</f>
        <v/>
      </c>
      <c r="G161" s="66" t="e">
        <f>VLOOKUP(Final_manabou_kanji[[#This Row],[Sr. no.]],Raw_data_N2_Kanji[[Sr. no.]:[Sentence]],13,0)</f>
        <v>#REF!</v>
      </c>
      <c r="H161" t="e">
        <f>VLOOKUP(Final_manabou_kanji[[#This Row],[Kanji]],Raw_data_N2_Kanji[[Receipe]:[Meaning]],6,0)</f>
        <v>#REF!</v>
      </c>
      <c r="I161" t="str">
        <f>VLOOKUP(Final_manabou_kanji[[#This Row],[Kanji]],Raw_data_N2_Kanji[[Receipe]:[Meaning]],7,0)</f>
        <v>Lichee juice</v>
      </c>
      <c r="J161" t="e">
        <f>#REF!</f>
        <v>#REF!</v>
      </c>
      <c r="K161" s="35">
        <f>Final_manabou_kanji[[#This Row],[Sr. no.]]</f>
        <v>159</v>
      </c>
      <c r="L161" s="3"/>
      <c r="M161" s="3"/>
    </row>
    <row r="162" spans="2:13" ht="14.25" customHeight="1" x14ac:dyDescent="0.3">
      <c r="B162" s="33">
        <v>160</v>
      </c>
      <c r="C162" s="33" t="str">
        <f>VLOOKUP(Final_manabou_kanji[[#This Row],[Sr. no.]],Raw_data_N2_Kanji[[Sr. no.]:[Receipe no]],5,0)</f>
        <v>Drinks &amp; beverages_18</v>
      </c>
      <c r="D162" s="38" t="str">
        <f>VLOOKUP(Final_manabou_kanji[[#This Row],[Sr. no.]],Raw_data_N2_Kanji[[Sr. no.]:[Meaning]],7,0)</f>
        <v/>
      </c>
      <c r="E162" s="3" t="str">
        <f>VLOOKUP(Final_manabou_kanji[[#This Row],[Sr. no.]],Raw_data_N2_Kanji[[Sr. no.]:[Meaning]],8,0)</f>
        <v>စတော်ဘယ်ရီဖျော်ရည်</v>
      </c>
      <c r="F162" s="39" t="str">
        <f>VLOOKUP(Final_manabou_kanji[[#This Row],[Sr. no.]],Raw_data_N2_Kanji[[Sr. no.]:[Meaning]],9,0)</f>
        <v/>
      </c>
      <c r="G162" s="66" t="e">
        <f>VLOOKUP(Final_manabou_kanji[[#This Row],[Sr. no.]],Raw_data_N2_Kanji[[Sr. no.]:[Sentence]],13,0)</f>
        <v>#REF!</v>
      </c>
      <c r="H162" t="e">
        <f>VLOOKUP(Final_manabou_kanji[[#This Row],[Kanji]],Raw_data_N2_Kanji[[Receipe]:[Meaning]],6,0)</f>
        <v>#REF!</v>
      </c>
      <c r="I162" t="str">
        <f>VLOOKUP(Final_manabou_kanji[[#This Row],[Kanji]],Raw_data_N2_Kanji[[Receipe]:[Meaning]],7,0)</f>
        <v>Strawberry + condensed milk drink</v>
      </c>
      <c r="J162" t="e">
        <f>#REF!</f>
        <v>#REF!</v>
      </c>
      <c r="K162" s="35">
        <f>Final_manabou_kanji[[#This Row],[Sr. no.]]</f>
        <v>160</v>
      </c>
      <c r="L162" s="3"/>
      <c r="M162" s="3"/>
    </row>
    <row r="163" spans="2:13" ht="14.25" customHeight="1" x14ac:dyDescent="0.3">
      <c r="B163" s="33">
        <v>161</v>
      </c>
      <c r="C163" s="33" t="str">
        <f>VLOOKUP(Final_manabou_kanji[[#This Row],[Sr. no.]],Raw_data_N2_Kanji[[Sr. no.]:[Receipe no]],5,0)</f>
        <v>Drinks &amp; beverages_19</v>
      </c>
      <c r="D163" s="38" t="str">
        <f>VLOOKUP(Final_manabou_kanji[[#This Row],[Sr. no.]],Raw_data_N2_Kanji[[Sr. no.]:[Meaning]],7,0)</f>
        <v/>
      </c>
      <c r="E163" s="3" t="str">
        <f>VLOOKUP(Final_manabou_kanji[[#This Row],[Sr. no.]],Raw_data_N2_Kanji[[Sr. no.]:[Meaning]],8,0)</f>
        <v>သီးစုံဖျော်ရည်</v>
      </c>
      <c r="F163" s="39" t="str">
        <f>VLOOKUP(Final_manabou_kanji[[#This Row],[Sr. no.]],Raw_data_N2_Kanji[[Sr. no.]:[Meaning]],9,0)</f>
        <v/>
      </c>
      <c r="G163" s="66" t="e">
        <f>VLOOKUP(Final_manabou_kanji[[#This Row],[Sr. no.]],Raw_data_N2_Kanji[[Sr. no.]:[Sentence]],13,0)</f>
        <v>#REF!</v>
      </c>
      <c r="H163" t="e">
        <f>VLOOKUP(Final_manabou_kanji[[#This Row],[Kanji]],Raw_data_N2_Kanji[[Receipe]:[Meaning]],6,0)</f>
        <v>#REF!</v>
      </c>
      <c r="I163" t="str">
        <f>VLOOKUP(Final_manabou_kanji[[#This Row],[Kanji]],Raw_data_N2_Kanji[[Receipe]:[Meaning]],7,0)</f>
        <v>Mixed fruit juice</v>
      </c>
      <c r="J163" t="e">
        <f>#REF!</f>
        <v>#REF!</v>
      </c>
      <c r="K163" s="35">
        <f>Final_manabou_kanji[[#This Row],[Sr. no.]]</f>
        <v>161</v>
      </c>
      <c r="L163" s="3"/>
      <c r="M163" s="3"/>
    </row>
    <row r="164" spans="2:13" ht="14.25" customHeight="1" x14ac:dyDescent="0.3">
      <c r="B164" s="33">
        <v>162</v>
      </c>
      <c r="C164" s="33" t="str">
        <f>VLOOKUP(Final_manabou_kanji[[#This Row],[Sr. no.]],Raw_data_N2_Kanji[[Sr. no.]:[Receipe no]],5,0)</f>
        <v>Drinks &amp; beverages_20</v>
      </c>
      <c r="D164" s="38" t="str">
        <f>VLOOKUP(Final_manabou_kanji[[#This Row],[Sr. no.]],Raw_data_N2_Kanji[[Sr. no.]:[Meaning]],7,0)</f>
        <v/>
      </c>
      <c r="E164" s="3" t="str">
        <f>VLOOKUP(Final_manabou_kanji[[#This Row],[Sr. no.]],Raw_data_N2_Kanji[[Sr. no.]:[Meaning]],8,0)</f>
        <v>ကိုကာကိုလာ</v>
      </c>
      <c r="F164" s="39" t="str">
        <f>VLOOKUP(Final_manabou_kanji[[#This Row],[Sr. no.]],Raw_data_N2_Kanji[[Sr. no.]:[Meaning]],9,0)</f>
        <v/>
      </c>
      <c r="G164" s="66" t="e">
        <f>VLOOKUP(Final_manabou_kanji[[#This Row],[Sr. no.]],Raw_data_N2_Kanji[[Sr. no.]:[Sentence]],13,0)</f>
        <v>#REF!</v>
      </c>
      <c r="H164" t="e">
        <f>VLOOKUP(Final_manabou_kanji[[#This Row],[Kanji]],Raw_data_N2_Kanji[[Receipe]:[Meaning]],6,0)</f>
        <v>#REF!</v>
      </c>
      <c r="I164" t="str">
        <f>VLOOKUP(Final_manabou_kanji[[#This Row],[Kanji]],Raw_data_N2_Kanji[[Receipe]:[Meaning]],7,0)</f>
        <v>Coca Cola</v>
      </c>
      <c r="J164" t="e">
        <f>#REF!</f>
        <v>#REF!</v>
      </c>
      <c r="K164" s="35">
        <f>Final_manabou_kanji[[#This Row],[Sr. no.]]</f>
        <v>162</v>
      </c>
      <c r="L164" s="3"/>
      <c r="M164" s="3"/>
    </row>
    <row r="165" spans="2:13" ht="14.25" customHeight="1" x14ac:dyDescent="0.3">
      <c r="B165" s="33">
        <v>163</v>
      </c>
      <c r="C165" s="33" t="str">
        <f>VLOOKUP(Final_manabou_kanji[[#This Row],[Sr. no.]],Raw_data_N2_Kanji[[Sr. no.]:[Receipe no]],5,0)</f>
        <v>Drinks &amp; beverages_21</v>
      </c>
      <c r="D165" s="38" t="str">
        <f>VLOOKUP(Final_manabou_kanji[[#This Row],[Sr. no.]],Raw_data_N2_Kanji[[Sr. no.]:[Meaning]],7,0)</f>
        <v/>
      </c>
      <c r="E165" s="3" t="str">
        <f>VLOOKUP(Final_manabou_kanji[[#This Row],[Sr. no.]],Raw_data_N2_Kanji[[Sr. no.]:[Meaning]],8,0)</f>
        <v>ပက်စီ</v>
      </c>
      <c r="F165" s="39" t="str">
        <f>VLOOKUP(Final_manabou_kanji[[#This Row],[Sr. no.]],Raw_data_N2_Kanji[[Sr. no.]:[Meaning]],9,0)</f>
        <v/>
      </c>
      <c r="G165" s="66" t="e">
        <f>VLOOKUP(Final_manabou_kanji[[#This Row],[Sr. no.]],Raw_data_N2_Kanji[[Sr. no.]:[Sentence]],13,0)</f>
        <v>#REF!</v>
      </c>
      <c r="H165" t="e">
        <f>VLOOKUP(Final_manabou_kanji[[#This Row],[Kanji]],Raw_data_N2_Kanji[[Receipe]:[Meaning]],6,0)</f>
        <v>#REF!</v>
      </c>
      <c r="I165" t="str">
        <f>VLOOKUP(Final_manabou_kanji[[#This Row],[Kanji]],Raw_data_N2_Kanji[[Receipe]:[Meaning]],7,0)</f>
        <v>Pepsi</v>
      </c>
      <c r="J165" t="e">
        <f>#REF!</f>
        <v>#REF!</v>
      </c>
      <c r="K165" s="35">
        <f>Final_manabou_kanji[[#This Row],[Sr. no.]]</f>
        <v>163</v>
      </c>
      <c r="L165" s="3"/>
      <c r="M165" s="3"/>
    </row>
    <row r="166" spans="2:13" ht="14.25" customHeight="1" x14ac:dyDescent="0.3">
      <c r="B166" s="33">
        <v>164</v>
      </c>
      <c r="C166" s="33" t="str">
        <f>VLOOKUP(Final_manabou_kanji[[#This Row],[Sr. no.]],Raw_data_N2_Kanji[[Sr. no.]:[Receipe no]],5,0)</f>
        <v>Drinks &amp; beverages_22</v>
      </c>
      <c r="D166" s="38" t="str">
        <f>VLOOKUP(Final_manabou_kanji[[#This Row],[Sr. no.]],Raw_data_N2_Kanji[[Sr. no.]:[Meaning]],7,0)</f>
        <v/>
      </c>
      <c r="E166" s="3" t="str">
        <f>VLOOKUP(Final_manabou_kanji[[#This Row],[Sr. no.]],Raw_data_N2_Kanji[[Sr. no.]:[Meaning]],8,0)</f>
        <v>ဘီယာ</v>
      </c>
      <c r="F166" s="39" t="str">
        <f>VLOOKUP(Final_manabou_kanji[[#This Row],[Sr. no.]],Raw_data_N2_Kanji[[Sr. no.]:[Meaning]],9,0)</f>
        <v/>
      </c>
      <c r="G166" s="66" t="e">
        <f>VLOOKUP(Final_manabou_kanji[[#This Row],[Sr. no.]],Raw_data_N2_Kanji[[Sr. no.]:[Sentence]],13,0)</f>
        <v>#REF!</v>
      </c>
      <c r="H166" t="e">
        <f>VLOOKUP(Final_manabou_kanji[[#This Row],[Kanji]],Raw_data_N2_Kanji[[Receipe]:[Meaning]],6,0)</f>
        <v>#REF!</v>
      </c>
      <c r="I166" t="str">
        <f>VLOOKUP(Final_manabou_kanji[[#This Row],[Kanji]],Raw_data_N2_Kanji[[Receipe]:[Meaning]],7,0)</f>
        <v>Beer</v>
      </c>
      <c r="J166" t="e">
        <f>#REF!</f>
        <v>#REF!</v>
      </c>
      <c r="K166" s="35">
        <f>Final_manabou_kanji[[#This Row],[Sr. no.]]</f>
        <v>164</v>
      </c>
      <c r="L166" s="3"/>
      <c r="M166" s="3"/>
    </row>
    <row r="167" spans="2:13" ht="14.25" customHeight="1" x14ac:dyDescent="0.3">
      <c r="B167" s="33">
        <v>165</v>
      </c>
      <c r="C167" s="33" t="str">
        <f>VLOOKUP(Final_manabou_kanji[[#This Row],[Sr. no.]],Raw_data_N2_Kanji[[Sr. no.]:[Receipe no]],5,0)</f>
        <v>Drinks &amp; beverages_23</v>
      </c>
      <c r="D167" s="38" t="str">
        <f>VLOOKUP(Final_manabou_kanji[[#This Row],[Sr. no.]],Raw_data_N2_Kanji[[Sr. no.]:[Meaning]],7,0)</f>
        <v/>
      </c>
      <c r="E167" s="3" t="str">
        <f>VLOOKUP(Final_manabou_kanji[[#This Row],[Sr. no.]],Raw_data_N2_Kanji[[Sr. no.]:[Meaning]],8,0)</f>
        <v>ဝိုင်</v>
      </c>
      <c r="F167" s="39" t="str">
        <f>VLOOKUP(Final_manabou_kanji[[#This Row],[Sr. no.]],Raw_data_N2_Kanji[[Sr. no.]:[Meaning]],9,0)</f>
        <v/>
      </c>
      <c r="G167" s="66" t="e">
        <f>VLOOKUP(Final_manabou_kanji[[#This Row],[Sr. no.]],Raw_data_N2_Kanji[[Sr. no.]:[Sentence]],13,0)</f>
        <v>#REF!</v>
      </c>
      <c r="H167" t="str">
        <f>VLOOKUP(Final_manabou_kanji[[#This Row],[Kanji]],Raw_data_N2_Kanji[[Receipe]:[Meaning]],6,0)</f>
        <v/>
      </c>
      <c r="I167" t="str">
        <f>VLOOKUP(Final_manabou_kanji[[#This Row],[Kanji]],Raw_data_N2_Kanji[[Receipe]:[Meaning]],7,0)</f>
        <v>Wine</v>
      </c>
      <c r="J167" t="e">
        <f>#REF!</f>
        <v>#REF!</v>
      </c>
      <c r="K167" s="35">
        <f>Final_manabou_kanji[[#This Row],[Sr. no.]]</f>
        <v>165</v>
      </c>
      <c r="L167" s="3"/>
      <c r="M167" s="3"/>
    </row>
    <row r="168" spans="2:13" ht="14.25" customHeight="1" x14ac:dyDescent="0.3">
      <c r="B168" s="33">
        <v>166</v>
      </c>
      <c r="C168" s="33" t="str">
        <f>VLOOKUP(Final_manabou_kanji[[#This Row],[Sr. no.]],Raw_data_N2_Kanji[[Sr. no.]:[Receipe no]],5,0)</f>
        <v>Drinks &amp; beverages_24</v>
      </c>
      <c r="D168" s="38" t="str">
        <f>VLOOKUP(Final_manabou_kanji[[#This Row],[Sr. no.]],Raw_data_N2_Kanji[[Sr. no.]:[Meaning]],7,0)</f>
        <v/>
      </c>
      <c r="E168" s="3" t="str">
        <f>VLOOKUP(Final_manabou_kanji[[#This Row],[Sr. no.]],Raw_data_N2_Kanji[[Sr. no.]:[Meaning]],8,0)</f>
        <v>ဝိုင်အနီ</v>
      </c>
      <c r="F168" s="39" t="str">
        <f>VLOOKUP(Final_manabou_kanji[[#This Row],[Sr. no.]],Raw_data_N2_Kanji[[Sr. no.]:[Meaning]],9,0)</f>
        <v/>
      </c>
      <c r="G168" s="66" t="e">
        <f>VLOOKUP(Final_manabou_kanji[[#This Row],[Sr. no.]],Raw_data_N2_Kanji[[Sr. no.]:[Sentence]],13,0)</f>
        <v>#REF!</v>
      </c>
      <c r="H168" t="e">
        <f>VLOOKUP(Final_manabou_kanji[[#This Row],[Kanji]],Raw_data_N2_Kanji[[Receipe]:[Meaning]],6,0)</f>
        <v>#REF!</v>
      </c>
      <c r="I168" t="str">
        <f>VLOOKUP(Final_manabou_kanji[[#This Row],[Kanji]],Raw_data_N2_Kanji[[Receipe]:[Meaning]],7,0)</f>
        <v>Red wine</v>
      </c>
      <c r="J168" t="e">
        <f>#REF!</f>
        <v>#REF!</v>
      </c>
      <c r="K168" s="35">
        <f>Final_manabou_kanji[[#This Row],[Sr. no.]]</f>
        <v>166</v>
      </c>
      <c r="L168" s="3"/>
      <c r="M168" s="3"/>
    </row>
    <row r="169" spans="2:13" ht="14.25" customHeight="1" x14ac:dyDescent="0.3">
      <c r="B169" s="33">
        <v>167</v>
      </c>
      <c r="C169" s="33" t="str">
        <f>VLOOKUP(Final_manabou_kanji[[#This Row],[Sr. no.]],Raw_data_N2_Kanji[[Sr. no.]:[Receipe no]],5,0)</f>
        <v>Drinks &amp; beverages_25</v>
      </c>
      <c r="D169" s="38" t="str">
        <f>VLOOKUP(Final_manabou_kanji[[#This Row],[Sr. no.]],Raw_data_N2_Kanji[[Sr. no.]:[Meaning]],7,0)</f>
        <v/>
      </c>
      <c r="E169" s="3" t="str">
        <f>VLOOKUP(Final_manabou_kanji[[#This Row],[Sr. no.]],Raw_data_N2_Kanji[[Sr. no.]:[Meaning]],8,0)</f>
        <v>ဝိုင်အဖြူ</v>
      </c>
      <c r="F169" s="39" t="str">
        <f>VLOOKUP(Final_manabou_kanji[[#This Row],[Sr. no.]],Raw_data_N2_Kanji[[Sr. no.]:[Meaning]],9,0)</f>
        <v/>
      </c>
      <c r="G169" s="66" t="e">
        <f>VLOOKUP(Final_manabou_kanji[[#This Row],[Sr. no.]],Raw_data_N2_Kanji[[Sr. no.]:[Sentence]],13,0)</f>
        <v>#REF!</v>
      </c>
      <c r="H169" t="e">
        <f>VLOOKUP(Final_manabou_kanji[[#This Row],[Kanji]],Raw_data_N2_Kanji[[Receipe]:[Meaning]],6,0)</f>
        <v>#REF!</v>
      </c>
      <c r="I169" t="str">
        <f>VLOOKUP(Final_manabou_kanji[[#This Row],[Kanji]],Raw_data_N2_Kanji[[Receipe]:[Meaning]],7,0)</f>
        <v>White wine</v>
      </c>
      <c r="J169" t="e">
        <f>#REF!</f>
        <v>#REF!</v>
      </c>
      <c r="K169" s="35">
        <f>Final_manabou_kanji[[#This Row],[Sr. no.]]</f>
        <v>167</v>
      </c>
      <c r="L169" s="3"/>
      <c r="M169" s="3"/>
    </row>
    <row r="170" spans="2:13" ht="14.25" customHeight="1" x14ac:dyDescent="0.3">
      <c r="B170" s="33">
        <v>168</v>
      </c>
      <c r="C170" s="33" t="str">
        <f>VLOOKUP(Final_manabou_kanji[[#This Row],[Sr. no.]],Raw_data_N2_Kanji[[Sr. no.]:[Receipe no]],5,0)</f>
        <v>Drinks &amp; beverages_26</v>
      </c>
      <c r="D170" s="38" t="str">
        <f>VLOOKUP(Final_manabou_kanji[[#This Row],[Sr. no.]],Raw_data_N2_Kanji[[Sr. no.]:[Meaning]],7,0)</f>
        <v/>
      </c>
      <c r="E170" s="3" t="str">
        <f>VLOOKUP(Final_manabou_kanji[[#This Row],[Sr. no.]],Raw_data_N2_Kanji[[Sr. no.]:[Meaning]],8,0)</f>
        <v>အရက်</v>
      </c>
      <c r="F170" s="39" t="str">
        <f>VLOOKUP(Final_manabou_kanji[[#This Row],[Sr. no.]],Raw_data_N2_Kanji[[Sr. no.]:[Meaning]],9,0)</f>
        <v/>
      </c>
      <c r="G170" s="66" t="e">
        <f>VLOOKUP(Final_manabou_kanji[[#This Row],[Sr. no.]],Raw_data_N2_Kanji[[Sr. no.]:[Sentence]],13,0)</f>
        <v>#REF!</v>
      </c>
      <c r="H170" t="e">
        <f>VLOOKUP(Final_manabou_kanji[[#This Row],[Kanji]],Raw_data_N2_Kanji[[Receipe]:[Meaning]],6,0)</f>
        <v>#REF!</v>
      </c>
      <c r="I170" t="str">
        <f>VLOOKUP(Final_manabou_kanji[[#This Row],[Kanji]],Raw_data_N2_Kanji[[Receipe]:[Meaning]],7,0)</f>
        <v>Alcohol / Liquor</v>
      </c>
      <c r="J170" t="e">
        <f>#REF!</f>
        <v>#REF!</v>
      </c>
      <c r="K170" s="35">
        <f>Final_manabou_kanji[[#This Row],[Sr. no.]]</f>
        <v>168</v>
      </c>
      <c r="L170" s="3"/>
      <c r="M170" s="3"/>
    </row>
    <row r="171" spans="2:13" ht="14.25" customHeight="1" x14ac:dyDescent="0.3">
      <c r="B171" s="33">
        <v>169</v>
      </c>
      <c r="C171" s="33" t="str">
        <f>VLOOKUP(Final_manabou_kanji[[#This Row],[Sr. no.]],Raw_data_N2_Kanji[[Sr. no.]:[Receipe no]],5,0)</f>
        <v>Drinks &amp; beverages_27</v>
      </c>
      <c r="D171" s="38" t="str">
        <f>VLOOKUP(Final_manabou_kanji[[#This Row],[Sr. no.]],Raw_data_N2_Kanji[[Sr. no.]:[Meaning]],7,0)</f>
        <v/>
      </c>
      <c r="E171" s="3" t="str">
        <f>VLOOKUP(Final_manabou_kanji[[#This Row],[Sr. no.]],Raw_data_N2_Kanji[[Sr. no.]:[Meaning]],8,0)</f>
        <v>ကော့ညက်</v>
      </c>
      <c r="F171" s="39" t="str">
        <f>VLOOKUP(Final_manabou_kanji[[#This Row],[Sr. no.]],Raw_data_N2_Kanji[[Sr. no.]:[Meaning]],9,0)</f>
        <v/>
      </c>
      <c r="G171" s="66" t="e">
        <f>VLOOKUP(Final_manabou_kanji[[#This Row],[Sr. no.]],Raw_data_N2_Kanji[[Sr. no.]:[Sentence]],13,0)</f>
        <v>#REF!</v>
      </c>
      <c r="H171" t="e">
        <f>VLOOKUP(Final_manabou_kanji[[#This Row],[Kanji]],Raw_data_N2_Kanji[[Receipe]:[Meaning]],6,0)</f>
        <v>#REF!</v>
      </c>
      <c r="I171" t="str">
        <f>VLOOKUP(Final_manabou_kanji[[#This Row],[Kanji]],Raw_data_N2_Kanji[[Receipe]:[Meaning]],7,0)</f>
        <v>Cognac</v>
      </c>
      <c r="J171" t="e">
        <f>#REF!</f>
        <v>#REF!</v>
      </c>
      <c r="K171" s="35">
        <f>Final_manabou_kanji[[#This Row],[Sr. no.]]</f>
        <v>169</v>
      </c>
      <c r="L171" s="3"/>
      <c r="M171" s="3"/>
    </row>
    <row r="172" spans="2:13" ht="14.25" customHeight="1" x14ac:dyDescent="0.3">
      <c r="B172" s="33">
        <v>170</v>
      </c>
      <c r="C172" s="33" t="str">
        <f>VLOOKUP(Final_manabou_kanji[[#This Row],[Sr. no.]],Raw_data_N2_Kanji[[Sr. no.]:[Receipe no]],5,0)</f>
        <v>Drinks &amp; beverages_28</v>
      </c>
      <c r="D172" s="38" t="str">
        <f>VLOOKUP(Final_manabou_kanji[[#This Row],[Sr. no.]],Raw_data_N2_Kanji[[Sr. no.]:[Meaning]],7,0)</f>
        <v/>
      </c>
      <c r="E172" s="3" t="str">
        <f>VLOOKUP(Final_manabou_kanji[[#This Row],[Sr. no.]],Raw_data_N2_Kanji[[Sr. no.]:[Meaning]],8,0)</f>
        <v>ဂျင်</v>
      </c>
      <c r="F172" s="39" t="str">
        <f>VLOOKUP(Final_manabou_kanji[[#This Row],[Sr. no.]],Raw_data_N2_Kanji[[Sr. no.]:[Meaning]],9,0)</f>
        <v/>
      </c>
      <c r="G172" s="66" t="e">
        <f>VLOOKUP(Final_manabou_kanji[[#This Row],[Sr. no.]],Raw_data_N2_Kanji[[Sr. no.]:[Sentence]],13,0)</f>
        <v>#REF!</v>
      </c>
      <c r="H172" t="str">
        <f>VLOOKUP(Final_manabou_kanji[[#This Row],[Kanji]],Raw_data_N2_Kanji[[Receipe]:[Meaning]],6,0)</f>
        <v/>
      </c>
      <c r="I172" t="str">
        <f>VLOOKUP(Final_manabou_kanji[[#This Row],[Kanji]],Raw_data_N2_Kanji[[Receipe]:[Meaning]],7,0)</f>
        <v>Jin</v>
      </c>
      <c r="J172" t="e">
        <f>#REF!</f>
        <v>#REF!</v>
      </c>
      <c r="K172" s="35">
        <f>Final_manabou_kanji[[#This Row],[Sr. no.]]</f>
        <v>170</v>
      </c>
      <c r="L172" s="3"/>
      <c r="M172" s="3"/>
    </row>
    <row r="173" spans="2:13" ht="14.25" customHeight="1" x14ac:dyDescent="0.3">
      <c r="B173" s="33">
        <v>171</v>
      </c>
      <c r="C173" s="33" t="str">
        <f>VLOOKUP(Final_manabou_kanji[[#This Row],[Sr. no.]],Raw_data_N2_Kanji[[Sr. no.]:[Receipe no]],5,0)</f>
        <v>Drinks &amp; beverages_29</v>
      </c>
      <c r="D173" s="38" t="str">
        <f>VLOOKUP(Final_manabou_kanji[[#This Row],[Sr. no.]],Raw_data_N2_Kanji[[Sr. no.]:[Meaning]],7,0)</f>
        <v/>
      </c>
      <c r="E173" s="3" t="str">
        <f>VLOOKUP(Final_manabou_kanji[[#This Row],[Sr. no.]],Raw_data_N2_Kanji[[Sr. no.]:[Meaning]],8,0)</f>
        <v>ဘရန်ဒီ</v>
      </c>
      <c r="F173" s="39" t="str">
        <f>VLOOKUP(Final_manabou_kanji[[#This Row],[Sr. no.]],Raw_data_N2_Kanji[[Sr. no.]:[Meaning]],9,0)</f>
        <v/>
      </c>
      <c r="G173" s="66" t="e">
        <f>VLOOKUP(Final_manabou_kanji[[#This Row],[Sr. no.]],Raw_data_N2_Kanji[[Sr. no.]:[Sentence]],13,0)</f>
        <v>#REF!</v>
      </c>
      <c r="H173" t="e">
        <f>VLOOKUP(Final_manabou_kanji[[#This Row],[Kanji]],Raw_data_N2_Kanji[[Receipe]:[Meaning]],6,0)</f>
        <v>#REF!</v>
      </c>
      <c r="I173" t="str">
        <f>VLOOKUP(Final_manabou_kanji[[#This Row],[Kanji]],Raw_data_N2_Kanji[[Receipe]:[Meaning]],7,0)</f>
        <v>Brandy</v>
      </c>
      <c r="J173" t="e">
        <f>#REF!</f>
        <v>#REF!</v>
      </c>
      <c r="K173" s="35">
        <f>Final_manabou_kanji[[#This Row],[Sr. no.]]</f>
        <v>171</v>
      </c>
      <c r="L173" s="3"/>
      <c r="M173" s="3"/>
    </row>
    <row r="174" spans="2:13" ht="14.25" customHeight="1" x14ac:dyDescent="0.3">
      <c r="B174" s="33">
        <v>172</v>
      </c>
      <c r="C174" s="33" t="str">
        <f>VLOOKUP(Final_manabou_kanji[[#This Row],[Sr. no.]],Raw_data_N2_Kanji[[Sr. no.]:[Receipe no]],5,0)</f>
        <v>Drinks &amp; beverages_30</v>
      </c>
      <c r="D174" s="38" t="str">
        <f>VLOOKUP(Final_manabou_kanji[[#This Row],[Sr. no.]],Raw_data_N2_Kanji[[Sr. no.]:[Meaning]],7,0)</f>
        <v/>
      </c>
      <c r="E174" s="3" t="str">
        <f>VLOOKUP(Final_manabou_kanji[[#This Row],[Sr. no.]],Raw_data_N2_Kanji[[Sr. no.]:[Meaning]],8,0)</f>
        <v>ရမ်</v>
      </c>
      <c r="F174" s="39" t="str">
        <f>VLOOKUP(Final_manabou_kanji[[#This Row],[Sr. no.]],Raw_data_N2_Kanji[[Sr. no.]:[Meaning]],9,0)</f>
        <v/>
      </c>
      <c r="G174" s="66" t="e">
        <f>VLOOKUP(Final_manabou_kanji[[#This Row],[Sr. no.]],Raw_data_N2_Kanji[[Sr. no.]:[Sentence]],13,0)</f>
        <v>#REF!</v>
      </c>
      <c r="H174" t="str">
        <f>VLOOKUP(Final_manabou_kanji[[#This Row],[Kanji]],Raw_data_N2_Kanji[[Receipe]:[Meaning]],6,0)</f>
        <v/>
      </c>
      <c r="I174" t="str">
        <f>VLOOKUP(Final_manabou_kanji[[#This Row],[Kanji]],Raw_data_N2_Kanji[[Receipe]:[Meaning]],7,0)</f>
        <v>Rum</v>
      </c>
      <c r="J174" t="e">
        <f>#REF!</f>
        <v>#REF!</v>
      </c>
      <c r="K174" s="35">
        <f>Final_manabou_kanji[[#This Row],[Sr. no.]]</f>
        <v>172</v>
      </c>
      <c r="L174" s="3"/>
      <c r="M174" s="3"/>
    </row>
    <row r="175" spans="2:13" ht="14.25" customHeight="1" x14ac:dyDescent="0.3">
      <c r="B175" s="33">
        <v>173</v>
      </c>
      <c r="C175" s="33" t="str">
        <f>VLOOKUP(Final_manabou_kanji[[#This Row],[Sr. no.]],Raw_data_N2_Kanji[[Sr. no.]:[Receipe no]],5,0)</f>
        <v>Drinks &amp; beverages_31</v>
      </c>
      <c r="D175" s="38" t="str">
        <f>VLOOKUP(Final_manabou_kanji[[#This Row],[Sr. no.]],Raw_data_N2_Kanji[[Sr. no.]:[Meaning]],7,0)</f>
        <v/>
      </c>
      <c r="E175" s="3" t="str">
        <f>VLOOKUP(Final_manabou_kanji[[#This Row],[Sr. no.]],Raw_data_N2_Kanji[[Sr. no.]:[Meaning]],8,0)</f>
        <v>ဗော့ကာ</v>
      </c>
      <c r="F175" s="39" t="str">
        <f>VLOOKUP(Final_manabou_kanji[[#This Row],[Sr. no.]],Raw_data_N2_Kanji[[Sr. no.]:[Meaning]],9,0)</f>
        <v/>
      </c>
      <c r="G175" s="66" t="e">
        <f>VLOOKUP(Final_manabou_kanji[[#This Row],[Sr. no.]],Raw_data_N2_Kanji[[Sr. no.]:[Sentence]],13,0)</f>
        <v>#REF!</v>
      </c>
      <c r="H175" t="e">
        <f>VLOOKUP(Final_manabou_kanji[[#This Row],[Kanji]],Raw_data_N2_Kanji[[Receipe]:[Meaning]],6,0)</f>
        <v>#REF!</v>
      </c>
      <c r="I175" t="str">
        <f>VLOOKUP(Final_manabou_kanji[[#This Row],[Kanji]],Raw_data_N2_Kanji[[Receipe]:[Meaning]],7,0)</f>
        <v>Vodka</v>
      </c>
      <c r="J175" t="e">
        <f>#REF!</f>
        <v>#REF!</v>
      </c>
      <c r="K175" s="35">
        <f>Final_manabou_kanji[[#This Row],[Sr. no.]]</f>
        <v>173</v>
      </c>
      <c r="L175" s="3"/>
      <c r="M175" s="3"/>
    </row>
    <row r="176" spans="2:13" ht="14.25" customHeight="1" x14ac:dyDescent="0.3">
      <c r="B176" s="33">
        <v>174</v>
      </c>
      <c r="C176" s="33" t="str">
        <f>VLOOKUP(Final_manabou_kanji[[#This Row],[Sr. no.]],Raw_data_N2_Kanji[[Sr. no.]:[Receipe no]],5,0)</f>
        <v>Drinks &amp; beverages_32</v>
      </c>
      <c r="D176" s="38" t="str">
        <f>VLOOKUP(Final_manabou_kanji[[#This Row],[Sr. no.]],Raw_data_N2_Kanji[[Sr. no.]:[Meaning]],7,0)</f>
        <v/>
      </c>
      <c r="E176" s="3" t="str">
        <f>VLOOKUP(Final_manabou_kanji[[#This Row],[Sr. no.]],Raw_data_N2_Kanji[[Sr. no.]:[Meaning]],8,0)</f>
        <v>မာတီနီ</v>
      </c>
      <c r="F176" s="39" t="str">
        <f>VLOOKUP(Final_manabou_kanji[[#This Row],[Sr. no.]],Raw_data_N2_Kanji[[Sr. no.]:[Meaning]],9,0)</f>
        <v/>
      </c>
      <c r="G176" s="66" t="e">
        <f>VLOOKUP(Final_manabou_kanji[[#This Row],[Sr. no.]],Raw_data_N2_Kanji[[Sr. no.]:[Sentence]],13,0)</f>
        <v>#REF!</v>
      </c>
      <c r="H176" t="e">
        <f>VLOOKUP(Final_manabou_kanji[[#This Row],[Kanji]],Raw_data_N2_Kanji[[Receipe]:[Meaning]],6,0)</f>
        <v>#REF!</v>
      </c>
      <c r="I176" t="str">
        <f>VLOOKUP(Final_manabou_kanji[[#This Row],[Kanji]],Raw_data_N2_Kanji[[Receipe]:[Meaning]],7,0)</f>
        <v>Martini</v>
      </c>
      <c r="J176" t="e">
        <f>#REF!</f>
        <v>#REF!</v>
      </c>
      <c r="K176" s="35">
        <f>Final_manabou_kanji[[#This Row],[Sr. no.]]</f>
        <v>174</v>
      </c>
      <c r="L176" s="3"/>
      <c r="M176" s="3"/>
    </row>
    <row r="177" spans="2:13" ht="14.25" customHeight="1" x14ac:dyDescent="0.3">
      <c r="B177" s="33">
        <v>175</v>
      </c>
      <c r="C177" s="33" t="str">
        <f>VLOOKUP(Final_manabou_kanji[[#This Row],[Sr. no.]],Raw_data_N2_Kanji[[Sr. no.]:[Receipe no]],5,0)</f>
        <v>Drinks &amp; beverages_33</v>
      </c>
      <c r="D177" s="38" t="str">
        <f>VLOOKUP(Final_manabou_kanji[[#This Row],[Sr. no.]],Raw_data_N2_Kanji[[Sr. no.]:[Meaning]],7,0)</f>
        <v/>
      </c>
      <c r="E177" s="3" t="str">
        <f>VLOOKUP(Final_manabou_kanji[[#This Row],[Sr. no.]],Raw_data_N2_Kanji[[Sr. no.]:[Meaning]],8,0)</f>
        <v>ရှယ်ရီ</v>
      </c>
      <c r="F177" s="39" t="str">
        <f>VLOOKUP(Final_manabou_kanji[[#This Row],[Sr. no.]],Raw_data_N2_Kanji[[Sr. no.]:[Meaning]],9,0)</f>
        <v/>
      </c>
      <c r="G177" s="66" t="e">
        <f>VLOOKUP(Final_manabou_kanji[[#This Row],[Sr. no.]],Raw_data_N2_Kanji[[Sr. no.]:[Sentence]],13,0)</f>
        <v>#REF!</v>
      </c>
      <c r="H177" t="e">
        <f>VLOOKUP(Final_manabou_kanji[[#This Row],[Kanji]],Raw_data_N2_Kanji[[Receipe]:[Meaning]],6,0)</f>
        <v>#REF!</v>
      </c>
      <c r="I177" t="str">
        <f>VLOOKUP(Final_manabou_kanji[[#This Row],[Kanji]],Raw_data_N2_Kanji[[Receipe]:[Meaning]],7,0)</f>
        <v>Sherry</v>
      </c>
      <c r="J177" t="e">
        <f>#REF!</f>
        <v>#REF!</v>
      </c>
      <c r="K177" s="35">
        <f>Final_manabou_kanji[[#This Row],[Sr. no.]]</f>
        <v>175</v>
      </c>
      <c r="L177" s="3"/>
      <c r="M177" s="3"/>
    </row>
    <row r="178" spans="2:13" ht="14.25" customHeight="1" x14ac:dyDescent="0.3">
      <c r="B178" s="33">
        <v>176</v>
      </c>
      <c r="C178" s="33" t="str">
        <f>VLOOKUP(Final_manabou_kanji[[#This Row],[Sr. no.]],Raw_data_N2_Kanji[[Sr. no.]:[Receipe no]],5,0)</f>
        <v>Drinks &amp; beverages_34</v>
      </c>
      <c r="D178" s="38" t="str">
        <f>VLOOKUP(Final_manabou_kanji[[#This Row],[Sr. no.]],Raw_data_N2_Kanji[[Sr. no.]:[Meaning]],7,0)</f>
        <v/>
      </c>
      <c r="E178" s="3" t="str">
        <f>VLOOKUP(Final_manabou_kanji[[#This Row],[Sr. no.]],Raw_data_N2_Kanji[[Sr. no.]:[Meaning]],8,0)</f>
        <v>ရှမ်ပိန်</v>
      </c>
      <c r="F178" s="39" t="str">
        <f>VLOOKUP(Final_manabou_kanji[[#This Row],[Sr. no.]],Raw_data_N2_Kanji[[Sr. no.]:[Meaning]],9,0)</f>
        <v/>
      </c>
      <c r="G178" s="66" t="e">
        <f>VLOOKUP(Final_manabou_kanji[[#This Row],[Sr. no.]],Raw_data_N2_Kanji[[Sr. no.]:[Sentence]],13,0)</f>
        <v>#REF!</v>
      </c>
      <c r="H178" t="e">
        <f>VLOOKUP(Final_manabou_kanji[[#This Row],[Kanji]],Raw_data_N2_Kanji[[Receipe]:[Meaning]],6,0)</f>
        <v>#REF!</v>
      </c>
      <c r="I178" t="str">
        <f>VLOOKUP(Final_manabou_kanji[[#This Row],[Kanji]],Raw_data_N2_Kanji[[Receipe]:[Meaning]],7,0)</f>
        <v>Champange</v>
      </c>
      <c r="J178" t="e">
        <f>#REF!</f>
        <v>#REF!</v>
      </c>
      <c r="K178" s="35">
        <f>Final_manabou_kanji[[#This Row],[Sr. no.]]</f>
        <v>176</v>
      </c>
      <c r="L178" s="3"/>
      <c r="M178" s="3"/>
    </row>
    <row r="179" spans="2:13" ht="14.25" customHeight="1" x14ac:dyDescent="0.3">
      <c r="B179" s="33">
        <v>177</v>
      </c>
      <c r="C179" s="33" t="e">
        <f>VLOOKUP(Final_manabou_kanji[[#This Row],[Sr. no.]],Raw_data_N2_Kanji[[Sr. no.]:[Receipe no]],5,0)</f>
        <v>#N/A</v>
      </c>
      <c r="D179" s="38" t="e">
        <f>VLOOKUP(Final_manabou_kanji[[#This Row],[Sr. no.]],Raw_data_N2_Kanji[[Sr. no.]:[Meaning]],7,0)</f>
        <v>#N/A</v>
      </c>
      <c r="E179" s="3" t="e">
        <f>VLOOKUP(Final_manabou_kanji[[#This Row],[Sr. no.]],Raw_data_N2_Kanji[[Sr. no.]:[Meaning]],8,0)</f>
        <v>#N/A</v>
      </c>
      <c r="F179" s="39" t="e">
        <f>VLOOKUP(Final_manabou_kanji[[#This Row],[Sr. no.]],Raw_data_N2_Kanji[[Sr. no.]:[Meaning]],9,0)</f>
        <v>#N/A</v>
      </c>
      <c r="G179" s="66" t="e">
        <f>VLOOKUP(Final_manabou_kanji[[#This Row],[Sr. no.]],Raw_data_N2_Kanji[[Sr. no.]:[Sentence]],13,0)</f>
        <v>#N/A</v>
      </c>
      <c r="H179" t="e">
        <f>VLOOKUP(Final_manabou_kanji[[#This Row],[Kanji]],Raw_data_N2_Kanji[[Receipe]:[Meaning]],6,0)</f>
        <v>#N/A</v>
      </c>
      <c r="I179" t="e">
        <f>VLOOKUP(Final_manabou_kanji[[#This Row],[Kanji]],Raw_data_N2_Kanji[[Receipe]:[Meaning]],7,0)</f>
        <v>#N/A</v>
      </c>
      <c r="J179" t="e">
        <f>#REF!</f>
        <v>#REF!</v>
      </c>
      <c r="K179" s="35">
        <f>Final_manabou_kanji[[#This Row],[Sr. no.]]</f>
        <v>177</v>
      </c>
      <c r="L179" s="3"/>
      <c r="M179" s="3"/>
    </row>
    <row r="180" spans="2:13" ht="14.25" customHeight="1" x14ac:dyDescent="0.3">
      <c r="B180" s="33">
        <v>178</v>
      </c>
      <c r="C180" s="33" t="e">
        <f>VLOOKUP(Final_manabou_kanji[[#This Row],[Sr. no.]],Raw_data_N2_Kanji[[Sr. no.]:[Receipe no]],5,0)</f>
        <v>#N/A</v>
      </c>
      <c r="D180" s="38" t="e">
        <f>VLOOKUP(Final_manabou_kanji[[#This Row],[Sr. no.]],Raw_data_N2_Kanji[[Sr. no.]:[Meaning]],7,0)</f>
        <v>#N/A</v>
      </c>
      <c r="E180" s="3" t="e">
        <f>VLOOKUP(Final_manabou_kanji[[#This Row],[Sr. no.]],Raw_data_N2_Kanji[[Sr. no.]:[Meaning]],8,0)</f>
        <v>#N/A</v>
      </c>
      <c r="F180" s="39" t="e">
        <f>VLOOKUP(Final_manabou_kanji[[#This Row],[Sr. no.]],Raw_data_N2_Kanji[[Sr. no.]:[Meaning]],9,0)</f>
        <v>#N/A</v>
      </c>
      <c r="G180" s="66" t="e">
        <f>VLOOKUP(Final_manabou_kanji[[#This Row],[Sr. no.]],Raw_data_N2_Kanji[[Sr. no.]:[Sentence]],13,0)</f>
        <v>#N/A</v>
      </c>
      <c r="H180" t="e">
        <f>VLOOKUP(Final_manabou_kanji[[#This Row],[Kanji]],Raw_data_N2_Kanji[[Receipe]:[Meaning]],6,0)</f>
        <v>#N/A</v>
      </c>
      <c r="I180" t="e">
        <f>VLOOKUP(Final_manabou_kanji[[#This Row],[Kanji]],Raw_data_N2_Kanji[[Receipe]:[Meaning]],7,0)</f>
        <v>#N/A</v>
      </c>
      <c r="J180" t="e">
        <f>#REF!</f>
        <v>#REF!</v>
      </c>
      <c r="K180" s="35">
        <f>Final_manabou_kanji[[#This Row],[Sr. no.]]</f>
        <v>178</v>
      </c>
      <c r="L180" s="3"/>
      <c r="M180" s="3"/>
    </row>
    <row r="181" spans="2:13" ht="14.25" customHeight="1" x14ac:dyDescent="0.3">
      <c r="B181" s="33">
        <v>179</v>
      </c>
      <c r="C181" s="33" t="e">
        <f>VLOOKUP(Final_manabou_kanji[[#This Row],[Sr. no.]],Raw_data_N2_Kanji[[Sr. no.]:[Receipe no]],5,0)</f>
        <v>#N/A</v>
      </c>
      <c r="D181" s="38" t="e">
        <f>VLOOKUP(Final_manabou_kanji[[#This Row],[Sr. no.]],Raw_data_N2_Kanji[[Sr. no.]:[Meaning]],7,0)</f>
        <v>#N/A</v>
      </c>
      <c r="E181" s="3" t="e">
        <f>VLOOKUP(Final_manabou_kanji[[#This Row],[Sr. no.]],Raw_data_N2_Kanji[[Sr. no.]:[Meaning]],8,0)</f>
        <v>#N/A</v>
      </c>
      <c r="F181" s="39" t="e">
        <f>VLOOKUP(Final_manabou_kanji[[#This Row],[Sr. no.]],Raw_data_N2_Kanji[[Sr. no.]:[Meaning]],9,0)</f>
        <v>#N/A</v>
      </c>
      <c r="G181" s="66" t="e">
        <f>VLOOKUP(Final_manabou_kanji[[#This Row],[Sr. no.]],Raw_data_N2_Kanji[[Sr. no.]:[Sentence]],13,0)</f>
        <v>#N/A</v>
      </c>
      <c r="H181" t="e">
        <f>VLOOKUP(Final_manabou_kanji[[#This Row],[Kanji]],Raw_data_N2_Kanji[[Receipe]:[Meaning]],6,0)</f>
        <v>#N/A</v>
      </c>
      <c r="I181" t="e">
        <f>VLOOKUP(Final_manabou_kanji[[#This Row],[Kanji]],Raw_data_N2_Kanji[[Receipe]:[Meaning]],7,0)</f>
        <v>#N/A</v>
      </c>
      <c r="J181" t="e">
        <f>#REF!</f>
        <v>#REF!</v>
      </c>
      <c r="K181" s="35">
        <f>Final_manabou_kanji[[#This Row],[Sr. no.]]</f>
        <v>179</v>
      </c>
      <c r="L181" s="3"/>
      <c r="M181" s="3"/>
    </row>
    <row r="182" spans="2:13" ht="14.25" customHeight="1" x14ac:dyDescent="0.3">
      <c r="B182" s="33">
        <v>180</v>
      </c>
      <c r="C182" s="33" t="e">
        <f>VLOOKUP(Final_manabou_kanji[[#This Row],[Sr. no.]],Raw_data_N2_Kanji[[Sr. no.]:[Receipe no]],5,0)</f>
        <v>#N/A</v>
      </c>
      <c r="D182" s="38" t="e">
        <f>VLOOKUP(Final_manabou_kanji[[#This Row],[Sr. no.]],Raw_data_N2_Kanji[[Sr. no.]:[Meaning]],7,0)</f>
        <v>#N/A</v>
      </c>
      <c r="E182" s="3" t="e">
        <f>VLOOKUP(Final_manabou_kanji[[#This Row],[Sr. no.]],Raw_data_N2_Kanji[[Sr. no.]:[Meaning]],8,0)</f>
        <v>#N/A</v>
      </c>
      <c r="F182" s="39" t="e">
        <f>VLOOKUP(Final_manabou_kanji[[#This Row],[Sr. no.]],Raw_data_N2_Kanji[[Sr. no.]:[Meaning]],9,0)</f>
        <v>#N/A</v>
      </c>
      <c r="G182" s="66" t="e">
        <f>VLOOKUP(Final_manabou_kanji[[#This Row],[Sr. no.]],Raw_data_N2_Kanji[[Sr. no.]:[Sentence]],13,0)</f>
        <v>#N/A</v>
      </c>
      <c r="H182" t="e">
        <f>VLOOKUP(Final_manabou_kanji[[#This Row],[Kanji]],Raw_data_N2_Kanji[[Receipe]:[Meaning]],6,0)</f>
        <v>#N/A</v>
      </c>
      <c r="I182" t="e">
        <f>VLOOKUP(Final_manabou_kanji[[#This Row],[Kanji]],Raw_data_N2_Kanji[[Receipe]:[Meaning]],7,0)</f>
        <v>#N/A</v>
      </c>
      <c r="J182" t="e">
        <f>#REF!</f>
        <v>#REF!</v>
      </c>
      <c r="K182" s="35">
        <f>Final_manabou_kanji[[#This Row],[Sr. no.]]</f>
        <v>180</v>
      </c>
      <c r="L182" s="3"/>
      <c r="M182" s="3"/>
    </row>
    <row r="183" spans="2:13" ht="14.25" customHeight="1" x14ac:dyDescent="0.3">
      <c r="B183" s="33">
        <v>181</v>
      </c>
      <c r="C183" s="33" t="e">
        <f>VLOOKUP(Final_manabou_kanji[[#This Row],[Sr. no.]],Raw_data_N2_Kanji[[Sr. no.]:[Receipe no]],5,0)</f>
        <v>#N/A</v>
      </c>
      <c r="D183" s="38" t="e">
        <f>VLOOKUP(Final_manabou_kanji[[#This Row],[Sr. no.]],Raw_data_N2_Kanji[[Sr. no.]:[Meaning]],7,0)</f>
        <v>#N/A</v>
      </c>
      <c r="E183" s="3" t="e">
        <f>VLOOKUP(Final_manabou_kanji[[#This Row],[Sr. no.]],Raw_data_N2_Kanji[[Sr. no.]:[Meaning]],8,0)</f>
        <v>#N/A</v>
      </c>
      <c r="F183" s="39" t="e">
        <f>VLOOKUP(Final_manabou_kanji[[#This Row],[Sr. no.]],Raw_data_N2_Kanji[[Sr. no.]:[Meaning]],9,0)</f>
        <v>#N/A</v>
      </c>
      <c r="G183" s="66" t="e">
        <f>VLOOKUP(Final_manabou_kanji[[#This Row],[Sr. no.]],Raw_data_N2_Kanji[[Sr. no.]:[Sentence]],13,0)</f>
        <v>#N/A</v>
      </c>
      <c r="H183" t="e">
        <f>VLOOKUP(Final_manabou_kanji[[#This Row],[Kanji]],Raw_data_N2_Kanji[[Receipe]:[Meaning]],6,0)</f>
        <v>#N/A</v>
      </c>
      <c r="I183" t="e">
        <f>VLOOKUP(Final_manabou_kanji[[#This Row],[Kanji]],Raw_data_N2_Kanji[[Receipe]:[Meaning]],7,0)</f>
        <v>#N/A</v>
      </c>
      <c r="J183" t="e">
        <f>#REF!</f>
        <v>#REF!</v>
      </c>
      <c r="K183" s="35">
        <f>Final_manabou_kanji[[#This Row],[Sr. no.]]</f>
        <v>181</v>
      </c>
      <c r="L183" s="3"/>
      <c r="M183" s="3"/>
    </row>
    <row r="184" spans="2:13" ht="14.25" customHeight="1" x14ac:dyDescent="0.3">
      <c r="B184" s="33">
        <v>182</v>
      </c>
      <c r="C184" s="33" t="e">
        <f>VLOOKUP(Final_manabou_kanji[[#This Row],[Sr. no.]],Raw_data_N2_Kanji[[Sr. no.]:[Receipe no]],5,0)</f>
        <v>#N/A</v>
      </c>
      <c r="D184" s="38" t="e">
        <f>VLOOKUP(Final_manabou_kanji[[#This Row],[Sr. no.]],Raw_data_N2_Kanji[[Sr. no.]:[Meaning]],7,0)</f>
        <v>#N/A</v>
      </c>
      <c r="E184" s="3" t="e">
        <f>VLOOKUP(Final_manabou_kanji[[#This Row],[Sr. no.]],Raw_data_N2_Kanji[[Sr. no.]:[Meaning]],8,0)</f>
        <v>#N/A</v>
      </c>
      <c r="F184" s="39" t="e">
        <f>VLOOKUP(Final_manabou_kanji[[#This Row],[Sr. no.]],Raw_data_N2_Kanji[[Sr. no.]:[Meaning]],9,0)</f>
        <v>#N/A</v>
      </c>
      <c r="G184" s="66" t="e">
        <f>VLOOKUP(Final_manabou_kanji[[#This Row],[Sr. no.]],Raw_data_N2_Kanji[[Sr. no.]:[Sentence]],13,0)</f>
        <v>#N/A</v>
      </c>
      <c r="H184" t="e">
        <f>VLOOKUP(Final_manabou_kanji[[#This Row],[Kanji]],Raw_data_N2_Kanji[[Receipe]:[Meaning]],6,0)</f>
        <v>#N/A</v>
      </c>
      <c r="I184" t="e">
        <f>VLOOKUP(Final_manabou_kanji[[#This Row],[Kanji]],Raw_data_N2_Kanji[[Receipe]:[Meaning]],7,0)</f>
        <v>#N/A</v>
      </c>
      <c r="J184" t="e">
        <f>#REF!</f>
        <v>#REF!</v>
      </c>
      <c r="K184" s="35">
        <f>Final_manabou_kanji[[#This Row],[Sr. no.]]</f>
        <v>182</v>
      </c>
      <c r="L184" s="3"/>
      <c r="M184" s="3"/>
    </row>
    <row r="185" spans="2:13" ht="14.25" customHeight="1" x14ac:dyDescent="0.3">
      <c r="B185" s="33">
        <v>183</v>
      </c>
      <c r="C185" s="33" t="e">
        <f>VLOOKUP(Final_manabou_kanji[[#This Row],[Sr. no.]],Raw_data_N2_Kanji[[Sr. no.]:[Receipe no]],5,0)</f>
        <v>#N/A</v>
      </c>
      <c r="D185" s="38" t="e">
        <f>VLOOKUP(Final_manabou_kanji[[#This Row],[Sr. no.]],Raw_data_N2_Kanji[[Sr. no.]:[Meaning]],7,0)</f>
        <v>#N/A</v>
      </c>
      <c r="E185" s="3" t="e">
        <f>VLOOKUP(Final_manabou_kanji[[#This Row],[Sr. no.]],Raw_data_N2_Kanji[[Sr. no.]:[Meaning]],8,0)</f>
        <v>#N/A</v>
      </c>
      <c r="F185" s="39" t="e">
        <f>VLOOKUP(Final_manabou_kanji[[#This Row],[Sr. no.]],Raw_data_N2_Kanji[[Sr. no.]:[Meaning]],9,0)</f>
        <v>#N/A</v>
      </c>
      <c r="G185" s="66" t="e">
        <f>VLOOKUP(Final_manabou_kanji[[#This Row],[Sr. no.]],Raw_data_N2_Kanji[[Sr. no.]:[Sentence]],13,0)</f>
        <v>#N/A</v>
      </c>
      <c r="H185" t="e">
        <f>VLOOKUP(Final_manabou_kanji[[#This Row],[Kanji]],Raw_data_N2_Kanji[[Receipe]:[Meaning]],6,0)</f>
        <v>#N/A</v>
      </c>
      <c r="I185" t="e">
        <f>VLOOKUP(Final_manabou_kanji[[#This Row],[Kanji]],Raw_data_N2_Kanji[[Receipe]:[Meaning]],7,0)</f>
        <v>#N/A</v>
      </c>
      <c r="J185" t="e">
        <f>#REF!</f>
        <v>#REF!</v>
      </c>
      <c r="K185" s="35">
        <f>Final_manabou_kanji[[#This Row],[Sr. no.]]</f>
        <v>183</v>
      </c>
      <c r="L185" s="3"/>
      <c r="M185" s="3"/>
    </row>
    <row r="186" spans="2:13" ht="14.25" customHeight="1" x14ac:dyDescent="0.3">
      <c r="B186" s="33">
        <v>184</v>
      </c>
      <c r="C186" s="33" t="e">
        <f>VLOOKUP(Final_manabou_kanji[[#This Row],[Sr. no.]],Raw_data_N2_Kanji[[Sr. no.]:[Receipe no]],5,0)</f>
        <v>#N/A</v>
      </c>
      <c r="D186" s="38" t="e">
        <f>VLOOKUP(Final_manabou_kanji[[#This Row],[Sr. no.]],Raw_data_N2_Kanji[[Sr. no.]:[Meaning]],7,0)</f>
        <v>#N/A</v>
      </c>
      <c r="E186" s="3" t="e">
        <f>VLOOKUP(Final_manabou_kanji[[#This Row],[Sr. no.]],Raw_data_N2_Kanji[[Sr. no.]:[Meaning]],8,0)</f>
        <v>#N/A</v>
      </c>
      <c r="F186" s="39" t="e">
        <f>VLOOKUP(Final_manabou_kanji[[#This Row],[Sr. no.]],Raw_data_N2_Kanji[[Sr. no.]:[Meaning]],9,0)</f>
        <v>#N/A</v>
      </c>
      <c r="G186" s="66" t="e">
        <f>VLOOKUP(Final_manabou_kanji[[#This Row],[Sr. no.]],Raw_data_N2_Kanji[[Sr. no.]:[Sentence]],13,0)</f>
        <v>#N/A</v>
      </c>
      <c r="H186" t="e">
        <f>VLOOKUP(Final_manabou_kanji[[#This Row],[Kanji]],Raw_data_N2_Kanji[[Receipe]:[Meaning]],6,0)</f>
        <v>#N/A</v>
      </c>
      <c r="I186" t="e">
        <f>VLOOKUP(Final_manabou_kanji[[#This Row],[Kanji]],Raw_data_N2_Kanji[[Receipe]:[Meaning]],7,0)</f>
        <v>#N/A</v>
      </c>
      <c r="J186" t="e">
        <f>#REF!</f>
        <v>#REF!</v>
      </c>
      <c r="K186" s="35">
        <f>Final_manabou_kanji[[#This Row],[Sr. no.]]</f>
        <v>184</v>
      </c>
      <c r="L186" s="3"/>
      <c r="M186" s="3"/>
    </row>
    <row r="187" spans="2:13" ht="14.25" customHeight="1" x14ac:dyDescent="0.3">
      <c r="B187" s="33">
        <v>185</v>
      </c>
      <c r="C187" s="33" t="e">
        <f>VLOOKUP(Final_manabou_kanji[[#This Row],[Sr. no.]],Raw_data_N2_Kanji[[Sr. no.]:[Receipe no]],5,0)</f>
        <v>#N/A</v>
      </c>
      <c r="D187" s="38" t="e">
        <f>VLOOKUP(Final_manabou_kanji[[#This Row],[Sr. no.]],Raw_data_N2_Kanji[[Sr. no.]:[Meaning]],7,0)</f>
        <v>#N/A</v>
      </c>
      <c r="E187" s="3" t="e">
        <f>VLOOKUP(Final_manabou_kanji[[#This Row],[Sr. no.]],Raw_data_N2_Kanji[[Sr. no.]:[Meaning]],8,0)</f>
        <v>#N/A</v>
      </c>
      <c r="F187" s="39" t="e">
        <f>VLOOKUP(Final_manabou_kanji[[#This Row],[Sr. no.]],Raw_data_N2_Kanji[[Sr. no.]:[Meaning]],9,0)</f>
        <v>#N/A</v>
      </c>
      <c r="G187" s="66" t="e">
        <f>VLOOKUP(Final_manabou_kanji[[#This Row],[Sr. no.]],Raw_data_N2_Kanji[[Sr. no.]:[Sentence]],13,0)</f>
        <v>#N/A</v>
      </c>
      <c r="H187" t="e">
        <f>VLOOKUP(Final_manabou_kanji[[#This Row],[Kanji]],Raw_data_N2_Kanji[[Receipe]:[Meaning]],6,0)</f>
        <v>#N/A</v>
      </c>
      <c r="I187" t="e">
        <f>VLOOKUP(Final_manabou_kanji[[#This Row],[Kanji]],Raw_data_N2_Kanji[[Receipe]:[Meaning]],7,0)</f>
        <v>#N/A</v>
      </c>
      <c r="J187" t="e">
        <f>#REF!</f>
        <v>#REF!</v>
      </c>
      <c r="K187" s="35">
        <f>Final_manabou_kanji[[#This Row],[Sr. no.]]</f>
        <v>185</v>
      </c>
      <c r="L187" s="3"/>
      <c r="M187" s="3"/>
    </row>
    <row r="188" spans="2:13" ht="14.25" customHeight="1" x14ac:dyDescent="0.3">
      <c r="B188" s="33">
        <v>186</v>
      </c>
      <c r="C188" s="33" t="e">
        <f>VLOOKUP(Final_manabou_kanji[[#This Row],[Sr. no.]],Raw_data_N2_Kanji[[Sr. no.]:[Receipe no]],5,0)</f>
        <v>#N/A</v>
      </c>
      <c r="D188" s="38" t="e">
        <f>VLOOKUP(Final_manabou_kanji[[#This Row],[Sr. no.]],Raw_data_N2_Kanji[[Sr. no.]:[Meaning]],7,0)</f>
        <v>#N/A</v>
      </c>
      <c r="E188" s="3" t="e">
        <f>VLOOKUP(Final_manabou_kanji[[#This Row],[Sr. no.]],Raw_data_N2_Kanji[[Sr. no.]:[Meaning]],8,0)</f>
        <v>#N/A</v>
      </c>
      <c r="F188" s="39" t="e">
        <f>VLOOKUP(Final_manabou_kanji[[#This Row],[Sr. no.]],Raw_data_N2_Kanji[[Sr. no.]:[Meaning]],9,0)</f>
        <v>#N/A</v>
      </c>
      <c r="G188" s="66" t="e">
        <f>VLOOKUP(Final_manabou_kanji[[#This Row],[Sr. no.]],Raw_data_N2_Kanji[[Sr. no.]:[Sentence]],13,0)</f>
        <v>#N/A</v>
      </c>
      <c r="H188" t="e">
        <f>VLOOKUP(Final_manabou_kanji[[#This Row],[Kanji]],Raw_data_N2_Kanji[[Receipe]:[Meaning]],6,0)</f>
        <v>#N/A</v>
      </c>
      <c r="I188" t="e">
        <f>VLOOKUP(Final_manabou_kanji[[#This Row],[Kanji]],Raw_data_N2_Kanji[[Receipe]:[Meaning]],7,0)</f>
        <v>#N/A</v>
      </c>
      <c r="J188" t="e">
        <f>#REF!</f>
        <v>#REF!</v>
      </c>
      <c r="K188" s="35">
        <f>Final_manabou_kanji[[#This Row],[Sr. no.]]</f>
        <v>186</v>
      </c>
      <c r="L188" s="3"/>
      <c r="M188" s="3"/>
    </row>
    <row r="189" spans="2:13" ht="14.25" customHeight="1" x14ac:dyDescent="0.3">
      <c r="B189" s="33">
        <v>187</v>
      </c>
      <c r="C189" s="33" t="e">
        <f>VLOOKUP(Final_manabou_kanji[[#This Row],[Sr. no.]],Raw_data_N2_Kanji[[Sr. no.]:[Receipe no]],5,0)</f>
        <v>#N/A</v>
      </c>
      <c r="D189" s="38" t="e">
        <f>VLOOKUP(Final_manabou_kanji[[#This Row],[Sr. no.]],Raw_data_N2_Kanji[[Sr. no.]:[Meaning]],7,0)</f>
        <v>#N/A</v>
      </c>
      <c r="E189" s="3" t="e">
        <f>VLOOKUP(Final_manabou_kanji[[#This Row],[Sr. no.]],Raw_data_N2_Kanji[[Sr. no.]:[Meaning]],8,0)</f>
        <v>#N/A</v>
      </c>
      <c r="F189" s="39" t="e">
        <f>VLOOKUP(Final_manabou_kanji[[#This Row],[Sr. no.]],Raw_data_N2_Kanji[[Sr. no.]:[Meaning]],9,0)</f>
        <v>#N/A</v>
      </c>
      <c r="G189" s="66" t="e">
        <f>VLOOKUP(Final_manabou_kanji[[#This Row],[Sr. no.]],Raw_data_N2_Kanji[[Sr. no.]:[Sentence]],13,0)</f>
        <v>#N/A</v>
      </c>
      <c r="H189" t="e">
        <f>VLOOKUP(Final_manabou_kanji[[#This Row],[Kanji]],Raw_data_N2_Kanji[[Receipe]:[Meaning]],6,0)</f>
        <v>#N/A</v>
      </c>
      <c r="I189" t="e">
        <f>VLOOKUP(Final_manabou_kanji[[#This Row],[Kanji]],Raw_data_N2_Kanji[[Receipe]:[Meaning]],7,0)</f>
        <v>#N/A</v>
      </c>
      <c r="J189" t="e">
        <f>#REF!</f>
        <v>#REF!</v>
      </c>
      <c r="K189" s="35">
        <f>Final_manabou_kanji[[#This Row],[Sr. no.]]</f>
        <v>187</v>
      </c>
      <c r="L189" s="3"/>
      <c r="M189" s="3"/>
    </row>
    <row r="190" spans="2:13" ht="14.25" customHeight="1" x14ac:dyDescent="0.3">
      <c r="B190" s="33">
        <v>188</v>
      </c>
      <c r="C190" s="33" t="e">
        <f>VLOOKUP(Final_manabou_kanji[[#This Row],[Sr. no.]],Raw_data_N2_Kanji[[Sr. no.]:[Receipe no]],5,0)</f>
        <v>#N/A</v>
      </c>
      <c r="D190" s="38" t="e">
        <f>VLOOKUP(Final_manabou_kanji[[#This Row],[Sr. no.]],Raw_data_N2_Kanji[[Sr. no.]:[Meaning]],7,0)</f>
        <v>#N/A</v>
      </c>
      <c r="E190" s="3" t="e">
        <f>VLOOKUP(Final_manabou_kanji[[#This Row],[Sr. no.]],Raw_data_N2_Kanji[[Sr. no.]:[Meaning]],8,0)</f>
        <v>#N/A</v>
      </c>
      <c r="F190" s="39" t="e">
        <f>VLOOKUP(Final_manabou_kanji[[#This Row],[Sr. no.]],Raw_data_N2_Kanji[[Sr. no.]:[Meaning]],9,0)</f>
        <v>#N/A</v>
      </c>
      <c r="G190" s="66" t="e">
        <f>VLOOKUP(Final_manabou_kanji[[#This Row],[Sr. no.]],Raw_data_N2_Kanji[[Sr. no.]:[Sentence]],13,0)</f>
        <v>#N/A</v>
      </c>
      <c r="H190" t="e">
        <f>VLOOKUP(Final_manabou_kanji[[#This Row],[Kanji]],Raw_data_N2_Kanji[[Receipe]:[Meaning]],6,0)</f>
        <v>#N/A</v>
      </c>
      <c r="I190" t="e">
        <f>VLOOKUP(Final_manabou_kanji[[#This Row],[Kanji]],Raw_data_N2_Kanji[[Receipe]:[Meaning]],7,0)</f>
        <v>#N/A</v>
      </c>
      <c r="J190" t="e">
        <f>#REF!</f>
        <v>#REF!</v>
      </c>
      <c r="K190" s="35">
        <f>Final_manabou_kanji[[#This Row],[Sr. no.]]</f>
        <v>188</v>
      </c>
      <c r="L190" s="3"/>
      <c r="M190" s="3"/>
    </row>
    <row r="191" spans="2:13" ht="14.25" customHeight="1" x14ac:dyDescent="0.3">
      <c r="B191" s="33">
        <v>189</v>
      </c>
      <c r="C191" s="33" t="e">
        <f>VLOOKUP(Final_manabou_kanji[[#This Row],[Sr. no.]],Raw_data_N2_Kanji[[Sr. no.]:[Receipe no]],5,0)</f>
        <v>#N/A</v>
      </c>
      <c r="D191" s="38" t="e">
        <f>VLOOKUP(Final_manabou_kanji[[#This Row],[Sr. no.]],Raw_data_N2_Kanji[[Sr. no.]:[Meaning]],7,0)</f>
        <v>#N/A</v>
      </c>
      <c r="E191" s="3" t="e">
        <f>VLOOKUP(Final_manabou_kanji[[#This Row],[Sr. no.]],Raw_data_N2_Kanji[[Sr. no.]:[Meaning]],8,0)</f>
        <v>#N/A</v>
      </c>
      <c r="F191" s="39" t="e">
        <f>VLOOKUP(Final_manabou_kanji[[#This Row],[Sr. no.]],Raw_data_N2_Kanji[[Sr. no.]:[Meaning]],9,0)</f>
        <v>#N/A</v>
      </c>
      <c r="G191" s="66" t="e">
        <f>VLOOKUP(Final_manabou_kanji[[#This Row],[Sr. no.]],Raw_data_N2_Kanji[[Sr. no.]:[Sentence]],13,0)</f>
        <v>#N/A</v>
      </c>
      <c r="H191" t="e">
        <f>VLOOKUP(Final_manabou_kanji[[#This Row],[Kanji]],Raw_data_N2_Kanji[[Receipe]:[Meaning]],6,0)</f>
        <v>#N/A</v>
      </c>
      <c r="I191" t="e">
        <f>VLOOKUP(Final_manabou_kanji[[#This Row],[Kanji]],Raw_data_N2_Kanji[[Receipe]:[Meaning]],7,0)</f>
        <v>#N/A</v>
      </c>
      <c r="J191" t="e">
        <f>#REF!</f>
        <v>#REF!</v>
      </c>
      <c r="K191" s="35">
        <f>Final_manabou_kanji[[#This Row],[Sr. no.]]</f>
        <v>189</v>
      </c>
      <c r="L191" s="3"/>
      <c r="M191" s="3"/>
    </row>
    <row r="192" spans="2:13" ht="14.25" customHeight="1" x14ac:dyDescent="0.3">
      <c r="B192" s="33">
        <v>190</v>
      </c>
      <c r="C192" s="33" t="e">
        <f>VLOOKUP(Final_manabou_kanji[[#This Row],[Sr. no.]],Raw_data_N2_Kanji[[Sr. no.]:[Receipe no]],5,0)</f>
        <v>#N/A</v>
      </c>
      <c r="D192" s="38" t="e">
        <f>VLOOKUP(Final_manabou_kanji[[#This Row],[Sr. no.]],Raw_data_N2_Kanji[[Sr. no.]:[Meaning]],7,0)</f>
        <v>#N/A</v>
      </c>
      <c r="E192" s="3" t="e">
        <f>VLOOKUP(Final_manabou_kanji[[#This Row],[Sr. no.]],Raw_data_N2_Kanji[[Sr. no.]:[Meaning]],8,0)</f>
        <v>#N/A</v>
      </c>
      <c r="F192" s="39" t="e">
        <f>VLOOKUP(Final_manabou_kanji[[#This Row],[Sr. no.]],Raw_data_N2_Kanji[[Sr. no.]:[Meaning]],9,0)</f>
        <v>#N/A</v>
      </c>
      <c r="G192" s="66" t="e">
        <f>VLOOKUP(Final_manabou_kanji[[#This Row],[Sr. no.]],Raw_data_N2_Kanji[[Sr. no.]:[Sentence]],13,0)</f>
        <v>#N/A</v>
      </c>
      <c r="H192" t="e">
        <f>VLOOKUP(Final_manabou_kanji[[#This Row],[Kanji]],Raw_data_N2_Kanji[[Receipe]:[Meaning]],6,0)</f>
        <v>#N/A</v>
      </c>
      <c r="I192" t="e">
        <f>VLOOKUP(Final_manabou_kanji[[#This Row],[Kanji]],Raw_data_N2_Kanji[[Receipe]:[Meaning]],7,0)</f>
        <v>#N/A</v>
      </c>
      <c r="J192" t="e">
        <f>#REF!</f>
        <v>#REF!</v>
      </c>
      <c r="K192" s="35">
        <f>Final_manabou_kanji[[#This Row],[Sr. no.]]</f>
        <v>190</v>
      </c>
      <c r="L192" s="3"/>
      <c r="M192" s="3"/>
    </row>
    <row r="193" spans="2:13" ht="14.25" customHeight="1" x14ac:dyDescent="0.3">
      <c r="B193" s="33">
        <v>191</v>
      </c>
      <c r="C193" s="33" t="e">
        <f>VLOOKUP(Final_manabou_kanji[[#This Row],[Sr. no.]],Raw_data_N2_Kanji[[Sr. no.]:[Receipe no]],5,0)</f>
        <v>#N/A</v>
      </c>
      <c r="D193" s="38" t="e">
        <f>VLOOKUP(Final_manabou_kanji[[#This Row],[Sr. no.]],Raw_data_N2_Kanji[[Sr. no.]:[Meaning]],7,0)</f>
        <v>#N/A</v>
      </c>
      <c r="E193" s="3" t="e">
        <f>VLOOKUP(Final_manabou_kanji[[#This Row],[Sr. no.]],Raw_data_N2_Kanji[[Sr. no.]:[Meaning]],8,0)</f>
        <v>#N/A</v>
      </c>
      <c r="F193" s="39" t="e">
        <f>VLOOKUP(Final_manabou_kanji[[#This Row],[Sr. no.]],Raw_data_N2_Kanji[[Sr. no.]:[Meaning]],9,0)</f>
        <v>#N/A</v>
      </c>
      <c r="G193" s="66" t="e">
        <f>VLOOKUP(Final_manabou_kanji[[#This Row],[Sr. no.]],Raw_data_N2_Kanji[[Sr. no.]:[Sentence]],13,0)</f>
        <v>#N/A</v>
      </c>
      <c r="H193" t="e">
        <f>VLOOKUP(Final_manabou_kanji[[#This Row],[Kanji]],Raw_data_N2_Kanji[[Receipe]:[Meaning]],6,0)</f>
        <v>#N/A</v>
      </c>
      <c r="I193" t="e">
        <f>VLOOKUP(Final_manabou_kanji[[#This Row],[Kanji]],Raw_data_N2_Kanji[[Receipe]:[Meaning]],7,0)</f>
        <v>#N/A</v>
      </c>
      <c r="J193" t="e">
        <f>#REF!</f>
        <v>#REF!</v>
      </c>
      <c r="K193" s="35">
        <f>Final_manabou_kanji[[#This Row],[Sr. no.]]</f>
        <v>191</v>
      </c>
      <c r="L193" s="3"/>
      <c r="M193" s="3"/>
    </row>
    <row r="194" spans="2:13" ht="14.25" customHeight="1" x14ac:dyDescent="0.3">
      <c r="B194" s="33">
        <v>192</v>
      </c>
      <c r="C194" s="33" t="e">
        <f>VLOOKUP(Final_manabou_kanji[[#This Row],[Sr. no.]],Raw_data_N2_Kanji[[Sr. no.]:[Receipe no]],5,0)</f>
        <v>#N/A</v>
      </c>
      <c r="D194" s="38" t="e">
        <f>VLOOKUP(Final_manabou_kanji[[#This Row],[Sr. no.]],Raw_data_N2_Kanji[[Sr. no.]:[Meaning]],7,0)</f>
        <v>#N/A</v>
      </c>
      <c r="E194" s="3" t="e">
        <f>VLOOKUP(Final_manabou_kanji[[#This Row],[Sr. no.]],Raw_data_N2_Kanji[[Sr. no.]:[Meaning]],8,0)</f>
        <v>#N/A</v>
      </c>
      <c r="F194" s="39" t="e">
        <f>VLOOKUP(Final_manabou_kanji[[#This Row],[Sr. no.]],Raw_data_N2_Kanji[[Sr. no.]:[Meaning]],9,0)</f>
        <v>#N/A</v>
      </c>
      <c r="G194" s="66" t="e">
        <f>VLOOKUP(Final_manabou_kanji[[#This Row],[Sr. no.]],Raw_data_N2_Kanji[[Sr. no.]:[Sentence]],13,0)</f>
        <v>#N/A</v>
      </c>
      <c r="H194" t="e">
        <f>VLOOKUP(Final_manabou_kanji[[#This Row],[Kanji]],Raw_data_N2_Kanji[[Receipe]:[Meaning]],6,0)</f>
        <v>#N/A</v>
      </c>
      <c r="I194" t="e">
        <f>VLOOKUP(Final_manabou_kanji[[#This Row],[Kanji]],Raw_data_N2_Kanji[[Receipe]:[Meaning]],7,0)</f>
        <v>#N/A</v>
      </c>
      <c r="J194" t="e">
        <f>#REF!</f>
        <v>#REF!</v>
      </c>
      <c r="K194" s="35">
        <f>Final_manabou_kanji[[#This Row],[Sr. no.]]</f>
        <v>192</v>
      </c>
      <c r="L194" s="3"/>
      <c r="M194" s="3"/>
    </row>
    <row r="195" spans="2:13" ht="14.25" customHeight="1" x14ac:dyDescent="0.3">
      <c r="B195" s="33">
        <v>193</v>
      </c>
      <c r="C195" s="33" t="e">
        <f>VLOOKUP(Final_manabou_kanji[[#This Row],[Sr. no.]],Raw_data_N2_Kanji[[Sr. no.]:[Receipe no]],5,0)</f>
        <v>#N/A</v>
      </c>
      <c r="D195" s="38" t="e">
        <f>VLOOKUP(Final_manabou_kanji[[#This Row],[Sr. no.]],Raw_data_N2_Kanji[[Sr. no.]:[Meaning]],7,0)</f>
        <v>#N/A</v>
      </c>
      <c r="E195" s="3" t="e">
        <f>VLOOKUP(Final_manabou_kanji[[#This Row],[Sr. no.]],Raw_data_N2_Kanji[[Sr. no.]:[Meaning]],8,0)</f>
        <v>#N/A</v>
      </c>
      <c r="F195" s="39" t="e">
        <f>VLOOKUP(Final_manabou_kanji[[#This Row],[Sr. no.]],Raw_data_N2_Kanji[[Sr. no.]:[Meaning]],9,0)</f>
        <v>#N/A</v>
      </c>
      <c r="G195" s="66" t="e">
        <f>VLOOKUP(Final_manabou_kanji[[#This Row],[Sr. no.]],Raw_data_N2_Kanji[[Sr. no.]:[Sentence]],13,0)</f>
        <v>#N/A</v>
      </c>
      <c r="H195" t="e">
        <f>VLOOKUP(Final_manabou_kanji[[#This Row],[Kanji]],Raw_data_N2_Kanji[[Receipe]:[Meaning]],6,0)</f>
        <v>#N/A</v>
      </c>
      <c r="I195" t="e">
        <f>VLOOKUP(Final_manabou_kanji[[#This Row],[Kanji]],Raw_data_N2_Kanji[[Receipe]:[Meaning]],7,0)</f>
        <v>#N/A</v>
      </c>
      <c r="J195" t="e">
        <f>#REF!</f>
        <v>#REF!</v>
      </c>
      <c r="K195" s="35">
        <f>Final_manabou_kanji[[#This Row],[Sr. no.]]</f>
        <v>193</v>
      </c>
      <c r="L195" s="3"/>
      <c r="M195" s="3"/>
    </row>
    <row r="196" spans="2:13" ht="14.25" customHeight="1" x14ac:dyDescent="0.3">
      <c r="B196" s="33">
        <v>194</v>
      </c>
      <c r="C196" s="33" t="e">
        <f>VLOOKUP(Final_manabou_kanji[[#This Row],[Sr. no.]],Raw_data_N2_Kanji[[Sr. no.]:[Receipe no]],5,0)</f>
        <v>#N/A</v>
      </c>
      <c r="D196" s="38" t="e">
        <f>VLOOKUP(Final_manabou_kanji[[#This Row],[Sr. no.]],Raw_data_N2_Kanji[[Sr. no.]:[Meaning]],7,0)</f>
        <v>#N/A</v>
      </c>
      <c r="E196" s="3" t="e">
        <f>VLOOKUP(Final_manabou_kanji[[#This Row],[Sr. no.]],Raw_data_N2_Kanji[[Sr. no.]:[Meaning]],8,0)</f>
        <v>#N/A</v>
      </c>
      <c r="F196" s="39" t="e">
        <f>VLOOKUP(Final_manabou_kanji[[#This Row],[Sr. no.]],Raw_data_N2_Kanji[[Sr. no.]:[Meaning]],9,0)</f>
        <v>#N/A</v>
      </c>
      <c r="G196" s="66" t="e">
        <f>VLOOKUP(Final_manabou_kanji[[#This Row],[Sr. no.]],Raw_data_N2_Kanji[[Sr. no.]:[Sentence]],13,0)</f>
        <v>#N/A</v>
      </c>
      <c r="H196" t="e">
        <f>VLOOKUP(Final_manabou_kanji[[#This Row],[Kanji]],Raw_data_N2_Kanji[[Receipe]:[Meaning]],6,0)</f>
        <v>#N/A</v>
      </c>
      <c r="I196" t="e">
        <f>VLOOKUP(Final_manabou_kanji[[#This Row],[Kanji]],Raw_data_N2_Kanji[[Receipe]:[Meaning]],7,0)</f>
        <v>#N/A</v>
      </c>
      <c r="J196" t="e">
        <f>#REF!</f>
        <v>#REF!</v>
      </c>
      <c r="K196" s="35">
        <f>Final_manabou_kanji[[#This Row],[Sr. no.]]</f>
        <v>194</v>
      </c>
      <c r="L196" s="3"/>
      <c r="M196" s="3"/>
    </row>
    <row r="197" spans="2:13" ht="14.25" customHeight="1" x14ac:dyDescent="0.3">
      <c r="B197" s="33">
        <v>195</v>
      </c>
      <c r="C197" s="33" t="e">
        <f>VLOOKUP(Final_manabou_kanji[[#This Row],[Sr. no.]],Raw_data_N2_Kanji[[Sr. no.]:[Receipe no]],5,0)</f>
        <v>#N/A</v>
      </c>
      <c r="D197" s="38" t="e">
        <f>VLOOKUP(Final_manabou_kanji[[#This Row],[Sr. no.]],Raw_data_N2_Kanji[[Sr. no.]:[Meaning]],7,0)</f>
        <v>#N/A</v>
      </c>
      <c r="E197" s="3" t="e">
        <f>VLOOKUP(Final_manabou_kanji[[#This Row],[Sr. no.]],Raw_data_N2_Kanji[[Sr. no.]:[Meaning]],8,0)</f>
        <v>#N/A</v>
      </c>
      <c r="F197" s="39" t="e">
        <f>VLOOKUP(Final_manabou_kanji[[#This Row],[Sr. no.]],Raw_data_N2_Kanji[[Sr. no.]:[Meaning]],9,0)</f>
        <v>#N/A</v>
      </c>
      <c r="G197" s="66" t="e">
        <f>VLOOKUP(Final_manabou_kanji[[#This Row],[Sr. no.]],Raw_data_N2_Kanji[[Sr. no.]:[Sentence]],13,0)</f>
        <v>#N/A</v>
      </c>
      <c r="H197" t="e">
        <f>VLOOKUP(Final_manabou_kanji[[#This Row],[Kanji]],Raw_data_N2_Kanji[[Receipe]:[Meaning]],6,0)</f>
        <v>#N/A</v>
      </c>
      <c r="I197" t="e">
        <f>VLOOKUP(Final_manabou_kanji[[#This Row],[Kanji]],Raw_data_N2_Kanji[[Receipe]:[Meaning]],7,0)</f>
        <v>#N/A</v>
      </c>
      <c r="J197" t="e">
        <f>#REF!</f>
        <v>#REF!</v>
      </c>
      <c r="K197" s="35">
        <f>Final_manabou_kanji[[#This Row],[Sr. no.]]</f>
        <v>195</v>
      </c>
      <c r="L197" s="3"/>
      <c r="M197" s="3"/>
    </row>
    <row r="198" spans="2:13" ht="14.25" customHeight="1" x14ac:dyDescent="0.3">
      <c r="B198" s="33">
        <v>196</v>
      </c>
      <c r="C198" s="33" t="e">
        <f>VLOOKUP(Final_manabou_kanji[[#This Row],[Sr. no.]],Raw_data_N2_Kanji[[Sr. no.]:[Receipe no]],5,0)</f>
        <v>#N/A</v>
      </c>
      <c r="D198" s="38" t="e">
        <f>VLOOKUP(Final_manabou_kanji[[#This Row],[Sr. no.]],Raw_data_N2_Kanji[[Sr. no.]:[Meaning]],7,0)</f>
        <v>#N/A</v>
      </c>
      <c r="E198" s="3" t="e">
        <f>VLOOKUP(Final_manabou_kanji[[#This Row],[Sr. no.]],Raw_data_N2_Kanji[[Sr. no.]:[Meaning]],8,0)</f>
        <v>#N/A</v>
      </c>
      <c r="F198" s="39" t="e">
        <f>VLOOKUP(Final_manabou_kanji[[#This Row],[Sr. no.]],Raw_data_N2_Kanji[[Sr. no.]:[Meaning]],9,0)</f>
        <v>#N/A</v>
      </c>
      <c r="G198" s="66" t="e">
        <f>VLOOKUP(Final_manabou_kanji[[#This Row],[Sr. no.]],Raw_data_N2_Kanji[[Sr. no.]:[Sentence]],13,0)</f>
        <v>#N/A</v>
      </c>
      <c r="H198" t="e">
        <f>VLOOKUP(Final_manabou_kanji[[#This Row],[Kanji]],Raw_data_N2_Kanji[[Receipe]:[Meaning]],6,0)</f>
        <v>#N/A</v>
      </c>
      <c r="I198" t="e">
        <f>VLOOKUP(Final_manabou_kanji[[#This Row],[Kanji]],Raw_data_N2_Kanji[[Receipe]:[Meaning]],7,0)</f>
        <v>#N/A</v>
      </c>
      <c r="J198" t="e">
        <f>#REF!</f>
        <v>#REF!</v>
      </c>
      <c r="K198" s="35">
        <f>Final_manabou_kanji[[#This Row],[Sr. no.]]</f>
        <v>196</v>
      </c>
      <c r="L198" s="3"/>
      <c r="M198" s="3"/>
    </row>
    <row r="199" spans="2:13" ht="14.25" customHeight="1" x14ac:dyDescent="0.3">
      <c r="B199" s="33">
        <v>197</v>
      </c>
      <c r="C199" s="33" t="e">
        <f>VLOOKUP(Final_manabou_kanji[[#This Row],[Sr. no.]],Raw_data_N2_Kanji[[Sr. no.]:[Receipe no]],5,0)</f>
        <v>#N/A</v>
      </c>
      <c r="D199" s="38" t="e">
        <f>VLOOKUP(Final_manabou_kanji[[#This Row],[Sr. no.]],Raw_data_N2_Kanji[[Sr. no.]:[Meaning]],7,0)</f>
        <v>#N/A</v>
      </c>
      <c r="E199" s="3" t="e">
        <f>VLOOKUP(Final_manabou_kanji[[#This Row],[Sr. no.]],Raw_data_N2_Kanji[[Sr. no.]:[Meaning]],8,0)</f>
        <v>#N/A</v>
      </c>
      <c r="F199" s="39" t="e">
        <f>VLOOKUP(Final_manabou_kanji[[#This Row],[Sr. no.]],Raw_data_N2_Kanji[[Sr. no.]:[Meaning]],9,0)</f>
        <v>#N/A</v>
      </c>
      <c r="G199" s="66" t="e">
        <f>VLOOKUP(Final_manabou_kanji[[#This Row],[Sr. no.]],Raw_data_N2_Kanji[[Sr. no.]:[Sentence]],13,0)</f>
        <v>#N/A</v>
      </c>
      <c r="H199" t="e">
        <f>VLOOKUP(Final_manabou_kanji[[#This Row],[Kanji]],Raw_data_N2_Kanji[[Receipe]:[Meaning]],6,0)</f>
        <v>#N/A</v>
      </c>
      <c r="I199" t="e">
        <f>VLOOKUP(Final_manabou_kanji[[#This Row],[Kanji]],Raw_data_N2_Kanji[[Receipe]:[Meaning]],7,0)</f>
        <v>#N/A</v>
      </c>
      <c r="J199" t="e">
        <f>#REF!</f>
        <v>#REF!</v>
      </c>
      <c r="K199" s="35">
        <f>Final_manabou_kanji[[#This Row],[Sr. no.]]</f>
        <v>197</v>
      </c>
      <c r="L199" s="3"/>
      <c r="M199" s="3"/>
    </row>
    <row r="200" spans="2:13" ht="14.25" customHeight="1" x14ac:dyDescent="0.3">
      <c r="B200" s="33">
        <v>198</v>
      </c>
      <c r="C200" s="33" t="e">
        <f>VLOOKUP(Final_manabou_kanji[[#This Row],[Sr. no.]],Raw_data_N2_Kanji[[Sr. no.]:[Receipe no]],5,0)</f>
        <v>#N/A</v>
      </c>
      <c r="D200" s="38" t="e">
        <f>VLOOKUP(Final_manabou_kanji[[#This Row],[Sr. no.]],Raw_data_N2_Kanji[[Sr. no.]:[Meaning]],7,0)</f>
        <v>#N/A</v>
      </c>
      <c r="E200" s="3" t="e">
        <f>VLOOKUP(Final_manabou_kanji[[#This Row],[Sr. no.]],Raw_data_N2_Kanji[[Sr. no.]:[Meaning]],8,0)</f>
        <v>#N/A</v>
      </c>
      <c r="F200" s="39" t="e">
        <f>VLOOKUP(Final_manabou_kanji[[#This Row],[Sr. no.]],Raw_data_N2_Kanji[[Sr. no.]:[Meaning]],9,0)</f>
        <v>#N/A</v>
      </c>
      <c r="G200" s="66" t="e">
        <f>VLOOKUP(Final_manabou_kanji[[#This Row],[Sr. no.]],Raw_data_N2_Kanji[[Sr. no.]:[Sentence]],13,0)</f>
        <v>#N/A</v>
      </c>
      <c r="H200" t="e">
        <f>VLOOKUP(Final_manabou_kanji[[#This Row],[Kanji]],Raw_data_N2_Kanji[[Receipe]:[Meaning]],6,0)</f>
        <v>#N/A</v>
      </c>
      <c r="I200" t="e">
        <f>VLOOKUP(Final_manabou_kanji[[#This Row],[Kanji]],Raw_data_N2_Kanji[[Receipe]:[Meaning]],7,0)</f>
        <v>#N/A</v>
      </c>
      <c r="J200" t="e">
        <f>#REF!</f>
        <v>#REF!</v>
      </c>
      <c r="K200" s="35">
        <f>Final_manabou_kanji[[#This Row],[Sr. no.]]</f>
        <v>198</v>
      </c>
      <c r="L200" s="3"/>
      <c r="M200" s="3"/>
    </row>
    <row r="201" spans="2:13" ht="14.25" customHeight="1" x14ac:dyDescent="0.3">
      <c r="B201" s="33">
        <v>199</v>
      </c>
      <c r="C201" s="33" t="e">
        <f>VLOOKUP(Final_manabou_kanji[[#This Row],[Sr. no.]],Raw_data_N2_Kanji[[Sr. no.]:[Receipe no]],5,0)</f>
        <v>#N/A</v>
      </c>
      <c r="D201" s="38" t="e">
        <f>VLOOKUP(Final_manabou_kanji[[#This Row],[Sr. no.]],Raw_data_N2_Kanji[[Sr. no.]:[Meaning]],7,0)</f>
        <v>#N/A</v>
      </c>
      <c r="E201" s="3" t="e">
        <f>VLOOKUP(Final_manabou_kanji[[#This Row],[Sr. no.]],Raw_data_N2_Kanji[[Sr. no.]:[Meaning]],8,0)</f>
        <v>#N/A</v>
      </c>
      <c r="F201" s="39" t="e">
        <f>VLOOKUP(Final_manabou_kanji[[#This Row],[Sr. no.]],Raw_data_N2_Kanji[[Sr. no.]:[Meaning]],9,0)</f>
        <v>#N/A</v>
      </c>
      <c r="G201" s="66" t="e">
        <f>VLOOKUP(Final_manabou_kanji[[#This Row],[Sr. no.]],Raw_data_N2_Kanji[[Sr. no.]:[Sentence]],13,0)</f>
        <v>#N/A</v>
      </c>
      <c r="H201" t="e">
        <f>VLOOKUP(Final_manabou_kanji[[#This Row],[Kanji]],Raw_data_N2_Kanji[[Receipe]:[Meaning]],6,0)</f>
        <v>#N/A</v>
      </c>
      <c r="I201" t="e">
        <f>VLOOKUP(Final_manabou_kanji[[#This Row],[Kanji]],Raw_data_N2_Kanji[[Receipe]:[Meaning]],7,0)</f>
        <v>#N/A</v>
      </c>
      <c r="J201" t="e">
        <f>#REF!</f>
        <v>#REF!</v>
      </c>
      <c r="K201" s="35">
        <f>Final_manabou_kanji[[#This Row],[Sr. no.]]</f>
        <v>199</v>
      </c>
      <c r="L201" s="3"/>
      <c r="M201" s="3"/>
    </row>
    <row r="202" spans="2:13" ht="14.25" customHeight="1" x14ac:dyDescent="0.3">
      <c r="B202" s="33">
        <v>200</v>
      </c>
      <c r="C202" s="33" t="e">
        <f>VLOOKUP(Final_manabou_kanji[[#This Row],[Sr. no.]],Raw_data_N2_Kanji[[Sr. no.]:[Receipe no]],5,0)</f>
        <v>#N/A</v>
      </c>
      <c r="D202" s="38" t="e">
        <f>VLOOKUP(Final_manabou_kanji[[#This Row],[Sr. no.]],Raw_data_N2_Kanji[[Sr. no.]:[Meaning]],7,0)</f>
        <v>#N/A</v>
      </c>
      <c r="E202" s="3" t="e">
        <f>VLOOKUP(Final_manabou_kanji[[#This Row],[Sr. no.]],Raw_data_N2_Kanji[[Sr. no.]:[Meaning]],8,0)</f>
        <v>#N/A</v>
      </c>
      <c r="F202" s="39" t="e">
        <f>VLOOKUP(Final_manabou_kanji[[#This Row],[Sr. no.]],Raw_data_N2_Kanji[[Sr. no.]:[Meaning]],9,0)</f>
        <v>#N/A</v>
      </c>
      <c r="G202" s="66" t="e">
        <f>VLOOKUP(Final_manabou_kanji[[#This Row],[Sr. no.]],Raw_data_N2_Kanji[[Sr. no.]:[Sentence]],13,0)</f>
        <v>#N/A</v>
      </c>
      <c r="H202" t="e">
        <f>VLOOKUP(Final_manabou_kanji[[#This Row],[Kanji]],Raw_data_N2_Kanji[[Receipe]:[Meaning]],6,0)</f>
        <v>#N/A</v>
      </c>
      <c r="I202" t="e">
        <f>VLOOKUP(Final_manabou_kanji[[#This Row],[Kanji]],Raw_data_N2_Kanji[[Receipe]:[Meaning]],7,0)</f>
        <v>#N/A</v>
      </c>
      <c r="J202" t="e">
        <f>#REF!</f>
        <v>#REF!</v>
      </c>
      <c r="K202" s="35">
        <f>Final_manabou_kanji[[#This Row],[Sr. no.]]</f>
        <v>200</v>
      </c>
      <c r="L202" s="3"/>
      <c r="M202" s="3"/>
    </row>
    <row r="203" spans="2:13" ht="14.25" customHeight="1" x14ac:dyDescent="0.3">
      <c r="B203" s="33">
        <v>201</v>
      </c>
      <c r="C203" s="33" t="e">
        <f>VLOOKUP(Final_manabou_kanji[[#This Row],[Sr. no.]],Raw_data_N2_Kanji[[Sr. no.]:[Receipe no]],5,0)</f>
        <v>#N/A</v>
      </c>
      <c r="D203" s="38" t="e">
        <f>VLOOKUP(Final_manabou_kanji[[#This Row],[Sr. no.]],Raw_data_N2_Kanji[[Sr. no.]:[Meaning]],7,0)</f>
        <v>#N/A</v>
      </c>
      <c r="E203" s="3" t="e">
        <f>VLOOKUP(Final_manabou_kanji[[#This Row],[Sr. no.]],Raw_data_N2_Kanji[[Sr. no.]:[Meaning]],8,0)</f>
        <v>#N/A</v>
      </c>
      <c r="F203" s="39" t="e">
        <f>VLOOKUP(Final_manabou_kanji[[#This Row],[Sr. no.]],Raw_data_N2_Kanji[[Sr. no.]:[Meaning]],9,0)</f>
        <v>#N/A</v>
      </c>
      <c r="G203" s="66" t="e">
        <f>VLOOKUP(Final_manabou_kanji[[#This Row],[Sr. no.]],Raw_data_N2_Kanji[[Sr. no.]:[Sentence]],13,0)</f>
        <v>#N/A</v>
      </c>
      <c r="H203" t="e">
        <f>VLOOKUP(Final_manabou_kanji[[#This Row],[Kanji]],Raw_data_N2_Kanji[[Receipe]:[Meaning]],6,0)</f>
        <v>#N/A</v>
      </c>
      <c r="I203" t="e">
        <f>VLOOKUP(Final_manabou_kanji[[#This Row],[Kanji]],Raw_data_N2_Kanji[[Receipe]:[Meaning]],7,0)</f>
        <v>#N/A</v>
      </c>
      <c r="J203" t="e">
        <f>#REF!</f>
        <v>#REF!</v>
      </c>
      <c r="K203" s="35">
        <f>Final_manabou_kanji[[#This Row],[Sr. no.]]</f>
        <v>201</v>
      </c>
      <c r="L203" s="3"/>
      <c r="M203" s="3"/>
    </row>
    <row r="204" spans="2:13" ht="14.25" customHeight="1" x14ac:dyDescent="0.3">
      <c r="B204" s="33">
        <v>202</v>
      </c>
      <c r="C204" s="33" t="e">
        <f>VLOOKUP(Final_manabou_kanji[[#This Row],[Sr. no.]],Raw_data_N2_Kanji[[Sr. no.]:[Receipe no]],5,0)</f>
        <v>#N/A</v>
      </c>
      <c r="D204" s="38" t="e">
        <f>VLOOKUP(Final_manabou_kanji[[#This Row],[Sr. no.]],Raw_data_N2_Kanji[[Sr. no.]:[Meaning]],7,0)</f>
        <v>#N/A</v>
      </c>
      <c r="E204" s="3" t="e">
        <f>VLOOKUP(Final_manabou_kanji[[#This Row],[Sr. no.]],Raw_data_N2_Kanji[[Sr. no.]:[Meaning]],8,0)</f>
        <v>#N/A</v>
      </c>
      <c r="F204" s="39" t="e">
        <f>VLOOKUP(Final_manabou_kanji[[#This Row],[Sr. no.]],Raw_data_N2_Kanji[[Sr. no.]:[Meaning]],9,0)</f>
        <v>#N/A</v>
      </c>
      <c r="G204" s="66" t="e">
        <f>VLOOKUP(Final_manabou_kanji[[#This Row],[Sr. no.]],Raw_data_N2_Kanji[[Sr. no.]:[Sentence]],13,0)</f>
        <v>#N/A</v>
      </c>
      <c r="H204" t="e">
        <f>VLOOKUP(Final_manabou_kanji[[#This Row],[Kanji]],Raw_data_N2_Kanji[[Receipe]:[Meaning]],6,0)</f>
        <v>#N/A</v>
      </c>
      <c r="I204" t="e">
        <f>VLOOKUP(Final_manabou_kanji[[#This Row],[Kanji]],Raw_data_N2_Kanji[[Receipe]:[Meaning]],7,0)</f>
        <v>#N/A</v>
      </c>
      <c r="J204" t="e">
        <f>#REF!</f>
        <v>#REF!</v>
      </c>
      <c r="K204" s="35">
        <f>Final_manabou_kanji[[#This Row],[Sr. no.]]</f>
        <v>202</v>
      </c>
      <c r="L204" s="3"/>
      <c r="M204" s="3"/>
    </row>
    <row r="205" spans="2:13" ht="14.25" customHeight="1" x14ac:dyDescent="0.3">
      <c r="B205" s="33">
        <v>203</v>
      </c>
      <c r="C205" s="33" t="e">
        <f>VLOOKUP(Final_manabou_kanji[[#This Row],[Sr. no.]],Raw_data_N2_Kanji[[Sr. no.]:[Receipe no]],5,0)</f>
        <v>#N/A</v>
      </c>
      <c r="D205" s="38" t="e">
        <f>VLOOKUP(Final_manabou_kanji[[#This Row],[Sr. no.]],Raw_data_N2_Kanji[[Sr. no.]:[Meaning]],7,0)</f>
        <v>#N/A</v>
      </c>
      <c r="E205" s="3" t="e">
        <f>VLOOKUP(Final_manabou_kanji[[#This Row],[Sr. no.]],Raw_data_N2_Kanji[[Sr. no.]:[Meaning]],8,0)</f>
        <v>#N/A</v>
      </c>
      <c r="F205" s="39" t="e">
        <f>VLOOKUP(Final_manabou_kanji[[#This Row],[Sr. no.]],Raw_data_N2_Kanji[[Sr. no.]:[Meaning]],9,0)</f>
        <v>#N/A</v>
      </c>
      <c r="G205" s="66" t="e">
        <f>VLOOKUP(Final_manabou_kanji[[#This Row],[Sr. no.]],Raw_data_N2_Kanji[[Sr. no.]:[Sentence]],13,0)</f>
        <v>#N/A</v>
      </c>
      <c r="H205" t="e">
        <f>VLOOKUP(Final_manabou_kanji[[#This Row],[Kanji]],Raw_data_N2_Kanji[[Receipe]:[Meaning]],6,0)</f>
        <v>#N/A</v>
      </c>
      <c r="I205" t="e">
        <f>VLOOKUP(Final_manabou_kanji[[#This Row],[Kanji]],Raw_data_N2_Kanji[[Receipe]:[Meaning]],7,0)</f>
        <v>#N/A</v>
      </c>
      <c r="J205" t="e">
        <f>#REF!</f>
        <v>#REF!</v>
      </c>
      <c r="K205" s="35">
        <f>Final_manabou_kanji[[#This Row],[Sr. no.]]</f>
        <v>203</v>
      </c>
      <c r="L205" s="3"/>
      <c r="M205" s="3"/>
    </row>
    <row r="206" spans="2:13" ht="14.25" customHeight="1" x14ac:dyDescent="0.3">
      <c r="B206" s="33">
        <v>204</v>
      </c>
      <c r="C206" s="33" t="e">
        <f>VLOOKUP(Final_manabou_kanji[[#This Row],[Sr. no.]],Raw_data_N2_Kanji[[Sr. no.]:[Receipe no]],5,0)</f>
        <v>#N/A</v>
      </c>
      <c r="D206" s="38" t="e">
        <f>VLOOKUP(Final_manabou_kanji[[#This Row],[Sr. no.]],Raw_data_N2_Kanji[[Sr. no.]:[Meaning]],7,0)</f>
        <v>#N/A</v>
      </c>
      <c r="E206" s="3" t="e">
        <f>VLOOKUP(Final_manabou_kanji[[#This Row],[Sr. no.]],Raw_data_N2_Kanji[[Sr. no.]:[Meaning]],8,0)</f>
        <v>#N/A</v>
      </c>
      <c r="F206" s="39" t="e">
        <f>VLOOKUP(Final_manabou_kanji[[#This Row],[Sr. no.]],Raw_data_N2_Kanji[[Sr. no.]:[Meaning]],9,0)</f>
        <v>#N/A</v>
      </c>
      <c r="G206" s="66" t="e">
        <f>VLOOKUP(Final_manabou_kanji[[#This Row],[Sr. no.]],Raw_data_N2_Kanji[[Sr. no.]:[Sentence]],13,0)</f>
        <v>#N/A</v>
      </c>
      <c r="H206" t="e">
        <f>VLOOKUP(Final_manabou_kanji[[#This Row],[Kanji]],Raw_data_N2_Kanji[[Receipe]:[Meaning]],6,0)</f>
        <v>#N/A</v>
      </c>
      <c r="I206" t="e">
        <f>VLOOKUP(Final_manabou_kanji[[#This Row],[Kanji]],Raw_data_N2_Kanji[[Receipe]:[Meaning]],7,0)</f>
        <v>#N/A</v>
      </c>
      <c r="J206" t="e">
        <f>#REF!</f>
        <v>#REF!</v>
      </c>
      <c r="K206" s="35">
        <f>Final_manabou_kanji[[#This Row],[Sr. no.]]</f>
        <v>204</v>
      </c>
      <c r="L206" s="3"/>
      <c r="M206" s="3"/>
    </row>
    <row r="207" spans="2:13" ht="14.25" customHeight="1" x14ac:dyDescent="0.3">
      <c r="B207" s="33">
        <v>205</v>
      </c>
      <c r="C207" s="33" t="e">
        <f>VLOOKUP(Final_manabou_kanji[[#This Row],[Sr. no.]],Raw_data_N2_Kanji[[Sr. no.]:[Receipe no]],5,0)</f>
        <v>#N/A</v>
      </c>
      <c r="D207" s="38" t="e">
        <f>VLOOKUP(Final_manabou_kanji[[#This Row],[Sr. no.]],Raw_data_N2_Kanji[[Sr. no.]:[Meaning]],7,0)</f>
        <v>#N/A</v>
      </c>
      <c r="E207" s="3" t="e">
        <f>VLOOKUP(Final_manabou_kanji[[#This Row],[Sr. no.]],Raw_data_N2_Kanji[[Sr. no.]:[Meaning]],8,0)</f>
        <v>#N/A</v>
      </c>
      <c r="F207" s="39" t="e">
        <f>VLOOKUP(Final_manabou_kanji[[#This Row],[Sr. no.]],Raw_data_N2_Kanji[[Sr. no.]:[Meaning]],9,0)</f>
        <v>#N/A</v>
      </c>
      <c r="G207" s="66" t="e">
        <f>VLOOKUP(Final_manabou_kanji[[#This Row],[Sr. no.]],Raw_data_N2_Kanji[[Sr. no.]:[Sentence]],13,0)</f>
        <v>#N/A</v>
      </c>
      <c r="H207" t="e">
        <f>VLOOKUP(Final_manabou_kanji[[#This Row],[Kanji]],Raw_data_N2_Kanji[[Receipe]:[Meaning]],6,0)</f>
        <v>#N/A</v>
      </c>
      <c r="I207" t="e">
        <f>VLOOKUP(Final_manabou_kanji[[#This Row],[Kanji]],Raw_data_N2_Kanji[[Receipe]:[Meaning]],7,0)</f>
        <v>#N/A</v>
      </c>
      <c r="J207" t="e">
        <f>#REF!</f>
        <v>#REF!</v>
      </c>
      <c r="K207" s="35">
        <f>Final_manabou_kanji[[#This Row],[Sr. no.]]</f>
        <v>205</v>
      </c>
      <c r="L207" s="3"/>
      <c r="M207" s="3"/>
    </row>
    <row r="208" spans="2:13" ht="14.25" customHeight="1" x14ac:dyDescent="0.3">
      <c r="B208" s="33">
        <v>206</v>
      </c>
      <c r="C208" s="33" t="e">
        <f>VLOOKUP(Final_manabou_kanji[[#This Row],[Sr. no.]],Raw_data_N2_Kanji[[Sr. no.]:[Receipe no]],5,0)</f>
        <v>#N/A</v>
      </c>
      <c r="D208" s="38" t="e">
        <f>VLOOKUP(Final_manabou_kanji[[#This Row],[Sr. no.]],Raw_data_N2_Kanji[[Sr. no.]:[Meaning]],7,0)</f>
        <v>#N/A</v>
      </c>
      <c r="E208" s="3" t="e">
        <f>VLOOKUP(Final_manabou_kanji[[#This Row],[Sr. no.]],Raw_data_N2_Kanji[[Sr. no.]:[Meaning]],8,0)</f>
        <v>#N/A</v>
      </c>
      <c r="F208" s="39" t="e">
        <f>VLOOKUP(Final_manabou_kanji[[#This Row],[Sr. no.]],Raw_data_N2_Kanji[[Sr. no.]:[Meaning]],9,0)</f>
        <v>#N/A</v>
      </c>
      <c r="G208" s="66" t="e">
        <f>VLOOKUP(Final_manabou_kanji[[#This Row],[Sr. no.]],Raw_data_N2_Kanji[[Sr. no.]:[Sentence]],13,0)</f>
        <v>#N/A</v>
      </c>
      <c r="H208" t="e">
        <f>VLOOKUP(Final_manabou_kanji[[#This Row],[Kanji]],Raw_data_N2_Kanji[[Receipe]:[Meaning]],6,0)</f>
        <v>#N/A</v>
      </c>
      <c r="I208" t="e">
        <f>VLOOKUP(Final_manabou_kanji[[#This Row],[Kanji]],Raw_data_N2_Kanji[[Receipe]:[Meaning]],7,0)</f>
        <v>#N/A</v>
      </c>
      <c r="J208" t="e">
        <f>#REF!</f>
        <v>#REF!</v>
      </c>
      <c r="K208" s="35">
        <f>Final_manabou_kanji[[#This Row],[Sr. no.]]</f>
        <v>206</v>
      </c>
      <c r="L208" s="3"/>
      <c r="M208" s="3"/>
    </row>
    <row r="209" spans="2:13" ht="14.25" customHeight="1" x14ac:dyDescent="0.3">
      <c r="B209" s="33">
        <v>207</v>
      </c>
      <c r="C209" s="33" t="e">
        <f>VLOOKUP(Final_manabou_kanji[[#This Row],[Sr. no.]],Raw_data_N2_Kanji[[Sr. no.]:[Receipe no]],5,0)</f>
        <v>#N/A</v>
      </c>
      <c r="D209" s="38" t="e">
        <f>VLOOKUP(Final_manabou_kanji[[#This Row],[Sr. no.]],Raw_data_N2_Kanji[[Sr. no.]:[Meaning]],7,0)</f>
        <v>#N/A</v>
      </c>
      <c r="E209" s="3" t="e">
        <f>VLOOKUP(Final_manabou_kanji[[#This Row],[Sr. no.]],Raw_data_N2_Kanji[[Sr. no.]:[Meaning]],8,0)</f>
        <v>#N/A</v>
      </c>
      <c r="F209" s="39" t="e">
        <f>VLOOKUP(Final_manabou_kanji[[#This Row],[Sr. no.]],Raw_data_N2_Kanji[[Sr. no.]:[Meaning]],9,0)</f>
        <v>#N/A</v>
      </c>
      <c r="G209" s="66" t="e">
        <f>VLOOKUP(Final_manabou_kanji[[#This Row],[Sr. no.]],Raw_data_N2_Kanji[[Sr. no.]:[Sentence]],13,0)</f>
        <v>#N/A</v>
      </c>
      <c r="H209" t="e">
        <f>VLOOKUP(Final_manabou_kanji[[#This Row],[Kanji]],Raw_data_N2_Kanji[[Receipe]:[Meaning]],6,0)</f>
        <v>#N/A</v>
      </c>
      <c r="I209" t="e">
        <f>VLOOKUP(Final_manabou_kanji[[#This Row],[Kanji]],Raw_data_N2_Kanji[[Receipe]:[Meaning]],7,0)</f>
        <v>#N/A</v>
      </c>
      <c r="J209" t="e">
        <f>#REF!</f>
        <v>#REF!</v>
      </c>
      <c r="K209" s="35">
        <f>Final_manabou_kanji[[#This Row],[Sr. no.]]</f>
        <v>207</v>
      </c>
      <c r="L209" s="3"/>
      <c r="M209" s="3"/>
    </row>
    <row r="210" spans="2:13" ht="14.25" customHeight="1" x14ac:dyDescent="0.3">
      <c r="B210" s="33">
        <v>208</v>
      </c>
      <c r="C210" s="33" t="e">
        <f>VLOOKUP(Final_manabou_kanji[[#This Row],[Sr. no.]],Raw_data_N2_Kanji[[Sr. no.]:[Receipe no]],5,0)</f>
        <v>#N/A</v>
      </c>
      <c r="D210" s="38" t="e">
        <f>VLOOKUP(Final_manabou_kanji[[#This Row],[Sr. no.]],Raw_data_N2_Kanji[[Sr. no.]:[Meaning]],7,0)</f>
        <v>#N/A</v>
      </c>
      <c r="E210" s="3" t="e">
        <f>VLOOKUP(Final_manabou_kanji[[#This Row],[Sr. no.]],Raw_data_N2_Kanji[[Sr. no.]:[Meaning]],8,0)</f>
        <v>#N/A</v>
      </c>
      <c r="F210" s="39" t="e">
        <f>VLOOKUP(Final_manabou_kanji[[#This Row],[Sr. no.]],Raw_data_N2_Kanji[[Sr. no.]:[Meaning]],9,0)</f>
        <v>#N/A</v>
      </c>
      <c r="G210" s="66" t="e">
        <f>VLOOKUP(Final_manabou_kanji[[#This Row],[Sr. no.]],Raw_data_N2_Kanji[[Sr. no.]:[Sentence]],13,0)</f>
        <v>#N/A</v>
      </c>
      <c r="H210" t="e">
        <f>VLOOKUP(Final_manabou_kanji[[#This Row],[Kanji]],Raw_data_N2_Kanji[[Receipe]:[Meaning]],6,0)</f>
        <v>#N/A</v>
      </c>
      <c r="I210" t="e">
        <f>VLOOKUP(Final_manabou_kanji[[#This Row],[Kanji]],Raw_data_N2_Kanji[[Receipe]:[Meaning]],7,0)</f>
        <v>#N/A</v>
      </c>
      <c r="J210" t="e">
        <f>#REF!</f>
        <v>#REF!</v>
      </c>
      <c r="K210" s="35">
        <f>Final_manabou_kanji[[#This Row],[Sr. no.]]</f>
        <v>208</v>
      </c>
      <c r="L210" s="3"/>
      <c r="M210" s="3"/>
    </row>
    <row r="211" spans="2:13" ht="14.25" customHeight="1" x14ac:dyDescent="0.3">
      <c r="B211" s="33">
        <v>209</v>
      </c>
      <c r="C211" s="33" t="e">
        <f>VLOOKUP(Final_manabou_kanji[[#This Row],[Sr. no.]],Raw_data_N2_Kanji[[Sr. no.]:[Receipe no]],5,0)</f>
        <v>#N/A</v>
      </c>
      <c r="D211" s="38" t="e">
        <f>VLOOKUP(Final_manabou_kanji[[#This Row],[Sr. no.]],Raw_data_N2_Kanji[[Sr. no.]:[Meaning]],7,0)</f>
        <v>#N/A</v>
      </c>
      <c r="E211" s="3" t="e">
        <f>VLOOKUP(Final_manabou_kanji[[#This Row],[Sr. no.]],Raw_data_N2_Kanji[[Sr. no.]:[Meaning]],8,0)</f>
        <v>#N/A</v>
      </c>
      <c r="F211" s="39" t="e">
        <f>VLOOKUP(Final_manabou_kanji[[#This Row],[Sr. no.]],Raw_data_N2_Kanji[[Sr. no.]:[Meaning]],9,0)</f>
        <v>#N/A</v>
      </c>
      <c r="G211" s="66" t="e">
        <f>VLOOKUP(Final_manabou_kanji[[#This Row],[Sr. no.]],Raw_data_N2_Kanji[[Sr. no.]:[Sentence]],13,0)</f>
        <v>#N/A</v>
      </c>
      <c r="H211" t="e">
        <f>VLOOKUP(Final_manabou_kanji[[#This Row],[Kanji]],Raw_data_N2_Kanji[[Receipe]:[Meaning]],6,0)</f>
        <v>#N/A</v>
      </c>
      <c r="I211" t="e">
        <f>VLOOKUP(Final_manabou_kanji[[#This Row],[Kanji]],Raw_data_N2_Kanji[[Receipe]:[Meaning]],7,0)</f>
        <v>#N/A</v>
      </c>
      <c r="J211" t="e">
        <f>#REF!</f>
        <v>#REF!</v>
      </c>
      <c r="K211" s="35">
        <f>Final_manabou_kanji[[#This Row],[Sr. no.]]</f>
        <v>209</v>
      </c>
      <c r="L211" s="3"/>
      <c r="M211" s="3"/>
    </row>
    <row r="212" spans="2:13" ht="14.25" customHeight="1" x14ac:dyDescent="0.3">
      <c r="B212" s="33">
        <v>210</v>
      </c>
      <c r="C212" s="33" t="e">
        <f>VLOOKUP(Final_manabou_kanji[[#This Row],[Sr. no.]],Raw_data_N2_Kanji[[Sr. no.]:[Receipe no]],5,0)</f>
        <v>#N/A</v>
      </c>
      <c r="D212" s="38" t="e">
        <f>VLOOKUP(Final_manabou_kanji[[#This Row],[Sr. no.]],Raw_data_N2_Kanji[[Sr. no.]:[Meaning]],7,0)</f>
        <v>#N/A</v>
      </c>
      <c r="E212" s="3" t="e">
        <f>VLOOKUP(Final_manabou_kanji[[#This Row],[Sr. no.]],Raw_data_N2_Kanji[[Sr. no.]:[Meaning]],8,0)</f>
        <v>#N/A</v>
      </c>
      <c r="F212" s="39" t="e">
        <f>VLOOKUP(Final_manabou_kanji[[#This Row],[Sr. no.]],Raw_data_N2_Kanji[[Sr. no.]:[Meaning]],9,0)</f>
        <v>#N/A</v>
      </c>
      <c r="G212" s="66" t="e">
        <f>VLOOKUP(Final_manabou_kanji[[#This Row],[Sr. no.]],Raw_data_N2_Kanji[[Sr. no.]:[Sentence]],13,0)</f>
        <v>#N/A</v>
      </c>
      <c r="H212" t="e">
        <f>VLOOKUP(Final_manabou_kanji[[#This Row],[Kanji]],Raw_data_N2_Kanji[[Receipe]:[Meaning]],6,0)</f>
        <v>#N/A</v>
      </c>
      <c r="I212" t="e">
        <f>VLOOKUP(Final_manabou_kanji[[#This Row],[Kanji]],Raw_data_N2_Kanji[[Receipe]:[Meaning]],7,0)</f>
        <v>#N/A</v>
      </c>
      <c r="J212" t="e">
        <f>#REF!</f>
        <v>#REF!</v>
      </c>
      <c r="K212" s="35">
        <f>Final_manabou_kanji[[#This Row],[Sr. no.]]</f>
        <v>210</v>
      </c>
      <c r="L212" s="3"/>
      <c r="M212" s="3"/>
    </row>
    <row r="213" spans="2:13" ht="14.25" customHeight="1" x14ac:dyDescent="0.3">
      <c r="B213" s="33">
        <v>211</v>
      </c>
      <c r="C213" s="33" t="e">
        <f>VLOOKUP(Final_manabou_kanji[[#This Row],[Sr. no.]],Raw_data_N2_Kanji[[Sr. no.]:[Receipe no]],5,0)</f>
        <v>#N/A</v>
      </c>
      <c r="D213" s="38" t="e">
        <f>VLOOKUP(Final_manabou_kanji[[#This Row],[Sr. no.]],Raw_data_N2_Kanji[[Sr. no.]:[Meaning]],7,0)</f>
        <v>#N/A</v>
      </c>
      <c r="E213" s="3" t="e">
        <f>VLOOKUP(Final_manabou_kanji[[#This Row],[Sr. no.]],Raw_data_N2_Kanji[[Sr. no.]:[Meaning]],8,0)</f>
        <v>#N/A</v>
      </c>
      <c r="F213" s="39" t="e">
        <f>VLOOKUP(Final_manabou_kanji[[#This Row],[Sr. no.]],Raw_data_N2_Kanji[[Sr. no.]:[Meaning]],9,0)</f>
        <v>#N/A</v>
      </c>
      <c r="G213" s="66" t="e">
        <f>VLOOKUP(Final_manabou_kanji[[#This Row],[Sr. no.]],Raw_data_N2_Kanji[[Sr. no.]:[Sentence]],13,0)</f>
        <v>#N/A</v>
      </c>
      <c r="H213" t="e">
        <f>VLOOKUP(Final_manabou_kanji[[#This Row],[Kanji]],Raw_data_N2_Kanji[[Receipe]:[Meaning]],6,0)</f>
        <v>#N/A</v>
      </c>
      <c r="I213" t="e">
        <f>VLOOKUP(Final_manabou_kanji[[#This Row],[Kanji]],Raw_data_N2_Kanji[[Receipe]:[Meaning]],7,0)</f>
        <v>#N/A</v>
      </c>
      <c r="J213" t="e">
        <f>#REF!</f>
        <v>#REF!</v>
      </c>
      <c r="K213" s="35">
        <f>Final_manabou_kanji[[#This Row],[Sr. no.]]</f>
        <v>211</v>
      </c>
      <c r="L213" s="3"/>
      <c r="M213" s="3"/>
    </row>
    <row r="214" spans="2:13" ht="14.25" customHeight="1" x14ac:dyDescent="0.3">
      <c r="B214" s="33">
        <v>212</v>
      </c>
      <c r="C214" s="33" t="e">
        <f>VLOOKUP(Final_manabou_kanji[[#This Row],[Sr. no.]],Raw_data_N2_Kanji[[Sr. no.]:[Receipe no]],5,0)</f>
        <v>#N/A</v>
      </c>
      <c r="D214" s="38" t="e">
        <f>VLOOKUP(Final_manabou_kanji[[#This Row],[Sr. no.]],Raw_data_N2_Kanji[[Sr. no.]:[Meaning]],7,0)</f>
        <v>#N/A</v>
      </c>
      <c r="E214" s="3" t="e">
        <f>VLOOKUP(Final_manabou_kanji[[#This Row],[Sr. no.]],Raw_data_N2_Kanji[[Sr. no.]:[Meaning]],8,0)</f>
        <v>#N/A</v>
      </c>
      <c r="F214" s="39" t="e">
        <f>VLOOKUP(Final_manabou_kanji[[#This Row],[Sr. no.]],Raw_data_N2_Kanji[[Sr. no.]:[Meaning]],9,0)</f>
        <v>#N/A</v>
      </c>
      <c r="G214" s="66" t="e">
        <f>VLOOKUP(Final_manabou_kanji[[#This Row],[Sr. no.]],Raw_data_N2_Kanji[[Sr. no.]:[Sentence]],13,0)</f>
        <v>#N/A</v>
      </c>
      <c r="H214" t="e">
        <f>VLOOKUP(Final_manabou_kanji[[#This Row],[Kanji]],Raw_data_N2_Kanji[[Receipe]:[Meaning]],6,0)</f>
        <v>#N/A</v>
      </c>
      <c r="I214" t="e">
        <f>VLOOKUP(Final_manabou_kanji[[#This Row],[Kanji]],Raw_data_N2_Kanji[[Receipe]:[Meaning]],7,0)</f>
        <v>#N/A</v>
      </c>
      <c r="J214" t="e">
        <f>#REF!</f>
        <v>#REF!</v>
      </c>
      <c r="K214" s="35">
        <f>Final_manabou_kanji[[#This Row],[Sr. no.]]</f>
        <v>212</v>
      </c>
      <c r="L214" s="3"/>
      <c r="M214" s="3"/>
    </row>
    <row r="215" spans="2:13" ht="14.25" customHeight="1" x14ac:dyDescent="0.3">
      <c r="B215" s="33">
        <v>213</v>
      </c>
      <c r="C215" s="33" t="e">
        <f>VLOOKUP(Final_manabou_kanji[[#This Row],[Sr. no.]],Raw_data_N2_Kanji[[Sr. no.]:[Receipe no]],5,0)</f>
        <v>#N/A</v>
      </c>
      <c r="D215" s="38" t="e">
        <f>VLOOKUP(Final_manabou_kanji[[#This Row],[Sr. no.]],Raw_data_N2_Kanji[[Sr. no.]:[Meaning]],7,0)</f>
        <v>#N/A</v>
      </c>
      <c r="E215" s="3" t="e">
        <f>VLOOKUP(Final_manabou_kanji[[#This Row],[Sr. no.]],Raw_data_N2_Kanji[[Sr. no.]:[Meaning]],8,0)</f>
        <v>#N/A</v>
      </c>
      <c r="F215" s="39" t="e">
        <f>VLOOKUP(Final_manabou_kanji[[#This Row],[Sr. no.]],Raw_data_N2_Kanji[[Sr. no.]:[Meaning]],9,0)</f>
        <v>#N/A</v>
      </c>
      <c r="G215" s="66" t="e">
        <f>VLOOKUP(Final_manabou_kanji[[#This Row],[Sr. no.]],Raw_data_N2_Kanji[[Sr. no.]:[Sentence]],13,0)</f>
        <v>#N/A</v>
      </c>
      <c r="H215" t="e">
        <f>VLOOKUP(Final_manabou_kanji[[#This Row],[Kanji]],Raw_data_N2_Kanji[[Receipe]:[Meaning]],6,0)</f>
        <v>#N/A</v>
      </c>
      <c r="I215" t="e">
        <f>VLOOKUP(Final_manabou_kanji[[#This Row],[Kanji]],Raw_data_N2_Kanji[[Receipe]:[Meaning]],7,0)</f>
        <v>#N/A</v>
      </c>
      <c r="J215" t="e">
        <f>#REF!</f>
        <v>#REF!</v>
      </c>
      <c r="K215" s="35">
        <f>Final_manabou_kanji[[#This Row],[Sr. no.]]</f>
        <v>213</v>
      </c>
      <c r="L215" s="3"/>
      <c r="M215" s="3"/>
    </row>
    <row r="216" spans="2:13" ht="14.25" customHeight="1" x14ac:dyDescent="0.3">
      <c r="B216" s="33">
        <v>214</v>
      </c>
      <c r="C216" s="33" t="e">
        <f>VLOOKUP(Final_manabou_kanji[[#This Row],[Sr. no.]],Raw_data_N2_Kanji[[Sr. no.]:[Receipe no]],5,0)</f>
        <v>#N/A</v>
      </c>
      <c r="D216" s="38" t="e">
        <f>VLOOKUP(Final_manabou_kanji[[#This Row],[Sr. no.]],Raw_data_N2_Kanji[[Sr. no.]:[Meaning]],7,0)</f>
        <v>#N/A</v>
      </c>
      <c r="E216" s="3" t="e">
        <f>VLOOKUP(Final_manabou_kanji[[#This Row],[Sr. no.]],Raw_data_N2_Kanji[[Sr. no.]:[Meaning]],8,0)</f>
        <v>#N/A</v>
      </c>
      <c r="F216" s="39" t="e">
        <f>VLOOKUP(Final_manabou_kanji[[#This Row],[Sr. no.]],Raw_data_N2_Kanji[[Sr. no.]:[Meaning]],9,0)</f>
        <v>#N/A</v>
      </c>
      <c r="G216" s="66" t="e">
        <f>VLOOKUP(Final_manabou_kanji[[#This Row],[Sr. no.]],Raw_data_N2_Kanji[[Sr. no.]:[Sentence]],13,0)</f>
        <v>#N/A</v>
      </c>
      <c r="H216" t="e">
        <f>VLOOKUP(Final_manabou_kanji[[#This Row],[Kanji]],Raw_data_N2_Kanji[[Receipe]:[Meaning]],6,0)</f>
        <v>#N/A</v>
      </c>
      <c r="I216" t="e">
        <f>VLOOKUP(Final_manabou_kanji[[#This Row],[Kanji]],Raw_data_N2_Kanji[[Receipe]:[Meaning]],7,0)</f>
        <v>#N/A</v>
      </c>
      <c r="J216" t="e">
        <f>#REF!</f>
        <v>#REF!</v>
      </c>
      <c r="K216" s="35">
        <f>Final_manabou_kanji[[#This Row],[Sr. no.]]</f>
        <v>214</v>
      </c>
      <c r="L216" s="3"/>
      <c r="M216" s="3"/>
    </row>
    <row r="217" spans="2:13" ht="14.25" customHeight="1" x14ac:dyDescent="0.3">
      <c r="B217" s="33">
        <v>215</v>
      </c>
      <c r="C217" s="33" t="e">
        <f>VLOOKUP(Final_manabou_kanji[[#This Row],[Sr. no.]],Raw_data_N2_Kanji[[Sr. no.]:[Receipe no]],5,0)</f>
        <v>#N/A</v>
      </c>
      <c r="D217" s="38" t="e">
        <f>VLOOKUP(Final_manabou_kanji[[#This Row],[Sr. no.]],Raw_data_N2_Kanji[[Sr. no.]:[Meaning]],7,0)</f>
        <v>#N/A</v>
      </c>
      <c r="E217" s="3" t="e">
        <f>VLOOKUP(Final_manabou_kanji[[#This Row],[Sr. no.]],Raw_data_N2_Kanji[[Sr. no.]:[Meaning]],8,0)</f>
        <v>#N/A</v>
      </c>
      <c r="F217" s="39" t="e">
        <f>VLOOKUP(Final_manabou_kanji[[#This Row],[Sr. no.]],Raw_data_N2_Kanji[[Sr. no.]:[Meaning]],9,0)</f>
        <v>#N/A</v>
      </c>
      <c r="G217" s="66" t="e">
        <f>VLOOKUP(Final_manabou_kanji[[#This Row],[Sr. no.]],Raw_data_N2_Kanji[[Sr. no.]:[Sentence]],13,0)</f>
        <v>#N/A</v>
      </c>
      <c r="H217" t="e">
        <f>VLOOKUP(Final_manabou_kanji[[#This Row],[Kanji]],Raw_data_N2_Kanji[[Receipe]:[Meaning]],6,0)</f>
        <v>#N/A</v>
      </c>
      <c r="I217" t="e">
        <f>VLOOKUP(Final_manabou_kanji[[#This Row],[Kanji]],Raw_data_N2_Kanji[[Receipe]:[Meaning]],7,0)</f>
        <v>#N/A</v>
      </c>
      <c r="J217" t="e">
        <f>#REF!</f>
        <v>#REF!</v>
      </c>
      <c r="K217" s="35">
        <f>Final_manabou_kanji[[#This Row],[Sr. no.]]</f>
        <v>215</v>
      </c>
      <c r="L217" s="3"/>
      <c r="M217" s="3"/>
    </row>
    <row r="218" spans="2:13" ht="14.25" customHeight="1" x14ac:dyDescent="0.3">
      <c r="B218" s="33">
        <v>216</v>
      </c>
      <c r="C218" s="33" t="e">
        <f>VLOOKUP(Final_manabou_kanji[[#This Row],[Sr. no.]],Raw_data_N2_Kanji[[Sr. no.]:[Receipe no]],5,0)</f>
        <v>#N/A</v>
      </c>
      <c r="D218" s="38" t="e">
        <f>VLOOKUP(Final_manabou_kanji[[#This Row],[Sr. no.]],Raw_data_N2_Kanji[[Sr. no.]:[Meaning]],7,0)</f>
        <v>#N/A</v>
      </c>
      <c r="E218" s="3" t="e">
        <f>VLOOKUP(Final_manabou_kanji[[#This Row],[Sr. no.]],Raw_data_N2_Kanji[[Sr. no.]:[Meaning]],8,0)</f>
        <v>#N/A</v>
      </c>
      <c r="F218" s="39" t="e">
        <f>VLOOKUP(Final_manabou_kanji[[#This Row],[Sr. no.]],Raw_data_N2_Kanji[[Sr. no.]:[Meaning]],9,0)</f>
        <v>#N/A</v>
      </c>
      <c r="G218" s="66" t="e">
        <f>VLOOKUP(Final_manabou_kanji[[#This Row],[Sr. no.]],Raw_data_N2_Kanji[[Sr. no.]:[Sentence]],13,0)</f>
        <v>#N/A</v>
      </c>
      <c r="H218" t="e">
        <f>VLOOKUP(Final_manabou_kanji[[#This Row],[Kanji]],Raw_data_N2_Kanji[[Receipe]:[Meaning]],6,0)</f>
        <v>#N/A</v>
      </c>
      <c r="I218" t="e">
        <f>VLOOKUP(Final_manabou_kanji[[#This Row],[Kanji]],Raw_data_N2_Kanji[[Receipe]:[Meaning]],7,0)</f>
        <v>#N/A</v>
      </c>
      <c r="J218" t="e">
        <f>#REF!</f>
        <v>#REF!</v>
      </c>
      <c r="K218" s="35">
        <f>Final_manabou_kanji[[#This Row],[Sr. no.]]</f>
        <v>216</v>
      </c>
      <c r="L218" s="3"/>
      <c r="M218" s="3"/>
    </row>
    <row r="219" spans="2:13" ht="14.25" customHeight="1" x14ac:dyDescent="0.3">
      <c r="B219" s="33">
        <v>217</v>
      </c>
      <c r="C219" s="33" t="e">
        <f>VLOOKUP(Final_manabou_kanji[[#This Row],[Sr. no.]],Raw_data_N2_Kanji[[Sr. no.]:[Receipe no]],5,0)</f>
        <v>#N/A</v>
      </c>
      <c r="D219" s="38" t="e">
        <f>VLOOKUP(Final_manabou_kanji[[#This Row],[Sr. no.]],Raw_data_N2_Kanji[[Sr. no.]:[Meaning]],7,0)</f>
        <v>#N/A</v>
      </c>
      <c r="E219" s="3" t="e">
        <f>VLOOKUP(Final_manabou_kanji[[#This Row],[Sr. no.]],Raw_data_N2_Kanji[[Sr. no.]:[Meaning]],8,0)</f>
        <v>#N/A</v>
      </c>
      <c r="F219" s="39" t="e">
        <f>VLOOKUP(Final_manabou_kanji[[#This Row],[Sr. no.]],Raw_data_N2_Kanji[[Sr. no.]:[Meaning]],9,0)</f>
        <v>#N/A</v>
      </c>
      <c r="G219" s="66" t="e">
        <f>VLOOKUP(Final_manabou_kanji[[#This Row],[Sr. no.]],Raw_data_N2_Kanji[[Sr. no.]:[Sentence]],13,0)</f>
        <v>#N/A</v>
      </c>
      <c r="H219" t="e">
        <f>VLOOKUP(Final_manabou_kanji[[#This Row],[Kanji]],Raw_data_N2_Kanji[[Receipe]:[Meaning]],6,0)</f>
        <v>#N/A</v>
      </c>
      <c r="I219" t="e">
        <f>VLOOKUP(Final_manabou_kanji[[#This Row],[Kanji]],Raw_data_N2_Kanji[[Receipe]:[Meaning]],7,0)</f>
        <v>#N/A</v>
      </c>
      <c r="J219" t="e">
        <f>#REF!</f>
        <v>#REF!</v>
      </c>
      <c r="K219" s="35">
        <f>Final_manabou_kanji[[#This Row],[Sr. no.]]</f>
        <v>217</v>
      </c>
      <c r="L219" s="3"/>
      <c r="M219" s="3"/>
    </row>
    <row r="220" spans="2:13" ht="14.25" customHeight="1" x14ac:dyDescent="0.3">
      <c r="B220" s="33">
        <v>218</v>
      </c>
      <c r="C220" s="33" t="e">
        <f>VLOOKUP(Final_manabou_kanji[[#This Row],[Sr. no.]],Raw_data_N2_Kanji[[Sr. no.]:[Receipe no]],5,0)</f>
        <v>#N/A</v>
      </c>
      <c r="D220" s="38" t="e">
        <f>VLOOKUP(Final_manabou_kanji[[#This Row],[Sr. no.]],Raw_data_N2_Kanji[[Sr. no.]:[Meaning]],7,0)</f>
        <v>#N/A</v>
      </c>
      <c r="E220" s="3" t="e">
        <f>VLOOKUP(Final_manabou_kanji[[#This Row],[Sr. no.]],Raw_data_N2_Kanji[[Sr. no.]:[Meaning]],8,0)</f>
        <v>#N/A</v>
      </c>
      <c r="F220" s="39" t="e">
        <f>VLOOKUP(Final_manabou_kanji[[#This Row],[Sr. no.]],Raw_data_N2_Kanji[[Sr. no.]:[Meaning]],9,0)</f>
        <v>#N/A</v>
      </c>
      <c r="G220" s="66" t="e">
        <f>VLOOKUP(Final_manabou_kanji[[#This Row],[Sr. no.]],Raw_data_N2_Kanji[[Sr. no.]:[Sentence]],13,0)</f>
        <v>#N/A</v>
      </c>
      <c r="H220" t="e">
        <f>VLOOKUP(Final_manabou_kanji[[#This Row],[Kanji]],Raw_data_N2_Kanji[[Receipe]:[Meaning]],6,0)</f>
        <v>#N/A</v>
      </c>
      <c r="I220" t="e">
        <f>VLOOKUP(Final_manabou_kanji[[#This Row],[Kanji]],Raw_data_N2_Kanji[[Receipe]:[Meaning]],7,0)</f>
        <v>#N/A</v>
      </c>
      <c r="J220" t="e">
        <f>#REF!</f>
        <v>#REF!</v>
      </c>
      <c r="K220" s="35">
        <f>Final_manabou_kanji[[#This Row],[Sr. no.]]</f>
        <v>218</v>
      </c>
      <c r="L220" s="3"/>
      <c r="M220" s="3"/>
    </row>
    <row r="221" spans="2:13" ht="14.25" customHeight="1" x14ac:dyDescent="0.3">
      <c r="B221" s="33">
        <v>219</v>
      </c>
      <c r="C221" s="33" t="e">
        <f>VLOOKUP(Final_manabou_kanji[[#This Row],[Sr. no.]],Raw_data_N2_Kanji[[Sr. no.]:[Receipe no]],5,0)</f>
        <v>#N/A</v>
      </c>
      <c r="D221" s="38" t="e">
        <f>VLOOKUP(Final_manabou_kanji[[#This Row],[Sr. no.]],Raw_data_N2_Kanji[[Sr. no.]:[Meaning]],7,0)</f>
        <v>#N/A</v>
      </c>
      <c r="E221" s="3" t="e">
        <f>VLOOKUP(Final_manabou_kanji[[#This Row],[Sr. no.]],Raw_data_N2_Kanji[[Sr. no.]:[Meaning]],8,0)</f>
        <v>#N/A</v>
      </c>
      <c r="F221" s="39" t="e">
        <f>VLOOKUP(Final_manabou_kanji[[#This Row],[Sr. no.]],Raw_data_N2_Kanji[[Sr. no.]:[Meaning]],9,0)</f>
        <v>#N/A</v>
      </c>
      <c r="G221" s="66" t="e">
        <f>VLOOKUP(Final_manabou_kanji[[#This Row],[Sr. no.]],Raw_data_N2_Kanji[[Sr. no.]:[Sentence]],13,0)</f>
        <v>#N/A</v>
      </c>
      <c r="H221" t="e">
        <f>VLOOKUP(Final_manabou_kanji[[#This Row],[Kanji]],Raw_data_N2_Kanji[[Receipe]:[Meaning]],6,0)</f>
        <v>#N/A</v>
      </c>
      <c r="I221" t="e">
        <f>VLOOKUP(Final_manabou_kanji[[#This Row],[Kanji]],Raw_data_N2_Kanji[[Receipe]:[Meaning]],7,0)</f>
        <v>#N/A</v>
      </c>
      <c r="J221" t="e">
        <f>#REF!</f>
        <v>#REF!</v>
      </c>
      <c r="K221" s="35">
        <f>Final_manabou_kanji[[#This Row],[Sr. no.]]</f>
        <v>219</v>
      </c>
      <c r="L221" s="3"/>
      <c r="M221" s="3"/>
    </row>
    <row r="222" spans="2:13" ht="14.25" customHeight="1" x14ac:dyDescent="0.3">
      <c r="B222" s="33">
        <v>220</v>
      </c>
      <c r="C222" s="33" t="e">
        <f>VLOOKUP(Final_manabou_kanji[[#This Row],[Sr. no.]],Raw_data_N2_Kanji[[Sr. no.]:[Receipe no]],5,0)</f>
        <v>#N/A</v>
      </c>
      <c r="D222" s="38" t="e">
        <f>VLOOKUP(Final_manabou_kanji[[#This Row],[Sr. no.]],Raw_data_N2_Kanji[[Sr. no.]:[Meaning]],7,0)</f>
        <v>#N/A</v>
      </c>
      <c r="E222" s="3" t="e">
        <f>VLOOKUP(Final_manabou_kanji[[#This Row],[Sr. no.]],Raw_data_N2_Kanji[[Sr. no.]:[Meaning]],8,0)</f>
        <v>#N/A</v>
      </c>
      <c r="F222" s="39" t="e">
        <f>VLOOKUP(Final_manabou_kanji[[#This Row],[Sr. no.]],Raw_data_N2_Kanji[[Sr. no.]:[Meaning]],9,0)</f>
        <v>#N/A</v>
      </c>
      <c r="G222" s="66" t="e">
        <f>VLOOKUP(Final_manabou_kanji[[#This Row],[Sr. no.]],Raw_data_N2_Kanji[[Sr. no.]:[Sentence]],13,0)</f>
        <v>#N/A</v>
      </c>
      <c r="H222" t="e">
        <f>VLOOKUP(Final_manabou_kanji[[#This Row],[Kanji]],Raw_data_N2_Kanji[[Receipe]:[Meaning]],6,0)</f>
        <v>#N/A</v>
      </c>
      <c r="I222" t="e">
        <f>VLOOKUP(Final_manabou_kanji[[#This Row],[Kanji]],Raw_data_N2_Kanji[[Receipe]:[Meaning]],7,0)</f>
        <v>#N/A</v>
      </c>
      <c r="J222" t="e">
        <f>#REF!</f>
        <v>#REF!</v>
      </c>
      <c r="K222" s="35">
        <f>Final_manabou_kanji[[#This Row],[Sr. no.]]</f>
        <v>220</v>
      </c>
      <c r="L222" s="3"/>
      <c r="M222" s="3"/>
    </row>
    <row r="223" spans="2:13" ht="14.25" customHeight="1" x14ac:dyDescent="0.3">
      <c r="B223" s="33">
        <v>221</v>
      </c>
      <c r="C223" s="33" t="e">
        <f>VLOOKUP(Final_manabou_kanji[[#This Row],[Sr. no.]],Raw_data_N2_Kanji[[Sr. no.]:[Receipe no]],5,0)</f>
        <v>#N/A</v>
      </c>
      <c r="D223" s="38" t="e">
        <f>VLOOKUP(Final_manabou_kanji[[#This Row],[Sr. no.]],Raw_data_N2_Kanji[[Sr. no.]:[Meaning]],7,0)</f>
        <v>#N/A</v>
      </c>
      <c r="E223" s="3" t="e">
        <f>VLOOKUP(Final_manabou_kanji[[#This Row],[Sr. no.]],Raw_data_N2_Kanji[[Sr. no.]:[Meaning]],8,0)</f>
        <v>#N/A</v>
      </c>
      <c r="F223" s="39" t="e">
        <f>VLOOKUP(Final_manabou_kanji[[#This Row],[Sr. no.]],Raw_data_N2_Kanji[[Sr. no.]:[Meaning]],9,0)</f>
        <v>#N/A</v>
      </c>
      <c r="G223" s="66" t="e">
        <f>VLOOKUP(Final_manabou_kanji[[#This Row],[Sr. no.]],Raw_data_N2_Kanji[[Sr. no.]:[Sentence]],13,0)</f>
        <v>#N/A</v>
      </c>
      <c r="H223" t="e">
        <f>VLOOKUP(Final_manabou_kanji[[#This Row],[Kanji]],Raw_data_N2_Kanji[[Receipe]:[Meaning]],6,0)</f>
        <v>#N/A</v>
      </c>
      <c r="I223" t="e">
        <f>VLOOKUP(Final_manabou_kanji[[#This Row],[Kanji]],Raw_data_N2_Kanji[[Receipe]:[Meaning]],7,0)</f>
        <v>#N/A</v>
      </c>
      <c r="J223" t="e">
        <f>#REF!</f>
        <v>#REF!</v>
      </c>
      <c r="K223" s="35">
        <f>Final_manabou_kanji[[#This Row],[Sr. no.]]</f>
        <v>221</v>
      </c>
      <c r="L223" s="3"/>
      <c r="M223" s="3"/>
    </row>
    <row r="224" spans="2:13" ht="14.25" customHeight="1" x14ac:dyDescent="0.3">
      <c r="B224" s="33">
        <v>222</v>
      </c>
      <c r="C224" s="33" t="e">
        <f>VLOOKUP(Final_manabou_kanji[[#This Row],[Sr. no.]],Raw_data_N2_Kanji[[Sr. no.]:[Receipe no]],5,0)</f>
        <v>#N/A</v>
      </c>
      <c r="D224" s="38" t="e">
        <f>VLOOKUP(Final_manabou_kanji[[#This Row],[Sr. no.]],Raw_data_N2_Kanji[[Sr. no.]:[Meaning]],7,0)</f>
        <v>#N/A</v>
      </c>
      <c r="E224" s="3" t="e">
        <f>VLOOKUP(Final_manabou_kanji[[#This Row],[Sr. no.]],Raw_data_N2_Kanji[[Sr. no.]:[Meaning]],8,0)</f>
        <v>#N/A</v>
      </c>
      <c r="F224" s="39" t="e">
        <f>VLOOKUP(Final_manabou_kanji[[#This Row],[Sr. no.]],Raw_data_N2_Kanji[[Sr. no.]:[Meaning]],9,0)</f>
        <v>#N/A</v>
      </c>
      <c r="G224" s="66" t="e">
        <f>VLOOKUP(Final_manabou_kanji[[#This Row],[Sr. no.]],Raw_data_N2_Kanji[[Sr. no.]:[Sentence]],13,0)</f>
        <v>#N/A</v>
      </c>
      <c r="H224" t="e">
        <f>VLOOKUP(Final_manabou_kanji[[#This Row],[Kanji]],Raw_data_N2_Kanji[[Receipe]:[Meaning]],6,0)</f>
        <v>#N/A</v>
      </c>
      <c r="I224" t="e">
        <f>VLOOKUP(Final_manabou_kanji[[#This Row],[Kanji]],Raw_data_N2_Kanji[[Receipe]:[Meaning]],7,0)</f>
        <v>#N/A</v>
      </c>
      <c r="J224" t="e">
        <f>#REF!</f>
        <v>#REF!</v>
      </c>
      <c r="K224" s="35">
        <f>Final_manabou_kanji[[#This Row],[Sr. no.]]</f>
        <v>222</v>
      </c>
      <c r="L224" s="3"/>
      <c r="M224" s="3"/>
    </row>
    <row r="225" spans="2:13" ht="14.25" customHeight="1" x14ac:dyDescent="0.3">
      <c r="B225" s="33">
        <v>223</v>
      </c>
      <c r="C225" s="33" t="e">
        <f>VLOOKUP(Final_manabou_kanji[[#This Row],[Sr. no.]],Raw_data_N2_Kanji[[Sr. no.]:[Receipe no]],5,0)</f>
        <v>#N/A</v>
      </c>
      <c r="D225" s="38" t="e">
        <f>VLOOKUP(Final_manabou_kanji[[#This Row],[Sr. no.]],Raw_data_N2_Kanji[[Sr. no.]:[Meaning]],7,0)</f>
        <v>#N/A</v>
      </c>
      <c r="E225" s="3" t="e">
        <f>VLOOKUP(Final_manabou_kanji[[#This Row],[Sr. no.]],Raw_data_N2_Kanji[[Sr. no.]:[Meaning]],8,0)</f>
        <v>#N/A</v>
      </c>
      <c r="F225" s="39" t="e">
        <f>VLOOKUP(Final_manabou_kanji[[#This Row],[Sr. no.]],Raw_data_N2_Kanji[[Sr. no.]:[Meaning]],9,0)</f>
        <v>#N/A</v>
      </c>
      <c r="G225" s="66" t="e">
        <f>VLOOKUP(Final_manabou_kanji[[#This Row],[Sr. no.]],Raw_data_N2_Kanji[[Sr. no.]:[Sentence]],13,0)</f>
        <v>#N/A</v>
      </c>
      <c r="H225" t="e">
        <f>VLOOKUP(Final_manabou_kanji[[#This Row],[Kanji]],Raw_data_N2_Kanji[[Receipe]:[Meaning]],6,0)</f>
        <v>#N/A</v>
      </c>
      <c r="I225" t="e">
        <f>VLOOKUP(Final_manabou_kanji[[#This Row],[Kanji]],Raw_data_N2_Kanji[[Receipe]:[Meaning]],7,0)</f>
        <v>#N/A</v>
      </c>
      <c r="J225" t="e">
        <f>#REF!</f>
        <v>#REF!</v>
      </c>
      <c r="K225" s="35">
        <f>Final_manabou_kanji[[#This Row],[Sr. no.]]</f>
        <v>223</v>
      </c>
      <c r="L225" s="3"/>
      <c r="M225" s="3"/>
    </row>
    <row r="226" spans="2:13" ht="14.25" customHeight="1" x14ac:dyDescent="0.3">
      <c r="B226" s="33">
        <v>224</v>
      </c>
      <c r="C226" s="33" t="e">
        <f>VLOOKUP(Final_manabou_kanji[[#This Row],[Sr. no.]],Raw_data_N2_Kanji[[Sr. no.]:[Receipe no]],5,0)</f>
        <v>#N/A</v>
      </c>
      <c r="D226" s="38" t="e">
        <f>VLOOKUP(Final_manabou_kanji[[#This Row],[Sr. no.]],Raw_data_N2_Kanji[[Sr. no.]:[Meaning]],7,0)</f>
        <v>#N/A</v>
      </c>
      <c r="E226" s="3" t="e">
        <f>VLOOKUP(Final_manabou_kanji[[#This Row],[Sr. no.]],Raw_data_N2_Kanji[[Sr. no.]:[Meaning]],8,0)</f>
        <v>#N/A</v>
      </c>
      <c r="F226" s="39" t="e">
        <f>VLOOKUP(Final_manabou_kanji[[#This Row],[Sr. no.]],Raw_data_N2_Kanji[[Sr. no.]:[Meaning]],9,0)</f>
        <v>#N/A</v>
      </c>
      <c r="G226" s="66" t="e">
        <f>VLOOKUP(Final_manabou_kanji[[#This Row],[Sr. no.]],Raw_data_N2_Kanji[[Sr. no.]:[Sentence]],13,0)</f>
        <v>#N/A</v>
      </c>
      <c r="H226" t="e">
        <f>VLOOKUP(Final_manabou_kanji[[#This Row],[Kanji]],Raw_data_N2_Kanji[[Receipe]:[Meaning]],6,0)</f>
        <v>#N/A</v>
      </c>
      <c r="I226" t="e">
        <f>VLOOKUP(Final_manabou_kanji[[#This Row],[Kanji]],Raw_data_N2_Kanji[[Receipe]:[Meaning]],7,0)</f>
        <v>#N/A</v>
      </c>
      <c r="J226" t="e">
        <f>#REF!</f>
        <v>#REF!</v>
      </c>
      <c r="K226" s="35">
        <f>Final_manabou_kanji[[#This Row],[Sr. no.]]</f>
        <v>224</v>
      </c>
      <c r="L226" s="3"/>
      <c r="M226" s="3"/>
    </row>
    <row r="227" spans="2:13" ht="14.25" customHeight="1" x14ac:dyDescent="0.3">
      <c r="B227" s="33">
        <v>225</v>
      </c>
      <c r="C227" s="33" t="e">
        <f>VLOOKUP(Final_manabou_kanji[[#This Row],[Sr. no.]],Raw_data_N2_Kanji[[Sr. no.]:[Receipe no]],5,0)</f>
        <v>#N/A</v>
      </c>
      <c r="D227" s="38" t="e">
        <f>VLOOKUP(Final_manabou_kanji[[#This Row],[Sr. no.]],Raw_data_N2_Kanji[[Sr. no.]:[Meaning]],7,0)</f>
        <v>#N/A</v>
      </c>
      <c r="E227" s="3" t="e">
        <f>VLOOKUP(Final_manabou_kanji[[#This Row],[Sr. no.]],Raw_data_N2_Kanji[[Sr. no.]:[Meaning]],8,0)</f>
        <v>#N/A</v>
      </c>
      <c r="F227" s="39" t="e">
        <f>VLOOKUP(Final_manabou_kanji[[#This Row],[Sr. no.]],Raw_data_N2_Kanji[[Sr. no.]:[Meaning]],9,0)</f>
        <v>#N/A</v>
      </c>
      <c r="G227" s="66" t="e">
        <f>VLOOKUP(Final_manabou_kanji[[#This Row],[Sr. no.]],Raw_data_N2_Kanji[[Sr. no.]:[Sentence]],13,0)</f>
        <v>#N/A</v>
      </c>
      <c r="H227" t="e">
        <f>VLOOKUP(Final_manabou_kanji[[#This Row],[Kanji]],Raw_data_N2_Kanji[[Receipe]:[Meaning]],6,0)</f>
        <v>#N/A</v>
      </c>
      <c r="I227" t="e">
        <f>VLOOKUP(Final_manabou_kanji[[#This Row],[Kanji]],Raw_data_N2_Kanji[[Receipe]:[Meaning]],7,0)</f>
        <v>#N/A</v>
      </c>
      <c r="J227" t="e">
        <f>#REF!</f>
        <v>#REF!</v>
      </c>
      <c r="K227" s="35">
        <f>Final_manabou_kanji[[#This Row],[Sr. no.]]</f>
        <v>225</v>
      </c>
      <c r="L227" s="3"/>
      <c r="M227" s="3"/>
    </row>
    <row r="228" spans="2:13" ht="14.25" customHeight="1" x14ac:dyDescent="0.3">
      <c r="B228" s="33">
        <v>226</v>
      </c>
      <c r="C228" s="33" t="e">
        <f>VLOOKUP(Final_manabou_kanji[[#This Row],[Sr. no.]],Raw_data_N2_Kanji[[Sr. no.]:[Receipe no]],5,0)</f>
        <v>#N/A</v>
      </c>
      <c r="D228" s="38" t="e">
        <f>VLOOKUP(Final_manabou_kanji[[#This Row],[Sr. no.]],Raw_data_N2_Kanji[[Sr. no.]:[Meaning]],7,0)</f>
        <v>#N/A</v>
      </c>
      <c r="E228" s="3" t="e">
        <f>VLOOKUP(Final_manabou_kanji[[#This Row],[Sr. no.]],Raw_data_N2_Kanji[[Sr. no.]:[Meaning]],8,0)</f>
        <v>#N/A</v>
      </c>
      <c r="F228" s="39" t="e">
        <f>VLOOKUP(Final_manabou_kanji[[#This Row],[Sr. no.]],Raw_data_N2_Kanji[[Sr. no.]:[Meaning]],9,0)</f>
        <v>#N/A</v>
      </c>
      <c r="G228" s="66" t="e">
        <f>VLOOKUP(Final_manabou_kanji[[#This Row],[Sr. no.]],Raw_data_N2_Kanji[[Sr. no.]:[Sentence]],13,0)</f>
        <v>#N/A</v>
      </c>
      <c r="H228" t="e">
        <f>VLOOKUP(Final_manabou_kanji[[#This Row],[Kanji]],Raw_data_N2_Kanji[[Receipe]:[Meaning]],6,0)</f>
        <v>#N/A</v>
      </c>
      <c r="I228" t="e">
        <f>VLOOKUP(Final_manabou_kanji[[#This Row],[Kanji]],Raw_data_N2_Kanji[[Receipe]:[Meaning]],7,0)</f>
        <v>#N/A</v>
      </c>
      <c r="J228" t="e">
        <f>#REF!</f>
        <v>#REF!</v>
      </c>
      <c r="K228" s="35">
        <f>Final_manabou_kanji[[#This Row],[Sr. no.]]</f>
        <v>226</v>
      </c>
      <c r="L228" s="3"/>
      <c r="M228" s="3"/>
    </row>
    <row r="229" spans="2:13" ht="14.25" customHeight="1" x14ac:dyDescent="0.3">
      <c r="B229" s="33">
        <v>227</v>
      </c>
      <c r="C229" s="33" t="e">
        <f>VLOOKUP(Final_manabou_kanji[[#This Row],[Sr. no.]],Raw_data_N2_Kanji[[Sr. no.]:[Receipe no]],5,0)</f>
        <v>#N/A</v>
      </c>
      <c r="D229" s="38" t="e">
        <f>VLOOKUP(Final_manabou_kanji[[#This Row],[Sr. no.]],Raw_data_N2_Kanji[[Sr. no.]:[Meaning]],7,0)</f>
        <v>#N/A</v>
      </c>
      <c r="E229" s="3" t="e">
        <f>VLOOKUP(Final_manabou_kanji[[#This Row],[Sr. no.]],Raw_data_N2_Kanji[[Sr. no.]:[Meaning]],8,0)</f>
        <v>#N/A</v>
      </c>
      <c r="F229" s="39" t="e">
        <f>VLOOKUP(Final_manabou_kanji[[#This Row],[Sr. no.]],Raw_data_N2_Kanji[[Sr. no.]:[Meaning]],9,0)</f>
        <v>#N/A</v>
      </c>
      <c r="G229" s="66" t="e">
        <f>VLOOKUP(Final_manabou_kanji[[#This Row],[Sr. no.]],Raw_data_N2_Kanji[[Sr. no.]:[Sentence]],13,0)</f>
        <v>#N/A</v>
      </c>
      <c r="H229" t="e">
        <f>VLOOKUP(Final_manabou_kanji[[#This Row],[Kanji]],Raw_data_N2_Kanji[[Receipe]:[Meaning]],6,0)</f>
        <v>#N/A</v>
      </c>
      <c r="I229" t="e">
        <f>VLOOKUP(Final_manabou_kanji[[#This Row],[Kanji]],Raw_data_N2_Kanji[[Receipe]:[Meaning]],7,0)</f>
        <v>#N/A</v>
      </c>
      <c r="J229" t="e">
        <f>#REF!</f>
        <v>#REF!</v>
      </c>
      <c r="K229" s="35">
        <f>Final_manabou_kanji[[#This Row],[Sr. no.]]</f>
        <v>227</v>
      </c>
      <c r="L229" s="3"/>
      <c r="M229" s="3"/>
    </row>
    <row r="230" spans="2:13" ht="14.25" customHeight="1" x14ac:dyDescent="0.3">
      <c r="B230" s="33">
        <v>228</v>
      </c>
      <c r="C230" s="33" t="e">
        <f>VLOOKUP(Final_manabou_kanji[[#This Row],[Sr. no.]],Raw_data_N2_Kanji[[Sr. no.]:[Receipe no]],5,0)</f>
        <v>#N/A</v>
      </c>
      <c r="D230" s="38" t="e">
        <f>VLOOKUP(Final_manabou_kanji[[#This Row],[Sr. no.]],Raw_data_N2_Kanji[[Sr. no.]:[Meaning]],7,0)</f>
        <v>#N/A</v>
      </c>
      <c r="E230" s="3" t="e">
        <f>VLOOKUP(Final_manabou_kanji[[#This Row],[Sr. no.]],Raw_data_N2_Kanji[[Sr. no.]:[Meaning]],8,0)</f>
        <v>#N/A</v>
      </c>
      <c r="F230" s="39" t="e">
        <f>VLOOKUP(Final_manabou_kanji[[#This Row],[Sr. no.]],Raw_data_N2_Kanji[[Sr. no.]:[Meaning]],9,0)</f>
        <v>#N/A</v>
      </c>
      <c r="G230" s="66" t="e">
        <f>VLOOKUP(Final_manabou_kanji[[#This Row],[Sr. no.]],Raw_data_N2_Kanji[[Sr. no.]:[Sentence]],13,0)</f>
        <v>#N/A</v>
      </c>
      <c r="H230" t="e">
        <f>VLOOKUP(Final_manabou_kanji[[#This Row],[Kanji]],Raw_data_N2_Kanji[[Receipe]:[Meaning]],6,0)</f>
        <v>#N/A</v>
      </c>
      <c r="I230" t="e">
        <f>VLOOKUP(Final_manabou_kanji[[#This Row],[Kanji]],Raw_data_N2_Kanji[[Receipe]:[Meaning]],7,0)</f>
        <v>#N/A</v>
      </c>
      <c r="J230" t="e">
        <f>#REF!</f>
        <v>#REF!</v>
      </c>
      <c r="K230" s="35">
        <f>Final_manabou_kanji[[#This Row],[Sr. no.]]</f>
        <v>228</v>
      </c>
      <c r="L230" s="3"/>
      <c r="M230" s="3"/>
    </row>
    <row r="231" spans="2:13" ht="14.25" customHeight="1" x14ac:dyDescent="0.3">
      <c r="B231" s="33">
        <v>229</v>
      </c>
      <c r="C231" s="33" t="e">
        <f>VLOOKUP(Final_manabou_kanji[[#This Row],[Sr. no.]],Raw_data_N2_Kanji[[Sr. no.]:[Receipe no]],5,0)</f>
        <v>#N/A</v>
      </c>
      <c r="D231" s="38" t="e">
        <f>VLOOKUP(Final_manabou_kanji[[#This Row],[Sr. no.]],Raw_data_N2_Kanji[[Sr. no.]:[Meaning]],7,0)</f>
        <v>#N/A</v>
      </c>
      <c r="E231" s="3" t="e">
        <f>VLOOKUP(Final_manabou_kanji[[#This Row],[Sr. no.]],Raw_data_N2_Kanji[[Sr. no.]:[Meaning]],8,0)</f>
        <v>#N/A</v>
      </c>
      <c r="F231" s="39" t="e">
        <f>VLOOKUP(Final_manabou_kanji[[#This Row],[Sr. no.]],Raw_data_N2_Kanji[[Sr. no.]:[Meaning]],9,0)</f>
        <v>#N/A</v>
      </c>
      <c r="G231" s="66" t="e">
        <f>VLOOKUP(Final_manabou_kanji[[#This Row],[Sr. no.]],Raw_data_N2_Kanji[[Sr. no.]:[Sentence]],13,0)</f>
        <v>#N/A</v>
      </c>
      <c r="H231" t="e">
        <f>VLOOKUP(Final_manabou_kanji[[#This Row],[Kanji]],Raw_data_N2_Kanji[[Receipe]:[Meaning]],6,0)</f>
        <v>#N/A</v>
      </c>
      <c r="I231" t="e">
        <f>VLOOKUP(Final_manabou_kanji[[#This Row],[Kanji]],Raw_data_N2_Kanji[[Receipe]:[Meaning]],7,0)</f>
        <v>#N/A</v>
      </c>
      <c r="J231" t="e">
        <f>#REF!</f>
        <v>#REF!</v>
      </c>
      <c r="K231" s="35">
        <f>Final_manabou_kanji[[#This Row],[Sr. no.]]</f>
        <v>229</v>
      </c>
      <c r="L231" s="3"/>
      <c r="M231" s="3"/>
    </row>
    <row r="232" spans="2:13" ht="14.25" customHeight="1" x14ac:dyDescent="0.3">
      <c r="B232" s="33">
        <v>230</v>
      </c>
      <c r="C232" s="33" t="e">
        <f>VLOOKUP(Final_manabou_kanji[[#This Row],[Sr. no.]],Raw_data_N2_Kanji[[Sr. no.]:[Receipe no]],5,0)</f>
        <v>#N/A</v>
      </c>
      <c r="D232" s="38" t="e">
        <f>VLOOKUP(Final_manabou_kanji[[#This Row],[Sr. no.]],Raw_data_N2_Kanji[[Sr. no.]:[Meaning]],7,0)</f>
        <v>#N/A</v>
      </c>
      <c r="E232" s="3" t="e">
        <f>VLOOKUP(Final_manabou_kanji[[#This Row],[Sr. no.]],Raw_data_N2_Kanji[[Sr. no.]:[Meaning]],8,0)</f>
        <v>#N/A</v>
      </c>
      <c r="F232" s="39" t="e">
        <f>VLOOKUP(Final_manabou_kanji[[#This Row],[Sr. no.]],Raw_data_N2_Kanji[[Sr. no.]:[Meaning]],9,0)</f>
        <v>#N/A</v>
      </c>
      <c r="G232" s="66" t="e">
        <f>VLOOKUP(Final_manabou_kanji[[#This Row],[Sr. no.]],Raw_data_N2_Kanji[[Sr. no.]:[Sentence]],13,0)</f>
        <v>#N/A</v>
      </c>
      <c r="H232" t="e">
        <f>VLOOKUP(Final_manabou_kanji[[#This Row],[Kanji]],Raw_data_N2_Kanji[[Receipe]:[Meaning]],6,0)</f>
        <v>#N/A</v>
      </c>
      <c r="I232" t="e">
        <f>VLOOKUP(Final_manabou_kanji[[#This Row],[Kanji]],Raw_data_N2_Kanji[[Receipe]:[Meaning]],7,0)</f>
        <v>#N/A</v>
      </c>
      <c r="J232" t="e">
        <f>#REF!</f>
        <v>#REF!</v>
      </c>
      <c r="K232" s="35">
        <f>Final_manabou_kanji[[#This Row],[Sr. no.]]</f>
        <v>230</v>
      </c>
      <c r="L232" s="3"/>
      <c r="M232" s="3"/>
    </row>
    <row r="233" spans="2:13" ht="14.25" customHeight="1" x14ac:dyDescent="0.3">
      <c r="B233" s="33">
        <v>231</v>
      </c>
      <c r="C233" s="33" t="e">
        <f>VLOOKUP(Final_manabou_kanji[[#This Row],[Sr. no.]],Raw_data_N2_Kanji[[Sr. no.]:[Receipe no]],5,0)</f>
        <v>#N/A</v>
      </c>
      <c r="D233" s="38" t="e">
        <f>VLOOKUP(Final_manabou_kanji[[#This Row],[Sr. no.]],Raw_data_N2_Kanji[[Sr. no.]:[Meaning]],7,0)</f>
        <v>#N/A</v>
      </c>
      <c r="E233" s="3" t="e">
        <f>VLOOKUP(Final_manabou_kanji[[#This Row],[Sr. no.]],Raw_data_N2_Kanji[[Sr. no.]:[Meaning]],8,0)</f>
        <v>#N/A</v>
      </c>
      <c r="F233" s="39" t="e">
        <f>VLOOKUP(Final_manabou_kanji[[#This Row],[Sr. no.]],Raw_data_N2_Kanji[[Sr. no.]:[Meaning]],9,0)</f>
        <v>#N/A</v>
      </c>
      <c r="G233" s="66" t="e">
        <f>VLOOKUP(Final_manabou_kanji[[#This Row],[Sr. no.]],Raw_data_N2_Kanji[[Sr. no.]:[Sentence]],13,0)</f>
        <v>#N/A</v>
      </c>
      <c r="H233" t="e">
        <f>VLOOKUP(Final_manabou_kanji[[#This Row],[Kanji]],Raw_data_N2_Kanji[[Receipe]:[Meaning]],6,0)</f>
        <v>#N/A</v>
      </c>
      <c r="I233" t="e">
        <f>VLOOKUP(Final_manabou_kanji[[#This Row],[Kanji]],Raw_data_N2_Kanji[[Receipe]:[Meaning]],7,0)</f>
        <v>#N/A</v>
      </c>
      <c r="J233" t="e">
        <f>#REF!</f>
        <v>#REF!</v>
      </c>
      <c r="K233" s="35">
        <f>Final_manabou_kanji[[#This Row],[Sr. no.]]</f>
        <v>231</v>
      </c>
      <c r="L233" s="3"/>
      <c r="M233" s="3"/>
    </row>
    <row r="234" spans="2:13" ht="14.25" customHeight="1" x14ac:dyDescent="0.3">
      <c r="B234" s="33">
        <v>232</v>
      </c>
      <c r="C234" s="33" t="e">
        <f>VLOOKUP(Final_manabou_kanji[[#This Row],[Sr. no.]],Raw_data_N2_Kanji[[Sr. no.]:[Receipe no]],5,0)</f>
        <v>#N/A</v>
      </c>
      <c r="D234" s="38" t="e">
        <f>VLOOKUP(Final_manabou_kanji[[#This Row],[Sr. no.]],Raw_data_N2_Kanji[[Sr. no.]:[Meaning]],7,0)</f>
        <v>#N/A</v>
      </c>
      <c r="E234" s="3" t="e">
        <f>VLOOKUP(Final_manabou_kanji[[#This Row],[Sr. no.]],Raw_data_N2_Kanji[[Sr. no.]:[Meaning]],8,0)</f>
        <v>#N/A</v>
      </c>
      <c r="F234" s="39" t="e">
        <f>VLOOKUP(Final_manabou_kanji[[#This Row],[Sr. no.]],Raw_data_N2_Kanji[[Sr. no.]:[Meaning]],9,0)</f>
        <v>#N/A</v>
      </c>
      <c r="G234" s="66" t="e">
        <f>VLOOKUP(Final_manabou_kanji[[#This Row],[Sr. no.]],Raw_data_N2_Kanji[[Sr. no.]:[Sentence]],13,0)</f>
        <v>#N/A</v>
      </c>
      <c r="H234" t="e">
        <f>VLOOKUP(Final_manabou_kanji[[#This Row],[Kanji]],Raw_data_N2_Kanji[[Receipe]:[Meaning]],6,0)</f>
        <v>#N/A</v>
      </c>
      <c r="I234" t="e">
        <f>VLOOKUP(Final_manabou_kanji[[#This Row],[Kanji]],Raw_data_N2_Kanji[[Receipe]:[Meaning]],7,0)</f>
        <v>#N/A</v>
      </c>
      <c r="J234" t="e">
        <f>#REF!</f>
        <v>#REF!</v>
      </c>
      <c r="K234" s="35">
        <f>Final_manabou_kanji[[#This Row],[Sr. no.]]</f>
        <v>232</v>
      </c>
      <c r="L234" s="3"/>
      <c r="M234" s="3"/>
    </row>
    <row r="235" spans="2:13" ht="14.25" customHeight="1" x14ac:dyDescent="0.3">
      <c r="B235" s="33">
        <v>233</v>
      </c>
      <c r="C235" s="33" t="e">
        <f>VLOOKUP(Final_manabou_kanji[[#This Row],[Sr. no.]],Raw_data_N2_Kanji[[Sr. no.]:[Receipe no]],5,0)</f>
        <v>#N/A</v>
      </c>
      <c r="D235" s="38" t="e">
        <f>VLOOKUP(Final_manabou_kanji[[#This Row],[Sr. no.]],Raw_data_N2_Kanji[[Sr. no.]:[Meaning]],7,0)</f>
        <v>#N/A</v>
      </c>
      <c r="E235" s="3" t="e">
        <f>VLOOKUP(Final_manabou_kanji[[#This Row],[Sr. no.]],Raw_data_N2_Kanji[[Sr. no.]:[Meaning]],8,0)</f>
        <v>#N/A</v>
      </c>
      <c r="F235" s="39" t="e">
        <f>VLOOKUP(Final_manabou_kanji[[#This Row],[Sr. no.]],Raw_data_N2_Kanji[[Sr. no.]:[Meaning]],9,0)</f>
        <v>#N/A</v>
      </c>
      <c r="G235" s="66" t="e">
        <f>VLOOKUP(Final_manabou_kanji[[#This Row],[Sr. no.]],Raw_data_N2_Kanji[[Sr. no.]:[Sentence]],13,0)</f>
        <v>#N/A</v>
      </c>
      <c r="H235" t="e">
        <f>VLOOKUP(Final_manabou_kanji[[#This Row],[Kanji]],Raw_data_N2_Kanji[[Receipe]:[Meaning]],6,0)</f>
        <v>#N/A</v>
      </c>
      <c r="I235" t="e">
        <f>VLOOKUP(Final_manabou_kanji[[#This Row],[Kanji]],Raw_data_N2_Kanji[[Receipe]:[Meaning]],7,0)</f>
        <v>#N/A</v>
      </c>
      <c r="J235" t="e">
        <f>#REF!</f>
        <v>#REF!</v>
      </c>
      <c r="K235" s="35">
        <f>Final_manabou_kanji[[#This Row],[Sr. no.]]</f>
        <v>233</v>
      </c>
      <c r="L235" s="3"/>
      <c r="M235" s="3"/>
    </row>
    <row r="236" spans="2:13" ht="14.25" customHeight="1" x14ac:dyDescent="0.3">
      <c r="B236" s="33">
        <v>234</v>
      </c>
      <c r="C236" s="33" t="e">
        <f>VLOOKUP(Final_manabou_kanji[[#This Row],[Sr. no.]],Raw_data_N2_Kanji[[Sr. no.]:[Receipe no]],5,0)</f>
        <v>#N/A</v>
      </c>
      <c r="D236" s="38" t="e">
        <f>VLOOKUP(Final_manabou_kanji[[#This Row],[Sr. no.]],Raw_data_N2_Kanji[[Sr. no.]:[Meaning]],7,0)</f>
        <v>#N/A</v>
      </c>
      <c r="E236" s="3" t="e">
        <f>VLOOKUP(Final_manabou_kanji[[#This Row],[Sr. no.]],Raw_data_N2_Kanji[[Sr. no.]:[Meaning]],8,0)</f>
        <v>#N/A</v>
      </c>
      <c r="F236" s="39" t="e">
        <f>VLOOKUP(Final_manabou_kanji[[#This Row],[Sr. no.]],Raw_data_N2_Kanji[[Sr. no.]:[Meaning]],9,0)</f>
        <v>#N/A</v>
      </c>
      <c r="G236" s="66" t="e">
        <f>VLOOKUP(Final_manabou_kanji[[#This Row],[Sr. no.]],Raw_data_N2_Kanji[[Sr. no.]:[Sentence]],13,0)</f>
        <v>#N/A</v>
      </c>
      <c r="H236" t="e">
        <f>VLOOKUP(Final_manabou_kanji[[#This Row],[Kanji]],Raw_data_N2_Kanji[[Receipe]:[Meaning]],6,0)</f>
        <v>#N/A</v>
      </c>
      <c r="I236" t="e">
        <f>VLOOKUP(Final_manabou_kanji[[#This Row],[Kanji]],Raw_data_N2_Kanji[[Receipe]:[Meaning]],7,0)</f>
        <v>#N/A</v>
      </c>
      <c r="J236" t="e">
        <f>#REF!</f>
        <v>#REF!</v>
      </c>
      <c r="K236" s="35">
        <f>Final_manabou_kanji[[#This Row],[Sr. no.]]</f>
        <v>234</v>
      </c>
      <c r="L236" s="3"/>
      <c r="M236" s="3"/>
    </row>
    <row r="237" spans="2:13" ht="14.25" customHeight="1" x14ac:dyDescent="0.3">
      <c r="B237" s="33">
        <v>235</v>
      </c>
      <c r="C237" s="33" t="e">
        <f>VLOOKUP(Final_manabou_kanji[[#This Row],[Sr. no.]],Raw_data_N2_Kanji[[Sr. no.]:[Receipe no]],5,0)</f>
        <v>#N/A</v>
      </c>
      <c r="D237" s="38" t="e">
        <f>VLOOKUP(Final_manabou_kanji[[#This Row],[Sr. no.]],Raw_data_N2_Kanji[[Sr. no.]:[Meaning]],7,0)</f>
        <v>#N/A</v>
      </c>
      <c r="E237" s="3" t="e">
        <f>VLOOKUP(Final_manabou_kanji[[#This Row],[Sr. no.]],Raw_data_N2_Kanji[[Sr. no.]:[Meaning]],8,0)</f>
        <v>#N/A</v>
      </c>
      <c r="F237" s="39" t="e">
        <f>VLOOKUP(Final_manabou_kanji[[#This Row],[Sr. no.]],Raw_data_N2_Kanji[[Sr. no.]:[Meaning]],9,0)</f>
        <v>#N/A</v>
      </c>
      <c r="G237" s="66" t="e">
        <f>VLOOKUP(Final_manabou_kanji[[#This Row],[Sr. no.]],Raw_data_N2_Kanji[[Sr. no.]:[Sentence]],13,0)</f>
        <v>#N/A</v>
      </c>
      <c r="H237" t="e">
        <f>VLOOKUP(Final_manabou_kanji[[#This Row],[Kanji]],Raw_data_N2_Kanji[[Receipe]:[Meaning]],6,0)</f>
        <v>#N/A</v>
      </c>
      <c r="I237" t="e">
        <f>VLOOKUP(Final_manabou_kanji[[#This Row],[Kanji]],Raw_data_N2_Kanji[[Receipe]:[Meaning]],7,0)</f>
        <v>#N/A</v>
      </c>
      <c r="J237" t="e">
        <f>#REF!</f>
        <v>#REF!</v>
      </c>
      <c r="K237" s="35">
        <f>Final_manabou_kanji[[#This Row],[Sr. no.]]</f>
        <v>235</v>
      </c>
      <c r="L237" s="3"/>
      <c r="M237" s="3"/>
    </row>
    <row r="238" spans="2:13" ht="14.25" customHeight="1" x14ac:dyDescent="0.3">
      <c r="B238" s="33">
        <v>236</v>
      </c>
      <c r="C238" s="33" t="e">
        <f>VLOOKUP(Final_manabou_kanji[[#This Row],[Sr. no.]],Raw_data_N2_Kanji[[Sr. no.]:[Receipe no]],5,0)</f>
        <v>#N/A</v>
      </c>
      <c r="D238" s="38" t="e">
        <f>VLOOKUP(Final_manabou_kanji[[#This Row],[Sr. no.]],Raw_data_N2_Kanji[[Sr. no.]:[Meaning]],7,0)</f>
        <v>#N/A</v>
      </c>
      <c r="E238" s="3" t="e">
        <f>VLOOKUP(Final_manabou_kanji[[#This Row],[Sr. no.]],Raw_data_N2_Kanji[[Sr. no.]:[Meaning]],8,0)</f>
        <v>#N/A</v>
      </c>
      <c r="F238" s="39" t="e">
        <f>VLOOKUP(Final_manabou_kanji[[#This Row],[Sr. no.]],Raw_data_N2_Kanji[[Sr. no.]:[Meaning]],9,0)</f>
        <v>#N/A</v>
      </c>
      <c r="G238" s="66" t="e">
        <f>VLOOKUP(Final_manabou_kanji[[#This Row],[Sr. no.]],Raw_data_N2_Kanji[[Sr. no.]:[Sentence]],13,0)</f>
        <v>#N/A</v>
      </c>
      <c r="H238" t="e">
        <f>VLOOKUP(Final_manabou_kanji[[#This Row],[Kanji]],Raw_data_N2_Kanji[[Receipe]:[Meaning]],6,0)</f>
        <v>#N/A</v>
      </c>
      <c r="I238" t="e">
        <f>VLOOKUP(Final_manabou_kanji[[#This Row],[Kanji]],Raw_data_N2_Kanji[[Receipe]:[Meaning]],7,0)</f>
        <v>#N/A</v>
      </c>
      <c r="J238" t="e">
        <f>#REF!</f>
        <v>#REF!</v>
      </c>
      <c r="K238" s="35">
        <f>Final_manabou_kanji[[#This Row],[Sr. no.]]</f>
        <v>236</v>
      </c>
      <c r="L238" s="3"/>
      <c r="M238" s="3"/>
    </row>
    <row r="239" spans="2:13" ht="14.25" customHeight="1" x14ac:dyDescent="0.3">
      <c r="B239" s="33">
        <v>237</v>
      </c>
      <c r="C239" s="33" t="e">
        <f>VLOOKUP(Final_manabou_kanji[[#This Row],[Sr. no.]],Raw_data_N2_Kanji[[Sr. no.]:[Receipe no]],5,0)</f>
        <v>#N/A</v>
      </c>
      <c r="D239" s="38" t="e">
        <f>VLOOKUP(Final_manabou_kanji[[#This Row],[Sr. no.]],Raw_data_N2_Kanji[[Sr. no.]:[Meaning]],7,0)</f>
        <v>#N/A</v>
      </c>
      <c r="E239" s="3" t="e">
        <f>VLOOKUP(Final_manabou_kanji[[#This Row],[Sr. no.]],Raw_data_N2_Kanji[[Sr. no.]:[Meaning]],8,0)</f>
        <v>#N/A</v>
      </c>
      <c r="F239" s="39" t="e">
        <f>VLOOKUP(Final_manabou_kanji[[#This Row],[Sr. no.]],Raw_data_N2_Kanji[[Sr. no.]:[Meaning]],9,0)</f>
        <v>#N/A</v>
      </c>
      <c r="G239" s="66" t="e">
        <f>VLOOKUP(Final_manabou_kanji[[#This Row],[Sr. no.]],Raw_data_N2_Kanji[[Sr. no.]:[Sentence]],13,0)</f>
        <v>#N/A</v>
      </c>
      <c r="H239" t="e">
        <f>VLOOKUP(Final_manabou_kanji[[#This Row],[Kanji]],Raw_data_N2_Kanji[[Receipe]:[Meaning]],6,0)</f>
        <v>#N/A</v>
      </c>
      <c r="I239" t="e">
        <f>VLOOKUP(Final_manabou_kanji[[#This Row],[Kanji]],Raw_data_N2_Kanji[[Receipe]:[Meaning]],7,0)</f>
        <v>#N/A</v>
      </c>
      <c r="J239" t="e">
        <f>#REF!</f>
        <v>#REF!</v>
      </c>
      <c r="K239" s="35">
        <f>Final_manabou_kanji[[#This Row],[Sr. no.]]</f>
        <v>237</v>
      </c>
      <c r="L239" s="3"/>
      <c r="M239" s="3"/>
    </row>
    <row r="240" spans="2:13" ht="14.25" customHeight="1" x14ac:dyDescent="0.3">
      <c r="B240" s="33">
        <v>238</v>
      </c>
      <c r="C240" s="33" t="e">
        <f>VLOOKUP(Final_manabou_kanji[[#This Row],[Sr. no.]],Raw_data_N2_Kanji[[Sr. no.]:[Receipe no]],5,0)</f>
        <v>#N/A</v>
      </c>
      <c r="D240" s="38" t="e">
        <f>VLOOKUP(Final_manabou_kanji[[#This Row],[Sr. no.]],Raw_data_N2_Kanji[[Sr. no.]:[Meaning]],7,0)</f>
        <v>#N/A</v>
      </c>
      <c r="E240" s="3" t="e">
        <f>VLOOKUP(Final_manabou_kanji[[#This Row],[Sr. no.]],Raw_data_N2_Kanji[[Sr. no.]:[Meaning]],8,0)</f>
        <v>#N/A</v>
      </c>
      <c r="F240" s="39" t="e">
        <f>VLOOKUP(Final_manabou_kanji[[#This Row],[Sr. no.]],Raw_data_N2_Kanji[[Sr. no.]:[Meaning]],9,0)</f>
        <v>#N/A</v>
      </c>
      <c r="G240" s="66" t="e">
        <f>VLOOKUP(Final_manabou_kanji[[#This Row],[Sr. no.]],Raw_data_N2_Kanji[[Sr. no.]:[Sentence]],13,0)</f>
        <v>#N/A</v>
      </c>
      <c r="H240" t="e">
        <f>VLOOKUP(Final_manabou_kanji[[#This Row],[Kanji]],Raw_data_N2_Kanji[[Receipe]:[Meaning]],6,0)</f>
        <v>#N/A</v>
      </c>
      <c r="I240" t="e">
        <f>VLOOKUP(Final_manabou_kanji[[#This Row],[Kanji]],Raw_data_N2_Kanji[[Receipe]:[Meaning]],7,0)</f>
        <v>#N/A</v>
      </c>
      <c r="J240" t="e">
        <f>#REF!</f>
        <v>#REF!</v>
      </c>
      <c r="K240" s="35">
        <f>Final_manabou_kanji[[#This Row],[Sr. no.]]</f>
        <v>238</v>
      </c>
      <c r="L240" s="3"/>
      <c r="M240" s="3"/>
    </row>
    <row r="241" spans="2:13" ht="14.25" customHeight="1" x14ac:dyDescent="0.3">
      <c r="B241" s="33">
        <v>239</v>
      </c>
      <c r="C241" s="33" t="e">
        <f>VLOOKUP(Final_manabou_kanji[[#This Row],[Sr. no.]],Raw_data_N2_Kanji[[Sr. no.]:[Receipe no]],5,0)</f>
        <v>#N/A</v>
      </c>
      <c r="D241" s="38" t="e">
        <f>VLOOKUP(Final_manabou_kanji[[#This Row],[Sr. no.]],Raw_data_N2_Kanji[[Sr. no.]:[Meaning]],7,0)</f>
        <v>#N/A</v>
      </c>
      <c r="E241" s="3" t="e">
        <f>VLOOKUP(Final_manabou_kanji[[#This Row],[Sr. no.]],Raw_data_N2_Kanji[[Sr. no.]:[Meaning]],8,0)</f>
        <v>#N/A</v>
      </c>
      <c r="F241" s="39" t="e">
        <f>VLOOKUP(Final_manabou_kanji[[#This Row],[Sr. no.]],Raw_data_N2_Kanji[[Sr. no.]:[Meaning]],9,0)</f>
        <v>#N/A</v>
      </c>
      <c r="G241" s="66" t="e">
        <f>VLOOKUP(Final_manabou_kanji[[#This Row],[Sr. no.]],Raw_data_N2_Kanji[[Sr. no.]:[Sentence]],13,0)</f>
        <v>#N/A</v>
      </c>
      <c r="H241" t="e">
        <f>VLOOKUP(Final_manabou_kanji[[#This Row],[Kanji]],Raw_data_N2_Kanji[[Receipe]:[Meaning]],6,0)</f>
        <v>#N/A</v>
      </c>
      <c r="I241" t="e">
        <f>VLOOKUP(Final_manabou_kanji[[#This Row],[Kanji]],Raw_data_N2_Kanji[[Receipe]:[Meaning]],7,0)</f>
        <v>#N/A</v>
      </c>
      <c r="J241" t="e">
        <f>#REF!</f>
        <v>#REF!</v>
      </c>
      <c r="K241" s="35">
        <f>Final_manabou_kanji[[#This Row],[Sr. no.]]</f>
        <v>239</v>
      </c>
      <c r="L241" s="3"/>
      <c r="M241" s="3"/>
    </row>
    <row r="242" spans="2:13" ht="14.25" customHeight="1" x14ac:dyDescent="0.3">
      <c r="B242" s="33">
        <v>240</v>
      </c>
      <c r="C242" s="33" t="e">
        <f>VLOOKUP(Final_manabou_kanji[[#This Row],[Sr. no.]],Raw_data_N2_Kanji[[Sr. no.]:[Receipe no]],5,0)</f>
        <v>#N/A</v>
      </c>
      <c r="D242" s="38" t="e">
        <f>VLOOKUP(Final_manabou_kanji[[#This Row],[Sr. no.]],Raw_data_N2_Kanji[[Sr. no.]:[Meaning]],7,0)</f>
        <v>#N/A</v>
      </c>
      <c r="E242" s="3" t="e">
        <f>VLOOKUP(Final_manabou_kanji[[#This Row],[Sr. no.]],Raw_data_N2_Kanji[[Sr. no.]:[Meaning]],8,0)</f>
        <v>#N/A</v>
      </c>
      <c r="F242" s="39" t="e">
        <f>VLOOKUP(Final_manabou_kanji[[#This Row],[Sr. no.]],Raw_data_N2_Kanji[[Sr. no.]:[Meaning]],9,0)</f>
        <v>#N/A</v>
      </c>
      <c r="G242" s="66" t="e">
        <f>VLOOKUP(Final_manabou_kanji[[#This Row],[Sr. no.]],Raw_data_N2_Kanji[[Sr. no.]:[Sentence]],13,0)</f>
        <v>#N/A</v>
      </c>
      <c r="H242" t="e">
        <f>VLOOKUP(Final_manabou_kanji[[#This Row],[Kanji]],Raw_data_N2_Kanji[[Receipe]:[Meaning]],6,0)</f>
        <v>#N/A</v>
      </c>
      <c r="I242" t="e">
        <f>VLOOKUP(Final_manabou_kanji[[#This Row],[Kanji]],Raw_data_N2_Kanji[[Receipe]:[Meaning]],7,0)</f>
        <v>#N/A</v>
      </c>
      <c r="J242" t="e">
        <f>#REF!</f>
        <v>#REF!</v>
      </c>
      <c r="K242" s="35">
        <f>Final_manabou_kanji[[#This Row],[Sr. no.]]</f>
        <v>240</v>
      </c>
      <c r="L242" s="3"/>
      <c r="M242" s="3"/>
    </row>
    <row r="243" spans="2:13" ht="14.25" customHeight="1" x14ac:dyDescent="0.3">
      <c r="B243" s="33">
        <v>241</v>
      </c>
      <c r="C243" s="33" t="e">
        <f>VLOOKUP(Final_manabou_kanji[[#This Row],[Sr. no.]],Raw_data_N2_Kanji[[Sr. no.]:[Receipe no]],5,0)</f>
        <v>#N/A</v>
      </c>
      <c r="D243" s="38" t="e">
        <f>VLOOKUP(Final_manabou_kanji[[#This Row],[Sr. no.]],Raw_data_N2_Kanji[[Sr. no.]:[Meaning]],7,0)</f>
        <v>#N/A</v>
      </c>
      <c r="E243" s="3" t="e">
        <f>VLOOKUP(Final_manabou_kanji[[#This Row],[Sr. no.]],Raw_data_N2_Kanji[[Sr. no.]:[Meaning]],8,0)</f>
        <v>#N/A</v>
      </c>
      <c r="F243" s="39" t="e">
        <f>VLOOKUP(Final_manabou_kanji[[#This Row],[Sr. no.]],Raw_data_N2_Kanji[[Sr. no.]:[Meaning]],9,0)</f>
        <v>#N/A</v>
      </c>
      <c r="G243" s="66" t="e">
        <f>VLOOKUP(Final_manabou_kanji[[#This Row],[Sr. no.]],Raw_data_N2_Kanji[[Sr. no.]:[Sentence]],13,0)</f>
        <v>#N/A</v>
      </c>
      <c r="H243" t="e">
        <f>VLOOKUP(Final_manabou_kanji[[#This Row],[Kanji]],Raw_data_N2_Kanji[[Receipe]:[Meaning]],6,0)</f>
        <v>#N/A</v>
      </c>
      <c r="I243" t="e">
        <f>VLOOKUP(Final_manabou_kanji[[#This Row],[Kanji]],Raw_data_N2_Kanji[[Receipe]:[Meaning]],7,0)</f>
        <v>#N/A</v>
      </c>
      <c r="J243" t="e">
        <f>#REF!</f>
        <v>#REF!</v>
      </c>
      <c r="K243" s="35">
        <f>Final_manabou_kanji[[#This Row],[Sr. no.]]</f>
        <v>241</v>
      </c>
      <c r="L243" s="3"/>
      <c r="M243" s="3"/>
    </row>
    <row r="244" spans="2:13" ht="14.25" customHeight="1" x14ac:dyDescent="0.3">
      <c r="B244" s="33">
        <v>242</v>
      </c>
      <c r="C244" s="33" t="e">
        <f>VLOOKUP(Final_manabou_kanji[[#This Row],[Sr. no.]],Raw_data_N2_Kanji[[Sr. no.]:[Receipe no]],5,0)</f>
        <v>#N/A</v>
      </c>
      <c r="D244" s="38" t="e">
        <f>VLOOKUP(Final_manabou_kanji[[#This Row],[Sr. no.]],Raw_data_N2_Kanji[[Sr. no.]:[Meaning]],7,0)</f>
        <v>#N/A</v>
      </c>
      <c r="E244" s="3" t="e">
        <f>VLOOKUP(Final_manabou_kanji[[#This Row],[Sr. no.]],Raw_data_N2_Kanji[[Sr. no.]:[Meaning]],8,0)</f>
        <v>#N/A</v>
      </c>
      <c r="F244" s="39" t="e">
        <f>VLOOKUP(Final_manabou_kanji[[#This Row],[Sr. no.]],Raw_data_N2_Kanji[[Sr. no.]:[Meaning]],9,0)</f>
        <v>#N/A</v>
      </c>
      <c r="G244" s="66" t="e">
        <f>VLOOKUP(Final_manabou_kanji[[#This Row],[Sr. no.]],Raw_data_N2_Kanji[[Sr. no.]:[Sentence]],13,0)</f>
        <v>#N/A</v>
      </c>
      <c r="H244" t="e">
        <f>VLOOKUP(Final_manabou_kanji[[#This Row],[Kanji]],Raw_data_N2_Kanji[[Receipe]:[Meaning]],6,0)</f>
        <v>#N/A</v>
      </c>
      <c r="I244" t="e">
        <f>VLOOKUP(Final_manabou_kanji[[#This Row],[Kanji]],Raw_data_N2_Kanji[[Receipe]:[Meaning]],7,0)</f>
        <v>#N/A</v>
      </c>
      <c r="J244" t="e">
        <f>#REF!</f>
        <v>#REF!</v>
      </c>
      <c r="K244" s="35">
        <f>Final_manabou_kanji[[#This Row],[Sr. no.]]</f>
        <v>242</v>
      </c>
      <c r="L244" s="3"/>
      <c r="M244" s="3"/>
    </row>
    <row r="245" spans="2:13" ht="14.25" customHeight="1" x14ac:dyDescent="0.3">
      <c r="B245" s="33">
        <v>243</v>
      </c>
      <c r="C245" s="33" t="e">
        <f>VLOOKUP(Final_manabou_kanji[[#This Row],[Sr. no.]],Raw_data_N2_Kanji[[Sr. no.]:[Receipe no]],5,0)</f>
        <v>#N/A</v>
      </c>
      <c r="D245" s="38" t="e">
        <f>VLOOKUP(Final_manabou_kanji[[#This Row],[Sr. no.]],Raw_data_N2_Kanji[[Sr. no.]:[Meaning]],7,0)</f>
        <v>#N/A</v>
      </c>
      <c r="E245" s="3" t="e">
        <f>VLOOKUP(Final_manabou_kanji[[#This Row],[Sr. no.]],Raw_data_N2_Kanji[[Sr. no.]:[Meaning]],8,0)</f>
        <v>#N/A</v>
      </c>
      <c r="F245" s="39" t="e">
        <f>VLOOKUP(Final_manabou_kanji[[#This Row],[Sr. no.]],Raw_data_N2_Kanji[[Sr. no.]:[Meaning]],9,0)</f>
        <v>#N/A</v>
      </c>
      <c r="G245" s="66" t="e">
        <f>VLOOKUP(Final_manabou_kanji[[#This Row],[Sr. no.]],Raw_data_N2_Kanji[[Sr. no.]:[Sentence]],13,0)</f>
        <v>#N/A</v>
      </c>
      <c r="H245" t="e">
        <f>VLOOKUP(Final_manabou_kanji[[#This Row],[Kanji]],Raw_data_N2_Kanji[[Receipe]:[Meaning]],6,0)</f>
        <v>#N/A</v>
      </c>
      <c r="I245" t="e">
        <f>VLOOKUP(Final_manabou_kanji[[#This Row],[Kanji]],Raw_data_N2_Kanji[[Receipe]:[Meaning]],7,0)</f>
        <v>#N/A</v>
      </c>
      <c r="J245" t="e">
        <f>#REF!</f>
        <v>#REF!</v>
      </c>
      <c r="K245" s="35">
        <f>Final_manabou_kanji[[#This Row],[Sr. no.]]</f>
        <v>243</v>
      </c>
      <c r="L245" s="3"/>
      <c r="M245" s="3"/>
    </row>
    <row r="246" spans="2:13" ht="14.25" customHeight="1" x14ac:dyDescent="0.3">
      <c r="B246" s="33">
        <v>244</v>
      </c>
      <c r="C246" s="33" t="e">
        <f>VLOOKUP(Final_manabou_kanji[[#This Row],[Sr. no.]],Raw_data_N2_Kanji[[Sr. no.]:[Receipe no]],5,0)</f>
        <v>#N/A</v>
      </c>
      <c r="D246" s="38" t="e">
        <f>VLOOKUP(Final_manabou_kanji[[#This Row],[Sr. no.]],Raw_data_N2_Kanji[[Sr. no.]:[Meaning]],7,0)</f>
        <v>#N/A</v>
      </c>
      <c r="E246" s="3" t="e">
        <f>VLOOKUP(Final_manabou_kanji[[#This Row],[Sr. no.]],Raw_data_N2_Kanji[[Sr. no.]:[Meaning]],8,0)</f>
        <v>#N/A</v>
      </c>
      <c r="F246" s="39" t="e">
        <f>VLOOKUP(Final_manabou_kanji[[#This Row],[Sr. no.]],Raw_data_N2_Kanji[[Sr. no.]:[Meaning]],9,0)</f>
        <v>#N/A</v>
      </c>
      <c r="G246" s="66" t="e">
        <f>VLOOKUP(Final_manabou_kanji[[#This Row],[Sr. no.]],Raw_data_N2_Kanji[[Sr. no.]:[Sentence]],13,0)</f>
        <v>#N/A</v>
      </c>
      <c r="H246" t="e">
        <f>VLOOKUP(Final_manabou_kanji[[#This Row],[Kanji]],Raw_data_N2_Kanji[[Receipe]:[Meaning]],6,0)</f>
        <v>#N/A</v>
      </c>
      <c r="I246" t="e">
        <f>VLOOKUP(Final_manabou_kanji[[#This Row],[Kanji]],Raw_data_N2_Kanji[[Receipe]:[Meaning]],7,0)</f>
        <v>#N/A</v>
      </c>
      <c r="J246" t="e">
        <f>#REF!</f>
        <v>#REF!</v>
      </c>
      <c r="K246" s="35">
        <f>Final_manabou_kanji[[#This Row],[Sr. no.]]</f>
        <v>244</v>
      </c>
      <c r="L246" s="3"/>
      <c r="M246" s="3"/>
    </row>
    <row r="247" spans="2:13" ht="14.25" customHeight="1" x14ac:dyDescent="0.3">
      <c r="B247" s="33">
        <v>245</v>
      </c>
      <c r="C247" s="33" t="e">
        <f>VLOOKUP(Final_manabou_kanji[[#This Row],[Sr. no.]],Raw_data_N2_Kanji[[Sr. no.]:[Receipe no]],5,0)</f>
        <v>#N/A</v>
      </c>
      <c r="D247" s="38" t="e">
        <f>VLOOKUP(Final_manabou_kanji[[#This Row],[Sr. no.]],Raw_data_N2_Kanji[[Sr. no.]:[Meaning]],7,0)</f>
        <v>#N/A</v>
      </c>
      <c r="E247" s="3" t="e">
        <f>VLOOKUP(Final_manabou_kanji[[#This Row],[Sr. no.]],Raw_data_N2_Kanji[[Sr. no.]:[Meaning]],8,0)</f>
        <v>#N/A</v>
      </c>
      <c r="F247" s="39" t="e">
        <f>VLOOKUP(Final_manabou_kanji[[#This Row],[Sr. no.]],Raw_data_N2_Kanji[[Sr. no.]:[Meaning]],9,0)</f>
        <v>#N/A</v>
      </c>
      <c r="G247" s="66" t="e">
        <f>VLOOKUP(Final_manabou_kanji[[#This Row],[Sr. no.]],Raw_data_N2_Kanji[[Sr. no.]:[Sentence]],13,0)</f>
        <v>#N/A</v>
      </c>
      <c r="H247" t="e">
        <f>VLOOKUP(Final_manabou_kanji[[#This Row],[Kanji]],Raw_data_N2_Kanji[[Receipe]:[Meaning]],6,0)</f>
        <v>#N/A</v>
      </c>
      <c r="I247" t="e">
        <f>VLOOKUP(Final_manabou_kanji[[#This Row],[Kanji]],Raw_data_N2_Kanji[[Receipe]:[Meaning]],7,0)</f>
        <v>#N/A</v>
      </c>
      <c r="J247" t="e">
        <f>#REF!</f>
        <v>#REF!</v>
      </c>
      <c r="K247" s="35">
        <f>Final_manabou_kanji[[#This Row],[Sr. no.]]</f>
        <v>245</v>
      </c>
      <c r="L247" s="3"/>
      <c r="M247" s="3"/>
    </row>
    <row r="248" spans="2:13" ht="14.25" customHeight="1" x14ac:dyDescent="0.3">
      <c r="B248" s="33">
        <v>246</v>
      </c>
      <c r="C248" s="33" t="e">
        <f>VLOOKUP(Final_manabou_kanji[[#This Row],[Sr. no.]],Raw_data_N2_Kanji[[Sr. no.]:[Receipe no]],5,0)</f>
        <v>#N/A</v>
      </c>
      <c r="D248" s="38" t="e">
        <f>VLOOKUP(Final_manabou_kanji[[#This Row],[Sr. no.]],Raw_data_N2_Kanji[[Sr. no.]:[Meaning]],7,0)</f>
        <v>#N/A</v>
      </c>
      <c r="E248" s="3" t="e">
        <f>VLOOKUP(Final_manabou_kanji[[#This Row],[Sr. no.]],Raw_data_N2_Kanji[[Sr. no.]:[Meaning]],8,0)</f>
        <v>#N/A</v>
      </c>
      <c r="F248" s="39" t="e">
        <f>VLOOKUP(Final_manabou_kanji[[#This Row],[Sr. no.]],Raw_data_N2_Kanji[[Sr. no.]:[Meaning]],9,0)</f>
        <v>#N/A</v>
      </c>
      <c r="G248" s="66" t="e">
        <f>VLOOKUP(Final_manabou_kanji[[#This Row],[Sr. no.]],Raw_data_N2_Kanji[[Sr. no.]:[Sentence]],13,0)</f>
        <v>#N/A</v>
      </c>
      <c r="H248" t="e">
        <f>VLOOKUP(Final_manabou_kanji[[#This Row],[Kanji]],Raw_data_N2_Kanji[[Receipe]:[Meaning]],6,0)</f>
        <v>#N/A</v>
      </c>
      <c r="I248" t="e">
        <f>VLOOKUP(Final_manabou_kanji[[#This Row],[Kanji]],Raw_data_N2_Kanji[[Receipe]:[Meaning]],7,0)</f>
        <v>#N/A</v>
      </c>
      <c r="J248" t="e">
        <f>#REF!</f>
        <v>#REF!</v>
      </c>
      <c r="K248" s="35">
        <f>Final_manabou_kanji[[#This Row],[Sr. no.]]</f>
        <v>246</v>
      </c>
      <c r="L248" s="3"/>
      <c r="M248" s="3"/>
    </row>
    <row r="249" spans="2:13" ht="14.25" customHeight="1" x14ac:dyDescent="0.3">
      <c r="B249" s="33">
        <v>247</v>
      </c>
      <c r="C249" s="33" t="e">
        <f>VLOOKUP(Final_manabou_kanji[[#This Row],[Sr. no.]],Raw_data_N2_Kanji[[Sr. no.]:[Receipe no]],5,0)</f>
        <v>#N/A</v>
      </c>
      <c r="D249" s="38" t="e">
        <f>VLOOKUP(Final_manabou_kanji[[#This Row],[Sr. no.]],Raw_data_N2_Kanji[[Sr. no.]:[Meaning]],7,0)</f>
        <v>#N/A</v>
      </c>
      <c r="E249" s="3" t="e">
        <f>VLOOKUP(Final_manabou_kanji[[#This Row],[Sr. no.]],Raw_data_N2_Kanji[[Sr. no.]:[Meaning]],8,0)</f>
        <v>#N/A</v>
      </c>
      <c r="F249" s="39" t="e">
        <f>VLOOKUP(Final_manabou_kanji[[#This Row],[Sr. no.]],Raw_data_N2_Kanji[[Sr. no.]:[Meaning]],9,0)</f>
        <v>#N/A</v>
      </c>
      <c r="G249" s="66" t="e">
        <f>VLOOKUP(Final_manabou_kanji[[#This Row],[Sr. no.]],Raw_data_N2_Kanji[[Sr. no.]:[Sentence]],13,0)</f>
        <v>#N/A</v>
      </c>
      <c r="H249" t="e">
        <f>VLOOKUP(Final_manabou_kanji[[#This Row],[Kanji]],Raw_data_N2_Kanji[[Receipe]:[Meaning]],6,0)</f>
        <v>#N/A</v>
      </c>
      <c r="I249" t="e">
        <f>VLOOKUP(Final_manabou_kanji[[#This Row],[Kanji]],Raw_data_N2_Kanji[[Receipe]:[Meaning]],7,0)</f>
        <v>#N/A</v>
      </c>
      <c r="J249" t="e">
        <f>#REF!</f>
        <v>#REF!</v>
      </c>
      <c r="K249" s="35">
        <f>Final_manabou_kanji[[#This Row],[Sr. no.]]</f>
        <v>247</v>
      </c>
      <c r="L249" s="3"/>
      <c r="M249" s="3"/>
    </row>
    <row r="250" spans="2:13" ht="14.25" customHeight="1" x14ac:dyDescent="0.3">
      <c r="B250" s="33">
        <v>248</v>
      </c>
      <c r="C250" s="33" t="e">
        <f>VLOOKUP(Final_manabou_kanji[[#This Row],[Sr. no.]],Raw_data_N2_Kanji[[Sr. no.]:[Receipe no]],5,0)</f>
        <v>#N/A</v>
      </c>
      <c r="D250" s="38" t="e">
        <f>VLOOKUP(Final_manabou_kanji[[#This Row],[Sr. no.]],Raw_data_N2_Kanji[[Sr. no.]:[Meaning]],7,0)</f>
        <v>#N/A</v>
      </c>
      <c r="E250" s="3" t="e">
        <f>VLOOKUP(Final_manabou_kanji[[#This Row],[Sr. no.]],Raw_data_N2_Kanji[[Sr. no.]:[Meaning]],8,0)</f>
        <v>#N/A</v>
      </c>
      <c r="F250" s="39" t="e">
        <f>VLOOKUP(Final_manabou_kanji[[#This Row],[Sr. no.]],Raw_data_N2_Kanji[[Sr. no.]:[Meaning]],9,0)</f>
        <v>#N/A</v>
      </c>
      <c r="G250" s="66" t="e">
        <f>VLOOKUP(Final_manabou_kanji[[#This Row],[Sr. no.]],Raw_data_N2_Kanji[[Sr. no.]:[Sentence]],13,0)</f>
        <v>#N/A</v>
      </c>
      <c r="H250" t="e">
        <f>VLOOKUP(Final_manabou_kanji[[#This Row],[Kanji]],Raw_data_N2_Kanji[[Receipe]:[Meaning]],6,0)</f>
        <v>#N/A</v>
      </c>
      <c r="I250" t="e">
        <f>VLOOKUP(Final_manabou_kanji[[#This Row],[Kanji]],Raw_data_N2_Kanji[[Receipe]:[Meaning]],7,0)</f>
        <v>#N/A</v>
      </c>
      <c r="J250" t="e">
        <f>#REF!</f>
        <v>#REF!</v>
      </c>
      <c r="K250" s="35">
        <f>Final_manabou_kanji[[#This Row],[Sr. no.]]</f>
        <v>248</v>
      </c>
      <c r="L250" s="3"/>
      <c r="M250" s="3"/>
    </row>
    <row r="251" spans="2:13" ht="14.25" customHeight="1" x14ac:dyDescent="0.3">
      <c r="B251" s="33">
        <v>249</v>
      </c>
      <c r="C251" s="33" t="e">
        <f>VLOOKUP(Final_manabou_kanji[[#This Row],[Sr. no.]],Raw_data_N2_Kanji[[Sr. no.]:[Receipe no]],5,0)</f>
        <v>#N/A</v>
      </c>
      <c r="D251" s="38" t="e">
        <f>VLOOKUP(Final_manabou_kanji[[#This Row],[Sr. no.]],Raw_data_N2_Kanji[[Sr. no.]:[Meaning]],7,0)</f>
        <v>#N/A</v>
      </c>
      <c r="E251" s="3" t="e">
        <f>VLOOKUP(Final_manabou_kanji[[#This Row],[Sr. no.]],Raw_data_N2_Kanji[[Sr. no.]:[Meaning]],8,0)</f>
        <v>#N/A</v>
      </c>
      <c r="F251" s="39" t="e">
        <f>VLOOKUP(Final_manabou_kanji[[#This Row],[Sr. no.]],Raw_data_N2_Kanji[[Sr. no.]:[Meaning]],9,0)</f>
        <v>#N/A</v>
      </c>
      <c r="G251" s="66" t="e">
        <f>VLOOKUP(Final_manabou_kanji[[#This Row],[Sr. no.]],Raw_data_N2_Kanji[[Sr. no.]:[Sentence]],13,0)</f>
        <v>#N/A</v>
      </c>
      <c r="H251" t="e">
        <f>VLOOKUP(Final_manabou_kanji[[#This Row],[Kanji]],Raw_data_N2_Kanji[[Receipe]:[Meaning]],6,0)</f>
        <v>#N/A</v>
      </c>
      <c r="I251" t="e">
        <f>VLOOKUP(Final_manabou_kanji[[#This Row],[Kanji]],Raw_data_N2_Kanji[[Receipe]:[Meaning]],7,0)</f>
        <v>#N/A</v>
      </c>
      <c r="J251" t="e">
        <f>#REF!</f>
        <v>#REF!</v>
      </c>
      <c r="K251" s="35">
        <f>Final_manabou_kanji[[#This Row],[Sr. no.]]</f>
        <v>249</v>
      </c>
      <c r="L251" s="3"/>
      <c r="M251" s="3"/>
    </row>
    <row r="252" spans="2:13" ht="14.25" customHeight="1" x14ac:dyDescent="0.3">
      <c r="B252" s="33">
        <v>250</v>
      </c>
      <c r="C252" s="33" t="e">
        <f>VLOOKUP(Final_manabou_kanji[[#This Row],[Sr. no.]],Raw_data_N2_Kanji[[Sr. no.]:[Receipe no]],5,0)</f>
        <v>#N/A</v>
      </c>
      <c r="D252" s="38" t="e">
        <f>VLOOKUP(Final_manabou_kanji[[#This Row],[Sr. no.]],Raw_data_N2_Kanji[[Sr. no.]:[Meaning]],7,0)</f>
        <v>#N/A</v>
      </c>
      <c r="E252" s="3" t="e">
        <f>VLOOKUP(Final_manabou_kanji[[#This Row],[Sr. no.]],Raw_data_N2_Kanji[[Sr. no.]:[Meaning]],8,0)</f>
        <v>#N/A</v>
      </c>
      <c r="F252" s="39" t="e">
        <f>VLOOKUP(Final_manabou_kanji[[#This Row],[Sr. no.]],Raw_data_N2_Kanji[[Sr. no.]:[Meaning]],9,0)</f>
        <v>#N/A</v>
      </c>
      <c r="G252" s="66" t="e">
        <f>VLOOKUP(Final_manabou_kanji[[#This Row],[Sr. no.]],Raw_data_N2_Kanji[[Sr. no.]:[Sentence]],13,0)</f>
        <v>#N/A</v>
      </c>
      <c r="H252" t="e">
        <f>VLOOKUP(Final_manabou_kanji[[#This Row],[Kanji]],Raw_data_N2_Kanji[[Receipe]:[Meaning]],6,0)</f>
        <v>#N/A</v>
      </c>
      <c r="I252" t="e">
        <f>VLOOKUP(Final_manabou_kanji[[#This Row],[Kanji]],Raw_data_N2_Kanji[[Receipe]:[Meaning]],7,0)</f>
        <v>#N/A</v>
      </c>
      <c r="J252" t="e">
        <f>#REF!</f>
        <v>#REF!</v>
      </c>
      <c r="K252" s="35">
        <f>Final_manabou_kanji[[#This Row],[Sr. no.]]</f>
        <v>250</v>
      </c>
      <c r="L252" s="3"/>
      <c r="M252" s="3"/>
    </row>
    <row r="253" spans="2:13" ht="14.25" customHeight="1" x14ac:dyDescent="0.3">
      <c r="B253" s="33">
        <v>251</v>
      </c>
      <c r="C253" s="33" t="e">
        <f>VLOOKUP(Final_manabou_kanji[[#This Row],[Sr. no.]],Raw_data_N2_Kanji[[Sr. no.]:[Receipe no]],5,0)</f>
        <v>#N/A</v>
      </c>
      <c r="D253" s="38" t="e">
        <f>VLOOKUP(Final_manabou_kanji[[#This Row],[Sr. no.]],Raw_data_N2_Kanji[[Sr. no.]:[Meaning]],7,0)</f>
        <v>#N/A</v>
      </c>
      <c r="E253" s="3" t="e">
        <f>VLOOKUP(Final_manabou_kanji[[#This Row],[Sr. no.]],Raw_data_N2_Kanji[[Sr. no.]:[Meaning]],8,0)</f>
        <v>#N/A</v>
      </c>
      <c r="F253" s="39" t="e">
        <f>VLOOKUP(Final_manabou_kanji[[#This Row],[Sr. no.]],Raw_data_N2_Kanji[[Sr. no.]:[Meaning]],9,0)</f>
        <v>#N/A</v>
      </c>
      <c r="G253" s="66" t="e">
        <f>VLOOKUP(Final_manabou_kanji[[#This Row],[Sr. no.]],Raw_data_N2_Kanji[[Sr. no.]:[Sentence]],13,0)</f>
        <v>#N/A</v>
      </c>
      <c r="H253" t="e">
        <f>VLOOKUP(Final_manabou_kanji[[#This Row],[Kanji]],Raw_data_N2_Kanji[[Receipe]:[Meaning]],6,0)</f>
        <v>#N/A</v>
      </c>
      <c r="I253" t="e">
        <f>VLOOKUP(Final_manabou_kanji[[#This Row],[Kanji]],Raw_data_N2_Kanji[[Receipe]:[Meaning]],7,0)</f>
        <v>#N/A</v>
      </c>
      <c r="J253" t="e">
        <f>#REF!</f>
        <v>#REF!</v>
      </c>
      <c r="K253" s="35">
        <f>Final_manabou_kanji[[#This Row],[Sr. no.]]</f>
        <v>251</v>
      </c>
      <c r="L253" s="3"/>
      <c r="M253" s="3"/>
    </row>
    <row r="254" spans="2:13" ht="14.25" customHeight="1" x14ac:dyDescent="0.3">
      <c r="B254" s="33">
        <v>252</v>
      </c>
      <c r="C254" s="33" t="e">
        <f>VLOOKUP(Final_manabou_kanji[[#This Row],[Sr. no.]],Raw_data_N2_Kanji[[Sr. no.]:[Receipe no]],5,0)</f>
        <v>#N/A</v>
      </c>
      <c r="D254" s="38" t="e">
        <f>VLOOKUP(Final_manabou_kanji[[#This Row],[Sr. no.]],Raw_data_N2_Kanji[[Sr. no.]:[Meaning]],7,0)</f>
        <v>#N/A</v>
      </c>
      <c r="E254" s="3" t="e">
        <f>VLOOKUP(Final_manabou_kanji[[#This Row],[Sr. no.]],Raw_data_N2_Kanji[[Sr. no.]:[Meaning]],8,0)</f>
        <v>#N/A</v>
      </c>
      <c r="F254" s="39" t="e">
        <f>VLOOKUP(Final_manabou_kanji[[#This Row],[Sr. no.]],Raw_data_N2_Kanji[[Sr. no.]:[Meaning]],9,0)</f>
        <v>#N/A</v>
      </c>
      <c r="G254" s="66" t="e">
        <f>VLOOKUP(Final_manabou_kanji[[#This Row],[Sr. no.]],Raw_data_N2_Kanji[[Sr. no.]:[Sentence]],13,0)</f>
        <v>#N/A</v>
      </c>
      <c r="H254" t="e">
        <f>VLOOKUP(Final_manabou_kanji[[#This Row],[Kanji]],Raw_data_N2_Kanji[[Receipe]:[Meaning]],6,0)</f>
        <v>#N/A</v>
      </c>
      <c r="I254" t="e">
        <f>VLOOKUP(Final_manabou_kanji[[#This Row],[Kanji]],Raw_data_N2_Kanji[[Receipe]:[Meaning]],7,0)</f>
        <v>#N/A</v>
      </c>
      <c r="J254" t="e">
        <f>#REF!</f>
        <v>#REF!</v>
      </c>
      <c r="K254" s="35">
        <f>Final_manabou_kanji[[#This Row],[Sr. no.]]</f>
        <v>252</v>
      </c>
      <c r="L254" s="3"/>
      <c r="M254" s="3"/>
    </row>
    <row r="255" spans="2:13" ht="14.25" customHeight="1" x14ac:dyDescent="0.3">
      <c r="B255" s="33">
        <v>253</v>
      </c>
      <c r="C255" s="33" t="e">
        <f>VLOOKUP(Final_manabou_kanji[[#This Row],[Sr. no.]],Raw_data_N2_Kanji[[Sr. no.]:[Receipe no]],5,0)</f>
        <v>#N/A</v>
      </c>
      <c r="D255" s="38" t="e">
        <f>VLOOKUP(Final_manabou_kanji[[#This Row],[Sr. no.]],Raw_data_N2_Kanji[[Sr. no.]:[Meaning]],7,0)</f>
        <v>#N/A</v>
      </c>
      <c r="E255" s="3" t="e">
        <f>VLOOKUP(Final_manabou_kanji[[#This Row],[Sr. no.]],Raw_data_N2_Kanji[[Sr. no.]:[Meaning]],8,0)</f>
        <v>#N/A</v>
      </c>
      <c r="F255" s="39" t="e">
        <f>VLOOKUP(Final_manabou_kanji[[#This Row],[Sr. no.]],Raw_data_N2_Kanji[[Sr. no.]:[Meaning]],9,0)</f>
        <v>#N/A</v>
      </c>
      <c r="G255" s="66" t="e">
        <f>VLOOKUP(Final_manabou_kanji[[#This Row],[Sr. no.]],Raw_data_N2_Kanji[[Sr. no.]:[Sentence]],13,0)</f>
        <v>#N/A</v>
      </c>
      <c r="H255" t="e">
        <f>VLOOKUP(Final_manabou_kanji[[#This Row],[Kanji]],Raw_data_N2_Kanji[[Receipe]:[Meaning]],6,0)</f>
        <v>#N/A</v>
      </c>
      <c r="I255" t="e">
        <f>VLOOKUP(Final_manabou_kanji[[#This Row],[Kanji]],Raw_data_N2_Kanji[[Receipe]:[Meaning]],7,0)</f>
        <v>#N/A</v>
      </c>
      <c r="J255" t="e">
        <f>#REF!</f>
        <v>#REF!</v>
      </c>
      <c r="K255" s="35">
        <f>Final_manabou_kanji[[#This Row],[Sr. no.]]</f>
        <v>253</v>
      </c>
      <c r="L255" s="3"/>
      <c r="M255" s="3"/>
    </row>
    <row r="256" spans="2:13" ht="14.25" customHeight="1" x14ac:dyDescent="0.3">
      <c r="B256" s="33">
        <v>254</v>
      </c>
      <c r="C256" s="33" t="e">
        <f>VLOOKUP(Final_manabou_kanji[[#This Row],[Sr. no.]],Raw_data_N2_Kanji[[Sr. no.]:[Receipe no]],5,0)</f>
        <v>#N/A</v>
      </c>
      <c r="D256" s="38" t="e">
        <f>VLOOKUP(Final_manabou_kanji[[#This Row],[Sr. no.]],Raw_data_N2_Kanji[[Sr. no.]:[Meaning]],7,0)</f>
        <v>#N/A</v>
      </c>
      <c r="E256" s="3" t="e">
        <f>VLOOKUP(Final_manabou_kanji[[#This Row],[Sr. no.]],Raw_data_N2_Kanji[[Sr. no.]:[Meaning]],8,0)</f>
        <v>#N/A</v>
      </c>
      <c r="F256" s="39" t="e">
        <f>VLOOKUP(Final_manabou_kanji[[#This Row],[Sr. no.]],Raw_data_N2_Kanji[[Sr. no.]:[Meaning]],9,0)</f>
        <v>#N/A</v>
      </c>
      <c r="G256" s="66" t="e">
        <f>VLOOKUP(Final_manabou_kanji[[#This Row],[Sr. no.]],Raw_data_N2_Kanji[[Sr. no.]:[Sentence]],13,0)</f>
        <v>#N/A</v>
      </c>
      <c r="H256" t="e">
        <f>VLOOKUP(Final_manabou_kanji[[#This Row],[Kanji]],Raw_data_N2_Kanji[[Receipe]:[Meaning]],6,0)</f>
        <v>#N/A</v>
      </c>
      <c r="I256" t="e">
        <f>VLOOKUP(Final_manabou_kanji[[#This Row],[Kanji]],Raw_data_N2_Kanji[[Receipe]:[Meaning]],7,0)</f>
        <v>#N/A</v>
      </c>
      <c r="J256" t="e">
        <f>#REF!</f>
        <v>#REF!</v>
      </c>
      <c r="K256" s="35">
        <f>Final_manabou_kanji[[#This Row],[Sr. no.]]</f>
        <v>254</v>
      </c>
      <c r="L256" s="3"/>
      <c r="M256" s="3"/>
    </row>
    <row r="257" spans="2:13" ht="14.25" customHeight="1" x14ac:dyDescent="0.3">
      <c r="B257" s="33">
        <v>255</v>
      </c>
      <c r="C257" s="33" t="e">
        <f>VLOOKUP(Final_manabou_kanji[[#This Row],[Sr. no.]],Raw_data_N2_Kanji[[Sr. no.]:[Receipe no]],5,0)</f>
        <v>#N/A</v>
      </c>
      <c r="D257" s="38" t="e">
        <f>VLOOKUP(Final_manabou_kanji[[#This Row],[Sr. no.]],Raw_data_N2_Kanji[[Sr. no.]:[Meaning]],7,0)</f>
        <v>#N/A</v>
      </c>
      <c r="E257" s="3" t="e">
        <f>VLOOKUP(Final_manabou_kanji[[#This Row],[Sr. no.]],Raw_data_N2_Kanji[[Sr. no.]:[Meaning]],8,0)</f>
        <v>#N/A</v>
      </c>
      <c r="F257" s="39" t="e">
        <f>VLOOKUP(Final_manabou_kanji[[#This Row],[Sr. no.]],Raw_data_N2_Kanji[[Sr. no.]:[Meaning]],9,0)</f>
        <v>#N/A</v>
      </c>
      <c r="G257" s="66" t="e">
        <f>VLOOKUP(Final_manabou_kanji[[#This Row],[Sr. no.]],Raw_data_N2_Kanji[[Sr. no.]:[Sentence]],13,0)</f>
        <v>#N/A</v>
      </c>
      <c r="H257" t="e">
        <f>VLOOKUP(Final_manabou_kanji[[#This Row],[Kanji]],Raw_data_N2_Kanji[[Receipe]:[Meaning]],6,0)</f>
        <v>#N/A</v>
      </c>
      <c r="I257" t="e">
        <f>VLOOKUP(Final_manabou_kanji[[#This Row],[Kanji]],Raw_data_N2_Kanji[[Receipe]:[Meaning]],7,0)</f>
        <v>#N/A</v>
      </c>
      <c r="J257" t="e">
        <f>#REF!</f>
        <v>#REF!</v>
      </c>
      <c r="K257" s="35">
        <f>Final_manabou_kanji[[#This Row],[Sr. no.]]</f>
        <v>255</v>
      </c>
      <c r="L257" s="3"/>
      <c r="M257" s="3"/>
    </row>
    <row r="258" spans="2:13" ht="14.25" customHeight="1" x14ac:dyDescent="0.3">
      <c r="B258" s="33">
        <v>256</v>
      </c>
      <c r="C258" s="33" t="e">
        <f>VLOOKUP(Final_manabou_kanji[[#This Row],[Sr. no.]],Raw_data_N2_Kanji[[Sr. no.]:[Receipe no]],5,0)</f>
        <v>#N/A</v>
      </c>
      <c r="D258" s="38" t="e">
        <f>VLOOKUP(Final_manabou_kanji[[#This Row],[Sr. no.]],Raw_data_N2_Kanji[[Sr. no.]:[Meaning]],7,0)</f>
        <v>#N/A</v>
      </c>
      <c r="E258" s="3" t="e">
        <f>VLOOKUP(Final_manabou_kanji[[#This Row],[Sr. no.]],Raw_data_N2_Kanji[[Sr. no.]:[Meaning]],8,0)</f>
        <v>#N/A</v>
      </c>
      <c r="F258" s="39" t="e">
        <f>VLOOKUP(Final_manabou_kanji[[#This Row],[Sr. no.]],Raw_data_N2_Kanji[[Sr. no.]:[Meaning]],9,0)</f>
        <v>#N/A</v>
      </c>
      <c r="G258" s="66" t="e">
        <f>VLOOKUP(Final_manabou_kanji[[#This Row],[Sr. no.]],Raw_data_N2_Kanji[[Sr. no.]:[Sentence]],13,0)</f>
        <v>#N/A</v>
      </c>
      <c r="H258" t="e">
        <f>VLOOKUP(Final_manabou_kanji[[#This Row],[Kanji]],Raw_data_N2_Kanji[[Receipe]:[Meaning]],6,0)</f>
        <v>#N/A</v>
      </c>
      <c r="I258" t="e">
        <f>VLOOKUP(Final_manabou_kanji[[#This Row],[Kanji]],Raw_data_N2_Kanji[[Receipe]:[Meaning]],7,0)</f>
        <v>#N/A</v>
      </c>
      <c r="J258" t="e">
        <f>#REF!</f>
        <v>#REF!</v>
      </c>
      <c r="K258" s="35">
        <f>Final_manabou_kanji[[#This Row],[Sr. no.]]</f>
        <v>256</v>
      </c>
      <c r="L258" s="3"/>
      <c r="M258" s="3"/>
    </row>
    <row r="259" spans="2:13" ht="14.25" customHeight="1" x14ac:dyDescent="0.3">
      <c r="B259" s="33">
        <v>257</v>
      </c>
      <c r="C259" s="33" t="e">
        <f>VLOOKUP(Final_manabou_kanji[[#This Row],[Sr. no.]],Raw_data_N2_Kanji[[Sr. no.]:[Receipe no]],5,0)</f>
        <v>#N/A</v>
      </c>
      <c r="D259" s="38" t="e">
        <f>VLOOKUP(Final_manabou_kanji[[#This Row],[Sr. no.]],Raw_data_N2_Kanji[[Sr. no.]:[Meaning]],7,0)</f>
        <v>#N/A</v>
      </c>
      <c r="E259" s="3" t="e">
        <f>VLOOKUP(Final_manabou_kanji[[#This Row],[Sr. no.]],Raw_data_N2_Kanji[[Sr. no.]:[Meaning]],8,0)</f>
        <v>#N/A</v>
      </c>
      <c r="F259" s="39" t="e">
        <f>VLOOKUP(Final_manabou_kanji[[#This Row],[Sr. no.]],Raw_data_N2_Kanji[[Sr. no.]:[Meaning]],9,0)</f>
        <v>#N/A</v>
      </c>
      <c r="G259" s="66" t="e">
        <f>VLOOKUP(Final_manabou_kanji[[#This Row],[Sr. no.]],Raw_data_N2_Kanji[[Sr. no.]:[Sentence]],13,0)</f>
        <v>#N/A</v>
      </c>
      <c r="H259" t="e">
        <f>VLOOKUP(Final_manabou_kanji[[#This Row],[Kanji]],Raw_data_N2_Kanji[[Receipe]:[Meaning]],6,0)</f>
        <v>#N/A</v>
      </c>
      <c r="I259" t="e">
        <f>VLOOKUP(Final_manabou_kanji[[#This Row],[Kanji]],Raw_data_N2_Kanji[[Receipe]:[Meaning]],7,0)</f>
        <v>#N/A</v>
      </c>
      <c r="J259" t="e">
        <f>#REF!</f>
        <v>#REF!</v>
      </c>
      <c r="K259" s="35">
        <f>Final_manabou_kanji[[#This Row],[Sr. no.]]</f>
        <v>257</v>
      </c>
      <c r="L259" s="3"/>
      <c r="M259" s="3"/>
    </row>
    <row r="260" spans="2:13" ht="14.25" customHeight="1" x14ac:dyDescent="0.3">
      <c r="B260" s="33">
        <v>258</v>
      </c>
      <c r="C260" s="33" t="e">
        <f>VLOOKUP(Final_manabou_kanji[[#This Row],[Sr. no.]],Raw_data_N2_Kanji[[Sr. no.]:[Receipe no]],5,0)</f>
        <v>#N/A</v>
      </c>
      <c r="D260" s="38" t="e">
        <f>VLOOKUP(Final_manabou_kanji[[#This Row],[Sr. no.]],Raw_data_N2_Kanji[[Sr. no.]:[Meaning]],7,0)</f>
        <v>#N/A</v>
      </c>
      <c r="E260" s="3" t="e">
        <f>VLOOKUP(Final_manabou_kanji[[#This Row],[Sr. no.]],Raw_data_N2_Kanji[[Sr. no.]:[Meaning]],8,0)</f>
        <v>#N/A</v>
      </c>
      <c r="F260" s="39" t="e">
        <f>VLOOKUP(Final_manabou_kanji[[#This Row],[Sr. no.]],Raw_data_N2_Kanji[[Sr. no.]:[Meaning]],9,0)</f>
        <v>#N/A</v>
      </c>
      <c r="G260" s="66" t="e">
        <f>VLOOKUP(Final_manabou_kanji[[#This Row],[Sr. no.]],Raw_data_N2_Kanji[[Sr. no.]:[Sentence]],13,0)</f>
        <v>#N/A</v>
      </c>
      <c r="H260" t="e">
        <f>VLOOKUP(Final_manabou_kanji[[#This Row],[Kanji]],Raw_data_N2_Kanji[[Receipe]:[Meaning]],6,0)</f>
        <v>#N/A</v>
      </c>
      <c r="I260" t="e">
        <f>VLOOKUP(Final_manabou_kanji[[#This Row],[Kanji]],Raw_data_N2_Kanji[[Receipe]:[Meaning]],7,0)</f>
        <v>#N/A</v>
      </c>
      <c r="J260" t="e">
        <f>#REF!</f>
        <v>#REF!</v>
      </c>
      <c r="K260" s="35">
        <f>Final_manabou_kanji[[#This Row],[Sr. no.]]</f>
        <v>258</v>
      </c>
      <c r="L260" s="3"/>
      <c r="M260" s="3"/>
    </row>
    <row r="261" spans="2:13" ht="14.25" customHeight="1" x14ac:dyDescent="0.3">
      <c r="B261" s="33">
        <v>259</v>
      </c>
      <c r="C261" s="33" t="e">
        <f>VLOOKUP(Final_manabou_kanji[[#This Row],[Sr. no.]],Raw_data_N2_Kanji[[Sr. no.]:[Receipe no]],5,0)</f>
        <v>#N/A</v>
      </c>
      <c r="D261" s="38" t="e">
        <f>VLOOKUP(Final_manabou_kanji[[#This Row],[Sr. no.]],Raw_data_N2_Kanji[[Sr. no.]:[Meaning]],7,0)</f>
        <v>#N/A</v>
      </c>
      <c r="E261" s="3" t="e">
        <f>VLOOKUP(Final_manabou_kanji[[#This Row],[Sr. no.]],Raw_data_N2_Kanji[[Sr. no.]:[Meaning]],8,0)</f>
        <v>#N/A</v>
      </c>
      <c r="F261" s="39" t="e">
        <f>VLOOKUP(Final_manabou_kanji[[#This Row],[Sr. no.]],Raw_data_N2_Kanji[[Sr. no.]:[Meaning]],9,0)</f>
        <v>#N/A</v>
      </c>
      <c r="G261" s="66" t="e">
        <f>VLOOKUP(Final_manabou_kanji[[#This Row],[Sr. no.]],Raw_data_N2_Kanji[[Sr. no.]:[Sentence]],13,0)</f>
        <v>#N/A</v>
      </c>
      <c r="H261" t="e">
        <f>VLOOKUP(Final_manabou_kanji[[#This Row],[Kanji]],Raw_data_N2_Kanji[[Receipe]:[Meaning]],6,0)</f>
        <v>#N/A</v>
      </c>
      <c r="I261" t="e">
        <f>VLOOKUP(Final_manabou_kanji[[#This Row],[Kanji]],Raw_data_N2_Kanji[[Receipe]:[Meaning]],7,0)</f>
        <v>#N/A</v>
      </c>
      <c r="J261" t="e">
        <f>#REF!</f>
        <v>#REF!</v>
      </c>
      <c r="K261" s="35">
        <f>Final_manabou_kanji[[#This Row],[Sr. no.]]</f>
        <v>259</v>
      </c>
      <c r="L261" s="3"/>
      <c r="M261" s="3"/>
    </row>
    <row r="262" spans="2:13" ht="14.25" customHeight="1" x14ac:dyDescent="0.3">
      <c r="B262" s="33">
        <v>260</v>
      </c>
      <c r="C262" s="33" t="e">
        <f>VLOOKUP(Final_manabou_kanji[[#This Row],[Sr. no.]],Raw_data_N2_Kanji[[Sr. no.]:[Receipe no]],5,0)</f>
        <v>#N/A</v>
      </c>
      <c r="D262" s="38" t="e">
        <f>VLOOKUP(Final_manabou_kanji[[#This Row],[Sr. no.]],Raw_data_N2_Kanji[[Sr. no.]:[Meaning]],7,0)</f>
        <v>#N/A</v>
      </c>
      <c r="E262" s="3" t="e">
        <f>VLOOKUP(Final_manabou_kanji[[#This Row],[Sr. no.]],Raw_data_N2_Kanji[[Sr. no.]:[Meaning]],8,0)</f>
        <v>#N/A</v>
      </c>
      <c r="F262" s="39" t="e">
        <f>VLOOKUP(Final_manabou_kanji[[#This Row],[Sr. no.]],Raw_data_N2_Kanji[[Sr. no.]:[Meaning]],9,0)</f>
        <v>#N/A</v>
      </c>
      <c r="G262" s="66" t="e">
        <f>VLOOKUP(Final_manabou_kanji[[#This Row],[Sr. no.]],Raw_data_N2_Kanji[[Sr. no.]:[Sentence]],13,0)</f>
        <v>#N/A</v>
      </c>
      <c r="H262" t="e">
        <f>VLOOKUP(Final_manabou_kanji[[#This Row],[Kanji]],Raw_data_N2_Kanji[[Receipe]:[Meaning]],6,0)</f>
        <v>#N/A</v>
      </c>
      <c r="I262" t="e">
        <f>VLOOKUP(Final_manabou_kanji[[#This Row],[Kanji]],Raw_data_N2_Kanji[[Receipe]:[Meaning]],7,0)</f>
        <v>#N/A</v>
      </c>
      <c r="J262" t="e">
        <f>#REF!</f>
        <v>#REF!</v>
      </c>
      <c r="K262" s="35">
        <f>Final_manabou_kanji[[#This Row],[Sr. no.]]</f>
        <v>260</v>
      </c>
      <c r="L262" s="3"/>
      <c r="M262" s="3"/>
    </row>
    <row r="263" spans="2:13" ht="14.25" customHeight="1" x14ac:dyDescent="0.3">
      <c r="B263" s="33">
        <v>261</v>
      </c>
      <c r="C263" s="33" t="e">
        <f>VLOOKUP(Final_manabou_kanji[[#This Row],[Sr. no.]],Raw_data_N2_Kanji[[Sr. no.]:[Receipe no]],5,0)</f>
        <v>#N/A</v>
      </c>
      <c r="D263" s="38" t="e">
        <f>VLOOKUP(Final_manabou_kanji[[#This Row],[Sr. no.]],Raw_data_N2_Kanji[[Sr. no.]:[Meaning]],7,0)</f>
        <v>#N/A</v>
      </c>
      <c r="E263" s="3" t="e">
        <f>VLOOKUP(Final_manabou_kanji[[#This Row],[Sr. no.]],Raw_data_N2_Kanji[[Sr. no.]:[Meaning]],8,0)</f>
        <v>#N/A</v>
      </c>
      <c r="F263" s="39" t="e">
        <f>VLOOKUP(Final_manabou_kanji[[#This Row],[Sr. no.]],Raw_data_N2_Kanji[[Sr. no.]:[Meaning]],9,0)</f>
        <v>#N/A</v>
      </c>
      <c r="G263" s="66" t="e">
        <f>VLOOKUP(Final_manabou_kanji[[#This Row],[Sr. no.]],Raw_data_N2_Kanji[[Sr. no.]:[Sentence]],13,0)</f>
        <v>#N/A</v>
      </c>
      <c r="H263" t="e">
        <f>VLOOKUP(Final_manabou_kanji[[#This Row],[Kanji]],Raw_data_N2_Kanji[[Receipe]:[Meaning]],6,0)</f>
        <v>#N/A</v>
      </c>
      <c r="I263" t="e">
        <f>VLOOKUP(Final_manabou_kanji[[#This Row],[Kanji]],Raw_data_N2_Kanji[[Receipe]:[Meaning]],7,0)</f>
        <v>#N/A</v>
      </c>
      <c r="J263" t="e">
        <f>#REF!</f>
        <v>#REF!</v>
      </c>
      <c r="K263" s="35">
        <f>Final_manabou_kanji[[#This Row],[Sr. no.]]</f>
        <v>261</v>
      </c>
      <c r="L263" s="3"/>
      <c r="M263" s="3"/>
    </row>
    <row r="264" spans="2:13" ht="14.25" customHeight="1" x14ac:dyDescent="0.3">
      <c r="B264" s="33">
        <v>262</v>
      </c>
      <c r="C264" s="33" t="e">
        <f>VLOOKUP(Final_manabou_kanji[[#This Row],[Sr. no.]],Raw_data_N2_Kanji[[Sr. no.]:[Receipe no]],5,0)</f>
        <v>#N/A</v>
      </c>
      <c r="D264" s="38" t="e">
        <f>VLOOKUP(Final_manabou_kanji[[#This Row],[Sr. no.]],Raw_data_N2_Kanji[[Sr. no.]:[Meaning]],7,0)</f>
        <v>#N/A</v>
      </c>
      <c r="E264" s="3" t="e">
        <f>VLOOKUP(Final_manabou_kanji[[#This Row],[Sr. no.]],Raw_data_N2_Kanji[[Sr. no.]:[Meaning]],8,0)</f>
        <v>#N/A</v>
      </c>
      <c r="F264" s="39" t="e">
        <f>VLOOKUP(Final_manabou_kanji[[#This Row],[Sr. no.]],Raw_data_N2_Kanji[[Sr. no.]:[Meaning]],9,0)</f>
        <v>#N/A</v>
      </c>
      <c r="G264" s="66" t="e">
        <f>VLOOKUP(Final_manabou_kanji[[#This Row],[Sr. no.]],Raw_data_N2_Kanji[[Sr. no.]:[Sentence]],13,0)</f>
        <v>#N/A</v>
      </c>
      <c r="H264" t="e">
        <f>VLOOKUP(Final_manabou_kanji[[#This Row],[Kanji]],Raw_data_N2_Kanji[[Receipe]:[Meaning]],6,0)</f>
        <v>#N/A</v>
      </c>
      <c r="I264" t="e">
        <f>VLOOKUP(Final_manabou_kanji[[#This Row],[Kanji]],Raw_data_N2_Kanji[[Receipe]:[Meaning]],7,0)</f>
        <v>#N/A</v>
      </c>
      <c r="J264" t="e">
        <f>#REF!</f>
        <v>#REF!</v>
      </c>
      <c r="K264" s="35">
        <f>Final_manabou_kanji[[#This Row],[Sr. no.]]</f>
        <v>262</v>
      </c>
      <c r="L264" s="3"/>
      <c r="M264" s="3"/>
    </row>
    <row r="265" spans="2:13" ht="14.25" customHeight="1" x14ac:dyDescent="0.3">
      <c r="B265" s="33">
        <v>263</v>
      </c>
      <c r="C265" s="33" t="e">
        <f>VLOOKUP(Final_manabou_kanji[[#This Row],[Sr. no.]],Raw_data_N2_Kanji[[Sr. no.]:[Receipe no]],5,0)</f>
        <v>#N/A</v>
      </c>
      <c r="D265" s="38" t="e">
        <f>VLOOKUP(Final_manabou_kanji[[#This Row],[Sr. no.]],Raw_data_N2_Kanji[[Sr. no.]:[Meaning]],7,0)</f>
        <v>#N/A</v>
      </c>
      <c r="E265" s="3" t="e">
        <f>VLOOKUP(Final_manabou_kanji[[#This Row],[Sr. no.]],Raw_data_N2_Kanji[[Sr. no.]:[Meaning]],8,0)</f>
        <v>#N/A</v>
      </c>
      <c r="F265" s="39" t="e">
        <f>VLOOKUP(Final_manabou_kanji[[#This Row],[Sr. no.]],Raw_data_N2_Kanji[[Sr. no.]:[Meaning]],9,0)</f>
        <v>#N/A</v>
      </c>
      <c r="G265" s="66" t="e">
        <f>VLOOKUP(Final_manabou_kanji[[#This Row],[Sr. no.]],Raw_data_N2_Kanji[[Sr. no.]:[Sentence]],13,0)</f>
        <v>#N/A</v>
      </c>
      <c r="H265" t="e">
        <f>VLOOKUP(Final_manabou_kanji[[#This Row],[Kanji]],Raw_data_N2_Kanji[[Receipe]:[Meaning]],6,0)</f>
        <v>#N/A</v>
      </c>
      <c r="I265" t="e">
        <f>VLOOKUP(Final_manabou_kanji[[#This Row],[Kanji]],Raw_data_N2_Kanji[[Receipe]:[Meaning]],7,0)</f>
        <v>#N/A</v>
      </c>
      <c r="J265" t="e">
        <f>#REF!</f>
        <v>#REF!</v>
      </c>
      <c r="K265" s="35">
        <f>Final_manabou_kanji[[#This Row],[Sr. no.]]</f>
        <v>263</v>
      </c>
      <c r="L265" s="3"/>
      <c r="M265" s="3"/>
    </row>
    <row r="266" spans="2:13" ht="14.25" customHeight="1" x14ac:dyDescent="0.3">
      <c r="B266" s="33">
        <v>264</v>
      </c>
      <c r="C266" s="33" t="e">
        <f>VLOOKUP(Final_manabou_kanji[[#This Row],[Sr. no.]],Raw_data_N2_Kanji[[Sr. no.]:[Receipe no]],5,0)</f>
        <v>#N/A</v>
      </c>
      <c r="D266" s="38" t="e">
        <f>VLOOKUP(Final_manabou_kanji[[#This Row],[Sr. no.]],Raw_data_N2_Kanji[[Sr. no.]:[Meaning]],7,0)</f>
        <v>#N/A</v>
      </c>
      <c r="E266" s="3" t="e">
        <f>VLOOKUP(Final_manabou_kanji[[#This Row],[Sr. no.]],Raw_data_N2_Kanji[[Sr. no.]:[Meaning]],8,0)</f>
        <v>#N/A</v>
      </c>
      <c r="F266" s="39" t="e">
        <f>VLOOKUP(Final_manabou_kanji[[#This Row],[Sr. no.]],Raw_data_N2_Kanji[[Sr. no.]:[Meaning]],9,0)</f>
        <v>#N/A</v>
      </c>
      <c r="G266" s="66" t="e">
        <f>VLOOKUP(Final_manabou_kanji[[#This Row],[Sr. no.]],Raw_data_N2_Kanji[[Sr. no.]:[Sentence]],13,0)</f>
        <v>#N/A</v>
      </c>
      <c r="H266" t="e">
        <f>VLOOKUP(Final_manabou_kanji[[#This Row],[Kanji]],Raw_data_N2_Kanji[[Receipe]:[Meaning]],6,0)</f>
        <v>#N/A</v>
      </c>
      <c r="I266" t="e">
        <f>VLOOKUP(Final_manabou_kanji[[#This Row],[Kanji]],Raw_data_N2_Kanji[[Receipe]:[Meaning]],7,0)</f>
        <v>#N/A</v>
      </c>
      <c r="J266" t="e">
        <f>#REF!</f>
        <v>#REF!</v>
      </c>
      <c r="K266" s="35">
        <f>Final_manabou_kanji[[#This Row],[Sr. no.]]</f>
        <v>264</v>
      </c>
      <c r="L266" s="3"/>
      <c r="M266" s="3"/>
    </row>
    <row r="267" spans="2:13" ht="14.25" customHeight="1" x14ac:dyDescent="0.3">
      <c r="B267" s="33">
        <v>265</v>
      </c>
      <c r="C267" s="33" t="e">
        <f>VLOOKUP(Final_manabou_kanji[[#This Row],[Sr. no.]],Raw_data_N2_Kanji[[Sr. no.]:[Receipe no]],5,0)</f>
        <v>#N/A</v>
      </c>
      <c r="D267" s="38" t="e">
        <f>VLOOKUP(Final_manabou_kanji[[#This Row],[Sr. no.]],Raw_data_N2_Kanji[[Sr. no.]:[Meaning]],7,0)</f>
        <v>#N/A</v>
      </c>
      <c r="E267" s="3" t="e">
        <f>VLOOKUP(Final_manabou_kanji[[#This Row],[Sr. no.]],Raw_data_N2_Kanji[[Sr. no.]:[Meaning]],8,0)</f>
        <v>#N/A</v>
      </c>
      <c r="F267" s="39" t="e">
        <f>VLOOKUP(Final_manabou_kanji[[#This Row],[Sr. no.]],Raw_data_N2_Kanji[[Sr. no.]:[Meaning]],9,0)</f>
        <v>#N/A</v>
      </c>
      <c r="G267" s="66" t="e">
        <f>VLOOKUP(Final_manabou_kanji[[#This Row],[Sr. no.]],Raw_data_N2_Kanji[[Sr. no.]:[Sentence]],13,0)</f>
        <v>#N/A</v>
      </c>
      <c r="H267" t="e">
        <f>VLOOKUP(Final_manabou_kanji[[#This Row],[Kanji]],Raw_data_N2_Kanji[[Receipe]:[Meaning]],6,0)</f>
        <v>#N/A</v>
      </c>
      <c r="I267" t="e">
        <f>VLOOKUP(Final_manabou_kanji[[#This Row],[Kanji]],Raw_data_N2_Kanji[[Receipe]:[Meaning]],7,0)</f>
        <v>#N/A</v>
      </c>
      <c r="J267" t="e">
        <f>#REF!</f>
        <v>#REF!</v>
      </c>
      <c r="K267" s="35">
        <f>Final_manabou_kanji[[#This Row],[Sr. no.]]</f>
        <v>265</v>
      </c>
      <c r="L267" s="3"/>
      <c r="M267" s="3"/>
    </row>
    <row r="268" spans="2:13" ht="14.25" customHeight="1" x14ac:dyDescent="0.3">
      <c r="B268" s="33">
        <v>266</v>
      </c>
      <c r="C268" s="33" t="e">
        <f>VLOOKUP(Final_manabou_kanji[[#This Row],[Sr. no.]],Raw_data_N2_Kanji[[Sr. no.]:[Receipe no]],5,0)</f>
        <v>#N/A</v>
      </c>
      <c r="D268" s="38" t="e">
        <f>VLOOKUP(Final_manabou_kanji[[#This Row],[Sr. no.]],Raw_data_N2_Kanji[[Sr. no.]:[Meaning]],7,0)</f>
        <v>#N/A</v>
      </c>
      <c r="E268" s="3" t="e">
        <f>VLOOKUP(Final_manabou_kanji[[#This Row],[Sr. no.]],Raw_data_N2_Kanji[[Sr. no.]:[Meaning]],8,0)</f>
        <v>#N/A</v>
      </c>
      <c r="F268" s="39" t="e">
        <f>VLOOKUP(Final_manabou_kanji[[#This Row],[Sr. no.]],Raw_data_N2_Kanji[[Sr. no.]:[Meaning]],9,0)</f>
        <v>#N/A</v>
      </c>
      <c r="G268" s="66" t="e">
        <f>VLOOKUP(Final_manabou_kanji[[#This Row],[Sr. no.]],Raw_data_N2_Kanji[[Sr. no.]:[Sentence]],13,0)</f>
        <v>#N/A</v>
      </c>
      <c r="H268" t="e">
        <f>VLOOKUP(Final_manabou_kanji[[#This Row],[Kanji]],Raw_data_N2_Kanji[[Receipe]:[Meaning]],6,0)</f>
        <v>#N/A</v>
      </c>
      <c r="I268" t="e">
        <f>VLOOKUP(Final_manabou_kanji[[#This Row],[Kanji]],Raw_data_N2_Kanji[[Receipe]:[Meaning]],7,0)</f>
        <v>#N/A</v>
      </c>
      <c r="J268" t="e">
        <f>#REF!</f>
        <v>#REF!</v>
      </c>
      <c r="K268" s="35">
        <f>Final_manabou_kanji[[#This Row],[Sr. no.]]</f>
        <v>266</v>
      </c>
      <c r="L268" s="3"/>
      <c r="M268" s="3"/>
    </row>
    <row r="269" spans="2:13" ht="14.25" customHeight="1" x14ac:dyDescent="0.3">
      <c r="B269" s="33">
        <v>267</v>
      </c>
      <c r="C269" s="33" t="e">
        <f>VLOOKUP(Final_manabou_kanji[[#This Row],[Sr. no.]],Raw_data_N2_Kanji[[Sr. no.]:[Receipe no]],5,0)</f>
        <v>#N/A</v>
      </c>
      <c r="D269" s="38" t="e">
        <f>VLOOKUP(Final_manabou_kanji[[#This Row],[Sr. no.]],Raw_data_N2_Kanji[[Sr. no.]:[Meaning]],7,0)</f>
        <v>#N/A</v>
      </c>
      <c r="E269" s="3" t="e">
        <f>VLOOKUP(Final_manabou_kanji[[#This Row],[Sr. no.]],Raw_data_N2_Kanji[[Sr. no.]:[Meaning]],8,0)</f>
        <v>#N/A</v>
      </c>
      <c r="F269" s="39" t="e">
        <f>VLOOKUP(Final_manabou_kanji[[#This Row],[Sr. no.]],Raw_data_N2_Kanji[[Sr. no.]:[Meaning]],9,0)</f>
        <v>#N/A</v>
      </c>
      <c r="G269" s="66" t="e">
        <f>VLOOKUP(Final_manabou_kanji[[#This Row],[Sr. no.]],Raw_data_N2_Kanji[[Sr. no.]:[Sentence]],13,0)</f>
        <v>#N/A</v>
      </c>
      <c r="H269" t="e">
        <f>VLOOKUP(Final_manabou_kanji[[#This Row],[Kanji]],Raw_data_N2_Kanji[[Receipe]:[Meaning]],6,0)</f>
        <v>#N/A</v>
      </c>
      <c r="I269" t="e">
        <f>VLOOKUP(Final_manabou_kanji[[#This Row],[Kanji]],Raw_data_N2_Kanji[[Receipe]:[Meaning]],7,0)</f>
        <v>#N/A</v>
      </c>
      <c r="J269" t="e">
        <f>#REF!</f>
        <v>#REF!</v>
      </c>
      <c r="K269" s="35">
        <f>Final_manabou_kanji[[#This Row],[Sr. no.]]</f>
        <v>267</v>
      </c>
      <c r="L269" s="3"/>
      <c r="M269" s="3"/>
    </row>
    <row r="270" spans="2:13" ht="14.25" customHeight="1" x14ac:dyDescent="0.3">
      <c r="B270" s="33">
        <v>268</v>
      </c>
      <c r="C270" s="33" t="e">
        <f>VLOOKUP(Final_manabou_kanji[[#This Row],[Sr. no.]],Raw_data_N2_Kanji[[Sr. no.]:[Receipe no]],5,0)</f>
        <v>#N/A</v>
      </c>
      <c r="D270" s="38" t="e">
        <f>VLOOKUP(Final_manabou_kanji[[#This Row],[Sr. no.]],Raw_data_N2_Kanji[[Sr. no.]:[Meaning]],7,0)</f>
        <v>#N/A</v>
      </c>
      <c r="E270" s="3" t="e">
        <f>VLOOKUP(Final_manabou_kanji[[#This Row],[Sr. no.]],Raw_data_N2_Kanji[[Sr. no.]:[Meaning]],8,0)</f>
        <v>#N/A</v>
      </c>
      <c r="F270" s="39" t="e">
        <f>VLOOKUP(Final_manabou_kanji[[#This Row],[Sr. no.]],Raw_data_N2_Kanji[[Sr. no.]:[Meaning]],9,0)</f>
        <v>#N/A</v>
      </c>
      <c r="G270" s="66" t="e">
        <f>VLOOKUP(Final_manabou_kanji[[#This Row],[Sr. no.]],Raw_data_N2_Kanji[[Sr. no.]:[Sentence]],13,0)</f>
        <v>#N/A</v>
      </c>
      <c r="H270" t="e">
        <f>VLOOKUP(Final_manabou_kanji[[#This Row],[Kanji]],Raw_data_N2_Kanji[[Receipe]:[Meaning]],6,0)</f>
        <v>#N/A</v>
      </c>
      <c r="I270" t="e">
        <f>VLOOKUP(Final_manabou_kanji[[#This Row],[Kanji]],Raw_data_N2_Kanji[[Receipe]:[Meaning]],7,0)</f>
        <v>#N/A</v>
      </c>
      <c r="J270" t="e">
        <f>#REF!</f>
        <v>#REF!</v>
      </c>
      <c r="K270" s="35">
        <f>Final_manabou_kanji[[#This Row],[Sr. no.]]</f>
        <v>268</v>
      </c>
      <c r="L270" s="3"/>
      <c r="M270" s="3"/>
    </row>
    <row r="271" spans="2:13" ht="14.25" customHeight="1" x14ac:dyDescent="0.3">
      <c r="B271" s="33">
        <v>269</v>
      </c>
      <c r="C271" s="33" t="e">
        <f>VLOOKUP(Final_manabou_kanji[[#This Row],[Sr. no.]],Raw_data_N2_Kanji[[Sr. no.]:[Receipe no]],5,0)</f>
        <v>#N/A</v>
      </c>
      <c r="D271" s="38" t="e">
        <f>VLOOKUP(Final_manabou_kanji[[#This Row],[Sr. no.]],Raw_data_N2_Kanji[[Sr. no.]:[Meaning]],7,0)</f>
        <v>#N/A</v>
      </c>
      <c r="E271" s="3" t="e">
        <f>VLOOKUP(Final_manabou_kanji[[#This Row],[Sr. no.]],Raw_data_N2_Kanji[[Sr. no.]:[Meaning]],8,0)</f>
        <v>#N/A</v>
      </c>
      <c r="F271" s="39" t="e">
        <f>VLOOKUP(Final_manabou_kanji[[#This Row],[Sr. no.]],Raw_data_N2_Kanji[[Sr. no.]:[Meaning]],9,0)</f>
        <v>#N/A</v>
      </c>
      <c r="G271" s="66" t="e">
        <f>VLOOKUP(Final_manabou_kanji[[#This Row],[Sr. no.]],Raw_data_N2_Kanji[[Sr. no.]:[Sentence]],13,0)</f>
        <v>#N/A</v>
      </c>
      <c r="H271" t="e">
        <f>VLOOKUP(Final_manabou_kanji[[#This Row],[Kanji]],Raw_data_N2_Kanji[[Receipe]:[Meaning]],6,0)</f>
        <v>#N/A</v>
      </c>
      <c r="I271" t="e">
        <f>VLOOKUP(Final_manabou_kanji[[#This Row],[Kanji]],Raw_data_N2_Kanji[[Receipe]:[Meaning]],7,0)</f>
        <v>#N/A</v>
      </c>
      <c r="J271" t="e">
        <f>#REF!</f>
        <v>#REF!</v>
      </c>
      <c r="K271" s="35">
        <f>Final_manabou_kanji[[#This Row],[Sr. no.]]</f>
        <v>269</v>
      </c>
      <c r="L271" s="3"/>
      <c r="M271" s="3"/>
    </row>
    <row r="272" spans="2:13" ht="14.25" customHeight="1" x14ac:dyDescent="0.3">
      <c r="B272" s="33">
        <v>270</v>
      </c>
      <c r="C272" s="33" t="e">
        <f>VLOOKUP(Final_manabou_kanji[[#This Row],[Sr. no.]],Raw_data_N2_Kanji[[Sr. no.]:[Receipe no]],5,0)</f>
        <v>#N/A</v>
      </c>
      <c r="D272" s="38" t="e">
        <f>VLOOKUP(Final_manabou_kanji[[#This Row],[Sr. no.]],Raw_data_N2_Kanji[[Sr. no.]:[Meaning]],7,0)</f>
        <v>#N/A</v>
      </c>
      <c r="E272" s="3" t="e">
        <f>VLOOKUP(Final_manabou_kanji[[#This Row],[Sr. no.]],Raw_data_N2_Kanji[[Sr. no.]:[Meaning]],8,0)</f>
        <v>#N/A</v>
      </c>
      <c r="F272" s="39" t="e">
        <f>VLOOKUP(Final_manabou_kanji[[#This Row],[Sr. no.]],Raw_data_N2_Kanji[[Sr. no.]:[Meaning]],9,0)</f>
        <v>#N/A</v>
      </c>
      <c r="G272" s="66" t="e">
        <f>VLOOKUP(Final_manabou_kanji[[#This Row],[Sr. no.]],Raw_data_N2_Kanji[[Sr. no.]:[Sentence]],13,0)</f>
        <v>#N/A</v>
      </c>
      <c r="H272" t="e">
        <f>VLOOKUP(Final_manabou_kanji[[#This Row],[Kanji]],Raw_data_N2_Kanji[[Receipe]:[Meaning]],6,0)</f>
        <v>#N/A</v>
      </c>
      <c r="I272" t="e">
        <f>VLOOKUP(Final_manabou_kanji[[#This Row],[Kanji]],Raw_data_N2_Kanji[[Receipe]:[Meaning]],7,0)</f>
        <v>#N/A</v>
      </c>
      <c r="J272" t="e">
        <f>#REF!</f>
        <v>#REF!</v>
      </c>
      <c r="K272" s="35">
        <f>Final_manabou_kanji[[#This Row],[Sr. no.]]</f>
        <v>270</v>
      </c>
      <c r="L272" s="3"/>
      <c r="M272" s="3"/>
    </row>
    <row r="273" spans="2:13" ht="14.25" customHeight="1" x14ac:dyDescent="0.3">
      <c r="B273" s="33">
        <v>271</v>
      </c>
      <c r="C273" s="33" t="e">
        <f>VLOOKUP(Final_manabou_kanji[[#This Row],[Sr. no.]],Raw_data_N2_Kanji[[Sr. no.]:[Receipe no]],5,0)</f>
        <v>#N/A</v>
      </c>
      <c r="D273" s="38" t="e">
        <f>VLOOKUP(Final_manabou_kanji[[#This Row],[Sr. no.]],Raw_data_N2_Kanji[[Sr. no.]:[Meaning]],7,0)</f>
        <v>#N/A</v>
      </c>
      <c r="E273" s="3" t="e">
        <f>VLOOKUP(Final_manabou_kanji[[#This Row],[Sr. no.]],Raw_data_N2_Kanji[[Sr. no.]:[Meaning]],8,0)</f>
        <v>#N/A</v>
      </c>
      <c r="F273" s="39" t="e">
        <f>VLOOKUP(Final_manabou_kanji[[#This Row],[Sr. no.]],Raw_data_N2_Kanji[[Sr. no.]:[Meaning]],9,0)</f>
        <v>#N/A</v>
      </c>
      <c r="G273" s="66" t="e">
        <f>VLOOKUP(Final_manabou_kanji[[#This Row],[Sr. no.]],Raw_data_N2_Kanji[[Sr. no.]:[Sentence]],13,0)</f>
        <v>#N/A</v>
      </c>
      <c r="H273" t="e">
        <f>VLOOKUP(Final_manabou_kanji[[#This Row],[Kanji]],Raw_data_N2_Kanji[[Receipe]:[Meaning]],6,0)</f>
        <v>#N/A</v>
      </c>
      <c r="I273" t="e">
        <f>VLOOKUP(Final_manabou_kanji[[#This Row],[Kanji]],Raw_data_N2_Kanji[[Receipe]:[Meaning]],7,0)</f>
        <v>#N/A</v>
      </c>
      <c r="J273" t="e">
        <f>#REF!</f>
        <v>#REF!</v>
      </c>
      <c r="K273" s="35">
        <f>Final_manabou_kanji[[#This Row],[Sr. no.]]</f>
        <v>271</v>
      </c>
      <c r="L273" s="3"/>
      <c r="M273" s="3"/>
    </row>
    <row r="274" spans="2:13" ht="14.25" customHeight="1" x14ac:dyDescent="0.3">
      <c r="B274" s="33">
        <v>272</v>
      </c>
      <c r="C274" s="33" t="e">
        <f>VLOOKUP(Final_manabou_kanji[[#This Row],[Sr. no.]],Raw_data_N2_Kanji[[Sr. no.]:[Receipe no]],5,0)</f>
        <v>#N/A</v>
      </c>
      <c r="D274" s="38" t="e">
        <f>VLOOKUP(Final_manabou_kanji[[#This Row],[Sr. no.]],Raw_data_N2_Kanji[[Sr. no.]:[Meaning]],7,0)</f>
        <v>#N/A</v>
      </c>
      <c r="E274" s="3" t="e">
        <f>VLOOKUP(Final_manabou_kanji[[#This Row],[Sr. no.]],Raw_data_N2_Kanji[[Sr. no.]:[Meaning]],8,0)</f>
        <v>#N/A</v>
      </c>
      <c r="F274" s="39" t="e">
        <f>VLOOKUP(Final_manabou_kanji[[#This Row],[Sr. no.]],Raw_data_N2_Kanji[[Sr. no.]:[Meaning]],9,0)</f>
        <v>#N/A</v>
      </c>
      <c r="G274" s="66" t="e">
        <f>VLOOKUP(Final_manabou_kanji[[#This Row],[Sr. no.]],Raw_data_N2_Kanji[[Sr. no.]:[Sentence]],13,0)</f>
        <v>#N/A</v>
      </c>
      <c r="H274" t="e">
        <f>VLOOKUP(Final_manabou_kanji[[#This Row],[Kanji]],Raw_data_N2_Kanji[[Receipe]:[Meaning]],6,0)</f>
        <v>#N/A</v>
      </c>
      <c r="I274" t="e">
        <f>VLOOKUP(Final_manabou_kanji[[#This Row],[Kanji]],Raw_data_N2_Kanji[[Receipe]:[Meaning]],7,0)</f>
        <v>#N/A</v>
      </c>
      <c r="J274" t="e">
        <f>#REF!</f>
        <v>#REF!</v>
      </c>
      <c r="K274" s="35">
        <f>Final_manabou_kanji[[#This Row],[Sr. no.]]</f>
        <v>272</v>
      </c>
      <c r="L274" s="3"/>
      <c r="M274" s="3"/>
    </row>
    <row r="275" spans="2:13" ht="14.25" customHeight="1" x14ac:dyDescent="0.3">
      <c r="B275" s="33">
        <v>273</v>
      </c>
      <c r="C275" s="33" t="e">
        <f>VLOOKUP(Final_manabou_kanji[[#This Row],[Sr. no.]],Raw_data_N2_Kanji[[Sr. no.]:[Receipe no]],5,0)</f>
        <v>#N/A</v>
      </c>
      <c r="D275" s="38" t="e">
        <f>VLOOKUP(Final_manabou_kanji[[#This Row],[Sr. no.]],Raw_data_N2_Kanji[[Sr. no.]:[Meaning]],7,0)</f>
        <v>#N/A</v>
      </c>
      <c r="E275" s="3" t="e">
        <f>VLOOKUP(Final_manabou_kanji[[#This Row],[Sr. no.]],Raw_data_N2_Kanji[[Sr. no.]:[Meaning]],8,0)</f>
        <v>#N/A</v>
      </c>
      <c r="F275" s="39" t="e">
        <f>VLOOKUP(Final_manabou_kanji[[#This Row],[Sr. no.]],Raw_data_N2_Kanji[[Sr. no.]:[Meaning]],9,0)</f>
        <v>#N/A</v>
      </c>
      <c r="G275" s="66" t="e">
        <f>VLOOKUP(Final_manabou_kanji[[#This Row],[Sr. no.]],Raw_data_N2_Kanji[[Sr. no.]:[Sentence]],13,0)</f>
        <v>#N/A</v>
      </c>
      <c r="H275" t="e">
        <f>VLOOKUP(Final_manabou_kanji[[#This Row],[Kanji]],Raw_data_N2_Kanji[[Receipe]:[Meaning]],6,0)</f>
        <v>#N/A</v>
      </c>
      <c r="I275" t="e">
        <f>VLOOKUP(Final_manabou_kanji[[#This Row],[Kanji]],Raw_data_N2_Kanji[[Receipe]:[Meaning]],7,0)</f>
        <v>#N/A</v>
      </c>
      <c r="J275" t="e">
        <f>#REF!</f>
        <v>#REF!</v>
      </c>
      <c r="K275" s="35">
        <f>Final_manabou_kanji[[#This Row],[Sr. no.]]</f>
        <v>273</v>
      </c>
      <c r="L275" s="3"/>
      <c r="M275" s="3"/>
    </row>
    <row r="276" spans="2:13" ht="14.25" customHeight="1" x14ac:dyDescent="0.3">
      <c r="B276" s="33">
        <v>274</v>
      </c>
      <c r="C276" s="33" t="e">
        <f>VLOOKUP(Final_manabou_kanji[[#This Row],[Sr. no.]],Raw_data_N2_Kanji[[Sr. no.]:[Receipe no]],5,0)</f>
        <v>#N/A</v>
      </c>
      <c r="D276" s="38" t="e">
        <f>VLOOKUP(Final_manabou_kanji[[#This Row],[Sr. no.]],Raw_data_N2_Kanji[[Sr. no.]:[Meaning]],7,0)</f>
        <v>#N/A</v>
      </c>
      <c r="E276" s="3" t="e">
        <f>VLOOKUP(Final_manabou_kanji[[#This Row],[Sr. no.]],Raw_data_N2_Kanji[[Sr. no.]:[Meaning]],8,0)</f>
        <v>#N/A</v>
      </c>
      <c r="F276" s="39" t="e">
        <f>VLOOKUP(Final_manabou_kanji[[#This Row],[Sr. no.]],Raw_data_N2_Kanji[[Sr. no.]:[Meaning]],9,0)</f>
        <v>#N/A</v>
      </c>
      <c r="G276" s="66" t="e">
        <f>VLOOKUP(Final_manabou_kanji[[#This Row],[Sr. no.]],Raw_data_N2_Kanji[[Sr. no.]:[Sentence]],13,0)</f>
        <v>#N/A</v>
      </c>
      <c r="H276" t="e">
        <f>VLOOKUP(Final_manabou_kanji[[#This Row],[Kanji]],Raw_data_N2_Kanji[[Receipe]:[Meaning]],6,0)</f>
        <v>#N/A</v>
      </c>
      <c r="I276" t="e">
        <f>VLOOKUP(Final_manabou_kanji[[#This Row],[Kanji]],Raw_data_N2_Kanji[[Receipe]:[Meaning]],7,0)</f>
        <v>#N/A</v>
      </c>
      <c r="J276" t="e">
        <f>#REF!</f>
        <v>#REF!</v>
      </c>
      <c r="K276" s="35">
        <f>Final_manabou_kanji[[#This Row],[Sr. no.]]</f>
        <v>274</v>
      </c>
      <c r="L276" s="3"/>
      <c r="M276" s="3"/>
    </row>
    <row r="277" spans="2:13" ht="14.25" customHeight="1" x14ac:dyDescent="0.3">
      <c r="B277" s="33">
        <v>275</v>
      </c>
      <c r="C277" s="33" t="e">
        <f>VLOOKUP(Final_manabou_kanji[[#This Row],[Sr. no.]],Raw_data_N2_Kanji[[Sr. no.]:[Receipe no]],5,0)</f>
        <v>#N/A</v>
      </c>
      <c r="D277" s="38" t="e">
        <f>VLOOKUP(Final_manabou_kanji[[#This Row],[Sr. no.]],Raw_data_N2_Kanji[[Sr. no.]:[Meaning]],7,0)</f>
        <v>#N/A</v>
      </c>
      <c r="E277" s="3" t="e">
        <f>VLOOKUP(Final_manabou_kanji[[#This Row],[Sr. no.]],Raw_data_N2_Kanji[[Sr. no.]:[Meaning]],8,0)</f>
        <v>#N/A</v>
      </c>
      <c r="F277" s="39" t="e">
        <f>VLOOKUP(Final_manabou_kanji[[#This Row],[Sr. no.]],Raw_data_N2_Kanji[[Sr. no.]:[Meaning]],9,0)</f>
        <v>#N/A</v>
      </c>
      <c r="G277" s="66" t="e">
        <f>VLOOKUP(Final_manabou_kanji[[#This Row],[Sr. no.]],Raw_data_N2_Kanji[[Sr. no.]:[Sentence]],13,0)</f>
        <v>#N/A</v>
      </c>
      <c r="H277" t="e">
        <f>VLOOKUP(Final_manabou_kanji[[#This Row],[Kanji]],Raw_data_N2_Kanji[[Receipe]:[Meaning]],6,0)</f>
        <v>#N/A</v>
      </c>
      <c r="I277" t="e">
        <f>VLOOKUP(Final_manabou_kanji[[#This Row],[Kanji]],Raw_data_N2_Kanji[[Receipe]:[Meaning]],7,0)</f>
        <v>#N/A</v>
      </c>
      <c r="J277" t="e">
        <f>#REF!</f>
        <v>#REF!</v>
      </c>
      <c r="K277" s="35">
        <f>Final_manabou_kanji[[#This Row],[Sr. no.]]</f>
        <v>275</v>
      </c>
      <c r="L277" s="3"/>
      <c r="M277" s="3"/>
    </row>
    <row r="278" spans="2:13" ht="14.25" customHeight="1" x14ac:dyDescent="0.3">
      <c r="B278" s="33">
        <v>276</v>
      </c>
      <c r="C278" s="33" t="e">
        <f>VLOOKUP(Final_manabou_kanji[[#This Row],[Sr. no.]],Raw_data_N2_Kanji[[Sr. no.]:[Receipe no]],5,0)</f>
        <v>#N/A</v>
      </c>
      <c r="D278" s="38" t="e">
        <f>VLOOKUP(Final_manabou_kanji[[#This Row],[Sr. no.]],Raw_data_N2_Kanji[[Sr. no.]:[Meaning]],7,0)</f>
        <v>#N/A</v>
      </c>
      <c r="E278" s="3" t="e">
        <f>VLOOKUP(Final_manabou_kanji[[#This Row],[Sr. no.]],Raw_data_N2_Kanji[[Sr. no.]:[Meaning]],8,0)</f>
        <v>#N/A</v>
      </c>
      <c r="F278" s="39" t="e">
        <f>VLOOKUP(Final_manabou_kanji[[#This Row],[Sr. no.]],Raw_data_N2_Kanji[[Sr. no.]:[Meaning]],9,0)</f>
        <v>#N/A</v>
      </c>
      <c r="G278" s="66" t="e">
        <f>VLOOKUP(Final_manabou_kanji[[#This Row],[Sr. no.]],Raw_data_N2_Kanji[[Sr. no.]:[Sentence]],13,0)</f>
        <v>#N/A</v>
      </c>
      <c r="H278" t="e">
        <f>VLOOKUP(Final_manabou_kanji[[#This Row],[Kanji]],Raw_data_N2_Kanji[[Receipe]:[Meaning]],6,0)</f>
        <v>#N/A</v>
      </c>
      <c r="I278" t="e">
        <f>VLOOKUP(Final_manabou_kanji[[#This Row],[Kanji]],Raw_data_N2_Kanji[[Receipe]:[Meaning]],7,0)</f>
        <v>#N/A</v>
      </c>
      <c r="J278" t="e">
        <f>#REF!</f>
        <v>#REF!</v>
      </c>
      <c r="K278" s="35">
        <f>Final_manabou_kanji[[#This Row],[Sr. no.]]</f>
        <v>276</v>
      </c>
      <c r="L278" s="3"/>
      <c r="M278" s="3"/>
    </row>
    <row r="279" spans="2:13" ht="14.25" customHeight="1" x14ac:dyDescent="0.3">
      <c r="B279" s="33">
        <v>277</v>
      </c>
      <c r="C279" s="33" t="e">
        <f>VLOOKUP(Final_manabou_kanji[[#This Row],[Sr. no.]],Raw_data_N2_Kanji[[Sr. no.]:[Receipe no]],5,0)</f>
        <v>#N/A</v>
      </c>
      <c r="D279" s="38" t="e">
        <f>VLOOKUP(Final_manabou_kanji[[#This Row],[Sr. no.]],Raw_data_N2_Kanji[[Sr. no.]:[Meaning]],7,0)</f>
        <v>#N/A</v>
      </c>
      <c r="E279" s="3" t="e">
        <f>VLOOKUP(Final_manabou_kanji[[#This Row],[Sr. no.]],Raw_data_N2_Kanji[[Sr. no.]:[Meaning]],8,0)</f>
        <v>#N/A</v>
      </c>
      <c r="F279" s="39" t="e">
        <f>VLOOKUP(Final_manabou_kanji[[#This Row],[Sr. no.]],Raw_data_N2_Kanji[[Sr. no.]:[Meaning]],9,0)</f>
        <v>#N/A</v>
      </c>
      <c r="G279" s="66" t="e">
        <f>VLOOKUP(Final_manabou_kanji[[#This Row],[Sr. no.]],Raw_data_N2_Kanji[[Sr. no.]:[Sentence]],13,0)</f>
        <v>#N/A</v>
      </c>
      <c r="H279" t="e">
        <f>VLOOKUP(Final_manabou_kanji[[#This Row],[Kanji]],Raw_data_N2_Kanji[[Receipe]:[Meaning]],6,0)</f>
        <v>#N/A</v>
      </c>
      <c r="I279" t="e">
        <f>VLOOKUP(Final_manabou_kanji[[#This Row],[Kanji]],Raw_data_N2_Kanji[[Receipe]:[Meaning]],7,0)</f>
        <v>#N/A</v>
      </c>
      <c r="J279" t="e">
        <f>#REF!</f>
        <v>#REF!</v>
      </c>
      <c r="K279" s="35">
        <f>Final_manabou_kanji[[#This Row],[Sr. no.]]</f>
        <v>277</v>
      </c>
      <c r="L279" s="3"/>
      <c r="M279" s="3"/>
    </row>
    <row r="280" spans="2:13" ht="14.25" customHeight="1" x14ac:dyDescent="0.3">
      <c r="B280" s="33">
        <v>278</v>
      </c>
      <c r="C280" s="33" t="e">
        <f>VLOOKUP(Final_manabou_kanji[[#This Row],[Sr. no.]],Raw_data_N2_Kanji[[Sr. no.]:[Receipe no]],5,0)</f>
        <v>#N/A</v>
      </c>
      <c r="D280" s="38" t="e">
        <f>VLOOKUP(Final_manabou_kanji[[#This Row],[Sr. no.]],Raw_data_N2_Kanji[[Sr. no.]:[Meaning]],7,0)</f>
        <v>#N/A</v>
      </c>
      <c r="E280" s="3" t="e">
        <f>VLOOKUP(Final_manabou_kanji[[#This Row],[Sr. no.]],Raw_data_N2_Kanji[[Sr. no.]:[Meaning]],8,0)</f>
        <v>#N/A</v>
      </c>
      <c r="F280" s="39" t="e">
        <f>VLOOKUP(Final_manabou_kanji[[#This Row],[Sr. no.]],Raw_data_N2_Kanji[[Sr. no.]:[Meaning]],9,0)</f>
        <v>#N/A</v>
      </c>
      <c r="G280" s="66" t="e">
        <f>VLOOKUP(Final_manabou_kanji[[#This Row],[Sr. no.]],Raw_data_N2_Kanji[[Sr. no.]:[Sentence]],13,0)</f>
        <v>#N/A</v>
      </c>
      <c r="H280" t="e">
        <f>VLOOKUP(Final_manabou_kanji[[#This Row],[Kanji]],Raw_data_N2_Kanji[[Receipe]:[Meaning]],6,0)</f>
        <v>#N/A</v>
      </c>
      <c r="I280" t="e">
        <f>VLOOKUP(Final_manabou_kanji[[#This Row],[Kanji]],Raw_data_N2_Kanji[[Receipe]:[Meaning]],7,0)</f>
        <v>#N/A</v>
      </c>
      <c r="J280" t="e">
        <f>#REF!</f>
        <v>#REF!</v>
      </c>
      <c r="K280" s="35">
        <f>Final_manabou_kanji[[#This Row],[Sr. no.]]</f>
        <v>278</v>
      </c>
      <c r="L280" s="3"/>
      <c r="M280" s="3"/>
    </row>
    <row r="281" spans="2:13" ht="14.25" customHeight="1" x14ac:dyDescent="0.3">
      <c r="B281" s="33">
        <v>279</v>
      </c>
      <c r="C281" s="33" t="e">
        <f>VLOOKUP(Final_manabou_kanji[[#This Row],[Sr. no.]],Raw_data_N2_Kanji[[Sr. no.]:[Receipe no]],5,0)</f>
        <v>#N/A</v>
      </c>
      <c r="D281" s="38" t="e">
        <f>VLOOKUP(Final_manabou_kanji[[#This Row],[Sr. no.]],Raw_data_N2_Kanji[[Sr. no.]:[Meaning]],7,0)</f>
        <v>#N/A</v>
      </c>
      <c r="E281" s="3" t="e">
        <f>VLOOKUP(Final_manabou_kanji[[#This Row],[Sr. no.]],Raw_data_N2_Kanji[[Sr. no.]:[Meaning]],8,0)</f>
        <v>#N/A</v>
      </c>
      <c r="F281" s="39" t="e">
        <f>VLOOKUP(Final_manabou_kanji[[#This Row],[Sr. no.]],Raw_data_N2_Kanji[[Sr. no.]:[Meaning]],9,0)</f>
        <v>#N/A</v>
      </c>
      <c r="G281" s="66" t="e">
        <f>VLOOKUP(Final_manabou_kanji[[#This Row],[Sr. no.]],Raw_data_N2_Kanji[[Sr. no.]:[Sentence]],13,0)</f>
        <v>#N/A</v>
      </c>
      <c r="H281" t="e">
        <f>VLOOKUP(Final_manabou_kanji[[#This Row],[Kanji]],Raw_data_N2_Kanji[[Receipe]:[Meaning]],6,0)</f>
        <v>#N/A</v>
      </c>
      <c r="I281" t="e">
        <f>VLOOKUP(Final_manabou_kanji[[#This Row],[Kanji]],Raw_data_N2_Kanji[[Receipe]:[Meaning]],7,0)</f>
        <v>#N/A</v>
      </c>
      <c r="J281" t="e">
        <f>#REF!</f>
        <v>#REF!</v>
      </c>
      <c r="K281" s="35">
        <f>Final_manabou_kanji[[#This Row],[Sr. no.]]</f>
        <v>279</v>
      </c>
      <c r="L281" s="3"/>
      <c r="M281" s="3"/>
    </row>
    <row r="282" spans="2:13" ht="14.25" customHeight="1" x14ac:dyDescent="0.3">
      <c r="B282" s="33">
        <v>280</v>
      </c>
      <c r="C282" s="33" t="e">
        <f>VLOOKUP(Final_manabou_kanji[[#This Row],[Sr. no.]],Raw_data_N2_Kanji[[Sr. no.]:[Receipe no]],5,0)</f>
        <v>#N/A</v>
      </c>
      <c r="D282" s="38" t="e">
        <f>VLOOKUP(Final_manabou_kanji[[#This Row],[Sr. no.]],Raw_data_N2_Kanji[[Sr. no.]:[Meaning]],7,0)</f>
        <v>#N/A</v>
      </c>
      <c r="E282" s="3" t="e">
        <f>VLOOKUP(Final_manabou_kanji[[#This Row],[Sr. no.]],Raw_data_N2_Kanji[[Sr. no.]:[Meaning]],8,0)</f>
        <v>#N/A</v>
      </c>
      <c r="F282" s="39" t="e">
        <f>VLOOKUP(Final_manabou_kanji[[#This Row],[Sr. no.]],Raw_data_N2_Kanji[[Sr. no.]:[Meaning]],9,0)</f>
        <v>#N/A</v>
      </c>
      <c r="G282" s="66" t="e">
        <f>VLOOKUP(Final_manabou_kanji[[#This Row],[Sr. no.]],Raw_data_N2_Kanji[[Sr. no.]:[Sentence]],13,0)</f>
        <v>#N/A</v>
      </c>
      <c r="H282" t="e">
        <f>VLOOKUP(Final_manabou_kanji[[#This Row],[Kanji]],Raw_data_N2_Kanji[[Receipe]:[Meaning]],6,0)</f>
        <v>#N/A</v>
      </c>
      <c r="I282" t="e">
        <f>VLOOKUP(Final_manabou_kanji[[#This Row],[Kanji]],Raw_data_N2_Kanji[[Receipe]:[Meaning]],7,0)</f>
        <v>#N/A</v>
      </c>
      <c r="J282" t="e">
        <f>#REF!</f>
        <v>#REF!</v>
      </c>
      <c r="K282" s="35">
        <f>Final_manabou_kanji[[#This Row],[Sr. no.]]</f>
        <v>280</v>
      </c>
      <c r="L282" s="3"/>
      <c r="M282" s="3"/>
    </row>
    <row r="283" spans="2:13" ht="14.25" customHeight="1" x14ac:dyDescent="0.3">
      <c r="B283" s="33">
        <v>281</v>
      </c>
      <c r="C283" s="33" t="e">
        <f>VLOOKUP(Final_manabou_kanji[[#This Row],[Sr. no.]],Raw_data_N2_Kanji[[Sr. no.]:[Receipe no]],5,0)</f>
        <v>#N/A</v>
      </c>
      <c r="D283" s="38" t="e">
        <f>VLOOKUP(Final_manabou_kanji[[#This Row],[Sr. no.]],Raw_data_N2_Kanji[[Sr. no.]:[Meaning]],7,0)</f>
        <v>#N/A</v>
      </c>
      <c r="E283" s="3" t="e">
        <f>VLOOKUP(Final_manabou_kanji[[#This Row],[Sr. no.]],Raw_data_N2_Kanji[[Sr. no.]:[Meaning]],8,0)</f>
        <v>#N/A</v>
      </c>
      <c r="F283" s="39" t="e">
        <f>VLOOKUP(Final_manabou_kanji[[#This Row],[Sr. no.]],Raw_data_N2_Kanji[[Sr. no.]:[Meaning]],9,0)</f>
        <v>#N/A</v>
      </c>
      <c r="G283" s="66" t="e">
        <f>VLOOKUP(Final_manabou_kanji[[#This Row],[Sr. no.]],Raw_data_N2_Kanji[[Sr. no.]:[Sentence]],13,0)</f>
        <v>#N/A</v>
      </c>
      <c r="H283" t="e">
        <f>VLOOKUP(Final_manabou_kanji[[#This Row],[Kanji]],Raw_data_N2_Kanji[[Receipe]:[Meaning]],6,0)</f>
        <v>#N/A</v>
      </c>
      <c r="I283" t="e">
        <f>VLOOKUP(Final_manabou_kanji[[#This Row],[Kanji]],Raw_data_N2_Kanji[[Receipe]:[Meaning]],7,0)</f>
        <v>#N/A</v>
      </c>
      <c r="J283" t="e">
        <f>#REF!</f>
        <v>#REF!</v>
      </c>
      <c r="K283" s="35">
        <f>Final_manabou_kanji[[#This Row],[Sr. no.]]</f>
        <v>281</v>
      </c>
      <c r="L283" s="3"/>
      <c r="M283" s="3"/>
    </row>
    <row r="284" spans="2:13" ht="14.25" customHeight="1" x14ac:dyDescent="0.3">
      <c r="B284" s="33">
        <v>282</v>
      </c>
      <c r="C284" s="33" t="e">
        <f>VLOOKUP(Final_manabou_kanji[[#This Row],[Sr. no.]],Raw_data_N2_Kanji[[Sr. no.]:[Receipe no]],5,0)</f>
        <v>#N/A</v>
      </c>
      <c r="D284" s="38" t="e">
        <f>VLOOKUP(Final_manabou_kanji[[#This Row],[Sr. no.]],Raw_data_N2_Kanji[[Sr. no.]:[Meaning]],7,0)</f>
        <v>#N/A</v>
      </c>
      <c r="E284" s="3" t="e">
        <f>VLOOKUP(Final_manabou_kanji[[#This Row],[Sr. no.]],Raw_data_N2_Kanji[[Sr. no.]:[Meaning]],8,0)</f>
        <v>#N/A</v>
      </c>
      <c r="F284" s="39" t="e">
        <f>VLOOKUP(Final_manabou_kanji[[#This Row],[Sr. no.]],Raw_data_N2_Kanji[[Sr. no.]:[Meaning]],9,0)</f>
        <v>#N/A</v>
      </c>
      <c r="G284" s="66" t="e">
        <f>VLOOKUP(Final_manabou_kanji[[#This Row],[Sr. no.]],Raw_data_N2_Kanji[[Sr. no.]:[Sentence]],13,0)</f>
        <v>#N/A</v>
      </c>
      <c r="H284" t="e">
        <f>VLOOKUP(Final_manabou_kanji[[#This Row],[Kanji]],Raw_data_N2_Kanji[[Receipe]:[Meaning]],6,0)</f>
        <v>#N/A</v>
      </c>
      <c r="I284" t="e">
        <f>VLOOKUP(Final_manabou_kanji[[#This Row],[Kanji]],Raw_data_N2_Kanji[[Receipe]:[Meaning]],7,0)</f>
        <v>#N/A</v>
      </c>
      <c r="J284" t="e">
        <f>#REF!</f>
        <v>#REF!</v>
      </c>
      <c r="K284" s="35">
        <f>Final_manabou_kanji[[#This Row],[Sr. no.]]</f>
        <v>282</v>
      </c>
      <c r="L284" s="3"/>
      <c r="M284" s="3"/>
    </row>
    <row r="285" spans="2:13" ht="14.25" customHeight="1" x14ac:dyDescent="0.3">
      <c r="B285" s="33">
        <v>283</v>
      </c>
      <c r="C285" s="33" t="e">
        <f>VLOOKUP(Final_manabou_kanji[[#This Row],[Sr. no.]],Raw_data_N2_Kanji[[Sr. no.]:[Receipe no]],5,0)</f>
        <v>#N/A</v>
      </c>
      <c r="D285" s="38" t="e">
        <f>VLOOKUP(Final_manabou_kanji[[#This Row],[Sr. no.]],Raw_data_N2_Kanji[[Sr. no.]:[Meaning]],7,0)</f>
        <v>#N/A</v>
      </c>
      <c r="E285" s="3" t="e">
        <f>VLOOKUP(Final_manabou_kanji[[#This Row],[Sr. no.]],Raw_data_N2_Kanji[[Sr. no.]:[Meaning]],8,0)</f>
        <v>#N/A</v>
      </c>
      <c r="F285" s="39" t="e">
        <f>VLOOKUP(Final_manabou_kanji[[#This Row],[Sr. no.]],Raw_data_N2_Kanji[[Sr. no.]:[Meaning]],9,0)</f>
        <v>#N/A</v>
      </c>
      <c r="G285" s="66" t="e">
        <f>VLOOKUP(Final_manabou_kanji[[#This Row],[Sr. no.]],Raw_data_N2_Kanji[[Sr. no.]:[Sentence]],13,0)</f>
        <v>#N/A</v>
      </c>
      <c r="H285" t="e">
        <f>VLOOKUP(Final_manabou_kanji[[#This Row],[Kanji]],Raw_data_N2_Kanji[[Receipe]:[Meaning]],6,0)</f>
        <v>#N/A</v>
      </c>
      <c r="I285" t="e">
        <f>VLOOKUP(Final_manabou_kanji[[#This Row],[Kanji]],Raw_data_N2_Kanji[[Receipe]:[Meaning]],7,0)</f>
        <v>#N/A</v>
      </c>
      <c r="J285" t="e">
        <f>#REF!</f>
        <v>#REF!</v>
      </c>
      <c r="K285" s="35">
        <f>Final_manabou_kanji[[#This Row],[Sr. no.]]</f>
        <v>283</v>
      </c>
      <c r="L285" s="3"/>
      <c r="M285" s="3"/>
    </row>
    <row r="286" spans="2:13" ht="14.25" customHeight="1" x14ac:dyDescent="0.3">
      <c r="B286" s="33">
        <v>284</v>
      </c>
      <c r="C286" s="33" t="e">
        <f>VLOOKUP(Final_manabou_kanji[[#This Row],[Sr. no.]],Raw_data_N2_Kanji[[Sr. no.]:[Receipe no]],5,0)</f>
        <v>#N/A</v>
      </c>
      <c r="D286" s="38" t="e">
        <f>VLOOKUP(Final_manabou_kanji[[#This Row],[Sr. no.]],Raw_data_N2_Kanji[[Sr. no.]:[Meaning]],7,0)</f>
        <v>#N/A</v>
      </c>
      <c r="E286" s="3" t="e">
        <f>VLOOKUP(Final_manabou_kanji[[#This Row],[Sr. no.]],Raw_data_N2_Kanji[[Sr. no.]:[Meaning]],8,0)</f>
        <v>#N/A</v>
      </c>
      <c r="F286" s="39" t="e">
        <f>VLOOKUP(Final_manabou_kanji[[#This Row],[Sr. no.]],Raw_data_N2_Kanji[[Sr. no.]:[Meaning]],9,0)</f>
        <v>#N/A</v>
      </c>
      <c r="G286" s="66" t="e">
        <f>VLOOKUP(Final_manabou_kanji[[#This Row],[Sr. no.]],Raw_data_N2_Kanji[[Sr. no.]:[Sentence]],13,0)</f>
        <v>#N/A</v>
      </c>
      <c r="H286" t="e">
        <f>VLOOKUP(Final_manabou_kanji[[#This Row],[Kanji]],Raw_data_N2_Kanji[[Receipe]:[Meaning]],6,0)</f>
        <v>#N/A</v>
      </c>
      <c r="I286" t="e">
        <f>VLOOKUP(Final_manabou_kanji[[#This Row],[Kanji]],Raw_data_N2_Kanji[[Receipe]:[Meaning]],7,0)</f>
        <v>#N/A</v>
      </c>
      <c r="J286" t="e">
        <f>#REF!</f>
        <v>#REF!</v>
      </c>
      <c r="K286" s="35">
        <f>Final_manabou_kanji[[#This Row],[Sr. no.]]</f>
        <v>284</v>
      </c>
      <c r="L286" s="3"/>
      <c r="M286" s="3"/>
    </row>
    <row r="287" spans="2:13" ht="14.25" customHeight="1" x14ac:dyDescent="0.3">
      <c r="B287" s="33">
        <v>285</v>
      </c>
      <c r="C287" s="33" t="e">
        <f>VLOOKUP(Final_manabou_kanji[[#This Row],[Sr. no.]],Raw_data_N2_Kanji[[Sr. no.]:[Receipe no]],5,0)</f>
        <v>#N/A</v>
      </c>
      <c r="D287" s="38" t="e">
        <f>VLOOKUP(Final_manabou_kanji[[#This Row],[Sr. no.]],Raw_data_N2_Kanji[[Sr. no.]:[Meaning]],7,0)</f>
        <v>#N/A</v>
      </c>
      <c r="E287" s="3" t="e">
        <f>VLOOKUP(Final_manabou_kanji[[#This Row],[Sr. no.]],Raw_data_N2_Kanji[[Sr. no.]:[Meaning]],8,0)</f>
        <v>#N/A</v>
      </c>
      <c r="F287" s="39" t="e">
        <f>VLOOKUP(Final_manabou_kanji[[#This Row],[Sr. no.]],Raw_data_N2_Kanji[[Sr. no.]:[Meaning]],9,0)</f>
        <v>#N/A</v>
      </c>
      <c r="G287" s="66" t="e">
        <f>VLOOKUP(Final_manabou_kanji[[#This Row],[Sr. no.]],Raw_data_N2_Kanji[[Sr. no.]:[Sentence]],13,0)</f>
        <v>#N/A</v>
      </c>
      <c r="H287" t="e">
        <f>VLOOKUP(Final_manabou_kanji[[#This Row],[Kanji]],Raw_data_N2_Kanji[[Receipe]:[Meaning]],6,0)</f>
        <v>#N/A</v>
      </c>
      <c r="I287" t="e">
        <f>VLOOKUP(Final_manabou_kanji[[#This Row],[Kanji]],Raw_data_N2_Kanji[[Receipe]:[Meaning]],7,0)</f>
        <v>#N/A</v>
      </c>
      <c r="J287" t="e">
        <f>#REF!</f>
        <v>#REF!</v>
      </c>
      <c r="K287" s="35">
        <f>Final_manabou_kanji[[#This Row],[Sr. no.]]</f>
        <v>285</v>
      </c>
      <c r="L287" s="3"/>
      <c r="M287" s="3"/>
    </row>
    <row r="288" spans="2:13" ht="14.25" customHeight="1" x14ac:dyDescent="0.3">
      <c r="B288" s="33">
        <v>286</v>
      </c>
      <c r="C288" s="33" t="e">
        <f>VLOOKUP(Final_manabou_kanji[[#This Row],[Sr. no.]],Raw_data_N2_Kanji[[Sr. no.]:[Receipe no]],5,0)</f>
        <v>#N/A</v>
      </c>
      <c r="D288" s="38" t="e">
        <f>VLOOKUP(Final_manabou_kanji[[#This Row],[Sr. no.]],Raw_data_N2_Kanji[[Sr. no.]:[Meaning]],7,0)</f>
        <v>#N/A</v>
      </c>
      <c r="E288" s="3" t="e">
        <f>VLOOKUP(Final_manabou_kanji[[#This Row],[Sr. no.]],Raw_data_N2_Kanji[[Sr. no.]:[Meaning]],8,0)</f>
        <v>#N/A</v>
      </c>
      <c r="F288" s="39" t="e">
        <f>VLOOKUP(Final_manabou_kanji[[#This Row],[Sr. no.]],Raw_data_N2_Kanji[[Sr. no.]:[Meaning]],9,0)</f>
        <v>#N/A</v>
      </c>
      <c r="G288" s="66" t="e">
        <f>VLOOKUP(Final_manabou_kanji[[#This Row],[Sr. no.]],Raw_data_N2_Kanji[[Sr. no.]:[Sentence]],13,0)</f>
        <v>#N/A</v>
      </c>
      <c r="H288" t="e">
        <f>VLOOKUP(Final_manabou_kanji[[#This Row],[Kanji]],Raw_data_N2_Kanji[[Receipe]:[Meaning]],6,0)</f>
        <v>#N/A</v>
      </c>
      <c r="I288" t="e">
        <f>VLOOKUP(Final_manabou_kanji[[#This Row],[Kanji]],Raw_data_N2_Kanji[[Receipe]:[Meaning]],7,0)</f>
        <v>#N/A</v>
      </c>
      <c r="J288" t="e">
        <f>#REF!</f>
        <v>#REF!</v>
      </c>
      <c r="K288" s="35">
        <f>Final_manabou_kanji[[#This Row],[Sr. no.]]</f>
        <v>286</v>
      </c>
      <c r="L288" s="3"/>
      <c r="M288" s="3"/>
    </row>
    <row r="289" spans="2:13" ht="14.25" customHeight="1" x14ac:dyDescent="0.3">
      <c r="B289" s="33">
        <v>287</v>
      </c>
      <c r="C289" s="33" t="e">
        <f>VLOOKUP(Final_manabou_kanji[[#This Row],[Sr. no.]],Raw_data_N2_Kanji[[Sr. no.]:[Receipe no]],5,0)</f>
        <v>#N/A</v>
      </c>
      <c r="D289" s="38" t="e">
        <f>VLOOKUP(Final_manabou_kanji[[#This Row],[Sr. no.]],Raw_data_N2_Kanji[[Sr. no.]:[Meaning]],7,0)</f>
        <v>#N/A</v>
      </c>
      <c r="E289" s="3" t="e">
        <f>VLOOKUP(Final_manabou_kanji[[#This Row],[Sr. no.]],Raw_data_N2_Kanji[[Sr. no.]:[Meaning]],8,0)</f>
        <v>#N/A</v>
      </c>
      <c r="F289" s="39" t="e">
        <f>VLOOKUP(Final_manabou_kanji[[#This Row],[Sr. no.]],Raw_data_N2_Kanji[[Sr. no.]:[Meaning]],9,0)</f>
        <v>#N/A</v>
      </c>
      <c r="G289" s="66" t="e">
        <f>VLOOKUP(Final_manabou_kanji[[#This Row],[Sr. no.]],Raw_data_N2_Kanji[[Sr. no.]:[Sentence]],13,0)</f>
        <v>#N/A</v>
      </c>
      <c r="H289" t="e">
        <f>VLOOKUP(Final_manabou_kanji[[#This Row],[Kanji]],Raw_data_N2_Kanji[[Receipe]:[Meaning]],6,0)</f>
        <v>#N/A</v>
      </c>
      <c r="I289" t="e">
        <f>VLOOKUP(Final_manabou_kanji[[#This Row],[Kanji]],Raw_data_N2_Kanji[[Receipe]:[Meaning]],7,0)</f>
        <v>#N/A</v>
      </c>
      <c r="J289" t="e">
        <f>#REF!</f>
        <v>#REF!</v>
      </c>
      <c r="K289" s="35">
        <f>Final_manabou_kanji[[#This Row],[Sr. no.]]</f>
        <v>287</v>
      </c>
      <c r="L289" s="3"/>
      <c r="M289" s="3"/>
    </row>
    <row r="290" spans="2:13" ht="14.25" customHeight="1" x14ac:dyDescent="0.3">
      <c r="B290" s="33">
        <v>288</v>
      </c>
      <c r="C290" s="33" t="e">
        <f>VLOOKUP(Final_manabou_kanji[[#This Row],[Sr. no.]],Raw_data_N2_Kanji[[Sr. no.]:[Receipe no]],5,0)</f>
        <v>#N/A</v>
      </c>
      <c r="D290" s="38" t="e">
        <f>VLOOKUP(Final_manabou_kanji[[#This Row],[Sr. no.]],Raw_data_N2_Kanji[[Sr. no.]:[Meaning]],7,0)</f>
        <v>#N/A</v>
      </c>
      <c r="E290" s="3" t="e">
        <f>VLOOKUP(Final_manabou_kanji[[#This Row],[Sr. no.]],Raw_data_N2_Kanji[[Sr. no.]:[Meaning]],8,0)</f>
        <v>#N/A</v>
      </c>
      <c r="F290" s="39" t="e">
        <f>VLOOKUP(Final_manabou_kanji[[#This Row],[Sr. no.]],Raw_data_N2_Kanji[[Sr. no.]:[Meaning]],9,0)</f>
        <v>#N/A</v>
      </c>
      <c r="G290" s="66" t="e">
        <f>VLOOKUP(Final_manabou_kanji[[#This Row],[Sr. no.]],Raw_data_N2_Kanji[[Sr. no.]:[Sentence]],13,0)</f>
        <v>#N/A</v>
      </c>
      <c r="H290" t="e">
        <f>VLOOKUP(Final_manabou_kanji[[#This Row],[Kanji]],Raw_data_N2_Kanji[[Receipe]:[Meaning]],6,0)</f>
        <v>#N/A</v>
      </c>
      <c r="I290" t="e">
        <f>VLOOKUP(Final_manabou_kanji[[#This Row],[Kanji]],Raw_data_N2_Kanji[[Receipe]:[Meaning]],7,0)</f>
        <v>#N/A</v>
      </c>
      <c r="J290" t="e">
        <f>#REF!</f>
        <v>#REF!</v>
      </c>
      <c r="K290" s="35">
        <f>Final_manabou_kanji[[#This Row],[Sr. no.]]</f>
        <v>288</v>
      </c>
      <c r="L290" s="3"/>
      <c r="M290" s="3"/>
    </row>
    <row r="291" spans="2:13" ht="14.25" customHeight="1" x14ac:dyDescent="0.3">
      <c r="B291" s="33">
        <v>289</v>
      </c>
      <c r="C291" s="33" t="e">
        <f>VLOOKUP(Final_manabou_kanji[[#This Row],[Sr. no.]],Raw_data_N2_Kanji[[Sr. no.]:[Receipe no]],5,0)</f>
        <v>#N/A</v>
      </c>
      <c r="D291" s="38" t="e">
        <f>VLOOKUP(Final_manabou_kanji[[#This Row],[Sr. no.]],Raw_data_N2_Kanji[[Sr. no.]:[Meaning]],7,0)</f>
        <v>#N/A</v>
      </c>
      <c r="E291" s="3" t="e">
        <f>VLOOKUP(Final_manabou_kanji[[#This Row],[Sr. no.]],Raw_data_N2_Kanji[[Sr. no.]:[Meaning]],8,0)</f>
        <v>#N/A</v>
      </c>
      <c r="F291" s="39" t="e">
        <f>VLOOKUP(Final_manabou_kanji[[#This Row],[Sr. no.]],Raw_data_N2_Kanji[[Sr. no.]:[Meaning]],9,0)</f>
        <v>#N/A</v>
      </c>
      <c r="G291" s="66" t="e">
        <f>VLOOKUP(Final_manabou_kanji[[#This Row],[Sr. no.]],Raw_data_N2_Kanji[[Sr. no.]:[Sentence]],13,0)</f>
        <v>#N/A</v>
      </c>
      <c r="H291" t="e">
        <f>VLOOKUP(Final_manabou_kanji[[#This Row],[Kanji]],Raw_data_N2_Kanji[[Receipe]:[Meaning]],6,0)</f>
        <v>#N/A</v>
      </c>
      <c r="I291" t="e">
        <f>VLOOKUP(Final_manabou_kanji[[#This Row],[Kanji]],Raw_data_N2_Kanji[[Receipe]:[Meaning]],7,0)</f>
        <v>#N/A</v>
      </c>
      <c r="J291" t="e">
        <f>#REF!</f>
        <v>#REF!</v>
      </c>
      <c r="K291" s="35">
        <f>Final_manabou_kanji[[#This Row],[Sr. no.]]</f>
        <v>289</v>
      </c>
      <c r="L291" s="3"/>
      <c r="M291" s="3"/>
    </row>
    <row r="292" spans="2:13" ht="14.25" customHeight="1" x14ac:dyDescent="0.3">
      <c r="B292" s="33">
        <v>290</v>
      </c>
      <c r="C292" s="33" t="e">
        <f>VLOOKUP(Final_manabou_kanji[[#This Row],[Sr. no.]],Raw_data_N2_Kanji[[Sr. no.]:[Receipe no]],5,0)</f>
        <v>#N/A</v>
      </c>
      <c r="D292" s="38" t="e">
        <f>VLOOKUP(Final_manabou_kanji[[#This Row],[Sr. no.]],Raw_data_N2_Kanji[[Sr. no.]:[Meaning]],7,0)</f>
        <v>#N/A</v>
      </c>
      <c r="E292" s="3" t="e">
        <f>VLOOKUP(Final_manabou_kanji[[#This Row],[Sr. no.]],Raw_data_N2_Kanji[[Sr. no.]:[Meaning]],8,0)</f>
        <v>#N/A</v>
      </c>
      <c r="F292" s="39" t="e">
        <f>VLOOKUP(Final_manabou_kanji[[#This Row],[Sr. no.]],Raw_data_N2_Kanji[[Sr. no.]:[Meaning]],9,0)</f>
        <v>#N/A</v>
      </c>
      <c r="G292" s="66" t="e">
        <f>VLOOKUP(Final_manabou_kanji[[#This Row],[Sr. no.]],Raw_data_N2_Kanji[[Sr. no.]:[Sentence]],13,0)</f>
        <v>#N/A</v>
      </c>
      <c r="H292" t="e">
        <f>VLOOKUP(Final_manabou_kanji[[#This Row],[Kanji]],Raw_data_N2_Kanji[[Receipe]:[Meaning]],6,0)</f>
        <v>#N/A</v>
      </c>
      <c r="I292" t="e">
        <f>VLOOKUP(Final_manabou_kanji[[#This Row],[Kanji]],Raw_data_N2_Kanji[[Receipe]:[Meaning]],7,0)</f>
        <v>#N/A</v>
      </c>
      <c r="J292" t="e">
        <f>#REF!</f>
        <v>#REF!</v>
      </c>
      <c r="K292" s="35">
        <f>Final_manabou_kanji[[#This Row],[Sr. no.]]</f>
        <v>290</v>
      </c>
      <c r="L292" s="3"/>
      <c r="M292" s="3"/>
    </row>
    <row r="293" spans="2:13" ht="14.25" customHeight="1" x14ac:dyDescent="0.3">
      <c r="B293" s="33">
        <v>291</v>
      </c>
      <c r="C293" s="33" t="e">
        <f>VLOOKUP(Final_manabou_kanji[[#This Row],[Sr. no.]],Raw_data_N2_Kanji[[Sr. no.]:[Receipe no]],5,0)</f>
        <v>#N/A</v>
      </c>
      <c r="D293" s="38" t="e">
        <f>VLOOKUP(Final_manabou_kanji[[#This Row],[Sr. no.]],Raw_data_N2_Kanji[[Sr. no.]:[Meaning]],7,0)</f>
        <v>#N/A</v>
      </c>
      <c r="E293" s="3" t="e">
        <f>VLOOKUP(Final_manabou_kanji[[#This Row],[Sr. no.]],Raw_data_N2_Kanji[[Sr. no.]:[Meaning]],8,0)</f>
        <v>#N/A</v>
      </c>
      <c r="F293" s="39" t="e">
        <f>VLOOKUP(Final_manabou_kanji[[#This Row],[Sr. no.]],Raw_data_N2_Kanji[[Sr. no.]:[Meaning]],9,0)</f>
        <v>#N/A</v>
      </c>
      <c r="G293" s="66" t="e">
        <f>VLOOKUP(Final_manabou_kanji[[#This Row],[Sr. no.]],Raw_data_N2_Kanji[[Sr. no.]:[Sentence]],13,0)</f>
        <v>#N/A</v>
      </c>
      <c r="H293" t="e">
        <f>VLOOKUP(Final_manabou_kanji[[#This Row],[Kanji]],Raw_data_N2_Kanji[[Receipe]:[Meaning]],6,0)</f>
        <v>#N/A</v>
      </c>
      <c r="I293" t="e">
        <f>VLOOKUP(Final_manabou_kanji[[#This Row],[Kanji]],Raw_data_N2_Kanji[[Receipe]:[Meaning]],7,0)</f>
        <v>#N/A</v>
      </c>
      <c r="J293" t="e">
        <f>#REF!</f>
        <v>#REF!</v>
      </c>
      <c r="K293" s="35">
        <f>Final_manabou_kanji[[#This Row],[Sr. no.]]</f>
        <v>291</v>
      </c>
      <c r="L293" s="3"/>
      <c r="M293" s="3"/>
    </row>
    <row r="294" spans="2:13" ht="14.25" customHeight="1" x14ac:dyDescent="0.3">
      <c r="B294" s="33">
        <v>292</v>
      </c>
      <c r="C294" s="33" t="e">
        <f>VLOOKUP(Final_manabou_kanji[[#This Row],[Sr. no.]],Raw_data_N2_Kanji[[Sr. no.]:[Receipe no]],5,0)</f>
        <v>#N/A</v>
      </c>
      <c r="D294" s="38" t="e">
        <f>VLOOKUP(Final_manabou_kanji[[#This Row],[Sr. no.]],Raw_data_N2_Kanji[[Sr. no.]:[Meaning]],7,0)</f>
        <v>#N/A</v>
      </c>
      <c r="E294" s="3" t="e">
        <f>VLOOKUP(Final_manabou_kanji[[#This Row],[Sr. no.]],Raw_data_N2_Kanji[[Sr. no.]:[Meaning]],8,0)</f>
        <v>#N/A</v>
      </c>
      <c r="F294" s="39" t="e">
        <f>VLOOKUP(Final_manabou_kanji[[#This Row],[Sr. no.]],Raw_data_N2_Kanji[[Sr. no.]:[Meaning]],9,0)</f>
        <v>#N/A</v>
      </c>
      <c r="G294" s="66" t="e">
        <f>VLOOKUP(Final_manabou_kanji[[#This Row],[Sr. no.]],Raw_data_N2_Kanji[[Sr. no.]:[Sentence]],13,0)</f>
        <v>#N/A</v>
      </c>
      <c r="H294" t="e">
        <f>VLOOKUP(Final_manabou_kanji[[#This Row],[Kanji]],Raw_data_N2_Kanji[[Receipe]:[Meaning]],6,0)</f>
        <v>#N/A</v>
      </c>
      <c r="I294" t="e">
        <f>VLOOKUP(Final_manabou_kanji[[#This Row],[Kanji]],Raw_data_N2_Kanji[[Receipe]:[Meaning]],7,0)</f>
        <v>#N/A</v>
      </c>
      <c r="J294" t="e">
        <f>#REF!</f>
        <v>#REF!</v>
      </c>
      <c r="K294" s="35">
        <f>Final_manabou_kanji[[#This Row],[Sr. no.]]</f>
        <v>292</v>
      </c>
      <c r="L294" s="3"/>
      <c r="M294" s="3"/>
    </row>
    <row r="295" spans="2:13" ht="14.25" customHeight="1" x14ac:dyDescent="0.3">
      <c r="B295" s="33">
        <v>293</v>
      </c>
      <c r="C295" s="33" t="e">
        <f>VLOOKUP(Final_manabou_kanji[[#This Row],[Sr. no.]],Raw_data_N2_Kanji[[Sr. no.]:[Receipe no]],5,0)</f>
        <v>#N/A</v>
      </c>
      <c r="D295" s="38" t="e">
        <f>VLOOKUP(Final_manabou_kanji[[#This Row],[Sr. no.]],Raw_data_N2_Kanji[[Sr. no.]:[Meaning]],7,0)</f>
        <v>#N/A</v>
      </c>
      <c r="E295" s="3" t="e">
        <f>VLOOKUP(Final_manabou_kanji[[#This Row],[Sr. no.]],Raw_data_N2_Kanji[[Sr. no.]:[Meaning]],8,0)</f>
        <v>#N/A</v>
      </c>
      <c r="F295" s="39" t="e">
        <f>VLOOKUP(Final_manabou_kanji[[#This Row],[Sr. no.]],Raw_data_N2_Kanji[[Sr. no.]:[Meaning]],9,0)</f>
        <v>#N/A</v>
      </c>
      <c r="G295" s="66" t="e">
        <f>VLOOKUP(Final_manabou_kanji[[#This Row],[Sr. no.]],Raw_data_N2_Kanji[[Sr. no.]:[Sentence]],13,0)</f>
        <v>#N/A</v>
      </c>
      <c r="H295" t="e">
        <f>VLOOKUP(Final_manabou_kanji[[#This Row],[Kanji]],Raw_data_N2_Kanji[[Receipe]:[Meaning]],6,0)</f>
        <v>#N/A</v>
      </c>
      <c r="I295" t="e">
        <f>VLOOKUP(Final_manabou_kanji[[#This Row],[Kanji]],Raw_data_N2_Kanji[[Receipe]:[Meaning]],7,0)</f>
        <v>#N/A</v>
      </c>
      <c r="J295" t="e">
        <f>#REF!</f>
        <v>#REF!</v>
      </c>
      <c r="K295" s="35">
        <f>Final_manabou_kanji[[#This Row],[Sr. no.]]</f>
        <v>293</v>
      </c>
      <c r="L295" s="3"/>
      <c r="M295" s="3"/>
    </row>
    <row r="296" spans="2:13" ht="14.25" customHeight="1" x14ac:dyDescent="0.3">
      <c r="B296" s="33">
        <v>294</v>
      </c>
      <c r="C296" s="33" t="e">
        <f>VLOOKUP(Final_manabou_kanji[[#This Row],[Sr. no.]],Raw_data_N2_Kanji[[Sr. no.]:[Receipe no]],5,0)</f>
        <v>#N/A</v>
      </c>
      <c r="D296" s="38" t="e">
        <f>VLOOKUP(Final_manabou_kanji[[#This Row],[Sr. no.]],Raw_data_N2_Kanji[[Sr. no.]:[Meaning]],7,0)</f>
        <v>#N/A</v>
      </c>
      <c r="E296" s="3" t="e">
        <f>VLOOKUP(Final_manabou_kanji[[#This Row],[Sr. no.]],Raw_data_N2_Kanji[[Sr. no.]:[Meaning]],8,0)</f>
        <v>#N/A</v>
      </c>
      <c r="F296" s="39" t="e">
        <f>VLOOKUP(Final_manabou_kanji[[#This Row],[Sr. no.]],Raw_data_N2_Kanji[[Sr. no.]:[Meaning]],9,0)</f>
        <v>#N/A</v>
      </c>
      <c r="G296" s="66" t="e">
        <f>VLOOKUP(Final_manabou_kanji[[#This Row],[Sr. no.]],Raw_data_N2_Kanji[[Sr. no.]:[Sentence]],13,0)</f>
        <v>#N/A</v>
      </c>
      <c r="H296" t="e">
        <f>VLOOKUP(Final_manabou_kanji[[#This Row],[Kanji]],Raw_data_N2_Kanji[[Receipe]:[Meaning]],6,0)</f>
        <v>#N/A</v>
      </c>
      <c r="I296" t="e">
        <f>VLOOKUP(Final_manabou_kanji[[#This Row],[Kanji]],Raw_data_N2_Kanji[[Receipe]:[Meaning]],7,0)</f>
        <v>#N/A</v>
      </c>
      <c r="J296" t="e">
        <f>#REF!</f>
        <v>#REF!</v>
      </c>
      <c r="K296" s="35">
        <f>Final_manabou_kanji[[#This Row],[Sr. no.]]</f>
        <v>294</v>
      </c>
      <c r="L296" s="3"/>
      <c r="M296" s="3"/>
    </row>
    <row r="297" spans="2:13" ht="14.25" customHeight="1" x14ac:dyDescent="0.3">
      <c r="B297" s="33">
        <v>295</v>
      </c>
      <c r="C297" s="33" t="e">
        <f>VLOOKUP(Final_manabou_kanji[[#This Row],[Sr. no.]],Raw_data_N2_Kanji[[Sr. no.]:[Receipe no]],5,0)</f>
        <v>#N/A</v>
      </c>
      <c r="D297" s="38" t="e">
        <f>VLOOKUP(Final_manabou_kanji[[#This Row],[Sr. no.]],Raw_data_N2_Kanji[[Sr. no.]:[Meaning]],7,0)</f>
        <v>#N/A</v>
      </c>
      <c r="E297" s="3" t="e">
        <f>VLOOKUP(Final_manabou_kanji[[#This Row],[Sr. no.]],Raw_data_N2_Kanji[[Sr. no.]:[Meaning]],8,0)</f>
        <v>#N/A</v>
      </c>
      <c r="F297" s="39" t="e">
        <f>VLOOKUP(Final_manabou_kanji[[#This Row],[Sr. no.]],Raw_data_N2_Kanji[[Sr. no.]:[Meaning]],9,0)</f>
        <v>#N/A</v>
      </c>
      <c r="G297" s="66" t="e">
        <f>VLOOKUP(Final_manabou_kanji[[#This Row],[Sr. no.]],Raw_data_N2_Kanji[[Sr. no.]:[Sentence]],13,0)</f>
        <v>#N/A</v>
      </c>
      <c r="H297" t="e">
        <f>VLOOKUP(Final_manabou_kanji[[#This Row],[Kanji]],Raw_data_N2_Kanji[[Receipe]:[Meaning]],6,0)</f>
        <v>#N/A</v>
      </c>
      <c r="I297" t="e">
        <f>VLOOKUP(Final_manabou_kanji[[#This Row],[Kanji]],Raw_data_N2_Kanji[[Receipe]:[Meaning]],7,0)</f>
        <v>#N/A</v>
      </c>
      <c r="J297" t="e">
        <f>#REF!</f>
        <v>#REF!</v>
      </c>
      <c r="K297" s="35">
        <f>Final_manabou_kanji[[#This Row],[Sr. no.]]</f>
        <v>295</v>
      </c>
      <c r="L297" s="3"/>
      <c r="M297" s="3"/>
    </row>
    <row r="298" spans="2:13" ht="14.25" customHeight="1" x14ac:dyDescent="0.3">
      <c r="B298" s="33">
        <v>296</v>
      </c>
      <c r="C298" s="33" t="e">
        <f>VLOOKUP(Final_manabou_kanji[[#This Row],[Sr. no.]],Raw_data_N2_Kanji[[Sr. no.]:[Receipe no]],5,0)</f>
        <v>#N/A</v>
      </c>
      <c r="D298" s="38" t="e">
        <f>VLOOKUP(Final_manabou_kanji[[#This Row],[Sr. no.]],Raw_data_N2_Kanji[[Sr. no.]:[Meaning]],7,0)</f>
        <v>#N/A</v>
      </c>
      <c r="E298" s="3" t="e">
        <f>VLOOKUP(Final_manabou_kanji[[#This Row],[Sr. no.]],Raw_data_N2_Kanji[[Sr. no.]:[Meaning]],8,0)</f>
        <v>#N/A</v>
      </c>
      <c r="F298" s="39" t="e">
        <f>VLOOKUP(Final_manabou_kanji[[#This Row],[Sr. no.]],Raw_data_N2_Kanji[[Sr. no.]:[Meaning]],9,0)</f>
        <v>#N/A</v>
      </c>
      <c r="G298" s="66" t="e">
        <f>VLOOKUP(Final_manabou_kanji[[#This Row],[Sr. no.]],Raw_data_N2_Kanji[[Sr. no.]:[Sentence]],13,0)</f>
        <v>#N/A</v>
      </c>
      <c r="H298" t="e">
        <f>VLOOKUP(Final_manabou_kanji[[#This Row],[Kanji]],Raw_data_N2_Kanji[[Receipe]:[Meaning]],6,0)</f>
        <v>#N/A</v>
      </c>
      <c r="I298" t="e">
        <f>VLOOKUP(Final_manabou_kanji[[#This Row],[Kanji]],Raw_data_N2_Kanji[[Receipe]:[Meaning]],7,0)</f>
        <v>#N/A</v>
      </c>
      <c r="J298" t="e">
        <f>#REF!</f>
        <v>#REF!</v>
      </c>
      <c r="K298" s="35">
        <f>Final_manabou_kanji[[#This Row],[Sr. no.]]</f>
        <v>296</v>
      </c>
      <c r="L298" s="3"/>
      <c r="M298" s="3"/>
    </row>
    <row r="299" spans="2:13" ht="14.25" customHeight="1" x14ac:dyDescent="0.3">
      <c r="B299" s="33">
        <v>297</v>
      </c>
      <c r="C299" s="33" t="e">
        <f>VLOOKUP(Final_manabou_kanji[[#This Row],[Sr. no.]],Raw_data_N2_Kanji[[Sr. no.]:[Receipe no]],5,0)</f>
        <v>#N/A</v>
      </c>
      <c r="D299" s="38" t="e">
        <f>VLOOKUP(Final_manabou_kanji[[#This Row],[Sr. no.]],Raw_data_N2_Kanji[[Sr. no.]:[Meaning]],7,0)</f>
        <v>#N/A</v>
      </c>
      <c r="E299" s="3" t="e">
        <f>VLOOKUP(Final_manabou_kanji[[#This Row],[Sr. no.]],Raw_data_N2_Kanji[[Sr. no.]:[Meaning]],8,0)</f>
        <v>#N/A</v>
      </c>
      <c r="F299" s="39" t="e">
        <f>VLOOKUP(Final_manabou_kanji[[#This Row],[Sr. no.]],Raw_data_N2_Kanji[[Sr. no.]:[Meaning]],9,0)</f>
        <v>#N/A</v>
      </c>
      <c r="G299" s="66" t="e">
        <f>VLOOKUP(Final_manabou_kanji[[#This Row],[Sr. no.]],Raw_data_N2_Kanji[[Sr. no.]:[Sentence]],13,0)</f>
        <v>#N/A</v>
      </c>
      <c r="H299" t="e">
        <f>VLOOKUP(Final_manabou_kanji[[#This Row],[Kanji]],Raw_data_N2_Kanji[[Receipe]:[Meaning]],6,0)</f>
        <v>#N/A</v>
      </c>
      <c r="I299" t="e">
        <f>VLOOKUP(Final_manabou_kanji[[#This Row],[Kanji]],Raw_data_N2_Kanji[[Receipe]:[Meaning]],7,0)</f>
        <v>#N/A</v>
      </c>
      <c r="J299" t="e">
        <f>#REF!</f>
        <v>#REF!</v>
      </c>
      <c r="K299" s="35">
        <f>Final_manabou_kanji[[#This Row],[Sr. no.]]</f>
        <v>297</v>
      </c>
      <c r="L299" s="3"/>
      <c r="M299" s="3"/>
    </row>
    <row r="300" spans="2:13" ht="14.25" customHeight="1" x14ac:dyDescent="0.3">
      <c r="B300" s="33">
        <v>298</v>
      </c>
      <c r="C300" s="33" t="e">
        <f>VLOOKUP(Final_manabou_kanji[[#This Row],[Sr. no.]],Raw_data_N2_Kanji[[Sr. no.]:[Receipe no]],5,0)</f>
        <v>#N/A</v>
      </c>
      <c r="D300" s="38" t="e">
        <f>VLOOKUP(Final_manabou_kanji[[#This Row],[Sr. no.]],Raw_data_N2_Kanji[[Sr. no.]:[Meaning]],7,0)</f>
        <v>#N/A</v>
      </c>
      <c r="E300" s="3" t="e">
        <f>VLOOKUP(Final_manabou_kanji[[#This Row],[Sr. no.]],Raw_data_N2_Kanji[[Sr. no.]:[Meaning]],8,0)</f>
        <v>#N/A</v>
      </c>
      <c r="F300" s="39" t="e">
        <f>VLOOKUP(Final_manabou_kanji[[#This Row],[Sr. no.]],Raw_data_N2_Kanji[[Sr. no.]:[Meaning]],9,0)</f>
        <v>#N/A</v>
      </c>
      <c r="G300" s="66" t="e">
        <f>VLOOKUP(Final_manabou_kanji[[#This Row],[Sr. no.]],Raw_data_N2_Kanji[[Sr. no.]:[Sentence]],13,0)</f>
        <v>#N/A</v>
      </c>
      <c r="H300" t="e">
        <f>VLOOKUP(Final_manabou_kanji[[#This Row],[Kanji]],Raw_data_N2_Kanji[[Receipe]:[Meaning]],6,0)</f>
        <v>#N/A</v>
      </c>
      <c r="I300" t="e">
        <f>VLOOKUP(Final_manabou_kanji[[#This Row],[Kanji]],Raw_data_N2_Kanji[[Receipe]:[Meaning]],7,0)</f>
        <v>#N/A</v>
      </c>
      <c r="J300" t="e">
        <f>#REF!</f>
        <v>#REF!</v>
      </c>
      <c r="K300" s="35">
        <f>Final_manabou_kanji[[#This Row],[Sr. no.]]</f>
        <v>298</v>
      </c>
      <c r="L300" s="3"/>
      <c r="M300" s="3"/>
    </row>
    <row r="301" spans="2:13" ht="14.25" customHeight="1" x14ac:dyDescent="0.3">
      <c r="B301" s="33">
        <v>299</v>
      </c>
      <c r="C301" s="33" t="e">
        <f>VLOOKUP(Final_manabou_kanji[[#This Row],[Sr. no.]],Raw_data_N2_Kanji[[Sr. no.]:[Receipe no]],5,0)</f>
        <v>#N/A</v>
      </c>
      <c r="D301" s="38" t="e">
        <f>VLOOKUP(Final_manabou_kanji[[#This Row],[Sr. no.]],Raw_data_N2_Kanji[[Sr. no.]:[Meaning]],7,0)</f>
        <v>#N/A</v>
      </c>
      <c r="E301" s="3" t="e">
        <f>VLOOKUP(Final_manabou_kanji[[#This Row],[Sr. no.]],Raw_data_N2_Kanji[[Sr. no.]:[Meaning]],8,0)</f>
        <v>#N/A</v>
      </c>
      <c r="F301" s="39" t="e">
        <f>VLOOKUP(Final_manabou_kanji[[#This Row],[Sr. no.]],Raw_data_N2_Kanji[[Sr. no.]:[Meaning]],9,0)</f>
        <v>#N/A</v>
      </c>
      <c r="G301" s="66" t="e">
        <f>VLOOKUP(Final_manabou_kanji[[#This Row],[Sr. no.]],Raw_data_N2_Kanji[[Sr. no.]:[Sentence]],13,0)</f>
        <v>#N/A</v>
      </c>
      <c r="H301" t="e">
        <f>VLOOKUP(Final_manabou_kanji[[#This Row],[Kanji]],Raw_data_N2_Kanji[[Receipe]:[Meaning]],6,0)</f>
        <v>#N/A</v>
      </c>
      <c r="I301" t="e">
        <f>VLOOKUP(Final_manabou_kanji[[#This Row],[Kanji]],Raw_data_N2_Kanji[[Receipe]:[Meaning]],7,0)</f>
        <v>#N/A</v>
      </c>
      <c r="J301" t="e">
        <f>#REF!</f>
        <v>#REF!</v>
      </c>
      <c r="K301" s="35">
        <f>Final_manabou_kanji[[#This Row],[Sr. no.]]</f>
        <v>299</v>
      </c>
      <c r="L301" s="3"/>
      <c r="M301" s="3"/>
    </row>
    <row r="302" spans="2:13" ht="14.25" customHeight="1" x14ac:dyDescent="0.3">
      <c r="B302" s="33">
        <v>300</v>
      </c>
      <c r="C302" s="33" t="e">
        <f>VLOOKUP(Final_manabou_kanji[[#This Row],[Sr. no.]],Raw_data_N2_Kanji[[Sr. no.]:[Receipe no]],5,0)</f>
        <v>#N/A</v>
      </c>
      <c r="D302" s="38" t="e">
        <f>VLOOKUP(Final_manabou_kanji[[#This Row],[Sr. no.]],Raw_data_N2_Kanji[[Sr. no.]:[Meaning]],7,0)</f>
        <v>#N/A</v>
      </c>
      <c r="E302" s="3" t="e">
        <f>VLOOKUP(Final_manabou_kanji[[#This Row],[Sr. no.]],Raw_data_N2_Kanji[[Sr. no.]:[Meaning]],8,0)</f>
        <v>#N/A</v>
      </c>
      <c r="F302" s="39" t="e">
        <f>VLOOKUP(Final_manabou_kanji[[#This Row],[Sr. no.]],Raw_data_N2_Kanji[[Sr. no.]:[Meaning]],9,0)</f>
        <v>#N/A</v>
      </c>
      <c r="G302" s="66" t="e">
        <f>VLOOKUP(Final_manabou_kanji[[#This Row],[Sr. no.]],Raw_data_N2_Kanji[[Sr. no.]:[Sentence]],13,0)</f>
        <v>#N/A</v>
      </c>
      <c r="H302" t="e">
        <f>VLOOKUP(Final_manabou_kanji[[#This Row],[Kanji]],Raw_data_N2_Kanji[[Receipe]:[Meaning]],6,0)</f>
        <v>#N/A</v>
      </c>
      <c r="I302" t="e">
        <f>VLOOKUP(Final_manabou_kanji[[#This Row],[Kanji]],Raw_data_N2_Kanji[[Receipe]:[Meaning]],7,0)</f>
        <v>#N/A</v>
      </c>
      <c r="J302" t="e">
        <f>#REF!</f>
        <v>#REF!</v>
      </c>
      <c r="K302" s="35">
        <f>Final_manabou_kanji[[#This Row],[Sr. no.]]</f>
        <v>300</v>
      </c>
      <c r="L302" s="3"/>
      <c r="M302" s="3"/>
    </row>
    <row r="303" spans="2:13" ht="14.25" customHeight="1" x14ac:dyDescent="0.3">
      <c r="B303" s="33">
        <v>301</v>
      </c>
      <c r="C303" s="33" t="e">
        <f>VLOOKUP(Final_manabou_kanji[[#This Row],[Sr. no.]],Raw_data_N2_Kanji[[Sr. no.]:[Receipe no]],5,0)</f>
        <v>#N/A</v>
      </c>
      <c r="D303" s="38" t="e">
        <f>VLOOKUP(Final_manabou_kanji[[#This Row],[Sr. no.]],Raw_data_N2_Kanji[[Sr. no.]:[Meaning]],7,0)</f>
        <v>#N/A</v>
      </c>
      <c r="E303" s="3" t="e">
        <f>VLOOKUP(Final_manabou_kanji[[#This Row],[Sr. no.]],Raw_data_N2_Kanji[[Sr. no.]:[Meaning]],8,0)</f>
        <v>#N/A</v>
      </c>
      <c r="F303" s="39" t="e">
        <f>VLOOKUP(Final_manabou_kanji[[#This Row],[Sr. no.]],Raw_data_N2_Kanji[[Sr. no.]:[Meaning]],9,0)</f>
        <v>#N/A</v>
      </c>
      <c r="G303" s="66" t="e">
        <f>VLOOKUP(Final_manabou_kanji[[#This Row],[Sr. no.]],Raw_data_N2_Kanji[[Sr. no.]:[Sentence]],13,0)</f>
        <v>#N/A</v>
      </c>
      <c r="H303" t="e">
        <f>VLOOKUP(Final_manabou_kanji[[#This Row],[Kanji]],Raw_data_N2_Kanji[[Receipe]:[Meaning]],6,0)</f>
        <v>#N/A</v>
      </c>
      <c r="I303" t="e">
        <f>VLOOKUP(Final_manabou_kanji[[#This Row],[Kanji]],Raw_data_N2_Kanji[[Receipe]:[Meaning]],7,0)</f>
        <v>#N/A</v>
      </c>
      <c r="J303" t="e">
        <f>#REF!</f>
        <v>#REF!</v>
      </c>
      <c r="K303" s="35">
        <f>Final_manabou_kanji[[#This Row],[Sr. no.]]</f>
        <v>301</v>
      </c>
      <c r="L303" s="3"/>
      <c r="M303" s="3"/>
    </row>
    <row r="304" spans="2:13" ht="14.25" customHeight="1" x14ac:dyDescent="0.3">
      <c r="B304" s="33">
        <v>302</v>
      </c>
      <c r="C304" s="33" t="e">
        <f>VLOOKUP(Final_manabou_kanji[[#This Row],[Sr. no.]],Raw_data_N2_Kanji[[Sr. no.]:[Receipe no]],5,0)</f>
        <v>#N/A</v>
      </c>
      <c r="D304" s="38" t="e">
        <f>VLOOKUP(Final_manabou_kanji[[#This Row],[Sr. no.]],Raw_data_N2_Kanji[[Sr. no.]:[Meaning]],7,0)</f>
        <v>#N/A</v>
      </c>
      <c r="E304" s="3" t="e">
        <f>VLOOKUP(Final_manabou_kanji[[#This Row],[Sr. no.]],Raw_data_N2_Kanji[[Sr. no.]:[Meaning]],8,0)</f>
        <v>#N/A</v>
      </c>
      <c r="F304" s="39" t="e">
        <f>VLOOKUP(Final_manabou_kanji[[#This Row],[Sr. no.]],Raw_data_N2_Kanji[[Sr. no.]:[Meaning]],9,0)</f>
        <v>#N/A</v>
      </c>
      <c r="G304" s="66" t="e">
        <f>VLOOKUP(Final_manabou_kanji[[#This Row],[Sr. no.]],Raw_data_N2_Kanji[[Sr. no.]:[Sentence]],13,0)</f>
        <v>#N/A</v>
      </c>
      <c r="H304" t="e">
        <f>VLOOKUP(Final_manabou_kanji[[#This Row],[Kanji]],Raw_data_N2_Kanji[[Receipe]:[Meaning]],6,0)</f>
        <v>#N/A</v>
      </c>
      <c r="I304" t="e">
        <f>VLOOKUP(Final_manabou_kanji[[#This Row],[Kanji]],Raw_data_N2_Kanji[[Receipe]:[Meaning]],7,0)</f>
        <v>#N/A</v>
      </c>
      <c r="J304" t="e">
        <f>#REF!</f>
        <v>#REF!</v>
      </c>
      <c r="K304" s="35">
        <f>Final_manabou_kanji[[#This Row],[Sr. no.]]</f>
        <v>302</v>
      </c>
      <c r="L304" s="3"/>
      <c r="M304" s="3"/>
    </row>
    <row r="305" spans="2:13" ht="14.25" customHeight="1" x14ac:dyDescent="0.3">
      <c r="B305" s="33">
        <v>303</v>
      </c>
      <c r="C305" s="33" t="e">
        <f>VLOOKUP(Final_manabou_kanji[[#This Row],[Sr. no.]],Raw_data_N2_Kanji[[Sr. no.]:[Receipe no]],5,0)</f>
        <v>#N/A</v>
      </c>
      <c r="D305" s="38" t="e">
        <f>VLOOKUP(Final_manabou_kanji[[#This Row],[Sr. no.]],Raw_data_N2_Kanji[[Sr. no.]:[Meaning]],7,0)</f>
        <v>#N/A</v>
      </c>
      <c r="E305" s="3" t="e">
        <f>VLOOKUP(Final_manabou_kanji[[#This Row],[Sr. no.]],Raw_data_N2_Kanji[[Sr. no.]:[Meaning]],8,0)</f>
        <v>#N/A</v>
      </c>
      <c r="F305" s="39" t="e">
        <f>VLOOKUP(Final_manabou_kanji[[#This Row],[Sr. no.]],Raw_data_N2_Kanji[[Sr. no.]:[Meaning]],9,0)</f>
        <v>#N/A</v>
      </c>
      <c r="G305" s="66" t="e">
        <f>VLOOKUP(Final_manabou_kanji[[#This Row],[Sr. no.]],Raw_data_N2_Kanji[[Sr. no.]:[Sentence]],13,0)</f>
        <v>#N/A</v>
      </c>
      <c r="H305" t="e">
        <f>VLOOKUP(Final_manabou_kanji[[#This Row],[Kanji]],Raw_data_N2_Kanji[[Receipe]:[Meaning]],6,0)</f>
        <v>#N/A</v>
      </c>
      <c r="I305" t="e">
        <f>VLOOKUP(Final_manabou_kanji[[#This Row],[Kanji]],Raw_data_N2_Kanji[[Receipe]:[Meaning]],7,0)</f>
        <v>#N/A</v>
      </c>
      <c r="J305" t="e">
        <f>#REF!</f>
        <v>#REF!</v>
      </c>
      <c r="K305" s="35">
        <f>Final_manabou_kanji[[#This Row],[Sr. no.]]</f>
        <v>303</v>
      </c>
      <c r="L305" s="3"/>
      <c r="M305" s="3"/>
    </row>
    <row r="306" spans="2:13" ht="14.25" customHeight="1" x14ac:dyDescent="0.3">
      <c r="B306" s="33">
        <v>304</v>
      </c>
      <c r="C306" s="33" t="e">
        <f>VLOOKUP(Final_manabou_kanji[[#This Row],[Sr. no.]],Raw_data_N2_Kanji[[Sr. no.]:[Receipe no]],5,0)</f>
        <v>#N/A</v>
      </c>
      <c r="D306" s="38" t="e">
        <f>VLOOKUP(Final_manabou_kanji[[#This Row],[Sr. no.]],Raw_data_N2_Kanji[[Sr. no.]:[Meaning]],7,0)</f>
        <v>#N/A</v>
      </c>
      <c r="E306" s="3" t="e">
        <f>VLOOKUP(Final_manabou_kanji[[#This Row],[Sr. no.]],Raw_data_N2_Kanji[[Sr. no.]:[Meaning]],8,0)</f>
        <v>#N/A</v>
      </c>
      <c r="F306" s="39" t="e">
        <f>VLOOKUP(Final_manabou_kanji[[#This Row],[Sr. no.]],Raw_data_N2_Kanji[[Sr. no.]:[Meaning]],9,0)</f>
        <v>#N/A</v>
      </c>
      <c r="G306" s="66" t="e">
        <f>VLOOKUP(Final_manabou_kanji[[#This Row],[Sr. no.]],Raw_data_N2_Kanji[[Sr. no.]:[Sentence]],13,0)</f>
        <v>#N/A</v>
      </c>
      <c r="H306" t="e">
        <f>VLOOKUP(Final_manabou_kanji[[#This Row],[Kanji]],Raw_data_N2_Kanji[[Receipe]:[Meaning]],6,0)</f>
        <v>#N/A</v>
      </c>
      <c r="I306" t="e">
        <f>VLOOKUP(Final_manabou_kanji[[#This Row],[Kanji]],Raw_data_N2_Kanji[[Receipe]:[Meaning]],7,0)</f>
        <v>#N/A</v>
      </c>
      <c r="J306" t="e">
        <f>#REF!</f>
        <v>#REF!</v>
      </c>
      <c r="K306" s="35">
        <f>Final_manabou_kanji[[#This Row],[Sr. no.]]</f>
        <v>304</v>
      </c>
      <c r="L306" s="3"/>
      <c r="M306" s="3"/>
    </row>
    <row r="307" spans="2:13" ht="14.25" customHeight="1" x14ac:dyDescent="0.3">
      <c r="B307" s="33">
        <v>305</v>
      </c>
      <c r="C307" s="33" t="e">
        <f>VLOOKUP(Final_manabou_kanji[[#This Row],[Sr. no.]],Raw_data_N2_Kanji[[Sr. no.]:[Receipe no]],5,0)</f>
        <v>#N/A</v>
      </c>
      <c r="D307" s="38" t="e">
        <f>VLOOKUP(Final_manabou_kanji[[#This Row],[Sr. no.]],Raw_data_N2_Kanji[[Sr. no.]:[Meaning]],7,0)</f>
        <v>#N/A</v>
      </c>
      <c r="E307" s="3" t="e">
        <f>VLOOKUP(Final_manabou_kanji[[#This Row],[Sr. no.]],Raw_data_N2_Kanji[[Sr. no.]:[Meaning]],8,0)</f>
        <v>#N/A</v>
      </c>
      <c r="F307" s="39" t="e">
        <f>VLOOKUP(Final_manabou_kanji[[#This Row],[Sr. no.]],Raw_data_N2_Kanji[[Sr. no.]:[Meaning]],9,0)</f>
        <v>#N/A</v>
      </c>
      <c r="G307" s="66" t="e">
        <f>VLOOKUP(Final_manabou_kanji[[#This Row],[Sr. no.]],Raw_data_N2_Kanji[[Sr. no.]:[Sentence]],13,0)</f>
        <v>#N/A</v>
      </c>
      <c r="H307" t="e">
        <f>VLOOKUP(Final_manabou_kanji[[#This Row],[Kanji]],Raw_data_N2_Kanji[[Receipe]:[Meaning]],6,0)</f>
        <v>#N/A</v>
      </c>
      <c r="I307" t="e">
        <f>VLOOKUP(Final_manabou_kanji[[#This Row],[Kanji]],Raw_data_N2_Kanji[[Receipe]:[Meaning]],7,0)</f>
        <v>#N/A</v>
      </c>
      <c r="J307" t="e">
        <f>#REF!</f>
        <v>#REF!</v>
      </c>
      <c r="K307" s="35">
        <f>Final_manabou_kanji[[#This Row],[Sr. no.]]</f>
        <v>305</v>
      </c>
      <c r="L307" s="3"/>
      <c r="M307" s="3"/>
    </row>
    <row r="308" spans="2:13" ht="14.25" customHeight="1" x14ac:dyDescent="0.3">
      <c r="B308" s="33">
        <v>306</v>
      </c>
      <c r="C308" s="33" t="e">
        <f>VLOOKUP(Final_manabou_kanji[[#This Row],[Sr. no.]],Raw_data_N2_Kanji[[Sr. no.]:[Receipe no]],5,0)</f>
        <v>#N/A</v>
      </c>
      <c r="D308" s="38" t="e">
        <f>VLOOKUP(Final_manabou_kanji[[#This Row],[Sr. no.]],Raw_data_N2_Kanji[[Sr. no.]:[Meaning]],7,0)</f>
        <v>#N/A</v>
      </c>
      <c r="E308" s="3" t="e">
        <f>VLOOKUP(Final_manabou_kanji[[#This Row],[Sr. no.]],Raw_data_N2_Kanji[[Sr. no.]:[Meaning]],8,0)</f>
        <v>#N/A</v>
      </c>
      <c r="F308" s="39" t="e">
        <f>VLOOKUP(Final_manabou_kanji[[#This Row],[Sr. no.]],Raw_data_N2_Kanji[[Sr. no.]:[Meaning]],9,0)</f>
        <v>#N/A</v>
      </c>
      <c r="G308" s="66" t="e">
        <f>VLOOKUP(Final_manabou_kanji[[#This Row],[Sr. no.]],Raw_data_N2_Kanji[[Sr. no.]:[Sentence]],13,0)</f>
        <v>#N/A</v>
      </c>
      <c r="H308" t="e">
        <f>VLOOKUP(Final_manabou_kanji[[#This Row],[Kanji]],Raw_data_N2_Kanji[[Receipe]:[Meaning]],6,0)</f>
        <v>#N/A</v>
      </c>
      <c r="I308" t="e">
        <f>VLOOKUP(Final_manabou_kanji[[#This Row],[Kanji]],Raw_data_N2_Kanji[[Receipe]:[Meaning]],7,0)</f>
        <v>#N/A</v>
      </c>
      <c r="J308" t="e">
        <f>#REF!</f>
        <v>#REF!</v>
      </c>
      <c r="K308" s="35">
        <f>Final_manabou_kanji[[#This Row],[Sr. no.]]</f>
        <v>306</v>
      </c>
      <c r="L308" s="3"/>
      <c r="M308" s="3"/>
    </row>
    <row r="309" spans="2:13" ht="14.25" customHeight="1" x14ac:dyDescent="0.3">
      <c r="B309" s="33">
        <v>307</v>
      </c>
      <c r="C309" s="33" t="e">
        <f>VLOOKUP(Final_manabou_kanji[[#This Row],[Sr. no.]],Raw_data_N2_Kanji[[Sr. no.]:[Receipe no]],5,0)</f>
        <v>#N/A</v>
      </c>
      <c r="D309" s="38" t="e">
        <f>VLOOKUP(Final_manabou_kanji[[#This Row],[Sr. no.]],Raw_data_N2_Kanji[[Sr. no.]:[Meaning]],7,0)</f>
        <v>#N/A</v>
      </c>
      <c r="E309" s="3" t="e">
        <f>VLOOKUP(Final_manabou_kanji[[#This Row],[Sr. no.]],Raw_data_N2_Kanji[[Sr. no.]:[Meaning]],8,0)</f>
        <v>#N/A</v>
      </c>
      <c r="F309" s="39" t="e">
        <f>VLOOKUP(Final_manabou_kanji[[#This Row],[Sr. no.]],Raw_data_N2_Kanji[[Sr. no.]:[Meaning]],9,0)</f>
        <v>#N/A</v>
      </c>
      <c r="G309" s="66" t="e">
        <f>VLOOKUP(Final_manabou_kanji[[#This Row],[Sr. no.]],Raw_data_N2_Kanji[[Sr. no.]:[Sentence]],13,0)</f>
        <v>#N/A</v>
      </c>
      <c r="H309" t="e">
        <f>VLOOKUP(Final_manabou_kanji[[#This Row],[Kanji]],Raw_data_N2_Kanji[[Receipe]:[Meaning]],6,0)</f>
        <v>#N/A</v>
      </c>
      <c r="I309" t="e">
        <f>VLOOKUP(Final_manabou_kanji[[#This Row],[Kanji]],Raw_data_N2_Kanji[[Receipe]:[Meaning]],7,0)</f>
        <v>#N/A</v>
      </c>
      <c r="J309" t="e">
        <f>#REF!</f>
        <v>#REF!</v>
      </c>
      <c r="K309" s="35">
        <f>Final_manabou_kanji[[#This Row],[Sr. no.]]</f>
        <v>307</v>
      </c>
      <c r="L309" s="3"/>
      <c r="M309" s="3"/>
    </row>
    <row r="310" spans="2:13" ht="14.25" customHeight="1" x14ac:dyDescent="0.3">
      <c r="B310" s="33">
        <v>308</v>
      </c>
      <c r="C310" s="33" t="e">
        <f>VLOOKUP(Final_manabou_kanji[[#This Row],[Sr. no.]],Raw_data_N2_Kanji[[Sr. no.]:[Receipe no]],5,0)</f>
        <v>#N/A</v>
      </c>
      <c r="D310" s="38" t="e">
        <f>VLOOKUP(Final_manabou_kanji[[#This Row],[Sr. no.]],Raw_data_N2_Kanji[[Sr. no.]:[Meaning]],7,0)</f>
        <v>#N/A</v>
      </c>
      <c r="E310" s="3" t="e">
        <f>VLOOKUP(Final_manabou_kanji[[#This Row],[Sr. no.]],Raw_data_N2_Kanji[[Sr. no.]:[Meaning]],8,0)</f>
        <v>#N/A</v>
      </c>
      <c r="F310" s="39" t="e">
        <f>VLOOKUP(Final_manabou_kanji[[#This Row],[Sr. no.]],Raw_data_N2_Kanji[[Sr. no.]:[Meaning]],9,0)</f>
        <v>#N/A</v>
      </c>
      <c r="G310" s="66" t="e">
        <f>VLOOKUP(Final_manabou_kanji[[#This Row],[Sr. no.]],Raw_data_N2_Kanji[[Sr. no.]:[Sentence]],13,0)</f>
        <v>#N/A</v>
      </c>
      <c r="H310" t="e">
        <f>VLOOKUP(Final_manabou_kanji[[#This Row],[Kanji]],Raw_data_N2_Kanji[[Receipe]:[Meaning]],6,0)</f>
        <v>#N/A</v>
      </c>
      <c r="I310" t="e">
        <f>VLOOKUP(Final_manabou_kanji[[#This Row],[Kanji]],Raw_data_N2_Kanji[[Receipe]:[Meaning]],7,0)</f>
        <v>#N/A</v>
      </c>
      <c r="J310" t="e">
        <f>#REF!</f>
        <v>#REF!</v>
      </c>
      <c r="K310" s="35">
        <f>Final_manabou_kanji[[#This Row],[Sr. no.]]</f>
        <v>308</v>
      </c>
      <c r="L310" s="3"/>
      <c r="M310" s="3"/>
    </row>
    <row r="311" spans="2:13" ht="14.25" customHeight="1" x14ac:dyDescent="0.3">
      <c r="B311" s="33">
        <v>309</v>
      </c>
      <c r="C311" s="33" t="e">
        <f>VLOOKUP(Final_manabou_kanji[[#This Row],[Sr. no.]],Raw_data_N2_Kanji[[Sr. no.]:[Receipe no]],5,0)</f>
        <v>#N/A</v>
      </c>
      <c r="D311" s="38" t="e">
        <f>VLOOKUP(Final_manabou_kanji[[#This Row],[Sr. no.]],Raw_data_N2_Kanji[[Sr. no.]:[Meaning]],7,0)</f>
        <v>#N/A</v>
      </c>
      <c r="E311" s="3" t="e">
        <f>VLOOKUP(Final_manabou_kanji[[#This Row],[Sr. no.]],Raw_data_N2_Kanji[[Sr. no.]:[Meaning]],8,0)</f>
        <v>#N/A</v>
      </c>
      <c r="F311" s="39" t="e">
        <f>VLOOKUP(Final_manabou_kanji[[#This Row],[Sr. no.]],Raw_data_N2_Kanji[[Sr. no.]:[Meaning]],9,0)</f>
        <v>#N/A</v>
      </c>
      <c r="G311" s="66" t="e">
        <f>VLOOKUP(Final_manabou_kanji[[#This Row],[Sr. no.]],Raw_data_N2_Kanji[[Sr. no.]:[Sentence]],13,0)</f>
        <v>#N/A</v>
      </c>
      <c r="H311" t="e">
        <f>VLOOKUP(Final_manabou_kanji[[#This Row],[Kanji]],Raw_data_N2_Kanji[[Receipe]:[Meaning]],6,0)</f>
        <v>#N/A</v>
      </c>
      <c r="I311" t="e">
        <f>VLOOKUP(Final_manabou_kanji[[#This Row],[Kanji]],Raw_data_N2_Kanji[[Receipe]:[Meaning]],7,0)</f>
        <v>#N/A</v>
      </c>
      <c r="J311" t="e">
        <f>#REF!</f>
        <v>#REF!</v>
      </c>
      <c r="K311" s="35">
        <f>Final_manabou_kanji[[#This Row],[Sr. no.]]</f>
        <v>309</v>
      </c>
      <c r="L311" s="3"/>
      <c r="M311" s="3"/>
    </row>
    <row r="312" spans="2:13" ht="14.25" customHeight="1" x14ac:dyDescent="0.3">
      <c r="B312" s="33">
        <v>310</v>
      </c>
      <c r="C312" s="33" t="e">
        <f>VLOOKUP(Final_manabou_kanji[[#This Row],[Sr. no.]],Raw_data_N2_Kanji[[Sr. no.]:[Receipe no]],5,0)</f>
        <v>#N/A</v>
      </c>
      <c r="D312" s="38" t="e">
        <f>VLOOKUP(Final_manabou_kanji[[#This Row],[Sr. no.]],Raw_data_N2_Kanji[[Sr. no.]:[Meaning]],7,0)</f>
        <v>#N/A</v>
      </c>
      <c r="E312" s="3" t="e">
        <f>VLOOKUP(Final_manabou_kanji[[#This Row],[Sr. no.]],Raw_data_N2_Kanji[[Sr. no.]:[Meaning]],8,0)</f>
        <v>#N/A</v>
      </c>
      <c r="F312" s="39" t="e">
        <f>VLOOKUP(Final_manabou_kanji[[#This Row],[Sr. no.]],Raw_data_N2_Kanji[[Sr. no.]:[Meaning]],9,0)</f>
        <v>#N/A</v>
      </c>
      <c r="G312" s="66" t="e">
        <f>VLOOKUP(Final_manabou_kanji[[#This Row],[Sr. no.]],Raw_data_N2_Kanji[[Sr. no.]:[Sentence]],13,0)</f>
        <v>#N/A</v>
      </c>
      <c r="H312" t="e">
        <f>VLOOKUP(Final_manabou_kanji[[#This Row],[Kanji]],Raw_data_N2_Kanji[[Receipe]:[Meaning]],6,0)</f>
        <v>#N/A</v>
      </c>
      <c r="I312" t="e">
        <f>VLOOKUP(Final_manabou_kanji[[#This Row],[Kanji]],Raw_data_N2_Kanji[[Receipe]:[Meaning]],7,0)</f>
        <v>#N/A</v>
      </c>
      <c r="J312" t="e">
        <f>#REF!</f>
        <v>#REF!</v>
      </c>
      <c r="K312" s="35">
        <f>Final_manabou_kanji[[#This Row],[Sr. no.]]</f>
        <v>310</v>
      </c>
      <c r="L312" s="3"/>
      <c r="M312" s="3"/>
    </row>
    <row r="313" spans="2:13" ht="14.25" customHeight="1" x14ac:dyDescent="0.3">
      <c r="B313" s="33">
        <v>311</v>
      </c>
      <c r="C313" s="33" t="e">
        <f>VLOOKUP(Final_manabou_kanji[[#This Row],[Sr. no.]],Raw_data_N2_Kanji[[Sr. no.]:[Receipe no]],5,0)</f>
        <v>#N/A</v>
      </c>
      <c r="D313" s="38" t="e">
        <f>VLOOKUP(Final_manabou_kanji[[#This Row],[Sr. no.]],Raw_data_N2_Kanji[[Sr. no.]:[Meaning]],7,0)</f>
        <v>#N/A</v>
      </c>
      <c r="E313" s="3" t="e">
        <f>VLOOKUP(Final_manabou_kanji[[#This Row],[Sr. no.]],Raw_data_N2_Kanji[[Sr. no.]:[Meaning]],8,0)</f>
        <v>#N/A</v>
      </c>
      <c r="F313" s="39" t="e">
        <f>VLOOKUP(Final_manabou_kanji[[#This Row],[Sr. no.]],Raw_data_N2_Kanji[[Sr. no.]:[Meaning]],9,0)</f>
        <v>#N/A</v>
      </c>
      <c r="G313" s="66" t="e">
        <f>VLOOKUP(Final_manabou_kanji[[#This Row],[Sr. no.]],Raw_data_N2_Kanji[[Sr. no.]:[Sentence]],13,0)</f>
        <v>#N/A</v>
      </c>
      <c r="H313" t="e">
        <f>VLOOKUP(Final_manabou_kanji[[#This Row],[Kanji]],Raw_data_N2_Kanji[[Receipe]:[Meaning]],6,0)</f>
        <v>#N/A</v>
      </c>
      <c r="I313" t="e">
        <f>VLOOKUP(Final_manabou_kanji[[#This Row],[Kanji]],Raw_data_N2_Kanji[[Receipe]:[Meaning]],7,0)</f>
        <v>#N/A</v>
      </c>
      <c r="J313" t="e">
        <f>#REF!</f>
        <v>#REF!</v>
      </c>
      <c r="K313" s="35">
        <f>Final_manabou_kanji[[#This Row],[Sr. no.]]</f>
        <v>311</v>
      </c>
      <c r="L313" s="3"/>
      <c r="M313" s="3"/>
    </row>
    <row r="314" spans="2:13" ht="14.25" customHeight="1" x14ac:dyDescent="0.3">
      <c r="B314" s="33">
        <v>312</v>
      </c>
      <c r="C314" s="33" t="e">
        <f>VLOOKUP(Final_manabou_kanji[[#This Row],[Sr. no.]],Raw_data_N2_Kanji[[Sr. no.]:[Receipe no]],5,0)</f>
        <v>#N/A</v>
      </c>
      <c r="D314" s="38" t="e">
        <f>VLOOKUP(Final_manabou_kanji[[#This Row],[Sr. no.]],Raw_data_N2_Kanji[[Sr. no.]:[Meaning]],7,0)</f>
        <v>#N/A</v>
      </c>
      <c r="E314" s="3" t="e">
        <f>VLOOKUP(Final_manabou_kanji[[#This Row],[Sr. no.]],Raw_data_N2_Kanji[[Sr. no.]:[Meaning]],8,0)</f>
        <v>#N/A</v>
      </c>
      <c r="F314" s="39" t="e">
        <f>VLOOKUP(Final_manabou_kanji[[#This Row],[Sr. no.]],Raw_data_N2_Kanji[[Sr. no.]:[Meaning]],9,0)</f>
        <v>#N/A</v>
      </c>
      <c r="G314" s="66" t="e">
        <f>VLOOKUP(Final_manabou_kanji[[#This Row],[Sr. no.]],Raw_data_N2_Kanji[[Sr. no.]:[Sentence]],13,0)</f>
        <v>#N/A</v>
      </c>
      <c r="H314" t="e">
        <f>VLOOKUP(Final_manabou_kanji[[#This Row],[Kanji]],Raw_data_N2_Kanji[[Receipe]:[Meaning]],6,0)</f>
        <v>#N/A</v>
      </c>
      <c r="I314" t="e">
        <f>VLOOKUP(Final_manabou_kanji[[#This Row],[Kanji]],Raw_data_N2_Kanji[[Receipe]:[Meaning]],7,0)</f>
        <v>#N/A</v>
      </c>
      <c r="J314" t="e">
        <f>#REF!</f>
        <v>#REF!</v>
      </c>
      <c r="K314" s="35">
        <f>Final_manabou_kanji[[#This Row],[Sr. no.]]</f>
        <v>312</v>
      </c>
      <c r="L314" s="3"/>
      <c r="M314" s="3"/>
    </row>
    <row r="315" spans="2:13" ht="14.25" customHeight="1" x14ac:dyDescent="0.3">
      <c r="B315" s="33">
        <v>313</v>
      </c>
      <c r="C315" s="33" t="e">
        <f>VLOOKUP(Final_manabou_kanji[[#This Row],[Sr. no.]],Raw_data_N2_Kanji[[Sr. no.]:[Receipe no]],5,0)</f>
        <v>#N/A</v>
      </c>
      <c r="D315" s="38" t="e">
        <f>VLOOKUP(Final_manabou_kanji[[#This Row],[Sr. no.]],Raw_data_N2_Kanji[[Sr. no.]:[Meaning]],7,0)</f>
        <v>#N/A</v>
      </c>
      <c r="E315" s="3" t="e">
        <f>VLOOKUP(Final_manabou_kanji[[#This Row],[Sr. no.]],Raw_data_N2_Kanji[[Sr. no.]:[Meaning]],8,0)</f>
        <v>#N/A</v>
      </c>
      <c r="F315" s="39" t="e">
        <f>VLOOKUP(Final_manabou_kanji[[#This Row],[Sr. no.]],Raw_data_N2_Kanji[[Sr. no.]:[Meaning]],9,0)</f>
        <v>#N/A</v>
      </c>
      <c r="G315" s="66" t="e">
        <f>VLOOKUP(Final_manabou_kanji[[#This Row],[Sr. no.]],Raw_data_N2_Kanji[[Sr. no.]:[Sentence]],13,0)</f>
        <v>#N/A</v>
      </c>
      <c r="H315" t="e">
        <f>VLOOKUP(Final_manabou_kanji[[#This Row],[Kanji]],Raw_data_N2_Kanji[[Receipe]:[Meaning]],6,0)</f>
        <v>#N/A</v>
      </c>
      <c r="I315" t="e">
        <f>VLOOKUP(Final_manabou_kanji[[#This Row],[Kanji]],Raw_data_N2_Kanji[[Receipe]:[Meaning]],7,0)</f>
        <v>#N/A</v>
      </c>
      <c r="J315" t="e">
        <f>#REF!</f>
        <v>#REF!</v>
      </c>
      <c r="K315" s="35">
        <f>Final_manabou_kanji[[#This Row],[Sr. no.]]</f>
        <v>313</v>
      </c>
      <c r="L315" s="3"/>
      <c r="M315" s="3"/>
    </row>
    <row r="316" spans="2:13" ht="14.25" customHeight="1" x14ac:dyDescent="0.3">
      <c r="B316" s="33">
        <v>314</v>
      </c>
      <c r="C316" s="33" t="e">
        <f>VLOOKUP(Final_manabou_kanji[[#This Row],[Sr. no.]],Raw_data_N2_Kanji[[Sr. no.]:[Receipe no]],5,0)</f>
        <v>#N/A</v>
      </c>
      <c r="D316" s="38" t="e">
        <f>VLOOKUP(Final_manabou_kanji[[#This Row],[Sr. no.]],Raw_data_N2_Kanji[[Sr. no.]:[Meaning]],7,0)</f>
        <v>#N/A</v>
      </c>
      <c r="E316" s="3" t="e">
        <f>VLOOKUP(Final_manabou_kanji[[#This Row],[Sr. no.]],Raw_data_N2_Kanji[[Sr. no.]:[Meaning]],8,0)</f>
        <v>#N/A</v>
      </c>
      <c r="F316" s="39" t="e">
        <f>VLOOKUP(Final_manabou_kanji[[#This Row],[Sr. no.]],Raw_data_N2_Kanji[[Sr. no.]:[Meaning]],9,0)</f>
        <v>#N/A</v>
      </c>
      <c r="G316" s="66" t="e">
        <f>VLOOKUP(Final_manabou_kanji[[#This Row],[Sr. no.]],Raw_data_N2_Kanji[[Sr. no.]:[Sentence]],13,0)</f>
        <v>#N/A</v>
      </c>
      <c r="H316" t="e">
        <f>VLOOKUP(Final_manabou_kanji[[#This Row],[Kanji]],Raw_data_N2_Kanji[[Receipe]:[Meaning]],6,0)</f>
        <v>#N/A</v>
      </c>
      <c r="I316" t="e">
        <f>VLOOKUP(Final_manabou_kanji[[#This Row],[Kanji]],Raw_data_N2_Kanji[[Receipe]:[Meaning]],7,0)</f>
        <v>#N/A</v>
      </c>
      <c r="J316" t="e">
        <f>#REF!</f>
        <v>#REF!</v>
      </c>
      <c r="K316" s="35">
        <f>Final_manabou_kanji[[#This Row],[Sr. no.]]</f>
        <v>314</v>
      </c>
      <c r="L316" s="3"/>
      <c r="M316" s="3"/>
    </row>
    <row r="317" spans="2:13" ht="14.25" customHeight="1" x14ac:dyDescent="0.3">
      <c r="B317" s="33">
        <v>315</v>
      </c>
      <c r="C317" s="33" t="e">
        <f>VLOOKUP(Final_manabou_kanji[[#This Row],[Sr. no.]],Raw_data_N2_Kanji[[Sr. no.]:[Receipe no]],5,0)</f>
        <v>#N/A</v>
      </c>
      <c r="D317" s="38" t="e">
        <f>VLOOKUP(Final_manabou_kanji[[#This Row],[Sr. no.]],Raw_data_N2_Kanji[[Sr. no.]:[Meaning]],7,0)</f>
        <v>#N/A</v>
      </c>
      <c r="E317" s="3" t="e">
        <f>VLOOKUP(Final_manabou_kanji[[#This Row],[Sr. no.]],Raw_data_N2_Kanji[[Sr. no.]:[Meaning]],8,0)</f>
        <v>#N/A</v>
      </c>
      <c r="F317" s="39" t="e">
        <f>VLOOKUP(Final_manabou_kanji[[#This Row],[Sr. no.]],Raw_data_N2_Kanji[[Sr. no.]:[Meaning]],9,0)</f>
        <v>#N/A</v>
      </c>
      <c r="G317" s="66" t="e">
        <f>VLOOKUP(Final_manabou_kanji[[#This Row],[Sr. no.]],Raw_data_N2_Kanji[[Sr. no.]:[Sentence]],13,0)</f>
        <v>#N/A</v>
      </c>
      <c r="H317" t="e">
        <f>VLOOKUP(Final_manabou_kanji[[#This Row],[Kanji]],Raw_data_N2_Kanji[[Receipe]:[Meaning]],6,0)</f>
        <v>#N/A</v>
      </c>
      <c r="I317" t="e">
        <f>VLOOKUP(Final_manabou_kanji[[#This Row],[Kanji]],Raw_data_N2_Kanji[[Receipe]:[Meaning]],7,0)</f>
        <v>#N/A</v>
      </c>
      <c r="J317" t="e">
        <f>#REF!</f>
        <v>#REF!</v>
      </c>
      <c r="K317" s="35">
        <f>Final_manabou_kanji[[#This Row],[Sr. no.]]</f>
        <v>315</v>
      </c>
      <c r="L317" s="3"/>
      <c r="M317" s="3"/>
    </row>
    <row r="318" spans="2:13" ht="14.25" customHeight="1" x14ac:dyDescent="0.3">
      <c r="B318" s="33">
        <v>316</v>
      </c>
      <c r="C318" s="33" t="e">
        <f>VLOOKUP(Final_manabou_kanji[[#This Row],[Sr. no.]],Raw_data_N2_Kanji[[Sr. no.]:[Receipe no]],5,0)</f>
        <v>#N/A</v>
      </c>
      <c r="D318" s="38" t="e">
        <f>VLOOKUP(Final_manabou_kanji[[#This Row],[Sr. no.]],Raw_data_N2_Kanji[[Sr. no.]:[Meaning]],7,0)</f>
        <v>#N/A</v>
      </c>
      <c r="E318" s="3" t="e">
        <f>VLOOKUP(Final_manabou_kanji[[#This Row],[Sr. no.]],Raw_data_N2_Kanji[[Sr. no.]:[Meaning]],8,0)</f>
        <v>#N/A</v>
      </c>
      <c r="F318" s="39" t="e">
        <f>VLOOKUP(Final_manabou_kanji[[#This Row],[Sr. no.]],Raw_data_N2_Kanji[[Sr. no.]:[Meaning]],9,0)</f>
        <v>#N/A</v>
      </c>
      <c r="G318" s="66" t="e">
        <f>VLOOKUP(Final_manabou_kanji[[#This Row],[Sr. no.]],Raw_data_N2_Kanji[[Sr. no.]:[Sentence]],13,0)</f>
        <v>#N/A</v>
      </c>
      <c r="H318" t="e">
        <f>VLOOKUP(Final_manabou_kanji[[#This Row],[Kanji]],Raw_data_N2_Kanji[[Receipe]:[Meaning]],6,0)</f>
        <v>#N/A</v>
      </c>
      <c r="I318" t="e">
        <f>VLOOKUP(Final_manabou_kanji[[#This Row],[Kanji]],Raw_data_N2_Kanji[[Receipe]:[Meaning]],7,0)</f>
        <v>#N/A</v>
      </c>
      <c r="J318" t="e">
        <f>#REF!</f>
        <v>#REF!</v>
      </c>
      <c r="K318" s="35">
        <f>Final_manabou_kanji[[#This Row],[Sr. no.]]</f>
        <v>316</v>
      </c>
      <c r="L318" s="3"/>
      <c r="M318" s="3"/>
    </row>
    <row r="319" spans="2:13" ht="14.25" customHeight="1" x14ac:dyDescent="0.3">
      <c r="B319" s="33">
        <v>317</v>
      </c>
      <c r="C319" s="33" t="e">
        <f>VLOOKUP(Final_manabou_kanji[[#This Row],[Sr. no.]],Raw_data_N2_Kanji[[Sr. no.]:[Receipe no]],5,0)</f>
        <v>#N/A</v>
      </c>
      <c r="D319" s="38" t="e">
        <f>VLOOKUP(Final_manabou_kanji[[#This Row],[Sr. no.]],Raw_data_N2_Kanji[[Sr. no.]:[Meaning]],7,0)</f>
        <v>#N/A</v>
      </c>
      <c r="E319" s="3" t="e">
        <f>VLOOKUP(Final_manabou_kanji[[#This Row],[Sr. no.]],Raw_data_N2_Kanji[[Sr. no.]:[Meaning]],8,0)</f>
        <v>#N/A</v>
      </c>
      <c r="F319" s="39" t="e">
        <f>VLOOKUP(Final_manabou_kanji[[#This Row],[Sr. no.]],Raw_data_N2_Kanji[[Sr. no.]:[Meaning]],9,0)</f>
        <v>#N/A</v>
      </c>
      <c r="G319" s="66" t="e">
        <f>VLOOKUP(Final_manabou_kanji[[#This Row],[Sr. no.]],Raw_data_N2_Kanji[[Sr. no.]:[Sentence]],13,0)</f>
        <v>#N/A</v>
      </c>
      <c r="H319" t="e">
        <f>VLOOKUP(Final_manabou_kanji[[#This Row],[Kanji]],Raw_data_N2_Kanji[[Receipe]:[Meaning]],6,0)</f>
        <v>#N/A</v>
      </c>
      <c r="I319" t="e">
        <f>VLOOKUP(Final_manabou_kanji[[#This Row],[Kanji]],Raw_data_N2_Kanji[[Receipe]:[Meaning]],7,0)</f>
        <v>#N/A</v>
      </c>
      <c r="J319" t="e">
        <f>#REF!</f>
        <v>#REF!</v>
      </c>
      <c r="K319" s="35">
        <f>Final_manabou_kanji[[#This Row],[Sr. no.]]</f>
        <v>317</v>
      </c>
      <c r="L319" s="3"/>
      <c r="M319" s="3"/>
    </row>
    <row r="320" spans="2:13" ht="14.25" customHeight="1" x14ac:dyDescent="0.3">
      <c r="B320" s="33">
        <v>318</v>
      </c>
      <c r="C320" s="33" t="e">
        <f>VLOOKUP(Final_manabou_kanji[[#This Row],[Sr. no.]],Raw_data_N2_Kanji[[Sr. no.]:[Receipe no]],5,0)</f>
        <v>#N/A</v>
      </c>
      <c r="D320" s="38" t="e">
        <f>VLOOKUP(Final_manabou_kanji[[#This Row],[Sr. no.]],Raw_data_N2_Kanji[[Sr. no.]:[Meaning]],7,0)</f>
        <v>#N/A</v>
      </c>
      <c r="E320" s="3" t="e">
        <f>VLOOKUP(Final_manabou_kanji[[#This Row],[Sr. no.]],Raw_data_N2_Kanji[[Sr. no.]:[Meaning]],8,0)</f>
        <v>#N/A</v>
      </c>
      <c r="F320" s="39" t="e">
        <f>VLOOKUP(Final_manabou_kanji[[#This Row],[Sr. no.]],Raw_data_N2_Kanji[[Sr. no.]:[Meaning]],9,0)</f>
        <v>#N/A</v>
      </c>
      <c r="G320" s="66" t="e">
        <f>VLOOKUP(Final_manabou_kanji[[#This Row],[Sr. no.]],Raw_data_N2_Kanji[[Sr. no.]:[Sentence]],13,0)</f>
        <v>#N/A</v>
      </c>
      <c r="H320" t="e">
        <f>VLOOKUP(Final_manabou_kanji[[#This Row],[Kanji]],Raw_data_N2_Kanji[[Receipe]:[Meaning]],6,0)</f>
        <v>#N/A</v>
      </c>
      <c r="I320" t="e">
        <f>VLOOKUP(Final_manabou_kanji[[#This Row],[Kanji]],Raw_data_N2_Kanji[[Receipe]:[Meaning]],7,0)</f>
        <v>#N/A</v>
      </c>
      <c r="J320" t="e">
        <f>#REF!</f>
        <v>#REF!</v>
      </c>
      <c r="K320" s="35">
        <f>Final_manabou_kanji[[#This Row],[Sr. no.]]</f>
        <v>318</v>
      </c>
      <c r="L320" s="3"/>
      <c r="M320" s="3"/>
    </row>
    <row r="321" spans="2:13" ht="14.25" customHeight="1" x14ac:dyDescent="0.3">
      <c r="B321" s="33">
        <v>319</v>
      </c>
      <c r="C321" s="33" t="e">
        <f>VLOOKUP(Final_manabou_kanji[[#This Row],[Sr. no.]],Raw_data_N2_Kanji[[Sr. no.]:[Receipe no]],5,0)</f>
        <v>#N/A</v>
      </c>
      <c r="D321" s="38" t="e">
        <f>VLOOKUP(Final_manabou_kanji[[#This Row],[Sr. no.]],Raw_data_N2_Kanji[[Sr. no.]:[Meaning]],7,0)</f>
        <v>#N/A</v>
      </c>
      <c r="E321" s="3" t="e">
        <f>VLOOKUP(Final_manabou_kanji[[#This Row],[Sr. no.]],Raw_data_N2_Kanji[[Sr. no.]:[Meaning]],8,0)</f>
        <v>#N/A</v>
      </c>
      <c r="F321" s="39" t="e">
        <f>VLOOKUP(Final_manabou_kanji[[#This Row],[Sr. no.]],Raw_data_N2_Kanji[[Sr. no.]:[Meaning]],9,0)</f>
        <v>#N/A</v>
      </c>
      <c r="G321" s="66" t="e">
        <f>VLOOKUP(Final_manabou_kanji[[#This Row],[Sr. no.]],Raw_data_N2_Kanji[[Sr. no.]:[Sentence]],13,0)</f>
        <v>#N/A</v>
      </c>
      <c r="H321" t="e">
        <f>VLOOKUP(Final_manabou_kanji[[#This Row],[Kanji]],Raw_data_N2_Kanji[[Receipe]:[Meaning]],6,0)</f>
        <v>#N/A</v>
      </c>
      <c r="I321" t="e">
        <f>VLOOKUP(Final_manabou_kanji[[#This Row],[Kanji]],Raw_data_N2_Kanji[[Receipe]:[Meaning]],7,0)</f>
        <v>#N/A</v>
      </c>
      <c r="J321" t="e">
        <f>#REF!</f>
        <v>#REF!</v>
      </c>
      <c r="K321" s="35">
        <f>Final_manabou_kanji[[#This Row],[Sr. no.]]</f>
        <v>319</v>
      </c>
      <c r="L321" s="3"/>
      <c r="M321" s="3"/>
    </row>
    <row r="322" spans="2:13" ht="14.25" customHeight="1" x14ac:dyDescent="0.3">
      <c r="B322" s="33">
        <v>320</v>
      </c>
      <c r="C322" s="33" t="e">
        <f>VLOOKUP(Final_manabou_kanji[[#This Row],[Sr. no.]],Raw_data_N2_Kanji[[Sr. no.]:[Receipe no]],5,0)</f>
        <v>#N/A</v>
      </c>
      <c r="D322" s="38" t="e">
        <f>VLOOKUP(Final_manabou_kanji[[#This Row],[Sr. no.]],Raw_data_N2_Kanji[[Sr. no.]:[Meaning]],7,0)</f>
        <v>#N/A</v>
      </c>
      <c r="E322" s="3" t="e">
        <f>VLOOKUP(Final_manabou_kanji[[#This Row],[Sr. no.]],Raw_data_N2_Kanji[[Sr. no.]:[Meaning]],8,0)</f>
        <v>#N/A</v>
      </c>
      <c r="F322" s="39" t="e">
        <f>VLOOKUP(Final_manabou_kanji[[#This Row],[Sr. no.]],Raw_data_N2_Kanji[[Sr. no.]:[Meaning]],9,0)</f>
        <v>#N/A</v>
      </c>
      <c r="G322" s="66" t="e">
        <f>VLOOKUP(Final_manabou_kanji[[#This Row],[Sr. no.]],Raw_data_N2_Kanji[[Sr. no.]:[Sentence]],13,0)</f>
        <v>#N/A</v>
      </c>
      <c r="H322" t="e">
        <f>VLOOKUP(Final_manabou_kanji[[#This Row],[Kanji]],Raw_data_N2_Kanji[[Receipe]:[Meaning]],6,0)</f>
        <v>#N/A</v>
      </c>
      <c r="I322" t="e">
        <f>VLOOKUP(Final_manabou_kanji[[#This Row],[Kanji]],Raw_data_N2_Kanji[[Receipe]:[Meaning]],7,0)</f>
        <v>#N/A</v>
      </c>
      <c r="J322" t="e">
        <f>#REF!</f>
        <v>#REF!</v>
      </c>
      <c r="K322" s="35">
        <f>Final_manabou_kanji[[#This Row],[Sr. no.]]</f>
        <v>320</v>
      </c>
      <c r="L322" s="3"/>
      <c r="M322" s="3"/>
    </row>
    <row r="323" spans="2:13" ht="14.25" customHeight="1" x14ac:dyDescent="0.3">
      <c r="B323" s="33">
        <v>321</v>
      </c>
      <c r="C323" s="33" t="e">
        <f>VLOOKUP(Final_manabou_kanji[[#This Row],[Sr. no.]],Raw_data_N2_Kanji[[Sr. no.]:[Receipe no]],5,0)</f>
        <v>#N/A</v>
      </c>
      <c r="D323" s="38" t="e">
        <f>VLOOKUP(Final_manabou_kanji[[#This Row],[Sr. no.]],Raw_data_N2_Kanji[[Sr. no.]:[Meaning]],7,0)</f>
        <v>#N/A</v>
      </c>
      <c r="E323" s="3" t="e">
        <f>VLOOKUP(Final_manabou_kanji[[#This Row],[Sr. no.]],Raw_data_N2_Kanji[[Sr. no.]:[Meaning]],8,0)</f>
        <v>#N/A</v>
      </c>
      <c r="F323" s="39" t="e">
        <f>VLOOKUP(Final_manabou_kanji[[#This Row],[Sr. no.]],Raw_data_N2_Kanji[[Sr. no.]:[Meaning]],9,0)</f>
        <v>#N/A</v>
      </c>
      <c r="G323" s="66" t="e">
        <f>VLOOKUP(Final_manabou_kanji[[#This Row],[Sr. no.]],Raw_data_N2_Kanji[[Sr. no.]:[Sentence]],13,0)</f>
        <v>#N/A</v>
      </c>
      <c r="H323" t="e">
        <f>VLOOKUP(Final_manabou_kanji[[#This Row],[Kanji]],Raw_data_N2_Kanji[[Receipe]:[Meaning]],6,0)</f>
        <v>#N/A</v>
      </c>
      <c r="I323" t="e">
        <f>VLOOKUP(Final_manabou_kanji[[#This Row],[Kanji]],Raw_data_N2_Kanji[[Receipe]:[Meaning]],7,0)</f>
        <v>#N/A</v>
      </c>
      <c r="J323" t="e">
        <f>#REF!</f>
        <v>#REF!</v>
      </c>
      <c r="K323" s="35">
        <f>Final_manabou_kanji[[#This Row],[Sr. no.]]</f>
        <v>321</v>
      </c>
      <c r="L323" s="3"/>
      <c r="M323" s="3"/>
    </row>
    <row r="324" spans="2:13" ht="14.25" customHeight="1" x14ac:dyDescent="0.3">
      <c r="B324" s="33">
        <v>322</v>
      </c>
      <c r="C324" s="33" t="e">
        <f>VLOOKUP(Final_manabou_kanji[[#This Row],[Sr. no.]],Raw_data_N2_Kanji[[Sr. no.]:[Receipe no]],5,0)</f>
        <v>#N/A</v>
      </c>
      <c r="D324" s="38" t="e">
        <f>VLOOKUP(Final_manabou_kanji[[#This Row],[Sr. no.]],Raw_data_N2_Kanji[[Sr. no.]:[Meaning]],7,0)</f>
        <v>#N/A</v>
      </c>
      <c r="E324" s="3" t="e">
        <f>VLOOKUP(Final_manabou_kanji[[#This Row],[Sr. no.]],Raw_data_N2_Kanji[[Sr. no.]:[Meaning]],8,0)</f>
        <v>#N/A</v>
      </c>
      <c r="F324" s="39" t="e">
        <f>VLOOKUP(Final_manabou_kanji[[#This Row],[Sr. no.]],Raw_data_N2_Kanji[[Sr. no.]:[Meaning]],9,0)</f>
        <v>#N/A</v>
      </c>
      <c r="G324" s="66" t="e">
        <f>VLOOKUP(Final_manabou_kanji[[#This Row],[Sr. no.]],Raw_data_N2_Kanji[[Sr. no.]:[Sentence]],13,0)</f>
        <v>#N/A</v>
      </c>
      <c r="H324" t="e">
        <f>VLOOKUP(Final_manabou_kanji[[#This Row],[Kanji]],Raw_data_N2_Kanji[[Receipe]:[Meaning]],6,0)</f>
        <v>#N/A</v>
      </c>
      <c r="I324" t="e">
        <f>VLOOKUP(Final_manabou_kanji[[#This Row],[Kanji]],Raw_data_N2_Kanji[[Receipe]:[Meaning]],7,0)</f>
        <v>#N/A</v>
      </c>
      <c r="J324" t="e">
        <f>#REF!</f>
        <v>#REF!</v>
      </c>
      <c r="K324" s="35">
        <f>Final_manabou_kanji[[#This Row],[Sr. no.]]</f>
        <v>322</v>
      </c>
      <c r="L324" s="3"/>
      <c r="M324" s="3"/>
    </row>
    <row r="325" spans="2:13" ht="14.25" customHeight="1" x14ac:dyDescent="0.3">
      <c r="B325" s="33">
        <v>323</v>
      </c>
      <c r="C325" s="33" t="e">
        <f>VLOOKUP(Final_manabou_kanji[[#This Row],[Sr. no.]],Raw_data_N2_Kanji[[Sr. no.]:[Receipe no]],5,0)</f>
        <v>#N/A</v>
      </c>
      <c r="D325" s="38" t="e">
        <f>VLOOKUP(Final_manabou_kanji[[#This Row],[Sr. no.]],Raw_data_N2_Kanji[[Sr. no.]:[Meaning]],7,0)</f>
        <v>#N/A</v>
      </c>
      <c r="E325" s="3" t="e">
        <f>VLOOKUP(Final_manabou_kanji[[#This Row],[Sr. no.]],Raw_data_N2_Kanji[[Sr. no.]:[Meaning]],8,0)</f>
        <v>#N/A</v>
      </c>
      <c r="F325" s="39" t="e">
        <f>VLOOKUP(Final_manabou_kanji[[#This Row],[Sr. no.]],Raw_data_N2_Kanji[[Sr. no.]:[Meaning]],9,0)</f>
        <v>#N/A</v>
      </c>
      <c r="G325" s="66" t="e">
        <f>VLOOKUP(Final_manabou_kanji[[#This Row],[Sr. no.]],Raw_data_N2_Kanji[[Sr. no.]:[Sentence]],13,0)</f>
        <v>#N/A</v>
      </c>
      <c r="H325" t="e">
        <f>VLOOKUP(Final_manabou_kanji[[#This Row],[Kanji]],Raw_data_N2_Kanji[[Receipe]:[Meaning]],6,0)</f>
        <v>#N/A</v>
      </c>
      <c r="I325" t="e">
        <f>VLOOKUP(Final_manabou_kanji[[#This Row],[Kanji]],Raw_data_N2_Kanji[[Receipe]:[Meaning]],7,0)</f>
        <v>#N/A</v>
      </c>
      <c r="J325" t="e">
        <f>#REF!</f>
        <v>#REF!</v>
      </c>
      <c r="K325" s="35">
        <f>Final_manabou_kanji[[#This Row],[Sr. no.]]</f>
        <v>323</v>
      </c>
      <c r="L325" s="3"/>
      <c r="M325" s="3"/>
    </row>
    <row r="326" spans="2:13" ht="14.25" customHeight="1" x14ac:dyDescent="0.3">
      <c r="B326" s="33">
        <v>324</v>
      </c>
      <c r="C326" s="33" t="e">
        <f>VLOOKUP(Final_manabou_kanji[[#This Row],[Sr. no.]],Raw_data_N2_Kanji[[Sr. no.]:[Receipe no]],5,0)</f>
        <v>#N/A</v>
      </c>
      <c r="D326" s="38" t="e">
        <f>VLOOKUP(Final_manabou_kanji[[#This Row],[Sr. no.]],Raw_data_N2_Kanji[[Sr. no.]:[Meaning]],7,0)</f>
        <v>#N/A</v>
      </c>
      <c r="E326" s="3" t="e">
        <f>VLOOKUP(Final_manabou_kanji[[#This Row],[Sr. no.]],Raw_data_N2_Kanji[[Sr. no.]:[Meaning]],8,0)</f>
        <v>#N/A</v>
      </c>
      <c r="F326" s="39" t="e">
        <f>VLOOKUP(Final_manabou_kanji[[#This Row],[Sr. no.]],Raw_data_N2_Kanji[[Sr. no.]:[Meaning]],9,0)</f>
        <v>#N/A</v>
      </c>
      <c r="G326" s="66" t="e">
        <f>VLOOKUP(Final_manabou_kanji[[#This Row],[Sr. no.]],Raw_data_N2_Kanji[[Sr. no.]:[Sentence]],13,0)</f>
        <v>#N/A</v>
      </c>
      <c r="H326" t="e">
        <f>VLOOKUP(Final_manabou_kanji[[#This Row],[Kanji]],Raw_data_N2_Kanji[[Receipe]:[Meaning]],6,0)</f>
        <v>#N/A</v>
      </c>
      <c r="I326" t="e">
        <f>VLOOKUP(Final_manabou_kanji[[#This Row],[Kanji]],Raw_data_N2_Kanji[[Receipe]:[Meaning]],7,0)</f>
        <v>#N/A</v>
      </c>
      <c r="J326" t="e">
        <f>#REF!</f>
        <v>#REF!</v>
      </c>
      <c r="K326" s="35">
        <f>Final_manabou_kanji[[#This Row],[Sr. no.]]</f>
        <v>324</v>
      </c>
      <c r="L326" s="3"/>
      <c r="M326" s="3"/>
    </row>
    <row r="327" spans="2:13" ht="14.25" customHeight="1" x14ac:dyDescent="0.3">
      <c r="B327" s="33">
        <v>325</v>
      </c>
      <c r="C327" s="33" t="e">
        <f>VLOOKUP(Final_manabou_kanji[[#This Row],[Sr. no.]],Raw_data_N2_Kanji[[Sr. no.]:[Receipe no]],5,0)</f>
        <v>#N/A</v>
      </c>
      <c r="D327" s="38" t="e">
        <f>VLOOKUP(Final_manabou_kanji[[#This Row],[Sr. no.]],Raw_data_N2_Kanji[[Sr. no.]:[Meaning]],7,0)</f>
        <v>#N/A</v>
      </c>
      <c r="E327" s="3" t="e">
        <f>VLOOKUP(Final_manabou_kanji[[#This Row],[Sr. no.]],Raw_data_N2_Kanji[[Sr. no.]:[Meaning]],8,0)</f>
        <v>#N/A</v>
      </c>
      <c r="F327" s="39" t="e">
        <f>VLOOKUP(Final_manabou_kanji[[#This Row],[Sr. no.]],Raw_data_N2_Kanji[[Sr. no.]:[Meaning]],9,0)</f>
        <v>#N/A</v>
      </c>
      <c r="G327" s="66" t="e">
        <f>VLOOKUP(Final_manabou_kanji[[#This Row],[Sr. no.]],Raw_data_N2_Kanji[[Sr. no.]:[Sentence]],13,0)</f>
        <v>#N/A</v>
      </c>
      <c r="H327" t="e">
        <f>VLOOKUP(Final_manabou_kanji[[#This Row],[Kanji]],Raw_data_N2_Kanji[[Receipe]:[Meaning]],6,0)</f>
        <v>#N/A</v>
      </c>
      <c r="I327" t="e">
        <f>VLOOKUP(Final_manabou_kanji[[#This Row],[Kanji]],Raw_data_N2_Kanji[[Receipe]:[Meaning]],7,0)</f>
        <v>#N/A</v>
      </c>
      <c r="J327" t="e">
        <f>#REF!</f>
        <v>#REF!</v>
      </c>
      <c r="K327" s="35">
        <f>Final_manabou_kanji[[#This Row],[Sr. no.]]</f>
        <v>325</v>
      </c>
      <c r="L327" s="3"/>
      <c r="M327" s="3"/>
    </row>
    <row r="328" spans="2:13" ht="14.25" customHeight="1" x14ac:dyDescent="0.3">
      <c r="B328" s="33">
        <v>326</v>
      </c>
      <c r="C328" s="33" t="e">
        <f>VLOOKUP(Final_manabou_kanji[[#This Row],[Sr. no.]],Raw_data_N2_Kanji[[Sr. no.]:[Receipe no]],5,0)</f>
        <v>#N/A</v>
      </c>
      <c r="D328" s="38" t="e">
        <f>VLOOKUP(Final_manabou_kanji[[#This Row],[Sr. no.]],Raw_data_N2_Kanji[[Sr. no.]:[Meaning]],7,0)</f>
        <v>#N/A</v>
      </c>
      <c r="E328" s="3" t="e">
        <f>VLOOKUP(Final_manabou_kanji[[#This Row],[Sr. no.]],Raw_data_N2_Kanji[[Sr. no.]:[Meaning]],8,0)</f>
        <v>#N/A</v>
      </c>
      <c r="F328" s="39" t="e">
        <f>VLOOKUP(Final_manabou_kanji[[#This Row],[Sr. no.]],Raw_data_N2_Kanji[[Sr. no.]:[Meaning]],9,0)</f>
        <v>#N/A</v>
      </c>
      <c r="G328" s="66" t="e">
        <f>VLOOKUP(Final_manabou_kanji[[#This Row],[Sr. no.]],Raw_data_N2_Kanji[[Sr. no.]:[Sentence]],13,0)</f>
        <v>#N/A</v>
      </c>
      <c r="H328" t="e">
        <f>VLOOKUP(Final_manabou_kanji[[#This Row],[Kanji]],Raw_data_N2_Kanji[[Receipe]:[Meaning]],6,0)</f>
        <v>#N/A</v>
      </c>
      <c r="I328" t="e">
        <f>VLOOKUP(Final_manabou_kanji[[#This Row],[Kanji]],Raw_data_N2_Kanji[[Receipe]:[Meaning]],7,0)</f>
        <v>#N/A</v>
      </c>
      <c r="J328" t="e">
        <f>#REF!</f>
        <v>#REF!</v>
      </c>
      <c r="K328" s="35">
        <f>Final_manabou_kanji[[#This Row],[Sr. no.]]</f>
        <v>326</v>
      </c>
      <c r="L328" s="3"/>
      <c r="M328" s="3"/>
    </row>
    <row r="329" spans="2:13" ht="14.25" customHeight="1" x14ac:dyDescent="0.3">
      <c r="B329" s="33">
        <v>327</v>
      </c>
      <c r="C329" s="33" t="e">
        <f>VLOOKUP(Final_manabou_kanji[[#This Row],[Sr. no.]],Raw_data_N2_Kanji[[Sr. no.]:[Receipe no]],5,0)</f>
        <v>#N/A</v>
      </c>
      <c r="D329" s="38" t="e">
        <f>VLOOKUP(Final_manabou_kanji[[#This Row],[Sr. no.]],Raw_data_N2_Kanji[[Sr. no.]:[Meaning]],7,0)</f>
        <v>#N/A</v>
      </c>
      <c r="E329" s="3" t="e">
        <f>VLOOKUP(Final_manabou_kanji[[#This Row],[Sr. no.]],Raw_data_N2_Kanji[[Sr. no.]:[Meaning]],8,0)</f>
        <v>#N/A</v>
      </c>
      <c r="F329" s="39" t="e">
        <f>VLOOKUP(Final_manabou_kanji[[#This Row],[Sr. no.]],Raw_data_N2_Kanji[[Sr. no.]:[Meaning]],9,0)</f>
        <v>#N/A</v>
      </c>
      <c r="G329" s="66" t="e">
        <f>VLOOKUP(Final_manabou_kanji[[#This Row],[Sr. no.]],Raw_data_N2_Kanji[[Sr. no.]:[Sentence]],13,0)</f>
        <v>#N/A</v>
      </c>
      <c r="H329" t="e">
        <f>VLOOKUP(Final_manabou_kanji[[#This Row],[Kanji]],Raw_data_N2_Kanji[[Receipe]:[Meaning]],6,0)</f>
        <v>#N/A</v>
      </c>
      <c r="I329" t="e">
        <f>VLOOKUP(Final_manabou_kanji[[#This Row],[Kanji]],Raw_data_N2_Kanji[[Receipe]:[Meaning]],7,0)</f>
        <v>#N/A</v>
      </c>
      <c r="J329" t="e">
        <f>#REF!</f>
        <v>#REF!</v>
      </c>
      <c r="K329" s="35">
        <f>Final_manabou_kanji[[#This Row],[Sr. no.]]</f>
        <v>327</v>
      </c>
      <c r="L329" s="3"/>
      <c r="M329" s="3"/>
    </row>
    <row r="330" spans="2:13" ht="14.25" customHeight="1" x14ac:dyDescent="0.3">
      <c r="B330" s="33">
        <v>328</v>
      </c>
      <c r="C330" s="33" t="e">
        <f>VLOOKUP(Final_manabou_kanji[[#This Row],[Sr. no.]],Raw_data_N2_Kanji[[Sr. no.]:[Receipe no]],5,0)</f>
        <v>#N/A</v>
      </c>
      <c r="D330" s="38" t="e">
        <f>VLOOKUP(Final_manabou_kanji[[#This Row],[Sr. no.]],Raw_data_N2_Kanji[[Sr. no.]:[Meaning]],7,0)</f>
        <v>#N/A</v>
      </c>
      <c r="E330" s="3" t="e">
        <f>VLOOKUP(Final_manabou_kanji[[#This Row],[Sr. no.]],Raw_data_N2_Kanji[[Sr. no.]:[Meaning]],8,0)</f>
        <v>#N/A</v>
      </c>
      <c r="F330" s="39" t="e">
        <f>VLOOKUP(Final_manabou_kanji[[#This Row],[Sr. no.]],Raw_data_N2_Kanji[[Sr. no.]:[Meaning]],9,0)</f>
        <v>#N/A</v>
      </c>
      <c r="G330" s="66" t="e">
        <f>VLOOKUP(Final_manabou_kanji[[#This Row],[Sr. no.]],Raw_data_N2_Kanji[[Sr. no.]:[Sentence]],13,0)</f>
        <v>#N/A</v>
      </c>
      <c r="H330" t="e">
        <f>VLOOKUP(Final_manabou_kanji[[#This Row],[Kanji]],Raw_data_N2_Kanji[[Receipe]:[Meaning]],6,0)</f>
        <v>#N/A</v>
      </c>
      <c r="I330" t="e">
        <f>VLOOKUP(Final_manabou_kanji[[#This Row],[Kanji]],Raw_data_N2_Kanji[[Receipe]:[Meaning]],7,0)</f>
        <v>#N/A</v>
      </c>
      <c r="J330" t="e">
        <f>#REF!</f>
        <v>#REF!</v>
      </c>
      <c r="K330" s="35">
        <f>Final_manabou_kanji[[#This Row],[Sr. no.]]</f>
        <v>328</v>
      </c>
      <c r="L330" s="3"/>
      <c r="M330" s="3"/>
    </row>
    <row r="331" spans="2:13" ht="14.25" customHeight="1" x14ac:dyDescent="0.3">
      <c r="B331" s="33">
        <v>329</v>
      </c>
      <c r="C331" s="33" t="e">
        <f>VLOOKUP(Final_manabou_kanji[[#This Row],[Sr. no.]],Raw_data_N2_Kanji[[Sr. no.]:[Receipe no]],5,0)</f>
        <v>#N/A</v>
      </c>
      <c r="D331" s="38" t="e">
        <f>VLOOKUP(Final_manabou_kanji[[#This Row],[Sr. no.]],Raw_data_N2_Kanji[[Sr. no.]:[Meaning]],7,0)</f>
        <v>#N/A</v>
      </c>
      <c r="E331" s="3" t="e">
        <f>VLOOKUP(Final_manabou_kanji[[#This Row],[Sr. no.]],Raw_data_N2_Kanji[[Sr. no.]:[Meaning]],8,0)</f>
        <v>#N/A</v>
      </c>
      <c r="F331" s="39" t="e">
        <f>VLOOKUP(Final_manabou_kanji[[#This Row],[Sr. no.]],Raw_data_N2_Kanji[[Sr. no.]:[Meaning]],9,0)</f>
        <v>#N/A</v>
      </c>
      <c r="G331" s="66" t="e">
        <f>VLOOKUP(Final_manabou_kanji[[#This Row],[Sr. no.]],Raw_data_N2_Kanji[[Sr. no.]:[Sentence]],13,0)</f>
        <v>#N/A</v>
      </c>
      <c r="H331" t="e">
        <f>VLOOKUP(Final_manabou_kanji[[#This Row],[Kanji]],Raw_data_N2_Kanji[[Receipe]:[Meaning]],6,0)</f>
        <v>#N/A</v>
      </c>
      <c r="I331" t="e">
        <f>VLOOKUP(Final_manabou_kanji[[#This Row],[Kanji]],Raw_data_N2_Kanji[[Receipe]:[Meaning]],7,0)</f>
        <v>#N/A</v>
      </c>
      <c r="J331" t="e">
        <f>#REF!</f>
        <v>#REF!</v>
      </c>
      <c r="K331" s="35">
        <f>Final_manabou_kanji[[#This Row],[Sr. no.]]</f>
        <v>329</v>
      </c>
      <c r="L331" s="3"/>
      <c r="M331" s="3"/>
    </row>
    <row r="332" spans="2:13" ht="14.25" customHeight="1" x14ac:dyDescent="0.3">
      <c r="B332" s="33">
        <v>330</v>
      </c>
      <c r="C332" s="33" t="e">
        <f>VLOOKUP(Final_manabou_kanji[[#This Row],[Sr. no.]],Raw_data_N2_Kanji[[Sr. no.]:[Receipe no]],5,0)</f>
        <v>#N/A</v>
      </c>
      <c r="D332" s="38" t="e">
        <f>VLOOKUP(Final_manabou_kanji[[#This Row],[Sr. no.]],Raw_data_N2_Kanji[[Sr. no.]:[Meaning]],7,0)</f>
        <v>#N/A</v>
      </c>
      <c r="E332" s="3" t="e">
        <f>VLOOKUP(Final_manabou_kanji[[#This Row],[Sr. no.]],Raw_data_N2_Kanji[[Sr. no.]:[Meaning]],8,0)</f>
        <v>#N/A</v>
      </c>
      <c r="F332" s="39" t="e">
        <f>VLOOKUP(Final_manabou_kanji[[#This Row],[Sr. no.]],Raw_data_N2_Kanji[[Sr. no.]:[Meaning]],9,0)</f>
        <v>#N/A</v>
      </c>
      <c r="G332" s="66" t="e">
        <f>VLOOKUP(Final_manabou_kanji[[#This Row],[Sr. no.]],Raw_data_N2_Kanji[[Sr. no.]:[Sentence]],13,0)</f>
        <v>#N/A</v>
      </c>
      <c r="H332" t="e">
        <f>VLOOKUP(Final_manabou_kanji[[#This Row],[Kanji]],Raw_data_N2_Kanji[[Receipe]:[Meaning]],6,0)</f>
        <v>#N/A</v>
      </c>
      <c r="I332" t="e">
        <f>VLOOKUP(Final_manabou_kanji[[#This Row],[Kanji]],Raw_data_N2_Kanji[[Receipe]:[Meaning]],7,0)</f>
        <v>#N/A</v>
      </c>
      <c r="J332" t="e">
        <f>#REF!</f>
        <v>#REF!</v>
      </c>
      <c r="K332" s="35">
        <f>Final_manabou_kanji[[#This Row],[Sr. no.]]</f>
        <v>330</v>
      </c>
      <c r="L332" s="3"/>
      <c r="M332" s="3"/>
    </row>
    <row r="333" spans="2:13" ht="14.25" customHeight="1" x14ac:dyDescent="0.3">
      <c r="B333" s="33">
        <v>331</v>
      </c>
      <c r="C333" s="33" t="e">
        <f>VLOOKUP(Final_manabou_kanji[[#This Row],[Sr. no.]],Raw_data_N2_Kanji[[Sr. no.]:[Receipe no]],5,0)</f>
        <v>#N/A</v>
      </c>
      <c r="D333" s="38" t="e">
        <f>VLOOKUP(Final_manabou_kanji[[#This Row],[Sr. no.]],Raw_data_N2_Kanji[[Sr. no.]:[Meaning]],7,0)</f>
        <v>#N/A</v>
      </c>
      <c r="E333" s="3" t="e">
        <f>VLOOKUP(Final_manabou_kanji[[#This Row],[Sr. no.]],Raw_data_N2_Kanji[[Sr. no.]:[Meaning]],8,0)</f>
        <v>#N/A</v>
      </c>
      <c r="F333" s="39" t="e">
        <f>VLOOKUP(Final_manabou_kanji[[#This Row],[Sr. no.]],Raw_data_N2_Kanji[[Sr. no.]:[Meaning]],9,0)</f>
        <v>#N/A</v>
      </c>
      <c r="G333" s="66" t="e">
        <f>VLOOKUP(Final_manabou_kanji[[#This Row],[Sr. no.]],Raw_data_N2_Kanji[[Sr. no.]:[Sentence]],13,0)</f>
        <v>#N/A</v>
      </c>
      <c r="H333" t="e">
        <f>VLOOKUP(Final_manabou_kanji[[#This Row],[Kanji]],Raw_data_N2_Kanji[[Receipe]:[Meaning]],6,0)</f>
        <v>#N/A</v>
      </c>
      <c r="I333" t="e">
        <f>VLOOKUP(Final_manabou_kanji[[#This Row],[Kanji]],Raw_data_N2_Kanji[[Receipe]:[Meaning]],7,0)</f>
        <v>#N/A</v>
      </c>
      <c r="J333" t="e">
        <f>#REF!</f>
        <v>#REF!</v>
      </c>
      <c r="K333" s="35">
        <f>Final_manabou_kanji[[#This Row],[Sr. no.]]</f>
        <v>331</v>
      </c>
      <c r="L333" s="3"/>
      <c r="M333" s="3"/>
    </row>
    <row r="334" spans="2:13" ht="14.25" customHeight="1" x14ac:dyDescent="0.3">
      <c r="B334" s="33">
        <v>332</v>
      </c>
      <c r="C334" s="33" t="e">
        <f>VLOOKUP(Final_manabou_kanji[[#This Row],[Sr. no.]],Raw_data_N2_Kanji[[Sr. no.]:[Receipe no]],5,0)</f>
        <v>#N/A</v>
      </c>
      <c r="D334" s="38" t="e">
        <f>VLOOKUP(Final_manabou_kanji[[#This Row],[Sr. no.]],Raw_data_N2_Kanji[[Sr. no.]:[Meaning]],7,0)</f>
        <v>#N/A</v>
      </c>
      <c r="E334" s="3" t="e">
        <f>VLOOKUP(Final_manabou_kanji[[#This Row],[Sr. no.]],Raw_data_N2_Kanji[[Sr. no.]:[Meaning]],8,0)</f>
        <v>#N/A</v>
      </c>
      <c r="F334" s="39" t="e">
        <f>VLOOKUP(Final_manabou_kanji[[#This Row],[Sr. no.]],Raw_data_N2_Kanji[[Sr. no.]:[Meaning]],9,0)</f>
        <v>#N/A</v>
      </c>
      <c r="G334" s="66" t="e">
        <f>VLOOKUP(Final_manabou_kanji[[#This Row],[Sr. no.]],Raw_data_N2_Kanji[[Sr. no.]:[Sentence]],13,0)</f>
        <v>#N/A</v>
      </c>
      <c r="H334" t="e">
        <f>VLOOKUP(Final_manabou_kanji[[#This Row],[Kanji]],Raw_data_N2_Kanji[[Receipe]:[Meaning]],6,0)</f>
        <v>#N/A</v>
      </c>
      <c r="I334" t="e">
        <f>VLOOKUP(Final_manabou_kanji[[#This Row],[Kanji]],Raw_data_N2_Kanji[[Receipe]:[Meaning]],7,0)</f>
        <v>#N/A</v>
      </c>
      <c r="J334" t="e">
        <f>#REF!</f>
        <v>#REF!</v>
      </c>
      <c r="K334" s="35">
        <f>Final_manabou_kanji[[#This Row],[Sr. no.]]</f>
        <v>332</v>
      </c>
      <c r="L334" s="3"/>
      <c r="M334" s="3"/>
    </row>
    <row r="335" spans="2:13" ht="14.25" customHeight="1" x14ac:dyDescent="0.3">
      <c r="B335" s="33">
        <v>333</v>
      </c>
      <c r="C335" s="33" t="e">
        <f>VLOOKUP(Final_manabou_kanji[[#This Row],[Sr. no.]],Raw_data_N2_Kanji[[Sr. no.]:[Receipe no]],5,0)</f>
        <v>#N/A</v>
      </c>
      <c r="D335" s="38" t="e">
        <f>VLOOKUP(Final_manabou_kanji[[#This Row],[Sr. no.]],Raw_data_N2_Kanji[[Sr. no.]:[Meaning]],7,0)</f>
        <v>#N/A</v>
      </c>
      <c r="E335" s="3" t="e">
        <f>VLOOKUP(Final_manabou_kanji[[#This Row],[Sr. no.]],Raw_data_N2_Kanji[[Sr. no.]:[Meaning]],8,0)</f>
        <v>#N/A</v>
      </c>
      <c r="F335" s="39" t="e">
        <f>VLOOKUP(Final_manabou_kanji[[#This Row],[Sr. no.]],Raw_data_N2_Kanji[[Sr. no.]:[Meaning]],9,0)</f>
        <v>#N/A</v>
      </c>
      <c r="G335" s="66" t="e">
        <f>VLOOKUP(Final_manabou_kanji[[#This Row],[Sr. no.]],Raw_data_N2_Kanji[[Sr. no.]:[Sentence]],13,0)</f>
        <v>#N/A</v>
      </c>
      <c r="H335" t="e">
        <f>VLOOKUP(Final_manabou_kanji[[#This Row],[Kanji]],Raw_data_N2_Kanji[[Receipe]:[Meaning]],6,0)</f>
        <v>#N/A</v>
      </c>
      <c r="I335" t="e">
        <f>VLOOKUP(Final_manabou_kanji[[#This Row],[Kanji]],Raw_data_N2_Kanji[[Receipe]:[Meaning]],7,0)</f>
        <v>#N/A</v>
      </c>
      <c r="J335" t="e">
        <f>#REF!</f>
        <v>#REF!</v>
      </c>
      <c r="K335" s="35">
        <f>Final_manabou_kanji[[#This Row],[Sr. no.]]</f>
        <v>333</v>
      </c>
      <c r="L335" s="3"/>
      <c r="M335" s="3"/>
    </row>
    <row r="336" spans="2:13" ht="14.25" customHeight="1" x14ac:dyDescent="0.3">
      <c r="B336" s="33">
        <v>334</v>
      </c>
      <c r="C336" s="33" t="e">
        <f>VLOOKUP(Final_manabou_kanji[[#This Row],[Sr. no.]],Raw_data_N2_Kanji[[Sr. no.]:[Receipe no]],5,0)</f>
        <v>#N/A</v>
      </c>
      <c r="D336" s="38" t="e">
        <f>VLOOKUP(Final_manabou_kanji[[#This Row],[Sr. no.]],Raw_data_N2_Kanji[[Sr. no.]:[Meaning]],7,0)</f>
        <v>#N/A</v>
      </c>
      <c r="E336" s="3" t="e">
        <f>VLOOKUP(Final_manabou_kanji[[#This Row],[Sr. no.]],Raw_data_N2_Kanji[[Sr. no.]:[Meaning]],8,0)</f>
        <v>#N/A</v>
      </c>
      <c r="F336" s="39" t="e">
        <f>VLOOKUP(Final_manabou_kanji[[#This Row],[Sr. no.]],Raw_data_N2_Kanji[[Sr. no.]:[Meaning]],9,0)</f>
        <v>#N/A</v>
      </c>
      <c r="G336" s="66" t="e">
        <f>VLOOKUP(Final_manabou_kanji[[#This Row],[Sr. no.]],Raw_data_N2_Kanji[[Sr. no.]:[Sentence]],13,0)</f>
        <v>#N/A</v>
      </c>
      <c r="H336" t="e">
        <f>VLOOKUP(Final_manabou_kanji[[#This Row],[Kanji]],Raw_data_N2_Kanji[[Receipe]:[Meaning]],6,0)</f>
        <v>#N/A</v>
      </c>
      <c r="I336" t="e">
        <f>VLOOKUP(Final_manabou_kanji[[#This Row],[Kanji]],Raw_data_N2_Kanji[[Receipe]:[Meaning]],7,0)</f>
        <v>#N/A</v>
      </c>
      <c r="J336" t="e">
        <f>#REF!</f>
        <v>#REF!</v>
      </c>
      <c r="K336" s="35">
        <f>Final_manabou_kanji[[#This Row],[Sr. no.]]</f>
        <v>334</v>
      </c>
      <c r="L336" s="3"/>
      <c r="M336" s="3"/>
    </row>
    <row r="337" spans="2:13" ht="14.25" customHeight="1" x14ac:dyDescent="0.3">
      <c r="B337" s="33">
        <v>335</v>
      </c>
      <c r="C337" s="33" t="e">
        <f>VLOOKUP(Final_manabou_kanji[[#This Row],[Sr. no.]],Raw_data_N2_Kanji[[Sr. no.]:[Receipe no]],5,0)</f>
        <v>#N/A</v>
      </c>
      <c r="D337" s="38" t="e">
        <f>VLOOKUP(Final_manabou_kanji[[#This Row],[Sr. no.]],Raw_data_N2_Kanji[[Sr. no.]:[Meaning]],7,0)</f>
        <v>#N/A</v>
      </c>
      <c r="E337" s="3" t="e">
        <f>VLOOKUP(Final_manabou_kanji[[#This Row],[Sr. no.]],Raw_data_N2_Kanji[[Sr. no.]:[Meaning]],8,0)</f>
        <v>#N/A</v>
      </c>
      <c r="F337" s="39" t="e">
        <f>VLOOKUP(Final_manabou_kanji[[#This Row],[Sr. no.]],Raw_data_N2_Kanji[[Sr. no.]:[Meaning]],9,0)</f>
        <v>#N/A</v>
      </c>
      <c r="G337" s="66" t="e">
        <f>VLOOKUP(Final_manabou_kanji[[#This Row],[Sr. no.]],Raw_data_N2_Kanji[[Sr. no.]:[Sentence]],13,0)</f>
        <v>#N/A</v>
      </c>
      <c r="H337" t="e">
        <f>VLOOKUP(Final_manabou_kanji[[#This Row],[Kanji]],Raw_data_N2_Kanji[[Receipe]:[Meaning]],6,0)</f>
        <v>#N/A</v>
      </c>
      <c r="I337" t="e">
        <f>VLOOKUP(Final_manabou_kanji[[#This Row],[Kanji]],Raw_data_N2_Kanji[[Receipe]:[Meaning]],7,0)</f>
        <v>#N/A</v>
      </c>
      <c r="J337" t="e">
        <f>#REF!</f>
        <v>#REF!</v>
      </c>
      <c r="K337" s="35">
        <f>Final_manabou_kanji[[#This Row],[Sr. no.]]</f>
        <v>335</v>
      </c>
      <c r="L337" s="3"/>
      <c r="M337" s="3"/>
    </row>
    <row r="338" spans="2:13" ht="14.25" customHeight="1" x14ac:dyDescent="0.3">
      <c r="B338" s="33">
        <v>336</v>
      </c>
      <c r="C338" s="33" t="e">
        <f>VLOOKUP(Final_manabou_kanji[[#This Row],[Sr. no.]],Raw_data_N2_Kanji[[Sr. no.]:[Receipe no]],5,0)</f>
        <v>#N/A</v>
      </c>
      <c r="D338" s="38" t="e">
        <f>VLOOKUP(Final_manabou_kanji[[#This Row],[Sr. no.]],Raw_data_N2_Kanji[[Sr. no.]:[Meaning]],7,0)</f>
        <v>#N/A</v>
      </c>
      <c r="E338" s="3" t="e">
        <f>VLOOKUP(Final_manabou_kanji[[#This Row],[Sr. no.]],Raw_data_N2_Kanji[[Sr. no.]:[Meaning]],8,0)</f>
        <v>#N/A</v>
      </c>
      <c r="F338" s="39" t="e">
        <f>VLOOKUP(Final_manabou_kanji[[#This Row],[Sr. no.]],Raw_data_N2_Kanji[[Sr. no.]:[Meaning]],9,0)</f>
        <v>#N/A</v>
      </c>
      <c r="G338" s="66" t="e">
        <f>VLOOKUP(Final_manabou_kanji[[#This Row],[Sr. no.]],Raw_data_N2_Kanji[[Sr. no.]:[Sentence]],13,0)</f>
        <v>#N/A</v>
      </c>
      <c r="H338" t="e">
        <f>VLOOKUP(Final_manabou_kanji[[#This Row],[Kanji]],Raw_data_N2_Kanji[[Receipe]:[Meaning]],6,0)</f>
        <v>#N/A</v>
      </c>
      <c r="I338" t="e">
        <f>VLOOKUP(Final_manabou_kanji[[#This Row],[Kanji]],Raw_data_N2_Kanji[[Receipe]:[Meaning]],7,0)</f>
        <v>#N/A</v>
      </c>
      <c r="J338" t="e">
        <f>#REF!</f>
        <v>#REF!</v>
      </c>
      <c r="K338" s="35">
        <f>Final_manabou_kanji[[#This Row],[Sr. no.]]</f>
        <v>336</v>
      </c>
      <c r="L338" s="3"/>
      <c r="M338" s="3"/>
    </row>
    <row r="339" spans="2:13" ht="14.25" customHeight="1" x14ac:dyDescent="0.3">
      <c r="B339" s="33">
        <v>337</v>
      </c>
      <c r="C339" s="33" t="e">
        <f>VLOOKUP(Final_manabou_kanji[[#This Row],[Sr. no.]],Raw_data_N2_Kanji[[Sr. no.]:[Receipe no]],5,0)</f>
        <v>#N/A</v>
      </c>
      <c r="D339" s="38" t="e">
        <f>VLOOKUP(Final_manabou_kanji[[#This Row],[Sr. no.]],Raw_data_N2_Kanji[[Sr. no.]:[Meaning]],7,0)</f>
        <v>#N/A</v>
      </c>
      <c r="E339" s="3" t="e">
        <f>VLOOKUP(Final_manabou_kanji[[#This Row],[Sr. no.]],Raw_data_N2_Kanji[[Sr. no.]:[Meaning]],8,0)</f>
        <v>#N/A</v>
      </c>
      <c r="F339" s="39" t="e">
        <f>VLOOKUP(Final_manabou_kanji[[#This Row],[Sr. no.]],Raw_data_N2_Kanji[[Sr. no.]:[Meaning]],9,0)</f>
        <v>#N/A</v>
      </c>
      <c r="G339" s="66" t="e">
        <f>VLOOKUP(Final_manabou_kanji[[#This Row],[Sr. no.]],Raw_data_N2_Kanji[[Sr. no.]:[Sentence]],13,0)</f>
        <v>#N/A</v>
      </c>
      <c r="H339" t="e">
        <f>VLOOKUP(Final_manabou_kanji[[#This Row],[Kanji]],Raw_data_N2_Kanji[[Receipe]:[Meaning]],6,0)</f>
        <v>#N/A</v>
      </c>
      <c r="I339" t="e">
        <f>VLOOKUP(Final_manabou_kanji[[#This Row],[Kanji]],Raw_data_N2_Kanji[[Receipe]:[Meaning]],7,0)</f>
        <v>#N/A</v>
      </c>
      <c r="J339" t="e">
        <f>#REF!</f>
        <v>#REF!</v>
      </c>
      <c r="K339" s="35">
        <f>Final_manabou_kanji[[#This Row],[Sr. no.]]</f>
        <v>337</v>
      </c>
      <c r="L339" s="3"/>
      <c r="M339" s="3"/>
    </row>
    <row r="340" spans="2:13" ht="14.25" customHeight="1" x14ac:dyDescent="0.3">
      <c r="B340" s="33">
        <v>338</v>
      </c>
      <c r="C340" s="33" t="e">
        <f>VLOOKUP(Final_manabou_kanji[[#This Row],[Sr. no.]],Raw_data_N2_Kanji[[Sr. no.]:[Receipe no]],5,0)</f>
        <v>#N/A</v>
      </c>
      <c r="D340" s="38" t="e">
        <f>VLOOKUP(Final_manabou_kanji[[#This Row],[Sr. no.]],Raw_data_N2_Kanji[[Sr. no.]:[Meaning]],7,0)</f>
        <v>#N/A</v>
      </c>
      <c r="E340" s="3" t="e">
        <f>VLOOKUP(Final_manabou_kanji[[#This Row],[Sr. no.]],Raw_data_N2_Kanji[[Sr. no.]:[Meaning]],8,0)</f>
        <v>#N/A</v>
      </c>
      <c r="F340" s="39" t="e">
        <f>VLOOKUP(Final_manabou_kanji[[#This Row],[Sr. no.]],Raw_data_N2_Kanji[[Sr. no.]:[Meaning]],9,0)</f>
        <v>#N/A</v>
      </c>
      <c r="G340" s="66" t="e">
        <f>VLOOKUP(Final_manabou_kanji[[#This Row],[Sr. no.]],Raw_data_N2_Kanji[[Sr. no.]:[Sentence]],13,0)</f>
        <v>#N/A</v>
      </c>
      <c r="H340" t="e">
        <f>VLOOKUP(Final_manabou_kanji[[#This Row],[Kanji]],Raw_data_N2_Kanji[[Receipe]:[Meaning]],6,0)</f>
        <v>#N/A</v>
      </c>
      <c r="I340" t="e">
        <f>VLOOKUP(Final_manabou_kanji[[#This Row],[Kanji]],Raw_data_N2_Kanji[[Receipe]:[Meaning]],7,0)</f>
        <v>#N/A</v>
      </c>
      <c r="J340" t="e">
        <f>#REF!</f>
        <v>#REF!</v>
      </c>
      <c r="K340" s="35">
        <f>Final_manabou_kanji[[#This Row],[Sr. no.]]</f>
        <v>338</v>
      </c>
      <c r="L340" s="3"/>
      <c r="M340" s="3"/>
    </row>
    <row r="341" spans="2:13" ht="14.25" customHeight="1" x14ac:dyDescent="0.3">
      <c r="B341" s="33">
        <v>339</v>
      </c>
      <c r="C341" s="33" t="e">
        <f>VLOOKUP(Final_manabou_kanji[[#This Row],[Sr. no.]],Raw_data_N2_Kanji[[Sr. no.]:[Receipe no]],5,0)</f>
        <v>#N/A</v>
      </c>
      <c r="D341" s="38" t="e">
        <f>VLOOKUP(Final_manabou_kanji[[#This Row],[Sr. no.]],Raw_data_N2_Kanji[[Sr. no.]:[Meaning]],7,0)</f>
        <v>#N/A</v>
      </c>
      <c r="E341" s="3" t="e">
        <f>VLOOKUP(Final_manabou_kanji[[#This Row],[Sr. no.]],Raw_data_N2_Kanji[[Sr. no.]:[Meaning]],8,0)</f>
        <v>#N/A</v>
      </c>
      <c r="F341" s="39" t="e">
        <f>VLOOKUP(Final_manabou_kanji[[#This Row],[Sr. no.]],Raw_data_N2_Kanji[[Sr. no.]:[Meaning]],9,0)</f>
        <v>#N/A</v>
      </c>
      <c r="G341" s="66" t="e">
        <f>VLOOKUP(Final_manabou_kanji[[#This Row],[Sr. no.]],Raw_data_N2_Kanji[[Sr. no.]:[Sentence]],13,0)</f>
        <v>#N/A</v>
      </c>
      <c r="H341" t="e">
        <f>VLOOKUP(Final_manabou_kanji[[#This Row],[Kanji]],Raw_data_N2_Kanji[[Receipe]:[Meaning]],6,0)</f>
        <v>#N/A</v>
      </c>
      <c r="I341" t="e">
        <f>VLOOKUP(Final_manabou_kanji[[#This Row],[Kanji]],Raw_data_N2_Kanji[[Receipe]:[Meaning]],7,0)</f>
        <v>#N/A</v>
      </c>
      <c r="J341" t="e">
        <f>#REF!</f>
        <v>#REF!</v>
      </c>
      <c r="K341" s="35">
        <f>Final_manabou_kanji[[#This Row],[Sr. no.]]</f>
        <v>339</v>
      </c>
      <c r="L341" s="3"/>
      <c r="M341" s="3"/>
    </row>
    <row r="342" spans="2:13" ht="14.25" customHeight="1" x14ac:dyDescent="0.3">
      <c r="B342" s="33">
        <v>340</v>
      </c>
      <c r="C342" s="33" t="e">
        <f>VLOOKUP(Final_manabou_kanji[[#This Row],[Sr. no.]],Raw_data_N2_Kanji[[Sr. no.]:[Receipe no]],5,0)</f>
        <v>#N/A</v>
      </c>
      <c r="D342" s="38" t="e">
        <f>VLOOKUP(Final_manabou_kanji[[#This Row],[Sr. no.]],Raw_data_N2_Kanji[[Sr. no.]:[Meaning]],7,0)</f>
        <v>#N/A</v>
      </c>
      <c r="E342" s="3" t="e">
        <f>VLOOKUP(Final_manabou_kanji[[#This Row],[Sr. no.]],Raw_data_N2_Kanji[[Sr. no.]:[Meaning]],8,0)</f>
        <v>#N/A</v>
      </c>
      <c r="F342" s="39" t="e">
        <f>VLOOKUP(Final_manabou_kanji[[#This Row],[Sr. no.]],Raw_data_N2_Kanji[[Sr. no.]:[Meaning]],9,0)</f>
        <v>#N/A</v>
      </c>
      <c r="G342" s="66" t="e">
        <f>VLOOKUP(Final_manabou_kanji[[#This Row],[Sr. no.]],Raw_data_N2_Kanji[[Sr. no.]:[Sentence]],13,0)</f>
        <v>#N/A</v>
      </c>
      <c r="H342" t="e">
        <f>VLOOKUP(Final_manabou_kanji[[#This Row],[Kanji]],Raw_data_N2_Kanji[[Receipe]:[Meaning]],6,0)</f>
        <v>#N/A</v>
      </c>
      <c r="I342" t="e">
        <f>VLOOKUP(Final_manabou_kanji[[#This Row],[Kanji]],Raw_data_N2_Kanji[[Receipe]:[Meaning]],7,0)</f>
        <v>#N/A</v>
      </c>
      <c r="J342" t="e">
        <f>#REF!</f>
        <v>#REF!</v>
      </c>
      <c r="K342" s="35">
        <f>Final_manabou_kanji[[#This Row],[Sr. no.]]</f>
        <v>340</v>
      </c>
      <c r="L342" s="3"/>
      <c r="M342" s="3"/>
    </row>
    <row r="343" spans="2:13" ht="14.25" customHeight="1" x14ac:dyDescent="0.3">
      <c r="B343" s="33">
        <v>341</v>
      </c>
      <c r="C343" s="33" t="e">
        <f>VLOOKUP(Final_manabou_kanji[[#This Row],[Sr. no.]],Raw_data_N2_Kanji[[Sr. no.]:[Receipe no]],5,0)</f>
        <v>#N/A</v>
      </c>
      <c r="D343" s="38" t="e">
        <f>VLOOKUP(Final_manabou_kanji[[#This Row],[Sr. no.]],Raw_data_N2_Kanji[[Sr. no.]:[Meaning]],7,0)</f>
        <v>#N/A</v>
      </c>
      <c r="E343" s="3" t="e">
        <f>VLOOKUP(Final_manabou_kanji[[#This Row],[Sr. no.]],Raw_data_N2_Kanji[[Sr. no.]:[Meaning]],8,0)</f>
        <v>#N/A</v>
      </c>
      <c r="F343" s="39" t="e">
        <f>VLOOKUP(Final_manabou_kanji[[#This Row],[Sr. no.]],Raw_data_N2_Kanji[[Sr. no.]:[Meaning]],9,0)</f>
        <v>#N/A</v>
      </c>
      <c r="G343" s="66" t="e">
        <f>VLOOKUP(Final_manabou_kanji[[#This Row],[Sr. no.]],Raw_data_N2_Kanji[[Sr. no.]:[Sentence]],13,0)</f>
        <v>#N/A</v>
      </c>
      <c r="H343" t="e">
        <f>VLOOKUP(Final_manabou_kanji[[#This Row],[Kanji]],Raw_data_N2_Kanji[[Receipe]:[Meaning]],6,0)</f>
        <v>#N/A</v>
      </c>
      <c r="I343" t="e">
        <f>VLOOKUP(Final_manabou_kanji[[#This Row],[Kanji]],Raw_data_N2_Kanji[[Receipe]:[Meaning]],7,0)</f>
        <v>#N/A</v>
      </c>
      <c r="J343" t="e">
        <f>#REF!</f>
        <v>#REF!</v>
      </c>
      <c r="K343" s="35">
        <f>Final_manabou_kanji[[#This Row],[Sr. no.]]</f>
        <v>341</v>
      </c>
      <c r="L343" s="3"/>
      <c r="M343" s="3"/>
    </row>
    <row r="344" spans="2:13" ht="14.25" customHeight="1" x14ac:dyDescent="0.3">
      <c r="B344" s="33">
        <v>342</v>
      </c>
      <c r="C344" s="33" t="e">
        <f>VLOOKUP(Final_manabou_kanji[[#This Row],[Sr. no.]],Raw_data_N2_Kanji[[Sr. no.]:[Receipe no]],5,0)</f>
        <v>#N/A</v>
      </c>
      <c r="D344" s="38" t="e">
        <f>VLOOKUP(Final_manabou_kanji[[#This Row],[Sr. no.]],Raw_data_N2_Kanji[[Sr. no.]:[Meaning]],7,0)</f>
        <v>#N/A</v>
      </c>
      <c r="E344" s="3" t="e">
        <f>VLOOKUP(Final_manabou_kanji[[#This Row],[Sr. no.]],Raw_data_N2_Kanji[[Sr. no.]:[Meaning]],8,0)</f>
        <v>#N/A</v>
      </c>
      <c r="F344" s="39" t="e">
        <f>VLOOKUP(Final_manabou_kanji[[#This Row],[Sr. no.]],Raw_data_N2_Kanji[[Sr. no.]:[Meaning]],9,0)</f>
        <v>#N/A</v>
      </c>
      <c r="G344" s="66" t="e">
        <f>VLOOKUP(Final_manabou_kanji[[#This Row],[Sr. no.]],Raw_data_N2_Kanji[[Sr. no.]:[Sentence]],13,0)</f>
        <v>#N/A</v>
      </c>
      <c r="H344" t="e">
        <f>VLOOKUP(Final_manabou_kanji[[#This Row],[Kanji]],Raw_data_N2_Kanji[[Receipe]:[Meaning]],6,0)</f>
        <v>#N/A</v>
      </c>
      <c r="I344" t="e">
        <f>VLOOKUP(Final_manabou_kanji[[#This Row],[Kanji]],Raw_data_N2_Kanji[[Receipe]:[Meaning]],7,0)</f>
        <v>#N/A</v>
      </c>
      <c r="J344" t="e">
        <f>#REF!</f>
        <v>#REF!</v>
      </c>
      <c r="K344" s="35">
        <f>Final_manabou_kanji[[#This Row],[Sr. no.]]</f>
        <v>342</v>
      </c>
      <c r="L344" s="3"/>
      <c r="M344" s="3"/>
    </row>
    <row r="345" spans="2:13" ht="14.25" customHeight="1" x14ac:dyDescent="0.3">
      <c r="B345" s="33">
        <v>343</v>
      </c>
      <c r="C345" s="33" t="e">
        <f>VLOOKUP(Final_manabou_kanji[[#This Row],[Sr. no.]],Raw_data_N2_Kanji[[Sr. no.]:[Receipe no]],5,0)</f>
        <v>#N/A</v>
      </c>
      <c r="D345" s="38" t="e">
        <f>VLOOKUP(Final_manabou_kanji[[#This Row],[Sr. no.]],Raw_data_N2_Kanji[[Sr. no.]:[Meaning]],7,0)</f>
        <v>#N/A</v>
      </c>
      <c r="E345" s="3" t="e">
        <f>VLOOKUP(Final_manabou_kanji[[#This Row],[Sr. no.]],Raw_data_N2_Kanji[[Sr. no.]:[Meaning]],8,0)</f>
        <v>#N/A</v>
      </c>
      <c r="F345" s="39" t="e">
        <f>VLOOKUP(Final_manabou_kanji[[#This Row],[Sr. no.]],Raw_data_N2_Kanji[[Sr. no.]:[Meaning]],9,0)</f>
        <v>#N/A</v>
      </c>
      <c r="G345" s="66" t="e">
        <f>VLOOKUP(Final_manabou_kanji[[#This Row],[Sr. no.]],Raw_data_N2_Kanji[[Sr. no.]:[Sentence]],13,0)</f>
        <v>#N/A</v>
      </c>
      <c r="H345" t="e">
        <f>VLOOKUP(Final_manabou_kanji[[#This Row],[Kanji]],Raw_data_N2_Kanji[[Receipe]:[Meaning]],6,0)</f>
        <v>#N/A</v>
      </c>
      <c r="I345" t="e">
        <f>VLOOKUP(Final_manabou_kanji[[#This Row],[Kanji]],Raw_data_N2_Kanji[[Receipe]:[Meaning]],7,0)</f>
        <v>#N/A</v>
      </c>
      <c r="J345" t="e">
        <f>#REF!</f>
        <v>#REF!</v>
      </c>
      <c r="K345" s="35">
        <f>Final_manabou_kanji[[#This Row],[Sr. no.]]</f>
        <v>343</v>
      </c>
      <c r="L345" s="3"/>
      <c r="M345" s="3"/>
    </row>
    <row r="346" spans="2:13" ht="14.25" customHeight="1" x14ac:dyDescent="0.3">
      <c r="B346" s="33">
        <v>344</v>
      </c>
      <c r="C346" s="33" t="e">
        <f>VLOOKUP(Final_manabou_kanji[[#This Row],[Sr. no.]],Raw_data_N2_Kanji[[Sr. no.]:[Receipe no]],5,0)</f>
        <v>#N/A</v>
      </c>
      <c r="D346" s="38" t="e">
        <f>VLOOKUP(Final_manabou_kanji[[#This Row],[Sr. no.]],Raw_data_N2_Kanji[[Sr. no.]:[Meaning]],7,0)</f>
        <v>#N/A</v>
      </c>
      <c r="E346" s="3" t="e">
        <f>VLOOKUP(Final_manabou_kanji[[#This Row],[Sr. no.]],Raw_data_N2_Kanji[[Sr. no.]:[Meaning]],8,0)</f>
        <v>#N/A</v>
      </c>
      <c r="F346" s="39" t="e">
        <f>VLOOKUP(Final_manabou_kanji[[#This Row],[Sr. no.]],Raw_data_N2_Kanji[[Sr. no.]:[Meaning]],9,0)</f>
        <v>#N/A</v>
      </c>
      <c r="G346" s="66" t="e">
        <f>VLOOKUP(Final_manabou_kanji[[#This Row],[Sr. no.]],Raw_data_N2_Kanji[[Sr. no.]:[Sentence]],13,0)</f>
        <v>#N/A</v>
      </c>
      <c r="H346" t="e">
        <f>VLOOKUP(Final_manabou_kanji[[#This Row],[Kanji]],Raw_data_N2_Kanji[[Receipe]:[Meaning]],6,0)</f>
        <v>#N/A</v>
      </c>
      <c r="I346" t="e">
        <f>VLOOKUP(Final_manabou_kanji[[#This Row],[Kanji]],Raw_data_N2_Kanji[[Receipe]:[Meaning]],7,0)</f>
        <v>#N/A</v>
      </c>
      <c r="J346" t="e">
        <f>#REF!</f>
        <v>#REF!</v>
      </c>
      <c r="K346" s="35">
        <f>Final_manabou_kanji[[#This Row],[Sr. no.]]</f>
        <v>344</v>
      </c>
      <c r="L346" s="3"/>
      <c r="M346" s="3"/>
    </row>
    <row r="347" spans="2:13" ht="14.25" customHeight="1" x14ac:dyDescent="0.3">
      <c r="B347" s="33">
        <v>345</v>
      </c>
      <c r="C347" s="33" t="e">
        <f>VLOOKUP(Final_manabou_kanji[[#This Row],[Sr. no.]],Raw_data_N2_Kanji[[Sr. no.]:[Receipe no]],5,0)</f>
        <v>#N/A</v>
      </c>
      <c r="D347" s="38" t="e">
        <f>VLOOKUP(Final_manabou_kanji[[#This Row],[Sr. no.]],Raw_data_N2_Kanji[[Sr. no.]:[Meaning]],7,0)</f>
        <v>#N/A</v>
      </c>
      <c r="E347" s="3" t="e">
        <f>VLOOKUP(Final_manabou_kanji[[#This Row],[Sr. no.]],Raw_data_N2_Kanji[[Sr. no.]:[Meaning]],8,0)</f>
        <v>#N/A</v>
      </c>
      <c r="F347" s="39" t="e">
        <f>VLOOKUP(Final_manabou_kanji[[#This Row],[Sr. no.]],Raw_data_N2_Kanji[[Sr. no.]:[Meaning]],9,0)</f>
        <v>#N/A</v>
      </c>
      <c r="G347" s="66" t="e">
        <f>VLOOKUP(Final_manabou_kanji[[#This Row],[Sr. no.]],Raw_data_N2_Kanji[[Sr. no.]:[Sentence]],13,0)</f>
        <v>#N/A</v>
      </c>
      <c r="H347" t="e">
        <f>VLOOKUP(Final_manabou_kanji[[#This Row],[Kanji]],Raw_data_N2_Kanji[[Receipe]:[Meaning]],6,0)</f>
        <v>#N/A</v>
      </c>
      <c r="I347" t="e">
        <f>VLOOKUP(Final_manabou_kanji[[#This Row],[Kanji]],Raw_data_N2_Kanji[[Receipe]:[Meaning]],7,0)</f>
        <v>#N/A</v>
      </c>
      <c r="J347" t="e">
        <f>#REF!</f>
        <v>#REF!</v>
      </c>
      <c r="K347" s="35">
        <f>Final_manabou_kanji[[#This Row],[Sr. no.]]</f>
        <v>345</v>
      </c>
      <c r="L347" s="3"/>
      <c r="M347" s="3"/>
    </row>
    <row r="348" spans="2:13" ht="14.25" customHeight="1" x14ac:dyDescent="0.3">
      <c r="B348" s="33">
        <v>346</v>
      </c>
      <c r="C348" s="33" t="e">
        <f>VLOOKUP(Final_manabou_kanji[[#This Row],[Sr. no.]],Raw_data_N2_Kanji[[Sr. no.]:[Receipe no]],5,0)</f>
        <v>#N/A</v>
      </c>
      <c r="D348" s="38" t="e">
        <f>VLOOKUP(Final_manabou_kanji[[#This Row],[Sr. no.]],Raw_data_N2_Kanji[[Sr. no.]:[Meaning]],7,0)</f>
        <v>#N/A</v>
      </c>
      <c r="E348" s="3" t="e">
        <f>VLOOKUP(Final_manabou_kanji[[#This Row],[Sr. no.]],Raw_data_N2_Kanji[[Sr. no.]:[Meaning]],8,0)</f>
        <v>#N/A</v>
      </c>
      <c r="F348" s="39" t="e">
        <f>VLOOKUP(Final_manabou_kanji[[#This Row],[Sr. no.]],Raw_data_N2_Kanji[[Sr. no.]:[Meaning]],9,0)</f>
        <v>#N/A</v>
      </c>
      <c r="G348" s="66" t="e">
        <f>VLOOKUP(Final_manabou_kanji[[#This Row],[Sr. no.]],Raw_data_N2_Kanji[[Sr. no.]:[Sentence]],13,0)</f>
        <v>#N/A</v>
      </c>
      <c r="H348" t="e">
        <f>VLOOKUP(Final_manabou_kanji[[#This Row],[Kanji]],Raw_data_N2_Kanji[[Receipe]:[Meaning]],6,0)</f>
        <v>#N/A</v>
      </c>
      <c r="I348" t="e">
        <f>VLOOKUP(Final_manabou_kanji[[#This Row],[Kanji]],Raw_data_N2_Kanji[[Receipe]:[Meaning]],7,0)</f>
        <v>#N/A</v>
      </c>
      <c r="J348" t="e">
        <f>#REF!</f>
        <v>#REF!</v>
      </c>
      <c r="K348" s="35">
        <f>Final_manabou_kanji[[#This Row],[Sr. no.]]</f>
        <v>346</v>
      </c>
      <c r="L348" s="3"/>
      <c r="M348" s="3"/>
    </row>
    <row r="349" spans="2:13" ht="14.25" customHeight="1" x14ac:dyDescent="0.3">
      <c r="B349" s="33">
        <v>347</v>
      </c>
      <c r="C349" s="33" t="e">
        <f>VLOOKUP(Final_manabou_kanji[[#This Row],[Sr. no.]],Raw_data_N2_Kanji[[Sr. no.]:[Receipe no]],5,0)</f>
        <v>#N/A</v>
      </c>
      <c r="D349" s="38" t="e">
        <f>VLOOKUP(Final_manabou_kanji[[#This Row],[Sr. no.]],Raw_data_N2_Kanji[[Sr. no.]:[Meaning]],7,0)</f>
        <v>#N/A</v>
      </c>
      <c r="E349" s="3" t="e">
        <f>VLOOKUP(Final_manabou_kanji[[#This Row],[Sr. no.]],Raw_data_N2_Kanji[[Sr. no.]:[Meaning]],8,0)</f>
        <v>#N/A</v>
      </c>
      <c r="F349" s="39" t="e">
        <f>VLOOKUP(Final_manabou_kanji[[#This Row],[Sr. no.]],Raw_data_N2_Kanji[[Sr. no.]:[Meaning]],9,0)</f>
        <v>#N/A</v>
      </c>
      <c r="G349" s="66" t="e">
        <f>VLOOKUP(Final_manabou_kanji[[#This Row],[Sr. no.]],Raw_data_N2_Kanji[[Sr. no.]:[Sentence]],13,0)</f>
        <v>#N/A</v>
      </c>
      <c r="H349" t="e">
        <f>VLOOKUP(Final_manabou_kanji[[#This Row],[Kanji]],Raw_data_N2_Kanji[[Receipe]:[Meaning]],6,0)</f>
        <v>#N/A</v>
      </c>
      <c r="I349" t="e">
        <f>VLOOKUP(Final_manabou_kanji[[#This Row],[Kanji]],Raw_data_N2_Kanji[[Receipe]:[Meaning]],7,0)</f>
        <v>#N/A</v>
      </c>
      <c r="J349" t="e">
        <f>#REF!</f>
        <v>#REF!</v>
      </c>
      <c r="K349" s="35">
        <f>Final_manabou_kanji[[#This Row],[Sr. no.]]</f>
        <v>347</v>
      </c>
      <c r="L349" s="3"/>
      <c r="M349" s="3"/>
    </row>
    <row r="350" spans="2:13" ht="14.25" customHeight="1" x14ac:dyDescent="0.3">
      <c r="B350" s="33">
        <v>348</v>
      </c>
      <c r="C350" s="33" t="e">
        <f>VLOOKUP(Final_manabou_kanji[[#This Row],[Sr. no.]],Raw_data_N2_Kanji[[Sr. no.]:[Receipe no]],5,0)</f>
        <v>#N/A</v>
      </c>
      <c r="D350" s="38" t="e">
        <f>VLOOKUP(Final_manabou_kanji[[#This Row],[Sr. no.]],Raw_data_N2_Kanji[[Sr. no.]:[Meaning]],7,0)</f>
        <v>#N/A</v>
      </c>
      <c r="E350" s="3" t="e">
        <f>VLOOKUP(Final_manabou_kanji[[#This Row],[Sr. no.]],Raw_data_N2_Kanji[[Sr. no.]:[Meaning]],8,0)</f>
        <v>#N/A</v>
      </c>
      <c r="F350" s="39" t="e">
        <f>VLOOKUP(Final_manabou_kanji[[#This Row],[Sr. no.]],Raw_data_N2_Kanji[[Sr. no.]:[Meaning]],9,0)</f>
        <v>#N/A</v>
      </c>
      <c r="G350" s="66" t="e">
        <f>VLOOKUP(Final_manabou_kanji[[#This Row],[Sr. no.]],Raw_data_N2_Kanji[[Sr. no.]:[Sentence]],13,0)</f>
        <v>#N/A</v>
      </c>
      <c r="H350" t="e">
        <f>VLOOKUP(Final_manabou_kanji[[#This Row],[Kanji]],Raw_data_N2_Kanji[[Receipe]:[Meaning]],6,0)</f>
        <v>#N/A</v>
      </c>
      <c r="I350" t="e">
        <f>VLOOKUP(Final_manabou_kanji[[#This Row],[Kanji]],Raw_data_N2_Kanji[[Receipe]:[Meaning]],7,0)</f>
        <v>#N/A</v>
      </c>
      <c r="J350" t="e">
        <f>#REF!</f>
        <v>#REF!</v>
      </c>
      <c r="K350" s="35">
        <f>Final_manabou_kanji[[#This Row],[Sr. no.]]</f>
        <v>348</v>
      </c>
      <c r="L350" s="3"/>
      <c r="M350" s="3"/>
    </row>
    <row r="351" spans="2:13" ht="14.25" customHeight="1" x14ac:dyDescent="0.3">
      <c r="B351" s="33">
        <v>349</v>
      </c>
      <c r="C351" s="33" t="e">
        <f>VLOOKUP(Final_manabou_kanji[[#This Row],[Sr. no.]],Raw_data_N2_Kanji[[Sr. no.]:[Receipe no]],5,0)</f>
        <v>#N/A</v>
      </c>
      <c r="D351" s="38" t="e">
        <f>VLOOKUP(Final_manabou_kanji[[#This Row],[Sr. no.]],Raw_data_N2_Kanji[[Sr. no.]:[Meaning]],7,0)</f>
        <v>#N/A</v>
      </c>
      <c r="E351" s="3" t="e">
        <f>VLOOKUP(Final_manabou_kanji[[#This Row],[Sr. no.]],Raw_data_N2_Kanji[[Sr. no.]:[Meaning]],8,0)</f>
        <v>#N/A</v>
      </c>
      <c r="F351" s="39" t="e">
        <f>VLOOKUP(Final_manabou_kanji[[#This Row],[Sr. no.]],Raw_data_N2_Kanji[[Sr. no.]:[Meaning]],9,0)</f>
        <v>#N/A</v>
      </c>
      <c r="G351" s="66" t="e">
        <f>VLOOKUP(Final_manabou_kanji[[#This Row],[Sr. no.]],Raw_data_N2_Kanji[[Sr. no.]:[Sentence]],13,0)</f>
        <v>#N/A</v>
      </c>
      <c r="H351" t="e">
        <f>VLOOKUP(Final_manabou_kanji[[#This Row],[Kanji]],Raw_data_N2_Kanji[[Receipe]:[Meaning]],6,0)</f>
        <v>#N/A</v>
      </c>
      <c r="I351" t="e">
        <f>VLOOKUP(Final_manabou_kanji[[#This Row],[Kanji]],Raw_data_N2_Kanji[[Receipe]:[Meaning]],7,0)</f>
        <v>#N/A</v>
      </c>
      <c r="J351" t="e">
        <f>#REF!</f>
        <v>#REF!</v>
      </c>
      <c r="K351" s="35">
        <f>Final_manabou_kanji[[#This Row],[Sr. no.]]</f>
        <v>349</v>
      </c>
      <c r="L351" s="3"/>
      <c r="M351" s="3"/>
    </row>
    <row r="352" spans="2:13" ht="14.25" customHeight="1" x14ac:dyDescent="0.3">
      <c r="B352" s="33">
        <v>350</v>
      </c>
      <c r="C352" s="33" t="e">
        <f>VLOOKUP(Final_manabou_kanji[[#This Row],[Sr. no.]],Raw_data_N2_Kanji[[Sr. no.]:[Receipe no]],5,0)</f>
        <v>#N/A</v>
      </c>
      <c r="D352" s="38" t="e">
        <f>VLOOKUP(Final_manabou_kanji[[#This Row],[Sr. no.]],Raw_data_N2_Kanji[[Sr. no.]:[Meaning]],7,0)</f>
        <v>#N/A</v>
      </c>
      <c r="E352" s="3" t="e">
        <f>VLOOKUP(Final_manabou_kanji[[#This Row],[Sr. no.]],Raw_data_N2_Kanji[[Sr. no.]:[Meaning]],8,0)</f>
        <v>#N/A</v>
      </c>
      <c r="F352" s="39" t="e">
        <f>VLOOKUP(Final_manabou_kanji[[#This Row],[Sr. no.]],Raw_data_N2_Kanji[[Sr. no.]:[Meaning]],9,0)</f>
        <v>#N/A</v>
      </c>
      <c r="G352" s="66" t="e">
        <f>VLOOKUP(Final_manabou_kanji[[#This Row],[Sr. no.]],Raw_data_N2_Kanji[[Sr. no.]:[Sentence]],13,0)</f>
        <v>#N/A</v>
      </c>
      <c r="H352" t="e">
        <f>VLOOKUP(Final_manabou_kanji[[#This Row],[Kanji]],Raw_data_N2_Kanji[[Receipe]:[Meaning]],6,0)</f>
        <v>#N/A</v>
      </c>
      <c r="I352" t="e">
        <f>VLOOKUP(Final_manabou_kanji[[#This Row],[Kanji]],Raw_data_N2_Kanji[[Receipe]:[Meaning]],7,0)</f>
        <v>#N/A</v>
      </c>
      <c r="J352" t="e">
        <f>#REF!</f>
        <v>#REF!</v>
      </c>
      <c r="K352" s="35">
        <f>Final_manabou_kanji[[#This Row],[Sr. no.]]</f>
        <v>350</v>
      </c>
      <c r="L352" s="3"/>
      <c r="M352" s="3"/>
    </row>
    <row r="353" spans="2:13" ht="14.25" customHeight="1" x14ac:dyDescent="0.3">
      <c r="B353" s="33">
        <v>351</v>
      </c>
      <c r="C353" s="33" t="e">
        <f>VLOOKUP(Final_manabou_kanji[[#This Row],[Sr. no.]],Raw_data_N2_Kanji[[Sr. no.]:[Receipe no]],5,0)</f>
        <v>#N/A</v>
      </c>
      <c r="D353" s="38" t="e">
        <f>VLOOKUP(Final_manabou_kanji[[#This Row],[Sr. no.]],Raw_data_N2_Kanji[[Sr. no.]:[Meaning]],7,0)</f>
        <v>#N/A</v>
      </c>
      <c r="E353" s="3" t="e">
        <f>VLOOKUP(Final_manabou_kanji[[#This Row],[Sr. no.]],Raw_data_N2_Kanji[[Sr. no.]:[Meaning]],8,0)</f>
        <v>#N/A</v>
      </c>
      <c r="F353" s="39" t="e">
        <f>VLOOKUP(Final_manabou_kanji[[#This Row],[Sr. no.]],Raw_data_N2_Kanji[[Sr. no.]:[Meaning]],9,0)</f>
        <v>#N/A</v>
      </c>
      <c r="G353" s="66" t="e">
        <f>VLOOKUP(Final_manabou_kanji[[#This Row],[Sr. no.]],Raw_data_N2_Kanji[[Sr. no.]:[Sentence]],13,0)</f>
        <v>#N/A</v>
      </c>
      <c r="H353" t="e">
        <f>VLOOKUP(Final_manabou_kanji[[#This Row],[Kanji]],Raw_data_N2_Kanji[[Receipe]:[Meaning]],6,0)</f>
        <v>#N/A</v>
      </c>
      <c r="I353" t="e">
        <f>VLOOKUP(Final_manabou_kanji[[#This Row],[Kanji]],Raw_data_N2_Kanji[[Receipe]:[Meaning]],7,0)</f>
        <v>#N/A</v>
      </c>
      <c r="J353" t="e">
        <f>#REF!</f>
        <v>#REF!</v>
      </c>
      <c r="K353" s="35">
        <f>Final_manabou_kanji[[#This Row],[Sr. no.]]</f>
        <v>351</v>
      </c>
      <c r="L353" s="3"/>
      <c r="M353" s="3"/>
    </row>
    <row r="354" spans="2:13" ht="14.25" customHeight="1" x14ac:dyDescent="0.3">
      <c r="B354" s="33">
        <v>352</v>
      </c>
      <c r="C354" s="33" t="e">
        <f>VLOOKUP(Final_manabou_kanji[[#This Row],[Sr. no.]],Raw_data_N2_Kanji[[Sr. no.]:[Receipe no]],5,0)</f>
        <v>#N/A</v>
      </c>
      <c r="D354" s="38" t="e">
        <f>VLOOKUP(Final_manabou_kanji[[#This Row],[Sr. no.]],Raw_data_N2_Kanji[[Sr. no.]:[Meaning]],7,0)</f>
        <v>#N/A</v>
      </c>
      <c r="E354" s="3" t="e">
        <f>VLOOKUP(Final_manabou_kanji[[#This Row],[Sr. no.]],Raw_data_N2_Kanji[[Sr. no.]:[Meaning]],8,0)</f>
        <v>#N/A</v>
      </c>
      <c r="F354" s="39" t="e">
        <f>VLOOKUP(Final_manabou_kanji[[#This Row],[Sr. no.]],Raw_data_N2_Kanji[[Sr. no.]:[Meaning]],9,0)</f>
        <v>#N/A</v>
      </c>
      <c r="G354" s="66" t="e">
        <f>VLOOKUP(Final_manabou_kanji[[#This Row],[Sr. no.]],Raw_data_N2_Kanji[[Sr. no.]:[Sentence]],13,0)</f>
        <v>#N/A</v>
      </c>
      <c r="H354" t="e">
        <f>VLOOKUP(Final_manabou_kanji[[#This Row],[Kanji]],Raw_data_N2_Kanji[[Receipe]:[Meaning]],6,0)</f>
        <v>#N/A</v>
      </c>
      <c r="I354" t="e">
        <f>VLOOKUP(Final_manabou_kanji[[#This Row],[Kanji]],Raw_data_N2_Kanji[[Receipe]:[Meaning]],7,0)</f>
        <v>#N/A</v>
      </c>
      <c r="J354" t="e">
        <f>#REF!</f>
        <v>#REF!</v>
      </c>
      <c r="K354" s="35">
        <f>Final_manabou_kanji[[#This Row],[Sr. no.]]</f>
        <v>352</v>
      </c>
      <c r="L354" s="3"/>
      <c r="M354" s="3"/>
    </row>
    <row r="355" spans="2:13" ht="14.25" customHeight="1" x14ac:dyDescent="0.3">
      <c r="B355" s="33">
        <v>353</v>
      </c>
      <c r="C355" s="33" t="e">
        <f>VLOOKUP(Final_manabou_kanji[[#This Row],[Sr. no.]],Raw_data_N2_Kanji[[Sr. no.]:[Receipe no]],5,0)</f>
        <v>#N/A</v>
      </c>
      <c r="D355" s="38" t="e">
        <f>VLOOKUP(Final_manabou_kanji[[#This Row],[Sr. no.]],Raw_data_N2_Kanji[[Sr. no.]:[Meaning]],7,0)</f>
        <v>#N/A</v>
      </c>
      <c r="E355" s="3" t="e">
        <f>VLOOKUP(Final_manabou_kanji[[#This Row],[Sr. no.]],Raw_data_N2_Kanji[[Sr. no.]:[Meaning]],8,0)</f>
        <v>#N/A</v>
      </c>
      <c r="F355" s="39" t="e">
        <f>VLOOKUP(Final_manabou_kanji[[#This Row],[Sr. no.]],Raw_data_N2_Kanji[[Sr. no.]:[Meaning]],9,0)</f>
        <v>#N/A</v>
      </c>
      <c r="G355" s="66" t="e">
        <f>VLOOKUP(Final_manabou_kanji[[#This Row],[Sr. no.]],Raw_data_N2_Kanji[[Sr. no.]:[Sentence]],13,0)</f>
        <v>#N/A</v>
      </c>
      <c r="H355" t="e">
        <f>VLOOKUP(Final_manabou_kanji[[#This Row],[Kanji]],Raw_data_N2_Kanji[[Receipe]:[Meaning]],6,0)</f>
        <v>#N/A</v>
      </c>
      <c r="I355" t="e">
        <f>VLOOKUP(Final_manabou_kanji[[#This Row],[Kanji]],Raw_data_N2_Kanji[[Receipe]:[Meaning]],7,0)</f>
        <v>#N/A</v>
      </c>
      <c r="J355" t="e">
        <f>#REF!</f>
        <v>#REF!</v>
      </c>
      <c r="K355" s="35">
        <f>Final_manabou_kanji[[#This Row],[Sr. no.]]</f>
        <v>353</v>
      </c>
      <c r="L355" s="3"/>
      <c r="M355" s="3"/>
    </row>
    <row r="356" spans="2:13" ht="14.25" customHeight="1" x14ac:dyDescent="0.3">
      <c r="B356" s="33">
        <v>354</v>
      </c>
      <c r="C356" s="33" t="e">
        <f>VLOOKUP(Final_manabou_kanji[[#This Row],[Sr. no.]],Raw_data_N2_Kanji[[Sr. no.]:[Receipe no]],5,0)</f>
        <v>#N/A</v>
      </c>
      <c r="D356" s="38" t="e">
        <f>VLOOKUP(Final_manabou_kanji[[#This Row],[Sr. no.]],Raw_data_N2_Kanji[[Sr. no.]:[Meaning]],7,0)</f>
        <v>#N/A</v>
      </c>
      <c r="E356" s="3" t="e">
        <f>VLOOKUP(Final_manabou_kanji[[#This Row],[Sr. no.]],Raw_data_N2_Kanji[[Sr. no.]:[Meaning]],8,0)</f>
        <v>#N/A</v>
      </c>
      <c r="F356" s="39" t="e">
        <f>VLOOKUP(Final_manabou_kanji[[#This Row],[Sr. no.]],Raw_data_N2_Kanji[[Sr. no.]:[Meaning]],9,0)</f>
        <v>#N/A</v>
      </c>
      <c r="G356" s="66" t="e">
        <f>VLOOKUP(Final_manabou_kanji[[#This Row],[Sr. no.]],Raw_data_N2_Kanji[[Sr. no.]:[Sentence]],13,0)</f>
        <v>#N/A</v>
      </c>
      <c r="H356" t="e">
        <f>VLOOKUP(Final_manabou_kanji[[#This Row],[Kanji]],Raw_data_N2_Kanji[[Receipe]:[Meaning]],6,0)</f>
        <v>#N/A</v>
      </c>
      <c r="I356" t="e">
        <f>VLOOKUP(Final_manabou_kanji[[#This Row],[Kanji]],Raw_data_N2_Kanji[[Receipe]:[Meaning]],7,0)</f>
        <v>#N/A</v>
      </c>
      <c r="J356" t="e">
        <f>#REF!</f>
        <v>#REF!</v>
      </c>
      <c r="K356" s="35">
        <f>Final_manabou_kanji[[#This Row],[Sr. no.]]</f>
        <v>354</v>
      </c>
      <c r="L356" s="3"/>
      <c r="M356" s="3"/>
    </row>
    <row r="357" spans="2:13" ht="14.25" customHeight="1" x14ac:dyDescent="0.3">
      <c r="B357" s="33">
        <v>355</v>
      </c>
      <c r="C357" s="33" t="e">
        <f>VLOOKUP(Final_manabou_kanji[[#This Row],[Sr. no.]],Raw_data_N2_Kanji[[Sr. no.]:[Receipe no]],5,0)</f>
        <v>#N/A</v>
      </c>
      <c r="D357" s="38" t="e">
        <f>VLOOKUP(Final_manabou_kanji[[#This Row],[Sr. no.]],Raw_data_N2_Kanji[[Sr. no.]:[Meaning]],7,0)</f>
        <v>#N/A</v>
      </c>
      <c r="E357" s="3" t="e">
        <f>VLOOKUP(Final_manabou_kanji[[#This Row],[Sr. no.]],Raw_data_N2_Kanji[[Sr. no.]:[Meaning]],8,0)</f>
        <v>#N/A</v>
      </c>
      <c r="F357" s="39" t="e">
        <f>VLOOKUP(Final_manabou_kanji[[#This Row],[Sr. no.]],Raw_data_N2_Kanji[[Sr. no.]:[Meaning]],9,0)</f>
        <v>#N/A</v>
      </c>
      <c r="G357" s="66" t="e">
        <f>VLOOKUP(Final_manabou_kanji[[#This Row],[Sr. no.]],Raw_data_N2_Kanji[[Sr. no.]:[Sentence]],13,0)</f>
        <v>#N/A</v>
      </c>
      <c r="H357" t="e">
        <f>VLOOKUP(Final_manabou_kanji[[#This Row],[Kanji]],Raw_data_N2_Kanji[[Receipe]:[Meaning]],6,0)</f>
        <v>#N/A</v>
      </c>
      <c r="I357" t="e">
        <f>VLOOKUP(Final_manabou_kanji[[#This Row],[Kanji]],Raw_data_N2_Kanji[[Receipe]:[Meaning]],7,0)</f>
        <v>#N/A</v>
      </c>
      <c r="J357" t="e">
        <f>#REF!</f>
        <v>#REF!</v>
      </c>
      <c r="K357" s="35">
        <f>Final_manabou_kanji[[#This Row],[Sr. no.]]</f>
        <v>355</v>
      </c>
      <c r="L357" s="3"/>
      <c r="M357" s="3"/>
    </row>
    <row r="358" spans="2:13" ht="14.25" customHeight="1" x14ac:dyDescent="0.3">
      <c r="B358" s="33">
        <v>356</v>
      </c>
      <c r="C358" s="33" t="e">
        <f>VLOOKUP(Final_manabou_kanji[[#This Row],[Sr. no.]],Raw_data_N2_Kanji[[Sr. no.]:[Receipe no]],5,0)</f>
        <v>#N/A</v>
      </c>
      <c r="D358" s="38" t="e">
        <f>VLOOKUP(Final_manabou_kanji[[#This Row],[Sr. no.]],Raw_data_N2_Kanji[[Sr. no.]:[Meaning]],7,0)</f>
        <v>#N/A</v>
      </c>
      <c r="E358" s="3" t="e">
        <f>VLOOKUP(Final_manabou_kanji[[#This Row],[Sr. no.]],Raw_data_N2_Kanji[[Sr. no.]:[Meaning]],8,0)</f>
        <v>#N/A</v>
      </c>
      <c r="F358" s="39" t="e">
        <f>VLOOKUP(Final_manabou_kanji[[#This Row],[Sr. no.]],Raw_data_N2_Kanji[[Sr. no.]:[Meaning]],9,0)</f>
        <v>#N/A</v>
      </c>
      <c r="G358" s="66" t="e">
        <f>VLOOKUP(Final_manabou_kanji[[#This Row],[Sr. no.]],Raw_data_N2_Kanji[[Sr. no.]:[Sentence]],13,0)</f>
        <v>#N/A</v>
      </c>
      <c r="H358" t="e">
        <f>VLOOKUP(Final_manabou_kanji[[#This Row],[Kanji]],Raw_data_N2_Kanji[[Receipe]:[Meaning]],6,0)</f>
        <v>#N/A</v>
      </c>
      <c r="I358" t="e">
        <f>VLOOKUP(Final_manabou_kanji[[#This Row],[Kanji]],Raw_data_N2_Kanji[[Receipe]:[Meaning]],7,0)</f>
        <v>#N/A</v>
      </c>
      <c r="J358" t="e">
        <f>#REF!</f>
        <v>#REF!</v>
      </c>
      <c r="K358" s="35">
        <f>Final_manabou_kanji[[#This Row],[Sr. no.]]</f>
        <v>356</v>
      </c>
      <c r="L358" s="3"/>
      <c r="M358" s="3"/>
    </row>
    <row r="359" spans="2:13" ht="14.25" customHeight="1" x14ac:dyDescent="0.3">
      <c r="B359" s="33">
        <v>357</v>
      </c>
      <c r="C359" s="33" t="e">
        <f>VLOOKUP(Final_manabou_kanji[[#This Row],[Sr. no.]],Raw_data_N2_Kanji[[Sr. no.]:[Receipe no]],5,0)</f>
        <v>#N/A</v>
      </c>
      <c r="D359" s="38" t="e">
        <f>VLOOKUP(Final_manabou_kanji[[#This Row],[Sr. no.]],Raw_data_N2_Kanji[[Sr. no.]:[Meaning]],7,0)</f>
        <v>#N/A</v>
      </c>
      <c r="E359" s="3" t="e">
        <f>VLOOKUP(Final_manabou_kanji[[#This Row],[Sr. no.]],Raw_data_N2_Kanji[[Sr. no.]:[Meaning]],8,0)</f>
        <v>#N/A</v>
      </c>
      <c r="F359" s="39" t="e">
        <f>VLOOKUP(Final_manabou_kanji[[#This Row],[Sr. no.]],Raw_data_N2_Kanji[[Sr. no.]:[Meaning]],9,0)</f>
        <v>#N/A</v>
      </c>
      <c r="G359" s="66" t="e">
        <f>VLOOKUP(Final_manabou_kanji[[#This Row],[Sr. no.]],Raw_data_N2_Kanji[[Sr. no.]:[Sentence]],13,0)</f>
        <v>#N/A</v>
      </c>
      <c r="H359" t="e">
        <f>VLOOKUP(Final_manabou_kanji[[#This Row],[Kanji]],Raw_data_N2_Kanji[[Receipe]:[Meaning]],6,0)</f>
        <v>#N/A</v>
      </c>
      <c r="I359" t="e">
        <f>VLOOKUP(Final_manabou_kanji[[#This Row],[Kanji]],Raw_data_N2_Kanji[[Receipe]:[Meaning]],7,0)</f>
        <v>#N/A</v>
      </c>
      <c r="J359" t="e">
        <f>#REF!</f>
        <v>#REF!</v>
      </c>
      <c r="K359" s="35">
        <f>Final_manabou_kanji[[#This Row],[Sr. no.]]</f>
        <v>357</v>
      </c>
      <c r="L359" s="3"/>
      <c r="M359" s="3"/>
    </row>
    <row r="360" spans="2:13" ht="14.25" customHeight="1" x14ac:dyDescent="0.3">
      <c r="B360" s="33">
        <v>358</v>
      </c>
      <c r="C360" s="33" t="e">
        <f>VLOOKUP(Final_manabou_kanji[[#This Row],[Sr. no.]],Raw_data_N2_Kanji[[Sr. no.]:[Receipe no]],5,0)</f>
        <v>#N/A</v>
      </c>
      <c r="D360" s="38" t="e">
        <f>VLOOKUP(Final_manabou_kanji[[#This Row],[Sr. no.]],Raw_data_N2_Kanji[[Sr. no.]:[Meaning]],7,0)</f>
        <v>#N/A</v>
      </c>
      <c r="E360" s="3" t="e">
        <f>VLOOKUP(Final_manabou_kanji[[#This Row],[Sr. no.]],Raw_data_N2_Kanji[[Sr. no.]:[Meaning]],8,0)</f>
        <v>#N/A</v>
      </c>
      <c r="F360" s="39" t="e">
        <f>VLOOKUP(Final_manabou_kanji[[#This Row],[Sr. no.]],Raw_data_N2_Kanji[[Sr. no.]:[Meaning]],9,0)</f>
        <v>#N/A</v>
      </c>
      <c r="G360" s="66" t="e">
        <f>VLOOKUP(Final_manabou_kanji[[#This Row],[Sr. no.]],Raw_data_N2_Kanji[[Sr. no.]:[Sentence]],13,0)</f>
        <v>#N/A</v>
      </c>
      <c r="H360" t="e">
        <f>VLOOKUP(Final_manabou_kanji[[#This Row],[Kanji]],Raw_data_N2_Kanji[[Receipe]:[Meaning]],6,0)</f>
        <v>#N/A</v>
      </c>
      <c r="I360" t="e">
        <f>VLOOKUP(Final_manabou_kanji[[#This Row],[Kanji]],Raw_data_N2_Kanji[[Receipe]:[Meaning]],7,0)</f>
        <v>#N/A</v>
      </c>
      <c r="J360" t="e">
        <f>#REF!</f>
        <v>#REF!</v>
      </c>
      <c r="K360" s="35">
        <f>Final_manabou_kanji[[#This Row],[Sr. no.]]</f>
        <v>358</v>
      </c>
      <c r="L360" s="3"/>
      <c r="M360" s="3"/>
    </row>
    <row r="361" spans="2:13" ht="14.25" customHeight="1" x14ac:dyDescent="0.3">
      <c r="B361" s="33">
        <v>359</v>
      </c>
      <c r="C361" s="33" t="e">
        <f>VLOOKUP(Final_manabou_kanji[[#This Row],[Sr. no.]],Raw_data_N2_Kanji[[Sr. no.]:[Receipe no]],5,0)</f>
        <v>#N/A</v>
      </c>
      <c r="D361" s="38" t="e">
        <f>VLOOKUP(Final_manabou_kanji[[#This Row],[Sr. no.]],Raw_data_N2_Kanji[[Sr. no.]:[Meaning]],7,0)</f>
        <v>#N/A</v>
      </c>
      <c r="E361" s="3" t="e">
        <f>VLOOKUP(Final_manabou_kanji[[#This Row],[Sr. no.]],Raw_data_N2_Kanji[[Sr. no.]:[Meaning]],8,0)</f>
        <v>#N/A</v>
      </c>
      <c r="F361" s="39" t="e">
        <f>VLOOKUP(Final_manabou_kanji[[#This Row],[Sr. no.]],Raw_data_N2_Kanji[[Sr. no.]:[Meaning]],9,0)</f>
        <v>#N/A</v>
      </c>
      <c r="G361" s="66" t="e">
        <f>VLOOKUP(Final_manabou_kanji[[#This Row],[Sr. no.]],Raw_data_N2_Kanji[[Sr. no.]:[Sentence]],13,0)</f>
        <v>#N/A</v>
      </c>
      <c r="H361" t="e">
        <f>VLOOKUP(Final_manabou_kanji[[#This Row],[Kanji]],Raw_data_N2_Kanji[[Receipe]:[Meaning]],6,0)</f>
        <v>#N/A</v>
      </c>
      <c r="I361" t="e">
        <f>VLOOKUP(Final_manabou_kanji[[#This Row],[Kanji]],Raw_data_N2_Kanji[[Receipe]:[Meaning]],7,0)</f>
        <v>#N/A</v>
      </c>
      <c r="J361" t="e">
        <f>#REF!</f>
        <v>#REF!</v>
      </c>
      <c r="K361" s="35">
        <f>Final_manabou_kanji[[#This Row],[Sr. no.]]</f>
        <v>359</v>
      </c>
      <c r="L361" s="3"/>
      <c r="M361" s="3"/>
    </row>
    <row r="362" spans="2:13" ht="14.25" customHeight="1" x14ac:dyDescent="0.3">
      <c r="B362" s="33">
        <v>360</v>
      </c>
      <c r="C362" s="33" t="e">
        <f>VLOOKUP(Final_manabou_kanji[[#This Row],[Sr. no.]],Raw_data_N2_Kanji[[Sr. no.]:[Receipe no]],5,0)</f>
        <v>#N/A</v>
      </c>
      <c r="D362" s="38" t="e">
        <f>VLOOKUP(Final_manabou_kanji[[#This Row],[Sr. no.]],Raw_data_N2_Kanji[[Sr. no.]:[Meaning]],7,0)</f>
        <v>#N/A</v>
      </c>
      <c r="E362" s="3" t="e">
        <f>VLOOKUP(Final_manabou_kanji[[#This Row],[Sr. no.]],Raw_data_N2_Kanji[[Sr. no.]:[Meaning]],8,0)</f>
        <v>#N/A</v>
      </c>
      <c r="F362" s="39" t="e">
        <f>VLOOKUP(Final_manabou_kanji[[#This Row],[Sr. no.]],Raw_data_N2_Kanji[[Sr. no.]:[Meaning]],9,0)</f>
        <v>#N/A</v>
      </c>
      <c r="G362" s="66" t="e">
        <f>VLOOKUP(Final_manabou_kanji[[#This Row],[Sr. no.]],Raw_data_N2_Kanji[[Sr. no.]:[Sentence]],13,0)</f>
        <v>#N/A</v>
      </c>
      <c r="H362" t="e">
        <f>VLOOKUP(Final_manabou_kanji[[#This Row],[Kanji]],Raw_data_N2_Kanji[[Receipe]:[Meaning]],6,0)</f>
        <v>#N/A</v>
      </c>
      <c r="I362" t="e">
        <f>VLOOKUP(Final_manabou_kanji[[#This Row],[Kanji]],Raw_data_N2_Kanji[[Receipe]:[Meaning]],7,0)</f>
        <v>#N/A</v>
      </c>
      <c r="J362" t="e">
        <f>#REF!</f>
        <v>#REF!</v>
      </c>
      <c r="K362" s="35">
        <f>Final_manabou_kanji[[#This Row],[Sr. no.]]</f>
        <v>360</v>
      </c>
      <c r="L362" s="3"/>
      <c r="M362" s="3"/>
    </row>
    <row r="363" spans="2:13" ht="14.25" customHeight="1" x14ac:dyDescent="0.3">
      <c r="B363" s="33">
        <v>361</v>
      </c>
      <c r="C363" s="33" t="e">
        <f>VLOOKUP(Final_manabou_kanji[[#This Row],[Sr. no.]],Raw_data_N2_Kanji[[Sr. no.]:[Receipe no]],5,0)</f>
        <v>#N/A</v>
      </c>
      <c r="D363" s="38" t="e">
        <f>VLOOKUP(Final_manabou_kanji[[#This Row],[Sr. no.]],Raw_data_N2_Kanji[[Sr. no.]:[Meaning]],7,0)</f>
        <v>#N/A</v>
      </c>
      <c r="E363" s="3" t="e">
        <f>VLOOKUP(Final_manabou_kanji[[#This Row],[Sr. no.]],Raw_data_N2_Kanji[[Sr. no.]:[Meaning]],8,0)</f>
        <v>#N/A</v>
      </c>
      <c r="F363" s="39" t="e">
        <f>VLOOKUP(Final_manabou_kanji[[#This Row],[Sr. no.]],Raw_data_N2_Kanji[[Sr. no.]:[Meaning]],9,0)</f>
        <v>#N/A</v>
      </c>
      <c r="G363" s="66" t="e">
        <f>VLOOKUP(Final_manabou_kanji[[#This Row],[Sr. no.]],Raw_data_N2_Kanji[[Sr. no.]:[Sentence]],13,0)</f>
        <v>#N/A</v>
      </c>
      <c r="H363" t="e">
        <f>VLOOKUP(Final_manabou_kanji[[#This Row],[Kanji]],Raw_data_N2_Kanji[[Receipe]:[Meaning]],6,0)</f>
        <v>#N/A</v>
      </c>
      <c r="I363" t="e">
        <f>VLOOKUP(Final_manabou_kanji[[#This Row],[Kanji]],Raw_data_N2_Kanji[[Receipe]:[Meaning]],7,0)</f>
        <v>#N/A</v>
      </c>
      <c r="J363" t="e">
        <f>#REF!</f>
        <v>#REF!</v>
      </c>
      <c r="K363" s="35">
        <f>Final_manabou_kanji[[#This Row],[Sr. no.]]</f>
        <v>361</v>
      </c>
      <c r="L363" s="3"/>
      <c r="M363" s="3"/>
    </row>
    <row r="364" spans="2:13" ht="14.25" customHeight="1" x14ac:dyDescent="0.3">
      <c r="B364" s="33">
        <v>362</v>
      </c>
      <c r="C364" s="33" t="e">
        <f>VLOOKUP(Final_manabou_kanji[[#This Row],[Sr. no.]],Raw_data_N2_Kanji[[Sr. no.]:[Receipe no]],5,0)</f>
        <v>#N/A</v>
      </c>
      <c r="D364" s="38" t="e">
        <f>VLOOKUP(Final_manabou_kanji[[#This Row],[Sr. no.]],Raw_data_N2_Kanji[[Sr. no.]:[Meaning]],7,0)</f>
        <v>#N/A</v>
      </c>
      <c r="E364" s="3" t="e">
        <f>VLOOKUP(Final_manabou_kanji[[#This Row],[Sr. no.]],Raw_data_N2_Kanji[[Sr. no.]:[Meaning]],8,0)</f>
        <v>#N/A</v>
      </c>
      <c r="F364" s="39" t="e">
        <f>VLOOKUP(Final_manabou_kanji[[#This Row],[Sr. no.]],Raw_data_N2_Kanji[[Sr. no.]:[Meaning]],9,0)</f>
        <v>#N/A</v>
      </c>
      <c r="G364" s="66" t="e">
        <f>VLOOKUP(Final_manabou_kanji[[#This Row],[Sr. no.]],Raw_data_N2_Kanji[[Sr. no.]:[Sentence]],13,0)</f>
        <v>#N/A</v>
      </c>
      <c r="H364" t="e">
        <f>VLOOKUP(Final_manabou_kanji[[#This Row],[Kanji]],Raw_data_N2_Kanji[[Receipe]:[Meaning]],6,0)</f>
        <v>#N/A</v>
      </c>
      <c r="I364" t="e">
        <f>VLOOKUP(Final_manabou_kanji[[#This Row],[Kanji]],Raw_data_N2_Kanji[[Receipe]:[Meaning]],7,0)</f>
        <v>#N/A</v>
      </c>
      <c r="J364" t="e">
        <f>#REF!</f>
        <v>#REF!</v>
      </c>
      <c r="K364" s="35">
        <f>Final_manabou_kanji[[#This Row],[Sr. no.]]</f>
        <v>362</v>
      </c>
      <c r="L364" s="3"/>
      <c r="M364" s="3"/>
    </row>
    <row r="365" spans="2:13" ht="14.25" customHeight="1" x14ac:dyDescent="0.3">
      <c r="B365" s="33">
        <v>363</v>
      </c>
      <c r="C365" s="33" t="e">
        <f>VLOOKUP(Final_manabou_kanji[[#This Row],[Sr. no.]],Raw_data_N2_Kanji[[Sr. no.]:[Receipe no]],5,0)</f>
        <v>#N/A</v>
      </c>
      <c r="D365" s="38" t="e">
        <f>VLOOKUP(Final_manabou_kanji[[#This Row],[Sr. no.]],Raw_data_N2_Kanji[[Sr. no.]:[Meaning]],7,0)</f>
        <v>#N/A</v>
      </c>
      <c r="E365" s="3" t="e">
        <f>VLOOKUP(Final_manabou_kanji[[#This Row],[Sr. no.]],Raw_data_N2_Kanji[[Sr. no.]:[Meaning]],8,0)</f>
        <v>#N/A</v>
      </c>
      <c r="F365" s="39" t="e">
        <f>VLOOKUP(Final_manabou_kanji[[#This Row],[Sr. no.]],Raw_data_N2_Kanji[[Sr. no.]:[Meaning]],9,0)</f>
        <v>#N/A</v>
      </c>
      <c r="G365" s="66" t="e">
        <f>VLOOKUP(Final_manabou_kanji[[#This Row],[Sr. no.]],Raw_data_N2_Kanji[[Sr. no.]:[Sentence]],13,0)</f>
        <v>#N/A</v>
      </c>
      <c r="H365" t="e">
        <f>VLOOKUP(Final_manabou_kanji[[#This Row],[Kanji]],Raw_data_N2_Kanji[[Receipe]:[Meaning]],6,0)</f>
        <v>#N/A</v>
      </c>
      <c r="I365" t="e">
        <f>VLOOKUP(Final_manabou_kanji[[#This Row],[Kanji]],Raw_data_N2_Kanji[[Receipe]:[Meaning]],7,0)</f>
        <v>#N/A</v>
      </c>
      <c r="J365" t="e">
        <f>#REF!</f>
        <v>#REF!</v>
      </c>
      <c r="K365" s="35">
        <f>Final_manabou_kanji[[#This Row],[Sr. no.]]</f>
        <v>363</v>
      </c>
      <c r="L365" s="3"/>
      <c r="M365" s="3"/>
    </row>
    <row r="366" spans="2:13" ht="14.25" customHeight="1" x14ac:dyDescent="0.3">
      <c r="B366" s="33">
        <v>364</v>
      </c>
      <c r="C366" s="33" t="e">
        <f>VLOOKUP(Final_manabou_kanji[[#This Row],[Sr. no.]],Raw_data_N2_Kanji[[Sr. no.]:[Receipe no]],5,0)</f>
        <v>#N/A</v>
      </c>
      <c r="D366" s="38" t="e">
        <f>VLOOKUP(Final_manabou_kanji[[#This Row],[Sr. no.]],Raw_data_N2_Kanji[[Sr. no.]:[Meaning]],7,0)</f>
        <v>#N/A</v>
      </c>
      <c r="E366" s="3" t="e">
        <f>VLOOKUP(Final_manabou_kanji[[#This Row],[Sr. no.]],Raw_data_N2_Kanji[[Sr. no.]:[Meaning]],8,0)</f>
        <v>#N/A</v>
      </c>
      <c r="F366" s="39" t="e">
        <f>VLOOKUP(Final_manabou_kanji[[#This Row],[Sr. no.]],Raw_data_N2_Kanji[[Sr. no.]:[Meaning]],9,0)</f>
        <v>#N/A</v>
      </c>
      <c r="G366" s="66" t="e">
        <f>VLOOKUP(Final_manabou_kanji[[#This Row],[Sr. no.]],Raw_data_N2_Kanji[[Sr. no.]:[Sentence]],13,0)</f>
        <v>#N/A</v>
      </c>
      <c r="H366" t="e">
        <f>VLOOKUP(Final_manabou_kanji[[#This Row],[Kanji]],Raw_data_N2_Kanji[[Receipe]:[Meaning]],6,0)</f>
        <v>#N/A</v>
      </c>
      <c r="I366" t="e">
        <f>VLOOKUP(Final_manabou_kanji[[#This Row],[Kanji]],Raw_data_N2_Kanji[[Receipe]:[Meaning]],7,0)</f>
        <v>#N/A</v>
      </c>
      <c r="J366" t="e">
        <f>#REF!</f>
        <v>#REF!</v>
      </c>
      <c r="K366" s="35">
        <f>Final_manabou_kanji[[#This Row],[Sr. no.]]</f>
        <v>364</v>
      </c>
      <c r="L366" s="3"/>
      <c r="M366" s="3"/>
    </row>
    <row r="367" spans="2:13" ht="14.25" customHeight="1" x14ac:dyDescent="0.3">
      <c r="B367" s="33">
        <v>365</v>
      </c>
      <c r="C367" s="33" t="e">
        <f>VLOOKUP(Final_manabou_kanji[[#This Row],[Sr. no.]],Raw_data_N2_Kanji[[Sr. no.]:[Receipe no]],5,0)</f>
        <v>#N/A</v>
      </c>
      <c r="D367" s="38" t="e">
        <f>VLOOKUP(Final_manabou_kanji[[#This Row],[Sr. no.]],Raw_data_N2_Kanji[[Sr. no.]:[Meaning]],7,0)</f>
        <v>#N/A</v>
      </c>
      <c r="E367" s="3" t="e">
        <f>VLOOKUP(Final_manabou_kanji[[#This Row],[Sr. no.]],Raw_data_N2_Kanji[[Sr. no.]:[Meaning]],8,0)</f>
        <v>#N/A</v>
      </c>
      <c r="F367" s="39" t="e">
        <f>VLOOKUP(Final_manabou_kanji[[#This Row],[Sr. no.]],Raw_data_N2_Kanji[[Sr. no.]:[Meaning]],9,0)</f>
        <v>#N/A</v>
      </c>
      <c r="G367" s="66" t="e">
        <f>VLOOKUP(Final_manabou_kanji[[#This Row],[Sr. no.]],Raw_data_N2_Kanji[[Sr. no.]:[Sentence]],13,0)</f>
        <v>#N/A</v>
      </c>
      <c r="H367" t="e">
        <f>VLOOKUP(Final_manabou_kanji[[#This Row],[Kanji]],Raw_data_N2_Kanji[[Receipe]:[Meaning]],6,0)</f>
        <v>#N/A</v>
      </c>
      <c r="I367" t="e">
        <f>VLOOKUP(Final_manabou_kanji[[#This Row],[Kanji]],Raw_data_N2_Kanji[[Receipe]:[Meaning]],7,0)</f>
        <v>#N/A</v>
      </c>
      <c r="J367" t="e">
        <f>#REF!</f>
        <v>#REF!</v>
      </c>
      <c r="K367" s="35">
        <f>Final_manabou_kanji[[#This Row],[Sr. no.]]</f>
        <v>365</v>
      </c>
      <c r="L367" s="3"/>
      <c r="M367" s="3"/>
    </row>
    <row r="368" spans="2:13" ht="14.25" customHeight="1" x14ac:dyDescent="0.3">
      <c r="B368" s="33">
        <v>366</v>
      </c>
      <c r="C368" s="33" t="e">
        <f>VLOOKUP(Final_manabou_kanji[[#This Row],[Sr. no.]],Raw_data_N2_Kanji[[Sr. no.]:[Receipe no]],5,0)</f>
        <v>#N/A</v>
      </c>
      <c r="D368" s="38" t="e">
        <f>VLOOKUP(Final_manabou_kanji[[#This Row],[Sr. no.]],Raw_data_N2_Kanji[[Sr. no.]:[Meaning]],7,0)</f>
        <v>#N/A</v>
      </c>
      <c r="E368" s="3" t="e">
        <f>VLOOKUP(Final_manabou_kanji[[#This Row],[Sr. no.]],Raw_data_N2_Kanji[[Sr. no.]:[Meaning]],8,0)</f>
        <v>#N/A</v>
      </c>
      <c r="F368" s="39" t="e">
        <f>VLOOKUP(Final_manabou_kanji[[#This Row],[Sr. no.]],Raw_data_N2_Kanji[[Sr. no.]:[Meaning]],9,0)</f>
        <v>#N/A</v>
      </c>
      <c r="G368" s="66" t="e">
        <f>VLOOKUP(Final_manabou_kanji[[#This Row],[Sr. no.]],Raw_data_N2_Kanji[[Sr. no.]:[Sentence]],13,0)</f>
        <v>#N/A</v>
      </c>
      <c r="H368" t="e">
        <f>VLOOKUP(Final_manabou_kanji[[#This Row],[Kanji]],Raw_data_N2_Kanji[[Receipe]:[Meaning]],6,0)</f>
        <v>#N/A</v>
      </c>
      <c r="I368" t="e">
        <f>VLOOKUP(Final_manabou_kanji[[#This Row],[Kanji]],Raw_data_N2_Kanji[[Receipe]:[Meaning]],7,0)</f>
        <v>#N/A</v>
      </c>
      <c r="J368" t="e">
        <f>#REF!</f>
        <v>#REF!</v>
      </c>
      <c r="K368" s="35">
        <f>Final_manabou_kanji[[#This Row],[Sr. no.]]</f>
        <v>366</v>
      </c>
      <c r="L368" s="3"/>
      <c r="M368" s="3"/>
    </row>
    <row r="369" spans="2:13" ht="14.25" customHeight="1" x14ac:dyDescent="0.3">
      <c r="B369" s="33">
        <v>367</v>
      </c>
      <c r="C369" s="33" t="e">
        <f>VLOOKUP(Final_manabou_kanji[[#This Row],[Sr. no.]],Raw_data_N2_Kanji[[Sr. no.]:[Receipe no]],5,0)</f>
        <v>#N/A</v>
      </c>
      <c r="D369" s="38" t="e">
        <f>VLOOKUP(Final_manabou_kanji[[#This Row],[Sr. no.]],Raw_data_N2_Kanji[[Sr. no.]:[Meaning]],7,0)</f>
        <v>#N/A</v>
      </c>
      <c r="E369" s="3" t="e">
        <f>VLOOKUP(Final_manabou_kanji[[#This Row],[Sr. no.]],Raw_data_N2_Kanji[[Sr. no.]:[Meaning]],8,0)</f>
        <v>#N/A</v>
      </c>
      <c r="F369" s="39" t="e">
        <f>VLOOKUP(Final_manabou_kanji[[#This Row],[Sr. no.]],Raw_data_N2_Kanji[[Sr. no.]:[Meaning]],9,0)</f>
        <v>#N/A</v>
      </c>
      <c r="G369" s="66" t="e">
        <f>VLOOKUP(Final_manabou_kanji[[#This Row],[Sr. no.]],Raw_data_N2_Kanji[[Sr. no.]:[Sentence]],13,0)</f>
        <v>#N/A</v>
      </c>
      <c r="H369" t="e">
        <f>VLOOKUP(Final_manabou_kanji[[#This Row],[Kanji]],Raw_data_N2_Kanji[[Receipe]:[Meaning]],6,0)</f>
        <v>#N/A</v>
      </c>
      <c r="I369" t="e">
        <f>VLOOKUP(Final_manabou_kanji[[#This Row],[Kanji]],Raw_data_N2_Kanji[[Receipe]:[Meaning]],7,0)</f>
        <v>#N/A</v>
      </c>
      <c r="J369" t="e">
        <f>#REF!</f>
        <v>#REF!</v>
      </c>
      <c r="K369" s="35">
        <f>Final_manabou_kanji[[#This Row],[Sr. no.]]</f>
        <v>367</v>
      </c>
      <c r="L369" s="3"/>
      <c r="M369" s="3"/>
    </row>
    <row r="370" spans="2:13" ht="14.25" customHeight="1" x14ac:dyDescent="0.3">
      <c r="B370" s="33">
        <v>368</v>
      </c>
      <c r="C370" s="33" t="e">
        <f>VLOOKUP(Final_manabou_kanji[[#This Row],[Sr. no.]],Raw_data_N2_Kanji[[Sr. no.]:[Receipe no]],5,0)</f>
        <v>#N/A</v>
      </c>
      <c r="D370" s="38" t="e">
        <f>VLOOKUP(Final_manabou_kanji[[#This Row],[Sr. no.]],Raw_data_N2_Kanji[[Sr. no.]:[Meaning]],7,0)</f>
        <v>#N/A</v>
      </c>
      <c r="E370" s="3" t="e">
        <f>VLOOKUP(Final_manabou_kanji[[#This Row],[Sr. no.]],Raw_data_N2_Kanji[[Sr. no.]:[Meaning]],8,0)</f>
        <v>#N/A</v>
      </c>
      <c r="F370" s="39" t="e">
        <f>VLOOKUP(Final_manabou_kanji[[#This Row],[Sr. no.]],Raw_data_N2_Kanji[[Sr. no.]:[Meaning]],9,0)</f>
        <v>#N/A</v>
      </c>
      <c r="G370" s="66" t="e">
        <f>VLOOKUP(Final_manabou_kanji[[#This Row],[Sr. no.]],Raw_data_N2_Kanji[[Sr. no.]:[Sentence]],13,0)</f>
        <v>#N/A</v>
      </c>
      <c r="H370" t="e">
        <f>VLOOKUP(Final_manabou_kanji[[#This Row],[Kanji]],Raw_data_N2_Kanji[[Receipe]:[Meaning]],6,0)</f>
        <v>#N/A</v>
      </c>
      <c r="I370" t="e">
        <f>VLOOKUP(Final_manabou_kanji[[#This Row],[Kanji]],Raw_data_N2_Kanji[[Receipe]:[Meaning]],7,0)</f>
        <v>#N/A</v>
      </c>
      <c r="J370" t="e">
        <f>#REF!</f>
        <v>#REF!</v>
      </c>
      <c r="K370" s="35">
        <f>Final_manabou_kanji[[#This Row],[Sr. no.]]</f>
        <v>368</v>
      </c>
      <c r="L370" s="3"/>
      <c r="M370" s="3"/>
    </row>
    <row r="371" spans="2:13" ht="14.25" customHeight="1" x14ac:dyDescent="0.3">
      <c r="B371" s="33">
        <v>369</v>
      </c>
      <c r="C371" s="33" t="e">
        <f>VLOOKUP(Final_manabou_kanji[[#This Row],[Sr. no.]],Raw_data_N2_Kanji[[Sr. no.]:[Receipe no]],5,0)</f>
        <v>#N/A</v>
      </c>
      <c r="D371" s="38" t="e">
        <f>VLOOKUP(Final_manabou_kanji[[#This Row],[Sr. no.]],Raw_data_N2_Kanji[[Sr. no.]:[Meaning]],7,0)</f>
        <v>#N/A</v>
      </c>
      <c r="E371" s="3" t="e">
        <f>VLOOKUP(Final_manabou_kanji[[#This Row],[Sr. no.]],Raw_data_N2_Kanji[[Sr. no.]:[Meaning]],8,0)</f>
        <v>#N/A</v>
      </c>
      <c r="F371" s="39" t="e">
        <f>VLOOKUP(Final_manabou_kanji[[#This Row],[Sr. no.]],Raw_data_N2_Kanji[[Sr. no.]:[Meaning]],9,0)</f>
        <v>#N/A</v>
      </c>
      <c r="G371" s="66" t="e">
        <f>VLOOKUP(Final_manabou_kanji[[#This Row],[Sr. no.]],Raw_data_N2_Kanji[[Sr. no.]:[Sentence]],13,0)</f>
        <v>#N/A</v>
      </c>
      <c r="H371" t="e">
        <f>VLOOKUP(Final_manabou_kanji[[#This Row],[Kanji]],Raw_data_N2_Kanji[[Receipe]:[Meaning]],6,0)</f>
        <v>#N/A</v>
      </c>
      <c r="I371" t="e">
        <f>VLOOKUP(Final_manabou_kanji[[#This Row],[Kanji]],Raw_data_N2_Kanji[[Receipe]:[Meaning]],7,0)</f>
        <v>#N/A</v>
      </c>
      <c r="J371" t="e">
        <f>#REF!</f>
        <v>#REF!</v>
      </c>
      <c r="K371" s="35">
        <f>Final_manabou_kanji[[#This Row],[Sr. no.]]</f>
        <v>369</v>
      </c>
      <c r="L371" s="3"/>
      <c r="M371" s="3"/>
    </row>
    <row r="372" spans="2:13" ht="14.25" customHeight="1" x14ac:dyDescent="0.3">
      <c r="B372" s="33">
        <v>370</v>
      </c>
      <c r="C372" s="33" t="e">
        <f>VLOOKUP(Final_manabou_kanji[[#This Row],[Sr. no.]],Raw_data_N2_Kanji[[Sr. no.]:[Receipe no]],5,0)</f>
        <v>#N/A</v>
      </c>
      <c r="D372" s="38" t="e">
        <f>VLOOKUP(Final_manabou_kanji[[#This Row],[Sr. no.]],Raw_data_N2_Kanji[[Sr. no.]:[Meaning]],7,0)</f>
        <v>#N/A</v>
      </c>
      <c r="E372" s="3" t="e">
        <f>VLOOKUP(Final_manabou_kanji[[#This Row],[Sr. no.]],Raw_data_N2_Kanji[[Sr. no.]:[Meaning]],8,0)</f>
        <v>#N/A</v>
      </c>
      <c r="F372" s="39" t="e">
        <f>VLOOKUP(Final_manabou_kanji[[#This Row],[Sr. no.]],Raw_data_N2_Kanji[[Sr. no.]:[Meaning]],9,0)</f>
        <v>#N/A</v>
      </c>
      <c r="G372" s="66" t="e">
        <f>VLOOKUP(Final_manabou_kanji[[#This Row],[Sr. no.]],Raw_data_N2_Kanji[[Sr. no.]:[Sentence]],13,0)</f>
        <v>#N/A</v>
      </c>
      <c r="H372" t="e">
        <f>VLOOKUP(Final_manabou_kanji[[#This Row],[Kanji]],Raw_data_N2_Kanji[[Receipe]:[Meaning]],6,0)</f>
        <v>#N/A</v>
      </c>
      <c r="I372" t="e">
        <f>VLOOKUP(Final_manabou_kanji[[#This Row],[Kanji]],Raw_data_N2_Kanji[[Receipe]:[Meaning]],7,0)</f>
        <v>#N/A</v>
      </c>
      <c r="J372" t="e">
        <f>#REF!</f>
        <v>#REF!</v>
      </c>
      <c r="K372" s="35">
        <f>Final_manabou_kanji[[#This Row],[Sr. no.]]</f>
        <v>370</v>
      </c>
      <c r="L372" s="3"/>
      <c r="M372" s="3"/>
    </row>
    <row r="373" spans="2:13" ht="14.25" customHeight="1" x14ac:dyDescent="0.3">
      <c r="B373" s="33">
        <v>371</v>
      </c>
      <c r="C373" s="33" t="e">
        <f>VLOOKUP(Final_manabou_kanji[[#This Row],[Sr. no.]],Raw_data_N2_Kanji[[Sr. no.]:[Receipe no]],5,0)</f>
        <v>#N/A</v>
      </c>
      <c r="D373" s="38" t="e">
        <f>VLOOKUP(Final_manabou_kanji[[#This Row],[Sr. no.]],Raw_data_N2_Kanji[[Sr. no.]:[Meaning]],7,0)</f>
        <v>#N/A</v>
      </c>
      <c r="E373" s="3" t="e">
        <f>VLOOKUP(Final_manabou_kanji[[#This Row],[Sr. no.]],Raw_data_N2_Kanji[[Sr. no.]:[Meaning]],8,0)</f>
        <v>#N/A</v>
      </c>
      <c r="F373" s="39" t="e">
        <f>VLOOKUP(Final_manabou_kanji[[#This Row],[Sr. no.]],Raw_data_N2_Kanji[[Sr. no.]:[Meaning]],9,0)</f>
        <v>#N/A</v>
      </c>
      <c r="G373" s="66" t="e">
        <f>VLOOKUP(Final_manabou_kanji[[#This Row],[Sr. no.]],Raw_data_N2_Kanji[[Sr. no.]:[Sentence]],13,0)</f>
        <v>#N/A</v>
      </c>
      <c r="H373" t="e">
        <f>VLOOKUP(Final_manabou_kanji[[#This Row],[Kanji]],Raw_data_N2_Kanji[[Receipe]:[Meaning]],6,0)</f>
        <v>#N/A</v>
      </c>
      <c r="I373" t="e">
        <f>VLOOKUP(Final_manabou_kanji[[#This Row],[Kanji]],Raw_data_N2_Kanji[[Receipe]:[Meaning]],7,0)</f>
        <v>#N/A</v>
      </c>
      <c r="J373" t="e">
        <f>#REF!</f>
        <v>#REF!</v>
      </c>
      <c r="K373" s="35">
        <f>Final_manabou_kanji[[#This Row],[Sr. no.]]</f>
        <v>371</v>
      </c>
      <c r="L373" s="3"/>
      <c r="M373" s="3"/>
    </row>
    <row r="374" spans="2:13" ht="14.25" customHeight="1" x14ac:dyDescent="0.3">
      <c r="B374" s="33">
        <v>372</v>
      </c>
      <c r="C374" s="33" t="e">
        <f>VLOOKUP(Final_manabou_kanji[[#This Row],[Sr. no.]],Raw_data_N2_Kanji[[Sr. no.]:[Receipe no]],5,0)</f>
        <v>#N/A</v>
      </c>
      <c r="D374" s="38" t="e">
        <f>VLOOKUP(Final_manabou_kanji[[#This Row],[Sr. no.]],Raw_data_N2_Kanji[[Sr. no.]:[Meaning]],7,0)</f>
        <v>#N/A</v>
      </c>
      <c r="E374" s="3" t="e">
        <f>VLOOKUP(Final_manabou_kanji[[#This Row],[Sr. no.]],Raw_data_N2_Kanji[[Sr. no.]:[Meaning]],8,0)</f>
        <v>#N/A</v>
      </c>
      <c r="F374" s="39" t="e">
        <f>VLOOKUP(Final_manabou_kanji[[#This Row],[Sr. no.]],Raw_data_N2_Kanji[[Sr. no.]:[Meaning]],9,0)</f>
        <v>#N/A</v>
      </c>
      <c r="G374" s="66" t="e">
        <f>VLOOKUP(Final_manabou_kanji[[#This Row],[Sr. no.]],Raw_data_N2_Kanji[[Sr. no.]:[Sentence]],13,0)</f>
        <v>#N/A</v>
      </c>
      <c r="H374" t="e">
        <f>VLOOKUP(Final_manabou_kanji[[#This Row],[Kanji]],Raw_data_N2_Kanji[[Receipe]:[Meaning]],6,0)</f>
        <v>#N/A</v>
      </c>
      <c r="I374" t="e">
        <f>VLOOKUP(Final_manabou_kanji[[#This Row],[Kanji]],Raw_data_N2_Kanji[[Receipe]:[Meaning]],7,0)</f>
        <v>#N/A</v>
      </c>
      <c r="J374" t="e">
        <f>#REF!</f>
        <v>#REF!</v>
      </c>
      <c r="K374" s="35">
        <f>Final_manabou_kanji[[#This Row],[Sr. no.]]</f>
        <v>372</v>
      </c>
      <c r="L374" s="3"/>
      <c r="M374" s="3"/>
    </row>
    <row r="375" spans="2:13" ht="14.25" customHeight="1" x14ac:dyDescent="0.3">
      <c r="B375" s="33">
        <v>373</v>
      </c>
      <c r="C375" s="33" t="e">
        <f>VLOOKUP(Final_manabou_kanji[[#This Row],[Sr. no.]],Raw_data_N2_Kanji[[Sr. no.]:[Receipe no]],5,0)</f>
        <v>#N/A</v>
      </c>
      <c r="D375" s="38" t="e">
        <f>VLOOKUP(Final_manabou_kanji[[#This Row],[Sr. no.]],Raw_data_N2_Kanji[[Sr. no.]:[Meaning]],7,0)</f>
        <v>#N/A</v>
      </c>
      <c r="E375" s="3" t="e">
        <f>VLOOKUP(Final_manabou_kanji[[#This Row],[Sr. no.]],Raw_data_N2_Kanji[[Sr. no.]:[Meaning]],8,0)</f>
        <v>#N/A</v>
      </c>
      <c r="F375" s="39" t="e">
        <f>VLOOKUP(Final_manabou_kanji[[#This Row],[Sr. no.]],Raw_data_N2_Kanji[[Sr. no.]:[Meaning]],9,0)</f>
        <v>#N/A</v>
      </c>
      <c r="G375" s="66" t="e">
        <f>VLOOKUP(Final_manabou_kanji[[#This Row],[Sr. no.]],Raw_data_N2_Kanji[[Sr. no.]:[Sentence]],13,0)</f>
        <v>#N/A</v>
      </c>
      <c r="H375" t="e">
        <f>VLOOKUP(Final_manabou_kanji[[#This Row],[Kanji]],Raw_data_N2_Kanji[[Receipe]:[Meaning]],6,0)</f>
        <v>#N/A</v>
      </c>
      <c r="I375" t="e">
        <f>VLOOKUP(Final_manabou_kanji[[#This Row],[Kanji]],Raw_data_N2_Kanji[[Receipe]:[Meaning]],7,0)</f>
        <v>#N/A</v>
      </c>
      <c r="J375" t="e">
        <f>#REF!</f>
        <v>#REF!</v>
      </c>
      <c r="K375" s="35">
        <f>Final_manabou_kanji[[#This Row],[Sr. no.]]</f>
        <v>373</v>
      </c>
      <c r="L375" s="3"/>
      <c r="M375" s="3"/>
    </row>
    <row r="376" spans="2:13" ht="14.25" customHeight="1" x14ac:dyDescent="0.3">
      <c r="B376" s="33">
        <v>374</v>
      </c>
      <c r="C376" s="33" t="e">
        <f>VLOOKUP(Final_manabou_kanji[[#This Row],[Sr. no.]],Raw_data_N2_Kanji[[Sr. no.]:[Receipe no]],5,0)</f>
        <v>#N/A</v>
      </c>
      <c r="D376" s="38" t="e">
        <f>VLOOKUP(Final_manabou_kanji[[#This Row],[Sr. no.]],Raw_data_N2_Kanji[[Sr. no.]:[Meaning]],7,0)</f>
        <v>#N/A</v>
      </c>
      <c r="E376" s="3" t="e">
        <f>VLOOKUP(Final_manabou_kanji[[#This Row],[Sr. no.]],Raw_data_N2_Kanji[[Sr. no.]:[Meaning]],8,0)</f>
        <v>#N/A</v>
      </c>
      <c r="F376" s="39" t="e">
        <f>VLOOKUP(Final_manabou_kanji[[#This Row],[Sr. no.]],Raw_data_N2_Kanji[[Sr. no.]:[Meaning]],9,0)</f>
        <v>#N/A</v>
      </c>
      <c r="G376" s="66" t="e">
        <f>VLOOKUP(Final_manabou_kanji[[#This Row],[Sr. no.]],Raw_data_N2_Kanji[[Sr. no.]:[Sentence]],13,0)</f>
        <v>#N/A</v>
      </c>
      <c r="H376" t="e">
        <f>VLOOKUP(Final_manabou_kanji[[#This Row],[Kanji]],Raw_data_N2_Kanji[[Receipe]:[Meaning]],6,0)</f>
        <v>#N/A</v>
      </c>
      <c r="I376" t="e">
        <f>VLOOKUP(Final_manabou_kanji[[#This Row],[Kanji]],Raw_data_N2_Kanji[[Receipe]:[Meaning]],7,0)</f>
        <v>#N/A</v>
      </c>
      <c r="J376" t="e">
        <f>#REF!</f>
        <v>#REF!</v>
      </c>
      <c r="K376" s="35">
        <f>Final_manabou_kanji[[#This Row],[Sr. no.]]</f>
        <v>374</v>
      </c>
      <c r="L376" s="3"/>
      <c r="M376" s="3"/>
    </row>
    <row r="377" spans="2:13" ht="14.25" customHeight="1" x14ac:dyDescent="0.3">
      <c r="B377" s="33">
        <v>375</v>
      </c>
      <c r="C377" s="33" t="e">
        <f>VLOOKUP(Final_manabou_kanji[[#This Row],[Sr. no.]],Raw_data_N2_Kanji[[Sr. no.]:[Receipe no]],5,0)</f>
        <v>#N/A</v>
      </c>
      <c r="D377" s="38" t="e">
        <f>VLOOKUP(Final_manabou_kanji[[#This Row],[Sr. no.]],Raw_data_N2_Kanji[[Sr. no.]:[Meaning]],7,0)</f>
        <v>#N/A</v>
      </c>
      <c r="E377" s="3" t="e">
        <f>VLOOKUP(Final_manabou_kanji[[#This Row],[Sr. no.]],Raw_data_N2_Kanji[[Sr. no.]:[Meaning]],8,0)</f>
        <v>#N/A</v>
      </c>
      <c r="F377" s="39" t="e">
        <f>VLOOKUP(Final_manabou_kanji[[#This Row],[Sr. no.]],Raw_data_N2_Kanji[[Sr. no.]:[Meaning]],9,0)</f>
        <v>#N/A</v>
      </c>
      <c r="G377" s="66" t="e">
        <f>VLOOKUP(Final_manabou_kanji[[#This Row],[Sr. no.]],Raw_data_N2_Kanji[[Sr. no.]:[Sentence]],13,0)</f>
        <v>#N/A</v>
      </c>
      <c r="H377" t="e">
        <f>VLOOKUP(Final_manabou_kanji[[#This Row],[Kanji]],Raw_data_N2_Kanji[[Receipe]:[Meaning]],6,0)</f>
        <v>#N/A</v>
      </c>
      <c r="I377" t="e">
        <f>VLOOKUP(Final_manabou_kanji[[#This Row],[Kanji]],Raw_data_N2_Kanji[[Receipe]:[Meaning]],7,0)</f>
        <v>#N/A</v>
      </c>
      <c r="J377" t="e">
        <f>#REF!</f>
        <v>#REF!</v>
      </c>
      <c r="K377" s="35">
        <f>Final_manabou_kanji[[#This Row],[Sr. no.]]</f>
        <v>375</v>
      </c>
      <c r="L377" s="3"/>
      <c r="M377" s="3"/>
    </row>
    <row r="378" spans="2:13" ht="14.25" customHeight="1" x14ac:dyDescent="0.3">
      <c r="B378" s="33">
        <v>376</v>
      </c>
      <c r="C378" s="33" t="e">
        <f>VLOOKUP(Final_manabou_kanji[[#This Row],[Sr. no.]],Raw_data_N2_Kanji[[Sr. no.]:[Receipe no]],5,0)</f>
        <v>#N/A</v>
      </c>
      <c r="D378" s="38" t="e">
        <f>VLOOKUP(Final_manabou_kanji[[#This Row],[Sr. no.]],Raw_data_N2_Kanji[[Sr. no.]:[Meaning]],7,0)</f>
        <v>#N/A</v>
      </c>
      <c r="E378" s="3" t="e">
        <f>VLOOKUP(Final_manabou_kanji[[#This Row],[Sr. no.]],Raw_data_N2_Kanji[[Sr. no.]:[Meaning]],8,0)</f>
        <v>#N/A</v>
      </c>
      <c r="F378" s="39" t="e">
        <f>VLOOKUP(Final_manabou_kanji[[#This Row],[Sr. no.]],Raw_data_N2_Kanji[[Sr. no.]:[Meaning]],9,0)</f>
        <v>#N/A</v>
      </c>
      <c r="G378" s="66" t="e">
        <f>VLOOKUP(Final_manabou_kanji[[#This Row],[Sr. no.]],Raw_data_N2_Kanji[[Sr. no.]:[Sentence]],13,0)</f>
        <v>#N/A</v>
      </c>
      <c r="H378" t="e">
        <f>VLOOKUP(Final_manabou_kanji[[#This Row],[Kanji]],Raw_data_N2_Kanji[[Receipe]:[Meaning]],6,0)</f>
        <v>#N/A</v>
      </c>
      <c r="I378" t="e">
        <f>VLOOKUP(Final_manabou_kanji[[#This Row],[Kanji]],Raw_data_N2_Kanji[[Receipe]:[Meaning]],7,0)</f>
        <v>#N/A</v>
      </c>
      <c r="J378" t="e">
        <f>#REF!</f>
        <v>#REF!</v>
      </c>
      <c r="K378" s="35">
        <f>Final_manabou_kanji[[#This Row],[Sr. no.]]</f>
        <v>376</v>
      </c>
      <c r="L378" s="3"/>
      <c r="M378" s="3"/>
    </row>
    <row r="379" spans="2:13" ht="14.25" customHeight="1" x14ac:dyDescent="0.3">
      <c r="B379" s="33">
        <v>377</v>
      </c>
      <c r="C379" s="33" t="e">
        <f>VLOOKUP(Final_manabou_kanji[[#This Row],[Sr. no.]],Raw_data_N2_Kanji[[Sr. no.]:[Receipe no]],5,0)</f>
        <v>#N/A</v>
      </c>
      <c r="D379" s="38" t="e">
        <f>VLOOKUP(Final_manabou_kanji[[#This Row],[Sr. no.]],Raw_data_N2_Kanji[[Sr. no.]:[Meaning]],7,0)</f>
        <v>#N/A</v>
      </c>
      <c r="E379" s="3" t="e">
        <f>VLOOKUP(Final_manabou_kanji[[#This Row],[Sr. no.]],Raw_data_N2_Kanji[[Sr. no.]:[Meaning]],8,0)</f>
        <v>#N/A</v>
      </c>
      <c r="F379" s="39" t="e">
        <f>VLOOKUP(Final_manabou_kanji[[#This Row],[Sr. no.]],Raw_data_N2_Kanji[[Sr. no.]:[Meaning]],9,0)</f>
        <v>#N/A</v>
      </c>
      <c r="G379" s="66" t="e">
        <f>VLOOKUP(Final_manabou_kanji[[#This Row],[Sr. no.]],Raw_data_N2_Kanji[[Sr. no.]:[Sentence]],13,0)</f>
        <v>#N/A</v>
      </c>
      <c r="H379" t="e">
        <f>VLOOKUP(Final_manabou_kanji[[#This Row],[Kanji]],Raw_data_N2_Kanji[[Receipe]:[Meaning]],6,0)</f>
        <v>#N/A</v>
      </c>
      <c r="I379" t="e">
        <f>VLOOKUP(Final_manabou_kanji[[#This Row],[Kanji]],Raw_data_N2_Kanji[[Receipe]:[Meaning]],7,0)</f>
        <v>#N/A</v>
      </c>
      <c r="J379" t="e">
        <f>#REF!</f>
        <v>#REF!</v>
      </c>
      <c r="K379" s="35">
        <f>Final_manabou_kanji[[#This Row],[Sr. no.]]</f>
        <v>377</v>
      </c>
      <c r="L379" s="3"/>
      <c r="M379" s="3"/>
    </row>
    <row r="380" spans="2:13" ht="14.25" customHeight="1" x14ac:dyDescent="0.3">
      <c r="B380" s="33">
        <v>378</v>
      </c>
      <c r="C380" s="33" t="e">
        <f>VLOOKUP(Final_manabou_kanji[[#This Row],[Sr. no.]],Raw_data_N2_Kanji[[Sr. no.]:[Receipe no]],5,0)</f>
        <v>#N/A</v>
      </c>
      <c r="D380" s="38" t="e">
        <f>VLOOKUP(Final_manabou_kanji[[#This Row],[Sr. no.]],Raw_data_N2_Kanji[[Sr. no.]:[Meaning]],7,0)</f>
        <v>#N/A</v>
      </c>
      <c r="E380" s="3" t="e">
        <f>VLOOKUP(Final_manabou_kanji[[#This Row],[Sr. no.]],Raw_data_N2_Kanji[[Sr. no.]:[Meaning]],8,0)</f>
        <v>#N/A</v>
      </c>
      <c r="F380" s="39" t="e">
        <f>VLOOKUP(Final_manabou_kanji[[#This Row],[Sr. no.]],Raw_data_N2_Kanji[[Sr. no.]:[Meaning]],9,0)</f>
        <v>#N/A</v>
      </c>
      <c r="G380" s="66" t="e">
        <f>VLOOKUP(Final_manabou_kanji[[#This Row],[Sr. no.]],Raw_data_N2_Kanji[[Sr. no.]:[Sentence]],13,0)</f>
        <v>#N/A</v>
      </c>
      <c r="H380" t="e">
        <f>VLOOKUP(Final_manabou_kanji[[#This Row],[Kanji]],Raw_data_N2_Kanji[[Receipe]:[Meaning]],6,0)</f>
        <v>#N/A</v>
      </c>
      <c r="I380" t="e">
        <f>VLOOKUP(Final_manabou_kanji[[#This Row],[Kanji]],Raw_data_N2_Kanji[[Receipe]:[Meaning]],7,0)</f>
        <v>#N/A</v>
      </c>
      <c r="J380" t="e">
        <f>#REF!</f>
        <v>#REF!</v>
      </c>
      <c r="K380" s="35">
        <f>Final_manabou_kanji[[#This Row],[Sr. no.]]</f>
        <v>378</v>
      </c>
      <c r="L380" s="3"/>
      <c r="M380" s="3"/>
    </row>
    <row r="381" spans="2:13" ht="14.25" customHeight="1" x14ac:dyDescent="0.3">
      <c r="B381" s="33">
        <v>379</v>
      </c>
      <c r="C381" s="33" t="e">
        <f>VLOOKUP(Final_manabou_kanji[[#This Row],[Sr. no.]],Raw_data_N2_Kanji[[Sr. no.]:[Receipe no]],5,0)</f>
        <v>#N/A</v>
      </c>
      <c r="D381" s="38" t="e">
        <f>VLOOKUP(Final_manabou_kanji[[#This Row],[Sr. no.]],Raw_data_N2_Kanji[[Sr. no.]:[Meaning]],7,0)</f>
        <v>#N/A</v>
      </c>
      <c r="E381" s="3" t="e">
        <f>VLOOKUP(Final_manabou_kanji[[#This Row],[Sr. no.]],Raw_data_N2_Kanji[[Sr. no.]:[Meaning]],8,0)</f>
        <v>#N/A</v>
      </c>
      <c r="F381" s="39" t="e">
        <f>VLOOKUP(Final_manabou_kanji[[#This Row],[Sr. no.]],Raw_data_N2_Kanji[[Sr. no.]:[Meaning]],9,0)</f>
        <v>#N/A</v>
      </c>
      <c r="G381" s="66" t="e">
        <f>VLOOKUP(Final_manabou_kanji[[#This Row],[Sr. no.]],Raw_data_N2_Kanji[[Sr. no.]:[Sentence]],13,0)</f>
        <v>#N/A</v>
      </c>
      <c r="H381" t="e">
        <f>VLOOKUP(Final_manabou_kanji[[#This Row],[Kanji]],Raw_data_N2_Kanji[[Receipe]:[Meaning]],6,0)</f>
        <v>#N/A</v>
      </c>
      <c r="I381" t="e">
        <f>VLOOKUP(Final_manabou_kanji[[#This Row],[Kanji]],Raw_data_N2_Kanji[[Receipe]:[Meaning]],7,0)</f>
        <v>#N/A</v>
      </c>
      <c r="J381" t="e">
        <f>#REF!</f>
        <v>#REF!</v>
      </c>
      <c r="K381" s="35">
        <f>Final_manabou_kanji[[#This Row],[Sr. no.]]</f>
        <v>379</v>
      </c>
      <c r="L381" s="3"/>
      <c r="M381" s="3"/>
    </row>
    <row r="382" spans="2:13" ht="14.25" customHeight="1" x14ac:dyDescent="0.3">
      <c r="B382" s="33">
        <v>380</v>
      </c>
      <c r="C382" s="33" t="e">
        <f>VLOOKUP(Final_manabou_kanji[[#This Row],[Sr. no.]],Raw_data_N2_Kanji[[Sr. no.]:[Receipe no]],5,0)</f>
        <v>#N/A</v>
      </c>
      <c r="D382" s="38" t="e">
        <f>VLOOKUP(Final_manabou_kanji[[#This Row],[Sr. no.]],Raw_data_N2_Kanji[[Sr. no.]:[Meaning]],7,0)</f>
        <v>#N/A</v>
      </c>
      <c r="E382" s="3" t="e">
        <f>VLOOKUP(Final_manabou_kanji[[#This Row],[Sr. no.]],Raw_data_N2_Kanji[[Sr. no.]:[Meaning]],8,0)</f>
        <v>#N/A</v>
      </c>
      <c r="F382" s="39" t="e">
        <f>VLOOKUP(Final_manabou_kanji[[#This Row],[Sr. no.]],Raw_data_N2_Kanji[[Sr. no.]:[Meaning]],9,0)</f>
        <v>#N/A</v>
      </c>
      <c r="G382" s="66" t="e">
        <f>VLOOKUP(Final_manabou_kanji[[#This Row],[Sr. no.]],Raw_data_N2_Kanji[[Sr. no.]:[Sentence]],13,0)</f>
        <v>#N/A</v>
      </c>
      <c r="H382" t="e">
        <f>VLOOKUP(Final_manabou_kanji[[#This Row],[Kanji]],Raw_data_N2_Kanji[[Receipe]:[Meaning]],6,0)</f>
        <v>#N/A</v>
      </c>
      <c r="I382" t="e">
        <f>VLOOKUP(Final_manabou_kanji[[#This Row],[Kanji]],Raw_data_N2_Kanji[[Receipe]:[Meaning]],7,0)</f>
        <v>#N/A</v>
      </c>
      <c r="J382" t="e">
        <f>#REF!</f>
        <v>#REF!</v>
      </c>
      <c r="K382" s="35">
        <f>Final_manabou_kanji[[#This Row],[Sr. no.]]</f>
        <v>380</v>
      </c>
      <c r="L382" s="3"/>
      <c r="M382" s="3"/>
    </row>
    <row r="383" spans="2:13" ht="14.25" customHeight="1" x14ac:dyDescent="0.3">
      <c r="B383" s="33">
        <v>381</v>
      </c>
      <c r="C383" s="33" t="e">
        <f>VLOOKUP(Final_manabou_kanji[[#This Row],[Sr. no.]],Raw_data_N2_Kanji[[Sr. no.]:[Receipe no]],5,0)</f>
        <v>#N/A</v>
      </c>
      <c r="D383" s="38" t="e">
        <f>VLOOKUP(Final_manabou_kanji[[#This Row],[Sr. no.]],Raw_data_N2_Kanji[[Sr. no.]:[Meaning]],7,0)</f>
        <v>#N/A</v>
      </c>
      <c r="E383" s="3" t="e">
        <f>VLOOKUP(Final_manabou_kanji[[#This Row],[Sr. no.]],Raw_data_N2_Kanji[[Sr. no.]:[Meaning]],8,0)</f>
        <v>#N/A</v>
      </c>
      <c r="F383" s="39" t="e">
        <f>VLOOKUP(Final_manabou_kanji[[#This Row],[Sr. no.]],Raw_data_N2_Kanji[[Sr. no.]:[Meaning]],9,0)</f>
        <v>#N/A</v>
      </c>
      <c r="G383" s="66" t="e">
        <f>VLOOKUP(Final_manabou_kanji[[#This Row],[Sr. no.]],Raw_data_N2_Kanji[[Sr. no.]:[Sentence]],13,0)</f>
        <v>#N/A</v>
      </c>
      <c r="H383" t="e">
        <f>VLOOKUP(Final_manabou_kanji[[#This Row],[Kanji]],Raw_data_N2_Kanji[[Receipe]:[Meaning]],6,0)</f>
        <v>#N/A</v>
      </c>
      <c r="I383" t="e">
        <f>VLOOKUP(Final_manabou_kanji[[#This Row],[Kanji]],Raw_data_N2_Kanji[[Receipe]:[Meaning]],7,0)</f>
        <v>#N/A</v>
      </c>
      <c r="J383" t="e">
        <f>#REF!</f>
        <v>#REF!</v>
      </c>
      <c r="K383" s="35">
        <f>Final_manabou_kanji[[#This Row],[Sr. no.]]</f>
        <v>381</v>
      </c>
      <c r="L383" s="3"/>
      <c r="M383" s="3"/>
    </row>
    <row r="384" spans="2:13" ht="14.25" customHeight="1" x14ac:dyDescent="0.3">
      <c r="B384" s="33">
        <v>382</v>
      </c>
      <c r="C384" s="33" t="e">
        <f>VLOOKUP(Final_manabou_kanji[[#This Row],[Sr. no.]],Raw_data_N2_Kanji[[Sr. no.]:[Receipe no]],5,0)</f>
        <v>#N/A</v>
      </c>
      <c r="D384" s="38" t="e">
        <f>VLOOKUP(Final_manabou_kanji[[#This Row],[Sr. no.]],Raw_data_N2_Kanji[[Sr. no.]:[Meaning]],7,0)</f>
        <v>#N/A</v>
      </c>
      <c r="E384" s="3" t="e">
        <f>VLOOKUP(Final_manabou_kanji[[#This Row],[Sr. no.]],Raw_data_N2_Kanji[[Sr. no.]:[Meaning]],8,0)</f>
        <v>#N/A</v>
      </c>
      <c r="F384" s="39" t="e">
        <f>VLOOKUP(Final_manabou_kanji[[#This Row],[Sr. no.]],Raw_data_N2_Kanji[[Sr. no.]:[Meaning]],9,0)</f>
        <v>#N/A</v>
      </c>
      <c r="G384" s="66" t="e">
        <f>VLOOKUP(Final_manabou_kanji[[#This Row],[Sr. no.]],Raw_data_N2_Kanji[[Sr. no.]:[Sentence]],13,0)</f>
        <v>#N/A</v>
      </c>
      <c r="H384" t="e">
        <f>VLOOKUP(Final_manabou_kanji[[#This Row],[Kanji]],Raw_data_N2_Kanji[[Receipe]:[Meaning]],6,0)</f>
        <v>#N/A</v>
      </c>
      <c r="I384" t="e">
        <f>VLOOKUP(Final_manabou_kanji[[#This Row],[Kanji]],Raw_data_N2_Kanji[[Receipe]:[Meaning]],7,0)</f>
        <v>#N/A</v>
      </c>
      <c r="J384" t="e">
        <f>#REF!</f>
        <v>#REF!</v>
      </c>
      <c r="K384" s="35">
        <f>Final_manabou_kanji[[#This Row],[Sr. no.]]</f>
        <v>382</v>
      </c>
      <c r="L384" s="3"/>
      <c r="M384" s="3"/>
    </row>
    <row r="385" spans="2:13" ht="14.25" customHeight="1" x14ac:dyDescent="0.3">
      <c r="B385" s="33">
        <v>383</v>
      </c>
      <c r="C385" s="33" t="e">
        <f>VLOOKUP(Final_manabou_kanji[[#This Row],[Sr. no.]],Raw_data_N2_Kanji[[Sr. no.]:[Receipe no]],5,0)</f>
        <v>#N/A</v>
      </c>
      <c r="D385" s="38" t="e">
        <f>VLOOKUP(Final_manabou_kanji[[#This Row],[Sr. no.]],Raw_data_N2_Kanji[[Sr. no.]:[Meaning]],7,0)</f>
        <v>#N/A</v>
      </c>
      <c r="E385" s="3" t="e">
        <f>VLOOKUP(Final_manabou_kanji[[#This Row],[Sr. no.]],Raw_data_N2_Kanji[[Sr. no.]:[Meaning]],8,0)</f>
        <v>#N/A</v>
      </c>
      <c r="F385" s="39" t="e">
        <f>VLOOKUP(Final_manabou_kanji[[#This Row],[Sr. no.]],Raw_data_N2_Kanji[[Sr. no.]:[Meaning]],9,0)</f>
        <v>#N/A</v>
      </c>
      <c r="G385" s="66" t="e">
        <f>VLOOKUP(Final_manabou_kanji[[#This Row],[Sr. no.]],Raw_data_N2_Kanji[[Sr. no.]:[Sentence]],13,0)</f>
        <v>#N/A</v>
      </c>
      <c r="H385" t="e">
        <f>VLOOKUP(Final_manabou_kanji[[#This Row],[Kanji]],Raw_data_N2_Kanji[[Receipe]:[Meaning]],6,0)</f>
        <v>#N/A</v>
      </c>
      <c r="I385" t="e">
        <f>VLOOKUP(Final_manabou_kanji[[#This Row],[Kanji]],Raw_data_N2_Kanji[[Receipe]:[Meaning]],7,0)</f>
        <v>#N/A</v>
      </c>
      <c r="J385" t="e">
        <f>#REF!</f>
        <v>#REF!</v>
      </c>
      <c r="K385" s="35">
        <f>Final_manabou_kanji[[#This Row],[Sr. no.]]</f>
        <v>383</v>
      </c>
      <c r="L385" s="3"/>
      <c r="M385" s="3"/>
    </row>
    <row r="386" spans="2:13" ht="14.25" customHeight="1" x14ac:dyDescent="0.3">
      <c r="B386" s="33">
        <v>384</v>
      </c>
      <c r="C386" s="33" t="e">
        <f>VLOOKUP(Final_manabou_kanji[[#This Row],[Sr. no.]],Raw_data_N2_Kanji[[Sr. no.]:[Receipe no]],5,0)</f>
        <v>#N/A</v>
      </c>
      <c r="D386" s="38" t="e">
        <f>VLOOKUP(Final_manabou_kanji[[#This Row],[Sr. no.]],Raw_data_N2_Kanji[[Sr. no.]:[Meaning]],7,0)</f>
        <v>#N/A</v>
      </c>
      <c r="E386" s="3" t="e">
        <f>VLOOKUP(Final_manabou_kanji[[#This Row],[Sr. no.]],Raw_data_N2_Kanji[[Sr. no.]:[Meaning]],8,0)</f>
        <v>#N/A</v>
      </c>
      <c r="F386" s="39" t="e">
        <f>VLOOKUP(Final_manabou_kanji[[#This Row],[Sr. no.]],Raw_data_N2_Kanji[[Sr. no.]:[Meaning]],9,0)</f>
        <v>#N/A</v>
      </c>
      <c r="G386" s="66" t="e">
        <f>VLOOKUP(Final_manabou_kanji[[#This Row],[Sr. no.]],Raw_data_N2_Kanji[[Sr. no.]:[Sentence]],13,0)</f>
        <v>#N/A</v>
      </c>
      <c r="H386" t="e">
        <f>VLOOKUP(Final_manabou_kanji[[#This Row],[Kanji]],Raw_data_N2_Kanji[[Receipe]:[Meaning]],6,0)</f>
        <v>#N/A</v>
      </c>
      <c r="I386" t="e">
        <f>VLOOKUP(Final_manabou_kanji[[#This Row],[Kanji]],Raw_data_N2_Kanji[[Receipe]:[Meaning]],7,0)</f>
        <v>#N/A</v>
      </c>
      <c r="J386" t="e">
        <f>#REF!</f>
        <v>#REF!</v>
      </c>
      <c r="K386" s="35">
        <f>Final_manabou_kanji[[#This Row],[Sr. no.]]</f>
        <v>384</v>
      </c>
      <c r="L386" s="3"/>
      <c r="M386" s="3"/>
    </row>
    <row r="387" spans="2:13" ht="14.25" customHeight="1" x14ac:dyDescent="0.3">
      <c r="B387" s="33">
        <v>385</v>
      </c>
      <c r="C387" s="33" t="e">
        <f>VLOOKUP(Final_manabou_kanji[[#This Row],[Sr. no.]],Raw_data_N2_Kanji[[Sr. no.]:[Receipe no]],5,0)</f>
        <v>#N/A</v>
      </c>
      <c r="D387" s="38" t="e">
        <f>VLOOKUP(Final_manabou_kanji[[#This Row],[Sr. no.]],Raw_data_N2_Kanji[[Sr. no.]:[Meaning]],7,0)</f>
        <v>#N/A</v>
      </c>
      <c r="E387" s="3" t="e">
        <f>VLOOKUP(Final_manabou_kanji[[#This Row],[Sr. no.]],Raw_data_N2_Kanji[[Sr. no.]:[Meaning]],8,0)</f>
        <v>#N/A</v>
      </c>
      <c r="F387" s="39" t="e">
        <f>VLOOKUP(Final_manabou_kanji[[#This Row],[Sr. no.]],Raw_data_N2_Kanji[[Sr. no.]:[Meaning]],9,0)</f>
        <v>#N/A</v>
      </c>
      <c r="G387" s="66" t="e">
        <f>VLOOKUP(Final_manabou_kanji[[#This Row],[Sr. no.]],Raw_data_N2_Kanji[[Sr. no.]:[Sentence]],13,0)</f>
        <v>#N/A</v>
      </c>
      <c r="H387" t="e">
        <f>VLOOKUP(Final_manabou_kanji[[#This Row],[Kanji]],Raw_data_N2_Kanji[[Receipe]:[Meaning]],6,0)</f>
        <v>#N/A</v>
      </c>
      <c r="I387" t="e">
        <f>VLOOKUP(Final_manabou_kanji[[#This Row],[Kanji]],Raw_data_N2_Kanji[[Receipe]:[Meaning]],7,0)</f>
        <v>#N/A</v>
      </c>
      <c r="J387" t="e">
        <f>#REF!</f>
        <v>#REF!</v>
      </c>
      <c r="K387" s="35">
        <f>Final_manabou_kanji[[#This Row],[Sr. no.]]</f>
        <v>385</v>
      </c>
      <c r="L387" s="3"/>
      <c r="M387" s="3"/>
    </row>
    <row r="388" spans="2:13" ht="14.25" customHeight="1" x14ac:dyDescent="0.3">
      <c r="B388" s="33">
        <v>386</v>
      </c>
      <c r="C388" s="33" t="e">
        <f>VLOOKUP(Final_manabou_kanji[[#This Row],[Sr. no.]],Raw_data_N2_Kanji[[Sr. no.]:[Receipe no]],5,0)</f>
        <v>#N/A</v>
      </c>
      <c r="D388" s="38" t="e">
        <f>VLOOKUP(Final_manabou_kanji[[#This Row],[Sr. no.]],Raw_data_N2_Kanji[[Sr. no.]:[Meaning]],7,0)</f>
        <v>#N/A</v>
      </c>
      <c r="E388" s="3" t="e">
        <f>VLOOKUP(Final_manabou_kanji[[#This Row],[Sr. no.]],Raw_data_N2_Kanji[[Sr. no.]:[Meaning]],8,0)</f>
        <v>#N/A</v>
      </c>
      <c r="F388" s="39" t="e">
        <f>VLOOKUP(Final_manabou_kanji[[#This Row],[Sr. no.]],Raw_data_N2_Kanji[[Sr. no.]:[Meaning]],9,0)</f>
        <v>#N/A</v>
      </c>
      <c r="G388" s="66" t="e">
        <f>VLOOKUP(Final_manabou_kanji[[#This Row],[Sr. no.]],Raw_data_N2_Kanji[[Sr. no.]:[Sentence]],13,0)</f>
        <v>#N/A</v>
      </c>
      <c r="H388" t="e">
        <f>VLOOKUP(Final_manabou_kanji[[#This Row],[Kanji]],Raw_data_N2_Kanji[[Receipe]:[Meaning]],6,0)</f>
        <v>#N/A</v>
      </c>
      <c r="I388" t="e">
        <f>VLOOKUP(Final_manabou_kanji[[#This Row],[Kanji]],Raw_data_N2_Kanji[[Receipe]:[Meaning]],7,0)</f>
        <v>#N/A</v>
      </c>
      <c r="J388" t="e">
        <f>#REF!</f>
        <v>#REF!</v>
      </c>
      <c r="K388" s="35">
        <f>Final_manabou_kanji[[#This Row],[Sr. no.]]</f>
        <v>386</v>
      </c>
      <c r="L388" s="3"/>
      <c r="M388" s="3"/>
    </row>
    <row r="389" spans="2:13" ht="14.25" customHeight="1" x14ac:dyDescent="0.3">
      <c r="B389" s="33">
        <v>387</v>
      </c>
      <c r="C389" s="33" t="e">
        <f>VLOOKUP(Final_manabou_kanji[[#This Row],[Sr. no.]],Raw_data_N2_Kanji[[Sr. no.]:[Receipe no]],5,0)</f>
        <v>#N/A</v>
      </c>
      <c r="D389" s="38" t="e">
        <f>VLOOKUP(Final_manabou_kanji[[#This Row],[Sr. no.]],Raw_data_N2_Kanji[[Sr. no.]:[Meaning]],7,0)</f>
        <v>#N/A</v>
      </c>
      <c r="E389" s="3" t="e">
        <f>VLOOKUP(Final_manabou_kanji[[#This Row],[Sr. no.]],Raw_data_N2_Kanji[[Sr. no.]:[Meaning]],8,0)</f>
        <v>#N/A</v>
      </c>
      <c r="F389" s="39" t="e">
        <f>VLOOKUP(Final_manabou_kanji[[#This Row],[Sr. no.]],Raw_data_N2_Kanji[[Sr. no.]:[Meaning]],9,0)</f>
        <v>#N/A</v>
      </c>
      <c r="G389" s="66" t="e">
        <f>VLOOKUP(Final_manabou_kanji[[#This Row],[Sr. no.]],Raw_data_N2_Kanji[[Sr. no.]:[Sentence]],13,0)</f>
        <v>#N/A</v>
      </c>
      <c r="H389" t="e">
        <f>VLOOKUP(Final_manabou_kanji[[#This Row],[Kanji]],Raw_data_N2_Kanji[[Receipe]:[Meaning]],6,0)</f>
        <v>#N/A</v>
      </c>
      <c r="I389" t="e">
        <f>VLOOKUP(Final_manabou_kanji[[#This Row],[Kanji]],Raw_data_N2_Kanji[[Receipe]:[Meaning]],7,0)</f>
        <v>#N/A</v>
      </c>
      <c r="J389" t="e">
        <f>#REF!</f>
        <v>#REF!</v>
      </c>
      <c r="K389" s="35">
        <f>Final_manabou_kanji[[#This Row],[Sr. no.]]</f>
        <v>387</v>
      </c>
      <c r="L389" s="3"/>
      <c r="M389" s="3"/>
    </row>
    <row r="390" spans="2:13" ht="14.25" customHeight="1" x14ac:dyDescent="0.3">
      <c r="B390" s="33">
        <v>388</v>
      </c>
      <c r="C390" s="33" t="e">
        <f>VLOOKUP(Final_manabou_kanji[[#This Row],[Sr. no.]],Raw_data_N2_Kanji[[Sr. no.]:[Receipe no]],5,0)</f>
        <v>#N/A</v>
      </c>
      <c r="D390" s="38" t="e">
        <f>VLOOKUP(Final_manabou_kanji[[#This Row],[Sr. no.]],Raw_data_N2_Kanji[[Sr. no.]:[Meaning]],7,0)</f>
        <v>#N/A</v>
      </c>
      <c r="E390" s="3" t="e">
        <f>VLOOKUP(Final_manabou_kanji[[#This Row],[Sr. no.]],Raw_data_N2_Kanji[[Sr. no.]:[Meaning]],8,0)</f>
        <v>#N/A</v>
      </c>
      <c r="F390" s="39" t="e">
        <f>VLOOKUP(Final_manabou_kanji[[#This Row],[Sr. no.]],Raw_data_N2_Kanji[[Sr. no.]:[Meaning]],9,0)</f>
        <v>#N/A</v>
      </c>
      <c r="G390" s="66" t="e">
        <f>VLOOKUP(Final_manabou_kanji[[#This Row],[Sr. no.]],Raw_data_N2_Kanji[[Sr. no.]:[Sentence]],13,0)</f>
        <v>#N/A</v>
      </c>
      <c r="H390" t="e">
        <f>VLOOKUP(Final_manabou_kanji[[#This Row],[Kanji]],Raw_data_N2_Kanji[[Receipe]:[Meaning]],6,0)</f>
        <v>#N/A</v>
      </c>
      <c r="I390" t="e">
        <f>VLOOKUP(Final_manabou_kanji[[#This Row],[Kanji]],Raw_data_N2_Kanji[[Receipe]:[Meaning]],7,0)</f>
        <v>#N/A</v>
      </c>
      <c r="J390" t="e">
        <f>#REF!</f>
        <v>#REF!</v>
      </c>
      <c r="K390" s="35">
        <f>Final_manabou_kanji[[#This Row],[Sr. no.]]</f>
        <v>388</v>
      </c>
      <c r="L390" s="3"/>
      <c r="M390" s="3"/>
    </row>
    <row r="391" spans="2:13" ht="14.25" customHeight="1" x14ac:dyDescent="0.3">
      <c r="B391" s="33">
        <v>389</v>
      </c>
      <c r="C391" s="33" t="e">
        <f>VLOOKUP(Final_manabou_kanji[[#This Row],[Sr. no.]],Raw_data_N2_Kanji[[Sr. no.]:[Receipe no]],5,0)</f>
        <v>#N/A</v>
      </c>
      <c r="D391" s="38" t="e">
        <f>VLOOKUP(Final_manabou_kanji[[#This Row],[Sr. no.]],Raw_data_N2_Kanji[[Sr. no.]:[Meaning]],7,0)</f>
        <v>#N/A</v>
      </c>
      <c r="E391" s="3" t="e">
        <f>VLOOKUP(Final_manabou_kanji[[#This Row],[Sr. no.]],Raw_data_N2_Kanji[[Sr. no.]:[Meaning]],8,0)</f>
        <v>#N/A</v>
      </c>
      <c r="F391" s="39" t="e">
        <f>VLOOKUP(Final_manabou_kanji[[#This Row],[Sr. no.]],Raw_data_N2_Kanji[[Sr. no.]:[Meaning]],9,0)</f>
        <v>#N/A</v>
      </c>
      <c r="G391" s="66" t="e">
        <f>VLOOKUP(Final_manabou_kanji[[#This Row],[Sr. no.]],Raw_data_N2_Kanji[[Sr. no.]:[Sentence]],13,0)</f>
        <v>#N/A</v>
      </c>
      <c r="H391" t="e">
        <f>VLOOKUP(Final_manabou_kanji[[#This Row],[Kanji]],Raw_data_N2_Kanji[[Receipe]:[Meaning]],6,0)</f>
        <v>#N/A</v>
      </c>
      <c r="I391" t="e">
        <f>VLOOKUP(Final_manabou_kanji[[#This Row],[Kanji]],Raw_data_N2_Kanji[[Receipe]:[Meaning]],7,0)</f>
        <v>#N/A</v>
      </c>
      <c r="J391" t="e">
        <f>#REF!</f>
        <v>#REF!</v>
      </c>
      <c r="K391" s="35">
        <f>Final_manabou_kanji[[#This Row],[Sr. no.]]</f>
        <v>389</v>
      </c>
      <c r="L391" s="3"/>
      <c r="M391" s="3"/>
    </row>
    <row r="392" spans="2:13" ht="14.25" customHeight="1" x14ac:dyDescent="0.3">
      <c r="B392" s="33">
        <v>390</v>
      </c>
      <c r="C392" s="33" t="e">
        <f>VLOOKUP(Final_manabou_kanji[[#This Row],[Sr. no.]],Raw_data_N2_Kanji[[Sr. no.]:[Receipe no]],5,0)</f>
        <v>#N/A</v>
      </c>
      <c r="D392" s="38" t="e">
        <f>VLOOKUP(Final_manabou_kanji[[#This Row],[Sr. no.]],Raw_data_N2_Kanji[[Sr. no.]:[Meaning]],7,0)</f>
        <v>#N/A</v>
      </c>
      <c r="E392" s="3" t="e">
        <f>VLOOKUP(Final_manabou_kanji[[#This Row],[Sr. no.]],Raw_data_N2_Kanji[[Sr. no.]:[Meaning]],8,0)</f>
        <v>#N/A</v>
      </c>
      <c r="F392" s="39" t="e">
        <f>VLOOKUP(Final_manabou_kanji[[#This Row],[Sr. no.]],Raw_data_N2_Kanji[[Sr. no.]:[Meaning]],9,0)</f>
        <v>#N/A</v>
      </c>
      <c r="G392" s="66" t="e">
        <f>VLOOKUP(Final_manabou_kanji[[#This Row],[Sr. no.]],Raw_data_N2_Kanji[[Sr. no.]:[Sentence]],13,0)</f>
        <v>#N/A</v>
      </c>
      <c r="H392" t="e">
        <f>VLOOKUP(Final_manabou_kanji[[#This Row],[Kanji]],Raw_data_N2_Kanji[[Receipe]:[Meaning]],6,0)</f>
        <v>#N/A</v>
      </c>
      <c r="I392" t="e">
        <f>VLOOKUP(Final_manabou_kanji[[#This Row],[Kanji]],Raw_data_N2_Kanji[[Receipe]:[Meaning]],7,0)</f>
        <v>#N/A</v>
      </c>
      <c r="J392" t="e">
        <f>#REF!</f>
        <v>#REF!</v>
      </c>
      <c r="K392" s="35">
        <f>Final_manabou_kanji[[#This Row],[Sr. no.]]</f>
        <v>390</v>
      </c>
      <c r="L392" s="3"/>
      <c r="M392" s="3"/>
    </row>
    <row r="393" spans="2:13" ht="14.25" customHeight="1" x14ac:dyDescent="0.3">
      <c r="B393" s="33">
        <v>391</v>
      </c>
      <c r="C393" s="33" t="e">
        <f>VLOOKUP(Final_manabou_kanji[[#This Row],[Sr. no.]],Raw_data_N2_Kanji[[Sr. no.]:[Receipe no]],5,0)</f>
        <v>#N/A</v>
      </c>
      <c r="D393" s="38" t="e">
        <f>VLOOKUP(Final_manabou_kanji[[#This Row],[Sr. no.]],Raw_data_N2_Kanji[[Sr. no.]:[Meaning]],7,0)</f>
        <v>#N/A</v>
      </c>
      <c r="E393" s="3" t="e">
        <f>VLOOKUP(Final_manabou_kanji[[#This Row],[Sr. no.]],Raw_data_N2_Kanji[[Sr. no.]:[Meaning]],8,0)</f>
        <v>#N/A</v>
      </c>
      <c r="F393" s="39" t="e">
        <f>VLOOKUP(Final_manabou_kanji[[#This Row],[Sr. no.]],Raw_data_N2_Kanji[[Sr. no.]:[Meaning]],9,0)</f>
        <v>#N/A</v>
      </c>
      <c r="G393" s="66" t="e">
        <f>VLOOKUP(Final_manabou_kanji[[#This Row],[Sr. no.]],Raw_data_N2_Kanji[[Sr. no.]:[Sentence]],13,0)</f>
        <v>#N/A</v>
      </c>
      <c r="H393" t="e">
        <f>VLOOKUP(Final_manabou_kanji[[#This Row],[Kanji]],Raw_data_N2_Kanji[[Receipe]:[Meaning]],6,0)</f>
        <v>#N/A</v>
      </c>
      <c r="I393" t="e">
        <f>VLOOKUP(Final_manabou_kanji[[#This Row],[Kanji]],Raw_data_N2_Kanji[[Receipe]:[Meaning]],7,0)</f>
        <v>#N/A</v>
      </c>
      <c r="J393" t="e">
        <f>#REF!</f>
        <v>#REF!</v>
      </c>
      <c r="K393" s="35">
        <f>Final_manabou_kanji[[#This Row],[Sr. no.]]</f>
        <v>391</v>
      </c>
      <c r="L393" s="3"/>
      <c r="M393" s="3"/>
    </row>
    <row r="394" spans="2:13" ht="14.25" customHeight="1" x14ac:dyDescent="0.3">
      <c r="B394" s="33">
        <v>392</v>
      </c>
      <c r="C394" s="33" t="e">
        <f>VLOOKUP(Final_manabou_kanji[[#This Row],[Sr. no.]],Raw_data_N2_Kanji[[Sr. no.]:[Receipe no]],5,0)</f>
        <v>#N/A</v>
      </c>
      <c r="D394" s="38" t="e">
        <f>VLOOKUP(Final_manabou_kanji[[#This Row],[Sr. no.]],Raw_data_N2_Kanji[[Sr. no.]:[Meaning]],7,0)</f>
        <v>#N/A</v>
      </c>
      <c r="E394" s="3" t="e">
        <f>VLOOKUP(Final_manabou_kanji[[#This Row],[Sr. no.]],Raw_data_N2_Kanji[[Sr. no.]:[Meaning]],8,0)</f>
        <v>#N/A</v>
      </c>
      <c r="F394" s="39" t="e">
        <f>VLOOKUP(Final_manabou_kanji[[#This Row],[Sr. no.]],Raw_data_N2_Kanji[[Sr. no.]:[Meaning]],9,0)</f>
        <v>#N/A</v>
      </c>
      <c r="G394" s="66" t="e">
        <f>VLOOKUP(Final_manabou_kanji[[#This Row],[Sr. no.]],Raw_data_N2_Kanji[[Sr. no.]:[Sentence]],13,0)</f>
        <v>#N/A</v>
      </c>
      <c r="H394" t="e">
        <f>VLOOKUP(Final_manabou_kanji[[#This Row],[Kanji]],Raw_data_N2_Kanji[[Receipe]:[Meaning]],6,0)</f>
        <v>#N/A</v>
      </c>
      <c r="I394" t="e">
        <f>VLOOKUP(Final_manabou_kanji[[#This Row],[Kanji]],Raw_data_N2_Kanji[[Receipe]:[Meaning]],7,0)</f>
        <v>#N/A</v>
      </c>
      <c r="J394" t="e">
        <f>#REF!</f>
        <v>#REF!</v>
      </c>
      <c r="K394" s="35">
        <f>Final_manabou_kanji[[#This Row],[Sr. no.]]</f>
        <v>392</v>
      </c>
      <c r="L394" s="3"/>
      <c r="M394" s="3"/>
    </row>
    <row r="395" spans="2:13" ht="14.25" customHeight="1" x14ac:dyDescent="0.3">
      <c r="B395" s="33">
        <v>393</v>
      </c>
      <c r="C395" s="33" t="e">
        <f>VLOOKUP(Final_manabou_kanji[[#This Row],[Sr. no.]],Raw_data_N2_Kanji[[Sr. no.]:[Receipe no]],5,0)</f>
        <v>#N/A</v>
      </c>
      <c r="D395" s="38" t="e">
        <f>VLOOKUP(Final_manabou_kanji[[#This Row],[Sr. no.]],Raw_data_N2_Kanji[[Sr. no.]:[Meaning]],7,0)</f>
        <v>#N/A</v>
      </c>
      <c r="E395" s="3" t="e">
        <f>VLOOKUP(Final_manabou_kanji[[#This Row],[Sr. no.]],Raw_data_N2_Kanji[[Sr. no.]:[Meaning]],8,0)</f>
        <v>#N/A</v>
      </c>
      <c r="F395" s="39" t="e">
        <f>VLOOKUP(Final_manabou_kanji[[#This Row],[Sr. no.]],Raw_data_N2_Kanji[[Sr. no.]:[Meaning]],9,0)</f>
        <v>#N/A</v>
      </c>
      <c r="G395" s="66" t="e">
        <f>VLOOKUP(Final_manabou_kanji[[#This Row],[Sr. no.]],Raw_data_N2_Kanji[[Sr. no.]:[Sentence]],13,0)</f>
        <v>#N/A</v>
      </c>
      <c r="H395" t="e">
        <f>VLOOKUP(Final_manabou_kanji[[#This Row],[Kanji]],Raw_data_N2_Kanji[[Receipe]:[Meaning]],6,0)</f>
        <v>#N/A</v>
      </c>
      <c r="I395" t="e">
        <f>VLOOKUP(Final_manabou_kanji[[#This Row],[Kanji]],Raw_data_N2_Kanji[[Receipe]:[Meaning]],7,0)</f>
        <v>#N/A</v>
      </c>
      <c r="J395" t="e">
        <f>#REF!</f>
        <v>#REF!</v>
      </c>
      <c r="K395" s="35">
        <f>Final_manabou_kanji[[#This Row],[Sr. no.]]</f>
        <v>393</v>
      </c>
      <c r="L395" s="3"/>
      <c r="M395" s="3"/>
    </row>
    <row r="396" spans="2:13" ht="14.25" customHeight="1" x14ac:dyDescent="0.3">
      <c r="B396" s="33">
        <v>394</v>
      </c>
      <c r="C396" s="33" t="e">
        <f>VLOOKUP(Final_manabou_kanji[[#This Row],[Sr. no.]],Raw_data_N2_Kanji[[Sr. no.]:[Receipe no]],5,0)</f>
        <v>#N/A</v>
      </c>
      <c r="D396" s="38" t="e">
        <f>VLOOKUP(Final_manabou_kanji[[#This Row],[Sr. no.]],Raw_data_N2_Kanji[[Sr. no.]:[Meaning]],7,0)</f>
        <v>#N/A</v>
      </c>
      <c r="E396" s="3" t="e">
        <f>VLOOKUP(Final_manabou_kanji[[#This Row],[Sr. no.]],Raw_data_N2_Kanji[[Sr. no.]:[Meaning]],8,0)</f>
        <v>#N/A</v>
      </c>
      <c r="F396" s="39" t="e">
        <f>VLOOKUP(Final_manabou_kanji[[#This Row],[Sr. no.]],Raw_data_N2_Kanji[[Sr. no.]:[Meaning]],9,0)</f>
        <v>#N/A</v>
      </c>
      <c r="G396" s="66" t="e">
        <f>VLOOKUP(Final_manabou_kanji[[#This Row],[Sr. no.]],Raw_data_N2_Kanji[[Sr. no.]:[Sentence]],13,0)</f>
        <v>#N/A</v>
      </c>
      <c r="H396" t="e">
        <f>VLOOKUP(Final_manabou_kanji[[#This Row],[Kanji]],Raw_data_N2_Kanji[[Receipe]:[Meaning]],6,0)</f>
        <v>#N/A</v>
      </c>
      <c r="I396" t="e">
        <f>VLOOKUP(Final_manabou_kanji[[#This Row],[Kanji]],Raw_data_N2_Kanji[[Receipe]:[Meaning]],7,0)</f>
        <v>#N/A</v>
      </c>
      <c r="J396" t="e">
        <f>#REF!</f>
        <v>#REF!</v>
      </c>
      <c r="K396" s="35">
        <f>Final_manabou_kanji[[#This Row],[Sr. no.]]</f>
        <v>394</v>
      </c>
      <c r="L396" s="3"/>
      <c r="M396" s="3"/>
    </row>
    <row r="397" spans="2:13" ht="14.25" customHeight="1" x14ac:dyDescent="0.3">
      <c r="B397" s="33">
        <v>395</v>
      </c>
      <c r="C397" s="33" t="e">
        <f>VLOOKUP(Final_manabou_kanji[[#This Row],[Sr. no.]],Raw_data_N2_Kanji[[Sr. no.]:[Receipe no]],5,0)</f>
        <v>#N/A</v>
      </c>
      <c r="D397" s="38" t="e">
        <f>VLOOKUP(Final_manabou_kanji[[#This Row],[Sr. no.]],Raw_data_N2_Kanji[[Sr. no.]:[Meaning]],7,0)</f>
        <v>#N/A</v>
      </c>
      <c r="E397" s="3" t="e">
        <f>VLOOKUP(Final_manabou_kanji[[#This Row],[Sr. no.]],Raw_data_N2_Kanji[[Sr. no.]:[Meaning]],8,0)</f>
        <v>#N/A</v>
      </c>
      <c r="F397" s="39" t="e">
        <f>VLOOKUP(Final_manabou_kanji[[#This Row],[Sr. no.]],Raw_data_N2_Kanji[[Sr. no.]:[Meaning]],9,0)</f>
        <v>#N/A</v>
      </c>
      <c r="G397" s="66" t="e">
        <f>VLOOKUP(Final_manabou_kanji[[#This Row],[Sr. no.]],Raw_data_N2_Kanji[[Sr. no.]:[Sentence]],13,0)</f>
        <v>#N/A</v>
      </c>
      <c r="H397" t="e">
        <f>VLOOKUP(Final_manabou_kanji[[#This Row],[Kanji]],Raw_data_N2_Kanji[[Receipe]:[Meaning]],6,0)</f>
        <v>#N/A</v>
      </c>
      <c r="I397" t="e">
        <f>VLOOKUP(Final_manabou_kanji[[#This Row],[Kanji]],Raw_data_N2_Kanji[[Receipe]:[Meaning]],7,0)</f>
        <v>#N/A</v>
      </c>
      <c r="J397" t="e">
        <f>#REF!</f>
        <v>#REF!</v>
      </c>
      <c r="K397" s="35">
        <f>Final_manabou_kanji[[#This Row],[Sr. no.]]</f>
        <v>395</v>
      </c>
      <c r="L397" s="3"/>
      <c r="M397" s="3"/>
    </row>
    <row r="398" spans="2:13" ht="14.25" customHeight="1" x14ac:dyDescent="0.3">
      <c r="B398" s="33">
        <v>396</v>
      </c>
      <c r="C398" s="33" t="e">
        <f>VLOOKUP(Final_manabou_kanji[[#This Row],[Sr. no.]],Raw_data_N2_Kanji[[Sr. no.]:[Receipe no]],5,0)</f>
        <v>#N/A</v>
      </c>
      <c r="D398" s="38" t="e">
        <f>VLOOKUP(Final_manabou_kanji[[#This Row],[Sr. no.]],Raw_data_N2_Kanji[[Sr. no.]:[Meaning]],7,0)</f>
        <v>#N/A</v>
      </c>
      <c r="E398" s="3" t="e">
        <f>VLOOKUP(Final_manabou_kanji[[#This Row],[Sr. no.]],Raw_data_N2_Kanji[[Sr. no.]:[Meaning]],8,0)</f>
        <v>#N/A</v>
      </c>
      <c r="F398" s="39" t="e">
        <f>VLOOKUP(Final_manabou_kanji[[#This Row],[Sr. no.]],Raw_data_N2_Kanji[[Sr. no.]:[Meaning]],9,0)</f>
        <v>#N/A</v>
      </c>
      <c r="G398" s="66" t="e">
        <f>VLOOKUP(Final_manabou_kanji[[#This Row],[Sr. no.]],Raw_data_N2_Kanji[[Sr. no.]:[Sentence]],13,0)</f>
        <v>#N/A</v>
      </c>
      <c r="H398" t="e">
        <f>VLOOKUP(Final_manabou_kanji[[#This Row],[Kanji]],Raw_data_N2_Kanji[[Receipe]:[Meaning]],6,0)</f>
        <v>#N/A</v>
      </c>
      <c r="I398" t="e">
        <f>VLOOKUP(Final_manabou_kanji[[#This Row],[Kanji]],Raw_data_N2_Kanji[[Receipe]:[Meaning]],7,0)</f>
        <v>#N/A</v>
      </c>
      <c r="J398" t="e">
        <f>#REF!</f>
        <v>#REF!</v>
      </c>
      <c r="K398" s="35">
        <f>Final_manabou_kanji[[#This Row],[Sr. no.]]</f>
        <v>396</v>
      </c>
      <c r="L398" s="3"/>
      <c r="M398" s="3"/>
    </row>
    <row r="399" spans="2:13" ht="14.25" customHeight="1" x14ac:dyDescent="0.3">
      <c r="B399" s="33">
        <v>397</v>
      </c>
      <c r="C399" s="33" t="e">
        <f>VLOOKUP(Final_manabou_kanji[[#This Row],[Sr. no.]],Raw_data_N2_Kanji[[Sr. no.]:[Receipe no]],5,0)</f>
        <v>#N/A</v>
      </c>
      <c r="D399" s="38" t="e">
        <f>VLOOKUP(Final_manabou_kanji[[#This Row],[Sr. no.]],Raw_data_N2_Kanji[[Sr. no.]:[Meaning]],7,0)</f>
        <v>#N/A</v>
      </c>
      <c r="E399" s="3" t="e">
        <f>VLOOKUP(Final_manabou_kanji[[#This Row],[Sr. no.]],Raw_data_N2_Kanji[[Sr. no.]:[Meaning]],8,0)</f>
        <v>#N/A</v>
      </c>
      <c r="F399" s="39" t="e">
        <f>VLOOKUP(Final_manabou_kanji[[#This Row],[Sr. no.]],Raw_data_N2_Kanji[[Sr. no.]:[Meaning]],9,0)</f>
        <v>#N/A</v>
      </c>
      <c r="G399" s="66" t="e">
        <f>VLOOKUP(Final_manabou_kanji[[#This Row],[Sr. no.]],Raw_data_N2_Kanji[[Sr. no.]:[Sentence]],13,0)</f>
        <v>#N/A</v>
      </c>
      <c r="H399" t="e">
        <f>VLOOKUP(Final_manabou_kanji[[#This Row],[Kanji]],Raw_data_N2_Kanji[[Receipe]:[Meaning]],6,0)</f>
        <v>#N/A</v>
      </c>
      <c r="I399" t="e">
        <f>VLOOKUP(Final_manabou_kanji[[#This Row],[Kanji]],Raw_data_N2_Kanji[[Receipe]:[Meaning]],7,0)</f>
        <v>#N/A</v>
      </c>
      <c r="J399" t="e">
        <f>#REF!</f>
        <v>#REF!</v>
      </c>
      <c r="K399" s="35">
        <f>Final_manabou_kanji[[#This Row],[Sr. no.]]</f>
        <v>397</v>
      </c>
      <c r="L399" s="3"/>
      <c r="M399" s="3"/>
    </row>
    <row r="400" spans="2:13" ht="14.25" customHeight="1" x14ac:dyDescent="0.3">
      <c r="B400" s="33">
        <v>398</v>
      </c>
      <c r="C400" s="33" t="e">
        <f>VLOOKUP(Final_manabou_kanji[[#This Row],[Sr. no.]],Raw_data_N2_Kanji[[Sr. no.]:[Receipe no]],5,0)</f>
        <v>#N/A</v>
      </c>
      <c r="D400" s="38" t="e">
        <f>VLOOKUP(Final_manabou_kanji[[#This Row],[Sr. no.]],Raw_data_N2_Kanji[[Sr. no.]:[Meaning]],7,0)</f>
        <v>#N/A</v>
      </c>
      <c r="E400" s="3" t="e">
        <f>VLOOKUP(Final_manabou_kanji[[#This Row],[Sr. no.]],Raw_data_N2_Kanji[[Sr. no.]:[Meaning]],8,0)</f>
        <v>#N/A</v>
      </c>
      <c r="F400" s="39" t="e">
        <f>VLOOKUP(Final_manabou_kanji[[#This Row],[Sr. no.]],Raw_data_N2_Kanji[[Sr. no.]:[Meaning]],9,0)</f>
        <v>#N/A</v>
      </c>
      <c r="G400" s="66" t="e">
        <f>VLOOKUP(Final_manabou_kanji[[#This Row],[Sr. no.]],Raw_data_N2_Kanji[[Sr. no.]:[Sentence]],13,0)</f>
        <v>#N/A</v>
      </c>
      <c r="H400" t="e">
        <f>VLOOKUP(Final_manabou_kanji[[#This Row],[Kanji]],Raw_data_N2_Kanji[[Receipe]:[Meaning]],6,0)</f>
        <v>#N/A</v>
      </c>
      <c r="I400" t="e">
        <f>VLOOKUP(Final_manabou_kanji[[#This Row],[Kanji]],Raw_data_N2_Kanji[[Receipe]:[Meaning]],7,0)</f>
        <v>#N/A</v>
      </c>
      <c r="J400" t="e">
        <f>#REF!</f>
        <v>#REF!</v>
      </c>
      <c r="K400" s="35">
        <f>Final_manabou_kanji[[#This Row],[Sr. no.]]</f>
        <v>398</v>
      </c>
      <c r="L400" s="3"/>
      <c r="M400" s="3"/>
    </row>
    <row r="401" spans="2:13" ht="14.25" customHeight="1" x14ac:dyDescent="0.3">
      <c r="B401" s="33">
        <v>399</v>
      </c>
      <c r="C401" s="33" t="e">
        <f>VLOOKUP(Final_manabou_kanji[[#This Row],[Sr. no.]],Raw_data_N2_Kanji[[Sr. no.]:[Receipe no]],5,0)</f>
        <v>#N/A</v>
      </c>
      <c r="D401" s="38" t="e">
        <f>VLOOKUP(Final_manabou_kanji[[#This Row],[Sr. no.]],Raw_data_N2_Kanji[[Sr. no.]:[Meaning]],7,0)</f>
        <v>#N/A</v>
      </c>
      <c r="E401" s="3" t="e">
        <f>VLOOKUP(Final_manabou_kanji[[#This Row],[Sr. no.]],Raw_data_N2_Kanji[[Sr. no.]:[Meaning]],8,0)</f>
        <v>#N/A</v>
      </c>
      <c r="F401" s="39" t="e">
        <f>VLOOKUP(Final_manabou_kanji[[#This Row],[Sr. no.]],Raw_data_N2_Kanji[[Sr. no.]:[Meaning]],9,0)</f>
        <v>#N/A</v>
      </c>
      <c r="G401" s="66" t="e">
        <f>VLOOKUP(Final_manabou_kanji[[#This Row],[Sr. no.]],Raw_data_N2_Kanji[[Sr. no.]:[Sentence]],13,0)</f>
        <v>#N/A</v>
      </c>
      <c r="H401" t="e">
        <f>VLOOKUP(Final_manabou_kanji[[#This Row],[Kanji]],Raw_data_N2_Kanji[[Receipe]:[Meaning]],6,0)</f>
        <v>#N/A</v>
      </c>
      <c r="I401" t="e">
        <f>VLOOKUP(Final_manabou_kanji[[#This Row],[Kanji]],Raw_data_N2_Kanji[[Receipe]:[Meaning]],7,0)</f>
        <v>#N/A</v>
      </c>
      <c r="J401" t="e">
        <f>#REF!</f>
        <v>#REF!</v>
      </c>
      <c r="K401" s="35">
        <f>Final_manabou_kanji[[#This Row],[Sr. no.]]</f>
        <v>399</v>
      </c>
      <c r="L401" s="3"/>
      <c r="M401" s="3"/>
    </row>
    <row r="402" spans="2:13" ht="14.25" customHeight="1" x14ac:dyDescent="0.3">
      <c r="B402" s="33">
        <v>400</v>
      </c>
      <c r="C402" s="33" t="e">
        <f>VLOOKUP(Final_manabou_kanji[[#This Row],[Sr. no.]],Raw_data_N2_Kanji[[Sr. no.]:[Receipe no]],5,0)</f>
        <v>#N/A</v>
      </c>
      <c r="D402" s="38" t="e">
        <f>VLOOKUP(Final_manabou_kanji[[#This Row],[Sr. no.]],Raw_data_N2_Kanji[[Sr. no.]:[Meaning]],7,0)</f>
        <v>#N/A</v>
      </c>
      <c r="E402" s="3" t="e">
        <f>VLOOKUP(Final_manabou_kanji[[#This Row],[Sr. no.]],Raw_data_N2_Kanji[[Sr. no.]:[Meaning]],8,0)</f>
        <v>#N/A</v>
      </c>
      <c r="F402" s="39" t="e">
        <f>VLOOKUP(Final_manabou_kanji[[#This Row],[Sr. no.]],Raw_data_N2_Kanji[[Sr. no.]:[Meaning]],9,0)</f>
        <v>#N/A</v>
      </c>
      <c r="G402" s="66" t="e">
        <f>VLOOKUP(Final_manabou_kanji[[#This Row],[Sr. no.]],Raw_data_N2_Kanji[[Sr. no.]:[Sentence]],13,0)</f>
        <v>#N/A</v>
      </c>
      <c r="H402" t="e">
        <f>VLOOKUP(Final_manabou_kanji[[#This Row],[Kanji]],Raw_data_N2_Kanji[[Receipe]:[Meaning]],6,0)</f>
        <v>#N/A</v>
      </c>
      <c r="I402" t="e">
        <f>VLOOKUP(Final_manabou_kanji[[#This Row],[Kanji]],Raw_data_N2_Kanji[[Receipe]:[Meaning]],7,0)</f>
        <v>#N/A</v>
      </c>
      <c r="J402" t="e">
        <f>#REF!</f>
        <v>#REF!</v>
      </c>
      <c r="K402" s="35">
        <f>Final_manabou_kanji[[#This Row],[Sr. no.]]</f>
        <v>400</v>
      </c>
      <c r="L402" s="3"/>
      <c r="M402" s="3"/>
    </row>
    <row r="403" spans="2:13" ht="14.25" customHeight="1" x14ac:dyDescent="0.3">
      <c r="B403" s="33">
        <v>401</v>
      </c>
      <c r="C403" s="33" t="e">
        <f>VLOOKUP(Final_manabou_kanji[[#This Row],[Sr. no.]],Raw_data_N2_Kanji[[Sr. no.]:[Receipe no]],5,0)</f>
        <v>#N/A</v>
      </c>
      <c r="D403" s="38" t="e">
        <f>VLOOKUP(Final_manabou_kanji[[#This Row],[Sr. no.]],Raw_data_N2_Kanji[[Sr. no.]:[Meaning]],7,0)</f>
        <v>#N/A</v>
      </c>
      <c r="E403" s="3" t="e">
        <f>VLOOKUP(Final_manabou_kanji[[#This Row],[Sr. no.]],Raw_data_N2_Kanji[[Sr. no.]:[Meaning]],8,0)</f>
        <v>#N/A</v>
      </c>
      <c r="F403" s="39" t="e">
        <f>VLOOKUP(Final_manabou_kanji[[#This Row],[Sr. no.]],Raw_data_N2_Kanji[[Sr. no.]:[Meaning]],9,0)</f>
        <v>#N/A</v>
      </c>
      <c r="G403" s="66" t="e">
        <f>VLOOKUP(Final_manabou_kanji[[#This Row],[Sr. no.]],Raw_data_N2_Kanji[[Sr. no.]:[Sentence]],13,0)</f>
        <v>#N/A</v>
      </c>
      <c r="H403" t="e">
        <f>VLOOKUP(Final_manabou_kanji[[#This Row],[Kanji]],Raw_data_N2_Kanji[[Receipe]:[Meaning]],6,0)</f>
        <v>#N/A</v>
      </c>
      <c r="I403" t="e">
        <f>VLOOKUP(Final_manabou_kanji[[#This Row],[Kanji]],Raw_data_N2_Kanji[[Receipe]:[Meaning]],7,0)</f>
        <v>#N/A</v>
      </c>
      <c r="J403" t="e">
        <f>#REF!</f>
        <v>#REF!</v>
      </c>
      <c r="K403" s="35">
        <f>Final_manabou_kanji[[#This Row],[Sr. no.]]</f>
        <v>401</v>
      </c>
      <c r="L403" s="3"/>
      <c r="M403" s="3"/>
    </row>
    <row r="404" spans="2:13" ht="14.25" customHeight="1" x14ac:dyDescent="0.3">
      <c r="B404" s="33">
        <v>402</v>
      </c>
      <c r="C404" s="33" t="e">
        <f>VLOOKUP(Final_manabou_kanji[[#This Row],[Sr. no.]],Raw_data_N2_Kanji[[Sr. no.]:[Receipe no]],5,0)</f>
        <v>#N/A</v>
      </c>
      <c r="D404" s="38" t="e">
        <f>VLOOKUP(Final_manabou_kanji[[#This Row],[Sr. no.]],Raw_data_N2_Kanji[[Sr. no.]:[Meaning]],7,0)</f>
        <v>#N/A</v>
      </c>
      <c r="E404" s="3" t="e">
        <f>VLOOKUP(Final_manabou_kanji[[#This Row],[Sr. no.]],Raw_data_N2_Kanji[[Sr. no.]:[Meaning]],8,0)</f>
        <v>#N/A</v>
      </c>
      <c r="F404" s="39" t="e">
        <f>VLOOKUP(Final_manabou_kanji[[#This Row],[Sr. no.]],Raw_data_N2_Kanji[[Sr. no.]:[Meaning]],9,0)</f>
        <v>#N/A</v>
      </c>
      <c r="G404" s="66" t="e">
        <f>VLOOKUP(Final_manabou_kanji[[#This Row],[Sr. no.]],Raw_data_N2_Kanji[[Sr. no.]:[Sentence]],13,0)</f>
        <v>#N/A</v>
      </c>
      <c r="H404" t="e">
        <f>VLOOKUP(Final_manabou_kanji[[#This Row],[Kanji]],Raw_data_N2_Kanji[[Receipe]:[Meaning]],6,0)</f>
        <v>#N/A</v>
      </c>
      <c r="I404" t="e">
        <f>VLOOKUP(Final_manabou_kanji[[#This Row],[Kanji]],Raw_data_N2_Kanji[[Receipe]:[Meaning]],7,0)</f>
        <v>#N/A</v>
      </c>
      <c r="J404" t="e">
        <f>#REF!</f>
        <v>#REF!</v>
      </c>
      <c r="K404" s="35">
        <f>Final_manabou_kanji[[#This Row],[Sr. no.]]</f>
        <v>402</v>
      </c>
      <c r="L404" s="3"/>
      <c r="M404" s="3"/>
    </row>
    <row r="405" spans="2:13" ht="14.25" customHeight="1" x14ac:dyDescent="0.3">
      <c r="B405" s="33">
        <v>403</v>
      </c>
      <c r="C405" s="33" t="e">
        <f>VLOOKUP(Final_manabou_kanji[[#This Row],[Sr. no.]],Raw_data_N2_Kanji[[Sr. no.]:[Receipe no]],5,0)</f>
        <v>#N/A</v>
      </c>
      <c r="D405" s="38" t="e">
        <f>VLOOKUP(Final_manabou_kanji[[#This Row],[Sr. no.]],Raw_data_N2_Kanji[[Sr. no.]:[Meaning]],7,0)</f>
        <v>#N/A</v>
      </c>
      <c r="E405" s="3" t="e">
        <f>VLOOKUP(Final_manabou_kanji[[#This Row],[Sr. no.]],Raw_data_N2_Kanji[[Sr. no.]:[Meaning]],8,0)</f>
        <v>#N/A</v>
      </c>
      <c r="F405" s="39" t="e">
        <f>VLOOKUP(Final_manabou_kanji[[#This Row],[Sr. no.]],Raw_data_N2_Kanji[[Sr. no.]:[Meaning]],9,0)</f>
        <v>#N/A</v>
      </c>
      <c r="G405" s="66" t="e">
        <f>VLOOKUP(Final_manabou_kanji[[#This Row],[Sr. no.]],Raw_data_N2_Kanji[[Sr. no.]:[Sentence]],13,0)</f>
        <v>#N/A</v>
      </c>
      <c r="H405" t="e">
        <f>VLOOKUP(Final_manabou_kanji[[#This Row],[Kanji]],Raw_data_N2_Kanji[[Receipe]:[Meaning]],6,0)</f>
        <v>#N/A</v>
      </c>
      <c r="I405" t="e">
        <f>VLOOKUP(Final_manabou_kanji[[#This Row],[Kanji]],Raw_data_N2_Kanji[[Receipe]:[Meaning]],7,0)</f>
        <v>#N/A</v>
      </c>
      <c r="J405" t="e">
        <f>#REF!</f>
        <v>#REF!</v>
      </c>
      <c r="K405" s="35">
        <f>Final_manabou_kanji[[#This Row],[Sr. no.]]</f>
        <v>403</v>
      </c>
      <c r="L405" s="3"/>
      <c r="M405" s="3"/>
    </row>
    <row r="406" spans="2:13" ht="14.25" customHeight="1" x14ac:dyDescent="0.3">
      <c r="B406" s="33">
        <v>404</v>
      </c>
      <c r="C406" s="33" t="e">
        <f>VLOOKUP(Final_manabou_kanji[[#This Row],[Sr. no.]],Raw_data_N2_Kanji[[Sr. no.]:[Receipe no]],5,0)</f>
        <v>#N/A</v>
      </c>
      <c r="D406" s="38" t="e">
        <f>VLOOKUP(Final_manabou_kanji[[#This Row],[Sr. no.]],Raw_data_N2_Kanji[[Sr. no.]:[Meaning]],7,0)</f>
        <v>#N/A</v>
      </c>
      <c r="E406" s="3" t="e">
        <f>VLOOKUP(Final_manabou_kanji[[#This Row],[Sr. no.]],Raw_data_N2_Kanji[[Sr. no.]:[Meaning]],8,0)</f>
        <v>#N/A</v>
      </c>
      <c r="F406" s="39" t="e">
        <f>VLOOKUP(Final_manabou_kanji[[#This Row],[Sr. no.]],Raw_data_N2_Kanji[[Sr. no.]:[Meaning]],9,0)</f>
        <v>#N/A</v>
      </c>
      <c r="G406" s="66" t="e">
        <f>VLOOKUP(Final_manabou_kanji[[#This Row],[Sr. no.]],Raw_data_N2_Kanji[[Sr. no.]:[Sentence]],13,0)</f>
        <v>#N/A</v>
      </c>
      <c r="H406" t="e">
        <f>VLOOKUP(Final_manabou_kanji[[#This Row],[Kanji]],Raw_data_N2_Kanji[[Receipe]:[Meaning]],6,0)</f>
        <v>#N/A</v>
      </c>
      <c r="I406" t="e">
        <f>VLOOKUP(Final_manabou_kanji[[#This Row],[Kanji]],Raw_data_N2_Kanji[[Receipe]:[Meaning]],7,0)</f>
        <v>#N/A</v>
      </c>
      <c r="J406" t="e">
        <f>#REF!</f>
        <v>#REF!</v>
      </c>
      <c r="K406" s="35">
        <f>Final_manabou_kanji[[#This Row],[Sr. no.]]</f>
        <v>404</v>
      </c>
      <c r="L406" s="3"/>
      <c r="M406" s="3"/>
    </row>
    <row r="407" spans="2:13" ht="14.25" customHeight="1" x14ac:dyDescent="0.3">
      <c r="B407" s="33">
        <v>405</v>
      </c>
      <c r="C407" s="33" t="e">
        <f>VLOOKUP(Final_manabou_kanji[[#This Row],[Sr. no.]],Raw_data_N2_Kanji[[Sr. no.]:[Receipe no]],5,0)</f>
        <v>#N/A</v>
      </c>
      <c r="D407" s="38" t="e">
        <f>VLOOKUP(Final_manabou_kanji[[#This Row],[Sr. no.]],Raw_data_N2_Kanji[[Sr. no.]:[Meaning]],7,0)</f>
        <v>#N/A</v>
      </c>
      <c r="E407" s="3" t="e">
        <f>VLOOKUP(Final_manabou_kanji[[#This Row],[Sr. no.]],Raw_data_N2_Kanji[[Sr. no.]:[Meaning]],8,0)</f>
        <v>#N/A</v>
      </c>
      <c r="F407" s="39" t="e">
        <f>VLOOKUP(Final_manabou_kanji[[#This Row],[Sr. no.]],Raw_data_N2_Kanji[[Sr. no.]:[Meaning]],9,0)</f>
        <v>#N/A</v>
      </c>
      <c r="G407" s="66" t="e">
        <f>VLOOKUP(Final_manabou_kanji[[#This Row],[Sr. no.]],Raw_data_N2_Kanji[[Sr. no.]:[Sentence]],13,0)</f>
        <v>#N/A</v>
      </c>
      <c r="H407" t="e">
        <f>VLOOKUP(Final_manabou_kanji[[#This Row],[Kanji]],Raw_data_N2_Kanji[[Receipe]:[Meaning]],6,0)</f>
        <v>#N/A</v>
      </c>
      <c r="I407" t="e">
        <f>VLOOKUP(Final_manabou_kanji[[#This Row],[Kanji]],Raw_data_N2_Kanji[[Receipe]:[Meaning]],7,0)</f>
        <v>#N/A</v>
      </c>
      <c r="J407" t="e">
        <f>#REF!</f>
        <v>#REF!</v>
      </c>
      <c r="K407" s="35">
        <f>Final_manabou_kanji[[#This Row],[Sr. no.]]</f>
        <v>405</v>
      </c>
      <c r="L407" s="3"/>
      <c r="M407" s="3"/>
    </row>
    <row r="408" spans="2:13" ht="14.25" customHeight="1" x14ac:dyDescent="0.3">
      <c r="B408" s="33">
        <v>406</v>
      </c>
      <c r="C408" s="33" t="e">
        <f>VLOOKUP(Final_manabou_kanji[[#This Row],[Sr. no.]],Raw_data_N2_Kanji[[Sr. no.]:[Receipe no]],5,0)</f>
        <v>#N/A</v>
      </c>
      <c r="D408" s="38" t="e">
        <f>VLOOKUP(Final_manabou_kanji[[#This Row],[Sr. no.]],Raw_data_N2_Kanji[[Sr. no.]:[Meaning]],7,0)</f>
        <v>#N/A</v>
      </c>
      <c r="E408" s="3" t="e">
        <f>VLOOKUP(Final_manabou_kanji[[#This Row],[Sr. no.]],Raw_data_N2_Kanji[[Sr. no.]:[Meaning]],8,0)</f>
        <v>#N/A</v>
      </c>
      <c r="F408" s="39" t="e">
        <f>VLOOKUP(Final_manabou_kanji[[#This Row],[Sr. no.]],Raw_data_N2_Kanji[[Sr. no.]:[Meaning]],9,0)</f>
        <v>#N/A</v>
      </c>
      <c r="G408" s="66" t="e">
        <f>VLOOKUP(Final_manabou_kanji[[#This Row],[Sr. no.]],Raw_data_N2_Kanji[[Sr. no.]:[Sentence]],13,0)</f>
        <v>#N/A</v>
      </c>
      <c r="H408" t="e">
        <f>VLOOKUP(Final_manabou_kanji[[#This Row],[Kanji]],Raw_data_N2_Kanji[[Receipe]:[Meaning]],6,0)</f>
        <v>#N/A</v>
      </c>
      <c r="I408" t="e">
        <f>VLOOKUP(Final_manabou_kanji[[#This Row],[Kanji]],Raw_data_N2_Kanji[[Receipe]:[Meaning]],7,0)</f>
        <v>#N/A</v>
      </c>
      <c r="J408" t="e">
        <f>#REF!</f>
        <v>#REF!</v>
      </c>
      <c r="K408" s="35">
        <f>Final_manabou_kanji[[#This Row],[Sr. no.]]</f>
        <v>406</v>
      </c>
      <c r="L408" s="3"/>
      <c r="M408" s="3"/>
    </row>
    <row r="409" spans="2:13" ht="14.25" customHeight="1" x14ac:dyDescent="0.3">
      <c r="B409" s="33">
        <v>407</v>
      </c>
      <c r="C409" s="33" t="e">
        <f>VLOOKUP(Final_manabou_kanji[[#This Row],[Sr. no.]],Raw_data_N2_Kanji[[Sr. no.]:[Receipe no]],5,0)</f>
        <v>#N/A</v>
      </c>
      <c r="D409" s="38" t="e">
        <f>VLOOKUP(Final_manabou_kanji[[#This Row],[Sr. no.]],Raw_data_N2_Kanji[[Sr. no.]:[Meaning]],7,0)</f>
        <v>#N/A</v>
      </c>
      <c r="E409" s="3" t="e">
        <f>VLOOKUP(Final_manabou_kanji[[#This Row],[Sr. no.]],Raw_data_N2_Kanji[[Sr. no.]:[Meaning]],8,0)</f>
        <v>#N/A</v>
      </c>
      <c r="F409" s="39" t="e">
        <f>VLOOKUP(Final_manabou_kanji[[#This Row],[Sr. no.]],Raw_data_N2_Kanji[[Sr. no.]:[Meaning]],9,0)</f>
        <v>#N/A</v>
      </c>
      <c r="G409" s="66" t="e">
        <f>VLOOKUP(Final_manabou_kanji[[#This Row],[Sr. no.]],Raw_data_N2_Kanji[[Sr. no.]:[Sentence]],13,0)</f>
        <v>#N/A</v>
      </c>
      <c r="H409" t="e">
        <f>VLOOKUP(Final_manabou_kanji[[#This Row],[Kanji]],Raw_data_N2_Kanji[[Receipe]:[Meaning]],6,0)</f>
        <v>#N/A</v>
      </c>
      <c r="I409" t="e">
        <f>VLOOKUP(Final_manabou_kanji[[#This Row],[Kanji]],Raw_data_N2_Kanji[[Receipe]:[Meaning]],7,0)</f>
        <v>#N/A</v>
      </c>
      <c r="J409" t="e">
        <f>#REF!</f>
        <v>#REF!</v>
      </c>
      <c r="K409" s="35">
        <f>Final_manabou_kanji[[#This Row],[Sr. no.]]</f>
        <v>407</v>
      </c>
      <c r="L409" s="3"/>
      <c r="M409" s="3"/>
    </row>
    <row r="410" spans="2:13" ht="14.25" customHeight="1" x14ac:dyDescent="0.3">
      <c r="B410" s="33">
        <v>408</v>
      </c>
      <c r="C410" s="33" t="e">
        <f>VLOOKUP(Final_manabou_kanji[[#This Row],[Sr. no.]],Raw_data_N2_Kanji[[Sr. no.]:[Receipe no]],5,0)</f>
        <v>#N/A</v>
      </c>
      <c r="D410" s="38" t="e">
        <f>VLOOKUP(Final_manabou_kanji[[#This Row],[Sr. no.]],Raw_data_N2_Kanji[[Sr. no.]:[Meaning]],7,0)</f>
        <v>#N/A</v>
      </c>
      <c r="E410" s="3" t="e">
        <f>VLOOKUP(Final_manabou_kanji[[#This Row],[Sr. no.]],Raw_data_N2_Kanji[[Sr. no.]:[Meaning]],8,0)</f>
        <v>#N/A</v>
      </c>
      <c r="F410" s="39" t="e">
        <f>VLOOKUP(Final_manabou_kanji[[#This Row],[Sr. no.]],Raw_data_N2_Kanji[[Sr. no.]:[Meaning]],9,0)</f>
        <v>#N/A</v>
      </c>
      <c r="G410" s="66" t="e">
        <f>VLOOKUP(Final_manabou_kanji[[#This Row],[Sr. no.]],Raw_data_N2_Kanji[[Sr. no.]:[Sentence]],13,0)</f>
        <v>#N/A</v>
      </c>
      <c r="H410" t="e">
        <f>VLOOKUP(Final_manabou_kanji[[#This Row],[Kanji]],Raw_data_N2_Kanji[[Receipe]:[Meaning]],6,0)</f>
        <v>#N/A</v>
      </c>
      <c r="I410" t="e">
        <f>VLOOKUP(Final_manabou_kanji[[#This Row],[Kanji]],Raw_data_N2_Kanji[[Receipe]:[Meaning]],7,0)</f>
        <v>#N/A</v>
      </c>
      <c r="J410" t="e">
        <f>#REF!</f>
        <v>#REF!</v>
      </c>
      <c r="K410" s="35">
        <f>Final_manabou_kanji[[#This Row],[Sr. no.]]</f>
        <v>408</v>
      </c>
      <c r="L410" s="3"/>
      <c r="M410" s="3"/>
    </row>
    <row r="411" spans="2:13" ht="14.25" customHeight="1" x14ac:dyDescent="0.3">
      <c r="B411" s="33">
        <v>409</v>
      </c>
      <c r="C411" s="33" t="e">
        <f>VLOOKUP(Final_manabou_kanji[[#This Row],[Sr. no.]],Raw_data_N2_Kanji[[Sr. no.]:[Receipe no]],5,0)</f>
        <v>#N/A</v>
      </c>
      <c r="D411" s="38" t="e">
        <f>VLOOKUP(Final_manabou_kanji[[#This Row],[Sr. no.]],Raw_data_N2_Kanji[[Sr. no.]:[Meaning]],7,0)</f>
        <v>#N/A</v>
      </c>
      <c r="E411" s="3" t="e">
        <f>VLOOKUP(Final_manabou_kanji[[#This Row],[Sr. no.]],Raw_data_N2_Kanji[[Sr. no.]:[Meaning]],8,0)</f>
        <v>#N/A</v>
      </c>
      <c r="F411" s="39" t="e">
        <f>VLOOKUP(Final_manabou_kanji[[#This Row],[Sr. no.]],Raw_data_N2_Kanji[[Sr. no.]:[Meaning]],9,0)</f>
        <v>#N/A</v>
      </c>
      <c r="G411" s="66" t="e">
        <f>VLOOKUP(Final_manabou_kanji[[#This Row],[Sr. no.]],Raw_data_N2_Kanji[[Sr. no.]:[Sentence]],13,0)</f>
        <v>#N/A</v>
      </c>
      <c r="H411" t="e">
        <f>VLOOKUP(Final_manabou_kanji[[#This Row],[Kanji]],Raw_data_N2_Kanji[[Receipe]:[Meaning]],6,0)</f>
        <v>#N/A</v>
      </c>
      <c r="I411" t="e">
        <f>VLOOKUP(Final_manabou_kanji[[#This Row],[Kanji]],Raw_data_N2_Kanji[[Receipe]:[Meaning]],7,0)</f>
        <v>#N/A</v>
      </c>
      <c r="J411" t="e">
        <f>#REF!</f>
        <v>#REF!</v>
      </c>
      <c r="K411" s="35">
        <f>Final_manabou_kanji[[#This Row],[Sr. no.]]</f>
        <v>409</v>
      </c>
      <c r="L411" s="3"/>
      <c r="M411" s="3"/>
    </row>
    <row r="412" spans="2:13" ht="14.25" customHeight="1" x14ac:dyDescent="0.3">
      <c r="B412" s="33">
        <v>410</v>
      </c>
      <c r="C412" s="33" t="e">
        <f>VLOOKUP(Final_manabou_kanji[[#This Row],[Sr. no.]],Raw_data_N2_Kanji[[Sr. no.]:[Receipe no]],5,0)</f>
        <v>#N/A</v>
      </c>
      <c r="D412" s="38" t="e">
        <f>VLOOKUP(Final_manabou_kanji[[#This Row],[Sr. no.]],Raw_data_N2_Kanji[[Sr. no.]:[Meaning]],7,0)</f>
        <v>#N/A</v>
      </c>
      <c r="E412" s="3" t="e">
        <f>VLOOKUP(Final_manabou_kanji[[#This Row],[Sr. no.]],Raw_data_N2_Kanji[[Sr. no.]:[Meaning]],8,0)</f>
        <v>#N/A</v>
      </c>
      <c r="F412" s="39" t="e">
        <f>VLOOKUP(Final_manabou_kanji[[#This Row],[Sr. no.]],Raw_data_N2_Kanji[[Sr. no.]:[Meaning]],9,0)</f>
        <v>#N/A</v>
      </c>
      <c r="G412" s="66" t="e">
        <f>VLOOKUP(Final_manabou_kanji[[#This Row],[Sr. no.]],Raw_data_N2_Kanji[[Sr. no.]:[Sentence]],13,0)</f>
        <v>#N/A</v>
      </c>
      <c r="H412" t="e">
        <f>VLOOKUP(Final_manabou_kanji[[#This Row],[Kanji]],Raw_data_N2_Kanji[[Receipe]:[Meaning]],6,0)</f>
        <v>#N/A</v>
      </c>
      <c r="I412" t="e">
        <f>VLOOKUP(Final_manabou_kanji[[#This Row],[Kanji]],Raw_data_N2_Kanji[[Receipe]:[Meaning]],7,0)</f>
        <v>#N/A</v>
      </c>
      <c r="J412" t="e">
        <f>#REF!</f>
        <v>#REF!</v>
      </c>
      <c r="K412" s="35">
        <f>Final_manabou_kanji[[#This Row],[Sr. no.]]</f>
        <v>410</v>
      </c>
      <c r="L412" s="3"/>
      <c r="M412" s="3"/>
    </row>
    <row r="413" spans="2:13" ht="14.25" customHeight="1" x14ac:dyDescent="0.3">
      <c r="B413" s="33">
        <v>411</v>
      </c>
      <c r="C413" s="33" t="e">
        <f>VLOOKUP(Final_manabou_kanji[[#This Row],[Sr. no.]],Raw_data_N2_Kanji[[Sr. no.]:[Receipe no]],5,0)</f>
        <v>#N/A</v>
      </c>
      <c r="D413" s="38" t="e">
        <f>VLOOKUP(Final_manabou_kanji[[#This Row],[Sr. no.]],Raw_data_N2_Kanji[[Sr. no.]:[Meaning]],7,0)</f>
        <v>#N/A</v>
      </c>
      <c r="E413" s="3" t="e">
        <f>VLOOKUP(Final_manabou_kanji[[#This Row],[Sr. no.]],Raw_data_N2_Kanji[[Sr. no.]:[Meaning]],8,0)</f>
        <v>#N/A</v>
      </c>
      <c r="F413" s="39" t="e">
        <f>VLOOKUP(Final_manabou_kanji[[#This Row],[Sr. no.]],Raw_data_N2_Kanji[[Sr. no.]:[Meaning]],9,0)</f>
        <v>#N/A</v>
      </c>
      <c r="G413" s="66" t="e">
        <f>VLOOKUP(Final_manabou_kanji[[#This Row],[Sr. no.]],Raw_data_N2_Kanji[[Sr. no.]:[Sentence]],13,0)</f>
        <v>#N/A</v>
      </c>
      <c r="H413" t="e">
        <f>VLOOKUP(Final_manabou_kanji[[#This Row],[Kanji]],Raw_data_N2_Kanji[[Receipe]:[Meaning]],6,0)</f>
        <v>#N/A</v>
      </c>
      <c r="I413" t="e">
        <f>VLOOKUP(Final_manabou_kanji[[#This Row],[Kanji]],Raw_data_N2_Kanji[[Receipe]:[Meaning]],7,0)</f>
        <v>#N/A</v>
      </c>
      <c r="J413" t="e">
        <f>#REF!</f>
        <v>#REF!</v>
      </c>
      <c r="K413" s="35">
        <f>Final_manabou_kanji[[#This Row],[Sr. no.]]</f>
        <v>411</v>
      </c>
      <c r="L413" s="3"/>
      <c r="M413" s="3"/>
    </row>
    <row r="414" spans="2:13" ht="14.25" customHeight="1" x14ac:dyDescent="0.3">
      <c r="B414" s="33">
        <v>412</v>
      </c>
      <c r="C414" s="33" t="e">
        <f>VLOOKUP(Final_manabou_kanji[[#This Row],[Sr. no.]],Raw_data_N2_Kanji[[Sr. no.]:[Receipe no]],5,0)</f>
        <v>#N/A</v>
      </c>
      <c r="D414" s="38" t="e">
        <f>VLOOKUP(Final_manabou_kanji[[#This Row],[Sr. no.]],Raw_data_N2_Kanji[[Sr. no.]:[Meaning]],7,0)</f>
        <v>#N/A</v>
      </c>
      <c r="E414" s="3" t="e">
        <f>VLOOKUP(Final_manabou_kanji[[#This Row],[Sr. no.]],Raw_data_N2_Kanji[[Sr. no.]:[Meaning]],8,0)</f>
        <v>#N/A</v>
      </c>
      <c r="F414" s="39" t="e">
        <f>VLOOKUP(Final_manabou_kanji[[#This Row],[Sr. no.]],Raw_data_N2_Kanji[[Sr. no.]:[Meaning]],9,0)</f>
        <v>#N/A</v>
      </c>
      <c r="G414" s="66" t="e">
        <f>VLOOKUP(Final_manabou_kanji[[#This Row],[Sr. no.]],Raw_data_N2_Kanji[[Sr. no.]:[Sentence]],13,0)</f>
        <v>#N/A</v>
      </c>
      <c r="H414" t="e">
        <f>VLOOKUP(Final_manabou_kanji[[#This Row],[Kanji]],Raw_data_N2_Kanji[[Receipe]:[Meaning]],6,0)</f>
        <v>#N/A</v>
      </c>
      <c r="I414" t="e">
        <f>VLOOKUP(Final_manabou_kanji[[#This Row],[Kanji]],Raw_data_N2_Kanji[[Receipe]:[Meaning]],7,0)</f>
        <v>#N/A</v>
      </c>
      <c r="J414" t="e">
        <f>#REF!</f>
        <v>#REF!</v>
      </c>
      <c r="K414" s="35">
        <f>Final_manabou_kanji[[#This Row],[Sr. no.]]</f>
        <v>412</v>
      </c>
      <c r="L414" s="3"/>
      <c r="M414" s="3"/>
    </row>
    <row r="415" spans="2:13" ht="14.25" customHeight="1" x14ac:dyDescent="0.3">
      <c r="B415" s="33">
        <v>413</v>
      </c>
      <c r="C415" s="33" t="e">
        <f>VLOOKUP(Final_manabou_kanji[[#This Row],[Sr. no.]],Raw_data_N2_Kanji[[Sr. no.]:[Receipe no]],5,0)</f>
        <v>#N/A</v>
      </c>
      <c r="D415" s="38" t="e">
        <f>VLOOKUP(Final_manabou_kanji[[#This Row],[Sr. no.]],Raw_data_N2_Kanji[[Sr. no.]:[Meaning]],7,0)</f>
        <v>#N/A</v>
      </c>
      <c r="E415" s="3" t="e">
        <f>VLOOKUP(Final_manabou_kanji[[#This Row],[Sr. no.]],Raw_data_N2_Kanji[[Sr. no.]:[Meaning]],8,0)</f>
        <v>#N/A</v>
      </c>
      <c r="F415" s="39" t="e">
        <f>VLOOKUP(Final_manabou_kanji[[#This Row],[Sr. no.]],Raw_data_N2_Kanji[[Sr. no.]:[Meaning]],9,0)</f>
        <v>#N/A</v>
      </c>
      <c r="G415" s="66" t="e">
        <f>VLOOKUP(Final_manabou_kanji[[#This Row],[Sr. no.]],Raw_data_N2_Kanji[[Sr. no.]:[Sentence]],13,0)</f>
        <v>#N/A</v>
      </c>
      <c r="H415" t="e">
        <f>VLOOKUP(Final_manabou_kanji[[#This Row],[Kanji]],Raw_data_N2_Kanji[[Receipe]:[Meaning]],6,0)</f>
        <v>#N/A</v>
      </c>
      <c r="I415" t="e">
        <f>VLOOKUP(Final_manabou_kanji[[#This Row],[Kanji]],Raw_data_N2_Kanji[[Receipe]:[Meaning]],7,0)</f>
        <v>#N/A</v>
      </c>
      <c r="J415" t="e">
        <f>#REF!</f>
        <v>#REF!</v>
      </c>
      <c r="K415" s="35">
        <f>Final_manabou_kanji[[#This Row],[Sr. no.]]</f>
        <v>413</v>
      </c>
      <c r="L415" s="3"/>
      <c r="M415" s="3"/>
    </row>
    <row r="416" spans="2:13" ht="14.25" customHeight="1" x14ac:dyDescent="0.3">
      <c r="B416" s="33">
        <v>414</v>
      </c>
      <c r="C416" s="33" t="e">
        <f>VLOOKUP(Final_manabou_kanji[[#This Row],[Sr. no.]],Raw_data_N2_Kanji[[Sr. no.]:[Receipe no]],5,0)</f>
        <v>#N/A</v>
      </c>
      <c r="D416" s="38" t="e">
        <f>VLOOKUP(Final_manabou_kanji[[#This Row],[Sr. no.]],Raw_data_N2_Kanji[[Sr. no.]:[Meaning]],7,0)</f>
        <v>#N/A</v>
      </c>
      <c r="E416" s="3" t="e">
        <f>VLOOKUP(Final_manabou_kanji[[#This Row],[Sr. no.]],Raw_data_N2_Kanji[[Sr. no.]:[Meaning]],8,0)</f>
        <v>#N/A</v>
      </c>
      <c r="F416" s="39" t="e">
        <f>VLOOKUP(Final_manabou_kanji[[#This Row],[Sr. no.]],Raw_data_N2_Kanji[[Sr. no.]:[Meaning]],9,0)</f>
        <v>#N/A</v>
      </c>
      <c r="G416" s="66" t="e">
        <f>VLOOKUP(Final_manabou_kanji[[#This Row],[Sr. no.]],Raw_data_N2_Kanji[[Sr. no.]:[Sentence]],13,0)</f>
        <v>#N/A</v>
      </c>
      <c r="H416" t="e">
        <f>VLOOKUP(Final_manabou_kanji[[#This Row],[Kanji]],Raw_data_N2_Kanji[[Receipe]:[Meaning]],6,0)</f>
        <v>#N/A</v>
      </c>
      <c r="I416" t="e">
        <f>VLOOKUP(Final_manabou_kanji[[#This Row],[Kanji]],Raw_data_N2_Kanji[[Receipe]:[Meaning]],7,0)</f>
        <v>#N/A</v>
      </c>
      <c r="J416" t="e">
        <f>#REF!</f>
        <v>#REF!</v>
      </c>
      <c r="K416" s="35">
        <f>Final_manabou_kanji[[#This Row],[Sr. no.]]</f>
        <v>414</v>
      </c>
      <c r="L416" s="3"/>
      <c r="M416" s="3"/>
    </row>
    <row r="417" spans="2:13" ht="14.25" customHeight="1" x14ac:dyDescent="0.3">
      <c r="B417" s="33">
        <v>415</v>
      </c>
      <c r="C417" s="33" t="e">
        <f>VLOOKUP(Final_manabou_kanji[[#This Row],[Sr. no.]],Raw_data_N2_Kanji[[Sr. no.]:[Receipe no]],5,0)</f>
        <v>#N/A</v>
      </c>
      <c r="D417" s="38" t="e">
        <f>VLOOKUP(Final_manabou_kanji[[#This Row],[Sr. no.]],Raw_data_N2_Kanji[[Sr. no.]:[Meaning]],7,0)</f>
        <v>#N/A</v>
      </c>
      <c r="E417" s="3" t="e">
        <f>VLOOKUP(Final_manabou_kanji[[#This Row],[Sr. no.]],Raw_data_N2_Kanji[[Sr. no.]:[Meaning]],8,0)</f>
        <v>#N/A</v>
      </c>
      <c r="F417" s="39" t="e">
        <f>VLOOKUP(Final_manabou_kanji[[#This Row],[Sr. no.]],Raw_data_N2_Kanji[[Sr. no.]:[Meaning]],9,0)</f>
        <v>#N/A</v>
      </c>
      <c r="G417" s="66" t="e">
        <f>VLOOKUP(Final_manabou_kanji[[#This Row],[Sr. no.]],Raw_data_N2_Kanji[[Sr. no.]:[Sentence]],13,0)</f>
        <v>#N/A</v>
      </c>
      <c r="H417" t="e">
        <f>VLOOKUP(Final_manabou_kanji[[#This Row],[Kanji]],Raw_data_N2_Kanji[[Receipe]:[Meaning]],6,0)</f>
        <v>#N/A</v>
      </c>
      <c r="I417" t="e">
        <f>VLOOKUP(Final_manabou_kanji[[#This Row],[Kanji]],Raw_data_N2_Kanji[[Receipe]:[Meaning]],7,0)</f>
        <v>#N/A</v>
      </c>
      <c r="J417" t="e">
        <f>#REF!</f>
        <v>#REF!</v>
      </c>
      <c r="K417" s="35">
        <f>Final_manabou_kanji[[#This Row],[Sr. no.]]</f>
        <v>415</v>
      </c>
      <c r="L417" s="3"/>
      <c r="M417" s="3"/>
    </row>
    <row r="418" spans="2:13" ht="14.25" customHeight="1" x14ac:dyDescent="0.3">
      <c r="B418" s="33">
        <v>416</v>
      </c>
      <c r="C418" s="33" t="e">
        <f>VLOOKUP(Final_manabou_kanji[[#This Row],[Sr. no.]],Raw_data_N2_Kanji[[Sr. no.]:[Receipe no]],5,0)</f>
        <v>#N/A</v>
      </c>
      <c r="D418" s="38" t="e">
        <f>VLOOKUP(Final_manabou_kanji[[#This Row],[Sr. no.]],Raw_data_N2_Kanji[[Sr. no.]:[Meaning]],7,0)</f>
        <v>#N/A</v>
      </c>
      <c r="E418" s="3" t="e">
        <f>VLOOKUP(Final_manabou_kanji[[#This Row],[Sr. no.]],Raw_data_N2_Kanji[[Sr. no.]:[Meaning]],8,0)</f>
        <v>#N/A</v>
      </c>
      <c r="F418" s="39" t="e">
        <f>VLOOKUP(Final_manabou_kanji[[#This Row],[Sr. no.]],Raw_data_N2_Kanji[[Sr. no.]:[Meaning]],9,0)</f>
        <v>#N/A</v>
      </c>
      <c r="G418" s="66" t="e">
        <f>VLOOKUP(Final_manabou_kanji[[#This Row],[Sr. no.]],Raw_data_N2_Kanji[[Sr. no.]:[Sentence]],13,0)</f>
        <v>#N/A</v>
      </c>
      <c r="H418" t="e">
        <f>VLOOKUP(Final_manabou_kanji[[#This Row],[Kanji]],Raw_data_N2_Kanji[[Receipe]:[Meaning]],6,0)</f>
        <v>#N/A</v>
      </c>
      <c r="I418" t="e">
        <f>VLOOKUP(Final_manabou_kanji[[#This Row],[Kanji]],Raw_data_N2_Kanji[[Receipe]:[Meaning]],7,0)</f>
        <v>#N/A</v>
      </c>
      <c r="J418" t="e">
        <f>#REF!</f>
        <v>#REF!</v>
      </c>
      <c r="K418" s="35">
        <f>Final_manabou_kanji[[#This Row],[Sr. no.]]</f>
        <v>416</v>
      </c>
      <c r="L418" s="3"/>
      <c r="M418" s="3"/>
    </row>
    <row r="419" spans="2:13" ht="14.25" customHeight="1" x14ac:dyDescent="0.3">
      <c r="B419" s="33">
        <v>417</v>
      </c>
      <c r="C419" s="33" t="e">
        <f>VLOOKUP(Final_manabou_kanji[[#This Row],[Sr. no.]],Raw_data_N2_Kanji[[Sr. no.]:[Receipe no]],5,0)</f>
        <v>#N/A</v>
      </c>
      <c r="D419" s="38" t="e">
        <f>VLOOKUP(Final_manabou_kanji[[#This Row],[Sr. no.]],Raw_data_N2_Kanji[[Sr. no.]:[Meaning]],7,0)</f>
        <v>#N/A</v>
      </c>
      <c r="E419" s="3" t="e">
        <f>VLOOKUP(Final_manabou_kanji[[#This Row],[Sr. no.]],Raw_data_N2_Kanji[[Sr. no.]:[Meaning]],8,0)</f>
        <v>#N/A</v>
      </c>
      <c r="F419" s="39" t="e">
        <f>VLOOKUP(Final_manabou_kanji[[#This Row],[Sr. no.]],Raw_data_N2_Kanji[[Sr. no.]:[Meaning]],9,0)</f>
        <v>#N/A</v>
      </c>
      <c r="G419" s="66" t="e">
        <f>VLOOKUP(Final_manabou_kanji[[#This Row],[Sr. no.]],Raw_data_N2_Kanji[[Sr. no.]:[Sentence]],13,0)</f>
        <v>#N/A</v>
      </c>
      <c r="H419" t="e">
        <f>VLOOKUP(Final_manabou_kanji[[#This Row],[Kanji]],Raw_data_N2_Kanji[[Receipe]:[Meaning]],6,0)</f>
        <v>#N/A</v>
      </c>
      <c r="I419" t="e">
        <f>VLOOKUP(Final_manabou_kanji[[#This Row],[Kanji]],Raw_data_N2_Kanji[[Receipe]:[Meaning]],7,0)</f>
        <v>#N/A</v>
      </c>
      <c r="J419" t="e">
        <f>#REF!</f>
        <v>#REF!</v>
      </c>
      <c r="K419" s="35">
        <f>Final_manabou_kanji[[#This Row],[Sr. no.]]</f>
        <v>417</v>
      </c>
      <c r="L419" s="3"/>
      <c r="M419" s="3"/>
    </row>
    <row r="420" spans="2:13" ht="14.25" customHeight="1" x14ac:dyDescent="0.3">
      <c r="B420" s="33">
        <v>418</v>
      </c>
      <c r="C420" s="33" t="e">
        <f>VLOOKUP(Final_manabou_kanji[[#This Row],[Sr. no.]],Raw_data_N2_Kanji[[Sr. no.]:[Receipe no]],5,0)</f>
        <v>#N/A</v>
      </c>
      <c r="D420" s="38" t="e">
        <f>VLOOKUP(Final_manabou_kanji[[#This Row],[Sr. no.]],Raw_data_N2_Kanji[[Sr. no.]:[Meaning]],7,0)</f>
        <v>#N/A</v>
      </c>
      <c r="E420" s="3" t="e">
        <f>VLOOKUP(Final_manabou_kanji[[#This Row],[Sr. no.]],Raw_data_N2_Kanji[[Sr. no.]:[Meaning]],8,0)</f>
        <v>#N/A</v>
      </c>
      <c r="F420" s="39" t="e">
        <f>VLOOKUP(Final_manabou_kanji[[#This Row],[Sr. no.]],Raw_data_N2_Kanji[[Sr. no.]:[Meaning]],9,0)</f>
        <v>#N/A</v>
      </c>
      <c r="G420" s="66" t="e">
        <f>VLOOKUP(Final_manabou_kanji[[#This Row],[Sr. no.]],Raw_data_N2_Kanji[[Sr. no.]:[Sentence]],13,0)</f>
        <v>#N/A</v>
      </c>
      <c r="H420" t="e">
        <f>VLOOKUP(Final_manabou_kanji[[#This Row],[Kanji]],Raw_data_N2_Kanji[[Receipe]:[Meaning]],6,0)</f>
        <v>#N/A</v>
      </c>
      <c r="I420" t="e">
        <f>VLOOKUP(Final_manabou_kanji[[#This Row],[Kanji]],Raw_data_N2_Kanji[[Receipe]:[Meaning]],7,0)</f>
        <v>#N/A</v>
      </c>
      <c r="J420" t="e">
        <f>#REF!</f>
        <v>#REF!</v>
      </c>
      <c r="K420" s="35">
        <f>Final_manabou_kanji[[#This Row],[Sr. no.]]</f>
        <v>418</v>
      </c>
      <c r="L420" s="3"/>
      <c r="M420" s="3"/>
    </row>
    <row r="421" spans="2:13" ht="14.25" customHeight="1" x14ac:dyDescent="0.3">
      <c r="B421" s="33">
        <v>419</v>
      </c>
      <c r="C421" s="33" t="e">
        <f>VLOOKUP(Final_manabou_kanji[[#This Row],[Sr. no.]],Raw_data_N2_Kanji[[Sr. no.]:[Receipe no]],5,0)</f>
        <v>#N/A</v>
      </c>
      <c r="D421" s="38" t="e">
        <f>VLOOKUP(Final_manabou_kanji[[#This Row],[Sr. no.]],Raw_data_N2_Kanji[[Sr. no.]:[Meaning]],7,0)</f>
        <v>#N/A</v>
      </c>
      <c r="E421" s="3" t="e">
        <f>VLOOKUP(Final_manabou_kanji[[#This Row],[Sr. no.]],Raw_data_N2_Kanji[[Sr. no.]:[Meaning]],8,0)</f>
        <v>#N/A</v>
      </c>
      <c r="F421" s="39" t="e">
        <f>VLOOKUP(Final_manabou_kanji[[#This Row],[Sr. no.]],Raw_data_N2_Kanji[[Sr. no.]:[Meaning]],9,0)</f>
        <v>#N/A</v>
      </c>
      <c r="G421" s="66" t="e">
        <f>VLOOKUP(Final_manabou_kanji[[#This Row],[Sr. no.]],Raw_data_N2_Kanji[[Sr. no.]:[Sentence]],13,0)</f>
        <v>#N/A</v>
      </c>
      <c r="H421" t="e">
        <f>VLOOKUP(Final_manabou_kanji[[#This Row],[Kanji]],Raw_data_N2_Kanji[[Receipe]:[Meaning]],6,0)</f>
        <v>#N/A</v>
      </c>
      <c r="I421" t="e">
        <f>VLOOKUP(Final_manabou_kanji[[#This Row],[Kanji]],Raw_data_N2_Kanji[[Receipe]:[Meaning]],7,0)</f>
        <v>#N/A</v>
      </c>
      <c r="J421" t="e">
        <f>#REF!</f>
        <v>#REF!</v>
      </c>
      <c r="K421" s="35">
        <f>Final_manabou_kanji[[#This Row],[Sr. no.]]</f>
        <v>419</v>
      </c>
      <c r="L421" s="3"/>
      <c r="M421" s="3"/>
    </row>
    <row r="422" spans="2:13" ht="14.25" customHeight="1" x14ac:dyDescent="0.3">
      <c r="B422" s="33">
        <v>420</v>
      </c>
      <c r="C422" s="33" t="e">
        <f>VLOOKUP(Final_manabou_kanji[[#This Row],[Sr. no.]],Raw_data_N2_Kanji[[Sr. no.]:[Receipe no]],5,0)</f>
        <v>#N/A</v>
      </c>
      <c r="D422" s="38" t="e">
        <f>VLOOKUP(Final_manabou_kanji[[#This Row],[Sr. no.]],Raw_data_N2_Kanji[[Sr. no.]:[Meaning]],7,0)</f>
        <v>#N/A</v>
      </c>
      <c r="E422" s="3" t="e">
        <f>VLOOKUP(Final_manabou_kanji[[#This Row],[Sr. no.]],Raw_data_N2_Kanji[[Sr. no.]:[Meaning]],8,0)</f>
        <v>#N/A</v>
      </c>
      <c r="F422" s="39" t="e">
        <f>VLOOKUP(Final_manabou_kanji[[#This Row],[Sr. no.]],Raw_data_N2_Kanji[[Sr. no.]:[Meaning]],9,0)</f>
        <v>#N/A</v>
      </c>
      <c r="G422" s="66" t="e">
        <f>VLOOKUP(Final_manabou_kanji[[#This Row],[Sr. no.]],Raw_data_N2_Kanji[[Sr. no.]:[Sentence]],13,0)</f>
        <v>#N/A</v>
      </c>
      <c r="H422" t="e">
        <f>VLOOKUP(Final_manabou_kanji[[#This Row],[Kanji]],Raw_data_N2_Kanji[[Receipe]:[Meaning]],6,0)</f>
        <v>#N/A</v>
      </c>
      <c r="I422" t="e">
        <f>VLOOKUP(Final_manabou_kanji[[#This Row],[Kanji]],Raw_data_N2_Kanji[[Receipe]:[Meaning]],7,0)</f>
        <v>#N/A</v>
      </c>
      <c r="J422" t="e">
        <f>#REF!</f>
        <v>#REF!</v>
      </c>
      <c r="K422" s="35">
        <f>Final_manabou_kanji[[#This Row],[Sr. no.]]</f>
        <v>420</v>
      </c>
      <c r="L422" s="3"/>
      <c r="M422" s="3"/>
    </row>
    <row r="423" spans="2:13" ht="14.25" customHeight="1" x14ac:dyDescent="0.3">
      <c r="B423" s="33">
        <v>421</v>
      </c>
      <c r="C423" s="33" t="e">
        <f>VLOOKUP(Final_manabou_kanji[[#This Row],[Sr. no.]],Raw_data_N2_Kanji[[Sr. no.]:[Receipe no]],5,0)</f>
        <v>#N/A</v>
      </c>
      <c r="D423" s="38" t="e">
        <f>VLOOKUP(Final_manabou_kanji[[#This Row],[Sr. no.]],Raw_data_N2_Kanji[[Sr. no.]:[Meaning]],7,0)</f>
        <v>#N/A</v>
      </c>
      <c r="E423" s="3" t="e">
        <f>VLOOKUP(Final_manabou_kanji[[#This Row],[Sr. no.]],Raw_data_N2_Kanji[[Sr. no.]:[Meaning]],8,0)</f>
        <v>#N/A</v>
      </c>
      <c r="F423" s="39" t="e">
        <f>VLOOKUP(Final_manabou_kanji[[#This Row],[Sr. no.]],Raw_data_N2_Kanji[[Sr. no.]:[Meaning]],9,0)</f>
        <v>#N/A</v>
      </c>
      <c r="G423" s="66" t="e">
        <f>VLOOKUP(Final_manabou_kanji[[#This Row],[Sr. no.]],Raw_data_N2_Kanji[[Sr. no.]:[Sentence]],13,0)</f>
        <v>#N/A</v>
      </c>
      <c r="H423" t="e">
        <f>VLOOKUP(Final_manabou_kanji[[#This Row],[Kanji]],Raw_data_N2_Kanji[[Receipe]:[Meaning]],6,0)</f>
        <v>#N/A</v>
      </c>
      <c r="I423" t="e">
        <f>VLOOKUP(Final_manabou_kanji[[#This Row],[Kanji]],Raw_data_N2_Kanji[[Receipe]:[Meaning]],7,0)</f>
        <v>#N/A</v>
      </c>
      <c r="J423" t="e">
        <f>#REF!</f>
        <v>#REF!</v>
      </c>
      <c r="K423" s="35">
        <f>Final_manabou_kanji[[#This Row],[Sr. no.]]</f>
        <v>421</v>
      </c>
      <c r="L423" s="3"/>
      <c r="M423" s="3"/>
    </row>
    <row r="424" spans="2:13" ht="14.25" customHeight="1" x14ac:dyDescent="0.3">
      <c r="B424" s="33">
        <v>422</v>
      </c>
      <c r="C424" s="33" t="e">
        <f>VLOOKUP(Final_manabou_kanji[[#This Row],[Sr. no.]],Raw_data_N2_Kanji[[Sr. no.]:[Receipe no]],5,0)</f>
        <v>#N/A</v>
      </c>
      <c r="D424" s="38" t="e">
        <f>VLOOKUP(Final_manabou_kanji[[#This Row],[Sr. no.]],Raw_data_N2_Kanji[[Sr. no.]:[Meaning]],7,0)</f>
        <v>#N/A</v>
      </c>
      <c r="E424" s="3" t="e">
        <f>VLOOKUP(Final_manabou_kanji[[#This Row],[Sr. no.]],Raw_data_N2_Kanji[[Sr. no.]:[Meaning]],8,0)</f>
        <v>#N/A</v>
      </c>
      <c r="F424" s="39" t="e">
        <f>VLOOKUP(Final_manabou_kanji[[#This Row],[Sr. no.]],Raw_data_N2_Kanji[[Sr. no.]:[Meaning]],9,0)</f>
        <v>#N/A</v>
      </c>
      <c r="G424" s="66" t="e">
        <f>VLOOKUP(Final_manabou_kanji[[#This Row],[Sr. no.]],Raw_data_N2_Kanji[[Sr. no.]:[Sentence]],13,0)</f>
        <v>#N/A</v>
      </c>
      <c r="H424" t="e">
        <f>VLOOKUP(Final_manabou_kanji[[#This Row],[Kanji]],Raw_data_N2_Kanji[[Receipe]:[Meaning]],6,0)</f>
        <v>#N/A</v>
      </c>
      <c r="I424" t="e">
        <f>VLOOKUP(Final_manabou_kanji[[#This Row],[Kanji]],Raw_data_N2_Kanji[[Receipe]:[Meaning]],7,0)</f>
        <v>#N/A</v>
      </c>
      <c r="J424" t="e">
        <f>#REF!</f>
        <v>#REF!</v>
      </c>
      <c r="K424" s="35">
        <f>Final_manabou_kanji[[#This Row],[Sr. no.]]</f>
        <v>422</v>
      </c>
      <c r="L424" s="3"/>
      <c r="M424" s="3"/>
    </row>
    <row r="425" spans="2:13" ht="14.25" customHeight="1" x14ac:dyDescent="0.3">
      <c r="B425" s="33">
        <v>423</v>
      </c>
      <c r="C425" s="33" t="e">
        <f>VLOOKUP(Final_manabou_kanji[[#This Row],[Sr. no.]],Raw_data_N2_Kanji[[Sr. no.]:[Receipe no]],5,0)</f>
        <v>#N/A</v>
      </c>
      <c r="D425" s="38" t="e">
        <f>VLOOKUP(Final_manabou_kanji[[#This Row],[Sr. no.]],Raw_data_N2_Kanji[[Sr. no.]:[Meaning]],7,0)</f>
        <v>#N/A</v>
      </c>
      <c r="E425" s="3" t="e">
        <f>VLOOKUP(Final_manabou_kanji[[#This Row],[Sr. no.]],Raw_data_N2_Kanji[[Sr. no.]:[Meaning]],8,0)</f>
        <v>#N/A</v>
      </c>
      <c r="F425" s="39" t="e">
        <f>VLOOKUP(Final_manabou_kanji[[#This Row],[Sr. no.]],Raw_data_N2_Kanji[[Sr. no.]:[Meaning]],9,0)</f>
        <v>#N/A</v>
      </c>
      <c r="G425" s="66" t="e">
        <f>VLOOKUP(Final_manabou_kanji[[#This Row],[Sr. no.]],Raw_data_N2_Kanji[[Sr. no.]:[Sentence]],13,0)</f>
        <v>#N/A</v>
      </c>
      <c r="H425" t="e">
        <f>VLOOKUP(Final_manabou_kanji[[#This Row],[Kanji]],Raw_data_N2_Kanji[[Receipe]:[Meaning]],6,0)</f>
        <v>#N/A</v>
      </c>
      <c r="I425" t="e">
        <f>VLOOKUP(Final_manabou_kanji[[#This Row],[Kanji]],Raw_data_N2_Kanji[[Receipe]:[Meaning]],7,0)</f>
        <v>#N/A</v>
      </c>
      <c r="J425" t="e">
        <f>#REF!</f>
        <v>#REF!</v>
      </c>
      <c r="K425" s="35">
        <f>Final_manabou_kanji[[#This Row],[Sr. no.]]</f>
        <v>423</v>
      </c>
      <c r="L425" s="3"/>
      <c r="M425" s="3"/>
    </row>
    <row r="426" spans="2:13" ht="14.25" customHeight="1" x14ac:dyDescent="0.3">
      <c r="B426" s="33">
        <v>424</v>
      </c>
      <c r="C426" s="33" t="e">
        <f>VLOOKUP(Final_manabou_kanji[[#This Row],[Sr. no.]],Raw_data_N2_Kanji[[Sr. no.]:[Receipe no]],5,0)</f>
        <v>#N/A</v>
      </c>
      <c r="D426" s="38" t="e">
        <f>VLOOKUP(Final_manabou_kanji[[#This Row],[Sr. no.]],Raw_data_N2_Kanji[[Sr. no.]:[Meaning]],7,0)</f>
        <v>#N/A</v>
      </c>
      <c r="E426" s="3" t="e">
        <f>VLOOKUP(Final_manabou_kanji[[#This Row],[Sr. no.]],Raw_data_N2_Kanji[[Sr. no.]:[Meaning]],8,0)</f>
        <v>#N/A</v>
      </c>
      <c r="F426" s="39" t="e">
        <f>VLOOKUP(Final_manabou_kanji[[#This Row],[Sr. no.]],Raw_data_N2_Kanji[[Sr. no.]:[Meaning]],9,0)</f>
        <v>#N/A</v>
      </c>
      <c r="G426" s="66" t="e">
        <f>VLOOKUP(Final_manabou_kanji[[#This Row],[Sr. no.]],Raw_data_N2_Kanji[[Sr. no.]:[Sentence]],13,0)</f>
        <v>#N/A</v>
      </c>
      <c r="H426" t="e">
        <f>VLOOKUP(Final_manabou_kanji[[#This Row],[Kanji]],Raw_data_N2_Kanji[[Receipe]:[Meaning]],6,0)</f>
        <v>#N/A</v>
      </c>
      <c r="I426" t="e">
        <f>VLOOKUP(Final_manabou_kanji[[#This Row],[Kanji]],Raw_data_N2_Kanji[[Receipe]:[Meaning]],7,0)</f>
        <v>#N/A</v>
      </c>
      <c r="J426" t="e">
        <f>#REF!</f>
        <v>#REF!</v>
      </c>
      <c r="K426" s="35">
        <f>Final_manabou_kanji[[#This Row],[Sr. no.]]</f>
        <v>424</v>
      </c>
      <c r="L426" s="3"/>
      <c r="M426" s="3"/>
    </row>
    <row r="427" spans="2:13" ht="14.25" customHeight="1" x14ac:dyDescent="0.3">
      <c r="B427" s="33">
        <v>425</v>
      </c>
      <c r="C427" s="33" t="e">
        <f>VLOOKUP(Final_manabou_kanji[[#This Row],[Sr. no.]],Raw_data_N2_Kanji[[Sr. no.]:[Receipe no]],5,0)</f>
        <v>#N/A</v>
      </c>
      <c r="D427" s="38" t="e">
        <f>VLOOKUP(Final_manabou_kanji[[#This Row],[Sr. no.]],Raw_data_N2_Kanji[[Sr. no.]:[Meaning]],7,0)</f>
        <v>#N/A</v>
      </c>
      <c r="E427" s="3" t="e">
        <f>VLOOKUP(Final_manabou_kanji[[#This Row],[Sr. no.]],Raw_data_N2_Kanji[[Sr. no.]:[Meaning]],8,0)</f>
        <v>#N/A</v>
      </c>
      <c r="F427" s="39" t="e">
        <f>VLOOKUP(Final_manabou_kanji[[#This Row],[Sr. no.]],Raw_data_N2_Kanji[[Sr. no.]:[Meaning]],9,0)</f>
        <v>#N/A</v>
      </c>
      <c r="G427" s="66" t="e">
        <f>VLOOKUP(Final_manabou_kanji[[#This Row],[Sr. no.]],Raw_data_N2_Kanji[[Sr. no.]:[Sentence]],13,0)</f>
        <v>#N/A</v>
      </c>
      <c r="H427" t="e">
        <f>VLOOKUP(Final_manabou_kanji[[#This Row],[Kanji]],Raw_data_N2_Kanji[[Receipe]:[Meaning]],6,0)</f>
        <v>#N/A</v>
      </c>
      <c r="I427" t="e">
        <f>VLOOKUP(Final_manabou_kanji[[#This Row],[Kanji]],Raw_data_N2_Kanji[[Receipe]:[Meaning]],7,0)</f>
        <v>#N/A</v>
      </c>
      <c r="J427" t="e">
        <f>#REF!</f>
        <v>#REF!</v>
      </c>
      <c r="K427" s="35">
        <f>Final_manabou_kanji[[#This Row],[Sr. no.]]</f>
        <v>425</v>
      </c>
      <c r="L427" s="3"/>
      <c r="M427" s="3"/>
    </row>
    <row r="428" spans="2:13" ht="14.25" customHeight="1" x14ac:dyDescent="0.3">
      <c r="B428" s="33">
        <v>426</v>
      </c>
      <c r="C428" s="33" t="e">
        <f>VLOOKUP(Final_manabou_kanji[[#This Row],[Sr. no.]],Raw_data_N2_Kanji[[Sr. no.]:[Receipe no]],5,0)</f>
        <v>#N/A</v>
      </c>
      <c r="D428" s="38" t="e">
        <f>VLOOKUP(Final_manabou_kanji[[#This Row],[Sr. no.]],Raw_data_N2_Kanji[[Sr. no.]:[Meaning]],7,0)</f>
        <v>#N/A</v>
      </c>
      <c r="E428" s="3" t="e">
        <f>VLOOKUP(Final_manabou_kanji[[#This Row],[Sr. no.]],Raw_data_N2_Kanji[[Sr. no.]:[Meaning]],8,0)</f>
        <v>#N/A</v>
      </c>
      <c r="F428" s="39" t="e">
        <f>VLOOKUP(Final_manabou_kanji[[#This Row],[Sr. no.]],Raw_data_N2_Kanji[[Sr. no.]:[Meaning]],9,0)</f>
        <v>#N/A</v>
      </c>
      <c r="G428" s="66" t="e">
        <f>VLOOKUP(Final_manabou_kanji[[#This Row],[Sr. no.]],Raw_data_N2_Kanji[[Sr. no.]:[Sentence]],13,0)</f>
        <v>#N/A</v>
      </c>
      <c r="H428" t="e">
        <f>VLOOKUP(Final_manabou_kanji[[#This Row],[Kanji]],Raw_data_N2_Kanji[[Receipe]:[Meaning]],6,0)</f>
        <v>#N/A</v>
      </c>
      <c r="I428" t="e">
        <f>VLOOKUP(Final_manabou_kanji[[#This Row],[Kanji]],Raw_data_N2_Kanji[[Receipe]:[Meaning]],7,0)</f>
        <v>#N/A</v>
      </c>
      <c r="J428" t="e">
        <f>#REF!</f>
        <v>#REF!</v>
      </c>
      <c r="K428" s="35">
        <f>Final_manabou_kanji[[#This Row],[Sr. no.]]</f>
        <v>426</v>
      </c>
      <c r="L428" s="3"/>
      <c r="M428" s="3"/>
    </row>
    <row r="429" spans="2:13" ht="14.25" customHeight="1" x14ac:dyDescent="0.3">
      <c r="B429" s="33">
        <v>427</v>
      </c>
      <c r="C429" s="33" t="e">
        <f>VLOOKUP(Final_manabou_kanji[[#This Row],[Sr. no.]],Raw_data_N2_Kanji[[Sr. no.]:[Receipe no]],5,0)</f>
        <v>#N/A</v>
      </c>
      <c r="D429" s="38" t="e">
        <f>VLOOKUP(Final_manabou_kanji[[#This Row],[Sr. no.]],Raw_data_N2_Kanji[[Sr. no.]:[Meaning]],7,0)</f>
        <v>#N/A</v>
      </c>
      <c r="E429" s="3" t="e">
        <f>VLOOKUP(Final_manabou_kanji[[#This Row],[Sr. no.]],Raw_data_N2_Kanji[[Sr. no.]:[Meaning]],8,0)</f>
        <v>#N/A</v>
      </c>
      <c r="F429" s="39" t="e">
        <f>VLOOKUP(Final_manabou_kanji[[#This Row],[Sr. no.]],Raw_data_N2_Kanji[[Sr. no.]:[Meaning]],9,0)</f>
        <v>#N/A</v>
      </c>
      <c r="G429" s="66" t="e">
        <f>VLOOKUP(Final_manabou_kanji[[#This Row],[Sr. no.]],Raw_data_N2_Kanji[[Sr. no.]:[Sentence]],13,0)</f>
        <v>#N/A</v>
      </c>
      <c r="H429" t="e">
        <f>VLOOKUP(Final_manabou_kanji[[#This Row],[Kanji]],Raw_data_N2_Kanji[[Receipe]:[Meaning]],6,0)</f>
        <v>#N/A</v>
      </c>
      <c r="I429" t="e">
        <f>VLOOKUP(Final_manabou_kanji[[#This Row],[Kanji]],Raw_data_N2_Kanji[[Receipe]:[Meaning]],7,0)</f>
        <v>#N/A</v>
      </c>
      <c r="J429" t="e">
        <f>#REF!</f>
        <v>#REF!</v>
      </c>
      <c r="K429" s="35">
        <f>Final_manabou_kanji[[#This Row],[Sr. no.]]</f>
        <v>427</v>
      </c>
      <c r="L429" s="3"/>
      <c r="M429" s="3"/>
    </row>
    <row r="430" spans="2:13" ht="14.25" customHeight="1" x14ac:dyDescent="0.3">
      <c r="B430" s="33">
        <v>428</v>
      </c>
      <c r="C430" s="33" t="e">
        <f>VLOOKUP(Final_manabou_kanji[[#This Row],[Sr. no.]],Raw_data_N2_Kanji[[Sr. no.]:[Receipe no]],5,0)</f>
        <v>#N/A</v>
      </c>
      <c r="D430" s="38" t="e">
        <f>VLOOKUP(Final_manabou_kanji[[#This Row],[Sr. no.]],Raw_data_N2_Kanji[[Sr. no.]:[Meaning]],7,0)</f>
        <v>#N/A</v>
      </c>
      <c r="E430" s="3" t="e">
        <f>VLOOKUP(Final_manabou_kanji[[#This Row],[Sr. no.]],Raw_data_N2_Kanji[[Sr. no.]:[Meaning]],8,0)</f>
        <v>#N/A</v>
      </c>
      <c r="F430" s="39" t="e">
        <f>VLOOKUP(Final_manabou_kanji[[#This Row],[Sr. no.]],Raw_data_N2_Kanji[[Sr. no.]:[Meaning]],9,0)</f>
        <v>#N/A</v>
      </c>
      <c r="G430" s="66" t="e">
        <f>VLOOKUP(Final_manabou_kanji[[#This Row],[Sr. no.]],Raw_data_N2_Kanji[[Sr. no.]:[Sentence]],13,0)</f>
        <v>#N/A</v>
      </c>
      <c r="H430" t="e">
        <f>VLOOKUP(Final_manabou_kanji[[#This Row],[Kanji]],Raw_data_N2_Kanji[[Receipe]:[Meaning]],6,0)</f>
        <v>#N/A</v>
      </c>
      <c r="I430" t="e">
        <f>VLOOKUP(Final_manabou_kanji[[#This Row],[Kanji]],Raw_data_N2_Kanji[[Receipe]:[Meaning]],7,0)</f>
        <v>#N/A</v>
      </c>
      <c r="J430" t="e">
        <f>#REF!</f>
        <v>#REF!</v>
      </c>
      <c r="K430" s="35">
        <f>Final_manabou_kanji[[#This Row],[Sr. no.]]</f>
        <v>428</v>
      </c>
      <c r="L430" s="3"/>
      <c r="M430" s="3"/>
    </row>
    <row r="431" spans="2:13" ht="14.25" customHeight="1" x14ac:dyDescent="0.3">
      <c r="B431" s="33">
        <v>429</v>
      </c>
      <c r="C431" s="33" t="e">
        <f>VLOOKUP(Final_manabou_kanji[[#This Row],[Sr. no.]],Raw_data_N2_Kanji[[Sr. no.]:[Receipe no]],5,0)</f>
        <v>#N/A</v>
      </c>
      <c r="D431" s="38" t="e">
        <f>VLOOKUP(Final_manabou_kanji[[#This Row],[Sr. no.]],Raw_data_N2_Kanji[[Sr. no.]:[Meaning]],7,0)</f>
        <v>#N/A</v>
      </c>
      <c r="E431" s="3" t="e">
        <f>VLOOKUP(Final_manabou_kanji[[#This Row],[Sr. no.]],Raw_data_N2_Kanji[[Sr. no.]:[Meaning]],8,0)</f>
        <v>#N/A</v>
      </c>
      <c r="F431" s="39" t="e">
        <f>VLOOKUP(Final_manabou_kanji[[#This Row],[Sr. no.]],Raw_data_N2_Kanji[[Sr. no.]:[Meaning]],9,0)</f>
        <v>#N/A</v>
      </c>
      <c r="G431" s="66" t="e">
        <f>VLOOKUP(Final_manabou_kanji[[#This Row],[Sr. no.]],Raw_data_N2_Kanji[[Sr. no.]:[Sentence]],13,0)</f>
        <v>#N/A</v>
      </c>
      <c r="H431" t="e">
        <f>VLOOKUP(Final_manabou_kanji[[#This Row],[Kanji]],Raw_data_N2_Kanji[[Receipe]:[Meaning]],6,0)</f>
        <v>#N/A</v>
      </c>
      <c r="I431" t="e">
        <f>VLOOKUP(Final_manabou_kanji[[#This Row],[Kanji]],Raw_data_N2_Kanji[[Receipe]:[Meaning]],7,0)</f>
        <v>#N/A</v>
      </c>
      <c r="J431" t="e">
        <f>#REF!</f>
        <v>#REF!</v>
      </c>
      <c r="K431" s="35">
        <f>Final_manabou_kanji[[#This Row],[Sr. no.]]</f>
        <v>429</v>
      </c>
      <c r="L431" s="3"/>
      <c r="M431" s="3"/>
    </row>
    <row r="432" spans="2:13" ht="14.25" customHeight="1" x14ac:dyDescent="0.3">
      <c r="B432" s="33">
        <v>430</v>
      </c>
      <c r="C432" s="33" t="e">
        <f>VLOOKUP(Final_manabou_kanji[[#This Row],[Sr. no.]],Raw_data_N2_Kanji[[Sr. no.]:[Receipe no]],5,0)</f>
        <v>#N/A</v>
      </c>
      <c r="D432" s="38" t="e">
        <f>VLOOKUP(Final_manabou_kanji[[#This Row],[Sr. no.]],Raw_data_N2_Kanji[[Sr. no.]:[Meaning]],7,0)</f>
        <v>#N/A</v>
      </c>
      <c r="E432" s="3" t="e">
        <f>VLOOKUP(Final_manabou_kanji[[#This Row],[Sr. no.]],Raw_data_N2_Kanji[[Sr. no.]:[Meaning]],8,0)</f>
        <v>#N/A</v>
      </c>
      <c r="F432" s="39" t="e">
        <f>VLOOKUP(Final_manabou_kanji[[#This Row],[Sr. no.]],Raw_data_N2_Kanji[[Sr. no.]:[Meaning]],9,0)</f>
        <v>#N/A</v>
      </c>
      <c r="G432" s="66" t="e">
        <f>VLOOKUP(Final_manabou_kanji[[#This Row],[Sr. no.]],Raw_data_N2_Kanji[[Sr. no.]:[Sentence]],13,0)</f>
        <v>#N/A</v>
      </c>
      <c r="H432" t="e">
        <f>VLOOKUP(Final_manabou_kanji[[#This Row],[Kanji]],Raw_data_N2_Kanji[[Receipe]:[Meaning]],6,0)</f>
        <v>#N/A</v>
      </c>
      <c r="I432" t="e">
        <f>VLOOKUP(Final_manabou_kanji[[#This Row],[Kanji]],Raw_data_N2_Kanji[[Receipe]:[Meaning]],7,0)</f>
        <v>#N/A</v>
      </c>
      <c r="J432" t="e">
        <f>#REF!</f>
        <v>#REF!</v>
      </c>
      <c r="K432" s="35">
        <f>Final_manabou_kanji[[#This Row],[Sr. no.]]</f>
        <v>430</v>
      </c>
      <c r="L432" s="3"/>
      <c r="M432" s="3"/>
    </row>
    <row r="433" spans="2:13" ht="14.25" customHeight="1" x14ac:dyDescent="0.3">
      <c r="B433" s="33">
        <v>431</v>
      </c>
      <c r="C433" s="33" t="e">
        <f>VLOOKUP(Final_manabou_kanji[[#This Row],[Sr. no.]],Raw_data_N2_Kanji[[Sr. no.]:[Receipe no]],5,0)</f>
        <v>#N/A</v>
      </c>
      <c r="D433" s="38" t="e">
        <f>VLOOKUP(Final_manabou_kanji[[#This Row],[Sr. no.]],Raw_data_N2_Kanji[[Sr. no.]:[Meaning]],7,0)</f>
        <v>#N/A</v>
      </c>
      <c r="E433" s="3" t="e">
        <f>VLOOKUP(Final_manabou_kanji[[#This Row],[Sr. no.]],Raw_data_N2_Kanji[[Sr. no.]:[Meaning]],8,0)</f>
        <v>#N/A</v>
      </c>
      <c r="F433" s="39" t="e">
        <f>VLOOKUP(Final_manabou_kanji[[#This Row],[Sr. no.]],Raw_data_N2_Kanji[[Sr. no.]:[Meaning]],9,0)</f>
        <v>#N/A</v>
      </c>
      <c r="G433" s="66" t="e">
        <f>VLOOKUP(Final_manabou_kanji[[#This Row],[Sr. no.]],Raw_data_N2_Kanji[[Sr. no.]:[Sentence]],13,0)</f>
        <v>#N/A</v>
      </c>
      <c r="H433" t="e">
        <f>VLOOKUP(Final_manabou_kanji[[#This Row],[Kanji]],Raw_data_N2_Kanji[[Receipe]:[Meaning]],6,0)</f>
        <v>#N/A</v>
      </c>
      <c r="I433" t="e">
        <f>VLOOKUP(Final_manabou_kanji[[#This Row],[Kanji]],Raw_data_N2_Kanji[[Receipe]:[Meaning]],7,0)</f>
        <v>#N/A</v>
      </c>
      <c r="J433" t="e">
        <f>#REF!</f>
        <v>#REF!</v>
      </c>
      <c r="K433" s="35">
        <f>Final_manabou_kanji[[#This Row],[Sr. no.]]</f>
        <v>431</v>
      </c>
      <c r="L433" s="3"/>
      <c r="M433" s="3"/>
    </row>
    <row r="434" spans="2:13" ht="14.25" customHeight="1" x14ac:dyDescent="0.3">
      <c r="B434" s="33">
        <v>432</v>
      </c>
      <c r="C434" s="33" t="e">
        <f>VLOOKUP(Final_manabou_kanji[[#This Row],[Sr. no.]],Raw_data_N2_Kanji[[Sr. no.]:[Receipe no]],5,0)</f>
        <v>#N/A</v>
      </c>
      <c r="D434" s="38" t="e">
        <f>VLOOKUP(Final_manabou_kanji[[#This Row],[Sr. no.]],Raw_data_N2_Kanji[[Sr. no.]:[Meaning]],7,0)</f>
        <v>#N/A</v>
      </c>
      <c r="E434" s="3" t="e">
        <f>VLOOKUP(Final_manabou_kanji[[#This Row],[Sr. no.]],Raw_data_N2_Kanji[[Sr. no.]:[Meaning]],8,0)</f>
        <v>#N/A</v>
      </c>
      <c r="F434" s="39" t="e">
        <f>VLOOKUP(Final_manabou_kanji[[#This Row],[Sr. no.]],Raw_data_N2_Kanji[[Sr. no.]:[Meaning]],9,0)</f>
        <v>#N/A</v>
      </c>
      <c r="G434" s="66" t="e">
        <f>VLOOKUP(Final_manabou_kanji[[#This Row],[Sr. no.]],Raw_data_N2_Kanji[[Sr. no.]:[Sentence]],13,0)</f>
        <v>#N/A</v>
      </c>
      <c r="H434" t="e">
        <f>VLOOKUP(Final_manabou_kanji[[#This Row],[Kanji]],Raw_data_N2_Kanji[[Receipe]:[Meaning]],6,0)</f>
        <v>#N/A</v>
      </c>
      <c r="I434" t="e">
        <f>VLOOKUP(Final_manabou_kanji[[#This Row],[Kanji]],Raw_data_N2_Kanji[[Receipe]:[Meaning]],7,0)</f>
        <v>#N/A</v>
      </c>
      <c r="J434" t="e">
        <f>#REF!</f>
        <v>#REF!</v>
      </c>
      <c r="K434" s="35">
        <f>Final_manabou_kanji[[#This Row],[Sr. no.]]</f>
        <v>432</v>
      </c>
      <c r="L434" s="3"/>
      <c r="M434" s="3"/>
    </row>
    <row r="435" spans="2:13" ht="14.25" customHeight="1" x14ac:dyDescent="0.3">
      <c r="B435" s="33">
        <v>433</v>
      </c>
      <c r="C435" s="33" t="e">
        <f>VLOOKUP(Final_manabou_kanji[[#This Row],[Sr. no.]],Raw_data_N2_Kanji[[Sr. no.]:[Receipe no]],5,0)</f>
        <v>#N/A</v>
      </c>
      <c r="D435" s="38" t="e">
        <f>VLOOKUP(Final_manabou_kanji[[#This Row],[Sr. no.]],Raw_data_N2_Kanji[[Sr. no.]:[Meaning]],7,0)</f>
        <v>#N/A</v>
      </c>
      <c r="E435" s="3" t="e">
        <f>VLOOKUP(Final_manabou_kanji[[#This Row],[Sr. no.]],Raw_data_N2_Kanji[[Sr. no.]:[Meaning]],8,0)</f>
        <v>#N/A</v>
      </c>
      <c r="F435" s="39" t="e">
        <f>VLOOKUP(Final_manabou_kanji[[#This Row],[Sr. no.]],Raw_data_N2_Kanji[[Sr. no.]:[Meaning]],9,0)</f>
        <v>#N/A</v>
      </c>
      <c r="G435" s="66" t="e">
        <f>VLOOKUP(Final_manabou_kanji[[#This Row],[Sr. no.]],Raw_data_N2_Kanji[[Sr. no.]:[Sentence]],13,0)</f>
        <v>#N/A</v>
      </c>
      <c r="H435" t="e">
        <f>VLOOKUP(Final_manabou_kanji[[#This Row],[Kanji]],Raw_data_N2_Kanji[[Receipe]:[Meaning]],6,0)</f>
        <v>#N/A</v>
      </c>
      <c r="I435" t="e">
        <f>VLOOKUP(Final_manabou_kanji[[#This Row],[Kanji]],Raw_data_N2_Kanji[[Receipe]:[Meaning]],7,0)</f>
        <v>#N/A</v>
      </c>
      <c r="J435" t="e">
        <f>#REF!</f>
        <v>#REF!</v>
      </c>
      <c r="K435" s="35">
        <f>Final_manabou_kanji[[#This Row],[Sr. no.]]</f>
        <v>433</v>
      </c>
      <c r="L435" s="3"/>
      <c r="M435" s="3"/>
    </row>
    <row r="436" spans="2:13" ht="14.25" customHeight="1" x14ac:dyDescent="0.3">
      <c r="B436" s="33">
        <v>434</v>
      </c>
      <c r="C436" s="33" t="e">
        <f>VLOOKUP(Final_manabou_kanji[[#This Row],[Sr. no.]],Raw_data_N2_Kanji[[Sr. no.]:[Receipe no]],5,0)</f>
        <v>#N/A</v>
      </c>
      <c r="D436" s="38" t="e">
        <f>VLOOKUP(Final_manabou_kanji[[#This Row],[Sr. no.]],Raw_data_N2_Kanji[[Sr. no.]:[Meaning]],7,0)</f>
        <v>#N/A</v>
      </c>
      <c r="E436" s="3" t="e">
        <f>VLOOKUP(Final_manabou_kanji[[#This Row],[Sr. no.]],Raw_data_N2_Kanji[[Sr. no.]:[Meaning]],8,0)</f>
        <v>#N/A</v>
      </c>
      <c r="F436" s="39" t="e">
        <f>VLOOKUP(Final_manabou_kanji[[#This Row],[Sr. no.]],Raw_data_N2_Kanji[[Sr. no.]:[Meaning]],9,0)</f>
        <v>#N/A</v>
      </c>
      <c r="G436" s="66" t="e">
        <f>VLOOKUP(Final_manabou_kanji[[#This Row],[Sr. no.]],Raw_data_N2_Kanji[[Sr. no.]:[Sentence]],13,0)</f>
        <v>#N/A</v>
      </c>
      <c r="H436" t="e">
        <f>VLOOKUP(Final_manabou_kanji[[#This Row],[Kanji]],Raw_data_N2_Kanji[[Receipe]:[Meaning]],6,0)</f>
        <v>#N/A</v>
      </c>
      <c r="I436" t="e">
        <f>VLOOKUP(Final_manabou_kanji[[#This Row],[Kanji]],Raw_data_N2_Kanji[[Receipe]:[Meaning]],7,0)</f>
        <v>#N/A</v>
      </c>
      <c r="J436" t="e">
        <f>#REF!</f>
        <v>#REF!</v>
      </c>
      <c r="K436" s="35">
        <f>Final_manabou_kanji[[#This Row],[Sr. no.]]</f>
        <v>434</v>
      </c>
      <c r="L436" s="3"/>
      <c r="M436" s="3"/>
    </row>
    <row r="437" spans="2:13" ht="14.25" customHeight="1" x14ac:dyDescent="0.3">
      <c r="B437" s="33">
        <v>435</v>
      </c>
      <c r="C437" s="33" t="e">
        <f>VLOOKUP(Final_manabou_kanji[[#This Row],[Sr. no.]],Raw_data_N2_Kanji[[Sr. no.]:[Receipe no]],5,0)</f>
        <v>#N/A</v>
      </c>
      <c r="D437" s="38" t="e">
        <f>VLOOKUP(Final_manabou_kanji[[#This Row],[Sr. no.]],Raw_data_N2_Kanji[[Sr. no.]:[Meaning]],7,0)</f>
        <v>#N/A</v>
      </c>
      <c r="E437" s="3" t="e">
        <f>VLOOKUP(Final_manabou_kanji[[#This Row],[Sr. no.]],Raw_data_N2_Kanji[[Sr. no.]:[Meaning]],8,0)</f>
        <v>#N/A</v>
      </c>
      <c r="F437" s="39" t="e">
        <f>VLOOKUP(Final_manabou_kanji[[#This Row],[Sr. no.]],Raw_data_N2_Kanji[[Sr. no.]:[Meaning]],9,0)</f>
        <v>#N/A</v>
      </c>
      <c r="G437" s="66" t="e">
        <f>VLOOKUP(Final_manabou_kanji[[#This Row],[Sr. no.]],Raw_data_N2_Kanji[[Sr. no.]:[Sentence]],13,0)</f>
        <v>#N/A</v>
      </c>
      <c r="H437" t="e">
        <f>VLOOKUP(Final_manabou_kanji[[#This Row],[Kanji]],Raw_data_N2_Kanji[[Receipe]:[Meaning]],6,0)</f>
        <v>#N/A</v>
      </c>
      <c r="I437" t="e">
        <f>VLOOKUP(Final_manabou_kanji[[#This Row],[Kanji]],Raw_data_N2_Kanji[[Receipe]:[Meaning]],7,0)</f>
        <v>#N/A</v>
      </c>
      <c r="J437" t="e">
        <f>#REF!</f>
        <v>#REF!</v>
      </c>
      <c r="K437" s="35">
        <f>Final_manabou_kanji[[#This Row],[Sr. no.]]</f>
        <v>435</v>
      </c>
      <c r="L437" s="3"/>
      <c r="M437" s="3"/>
    </row>
    <row r="438" spans="2:13" ht="14.25" customHeight="1" x14ac:dyDescent="0.3">
      <c r="B438" s="33">
        <v>436</v>
      </c>
      <c r="C438" s="33" t="e">
        <f>VLOOKUP(Final_manabou_kanji[[#This Row],[Sr. no.]],Raw_data_N2_Kanji[[Sr. no.]:[Receipe no]],5,0)</f>
        <v>#N/A</v>
      </c>
      <c r="D438" s="38" t="e">
        <f>VLOOKUP(Final_manabou_kanji[[#This Row],[Sr. no.]],Raw_data_N2_Kanji[[Sr. no.]:[Meaning]],7,0)</f>
        <v>#N/A</v>
      </c>
      <c r="E438" s="3" t="e">
        <f>VLOOKUP(Final_manabou_kanji[[#This Row],[Sr. no.]],Raw_data_N2_Kanji[[Sr. no.]:[Meaning]],8,0)</f>
        <v>#N/A</v>
      </c>
      <c r="F438" s="39" t="e">
        <f>VLOOKUP(Final_manabou_kanji[[#This Row],[Sr. no.]],Raw_data_N2_Kanji[[Sr. no.]:[Meaning]],9,0)</f>
        <v>#N/A</v>
      </c>
      <c r="G438" s="66" t="e">
        <f>VLOOKUP(Final_manabou_kanji[[#This Row],[Sr. no.]],Raw_data_N2_Kanji[[Sr. no.]:[Sentence]],13,0)</f>
        <v>#N/A</v>
      </c>
      <c r="H438" t="e">
        <f>VLOOKUP(Final_manabou_kanji[[#This Row],[Kanji]],Raw_data_N2_Kanji[[Receipe]:[Meaning]],6,0)</f>
        <v>#N/A</v>
      </c>
      <c r="I438" t="e">
        <f>VLOOKUP(Final_manabou_kanji[[#This Row],[Kanji]],Raw_data_N2_Kanji[[Receipe]:[Meaning]],7,0)</f>
        <v>#N/A</v>
      </c>
      <c r="J438" t="e">
        <f>#REF!</f>
        <v>#REF!</v>
      </c>
      <c r="K438" s="35">
        <f>Final_manabou_kanji[[#This Row],[Sr. no.]]</f>
        <v>436</v>
      </c>
      <c r="L438" s="3"/>
      <c r="M438" s="3"/>
    </row>
    <row r="439" spans="2:13" ht="14.25" customHeight="1" x14ac:dyDescent="0.3">
      <c r="B439" s="33">
        <v>437</v>
      </c>
      <c r="C439" s="33" t="e">
        <f>VLOOKUP(Final_manabou_kanji[[#This Row],[Sr. no.]],Raw_data_N2_Kanji[[Sr. no.]:[Receipe no]],5,0)</f>
        <v>#N/A</v>
      </c>
      <c r="D439" s="38" t="e">
        <f>VLOOKUP(Final_manabou_kanji[[#This Row],[Sr. no.]],Raw_data_N2_Kanji[[Sr. no.]:[Meaning]],7,0)</f>
        <v>#N/A</v>
      </c>
      <c r="E439" s="3" t="e">
        <f>VLOOKUP(Final_manabou_kanji[[#This Row],[Sr. no.]],Raw_data_N2_Kanji[[Sr. no.]:[Meaning]],8,0)</f>
        <v>#N/A</v>
      </c>
      <c r="F439" s="39" t="e">
        <f>VLOOKUP(Final_manabou_kanji[[#This Row],[Sr. no.]],Raw_data_N2_Kanji[[Sr. no.]:[Meaning]],9,0)</f>
        <v>#N/A</v>
      </c>
      <c r="G439" s="66" t="e">
        <f>VLOOKUP(Final_manabou_kanji[[#This Row],[Sr. no.]],Raw_data_N2_Kanji[[Sr. no.]:[Sentence]],13,0)</f>
        <v>#N/A</v>
      </c>
      <c r="H439" t="e">
        <f>VLOOKUP(Final_manabou_kanji[[#This Row],[Kanji]],Raw_data_N2_Kanji[[Receipe]:[Meaning]],6,0)</f>
        <v>#N/A</v>
      </c>
      <c r="I439" t="e">
        <f>VLOOKUP(Final_manabou_kanji[[#This Row],[Kanji]],Raw_data_N2_Kanji[[Receipe]:[Meaning]],7,0)</f>
        <v>#N/A</v>
      </c>
      <c r="J439" t="e">
        <f>#REF!</f>
        <v>#REF!</v>
      </c>
      <c r="K439" s="35">
        <f>Final_manabou_kanji[[#This Row],[Sr. no.]]</f>
        <v>437</v>
      </c>
      <c r="L439" s="3"/>
      <c r="M439" s="3"/>
    </row>
    <row r="440" spans="2:13" ht="14.25" customHeight="1" x14ac:dyDescent="0.3">
      <c r="B440" s="33">
        <v>438</v>
      </c>
      <c r="C440" s="33" t="e">
        <f>VLOOKUP(Final_manabou_kanji[[#This Row],[Sr. no.]],Raw_data_N2_Kanji[[Sr. no.]:[Receipe no]],5,0)</f>
        <v>#N/A</v>
      </c>
      <c r="D440" s="38" t="e">
        <f>VLOOKUP(Final_manabou_kanji[[#This Row],[Sr. no.]],Raw_data_N2_Kanji[[Sr. no.]:[Meaning]],7,0)</f>
        <v>#N/A</v>
      </c>
      <c r="E440" s="3" t="e">
        <f>VLOOKUP(Final_manabou_kanji[[#This Row],[Sr. no.]],Raw_data_N2_Kanji[[Sr. no.]:[Meaning]],8,0)</f>
        <v>#N/A</v>
      </c>
      <c r="F440" s="39" t="e">
        <f>VLOOKUP(Final_manabou_kanji[[#This Row],[Sr. no.]],Raw_data_N2_Kanji[[Sr. no.]:[Meaning]],9,0)</f>
        <v>#N/A</v>
      </c>
      <c r="G440" s="66" t="e">
        <f>VLOOKUP(Final_manabou_kanji[[#This Row],[Sr. no.]],Raw_data_N2_Kanji[[Sr. no.]:[Sentence]],13,0)</f>
        <v>#N/A</v>
      </c>
      <c r="H440" t="e">
        <f>VLOOKUP(Final_manabou_kanji[[#This Row],[Kanji]],Raw_data_N2_Kanji[[Receipe]:[Meaning]],6,0)</f>
        <v>#N/A</v>
      </c>
      <c r="I440" t="e">
        <f>VLOOKUP(Final_manabou_kanji[[#This Row],[Kanji]],Raw_data_N2_Kanji[[Receipe]:[Meaning]],7,0)</f>
        <v>#N/A</v>
      </c>
      <c r="J440" t="e">
        <f>#REF!</f>
        <v>#REF!</v>
      </c>
      <c r="K440" s="35">
        <f>Final_manabou_kanji[[#This Row],[Sr. no.]]</f>
        <v>438</v>
      </c>
      <c r="L440" s="3"/>
      <c r="M440" s="3"/>
    </row>
    <row r="441" spans="2:13" ht="14.25" customHeight="1" x14ac:dyDescent="0.3">
      <c r="B441" s="33">
        <v>439</v>
      </c>
      <c r="C441" s="33" t="e">
        <f>VLOOKUP(Final_manabou_kanji[[#This Row],[Sr. no.]],Raw_data_N2_Kanji[[Sr. no.]:[Receipe no]],5,0)</f>
        <v>#N/A</v>
      </c>
      <c r="D441" s="38" t="e">
        <f>VLOOKUP(Final_manabou_kanji[[#This Row],[Sr. no.]],Raw_data_N2_Kanji[[Sr. no.]:[Meaning]],7,0)</f>
        <v>#N/A</v>
      </c>
      <c r="E441" s="3" t="e">
        <f>VLOOKUP(Final_manabou_kanji[[#This Row],[Sr. no.]],Raw_data_N2_Kanji[[Sr. no.]:[Meaning]],8,0)</f>
        <v>#N/A</v>
      </c>
      <c r="F441" s="39" t="e">
        <f>VLOOKUP(Final_manabou_kanji[[#This Row],[Sr. no.]],Raw_data_N2_Kanji[[Sr. no.]:[Meaning]],9,0)</f>
        <v>#N/A</v>
      </c>
      <c r="G441" s="66" t="e">
        <f>VLOOKUP(Final_manabou_kanji[[#This Row],[Sr. no.]],Raw_data_N2_Kanji[[Sr. no.]:[Sentence]],13,0)</f>
        <v>#N/A</v>
      </c>
      <c r="H441" t="e">
        <f>VLOOKUP(Final_manabou_kanji[[#This Row],[Kanji]],Raw_data_N2_Kanji[[Receipe]:[Meaning]],6,0)</f>
        <v>#N/A</v>
      </c>
      <c r="I441" t="e">
        <f>VLOOKUP(Final_manabou_kanji[[#This Row],[Kanji]],Raw_data_N2_Kanji[[Receipe]:[Meaning]],7,0)</f>
        <v>#N/A</v>
      </c>
      <c r="J441" t="e">
        <f>#REF!</f>
        <v>#REF!</v>
      </c>
      <c r="K441" s="35">
        <f>Final_manabou_kanji[[#This Row],[Sr. no.]]</f>
        <v>439</v>
      </c>
      <c r="L441" s="3"/>
      <c r="M441" s="3"/>
    </row>
    <row r="442" spans="2:13" ht="14.25" customHeight="1" x14ac:dyDescent="0.3">
      <c r="B442" s="33">
        <v>440</v>
      </c>
      <c r="C442" s="33" t="e">
        <f>VLOOKUP(Final_manabou_kanji[[#This Row],[Sr. no.]],Raw_data_N2_Kanji[[Sr. no.]:[Receipe no]],5,0)</f>
        <v>#N/A</v>
      </c>
      <c r="D442" s="38" t="e">
        <f>VLOOKUP(Final_manabou_kanji[[#This Row],[Sr. no.]],Raw_data_N2_Kanji[[Sr. no.]:[Meaning]],7,0)</f>
        <v>#N/A</v>
      </c>
      <c r="E442" s="3" t="e">
        <f>VLOOKUP(Final_manabou_kanji[[#This Row],[Sr. no.]],Raw_data_N2_Kanji[[Sr. no.]:[Meaning]],8,0)</f>
        <v>#N/A</v>
      </c>
      <c r="F442" s="39" t="e">
        <f>VLOOKUP(Final_manabou_kanji[[#This Row],[Sr. no.]],Raw_data_N2_Kanji[[Sr. no.]:[Meaning]],9,0)</f>
        <v>#N/A</v>
      </c>
      <c r="G442" s="66" t="e">
        <f>VLOOKUP(Final_manabou_kanji[[#This Row],[Sr. no.]],Raw_data_N2_Kanji[[Sr. no.]:[Sentence]],13,0)</f>
        <v>#N/A</v>
      </c>
      <c r="H442" t="e">
        <f>VLOOKUP(Final_manabou_kanji[[#This Row],[Kanji]],Raw_data_N2_Kanji[[Receipe]:[Meaning]],6,0)</f>
        <v>#N/A</v>
      </c>
      <c r="I442" t="e">
        <f>VLOOKUP(Final_manabou_kanji[[#This Row],[Kanji]],Raw_data_N2_Kanji[[Receipe]:[Meaning]],7,0)</f>
        <v>#N/A</v>
      </c>
      <c r="J442" t="e">
        <f>#REF!</f>
        <v>#REF!</v>
      </c>
      <c r="K442" s="35">
        <f>Final_manabou_kanji[[#This Row],[Sr. no.]]</f>
        <v>440</v>
      </c>
      <c r="L442" s="3"/>
      <c r="M442" s="3"/>
    </row>
    <row r="443" spans="2:13" ht="14.25" customHeight="1" x14ac:dyDescent="0.3">
      <c r="B443" s="33">
        <v>441</v>
      </c>
      <c r="C443" s="33" t="e">
        <f>VLOOKUP(Final_manabou_kanji[[#This Row],[Sr. no.]],Raw_data_N2_Kanji[[Sr. no.]:[Receipe no]],5,0)</f>
        <v>#N/A</v>
      </c>
      <c r="D443" s="38" t="e">
        <f>VLOOKUP(Final_manabou_kanji[[#This Row],[Sr. no.]],Raw_data_N2_Kanji[[Sr. no.]:[Meaning]],7,0)</f>
        <v>#N/A</v>
      </c>
      <c r="E443" s="3" t="e">
        <f>VLOOKUP(Final_manabou_kanji[[#This Row],[Sr. no.]],Raw_data_N2_Kanji[[Sr. no.]:[Meaning]],8,0)</f>
        <v>#N/A</v>
      </c>
      <c r="F443" s="39" t="e">
        <f>VLOOKUP(Final_manabou_kanji[[#This Row],[Sr. no.]],Raw_data_N2_Kanji[[Sr. no.]:[Meaning]],9,0)</f>
        <v>#N/A</v>
      </c>
      <c r="G443" s="66" t="e">
        <f>VLOOKUP(Final_manabou_kanji[[#This Row],[Sr. no.]],Raw_data_N2_Kanji[[Sr. no.]:[Sentence]],13,0)</f>
        <v>#N/A</v>
      </c>
      <c r="H443" t="e">
        <f>VLOOKUP(Final_manabou_kanji[[#This Row],[Kanji]],Raw_data_N2_Kanji[[Receipe]:[Meaning]],6,0)</f>
        <v>#N/A</v>
      </c>
      <c r="I443" t="e">
        <f>VLOOKUP(Final_manabou_kanji[[#This Row],[Kanji]],Raw_data_N2_Kanji[[Receipe]:[Meaning]],7,0)</f>
        <v>#N/A</v>
      </c>
      <c r="J443" t="e">
        <f>#REF!</f>
        <v>#REF!</v>
      </c>
      <c r="K443" s="35">
        <f>Final_manabou_kanji[[#This Row],[Sr. no.]]</f>
        <v>441</v>
      </c>
      <c r="L443" s="3"/>
      <c r="M443" s="3"/>
    </row>
    <row r="444" spans="2:13" ht="14.25" customHeight="1" x14ac:dyDescent="0.3">
      <c r="B444" s="33">
        <v>442</v>
      </c>
      <c r="C444" s="33" t="e">
        <f>VLOOKUP(Final_manabou_kanji[[#This Row],[Sr. no.]],Raw_data_N2_Kanji[[Sr. no.]:[Receipe no]],5,0)</f>
        <v>#N/A</v>
      </c>
      <c r="D444" s="38" t="e">
        <f>VLOOKUP(Final_manabou_kanji[[#This Row],[Sr. no.]],Raw_data_N2_Kanji[[Sr. no.]:[Meaning]],7,0)</f>
        <v>#N/A</v>
      </c>
      <c r="E444" s="3" t="e">
        <f>VLOOKUP(Final_manabou_kanji[[#This Row],[Sr. no.]],Raw_data_N2_Kanji[[Sr. no.]:[Meaning]],8,0)</f>
        <v>#N/A</v>
      </c>
      <c r="F444" s="39" t="e">
        <f>VLOOKUP(Final_manabou_kanji[[#This Row],[Sr. no.]],Raw_data_N2_Kanji[[Sr. no.]:[Meaning]],9,0)</f>
        <v>#N/A</v>
      </c>
      <c r="G444" s="66" t="e">
        <f>VLOOKUP(Final_manabou_kanji[[#This Row],[Sr. no.]],Raw_data_N2_Kanji[[Sr. no.]:[Sentence]],13,0)</f>
        <v>#N/A</v>
      </c>
      <c r="H444" t="e">
        <f>VLOOKUP(Final_manabou_kanji[[#This Row],[Kanji]],Raw_data_N2_Kanji[[Receipe]:[Meaning]],6,0)</f>
        <v>#N/A</v>
      </c>
      <c r="I444" t="e">
        <f>VLOOKUP(Final_manabou_kanji[[#This Row],[Kanji]],Raw_data_N2_Kanji[[Receipe]:[Meaning]],7,0)</f>
        <v>#N/A</v>
      </c>
      <c r="J444" t="e">
        <f>#REF!</f>
        <v>#REF!</v>
      </c>
      <c r="K444" s="35">
        <f>Final_manabou_kanji[[#This Row],[Sr. no.]]</f>
        <v>442</v>
      </c>
      <c r="L444" s="3"/>
      <c r="M444" s="3"/>
    </row>
    <row r="445" spans="2:13" ht="14.25" customHeight="1" x14ac:dyDescent="0.3">
      <c r="B445" s="33">
        <v>443</v>
      </c>
      <c r="C445" s="33" t="e">
        <f>VLOOKUP(Final_manabou_kanji[[#This Row],[Sr. no.]],Raw_data_N2_Kanji[[Sr. no.]:[Receipe no]],5,0)</f>
        <v>#N/A</v>
      </c>
      <c r="D445" s="38" t="e">
        <f>VLOOKUP(Final_manabou_kanji[[#This Row],[Sr. no.]],Raw_data_N2_Kanji[[Sr. no.]:[Meaning]],7,0)</f>
        <v>#N/A</v>
      </c>
      <c r="E445" s="3" t="e">
        <f>VLOOKUP(Final_manabou_kanji[[#This Row],[Sr. no.]],Raw_data_N2_Kanji[[Sr. no.]:[Meaning]],8,0)</f>
        <v>#N/A</v>
      </c>
      <c r="F445" s="39" t="e">
        <f>VLOOKUP(Final_manabou_kanji[[#This Row],[Sr. no.]],Raw_data_N2_Kanji[[Sr. no.]:[Meaning]],9,0)</f>
        <v>#N/A</v>
      </c>
      <c r="G445" s="66" t="e">
        <f>VLOOKUP(Final_manabou_kanji[[#This Row],[Sr. no.]],Raw_data_N2_Kanji[[Sr. no.]:[Sentence]],13,0)</f>
        <v>#N/A</v>
      </c>
      <c r="H445" t="e">
        <f>VLOOKUP(Final_manabou_kanji[[#This Row],[Kanji]],Raw_data_N2_Kanji[[Receipe]:[Meaning]],6,0)</f>
        <v>#N/A</v>
      </c>
      <c r="I445" t="e">
        <f>VLOOKUP(Final_manabou_kanji[[#This Row],[Kanji]],Raw_data_N2_Kanji[[Receipe]:[Meaning]],7,0)</f>
        <v>#N/A</v>
      </c>
      <c r="J445" t="e">
        <f>#REF!</f>
        <v>#REF!</v>
      </c>
      <c r="K445" s="35">
        <f>Final_manabou_kanji[[#This Row],[Sr. no.]]</f>
        <v>443</v>
      </c>
      <c r="L445" s="3"/>
      <c r="M445" s="3"/>
    </row>
    <row r="446" spans="2:13" ht="14.25" customHeight="1" x14ac:dyDescent="0.3">
      <c r="B446" s="33">
        <v>444</v>
      </c>
      <c r="C446" s="33" t="e">
        <f>VLOOKUP(Final_manabou_kanji[[#This Row],[Sr. no.]],Raw_data_N2_Kanji[[Sr. no.]:[Receipe no]],5,0)</f>
        <v>#N/A</v>
      </c>
      <c r="D446" s="38" t="e">
        <f>VLOOKUP(Final_manabou_kanji[[#This Row],[Sr. no.]],Raw_data_N2_Kanji[[Sr. no.]:[Meaning]],7,0)</f>
        <v>#N/A</v>
      </c>
      <c r="E446" s="3" t="e">
        <f>VLOOKUP(Final_manabou_kanji[[#This Row],[Sr. no.]],Raw_data_N2_Kanji[[Sr. no.]:[Meaning]],8,0)</f>
        <v>#N/A</v>
      </c>
      <c r="F446" s="39" t="e">
        <f>VLOOKUP(Final_manabou_kanji[[#This Row],[Sr. no.]],Raw_data_N2_Kanji[[Sr. no.]:[Meaning]],9,0)</f>
        <v>#N/A</v>
      </c>
      <c r="G446" s="66" t="e">
        <f>VLOOKUP(Final_manabou_kanji[[#This Row],[Sr. no.]],Raw_data_N2_Kanji[[Sr. no.]:[Sentence]],13,0)</f>
        <v>#N/A</v>
      </c>
      <c r="H446" t="e">
        <f>VLOOKUP(Final_manabou_kanji[[#This Row],[Kanji]],Raw_data_N2_Kanji[[Receipe]:[Meaning]],6,0)</f>
        <v>#N/A</v>
      </c>
      <c r="I446" t="e">
        <f>VLOOKUP(Final_manabou_kanji[[#This Row],[Kanji]],Raw_data_N2_Kanji[[Receipe]:[Meaning]],7,0)</f>
        <v>#N/A</v>
      </c>
      <c r="J446" t="e">
        <f>#REF!</f>
        <v>#REF!</v>
      </c>
      <c r="K446" s="35">
        <f>Final_manabou_kanji[[#This Row],[Sr. no.]]</f>
        <v>444</v>
      </c>
      <c r="L446" s="3"/>
      <c r="M446" s="3"/>
    </row>
    <row r="447" spans="2:13" ht="14.25" customHeight="1" x14ac:dyDescent="0.3">
      <c r="B447" s="33">
        <v>445</v>
      </c>
      <c r="C447" s="33" t="e">
        <f>VLOOKUP(Final_manabou_kanji[[#This Row],[Sr. no.]],Raw_data_N2_Kanji[[Sr. no.]:[Receipe no]],5,0)</f>
        <v>#N/A</v>
      </c>
      <c r="D447" s="38" t="e">
        <f>VLOOKUP(Final_manabou_kanji[[#This Row],[Sr. no.]],Raw_data_N2_Kanji[[Sr. no.]:[Meaning]],7,0)</f>
        <v>#N/A</v>
      </c>
      <c r="E447" s="3" t="e">
        <f>VLOOKUP(Final_manabou_kanji[[#This Row],[Sr. no.]],Raw_data_N2_Kanji[[Sr. no.]:[Meaning]],8,0)</f>
        <v>#N/A</v>
      </c>
      <c r="F447" s="39" t="e">
        <f>VLOOKUP(Final_manabou_kanji[[#This Row],[Sr. no.]],Raw_data_N2_Kanji[[Sr. no.]:[Meaning]],9,0)</f>
        <v>#N/A</v>
      </c>
      <c r="G447" s="66" t="e">
        <f>VLOOKUP(Final_manabou_kanji[[#This Row],[Sr. no.]],Raw_data_N2_Kanji[[Sr. no.]:[Sentence]],13,0)</f>
        <v>#N/A</v>
      </c>
      <c r="H447" t="e">
        <f>VLOOKUP(Final_manabou_kanji[[#This Row],[Kanji]],Raw_data_N2_Kanji[[Receipe]:[Meaning]],6,0)</f>
        <v>#N/A</v>
      </c>
      <c r="I447" t="e">
        <f>VLOOKUP(Final_manabou_kanji[[#This Row],[Kanji]],Raw_data_N2_Kanji[[Receipe]:[Meaning]],7,0)</f>
        <v>#N/A</v>
      </c>
      <c r="J447" t="e">
        <f>#REF!</f>
        <v>#REF!</v>
      </c>
      <c r="K447" s="35">
        <f>Final_manabou_kanji[[#This Row],[Sr. no.]]</f>
        <v>445</v>
      </c>
      <c r="L447" s="3"/>
      <c r="M447" s="3"/>
    </row>
    <row r="448" spans="2:13" ht="14.25" customHeight="1" x14ac:dyDescent="0.3">
      <c r="B448" s="33">
        <v>446</v>
      </c>
      <c r="C448" s="33" t="e">
        <f>VLOOKUP(Final_manabou_kanji[[#This Row],[Sr. no.]],Raw_data_N2_Kanji[[Sr. no.]:[Receipe no]],5,0)</f>
        <v>#N/A</v>
      </c>
      <c r="D448" s="38" t="e">
        <f>VLOOKUP(Final_manabou_kanji[[#This Row],[Sr. no.]],Raw_data_N2_Kanji[[Sr. no.]:[Meaning]],7,0)</f>
        <v>#N/A</v>
      </c>
      <c r="E448" s="3" t="e">
        <f>VLOOKUP(Final_manabou_kanji[[#This Row],[Sr. no.]],Raw_data_N2_Kanji[[Sr. no.]:[Meaning]],8,0)</f>
        <v>#N/A</v>
      </c>
      <c r="F448" s="39" t="e">
        <f>VLOOKUP(Final_manabou_kanji[[#This Row],[Sr. no.]],Raw_data_N2_Kanji[[Sr. no.]:[Meaning]],9,0)</f>
        <v>#N/A</v>
      </c>
      <c r="G448" s="66" t="e">
        <f>VLOOKUP(Final_manabou_kanji[[#This Row],[Sr. no.]],Raw_data_N2_Kanji[[Sr. no.]:[Sentence]],13,0)</f>
        <v>#N/A</v>
      </c>
      <c r="H448" t="e">
        <f>VLOOKUP(Final_manabou_kanji[[#This Row],[Kanji]],Raw_data_N2_Kanji[[Receipe]:[Meaning]],6,0)</f>
        <v>#N/A</v>
      </c>
      <c r="I448" t="e">
        <f>VLOOKUP(Final_manabou_kanji[[#This Row],[Kanji]],Raw_data_N2_Kanji[[Receipe]:[Meaning]],7,0)</f>
        <v>#N/A</v>
      </c>
      <c r="J448" t="e">
        <f>#REF!</f>
        <v>#REF!</v>
      </c>
      <c r="K448" s="35">
        <f>Final_manabou_kanji[[#This Row],[Sr. no.]]</f>
        <v>446</v>
      </c>
      <c r="L448" s="3"/>
      <c r="M448" s="3"/>
    </row>
    <row r="449" spans="2:13" ht="14.25" customHeight="1" x14ac:dyDescent="0.3">
      <c r="B449" s="33">
        <v>447</v>
      </c>
      <c r="C449" s="33" t="e">
        <f>VLOOKUP(Final_manabou_kanji[[#This Row],[Sr. no.]],Raw_data_N2_Kanji[[Sr. no.]:[Receipe no]],5,0)</f>
        <v>#N/A</v>
      </c>
      <c r="D449" s="38" t="e">
        <f>VLOOKUP(Final_manabou_kanji[[#This Row],[Sr. no.]],Raw_data_N2_Kanji[[Sr. no.]:[Meaning]],7,0)</f>
        <v>#N/A</v>
      </c>
      <c r="E449" s="3" t="e">
        <f>VLOOKUP(Final_manabou_kanji[[#This Row],[Sr. no.]],Raw_data_N2_Kanji[[Sr. no.]:[Meaning]],8,0)</f>
        <v>#N/A</v>
      </c>
      <c r="F449" s="39" t="e">
        <f>VLOOKUP(Final_manabou_kanji[[#This Row],[Sr. no.]],Raw_data_N2_Kanji[[Sr. no.]:[Meaning]],9,0)</f>
        <v>#N/A</v>
      </c>
      <c r="G449" s="66" t="e">
        <f>VLOOKUP(Final_manabou_kanji[[#This Row],[Sr. no.]],Raw_data_N2_Kanji[[Sr. no.]:[Sentence]],13,0)</f>
        <v>#N/A</v>
      </c>
      <c r="H449" t="e">
        <f>VLOOKUP(Final_manabou_kanji[[#This Row],[Kanji]],Raw_data_N2_Kanji[[Receipe]:[Meaning]],6,0)</f>
        <v>#N/A</v>
      </c>
      <c r="I449" t="e">
        <f>VLOOKUP(Final_manabou_kanji[[#This Row],[Kanji]],Raw_data_N2_Kanji[[Receipe]:[Meaning]],7,0)</f>
        <v>#N/A</v>
      </c>
      <c r="J449" t="e">
        <f>#REF!</f>
        <v>#REF!</v>
      </c>
      <c r="K449" s="35">
        <f>Final_manabou_kanji[[#This Row],[Sr. no.]]</f>
        <v>447</v>
      </c>
      <c r="L449" s="3"/>
      <c r="M449" s="3"/>
    </row>
    <row r="450" spans="2:13" ht="14.25" customHeight="1" x14ac:dyDescent="0.3">
      <c r="B450" s="33">
        <v>448</v>
      </c>
      <c r="C450" s="33" t="e">
        <f>VLOOKUP(Final_manabou_kanji[[#This Row],[Sr. no.]],Raw_data_N2_Kanji[[Sr. no.]:[Receipe no]],5,0)</f>
        <v>#N/A</v>
      </c>
      <c r="D450" s="38" t="e">
        <f>VLOOKUP(Final_manabou_kanji[[#This Row],[Sr. no.]],Raw_data_N2_Kanji[[Sr. no.]:[Meaning]],7,0)</f>
        <v>#N/A</v>
      </c>
      <c r="E450" s="3" t="e">
        <f>VLOOKUP(Final_manabou_kanji[[#This Row],[Sr. no.]],Raw_data_N2_Kanji[[Sr. no.]:[Meaning]],8,0)</f>
        <v>#N/A</v>
      </c>
      <c r="F450" s="39" t="e">
        <f>VLOOKUP(Final_manabou_kanji[[#This Row],[Sr. no.]],Raw_data_N2_Kanji[[Sr. no.]:[Meaning]],9,0)</f>
        <v>#N/A</v>
      </c>
      <c r="G450" s="66" t="e">
        <f>VLOOKUP(Final_manabou_kanji[[#This Row],[Sr. no.]],Raw_data_N2_Kanji[[Sr. no.]:[Sentence]],13,0)</f>
        <v>#N/A</v>
      </c>
      <c r="H450" t="e">
        <f>VLOOKUP(Final_manabou_kanji[[#This Row],[Kanji]],Raw_data_N2_Kanji[[Receipe]:[Meaning]],6,0)</f>
        <v>#N/A</v>
      </c>
      <c r="I450" t="e">
        <f>VLOOKUP(Final_manabou_kanji[[#This Row],[Kanji]],Raw_data_N2_Kanji[[Receipe]:[Meaning]],7,0)</f>
        <v>#N/A</v>
      </c>
      <c r="J450" t="e">
        <f>#REF!</f>
        <v>#REF!</v>
      </c>
      <c r="K450" s="35">
        <f>Final_manabou_kanji[[#This Row],[Sr. no.]]</f>
        <v>448</v>
      </c>
      <c r="L450" s="3"/>
      <c r="M450" s="3"/>
    </row>
    <row r="451" spans="2:13" ht="14.25" customHeight="1" x14ac:dyDescent="0.3">
      <c r="B451" s="33">
        <v>449</v>
      </c>
      <c r="C451" s="33" t="e">
        <f>VLOOKUP(Final_manabou_kanji[[#This Row],[Sr. no.]],Raw_data_N2_Kanji[[Sr. no.]:[Receipe no]],5,0)</f>
        <v>#N/A</v>
      </c>
      <c r="D451" s="38" t="e">
        <f>VLOOKUP(Final_manabou_kanji[[#This Row],[Sr. no.]],Raw_data_N2_Kanji[[Sr. no.]:[Meaning]],7,0)</f>
        <v>#N/A</v>
      </c>
      <c r="E451" s="3" t="e">
        <f>VLOOKUP(Final_manabou_kanji[[#This Row],[Sr. no.]],Raw_data_N2_Kanji[[Sr. no.]:[Meaning]],8,0)</f>
        <v>#N/A</v>
      </c>
      <c r="F451" s="39" t="e">
        <f>VLOOKUP(Final_manabou_kanji[[#This Row],[Sr. no.]],Raw_data_N2_Kanji[[Sr. no.]:[Meaning]],9,0)</f>
        <v>#N/A</v>
      </c>
      <c r="G451" s="66" t="e">
        <f>VLOOKUP(Final_manabou_kanji[[#This Row],[Sr. no.]],Raw_data_N2_Kanji[[Sr. no.]:[Sentence]],13,0)</f>
        <v>#N/A</v>
      </c>
      <c r="H451" t="e">
        <f>VLOOKUP(Final_manabou_kanji[[#This Row],[Kanji]],Raw_data_N2_Kanji[[Receipe]:[Meaning]],6,0)</f>
        <v>#N/A</v>
      </c>
      <c r="I451" t="e">
        <f>VLOOKUP(Final_manabou_kanji[[#This Row],[Kanji]],Raw_data_N2_Kanji[[Receipe]:[Meaning]],7,0)</f>
        <v>#N/A</v>
      </c>
      <c r="J451" t="e">
        <f>#REF!</f>
        <v>#REF!</v>
      </c>
      <c r="K451" s="35">
        <f>Final_manabou_kanji[[#This Row],[Sr. no.]]</f>
        <v>449</v>
      </c>
      <c r="L451" s="3"/>
      <c r="M451" s="3"/>
    </row>
    <row r="452" spans="2:13" ht="14.25" customHeight="1" x14ac:dyDescent="0.3">
      <c r="B452" s="33">
        <v>450</v>
      </c>
      <c r="C452" s="33" t="e">
        <f>VLOOKUP(Final_manabou_kanji[[#This Row],[Sr. no.]],Raw_data_N2_Kanji[[Sr. no.]:[Receipe no]],5,0)</f>
        <v>#N/A</v>
      </c>
      <c r="D452" s="38" t="e">
        <f>VLOOKUP(Final_manabou_kanji[[#This Row],[Sr. no.]],Raw_data_N2_Kanji[[Sr. no.]:[Meaning]],7,0)</f>
        <v>#N/A</v>
      </c>
      <c r="E452" s="3" t="e">
        <f>VLOOKUP(Final_manabou_kanji[[#This Row],[Sr. no.]],Raw_data_N2_Kanji[[Sr. no.]:[Meaning]],8,0)</f>
        <v>#N/A</v>
      </c>
      <c r="F452" s="39" t="e">
        <f>VLOOKUP(Final_manabou_kanji[[#This Row],[Sr. no.]],Raw_data_N2_Kanji[[Sr. no.]:[Meaning]],9,0)</f>
        <v>#N/A</v>
      </c>
      <c r="G452" s="66" t="e">
        <f>VLOOKUP(Final_manabou_kanji[[#This Row],[Sr. no.]],Raw_data_N2_Kanji[[Sr. no.]:[Sentence]],13,0)</f>
        <v>#N/A</v>
      </c>
      <c r="H452" t="e">
        <f>VLOOKUP(Final_manabou_kanji[[#This Row],[Kanji]],Raw_data_N2_Kanji[[Receipe]:[Meaning]],6,0)</f>
        <v>#N/A</v>
      </c>
      <c r="I452" t="e">
        <f>VLOOKUP(Final_manabou_kanji[[#This Row],[Kanji]],Raw_data_N2_Kanji[[Receipe]:[Meaning]],7,0)</f>
        <v>#N/A</v>
      </c>
      <c r="J452" t="e">
        <f>#REF!</f>
        <v>#REF!</v>
      </c>
      <c r="K452" s="35">
        <f>Final_manabou_kanji[[#This Row],[Sr. no.]]</f>
        <v>450</v>
      </c>
      <c r="L452" s="3"/>
      <c r="M452" s="3"/>
    </row>
    <row r="453" spans="2:13" ht="14.25" customHeight="1" x14ac:dyDescent="0.3">
      <c r="B453" s="33">
        <v>451</v>
      </c>
      <c r="C453" s="33" t="e">
        <f>VLOOKUP(Final_manabou_kanji[[#This Row],[Sr. no.]],Raw_data_N2_Kanji[[Sr. no.]:[Receipe no]],5,0)</f>
        <v>#N/A</v>
      </c>
      <c r="D453" s="38" t="e">
        <f>VLOOKUP(Final_manabou_kanji[[#This Row],[Sr. no.]],Raw_data_N2_Kanji[[Sr. no.]:[Meaning]],7,0)</f>
        <v>#N/A</v>
      </c>
      <c r="E453" s="3" t="e">
        <f>VLOOKUP(Final_manabou_kanji[[#This Row],[Sr. no.]],Raw_data_N2_Kanji[[Sr. no.]:[Meaning]],8,0)</f>
        <v>#N/A</v>
      </c>
      <c r="F453" s="39" t="e">
        <f>VLOOKUP(Final_manabou_kanji[[#This Row],[Sr. no.]],Raw_data_N2_Kanji[[Sr. no.]:[Meaning]],9,0)</f>
        <v>#N/A</v>
      </c>
      <c r="G453" s="66" t="e">
        <f>VLOOKUP(Final_manabou_kanji[[#This Row],[Sr. no.]],Raw_data_N2_Kanji[[Sr. no.]:[Sentence]],13,0)</f>
        <v>#N/A</v>
      </c>
      <c r="H453" t="e">
        <f>VLOOKUP(Final_manabou_kanji[[#This Row],[Kanji]],Raw_data_N2_Kanji[[Receipe]:[Meaning]],6,0)</f>
        <v>#N/A</v>
      </c>
      <c r="I453" t="e">
        <f>VLOOKUP(Final_manabou_kanji[[#This Row],[Kanji]],Raw_data_N2_Kanji[[Receipe]:[Meaning]],7,0)</f>
        <v>#N/A</v>
      </c>
      <c r="J453" t="e">
        <f>#REF!</f>
        <v>#REF!</v>
      </c>
      <c r="K453" s="35">
        <f>Final_manabou_kanji[[#This Row],[Sr. no.]]</f>
        <v>451</v>
      </c>
      <c r="L453" s="3"/>
      <c r="M453" s="3"/>
    </row>
    <row r="454" spans="2:13" ht="14.25" customHeight="1" x14ac:dyDescent="0.3">
      <c r="B454" s="33">
        <v>452</v>
      </c>
      <c r="C454" s="33" t="e">
        <f>VLOOKUP(Final_manabou_kanji[[#This Row],[Sr. no.]],Raw_data_N2_Kanji[[Sr. no.]:[Receipe no]],5,0)</f>
        <v>#N/A</v>
      </c>
      <c r="D454" s="38" t="e">
        <f>VLOOKUP(Final_manabou_kanji[[#This Row],[Sr. no.]],Raw_data_N2_Kanji[[Sr. no.]:[Meaning]],7,0)</f>
        <v>#N/A</v>
      </c>
      <c r="E454" s="3" t="e">
        <f>VLOOKUP(Final_manabou_kanji[[#This Row],[Sr. no.]],Raw_data_N2_Kanji[[Sr. no.]:[Meaning]],8,0)</f>
        <v>#N/A</v>
      </c>
      <c r="F454" s="39" t="e">
        <f>VLOOKUP(Final_manabou_kanji[[#This Row],[Sr. no.]],Raw_data_N2_Kanji[[Sr. no.]:[Meaning]],9,0)</f>
        <v>#N/A</v>
      </c>
      <c r="G454" s="66" t="e">
        <f>VLOOKUP(Final_manabou_kanji[[#This Row],[Sr. no.]],Raw_data_N2_Kanji[[Sr. no.]:[Sentence]],13,0)</f>
        <v>#N/A</v>
      </c>
      <c r="H454" t="e">
        <f>VLOOKUP(Final_manabou_kanji[[#This Row],[Kanji]],Raw_data_N2_Kanji[[Receipe]:[Meaning]],6,0)</f>
        <v>#N/A</v>
      </c>
      <c r="I454" t="e">
        <f>VLOOKUP(Final_manabou_kanji[[#This Row],[Kanji]],Raw_data_N2_Kanji[[Receipe]:[Meaning]],7,0)</f>
        <v>#N/A</v>
      </c>
      <c r="J454" t="e">
        <f>#REF!</f>
        <v>#REF!</v>
      </c>
      <c r="K454" s="35">
        <f>Final_manabou_kanji[[#This Row],[Sr. no.]]</f>
        <v>452</v>
      </c>
      <c r="L454" s="3"/>
      <c r="M454" s="3"/>
    </row>
    <row r="455" spans="2:13" ht="14.25" customHeight="1" x14ac:dyDescent="0.3">
      <c r="B455" s="33">
        <v>453</v>
      </c>
      <c r="C455" s="33" t="e">
        <f>VLOOKUP(Final_manabou_kanji[[#This Row],[Sr. no.]],Raw_data_N2_Kanji[[Sr. no.]:[Receipe no]],5,0)</f>
        <v>#N/A</v>
      </c>
      <c r="D455" s="38" t="e">
        <f>VLOOKUP(Final_manabou_kanji[[#This Row],[Sr. no.]],Raw_data_N2_Kanji[[Sr. no.]:[Meaning]],7,0)</f>
        <v>#N/A</v>
      </c>
      <c r="E455" s="3" t="e">
        <f>VLOOKUP(Final_manabou_kanji[[#This Row],[Sr. no.]],Raw_data_N2_Kanji[[Sr. no.]:[Meaning]],8,0)</f>
        <v>#N/A</v>
      </c>
      <c r="F455" s="39" t="e">
        <f>VLOOKUP(Final_manabou_kanji[[#This Row],[Sr. no.]],Raw_data_N2_Kanji[[Sr. no.]:[Meaning]],9,0)</f>
        <v>#N/A</v>
      </c>
      <c r="G455" s="66" t="e">
        <f>VLOOKUP(Final_manabou_kanji[[#This Row],[Sr. no.]],Raw_data_N2_Kanji[[Sr. no.]:[Sentence]],13,0)</f>
        <v>#N/A</v>
      </c>
      <c r="H455" t="e">
        <f>VLOOKUP(Final_manabou_kanji[[#This Row],[Kanji]],Raw_data_N2_Kanji[[Receipe]:[Meaning]],6,0)</f>
        <v>#N/A</v>
      </c>
      <c r="I455" t="e">
        <f>VLOOKUP(Final_manabou_kanji[[#This Row],[Kanji]],Raw_data_N2_Kanji[[Receipe]:[Meaning]],7,0)</f>
        <v>#N/A</v>
      </c>
      <c r="J455" t="e">
        <f>#REF!</f>
        <v>#REF!</v>
      </c>
      <c r="K455" s="35">
        <f>Final_manabou_kanji[[#This Row],[Sr. no.]]</f>
        <v>453</v>
      </c>
      <c r="L455" s="3"/>
      <c r="M455" s="3"/>
    </row>
    <row r="456" spans="2:13" ht="14.25" customHeight="1" x14ac:dyDescent="0.3">
      <c r="B456" s="33">
        <v>454</v>
      </c>
      <c r="C456" s="33" t="e">
        <f>VLOOKUP(Final_manabou_kanji[[#This Row],[Sr. no.]],Raw_data_N2_Kanji[[Sr. no.]:[Receipe no]],5,0)</f>
        <v>#N/A</v>
      </c>
      <c r="D456" s="38" t="e">
        <f>VLOOKUP(Final_manabou_kanji[[#This Row],[Sr. no.]],Raw_data_N2_Kanji[[Sr. no.]:[Meaning]],7,0)</f>
        <v>#N/A</v>
      </c>
      <c r="E456" s="3" t="e">
        <f>VLOOKUP(Final_manabou_kanji[[#This Row],[Sr. no.]],Raw_data_N2_Kanji[[Sr. no.]:[Meaning]],8,0)</f>
        <v>#N/A</v>
      </c>
      <c r="F456" s="39" t="e">
        <f>VLOOKUP(Final_manabou_kanji[[#This Row],[Sr. no.]],Raw_data_N2_Kanji[[Sr. no.]:[Meaning]],9,0)</f>
        <v>#N/A</v>
      </c>
      <c r="G456" s="66" t="e">
        <f>VLOOKUP(Final_manabou_kanji[[#This Row],[Sr. no.]],Raw_data_N2_Kanji[[Sr. no.]:[Sentence]],13,0)</f>
        <v>#N/A</v>
      </c>
      <c r="H456" t="e">
        <f>VLOOKUP(Final_manabou_kanji[[#This Row],[Kanji]],Raw_data_N2_Kanji[[Receipe]:[Meaning]],6,0)</f>
        <v>#N/A</v>
      </c>
      <c r="I456" t="e">
        <f>VLOOKUP(Final_manabou_kanji[[#This Row],[Kanji]],Raw_data_N2_Kanji[[Receipe]:[Meaning]],7,0)</f>
        <v>#N/A</v>
      </c>
      <c r="J456" t="e">
        <f>#REF!</f>
        <v>#REF!</v>
      </c>
      <c r="K456" s="35">
        <f>Final_manabou_kanji[[#This Row],[Sr. no.]]</f>
        <v>454</v>
      </c>
      <c r="L456" s="3"/>
      <c r="M456" s="3"/>
    </row>
    <row r="457" spans="2:13" ht="14.25" customHeight="1" x14ac:dyDescent="0.3">
      <c r="B457" s="33">
        <v>455</v>
      </c>
      <c r="C457" s="33" t="e">
        <f>VLOOKUP(Final_manabou_kanji[[#This Row],[Sr. no.]],Raw_data_N2_Kanji[[Sr. no.]:[Receipe no]],5,0)</f>
        <v>#N/A</v>
      </c>
      <c r="D457" s="38" t="e">
        <f>VLOOKUP(Final_manabou_kanji[[#This Row],[Sr. no.]],Raw_data_N2_Kanji[[Sr. no.]:[Meaning]],7,0)</f>
        <v>#N/A</v>
      </c>
      <c r="E457" s="3" t="e">
        <f>VLOOKUP(Final_manabou_kanji[[#This Row],[Sr. no.]],Raw_data_N2_Kanji[[Sr. no.]:[Meaning]],8,0)</f>
        <v>#N/A</v>
      </c>
      <c r="F457" s="39" t="e">
        <f>VLOOKUP(Final_manabou_kanji[[#This Row],[Sr. no.]],Raw_data_N2_Kanji[[Sr. no.]:[Meaning]],9,0)</f>
        <v>#N/A</v>
      </c>
      <c r="G457" s="66" t="e">
        <f>VLOOKUP(Final_manabou_kanji[[#This Row],[Sr. no.]],Raw_data_N2_Kanji[[Sr. no.]:[Sentence]],13,0)</f>
        <v>#N/A</v>
      </c>
      <c r="H457" t="e">
        <f>VLOOKUP(Final_manabou_kanji[[#This Row],[Kanji]],Raw_data_N2_Kanji[[Receipe]:[Meaning]],6,0)</f>
        <v>#N/A</v>
      </c>
      <c r="I457" t="e">
        <f>VLOOKUP(Final_manabou_kanji[[#This Row],[Kanji]],Raw_data_N2_Kanji[[Receipe]:[Meaning]],7,0)</f>
        <v>#N/A</v>
      </c>
      <c r="J457" t="e">
        <f>#REF!</f>
        <v>#REF!</v>
      </c>
      <c r="K457" s="35">
        <f>Final_manabou_kanji[[#This Row],[Sr. no.]]</f>
        <v>455</v>
      </c>
      <c r="L457" s="3"/>
      <c r="M457" s="3"/>
    </row>
    <row r="458" spans="2:13" ht="14.25" customHeight="1" x14ac:dyDescent="0.3">
      <c r="B458" s="33">
        <v>456</v>
      </c>
      <c r="C458" s="33" t="e">
        <f>VLOOKUP(Final_manabou_kanji[[#This Row],[Sr. no.]],Raw_data_N2_Kanji[[Sr. no.]:[Receipe no]],5,0)</f>
        <v>#N/A</v>
      </c>
      <c r="D458" s="38" t="e">
        <f>VLOOKUP(Final_manabou_kanji[[#This Row],[Sr. no.]],Raw_data_N2_Kanji[[Sr. no.]:[Meaning]],7,0)</f>
        <v>#N/A</v>
      </c>
      <c r="E458" s="3" t="e">
        <f>VLOOKUP(Final_manabou_kanji[[#This Row],[Sr. no.]],Raw_data_N2_Kanji[[Sr. no.]:[Meaning]],8,0)</f>
        <v>#N/A</v>
      </c>
      <c r="F458" s="39" t="e">
        <f>VLOOKUP(Final_manabou_kanji[[#This Row],[Sr. no.]],Raw_data_N2_Kanji[[Sr. no.]:[Meaning]],9,0)</f>
        <v>#N/A</v>
      </c>
      <c r="G458" s="66" t="e">
        <f>VLOOKUP(Final_manabou_kanji[[#This Row],[Sr. no.]],Raw_data_N2_Kanji[[Sr. no.]:[Sentence]],13,0)</f>
        <v>#N/A</v>
      </c>
      <c r="H458" t="e">
        <f>VLOOKUP(Final_manabou_kanji[[#This Row],[Kanji]],Raw_data_N2_Kanji[[Receipe]:[Meaning]],6,0)</f>
        <v>#N/A</v>
      </c>
      <c r="I458" t="e">
        <f>VLOOKUP(Final_manabou_kanji[[#This Row],[Kanji]],Raw_data_N2_Kanji[[Receipe]:[Meaning]],7,0)</f>
        <v>#N/A</v>
      </c>
      <c r="J458" t="e">
        <f>#REF!</f>
        <v>#REF!</v>
      </c>
      <c r="K458" s="35">
        <f>Final_manabou_kanji[[#This Row],[Sr. no.]]</f>
        <v>456</v>
      </c>
      <c r="L458" s="3"/>
      <c r="M458" s="3"/>
    </row>
    <row r="459" spans="2:13" ht="14.25" customHeight="1" x14ac:dyDescent="0.3">
      <c r="B459" s="33">
        <v>457</v>
      </c>
      <c r="C459" s="33" t="e">
        <f>VLOOKUP(Final_manabou_kanji[[#This Row],[Sr. no.]],Raw_data_N2_Kanji[[Sr. no.]:[Receipe no]],5,0)</f>
        <v>#N/A</v>
      </c>
      <c r="D459" s="38" t="e">
        <f>VLOOKUP(Final_manabou_kanji[[#This Row],[Sr. no.]],Raw_data_N2_Kanji[[Sr. no.]:[Meaning]],7,0)</f>
        <v>#N/A</v>
      </c>
      <c r="E459" s="3" t="e">
        <f>VLOOKUP(Final_manabou_kanji[[#This Row],[Sr. no.]],Raw_data_N2_Kanji[[Sr. no.]:[Meaning]],8,0)</f>
        <v>#N/A</v>
      </c>
      <c r="F459" s="39" t="e">
        <f>VLOOKUP(Final_manabou_kanji[[#This Row],[Sr. no.]],Raw_data_N2_Kanji[[Sr. no.]:[Meaning]],9,0)</f>
        <v>#N/A</v>
      </c>
      <c r="G459" s="66" t="e">
        <f>VLOOKUP(Final_manabou_kanji[[#This Row],[Sr. no.]],Raw_data_N2_Kanji[[Sr. no.]:[Sentence]],13,0)</f>
        <v>#N/A</v>
      </c>
      <c r="H459" t="e">
        <f>VLOOKUP(Final_manabou_kanji[[#This Row],[Kanji]],Raw_data_N2_Kanji[[Receipe]:[Meaning]],6,0)</f>
        <v>#N/A</v>
      </c>
      <c r="I459" t="e">
        <f>VLOOKUP(Final_manabou_kanji[[#This Row],[Kanji]],Raw_data_N2_Kanji[[Receipe]:[Meaning]],7,0)</f>
        <v>#N/A</v>
      </c>
      <c r="J459" t="e">
        <f>#REF!</f>
        <v>#REF!</v>
      </c>
      <c r="K459" s="35">
        <f>Final_manabou_kanji[[#This Row],[Sr. no.]]</f>
        <v>457</v>
      </c>
      <c r="L459" s="3"/>
      <c r="M459" s="3"/>
    </row>
    <row r="460" spans="2:13" ht="14.25" customHeight="1" x14ac:dyDescent="0.3">
      <c r="B460" s="33">
        <v>458</v>
      </c>
      <c r="C460" s="33" t="e">
        <f>VLOOKUP(Final_manabou_kanji[[#This Row],[Sr. no.]],Raw_data_N2_Kanji[[Sr. no.]:[Receipe no]],5,0)</f>
        <v>#N/A</v>
      </c>
      <c r="D460" s="38" t="e">
        <f>VLOOKUP(Final_manabou_kanji[[#This Row],[Sr. no.]],Raw_data_N2_Kanji[[Sr. no.]:[Meaning]],7,0)</f>
        <v>#N/A</v>
      </c>
      <c r="E460" s="3" t="e">
        <f>VLOOKUP(Final_manabou_kanji[[#This Row],[Sr. no.]],Raw_data_N2_Kanji[[Sr. no.]:[Meaning]],8,0)</f>
        <v>#N/A</v>
      </c>
      <c r="F460" s="39" t="e">
        <f>VLOOKUP(Final_manabou_kanji[[#This Row],[Sr. no.]],Raw_data_N2_Kanji[[Sr. no.]:[Meaning]],9,0)</f>
        <v>#N/A</v>
      </c>
      <c r="G460" s="66" t="e">
        <f>VLOOKUP(Final_manabou_kanji[[#This Row],[Sr. no.]],Raw_data_N2_Kanji[[Sr. no.]:[Sentence]],13,0)</f>
        <v>#N/A</v>
      </c>
      <c r="H460" t="e">
        <f>VLOOKUP(Final_manabou_kanji[[#This Row],[Kanji]],Raw_data_N2_Kanji[[Receipe]:[Meaning]],6,0)</f>
        <v>#N/A</v>
      </c>
      <c r="I460" t="e">
        <f>VLOOKUP(Final_manabou_kanji[[#This Row],[Kanji]],Raw_data_N2_Kanji[[Receipe]:[Meaning]],7,0)</f>
        <v>#N/A</v>
      </c>
      <c r="J460" t="e">
        <f>#REF!</f>
        <v>#REF!</v>
      </c>
      <c r="K460" s="35">
        <f>Final_manabou_kanji[[#This Row],[Sr. no.]]</f>
        <v>458</v>
      </c>
      <c r="L460" s="3"/>
      <c r="M460" s="3"/>
    </row>
    <row r="461" spans="2:13" ht="14.25" customHeight="1" x14ac:dyDescent="0.3">
      <c r="B461" s="33">
        <v>459</v>
      </c>
      <c r="C461" s="33" t="e">
        <f>VLOOKUP(Final_manabou_kanji[[#This Row],[Sr. no.]],Raw_data_N2_Kanji[[Sr. no.]:[Receipe no]],5,0)</f>
        <v>#N/A</v>
      </c>
      <c r="D461" s="38" t="e">
        <f>VLOOKUP(Final_manabou_kanji[[#This Row],[Sr. no.]],Raw_data_N2_Kanji[[Sr. no.]:[Meaning]],7,0)</f>
        <v>#N/A</v>
      </c>
      <c r="E461" s="3" t="e">
        <f>VLOOKUP(Final_manabou_kanji[[#This Row],[Sr. no.]],Raw_data_N2_Kanji[[Sr. no.]:[Meaning]],8,0)</f>
        <v>#N/A</v>
      </c>
      <c r="F461" s="39" t="e">
        <f>VLOOKUP(Final_manabou_kanji[[#This Row],[Sr. no.]],Raw_data_N2_Kanji[[Sr. no.]:[Meaning]],9,0)</f>
        <v>#N/A</v>
      </c>
      <c r="G461" s="66" t="e">
        <f>VLOOKUP(Final_manabou_kanji[[#This Row],[Sr. no.]],Raw_data_N2_Kanji[[Sr. no.]:[Sentence]],13,0)</f>
        <v>#N/A</v>
      </c>
      <c r="H461" t="e">
        <f>VLOOKUP(Final_manabou_kanji[[#This Row],[Kanji]],Raw_data_N2_Kanji[[Receipe]:[Meaning]],6,0)</f>
        <v>#N/A</v>
      </c>
      <c r="I461" t="e">
        <f>VLOOKUP(Final_manabou_kanji[[#This Row],[Kanji]],Raw_data_N2_Kanji[[Receipe]:[Meaning]],7,0)</f>
        <v>#N/A</v>
      </c>
      <c r="J461" t="e">
        <f>#REF!</f>
        <v>#REF!</v>
      </c>
      <c r="K461" s="35">
        <f>Final_manabou_kanji[[#This Row],[Sr. no.]]</f>
        <v>459</v>
      </c>
      <c r="L461" s="3"/>
      <c r="M461" s="3"/>
    </row>
    <row r="462" spans="2:13" ht="14.25" customHeight="1" x14ac:dyDescent="0.3">
      <c r="B462" s="33">
        <v>460</v>
      </c>
      <c r="C462" s="33" t="e">
        <f>VLOOKUP(Final_manabou_kanji[[#This Row],[Sr. no.]],Raw_data_N2_Kanji[[Sr. no.]:[Receipe no]],5,0)</f>
        <v>#N/A</v>
      </c>
      <c r="D462" s="38" t="e">
        <f>VLOOKUP(Final_manabou_kanji[[#This Row],[Sr. no.]],Raw_data_N2_Kanji[[Sr. no.]:[Meaning]],7,0)</f>
        <v>#N/A</v>
      </c>
      <c r="E462" s="3" t="e">
        <f>VLOOKUP(Final_manabou_kanji[[#This Row],[Sr. no.]],Raw_data_N2_Kanji[[Sr. no.]:[Meaning]],8,0)</f>
        <v>#N/A</v>
      </c>
      <c r="F462" s="39" t="e">
        <f>VLOOKUP(Final_manabou_kanji[[#This Row],[Sr. no.]],Raw_data_N2_Kanji[[Sr. no.]:[Meaning]],9,0)</f>
        <v>#N/A</v>
      </c>
      <c r="G462" s="66" t="e">
        <f>VLOOKUP(Final_manabou_kanji[[#This Row],[Sr. no.]],Raw_data_N2_Kanji[[Sr. no.]:[Sentence]],13,0)</f>
        <v>#N/A</v>
      </c>
      <c r="H462" t="e">
        <f>VLOOKUP(Final_manabou_kanji[[#This Row],[Kanji]],Raw_data_N2_Kanji[[Receipe]:[Meaning]],6,0)</f>
        <v>#N/A</v>
      </c>
      <c r="I462" t="e">
        <f>VLOOKUP(Final_manabou_kanji[[#This Row],[Kanji]],Raw_data_N2_Kanji[[Receipe]:[Meaning]],7,0)</f>
        <v>#N/A</v>
      </c>
      <c r="J462" t="e">
        <f>#REF!</f>
        <v>#REF!</v>
      </c>
      <c r="K462" s="35">
        <f>Final_manabou_kanji[[#This Row],[Sr. no.]]</f>
        <v>460</v>
      </c>
      <c r="L462" s="3"/>
      <c r="M462" s="3"/>
    </row>
    <row r="463" spans="2:13" ht="14.25" customHeight="1" x14ac:dyDescent="0.3">
      <c r="B463" s="33">
        <v>461</v>
      </c>
      <c r="C463" s="33" t="e">
        <f>VLOOKUP(Final_manabou_kanji[[#This Row],[Sr. no.]],Raw_data_N2_Kanji[[Sr. no.]:[Receipe no]],5,0)</f>
        <v>#N/A</v>
      </c>
      <c r="D463" s="38" t="e">
        <f>VLOOKUP(Final_manabou_kanji[[#This Row],[Sr. no.]],Raw_data_N2_Kanji[[Sr. no.]:[Meaning]],7,0)</f>
        <v>#N/A</v>
      </c>
      <c r="E463" s="3" t="e">
        <f>VLOOKUP(Final_manabou_kanji[[#This Row],[Sr. no.]],Raw_data_N2_Kanji[[Sr. no.]:[Meaning]],8,0)</f>
        <v>#N/A</v>
      </c>
      <c r="F463" s="39" t="e">
        <f>VLOOKUP(Final_manabou_kanji[[#This Row],[Sr. no.]],Raw_data_N2_Kanji[[Sr. no.]:[Meaning]],9,0)</f>
        <v>#N/A</v>
      </c>
      <c r="G463" s="66" t="e">
        <f>VLOOKUP(Final_manabou_kanji[[#This Row],[Sr. no.]],Raw_data_N2_Kanji[[Sr. no.]:[Sentence]],13,0)</f>
        <v>#N/A</v>
      </c>
      <c r="H463" t="e">
        <f>VLOOKUP(Final_manabou_kanji[[#This Row],[Kanji]],Raw_data_N2_Kanji[[Receipe]:[Meaning]],6,0)</f>
        <v>#N/A</v>
      </c>
      <c r="I463" t="e">
        <f>VLOOKUP(Final_manabou_kanji[[#This Row],[Kanji]],Raw_data_N2_Kanji[[Receipe]:[Meaning]],7,0)</f>
        <v>#N/A</v>
      </c>
      <c r="J463" t="e">
        <f>#REF!</f>
        <v>#REF!</v>
      </c>
      <c r="K463" s="35">
        <f>Final_manabou_kanji[[#This Row],[Sr. no.]]</f>
        <v>461</v>
      </c>
      <c r="L463" s="3"/>
      <c r="M463" s="3"/>
    </row>
    <row r="464" spans="2:13" ht="14.25" customHeight="1" x14ac:dyDescent="0.3">
      <c r="B464" s="33">
        <v>462</v>
      </c>
      <c r="C464" s="33" t="e">
        <f>VLOOKUP(Final_manabou_kanji[[#This Row],[Sr. no.]],Raw_data_N2_Kanji[[Sr. no.]:[Receipe no]],5,0)</f>
        <v>#N/A</v>
      </c>
      <c r="D464" s="38" t="e">
        <f>VLOOKUP(Final_manabou_kanji[[#This Row],[Sr. no.]],Raw_data_N2_Kanji[[Sr. no.]:[Meaning]],7,0)</f>
        <v>#N/A</v>
      </c>
      <c r="E464" s="3" t="e">
        <f>VLOOKUP(Final_manabou_kanji[[#This Row],[Sr. no.]],Raw_data_N2_Kanji[[Sr. no.]:[Meaning]],8,0)</f>
        <v>#N/A</v>
      </c>
      <c r="F464" s="39" t="e">
        <f>VLOOKUP(Final_manabou_kanji[[#This Row],[Sr. no.]],Raw_data_N2_Kanji[[Sr. no.]:[Meaning]],9,0)</f>
        <v>#N/A</v>
      </c>
      <c r="G464" s="66" t="e">
        <f>VLOOKUP(Final_manabou_kanji[[#This Row],[Sr. no.]],Raw_data_N2_Kanji[[Sr. no.]:[Sentence]],13,0)</f>
        <v>#N/A</v>
      </c>
      <c r="H464" t="e">
        <f>VLOOKUP(Final_manabou_kanji[[#This Row],[Kanji]],Raw_data_N2_Kanji[[Receipe]:[Meaning]],6,0)</f>
        <v>#N/A</v>
      </c>
      <c r="I464" t="e">
        <f>VLOOKUP(Final_manabou_kanji[[#This Row],[Kanji]],Raw_data_N2_Kanji[[Receipe]:[Meaning]],7,0)</f>
        <v>#N/A</v>
      </c>
      <c r="J464" t="e">
        <f>#REF!</f>
        <v>#REF!</v>
      </c>
      <c r="K464" s="35">
        <f>Final_manabou_kanji[[#This Row],[Sr. no.]]</f>
        <v>462</v>
      </c>
      <c r="L464" s="3"/>
      <c r="M464" s="3"/>
    </row>
    <row r="465" spans="2:13" ht="14.25" customHeight="1" x14ac:dyDescent="0.3">
      <c r="B465" s="33">
        <v>463</v>
      </c>
      <c r="C465" s="33" t="e">
        <f>VLOOKUP(Final_manabou_kanji[[#This Row],[Sr. no.]],Raw_data_N2_Kanji[[Sr. no.]:[Receipe no]],5,0)</f>
        <v>#N/A</v>
      </c>
      <c r="D465" s="38" t="e">
        <f>VLOOKUP(Final_manabou_kanji[[#This Row],[Sr. no.]],Raw_data_N2_Kanji[[Sr. no.]:[Meaning]],7,0)</f>
        <v>#N/A</v>
      </c>
      <c r="E465" s="3" t="e">
        <f>VLOOKUP(Final_manabou_kanji[[#This Row],[Sr. no.]],Raw_data_N2_Kanji[[Sr. no.]:[Meaning]],8,0)</f>
        <v>#N/A</v>
      </c>
      <c r="F465" s="39" t="e">
        <f>VLOOKUP(Final_manabou_kanji[[#This Row],[Sr. no.]],Raw_data_N2_Kanji[[Sr. no.]:[Meaning]],9,0)</f>
        <v>#N/A</v>
      </c>
      <c r="G465" s="66" t="e">
        <f>VLOOKUP(Final_manabou_kanji[[#This Row],[Sr. no.]],Raw_data_N2_Kanji[[Sr. no.]:[Sentence]],13,0)</f>
        <v>#N/A</v>
      </c>
      <c r="H465" t="e">
        <f>VLOOKUP(Final_manabou_kanji[[#This Row],[Kanji]],Raw_data_N2_Kanji[[Receipe]:[Meaning]],6,0)</f>
        <v>#N/A</v>
      </c>
      <c r="I465" t="e">
        <f>VLOOKUP(Final_manabou_kanji[[#This Row],[Kanji]],Raw_data_N2_Kanji[[Receipe]:[Meaning]],7,0)</f>
        <v>#N/A</v>
      </c>
      <c r="J465" t="e">
        <f>#REF!</f>
        <v>#REF!</v>
      </c>
      <c r="K465" s="35">
        <f>Final_manabou_kanji[[#This Row],[Sr. no.]]</f>
        <v>463</v>
      </c>
      <c r="L465" s="3"/>
      <c r="M465" s="3"/>
    </row>
    <row r="466" spans="2:13" ht="14.25" customHeight="1" x14ac:dyDescent="0.3">
      <c r="B466" s="33">
        <v>464</v>
      </c>
      <c r="C466" s="33" t="e">
        <f>VLOOKUP(Final_manabou_kanji[[#This Row],[Sr. no.]],Raw_data_N2_Kanji[[Sr. no.]:[Receipe no]],5,0)</f>
        <v>#N/A</v>
      </c>
      <c r="D466" s="38" t="e">
        <f>VLOOKUP(Final_manabou_kanji[[#This Row],[Sr. no.]],Raw_data_N2_Kanji[[Sr. no.]:[Meaning]],7,0)</f>
        <v>#N/A</v>
      </c>
      <c r="E466" s="3" t="e">
        <f>VLOOKUP(Final_manabou_kanji[[#This Row],[Sr. no.]],Raw_data_N2_Kanji[[Sr. no.]:[Meaning]],8,0)</f>
        <v>#N/A</v>
      </c>
      <c r="F466" s="39" t="e">
        <f>VLOOKUP(Final_manabou_kanji[[#This Row],[Sr. no.]],Raw_data_N2_Kanji[[Sr. no.]:[Meaning]],9,0)</f>
        <v>#N/A</v>
      </c>
      <c r="G466" s="66" t="e">
        <f>VLOOKUP(Final_manabou_kanji[[#This Row],[Sr. no.]],Raw_data_N2_Kanji[[Sr. no.]:[Sentence]],13,0)</f>
        <v>#N/A</v>
      </c>
      <c r="H466" t="e">
        <f>VLOOKUP(Final_manabou_kanji[[#This Row],[Kanji]],Raw_data_N2_Kanji[[Receipe]:[Meaning]],6,0)</f>
        <v>#N/A</v>
      </c>
      <c r="I466" t="e">
        <f>VLOOKUP(Final_manabou_kanji[[#This Row],[Kanji]],Raw_data_N2_Kanji[[Receipe]:[Meaning]],7,0)</f>
        <v>#N/A</v>
      </c>
      <c r="J466" t="e">
        <f>#REF!</f>
        <v>#REF!</v>
      </c>
      <c r="K466" s="35">
        <f>Final_manabou_kanji[[#This Row],[Sr. no.]]</f>
        <v>464</v>
      </c>
      <c r="L466" s="3"/>
      <c r="M466" s="3"/>
    </row>
    <row r="467" spans="2:13" ht="14.25" customHeight="1" x14ac:dyDescent="0.3">
      <c r="B467" s="33">
        <v>465</v>
      </c>
      <c r="C467" s="33" t="e">
        <f>VLOOKUP(Final_manabou_kanji[[#This Row],[Sr. no.]],Raw_data_N2_Kanji[[Sr. no.]:[Receipe no]],5,0)</f>
        <v>#N/A</v>
      </c>
      <c r="D467" s="38" t="e">
        <f>VLOOKUP(Final_manabou_kanji[[#This Row],[Sr. no.]],Raw_data_N2_Kanji[[Sr. no.]:[Meaning]],7,0)</f>
        <v>#N/A</v>
      </c>
      <c r="E467" s="3" t="e">
        <f>VLOOKUP(Final_manabou_kanji[[#This Row],[Sr. no.]],Raw_data_N2_Kanji[[Sr. no.]:[Meaning]],8,0)</f>
        <v>#N/A</v>
      </c>
      <c r="F467" s="39" t="e">
        <f>VLOOKUP(Final_manabou_kanji[[#This Row],[Sr. no.]],Raw_data_N2_Kanji[[Sr. no.]:[Meaning]],9,0)</f>
        <v>#N/A</v>
      </c>
      <c r="G467" s="66" t="e">
        <f>VLOOKUP(Final_manabou_kanji[[#This Row],[Sr. no.]],Raw_data_N2_Kanji[[Sr. no.]:[Sentence]],13,0)</f>
        <v>#N/A</v>
      </c>
      <c r="H467" t="e">
        <f>VLOOKUP(Final_manabou_kanji[[#This Row],[Kanji]],Raw_data_N2_Kanji[[Receipe]:[Meaning]],6,0)</f>
        <v>#N/A</v>
      </c>
      <c r="I467" t="e">
        <f>VLOOKUP(Final_manabou_kanji[[#This Row],[Kanji]],Raw_data_N2_Kanji[[Receipe]:[Meaning]],7,0)</f>
        <v>#N/A</v>
      </c>
      <c r="J467" t="e">
        <f>#REF!</f>
        <v>#REF!</v>
      </c>
      <c r="K467" s="35">
        <f>Final_manabou_kanji[[#This Row],[Sr. no.]]</f>
        <v>465</v>
      </c>
      <c r="L467" s="3"/>
      <c r="M467" s="3"/>
    </row>
    <row r="468" spans="2:13" ht="14.25" customHeight="1" x14ac:dyDescent="0.3">
      <c r="B468" s="33">
        <v>466</v>
      </c>
      <c r="C468" s="33" t="e">
        <f>VLOOKUP(Final_manabou_kanji[[#This Row],[Sr. no.]],Raw_data_N2_Kanji[[Sr. no.]:[Receipe no]],5,0)</f>
        <v>#N/A</v>
      </c>
      <c r="D468" s="38" t="e">
        <f>VLOOKUP(Final_manabou_kanji[[#This Row],[Sr. no.]],Raw_data_N2_Kanji[[Sr. no.]:[Meaning]],7,0)</f>
        <v>#N/A</v>
      </c>
      <c r="E468" s="3" t="e">
        <f>VLOOKUP(Final_manabou_kanji[[#This Row],[Sr. no.]],Raw_data_N2_Kanji[[Sr. no.]:[Meaning]],8,0)</f>
        <v>#N/A</v>
      </c>
      <c r="F468" s="39" t="e">
        <f>VLOOKUP(Final_manabou_kanji[[#This Row],[Sr. no.]],Raw_data_N2_Kanji[[Sr. no.]:[Meaning]],9,0)</f>
        <v>#N/A</v>
      </c>
      <c r="G468" s="66" t="e">
        <f>VLOOKUP(Final_manabou_kanji[[#This Row],[Sr. no.]],Raw_data_N2_Kanji[[Sr. no.]:[Sentence]],13,0)</f>
        <v>#N/A</v>
      </c>
      <c r="H468" t="e">
        <f>VLOOKUP(Final_manabou_kanji[[#This Row],[Kanji]],Raw_data_N2_Kanji[[Receipe]:[Meaning]],6,0)</f>
        <v>#N/A</v>
      </c>
      <c r="I468" t="e">
        <f>VLOOKUP(Final_manabou_kanji[[#This Row],[Kanji]],Raw_data_N2_Kanji[[Receipe]:[Meaning]],7,0)</f>
        <v>#N/A</v>
      </c>
      <c r="J468" t="e">
        <f>#REF!</f>
        <v>#REF!</v>
      </c>
      <c r="K468" s="35">
        <f>Final_manabou_kanji[[#This Row],[Sr. no.]]</f>
        <v>466</v>
      </c>
      <c r="L468" s="3"/>
      <c r="M468" s="3"/>
    </row>
    <row r="469" spans="2:13" ht="14.25" customHeight="1" x14ac:dyDescent="0.3">
      <c r="B469" s="33">
        <v>467</v>
      </c>
      <c r="C469" s="33" t="e">
        <f>VLOOKUP(Final_manabou_kanji[[#This Row],[Sr. no.]],Raw_data_N2_Kanji[[Sr. no.]:[Receipe no]],5,0)</f>
        <v>#N/A</v>
      </c>
      <c r="D469" s="38" t="e">
        <f>VLOOKUP(Final_manabou_kanji[[#This Row],[Sr. no.]],Raw_data_N2_Kanji[[Sr. no.]:[Meaning]],7,0)</f>
        <v>#N/A</v>
      </c>
      <c r="E469" s="3" t="e">
        <f>VLOOKUP(Final_manabou_kanji[[#This Row],[Sr. no.]],Raw_data_N2_Kanji[[Sr. no.]:[Meaning]],8,0)</f>
        <v>#N/A</v>
      </c>
      <c r="F469" s="39" t="e">
        <f>VLOOKUP(Final_manabou_kanji[[#This Row],[Sr. no.]],Raw_data_N2_Kanji[[Sr. no.]:[Meaning]],9,0)</f>
        <v>#N/A</v>
      </c>
      <c r="G469" s="66" t="e">
        <f>VLOOKUP(Final_manabou_kanji[[#This Row],[Sr. no.]],Raw_data_N2_Kanji[[Sr. no.]:[Sentence]],13,0)</f>
        <v>#N/A</v>
      </c>
      <c r="H469" t="e">
        <f>VLOOKUP(Final_manabou_kanji[[#This Row],[Kanji]],Raw_data_N2_Kanji[[Receipe]:[Meaning]],6,0)</f>
        <v>#N/A</v>
      </c>
      <c r="I469" t="e">
        <f>VLOOKUP(Final_manabou_kanji[[#This Row],[Kanji]],Raw_data_N2_Kanji[[Receipe]:[Meaning]],7,0)</f>
        <v>#N/A</v>
      </c>
      <c r="J469" t="e">
        <f>#REF!</f>
        <v>#REF!</v>
      </c>
      <c r="K469" s="35">
        <f>Final_manabou_kanji[[#This Row],[Sr. no.]]</f>
        <v>467</v>
      </c>
      <c r="L469" s="3"/>
      <c r="M469" s="3"/>
    </row>
    <row r="470" spans="2:13" ht="14.25" customHeight="1" x14ac:dyDescent="0.3">
      <c r="B470" s="33">
        <v>468</v>
      </c>
      <c r="C470" s="33" t="e">
        <f>VLOOKUP(Final_manabou_kanji[[#This Row],[Sr. no.]],Raw_data_N2_Kanji[[Sr. no.]:[Receipe no]],5,0)</f>
        <v>#N/A</v>
      </c>
      <c r="D470" s="38" t="e">
        <f>VLOOKUP(Final_manabou_kanji[[#This Row],[Sr. no.]],Raw_data_N2_Kanji[[Sr. no.]:[Meaning]],7,0)</f>
        <v>#N/A</v>
      </c>
      <c r="E470" s="3" t="e">
        <f>VLOOKUP(Final_manabou_kanji[[#This Row],[Sr. no.]],Raw_data_N2_Kanji[[Sr. no.]:[Meaning]],8,0)</f>
        <v>#N/A</v>
      </c>
      <c r="F470" s="39" t="e">
        <f>VLOOKUP(Final_manabou_kanji[[#This Row],[Sr. no.]],Raw_data_N2_Kanji[[Sr. no.]:[Meaning]],9,0)</f>
        <v>#N/A</v>
      </c>
      <c r="G470" s="66" t="e">
        <f>VLOOKUP(Final_manabou_kanji[[#This Row],[Sr. no.]],Raw_data_N2_Kanji[[Sr. no.]:[Sentence]],13,0)</f>
        <v>#N/A</v>
      </c>
      <c r="H470" t="e">
        <f>VLOOKUP(Final_manabou_kanji[[#This Row],[Kanji]],Raw_data_N2_Kanji[[Receipe]:[Meaning]],6,0)</f>
        <v>#N/A</v>
      </c>
      <c r="I470" t="e">
        <f>VLOOKUP(Final_manabou_kanji[[#This Row],[Kanji]],Raw_data_N2_Kanji[[Receipe]:[Meaning]],7,0)</f>
        <v>#N/A</v>
      </c>
      <c r="J470" t="e">
        <f>#REF!</f>
        <v>#REF!</v>
      </c>
      <c r="K470" s="35">
        <f>Final_manabou_kanji[[#This Row],[Sr. no.]]</f>
        <v>468</v>
      </c>
      <c r="L470" s="3"/>
      <c r="M470" s="3"/>
    </row>
    <row r="471" spans="2:13" ht="14.25" customHeight="1" x14ac:dyDescent="0.3">
      <c r="B471" s="33">
        <v>469</v>
      </c>
      <c r="C471" s="33" t="e">
        <f>VLOOKUP(Final_manabou_kanji[[#This Row],[Sr. no.]],Raw_data_N2_Kanji[[Sr. no.]:[Receipe no]],5,0)</f>
        <v>#N/A</v>
      </c>
      <c r="D471" s="38" t="e">
        <f>VLOOKUP(Final_manabou_kanji[[#This Row],[Sr. no.]],Raw_data_N2_Kanji[[Sr. no.]:[Meaning]],7,0)</f>
        <v>#N/A</v>
      </c>
      <c r="E471" s="3" t="e">
        <f>VLOOKUP(Final_manabou_kanji[[#This Row],[Sr. no.]],Raw_data_N2_Kanji[[Sr. no.]:[Meaning]],8,0)</f>
        <v>#N/A</v>
      </c>
      <c r="F471" s="39" t="e">
        <f>VLOOKUP(Final_manabou_kanji[[#This Row],[Sr. no.]],Raw_data_N2_Kanji[[Sr. no.]:[Meaning]],9,0)</f>
        <v>#N/A</v>
      </c>
      <c r="G471" s="66" t="e">
        <f>VLOOKUP(Final_manabou_kanji[[#This Row],[Sr. no.]],Raw_data_N2_Kanji[[Sr. no.]:[Sentence]],13,0)</f>
        <v>#N/A</v>
      </c>
      <c r="H471" t="e">
        <f>VLOOKUP(Final_manabou_kanji[[#This Row],[Kanji]],Raw_data_N2_Kanji[[Receipe]:[Meaning]],6,0)</f>
        <v>#N/A</v>
      </c>
      <c r="I471" t="e">
        <f>VLOOKUP(Final_manabou_kanji[[#This Row],[Kanji]],Raw_data_N2_Kanji[[Receipe]:[Meaning]],7,0)</f>
        <v>#N/A</v>
      </c>
      <c r="J471" t="e">
        <f>#REF!</f>
        <v>#REF!</v>
      </c>
      <c r="K471" s="35">
        <f>Final_manabou_kanji[[#This Row],[Sr. no.]]</f>
        <v>469</v>
      </c>
      <c r="L471" s="3"/>
      <c r="M471" s="3"/>
    </row>
    <row r="472" spans="2:13" ht="14.25" customHeight="1" x14ac:dyDescent="0.3">
      <c r="B472" s="33">
        <v>470</v>
      </c>
      <c r="C472" s="33" t="e">
        <f>VLOOKUP(Final_manabou_kanji[[#This Row],[Sr. no.]],Raw_data_N2_Kanji[[Sr. no.]:[Receipe no]],5,0)</f>
        <v>#N/A</v>
      </c>
      <c r="D472" s="38" t="e">
        <f>VLOOKUP(Final_manabou_kanji[[#This Row],[Sr. no.]],Raw_data_N2_Kanji[[Sr. no.]:[Meaning]],7,0)</f>
        <v>#N/A</v>
      </c>
      <c r="E472" s="3" t="e">
        <f>VLOOKUP(Final_manabou_kanji[[#This Row],[Sr. no.]],Raw_data_N2_Kanji[[Sr. no.]:[Meaning]],8,0)</f>
        <v>#N/A</v>
      </c>
      <c r="F472" s="39" t="e">
        <f>VLOOKUP(Final_manabou_kanji[[#This Row],[Sr. no.]],Raw_data_N2_Kanji[[Sr. no.]:[Meaning]],9,0)</f>
        <v>#N/A</v>
      </c>
      <c r="G472" s="66" t="e">
        <f>VLOOKUP(Final_manabou_kanji[[#This Row],[Sr. no.]],Raw_data_N2_Kanji[[Sr. no.]:[Sentence]],13,0)</f>
        <v>#N/A</v>
      </c>
      <c r="H472" t="e">
        <f>VLOOKUP(Final_manabou_kanji[[#This Row],[Kanji]],Raw_data_N2_Kanji[[Receipe]:[Meaning]],6,0)</f>
        <v>#N/A</v>
      </c>
      <c r="I472" t="e">
        <f>VLOOKUP(Final_manabou_kanji[[#This Row],[Kanji]],Raw_data_N2_Kanji[[Receipe]:[Meaning]],7,0)</f>
        <v>#N/A</v>
      </c>
      <c r="J472" t="e">
        <f>#REF!</f>
        <v>#REF!</v>
      </c>
      <c r="K472" s="35">
        <f>Final_manabou_kanji[[#This Row],[Sr. no.]]</f>
        <v>470</v>
      </c>
      <c r="L472" s="3"/>
      <c r="M472" s="3"/>
    </row>
    <row r="473" spans="2:13" ht="14.25" customHeight="1" x14ac:dyDescent="0.3">
      <c r="B473" s="33">
        <v>471</v>
      </c>
      <c r="C473" s="33" t="e">
        <f>VLOOKUP(Final_manabou_kanji[[#This Row],[Sr. no.]],Raw_data_N2_Kanji[[Sr. no.]:[Receipe no]],5,0)</f>
        <v>#N/A</v>
      </c>
      <c r="D473" s="38" t="e">
        <f>VLOOKUP(Final_manabou_kanji[[#This Row],[Sr. no.]],Raw_data_N2_Kanji[[Sr. no.]:[Meaning]],7,0)</f>
        <v>#N/A</v>
      </c>
      <c r="E473" s="3" t="e">
        <f>VLOOKUP(Final_manabou_kanji[[#This Row],[Sr. no.]],Raw_data_N2_Kanji[[Sr. no.]:[Meaning]],8,0)</f>
        <v>#N/A</v>
      </c>
      <c r="F473" s="39" t="e">
        <f>VLOOKUP(Final_manabou_kanji[[#This Row],[Sr. no.]],Raw_data_N2_Kanji[[Sr. no.]:[Meaning]],9,0)</f>
        <v>#N/A</v>
      </c>
      <c r="G473" s="66" t="e">
        <f>VLOOKUP(Final_manabou_kanji[[#This Row],[Sr. no.]],Raw_data_N2_Kanji[[Sr. no.]:[Sentence]],13,0)</f>
        <v>#N/A</v>
      </c>
      <c r="H473" t="e">
        <f>VLOOKUP(Final_manabou_kanji[[#This Row],[Kanji]],Raw_data_N2_Kanji[[Receipe]:[Meaning]],6,0)</f>
        <v>#N/A</v>
      </c>
      <c r="I473" t="e">
        <f>VLOOKUP(Final_manabou_kanji[[#This Row],[Kanji]],Raw_data_N2_Kanji[[Receipe]:[Meaning]],7,0)</f>
        <v>#N/A</v>
      </c>
      <c r="J473" t="e">
        <f>#REF!</f>
        <v>#REF!</v>
      </c>
      <c r="K473" s="35">
        <f>Final_manabou_kanji[[#This Row],[Sr. no.]]</f>
        <v>471</v>
      </c>
      <c r="L473" s="3"/>
      <c r="M473" s="3"/>
    </row>
    <row r="474" spans="2:13" ht="14.25" customHeight="1" x14ac:dyDescent="0.3">
      <c r="B474" s="33">
        <v>472</v>
      </c>
      <c r="C474" s="33" t="e">
        <f>VLOOKUP(Final_manabou_kanji[[#This Row],[Sr. no.]],Raw_data_N2_Kanji[[Sr. no.]:[Receipe no]],5,0)</f>
        <v>#N/A</v>
      </c>
      <c r="D474" s="38" t="e">
        <f>VLOOKUP(Final_manabou_kanji[[#This Row],[Sr. no.]],Raw_data_N2_Kanji[[Sr. no.]:[Meaning]],7,0)</f>
        <v>#N/A</v>
      </c>
      <c r="E474" s="3" t="e">
        <f>VLOOKUP(Final_manabou_kanji[[#This Row],[Sr. no.]],Raw_data_N2_Kanji[[Sr. no.]:[Meaning]],8,0)</f>
        <v>#N/A</v>
      </c>
      <c r="F474" s="39" t="e">
        <f>VLOOKUP(Final_manabou_kanji[[#This Row],[Sr. no.]],Raw_data_N2_Kanji[[Sr. no.]:[Meaning]],9,0)</f>
        <v>#N/A</v>
      </c>
      <c r="G474" s="66" t="e">
        <f>VLOOKUP(Final_manabou_kanji[[#This Row],[Sr. no.]],Raw_data_N2_Kanji[[Sr. no.]:[Sentence]],13,0)</f>
        <v>#N/A</v>
      </c>
      <c r="H474" t="e">
        <f>VLOOKUP(Final_manabou_kanji[[#This Row],[Kanji]],Raw_data_N2_Kanji[[Receipe]:[Meaning]],6,0)</f>
        <v>#N/A</v>
      </c>
      <c r="I474" t="e">
        <f>VLOOKUP(Final_manabou_kanji[[#This Row],[Kanji]],Raw_data_N2_Kanji[[Receipe]:[Meaning]],7,0)</f>
        <v>#N/A</v>
      </c>
      <c r="J474" t="e">
        <f>#REF!</f>
        <v>#REF!</v>
      </c>
      <c r="K474" s="35">
        <f>Final_manabou_kanji[[#This Row],[Sr. no.]]</f>
        <v>472</v>
      </c>
      <c r="L474" s="3"/>
      <c r="M474" s="3"/>
    </row>
    <row r="475" spans="2:13" ht="14.25" customHeight="1" x14ac:dyDescent="0.3">
      <c r="B475" s="33">
        <v>473</v>
      </c>
      <c r="C475" s="33" t="e">
        <f>VLOOKUP(Final_manabou_kanji[[#This Row],[Sr. no.]],Raw_data_N2_Kanji[[Sr. no.]:[Receipe no]],5,0)</f>
        <v>#N/A</v>
      </c>
      <c r="D475" s="38" t="e">
        <f>VLOOKUP(Final_manabou_kanji[[#This Row],[Sr. no.]],Raw_data_N2_Kanji[[Sr. no.]:[Meaning]],7,0)</f>
        <v>#N/A</v>
      </c>
      <c r="E475" s="3" t="e">
        <f>VLOOKUP(Final_manabou_kanji[[#This Row],[Sr. no.]],Raw_data_N2_Kanji[[Sr. no.]:[Meaning]],8,0)</f>
        <v>#N/A</v>
      </c>
      <c r="F475" s="39" t="e">
        <f>VLOOKUP(Final_manabou_kanji[[#This Row],[Sr. no.]],Raw_data_N2_Kanji[[Sr. no.]:[Meaning]],9,0)</f>
        <v>#N/A</v>
      </c>
      <c r="G475" s="66" t="e">
        <f>VLOOKUP(Final_manabou_kanji[[#This Row],[Sr. no.]],Raw_data_N2_Kanji[[Sr. no.]:[Sentence]],13,0)</f>
        <v>#N/A</v>
      </c>
      <c r="H475" t="e">
        <f>VLOOKUP(Final_manabou_kanji[[#This Row],[Kanji]],Raw_data_N2_Kanji[[Receipe]:[Meaning]],6,0)</f>
        <v>#N/A</v>
      </c>
      <c r="I475" t="e">
        <f>VLOOKUP(Final_manabou_kanji[[#This Row],[Kanji]],Raw_data_N2_Kanji[[Receipe]:[Meaning]],7,0)</f>
        <v>#N/A</v>
      </c>
      <c r="J475" t="e">
        <f>#REF!</f>
        <v>#REF!</v>
      </c>
      <c r="K475" s="35">
        <f>Final_manabou_kanji[[#This Row],[Sr. no.]]</f>
        <v>473</v>
      </c>
      <c r="L475" s="3"/>
      <c r="M475" s="3"/>
    </row>
    <row r="476" spans="2:13" ht="14.25" customHeight="1" x14ac:dyDescent="0.3">
      <c r="B476" s="33">
        <v>474</v>
      </c>
      <c r="C476" s="33" t="e">
        <f>VLOOKUP(Final_manabou_kanji[[#This Row],[Sr. no.]],Raw_data_N2_Kanji[[Sr. no.]:[Receipe no]],5,0)</f>
        <v>#N/A</v>
      </c>
      <c r="D476" s="38" t="e">
        <f>VLOOKUP(Final_manabou_kanji[[#This Row],[Sr. no.]],Raw_data_N2_Kanji[[Sr. no.]:[Meaning]],7,0)</f>
        <v>#N/A</v>
      </c>
      <c r="E476" s="3" t="e">
        <f>VLOOKUP(Final_manabou_kanji[[#This Row],[Sr. no.]],Raw_data_N2_Kanji[[Sr. no.]:[Meaning]],8,0)</f>
        <v>#N/A</v>
      </c>
      <c r="F476" s="39" t="e">
        <f>VLOOKUP(Final_manabou_kanji[[#This Row],[Sr. no.]],Raw_data_N2_Kanji[[Sr. no.]:[Meaning]],9,0)</f>
        <v>#N/A</v>
      </c>
      <c r="G476" s="66" t="e">
        <f>VLOOKUP(Final_manabou_kanji[[#This Row],[Sr. no.]],Raw_data_N2_Kanji[[Sr. no.]:[Sentence]],13,0)</f>
        <v>#N/A</v>
      </c>
      <c r="H476" t="e">
        <f>VLOOKUP(Final_manabou_kanji[[#This Row],[Kanji]],Raw_data_N2_Kanji[[Receipe]:[Meaning]],6,0)</f>
        <v>#N/A</v>
      </c>
      <c r="I476" t="e">
        <f>VLOOKUP(Final_manabou_kanji[[#This Row],[Kanji]],Raw_data_N2_Kanji[[Receipe]:[Meaning]],7,0)</f>
        <v>#N/A</v>
      </c>
      <c r="J476" t="e">
        <f>#REF!</f>
        <v>#REF!</v>
      </c>
      <c r="K476" s="35">
        <f>Final_manabou_kanji[[#This Row],[Sr. no.]]</f>
        <v>474</v>
      </c>
      <c r="L476" s="3"/>
      <c r="M476" s="3"/>
    </row>
    <row r="477" spans="2:13" ht="14.25" customHeight="1" x14ac:dyDescent="0.3">
      <c r="B477" s="33">
        <v>475</v>
      </c>
      <c r="C477" s="33" t="e">
        <f>VLOOKUP(Final_manabou_kanji[[#This Row],[Sr. no.]],Raw_data_N2_Kanji[[Sr. no.]:[Receipe no]],5,0)</f>
        <v>#N/A</v>
      </c>
      <c r="D477" s="38" t="e">
        <f>VLOOKUP(Final_manabou_kanji[[#This Row],[Sr. no.]],Raw_data_N2_Kanji[[Sr. no.]:[Meaning]],7,0)</f>
        <v>#N/A</v>
      </c>
      <c r="E477" s="3" t="e">
        <f>VLOOKUP(Final_manabou_kanji[[#This Row],[Sr. no.]],Raw_data_N2_Kanji[[Sr. no.]:[Meaning]],8,0)</f>
        <v>#N/A</v>
      </c>
      <c r="F477" s="39" t="e">
        <f>VLOOKUP(Final_manabou_kanji[[#This Row],[Sr. no.]],Raw_data_N2_Kanji[[Sr. no.]:[Meaning]],9,0)</f>
        <v>#N/A</v>
      </c>
      <c r="G477" s="66" t="e">
        <f>VLOOKUP(Final_manabou_kanji[[#This Row],[Sr. no.]],Raw_data_N2_Kanji[[Sr. no.]:[Sentence]],13,0)</f>
        <v>#N/A</v>
      </c>
      <c r="H477" t="e">
        <f>VLOOKUP(Final_manabou_kanji[[#This Row],[Kanji]],Raw_data_N2_Kanji[[Receipe]:[Meaning]],6,0)</f>
        <v>#N/A</v>
      </c>
      <c r="I477" t="e">
        <f>VLOOKUP(Final_manabou_kanji[[#This Row],[Kanji]],Raw_data_N2_Kanji[[Receipe]:[Meaning]],7,0)</f>
        <v>#N/A</v>
      </c>
      <c r="J477" t="e">
        <f>#REF!</f>
        <v>#REF!</v>
      </c>
      <c r="K477" s="35">
        <f>Final_manabou_kanji[[#This Row],[Sr. no.]]</f>
        <v>475</v>
      </c>
      <c r="L477" s="3"/>
      <c r="M477" s="3"/>
    </row>
    <row r="478" spans="2:13" ht="14.25" customHeight="1" x14ac:dyDescent="0.3">
      <c r="B478" s="33">
        <v>476</v>
      </c>
      <c r="C478" s="33" t="e">
        <f>VLOOKUP(Final_manabou_kanji[[#This Row],[Sr. no.]],Raw_data_N2_Kanji[[Sr. no.]:[Receipe no]],5,0)</f>
        <v>#N/A</v>
      </c>
      <c r="D478" s="38" t="e">
        <f>VLOOKUP(Final_manabou_kanji[[#This Row],[Sr. no.]],Raw_data_N2_Kanji[[Sr. no.]:[Meaning]],7,0)</f>
        <v>#N/A</v>
      </c>
      <c r="E478" s="3" t="e">
        <f>VLOOKUP(Final_manabou_kanji[[#This Row],[Sr. no.]],Raw_data_N2_Kanji[[Sr. no.]:[Meaning]],8,0)</f>
        <v>#N/A</v>
      </c>
      <c r="F478" s="39" t="e">
        <f>VLOOKUP(Final_manabou_kanji[[#This Row],[Sr. no.]],Raw_data_N2_Kanji[[Sr. no.]:[Meaning]],9,0)</f>
        <v>#N/A</v>
      </c>
      <c r="G478" s="66" t="e">
        <f>VLOOKUP(Final_manabou_kanji[[#This Row],[Sr. no.]],Raw_data_N2_Kanji[[Sr. no.]:[Sentence]],13,0)</f>
        <v>#N/A</v>
      </c>
      <c r="H478" t="e">
        <f>VLOOKUP(Final_manabou_kanji[[#This Row],[Kanji]],Raw_data_N2_Kanji[[Receipe]:[Meaning]],6,0)</f>
        <v>#N/A</v>
      </c>
      <c r="I478" t="e">
        <f>VLOOKUP(Final_manabou_kanji[[#This Row],[Kanji]],Raw_data_N2_Kanji[[Receipe]:[Meaning]],7,0)</f>
        <v>#N/A</v>
      </c>
      <c r="J478" t="e">
        <f>#REF!</f>
        <v>#REF!</v>
      </c>
      <c r="K478" s="35">
        <f>Final_manabou_kanji[[#This Row],[Sr. no.]]</f>
        <v>476</v>
      </c>
      <c r="L478" s="3"/>
      <c r="M478" s="3"/>
    </row>
    <row r="479" spans="2:13" ht="14.25" customHeight="1" x14ac:dyDescent="0.3">
      <c r="B479" s="33">
        <v>477</v>
      </c>
      <c r="C479" s="33" t="e">
        <f>VLOOKUP(Final_manabou_kanji[[#This Row],[Sr. no.]],Raw_data_N2_Kanji[[Sr. no.]:[Receipe no]],5,0)</f>
        <v>#N/A</v>
      </c>
      <c r="D479" s="38" t="e">
        <f>VLOOKUP(Final_manabou_kanji[[#This Row],[Sr. no.]],Raw_data_N2_Kanji[[Sr. no.]:[Meaning]],7,0)</f>
        <v>#N/A</v>
      </c>
      <c r="E479" s="3" t="e">
        <f>VLOOKUP(Final_manabou_kanji[[#This Row],[Sr. no.]],Raw_data_N2_Kanji[[Sr. no.]:[Meaning]],8,0)</f>
        <v>#N/A</v>
      </c>
      <c r="F479" s="39" t="e">
        <f>VLOOKUP(Final_manabou_kanji[[#This Row],[Sr. no.]],Raw_data_N2_Kanji[[Sr. no.]:[Meaning]],9,0)</f>
        <v>#N/A</v>
      </c>
      <c r="G479" s="66" t="e">
        <f>VLOOKUP(Final_manabou_kanji[[#This Row],[Sr. no.]],Raw_data_N2_Kanji[[Sr. no.]:[Sentence]],13,0)</f>
        <v>#N/A</v>
      </c>
      <c r="H479" t="e">
        <f>VLOOKUP(Final_manabou_kanji[[#This Row],[Kanji]],Raw_data_N2_Kanji[[Receipe]:[Meaning]],6,0)</f>
        <v>#N/A</v>
      </c>
      <c r="I479" t="e">
        <f>VLOOKUP(Final_manabou_kanji[[#This Row],[Kanji]],Raw_data_N2_Kanji[[Receipe]:[Meaning]],7,0)</f>
        <v>#N/A</v>
      </c>
      <c r="J479" t="e">
        <f>#REF!</f>
        <v>#REF!</v>
      </c>
      <c r="K479" s="35">
        <f>Final_manabou_kanji[[#This Row],[Sr. no.]]</f>
        <v>477</v>
      </c>
      <c r="L479" s="3"/>
      <c r="M479" s="3"/>
    </row>
    <row r="480" spans="2:13" ht="14.25" customHeight="1" x14ac:dyDescent="0.3">
      <c r="B480" s="33">
        <v>478</v>
      </c>
      <c r="C480" s="33" t="e">
        <f>VLOOKUP(Final_manabou_kanji[[#This Row],[Sr. no.]],Raw_data_N2_Kanji[[Sr. no.]:[Receipe no]],5,0)</f>
        <v>#N/A</v>
      </c>
      <c r="D480" s="38" t="e">
        <f>VLOOKUP(Final_manabou_kanji[[#This Row],[Sr. no.]],Raw_data_N2_Kanji[[Sr. no.]:[Meaning]],7,0)</f>
        <v>#N/A</v>
      </c>
      <c r="E480" s="3" t="e">
        <f>VLOOKUP(Final_manabou_kanji[[#This Row],[Sr. no.]],Raw_data_N2_Kanji[[Sr. no.]:[Meaning]],8,0)</f>
        <v>#N/A</v>
      </c>
      <c r="F480" s="39" t="e">
        <f>VLOOKUP(Final_manabou_kanji[[#This Row],[Sr. no.]],Raw_data_N2_Kanji[[Sr. no.]:[Meaning]],9,0)</f>
        <v>#N/A</v>
      </c>
      <c r="G480" s="66" t="e">
        <f>VLOOKUP(Final_manabou_kanji[[#This Row],[Sr. no.]],Raw_data_N2_Kanji[[Sr. no.]:[Sentence]],13,0)</f>
        <v>#N/A</v>
      </c>
      <c r="H480" t="e">
        <f>VLOOKUP(Final_manabou_kanji[[#This Row],[Kanji]],Raw_data_N2_Kanji[[Receipe]:[Meaning]],6,0)</f>
        <v>#N/A</v>
      </c>
      <c r="I480" t="e">
        <f>VLOOKUP(Final_manabou_kanji[[#This Row],[Kanji]],Raw_data_N2_Kanji[[Receipe]:[Meaning]],7,0)</f>
        <v>#N/A</v>
      </c>
      <c r="J480" t="e">
        <f>#REF!</f>
        <v>#REF!</v>
      </c>
      <c r="K480" s="35">
        <f>Final_manabou_kanji[[#This Row],[Sr. no.]]</f>
        <v>478</v>
      </c>
      <c r="L480" s="3"/>
      <c r="M480" s="3"/>
    </row>
    <row r="481" spans="2:13" ht="14.25" customHeight="1" x14ac:dyDescent="0.3">
      <c r="B481" s="33">
        <v>479</v>
      </c>
      <c r="C481" s="33" t="e">
        <f>VLOOKUP(Final_manabou_kanji[[#This Row],[Sr. no.]],Raw_data_N2_Kanji[[Sr. no.]:[Receipe no]],5,0)</f>
        <v>#N/A</v>
      </c>
      <c r="D481" s="38" t="e">
        <f>VLOOKUP(Final_manabou_kanji[[#This Row],[Sr. no.]],Raw_data_N2_Kanji[[Sr. no.]:[Meaning]],7,0)</f>
        <v>#N/A</v>
      </c>
      <c r="E481" s="3" t="e">
        <f>VLOOKUP(Final_manabou_kanji[[#This Row],[Sr. no.]],Raw_data_N2_Kanji[[Sr. no.]:[Meaning]],8,0)</f>
        <v>#N/A</v>
      </c>
      <c r="F481" s="39" t="e">
        <f>VLOOKUP(Final_manabou_kanji[[#This Row],[Sr. no.]],Raw_data_N2_Kanji[[Sr. no.]:[Meaning]],9,0)</f>
        <v>#N/A</v>
      </c>
      <c r="G481" s="66" t="e">
        <f>VLOOKUP(Final_manabou_kanji[[#This Row],[Sr. no.]],Raw_data_N2_Kanji[[Sr. no.]:[Sentence]],13,0)</f>
        <v>#N/A</v>
      </c>
      <c r="H481" t="e">
        <f>VLOOKUP(Final_manabou_kanji[[#This Row],[Kanji]],Raw_data_N2_Kanji[[Receipe]:[Meaning]],6,0)</f>
        <v>#N/A</v>
      </c>
      <c r="I481" t="e">
        <f>VLOOKUP(Final_manabou_kanji[[#This Row],[Kanji]],Raw_data_N2_Kanji[[Receipe]:[Meaning]],7,0)</f>
        <v>#N/A</v>
      </c>
      <c r="J481" t="e">
        <f>#REF!</f>
        <v>#REF!</v>
      </c>
      <c r="K481" s="35">
        <f>Final_manabou_kanji[[#This Row],[Sr. no.]]</f>
        <v>479</v>
      </c>
      <c r="L481" s="3"/>
      <c r="M481" s="3"/>
    </row>
    <row r="482" spans="2:13" ht="14.25" customHeight="1" x14ac:dyDescent="0.3">
      <c r="B482" s="33">
        <v>480</v>
      </c>
      <c r="C482" s="33" t="e">
        <f>VLOOKUP(Final_manabou_kanji[[#This Row],[Sr. no.]],Raw_data_N2_Kanji[[Sr. no.]:[Receipe no]],5,0)</f>
        <v>#N/A</v>
      </c>
      <c r="D482" s="38" t="e">
        <f>VLOOKUP(Final_manabou_kanji[[#This Row],[Sr. no.]],Raw_data_N2_Kanji[[Sr. no.]:[Meaning]],7,0)</f>
        <v>#N/A</v>
      </c>
      <c r="E482" s="3" t="e">
        <f>VLOOKUP(Final_manabou_kanji[[#This Row],[Sr. no.]],Raw_data_N2_Kanji[[Sr. no.]:[Meaning]],8,0)</f>
        <v>#N/A</v>
      </c>
      <c r="F482" s="39" t="e">
        <f>VLOOKUP(Final_manabou_kanji[[#This Row],[Sr. no.]],Raw_data_N2_Kanji[[Sr. no.]:[Meaning]],9,0)</f>
        <v>#N/A</v>
      </c>
      <c r="G482" s="66" t="e">
        <f>VLOOKUP(Final_manabou_kanji[[#This Row],[Sr. no.]],Raw_data_N2_Kanji[[Sr. no.]:[Sentence]],13,0)</f>
        <v>#N/A</v>
      </c>
      <c r="H482" t="e">
        <f>VLOOKUP(Final_manabou_kanji[[#This Row],[Kanji]],Raw_data_N2_Kanji[[Receipe]:[Meaning]],6,0)</f>
        <v>#N/A</v>
      </c>
      <c r="I482" t="e">
        <f>VLOOKUP(Final_manabou_kanji[[#This Row],[Kanji]],Raw_data_N2_Kanji[[Receipe]:[Meaning]],7,0)</f>
        <v>#N/A</v>
      </c>
      <c r="J482" t="e">
        <f>#REF!</f>
        <v>#REF!</v>
      </c>
      <c r="K482" s="35">
        <f>Final_manabou_kanji[[#This Row],[Sr. no.]]</f>
        <v>480</v>
      </c>
      <c r="L482" s="3"/>
      <c r="M482" s="3"/>
    </row>
    <row r="483" spans="2:13" ht="14.25" customHeight="1" x14ac:dyDescent="0.3">
      <c r="B483" s="33">
        <v>481</v>
      </c>
      <c r="C483" s="33" t="e">
        <f>VLOOKUP(Final_manabou_kanji[[#This Row],[Sr. no.]],Raw_data_N2_Kanji[[Sr. no.]:[Receipe no]],5,0)</f>
        <v>#N/A</v>
      </c>
      <c r="D483" s="38" t="e">
        <f>VLOOKUP(Final_manabou_kanji[[#This Row],[Sr. no.]],Raw_data_N2_Kanji[[Sr. no.]:[Meaning]],7,0)</f>
        <v>#N/A</v>
      </c>
      <c r="E483" s="3" t="e">
        <f>VLOOKUP(Final_manabou_kanji[[#This Row],[Sr. no.]],Raw_data_N2_Kanji[[Sr. no.]:[Meaning]],8,0)</f>
        <v>#N/A</v>
      </c>
      <c r="F483" s="39" t="e">
        <f>VLOOKUP(Final_manabou_kanji[[#This Row],[Sr. no.]],Raw_data_N2_Kanji[[Sr. no.]:[Meaning]],9,0)</f>
        <v>#N/A</v>
      </c>
      <c r="G483" s="66" t="e">
        <f>VLOOKUP(Final_manabou_kanji[[#This Row],[Sr. no.]],Raw_data_N2_Kanji[[Sr. no.]:[Sentence]],13,0)</f>
        <v>#N/A</v>
      </c>
      <c r="H483" t="e">
        <f>VLOOKUP(Final_manabou_kanji[[#This Row],[Kanji]],Raw_data_N2_Kanji[[Receipe]:[Meaning]],6,0)</f>
        <v>#N/A</v>
      </c>
      <c r="I483" t="e">
        <f>VLOOKUP(Final_manabou_kanji[[#This Row],[Kanji]],Raw_data_N2_Kanji[[Receipe]:[Meaning]],7,0)</f>
        <v>#N/A</v>
      </c>
      <c r="J483" t="e">
        <f>#REF!</f>
        <v>#REF!</v>
      </c>
      <c r="K483" s="35">
        <f>Final_manabou_kanji[[#This Row],[Sr. no.]]</f>
        <v>481</v>
      </c>
      <c r="L483" s="3"/>
      <c r="M483" s="3"/>
    </row>
    <row r="484" spans="2:13" ht="14.25" customHeight="1" x14ac:dyDescent="0.3">
      <c r="B484" s="33">
        <v>482</v>
      </c>
      <c r="C484" s="33" t="e">
        <f>VLOOKUP(Final_manabou_kanji[[#This Row],[Sr. no.]],Raw_data_N2_Kanji[[Sr. no.]:[Receipe no]],5,0)</f>
        <v>#N/A</v>
      </c>
      <c r="D484" s="38" t="e">
        <f>VLOOKUP(Final_manabou_kanji[[#This Row],[Sr. no.]],Raw_data_N2_Kanji[[Sr. no.]:[Meaning]],7,0)</f>
        <v>#N/A</v>
      </c>
      <c r="E484" s="3" t="e">
        <f>VLOOKUP(Final_manabou_kanji[[#This Row],[Sr. no.]],Raw_data_N2_Kanji[[Sr. no.]:[Meaning]],8,0)</f>
        <v>#N/A</v>
      </c>
      <c r="F484" s="39" t="e">
        <f>VLOOKUP(Final_manabou_kanji[[#This Row],[Sr. no.]],Raw_data_N2_Kanji[[Sr. no.]:[Meaning]],9,0)</f>
        <v>#N/A</v>
      </c>
      <c r="G484" s="66" t="e">
        <f>VLOOKUP(Final_manabou_kanji[[#This Row],[Sr. no.]],Raw_data_N2_Kanji[[Sr. no.]:[Sentence]],13,0)</f>
        <v>#N/A</v>
      </c>
      <c r="H484" t="e">
        <f>VLOOKUP(Final_manabou_kanji[[#This Row],[Kanji]],Raw_data_N2_Kanji[[Receipe]:[Meaning]],6,0)</f>
        <v>#N/A</v>
      </c>
      <c r="I484" t="e">
        <f>VLOOKUP(Final_manabou_kanji[[#This Row],[Kanji]],Raw_data_N2_Kanji[[Receipe]:[Meaning]],7,0)</f>
        <v>#N/A</v>
      </c>
      <c r="J484" t="e">
        <f>#REF!</f>
        <v>#REF!</v>
      </c>
      <c r="K484" s="35">
        <f>Final_manabou_kanji[[#This Row],[Sr. no.]]</f>
        <v>482</v>
      </c>
      <c r="L484" s="3"/>
      <c r="M484" s="3"/>
    </row>
    <row r="485" spans="2:13" ht="14.25" customHeight="1" x14ac:dyDescent="0.3">
      <c r="B485" s="33">
        <v>483</v>
      </c>
      <c r="C485" s="33" t="e">
        <f>VLOOKUP(Final_manabou_kanji[[#This Row],[Sr. no.]],Raw_data_N2_Kanji[[Sr. no.]:[Receipe no]],5,0)</f>
        <v>#N/A</v>
      </c>
      <c r="D485" s="38" t="e">
        <f>VLOOKUP(Final_manabou_kanji[[#This Row],[Sr. no.]],Raw_data_N2_Kanji[[Sr. no.]:[Meaning]],7,0)</f>
        <v>#N/A</v>
      </c>
      <c r="E485" s="3" t="e">
        <f>VLOOKUP(Final_manabou_kanji[[#This Row],[Sr. no.]],Raw_data_N2_Kanji[[Sr. no.]:[Meaning]],8,0)</f>
        <v>#N/A</v>
      </c>
      <c r="F485" s="39" t="e">
        <f>VLOOKUP(Final_manabou_kanji[[#This Row],[Sr. no.]],Raw_data_N2_Kanji[[Sr. no.]:[Meaning]],9,0)</f>
        <v>#N/A</v>
      </c>
      <c r="G485" s="66" t="e">
        <f>VLOOKUP(Final_manabou_kanji[[#This Row],[Sr. no.]],Raw_data_N2_Kanji[[Sr. no.]:[Sentence]],13,0)</f>
        <v>#N/A</v>
      </c>
      <c r="H485" t="e">
        <f>VLOOKUP(Final_manabou_kanji[[#This Row],[Kanji]],Raw_data_N2_Kanji[[Receipe]:[Meaning]],6,0)</f>
        <v>#N/A</v>
      </c>
      <c r="I485" t="e">
        <f>VLOOKUP(Final_manabou_kanji[[#This Row],[Kanji]],Raw_data_N2_Kanji[[Receipe]:[Meaning]],7,0)</f>
        <v>#N/A</v>
      </c>
      <c r="J485" t="e">
        <f>#REF!</f>
        <v>#REF!</v>
      </c>
      <c r="K485" s="35">
        <f>Final_manabou_kanji[[#This Row],[Sr. no.]]</f>
        <v>483</v>
      </c>
      <c r="L485" s="3"/>
      <c r="M485" s="3"/>
    </row>
    <row r="486" spans="2:13" ht="14.25" customHeight="1" x14ac:dyDescent="0.3">
      <c r="B486" s="33">
        <v>484</v>
      </c>
      <c r="C486" s="33" t="e">
        <f>VLOOKUP(Final_manabou_kanji[[#This Row],[Sr. no.]],Raw_data_N2_Kanji[[Sr. no.]:[Receipe no]],5,0)</f>
        <v>#N/A</v>
      </c>
      <c r="D486" s="38" t="e">
        <f>VLOOKUP(Final_manabou_kanji[[#This Row],[Sr. no.]],Raw_data_N2_Kanji[[Sr. no.]:[Meaning]],7,0)</f>
        <v>#N/A</v>
      </c>
      <c r="E486" s="3" t="e">
        <f>VLOOKUP(Final_manabou_kanji[[#This Row],[Sr. no.]],Raw_data_N2_Kanji[[Sr. no.]:[Meaning]],8,0)</f>
        <v>#N/A</v>
      </c>
      <c r="F486" s="39" t="e">
        <f>VLOOKUP(Final_manabou_kanji[[#This Row],[Sr. no.]],Raw_data_N2_Kanji[[Sr. no.]:[Meaning]],9,0)</f>
        <v>#N/A</v>
      </c>
      <c r="G486" s="66" t="e">
        <f>VLOOKUP(Final_manabou_kanji[[#This Row],[Sr. no.]],Raw_data_N2_Kanji[[Sr. no.]:[Sentence]],13,0)</f>
        <v>#N/A</v>
      </c>
      <c r="H486" t="e">
        <f>VLOOKUP(Final_manabou_kanji[[#This Row],[Kanji]],Raw_data_N2_Kanji[[Receipe]:[Meaning]],6,0)</f>
        <v>#N/A</v>
      </c>
      <c r="I486" t="e">
        <f>VLOOKUP(Final_manabou_kanji[[#This Row],[Kanji]],Raw_data_N2_Kanji[[Receipe]:[Meaning]],7,0)</f>
        <v>#N/A</v>
      </c>
      <c r="J486" t="e">
        <f>#REF!</f>
        <v>#REF!</v>
      </c>
      <c r="K486" s="35">
        <f>Final_manabou_kanji[[#This Row],[Sr. no.]]</f>
        <v>484</v>
      </c>
      <c r="L486" s="3"/>
      <c r="M486" s="3"/>
    </row>
    <row r="487" spans="2:13" ht="14.25" customHeight="1" x14ac:dyDescent="0.3">
      <c r="B487" s="33">
        <v>485</v>
      </c>
      <c r="C487" s="33" t="e">
        <f>VLOOKUP(Final_manabou_kanji[[#This Row],[Sr. no.]],Raw_data_N2_Kanji[[Sr. no.]:[Receipe no]],5,0)</f>
        <v>#N/A</v>
      </c>
      <c r="D487" s="38" t="e">
        <f>VLOOKUP(Final_manabou_kanji[[#This Row],[Sr. no.]],Raw_data_N2_Kanji[[Sr. no.]:[Meaning]],7,0)</f>
        <v>#N/A</v>
      </c>
      <c r="E487" s="3" t="e">
        <f>VLOOKUP(Final_manabou_kanji[[#This Row],[Sr. no.]],Raw_data_N2_Kanji[[Sr. no.]:[Meaning]],8,0)</f>
        <v>#N/A</v>
      </c>
      <c r="F487" s="39" t="e">
        <f>VLOOKUP(Final_manabou_kanji[[#This Row],[Sr. no.]],Raw_data_N2_Kanji[[Sr. no.]:[Meaning]],9,0)</f>
        <v>#N/A</v>
      </c>
      <c r="G487" s="66" t="e">
        <f>VLOOKUP(Final_manabou_kanji[[#This Row],[Sr. no.]],Raw_data_N2_Kanji[[Sr. no.]:[Sentence]],13,0)</f>
        <v>#N/A</v>
      </c>
      <c r="H487" t="e">
        <f>VLOOKUP(Final_manabou_kanji[[#This Row],[Kanji]],Raw_data_N2_Kanji[[Receipe]:[Meaning]],6,0)</f>
        <v>#N/A</v>
      </c>
      <c r="I487" t="e">
        <f>VLOOKUP(Final_manabou_kanji[[#This Row],[Kanji]],Raw_data_N2_Kanji[[Receipe]:[Meaning]],7,0)</f>
        <v>#N/A</v>
      </c>
      <c r="J487" t="e">
        <f>#REF!</f>
        <v>#REF!</v>
      </c>
      <c r="K487" s="35">
        <f>Final_manabou_kanji[[#This Row],[Sr. no.]]</f>
        <v>485</v>
      </c>
      <c r="L487" s="3"/>
      <c r="M487" s="3"/>
    </row>
    <row r="488" spans="2:13" ht="14.25" customHeight="1" x14ac:dyDescent="0.3">
      <c r="B488" s="33">
        <v>486</v>
      </c>
      <c r="C488" s="33" t="e">
        <f>VLOOKUP(Final_manabou_kanji[[#This Row],[Sr. no.]],Raw_data_N2_Kanji[[Sr. no.]:[Receipe no]],5,0)</f>
        <v>#N/A</v>
      </c>
      <c r="D488" s="38" t="e">
        <f>VLOOKUP(Final_manabou_kanji[[#This Row],[Sr. no.]],Raw_data_N2_Kanji[[Sr. no.]:[Meaning]],7,0)</f>
        <v>#N/A</v>
      </c>
      <c r="E488" s="3" t="e">
        <f>VLOOKUP(Final_manabou_kanji[[#This Row],[Sr. no.]],Raw_data_N2_Kanji[[Sr. no.]:[Meaning]],8,0)</f>
        <v>#N/A</v>
      </c>
      <c r="F488" s="39" t="e">
        <f>VLOOKUP(Final_manabou_kanji[[#This Row],[Sr. no.]],Raw_data_N2_Kanji[[Sr. no.]:[Meaning]],9,0)</f>
        <v>#N/A</v>
      </c>
      <c r="G488" s="66" t="e">
        <f>VLOOKUP(Final_manabou_kanji[[#This Row],[Sr. no.]],Raw_data_N2_Kanji[[Sr. no.]:[Sentence]],13,0)</f>
        <v>#N/A</v>
      </c>
      <c r="H488" t="e">
        <f>VLOOKUP(Final_manabou_kanji[[#This Row],[Kanji]],Raw_data_N2_Kanji[[Receipe]:[Meaning]],6,0)</f>
        <v>#N/A</v>
      </c>
      <c r="I488" t="e">
        <f>VLOOKUP(Final_manabou_kanji[[#This Row],[Kanji]],Raw_data_N2_Kanji[[Receipe]:[Meaning]],7,0)</f>
        <v>#N/A</v>
      </c>
      <c r="J488" t="e">
        <f>#REF!</f>
        <v>#REF!</v>
      </c>
      <c r="K488" s="35">
        <f>Final_manabou_kanji[[#This Row],[Sr. no.]]</f>
        <v>486</v>
      </c>
      <c r="L488" s="3"/>
      <c r="M488" s="3"/>
    </row>
    <row r="489" spans="2:13" ht="14.25" customHeight="1" x14ac:dyDescent="0.3">
      <c r="B489" s="33">
        <v>487</v>
      </c>
      <c r="C489" s="33" t="e">
        <f>VLOOKUP(Final_manabou_kanji[[#This Row],[Sr. no.]],Raw_data_N2_Kanji[[Sr. no.]:[Receipe no]],5,0)</f>
        <v>#N/A</v>
      </c>
      <c r="D489" s="38" t="e">
        <f>VLOOKUP(Final_manabou_kanji[[#This Row],[Sr. no.]],Raw_data_N2_Kanji[[Sr. no.]:[Meaning]],7,0)</f>
        <v>#N/A</v>
      </c>
      <c r="E489" s="3" t="e">
        <f>VLOOKUP(Final_manabou_kanji[[#This Row],[Sr. no.]],Raw_data_N2_Kanji[[Sr. no.]:[Meaning]],8,0)</f>
        <v>#N/A</v>
      </c>
      <c r="F489" s="39" t="e">
        <f>VLOOKUP(Final_manabou_kanji[[#This Row],[Sr. no.]],Raw_data_N2_Kanji[[Sr. no.]:[Meaning]],9,0)</f>
        <v>#N/A</v>
      </c>
      <c r="G489" s="66" t="e">
        <f>VLOOKUP(Final_manabou_kanji[[#This Row],[Sr. no.]],Raw_data_N2_Kanji[[Sr. no.]:[Sentence]],13,0)</f>
        <v>#N/A</v>
      </c>
      <c r="H489" t="e">
        <f>VLOOKUP(Final_manabou_kanji[[#This Row],[Kanji]],Raw_data_N2_Kanji[[Receipe]:[Meaning]],6,0)</f>
        <v>#N/A</v>
      </c>
      <c r="I489" t="e">
        <f>VLOOKUP(Final_manabou_kanji[[#This Row],[Kanji]],Raw_data_N2_Kanji[[Receipe]:[Meaning]],7,0)</f>
        <v>#N/A</v>
      </c>
      <c r="J489" t="e">
        <f>#REF!</f>
        <v>#REF!</v>
      </c>
      <c r="K489" s="35">
        <f>Final_manabou_kanji[[#This Row],[Sr. no.]]</f>
        <v>487</v>
      </c>
      <c r="L489" s="3"/>
      <c r="M489" s="3"/>
    </row>
    <row r="490" spans="2:13" ht="14.25" customHeight="1" x14ac:dyDescent="0.3">
      <c r="B490" s="33">
        <v>488</v>
      </c>
      <c r="C490" s="33" t="e">
        <f>VLOOKUP(Final_manabou_kanji[[#This Row],[Sr. no.]],Raw_data_N2_Kanji[[Sr. no.]:[Receipe no]],5,0)</f>
        <v>#N/A</v>
      </c>
      <c r="D490" s="38" t="e">
        <f>VLOOKUP(Final_manabou_kanji[[#This Row],[Sr. no.]],Raw_data_N2_Kanji[[Sr. no.]:[Meaning]],7,0)</f>
        <v>#N/A</v>
      </c>
      <c r="E490" s="3" t="e">
        <f>VLOOKUP(Final_manabou_kanji[[#This Row],[Sr. no.]],Raw_data_N2_Kanji[[Sr. no.]:[Meaning]],8,0)</f>
        <v>#N/A</v>
      </c>
      <c r="F490" s="39" t="e">
        <f>VLOOKUP(Final_manabou_kanji[[#This Row],[Sr. no.]],Raw_data_N2_Kanji[[Sr. no.]:[Meaning]],9,0)</f>
        <v>#N/A</v>
      </c>
      <c r="G490" s="66" t="e">
        <f>VLOOKUP(Final_manabou_kanji[[#This Row],[Sr. no.]],Raw_data_N2_Kanji[[Sr. no.]:[Sentence]],13,0)</f>
        <v>#N/A</v>
      </c>
      <c r="H490" t="e">
        <f>VLOOKUP(Final_manabou_kanji[[#This Row],[Kanji]],Raw_data_N2_Kanji[[Receipe]:[Meaning]],6,0)</f>
        <v>#N/A</v>
      </c>
      <c r="I490" t="e">
        <f>VLOOKUP(Final_manabou_kanji[[#This Row],[Kanji]],Raw_data_N2_Kanji[[Receipe]:[Meaning]],7,0)</f>
        <v>#N/A</v>
      </c>
      <c r="J490" t="e">
        <f>#REF!</f>
        <v>#REF!</v>
      </c>
      <c r="K490" s="35">
        <f>Final_manabou_kanji[[#This Row],[Sr. no.]]</f>
        <v>488</v>
      </c>
      <c r="L490" s="3"/>
      <c r="M490" s="3"/>
    </row>
    <row r="491" spans="2:13" ht="14.25" customHeight="1" x14ac:dyDescent="0.3">
      <c r="B491" s="33">
        <v>489</v>
      </c>
      <c r="C491" s="33" t="e">
        <f>VLOOKUP(Final_manabou_kanji[[#This Row],[Sr. no.]],Raw_data_N2_Kanji[[Sr. no.]:[Receipe no]],5,0)</f>
        <v>#N/A</v>
      </c>
      <c r="D491" s="38" t="e">
        <f>VLOOKUP(Final_manabou_kanji[[#This Row],[Sr. no.]],Raw_data_N2_Kanji[[Sr. no.]:[Meaning]],7,0)</f>
        <v>#N/A</v>
      </c>
      <c r="E491" s="3" t="e">
        <f>VLOOKUP(Final_manabou_kanji[[#This Row],[Sr. no.]],Raw_data_N2_Kanji[[Sr. no.]:[Meaning]],8,0)</f>
        <v>#N/A</v>
      </c>
      <c r="F491" s="39" t="e">
        <f>VLOOKUP(Final_manabou_kanji[[#This Row],[Sr. no.]],Raw_data_N2_Kanji[[Sr. no.]:[Meaning]],9,0)</f>
        <v>#N/A</v>
      </c>
      <c r="G491" s="66" t="e">
        <f>VLOOKUP(Final_manabou_kanji[[#This Row],[Sr. no.]],Raw_data_N2_Kanji[[Sr. no.]:[Sentence]],13,0)</f>
        <v>#N/A</v>
      </c>
      <c r="H491" t="e">
        <f>VLOOKUP(Final_manabou_kanji[[#This Row],[Kanji]],Raw_data_N2_Kanji[[Receipe]:[Meaning]],6,0)</f>
        <v>#N/A</v>
      </c>
      <c r="I491" t="e">
        <f>VLOOKUP(Final_manabou_kanji[[#This Row],[Kanji]],Raw_data_N2_Kanji[[Receipe]:[Meaning]],7,0)</f>
        <v>#N/A</v>
      </c>
      <c r="J491" t="e">
        <f>#REF!</f>
        <v>#REF!</v>
      </c>
      <c r="K491" s="35">
        <f>Final_manabou_kanji[[#This Row],[Sr. no.]]</f>
        <v>489</v>
      </c>
      <c r="L491" s="3"/>
      <c r="M491" s="3"/>
    </row>
    <row r="492" spans="2:13" ht="14.25" customHeight="1" x14ac:dyDescent="0.3">
      <c r="B492" s="33">
        <v>490</v>
      </c>
      <c r="C492" s="33" t="e">
        <f>VLOOKUP(Final_manabou_kanji[[#This Row],[Sr. no.]],Raw_data_N2_Kanji[[Sr. no.]:[Receipe no]],5,0)</f>
        <v>#N/A</v>
      </c>
      <c r="D492" s="38" t="e">
        <f>VLOOKUP(Final_manabou_kanji[[#This Row],[Sr. no.]],Raw_data_N2_Kanji[[Sr. no.]:[Meaning]],7,0)</f>
        <v>#N/A</v>
      </c>
      <c r="E492" s="3" t="e">
        <f>VLOOKUP(Final_manabou_kanji[[#This Row],[Sr. no.]],Raw_data_N2_Kanji[[Sr. no.]:[Meaning]],8,0)</f>
        <v>#N/A</v>
      </c>
      <c r="F492" s="39" t="e">
        <f>VLOOKUP(Final_manabou_kanji[[#This Row],[Sr. no.]],Raw_data_N2_Kanji[[Sr. no.]:[Meaning]],9,0)</f>
        <v>#N/A</v>
      </c>
      <c r="G492" s="66" t="e">
        <f>VLOOKUP(Final_manabou_kanji[[#This Row],[Sr. no.]],Raw_data_N2_Kanji[[Sr. no.]:[Sentence]],13,0)</f>
        <v>#N/A</v>
      </c>
      <c r="H492" t="e">
        <f>VLOOKUP(Final_manabou_kanji[[#This Row],[Kanji]],Raw_data_N2_Kanji[[Receipe]:[Meaning]],6,0)</f>
        <v>#N/A</v>
      </c>
      <c r="I492" t="e">
        <f>VLOOKUP(Final_manabou_kanji[[#This Row],[Kanji]],Raw_data_N2_Kanji[[Receipe]:[Meaning]],7,0)</f>
        <v>#N/A</v>
      </c>
      <c r="J492" t="e">
        <f>#REF!</f>
        <v>#REF!</v>
      </c>
      <c r="K492" s="35">
        <f>Final_manabou_kanji[[#This Row],[Sr. no.]]</f>
        <v>490</v>
      </c>
      <c r="L492" s="3"/>
      <c r="M492" s="3"/>
    </row>
    <row r="493" spans="2:13" ht="14.25" customHeight="1" x14ac:dyDescent="0.3">
      <c r="B493" s="33">
        <v>491</v>
      </c>
      <c r="C493" s="33" t="e">
        <f>VLOOKUP(Final_manabou_kanji[[#This Row],[Sr. no.]],Raw_data_N2_Kanji[[Sr. no.]:[Receipe no]],5,0)</f>
        <v>#N/A</v>
      </c>
      <c r="D493" s="38" t="e">
        <f>VLOOKUP(Final_manabou_kanji[[#This Row],[Sr. no.]],Raw_data_N2_Kanji[[Sr. no.]:[Meaning]],7,0)</f>
        <v>#N/A</v>
      </c>
      <c r="E493" s="3" t="e">
        <f>VLOOKUP(Final_manabou_kanji[[#This Row],[Sr. no.]],Raw_data_N2_Kanji[[Sr. no.]:[Meaning]],8,0)</f>
        <v>#N/A</v>
      </c>
      <c r="F493" s="39" t="e">
        <f>VLOOKUP(Final_manabou_kanji[[#This Row],[Sr. no.]],Raw_data_N2_Kanji[[Sr. no.]:[Meaning]],9,0)</f>
        <v>#N/A</v>
      </c>
      <c r="G493" s="66" t="e">
        <f>VLOOKUP(Final_manabou_kanji[[#This Row],[Sr. no.]],Raw_data_N2_Kanji[[Sr. no.]:[Sentence]],13,0)</f>
        <v>#N/A</v>
      </c>
      <c r="H493" t="e">
        <f>VLOOKUP(Final_manabou_kanji[[#This Row],[Kanji]],Raw_data_N2_Kanji[[Receipe]:[Meaning]],6,0)</f>
        <v>#N/A</v>
      </c>
      <c r="I493" t="e">
        <f>VLOOKUP(Final_manabou_kanji[[#This Row],[Kanji]],Raw_data_N2_Kanji[[Receipe]:[Meaning]],7,0)</f>
        <v>#N/A</v>
      </c>
      <c r="J493" t="e">
        <f>#REF!</f>
        <v>#REF!</v>
      </c>
      <c r="K493" s="35">
        <f>Final_manabou_kanji[[#This Row],[Sr. no.]]</f>
        <v>491</v>
      </c>
      <c r="L493" s="3"/>
      <c r="M493" s="3"/>
    </row>
    <row r="494" spans="2:13" ht="14.25" customHeight="1" x14ac:dyDescent="0.3">
      <c r="B494" s="33">
        <v>492</v>
      </c>
      <c r="C494" s="33" t="e">
        <f>VLOOKUP(Final_manabou_kanji[[#This Row],[Sr. no.]],Raw_data_N2_Kanji[[Sr. no.]:[Receipe no]],5,0)</f>
        <v>#N/A</v>
      </c>
      <c r="D494" s="38" t="e">
        <f>VLOOKUP(Final_manabou_kanji[[#This Row],[Sr. no.]],Raw_data_N2_Kanji[[Sr. no.]:[Meaning]],7,0)</f>
        <v>#N/A</v>
      </c>
      <c r="E494" s="3" t="e">
        <f>VLOOKUP(Final_manabou_kanji[[#This Row],[Sr. no.]],Raw_data_N2_Kanji[[Sr. no.]:[Meaning]],8,0)</f>
        <v>#N/A</v>
      </c>
      <c r="F494" s="39" t="e">
        <f>VLOOKUP(Final_manabou_kanji[[#This Row],[Sr. no.]],Raw_data_N2_Kanji[[Sr. no.]:[Meaning]],9,0)</f>
        <v>#N/A</v>
      </c>
      <c r="G494" s="66" t="e">
        <f>VLOOKUP(Final_manabou_kanji[[#This Row],[Sr. no.]],Raw_data_N2_Kanji[[Sr. no.]:[Sentence]],13,0)</f>
        <v>#N/A</v>
      </c>
      <c r="H494" t="e">
        <f>VLOOKUP(Final_manabou_kanji[[#This Row],[Kanji]],Raw_data_N2_Kanji[[Receipe]:[Meaning]],6,0)</f>
        <v>#N/A</v>
      </c>
      <c r="I494" t="e">
        <f>VLOOKUP(Final_manabou_kanji[[#This Row],[Kanji]],Raw_data_N2_Kanji[[Receipe]:[Meaning]],7,0)</f>
        <v>#N/A</v>
      </c>
      <c r="J494" t="e">
        <f>#REF!</f>
        <v>#REF!</v>
      </c>
      <c r="K494" s="35">
        <f>Final_manabou_kanji[[#This Row],[Sr. no.]]</f>
        <v>492</v>
      </c>
      <c r="L494" s="3"/>
      <c r="M494" s="3"/>
    </row>
    <row r="495" spans="2:13" ht="14.25" customHeight="1" x14ac:dyDescent="0.3">
      <c r="B495" s="33">
        <v>493</v>
      </c>
      <c r="C495" s="33" t="e">
        <f>VLOOKUP(Final_manabou_kanji[[#This Row],[Sr. no.]],Raw_data_N2_Kanji[[Sr. no.]:[Receipe no]],5,0)</f>
        <v>#N/A</v>
      </c>
      <c r="D495" s="38" t="e">
        <f>VLOOKUP(Final_manabou_kanji[[#This Row],[Sr. no.]],Raw_data_N2_Kanji[[Sr. no.]:[Meaning]],7,0)</f>
        <v>#N/A</v>
      </c>
      <c r="E495" s="3" t="e">
        <f>VLOOKUP(Final_manabou_kanji[[#This Row],[Sr. no.]],Raw_data_N2_Kanji[[Sr. no.]:[Meaning]],8,0)</f>
        <v>#N/A</v>
      </c>
      <c r="F495" s="39" t="e">
        <f>VLOOKUP(Final_manabou_kanji[[#This Row],[Sr. no.]],Raw_data_N2_Kanji[[Sr. no.]:[Meaning]],9,0)</f>
        <v>#N/A</v>
      </c>
      <c r="G495" s="66" t="e">
        <f>VLOOKUP(Final_manabou_kanji[[#This Row],[Sr. no.]],Raw_data_N2_Kanji[[Sr. no.]:[Sentence]],13,0)</f>
        <v>#N/A</v>
      </c>
      <c r="H495" t="e">
        <f>VLOOKUP(Final_manabou_kanji[[#This Row],[Kanji]],Raw_data_N2_Kanji[[Receipe]:[Meaning]],6,0)</f>
        <v>#N/A</v>
      </c>
      <c r="I495" t="e">
        <f>VLOOKUP(Final_manabou_kanji[[#This Row],[Kanji]],Raw_data_N2_Kanji[[Receipe]:[Meaning]],7,0)</f>
        <v>#N/A</v>
      </c>
      <c r="J495" t="e">
        <f>#REF!</f>
        <v>#REF!</v>
      </c>
      <c r="K495" s="35">
        <f>Final_manabou_kanji[[#This Row],[Sr. no.]]</f>
        <v>493</v>
      </c>
      <c r="L495" s="3"/>
      <c r="M495" s="3"/>
    </row>
    <row r="496" spans="2:13" ht="14.25" customHeight="1" x14ac:dyDescent="0.3">
      <c r="B496" s="33">
        <v>494</v>
      </c>
      <c r="C496" s="33" t="e">
        <f>VLOOKUP(Final_manabou_kanji[[#This Row],[Sr. no.]],Raw_data_N2_Kanji[[Sr. no.]:[Receipe no]],5,0)</f>
        <v>#N/A</v>
      </c>
      <c r="D496" s="38" t="e">
        <f>VLOOKUP(Final_manabou_kanji[[#This Row],[Sr. no.]],Raw_data_N2_Kanji[[Sr. no.]:[Meaning]],7,0)</f>
        <v>#N/A</v>
      </c>
      <c r="E496" s="3" t="e">
        <f>VLOOKUP(Final_manabou_kanji[[#This Row],[Sr. no.]],Raw_data_N2_Kanji[[Sr. no.]:[Meaning]],8,0)</f>
        <v>#N/A</v>
      </c>
      <c r="F496" s="39" t="e">
        <f>VLOOKUP(Final_manabou_kanji[[#This Row],[Sr. no.]],Raw_data_N2_Kanji[[Sr. no.]:[Meaning]],9,0)</f>
        <v>#N/A</v>
      </c>
      <c r="G496" s="66" t="e">
        <f>VLOOKUP(Final_manabou_kanji[[#This Row],[Sr. no.]],Raw_data_N2_Kanji[[Sr. no.]:[Sentence]],13,0)</f>
        <v>#N/A</v>
      </c>
      <c r="H496" t="e">
        <f>VLOOKUP(Final_manabou_kanji[[#This Row],[Kanji]],Raw_data_N2_Kanji[[Receipe]:[Meaning]],6,0)</f>
        <v>#N/A</v>
      </c>
      <c r="I496" t="e">
        <f>VLOOKUP(Final_manabou_kanji[[#This Row],[Kanji]],Raw_data_N2_Kanji[[Receipe]:[Meaning]],7,0)</f>
        <v>#N/A</v>
      </c>
      <c r="J496" t="e">
        <f>#REF!</f>
        <v>#REF!</v>
      </c>
      <c r="K496" s="35">
        <f>Final_manabou_kanji[[#This Row],[Sr. no.]]</f>
        <v>494</v>
      </c>
      <c r="L496" s="3"/>
      <c r="M496" s="3"/>
    </row>
    <row r="497" spans="2:13" ht="14.25" customHeight="1" x14ac:dyDescent="0.3">
      <c r="B497" s="33">
        <v>495</v>
      </c>
      <c r="C497" s="33" t="e">
        <f>VLOOKUP(Final_manabou_kanji[[#This Row],[Sr. no.]],Raw_data_N2_Kanji[[Sr. no.]:[Receipe no]],5,0)</f>
        <v>#N/A</v>
      </c>
      <c r="D497" s="38" t="e">
        <f>VLOOKUP(Final_manabou_kanji[[#This Row],[Sr. no.]],Raw_data_N2_Kanji[[Sr. no.]:[Meaning]],7,0)</f>
        <v>#N/A</v>
      </c>
      <c r="E497" s="3" t="e">
        <f>VLOOKUP(Final_manabou_kanji[[#This Row],[Sr. no.]],Raw_data_N2_Kanji[[Sr. no.]:[Meaning]],8,0)</f>
        <v>#N/A</v>
      </c>
      <c r="F497" s="39" t="e">
        <f>VLOOKUP(Final_manabou_kanji[[#This Row],[Sr. no.]],Raw_data_N2_Kanji[[Sr. no.]:[Meaning]],9,0)</f>
        <v>#N/A</v>
      </c>
      <c r="G497" s="66" t="e">
        <f>VLOOKUP(Final_manabou_kanji[[#This Row],[Sr. no.]],Raw_data_N2_Kanji[[Sr. no.]:[Sentence]],13,0)</f>
        <v>#N/A</v>
      </c>
      <c r="H497" t="e">
        <f>VLOOKUP(Final_manabou_kanji[[#This Row],[Kanji]],Raw_data_N2_Kanji[[Receipe]:[Meaning]],6,0)</f>
        <v>#N/A</v>
      </c>
      <c r="I497" t="e">
        <f>VLOOKUP(Final_manabou_kanji[[#This Row],[Kanji]],Raw_data_N2_Kanji[[Receipe]:[Meaning]],7,0)</f>
        <v>#N/A</v>
      </c>
      <c r="J497" t="e">
        <f>#REF!</f>
        <v>#REF!</v>
      </c>
      <c r="K497" s="35">
        <f>Final_manabou_kanji[[#This Row],[Sr. no.]]</f>
        <v>495</v>
      </c>
      <c r="L497" s="3"/>
      <c r="M497" s="3"/>
    </row>
    <row r="498" spans="2:13" ht="14.25" customHeight="1" x14ac:dyDescent="0.3">
      <c r="B498" s="33">
        <v>496</v>
      </c>
      <c r="C498" s="33" t="e">
        <f>VLOOKUP(Final_manabou_kanji[[#This Row],[Sr. no.]],Raw_data_N2_Kanji[[Sr. no.]:[Receipe no]],5,0)</f>
        <v>#N/A</v>
      </c>
      <c r="D498" s="38" t="e">
        <f>VLOOKUP(Final_manabou_kanji[[#This Row],[Sr. no.]],Raw_data_N2_Kanji[[Sr. no.]:[Meaning]],7,0)</f>
        <v>#N/A</v>
      </c>
      <c r="E498" s="3" t="e">
        <f>VLOOKUP(Final_manabou_kanji[[#This Row],[Sr. no.]],Raw_data_N2_Kanji[[Sr. no.]:[Meaning]],8,0)</f>
        <v>#N/A</v>
      </c>
      <c r="F498" s="39" t="e">
        <f>VLOOKUP(Final_manabou_kanji[[#This Row],[Sr. no.]],Raw_data_N2_Kanji[[Sr. no.]:[Meaning]],9,0)</f>
        <v>#N/A</v>
      </c>
      <c r="G498" s="66" t="e">
        <f>VLOOKUP(Final_manabou_kanji[[#This Row],[Sr. no.]],Raw_data_N2_Kanji[[Sr. no.]:[Sentence]],13,0)</f>
        <v>#N/A</v>
      </c>
      <c r="H498" t="e">
        <f>VLOOKUP(Final_manabou_kanji[[#This Row],[Kanji]],Raw_data_N2_Kanji[[Receipe]:[Meaning]],6,0)</f>
        <v>#N/A</v>
      </c>
      <c r="I498" t="e">
        <f>VLOOKUP(Final_manabou_kanji[[#This Row],[Kanji]],Raw_data_N2_Kanji[[Receipe]:[Meaning]],7,0)</f>
        <v>#N/A</v>
      </c>
      <c r="J498" t="e">
        <f>#REF!</f>
        <v>#REF!</v>
      </c>
      <c r="K498" s="35">
        <f>Final_manabou_kanji[[#This Row],[Sr. no.]]</f>
        <v>496</v>
      </c>
      <c r="L498" s="3"/>
      <c r="M498" s="3"/>
    </row>
    <row r="499" spans="2:13" ht="14.25" customHeight="1" x14ac:dyDescent="0.3">
      <c r="B499" s="33">
        <v>497</v>
      </c>
      <c r="C499" s="33" t="e">
        <f>VLOOKUP(Final_manabou_kanji[[#This Row],[Sr. no.]],Raw_data_N2_Kanji[[Sr. no.]:[Receipe no]],5,0)</f>
        <v>#N/A</v>
      </c>
      <c r="D499" s="38" t="e">
        <f>VLOOKUP(Final_manabou_kanji[[#This Row],[Sr. no.]],Raw_data_N2_Kanji[[Sr. no.]:[Meaning]],7,0)</f>
        <v>#N/A</v>
      </c>
      <c r="E499" s="3" t="e">
        <f>VLOOKUP(Final_manabou_kanji[[#This Row],[Sr. no.]],Raw_data_N2_Kanji[[Sr. no.]:[Meaning]],8,0)</f>
        <v>#N/A</v>
      </c>
      <c r="F499" s="39" t="e">
        <f>VLOOKUP(Final_manabou_kanji[[#This Row],[Sr. no.]],Raw_data_N2_Kanji[[Sr. no.]:[Meaning]],9,0)</f>
        <v>#N/A</v>
      </c>
      <c r="G499" s="66" t="e">
        <f>VLOOKUP(Final_manabou_kanji[[#This Row],[Sr. no.]],Raw_data_N2_Kanji[[Sr. no.]:[Sentence]],13,0)</f>
        <v>#N/A</v>
      </c>
      <c r="H499" t="e">
        <f>VLOOKUP(Final_manabou_kanji[[#This Row],[Kanji]],Raw_data_N2_Kanji[[Receipe]:[Meaning]],6,0)</f>
        <v>#N/A</v>
      </c>
      <c r="I499" t="e">
        <f>VLOOKUP(Final_manabou_kanji[[#This Row],[Kanji]],Raw_data_N2_Kanji[[Receipe]:[Meaning]],7,0)</f>
        <v>#N/A</v>
      </c>
      <c r="J499" t="e">
        <f>#REF!</f>
        <v>#REF!</v>
      </c>
      <c r="K499" s="35">
        <f>Final_manabou_kanji[[#This Row],[Sr. no.]]</f>
        <v>497</v>
      </c>
      <c r="L499" s="3"/>
      <c r="M499" s="3"/>
    </row>
    <row r="500" spans="2:13" ht="14.25" customHeight="1" x14ac:dyDescent="0.3">
      <c r="B500" s="33">
        <v>498</v>
      </c>
      <c r="C500" s="33" t="e">
        <f>VLOOKUP(Final_manabou_kanji[[#This Row],[Sr. no.]],Raw_data_N2_Kanji[[Sr. no.]:[Receipe no]],5,0)</f>
        <v>#N/A</v>
      </c>
      <c r="D500" s="38" t="e">
        <f>VLOOKUP(Final_manabou_kanji[[#This Row],[Sr. no.]],Raw_data_N2_Kanji[[Sr. no.]:[Meaning]],7,0)</f>
        <v>#N/A</v>
      </c>
      <c r="E500" s="3" t="e">
        <f>VLOOKUP(Final_manabou_kanji[[#This Row],[Sr. no.]],Raw_data_N2_Kanji[[Sr. no.]:[Meaning]],8,0)</f>
        <v>#N/A</v>
      </c>
      <c r="F500" s="39" t="e">
        <f>VLOOKUP(Final_manabou_kanji[[#This Row],[Sr. no.]],Raw_data_N2_Kanji[[Sr. no.]:[Meaning]],9,0)</f>
        <v>#N/A</v>
      </c>
      <c r="G500" s="66" t="e">
        <f>VLOOKUP(Final_manabou_kanji[[#This Row],[Sr. no.]],Raw_data_N2_Kanji[[Sr. no.]:[Sentence]],13,0)</f>
        <v>#N/A</v>
      </c>
      <c r="H500" t="e">
        <f>VLOOKUP(Final_manabou_kanji[[#This Row],[Kanji]],Raw_data_N2_Kanji[[Receipe]:[Meaning]],6,0)</f>
        <v>#N/A</v>
      </c>
      <c r="I500" t="e">
        <f>VLOOKUP(Final_manabou_kanji[[#This Row],[Kanji]],Raw_data_N2_Kanji[[Receipe]:[Meaning]],7,0)</f>
        <v>#N/A</v>
      </c>
      <c r="J500" t="e">
        <f>#REF!</f>
        <v>#REF!</v>
      </c>
      <c r="K500" s="35">
        <f>Final_manabou_kanji[[#This Row],[Sr. no.]]</f>
        <v>498</v>
      </c>
      <c r="L500" s="3"/>
      <c r="M500" s="3"/>
    </row>
    <row r="501" spans="2:13" ht="14.25" customHeight="1" x14ac:dyDescent="0.3">
      <c r="B501" s="33">
        <v>499</v>
      </c>
      <c r="C501" s="33" t="e">
        <f>VLOOKUP(Final_manabou_kanji[[#This Row],[Sr. no.]],Raw_data_N2_Kanji[[Sr. no.]:[Receipe no]],5,0)</f>
        <v>#N/A</v>
      </c>
      <c r="D501" s="38" t="e">
        <f>VLOOKUP(Final_manabou_kanji[[#This Row],[Sr. no.]],Raw_data_N2_Kanji[[Sr. no.]:[Meaning]],7,0)</f>
        <v>#N/A</v>
      </c>
      <c r="E501" s="3" t="e">
        <f>VLOOKUP(Final_manabou_kanji[[#This Row],[Sr. no.]],Raw_data_N2_Kanji[[Sr. no.]:[Meaning]],8,0)</f>
        <v>#N/A</v>
      </c>
      <c r="F501" s="39" t="e">
        <f>VLOOKUP(Final_manabou_kanji[[#This Row],[Sr. no.]],Raw_data_N2_Kanji[[Sr. no.]:[Meaning]],9,0)</f>
        <v>#N/A</v>
      </c>
      <c r="G501" s="66" t="e">
        <f>VLOOKUP(Final_manabou_kanji[[#This Row],[Sr. no.]],Raw_data_N2_Kanji[[Sr. no.]:[Sentence]],13,0)</f>
        <v>#N/A</v>
      </c>
      <c r="H501" t="e">
        <f>VLOOKUP(Final_manabou_kanji[[#This Row],[Kanji]],Raw_data_N2_Kanji[[Receipe]:[Meaning]],6,0)</f>
        <v>#N/A</v>
      </c>
      <c r="I501" t="e">
        <f>VLOOKUP(Final_manabou_kanji[[#This Row],[Kanji]],Raw_data_N2_Kanji[[Receipe]:[Meaning]],7,0)</f>
        <v>#N/A</v>
      </c>
      <c r="J501" t="e">
        <f>#REF!</f>
        <v>#REF!</v>
      </c>
      <c r="K501" s="35">
        <f>Final_manabou_kanji[[#This Row],[Sr. no.]]</f>
        <v>499</v>
      </c>
      <c r="L501" s="3"/>
      <c r="M501" s="3"/>
    </row>
    <row r="502" spans="2:13" ht="14.25" customHeight="1" x14ac:dyDescent="0.3">
      <c r="B502" s="33">
        <v>500</v>
      </c>
      <c r="C502" s="33" t="e">
        <f>VLOOKUP(Final_manabou_kanji[[#This Row],[Sr. no.]],Raw_data_N2_Kanji[[Sr. no.]:[Receipe no]],5,0)</f>
        <v>#N/A</v>
      </c>
      <c r="D502" s="38" t="e">
        <f>VLOOKUP(Final_manabou_kanji[[#This Row],[Sr. no.]],Raw_data_N2_Kanji[[Sr. no.]:[Meaning]],7,0)</f>
        <v>#N/A</v>
      </c>
      <c r="E502" s="3" t="e">
        <f>VLOOKUP(Final_manabou_kanji[[#This Row],[Sr. no.]],Raw_data_N2_Kanji[[Sr. no.]:[Meaning]],8,0)</f>
        <v>#N/A</v>
      </c>
      <c r="F502" s="39" t="e">
        <f>VLOOKUP(Final_manabou_kanji[[#This Row],[Sr. no.]],Raw_data_N2_Kanji[[Sr. no.]:[Meaning]],9,0)</f>
        <v>#N/A</v>
      </c>
      <c r="G502" s="66" t="e">
        <f>VLOOKUP(Final_manabou_kanji[[#This Row],[Sr. no.]],Raw_data_N2_Kanji[[Sr. no.]:[Sentence]],13,0)</f>
        <v>#N/A</v>
      </c>
      <c r="H502" t="e">
        <f>VLOOKUP(Final_manabou_kanji[[#This Row],[Kanji]],Raw_data_N2_Kanji[[Receipe]:[Meaning]],6,0)</f>
        <v>#N/A</v>
      </c>
      <c r="I502" t="e">
        <f>VLOOKUP(Final_manabou_kanji[[#This Row],[Kanji]],Raw_data_N2_Kanji[[Receipe]:[Meaning]],7,0)</f>
        <v>#N/A</v>
      </c>
      <c r="J502" t="e">
        <f>#REF!</f>
        <v>#REF!</v>
      </c>
      <c r="K502" s="35">
        <f>Final_manabou_kanji[[#This Row],[Sr. no.]]</f>
        <v>500</v>
      </c>
      <c r="L502" s="3"/>
      <c r="M502" s="3"/>
    </row>
    <row r="503" spans="2:13" ht="14.25" customHeight="1" x14ac:dyDescent="0.3">
      <c r="B503" s="33">
        <v>501</v>
      </c>
      <c r="C503" s="33" t="e">
        <f>VLOOKUP(Final_manabou_kanji[[#This Row],[Sr. no.]],Raw_data_N2_Kanji[[Sr. no.]:[Receipe no]],5,0)</f>
        <v>#N/A</v>
      </c>
      <c r="D503" s="38" t="e">
        <f>VLOOKUP(Final_manabou_kanji[[#This Row],[Sr. no.]],Raw_data_N2_Kanji[[Sr. no.]:[Meaning]],7,0)</f>
        <v>#N/A</v>
      </c>
      <c r="E503" s="3" t="e">
        <f>VLOOKUP(Final_manabou_kanji[[#This Row],[Sr. no.]],Raw_data_N2_Kanji[[Sr. no.]:[Meaning]],8,0)</f>
        <v>#N/A</v>
      </c>
      <c r="F503" s="39" t="e">
        <f>VLOOKUP(Final_manabou_kanji[[#This Row],[Sr. no.]],Raw_data_N2_Kanji[[Sr. no.]:[Meaning]],9,0)</f>
        <v>#N/A</v>
      </c>
      <c r="G503" s="66" t="e">
        <f>VLOOKUP(Final_manabou_kanji[[#This Row],[Sr. no.]],Raw_data_N2_Kanji[[Sr. no.]:[Sentence]],13,0)</f>
        <v>#N/A</v>
      </c>
      <c r="H503" t="e">
        <f>VLOOKUP(Final_manabou_kanji[[#This Row],[Kanji]],Raw_data_N2_Kanji[[Receipe]:[Meaning]],6,0)</f>
        <v>#N/A</v>
      </c>
      <c r="I503" t="e">
        <f>VLOOKUP(Final_manabou_kanji[[#This Row],[Kanji]],Raw_data_N2_Kanji[[Receipe]:[Meaning]],7,0)</f>
        <v>#N/A</v>
      </c>
      <c r="J503" t="e">
        <f>#REF!</f>
        <v>#REF!</v>
      </c>
      <c r="K503" s="35">
        <f>Final_manabou_kanji[[#This Row],[Sr. no.]]</f>
        <v>501</v>
      </c>
      <c r="L503" s="3"/>
      <c r="M503" s="3"/>
    </row>
    <row r="504" spans="2:13" ht="14.25" customHeight="1" x14ac:dyDescent="0.3">
      <c r="B504" s="33">
        <v>502</v>
      </c>
      <c r="C504" s="33" t="e">
        <f>VLOOKUP(Final_manabou_kanji[[#This Row],[Sr. no.]],Raw_data_N2_Kanji[[Sr. no.]:[Receipe no]],5,0)</f>
        <v>#N/A</v>
      </c>
      <c r="D504" s="38" t="e">
        <f>VLOOKUP(Final_manabou_kanji[[#This Row],[Sr. no.]],Raw_data_N2_Kanji[[Sr. no.]:[Meaning]],7,0)</f>
        <v>#N/A</v>
      </c>
      <c r="E504" s="3" t="e">
        <f>VLOOKUP(Final_manabou_kanji[[#This Row],[Sr. no.]],Raw_data_N2_Kanji[[Sr. no.]:[Meaning]],8,0)</f>
        <v>#N/A</v>
      </c>
      <c r="F504" s="39" t="e">
        <f>VLOOKUP(Final_manabou_kanji[[#This Row],[Sr. no.]],Raw_data_N2_Kanji[[Sr. no.]:[Meaning]],9,0)</f>
        <v>#N/A</v>
      </c>
      <c r="G504" s="66" t="e">
        <f>VLOOKUP(Final_manabou_kanji[[#This Row],[Sr. no.]],Raw_data_N2_Kanji[[Sr. no.]:[Sentence]],13,0)</f>
        <v>#N/A</v>
      </c>
      <c r="H504" t="e">
        <f>VLOOKUP(Final_manabou_kanji[[#This Row],[Kanji]],Raw_data_N2_Kanji[[Receipe]:[Meaning]],6,0)</f>
        <v>#N/A</v>
      </c>
      <c r="I504" t="e">
        <f>VLOOKUP(Final_manabou_kanji[[#This Row],[Kanji]],Raw_data_N2_Kanji[[Receipe]:[Meaning]],7,0)</f>
        <v>#N/A</v>
      </c>
      <c r="J504" t="e">
        <f>#REF!</f>
        <v>#REF!</v>
      </c>
      <c r="K504" s="35">
        <f>Final_manabou_kanji[[#This Row],[Sr. no.]]</f>
        <v>502</v>
      </c>
      <c r="L504" s="3"/>
      <c r="M504" s="3"/>
    </row>
    <row r="505" spans="2:13" ht="14.25" customHeight="1" x14ac:dyDescent="0.3">
      <c r="B505" s="33">
        <v>503</v>
      </c>
      <c r="C505" s="33" t="e">
        <f>VLOOKUP(Final_manabou_kanji[[#This Row],[Sr. no.]],Raw_data_N2_Kanji[[Sr. no.]:[Receipe no]],5,0)</f>
        <v>#N/A</v>
      </c>
      <c r="D505" s="38" t="e">
        <f>VLOOKUP(Final_manabou_kanji[[#This Row],[Sr. no.]],Raw_data_N2_Kanji[[Sr. no.]:[Meaning]],7,0)</f>
        <v>#N/A</v>
      </c>
      <c r="E505" s="3" t="e">
        <f>VLOOKUP(Final_manabou_kanji[[#This Row],[Sr. no.]],Raw_data_N2_Kanji[[Sr. no.]:[Meaning]],8,0)</f>
        <v>#N/A</v>
      </c>
      <c r="F505" s="39" t="e">
        <f>VLOOKUP(Final_manabou_kanji[[#This Row],[Sr. no.]],Raw_data_N2_Kanji[[Sr. no.]:[Meaning]],9,0)</f>
        <v>#N/A</v>
      </c>
      <c r="G505" s="66" t="e">
        <f>VLOOKUP(Final_manabou_kanji[[#This Row],[Sr. no.]],Raw_data_N2_Kanji[[Sr. no.]:[Sentence]],13,0)</f>
        <v>#N/A</v>
      </c>
      <c r="H505" t="e">
        <f>VLOOKUP(Final_manabou_kanji[[#This Row],[Kanji]],Raw_data_N2_Kanji[[Receipe]:[Meaning]],6,0)</f>
        <v>#N/A</v>
      </c>
      <c r="I505" t="e">
        <f>VLOOKUP(Final_manabou_kanji[[#This Row],[Kanji]],Raw_data_N2_Kanji[[Receipe]:[Meaning]],7,0)</f>
        <v>#N/A</v>
      </c>
      <c r="J505" t="e">
        <f>#REF!</f>
        <v>#REF!</v>
      </c>
      <c r="K505" s="35">
        <f>Final_manabou_kanji[[#This Row],[Sr. no.]]</f>
        <v>503</v>
      </c>
      <c r="L505" s="3"/>
      <c r="M505" s="3"/>
    </row>
    <row r="506" spans="2:13" ht="14.25" customHeight="1" x14ac:dyDescent="0.3">
      <c r="B506" s="33">
        <v>504</v>
      </c>
      <c r="C506" s="33" t="e">
        <f>VLOOKUP(Final_manabou_kanji[[#This Row],[Sr. no.]],Raw_data_N2_Kanji[[Sr. no.]:[Receipe no]],5,0)</f>
        <v>#N/A</v>
      </c>
      <c r="D506" s="38" t="e">
        <f>VLOOKUP(Final_manabou_kanji[[#This Row],[Sr. no.]],Raw_data_N2_Kanji[[Sr. no.]:[Meaning]],7,0)</f>
        <v>#N/A</v>
      </c>
      <c r="E506" s="3" t="e">
        <f>VLOOKUP(Final_manabou_kanji[[#This Row],[Sr. no.]],Raw_data_N2_Kanji[[Sr. no.]:[Meaning]],8,0)</f>
        <v>#N/A</v>
      </c>
      <c r="F506" s="39" t="e">
        <f>VLOOKUP(Final_manabou_kanji[[#This Row],[Sr. no.]],Raw_data_N2_Kanji[[Sr. no.]:[Meaning]],9,0)</f>
        <v>#N/A</v>
      </c>
      <c r="G506" s="66" t="e">
        <f>VLOOKUP(Final_manabou_kanji[[#This Row],[Sr. no.]],Raw_data_N2_Kanji[[Sr. no.]:[Sentence]],13,0)</f>
        <v>#N/A</v>
      </c>
      <c r="H506" t="e">
        <f>VLOOKUP(Final_manabou_kanji[[#This Row],[Kanji]],Raw_data_N2_Kanji[[Receipe]:[Meaning]],6,0)</f>
        <v>#N/A</v>
      </c>
      <c r="I506" t="e">
        <f>VLOOKUP(Final_manabou_kanji[[#This Row],[Kanji]],Raw_data_N2_Kanji[[Receipe]:[Meaning]],7,0)</f>
        <v>#N/A</v>
      </c>
      <c r="J506" t="e">
        <f>#REF!</f>
        <v>#REF!</v>
      </c>
      <c r="K506" s="35">
        <f>Final_manabou_kanji[[#This Row],[Sr. no.]]</f>
        <v>504</v>
      </c>
      <c r="L506" s="3"/>
      <c r="M506" s="3"/>
    </row>
    <row r="507" spans="2:13" ht="14.25" customHeight="1" x14ac:dyDescent="0.3">
      <c r="B507" s="33">
        <v>505</v>
      </c>
      <c r="C507" s="33" t="e">
        <f>VLOOKUP(Final_manabou_kanji[[#This Row],[Sr. no.]],Raw_data_N2_Kanji[[Sr. no.]:[Receipe no]],5,0)</f>
        <v>#N/A</v>
      </c>
      <c r="D507" s="38" t="e">
        <f>VLOOKUP(Final_manabou_kanji[[#This Row],[Sr. no.]],Raw_data_N2_Kanji[[Sr. no.]:[Meaning]],7,0)</f>
        <v>#N/A</v>
      </c>
      <c r="E507" s="3" t="e">
        <f>VLOOKUP(Final_manabou_kanji[[#This Row],[Sr. no.]],Raw_data_N2_Kanji[[Sr. no.]:[Meaning]],8,0)</f>
        <v>#N/A</v>
      </c>
      <c r="F507" s="39" t="e">
        <f>VLOOKUP(Final_manabou_kanji[[#This Row],[Sr. no.]],Raw_data_N2_Kanji[[Sr. no.]:[Meaning]],9,0)</f>
        <v>#N/A</v>
      </c>
      <c r="G507" s="66" t="e">
        <f>VLOOKUP(Final_manabou_kanji[[#This Row],[Sr. no.]],Raw_data_N2_Kanji[[Sr. no.]:[Sentence]],13,0)</f>
        <v>#N/A</v>
      </c>
      <c r="H507" t="e">
        <f>VLOOKUP(Final_manabou_kanji[[#This Row],[Kanji]],Raw_data_N2_Kanji[[Receipe]:[Meaning]],6,0)</f>
        <v>#N/A</v>
      </c>
      <c r="I507" t="e">
        <f>VLOOKUP(Final_manabou_kanji[[#This Row],[Kanji]],Raw_data_N2_Kanji[[Receipe]:[Meaning]],7,0)</f>
        <v>#N/A</v>
      </c>
      <c r="J507" t="e">
        <f>#REF!</f>
        <v>#REF!</v>
      </c>
      <c r="K507" s="35">
        <f>Final_manabou_kanji[[#This Row],[Sr. no.]]</f>
        <v>505</v>
      </c>
      <c r="L507" s="3"/>
      <c r="M507" s="3"/>
    </row>
    <row r="508" spans="2:13" ht="14.25" customHeight="1" x14ac:dyDescent="0.3">
      <c r="B508" s="33">
        <v>506</v>
      </c>
      <c r="C508" s="33" t="e">
        <f>VLOOKUP(Final_manabou_kanji[[#This Row],[Sr. no.]],Raw_data_N2_Kanji[[Sr. no.]:[Receipe no]],5,0)</f>
        <v>#N/A</v>
      </c>
      <c r="D508" s="38" t="e">
        <f>VLOOKUP(Final_manabou_kanji[[#This Row],[Sr. no.]],Raw_data_N2_Kanji[[Sr. no.]:[Meaning]],7,0)</f>
        <v>#N/A</v>
      </c>
      <c r="E508" s="3" t="e">
        <f>VLOOKUP(Final_manabou_kanji[[#This Row],[Sr. no.]],Raw_data_N2_Kanji[[Sr. no.]:[Meaning]],8,0)</f>
        <v>#N/A</v>
      </c>
      <c r="F508" s="39" t="e">
        <f>VLOOKUP(Final_manabou_kanji[[#This Row],[Sr. no.]],Raw_data_N2_Kanji[[Sr. no.]:[Meaning]],9,0)</f>
        <v>#N/A</v>
      </c>
      <c r="G508" s="66" t="e">
        <f>VLOOKUP(Final_manabou_kanji[[#This Row],[Sr. no.]],Raw_data_N2_Kanji[[Sr. no.]:[Sentence]],13,0)</f>
        <v>#N/A</v>
      </c>
      <c r="H508" t="e">
        <f>VLOOKUP(Final_manabou_kanji[[#This Row],[Kanji]],Raw_data_N2_Kanji[[Receipe]:[Meaning]],6,0)</f>
        <v>#N/A</v>
      </c>
      <c r="I508" t="e">
        <f>VLOOKUP(Final_manabou_kanji[[#This Row],[Kanji]],Raw_data_N2_Kanji[[Receipe]:[Meaning]],7,0)</f>
        <v>#N/A</v>
      </c>
      <c r="J508" t="e">
        <f>#REF!</f>
        <v>#REF!</v>
      </c>
      <c r="K508" s="35">
        <f>Final_manabou_kanji[[#This Row],[Sr. no.]]</f>
        <v>506</v>
      </c>
      <c r="L508" s="3"/>
      <c r="M508" s="3"/>
    </row>
    <row r="509" spans="2:13" ht="14.25" customHeight="1" x14ac:dyDescent="0.3">
      <c r="B509" s="33">
        <v>507</v>
      </c>
      <c r="C509" s="33" t="e">
        <f>VLOOKUP(Final_manabou_kanji[[#This Row],[Sr. no.]],Raw_data_N2_Kanji[[Sr. no.]:[Receipe no]],5,0)</f>
        <v>#N/A</v>
      </c>
      <c r="D509" s="38" t="e">
        <f>VLOOKUP(Final_manabou_kanji[[#This Row],[Sr. no.]],Raw_data_N2_Kanji[[Sr. no.]:[Meaning]],7,0)</f>
        <v>#N/A</v>
      </c>
      <c r="E509" s="3" t="e">
        <f>VLOOKUP(Final_manabou_kanji[[#This Row],[Sr. no.]],Raw_data_N2_Kanji[[Sr. no.]:[Meaning]],8,0)</f>
        <v>#N/A</v>
      </c>
      <c r="F509" s="39" t="e">
        <f>VLOOKUP(Final_manabou_kanji[[#This Row],[Sr. no.]],Raw_data_N2_Kanji[[Sr. no.]:[Meaning]],9,0)</f>
        <v>#N/A</v>
      </c>
      <c r="G509" s="66" t="e">
        <f>VLOOKUP(Final_manabou_kanji[[#This Row],[Sr. no.]],Raw_data_N2_Kanji[[Sr. no.]:[Sentence]],13,0)</f>
        <v>#N/A</v>
      </c>
      <c r="H509" t="e">
        <f>VLOOKUP(Final_manabou_kanji[[#This Row],[Kanji]],Raw_data_N2_Kanji[[Receipe]:[Meaning]],6,0)</f>
        <v>#N/A</v>
      </c>
      <c r="I509" t="e">
        <f>VLOOKUP(Final_manabou_kanji[[#This Row],[Kanji]],Raw_data_N2_Kanji[[Receipe]:[Meaning]],7,0)</f>
        <v>#N/A</v>
      </c>
      <c r="J509" t="e">
        <f>#REF!</f>
        <v>#REF!</v>
      </c>
      <c r="K509" s="35">
        <f>Final_manabou_kanji[[#This Row],[Sr. no.]]</f>
        <v>507</v>
      </c>
      <c r="L509" s="3"/>
      <c r="M509" s="3"/>
    </row>
    <row r="510" spans="2:13" ht="14.25" customHeight="1" x14ac:dyDescent="0.3">
      <c r="B510" s="33">
        <v>508</v>
      </c>
      <c r="C510" s="33" t="e">
        <f>VLOOKUP(Final_manabou_kanji[[#This Row],[Sr. no.]],Raw_data_N2_Kanji[[Sr. no.]:[Receipe no]],5,0)</f>
        <v>#N/A</v>
      </c>
      <c r="D510" s="38" t="e">
        <f>VLOOKUP(Final_manabou_kanji[[#This Row],[Sr. no.]],Raw_data_N2_Kanji[[Sr. no.]:[Meaning]],7,0)</f>
        <v>#N/A</v>
      </c>
      <c r="E510" s="3" t="e">
        <f>VLOOKUP(Final_manabou_kanji[[#This Row],[Sr. no.]],Raw_data_N2_Kanji[[Sr. no.]:[Meaning]],8,0)</f>
        <v>#N/A</v>
      </c>
      <c r="F510" s="39" t="e">
        <f>VLOOKUP(Final_manabou_kanji[[#This Row],[Sr. no.]],Raw_data_N2_Kanji[[Sr. no.]:[Meaning]],9,0)</f>
        <v>#N/A</v>
      </c>
      <c r="G510" s="66" t="e">
        <f>VLOOKUP(Final_manabou_kanji[[#This Row],[Sr. no.]],Raw_data_N2_Kanji[[Sr. no.]:[Sentence]],13,0)</f>
        <v>#N/A</v>
      </c>
      <c r="H510" t="e">
        <f>VLOOKUP(Final_manabou_kanji[[#This Row],[Kanji]],Raw_data_N2_Kanji[[Receipe]:[Meaning]],6,0)</f>
        <v>#N/A</v>
      </c>
      <c r="I510" t="e">
        <f>VLOOKUP(Final_manabou_kanji[[#This Row],[Kanji]],Raw_data_N2_Kanji[[Receipe]:[Meaning]],7,0)</f>
        <v>#N/A</v>
      </c>
      <c r="J510" t="e">
        <f>#REF!</f>
        <v>#REF!</v>
      </c>
      <c r="K510" s="35">
        <f>Final_manabou_kanji[[#This Row],[Sr. no.]]</f>
        <v>508</v>
      </c>
      <c r="L510" s="3"/>
      <c r="M510" s="3"/>
    </row>
    <row r="511" spans="2:13" ht="14.25" customHeight="1" x14ac:dyDescent="0.3">
      <c r="B511" s="33">
        <v>509</v>
      </c>
      <c r="C511" s="33" t="e">
        <f>VLOOKUP(Final_manabou_kanji[[#This Row],[Sr. no.]],Raw_data_N2_Kanji[[Sr. no.]:[Receipe no]],5,0)</f>
        <v>#N/A</v>
      </c>
      <c r="D511" s="38" t="e">
        <f>VLOOKUP(Final_manabou_kanji[[#This Row],[Sr. no.]],Raw_data_N2_Kanji[[Sr. no.]:[Meaning]],7,0)</f>
        <v>#N/A</v>
      </c>
      <c r="E511" s="3" t="e">
        <f>VLOOKUP(Final_manabou_kanji[[#This Row],[Sr. no.]],Raw_data_N2_Kanji[[Sr. no.]:[Meaning]],8,0)</f>
        <v>#N/A</v>
      </c>
      <c r="F511" s="39" t="e">
        <f>VLOOKUP(Final_manabou_kanji[[#This Row],[Sr. no.]],Raw_data_N2_Kanji[[Sr. no.]:[Meaning]],9,0)</f>
        <v>#N/A</v>
      </c>
      <c r="G511" s="66" t="e">
        <f>VLOOKUP(Final_manabou_kanji[[#This Row],[Sr. no.]],Raw_data_N2_Kanji[[Sr. no.]:[Sentence]],13,0)</f>
        <v>#N/A</v>
      </c>
      <c r="H511" t="e">
        <f>VLOOKUP(Final_manabou_kanji[[#This Row],[Kanji]],Raw_data_N2_Kanji[[Receipe]:[Meaning]],6,0)</f>
        <v>#N/A</v>
      </c>
      <c r="I511" t="e">
        <f>VLOOKUP(Final_manabou_kanji[[#This Row],[Kanji]],Raw_data_N2_Kanji[[Receipe]:[Meaning]],7,0)</f>
        <v>#N/A</v>
      </c>
      <c r="J511" t="e">
        <f>#REF!</f>
        <v>#REF!</v>
      </c>
      <c r="K511" s="35">
        <f>Final_manabou_kanji[[#This Row],[Sr. no.]]</f>
        <v>509</v>
      </c>
      <c r="L511" s="3"/>
      <c r="M511" s="3"/>
    </row>
    <row r="512" spans="2:13" ht="14.25" customHeight="1" x14ac:dyDescent="0.3">
      <c r="B512" s="33">
        <v>510</v>
      </c>
      <c r="C512" s="33" t="e">
        <f>VLOOKUP(Final_manabou_kanji[[#This Row],[Sr. no.]],Raw_data_N2_Kanji[[Sr. no.]:[Receipe no]],5,0)</f>
        <v>#N/A</v>
      </c>
      <c r="D512" s="38" t="e">
        <f>VLOOKUP(Final_manabou_kanji[[#This Row],[Sr. no.]],Raw_data_N2_Kanji[[Sr. no.]:[Meaning]],7,0)</f>
        <v>#N/A</v>
      </c>
      <c r="E512" s="3" t="e">
        <f>VLOOKUP(Final_manabou_kanji[[#This Row],[Sr. no.]],Raw_data_N2_Kanji[[Sr. no.]:[Meaning]],8,0)</f>
        <v>#N/A</v>
      </c>
      <c r="F512" s="39" t="e">
        <f>VLOOKUP(Final_manabou_kanji[[#This Row],[Sr. no.]],Raw_data_N2_Kanji[[Sr. no.]:[Meaning]],9,0)</f>
        <v>#N/A</v>
      </c>
      <c r="G512" s="66" t="e">
        <f>VLOOKUP(Final_manabou_kanji[[#This Row],[Sr. no.]],Raw_data_N2_Kanji[[Sr. no.]:[Sentence]],13,0)</f>
        <v>#N/A</v>
      </c>
      <c r="H512" t="e">
        <f>VLOOKUP(Final_manabou_kanji[[#This Row],[Kanji]],Raw_data_N2_Kanji[[Receipe]:[Meaning]],6,0)</f>
        <v>#N/A</v>
      </c>
      <c r="I512" t="e">
        <f>VLOOKUP(Final_manabou_kanji[[#This Row],[Kanji]],Raw_data_N2_Kanji[[Receipe]:[Meaning]],7,0)</f>
        <v>#N/A</v>
      </c>
      <c r="J512" t="e">
        <f>#REF!</f>
        <v>#REF!</v>
      </c>
      <c r="K512" s="35">
        <f>Final_manabou_kanji[[#This Row],[Sr. no.]]</f>
        <v>510</v>
      </c>
      <c r="L512" s="3"/>
      <c r="M512" s="3"/>
    </row>
    <row r="513" spans="2:13" ht="14.25" customHeight="1" x14ac:dyDescent="0.3">
      <c r="B513" s="33">
        <v>511</v>
      </c>
      <c r="C513" s="33" t="e">
        <f>VLOOKUP(Final_manabou_kanji[[#This Row],[Sr. no.]],Raw_data_N2_Kanji[[Sr. no.]:[Receipe no]],5,0)</f>
        <v>#N/A</v>
      </c>
      <c r="D513" s="38" t="e">
        <f>VLOOKUP(Final_manabou_kanji[[#This Row],[Sr. no.]],Raw_data_N2_Kanji[[Sr. no.]:[Meaning]],7,0)</f>
        <v>#N/A</v>
      </c>
      <c r="E513" s="3" t="e">
        <f>VLOOKUP(Final_manabou_kanji[[#This Row],[Sr. no.]],Raw_data_N2_Kanji[[Sr. no.]:[Meaning]],8,0)</f>
        <v>#N/A</v>
      </c>
      <c r="F513" s="39" t="e">
        <f>VLOOKUP(Final_manabou_kanji[[#This Row],[Sr. no.]],Raw_data_N2_Kanji[[Sr. no.]:[Meaning]],9,0)</f>
        <v>#N/A</v>
      </c>
      <c r="G513" s="66" t="e">
        <f>VLOOKUP(Final_manabou_kanji[[#This Row],[Sr. no.]],Raw_data_N2_Kanji[[Sr. no.]:[Sentence]],13,0)</f>
        <v>#N/A</v>
      </c>
      <c r="H513" t="e">
        <f>VLOOKUP(Final_manabou_kanji[[#This Row],[Kanji]],Raw_data_N2_Kanji[[Receipe]:[Meaning]],6,0)</f>
        <v>#N/A</v>
      </c>
      <c r="I513" t="e">
        <f>VLOOKUP(Final_manabou_kanji[[#This Row],[Kanji]],Raw_data_N2_Kanji[[Receipe]:[Meaning]],7,0)</f>
        <v>#N/A</v>
      </c>
      <c r="J513" t="e">
        <f>#REF!</f>
        <v>#REF!</v>
      </c>
      <c r="K513" s="35">
        <f>Final_manabou_kanji[[#This Row],[Sr. no.]]</f>
        <v>511</v>
      </c>
      <c r="L513" s="3"/>
      <c r="M513" s="3"/>
    </row>
    <row r="514" spans="2:13" ht="14.25" customHeight="1" x14ac:dyDescent="0.3">
      <c r="B514" s="33">
        <v>512</v>
      </c>
      <c r="C514" s="33" t="e">
        <f>VLOOKUP(Final_manabou_kanji[[#This Row],[Sr. no.]],Raw_data_N2_Kanji[[Sr. no.]:[Receipe no]],5,0)</f>
        <v>#N/A</v>
      </c>
      <c r="D514" s="38" t="e">
        <f>VLOOKUP(Final_manabou_kanji[[#This Row],[Sr. no.]],Raw_data_N2_Kanji[[Sr. no.]:[Meaning]],7,0)</f>
        <v>#N/A</v>
      </c>
      <c r="E514" s="3" t="e">
        <f>VLOOKUP(Final_manabou_kanji[[#This Row],[Sr. no.]],Raw_data_N2_Kanji[[Sr. no.]:[Meaning]],8,0)</f>
        <v>#N/A</v>
      </c>
      <c r="F514" s="39" t="e">
        <f>VLOOKUP(Final_manabou_kanji[[#This Row],[Sr. no.]],Raw_data_N2_Kanji[[Sr. no.]:[Meaning]],9,0)</f>
        <v>#N/A</v>
      </c>
      <c r="G514" s="66" t="e">
        <f>VLOOKUP(Final_manabou_kanji[[#This Row],[Sr. no.]],Raw_data_N2_Kanji[[Sr. no.]:[Sentence]],13,0)</f>
        <v>#N/A</v>
      </c>
      <c r="H514" t="e">
        <f>VLOOKUP(Final_manabou_kanji[[#This Row],[Kanji]],Raw_data_N2_Kanji[[Receipe]:[Meaning]],6,0)</f>
        <v>#N/A</v>
      </c>
      <c r="I514" t="e">
        <f>VLOOKUP(Final_manabou_kanji[[#This Row],[Kanji]],Raw_data_N2_Kanji[[Receipe]:[Meaning]],7,0)</f>
        <v>#N/A</v>
      </c>
      <c r="J514" t="e">
        <f>#REF!</f>
        <v>#REF!</v>
      </c>
      <c r="K514" s="35">
        <f>Final_manabou_kanji[[#This Row],[Sr. no.]]</f>
        <v>512</v>
      </c>
      <c r="L514" s="3"/>
      <c r="M514" s="3"/>
    </row>
    <row r="515" spans="2:13" ht="14.25" customHeight="1" x14ac:dyDescent="0.3">
      <c r="B515" s="33">
        <v>513</v>
      </c>
      <c r="C515" s="33" t="e">
        <f>VLOOKUP(Final_manabou_kanji[[#This Row],[Sr. no.]],Raw_data_N2_Kanji[[Sr. no.]:[Receipe no]],5,0)</f>
        <v>#N/A</v>
      </c>
      <c r="D515" s="38" t="e">
        <f>VLOOKUP(Final_manabou_kanji[[#This Row],[Sr. no.]],Raw_data_N2_Kanji[[Sr. no.]:[Meaning]],7,0)</f>
        <v>#N/A</v>
      </c>
      <c r="E515" s="3" t="e">
        <f>VLOOKUP(Final_manabou_kanji[[#This Row],[Sr. no.]],Raw_data_N2_Kanji[[Sr. no.]:[Meaning]],8,0)</f>
        <v>#N/A</v>
      </c>
      <c r="F515" s="39" t="e">
        <f>VLOOKUP(Final_manabou_kanji[[#This Row],[Sr. no.]],Raw_data_N2_Kanji[[Sr. no.]:[Meaning]],9,0)</f>
        <v>#N/A</v>
      </c>
      <c r="G515" s="66" t="e">
        <f>VLOOKUP(Final_manabou_kanji[[#This Row],[Sr. no.]],Raw_data_N2_Kanji[[Sr. no.]:[Sentence]],13,0)</f>
        <v>#N/A</v>
      </c>
      <c r="H515" t="e">
        <f>VLOOKUP(Final_manabou_kanji[[#This Row],[Kanji]],Raw_data_N2_Kanji[[Receipe]:[Meaning]],6,0)</f>
        <v>#N/A</v>
      </c>
      <c r="I515" t="e">
        <f>VLOOKUP(Final_manabou_kanji[[#This Row],[Kanji]],Raw_data_N2_Kanji[[Receipe]:[Meaning]],7,0)</f>
        <v>#N/A</v>
      </c>
      <c r="J515" t="e">
        <f>#REF!</f>
        <v>#REF!</v>
      </c>
      <c r="K515" s="35">
        <f>Final_manabou_kanji[[#This Row],[Sr. no.]]</f>
        <v>513</v>
      </c>
      <c r="L515" s="3"/>
      <c r="M515" s="3"/>
    </row>
    <row r="516" spans="2:13" ht="14.25" customHeight="1" x14ac:dyDescent="0.3">
      <c r="B516" s="33">
        <v>514</v>
      </c>
      <c r="C516" s="33" t="e">
        <f>VLOOKUP(Final_manabou_kanji[[#This Row],[Sr. no.]],Raw_data_N2_Kanji[[Sr. no.]:[Receipe no]],5,0)</f>
        <v>#N/A</v>
      </c>
      <c r="D516" s="38" t="e">
        <f>VLOOKUP(Final_manabou_kanji[[#This Row],[Sr. no.]],Raw_data_N2_Kanji[[Sr. no.]:[Meaning]],7,0)</f>
        <v>#N/A</v>
      </c>
      <c r="E516" s="3" t="e">
        <f>VLOOKUP(Final_manabou_kanji[[#This Row],[Sr. no.]],Raw_data_N2_Kanji[[Sr. no.]:[Meaning]],8,0)</f>
        <v>#N/A</v>
      </c>
      <c r="F516" s="39" t="e">
        <f>VLOOKUP(Final_manabou_kanji[[#This Row],[Sr. no.]],Raw_data_N2_Kanji[[Sr. no.]:[Meaning]],9,0)</f>
        <v>#N/A</v>
      </c>
      <c r="G516" s="66" t="e">
        <f>VLOOKUP(Final_manabou_kanji[[#This Row],[Sr. no.]],Raw_data_N2_Kanji[[Sr. no.]:[Sentence]],13,0)</f>
        <v>#N/A</v>
      </c>
      <c r="H516" t="e">
        <f>VLOOKUP(Final_manabou_kanji[[#This Row],[Kanji]],Raw_data_N2_Kanji[[Receipe]:[Meaning]],6,0)</f>
        <v>#N/A</v>
      </c>
      <c r="I516" t="e">
        <f>VLOOKUP(Final_manabou_kanji[[#This Row],[Kanji]],Raw_data_N2_Kanji[[Receipe]:[Meaning]],7,0)</f>
        <v>#N/A</v>
      </c>
      <c r="J516" t="e">
        <f>#REF!</f>
        <v>#REF!</v>
      </c>
      <c r="K516" s="35">
        <f>Final_manabou_kanji[[#This Row],[Sr. no.]]</f>
        <v>514</v>
      </c>
      <c r="L516" s="3"/>
      <c r="M516" s="3"/>
    </row>
    <row r="517" spans="2:13" ht="14.25" customHeight="1" x14ac:dyDescent="0.3">
      <c r="B517" s="33">
        <v>515</v>
      </c>
      <c r="C517" s="33" t="e">
        <f>VLOOKUP(Final_manabou_kanji[[#This Row],[Sr. no.]],Raw_data_N2_Kanji[[Sr. no.]:[Receipe no]],5,0)</f>
        <v>#N/A</v>
      </c>
      <c r="D517" s="38" t="e">
        <f>VLOOKUP(Final_manabou_kanji[[#This Row],[Sr. no.]],Raw_data_N2_Kanji[[Sr. no.]:[Meaning]],7,0)</f>
        <v>#N/A</v>
      </c>
      <c r="E517" s="3" t="e">
        <f>VLOOKUP(Final_manabou_kanji[[#This Row],[Sr. no.]],Raw_data_N2_Kanji[[Sr. no.]:[Meaning]],8,0)</f>
        <v>#N/A</v>
      </c>
      <c r="F517" s="39" t="e">
        <f>VLOOKUP(Final_manabou_kanji[[#This Row],[Sr. no.]],Raw_data_N2_Kanji[[Sr. no.]:[Meaning]],9,0)</f>
        <v>#N/A</v>
      </c>
      <c r="G517" s="66" t="e">
        <f>VLOOKUP(Final_manabou_kanji[[#This Row],[Sr. no.]],Raw_data_N2_Kanji[[Sr. no.]:[Sentence]],13,0)</f>
        <v>#N/A</v>
      </c>
      <c r="H517" t="e">
        <f>VLOOKUP(Final_manabou_kanji[[#This Row],[Kanji]],Raw_data_N2_Kanji[[Receipe]:[Meaning]],6,0)</f>
        <v>#N/A</v>
      </c>
      <c r="I517" t="e">
        <f>VLOOKUP(Final_manabou_kanji[[#This Row],[Kanji]],Raw_data_N2_Kanji[[Receipe]:[Meaning]],7,0)</f>
        <v>#N/A</v>
      </c>
      <c r="J517" t="e">
        <f>#REF!</f>
        <v>#REF!</v>
      </c>
      <c r="K517" s="35">
        <f>Final_manabou_kanji[[#This Row],[Sr. no.]]</f>
        <v>515</v>
      </c>
      <c r="L517" s="3"/>
      <c r="M517" s="3"/>
    </row>
    <row r="518" spans="2:13" ht="14.25" customHeight="1" x14ac:dyDescent="0.3">
      <c r="B518" s="33">
        <v>516</v>
      </c>
      <c r="C518" s="33" t="e">
        <f>VLOOKUP(Final_manabou_kanji[[#This Row],[Sr. no.]],Raw_data_N2_Kanji[[Sr. no.]:[Receipe no]],5,0)</f>
        <v>#N/A</v>
      </c>
      <c r="D518" s="38" t="e">
        <f>VLOOKUP(Final_manabou_kanji[[#This Row],[Sr. no.]],Raw_data_N2_Kanji[[Sr. no.]:[Meaning]],7,0)</f>
        <v>#N/A</v>
      </c>
      <c r="E518" s="3" t="e">
        <f>VLOOKUP(Final_manabou_kanji[[#This Row],[Sr. no.]],Raw_data_N2_Kanji[[Sr. no.]:[Meaning]],8,0)</f>
        <v>#N/A</v>
      </c>
      <c r="F518" s="39" t="e">
        <f>VLOOKUP(Final_manabou_kanji[[#This Row],[Sr. no.]],Raw_data_N2_Kanji[[Sr. no.]:[Meaning]],9,0)</f>
        <v>#N/A</v>
      </c>
      <c r="G518" s="66" t="e">
        <f>VLOOKUP(Final_manabou_kanji[[#This Row],[Sr. no.]],Raw_data_N2_Kanji[[Sr. no.]:[Sentence]],13,0)</f>
        <v>#N/A</v>
      </c>
      <c r="H518" t="e">
        <f>VLOOKUP(Final_manabou_kanji[[#This Row],[Kanji]],Raw_data_N2_Kanji[[Receipe]:[Meaning]],6,0)</f>
        <v>#N/A</v>
      </c>
      <c r="I518" t="e">
        <f>VLOOKUP(Final_manabou_kanji[[#This Row],[Kanji]],Raw_data_N2_Kanji[[Receipe]:[Meaning]],7,0)</f>
        <v>#N/A</v>
      </c>
      <c r="J518" t="e">
        <f>#REF!</f>
        <v>#REF!</v>
      </c>
      <c r="K518" s="35">
        <f>Final_manabou_kanji[[#This Row],[Sr. no.]]</f>
        <v>516</v>
      </c>
      <c r="L518" s="3"/>
      <c r="M518" s="3"/>
    </row>
    <row r="519" spans="2:13" ht="14.25" customHeight="1" x14ac:dyDescent="0.3">
      <c r="B519" s="33">
        <v>517</v>
      </c>
      <c r="C519" s="33" t="e">
        <f>VLOOKUP(Final_manabou_kanji[[#This Row],[Sr. no.]],Raw_data_N2_Kanji[[Sr. no.]:[Receipe no]],5,0)</f>
        <v>#N/A</v>
      </c>
      <c r="D519" s="38" t="e">
        <f>VLOOKUP(Final_manabou_kanji[[#This Row],[Sr. no.]],Raw_data_N2_Kanji[[Sr. no.]:[Meaning]],7,0)</f>
        <v>#N/A</v>
      </c>
      <c r="E519" s="3" t="e">
        <f>VLOOKUP(Final_manabou_kanji[[#This Row],[Sr. no.]],Raw_data_N2_Kanji[[Sr. no.]:[Meaning]],8,0)</f>
        <v>#N/A</v>
      </c>
      <c r="F519" s="39" t="e">
        <f>VLOOKUP(Final_manabou_kanji[[#This Row],[Sr. no.]],Raw_data_N2_Kanji[[Sr. no.]:[Meaning]],9,0)</f>
        <v>#N/A</v>
      </c>
      <c r="G519" s="66" t="e">
        <f>VLOOKUP(Final_manabou_kanji[[#This Row],[Sr. no.]],Raw_data_N2_Kanji[[Sr. no.]:[Sentence]],13,0)</f>
        <v>#N/A</v>
      </c>
      <c r="H519" t="e">
        <f>VLOOKUP(Final_manabou_kanji[[#This Row],[Kanji]],Raw_data_N2_Kanji[[Receipe]:[Meaning]],6,0)</f>
        <v>#N/A</v>
      </c>
      <c r="I519" t="e">
        <f>VLOOKUP(Final_manabou_kanji[[#This Row],[Kanji]],Raw_data_N2_Kanji[[Receipe]:[Meaning]],7,0)</f>
        <v>#N/A</v>
      </c>
      <c r="J519" t="e">
        <f>#REF!</f>
        <v>#REF!</v>
      </c>
      <c r="K519" s="35">
        <f>Final_manabou_kanji[[#This Row],[Sr. no.]]</f>
        <v>517</v>
      </c>
      <c r="L519" s="3"/>
      <c r="M519" s="3"/>
    </row>
    <row r="520" spans="2:13" ht="14.25" customHeight="1" x14ac:dyDescent="0.3">
      <c r="B520" s="33">
        <v>518</v>
      </c>
      <c r="C520" s="33" t="e">
        <f>VLOOKUP(Final_manabou_kanji[[#This Row],[Sr. no.]],Raw_data_N2_Kanji[[Sr. no.]:[Receipe no]],5,0)</f>
        <v>#N/A</v>
      </c>
      <c r="D520" s="38" t="e">
        <f>VLOOKUP(Final_manabou_kanji[[#This Row],[Sr. no.]],Raw_data_N2_Kanji[[Sr. no.]:[Meaning]],7,0)</f>
        <v>#N/A</v>
      </c>
      <c r="E520" s="3" t="e">
        <f>VLOOKUP(Final_manabou_kanji[[#This Row],[Sr. no.]],Raw_data_N2_Kanji[[Sr. no.]:[Meaning]],8,0)</f>
        <v>#N/A</v>
      </c>
      <c r="F520" s="39" t="e">
        <f>VLOOKUP(Final_manabou_kanji[[#This Row],[Sr. no.]],Raw_data_N2_Kanji[[Sr. no.]:[Meaning]],9,0)</f>
        <v>#N/A</v>
      </c>
      <c r="G520" s="66" t="e">
        <f>VLOOKUP(Final_manabou_kanji[[#This Row],[Sr. no.]],Raw_data_N2_Kanji[[Sr. no.]:[Sentence]],13,0)</f>
        <v>#N/A</v>
      </c>
      <c r="H520" t="e">
        <f>VLOOKUP(Final_manabou_kanji[[#This Row],[Kanji]],Raw_data_N2_Kanji[[Receipe]:[Meaning]],6,0)</f>
        <v>#N/A</v>
      </c>
      <c r="I520" t="e">
        <f>VLOOKUP(Final_manabou_kanji[[#This Row],[Kanji]],Raw_data_N2_Kanji[[Receipe]:[Meaning]],7,0)</f>
        <v>#N/A</v>
      </c>
      <c r="J520" t="e">
        <f>#REF!</f>
        <v>#REF!</v>
      </c>
      <c r="K520" s="35">
        <f>Final_manabou_kanji[[#This Row],[Sr. no.]]</f>
        <v>518</v>
      </c>
      <c r="L520" s="3"/>
      <c r="M520" s="3"/>
    </row>
    <row r="521" spans="2:13" ht="14.25" customHeight="1" x14ac:dyDescent="0.3">
      <c r="B521" s="33">
        <v>519</v>
      </c>
      <c r="C521" s="33" t="e">
        <f>VLOOKUP(Final_manabou_kanji[[#This Row],[Sr. no.]],Raw_data_N2_Kanji[[Sr. no.]:[Receipe no]],5,0)</f>
        <v>#N/A</v>
      </c>
      <c r="D521" s="38" t="e">
        <f>VLOOKUP(Final_manabou_kanji[[#This Row],[Sr. no.]],Raw_data_N2_Kanji[[Sr. no.]:[Meaning]],7,0)</f>
        <v>#N/A</v>
      </c>
      <c r="E521" s="3" t="e">
        <f>VLOOKUP(Final_manabou_kanji[[#This Row],[Sr. no.]],Raw_data_N2_Kanji[[Sr. no.]:[Meaning]],8,0)</f>
        <v>#N/A</v>
      </c>
      <c r="F521" s="39" t="e">
        <f>VLOOKUP(Final_manabou_kanji[[#This Row],[Sr. no.]],Raw_data_N2_Kanji[[Sr. no.]:[Meaning]],9,0)</f>
        <v>#N/A</v>
      </c>
      <c r="G521" s="66" t="e">
        <f>VLOOKUP(Final_manabou_kanji[[#This Row],[Sr. no.]],Raw_data_N2_Kanji[[Sr. no.]:[Sentence]],13,0)</f>
        <v>#N/A</v>
      </c>
      <c r="H521" t="e">
        <f>VLOOKUP(Final_manabou_kanji[[#This Row],[Kanji]],Raw_data_N2_Kanji[[Receipe]:[Meaning]],6,0)</f>
        <v>#N/A</v>
      </c>
      <c r="I521" t="e">
        <f>VLOOKUP(Final_manabou_kanji[[#This Row],[Kanji]],Raw_data_N2_Kanji[[Receipe]:[Meaning]],7,0)</f>
        <v>#N/A</v>
      </c>
      <c r="J521" t="e">
        <f>#REF!</f>
        <v>#REF!</v>
      </c>
      <c r="K521" s="35">
        <f>Final_manabou_kanji[[#This Row],[Sr. no.]]</f>
        <v>519</v>
      </c>
      <c r="L521" s="3"/>
      <c r="M521" s="3"/>
    </row>
    <row r="522" spans="2:13" ht="14.25" customHeight="1" x14ac:dyDescent="0.3">
      <c r="B522" s="33">
        <v>520</v>
      </c>
      <c r="C522" s="33" t="e">
        <f>VLOOKUP(Final_manabou_kanji[[#This Row],[Sr. no.]],Raw_data_N2_Kanji[[Sr. no.]:[Receipe no]],5,0)</f>
        <v>#N/A</v>
      </c>
      <c r="D522" s="38" t="e">
        <f>VLOOKUP(Final_manabou_kanji[[#This Row],[Sr. no.]],Raw_data_N2_Kanji[[Sr. no.]:[Meaning]],7,0)</f>
        <v>#N/A</v>
      </c>
      <c r="E522" s="3" t="e">
        <f>VLOOKUP(Final_manabou_kanji[[#This Row],[Sr. no.]],Raw_data_N2_Kanji[[Sr. no.]:[Meaning]],8,0)</f>
        <v>#N/A</v>
      </c>
      <c r="F522" s="39" t="e">
        <f>VLOOKUP(Final_manabou_kanji[[#This Row],[Sr. no.]],Raw_data_N2_Kanji[[Sr. no.]:[Meaning]],9,0)</f>
        <v>#N/A</v>
      </c>
      <c r="G522" s="66" t="e">
        <f>VLOOKUP(Final_manabou_kanji[[#This Row],[Sr. no.]],Raw_data_N2_Kanji[[Sr. no.]:[Sentence]],13,0)</f>
        <v>#N/A</v>
      </c>
      <c r="H522" t="e">
        <f>VLOOKUP(Final_manabou_kanji[[#This Row],[Kanji]],Raw_data_N2_Kanji[[Receipe]:[Meaning]],6,0)</f>
        <v>#N/A</v>
      </c>
      <c r="I522" t="e">
        <f>VLOOKUP(Final_manabou_kanji[[#This Row],[Kanji]],Raw_data_N2_Kanji[[Receipe]:[Meaning]],7,0)</f>
        <v>#N/A</v>
      </c>
      <c r="J522" t="e">
        <f>#REF!</f>
        <v>#REF!</v>
      </c>
      <c r="K522" s="35">
        <f>Final_manabou_kanji[[#This Row],[Sr. no.]]</f>
        <v>520</v>
      </c>
      <c r="L522" s="3"/>
      <c r="M522" s="3"/>
    </row>
    <row r="523" spans="2:13" ht="14.25" customHeight="1" x14ac:dyDescent="0.3">
      <c r="B523" s="33">
        <v>521</v>
      </c>
      <c r="C523" s="33" t="e">
        <f>VLOOKUP(Final_manabou_kanji[[#This Row],[Sr. no.]],Raw_data_N2_Kanji[[Sr. no.]:[Receipe no]],5,0)</f>
        <v>#N/A</v>
      </c>
      <c r="D523" s="38" t="e">
        <f>VLOOKUP(Final_manabou_kanji[[#This Row],[Sr. no.]],Raw_data_N2_Kanji[[Sr. no.]:[Meaning]],7,0)</f>
        <v>#N/A</v>
      </c>
      <c r="E523" s="3" t="e">
        <f>VLOOKUP(Final_manabou_kanji[[#This Row],[Sr. no.]],Raw_data_N2_Kanji[[Sr. no.]:[Meaning]],8,0)</f>
        <v>#N/A</v>
      </c>
      <c r="F523" s="39" t="e">
        <f>VLOOKUP(Final_manabou_kanji[[#This Row],[Sr. no.]],Raw_data_N2_Kanji[[Sr. no.]:[Meaning]],9,0)</f>
        <v>#N/A</v>
      </c>
      <c r="G523" s="66" t="e">
        <f>VLOOKUP(Final_manabou_kanji[[#This Row],[Sr. no.]],Raw_data_N2_Kanji[[Sr. no.]:[Sentence]],13,0)</f>
        <v>#N/A</v>
      </c>
      <c r="H523" t="e">
        <f>VLOOKUP(Final_manabou_kanji[[#This Row],[Kanji]],Raw_data_N2_Kanji[[Receipe]:[Meaning]],6,0)</f>
        <v>#N/A</v>
      </c>
      <c r="I523" t="e">
        <f>VLOOKUP(Final_manabou_kanji[[#This Row],[Kanji]],Raw_data_N2_Kanji[[Receipe]:[Meaning]],7,0)</f>
        <v>#N/A</v>
      </c>
      <c r="J523" t="e">
        <f>#REF!</f>
        <v>#REF!</v>
      </c>
      <c r="K523" s="35">
        <f>Final_manabou_kanji[[#This Row],[Sr. no.]]</f>
        <v>521</v>
      </c>
      <c r="L523" s="3"/>
      <c r="M523" s="3"/>
    </row>
    <row r="524" spans="2:13" ht="14.25" customHeight="1" x14ac:dyDescent="0.3">
      <c r="B524" s="33">
        <v>522</v>
      </c>
      <c r="C524" s="33" t="e">
        <f>VLOOKUP(Final_manabou_kanji[[#This Row],[Sr. no.]],Raw_data_N2_Kanji[[Sr. no.]:[Receipe no]],5,0)</f>
        <v>#N/A</v>
      </c>
      <c r="D524" s="38" t="e">
        <f>VLOOKUP(Final_manabou_kanji[[#This Row],[Sr. no.]],Raw_data_N2_Kanji[[Sr. no.]:[Meaning]],7,0)</f>
        <v>#N/A</v>
      </c>
      <c r="E524" s="3" t="e">
        <f>VLOOKUP(Final_manabou_kanji[[#This Row],[Sr. no.]],Raw_data_N2_Kanji[[Sr. no.]:[Meaning]],8,0)</f>
        <v>#N/A</v>
      </c>
      <c r="F524" s="39" t="e">
        <f>VLOOKUP(Final_manabou_kanji[[#This Row],[Sr. no.]],Raw_data_N2_Kanji[[Sr. no.]:[Meaning]],9,0)</f>
        <v>#N/A</v>
      </c>
      <c r="G524" s="66" t="e">
        <f>VLOOKUP(Final_manabou_kanji[[#This Row],[Sr. no.]],Raw_data_N2_Kanji[[Sr. no.]:[Sentence]],13,0)</f>
        <v>#N/A</v>
      </c>
      <c r="H524" t="e">
        <f>VLOOKUP(Final_manabou_kanji[[#This Row],[Kanji]],Raw_data_N2_Kanji[[Receipe]:[Meaning]],6,0)</f>
        <v>#N/A</v>
      </c>
      <c r="I524" t="e">
        <f>VLOOKUP(Final_manabou_kanji[[#This Row],[Kanji]],Raw_data_N2_Kanji[[Receipe]:[Meaning]],7,0)</f>
        <v>#N/A</v>
      </c>
      <c r="J524" t="e">
        <f>#REF!</f>
        <v>#REF!</v>
      </c>
      <c r="K524" s="35">
        <f>Final_manabou_kanji[[#This Row],[Sr. no.]]</f>
        <v>522</v>
      </c>
      <c r="L524" s="3"/>
      <c r="M524" s="3"/>
    </row>
    <row r="525" spans="2:13" ht="14.25" customHeight="1" x14ac:dyDescent="0.3">
      <c r="B525" s="33">
        <v>523</v>
      </c>
      <c r="C525" s="33" t="e">
        <f>VLOOKUP(Final_manabou_kanji[[#This Row],[Sr. no.]],Raw_data_N2_Kanji[[Sr. no.]:[Receipe no]],5,0)</f>
        <v>#N/A</v>
      </c>
      <c r="D525" s="38" t="e">
        <f>VLOOKUP(Final_manabou_kanji[[#This Row],[Sr. no.]],Raw_data_N2_Kanji[[Sr. no.]:[Meaning]],7,0)</f>
        <v>#N/A</v>
      </c>
      <c r="E525" s="3" t="e">
        <f>VLOOKUP(Final_manabou_kanji[[#This Row],[Sr. no.]],Raw_data_N2_Kanji[[Sr. no.]:[Meaning]],8,0)</f>
        <v>#N/A</v>
      </c>
      <c r="F525" s="39" t="e">
        <f>VLOOKUP(Final_manabou_kanji[[#This Row],[Sr. no.]],Raw_data_N2_Kanji[[Sr. no.]:[Meaning]],9,0)</f>
        <v>#N/A</v>
      </c>
      <c r="G525" s="66" t="e">
        <f>VLOOKUP(Final_manabou_kanji[[#This Row],[Sr. no.]],Raw_data_N2_Kanji[[Sr. no.]:[Sentence]],13,0)</f>
        <v>#N/A</v>
      </c>
      <c r="H525" t="e">
        <f>VLOOKUP(Final_manabou_kanji[[#This Row],[Kanji]],Raw_data_N2_Kanji[[Receipe]:[Meaning]],6,0)</f>
        <v>#N/A</v>
      </c>
      <c r="I525" t="e">
        <f>VLOOKUP(Final_manabou_kanji[[#This Row],[Kanji]],Raw_data_N2_Kanji[[Receipe]:[Meaning]],7,0)</f>
        <v>#N/A</v>
      </c>
      <c r="J525" t="e">
        <f>#REF!</f>
        <v>#REF!</v>
      </c>
      <c r="K525" s="35">
        <f>Final_manabou_kanji[[#This Row],[Sr. no.]]</f>
        <v>523</v>
      </c>
      <c r="L525" s="3"/>
      <c r="M525" s="3"/>
    </row>
    <row r="526" spans="2:13" ht="14.25" customHeight="1" x14ac:dyDescent="0.3">
      <c r="B526" s="33">
        <v>524</v>
      </c>
      <c r="C526" s="33" t="e">
        <f>VLOOKUP(Final_manabou_kanji[[#This Row],[Sr. no.]],Raw_data_N2_Kanji[[Sr. no.]:[Receipe no]],5,0)</f>
        <v>#N/A</v>
      </c>
      <c r="D526" s="38" t="e">
        <f>VLOOKUP(Final_manabou_kanji[[#This Row],[Sr. no.]],Raw_data_N2_Kanji[[Sr. no.]:[Meaning]],7,0)</f>
        <v>#N/A</v>
      </c>
      <c r="E526" s="3" t="e">
        <f>VLOOKUP(Final_manabou_kanji[[#This Row],[Sr. no.]],Raw_data_N2_Kanji[[Sr. no.]:[Meaning]],8,0)</f>
        <v>#N/A</v>
      </c>
      <c r="F526" s="39" t="e">
        <f>VLOOKUP(Final_manabou_kanji[[#This Row],[Sr. no.]],Raw_data_N2_Kanji[[Sr. no.]:[Meaning]],9,0)</f>
        <v>#N/A</v>
      </c>
      <c r="G526" s="66" t="e">
        <f>VLOOKUP(Final_manabou_kanji[[#This Row],[Sr. no.]],Raw_data_N2_Kanji[[Sr. no.]:[Sentence]],13,0)</f>
        <v>#N/A</v>
      </c>
      <c r="H526" t="e">
        <f>VLOOKUP(Final_manabou_kanji[[#This Row],[Kanji]],Raw_data_N2_Kanji[[Receipe]:[Meaning]],6,0)</f>
        <v>#N/A</v>
      </c>
      <c r="I526" t="e">
        <f>VLOOKUP(Final_manabou_kanji[[#This Row],[Kanji]],Raw_data_N2_Kanji[[Receipe]:[Meaning]],7,0)</f>
        <v>#N/A</v>
      </c>
      <c r="J526" t="e">
        <f>#REF!</f>
        <v>#REF!</v>
      </c>
      <c r="K526" s="35">
        <f>Final_manabou_kanji[[#This Row],[Sr. no.]]</f>
        <v>524</v>
      </c>
      <c r="L526" s="3"/>
      <c r="M526" s="3"/>
    </row>
    <row r="527" spans="2:13" ht="14.25" customHeight="1" x14ac:dyDescent="0.3">
      <c r="B527" s="33">
        <v>525</v>
      </c>
      <c r="C527" s="33" t="e">
        <f>VLOOKUP(Final_manabou_kanji[[#This Row],[Sr. no.]],Raw_data_N2_Kanji[[Sr. no.]:[Receipe no]],5,0)</f>
        <v>#N/A</v>
      </c>
      <c r="D527" s="38" t="e">
        <f>VLOOKUP(Final_manabou_kanji[[#This Row],[Sr. no.]],Raw_data_N2_Kanji[[Sr. no.]:[Meaning]],7,0)</f>
        <v>#N/A</v>
      </c>
      <c r="E527" s="3" t="e">
        <f>VLOOKUP(Final_manabou_kanji[[#This Row],[Sr. no.]],Raw_data_N2_Kanji[[Sr. no.]:[Meaning]],8,0)</f>
        <v>#N/A</v>
      </c>
      <c r="F527" s="39" t="e">
        <f>VLOOKUP(Final_manabou_kanji[[#This Row],[Sr. no.]],Raw_data_N2_Kanji[[Sr. no.]:[Meaning]],9,0)</f>
        <v>#N/A</v>
      </c>
      <c r="G527" s="66" t="e">
        <f>VLOOKUP(Final_manabou_kanji[[#This Row],[Sr. no.]],Raw_data_N2_Kanji[[Sr. no.]:[Sentence]],13,0)</f>
        <v>#N/A</v>
      </c>
      <c r="H527" t="e">
        <f>VLOOKUP(Final_manabou_kanji[[#This Row],[Kanji]],Raw_data_N2_Kanji[[Receipe]:[Meaning]],6,0)</f>
        <v>#N/A</v>
      </c>
      <c r="I527" t="e">
        <f>VLOOKUP(Final_manabou_kanji[[#This Row],[Kanji]],Raw_data_N2_Kanji[[Receipe]:[Meaning]],7,0)</f>
        <v>#N/A</v>
      </c>
      <c r="J527" t="e">
        <f>#REF!</f>
        <v>#REF!</v>
      </c>
      <c r="K527" s="35">
        <f>Final_manabou_kanji[[#This Row],[Sr. no.]]</f>
        <v>525</v>
      </c>
      <c r="L527" s="3"/>
      <c r="M527" s="3"/>
    </row>
    <row r="528" spans="2:13" ht="14.25" customHeight="1" x14ac:dyDescent="0.3">
      <c r="B528" s="33">
        <v>526</v>
      </c>
      <c r="C528" s="33" t="e">
        <f>VLOOKUP(Final_manabou_kanji[[#This Row],[Sr. no.]],Raw_data_N2_Kanji[[Sr. no.]:[Receipe no]],5,0)</f>
        <v>#N/A</v>
      </c>
      <c r="D528" s="38" t="e">
        <f>VLOOKUP(Final_manabou_kanji[[#This Row],[Sr. no.]],Raw_data_N2_Kanji[[Sr. no.]:[Meaning]],7,0)</f>
        <v>#N/A</v>
      </c>
      <c r="E528" s="3" t="e">
        <f>VLOOKUP(Final_manabou_kanji[[#This Row],[Sr. no.]],Raw_data_N2_Kanji[[Sr. no.]:[Meaning]],8,0)</f>
        <v>#N/A</v>
      </c>
      <c r="F528" s="39" t="e">
        <f>VLOOKUP(Final_manabou_kanji[[#This Row],[Sr. no.]],Raw_data_N2_Kanji[[Sr. no.]:[Meaning]],9,0)</f>
        <v>#N/A</v>
      </c>
      <c r="G528" s="66" t="e">
        <f>VLOOKUP(Final_manabou_kanji[[#This Row],[Sr. no.]],Raw_data_N2_Kanji[[Sr. no.]:[Sentence]],13,0)</f>
        <v>#N/A</v>
      </c>
      <c r="H528" t="e">
        <f>VLOOKUP(Final_manabou_kanji[[#This Row],[Kanji]],Raw_data_N2_Kanji[[Receipe]:[Meaning]],6,0)</f>
        <v>#N/A</v>
      </c>
      <c r="I528" t="e">
        <f>VLOOKUP(Final_manabou_kanji[[#This Row],[Kanji]],Raw_data_N2_Kanji[[Receipe]:[Meaning]],7,0)</f>
        <v>#N/A</v>
      </c>
      <c r="J528" t="e">
        <f>#REF!</f>
        <v>#REF!</v>
      </c>
      <c r="K528" s="35">
        <f>Final_manabou_kanji[[#This Row],[Sr. no.]]</f>
        <v>526</v>
      </c>
      <c r="L528" s="3"/>
      <c r="M528" s="3"/>
    </row>
    <row r="529" spans="2:13" ht="14.25" customHeight="1" x14ac:dyDescent="0.3">
      <c r="B529" s="33">
        <v>527</v>
      </c>
      <c r="C529" s="33" t="e">
        <f>VLOOKUP(Final_manabou_kanji[[#This Row],[Sr. no.]],Raw_data_N2_Kanji[[Sr. no.]:[Receipe no]],5,0)</f>
        <v>#N/A</v>
      </c>
      <c r="D529" s="38" t="e">
        <f>VLOOKUP(Final_manabou_kanji[[#This Row],[Sr. no.]],Raw_data_N2_Kanji[[Sr. no.]:[Meaning]],7,0)</f>
        <v>#N/A</v>
      </c>
      <c r="E529" s="3" t="e">
        <f>VLOOKUP(Final_manabou_kanji[[#This Row],[Sr. no.]],Raw_data_N2_Kanji[[Sr. no.]:[Meaning]],8,0)</f>
        <v>#N/A</v>
      </c>
      <c r="F529" s="39" t="e">
        <f>VLOOKUP(Final_manabou_kanji[[#This Row],[Sr. no.]],Raw_data_N2_Kanji[[Sr. no.]:[Meaning]],9,0)</f>
        <v>#N/A</v>
      </c>
      <c r="G529" s="66" t="e">
        <f>VLOOKUP(Final_manabou_kanji[[#This Row],[Sr. no.]],Raw_data_N2_Kanji[[Sr. no.]:[Sentence]],13,0)</f>
        <v>#N/A</v>
      </c>
      <c r="H529" t="e">
        <f>VLOOKUP(Final_manabou_kanji[[#This Row],[Kanji]],Raw_data_N2_Kanji[[Receipe]:[Meaning]],6,0)</f>
        <v>#N/A</v>
      </c>
      <c r="I529" t="e">
        <f>VLOOKUP(Final_manabou_kanji[[#This Row],[Kanji]],Raw_data_N2_Kanji[[Receipe]:[Meaning]],7,0)</f>
        <v>#N/A</v>
      </c>
      <c r="J529" t="e">
        <f>#REF!</f>
        <v>#REF!</v>
      </c>
      <c r="K529" s="35">
        <f>Final_manabou_kanji[[#This Row],[Sr. no.]]</f>
        <v>527</v>
      </c>
      <c r="L529" s="3"/>
      <c r="M529" s="3"/>
    </row>
    <row r="530" spans="2:13" ht="14.25" customHeight="1" x14ac:dyDescent="0.3">
      <c r="B530" s="33">
        <v>528</v>
      </c>
      <c r="C530" s="33" t="e">
        <f>VLOOKUP(Final_manabou_kanji[[#This Row],[Sr. no.]],Raw_data_N2_Kanji[[Sr. no.]:[Receipe no]],5,0)</f>
        <v>#N/A</v>
      </c>
      <c r="D530" s="38" t="e">
        <f>VLOOKUP(Final_manabou_kanji[[#This Row],[Sr. no.]],Raw_data_N2_Kanji[[Sr. no.]:[Meaning]],7,0)</f>
        <v>#N/A</v>
      </c>
      <c r="E530" s="3" t="e">
        <f>VLOOKUP(Final_manabou_kanji[[#This Row],[Sr. no.]],Raw_data_N2_Kanji[[Sr. no.]:[Meaning]],8,0)</f>
        <v>#N/A</v>
      </c>
      <c r="F530" s="39" t="e">
        <f>VLOOKUP(Final_manabou_kanji[[#This Row],[Sr. no.]],Raw_data_N2_Kanji[[Sr. no.]:[Meaning]],9,0)</f>
        <v>#N/A</v>
      </c>
      <c r="G530" s="66" t="e">
        <f>VLOOKUP(Final_manabou_kanji[[#This Row],[Sr. no.]],Raw_data_N2_Kanji[[Sr. no.]:[Sentence]],13,0)</f>
        <v>#N/A</v>
      </c>
      <c r="H530" t="e">
        <f>VLOOKUP(Final_manabou_kanji[[#This Row],[Kanji]],Raw_data_N2_Kanji[[Receipe]:[Meaning]],6,0)</f>
        <v>#N/A</v>
      </c>
      <c r="I530" t="e">
        <f>VLOOKUP(Final_manabou_kanji[[#This Row],[Kanji]],Raw_data_N2_Kanji[[Receipe]:[Meaning]],7,0)</f>
        <v>#N/A</v>
      </c>
      <c r="J530" t="e">
        <f>#REF!</f>
        <v>#REF!</v>
      </c>
      <c r="K530" s="35">
        <f>Final_manabou_kanji[[#This Row],[Sr. no.]]</f>
        <v>528</v>
      </c>
      <c r="L530" s="3"/>
      <c r="M530" s="3"/>
    </row>
    <row r="531" spans="2:13" ht="14.25" customHeight="1" x14ac:dyDescent="0.3">
      <c r="B531" s="33">
        <v>529</v>
      </c>
      <c r="C531" s="33" t="e">
        <f>VLOOKUP(Final_manabou_kanji[[#This Row],[Sr. no.]],Raw_data_N2_Kanji[[Sr. no.]:[Receipe no]],5,0)</f>
        <v>#N/A</v>
      </c>
      <c r="D531" s="38" t="e">
        <f>VLOOKUP(Final_manabou_kanji[[#This Row],[Sr. no.]],Raw_data_N2_Kanji[[Sr. no.]:[Meaning]],7,0)</f>
        <v>#N/A</v>
      </c>
      <c r="E531" s="3" t="e">
        <f>VLOOKUP(Final_manabou_kanji[[#This Row],[Sr. no.]],Raw_data_N2_Kanji[[Sr. no.]:[Meaning]],8,0)</f>
        <v>#N/A</v>
      </c>
      <c r="F531" s="39" t="e">
        <f>VLOOKUP(Final_manabou_kanji[[#This Row],[Sr. no.]],Raw_data_N2_Kanji[[Sr. no.]:[Meaning]],9,0)</f>
        <v>#N/A</v>
      </c>
      <c r="G531" s="66" t="e">
        <f>VLOOKUP(Final_manabou_kanji[[#This Row],[Sr. no.]],Raw_data_N2_Kanji[[Sr. no.]:[Sentence]],13,0)</f>
        <v>#N/A</v>
      </c>
      <c r="H531" t="e">
        <f>VLOOKUP(Final_manabou_kanji[[#This Row],[Kanji]],Raw_data_N2_Kanji[[Receipe]:[Meaning]],6,0)</f>
        <v>#N/A</v>
      </c>
      <c r="I531" t="e">
        <f>VLOOKUP(Final_manabou_kanji[[#This Row],[Kanji]],Raw_data_N2_Kanji[[Receipe]:[Meaning]],7,0)</f>
        <v>#N/A</v>
      </c>
      <c r="J531" t="e">
        <f>#REF!</f>
        <v>#REF!</v>
      </c>
      <c r="K531" s="35">
        <f>Final_manabou_kanji[[#This Row],[Sr. no.]]</f>
        <v>529</v>
      </c>
      <c r="L531" s="3"/>
      <c r="M531" s="3"/>
    </row>
    <row r="532" spans="2:13" ht="14.25" customHeight="1" x14ac:dyDescent="0.3">
      <c r="B532" s="33">
        <v>530</v>
      </c>
      <c r="C532" s="33" t="e">
        <f>VLOOKUP(Final_manabou_kanji[[#This Row],[Sr. no.]],Raw_data_N2_Kanji[[Sr. no.]:[Receipe no]],5,0)</f>
        <v>#N/A</v>
      </c>
      <c r="D532" s="38" t="e">
        <f>VLOOKUP(Final_manabou_kanji[[#This Row],[Sr. no.]],Raw_data_N2_Kanji[[Sr. no.]:[Meaning]],7,0)</f>
        <v>#N/A</v>
      </c>
      <c r="E532" s="3" t="e">
        <f>VLOOKUP(Final_manabou_kanji[[#This Row],[Sr. no.]],Raw_data_N2_Kanji[[Sr. no.]:[Meaning]],8,0)</f>
        <v>#N/A</v>
      </c>
      <c r="F532" s="39" t="e">
        <f>VLOOKUP(Final_manabou_kanji[[#This Row],[Sr. no.]],Raw_data_N2_Kanji[[Sr. no.]:[Meaning]],9,0)</f>
        <v>#N/A</v>
      </c>
      <c r="G532" s="66" t="e">
        <f>VLOOKUP(Final_manabou_kanji[[#This Row],[Sr. no.]],Raw_data_N2_Kanji[[Sr. no.]:[Sentence]],13,0)</f>
        <v>#N/A</v>
      </c>
      <c r="H532" t="e">
        <f>VLOOKUP(Final_manabou_kanji[[#This Row],[Kanji]],Raw_data_N2_Kanji[[Receipe]:[Meaning]],6,0)</f>
        <v>#N/A</v>
      </c>
      <c r="I532" t="e">
        <f>VLOOKUP(Final_manabou_kanji[[#This Row],[Kanji]],Raw_data_N2_Kanji[[Receipe]:[Meaning]],7,0)</f>
        <v>#N/A</v>
      </c>
      <c r="J532" t="e">
        <f>#REF!</f>
        <v>#REF!</v>
      </c>
      <c r="K532" s="35">
        <f>Final_manabou_kanji[[#This Row],[Sr. no.]]</f>
        <v>530</v>
      </c>
      <c r="L532" s="3"/>
      <c r="M532" s="3"/>
    </row>
    <row r="533" spans="2:13" ht="14.25" customHeight="1" x14ac:dyDescent="0.3">
      <c r="B533" s="33">
        <v>531</v>
      </c>
      <c r="C533" s="33" t="e">
        <f>VLOOKUP(Final_manabou_kanji[[#This Row],[Sr. no.]],Raw_data_N2_Kanji[[Sr. no.]:[Receipe no]],5,0)</f>
        <v>#N/A</v>
      </c>
      <c r="D533" s="38" t="e">
        <f>VLOOKUP(Final_manabou_kanji[[#This Row],[Sr. no.]],Raw_data_N2_Kanji[[Sr. no.]:[Meaning]],7,0)</f>
        <v>#N/A</v>
      </c>
      <c r="E533" s="3" t="e">
        <f>VLOOKUP(Final_manabou_kanji[[#This Row],[Sr. no.]],Raw_data_N2_Kanji[[Sr. no.]:[Meaning]],8,0)</f>
        <v>#N/A</v>
      </c>
      <c r="F533" s="39" t="e">
        <f>VLOOKUP(Final_manabou_kanji[[#This Row],[Sr. no.]],Raw_data_N2_Kanji[[Sr. no.]:[Meaning]],9,0)</f>
        <v>#N/A</v>
      </c>
      <c r="G533" s="66" t="e">
        <f>VLOOKUP(Final_manabou_kanji[[#This Row],[Sr. no.]],Raw_data_N2_Kanji[[Sr. no.]:[Sentence]],13,0)</f>
        <v>#N/A</v>
      </c>
      <c r="H533" t="e">
        <f>VLOOKUP(Final_manabou_kanji[[#This Row],[Kanji]],Raw_data_N2_Kanji[[Receipe]:[Meaning]],6,0)</f>
        <v>#N/A</v>
      </c>
      <c r="I533" t="e">
        <f>VLOOKUP(Final_manabou_kanji[[#This Row],[Kanji]],Raw_data_N2_Kanji[[Receipe]:[Meaning]],7,0)</f>
        <v>#N/A</v>
      </c>
      <c r="J533" t="e">
        <f>#REF!</f>
        <v>#REF!</v>
      </c>
      <c r="K533" s="35">
        <f>Final_manabou_kanji[[#This Row],[Sr. no.]]</f>
        <v>531</v>
      </c>
      <c r="L533" s="3"/>
      <c r="M533" s="3"/>
    </row>
    <row r="534" spans="2:13" ht="14.25" customHeight="1" x14ac:dyDescent="0.3">
      <c r="B534" s="33">
        <v>532</v>
      </c>
      <c r="C534" s="33" t="e">
        <f>VLOOKUP(Final_manabou_kanji[[#This Row],[Sr. no.]],Raw_data_N2_Kanji[[Sr. no.]:[Receipe no]],5,0)</f>
        <v>#N/A</v>
      </c>
      <c r="D534" s="38" t="e">
        <f>VLOOKUP(Final_manabou_kanji[[#This Row],[Sr. no.]],Raw_data_N2_Kanji[[Sr. no.]:[Meaning]],7,0)</f>
        <v>#N/A</v>
      </c>
      <c r="E534" s="3" t="e">
        <f>VLOOKUP(Final_manabou_kanji[[#This Row],[Sr. no.]],Raw_data_N2_Kanji[[Sr. no.]:[Meaning]],8,0)</f>
        <v>#N/A</v>
      </c>
      <c r="F534" s="39" t="e">
        <f>VLOOKUP(Final_manabou_kanji[[#This Row],[Sr. no.]],Raw_data_N2_Kanji[[Sr. no.]:[Meaning]],9,0)</f>
        <v>#N/A</v>
      </c>
      <c r="G534" s="66" t="e">
        <f>VLOOKUP(Final_manabou_kanji[[#This Row],[Sr. no.]],Raw_data_N2_Kanji[[Sr. no.]:[Sentence]],13,0)</f>
        <v>#N/A</v>
      </c>
      <c r="H534" t="e">
        <f>VLOOKUP(Final_manabou_kanji[[#This Row],[Kanji]],Raw_data_N2_Kanji[[Receipe]:[Meaning]],6,0)</f>
        <v>#N/A</v>
      </c>
      <c r="I534" t="e">
        <f>VLOOKUP(Final_manabou_kanji[[#This Row],[Kanji]],Raw_data_N2_Kanji[[Receipe]:[Meaning]],7,0)</f>
        <v>#N/A</v>
      </c>
      <c r="J534" t="e">
        <f>#REF!</f>
        <v>#REF!</v>
      </c>
      <c r="K534" s="35">
        <f>Final_manabou_kanji[[#This Row],[Sr. no.]]</f>
        <v>532</v>
      </c>
      <c r="L534" s="3"/>
      <c r="M534" s="3"/>
    </row>
    <row r="535" spans="2:13" ht="14.25" customHeight="1" x14ac:dyDescent="0.3">
      <c r="B535" s="33">
        <v>533</v>
      </c>
      <c r="C535" s="33" t="e">
        <f>VLOOKUP(Final_manabou_kanji[[#This Row],[Sr. no.]],Raw_data_N2_Kanji[[Sr. no.]:[Receipe no]],5,0)</f>
        <v>#N/A</v>
      </c>
      <c r="D535" s="38" t="e">
        <f>VLOOKUP(Final_manabou_kanji[[#This Row],[Sr. no.]],Raw_data_N2_Kanji[[Sr. no.]:[Meaning]],7,0)</f>
        <v>#N/A</v>
      </c>
      <c r="E535" s="3" t="e">
        <f>VLOOKUP(Final_manabou_kanji[[#This Row],[Sr. no.]],Raw_data_N2_Kanji[[Sr. no.]:[Meaning]],8,0)</f>
        <v>#N/A</v>
      </c>
      <c r="F535" s="39" t="e">
        <f>VLOOKUP(Final_manabou_kanji[[#This Row],[Sr. no.]],Raw_data_N2_Kanji[[Sr. no.]:[Meaning]],9,0)</f>
        <v>#N/A</v>
      </c>
      <c r="G535" s="66" t="e">
        <f>VLOOKUP(Final_manabou_kanji[[#This Row],[Sr. no.]],Raw_data_N2_Kanji[[Sr. no.]:[Sentence]],13,0)</f>
        <v>#N/A</v>
      </c>
      <c r="H535" t="e">
        <f>VLOOKUP(Final_manabou_kanji[[#This Row],[Kanji]],Raw_data_N2_Kanji[[Receipe]:[Meaning]],6,0)</f>
        <v>#N/A</v>
      </c>
      <c r="I535" t="e">
        <f>VLOOKUP(Final_manabou_kanji[[#This Row],[Kanji]],Raw_data_N2_Kanji[[Receipe]:[Meaning]],7,0)</f>
        <v>#N/A</v>
      </c>
      <c r="J535" t="e">
        <f>#REF!</f>
        <v>#REF!</v>
      </c>
      <c r="K535" s="35">
        <f>Final_manabou_kanji[[#This Row],[Sr. no.]]</f>
        <v>533</v>
      </c>
      <c r="L535" s="3"/>
      <c r="M535" s="3"/>
    </row>
    <row r="536" spans="2:13" ht="14.25" customHeight="1" x14ac:dyDescent="0.3">
      <c r="B536" s="33">
        <v>534</v>
      </c>
      <c r="C536" s="33" t="e">
        <f>VLOOKUP(Final_manabou_kanji[[#This Row],[Sr. no.]],Raw_data_N2_Kanji[[Sr. no.]:[Receipe no]],5,0)</f>
        <v>#N/A</v>
      </c>
      <c r="D536" s="38" t="e">
        <f>VLOOKUP(Final_manabou_kanji[[#This Row],[Sr. no.]],Raw_data_N2_Kanji[[Sr. no.]:[Meaning]],7,0)</f>
        <v>#N/A</v>
      </c>
      <c r="E536" s="3" t="e">
        <f>VLOOKUP(Final_manabou_kanji[[#This Row],[Sr. no.]],Raw_data_N2_Kanji[[Sr. no.]:[Meaning]],8,0)</f>
        <v>#N/A</v>
      </c>
      <c r="F536" s="39" t="e">
        <f>VLOOKUP(Final_manabou_kanji[[#This Row],[Sr. no.]],Raw_data_N2_Kanji[[Sr. no.]:[Meaning]],9,0)</f>
        <v>#N/A</v>
      </c>
      <c r="G536" s="66" t="e">
        <f>VLOOKUP(Final_manabou_kanji[[#This Row],[Sr. no.]],Raw_data_N2_Kanji[[Sr. no.]:[Sentence]],13,0)</f>
        <v>#N/A</v>
      </c>
      <c r="H536" t="e">
        <f>VLOOKUP(Final_manabou_kanji[[#This Row],[Kanji]],Raw_data_N2_Kanji[[Receipe]:[Meaning]],6,0)</f>
        <v>#N/A</v>
      </c>
      <c r="I536" t="e">
        <f>VLOOKUP(Final_manabou_kanji[[#This Row],[Kanji]],Raw_data_N2_Kanji[[Receipe]:[Meaning]],7,0)</f>
        <v>#N/A</v>
      </c>
      <c r="J536" t="e">
        <f>#REF!</f>
        <v>#REF!</v>
      </c>
      <c r="K536" s="35">
        <f>Final_manabou_kanji[[#This Row],[Sr. no.]]</f>
        <v>534</v>
      </c>
      <c r="L536" s="3"/>
      <c r="M536" s="3"/>
    </row>
    <row r="537" spans="2:13" ht="14.25" customHeight="1" x14ac:dyDescent="0.3">
      <c r="B537" s="33">
        <v>535</v>
      </c>
      <c r="C537" s="33" t="e">
        <f>VLOOKUP(Final_manabou_kanji[[#This Row],[Sr. no.]],Raw_data_N2_Kanji[[Sr. no.]:[Receipe no]],5,0)</f>
        <v>#N/A</v>
      </c>
      <c r="D537" s="38" t="e">
        <f>VLOOKUP(Final_manabou_kanji[[#This Row],[Sr. no.]],Raw_data_N2_Kanji[[Sr. no.]:[Meaning]],7,0)</f>
        <v>#N/A</v>
      </c>
      <c r="E537" s="3" t="e">
        <f>VLOOKUP(Final_manabou_kanji[[#This Row],[Sr. no.]],Raw_data_N2_Kanji[[Sr. no.]:[Meaning]],8,0)</f>
        <v>#N/A</v>
      </c>
      <c r="F537" s="39" t="e">
        <f>VLOOKUP(Final_manabou_kanji[[#This Row],[Sr. no.]],Raw_data_N2_Kanji[[Sr. no.]:[Meaning]],9,0)</f>
        <v>#N/A</v>
      </c>
      <c r="G537" s="66" t="e">
        <f>VLOOKUP(Final_manabou_kanji[[#This Row],[Sr. no.]],Raw_data_N2_Kanji[[Sr. no.]:[Sentence]],13,0)</f>
        <v>#N/A</v>
      </c>
      <c r="H537" t="e">
        <f>VLOOKUP(Final_manabou_kanji[[#This Row],[Kanji]],Raw_data_N2_Kanji[[Receipe]:[Meaning]],6,0)</f>
        <v>#N/A</v>
      </c>
      <c r="I537" t="e">
        <f>VLOOKUP(Final_manabou_kanji[[#This Row],[Kanji]],Raw_data_N2_Kanji[[Receipe]:[Meaning]],7,0)</f>
        <v>#N/A</v>
      </c>
      <c r="J537" t="e">
        <f>#REF!</f>
        <v>#REF!</v>
      </c>
      <c r="K537" s="35">
        <f>Final_manabou_kanji[[#This Row],[Sr. no.]]</f>
        <v>535</v>
      </c>
      <c r="L537" s="3"/>
      <c r="M537" s="3"/>
    </row>
    <row r="538" spans="2:13" ht="14.25" customHeight="1" x14ac:dyDescent="0.3">
      <c r="B538" s="33">
        <v>536</v>
      </c>
      <c r="C538" s="33" t="e">
        <f>VLOOKUP(Final_manabou_kanji[[#This Row],[Sr. no.]],Raw_data_N2_Kanji[[Sr. no.]:[Receipe no]],5,0)</f>
        <v>#N/A</v>
      </c>
      <c r="D538" s="38" t="e">
        <f>VLOOKUP(Final_manabou_kanji[[#This Row],[Sr. no.]],Raw_data_N2_Kanji[[Sr. no.]:[Meaning]],7,0)</f>
        <v>#N/A</v>
      </c>
      <c r="E538" s="3" t="e">
        <f>VLOOKUP(Final_manabou_kanji[[#This Row],[Sr. no.]],Raw_data_N2_Kanji[[Sr. no.]:[Meaning]],8,0)</f>
        <v>#N/A</v>
      </c>
      <c r="F538" s="39" t="e">
        <f>VLOOKUP(Final_manabou_kanji[[#This Row],[Sr. no.]],Raw_data_N2_Kanji[[Sr. no.]:[Meaning]],9,0)</f>
        <v>#N/A</v>
      </c>
      <c r="G538" s="66" t="e">
        <f>VLOOKUP(Final_manabou_kanji[[#This Row],[Sr. no.]],Raw_data_N2_Kanji[[Sr. no.]:[Sentence]],13,0)</f>
        <v>#N/A</v>
      </c>
      <c r="H538" t="e">
        <f>VLOOKUP(Final_manabou_kanji[[#This Row],[Kanji]],Raw_data_N2_Kanji[[Receipe]:[Meaning]],6,0)</f>
        <v>#N/A</v>
      </c>
      <c r="I538" t="e">
        <f>VLOOKUP(Final_manabou_kanji[[#This Row],[Kanji]],Raw_data_N2_Kanji[[Receipe]:[Meaning]],7,0)</f>
        <v>#N/A</v>
      </c>
      <c r="J538" t="e">
        <f>#REF!</f>
        <v>#REF!</v>
      </c>
      <c r="K538" s="35">
        <f>Final_manabou_kanji[[#This Row],[Sr. no.]]</f>
        <v>536</v>
      </c>
      <c r="L538" s="3"/>
      <c r="M538" s="3"/>
    </row>
    <row r="539" spans="2:13" ht="14.25" customHeight="1" x14ac:dyDescent="0.3">
      <c r="B539" s="33">
        <v>537</v>
      </c>
      <c r="C539" s="33" t="e">
        <f>VLOOKUP(Final_manabou_kanji[[#This Row],[Sr. no.]],Raw_data_N2_Kanji[[Sr. no.]:[Receipe no]],5,0)</f>
        <v>#N/A</v>
      </c>
      <c r="D539" s="38" t="e">
        <f>VLOOKUP(Final_manabou_kanji[[#This Row],[Sr. no.]],Raw_data_N2_Kanji[[Sr. no.]:[Meaning]],7,0)</f>
        <v>#N/A</v>
      </c>
      <c r="E539" s="3" t="e">
        <f>VLOOKUP(Final_manabou_kanji[[#This Row],[Sr. no.]],Raw_data_N2_Kanji[[Sr. no.]:[Meaning]],8,0)</f>
        <v>#N/A</v>
      </c>
      <c r="F539" s="39" t="e">
        <f>VLOOKUP(Final_manabou_kanji[[#This Row],[Sr. no.]],Raw_data_N2_Kanji[[Sr. no.]:[Meaning]],9,0)</f>
        <v>#N/A</v>
      </c>
      <c r="G539" s="66" t="e">
        <f>VLOOKUP(Final_manabou_kanji[[#This Row],[Sr. no.]],Raw_data_N2_Kanji[[Sr. no.]:[Sentence]],13,0)</f>
        <v>#N/A</v>
      </c>
      <c r="H539" t="e">
        <f>VLOOKUP(Final_manabou_kanji[[#This Row],[Kanji]],Raw_data_N2_Kanji[[Receipe]:[Meaning]],6,0)</f>
        <v>#N/A</v>
      </c>
      <c r="I539" t="e">
        <f>VLOOKUP(Final_manabou_kanji[[#This Row],[Kanji]],Raw_data_N2_Kanji[[Receipe]:[Meaning]],7,0)</f>
        <v>#N/A</v>
      </c>
      <c r="J539" t="e">
        <f>#REF!</f>
        <v>#REF!</v>
      </c>
      <c r="K539" s="35">
        <f>Final_manabou_kanji[[#This Row],[Sr. no.]]</f>
        <v>537</v>
      </c>
      <c r="L539" s="3"/>
      <c r="M539" s="3"/>
    </row>
    <row r="540" spans="2:13" ht="14.25" customHeight="1" x14ac:dyDescent="0.3">
      <c r="B540" s="33">
        <v>538</v>
      </c>
      <c r="C540" s="33" t="e">
        <f>VLOOKUP(Final_manabou_kanji[[#This Row],[Sr. no.]],Raw_data_N2_Kanji[[Sr. no.]:[Receipe no]],5,0)</f>
        <v>#N/A</v>
      </c>
      <c r="D540" s="38" t="e">
        <f>VLOOKUP(Final_manabou_kanji[[#This Row],[Sr. no.]],Raw_data_N2_Kanji[[Sr. no.]:[Meaning]],7,0)</f>
        <v>#N/A</v>
      </c>
      <c r="E540" s="3" t="e">
        <f>VLOOKUP(Final_manabou_kanji[[#This Row],[Sr. no.]],Raw_data_N2_Kanji[[Sr. no.]:[Meaning]],8,0)</f>
        <v>#N/A</v>
      </c>
      <c r="F540" s="39" t="e">
        <f>VLOOKUP(Final_manabou_kanji[[#This Row],[Sr. no.]],Raw_data_N2_Kanji[[Sr. no.]:[Meaning]],9,0)</f>
        <v>#N/A</v>
      </c>
      <c r="G540" s="66" t="e">
        <f>VLOOKUP(Final_manabou_kanji[[#This Row],[Sr. no.]],Raw_data_N2_Kanji[[Sr. no.]:[Sentence]],13,0)</f>
        <v>#N/A</v>
      </c>
      <c r="H540" t="e">
        <f>VLOOKUP(Final_manabou_kanji[[#This Row],[Kanji]],Raw_data_N2_Kanji[[Receipe]:[Meaning]],6,0)</f>
        <v>#N/A</v>
      </c>
      <c r="I540" t="e">
        <f>VLOOKUP(Final_manabou_kanji[[#This Row],[Kanji]],Raw_data_N2_Kanji[[Receipe]:[Meaning]],7,0)</f>
        <v>#N/A</v>
      </c>
      <c r="J540" t="e">
        <f>#REF!</f>
        <v>#REF!</v>
      </c>
      <c r="K540" s="35">
        <f>Final_manabou_kanji[[#This Row],[Sr. no.]]</f>
        <v>538</v>
      </c>
      <c r="L540" s="3"/>
      <c r="M540" s="3"/>
    </row>
    <row r="541" spans="2:13" ht="14.25" customHeight="1" x14ac:dyDescent="0.3">
      <c r="B541" s="33">
        <v>539</v>
      </c>
      <c r="C541" s="33" t="e">
        <f>VLOOKUP(Final_manabou_kanji[[#This Row],[Sr. no.]],Raw_data_N2_Kanji[[Sr. no.]:[Receipe no]],5,0)</f>
        <v>#N/A</v>
      </c>
      <c r="D541" s="38" t="e">
        <f>VLOOKUP(Final_manabou_kanji[[#This Row],[Sr. no.]],Raw_data_N2_Kanji[[Sr. no.]:[Meaning]],7,0)</f>
        <v>#N/A</v>
      </c>
      <c r="E541" s="3" t="e">
        <f>VLOOKUP(Final_manabou_kanji[[#This Row],[Sr. no.]],Raw_data_N2_Kanji[[Sr. no.]:[Meaning]],8,0)</f>
        <v>#N/A</v>
      </c>
      <c r="F541" s="39" t="e">
        <f>VLOOKUP(Final_manabou_kanji[[#This Row],[Sr. no.]],Raw_data_N2_Kanji[[Sr. no.]:[Meaning]],9,0)</f>
        <v>#N/A</v>
      </c>
      <c r="G541" s="66" t="e">
        <f>VLOOKUP(Final_manabou_kanji[[#This Row],[Sr. no.]],Raw_data_N2_Kanji[[Sr. no.]:[Sentence]],13,0)</f>
        <v>#N/A</v>
      </c>
      <c r="H541" t="e">
        <f>VLOOKUP(Final_manabou_kanji[[#This Row],[Kanji]],Raw_data_N2_Kanji[[Receipe]:[Meaning]],6,0)</f>
        <v>#N/A</v>
      </c>
      <c r="I541" t="e">
        <f>VLOOKUP(Final_manabou_kanji[[#This Row],[Kanji]],Raw_data_N2_Kanji[[Receipe]:[Meaning]],7,0)</f>
        <v>#N/A</v>
      </c>
      <c r="J541" t="e">
        <f>#REF!</f>
        <v>#REF!</v>
      </c>
      <c r="K541" s="35">
        <f>Final_manabou_kanji[[#This Row],[Sr. no.]]</f>
        <v>539</v>
      </c>
      <c r="L541" s="3"/>
      <c r="M541" s="3"/>
    </row>
    <row r="542" spans="2:13" ht="14.25" customHeight="1" x14ac:dyDescent="0.3">
      <c r="B542" s="33">
        <v>540</v>
      </c>
      <c r="C542" s="33" t="e">
        <f>VLOOKUP(Final_manabou_kanji[[#This Row],[Sr. no.]],Raw_data_N2_Kanji[[Sr. no.]:[Receipe no]],5,0)</f>
        <v>#N/A</v>
      </c>
      <c r="D542" s="38" t="e">
        <f>VLOOKUP(Final_manabou_kanji[[#This Row],[Sr. no.]],Raw_data_N2_Kanji[[Sr. no.]:[Meaning]],7,0)</f>
        <v>#N/A</v>
      </c>
      <c r="E542" s="3" t="e">
        <f>VLOOKUP(Final_manabou_kanji[[#This Row],[Sr. no.]],Raw_data_N2_Kanji[[Sr. no.]:[Meaning]],8,0)</f>
        <v>#N/A</v>
      </c>
      <c r="F542" s="39" t="e">
        <f>VLOOKUP(Final_manabou_kanji[[#This Row],[Sr. no.]],Raw_data_N2_Kanji[[Sr. no.]:[Meaning]],9,0)</f>
        <v>#N/A</v>
      </c>
      <c r="G542" s="66" t="e">
        <f>VLOOKUP(Final_manabou_kanji[[#This Row],[Sr. no.]],Raw_data_N2_Kanji[[Sr. no.]:[Sentence]],13,0)</f>
        <v>#N/A</v>
      </c>
      <c r="H542" t="e">
        <f>VLOOKUP(Final_manabou_kanji[[#This Row],[Kanji]],Raw_data_N2_Kanji[[Receipe]:[Meaning]],6,0)</f>
        <v>#N/A</v>
      </c>
      <c r="I542" t="e">
        <f>VLOOKUP(Final_manabou_kanji[[#This Row],[Kanji]],Raw_data_N2_Kanji[[Receipe]:[Meaning]],7,0)</f>
        <v>#N/A</v>
      </c>
      <c r="J542" t="e">
        <f>#REF!</f>
        <v>#REF!</v>
      </c>
      <c r="K542" s="35">
        <f>Final_manabou_kanji[[#This Row],[Sr. no.]]</f>
        <v>540</v>
      </c>
      <c r="L542" s="3"/>
      <c r="M542" s="3"/>
    </row>
    <row r="543" spans="2:13" ht="14.25" customHeight="1" x14ac:dyDescent="0.3">
      <c r="B543" s="33">
        <v>541</v>
      </c>
      <c r="C543" s="33" t="e">
        <f>VLOOKUP(Final_manabou_kanji[[#This Row],[Sr. no.]],Raw_data_N2_Kanji[[Sr. no.]:[Receipe no]],5,0)</f>
        <v>#N/A</v>
      </c>
      <c r="D543" s="38" t="e">
        <f>VLOOKUP(Final_manabou_kanji[[#This Row],[Sr. no.]],Raw_data_N2_Kanji[[Sr. no.]:[Meaning]],7,0)</f>
        <v>#N/A</v>
      </c>
      <c r="E543" s="3" t="e">
        <f>VLOOKUP(Final_manabou_kanji[[#This Row],[Sr. no.]],Raw_data_N2_Kanji[[Sr. no.]:[Meaning]],8,0)</f>
        <v>#N/A</v>
      </c>
      <c r="F543" s="39" t="e">
        <f>VLOOKUP(Final_manabou_kanji[[#This Row],[Sr. no.]],Raw_data_N2_Kanji[[Sr. no.]:[Meaning]],9,0)</f>
        <v>#N/A</v>
      </c>
      <c r="G543" s="66" t="e">
        <f>VLOOKUP(Final_manabou_kanji[[#This Row],[Sr. no.]],Raw_data_N2_Kanji[[Sr. no.]:[Sentence]],13,0)</f>
        <v>#N/A</v>
      </c>
      <c r="H543" t="e">
        <f>VLOOKUP(Final_manabou_kanji[[#This Row],[Kanji]],Raw_data_N2_Kanji[[Receipe]:[Meaning]],6,0)</f>
        <v>#N/A</v>
      </c>
      <c r="I543" t="e">
        <f>VLOOKUP(Final_manabou_kanji[[#This Row],[Kanji]],Raw_data_N2_Kanji[[Receipe]:[Meaning]],7,0)</f>
        <v>#N/A</v>
      </c>
      <c r="J543" t="e">
        <f>#REF!</f>
        <v>#REF!</v>
      </c>
      <c r="K543" s="35">
        <f>Final_manabou_kanji[[#This Row],[Sr. no.]]</f>
        <v>541</v>
      </c>
      <c r="L543" s="3"/>
      <c r="M543" s="3"/>
    </row>
    <row r="544" spans="2:13" ht="14.25" customHeight="1" x14ac:dyDescent="0.3">
      <c r="B544" s="33">
        <v>542</v>
      </c>
      <c r="C544" s="33" t="e">
        <f>VLOOKUP(Final_manabou_kanji[[#This Row],[Sr. no.]],Raw_data_N2_Kanji[[Sr. no.]:[Receipe no]],5,0)</f>
        <v>#N/A</v>
      </c>
      <c r="D544" s="38" t="e">
        <f>VLOOKUP(Final_manabou_kanji[[#This Row],[Sr. no.]],Raw_data_N2_Kanji[[Sr. no.]:[Meaning]],7,0)</f>
        <v>#N/A</v>
      </c>
      <c r="E544" s="3" t="e">
        <f>VLOOKUP(Final_manabou_kanji[[#This Row],[Sr. no.]],Raw_data_N2_Kanji[[Sr. no.]:[Meaning]],8,0)</f>
        <v>#N/A</v>
      </c>
      <c r="F544" s="39" t="e">
        <f>VLOOKUP(Final_manabou_kanji[[#This Row],[Sr. no.]],Raw_data_N2_Kanji[[Sr. no.]:[Meaning]],9,0)</f>
        <v>#N/A</v>
      </c>
      <c r="G544" s="66" t="e">
        <f>VLOOKUP(Final_manabou_kanji[[#This Row],[Sr. no.]],Raw_data_N2_Kanji[[Sr. no.]:[Sentence]],13,0)</f>
        <v>#N/A</v>
      </c>
      <c r="H544" t="e">
        <f>VLOOKUP(Final_manabou_kanji[[#This Row],[Kanji]],Raw_data_N2_Kanji[[Receipe]:[Meaning]],6,0)</f>
        <v>#N/A</v>
      </c>
      <c r="I544" t="e">
        <f>VLOOKUP(Final_manabou_kanji[[#This Row],[Kanji]],Raw_data_N2_Kanji[[Receipe]:[Meaning]],7,0)</f>
        <v>#N/A</v>
      </c>
      <c r="J544" t="e">
        <f>#REF!</f>
        <v>#REF!</v>
      </c>
      <c r="K544" s="35">
        <f>Final_manabou_kanji[[#This Row],[Sr. no.]]</f>
        <v>542</v>
      </c>
      <c r="L544" s="3"/>
      <c r="M544" s="3"/>
    </row>
    <row r="545" spans="2:13" ht="14.25" customHeight="1" x14ac:dyDescent="0.3">
      <c r="B545" s="33">
        <v>543</v>
      </c>
      <c r="C545" s="33" t="e">
        <f>VLOOKUP(Final_manabou_kanji[[#This Row],[Sr. no.]],Raw_data_N2_Kanji[[Sr. no.]:[Receipe no]],5,0)</f>
        <v>#N/A</v>
      </c>
      <c r="D545" s="38" t="e">
        <f>VLOOKUP(Final_manabou_kanji[[#This Row],[Sr. no.]],Raw_data_N2_Kanji[[Sr. no.]:[Meaning]],7,0)</f>
        <v>#N/A</v>
      </c>
      <c r="E545" s="3" t="e">
        <f>VLOOKUP(Final_manabou_kanji[[#This Row],[Sr. no.]],Raw_data_N2_Kanji[[Sr. no.]:[Meaning]],8,0)</f>
        <v>#N/A</v>
      </c>
      <c r="F545" s="39" t="e">
        <f>VLOOKUP(Final_manabou_kanji[[#This Row],[Sr. no.]],Raw_data_N2_Kanji[[Sr. no.]:[Meaning]],9,0)</f>
        <v>#N/A</v>
      </c>
      <c r="G545" s="66" t="e">
        <f>VLOOKUP(Final_manabou_kanji[[#This Row],[Sr. no.]],Raw_data_N2_Kanji[[Sr. no.]:[Sentence]],13,0)</f>
        <v>#N/A</v>
      </c>
      <c r="H545" t="e">
        <f>VLOOKUP(Final_manabou_kanji[[#This Row],[Kanji]],Raw_data_N2_Kanji[[Receipe]:[Meaning]],6,0)</f>
        <v>#N/A</v>
      </c>
      <c r="I545" t="e">
        <f>VLOOKUP(Final_manabou_kanji[[#This Row],[Kanji]],Raw_data_N2_Kanji[[Receipe]:[Meaning]],7,0)</f>
        <v>#N/A</v>
      </c>
      <c r="J545" t="e">
        <f>#REF!</f>
        <v>#REF!</v>
      </c>
      <c r="K545" s="35">
        <f>Final_manabou_kanji[[#This Row],[Sr. no.]]</f>
        <v>543</v>
      </c>
      <c r="L545" s="3"/>
      <c r="M545" s="3"/>
    </row>
    <row r="546" spans="2:13" ht="14.25" customHeight="1" x14ac:dyDescent="0.3">
      <c r="B546" s="33">
        <v>544</v>
      </c>
      <c r="C546" s="33" t="e">
        <f>VLOOKUP(Final_manabou_kanji[[#This Row],[Sr. no.]],Raw_data_N2_Kanji[[Sr. no.]:[Receipe no]],5,0)</f>
        <v>#N/A</v>
      </c>
      <c r="D546" s="38" t="e">
        <f>VLOOKUP(Final_manabou_kanji[[#This Row],[Sr. no.]],Raw_data_N2_Kanji[[Sr. no.]:[Meaning]],7,0)</f>
        <v>#N/A</v>
      </c>
      <c r="E546" s="3" t="e">
        <f>VLOOKUP(Final_manabou_kanji[[#This Row],[Sr. no.]],Raw_data_N2_Kanji[[Sr. no.]:[Meaning]],8,0)</f>
        <v>#N/A</v>
      </c>
      <c r="F546" s="39" t="e">
        <f>VLOOKUP(Final_manabou_kanji[[#This Row],[Sr. no.]],Raw_data_N2_Kanji[[Sr. no.]:[Meaning]],9,0)</f>
        <v>#N/A</v>
      </c>
      <c r="G546" s="66" t="e">
        <f>VLOOKUP(Final_manabou_kanji[[#This Row],[Sr. no.]],Raw_data_N2_Kanji[[Sr. no.]:[Sentence]],13,0)</f>
        <v>#N/A</v>
      </c>
      <c r="H546" t="e">
        <f>VLOOKUP(Final_manabou_kanji[[#This Row],[Kanji]],Raw_data_N2_Kanji[[Receipe]:[Meaning]],6,0)</f>
        <v>#N/A</v>
      </c>
      <c r="I546" t="e">
        <f>VLOOKUP(Final_manabou_kanji[[#This Row],[Kanji]],Raw_data_N2_Kanji[[Receipe]:[Meaning]],7,0)</f>
        <v>#N/A</v>
      </c>
      <c r="J546" t="e">
        <f>#REF!</f>
        <v>#REF!</v>
      </c>
      <c r="K546" s="35">
        <f>Final_manabou_kanji[[#This Row],[Sr. no.]]</f>
        <v>544</v>
      </c>
      <c r="L546" s="3"/>
      <c r="M546" s="3"/>
    </row>
    <row r="547" spans="2:13" ht="14.25" customHeight="1" x14ac:dyDescent="0.3">
      <c r="B547" s="33">
        <v>545</v>
      </c>
      <c r="C547" s="33" t="e">
        <f>VLOOKUP(Final_manabou_kanji[[#This Row],[Sr. no.]],Raw_data_N2_Kanji[[Sr. no.]:[Receipe no]],5,0)</f>
        <v>#N/A</v>
      </c>
      <c r="D547" s="38" t="e">
        <f>VLOOKUP(Final_manabou_kanji[[#This Row],[Sr. no.]],Raw_data_N2_Kanji[[Sr. no.]:[Meaning]],7,0)</f>
        <v>#N/A</v>
      </c>
      <c r="E547" s="3" t="e">
        <f>VLOOKUP(Final_manabou_kanji[[#This Row],[Sr. no.]],Raw_data_N2_Kanji[[Sr. no.]:[Meaning]],8,0)</f>
        <v>#N/A</v>
      </c>
      <c r="F547" s="39" t="e">
        <f>VLOOKUP(Final_manabou_kanji[[#This Row],[Sr. no.]],Raw_data_N2_Kanji[[Sr. no.]:[Meaning]],9,0)</f>
        <v>#N/A</v>
      </c>
      <c r="G547" s="66" t="e">
        <f>VLOOKUP(Final_manabou_kanji[[#This Row],[Sr. no.]],Raw_data_N2_Kanji[[Sr. no.]:[Sentence]],13,0)</f>
        <v>#N/A</v>
      </c>
      <c r="H547" t="e">
        <f>VLOOKUP(Final_manabou_kanji[[#This Row],[Kanji]],Raw_data_N2_Kanji[[Receipe]:[Meaning]],6,0)</f>
        <v>#N/A</v>
      </c>
      <c r="I547" t="e">
        <f>VLOOKUP(Final_manabou_kanji[[#This Row],[Kanji]],Raw_data_N2_Kanji[[Receipe]:[Meaning]],7,0)</f>
        <v>#N/A</v>
      </c>
      <c r="J547" t="e">
        <f>#REF!</f>
        <v>#REF!</v>
      </c>
      <c r="K547" s="35">
        <f>Final_manabou_kanji[[#This Row],[Sr. no.]]</f>
        <v>545</v>
      </c>
      <c r="L547" s="3"/>
      <c r="M547" s="3"/>
    </row>
    <row r="548" spans="2:13" ht="14.25" customHeight="1" x14ac:dyDescent="0.3">
      <c r="B548" s="33">
        <v>546</v>
      </c>
      <c r="C548" s="33" t="e">
        <f>VLOOKUP(Final_manabou_kanji[[#This Row],[Sr. no.]],Raw_data_N2_Kanji[[Sr. no.]:[Receipe no]],5,0)</f>
        <v>#N/A</v>
      </c>
      <c r="D548" s="38" t="e">
        <f>VLOOKUP(Final_manabou_kanji[[#This Row],[Sr. no.]],Raw_data_N2_Kanji[[Sr. no.]:[Meaning]],7,0)</f>
        <v>#N/A</v>
      </c>
      <c r="E548" s="3" t="e">
        <f>VLOOKUP(Final_manabou_kanji[[#This Row],[Sr. no.]],Raw_data_N2_Kanji[[Sr. no.]:[Meaning]],8,0)</f>
        <v>#N/A</v>
      </c>
      <c r="F548" s="39" t="e">
        <f>VLOOKUP(Final_manabou_kanji[[#This Row],[Sr. no.]],Raw_data_N2_Kanji[[Sr. no.]:[Meaning]],9,0)</f>
        <v>#N/A</v>
      </c>
      <c r="G548" s="66" t="e">
        <f>VLOOKUP(Final_manabou_kanji[[#This Row],[Sr. no.]],Raw_data_N2_Kanji[[Sr. no.]:[Sentence]],13,0)</f>
        <v>#N/A</v>
      </c>
      <c r="H548" t="e">
        <f>VLOOKUP(Final_manabou_kanji[[#This Row],[Kanji]],Raw_data_N2_Kanji[[Receipe]:[Meaning]],6,0)</f>
        <v>#N/A</v>
      </c>
      <c r="I548" t="e">
        <f>VLOOKUP(Final_manabou_kanji[[#This Row],[Kanji]],Raw_data_N2_Kanji[[Receipe]:[Meaning]],7,0)</f>
        <v>#N/A</v>
      </c>
      <c r="J548" t="e">
        <f>#REF!</f>
        <v>#REF!</v>
      </c>
      <c r="K548" s="35">
        <f>Final_manabou_kanji[[#This Row],[Sr. no.]]</f>
        <v>546</v>
      </c>
      <c r="L548" s="3"/>
      <c r="M548" s="3"/>
    </row>
    <row r="549" spans="2:13" ht="14.25" customHeight="1" x14ac:dyDescent="0.3">
      <c r="B549" s="33">
        <v>547</v>
      </c>
      <c r="C549" s="33" t="e">
        <f>VLOOKUP(Final_manabou_kanji[[#This Row],[Sr. no.]],Raw_data_N2_Kanji[[Sr. no.]:[Receipe no]],5,0)</f>
        <v>#N/A</v>
      </c>
      <c r="D549" s="38" t="e">
        <f>VLOOKUP(Final_manabou_kanji[[#This Row],[Sr. no.]],Raw_data_N2_Kanji[[Sr. no.]:[Meaning]],7,0)</f>
        <v>#N/A</v>
      </c>
      <c r="E549" s="3" t="e">
        <f>VLOOKUP(Final_manabou_kanji[[#This Row],[Sr. no.]],Raw_data_N2_Kanji[[Sr. no.]:[Meaning]],8,0)</f>
        <v>#N/A</v>
      </c>
      <c r="F549" s="39" t="e">
        <f>VLOOKUP(Final_manabou_kanji[[#This Row],[Sr. no.]],Raw_data_N2_Kanji[[Sr. no.]:[Meaning]],9,0)</f>
        <v>#N/A</v>
      </c>
      <c r="G549" s="66" t="e">
        <f>VLOOKUP(Final_manabou_kanji[[#This Row],[Sr. no.]],Raw_data_N2_Kanji[[Sr. no.]:[Sentence]],13,0)</f>
        <v>#N/A</v>
      </c>
      <c r="H549" t="e">
        <f>VLOOKUP(Final_manabou_kanji[[#This Row],[Kanji]],Raw_data_N2_Kanji[[Receipe]:[Meaning]],6,0)</f>
        <v>#N/A</v>
      </c>
      <c r="I549" t="e">
        <f>VLOOKUP(Final_manabou_kanji[[#This Row],[Kanji]],Raw_data_N2_Kanji[[Receipe]:[Meaning]],7,0)</f>
        <v>#N/A</v>
      </c>
      <c r="J549" t="e">
        <f>#REF!</f>
        <v>#REF!</v>
      </c>
      <c r="K549" s="35">
        <f>Final_manabou_kanji[[#This Row],[Sr. no.]]</f>
        <v>547</v>
      </c>
      <c r="L549" s="3"/>
      <c r="M549" s="3"/>
    </row>
    <row r="550" spans="2:13" ht="14.25" customHeight="1" x14ac:dyDescent="0.3">
      <c r="B550" s="33">
        <v>548</v>
      </c>
      <c r="C550" s="33" t="e">
        <f>VLOOKUP(Final_manabou_kanji[[#This Row],[Sr. no.]],Raw_data_N2_Kanji[[Sr. no.]:[Receipe no]],5,0)</f>
        <v>#N/A</v>
      </c>
      <c r="D550" s="38" t="e">
        <f>VLOOKUP(Final_manabou_kanji[[#This Row],[Sr. no.]],Raw_data_N2_Kanji[[Sr. no.]:[Meaning]],7,0)</f>
        <v>#N/A</v>
      </c>
      <c r="E550" s="3" t="e">
        <f>VLOOKUP(Final_manabou_kanji[[#This Row],[Sr. no.]],Raw_data_N2_Kanji[[Sr. no.]:[Meaning]],8,0)</f>
        <v>#N/A</v>
      </c>
      <c r="F550" s="39" t="e">
        <f>VLOOKUP(Final_manabou_kanji[[#This Row],[Sr. no.]],Raw_data_N2_Kanji[[Sr. no.]:[Meaning]],9,0)</f>
        <v>#N/A</v>
      </c>
      <c r="G550" s="66" t="e">
        <f>VLOOKUP(Final_manabou_kanji[[#This Row],[Sr. no.]],Raw_data_N2_Kanji[[Sr. no.]:[Sentence]],13,0)</f>
        <v>#N/A</v>
      </c>
      <c r="H550" t="e">
        <f>VLOOKUP(Final_manabou_kanji[[#This Row],[Kanji]],Raw_data_N2_Kanji[[Receipe]:[Meaning]],6,0)</f>
        <v>#N/A</v>
      </c>
      <c r="I550" t="e">
        <f>VLOOKUP(Final_manabou_kanji[[#This Row],[Kanji]],Raw_data_N2_Kanji[[Receipe]:[Meaning]],7,0)</f>
        <v>#N/A</v>
      </c>
      <c r="J550" t="e">
        <f>#REF!</f>
        <v>#REF!</v>
      </c>
      <c r="K550" s="35">
        <f>Final_manabou_kanji[[#This Row],[Sr. no.]]</f>
        <v>548</v>
      </c>
      <c r="L550" s="3"/>
      <c r="M550" s="3"/>
    </row>
    <row r="551" spans="2:13" ht="14.25" customHeight="1" x14ac:dyDescent="0.3">
      <c r="B551" s="33">
        <v>549</v>
      </c>
      <c r="C551" s="33" t="e">
        <f>VLOOKUP(Final_manabou_kanji[[#This Row],[Sr. no.]],Raw_data_N2_Kanji[[Sr. no.]:[Receipe no]],5,0)</f>
        <v>#N/A</v>
      </c>
      <c r="D551" s="38" t="e">
        <f>VLOOKUP(Final_manabou_kanji[[#This Row],[Sr. no.]],Raw_data_N2_Kanji[[Sr. no.]:[Meaning]],7,0)</f>
        <v>#N/A</v>
      </c>
      <c r="E551" s="3" t="e">
        <f>VLOOKUP(Final_manabou_kanji[[#This Row],[Sr. no.]],Raw_data_N2_Kanji[[Sr. no.]:[Meaning]],8,0)</f>
        <v>#N/A</v>
      </c>
      <c r="F551" s="39" t="e">
        <f>VLOOKUP(Final_manabou_kanji[[#This Row],[Sr. no.]],Raw_data_N2_Kanji[[Sr. no.]:[Meaning]],9,0)</f>
        <v>#N/A</v>
      </c>
      <c r="G551" s="66" t="e">
        <f>VLOOKUP(Final_manabou_kanji[[#This Row],[Sr. no.]],Raw_data_N2_Kanji[[Sr. no.]:[Sentence]],13,0)</f>
        <v>#N/A</v>
      </c>
      <c r="H551" t="e">
        <f>VLOOKUP(Final_manabou_kanji[[#This Row],[Kanji]],Raw_data_N2_Kanji[[Receipe]:[Meaning]],6,0)</f>
        <v>#N/A</v>
      </c>
      <c r="I551" t="e">
        <f>VLOOKUP(Final_manabou_kanji[[#This Row],[Kanji]],Raw_data_N2_Kanji[[Receipe]:[Meaning]],7,0)</f>
        <v>#N/A</v>
      </c>
      <c r="J551" t="e">
        <f>#REF!</f>
        <v>#REF!</v>
      </c>
      <c r="K551" s="35">
        <f>Final_manabou_kanji[[#This Row],[Sr. no.]]</f>
        <v>549</v>
      </c>
      <c r="L551" s="3"/>
      <c r="M551" s="3"/>
    </row>
    <row r="552" spans="2:13" ht="14.25" customHeight="1" x14ac:dyDescent="0.3">
      <c r="B552" s="33">
        <v>550</v>
      </c>
      <c r="C552" s="33" t="e">
        <f>VLOOKUP(Final_manabou_kanji[[#This Row],[Sr. no.]],Raw_data_N2_Kanji[[Sr. no.]:[Receipe no]],5,0)</f>
        <v>#N/A</v>
      </c>
      <c r="D552" s="38" t="e">
        <f>VLOOKUP(Final_manabou_kanji[[#This Row],[Sr. no.]],Raw_data_N2_Kanji[[Sr. no.]:[Meaning]],7,0)</f>
        <v>#N/A</v>
      </c>
      <c r="E552" s="3" t="e">
        <f>VLOOKUP(Final_manabou_kanji[[#This Row],[Sr. no.]],Raw_data_N2_Kanji[[Sr. no.]:[Meaning]],8,0)</f>
        <v>#N/A</v>
      </c>
      <c r="F552" s="39" t="e">
        <f>VLOOKUP(Final_manabou_kanji[[#This Row],[Sr. no.]],Raw_data_N2_Kanji[[Sr. no.]:[Meaning]],9,0)</f>
        <v>#N/A</v>
      </c>
      <c r="G552" s="66" t="e">
        <f>VLOOKUP(Final_manabou_kanji[[#This Row],[Sr. no.]],Raw_data_N2_Kanji[[Sr. no.]:[Sentence]],13,0)</f>
        <v>#N/A</v>
      </c>
      <c r="H552" t="e">
        <f>VLOOKUP(Final_manabou_kanji[[#This Row],[Kanji]],Raw_data_N2_Kanji[[Receipe]:[Meaning]],6,0)</f>
        <v>#N/A</v>
      </c>
      <c r="I552" t="e">
        <f>VLOOKUP(Final_manabou_kanji[[#This Row],[Kanji]],Raw_data_N2_Kanji[[Receipe]:[Meaning]],7,0)</f>
        <v>#N/A</v>
      </c>
      <c r="J552" t="e">
        <f>#REF!</f>
        <v>#REF!</v>
      </c>
      <c r="K552" s="35">
        <f>Final_manabou_kanji[[#This Row],[Sr. no.]]</f>
        <v>550</v>
      </c>
      <c r="L552" s="3"/>
      <c r="M552" s="3"/>
    </row>
    <row r="553" spans="2:13" ht="14.25" customHeight="1" x14ac:dyDescent="0.3">
      <c r="B553" s="33">
        <v>551</v>
      </c>
      <c r="C553" s="33" t="e">
        <f>VLOOKUP(Final_manabou_kanji[[#This Row],[Sr. no.]],Raw_data_N2_Kanji[[Sr. no.]:[Receipe no]],5,0)</f>
        <v>#N/A</v>
      </c>
      <c r="D553" s="38" t="e">
        <f>VLOOKUP(Final_manabou_kanji[[#This Row],[Sr. no.]],Raw_data_N2_Kanji[[Sr. no.]:[Meaning]],7,0)</f>
        <v>#N/A</v>
      </c>
      <c r="E553" s="3" t="e">
        <f>VLOOKUP(Final_manabou_kanji[[#This Row],[Sr. no.]],Raw_data_N2_Kanji[[Sr. no.]:[Meaning]],8,0)</f>
        <v>#N/A</v>
      </c>
      <c r="F553" s="39" t="e">
        <f>VLOOKUP(Final_manabou_kanji[[#This Row],[Sr. no.]],Raw_data_N2_Kanji[[Sr. no.]:[Meaning]],9,0)</f>
        <v>#N/A</v>
      </c>
      <c r="G553" s="66" t="e">
        <f>VLOOKUP(Final_manabou_kanji[[#This Row],[Sr. no.]],Raw_data_N2_Kanji[[Sr. no.]:[Sentence]],13,0)</f>
        <v>#N/A</v>
      </c>
      <c r="H553" t="e">
        <f>VLOOKUP(Final_manabou_kanji[[#This Row],[Kanji]],Raw_data_N2_Kanji[[Receipe]:[Meaning]],6,0)</f>
        <v>#N/A</v>
      </c>
      <c r="I553" t="e">
        <f>VLOOKUP(Final_manabou_kanji[[#This Row],[Kanji]],Raw_data_N2_Kanji[[Receipe]:[Meaning]],7,0)</f>
        <v>#N/A</v>
      </c>
      <c r="J553" t="e">
        <f>#REF!</f>
        <v>#REF!</v>
      </c>
      <c r="K553" s="35">
        <f>Final_manabou_kanji[[#This Row],[Sr. no.]]</f>
        <v>551</v>
      </c>
      <c r="L553" s="3"/>
      <c r="M553" s="3"/>
    </row>
    <row r="554" spans="2:13" ht="14.25" customHeight="1" x14ac:dyDescent="0.3">
      <c r="B554" s="33">
        <v>552</v>
      </c>
      <c r="C554" s="33" t="e">
        <f>VLOOKUP(Final_manabou_kanji[[#This Row],[Sr. no.]],Raw_data_N2_Kanji[[Sr. no.]:[Receipe no]],5,0)</f>
        <v>#N/A</v>
      </c>
      <c r="D554" s="38" t="e">
        <f>VLOOKUP(Final_manabou_kanji[[#This Row],[Sr. no.]],Raw_data_N2_Kanji[[Sr. no.]:[Meaning]],7,0)</f>
        <v>#N/A</v>
      </c>
      <c r="E554" s="3" t="e">
        <f>VLOOKUP(Final_manabou_kanji[[#This Row],[Sr. no.]],Raw_data_N2_Kanji[[Sr. no.]:[Meaning]],8,0)</f>
        <v>#N/A</v>
      </c>
      <c r="F554" s="39" t="e">
        <f>VLOOKUP(Final_manabou_kanji[[#This Row],[Sr. no.]],Raw_data_N2_Kanji[[Sr. no.]:[Meaning]],9,0)</f>
        <v>#N/A</v>
      </c>
      <c r="G554" s="66" t="e">
        <f>VLOOKUP(Final_manabou_kanji[[#This Row],[Sr. no.]],Raw_data_N2_Kanji[[Sr. no.]:[Sentence]],13,0)</f>
        <v>#N/A</v>
      </c>
      <c r="H554" t="e">
        <f>VLOOKUP(Final_manabou_kanji[[#This Row],[Kanji]],Raw_data_N2_Kanji[[Receipe]:[Meaning]],6,0)</f>
        <v>#N/A</v>
      </c>
      <c r="I554" t="e">
        <f>VLOOKUP(Final_manabou_kanji[[#This Row],[Kanji]],Raw_data_N2_Kanji[[Receipe]:[Meaning]],7,0)</f>
        <v>#N/A</v>
      </c>
      <c r="J554" t="e">
        <f>#REF!</f>
        <v>#REF!</v>
      </c>
      <c r="K554" s="35">
        <f>Final_manabou_kanji[[#This Row],[Sr. no.]]</f>
        <v>552</v>
      </c>
      <c r="L554" s="3"/>
      <c r="M554" s="3"/>
    </row>
    <row r="555" spans="2:13" ht="14.25" customHeight="1" x14ac:dyDescent="0.3">
      <c r="B555" s="33">
        <v>553</v>
      </c>
      <c r="C555" s="33" t="e">
        <f>VLOOKUP(Final_manabou_kanji[[#This Row],[Sr. no.]],Raw_data_N2_Kanji[[Sr. no.]:[Receipe no]],5,0)</f>
        <v>#N/A</v>
      </c>
      <c r="D555" s="38" t="e">
        <f>VLOOKUP(Final_manabou_kanji[[#This Row],[Sr. no.]],Raw_data_N2_Kanji[[Sr. no.]:[Meaning]],7,0)</f>
        <v>#N/A</v>
      </c>
      <c r="E555" s="3" t="e">
        <f>VLOOKUP(Final_manabou_kanji[[#This Row],[Sr. no.]],Raw_data_N2_Kanji[[Sr. no.]:[Meaning]],8,0)</f>
        <v>#N/A</v>
      </c>
      <c r="F555" s="39" t="e">
        <f>VLOOKUP(Final_manabou_kanji[[#This Row],[Sr. no.]],Raw_data_N2_Kanji[[Sr. no.]:[Meaning]],9,0)</f>
        <v>#N/A</v>
      </c>
      <c r="G555" s="66" t="e">
        <f>VLOOKUP(Final_manabou_kanji[[#This Row],[Sr. no.]],Raw_data_N2_Kanji[[Sr. no.]:[Sentence]],13,0)</f>
        <v>#N/A</v>
      </c>
      <c r="H555" t="e">
        <f>VLOOKUP(Final_manabou_kanji[[#This Row],[Kanji]],Raw_data_N2_Kanji[[Receipe]:[Meaning]],6,0)</f>
        <v>#N/A</v>
      </c>
      <c r="I555" t="e">
        <f>VLOOKUP(Final_manabou_kanji[[#This Row],[Kanji]],Raw_data_N2_Kanji[[Receipe]:[Meaning]],7,0)</f>
        <v>#N/A</v>
      </c>
      <c r="J555" t="e">
        <f>#REF!</f>
        <v>#REF!</v>
      </c>
      <c r="K555" s="35">
        <f>Final_manabou_kanji[[#This Row],[Sr. no.]]</f>
        <v>553</v>
      </c>
      <c r="L555" s="3"/>
      <c r="M555" s="3"/>
    </row>
    <row r="556" spans="2:13" ht="14.25" customHeight="1" x14ac:dyDescent="0.3">
      <c r="B556" s="33">
        <v>554</v>
      </c>
      <c r="C556" s="33" t="e">
        <f>VLOOKUP(Final_manabou_kanji[[#This Row],[Sr. no.]],Raw_data_N2_Kanji[[Sr. no.]:[Receipe no]],5,0)</f>
        <v>#N/A</v>
      </c>
      <c r="D556" s="38" t="e">
        <f>VLOOKUP(Final_manabou_kanji[[#This Row],[Sr. no.]],Raw_data_N2_Kanji[[Sr. no.]:[Meaning]],7,0)</f>
        <v>#N/A</v>
      </c>
      <c r="E556" s="3" t="e">
        <f>VLOOKUP(Final_manabou_kanji[[#This Row],[Sr. no.]],Raw_data_N2_Kanji[[Sr. no.]:[Meaning]],8,0)</f>
        <v>#N/A</v>
      </c>
      <c r="F556" s="39" t="e">
        <f>VLOOKUP(Final_manabou_kanji[[#This Row],[Sr. no.]],Raw_data_N2_Kanji[[Sr. no.]:[Meaning]],9,0)</f>
        <v>#N/A</v>
      </c>
      <c r="G556" s="66" t="e">
        <f>VLOOKUP(Final_manabou_kanji[[#This Row],[Sr. no.]],Raw_data_N2_Kanji[[Sr. no.]:[Sentence]],13,0)</f>
        <v>#N/A</v>
      </c>
      <c r="H556" t="e">
        <f>VLOOKUP(Final_manabou_kanji[[#This Row],[Kanji]],Raw_data_N2_Kanji[[Receipe]:[Meaning]],6,0)</f>
        <v>#N/A</v>
      </c>
      <c r="I556" t="e">
        <f>VLOOKUP(Final_manabou_kanji[[#This Row],[Kanji]],Raw_data_N2_Kanji[[Receipe]:[Meaning]],7,0)</f>
        <v>#N/A</v>
      </c>
      <c r="J556" t="e">
        <f>#REF!</f>
        <v>#REF!</v>
      </c>
      <c r="K556" s="35">
        <f>Final_manabou_kanji[[#This Row],[Sr. no.]]</f>
        <v>554</v>
      </c>
      <c r="L556" s="3"/>
      <c r="M556" s="3"/>
    </row>
    <row r="557" spans="2:13" ht="14.25" customHeight="1" x14ac:dyDescent="0.3">
      <c r="B557" s="33">
        <v>555</v>
      </c>
      <c r="C557" s="33" t="e">
        <f>VLOOKUP(Final_manabou_kanji[[#This Row],[Sr. no.]],Raw_data_N2_Kanji[[Sr. no.]:[Receipe no]],5,0)</f>
        <v>#N/A</v>
      </c>
      <c r="D557" s="38" t="e">
        <f>VLOOKUP(Final_manabou_kanji[[#This Row],[Sr. no.]],Raw_data_N2_Kanji[[Sr. no.]:[Meaning]],7,0)</f>
        <v>#N/A</v>
      </c>
      <c r="E557" s="3" t="e">
        <f>VLOOKUP(Final_manabou_kanji[[#This Row],[Sr. no.]],Raw_data_N2_Kanji[[Sr. no.]:[Meaning]],8,0)</f>
        <v>#N/A</v>
      </c>
      <c r="F557" s="39" t="e">
        <f>VLOOKUP(Final_manabou_kanji[[#This Row],[Sr. no.]],Raw_data_N2_Kanji[[Sr. no.]:[Meaning]],9,0)</f>
        <v>#N/A</v>
      </c>
      <c r="G557" s="66" t="e">
        <f>VLOOKUP(Final_manabou_kanji[[#This Row],[Sr. no.]],Raw_data_N2_Kanji[[Sr. no.]:[Sentence]],13,0)</f>
        <v>#N/A</v>
      </c>
      <c r="H557" t="e">
        <f>VLOOKUP(Final_manabou_kanji[[#This Row],[Kanji]],Raw_data_N2_Kanji[[Receipe]:[Meaning]],6,0)</f>
        <v>#N/A</v>
      </c>
      <c r="I557" t="e">
        <f>VLOOKUP(Final_manabou_kanji[[#This Row],[Kanji]],Raw_data_N2_Kanji[[Receipe]:[Meaning]],7,0)</f>
        <v>#N/A</v>
      </c>
      <c r="J557" t="e">
        <f>#REF!</f>
        <v>#REF!</v>
      </c>
      <c r="K557" s="35">
        <f>Final_manabou_kanji[[#This Row],[Sr. no.]]</f>
        <v>555</v>
      </c>
      <c r="L557" s="3"/>
      <c r="M557" s="3"/>
    </row>
    <row r="558" spans="2:13" ht="14.25" customHeight="1" x14ac:dyDescent="0.3">
      <c r="B558" s="33">
        <v>556</v>
      </c>
      <c r="C558" s="33" t="e">
        <f>VLOOKUP(Final_manabou_kanji[[#This Row],[Sr. no.]],Raw_data_N2_Kanji[[Sr. no.]:[Receipe no]],5,0)</f>
        <v>#N/A</v>
      </c>
      <c r="D558" s="38" t="e">
        <f>VLOOKUP(Final_manabou_kanji[[#This Row],[Sr. no.]],Raw_data_N2_Kanji[[Sr. no.]:[Meaning]],7,0)</f>
        <v>#N/A</v>
      </c>
      <c r="E558" s="3" t="e">
        <f>VLOOKUP(Final_manabou_kanji[[#This Row],[Sr. no.]],Raw_data_N2_Kanji[[Sr. no.]:[Meaning]],8,0)</f>
        <v>#N/A</v>
      </c>
      <c r="F558" s="39" t="e">
        <f>VLOOKUP(Final_manabou_kanji[[#This Row],[Sr. no.]],Raw_data_N2_Kanji[[Sr. no.]:[Meaning]],9,0)</f>
        <v>#N/A</v>
      </c>
      <c r="G558" s="66" t="e">
        <f>VLOOKUP(Final_manabou_kanji[[#This Row],[Sr. no.]],Raw_data_N2_Kanji[[Sr. no.]:[Sentence]],13,0)</f>
        <v>#N/A</v>
      </c>
      <c r="H558" t="e">
        <f>VLOOKUP(Final_manabou_kanji[[#This Row],[Kanji]],Raw_data_N2_Kanji[[Receipe]:[Meaning]],6,0)</f>
        <v>#N/A</v>
      </c>
      <c r="I558" t="e">
        <f>VLOOKUP(Final_manabou_kanji[[#This Row],[Kanji]],Raw_data_N2_Kanji[[Receipe]:[Meaning]],7,0)</f>
        <v>#N/A</v>
      </c>
      <c r="J558" t="e">
        <f>#REF!</f>
        <v>#REF!</v>
      </c>
      <c r="K558" s="35">
        <f>Final_manabou_kanji[[#This Row],[Sr. no.]]</f>
        <v>556</v>
      </c>
      <c r="L558" s="3"/>
      <c r="M558" s="3"/>
    </row>
    <row r="559" spans="2:13" ht="14.25" customHeight="1" x14ac:dyDescent="0.3">
      <c r="B559" s="33">
        <v>557</v>
      </c>
      <c r="C559" s="33" t="e">
        <f>VLOOKUP(Final_manabou_kanji[[#This Row],[Sr. no.]],Raw_data_N2_Kanji[[Sr. no.]:[Receipe no]],5,0)</f>
        <v>#N/A</v>
      </c>
      <c r="D559" s="38" t="e">
        <f>VLOOKUP(Final_manabou_kanji[[#This Row],[Sr. no.]],Raw_data_N2_Kanji[[Sr. no.]:[Meaning]],7,0)</f>
        <v>#N/A</v>
      </c>
      <c r="E559" s="3" t="e">
        <f>VLOOKUP(Final_manabou_kanji[[#This Row],[Sr. no.]],Raw_data_N2_Kanji[[Sr. no.]:[Meaning]],8,0)</f>
        <v>#N/A</v>
      </c>
      <c r="F559" s="39" t="e">
        <f>VLOOKUP(Final_manabou_kanji[[#This Row],[Sr. no.]],Raw_data_N2_Kanji[[Sr. no.]:[Meaning]],9,0)</f>
        <v>#N/A</v>
      </c>
      <c r="G559" s="66" t="e">
        <f>VLOOKUP(Final_manabou_kanji[[#This Row],[Sr. no.]],Raw_data_N2_Kanji[[Sr. no.]:[Sentence]],13,0)</f>
        <v>#N/A</v>
      </c>
      <c r="H559" t="e">
        <f>VLOOKUP(Final_manabou_kanji[[#This Row],[Kanji]],Raw_data_N2_Kanji[[Receipe]:[Meaning]],6,0)</f>
        <v>#N/A</v>
      </c>
      <c r="I559" t="e">
        <f>VLOOKUP(Final_manabou_kanji[[#This Row],[Kanji]],Raw_data_N2_Kanji[[Receipe]:[Meaning]],7,0)</f>
        <v>#N/A</v>
      </c>
      <c r="J559" t="e">
        <f>#REF!</f>
        <v>#REF!</v>
      </c>
      <c r="K559" s="35">
        <f>Final_manabou_kanji[[#This Row],[Sr. no.]]</f>
        <v>557</v>
      </c>
      <c r="L559" s="3"/>
      <c r="M559" s="3"/>
    </row>
    <row r="560" spans="2:13" ht="14.25" customHeight="1" x14ac:dyDescent="0.3">
      <c r="B560" s="33">
        <v>558</v>
      </c>
      <c r="C560" s="33" t="e">
        <f>VLOOKUP(Final_manabou_kanji[[#This Row],[Sr. no.]],Raw_data_N2_Kanji[[Sr. no.]:[Receipe no]],5,0)</f>
        <v>#N/A</v>
      </c>
      <c r="D560" s="38" t="e">
        <f>VLOOKUP(Final_manabou_kanji[[#This Row],[Sr. no.]],Raw_data_N2_Kanji[[Sr. no.]:[Meaning]],7,0)</f>
        <v>#N/A</v>
      </c>
      <c r="E560" s="3" t="e">
        <f>VLOOKUP(Final_manabou_kanji[[#This Row],[Sr. no.]],Raw_data_N2_Kanji[[Sr. no.]:[Meaning]],8,0)</f>
        <v>#N/A</v>
      </c>
      <c r="F560" s="39" t="e">
        <f>VLOOKUP(Final_manabou_kanji[[#This Row],[Sr. no.]],Raw_data_N2_Kanji[[Sr. no.]:[Meaning]],9,0)</f>
        <v>#N/A</v>
      </c>
      <c r="G560" s="66" t="e">
        <f>VLOOKUP(Final_manabou_kanji[[#This Row],[Sr. no.]],Raw_data_N2_Kanji[[Sr. no.]:[Sentence]],13,0)</f>
        <v>#N/A</v>
      </c>
      <c r="H560" t="e">
        <f>VLOOKUP(Final_manabou_kanji[[#This Row],[Kanji]],Raw_data_N2_Kanji[[Receipe]:[Meaning]],6,0)</f>
        <v>#N/A</v>
      </c>
      <c r="I560" t="e">
        <f>VLOOKUP(Final_manabou_kanji[[#This Row],[Kanji]],Raw_data_N2_Kanji[[Receipe]:[Meaning]],7,0)</f>
        <v>#N/A</v>
      </c>
      <c r="J560" t="e">
        <f>#REF!</f>
        <v>#REF!</v>
      </c>
      <c r="K560" s="35">
        <f>Final_manabou_kanji[[#This Row],[Sr. no.]]</f>
        <v>558</v>
      </c>
      <c r="L560" s="3"/>
      <c r="M560" s="3"/>
    </row>
    <row r="561" spans="2:13" ht="14.25" customHeight="1" x14ac:dyDescent="0.3">
      <c r="B561" s="33">
        <v>559</v>
      </c>
      <c r="C561" s="33" t="e">
        <f>VLOOKUP(Final_manabou_kanji[[#This Row],[Sr. no.]],Raw_data_N2_Kanji[[Sr. no.]:[Receipe no]],5,0)</f>
        <v>#N/A</v>
      </c>
      <c r="D561" s="38" t="e">
        <f>VLOOKUP(Final_manabou_kanji[[#This Row],[Sr. no.]],Raw_data_N2_Kanji[[Sr. no.]:[Meaning]],7,0)</f>
        <v>#N/A</v>
      </c>
      <c r="E561" s="3" t="e">
        <f>VLOOKUP(Final_manabou_kanji[[#This Row],[Sr. no.]],Raw_data_N2_Kanji[[Sr. no.]:[Meaning]],8,0)</f>
        <v>#N/A</v>
      </c>
      <c r="F561" s="39" t="e">
        <f>VLOOKUP(Final_manabou_kanji[[#This Row],[Sr. no.]],Raw_data_N2_Kanji[[Sr. no.]:[Meaning]],9,0)</f>
        <v>#N/A</v>
      </c>
      <c r="G561" s="66" t="e">
        <f>VLOOKUP(Final_manabou_kanji[[#This Row],[Sr. no.]],Raw_data_N2_Kanji[[Sr. no.]:[Sentence]],13,0)</f>
        <v>#N/A</v>
      </c>
      <c r="H561" t="e">
        <f>VLOOKUP(Final_manabou_kanji[[#This Row],[Kanji]],Raw_data_N2_Kanji[[Receipe]:[Meaning]],6,0)</f>
        <v>#N/A</v>
      </c>
      <c r="I561" t="e">
        <f>VLOOKUP(Final_manabou_kanji[[#This Row],[Kanji]],Raw_data_N2_Kanji[[Receipe]:[Meaning]],7,0)</f>
        <v>#N/A</v>
      </c>
      <c r="J561" t="e">
        <f>#REF!</f>
        <v>#REF!</v>
      </c>
      <c r="K561" s="35">
        <f>Final_manabou_kanji[[#This Row],[Sr. no.]]</f>
        <v>559</v>
      </c>
      <c r="L561" s="3"/>
      <c r="M561" s="3"/>
    </row>
    <row r="562" spans="2:13" ht="14.25" customHeight="1" x14ac:dyDescent="0.3">
      <c r="B562" s="33">
        <v>560</v>
      </c>
      <c r="C562" s="33" t="e">
        <f>VLOOKUP(Final_manabou_kanji[[#This Row],[Sr. no.]],Raw_data_N2_Kanji[[Sr. no.]:[Receipe no]],5,0)</f>
        <v>#N/A</v>
      </c>
      <c r="D562" s="38" t="e">
        <f>VLOOKUP(Final_manabou_kanji[[#This Row],[Sr. no.]],Raw_data_N2_Kanji[[Sr. no.]:[Meaning]],7,0)</f>
        <v>#N/A</v>
      </c>
      <c r="E562" s="3" t="e">
        <f>VLOOKUP(Final_manabou_kanji[[#This Row],[Sr. no.]],Raw_data_N2_Kanji[[Sr. no.]:[Meaning]],8,0)</f>
        <v>#N/A</v>
      </c>
      <c r="F562" s="39" t="e">
        <f>VLOOKUP(Final_manabou_kanji[[#This Row],[Sr. no.]],Raw_data_N2_Kanji[[Sr. no.]:[Meaning]],9,0)</f>
        <v>#N/A</v>
      </c>
      <c r="G562" s="66" t="e">
        <f>VLOOKUP(Final_manabou_kanji[[#This Row],[Sr. no.]],Raw_data_N2_Kanji[[Sr. no.]:[Sentence]],13,0)</f>
        <v>#N/A</v>
      </c>
      <c r="H562" t="e">
        <f>VLOOKUP(Final_manabou_kanji[[#This Row],[Kanji]],Raw_data_N2_Kanji[[Receipe]:[Meaning]],6,0)</f>
        <v>#N/A</v>
      </c>
      <c r="I562" t="e">
        <f>VLOOKUP(Final_manabou_kanji[[#This Row],[Kanji]],Raw_data_N2_Kanji[[Receipe]:[Meaning]],7,0)</f>
        <v>#N/A</v>
      </c>
      <c r="J562" t="e">
        <f>#REF!</f>
        <v>#REF!</v>
      </c>
      <c r="K562" s="35">
        <f>Final_manabou_kanji[[#This Row],[Sr. no.]]</f>
        <v>560</v>
      </c>
      <c r="L562" s="3"/>
      <c r="M562" s="3"/>
    </row>
    <row r="563" spans="2:13" ht="14.25" customHeight="1" x14ac:dyDescent="0.3">
      <c r="B563" s="33">
        <v>561</v>
      </c>
      <c r="C563" s="33" t="e">
        <f>VLOOKUP(Final_manabou_kanji[[#This Row],[Sr. no.]],Raw_data_N2_Kanji[[Sr. no.]:[Receipe no]],5,0)</f>
        <v>#N/A</v>
      </c>
      <c r="D563" s="38" t="e">
        <f>VLOOKUP(Final_manabou_kanji[[#This Row],[Sr. no.]],Raw_data_N2_Kanji[[Sr. no.]:[Meaning]],7,0)</f>
        <v>#N/A</v>
      </c>
      <c r="E563" s="3" t="e">
        <f>VLOOKUP(Final_manabou_kanji[[#This Row],[Sr. no.]],Raw_data_N2_Kanji[[Sr. no.]:[Meaning]],8,0)</f>
        <v>#N/A</v>
      </c>
      <c r="F563" s="39" t="e">
        <f>VLOOKUP(Final_manabou_kanji[[#This Row],[Sr. no.]],Raw_data_N2_Kanji[[Sr. no.]:[Meaning]],9,0)</f>
        <v>#N/A</v>
      </c>
      <c r="G563" s="66" t="e">
        <f>VLOOKUP(Final_manabou_kanji[[#This Row],[Sr. no.]],Raw_data_N2_Kanji[[Sr. no.]:[Sentence]],13,0)</f>
        <v>#N/A</v>
      </c>
      <c r="H563" t="e">
        <f>VLOOKUP(Final_manabou_kanji[[#This Row],[Kanji]],Raw_data_N2_Kanji[[Receipe]:[Meaning]],6,0)</f>
        <v>#N/A</v>
      </c>
      <c r="I563" t="e">
        <f>VLOOKUP(Final_manabou_kanji[[#This Row],[Kanji]],Raw_data_N2_Kanji[[Receipe]:[Meaning]],7,0)</f>
        <v>#N/A</v>
      </c>
      <c r="J563" t="e">
        <f>#REF!</f>
        <v>#REF!</v>
      </c>
      <c r="K563" s="35">
        <f>Final_manabou_kanji[[#This Row],[Sr. no.]]</f>
        <v>561</v>
      </c>
      <c r="L563" s="3"/>
      <c r="M563" s="3"/>
    </row>
    <row r="564" spans="2:13" ht="14.25" customHeight="1" x14ac:dyDescent="0.3">
      <c r="B564" s="33">
        <v>562</v>
      </c>
      <c r="C564" s="33" t="e">
        <f>VLOOKUP(Final_manabou_kanji[[#This Row],[Sr. no.]],Raw_data_N2_Kanji[[Sr. no.]:[Receipe no]],5,0)</f>
        <v>#N/A</v>
      </c>
      <c r="D564" s="38" t="e">
        <f>VLOOKUP(Final_manabou_kanji[[#This Row],[Sr. no.]],Raw_data_N2_Kanji[[Sr. no.]:[Meaning]],7,0)</f>
        <v>#N/A</v>
      </c>
      <c r="E564" s="3" t="e">
        <f>VLOOKUP(Final_manabou_kanji[[#This Row],[Sr. no.]],Raw_data_N2_Kanji[[Sr. no.]:[Meaning]],8,0)</f>
        <v>#N/A</v>
      </c>
      <c r="F564" s="39" t="e">
        <f>VLOOKUP(Final_manabou_kanji[[#This Row],[Sr. no.]],Raw_data_N2_Kanji[[Sr. no.]:[Meaning]],9,0)</f>
        <v>#N/A</v>
      </c>
      <c r="G564" s="66" t="e">
        <f>VLOOKUP(Final_manabou_kanji[[#This Row],[Sr. no.]],Raw_data_N2_Kanji[[Sr. no.]:[Sentence]],13,0)</f>
        <v>#N/A</v>
      </c>
      <c r="H564" t="e">
        <f>VLOOKUP(Final_manabou_kanji[[#This Row],[Kanji]],Raw_data_N2_Kanji[[Receipe]:[Meaning]],6,0)</f>
        <v>#N/A</v>
      </c>
      <c r="I564" t="e">
        <f>VLOOKUP(Final_manabou_kanji[[#This Row],[Kanji]],Raw_data_N2_Kanji[[Receipe]:[Meaning]],7,0)</f>
        <v>#N/A</v>
      </c>
      <c r="J564" t="e">
        <f>#REF!</f>
        <v>#REF!</v>
      </c>
      <c r="K564" s="35">
        <f>Final_manabou_kanji[[#This Row],[Sr. no.]]</f>
        <v>562</v>
      </c>
      <c r="L564" s="3"/>
      <c r="M564" s="3"/>
    </row>
    <row r="565" spans="2:13" ht="14.25" customHeight="1" x14ac:dyDescent="0.3">
      <c r="B565" s="33">
        <v>563</v>
      </c>
      <c r="C565" s="33" t="e">
        <f>VLOOKUP(Final_manabou_kanji[[#This Row],[Sr. no.]],Raw_data_N2_Kanji[[Sr. no.]:[Receipe no]],5,0)</f>
        <v>#N/A</v>
      </c>
      <c r="D565" s="38" t="e">
        <f>VLOOKUP(Final_manabou_kanji[[#This Row],[Sr. no.]],Raw_data_N2_Kanji[[Sr. no.]:[Meaning]],7,0)</f>
        <v>#N/A</v>
      </c>
      <c r="E565" s="3" t="e">
        <f>VLOOKUP(Final_manabou_kanji[[#This Row],[Sr. no.]],Raw_data_N2_Kanji[[Sr. no.]:[Meaning]],8,0)</f>
        <v>#N/A</v>
      </c>
      <c r="F565" s="39" t="e">
        <f>VLOOKUP(Final_manabou_kanji[[#This Row],[Sr. no.]],Raw_data_N2_Kanji[[Sr. no.]:[Meaning]],9,0)</f>
        <v>#N/A</v>
      </c>
      <c r="G565" s="66" t="e">
        <f>VLOOKUP(Final_manabou_kanji[[#This Row],[Sr. no.]],Raw_data_N2_Kanji[[Sr. no.]:[Sentence]],13,0)</f>
        <v>#N/A</v>
      </c>
      <c r="H565" t="e">
        <f>VLOOKUP(Final_manabou_kanji[[#This Row],[Kanji]],Raw_data_N2_Kanji[[Receipe]:[Meaning]],6,0)</f>
        <v>#N/A</v>
      </c>
      <c r="I565" t="e">
        <f>VLOOKUP(Final_manabou_kanji[[#This Row],[Kanji]],Raw_data_N2_Kanji[[Receipe]:[Meaning]],7,0)</f>
        <v>#N/A</v>
      </c>
      <c r="J565" t="e">
        <f>#REF!</f>
        <v>#REF!</v>
      </c>
      <c r="K565" s="35">
        <f>Final_manabou_kanji[[#This Row],[Sr. no.]]</f>
        <v>563</v>
      </c>
      <c r="L565" s="3"/>
      <c r="M565" s="3"/>
    </row>
    <row r="566" spans="2:13" ht="14.25" customHeight="1" x14ac:dyDescent="0.3">
      <c r="B566" s="33">
        <v>564</v>
      </c>
      <c r="C566" s="33" t="e">
        <f>VLOOKUP(Final_manabou_kanji[[#This Row],[Sr. no.]],Raw_data_N2_Kanji[[Sr. no.]:[Receipe no]],5,0)</f>
        <v>#N/A</v>
      </c>
      <c r="D566" s="38" t="e">
        <f>VLOOKUP(Final_manabou_kanji[[#This Row],[Sr. no.]],Raw_data_N2_Kanji[[Sr. no.]:[Meaning]],7,0)</f>
        <v>#N/A</v>
      </c>
      <c r="E566" s="3" t="e">
        <f>VLOOKUP(Final_manabou_kanji[[#This Row],[Sr. no.]],Raw_data_N2_Kanji[[Sr. no.]:[Meaning]],8,0)</f>
        <v>#N/A</v>
      </c>
      <c r="F566" s="39" t="e">
        <f>VLOOKUP(Final_manabou_kanji[[#This Row],[Sr. no.]],Raw_data_N2_Kanji[[Sr. no.]:[Meaning]],9,0)</f>
        <v>#N/A</v>
      </c>
      <c r="G566" s="66" t="e">
        <f>VLOOKUP(Final_manabou_kanji[[#This Row],[Sr. no.]],Raw_data_N2_Kanji[[Sr. no.]:[Sentence]],13,0)</f>
        <v>#N/A</v>
      </c>
      <c r="H566" t="e">
        <f>VLOOKUP(Final_manabou_kanji[[#This Row],[Kanji]],Raw_data_N2_Kanji[[Receipe]:[Meaning]],6,0)</f>
        <v>#N/A</v>
      </c>
      <c r="I566" t="e">
        <f>VLOOKUP(Final_manabou_kanji[[#This Row],[Kanji]],Raw_data_N2_Kanji[[Receipe]:[Meaning]],7,0)</f>
        <v>#N/A</v>
      </c>
      <c r="J566" t="e">
        <f>#REF!</f>
        <v>#REF!</v>
      </c>
      <c r="K566" s="35">
        <f>Final_manabou_kanji[[#This Row],[Sr. no.]]</f>
        <v>564</v>
      </c>
      <c r="L566" s="3"/>
      <c r="M566" s="3"/>
    </row>
    <row r="567" spans="2:13" ht="14.25" customHeight="1" x14ac:dyDescent="0.3">
      <c r="B567" s="33">
        <v>565</v>
      </c>
      <c r="C567" s="33" t="e">
        <f>VLOOKUP(Final_manabou_kanji[[#This Row],[Sr. no.]],Raw_data_N2_Kanji[[Sr. no.]:[Receipe no]],5,0)</f>
        <v>#N/A</v>
      </c>
      <c r="D567" s="38" t="e">
        <f>VLOOKUP(Final_manabou_kanji[[#This Row],[Sr. no.]],Raw_data_N2_Kanji[[Sr. no.]:[Meaning]],7,0)</f>
        <v>#N/A</v>
      </c>
      <c r="E567" s="3" t="e">
        <f>VLOOKUP(Final_manabou_kanji[[#This Row],[Sr. no.]],Raw_data_N2_Kanji[[Sr. no.]:[Meaning]],8,0)</f>
        <v>#N/A</v>
      </c>
      <c r="F567" s="39" t="e">
        <f>VLOOKUP(Final_manabou_kanji[[#This Row],[Sr. no.]],Raw_data_N2_Kanji[[Sr. no.]:[Meaning]],9,0)</f>
        <v>#N/A</v>
      </c>
      <c r="G567" s="66" t="e">
        <f>VLOOKUP(Final_manabou_kanji[[#This Row],[Sr. no.]],Raw_data_N2_Kanji[[Sr. no.]:[Sentence]],13,0)</f>
        <v>#N/A</v>
      </c>
      <c r="H567" t="e">
        <f>VLOOKUP(Final_manabou_kanji[[#This Row],[Kanji]],Raw_data_N2_Kanji[[Receipe]:[Meaning]],6,0)</f>
        <v>#N/A</v>
      </c>
      <c r="I567" t="e">
        <f>VLOOKUP(Final_manabou_kanji[[#This Row],[Kanji]],Raw_data_N2_Kanji[[Receipe]:[Meaning]],7,0)</f>
        <v>#N/A</v>
      </c>
      <c r="J567" t="e">
        <f>#REF!</f>
        <v>#REF!</v>
      </c>
      <c r="K567" s="35">
        <f>Final_manabou_kanji[[#This Row],[Sr. no.]]</f>
        <v>565</v>
      </c>
      <c r="L567" s="3"/>
      <c r="M567" s="3"/>
    </row>
    <row r="568" spans="2:13" ht="14.25" customHeight="1" x14ac:dyDescent="0.3">
      <c r="B568" s="33">
        <v>566</v>
      </c>
      <c r="C568" s="33" t="e">
        <f>VLOOKUP(Final_manabou_kanji[[#This Row],[Sr. no.]],Raw_data_N2_Kanji[[Sr. no.]:[Receipe no]],5,0)</f>
        <v>#N/A</v>
      </c>
      <c r="D568" s="38" t="e">
        <f>VLOOKUP(Final_manabou_kanji[[#This Row],[Sr. no.]],Raw_data_N2_Kanji[[Sr. no.]:[Meaning]],7,0)</f>
        <v>#N/A</v>
      </c>
      <c r="E568" s="3" t="e">
        <f>VLOOKUP(Final_manabou_kanji[[#This Row],[Sr. no.]],Raw_data_N2_Kanji[[Sr. no.]:[Meaning]],8,0)</f>
        <v>#N/A</v>
      </c>
      <c r="F568" s="39" t="e">
        <f>VLOOKUP(Final_manabou_kanji[[#This Row],[Sr. no.]],Raw_data_N2_Kanji[[Sr. no.]:[Meaning]],9,0)</f>
        <v>#N/A</v>
      </c>
      <c r="G568" s="66" t="e">
        <f>VLOOKUP(Final_manabou_kanji[[#This Row],[Sr. no.]],Raw_data_N2_Kanji[[Sr. no.]:[Sentence]],13,0)</f>
        <v>#N/A</v>
      </c>
      <c r="H568" t="e">
        <f>VLOOKUP(Final_manabou_kanji[[#This Row],[Kanji]],Raw_data_N2_Kanji[[Receipe]:[Meaning]],6,0)</f>
        <v>#N/A</v>
      </c>
      <c r="I568" t="e">
        <f>VLOOKUP(Final_manabou_kanji[[#This Row],[Kanji]],Raw_data_N2_Kanji[[Receipe]:[Meaning]],7,0)</f>
        <v>#N/A</v>
      </c>
      <c r="J568" t="e">
        <f>#REF!</f>
        <v>#REF!</v>
      </c>
      <c r="K568" s="35">
        <f>Final_manabou_kanji[[#This Row],[Sr. no.]]</f>
        <v>566</v>
      </c>
      <c r="L568" s="3"/>
      <c r="M568" s="3"/>
    </row>
    <row r="569" spans="2:13" ht="14.25" customHeight="1" x14ac:dyDescent="0.3">
      <c r="B569" s="33">
        <v>567</v>
      </c>
      <c r="C569" s="33" t="e">
        <f>VLOOKUP(Final_manabou_kanji[[#This Row],[Sr. no.]],Raw_data_N2_Kanji[[Sr. no.]:[Receipe no]],5,0)</f>
        <v>#N/A</v>
      </c>
      <c r="D569" s="38" t="e">
        <f>VLOOKUP(Final_manabou_kanji[[#This Row],[Sr. no.]],Raw_data_N2_Kanji[[Sr. no.]:[Meaning]],7,0)</f>
        <v>#N/A</v>
      </c>
      <c r="E569" s="3" t="e">
        <f>VLOOKUP(Final_manabou_kanji[[#This Row],[Sr. no.]],Raw_data_N2_Kanji[[Sr. no.]:[Meaning]],8,0)</f>
        <v>#N/A</v>
      </c>
      <c r="F569" s="39" t="e">
        <f>VLOOKUP(Final_manabou_kanji[[#This Row],[Sr. no.]],Raw_data_N2_Kanji[[Sr. no.]:[Meaning]],9,0)</f>
        <v>#N/A</v>
      </c>
      <c r="G569" s="66" t="e">
        <f>VLOOKUP(Final_manabou_kanji[[#This Row],[Sr. no.]],Raw_data_N2_Kanji[[Sr. no.]:[Sentence]],13,0)</f>
        <v>#N/A</v>
      </c>
      <c r="H569" t="e">
        <f>VLOOKUP(Final_manabou_kanji[[#This Row],[Kanji]],Raw_data_N2_Kanji[[Receipe]:[Meaning]],6,0)</f>
        <v>#N/A</v>
      </c>
      <c r="I569" t="e">
        <f>VLOOKUP(Final_manabou_kanji[[#This Row],[Kanji]],Raw_data_N2_Kanji[[Receipe]:[Meaning]],7,0)</f>
        <v>#N/A</v>
      </c>
      <c r="J569" t="e">
        <f>#REF!</f>
        <v>#REF!</v>
      </c>
      <c r="K569" s="35">
        <f>Final_manabou_kanji[[#This Row],[Sr. no.]]</f>
        <v>567</v>
      </c>
      <c r="L569" s="3"/>
      <c r="M569" s="3"/>
    </row>
    <row r="570" spans="2:13" ht="14.25" customHeight="1" x14ac:dyDescent="0.3">
      <c r="B570" s="33">
        <v>568</v>
      </c>
      <c r="C570" s="33" t="e">
        <f>VLOOKUP(Final_manabou_kanji[[#This Row],[Sr. no.]],Raw_data_N2_Kanji[[Sr. no.]:[Receipe no]],5,0)</f>
        <v>#N/A</v>
      </c>
      <c r="D570" s="38" t="e">
        <f>VLOOKUP(Final_manabou_kanji[[#This Row],[Sr. no.]],Raw_data_N2_Kanji[[Sr. no.]:[Meaning]],7,0)</f>
        <v>#N/A</v>
      </c>
      <c r="E570" s="3" t="e">
        <f>VLOOKUP(Final_manabou_kanji[[#This Row],[Sr. no.]],Raw_data_N2_Kanji[[Sr. no.]:[Meaning]],8,0)</f>
        <v>#N/A</v>
      </c>
      <c r="F570" s="39" t="e">
        <f>VLOOKUP(Final_manabou_kanji[[#This Row],[Sr. no.]],Raw_data_N2_Kanji[[Sr. no.]:[Meaning]],9,0)</f>
        <v>#N/A</v>
      </c>
      <c r="G570" s="66" t="e">
        <f>VLOOKUP(Final_manabou_kanji[[#This Row],[Sr. no.]],Raw_data_N2_Kanji[[Sr. no.]:[Sentence]],13,0)</f>
        <v>#N/A</v>
      </c>
      <c r="H570" t="e">
        <f>VLOOKUP(Final_manabou_kanji[[#This Row],[Kanji]],Raw_data_N2_Kanji[[Receipe]:[Meaning]],6,0)</f>
        <v>#N/A</v>
      </c>
      <c r="I570" t="e">
        <f>VLOOKUP(Final_manabou_kanji[[#This Row],[Kanji]],Raw_data_N2_Kanji[[Receipe]:[Meaning]],7,0)</f>
        <v>#N/A</v>
      </c>
      <c r="J570" t="e">
        <f>#REF!</f>
        <v>#REF!</v>
      </c>
      <c r="K570" s="35">
        <f>Final_manabou_kanji[[#This Row],[Sr. no.]]</f>
        <v>568</v>
      </c>
      <c r="L570" s="3"/>
      <c r="M570" s="3"/>
    </row>
    <row r="571" spans="2:13" ht="14.25" customHeight="1" x14ac:dyDescent="0.3">
      <c r="B571" s="33">
        <v>569</v>
      </c>
      <c r="C571" s="33" t="e">
        <f>VLOOKUP(Final_manabou_kanji[[#This Row],[Sr. no.]],Raw_data_N2_Kanji[[Sr. no.]:[Receipe no]],5,0)</f>
        <v>#N/A</v>
      </c>
      <c r="D571" s="38" t="e">
        <f>VLOOKUP(Final_manabou_kanji[[#This Row],[Sr. no.]],Raw_data_N2_Kanji[[Sr. no.]:[Meaning]],7,0)</f>
        <v>#N/A</v>
      </c>
      <c r="E571" s="3" t="e">
        <f>VLOOKUP(Final_manabou_kanji[[#This Row],[Sr. no.]],Raw_data_N2_Kanji[[Sr. no.]:[Meaning]],8,0)</f>
        <v>#N/A</v>
      </c>
      <c r="F571" s="39" t="e">
        <f>VLOOKUP(Final_manabou_kanji[[#This Row],[Sr. no.]],Raw_data_N2_Kanji[[Sr. no.]:[Meaning]],9,0)</f>
        <v>#N/A</v>
      </c>
      <c r="G571" s="66" t="e">
        <f>VLOOKUP(Final_manabou_kanji[[#This Row],[Sr. no.]],Raw_data_N2_Kanji[[Sr. no.]:[Sentence]],13,0)</f>
        <v>#N/A</v>
      </c>
      <c r="H571" t="e">
        <f>VLOOKUP(Final_manabou_kanji[[#This Row],[Kanji]],Raw_data_N2_Kanji[[Receipe]:[Meaning]],6,0)</f>
        <v>#N/A</v>
      </c>
      <c r="I571" t="e">
        <f>VLOOKUP(Final_manabou_kanji[[#This Row],[Kanji]],Raw_data_N2_Kanji[[Receipe]:[Meaning]],7,0)</f>
        <v>#N/A</v>
      </c>
      <c r="J571" t="e">
        <f>#REF!</f>
        <v>#REF!</v>
      </c>
      <c r="K571" s="35">
        <f>Final_manabou_kanji[[#This Row],[Sr. no.]]</f>
        <v>569</v>
      </c>
      <c r="L571" s="3"/>
      <c r="M571" s="3"/>
    </row>
    <row r="572" spans="2:13" ht="14.25" customHeight="1" x14ac:dyDescent="0.3">
      <c r="B572" s="33">
        <v>570</v>
      </c>
      <c r="C572" s="33" t="e">
        <f>VLOOKUP(Final_manabou_kanji[[#This Row],[Sr. no.]],Raw_data_N2_Kanji[[Sr. no.]:[Receipe no]],5,0)</f>
        <v>#N/A</v>
      </c>
      <c r="D572" s="38" t="e">
        <f>VLOOKUP(Final_manabou_kanji[[#This Row],[Sr. no.]],Raw_data_N2_Kanji[[Sr. no.]:[Meaning]],7,0)</f>
        <v>#N/A</v>
      </c>
      <c r="E572" s="3" t="e">
        <f>VLOOKUP(Final_manabou_kanji[[#This Row],[Sr. no.]],Raw_data_N2_Kanji[[Sr. no.]:[Meaning]],8,0)</f>
        <v>#N/A</v>
      </c>
      <c r="F572" s="39" t="e">
        <f>VLOOKUP(Final_manabou_kanji[[#This Row],[Sr. no.]],Raw_data_N2_Kanji[[Sr. no.]:[Meaning]],9,0)</f>
        <v>#N/A</v>
      </c>
      <c r="G572" s="66" t="e">
        <f>VLOOKUP(Final_manabou_kanji[[#This Row],[Sr. no.]],Raw_data_N2_Kanji[[Sr. no.]:[Sentence]],13,0)</f>
        <v>#N/A</v>
      </c>
      <c r="H572" t="e">
        <f>VLOOKUP(Final_manabou_kanji[[#This Row],[Kanji]],Raw_data_N2_Kanji[[Receipe]:[Meaning]],6,0)</f>
        <v>#N/A</v>
      </c>
      <c r="I572" t="e">
        <f>VLOOKUP(Final_manabou_kanji[[#This Row],[Kanji]],Raw_data_N2_Kanji[[Receipe]:[Meaning]],7,0)</f>
        <v>#N/A</v>
      </c>
      <c r="J572" t="e">
        <f>#REF!</f>
        <v>#REF!</v>
      </c>
      <c r="K572" s="35">
        <f>Final_manabou_kanji[[#This Row],[Sr. no.]]</f>
        <v>570</v>
      </c>
      <c r="L572" s="3"/>
      <c r="M572" s="3"/>
    </row>
    <row r="573" spans="2:13" ht="14.25" customHeight="1" x14ac:dyDescent="0.3">
      <c r="B573" s="33">
        <v>571</v>
      </c>
      <c r="C573" s="33" t="e">
        <f>VLOOKUP(Final_manabou_kanji[[#This Row],[Sr. no.]],Raw_data_N2_Kanji[[Sr. no.]:[Receipe no]],5,0)</f>
        <v>#N/A</v>
      </c>
      <c r="D573" s="38" t="e">
        <f>VLOOKUP(Final_manabou_kanji[[#This Row],[Sr. no.]],Raw_data_N2_Kanji[[Sr. no.]:[Meaning]],7,0)</f>
        <v>#N/A</v>
      </c>
      <c r="E573" s="3" t="e">
        <f>VLOOKUP(Final_manabou_kanji[[#This Row],[Sr. no.]],Raw_data_N2_Kanji[[Sr. no.]:[Meaning]],8,0)</f>
        <v>#N/A</v>
      </c>
      <c r="F573" s="39" t="e">
        <f>VLOOKUP(Final_manabou_kanji[[#This Row],[Sr. no.]],Raw_data_N2_Kanji[[Sr. no.]:[Meaning]],9,0)</f>
        <v>#N/A</v>
      </c>
      <c r="G573" s="66" t="e">
        <f>VLOOKUP(Final_manabou_kanji[[#This Row],[Sr. no.]],Raw_data_N2_Kanji[[Sr. no.]:[Sentence]],13,0)</f>
        <v>#N/A</v>
      </c>
      <c r="H573" t="e">
        <f>VLOOKUP(Final_manabou_kanji[[#This Row],[Kanji]],Raw_data_N2_Kanji[[Receipe]:[Meaning]],6,0)</f>
        <v>#N/A</v>
      </c>
      <c r="I573" t="e">
        <f>VLOOKUP(Final_manabou_kanji[[#This Row],[Kanji]],Raw_data_N2_Kanji[[Receipe]:[Meaning]],7,0)</f>
        <v>#N/A</v>
      </c>
      <c r="J573" t="e">
        <f>#REF!</f>
        <v>#REF!</v>
      </c>
      <c r="K573" s="35">
        <f>Final_manabou_kanji[[#This Row],[Sr. no.]]</f>
        <v>571</v>
      </c>
      <c r="L573" s="3"/>
      <c r="M573" s="3"/>
    </row>
    <row r="574" spans="2:13" ht="14.25" customHeight="1" x14ac:dyDescent="0.3">
      <c r="B574" s="33">
        <v>572</v>
      </c>
      <c r="C574" s="33" t="e">
        <f>VLOOKUP(Final_manabou_kanji[[#This Row],[Sr. no.]],Raw_data_N2_Kanji[[Sr. no.]:[Receipe no]],5,0)</f>
        <v>#N/A</v>
      </c>
      <c r="D574" s="38" t="e">
        <f>VLOOKUP(Final_manabou_kanji[[#This Row],[Sr. no.]],Raw_data_N2_Kanji[[Sr. no.]:[Meaning]],7,0)</f>
        <v>#N/A</v>
      </c>
      <c r="E574" s="3" t="e">
        <f>VLOOKUP(Final_manabou_kanji[[#This Row],[Sr. no.]],Raw_data_N2_Kanji[[Sr. no.]:[Meaning]],8,0)</f>
        <v>#N/A</v>
      </c>
      <c r="F574" s="39" t="e">
        <f>VLOOKUP(Final_manabou_kanji[[#This Row],[Sr. no.]],Raw_data_N2_Kanji[[Sr. no.]:[Meaning]],9,0)</f>
        <v>#N/A</v>
      </c>
      <c r="G574" s="66" t="e">
        <f>VLOOKUP(Final_manabou_kanji[[#This Row],[Sr. no.]],Raw_data_N2_Kanji[[Sr. no.]:[Sentence]],13,0)</f>
        <v>#N/A</v>
      </c>
      <c r="H574" t="e">
        <f>VLOOKUP(Final_manabou_kanji[[#This Row],[Kanji]],Raw_data_N2_Kanji[[Receipe]:[Meaning]],6,0)</f>
        <v>#N/A</v>
      </c>
      <c r="I574" t="e">
        <f>VLOOKUP(Final_manabou_kanji[[#This Row],[Kanji]],Raw_data_N2_Kanji[[Receipe]:[Meaning]],7,0)</f>
        <v>#N/A</v>
      </c>
      <c r="J574" t="e">
        <f>#REF!</f>
        <v>#REF!</v>
      </c>
      <c r="K574" s="35">
        <f>Final_manabou_kanji[[#This Row],[Sr. no.]]</f>
        <v>572</v>
      </c>
      <c r="L574" s="3"/>
      <c r="M574" s="3"/>
    </row>
    <row r="575" spans="2:13" ht="14.25" customHeight="1" x14ac:dyDescent="0.3">
      <c r="B575" s="33">
        <v>573</v>
      </c>
      <c r="C575" s="33" t="e">
        <f>VLOOKUP(Final_manabou_kanji[[#This Row],[Sr. no.]],Raw_data_N2_Kanji[[Sr. no.]:[Receipe no]],5,0)</f>
        <v>#N/A</v>
      </c>
      <c r="D575" s="38" t="e">
        <f>VLOOKUP(Final_manabou_kanji[[#This Row],[Sr. no.]],Raw_data_N2_Kanji[[Sr. no.]:[Meaning]],7,0)</f>
        <v>#N/A</v>
      </c>
      <c r="E575" s="3" t="e">
        <f>VLOOKUP(Final_manabou_kanji[[#This Row],[Sr. no.]],Raw_data_N2_Kanji[[Sr. no.]:[Meaning]],8,0)</f>
        <v>#N/A</v>
      </c>
      <c r="F575" s="39" t="e">
        <f>VLOOKUP(Final_manabou_kanji[[#This Row],[Sr. no.]],Raw_data_N2_Kanji[[Sr. no.]:[Meaning]],9,0)</f>
        <v>#N/A</v>
      </c>
      <c r="G575" s="66" t="e">
        <f>VLOOKUP(Final_manabou_kanji[[#This Row],[Sr. no.]],Raw_data_N2_Kanji[[Sr. no.]:[Sentence]],13,0)</f>
        <v>#N/A</v>
      </c>
      <c r="H575" t="e">
        <f>VLOOKUP(Final_manabou_kanji[[#This Row],[Kanji]],Raw_data_N2_Kanji[[Receipe]:[Meaning]],6,0)</f>
        <v>#N/A</v>
      </c>
      <c r="I575" t="e">
        <f>VLOOKUP(Final_manabou_kanji[[#This Row],[Kanji]],Raw_data_N2_Kanji[[Receipe]:[Meaning]],7,0)</f>
        <v>#N/A</v>
      </c>
      <c r="J575" t="e">
        <f>#REF!</f>
        <v>#REF!</v>
      </c>
      <c r="K575" s="35">
        <f>Final_manabou_kanji[[#This Row],[Sr. no.]]</f>
        <v>573</v>
      </c>
      <c r="L575" s="3"/>
      <c r="M575" s="3"/>
    </row>
    <row r="576" spans="2:13" ht="14.25" customHeight="1" x14ac:dyDescent="0.3">
      <c r="B576" s="33">
        <v>574</v>
      </c>
      <c r="C576" s="33" t="e">
        <f>VLOOKUP(Final_manabou_kanji[[#This Row],[Sr. no.]],Raw_data_N2_Kanji[[Sr. no.]:[Receipe no]],5,0)</f>
        <v>#N/A</v>
      </c>
      <c r="D576" s="38" t="e">
        <f>VLOOKUP(Final_manabou_kanji[[#This Row],[Sr. no.]],Raw_data_N2_Kanji[[Sr. no.]:[Meaning]],7,0)</f>
        <v>#N/A</v>
      </c>
      <c r="E576" s="3" t="e">
        <f>VLOOKUP(Final_manabou_kanji[[#This Row],[Sr. no.]],Raw_data_N2_Kanji[[Sr. no.]:[Meaning]],8,0)</f>
        <v>#N/A</v>
      </c>
      <c r="F576" s="39" t="e">
        <f>VLOOKUP(Final_manabou_kanji[[#This Row],[Sr. no.]],Raw_data_N2_Kanji[[Sr. no.]:[Meaning]],9,0)</f>
        <v>#N/A</v>
      </c>
      <c r="G576" s="66" t="e">
        <f>VLOOKUP(Final_manabou_kanji[[#This Row],[Sr. no.]],Raw_data_N2_Kanji[[Sr. no.]:[Sentence]],13,0)</f>
        <v>#N/A</v>
      </c>
      <c r="H576" t="e">
        <f>VLOOKUP(Final_manabou_kanji[[#This Row],[Kanji]],Raw_data_N2_Kanji[[Receipe]:[Meaning]],6,0)</f>
        <v>#N/A</v>
      </c>
      <c r="I576" t="e">
        <f>VLOOKUP(Final_manabou_kanji[[#This Row],[Kanji]],Raw_data_N2_Kanji[[Receipe]:[Meaning]],7,0)</f>
        <v>#N/A</v>
      </c>
      <c r="J576" t="e">
        <f>#REF!</f>
        <v>#REF!</v>
      </c>
      <c r="K576" s="35">
        <f>Final_manabou_kanji[[#This Row],[Sr. no.]]</f>
        <v>574</v>
      </c>
      <c r="L576" s="3"/>
      <c r="M576" s="3"/>
    </row>
    <row r="577" spans="2:13" ht="14.25" customHeight="1" x14ac:dyDescent="0.3">
      <c r="B577" s="33">
        <v>575</v>
      </c>
      <c r="C577" s="33" t="e">
        <f>VLOOKUP(Final_manabou_kanji[[#This Row],[Sr. no.]],Raw_data_N2_Kanji[[Sr. no.]:[Receipe no]],5,0)</f>
        <v>#N/A</v>
      </c>
      <c r="D577" s="38" t="e">
        <f>VLOOKUP(Final_manabou_kanji[[#This Row],[Sr. no.]],Raw_data_N2_Kanji[[Sr. no.]:[Meaning]],7,0)</f>
        <v>#N/A</v>
      </c>
      <c r="E577" s="3" t="e">
        <f>VLOOKUP(Final_manabou_kanji[[#This Row],[Sr. no.]],Raw_data_N2_Kanji[[Sr. no.]:[Meaning]],8,0)</f>
        <v>#N/A</v>
      </c>
      <c r="F577" s="39" t="e">
        <f>VLOOKUP(Final_manabou_kanji[[#This Row],[Sr. no.]],Raw_data_N2_Kanji[[Sr. no.]:[Meaning]],9,0)</f>
        <v>#N/A</v>
      </c>
      <c r="G577" s="66" t="e">
        <f>VLOOKUP(Final_manabou_kanji[[#This Row],[Sr. no.]],Raw_data_N2_Kanji[[Sr. no.]:[Sentence]],13,0)</f>
        <v>#N/A</v>
      </c>
      <c r="H577" t="e">
        <f>VLOOKUP(Final_manabou_kanji[[#This Row],[Kanji]],Raw_data_N2_Kanji[[Receipe]:[Meaning]],6,0)</f>
        <v>#N/A</v>
      </c>
      <c r="I577" t="e">
        <f>VLOOKUP(Final_manabou_kanji[[#This Row],[Kanji]],Raw_data_N2_Kanji[[Receipe]:[Meaning]],7,0)</f>
        <v>#N/A</v>
      </c>
      <c r="J577" t="e">
        <f>#REF!</f>
        <v>#REF!</v>
      </c>
      <c r="K577" s="35">
        <f>Final_manabou_kanji[[#This Row],[Sr. no.]]</f>
        <v>575</v>
      </c>
      <c r="L577" s="3"/>
      <c r="M577" s="3"/>
    </row>
    <row r="578" spans="2:13" ht="14.25" customHeight="1" x14ac:dyDescent="0.3">
      <c r="B578" s="33">
        <v>576</v>
      </c>
      <c r="C578" s="33" t="e">
        <f>VLOOKUP(Final_manabou_kanji[[#This Row],[Sr. no.]],Raw_data_N2_Kanji[[Sr. no.]:[Receipe no]],5,0)</f>
        <v>#N/A</v>
      </c>
      <c r="D578" s="38" t="e">
        <f>VLOOKUP(Final_manabou_kanji[[#This Row],[Sr. no.]],Raw_data_N2_Kanji[[Sr. no.]:[Meaning]],7,0)</f>
        <v>#N/A</v>
      </c>
      <c r="E578" s="3" t="e">
        <f>VLOOKUP(Final_manabou_kanji[[#This Row],[Sr. no.]],Raw_data_N2_Kanji[[Sr. no.]:[Meaning]],8,0)</f>
        <v>#N/A</v>
      </c>
      <c r="F578" s="39" t="e">
        <f>VLOOKUP(Final_manabou_kanji[[#This Row],[Sr. no.]],Raw_data_N2_Kanji[[Sr. no.]:[Meaning]],9,0)</f>
        <v>#N/A</v>
      </c>
      <c r="G578" s="66" t="e">
        <f>VLOOKUP(Final_manabou_kanji[[#This Row],[Sr. no.]],Raw_data_N2_Kanji[[Sr. no.]:[Sentence]],13,0)</f>
        <v>#N/A</v>
      </c>
      <c r="H578" t="e">
        <f>VLOOKUP(Final_manabou_kanji[[#This Row],[Kanji]],Raw_data_N2_Kanji[[Receipe]:[Meaning]],6,0)</f>
        <v>#N/A</v>
      </c>
      <c r="I578" t="e">
        <f>VLOOKUP(Final_manabou_kanji[[#This Row],[Kanji]],Raw_data_N2_Kanji[[Receipe]:[Meaning]],7,0)</f>
        <v>#N/A</v>
      </c>
      <c r="J578" t="e">
        <f>#REF!</f>
        <v>#REF!</v>
      </c>
      <c r="K578" s="35">
        <f>Final_manabou_kanji[[#This Row],[Sr. no.]]</f>
        <v>576</v>
      </c>
      <c r="L578" s="3"/>
      <c r="M578" s="3"/>
    </row>
    <row r="579" spans="2:13" ht="14.25" customHeight="1" x14ac:dyDescent="0.3">
      <c r="B579" s="33">
        <v>577</v>
      </c>
      <c r="C579" s="33" t="e">
        <f>VLOOKUP(Final_manabou_kanji[[#This Row],[Sr. no.]],Raw_data_N2_Kanji[[Sr. no.]:[Receipe no]],5,0)</f>
        <v>#N/A</v>
      </c>
      <c r="D579" s="38" t="e">
        <f>VLOOKUP(Final_manabou_kanji[[#This Row],[Sr. no.]],Raw_data_N2_Kanji[[Sr. no.]:[Meaning]],7,0)</f>
        <v>#N/A</v>
      </c>
      <c r="E579" s="3" t="e">
        <f>VLOOKUP(Final_manabou_kanji[[#This Row],[Sr. no.]],Raw_data_N2_Kanji[[Sr. no.]:[Meaning]],8,0)</f>
        <v>#N/A</v>
      </c>
      <c r="F579" s="39" t="e">
        <f>VLOOKUP(Final_manabou_kanji[[#This Row],[Sr. no.]],Raw_data_N2_Kanji[[Sr. no.]:[Meaning]],9,0)</f>
        <v>#N/A</v>
      </c>
      <c r="G579" s="66" t="e">
        <f>VLOOKUP(Final_manabou_kanji[[#This Row],[Sr. no.]],Raw_data_N2_Kanji[[Sr. no.]:[Sentence]],13,0)</f>
        <v>#N/A</v>
      </c>
      <c r="H579" t="e">
        <f>VLOOKUP(Final_manabou_kanji[[#This Row],[Kanji]],Raw_data_N2_Kanji[[Receipe]:[Meaning]],6,0)</f>
        <v>#N/A</v>
      </c>
      <c r="I579" t="e">
        <f>VLOOKUP(Final_manabou_kanji[[#This Row],[Kanji]],Raw_data_N2_Kanji[[Receipe]:[Meaning]],7,0)</f>
        <v>#N/A</v>
      </c>
      <c r="J579" t="e">
        <f>#REF!</f>
        <v>#REF!</v>
      </c>
      <c r="K579" s="35">
        <f>Final_manabou_kanji[[#This Row],[Sr. no.]]</f>
        <v>577</v>
      </c>
      <c r="L579" s="3"/>
      <c r="M579" s="3"/>
    </row>
    <row r="580" spans="2:13" ht="14.25" customHeight="1" x14ac:dyDescent="0.3">
      <c r="B580" s="33">
        <v>578</v>
      </c>
      <c r="C580" s="33" t="e">
        <f>VLOOKUP(Final_manabou_kanji[[#This Row],[Sr. no.]],Raw_data_N2_Kanji[[Sr. no.]:[Receipe no]],5,0)</f>
        <v>#N/A</v>
      </c>
      <c r="D580" s="38" t="e">
        <f>VLOOKUP(Final_manabou_kanji[[#This Row],[Sr. no.]],Raw_data_N2_Kanji[[Sr. no.]:[Meaning]],7,0)</f>
        <v>#N/A</v>
      </c>
      <c r="E580" s="3" t="e">
        <f>VLOOKUP(Final_manabou_kanji[[#This Row],[Sr. no.]],Raw_data_N2_Kanji[[Sr. no.]:[Meaning]],8,0)</f>
        <v>#N/A</v>
      </c>
      <c r="F580" s="39" t="e">
        <f>VLOOKUP(Final_manabou_kanji[[#This Row],[Sr. no.]],Raw_data_N2_Kanji[[Sr. no.]:[Meaning]],9,0)</f>
        <v>#N/A</v>
      </c>
      <c r="G580" s="66" t="e">
        <f>VLOOKUP(Final_manabou_kanji[[#This Row],[Sr. no.]],Raw_data_N2_Kanji[[Sr. no.]:[Sentence]],13,0)</f>
        <v>#N/A</v>
      </c>
      <c r="H580" t="e">
        <f>VLOOKUP(Final_manabou_kanji[[#This Row],[Kanji]],Raw_data_N2_Kanji[[Receipe]:[Meaning]],6,0)</f>
        <v>#N/A</v>
      </c>
      <c r="I580" t="e">
        <f>VLOOKUP(Final_manabou_kanji[[#This Row],[Kanji]],Raw_data_N2_Kanji[[Receipe]:[Meaning]],7,0)</f>
        <v>#N/A</v>
      </c>
      <c r="J580" t="e">
        <f>#REF!</f>
        <v>#REF!</v>
      </c>
      <c r="K580" s="35">
        <f>Final_manabou_kanji[[#This Row],[Sr. no.]]</f>
        <v>578</v>
      </c>
      <c r="L580" s="3"/>
      <c r="M580" s="3"/>
    </row>
    <row r="581" spans="2:13" ht="14.25" customHeight="1" x14ac:dyDescent="0.3">
      <c r="B581" s="33">
        <v>579</v>
      </c>
      <c r="C581" s="33" t="e">
        <f>VLOOKUP(Final_manabou_kanji[[#This Row],[Sr. no.]],Raw_data_N2_Kanji[[Sr. no.]:[Receipe no]],5,0)</f>
        <v>#N/A</v>
      </c>
      <c r="D581" s="38" t="e">
        <f>VLOOKUP(Final_manabou_kanji[[#This Row],[Sr. no.]],Raw_data_N2_Kanji[[Sr. no.]:[Meaning]],7,0)</f>
        <v>#N/A</v>
      </c>
      <c r="E581" s="3" t="e">
        <f>VLOOKUP(Final_manabou_kanji[[#This Row],[Sr. no.]],Raw_data_N2_Kanji[[Sr. no.]:[Meaning]],8,0)</f>
        <v>#N/A</v>
      </c>
      <c r="F581" s="39" t="e">
        <f>VLOOKUP(Final_manabou_kanji[[#This Row],[Sr. no.]],Raw_data_N2_Kanji[[Sr. no.]:[Meaning]],9,0)</f>
        <v>#N/A</v>
      </c>
      <c r="G581" s="66" t="e">
        <f>VLOOKUP(Final_manabou_kanji[[#This Row],[Sr. no.]],Raw_data_N2_Kanji[[Sr. no.]:[Sentence]],13,0)</f>
        <v>#N/A</v>
      </c>
      <c r="H581" t="e">
        <f>VLOOKUP(Final_manabou_kanji[[#This Row],[Kanji]],Raw_data_N2_Kanji[[Receipe]:[Meaning]],6,0)</f>
        <v>#N/A</v>
      </c>
      <c r="I581" t="e">
        <f>VLOOKUP(Final_manabou_kanji[[#This Row],[Kanji]],Raw_data_N2_Kanji[[Receipe]:[Meaning]],7,0)</f>
        <v>#N/A</v>
      </c>
      <c r="J581" t="e">
        <f>#REF!</f>
        <v>#REF!</v>
      </c>
      <c r="K581" s="35">
        <f>Final_manabou_kanji[[#This Row],[Sr. no.]]</f>
        <v>579</v>
      </c>
      <c r="L581" s="3"/>
      <c r="M581" s="3"/>
    </row>
    <row r="582" spans="2:13" ht="14.25" customHeight="1" x14ac:dyDescent="0.3">
      <c r="B582" s="33">
        <v>580</v>
      </c>
      <c r="C582" s="33" t="e">
        <f>VLOOKUP(Final_manabou_kanji[[#This Row],[Sr. no.]],Raw_data_N2_Kanji[[Sr. no.]:[Receipe no]],5,0)</f>
        <v>#N/A</v>
      </c>
      <c r="D582" s="38" t="e">
        <f>VLOOKUP(Final_manabou_kanji[[#This Row],[Sr. no.]],Raw_data_N2_Kanji[[Sr. no.]:[Meaning]],7,0)</f>
        <v>#N/A</v>
      </c>
      <c r="E582" s="3" t="e">
        <f>VLOOKUP(Final_manabou_kanji[[#This Row],[Sr. no.]],Raw_data_N2_Kanji[[Sr. no.]:[Meaning]],8,0)</f>
        <v>#N/A</v>
      </c>
      <c r="F582" s="39" t="e">
        <f>VLOOKUP(Final_manabou_kanji[[#This Row],[Sr. no.]],Raw_data_N2_Kanji[[Sr. no.]:[Meaning]],9,0)</f>
        <v>#N/A</v>
      </c>
      <c r="G582" s="66" t="e">
        <f>VLOOKUP(Final_manabou_kanji[[#This Row],[Sr. no.]],Raw_data_N2_Kanji[[Sr. no.]:[Sentence]],13,0)</f>
        <v>#N/A</v>
      </c>
      <c r="H582" t="e">
        <f>VLOOKUP(Final_manabou_kanji[[#This Row],[Kanji]],Raw_data_N2_Kanji[[Receipe]:[Meaning]],6,0)</f>
        <v>#N/A</v>
      </c>
      <c r="I582" t="e">
        <f>VLOOKUP(Final_manabou_kanji[[#This Row],[Kanji]],Raw_data_N2_Kanji[[Receipe]:[Meaning]],7,0)</f>
        <v>#N/A</v>
      </c>
      <c r="J582" t="e">
        <f>#REF!</f>
        <v>#REF!</v>
      </c>
      <c r="K582" s="35">
        <f>Final_manabou_kanji[[#This Row],[Sr. no.]]</f>
        <v>580</v>
      </c>
      <c r="L582" s="3"/>
      <c r="M582" s="3"/>
    </row>
    <row r="583" spans="2:13" ht="14.25" customHeight="1" x14ac:dyDescent="0.3">
      <c r="B583" s="33">
        <v>581</v>
      </c>
      <c r="C583" s="33" t="e">
        <f>VLOOKUP(Final_manabou_kanji[[#This Row],[Sr. no.]],Raw_data_N2_Kanji[[Sr. no.]:[Receipe no]],5,0)</f>
        <v>#N/A</v>
      </c>
      <c r="D583" s="38" t="e">
        <f>VLOOKUP(Final_manabou_kanji[[#This Row],[Sr. no.]],Raw_data_N2_Kanji[[Sr. no.]:[Meaning]],7,0)</f>
        <v>#N/A</v>
      </c>
      <c r="E583" s="3" t="e">
        <f>VLOOKUP(Final_manabou_kanji[[#This Row],[Sr. no.]],Raw_data_N2_Kanji[[Sr. no.]:[Meaning]],8,0)</f>
        <v>#N/A</v>
      </c>
      <c r="F583" s="39" t="e">
        <f>VLOOKUP(Final_manabou_kanji[[#This Row],[Sr. no.]],Raw_data_N2_Kanji[[Sr. no.]:[Meaning]],9,0)</f>
        <v>#N/A</v>
      </c>
      <c r="G583" s="66" t="e">
        <f>VLOOKUP(Final_manabou_kanji[[#This Row],[Sr. no.]],Raw_data_N2_Kanji[[Sr. no.]:[Sentence]],13,0)</f>
        <v>#N/A</v>
      </c>
      <c r="H583" t="e">
        <f>VLOOKUP(Final_manabou_kanji[[#This Row],[Kanji]],Raw_data_N2_Kanji[[Receipe]:[Meaning]],6,0)</f>
        <v>#N/A</v>
      </c>
      <c r="I583" t="e">
        <f>VLOOKUP(Final_manabou_kanji[[#This Row],[Kanji]],Raw_data_N2_Kanji[[Receipe]:[Meaning]],7,0)</f>
        <v>#N/A</v>
      </c>
      <c r="J583" t="e">
        <f>#REF!</f>
        <v>#REF!</v>
      </c>
      <c r="K583" s="35">
        <f>Final_manabou_kanji[[#This Row],[Sr. no.]]</f>
        <v>581</v>
      </c>
      <c r="L583" s="3"/>
      <c r="M583" s="3"/>
    </row>
    <row r="584" spans="2:13" ht="14.25" customHeight="1" x14ac:dyDescent="0.3">
      <c r="B584" s="33">
        <v>582</v>
      </c>
      <c r="C584" s="33" t="e">
        <f>VLOOKUP(Final_manabou_kanji[[#This Row],[Sr. no.]],Raw_data_N2_Kanji[[Sr. no.]:[Receipe no]],5,0)</f>
        <v>#N/A</v>
      </c>
      <c r="D584" s="38" t="e">
        <f>VLOOKUP(Final_manabou_kanji[[#This Row],[Sr. no.]],Raw_data_N2_Kanji[[Sr. no.]:[Meaning]],7,0)</f>
        <v>#N/A</v>
      </c>
      <c r="E584" s="3" t="e">
        <f>VLOOKUP(Final_manabou_kanji[[#This Row],[Sr. no.]],Raw_data_N2_Kanji[[Sr. no.]:[Meaning]],8,0)</f>
        <v>#N/A</v>
      </c>
      <c r="F584" s="39" t="e">
        <f>VLOOKUP(Final_manabou_kanji[[#This Row],[Sr. no.]],Raw_data_N2_Kanji[[Sr. no.]:[Meaning]],9,0)</f>
        <v>#N/A</v>
      </c>
      <c r="G584" s="66" t="e">
        <f>VLOOKUP(Final_manabou_kanji[[#This Row],[Sr. no.]],Raw_data_N2_Kanji[[Sr. no.]:[Sentence]],13,0)</f>
        <v>#N/A</v>
      </c>
      <c r="H584" t="e">
        <f>VLOOKUP(Final_manabou_kanji[[#This Row],[Kanji]],Raw_data_N2_Kanji[[Receipe]:[Meaning]],6,0)</f>
        <v>#N/A</v>
      </c>
      <c r="I584" t="e">
        <f>VLOOKUP(Final_manabou_kanji[[#This Row],[Kanji]],Raw_data_N2_Kanji[[Receipe]:[Meaning]],7,0)</f>
        <v>#N/A</v>
      </c>
      <c r="J584" t="e">
        <f>#REF!</f>
        <v>#REF!</v>
      </c>
      <c r="K584" s="35">
        <f>Final_manabou_kanji[[#This Row],[Sr. no.]]</f>
        <v>582</v>
      </c>
      <c r="L584" s="3"/>
      <c r="M584" s="3"/>
    </row>
    <row r="585" spans="2:13" ht="14.25" customHeight="1" x14ac:dyDescent="0.3">
      <c r="B585" s="33">
        <v>583</v>
      </c>
      <c r="C585" s="33" t="e">
        <f>VLOOKUP(Final_manabou_kanji[[#This Row],[Sr. no.]],Raw_data_N2_Kanji[[Sr. no.]:[Receipe no]],5,0)</f>
        <v>#N/A</v>
      </c>
      <c r="D585" s="38" t="e">
        <f>VLOOKUP(Final_manabou_kanji[[#This Row],[Sr. no.]],Raw_data_N2_Kanji[[Sr. no.]:[Meaning]],7,0)</f>
        <v>#N/A</v>
      </c>
      <c r="E585" s="3" t="e">
        <f>VLOOKUP(Final_manabou_kanji[[#This Row],[Sr. no.]],Raw_data_N2_Kanji[[Sr. no.]:[Meaning]],8,0)</f>
        <v>#N/A</v>
      </c>
      <c r="F585" s="39" t="e">
        <f>VLOOKUP(Final_manabou_kanji[[#This Row],[Sr. no.]],Raw_data_N2_Kanji[[Sr. no.]:[Meaning]],9,0)</f>
        <v>#N/A</v>
      </c>
      <c r="G585" s="66" t="e">
        <f>VLOOKUP(Final_manabou_kanji[[#This Row],[Sr. no.]],Raw_data_N2_Kanji[[Sr. no.]:[Sentence]],13,0)</f>
        <v>#N/A</v>
      </c>
      <c r="H585" t="e">
        <f>VLOOKUP(Final_manabou_kanji[[#This Row],[Kanji]],Raw_data_N2_Kanji[[Receipe]:[Meaning]],6,0)</f>
        <v>#N/A</v>
      </c>
      <c r="I585" t="e">
        <f>VLOOKUP(Final_manabou_kanji[[#This Row],[Kanji]],Raw_data_N2_Kanji[[Receipe]:[Meaning]],7,0)</f>
        <v>#N/A</v>
      </c>
      <c r="J585" t="e">
        <f>#REF!</f>
        <v>#REF!</v>
      </c>
      <c r="K585" s="35">
        <f>Final_manabou_kanji[[#This Row],[Sr. no.]]</f>
        <v>583</v>
      </c>
      <c r="L585" s="3"/>
      <c r="M585" s="3"/>
    </row>
    <row r="586" spans="2:13" ht="14.25" customHeight="1" x14ac:dyDescent="0.3">
      <c r="B586" s="33">
        <v>584</v>
      </c>
      <c r="C586" s="33" t="e">
        <f>VLOOKUP(Final_manabou_kanji[[#This Row],[Sr. no.]],Raw_data_N2_Kanji[[Sr. no.]:[Receipe no]],5,0)</f>
        <v>#N/A</v>
      </c>
      <c r="D586" s="38" t="e">
        <f>VLOOKUP(Final_manabou_kanji[[#This Row],[Sr. no.]],Raw_data_N2_Kanji[[Sr. no.]:[Meaning]],7,0)</f>
        <v>#N/A</v>
      </c>
      <c r="E586" s="3" t="e">
        <f>VLOOKUP(Final_manabou_kanji[[#This Row],[Sr. no.]],Raw_data_N2_Kanji[[Sr. no.]:[Meaning]],8,0)</f>
        <v>#N/A</v>
      </c>
      <c r="F586" s="39" t="e">
        <f>VLOOKUP(Final_manabou_kanji[[#This Row],[Sr. no.]],Raw_data_N2_Kanji[[Sr. no.]:[Meaning]],9,0)</f>
        <v>#N/A</v>
      </c>
      <c r="G586" s="66" t="e">
        <f>VLOOKUP(Final_manabou_kanji[[#This Row],[Sr. no.]],Raw_data_N2_Kanji[[Sr. no.]:[Sentence]],13,0)</f>
        <v>#N/A</v>
      </c>
      <c r="H586" t="e">
        <f>VLOOKUP(Final_manabou_kanji[[#This Row],[Kanji]],Raw_data_N2_Kanji[[Receipe]:[Meaning]],6,0)</f>
        <v>#N/A</v>
      </c>
      <c r="I586" t="e">
        <f>VLOOKUP(Final_manabou_kanji[[#This Row],[Kanji]],Raw_data_N2_Kanji[[Receipe]:[Meaning]],7,0)</f>
        <v>#N/A</v>
      </c>
      <c r="J586" t="e">
        <f>#REF!</f>
        <v>#REF!</v>
      </c>
      <c r="K586" s="35">
        <f>Final_manabou_kanji[[#This Row],[Sr. no.]]</f>
        <v>584</v>
      </c>
      <c r="L586" s="3"/>
      <c r="M586" s="3"/>
    </row>
    <row r="587" spans="2:13" ht="14.25" customHeight="1" x14ac:dyDescent="0.3">
      <c r="B587" s="33">
        <v>585</v>
      </c>
      <c r="C587" s="33" t="e">
        <f>VLOOKUP(Final_manabou_kanji[[#This Row],[Sr. no.]],Raw_data_N2_Kanji[[Sr. no.]:[Receipe no]],5,0)</f>
        <v>#N/A</v>
      </c>
      <c r="D587" s="38" t="e">
        <f>VLOOKUP(Final_manabou_kanji[[#This Row],[Sr. no.]],Raw_data_N2_Kanji[[Sr. no.]:[Meaning]],7,0)</f>
        <v>#N/A</v>
      </c>
      <c r="E587" s="3" t="e">
        <f>VLOOKUP(Final_manabou_kanji[[#This Row],[Sr. no.]],Raw_data_N2_Kanji[[Sr. no.]:[Meaning]],8,0)</f>
        <v>#N/A</v>
      </c>
      <c r="F587" s="39" t="e">
        <f>VLOOKUP(Final_manabou_kanji[[#This Row],[Sr. no.]],Raw_data_N2_Kanji[[Sr. no.]:[Meaning]],9,0)</f>
        <v>#N/A</v>
      </c>
      <c r="G587" s="66" t="e">
        <f>VLOOKUP(Final_manabou_kanji[[#This Row],[Sr. no.]],Raw_data_N2_Kanji[[Sr. no.]:[Sentence]],13,0)</f>
        <v>#N/A</v>
      </c>
      <c r="H587" t="e">
        <f>VLOOKUP(Final_manabou_kanji[[#This Row],[Kanji]],Raw_data_N2_Kanji[[Receipe]:[Meaning]],6,0)</f>
        <v>#N/A</v>
      </c>
      <c r="I587" t="e">
        <f>VLOOKUP(Final_manabou_kanji[[#This Row],[Kanji]],Raw_data_N2_Kanji[[Receipe]:[Meaning]],7,0)</f>
        <v>#N/A</v>
      </c>
      <c r="J587" t="e">
        <f>#REF!</f>
        <v>#REF!</v>
      </c>
      <c r="K587" s="35">
        <f>Final_manabou_kanji[[#This Row],[Sr. no.]]</f>
        <v>585</v>
      </c>
      <c r="L587" s="3"/>
      <c r="M587" s="3"/>
    </row>
    <row r="588" spans="2:13" ht="14.25" customHeight="1" x14ac:dyDescent="0.3">
      <c r="B588" s="33">
        <v>586</v>
      </c>
      <c r="C588" s="33" t="e">
        <f>VLOOKUP(Final_manabou_kanji[[#This Row],[Sr. no.]],Raw_data_N2_Kanji[[Sr. no.]:[Receipe no]],5,0)</f>
        <v>#N/A</v>
      </c>
      <c r="D588" s="38" t="e">
        <f>VLOOKUP(Final_manabou_kanji[[#This Row],[Sr. no.]],Raw_data_N2_Kanji[[Sr. no.]:[Meaning]],7,0)</f>
        <v>#N/A</v>
      </c>
      <c r="E588" s="3" t="e">
        <f>VLOOKUP(Final_manabou_kanji[[#This Row],[Sr. no.]],Raw_data_N2_Kanji[[Sr. no.]:[Meaning]],8,0)</f>
        <v>#N/A</v>
      </c>
      <c r="F588" s="39" t="e">
        <f>VLOOKUP(Final_manabou_kanji[[#This Row],[Sr. no.]],Raw_data_N2_Kanji[[Sr. no.]:[Meaning]],9,0)</f>
        <v>#N/A</v>
      </c>
      <c r="G588" s="66" t="e">
        <f>VLOOKUP(Final_manabou_kanji[[#This Row],[Sr. no.]],Raw_data_N2_Kanji[[Sr. no.]:[Sentence]],13,0)</f>
        <v>#N/A</v>
      </c>
      <c r="H588" t="e">
        <f>VLOOKUP(Final_manabou_kanji[[#This Row],[Kanji]],Raw_data_N2_Kanji[[Receipe]:[Meaning]],6,0)</f>
        <v>#N/A</v>
      </c>
      <c r="I588" t="e">
        <f>VLOOKUP(Final_manabou_kanji[[#This Row],[Kanji]],Raw_data_N2_Kanji[[Receipe]:[Meaning]],7,0)</f>
        <v>#N/A</v>
      </c>
      <c r="J588" t="e">
        <f>#REF!</f>
        <v>#REF!</v>
      </c>
      <c r="K588" s="35">
        <f>Final_manabou_kanji[[#This Row],[Sr. no.]]</f>
        <v>586</v>
      </c>
      <c r="L588" s="3"/>
      <c r="M588" s="3"/>
    </row>
    <row r="589" spans="2:13" ht="14.25" customHeight="1" x14ac:dyDescent="0.3">
      <c r="B589" s="33">
        <v>587</v>
      </c>
      <c r="C589" s="33" t="e">
        <f>VLOOKUP(Final_manabou_kanji[[#This Row],[Sr. no.]],Raw_data_N2_Kanji[[Sr. no.]:[Receipe no]],5,0)</f>
        <v>#N/A</v>
      </c>
      <c r="D589" s="38" t="e">
        <f>VLOOKUP(Final_manabou_kanji[[#This Row],[Sr. no.]],Raw_data_N2_Kanji[[Sr. no.]:[Meaning]],7,0)</f>
        <v>#N/A</v>
      </c>
      <c r="E589" s="3" t="e">
        <f>VLOOKUP(Final_manabou_kanji[[#This Row],[Sr. no.]],Raw_data_N2_Kanji[[Sr. no.]:[Meaning]],8,0)</f>
        <v>#N/A</v>
      </c>
      <c r="F589" s="39" t="e">
        <f>VLOOKUP(Final_manabou_kanji[[#This Row],[Sr. no.]],Raw_data_N2_Kanji[[Sr. no.]:[Meaning]],9,0)</f>
        <v>#N/A</v>
      </c>
      <c r="G589" s="66" t="e">
        <f>VLOOKUP(Final_manabou_kanji[[#This Row],[Sr. no.]],Raw_data_N2_Kanji[[Sr. no.]:[Sentence]],13,0)</f>
        <v>#N/A</v>
      </c>
      <c r="H589" t="e">
        <f>VLOOKUP(Final_manabou_kanji[[#This Row],[Kanji]],Raw_data_N2_Kanji[[Receipe]:[Meaning]],6,0)</f>
        <v>#N/A</v>
      </c>
      <c r="I589" t="e">
        <f>VLOOKUP(Final_manabou_kanji[[#This Row],[Kanji]],Raw_data_N2_Kanji[[Receipe]:[Meaning]],7,0)</f>
        <v>#N/A</v>
      </c>
      <c r="J589" t="e">
        <f>#REF!</f>
        <v>#REF!</v>
      </c>
      <c r="K589" s="35">
        <f>Final_manabou_kanji[[#This Row],[Sr. no.]]</f>
        <v>587</v>
      </c>
      <c r="L589" s="3"/>
      <c r="M589" s="3"/>
    </row>
    <row r="590" spans="2:13" ht="14.25" customHeight="1" x14ac:dyDescent="0.3">
      <c r="B590" s="33">
        <v>588</v>
      </c>
      <c r="C590" s="33" t="e">
        <f>VLOOKUP(Final_manabou_kanji[[#This Row],[Sr. no.]],Raw_data_N2_Kanji[[Sr. no.]:[Receipe no]],5,0)</f>
        <v>#N/A</v>
      </c>
      <c r="D590" s="38" t="e">
        <f>VLOOKUP(Final_manabou_kanji[[#This Row],[Sr. no.]],Raw_data_N2_Kanji[[Sr. no.]:[Meaning]],7,0)</f>
        <v>#N/A</v>
      </c>
      <c r="E590" s="3" t="e">
        <f>VLOOKUP(Final_manabou_kanji[[#This Row],[Sr. no.]],Raw_data_N2_Kanji[[Sr. no.]:[Meaning]],8,0)</f>
        <v>#N/A</v>
      </c>
      <c r="F590" s="39" t="e">
        <f>VLOOKUP(Final_manabou_kanji[[#This Row],[Sr. no.]],Raw_data_N2_Kanji[[Sr. no.]:[Meaning]],9,0)</f>
        <v>#N/A</v>
      </c>
      <c r="G590" s="66" t="e">
        <f>VLOOKUP(Final_manabou_kanji[[#This Row],[Sr. no.]],Raw_data_N2_Kanji[[Sr. no.]:[Sentence]],13,0)</f>
        <v>#N/A</v>
      </c>
      <c r="H590" t="e">
        <f>VLOOKUP(Final_manabou_kanji[[#This Row],[Kanji]],Raw_data_N2_Kanji[[Receipe]:[Meaning]],6,0)</f>
        <v>#N/A</v>
      </c>
      <c r="I590" t="e">
        <f>VLOOKUP(Final_manabou_kanji[[#This Row],[Kanji]],Raw_data_N2_Kanji[[Receipe]:[Meaning]],7,0)</f>
        <v>#N/A</v>
      </c>
      <c r="J590" t="e">
        <f>#REF!</f>
        <v>#REF!</v>
      </c>
      <c r="K590" s="35">
        <f>Final_manabou_kanji[[#This Row],[Sr. no.]]</f>
        <v>588</v>
      </c>
      <c r="L590" s="3"/>
      <c r="M590" s="3"/>
    </row>
    <row r="591" spans="2:13" ht="14.25" customHeight="1" x14ac:dyDescent="0.3">
      <c r="B591" s="33">
        <v>589</v>
      </c>
      <c r="C591" s="33" t="e">
        <f>VLOOKUP(Final_manabou_kanji[[#This Row],[Sr. no.]],Raw_data_N2_Kanji[[Sr. no.]:[Receipe no]],5,0)</f>
        <v>#N/A</v>
      </c>
      <c r="D591" s="38" t="e">
        <f>VLOOKUP(Final_manabou_kanji[[#This Row],[Sr. no.]],Raw_data_N2_Kanji[[Sr. no.]:[Meaning]],7,0)</f>
        <v>#N/A</v>
      </c>
      <c r="E591" s="3" t="e">
        <f>VLOOKUP(Final_manabou_kanji[[#This Row],[Sr. no.]],Raw_data_N2_Kanji[[Sr. no.]:[Meaning]],8,0)</f>
        <v>#N/A</v>
      </c>
      <c r="F591" s="39" t="e">
        <f>VLOOKUP(Final_manabou_kanji[[#This Row],[Sr. no.]],Raw_data_N2_Kanji[[Sr. no.]:[Meaning]],9,0)</f>
        <v>#N/A</v>
      </c>
      <c r="G591" s="66" t="e">
        <f>VLOOKUP(Final_manabou_kanji[[#This Row],[Sr. no.]],Raw_data_N2_Kanji[[Sr. no.]:[Sentence]],13,0)</f>
        <v>#N/A</v>
      </c>
      <c r="H591" t="e">
        <f>VLOOKUP(Final_manabou_kanji[[#This Row],[Kanji]],Raw_data_N2_Kanji[[Receipe]:[Meaning]],6,0)</f>
        <v>#N/A</v>
      </c>
      <c r="I591" t="e">
        <f>VLOOKUP(Final_manabou_kanji[[#This Row],[Kanji]],Raw_data_N2_Kanji[[Receipe]:[Meaning]],7,0)</f>
        <v>#N/A</v>
      </c>
      <c r="J591" t="e">
        <f>#REF!</f>
        <v>#REF!</v>
      </c>
      <c r="K591" s="35">
        <f>Final_manabou_kanji[[#This Row],[Sr. no.]]</f>
        <v>589</v>
      </c>
      <c r="L591" s="3"/>
      <c r="M591" s="3"/>
    </row>
    <row r="592" spans="2:13" ht="14.25" customHeight="1" x14ac:dyDescent="0.3">
      <c r="B592" s="33">
        <v>590</v>
      </c>
      <c r="C592" s="33" t="e">
        <f>VLOOKUP(Final_manabou_kanji[[#This Row],[Sr. no.]],Raw_data_N2_Kanji[[Sr. no.]:[Receipe no]],5,0)</f>
        <v>#N/A</v>
      </c>
      <c r="D592" s="38" t="e">
        <f>VLOOKUP(Final_manabou_kanji[[#This Row],[Sr. no.]],Raw_data_N2_Kanji[[Sr. no.]:[Meaning]],7,0)</f>
        <v>#N/A</v>
      </c>
      <c r="E592" s="3" t="e">
        <f>VLOOKUP(Final_manabou_kanji[[#This Row],[Sr. no.]],Raw_data_N2_Kanji[[Sr. no.]:[Meaning]],8,0)</f>
        <v>#N/A</v>
      </c>
      <c r="F592" s="39" t="e">
        <f>VLOOKUP(Final_manabou_kanji[[#This Row],[Sr. no.]],Raw_data_N2_Kanji[[Sr. no.]:[Meaning]],9,0)</f>
        <v>#N/A</v>
      </c>
      <c r="G592" s="66" t="e">
        <f>VLOOKUP(Final_manabou_kanji[[#This Row],[Sr. no.]],Raw_data_N2_Kanji[[Sr. no.]:[Sentence]],13,0)</f>
        <v>#N/A</v>
      </c>
      <c r="H592" t="e">
        <f>VLOOKUP(Final_manabou_kanji[[#This Row],[Kanji]],Raw_data_N2_Kanji[[Receipe]:[Meaning]],6,0)</f>
        <v>#N/A</v>
      </c>
      <c r="I592" t="e">
        <f>VLOOKUP(Final_manabou_kanji[[#This Row],[Kanji]],Raw_data_N2_Kanji[[Receipe]:[Meaning]],7,0)</f>
        <v>#N/A</v>
      </c>
      <c r="J592" t="e">
        <f>#REF!</f>
        <v>#REF!</v>
      </c>
      <c r="K592" s="35">
        <f>Final_manabou_kanji[[#This Row],[Sr. no.]]</f>
        <v>590</v>
      </c>
      <c r="L592" s="3"/>
      <c r="M592" s="3"/>
    </row>
    <row r="593" spans="2:13" ht="14.25" customHeight="1" x14ac:dyDescent="0.3">
      <c r="B593" s="33">
        <v>591</v>
      </c>
      <c r="C593" s="33" t="e">
        <f>VLOOKUP(Final_manabou_kanji[[#This Row],[Sr. no.]],Raw_data_N2_Kanji[[Sr. no.]:[Receipe no]],5,0)</f>
        <v>#N/A</v>
      </c>
      <c r="D593" s="38" t="e">
        <f>VLOOKUP(Final_manabou_kanji[[#This Row],[Sr. no.]],Raw_data_N2_Kanji[[Sr. no.]:[Meaning]],7,0)</f>
        <v>#N/A</v>
      </c>
      <c r="E593" s="3" t="e">
        <f>VLOOKUP(Final_manabou_kanji[[#This Row],[Sr. no.]],Raw_data_N2_Kanji[[Sr. no.]:[Meaning]],8,0)</f>
        <v>#N/A</v>
      </c>
      <c r="F593" s="39" t="e">
        <f>VLOOKUP(Final_manabou_kanji[[#This Row],[Sr. no.]],Raw_data_N2_Kanji[[Sr. no.]:[Meaning]],9,0)</f>
        <v>#N/A</v>
      </c>
      <c r="G593" s="66" t="e">
        <f>VLOOKUP(Final_manabou_kanji[[#This Row],[Sr. no.]],Raw_data_N2_Kanji[[Sr. no.]:[Sentence]],13,0)</f>
        <v>#N/A</v>
      </c>
      <c r="H593" t="e">
        <f>VLOOKUP(Final_manabou_kanji[[#This Row],[Kanji]],Raw_data_N2_Kanji[[Receipe]:[Meaning]],6,0)</f>
        <v>#N/A</v>
      </c>
      <c r="I593" t="e">
        <f>VLOOKUP(Final_manabou_kanji[[#This Row],[Kanji]],Raw_data_N2_Kanji[[Receipe]:[Meaning]],7,0)</f>
        <v>#N/A</v>
      </c>
      <c r="J593" t="e">
        <f>#REF!</f>
        <v>#REF!</v>
      </c>
      <c r="K593" s="35">
        <f>Final_manabou_kanji[[#This Row],[Sr. no.]]</f>
        <v>591</v>
      </c>
      <c r="L593" s="3"/>
      <c r="M593" s="3"/>
    </row>
    <row r="594" spans="2:13" ht="14.25" customHeight="1" x14ac:dyDescent="0.3">
      <c r="B594" s="33">
        <v>592</v>
      </c>
      <c r="C594" s="33" t="e">
        <f>VLOOKUP(Final_manabou_kanji[[#This Row],[Sr. no.]],Raw_data_N2_Kanji[[Sr. no.]:[Receipe no]],5,0)</f>
        <v>#N/A</v>
      </c>
      <c r="D594" s="38" t="e">
        <f>VLOOKUP(Final_manabou_kanji[[#This Row],[Sr. no.]],Raw_data_N2_Kanji[[Sr. no.]:[Meaning]],7,0)</f>
        <v>#N/A</v>
      </c>
      <c r="E594" s="3" t="e">
        <f>VLOOKUP(Final_manabou_kanji[[#This Row],[Sr. no.]],Raw_data_N2_Kanji[[Sr. no.]:[Meaning]],8,0)</f>
        <v>#N/A</v>
      </c>
      <c r="F594" s="39" t="e">
        <f>VLOOKUP(Final_manabou_kanji[[#This Row],[Sr. no.]],Raw_data_N2_Kanji[[Sr. no.]:[Meaning]],9,0)</f>
        <v>#N/A</v>
      </c>
      <c r="G594" s="66" t="e">
        <f>VLOOKUP(Final_manabou_kanji[[#This Row],[Sr. no.]],Raw_data_N2_Kanji[[Sr. no.]:[Sentence]],13,0)</f>
        <v>#N/A</v>
      </c>
      <c r="H594" t="e">
        <f>VLOOKUP(Final_manabou_kanji[[#This Row],[Kanji]],Raw_data_N2_Kanji[[Receipe]:[Meaning]],6,0)</f>
        <v>#N/A</v>
      </c>
      <c r="I594" t="e">
        <f>VLOOKUP(Final_manabou_kanji[[#This Row],[Kanji]],Raw_data_N2_Kanji[[Receipe]:[Meaning]],7,0)</f>
        <v>#N/A</v>
      </c>
      <c r="J594" t="e">
        <f>#REF!</f>
        <v>#REF!</v>
      </c>
      <c r="K594" s="35">
        <f>Final_manabou_kanji[[#This Row],[Sr. no.]]</f>
        <v>592</v>
      </c>
      <c r="L594" s="3"/>
      <c r="M594" s="3"/>
    </row>
    <row r="595" spans="2:13" ht="14.25" customHeight="1" x14ac:dyDescent="0.3">
      <c r="B595" s="33">
        <v>593</v>
      </c>
      <c r="C595" s="33" t="e">
        <f>VLOOKUP(Final_manabou_kanji[[#This Row],[Sr. no.]],Raw_data_N2_Kanji[[Sr. no.]:[Receipe no]],5,0)</f>
        <v>#N/A</v>
      </c>
      <c r="D595" s="38" t="e">
        <f>VLOOKUP(Final_manabou_kanji[[#This Row],[Sr. no.]],Raw_data_N2_Kanji[[Sr. no.]:[Meaning]],7,0)</f>
        <v>#N/A</v>
      </c>
      <c r="E595" s="3" t="e">
        <f>VLOOKUP(Final_manabou_kanji[[#This Row],[Sr. no.]],Raw_data_N2_Kanji[[Sr. no.]:[Meaning]],8,0)</f>
        <v>#N/A</v>
      </c>
      <c r="F595" s="39" t="e">
        <f>VLOOKUP(Final_manabou_kanji[[#This Row],[Sr. no.]],Raw_data_N2_Kanji[[Sr. no.]:[Meaning]],9,0)</f>
        <v>#N/A</v>
      </c>
      <c r="G595" s="66" t="e">
        <f>VLOOKUP(Final_manabou_kanji[[#This Row],[Sr. no.]],Raw_data_N2_Kanji[[Sr. no.]:[Sentence]],13,0)</f>
        <v>#N/A</v>
      </c>
      <c r="H595" t="e">
        <f>VLOOKUP(Final_manabou_kanji[[#This Row],[Kanji]],Raw_data_N2_Kanji[[Receipe]:[Meaning]],6,0)</f>
        <v>#N/A</v>
      </c>
      <c r="I595" t="e">
        <f>VLOOKUP(Final_manabou_kanji[[#This Row],[Kanji]],Raw_data_N2_Kanji[[Receipe]:[Meaning]],7,0)</f>
        <v>#N/A</v>
      </c>
      <c r="J595" t="e">
        <f>#REF!</f>
        <v>#REF!</v>
      </c>
      <c r="K595" s="35">
        <f>Final_manabou_kanji[[#This Row],[Sr. no.]]</f>
        <v>593</v>
      </c>
      <c r="L595" s="3"/>
      <c r="M595" s="3"/>
    </row>
    <row r="596" spans="2:13" ht="14.25" customHeight="1" x14ac:dyDescent="0.3">
      <c r="B596" s="33">
        <v>594</v>
      </c>
      <c r="C596" s="33" t="e">
        <f>VLOOKUP(Final_manabou_kanji[[#This Row],[Sr. no.]],Raw_data_N2_Kanji[[Sr. no.]:[Receipe no]],5,0)</f>
        <v>#N/A</v>
      </c>
      <c r="D596" s="38" t="e">
        <f>VLOOKUP(Final_manabou_kanji[[#This Row],[Sr. no.]],Raw_data_N2_Kanji[[Sr. no.]:[Meaning]],7,0)</f>
        <v>#N/A</v>
      </c>
      <c r="E596" s="3" t="e">
        <f>VLOOKUP(Final_manabou_kanji[[#This Row],[Sr. no.]],Raw_data_N2_Kanji[[Sr. no.]:[Meaning]],8,0)</f>
        <v>#N/A</v>
      </c>
      <c r="F596" s="39" t="e">
        <f>VLOOKUP(Final_manabou_kanji[[#This Row],[Sr. no.]],Raw_data_N2_Kanji[[Sr. no.]:[Meaning]],9,0)</f>
        <v>#N/A</v>
      </c>
      <c r="G596" s="66" t="e">
        <f>VLOOKUP(Final_manabou_kanji[[#This Row],[Sr. no.]],Raw_data_N2_Kanji[[Sr. no.]:[Sentence]],13,0)</f>
        <v>#N/A</v>
      </c>
      <c r="H596" t="e">
        <f>VLOOKUP(Final_manabou_kanji[[#This Row],[Kanji]],Raw_data_N2_Kanji[[Receipe]:[Meaning]],6,0)</f>
        <v>#N/A</v>
      </c>
      <c r="I596" t="e">
        <f>VLOOKUP(Final_manabou_kanji[[#This Row],[Kanji]],Raw_data_N2_Kanji[[Receipe]:[Meaning]],7,0)</f>
        <v>#N/A</v>
      </c>
      <c r="J596" t="e">
        <f>#REF!</f>
        <v>#REF!</v>
      </c>
      <c r="K596" s="35">
        <f>Final_manabou_kanji[[#This Row],[Sr. no.]]</f>
        <v>594</v>
      </c>
      <c r="L596" s="3"/>
      <c r="M596" s="3"/>
    </row>
    <row r="597" spans="2:13" ht="14.25" customHeight="1" x14ac:dyDescent="0.3">
      <c r="B597" s="33">
        <v>595</v>
      </c>
      <c r="C597" s="33" t="e">
        <f>VLOOKUP(Final_manabou_kanji[[#This Row],[Sr. no.]],Raw_data_N2_Kanji[[Sr. no.]:[Receipe no]],5,0)</f>
        <v>#N/A</v>
      </c>
      <c r="D597" s="38" t="e">
        <f>VLOOKUP(Final_manabou_kanji[[#This Row],[Sr. no.]],Raw_data_N2_Kanji[[Sr. no.]:[Meaning]],7,0)</f>
        <v>#N/A</v>
      </c>
      <c r="E597" s="3" t="e">
        <f>VLOOKUP(Final_manabou_kanji[[#This Row],[Sr. no.]],Raw_data_N2_Kanji[[Sr. no.]:[Meaning]],8,0)</f>
        <v>#N/A</v>
      </c>
      <c r="F597" s="39" t="e">
        <f>VLOOKUP(Final_manabou_kanji[[#This Row],[Sr. no.]],Raw_data_N2_Kanji[[Sr. no.]:[Meaning]],9,0)</f>
        <v>#N/A</v>
      </c>
      <c r="G597" s="66" t="e">
        <f>VLOOKUP(Final_manabou_kanji[[#This Row],[Sr. no.]],Raw_data_N2_Kanji[[Sr. no.]:[Sentence]],13,0)</f>
        <v>#N/A</v>
      </c>
      <c r="H597" t="e">
        <f>VLOOKUP(Final_manabou_kanji[[#This Row],[Kanji]],Raw_data_N2_Kanji[[Receipe]:[Meaning]],6,0)</f>
        <v>#N/A</v>
      </c>
      <c r="I597" t="e">
        <f>VLOOKUP(Final_manabou_kanji[[#This Row],[Kanji]],Raw_data_N2_Kanji[[Receipe]:[Meaning]],7,0)</f>
        <v>#N/A</v>
      </c>
      <c r="J597" t="e">
        <f>#REF!</f>
        <v>#REF!</v>
      </c>
      <c r="K597" s="35">
        <f>Final_manabou_kanji[[#This Row],[Sr. no.]]</f>
        <v>595</v>
      </c>
      <c r="L597" s="3"/>
      <c r="M597" s="3"/>
    </row>
    <row r="598" spans="2:13" ht="14.25" customHeight="1" x14ac:dyDescent="0.3">
      <c r="B598" s="33">
        <v>596</v>
      </c>
      <c r="C598" s="33" t="e">
        <f>VLOOKUP(Final_manabou_kanji[[#This Row],[Sr. no.]],Raw_data_N2_Kanji[[Sr. no.]:[Receipe no]],5,0)</f>
        <v>#N/A</v>
      </c>
      <c r="D598" s="38" t="e">
        <f>VLOOKUP(Final_manabou_kanji[[#This Row],[Sr. no.]],Raw_data_N2_Kanji[[Sr. no.]:[Meaning]],7,0)</f>
        <v>#N/A</v>
      </c>
      <c r="E598" s="3" t="e">
        <f>VLOOKUP(Final_manabou_kanji[[#This Row],[Sr. no.]],Raw_data_N2_Kanji[[Sr. no.]:[Meaning]],8,0)</f>
        <v>#N/A</v>
      </c>
      <c r="F598" s="39" t="e">
        <f>VLOOKUP(Final_manabou_kanji[[#This Row],[Sr. no.]],Raw_data_N2_Kanji[[Sr. no.]:[Meaning]],9,0)</f>
        <v>#N/A</v>
      </c>
      <c r="G598" s="66" t="e">
        <f>VLOOKUP(Final_manabou_kanji[[#This Row],[Sr. no.]],Raw_data_N2_Kanji[[Sr. no.]:[Sentence]],13,0)</f>
        <v>#N/A</v>
      </c>
      <c r="H598" t="e">
        <f>VLOOKUP(Final_manabou_kanji[[#This Row],[Kanji]],Raw_data_N2_Kanji[[Receipe]:[Meaning]],6,0)</f>
        <v>#N/A</v>
      </c>
      <c r="I598" t="e">
        <f>VLOOKUP(Final_manabou_kanji[[#This Row],[Kanji]],Raw_data_N2_Kanji[[Receipe]:[Meaning]],7,0)</f>
        <v>#N/A</v>
      </c>
      <c r="J598" t="e">
        <f>#REF!</f>
        <v>#REF!</v>
      </c>
      <c r="K598" s="35">
        <f>Final_manabou_kanji[[#This Row],[Sr. no.]]</f>
        <v>596</v>
      </c>
      <c r="L598" s="3"/>
      <c r="M598" s="3"/>
    </row>
    <row r="599" spans="2:13" ht="14.25" customHeight="1" x14ac:dyDescent="0.3">
      <c r="B599" s="33">
        <v>597</v>
      </c>
      <c r="C599" s="33" t="e">
        <f>VLOOKUP(Final_manabou_kanji[[#This Row],[Sr. no.]],Raw_data_N2_Kanji[[Sr. no.]:[Receipe no]],5,0)</f>
        <v>#N/A</v>
      </c>
      <c r="D599" s="38" t="e">
        <f>VLOOKUP(Final_manabou_kanji[[#This Row],[Sr. no.]],Raw_data_N2_Kanji[[Sr. no.]:[Meaning]],7,0)</f>
        <v>#N/A</v>
      </c>
      <c r="E599" s="3" t="e">
        <f>VLOOKUP(Final_manabou_kanji[[#This Row],[Sr. no.]],Raw_data_N2_Kanji[[Sr. no.]:[Meaning]],8,0)</f>
        <v>#N/A</v>
      </c>
      <c r="F599" s="39" t="e">
        <f>VLOOKUP(Final_manabou_kanji[[#This Row],[Sr. no.]],Raw_data_N2_Kanji[[Sr. no.]:[Meaning]],9,0)</f>
        <v>#N/A</v>
      </c>
      <c r="G599" s="66" t="e">
        <f>VLOOKUP(Final_manabou_kanji[[#This Row],[Sr. no.]],Raw_data_N2_Kanji[[Sr. no.]:[Sentence]],13,0)</f>
        <v>#N/A</v>
      </c>
      <c r="H599" t="e">
        <f>VLOOKUP(Final_manabou_kanji[[#This Row],[Kanji]],Raw_data_N2_Kanji[[Receipe]:[Meaning]],6,0)</f>
        <v>#N/A</v>
      </c>
      <c r="I599" t="e">
        <f>VLOOKUP(Final_manabou_kanji[[#This Row],[Kanji]],Raw_data_N2_Kanji[[Receipe]:[Meaning]],7,0)</f>
        <v>#N/A</v>
      </c>
      <c r="J599" t="e">
        <f>#REF!</f>
        <v>#REF!</v>
      </c>
      <c r="K599" s="35">
        <f>Final_manabou_kanji[[#This Row],[Sr. no.]]</f>
        <v>597</v>
      </c>
      <c r="L599" s="3"/>
      <c r="M599" s="3"/>
    </row>
    <row r="600" spans="2:13" ht="14.25" customHeight="1" x14ac:dyDescent="0.3">
      <c r="B600" s="33">
        <v>598</v>
      </c>
      <c r="C600" s="33" t="e">
        <f>VLOOKUP(Final_manabou_kanji[[#This Row],[Sr. no.]],Raw_data_N2_Kanji[[Sr. no.]:[Receipe no]],5,0)</f>
        <v>#N/A</v>
      </c>
      <c r="D600" s="38" t="e">
        <f>VLOOKUP(Final_manabou_kanji[[#This Row],[Sr. no.]],Raw_data_N2_Kanji[[Sr. no.]:[Meaning]],7,0)</f>
        <v>#N/A</v>
      </c>
      <c r="E600" s="3" t="e">
        <f>VLOOKUP(Final_manabou_kanji[[#This Row],[Sr. no.]],Raw_data_N2_Kanji[[Sr. no.]:[Meaning]],8,0)</f>
        <v>#N/A</v>
      </c>
      <c r="F600" s="39" t="e">
        <f>VLOOKUP(Final_manabou_kanji[[#This Row],[Sr. no.]],Raw_data_N2_Kanji[[Sr. no.]:[Meaning]],9,0)</f>
        <v>#N/A</v>
      </c>
      <c r="G600" s="66" t="e">
        <f>VLOOKUP(Final_manabou_kanji[[#This Row],[Sr. no.]],Raw_data_N2_Kanji[[Sr. no.]:[Sentence]],13,0)</f>
        <v>#N/A</v>
      </c>
      <c r="H600" t="e">
        <f>VLOOKUP(Final_manabou_kanji[[#This Row],[Kanji]],Raw_data_N2_Kanji[[Receipe]:[Meaning]],6,0)</f>
        <v>#N/A</v>
      </c>
      <c r="I600" t="e">
        <f>VLOOKUP(Final_manabou_kanji[[#This Row],[Kanji]],Raw_data_N2_Kanji[[Receipe]:[Meaning]],7,0)</f>
        <v>#N/A</v>
      </c>
      <c r="J600" t="e">
        <f>#REF!</f>
        <v>#REF!</v>
      </c>
      <c r="K600" s="35">
        <f>Final_manabou_kanji[[#This Row],[Sr. no.]]</f>
        <v>598</v>
      </c>
      <c r="L600" s="3"/>
      <c r="M600" s="3"/>
    </row>
    <row r="601" spans="2:13" ht="14.25" customHeight="1" x14ac:dyDescent="0.3">
      <c r="B601" s="33">
        <v>599</v>
      </c>
      <c r="C601" s="33" t="e">
        <f>VLOOKUP(Final_manabou_kanji[[#This Row],[Sr. no.]],Raw_data_N2_Kanji[[Sr. no.]:[Receipe no]],5,0)</f>
        <v>#N/A</v>
      </c>
      <c r="D601" s="38" t="e">
        <f>VLOOKUP(Final_manabou_kanji[[#This Row],[Sr. no.]],Raw_data_N2_Kanji[[Sr. no.]:[Meaning]],7,0)</f>
        <v>#N/A</v>
      </c>
      <c r="E601" s="3" t="e">
        <f>VLOOKUP(Final_manabou_kanji[[#This Row],[Sr. no.]],Raw_data_N2_Kanji[[Sr. no.]:[Meaning]],8,0)</f>
        <v>#N/A</v>
      </c>
      <c r="F601" s="39" t="e">
        <f>VLOOKUP(Final_manabou_kanji[[#This Row],[Sr. no.]],Raw_data_N2_Kanji[[Sr. no.]:[Meaning]],9,0)</f>
        <v>#N/A</v>
      </c>
      <c r="G601" s="66" t="e">
        <f>VLOOKUP(Final_manabou_kanji[[#This Row],[Sr. no.]],Raw_data_N2_Kanji[[Sr. no.]:[Sentence]],13,0)</f>
        <v>#N/A</v>
      </c>
      <c r="H601" t="e">
        <f>VLOOKUP(Final_manabou_kanji[[#This Row],[Kanji]],Raw_data_N2_Kanji[[Receipe]:[Meaning]],6,0)</f>
        <v>#N/A</v>
      </c>
      <c r="I601" t="e">
        <f>VLOOKUP(Final_manabou_kanji[[#This Row],[Kanji]],Raw_data_N2_Kanji[[Receipe]:[Meaning]],7,0)</f>
        <v>#N/A</v>
      </c>
      <c r="J601" t="e">
        <f>#REF!</f>
        <v>#REF!</v>
      </c>
      <c r="K601" s="35">
        <f>Final_manabou_kanji[[#This Row],[Sr. no.]]</f>
        <v>599</v>
      </c>
      <c r="L601" s="3"/>
      <c r="M601" s="3"/>
    </row>
    <row r="602" spans="2:13" ht="14.25" customHeight="1" x14ac:dyDescent="0.3">
      <c r="B602" s="33">
        <v>600</v>
      </c>
      <c r="C602" s="33" t="e">
        <f>VLOOKUP(Final_manabou_kanji[[#This Row],[Sr. no.]],Raw_data_N2_Kanji[[Sr. no.]:[Receipe no]],5,0)</f>
        <v>#N/A</v>
      </c>
      <c r="D602" s="38" t="e">
        <f>VLOOKUP(Final_manabou_kanji[[#This Row],[Sr. no.]],Raw_data_N2_Kanji[[Sr. no.]:[Meaning]],7,0)</f>
        <v>#N/A</v>
      </c>
      <c r="E602" s="3" t="e">
        <f>VLOOKUP(Final_manabou_kanji[[#This Row],[Sr. no.]],Raw_data_N2_Kanji[[Sr. no.]:[Meaning]],8,0)</f>
        <v>#N/A</v>
      </c>
      <c r="F602" s="39" t="e">
        <f>VLOOKUP(Final_manabou_kanji[[#This Row],[Sr. no.]],Raw_data_N2_Kanji[[Sr. no.]:[Meaning]],9,0)</f>
        <v>#N/A</v>
      </c>
      <c r="G602" s="66" t="e">
        <f>VLOOKUP(Final_manabou_kanji[[#This Row],[Sr. no.]],Raw_data_N2_Kanji[[Sr. no.]:[Sentence]],13,0)</f>
        <v>#N/A</v>
      </c>
      <c r="H602" t="e">
        <f>VLOOKUP(Final_manabou_kanji[[#This Row],[Kanji]],Raw_data_N2_Kanji[[Receipe]:[Meaning]],6,0)</f>
        <v>#N/A</v>
      </c>
      <c r="I602" t="e">
        <f>VLOOKUP(Final_manabou_kanji[[#This Row],[Kanji]],Raw_data_N2_Kanji[[Receipe]:[Meaning]],7,0)</f>
        <v>#N/A</v>
      </c>
      <c r="J602" t="e">
        <f>#REF!</f>
        <v>#REF!</v>
      </c>
      <c r="K602" s="35">
        <f>Final_manabou_kanji[[#This Row],[Sr. no.]]</f>
        <v>600</v>
      </c>
      <c r="L602" s="3"/>
      <c r="M602" s="3"/>
    </row>
    <row r="603" spans="2:13" ht="14.25" customHeight="1" x14ac:dyDescent="0.3">
      <c r="B603" s="33">
        <v>601</v>
      </c>
      <c r="C603" s="33" t="e">
        <f>VLOOKUP(Final_manabou_kanji[[#This Row],[Sr. no.]],Raw_data_N2_Kanji[[Sr. no.]:[Receipe no]],5,0)</f>
        <v>#N/A</v>
      </c>
      <c r="D603" s="38" t="e">
        <f>VLOOKUP(Final_manabou_kanji[[#This Row],[Sr. no.]],Raw_data_N2_Kanji[[Sr. no.]:[Meaning]],7,0)</f>
        <v>#N/A</v>
      </c>
      <c r="E603" s="3" t="e">
        <f>VLOOKUP(Final_manabou_kanji[[#This Row],[Sr. no.]],Raw_data_N2_Kanji[[Sr. no.]:[Meaning]],8,0)</f>
        <v>#N/A</v>
      </c>
      <c r="F603" s="39" t="e">
        <f>VLOOKUP(Final_manabou_kanji[[#This Row],[Sr. no.]],Raw_data_N2_Kanji[[Sr. no.]:[Meaning]],9,0)</f>
        <v>#N/A</v>
      </c>
      <c r="G603" s="66" t="e">
        <f>VLOOKUP(Final_manabou_kanji[[#This Row],[Sr. no.]],Raw_data_N2_Kanji[[Sr. no.]:[Sentence]],13,0)</f>
        <v>#N/A</v>
      </c>
      <c r="H603" t="e">
        <f>VLOOKUP(Final_manabou_kanji[[#This Row],[Kanji]],Raw_data_N2_Kanji[[Receipe]:[Meaning]],6,0)</f>
        <v>#N/A</v>
      </c>
      <c r="I603" t="e">
        <f>VLOOKUP(Final_manabou_kanji[[#This Row],[Kanji]],Raw_data_N2_Kanji[[Receipe]:[Meaning]],7,0)</f>
        <v>#N/A</v>
      </c>
      <c r="J603" t="e">
        <f>#REF!</f>
        <v>#REF!</v>
      </c>
      <c r="K603" s="35">
        <f>Final_manabou_kanji[[#This Row],[Sr. no.]]</f>
        <v>601</v>
      </c>
      <c r="L603" s="3"/>
      <c r="M603" s="3"/>
    </row>
    <row r="604" spans="2:13" ht="14.25" customHeight="1" x14ac:dyDescent="0.3">
      <c r="B604" s="33">
        <v>602</v>
      </c>
      <c r="C604" s="33" t="e">
        <f>VLOOKUP(Final_manabou_kanji[[#This Row],[Sr. no.]],Raw_data_N2_Kanji[[Sr. no.]:[Receipe no]],5,0)</f>
        <v>#N/A</v>
      </c>
      <c r="D604" s="38" t="e">
        <f>VLOOKUP(Final_manabou_kanji[[#This Row],[Sr. no.]],Raw_data_N2_Kanji[[Sr. no.]:[Meaning]],7,0)</f>
        <v>#N/A</v>
      </c>
      <c r="E604" s="3" t="e">
        <f>VLOOKUP(Final_manabou_kanji[[#This Row],[Sr. no.]],Raw_data_N2_Kanji[[Sr. no.]:[Meaning]],8,0)</f>
        <v>#N/A</v>
      </c>
      <c r="F604" s="39" t="e">
        <f>VLOOKUP(Final_manabou_kanji[[#This Row],[Sr. no.]],Raw_data_N2_Kanji[[Sr. no.]:[Meaning]],9,0)</f>
        <v>#N/A</v>
      </c>
      <c r="G604" s="66" t="e">
        <f>VLOOKUP(Final_manabou_kanji[[#This Row],[Sr. no.]],Raw_data_N2_Kanji[[Sr. no.]:[Sentence]],13,0)</f>
        <v>#N/A</v>
      </c>
      <c r="H604" t="e">
        <f>VLOOKUP(Final_manabou_kanji[[#This Row],[Kanji]],Raw_data_N2_Kanji[[Receipe]:[Meaning]],6,0)</f>
        <v>#N/A</v>
      </c>
      <c r="I604" t="e">
        <f>VLOOKUP(Final_manabou_kanji[[#This Row],[Kanji]],Raw_data_N2_Kanji[[Receipe]:[Meaning]],7,0)</f>
        <v>#N/A</v>
      </c>
      <c r="J604" t="e">
        <f>#REF!</f>
        <v>#REF!</v>
      </c>
      <c r="K604" s="35">
        <f>Final_manabou_kanji[[#This Row],[Sr. no.]]</f>
        <v>602</v>
      </c>
      <c r="L604" s="3"/>
      <c r="M604" s="3"/>
    </row>
    <row r="605" spans="2:13" ht="14.25" customHeight="1" x14ac:dyDescent="0.3">
      <c r="B605" s="33">
        <v>603</v>
      </c>
      <c r="C605" s="33" t="e">
        <f>VLOOKUP(Final_manabou_kanji[[#This Row],[Sr. no.]],Raw_data_N2_Kanji[[Sr. no.]:[Receipe no]],5,0)</f>
        <v>#N/A</v>
      </c>
      <c r="D605" s="38" t="e">
        <f>VLOOKUP(Final_manabou_kanji[[#This Row],[Sr. no.]],Raw_data_N2_Kanji[[Sr. no.]:[Meaning]],7,0)</f>
        <v>#N/A</v>
      </c>
      <c r="E605" s="3" t="e">
        <f>VLOOKUP(Final_manabou_kanji[[#This Row],[Sr. no.]],Raw_data_N2_Kanji[[Sr. no.]:[Meaning]],8,0)</f>
        <v>#N/A</v>
      </c>
      <c r="F605" s="39" t="e">
        <f>VLOOKUP(Final_manabou_kanji[[#This Row],[Sr. no.]],Raw_data_N2_Kanji[[Sr. no.]:[Meaning]],9,0)</f>
        <v>#N/A</v>
      </c>
      <c r="G605" s="66" t="e">
        <f>VLOOKUP(Final_manabou_kanji[[#This Row],[Sr. no.]],Raw_data_N2_Kanji[[Sr. no.]:[Sentence]],13,0)</f>
        <v>#N/A</v>
      </c>
      <c r="H605" t="e">
        <f>VLOOKUP(Final_manabou_kanji[[#This Row],[Kanji]],Raw_data_N2_Kanji[[Receipe]:[Meaning]],6,0)</f>
        <v>#N/A</v>
      </c>
      <c r="I605" t="e">
        <f>VLOOKUP(Final_manabou_kanji[[#This Row],[Kanji]],Raw_data_N2_Kanji[[Receipe]:[Meaning]],7,0)</f>
        <v>#N/A</v>
      </c>
      <c r="J605" t="e">
        <f>#REF!</f>
        <v>#REF!</v>
      </c>
      <c r="K605" s="35">
        <f>Final_manabou_kanji[[#This Row],[Sr. no.]]</f>
        <v>603</v>
      </c>
      <c r="L605" s="3"/>
      <c r="M605" s="3"/>
    </row>
    <row r="606" spans="2:13" ht="14.25" customHeight="1" x14ac:dyDescent="0.3">
      <c r="B606" s="33">
        <v>604</v>
      </c>
      <c r="C606" s="33" t="e">
        <f>VLOOKUP(Final_manabou_kanji[[#This Row],[Sr. no.]],Raw_data_N2_Kanji[[Sr. no.]:[Receipe no]],5,0)</f>
        <v>#N/A</v>
      </c>
      <c r="D606" s="38" t="e">
        <f>VLOOKUP(Final_manabou_kanji[[#This Row],[Sr. no.]],Raw_data_N2_Kanji[[Sr. no.]:[Meaning]],7,0)</f>
        <v>#N/A</v>
      </c>
      <c r="E606" s="3" t="e">
        <f>VLOOKUP(Final_manabou_kanji[[#This Row],[Sr. no.]],Raw_data_N2_Kanji[[Sr. no.]:[Meaning]],8,0)</f>
        <v>#N/A</v>
      </c>
      <c r="F606" s="39" t="e">
        <f>VLOOKUP(Final_manabou_kanji[[#This Row],[Sr. no.]],Raw_data_N2_Kanji[[Sr. no.]:[Meaning]],9,0)</f>
        <v>#N/A</v>
      </c>
      <c r="G606" s="66" t="e">
        <f>VLOOKUP(Final_manabou_kanji[[#This Row],[Sr. no.]],Raw_data_N2_Kanji[[Sr. no.]:[Sentence]],13,0)</f>
        <v>#N/A</v>
      </c>
      <c r="H606" t="e">
        <f>VLOOKUP(Final_manabou_kanji[[#This Row],[Kanji]],Raw_data_N2_Kanji[[Receipe]:[Meaning]],6,0)</f>
        <v>#N/A</v>
      </c>
      <c r="I606" t="e">
        <f>VLOOKUP(Final_manabou_kanji[[#This Row],[Kanji]],Raw_data_N2_Kanji[[Receipe]:[Meaning]],7,0)</f>
        <v>#N/A</v>
      </c>
      <c r="J606" t="e">
        <f>#REF!</f>
        <v>#REF!</v>
      </c>
      <c r="K606" s="35">
        <f>Final_manabou_kanji[[#This Row],[Sr. no.]]</f>
        <v>604</v>
      </c>
      <c r="L606" s="3"/>
      <c r="M606" s="3"/>
    </row>
    <row r="607" spans="2:13" ht="14.25" customHeight="1" x14ac:dyDescent="0.3">
      <c r="B607" s="33">
        <v>605</v>
      </c>
      <c r="C607" s="33" t="e">
        <f>VLOOKUP(Final_manabou_kanji[[#This Row],[Sr. no.]],Raw_data_N2_Kanji[[Sr. no.]:[Receipe no]],5,0)</f>
        <v>#N/A</v>
      </c>
      <c r="D607" s="38" t="e">
        <f>VLOOKUP(Final_manabou_kanji[[#This Row],[Sr. no.]],Raw_data_N2_Kanji[[Sr. no.]:[Meaning]],7,0)</f>
        <v>#N/A</v>
      </c>
      <c r="E607" s="3" t="e">
        <f>VLOOKUP(Final_manabou_kanji[[#This Row],[Sr. no.]],Raw_data_N2_Kanji[[Sr. no.]:[Meaning]],8,0)</f>
        <v>#N/A</v>
      </c>
      <c r="F607" s="39" t="e">
        <f>VLOOKUP(Final_manabou_kanji[[#This Row],[Sr. no.]],Raw_data_N2_Kanji[[Sr. no.]:[Meaning]],9,0)</f>
        <v>#N/A</v>
      </c>
      <c r="G607" s="66" t="e">
        <f>VLOOKUP(Final_manabou_kanji[[#This Row],[Sr. no.]],Raw_data_N2_Kanji[[Sr. no.]:[Sentence]],13,0)</f>
        <v>#N/A</v>
      </c>
      <c r="H607" t="e">
        <f>VLOOKUP(Final_manabou_kanji[[#This Row],[Kanji]],Raw_data_N2_Kanji[[Receipe]:[Meaning]],6,0)</f>
        <v>#N/A</v>
      </c>
      <c r="I607" t="e">
        <f>VLOOKUP(Final_manabou_kanji[[#This Row],[Kanji]],Raw_data_N2_Kanji[[Receipe]:[Meaning]],7,0)</f>
        <v>#N/A</v>
      </c>
      <c r="J607" t="e">
        <f>#REF!</f>
        <v>#REF!</v>
      </c>
      <c r="K607" s="35">
        <f>Final_manabou_kanji[[#This Row],[Sr. no.]]</f>
        <v>605</v>
      </c>
      <c r="L607" s="3"/>
      <c r="M607" s="3"/>
    </row>
    <row r="608" spans="2:13" ht="14.25" customHeight="1" x14ac:dyDescent="0.3">
      <c r="B608" s="33">
        <v>606</v>
      </c>
      <c r="C608" s="33" t="e">
        <f>VLOOKUP(Final_manabou_kanji[[#This Row],[Sr. no.]],Raw_data_N2_Kanji[[Sr. no.]:[Receipe no]],5,0)</f>
        <v>#N/A</v>
      </c>
      <c r="D608" s="38" t="e">
        <f>VLOOKUP(Final_manabou_kanji[[#This Row],[Sr. no.]],Raw_data_N2_Kanji[[Sr. no.]:[Meaning]],7,0)</f>
        <v>#N/A</v>
      </c>
      <c r="E608" s="3" t="e">
        <f>VLOOKUP(Final_manabou_kanji[[#This Row],[Sr. no.]],Raw_data_N2_Kanji[[Sr. no.]:[Meaning]],8,0)</f>
        <v>#N/A</v>
      </c>
      <c r="F608" s="39" t="e">
        <f>VLOOKUP(Final_manabou_kanji[[#This Row],[Sr. no.]],Raw_data_N2_Kanji[[Sr. no.]:[Meaning]],9,0)</f>
        <v>#N/A</v>
      </c>
      <c r="G608" s="66" t="e">
        <f>VLOOKUP(Final_manabou_kanji[[#This Row],[Sr. no.]],Raw_data_N2_Kanji[[Sr. no.]:[Sentence]],13,0)</f>
        <v>#N/A</v>
      </c>
      <c r="H608" t="e">
        <f>VLOOKUP(Final_manabou_kanji[[#This Row],[Kanji]],Raw_data_N2_Kanji[[Receipe]:[Meaning]],6,0)</f>
        <v>#N/A</v>
      </c>
      <c r="I608" t="e">
        <f>VLOOKUP(Final_manabou_kanji[[#This Row],[Kanji]],Raw_data_N2_Kanji[[Receipe]:[Meaning]],7,0)</f>
        <v>#N/A</v>
      </c>
      <c r="J608" t="e">
        <f>#REF!</f>
        <v>#REF!</v>
      </c>
      <c r="K608" s="35">
        <f>Final_manabou_kanji[[#This Row],[Sr. no.]]</f>
        <v>606</v>
      </c>
      <c r="L608" s="3"/>
      <c r="M608" s="3"/>
    </row>
    <row r="609" spans="2:13" ht="14.25" customHeight="1" x14ac:dyDescent="0.3">
      <c r="B609" s="33">
        <v>607</v>
      </c>
      <c r="C609" s="33" t="e">
        <f>VLOOKUP(Final_manabou_kanji[[#This Row],[Sr. no.]],Raw_data_N2_Kanji[[Sr. no.]:[Receipe no]],5,0)</f>
        <v>#N/A</v>
      </c>
      <c r="D609" s="38" t="e">
        <f>VLOOKUP(Final_manabou_kanji[[#This Row],[Sr. no.]],Raw_data_N2_Kanji[[Sr. no.]:[Meaning]],7,0)</f>
        <v>#N/A</v>
      </c>
      <c r="E609" s="3" t="e">
        <f>VLOOKUP(Final_manabou_kanji[[#This Row],[Sr. no.]],Raw_data_N2_Kanji[[Sr. no.]:[Meaning]],8,0)</f>
        <v>#N/A</v>
      </c>
      <c r="F609" s="39" t="e">
        <f>VLOOKUP(Final_manabou_kanji[[#This Row],[Sr. no.]],Raw_data_N2_Kanji[[Sr. no.]:[Meaning]],9,0)</f>
        <v>#N/A</v>
      </c>
      <c r="G609" s="66" t="e">
        <f>VLOOKUP(Final_manabou_kanji[[#This Row],[Sr. no.]],Raw_data_N2_Kanji[[Sr. no.]:[Sentence]],13,0)</f>
        <v>#N/A</v>
      </c>
      <c r="H609" t="e">
        <f>VLOOKUP(Final_manabou_kanji[[#This Row],[Kanji]],Raw_data_N2_Kanji[[Receipe]:[Meaning]],6,0)</f>
        <v>#N/A</v>
      </c>
      <c r="I609" t="e">
        <f>VLOOKUP(Final_manabou_kanji[[#This Row],[Kanji]],Raw_data_N2_Kanji[[Receipe]:[Meaning]],7,0)</f>
        <v>#N/A</v>
      </c>
      <c r="J609" t="e">
        <f>#REF!</f>
        <v>#REF!</v>
      </c>
      <c r="K609" s="35">
        <f>Final_manabou_kanji[[#This Row],[Sr. no.]]</f>
        <v>607</v>
      </c>
      <c r="L609" s="3"/>
      <c r="M609" s="3"/>
    </row>
    <row r="610" spans="2:13" ht="14.25" customHeight="1" x14ac:dyDescent="0.3">
      <c r="B610" s="33">
        <v>608</v>
      </c>
      <c r="C610" s="33" t="e">
        <f>VLOOKUP(Final_manabou_kanji[[#This Row],[Sr. no.]],Raw_data_N2_Kanji[[Sr. no.]:[Receipe no]],5,0)</f>
        <v>#N/A</v>
      </c>
      <c r="D610" s="38" t="e">
        <f>VLOOKUP(Final_manabou_kanji[[#This Row],[Sr. no.]],Raw_data_N2_Kanji[[Sr. no.]:[Meaning]],7,0)</f>
        <v>#N/A</v>
      </c>
      <c r="E610" s="3" t="e">
        <f>VLOOKUP(Final_manabou_kanji[[#This Row],[Sr. no.]],Raw_data_N2_Kanji[[Sr. no.]:[Meaning]],8,0)</f>
        <v>#N/A</v>
      </c>
      <c r="F610" s="39" t="e">
        <f>VLOOKUP(Final_manabou_kanji[[#This Row],[Sr. no.]],Raw_data_N2_Kanji[[Sr. no.]:[Meaning]],9,0)</f>
        <v>#N/A</v>
      </c>
      <c r="G610" s="66" t="e">
        <f>VLOOKUP(Final_manabou_kanji[[#This Row],[Sr. no.]],Raw_data_N2_Kanji[[Sr. no.]:[Sentence]],13,0)</f>
        <v>#N/A</v>
      </c>
      <c r="H610" t="e">
        <f>VLOOKUP(Final_manabou_kanji[[#This Row],[Kanji]],Raw_data_N2_Kanji[[Receipe]:[Meaning]],6,0)</f>
        <v>#N/A</v>
      </c>
      <c r="I610" t="e">
        <f>VLOOKUP(Final_manabou_kanji[[#This Row],[Kanji]],Raw_data_N2_Kanji[[Receipe]:[Meaning]],7,0)</f>
        <v>#N/A</v>
      </c>
      <c r="J610" t="e">
        <f>#REF!</f>
        <v>#REF!</v>
      </c>
      <c r="K610" s="35">
        <f>Final_manabou_kanji[[#This Row],[Sr. no.]]</f>
        <v>608</v>
      </c>
      <c r="L610" s="3"/>
      <c r="M610" s="3"/>
    </row>
    <row r="611" spans="2:13" ht="14.25" customHeight="1" x14ac:dyDescent="0.3">
      <c r="B611" s="33">
        <v>609</v>
      </c>
      <c r="C611" s="33" t="e">
        <f>VLOOKUP(Final_manabou_kanji[[#This Row],[Sr. no.]],Raw_data_N2_Kanji[[Sr. no.]:[Receipe no]],5,0)</f>
        <v>#N/A</v>
      </c>
      <c r="D611" s="38" t="e">
        <f>VLOOKUP(Final_manabou_kanji[[#This Row],[Sr. no.]],Raw_data_N2_Kanji[[Sr. no.]:[Meaning]],7,0)</f>
        <v>#N/A</v>
      </c>
      <c r="E611" s="3" t="e">
        <f>VLOOKUP(Final_manabou_kanji[[#This Row],[Sr. no.]],Raw_data_N2_Kanji[[Sr. no.]:[Meaning]],8,0)</f>
        <v>#N/A</v>
      </c>
      <c r="F611" s="39" t="e">
        <f>VLOOKUP(Final_manabou_kanji[[#This Row],[Sr. no.]],Raw_data_N2_Kanji[[Sr. no.]:[Meaning]],9,0)</f>
        <v>#N/A</v>
      </c>
      <c r="G611" s="66" t="e">
        <f>VLOOKUP(Final_manabou_kanji[[#This Row],[Sr. no.]],Raw_data_N2_Kanji[[Sr. no.]:[Sentence]],13,0)</f>
        <v>#N/A</v>
      </c>
      <c r="H611" t="e">
        <f>VLOOKUP(Final_manabou_kanji[[#This Row],[Kanji]],Raw_data_N2_Kanji[[Receipe]:[Meaning]],6,0)</f>
        <v>#N/A</v>
      </c>
      <c r="I611" t="e">
        <f>VLOOKUP(Final_manabou_kanji[[#This Row],[Kanji]],Raw_data_N2_Kanji[[Receipe]:[Meaning]],7,0)</f>
        <v>#N/A</v>
      </c>
      <c r="J611" t="e">
        <f>#REF!</f>
        <v>#REF!</v>
      </c>
      <c r="K611" s="35">
        <f>Final_manabou_kanji[[#This Row],[Sr. no.]]</f>
        <v>609</v>
      </c>
      <c r="L611" s="3"/>
      <c r="M611" s="3"/>
    </row>
    <row r="612" spans="2:13" ht="14.25" customHeight="1" x14ac:dyDescent="0.3">
      <c r="B612" s="33">
        <v>610</v>
      </c>
      <c r="C612" s="33" t="e">
        <f>VLOOKUP(Final_manabou_kanji[[#This Row],[Sr. no.]],Raw_data_N2_Kanji[[Sr. no.]:[Receipe no]],5,0)</f>
        <v>#N/A</v>
      </c>
      <c r="D612" s="38" t="e">
        <f>VLOOKUP(Final_manabou_kanji[[#This Row],[Sr. no.]],Raw_data_N2_Kanji[[Sr. no.]:[Meaning]],7,0)</f>
        <v>#N/A</v>
      </c>
      <c r="E612" s="3" t="e">
        <f>VLOOKUP(Final_manabou_kanji[[#This Row],[Sr. no.]],Raw_data_N2_Kanji[[Sr. no.]:[Meaning]],8,0)</f>
        <v>#N/A</v>
      </c>
      <c r="F612" s="39" t="e">
        <f>VLOOKUP(Final_manabou_kanji[[#This Row],[Sr. no.]],Raw_data_N2_Kanji[[Sr. no.]:[Meaning]],9,0)</f>
        <v>#N/A</v>
      </c>
      <c r="G612" s="66" t="e">
        <f>VLOOKUP(Final_manabou_kanji[[#This Row],[Sr. no.]],Raw_data_N2_Kanji[[Sr. no.]:[Sentence]],13,0)</f>
        <v>#N/A</v>
      </c>
      <c r="H612" t="e">
        <f>VLOOKUP(Final_manabou_kanji[[#This Row],[Kanji]],Raw_data_N2_Kanji[[Receipe]:[Meaning]],6,0)</f>
        <v>#N/A</v>
      </c>
      <c r="I612" t="e">
        <f>VLOOKUP(Final_manabou_kanji[[#This Row],[Kanji]],Raw_data_N2_Kanji[[Receipe]:[Meaning]],7,0)</f>
        <v>#N/A</v>
      </c>
      <c r="J612" t="e">
        <f>#REF!</f>
        <v>#REF!</v>
      </c>
      <c r="K612" s="35">
        <f>Final_manabou_kanji[[#This Row],[Sr. no.]]</f>
        <v>610</v>
      </c>
      <c r="L612" s="3"/>
      <c r="M612" s="3"/>
    </row>
    <row r="613" spans="2:13" ht="14.25" customHeight="1" x14ac:dyDescent="0.3">
      <c r="B613" s="33">
        <v>611</v>
      </c>
      <c r="C613" s="33" t="e">
        <f>VLOOKUP(Final_manabou_kanji[[#This Row],[Sr. no.]],Raw_data_N2_Kanji[[Sr. no.]:[Receipe no]],5,0)</f>
        <v>#N/A</v>
      </c>
      <c r="D613" s="38" t="e">
        <f>VLOOKUP(Final_manabou_kanji[[#This Row],[Sr. no.]],Raw_data_N2_Kanji[[Sr. no.]:[Meaning]],7,0)</f>
        <v>#N/A</v>
      </c>
      <c r="E613" s="3" t="e">
        <f>VLOOKUP(Final_manabou_kanji[[#This Row],[Sr. no.]],Raw_data_N2_Kanji[[Sr. no.]:[Meaning]],8,0)</f>
        <v>#N/A</v>
      </c>
      <c r="F613" s="39" t="e">
        <f>VLOOKUP(Final_manabou_kanji[[#This Row],[Sr. no.]],Raw_data_N2_Kanji[[Sr. no.]:[Meaning]],9,0)</f>
        <v>#N/A</v>
      </c>
      <c r="G613" s="66" t="e">
        <f>VLOOKUP(Final_manabou_kanji[[#This Row],[Sr. no.]],Raw_data_N2_Kanji[[Sr. no.]:[Sentence]],13,0)</f>
        <v>#N/A</v>
      </c>
      <c r="H613" t="e">
        <f>VLOOKUP(Final_manabou_kanji[[#This Row],[Kanji]],Raw_data_N2_Kanji[[Receipe]:[Meaning]],6,0)</f>
        <v>#N/A</v>
      </c>
      <c r="I613" t="e">
        <f>VLOOKUP(Final_manabou_kanji[[#This Row],[Kanji]],Raw_data_N2_Kanji[[Receipe]:[Meaning]],7,0)</f>
        <v>#N/A</v>
      </c>
      <c r="J613" t="e">
        <f>#REF!</f>
        <v>#REF!</v>
      </c>
      <c r="K613" s="35">
        <f>Final_manabou_kanji[[#This Row],[Sr. no.]]</f>
        <v>611</v>
      </c>
      <c r="L613" s="3"/>
      <c r="M613" s="3"/>
    </row>
    <row r="614" spans="2:13" ht="14.25" customHeight="1" x14ac:dyDescent="0.3">
      <c r="B614" s="33">
        <v>612</v>
      </c>
      <c r="C614" s="33" t="e">
        <f>VLOOKUP(Final_manabou_kanji[[#This Row],[Sr. no.]],Raw_data_N2_Kanji[[Sr. no.]:[Receipe no]],5,0)</f>
        <v>#N/A</v>
      </c>
      <c r="D614" s="38" t="e">
        <f>VLOOKUP(Final_manabou_kanji[[#This Row],[Sr. no.]],Raw_data_N2_Kanji[[Sr. no.]:[Meaning]],7,0)</f>
        <v>#N/A</v>
      </c>
      <c r="E614" s="3" t="e">
        <f>VLOOKUP(Final_manabou_kanji[[#This Row],[Sr. no.]],Raw_data_N2_Kanji[[Sr. no.]:[Meaning]],8,0)</f>
        <v>#N/A</v>
      </c>
      <c r="F614" s="39" t="e">
        <f>VLOOKUP(Final_manabou_kanji[[#This Row],[Sr. no.]],Raw_data_N2_Kanji[[Sr. no.]:[Meaning]],9,0)</f>
        <v>#N/A</v>
      </c>
      <c r="G614" s="66" t="e">
        <f>VLOOKUP(Final_manabou_kanji[[#This Row],[Sr. no.]],Raw_data_N2_Kanji[[Sr. no.]:[Sentence]],13,0)</f>
        <v>#N/A</v>
      </c>
      <c r="H614" t="e">
        <f>VLOOKUP(Final_manabou_kanji[[#This Row],[Kanji]],Raw_data_N2_Kanji[[Receipe]:[Meaning]],6,0)</f>
        <v>#N/A</v>
      </c>
      <c r="I614" t="e">
        <f>VLOOKUP(Final_manabou_kanji[[#This Row],[Kanji]],Raw_data_N2_Kanji[[Receipe]:[Meaning]],7,0)</f>
        <v>#N/A</v>
      </c>
      <c r="J614" t="e">
        <f>#REF!</f>
        <v>#REF!</v>
      </c>
      <c r="K614" s="35">
        <f>Final_manabou_kanji[[#This Row],[Sr. no.]]</f>
        <v>612</v>
      </c>
      <c r="L614" s="3"/>
      <c r="M614" s="3"/>
    </row>
    <row r="615" spans="2:13" ht="14.25" customHeight="1" x14ac:dyDescent="0.3">
      <c r="B615" s="33">
        <v>613</v>
      </c>
      <c r="C615" s="33" t="e">
        <f>VLOOKUP(Final_manabou_kanji[[#This Row],[Sr. no.]],Raw_data_N2_Kanji[[Sr. no.]:[Receipe no]],5,0)</f>
        <v>#N/A</v>
      </c>
      <c r="D615" s="38" t="e">
        <f>VLOOKUP(Final_manabou_kanji[[#This Row],[Sr. no.]],Raw_data_N2_Kanji[[Sr. no.]:[Meaning]],7,0)</f>
        <v>#N/A</v>
      </c>
      <c r="E615" s="3" t="e">
        <f>VLOOKUP(Final_manabou_kanji[[#This Row],[Sr. no.]],Raw_data_N2_Kanji[[Sr. no.]:[Meaning]],8,0)</f>
        <v>#N/A</v>
      </c>
      <c r="F615" s="39" t="e">
        <f>VLOOKUP(Final_manabou_kanji[[#This Row],[Sr. no.]],Raw_data_N2_Kanji[[Sr. no.]:[Meaning]],9,0)</f>
        <v>#N/A</v>
      </c>
      <c r="G615" s="66" t="e">
        <f>VLOOKUP(Final_manabou_kanji[[#This Row],[Sr. no.]],Raw_data_N2_Kanji[[Sr. no.]:[Sentence]],13,0)</f>
        <v>#N/A</v>
      </c>
      <c r="H615" t="e">
        <f>VLOOKUP(Final_manabou_kanji[[#This Row],[Kanji]],Raw_data_N2_Kanji[[Receipe]:[Meaning]],6,0)</f>
        <v>#N/A</v>
      </c>
      <c r="I615" t="e">
        <f>VLOOKUP(Final_manabou_kanji[[#This Row],[Kanji]],Raw_data_N2_Kanji[[Receipe]:[Meaning]],7,0)</f>
        <v>#N/A</v>
      </c>
      <c r="J615" t="e">
        <f>#REF!</f>
        <v>#REF!</v>
      </c>
      <c r="K615" s="35">
        <f>Final_manabou_kanji[[#This Row],[Sr. no.]]</f>
        <v>613</v>
      </c>
      <c r="L615" s="3"/>
      <c r="M615" s="3"/>
    </row>
    <row r="616" spans="2:13" ht="14.25" customHeight="1" x14ac:dyDescent="0.3">
      <c r="B616" s="33">
        <v>614</v>
      </c>
      <c r="C616" s="33" t="e">
        <f>VLOOKUP(Final_manabou_kanji[[#This Row],[Sr. no.]],Raw_data_N2_Kanji[[Sr. no.]:[Receipe no]],5,0)</f>
        <v>#N/A</v>
      </c>
      <c r="D616" s="38" t="e">
        <f>VLOOKUP(Final_manabou_kanji[[#This Row],[Sr. no.]],Raw_data_N2_Kanji[[Sr. no.]:[Meaning]],7,0)</f>
        <v>#N/A</v>
      </c>
      <c r="E616" s="3" t="e">
        <f>VLOOKUP(Final_manabou_kanji[[#This Row],[Sr. no.]],Raw_data_N2_Kanji[[Sr. no.]:[Meaning]],8,0)</f>
        <v>#N/A</v>
      </c>
      <c r="F616" s="39" t="e">
        <f>VLOOKUP(Final_manabou_kanji[[#This Row],[Sr. no.]],Raw_data_N2_Kanji[[Sr. no.]:[Meaning]],9,0)</f>
        <v>#N/A</v>
      </c>
      <c r="G616" s="66" t="e">
        <f>VLOOKUP(Final_manabou_kanji[[#This Row],[Sr. no.]],Raw_data_N2_Kanji[[Sr. no.]:[Sentence]],13,0)</f>
        <v>#N/A</v>
      </c>
      <c r="H616" t="e">
        <f>VLOOKUP(Final_manabou_kanji[[#This Row],[Kanji]],Raw_data_N2_Kanji[[Receipe]:[Meaning]],6,0)</f>
        <v>#N/A</v>
      </c>
      <c r="I616" t="e">
        <f>VLOOKUP(Final_manabou_kanji[[#This Row],[Kanji]],Raw_data_N2_Kanji[[Receipe]:[Meaning]],7,0)</f>
        <v>#N/A</v>
      </c>
      <c r="J616" t="e">
        <f>#REF!</f>
        <v>#REF!</v>
      </c>
      <c r="K616" s="35">
        <f>Final_manabou_kanji[[#This Row],[Sr. no.]]</f>
        <v>614</v>
      </c>
      <c r="L616" s="3"/>
      <c r="M616" s="3"/>
    </row>
    <row r="617" spans="2:13" ht="14.25" customHeight="1" x14ac:dyDescent="0.3">
      <c r="B617" s="33">
        <v>615</v>
      </c>
      <c r="C617" s="33" t="e">
        <f>VLOOKUP(Final_manabou_kanji[[#This Row],[Sr. no.]],Raw_data_N2_Kanji[[Sr. no.]:[Receipe no]],5,0)</f>
        <v>#N/A</v>
      </c>
      <c r="D617" s="38" t="e">
        <f>VLOOKUP(Final_manabou_kanji[[#This Row],[Sr. no.]],Raw_data_N2_Kanji[[Sr. no.]:[Meaning]],7,0)</f>
        <v>#N/A</v>
      </c>
      <c r="E617" s="3" t="e">
        <f>VLOOKUP(Final_manabou_kanji[[#This Row],[Sr. no.]],Raw_data_N2_Kanji[[Sr. no.]:[Meaning]],8,0)</f>
        <v>#N/A</v>
      </c>
      <c r="F617" s="39" t="e">
        <f>VLOOKUP(Final_manabou_kanji[[#This Row],[Sr. no.]],Raw_data_N2_Kanji[[Sr. no.]:[Meaning]],9,0)</f>
        <v>#N/A</v>
      </c>
      <c r="G617" s="66" t="e">
        <f>VLOOKUP(Final_manabou_kanji[[#This Row],[Sr. no.]],Raw_data_N2_Kanji[[Sr. no.]:[Sentence]],13,0)</f>
        <v>#N/A</v>
      </c>
      <c r="H617" t="e">
        <f>VLOOKUP(Final_manabou_kanji[[#This Row],[Kanji]],Raw_data_N2_Kanji[[Receipe]:[Meaning]],6,0)</f>
        <v>#N/A</v>
      </c>
      <c r="I617" t="e">
        <f>VLOOKUP(Final_manabou_kanji[[#This Row],[Kanji]],Raw_data_N2_Kanji[[Receipe]:[Meaning]],7,0)</f>
        <v>#N/A</v>
      </c>
      <c r="J617" t="e">
        <f>#REF!</f>
        <v>#REF!</v>
      </c>
      <c r="K617" s="35">
        <f>Final_manabou_kanji[[#This Row],[Sr. no.]]</f>
        <v>615</v>
      </c>
      <c r="L617" s="3"/>
      <c r="M617" s="3"/>
    </row>
    <row r="618" spans="2:13" ht="14.25" customHeight="1" x14ac:dyDescent="0.3">
      <c r="B618" s="33">
        <v>616</v>
      </c>
      <c r="C618" s="33" t="e">
        <f>VLOOKUP(Final_manabou_kanji[[#This Row],[Sr. no.]],Raw_data_N2_Kanji[[Sr. no.]:[Receipe no]],5,0)</f>
        <v>#N/A</v>
      </c>
      <c r="D618" s="38" t="e">
        <f>VLOOKUP(Final_manabou_kanji[[#This Row],[Sr. no.]],Raw_data_N2_Kanji[[Sr. no.]:[Meaning]],7,0)</f>
        <v>#N/A</v>
      </c>
      <c r="E618" s="3" t="e">
        <f>VLOOKUP(Final_manabou_kanji[[#This Row],[Sr. no.]],Raw_data_N2_Kanji[[Sr. no.]:[Meaning]],8,0)</f>
        <v>#N/A</v>
      </c>
      <c r="F618" s="39" t="e">
        <f>VLOOKUP(Final_manabou_kanji[[#This Row],[Sr. no.]],Raw_data_N2_Kanji[[Sr. no.]:[Meaning]],9,0)</f>
        <v>#N/A</v>
      </c>
      <c r="G618" s="66" t="e">
        <f>VLOOKUP(Final_manabou_kanji[[#This Row],[Sr. no.]],Raw_data_N2_Kanji[[Sr. no.]:[Sentence]],13,0)</f>
        <v>#N/A</v>
      </c>
      <c r="H618" t="e">
        <f>VLOOKUP(Final_manabou_kanji[[#This Row],[Kanji]],Raw_data_N2_Kanji[[Receipe]:[Meaning]],6,0)</f>
        <v>#N/A</v>
      </c>
      <c r="I618" t="e">
        <f>VLOOKUP(Final_manabou_kanji[[#This Row],[Kanji]],Raw_data_N2_Kanji[[Receipe]:[Meaning]],7,0)</f>
        <v>#N/A</v>
      </c>
      <c r="J618" t="e">
        <f>#REF!</f>
        <v>#REF!</v>
      </c>
      <c r="K618" s="35">
        <f>Final_manabou_kanji[[#This Row],[Sr. no.]]</f>
        <v>616</v>
      </c>
      <c r="L618" s="3"/>
      <c r="M618" s="3"/>
    </row>
    <row r="619" spans="2:13" ht="14.25" customHeight="1" x14ac:dyDescent="0.3">
      <c r="B619" s="33">
        <v>617</v>
      </c>
      <c r="C619" s="33" t="e">
        <f>VLOOKUP(Final_manabou_kanji[[#This Row],[Sr. no.]],Raw_data_N2_Kanji[[Sr. no.]:[Receipe no]],5,0)</f>
        <v>#N/A</v>
      </c>
      <c r="D619" s="38" t="e">
        <f>VLOOKUP(Final_manabou_kanji[[#This Row],[Sr. no.]],Raw_data_N2_Kanji[[Sr. no.]:[Meaning]],7,0)</f>
        <v>#N/A</v>
      </c>
      <c r="E619" s="3" t="e">
        <f>VLOOKUP(Final_manabou_kanji[[#This Row],[Sr. no.]],Raw_data_N2_Kanji[[Sr. no.]:[Meaning]],8,0)</f>
        <v>#N/A</v>
      </c>
      <c r="F619" s="39" t="e">
        <f>VLOOKUP(Final_manabou_kanji[[#This Row],[Sr. no.]],Raw_data_N2_Kanji[[Sr. no.]:[Meaning]],9,0)</f>
        <v>#N/A</v>
      </c>
      <c r="G619" s="66" t="e">
        <f>VLOOKUP(Final_manabou_kanji[[#This Row],[Sr. no.]],Raw_data_N2_Kanji[[Sr. no.]:[Sentence]],13,0)</f>
        <v>#N/A</v>
      </c>
      <c r="H619" t="e">
        <f>VLOOKUP(Final_manabou_kanji[[#This Row],[Kanji]],Raw_data_N2_Kanji[[Receipe]:[Meaning]],6,0)</f>
        <v>#N/A</v>
      </c>
      <c r="I619" t="e">
        <f>VLOOKUP(Final_manabou_kanji[[#This Row],[Kanji]],Raw_data_N2_Kanji[[Receipe]:[Meaning]],7,0)</f>
        <v>#N/A</v>
      </c>
      <c r="J619" t="e">
        <f>#REF!</f>
        <v>#REF!</v>
      </c>
      <c r="K619" s="35">
        <f>Final_manabou_kanji[[#This Row],[Sr. no.]]</f>
        <v>617</v>
      </c>
      <c r="L619" s="3"/>
      <c r="M619" s="3"/>
    </row>
    <row r="620" spans="2:13" ht="14.25" customHeight="1" x14ac:dyDescent="0.3">
      <c r="B620" s="33">
        <v>618</v>
      </c>
      <c r="C620" s="33" t="e">
        <f>VLOOKUP(Final_manabou_kanji[[#This Row],[Sr. no.]],Raw_data_N2_Kanji[[Sr. no.]:[Receipe no]],5,0)</f>
        <v>#N/A</v>
      </c>
      <c r="D620" s="38" t="e">
        <f>VLOOKUP(Final_manabou_kanji[[#This Row],[Sr. no.]],Raw_data_N2_Kanji[[Sr. no.]:[Meaning]],7,0)</f>
        <v>#N/A</v>
      </c>
      <c r="E620" s="3" t="e">
        <f>VLOOKUP(Final_manabou_kanji[[#This Row],[Sr. no.]],Raw_data_N2_Kanji[[Sr. no.]:[Meaning]],8,0)</f>
        <v>#N/A</v>
      </c>
      <c r="F620" s="39" t="e">
        <f>VLOOKUP(Final_manabou_kanji[[#This Row],[Sr. no.]],Raw_data_N2_Kanji[[Sr. no.]:[Meaning]],9,0)</f>
        <v>#N/A</v>
      </c>
      <c r="G620" s="66" t="e">
        <f>VLOOKUP(Final_manabou_kanji[[#This Row],[Sr. no.]],Raw_data_N2_Kanji[[Sr. no.]:[Sentence]],13,0)</f>
        <v>#N/A</v>
      </c>
      <c r="H620" t="e">
        <f>VLOOKUP(Final_manabou_kanji[[#This Row],[Kanji]],Raw_data_N2_Kanji[[Receipe]:[Meaning]],6,0)</f>
        <v>#N/A</v>
      </c>
      <c r="I620" t="e">
        <f>VLOOKUP(Final_manabou_kanji[[#This Row],[Kanji]],Raw_data_N2_Kanji[[Receipe]:[Meaning]],7,0)</f>
        <v>#N/A</v>
      </c>
      <c r="J620" t="e">
        <f>#REF!</f>
        <v>#REF!</v>
      </c>
      <c r="K620" s="35">
        <f>Final_manabou_kanji[[#This Row],[Sr. no.]]</f>
        <v>618</v>
      </c>
      <c r="L620" s="3"/>
      <c r="M620" s="3"/>
    </row>
    <row r="621" spans="2:13" ht="14.25" customHeight="1" x14ac:dyDescent="0.3">
      <c r="B621" s="33">
        <v>619</v>
      </c>
      <c r="C621" s="33" t="e">
        <f>VLOOKUP(Final_manabou_kanji[[#This Row],[Sr. no.]],Raw_data_N2_Kanji[[Sr. no.]:[Receipe no]],5,0)</f>
        <v>#N/A</v>
      </c>
      <c r="D621" s="38" t="e">
        <f>VLOOKUP(Final_manabou_kanji[[#This Row],[Sr. no.]],Raw_data_N2_Kanji[[Sr. no.]:[Meaning]],7,0)</f>
        <v>#N/A</v>
      </c>
      <c r="E621" s="3" t="e">
        <f>VLOOKUP(Final_manabou_kanji[[#This Row],[Sr. no.]],Raw_data_N2_Kanji[[Sr. no.]:[Meaning]],8,0)</f>
        <v>#N/A</v>
      </c>
      <c r="F621" s="39" t="e">
        <f>VLOOKUP(Final_manabou_kanji[[#This Row],[Sr. no.]],Raw_data_N2_Kanji[[Sr. no.]:[Meaning]],9,0)</f>
        <v>#N/A</v>
      </c>
      <c r="G621" s="66" t="e">
        <f>VLOOKUP(Final_manabou_kanji[[#This Row],[Sr. no.]],Raw_data_N2_Kanji[[Sr. no.]:[Sentence]],13,0)</f>
        <v>#N/A</v>
      </c>
      <c r="H621" t="e">
        <f>VLOOKUP(Final_manabou_kanji[[#This Row],[Kanji]],Raw_data_N2_Kanji[[Receipe]:[Meaning]],6,0)</f>
        <v>#N/A</v>
      </c>
      <c r="I621" t="e">
        <f>VLOOKUP(Final_manabou_kanji[[#This Row],[Kanji]],Raw_data_N2_Kanji[[Receipe]:[Meaning]],7,0)</f>
        <v>#N/A</v>
      </c>
      <c r="J621" t="e">
        <f>#REF!</f>
        <v>#REF!</v>
      </c>
      <c r="K621" s="35">
        <f>Final_manabou_kanji[[#This Row],[Sr. no.]]</f>
        <v>619</v>
      </c>
      <c r="L621" s="3"/>
      <c r="M621" s="3"/>
    </row>
    <row r="622" spans="2:13" ht="14.25" customHeight="1" x14ac:dyDescent="0.3">
      <c r="B622" s="33">
        <v>620</v>
      </c>
      <c r="C622" s="33" t="e">
        <f>VLOOKUP(Final_manabou_kanji[[#This Row],[Sr. no.]],Raw_data_N2_Kanji[[Sr. no.]:[Receipe no]],5,0)</f>
        <v>#N/A</v>
      </c>
      <c r="D622" s="38" t="e">
        <f>VLOOKUP(Final_manabou_kanji[[#This Row],[Sr. no.]],Raw_data_N2_Kanji[[Sr. no.]:[Meaning]],7,0)</f>
        <v>#N/A</v>
      </c>
      <c r="E622" s="3" t="e">
        <f>VLOOKUP(Final_manabou_kanji[[#This Row],[Sr. no.]],Raw_data_N2_Kanji[[Sr. no.]:[Meaning]],8,0)</f>
        <v>#N/A</v>
      </c>
      <c r="F622" s="39" t="e">
        <f>VLOOKUP(Final_manabou_kanji[[#This Row],[Sr. no.]],Raw_data_N2_Kanji[[Sr. no.]:[Meaning]],9,0)</f>
        <v>#N/A</v>
      </c>
      <c r="G622" s="66" t="e">
        <f>VLOOKUP(Final_manabou_kanji[[#This Row],[Sr. no.]],Raw_data_N2_Kanji[[Sr. no.]:[Sentence]],13,0)</f>
        <v>#N/A</v>
      </c>
      <c r="H622" t="e">
        <f>VLOOKUP(Final_manabou_kanji[[#This Row],[Kanji]],Raw_data_N2_Kanji[[Receipe]:[Meaning]],6,0)</f>
        <v>#N/A</v>
      </c>
      <c r="I622" t="e">
        <f>VLOOKUP(Final_manabou_kanji[[#This Row],[Kanji]],Raw_data_N2_Kanji[[Receipe]:[Meaning]],7,0)</f>
        <v>#N/A</v>
      </c>
      <c r="J622" t="e">
        <f>#REF!</f>
        <v>#REF!</v>
      </c>
      <c r="K622" s="35">
        <f>Final_manabou_kanji[[#This Row],[Sr. no.]]</f>
        <v>620</v>
      </c>
      <c r="L622" s="3"/>
      <c r="M622" s="3"/>
    </row>
    <row r="623" spans="2:13" ht="14.25" customHeight="1" x14ac:dyDescent="0.3">
      <c r="B623" s="33">
        <v>621</v>
      </c>
      <c r="C623" s="33" t="e">
        <f>VLOOKUP(Final_manabou_kanji[[#This Row],[Sr. no.]],Raw_data_N2_Kanji[[Sr. no.]:[Receipe no]],5,0)</f>
        <v>#N/A</v>
      </c>
      <c r="D623" s="38" t="e">
        <f>VLOOKUP(Final_manabou_kanji[[#This Row],[Sr. no.]],Raw_data_N2_Kanji[[Sr. no.]:[Meaning]],7,0)</f>
        <v>#N/A</v>
      </c>
      <c r="E623" s="3" t="e">
        <f>VLOOKUP(Final_manabou_kanji[[#This Row],[Sr. no.]],Raw_data_N2_Kanji[[Sr. no.]:[Meaning]],8,0)</f>
        <v>#N/A</v>
      </c>
      <c r="F623" s="39" t="e">
        <f>VLOOKUP(Final_manabou_kanji[[#This Row],[Sr. no.]],Raw_data_N2_Kanji[[Sr. no.]:[Meaning]],9,0)</f>
        <v>#N/A</v>
      </c>
      <c r="G623" s="66" t="e">
        <f>VLOOKUP(Final_manabou_kanji[[#This Row],[Sr. no.]],Raw_data_N2_Kanji[[Sr. no.]:[Sentence]],13,0)</f>
        <v>#N/A</v>
      </c>
      <c r="H623" t="e">
        <f>VLOOKUP(Final_manabou_kanji[[#This Row],[Kanji]],Raw_data_N2_Kanji[[Receipe]:[Meaning]],6,0)</f>
        <v>#N/A</v>
      </c>
      <c r="I623" t="e">
        <f>VLOOKUP(Final_manabou_kanji[[#This Row],[Kanji]],Raw_data_N2_Kanji[[Receipe]:[Meaning]],7,0)</f>
        <v>#N/A</v>
      </c>
      <c r="J623" t="e">
        <f>#REF!</f>
        <v>#REF!</v>
      </c>
      <c r="K623" s="35">
        <f>Final_manabou_kanji[[#This Row],[Sr. no.]]</f>
        <v>621</v>
      </c>
      <c r="L623" s="3"/>
      <c r="M623" s="3"/>
    </row>
    <row r="624" spans="2:13" ht="14.25" customHeight="1" x14ac:dyDescent="0.3">
      <c r="B624" s="33">
        <v>622</v>
      </c>
      <c r="C624" s="33" t="e">
        <f>VLOOKUP(Final_manabou_kanji[[#This Row],[Sr. no.]],Raw_data_N2_Kanji[[Sr. no.]:[Receipe no]],5,0)</f>
        <v>#N/A</v>
      </c>
      <c r="D624" s="38" t="e">
        <f>VLOOKUP(Final_manabou_kanji[[#This Row],[Sr. no.]],Raw_data_N2_Kanji[[Sr. no.]:[Meaning]],7,0)</f>
        <v>#N/A</v>
      </c>
      <c r="E624" s="3" t="e">
        <f>VLOOKUP(Final_manabou_kanji[[#This Row],[Sr. no.]],Raw_data_N2_Kanji[[Sr. no.]:[Meaning]],8,0)</f>
        <v>#N/A</v>
      </c>
      <c r="F624" s="39" t="e">
        <f>VLOOKUP(Final_manabou_kanji[[#This Row],[Sr. no.]],Raw_data_N2_Kanji[[Sr. no.]:[Meaning]],9,0)</f>
        <v>#N/A</v>
      </c>
      <c r="G624" s="66" t="e">
        <f>VLOOKUP(Final_manabou_kanji[[#This Row],[Sr. no.]],Raw_data_N2_Kanji[[Sr. no.]:[Sentence]],13,0)</f>
        <v>#N/A</v>
      </c>
      <c r="H624" t="e">
        <f>VLOOKUP(Final_manabou_kanji[[#This Row],[Kanji]],Raw_data_N2_Kanji[[Receipe]:[Meaning]],6,0)</f>
        <v>#N/A</v>
      </c>
      <c r="I624" t="e">
        <f>VLOOKUP(Final_manabou_kanji[[#This Row],[Kanji]],Raw_data_N2_Kanji[[Receipe]:[Meaning]],7,0)</f>
        <v>#N/A</v>
      </c>
      <c r="J624" t="e">
        <f>#REF!</f>
        <v>#REF!</v>
      </c>
      <c r="K624" s="35">
        <f>Final_manabou_kanji[[#This Row],[Sr. no.]]</f>
        <v>622</v>
      </c>
      <c r="L624" s="3"/>
      <c r="M624" s="3"/>
    </row>
    <row r="625" spans="2:13" ht="14.25" customHeight="1" x14ac:dyDescent="0.3">
      <c r="B625" s="33">
        <v>623</v>
      </c>
      <c r="C625" s="33" t="e">
        <f>VLOOKUP(Final_manabou_kanji[[#This Row],[Sr. no.]],Raw_data_N2_Kanji[[Sr. no.]:[Receipe no]],5,0)</f>
        <v>#N/A</v>
      </c>
      <c r="D625" s="38" t="e">
        <f>VLOOKUP(Final_manabou_kanji[[#This Row],[Sr. no.]],Raw_data_N2_Kanji[[Sr. no.]:[Meaning]],7,0)</f>
        <v>#N/A</v>
      </c>
      <c r="E625" s="3" t="e">
        <f>VLOOKUP(Final_manabou_kanji[[#This Row],[Sr. no.]],Raw_data_N2_Kanji[[Sr. no.]:[Meaning]],8,0)</f>
        <v>#N/A</v>
      </c>
      <c r="F625" s="39" t="e">
        <f>VLOOKUP(Final_manabou_kanji[[#This Row],[Sr. no.]],Raw_data_N2_Kanji[[Sr. no.]:[Meaning]],9,0)</f>
        <v>#N/A</v>
      </c>
      <c r="G625" s="66" t="e">
        <f>VLOOKUP(Final_manabou_kanji[[#This Row],[Sr. no.]],Raw_data_N2_Kanji[[Sr. no.]:[Sentence]],13,0)</f>
        <v>#N/A</v>
      </c>
      <c r="H625" t="e">
        <f>VLOOKUP(Final_manabou_kanji[[#This Row],[Kanji]],Raw_data_N2_Kanji[[Receipe]:[Meaning]],6,0)</f>
        <v>#N/A</v>
      </c>
      <c r="I625" t="e">
        <f>VLOOKUP(Final_manabou_kanji[[#This Row],[Kanji]],Raw_data_N2_Kanji[[Receipe]:[Meaning]],7,0)</f>
        <v>#N/A</v>
      </c>
      <c r="J625" t="e">
        <f>#REF!</f>
        <v>#REF!</v>
      </c>
      <c r="K625" s="35">
        <f>Final_manabou_kanji[[#This Row],[Sr. no.]]</f>
        <v>623</v>
      </c>
      <c r="L625" s="3"/>
      <c r="M625" s="3"/>
    </row>
    <row r="626" spans="2:13" ht="14.25" customHeight="1" x14ac:dyDescent="0.3">
      <c r="B626" s="33">
        <v>624</v>
      </c>
      <c r="C626" s="33" t="e">
        <f>VLOOKUP(Final_manabou_kanji[[#This Row],[Sr. no.]],Raw_data_N2_Kanji[[Sr. no.]:[Receipe no]],5,0)</f>
        <v>#N/A</v>
      </c>
      <c r="D626" s="38" t="e">
        <f>VLOOKUP(Final_manabou_kanji[[#This Row],[Sr. no.]],Raw_data_N2_Kanji[[Sr. no.]:[Meaning]],7,0)</f>
        <v>#N/A</v>
      </c>
      <c r="E626" s="3" t="e">
        <f>VLOOKUP(Final_manabou_kanji[[#This Row],[Sr. no.]],Raw_data_N2_Kanji[[Sr. no.]:[Meaning]],8,0)</f>
        <v>#N/A</v>
      </c>
      <c r="F626" s="39" t="e">
        <f>VLOOKUP(Final_manabou_kanji[[#This Row],[Sr. no.]],Raw_data_N2_Kanji[[Sr. no.]:[Meaning]],9,0)</f>
        <v>#N/A</v>
      </c>
      <c r="G626" s="66" t="e">
        <f>VLOOKUP(Final_manabou_kanji[[#This Row],[Sr. no.]],Raw_data_N2_Kanji[[Sr. no.]:[Sentence]],13,0)</f>
        <v>#N/A</v>
      </c>
      <c r="H626" t="e">
        <f>VLOOKUP(Final_manabou_kanji[[#This Row],[Kanji]],Raw_data_N2_Kanji[[Receipe]:[Meaning]],6,0)</f>
        <v>#N/A</v>
      </c>
      <c r="I626" t="e">
        <f>VLOOKUP(Final_manabou_kanji[[#This Row],[Kanji]],Raw_data_N2_Kanji[[Receipe]:[Meaning]],7,0)</f>
        <v>#N/A</v>
      </c>
      <c r="J626" t="e">
        <f>#REF!</f>
        <v>#REF!</v>
      </c>
      <c r="K626" s="35">
        <f>Final_manabou_kanji[[#This Row],[Sr. no.]]</f>
        <v>624</v>
      </c>
      <c r="L626" s="3"/>
      <c r="M626" s="3"/>
    </row>
    <row r="627" spans="2:13" ht="14.25" customHeight="1" x14ac:dyDescent="0.3">
      <c r="B627" s="33">
        <v>625</v>
      </c>
      <c r="C627" s="33" t="e">
        <f>VLOOKUP(Final_manabou_kanji[[#This Row],[Sr. no.]],Raw_data_N2_Kanji[[Sr. no.]:[Receipe no]],5,0)</f>
        <v>#N/A</v>
      </c>
      <c r="D627" s="38" t="e">
        <f>VLOOKUP(Final_manabou_kanji[[#This Row],[Sr. no.]],Raw_data_N2_Kanji[[Sr. no.]:[Meaning]],7,0)</f>
        <v>#N/A</v>
      </c>
      <c r="E627" s="3" t="e">
        <f>VLOOKUP(Final_manabou_kanji[[#This Row],[Sr. no.]],Raw_data_N2_Kanji[[Sr. no.]:[Meaning]],8,0)</f>
        <v>#N/A</v>
      </c>
      <c r="F627" s="39" t="e">
        <f>VLOOKUP(Final_manabou_kanji[[#This Row],[Sr. no.]],Raw_data_N2_Kanji[[Sr. no.]:[Meaning]],9,0)</f>
        <v>#N/A</v>
      </c>
      <c r="G627" s="66" t="e">
        <f>VLOOKUP(Final_manabou_kanji[[#This Row],[Sr. no.]],Raw_data_N2_Kanji[[Sr. no.]:[Sentence]],13,0)</f>
        <v>#N/A</v>
      </c>
      <c r="H627" t="e">
        <f>VLOOKUP(Final_manabou_kanji[[#This Row],[Kanji]],Raw_data_N2_Kanji[[Receipe]:[Meaning]],6,0)</f>
        <v>#N/A</v>
      </c>
      <c r="I627" t="e">
        <f>VLOOKUP(Final_manabou_kanji[[#This Row],[Kanji]],Raw_data_N2_Kanji[[Receipe]:[Meaning]],7,0)</f>
        <v>#N/A</v>
      </c>
      <c r="J627" t="e">
        <f>#REF!</f>
        <v>#REF!</v>
      </c>
      <c r="K627" s="35">
        <f>Final_manabou_kanji[[#This Row],[Sr. no.]]</f>
        <v>625</v>
      </c>
      <c r="L627" s="3"/>
      <c r="M627" s="3"/>
    </row>
    <row r="628" spans="2:13" ht="14.25" customHeight="1" x14ac:dyDescent="0.3">
      <c r="B628" s="33">
        <v>626</v>
      </c>
      <c r="C628" s="33" t="e">
        <f>VLOOKUP(Final_manabou_kanji[[#This Row],[Sr. no.]],Raw_data_N2_Kanji[[Sr. no.]:[Receipe no]],5,0)</f>
        <v>#N/A</v>
      </c>
      <c r="D628" s="38" t="e">
        <f>VLOOKUP(Final_manabou_kanji[[#This Row],[Sr. no.]],Raw_data_N2_Kanji[[Sr. no.]:[Meaning]],7,0)</f>
        <v>#N/A</v>
      </c>
      <c r="E628" s="3" t="e">
        <f>VLOOKUP(Final_manabou_kanji[[#This Row],[Sr. no.]],Raw_data_N2_Kanji[[Sr. no.]:[Meaning]],8,0)</f>
        <v>#N/A</v>
      </c>
      <c r="F628" s="39" t="e">
        <f>VLOOKUP(Final_manabou_kanji[[#This Row],[Sr. no.]],Raw_data_N2_Kanji[[Sr. no.]:[Meaning]],9,0)</f>
        <v>#N/A</v>
      </c>
      <c r="G628" s="66" t="e">
        <f>VLOOKUP(Final_manabou_kanji[[#This Row],[Sr. no.]],Raw_data_N2_Kanji[[Sr. no.]:[Sentence]],13,0)</f>
        <v>#N/A</v>
      </c>
      <c r="H628" t="e">
        <f>VLOOKUP(Final_manabou_kanji[[#This Row],[Kanji]],Raw_data_N2_Kanji[[Receipe]:[Meaning]],6,0)</f>
        <v>#N/A</v>
      </c>
      <c r="I628" t="e">
        <f>VLOOKUP(Final_manabou_kanji[[#This Row],[Kanji]],Raw_data_N2_Kanji[[Receipe]:[Meaning]],7,0)</f>
        <v>#N/A</v>
      </c>
      <c r="J628" t="e">
        <f>#REF!</f>
        <v>#REF!</v>
      </c>
      <c r="K628" s="35">
        <f>Final_manabou_kanji[[#This Row],[Sr. no.]]</f>
        <v>626</v>
      </c>
      <c r="L628" s="3"/>
      <c r="M628" s="3"/>
    </row>
    <row r="629" spans="2:13" ht="14.25" customHeight="1" x14ac:dyDescent="0.3">
      <c r="B629" s="33">
        <v>627</v>
      </c>
      <c r="C629" s="33" t="e">
        <f>VLOOKUP(Final_manabou_kanji[[#This Row],[Sr. no.]],Raw_data_N2_Kanji[[Sr. no.]:[Receipe no]],5,0)</f>
        <v>#N/A</v>
      </c>
      <c r="D629" s="38" t="e">
        <f>VLOOKUP(Final_manabou_kanji[[#This Row],[Sr. no.]],Raw_data_N2_Kanji[[Sr. no.]:[Meaning]],7,0)</f>
        <v>#N/A</v>
      </c>
      <c r="E629" s="3" t="e">
        <f>VLOOKUP(Final_manabou_kanji[[#This Row],[Sr. no.]],Raw_data_N2_Kanji[[Sr. no.]:[Meaning]],8,0)</f>
        <v>#N/A</v>
      </c>
      <c r="F629" s="39" t="e">
        <f>VLOOKUP(Final_manabou_kanji[[#This Row],[Sr. no.]],Raw_data_N2_Kanji[[Sr. no.]:[Meaning]],9,0)</f>
        <v>#N/A</v>
      </c>
      <c r="G629" s="66" t="e">
        <f>VLOOKUP(Final_manabou_kanji[[#This Row],[Sr. no.]],Raw_data_N2_Kanji[[Sr. no.]:[Sentence]],13,0)</f>
        <v>#N/A</v>
      </c>
      <c r="H629" t="e">
        <f>VLOOKUP(Final_manabou_kanji[[#This Row],[Kanji]],Raw_data_N2_Kanji[[Receipe]:[Meaning]],6,0)</f>
        <v>#N/A</v>
      </c>
      <c r="I629" t="e">
        <f>VLOOKUP(Final_manabou_kanji[[#This Row],[Kanji]],Raw_data_N2_Kanji[[Receipe]:[Meaning]],7,0)</f>
        <v>#N/A</v>
      </c>
      <c r="J629" t="e">
        <f>#REF!</f>
        <v>#REF!</v>
      </c>
      <c r="K629" s="35">
        <f>Final_manabou_kanji[[#This Row],[Sr. no.]]</f>
        <v>627</v>
      </c>
      <c r="L629" s="3"/>
      <c r="M629" s="3"/>
    </row>
    <row r="630" spans="2:13" ht="14.25" customHeight="1" x14ac:dyDescent="0.3">
      <c r="B630" s="33">
        <v>628</v>
      </c>
      <c r="C630" s="33" t="e">
        <f>VLOOKUP(Final_manabou_kanji[[#This Row],[Sr. no.]],Raw_data_N2_Kanji[[Sr. no.]:[Receipe no]],5,0)</f>
        <v>#N/A</v>
      </c>
      <c r="D630" s="38" t="e">
        <f>VLOOKUP(Final_manabou_kanji[[#This Row],[Sr. no.]],Raw_data_N2_Kanji[[Sr. no.]:[Meaning]],7,0)</f>
        <v>#N/A</v>
      </c>
      <c r="E630" s="3" t="e">
        <f>VLOOKUP(Final_manabou_kanji[[#This Row],[Sr. no.]],Raw_data_N2_Kanji[[Sr. no.]:[Meaning]],8,0)</f>
        <v>#N/A</v>
      </c>
      <c r="F630" s="39" t="e">
        <f>VLOOKUP(Final_manabou_kanji[[#This Row],[Sr. no.]],Raw_data_N2_Kanji[[Sr. no.]:[Meaning]],9,0)</f>
        <v>#N/A</v>
      </c>
      <c r="G630" s="66" t="e">
        <f>VLOOKUP(Final_manabou_kanji[[#This Row],[Sr. no.]],Raw_data_N2_Kanji[[Sr. no.]:[Sentence]],13,0)</f>
        <v>#N/A</v>
      </c>
      <c r="H630" t="e">
        <f>VLOOKUP(Final_manabou_kanji[[#This Row],[Kanji]],Raw_data_N2_Kanji[[Receipe]:[Meaning]],6,0)</f>
        <v>#N/A</v>
      </c>
      <c r="I630" t="e">
        <f>VLOOKUP(Final_manabou_kanji[[#This Row],[Kanji]],Raw_data_N2_Kanji[[Receipe]:[Meaning]],7,0)</f>
        <v>#N/A</v>
      </c>
      <c r="J630" t="e">
        <f>#REF!</f>
        <v>#REF!</v>
      </c>
      <c r="K630" s="35">
        <f>Final_manabou_kanji[[#This Row],[Sr. no.]]</f>
        <v>628</v>
      </c>
      <c r="L630" s="3"/>
      <c r="M630" s="3"/>
    </row>
    <row r="631" spans="2:13" ht="14.25" customHeight="1" x14ac:dyDescent="0.3">
      <c r="B631" s="33">
        <v>629</v>
      </c>
      <c r="C631" s="33" t="e">
        <f>VLOOKUP(Final_manabou_kanji[[#This Row],[Sr. no.]],Raw_data_N2_Kanji[[Sr. no.]:[Receipe no]],5,0)</f>
        <v>#N/A</v>
      </c>
      <c r="D631" s="38" t="e">
        <f>VLOOKUP(Final_manabou_kanji[[#This Row],[Sr. no.]],Raw_data_N2_Kanji[[Sr. no.]:[Meaning]],7,0)</f>
        <v>#N/A</v>
      </c>
      <c r="E631" s="3" t="e">
        <f>VLOOKUP(Final_manabou_kanji[[#This Row],[Sr. no.]],Raw_data_N2_Kanji[[Sr. no.]:[Meaning]],8,0)</f>
        <v>#N/A</v>
      </c>
      <c r="F631" s="39" t="e">
        <f>VLOOKUP(Final_manabou_kanji[[#This Row],[Sr. no.]],Raw_data_N2_Kanji[[Sr. no.]:[Meaning]],9,0)</f>
        <v>#N/A</v>
      </c>
      <c r="G631" s="66" t="e">
        <f>VLOOKUP(Final_manabou_kanji[[#This Row],[Sr. no.]],Raw_data_N2_Kanji[[Sr. no.]:[Sentence]],13,0)</f>
        <v>#N/A</v>
      </c>
      <c r="H631" t="e">
        <f>VLOOKUP(Final_manabou_kanji[[#This Row],[Kanji]],Raw_data_N2_Kanji[[Receipe]:[Meaning]],6,0)</f>
        <v>#N/A</v>
      </c>
      <c r="I631" t="e">
        <f>VLOOKUP(Final_manabou_kanji[[#This Row],[Kanji]],Raw_data_N2_Kanji[[Receipe]:[Meaning]],7,0)</f>
        <v>#N/A</v>
      </c>
      <c r="J631" t="e">
        <f>#REF!</f>
        <v>#REF!</v>
      </c>
      <c r="K631" s="35">
        <f>Final_manabou_kanji[[#This Row],[Sr. no.]]</f>
        <v>629</v>
      </c>
      <c r="L631" s="3"/>
      <c r="M631" s="3"/>
    </row>
    <row r="632" spans="2:13" ht="14.25" customHeight="1" x14ac:dyDescent="0.3">
      <c r="B632" s="33">
        <v>630</v>
      </c>
      <c r="C632" s="33" t="e">
        <f>VLOOKUP(Final_manabou_kanji[[#This Row],[Sr. no.]],Raw_data_N2_Kanji[[Sr. no.]:[Receipe no]],5,0)</f>
        <v>#N/A</v>
      </c>
      <c r="D632" s="38" t="e">
        <f>VLOOKUP(Final_manabou_kanji[[#This Row],[Sr. no.]],Raw_data_N2_Kanji[[Sr. no.]:[Meaning]],7,0)</f>
        <v>#N/A</v>
      </c>
      <c r="E632" s="3" t="e">
        <f>VLOOKUP(Final_manabou_kanji[[#This Row],[Sr. no.]],Raw_data_N2_Kanji[[Sr. no.]:[Meaning]],8,0)</f>
        <v>#N/A</v>
      </c>
      <c r="F632" s="39" t="e">
        <f>VLOOKUP(Final_manabou_kanji[[#This Row],[Sr. no.]],Raw_data_N2_Kanji[[Sr. no.]:[Meaning]],9,0)</f>
        <v>#N/A</v>
      </c>
      <c r="G632" s="66" t="e">
        <f>VLOOKUP(Final_manabou_kanji[[#This Row],[Sr. no.]],Raw_data_N2_Kanji[[Sr. no.]:[Sentence]],13,0)</f>
        <v>#N/A</v>
      </c>
      <c r="H632" t="e">
        <f>VLOOKUP(Final_manabou_kanji[[#This Row],[Kanji]],Raw_data_N2_Kanji[[Receipe]:[Meaning]],6,0)</f>
        <v>#N/A</v>
      </c>
      <c r="I632" t="e">
        <f>VLOOKUP(Final_manabou_kanji[[#This Row],[Kanji]],Raw_data_N2_Kanji[[Receipe]:[Meaning]],7,0)</f>
        <v>#N/A</v>
      </c>
      <c r="J632" t="e">
        <f>#REF!</f>
        <v>#REF!</v>
      </c>
      <c r="K632" s="35">
        <f>Final_manabou_kanji[[#This Row],[Sr. no.]]</f>
        <v>630</v>
      </c>
      <c r="L632" s="3"/>
      <c r="M632" s="3"/>
    </row>
    <row r="633" spans="2:13" ht="14.25" customHeight="1" x14ac:dyDescent="0.3">
      <c r="B633" s="33">
        <v>631</v>
      </c>
      <c r="C633" s="33" t="e">
        <f>VLOOKUP(Final_manabou_kanji[[#This Row],[Sr. no.]],Raw_data_N2_Kanji[[Sr. no.]:[Receipe no]],5,0)</f>
        <v>#N/A</v>
      </c>
      <c r="D633" s="38" t="e">
        <f>VLOOKUP(Final_manabou_kanji[[#This Row],[Sr. no.]],Raw_data_N2_Kanji[[Sr. no.]:[Meaning]],7,0)</f>
        <v>#N/A</v>
      </c>
      <c r="E633" s="3" t="e">
        <f>VLOOKUP(Final_manabou_kanji[[#This Row],[Sr. no.]],Raw_data_N2_Kanji[[Sr. no.]:[Meaning]],8,0)</f>
        <v>#N/A</v>
      </c>
      <c r="F633" s="39" t="e">
        <f>VLOOKUP(Final_manabou_kanji[[#This Row],[Sr. no.]],Raw_data_N2_Kanji[[Sr. no.]:[Meaning]],9,0)</f>
        <v>#N/A</v>
      </c>
      <c r="G633" s="66" t="e">
        <f>VLOOKUP(Final_manabou_kanji[[#This Row],[Sr. no.]],Raw_data_N2_Kanji[[Sr. no.]:[Sentence]],13,0)</f>
        <v>#N/A</v>
      </c>
      <c r="H633" t="e">
        <f>VLOOKUP(Final_manabou_kanji[[#This Row],[Kanji]],Raw_data_N2_Kanji[[Receipe]:[Meaning]],6,0)</f>
        <v>#N/A</v>
      </c>
      <c r="I633" t="e">
        <f>VLOOKUP(Final_manabou_kanji[[#This Row],[Kanji]],Raw_data_N2_Kanji[[Receipe]:[Meaning]],7,0)</f>
        <v>#N/A</v>
      </c>
      <c r="J633" t="e">
        <f>#REF!</f>
        <v>#REF!</v>
      </c>
      <c r="K633" s="35">
        <f>Final_manabou_kanji[[#This Row],[Sr. no.]]</f>
        <v>631</v>
      </c>
      <c r="L633" s="3"/>
      <c r="M633" s="3"/>
    </row>
    <row r="634" spans="2:13" ht="14.25" customHeight="1" x14ac:dyDescent="0.3">
      <c r="B634" s="33">
        <v>632</v>
      </c>
      <c r="C634" s="33" t="e">
        <f>VLOOKUP(Final_manabou_kanji[[#This Row],[Sr. no.]],Raw_data_N2_Kanji[[Sr. no.]:[Receipe no]],5,0)</f>
        <v>#N/A</v>
      </c>
      <c r="D634" s="38" t="e">
        <f>VLOOKUP(Final_manabou_kanji[[#This Row],[Sr. no.]],Raw_data_N2_Kanji[[Sr. no.]:[Meaning]],7,0)</f>
        <v>#N/A</v>
      </c>
      <c r="E634" s="3" t="e">
        <f>VLOOKUP(Final_manabou_kanji[[#This Row],[Sr. no.]],Raw_data_N2_Kanji[[Sr. no.]:[Meaning]],8,0)</f>
        <v>#N/A</v>
      </c>
      <c r="F634" s="39" t="e">
        <f>VLOOKUP(Final_manabou_kanji[[#This Row],[Sr. no.]],Raw_data_N2_Kanji[[Sr. no.]:[Meaning]],9,0)</f>
        <v>#N/A</v>
      </c>
      <c r="G634" s="66" t="e">
        <f>VLOOKUP(Final_manabou_kanji[[#This Row],[Sr. no.]],Raw_data_N2_Kanji[[Sr. no.]:[Sentence]],13,0)</f>
        <v>#N/A</v>
      </c>
      <c r="H634" t="e">
        <f>VLOOKUP(Final_manabou_kanji[[#This Row],[Kanji]],Raw_data_N2_Kanji[[Receipe]:[Meaning]],6,0)</f>
        <v>#N/A</v>
      </c>
      <c r="I634" t="e">
        <f>VLOOKUP(Final_manabou_kanji[[#This Row],[Kanji]],Raw_data_N2_Kanji[[Receipe]:[Meaning]],7,0)</f>
        <v>#N/A</v>
      </c>
      <c r="J634" t="e">
        <f>#REF!</f>
        <v>#REF!</v>
      </c>
      <c r="K634" s="35">
        <f>Final_manabou_kanji[[#This Row],[Sr. no.]]</f>
        <v>632</v>
      </c>
      <c r="L634" s="3"/>
      <c r="M634" s="3"/>
    </row>
    <row r="635" spans="2:13" ht="14.25" customHeight="1" x14ac:dyDescent="0.3">
      <c r="B635" s="33">
        <v>633</v>
      </c>
      <c r="C635" s="33" t="e">
        <f>VLOOKUP(Final_manabou_kanji[[#This Row],[Sr. no.]],Raw_data_N2_Kanji[[Sr. no.]:[Receipe no]],5,0)</f>
        <v>#N/A</v>
      </c>
      <c r="D635" s="38" t="e">
        <f>VLOOKUP(Final_manabou_kanji[[#This Row],[Sr. no.]],Raw_data_N2_Kanji[[Sr. no.]:[Meaning]],7,0)</f>
        <v>#N/A</v>
      </c>
      <c r="E635" s="3" t="e">
        <f>VLOOKUP(Final_manabou_kanji[[#This Row],[Sr. no.]],Raw_data_N2_Kanji[[Sr. no.]:[Meaning]],8,0)</f>
        <v>#N/A</v>
      </c>
      <c r="F635" s="39" t="e">
        <f>VLOOKUP(Final_manabou_kanji[[#This Row],[Sr. no.]],Raw_data_N2_Kanji[[Sr. no.]:[Meaning]],9,0)</f>
        <v>#N/A</v>
      </c>
      <c r="G635" s="66" t="e">
        <f>VLOOKUP(Final_manabou_kanji[[#This Row],[Sr. no.]],Raw_data_N2_Kanji[[Sr. no.]:[Sentence]],13,0)</f>
        <v>#N/A</v>
      </c>
      <c r="H635" t="e">
        <f>VLOOKUP(Final_manabou_kanji[[#This Row],[Kanji]],Raw_data_N2_Kanji[[Receipe]:[Meaning]],6,0)</f>
        <v>#N/A</v>
      </c>
      <c r="I635" t="e">
        <f>VLOOKUP(Final_manabou_kanji[[#This Row],[Kanji]],Raw_data_N2_Kanji[[Receipe]:[Meaning]],7,0)</f>
        <v>#N/A</v>
      </c>
      <c r="J635" t="e">
        <f>#REF!</f>
        <v>#REF!</v>
      </c>
      <c r="K635" s="35">
        <f>Final_manabou_kanji[[#This Row],[Sr. no.]]</f>
        <v>633</v>
      </c>
      <c r="L635" s="3"/>
      <c r="M635" s="3"/>
    </row>
    <row r="636" spans="2:13" ht="14.25" customHeight="1" x14ac:dyDescent="0.3">
      <c r="B636" s="33">
        <v>634</v>
      </c>
      <c r="C636" s="33" t="e">
        <f>VLOOKUP(Final_manabou_kanji[[#This Row],[Sr. no.]],Raw_data_N2_Kanji[[Sr. no.]:[Receipe no]],5,0)</f>
        <v>#N/A</v>
      </c>
      <c r="D636" s="38" t="e">
        <f>VLOOKUP(Final_manabou_kanji[[#This Row],[Sr. no.]],Raw_data_N2_Kanji[[Sr. no.]:[Meaning]],7,0)</f>
        <v>#N/A</v>
      </c>
      <c r="E636" s="3" t="e">
        <f>VLOOKUP(Final_manabou_kanji[[#This Row],[Sr. no.]],Raw_data_N2_Kanji[[Sr. no.]:[Meaning]],8,0)</f>
        <v>#N/A</v>
      </c>
      <c r="F636" s="39" t="e">
        <f>VLOOKUP(Final_manabou_kanji[[#This Row],[Sr. no.]],Raw_data_N2_Kanji[[Sr. no.]:[Meaning]],9,0)</f>
        <v>#N/A</v>
      </c>
      <c r="G636" s="66" t="e">
        <f>VLOOKUP(Final_manabou_kanji[[#This Row],[Sr. no.]],Raw_data_N2_Kanji[[Sr. no.]:[Sentence]],13,0)</f>
        <v>#N/A</v>
      </c>
      <c r="H636" t="e">
        <f>VLOOKUP(Final_manabou_kanji[[#This Row],[Kanji]],Raw_data_N2_Kanji[[Receipe]:[Meaning]],6,0)</f>
        <v>#N/A</v>
      </c>
      <c r="I636" t="e">
        <f>VLOOKUP(Final_manabou_kanji[[#This Row],[Kanji]],Raw_data_N2_Kanji[[Receipe]:[Meaning]],7,0)</f>
        <v>#N/A</v>
      </c>
      <c r="J636" t="e">
        <f>#REF!</f>
        <v>#REF!</v>
      </c>
      <c r="K636" s="35">
        <f>Final_manabou_kanji[[#This Row],[Sr. no.]]</f>
        <v>634</v>
      </c>
      <c r="L636" s="3"/>
      <c r="M636" s="3"/>
    </row>
    <row r="637" spans="2:13" ht="14.25" customHeight="1" x14ac:dyDescent="0.3">
      <c r="B637" s="33">
        <v>635</v>
      </c>
      <c r="C637" s="33" t="e">
        <f>VLOOKUP(Final_manabou_kanji[[#This Row],[Sr. no.]],Raw_data_N2_Kanji[[Sr. no.]:[Receipe no]],5,0)</f>
        <v>#N/A</v>
      </c>
      <c r="D637" s="38" t="e">
        <f>VLOOKUP(Final_manabou_kanji[[#This Row],[Sr. no.]],Raw_data_N2_Kanji[[Sr. no.]:[Meaning]],7,0)</f>
        <v>#N/A</v>
      </c>
      <c r="E637" s="3" t="e">
        <f>VLOOKUP(Final_manabou_kanji[[#This Row],[Sr. no.]],Raw_data_N2_Kanji[[Sr. no.]:[Meaning]],8,0)</f>
        <v>#N/A</v>
      </c>
      <c r="F637" s="39" t="e">
        <f>VLOOKUP(Final_manabou_kanji[[#This Row],[Sr. no.]],Raw_data_N2_Kanji[[Sr. no.]:[Meaning]],9,0)</f>
        <v>#N/A</v>
      </c>
      <c r="G637" s="66" t="e">
        <f>VLOOKUP(Final_manabou_kanji[[#This Row],[Sr. no.]],Raw_data_N2_Kanji[[Sr. no.]:[Sentence]],13,0)</f>
        <v>#N/A</v>
      </c>
      <c r="H637" t="e">
        <f>VLOOKUP(Final_manabou_kanji[[#This Row],[Kanji]],Raw_data_N2_Kanji[[Receipe]:[Meaning]],6,0)</f>
        <v>#N/A</v>
      </c>
      <c r="I637" t="e">
        <f>VLOOKUP(Final_manabou_kanji[[#This Row],[Kanji]],Raw_data_N2_Kanji[[Receipe]:[Meaning]],7,0)</f>
        <v>#N/A</v>
      </c>
      <c r="J637" t="e">
        <f>#REF!</f>
        <v>#REF!</v>
      </c>
      <c r="K637" s="35">
        <f>Final_manabou_kanji[[#This Row],[Sr. no.]]</f>
        <v>635</v>
      </c>
      <c r="L637" s="3"/>
      <c r="M637" s="3"/>
    </row>
    <row r="638" spans="2:13" ht="14.25" customHeight="1" x14ac:dyDescent="0.3">
      <c r="B638" s="33">
        <v>636</v>
      </c>
      <c r="C638" s="33" t="e">
        <f>VLOOKUP(Final_manabou_kanji[[#This Row],[Sr. no.]],Raw_data_N2_Kanji[[Sr. no.]:[Receipe no]],5,0)</f>
        <v>#N/A</v>
      </c>
      <c r="D638" s="38" t="e">
        <f>VLOOKUP(Final_manabou_kanji[[#This Row],[Sr. no.]],Raw_data_N2_Kanji[[Sr. no.]:[Meaning]],7,0)</f>
        <v>#N/A</v>
      </c>
      <c r="E638" s="3" t="e">
        <f>VLOOKUP(Final_manabou_kanji[[#This Row],[Sr. no.]],Raw_data_N2_Kanji[[Sr. no.]:[Meaning]],8,0)</f>
        <v>#N/A</v>
      </c>
      <c r="F638" s="39" t="e">
        <f>VLOOKUP(Final_manabou_kanji[[#This Row],[Sr. no.]],Raw_data_N2_Kanji[[Sr. no.]:[Meaning]],9,0)</f>
        <v>#N/A</v>
      </c>
      <c r="G638" s="66" t="e">
        <f>VLOOKUP(Final_manabou_kanji[[#This Row],[Sr. no.]],Raw_data_N2_Kanji[[Sr. no.]:[Sentence]],13,0)</f>
        <v>#N/A</v>
      </c>
      <c r="H638" t="e">
        <f>VLOOKUP(Final_manabou_kanji[[#This Row],[Kanji]],Raw_data_N2_Kanji[[Receipe]:[Meaning]],6,0)</f>
        <v>#N/A</v>
      </c>
      <c r="I638" t="e">
        <f>VLOOKUP(Final_manabou_kanji[[#This Row],[Kanji]],Raw_data_N2_Kanji[[Receipe]:[Meaning]],7,0)</f>
        <v>#N/A</v>
      </c>
      <c r="J638" t="e">
        <f>#REF!</f>
        <v>#REF!</v>
      </c>
      <c r="K638" s="35">
        <f>Final_manabou_kanji[[#This Row],[Sr. no.]]</f>
        <v>636</v>
      </c>
      <c r="L638" s="3"/>
      <c r="M638" s="3"/>
    </row>
    <row r="639" spans="2:13" ht="14.25" customHeight="1" x14ac:dyDescent="0.3">
      <c r="B639" s="33">
        <v>637</v>
      </c>
      <c r="C639" s="33" t="e">
        <f>VLOOKUP(Final_manabou_kanji[[#This Row],[Sr. no.]],Raw_data_N2_Kanji[[Sr. no.]:[Receipe no]],5,0)</f>
        <v>#N/A</v>
      </c>
      <c r="D639" s="38" t="e">
        <f>VLOOKUP(Final_manabou_kanji[[#This Row],[Sr. no.]],Raw_data_N2_Kanji[[Sr. no.]:[Meaning]],7,0)</f>
        <v>#N/A</v>
      </c>
      <c r="E639" s="3" t="e">
        <f>VLOOKUP(Final_manabou_kanji[[#This Row],[Sr. no.]],Raw_data_N2_Kanji[[Sr. no.]:[Meaning]],8,0)</f>
        <v>#N/A</v>
      </c>
      <c r="F639" s="39" t="e">
        <f>VLOOKUP(Final_manabou_kanji[[#This Row],[Sr. no.]],Raw_data_N2_Kanji[[Sr. no.]:[Meaning]],9,0)</f>
        <v>#N/A</v>
      </c>
      <c r="G639" s="66" t="e">
        <f>VLOOKUP(Final_manabou_kanji[[#This Row],[Sr. no.]],Raw_data_N2_Kanji[[Sr. no.]:[Sentence]],13,0)</f>
        <v>#N/A</v>
      </c>
      <c r="H639" t="e">
        <f>VLOOKUP(Final_manabou_kanji[[#This Row],[Kanji]],Raw_data_N2_Kanji[[Receipe]:[Meaning]],6,0)</f>
        <v>#N/A</v>
      </c>
      <c r="I639" t="e">
        <f>VLOOKUP(Final_manabou_kanji[[#This Row],[Kanji]],Raw_data_N2_Kanji[[Receipe]:[Meaning]],7,0)</f>
        <v>#N/A</v>
      </c>
      <c r="J639" t="e">
        <f>#REF!</f>
        <v>#REF!</v>
      </c>
      <c r="K639" s="35">
        <f>Final_manabou_kanji[[#This Row],[Sr. no.]]</f>
        <v>637</v>
      </c>
      <c r="L639" s="3"/>
      <c r="M639" s="3"/>
    </row>
    <row r="640" spans="2:13" ht="14.25" customHeight="1" x14ac:dyDescent="0.3">
      <c r="B640" s="33">
        <v>638</v>
      </c>
      <c r="C640" s="33" t="e">
        <f>VLOOKUP(Final_manabou_kanji[[#This Row],[Sr. no.]],Raw_data_N2_Kanji[[Sr. no.]:[Receipe no]],5,0)</f>
        <v>#N/A</v>
      </c>
      <c r="D640" s="38" t="e">
        <f>VLOOKUP(Final_manabou_kanji[[#This Row],[Sr. no.]],Raw_data_N2_Kanji[[Sr. no.]:[Meaning]],7,0)</f>
        <v>#N/A</v>
      </c>
      <c r="E640" s="3" t="e">
        <f>VLOOKUP(Final_manabou_kanji[[#This Row],[Sr. no.]],Raw_data_N2_Kanji[[Sr. no.]:[Meaning]],8,0)</f>
        <v>#N/A</v>
      </c>
      <c r="F640" s="39" t="e">
        <f>VLOOKUP(Final_manabou_kanji[[#This Row],[Sr. no.]],Raw_data_N2_Kanji[[Sr. no.]:[Meaning]],9,0)</f>
        <v>#N/A</v>
      </c>
      <c r="G640" s="66" t="e">
        <f>VLOOKUP(Final_manabou_kanji[[#This Row],[Sr. no.]],Raw_data_N2_Kanji[[Sr. no.]:[Sentence]],13,0)</f>
        <v>#N/A</v>
      </c>
      <c r="H640" t="e">
        <f>VLOOKUP(Final_manabou_kanji[[#This Row],[Kanji]],Raw_data_N2_Kanji[[Receipe]:[Meaning]],6,0)</f>
        <v>#N/A</v>
      </c>
      <c r="I640" t="e">
        <f>VLOOKUP(Final_manabou_kanji[[#This Row],[Kanji]],Raw_data_N2_Kanji[[Receipe]:[Meaning]],7,0)</f>
        <v>#N/A</v>
      </c>
      <c r="J640" t="e">
        <f>#REF!</f>
        <v>#REF!</v>
      </c>
      <c r="K640" s="35">
        <f>Final_manabou_kanji[[#This Row],[Sr. no.]]</f>
        <v>638</v>
      </c>
      <c r="L640" s="3"/>
      <c r="M640" s="3"/>
    </row>
    <row r="641" spans="2:13" ht="14.25" customHeight="1" x14ac:dyDescent="0.3">
      <c r="B641" s="33">
        <v>639</v>
      </c>
      <c r="C641" s="33" t="e">
        <f>VLOOKUP(Final_manabou_kanji[[#This Row],[Sr. no.]],Raw_data_N2_Kanji[[Sr. no.]:[Receipe no]],5,0)</f>
        <v>#N/A</v>
      </c>
      <c r="D641" s="38" t="e">
        <f>VLOOKUP(Final_manabou_kanji[[#This Row],[Sr. no.]],Raw_data_N2_Kanji[[Sr. no.]:[Meaning]],7,0)</f>
        <v>#N/A</v>
      </c>
      <c r="E641" s="3" t="e">
        <f>VLOOKUP(Final_manabou_kanji[[#This Row],[Sr. no.]],Raw_data_N2_Kanji[[Sr. no.]:[Meaning]],8,0)</f>
        <v>#N/A</v>
      </c>
      <c r="F641" s="39" t="e">
        <f>VLOOKUP(Final_manabou_kanji[[#This Row],[Sr. no.]],Raw_data_N2_Kanji[[Sr. no.]:[Meaning]],9,0)</f>
        <v>#N/A</v>
      </c>
      <c r="G641" s="66" t="e">
        <f>VLOOKUP(Final_manabou_kanji[[#This Row],[Sr. no.]],Raw_data_N2_Kanji[[Sr. no.]:[Sentence]],13,0)</f>
        <v>#N/A</v>
      </c>
      <c r="H641" t="e">
        <f>VLOOKUP(Final_manabou_kanji[[#This Row],[Kanji]],Raw_data_N2_Kanji[[Receipe]:[Meaning]],6,0)</f>
        <v>#N/A</v>
      </c>
      <c r="I641" t="e">
        <f>VLOOKUP(Final_manabou_kanji[[#This Row],[Kanji]],Raw_data_N2_Kanji[[Receipe]:[Meaning]],7,0)</f>
        <v>#N/A</v>
      </c>
      <c r="J641" t="e">
        <f>#REF!</f>
        <v>#REF!</v>
      </c>
      <c r="K641" s="35">
        <f>Final_manabou_kanji[[#This Row],[Sr. no.]]</f>
        <v>639</v>
      </c>
      <c r="L641" s="3"/>
      <c r="M641" s="3"/>
    </row>
    <row r="642" spans="2:13" ht="14.25" customHeight="1" x14ac:dyDescent="0.3">
      <c r="B642" s="33">
        <v>640</v>
      </c>
      <c r="C642" s="33" t="e">
        <f>VLOOKUP(Final_manabou_kanji[[#This Row],[Sr. no.]],Raw_data_N2_Kanji[[Sr. no.]:[Receipe no]],5,0)</f>
        <v>#N/A</v>
      </c>
      <c r="D642" s="38" t="e">
        <f>VLOOKUP(Final_manabou_kanji[[#This Row],[Sr. no.]],Raw_data_N2_Kanji[[Sr. no.]:[Meaning]],7,0)</f>
        <v>#N/A</v>
      </c>
      <c r="E642" s="3" t="e">
        <f>VLOOKUP(Final_manabou_kanji[[#This Row],[Sr. no.]],Raw_data_N2_Kanji[[Sr. no.]:[Meaning]],8,0)</f>
        <v>#N/A</v>
      </c>
      <c r="F642" s="39" t="e">
        <f>VLOOKUP(Final_manabou_kanji[[#This Row],[Sr. no.]],Raw_data_N2_Kanji[[Sr. no.]:[Meaning]],9,0)</f>
        <v>#N/A</v>
      </c>
      <c r="G642" s="66" t="e">
        <f>VLOOKUP(Final_manabou_kanji[[#This Row],[Sr. no.]],Raw_data_N2_Kanji[[Sr. no.]:[Sentence]],13,0)</f>
        <v>#N/A</v>
      </c>
      <c r="H642" t="e">
        <f>VLOOKUP(Final_manabou_kanji[[#This Row],[Kanji]],Raw_data_N2_Kanji[[Receipe]:[Meaning]],6,0)</f>
        <v>#N/A</v>
      </c>
      <c r="I642" t="e">
        <f>VLOOKUP(Final_manabou_kanji[[#This Row],[Kanji]],Raw_data_N2_Kanji[[Receipe]:[Meaning]],7,0)</f>
        <v>#N/A</v>
      </c>
      <c r="J642" t="e">
        <f>#REF!</f>
        <v>#REF!</v>
      </c>
      <c r="K642" s="35">
        <f>Final_manabou_kanji[[#This Row],[Sr. no.]]</f>
        <v>640</v>
      </c>
      <c r="L642" s="3"/>
      <c r="M642" s="3"/>
    </row>
    <row r="643" spans="2:13" ht="14.25" customHeight="1" x14ac:dyDescent="0.3">
      <c r="B643" s="33">
        <v>641</v>
      </c>
      <c r="C643" s="33" t="e">
        <f>VLOOKUP(Final_manabou_kanji[[#This Row],[Sr. no.]],Raw_data_N2_Kanji[[Sr. no.]:[Receipe no]],5,0)</f>
        <v>#N/A</v>
      </c>
      <c r="D643" s="38" t="e">
        <f>VLOOKUP(Final_manabou_kanji[[#This Row],[Sr. no.]],Raw_data_N2_Kanji[[Sr. no.]:[Meaning]],7,0)</f>
        <v>#N/A</v>
      </c>
      <c r="E643" s="3" t="e">
        <f>VLOOKUP(Final_manabou_kanji[[#This Row],[Sr. no.]],Raw_data_N2_Kanji[[Sr. no.]:[Meaning]],8,0)</f>
        <v>#N/A</v>
      </c>
      <c r="F643" s="39" t="e">
        <f>VLOOKUP(Final_manabou_kanji[[#This Row],[Sr. no.]],Raw_data_N2_Kanji[[Sr. no.]:[Meaning]],9,0)</f>
        <v>#N/A</v>
      </c>
      <c r="G643" s="66" t="e">
        <f>VLOOKUP(Final_manabou_kanji[[#This Row],[Sr. no.]],Raw_data_N2_Kanji[[Sr. no.]:[Sentence]],13,0)</f>
        <v>#N/A</v>
      </c>
      <c r="H643" t="e">
        <f>VLOOKUP(Final_manabou_kanji[[#This Row],[Kanji]],Raw_data_N2_Kanji[[Receipe]:[Meaning]],6,0)</f>
        <v>#N/A</v>
      </c>
      <c r="I643" t="e">
        <f>VLOOKUP(Final_manabou_kanji[[#This Row],[Kanji]],Raw_data_N2_Kanji[[Receipe]:[Meaning]],7,0)</f>
        <v>#N/A</v>
      </c>
      <c r="J643" t="e">
        <f>#REF!</f>
        <v>#REF!</v>
      </c>
      <c r="K643" s="35">
        <f>Final_manabou_kanji[[#This Row],[Sr. no.]]</f>
        <v>641</v>
      </c>
      <c r="L643" s="3"/>
      <c r="M643" s="3"/>
    </row>
    <row r="644" spans="2:13" ht="14.25" customHeight="1" x14ac:dyDescent="0.3">
      <c r="B644" s="33">
        <v>642</v>
      </c>
      <c r="C644" s="33" t="e">
        <f>VLOOKUP(Final_manabou_kanji[[#This Row],[Sr. no.]],Raw_data_N2_Kanji[[Sr. no.]:[Receipe no]],5,0)</f>
        <v>#N/A</v>
      </c>
      <c r="D644" s="38" t="e">
        <f>VLOOKUP(Final_manabou_kanji[[#This Row],[Sr. no.]],Raw_data_N2_Kanji[[Sr. no.]:[Meaning]],7,0)</f>
        <v>#N/A</v>
      </c>
      <c r="E644" s="3" t="e">
        <f>VLOOKUP(Final_manabou_kanji[[#This Row],[Sr. no.]],Raw_data_N2_Kanji[[Sr. no.]:[Meaning]],8,0)</f>
        <v>#N/A</v>
      </c>
      <c r="F644" s="39" t="e">
        <f>VLOOKUP(Final_manabou_kanji[[#This Row],[Sr. no.]],Raw_data_N2_Kanji[[Sr. no.]:[Meaning]],9,0)</f>
        <v>#N/A</v>
      </c>
      <c r="G644" s="66" t="e">
        <f>VLOOKUP(Final_manabou_kanji[[#This Row],[Sr. no.]],Raw_data_N2_Kanji[[Sr. no.]:[Sentence]],13,0)</f>
        <v>#N/A</v>
      </c>
      <c r="H644" t="e">
        <f>VLOOKUP(Final_manabou_kanji[[#This Row],[Kanji]],Raw_data_N2_Kanji[[Receipe]:[Meaning]],6,0)</f>
        <v>#N/A</v>
      </c>
      <c r="I644" t="e">
        <f>VLOOKUP(Final_manabou_kanji[[#This Row],[Kanji]],Raw_data_N2_Kanji[[Receipe]:[Meaning]],7,0)</f>
        <v>#N/A</v>
      </c>
      <c r="J644" t="e">
        <f>#REF!</f>
        <v>#REF!</v>
      </c>
      <c r="K644" s="35">
        <f>Final_manabou_kanji[[#This Row],[Sr. no.]]</f>
        <v>642</v>
      </c>
      <c r="L644" s="3"/>
      <c r="M644" s="3"/>
    </row>
    <row r="645" spans="2:13" ht="14.25" customHeight="1" x14ac:dyDescent="0.3">
      <c r="B645" s="33">
        <v>643</v>
      </c>
      <c r="C645" s="33" t="e">
        <f>VLOOKUP(Final_manabou_kanji[[#This Row],[Sr. no.]],Raw_data_N2_Kanji[[Sr. no.]:[Receipe no]],5,0)</f>
        <v>#N/A</v>
      </c>
      <c r="D645" s="38" t="e">
        <f>VLOOKUP(Final_manabou_kanji[[#This Row],[Sr. no.]],Raw_data_N2_Kanji[[Sr. no.]:[Meaning]],7,0)</f>
        <v>#N/A</v>
      </c>
      <c r="E645" s="3" t="e">
        <f>VLOOKUP(Final_manabou_kanji[[#This Row],[Sr. no.]],Raw_data_N2_Kanji[[Sr. no.]:[Meaning]],8,0)</f>
        <v>#N/A</v>
      </c>
      <c r="F645" s="39" t="e">
        <f>VLOOKUP(Final_manabou_kanji[[#This Row],[Sr. no.]],Raw_data_N2_Kanji[[Sr. no.]:[Meaning]],9,0)</f>
        <v>#N/A</v>
      </c>
      <c r="G645" s="66" t="e">
        <f>VLOOKUP(Final_manabou_kanji[[#This Row],[Sr. no.]],Raw_data_N2_Kanji[[Sr. no.]:[Sentence]],13,0)</f>
        <v>#N/A</v>
      </c>
      <c r="H645" t="e">
        <f>VLOOKUP(Final_manabou_kanji[[#This Row],[Kanji]],Raw_data_N2_Kanji[[Receipe]:[Meaning]],6,0)</f>
        <v>#N/A</v>
      </c>
      <c r="I645" t="e">
        <f>VLOOKUP(Final_manabou_kanji[[#This Row],[Kanji]],Raw_data_N2_Kanji[[Receipe]:[Meaning]],7,0)</f>
        <v>#N/A</v>
      </c>
      <c r="J645" t="e">
        <f>#REF!</f>
        <v>#REF!</v>
      </c>
      <c r="K645" s="35">
        <f>Final_manabou_kanji[[#This Row],[Sr. no.]]</f>
        <v>643</v>
      </c>
      <c r="L645" s="3"/>
      <c r="M645" s="3"/>
    </row>
    <row r="646" spans="2:13" ht="14.25" customHeight="1" x14ac:dyDescent="0.3">
      <c r="B646" s="33">
        <v>644</v>
      </c>
      <c r="C646" s="33" t="e">
        <f>VLOOKUP(Final_manabou_kanji[[#This Row],[Sr. no.]],Raw_data_N2_Kanji[[Sr. no.]:[Receipe no]],5,0)</f>
        <v>#N/A</v>
      </c>
      <c r="D646" s="38" t="e">
        <f>VLOOKUP(Final_manabou_kanji[[#This Row],[Sr. no.]],Raw_data_N2_Kanji[[Sr. no.]:[Meaning]],7,0)</f>
        <v>#N/A</v>
      </c>
      <c r="E646" s="3" t="e">
        <f>VLOOKUP(Final_manabou_kanji[[#This Row],[Sr. no.]],Raw_data_N2_Kanji[[Sr. no.]:[Meaning]],8,0)</f>
        <v>#N/A</v>
      </c>
      <c r="F646" s="39" t="e">
        <f>VLOOKUP(Final_manabou_kanji[[#This Row],[Sr. no.]],Raw_data_N2_Kanji[[Sr. no.]:[Meaning]],9,0)</f>
        <v>#N/A</v>
      </c>
      <c r="G646" s="66" t="e">
        <f>VLOOKUP(Final_manabou_kanji[[#This Row],[Sr. no.]],Raw_data_N2_Kanji[[Sr. no.]:[Sentence]],13,0)</f>
        <v>#N/A</v>
      </c>
      <c r="H646" t="e">
        <f>VLOOKUP(Final_manabou_kanji[[#This Row],[Kanji]],Raw_data_N2_Kanji[[Receipe]:[Meaning]],6,0)</f>
        <v>#N/A</v>
      </c>
      <c r="I646" t="e">
        <f>VLOOKUP(Final_manabou_kanji[[#This Row],[Kanji]],Raw_data_N2_Kanji[[Receipe]:[Meaning]],7,0)</f>
        <v>#N/A</v>
      </c>
      <c r="J646" t="e">
        <f>#REF!</f>
        <v>#REF!</v>
      </c>
      <c r="K646" s="35">
        <f>Final_manabou_kanji[[#This Row],[Sr. no.]]</f>
        <v>644</v>
      </c>
      <c r="L646" s="3"/>
      <c r="M646" s="3"/>
    </row>
    <row r="647" spans="2:13" ht="14.25" customHeight="1" x14ac:dyDescent="0.3">
      <c r="B647" s="33">
        <v>645</v>
      </c>
      <c r="C647" s="33" t="e">
        <f>VLOOKUP(Final_manabou_kanji[[#This Row],[Sr. no.]],Raw_data_N2_Kanji[[Sr. no.]:[Receipe no]],5,0)</f>
        <v>#N/A</v>
      </c>
      <c r="D647" s="38" t="e">
        <f>VLOOKUP(Final_manabou_kanji[[#This Row],[Sr. no.]],Raw_data_N2_Kanji[[Sr. no.]:[Meaning]],7,0)</f>
        <v>#N/A</v>
      </c>
      <c r="E647" s="3" t="e">
        <f>VLOOKUP(Final_manabou_kanji[[#This Row],[Sr. no.]],Raw_data_N2_Kanji[[Sr. no.]:[Meaning]],8,0)</f>
        <v>#N/A</v>
      </c>
      <c r="F647" s="39" t="e">
        <f>VLOOKUP(Final_manabou_kanji[[#This Row],[Sr. no.]],Raw_data_N2_Kanji[[Sr. no.]:[Meaning]],9,0)</f>
        <v>#N/A</v>
      </c>
      <c r="G647" s="66" t="e">
        <f>VLOOKUP(Final_manabou_kanji[[#This Row],[Sr. no.]],Raw_data_N2_Kanji[[Sr. no.]:[Sentence]],13,0)</f>
        <v>#N/A</v>
      </c>
      <c r="H647" t="e">
        <f>VLOOKUP(Final_manabou_kanji[[#This Row],[Kanji]],Raw_data_N2_Kanji[[Receipe]:[Meaning]],6,0)</f>
        <v>#N/A</v>
      </c>
      <c r="I647" t="e">
        <f>VLOOKUP(Final_manabou_kanji[[#This Row],[Kanji]],Raw_data_N2_Kanji[[Receipe]:[Meaning]],7,0)</f>
        <v>#N/A</v>
      </c>
      <c r="J647" t="e">
        <f>#REF!</f>
        <v>#REF!</v>
      </c>
      <c r="K647" s="35">
        <f>Final_manabou_kanji[[#This Row],[Sr. no.]]</f>
        <v>645</v>
      </c>
      <c r="L647" s="3"/>
      <c r="M647" s="3"/>
    </row>
    <row r="648" spans="2:13" ht="14.25" customHeight="1" x14ac:dyDescent="0.3">
      <c r="B648" s="33">
        <v>646</v>
      </c>
      <c r="C648" s="33" t="e">
        <f>VLOOKUP(Final_manabou_kanji[[#This Row],[Sr. no.]],Raw_data_N2_Kanji[[Sr. no.]:[Receipe no]],5,0)</f>
        <v>#N/A</v>
      </c>
      <c r="D648" s="38" t="e">
        <f>VLOOKUP(Final_manabou_kanji[[#This Row],[Sr. no.]],Raw_data_N2_Kanji[[Sr. no.]:[Meaning]],7,0)</f>
        <v>#N/A</v>
      </c>
      <c r="E648" s="3" t="e">
        <f>VLOOKUP(Final_manabou_kanji[[#This Row],[Sr. no.]],Raw_data_N2_Kanji[[Sr. no.]:[Meaning]],8,0)</f>
        <v>#N/A</v>
      </c>
      <c r="F648" s="39" t="e">
        <f>VLOOKUP(Final_manabou_kanji[[#This Row],[Sr. no.]],Raw_data_N2_Kanji[[Sr. no.]:[Meaning]],9,0)</f>
        <v>#N/A</v>
      </c>
      <c r="G648" s="66" t="e">
        <f>VLOOKUP(Final_manabou_kanji[[#This Row],[Sr. no.]],Raw_data_N2_Kanji[[Sr. no.]:[Sentence]],13,0)</f>
        <v>#N/A</v>
      </c>
      <c r="H648" t="e">
        <f>VLOOKUP(Final_manabou_kanji[[#This Row],[Kanji]],Raw_data_N2_Kanji[[Receipe]:[Meaning]],6,0)</f>
        <v>#N/A</v>
      </c>
      <c r="I648" t="e">
        <f>VLOOKUP(Final_manabou_kanji[[#This Row],[Kanji]],Raw_data_N2_Kanji[[Receipe]:[Meaning]],7,0)</f>
        <v>#N/A</v>
      </c>
      <c r="J648" t="e">
        <f>#REF!</f>
        <v>#REF!</v>
      </c>
      <c r="K648" s="35">
        <f>Final_manabou_kanji[[#This Row],[Sr. no.]]</f>
        <v>646</v>
      </c>
      <c r="L648" s="3"/>
      <c r="M648" s="3"/>
    </row>
    <row r="649" spans="2:13" ht="14.25" customHeight="1" x14ac:dyDescent="0.3">
      <c r="B649" s="33">
        <v>647</v>
      </c>
      <c r="C649" s="33" t="e">
        <f>VLOOKUP(Final_manabou_kanji[[#This Row],[Sr. no.]],Raw_data_N2_Kanji[[Sr. no.]:[Receipe no]],5,0)</f>
        <v>#N/A</v>
      </c>
      <c r="D649" s="38" t="e">
        <f>VLOOKUP(Final_manabou_kanji[[#This Row],[Sr. no.]],Raw_data_N2_Kanji[[Sr. no.]:[Meaning]],7,0)</f>
        <v>#N/A</v>
      </c>
      <c r="E649" s="3" t="e">
        <f>VLOOKUP(Final_manabou_kanji[[#This Row],[Sr. no.]],Raw_data_N2_Kanji[[Sr. no.]:[Meaning]],8,0)</f>
        <v>#N/A</v>
      </c>
      <c r="F649" s="39" t="e">
        <f>VLOOKUP(Final_manabou_kanji[[#This Row],[Sr. no.]],Raw_data_N2_Kanji[[Sr. no.]:[Meaning]],9,0)</f>
        <v>#N/A</v>
      </c>
      <c r="G649" s="66" t="e">
        <f>VLOOKUP(Final_manabou_kanji[[#This Row],[Sr. no.]],Raw_data_N2_Kanji[[Sr. no.]:[Sentence]],13,0)</f>
        <v>#N/A</v>
      </c>
      <c r="H649" t="e">
        <f>VLOOKUP(Final_manabou_kanji[[#This Row],[Kanji]],Raw_data_N2_Kanji[[Receipe]:[Meaning]],6,0)</f>
        <v>#N/A</v>
      </c>
      <c r="I649" t="e">
        <f>VLOOKUP(Final_manabou_kanji[[#This Row],[Kanji]],Raw_data_N2_Kanji[[Receipe]:[Meaning]],7,0)</f>
        <v>#N/A</v>
      </c>
      <c r="J649" t="e">
        <f>#REF!</f>
        <v>#REF!</v>
      </c>
      <c r="K649" s="35">
        <f>Final_manabou_kanji[[#This Row],[Sr. no.]]</f>
        <v>647</v>
      </c>
      <c r="L649" s="3"/>
      <c r="M649" s="3"/>
    </row>
    <row r="650" spans="2:13" ht="14.25" customHeight="1" x14ac:dyDescent="0.3">
      <c r="B650" s="33">
        <v>648</v>
      </c>
      <c r="C650" s="33" t="e">
        <f>VLOOKUP(Final_manabou_kanji[[#This Row],[Sr. no.]],Raw_data_N2_Kanji[[Sr. no.]:[Receipe no]],5,0)</f>
        <v>#N/A</v>
      </c>
      <c r="D650" s="38" t="e">
        <f>VLOOKUP(Final_manabou_kanji[[#This Row],[Sr. no.]],Raw_data_N2_Kanji[[Sr. no.]:[Meaning]],7,0)</f>
        <v>#N/A</v>
      </c>
      <c r="E650" s="3" t="e">
        <f>VLOOKUP(Final_manabou_kanji[[#This Row],[Sr. no.]],Raw_data_N2_Kanji[[Sr. no.]:[Meaning]],8,0)</f>
        <v>#N/A</v>
      </c>
      <c r="F650" s="39" t="e">
        <f>VLOOKUP(Final_manabou_kanji[[#This Row],[Sr. no.]],Raw_data_N2_Kanji[[Sr. no.]:[Meaning]],9,0)</f>
        <v>#N/A</v>
      </c>
      <c r="G650" s="66" t="e">
        <f>VLOOKUP(Final_manabou_kanji[[#This Row],[Sr. no.]],Raw_data_N2_Kanji[[Sr. no.]:[Sentence]],13,0)</f>
        <v>#N/A</v>
      </c>
      <c r="H650" t="e">
        <f>VLOOKUP(Final_manabou_kanji[[#This Row],[Kanji]],Raw_data_N2_Kanji[[Receipe]:[Meaning]],6,0)</f>
        <v>#N/A</v>
      </c>
      <c r="I650" t="e">
        <f>VLOOKUP(Final_manabou_kanji[[#This Row],[Kanji]],Raw_data_N2_Kanji[[Receipe]:[Meaning]],7,0)</f>
        <v>#N/A</v>
      </c>
      <c r="J650" t="e">
        <f>#REF!</f>
        <v>#REF!</v>
      </c>
      <c r="K650" s="35">
        <f>Final_manabou_kanji[[#This Row],[Sr. no.]]</f>
        <v>648</v>
      </c>
      <c r="L650" s="3"/>
      <c r="M650" s="3"/>
    </row>
    <row r="651" spans="2:13" ht="14.25" customHeight="1" x14ac:dyDescent="0.3">
      <c r="B651" s="33">
        <v>649</v>
      </c>
      <c r="C651" s="33" t="e">
        <f>VLOOKUP(Final_manabou_kanji[[#This Row],[Sr. no.]],Raw_data_N2_Kanji[[Sr. no.]:[Receipe no]],5,0)</f>
        <v>#N/A</v>
      </c>
      <c r="D651" s="38" t="e">
        <f>VLOOKUP(Final_manabou_kanji[[#This Row],[Sr. no.]],Raw_data_N2_Kanji[[Sr. no.]:[Meaning]],7,0)</f>
        <v>#N/A</v>
      </c>
      <c r="E651" s="3" t="e">
        <f>VLOOKUP(Final_manabou_kanji[[#This Row],[Sr. no.]],Raw_data_N2_Kanji[[Sr. no.]:[Meaning]],8,0)</f>
        <v>#N/A</v>
      </c>
      <c r="F651" s="39" t="e">
        <f>VLOOKUP(Final_manabou_kanji[[#This Row],[Sr. no.]],Raw_data_N2_Kanji[[Sr. no.]:[Meaning]],9,0)</f>
        <v>#N/A</v>
      </c>
      <c r="G651" s="66" t="e">
        <f>VLOOKUP(Final_manabou_kanji[[#This Row],[Sr. no.]],Raw_data_N2_Kanji[[Sr. no.]:[Sentence]],13,0)</f>
        <v>#N/A</v>
      </c>
      <c r="H651" t="e">
        <f>VLOOKUP(Final_manabou_kanji[[#This Row],[Kanji]],Raw_data_N2_Kanji[[Receipe]:[Meaning]],6,0)</f>
        <v>#N/A</v>
      </c>
      <c r="I651" t="e">
        <f>VLOOKUP(Final_manabou_kanji[[#This Row],[Kanji]],Raw_data_N2_Kanji[[Receipe]:[Meaning]],7,0)</f>
        <v>#N/A</v>
      </c>
      <c r="J651" t="e">
        <f>#REF!</f>
        <v>#REF!</v>
      </c>
      <c r="K651" s="35">
        <f>Final_manabou_kanji[[#This Row],[Sr. no.]]</f>
        <v>649</v>
      </c>
      <c r="L651" s="3"/>
      <c r="M651" s="3"/>
    </row>
    <row r="652" spans="2:13" ht="14.25" customHeight="1" x14ac:dyDescent="0.3">
      <c r="B652" s="33">
        <v>650</v>
      </c>
      <c r="C652" s="33" t="e">
        <f>VLOOKUP(Final_manabou_kanji[[#This Row],[Sr. no.]],Raw_data_N2_Kanji[[Sr. no.]:[Receipe no]],5,0)</f>
        <v>#N/A</v>
      </c>
      <c r="D652" s="38" t="e">
        <f>VLOOKUP(Final_manabou_kanji[[#This Row],[Sr. no.]],Raw_data_N2_Kanji[[Sr. no.]:[Meaning]],7,0)</f>
        <v>#N/A</v>
      </c>
      <c r="E652" s="3" t="e">
        <f>VLOOKUP(Final_manabou_kanji[[#This Row],[Sr. no.]],Raw_data_N2_Kanji[[Sr. no.]:[Meaning]],8,0)</f>
        <v>#N/A</v>
      </c>
      <c r="F652" s="39" t="e">
        <f>VLOOKUP(Final_manabou_kanji[[#This Row],[Sr. no.]],Raw_data_N2_Kanji[[Sr. no.]:[Meaning]],9,0)</f>
        <v>#N/A</v>
      </c>
      <c r="G652" s="66" t="e">
        <f>VLOOKUP(Final_manabou_kanji[[#This Row],[Sr. no.]],Raw_data_N2_Kanji[[Sr. no.]:[Sentence]],13,0)</f>
        <v>#N/A</v>
      </c>
      <c r="H652" t="e">
        <f>VLOOKUP(Final_manabou_kanji[[#This Row],[Kanji]],Raw_data_N2_Kanji[[Receipe]:[Meaning]],6,0)</f>
        <v>#N/A</v>
      </c>
      <c r="I652" t="e">
        <f>VLOOKUP(Final_manabou_kanji[[#This Row],[Kanji]],Raw_data_N2_Kanji[[Receipe]:[Meaning]],7,0)</f>
        <v>#N/A</v>
      </c>
      <c r="J652" t="e">
        <f>#REF!</f>
        <v>#REF!</v>
      </c>
      <c r="K652" s="35">
        <f>Final_manabou_kanji[[#This Row],[Sr. no.]]</f>
        <v>650</v>
      </c>
      <c r="L652" s="3"/>
      <c r="M652" s="3"/>
    </row>
    <row r="653" spans="2:13" ht="14.25" customHeight="1" x14ac:dyDescent="0.3">
      <c r="B653" s="33">
        <v>651</v>
      </c>
      <c r="C653" s="33" t="e">
        <f>VLOOKUP(Final_manabou_kanji[[#This Row],[Sr. no.]],Raw_data_N2_Kanji[[Sr. no.]:[Receipe no]],5,0)</f>
        <v>#N/A</v>
      </c>
      <c r="D653" s="38" t="e">
        <f>VLOOKUP(Final_manabou_kanji[[#This Row],[Sr. no.]],Raw_data_N2_Kanji[[Sr. no.]:[Meaning]],7,0)</f>
        <v>#N/A</v>
      </c>
      <c r="E653" s="3" t="e">
        <f>VLOOKUP(Final_manabou_kanji[[#This Row],[Sr. no.]],Raw_data_N2_Kanji[[Sr. no.]:[Meaning]],8,0)</f>
        <v>#N/A</v>
      </c>
      <c r="F653" s="39" t="e">
        <f>VLOOKUP(Final_manabou_kanji[[#This Row],[Sr. no.]],Raw_data_N2_Kanji[[Sr. no.]:[Meaning]],9,0)</f>
        <v>#N/A</v>
      </c>
      <c r="G653" s="66" t="e">
        <f>VLOOKUP(Final_manabou_kanji[[#This Row],[Sr. no.]],Raw_data_N2_Kanji[[Sr. no.]:[Sentence]],13,0)</f>
        <v>#N/A</v>
      </c>
      <c r="H653" t="e">
        <f>VLOOKUP(Final_manabou_kanji[[#This Row],[Kanji]],Raw_data_N2_Kanji[[Receipe]:[Meaning]],6,0)</f>
        <v>#N/A</v>
      </c>
      <c r="I653" t="e">
        <f>VLOOKUP(Final_manabou_kanji[[#This Row],[Kanji]],Raw_data_N2_Kanji[[Receipe]:[Meaning]],7,0)</f>
        <v>#N/A</v>
      </c>
      <c r="J653" t="e">
        <f>#REF!</f>
        <v>#REF!</v>
      </c>
      <c r="K653" s="35">
        <f>Final_manabou_kanji[[#This Row],[Sr. no.]]</f>
        <v>651</v>
      </c>
      <c r="L653" s="3"/>
      <c r="M653" s="3"/>
    </row>
    <row r="654" spans="2:13" ht="14.25" customHeight="1" x14ac:dyDescent="0.3">
      <c r="B654" s="33">
        <v>652</v>
      </c>
      <c r="C654" s="33" t="e">
        <f>VLOOKUP(Final_manabou_kanji[[#This Row],[Sr. no.]],Raw_data_N2_Kanji[[Sr. no.]:[Receipe no]],5,0)</f>
        <v>#N/A</v>
      </c>
      <c r="D654" s="38" t="e">
        <f>VLOOKUP(Final_manabou_kanji[[#This Row],[Sr. no.]],Raw_data_N2_Kanji[[Sr. no.]:[Meaning]],7,0)</f>
        <v>#N/A</v>
      </c>
      <c r="E654" s="3" t="e">
        <f>VLOOKUP(Final_manabou_kanji[[#This Row],[Sr. no.]],Raw_data_N2_Kanji[[Sr. no.]:[Meaning]],8,0)</f>
        <v>#N/A</v>
      </c>
      <c r="F654" s="39" t="e">
        <f>VLOOKUP(Final_manabou_kanji[[#This Row],[Sr. no.]],Raw_data_N2_Kanji[[Sr. no.]:[Meaning]],9,0)</f>
        <v>#N/A</v>
      </c>
      <c r="G654" s="66" t="e">
        <f>VLOOKUP(Final_manabou_kanji[[#This Row],[Sr. no.]],Raw_data_N2_Kanji[[Sr. no.]:[Sentence]],13,0)</f>
        <v>#N/A</v>
      </c>
      <c r="H654" t="e">
        <f>VLOOKUP(Final_manabou_kanji[[#This Row],[Kanji]],Raw_data_N2_Kanji[[Receipe]:[Meaning]],6,0)</f>
        <v>#N/A</v>
      </c>
      <c r="I654" t="e">
        <f>VLOOKUP(Final_manabou_kanji[[#This Row],[Kanji]],Raw_data_N2_Kanji[[Receipe]:[Meaning]],7,0)</f>
        <v>#N/A</v>
      </c>
      <c r="J654" t="e">
        <f>#REF!</f>
        <v>#REF!</v>
      </c>
      <c r="K654" s="35">
        <f>Final_manabou_kanji[[#This Row],[Sr. no.]]</f>
        <v>652</v>
      </c>
      <c r="L654" s="3"/>
      <c r="M654" s="3"/>
    </row>
    <row r="655" spans="2:13" ht="14.25" customHeight="1" x14ac:dyDescent="0.3">
      <c r="B655" s="33">
        <v>653</v>
      </c>
      <c r="C655" s="33" t="e">
        <f>VLOOKUP(Final_manabou_kanji[[#This Row],[Sr. no.]],Raw_data_N2_Kanji[[Sr. no.]:[Receipe no]],5,0)</f>
        <v>#N/A</v>
      </c>
      <c r="D655" s="38" t="e">
        <f>VLOOKUP(Final_manabou_kanji[[#This Row],[Sr. no.]],Raw_data_N2_Kanji[[Sr. no.]:[Meaning]],7,0)</f>
        <v>#N/A</v>
      </c>
      <c r="E655" s="3" t="e">
        <f>VLOOKUP(Final_manabou_kanji[[#This Row],[Sr. no.]],Raw_data_N2_Kanji[[Sr. no.]:[Meaning]],8,0)</f>
        <v>#N/A</v>
      </c>
      <c r="F655" s="39" t="e">
        <f>VLOOKUP(Final_manabou_kanji[[#This Row],[Sr. no.]],Raw_data_N2_Kanji[[Sr. no.]:[Meaning]],9,0)</f>
        <v>#N/A</v>
      </c>
      <c r="G655" s="66" t="e">
        <f>VLOOKUP(Final_manabou_kanji[[#This Row],[Sr. no.]],Raw_data_N2_Kanji[[Sr. no.]:[Sentence]],13,0)</f>
        <v>#N/A</v>
      </c>
      <c r="H655" t="e">
        <f>VLOOKUP(Final_manabou_kanji[[#This Row],[Kanji]],Raw_data_N2_Kanji[[Receipe]:[Meaning]],6,0)</f>
        <v>#N/A</v>
      </c>
      <c r="I655" t="e">
        <f>VLOOKUP(Final_manabou_kanji[[#This Row],[Kanji]],Raw_data_N2_Kanji[[Receipe]:[Meaning]],7,0)</f>
        <v>#N/A</v>
      </c>
      <c r="J655" t="e">
        <f>#REF!</f>
        <v>#REF!</v>
      </c>
      <c r="K655" s="35">
        <f>Final_manabou_kanji[[#This Row],[Sr. no.]]</f>
        <v>653</v>
      </c>
      <c r="L655" s="3"/>
      <c r="M655" s="3"/>
    </row>
    <row r="656" spans="2:13" ht="14.25" customHeight="1" x14ac:dyDescent="0.3">
      <c r="B656" s="33">
        <v>654</v>
      </c>
      <c r="C656" s="33" t="e">
        <f>VLOOKUP(Final_manabou_kanji[[#This Row],[Sr. no.]],Raw_data_N2_Kanji[[Sr. no.]:[Receipe no]],5,0)</f>
        <v>#N/A</v>
      </c>
      <c r="D656" s="38" t="e">
        <f>VLOOKUP(Final_manabou_kanji[[#This Row],[Sr. no.]],Raw_data_N2_Kanji[[Sr. no.]:[Meaning]],7,0)</f>
        <v>#N/A</v>
      </c>
      <c r="E656" s="3" t="e">
        <f>VLOOKUP(Final_manabou_kanji[[#This Row],[Sr. no.]],Raw_data_N2_Kanji[[Sr. no.]:[Meaning]],8,0)</f>
        <v>#N/A</v>
      </c>
      <c r="F656" s="39" t="e">
        <f>VLOOKUP(Final_manabou_kanji[[#This Row],[Sr. no.]],Raw_data_N2_Kanji[[Sr. no.]:[Meaning]],9,0)</f>
        <v>#N/A</v>
      </c>
      <c r="G656" s="66" t="e">
        <f>VLOOKUP(Final_manabou_kanji[[#This Row],[Sr. no.]],Raw_data_N2_Kanji[[Sr. no.]:[Sentence]],13,0)</f>
        <v>#N/A</v>
      </c>
      <c r="H656" t="e">
        <f>VLOOKUP(Final_manabou_kanji[[#This Row],[Kanji]],Raw_data_N2_Kanji[[Receipe]:[Meaning]],6,0)</f>
        <v>#N/A</v>
      </c>
      <c r="I656" t="e">
        <f>VLOOKUP(Final_manabou_kanji[[#This Row],[Kanji]],Raw_data_N2_Kanji[[Receipe]:[Meaning]],7,0)</f>
        <v>#N/A</v>
      </c>
      <c r="J656" t="e">
        <f>#REF!</f>
        <v>#REF!</v>
      </c>
      <c r="K656" s="35">
        <f>Final_manabou_kanji[[#This Row],[Sr. no.]]</f>
        <v>654</v>
      </c>
      <c r="L656" s="3"/>
      <c r="M656" s="3"/>
    </row>
    <row r="657" spans="2:13" ht="14.25" customHeight="1" x14ac:dyDescent="0.3">
      <c r="B657" s="33">
        <v>655</v>
      </c>
      <c r="C657" s="33" t="e">
        <f>VLOOKUP(Final_manabou_kanji[[#This Row],[Sr. no.]],Raw_data_N2_Kanji[[Sr. no.]:[Receipe no]],5,0)</f>
        <v>#N/A</v>
      </c>
      <c r="D657" s="38" t="e">
        <f>VLOOKUP(Final_manabou_kanji[[#This Row],[Sr. no.]],Raw_data_N2_Kanji[[Sr. no.]:[Meaning]],7,0)</f>
        <v>#N/A</v>
      </c>
      <c r="E657" s="3" t="e">
        <f>VLOOKUP(Final_manabou_kanji[[#This Row],[Sr. no.]],Raw_data_N2_Kanji[[Sr. no.]:[Meaning]],8,0)</f>
        <v>#N/A</v>
      </c>
      <c r="F657" s="39" t="e">
        <f>VLOOKUP(Final_manabou_kanji[[#This Row],[Sr. no.]],Raw_data_N2_Kanji[[Sr. no.]:[Meaning]],9,0)</f>
        <v>#N/A</v>
      </c>
      <c r="G657" s="66" t="e">
        <f>VLOOKUP(Final_manabou_kanji[[#This Row],[Sr. no.]],Raw_data_N2_Kanji[[Sr. no.]:[Sentence]],13,0)</f>
        <v>#N/A</v>
      </c>
      <c r="H657" t="e">
        <f>VLOOKUP(Final_manabou_kanji[[#This Row],[Kanji]],Raw_data_N2_Kanji[[Receipe]:[Meaning]],6,0)</f>
        <v>#N/A</v>
      </c>
      <c r="I657" t="e">
        <f>VLOOKUP(Final_manabou_kanji[[#This Row],[Kanji]],Raw_data_N2_Kanji[[Receipe]:[Meaning]],7,0)</f>
        <v>#N/A</v>
      </c>
      <c r="J657" t="e">
        <f>#REF!</f>
        <v>#REF!</v>
      </c>
      <c r="K657" s="35">
        <f>Final_manabou_kanji[[#This Row],[Sr. no.]]</f>
        <v>655</v>
      </c>
      <c r="L657" s="3"/>
      <c r="M657" s="3"/>
    </row>
    <row r="658" spans="2:13" ht="14.25" customHeight="1" x14ac:dyDescent="0.3">
      <c r="B658" s="33">
        <v>656</v>
      </c>
      <c r="C658" s="33" t="e">
        <f>VLOOKUP(Final_manabou_kanji[[#This Row],[Sr. no.]],Raw_data_N2_Kanji[[Sr. no.]:[Receipe no]],5,0)</f>
        <v>#N/A</v>
      </c>
      <c r="D658" s="38" t="e">
        <f>VLOOKUP(Final_manabou_kanji[[#This Row],[Sr. no.]],Raw_data_N2_Kanji[[Sr. no.]:[Meaning]],7,0)</f>
        <v>#N/A</v>
      </c>
      <c r="E658" s="3" t="e">
        <f>VLOOKUP(Final_manabou_kanji[[#This Row],[Sr. no.]],Raw_data_N2_Kanji[[Sr. no.]:[Meaning]],8,0)</f>
        <v>#N/A</v>
      </c>
      <c r="F658" s="39" t="e">
        <f>VLOOKUP(Final_manabou_kanji[[#This Row],[Sr. no.]],Raw_data_N2_Kanji[[Sr. no.]:[Meaning]],9,0)</f>
        <v>#N/A</v>
      </c>
      <c r="G658" s="66" t="e">
        <f>VLOOKUP(Final_manabou_kanji[[#This Row],[Sr. no.]],Raw_data_N2_Kanji[[Sr. no.]:[Sentence]],13,0)</f>
        <v>#N/A</v>
      </c>
      <c r="H658" t="e">
        <f>VLOOKUP(Final_manabou_kanji[[#This Row],[Kanji]],Raw_data_N2_Kanji[[Receipe]:[Meaning]],6,0)</f>
        <v>#N/A</v>
      </c>
      <c r="I658" t="e">
        <f>VLOOKUP(Final_manabou_kanji[[#This Row],[Kanji]],Raw_data_N2_Kanji[[Receipe]:[Meaning]],7,0)</f>
        <v>#N/A</v>
      </c>
      <c r="J658" t="e">
        <f>#REF!</f>
        <v>#REF!</v>
      </c>
      <c r="K658" s="35">
        <f>Final_manabou_kanji[[#This Row],[Sr. no.]]</f>
        <v>656</v>
      </c>
      <c r="L658" s="3"/>
      <c r="M658" s="3"/>
    </row>
    <row r="659" spans="2:13" ht="14.25" customHeight="1" x14ac:dyDescent="0.3">
      <c r="B659" s="33">
        <v>657</v>
      </c>
      <c r="C659" s="33" t="e">
        <f>VLOOKUP(Final_manabou_kanji[[#This Row],[Sr. no.]],Raw_data_N2_Kanji[[Sr. no.]:[Receipe no]],5,0)</f>
        <v>#N/A</v>
      </c>
      <c r="D659" s="38" t="e">
        <f>VLOOKUP(Final_manabou_kanji[[#This Row],[Sr. no.]],Raw_data_N2_Kanji[[Sr. no.]:[Meaning]],7,0)</f>
        <v>#N/A</v>
      </c>
      <c r="E659" s="3" t="e">
        <f>VLOOKUP(Final_manabou_kanji[[#This Row],[Sr. no.]],Raw_data_N2_Kanji[[Sr. no.]:[Meaning]],8,0)</f>
        <v>#N/A</v>
      </c>
      <c r="F659" s="39" t="e">
        <f>VLOOKUP(Final_manabou_kanji[[#This Row],[Sr. no.]],Raw_data_N2_Kanji[[Sr. no.]:[Meaning]],9,0)</f>
        <v>#N/A</v>
      </c>
      <c r="G659" s="66" t="e">
        <f>VLOOKUP(Final_manabou_kanji[[#This Row],[Sr. no.]],Raw_data_N2_Kanji[[Sr. no.]:[Sentence]],13,0)</f>
        <v>#N/A</v>
      </c>
      <c r="H659" t="e">
        <f>VLOOKUP(Final_manabou_kanji[[#This Row],[Kanji]],Raw_data_N2_Kanji[[Receipe]:[Meaning]],6,0)</f>
        <v>#N/A</v>
      </c>
      <c r="I659" t="e">
        <f>VLOOKUP(Final_manabou_kanji[[#This Row],[Kanji]],Raw_data_N2_Kanji[[Receipe]:[Meaning]],7,0)</f>
        <v>#N/A</v>
      </c>
      <c r="J659" t="e">
        <f>#REF!</f>
        <v>#REF!</v>
      </c>
      <c r="K659" s="35">
        <f>Final_manabou_kanji[[#This Row],[Sr. no.]]</f>
        <v>657</v>
      </c>
      <c r="L659" s="3"/>
      <c r="M659" s="3"/>
    </row>
    <row r="660" spans="2:13" ht="14.25" customHeight="1" x14ac:dyDescent="0.3">
      <c r="B660" s="33">
        <v>658</v>
      </c>
      <c r="C660" s="33" t="e">
        <f>VLOOKUP(Final_manabou_kanji[[#This Row],[Sr. no.]],Raw_data_N2_Kanji[[Sr. no.]:[Receipe no]],5,0)</f>
        <v>#N/A</v>
      </c>
      <c r="D660" s="38" t="e">
        <f>VLOOKUP(Final_manabou_kanji[[#This Row],[Sr. no.]],Raw_data_N2_Kanji[[Sr. no.]:[Meaning]],7,0)</f>
        <v>#N/A</v>
      </c>
      <c r="E660" s="3" t="e">
        <f>VLOOKUP(Final_manabou_kanji[[#This Row],[Sr. no.]],Raw_data_N2_Kanji[[Sr. no.]:[Meaning]],8,0)</f>
        <v>#N/A</v>
      </c>
      <c r="F660" s="39" t="e">
        <f>VLOOKUP(Final_manabou_kanji[[#This Row],[Sr. no.]],Raw_data_N2_Kanji[[Sr. no.]:[Meaning]],9,0)</f>
        <v>#N/A</v>
      </c>
      <c r="G660" s="66" t="e">
        <f>VLOOKUP(Final_manabou_kanji[[#This Row],[Sr. no.]],Raw_data_N2_Kanji[[Sr. no.]:[Sentence]],13,0)</f>
        <v>#N/A</v>
      </c>
      <c r="H660" t="e">
        <f>VLOOKUP(Final_manabou_kanji[[#This Row],[Kanji]],Raw_data_N2_Kanji[[Receipe]:[Meaning]],6,0)</f>
        <v>#N/A</v>
      </c>
      <c r="I660" t="e">
        <f>VLOOKUP(Final_manabou_kanji[[#This Row],[Kanji]],Raw_data_N2_Kanji[[Receipe]:[Meaning]],7,0)</f>
        <v>#N/A</v>
      </c>
      <c r="J660" t="e">
        <f>#REF!</f>
        <v>#REF!</v>
      </c>
      <c r="K660" s="35">
        <f>Final_manabou_kanji[[#This Row],[Sr. no.]]</f>
        <v>658</v>
      </c>
      <c r="L660" s="3"/>
      <c r="M660" s="3"/>
    </row>
    <row r="661" spans="2:13" ht="14.25" customHeight="1" x14ac:dyDescent="0.3">
      <c r="B661" s="33">
        <v>659</v>
      </c>
      <c r="C661" s="33" t="e">
        <f>VLOOKUP(Final_manabou_kanji[[#This Row],[Sr. no.]],Raw_data_N2_Kanji[[Sr. no.]:[Receipe no]],5,0)</f>
        <v>#N/A</v>
      </c>
      <c r="D661" s="38" t="e">
        <f>VLOOKUP(Final_manabou_kanji[[#This Row],[Sr. no.]],Raw_data_N2_Kanji[[Sr. no.]:[Meaning]],7,0)</f>
        <v>#N/A</v>
      </c>
      <c r="E661" s="3" t="e">
        <f>VLOOKUP(Final_manabou_kanji[[#This Row],[Sr. no.]],Raw_data_N2_Kanji[[Sr. no.]:[Meaning]],8,0)</f>
        <v>#N/A</v>
      </c>
      <c r="F661" s="39" t="e">
        <f>VLOOKUP(Final_manabou_kanji[[#This Row],[Sr. no.]],Raw_data_N2_Kanji[[Sr. no.]:[Meaning]],9,0)</f>
        <v>#N/A</v>
      </c>
      <c r="G661" s="66" t="e">
        <f>VLOOKUP(Final_manabou_kanji[[#This Row],[Sr. no.]],Raw_data_N2_Kanji[[Sr. no.]:[Sentence]],13,0)</f>
        <v>#N/A</v>
      </c>
      <c r="H661" t="e">
        <f>VLOOKUP(Final_manabou_kanji[[#This Row],[Kanji]],Raw_data_N2_Kanji[[Receipe]:[Meaning]],6,0)</f>
        <v>#N/A</v>
      </c>
      <c r="I661" t="e">
        <f>VLOOKUP(Final_manabou_kanji[[#This Row],[Kanji]],Raw_data_N2_Kanji[[Receipe]:[Meaning]],7,0)</f>
        <v>#N/A</v>
      </c>
      <c r="J661" t="e">
        <f>#REF!</f>
        <v>#REF!</v>
      </c>
      <c r="K661" s="35">
        <f>Final_manabou_kanji[[#This Row],[Sr. no.]]</f>
        <v>659</v>
      </c>
      <c r="L661" s="3"/>
      <c r="M661" s="3"/>
    </row>
    <row r="662" spans="2:13" ht="14.25" customHeight="1" x14ac:dyDescent="0.3">
      <c r="B662" s="33">
        <v>660</v>
      </c>
      <c r="C662" s="33" t="e">
        <f>VLOOKUP(Final_manabou_kanji[[#This Row],[Sr. no.]],Raw_data_N2_Kanji[[Sr. no.]:[Receipe no]],5,0)</f>
        <v>#N/A</v>
      </c>
      <c r="D662" s="38" t="e">
        <f>VLOOKUP(Final_manabou_kanji[[#This Row],[Sr. no.]],Raw_data_N2_Kanji[[Sr. no.]:[Meaning]],7,0)</f>
        <v>#N/A</v>
      </c>
      <c r="E662" s="3" t="e">
        <f>VLOOKUP(Final_manabou_kanji[[#This Row],[Sr. no.]],Raw_data_N2_Kanji[[Sr. no.]:[Meaning]],8,0)</f>
        <v>#N/A</v>
      </c>
      <c r="F662" s="39" t="e">
        <f>VLOOKUP(Final_manabou_kanji[[#This Row],[Sr. no.]],Raw_data_N2_Kanji[[Sr. no.]:[Meaning]],9,0)</f>
        <v>#N/A</v>
      </c>
      <c r="G662" s="66" t="e">
        <f>VLOOKUP(Final_manabou_kanji[[#This Row],[Sr. no.]],Raw_data_N2_Kanji[[Sr. no.]:[Sentence]],13,0)</f>
        <v>#N/A</v>
      </c>
      <c r="H662" t="e">
        <f>VLOOKUP(Final_manabou_kanji[[#This Row],[Kanji]],Raw_data_N2_Kanji[[Receipe]:[Meaning]],6,0)</f>
        <v>#N/A</v>
      </c>
      <c r="I662" t="e">
        <f>VLOOKUP(Final_manabou_kanji[[#This Row],[Kanji]],Raw_data_N2_Kanji[[Receipe]:[Meaning]],7,0)</f>
        <v>#N/A</v>
      </c>
      <c r="J662" t="e">
        <f>#REF!</f>
        <v>#REF!</v>
      </c>
      <c r="K662" s="35">
        <f>Final_manabou_kanji[[#This Row],[Sr. no.]]</f>
        <v>660</v>
      </c>
      <c r="L662" s="3"/>
      <c r="M662" s="3"/>
    </row>
    <row r="663" spans="2:13" ht="14.25" customHeight="1" x14ac:dyDescent="0.3">
      <c r="B663" s="33">
        <v>661</v>
      </c>
      <c r="C663" s="33" t="e">
        <f>VLOOKUP(Final_manabou_kanji[[#This Row],[Sr. no.]],Raw_data_N2_Kanji[[Sr. no.]:[Receipe no]],5,0)</f>
        <v>#N/A</v>
      </c>
      <c r="D663" s="38" t="e">
        <f>VLOOKUP(Final_manabou_kanji[[#This Row],[Sr. no.]],Raw_data_N2_Kanji[[Sr. no.]:[Meaning]],7,0)</f>
        <v>#N/A</v>
      </c>
      <c r="E663" s="3" t="e">
        <f>VLOOKUP(Final_manabou_kanji[[#This Row],[Sr. no.]],Raw_data_N2_Kanji[[Sr. no.]:[Meaning]],8,0)</f>
        <v>#N/A</v>
      </c>
      <c r="F663" s="39" t="e">
        <f>VLOOKUP(Final_manabou_kanji[[#This Row],[Sr. no.]],Raw_data_N2_Kanji[[Sr. no.]:[Meaning]],9,0)</f>
        <v>#N/A</v>
      </c>
      <c r="G663" s="66" t="e">
        <f>VLOOKUP(Final_manabou_kanji[[#This Row],[Sr. no.]],Raw_data_N2_Kanji[[Sr. no.]:[Sentence]],13,0)</f>
        <v>#N/A</v>
      </c>
      <c r="H663" t="e">
        <f>VLOOKUP(Final_manabou_kanji[[#This Row],[Kanji]],Raw_data_N2_Kanji[[Receipe]:[Meaning]],6,0)</f>
        <v>#N/A</v>
      </c>
      <c r="I663" t="e">
        <f>VLOOKUP(Final_manabou_kanji[[#This Row],[Kanji]],Raw_data_N2_Kanji[[Receipe]:[Meaning]],7,0)</f>
        <v>#N/A</v>
      </c>
      <c r="J663" t="e">
        <f>#REF!</f>
        <v>#REF!</v>
      </c>
      <c r="K663" s="35">
        <f>Final_manabou_kanji[[#This Row],[Sr. no.]]</f>
        <v>661</v>
      </c>
      <c r="L663" s="3"/>
      <c r="M663" s="3"/>
    </row>
    <row r="664" spans="2:13" ht="14.25" customHeight="1" x14ac:dyDescent="0.3">
      <c r="B664" s="33">
        <v>662</v>
      </c>
      <c r="C664" s="33" t="e">
        <f>VLOOKUP(Final_manabou_kanji[[#This Row],[Sr. no.]],Raw_data_N2_Kanji[[Sr. no.]:[Receipe no]],5,0)</f>
        <v>#N/A</v>
      </c>
      <c r="D664" s="38" t="e">
        <f>VLOOKUP(Final_manabou_kanji[[#This Row],[Sr. no.]],Raw_data_N2_Kanji[[Sr. no.]:[Meaning]],7,0)</f>
        <v>#N/A</v>
      </c>
      <c r="E664" s="3" t="e">
        <f>VLOOKUP(Final_manabou_kanji[[#This Row],[Sr. no.]],Raw_data_N2_Kanji[[Sr. no.]:[Meaning]],8,0)</f>
        <v>#N/A</v>
      </c>
      <c r="F664" s="39" t="e">
        <f>VLOOKUP(Final_manabou_kanji[[#This Row],[Sr. no.]],Raw_data_N2_Kanji[[Sr. no.]:[Meaning]],9,0)</f>
        <v>#N/A</v>
      </c>
      <c r="G664" s="66" t="e">
        <f>VLOOKUP(Final_manabou_kanji[[#This Row],[Sr. no.]],Raw_data_N2_Kanji[[Sr. no.]:[Sentence]],13,0)</f>
        <v>#N/A</v>
      </c>
      <c r="H664" t="e">
        <f>VLOOKUP(Final_manabou_kanji[[#This Row],[Kanji]],Raw_data_N2_Kanji[[Receipe]:[Meaning]],6,0)</f>
        <v>#N/A</v>
      </c>
      <c r="I664" t="e">
        <f>VLOOKUP(Final_manabou_kanji[[#This Row],[Kanji]],Raw_data_N2_Kanji[[Receipe]:[Meaning]],7,0)</f>
        <v>#N/A</v>
      </c>
      <c r="J664" t="e">
        <f>#REF!</f>
        <v>#REF!</v>
      </c>
      <c r="K664" s="35">
        <f>Final_manabou_kanji[[#This Row],[Sr. no.]]</f>
        <v>662</v>
      </c>
      <c r="L664" s="3"/>
      <c r="M664" s="3"/>
    </row>
    <row r="665" spans="2:13" ht="14.25" customHeight="1" x14ac:dyDescent="0.3">
      <c r="B665" s="33">
        <v>663</v>
      </c>
      <c r="C665" s="33" t="e">
        <f>VLOOKUP(Final_manabou_kanji[[#This Row],[Sr. no.]],Raw_data_N2_Kanji[[Sr. no.]:[Receipe no]],5,0)</f>
        <v>#N/A</v>
      </c>
      <c r="D665" s="38" t="e">
        <f>VLOOKUP(Final_manabou_kanji[[#This Row],[Sr. no.]],Raw_data_N2_Kanji[[Sr. no.]:[Meaning]],7,0)</f>
        <v>#N/A</v>
      </c>
      <c r="E665" s="3" t="e">
        <f>VLOOKUP(Final_manabou_kanji[[#This Row],[Sr. no.]],Raw_data_N2_Kanji[[Sr. no.]:[Meaning]],8,0)</f>
        <v>#N/A</v>
      </c>
      <c r="F665" s="39" t="e">
        <f>VLOOKUP(Final_manabou_kanji[[#This Row],[Sr. no.]],Raw_data_N2_Kanji[[Sr. no.]:[Meaning]],9,0)</f>
        <v>#N/A</v>
      </c>
      <c r="G665" s="66" t="e">
        <f>VLOOKUP(Final_manabou_kanji[[#This Row],[Sr. no.]],Raw_data_N2_Kanji[[Sr. no.]:[Sentence]],13,0)</f>
        <v>#N/A</v>
      </c>
      <c r="H665" t="e">
        <f>VLOOKUP(Final_manabou_kanji[[#This Row],[Kanji]],Raw_data_N2_Kanji[[Receipe]:[Meaning]],6,0)</f>
        <v>#N/A</v>
      </c>
      <c r="I665" t="e">
        <f>VLOOKUP(Final_manabou_kanji[[#This Row],[Kanji]],Raw_data_N2_Kanji[[Receipe]:[Meaning]],7,0)</f>
        <v>#N/A</v>
      </c>
      <c r="J665" t="e">
        <f>#REF!</f>
        <v>#REF!</v>
      </c>
      <c r="K665" s="35">
        <f>Final_manabou_kanji[[#This Row],[Sr. no.]]</f>
        <v>663</v>
      </c>
      <c r="L665" s="3"/>
      <c r="M665" s="3"/>
    </row>
    <row r="666" spans="2:13" ht="14.25" customHeight="1" x14ac:dyDescent="0.3">
      <c r="B666" s="33">
        <v>664</v>
      </c>
      <c r="C666" s="33" t="e">
        <f>VLOOKUP(Final_manabou_kanji[[#This Row],[Sr. no.]],Raw_data_N2_Kanji[[Sr. no.]:[Receipe no]],5,0)</f>
        <v>#N/A</v>
      </c>
      <c r="D666" s="38" t="e">
        <f>VLOOKUP(Final_manabou_kanji[[#This Row],[Sr. no.]],Raw_data_N2_Kanji[[Sr. no.]:[Meaning]],7,0)</f>
        <v>#N/A</v>
      </c>
      <c r="E666" s="3" t="e">
        <f>VLOOKUP(Final_manabou_kanji[[#This Row],[Sr. no.]],Raw_data_N2_Kanji[[Sr. no.]:[Meaning]],8,0)</f>
        <v>#N/A</v>
      </c>
      <c r="F666" s="39" t="e">
        <f>VLOOKUP(Final_manabou_kanji[[#This Row],[Sr. no.]],Raw_data_N2_Kanji[[Sr. no.]:[Meaning]],9,0)</f>
        <v>#N/A</v>
      </c>
      <c r="G666" s="66" t="e">
        <f>VLOOKUP(Final_manabou_kanji[[#This Row],[Sr. no.]],Raw_data_N2_Kanji[[Sr. no.]:[Sentence]],13,0)</f>
        <v>#N/A</v>
      </c>
      <c r="H666" t="e">
        <f>VLOOKUP(Final_manabou_kanji[[#This Row],[Kanji]],Raw_data_N2_Kanji[[Receipe]:[Meaning]],6,0)</f>
        <v>#N/A</v>
      </c>
      <c r="I666" t="e">
        <f>VLOOKUP(Final_manabou_kanji[[#This Row],[Kanji]],Raw_data_N2_Kanji[[Receipe]:[Meaning]],7,0)</f>
        <v>#N/A</v>
      </c>
      <c r="J666" t="e">
        <f>#REF!</f>
        <v>#REF!</v>
      </c>
      <c r="K666" s="35">
        <f>Final_manabou_kanji[[#This Row],[Sr. no.]]</f>
        <v>664</v>
      </c>
      <c r="L666" s="3"/>
      <c r="M666" s="3"/>
    </row>
    <row r="667" spans="2:13" ht="14.25" customHeight="1" x14ac:dyDescent="0.3">
      <c r="B667" s="33">
        <v>665</v>
      </c>
      <c r="C667" s="33" t="e">
        <f>VLOOKUP(Final_manabou_kanji[[#This Row],[Sr. no.]],Raw_data_N2_Kanji[[Sr. no.]:[Receipe no]],5,0)</f>
        <v>#N/A</v>
      </c>
      <c r="D667" s="38" t="e">
        <f>VLOOKUP(Final_manabou_kanji[[#This Row],[Sr. no.]],Raw_data_N2_Kanji[[Sr. no.]:[Meaning]],7,0)</f>
        <v>#N/A</v>
      </c>
      <c r="E667" s="3" t="e">
        <f>VLOOKUP(Final_manabou_kanji[[#This Row],[Sr. no.]],Raw_data_N2_Kanji[[Sr. no.]:[Meaning]],8,0)</f>
        <v>#N/A</v>
      </c>
      <c r="F667" s="39" t="e">
        <f>VLOOKUP(Final_manabou_kanji[[#This Row],[Sr. no.]],Raw_data_N2_Kanji[[Sr. no.]:[Meaning]],9,0)</f>
        <v>#N/A</v>
      </c>
      <c r="G667" s="66" t="e">
        <f>VLOOKUP(Final_manabou_kanji[[#This Row],[Sr. no.]],Raw_data_N2_Kanji[[Sr. no.]:[Sentence]],13,0)</f>
        <v>#N/A</v>
      </c>
      <c r="H667" t="e">
        <f>VLOOKUP(Final_manabou_kanji[[#This Row],[Kanji]],Raw_data_N2_Kanji[[Receipe]:[Meaning]],6,0)</f>
        <v>#N/A</v>
      </c>
      <c r="I667" t="e">
        <f>VLOOKUP(Final_manabou_kanji[[#This Row],[Kanji]],Raw_data_N2_Kanji[[Receipe]:[Meaning]],7,0)</f>
        <v>#N/A</v>
      </c>
      <c r="J667" t="e">
        <f>#REF!</f>
        <v>#REF!</v>
      </c>
      <c r="K667" s="35">
        <f>Final_manabou_kanji[[#This Row],[Sr. no.]]</f>
        <v>665</v>
      </c>
      <c r="L667" s="3"/>
      <c r="M667" s="3"/>
    </row>
    <row r="668" spans="2:13" ht="14.25" customHeight="1" x14ac:dyDescent="0.3">
      <c r="B668" s="33">
        <v>666</v>
      </c>
      <c r="C668" s="33" t="e">
        <f>VLOOKUP(Final_manabou_kanji[[#This Row],[Sr. no.]],Raw_data_N2_Kanji[[Sr. no.]:[Receipe no]],5,0)</f>
        <v>#N/A</v>
      </c>
      <c r="D668" s="38" t="e">
        <f>VLOOKUP(Final_manabou_kanji[[#This Row],[Sr. no.]],Raw_data_N2_Kanji[[Sr. no.]:[Meaning]],7,0)</f>
        <v>#N/A</v>
      </c>
      <c r="E668" s="3" t="e">
        <f>VLOOKUP(Final_manabou_kanji[[#This Row],[Sr. no.]],Raw_data_N2_Kanji[[Sr. no.]:[Meaning]],8,0)</f>
        <v>#N/A</v>
      </c>
      <c r="F668" s="39" t="e">
        <f>VLOOKUP(Final_manabou_kanji[[#This Row],[Sr. no.]],Raw_data_N2_Kanji[[Sr. no.]:[Meaning]],9,0)</f>
        <v>#N/A</v>
      </c>
      <c r="G668" s="66" t="e">
        <f>VLOOKUP(Final_manabou_kanji[[#This Row],[Sr. no.]],Raw_data_N2_Kanji[[Sr. no.]:[Sentence]],13,0)</f>
        <v>#N/A</v>
      </c>
      <c r="H668" t="e">
        <f>VLOOKUP(Final_manabou_kanji[[#This Row],[Kanji]],Raw_data_N2_Kanji[[Receipe]:[Meaning]],6,0)</f>
        <v>#N/A</v>
      </c>
      <c r="I668" t="e">
        <f>VLOOKUP(Final_manabou_kanji[[#This Row],[Kanji]],Raw_data_N2_Kanji[[Receipe]:[Meaning]],7,0)</f>
        <v>#N/A</v>
      </c>
      <c r="J668" t="e">
        <f>#REF!</f>
        <v>#REF!</v>
      </c>
      <c r="K668" s="35">
        <f>Final_manabou_kanji[[#This Row],[Sr. no.]]</f>
        <v>666</v>
      </c>
      <c r="L668" s="3"/>
      <c r="M668" s="3"/>
    </row>
    <row r="669" spans="2:13" ht="14.25" customHeight="1" x14ac:dyDescent="0.3">
      <c r="B669" s="33">
        <v>667</v>
      </c>
      <c r="C669" s="33" t="e">
        <f>VLOOKUP(Final_manabou_kanji[[#This Row],[Sr. no.]],Raw_data_N2_Kanji[[Sr. no.]:[Receipe no]],5,0)</f>
        <v>#N/A</v>
      </c>
      <c r="D669" s="38" t="e">
        <f>VLOOKUP(Final_manabou_kanji[[#This Row],[Sr. no.]],Raw_data_N2_Kanji[[Sr. no.]:[Meaning]],7,0)</f>
        <v>#N/A</v>
      </c>
      <c r="E669" s="3" t="e">
        <f>VLOOKUP(Final_manabou_kanji[[#This Row],[Sr. no.]],Raw_data_N2_Kanji[[Sr. no.]:[Meaning]],8,0)</f>
        <v>#N/A</v>
      </c>
      <c r="F669" s="39" t="e">
        <f>VLOOKUP(Final_manabou_kanji[[#This Row],[Sr. no.]],Raw_data_N2_Kanji[[Sr. no.]:[Meaning]],9,0)</f>
        <v>#N/A</v>
      </c>
      <c r="G669" s="66" t="e">
        <f>VLOOKUP(Final_manabou_kanji[[#This Row],[Sr. no.]],Raw_data_N2_Kanji[[Sr. no.]:[Sentence]],13,0)</f>
        <v>#N/A</v>
      </c>
      <c r="H669" t="e">
        <f>VLOOKUP(Final_manabou_kanji[[#This Row],[Kanji]],Raw_data_N2_Kanji[[Receipe]:[Meaning]],6,0)</f>
        <v>#N/A</v>
      </c>
      <c r="I669" t="e">
        <f>VLOOKUP(Final_manabou_kanji[[#This Row],[Kanji]],Raw_data_N2_Kanji[[Receipe]:[Meaning]],7,0)</f>
        <v>#N/A</v>
      </c>
      <c r="J669" t="e">
        <f>#REF!</f>
        <v>#REF!</v>
      </c>
      <c r="K669" s="35">
        <f>Final_manabou_kanji[[#This Row],[Sr. no.]]</f>
        <v>667</v>
      </c>
      <c r="L669" s="3"/>
      <c r="M669" s="3"/>
    </row>
    <row r="670" spans="2:13" ht="14.25" customHeight="1" x14ac:dyDescent="0.3">
      <c r="B670" s="33">
        <v>668</v>
      </c>
      <c r="C670" s="33" t="e">
        <f>VLOOKUP(Final_manabou_kanji[[#This Row],[Sr. no.]],Raw_data_N2_Kanji[[Sr. no.]:[Receipe no]],5,0)</f>
        <v>#N/A</v>
      </c>
      <c r="D670" s="38" t="e">
        <f>VLOOKUP(Final_manabou_kanji[[#This Row],[Sr. no.]],Raw_data_N2_Kanji[[Sr. no.]:[Meaning]],7,0)</f>
        <v>#N/A</v>
      </c>
      <c r="E670" s="3" t="e">
        <f>VLOOKUP(Final_manabou_kanji[[#This Row],[Sr. no.]],Raw_data_N2_Kanji[[Sr. no.]:[Meaning]],8,0)</f>
        <v>#N/A</v>
      </c>
      <c r="F670" s="39" t="e">
        <f>VLOOKUP(Final_manabou_kanji[[#This Row],[Sr. no.]],Raw_data_N2_Kanji[[Sr. no.]:[Meaning]],9,0)</f>
        <v>#N/A</v>
      </c>
      <c r="G670" s="66" t="e">
        <f>VLOOKUP(Final_manabou_kanji[[#This Row],[Sr. no.]],Raw_data_N2_Kanji[[Sr. no.]:[Sentence]],13,0)</f>
        <v>#N/A</v>
      </c>
      <c r="H670" t="e">
        <f>VLOOKUP(Final_manabou_kanji[[#This Row],[Kanji]],Raw_data_N2_Kanji[[Receipe]:[Meaning]],6,0)</f>
        <v>#N/A</v>
      </c>
      <c r="I670" t="e">
        <f>VLOOKUP(Final_manabou_kanji[[#This Row],[Kanji]],Raw_data_N2_Kanji[[Receipe]:[Meaning]],7,0)</f>
        <v>#N/A</v>
      </c>
      <c r="J670" t="e">
        <f>#REF!</f>
        <v>#REF!</v>
      </c>
      <c r="K670" s="35">
        <f>Final_manabou_kanji[[#This Row],[Sr. no.]]</f>
        <v>668</v>
      </c>
      <c r="L670" s="3"/>
      <c r="M670" s="3"/>
    </row>
    <row r="671" spans="2:13" ht="14.25" customHeight="1" x14ac:dyDescent="0.3">
      <c r="B671" s="33">
        <v>669</v>
      </c>
      <c r="C671" s="33" t="e">
        <f>VLOOKUP(Final_manabou_kanji[[#This Row],[Sr. no.]],Raw_data_N2_Kanji[[Sr. no.]:[Receipe no]],5,0)</f>
        <v>#N/A</v>
      </c>
      <c r="D671" s="38" t="e">
        <f>VLOOKUP(Final_manabou_kanji[[#This Row],[Sr. no.]],Raw_data_N2_Kanji[[Sr. no.]:[Meaning]],7,0)</f>
        <v>#N/A</v>
      </c>
      <c r="E671" s="3" t="e">
        <f>VLOOKUP(Final_manabou_kanji[[#This Row],[Sr. no.]],Raw_data_N2_Kanji[[Sr. no.]:[Meaning]],8,0)</f>
        <v>#N/A</v>
      </c>
      <c r="F671" s="39" t="e">
        <f>VLOOKUP(Final_manabou_kanji[[#This Row],[Sr. no.]],Raw_data_N2_Kanji[[Sr. no.]:[Meaning]],9,0)</f>
        <v>#N/A</v>
      </c>
      <c r="G671" s="66" t="e">
        <f>VLOOKUP(Final_manabou_kanji[[#This Row],[Sr. no.]],Raw_data_N2_Kanji[[Sr. no.]:[Sentence]],13,0)</f>
        <v>#N/A</v>
      </c>
      <c r="H671" t="e">
        <f>VLOOKUP(Final_manabou_kanji[[#This Row],[Kanji]],Raw_data_N2_Kanji[[Receipe]:[Meaning]],6,0)</f>
        <v>#N/A</v>
      </c>
      <c r="I671" t="e">
        <f>VLOOKUP(Final_manabou_kanji[[#This Row],[Kanji]],Raw_data_N2_Kanji[[Receipe]:[Meaning]],7,0)</f>
        <v>#N/A</v>
      </c>
      <c r="J671" t="e">
        <f>#REF!</f>
        <v>#REF!</v>
      </c>
      <c r="K671" s="35">
        <f>Final_manabou_kanji[[#This Row],[Sr. no.]]</f>
        <v>669</v>
      </c>
      <c r="L671" s="3"/>
      <c r="M671" s="3"/>
    </row>
    <row r="672" spans="2:13" ht="14.25" customHeight="1" x14ac:dyDescent="0.3">
      <c r="B672" s="33">
        <v>670</v>
      </c>
      <c r="C672" s="33" t="e">
        <f>VLOOKUP(Final_manabou_kanji[[#This Row],[Sr. no.]],Raw_data_N2_Kanji[[Sr. no.]:[Receipe no]],5,0)</f>
        <v>#N/A</v>
      </c>
      <c r="D672" s="38" t="e">
        <f>VLOOKUP(Final_manabou_kanji[[#This Row],[Sr. no.]],Raw_data_N2_Kanji[[Sr. no.]:[Meaning]],7,0)</f>
        <v>#N/A</v>
      </c>
      <c r="E672" s="3" t="e">
        <f>VLOOKUP(Final_manabou_kanji[[#This Row],[Sr. no.]],Raw_data_N2_Kanji[[Sr. no.]:[Meaning]],8,0)</f>
        <v>#N/A</v>
      </c>
      <c r="F672" s="39" t="e">
        <f>VLOOKUP(Final_manabou_kanji[[#This Row],[Sr. no.]],Raw_data_N2_Kanji[[Sr. no.]:[Meaning]],9,0)</f>
        <v>#N/A</v>
      </c>
      <c r="G672" s="66" t="e">
        <f>VLOOKUP(Final_manabou_kanji[[#This Row],[Sr. no.]],Raw_data_N2_Kanji[[Sr. no.]:[Sentence]],13,0)</f>
        <v>#N/A</v>
      </c>
      <c r="H672" t="e">
        <f>VLOOKUP(Final_manabou_kanji[[#This Row],[Kanji]],Raw_data_N2_Kanji[[Receipe]:[Meaning]],6,0)</f>
        <v>#N/A</v>
      </c>
      <c r="I672" t="e">
        <f>VLOOKUP(Final_manabou_kanji[[#This Row],[Kanji]],Raw_data_N2_Kanji[[Receipe]:[Meaning]],7,0)</f>
        <v>#N/A</v>
      </c>
      <c r="J672" t="e">
        <f>#REF!</f>
        <v>#REF!</v>
      </c>
      <c r="K672" s="35">
        <f>Final_manabou_kanji[[#This Row],[Sr. no.]]</f>
        <v>670</v>
      </c>
      <c r="L672" s="3"/>
      <c r="M672" s="3"/>
    </row>
    <row r="673" spans="2:13" ht="14.25" customHeight="1" x14ac:dyDescent="0.3">
      <c r="B673" s="33">
        <v>671</v>
      </c>
      <c r="C673" s="33" t="e">
        <f>VLOOKUP(Final_manabou_kanji[[#This Row],[Sr. no.]],Raw_data_N2_Kanji[[Sr. no.]:[Receipe no]],5,0)</f>
        <v>#N/A</v>
      </c>
      <c r="D673" s="38" t="e">
        <f>VLOOKUP(Final_manabou_kanji[[#This Row],[Sr. no.]],Raw_data_N2_Kanji[[Sr. no.]:[Meaning]],7,0)</f>
        <v>#N/A</v>
      </c>
      <c r="E673" s="3" t="e">
        <f>VLOOKUP(Final_manabou_kanji[[#This Row],[Sr. no.]],Raw_data_N2_Kanji[[Sr. no.]:[Meaning]],8,0)</f>
        <v>#N/A</v>
      </c>
      <c r="F673" s="39" t="e">
        <f>VLOOKUP(Final_manabou_kanji[[#This Row],[Sr. no.]],Raw_data_N2_Kanji[[Sr. no.]:[Meaning]],9,0)</f>
        <v>#N/A</v>
      </c>
      <c r="G673" s="66" t="e">
        <f>VLOOKUP(Final_manabou_kanji[[#This Row],[Sr. no.]],Raw_data_N2_Kanji[[Sr. no.]:[Sentence]],13,0)</f>
        <v>#N/A</v>
      </c>
      <c r="H673" t="e">
        <f>VLOOKUP(Final_manabou_kanji[[#This Row],[Kanji]],Raw_data_N2_Kanji[[Receipe]:[Meaning]],6,0)</f>
        <v>#N/A</v>
      </c>
      <c r="I673" t="e">
        <f>VLOOKUP(Final_manabou_kanji[[#This Row],[Kanji]],Raw_data_N2_Kanji[[Receipe]:[Meaning]],7,0)</f>
        <v>#N/A</v>
      </c>
      <c r="J673" t="e">
        <f>#REF!</f>
        <v>#REF!</v>
      </c>
      <c r="K673" s="35">
        <f>Final_manabou_kanji[[#This Row],[Sr. no.]]</f>
        <v>671</v>
      </c>
      <c r="L673" s="3"/>
      <c r="M673" s="3"/>
    </row>
    <row r="674" spans="2:13" ht="14.25" customHeight="1" x14ac:dyDescent="0.3">
      <c r="B674" s="33">
        <v>672</v>
      </c>
      <c r="C674" s="33" t="e">
        <f>VLOOKUP(Final_manabou_kanji[[#This Row],[Sr. no.]],Raw_data_N2_Kanji[[Sr. no.]:[Receipe no]],5,0)</f>
        <v>#N/A</v>
      </c>
      <c r="D674" s="38" t="e">
        <f>VLOOKUP(Final_manabou_kanji[[#This Row],[Sr. no.]],Raw_data_N2_Kanji[[Sr. no.]:[Meaning]],7,0)</f>
        <v>#N/A</v>
      </c>
      <c r="E674" s="3" t="e">
        <f>VLOOKUP(Final_manabou_kanji[[#This Row],[Sr. no.]],Raw_data_N2_Kanji[[Sr. no.]:[Meaning]],8,0)</f>
        <v>#N/A</v>
      </c>
      <c r="F674" s="39" t="e">
        <f>VLOOKUP(Final_manabou_kanji[[#This Row],[Sr. no.]],Raw_data_N2_Kanji[[Sr. no.]:[Meaning]],9,0)</f>
        <v>#N/A</v>
      </c>
      <c r="G674" s="66" t="e">
        <f>VLOOKUP(Final_manabou_kanji[[#This Row],[Sr. no.]],Raw_data_N2_Kanji[[Sr. no.]:[Sentence]],13,0)</f>
        <v>#N/A</v>
      </c>
      <c r="H674" t="e">
        <f>VLOOKUP(Final_manabou_kanji[[#This Row],[Kanji]],Raw_data_N2_Kanji[[Receipe]:[Meaning]],6,0)</f>
        <v>#N/A</v>
      </c>
      <c r="I674" t="e">
        <f>VLOOKUP(Final_manabou_kanji[[#This Row],[Kanji]],Raw_data_N2_Kanji[[Receipe]:[Meaning]],7,0)</f>
        <v>#N/A</v>
      </c>
      <c r="J674" t="e">
        <f>#REF!</f>
        <v>#REF!</v>
      </c>
      <c r="K674" s="35">
        <f>Final_manabou_kanji[[#This Row],[Sr. no.]]</f>
        <v>672</v>
      </c>
      <c r="L674" s="3"/>
      <c r="M674" s="3"/>
    </row>
    <row r="675" spans="2:13" ht="14.25" customHeight="1" x14ac:dyDescent="0.3">
      <c r="B675" s="33">
        <v>673</v>
      </c>
      <c r="C675" s="33" t="e">
        <f>VLOOKUP(Final_manabou_kanji[[#This Row],[Sr. no.]],Raw_data_N2_Kanji[[Sr. no.]:[Receipe no]],5,0)</f>
        <v>#N/A</v>
      </c>
      <c r="D675" s="38" t="e">
        <f>VLOOKUP(Final_manabou_kanji[[#This Row],[Sr. no.]],Raw_data_N2_Kanji[[Sr. no.]:[Meaning]],7,0)</f>
        <v>#N/A</v>
      </c>
      <c r="E675" s="3" t="e">
        <f>VLOOKUP(Final_manabou_kanji[[#This Row],[Sr. no.]],Raw_data_N2_Kanji[[Sr. no.]:[Meaning]],8,0)</f>
        <v>#N/A</v>
      </c>
      <c r="F675" s="39" t="e">
        <f>VLOOKUP(Final_manabou_kanji[[#This Row],[Sr. no.]],Raw_data_N2_Kanji[[Sr. no.]:[Meaning]],9,0)</f>
        <v>#N/A</v>
      </c>
      <c r="G675" s="66" t="e">
        <f>VLOOKUP(Final_manabou_kanji[[#This Row],[Sr. no.]],Raw_data_N2_Kanji[[Sr. no.]:[Sentence]],13,0)</f>
        <v>#N/A</v>
      </c>
      <c r="H675" t="e">
        <f>VLOOKUP(Final_manabou_kanji[[#This Row],[Kanji]],Raw_data_N2_Kanji[[Receipe]:[Meaning]],6,0)</f>
        <v>#N/A</v>
      </c>
      <c r="I675" t="e">
        <f>VLOOKUP(Final_manabou_kanji[[#This Row],[Kanji]],Raw_data_N2_Kanji[[Receipe]:[Meaning]],7,0)</f>
        <v>#N/A</v>
      </c>
      <c r="J675" t="e">
        <f>#REF!</f>
        <v>#REF!</v>
      </c>
      <c r="K675" s="35">
        <f>Final_manabou_kanji[[#This Row],[Sr. no.]]</f>
        <v>673</v>
      </c>
      <c r="L675" s="3"/>
      <c r="M675" s="3"/>
    </row>
    <row r="676" spans="2:13" ht="14.25" customHeight="1" x14ac:dyDescent="0.3">
      <c r="B676" s="33">
        <v>674</v>
      </c>
      <c r="C676" s="33" t="e">
        <f>VLOOKUP(Final_manabou_kanji[[#This Row],[Sr. no.]],Raw_data_N2_Kanji[[Sr. no.]:[Receipe no]],5,0)</f>
        <v>#N/A</v>
      </c>
      <c r="D676" s="38" t="e">
        <f>VLOOKUP(Final_manabou_kanji[[#This Row],[Sr. no.]],Raw_data_N2_Kanji[[Sr. no.]:[Meaning]],7,0)</f>
        <v>#N/A</v>
      </c>
      <c r="E676" s="3" t="e">
        <f>VLOOKUP(Final_manabou_kanji[[#This Row],[Sr. no.]],Raw_data_N2_Kanji[[Sr. no.]:[Meaning]],8,0)</f>
        <v>#N/A</v>
      </c>
      <c r="F676" s="39" t="e">
        <f>VLOOKUP(Final_manabou_kanji[[#This Row],[Sr. no.]],Raw_data_N2_Kanji[[Sr. no.]:[Meaning]],9,0)</f>
        <v>#N/A</v>
      </c>
      <c r="G676" s="66" t="e">
        <f>VLOOKUP(Final_manabou_kanji[[#This Row],[Sr. no.]],Raw_data_N2_Kanji[[Sr. no.]:[Sentence]],13,0)</f>
        <v>#N/A</v>
      </c>
      <c r="H676" t="e">
        <f>VLOOKUP(Final_manabou_kanji[[#This Row],[Kanji]],Raw_data_N2_Kanji[[Receipe]:[Meaning]],6,0)</f>
        <v>#N/A</v>
      </c>
      <c r="I676" t="e">
        <f>VLOOKUP(Final_manabou_kanji[[#This Row],[Kanji]],Raw_data_N2_Kanji[[Receipe]:[Meaning]],7,0)</f>
        <v>#N/A</v>
      </c>
      <c r="J676" t="e">
        <f>#REF!</f>
        <v>#REF!</v>
      </c>
      <c r="K676" s="35">
        <f>Final_manabou_kanji[[#This Row],[Sr. no.]]</f>
        <v>674</v>
      </c>
      <c r="L676" s="3"/>
      <c r="M676" s="3"/>
    </row>
    <row r="677" spans="2:13" ht="14.25" customHeight="1" x14ac:dyDescent="0.3">
      <c r="B677" s="33">
        <v>675</v>
      </c>
      <c r="C677" s="33" t="e">
        <f>VLOOKUP(Final_manabou_kanji[[#This Row],[Sr. no.]],Raw_data_N2_Kanji[[Sr. no.]:[Receipe no]],5,0)</f>
        <v>#N/A</v>
      </c>
      <c r="D677" s="38" t="e">
        <f>VLOOKUP(Final_manabou_kanji[[#This Row],[Sr. no.]],Raw_data_N2_Kanji[[Sr. no.]:[Meaning]],7,0)</f>
        <v>#N/A</v>
      </c>
      <c r="E677" s="3" t="e">
        <f>VLOOKUP(Final_manabou_kanji[[#This Row],[Sr. no.]],Raw_data_N2_Kanji[[Sr. no.]:[Meaning]],8,0)</f>
        <v>#N/A</v>
      </c>
      <c r="F677" s="39" t="e">
        <f>VLOOKUP(Final_manabou_kanji[[#This Row],[Sr. no.]],Raw_data_N2_Kanji[[Sr. no.]:[Meaning]],9,0)</f>
        <v>#N/A</v>
      </c>
      <c r="G677" s="66" t="e">
        <f>VLOOKUP(Final_manabou_kanji[[#This Row],[Sr. no.]],Raw_data_N2_Kanji[[Sr. no.]:[Sentence]],13,0)</f>
        <v>#N/A</v>
      </c>
      <c r="H677" t="e">
        <f>VLOOKUP(Final_manabou_kanji[[#This Row],[Kanji]],Raw_data_N2_Kanji[[Receipe]:[Meaning]],6,0)</f>
        <v>#N/A</v>
      </c>
      <c r="I677" t="e">
        <f>VLOOKUP(Final_manabou_kanji[[#This Row],[Kanji]],Raw_data_N2_Kanji[[Receipe]:[Meaning]],7,0)</f>
        <v>#N/A</v>
      </c>
      <c r="J677" t="e">
        <f>#REF!</f>
        <v>#REF!</v>
      </c>
      <c r="K677" s="35">
        <f>Final_manabou_kanji[[#This Row],[Sr. no.]]</f>
        <v>675</v>
      </c>
      <c r="L677" s="3"/>
      <c r="M677" s="3"/>
    </row>
    <row r="678" spans="2:13" ht="14.25" customHeight="1" x14ac:dyDescent="0.3">
      <c r="B678" s="33">
        <v>676</v>
      </c>
      <c r="C678" s="33" t="e">
        <f>VLOOKUP(Final_manabou_kanji[[#This Row],[Sr. no.]],Raw_data_N2_Kanji[[Sr. no.]:[Receipe no]],5,0)</f>
        <v>#N/A</v>
      </c>
      <c r="D678" s="38" t="e">
        <f>VLOOKUP(Final_manabou_kanji[[#This Row],[Sr. no.]],Raw_data_N2_Kanji[[Sr. no.]:[Meaning]],7,0)</f>
        <v>#N/A</v>
      </c>
      <c r="E678" s="3" t="e">
        <f>VLOOKUP(Final_manabou_kanji[[#This Row],[Sr. no.]],Raw_data_N2_Kanji[[Sr. no.]:[Meaning]],8,0)</f>
        <v>#N/A</v>
      </c>
      <c r="F678" s="39" t="e">
        <f>VLOOKUP(Final_manabou_kanji[[#This Row],[Sr. no.]],Raw_data_N2_Kanji[[Sr. no.]:[Meaning]],9,0)</f>
        <v>#N/A</v>
      </c>
      <c r="G678" s="66" t="e">
        <f>VLOOKUP(Final_manabou_kanji[[#This Row],[Sr. no.]],Raw_data_N2_Kanji[[Sr. no.]:[Sentence]],13,0)</f>
        <v>#N/A</v>
      </c>
      <c r="H678" t="e">
        <f>VLOOKUP(Final_manabou_kanji[[#This Row],[Kanji]],Raw_data_N2_Kanji[[Receipe]:[Meaning]],6,0)</f>
        <v>#N/A</v>
      </c>
      <c r="I678" t="e">
        <f>VLOOKUP(Final_manabou_kanji[[#This Row],[Kanji]],Raw_data_N2_Kanji[[Receipe]:[Meaning]],7,0)</f>
        <v>#N/A</v>
      </c>
      <c r="J678" t="e">
        <f>#REF!</f>
        <v>#REF!</v>
      </c>
      <c r="K678" s="35">
        <f>Final_manabou_kanji[[#This Row],[Sr. no.]]</f>
        <v>676</v>
      </c>
      <c r="L678" s="3"/>
      <c r="M678" s="3"/>
    </row>
    <row r="679" spans="2:13" ht="14.25" customHeight="1" x14ac:dyDescent="0.3">
      <c r="B679" s="33">
        <v>677</v>
      </c>
      <c r="C679" s="33" t="e">
        <f>VLOOKUP(Final_manabou_kanji[[#This Row],[Sr. no.]],Raw_data_N2_Kanji[[Sr. no.]:[Receipe no]],5,0)</f>
        <v>#N/A</v>
      </c>
      <c r="D679" s="38" t="e">
        <f>VLOOKUP(Final_manabou_kanji[[#This Row],[Sr. no.]],Raw_data_N2_Kanji[[Sr. no.]:[Meaning]],7,0)</f>
        <v>#N/A</v>
      </c>
      <c r="E679" s="3" t="e">
        <f>VLOOKUP(Final_manabou_kanji[[#This Row],[Sr. no.]],Raw_data_N2_Kanji[[Sr. no.]:[Meaning]],8,0)</f>
        <v>#N/A</v>
      </c>
      <c r="F679" s="39" t="e">
        <f>VLOOKUP(Final_manabou_kanji[[#This Row],[Sr. no.]],Raw_data_N2_Kanji[[Sr. no.]:[Meaning]],9,0)</f>
        <v>#N/A</v>
      </c>
      <c r="G679" s="66" t="e">
        <f>VLOOKUP(Final_manabou_kanji[[#This Row],[Sr. no.]],Raw_data_N2_Kanji[[Sr. no.]:[Sentence]],13,0)</f>
        <v>#N/A</v>
      </c>
      <c r="H679" t="e">
        <f>VLOOKUP(Final_manabou_kanji[[#This Row],[Kanji]],Raw_data_N2_Kanji[[Receipe]:[Meaning]],6,0)</f>
        <v>#N/A</v>
      </c>
      <c r="I679" t="e">
        <f>VLOOKUP(Final_manabou_kanji[[#This Row],[Kanji]],Raw_data_N2_Kanji[[Receipe]:[Meaning]],7,0)</f>
        <v>#N/A</v>
      </c>
      <c r="J679" t="e">
        <f>#REF!</f>
        <v>#REF!</v>
      </c>
      <c r="K679" s="35">
        <f>Final_manabou_kanji[[#This Row],[Sr. no.]]</f>
        <v>677</v>
      </c>
      <c r="L679" s="3"/>
      <c r="M679" s="3"/>
    </row>
    <row r="680" spans="2:13" ht="14.25" customHeight="1" x14ac:dyDescent="0.3">
      <c r="B680" s="33">
        <v>678</v>
      </c>
      <c r="C680" s="33" t="e">
        <f>VLOOKUP(Final_manabou_kanji[[#This Row],[Sr. no.]],Raw_data_N2_Kanji[[Sr. no.]:[Receipe no]],5,0)</f>
        <v>#N/A</v>
      </c>
      <c r="D680" s="38" t="e">
        <f>VLOOKUP(Final_manabou_kanji[[#This Row],[Sr. no.]],Raw_data_N2_Kanji[[Sr. no.]:[Meaning]],7,0)</f>
        <v>#N/A</v>
      </c>
      <c r="E680" s="3" t="e">
        <f>VLOOKUP(Final_manabou_kanji[[#This Row],[Sr. no.]],Raw_data_N2_Kanji[[Sr. no.]:[Meaning]],8,0)</f>
        <v>#N/A</v>
      </c>
      <c r="F680" s="39" t="e">
        <f>VLOOKUP(Final_manabou_kanji[[#This Row],[Sr. no.]],Raw_data_N2_Kanji[[Sr. no.]:[Meaning]],9,0)</f>
        <v>#N/A</v>
      </c>
      <c r="G680" s="66" t="e">
        <f>VLOOKUP(Final_manabou_kanji[[#This Row],[Sr. no.]],Raw_data_N2_Kanji[[Sr. no.]:[Sentence]],13,0)</f>
        <v>#N/A</v>
      </c>
      <c r="H680" t="e">
        <f>VLOOKUP(Final_manabou_kanji[[#This Row],[Kanji]],Raw_data_N2_Kanji[[Receipe]:[Meaning]],6,0)</f>
        <v>#N/A</v>
      </c>
      <c r="I680" t="e">
        <f>VLOOKUP(Final_manabou_kanji[[#This Row],[Kanji]],Raw_data_N2_Kanji[[Receipe]:[Meaning]],7,0)</f>
        <v>#N/A</v>
      </c>
      <c r="J680" t="e">
        <f>#REF!</f>
        <v>#REF!</v>
      </c>
      <c r="K680" s="35">
        <f>Final_manabou_kanji[[#This Row],[Sr. no.]]</f>
        <v>678</v>
      </c>
      <c r="L680" s="3"/>
      <c r="M680" s="3"/>
    </row>
    <row r="681" spans="2:13" ht="14.25" customHeight="1" x14ac:dyDescent="0.3">
      <c r="B681" s="33">
        <v>679</v>
      </c>
      <c r="C681" s="33" t="e">
        <f>VLOOKUP(Final_manabou_kanji[[#This Row],[Sr. no.]],Raw_data_N2_Kanji[[Sr. no.]:[Receipe no]],5,0)</f>
        <v>#N/A</v>
      </c>
      <c r="D681" s="38" t="e">
        <f>VLOOKUP(Final_manabou_kanji[[#This Row],[Sr. no.]],Raw_data_N2_Kanji[[Sr. no.]:[Meaning]],7,0)</f>
        <v>#N/A</v>
      </c>
      <c r="E681" s="3" t="e">
        <f>VLOOKUP(Final_manabou_kanji[[#This Row],[Sr. no.]],Raw_data_N2_Kanji[[Sr. no.]:[Meaning]],8,0)</f>
        <v>#N/A</v>
      </c>
      <c r="F681" s="39" t="e">
        <f>VLOOKUP(Final_manabou_kanji[[#This Row],[Sr. no.]],Raw_data_N2_Kanji[[Sr. no.]:[Meaning]],9,0)</f>
        <v>#N/A</v>
      </c>
      <c r="G681" s="66" t="e">
        <f>VLOOKUP(Final_manabou_kanji[[#This Row],[Sr. no.]],Raw_data_N2_Kanji[[Sr. no.]:[Sentence]],13,0)</f>
        <v>#N/A</v>
      </c>
      <c r="H681" t="e">
        <f>VLOOKUP(Final_manabou_kanji[[#This Row],[Kanji]],Raw_data_N2_Kanji[[Receipe]:[Meaning]],6,0)</f>
        <v>#N/A</v>
      </c>
      <c r="I681" t="e">
        <f>VLOOKUP(Final_manabou_kanji[[#This Row],[Kanji]],Raw_data_N2_Kanji[[Receipe]:[Meaning]],7,0)</f>
        <v>#N/A</v>
      </c>
      <c r="J681" t="e">
        <f>#REF!</f>
        <v>#REF!</v>
      </c>
      <c r="K681" s="35">
        <f>Final_manabou_kanji[[#This Row],[Sr. no.]]</f>
        <v>679</v>
      </c>
      <c r="L681" s="3"/>
      <c r="M681" s="3"/>
    </row>
    <row r="682" spans="2:13" ht="14.25" customHeight="1" x14ac:dyDescent="0.3">
      <c r="B682" s="33">
        <v>680</v>
      </c>
      <c r="C682" s="33" t="e">
        <f>VLOOKUP(Final_manabou_kanji[[#This Row],[Sr. no.]],Raw_data_N2_Kanji[[Sr. no.]:[Receipe no]],5,0)</f>
        <v>#N/A</v>
      </c>
      <c r="D682" s="38" t="e">
        <f>VLOOKUP(Final_manabou_kanji[[#This Row],[Sr. no.]],Raw_data_N2_Kanji[[Sr. no.]:[Meaning]],7,0)</f>
        <v>#N/A</v>
      </c>
      <c r="E682" s="3" t="e">
        <f>VLOOKUP(Final_manabou_kanji[[#This Row],[Sr. no.]],Raw_data_N2_Kanji[[Sr. no.]:[Meaning]],8,0)</f>
        <v>#N/A</v>
      </c>
      <c r="F682" s="39" t="e">
        <f>VLOOKUP(Final_manabou_kanji[[#This Row],[Sr. no.]],Raw_data_N2_Kanji[[Sr. no.]:[Meaning]],9,0)</f>
        <v>#N/A</v>
      </c>
      <c r="G682" s="66" t="e">
        <f>VLOOKUP(Final_manabou_kanji[[#This Row],[Sr. no.]],Raw_data_N2_Kanji[[Sr. no.]:[Sentence]],13,0)</f>
        <v>#N/A</v>
      </c>
      <c r="H682" t="e">
        <f>VLOOKUP(Final_manabou_kanji[[#This Row],[Kanji]],Raw_data_N2_Kanji[[Receipe]:[Meaning]],6,0)</f>
        <v>#N/A</v>
      </c>
      <c r="I682" t="e">
        <f>VLOOKUP(Final_manabou_kanji[[#This Row],[Kanji]],Raw_data_N2_Kanji[[Receipe]:[Meaning]],7,0)</f>
        <v>#N/A</v>
      </c>
      <c r="J682" t="e">
        <f>#REF!</f>
        <v>#REF!</v>
      </c>
      <c r="K682" s="35">
        <f>Final_manabou_kanji[[#This Row],[Sr. no.]]</f>
        <v>680</v>
      </c>
      <c r="L682" s="3"/>
      <c r="M682" s="3"/>
    </row>
    <row r="683" spans="2:13" ht="14.25" customHeight="1" x14ac:dyDescent="0.3">
      <c r="B683" s="33">
        <v>681</v>
      </c>
      <c r="C683" s="33" t="e">
        <f>VLOOKUP(Final_manabou_kanji[[#This Row],[Sr. no.]],Raw_data_N2_Kanji[[Sr. no.]:[Receipe no]],5,0)</f>
        <v>#N/A</v>
      </c>
      <c r="D683" s="38" t="e">
        <f>VLOOKUP(Final_manabou_kanji[[#This Row],[Sr. no.]],Raw_data_N2_Kanji[[Sr. no.]:[Meaning]],7,0)</f>
        <v>#N/A</v>
      </c>
      <c r="E683" s="3" t="e">
        <f>VLOOKUP(Final_manabou_kanji[[#This Row],[Sr. no.]],Raw_data_N2_Kanji[[Sr. no.]:[Meaning]],8,0)</f>
        <v>#N/A</v>
      </c>
      <c r="F683" s="39" t="e">
        <f>VLOOKUP(Final_manabou_kanji[[#This Row],[Sr. no.]],Raw_data_N2_Kanji[[Sr. no.]:[Meaning]],9,0)</f>
        <v>#N/A</v>
      </c>
      <c r="G683" s="66" t="e">
        <f>VLOOKUP(Final_manabou_kanji[[#This Row],[Sr. no.]],Raw_data_N2_Kanji[[Sr. no.]:[Sentence]],13,0)</f>
        <v>#N/A</v>
      </c>
      <c r="H683" t="e">
        <f>VLOOKUP(Final_manabou_kanji[[#This Row],[Kanji]],Raw_data_N2_Kanji[[Receipe]:[Meaning]],6,0)</f>
        <v>#N/A</v>
      </c>
      <c r="I683" t="e">
        <f>VLOOKUP(Final_manabou_kanji[[#This Row],[Kanji]],Raw_data_N2_Kanji[[Receipe]:[Meaning]],7,0)</f>
        <v>#N/A</v>
      </c>
      <c r="J683" t="e">
        <f>#REF!</f>
        <v>#REF!</v>
      </c>
      <c r="K683" s="35">
        <f>Final_manabou_kanji[[#This Row],[Sr. no.]]</f>
        <v>681</v>
      </c>
      <c r="L683" s="3"/>
      <c r="M683" s="3"/>
    </row>
    <row r="684" spans="2:13" ht="14.25" customHeight="1" x14ac:dyDescent="0.3">
      <c r="B684" s="33">
        <v>682</v>
      </c>
      <c r="C684" s="33" t="e">
        <f>VLOOKUP(Final_manabou_kanji[[#This Row],[Sr. no.]],Raw_data_N2_Kanji[[Sr. no.]:[Receipe no]],5,0)</f>
        <v>#N/A</v>
      </c>
      <c r="D684" s="38" t="e">
        <f>VLOOKUP(Final_manabou_kanji[[#This Row],[Sr. no.]],Raw_data_N2_Kanji[[Sr. no.]:[Meaning]],7,0)</f>
        <v>#N/A</v>
      </c>
      <c r="E684" s="3" t="e">
        <f>VLOOKUP(Final_manabou_kanji[[#This Row],[Sr. no.]],Raw_data_N2_Kanji[[Sr. no.]:[Meaning]],8,0)</f>
        <v>#N/A</v>
      </c>
      <c r="F684" s="39" t="e">
        <f>VLOOKUP(Final_manabou_kanji[[#This Row],[Sr. no.]],Raw_data_N2_Kanji[[Sr. no.]:[Meaning]],9,0)</f>
        <v>#N/A</v>
      </c>
      <c r="G684" s="66" t="e">
        <f>VLOOKUP(Final_manabou_kanji[[#This Row],[Sr. no.]],Raw_data_N2_Kanji[[Sr. no.]:[Sentence]],13,0)</f>
        <v>#N/A</v>
      </c>
      <c r="H684" t="e">
        <f>VLOOKUP(Final_manabou_kanji[[#This Row],[Kanji]],Raw_data_N2_Kanji[[Receipe]:[Meaning]],6,0)</f>
        <v>#N/A</v>
      </c>
      <c r="I684" t="e">
        <f>VLOOKUP(Final_manabou_kanji[[#This Row],[Kanji]],Raw_data_N2_Kanji[[Receipe]:[Meaning]],7,0)</f>
        <v>#N/A</v>
      </c>
      <c r="J684" t="e">
        <f>#REF!</f>
        <v>#REF!</v>
      </c>
      <c r="K684" s="35">
        <f>Final_manabou_kanji[[#This Row],[Sr. no.]]</f>
        <v>682</v>
      </c>
      <c r="L684" s="3"/>
      <c r="M684" s="3"/>
    </row>
    <row r="685" spans="2:13" ht="14.25" customHeight="1" x14ac:dyDescent="0.3">
      <c r="B685" s="33">
        <v>683</v>
      </c>
      <c r="C685" s="33" t="e">
        <f>VLOOKUP(Final_manabou_kanji[[#This Row],[Sr. no.]],Raw_data_N2_Kanji[[Sr. no.]:[Receipe no]],5,0)</f>
        <v>#N/A</v>
      </c>
      <c r="D685" s="38" t="e">
        <f>VLOOKUP(Final_manabou_kanji[[#This Row],[Sr. no.]],Raw_data_N2_Kanji[[Sr. no.]:[Meaning]],7,0)</f>
        <v>#N/A</v>
      </c>
      <c r="E685" s="3" t="e">
        <f>VLOOKUP(Final_manabou_kanji[[#This Row],[Sr. no.]],Raw_data_N2_Kanji[[Sr. no.]:[Meaning]],8,0)</f>
        <v>#N/A</v>
      </c>
      <c r="F685" s="39" t="e">
        <f>VLOOKUP(Final_manabou_kanji[[#This Row],[Sr. no.]],Raw_data_N2_Kanji[[Sr. no.]:[Meaning]],9,0)</f>
        <v>#N/A</v>
      </c>
      <c r="G685" s="66" t="e">
        <f>VLOOKUP(Final_manabou_kanji[[#This Row],[Sr. no.]],Raw_data_N2_Kanji[[Sr. no.]:[Sentence]],13,0)</f>
        <v>#N/A</v>
      </c>
      <c r="H685" t="e">
        <f>VLOOKUP(Final_manabou_kanji[[#This Row],[Kanji]],Raw_data_N2_Kanji[[Receipe]:[Meaning]],6,0)</f>
        <v>#N/A</v>
      </c>
      <c r="I685" t="e">
        <f>VLOOKUP(Final_manabou_kanji[[#This Row],[Kanji]],Raw_data_N2_Kanji[[Receipe]:[Meaning]],7,0)</f>
        <v>#N/A</v>
      </c>
      <c r="J685" t="e">
        <f>#REF!</f>
        <v>#REF!</v>
      </c>
      <c r="K685" s="35">
        <f>Final_manabou_kanji[[#This Row],[Sr. no.]]</f>
        <v>683</v>
      </c>
      <c r="L685" s="3"/>
      <c r="M685" s="3"/>
    </row>
    <row r="686" spans="2:13" ht="14.25" customHeight="1" x14ac:dyDescent="0.3">
      <c r="B686" s="33">
        <v>684</v>
      </c>
      <c r="C686" s="33" t="e">
        <f>VLOOKUP(Final_manabou_kanji[[#This Row],[Sr. no.]],Raw_data_N2_Kanji[[Sr. no.]:[Receipe no]],5,0)</f>
        <v>#N/A</v>
      </c>
      <c r="D686" s="38" t="e">
        <f>VLOOKUP(Final_manabou_kanji[[#This Row],[Sr. no.]],Raw_data_N2_Kanji[[Sr. no.]:[Meaning]],7,0)</f>
        <v>#N/A</v>
      </c>
      <c r="E686" s="3" t="e">
        <f>VLOOKUP(Final_manabou_kanji[[#This Row],[Sr. no.]],Raw_data_N2_Kanji[[Sr. no.]:[Meaning]],8,0)</f>
        <v>#N/A</v>
      </c>
      <c r="F686" s="39" t="e">
        <f>VLOOKUP(Final_manabou_kanji[[#This Row],[Sr. no.]],Raw_data_N2_Kanji[[Sr. no.]:[Meaning]],9,0)</f>
        <v>#N/A</v>
      </c>
      <c r="G686" s="66" t="e">
        <f>VLOOKUP(Final_manabou_kanji[[#This Row],[Sr. no.]],Raw_data_N2_Kanji[[Sr. no.]:[Sentence]],13,0)</f>
        <v>#N/A</v>
      </c>
      <c r="H686" t="e">
        <f>VLOOKUP(Final_manabou_kanji[[#This Row],[Kanji]],Raw_data_N2_Kanji[[Receipe]:[Meaning]],6,0)</f>
        <v>#N/A</v>
      </c>
      <c r="I686" t="e">
        <f>VLOOKUP(Final_manabou_kanji[[#This Row],[Kanji]],Raw_data_N2_Kanji[[Receipe]:[Meaning]],7,0)</f>
        <v>#N/A</v>
      </c>
      <c r="J686" t="e">
        <f>#REF!</f>
        <v>#REF!</v>
      </c>
      <c r="K686" s="35">
        <f>Final_manabou_kanji[[#This Row],[Sr. no.]]</f>
        <v>684</v>
      </c>
      <c r="L686" s="3"/>
      <c r="M686" s="3"/>
    </row>
    <row r="687" spans="2:13" ht="14.25" customHeight="1" x14ac:dyDescent="0.3">
      <c r="B687" s="33">
        <v>685</v>
      </c>
      <c r="C687" s="33" t="e">
        <f>VLOOKUP(Final_manabou_kanji[[#This Row],[Sr. no.]],Raw_data_N2_Kanji[[Sr. no.]:[Receipe no]],5,0)</f>
        <v>#N/A</v>
      </c>
      <c r="D687" s="38" t="e">
        <f>VLOOKUP(Final_manabou_kanji[[#This Row],[Sr. no.]],Raw_data_N2_Kanji[[Sr. no.]:[Meaning]],7,0)</f>
        <v>#N/A</v>
      </c>
      <c r="E687" s="3" t="e">
        <f>VLOOKUP(Final_manabou_kanji[[#This Row],[Sr. no.]],Raw_data_N2_Kanji[[Sr. no.]:[Meaning]],8,0)</f>
        <v>#N/A</v>
      </c>
      <c r="F687" s="39" t="e">
        <f>VLOOKUP(Final_manabou_kanji[[#This Row],[Sr. no.]],Raw_data_N2_Kanji[[Sr. no.]:[Meaning]],9,0)</f>
        <v>#N/A</v>
      </c>
      <c r="G687" s="66" t="e">
        <f>VLOOKUP(Final_manabou_kanji[[#This Row],[Sr. no.]],Raw_data_N2_Kanji[[Sr. no.]:[Sentence]],13,0)</f>
        <v>#N/A</v>
      </c>
      <c r="H687" t="e">
        <f>VLOOKUP(Final_manabou_kanji[[#This Row],[Kanji]],Raw_data_N2_Kanji[[Receipe]:[Meaning]],6,0)</f>
        <v>#N/A</v>
      </c>
      <c r="I687" t="e">
        <f>VLOOKUP(Final_manabou_kanji[[#This Row],[Kanji]],Raw_data_N2_Kanji[[Receipe]:[Meaning]],7,0)</f>
        <v>#N/A</v>
      </c>
      <c r="J687" t="e">
        <f>#REF!</f>
        <v>#REF!</v>
      </c>
      <c r="K687" s="35">
        <f>Final_manabou_kanji[[#This Row],[Sr. no.]]</f>
        <v>685</v>
      </c>
      <c r="L687" s="3"/>
      <c r="M687" s="3"/>
    </row>
    <row r="688" spans="2:13" ht="14.25" customHeight="1" x14ac:dyDescent="0.3">
      <c r="B688" s="33">
        <v>686</v>
      </c>
      <c r="C688" s="33" t="e">
        <f>VLOOKUP(Final_manabou_kanji[[#This Row],[Sr. no.]],Raw_data_N2_Kanji[[Sr. no.]:[Receipe no]],5,0)</f>
        <v>#N/A</v>
      </c>
      <c r="D688" s="38" t="e">
        <f>VLOOKUP(Final_manabou_kanji[[#This Row],[Sr. no.]],Raw_data_N2_Kanji[[Sr. no.]:[Meaning]],7,0)</f>
        <v>#N/A</v>
      </c>
      <c r="E688" s="3" t="e">
        <f>VLOOKUP(Final_manabou_kanji[[#This Row],[Sr. no.]],Raw_data_N2_Kanji[[Sr. no.]:[Meaning]],8,0)</f>
        <v>#N/A</v>
      </c>
      <c r="F688" s="39" t="e">
        <f>VLOOKUP(Final_manabou_kanji[[#This Row],[Sr. no.]],Raw_data_N2_Kanji[[Sr. no.]:[Meaning]],9,0)</f>
        <v>#N/A</v>
      </c>
      <c r="G688" s="66" t="e">
        <f>VLOOKUP(Final_manabou_kanji[[#This Row],[Sr. no.]],Raw_data_N2_Kanji[[Sr. no.]:[Sentence]],13,0)</f>
        <v>#N/A</v>
      </c>
      <c r="H688" t="e">
        <f>VLOOKUP(Final_manabou_kanji[[#This Row],[Kanji]],Raw_data_N2_Kanji[[Receipe]:[Meaning]],6,0)</f>
        <v>#N/A</v>
      </c>
      <c r="I688" t="e">
        <f>VLOOKUP(Final_manabou_kanji[[#This Row],[Kanji]],Raw_data_N2_Kanji[[Receipe]:[Meaning]],7,0)</f>
        <v>#N/A</v>
      </c>
      <c r="J688" t="e">
        <f>#REF!</f>
        <v>#REF!</v>
      </c>
      <c r="K688" s="35">
        <f>Final_manabou_kanji[[#This Row],[Sr. no.]]</f>
        <v>686</v>
      </c>
      <c r="L688" s="3"/>
      <c r="M688" s="3"/>
    </row>
    <row r="689" spans="2:13" ht="14.25" customHeight="1" x14ac:dyDescent="0.3">
      <c r="B689" s="33">
        <v>687</v>
      </c>
      <c r="C689" s="33" t="e">
        <f>VLOOKUP(Final_manabou_kanji[[#This Row],[Sr. no.]],Raw_data_N2_Kanji[[Sr. no.]:[Receipe no]],5,0)</f>
        <v>#N/A</v>
      </c>
      <c r="D689" s="38" t="e">
        <f>VLOOKUP(Final_manabou_kanji[[#This Row],[Sr. no.]],Raw_data_N2_Kanji[[Sr. no.]:[Meaning]],7,0)</f>
        <v>#N/A</v>
      </c>
      <c r="E689" s="3" t="e">
        <f>VLOOKUP(Final_manabou_kanji[[#This Row],[Sr. no.]],Raw_data_N2_Kanji[[Sr. no.]:[Meaning]],8,0)</f>
        <v>#N/A</v>
      </c>
      <c r="F689" s="39" t="e">
        <f>VLOOKUP(Final_manabou_kanji[[#This Row],[Sr. no.]],Raw_data_N2_Kanji[[Sr. no.]:[Meaning]],9,0)</f>
        <v>#N/A</v>
      </c>
      <c r="G689" s="66" t="e">
        <f>VLOOKUP(Final_manabou_kanji[[#This Row],[Sr. no.]],Raw_data_N2_Kanji[[Sr. no.]:[Sentence]],13,0)</f>
        <v>#N/A</v>
      </c>
      <c r="H689" t="e">
        <f>VLOOKUP(Final_manabou_kanji[[#This Row],[Kanji]],Raw_data_N2_Kanji[[Receipe]:[Meaning]],6,0)</f>
        <v>#N/A</v>
      </c>
      <c r="I689" t="e">
        <f>VLOOKUP(Final_manabou_kanji[[#This Row],[Kanji]],Raw_data_N2_Kanji[[Receipe]:[Meaning]],7,0)</f>
        <v>#N/A</v>
      </c>
      <c r="J689" t="e">
        <f>#REF!</f>
        <v>#REF!</v>
      </c>
      <c r="K689" s="35">
        <f>Final_manabou_kanji[[#This Row],[Sr. no.]]</f>
        <v>687</v>
      </c>
      <c r="L689" s="3"/>
      <c r="M689" s="3"/>
    </row>
    <row r="690" spans="2:13" ht="14.25" customHeight="1" x14ac:dyDescent="0.3">
      <c r="B690" s="33">
        <v>688</v>
      </c>
      <c r="C690" s="33" t="e">
        <f>VLOOKUP(Final_manabou_kanji[[#This Row],[Sr. no.]],Raw_data_N2_Kanji[[Sr. no.]:[Receipe no]],5,0)</f>
        <v>#N/A</v>
      </c>
      <c r="D690" s="38" t="e">
        <f>VLOOKUP(Final_manabou_kanji[[#This Row],[Sr. no.]],Raw_data_N2_Kanji[[Sr. no.]:[Meaning]],7,0)</f>
        <v>#N/A</v>
      </c>
      <c r="E690" s="3" t="e">
        <f>VLOOKUP(Final_manabou_kanji[[#This Row],[Sr. no.]],Raw_data_N2_Kanji[[Sr. no.]:[Meaning]],8,0)</f>
        <v>#N/A</v>
      </c>
      <c r="F690" s="39" t="e">
        <f>VLOOKUP(Final_manabou_kanji[[#This Row],[Sr. no.]],Raw_data_N2_Kanji[[Sr. no.]:[Meaning]],9,0)</f>
        <v>#N/A</v>
      </c>
      <c r="G690" s="66" t="e">
        <f>VLOOKUP(Final_manabou_kanji[[#This Row],[Sr. no.]],Raw_data_N2_Kanji[[Sr. no.]:[Sentence]],13,0)</f>
        <v>#N/A</v>
      </c>
      <c r="H690" t="e">
        <f>VLOOKUP(Final_manabou_kanji[[#This Row],[Kanji]],Raw_data_N2_Kanji[[Receipe]:[Meaning]],6,0)</f>
        <v>#N/A</v>
      </c>
      <c r="I690" t="e">
        <f>VLOOKUP(Final_manabou_kanji[[#This Row],[Kanji]],Raw_data_N2_Kanji[[Receipe]:[Meaning]],7,0)</f>
        <v>#N/A</v>
      </c>
      <c r="J690" t="e">
        <f>#REF!</f>
        <v>#REF!</v>
      </c>
      <c r="K690" s="35">
        <f>Final_manabou_kanji[[#This Row],[Sr. no.]]</f>
        <v>688</v>
      </c>
      <c r="L690" s="3"/>
      <c r="M690" s="3"/>
    </row>
    <row r="691" spans="2:13" ht="14.25" customHeight="1" x14ac:dyDescent="0.3">
      <c r="B691" s="33">
        <v>689</v>
      </c>
      <c r="C691" s="33" t="e">
        <f>VLOOKUP(Final_manabou_kanji[[#This Row],[Sr. no.]],Raw_data_N2_Kanji[[Sr. no.]:[Receipe no]],5,0)</f>
        <v>#N/A</v>
      </c>
      <c r="D691" s="38" t="e">
        <f>VLOOKUP(Final_manabou_kanji[[#This Row],[Sr. no.]],Raw_data_N2_Kanji[[Sr. no.]:[Meaning]],7,0)</f>
        <v>#N/A</v>
      </c>
      <c r="E691" s="3" t="e">
        <f>VLOOKUP(Final_manabou_kanji[[#This Row],[Sr. no.]],Raw_data_N2_Kanji[[Sr. no.]:[Meaning]],8,0)</f>
        <v>#N/A</v>
      </c>
      <c r="F691" s="39" t="e">
        <f>VLOOKUP(Final_manabou_kanji[[#This Row],[Sr. no.]],Raw_data_N2_Kanji[[Sr. no.]:[Meaning]],9,0)</f>
        <v>#N/A</v>
      </c>
      <c r="G691" s="66" t="e">
        <f>VLOOKUP(Final_manabou_kanji[[#This Row],[Sr. no.]],Raw_data_N2_Kanji[[Sr. no.]:[Sentence]],13,0)</f>
        <v>#N/A</v>
      </c>
      <c r="H691" t="e">
        <f>VLOOKUP(Final_manabou_kanji[[#This Row],[Kanji]],Raw_data_N2_Kanji[[Receipe]:[Meaning]],6,0)</f>
        <v>#N/A</v>
      </c>
      <c r="I691" t="e">
        <f>VLOOKUP(Final_manabou_kanji[[#This Row],[Kanji]],Raw_data_N2_Kanji[[Receipe]:[Meaning]],7,0)</f>
        <v>#N/A</v>
      </c>
      <c r="J691" t="e">
        <f>#REF!</f>
        <v>#REF!</v>
      </c>
      <c r="K691" s="35">
        <f>Final_manabou_kanji[[#This Row],[Sr. no.]]</f>
        <v>689</v>
      </c>
      <c r="L691" s="3"/>
      <c r="M691" s="3"/>
    </row>
    <row r="692" spans="2:13" ht="14.25" customHeight="1" x14ac:dyDescent="0.3">
      <c r="B692" s="33">
        <v>690</v>
      </c>
      <c r="C692" s="33" t="e">
        <f>VLOOKUP(Final_manabou_kanji[[#This Row],[Sr. no.]],Raw_data_N2_Kanji[[Sr. no.]:[Receipe no]],5,0)</f>
        <v>#N/A</v>
      </c>
      <c r="D692" s="38" t="e">
        <f>VLOOKUP(Final_manabou_kanji[[#This Row],[Sr. no.]],Raw_data_N2_Kanji[[Sr. no.]:[Meaning]],7,0)</f>
        <v>#N/A</v>
      </c>
      <c r="E692" s="3" t="e">
        <f>VLOOKUP(Final_manabou_kanji[[#This Row],[Sr. no.]],Raw_data_N2_Kanji[[Sr. no.]:[Meaning]],8,0)</f>
        <v>#N/A</v>
      </c>
      <c r="F692" s="39" t="e">
        <f>VLOOKUP(Final_manabou_kanji[[#This Row],[Sr. no.]],Raw_data_N2_Kanji[[Sr. no.]:[Meaning]],9,0)</f>
        <v>#N/A</v>
      </c>
      <c r="G692" s="66" t="e">
        <f>VLOOKUP(Final_manabou_kanji[[#This Row],[Sr. no.]],Raw_data_N2_Kanji[[Sr. no.]:[Sentence]],13,0)</f>
        <v>#N/A</v>
      </c>
      <c r="H692" t="e">
        <f>VLOOKUP(Final_manabou_kanji[[#This Row],[Kanji]],Raw_data_N2_Kanji[[Receipe]:[Meaning]],6,0)</f>
        <v>#N/A</v>
      </c>
      <c r="I692" t="e">
        <f>VLOOKUP(Final_manabou_kanji[[#This Row],[Kanji]],Raw_data_N2_Kanji[[Receipe]:[Meaning]],7,0)</f>
        <v>#N/A</v>
      </c>
      <c r="J692" t="e">
        <f>#REF!</f>
        <v>#REF!</v>
      </c>
      <c r="K692" s="35">
        <f>Final_manabou_kanji[[#This Row],[Sr. no.]]</f>
        <v>690</v>
      </c>
      <c r="L692" s="3"/>
      <c r="M692" s="3"/>
    </row>
    <row r="693" spans="2:13" ht="14.25" customHeight="1" x14ac:dyDescent="0.3">
      <c r="B693" s="33">
        <v>691</v>
      </c>
      <c r="C693" s="33" t="e">
        <f>VLOOKUP(Final_manabou_kanji[[#This Row],[Sr. no.]],Raw_data_N2_Kanji[[Sr. no.]:[Receipe no]],5,0)</f>
        <v>#N/A</v>
      </c>
      <c r="D693" s="38" t="e">
        <f>VLOOKUP(Final_manabou_kanji[[#This Row],[Sr. no.]],Raw_data_N2_Kanji[[Sr. no.]:[Meaning]],7,0)</f>
        <v>#N/A</v>
      </c>
      <c r="E693" s="3" t="e">
        <f>VLOOKUP(Final_manabou_kanji[[#This Row],[Sr. no.]],Raw_data_N2_Kanji[[Sr. no.]:[Meaning]],8,0)</f>
        <v>#N/A</v>
      </c>
      <c r="F693" s="39" t="e">
        <f>VLOOKUP(Final_manabou_kanji[[#This Row],[Sr. no.]],Raw_data_N2_Kanji[[Sr. no.]:[Meaning]],9,0)</f>
        <v>#N/A</v>
      </c>
      <c r="G693" s="66" t="e">
        <f>VLOOKUP(Final_manabou_kanji[[#This Row],[Sr. no.]],Raw_data_N2_Kanji[[Sr. no.]:[Sentence]],13,0)</f>
        <v>#N/A</v>
      </c>
      <c r="H693" t="e">
        <f>VLOOKUP(Final_manabou_kanji[[#This Row],[Kanji]],Raw_data_N2_Kanji[[Receipe]:[Meaning]],6,0)</f>
        <v>#N/A</v>
      </c>
      <c r="I693" t="e">
        <f>VLOOKUP(Final_manabou_kanji[[#This Row],[Kanji]],Raw_data_N2_Kanji[[Receipe]:[Meaning]],7,0)</f>
        <v>#N/A</v>
      </c>
      <c r="J693" t="e">
        <f>#REF!</f>
        <v>#REF!</v>
      </c>
      <c r="K693" s="35">
        <f>Final_manabou_kanji[[#This Row],[Sr. no.]]</f>
        <v>691</v>
      </c>
      <c r="L693" s="3"/>
      <c r="M693" s="3"/>
    </row>
    <row r="694" spans="2:13" ht="14.25" customHeight="1" x14ac:dyDescent="0.3">
      <c r="B694" s="33">
        <v>692</v>
      </c>
      <c r="C694" s="33" t="e">
        <f>VLOOKUP(Final_manabou_kanji[[#This Row],[Sr. no.]],Raw_data_N2_Kanji[[Sr. no.]:[Receipe no]],5,0)</f>
        <v>#N/A</v>
      </c>
      <c r="D694" s="38" t="e">
        <f>VLOOKUP(Final_manabou_kanji[[#This Row],[Sr. no.]],Raw_data_N2_Kanji[[Sr. no.]:[Meaning]],7,0)</f>
        <v>#N/A</v>
      </c>
      <c r="E694" s="3" t="e">
        <f>VLOOKUP(Final_manabou_kanji[[#This Row],[Sr. no.]],Raw_data_N2_Kanji[[Sr. no.]:[Meaning]],8,0)</f>
        <v>#N/A</v>
      </c>
      <c r="F694" s="39" t="e">
        <f>VLOOKUP(Final_manabou_kanji[[#This Row],[Sr. no.]],Raw_data_N2_Kanji[[Sr. no.]:[Meaning]],9,0)</f>
        <v>#N/A</v>
      </c>
      <c r="G694" s="66" t="e">
        <f>VLOOKUP(Final_manabou_kanji[[#This Row],[Sr. no.]],Raw_data_N2_Kanji[[Sr. no.]:[Sentence]],13,0)</f>
        <v>#N/A</v>
      </c>
      <c r="H694" t="e">
        <f>VLOOKUP(Final_manabou_kanji[[#This Row],[Kanji]],Raw_data_N2_Kanji[[Receipe]:[Meaning]],6,0)</f>
        <v>#N/A</v>
      </c>
      <c r="I694" t="e">
        <f>VLOOKUP(Final_manabou_kanji[[#This Row],[Kanji]],Raw_data_N2_Kanji[[Receipe]:[Meaning]],7,0)</f>
        <v>#N/A</v>
      </c>
      <c r="J694" t="e">
        <f>#REF!</f>
        <v>#REF!</v>
      </c>
      <c r="K694" s="35">
        <f>Final_manabou_kanji[[#This Row],[Sr. no.]]</f>
        <v>692</v>
      </c>
      <c r="L694" s="3"/>
      <c r="M694" s="3"/>
    </row>
    <row r="695" spans="2:13" ht="14.25" customHeight="1" x14ac:dyDescent="0.3">
      <c r="B695" s="33">
        <v>693</v>
      </c>
      <c r="C695" s="33" t="e">
        <f>VLOOKUP(Final_manabou_kanji[[#This Row],[Sr. no.]],Raw_data_N2_Kanji[[Sr. no.]:[Receipe no]],5,0)</f>
        <v>#N/A</v>
      </c>
      <c r="D695" s="38" t="e">
        <f>VLOOKUP(Final_manabou_kanji[[#This Row],[Sr. no.]],Raw_data_N2_Kanji[[Sr. no.]:[Meaning]],7,0)</f>
        <v>#N/A</v>
      </c>
      <c r="E695" s="3" t="e">
        <f>VLOOKUP(Final_manabou_kanji[[#This Row],[Sr. no.]],Raw_data_N2_Kanji[[Sr. no.]:[Meaning]],8,0)</f>
        <v>#N/A</v>
      </c>
      <c r="F695" s="39" t="e">
        <f>VLOOKUP(Final_manabou_kanji[[#This Row],[Sr. no.]],Raw_data_N2_Kanji[[Sr. no.]:[Meaning]],9,0)</f>
        <v>#N/A</v>
      </c>
      <c r="G695" s="66" t="e">
        <f>VLOOKUP(Final_manabou_kanji[[#This Row],[Sr. no.]],Raw_data_N2_Kanji[[Sr. no.]:[Sentence]],13,0)</f>
        <v>#N/A</v>
      </c>
      <c r="H695" t="e">
        <f>VLOOKUP(Final_manabou_kanji[[#This Row],[Kanji]],Raw_data_N2_Kanji[[Receipe]:[Meaning]],6,0)</f>
        <v>#N/A</v>
      </c>
      <c r="I695" t="e">
        <f>VLOOKUP(Final_manabou_kanji[[#This Row],[Kanji]],Raw_data_N2_Kanji[[Receipe]:[Meaning]],7,0)</f>
        <v>#N/A</v>
      </c>
      <c r="J695" t="e">
        <f>#REF!</f>
        <v>#REF!</v>
      </c>
      <c r="K695" s="35">
        <f>Final_manabou_kanji[[#This Row],[Sr. no.]]</f>
        <v>693</v>
      </c>
      <c r="L695" s="3"/>
      <c r="M695" s="3"/>
    </row>
    <row r="696" spans="2:13" ht="14.25" customHeight="1" x14ac:dyDescent="0.3">
      <c r="B696" s="33">
        <v>694</v>
      </c>
      <c r="C696" s="33" t="e">
        <f>VLOOKUP(Final_manabou_kanji[[#This Row],[Sr. no.]],Raw_data_N2_Kanji[[Sr. no.]:[Receipe no]],5,0)</f>
        <v>#N/A</v>
      </c>
      <c r="D696" s="38" t="e">
        <f>VLOOKUP(Final_manabou_kanji[[#This Row],[Sr. no.]],Raw_data_N2_Kanji[[Sr. no.]:[Meaning]],7,0)</f>
        <v>#N/A</v>
      </c>
      <c r="E696" s="3" t="e">
        <f>VLOOKUP(Final_manabou_kanji[[#This Row],[Sr. no.]],Raw_data_N2_Kanji[[Sr. no.]:[Meaning]],8,0)</f>
        <v>#N/A</v>
      </c>
      <c r="F696" s="39" t="e">
        <f>VLOOKUP(Final_manabou_kanji[[#This Row],[Sr. no.]],Raw_data_N2_Kanji[[Sr. no.]:[Meaning]],9,0)</f>
        <v>#N/A</v>
      </c>
      <c r="G696" s="66" t="e">
        <f>VLOOKUP(Final_manabou_kanji[[#This Row],[Sr. no.]],Raw_data_N2_Kanji[[Sr. no.]:[Sentence]],13,0)</f>
        <v>#N/A</v>
      </c>
      <c r="H696" t="e">
        <f>VLOOKUP(Final_manabou_kanji[[#This Row],[Kanji]],Raw_data_N2_Kanji[[Receipe]:[Meaning]],6,0)</f>
        <v>#N/A</v>
      </c>
      <c r="I696" t="e">
        <f>VLOOKUP(Final_manabou_kanji[[#This Row],[Kanji]],Raw_data_N2_Kanji[[Receipe]:[Meaning]],7,0)</f>
        <v>#N/A</v>
      </c>
      <c r="J696" t="e">
        <f>#REF!</f>
        <v>#REF!</v>
      </c>
      <c r="K696" s="35">
        <f>Final_manabou_kanji[[#This Row],[Sr. no.]]</f>
        <v>694</v>
      </c>
      <c r="L696" s="3"/>
      <c r="M696" s="3"/>
    </row>
    <row r="697" spans="2:13" ht="14.25" customHeight="1" x14ac:dyDescent="0.3">
      <c r="B697" s="33">
        <v>695</v>
      </c>
      <c r="C697" s="33" t="e">
        <f>VLOOKUP(Final_manabou_kanji[[#This Row],[Sr. no.]],Raw_data_N2_Kanji[[Sr. no.]:[Receipe no]],5,0)</f>
        <v>#N/A</v>
      </c>
      <c r="D697" s="38" t="e">
        <f>VLOOKUP(Final_manabou_kanji[[#This Row],[Sr. no.]],Raw_data_N2_Kanji[[Sr. no.]:[Meaning]],7,0)</f>
        <v>#N/A</v>
      </c>
      <c r="E697" s="3" t="e">
        <f>VLOOKUP(Final_manabou_kanji[[#This Row],[Sr. no.]],Raw_data_N2_Kanji[[Sr. no.]:[Meaning]],8,0)</f>
        <v>#N/A</v>
      </c>
      <c r="F697" s="39" t="e">
        <f>VLOOKUP(Final_manabou_kanji[[#This Row],[Sr. no.]],Raw_data_N2_Kanji[[Sr. no.]:[Meaning]],9,0)</f>
        <v>#N/A</v>
      </c>
      <c r="G697" s="66" t="e">
        <f>VLOOKUP(Final_manabou_kanji[[#This Row],[Sr. no.]],Raw_data_N2_Kanji[[Sr. no.]:[Sentence]],13,0)</f>
        <v>#N/A</v>
      </c>
      <c r="H697" t="e">
        <f>VLOOKUP(Final_manabou_kanji[[#This Row],[Kanji]],Raw_data_N2_Kanji[[Receipe]:[Meaning]],6,0)</f>
        <v>#N/A</v>
      </c>
      <c r="I697" t="e">
        <f>VLOOKUP(Final_manabou_kanji[[#This Row],[Kanji]],Raw_data_N2_Kanji[[Receipe]:[Meaning]],7,0)</f>
        <v>#N/A</v>
      </c>
      <c r="J697" t="e">
        <f>#REF!</f>
        <v>#REF!</v>
      </c>
      <c r="K697" s="35">
        <f>Final_manabou_kanji[[#This Row],[Sr. no.]]</f>
        <v>695</v>
      </c>
      <c r="L697" s="3"/>
      <c r="M697" s="3"/>
    </row>
    <row r="698" spans="2:13" ht="14.25" customHeight="1" x14ac:dyDescent="0.3">
      <c r="B698" s="33">
        <v>696</v>
      </c>
      <c r="C698" s="33" t="e">
        <f>VLOOKUP(Final_manabou_kanji[[#This Row],[Sr. no.]],Raw_data_N2_Kanji[[Sr. no.]:[Receipe no]],5,0)</f>
        <v>#N/A</v>
      </c>
      <c r="D698" s="38" t="e">
        <f>VLOOKUP(Final_manabou_kanji[[#This Row],[Sr. no.]],Raw_data_N2_Kanji[[Sr. no.]:[Meaning]],7,0)</f>
        <v>#N/A</v>
      </c>
      <c r="E698" s="3" t="e">
        <f>VLOOKUP(Final_manabou_kanji[[#This Row],[Sr. no.]],Raw_data_N2_Kanji[[Sr. no.]:[Meaning]],8,0)</f>
        <v>#N/A</v>
      </c>
      <c r="F698" s="39" t="e">
        <f>VLOOKUP(Final_manabou_kanji[[#This Row],[Sr. no.]],Raw_data_N2_Kanji[[Sr. no.]:[Meaning]],9,0)</f>
        <v>#N/A</v>
      </c>
      <c r="G698" s="66" t="e">
        <f>VLOOKUP(Final_manabou_kanji[[#This Row],[Sr. no.]],Raw_data_N2_Kanji[[Sr. no.]:[Sentence]],13,0)</f>
        <v>#N/A</v>
      </c>
      <c r="H698" t="e">
        <f>VLOOKUP(Final_manabou_kanji[[#This Row],[Kanji]],Raw_data_N2_Kanji[[Receipe]:[Meaning]],6,0)</f>
        <v>#N/A</v>
      </c>
      <c r="I698" t="e">
        <f>VLOOKUP(Final_manabou_kanji[[#This Row],[Kanji]],Raw_data_N2_Kanji[[Receipe]:[Meaning]],7,0)</f>
        <v>#N/A</v>
      </c>
      <c r="J698" t="e">
        <f>#REF!</f>
        <v>#REF!</v>
      </c>
      <c r="K698" s="35">
        <f>Final_manabou_kanji[[#This Row],[Sr. no.]]</f>
        <v>696</v>
      </c>
      <c r="L698" s="3"/>
      <c r="M698" s="3"/>
    </row>
    <row r="699" spans="2:13" ht="14.25" customHeight="1" x14ac:dyDescent="0.3">
      <c r="B699" s="33">
        <v>697</v>
      </c>
      <c r="C699" s="33" t="e">
        <f>VLOOKUP(Final_manabou_kanji[[#This Row],[Sr. no.]],Raw_data_N2_Kanji[[Sr. no.]:[Receipe no]],5,0)</f>
        <v>#N/A</v>
      </c>
      <c r="D699" s="38" t="e">
        <f>VLOOKUP(Final_manabou_kanji[[#This Row],[Sr. no.]],Raw_data_N2_Kanji[[Sr. no.]:[Meaning]],7,0)</f>
        <v>#N/A</v>
      </c>
      <c r="E699" s="3" t="e">
        <f>VLOOKUP(Final_manabou_kanji[[#This Row],[Sr. no.]],Raw_data_N2_Kanji[[Sr. no.]:[Meaning]],8,0)</f>
        <v>#N/A</v>
      </c>
      <c r="F699" s="39" t="e">
        <f>VLOOKUP(Final_manabou_kanji[[#This Row],[Sr. no.]],Raw_data_N2_Kanji[[Sr. no.]:[Meaning]],9,0)</f>
        <v>#N/A</v>
      </c>
      <c r="G699" s="66" t="e">
        <f>VLOOKUP(Final_manabou_kanji[[#This Row],[Sr. no.]],Raw_data_N2_Kanji[[Sr. no.]:[Sentence]],13,0)</f>
        <v>#N/A</v>
      </c>
      <c r="H699" t="e">
        <f>VLOOKUP(Final_manabou_kanji[[#This Row],[Kanji]],Raw_data_N2_Kanji[[Receipe]:[Meaning]],6,0)</f>
        <v>#N/A</v>
      </c>
      <c r="I699" t="e">
        <f>VLOOKUP(Final_manabou_kanji[[#This Row],[Kanji]],Raw_data_N2_Kanji[[Receipe]:[Meaning]],7,0)</f>
        <v>#N/A</v>
      </c>
      <c r="J699" t="e">
        <f>#REF!</f>
        <v>#REF!</v>
      </c>
      <c r="K699" s="35">
        <f>Final_manabou_kanji[[#This Row],[Sr. no.]]</f>
        <v>697</v>
      </c>
      <c r="L699" s="3"/>
      <c r="M699" s="3"/>
    </row>
    <row r="700" spans="2:13" ht="14.25" customHeight="1" x14ac:dyDescent="0.3">
      <c r="B700" s="33">
        <v>698</v>
      </c>
      <c r="C700" s="33" t="e">
        <f>VLOOKUP(Final_manabou_kanji[[#This Row],[Sr. no.]],Raw_data_N2_Kanji[[Sr. no.]:[Receipe no]],5,0)</f>
        <v>#N/A</v>
      </c>
      <c r="D700" s="38" t="e">
        <f>VLOOKUP(Final_manabou_kanji[[#This Row],[Sr. no.]],Raw_data_N2_Kanji[[Sr. no.]:[Meaning]],7,0)</f>
        <v>#N/A</v>
      </c>
      <c r="E700" s="3" t="e">
        <f>VLOOKUP(Final_manabou_kanji[[#This Row],[Sr. no.]],Raw_data_N2_Kanji[[Sr. no.]:[Meaning]],8,0)</f>
        <v>#N/A</v>
      </c>
      <c r="F700" s="39" t="e">
        <f>VLOOKUP(Final_manabou_kanji[[#This Row],[Sr. no.]],Raw_data_N2_Kanji[[Sr. no.]:[Meaning]],9,0)</f>
        <v>#N/A</v>
      </c>
      <c r="G700" s="66" t="e">
        <f>VLOOKUP(Final_manabou_kanji[[#This Row],[Sr. no.]],Raw_data_N2_Kanji[[Sr. no.]:[Sentence]],13,0)</f>
        <v>#N/A</v>
      </c>
      <c r="H700" t="e">
        <f>VLOOKUP(Final_manabou_kanji[[#This Row],[Kanji]],Raw_data_N2_Kanji[[Receipe]:[Meaning]],6,0)</f>
        <v>#N/A</v>
      </c>
      <c r="I700" t="e">
        <f>VLOOKUP(Final_manabou_kanji[[#This Row],[Kanji]],Raw_data_N2_Kanji[[Receipe]:[Meaning]],7,0)</f>
        <v>#N/A</v>
      </c>
      <c r="J700" t="e">
        <f>#REF!</f>
        <v>#REF!</v>
      </c>
      <c r="K700" s="35">
        <f>Final_manabou_kanji[[#This Row],[Sr. no.]]</f>
        <v>698</v>
      </c>
      <c r="L700" s="3"/>
      <c r="M700" s="3"/>
    </row>
    <row r="701" spans="2:13" ht="14.25" customHeight="1" x14ac:dyDescent="0.3">
      <c r="B701" s="33">
        <v>699</v>
      </c>
      <c r="C701" s="33" t="e">
        <f>VLOOKUP(Final_manabou_kanji[[#This Row],[Sr. no.]],Raw_data_N2_Kanji[[Sr. no.]:[Receipe no]],5,0)</f>
        <v>#N/A</v>
      </c>
      <c r="D701" s="38" t="e">
        <f>VLOOKUP(Final_manabou_kanji[[#This Row],[Sr. no.]],Raw_data_N2_Kanji[[Sr. no.]:[Meaning]],7,0)</f>
        <v>#N/A</v>
      </c>
      <c r="E701" s="3" t="e">
        <f>VLOOKUP(Final_manabou_kanji[[#This Row],[Sr. no.]],Raw_data_N2_Kanji[[Sr. no.]:[Meaning]],8,0)</f>
        <v>#N/A</v>
      </c>
      <c r="F701" s="39" t="e">
        <f>VLOOKUP(Final_manabou_kanji[[#This Row],[Sr. no.]],Raw_data_N2_Kanji[[Sr. no.]:[Meaning]],9,0)</f>
        <v>#N/A</v>
      </c>
      <c r="G701" s="66" t="e">
        <f>VLOOKUP(Final_manabou_kanji[[#This Row],[Sr. no.]],Raw_data_N2_Kanji[[Sr. no.]:[Sentence]],13,0)</f>
        <v>#N/A</v>
      </c>
      <c r="H701" t="e">
        <f>VLOOKUP(Final_manabou_kanji[[#This Row],[Kanji]],Raw_data_N2_Kanji[[Receipe]:[Meaning]],6,0)</f>
        <v>#N/A</v>
      </c>
      <c r="I701" t="e">
        <f>VLOOKUP(Final_manabou_kanji[[#This Row],[Kanji]],Raw_data_N2_Kanji[[Receipe]:[Meaning]],7,0)</f>
        <v>#N/A</v>
      </c>
      <c r="J701" t="e">
        <f>#REF!</f>
        <v>#REF!</v>
      </c>
      <c r="K701" s="35">
        <f>Final_manabou_kanji[[#This Row],[Sr. no.]]</f>
        <v>699</v>
      </c>
      <c r="L701" s="3"/>
      <c r="M701" s="3"/>
    </row>
    <row r="702" spans="2:13" ht="14.25" customHeight="1" x14ac:dyDescent="0.3">
      <c r="B702" s="33">
        <v>700</v>
      </c>
      <c r="C702" s="33" t="e">
        <f>VLOOKUP(Final_manabou_kanji[[#This Row],[Sr. no.]],Raw_data_N2_Kanji[[Sr. no.]:[Receipe no]],5,0)</f>
        <v>#N/A</v>
      </c>
      <c r="D702" s="38" t="e">
        <f>VLOOKUP(Final_manabou_kanji[[#This Row],[Sr. no.]],Raw_data_N2_Kanji[[Sr. no.]:[Meaning]],7,0)</f>
        <v>#N/A</v>
      </c>
      <c r="E702" s="3" t="e">
        <f>VLOOKUP(Final_manabou_kanji[[#This Row],[Sr. no.]],Raw_data_N2_Kanji[[Sr. no.]:[Meaning]],8,0)</f>
        <v>#N/A</v>
      </c>
      <c r="F702" s="39" t="e">
        <f>VLOOKUP(Final_manabou_kanji[[#This Row],[Sr. no.]],Raw_data_N2_Kanji[[Sr. no.]:[Meaning]],9,0)</f>
        <v>#N/A</v>
      </c>
      <c r="G702" s="66" t="e">
        <f>VLOOKUP(Final_manabou_kanji[[#This Row],[Sr. no.]],Raw_data_N2_Kanji[[Sr. no.]:[Sentence]],13,0)</f>
        <v>#N/A</v>
      </c>
      <c r="H702" t="e">
        <f>VLOOKUP(Final_manabou_kanji[[#This Row],[Kanji]],Raw_data_N2_Kanji[[Receipe]:[Meaning]],6,0)</f>
        <v>#N/A</v>
      </c>
      <c r="I702" t="e">
        <f>VLOOKUP(Final_manabou_kanji[[#This Row],[Kanji]],Raw_data_N2_Kanji[[Receipe]:[Meaning]],7,0)</f>
        <v>#N/A</v>
      </c>
      <c r="J702" t="e">
        <f>#REF!</f>
        <v>#REF!</v>
      </c>
      <c r="K702" s="35">
        <f>Final_manabou_kanji[[#This Row],[Sr. no.]]</f>
        <v>700</v>
      </c>
      <c r="L702" s="3"/>
      <c r="M702" s="3"/>
    </row>
    <row r="703" spans="2:13" ht="14.25" customHeight="1" x14ac:dyDescent="0.3">
      <c r="B703" s="33">
        <v>701</v>
      </c>
      <c r="C703" s="33" t="e">
        <f>VLOOKUP(Final_manabou_kanji[[#This Row],[Sr. no.]],Raw_data_N2_Kanji[[Sr. no.]:[Receipe no]],5,0)</f>
        <v>#N/A</v>
      </c>
      <c r="D703" s="38" t="e">
        <f>VLOOKUP(Final_manabou_kanji[[#This Row],[Sr. no.]],Raw_data_N2_Kanji[[Sr. no.]:[Meaning]],7,0)</f>
        <v>#N/A</v>
      </c>
      <c r="E703" s="3" t="e">
        <f>VLOOKUP(Final_manabou_kanji[[#This Row],[Sr. no.]],Raw_data_N2_Kanji[[Sr. no.]:[Meaning]],8,0)</f>
        <v>#N/A</v>
      </c>
      <c r="F703" s="39" t="e">
        <f>VLOOKUP(Final_manabou_kanji[[#This Row],[Sr. no.]],Raw_data_N2_Kanji[[Sr. no.]:[Meaning]],9,0)</f>
        <v>#N/A</v>
      </c>
      <c r="G703" s="66" t="e">
        <f>VLOOKUP(Final_manabou_kanji[[#This Row],[Sr. no.]],Raw_data_N2_Kanji[[Sr. no.]:[Sentence]],13,0)</f>
        <v>#N/A</v>
      </c>
      <c r="H703" t="e">
        <f>VLOOKUP(Final_manabou_kanji[[#This Row],[Kanji]],Raw_data_N2_Kanji[[Receipe]:[Meaning]],6,0)</f>
        <v>#N/A</v>
      </c>
      <c r="I703" t="e">
        <f>VLOOKUP(Final_manabou_kanji[[#This Row],[Kanji]],Raw_data_N2_Kanji[[Receipe]:[Meaning]],7,0)</f>
        <v>#N/A</v>
      </c>
      <c r="J703" t="e">
        <f>#REF!</f>
        <v>#REF!</v>
      </c>
      <c r="K703" s="35">
        <f>Final_manabou_kanji[[#This Row],[Sr. no.]]</f>
        <v>701</v>
      </c>
      <c r="L703" s="3"/>
      <c r="M703" s="3"/>
    </row>
    <row r="704" spans="2:13" ht="14.25" customHeight="1" x14ac:dyDescent="0.3">
      <c r="B704" s="33">
        <v>702</v>
      </c>
      <c r="C704" s="33" t="e">
        <f>VLOOKUP(Final_manabou_kanji[[#This Row],[Sr. no.]],Raw_data_N2_Kanji[[Sr. no.]:[Receipe no]],5,0)</f>
        <v>#N/A</v>
      </c>
      <c r="D704" s="38" t="e">
        <f>VLOOKUP(Final_manabou_kanji[[#This Row],[Sr. no.]],Raw_data_N2_Kanji[[Sr. no.]:[Meaning]],7,0)</f>
        <v>#N/A</v>
      </c>
      <c r="E704" s="3" t="e">
        <f>VLOOKUP(Final_manabou_kanji[[#This Row],[Sr. no.]],Raw_data_N2_Kanji[[Sr. no.]:[Meaning]],8,0)</f>
        <v>#N/A</v>
      </c>
      <c r="F704" s="39" t="e">
        <f>VLOOKUP(Final_manabou_kanji[[#This Row],[Sr. no.]],Raw_data_N2_Kanji[[Sr. no.]:[Meaning]],9,0)</f>
        <v>#N/A</v>
      </c>
      <c r="G704" s="66" t="e">
        <f>VLOOKUP(Final_manabou_kanji[[#This Row],[Sr. no.]],Raw_data_N2_Kanji[[Sr. no.]:[Sentence]],13,0)</f>
        <v>#N/A</v>
      </c>
      <c r="H704" t="e">
        <f>VLOOKUP(Final_manabou_kanji[[#This Row],[Kanji]],Raw_data_N2_Kanji[[Receipe]:[Meaning]],6,0)</f>
        <v>#N/A</v>
      </c>
      <c r="I704" t="e">
        <f>VLOOKUP(Final_manabou_kanji[[#This Row],[Kanji]],Raw_data_N2_Kanji[[Receipe]:[Meaning]],7,0)</f>
        <v>#N/A</v>
      </c>
      <c r="J704" t="e">
        <f>#REF!</f>
        <v>#REF!</v>
      </c>
      <c r="K704" s="35">
        <f>Final_manabou_kanji[[#This Row],[Sr. no.]]</f>
        <v>702</v>
      </c>
      <c r="L704" s="3"/>
      <c r="M704" s="3"/>
    </row>
    <row r="705" spans="2:13" ht="14.25" customHeight="1" x14ac:dyDescent="0.3">
      <c r="B705" s="33">
        <v>703</v>
      </c>
      <c r="C705" s="33" t="e">
        <f>VLOOKUP(Final_manabou_kanji[[#This Row],[Sr. no.]],Raw_data_N2_Kanji[[Sr. no.]:[Receipe no]],5,0)</f>
        <v>#N/A</v>
      </c>
      <c r="D705" s="38" t="e">
        <f>VLOOKUP(Final_manabou_kanji[[#This Row],[Sr. no.]],Raw_data_N2_Kanji[[Sr. no.]:[Meaning]],7,0)</f>
        <v>#N/A</v>
      </c>
      <c r="E705" s="3" t="e">
        <f>VLOOKUP(Final_manabou_kanji[[#This Row],[Sr. no.]],Raw_data_N2_Kanji[[Sr. no.]:[Meaning]],8,0)</f>
        <v>#N/A</v>
      </c>
      <c r="F705" s="39" t="e">
        <f>VLOOKUP(Final_manabou_kanji[[#This Row],[Sr. no.]],Raw_data_N2_Kanji[[Sr. no.]:[Meaning]],9,0)</f>
        <v>#N/A</v>
      </c>
      <c r="G705" s="66" t="e">
        <f>VLOOKUP(Final_manabou_kanji[[#This Row],[Sr. no.]],Raw_data_N2_Kanji[[Sr. no.]:[Sentence]],13,0)</f>
        <v>#N/A</v>
      </c>
      <c r="H705" t="e">
        <f>VLOOKUP(Final_manabou_kanji[[#This Row],[Kanji]],Raw_data_N2_Kanji[[Receipe]:[Meaning]],6,0)</f>
        <v>#N/A</v>
      </c>
      <c r="I705" t="e">
        <f>VLOOKUP(Final_manabou_kanji[[#This Row],[Kanji]],Raw_data_N2_Kanji[[Receipe]:[Meaning]],7,0)</f>
        <v>#N/A</v>
      </c>
      <c r="J705" t="e">
        <f>#REF!</f>
        <v>#REF!</v>
      </c>
      <c r="K705" s="35">
        <f>Final_manabou_kanji[[#This Row],[Sr. no.]]</f>
        <v>703</v>
      </c>
      <c r="L705" s="3"/>
      <c r="M705" s="3"/>
    </row>
    <row r="706" spans="2:13" ht="14.25" customHeight="1" x14ac:dyDescent="0.3">
      <c r="B706" s="33">
        <v>704</v>
      </c>
      <c r="C706" s="33" t="e">
        <f>VLOOKUP(Final_manabou_kanji[[#This Row],[Sr. no.]],Raw_data_N2_Kanji[[Sr. no.]:[Receipe no]],5,0)</f>
        <v>#N/A</v>
      </c>
      <c r="D706" s="38" t="e">
        <f>VLOOKUP(Final_manabou_kanji[[#This Row],[Sr. no.]],Raw_data_N2_Kanji[[Sr. no.]:[Meaning]],7,0)</f>
        <v>#N/A</v>
      </c>
      <c r="E706" s="3" t="e">
        <f>VLOOKUP(Final_manabou_kanji[[#This Row],[Sr. no.]],Raw_data_N2_Kanji[[Sr. no.]:[Meaning]],8,0)</f>
        <v>#N/A</v>
      </c>
      <c r="F706" s="39" t="e">
        <f>VLOOKUP(Final_manabou_kanji[[#This Row],[Sr. no.]],Raw_data_N2_Kanji[[Sr. no.]:[Meaning]],9,0)</f>
        <v>#N/A</v>
      </c>
      <c r="G706" s="66" t="e">
        <f>VLOOKUP(Final_manabou_kanji[[#This Row],[Sr. no.]],Raw_data_N2_Kanji[[Sr. no.]:[Sentence]],13,0)</f>
        <v>#N/A</v>
      </c>
      <c r="H706" t="e">
        <f>VLOOKUP(Final_manabou_kanji[[#This Row],[Kanji]],Raw_data_N2_Kanji[[Receipe]:[Meaning]],6,0)</f>
        <v>#N/A</v>
      </c>
      <c r="I706" t="e">
        <f>VLOOKUP(Final_manabou_kanji[[#This Row],[Kanji]],Raw_data_N2_Kanji[[Receipe]:[Meaning]],7,0)</f>
        <v>#N/A</v>
      </c>
      <c r="J706" t="e">
        <f>#REF!</f>
        <v>#REF!</v>
      </c>
      <c r="K706" s="35">
        <f>Final_manabou_kanji[[#This Row],[Sr. no.]]</f>
        <v>704</v>
      </c>
      <c r="L706" s="3"/>
      <c r="M706" s="3"/>
    </row>
    <row r="707" spans="2:13" ht="14.25" customHeight="1" x14ac:dyDescent="0.3">
      <c r="B707" s="33">
        <v>705</v>
      </c>
      <c r="C707" s="33" t="e">
        <f>VLOOKUP(Final_manabou_kanji[[#This Row],[Sr. no.]],Raw_data_N2_Kanji[[Sr. no.]:[Receipe no]],5,0)</f>
        <v>#N/A</v>
      </c>
      <c r="D707" s="38" t="e">
        <f>VLOOKUP(Final_manabou_kanji[[#This Row],[Sr. no.]],Raw_data_N2_Kanji[[Sr. no.]:[Meaning]],7,0)</f>
        <v>#N/A</v>
      </c>
      <c r="E707" s="3" t="e">
        <f>VLOOKUP(Final_manabou_kanji[[#This Row],[Sr. no.]],Raw_data_N2_Kanji[[Sr. no.]:[Meaning]],8,0)</f>
        <v>#N/A</v>
      </c>
      <c r="F707" s="39" t="e">
        <f>VLOOKUP(Final_manabou_kanji[[#This Row],[Sr. no.]],Raw_data_N2_Kanji[[Sr. no.]:[Meaning]],9,0)</f>
        <v>#N/A</v>
      </c>
      <c r="G707" s="66" t="e">
        <f>VLOOKUP(Final_manabou_kanji[[#This Row],[Sr. no.]],Raw_data_N2_Kanji[[Sr. no.]:[Sentence]],13,0)</f>
        <v>#N/A</v>
      </c>
      <c r="H707" t="e">
        <f>VLOOKUP(Final_manabou_kanji[[#This Row],[Kanji]],Raw_data_N2_Kanji[[Receipe]:[Meaning]],6,0)</f>
        <v>#N/A</v>
      </c>
      <c r="I707" t="e">
        <f>VLOOKUP(Final_manabou_kanji[[#This Row],[Kanji]],Raw_data_N2_Kanji[[Receipe]:[Meaning]],7,0)</f>
        <v>#N/A</v>
      </c>
      <c r="J707" t="e">
        <f>#REF!</f>
        <v>#REF!</v>
      </c>
      <c r="K707" s="35">
        <f>Final_manabou_kanji[[#This Row],[Sr. no.]]</f>
        <v>705</v>
      </c>
      <c r="L707" s="3"/>
      <c r="M707" s="3"/>
    </row>
    <row r="708" spans="2:13" ht="14.25" customHeight="1" x14ac:dyDescent="0.3">
      <c r="B708" s="33">
        <v>706</v>
      </c>
      <c r="C708" s="33" t="e">
        <f>VLOOKUP(Final_manabou_kanji[[#This Row],[Sr. no.]],Raw_data_N2_Kanji[[Sr. no.]:[Receipe no]],5,0)</f>
        <v>#N/A</v>
      </c>
      <c r="D708" s="38" t="e">
        <f>VLOOKUP(Final_manabou_kanji[[#This Row],[Sr. no.]],Raw_data_N2_Kanji[[Sr. no.]:[Meaning]],7,0)</f>
        <v>#N/A</v>
      </c>
      <c r="E708" s="3" t="e">
        <f>VLOOKUP(Final_manabou_kanji[[#This Row],[Sr. no.]],Raw_data_N2_Kanji[[Sr. no.]:[Meaning]],8,0)</f>
        <v>#N/A</v>
      </c>
      <c r="F708" s="39" t="e">
        <f>VLOOKUP(Final_manabou_kanji[[#This Row],[Sr. no.]],Raw_data_N2_Kanji[[Sr. no.]:[Meaning]],9,0)</f>
        <v>#N/A</v>
      </c>
      <c r="G708" s="66" t="e">
        <f>VLOOKUP(Final_manabou_kanji[[#This Row],[Sr. no.]],Raw_data_N2_Kanji[[Sr. no.]:[Sentence]],13,0)</f>
        <v>#N/A</v>
      </c>
      <c r="H708" t="e">
        <f>VLOOKUP(Final_manabou_kanji[[#This Row],[Kanji]],Raw_data_N2_Kanji[[Receipe]:[Meaning]],6,0)</f>
        <v>#N/A</v>
      </c>
      <c r="I708" t="e">
        <f>VLOOKUP(Final_manabou_kanji[[#This Row],[Kanji]],Raw_data_N2_Kanji[[Receipe]:[Meaning]],7,0)</f>
        <v>#N/A</v>
      </c>
      <c r="J708" t="e">
        <f>#REF!</f>
        <v>#REF!</v>
      </c>
      <c r="K708" s="35">
        <f>Final_manabou_kanji[[#This Row],[Sr. no.]]</f>
        <v>706</v>
      </c>
      <c r="L708" s="3"/>
      <c r="M708" s="3"/>
    </row>
    <row r="709" spans="2:13" ht="14.25" customHeight="1" x14ac:dyDescent="0.3">
      <c r="B709" s="33">
        <v>707</v>
      </c>
      <c r="C709" s="33" t="e">
        <f>VLOOKUP(Final_manabou_kanji[[#This Row],[Sr. no.]],Raw_data_N2_Kanji[[Sr. no.]:[Receipe no]],5,0)</f>
        <v>#N/A</v>
      </c>
      <c r="D709" s="38" t="e">
        <f>VLOOKUP(Final_manabou_kanji[[#This Row],[Sr. no.]],Raw_data_N2_Kanji[[Sr. no.]:[Meaning]],7,0)</f>
        <v>#N/A</v>
      </c>
      <c r="E709" s="3" t="e">
        <f>VLOOKUP(Final_manabou_kanji[[#This Row],[Sr. no.]],Raw_data_N2_Kanji[[Sr. no.]:[Meaning]],8,0)</f>
        <v>#N/A</v>
      </c>
      <c r="F709" s="39" t="e">
        <f>VLOOKUP(Final_manabou_kanji[[#This Row],[Sr. no.]],Raw_data_N2_Kanji[[Sr. no.]:[Meaning]],9,0)</f>
        <v>#N/A</v>
      </c>
      <c r="G709" s="66" t="e">
        <f>VLOOKUP(Final_manabou_kanji[[#This Row],[Sr. no.]],Raw_data_N2_Kanji[[Sr. no.]:[Sentence]],13,0)</f>
        <v>#N/A</v>
      </c>
      <c r="H709" t="e">
        <f>VLOOKUP(Final_manabou_kanji[[#This Row],[Kanji]],Raw_data_N2_Kanji[[Receipe]:[Meaning]],6,0)</f>
        <v>#N/A</v>
      </c>
      <c r="I709" t="e">
        <f>VLOOKUP(Final_manabou_kanji[[#This Row],[Kanji]],Raw_data_N2_Kanji[[Receipe]:[Meaning]],7,0)</f>
        <v>#N/A</v>
      </c>
      <c r="J709" t="e">
        <f>#REF!</f>
        <v>#REF!</v>
      </c>
      <c r="K709" s="35">
        <f>Final_manabou_kanji[[#This Row],[Sr. no.]]</f>
        <v>707</v>
      </c>
      <c r="L709" s="3"/>
      <c r="M709" s="3"/>
    </row>
    <row r="710" spans="2:13" ht="14.25" customHeight="1" x14ac:dyDescent="0.3">
      <c r="B710" s="33">
        <v>708</v>
      </c>
      <c r="C710" s="33" t="e">
        <f>VLOOKUP(Final_manabou_kanji[[#This Row],[Sr. no.]],Raw_data_N2_Kanji[[Sr. no.]:[Receipe no]],5,0)</f>
        <v>#N/A</v>
      </c>
      <c r="D710" s="38" t="e">
        <f>VLOOKUP(Final_manabou_kanji[[#This Row],[Sr. no.]],Raw_data_N2_Kanji[[Sr. no.]:[Meaning]],7,0)</f>
        <v>#N/A</v>
      </c>
      <c r="E710" s="3" t="e">
        <f>VLOOKUP(Final_manabou_kanji[[#This Row],[Sr. no.]],Raw_data_N2_Kanji[[Sr. no.]:[Meaning]],8,0)</f>
        <v>#N/A</v>
      </c>
      <c r="F710" s="39" t="e">
        <f>VLOOKUP(Final_manabou_kanji[[#This Row],[Sr. no.]],Raw_data_N2_Kanji[[Sr. no.]:[Meaning]],9,0)</f>
        <v>#N/A</v>
      </c>
      <c r="G710" s="66" t="e">
        <f>VLOOKUP(Final_manabou_kanji[[#This Row],[Sr. no.]],Raw_data_N2_Kanji[[Sr. no.]:[Sentence]],13,0)</f>
        <v>#N/A</v>
      </c>
      <c r="H710" t="e">
        <f>VLOOKUP(Final_manabou_kanji[[#This Row],[Kanji]],Raw_data_N2_Kanji[[Receipe]:[Meaning]],6,0)</f>
        <v>#N/A</v>
      </c>
      <c r="I710" t="e">
        <f>VLOOKUP(Final_manabou_kanji[[#This Row],[Kanji]],Raw_data_N2_Kanji[[Receipe]:[Meaning]],7,0)</f>
        <v>#N/A</v>
      </c>
      <c r="J710" t="e">
        <f>#REF!</f>
        <v>#REF!</v>
      </c>
      <c r="K710" s="35">
        <f>Final_manabou_kanji[[#This Row],[Sr. no.]]</f>
        <v>708</v>
      </c>
      <c r="L710" s="3"/>
      <c r="M710" s="3"/>
    </row>
    <row r="711" spans="2:13" ht="14.25" customHeight="1" x14ac:dyDescent="0.3">
      <c r="B711" s="33">
        <v>709</v>
      </c>
      <c r="C711" s="33" t="e">
        <f>VLOOKUP(Final_manabou_kanji[[#This Row],[Sr. no.]],Raw_data_N2_Kanji[[Sr. no.]:[Receipe no]],5,0)</f>
        <v>#N/A</v>
      </c>
      <c r="D711" s="38" t="e">
        <f>VLOOKUP(Final_manabou_kanji[[#This Row],[Sr. no.]],Raw_data_N2_Kanji[[Sr. no.]:[Meaning]],7,0)</f>
        <v>#N/A</v>
      </c>
      <c r="E711" s="3" t="e">
        <f>VLOOKUP(Final_manabou_kanji[[#This Row],[Sr. no.]],Raw_data_N2_Kanji[[Sr. no.]:[Meaning]],8,0)</f>
        <v>#N/A</v>
      </c>
      <c r="F711" s="39" t="e">
        <f>VLOOKUP(Final_manabou_kanji[[#This Row],[Sr. no.]],Raw_data_N2_Kanji[[Sr. no.]:[Meaning]],9,0)</f>
        <v>#N/A</v>
      </c>
      <c r="G711" s="66" t="e">
        <f>VLOOKUP(Final_manabou_kanji[[#This Row],[Sr. no.]],Raw_data_N2_Kanji[[Sr. no.]:[Sentence]],13,0)</f>
        <v>#N/A</v>
      </c>
      <c r="H711" t="e">
        <f>VLOOKUP(Final_manabou_kanji[[#This Row],[Kanji]],Raw_data_N2_Kanji[[Receipe]:[Meaning]],6,0)</f>
        <v>#N/A</v>
      </c>
      <c r="I711" t="e">
        <f>VLOOKUP(Final_manabou_kanji[[#This Row],[Kanji]],Raw_data_N2_Kanji[[Receipe]:[Meaning]],7,0)</f>
        <v>#N/A</v>
      </c>
      <c r="J711" t="e">
        <f>#REF!</f>
        <v>#REF!</v>
      </c>
      <c r="K711" s="35">
        <f>Final_manabou_kanji[[#This Row],[Sr. no.]]</f>
        <v>709</v>
      </c>
      <c r="L711" s="3"/>
      <c r="M711" s="3"/>
    </row>
    <row r="712" spans="2:13" ht="14.25" customHeight="1" x14ac:dyDescent="0.3">
      <c r="B712" s="33">
        <v>710</v>
      </c>
      <c r="C712" s="33" t="e">
        <f>VLOOKUP(Final_manabou_kanji[[#This Row],[Sr. no.]],Raw_data_N2_Kanji[[Sr. no.]:[Receipe no]],5,0)</f>
        <v>#N/A</v>
      </c>
      <c r="D712" s="38" t="e">
        <f>VLOOKUP(Final_manabou_kanji[[#This Row],[Sr. no.]],Raw_data_N2_Kanji[[Sr. no.]:[Meaning]],7,0)</f>
        <v>#N/A</v>
      </c>
      <c r="E712" s="3" t="e">
        <f>VLOOKUP(Final_manabou_kanji[[#This Row],[Sr. no.]],Raw_data_N2_Kanji[[Sr. no.]:[Meaning]],8,0)</f>
        <v>#N/A</v>
      </c>
      <c r="F712" s="39" t="e">
        <f>VLOOKUP(Final_manabou_kanji[[#This Row],[Sr. no.]],Raw_data_N2_Kanji[[Sr. no.]:[Meaning]],9,0)</f>
        <v>#N/A</v>
      </c>
      <c r="G712" s="66" t="e">
        <f>VLOOKUP(Final_manabou_kanji[[#This Row],[Sr. no.]],Raw_data_N2_Kanji[[Sr. no.]:[Sentence]],13,0)</f>
        <v>#N/A</v>
      </c>
      <c r="H712" t="e">
        <f>VLOOKUP(Final_manabou_kanji[[#This Row],[Kanji]],Raw_data_N2_Kanji[[Receipe]:[Meaning]],6,0)</f>
        <v>#N/A</v>
      </c>
      <c r="I712" t="e">
        <f>VLOOKUP(Final_manabou_kanji[[#This Row],[Kanji]],Raw_data_N2_Kanji[[Receipe]:[Meaning]],7,0)</f>
        <v>#N/A</v>
      </c>
      <c r="J712" t="e">
        <f>#REF!</f>
        <v>#REF!</v>
      </c>
      <c r="K712" s="35">
        <f>Final_manabou_kanji[[#This Row],[Sr. no.]]</f>
        <v>710</v>
      </c>
      <c r="L712" s="3"/>
      <c r="M712" s="3"/>
    </row>
    <row r="713" spans="2:13" ht="14.25" customHeight="1" x14ac:dyDescent="0.3">
      <c r="B713" s="33">
        <v>711</v>
      </c>
      <c r="C713" s="33" t="e">
        <f>VLOOKUP(Final_manabou_kanji[[#This Row],[Sr. no.]],Raw_data_N2_Kanji[[Sr. no.]:[Receipe no]],5,0)</f>
        <v>#N/A</v>
      </c>
      <c r="D713" s="38" t="e">
        <f>VLOOKUP(Final_manabou_kanji[[#This Row],[Sr. no.]],Raw_data_N2_Kanji[[Sr. no.]:[Meaning]],7,0)</f>
        <v>#N/A</v>
      </c>
      <c r="E713" s="3" t="e">
        <f>VLOOKUP(Final_manabou_kanji[[#This Row],[Sr. no.]],Raw_data_N2_Kanji[[Sr. no.]:[Meaning]],8,0)</f>
        <v>#N/A</v>
      </c>
      <c r="F713" s="39" t="e">
        <f>VLOOKUP(Final_manabou_kanji[[#This Row],[Sr. no.]],Raw_data_N2_Kanji[[Sr. no.]:[Meaning]],9,0)</f>
        <v>#N/A</v>
      </c>
      <c r="G713" s="66" t="e">
        <f>VLOOKUP(Final_manabou_kanji[[#This Row],[Sr. no.]],Raw_data_N2_Kanji[[Sr. no.]:[Sentence]],13,0)</f>
        <v>#N/A</v>
      </c>
      <c r="H713" t="e">
        <f>VLOOKUP(Final_manabou_kanji[[#This Row],[Kanji]],Raw_data_N2_Kanji[[Receipe]:[Meaning]],6,0)</f>
        <v>#N/A</v>
      </c>
      <c r="I713" t="e">
        <f>VLOOKUP(Final_manabou_kanji[[#This Row],[Kanji]],Raw_data_N2_Kanji[[Receipe]:[Meaning]],7,0)</f>
        <v>#N/A</v>
      </c>
      <c r="J713" t="e">
        <f>#REF!</f>
        <v>#REF!</v>
      </c>
      <c r="K713" s="35">
        <f>Final_manabou_kanji[[#This Row],[Sr. no.]]</f>
        <v>711</v>
      </c>
      <c r="L713" s="3"/>
      <c r="M713" s="3"/>
    </row>
    <row r="714" spans="2:13" ht="14.25" customHeight="1" x14ac:dyDescent="0.3">
      <c r="B714" s="33">
        <v>712</v>
      </c>
      <c r="C714" s="33" t="e">
        <f>VLOOKUP(Final_manabou_kanji[[#This Row],[Sr. no.]],Raw_data_N2_Kanji[[Sr. no.]:[Receipe no]],5,0)</f>
        <v>#N/A</v>
      </c>
      <c r="D714" s="38" t="e">
        <f>VLOOKUP(Final_manabou_kanji[[#This Row],[Sr. no.]],Raw_data_N2_Kanji[[Sr. no.]:[Meaning]],7,0)</f>
        <v>#N/A</v>
      </c>
      <c r="E714" s="3" t="e">
        <f>VLOOKUP(Final_manabou_kanji[[#This Row],[Sr. no.]],Raw_data_N2_Kanji[[Sr. no.]:[Meaning]],8,0)</f>
        <v>#N/A</v>
      </c>
      <c r="F714" s="39" t="e">
        <f>VLOOKUP(Final_manabou_kanji[[#This Row],[Sr. no.]],Raw_data_N2_Kanji[[Sr. no.]:[Meaning]],9,0)</f>
        <v>#N/A</v>
      </c>
      <c r="G714" s="66" t="e">
        <f>VLOOKUP(Final_manabou_kanji[[#This Row],[Sr. no.]],Raw_data_N2_Kanji[[Sr. no.]:[Sentence]],13,0)</f>
        <v>#N/A</v>
      </c>
      <c r="H714" t="e">
        <f>VLOOKUP(Final_manabou_kanji[[#This Row],[Kanji]],Raw_data_N2_Kanji[[Receipe]:[Meaning]],6,0)</f>
        <v>#N/A</v>
      </c>
      <c r="I714" t="e">
        <f>VLOOKUP(Final_manabou_kanji[[#This Row],[Kanji]],Raw_data_N2_Kanji[[Receipe]:[Meaning]],7,0)</f>
        <v>#N/A</v>
      </c>
      <c r="J714" t="e">
        <f>#REF!</f>
        <v>#REF!</v>
      </c>
      <c r="K714" s="35">
        <f>Final_manabou_kanji[[#This Row],[Sr. no.]]</f>
        <v>712</v>
      </c>
      <c r="L714" s="3"/>
      <c r="M714" s="3"/>
    </row>
    <row r="715" spans="2:13" ht="14.25" customHeight="1" x14ac:dyDescent="0.3">
      <c r="B715" s="33">
        <v>713</v>
      </c>
      <c r="C715" s="33" t="e">
        <f>VLOOKUP(Final_manabou_kanji[[#This Row],[Sr. no.]],Raw_data_N2_Kanji[[Sr. no.]:[Receipe no]],5,0)</f>
        <v>#N/A</v>
      </c>
      <c r="D715" s="38" t="e">
        <f>VLOOKUP(Final_manabou_kanji[[#This Row],[Sr. no.]],Raw_data_N2_Kanji[[Sr. no.]:[Meaning]],7,0)</f>
        <v>#N/A</v>
      </c>
      <c r="E715" s="3" t="e">
        <f>VLOOKUP(Final_manabou_kanji[[#This Row],[Sr. no.]],Raw_data_N2_Kanji[[Sr. no.]:[Meaning]],8,0)</f>
        <v>#N/A</v>
      </c>
      <c r="F715" s="39" t="e">
        <f>VLOOKUP(Final_manabou_kanji[[#This Row],[Sr. no.]],Raw_data_N2_Kanji[[Sr. no.]:[Meaning]],9,0)</f>
        <v>#N/A</v>
      </c>
      <c r="G715" s="66" t="e">
        <f>VLOOKUP(Final_manabou_kanji[[#This Row],[Sr. no.]],Raw_data_N2_Kanji[[Sr. no.]:[Sentence]],13,0)</f>
        <v>#N/A</v>
      </c>
      <c r="H715" t="e">
        <f>VLOOKUP(Final_manabou_kanji[[#This Row],[Kanji]],Raw_data_N2_Kanji[[Receipe]:[Meaning]],6,0)</f>
        <v>#N/A</v>
      </c>
      <c r="I715" t="e">
        <f>VLOOKUP(Final_manabou_kanji[[#This Row],[Kanji]],Raw_data_N2_Kanji[[Receipe]:[Meaning]],7,0)</f>
        <v>#N/A</v>
      </c>
      <c r="J715" t="e">
        <f>#REF!</f>
        <v>#REF!</v>
      </c>
      <c r="K715" s="35">
        <f>Final_manabou_kanji[[#This Row],[Sr. no.]]</f>
        <v>713</v>
      </c>
      <c r="L715" s="3"/>
      <c r="M715" s="3"/>
    </row>
    <row r="716" spans="2:13" ht="14.25" customHeight="1" x14ac:dyDescent="0.3">
      <c r="B716" s="33">
        <v>714</v>
      </c>
      <c r="C716" s="33" t="e">
        <f>VLOOKUP(Final_manabou_kanji[[#This Row],[Sr. no.]],Raw_data_N2_Kanji[[Sr. no.]:[Receipe no]],5,0)</f>
        <v>#N/A</v>
      </c>
      <c r="D716" s="38" t="e">
        <f>VLOOKUP(Final_manabou_kanji[[#This Row],[Sr. no.]],Raw_data_N2_Kanji[[Sr. no.]:[Meaning]],7,0)</f>
        <v>#N/A</v>
      </c>
      <c r="E716" s="3" t="e">
        <f>VLOOKUP(Final_manabou_kanji[[#This Row],[Sr. no.]],Raw_data_N2_Kanji[[Sr. no.]:[Meaning]],8,0)</f>
        <v>#N/A</v>
      </c>
      <c r="F716" s="39" t="e">
        <f>VLOOKUP(Final_manabou_kanji[[#This Row],[Sr. no.]],Raw_data_N2_Kanji[[Sr. no.]:[Meaning]],9,0)</f>
        <v>#N/A</v>
      </c>
      <c r="G716" s="66" t="e">
        <f>VLOOKUP(Final_manabou_kanji[[#This Row],[Sr. no.]],Raw_data_N2_Kanji[[Sr. no.]:[Sentence]],13,0)</f>
        <v>#N/A</v>
      </c>
      <c r="H716" t="e">
        <f>VLOOKUP(Final_manabou_kanji[[#This Row],[Kanji]],Raw_data_N2_Kanji[[Receipe]:[Meaning]],6,0)</f>
        <v>#N/A</v>
      </c>
      <c r="I716" t="e">
        <f>VLOOKUP(Final_manabou_kanji[[#This Row],[Kanji]],Raw_data_N2_Kanji[[Receipe]:[Meaning]],7,0)</f>
        <v>#N/A</v>
      </c>
      <c r="J716" t="e">
        <f>#REF!</f>
        <v>#REF!</v>
      </c>
      <c r="K716" s="35">
        <f>Final_manabou_kanji[[#This Row],[Sr. no.]]</f>
        <v>714</v>
      </c>
      <c r="L716" s="3"/>
      <c r="M716" s="3"/>
    </row>
    <row r="717" spans="2:13" ht="14.25" customHeight="1" x14ac:dyDescent="0.3">
      <c r="B717" s="33">
        <v>715</v>
      </c>
      <c r="C717" s="33" t="e">
        <f>VLOOKUP(Final_manabou_kanji[[#This Row],[Sr. no.]],Raw_data_N2_Kanji[[Sr. no.]:[Receipe no]],5,0)</f>
        <v>#N/A</v>
      </c>
      <c r="D717" s="38" t="e">
        <f>VLOOKUP(Final_manabou_kanji[[#This Row],[Sr. no.]],Raw_data_N2_Kanji[[Sr. no.]:[Meaning]],7,0)</f>
        <v>#N/A</v>
      </c>
      <c r="E717" s="3" t="e">
        <f>VLOOKUP(Final_manabou_kanji[[#This Row],[Sr. no.]],Raw_data_N2_Kanji[[Sr. no.]:[Meaning]],8,0)</f>
        <v>#N/A</v>
      </c>
      <c r="F717" s="39" t="e">
        <f>VLOOKUP(Final_manabou_kanji[[#This Row],[Sr. no.]],Raw_data_N2_Kanji[[Sr. no.]:[Meaning]],9,0)</f>
        <v>#N/A</v>
      </c>
      <c r="G717" s="66" t="e">
        <f>VLOOKUP(Final_manabou_kanji[[#This Row],[Sr. no.]],Raw_data_N2_Kanji[[Sr. no.]:[Sentence]],13,0)</f>
        <v>#N/A</v>
      </c>
      <c r="H717" t="e">
        <f>VLOOKUP(Final_manabou_kanji[[#This Row],[Kanji]],Raw_data_N2_Kanji[[Receipe]:[Meaning]],6,0)</f>
        <v>#N/A</v>
      </c>
      <c r="I717" t="e">
        <f>VLOOKUP(Final_manabou_kanji[[#This Row],[Kanji]],Raw_data_N2_Kanji[[Receipe]:[Meaning]],7,0)</f>
        <v>#N/A</v>
      </c>
      <c r="J717" t="e">
        <f>#REF!</f>
        <v>#REF!</v>
      </c>
      <c r="K717" s="35">
        <f>Final_manabou_kanji[[#This Row],[Sr. no.]]</f>
        <v>715</v>
      </c>
      <c r="L717" s="3"/>
      <c r="M717" s="3"/>
    </row>
    <row r="718" spans="2:13" ht="14.25" customHeight="1" x14ac:dyDescent="0.3">
      <c r="B718" s="33">
        <v>716</v>
      </c>
      <c r="C718" s="33" t="e">
        <f>VLOOKUP(Final_manabou_kanji[[#This Row],[Sr. no.]],Raw_data_N2_Kanji[[Sr. no.]:[Receipe no]],5,0)</f>
        <v>#N/A</v>
      </c>
      <c r="D718" s="38" t="e">
        <f>VLOOKUP(Final_manabou_kanji[[#This Row],[Sr. no.]],Raw_data_N2_Kanji[[Sr. no.]:[Meaning]],7,0)</f>
        <v>#N/A</v>
      </c>
      <c r="E718" s="3" t="e">
        <f>VLOOKUP(Final_manabou_kanji[[#This Row],[Sr. no.]],Raw_data_N2_Kanji[[Sr. no.]:[Meaning]],8,0)</f>
        <v>#N/A</v>
      </c>
      <c r="F718" s="39" t="e">
        <f>VLOOKUP(Final_manabou_kanji[[#This Row],[Sr. no.]],Raw_data_N2_Kanji[[Sr. no.]:[Meaning]],9,0)</f>
        <v>#N/A</v>
      </c>
      <c r="G718" s="66" t="e">
        <f>VLOOKUP(Final_manabou_kanji[[#This Row],[Sr. no.]],Raw_data_N2_Kanji[[Sr. no.]:[Sentence]],13,0)</f>
        <v>#N/A</v>
      </c>
      <c r="H718" t="e">
        <f>VLOOKUP(Final_manabou_kanji[[#This Row],[Kanji]],Raw_data_N2_Kanji[[Receipe]:[Meaning]],6,0)</f>
        <v>#N/A</v>
      </c>
      <c r="I718" t="e">
        <f>VLOOKUP(Final_manabou_kanji[[#This Row],[Kanji]],Raw_data_N2_Kanji[[Receipe]:[Meaning]],7,0)</f>
        <v>#N/A</v>
      </c>
      <c r="J718" t="e">
        <f>#REF!</f>
        <v>#REF!</v>
      </c>
      <c r="K718" s="35">
        <f>Final_manabou_kanji[[#This Row],[Sr. no.]]</f>
        <v>716</v>
      </c>
      <c r="L718" s="3"/>
      <c r="M718" s="3"/>
    </row>
    <row r="719" spans="2:13" ht="14.25" customHeight="1" x14ac:dyDescent="0.3">
      <c r="B719" s="33">
        <v>717</v>
      </c>
      <c r="C719" s="33" t="e">
        <f>VLOOKUP(Final_manabou_kanji[[#This Row],[Sr. no.]],Raw_data_N2_Kanji[[Sr. no.]:[Receipe no]],5,0)</f>
        <v>#N/A</v>
      </c>
      <c r="D719" s="38" t="e">
        <f>VLOOKUP(Final_manabou_kanji[[#This Row],[Sr. no.]],Raw_data_N2_Kanji[[Sr. no.]:[Meaning]],7,0)</f>
        <v>#N/A</v>
      </c>
      <c r="E719" s="3" t="e">
        <f>VLOOKUP(Final_manabou_kanji[[#This Row],[Sr. no.]],Raw_data_N2_Kanji[[Sr. no.]:[Meaning]],8,0)</f>
        <v>#N/A</v>
      </c>
      <c r="F719" s="39" t="e">
        <f>VLOOKUP(Final_manabou_kanji[[#This Row],[Sr. no.]],Raw_data_N2_Kanji[[Sr. no.]:[Meaning]],9,0)</f>
        <v>#N/A</v>
      </c>
      <c r="G719" s="66" t="e">
        <f>VLOOKUP(Final_manabou_kanji[[#This Row],[Sr. no.]],Raw_data_N2_Kanji[[Sr. no.]:[Sentence]],13,0)</f>
        <v>#N/A</v>
      </c>
      <c r="H719" t="e">
        <f>VLOOKUP(Final_manabou_kanji[[#This Row],[Kanji]],Raw_data_N2_Kanji[[Receipe]:[Meaning]],6,0)</f>
        <v>#N/A</v>
      </c>
      <c r="I719" t="e">
        <f>VLOOKUP(Final_manabou_kanji[[#This Row],[Kanji]],Raw_data_N2_Kanji[[Receipe]:[Meaning]],7,0)</f>
        <v>#N/A</v>
      </c>
      <c r="J719" t="e">
        <f>#REF!</f>
        <v>#REF!</v>
      </c>
      <c r="K719" s="35">
        <f>Final_manabou_kanji[[#This Row],[Sr. no.]]</f>
        <v>717</v>
      </c>
      <c r="L719" s="3"/>
      <c r="M719" s="3"/>
    </row>
    <row r="720" spans="2:13" ht="14.25" customHeight="1" x14ac:dyDescent="0.3">
      <c r="B720" s="33">
        <v>718</v>
      </c>
      <c r="C720" s="33" t="e">
        <f>VLOOKUP(Final_manabou_kanji[[#This Row],[Sr. no.]],Raw_data_N2_Kanji[[Sr. no.]:[Receipe no]],5,0)</f>
        <v>#N/A</v>
      </c>
      <c r="D720" s="38" t="e">
        <f>VLOOKUP(Final_manabou_kanji[[#This Row],[Sr. no.]],Raw_data_N2_Kanji[[Sr. no.]:[Meaning]],7,0)</f>
        <v>#N/A</v>
      </c>
      <c r="E720" s="3" t="e">
        <f>VLOOKUP(Final_manabou_kanji[[#This Row],[Sr. no.]],Raw_data_N2_Kanji[[Sr. no.]:[Meaning]],8,0)</f>
        <v>#N/A</v>
      </c>
      <c r="F720" s="39" t="e">
        <f>VLOOKUP(Final_manabou_kanji[[#This Row],[Sr. no.]],Raw_data_N2_Kanji[[Sr. no.]:[Meaning]],9,0)</f>
        <v>#N/A</v>
      </c>
      <c r="G720" s="66" t="e">
        <f>VLOOKUP(Final_manabou_kanji[[#This Row],[Sr. no.]],Raw_data_N2_Kanji[[Sr. no.]:[Sentence]],13,0)</f>
        <v>#N/A</v>
      </c>
      <c r="H720" t="e">
        <f>VLOOKUP(Final_manabou_kanji[[#This Row],[Kanji]],Raw_data_N2_Kanji[[Receipe]:[Meaning]],6,0)</f>
        <v>#N/A</v>
      </c>
      <c r="I720" t="e">
        <f>VLOOKUP(Final_manabou_kanji[[#This Row],[Kanji]],Raw_data_N2_Kanji[[Receipe]:[Meaning]],7,0)</f>
        <v>#N/A</v>
      </c>
      <c r="J720" t="e">
        <f>#REF!</f>
        <v>#REF!</v>
      </c>
      <c r="K720" s="35">
        <f>Final_manabou_kanji[[#This Row],[Sr. no.]]</f>
        <v>718</v>
      </c>
      <c r="L720" s="3"/>
      <c r="M720" s="3"/>
    </row>
    <row r="721" spans="2:11" ht="14.25" customHeight="1" x14ac:dyDescent="0.3">
      <c r="B721" s="34">
        <v>719</v>
      </c>
      <c r="C721" s="34" t="e">
        <f>VLOOKUP(Final_manabou_kanji[[#This Row],[Sr. no.]],Raw_data_N2_Kanji[[Sr. no.]:[Receipe no]],5,0)</f>
        <v>#N/A</v>
      </c>
      <c r="D721" s="38" t="e">
        <f>VLOOKUP(Final_manabou_kanji[[#This Row],[Sr. no.]],Raw_data_N2_Kanji[[Sr. no.]:[Meaning]],7,0)</f>
        <v>#N/A</v>
      </c>
      <c r="E721" s="3" t="e">
        <f>VLOOKUP(Final_manabou_kanji[[#This Row],[Sr. no.]],Raw_data_N2_Kanji[[Sr. no.]:[Meaning]],8,0)</f>
        <v>#N/A</v>
      </c>
      <c r="F721" s="39" t="e">
        <f>VLOOKUP(Final_manabou_kanji[[#This Row],[Sr. no.]],Raw_data_N2_Kanji[[Sr. no.]:[Meaning]],9,0)</f>
        <v>#N/A</v>
      </c>
      <c r="G721" s="66" t="e">
        <f>VLOOKUP(Final_manabou_kanji[[#This Row],[Sr. no.]],Raw_data_N2_Kanji[[Sr. no.]:[Sentence]],13,0)</f>
        <v>#N/A</v>
      </c>
      <c r="H721" t="e">
        <f>VLOOKUP(Final_manabou_kanji[[#This Row],[Kanji]],Raw_data_N2_Kanji[[Receipe]:[Meaning]],6,0)</f>
        <v>#N/A</v>
      </c>
      <c r="I721" t="e">
        <f>VLOOKUP(Final_manabou_kanji[[#This Row],[Kanji]],Raw_data_N2_Kanji[[Receipe]:[Meaning]],7,0)</f>
        <v>#N/A</v>
      </c>
      <c r="J721" t="e">
        <f>#REF!</f>
        <v>#REF!</v>
      </c>
      <c r="K721" s="35">
        <f>Final_manabou_kanji[[#This Row],[Sr. no.]]</f>
        <v>719</v>
      </c>
    </row>
    <row r="722" spans="2:11" ht="14.25" customHeight="1" x14ac:dyDescent="0.3">
      <c r="B722" s="34">
        <v>720</v>
      </c>
      <c r="C722" s="34" t="e">
        <f>VLOOKUP(Final_manabou_kanji[[#This Row],[Sr. no.]],Raw_data_N2_Kanji[[Sr. no.]:[Receipe no]],5,0)</f>
        <v>#N/A</v>
      </c>
      <c r="D722" s="38" t="e">
        <f>VLOOKUP(Final_manabou_kanji[[#This Row],[Sr. no.]],Raw_data_N2_Kanji[[Sr. no.]:[Meaning]],7,0)</f>
        <v>#N/A</v>
      </c>
      <c r="E722" s="3" t="e">
        <f>VLOOKUP(Final_manabou_kanji[[#This Row],[Sr. no.]],Raw_data_N2_Kanji[[Sr. no.]:[Meaning]],8,0)</f>
        <v>#N/A</v>
      </c>
      <c r="F722" s="39" t="e">
        <f>VLOOKUP(Final_manabou_kanji[[#This Row],[Sr. no.]],Raw_data_N2_Kanji[[Sr. no.]:[Meaning]],9,0)</f>
        <v>#N/A</v>
      </c>
      <c r="G722" s="66" t="e">
        <f>VLOOKUP(Final_manabou_kanji[[#This Row],[Sr. no.]],Raw_data_N2_Kanji[[Sr. no.]:[Sentence]],13,0)</f>
        <v>#N/A</v>
      </c>
      <c r="H722" t="e">
        <f>VLOOKUP(Final_manabou_kanji[[#This Row],[Kanji]],Raw_data_N2_Kanji[[Receipe]:[Meaning]],6,0)</f>
        <v>#N/A</v>
      </c>
      <c r="I722" t="e">
        <f>VLOOKUP(Final_manabou_kanji[[#This Row],[Kanji]],Raw_data_N2_Kanji[[Receipe]:[Meaning]],7,0)</f>
        <v>#N/A</v>
      </c>
      <c r="J722" t="e">
        <f>#REF!</f>
        <v>#REF!</v>
      </c>
      <c r="K722" s="35">
        <f>Final_manabou_kanji[[#This Row],[Sr. no.]]</f>
        <v>720</v>
      </c>
    </row>
    <row r="723" spans="2:11" ht="14.25" customHeight="1" x14ac:dyDescent="0.3">
      <c r="B723" s="34">
        <v>721</v>
      </c>
      <c r="C723" s="34" t="e">
        <f>VLOOKUP(Final_manabou_kanji[[#This Row],[Sr. no.]],Raw_data_N2_Kanji[[Sr. no.]:[Receipe no]],5,0)</f>
        <v>#N/A</v>
      </c>
      <c r="D723" s="38" t="e">
        <f>VLOOKUP(Final_manabou_kanji[[#This Row],[Sr. no.]],Raw_data_N2_Kanji[[Sr. no.]:[Meaning]],7,0)</f>
        <v>#N/A</v>
      </c>
      <c r="E723" s="3" t="e">
        <f>VLOOKUP(Final_manabou_kanji[[#This Row],[Sr. no.]],Raw_data_N2_Kanji[[Sr. no.]:[Meaning]],8,0)</f>
        <v>#N/A</v>
      </c>
      <c r="F723" s="39" t="e">
        <f>VLOOKUP(Final_manabou_kanji[[#This Row],[Sr. no.]],Raw_data_N2_Kanji[[Sr. no.]:[Meaning]],9,0)</f>
        <v>#N/A</v>
      </c>
      <c r="G723" s="66" t="e">
        <f>VLOOKUP(Final_manabou_kanji[[#This Row],[Sr. no.]],Raw_data_N2_Kanji[[Sr. no.]:[Sentence]],13,0)</f>
        <v>#N/A</v>
      </c>
      <c r="H723" t="e">
        <f>VLOOKUP(Final_manabou_kanji[[#This Row],[Kanji]],Raw_data_N2_Kanji[[Receipe]:[Meaning]],6,0)</f>
        <v>#N/A</v>
      </c>
      <c r="I723" t="e">
        <f>VLOOKUP(Final_manabou_kanji[[#This Row],[Kanji]],Raw_data_N2_Kanji[[Receipe]:[Meaning]],7,0)</f>
        <v>#N/A</v>
      </c>
      <c r="J723" t="e">
        <f>#REF!</f>
        <v>#REF!</v>
      </c>
      <c r="K723" s="35">
        <f>Final_manabou_kanji[[#This Row],[Sr. no.]]</f>
        <v>721</v>
      </c>
    </row>
    <row r="724" spans="2:11" ht="14.25" customHeight="1" x14ac:dyDescent="0.3">
      <c r="B724" s="34">
        <v>722</v>
      </c>
      <c r="C724" s="34" t="e">
        <f>VLOOKUP(Final_manabou_kanji[[#This Row],[Sr. no.]],Raw_data_N2_Kanji[[Sr. no.]:[Receipe no]],5,0)</f>
        <v>#N/A</v>
      </c>
      <c r="D724" s="38" t="e">
        <f>VLOOKUP(Final_manabou_kanji[[#This Row],[Sr. no.]],Raw_data_N2_Kanji[[Sr. no.]:[Meaning]],7,0)</f>
        <v>#N/A</v>
      </c>
      <c r="E724" s="3" t="e">
        <f>VLOOKUP(Final_manabou_kanji[[#This Row],[Sr. no.]],Raw_data_N2_Kanji[[Sr. no.]:[Meaning]],8,0)</f>
        <v>#N/A</v>
      </c>
      <c r="F724" s="39" t="e">
        <f>VLOOKUP(Final_manabou_kanji[[#This Row],[Sr. no.]],Raw_data_N2_Kanji[[Sr. no.]:[Meaning]],9,0)</f>
        <v>#N/A</v>
      </c>
      <c r="G724" s="66" t="e">
        <f>VLOOKUP(Final_manabou_kanji[[#This Row],[Sr. no.]],Raw_data_N2_Kanji[[Sr. no.]:[Sentence]],13,0)</f>
        <v>#N/A</v>
      </c>
      <c r="H724" t="e">
        <f>VLOOKUP(Final_manabou_kanji[[#This Row],[Kanji]],Raw_data_N2_Kanji[[Receipe]:[Meaning]],6,0)</f>
        <v>#N/A</v>
      </c>
      <c r="I724" t="e">
        <f>VLOOKUP(Final_manabou_kanji[[#This Row],[Kanji]],Raw_data_N2_Kanji[[Receipe]:[Meaning]],7,0)</f>
        <v>#N/A</v>
      </c>
      <c r="J724" t="e">
        <f>#REF!</f>
        <v>#REF!</v>
      </c>
      <c r="K724" s="35">
        <f>Final_manabou_kanji[[#This Row],[Sr. no.]]</f>
        <v>722</v>
      </c>
    </row>
    <row r="725" spans="2:11" ht="14.25" customHeight="1" x14ac:dyDescent="0.3">
      <c r="B725" s="34">
        <v>723</v>
      </c>
      <c r="C725" s="34" t="e">
        <f>VLOOKUP(Final_manabou_kanji[[#This Row],[Sr. no.]],Raw_data_N2_Kanji[[Sr. no.]:[Receipe no]],5,0)</f>
        <v>#N/A</v>
      </c>
      <c r="D725" s="38" t="e">
        <f>VLOOKUP(Final_manabou_kanji[[#This Row],[Sr. no.]],Raw_data_N2_Kanji[[Sr. no.]:[Meaning]],7,0)</f>
        <v>#N/A</v>
      </c>
      <c r="E725" s="3" t="e">
        <f>VLOOKUP(Final_manabou_kanji[[#This Row],[Sr. no.]],Raw_data_N2_Kanji[[Sr. no.]:[Meaning]],8,0)</f>
        <v>#N/A</v>
      </c>
      <c r="F725" s="39" t="e">
        <f>VLOOKUP(Final_manabou_kanji[[#This Row],[Sr. no.]],Raw_data_N2_Kanji[[Sr. no.]:[Meaning]],9,0)</f>
        <v>#N/A</v>
      </c>
      <c r="G725" s="66" t="e">
        <f>VLOOKUP(Final_manabou_kanji[[#This Row],[Sr. no.]],Raw_data_N2_Kanji[[Sr. no.]:[Sentence]],13,0)</f>
        <v>#N/A</v>
      </c>
      <c r="H725" t="e">
        <f>VLOOKUP(Final_manabou_kanji[[#This Row],[Kanji]],Raw_data_N2_Kanji[[Receipe]:[Meaning]],6,0)</f>
        <v>#N/A</v>
      </c>
      <c r="I725" t="e">
        <f>VLOOKUP(Final_manabou_kanji[[#This Row],[Kanji]],Raw_data_N2_Kanji[[Receipe]:[Meaning]],7,0)</f>
        <v>#N/A</v>
      </c>
      <c r="J725" t="e">
        <f>#REF!</f>
        <v>#REF!</v>
      </c>
      <c r="K725" s="35">
        <f>Final_manabou_kanji[[#This Row],[Sr. no.]]</f>
        <v>723</v>
      </c>
    </row>
    <row r="726" spans="2:11" ht="14.25" customHeight="1" x14ac:dyDescent="0.3">
      <c r="B726" s="34">
        <v>724</v>
      </c>
      <c r="C726" s="34" t="e">
        <f>VLOOKUP(Final_manabou_kanji[[#This Row],[Sr. no.]],Raw_data_N2_Kanji[[Sr. no.]:[Receipe no]],5,0)</f>
        <v>#N/A</v>
      </c>
      <c r="D726" s="38" t="e">
        <f>VLOOKUP(Final_manabou_kanji[[#This Row],[Sr. no.]],Raw_data_N2_Kanji[[Sr. no.]:[Meaning]],7,0)</f>
        <v>#N/A</v>
      </c>
      <c r="E726" s="3" t="e">
        <f>VLOOKUP(Final_manabou_kanji[[#This Row],[Sr. no.]],Raw_data_N2_Kanji[[Sr. no.]:[Meaning]],8,0)</f>
        <v>#N/A</v>
      </c>
      <c r="F726" s="39" t="e">
        <f>VLOOKUP(Final_manabou_kanji[[#This Row],[Sr. no.]],Raw_data_N2_Kanji[[Sr. no.]:[Meaning]],9,0)</f>
        <v>#N/A</v>
      </c>
      <c r="G726" s="66" t="e">
        <f>VLOOKUP(Final_manabou_kanji[[#This Row],[Sr. no.]],Raw_data_N2_Kanji[[Sr. no.]:[Sentence]],13,0)</f>
        <v>#N/A</v>
      </c>
      <c r="H726" t="e">
        <f>VLOOKUP(Final_manabou_kanji[[#This Row],[Kanji]],Raw_data_N2_Kanji[[Receipe]:[Meaning]],6,0)</f>
        <v>#N/A</v>
      </c>
      <c r="I726" t="e">
        <f>VLOOKUP(Final_manabou_kanji[[#This Row],[Kanji]],Raw_data_N2_Kanji[[Receipe]:[Meaning]],7,0)</f>
        <v>#N/A</v>
      </c>
      <c r="J726" t="e">
        <f>#REF!</f>
        <v>#REF!</v>
      </c>
      <c r="K726" s="35">
        <f>Final_manabou_kanji[[#This Row],[Sr. no.]]</f>
        <v>724</v>
      </c>
    </row>
    <row r="727" spans="2:11" ht="14.25" customHeight="1" x14ac:dyDescent="0.3">
      <c r="B727" s="34">
        <v>725</v>
      </c>
      <c r="C727" s="34" t="e">
        <f>VLOOKUP(Final_manabou_kanji[[#This Row],[Sr. no.]],Raw_data_N2_Kanji[[Sr. no.]:[Receipe no]],5,0)</f>
        <v>#N/A</v>
      </c>
      <c r="D727" s="38" t="e">
        <f>VLOOKUP(Final_manabou_kanji[[#This Row],[Sr. no.]],Raw_data_N2_Kanji[[Sr. no.]:[Meaning]],7,0)</f>
        <v>#N/A</v>
      </c>
      <c r="E727" s="3" t="e">
        <f>VLOOKUP(Final_manabou_kanji[[#This Row],[Sr. no.]],Raw_data_N2_Kanji[[Sr. no.]:[Meaning]],8,0)</f>
        <v>#N/A</v>
      </c>
      <c r="F727" s="39" t="e">
        <f>VLOOKUP(Final_manabou_kanji[[#This Row],[Sr. no.]],Raw_data_N2_Kanji[[Sr. no.]:[Meaning]],9,0)</f>
        <v>#N/A</v>
      </c>
      <c r="G727" s="66" t="e">
        <f>VLOOKUP(Final_manabou_kanji[[#This Row],[Sr. no.]],Raw_data_N2_Kanji[[Sr. no.]:[Sentence]],13,0)</f>
        <v>#N/A</v>
      </c>
      <c r="H727" t="e">
        <f>VLOOKUP(Final_manabou_kanji[[#This Row],[Kanji]],Raw_data_N2_Kanji[[Receipe]:[Meaning]],6,0)</f>
        <v>#N/A</v>
      </c>
      <c r="I727" t="e">
        <f>VLOOKUP(Final_manabou_kanji[[#This Row],[Kanji]],Raw_data_N2_Kanji[[Receipe]:[Meaning]],7,0)</f>
        <v>#N/A</v>
      </c>
      <c r="J727" t="e">
        <f>#REF!</f>
        <v>#REF!</v>
      </c>
      <c r="K727" s="35">
        <f>Final_manabou_kanji[[#This Row],[Sr. no.]]</f>
        <v>725</v>
      </c>
    </row>
    <row r="728" spans="2:11" ht="14.25" customHeight="1" x14ac:dyDescent="0.3">
      <c r="B728" s="34">
        <v>726</v>
      </c>
      <c r="C728" s="34" t="e">
        <f>VLOOKUP(Final_manabou_kanji[[#This Row],[Sr. no.]],Raw_data_N2_Kanji[[Sr. no.]:[Receipe no]],5,0)</f>
        <v>#N/A</v>
      </c>
      <c r="D728" s="38" t="e">
        <f>VLOOKUP(Final_manabou_kanji[[#This Row],[Sr. no.]],Raw_data_N2_Kanji[[Sr. no.]:[Meaning]],7,0)</f>
        <v>#N/A</v>
      </c>
      <c r="E728" s="3" t="e">
        <f>VLOOKUP(Final_manabou_kanji[[#This Row],[Sr. no.]],Raw_data_N2_Kanji[[Sr. no.]:[Meaning]],8,0)</f>
        <v>#N/A</v>
      </c>
      <c r="F728" s="39" t="e">
        <f>VLOOKUP(Final_manabou_kanji[[#This Row],[Sr. no.]],Raw_data_N2_Kanji[[Sr. no.]:[Meaning]],9,0)</f>
        <v>#N/A</v>
      </c>
      <c r="G728" s="66" t="e">
        <f>VLOOKUP(Final_manabou_kanji[[#This Row],[Sr. no.]],Raw_data_N2_Kanji[[Sr. no.]:[Sentence]],13,0)</f>
        <v>#N/A</v>
      </c>
      <c r="H728" t="e">
        <f>VLOOKUP(Final_manabou_kanji[[#This Row],[Kanji]],Raw_data_N2_Kanji[[Receipe]:[Meaning]],6,0)</f>
        <v>#N/A</v>
      </c>
      <c r="I728" t="e">
        <f>VLOOKUP(Final_manabou_kanji[[#This Row],[Kanji]],Raw_data_N2_Kanji[[Receipe]:[Meaning]],7,0)</f>
        <v>#N/A</v>
      </c>
      <c r="J728" t="e">
        <f>#REF!</f>
        <v>#REF!</v>
      </c>
      <c r="K728" s="35">
        <f>Final_manabou_kanji[[#This Row],[Sr. no.]]</f>
        <v>726</v>
      </c>
    </row>
    <row r="729" spans="2:11" ht="14.25" customHeight="1" x14ac:dyDescent="0.3">
      <c r="B729" s="34">
        <v>727</v>
      </c>
      <c r="C729" s="34" t="e">
        <f>VLOOKUP(Final_manabou_kanji[[#This Row],[Sr. no.]],Raw_data_N2_Kanji[[Sr. no.]:[Receipe no]],5,0)</f>
        <v>#N/A</v>
      </c>
      <c r="D729" s="38" t="e">
        <f>VLOOKUP(Final_manabou_kanji[[#This Row],[Sr. no.]],Raw_data_N2_Kanji[[Sr. no.]:[Meaning]],7,0)</f>
        <v>#N/A</v>
      </c>
      <c r="E729" s="3" t="e">
        <f>VLOOKUP(Final_manabou_kanji[[#This Row],[Sr. no.]],Raw_data_N2_Kanji[[Sr. no.]:[Meaning]],8,0)</f>
        <v>#N/A</v>
      </c>
      <c r="F729" s="39" t="e">
        <f>VLOOKUP(Final_manabou_kanji[[#This Row],[Sr. no.]],Raw_data_N2_Kanji[[Sr. no.]:[Meaning]],9,0)</f>
        <v>#N/A</v>
      </c>
      <c r="G729" s="66" t="e">
        <f>VLOOKUP(Final_manabou_kanji[[#This Row],[Sr. no.]],Raw_data_N2_Kanji[[Sr. no.]:[Sentence]],13,0)</f>
        <v>#N/A</v>
      </c>
      <c r="H729" t="e">
        <f>VLOOKUP(Final_manabou_kanji[[#This Row],[Kanji]],Raw_data_N2_Kanji[[Receipe]:[Meaning]],6,0)</f>
        <v>#N/A</v>
      </c>
      <c r="I729" t="e">
        <f>VLOOKUP(Final_manabou_kanji[[#This Row],[Kanji]],Raw_data_N2_Kanji[[Receipe]:[Meaning]],7,0)</f>
        <v>#N/A</v>
      </c>
      <c r="J729" t="e">
        <f>#REF!</f>
        <v>#REF!</v>
      </c>
      <c r="K729" s="35">
        <f>Final_manabou_kanji[[#This Row],[Sr. no.]]</f>
        <v>727</v>
      </c>
    </row>
    <row r="730" spans="2:11" ht="14.25" customHeight="1" x14ac:dyDescent="0.3">
      <c r="B730" s="34">
        <v>728</v>
      </c>
      <c r="C730" s="34" t="e">
        <f>VLOOKUP(Final_manabou_kanji[[#This Row],[Sr. no.]],Raw_data_N2_Kanji[[Sr. no.]:[Receipe no]],5,0)</f>
        <v>#N/A</v>
      </c>
      <c r="D730" s="38" t="e">
        <f>VLOOKUP(Final_manabou_kanji[[#This Row],[Sr. no.]],Raw_data_N2_Kanji[[Sr. no.]:[Meaning]],7,0)</f>
        <v>#N/A</v>
      </c>
      <c r="E730" s="3" t="e">
        <f>VLOOKUP(Final_manabou_kanji[[#This Row],[Sr. no.]],Raw_data_N2_Kanji[[Sr. no.]:[Meaning]],8,0)</f>
        <v>#N/A</v>
      </c>
      <c r="F730" s="39" t="e">
        <f>VLOOKUP(Final_manabou_kanji[[#This Row],[Sr. no.]],Raw_data_N2_Kanji[[Sr. no.]:[Meaning]],9,0)</f>
        <v>#N/A</v>
      </c>
      <c r="G730" s="66" t="e">
        <f>VLOOKUP(Final_manabou_kanji[[#This Row],[Sr. no.]],Raw_data_N2_Kanji[[Sr. no.]:[Sentence]],13,0)</f>
        <v>#N/A</v>
      </c>
      <c r="H730" t="e">
        <f>VLOOKUP(Final_manabou_kanji[[#This Row],[Kanji]],Raw_data_N2_Kanji[[Receipe]:[Meaning]],6,0)</f>
        <v>#N/A</v>
      </c>
      <c r="I730" t="e">
        <f>VLOOKUP(Final_manabou_kanji[[#This Row],[Kanji]],Raw_data_N2_Kanji[[Receipe]:[Meaning]],7,0)</f>
        <v>#N/A</v>
      </c>
      <c r="J730" t="e">
        <f>#REF!</f>
        <v>#REF!</v>
      </c>
      <c r="K730" s="35">
        <f>Final_manabou_kanji[[#This Row],[Sr. no.]]</f>
        <v>728</v>
      </c>
    </row>
    <row r="731" spans="2:11" ht="14.25" customHeight="1" x14ac:dyDescent="0.3">
      <c r="B731" s="34">
        <v>729</v>
      </c>
      <c r="C731" s="34" t="e">
        <f>VLOOKUP(Final_manabou_kanji[[#This Row],[Sr. no.]],Raw_data_N2_Kanji[[Sr. no.]:[Receipe no]],5,0)</f>
        <v>#N/A</v>
      </c>
      <c r="D731" s="38" t="e">
        <f>VLOOKUP(Final_manabou_kanji[[#This Row],[Sr. no.]],Raw_data_N2_Kanji[[Sr. no.]:[Meaning]],7,0)</f>
        <v>#N/A</v>
      </c>
      <c r="E731" s="3" t="e">
        <f>VLOOKUP(Final_manabou_kanji[[#This Row],[Sr. no.]],Raw_data_N2_Kanji[[Sr. no.]:[Meaning]],8,0)</f>
        <v>#N/A</v>
      </c>
      <c r="F731" s="39" t="e">
        <f>VLOOKUP(Final_manabou_kanji[[#This Row],[Sr. no.]],Raw_data_N2_Kanji[[Sr. no.]:[Meaning]],9,0)</f>
        <v>#N/A</v>
      </c>
      <c r="G731" s="66" t="e">
        <f>VLOOKUP(Final_manabou_kanji[[#This Row],[Sr. no.]],Raw_data_N2_Kanji[[Sr. no.]:[Sentence]],13,0)</f>
        <v>#N/A</v>
      </c>
      <c r="H731" t="e">
        <f>VLOOKUP(Final_manabou_kanji[[#This Row],[Kanji]],Raw_data_N2_Kanji[[Receipe]:[Meaning]],6,0)</f>
        <v>#N/A</v>
      </c>
      <c r="I731" t="e">
        <f>VLOOKUP(Final_manabou_kanji[[#This Row],[Kanji]],Raw_data_N2_Kanji[[Receipe]:[Meaning]],7,0)</f>
        <v>#N/A</v>
      </c>
      <c r="J731" t="e">
        <f>#REF!</f>
        <v>#REF!</v>
      </c>
      <c r="K731" s="35">
        <f>Final_manabou_kanji[[#This Row],[Sr. no.]]</f>
        <v>729</v>
      </c>
    </row>
    <row r="732" spans="2:11" ht="14.25" customHeight="1" x14ac:dyDescent="0.3">
      <c r="B732" s="34">
        <v>730</v>
      </c>
      <c r="C732" s="34" t="e">
        <f>VLOOKUP(Final_manabou_kanji[[#This Row],[Sr. no.]],Raw_data_N2_Kanji[[Sr. no.]:[Receipe no]],5,0)</f>
        <v>#N/A</v>
      </c>
      <c r="D732" s="38" t="e">
        <f>VLOOKUP(Final_manabou_kanji[[#This Row],[Sr. no.]],Raw_data_N2_Kanji[[Sr. no.]:[Meaning]],7,0)</f>
        <v>#N/A</v>
      </c>
      <c r="E732" s="3" t="e">
        <f>VLOOKUP(Final_manabou_kanji[[#This Row],[Sr. no.]],Raw_data_N2_Kanji[[Sr. no.]:[Meaning]],8,0)</f>
        <v>#N/A</v>
      </c>
      <c r="F732" s="39" t="e">
        <f>VLOOKUP(Final_manabou_kanji[[#This Row],[Sr. no.]],Raw_data_N2_Kanji[[Sr. no.]:[Meaning]],9,0)</f>
        <v>#N/A</v>
      </c>
      <c r="G732" s="66" t="e">
        <f>VLOOKUP(Final_manabou_kanji[[#This Row],[Sr. no.]],Raw_data_N2_Kanji[[Sr. no.]:[Sentence]],13,0)</f>
        <v>#N/A</v>
      </c>
      <c r="H732" t="e">
        <f>VLOOKUP(Final_manabou_kanji[[#This Row],[Kanji]],Raw_data_N2_Kanji[[Receipe]:[Meaning]],6,0)</f>
        <v>#N/A</v>
      </c>
      <c r="I732" t="e">
        <f>VLOOKUP(Final_manabou_kanji[[#This Row],[Kanji]],Raw_data_N2_Kanji[[Receipe]:[Meaning]],7,0)</f>
        <v>#N/A</v>
      </c>
      <c r="J732" t="e">
        <f>#REF!</f>
        <v>#REF!</v>
      </c>
      <c r="K732" s="35">
        <f>Final_manabou_kanji[[#This Row],[Sr. no.]]</f>
        <v>730</v>
      </c>
    </row>
    <row r="733" spans="2:11" ht="14.25" customHeight="1" x14ac:dyDescent="0.3">
      <c r="B733" s="34">
        <v>731</v>
      </c>
      <c r="C733" s="34" t="e">
        <f>VLOOKUP(Final_manabou_kanji[[#This Row],[Sr. no.]],Raw_data_N2_Kanji[[Sr. no.]:[Receipe no]],5,0)</f>
        <v>#N/A</v>
      </c>
      <c r="D733" s="38" t="e">
        <f>VLOOKUP(Final_manabou_kanji[[#This Row],[Sr. no.]],Raw_data_N2_Kanji[[Sr. no.]:[Meaning]],7,0)</f>
        <v>#N/A</v>
      </c>
      <c r="E733" s="3" t="e">
        <f>VLOOKUP(Final_manabou_kanji[[#This Row],[Sr. no.]],Raw_data_N2_Kanji[[Sr. no.]:[Meaning]],8,0)</f>
        <v>#N/A</v>
      </c>
      <c r="F733" s="39" t="e">
        <f>VLOOKUP(Final_manabou_kanji[[#This Row],[Sr. no.]],Raw_data_N2_Kanji[[Sr. no.]:[Meaning]],9,0)</f>
        <v>#N/A</v>
      </c>
      <c r="G733" s="66" t="e">
        <f>VLOOKUP(Final_manabou_kanji[[#This Row],[Sr. no.]],Raw_data_N2_Kanji[[Sr. no.]:[Sentence]],13,0)</f>
        <v>#N/A</v>
      </c>
      <c r="H733" t="e">
        <f>VLOOKUP(Final_manabou_kanji[[#This Row],[Kanji]],Raw_data_N2_Kanji[[Receipe]:[Meaning]],6,0)</f>
        <v>#N/A</v>
      </c>
      <c r="I733" t="e">
        <f>VLOOKUP(Final_manabou_kanji[[#This Row],[Kanji]],Raw_data_N2_Kanji[[Receipe]:[Meaning]],7,0)</f>
        <v>#N/A</v>
      </c>
      <c r="J733" t="e">
        <f>#REF!</f>
        <v>#REF!</v>
      </c>
      <c r="K733" s="35">
        <f>Final_manabou_kanji[[#This Row],[Sr. no.]]</f>
        <v>731</v>
      </c>
    </row>
    <row r="734" spans="2:11" ht="14.25" customHeight="1" x14ac:dyDescent="0.3">
      <c r="B734" s="34">
        <v>732</v>
      </c>
      <c r="C734" s="34" t="e">
        <f>VLOOKUP(Final_manabou_kanji[[#This Row],[Sr. no.]],Raw_data_N2_Kanji[[Sr. no.]:[Receipe no]],5,0)</f>
        <v>#N/A</v>
      </c>
      <c r="D734" s="38" t="e">
        <f>VLOOKUP(Final_manabou_kanji[[#This Row],[Sr. no.]],Raw_data_N2_Kanji[[Sr. no.]:[Meaning]],7,0)</f>
        <v>#N/A</v>
      </c>
      <c r="E734" s="3" t="e">
        <f>VLOOKUP(Final_manabou_kanji[[#This Row],[Sr. no.]],Raw_data_N2_Kanji[[Sr. no.]:[Meaning]],8,0)</f>
        <v>#N/A</v>
      </c>
      <c r="F734" s="39" t="e">
        <f>VLOOKUP(Final_manabou_kanji[[#This Row],[Sr. no.]],Raw_data_N2_Kanji[[Sr. no.]:[Meaning]],9,0)</f>
        <v>#N/A</v>
      </c>
      <c r="G734" s="66" t="e">
        <f>VLOOKUP(Final_manabou_kanji[[#This Row],[Sr. no.]],Raw_data_N2_Kanji[[Sr. no.]:[Sentence]],13,0)</f>
        <v>#N/A</v>
      </c>
      <c r="H734" t="e">
        <f>VLOOKUP(Final_manabou_kanji[[#This Row],[Kanji]],Raw_data_N2_Kanji[[Receipe]:[Meaning]],6,0)</f>
        <v>#N/A</v>
      </c>
      <c r="I734" t="e">
        <f>VLOOKUP(Final_manabou_kanji[[#This Row],[Kanji]],Raw_data_N2_Kanji[[Receipe]:[Meaning]],7,0)</f>
        <v>#N/A</v>
      </c>
      <c r="J734" t="e">
        <f>#REF!</f>
        <v>#REF!</v>
      </c>
      <c r="K734" s="35">
        <f>Final_manabou_kanji[[#This Row],[Sr. no.]]</f>
        <v>732</v>
      </c>
    </row>
    <row r="735" spans="2:11" ht="14.25" customHeight="1" x14ac:dyDescent="0.3">
      <c r="B735" s="34">
        <v>733</v>
      </c>
      <c r="C735" s="34" t="e">
        <f>VLOOKUP(Final_manabou_kanji[[#This Row],[Sr. no.]],Raw_data_N2_Kanji[[Sr. no.]:[Receipe no]],5,0)</f>
        <v>#N/A</v>
      </c>
      <c r="D735" s="38" t="e">
        <f>VLOOKUP(Final_manabou_kanji[[#This Row],[Sr. no.]],Raw_data_N2_Kanji[[Sr. no.]:[Meaning]],7,0)</f>
        <v>#N/A</v>
      </c>
      <c r="E735" s="3" t="e">
        <f>VLOOKUP(Final_manabou_kanji[[#This Row],[Sr. no.]],Raw_data_N2_Kanji[[Sr. no.]:[Meaning]],8,0)</f>
        <v>#N/A</v>
      </c>
      <c r="F735" s="39" t="e">
        <f>VLOOKUP(Final_manabou_kanji[[#This Row],[Sr. no.]],Raw_data_N2_Kanji[[Sr. no.]:[Meaning]],9,0)</f>
        <v>#N/A</v>
      </c>
      <c r="G735" s="66" t="e">
        <f>VLOOKUP(Final_manabou_kanji[[#This Row],[Sr. no.]],Raw_data_N2_Kanji[[Sr. no.]:[Sentence]],13,0)</f>
        <v>#N/A</v>
      </c>
      <c r="H735" t="e">
        <f>VLOOKUP(Final_manabou_kanji[[#This Row],[Kanji]],Raw_data_N2_Kanji[[Receipe]:[Meaning]],6,0)</f>
        <v>#N/A</v>
      </c>
      <c r="I735" t="e">
        <f>VLOOKUP(Final_manabou_kanji[[#This Row],[Kanji]],Raw_data_N2_Kanji[[Receipe]:[Meaning]],7,0)</f>
        <v>#N/A</v>
      </c>
      <c r="J735" t="e">
        <f>#REF!</f>
        <v>#REF!</v>
      </c>
      <c r="K735" s="35">
        <f>Final_manabou_kanji[[#This Row],[Sr. no.]]</f>
        <v>733</v>
      </c>
    </row>
    <row r="736" spans="2:11" ht="14.25" customHeight="1" x14ac:dyDescent="0.3">
      <c r="B736" s="34">
        <v>734</v>
      </c>
      <c r="C736" s="34" t="e">
        <f>VLOOKUP(Final_manabou_kanji[[#This Row],[Sr. no.]],Raw_data_N2_Kanji[[Sr. no.]:[Receipe no]],5,0)</f>
        <v>#N/A</v>
      </c>
      <c r="D736" s="38" t="e">
        <f>VLOOKUP(Final_manabou_kanji[[#This Row],[Sr. no.]],Raw_data_N2_Kanji[[Sr. no.]:[Meaning]],7,0)</f>
        <v>#N/A</v>
      </c>
      <c r="E736" s="3" t="e">
        <f>VLOOKUP(Final_manabou_kanji[[#This Row],[Sr. no.]],Raw_data_N2_Kanji[[Sr. no.]:[Meaning]],8,0)</f>
        <v>#N/A</v>
      </c>
      <c r="F736" s="39" t="e">
        <f>VLOOKUP(Final_manabou_kanji[[#This Row],[Sr. no.]],Raw_data_N2_Kanji[[Sr. no.]:[Meaning]],9,0)</f>
        <v>#N/A</v>
      </c>
      <c r="G736" s="66" t="e">
        <f>VLOOKUP(Final_manabou_kanji[[#This Row],[Sr. no.]],Raw_data_N2_Kanji[[Sr. no.]:[Sentence]],13,0)</f>
        <v>#N/A</v>
      </c>
      <c r="H736" t="e">
        <f>VLOOKUP(Final_manabou_kanji[[#This Row],[Kanji]],Raw_data_N2_Kanji[[Receipe]:[Meaning]],6,0)</f>
        <v>#N/A</v>
      </c>
      <c r="I736" t="e">
        <f>VLOOKUP(Final_manabou_kanji[[#This Row],[Kanji]],Raw_data_N2_Kanji[[Receipe]:[Meaning]],7,0)</f>
        <v>#N/A</v>
      </c>
      <c r="J736" t="e">
        <f>#REF!</f>
        <v>#REF!</v>
      </c>
      <c r="K736" s="35">
        <f>Final_manabou_kanji[[#This Row],[Sr. no.]]</f>
        <v>734</v>
      </c>
    </row>
    <row r="737" spans="2:11" ht="14.25" customHeight="1" x14ac:dyDescent="0.3">
      <c r="B737" s="34">
        <v>735</v>
      </c>
      <c r="C737" s="34" t="e">
        <f>VLOOKUP(Final_manabou_kanji[[#This Row],[Sr. no.]],Raw_data_N2_Kanji[[Sr. no.]:[Receipe no]],5,0)</f>
        <v>#N/A</v>
      </c>
      <c r="D737" s="38" t="e">
        <f>VLOOKUP(Final_manabou_kanji[[#This Row],[Sr. no.]],Raw_data_N2_Kanji[[Sr. no.]:[Meaning]],7,0)</f>
        <v>#N/A</v>
      </c>
      <c r="E737" s="3" t="e">
        <f>VLOOKUP(Final_manabou_kanji[[#This Row],[Sr. no.]],Raw_data_N2_Kanji[[Sr. no.]:[Meaning]],8,0)</f>
        <v>#N/A</v>
      </c>
      <c r="F737" s="39" t="e">
        <f>VLOOKUP(Final_manabou_kanji[[#This Row],[Sr. no.]],Raw_data_N2_Kanji[[Sr. no.]:[Meaning]],9,0)</f>
        <v>#N/A</v>
      </c>
      <c r="G737" s="66" t="e">
        <f>VLOOKUP(Final_manabou_kanji[[#This Row],[Sr. no.]],Raw_data_N2_Kanji[[Sr. no.]:[Sentence]],13,0)</f>
        <v>#N/A</v>
      </c>
      <c r="H737" t="e">
        <f>VLOOKUP(Final_manabou_kanji[[#This Row],[Kanji]],Raw_data_N2_Kanji[[Receipe]:[Meaning]],6,0)</f>
        <v>#N/A</v>
      </c>
      <c r="I737" t="e">
        <f>VLOOKUP(Final_manabou_kanji[[#This Row],[Kanji]],Raw_data_N2_Kanji[[Receipe]:[Meaning]],7,0)</f>
        <v>#N/A</v>
      </c>
      <c r="J737" t="e">
        <f>#REF!</f>
        <v>#REF!</v>
      </c>
      <c r="K737" s="35">
        <f>Final_manabou_kanji[[#This Row],[Sr. no.]]</f>
        <v>735</v>
      </c>
    </row>
    <row r="738" spans="2:11" ht="14.25" customHeight="1" x14ac:dyDescent="0.3">
      <c r="B738" s="34">
        <v>736</v>
      </c>
      <c r="C738" s="34" t="e">
        <f>VLOOKUP(Final_manabou_kanji[[#This Row],[Sr. no.]],Raw_data_N2_Kanji[[Sr. no.]:[Receipe no]],5,0)</f>
        <v>#N/A</v>
      </c>
      <c r="D738" s="38" t="e">
        <f>VLOOKUP(Final_manabou_kanji[[#This Row],[Sr. no.]],Raw_data_N2_Kanji[[Sr. no.]:[Meaning]],7,0)</f>
        <v>#N/A</v>
      </c>
      <c r="E738" s="3" t="e">
        <f>VLOOKUP(Final_manabou_kanji[[#This Row],[Sr. no.]],Raw_data_N2_Kanji[[Sr. no.]:[Meaning]],8,0)</f>
        <v>#N/A</v>
      </c>
      <c r="F738" s="39" t="e">
        <f>VLOOKUP(Final_manabou_kanji[[#This Row],[Sr. no.]],Raw_data_N2_Kanji[[Sr. no.]:[Meaning]],9,0)</f>
        <v>#N/A</v>
      </c>
      <c r="G738" s="66" t="e">
        <f>VLOOKUP(Final_manabou_kanji[[#This Row],[Sr. no.]],Raw_data_N2_Kanji[[Sr. no.]:[Sentence]],13,0)</f>
        <v>#N/A</v>
      </c>
      <c r="H738" t="e">
        <f>VLOOKUP(Final_manabou_kanji[[#This Row],[Kanji]],Raw_data_N2_Kanji[[Receipe]:[Meaning]],6,0)</f>
        <v>#N/A</v>
      </c>
      <c r="I738" t="e">
        <f>VLOOKUP(Final_manabou_kanji[[#This Row],[Kanji]],Raw_data_N2_Kanji[[Receipe]:[Meaning]],7,0)</f>
        <v>#N/A</v>
      </c>
      <c r="J738" t="e">
        <f>#REF!</f>
        <v>#REF!</v>
      </c>
      <c r="K738" s="35">
        <f>Final_manabou_kanji[[#This Row],[Sr. no.]]</f>
        <v>736</v>
      </c>
    </row>
    <row r="739" spans="2:11" ht="14.25" customHeight="1" x14ac:dyDescent="0.3">
      <c r="B739" s="34">
        <v>737</v>
      </c>
      <c r="C739" s="34" t="e">
        <f>VLOOKUP(Final_manabou_kanji[[#This Row],[Sr. no.]],Raw_data_N2_Kanji[[Sr. no.]:[Receipe no]],5,0)</f>
        <v>#N/A</v>
      </c>
      <c r="D739" s="38" t="e">
        <f>VLOOKUP(Final_manabou_kanji[[#This Row],[Sr. no.]],Raw_data_N2_Kanji[[Sr. no.]:[Meaning]],7,0)</f>
        <v>#N/A</v>
      </c>
      <c r="E739" s="3" t="e">
        <f>VLOOKUP(Final_manabou_kanji[[#This Row],[Sr. no.]],Raw_data_N2_Kanji[[Sr. no.]:[Meaning]],8,0)</f>
        <v>#N/A</v>
      </c>
      <c r="F739" s="39" t="e">
        <f>VLOOKUP(Final_manabou_kanji[[#This Row],[Sr. no.]],Raw_data_N2_Kanji[[Sr. no.]:[Meaning]],9,0)</f>
        <v>#N/A</v>
      </c>
      <c r="G739" s="66" t="e">
        <f>VLOOKUP(Final_manabou_kanji[[#This Row],[Sr. no.]],Raw_data_N2_Kanji[[Sr. no.]:[Sentence]],13,0)</f>
        <v>#N/A</v>
      </c>
      <c r="H739" t="e">
        <f>VLOOKUP(Final_manabou_kanji[[#This Row],[Kanji]],Raw_data_N2_Kanji[[Receipe]:[Meaning]],6,0)</f>
        <v>#N/A</v>
      </c>
      <c r="I739" t="e">
        <f>VLOOKUP(Final_manabou_kanji[[#This Row],[Kanji]],Raw_data_N2_Kanji[[Receipe]:[Meaning]],7,0)</f>
        <v>#N/A</v>
      </c>
      <c r="J739" t="e">
        <f>#REF!</f>
        <v>#REF!</v>
      </c>
      <c r="K739" s="35">
        <f>Final_manabou_kanji[[#This Row],[Sr. no.]]</f>
        <v>737</v>
      </c>
    </row>
    <row r="740" spans="2:11" ht="14.25" customHeight="1" x14ac:dyDescent="0.3">
      <c r="B740" s="34">
        <v>738</v>
      </c>
      <c r="C740" s="34" t="e">
        <f>VLOOKUP(Final_manabou_kanji[[#This Row],[Sr. no.]],Raw_data_N2_Kanji[[Sr. no.]:[Receipe no]],5,0)</f>
        <v>#N/A</v>
      </c>
      <c r="D740" s="38" t="e">
        <f>VLOOKUP(Final_manabou_kanji[[#This Row],[Sr. no.]],Raw_data_N2_Kanji[[Sr. no.]:[Meaning]],7,0)</f>
        <v>#N/A</v>
      </c>
      <c r="E740" s="3" t="e">
        <f>VLOOKUP(Final_manabou_kanji[[#This Row],[Sr. no.]],Raw_data_N2_Kanji[[Sr. no.]:[Meaning]],8,0)</f>
        <v>#N/A</v>
      </c>
      <c r="F740" s="39" t="e">
        <f>VLOOKUP(Final_manabou_kanji[[#This Row],[Sr. no.]],Raw_data_N2_Kanji[[Sr. no.]:[Meaning]],9,0)</f>
        <v>#N/A</v>
      </c>
      <c r="G740" s="66" t="e">
        <f>VLOOKUP(Final_manabou_kanji[[#This Row],[Sr. no.]],Raw_data_N2_Kanji[[Sr. no.]:[Sentence]],13,0)</f>
        <v>#N/A</v>
      </c>
      <c r="H740" t="e">
        <f>VLOOKUP(Final_manabou_kanji[[#This Row],[Kanji]],Raw_data_N2_Kanji[[Receipe]:[Meaning]],6,0)</f>
        <v>#N/A</v>
      </c>
      <c r="I740" t="e">
        <f>VLOOKUP(Final_manabou_kanji[[#This Row],[Kanji]],Raw_data_N2_Kanji[[Receipe]:[Meaning]],7,0)</f>
        <v>#N/A</v>
      </c>
      <c r="J740" t="e">
        <f>#REF!</f>
        <v>#REF!</v>
      </c>
      <c r="K740" s="35">
        <f>Final_manabou_kanji[[#This Row],[Sr. no.]]</f>
        <v>738</v>
      </c>
    </row>
    <row r="741" spans="2:11" ht="14.25" customHeight="1" x14ac:dyDescent="0.3">
      <c r="B741" s="34">
        <v>739</v>
      </c>
      <c r="C741" s="34" t="e">
        <f>VLOOKUP(Final_manabou_kanji[[#This Row],[Sr. no.]],Raw_data_N2_Kanji[[Sr. no.]:[Receipe no]],5,0)</f>
        <v>#N/A</v>
      </c>
      <c r="D741" s="38" t="e">
        <f>VLOOKUP(Final_manabou_kanji[[#This Row],[Sr. no.]],Raw_data_N2_Kanji[[Sr. no.]:[Meaning]],7,0)</f>
        <v>#N/A</v>
      </c>
      <c r="E741" s="3" t="e">
        <f>VLOOKUP(Final_manabou_kanji[[#This Row],[Sr. no.]],Raw_data_N2_Kanji[[Sr. no.]:[Meaning]],8,0)</f>
        <v>#N/A</v>
      </c>
      <c r="F741" s="39" t="e">
        <f>VLOOKUP(Final_manabou_kanji[[#This Row],[Sr. no.]],Raw_data_N2_Kanji[[Sr. no.]:[Meaning]],9,0)</f>
        <v>#N/A</v>
      </c>
      <c r="G741" s="66" t="e">
        <f>VLOOKUP(Final_manabou_kanji[[#This Row],[Sr. no.]],Raw_data_N2_Kanji[[Sr. no.]:[Sentence]],13,0)</f>
        <v>#N/A</v>
      </c>
      <c r="H741" t="e">
        <f>VLOOKUP(Final_manabou_kanji[[#This Row],[Kanji]],Raw_data_N2_Kanji[[Receipe]:[Meaning]],6,0)</f>
        <v>#N/A</v>
      </c>
      <c r="I741" t="e">
        <f>VLOOKUP(Final_manabou_kanji[[#This Row],[Kanji]],Raw_data_N2_Kanji[[Receipe]:[Meaning]],7,0)</f>
        <v>#N/A</v>
      </c>
      <c r="J741" t="e">
        <f>#REF!</f>
        <v>#REF!</v>
      </c>
      <c r="K741" s="35">
        <f>Final_manabou_kanji[[#This Row],[Sr. no.]]</f>
        <v>739</v>
      </c>
    </row>
    <row r="742" spans="2:11" ht="14.25" customHeight="1" x14ac:dyDescent="0.3">
      <c r="B742" s="34">
        <v>740</v>
      </c>
      <c r="C742" s="34" t="e">
        <f>VLOOKUP(Final_manabou_kanji[[#This Row],[Sr. no.]],Raw_data_N2_Kanji[[Sr. no.]:[Receipe no]],5,0)</f>
        <v>#N/A</v>
      </c>
      <c r="D742" s="38" t="e">
        <f>VLOOKUP(Final_manabou_kanji[[#This Row],[Sr. no.]],Raw_data_N2_Kanji[[Sr. no.]:[Meaning]],7,0)</f>
        <v>#N/A</v>
      </c>
      <c r="E742" s="3" t="e">
        <f>VLOOKUP(Final_manabou_kanji[[#This Row],[Sr. no.]],Raw_data_N2_Kanji[[Sr. no.]:[Meaning]],8,0)</f>
        <v>#N/A</v>
      </c>
      <c r="F742" s="39" t="e">
        <f>VLOOKUP(Final_manabou_kanji[[#This Row],[Sr. no.]],Raw_data_N2_Kanji[[Sr. no.]:[Meaning]],9,0)</f>
        <v>#N/A</v>
      </c>
      <c r="G742" s="66" t="e">
        <f>VLOOKUP(Final_manabou_kanji[[#This Row],[Sr. no.]],Raw_data_N2_Kanji[[Sr. no.]:[Sentence]],13,0)</f>
        <v>#N/A</v>
      </c>
      <c r="H742" t="e">
        <f>VLOOKUP(Final_manabou_kanji[[#This Row],[Kanji]],Raw_data_N2_Kanji[[Receipe]:[Meaning]],6,0)</f>
        <v>#N/A</v>
      </c>
      <c r="I742" t="e">
        <f>VLOOKUP(Final_manabou_kanji[[#This Row],[Kanji]],Raw_data_N2_Kanji[[Receipe]:[Meaning]],7,0)</f>
        <v>#N/A</v>
      </c>
      <c r="J742" t="e">
        <f>#REF!</f>
        <v>#REF!</v>
      </c>
      <c r="K742" s="35">
        <f>Final_manabou_kanji[[#This Row],[Sr. no.]]</f>
        <v>740</v>
      </c>
    </row>
    <row r="743" spans="2:11" ht="14.25" customHeight="1" x14ac:dyDescent="0.3">
      <c r="B743" s="34">
        <v>741</v>
      </c>
      <c r="C743" s="34" t="e">
        <f>VLOOKUP(Final_manabou_kanji[[#This Row],[Sr. no.]],Raw_data_N2_Kanji[[Sr. no.]:[Receipe no]],5,0)</f>
        <v>#N/A</v>
      </c>
      <c r="D743" s="38" t="e">
        <f>VLOOKUP(Final_manabou_kanji[[#This Row],[Sr. no.]],Raw_data_N2_Kanji[[Sr. no.]:[Meaning]],7,0)</f>
        <v>#N/A</v>
      </c>
      <c r="E743" s="3" t="e">
        <f>VLOOKUP(Final_manabou_kanji[[#This Row],[Sr. no.]],Raw_data_N2_Kanji[[Sr. no.]:[Meaning]],8,0)</f>
        <v>#N/A</v>
      </c>
      <c r="F743" s="39" t="e">
        <f>VLOOKUP(Final_manabou_kanji[[#This Row],[Sr. no.]],Raw_data_N2_Kanji[[Sr. no.]:[Meaning]],9,0)</f>
        <v>#N/A</v>
      </c>
      <c r="G743" s="66" t="e">
        <f>VLOOKUP(Final_manabou_kanji[[#This Row],[Sr. no.]],Raw_data_N2_Kanji[[Sr. no.]:[Sentence]],13,0)</f>
        <v>#N/A</v>
      </c>
      <c r="H743" t="e">
        <f>VLOOKUP(Final_manabou_kanji[[#This Row],[Kanji]],Raw_data_N2_Kanji[[Receipe]:[Meaning]],6,0)</f>
        <v>#N/A</v>
      </c>
      <c r="I743" t="e">
        <f>VLOOKUP(Final_manabou_kanji[[#This Row],[Kanji]],Raw_data_N2_Kanji[[Receipe]:[Meaning]],7,0)</f>
        <v>#N/A</v>
      </c>
      <c r="J743" t="e">
        <f>#REF!</f>
        <v>#REF!</v>
      </c>
      <c r="K743" s="35">
        <f>Final_manabou_kanji[[#This Row],[Sr. no.]]</f>
        <v>741</v>
      </c>
    </row>
    <row r="744" spans="2:11" ht="14.25" customHeight="1" x14ac:dyDescent="0.3">
      <c r="B744" s="34">
        <v>742</v>
      </c>
      <c r="C744" s="34" t="e">
        <f>VLOOKUP(Final_manabou_kanji[[#This Row],[Sr. no.]],Raw_data_N2_Kanji[[Sr. no.]:[Receipe no]],5,0)</f>
        <v>#N/A</v>
      </c>
      <c r="D744" s="38" t="e">
        <f>VLOOKUP(Final_manabou_kanji[[#This Row],[Sr. no.]],Raw_data_N2_Kanji[[Sr. no.]:[Meaning]],7,0)</f>
        <v>#N/A</v>
      </c>
      <c r="E744" s="3" t="e">
        <f>VLOOKUP(Final_manabou_kanji[[#This Row],[Sr. no.]],Raw_data_N2_Kanji[[Sr. no.]:[Meaning]],8,0)</f>
        <v>#N/A</v>
      </c>
      <c r="F744" s="39" t="e">
        <f>VLOOKUP(Final_manabou_kanji[[#This Row],[Sr. no.]],Raw_data_N2_Kanji[[Sr. no.]:[Meaning]],9,0)</f>
        <v>#N/A</v>
      </c>
      <c r="G744" s="66" t="e">
        <f>VLOOKUP(Final_manabou_kanji[[#This Row],[Sr. no.]],Raw_data_N2_Kanji[[Sr. no.]:[Sentence]],13,0)</f>
        <v>#N/A</v>
      </c>
      <c r="H744" t="e">
        <f>VLOOKUP(Final_manabou_kanji[[#This Row],[Kanji]],Raw_data_N2_Kanji[[Receipe]:[Meaning]],6,0)</f>
        <v>#N/A</v>
      </c>
      <c r="I744" t="e">
        <f>VLOOKUP(Final_manabou_kanji[[#This Row],[Kanji]],Raw_data_N2_Kanji[[Receipe]:[Meaning]],7,0)</f>
        <v>#N/A</v>
      </c>
      <c r="J744" t="e">
        <f>#REF!</f>
        <v>#REF!</v>
      </c>
      <c r="K744" s="35">
        <f>Final_manabou_kanji[[#This Row],[Sr. no.]]</f>
        <v>742</v>
      </c>
    </row>
    <row r="745" spans="2:11" ht="14.25" customHeight="1" x14ac:dyDescent="0.3">
      <c r="B745" s="34">
        <v>743</v>
      </c>
      <c r="C745" s="34" t="e">
        <f>VLOOKUP(Final_manabou_kanji[[#This Row],[Sr. no.]],Raw_data_N2_Kanji[[Sr. no.]:[Receipe no]],5,0)</f>
        <v>#N/A</v>
      </c>
      <c r="D745" s="38" t="e">
        <f>VLOOKUP(Final_manabou_kanji[[#This Row],[Sr. no.]],Raw_data_N2_Kanji[[Sr. no.]:[Meaning]],7,0)</f>
        <v>#N/A</v>
      </c>
      <c r="E745" s="3" t="e">
        <f>VLOOKUP(Final_manabou_kanji[[#This Row],[Sr. no.]],Raw_data_N2_Kanji[[Sr. no.]:[Meaning]],8,0)</f>
        <v>#N/A</v>
      </c>
      <c r="F745" s="39" t="e">
        <f>VLOOKUP(Final_manabou_kanji[[#This Row],[Sr. no.]],Raw_data_N2_Kanji[[Sr. no.]:[Meaning]],9,0)</f>
        <v>#N/A</v>
      </c>
      <c r="G745" s="66" t="e">
        <f>VLOOKUP(Final_manabou_kanji[[#This Row],[Sr. no.]],Raw_data_N2_Kanji[[Sr. no.]:[Sentence]],13,0)</f>
        <v>#N/A</v>
      </c>
      <c r="H745" t="e">
        <f>VLOOKUP(Final_manabou_kanji[[#This Row],[Kanji]],Raw_data_N2_Kanji[[Receipe]:[Meaning]],6,0)</f>
        <v>#N/A</v>
      </c>
      <c r="I745" t="e">
        <f>VLOOKUP(Final_manabou_kanji[[#This Row],[Kanji]],Raw_data_N2_Kanji[[Receipe]:[Meaning]],7,0)</f>
        <v>#N/A</v>
      </c>
      <c r="J745" t="e">
        <f>#REF!</f>
        <v>#REF!</v>
      </c>
      <c r="K745" s="35">
        <f>Final_manabou_kanji[[#This Row],[Sr. no.]]</f>
        <v>743</v>
      </c>
    </row>
    <row r="746" spans="2:11" ht="14.25" customHeight="1" x14ac:dyDescent="0.3">
      <c r="B746" s="34">
        <v>744</v>
      </c>
      <c r="C746" s="34" t="e">
        <f>VLOOKUP(Final_manabou_kanji[[#This Row],[Sr. no.]],Raw_data_N2_Kanji[[Sr. no.]:[Receipe no]],5,0)</f>
        <v>#N/A</v>
      </c>
      <c r="D746" s="38" t="e">
        <f>VLOOKUP(Final_manabou_kanji[[#This Row],[Sr. no.]],Raw_data_N2_Kanji[[Sr. no.]:[Meaning]],7,0)</f>
        <v>#N/A</v>
      </c>
      <c r="E746" s="3" t="e">
        <f>VLOOKUP(Final_manabou_kanji[[#This Row],[Sr. no.]],Raw_data_N2_Kanji[[Sr. no.]:[Meaning]],8,0)</f>
        <v>#N/A</v>
      </c>
      <c r="F746" s="39" t="e">
        <f>VLOOKUP(Final_manabou_kanji[[#This Row],[Sr. no.]],Raw_data_N2_Kanji[[Sr. no.]:[Meaning]],9,0)</f>
        <v>#N/A</v>
      </c>
      <c r="G746" s="66" t="e">
        <f>VLOOKUP(Final_manabou_kanji[[#This Row],[Sr. no.]],Raw_data_N2_Kanji[[Sr. no.]:[Sentence]],13,0)</f>
        <v>#N/A</v>
      </c>
      <c r="H746" t="e">
        <f>VLOOKUP(Final_manabou_kanji[[#This Row],[Kanji]],Raw_data_N2_Kanji[[Receipe]:[Meaning]],6,0)</f>
        <v>#N/A</v>
      </c>
      <c r="I746" t="e">
        <f>VLOOKUP(Final_manabou_kanji[[#This Row],[Kanji]],Raw_data_N2_Kanji[[Receipe]:[Meaning]],7,0)</f>
        <v>#N/A</v>
      </c>
      <c r="J746" t="e">
        <f>#REF!</f>
        <v>#REF!</v>
      </c>
      <c r="K746" s="35">
        <f>Final_manabou_kanji[[#This Row],[Sr. no.]]</f>
        <v>744</v>
      </c>
    </row>
    <row r="747" spans="2:11" ht="14.25" customHeight="1" x14ac:dyDescent="0.3">
      <c r="B747" s="34">
        <v>745</v>
      </c>
      <c r="C747" s="34" t="e">
        <f>VLOOKUP(Final_manabou_kanji[[#This Row],[Sr. no.]],Raw_data_N2_Kanji[[Sr. no.]:[Receipe no]],5,0)</f>
        <v>#N/A</v>
      </c>
      <c r="D747" s="38" t="e">
        <f>VLOOKUP(Final_manabou_kanji[[#This Row],[Sr. no.]],Raw_data_N2_Kanji[[Sr. no.]:[Meaning]],7,0)</f>
        <v>#N/A</v>
      </c>
      <c r="E747" s="3" t="e">
        <f>VLOOKUP(Final_manabou_kanji[[#This Row],[Sr. no.]],Raw_data_N2_Kanji[[Sr. no.]:[Meaning]],8,0)</f>
        <v>#N/A</v>
      </c>
      <c r="F747" s="39" t="e">
        <f>VLOOKUP(Final_manabou_kanji[[#This Row],[Sr. no.]],Raw_data_N2_Kanji[[Sr. no.]:[Meaning]],9,0)</f>
        <v>#N/A</v>
      </c>
      <c r="G747" s="66" t="e">
        <f>VLOOKUP(Final_manabou_kanji[[#This Row],[Sr. no.]],Raw_data_N2_Kanji[[Sr. no.]:[Sentence]],13,0)</f>
        <v>#N/A</v>
      </c>
      <c r="H747" t="e">
        <f>VLOOKUP(Final_manabou_kanji[[#This Row],[Kanji]],Raw_data_N2_Kanji[[Receipe]:[Meaning]],6,0)</f>
        <v>#N/A</v>
      </c>
      <c r="I747" t="e">
        <f>VLOOKUP(Final_manabou_kanji[[#This Row],[Kanji]],Raw_data_N2_Kanji[[Receipe]:[Meaning]],7,0)</f>
        <v>#N/A</v>
      </c>
      <c r="J747" t="e">
        <f>#REF!</f>
        <v>#REF!</v>
      </c>
      <c r="K747" s="35">
        <f>Final_manabou_kanji[[#This Row],[Sr. no.]]</f>
        <v>745</v>
      </c>
    </row>
    <row r="748" spans="2:11" ht="14.25" customHeight="1" x14ac:dyDescent="0.3">
      <c r="B748" s="34">
        <v>746</v>
      </c>
      <c r="C748" s="34" t="e">
        <f>VLOOKUP(Final_manabou_kanji[[#This Row],[Sr. no.]],Raw_data_N2_Kanji[[Sr. no.]:[Receipe no]],5,0)</f>
        <v>#N/A</v>
      </c>
      <c r="D748" s="38" t="e">
        <f>VLOOKUP(Final_manabou_kanji[[#This Row],[Sr. no.]],Raw_data_N2_Kanji[[Sr. no.]:[Meaning]],7,0)</f>
        <v>#N/A</v>
      </c>
      <c r="E748" s="3" t="e">
        <f>VLOOKUP(Final_manabou_kanji[[#This Row],[Sr. no.]],Raw_data_N2_Kanji[[Sr. no.]:[Meaning]],8,0)</f>
        <v>#N/A</v>
      </c>
      <c r="F748" s="39" t="e">
        <f>VLOOKUP(Final_manabou_kanji[[#This Row],[Sr. no.]],Raw_data_N2_Kanji[[Sr. no.]:[Meaning]],9,0)</f>
        <v>#N/A</v>
      </c>
      <c r="G748" s="66" t="e">
        <f>VLOOKUP(Final_manabou_kanji[[#This Row],[Sr. no.]],Raw_data_N2_Kanji[[Sr. no.]:[Sentence]],13,0)</f>
        <v>#N/A</v>
      </c>
      <c r="H748" t="e">
        <f>VLOOKUP(Final_manabou_kanji[[#This Row],[Kanji]],Raw_data_N2_Kanji[[Receipe]:[Meaning]],6,0)</f>
        <v>#N/A</v>
      </c>
      <c r="I748" t="e">
        <f>VLOOKUP(Final_manabou_kanji[[#This Row],[Kanji]],Raw_data_N2_Kanji[[Receipe]:[Meaning]],7,0)</f>
        <v>#N/A</v>
      </c>
      <c r="J748" t="e">
        <f>#REF!</f>
        <v>#REF!</v>
      </c>
      <c r="K748" s="35">
        <f>Final_manabou_kanji[[#This Row],[Sr. no.]]</f>
        <v>746</v>
      </c>
    </row>
    <row r="749" spans="2:11" ht="14.25" customHeight="1" x14ac:dyDescent="0.3">
      <c r="B749" s="34">
        <v>747</v>
      </c>
      <c r="C749" s="34" t="e">
        <f>VLOOKUP(Final_manabou_kanji[[#This Row],[Sr. no.]],Raw_data_N2_Kanji[[Sr. no.]:[Receipe no]],5,0)</f>
        <v>#N/A</v>
      </c>
      <c r="D749" s="38" t="e">
        <f>VLOOKUP(Final_manabou_kanji[[#This Row],[Sr. no.]],Raw_data_N2_Kanji[[Sr. no.]:[Meaning]],7,0)</f>
        <v>#N/A</v>
      </c>
      <c r="E749" s="3" t="e">
        <f>VLOOKUP(Final_manabou_kanji[[#This Row],[Sr. no.]],Raw_data_N2_Kanji[[Sr. no.]:[Meaning]],8,0)</f>
        <v>#N/A</v>
      </c>
      <c r="F749" s="39" t="e">
        <f>VLOOKUP(Final_manabou_kanji[[#This Row],[Sr. no.]],Raw_data_N2_Kanji[[Sr. no.]:[Meaning]],9,0)</f>
        <v>#N/A</v>
      </c>
      <c r="G749" s="66" t="e">
        <f>VLOOKUP(Final_manabou_kanji[[#This Row],[Sr. no.]],Raw_data_N2_Kanji[[Sr. no.]:[Sentence]],13,0)</f>
        <v>#N/A</v>
      </c>
      <c r="H749" t="e">
        <f>VLOOKUP(Final_manabou_kanji[[#This Row],[Kanji]],Raw_data_N2_Kanji[[Receipe]:[Meaning]],6,0)</f>
        <v>#N/A</v>
      </c>
      <c r="I749" t="e">
        <f>VLOOKUP(Final_manabou_kanji[[#This Row],[Kanji]],Raw_data_N2_Kanji[[Receipe]:[Meaning]],7,0)</f>
        <v>#N/A</v>
      </c>
      <c r="J749" t="e">
        <f>#REF!</f>
        <v>#REF!</v>
      </c>
      <c r="K749" s="35">
        <f>Final_manabou_kanji[[#This Row],[Sr. no.]]</f>
        <v>747</v>
      </c>
    </row>
    <row r="750" spans="2:11" ht="14.25" customHeight="1" x14ac:dyDescent="0.3">
      <c r="B750" s="34">
        <v>748</v>
      </c>
      <c r="C750" s="34" t="e">
        <f>VLOOKUP(Final_manabou_kanji[[#This Row],[Sr. no.]],Raw_data_N2_Kanji[[Sr. no.]:[Receipe no]],5,0)</f>
        <v>#N/A</v>
      </c>
      <c r="D750" s="38" t="e">
        <f>VLOOKUP(Final_manabou_kanji[[#This Row],[Sr. no.]],Raw_data_N2_Kanji[[Sr. no.]:[Meaning]],7,0)</f>
        <v>#N/A</v>
      </c>
      <c r="E750" s="3" t="e">
        <f>VLOOKUP(Final_manabou_kanji[[#This Row],[Sr. no.]],Raw_data_N2_Kanji[[Sr. no.]:[Meaning]],8,0)</f>
        <v>#N/A</v>
      </c>
      <c r="F750" s="39" t="e">
        <f>VLOOKUP(Final_manabou_kanji[[#This Row],[Sr. no.]],Raw_data_N2_Kanji[[Sr. no.]:[Meaning]],9,0)</f>
        <v>#N/A</v>
      </c>
      <c r="G750" s="66" t="e">
        <f>VLOOKUP(Final_manabou_kanji[[#This Row],[Sr. no.]],Raw_data_N2_Kanji[[Sr. no.]:[Sentence]],13,0)</f>
        <v>#N/A</v>
      </c>
      <c r="H750" t="e">
        <f>VLOOKUP(Final_manabou_kanji[[#This Row],[Kanji]],Raw_data_N2_Kanji[[Receipe]:[Meaning]],6,0)</f>
        <v>#N/A</v>
      </c>
      <c r="I750" t="e">
        <f>VLOOKUP(Final_manabou_kanji[[#This Row],[Kanji]],Raw_data_N2_Kanji[[Receipe]:[Meaning]],7,0)</f>
        <v>#N/A</v>
      </c>
      <c r="J750" t="e">
        <f>#REF!</f>
        <v>#REF!</v>
      </c>
      <c r="K750" s="35">
        <f>Final_manabou_kanji[[#This Row],[Sr. no.]]</f>
        <v>748</v>
      </c>
    </row>
    <row r="751" spans="2:11" ht="14.25" customHeight="1" x14ac:dyDescent="0.3">
      <c r="B751" s="34">
        <v>749</v>
      </c>
      <c r="C751" s="34" t="e">
        <f>VLOOKUP(Final_manabou_kanji[[#This Row],[Sr. no.]],Raw_data_N2_Kanji[[Sr. no.]:[Receipe no]],5,0)</f>
        <v>#N/A</v>
      </c>
      <c r="D751" s="38" t="e">
        <f>VLOOKUP(Final_manabou_kanji[[#This Row],[Sr. no.]],Raw_data_N2_Kanji[[Sr. no.]:[Meaning]],7,0)</f>
        <v>#N/A</v>
      </c>
      <c r="E751" s="3" t="e">
        <f>VLOOKUP(Final_manabou_kanji[[#This Row],[Sr. no.]],Raw_data_N2_Kanji[[Sr. no.]:[Meaning]],8,0)</f>
        <v>#N/A</v>
      </c>
      <c r="F751" s="39" t="e">
        <f>VLOOKUP(Final_manabou_kanji[[#This Row],[Sr. no.]],Raw_data_N2_Kanji[[Sr. no.]:[Meaning]],9,0)</f>
        <v>#N/A</v>
      </c>
      <c r="G751" s="66" t="e">
        <f>VLOOKUP(Final_manabou_kanji[[#This Row],[Sr. no.]],Raw_data_N2_Kanji[[Sr. no.]:[Sentence]],13,0)</f>
        <v>#N/A</v>
      </c>
      <c r="H751" t="e">
        <f>VLOOKUP(Final_manabou_kanji[[#This Row],[Kanji]],Raw_data_N2_Kanji[[Receipe]:[Meaning]],6,0)</f>
        <v>#N/A</v>
      </c>
      <c r="I751" t="e">
        <f>VLOOKUP(Final_manabou_kanji[[#This Row],[Kanji]],Raw_data_N2_Kanji[[Receipe]:[Meaning]],7,0)</f>
        <v>#N/A</v>
      </c>
      <c r="J751" t="e">
        <f>#REF!</f>
        <v>#REF!</v>
      </c>
      <c r="K751" s="35">
        <f>Final_manabou_kanji[[#This Row],[Sr. no.]]</f>
        <v>749</v>
      </c>
    </row>
    <row r="752" spans="2:11" ht="14.25" customHeight="1" x14ac:dyDescent="0.3">
      <c r="B752" s="34">
        <v>750</v>
      </c>
      <c r="C752" s="34" t="e">
        <f>VLOOKUP(Final_manabou_kanji[[#This Row],[Sr. no.]],Raw_data_N2_Kanji[[Sr. no.]:[Receipe no]],5,0)</f>
        <v>#N/A</v>
      </c>
      <c r="D752" s="38" t="e">
        <f>VLOOKUP(Final_manabou_kanji[[#This Row],[Sr. no.]],Raw_data_N2_Kanji[[Sr. no.]:[Meaning]],7,0)</f>
        <v>#N/A</v>
      </c>
      <c r="E752" s="3" t="e">
        <f>VLOOKUP(Final_manabou_kanji[[#This Row],[Sr. no.]],Raw_data_N2_Kanji[[Sr. no.]:[Meaning]],8,0)</f>
        <v>#N/A</v>
      </c>
      <c r="F752" s="39" t="e">
        <f>VLOOKUP(Final_manabou_kanji[[#This Row],[Sr. no.]],Raw_data_N2_Kanji[[Sr. no.]:[Meaning]],9,0)</f>
        <v>#N/A</v>
      </c>
      <c r="G752" s="66" t="e">
        <f>VLOOKUP(Final_manabou_kanji[[#This Row],[Sr. no.]],Raw_data_N2_Kanji[[Sr. no.]:[Sentence]],13,0)</f>
        <v>#N/A</v>
      </c>
      <c r="H752" t="e">
        <f>VLOOKUP(Final_manabou_kanji[[#This Row],[Kanji]],Raw_data_N2_Kanji[[Receipe]:[Meaning]],6,0)</f>
        <v>#N/A</v>
      </c>
      <c r="I752" t="e">
        <f>VLOOKUP(Final_manabou_kanji[[#This Row],[Kanji]],Raw_data_N2_Kanji[[Receipe]:[Meaning]],7,0)</f>
        <v>#N/A</v>
      </c>
      <c r="J752" t="e">
        <f>#REF!</f>
        <v>#REF!</v>
      </c>
      <c r="K752" s="35">
        <f>Final_manabou_kanji[[#This Row],[Sr. no.]]</f>
        <v>750</v>
      </c>
    </row>
    <row r="753" spans="2:11" ht="14.25" customHeight="1" x14ac:dyDescent="0.3">
      <c r="B753" s="34">
        <v>751</v>
      </c>
      <c r="C753" s="34" t="e">
        <f>VLOOKUP(Final_manabou_kanji[[#This Row],[Sr. no.]],Raw_data_N2_Kanji[[Sr. no.]:[Receipe no]],5,0)</f>
        <v>#N/A</v>
      </c>
      <c r="D753" s="38" t="e">
        <f>VLOOKUP(Final_manabou_kanji[[#This Row],[Sr. no.]],Raw_data_N2_Kanji[[Sr. no.]:[Meaning]],7,0)</f>
        <v>#N/A</v>
      </c>
      <c r="E753" s="3" t="e">
        <f>VLOOKUP(Final_manabou_kanji[[#This Row],[Sr. no.]],Raw_data_N2_Kanji[[Sr. no.]:[Meaning]],8,0)</f>
        <v>#N/A</v>
      </c>
      <c r="F753" s="39" t="e">
        <f>VLOOKUP(Final_manabou_kanji[[#This Row],[Sr. no.]],Raw_data_N2_Kanji[[Sr. no.]:[Meaning]],9,0)</f>
        <v>#N/A</v>
      </c>
      <c r="G753" s="66" t="e">
        <f>VLOOKUP(Final_manabou_kanji[[#This Row],[Sr. no.]],Raw_data_N2_Kanji[[Sr. no.]:[Sentence]],13,0)</f>
        <v>#N/A</v>
      </c>
      <c r="H753" t="e">
        <f>VLOOKUP(Final_manabou_kanji[[#This Row],[Kanji]],Raw_data_N2_Kanji[[Receipe]:[Meaning]],6,0)</f>
        <v>#N/A</v>
      </c>
      <c r="I753" t="e">
        <f>VLOOKUP(Final_manabou_kanji[[#This Row],[Kanji]],Raw_data_N2_Kanji[[Receipe]:[Meaning]],7,0)</f>
        <v>#N/A</v>
      </c>
      <c r="J753" t="e">
        <f>#REF!</f>
        <v>#REF!</v>
      </c>
      <c r="K753" s="35">
        <f>Final_manabou_kanji[[#This Row],[Sr. no.]]</f>
        <v>751</v>
      </c>
    </row>
    <row r="754" spans="2:11" ht="14.25" customHeight="1" x14ac:dyDescent="0.3">
      <c r="B754" s="34">
        <v>752</v>
      </c>
      <c r="C754" s="34" t="e">
        <f>VLOOKUP(Final_manabou_kanji[[#This Row],[Sr. no.]],Raw_data_N2_Kanji[[Sr. no.]:[Receipe no]],5,0)</f>
        <v>#N/A</v>
      </c>
      <c r="D754" s="38" t="e">
        <f>VLOOKUP(Final_manabou_kanji[[#This Row],[Sr. no.]],Raw_data_N2_Kanji[[Sr. no.]:[Meaning]],7,0)</f>
        <v>#N/A</v>
      </c>
      <c r="E754" s="3" t="e">
        <f>VLOOKUP(Final_manabou_kanji[[#This Row],[Sr. no.]],Raw_data_N2_Kanji[[Sr. no.]:[Meaning]],8,0)</f>
        <v>#N/A</v>
      </c>
      <c r="F754" s="39" t="e">
        <f>VLOOKUP(Final_manabou_kanji[[#This Row],[Sr. no.]],Raw_data_N2_Kanji[[Sr. no.]:[Meaning]],9,0)</f>
        <v>#N/A</v>
      </c>
      <c r="G754" s="66" t="e">
        <f>VLOOKUP(Final_manabou_kanji[[#This Row],[Sr. no.]],Raw_data_N2_Kanji[[Sr. no.]:[Sentence]],13,0)</f>
        <v>#N/A</v>
      </c>
      <c r="H754" t="e">
        <f>VLOOKUP(Final_manabou_kanji[[#This Row],[Kanji]],Raw_data_N2_Kanji[[Receipe]:[Meaning]],6,0)</f>
        <v>#N/A</v>
      </c>
      <c r="I754" t="e">
        <f>VLOOKUP(Final_manabou_kanji[[#This Row],[Kanji]],Raw_data_N2_Kanji[[Receipe]:[Meaning]],7,0)</f>
        <v>#N/A</v>
      </c>
      <c r="J754" t="e">
        <f>#REF!</f>
        <v>#REF!</v>
      </c>
      <c r="K754" s="35">
        <f>Final_manabou_kanji[[#This Row],[Sr. no.]]</f>
        <v>752</v>
      </c>
    </row>
    <row r="755" spans="2:11" ht="14.25" customHeight="1" x14ac:dyDescent="0.3">
      <c r="B755" s="34">
        <v>753</v>
      </c>
      <c r="C755" s="34" t="e">
        <f>VLOOKUP(Final_manabou_kanji[[#This Row],[Sr. no.]],Raw_data_N2_Kanji[[Sr. no.]:[Receipe no]],5,0)</f>
        <v>#N/A</v>
      </c>
      <c r="D755" s="38" t="e">
        <f>VLOOKUP(Final_manabou_kanji[[#This Row],[Sr. no.]],Raw_data_N2_Kanji[[Sr. no.]:[Meaning]],7,0)</f>
        <v>#N/A</v>
      </c>
      <c r="E755" s="3" t="e">
        <f>VLOOKUP(Final_manabou_kanji[[#This Row],[Sr. no.]],Raw_data_N2_Kanji[[Sr. no.]:[Meaning]],8,0)</f>
        <v>#N/A</v>
      </c>
      <c r="F755" s="39" t="e">
        <f>VLOOKUP(Final_manabou_kanji[[#This Row],[Sr. no.]],Raw_data_N2_Kanji[[Sr. no.]:[Meaning]],9,0)</f>
        <v>#N/A</v>
      </c>
      <c r="G755" s="66" t="e">
        <f>VLOOKUP(Final_manabou_kanji[[#This Row],[Sr. no.]],Raw_data_N2_Kanji[[Sr. no.]:[Sentence]],13,0)</f>
        <v>#N/A</v>
      </c>
      <c r="H755" t="e">
        <f>VLOOKUP(Final_manabou_kanji[[#This Row],[Kanji]],Raw_data_N2_Kanji[[Receipe]:[Meaning]],6,0)</f>
        <v>#N/A</v>
      </c>
      <c r="I755" t="e">
        <f>VLOOKUP(Final_manabou_kanji[[#This Row],[Kanji]],Raw_data_N2_Kanji[[Receipe]:[Meaning]],7,0)</f>
        <v>#N/A</v>
      </c>
      <c r="J755" t="e">
        <f>#REF!</f>
        <v>#REF!</v>
      </c>
      <c r="K755" s="35">
        <f>Final_manabou_kanji[[#This Row],[Sr. no.]]</f>
        <v>753</v>
      </c>
    </row>
    <row r="756" spans="2:11" ht="14.25" customHeight="1" x14ac:dyDescent="0.3">
      <c r="B756" s="34">
        <v>754</v>
      </c>
      <c r="C756" s="34" t="e">
        <f>VLOOKUP(Final_manabou_kanji[[#This Row],[Sr. no.]],Raw_data_N2_Kanji[[Sr. no.]:[Receipe no]],5,0)</f>
        <v>#N/A</v>
      </c>
      <c r="D756" s="38" t="e">
        <f>VLOOKUP(Final_manabou_kanji[[#This Row],[Sr. no.]],Raw_data_N2_Kanji[[Sr. no.]:[Meaning]],7,0)</f>
        <v>#N/A</v>
      </c>
      <c r="E756" s="3" t="e">
        <f>VLOOKUP(Final_manabou_kanji[[#This Row],[Sr. no.]],Raw_data_N2_Kanji[[Sr. no.]:[Meaning]],8,0)</f>
        <v>#N/A</v>
      </c>
      <c r="F756" s="39" t="e">
        <f>VLOOKUP(Final_manabou_kanji[[#This Row],[Sr. no.]],Raw_data_N2_Kanji[[Sr. no.]:[Meaning]],9,0)</f>
        <v>#N/A</v>
      </c>
      <c r="G756" s="66" t="e">
        <f>VLOOKUP(Final_manabou_kanji[[#This Row],[Sr. no.]],Raw_data_N2_Kanji[[Sr. no.]:[Sentence]],13,0)</f>
        <v>#N/A</v>
      </c>
      <c r="H756" t="e">
        <f>VLOOKUP(Final_manabou_kanji[[#This Row],[Kanji]],Raw_data_N2_Kanji[[Receipe]:[Meaning]],6,0)</f>
        <v>#N/A</v>
      </c>
      <c r="I756" t="e">
        <f>VLOOKUP(Final_manabou_kanji[[#This Row],[Kanji]],Raw_data_N2_Kanji[[Receipe]:[Meaning]],7,0)</f>
        <v>#N/A</v>
      </c>
      <c r="J756" t="e">
        <f>#REF!</f>
        <v>#REF!</v>
      </c>
      <c r="K756" s="35">
        <f>Final_manabou_kanji[[#This Row],[Sr. no.]]</f>
        <v>754</v>
      </c>
    </row>
    <row r="757" spans="2:11" ht="14.25" customHeight="1" x14ac:dyDescent="0.3">
      <c r="B757" s="34">
        <v>755</v>
      </c>
      <c r="C757" s="34" t="e">
        <f>VLOOKUP(Final_manabou_kanji[[#This Row],[Sr. no.]],Raw_data_N2_Kanji[[Sr. no.]:[Receipe no]],5,0)</f>
        <v>#N/A</v>
      </c>
      <c r="D757" s="38" t="e">
        <f>VLOOKUP(Final_manabou_kanji[[#This Row],[Sr. no.]],Raw_data_N2_Kanji[[Sr. no.]:[Meaning]],7,0)</f>
        <v>#N/A</v>
      </c>
      <c r="E757" s="3" t="e">
        <f>VLOOKUP(Final_manabou_kanji[[#This Row],[Sr. no.]],Raw_data_N2_Kanji[[Sr. no.]:[Meaning]],8,0)</f>
        <v>#N/A</v>
      </c>
      <c r="F757" s="39" t="e">
        <f>VLOOKUP(Final_manabou_kanji[[#This Row],[Sr. no.]],Raw_data_N2_Kanji[[Sr. no.]:[Meaning]],9,0)</f>
        <v>#N/A</v>
      </c>
      <c r="G757" s="66" t="e">
        <f>VLOOKUP(Final_manabou_kanji[[#This Row],[Sr. no.]],Raw_data_N2_Kanji[[Sr. no.]:[Sentence]],13,0)</f>
        <v>#N/A</v>
      </c>
      <c r="H757" t="e">
        <f>VLOOKUP(Final_manabou_kanji[[#This Row],[Kanji]],Raw_data_N2_Kanji[[Receipe]:[Meaning]],6,0)</f>
        <v>#N/A</v>
      </c>
      <c r="I757" t="e">
        <f>VLOOKUP(Final_manabou_kanji[[#This Row],[Kanji]],Raw_data_N2_Kanji[[Receipe]:[Meaning]],7,0)</f>
        <v>#N/A</v>
      </c>
      <c r="J757" t="e">
        <f>#REF!</f>
        <v>#REF!</v>
      </c>
      <c r="K757" s="35">
        <f>Final_manabou_kanji[[#This Row],[Sr. no.]]</f>
        <v>755</v>
      </c>
    </row>
    <row r="758" spans="2:11" ht="14.25" customHeight="1" x14ac:dyDescent="0.3">
      <c r="B758" s="34">
        <v>756</v>
      </c>
      <c r="C758" s="34" t="e">
        <f>VLOOKUP(Final_manabou_kanji[[#This Row],[Sr. no.]],Raw_data_N2_Kanji[[Sr. no.]:[Receipe no]],5,0)</f>
        <v>#N/A</v>
      </c>
      <c r="D758" s="38" t="e">
        <f>VLOOKUP(Final_manabou_kanji[[#This Row],[Sr. no.]],Raw_data_N2_Kanji[[Sr. no.]:[Meaning]],7,0)</f>
        <v>#N/A</v>
      </c>
      <c r="E758" s="3" t="e">
        <f>VLOOKUP(Final_manabou_kanji[[#This Row],[Sr. no.]],Raw_data_N2_Kanji[[Sr. no.]:[Meaning]],8,0)</f>
        <v>#N/A</v>
      </c>
      <c r="F758" s="39" t="e">
        <f>VLOOKUP(Final_manabou_kanji[[#This Row],[Sr. no.]],Raw_data_N2_Kanji[[Sr. no.]:[Meaning]],9,0)</f>
        <v>#N/A</v>
      </c>
      <c r="G758" s="66" t="e">
        <f>VLOOKUP(Final_manabou_kanji[[#This Row],[Sr. no.]],Raw_data_N2_Kanji[[Sr. no.]:[Sentence]],13,0)</f>
        <v>#N/A</v>
      </c>
      <c r="H758" t="e">
        <f>VLOOKUP(Final_manabou_kanji[[#This Row],[Kanji]],Raw_data_N2_Kanji[[Receipe]:[Meaning]],6,0)</f>
        <v>#N/A</v>
      </c>
      <c r="I758" t="e">
        <f>VLOOKUP(Final_manabou_kanji[[#This Row],[Kanji]],Raw_data_N2_Kanji[[Receipe]:[Meaning]],7,0)</f>
        <v>#N/A</v>
      </c>
      <c r="J758" t="e">
        <f>#REF!</f>
        <v>#REF!</v>
      </c>
      <c r="K758" s="35">
        <f>Final_manabou_kanji[[#This Row],[Sr. no.]]</f>
        <v>756</v>
      </c>
    </row>
    <row r="759" spans="2:11" ht="14.25" customHeight="1" x14ac:dyDescent="0.3">
      <c r="B759" s="34">
        <v>757</v>
      </c>
      <c r="C759" s="34" t="e">
        <f>VLOOKUP(Final_manabou_kanji[[#This Row],[Sr. no.]],Raw_data_N2_Kanji[[Sr. no.]:[Receipe no]],5,0)</f>
        <v>#N/A</v>
      </c>
      <c r="D759" s="38" t="e">
        <f>VLOOKUP(Final_manabou_kanji[[#This Row],[Sr. no.]],Raw_data_N2_Kanji[[Sr. no.]:[Meaning]],7,0)</f>
        <v>#N/A</v>
      </c>
      <c r="E759" s="3" t="e">
        <f>VLOOKUP(Final_manabou_kanji[[#This Row],[Sr. no.]],Raw_data_N2_Kanji[[Sr. no.]:[Meaning]],8,0)</f>
        <v>#N/A</v>
      </c>
      <c r="F759" s="39" t="e">
        <f>VLOOKUP(Final_manabou_kanji[[#This Row],[Sr. no.]],Raw_data_N2_Kanji[[Sr. no.]:[Meaning]],9,0)</f>
        <v>#N/A</v>
      </c>
      <c r="G759" s="66" t="e">
        <f>VLOOKUP(Final_manabou_kanji[[#This Row],[Sr. no.]],Raw_data_N2_Kanji[[Sr. no.]:[Sentence]],13,0)</f>
        <v>#N/A</v>
      </c>
      <c r="H759" t="e">
        <f>VLOOKUP(Final_manabou_kanji[[#This Row],[Kanji]],Raw_data_N2_Kanji[[Receipe]:[Meaning]],6,0)</f>
        <v>#N/A</v>
      </c>
      <c r="I759" t="e">
        <f>VLOOKUP(Final_manabou_kanji[[#This Row],[Kanji]],Raw_data_N2_Kanji[[Receipe]:[Meaning]],7,0)</f>
        <v>#N/A</v>
      </c>
      <c r="J759" t="e">
        <f>#REF!</f>
        <v>#REF!</v>
      </c>
      <c r="K759" s="35">
        <f>Final_manabou_kanji[[#This Row],[Sr. no.]]</f>
        <v>757</v>
      </c>
    </row>
    <row r="760" spans="2:11" ht="14.25" customHeight="1" x14ac:dyDescent="0.3">
      <c r="B760" s="34">
        <v>758</v>
      </c>
      <c r="C760" s="34" t="e">
        <f>VLOOKUP(Final_manabou_kanji[[#This Row],[Sr. no.]],Raw_data_N2_Kanji[[Sr. no.]:[Receipe no]],5,0)</f>
        <v>#N/A</v>
      </c>
      <c r="D760" s="38" t="e">
        <f>VLOOKUP(Final_manabou_kanji[[#This Row],[Sr. no.]],Raw_data_N2_Kanji[[Sr. no.]:[Meaning]],7,0)</f>
        <v>#N/A</v>
      </c>
      <c r="E760" s="3" t="e">
        <f>VLOOKUP(Final_manabou_kanji[[#This Row],[Sr. no.]],Raw_data_N2_Kanji[[Sr. no.]:[Meaning]],8,0)</f>
        <v>#N/A</v>
      </c>
      <c r="F760" s="39" t="e">
        <f>VLOOKUP(Final_manabou_kanji[[#This Row],[Sr. no.]],Raw_data_N2_Kanji[[Sr. no.]:[Meaning]],9,0)</f>
        <v>#N/A</v>
      </c>
      <c r="G760" s="66" t="e">
        <f>VLOOKUP(Final_manabou_kanji[[#This Row],[Sr. no.]],Raw_data_N2_Kanji[[Sr. no.]:[Sentence]],13,0)</f>
        <v>#N/A</v>
      </c>
      <c r="H760" t="e">
        <f>VLOOKUP(Final_manabou_kanji[[#This Row],[Kanji]],Raw_data_N2_Kanji[[Receipe]:[Meaning]],6,0)</f>
        <v>#N/A</v>
      </c>
      <c r="I760" t="e">
        <f>VLOOKUP(Final_manabou_kanji[[#This Row],[Kanji]],Raw_data_N2_Kanji[[Receipe]:[Meaning]],7,0)</f>
        <v>#N/A</v>
      </c>
      <c r="J760" t="e">
        <f>#REF!</f>
        <v>#REF!</v>
      </c>
      <c r="K760" s="35">
        <f>Final_manabou_kanji[[#This Row],[Sr. no.]]</f>
        <v>758</v>
      </c>
    </row>
    <row r="761" spans="2:11" ht="14.25" customHeight="1" x14ac:dyDescent="0.3">
      <c r="B761" s="34">
        <v>759</v>
      </c>
      <c r="C761" s="34" t="e">
        <f>VLOOKUP(Final_manabou_kanji[[#This Row],[Sr. no.]],Raw_data_N2_Kanji[[Sr. no.]:[Receipe no]],5,0)</f>
        <v>#N/A</v>
      </c>
      <c r="D761" s="38" t="e">
        <f>VLOOKUP(Final_manabou_kanji[[#This Row],[Sr. no.]],Raw_data_N2_Kanji[[Sr. no.]:[Meaning]],7,0)</f>
        <v>#N/A</v>
      </c>
      <c r="E761" s="3" t="e">
        <f>VLOOKUP(Final_manabou_kanji[[#This Row],[Sr. no.]],Raw_data_N2_Kanji[[Sr. no.]:[Meaning]],8,0)</f>
        <v>#N/A</v>
      </c>
      <c r="F761" s="39" t="e">
        <f>VLOOKUP(Final_manabou_kanji[[#This Row],[Sr. no.]],Raw_data_N2_Kanji[[Sr. no.]:[Meaning]],9,0)</f>
        <v>#N/A</v>
      </c>
      <c r="G761" s="66" t="e">
        <f>VLOOKUP(Final_manabou_kanji[[#This Row],[Sr. no.]],Raw_data_N2_Kanji[[Sr. no.]:[Sentence]],13,0)</f>
        <v>#N/A</v>
      </c>
      <c r="H761" t="e">
        <f>VLOOKUP(Final_manabou_kanji[[#This Row],[Kanji]],Raw_data_N2_Kanji[[Receipe]:[Meaning]],6,0)</f>
        <v>#N/A</v>
      </c>
      <c r="I761" t="e">
        <f>VLOOKUP(Final_manabou_kanji[[#This Row],[Kanji]],Raw_data_N2_Kanji[[Receipe]:[Meaning]],7,0)</f>
        <v>#N/A</v>
      </c>
      <c r="J761" t="e">
        <f>#REF!</f>
        <v>#REF!</v>
      </c>
      <c r="K761" s="35">
        <f>Final_manabou_kanji[[#This Row],[Sr. no.]]</f>
        <v>759</v>
      </c>
    </row>
    <row r="762" spans="2:11" ht="14.25" customHeight="1" x14ac:dyDescent="0.3">
      <c r="B762" s="34">
        <v>760</v>
      </c>
      <c r="C762" s="34" t="e">
        <f>VLOOKUP(Final_manabou_kanji[[#This Row],[Sr. no.]],Raw_data_N2_Kanji[[Sr. no.]:[Receipe no]],5,0)</f>
        <v>#N/A</v>
      </c>
      <c r="D762" s="38" t="e">
        <f>VLOOKUP(Final_manabou_kanji[[#This Row],[Sr. no.]],Raw_data_N2_Kanji[[Sr. no.]:[Meaning]],7,0)</f>
        <v>#N/A</v>
      </c>
      <c r="E762" s="3" t="e">
        <f>VLOOKUP(Final_manabou_kanji[[#This Row],[Sr. no.]],Raw_data_N2_Kanji[[Sr. no.]:[Meaning]],8,0)</f>
        <v>#N/A</v>
      </c>
      <c r="F762" s="39" t="e">
        <f>VLOOKUP(Final_manabou_kanji[[#This Row],[Sr. no.]],Raw_data_N2_Kanji[[Sr. no.]:[Meaning]],9,0)</f>
        <v>#N/A</v>
      </c>
      <c r="G762" s="66" t="e">
        <f>VLOOKUP(Final_manabou_kanji[[#This Row],[Sr. no.]],Raw_data_N2_Kanji[[Sr. no.]:[Sentence]],13,0)</f>
        <v>#N/A</v>
      </c>
      <c r="H762" t="e">
        <f>VLOOKUP(Final_manabou_kanji[[#This Row],[Kanji]],Raw_data_N2_Kanji[[Receipe]:[Meaning]],6,0)</f>
        <v>#N/A</v>
      </c>
      <c r="I762" t="e">
        <f>VLOOKUP(Final_manabou_kanji[[#This Row],[Kanji]],Raw_data_N2_Kanji[[Receipe]:[Meaning]],7,0)</f>
        <v>#N/A</v>
      </c>
      <c r="J762" t="e">
        <f>#REF!</f>
        <v>#REF!</v>
      </c>
      <c r="K762" s="35">
        <f>Final_manabou_kanji[[#This Row],[Sr. no.]]</f>
        <v>760</v>
      </c>
    </row>
    <row r="763" spans="2:11" ht="14.25" customHeight="1" x14ac:dyDescent="0.3">
      <c r="B763" s="34">
        <v>761</v>
      </c>
      <c r="C763" s="34" t="e">
        <f>VLOOKUP(Final_manabou_kanji[[#This Row],[Sr. no.]],Raw_data_N2_Kanji[[Sr. no.]:[Receipe no]],5,0)</f>
        <v>#N/A</v>
      </c>
      <c r="D763" s="38" t="e">
        <f>VLOOKUP(Final_manabou_kanji[[#This Row],[Sr. no.]],Raw_data_N2_Kanji[[Sr. no.]:[Meaning]],7,0)</f>
        <v>#N/A</v>
      </c>
      <c r="E763" s="3" t="e">
        <f>VLOOKUP(Final_manabou_kanji[[#This Row],[Sr. no.]],Raw_data_N2_Kanji[[Sr. no.]:[Meaning]],8,0)</f>
        <v>#N/A</v>
      </c>
      <c r="F763" s="39" t="e">
        <f>VLOOKUP(Final_manabou_kanji[[#This Row],[Sr. no.]],Raw_data_N2_Kanji[[Sr. no.]:[Meaning]],9,0)</f>
        <v>#N/A</v>
      </c>
      <c r="G763" s="66" t="e">
        <f>VLOOKUP(Final_manabou_kanji[[#This Row],[Sr. no.]],Raw_data_N2_Kanji[[Sr. no.]:[Sentence]],13,0)</f>
        <v>#N/A</v>
      </c>
      <c r="H763" t="e">
        <f>VLOOKUP(Final_manabou_kanji[[#This Row],[Kanji]],Raw_data_N2_Kanji[[Receipe]:[Meaning]],6,0)</f>
        <v>#N/A</v>
      </c>
      <c r="I763" t="e">
        <f>VLOOKUP(Final_manabou_kanji[[#This Row],[Kanji]],Raw_data_N2_Kanji[[Receipe]:[Meaning]],7,0)</f>
        <v>#N/A</v>
      </c>
      <c r="J763" t="e">
        <f>#REF!</f>
        <v>#REF!</v>
      </c>
      <c r="K763" s="35">
        <f>Final_manabou_kanji[[#This Row],[Sr. no.]]</f>
        <v>761</v>
      </c>
    </row>
    <row r="764" spans="2:11" ht="14.25" customHeight="1" x14ac:dyDescent="0.3">
      <c r="B764" s="34">
        <v>762</v>
      </c>
      <c r="C764" s="34" t="e">
        <f>VLOOKUP(Final_manabou_kanji[[#This Row],[Sr. no.]],Raw_data_N2_Kanji[[Sr. no.]:[Receipe no]],5,0)</f>
        <v>#N/A</v>
      </c>
      <c r="D764" s="38" t="e">
        <f>VLOOKUP(Final_manabou_kanji[[#This Row],[Sr. no.]],Raw_data_N2_Kanji[[Sr. no.]:[Meaning]],7,0)</f>
        <v>#N/A</v>
      </c>
      <c r="E764" s="3" t="e">
        <f>VLOOKUP(Final_manabou_kanji[[#This Row],[Sr. no.]],Raw_data_N2_Kanji[[Sr. no.]:[Meaning]],8,0)</f>
        <v>#N/A</v>
      </c>
      <c r="F764" s="39" t="e">
        <f>VLOOKUP(Final_manabou_kanji[[#This Row],[Sr. no.]],Raw_data_N2_Kanji[[Sr. no.]:[Meaning]],9,0)</f>
        <v>#N/A</v>
      </c>
      <c r="G764" s="66" t="e">
        <f>VLOOKUP(Final_manabou_kanji[[#This Row],[Sr. no.]],Raw_data_N2_Kanji[[Sr. no.]:[Sentence]],13,0)</f>
        <v>#N/A</v>
      </c>
      <c r="H764" t="e">
        <f>VLOOKUP(Final_manabou_kanji[[#This Row],[Kanji]],Raw_data_N2_Kanji[[Receipe]:[Meaning]],6,0)</f>
        <v>#N/A</v>
      </c>
      <c r="I764" t="e">
        <f>VLOOKUP(Final_manabou_kanji[[#This Row],[Kanji]],Raw_data_N2_Kanji[[Receipe]:[Meaning]],7,0)</f>
        <v>#N/A</v>
      </c>
      <c r="J764" t="e">
        <f>#REF!</f>
        <v>#REF!</v>
      </c>
      <c r="K764" s="35">
        <f>Final_manabou_kanji[[#This Row],[Sr. no.]]</f>
        <v>762</v>
      </c>
    </row>
    <row r="765" spans="2:11" ht="14.25" customHeight="1" x14ac:dyDescent="0.3">
      <c r="B765" s="34">
        <v>763</v>
      </c>
      <c r="C765" s="34" t="e">
        <f>VLOOKUP(Final_manabou_kanji[[#This Row],[Sr. no.]],Raw_data_N2_Kanji[[Sr. no.]:[Receipe no]],5,0)</f>
        <v>#N/A</v>
      </c>
      <c r="D765" s="38" t="e">
        <f>VLOOKUP(Final_manabou_kanji[[#This Row],[Sr. no.]],Raw_data_N2_Kanji[[Sr. no.]:[Meaning]],7,0)</f>
        <v>#N/A</v>
      </c>
      <c r="E765" s="3" t="e">
        <f>VLOOKUP(Final_manabou_kanji[[#This Row],[Sr. no.]],Raw_data_N2_Kanji[[Sr. no.]:[Meaning]],8,0)</f>
        <v>#N/A</v>
      </c>
      <c r="F765" s="39" t="e">
        <f>VLOOKUP(Final_manabou_kanji[[#This Row],[Sr. no.]],Raw_data_N2_Kanji[[Sr. no.]:[Meaning]],9,0)</f>
        <v>#N/A</v>
      </c>
      <c r="G765" s="66" t="e">
        <f>VLOOKUP(Final_manabou_kanji[[#This Row],[Sr. no.]],Raw_data_N2_Kanji[[Sr. no.]:[Sentence]],13,0)</f>
        <v>#N/A</v>
      </c>
      <c r="H765" t="e">
        <f>VLOOKUP(Final_manabou_kanji[[#This Row],[Kanji]],Raw_data_N2_Kanji[[Receipe]:[Meaning]],6,0)</f>
        <v>#N/A</v>
      </c>
      <c r="I765" t="e">
        <f>VLOOKUP(Final_manabou_kanji[[#This Row],[Kanji]],Raw_data_N2_Kanji[[Receipe]:[Meaning]],7,0)</f>
        <v>#N/A</v>
      </c>
      <c r="J765" t="e">
        <f>#REF!</f>
        <v>#REF!</v>
      </c>
      <c r="K765" s="35">
        <f>Final_manabou_kanji[[#This Row],[Sr. no.]]</f>
        <v>763</v>
      </c>
    </row>
    <row r="766" spans="2:11" ht="14.25" customHeight="1" x14ac:dyDescent="0.3">
      <c r="B766" s="34">
        <v>764</v>
      </c>
      <c r="C766" s="34" t="e">
        <f>VLOOKUP(Final_manabou_kanji[[#This Row],[Sr. no.]],Raw_data_N2_Kanji[[Sr. no.]:[Receipe no]],5,0)</f>
        <v>#N/A</v>
      </c>
      <c r="D766" s="38" t="e">
        <f>VLOOKUP(Final_manabou_kanji[[#This Row],[Sr. no.]],Raw_data_N2_Kanji[[Sr. no.]:[Meaning]],7,0)</f>
        <v>#N/A</v>
      </c>
      <c r="E766" s="3" t="e">
        <f>VLOOKUP(Final_manabou_kanji[[#This Row],[Sr. no.]],Raw_data_N2_Kanji[[Sr. no.]:[Meaning]],8,0)</f>
        <v>#N/A</v>
      </c>
      <c r="F766" s="39" t="e">
        <f>VLOOKUP(Final_manabou_kanji[[#This Row],[Sr. no.]],Raw_data_N2_Kanji[[Sr. no.]:[Meaning]],9,0)</f>
        <v>#N/A</v>
      </c>
      <c r="G766" s="66" t="e">
        <f>VLOOKUP(Final_manabou_kanji[[#This Row],[Sr. no.]],Raw_data_N2_Kanji[[Sr. no.]:[Sentence]],13,0)</f>
        <v>#N/A</v>
      </c>
      <c r="H766" t="e">
        <f>VLOOKUP(Final_manabou_kanji[[#This Row],[Kanji]],Raw_data_N2_Kanji[[Receipe]:[Meaning]],6,0)</f>
        <v>#N/A</v>
      </c>
      <c r="I766" t="e">
        <f>VLOOKUP(Final_manabou_kanji[[#This Row],[Kanji]],Raw_data_N2_Kanji[[Receipe]:[Meaning]],7,0)</f>
        <v>#N/A</v>
      </c>
      <c r="J766" t="e">
        <f>#REF!</f>
        <v>#REF!</v>
      </c>
      <c r="K766" s="35">
        <f>Final_manabou_kanji[[#This Row],[Sr. no.]]</f>
        <v>764</v>
      </c>
    </row>
    <row r="767" spans="2:11" ht="14.25" customHeight="1" x14ac:dyDescent="0.3">
      <c r="B767" s="34">
        <v>765</v>
      </c>
      <c r="C767" s="34" t="e">
        <f>VLOOKUP(Final_manabou_kanji[[#This Row],[Sr. no.]],Raw_data_N2_Kanji[[Sr. no.]:[Receipe no]],5,0)</f>
        <v>#N/A</v>
      </c>
      <c r="D767" s="38" t="e">
        <f>VLOOKUP(Final_manabou_kanji[[#This Row],[Sr. no.]],Raw_data_N2_Kanji[[Sr. no.]:[Meaning]],7,0)</f>
        <v>#N/A</v>
      </c>
      <c r="E767" s="3" t="e">
        <f>VLOOKUP(Final_manabou_kanji[[#This Row],[Sr. no.]],Raw_data_N2_Kanji[[Sr. no.]:[Meaning]],8,0)</f>
        <v>#N/A</v>
      </c>
      <c r="F767" s="39" t="e">
        <f>VLOOKUP(Final_manabou_kanji[[#This Row],[Sr. no.]],Raw_data_N2_Kanji[[Sr. no.]:[Meaning]],9,0)</f>
        <v>#N/A</v>
      </c>
      <c r="G767" s="66" t="e">
        <f>VLOOKUP(Final_manabou_kanji[[#This Row],[Sr. no.]],Raw_data_N2_Kanji[[Sr. no.]:[Sentence]],13,0)</f>
        <v>#N/A</v>
      </c>
      <c r="H767" t="e">
        <f>VLOOKUP(Final_manabou_kanji[[#This Row],[Kanji]],Raw_data_N2_Kanji[[Receipe]:[Meaning]],6,0)</f>
        <v>#N/A</v>
      </c>
      <c r="I767" t="e">
        <f>VLOOKUP(Final_manabou_kanji[[#This Row],[Kanji]],Raw_data_N2_Kanji[[Receipe]:[Meaning]],7,0)</f>
        <v>#N/A</v>
      </c>
      <c r="J767" t="e">
        <f>#REF!</f>
        <v>#REF!</v>
      </c>
      <c r="K767" s="35">
        <f>Final_manabou_kanji[[#This Row],[Sr. no.]]</f>
        <v>765</v>
      </c>
    </row>
    <row r="768" spans="2:11" ht="14.25" customHeight="1" x14ac:dyDescent="0.3">
      <c r="B768" s="34">
        <v>766</v>
      </c>
      <c r="C768" s="34" t="e">
        <f>VLOOKUP(Final_manabou_kanji[[#This Row],[Sr. no.]],Raw_data_N2_Kanji[[Sr. no.]:[Receipe no]],5,0)</f>
        <v>#N/A</v>
      </c>
      <c r="D768" s="38" t="e">
        <f>VLOOKUP(Final_manabou_kanji[[#This Row],[Sr. no.]],Raw_data_N2_Kanji[[Sr. no.]:[Meaning]],7,0)</f>
        <v>#N/A</v>
      </c>
      <c r="E768" s="3" t="e">
        <f>VLOOKUP(Final_manabou_kanji[[#This Row],[Sr. no.]],Raw_data_N2_Kanji[[Sr. no.]:[Meaning]],8,0)</f>
        <v>#N/A</v>
      </c>
      <c r="F768" s="39" t="e">
        <f>VLOOKUP(Final_manabou_kanji[[#This Row],[Sr. no.]],Raw_data_N2_Kanji[[Sr. no.]:[Meaning]],9,0)</f>
        <v>#N/A</v>
      </c>
      <c r="G768" s="66" t="e">
        <f>VLOOKUP(Final_manabou_kanji[[#This Row],[Sr. no.]],Raw_data_N2_Kanji[[Sr. no.]:[Sentence]],13,0)</f>
        <v>#N/A</v>
      </c>
      <c r="H768" t="e">
        <f>VLOOKUP(Final_manabou_kanji[[#This Row],[Kanji]],Raw_data_N2_Kanji[[Receipe]:[Meaning]],6,0)</f>
        <v>#N/A</v>
      </c>
      <c r="I768" t="e">
        <f>VLOOKUP(Final_manabou_kanji[[#This Row],[Kanji]],Raw_data_N2_Kanji[[Receipe]:[Meaning]],7,0)</f>
        <v>#N/A</v>
      </c>
      <c r="J768" t="e">
        <f>#REF!</f>
        <v>#REF!</v>
      </c>
      <c r="K768" s="35">
        <f>Final_manabou_kanji[[#This Row],[Sr. no.]]</f>
        <v>766</v>
      </c>
    </row>
    <row r="769" spans="2:11" ht="14.25" customHeight="1" x14ac:dyDescent="0.3">
      <c r="B769" s="34">
        <v>767</v>
      </c>
      <c r="C769" s="34" t="e">
        <f>VLOOKUP(Final_manabou_kanji[[#This Row],[Sr. no.]],Raw_data_N2_Kanji[[Sr. no.]:[Receipe no]],5,0)</f>
        <v>#N/A</v>
      </c>
      <c r="D769" s="38" t="e">
        <f>VLOOKUP(Final_manabou_kanji[[#This Row],[Sr. no.]],Raw_data_N2_Kanji[[Sr. no.]:[Meaning]],7,0)</f>
        <v>#N/A</v>
      </c>
      <c r="E769" s="3" t="e">
        <f>VLOOKUP(Final_manabou_kanji[[#This Row],[Sr. no.]],Raw_data_N2_Kanji[[Sr. no.]:[Meaning]],8,0)</f>
        <v>#N/A</v>
      </c>
      <c r="F769" s="39" t="e">
        <f>VLOOKUP(Final_manabou_kanji[[#This Row],[Sr. no.]],Raw_data_N2_Kanji[[Sr. no.]:[Meaning]],9,0)</f>
        <v>#N/A</v>
      </c>
      <c r="G769" s="66" t="e">
        <f>VLOOKUP(Final_manabou_kanji[[#This Row],[Sr. no.]],Raw_data_N2_Kanji[[Sr. no.]:[Sentence]],13,0)</f>
        <v>#N/A</v>
      </c>
      <c r="H769" t="e">
        <f>VLOOKUP(Final_manabou_kanji[[#This Row],[Kanji]],Raw_data_N2_Kanji[[Receipe]:[Meaning]],6,0)</f>
        <v>#N/A</v>
      </c>
      <c r="I769" t="e">
        <f>VLOOKUP(Final_manabou_kanji[[#This Row],[Kanji]],Raw_data_N2_Kanji[[Receipe]:[Meaning]],7,0)</f>
        <v>#N/A</v>
      </c>
      <c r="J769" t="e">
        <f>#REF!</f>
        <v>#REF!</v>
      </c>
      <c r="K769" s="35">
        <f>Final_manabou_kanji[[#This Row],[Sr. no.]]</f>
        <v>767</v>
      </c>
    </row>
    <row r="770" spans="2:11" ht="14.25" customHeight="1" x14ac:dyDescent="0.3">
      <c r="B770" s="34">
        <v>768</v>
      </c>
      <c r="C770" s="34" t="e">
        <f>VLOOKUP(Final_manabou_kanji[[#This Row],[Sr. no.]],Raw_data_N2_Kanji[[Sr. no.]:[Receipe no]],5,0)</f>
        <v>#N/A</v>
      </c>
      <c r="D770" s="38" t="e">
        <f>VLOOKUP(Final_manabou_kanji[[#This Row],[Sr. no.]],Raw_data_N2_Kanji[[Sr. no.]:[Meaning]],7,0)</f>
        <v>#N/A</v>
      </c>
      <c r="E770" s="3" t="e">
        <f>VLOOKUP(Final_manabou_kanji[[#This Row],[Sr. no.]],Raw_data_N2_Kanji[[Sr. no.]:[Meaning]],8,0)</f>
        <v>#N/A</v>
      </c>
      <c r="F770" s="39" t="e">
        <f>VLOOKUP(Final_manabou_kanji[[#This Row],[Sr. no.]],Raw_data_N2_Kanji[[Sr. no.]:[Meaning]],9,0)</f>
        <v>#N/A</v>
      </c>
      <c r="G770" s="66" t="e">
        <f>VLOOKUP(Final_manabou_kanji[[#This Row],[Sr. no.]],Raw_data_N2_Kanji[[Sr. no.]:[Sentence]],13,0)</f>
        <v>#N/A</v>
      </c>
      <c r="H770" t="e">
        <f>VLOOKUP(Final_manabou_kanji[[#This Row],[Kanji]],Raw_data_N2_Kanji[[Receipe]:[Meaning]],6,0)</f>
        <v>#N/A</v>
      </c>
      <c r="I770" t="e">
        <f>VLOOKUP(Final_manabou_kanji[[#This Row],[Kanji]],Raw_data_N2_Kanji[[Receipe]:[Meaning]],7,0)</f>
        <v>#N/A</v>
      </c>
      <c r="J770" t="e">
        <f>#REF!</f>
        <v>#REF!</v>
      </c>
      <c r="K770" s="35">
        <f>Final_manabou_kanji[[#This Row],[Sr. no.]]</f>
        <v>768</v>
      </c>
    </row>
    <row r="771" spans="2:11" ht="14.25" customHeight="1" x14ac:dyDescent="0.3">
      <c r="B771" s="34">
        <v>769</v>
      </c>
      <c r="C771" s="34" t="e">
        <f>VLOOKUP(Final_manabou_kanji[[#This Row],[Sr. no.]],Raw_data_N2_Kanji[[Sr. no.]:[Receipe no]],5,0)</f>
        <v>#N/A</v>
      </c>
      <c r="D771" s="38" t="e">
        <f>VLOOKUP(Final_manabou_kanji[[#This Row],[Sr. no.]],Raw_data_N2_Kanji[[Sr. no.]:[Meaning]],7,0)</f>
        <v>#N/A</v>
      </c>
      <c r="E771" s="3" t="e">
        <f>VLOOKUP(Final_manabou_kanji[[#This Row],[Sr. no.]],Raw_data_N2_Kanji[[Sr. no.]:[Meaning]],8,0)</f>
        <v>#N/A</v>
      </c>
      <c r="F771" s="39" t="e">
        <f>VLOOKUP(Final_manabou_kanji[[#This Row],[Sr. no.]],Raw_data_N2_Kanji[[Sr. no.]:[Meaning]],9,0)</f>
        <v>#N/A</v>
      </c>
      <c r="G771" s="66" t="e">
        <f>VLOOKUP(Final_manabou_kanji[[#This Row],[Sr. no.]],Raw_data_N2_Kanji[[Sr. no.]:[Sentence]],13,0)</f>
        <v>#N/A</v>
      </c>
      <c r="H771" t="e">
        <f>VLOOKUP(Final_manabou_kanji[[#This Row],[Kanji]],Raw_data_N2_Kanji[[Receipe]:[Meaning]],6,0)</f>
        <v>#N/A</v>
      </c>
      <c r="I771" t="e">
        <f>VLOOKUP(Final_manabou_kanji[[#This Row],[Kanji]],Raw_data_N2_Kanji[[Receipe]:[Meaning]],7,0)</f>
        <v>#N/A</v>
      </c>
      <c r="J771" t="e">
        <f>#REF!</f>
        <v>#REF!</v>
      </c>
      <c r="K771" s="35">
        <f>Final_manabou_kanji[[#This Row],[Sr. no.]]</f>
        <v>769</v>
      </c>
    </row>
    <row r="772" spans="2:11" ht="14.25" customHeight="1" x14ac:dyDescent="0.3">
      <c r="B772" s="34">
        <v>770</v>
      </c>
      <c r="C772" s="34" t="e">
        <f>VLOOKUP(Final_manabou_kanji[[#This Row],[Sr. no.]],Raw_data_N2_Kanji[[Sr. no.]:[Receipe no]],5,0)</f>
        <v>#N/A</v>
      </c>
      <c r="D772" s="38" t="e">
        <f>VLOOKUP(Final_manabou_kanji[[#This Row],[Sr. no.]],Raw_data_N2_Kanji[[Sr. no.]:[Meaning]],7,0)</f>
        <v>#N/A</v>
      </c>
      <c r="E772" s="3" t="e">
        <f>VLOOKUP(Final_manabou_kanji[[#This Row],[Sr. no.]],Raw_data_N2_Kanji[[Sr. no.]:[Meaning]],8,0)</f>
        <v>#N/A</v>
      </c>
      <c r="F772" s="39" t="e">
        <f>VLOOKUP(Final_manabou_kanji[[#This Row],[Sr. no.]],Raw_data_N2_Kanji[[Sr. no.]:[Meaning]],9,0)</f>
        <v>#N/A</v>
      </c>
      <c r="G772" s="66" t="e">
        <f>VLOOKUP(Final_manabou_kanji[[#This Row],[Sr. no.]],Raw_data_N2_Kanji[[Sr. no.]:[Sentence]],13,0)</f>
        <v>#N/A</v>
      </c>
      <c r="H772" t="e">
        <f>VLOOKUP(Final_manabou_kanji[[#This Row],[Kanji]],Raw_data_N2_Kanji[[Receipe]:[Meaning]],6,0)</f>
        <v>#N/A</v>
      </c>
      <c r="I772" t="e">
        <f>VLOOKUP(Final_manabou_kanji[[#This Row],[Kanji]],Raw_data_N2_Kanji[[Receipe]:[Meaning]],7,0)</f>
        <v>#N/A</v>
      </c>
      <c r="J772" t="e">
        <f>#REF!</f>
        <v>#REF!</v>
      </c>
      <c r="K772" s="35">
        <f>Final_manabou_kanji[[#This Row],[Sr. no.]]</f>
        <v>770</v>
      </c>
    </row>
    <row r="773" spans="2:11" ht="14.25" customHeight="1" x14ac:dyDescent="0.3">
      <c r="B773" s="34">
        <v>771</v>
      </c>
      <c r="C773" s="34" t="e">
        <f>VLOOKUP(Final_manabou_kanji[[#This Row],[Sr. no.]],Raw_data_N2_Kanji[[Sr. no.]:[Receipe no]],5,0)</f>
        <v>#N/A</v>
      </c>
      <c r="D773" s="38" t="e">
        <f>VLOOKUP(Final_manabou_kanji[[#This Row],[Sr. no.]],Raw_data_N2_Kanji[[Sr. no.]:[Meaning]],7,0)</f>
        <v>#N/A</v>
      </c>
      <c r="E773" s="3" t="e">
        <f>VLOOKUP(Final_manabou_kanji[[#This Row],[Sr. no.]],Raw_data_N2_Kanji[[Sr. no.]:[Meaning]],8,0)</f>
        <v>#N/A</v>
      </c>
      <c r="F773" s="39" t="e">
        <f>VLOOKUP(Final_manabou_kanji[[#This Row],[Sr. no.]],Raw_data_N2_Kanji[[Sr. no.]:[Meaning]],9,0)</f>
        <v>#N/A</v>
      </c>
      <c r="G773" s="66" t="e">
        <f>VLOOKUP(Final_manabou_kanji[[#This Row],[Sr. no.]],Raw_data_N2_Kanji[[Sr. no.]:[Sentence]],13,0)</f>
        <v>#N/A</v>
      </c>
      <c r="H773" t="e">
        <f>VLOOKUP(Final_manabou_kanji[[#This Row],[Kanji]],Raw_data_N2_Kanji[[Receipe]:[Meaning]],6,0)</f>
        <v>#N/A</v>
      </c>
      <c r="I773" t="e">
        <f>VLOOKUP(Final_manabou_kanji[[#This Row],[Kanji]],Raw_data_N2_Kanji[[Receipe]:[Meaning]],7,0)</f>
        <v>#N/A</v>
      </c>
      <c r="J773" t="e">
        <f>#REF!</f>
        <v>#REF!</v>
      </c>
      <c r="K773" s="35">
        <f>Final_manabou_kanji[[#This Row],[Sr. no.]]</f>
        <v>771</v>
      </c>
    </row>
    <row r="774" spans="2:11" ht="14.25" customHeight="1" x14ac:dyDescent="0.3">
      <c r="B774" s="34">
        <v>772</v>
      </c>
      <c r="C774" s="34" t="e">
        <f>VLOOKUP(Final_manabou_kanji[[#This Row],[Sr. no.]],Raw_data_N2_Kanji[[Sr. no.]:[Receipe no]],5,0)</f>
        <v>#N/A</v>
      </c>
      <c r="D774" s="38" t="e">
        <f>VLOOKUP(Final_manabou_kanji[[#This Row],[Sr. no.]],Raw_data_N2_Kanji[[Sr. no.]:[Meaning]],7,0)</f>
        <v>#N/A</v>
      </c>
      <c r="E774" s="3" t="e">
        <f>VLOOKUP(Final_manabou_kanji[[#This Row],[Sr. no.]],Raw_data_N2_Kanji[[Sr. no.]:[Meaning]],8,0)</f>
        <v>#N/A</v>
      </c>
      <c r="F774" s="39" t="e">
        <f>VLOOKUP(Final_manabou_kanji[[#This Row],[Sr. no.]],Raw_data_N2_Kanji[[Sr. no.]:[Meaning]],9,0)</f>
        <v>#N/A</v>
      </c>
      <c r="G774" s="66" t="e">
        <f>VLOOKUP(Final_manabou_kanji[[#This Row],[Sr. no.]],Raw_data_N2_Kanji[[Sr. no.]:[Sentence]],13,0)</f>
        <v>#N/A</v>
      </c>
      <c r="H774" t="e">
        <f>VLOOKUP(Final_manabou_kanji[[#This Row],[Kanji]],Raw_data_N2_Kanji[[Receipe]:[Meaning]],6,0)</f>
        <v>#N/A</v>
      </c>
      <c r="I774" t="e">
        <f>VLOOKUP(Final_manabou_kanji[[#This Row],[Kanji]],Raw_data_N2_Kanji[[Receipe]:[Meaning]],7,0)</f>
        <v>#N/A</v>
      </c>
      <c r="J774" t="e">
        <f>#REF!</f>
        <v>#REF!</v>
      </c>
      <c r="K774" s="35">
        <f>Final_manabou_kanji[[#This Row],[Sr. no.]]</f>
        <v>772</v>
      </c>
    </row>
    <row r="775" spans="2:11" ht="14.25" customHeight="1" x14ac:dyDescent="0.3">
      <c r="B775" s="34">
        <v>773</v>
      </c>
      <c r="C775" s="34" t="e">
        <f>VLOOKUP(Final_manabou_kanji[[#This Row],[Sr. no.]],Raw_data_N2_Kanji[[Sr. no.]:[Receipe no]],5,0)</f>
        <v>#N/A</v>
      </c>
      <c r="D775" s="38" t="e">
        <f>VLOOKUP(Final_manabou_kanji[[#This Row],[Sr. no.]],Raw_data_N2_Kanji[[Sr. no.]:[Meaning]],7,0)</f>
        <v>#N/A</v>
      </c>
      <c r="E775" s="3" t="e">
        <f>VLOOKUP(Final_manabou_kanji[[#This Row],[Sr. no.]],Raw_data_N2_Kanji[[Sr. no.]:[Meaning]],8,0)</f>
        <v>#N/A</v>
      </c>
      <c r="F775" s="39" t="e">
        <f>VLOOKUP(Final_manabou_kanji[[#This Row],[Sr. no.]],Raw_data_N2_Kanji[[Sr. no.]:[Meaning]],9,0)</f>
        <v>#N/A</v>
      </c>
      <c r="G775" s="66" t="e">
        <f>VLOOKUP(Final_manabou_kanji[[#This Row],[Sr. no.]],Raw_data_N2_Kanji[[Sr. no.]:[Sentence]],13,0)</f>
        <v>#N/A</v>
      </c>
      <c r="H775" t="e">
        <f>VLOOKUP(Final_manabou_kanji[[#This Row],[Kanji]],Raw_data_N2_Kanji[[Receipe]:[Meaning]],6,0)</f>
        <v>#N/A</v>
      </c>
      <c r="I775" t="e">
        <f>VLOOKUP(Final_manabou_kanji[[#This Row],[Kanji]],Raw_data_N2_Kanji[[Receipe]:[Meaning]],7,0)</f>
        <v>#N/A</v>
      </c>
      <c r="J775" t="e">
        <f>#REF!</f>
        <v>#REF!</v>
      </c>
      <c r="K775" s="35">
        <f>Final_manabou_kanji[[#This Row],[Sr. no.]]</f>
        <v>773</v>
      </c>
    </row>
    <row r="776" spans="2:11" ht="14.25" customHeight="1" x14ac:dyDescent="0.3">
      <c r="B776" s="34">
        <v>774</v>
      </c>
      <c r="C776" s="34" t="e">
        <f>VLOOKUP(Final_manabou_kanji[[#This Row],[Sr. no.]],Raw_data_N2_Kanji[[Sr. no.]:[Receipe no]],5,0)</f>
        <v>#N/A</v>
      </c>
      <c r="D776" s="38" t="e">
        <f>VLOOKUP(Final_manabou_kanji[[#This Row],[Sr. no.]],Raw_data_N2_Kanji[[Sr. no.]:[Meaning]],7,0)</f>
        <v>#N/A</v>
      </c>
      <c r="E776" s="3" t="e">
        <f>VLOOKUP(Final_manabou_kanji[[#This Row],[Sr. no.]],Raw_data_N2_Kanji[[Sr. no.]:[Meaning]],8,0)</f>
        <v>#N/A</v>
      </c>
      <c r="F776" s="39" t="e">
        <f>VLOOKUP(Final_manabou_kanji[[#This Row],[Sr. no.]],Raw_data_N2_Kanji[[Sr. no.]:[Meaning]],9,0)</f>
        <v>#N/A</v>
      </c>
      <c r="G776" s="66" t="e">
        <f>VLOOKUP(Final_manabou_kanji[[#This Row],[Sr. no.]],Raw_data_N2_Kanji[[Sr. no.]:[Sentence]],13,0)</f>
        <v>#N/A</v>
      </c>
      <c r="H776" t="e">
        <f>VLOOKUP(Final_manabou_kanji[[#This Row],[Kanji]],Raw_data_N2_Kanji[[Receipe]:[Meaning]],6,0)</f>
        <v>#N/A</v>
      </c>
      <c r="I776" t="e">
        <f>VLOOKUP(Final_manabou_kanji[[#This Row],[Kanji]],Raw_data_N2_Kanji[[Receipe]:[Meaning]],7,0)</f>
        <v>#N/A</v>
      </c>
      <c r="J776" t="e">
        <f>#REF!</f>
        <v>#REF!</v>
      </c>
      <c r="K776" s="35">
        <f>Final_manabou_kanji[[#This Row],[Sr. no.]]</f>
        <v>774</v>
      </c>
    </row>
    <row r="777" spans="2:11" ht="14.25" customHeight="1" x14ac:dyDescent="0.3">
      <c r="B777" s="34">
        <v>775</v>
      </c>
      <c r="C777" s="34" t="e">
        <f>VLOOKUP(Final_manabou_kanji[[#This Row],[Sr. no.]],Raw_data_N2_Kanji[[Sr. no.]:[Receipe no]],5,0)</f>
        <v>#N/A</v>
      </c>
      <c r="D777" s="38" t="e">
        <f>VLOOKUP(Final_manabou_kanji[[#This Row],[Sr. no.]],Raw_data_N2_Kanji[[Sr. no.]:[Meaning]],7,0)</f>
        <v>#N/A</v>
      </c>
      <c r="E777" s="3" t="e">
        <f>VLOOKUP(Final_manabou_kanji[[#This Row],[Sr. no.]],Raw_data_N2_Kanji[[Sr. no.]:[Meaning]],8,0)</f>
        <v>#N/A</v>
      </c>
      <c r="F777" s="39" t="e">
        <f>VLOOKUP(Final_manabou_kanji[[#This Row],[Sr. no.]],Raw_data_N2_Kanji[[Sr. no.]:[Meaning]],9,0)</f>
        <v>#N/A</v>
      </c>
      <c r="G777" s="66" t="e">
        <f>VLOOKUP(Final_manabou_kanji[[#This Row],[Sr. no.]],Raw_data_N2_Kanji[[Sr. no.]:[Sentence]],13,0)</f>
        <v>#N/A</v>
      </c>
      <c r="H777" t="e">
        <f>VLOOKUP(Final_manabou_kanji[[#This Row],[Kanji]],Raw_data_N2_Kanji[[Receipe]:[Meaning]],6,0)</f>
        <v>#N/A</v>
      </c>
      <c r="I777" t="e">
        <f>VLOOKUP(Final_manabou_kanji[[#This Row],[Kanji]],Raw_data_N2_Kanji[[Receipe]:[Meaning]],7,0)</f>
        <v>#N/A</v>
      </c>
      <c r="J777" t="e">
        <f>#REF!</f>
        <v>#REF!</v>
      </c>
      <c r="K777" s="35">
        <f>Final_manabou_kanji[[#This Row],[Sr. no.]]</f>
        <v>775</v>
      </c>
    </row>
    <row r="778" spans="2:11" ht="14.25" customHeight="1" x14ac:dyDescent="0.3">
      <c r="B778" s="34">
        <v>776</v>
      </c>
      <c r="C778" s="34" t="e">
        <f>VLOOKUP(Final_manabou_kanji[[#This Row],[Sr. no.]],Raw_data_N2_Kanji[[Sr. no.]:[Receipe no]],5,0)</f>
        <v>#N/A</v>
      </c>
      <c r="D778" s="38" t="e">
        <f>VLOOKUP(Final_manabou_kanji[[#This Row],[Sr. no.]],Raw_data_N2_Kanji[[Sr. no.]:[Meaning]],7,0)</f>
        <v>#N/A</v>
      </c>
      <c r="E778" s="3" t="e">
        <f>VLOOKUP(Final_manabou_kanji[[#This Row],[Sr. no.]],Raw_data_N2_Kanji[[Sr. no.]:[Meaning]],8,0)</f>
        <v>#N/A</v>
      </c>
      <c r="F778" s="39" t="e">
        <f>VLOOKUP(Final_manabou_kanji[[#This Row],[Sr. no.]],Raw_data_N2_Kanji[[Sr. no.]:[Meaning]],9,0)</f>
        <v>#N/A</v>
      </c>
      <c r="G778" s="66" t="e">
        <f>VLOOKUP(Final_manabou_kanji[[#This Row],[Sr. no.]],Raw_data_N2_Kanji[[Sr. no.]:[Sentence]],13,0)</f>
        <v>#N/A</v>
      </c>
      <c r="H778" t="e">
        <f>VLOOKUP(Final_manabou_kanji[[#This Row],[Kanji]],Raw_data_N2_Kanji[[Receipe]:[Meaning]],6,0)</f>
        <v>#N/A</v>
      </c>
      <c r="I778" t="e">
        <f>VLOOKUP(Final_manabou_kanji[[#This Row],[Kanji]],Raw_data_N2_Kanji[[Receipe]:[Meaning]],7,0)</f>
        <v>#N/A</v>
      </c>
      <c r="J778" t="e">
        <f>#REF!</f>
        <v>#REF!</v>
      </c>
      <c r="K778" s="35">
        <f>Final_manabou_kanji[[#This Row],[Sr. no.]]</f>
        <v>776</v>
      </c>
    </row>
    <row r="779" spans="2:11" ht="14.25" customHeight="1" x14ac:dyDescent="0.3">
      <c r="B779" s="34">
        <v>777</v>
      </c>
      <c r="C779" s="34" t="e">
        <f>VLOOKUP(Final_manabou_kanji[[#This Row],[Sr. no.]],Raw_data_N2_Kanji[[Sr. no.]:[Receipe no]],5,0)</f>
        <v>#N/A</v>
      </c>
      <c r="D779" s="38" t="e">
        <f>VLOOKUP(Final_manabou_kanji[[#This Row],[Sr. no.]],Raw_data_N2_Kanji[[Sr. no.]:[Meaning]],7,0)</f>
        <v>#N/A</v>
      </c>
      <c r="E779" s="3" t="e">
        <f>VLOOKUP(Final_manabou_kanji[[#This Row],[Sr. no.]],Raw_data_N2_Kanji[[Sr. no.]:[Meaning]],8,0)</f>
        <v>#N/A</v>
      </c>
      <c r="F779" s="39" t="e">
        <f>VLOOKUP(Final_manabou_kanji[[#This Row],[Sr. no.]],Raw_data_N2_Kanji[[Sr. no.]:[Meaning]],9,0)</f>
        <v>#N/A</v>
      </c>
      <c r="G779" s="66" t="e">
        <f>VLOOKUP(Final_manabou_kanji[[#This Row],[Sr. no.]],Raw_data_N2_Kanji[[Sr. no.]:[Sentence]],13,0)</f>
        <v>#N/A</v>
      </c>
      <c r="H779" t="e">
        <f>VLOOKUP(Final_manabou_kanji[[#This Row],[Kanji]],Raw_data_N2_Kanji[[Receipe]:[Meaning]],6,0)</f>
        <v>#N/A</v>
      </c>
      <c r="I779" t="e">
        <f>VLOOKUP(Final_manabou_kanji[[#This Row],[Kanji]],Raw_data_N2_Kanji[[Receipe]:[Meaning]],7,0)</f>
        <v>#N/A</v>
      </c>
      <c r="J779" t="e">
        <f>#REF!</f>
        <v>#REF!</v>
      </c>
      <c r="K779" s="35">
        <f>Final_manabou_kanji[[#This Row],[Sr. no.]]</f>
        <v>777</v>
      </c>
    </row>
    <row r="780" spans="2:11" ht="14.25" customHeight="1" x14ac:dyDescent="0.3">
      <c r="B780" s="34">
        <v>778</v>
      </c>
      <c r="C780" s="34" t="e">
        <f>VLOOKUP(Final_manabou_kanji[[#This Row],[Sr. no.]],Raw_data_N2_Kanji[[Sr. no.]:[Receipe no]],5,0)</f>
        <v>#N/A</v>
      </c>
      <c r="D780" s="38" t="e">
        <f>VLOOKUP(Final_manabou_kanji[[#This Row],[Sr. no.]],Raw_data_N2_Kanji[[Sr. no.]:[Meaning]],7,0)</f>
        <v>#N/A</v>
      </c>
      <c r="E780" s="3" t="e">
        <f>VLOOKUP(Final_manabou_kanji[[#This Row],[Sr. no.]],Raw_data_N2_Kanji[[Sr. no.]:[Meaning]],8,0)</f>
        <v>#N/A</v>
      </c>
      <c r="F780" s="39" t="e">
        <f>VLOOKUP(Final_manabou_kanji[[#This Row],[Sr. no.]],Raw_data_N2_Kanji[[Sr. no.]:[Meaning]],9,0)</f>
        <v>#N/A</v>
      </c>
      <c r="G780" s="66" t="e">
        <f>VLOOKUP(Final_manabou_kanji[[#This Row],[Sr. no.]],Raw_data_N2_Kanji[[Sr. no.]:[Sentence]],13,0)</f>
        <v>#N/A</v>
      </c>
      <c r="H780" t="e">
        <f>VLOOKUP(Final_manabou_kanji[[#This Row],[Kanji]],Raw_data_N2_Kanji[[Receipe]:[Meaning]],6,0)</f>
        <v>#N/A</v>
      </c>
      <c r="I780" t="e">
        <f>VLOOKUP(Final_manabou_kanji[[#This Row],[Kanji]],Raw_data_N2_Kanji[[Receipe]:[Meaning]],7,0)</f>
        <v>#N/A</v>
      </c>
      <c r="J780" t="e">
        <f>#REF!</f>
        <v>#REF!</v>
      </c>
      <c r="K780" s="35">
        <f>Final_manabou_kanji[[#This Row],[Sr. no.]]</f>
        <v>778</v>
      </c>
    </row>
    <row r="781" spans="2:11" ht="14.25" customHeight="1" x14ac:dyDescent="0.3">
      <c r="B781" s="34">
        <v>779</v>
      </c>
      <c r="C781" s="34" t="e">
        <f>VLOOKUP(Final_manabou_kanji[[#This Row],[Sr. no.]],Raw_data_N2_Kanji[[Sr. no.]:[Receipe no]],5,0)</f>
        <v>#N/A</v>
      </c>
      <c r="D781" s="38" t="e">
        <f>VLOOKUP(Final_manabou_kanji[[#This Row],[Sr. no.]],Raw_data_N2_Kanji[[Sr. no.]:[Meaning]],7,0)</f>
        <v>#N/A</v>
      </c>
      <c r="E781" s="3" t="e">
        <f>VLOOKUP(Final_manabou_kanji[[#This Row],[Sr. no.]],Raw_data_N2_Kanji[[Sr. no.]:[Meaning]],8,0)</f>
        <v>#N/A</v>
      </c>
      <c r="F781" s="39" t="e">
        <f>VLOOKUP(Final_manabou_kanji[[#This Row],[Sr. no.]],Raw_data_N2_Kanji[[Sr. no.]:[Meaning]],9,0)</f>
        <v>#N/A</v>
      </c>
      <c r="G781" s="66" t="e">
        <f>VLOOKUP(Final_manabou_kanji[[#This Row],[Sr. no.]],Raw_data_N2_Kanji[[Sr. no.]:[Sentence]],13,0)</f>
        <v>#N/A</v>
      </c>
      <c r="H781" t="e">
        <f>VLOOKUP(Final_manabou_kanji[[#This Row],[Kanji]],Raw_data_N2_Kanji[[Receipe]:[Meaning]],6,0)</f>
        <v>#N/A</v>
      </c>
      <c r="I781" t="e">
        <f>VLOOKUP(Final_manabou_kanji[[#This Row],[Kanji]],Raw_data_N2_Kanji[[Receipe]:[Meaning]],7,0)</f>
        <v>#N/A</v>
      </c>
      <c r="J781" t="e">
        <f>#REF!</f>
        <v>#REF!</v>
      </c>
      <c r="K781" s="35">
        <f>Final_manabou_kanji[[#This Row],[Sr. no.]]</f>
        <v>779</v>
      </c>
    </row>
    <row r="782" spans="2:11" ht="14.25" customHeight="1" x14ac:dyDescent="0.3">
      <c r="B782" s="34">
        <v>780</v>
      </c>
      <c r="C782" s="34" t="e">
        <f>VLOOKUP(Final_manabou_kanji[[#This Row],[Sr. no.]],Raw_data_N2_Kanji[[Sr. no.]:[Receipe no]],5,0)</f>
        <v>#N/A</v>
      </c>
      <c r="D782" s="38" t="e">
        <f>VLOOKUP(Final_manabou_kanji[[#This Row],[Sr. no.]],Raw_data_N2_Kanji[[Sr. no.]:[Meaning]],7,0)</f>
        <v>#N/A</v>
      </c>
      <c r="E782" s="3" t="e">
        <f>VLOOKUP(Final_manabou_kanji[[#This Row],[Sr. no.]],Raw_data_N2_Kanji[[Sr. no.]:[Meaning]],8,0)</f>
        <v>#N/A</v>
      </c>
      <c r="F782" s="39" t="e">
        <f>VLOOKUP(Final_manabou_kanji[[#This Row],[Sr. no.]],Raw_data_N2_Kanji[[Sr. no.]:[Meaning]],9,0)</f>
        <v>#N/A</v>
      </c>
      <c r="G782" s="66" t="e">
        <f>VLOOKUP(Final_manabou_kanji[[#This Row],[Sr. no.]],Raw_data_N2_Kanji[[Sr. no.]:[Sentence]],13,0)</f>
        <v>#N/A</v>
      </c>
      <c r="H782" t="e">
        <f>VLOOKUP(Final_manabou_kanji[[#This Row],[Kanji]],Raw_data_N2_Kanji[[Receipe]:[Meaning]],6,0)</f>
        <v>#N/A</v>
      </c>
      <c r="I782" t="e">
        <f>VLOOKUP(Final_manabou_kanji[[#This Row],[Kanji]],Raw_data_N2_Kanji[[Receipe]:[Meaning]],7,0)</f>
        <v>#N/A</v>
      </c>
      <c r="J782" t="e">
        <f>#REF!</f>
        <v>#REF!</v>
      </c>
      <c r="K782" s="35">
        <f>Final_manabou_kanji[[#This Row],[Sr. no.]]</f>
        <v>780</v>
      </c>
    </row>
    <row r="783" spans="2:11" ht="14.25" customHeight="1" x14ac:dyDescent="0.3">
      <c r="B783" s="34">
        <v>781</v>
      </c>
      <c r="C783" s="34" t="e">
        <f>VLOOKUP(Final_manabou_kanji[[#This Row],[Sr. no.]],Raw_data_N2_Kanji[[Sr. no.]:[Receipe no]],5,0)</f>
        <v>#N/A</v>
      </c>
      <c r="D783" s="38" t="e">
        <f>VLOOKUP(Final_manabou_kanji[[#This Row],[Sr. no.]],Raw_data_N2_Kanji[[Sr. no.]:[Meaning]],7,0)</f>
        <v>#N/A</v>
      </c>
      <c r="E783" s="3" t="e">
        <f>VLOOKUP(Final_manabou_kanji[[#This Row],[Sr. no.]],Raw_data_N2_Kanji[[Sr. no.]:[Meaning]],8,0)</f>
        <v>#N/A</v>
      </c>
      <c r="F783" s="39" t="e">
        <f>VLOOKUP(Final_manabou_kanji[[#This Row],[Sr. no.]],Raw_data_N2_Kanji[[Sr. no.]:[Meaning]],9,0)</f>
        <v>#N/A</v>
      </c>
      <c r="G783" s="66" t="e">
        <f>VLOOKUP(Final_manabou_kanji[[#This Row],[Sr. no.]],Raw_data_N2_Kanji[[Sr. no.]:[Sentence]],13,0)</f>
        <v>#N/A</v>
      </c>
      <c r="H783" t="e">
        <f>VLOOKUP(Final_manabou_kanji[[#This Row],[Kanji]],Raw_data_N2_Kanji[[Receipe]:[Meaning]],6,0)</f>
        <v>#N/A</v>
      </c>
      <c r="I783" t="e">
        <f>VLOOKUP(Final_manabou_kanji[[#This Row],[Kanji]],Raw_data_N2_Kanji[[Receipe]:[Meaning]],7,0)</f>
        <v>#N/A</v>
      </c>
      <c r="J783" t="e">
        <f>#REF!</f>
        <v>#REF!</v>
      </c>
      <c r="K783" s="35">
        <f>Final_manabou_kanji[[#This Row],[Sr. no.]]</f>
        <v>781</v>
      </c>
    </row>
    <row r="784" spans="2:11" ht="14.25" customHeight="1" x14ac:dyDescent="0.3">
      <c r="B784" s="34">
        <v>782</v>
      </c>
      <c r="C784" s="34" t="e">
        <f>VLOOKUP(Final_manabou_kanji[[#This Row],[Sr. no.]],Raw_data_N2_Kanji[[Sr. no.]:[Receipe no]],5,0)</f>
        <v>#N/A</v>
      </c>
      <c r="D784" s="38" t="e">
        <f>VLOOKUP(Final_manabou_kanji[[#This Row],[Sr. no.]],Raw_data_N2_Kanji[[Sr. no.]:[Meaning]],7,0)</f>
        <v>#N/A</v>
      </c>
      <c r="E784" s="3" t="e">
        <f>VLOOKUP(Final_manabou_kanji[[#This Row],[Sr. no.]],Raw_data_N2_Kanji[[Sr. no.]:[Meaning]],8,0)</f>
        <v>#N/A</v>
      </c>
      <c r="F784" s="39" t="e">
        <f>VLOOKUP(Final_manabou_kanji[[#This Row],[Sr. no.]],Raw_data_N2_Kanji[[Sr. no.]:[Meaning]],9,0)</f>
        <v>#N/A</v>
      </c>
      <c r="G784" s="66" t="e">
        <f>VLOOKUP(Final_manabou_kanji[[#This Row],[Sr. no.]],Raw_data_N2_Kanji[[Sr. no.]:[Sentence]],13,0)</f>
        <v>#N/A</v>
      </c>
      <c r="H784" t="e">
        <f>VLOOKUP(Final_manabou_kanji[[#This Row],[Kanji]],Raw_data_N2_Kanji[[Receipe]:[Meaning]],6,0)</f>
        <v>#N/A</v>
      </c>
      <c r="I784" t="e">
        <f>VLOOKUP(Final_manabou_kanji[[#This Row],[Kanji]],Raw_data_N2_Kanji[[Receipe]:[Meaning]],7,0)</f>
        <v>#N/A</v>
      </c>
      <c r="J784" t="e">
        <f>#REF!</f>
        <v>#REF!</v>
      </c>
      <c r="K784" s="35">
        <f>Final_manabou_kanji[[#This Row],[Sr. no.]]</f>
        <v>782</v>
      </c>
    </row>
    <row r="785" spans="2:11" ht="14.25" customHeight="1" x14ac:dyDescent="0.3">
      <c r="B785" s="34">
        <v>783</v>
      </c>
      <c r="C785" s="34" t="e">
        <f>VLOOKUP(Final_manabou_kanji[[#This Row],[Sr. no.]],Raw_data_N2_Kanji[[Sr. no.]:[Receipe no]],5,0)</f>
        <v>#N/A</v>
      </c>
      <c r="D785" s="38" t="e">
        <f>VLOOKUP(Final_manabou_kanji[[#This Row],[Sr. no.]],Raw_data_N2_Kanji[[Sr. no.]:[Meaning]],7,0)</f>
        <v>#N/A</v>
      </c>
      <c r="E785" s="3" t="e">
        <f>VLOOKUP(Final_manabou_kanji[[#This Row],[Sr. no.]],Raw_data_N2_Kanji[[Sr. no.]:[Meaning]],8,0)</f>
        <v>#N/A</v>
      </c>
      <c r="F785" s="39" t="e">
        <f>VLOOKUP(Final_manabou_kanji[[#This Row],[Sr. no.]],Raw_data_N2_Kanji[[Sr. no.]:[Meaning]],9,0)</f>
        <v>#N/A</v>
      </c>
      <c r="G785" s="66" t="e">
        <f>VLOOKUP(Final_manabou_kanji[[#This Row],[Sr. no.]],Raw_data_N2_Kanji[[Sr. no.]:[Sentence]],13,0)</f>
        <v>#N/A</v>
      </c>
      <c r="H785" t="e">
        <f>VLOOKUP(Final_manabou_kanji[[#This Row],[Kanji]],Raw_data_N2_Kanji[[Receipe]:[Meaning]],6,0)</f>
        <v>#N/A</v>
      </c>
      <c r="I785" t="e">
        <f>VLOOKUP(Final_manabou_kanji[[#This Row],[Kanji]],Raw_data_N2_Kanji[[Receipe]:[Meaning]],7,0)</f>
        <v>#N/A</v>
      </c>
      <c r="J785" t="e">
        <f>#REF!</f>
        <v>#REF!</v>
      </c>
      <c r="K785" s="35">
        <f>Final_manabou_kanji[[#This Row],[Sr. no.]]</f>
        <v>783</v>
      </c>
    </row>
    <row r="786" spans="2:11" ht="14.25" customHeight="1" x14ac:dyDescent="0.3">
      <c r="B786" s="34">
        <v>784</v>
      </c>
      <c r="C786" s="34" t="e">
        <f>VLOOKUP(Final_manabou_kanji[[#This Row],[Sr. no.]],Raw_data_N2_Kanji[[Sr. no.]:[Receipe no]],5,0)</f>
        <v>#N/A</v>
      </c>
      <c r="D786" s="38" t="e">
        <f>VLOOKUP(Final_manabou_kanji[[#This Row],[Sr. no.]],Raw_data_N2_Kanji[[Sr. no.]:[Meaning]],7,0)</f>
        <v>#N/A</v>
      </c>
      <c r="E786" s="3" t="e">
        <f>VLOOKUP(Final_manabou_kanji[[#This Row],[Sr. no.]],Raw_data_N2_Kanji[[Sr. no.]:[Meaning]],8,0)</f>
        <v>#N/A</v>
      </c>
      <c r="F786" s="39" t="e">
        <f>VLOOKUP(Final_manabou_kanji[[#This Row],[Sr. no.]],Raw_data_N2_Kanji[[Sr. no.]:[Meaning]],9,0)</f>
        <v>#N/A</v>
      </c>
      <c r="G786" s="66" t="e">
        <f>VLOOKUP(Final_manabou_kanji[[#This Row],[Sr. no.]],Raw_data_N2_Kanji[[Sr. no.]:[Sentence]],13,0)</f>
        <v>#N/A</v>
      </c>
      <c r="H786" t="e">
        <f>VLOOKUP(Final_manabou_kanji[[#This Row],[Kanji]],Raw_data_N2_Kanji[[Receipe]:[Meaning]],6,0)</f>
        <v>#N/A</v>
      </c>
      <c r="I786" t="e">
        <f>VLOOKUP(Final_manabou_kanji[[#This Row],[Kanji]],Raw_data_N2_Kanji[[Receipe]:[Meaning]],7,0)</f>
        <v>#N/A</v>
      </c>
      <c r="J786" t="e">
        <f>#REF!</f>
        <v>#REF!</v>
      </c>
      <c r="K786" s="35">
        <f>Final_manabou_kanji[[#This Row],[Sr. no.]]</f>
        <v>784</v>
      </c>
    </row>
    <row r="787" spans="2:11" ht="14.25" customHeight="1" x14ac:dyDescent="0.3">
      <c r="B787" s="34">
        <v>785</v>
      </c>
      <c r="C787" s="34" t="e">
        <f>VLOOKUP(Final_manabou_kanji[[#This Row],[Sr. no.]],Raw_data_N2_Kanji[[Sr. no.]:[Receipe no]],5,0)</f>
        <v>#N/A</v>
      </c>
      <c r="D787" s="38" t="e">
        <f>VLOOKUP(Final_manabou_kanji[[#This Row],[Sr. no.]],Raw_data_N2_Kanji[[Sr. no.]:[Meaning]],7,0)</f>
        <v>#N/A</v>
      </c>
      <c r="E787" s="3" t="e">
        <f>VLOOKUP(Final_manabou_kanji[[#This Row],[Sr. no.]],Raw_data_N2_Kanji[[Sr. no.]:[Meaning]],8,0)</f>
        <v>#N/A</v>
      </c>
      <c r="F787" s="39" t="e">
        <f>VLOOKUP(Final_manabou_kanji[[#This Row],[Sr. no.]],Raw_data_N2_Kanji[[Sr. no.]:[Meaning]],9,0)</f>
        <v>#N/A</v>
      </c>
      <c r="G787" s="66" t="e">
        <f>VLOOKUP(Final_manabou_kanji[[#This Row],[Sr. no.]],Raw_data_N2_Kanji[[Sr. no.]:[Sentence]],13,0)</f>
        <v>#N/A</v>
      </c>
      <c r="H787" t="e">
        <f>VLOOKUP(Final_manabou_kanji[[#This Row],[Kanji]],Raw_data_N2_Kanji[[Receipe]:[Meaning]],6,0)</f>
        <v>#N/A</v>
      </c>
      <c r="I787" t="e">
        <f>VLOOKUP(Final_manabou_kanji[[#This Row],[Kanji]],Raw_data_N2_Kanji[[Receipe]:[Meaning]],7,0)</f>
        <v>#N/A</v>
      </c>
      <c r="J787" t="e">
        <f>#REF!</f>
        <v>#REF!</v>
      </c>
      <c r="K787" s="35">
        <f>Final_manabou_kanji[[#This Row],[Sr. no.]]</f>
        <v>785</v>
      </c>
    </row>
    <row r="788" spans="2:11" ht="14.25" customHeight="1" x14ac:dyDescent="0.3">
      <c r="B788" s="34">
        <v>786</v>
      </c>
      <c r="C788" s="34" t="e">
        <f>VLOOKUP(Final_manabou_kanji[[#This Row],[Sr. no.]],Raw_data_N2_Kanji[[Sr. no.]:[Receipe no]],5,0)</f>
        <v>#N/A</v>
      </c>
      <c r="D788" s="38" t="e">
        <f>VLOOKUP(Final_manabou_kanji[[#This Row],[Sr. no.]],Raw_data_N2_Kanji[[Sr. no.]:[Meaning]],7,0)</f>
        <v>#N/A</v>
      </c>
      <c r="E788" s="3" t="e">
        <f>VLOOKUP(Final_manabou_kanji[[#This Row],[Sr. no.]],Raw_data_N2_Kanji[[Sr. no.]:[Meaning]],8,0)</f>
        <v>#N/A</v>
      </c>
      <c r="F788" s="39" t="e">
        <f>VLOOKUP(Final_manabou_kanji[[#This Row],[Sr. no.]],Raw_data_N2_Kanji[[Sr. no.]:[Meaning]],9,0)</f>
        <v>#N/A</v>
      </c>
      <c r="G788" s="66" t="e">
        <f>VLOOKUP(Final_manabou_kanji[[#This Row],[Sr. no.]],Raw_data_N2_Kanji[[Sr. no.]:[Sentence]],13,0)</f>
        <v>#N/A</v>
      </c>
      <c r="H788" t="e">
        <f>VLOOKUP(Final_manabou_kanji[[#This Row],[Kanji]],Raw_data_N2_Kanji[[Receipe]:[Meaning]],6,0)</f>
        <v>#N/A</v>
      </c>
      <c r="I788" t="e">
        <f>VLOOKUP(Final_manabou_kanji[[#This Row],[Kanji]],Raw_data_N2_Kanji[[Receipe]:[Meaning]],7,0)</f>
        <v>#N/A</v>
      </c>
      <c r="J788" t="e">
        <f>#REF!</f>
        <v>#REF!</v>
      </c>
      <c r="K788" s="35">
        <f>Final_manabou_kanji[[#This Row],[Sr. no.]]</f>
        <v>786</v>
      </c>
    </row>
    <row r="789" spans="2:11" ht="14.25" customHeight="1" x14ac:dyDescent="0.3">
      <c r="B789" s="34">
        <v>787</v>
      </c>
      <c r="C789" s="34" t="e">
        <f>VLOOKUP(Final_manabou_kanji[[#This Row],[Sr. no.]],Raw_data_N2_Kanji[[Sr. no.]:[Receipe no]],5,0)</f>
        <v>#N/A</v>
      </c>
      <c r="D789" s="38" t="e">
        <f>VLOOKUP(Final_manabou_kanji[[#This Row],[Sr. no.]],Raw_data_N2_Kanji[[Sr. no.]:[Meaning]],7,0)</f>
        <v>#N/A</v>
      </c>
      <c r="E789" s="3" t="e">
        <f>VLOOKUP(Final_manabou_kanji[[#This Row],[Sr. no.]],Raw_data_N2_Kanji[[Sr. no.]:[Meaning]],8,0)</f>
        <v>#N/A</v>
      </c>
      <c r="F789" s="39" t="e">
        <f>VLOOKUP(Final_manabou_kanji[[#This Row],[Sr. no.]],Raw_data_N2_Kanji[[Sr. no.]:[Meaning]],9,0)</f>
        <v>#N/A</v>
      </c>
      <c r="G789" s="66" t="e">
        <f>VLOOKUP(Final_manabou_kanji[[#This Row],[Sr. no.]],Raw_data_N2_Kanji[[Sr. no.]:[Sentence]],13,0)</f>
        <v>#N/A</v>
      </c>
      <c r="H789" t="e">
        <f>VLOOKUP(Final_manabou_kanji[[#This Row],[Kanji]],Raw_data_N2_Kanji[[Receipe]:[Meaning]],6,0)</f>
        <v>#N/A</v>
      </c>
      <c r="I789" t="e">
        <f>VLOOKUP(Final_manabou_kanji[[#This Row],[Kanji]],Raw_data_N2_Kanji[[Receipe]:[Meaning]],7,0)</f>
        <v>#N/A</v>
      </c>
      <c r="J789" t="e">
        <f>#REF!</f>
        <v>#REF!</v>
      </c>
      <c r="K789" s="35">
        <f>Final_manabou_kanji[[#This Row],[Sr. no.]]</f>
        <v>787</v>
      </c>
    </row>
    <row r="790" spans="2:11" ht="14.25" customHeight="1" x14ac:dyDescent="0.3">
      <c r="B790" s="34">
        <v>788</v>
      </c>
      <c r="C790" s="34" t="e">
        <f>VLOOKUP(Final_manabou_kanji[[#This Row],[Sr. no.]],Raw_data_N2_Kanji[[Sr. no.]:[Receipe no]],5,0)</f>
        <v>#N/A</v>
      </c>
      <c r="D790" s="38" t="e">
        <f>VLOOKUP(Final_manabou_kanji[[#This Row],[Sr. no.]],Raw_data_N2_Kanji[[Sr. no.]:[Meaning]],7,0)</f>
        <v>#N/A</v>
      </c>
      <c r="E790" s="3" t="e">
        <f>VLOOKUP(Final_manabou_kanji[[#This Row],[Sr. no.]],Raw_data_N2_Kanji[[Sr. no.]:[Meaning]],8,0)</f>
        <v>#N/A</v>
      </c>
      <c r="F790" s="39" t="e">
        <f>VLOOKUP(Final_manabou_kanji[[#This Row],[Sr. no.]],Raw_data_N2_Kanji[[Sr. no.]:[Meaning]],9,0)</f>
        <v>#N/A</v>
      </c>
      <c r="G790" s="66" t="e">
        <f>VLOOKUP(Final_manabou_kanji[[#This Row],[Sr. no.]],Raw_data_N2_Kanji[[Sr. no.]:[Sentence]],13,0)</f>
        <v>#N/A</v>
      </c>
      <c r="H790" t="e">
        <f>VLOOKUP(Final_manabou_kanji[[#This Row],[Kanji]],Raw_data_N2_Kanji[[Receipe]:[Meaning]],6,0)</f>
        <v>#N/A</v>
      </c>
      <c r="I790" t="e">
        <f>VLOOKUP(Final_manabou_kanji[[#This Row],[Kanji]],Raw_data_N2_Kanji[[Receipe]:[Meaning]],7,0)</f>
        <v>#N/A</v>
      </c>
      <c r="J790" t="e">
        <f>#REF!</f>
        <v>#REF!</v>
      </c>
      <c r="K790" s="35">
        <f>Final_manabou_kanji[[#This Row],[Sr. no.]]</f>
        <v>788</v>
      </c>
    </row>
    <row r="791" spans="2:11" ht="14.25" customHeight="1" x14ac:dyDescent="0.3">
      <c r="B791" s="34">
        <v>789</v>
      </c>
      <c r="C791" s="34" t="e">
        <f>VLOOKUP(Final_manabou_kanji[[#This Row],[Sr. no.]],Raw_data_N2_Kanji[[Sr. no.]:[Receipe no]],5,0)</f>
        <v>#N/A</v>
      </c>
      <c r="D791" s="38" t="e">
        <f>VLOOKUP(Final_manabou_kanji[[#This Row],[Sr. no.]],Raw_data_N2_Kanji[[Sr. no.]:[Meaning]],7,0)</f>
        <v>#N/A</v>
      </c>
      <c r="E791" s="3" t="e">
        <f>VLOOKUP(Final_manabou_kanji[[#This Row],[Sr. no.]],Raw_data_N2_Kanji[[Sr. no.]:[Meaning]],8,0)</f>
        <v>#N/A</v>
      </c>
      <c r="F791" s="39" t="e">
        <f>VLOOKUP(Final_manabou_kanji[[#This Row],[Sr. no.]],Raw_data_N2_Kanji[[Sr. no.]:[Meaning]],9,0)</f>
        <v>#N/A</v>
      </c>
      <c r="G791" s="66" t="e">
        <f>VLOOKUP(Final_manabou_kanji[[#This Row],[Sr. no.]],Raw_data_N2_Kanji[[Sr. no.]:[Sentence]],13,0)</f>
        <v>#N/A</v>
      </c>
      <c r="H791" t="e">
        <f>VLOOKUP(Final_manabou_kanji[[#This Row],[Kanji]],Raw_data_N2_Kanji[[Receipe]:[Meaning]],6,0)</f>
        <v>#N/A</v>
      </c>
      <c r="I791" t="e">
        <f>VLOOKUP(Final_manabou_kanji[[#This Row],[Kanji]],Raw_data_N2_Kanji[[Receipe]:[Meaning]],7,0)</f>
        <v>#N/A</v>
      </c>
      <c r="J791" t="e">
        <f>#REF!</f>
        <v>#REF!</v>
      </c>
      <c r="K791" s="35">
        <f>Final_manabou_kanji[[#This Row],[Sr. no.]]</f>
        <v>789</v>
      </c>
    </row>
    <row r="792" spans="2:11" ht="14.25" customHeight="1" x14ac:dyDescent="0.3">
      <c r="B792" s="34">
        <v>790</v>
      </c>
      <c r="C792" s="34" t="e">
        <f>VLOOKUP(Final_manabou_kanji[[#This Row],[Sr. no.]],Raw_data_N2_Kanji[[Sr. no.]:[Receipe no]],5,0)</f>
        <v>#N/A</v>
      </c>
      <c r="D792" s="38" t="e">
        <f>VLOOKUP(Final_manabou_kanji[[#This Row],[Sr. no.]],Raw_data_N2_Kanji[[Sr. no.]:[Meaning]],7,0)</f>
        <v>#N/A</v>
      </c>
      <c r="E792" s="3" t="e">
        <f>VLOOKUP(Final_manabou_kanji[[#This Row],[Sr. no.]],Raw_data_N2_Kanji[[Sr. no.]:[Meaning]],8,0)</f>
        <v>#N/A</v>
      </c>
      <c r="F792" s="39" t="e">
        <f>VLOOKUP(Final_manabou_kanji[[#This Row],[Sr. no.]],Raw_data_N2_Kanji[[Sr. no.]:[Meaning]],9,0)</f>
        <v>#N/A</v>
      </c>
      <c r="G792" s="66" t="e">
        <f>VLOOKUP(Final_manabou_kanji[[#This Row],[Sr. no.]],Raw_data_N2_Kanji[[Sr. no.]:[Sentence]],13,0)</f>
        <v>#N/A</v>
      </c>
      <c r="H792" t="e">
        <f>VLOOKUP(Final_manabou_kanji[[#This Row],[Kanji]],Raw_data_N2_Kanji[[Receipe]:[Meaning]],6,0)</f>
        <v>#N/A</v>
      </c>
      <c r="I792" t="e">
        <f>VLOOKUP(Final_manabou_kanji[[#This Row],[Kanji]],Raw_data_N2_Kanji[[Receipe]:[Meaning]],7,0)</f>
        <v>#N/A</v>
      </c>
      <c r="J792" t="e">
        <f>#REF!</f>
        <v>#REF!</v>
      </c>
      <c r="K792" s="35">
        <f>Final_manabou_kanji[[#This Row],[Sr. no.]]</f>
        <v>790</v>
      </c>
    </row>
    <row r="793" spans="2:11" ht="14.25" customHeight="1" x14ac:dyDescent="0.3">
      <c r="B793" s="34">
        <v>791</v>
      </c>
      <c r="C793" s="34" t="e">
        <f>VLOOKUP(Final_manabou_kanji[[#This Row],[Sr. no.]],Raw_data_N2_Kanji[[Sr. no.]:[Receipe no]],5,0)</f>
        <v>#N/A</v>
      </c>
      <c r="D793" s="38" t="e">
        <f>VLOOKUP(Final_manabou_kanji[[#This Row],[Sr. no.]],Raw_data_N2_Kanji[[Sr. no.]:[Meaning]],7,0)</f>
        <v>#N/A</v>
      </c>
      <c r="E793" s="3" t="e">
        <f>VLOOKUP(Final_manabou_kanji[[#This Row],[Sr. no.]],Raw_data_N2_Kanji[[Sr. no.]:[Meaning]],8,0)</f>
        <v>#N/A</v>
      </c>
      <c r="F793" s="39" t="e">
        <f>VLOOKUP(Final_manabou_kanji[[#This Row],[Sr. no.]],Raw_data_N2_Kanji[[Sr. no.]:[Meaning]],9,0)</f>
        <v>#N/A</v>
      </c>
      <c r="G793" s="66" t="e">
        <f>VLOOKUP(Final_manabou_kanji[[#This Row],[Sr. no.]],Raw_data_N2_Kanji[[Sr. no.]:[Sentence]],13,0)</f>
        <v>#N/A</v>
      </c>
      <c r="H793" t="e">
        <f>VLOOKUP(Final_manabou_kanji[[#This Row],[Kanji]],Raw_data_N2_Kanji[[Receipe]:[Meaning]],6,0)</f>
        <v>#N/A</v>
      </c>
      <c r="I793" t="e">
        <f>VLOOKUP(Final_manabou_kanji[[#This Row],[Kanji]],Raw_data_N2_Kanji[[Receipe]:[Meaning]],7,0)</f>
        <v>#N/A</v>
      </c>
      <c r="J793" t="e">
        <f>#REF!</f>
        <v>#REF!</v>
      </c>
      <c r="K793" s="35">
        <f>Final_manabou_kanji[[#This Row],[Sr. no.]]</f>
        <v>791</v>
      </c>
    </row>
    <row r="794" spans="2:11" ht="14.25" customHeight="1" x14ac:dyDescent="0.3">
      <c r="B794" s="34">
        <v>792</v>
      </c>
      <c r="C794" s="34" t="e">
        <f>VLOOKUP(Final_manabou_kanji[[#This Row],[Sr. no.]],Raw_data_N2_Kanji[[Sr. no.]:[Receipe no]],5,0)</f>
        <v>#N/A</v>
      </c>
      <c r="D794" s="38" t="e">
        <f>VLOOKUP(Final_manabou_kanji[[#This Row],[Sr. no.]],Raw_data_N2_Kanji[[Sr. no.]:[Meaning]],7,0)</f>
        <v>#N/A</v>
      </c>
      <c r="E794" s="3" t="e">
        <f>VLOOKUP(Final_manabou_kanji[[#This Row],[Sr. no.]],Raw_data_N2_Kanji[[Sr. no.]:[Meaning]],8,0)</f>
        <v>#N/A</v>
      </c>
      <c r="F794" s="39" t="e">
        <f>VLOOKUP(Final_manabou_kanji[[#This Row],[Sr. no.]],Raw_data_N2_Kanji[[Sr. no.]:[Meaning]],9,0)</f>
        <v>#N/A</v>
      </c>
      <c r="G794" s="66" t="e">
        <f>VLOOKUP(Final_manabou_kanji[[#This Row],[Sr. no.]],Raw_data_N2_Kanji[[Sr. no.]:[Sentence]],13,0)</f>
        <v>#N/A</v>
      </c>
      <c r="H794" t="e">
        <f>VLOOKUP(Final_manabou_kanji[[#This Row],[Kanji]],Raw_data_N2_Kanji[[Receipe]:[Meaning]],6,0)</f>
        <v>#N/A</v>
      </c>
      <c r="I794" t="e">
        <f>VLOOKUP(Final_manabou_kanji[[#This Row],[Kanji]],Raw_data_N2_Kanji[[Receipe]:[Meaning]],7,0)</f>
        <v>#N/A</v>
      </c>
      <c r="J794" t="e">
        <f>#REF!</f>
        <v>#REF!</v>
      </c>
      <c r="K794" s="35">
        <f>Final_manabou_kanji[[#This Row],[Sr. no.]]</f>
        <v>792</v>
      </c>
    </row>
    <row r="795" spans="2:11" ht="14.25" customHeight="1" x14ac:dyDescent="0.3">
      <c r="B795" s="34">
        <v>793</v>
      </c>
      <c r="C795" s="34" t="e">
        <f>VLOOKUP(Final_manabou_kanji[[#This Row],[Sr. no.]],Raw_data_N2_Kanji[[Sr. no.]:[Receipe no]],5,0)</f>
        <v>#N/A</v>
      </c>
      <c r="D795" s="38" t="e">
        <f>VLOOKUP(Final_manabou_kanji[[#This Row],[Sr. no.]],Raw_data_N2_Kanji[[Sr. no.]:[Meaning]],7,0)</f>
        <v>#N/A</v>
      </c>
      <c r="E795" s="3" t="e">
        <f>VLOOKUP(Final_manabou_kanji[[#This Row],[Sr. no.]],Raw_data_N2_Kanji[[Sr. no.]:[Meaning]],8,0)</f>
        <v>#N/A</v>
      </c>
      <c r="F795" s="39" t="e">
        <f>VLOOKUP(Final_manabou_kanji[[#This Row],[Sr. no.]],Raw_data_N2_Kanji[[Sr. no.]:[Meaning]],9,0)</f>
        <v>#N/A</v>
      </c>
      <c r="G795" s="66" t="e">
        <f>VLOOKUP(Final_manabou_kanji[[#This Row],[Sr. no.]],Raw_data_N2_Kanji[[Sr. no.]:[Sentence]],13,0)</f>
        <v>#N/A</v>
      </c>
      <c r="H795" t="e">
        <f>VLOOKUP(Final_manabou_kanji[[#This Row],[Kanji]],Raw_data_N2_Kanji[[Receipe]:[Meaning]],6,0)</f>
        <v>#N/A</v>
      </c>
      <c r="I795" t="e">
        <f>VLOOKUP(Final_manabou_kanji[[#This Row],[Kanji]],Raw_data_N2_Kanji[[Receipe]:[Meaning]],7,0)</f>
        <v>#N/A</v>
      </c>
      <c r="J795" t="e">
        <f>#REF!</f>
        <v>#REF!</v>
      </c>
      <c r="K795" s="35">
        <f>Final_manabou_kanji[[#This Row],[Sr. no.]]</f>
        <v>793</v>
      </c>
    </row>
    <row r="796" spans="2:11" ht="14.25" customHeight="1" x14ac:dyDescent="0.3">
      <c r="B796" s="34">
        <v>794</v>
      </c>
      <c r="C796" s="34" t="e">
        <f>VLOOKUP(Final_manabou_kanji[[#This Row],[Sr. no.]],Raw_data_N2_Kanji[[Sr. no.]:[Receipe no]],5,0)</f>
        <v>#N/A</v>
      </c>
      <c r="D796" s="38" t="e">
        <f>VLOOKUP(Final_manabou_kanji[[#This Row],[Sr. no.]],Raw_data_N2_Kanji[[Sr. no.]:[Meaning]],7,0)</f>
        <v>#N/A</v>
      </c>
      <c r="E796" s="3" t="e">
        <f>VLOOKUP(Final_manabou_kanji[[#This Row],[Sr. no.]],Raw_data_N2_Kanji[[Sr. no.]:[Meaning]],8,0)</f>
        <v>#N/A</v>
      </c>
      <c r="F796" s="39" t="e">
        <f>VLOOKUP(Final_manabou_kanji[[#This Row],[Sr. no.]],Raw_data_N2_Kanji[[Sr. no.]:[Meaning]],9,0)</f>
        <v>#N/A</v>
      </c>
      <c r="G796" s="66" t="e">
        <f>VLOOKUP(Final_manabou_kanji[[#This Row],[Sr. no.]],Raw_data_N2_Kanji[[Sr. no.]:[Sentence]],13,0)</f>
        <v>#N/A</v>
      </c>
      <c r="H796" t="e">
        <f>VLOOKUP(Final_manabou_kanji[[#This Row],[Kanji]],Raw_data_N2_Kanji[[Receipe]:[Meaning]],6,0)</f>
        <v>#N/A</v>
      </c>
      <c r="I796" t="e">
        <f>VLOOKUP(Final_manabou_kanji[[#This Row],[Kanji]],Raw_data_N2_Kanji[[Receipe]:[Meaning]],7,0)</f>
        <v>#N/A</v>
      </c>
      <c r="J796" t="e">
        <f>#REF!</f>
        <v>#REF!</v>
      </c>
      <c r="K796" s="35">
        <f>Final_manabou_kanji[[#This Row],[Sr. no.]]</f>
        <v>794</v>
      </c>
    </row>
    <row r="797" spans="2:11" ht="14.25" customHeight="1" x14ac:dyDescent="0.3">
      <c r="B797" s="34">
        <v>795</v>
      </c>
      <c r="C797" s="34" t="e">
        <f>VLOOKUP(Final_manabou_kanji[[#This Row],[Sr. no.]],Raw_data_N2_Kanji[[Sr. no.]:[Receipe no]],5,0)</f>
        <v>#N/A</v>
      </c>
      <c r="D797" s="38" t="e">
        <f>VLOOKUP(Final_manabou_kanji[[#This Row],[Sr. no.]],Raw_data_N2_Kanji[[Sr. no.]:[Meaning]],7,0)</f>
        <v>#N/A</v>
      </c>
      <c r="E797" s="3" t="e">
        <f>VLOOKUP(Final_manabou_kanji[[#This Row],[Sr. no.]],Raw_data_N2_Kanji[[Sr. no.]:[Meaning]],8,0)</f>
        <v>#N/A</v>
      </c>
      <c r="F797" s="39" t="e">
        <f>VLOOKUP(Final_manabou_kanji[[#This Row],[Sr. no.]],Raw_data_N2_Kanji[[Sr. no.]:[Meaning]],9,0)</f>
        <v>#N/A</v>
      </c>
      <c r="G797" s="66" t="e">
        <f>VLOOKUP(Final_manabou_kanji[[#This Row],[Sr. no.]],Raw_data_N2_Kanji[[Sr. no.]:[Sentence]],13,0)</f>
        <v>#N/A</v>
      </c>
      <c r="H797" t="e">
        <f>VLOOKUP(Final_manabou_kanji[[#This Row],[Kanji]],Raw_data_N2_Kanji[[Receipe]:[Meaning]],6,0)</f>
        <v>#N/A</v>
      </c>
      <c r="I797" t="e">
        <f>VLOOKUP(Final_manabou_kanji[[#This Row],[Kanji]],Raw_data_N2_Kanji[[Receipe]:[Meaning]],7,0)</f>
        <v>#N/A</v>
      </c>
      <c r="J797" t="e">
        <f>#REF!</f>
        <v>#REF!</v>
      </c>
      <c r="K797" s="35">
        <f>Final_manabou_kanji[[#This Row],[Sr. no.]]</f>
        <v>795</v>
      </c>
    </row>
    <row r="798" spans="2:11" ht="14.25" customHeight="1" x14ac:dyDescent="0.3">
      <c r="B798" s="34">
        <v>796</v>
      </c>
      <c r="C798" s="34" t="e">
        <f>VLOOKUP(Final_manabou_kanji[[#This Row],[Sr. no.]],Raw_data_N2_Kanji[[Sr. no.]:[Receipe no]],5,0)</f>
        <v>#N/A</v>
      </c>
      <c r="D798" s="38" t="e">
        <f>VLOOKUP(Final_manabou_kanji[[#This Row],[Sr. no.]],Raw_data_N2_Kanji[[Sr. no.]:[Meaning]],7,0)</f>
        <v>#N/A</v>
      </c>
      <c r="E798" s="3" t="e">
        <f>VLOOKUP(Final_manabou_kanji[[#This Row],[Sr. no.]],Raw_data_N2_Kanji[[Sr. no.]:[Meaning]],8,0)</f>
        <v>#N/A</v>
      </c>
      <c r="F798" s="39" t="e">
        <f>VLOOKUP(Final_manabou_kanji[[#This Row],[Sr. no.]],Raw_data_N2_Kanji[[Sr. no.]:[Meaning]],9,0)</f>
        <v>#N/A</v>
      </c>
      <c r="G798" s="66" t="e">
        <f>VLOOKUP(Final_manabou_kanji[[#This Row],[Sr. no.]],Raw_data_N2_Kanji[[Sr. no.]:[Sentence]],13,0)</f>
        <v>#N/A</v>
      </c>
      <c r="H798" t="e">
        <f>VLOOKUP(Final_manabou_kanji[[#This Row],[Kanji]],Raw_data_N2_Kanji[[Receipe]:[Meaning]],6,0)</f>
        <v>#N/A</v>
      </c>
      <c r="I798" t="e">
        <f>VLOOKUP(Final_manabou_kanji[[#This Row],[Kanji]],Raw_data_N2_Kanji[[Receipe]:[Meaning]],7,0)</f>
        <v>#N/A</v>
      </c>
      <c r="J798" t="e">
        <f>#REF!</f>
        <v>#REF!</v>
      </c>
      <c r="K798" s="35">
        <f>Final_manabou_kanji[[#This Row],[Sr. no.]]</f>
        <v>796</v>
      </c>
    </row>
    <row r="799" spans="2:11" ht="14.25" customHeight="1" x14ac:dyDescent="0.3">
      <c r="B799" s="34">
        <v>797</v>
      </c>
      <c r="C799" s="34" t="e">
        <f>VLOOKUP(Final_manabou_kanji[[#This Row],[Sr. no.]],Raw_data_N2_Kanji[[Sr. no.]:[Receipe no]],5,0)</f>
        <v>#N/A</v>
      </c>
      <c r="D799" s="38" t="e">
        <f>VLOOKUP(Final_manabou_kanji[[#This Row],[Sr. no.]],Raw_data_N2_Kanji[[Sr. no.]:[Meaning]],7,0)</f>
        <v>#N/A</v>
      </c>
      <c r="E799" s="3" t="e">
        <f>VLOOKUP(Final_manabou_kanji[[#This Row],[Sr. no.]],Raw_data_N2_Kanji[[Sr. no.]:[Meaning]],8,0)</f>
        <v>#N/A</v>
      </c>
      <c r="F799" s="39" t="e">
        <f>VLOOKUP(Final_manabou_kanji[[#This Row],[Sr. no.]],Raw_data_N2_Kanji[[Sr. no.]:[Meaning]],9,0)</f>
        <v>#N/A</v>
      </c>
      <c r="G799" s="66" t="e">
        <f>VLOOKUP(Final_manabou_kanji[[#This Row],[Sr. no.]],Raw_data_N2_Kanji[[Sr. no.]:[Sentence]],13,0)</f>
        <v>#N/A</v>
      </c>
      <c r="H799" t="e">
        <f>VLOOKUP(Final_manabou_kanji[[#This Row],[Kanji]],Raw_data_N2_Kanji[[Receipe]:[Meaning]],6,0)</f>
        <v>#N/A</v>
      </c>
      <c r="I799" t="e">
        <f>VLOOKUP(Final_manabou_kanji[[#This Row],[Kanji]],Raw_data_N2_Kanji[[Receipe]:[Meaning]],7,0)</f>
        <v>#N/A</v>
      </c>
      <c r="J799" t="e">
        <f>#REF!</f>
        <v>#REF!</v>
      </c>
      <c r="K799" s="35">
        <f>Final_manabou_kanji[[#This Row],[Sr. no.]]</f>
        <v>797</v>
      </c>
    </row>
    <row r="800" spans="2:11" ht="14.25" customHeight="1" x14ac:dyDescent="0.3">
      <c r="B800" s="34">
        <v>798</v>
      </c>
      <c r="C800" s="34" t="e">
        <f>VLOOKUP(Final_manabou_kanji[[#This Row],[Sr. no.]],Raw_data_N2_Kanji[[Sr. no.]:[Receipe no]],5,0)</f>
        <v>#N/A</v>
      </c>
      <c r="D800" s="38" t="e">
        <f>VLOOKUP(Final_manabou_kanji[[#This Row],[Sr. no.]],Raw_data_N2_Kanji[[Sr. no.]:[Meaning]],7,0)</f>
        <v>#N/A</v>
      </c>
      <c r="E800" s="3" t="e">
        <f>VLOOKUP(Final_manabou_kanji[[#This Row],[Sr. no.]],Raw_data_N2_Kanji[[Sr. no.]:[Meaning]],8,0)</f>
        <v>#N/A</v>
      </c>
      <c r="F800" s="39" t="e">
        <f>VLOOKUP(Final_manabou_kanji[[#This Row],[Sr. no.]],Raw_data_N2_Kanji[[Sr. no.]:[Meaning]],9,0)</f>
        <v>#N/A</v>
      </c>
      <c r="G800" s="66" t="e">
        <f>VLOOKUP(Final_manabou_kanji[[#This Row],[Sr. no.]],Raw_data_N2_Kanji[[Sr. no.]:[Sentence]],13,0)</f>
        <v>#N/A</v>
      </c>
      <c r="H800" t="e">
        <f>VLOOKUP(Final_manabou_kanji[[#This Row],[Kanji]],Raw_data_N2_Kanji[[Receipe]:[Meaning]],6,0)</f>
        <v>#N/A</v>
      </c>
      <c r="I800" t="e">
        <f>VLOOKUP(Final_manabou_kanji[[#This Row],[Kanji]],Raw_data_N2_Kanji[[Receipe]:[Meaning]],7,0)</f>
        <v>#N/A</v>
      </c>
      <c r="J800" t="e">
        <f>#REF!</f>
        <v>#REF!</v>
      </c>
      <c r="K800" s="35">
        <f>Final_manabou_kanji[[#This Row],[Sr. no.]]</f>
        <v>798</v>
      </c>
    </row>
    <row r="801" spans="2:11" ht="14.25" customHeight="1" x14ac:dyDescent="0.3">
      <c r="B801" s="34">
        <v>799</v>
      </c>
      <c r="C801" s="34" t="e">
        <f>VLOOKUP(Final_manabou_kanji[[#This Row],[Sr. no.]],Raw_data_N2_Kanji[[Sr. no.]:[Receipe no]],5,0)</f>
        <v>#N/A</v>
      </c>
      <c r="D801" s="38" t="e">
        <f>VLOOKUP(Final_manabou_kanji[[#This Row],[Sr. no.]],Raw_data_N2_Kanji[[Sr. no.]:[Meaning]],7,0)</f>
        <v>#N/A</v>
      </c>
      <c r="E801" s="3" t="e">
        <f>VLOOKUP(Final_manabou_kanji[[#This Row],[Sr. no.]],Raw_data_N2_Kanji[[Sr. no.]:[Meaning]],8,0)</f>
        <v>#N/A</v>
      </c>
      <c r="F801" s="39" t="e">
        <f>VLOOKUP(Final_manabou_kanji[[#This Row],[Sr. no.]],Raw_data_N2_Kanji[[Sr. no.]:[Meaning]],9,0)</f>
        <v>#N/A</v>
      </c>
      <c r="G801" s="66" t="e">
        <f>VLOOKUP(Final_manabou_kanji[[#This Row],[Sr. no.]],Raw_data_N2_Kanji[[Sr. no.]:[Sentence]],13,0)</f>
        <v>#N/A</v>
      </c>
      <c r="H801" t="e">
        <f>VLOOKUP(Final_manabou_kanji[[#This Row],[Kanji]],Raw_data_N2_Kanji[[Receipe]:[Meaning]],6,0)</f>
        <v>#N/A</v>
      </c>
      <c r="I801" t="e">
        <f>VLOOKUP(Final_manabou_kanji[[#This Row],[Kanji]],Raw_data_N2_Kanji[[Receipe]:[Meaning]],7,0)</f>
        <v>#N/A</v>
      </c>
      <c r="J801" t="e">
        <f>#REF!</f>
        <v>#REF!</v>
      </c>
      <c r="K801" s="35">
        <f>Final_manabou_kanji[[#This Row],[Sr. no.]]</f>
        <v>799</v>
      </c>
    </row>
    <row r="802" spans="2:11" ht="14.25" customHeight="1" x14ac:dyDescent="0.3">
      <c r="B802" s="34">
        <v>800</v>
      </c>
      <c r="C802" s="34" t="e">
        <f>VLOOKUP(Final_manabou_kanji[[#This Row],[Sr. no.]],Raw_data_N2_Kanji[[Sr. no.]:[Receipe no]],5,0)</f>
        <v>#N/A</v>
      </c>
      <c r="D802" s="38" t="e">
        <f>VLOOKUP(Final_manabou_kanji[[#This Row],[Sr. no.]],Raw_data_N2_Kanji[[Sr. no.]:[Meaning]],7,0)</f>
        <v>#N/A</v>
      </c>
      <c r="E802" s="3" t="e">
        <f>VLOOKUP(Final_manabou_kanji[[#This Row],[Sr. no.]],Raw_data_N2_Kanji[[Sr. no.]:[Meaning]],8,0)</f>
        <v>#N/A</v>
      </c>
      <c r="F802" s="39" t="e">
        <f>VLOOKUP(Final_manabou_kanji[[#This Row],[Sr. no.]],Raw_data_N2_Kanji[[Sr. no.]:[Meaning]],9,0)</f>
        <v>#N/A</v>
      </c>
      <c r="G802" s="66" t="e">
        <f>VLOOKUP(Final_manabou_kanji[[#This Row],[Sr. no.]],Raw_data_N2_Kanji[[Sr. no.]:[Sentence]],13,0)</f>
        <v>#N/A</v>
      </c>
      <c r="H802" t="e">
        <f>VLOOKUP(Final_manabou_kanji[[#This Row],[Kanji]],Raw_data_N2_Kanji[[Receipe]:[Meaning]],6,0)</f>
        <v>#N/A</v>
      </c>
      <c r="I802" t="e">
        <f>VLOOKUP(Final_manabou_kanji[[#This Row],[Kanji]],Raw_data_N2_Kanji[[Receipe]:[Meaning]],7,0)</f>
        <v>#N/A</v>
      </c>
      <c r="J802" t="e">
        <f>#REF!</f>
        <v>#REF!</v>
      </c>
      <c r="K802" s="35">
        <f>Final_manabou_kanji[[#This Row],[Sr. no.]]</f>
        <v>800</v>
      </c>
    </row>
    <row r="803" spans="2:11" ht="14.25" customHeight="1" x14ac:dyDescent="0.3">
      <c r="B803" s="34">
        <v>801</v>
      </c>
      <c r="C803" s="34" t="e">
        <f>VLOOKUP(Final_manabou_kanji[[#This Row],[Sr. no.]],Raw_data_N2_Kanji[[Sr. no.]:[Receipe no]],5,0)</f>
        <v>#N/A</v>
      </c>
      <c r="D803" s="38" t="e">
        <f>VLOOKUP(Final_manabou_kanji[[#This Row],[Sr. no.]],Raw_data_N2_Kanji[[Sr. no.]:[Meaning]],7,0)</f>
        <v>#N/A</v>
      </c>
      <c r="E803" s="3" t="e">
        <f>VLOOKUP(Final_manabou_kanji[[#This Row],[Sr. no.]],Raw_data_N2_Kanji[[Sr. no.]:[Meaning]],8,0)</f>
        <v>#N/A</v>
      </c>
      <c r="F803" s="39" t="e">
        <f>VLOOKUP(Final_manabou_kanji[[#This Row],[Sr. no.]],Raw_data_N2_Kanji[[Sr. no.]:[Meaning]],9,0)</f>
        <v>#N/A</v>
      </c>
      <c r="G803" s="66" t="e">
        <f>VLOOKUP(Final_manabou_kanji[[#This Row],[Sr. no.]],Raw_data_N2_Kanji[[Sr. no.]:[Sentence]],13,0)</f>
        <v>#N/A</v>
      </c>
      <c r="H803" t="e">
        <f>VLOOKUP(Final_manabou_kanji[[#This Row],[Kanji]],Raw_data_N2_Kanji[[Receipe]:[Meaning]],6,0)</f>
        <v>#N/A</v>
      </c>
      <c r="I803" t="e">
        <f>VLOOKUP(Final_manabou_kanji[[#This Row],[Kanji]],Raw_data_N2_Kanji[[Receipe]:[Meaning]],7,0)</f>
        <v>#N/A</v>
      </c>
      <c r="J803" t="e">
        <f>#REF!</f>
        <v>#REF!</v>
      </c>
      <c r="K803" s="35">
        <f>Final_manabou_kanji[[#This Row],[Sr. no.]]</f>
        <v>801</v>
      </c>
    </row>
    <row r="804" spans="2:11" ht="14.25" customHeight="1" x14ac:dyDescent="0.3">
      <c r="B804" s="34">
        <v>802</v>
      </c>
      <c r="C804" s="34" t="e">
        <f>VLOOKUP(Final_manabou_kanji[[#This Row],[Sr. no.]],Raw_data_N2_Kanji[[Sr. no.]:[Receipe no]],5,0)</f>
        <v>#N/A</v>
      </c>
      <c r="D804" s="38" t="e">
        <f>VLOOKUP(Final_manabou_kanji[[#This Row],[Sr. no.]],Raw_data_N2_Kanji[[Sr. no.]:[Meaning]],7,0)</f>
        <v>#N/A</v>
      </c>
      <c r="E804" s="3" t="e">
        <f>VLOOKUP(Final_manabou_kanji[[#This Row],[Sr. no.]],Raw_data_N2_Kanji[[Sr. no.]:[Meaning]],8,0)</f>
        <v>#N/A</v>
      </c>
      <c r="F804" s="39" t="e">
        <f>VLOOKUP(Final_manabou_kanji[[#This Row],[Sr. no.]],Raw_data_N2_Kanji[[Sr. no.]:[Meaning]],9,0)</f>
        <v>#N/A</v>
      </c>
      <c r="G804" s="66" t="e">
        <f>VLOOKUP(Final_manabou_kanji[[#This Row],[Sr. no.]],Raw_data_N2_Kanji[[Sr. no.]:[Sentence]],13,0)</f>
        <v>#N/A</v>
      </c>
      <c r="H804" t="e">
        <f>VLOOKUP(Final_manabou_kanji[[#This Row],[Kanji]],Raw_data_N2_Kanji[[Receipe]:[Meaning]],6,0)</f>
        <v>#N/A</v>
      </c>
      <c r="I804" t="e">
        <f>VLOOKUP(Final_manabou_kanji[[#This Row],[Kanji]],Raw_data_N2_Kanji[[Receipe]:[Meaning]],7,0)</f>
        <v>#N/A</v>
      </c>
      <c r="J804" t="e">
        <f>#REF!</f>
        <v>#REF!</v>
      </c>
      <c r="K804" s="35">
        <f>Final_manabou_kanji[[#This Row],[Sr. no.]]</f>
        <v>802</v>
      </c>
    </row>
    <row r="805" spans="2:11" ht="14.25" customHeight="1" x14ac:dyDescent="0.3">
      <c r="B805" s="34">
        <v>803</v>
      </c>
      <c r="C805" s="34" t="e">
        <f>VLOOKUP(Final_manabou_kanji[[#This Row],[Sr. no.]],Raw_data_N2_Kanji[[Sr. no.]:[Receipe no]],5,0)</f>
        <v>#N/A</v>
      </c>
      <c r="D805" s="38" t="e">
        <f>VLOOKUP(Final_manabou_kanji[[#This Row],[Sr. no.]],Raw_data_N2_Kanji[[Sr. no.]:[Meaning]],7,0)</f>
        <v>#N/A</v>
      </c>
      <c r="E805" s="3" t="e">
        <f>VLOOKUP(Final_manabou_kanji[[#This Row],[Sr. no.]],Raw_data_N2_Kanji[[Sr. no.]:[Meaning]],8,0)</f>
        <v>#N/A</v>
      </c>
      <c r="F805" s="39" t="e">
        <f>VLOOKUP(Final_manabou_kanji[[#This Row],[Sr. no.]],Raw_data_N2_Kanji[[Sr. no.]:[Meaning]],9,0)</f>
        <v>#N/A</v>
      </c>
      <c r="G805" s="66" t="e">
        <f>VLOOKUP(Final_manabou_kanji[[#This Row],[Sr. no.]],Raw_data_N2_Kanji[[Sr. no.]:[Sentence]],13,0)</f>
        <v>#N/A</v>
      </c>
      <c r="H805" t="e">
        <f>VLOOKUP(Final_manabou_kanji[[#This Row],[Kanji]],Raw_data_N2_Kanji[[Receipe]:[Meaning]],6,0)</f>
        <v>#N/A</v>
      </c>
      <c r="I805" t="e">
        <f>VLOOKUP(Final_manabou_kanji[[#This Row],[Kanji]],Raw_data_N2_Kanji[[Receipe]:[Meaning]],7,0)</f>
        <v>#N/A</v>
      </c>
      <c r="J805" t="e">
        <f>#REF!</f>
        <v>#REF!</v>
      </c>
      <c r="K805" s="35">
        <f>Final_manabou_kanji[[#This Row],[Sr. no.]]</f>
        <v>803</v>
      </c>
    </row>
    <row r="806" spans="2:11" ht="14.25" customHeight="1" x14ac:dyDescent="0.3">
      <c r="B806" s="34">
        <v>804</v>
      </c>
      <c r="C806" s="34" t="e">
        <f>VLOOKUP(Final_manabou_kanji[[#This Row],[Sr. no.]],Raw_data_N2_Kanji[[Sr. no.]:[Receipe no]],5,0)</f>
        <v>#N/A</v>
      </c>
      <c r="D806" s="38" t="e">
        <f>VLOOKUP(Final_manabou_kanji[[#This Row],[Sr. no.]],Raw_data_N2_Kanji[[Sr. no.]:[Meaning]],7,0)</f>
        <v>#N/A</v>
      </c>
      <c r="E806" s="3" t="e">
        <f>VLOOKUP(Final_manabou_kanji[[#This Row],[Sr. no.]],Raw_data_N2_Kanji[[Sr. no.]:[Meaning]],8,0)</f>
        <v>#N/A</v>
      </c>
      <c r="F806" s="39" t="e">
        <f>VLOOKUP(Final_manabou_kanji[[#This Row],[Sr. no.]],Raw_data_N2_Kanji[[Sr. no.]:[Meaning]],9,0)</f>
        <v>#N/A</v>
      </c>
      <c r="G806" s="66" t="e">
        <f>VLOOKUP(Final_manabou_kanji[[#This Row],[Sr. no.]],Raw_data_N2_Kanji[[Sr. no.]:[Sentence]],13,0)</f>
        <v>#N/A</v>
      </c>
      <c r="H806" t="e">
        <f>VLOOKUP(Final_manabou_kanji[[#This Row],[Kanji]],Raw_data_N2_Kanji[[Receipe]:[Meaning]],6,0)</f>
        <v>#N/A</v>
      </c>
      <c r="I806" t="e">
        <f>VLOOKUP(Final_manabou_kanji[[#This Row],[Kanji]],Raw_data_N2_Kanji[[Receipe]:[Meaning]],7,0)</f>
        <v>#N/A</v>
      </c>
      <c r="J806" t="e">
        <f>#REF!</f>
        <v>#REF!</v>
      </c>
      <c r="K806" s="35">
        <f>Final_manabou_kanji[[#This Row],[Sr. no.]]</f>
        <v>804</v>
      </c>
    </row>
    <row r="807" spans="2:11" ht="14.25" customHeight="1" x14ac:dyDescent="0.3">
      <c r="B807" s="34">
        <v>805</v>
      </c>
      <c r="C807" s="34" t="e">
        <f>VLOOKUP(Final_manabou_kanji[[#This Row],[Sr. no.]],Raw_data_N2_Kanji[[Sr. no.]:[Receipe no]],5,0)</f>
        <v>#N/A</v>
      </c>
      <c r="D807" s="38" t="e">
        <f>VLOOKUP(Final_manabou_kanji[[#This Row],[Sr. no.]],Raw_data_N2_Kanji[[Sr. no.]:[Meaning]],7,0)</f>
        <v>#N/A</v>
      </c>
      <c r="E807" s="3" t="e">
        <f>VLOOKUP(Final_manabou_kanji[[#This Row],[Sr. no.]],Raw_data_N2_Kanji[[Sr. no.]:[Meaning]],8,0)</f>
        <v>#N/A</v>
      </c>
      <c r="F807" s="39" t="e">
        <f>VLOOKUP(Final_manabou_kanji[[#This Row],[Sr. no.]],Raw_data_N2_Kanji[[Sr. no.]:[Meaning]],9,0)</f>
        <v>#N/A</v>
      </c>
      <c r="G807" s="66" t="e">
        <f>VLOOKUP(Final_manabou_kanji[[#This Row],[Sr. no.]],Raw_data_N2_Kanji[[Sr. no.]:[Sentence]],13,0)</f>
        <v>#N/A</v>
      </c>
      <c r="H807" t="e">
        <f>VLOOKUP(Final_manabou_kanji[[#This Row],[Kanji]],Raw_data_N2_Kanji[[Receipe]:[Meaning]],6,0)</f>
        <v>#N/A</v>
      </c>
      <c r="I807" t="e">
        <f>VLOOKUP(Final_manabou_kanji[[#This Row],[Kanji]],Raw_data_N2_Kanji[[Receipe]:[Meaning]],7,0)</f>
        <v>#N/A</v>
      </c>
      <c r="J807" t="e">
        <f>#REF!</f>
        <v>#REF!</v>
      </c>
      <c r="K807" s="35">
        <f>Final_manabou_kanji[[#This Row],[Sr. no.]]</f>
        <v>805</v>
      </c>
    </row>
    <row r="808" spans="2:11" ht="14.25" customHeight="1" x14ac:dyDescent="0.3">
      <c r="B808" s="34">
        <v>806</v>
      </c>
      <c r="C808" s="34" t="e">
        <f>VLOOKUP(Final_manabou_kanji[[#This Row],[Sr. no.]],Raw_data_N2_Kanji[[Sr. no.]:[Receipe no]],5,0)</f>
        <v>#N/A</v>
      </c>
      <c r="D808" s="38" t="e">
        <f>VLOOKUP(Final_manabou_kanji[[#This Row],[Sr. no.]],Raw_data_N2_Kanji[[Sr. no.]:[Meaning]],7,0)</f>
        <v>#N/A</v>
      </c>
      <c r="E808" s="3" t="e">
        <f>VLOOKUP(Final_manabou_kanji[[#This Row],[Sr. no.]],Raw_data_N2_Kanji[[Sr. no.]:[Meaning]],8,0)</f>
        <v>#N/A</v>
      </c>
      <c r="F808" s="39" t="e">
        <f>VLOOKUP(Final_manabou_kanji[[#This Row],[Sr. no.]],Raw_data_N2_Kanji[[Sr. no.]:[Meaning]],9,0)</f>
        <v>#N/A</v>
      </c>
      <c r="G808" s="66" t="e">
        <f>VLOOKUP(Final_manabou_kanji[[#This Row],[Sr. no.]],Raw_data_N2_Kanji[[Sr. no.]:[Sentence]],13,0)</f>
        <v>#N/A</v>
      </c>
      <c r="H808" t="e">
        <f>VLOOKUP(Final_manabou_kanji[[#This Row],[Kanji]],Raw_data_N2_Kanji[[Receipe]:[Meaning]],6,0)</f>
        <v>#N/A</v>
      </c>
      <c r="I808" t="e">
        <f>VLOOKUP(Final_manabou_kanji[[#This Row],[Kanji]],Raw_data_N2_Kanji[[Receipe]:[Meaning]],7,0)</f>
        <v>#N/A</v>
      </c>
      <c r="J808" t="e">
        <f>#REF!</f>
        <v>#REF!</v>
      </c>
      <c r="K808" s="35">
        <f>Final_manabou_kanji[[#This Row],[Sr. no.]]</f>
        <v>806</v>
      </c>
    </row>
    <row r="809" spans="2:11" ht="14.25" customHeight="1" x14ac:dyDescent="0.3">
      <c r="B809" s="34">
        <v>807</v>
      </c>
      <c r="C809" s="34" t="e">
        <f>VLOOKUP(Final_manabou_kanji[[#This Row],[Sr. no.]],Raw_data_N2_Kanji[[Sr. no.]:[Receipe no]],5,0)</f>
        <v>#N/A</v>
      </c>
      <c r="D809" s="38" t="e">
        <f>VLOOKUP(Final_manabou_kanji[[#This Row],[Sr. no.]],Raw_data_N2_Kanji[[Sr. no.]:[Meaning]],7,0)</f>
        <v>#N/A</v>
      </c>
      <c r="E809" s="3" t="e">
        <f>VLOOKUP(Final_manabou_kanji[[#This Row],[Sr. no.]],Raw_data_N2_Kanji[[Sr. no.]:[Meaning]],8,0)</f>
        <v>#N/A</v>
      </c>
      <c r="F809" s="39" t="e">
        <f>VLOOKUP(Final_manabou_kanji[[#This Row],[Sr. no.]],Raw_data_N2_Kanji[[Sr. no.]:[Meaning]],9,0)</f>
        <v>#N/A</v>
      </c>
      <c r="G809" s="66" t="e">
        <f>VLOOKUP(Final_manabou_kanji[[#This Row],[Sr. no.]],Raw_data_N2_Kanji[[Sr. no.]:[Sentence]],13,0)</f>
        <v>#N/A</v>
      </c>
      <c r="H809" t="e">
        <f>VLOOKUP(Final_manabou_kanji[[#This Row],[Kanji]],Raw_data_N2_Kanji[[Receipe]:[Meaning]],6,0)</f>
        <v>#N/A</v>
      </c>
      <c r="I809" t="e">
        <f>VLOOKUP(Final_manabou_kanji[[#This Row],[Kanji]],Raw_data_N2_Kanji[[Receipe]:[Meaning]],7,0)</f>
        <v>#N/A</v>
      </c>
      <c r="J809" t="e">
        <f>#REF!</f>
        <v>#REF!</v>
      </c>
      <c r="K809" s="35">
        <f>Final_manabou_kanji[[#This Row],[Sr. no.]]</f>
        <v>807</v>
      </c>
    </row>
    <row r="810" spans="2:11" ht="14.25" customHeight="1" x14ac:dyDescent="0.3">
      <c r="B810" s="34">
        <v>808</v>
      </c>
      <c r="C810" s="34" t="e">
        <f>VLOOKUP(Final_manabou_kanji[[#This Row],[Sr. no.]],Raw_data_N2_Kanji[[Sr. no.]:[Receipe no]],5,0)</f>
        <v>#N/A</v>
      </c>
      <c r="D810" s="38" t="e">
        <f>VLOOKUP(Final_manabou_kanji[[#This Row],[Sr. no.]],Raw_data_N2_Kanji[[Sr. no.]:[Meaning]],7,0)</f>
        <v>#N/A</v>
      </c>
      <c r="E810" s="3" t="e">
        <f>VLOOKUP(Final_manabou_kanji[[#This Row],[Sr. no.]],Raw_data_N2_Kanji[[Sr. no.]:[Meaning]],8,0)</f>
        <v>#N/A</v>
      </c>
      <c r="F810" s="39" t="e">
        <f>VLOOKUP(Final_manabou_kanji[[#This Row],[Sr. no.]],Raw_data_N2_Kanji[[Sr. no.]:[Meaning]],9,0)</f>
        <v>#N/A</v>
      </c>
      <c r="G810" s="66" t="e">
        <f>VLOOKUP(Final_manabou_kanji[[#This Row],[Sr. no.]],Raw_data_N2_Kanji[[Sr. no.]:[Sentence]],13,0)</f>
        <v>#N/A</v>
      </c>
      <c r="H810" t="e">
        <f>VLOOKUP(Final_manabou_kanji[[#This Row],[Kanji]],Raw_data_N2_Kanji[[Receipe]:[Meaning]],6,0)</f>
        <v>#N/A</v>
      </c>
      <c r="I810" t="e">
        <f>VLOOKUP(Final_manabou_kanji[[#This Row],[Kanji]],Raw_data_N2_Kanji[[Receipe]:[Meaning]],7,0)</f>
        <v>#N/A</v>
      </c>
      <c r="J810" t="e">
        <f>#REF!</f>
        <v>#REF!</v>
      </c>
      <c r="K810" s="35">
        <f>Final_manabou_kanji[[#This Row],[Sr. no.]]</f>
        <v>808</v>
      </c>
    </row>
    <row r="811" spans="2:11" ht="14.25" customHeight="1" x14ac:dyDescent="0.3">
      <c r="B811" s="34">
        <v>809</v>
      </c>
      <c r="C811" s="34" t="e">
        <f>VLOOKUP(Final_manabou_kanji[[#This Row],[Sr. no.]],Raw_data_N2_Kanji[[Sr. no.]:[Receipe no]],5,0)</f>
        <v>#N/A</v>
      </c>
      <c r="D811" s="38" t="e">
        <f>VLOOKUP(Final_manabou_kanji[[#This Row],[Sr. no.]],Raw_data_N2_Kanji[[Sr. no.]:[Meaning]],7,0)</f>
        <v>#N/A</v>
      </c>
      <c r="E811" s="3" t="e">
        <f>VLOOKUP(Final_manabou_kanji[[#This Row],[Sr. no.]],Raw_data_N2_Kanji[[Sr. no.]:[Meaning]],8,0)</f>
        <v>#N/A</v>
      </c>
      <c r="F811" s="39" t="e">
        <f>VLOOKUP(Final_manabou_kanji[[#This Row],[Sr. no.]],Raw_data_N2_Kanji[[Sr. no.]:[Meaning]],9,0)</f>
        <v>#N/A</v>
      </c>
      <c r="G811" s="66" t="e">
        <f>VLOOKUP(Final_manabou_kanji[[#This Row],[Sr. no.]],Raw_data_N2_Kanji[[Sr. no.]:[Sentence]],13,0)</f>
        <v>#N/A</v>
      </c>
      <c r="H811" t="e">
        <f>VLOOKUP(Final_manabou_kanji[[#This Row],[Kanji]],Raw_data_N2_Kanji[[Receipe]:[Meaning]],6,0)</f>
        <v>#N/A</v>
      </c>
      <c r="I811" t="e">
        <f>VLOOKUP(Final_manabou_kanji[[#This Row],[Kanji]],Raw_data_N2_Kanji[[Receipe]:[Meaning]],7,0)</f>
        <v>#N/A</v>
      </c>
      <c r="J811" t="e">
        <f>#REF!</f>
        <v>#REF!</v>
      </c>
      <c r="K811" s="35">
        <f>Final_manabou_kanji[[#This Row],[Sr. no.]]</f>
        <v>809</v>
      </c>
    </row>
    <row r="812" spans="2:11" ht="14.25" customHeight="1" x14ac:dyDescent="0.3">
      <c r="B812" s="34">
        <v>810</v>
      </c>
      <c r="C812" s="34" t="e">
        <f>VLOOKUP(Final_manabou_kanji[[#This Row],[Sr. no.]],Raw_data_N2_Kanji[[Sr. no.]:[Receipe no]],5,0)</f>
        <v>#N/A</v>
      </c>
      <c r="D812" s="38" t="e">
        <f>VLOOKUP(Final_manabou_kanji[[#This Row],[Sr. no.]],Raw_data_N2_Kanji[[Sr. no.]:[Meaning]],7,0)</f>
        <v>#N/A</v>
      </c>
      <c r="E812" s="3" t="e">
        <f>VLOOKUP(Final_manabou_kanji[[#This Row],[Sr. no.]],Raw_data_N2_Kanji[[Sr. no.]:[Meaning]],8,0)</f>
        <v>#N/A</v>
      </c>
      <c r="F812" s="39" t="e">
        <f>VLOOKUP(Final_manabou_kanji[[#This Row],[Sr. no.]],Raw_data_N2_Kanji[[Sr. no.]:[Meaning]],9,0)</f>
        <v>#N/A</v>
      </c>
      <c r="G812" s="66" t="e">
        <f>VLOOKUP(Final_manabou_kanji[[#This Row],[Sr. no.]],Raw_data_N2_Kanji[[Sr. no.]:[Sentence]],13,0)</f>
        <v>#N/A</v>
      </c>
      <c r="H812" t="e">
        <f>VLOOKUP(Final_manabou_kanji[[#This Row],[Kanji]],Raw_data_N2_Kanji[[Receipe]:[Meaning]],6,0)</f>
        <v>#N/A</v>
      </c>
      <c r="I812" t="e">
        <f>VLOOKUP(Final_manabou_kanji[[#This Row],[Kanji]],Raw_data_N2_Kanji[[Receipe]:[Meaning]],7,0)</f>
        <v>#N/A</v>
      </c>
      <c r="J812" t="e">
        <f>#REF!</f>
        <v>#REF!</v>
      </c>
      <c r="K812" s="35">
        <f>Final_manabou_kanji[[#This Row],[Sr. no.]]</f>
        <v>810</v>
      </c>
    </row>
    <row r="813" spans="2:11" ht="14.25" customHeight="1" x14ac:dyDescent="0.3">
      <c r="B813" s="34">
        <v>811</v>
      </c>
      <c r="C813" s="34" t="e">
        <f>VLOOKUP(Final_manabou_kanji[[#This Row],[Sr. no.]],Raw_data_N2_Kanji[[Sr. no.]:[Receipe no]],5,0)</f>
        <v>#N/A</v>
      </c>
      <c r="D813" s="38" t="e">
        <f>VLOOKUP(Final_manabou_kanji[[#This Row],[Sr. no.]],Raw_data_N2_Kanji[[Sr. no.]:[Meaning]],7,0)</f>
        <v>#N/A</v>
      </c>
      <c r="E813" s="3" t="e">
        <f>VLOOKUP(Final_manabou_kanji[[#This Row],[Sr. no.]],Raw_data_N2_Kanji[[Sr. no.]:[Meaning]],8,0)</f>
        <v>#N/A</v>
      </c>
      <c r="F813" s="39" t="e">
        <f>VLOOKUP(Final_manabou_kanji[[#This Row],[Sr. no.]],Raw_data_N2_Kanji[[Sr. no.]:[Meaning]],9,0)</f>
        <v>#N/A</v>
      </c>
      <c r="G813" s="66" t="e">
        <f>VLOOKUP(Final_manabou_kanji[[#This Row],[Sr. no.]],Raw_data_N2_Kanji[[Sr. no.]:[Sentence]],13,0)</f>
        <v>#N/A</v>
      </c>
      <c r="H813" t="e">
        <f>VLOOKUP(Final_manabou_kanji[[#This Row],[Kanji]],Raw_data_N2_Kanji[[Receipe]:[Meaning]],6,0)</f>
        <v>#N/A</v>
      </c>
      <c r="I813" t="e">
        <f>VLOOKUP(Final_manabou_kanji[[#This Row],[Kanji]],Raw_data_N2_Kanji[[Receipe]:[Meaning]],7,0)</f>
        <v>#N/A</v>
      </c>
      <c r="J813" t="e">
        <f>#REF!</f>
        <v>#REF!</v>
      </c>
      <c r="K813" s="35">
        <f>Final_manabou_kanji[[#This Row],[Sr. no.]]</f>
        <v>811</v>
      </c>
    </row>
    <row r="814" spans="2:11" ht="14.25" customHeight="1" x14ac:dyDescent="0.3">
      <c r="B814" s="34">
        <v>812</v>
      </c>
      <c r="C814" s="34" t="e">
        <f>VLOOKUP(Final_manabou_kanji[[#This Row],[Sr. no.]],Raw_data_N2_Kanji[[Sr. no.]:[Receipe no]],5,0)</f>
        <v>#N/A</v>
      </c>
      <c r="D814" s="38" t="e">
        <f>VLOOKUP(Final_manabou_kanji[[#This Row],[Sr. no.]],Raw_data_N2_Kanji[[Sr. no.]:[Meaning]],7,0)</f>
        <v>#N/A</v>
      </c>
      <c r="E814" s="3" t="e">
        <f>VLOOKUP(Final_manabou_kanji[[#This Row],[Sr. no.]],Raw_data_N2_Kanji[[Sr. no.]:[Meaning]],8,0)</f>
        <v>#N/A</v>
      </c>
      <c r="F814" s="39" t="e">
        <f>VLOOKUP(Final_manabou_kanji[[#This Row],[Sr. no.]],Raw_data_N2_Kanji[[Sr. no.]:[Meaning]],9,0)</f>
        <v>#N/A</v>
      </c>
      <c r="G814" s="66" t="e">
        <f>VLOOKUP(Final_manabou_kanji[[#This Row],[Sr. no.]],Raw_data_N2_Kanji[[Sr. no.]:[Sentence]],13,0)</f>
        <v>#N/A</v>
      </c>
      <c r="H814" t="e">
        <f>VLOOKUP(Final_manabou_kanji[[#This Row],[Kanji]],Raw_data_N2_Kanji[[Receipe]:[Meaning]],6,0)</f>
        <v>#N/A</v>
      </c>
      <c r="I814" t="e">
        <f>VLOOKUP(Final_manabou_kanji[[#This Row],[Kanji]],Raw_data_N2_Kanji[[Receipe]:[Meaning]],7,0)</f>
        <v>#N/A</v>
      </c>
      <c r="J814" t="e">
        <f>#REF!</f>
        <v>#REF!</v>
      </c>
      <c r="K814" s="35">
        <f>Final_manabou_kanji[[#This Row],[Sr. no.]]</f>
        <v>812</v>
      </c>
    </row>
    <row r="815" spans="2:11" ht="14.25" customHeight="1" x14ac:dyDescent="0.3">
      <c r="B815" s="34">
        <v>813</v>
      </c>
      <c r="C815" s="34" t="e">
        <f>VLOOKUP(Final_manabou_kanji[[#This Row],[Sr. no.]],Raw_data_N2_Kanji[[Sr. no.]:[Receipe no]],5,0)</f>
        <v>#N/A</v>
      </c>
      <c r="D815" s="38" t="e">
        <f>VLOOKUP(Final_manabou_kanji[[#This Row],[Sr. no.]],Raw_data_N2_Kanji[[Sr. no.]:[Meaning]],7,0)</f>
        <v>#N/A</v>
      </c>
      <c r="E815" s="3" t="e">
        <f>VLOOKUP(Final_manabou_kanji[[#This Row],[Sr. no.]],Raw_data_N2_Kanji[[Sr. no.]:[Meaning]],8,0)</f>
        <v>#N/A</v>
      </c>
      <c r="F815" s="39" t="e">
        <f>VLOOKUP(Final_manabou_kanji[[#This Row],[Sr. no.]],Raw_data_N2_Kanji[[Sr. no.]:[Meaning]],9,0)</f>
        <v>#N/A</v>
      </c>
      <c r="G815" s="66" t="e">
        <f>VLOOKUP(Final_manabou_kanji[[#This Row],[Sr. no.]],Raw_data_N2_Kanji[[Sr. no.]:[Sentence]],13,0)</f>
        <v>#N/A</v>
      </c>
      <c r="H815" t="e">
        <f>VLOOKUP(Final_manabou_kanji[[#This Row],[Kanji]],Raw_data_N2_Kanji[[Receipe]:[Meaning]],6,0)</f>
        <v>#N/A</v>
      </c>
      <c r="I815" t="e">
        <f>VLOOKUP(Final_manabou_kanji[[#This Row],[Kanji]],Raw_data_N2_Kanji[[Receipe]:[Meaning]],7,0)</f>
        <v>#N/A</v>
      </c>
      <c r="J815" t="e">
        <f>#REF!</f>
        <v>#REF!</v>
      </c>
      <c r="K815" s="35">
        <f>Final_manabou_kanji[[#This Row],[Sr. no.]]</f>
        <v>813</v>
      </c>
    </row>
    <row r="816" spans="2:11" ht="14.25" customHeight="1" x14ac:dyDescent="0.3">
      <c r="B816" s="34">
        <v>814</v>
      </c>
      <c r="C816" s="34" t="e">
        <f>VLOOKUP(Final_manabou_kanji[[#This Row],[Sr. no.]],Raw_data_N2_Kanji[[Sr. no.]:[Receipe no]],5,0)</f>
        <v>#N/A</v>
      </c>
      <c r="D816" s="38" t="e">
        <f>VLOOKUP(Final_manabou_kanji[[#This Row],[Sr. no.]],Raw_data_N2_Kanji[[Sr. no.]:[Meaning]],7,0)</f>
        <v>#N/A</v>
      </c>
      <c r="E816" s="3" t="e">
        <f>VLOOKUP(Final_manabou_kanji[[#This Row],[Sr. no.]],Raw_data_N2_Kanji[[Sr. no.]:[Meaning]],8,0)</f>
        <v>#N/A</v>
      </c>
      <c r="F816" s="39" t="e">
        <f>VLOOKUP(Final_manabou_kanji[[#This Row],[Sr. no.]],Raw_data_N2_Kanji[[Sr. no.]:[Meaning]],9,0)</f>
        <v>#N/A</v>
      </c>
      <c r="G816" s="66" t="e">
        <f>VLOOKUP(Final_manabou_kanji[[#This Row],[Sr. no.]],Raw_data_N2_Kanji[[Sr. no.]:[Sentence]],13,0)</f>
        <v>#N/A</v>
      </c>
      <c r="H816" t="e">
        <f>VLOOKUP(Final_manabou_kanji[[#This Row],[Kanji]],Raw_data_N2_Kanji[[Receipe]:[Meaning]],6,0)</f>
        <v>#N/A</v>
      </c>
      <c r="I816" t="e">
        <f>VLOOKUP(Final_manabou_kanji[[#This Row],[Kanji]],Raw_data_N2_Kanji[[Receipe]:[Meaning]],7,0)</f>
        <v>#N/A</v>
      </c>
      <c r="J816" t="e">
        <f>#REF!</f>
        <v>#REF!</v>
      </c>
      <c r="K816" s="35">
        <f>Final_manabou_kanji[[#This Row],[Sr. no.]]</f>
        <v>814</v>
      </c>
    </row>
    <row r="817" spans="2:11" ht="14.25" customHeight="1" x14ac:dyDescent="0.3">
      <c r="B817" s="34">
        <v>815</v>
      </c>
      <c r="C817" s="34" t="e">
        <f>VLOOKUP(Final_manabou_kanji[[#This Row],[Sr. no.]],Raw_data_N2_Kanji[[Sr. no.]:[Receipe no]],5,0)</f>
        <v>#N/A</v>
      </c>
      <c r="D817" s="38" t="e">
        <f>VLOOKUP(Final_manabou_kanji[[#This Row],[Sr. no.]],Raw_data_N2_Kanji[[Sr. no.]:[Meaning]],7,0)</f>
        <v>#N/A</v>
      </c>
      <c r="E817" s="3" t="e">
        <f>VLOOKUP(Final_manabou_kanji[[#This Row],[Sr. no.]],Raw_data_N2_Kanji[[Sr. no.]:[Meaning]],8,0)</f>
        <v>#N/A</v>
      </c>
      <c r="F817" s="39" t="e">
        <f>VLOOKUP(Final_manabou_kanji[[#This Row],[Sr. no.]],Raw_data_N2_Kanji[[Sr. no.]:[Meaning]],9,0)</f>
        <v>#N/A</v>
      </c>
      <c r="G817" s="66" t="e">
        <f>VLOOKUP(Final_manabou_kanji[[#This Row],[Sr. no.]],Raw_data_N2_Kanji[[Sr. no.]:[Sentence]],13,0)</f>
        <v>#N/A</v>
      </c>
      <c r="H817" t="e">
        <f>VLOOKUP(Final_manabou_kanji[[#This Row],[Kanji]],Raw_data_N2_Kanji[[Receipe]:[Meaning]],6,0)</f>
        <v>#N/A</v>
      </c>
      <c r="I817" t="e">
        <f>VLOOKUP(Final_manabou_kanji[[#This Row],[Kanji]],Raw_data_N2_Kanji[[Receipe]:[Meaning]],7,0)</f>
        <v>#N/A</v>
      </c>
      <c r="J817" t="e">
        <f>#REF!</f>
        <v>#REF!</v>
      </c>
      <c r="K817" s="35">
        <f>Final_manabou_kanji[[#This Row],[Sr. no.]]</f>
        <v>815</v>
      </c>
    </row>
    <row r="818" spans="2:11" ht="14.25" customHeight="1" x14ac:dyDescent="0.3">
      <c r="B818" s="34">
        <v>816</v>
      </c>
      <c r="C818" s="34" t="e">
        <f>VLOOKUP(Final_manabou_kanji[[#This Row],[Sr. no.]],Raw_data_N2_Kanji[[Sr. no.]:[Receipe no]],5,0)</f>
        <v>#N/A</v>
      </c>
      <c r="D818" s="38" t="e">
        <f>VLOOKUP(Final_manabou_kanji[[#This Row],[Sr. no.]],Raw_data_N2_Kanji[[Sr. no.]:[Meaning]],7,0)</f>
        <v>#N/A</v>
      </c>
      <c r="E818" s="3" t="e">
        <f>VLOOKUP(Final_manabou_kanji[[#This Row],[Sr. no.]],Raw_data_N2_Kanji[[Sr. no.]:[Meaning]],8,0)</f>
        <v>#N/A</v>
      </c>
      <c r="F818" s="39" t="e">
        <f>VLOOKUP(Final_manabou_kanji[[#This Row],[Sr. no.]],Raw_data_N2_Kanji[[Sr. no.]:[Meaning]],9,0)</f>
        <v>#N/A</v>
      </c>
      <c r="G818" s="66" t="e">
        <f>VLOOKUP(Final_manabou_kanji[[#This Row],[Sr. no.]],Raw_data_N2_Kanji[[Sr. no.]:[Sentence]],13,0)</f>
        <v>#N/A</v>
      </c>
      <c r="H818" t="e">
        <f>VLOOKUP(Final_manabou_kanji[[#This Row],[Kanji]],Raw_data_N2_Kanji[[Receipe]:[Meaning]],6,0)</f>
        <v>#N/A</v>
      </c>
      <c r="I818" t="e">
        <f>VLOOKUP(Final_manabou_kanji[[#This Row],[Kanji]],Raw_data_N2_Kanji[[Receipe]:[Meaning]],7,0)</f>
        <v>#N/A</v>
      </c>
      <c r="J818" t="e">
        <f>#REF!</f>
        <v>#REF!</v>
      </c>
      <c r="K818" s="35">
        <f>Final_manabou_kanji[[#This Row],[Sr. no.]]</f>
        <v>816</v>
      </c>
    </row>
    <row r="819" spans="2:11" ht="14.25" customHeight="1" x14ac:dyDescent="0.3">
      <c r="B819" s="34">
        <v>817</v>
      </c>
      <c r="C819" s="34" t="e">
        <f>VLOOKUP(Final_manabou_kanji[[#This Row],[Sr. no.]],Raw_data_N2_Kanji[[Sr. no.]:[Receipe no]],5,0)</f>
        <v>#N/A</v>
      </c>
      <c r="D819" s="38" t="e">
        <f>VLOOKUP(Final_manabou_kanji[[#This Row],[Sr. no.]],Raw_data_N2_Kanji[[Sr. no.]:[Meaning]],7,0)</f>
        <v>#N/A</v>
      </c>
      <c r="E819" s="3" t="e">
        <f>VLOOKUP(Final_manabou_kanji[[#This Row],[Sr. no.]],Raw_data_N2_Kanji[[Sr. no.]:[Meaning]],8,0)</f>
        <v>#N/A</v>
      </c>
      <c r="F819" s="39" t="e">
        <f>VLOOKUP(Final_manabou_kanji[[#This Row],[Sr. no.]],Raw_data_N2_Kanji[[Sr. no.]:[Meaning]],9,0)</f>
        <v>#N/A</v>
      </c>
      <c r="G819" s="66" t="e">
        <f>VLOOKUP(Final_manabou_kanji[[#This Row],[Sr. no.]],Raw_data_N2_Kanji[[Sr. no.]:[Sentence]],13,0)</f>
        <v>#N/A</v>
      </c>
      <c r="H819" t="e">
        <f>VLOOKUP(Final_manabou_kanji[[#This Row],[Kanji]],Raw_data_N2_Kanji[[Receipe]:[Meaning]],6,0)</f>
        <v>#N/A</v>
      </c>
      <c r="I819" t="e">
        <f>VLOOKUP(Final_manabou_kanji[[#This Row],[Kanji]],Raw_data_N2_Kanji[[Receipe]:[Meaning]],7,0)</f>
        <v>#N/A</v>
      </c>
      <c r="J819" t="e">
        <f>#REF!</f>
        <v>#REF!</v>
      </c>
      <c r="K819" s="35">
        <f>Final_manabou_kanji[[#This Row],[Sr. no.]]</f>
        <v>817</v>
      </c>
    </row>
    <row r="820" spans="2:11" ht="14.25" customHeight="1" x14ac:dyDescent="0.3">
      <c r="B820" s="34">
        <v>818</v>
      </c>
      <c r="C820" s="34" t="e">
        <f>VLOOKUP(Final_manabou_kanji[[#This Row],[Sr. no.]],Raw_data_N2_Kanji[[Sr. no.]:[Receipe no]],5,0)</f>
        <v>#N/A</v>
      </c>
      <c r="D820" s="38" t="e">
        <f>VLOOKUP(Final_manabou_kanji[[#This Row],[Sr. no.]],Raw_data_N2_Kanji[[Sr. no.]:[Meaning]],7,0)</f>
        <v>#N/A</v>
      </c>
      <c r="E820" s="3" t="e">
        <f>VLOOKUP(Final_manabou_kanji[[#This Row],[Sr. no.]],Raw_data_N2_Kanji[[Sr. no.]:[Meaning]],8,0)</f>
        <v>#N/A</v>
      </c>
      <c r="F820" s="39" t="e">
        <f>VLOOKUP(Final_manabou_kanji[[#This Row],[Sr. no.]],Raw_data_N2_Kanji[[Sr. no.]:[Meaning]],9,0)</f>
        <v>#N/A</v>
      </c>
      <c r="G820" s="66" t="e">
        <f>VLOOKUP(Final_manabou_kanji[[#This Row],[Sr. no.]],Raw_data_N2_Kanji[[Sr. no.]:[Sentence]],13,0)</f>
        <v>#N/A</v>
      </c>
      <c r="H820" t="e">
        <f>VLOOKUP(Final_manabou_kanji[[#This Row],[Kanji]],Raw_data_N2_Kanji[[Receipe]:[Meaning]],6,0)</f>
        <v>#N/A</v>
      </c>
      <c r="I820" t="e">
        <f>VLOOKUP(Final_manabou_kanji[[#This Row],[Kanji]],Raw_data_N2_Kanji[[Receipe]:[Meaning]],7,0)</f>
        <v>#N/A</v>
      </c>
      <c r="J820" t="e">
        <f>#REF!</f>
        <v>#REF!</v>
      </c>
      <c r="K820" s="35">
        <f>Final_manabou_kanji[[#This Row],[Sr. no.]]</f>
        <v>818</v>
      </c>
    </row>
    <row r="821" spans="2:11" ht="14.25" customHeight="1" x14ac:dyDescent="0.3">
      <c r="B821" s="34">
        <v>819</v>
      </c>
      <c r="C821" s="34" t="e">
        <f>VLOOKUP(Final_manabou_kanji[[#This Row],[Sr. no.]],Raw_data_N2_Kanji[[Sr. no.]:[Receipe no]],5,0)</f>
        <v>#N/A</v>
      </c>
      <c r="D821" s="38" t="e">
        <f>VLOOKUP(Final_manabou_kanji[[#This Row],[Sr. no.]],Raw_data_N2_Kanji[[Sr. no.]:[Meaning]],7,0)</f>
        <v>#N/A</v>
      </c>
      <c r="E821" s="3" t="e">
        <f>VLOOKUP(Final_manabou_kanji[[#This Row],[Sr. no.]],Raw_data_N2_Kanji[[Sr. no.]:[Meaning]],8,0)</f>
        <v>#N/A</v>
      </c>
      <c r="F821" s="39" t="e">
        <f>VLOOKUP(Final_manabou_kanji[[#This Row],[Sr. no.]],Raw_data_N2_Kanji[[Sr. no.]:[Meaning]],9,0)</f>
        <v>#N/A</v>
      </c>
      <c r="G821" s="66" t="e">
        <f>VLOOKUP(Final_manabou_kanji[[#This Row],[Sr. no.]],Raw_data_N2_Kanji[[Sr. no.]:[Sentence]],13,0)</f>
        <v>#N/A</v>
      </c>
      <c r="H821" t="e">
        <f>VLOOKUP(Final_manabou_kanji[[#This Row],[Kanji]],Raw_data_N2_Kanji[[Receipe]:[Meaning]],6,0)</f>
        <v>#N/A</v>
      </c>
      <c r="I821" t="e">
        <f>VLOOKUP(Final_manabou_kanji[[#This Row],[Kanji]],Raw_data_N2_Kanji[[Receipe]:[Meaning]],7,0)</f>
        <v>#N/A</v>
      </c>
      <c r="J821" t="e">
        <f>#REF!</f>
        <v>#REF!</v>
      </c>
      <c r="K821" s="35">
        <f>Final_manabou_kanji[[#This Row],[Sr. no.]]</f>
        <v>819</v>
      </c>
    </row>
    <row r="822" spans="2:11" ht="14.25" customHeight="1" x14ac:dyDescent="0.3">
      <c r="B822" s="34">
        <v>820</v>
      </c>
      <c r="C822" s="34" t="e">
        <f>VLOOKUP(Final_manabou_kanji[[#This Row],[Sr. no.]],Raw_data_N2_Kanji[[Sr. no.]:[Receipe no]],5,0)</f>
        <v>#N/A</v>
      </c>
      <c r="D822" s="38" t="e">
        <f>VLOOKUP(Final_manabou_kanji[[#This Row],[Sr. no.]],Raw_data_N2_Kanji[[Sr. no.]:[Meaning]],7,0)</f>
        <v>#N/A</v>
      </c>
      <c r="E822" s="3" t="e">
        <f>VLOOKUP(Final_manabou_kanji[[#This Row],[Sr. no.]],Raw_data_N2_Kanji[[Sr. no.]:[Meaning]],8,0)</f>
        <v>#N/A</v>
      </c>
      <c r="F822" s="39" t="e">
        <f>VLOOKUP(Final_manabou_kanji[[#This Row],[Sr. no.]],Raw_data_N2_Kanji[[Sr. no.]:[Meaning]],9,0)</f>
        <v>#N/A</v>
      </c>
      <c r="G822" s="66" t="e">
        <f>VLOOKUP(Final_manabou_kanji[[#This Row],[Sr. no.]],Raw_data_N2_Kanji[[Sr. no.]:[Sentence]],13,0)</f>
        <v>#N/A</v>
      </c>
      <c r="H822" t="e">
        <f>VLOOKUP(Final_manabou_kanji[[#This Row],[Kanji]],Raw_data_N2_Kanji[[Receipe]:[Meaning]],6,0)</f>
        <v>#N/A</v>
      </c>
      <c r="I822" t="e">
        <f>VLOOKUP(Final_manabou_kanji[[#This Row],[Kanji]],Raw_data_N2_Kanji[[Receipe]:[Meaning]],7,0)</f>
        <v>#N/A</v>
      </c>
      <c r="J822" t="e">
        <f>#REF!</f>
        <v>#REF!</v>
      </c>
      <c r="K822" s="35">
        <f>Final_manabou_kanji[[#This Row],[Sr. no.]]</f>
        <v>820</v>
      </c>
    </row>
    <row r="823" spans="2:11" ht="14.25" customHeight="1" x14ac:dyDescent="0.3">
      <c r="B823" s="34">
        <v>821</v>
      </c>
      <c r="C823" s="34" t="e">
        <f>VLOOKUP(Final_manabou_kanji[[#This Row],[Sr. no.]],Raw_data_N2_Kanji[[Sr. no.]:[Receipe no]],5,0)</f>
        <v>#N/A</v>
      </c>
      <c r="D823" s="38" t="e">
        <f>VLOOKUP(Final_manabou_kanji[[#This Row],[Sr. no.]],Raw_data_N2_Kanji[[Sr. no.]:[Meaning]],7,0)</f>
        <v>#N/A</v>
      </c>
      <c r="E823" s="3" t="e">
        <f>VLOOKUP(Final_manabou_kanji[[#This Row],[Sr. no.]],Raw_data_N2_Kanji[[Sr. no.]:[Meaning]],8,0)</f>
        <v>#N/A</v>
      </c>
      <c r="F823" s="39" t="e">
        <f>VLOOKUP(Final_manabou_kanji[[#This Row],[Sr. no.]],Raw_data_N2_Kanji[[Sr. no.]:[Meaning]],9,0)</f>
        <v>#N/A</v>
      </c>
      <c r="G823" s="66" t="e">
        <f>VLOOKUP(Final_manabou_kanji[[#This Row],[Sr. no.]],Raw_data_N2_Kanji[[Sr. no.]:[Sentence]],13,0)</f>
        <v>#N/A</v>
      </c>
      <c r="H823" t="e">
        <f>VLOOKUP(Final_manabou_kanji[[#This Row],[Kanji]],Raw_data_N2_Kanji[[Receipe]:[Meaning]],6,0)</f>
        <v>#N/A</v>
      </c>
      <c r="I823" t="e">
        <f>VLOOKUP(Final_manabou_kanji[[#This Row],[Kanji]],Raw_data_N2_Kanji[[Receipe]:[Meaning]],7,0)</f>
        <v>#N/A</v>
      </c>
      <c r="J823" t="e">
        <f>#REF!</f>
        <v>#REF!</v>
      </c>
      <c r="K823" s="35">
        <f>Final_manabou_kanji[[#This Row],[Sr. no.]]</f>
        <v>821</v>
      </c>
    </row>
    <row r="824" spans="2:11" ht="14.25" customHeight="1" x14ac:dyDescent="0.3">
      <c r="B824" s="34">
        <v>822</v>
      </c>
      <c r="C824" s="34" t="e">
        <f>VLOOKUP(Final_manabou_kanji[[#This Row],[Sr. no.]],Raw_data_N2_Kanji[[Sr. no.]:[Receipe no]],5,0)</f>
        <v>#N/A</v>
      </c>
      <c r="D824" s="38" t="e">
        <f>VLOOKUP(Final_manabou_kanji[[#This Row],[Sr. no.]],Raw_data_N2_Kanji[[Sr. no.]:[Meaning]],7,0)</f>
        <v>#N/A</v>
      </c>
      <c r="E824" s="3" t="e">
        <f>VLOOKUP(Final_manabou_kanji[[#This Row],[Sr. no.]],Raw_data_N2_Kanji[[Sr. no.]:[Meaning]],8,0)</f>
        <v>#N/A</v>
      </c>
      <c r="F824" s="39" t="e">
        <f>VLOOKUP(Final_manabou_kanji[[#This Row],[Sr. no.]],Raw_data_N2_Kanji[[Sr. no.]:[Meaning]],9,0)</f>
        <v>#N/A</v>
      </c>
      <c r="G824" s="66" t="e">
        <f>VLOOKUP(Final_manabou_kanji[[#This Row],[Sr. no.]],Raw_data_N2_Kanji[[Sr. no.]:[Sentence]],13,0)</f>
        <v>#N/A</v>
      </c>
      <c r="H824" t="e">
        <f>VLOOKUP(Final_manabou_kanji[[#This Row],[Kanji]],Raw_data_N2_Kanji[[Receipe]:[Meaning]],6,0)</f>
        <v>#N/A</v>
      </c>
      <c r="I824" t="e">
        <f>VLOOKUP(Final_manabou_kanji[[#This Row],[Kanji]],Raw_data_N2_Kanji[[Receipe]:[Meaning]],7,0)</f>
        <v>#N/A</v>
      </c>
      <c r="J824" t="e">
        <f>#REF!</f>
        <v>#REF!</v>
      </c>
      <c r="K824" s="35">
        <f>Final_manabou_kanji[[#This Row],[Sr. no.]]</f>
        <v>822</v>
      </c>
    </row>
    <row r="825" spans="2:11" ht="14.25" customHeight="1" x14ac:dyDescent="0.3">
      <c r="B825" s="34">
        <v>823</v>
      </c>
      <c r="C825" s="34" t="e">
        <f>VLOOKUP(Final_manabou_kanji[[#This Row],[Sr. no.]],Raw_data_N2_Kanji[[Sr. no.]:[Receipe no]],5,0)</f>
        <v>#N/A</v>
      </c>
      <c r="D825" s="38" t="e">
        <f>VLOOKUP(Final_manabou_kanji[[#This Row],[Sr. no.]],Raw_data_N2_Kanji[[Sr. no.]:[Meaning]],7,0)</f>
        <v>#N/A</v>
      </c>
      <c r="E825" s="3" t="e">
        <f>VLOOKUP(Final_manabou_kanji[[#This Row],[Sr. no.]],Raw_data_N2_Kanji[[Sr. no.]:[Meaning]],8,0)</f>
        <v>#N/A</v>
      </c>
      <c r="F825" s="39" t="e">
        <f>VLOOKUP(Final_manabou_kanji[[#This Row],[Sr. no.]],Raw_data_N2_Kanji[[Sr. no.]:[Meaning]],9,0)</f>
        <v>#N/A</v>
      </c>
      <c r="G825" s="66" t="e">
        <f>VLOOKUP(Final_manabou_kanji[[#This Row],[Sr. no.]],Raw_data_N2_Kanji[[Sr. no.]:[Sentence]],13,0)</f>
        <v>#N/A</v>
      </c>
      <c r="H825" t="e">
        <f>VLOOKUP(Final_manabou_kanji[[#This Row],[Kanji]],Raw_data_N2_Kanji[[Receipe]:[Meaning]],6,0)</f>
        <v>#N/A</v>
      </c>
      <c r="I825" t="e">
        <f>VLOOKUP(Final_manabou_kanji[[#This Row],[Kanji]],Raw_data_N2_Kanji[[Receipe]:[Meaning]],7,0)</f>
        <v>#N/A</v>
      </c>
      <c r="J825" t="e">
        <f>#REF!</f>
        <v>#REF!</v>
      </c>
      <c r="K825" s="35">
        <f>Final_manabou_kanji[[#This Row],[Sr. no.]]</f>
        <v>823</v>
      </c>
    </row>
    <row r="826" spans="2:11" ht="14.25" customHeight="1" x14ac:dyDescent="0.3">
      <c r="B826" s="34">
        <v>824</v>
      </c>
      <c r="C826" s="34" t="e">
        <f>VLOOKUP(Final_manabou_kanji[[#This Row],[Sr. no.]],Raw_data_N2_Kanji[[Sr. no.]:[Receipe no]],5,0)</f>
        <v>#N/A</v>
      </c>
      <c r="D826" s="38" t="e">
        <f>VLOOKUP(Final_manabou_kanji[[#This Row],[Sr. no.]],Raw_data_N2_Kanji[[Sr. no.]:[Meaning]],7,0)</f>
        <v>#N/A</v>
      </c>
      <c r="E826" s="3" t="e">
        <f>VLOOKUP(Final_manabou_kanji[[#This Row],[Sr. no.]],Raw_data_N2_Kanji[[Sr. no.]:[Meaning]],8,0)</f>
        <v>#N/A</v>
      </c>
      <c r="F826" s="39" t="e">
        <f>VLOOKUP(Final_manabou_kanji[[#This Row],[Sr. no.]],Raw_data_N2_Kanji[[Sr. no.]:[Meaning]],9,0)</f>
        <v>#N/A</v>
      </c>
      <c r="G826" s="66" t="e">
        <f>VLOOKUP(Final_manabou_kanji[[#This Row],[Sr. no.]],Raw_data_N2_Kanji[[Sr. no.]:[Sentence]],13,0)</f>
        <v>#N/A</v>
      </c>
      <c r="H826" t="e">
        <f>VLOOKUP(Final_manabou_kanji[[#This Row],[Kanji]],Raw_data_N2_Kanji[[Receipe]:[Meaning]],6,0)</f>
        <v>#N/A</v>
      </c>
      <c r="I826" t="e">
        <f>VLOOKUP(Final_manabou_kanji[[#This Row],[Kanji]],Raw_data_N2_Kanji[[Receipe]:[Meaning]],7,0)</f>
        <v>#N/A</v>
      </c>
      <c r="J826" t="e">
        <f>#REF!</f>
        <v>#REF!</v>
      </c>
      <c r="K826" s="35">
        <f>Final_manabou_kanji[[#This Row],[Sr. no.]]</f>
        <v>824</v>
      </c>
    </row>
    <row r="827" spans="2:11" ht="14.25" customHeight="1" x14ac:dyDescent="0.3">
      <c r="B827" s="34">
        <v>825</v>
      </c>
      <c r="C827" s="34" t="e">
        <f>VLOOKUP(Final_manabou_kanji[[#This Row],[Sr. no.]],Raw_data_N2_Kanji[[Sr. no.]:[Receipe no]],5,0)</f>
        <v>#N/A</v>
      </c>
      <c r="D827" s="38" t="e">
        <f>VLOOKUP(Final_manabou_kanji[[#This Row],[Sr. no.]],Raw_data_N2_Kanji[[Sr. no.]:[Meaning]],7,0)</f>
        <v>#N/A</v>
      </c>
      <c r="E827" s="3" t="e">
        <f>VLOOKUP(Final_manabou_kanji[[#This Row],[Sr. no.]],Raw_data_N2_Kanji[[Sr. no.]:[Meaning]],8,0)</f>
        <v>#N/A</v>
      </c>
      <c r="F827" s="39" t="e">
        <f>VLOOKUP(Final_manabou_kanji[[#This Row],[Sr. no.]],Raw_data_N2_Kanji[[Sr. no.]:[Meaning]],9,0)</f>
        <v>#N/A</v>
      </c>
      <c r="G827" s="66" t="e">
        <f>VLOOKUP(Final_manabou_kanji[[#This Row],[Sr. no.]],Raw_data_N2_Kanji[[Sr. no.]:[Sentence]],13,0)</f>
        <v>#N/A</v>
      </c>
      <c r="H827" t="e">
        <f>VLOOKUP(Final_manabou_kanji[[#This Row],[Kanji]],Raw_data_N2_Kanji[[Receipe]:[Meaning]],6,0)</f>
        <v>#N/A</v>
      </c>
      <c r="I827" t="e">
        <f>VLOOKUP(Final_manabou_kanji[[#This Row],[Kanji]],Raw_data_N2_Kanji[[Receipe]:[Meaning]],7,0)</f>
        <v>#N/A</v>
      </c>
      <c r="J827" t="e">
        <f>#REF!</f>
        <v>#REF!</v>
      </c>
      <c r="K827" s="35">
        <f>Final_manabou_kanji[[#This Row],[Sr. no.]]</f>
        <v>825</v>
      </c>
    </row>
    <row r="828" spans="2:11" ht="14.25" customHeight="1" x14ac:dyDescent="0.3">
      <c r="B828" s="34">
        <v>826</v>
      </c>
      <c r="C828" s="34" t="e">
        <f>VLOOKUP(Final_manabou_kanji[[#This Row],[Sr. no.]],Raw_data_N2_Kanji[[Sr. no.]:[Receipe no]],5,0)</f>
        <v>#N/A</v>
      </c>
      <c r="D828" s="38" t="e">
        <f>VLOOKUP(Final_manabou_kanji[[#This Row],[Sr. no.]],Raw_data_N2_Kanji[[Sr. no.]:[Meaning]],7,0)</f>
        <v>#N/A</v>
      </c>
      <c r="E828" s="3" t="e">
        <f>VLOOKUP(Final_manabou_kanji[[#This Row],[Sr. no.]],Raw_data_N2_Kanji[[Sr. no.]:[Meaning]],8,0)</f>
        <v>#N/A</v>
      </c>
      <c r="F828" s="39" t="e">
        <f>VLOOKUP(Final_manabou_kanji[[#This Row],[Sr. no.]],Raw_data_N2_Kanji[[Sr. no.]:[Meaning]],9,0)</f>
        <v>#N/A</v>
      </c>
      <c r="G828" s="66" t="e">
        <f>VLOOKUP(Final_manabou_kanji[[#This Row],[Sr. no.]],Raw_data_N2_Kanji[[Sr. no.]:[Sentence]],13,0)</f>
        <v>#N/A</v>
      </c>
      <c r="H828" t="e">
        <f>VLOOKUP(Final_manabou_kanji[[#This Row],[Kanji]],Raw_data_N2_Kanji[[Receipe]:[Meaning]],6,0)</f>
        <v>#N/A</v>
      </c>
      <c r="I828" t="e">
        <f>VLOOKUP(Final_manabou_kanji[[#This Row],[Kanji]],Raw_data_N2_Kanji[[Receipe]:[Meaning]],7,0)</f>
        <v>#N/A</v>
      </c>
      <c r="J828" t="e">
        <f>#REF!</f>
        <v>#REF!</v>
      </c>
      <c r="K828" s="35">
        <f>Final_manabou_kanji[[#This Row],[Sr. no.]]</f>
        <v>826</v>
      </c>
    </row>
    <row r="829" spans="2:11" ht="14.25" customHeight="1" x14ac:dyDescent="0.3">
      <c r="B829" s="34">
        <v>827</v>
      </c>
      <c r="C829" s="34" t="e">
        <f>VLOOKUP(Final_manabou_kanji[[#This Row],[Sr. no.]],Raw_data_N2_Kanji[[Sr. no.]:[Receipe no]],5,0)</f>
        <v>#N/A</v>
      </c>
      <c r="D829" s="38" t="e">
        <f>VLOOKUP(Final_manabou_kanji[[#This Row],[Sr. no.]],Raw_data_N2_Kanji[[Sr. no.]:[Meaning]],7,0)</f>
        <v>#N/A</v>
      </c>
      <c r="E829" s="3" t="e">
        <f>VLOOKUP(Final_manabou_kanji[[#This Row],[Sr. no.]],Raw_data_N2_Kanji[[Sr. no.]:[Meaning]],8,0)</f>
        <v>#N/A</v>
      </c>
      <c r="F829" s="39" t="e">
        <f>VLOOKUP(Final_manabou_kanji[[#This Row],[Sr. no.]],Raw_data_N2_Kanji[[Sr. no.]:[Meaning]],9,0)</f>
        <v>#N/A</v>
      </c>
      <c r="G829" s="66" t="e">
        <f>VLOOKUP(Final_manabou_kanji[[#This Row],[Sr. no.]],Raw_data_N2_Kanji[[Sr. no.]:[Sentence]],13,0)</f>
        <v>#N/A</v>
      </c>
      <c r="H829" t="e">
        <f>VLOOKUP(Final_manabou_kanji[[#This Row],[Kanji]],Raw_data_N2_Kanji[[Receipe]:[Meaning]],6,0)</f>
        <v>#N/A</v>
      </c>
      <c r="I829" t="e">
        <f>VLOOKUP(Final_manabou_kanji[[#This Row],[Kanji]],Raw_data_N2_Kanji[[Receipe]:[Meaning]],7,0)</f>
        <v>#N/A</v>
      </c>
      <c r="J829" t="e">
        <f>#REF!</f>
        <v>#REF!</v>
      </c>
      <c r="K829" s="35">
        <f>Final_manabou_kanji[[#This Row],[Sr. no.]]</f>
        <v>827</v>
      </c>
    </row>
    <row r="830" spans="2:11" ht="14.25" customHeight="1" x14ac:dyDescent="0.3">
      <c r="B830" s="34">
        <v>828</v>
      </c>
      <c r="C830" s="34" t="e">
        <f>VLOOKUP(Final_manabou_kanji[[#This Row],[Sr. no.]],Raw_data_N2_Kanji[[Sr. no.]:[Receipe no]],5,0)</f>
        <v>#N/A</v>
      </c>
      <c r="D830" s="38" t="e">
        <f>VLOOKUP(Final_manabou_kanji[[#This Row],[Sr. no.]],Raw_data_N2_Kanji[[Sr. no.]:[Meaning]],7,0)</f>
        <v>#N/A</v>
      </c>
      <c r="E830" s="3" t="e">
        <f>VLOOKUP(Final_manabou_kanji[[#This Row],[Sr. no.]],Raw_data_N2_Kanji[[Sr. no.]:[Meaning]],8,0)</f>
        <v>#N/A</v>
      </c>
      <c r="F830" s="39" t="e">
        <f>VLOOKUP(Final_manabou_kanji[[#This Row],[Sr. no.]],Raw_data_N2_Kanji[[Sr. no.]:[Meaning]],9,0)</f>
        <v>#N/A</v>
      </c>
      <c r="G830" s="66" t="e">
        <f>VLOOKUP(Final_manabou_kanji[[#This Row],[Sr. no.]],Raw_data_N2_Kanji[[Sr. no.]:[Sentence]],13,0)</f>
        <v>#N/A</v>
      </c>
      <c r="H830" t="e">
        <f>VLOOKUP(Final_manabou_kanji[[#This Row],[Kanji]],Raw_data_N2_Kanji[[Receipe]:[Meaning]],6,0)</f>
        <v>#N/A</v>
      </c>
      <c r="I830" t="e">
        <f>VLOOKUP(Final_manabou_kanji[[#This Row],[Kanji]],Raw_data_N2_Kanji[[Receipe]:[Meaning]],7,0)</f>
        <v>#N/A</v>
      </c>
      <c r="J830" t="e">
        <f>#REF!</f>
        <v>#REF!</v>
      </c>
      <c r="K830" s="35">
        <f>Final_manabou_kanji[[#This Row],[Sr. no.]]</f>
        <v>828</v>
      </c>
    </row>
    <row r="831" spans="2:11" ht="14.25" customHeight="1" x14ac:dyDescent="0.3">
      <c r="B831" s="34">
        <v>829</v>
      </c>
      <c r="C831" s="34" t="e">
        <f>VLOOKUP(Final_manabou_kanji[[#This Row],[Sr. no.]],Raw_data_N2_Kanji[[Sr. no.]:[Receipe no]],5,0)</f>
        <v>#N/A</v>
      </c>
      <c r="D831" s="38" t="e">
        <f>VLOOKUP(Final_manabou_kanji[[#This Row],[Sr. no.]],Raw_data_N2_Kanji[[Sr. no.]:[Meaning]],7,0)</f>
        <v>#N/A</v>
      </c>
      <c r="E831" s="3" t="e">
        <f>VLOOKUP(Final_manabou_kanji[[#This Row],[Sr. no.]],Raw_data_N2_Kanji[[Sr. no.]:[Meaning]],8,0)</f>
        <v>#N/A</v>
      </c>
      <c r="F831" s="39" t="e">
        <f>VLOOKUP(Final_manabou_kanji[[#This Row],[Sr. no.]],Raw_data_N2_Kanji[[Sr. no.]:[Meaning]],9,0)</f>
        <v>#N/A</v>
      </c>
      <c r="G831" s="66" t="e">
        <f>VLOOKUP(Final_manabou_kanji[[#This Row],[Sr. no.]],Raw_data_N2_Kanji[[Sr. no.]:[Sentence]],13,0)</f>
        <v>#N/A</v>
      </c>
      <c r="H831" t="e">
        <f>VLOOKUP(Final_manabou_kanji[[#This Row],[Kanji]],Raw_data_N2_Kanji[[Receipe]:[Meaning]],6,0)</f>
        <v>#N/A</v>
      </c>
      <c r="I831" t="e">
        <f>VLOOKUP(Final_manabou_kanji[[#This Row],[Kanji]],Raw_data_N2_Kanji[[Receipe]:[Meaning]],7,0)</f>
        <v>#N/A</v>
      </c>
      <c r="J831" t="e">
        <f>#REF!</f>
        <v>#REF!</v>
      </c>
      <c r="K831" s="35">
        <f>Final_manabou_kanji[[#This Row],[Sr. no.]]</f>
        <v>829</v>
      </c>
    </row>
    <row r="832" spans="2:11" ht="14.25" customHeight="1" x14ac:dyDescent="0.3">
      <c r="B832" s="34">
        <v>830</v>
      </c>
      <c r="C832" s="34" t="e">
        <f>VLOOKUP(Final_manabou_kanji[[#This Row],[Sr. no.]],Raw_data_N2_Kanji[[Sr. no.]:[Receipe no]],5,0)</f>
        <v>#N/A</v>
      </c>
      <c r="D832" s="38" t="e">
        <f>VLOOKUP(Final_manabou_kanji[[#This Row],[Sr. no.]],Raw_data_N2_Kanji[[Sr. no.]:[Meaning]],7,0)</f>
        <v>#N/A</v>
      </c>
      <c r="E832" s="3" t="e">
        <f>VLOOKUP(Final_manabou_kanji[[#This Row],[Sr. no.]],Raw_data_N2_Kanji[[Sr. no.]:[Meaning]],8,0)</f>
        <v>#N/A</v>
      </c>
      <c r="F832" s="39" t="e">
        <f>VLOOKUP(Final_manabou_kanji[[#This Row],[Sr. no.]],Raw_data_N2_Kanji[[Sr. no.]:[Meaning]],9,0)</f>
        <v>#N/A</v>
      </c>
      <c r="G832" s="66" t="e">
        <f>VLOOKUP(Final_manabou_kanji[[#This Row],[Sr. no.]],Raw_data_N2_Kanji[[Sr. no.]:[Sentence]],13,0)</f>
        <v>#N/A</v>
      </c>
      <c r="H832" t="e">
        <f>VLOOKUP(Final_manabou_kanji[[#This Row],[Kanji]],Raw_data_N2_Kanji[[Receipe]:[Meaning]],6,0)</f>
        <v>#N/A</v>
      </c>
      <c r="I832" t="e">
        <f>VLOOKUP(Final_manabou_kanji[[#This Row],[Kanji]],Raw_data_N2_Kanji[[Receipe]:[Meaning]],7,0)</f>
        <v>#N/A</v>
      </c>
      <c r="J832" t="e">
        <f>#REF!</f>
        <v>#REF!</v>
      </c>
      <c r="K832" s="35">
        <f>Final_manabou_kanji[[#This Row],[Sr. no.]]</f>
        <v>830</v>
      </c>
    </row>
    <row r="833" spans="2:11" ht="14.25" customHeight="1" x14ac:dyDescent="0.3">
      <c r="B833" s="34">
        <v>831</v>
      </c>
      <c r="C833" s="34" t="e">
        <f>VLOOKUP(Final_manabou_kanji[[#This Row],[Sr. no.]],Raw_data_N2_Kanji[[Sr. no.]:[Receipe no]],5,0)</f>
        <v>#N/A</v>
      </c>
      <c r="D833" s="38" t="e">
        <f>VLOOKUP(Final_manabou_kanji[[#This Row],[Sr. no.]],Raw_data_N2_Kanji[[Sr. no.]:[Meaning]],7,0)</f>
        <v>#N/A</v>
      </c>
      <c r="E833" s="3" t="e">
        <f>VLOOKUP(Final_manabou_kanji[[#This Row],[Sr. no.]],Raw_data_N2_Kanji[[Sr. no.]:[Meaning]],8,0)</f>
        <v>#N/A</v>
      </c>
      <c r="F833" s="39" t="e">
        <f>VLOOKUP(Final_manabou_kanji[[#This Row],[Sr. no.]],Raw_data_N2_Kanji[[Sr. no.]:[Meaning]],9,0)</f>
        <v>#N/A</v>
      </c>
      <c r="G833" s="66" t="e">
        <f>VLOOKUP(Final_manabou_kanji[[#This Row],[Sr. no.]],Raw_data_N2_Kanji[[Sr. no.]:[Sentence]],13,0)</f>
        <v>#N/A</v>
      </c>
      <c r="H833" t="e">
        <f>VLOOKUP(Final_manabou_kanji[[#This Row],[Kanji]],Raw_data_N2_Kanji[[Receipe]:[Meaning]],6,0)</f>
        <v>#N/A</v>
      </c>
      <c r="I833" t="e">
        <f>VLOOKUP(Final_manabou_kanji[[#This Row],[Kanji]],Raw_data_N2_Kanji[[Receipe]:[Meaning]],7,0)</f>
        <v>#N/A</v>
      </c>
      <c r="J833" t="e">
        <f>#REF!</f>
        <v>#REF!</v>
      </c>
      <c r="K833" s="35">
        <f>Final_manabou_kanji[[#This Row],[Sr. no.]]</f>
        <v>831</v>
      </c>
    </row>
    <row r="834" spans="2:11" ht="14.25" customHeight="1" x14ac:dyDescent="0.3">
      <c r="B834" s="34">
        <v>832</v>
      </c>
      <c r="C834" s="34" t="e">
        <f>VLOOKUP(Final_manabou_kanji[[#This Row],[Sr. no.]],Raw_data_N2_Kanji[[Sr. no.]:[Receipe no]],5,0)</f>
        <v>#N/A</v>
      </c>
      <c r="D834" s="38" t="e">
        <f>VLOOKUP(Final_manabou_kanji[[#This Row],[Sr. no.]],Raw_data_N2_Kanji[[Sr. no.]:[Meaning]],7,0)</f>
        <v>#N/A</v>
      </c>
      <c r="E834" s="3" t="e">
        <f>VLOOKUP(Final_manabou_kanji[[#This Row],[Sr. no.]],Raw_data_N2_Kanji[[Sr. no.]:[Meaning]],8,0)</f>
        <v>#N/A</v>
      </c>
      <c r="F834" s="39" t="e">
        <f>VLOOKUP(Final_manabou_kanji[[#This Row],[Sr. no.]],Raw_data_N2_Kanji[[Sr. no.]:[Meaning]],9,0)</f>
        <v>#N/A</v>
      </c>
      <c r="G834" s="66" t="e">
        <f>VLOOKUP(Final_manabou_kanji[[#This Row],[Sr. no.]],Raw_data_N2_Kanji[[Sr. no.]:[Sentence]],13,0)</f>
        <v>#N/A</v>
      </c>
      <c r="H834" t="e">
        <f>VLOOKUP(Final_manabou_kanji[[#This Row],[Kanji]],Raw_data_N2_Kanji[[Receipe]:[Meaning]],6,0)</f>
        <v>#N/A</v>
      </c>
      <c r="I834" t="e">
        <f>VLOOKUP(Final_manabou_kanji[[#This Row],[Kanji]],Raw_data_N2_Kanji[[Receipe]:[Meaning]],7,0)</f>
        <v>#N/A</v>
      </c>
      <c r="J834" t="e">
        <f>#REF!</f>
        <v>#REF!</v>
      </c>
      <c r="K834" s="35">
        <f>Final_manabou_kanji[[#This Row],[Sr. no.]]</f>
        <v>832</v>
      </c>
    </row>
    <row r="835" spans="2:11" ht="14.25" customHeight="1" x14ac:dyDescent="0.3">
      <c r="B835" s="34">
        <v>833</v>
      </c>
      <c r="C835" s="34" t="e">
        <f>VLOOKUP(Final_manabou_kanji[[#This Row],[Sr. no.]],Raw_data_N2_Kanji[[Sr. no.]:[Receipe no]],5,0)</f>
        <v>#N/A</v>
      </c>
      <c r="D835" s="38" t="e">
        <f>VLOOKUP(Final_manabou_kanji[[#This Row],[Sr. no.]],Raw_data_N2_Kanji[[Sr. no.]:[Meaning]],7,0)</f>
        <v>#N/A</v>
      </c>
      <c r="E835" s="3" t="e">
        <f>VLOOKUP(Final_manabou_kanji[[#This Row],[Sr. no.]],Raw_data_N2_Kanji[[Sr. no.]:[Meaning]],8,0)</f>
        <v>#N/A</v>
      </c>
      <c r="F835" s="39" t="e">
        <f>VLOOKUP(Final_manabou_kanji[[#This Row],[Sr. no.]],Raw_data_N2_Kanji[[Sr. no.]:[Meaning]],9,0)</f>
        <v>#N/A</v>
      </c>
      <c r="G835" s="66" t="e">
        <f>VLOOKUP(Final_manabou_kanji[[#This Row],[Sr. no.]],Raw_data_N2_Kanji[[Sr. no.]:[Sentence]],13,0)</f>
        <v>#N/A</v>
      </c>
      <c r="H835" t="e">
        <f>VLOOKUP(Final_manabou_kanji[[#This Row],[Kanji]],Raw_data_N2_Kanji[[Receipe]:[Meaning]],6,0)</f>
        <v>#N/A</v>
      </c>
      <c r="I835" t="e">
        <f>VLOOKUP(Final_manabou_kanji[[#This Row],[Kanji]],Raw_data_N2_Kanji[[Receipe]:[Meaning]],7,0)</f>
        <v>#N/A</v>
      </c>
      <c r="J835" t="e">
        <f>#REF!</f>
        <v>#REF!</v>
      </c>
      <c r="K835" s="35">
        <f>Final_manabou_kanji[[#This Row],[Sr. no.]]</f>
        <v>833</v>
      </c>
    </row>
    <row r="836" spans="2:11" ht="14.25" customHeight="1" x14ac:dyDescent="0.3">
      <c r="B836" s="34">
        <v>834</v>
      </c>
      <c r="C836" s="34" t="e">
        <f>VLOOKUP(Final_manabou_kanji[[#This Row],[Sr. no.]],Raw_data_N2_Kanji[[Sr. no.]:[Receipe no]],5,0)</f>
        <v>#N/A</v>
      </c>
      <c r="D836" s="38" t="e">
        <f>VLOOKUP(Final_manabou_kanji[[#This Row],[Sr. no.]],Raw_data_N2_Kanji[[Sr. no.]:[Meaning]],7,0)</f>
        <v>#N/A</v>
      </c>
      <c r="E836" s="3" t="e">
        <f>VLOOKUP(Final_manabou_kanji[[#This Row],[Sr. no.]],Raw_data_N2_Kanji[[Sr. no.]:[Meaning]],8,0)</f>
        <v>#N/A</v>
      </c>
      <c r="F836" s="39" t="e">
        <f>VLOOKUP(Final_manabou_kanji[[#This Row],[Sr. no.]],Raw_data_N2_Kanji[[Sr. no.]:[Meaning]],9,0)</f>
        <v>#N/A</v>
      </c>
      <c r="G836" s="66" t="e">
        <f>VLOOKUP(Final_manabou_kanji[[#This Row],[Sr. no.]],Raw_data_N2_Kanji[[Sr. no.]:[Sentence]],13,0)</f>
        <v>#N/A</v>
      </c>
      <c r="H836" t="e">
        <f>VLOOKUP(Final_manabou_kanji[[#This Row],[Kanji]],Raw_data_N2_Kanji[[Receipe]:[Meaning]],6,0)</f>
        <v>#N/A</v>
      </c>
      <c r="I836" t="e">
        <f>VLOOKUP(Final_manabou_kanji[[#This Row],[Kanji]],Raw_data_N2_Kanji[[Receipe]:[Meaning]],7,0)</f>
        <v>#N/A</v>
      </c>
      <c r="J836" t="e">
        <f>#REF!</f>
        <v>#REF!</v>
      </c>
      <c r="K836" s="35">
        <f>Final_manabou_kanji[[#This Row],[Sr. no.]]</f>
        <v>834</v>
      </c>
    </row>
    <row r="837" spans="2:11" ht="14.25" customHeight="1" x14ac:dyDescent="0.3">
      <c r="B837" s="34">
        <v>835</v>
      </c>
      <c r="C837" s="34" t="e">
        <f>VLOOKUP(Final_manabou_kanji[[#This Row],[Sr. no.]],Raw_data_N2_Kanji[[Sr. no.]:[Receipe no]],5,0)</f>
        <v>#N/A</v>
      </c>
      <c r="D837" s="38" t="e">
        <f>VLOOKUP(Final_manabou_kanji[[#This Row],[Sr. no.]],Raw_data_N2_Kanji[[Sr. no.]:[Meaning]],7,0)</f>
        <v>#N/A</v>
      </c>
      <c r="E837" s="3" t="e">
        <f>VLOOKUP(Final_manabou_kanji[[#This Row],[Sr. no.]],Raw_data_N2_Kanji[[Sr. no.]:[Meaning]],8,0)</f>
        <v>#N/A</v>
      </c>
      <c r="F837" s="39" t="e">
        <f>VLOOKUP(Final_manabou_kanji[[#This Row],[Sr. no.]],Raw_data_N2_Kanji[[Sr. no.]:[Meaning]],9,0)</f>
        <v>#N/A</v>
      </c>
      <c r="G837" s="66" t="e">
        <f>VLOOKUP(Final_manabou_kanji[[#This Row],[Sr. no.]],Raw_data_N2_Kanji[[Sr. no.]:[Sentence]],13,0)</f>
        <v>#N/A</v>
      </c>
      <c r="H837" t="e">
        <f>VLOOKUP(Final_manabou_kanji[[#This Row],[Kanji]],Raw_data_N2_Kanji[[Receipe]:[Meaning]],6,0)</f>
        <v>#N/A</v>
      </c>
      <c r="I837" t="e">
        <f>VLOOKUP(Final_manabou_kanji[[#This Row],[Kanji]],Raw_data_N2_Kanji[[Receipe]:[Meaning]],7,0)</f>
        <v>#N/A</v>
      </c>
      <c r="J837" t="e">
        <f>#REF!</f>
        <v>#REF!</v>
      </c>
      <c r="K837" s="35">
        <f>Final_manabou_kanji[[#This Row],[Sr. no.]]</f>
        <v>835</v>
      </c>
    </row>
    <row r="838" spans="2:11" ht="14.25" customHeight="1" x14ac:dyDescent="0.3">
      <c r="B838" s="34">
        <v>836</v>
      </c>
      <c r="C838" s="34" t="e">
        <f>VLOOKUP(Final_manabou_kanji[[#This Row],[Sr. no.]],Raw_data_N2_Kanji[[Sr. no.]:[Receipe no]],5,0)</f>
        <v>#N/A</v>
      </c>
      <c r="D838" s="38" t="e">
        <f>VLOOKUP(Final_manabou_kanji[[#This Row],[Sr. no.]],Raw_data_N2_Kanji[[Sr. no.]:[Meaning]],7,0)</f>
        <v>#N/A</v>
      </c>
      <c r="E838" s="3" t="e">
        <f>VLOOKUP(Final_manabou_kanji[[#This Row],[Sr. no.]],Raw_data_N2_Kanji[[Sr. no.]:[Meaning]],8,0)</f>
        <v>#N/A</v>
      </c>
      <c r="F838" s="39" t="e">
        <f>VLOOKUP(Final_manabou_kanji[[#This Row],[Sr. no.]],Raw_data_N2_Kanji[[Sr. no.]:[Meaning]],9,0)</f>
        <v>#N/A</v>
      </c>
      <c r="G838" s="66" t="e">
        <f>VLOOKUP(Final_manabou_kanji[[#This Row],[Sr. no.]],Raw_data_N2_Kanji[[Sr. no.]:[Sentence]],13,0)</f>
        <v>#N/A</v>
      </c>
      <c r="H838" t="e">
        <f>VLOOKUP(Final_manabou_kanji[[#This Row],[Kanji]],Raw_data_N2_Kanji[[Receipe]:[Meaning]],6,0)</f>
        <v>#N/A</v>
      </c>
      <c r="I838" t="e">
        <f>VLOOKUP(Final_manabou_kanji[[#This Row],[Kanji]],Raw_data_N2_Kanji[[Receipe]:[Meaning]],7,0)</f>
        <v>#N/A</v>
      </c>
      <c r="J838" t="e">
        <f>#REF!</f>
        <v>#REF!</v>
      </c>
      <c r="K838" s="35">
        <f>Final_manabou_kanji[[#This Row],[Sr. no.]]</f>
        <v>836</v>
      </c>
    </row>
    <row r="839" spans="2:11" ht="14.25" customHeight="1" x14ac:dyDescent="0.3">
      <c r="B839" s="34">
        <v>837</v>
      </c>
      <c r="C839" s="34" t="e">
        <f>VLOOKUP(Final_manabou_kanji[[#This Row],[Sr. no.]],Raw_data_N2_Kanji[[Sr. no.]:[Receipe no]],5,0)</f>
        <v>#N/A</v>
      </c>
      <c r="D839" s="38" t="e">
        <f>VLOOKUP(Final_manabou_kanji[[#This Row],[Sr. no.]],Raw_data_N2_Kanji[[Sr. no.]:[Meaning]],7,0)</f>
        <v>#N/A</v>
      </c>
      <c r="E839" s="3" t="e">
        <f>VLOOKUP(Final_manabou_kanji[[#This Row],[Sr. no.]],Raw_data_N2_Kanji[[Sr. no.]:[Meaning]],8,0)</f>
        <v>#N/A</v>
      </c>
      <c r="F839" s="39" t="e">
        <f>VLOOKUP(Final_manabou_kanji[[#This Row],[Sr. no.]],Raw_data_N2_Kanji[[Sr. no.]:[Meaning]],9,0)</f>
        <v>#N/A</v>
      </c>
      <c r="G839" s="66" t="e">
        <f>VLOOKUP(Final_manabou_kanji[[#This Row],[Sr. no.]],Raw_data_N2_Kanji[[Sr. no.]:[Sentence]],13,0)</f>
        <v>#N/A</v>
      </c>
      <c r="H839" t="e">
        <f>VLOOKUP(Final_manabou_kanji[[#This Row],[Kanji]],Raw_data_N2_Kanji[[Receipe]:[Meaning]],6,0)</f>
        <v>#N/A</v>
      </c>
      <c r="I839" t="e">
        <f>VLOOKUP(Final_manabou_kanji[[#This Row],[Kanji]],Raw_data_N2_Kanji[[Receipe]:[Meaning]],7,0)</f>
        <v>#N/A</v>
      </c>
      <c r="J839" t="e">
        <f>#REF!</f>
        <v>#REF!</v>
      </c>
      <c r="K839" s="35">
        <f>Final_manabou_kanji[[#This Row],[Sr. no.]]</f>
        <v>837</v>
      </c>
    </row>
    <row r="840" spans="2:11" ht="14.25" customHeight="1" x14ac:dyDescent="0.3">
      <c r="B840" s="34">
        <v>838</v>
      </c>
      <c r="C840" s="34" t="e">
        <f>VLOOKUP(Final_manabou_kanji[[#This Row],[Sr. no.]],Raw_data_N2_Kanji[[Sr. no.]:[Receipe no]],5,0)</f>
        <v>#N/A</v>
      </c>
      <c r="D840" s="38" t="e">
        <f>VLOOKUP(Final_manabou_kanji[[#This Row],[Sr. no.]],Raw_data_N2_Kanji[[Sr. no.]:[Meaning]],7,0)</f>
        <v>#N/A</v>
      </c>
      <c r="E840" s="3" t="e">
        <f>VLOOKUP(Final_manabou_kanji[[#This Row],[Sr. no.]],Raw_data_N2_Kanji[[Sr. no.]:[Meaning]],8,0)</f>
        <v>#N/A</v>
      </c>
      <c r="F840" s="39" t="e">
        <f>VLOOKUP(Final_manabou_kanji[[#This Row],[Sr. no.]],Raw_data_N2_Kanji[[Sr. no.]:[Meaning]],9,0)</f>
        <v>#N/A</v>
      </c>
      <c r="G840" s="66" t="e">
        <f>VLOOKUP(Final_manabou_kanji[[#This Row],[Sr. no.]],Raw_data_N2_Kanji[[Sr. no.]:[Sentence]],13,0)</f>
        <v>#N/A</v>
      </c>
      <c r="H840" t="e">
        <f>VLOOKUP(Final_manabou_kanji[[#This Row],[Kanji]],Raw_data_N2_Kanji[[Receipe]:[Meaning]],6,0)</f>
        <v>#N/A</v>
      </c>
      <c r="I840" t="e">
        <f>VLOOKUP(Final_manabou_kanji[[#This Row],[Kanji]],Raw_data_N2_Kanji[[Receipe]:[Meaning]],7,0)</f>
        <v>#N/A</v>
      </c>
      <c r="J840" t="e">
        <f>#REF!</f>
        <v>#REF!</v>
      </c>
      <c r="K840" s="35">
        <f>Final_manabou_kanji[[#This Row],[Sr. no.]]</f>
        <v>838</v>
      </c>
    </row>
    <row r="841" spans="2:11" ht="14.25" customHeight="1" x14ac:dyDescent="0.3">
      <c r="B841" s="34">
        <v>839</v>
      </c>
      <c r="C841" s="34" t="e">
        <f>VLOOKUP(Final_manabou_kanji[[#This Row],[Sr. no.]],Raw_data_N2_Kanji[[Sr. no.]:[Receipe no]],5,0)</f>
        <v>#N/A</v>
      </c>
      <c r="D841" s="38" t="e">
        <f>VLOOKUP(Final_manabou_kanji[[#This Row],[Sr. no.]],Raw_data_N2_Kanji[[Sr. no.]:[Meaning]],7,0)</f>
        <v>#N/A</v>
      </c>
      <c r="E841" s="3" t="e">
        <f>VLOOKUP(Final_manabou_kanji[[#This Row],[Sr. no.]],Raw_data_N2_Kanji[[Sr. no.]:[Meaning]],8,0)</f>
        <v>#N/A</v>
      </c>
      <c r="F841" s="39" t="e">
        <f>VLOOKUP(Final_manabou_kanji[[#This Row],[Sr. no.]],Raw_data_N2_Kanji[[Sr. no.]:[Meaning]],9,0)</f>
        <v>#N/A</v>
      </c>
      <c r="G841" s="66" t="e">
        <f>VLOOKUP(Final_manabou_kanji[[#This Row],[Sr. no.]],Raw_data_N2_Kanji[[Sr. no.]:[Sentence]],13,0)</f>
        <v>#N/A</v>
      </c>
      <c r="H841" t="e">
        <f>VLOOKUP(Final_manabou_kanji[[#This Row],[Kanji]],Raw_data_N2_Kanji[[Receipe]:[Meaning]],6,0)</f>
        <v>#N/A</v>
      </c>
      <c r="I841" t="e">
        <f>VLOOKUP(Final_manabou_kanji[[#This Row],[Kanji]],Raw_data_N2_Kanji[[Receipe]:[Meaning]],7,0)</f>
        <v>#N/A</v>
      </c>
      <c r="J841" t="e">
        <f>#REF!</f>
        <v>#REF!</v>
      </c>
      <c r="K841" s="35">
        <f>Final_manabou_kanji[[#This Row],[Sr. no.]]</f>
        <v>839</v>
      </c>
    </row>
    <row r="842" spans="2:11" ht="14.25" customHeight="1" x14ac:dyDescent="0.3">
      <c r="B842" s="34">
        <v>840</v>
      </c>
      <c r="C842" s="34" t="e">
        <f>VLOOKUP(Final_manabou_kanji[[#This Row],[Sr. no.]],Raw_data_N2_Kanji[[Sr. no.]:[Receipe no]],5,0)</f>
        <v>#N/A</v>
      </c>
      <c r="D842" s="38" t="e">
        <f>VLOOKUP(Final_manabou_kanji[[#This Row],[Sr. no.]],Raw_data_N2_Kanji[[Sr. no.]:[Meaning]],7,0)</f>
        <v>#N/A</v>
      </c>
      <c r="E842" s="3" t="e">
        <f>VLOOKUP(Final_manabou_kanji[[#This Row],[Sr. no.]],Raw_data_N2_Kanji[[Sr. no.]:[Meaning]],8,0)</f>
        <v>#N/A</v>
      </c>
      <c r="F842" s="39" t="e">
        <f>VLOOKUP(Final_manabou_kanji[[#This Row],[Sr. no.]],Raw_data_N2_Kanji[[Sr. no.]:[Meaning]],9,0)</f>
        <v>#N/A</v>
      </c>
      <c r="G842" s="66" t="e">
        <f>VLOOKUP(Final_manabou_kanji[[#This Row],[Sr. no.]],Raw_data_N2_Kanji[[Sr. no.]:[Sentence]],13,0)</f>
        <v>#N/A</v>
      </c>
      <c r="H842" t="e">
        <f>VLOOKUP(Final_manabou_kanji[[#This Row],[Kanji]],Raw_data_N2_Kanji[[Receipe]:[Meaning]],6,0)</f>
        <v>#N/A</v>
      </c>
      <c r="I842" t="e">
        <f>VLOOKUP(Final_manabou_kanji[[#This Row],[Kanji]],Raw_data_N2_Kanji[[Receipe]:[Meaning]],7,0)</f>
        <v>#N/A</v>
      </c>
      <c r="J842" t="e">
        <f>#REF!</f>
        <v>#REF!</v>
      </c>
      <c r="K842" s="35">
        <f>Final_manabou_kanji[[#This Row],[Sr. no.]]</f>
        <v>840</v>
      </c>
    </row>
    <row r="843" spans="2:11" ht="14.25" customHeight="1" x14ac:dyDescent="0.3">
      <c r="B843" s="34">
        <v>841</v>
      </c>
      <c r="C843" s="34" t="e">
        <f>VLOOKUP(Final_manabou_kanji[[#This Row],[Sr. no.]],Raw_data_N2_Kanji[[Sr. no.]:[Receipe no]],5,0)</f>
        <v>#N/A</v>
      </c>
      <c r="D843" s="38" t="e">
        <f>VLOOKUP(Final_manabou_kanji[[#This Row],[Sr. no.]],Raw_data_N2_Kanji[[Sr. no.]:[Meaning]],7,0)</f>
        <v>#N/A</v>
      </c>
      <c r="E843" s="3" t="e">
        <f>VLOOKUP(Final_manabou_kanji[[#This Row],[Sr. no.]],Raw_data_N2_Kanji[[Sr. no.]:[Meaning]],8,0)</f>
        <v>#N/A</v>
      </c>
      <c r="F843" s="39" t="e">
        <f>VLOOKUP(Final_manabou_kanji[[#This Row],[Sr. no.]],Raw_data_N2_Kanji[[Sr. no.]:[Meaning]],9,0)</f>
        <v>#N/A</v>
      </c>
      <c r="G843" s="66" t="e">
        <f>VLOOKUP(Final_manabou_kanji[[#This Row],[Sr. no.]],Raw_data_N2_Kanji[[Sr. no.]:[Sentence]],13,0)</f>
        <v>#N/A</v>
      </c>
      <c r="H843" t="e">
        <f>VLOOKUP(Final_manabou_kanji[[#This Row],[Kanji]],Raw_data_N2_Kanji[[Receipe]:[Meaning]],6,0)</f>
        <v>#N/A</v>
      </c>
      <c r="I843" t="e">
        <f>VLOOKUP(Final_manabou_kanji[[#This Row],[Kanji]],Raw_data_N2_Kanji[[Receipe]:[Meaning]],7,0)</f>
        <v>#N/A</v>
      </c>
      <c r="J843" t="e">
        <f>#REF!</f>
        <v>#REF!</v>
      </c>
      <c r="K843" s="35">
        <f>Final_manabou_kanji[[#This Row],[Sr. no.]]</f>
        <v>841</v>
      </c>
    </row>
    <row r="844" spans="2:11" ht="14.25" customHeight="1" x14ac:dyDescent="0.3">
      <c r="B844" s="34">
        <v>842</v>
      </c>
      <c r="C844" s="34" t="e">
        <f>VLOOKUP(Final_manabou_kanji[[#This Row],[Sr. no.]],Raw_data_N2_Kanji[[Sr. no.]:[Receipe no]],5,0)</f>
        <v>#N/A</v>
      </c>
      <c r="D844" s="38" t="e">
        <f>VLOOKUP(Final_manabou_kanji[[#This Row],[Sr. no.]],Raw_data_N2_Kanji[[Sr. no.]:[Meaning]],7,0)</f>
        <v>#N/A</v>
      </c>
      <c r="E844" s="3" t="e">
        <f>VLOOKUP(Final_manabou_kanji[[#This Row],[Sr. no.]],Raw_data_N2_Kanji[[Sr. no.]:[Meaning]],8,0)</f>
        <v>#N/A</v>
      </c>
      <c r="F844" s="39" t="e">
        <f>VLOOKUP(Final_manabou_kanji[[#This Row],[Sr. no.]],Raw_data_N2_Kanji[[Sr. no.]:[Meaning]],9,0)</f>
        <v>#N/A</v>
      </c>
      <c r="G844" s="66" t="e">
        <f>VLOOKUP(Final_manabou_kanji[[#This Row],[Sr. no.]],Raw_data_N2_Kanji[[Sr. no.]:[Sentence]],13,0)</f>
        <v>#N/A</v>
      </c>
      <c r="H844" t="e">
        <f>VLOOKUP(Final_manabou_kanji[[#This Row],[Kanji]],Raw_data_N2_Kanji[[Receipe]:[Meaning]],6,0)</f>
        <v>#N/A</v>
      </c>
      <c r="I844" t="e">
        <f>VLOOKUP(Final_manabou_kanji[[#This Row],[Kanji]],Raw_data_N2_Kanji[[Receipe]:[Meaning]],7,0)</f>
        <v>#N/A</v>
      </c>
      <c r="J844" t="e">
        <f>#REF!</f>
        <v>#REF!</v>
      </c>
      <c r="K844" s="35">
        <f>Final_manabou_kanji[[#This Row],[Sr. no.]]</f>
        <v>842</v>
      </c>
    </row>
    <row r="845" spans="2:11" ht="14.25" customHeight="1" x14ac:dyDescent="0.3">
      <c r="B845" s="34">
        <v>843</v>
      </c>
      <c r="C845" s="34" t="e">
        <f>VLOOKUP(Final_manabou_kanji[[#This Row],[Sr. no.]],Raw_data_N2_Kanji[[Sr. no.]:[Receipe no]],5,0)</f>
        <v>#N/A</v>
      </c>
      <c r="D845" s="38" t="e">
        <f>VLOOKUP(Final_manabou_kanji[[#This Row],[Sr. no.]],Raw_data_N2_Kanji[[Sr. no.]:[Meaning]],7,0)</f>
        <v>#N/A</v>
      </c>
      <c r="E845" s="3" t="e">
        <f>VLOOKUP(Final_manabou_kanji[[#This Row],[Sr. no.]],Raw_data_N2_Kanji[[Sr. no.]:[Meaning]],8,0)</f>
        <v>#N/A</v>
      </c>
      <c r="F845" s="39" t="e">
        <f>VLOOKUP(Final_manabou_kanji[[#This Row],[Sr. no.]],Raw_data_N2_Kanji[[Sr. no.]:[Meaning]],9,0)</f>
        <v>#N/A</v>
      </c>
      <c r="G845" s="66" t="e">
        <f>VLOOKUP(Final_manabou_kanji[[#This Row],[Sr. no.]],Raw_data_N2_Kanji[[Sr. no.]:[Sentence]],13,0)</f>
        <v>#N/A</v>
      </c>
      <c r="H845" t="e">
        <f>VLOOKUP(Final_manabou_kanji[[#This Row],[Kanji]],Raw_data_N2_Kanji[[Receipe]:[Meaning]],6,0)</f>
        <v>#N/A</v>
      </c>
      <c r="I845" t="e">
        <f>VLOOKUP(Final_manabou_kanji[[#This Row],[Kanji]],Raw_data_N2_Kanji[[Receipe]:[Meaning]],7,0)</f>
        <v>#N/A</v>
      </c>
      <c r="J845" t="e">
        <f>#REF!</f>
        <v>#REF!</v>
      </c>
      <c r="K845" s="35">
        <f>Final_manabou_kanji[[#This Row],[Sr. no.]]</f>
        <v>843</v>
      </c>
    </row>
    <row r="846" spans="2:11" ht="14.25" customHeight="1" x14ac:dyDescent="0.3">
      <c r="B846" s="34">
        <v>844</v>
      </c>
      <c r="C846" s="34" t="e">
        <f>VLOOKUP(Final_manabou_kanji[[#This Row],[Sr. no.]],Raw_data_N2_Kanji[[Sr. no.]:[Receipe no]],5,0)</f>
        <v>#N/A</v>
      </c>
      <c r="D846" s="38" t="e">
        <f>VLOOKUP(Final_manabou_kanji[[#This Row],[Sr. no.]],Raw_data_N2_Kanji[[Sr. no.]:[Meaning]],7,0)</f>
        <v>#N/A</v>
      </c>
      <c r="E846" s="3" t="e">
        <f>VLOOKUP(Final_manabou_kanji[[#This Row],[Sr. no.]],Raw_data_N2_Kanji[[Sr. no.]:[Meaning]],8,0)</f>
        <v>#N/A</v>
      </c>
      <c r="F846" s="39" t="e">
        <f>VLOOKUP(Final_manabou_kanji[[#This Row],[Sr. no.]],Raw_data_N2_Kanji[[Sr. no.]:[Meaning]],9,0)</f>
        <v>#N/A</v>
      </c>
      <c r="G846" s="66" t="e">
        <f>VLOOKUP(Final_manabou_kanji[[#This Row],[Sr. no.]],Raw_data_N2_Kanji[[Sr. no.]:[Sentence]],13,0)</f>
        <v>#N/A</v>
      </c>
      <c r="H846" t="e">
        <f>VLOOKUP(Final_manabou_kanji[[#This Row],[Kanji]],Raw_data_N2_Kanji[[Receipe]:[Meaning]],6,0)</f>
        <v>#N/A</v>
      </c>
      <c r="I846" t="e">
        <f>VLOOKUP(Final_manabou_kanji[[#This Row],[Kanji]],Raw_data_N2_Kanji[[Receipe]:[Meaning]],7,0)</f>
        <v>#N/A</v>
      </c>
      <c r="J846" t="e">
        <f>#REF!</f>
        <v>#REF!</v>
      </c>
      <c r="K846" s="35">
        <f>Final_manabou_kanji[[#This Row],[Sr. no.]]</f>
        <v>844</v>
      </c>
    </row>
    <row r="847" spans="2:11" ht="14.25" customHeight="1" x14ac:dyDescent="0.3">
      <c r="B847" s="34">
        <v>845</v>
      </c>
      <c r="C847" s="34" t="e">
        <f>VLOOKUP(Final_manabou_kanji[[#This Row],[Sr. no.]],Raw_data_N2_Kanji[[Sr. no.]:[Receipe no]],5,0)</f>
        <v>#N/A</v>
      </c>
      <c r="D847" s="38" t="e">
        <f>VLOOKUP(Final_manabou_kanji[[#This Row],[Sr. no.]],Raw_data_N2_Kanji[[Sr. no.]:[Meaning]],7,0)</f>
        <v>#N/A</v>
      </c>
      <c r="E847" s="3" t="e">
        <f>VLOOKUP(Final_manabou_kanji[[#This Row],[Sr. no.]],Raw_data_N2_Kanji[[Sr. no.]:[Meaning]],8,0)</f>
        <v>#N/A</v>
      </c>
      <c r="F847" s="39" t="e">
        <f>VLOOKUP(Final_manabou_kanji[[#This Row],[Sr. no.]],Raw_data_N2_Kanji[[Sr. no.]:[Meaning]],9,0)</f>
        <v>#N/A</v>
      </c>
      <c r="G847" s="66" t="e">
        <f>VLOOKUP(Final_manabou_kanji[[#This Row],[Sr. no.]],Raw_data_N2_Kanji[[Sr. no.]:[Sentence]],13,0)</f>
        <v>#N/A</v>
      </c>
      <c r="H847" t="e">
        <f>VLOOKUP(Final_manabou_kanji[[#This Row],[Kanji]],Raw_data_N2_Kanji[[Receipe]:[Meaning]],6,0)</f>
        <v>#N/A</v>
      </c>
      <c r="I847" t="e">
        <f>VLOOKUP(Final_manabou_kanji[[#This Row],[Kanji]],Raw_data_N2_Kanji[[Receipe]:[Meaning]],7,0)</f>
        <v>#N/A</v>
      </c>
      <c r="J847" t="e">
        <f>#REF!</f>
        <v>#REF!</v>
      </c>
      <c r="K847" s="35">
        <f>Final_manabou_kanji[[#This Row],[Sr. no.]]</f>
        <v>845</v>
      </c>
    </row>
    <row r="848" spans="2:11" ht="14.25" customHeight="1" x14ac:dyDescent="0.3">
      <c r="B848" s="34">
        <v>846</v>
      </c>
      <c r="C848" s="34" t="e">
        <f>VLOOKUP(Final_manabou_kanji[[#This Row],[Sr. no.]],Raw_data_N2_Kanji[[Sr. no.]:[Receipe no]],5,0)</f>
        <v>#N/A</v>
      </c>
      <c r="D848" s="38" t="e">
        <f>VLOOKUP(Final_manabou_kanji[[#This Row],[Sr. no.]],Raw_data_N2_Kanji[[Sr. no.]:[Meaning]],7,0)</f>
        <v>#N/A</v>
      </c>
      <c r="E848" s="3" t="e">
        <f>VLOOKUP(Final_manabou_kanji[[#This Row],[Sr. no.]],Raw_data_N2_Kanji[[Sr. no.]:[Meaning]],8,0)</f>
        <v>#N/A</v>
      </c>
      <c r="F848" s="39" t="e">
        <f>VLOOKUP(Final_manabou_kanji[[#This Row],[Sr. no.]],Raw_data_N2_Kanji[[Sr. no.]:[Meaning]],9,0)</f>
        <v>#N/A</v>
      </c>
      <c r="G848" s="66" t="e">
        <f>VLOOKUP(Final_manabou_kanji[[#This Row],[Sr. no.]],Raw_data_N2_Kanji[[Sr. no.]:[Sentence]],13,0)</f>
        <v>#N/A</v>
      </c>
      <c r="H848" t="e">
        <f>VLOOKUP(Final_manabou_kanji[[#This Row],[Kanji]],Raw_data_N2_Kanji[[Receipe]:[Meaning]],6,0)</f>
        <v>#N/A</v>
      </c>
      <c r="I848" t="e">
        <f>VLOOKUP(Final_manabou_kanji[[#This Row],[Kanji]],Raw_data_N2_Kanji[[Receipe]:[Meaning]],7,0)</f>
        <v>#N/A</v>
      </c>
      <c r="J848" t="e">
        <f>#REF!</f>
        <v>#REF!</v>
      </c>
      <c r="K848" s="35">
        <f>Final_manabou_kanji[[#This Row],[Sr. no.]]</f>
        <v>846</v>
      </c>
    </row>
    <row r="849" spans="2:11" ht="14.25" customHeight="1" x14ac:dyDescent="0.3">
      <c r="B849" s="34">
        <v>847</v>
      </c>
      <c r="C849" s="34" t="e">
        <f>VLOOKUP(Final_manabou_kanji[[#This Row],[Sr. no.]],Raw_data_N2_Kanji[[Sr. no.]:[Receipe no]],5,0)</f>
        <v>#N/A</v>
      </c>
      <c r="D849" s="38" t="e">
        <f>VLOOKUP(Final_manabou_kanji[[#This Row],[Sr. no.]],Raw_data_N2_Kanji[[Sr. no.]:[Meaning]],7,0)</f>
        <v>#N/A</v>
      </c>
      <c r="E849" s="3" t="e">
        <f>VLOOKUP(Final_manabou_kanji[[#This Row],[Sr. no.]],Raw_data_N2_Kanji[[Sr. no.]:[Meaning]],8,0)</f>
        <v>#N/A</v>
      </c>
      <c r="F849" s="39" t="e">
        <f>VLOOKUP(Final_manabou_kanji[[#This Row],[Sr. no.]],Raw_data_N2_Kanji[[Sr. no.]:[Meaning]],9,0)</f>
        <v>#N/A</v>
      </c>
      <c r="G849" s="66" t="e">
        <f>VLOOKUP(Final_manabou_kanji[[#This Row],[Sr. no.]],Raw_data_N2_Kanji[[Sr. no.]:[Sentence]],13,0)</f>
        <v>#N/A</v>
      </c>
      <c r="H849" t="e">
        <f>VLOOKUP(Final_manabou_kanji[[#This Row],[Kanji]],Raw_data_N2_Kanji[[Receipe]:[Meaning]],6,0)</f>
        <v>#N/A</v>
      </c>
      <c r="I849" t="e">
        <f>VLOOKUP(Final_manabou_kanji[[#This Row],[Kanji]],Raw_data_N2_Kanji[[Receipe]:[Meaning]],7,0)</f>
        <v>#N/A</v>
      </c>
      <c r="J849" t="e">
        <f>#REF!</f>
        <v>#REF!</v>
      </c>
      <c r="K849" s="35">
        <f>Final_manabou_kanji[[#This Row],[Sr. no.]]</f>
        <v>847</v>
      </c>
    </row>
    <row r="850" spans="2:11" ht="14.25" customHeight="1" x14ac:dyDescent="0.3">
      <c r="B850" s="34">
        <v>848</v>
      </c>
      <c r="C850" s="34" t="e">
        <f>VLOOKUP(Final_manabou_kanji[[#This Row],[Sr. no.]],Raw_data_N2_Kanji[[Sr. no.]:[Receipe no]],5,0)</f>
        <v>#N/A</v>
      </c>
      <c r="D850" s="38" t="e">
        <f>VLOOKUP(Final_manabou_kanji[[#This Row],[Sr. no.]],Raw_data_N2_Kanji[[Sr. no.]:[Meaning]],7,0)</f>
        <v>#N/A</v>
      </c>
      <c r="E850" s="3" t="e">
        <f>VLOOKUP(Final_manabou_kanji[[#This Row],[Sr. no.]],Raw_data_N2_Kanji[[Sr. no.]:[Meaning]],8,0)</f>
        <v>#N/A</v>
      </c>
      <c r="F850" s="39" t="e">
        <f>VLOOKUP(Final_manabou_kanji[[#This Row],[Sr. no.]],Raw_data_N2_Kanji[[Sr. no.]:[Meaning]],9,0)</f>
        <v>#N/A</v>
      </c>
      <c r="G850" s="66" t="e">
        <f>VLOOKUP(Final_manabou_kanji[[#This Row],[Sr. no.]],Raw_data_N2_Kanji[[Sr. no.]:[Sentence]],13,0)</f>
        <v>#N/A</v>
      </c>
      <c r="H850" t="e">
        <f>VLOOKUP(Final_manabou_kanji[[#This Row],[Kanji]],Raw_data_N2_Kanji[[Receipe]:[Meaning]],6,0)</f>
        <v>#N/A</v>
      </c>
      <c r="I850" t="e">
        <f>VLOOKUP(Final_manabou_kanji[[#This Row],[Kanji]],Raw_data_N2_Kanji[[Receipe]:[Meaning]],7,0)</f>
        <v>#N/A</v>
      </c>
      <c r="J850" t="e">
        <f>#REF!</f>
        <v>#REF!</v>
      </c>
      <c r="K850" s="35">
        <f>Final_manabou_kanji[[#This Row],[Sr. no.]]</f>
        <v>848</v>
      </c>
    </row>
    <row r="851" spans="2:11" ht="14.25" customHeight="1" x14ac:dyDescent="0.3">
      <c r="B851" s="34">
        <v>849</v>
      </c>
      <c r="C851" s="34" t="e">
        <f>VLOOKUP(Final_manabou_kanji[[#This Row],[Sr. no.]],Raw_data_N2_Kanji[[Sr. no.]:[Receipe no]],5,0)</f>
        <v>#N/A</v>
      </c>
      <c r="D851" s="38" t="e">
        <f>VLOOKUP(Final_manabou_kanji[[#This Row],[Sr. no.]],Raw_data_N2_Kanji[[Sr. no.]:[Meaning]],7,0)</f>
        <v>#N/A</v>
      </c>
      <c r="E851" s="3" t="e">
        <f>VLOOKUP(Final_manabou_kanji[[#This Row],[Sr. no.]],Raw_data_N2_Kanji[[Sr. no.]:[Meaning]],8,0)</f>
        <v>#N/A</v>
      </c>
      <c r="F851" s="39" t="e">
        <f>VLOOKUP(Final_manabou_kanji[[#This Row],[Sr. no.]],Raw_data_N2_Kanji[[Sr. no.]:[Meaning]],9,0)</f>
        <v>#N/A</v>
      </c>
      <c r="G851" s="66" t="e">
        <f>VLOOKUP(Final_manabou_kanji[[#This Row],[Sr. no.]],Raw_data_N2_Kanji[[Sr. no.]:[Sentence]],13,0)</f>
        <v>#N/A</v>
      </c>
      <c r="H851" t="e">
        <f>VLOOKUP(Final_manabou_kanji[[#This Row],[Kanji]],Raw_data_N2_Kanji[[Receipe]:[Meaning]],6,0)</f>
        <v>#N/A</v>
      </c>
      <c r="I851" t="e">
        <f>VLOOKUP(Final_manabou_kanji[[#This Row],[Kanji]],Raw_data_N2_Kanji[[Receipe]:[Meaning]],7,0)</f>
        <v>#N/A</v>
      </c>
      <c r="J851" t="e">
        <f>#REF!</f>
        <v>#REF!</v>
      </c>
      <c r="K851" s="35">
        <f>Final_manabou_kanji[[#This Row],[Sr. no.]]</f>
        <v>849</v>
      </c>
    </row>
    <row r="852" spans="2:11" ht="14.25" customHeight="1" x14ac:dyDescent="0.3">
      <c r="B852" s="34">
        <v>850</v>
      </c>
      <c r="C852" s="34" t="e">
        <f>VLOOKUP(Final_manabou_kanji[[#This Row],[Sr. no.]],Raw_data_N2_Kanji[[Sr. no.]:[Receipe no]],5,0)</f>
        <v>#N/A</v>
      </c>
      <c r="D852" s="38" t="e">
        <f>VLOOKUP(Final_manabou_kanji[[#This Row],[Sr. no.]],Raw_data_N2_Kanji[[Sr. no.]:[Meaning]],7,0)</f>
        <v>#N/A</v>
      </c>
      <c r="E852" s="3" t="e">
        <f>VLOOKUP(Final_manabou_kanji[[#This Row],[Sr. no.]],Raw_data_N2_Kanji[[Sr. no.]:[Meaning]],8,0)</f>
        <v>#N/A</v>
      </c>
      <c r="F852" s="39" t="e">
        <f>VLOOKUP(Final_manabou_kanji[[#This Row],[Sr. no.]],Raw_data_N2_Kanji[[Sr. no.]:[Meaning]],9,0)</f>
        <v>#N/A</v>
      </c>
      <c r="G852" s="66" t="e">
        <f>VLOOKUP(Final_manabou_kanji[[#This Row],[Sr. no.]],Raw_data_N2_Kanji[[Sr. no.]:[Sentence]],13,0)</f>
        <v>#N/A</v>
      </c>
      <c r="H852" t="e">
        <f>VLOOKUP(Final_manabou_kanji[[#This Row],[Kanji]],Raw_data_N2_Kanji[[Receipe]:[Meaning]],6,0)</f>
        <v>#N/A</v>
      </c>
      <c r="I852" t="e">
        <f>VLOOKUP(Final_manabou_kanji[[#This Row],[Kanji]],Raw_data_N2_Kanji[[Receipe]:[Meaning]],7,0)</f>
        <v>#N/A</v>
      </c>
      <c r="J852" t="e">
        <f>#REF!</f>
        <v>#REF!</v>
      </c>
      <c r="K852" s="35">
        <f>Final_manabou_kanji[[#This Row],[Sr. no.]]</f>
        <v>850</v>
      </c>
    </row>
    <row r="853" spans="2:11" ht="14.25" customHeight="1" x14ac:dyDescent="0.3">
      <c r="B853" s="34">
        <v>851</v>
      </c>
      <c r="C853" s="34" t="e">
        <f>VLOOKUP(Final_manabou_kanji[[#This Row],[Sr. no.]],Raw_data_N2_Kanji[[Sr. no.]:[Receipe no]],5,0)</f>
        <v>#N/A</v>
      </c>
      <c r="D853" s="38" t="e">
        <f>VLOOKUP(Final_manabou_kanji[[#This Row],[Sr. no.]],Raw_data_N2_Kanji[[Sr. no.]:[Meaning]],7,0)</f>
        <v>#N/A</v>
      </c>
      <c r="E853" s="3" t="e">
        <f>VLOOKUP(Final_manabou_kanji[[#This Row],[Sr. no.]],Raw_data_N2_Kanji[[Sr. no.]:[Meaning]],8,0)</f>
        <v>#N/A</v>
      </c>
      <c r="F853" s="39" t="e">
        <f>VLOOKUP(Final_manabou_kanji[[#This Row],[Sr. no.]],Raw_data_N2_Kanji[[Sr. no.]:[Meaning]],9,0)</f>
        <v>#N/A</v>
      </c>
      <c r="G853" s="66" t="e">
        <f>VLOOKUP(Final_manabou_kanji[[#This Row],[Sr. no.]],Raw_data_N2_Kanji[[Sr. no.]:[Sentence]],13,0)</f>
        <v>#N/A</v>
      </c>
      <c r="H853" t="e">
        <f>VLOOKUP(Final_manabou_kanji[[#This Row],[Kanji]],Raw_data_N2_Kanji[[Receipe]:[Meaning]],6,0)</f>
        <v>#N/A</v>
      </c>
      <c r="I853" t="e">
        <f>VLOOKUP(Final_manabou_kanji[[#This Row],[Kanji]],Raw_data_N2_Kanji[[Receipe]:[Meaning]],7,0)</f>
        <v>#N/A</v>
      </c>
      <c r="J853" t="e">
        <f>#REF!</f>
        <v>#REF!</v>
      </c>
      <c r="K853" s="35">
        <f>Final_manabou_kanji[[#This Row],[Sr. no.]]</f>
        <v>851</v>
      </c>
    </row>
    <row r="854" spans="2:11" ht="14.25" customHeight="1" x14ac:dyDescent="0.3">
      <c r="B854" s="34">
        <v>852</v>
      </c>
      <c r="C854" s="34" t="e">
        <f>VLOOKUP(Final_manabou_kanji[[#This Row],[Sr. no.]],Raw_data_N2_Kanji[[Sr. no.]:[Receipe no]],5,0)</f>
        <v>#N/A</v>
      </c>
      <c r="D854" s="38" t="e">
        <f>VLOOKUP(Final_manabou_kanji[[#This Row],[Sr. no.]],Raw_data_N2_Kanji[[Sr. no.]:[Meaning]],7,0)</f>
        <v>#N/A</v>
      </c>
      <c r="E854" s="3" t="e">
        <f>VLOOKUP(Final_manabou_kanji[[#This Row],[Sr. no.]],Raw_data_N2_Kanji[[Sr. no.]:[Meaning]],8,0)</f>
        <v>#N/A</v>
      </c>
      <c r="F854" s="39" t="e">
        <f>VLOOKUP(Final_manabou_kanji[[#This Row],[Sr. no.]],Raw_data_N2_Kanji[[Sr. no.]:[Meaning]],9,0)</f>
        <v>#N/A</v>
      </c>
      <c r="G854" s="66" t="e">
        <f>VLOOKUP(Final_manabou_kanji[[#This Row],[Sr. no.]],Raw_data_N2_Kanji[[Sr. no.]:[Sentence]],13,0)</f>
        <v>#N/A</v>
      </c>
      <c r="H854" t="e">
        <f>VLOOKUP(Final_manabou_kanji[[#This Row],[Kanji]],Raw_data_N2_Kanji[[Receipe]:[Meaning]],6,0)</f>
        <v>#N/A</v>
      </c>
      <c r="I854" t="e">
        <f>VLOOKUP(Final_manabou_kanji[[#This Row],[Kanji]],Raw_data_N2_Kanji[[Receipe]:[Meaning]],7,0)</f>
        <v>#N/A</v>
      </c>
      <c r="J854" t="e">
        <f>#REF!</f>
        <v>#REF!</v>
      </c>
      <c r="K854" s="35">
        <f>Final_manabou_kanji[[#This Row],[Sr. no.]]</f>
        <v>852</v>
      </c>
    </row>
    <row r="855" spans="2:11" ht="14.25" customHeight="1" x14ac:dyDescent="0.3">
      <c r="B855" s="34">
        <v>853</v>
      </c>
      <c r="C855" s="34" t="e">
        <f>VLOOKUP(Final_manabou_kanji[[#This Row],[Sr. no.]],Raw_data_N2_Kanji[[Sr. no.]:[Receipe no]],5,0)</f>
        <v>#N/A</v>
      </c>
      <c r="D855" s="38" t="e">
        <f>VLOOKUP(Final_manabou_kanji[[#This Row],[Sr. no.]],Raw_data_N2_Kanji[[Sr. no.]:[Meaning]],7,0)</f>
        <v>#N/A</v>
      </c>
      <c r="E855" s="3" t="e">
        <f>VLOOKUP(Final_manabou_kanji[[#This Row],[Sr. no.]],Raw_data_N2_Kanji[[Sr. no.]:[Meaning]],8,0)</f>
        <v>#N/A</v>
      </c>
      <c r="F855" s="39" t="e">
        <f>VLOOKUP(Final_manabou_kanji[[#This Row],[Sr. no.]],Raw_data_N2_Kanji[[Sr. no.]:[Meaning]],9,0)</f>
        <v>#N/A</v>
      </c>
      <c r="G855" s="66" t="e">
        <f>VLOOKUP(Final_manabou_kanji[[#This Row],[Sr. no.]],Raw_data_N2_Kanji[[Sr. no.]:[Sentence]],13,0)</f>
        <v>#N/A</v>
      </c>
      <c r="H855" t="e">
        <f>VLOOKUP(Final_manabou_kanji[[#This Row],[Kanji]],Raw_data_N2_Kanji[[Receipe]:[Meaning]],6,0)</f>
        <v>#N/A</v>
      </c>
      <c r="I855" t="e">
        <f>VLOOKUP(Final_manabou_kanji[[#This Row],[Kanji]],Raw_data_N2_Kanji[[Receipe]:[Meaning]],7,0)</f>
        <v>#N/A</v>
      </c>
      <c r="J855" t="e">
        <f>#REF!</f>
        <v>#REF!</v>
      </c>
      <c r="K855" s="35">
        <f>Final_manabou_kanji[[#This Row],[Sr. no.]]</f>
        <v>853</v>
      </c>
    </row>
    <row r="856" spans="2:11" ht="14.25" customHeight="1" x14ac:dyDescent="0.3">
      <c r="B856" s="34">
        <v>854</v>
      </c>
      <c r="C856" s="34" t="e">
        <f>VLOOKUP(Final_manabou_kanji[[#This Row],[Sr. no.]],Raw_data_N2_Kanji[[Sr. no.]:[Receipe no]],5,0)</f>
        <v>#N/A</v>
      </c>
      <c r="D856" s="38" t="e">
        <f>VLOOKUP(Final_manabou_kanji[[#This Row],[Sr. no.]],Raw_data_N2_Kanji[[Sr. no.]:[Meaning]],7,0)</f>
        <v>#N/A</v>
      </c>
      <c r="E856" s="3" t="e">
        <f>VLOOKUP(Final_manabou_kanji[[#This Row],[Sr. no.]],Raw_data_N2_Kanji[[Sr. no.]:[Meaning]],8,0)</f>
        <v>#N/A</v>
      </c>
      <c r="F856" s="39" t="e">
        <f>VLOOKUP(Final_manabou_kanji[[#This Row],[Sr. no.]],Raw_data_N2_Kanji[[Sr. no.]:[Meaning]],9,0)</f>
        <v>#N/A</v>
      </c>
      <c r="G856" s="66" t="e">
        <f>VLOOKUP(Final_manabou_kanji[[#This Row],[Sr. no.]],Raw_data_N2_Kanji[[Sr. no.]:[Sentence]],13,0)</f>
        <v>#N/A</v>
      </c>
      <c r="H856" t="e">
        <f>VLOOKUP(Final_manabou_kanji[[#This Row],[Kanji]],Raw_data_N2_Kanji[[Receipe]:[Meaning]],6,0)</f>
        <v>#N/A</v>
      </c>
      <c r="I856" t="e">
        <f>VLOOKUP(Final_manabou_kanji[[#This Row],[Kanji]],Raw_data_N2_Kanji[[Receipe]:[Meaning]],7,0)</f>
        <v>#N/A</v>
      </c>
      <c r="J856" t="e">
        <f>#REF!</f>
        <v>#REF!</v>
      </c>
      <c r="K856" s="35">
        <f>Final_manabou_kanji[[#This Row],[Sr. no.]]</f>
        <v>854</v>
      </c>
    </row>
    <row r="857" spans="2:11" ht="14.25" customHeight="1" x14ac:dyDescent="0.3">
      <c r="B857" s="34">
        <v>855</v>
      </c>
      <c r="C857" s="34" t="e">
        <f>VLOOKUP(Final_manabou_kanji[[#This Row],[Sr. no.]],Raw_data_N2_Kanji[[Sr. no.]:[Receipe no]],5,0)</f>
        <v>#N/A</v>
      </c>
      <c r="D857" s="38" t="e">
        <f>VLOOKUP(Final_manabou_kanji[[#This Row],[Sr. no.]],Raw_data_N2_Kanji[[Sr. no.]:[Meaning]],7,0)</f>
        <v>#N/A</v>
      </c>
      <c r="E857" s="3" t="e">
        <f>VLOOKUP(Final_manabou_kanji[[#This Row],[Sr. no.]],Raw_data_N2_Kanji[[Sr. no.]:[Meaning]],8,0)</f>
        <v>#N/A</v>
      </c>
      <c r="F857" s="39" t="e">
        <f>VLOOKUP(Final_manabou_kanji[[#This Row],[Sr. no.]],Raw_data_N2_Kanji[[Sr. no.]:[Meaning]],9,0)</f>
        <v>#N/A</v>
      </c>
      <c r="G857" s="66" t="e">
        <f>VLOOKUP(Final_manabou_kanji[[#This Row],[Sr. no.]],Raw_data_N2_Kanji[[Sr. no.]:[Sentence]],13,0)</f>
        <v>#N/A</v>
      </c>
      <c r="H857" t="e">
        <f>VLOOKUP(Final_manabou_kanji[[#This Row],[Kanji]],Raw_data_N2_Kanji[[Receipe]:[Meaning]],6,0)</f>
        <v>#N/A</v>
      </c>
      <c r="I857" t="e">
        <f>VLOOKUP(Final_manabou_kanji[[#This Row],[Kanji]],Raw_data_N2_Kanji[[Receipe]:[Meaning]],7,0)</f>
        <v>#N/A</v>
      </c>
      <c r="J857" t="e">
        <f>#REF!</f>
        <v>#REF!</v>
      </c>
      <c r="K857" s="35">
        <f>Final_manabou_kanji[[#This Row],[Sr. no.]]</f>
        <v>855</v>
      </c>
    </row>
    <row r="858" spans="2:11" ht="14.25" customHeight="1" x14ac:dyDescent="0.3">
      <c r="B858" s="34">
        <v>856</v>
      </c>
      <c r="C858" s="34" t="e">
        <f>VLOOKUP(Final_manabou_kanji[[#This Row],[Sr. no.]],Raw_data_N2_Kanji[[Sr. no.]:[Receipe no]],5,0)</f>
        <v>#N/A</v>
      </c>
      <c r="D858" s="38" t="e">
        <f>VLOOKUP(Final_manabou_kanji[[#This Row],[Sr. no.]],Raw_data_N2_Kanji[[Sr. no.]:[Meaning]],7,0)</f>
        <v>#N/A</v>
      </c>
      <c r="E858" s="3" t="e">
        <f>VLOOKUP(Final_manabou_kanji[[#This Row],[Sr. no.]],Raw_data_N2_Kanji[[Sr. no.]:[Meaning]],8,0)</f>
        <v>#N/A</v>
      </c>
      <c r="F858" s="39" t="e">
        <f>VLOOKUP(Final_manabou_kanji[[#This Row],[Sr. no.]],Raw_data_N2_Kanji[[Sr. no.]:[Meaning]],9,0)</f>
        <v>#N/A</v>
      </c>
      <c r="G858" s="66" t="e">
        <f>VLOOKUP(Final_manabou_kanji[[#This Row],[Sr. no.]],Raw_data_N2_Kanji[[Sr. no.]:[Sentence]],13,0)</f>
        <v>#N/A</v>
      </c>
      <c r="H858" t="e">
        <f>VLOOKUP(Final_manabou_kanji[[#This Row],[Kanji]],Raw_data_N2_Kanji[[Receipe]:[Meaning]],6,0)</f>
        <v>#N/A</v>
      </c>
      <c r="I858" t="e">
        <f>VLOOKUP(Final_manabou_kanji[[#This Row],[Kanji]],Raw_data_N2_Kanji[[Receipe]:[Meaning]],7,0)</f>
        <v>#N/A</v>
      </c>
      <c r="J858" t="e">
        <f>#REF!</f>
        <v>#REF!</v>
      </c>
      <c r="K858" s="35">
        <f>Final_manabou_kanji[[#This Row],[Sr. no.]]</f>
        <v>856</v>
      </c>
    </row>
    <row r="859" spans="2:11" ht="14.25" customHeight="1" x14ac:dyDescent="0.3">
      <c r="B859" s="34">
        <v>857</v>
      </c>
      <c r="C859" s="34" t="e">
        <f>VLOOKUP(Final_manabou_kanji[[#This Row],[Sr. no.]],Raw_data_N2_Kanji[[Sr. no.]:[Receipe no]],5,0)</f>
        <v>#N/A</v>
      </c>
      <c r="D859" s="38" t="e">
        <f>VLOOKUP(Final_manabou_kanji[[#This Row],[Sr. no.]],Raw_data_N2_Kanji[[Sr. no.]:[Meaning]],7,0)</f>
        <v>#N/A</v>
      </c>
      <c r="E859" s="3" t="e">
        <f>VLOOKUP(Final_manabou_kanji[[#This Row],[Sr. no.]],Raw_data_N2_Kanji[[Sr. no.]:[Meaning]],8,0)</f>
        <v>#N/A</v>
      </c>
      <c r="F859" s="39" t="e">
        <f>VLOOKUP(Final_manabou_kanji[[#This Row],[Sr. no.]],Raw_data_N2_Kanji[[Sr. no.]:[Meaning]],9,0)</f>
        <v>#N/A</v>
      </c>
      <c r="G859" s="66" t="e">
        <f>VLOOKUP(Final_manabou_kanji[[#This Row],[Sr. no.]],Raw_data_N2_Kanji[[Sr. no.]:[Sentence]],13,0)</f>
        <v>#N/A</v>
      </c>
      <c r="H859" t="e">
        <f>VLOOKUP(Final_manabou_kanji[[#This Row],[Kanji]],Raw_data_N2_Kanji[[Receipe]:[Meaning]],6,0)</f>
        <v>#N/A</v>
      </c>
      <c r="I859" t="e">
        <f>VLOOKUP(Final_manabou_kanji[[#This Row],[Kanji]],Raw_data_N2_Kanji[[Receipe]:[Meaning]],7,0)</f>
        <v>#N/A</v>
      </c>
      <c r="J859" t="e">
        <f>#REF!</f>
        <v>#REF!</v>
      </c>
      <c r="K859" s="35">
        <f>Final_manabou_kanji[[#This Row],[Sr. no.]]</f>
        <v>857</v>
      </c>
    </row>
    <row r="860" spans="2:11" ht="14.25" customHeight="1" x14ac:dyDescent="0.3">
      <c r="B860" s="34">
        <v>858</v>
      </c>
      <c r="C860" s="34" t="e">
        <f>VLOOKUP(Final_manabou_kanji[[#This Row],[Sr. no.]],Raw_data_N2_Kanji[[Sr. no.]:[Receipe no]],5,0)</f>
        <v>#N/A</v>
      </c>
      <c r="D860" s="38" t="e">
        <f>VLOOKUP(Final_manabou_kanji[[#This Row],[Sr. no.]],Raw_data_N2_Kanji[[Sr. no.]:[Meaning]],7,0)</f>
        <v>#N/A</v>
      </c>
      <c r="E860" s="3" t="e">
        <f>VLOOKUP(Final_manabou_kanji[[#This Row],[Sr. no.]],Raw_data_N2_Kanji[[Sr. no.]:[Meaning]],8,0)</f>
        <v>#N/A</v>
      </c>
      <c r="F860" s="39" t="e">
        <f>VLOOKUP(Final_manabou_kanji[[#This Row],[Sr. no.]],Raw_data_N2_Kanji[[Sr. no.]:[Meaning]],9,0)</f>
        <v>#N/A</v>
      </c>
      <c r="G860" s="66" t="e">
        <f>VLOOKUP(Final_manabou_kanji[[#This Row],[Sr. no.]],Raw_data_N2_Kanji[[Sr. no.]:[Sentence]],13,0)</f>
        <v>#N/A</v>
      </c>
      <c r="H860" t="e">
        <f>VLOOKUP(Final_manabou_kanji[[#This Row],[Kanji]],Raw_data_N2_Kanji[[Receipe]:[Meaning]],6,0)</f>
        <v>#N/A</v>
      </c>
      <c r="I860" t="e">
        <f>VLOOKUP(Final_manabou_kanji[[#This Row],[Kanji]],Raw_data_N2_Kanji[[Receipe]:[Meaning]],7,0)</f>
        <v>#N/A</v>
      </c>
      <c r="J860" t="e">
        <f>#REF!</f>
        <v>#REF!</v>
      </c>
      <c r="K860" s="35">
        <f>Final_manabou_kanji[[#This Row],[Sr. no.]]</f>
        <v>858</v>
      </c>
    </row>
    <row r="861" spans="2:11" ht="14.25" customHeight="1" x14ac:dyDescent="0.3">
      <c r="B861" s="34">
        <v>859</v>
      </c>
      <c r="C861" s="34" t="e">
        <f>VLOOKUP(Final_manabou_kanji[[#This Row],[Sr. no.]],Raw_data_N2_Kanji[[Sr. no.]:[Receipe no]],5,0)</f>
        <v>#N/A</v>
      </c>
      <c r="D861" s="38" t="e">
        <f>VLOOKUP(Final_manabou_kanji[[#This Row],[Sr. no.]],Raw_data_N2_Kanji[[Sr. no.]:[Meaning]],7,0)</f>
        <v>#N/A</v>
      </c>
      <c r="E861" s="3" t="e">
        <f>VLOOKUP(Final_manabou_kanji[[#This Row],[Sr. no.]],Raw_data_N2_Kanji[[Sr. no.]:[Meaning]],8,0)</f>
        <v>#N/A</v>
      </c>
      <c r="F861" s="39" t="e">
        <f>VLOOKUP(Final_manabou_kanji[[#This Row],[Sr. no.]],Raw_data_N2_Kanji[[Sr. no.]:[Meaning]],9,0)</f>
        <v>#N/A</v>
      </c>
      <c r="G861" s="66" t="e">
        <f>VLOOKUP(Final_manabou_kanji[[#This Row],[Sr. no.]],Raw_data_N2_Kanji[[Sr. no.]:[Sentence]],13,0)</f>
        <v>#N/A</v>
      </c>
      <c r="H861" t="e">
        <f>VLOOKUP(Final_manabou_kanji[[#This Row],[Kanji]],Raw_data_N2_Kanji[[Receipe]:[Meaning]],6,0)</f>
        <v>#N/A</v>
      </c>
      <c r="I861" t="e">
        <f>VLOOKUP(Final_manabou_kanji[[#This Row],[Kanji]],Raw_data_N2_Kanji[[Receipe]:[Meaning]],7,0)</f>
        <v>#N/A</v>
      </c>
      <c r="J861" t="e">
        <f>#REF!</f>
        <v>#REF!</v>
      </c>
      <c r="K861" s="35">
        <f>Final_manabou_kanji[[#This Row],[Sr. no.]]</f>
        <v>859</v>
      </c>
    </row>
    <row r="862" spans="2:11" ht="14.25" customHeight="1" x14ac:dyDescent="0.3">
      <c r="B862" s="34">
        <v>860</v>
      </c>
      <c r="C862" s="34" t="e">
        <f>VLOOKUP(Final_manabou_kanji[[#This Row],[Sr. no.]],Raw_data_N2_Kanji[[Sr. no.]:[Receipe no]],5,0)</f>
        <v>#N/A</v>
      </c>
      <c r="D862" s="38" t="e">
        <f>VLOOKUP(Final_manabou_kanji[[#This Row],[Sr. no.]],Raw_data_N2_Kanji[[Sr. no.]:[Meaning]],7,0)</f>
        <v>#N/A</v>
      </c>
      <c r="E862" s="3" t="e">
        <f>VLOOKUP(Final_manabou_kanji[[#This Row],[Sr. no.]],Raw_data_N2_Kanji[[Sr. no.]:[Meaning]],8,0)</f>
        <v>#N/A</v>
      </c>
      <c r="F862" s="39" t="e">
        <f>VLOOKUP(Final_manabou_kanji[[#This Row],[Sr. no.]],Raw_data_N2_Kanji[[Sr. no.]:[Meaning]],9,0)</f>
        <v>#N/A</v>
      </c>
      <c r="G862" s="66" t="e">
        <f>VLOOKUP(Final_manabou_kanji[[#This Row],[Sr. no.]],Raw_data_N2_Kanji[[Sr. no.]:[Sentence]],13,0)</f>
        <v>#N/A</v>
      </c>
      <c r="H862" t="e">
        <f>VLOOKUP(Final_manabou_kanji[[#This Row],[Kanji]],Raw_data_N2_Kanji[[Receipe]:[Meaning]],6,0)</f>
        <v>#N/A</v>
      </c>
      <c r="I862" t="e">
        <f>VLOOKUP(Final_manabou_kanji[[#This Row],[Kanji]],Raw_data_N2_Kanji[[Receipe]:[Meaning]],7,0)</f>
        <v>#N/A</v>
      </c>
      <c r="J862" t="e">
        <f>#REF!</f>
        <v>#REF!</v>
      </c>
      <c r="K862" s="35">
        <f>Final_manabou_kanji[[#This Row],[Sr. no.]]</f>
        <v>860</v>
      </c>
    </row>
    <row r="863" spans="2:11" ht="14.25" customHeight="1" x14ac:dyDescent="0.3">
      <c r="B863" s="34">
        <v>861</v>
      </c>
      <c r="C863" s="34" t="e">
        <f>VLOOKUP(Final_manabou_kanji[[#This Row],[Sr. no.]],Raw_data_N2_Kanji[[Sr. no.]:[Receipe no]],5,0)</f>
        <v>#N/A</v>
      </c>
      <c r="D863" s="38" t="e">
        <f>VLOOKUP(Final_manabou_kanji[[#This Row],[Sr. no.]],Raw_data_N2_Kanji[[Sr. no.]:[Meaning]],7,0)</f>
        <v>#N/A</v>
      </c>
      <c r="E863" s="3" t="e">
        <f>VLOOKUP(Final_manabou_kanji[[#This Row],[Sr. no.]],Raw_data_N2_Kanji[[Sr. no.]:[Meaning]],8,0)</f>
        <v>#N/A</v>
      </c>
      <c r="F863" s="39" t="e">
        <f>VLOOKUP(Final_manabou_kanji[[#This Row],[Sr. no.]],Raw_data_N2_Kanji[[Sr. no.]:[Meaning]],9,0)</f>
        <v>#N/A</v>
      </c>
      <c r="G863" s="66" t="e">
        <f>VLOOKUP(Final_manabou_kanji[[#This Row],[Sr. no.]],Raw_data_N2_Kanji[[Sr. no.]:[Sentence]],13,0)</f>
        <v>#N/A</v>
      </c>
      <c r="H863" t="e">
        <f>VLOOKUP(Final_manabou_kanji[[#This Row],[Kanji]],Raw_data_N2_Kanji[[Receipe]:[Meaning]],6,0)</f>
        <v>#N/A</v>
      </c>
      <c r="I863" t="e">
        <f>VLOOKUP(Final_manabou_kanji[[#This Row],[Kanji]],Raw_data_N2_Kanji[[Receipe]:[Meaning]],7,0)</f>
        <v>#N/A</v>
      </c>
      <c r="J863" t="e">
        <f>#REF!</f>
        <v>#REF!</v>
      </c>
      <c r="K863" s="35">
        <f>Final_manabou_kanji[[#This Row],[Sr. no.]]</f>
        <v>861</v>
      </c>
    </row>
    <row r="864" spans="2:11" ht="14.25" customHeight="1" x14ac:dyDescent="0.3">
      <c r="B864" s="34">
        <v>862</v>
      </c>
      <c r="C864" s="34" t="e">
        <f>VLOOKUP(Final_manabou_kanji[[#This Row],[Sr. no.]],Raw_data_N2_Kanji[[Sr. no.]:[Receipe no]],5,0)</f>
        <v>#N/A</v>
      </c>
      <c r="D864" s="38" t="e">
        <f>VLOOKUP(Final_manabou_kanji[[#This Row],[Sr. no.]],Raw_data_N2_Kanji[[Sr. no.]:[Meaning]],7,0)</f>
        <v>#N/A</v>
      </c>
      <c r="E864" s="3" t="e">
        <f>VLOOKUP(Final_manabou_kanji[[#This Row],[Sr. no.]],Raw_data_N2_Kanji[[Sr. no.]:[Meaning]],8,0)</f>
        <v>#N/A</v>
      </c>
      <c r="F864" s="39" t="e">
        <f>VLOOKUP(Final_manabou_kanji[[#This Row],[Sr. no.]],Raw_data_N2_Kanji[[Sr. no.]:[Meaning]],9,0)</f>
        <v>#N/A</v>
      </c>
      <c r="G864" s="66" t="e">
        <f>VLOOKUP(Final_manabou_kanji[[#This Row],[Sr. no.]],Raw_data_N2_Kanji[[Sr. no.]:[Sentence]],13,0)</f>
        <v>#N/A</v>
      </c>
      <c r="H864" t="e">
        <f>VLOOKUP(Final_manabou_kanji[[#This Row],[Kanji]],Raw_data_N2_Kanji[[Receipe]:[Meaning]],6,0)</f>
        <v>#N/A</v>
      </c>
      <c r="I864" t="e">
        <f>VLOOKUP(Final_manabou_kanji[[#This Row],[Kanji]],Raw_data_N2_Kanji[[Receipe]:[Meaning]],7,0)</f>
        <v>#N/A</v>
      </c>
      <c r="J864" t="e">
        <f>#REF!</f>
        <v>#REF!</v>
      </c>
      <c r="K864" s="35">
        <f>Final_manabou_kanji[[#This Row],[Sr. no.]]</f>
        <v>862</v>
      </c>
    </row>
    <row r="865" spans="2:11" ht="14.25" customHeight="1" x14ac:dyDescent="0.3">
      <c r="B865" s="34">
        <v>863</v>
      </c>
      <c r="C865" s="34" t="e">
        <f>VLOOKUP(Final_manabou_kanji[[#This Row],[Sr. no.]],Raw_data_N2_Kanji[[Sr. no.]:[Receipe no]],5,0)</f>
        <v>#N/A</v>
      </c>
      <c r="D865" s="38" t="e">
        <f>VLOOKUP(Final_manabou_kanji[[#This Row],[Sr. no.]],Raw_data_N2_Kanji[[Sr. no.]:[Meaning]],7,0)</f>
        <v>#N/A</v>
      </c>
      <c r="E865" s="3" t="e">
        <f>VLOOKUP(Final_manabou_kanji[[#This Row],[Sr. no.]],Raw_data_N2_Kanji[[Sr. no.]:[Meaning]],8,0)</f>
        <v>#N/A</v>
      </c>
      <c r="F865" s="39" t="e">
        <f>VLOOKUP(Final_manabou_kanji[[#This Row],[Sr. no.]],Raw_data_N2_Kanji[[Sr. no.]:[Meaning]],9,0)</f>
        <v>#N/A</v>
      </c>
      <c r="G865" s="66" t="e">
        <f>VLOOKUP(Final_manabou_kanji[[#This Row],[Sr. no.]],Raw_data_N2_Kanji[[Sr. no.]:[Sentence]],13,0)</f>
        <v>#N/A</v>
      </c>
      <c r="H865" t="e">
        <f>VLOOKUP(Final_manabou_kanji[[#This Row],[Kanji]],Raw_data_N2_Kanji[[Receipe]:[Meaning]],6,0)</f>
        <v>#N/A</v>
      </c>
      <c r="I865" t="e">
        <f>VLOOKUP(Final_manabou_kanji[[#This Row],[Kanji]],Raw_data_N2_Kanji[[Receipe]:[Meaning]],7,0)</f>
        <v>#N/A</v>
      </c>
      <c r="J865" t="e">
        <f>#REF!</f>
        <v>#REF!</v>
      </c>
      <c r="K865" s="35">
        <f>Final_manabou_kanji[[#This Row],[Sr. no.]]</f>
        <v>863</v>
      </c>
    </row>
    <row r="866" spans="2:11" ht="14.25" customHeight="1" x14ac:dyDescent="0.3">
      <c r="B866" s="34">
        <v>864</v>
      </c>
      <c r="C866" s="34" t="e">
        <f>VLOOKUP(Final_manabou_kanji[[#This Row],[Sr. no.]],Raw_data_N2_Kanji[[Sr. no.]:[Receipe no]],5,0)</f>
        <v>#N/A</v>
      </c>
      <c r="D866" s="38" t="e">
        <f>VLOOKUP(Final_manabou_kanji[[#This Row],[Sr. no.]],Raw_data_N2_Kanji[[Sr. no.]:[Meaning]],7,0)</f>
        <v>#N/A</v>
      </c>
      <c r="E866" s="3" t="e">
        <f>VLOOKUP(Final_manabou_kanji[[#This Row],[Sr. no.]],Raw_data_N2_Kanji[[Sr. no.]:[Meaning]],8,0)</f>
        <v>#N/A</v>
      </c>
      <c r="F866" s="39" t="e">
        <f>VLOOKUP(Final_manabou_kanji[[#This Row],[Sr. no.]],Raw_data_N2_Kanji[[Sr. no.]:[Meaning]],9,0)</f>
        <v>#N/A</v>
      </c>
      <c r="G866" s="66" t="e">
        <f>VLOOKUP(Final_manabou_kanji[[#This Row],[Sr. no.]],Raw_data_N2_Kanji[[Sr. no.]:[Sentence]],13,0)</f>
        <v>#N/A</v>
      </c>
      <c r="H866" t="e">
        <f>VLOOKUP(Final_manabou_kanji[[#This Row],[Kanji]],Raw_data_N2_Kanji[[Receipe]:[Meaning]],6,0)</f>
        <v>#N/A</v>
      </c>
      <c r="I866" t="e">
        <f>VLOOKUP(Final_manabou_kanji[[#This Row],[Kanji]],Raw_data_N2_Kanji[[Receipe]:[Meaning]],7,0)</f>
        <v>#N/A</v>
      </c>
      <c r="J866" t="e">
        <f>#REF!</f>
        <v>#REF!</v>
      </c>
      <c r="K866" s="35">
        <f>Final_manabou_kanji[[#This Row],[Sr. no.]]</f>
        <v>864</v>
      </c>
    </row>
    <row r="867" spans="2:11" ht="14.25" customHeight="1" x14ac:dyDescent="0.3">
      <c r="B867" s="34">
        <v>865</v>
      </c>
      <c r="C867" s="34" t="e">
        <f>VLOOKUP(Final_manabou_kanji[[#This Row],[Sr. no.]],Raw_data_N2_Kanji[[Sr. no.]:[Receipe no]],5,0)</f>
        <v>#N/A</v>
      </c>
      <c r="D867" s="38" t="e">
        <f>VLOOKUP(Final_manabou_kanji[[#This Row],[Sr. no.]],Raw_data_N2_Kanji[[Sr. no.]:[Meaning]],7,0)</f>
        <v>#N/A</v>
      </c>
      <c r="E867" s="3" t="e">
        <f>VLOOKUP(Final_manabou_kanji[[#This Row],[Sr. no.]],Raw_data_N2_Kanji[[Sr. no.]:[Meaning]],8,0)</f>
        <v>#N/A</v>
      </c>
      <c r="F867" s="39" t="e">
        <f>VLOOKUP(Final_manabou_kanji[[#This Row],[Sr. no.]],Raw_data_N2_Kanji[[Sr. no.]:[Meaning]],9,0)</f>
        <v>#N/A</v>
      </c>
      <c r="G867" s="66" t="e">
        <f>VLOOKUP(Final_manabou_kanji[[#This Row],[Sr. no.]],Raw_data_N2_Kanji[[Sr. no.]:[Sentence]],13,0)</f>
        <v>#N/A</v>
      </c>
      <c r="H867" t="e">
        <f>VLOOKUP(Final_manabou_kanji[[#This Row],[Kanji]],Raw_data_N2_Kanji[[Receipe]:[Meaning]],6,0)</f>
        <v>#N/A</v>
      </c>
      <c r="I867" t="e">
        <f>VLOOKUP(Final_manabou_kanji[[#This Row],[Kanji]],Raw_data_N2_Kanji[[Receipe]:[Meaning]],7,0)</f>
        <v>#N/A</v>
      </c>
      <c r="J867" t="e">
        <f>#REF!</f>
        <v>#REF!</v>
      </c>
      <c r="K867" s="35">
        <f>Final_manabou_kanji[[#This Row],[Sr. no.]]</f>
        <v>865</v>
      </c>
    </row>
    <row r="868" spans="2:11" ht="14.25" customHeight="1" x14ac:dyDescent="0.3">
      <c r="B868" s="34">
        <v>866</v>
      </c>
      <c r="C868" s="34" t="e">
        <f>VLOOKUP(Final_manabou_kanji[[#This Row],[Sr. no.]],Raw_data_N2_Kanji[[Sr. no.]:[Receipe no]],5,0)</f>
        <v>#N/A</v>
      </c>
      <c r="D868" s="38" t="e">
        <f>VLOOKUP(Final_manabou_kanji[[#This Row],[Sr. no.]],Raw_data_N2_Kanji[[Sr. no.]:[Meaning]],7,0)</f>
        <v>#N/A</v>
      </c>
      <c r="E868" s="3" t="e">
        <f>VLOOKUP(Final_manabou_kanji[[#This Row],[Sr. no.]],Raw_data_N2_Kanji[[Sr. no.]:[Meaning]],8,0)</f>
        <v>#N/A</v>
      </c>
      <c r="F868" s="39" t="e">
        <f>VLOOKUP(Final_manabou_kanji[[#This Row],[Sr. no.]],Raw_data_N2_Kanji[[Sr. no.]:[Meaning]],9,0)</f>
        <v>#N/A</v>
      </c>
      <c r="G868" s="66" t="e">
        <f>VLOOKUP(Final_manabou_kanji[[#This Row],[Sr. no.]],Raw_data_N2_Kanji[[Sr. no.]:[Sentence]],13,0)</f>
        <v>#N/A</v>
      </c>
      <c r="H868" t="e">
        <f>VLOOKUP(Final_manabou_kanji[[#This Row],[Kanji]],Raw_data_N2_Kanji[[Receipe]:[Meaning]],6,0)</f>
        <v>#N/A</v>
      </c>
      <c r="I868" t="e">
        <f>VLOOKUP(Final_manabou_kanji[[#This Row],[Kanji]],Raw_data_N2_Kanji[[Receipe]:[Meaning]],7,0)</f>
        <v>#N/A</v>
      </c>
      <c r="J868" t="e">
        <f>#REF!</f>
        <v>#REF!</v>
      </c>
      <c r="K868" s="35">
        <f>Final_manabou_kanji[[#This Row],[Sr. no.]]</f>
        <v>866</v>
      </c>
    </row>
    <row r="869" spans="2:11" ht="14.25" customHeight="1" x14ac:dyDescent="0.3">
      <c r="B869" s="34">
        <v>867</v>
      </c>
      <c r="C869" s="34" t="e">
        <f>VLOOKUP(Final_manabou_kanji[[#This Row],[Sr. no.]],Raw_data_N2_Kanji[[Sr. no.]:[Receipe no]],5,0)</f>
        <v>#N/A</v>
      </c>
      <c r="D869" s="38" t="e">
        <f>VLOOKUP(Final_manabou_kanji[[#This Row],[Sr. no.]],Raw_data_N2_Kanji[[Sr. no.]:[Meaning]],7,0)</f>
        <v>#N/A</v>
      </c>
      <c r="E869" s="3" t="e">
        <f>VLOOKUP(Final_manabou_kanji[[#This Row],[Sr. no.]],Raw_data_N2_Kanji[[Sr. no.]:[Meaning]],8,0)</f>
        <v>#N/A</v>
      </c>
      <c r="F869" s="39" t="e">
        <f>VLOOKUP(Final_manabou_kanji[[#This Row],[Sr. no.]],Raw_data_N2_Kanji[[Sr. no.]:[Meaning]],9,0)</f>
        <v>#N/A</v>
      </c>
      <c r="G869" s="66" t="e">
        <f>VLOOKUP(Final_manabou_kanji[[#This Row],[Sr. no.]],Raw_data_N2_Kanji[[Sr. no.]:[Sentence]],13,0)</f>
        <v>#N/A</v>
      </c>
      <c r="H869" t="e">
        <f>VLOOKUP(Final_manabou_kanji[[#This Row],[Kanji]],Raw_data_N2_Kanji[[Receipe]:[Meaning]],6,0)</f>
        <v>#N/A</v>
      </c>
      <c r="I869" t="e">
        <f>VLOOKUP(Final_manabou_kanji[[#This Row],[Kanji]],Raw_data_N2_Kanji[[Receipe]:[Meaning]],7,0)</f>
        <v>#N/A</v>
      </c>
      <c r="J869" t="e">
        <f>#REF!</f>
        <v>#REF!</v>
      </c>
      <c r="K869" s="35">
        <f>Final_manabou_kanji[[#This Row],[Sr. no.]]</f>
        <v>867</v>
      </c>
    </row>
    <row r="870" spans="2:11" ht="14.25" customHeight="1" x14ac:dyDescent="0.3">
      <c r="B870" s="34">
        <v>868</v>
      </c>
      <c r="C870" s="34" t="e">
        <f>VLOOKUP(Final_manabou_kanji[[#This Row],[Sr. no.]],Raw_data_N2_Kanji[[Sr. no.]:[Receipe no]],5,0)</f>
        <v>#N/A</v>
      </c>
      <c r="D870" s="38" t="e">
        <f>VLOOKUP(Final_manabou_kanji[[#This Row],[Sr. no.]],Raw_data_N2_Kanji[[Sr. no.]:[Meaning]],7,0)</f>
        <v>#N/A</v>
      </c>
      <c r="E870" s="3" t="e">
        <f>VLOOKUP(Final_manabou_kanji[[#This Row],[Sr. no.]],Raw_data_N2_Kanji[[Sr. no.]:[Meaning]],8,0)</f>
        <v>#N/A</v>
      </c>
      <c r="F870" s="39" t="e">
        <f>VLOOKUP(Final_manabou_kanji[[#This Row],[Sr. no.]],Raw_data_N2_Kanji[[Sr. no.]:[Meaning]],9,0)</f>
        <v>#N/A</v>
      </c>
      <c r="G870" s="66" t="e">
        <f>VLOOKUP(Final_manabou_kanji[[#This Row],[Sr. no.]],Raw_data_N2_Kanji[[Sr. no.]:[Sentence]],13,0)</f>
        <v>#N/A</v>
      </c>
      <c r="H870" t="e">
        <f>VLOOKUP(Final_manabou_kanji[[#This Row],[Kanji]],Raw_data_N2_Kanji[[Receipe]:[Meaning]],6,0)</f>
        <v>#N/A</v>
      </c>
      <c r="I870" t="e">
        <f>VLOOKUP(Final_manabou_kanji[[#This Row],[Kanji]],Raw_data_N2_Kanji[[Receipe]:[Meaning]],7,0)</f>
        <v>#N/A</v>
      </c>
      <c r="J870" t="e">
        <f>#REF!</f>
        <v>#REF!</v>
      </c>
      <c r="K870" s="35">
        <f>Final_manabou_kanji[[#This Row],[Sr. no.]]</f>
        <v>868</v>
      </c>
    </row>
    <row r="871" spans="2:11" ht="14.25" customHeight="1" x14ac:dyDescent="0.3">
      <c r="B871" s="34">
        <v>869</v>
      </c>
      <c r="C871" s="34" t="e">
        <f>VLOOKUP(Final_manabou_kanji[[#This Row],[Sr. no.]],Raw_data_N2_Kanji[[Sr. no.]:[Receipe no]],5,0)</f>
        <v>#N/A</v>
      </c>
      <c r="D871" s="38" t="e">
        <f>VLOOKUP(Final_manabou_kanji[[#This Row],[Sr. no.]],Raw_data_N2_Kanji[[Sr. no.]:[Meaning]],7,0)</f>
        <v>#N/A</v>
      </c>
      <c r="E871" s="3" t="e">
        <f>VLOOKUP(Final_manabou_kanji[[#This Row],[Sr. no.]],Raw_data_N2_Kanji[[Sr. no.]:[Meaning]],8,0)</f>
        <v>#N/A</v>
      </c>
      <c r="F871" s="39" t="e">
        <f>VLOOKUP(Final_manabou_kanji[[#This Row],[Sr. no.]],Raw_data_N2_Kanji[[Sr. no.]:[Meaning]],9,0)</f>
        <v>#N/A</v>
      </c>
      <c r="G871" s="66" t="e">
        <f>VLOOKUP(Final_manabou_kanji[[#This Row],[Sr. no.]],Raw_data_N2_Kanji[[Sr. no.]:[Sentence]],13,0)</f>
        <v>#N/A</v>
      </c>
      <c r="H871" t="e">
        <f>VLOOKUP(Final_manabou_kanji[[#This Row],[Kanji]],Raw_data_N2_Kanji[[Receipe]:[Meaning]],6,0)</f>
        <v>#N/A</v>
      </c>
      <c r="I871" t="e">
        <f>VLOOKUP(Final_manabou_kanji[[#This Row],[Kanji]],Raw_data_N2_Kanji[[Receipe]:[Meaning]],7,0)</f>
        <v>#N/A</v>
      </c>
      <c r="J871" t="e">
        <f>#REF!</f>
        <v>#REF!</v>
      </c>
      <c r="K871" s="35">
        <f>Final_manabou_kanji[[#This Row],[Sr. no.]]</f>
        <v>869</v>
      </c>
    </row>
    <row r="872" spans="2:11" ht="14.25" customHeight="1" x14ac:dyDescent="0.3">
      <c r="B872" s="34">
        <v>870</v>
      </c>
      <c r="C872" s="34" t="e">
        <f>VLOOKUP(Final_manabou_kanji[[#This Row],[Sr. no.]],Raw_data_N2_Kanji[[Sr. no.]:[Receipe no]],5,0)</f>
        <v>#N/A</v>
      </c>
      <c r="D872" s="38" t="e">
        <f>VLOOKUP(Final_manabou_kanji[[#This Row],[Sr. no.]],Raw_data_N2_Kanji[[Sr. no.]:[Meaning]],7,0)</f>
        <v>#N/A</v>
      </c>
      <c r="E872" s="3" t="e">
        <f>VLOOKUP(Final_manabou_kanji[[#This Row],[Sr. no.]],Raw_data_N2_Kanji[[Sr. no.]:[Meaning]],8,0)</f>
        <v>#N/A</v>
      </c>
      <c r="F872" s="39" t="e">
        <f>VLOOKUP(Final_manabou_kanji[[#This Row],[Sr. no.]],Raw_data_N2_Kanji[[Sr. no.]:[Meaning]],9,0)</f>
        <v>#N/A</v>
      </c>
      <c r="G872" s="66" t="e">
        <f>VLOOKUP(Final_manabou_kanji[[#This Row],[Sr. no.]],Raw_data_N2_Kanji[[Sr. no.]:[Sentence]],13,0)</f>
        <v>#N/A</v>
      </c>
      <c r="H872" t="e">
        <f>VLOOKUP(Final_manabou_kanji[[#This Row],[Kanji]],Raw_data_N2_Kanji[[Receipe]:[Meaning]],6,0)</f>
        <v>#N/A</v>
      </c>
      <c r="I872" t="e">
        <f>VLOOKUP(Final_manabou_kanji[[#This Row],[Kanji]],Raw_data_N2_Kanji[[Receipe]:[Meaning]],7,0)</f>
        <v>#N/A</v>
      </c>
      <c r="J872" t="e">
        <f>#REF!</f>
        <v>#REF!</v>
      </c>
      <c r="K872" s="35">
        <f>Final_manabou_kanji[[#This Row],[Sr. no.]]</f>
        <v>870</v>
      </c>
    </row>
    <row r="873" spans="2:11" ht="14.25" customHeight="1" x14ac:dyDescent="0.3">
      <c r="B873" s="34">
        <v>871</v>
      </c>
      <c r="C873" s="34" t="e">
        <f>VLOOKUP(Final_manabou_kanji[[#This Row],[Sr. no.]],Raw_data_N2_Kanji[[Sr. no.]:[Receipe no]],5,0)</f>
        <v>#N/A</v>
      </c>
      <c r="D873" s="38" t="e">
        <f>VLOOKUP(Final_manabou_kanji[[#This Row],[Sr. no.]],Raw_data_N2_Kanji[[Sr. no.]:[Meaning]],7,0)</f>
        <v>#N/A</v>
      </c>
      <c r="E873" s="3" t="e">
        <f>VLOOKUP(Final_manabou_kanji[[#This Row],[Sr. no.]],Raw_data_N2_Kanji[[Sr. no.]:[Meaning]],8,0)</f>
        <v>#N/A</v>
      </c>
      <c r="F873" s="39" t="e">
        <f>VLOOKUP(Final_manabou_kanji[[#This Row],[Sr. no.]],Raw_data_N2_Kanji[[Sr. no.]:[Meaning]],9,0)</f>
        <v>#N/A</v>
      </c>
      <c r="G873" s="66" t="e">
        <f>VLOOKUP(Final_manabou_kanji[[#This Row],[Sr. no.]],Raw_data_N2_Kanji[[Sr. no.]:[Sentence]],13,0)</f>
        <v>#N/A</v>
      </c>
      <c r="H873" t="e">
        <f>VLOOKUP(Final_manabou_kanji[[#This Row],[Kanji]],Raw_data_N2_Kanji[[Receipe]:[Meaning]],6,0)</f>
        <v>#N/A</v>
      </c>
      <c r="I873" t="e">
        <f>VLOOKUP(Final_manabou_kanji[[#This Row],[Kanji]],Raw_data_N2_Kanji[[Receipe]:[Meaning]],7,0)</f>
        <v>#N/A</v>
      </c>
      <c r="J873" t="e">
        <f>#REF!</f>
        <v>#REF!</v>
      </c>
      <c r="K873" s="35">
        <f>Final_manabou_kanji[[#This Row],[Sr. no.]]</f>
        <v>871</v>
      </c>
    </row>
    <row r="874" spans="2:11" ht="14.25" customHeight="1" x14ac:dyDescent="0.3">
      <c r="B874" s="34">
        <v>872</v>
      </c>
      <c r="C874" s="34" t="e">
        <f>VLOOKUP(Final_manabou_kanji[[#This Row],[Sr. no.]],Raw_data_N2_Kanji[[Sr. no.]:[Receipe no]],5,0)</f>
        <v>#N/A</v>
      </c>
      <c r="D874" s="38" t="e">
        <f>VLOOKUP(Final_manabou_kanji[[#This Row],[Sr. no.]],Raw_data_N2_Kanji[[Sr. no.]:[Meaning]],7,0)</f>
        <v>#N/A</v>
      </c>
      <c r="E874" s="3" t="e">
        <f>VLOOKUP(Final_manabou_kanji[[#This Row],[Sr. no.]],Raw_data_N2_Kanji[[Sr. no.]:[Meaning]],8,0)</f>
        <v>#N/A</v>
      </c>
      <c r="F874" s="39" t="e">
        <f>VLOOKUP(Final_manabou_kanji[[#This Row],[Sr. no.]],Raw_data_N2_Kanji[[Sr. no.]:[Meaning]],9,0)</f>
        <v>#N/A</v>
      </c>
      <c r="G874" s="66" t="e">
        <f>VLOOKUP(Final_manabou_kanji[[#This Row],[Sr. no.]],Raw_data_N2_Kanji[[Sr. no.]:[Sentence]],13,0)</f>
        <v>#N/A</v>
      </c>
      <c r="H874" t="e">
        <f>VLOOKUP(Final_manabou_kanji[[#This Row],[Kanji]],Raw_data_N2_Kanji[[Receipe]:[Meaning]],6,0)</f>
        <v>#N/A</v>
      </c>
      <c r="I874" t="e">
        <f>VLOOKUP(Final_manabou_kanji[[#This Row],[Kanji]],Raw_data_N2_Kanji[[Receipe]:[Meaning]],7,0)</f>
        <v>#N/A</v>
      </c>
      <c r="J874" t="e">
        <f>#REF!</f>
        <v>#REF!</v>
      </c>
      <c r="K874" s="35">
        <f>Final_manabou_kanji[[#This Row],[Sr. no.]]</f>
        <v>872</v>
      </c>
    </row>
    <row r="875" spans="2:11" ht="14.25" customHeight="1" x14ac:dyDescent="0.3">
      <c r="B875" s="34">
        <v>873</v>
      </c>
      <c r="C875" s="34" t="e">
        <f>VLOOKUP(Final_manabou_kanji[[#This Row],[Sr. no.]],Raw_data_N2_Kanji[[Sr. no.]:[Receipe no]],5,0)</f>
        <v>#N/A</v>
      </c>
      <c r="D875" s="38" t="e">
        <f>VLOOKUP(Final_manabou_kanji[[#This Row],[Sr. no.]],Raw_data_N2_Kanji[[Sr. no.]:[Meaning]],7,0)</f>
        <v>#N/A</v>
      </c>
      <c r="E875" s="3" t="e">
        <f>VLOOKUP(Final_manabou_kanji[[#This Row],[Sr. no.]],Raw_data_N2_Kanji[[Sr. no.]:[Meaning]],8,0)</f>
        <v>#N/A</v>
      </c>
      <c r="F875" s="39" t="e">
        <f>VLOOKUP(Final_manabou_kanji[[#This Row],[Sr. no.]],Raw_data_N2_Kanji[[Sr. no.]:[Meaning]],9,0)</f>
        <v>#N/A</v>
      </c>
      <c r="G875" s="66" t="e">
        <f>VLOOKUP(Final_manabou_kanji[[#This Row],[Sr. no.]],Raw_data_N2_Kanji[[Sr. no.]:[Sentence]],13,0)</f>
        <v>#N/A</v>
      </c>
      <c r="H875" t="e">
        <f>VLOOKUP(Final_manabou_kanji[[#This Row],[Kanji]],Raw_data_N2_Kanji[[Receipe]:[Meaning]],6,0)</f>
        <v>#N/A</v>
      </c>
      <c r="I875" t="e">
        <f>VLOOKUP(Final_manabou_kanji[[#This Row],[Kanji]],Raw_data_N2_Kanji[[Receipe]:[Meaning]],7,0)</f>
        <v>#N/A</v>
      </c>
      <c r="J875" t="e">
        <f>#REF!</f>
        <v>#REF!</v>
      </c>
      <c r="K875" s="35">
        <f>Final_manabou_kanji[[#This Row],[Sr. no.]]</f>
        <v>873</v>
      </c>
    </row>
    <row r="876" spans="2:11" ht="14.25" customHeight="1" x14ac:dyDescent="0.3">
      <c r="B876" s="34">
        <v>874</v>
      </c>
      <c r="C876" s="34" t="e">
        <f>VLOOKUP(Final_manabou_kanji[[#This Row],[Sr. no.]],Raw_data_N2_Kanji[[Sr. no.]:[Receipe no]],5,0)</f>
        <v>#N/A</v>
      </c>
      <c r="D876" s="38" t="e">
        <f>VLOOKUP(Final_manabou_kanji[[#This Row],[Sr. no.]],Raw_data_N2_Kanji[[Sr. no.]:[Meaning]],7,0)</f>
        <v>#N/A</v>
      </c>
      <c r="E876" s="3" t="e">
        <f>VLOOKUP(Final_manabou_kanji[[#This Row],[Sr. no.]],Raw_data_N2_Kanji[[Sr. no.]:[Meaning]],8,0)</f>
        <v>#N/A</v>
      </c>
      <c r="F876" s="39" t="e">
        <f>VLOOKUP(Final_manabou_kanji[[#This Row],[Sr. no.]],Raw_data_N2_Kanji[[Sr. no.]:[Meaning]],9,0)</f>
        <v>#N/A</v>
      </c>
      <c r="G876" s="66" t="e">
        <f>VLOOKUP(Final_manabou_kanji[[#This Row],[Sr. no.]],Raw_data_N2_Kanji[[Sr. no.]:[Sentence]],13,0)</f>
        <v>#N/A</v>
      </c>
      <c r="H876" t="e">
        <f>VLOOKUP(Final_manabou_kanji[[#This Row],[Kanji]],Raw_data_N2_Kanji[[Receipe]:[Meaning]],6,0)</f>
        <v>#N/A</v>
      </c>
      <c r="I876" t="e">
        <f>VLOOKUP(Final_manabou_kanji[[#This Row],[Kanji]],Raw_data_N2_Kanji[[Receipe]:[Meaning]],7,0)</f>
        <v>#N/A</v>
      </c>
      <c r="J876" t="e">
        <f>#REF!</f>
        <v>#REF!</v>
      </c>
      <c r="K876" s="35">
        <f>Final_manabou_kanji[[#This Row],[Sr. no.]]</f>
        <v>874</v>
      </c>
    </row>
    <row r="877" spans="2:11" ht="14.25" customHeight="1" x14ac:dyDescent="0.3">
      <c r="B877" s="34">
        <v>875</v>
      </c>
      <c r="C877" s="34" t="e">
        <f>VLOOKUP(Final_manabou_kanji[[#This Row],[Sr. no.]],Raw_data_N2_Kanji[[Sr. no.]:[Receipe no]],5,0)</f>
        <v>#N/A</v>
      </c>
      <c r="D877" s="38" t="e">
        <f>VLOOKUP(Final_manabou_kanji[[#This Row],[Sr. no.]],Raw_data_N2_Kanji[[Sr. no.]:[Meaning]],7,0)</f>
        <v>#N/A</v>
      </c>
      <c r="E877" s="3" t="e">
        <f>VLOOKUP(Final_manabou_kanji[[#This Row],[Sr. no.]],Raw_data_N2_Kanji[[Sr. no.]:[Meaning]],8,0)</f>
        <v>#N/A</v>
      </c>
      <c r="F877" s="39" t="e">
        <f>VLOOKUP(Final_manabou_kanji[[#This Row],[Sr. no.]],Raw_data_N2_Kanji[[Sr. no.]:[Meaning]],9,0)</f>
        <v>#N/A</v>
      </c>
      <c r="G877" s="66" t="e">
        <f>VLOOKUP(Final_manabou_kanji[[#This Row],[Sr. no.]],Raw_data_N2_Kanji[[Sr. no.]:[Sentence]],13,0)</f>
        <v>#N/A</v>
      </c>
      <c r="H877" t="e">
        <f>VLOOKUP(Final_manabou_kanji[[#This Row],[Kanji]],Raw_data_N2_Kanji[[Receipe]:[Meaning]],6,0)</f>
        <v>#N/A</v>
      </c>
      <c r="I877" t="e">
        <f>VLOOKUP(Final_manabou_kanji[[#This Row],[Kanji]],Raw_data_N2_Kanji[[Receipe]:[Meaning]],7,0)</f>
        <v>#N/A</v>
      </c>
      <c r="J877" t="e">
        <f>#REF!</f>
        <v>#REF!</v>
      </c>
      <c r="K877" s="35">
        <f>Final_manabou_kanji[[#This Row],[Sr. no.]]</f>
        <v>875</v>
      </c>
    </row>
    <row r="878" spans="2:11" ht="14.25" customHeight="1" x14ac:dyDescent="0.3">
      <c r="B878" s="34">
        <v>876</v>
      </c>
      <c r="C878" s="34" t="e">
        <f>VLOOKUP(Final_manabou_kanji[[#This Row],[Sr. no.]],Raw_data_N2_Kanji[[Sr. no.]:[Receipe no]],5,0)</f>
        <v>#N/A</v>
      </c>
      <c r="D878" s="38" t="e">
        <f>VLOOKUP(Final_manabou_kanji[[#This Row],[Sr. no.]],Raw_data_N2_Kanji[[Sr. no.]:[Meaning]],7,0)</f>
        <v>#N/A</v>
      </c>
      <c r="E878" s="3" t="e">
        <f>VLOOKUP(Final_manabou_kanji[[#This Row],[Sr. no.]],Raw_data_N2_Kanji[[Sr. no.]:[Meaning]],8,0)</f>
        <v>#N/A</v>
      </c>
      <c r="F878" s="39" t="e">
        <f>VLOOKUP(Final_manabou_kanji[[#This Row],[Sr. no.]],Raw_data_N2_Kanji[[Sr. no.]:[Meaning]],9,0)</f>
        <v>#N/A</v>
      </c>
      <c r="G878" s="66" t="e">
        <f>VLOOKUP(Final_manabou_kanji[[#This Row],[Sr. no.]],Raw_data_N2_Kanji[[Sr. no.]:[Sentence]],13,0)</f>
        <v>#N/A</v>
      </c>
      <c r="H878" t="e">
        <f>VLOOKUP(Final_manabou_kanji[[#This Row],[Kanji]],Raw_data_N2_Kanji[[Receipe]:[Meaning]],6,0)</f>
        <v>#N/A</v>
      </c>
      <c r="I878" t="e">
        <f>VLOOKUP(Final_manabou_kanji[[#This Row],[Kanji]],Raw_data_N2_Kanji[[Receipe]:[Meaning]],7,0)</f>
        <v>#N/A</v>
      </c>
      <c r="J878" t="e">
        <f>#REF!</f>
        <v>#REF!</v>
      </c>
      <c r="K878" s="35">
        <f>Final_manabou_kanji[[#This Row],[Sr. no.]]</f>
        <v>876</v>
      </c>
    </row>
    <row r="879" spans="2:11" ht="14.25" customHeight="1" x14ac:dyDescent="0.3">
      <c r="B879" s="34">
        <v>877</v>
      </c>
      <c r="C879" s="34" t="e">
        <f>VLOOKUP(Final_manabou_kanji[[#This Row],[Sr. no.]],Raw_data_N2_Kanji[[Sr. no.]:[Receipe no]],5,0)</f>
        <v>#N/A</v>
      </c>
      <c r="D879" s="38" t="e">
        <f>VLOOKUP(Final_manabou_kanji[[#This Row],[Sr. no.]],Raw_data_N2_Kanji[[Sr. no.]:[Meaning]],7,0)</f>
        <v>#N/A</v>
      </c>
      <c r="E879" s="3" t="e">
        <f>VLOOKUP(Final_manabou_kanji[[#This Row],[Sr. no.]],Raw_data_N2_Kanji[[Sr. no.]:[Meaning]],8,0)</f>
        <v>#N/A</v>
      </c>
      <c r="F879" s="39" t="e">
        <f>VLOOKUP(Final_manabou_kanji[[#This Row],[Sr. no.]],Raw_data_N2_Kanji[[Sr. no.]:[Meaning]],9,0)</f>
        <v>#N/A</v>
      </c>
      <c r="G879" s="66" t="e">
        <f>VLOOKUP(Final_manabou_kanji[[#This Row],[Sr. no.]],Raw_data_N2_Kanji[[Sr. no.]:[Sentence]],13,0)</f>
        <v>#N/A</v>
      </c>
      <c r="H879" t="e">
        <f>VLOOKUP(Final_manabou_kanji[[#This Row],[Kanji]],Raw_data_N2_Kanji[[Receipe]:[Meaning]],6,0)</f>
        <v>#N/A</v>
      </c>
      <c r="I879" t="e">
        <f>VLOOKUP(Final_manabou_kanji[[#This Row],[Kanji]],Raw_data_N2_Kanji[[Receipe]:[Meaning]],7,0)</f>
        <v>#N/A</v>
      </c>
      <c r="J879" t="e">
        <f>#REF!</f>
        <v>#REF!</v>
      </c>
      <c r="K879" s="35">
        <f>Final_manabou_kanji[[#This Row],[Sr. no.]]</f>
        <v>877</v>
      </c>
    </row>
    <row r="880" spans="2:11" ht="14.25" customHeight="1" x14ac:dyDescent="0.3">
      <c r="B880" s="34">
        <v>878</v>
      </c>
      <c r="C880" s="34" t="e">
        <f>VLOOKUP(Final_manabou_kanji[[#This Row],[Sr. no.]],Raw_data_N2_Kanji[[Sr. no.]:[Receipe no]],5,0)</f>
        <v>#N/A</v>
      </c>
      <c r="D880" s="38" t="e">
        <f>VLOOKUP(Final_manabou_kanji[[#This Row],[Sr. no.]],Raw_data_N2_Kanji[[Sr. no.]:[Meaning]],7,0)</f>
        <v>#N/A</v>
      </c>
      <c r="E880" s="3" t="e">
        <f>VLOOKUP(Final_manabou_kanji[[#This Row],[Sr. no.]],Raw_data_N2_Kanji[[Sr. no.]:[Meaning]],8,0)</f>
        <v>#N/A</v>
      </c>
      <c r="F880" s="39" t="e">
        <f>VLOOKUP(Final_manabou_kanji[[#This Row],[Sr. no.]],Raw_data_N2_Kanji[[Sr. no.]:[Meaning]],9,0)</f>
        <v>#N/A</v>
      </c>
      <c r="G880" s="66" t="e">
        <f>VLOOKUP(Final_manabou_kanji[[#This Row],[Sr. no.]],Raw_data_N2_Kanji[[Sr. no.]:[Sentence]],13,0)</f>
        <v>#N/A</v>
      </c>
      <c r="H880" t="e">
        <f>VLOOKUP(Final_manabou_kanji[[#This Row],[Kanji]],Raw_data_N2_Kanji[[Receipe]:[Meaning]],6,0)</f>
        <v>#N/A</v>
      </c>
      <c r="I880" t="e">
        <f>VLOOKUP(Final_manabou_kanji[[#This Row],[Kanji]],Raw_data_N2_Kanji[[Receipe]:[Meaning]],7,0)</f>
        <v>#N/A</v>
      </c>
      <c r="J880" t="e">
        <f>#REF!</f>
        <v>#REF!</v>
      </c>
      <c r="K880" s="35">
        <f>Final_manabou_kanji[[#This Row],[Sr. no.]]</f>
        <v>878</v>
      </c>
    </row>
    <row r="881" spans="2:11" ht="14.25" customHeight="1" x14ac:dyDescent="0.3">
      <c r="B881" s="34">
        <v>879</v>
      </c>
      <c r="C881" s="34" t="e">
        <f>VLOOKUP(Final_manabou_kanji[[#This Row],[Sr. no.]],Raw_data_N2_Kanji[[Sr. no.]:[Receipe no]],5,0)</f>
        <v>#N/A</v>
      </c>
      <c r="D881" s="38" t="e">
        <f>VLOOKUP(Final_manabou_kanji[[#This Row],[Sr. no.]],Raw_data_N2_Kanji[[Sr. no.]:[Meaning]],7,0)</f>
        <v>#N/A</v>
      </c>
      <c r="E881" s="3" t="e">
        <f>VLOOKUP(Final_manabou_kanji[[#This Row],[Sr. no.]],Raw_data_N2_Kanji[[Sr. no.]:[Meaning]],8,0)</f>
        <v>#N/A</v>
      </c>
      <c r="F881" s="39" t="e">
        <f>VLOOKUP(Final_manabou_kanji[[#This Row],[Sr. no.]],Raw_data_N2_Kanji[[Sr. no.]:[Meaning]],9,0)</f>
        <v>#N/A</v>
      </c>
      <c r="G881" s="66" t="e">
        <f>VLOOKUP(Final_manabou_kanji[[#This Row],[Sr. no.]],Raw_data_N2_Kanji[[Sr. no.]:[Sentence]],13,0)</f>
        <v>#N/A</v>
      </c>
      <c r="H881" t="e">
        <f>VLOOKUP(Final_manabou_kanji[[#This Row],[Kanji]],Raw_data_N2_Kanji[[Receipe]:[Meaning]],6,0)</f>
        <v>#N/A</v>
      </c>
      <c r="I881" t="e">
        <f>VLOOKUP(Final_manabou_kanji[[#This Row],[Kanji]],Raw_data_N2_Kanji[[Receipe]:[Meaning]],7,0)</f>
        <v>#N/A</v>
      </c>
      <c r="J881" t="e">
        <f>#REF!</f>
        <v>#REF!</v>
      </c>
      <c r="K881" s="35">
        <f>Final_manabou_kanji[[#This Row],[Sr. no.]]</f>
        <v>879</v>
      </c>
    </row>
    <row r="882" spans="2:11" ht="14.25" customHeight="1" x14ac:dyDescent="0.3">
      <c r="B882" s="34">
        <v>880</v>
      </c>
      <c r="C882" s="34" t="e">
        <f>VLOOKUP(Final_manabou_kanji[[#This Row],[Sr. no.]],Raw_data_N2_Kanji[[Sr. no.]:[Receipe no]],5,0)</f>
        <v>#N/A</v>
      </c>
      <c r="D882" s="38" t="e">
        <f>VLOOKUP(Final_manabou_kanji[[#This Row],[Sr. no.]],Raw_data_N2_Kanji[[Sr. no.]:[Meaning]],7,0)</f>
        <v>#N/A</v>
      </c>
      <c r="E882" s="3" t="e">
        <f>VLOOKUP(Final_manabou_kanji[[#This Row],[Sr. no.]],Raw_data_N2_Kanji[[Sr. no.]:[Meaning]],8,0)</f>
        <v>#N/A</v>
      </c>
      <c r="F882" s="39" t="e">
        <f>VLOOKUP(Final_manabou_kanji[[#This Row],[Sr. no.]],Raw_data_N2_Kanji[[Sr. no.]:[Meaning]],9,0)</f>
        <v>#N/A</v>
      </c>
      <c r="G882" s="66" t="e">
        <f>VLOOKUP(Final_manabou_kanji[[#This Row],[Sr. no.]],Raw_data_N2_Kanji[[Sr. no.]:[Sentence]],13,0)</f>
        <v>#N/A</v>
      </c>
      <c r="H882" t="e">
        <f>VLOOKUP(Final_manabou_kanji[[#This Row],[Kanji]],Raw_data_N2_Kanji[[Receipe]:[Meaning]],6,0)</f>
        <v>#N/A</v>
      </c>
      <c r="I882" t="e">
        <f>VLOOKUP(Final_manabou_kanji[[#This Row],[Kanji]],Raw_data_N2_Kanji[[Receipe]:[Meaning]],7,0)</f>
        <v>#N/A</v>
      </c>
      <c r="J882" t="e">
        <f>#REF!</f>
        <v>#REF!</v>
      </c>
      <c r="K882" s="35">
        <f>Final_manabou_kanji[[#This Row],[Sr. no.]]</f>
        <v>880</v>
      </c>
    </row>
    <row r="883" spans="2:11" ht="14.25" customHeight="1" x14ac:dyDescent="0.3">
      <c r="B883" s="34">
        <v>881</v>
      </c>
      <c r="C883" s="34" t="e">
        <f>VLOOKUP(Final_manabou_kanji[[#This Row],[Sr. no.]],Raw_data_N2_Kanji[[Sr. no.]:[Receipe no]],5,0)</f>
        <v>#N/A</v>
      </c>
      <c r="D883" s="38" t="e">
        <f>VLOOKUP(Final_manabou_kanji[[#This Row],[Sr. no.]],Raw_data_N2_Kanji[[Sr. no.]:[Meaning]],7,0)</f>
        <v>#N/A</v>
      </c>
      <c r="E883" s="3" t="e">
        <f>VLOOKUP(Final_manabou_kanji[[#This Row],[Sr. no.]],Raw_data_N2_Kanji[[Sr. no.]:[Meaning]],8,0)</f>
        <v>#N/A</v>
      </c>
      <c r="F883" s="39" t="e">
        <f>VLOOKUP(Final_manabou_kanji[[#This Row],[Sr. no.]],Raw_data_N2_Kanji[[Sr. no.]:[Meaning]],9,0)</f>
        <v>#N/A</v>
      </c>
      <c r="G883" s="66" t="e">
        <f>VLOOKUP(Final_manabou_kanji[[#This Row],[Sr. no.]],Raw_data_N2_Kanji[[Sr. no.]:[Sentence]],13,0)</f>
        <v>#N/A</v>
      </c>
      <c r="H883" t="e">
        <f>VLOOKUP(Final_manabou_kanji[[#This Row],[Kanji]],Raw_data_N2_Kanji[[Receipe]:[Meaning]],6,0)</f>
        <v>#N/A</v>
      </c>
      <c r="I883" t="e">
        <f>VLOOKUP(Final_manabou_kanji[[#This Row],[Kanji]],Raw_data_N2_Kanji[[Receipe]:[Meaning]],7,0)</f>
        <v>#N/A</v>
      </c>
      <c r="J883" t="e">
        <f>#REF!</f>
        <v>#REF!</v>
      </c>
      <c r="K883" s="35">
        <f>Final_manabou_kanji[[#This Row],[Sr. no.]]</f>
        <v>881</v>
      </c>
    </row>
    <row r="884" spans="2:11" ht="14.25" customHeight="1" x14ac:dyDescent="0.3">
      <c r="B884" s="34">
        <v>882</v>
      </c>
      <c r="C884" s="34" t="e">
        <f>VLOOKUP(Final_manabou_kanji[[#This Row],[Sr. no.]],Raw_data_N2_Kanji[[Sr. no.]:[Receipe no]],5,0)</f>
        <v>#N/A</v>
      </c>
      <c r="D884" s="38" t="e">
        <f>VLOOKUP(Final_manabou_kanji[[#This Row],[Sr. no.]],Raw_data_N2_Kanji[[Sr. no.]:[Meaning]],7,0)</f>
        <v>#N/A</v>
      </c>
      <c r="E884" s="3" t="e">
        <f>VLOOKUP(Final_manabou_kanji[[#This Row],[Sr. no.]],Raw_data_N2_Kanji[[Sr. no.]:[Meaning]],8,0)</f>
        <v>#N/A</v>
      </c>
      <c r="F884" s="39" t="e">
        <f>VLOOKUP(Final_manabou_kanji[[#This Row],[Sr. no.]],Raw_data_N2_Kanji[[Sr. no.]:[Meaning]],9,0)</f>
        <v>#N/A</v>
      </c>
      <c r="G884" s="66" t="e">
        <f>VLOOKUP(Final_manabou_kanji[[#This Row],[Sr. no.]],Raw_data_N2_Kanji[[Sr. no.]:[Sentence]],13,0)</f>
        <v>#N/A</v>
      </c>
      <c r="H884" t="e">
        <f>VLOOKUP(Final_manabou_kanji[[#This Row],[Kanji]],Raw_data_N2_Kanji[[Receipe]:[Meaning]],6,0)</f>
        <v>#N/A</v>
      </c>
      <c r="I884" t="e">
        <f>VLOOKUP(Final_manabou_kanji[[#This Row],[Kanji]],Raw_data_N2_Kanji[[Receipe]:[Meaning]],7,0)</f>
        <v>#N/A</v>
      </c>
      <c r="J884" t="e">
        <f>#REF!</f>
        <v>#REF!</v>
      </c>
      <c r="K884" s="35">
        <f>Final_manabou_kanji[[#This Row],[Sr. no.]]</f>
        <v>882</v>
      </c>
    </row>
    <row r="885" spans="2:11" ht="14.25" customHeight="1" x14ac:dyDescent="0.3">
      <c r="B885" s="34">
        <v>883</v>
      </c>
      <c r="C885" s="34" t="e">
        <f>VLOOKUP(Final_manabou_kanji[[#This Row],[Sr. no.]],Raw_data_N2_Kanji[[Sr. no.]:[Receipe no]],5,0)</f>
        <v>#N/A</v>
      </c>
      <c r="D885" s="38" t="e">
        <f>VLOOKUP(Final_manabou_kanji[[#This Row],[Sr. no.]],Raw_data_N2_Kanji[[Sr. no.]:[Meaning]],7,0)</f>
        <v>#N/A</v>
      </c>
      <c r="E885" s="3" t="e">
        <f>VLOOKUP(Final_manabou_kanji[[#This Row],[Sr. no.]],Raw_data_N2_Kanji[[Sr. no.]:[Meaning]],8,0)</f>
        <v>#N/A</v>
      </c>
      <c r="F885" s="39" t="e">
        <f>VLOOKUP(Final_manabou_kanji[[#This Row],[Sr. no.]],Raw_data_N2_Kanji[[Sr. no.]:[Meaning]],9,0)</f>
        <v>#N/A</v>
      </c>
      <c r="G885" s="66" t="e">
        <f>VLOOKUP(Final_manabou_kanji[[#This Row],[Sr. no.]],Raw_data_N2_Kanji[[Sr. no.]:[Sentence]],13,0)</f>
        <v>#N/A</v>
      </c>
      <c r="H885" t="e">
        <f>VLOOKUP(Final_manabou_kanji[[#This Row],[Kanji]],Raw_data_N2_Kanji[[Receipe]:[Meaning]],6,0)</f>
        <v>#N/A</v>
      </c>
      <c r="I885" t="e">
        <f>VLOOKUP(Final_manabou_kanji[[#This Row],[Kanji]],Raw_data_N2_Kanji[[Receipe]:[Meaning]],7,0)</f>
        <v>#N/A</v>
      </c>
      <c r="J885" t="e">
        <f>#REF!</f>
        <v>#REF!</v>
      </c>
      <c r="K885" s="35">
        <f>Final_manabou_kanji[[#This Row],[Sr. no.]]</f>
        <v>883</v>
      </c>
    </row>
    <row r="886" spans="2:11" ht="14.25" customHeight="1" x14ac:dyDescent="0.3">
      <c r="B886" s="34">
        <v>884</v>
      </c>
      <c r="C886" s="34" t="e">
        <f>VLOOKUP(Final_manabou_kanji[[#This Row],[Sr. no.]],Raw_data_N2_Kanji[[Sr. no.]:[Receipe no]],5,0)</f>
        <v>#N/A</v>
      </c>
      <c r="D886" s="38" t="e">
        <f>VLOOKUP(Final_manabou_kanji[[#This Row],[Sr. no.]],Raw_data_N2_Kanji[[Sr. no.]:[Meaning]],7,0)</f>
        <v>#N/A</v>
      </c>
      <c r="E886" s="3" t="e">
        <f>VLOOKUP(Final_manabou_kanji[[#This Row],[Sr. no.]],Raw_data_N2_Kanji[[Sr. no.]:[Meaning]],8,0)</f>
        <v>#N/A</v>
      </c>
      <c r="F886" s="39" t="e">
        <f>VLOOKUP(Final_manabou_kanji[[#This Row],[Sr. no.]],Raw_data_N2_Kanji[[Sr. no.]:[Meaning]],9,0)</f>
        <v>#N/A</v>
      </c>
      <c r="G886" s="66" t="e">
        <f>VLOOKUP(Final_manabou_kanji[[#This Row],[Sr. no.]],Raw_data_N2_Kanji[[Sr. no.]:[Sentence]],13,0)</f>
        <v>#N/A</v>
      </c>
      <c r="H886" t="e">
        <f>VLOOKUP(Final_manabou_kanji[[#This Row],[Kanji]],Raw_data_N2_Kanji[[Receipe]:[Meaning]],6,0)</f>
        <v>#N/A</v>
      </c>
      <c r="I886" t="e">
        <f>VLOOKUP(Final_manabou_kanji[[#This Row],[Kanji]],Raw_data_N2_Kanji[[Receipe]:[Meaning]],7,0)</f>
        <v>#N/A</v>
      </c>
      <c r="J886" t="e">
        <f>#REF!</f>
        <v>#REF!</v>
      </c>
      <c r="K886" s="35">
        <f>Final_manabou_kanji[[#This Row],[Sr. no.]]</f>
        <v>884</v>
      </c>
    </row>
    <row r="887" spans="2:11" ht="14.25" customHeight="1" x14ac:dyDescent="0.3">
      <c r="B887" s="34">
        <v>885</v>
      </c>
      <c r="C887" s="34" t="e">
        <f>VLOOKUP(Final_manabou_kanji[[#This Row],[Sr. no.]],Raw_data_N2_Kanji[[Sr. no.]:[Receipe no]],5,0)</f>
        <v>#N/A</v>
      </c>
      <c r="D887" s="38" t="e">
        <f>VLOOKUP(Final_manabou_kanji[[#This Row],[Sr. no.]],Raw_data_N2_Kanji[[Sr. no.]:[Meaning]],7,0)</f>
        <v>#N/A</v>
      </c>
      <c r="E887" s="3" t="e">
        <f>VLOOKUP(Final_manabou_kanji[[#This Row],[Sr. no.]],Raw_data_N2_Kanji[[Sr. no.]:[Meaning]],8,0)</f>
        <v>#N/A</v>
      </c>
      <c r="F887" s="39" t="e">
        <f>VLOOKUP(Final_manabou_kanji[[#This Row],[Sr. no.]],Raw_data_N2_Kanji[[Sr. no.]:[Meaning]],9,0)</f>
        <v>#N/A</v>
      </c>
      <c r="G887" s="66" t="e">
        <f>VLOOKUP(Final_manabou_kanji[[#This Row],[Sr. no.]],Raw_data_N2_Kanji[[Sr. no.]:[Sentence]],13,0)</f>
        <v>#N/A</v>
      </c>
      <c r="H887" t="e">
        <f>VLOOKUP(Final_manabou_kanji[[#This Row],[Kanji]],Raw_data_N2_Kanji[[Receipe]:[Meaning]],6,0)</f>
        <v>#N/A</v>
      </c>
      <c r="I887" t="e">
        <f>VLOOKUP(Final_manabou_kanji[[#This Row],[Kanji]],Raw_data_N2_Kanji[[Receipe]:[Meaning]],7,0)</f>
        <v>#N/A</v>
      </c>
      <c r="J887" t="e">
        <f>#REF!</f>
        <v>#REF!</v>
      </c>
      <c r="K887" s="35">
        <f>Final_manabou_kanji[[#This Row],[Sr. no.]]</f>
        <v>885</v>
      </c>
    </row>
    <row r="888" spans="2:11" ht="14.25" customHeight="1" x14ac:dyDescent="0.3">
      <c r="B888" s="34">
        <v>886</v>
      </c>
      <c r="C888" s="34" t="e">
        <f>VLOOKUP(Final_manabou_kanji[[#This Row],[Sr. no.]],Raw_data_N2_Kanji[[Sr. no.]:[Receipe no]],5,0)</f>
        <v>#N/A</v>
      </c>
      <c r="D888" s="38" t="e">
        <f>VLOOKUP(Final_manabou_kanji[[#This Row],[Sr. no.]],Raw_data_N2_Kanji[[Sr. no.]:[Meaning]],7,0)</f>
        <v>#N/A</v>
      </c>
      <c r="E888" s="3" t="e">
        <f>VLOOKUP(Final_manabou_kanji[[#This Row],[Sr. no.]],Raw_data_N2_Kanji[[Sr. no.]:[Meaning]],8,0)</f>
        <v>#N/A</v>
      </c>
      <c r="F888" s="39" t="e">
        <f>VLOOKUP(Final_manabou_kanji[[#This Row],[Sr. no.]],Raw_data_N2_Kanji[[Sr. no.]:[Meaning]],9,0)</f>
        <v>#N/A</v>
      </c>
      <c r="G888" s="66" t="e">
        <f>VLOOKUP(Final_manabou_kanji[[#This Row],[Sr. no.]],Raw_data_N2_Kanji[[Sr. no.]:[Sentence]],13,0)</f>
        <v>#N/A</v>
      </c>
      <c r="H888" t="e">
        <f>VLOOKUP(Final_manabou_kanji[[#This Row],[Kanji]],Raw_data_N2_Kanji[[Receipe]:[Meaning]],6,0)</f>
        <v>#N/A</v>
      </c>
      <c r="I888" t="e">
        <f>VLOOKUP(Final_manabou_kanji[[#This Row],[Kanji]],Raw_data_N2_Kanji[[Receipe]:[Meaning]],7,0)</f>
        <v>#N/A</v>
      </c>
      <c r="J888" t="e">
        <f>#REF!</f>
        <v>#REF!</v>
      </c>
      <c r="K888" s="35">
        <f>Final_manabou_kanji[[#This Row],[Sr. no.]]</f>
        <v>886</v>
      </c>
    </row>
    <row r="889" spans="2:11" ht="14.25" customHeight="1" x14ac:dyDescent="0.3">
      <c r="B889" s="34">
        <v>887</v>
      </c>
      <c r="C889" s="34" t="e">
        <f>VLOOKUP(Final_manabou_kanji[[#This Row],[Sr. no.]],Raw_data_N2_Kanji[[Sr. no.]:[Receipe no]],5,0)</f>
        <v>#N/A</v>
      </c>
      <c r="D889" s="38" t="e">
        <f>VLOOKUP(Final_manabou_kanji[[#This Row],[Sr. no.]],Raw_data_N2_Kanji[[Sr. no.]:[Meaning]],7,0)</f>
        <v>#N/A</v>
      </c>
      <c r="E889" s="3" t="e">
        <f>VLOOKUP(Final_manabou_kanji[[#This Row],[Sr. no.]],Raw_data_N2_Kanji[[Sr. no.]:[Meaning]],8,0)</f>
        <v>#N/A</v>
      </c>
      <c r="F889" s="39" t="e">
        <f>VLOOKUP(Final_manabou_kanji[[#This Row],[Sr. no.]],Raw_data_N2_Kanji[[Sr. no.]:[Meaning]],9,0)</f>
        <v>#N/A</v>
      </c>
      <c r="G889" s="66" t="e">
        <f>VLOOKUP(Final_manabou_kanji[[#This Row],[Sr. no.]],Raw_data_N2_Kanji[[Sr. no.]:[Sentence]],13,0)</f>
        <v>#N/A</v>
      </c>
      <c r="H889" t="e">
        <f>VLOOKUP(Final_manabou_kanji[[#This Row],[Kanji]],Raw_data_N2_Kanji[[Receipe]:[Meaning]],6,0)</f>
        <v>#N/A</v>
      </c>
      <c r="I889" t="e">
        <f>VLOOKUP(Final_manabou_kanji[[#This Row],[Kanji]],Raw_data_N2_Kanji[[Receipe]:[Meaning]],7,0)</f>
        <v>#N/A</v>
      </c>
      <c r="J889" t="e">
        <f>#REF!</f>
        <v>#REF!</v>
      </c>
      <c r="K889" s="35">
        <f>Final_manabou_kanji[[#This Row],[Sr. no.]]</f>
        <v>887</v>
      </c>
    </row>
    <row r="890" spans="2:11" ht="14.25" customHeight="1" x14ac:dyDescent="0.3">
      <c r="B890" s="34">
        <v>888</v>
      </c>
      <c r="C890" s="34" t="e">
        <f>VLOOKUP(Final_manabou_kanji[[#This Row],[Sr. no.]],Raw_data_N2_Kanji[[Sr. no.]:[Receipe no]],5,0)</f>
        <v>#N/A</v>
      </c>
      <c r="D890" s="38" t="e">
        <f>VLOOKUP(Final_manabou_kanji[[#This Row],[Sr. no.]],Raw_data_N2_Kanji[[Sr. no.]:[Meaning]],7,0)</f>
        <v>#N/A</v>
      </c>
      <c r="E890" s="3" t="e">
        <f>VLOOKUP(Final_manabou_kanji[[#This Row],[Sr. no.]],Raw_data_N2_Kanji[[Sr. no.]:[Meaning]],8,0)</f>
        <v>#N/A</v>
      </c>
      <c r="F890" s="39" t="e">
        <f>VLOOKUP(Final_manabou_kanji[[#This Row],[Sr. no.]],Raw_data_N2_Kanji[[Sr. no.]:[Meaning]],9,0)</f>
        <v>#N/A</v>
      </c>
      <c r="G890" s="66" t="e">
        <f>VLOOKUP(Final_manabou_kanji[[#This Row],[Sr. no.]],Raw_data_N2_Kanji[[Sr. no.]:[Sentence]],13,0)</f>
        <v>#N/A</v>
      </c>
      <c r="H890" t="e">
        <f>VLOOKUP(Final_manabou_kanji[[#This Row],[Kanji]],Raw_data_N2_Kanji[[Receipe]:[Meaning]],6,0)</f>
        <v>#N/A</v>
      </c>
      <c r="I890" t="e">
        <f>VLOOKUP(Final_manabou_kanji[[#This Row],[Kanji]],Raw_data_N2_Kanji[[Receipe]:[Meaning]],7,0)</f>
        <v>#N/A</v>
      </c>
      <c r="J890" t="e">
        <f>#REF!</f>
        <v>#REF!</v>
      </c>
      <c r="K890" s="35">
        <f>Final_manabou_kanji[[#This Row],[Sr. no.]]</f>
        <v>888</v>
      </c>
    </row>
    <row r="891" spans="2:11" ht="14.25" customHeight="1" x14ac:dyDescent="0.3">
      <c r="B891" s="34">
        <v>889</v>
      </c>
      <c r="C891" s="34" t="e">
        <f>VLOOKUP(Final_manabou_kanji[[#This Row],[Sr. no.]],Raw_data_N2_Kanji[[Sr. no.]:[Receipe no]],5,0)</f>
        <v>#N/A</v>
      </c>
      <c r="D891" s="38" t="e">
        <f>VLOOKUP(Final_manabou_kanji[[#This Row],[Sr. no.]],Raw_data_N2_Kanji[[Sr. no.]:[Meaning]],7,0)</f>
        <v>#N/A</v>
      </c>
      <c r="E891" s="3" t="e">
        <f>VLOOKUP(Final_manabou_kanji[[#This Row],[Sr. no.]],Raw_data_N2_Kanji[[Sr. no.]:[Meaning]],8,0)</f>
        <v>#N/A</v>
      </c>
      <c r="F891" s="39" t="e">
        <f>VLOOKUP(Final_manabou_kanji[[#This Row],[Sr. no.]],Raw_data_N2_Kanji[[Sr. no.]:[Meaning]],9,0)</f>
        <v>#N/A</v>
      </c>
      <c r="G891" s="66" t="e">
        <f>VLOOKUP(Final_manabou_kanji[[#This Row],[Sr. no.]],Raw_data_N2_Kanji[[Sr. no.]:[Sentence]],13,0)</f>
        <v>#N/A</v>
      </c>
      <c r="H891" t="e">
        <f>VLOOKUP(Final_manabou_kanji[[#This Row],[Kanji]],Raw_data_N2_Kanji[[Receipe]:[Meaning]],6,0)</f>
        <v>#N/A</v>
      </c>
      <c r="I891" t="e">
        <f>VLOOKUP(Final_manabou_kanji[[#This Row],[Kanji]],Raw_data_N2_Kanji[[Receipe]:[Meaning]],7,0)</f>
        <v>#N/A</v>
      </c>
      <c r="J891" t="e">
        <f>#REF!</f>
        <v>#REF!</v>
      </c>
      <c r="K891" s="35">
        <f>Final_manabou_kanji[[#This Row],[Sr. no.]]</f>
        <v>889</v>
      </c>
    </row>
    <row r="892" spans="2:11" ht="14.25" customHeight="1" x14ac:dyDescent="0.3">
      <c r="B892" s="34">
        <v>890</v>
      </c>
      <c r="C892" s="34" t="e">
        <f>VLOOKUP(Final_manabou_kanji[[#This Row],[Sr. no.]],Raw_data_N2_Kanji[[Sr. no.]:[Receipe no]],5,0)</f>
        <v>#N/A</v>
      </c>
      <c r="D892" s="38" t="e">
        <f>VLOOKUP(Final_manabou_kanji[[#This Row],[Sr. no.]],Raw_data_N2_Kanji[[Sr. no.]:[Meaning]],7,0)</f>
        <v>#N/A</v>
      </c>
      <c r="E892" s="3" t="e">
        <f>VLOOKUP(Final_manabou_kanji[[#This Row],[Sr. no.]],Raw_data_N2_Kanji[[Sr. no.]:[Meaning]],8,0)</f>
        <v>#N/A</v>
      </c>
      <c r="F892" s="39" t="e">
        <f>VLOOKUP(Final_manabou_kanji[[#This Row],[Sr. no.]],Raw_data_N2_Kanji[[Sr. no.]:[Meaning]],9,0)</f>
        <v>#N/A</v>
      </c>
      <c r="G892" s="66" t="e">
        <f>VLOOKUP(Final_manabou_kanji[[#This Row],[Sr. no.]],Raw_data_N2_Kanji[[Sr. no.]:[Sentence]],13,0)</f>
        <v>#N/A</v>
      </c>
      <c r="H892" t="e">
        <f>VLOOKUP(Final_manabou_kanji[[#This Row],[Kanji]],Raw_data_N2_Kanji[[Receipe]:[Meaning]],6,0)</f>
        <v>#N/A</v>
      </c>
      <c r="I892" t="e">
        <f>VLOOKUP(Final_manabou_kanji[[#This Row],[Kanji]],Raw_data_N2_Kanji[[Receipe]:[Meaning]],7,0)</f>
        <v>#N/A</v>
      </c>
      <c r="J892" t="e">
        <f>#REF!</f>
        <v>#REF!</v>
      </c>
      <c r="K892" s="35">
        <f>Final_manabou_kanji[[#This Row],[Sr. no.]]</f>
        <v>890</v>
      </c>
    </row>
    <row r="893" spans="2:11" ht="14.25" customHeight="1" x14ac:dyDescent="0.3">
      <c r="B893" s="34">
        <v>891</v>
      </c>
      <c r="C893" s="34" t="e">
        <f>VLOOKUP(Final_manabou_kanji[[#This Row],[Sr. no.]],Raw_data_N2_Kanji[[Sr. no.]:[Receipe no]],5,0)</f>
        <v>#N/A</v>
      </c>
      <c r="D893" s="38" t="e">
        <f>VLOOKUP(Final_manabou_kanji[[#This Row],[Sr. no.]],Raw_data_N2_Kanji[[Sr. no.]:[Meaning]],7,0)</f>
        <v>#N/A</v>
      </c>
      <c r="E893" s="3" t="e">
        <f>VLOOKUP(Final_manabou_kanji[[#This Row],[Sr. no.]],Raw_data_N2_Kanji[[Sr. no.]:[Meaning]],8,0)</f>
        <v>#N/A</v>
      </c>
      <c r="F893" s="39" t="e">
        <f>VLOOKUP(Final_manabou_kanji[[#This Row],[Sr. no.]],Raw_data_N2_Kanji[[Sr. no.]:[Meaning]],9,0)</f>
        <v>#N/A</v>
      </c>
      <c r="G893" s="66" t="e">
        <f>VLOOKUP(Final_manabou_kanji[[#This Row],[Sr. no.]],Raw_data_N2_Kanji[[Sr. no.]:[Sentence]],13,0)</f>
        <v>#N/A</v>
      </c>
      <c r="H893" t="e">
        <f>VLOOKUP(Final_manabou_kanji[[#This Row],[Kanji]],Raw_data_N2_Kanji[[Receipe]:[Meaning]],6,0)</f>
        <v>#N/A</v>
      </c>
      <c r="I893" t="e">
        <f>VLOOKUP(Final_manabou_kanji[[#This Row],[Kanji]],Raw_data_N2_Kanji[[Receipe]:[Meaning]],7,0)</f>
        <v>#N/A</v>
      </c>
      <c r="J893" t="e">
        <f>#REF!</f>
        <v>#REF!</v>
      </c>
      <c r="K893" s="35">
        <f>Final_manabou_kanji[[#This Row],[Sr. no.]]</f>
        <v>891</v>
      </c>
    </row>
    <row r="894" spans="2:11" ht="14.25" customHeight="1" x14ac:dyDescent="0.3">
      <c r="B894" s="34">
        <v>892</v>
      </c>
      <c r="C894" s="34" t="e">
        <f>VLOOKUP(Final_manabou_kanji[[#This Row],[Sr. no.]],Raw_data_N2_Kanji[[Sr. no.]:[Receipe no]],5,0)</f>
        <v>#N/A</v>
      </c>
      <c r="D894" s="38" t="e">
        <f>VLOOKUP(Final_manabou_kanji[[#This Row],[Sr. no.]],Raw_data_N2_Kanji[[Sr. no.]:[Meaning]],7,0)</f>
        <v>#N/A</v>
      </c>
      <c r="E894" s="3" t="e">
        <f>VLOOKUP(Final_manabou_kanji[[#This Row],[Sr. no.]],Raw_data_N2_Kanji[[Sr. no.]:[Meaning]],8,0)</f>
        <v>#N/A</v>
      </c>
      <c r="F894" s="39" t="e">
        <f>VLOOKUP(Final_manabou_kanji[[#This Row],[Sr. no.]],Raw_data_N2_Kanji[[Sr. no.]:[Meaning]],9,0)</f>
        <v>#N/A</v>
      </c>
      <c r="G894" s="66" t="e">
        <f>VLOOKUP(Final_manabou_kanji[[#This Row],[Sr. no.]],Raw_data_N2_Kanji[[Sr. no.]:[Sentence]],13,0)</f>
        <v>#N/A</v>
      </c>
      <c r="H894" t="e">
        <f>VLOOKUP(Final_manabou_kanji[[#This Row],[Kanji]],Raw_data_N2_Kanji[[Receipe]:[Meaning]],6,0)</f>
        <v>#N/A</v>
      </c>
      <c r="I894" t="e">
        <f>VLOOKUP(Final_manabou_kanji[[#This Row],[Kanji]],Raw_data_N2_Kanji[[Receipe]:[Meaning]],7,0)</f>
        <v>#N/A</v>
      </c>
      <c r="J894" t="e">
        <f>#REF!</f>
        <v>#REF!</v>
      </c>
      <c r="K894" s="35">
        <f>Final_manabou_kanji[[#This Row],[Sr. no.]]</f>
        <v>892</v>
      </c>
    </row>
    <row r="895" spans="2:11" ht="14.25" customHeight="1" x14ac:dyDescent="0.3">
      <c r="B895" s="34">
        <v>893</v>
      </c>
      <c r="C895" s="34" t="e">
        <f>VLOOKUP(Final_manabou_kanji[[#This Row],[Sr. no.]],Raw_data_N2_Kanji[[Sr. no.]:[Receipe no]],5,0)</f>
        <v>#N/A</v>
      </c>
      <c r="D895" s="38" t="e">
        <f>VLOOKUP(Final_manabou_kanji[[#This Row],[Sr. no.]],Raw_data_N2_Kanji[[Sr. no.]:[Meaning]],7,0)</f>
        <v>#N/A</v>
      </c>
      <c r="E895" s="3" t="e">
        <f>VLOOKUP(Final_manabou_kanji[[#This Row],[Sr. no.]],Raw_data_N2_Kanji[[Sr. no.]:[Meaning]],8,0)</f>
        <v>#N/A</v>
      </c>
      <c r="F895" s="39" t="e">
        <f>VLOOKUP(Final_manabou_kanji[[#This Row],[Sr. no.]],Raw_data_N2_Kanji[[Sr. no.]:[Meaning]],9,0)</f>
        <v>#N/A</v>
      </c>
      <c r="G895" s="66" t="e">
        <f>VLOOKUP(Final_manabou_kanji[[#This Row],[Sr. no.]],Raw_data_N2_Kanji[[Sr. no.]:[Sentence]],13,0)</f>
        <v>#N/A</v>
      </c>
      <c r="H895" t="e">
        <f>VLOOKUP(Final_manabou_kanji[[#This Row],[Kanji]],Raw_data_N2_Kanji[[Receipe]:[Meaning]],6,0)</f>
        <v>#N/A</v>
      </c>
      <c r="I895" t="e">
        <f>VLOOKUP(Final_manabou_kanji[[#This Row],[Kanji]],Raw_data_N2_Kanji[[Receipe]:[Meaning]],7,0)</f>
        <v>#N/A</v>
      </c>
      <c r="J895" t="e">
        <f>#REF!</f>
        <v>#REF!</v>
      </c>
      <c r="K895" s="35">
        <f>Final_manabou_kanji[[#This Row],[Sr. no.]]</f>
        <v>893</v>
      </c>
    </row>
    <row r="896" spans="2:11" ht="14.25" customHeight="1" x14ac:dyDescent="0.3">
      <c r="B896" s="34">
        <v>894</v>
      </c>
      <c r="C896" s="34" t="e">
        <f>VLOOKUP(Final_manabou_kanji[[#This Row],[Sr. no.]],Raw_data_N2_Kanji[[Sr. no.]:[Receipe no]],5,0)</f>
        <v>#N/A</v>
      </c>
      <c r="D896" s="38" t="e">
        <f>VLOOKUP(Final_manabou_kanji[[#This Row],[Sr. no.]],Raw_data_N2_Kanji[[Sr. no.]:[Meaning]],7,0)</f>
        <v>#N/A</v>
      </c>
      <c r="E896" s="3" t="e">
        <f>VLOOKUP(Final_manabou_kanji[[#This Row],[Sr. no.]],Raw_data_N2_Kanji[[Sr. no.]:[Meaning]],8,0)</f>
        <v>#N/A</v>
      </c>
      <c r="F896" s="39" t="e">
        <f>VLOOKUP(Final_manabou_kanji[[#This Row],[Sr. no.]],Raw_data_N2_Kanji[[Sr. no.]:[Meaning]],9,0)</f>
        <v>#N/A</v>
      </c>
      <c r="G896" s="66" t="e">
        <f>VLOOKUP(Final_manabou_kanji[[#This Row],[Sr. no.]],Raw_data_N2_Kanji[[Sr. no.]:[Sentence]],13,0)</f>
        <v>#N/A</v>
      </c>
      <c r="H896" t="e">
        <f>VLOOKUP(Final_manabou_kanji[[#This Row],[Kanji]],Raw_data_N2_Kanji[[Receipe]:[Meaning]],6,0)</f>
        <v>#N/A</v>
      </c>
      <c r="I896" t="e">
        <f>VLOOKUP(Final_manabou_kanji[[#This Row],[Kanji]],Raw_data_N2_Kanji[[Receipe]:[Meaning]],7,0)</f>
        <v>#N/A</v>
      </c>
      <c r="J896" t="e">
        <f>#REF!</f>
        <v>#REF!</v>
      </c>
      <c r="K896" s="35">
        <f>Final_manabou_kanji[[#This Row],[Sr. no.]]</f>
        <v>894</v>
      </c>
    </row>
    <row r="897" spans="2:11" ht="14.25" customHeight="1" x14ac:dyDescent="0.3">
      <c r="B897" s="34">
        <v>895</v>
      </c>
      <c r="C897" s="34" t="e">
        <f>VLOOKUP(Final_manabou_kanji[[#This Row],[Sr. no.]],Raw_data_N2_Kanji[[Sr. no.]:[Receipe no]],5,0)</f>
        <v>#N/A</v>
      </c>
      <c r="D897" s="38" t="e">
        <f>VLOOKUP(Final_manabou_kanji[[#This Row],[Sr. no.]],Raw_data_N2_Kanji[[Sr. no.]:[Meaning]],7,0)</f>
        <v>#N/A</v>
      </c>
      <c r="E897" s="3" t="e">
        <f>VLOOKUP(Final_manabou_kanji[[#This Row],[Sr. no.]],Raw_data_N2_Kanji[[Sr. no.]:[Meaning]],8,0)</f>
        <v>#N/A</v>
      </c>
      <c r="F897" s="39" t="e">
        <f>VLOOKUP(Final_manabou_kanji[[#This Row],[Sr. no.]],Raw_data_N2_Kanji[[Sr. no.]:[Meaning]],9,0)</f>
        <v>#N/A</v>
      </c>
      <c r="G897" s="66" t="e">
        <f>VLOOKUP(Final_manabou_kanji[[#This Row],[Sr. no.]],Raw_data_N2_Kanji[[Sr. no.]:[Sentence]],13,0)</f>
        <v>#N/A</v>
      </c>
      <c r="H897" t="e">
        <f>VLOOKUP(Final_manabou_kanji[[#This Row],[Kanji]],Raw_data_N2_Kanji[[Receipe]:[Meaning]],6,0)</f>
        <v>#N/A</v>
      </c>
      <c r="I897" t="e">
        <f>VLOOKUP(Final_manabou_kanji[[#This Row],[Kanji]],Raw_data_N2_Kanji[[Receipe]:[Meaning]],7,0)</f>
        <v>#N/A</v>
      </c>
      <c r="J897" t="e">
        <f>#REF!</f>
        <v>#REF!</v>
      </c>
      <c r="K897" s="35">
        <f>Final_manabou_kanji[[#This Row],[Sr. no.]]</f>
        <v>895</v>
      </c>
    </row>
    <row r="898" spans="2:11" ht="14.25" customHeight="1" x14ac:dyDescent="0.3">
      <c r="B898" s="34">
        <v>896</v>
      </c>
      <c r="C898" s="34" t="e">
        <f>VLOOKUP(Final_manabou_kanji[[#This Row],[Sr. no.]],Raw_data_N2_Kanji[[Sr. no.]:[Receipe no]],5,0)</f>
        <v>#N/A</v>
      </c>
      <c r="D898" s="38" t="e">
        <f>VLOOKUP(Final_manabou_kanji[[#This Row],[Sr. no.]],Raw_data_N2_Kanji[[Sr. no.]:[Meaning]],7,0)</f>
        <v>#N/A</v>
      </c>
      <c r="E898" s="3" t="e">
        <f>VLOOKUP(Final_manabou_kanji[[#This Row],[Sr. no.]],Raw_data_N2_Kanji[[Sr. no.]:[Meaning]],8,0)</f>
        <v>#N/A</v>
      </c>
      <c r="F898" s="39" t="e">
        <f>VLOOKUP(Final_manabou_kanji[[#This Row],[Sr. no.]],Raw_data_N2_Kanji[[Sr. no.]:[Meaning]],9,0)</f>
        <v>#N/A</v>
      </c>
      <c r="G898" s="66" t="e">
        <f>VLOOKUP(Final_manabou_kanji[[#This Row],[Sr. no.]],Raw_data_N2_Kanji[[Sr. no.]:[Sentence]],13,0)</f>
        <v>#N/A</v>
      </c>
      <c r="H898" t="e">
        <f>VLOOKUP(Final_manabou_kanji[[#This Row],[Kanji]],Raw_data_N2_Kanji[[Receipe]:[Meaning]],6,0)</f>
        <v>#N/A</v>
      </c>
      <c r="I898" t="e">
        <f>VLOOKUP(Final_manabou_kanji[[#This Row],[Kanji]],Raw_data_N2_Kanji[[Receipe]:[Meaning]],7,0)</f>
        <v>#N/A</v>
      </c>
      <c r="J898" t="e">
        <f>#REF!</f>
        <v>#REF!</v>
      </c>
      <c r="K898" s="35">
        <f>Final_manabou_kanji[[#This Row],[Sr. no.]]</f>
        <v>896</v>
      </c>
    </row>
    <row r="899" spans="2:11" ht="14.25" customHeight="1" x14ac:dyDescent="0.3">
      <c r="B899" s="34">
        <v>897</v>
      </c>
      <c r="C899" s="34" t="e">
        <f>VLOOKUP(Final_manabou_kanji[[#This Row],[Sr. no.]],Raw_data_N2_Kanji[[Sr. no.]:[Receipe no]],5,0)</f>
        <v>#N/A</v>
      </c>
      <c r="D899" s="38" t="e">
        <f>VLOOKUP(Final_manabou_kanji[[#This Row],[Sr. no.]],Raw_data_N2_Kanji[[Sr. no.]:[Meaning]],7,0)</f>
        <v>#N/A</v>
      </c>
      <c r="E899" s="3" t="e">
        <f>VLOOKUP(Final_manabou_kanji[[#This Row],[Sr. no.]],Raw_data_N2_Kanji[[Sr. no.]:[Meaning]],8,0)</f>
        <v>#N/A</v>
      </c>
      <c r="F899" s="39" t="e">
        <f>VLOOKUP(Final_manabou_kanji[[#This Row],[Sr. no.]],Raw_data_N2_Kanji[[Sr. no.]:[Meaning]],9,0)</f>
        <v>#N/A</v>
      </c>
      <c r="G899" s="66" t="e">
        <f>VLOOKUP(Final_manabou_kanji[[#This Row],[Sr. no.]],Raw_data_N2_Kanji[[Sr. no.]:[Sentence]],13,0)</f>
        <v>#N/A</v>
      </c>
      <c r="H899" t="e">
        <f>VLOOKUP(Final_manabou_kanji[[#This Row],[Kanji]],Raw_data_N2_Kanji[[Receipe]:[Meaning]],6,0)</f>
        <v>#N/A</v>
      </c>
      <c r="I899" t="e">
        <f>VLOOKUP(Final_manabou_kanji[[#This Row],[Kanji]],Raw_data_N2_Kanji[[Receipe]:[Meaning]],7,0)</f>
        <v>#N/A</v>
      </c>
      <c r="J899" t="e">
        <f>#REF!</f>
        <v>#REF!</v>
      </c>
      <c r="K899" s="35">
        <f>Final_manabou_kanji[[#This Row],[Sr. no.]]</f>
        <v>897</v>
      </c>
    </row>
    <row r="900" spans="2:11" ht="14.25" customHeight="1" x14ac:dyDescent="0.3">
      <c r="B900" s="34">
        <v>898</v>
      </c>
      <c r="C900" s="34" t="e">
        <f>VLOOKUP(Final_manabou_kanji[[#This Row],[Sr. no.]],Raw_data_N2_Kanji[[Sr. no.]:[Receipe no]],5,0)</f>
        <v>#N/A</v>
      </c>
      <c r="D900" s="38" t="e">
        <f>VLOOKUP(Final_manabou_kanji[[#This Row],[Sr. no.]],Raw_data_N2_Kanji[[Sr. no.]:[Meaning]],7,0)</f>
        <v>#N/A</v>
      </c>
      <c r="E900" s="3" t="e">
        <f>VLOOKUP(Final_manabou_kanji[[#This Row],[Sr. no.]],Raw_data_N2_Kanji[[Sr. no.]:[Meaning]],8,0)</f>
        <v>#N/A</v>
      </c>
      <c r="F900" s="39" t="e">
        <f>VLOOKUP(Final_manabou_kanji[[#This Row],[Sr. no.]],Raw_data_N2_Kanji[[Sr. no.]:[Meaning]],9,0)</f>
        <v>#N/A</v>
      </c>
      <c r="G900" s="66" t="e">
        <f>VLOOKUP(Final_manabou_kanji[[#This Row],[Sr. no.]],Raw_data_N2_Kanji[[Sr. no.]:[Sentence]],13,0)</f>
        <v>#N/A</v>
      </c>
      <c r="H900" t="e">
        <f>VLOOKUP(Final_manabou_kanji[[#This Row],[Kanji]],Raw_data_N2_Kanji[[Receipe]:[Meaning]],6,0)</f>
        <v>#N/A</v>
      </c>
      <c r="I900" t="e">
        <f>VLOOKUP(Final_manabou_kanji[[#This Row],[Kanji]],Raw_data_N2_Kanji[[Receipe]:[Meaning]],7,0)</f>
        <v>#N/A</v>
      </c>
      <c r="J900" t="e">
        <f>#REF!</f>
        <v>#REF!</v>
      </c>
      <c r="K900" s="35">
        <f>Final_manabou_kanji[[#This Row],[Sr. no.]]</f>
        <v>898</v>
      </c>
    </row>
    <row r="901" spans="2:11" ht="14.25" customHeight="1" x14ac:dyDescent="0.3">
      <c r="B901" s="34">
        <v>899</v>
      </c>
      <c r="C901" s="34" t="e">
        <f>VLOOKUP(Final_manabou_kanji[[#This Row],[Sr. no.]],Raw_data_N2_Kanji[[Sr. no.]:[Receipe no]],5,0)</f>
        <v>#N/A</v>
      </c>
      <c r="D901" s="38" t="e">
        <f>VLOOKUP(Final_manabou_kanji[[#This Row],[Sr. no.]],Raw_data_N2_Kanji[[Sr. no.]:[Meaning]],7,0)</f>
        <v>#N/A</v>
      </c>
      <c r="E901" s="3" t="e">
        <f>VLOOKUP(Final_manabou_kanji[[#This Row],[Sr. no.]],Raw_data_N2_Kanji[[Sr. no.]:[Meaning]],8,0)</f>
        <v>#N/A</v>
      </c>
      <c r="F901" s="39" t="e">
        <f>VLOOKUP(Final_manabou_kanji[[#This Row],[Sr. no.]],Raw_data_N2_Kanji[[Sr. no.]:[Meaning]],9,0)</f>
        <v>#N/A</v>
      </c>
      <c r="G901" s="66" t="e">
        <f>VLOOKUP(Final_manabou_kanji[[#This Row],[Sr. no.]],Raw_data_N2_Kanji[[Sr. no.]:[Sentence]],13,0)</f>
        <v>#N/A</v>
      </c>
      <c r="H901" t="e">
        <f>VLOOKUP(Final_manabou_kanji[[#This Row],[Kanji]],Raw_data_N2_Kanji[[Receipe]:[Meaning]],6,0)</f>
        <v>#N/A</v>
      </c>
      <c r="I901" t="e">
        <f>VLOOKUP(Final_manabou_kanji[[#This Row],[Kanji]],Raw_data_N2_Kanji[[Receipe]:[Meaning]],7,0)</f>
        <v>#N/A</v>
      </c>
      <c r="J901" t="e">
        <f>#REF!</f>
        <v>#REF!</v>
      </c>
      <c r="K901" s="35">
        <f>Final_manabou_kanji[[#This Row],[Sr. no.]]</f>
        <v>899</v>
      </c>
    </row>
    <row r="902" spans="2:11" ht="14.25" customHeight="1" x14ac:dyDescent="0.3">
      <c r="B902" s="34">
        <v>900</v>
      </c>
      <c r="C902" s="34" t="e">
        <f>VLOOKUP(Final_manabou_kanji[[#This Row],[Sr. no.]],Raw_data_N2_Kanji[[Sr. no.]:[Receipe no]],5,0)</f>
        <v>#N/A</v>
      </c>
      <c r="D902" s="38" t="e">
        <f>VLOOKUP(Final_manabou_kanji[[#This Row],[Sr. no.]],Raw_data_N2_Kanji[[Sr. no.]:[Meaning]],7,0)</f>
        <v>#N/A</v>
      </c>
      <c r="E902" s="3" t="e">
        <f>VLOOKUP(Final_manabou_kanji[[#This Row],[Sr. no.]],Raw_data_N2_Kanji[[Sr. no.]:[Meaning]],8,0)</f>
        <v>#N/A</v>
      </c>
      <c r="F902" s="39" t="e">
        <f>VLOOKUP(Final_manabou_kanji[[#This Row],[Sr. no.]],Raw_data_N2_Kanji[[Sr. no.]:[Meaning]],9,0)</f>
        <v>#N/A</v>
      </c>
      <c r="G902" s="66" t="e">
        <f>VLOOKUP(Final_manabou_kanji[[#This Row],[Sr. no.]],Raw_data_N2_Kanji[[Sr. no.]:[Sentence]],13,0)</f>
        <v>#N/A</v>
      </c>
      <c r="H902" t="e">
        <f>VLOOKUP(Final_manabou_kanji[[#This Row],[Kanji]],Raw_data_N2_Kanji[[Receipe]:[Meaning]],6,0)</f>
        <v>#N/A</v>
      </c>
      <c r="I902" t="e">
        <f>VLOOKUP(Final_manabou_kanji[[#This Row],[Kanji]],Raw_data_N2_Kanji[[Receipe]:[Meaning]],7,0)</f>
        <v>#N/A</v>
      </c>
      <c r="J902" t="e">
        <f>#REF!</f>
        <v>#REF!</v>
      </c>
      <c r="K902" s="35">
        <f>Final_manabou_kanji[[#This Row],[Sr. no.]]</f>
        <v>900</v>
      </c>
    </row>
    <row r="903" spans="2:11" ht="14.25" customHeight="1" x14ac:dyDescent="0.3">
      <c r="B903" s="34">
        <v>901</v>
      </c>
      <c r="C903" s="34" t="e">
        <f>VLOOKUP(Final_manabou_kanji[[#This Row],[Sr. no.]],Raw_data_N2_Kanji[[Sr. no.]:[Receipe no]],5,0)</f>
        <v>#N/A</v>
      </c>
      <c r="D903" s="38" t="e">
        <f>VLOOKUP(Final_manabou_kanji[[#This Row],[Sr. no.]],Raw_data_N2_Kanji[[Sr. no.]:[Meaning]],7,0)</f>
        <v>#N/A</v>
      </c>
      <c r="E903" s="3" t="e">
        <f>VLOOKUP(Final_manabou_kanji[[#This Row],[Sr. no.]],Raw_data_N2_Kanji[[Sr. no.]:[Meaning]],8,0)</f>
        <v>#N/A</v>
      </c>
      <c r="F903" s="39" t="e">
        <f>VLOOKUP(Final_manabou_kanji[[#This Row],[Sr. no.]],Raw_data_N2_Kanji[[Sr. no.]:[Meaning]],9,0)</f>
        <v>#N/A</v>
      </c>
      <c r="G903" s="66" t="e">
        <f>VLOOKUP(Final_manabou_kanji[[#This Row],[Sr. no.]],Raw_data_N2_Kanji[[Sr. no.]:[Sentence]],13,0)</f>
        <v>#N/A</v>
      </c>
      <c r="H903" t="e">
        <f>VLOOKUP(Final_manabou_kanji[[#This Row],[Kanji]],Raw_data_N2_Kanji[[Receipe]:[Meaning]],6,0)</f>
        <v>#N/A</v>
      </c>
      <c r="I903" t="e">
        <f>VLOOKUP(Final_manabou_kanji[[#This Row],[Kanji]],Raw_data_N2_Kanji[[Receipe]:[Meaning]],7,0)</f>
        <v>#N/A</v>
      </c>
      <c r="J903" t="e">
        <f>#REF!</f>
        <v>#REF!</v>
      </c>
      <c r="K903" s="35">
        <f>Final_manabou_kanji[[#This Row],[Sr. no.]]</f>
        <v>901</v>
      </c>
    </row>
    <row r="904" spans="2:11" ht="14.25" customHeight="1" x14ac:dyDescent="0.3">
      <c r="B904" s="34">
        <v>902</v>
      </c>
      <c r="C904" s="34" t="e">
        <f>VLOOKUP(Final_manabou_kanji[[#This Row],[Sr. no.]],Raw_data_N2_Kanji[[Sr. no.]:[Receipe no]],5,0)</f>
        <v>#N/A</v>
      </c>
      <c r="D904" s="38" t="e">
        <f>VLOOKUP(Final_manabou_kanji[[#This Row],[Sr. no.]],Raw_data_N2_Kanji[[Sr. no.]:[Meaning]],7,0)</f>
        <v>#N/A</v>
      </c>
      <c r="E904" s="3" t="e">
        <f>VLOOKUP(Final_manabou_kanji[[#This Row],[Sr. no.]],Raw_data_N2_Kanji[[Sr. no.]:[Meaning]],8,0)</f>
        <v>#N/A</v>
      </c>
      <c r="F904" s="39" t="e">
        <f>VLOOKUP(Final_manabou_kanji[[#This Row],[Sr. no.]],Raw_data_N2_Kanji[[Sr. no.]:[Meaning]],9,0)</f>
        <v>#N/A</v>
      </c>
      <c r="G904" s="66" t="e">
        <f>VLOOKUP(Final_manabou_kanji[[#This Row],[Sr. no.]],Raw_data_N2_Kanji[[Sr. no.]:[Sentence]],13,0)</f>
        <v>#N/A</v>
      </c>
      <c r="H904" t="e">
        <f>VLOOKUP(Final_manabou_kanji[[#This Row],[Kanji]],Raw_data_N2_Kanji[[Receipe]:[Meaning]],6,0)</f>
        <v>#N/A</v>
      </c>
      <c r="I904" t="e">
        <f>VLOOKUP(Final_manabou_kanji[[#This Row],[Kanji]],Raw_data_N2_Kanji[[Receipe]:[Meaning]],7,0)</f>
        <v>#N/A</v>
      </c>
      <c r="J904" t="e">
        <f>#REF!</f>
        <v>#REF!</v>
      </c>
      <c r="K904" s="35">
        <f>Final_manabou_kanji[[#This Row],[Sr. no.]]</f>
        <v>902</v>
      </c>
    </row>
    <row r="905" spans="2:11" ht="14.25" customHeight="1" x14ac:dyDescent="0.3">
      <c r="B905" s="34">
        <v>903</v>
      </c>
      <c r="C905" s="34" t="e">
        <f>VLOOKUP(Final_manabou_kanji[[#This Row],[Sr. no.]],Raw_data_N2_Kanji[[Sr. no.]:[Receipe no]],5,0)</f>
        <v>#N/A</v>
      </c>
      <c r="D905" s="38" t="e">
        <f>VLOOKUP(Final_manabou_kanji[[#This Row],[Sr. no.]],Raw_data_N2_Kanji[[Sr. no.]:[Meaning]],7,0)</f>
        <v>#N/A</v>
      </c>
      <c r="E905" s="3" t="e">
        <f>VLOOKUP(Final_manabou_kanji[[#This Row],[Sr. no.]],Raw_data_N2_Kanji[[Sr. no.]:[Meaning]],8,0)</f>
        <v>#N/A</v>
      </c>
      <c r="F905" s="39" t="e">
        <f>VLOOKUP(Final_manabou_kanji[[#This Row],[Sr. no.]],Raw_data_N2_Kanji[[Sr. no.]:[Meaning]],9,0)</f>
        <v>#N/A</v>
      </c>
      <c r="G905" s="66" t="e">
        <f>VLOOKUP(Final_manabou_kanji[[#This Row],[Sr. no.]],Raw_data_N2_Kanji[[Sr. no.]:[Sentence]],13,0)</f>
        <v>#N/A</v>
      </c>
      <c r="H905" t="e">
        <f>VLOOKUP(Final_manabou_kanji[[#This Row],[Kanji]],Raw_data_N2_Kanji[[Receipe]:[Meaning]],6,0)</f>
        <v>#N/A</v>
      </c>
      <c r="I905" t="e">
        <f>VLOOKUP(Final_manabou_kanji[[#This Row],[Kanji]],Raw_data_N2_Kanji[[Receipe]:[Meaning]],7,0)</f>
        <v>#N/A</v>
      </c>
      <c r="J905" t="e">
        <f>#REF!</f>
        <v>#REF!</v>
      </c>
      <c r="K905" s="35">
        <f>Final_manabou_kanji[[#This Row],[Sr. no.]]</f>
        <v>903</v>
      </c>
    </row>
    <row r="906" spans="2:11" ht="14.25" customHeight="1" x14ac:dyDescent="0.3">
      <c r="B906" s="34">
        <v>904</v>
      </c>
      <c r="C906" s="34" t="e">
        <f>VLOOKUP(Final_manabou_kanji[[#This Row],[Sr. no.]],Raw_data_N2_Kanji[[Sr. no.]:[Receipe no]],5,0)</f>
        <v>#N/A</v>
      </c>
      <c r="D906" s="38" t="e">
        <f>VLOOKUP(Final_manabou_kanji[[#This Row],[Sr. no.]],Raw_data_N2_Kanji[[Sr. no.]:[Meaning]],7,0)</f>
        <v>#N/A</v>
      </c>
      <c r="E906" s="3" t="e">
        <f>VLOOKUP(Final_manabou_kanji[[#This Row],[Sr. no.]],Raw_data_N2_Kanji[[Sr. no.]:[Meaning]],8,0)</f>
        <v>#N/A</v>
      </c>
      <c r="F906" s="39" t="e">
        <f>VLOOKUP(Final_manabou_kanji[[#This Row],[Sr. no.]],Raw_data_N2_Kanji[[Sr. no.]:[Meaning]],9,0)</f>
        <v>#N/A</v>
      </c>
      <c r="G906" s="66" t="e">
        <f>VLOOKUP(Final_manabou_kanji[[#This Row],[Sr. no.]],Raw_data_N2_Kanji[[Sr. no.]:[Sentence]],13,0)</f>
        <v>#N/A</v>
      </c>
      <c r="H906" t="e">
        <f>VLOOKUP(Final_manabou_kanji[[#This Row],[Kanji]],Raw_data_N2_Kanji[[Receipe]:[Meaning]],6,0)</f>
        <v>#N/A</v>
      </c>
      <c r="I906" t="e">
        <f>VLOOKUP(Final_manabou_kanji[[#This Row],[Kanji]],Raw_data_N2_Kanji[[Receipe]:[Meaning]],7,0)</f>
        <v>#N/A</v>
      </c>
      <c r="J906" t="e">
        <f>#REF!</f>
        <v>#REF!</v>
      </c>
      <c r="K906" s="35">
        <f>Final_manabou_kanji[[#This Row],[Sr. no.]]</f>
        <v>904</v>
      </c>
    </row>
    <row r="907" spans="2:11" ht="14.25" customHeight="1" x14ac:dyDescent="0.3">
      <c r="B907" s="34">
        <v>905</v>
      </c>
      <c r="C907" s="34" t="e">
        <f>VLOOKUP(Final_manabou_kanji[[#This Row],[Sr. no.]],Raw_data_N2_Kanji[[Sr. no.]:[Receipe no]],5,0)</f>
        <v>#N/A</v>
      </c>
      <c r="D907" s="38" t="e">
        <f>VLOOKUP(Final_manabou_kanji[[#This Row],[Sr. no.]],Raw_data_N2_Kanji[[Sr. no.]:[Meaning]],7,0)</f>
        <v>#N/A</v>
      </c>
      <c r="E907" s="3" t="e">
        <f>VLOOKUP(Final_manabou_kanji[[#This Row],[Sr. no.]],Raw_data_N2_Kanji[[Sr. no.]:[Meaning]],8,0)</f>
        <v>#N/A</v>
      </c>
      <c r="F907" s="39" t="e">
        <f>VLOOKUP(Final_manabou_kanji[[#This Row],[Sr. no.]],Raw_data_N2_Kanji[[Sr. no.]:[Meaning]],9,0)</f>
        <v>#N/A</v>
      </c>
      <c r="G907" s="66" t="e">
        <f>VLOOKUP(Final_manabou_kanji[[#This Row],[Sr. no.]],Raw_data_N2_Kanji[[Sr. no.]:[Sentence]],13,0)</f>
        <v>#N/A</v>
      </c>
      <c r="H907" t="e">
        <f>VLOOKUP(Final_manabou_kanji[[#This Row],[Kanji]],Raw_data_N2_Kanji[[Receipe]:[Meaning]],6,0)</f>
        <v>#N/A</v>
      </c>
      <c r="I907" t="e">
        <f>VLOOKUP(Final_manabou_kanji[[#This Row],[Kanji]],Raw_data_N2_Kanji[[Receipe]:[Meaning]],7,0)</f>
        <v>#N/A</v>
      </c>
      <c r="J907" t="e">
        <f>#REF!</f>
        <v>#REF!</v>
      </c>
      <c r="K907" s="35">
        <f>Final_manabou_kanji[[#This Row],[Sr. no.]]</f>
        <v>905</v>
      </c>
    </row>
    <row r="908" spans="2:11" ht="14.25" customHeight="1" x14ac:dyDescent="0.3">
      <c r="B908" s="34">
        <v>906</v>
      </c>
      <c r="C908" s="34" t="e">
        <f>VLOOKUP(Final_manabou_kanji[[#This Row],[Sr. no.]],Raw_data_N2_Kanji[[Sr. no.]:[Receipe no]],5,0)</f>
        <v>#N/A</v>
      </c>
      <c r="D908" s="38" t="e">
        <f>VLOOKUP(Final_manabou_kanji[[#This Row],[Sr. no.]],Raw_data_N2_Kanji[[Sr. no.]:[Meaning]],7,0)</f>
        <v>#N/A</v>
      </c>
      <c r="E908" s="3" t="e">
        <f>VLOOKUP(Final_manabou_kanji[[#This Row],[Sr. no.]],Raw_data_N2_Kanji[[Sr. no.]:[Meaning]],8,0)</f>
        <v>#N/A</v>
      </c>
      <c r="F908" s="39" t="e">
        <f>VLOOKUP(Final_manabou_kanji[[#This Row],[Sr. no.]],Raw_data_N2_Kanji[[Sr. no.]:[Meaning]],9,0)</f>
        <v>#N/A</v>
      </c>
      <c r="G908" s="66" t="e">
        <f>VLOOKUP(Final_manabou_kanji[[#This Row],[Sr. no.]],Raw_data_N2_Kanji[[Sr. no.]:[Sentence]],13,0)</f>
        <v>#N/A</v>
      </c>
      <c r="H908" t="e">
        <f>VLOOKUP(Final_manabou_kanji[[#This Row],[Kanji]],Raw_data_N2_Kanji[[Receipe]:[Meaning]],6,0)</f>
        <v>#N/A</v>
      </c>
      <c r="I908" t="e">
        <f>VLOOKUP(Final_manabou_kanji[[#This Row],[Kanji]],Raw_data_N2_Kanji[[Receipe]:[Meaning]],7,0)</f>
        <v>#N/A</v>
      </c>
      <c r="J908" t="e">
        <f>#REF!</f>
        <v>#REF!</v>
      </c>
      <c r="K908" s="35">
        <f>Final_manabou_kanji[[#This Row],[Sr. no.]]</f>
        <v>906</v>
      </c>
    </row>
    <row r="909" spans="2:11" ht="14.25" customHeight="1" x14ac:dyDescent="0.3">
      <c r="B909" s="34">
        <v>907</v>
      </c>
      <c r="C909" s="34" t="e">
        <f>VLOOKUP(Final_manabou_kanji[[#This Row],[Sr. no.]],Raw_data_N2_Kanji[[Sr. no.]:[Receipe no]],5,0)</f>
        <v>#N/A</v>
      </c>
      <c r="D909" s="38" t="e">
        <f>VLOOKUP(Final_manabou_kanji[[#This Row],[Sr. no.]],Raw_data_N2_Kanji[[Sr. no.]:[Meaning]],7,0)</f>
        <v>#N/A</v>
      </c>
      <c r="E909" s="3" t="e">
        <f>VLOOKUP(Final_manabou_kanji[[#This Row],[Sr. no.]],Raw_data_N2_Kanji[[Sr. no.]:[Meaning]],8,0)</f>
        <v>#N/A</v>
      </c>
      <c r="F909" s="39" t="e">
        <f>VLOOKUP(Final_manabou_kanji[[#This Row],[Sr. no.]],Raw_data_N2_Kanji[[Sr. no.]:[Meaning]],9,0)</f>
        <v>#N/A</v>
      </c>
      <c r="G909" s="66" t="e">
        <f>VLOOKUP(Final_manabou_kanji[[#This Row],[Sr. no.]],Raw_data_N2_Kanji[[Sr. no.]:[Sentence]],13,0)</f>
        <v>#N/A</v>
      </c>
      <c r="H909" t="e">
        <f>VLOOKUP(Final_manabou_kanji[[#This Row],[Kanji]],Raw_data_N2_Kanji[[Receipe]:[Meaning]],6,0)</f>
        <v>#N/A</v>
      </c>
      <c r="I909" t="e">
        <f>VLOOKUP(Final_manabou_kanji[[#This Row],[Kanji]],Raw_data_N2_Kanji[[Receipe]:[Meaning]],7,0)</f>
        <v>#N/A</v>
      </c>
      <c r="J909" t="e">
        <f>#REF!</f>
        <v>#REF!</v>
      </c>
      <c r="K909" s="35">
        <f>Final_manabou_kanji[[#This Row],[Sr. no.]]</f>
        <v>907</v>
      </c>
    </row>
    <row r="910" spans="2:11" ht="14.25" customHeight="1" x14ac:dyDescent="0.3">
      <c r="B910" s="34">
        <v>908</v>
      </c>
      <c r="C910" s="34" t="e">
        <f>VLOOKUP(Final_manabou_kanji[[#This Row],[Sr. no.]],Raw_data_N2_Kanji[[Sr. no.]:[Receipe no]],5,0)</f>
        <v>#N/A</v>
      </c>
      <c r="D910" s="38" t="e">
        <f>VLOOKUP(Final_manabou_kanji[[#This Row],[Sr. no.]],Raw_data_N2_Kanji[[Sr. no.]:[Meaning]],7,0)</f>
        <v>#N/A</v>
      </c>
      <c r="E910" s="3" t="e">
        <f>VLOOKUP(Final_manabou_kanji[[#This Row],[Sr. no.]],Raw_data_N2_Kanji[[Sr. no.]:[Meaning]],8,0)</f>
        <v>#N/A</v>
      </c>
      <c r="F910" s="39" t="e">
        <f>VLOOKUP(Final_manabou_kanji[[#This Row],[Sr. no.]],Raw_data_N2_Kanji[[Sr. no.]:[Meaning]],9,0)</f>
        <v>#N/A</v>
      </c>
      <c r="G910" s="66" t="e">
        <f>VLOOKUP(Final_manabou_kanji[[#This Row],[Sr. no.]],Raw_data_N2_Kanji[[Sr. no.]:[Sentence]],13,0)</f>
        <v>#N/A</v>
      </c>
      <c r="H910" t="e">
        <f>VLOOKUP(Final_manabou_kanji[[#This Row],[Kanji]],Raw_data_N2_Kanji[[Receipe]:[Meaning]],6,0)</f>
        <v>#N/A</v>
      </c>
      <c r="I910" t="e">
        <f>VLOOKUP(Final_manabou_kanji[[#This Row],[Kanji]],Raw_data_N2_Kanji[[Receipe]:[Meaning]],7,0)</f>
        <v>#N/A</v>
      </c>
      <c r="J910" t="e">
        <f>#REF!</f>
        <v>#REF!</v>
      </c>
      <c r="K910" s="35">
        <f>Final_manabou_kanji[[#This Row],[Sr. no.]]</f>
        <v>908</v>
      </c>
    </row>
    <row r="911" spans="2:11" ht="14.25" customHeight="1" x14ac:dyDescent="0.3">
      <c r="B911" s="34">
        <v>909</v>
      </c>
      <c r="C911" s="34" t="e">
        <f>VLOOKUP(Final_manabou_kanji[[#This Row],[Sr. no.]],Raw_data_N2_Kanji[[Sr. no.]:[Receipe no]],5,0)</f>
        <v>#N/A</v>
      </c>
      <c r="D911" s="38" t="e">
        <f>VLOOKUP(Final_manabou_kanji[[#This Row],[Sr. no.]],Raw_data_N2_Kanji[[Sr. no.]:[Meaning]],7,0)</f>
        <v>#N/A</v>
      </c>
      <c r="E911" s="3" t="e">
        <f>VLOOKUP(Final_manabou_kanji[[#This Row],[Sr. no.]],Raw_data_N2_Kanji[[Sr. no.]:[Meaning]],8,0)</f>
        <v>#N/A</v>
      </c>
      <c r="F911" s="39" t="e">
        <f>VLOOKUP(Final_manabou_kanji[[#This Row],[Sr. no.]],Raw_data_N2_Kanji[[Sr. no.]:[Meaning]],9,0)</f>
        <v>#N/A</v>
      </c>
      <c r="G911" s="66" t="e">
        <f>VLOOKUP(Final_manabou_kanji[[#This Row],[Sr. no.]],Raw_data_N2_Kanji[[Sr. no.]:[Sentence]],13,0)</f>
        <v>#N/A</v>
      </c>
      <c r="H911" t="e">
        <f>VLOOKUP(Final_manabou_kanji[[#This Row],[Kanji]],Raw_data_N2_Kanji[[Receipe]:[Meaning]],6,0)</f>
        <v>#N/A</v>
      </c>
      <c r="I911" t="e">
        <f>VLOOKUP(Final_manabou_kanji[[#This Row],[Kanji]],Raw_data_N2_Kanji[[Receipe]:[Meaning]],7,0)</f>
        <v>#N/A</v>
      </c>
      <c r="J911" t="e">
        <f>#REF!</f>
        <v>#REF!</v>
      </c>
      <c r="K911" s="35">
        <f>Final_manabou_kanji[[#This Row],[Sr. no.]]</f>
        <v>909</v>
      </c>
    </row>
    <row r="912" spans="2:11" ht="14.25" customHeight="1" x14ac:dyDescent="0.3">
      <c r="B912" s="34">
        <v>910</v>
      </c>
      <c r="C912" s="34" t="e">
        <f>VLOOKUP(Final_manabou_kanji[[#This Row],[Sr. no.]],Raw_data_N2_Kanji[[Sr. no.]:[Receipe no]],5,0)</f>
        <v>#N/A</v>
      </c>
      <c r="D912" s="38" t="e">
        <f>VLOOKUP(Final_manabou_kanji[[#This Row],[Sr. no.]],Raw_data_N2_Kanji[[Sr. no.]:[Meaning]],7,0)</f>
        <v>#N/A</v>
      </c>
      <c r="E912" s="3" t="e">
        <f>VLOOKUP(Final_manabou_kanji[[#This Row],[Sr. no.]],Raw_data_N2_Kanji[[Sr. no.]:[Meaning]],8,0)</f>
        <v>#N/A</v>
      </c>
      <c r="F912" s="39" t="e">
        <f>VLOOKUP(Final_manabou_kanji[[#This Row],[Sr. no.]],Raw_data_N2_Kanji[[Sr. no.]:[Meaning]],9,0)</f>
        <v>#N/A</v>
      </c>
      <c r="G912" s="66" t="e">
        <f>VLOOKUP(Final_manabou_kanji[[#This Row],[Sr. no.]],Raw_data_N2_Kanji[[Sr. no.]:[Sentence]],13,0)</f>
        <v>#N/A</v>
      </c>
      <c r="H912" t="e">
        <f>VLOOKUP(Final_manabou_kanji[[#This Row],[Kanji]],Raw_data_N2_Kanji[[Receipe]:[Meaning]],6,0)</f>
        <v>#N/A</v>
      </c>
      <c r="I912" t="e">
        <f>VLOOKUP(Final_manabou_kanji[[#This Row],[Kanji]],Raw_data_N2_Kanji[[Receipe]:[Meaning]],7,0)</f>
        <v>#N/A</v>
      </c>
      <c r="J912" t="e">
        <f>#REF!</f>
        <v>#REF!</v>
      </c>
      <c r="K912" s="35">
        <f>Final_manabou_kanji[[#This Row],[Sr. no.]]</f>
        <v>910</v>
      </c>
    </row>
    <row r="913" spans="2:11" ht="14.25" customHeight="1" x14ac:dyDescent="0.3">
      <c r="B913" s="34">
        <v>911</v>
      </c>
      <c r="C913" s="34" t="e">
        <f>VLOOKUP(Final_manabou_kanji[[#This Row],[Sr. no.]],Raw_data_N2_Kanji[[Sr. no.]:[Receipe no]],5,0)</f>
        <v>#N/A</v>
      </c>
      <c r="D913" s="38" t="e">
        <f>VLOOKUP(Final_manabou_kanji[[#This Row],[Sr. no.]],Raw_data_N2_Kanji[[Sr. no.]:[Meaning]],7,0)</f>
        <v>#N/A</v>
      </c>
      <c r="E913" s="3" t="e">
        <f>VLOOKUP(Final_manabou_kanji[[#This Row],[Sr. no.]],Raw_data_N2_Kanji[[Sr. no.]:[Meaning]],8,0)</f>
        <v>#N/A</v>
      </c>
      <c r="F913" s="39" t="e">
        <f>VLOOKUP(Final_manabou_kanji[[#This Row],[Sr. no.]],Raw_data_N2_Kanji[[Sr. no.]:[Meaning]],9,0)</f>
        <v>#N/A</v>
      </c>
      <c r="G913" s="66" t="e">
        <f>VLOOKUP(Final_manabou_kanji[[#This Row],[Sr. no.]],Raw_data_N2_Kanji[[Sr. no.]:[Sentence]],13,0)</f>
        <v>#N/A</v>
      </c>
      <c r="H913" t="e">
        <f>VLOOKUP(Final_manabou_kanji[[#This Row],[Kanji]],Raw_data_N2_Kanji[[Receipe]:[Meaning]],6,0)</f>
        <v>#N/A</v>
      </c>
      <c r="I913" t="e">
        <f>VLOOKUP(Final_manabou_kanji[[#This Row],[Kanji]],Raw_data_N2_Kanji[[Receipe]:[Meaning]],7,0)</f>
        <v>#N/A</v>
      </c>
      <c r="J913" t="e">
        <f>#REF!</f>
        <v>#REF!</v>
      </c>
      <c r="K913" s="35">
        <f>Final_manabou_kanji[[#This Row],[Sr. no.]]</f>
        <v>911</v>
      </c>
    </row>
    <row r="914" spans="2:11" ht="14.25" customHeight="1" x14ac:dyDescent="0.3">
      <c r="B914" s="34">
        <v>912</v>
      </c>
      <c r="C914" s="34" t="e">
        <f>VLOOKUP(Final_manabou_kanji[[#This Row],[Sr. no.]],Raw_data_N2_Kanji[[Sr. no.]:[Receipe no]],5,0)</f>
        <v>#N/A</v>
      </c>
      <c r="D914" s="38" t="e">
        <f>VLOOKUP(Final_manabou_kanji[[#This Row],[Sr. no.]],Raw_data_N2_Kanji[[Sr. no.]:[Meaning]],7,0)</f>
        <v>#N/A</v>
      </c>
      <c r="E914" s="3" t="e">
        <f>VLOOKUP(Final_manabou_kanji[[#This Row],[Sr. no.]],Raw_data_N2_Kanji[[Sr. no.]:[Meaning]],8,0)</f>
        <v>#N/A</v>
      </c>
      <c r="F914" s="39" t="e">
        <f>VLOOKUP(Final_manabou_kanji[[#This Row],[Sr. no.]],Raw_data_N2_Kanji[[Sr. no.]:[Meaning]],9,0)</f>
        <v>#N/A</v>
      </c>
      <c r="G914" s="66" t="e">
        <f>VLOOKUP(Final_manabou_kanji[[#This Row],[Sr. no.]],Raw_data_N2_Kanji[[Sr. no.]:[Sentence]],13,0)</f>
        <v>#N/A</v>
      </c>
      <c r="H914" t="e">
        <f>VLOOKUP(Final_manabou_kanji[[#This Row],[Kanji]],Raw_data_N2_Kanji[[Receipe]:[Meaning]],6,0)</f>
        <v>#N/A</v>
      </c>
      <c r="I914" t="e">
        <f>VLOOKUP(Final_manabou_kanji[[#This Row],[Kanji]],Raw_data_N2_Kanji[[Receipe]:[Meaning]],7,0)</f>
        <v>#N/A</v>
      </c>
      <c r="J914" t="e">
        <f>#REF!</f>
        <v>#REF!</v>
      </c>
      <c r="K914" s="35">
        <f>Final_manabou_kanji[[#This Row],[Sr. no.]]</f>
        <v>912</v>
      </c>
    </row>
    <row r="915" spans="2:11" ht="14.25" customHeight="1" x14ac:dyDescent="0.3">
      <c r="B915" s="34">
        <v>913</v>
      </c>
      <c r="C915" s="34" t="e">
        <f>VLOOKUP(Final_manabou_kanji[[#This Row],[Sr. no.]],Raw_data_N2_Kanji[[Sr. no.]:[Receipe no]],5,0)</f>
        <v>#N/A</v>
      </c>
      <c r="D915" s="38" t="e">
        <f>VLOOKUP(Final_manabou_kanji[[#This Row],[Sr. no.]],Raw_data_N2_Kanji[[Sr. no.]:[Meaning]],7,0)</f>
        <v>#N/A</v>
      </c>
      <c r="E915" s="3" t="e">
        <f>VLOOKUP(Final_manabou_kanji[[#This Row],[Sr. no.]],Raw_data_N2_Kanji[[Sr. no.]:[Meaning]],8,0)</f>
        <v>#N/A</v>
      </c>
      <c r="F915" s="39" t="e">
        <f>VLOOKUP(Final_manabou_kanji[[#This Row],[Sr. no.]],Raw_data_N2_Kanji[[Sr. no.]:[Meaning]],9,0)</f>
        <v>#N/A</v>
      </c>
      <c r="G915" s="66" t="e">
        <f>VLOOKUP(Final_manabou_kanji[[#This Row],[Sr. no.]],Raw_data_N2_Kanji[[Sr. no.]:[Sentence]],13,0)</f>
        <v>#N/A</v>
      </c>
      <c r="H915" t="e">
        <f>VLOOKUP(Final_manabou_kanji[[#This Row],[Kanji]],Raw_data_N2_Kanji[[Receipe]:[Meaning]],6,0)</f>
        <v>#N/A</v>
      </c>
      <c r="I915" t="e">
        <f>VLOOKUP(Final_manabou_kanji[[#This Row],[Kanji]],Raw_data_N2_Kanji[[Receipe]:[Meaning]],7,0)</f>
        <v>#N/A</v>
      </c>
      <c r="J915" t="e">
        <f>#REF!</f>
        <v>#REF!</v>
      </c>
      <c r="K915" s="35">
        <f>Final_manabou_kanji[[#This Row],[Sr. no.]]</f>
        <v>913</v>
      </c>
    </row>
    <row r="916" spans="2:11" ht="14.25" customHeight="1" x14ac:dyDescent="0.3">
      <c r="B916" s="34">
        <v>914</v>
      </c>
      <c r="C916" s="34" t="e">
        <f>VLOOKUP(Final_manabou_kanji[[#This Row],[Sr. no.]],Raw_data_N2_Kanji[[Sr. no.]:[Receipe no]],5,0)</f>
        <v>#N/A</v>
      </c>
      <c r="D916" s="38" t="e">
        <f>VLOOKUP(Final_manabou_kanji[[#This Row],[Sr. no.]],Raw_data_N2_Kanji[[Sr. no.]:[Meaning]],7,0)</f>
        <v>#N/A</v>
      </c>
      <c r="E916" s="3" t="e">
        <f>VLOOKUP(Final_manabou_kanji[[#This Row],[Sr. no.]],Raw_data_N2_Kanji[[Sr. no.]:[Meaning]],8,0)</f>
        <v>#N/A</v>
      </c>
      <c r="F916" s="39" t="e">
        <f>VLOOKUP(Final_manabou_kanji[[#This Row],[Sr. no.]],Raw_data_N2_Kanji[[Sr. no.]:[Meaning]],9,0)</f>
        <v>#N/A</v>
      </c>
      <c r="G916" s="66" t="e">
        <f>VLOOKUP(Final_manabou_kanji[[#This Row],[Sr. no.]],Raw_data_N2_Kanji[[Sr. no.]:[Sentence]],13,0)</f>
        <v>#N/A</v>
      </c>
      <c r="H916" t="e">
        <f>VLOOKUP(Final_manabou_kanji[[#This Row],[Kanji]],Raw_data_N2_Kanji[[Receipe]:[Meaning]],6,0)</f>
        <v>#N/A</v>
      </c>
      <c r="I916" t="e">
        <f>VLOOKUP(Final_manabou_kanji[[#This Row],[Kanji]],Raw_data_N2_Kanji[[Receipe]:[Meaning]],7,0)</f>
        <v>#N/A</v>
      </c>
      <c r="J916" t="e">
        <f>#REF!</f>
        <v>#REF!</v>
      </c>
      <c r="K916" s="35">
        <f>Final_manabou_kanji[[#This Row],[Sr. no.]]</f>
        <v>914</v>
      </c>
    </row>
    <row r="917" spans="2:11" ht="14.25" customHeight="1" x14ac:dyDescent="0.3">
      <c r="B917" s="34">
        <v>915</v>
      </c>
      <c r="C917" s="34" t="e">
        <f>VLOOKUP(Final_manabou_kanji[[#This Row],[Sr. no.]],Raw_data_N2_Kanji[[Sr. no.]:[Receipe no]],5,0)</f>
        <v>#N/A</v>
      </c>
      <c r="D917" s="38" t="e">
        <f>VLOOKUP(Final_manabou_kanji[[#This Row],[Sr. no.]],Raw_data_N2_Kanji[[Sr. no.]:[Meaning]],7,0)</f>
        <v>#N/A</v>
      </c>
      <c r="E917" s="3" t="e">
        <f>VLOOKUP(Final_manabou_kanji[[#This Row],[Sr. no.]],Raw_data_N2_Kanji[[Sr. no.]:[Meaning]],8,0)</f>
        <v>#N/A</v>
      </c>
      <c r="F917" s="39" t="e">
        <f>VLOOKUP(Final_manabou_kanji[[#This Row],[Sr. no.]],Raw_data_N2_Kanji[[Sr. no.]:[Meaning]],9,0)</f>
        <v>#N/A</v>
      </c>
      <c r="G917" s="66" t="e">
        <f>VLOOKUP(Final_manabou_kanji[[#This Row],[Sr. no.]],Raw_data_N2_Kanji[[Sr. no.]:[Sentence]],13,0)</f>
        <v>#N/A</v>
      </c>
      <c r="H917" t="e">
        <f>VLOOKUP(Final_manabou_kanji[[#This Row],[Kanji]],Raw_data_N2_Kanji[[Receipe]:[Meaning]],6,0)</f>
        <v>#N/A</v>
      </c>
      <c r="I917" t="e">
        <f>VLOOKUP(Final_manabou_kanji[[#This Row],[Kanji]],Raw_data_N2_Kanji[[Receipe]:[Meaning]],7,0)</f>
        <v>#N/A</v>
      </c>
      <c r="J917" t="e">
        <f>#REF!</f>
        <v>#REF!</v>
      </c>
      <c r="K917" s="35">
        <f>Final_manabou_kanji[[#This Row],[Sr. no.]]</f>
        <v>915</v>
      </c>
    </row>
    <row r="918" spans="2:11" ht="14.25" customHeight="1" x14ac:dyDescent="0.3">
      <c r="B918" s="34">
        <v>916</v>
      </c>
      <c r="C918" s="34" t="e">
        <f>VLOOKUP(Final_manabou_kanji[[#This Row],[Sr. no.]],Raw_data_N2_Kanji[[Sr. no.]:[Receipe no]],5,0)</f>
        <v>#N/A</v>
      </c>
      <c r="D918" s="38" t="e">
        <f>VLOOKUP(Final_manabou_kanji[[#This Row],[Sr. no.]],Raw_data_N2_Kanji[[Sr. no.]:[Meaning]],7,0)</f>
        <v>#N/A</v>
      </c>
      <c r="E918" s="3" t="e">
        <f>VLOOKUP(Final_manabou_kanji[[#This Row],[Sr. no.]],Raw_data_N2_Kanji[[Sr. no.]:[Meaning]],8,0)</f>
        <v>#N/A</v>
      </c>
      <c r="F918" s="39" t="e">
        <f>VLOOKUP(Final_manabou_kanji[[#This Row],[Sr. no.]],Raw_data_N2_Kanji[[Sr. no.]:[Meaning]],9,0)</f>
        <v>#N/A</v>
      </c>
      <c r="G918" s="66" t="e">
        <f>VLOOKUP(Final_manabou_kanji[[#This Row],[Sr. no.]],Raw_data_N2_Kanji[[Sr. no.]:[Sentence]],13,0)</f>
        <v>#N/A</v>
      </c>
      <c r="H918" t="e">
        <f>VLOOKUP(Final_manabou_kanji[[#This Row],[Kanji]],Raw_data_N2_Kanji[[Receipe]:[Meaning]],6,0)</f>
        <v>#N/A</v>
      </c>
      <c r="I918" t="e">
        <f>VLOOKUP(Final_manabou_kanji[[#This Row],[Kanji]],Raw_data_N2_Kanji[[Receipe]:[Meaning]],7,0)</f>
        <v>#N/A</v>
      </c>
      <c r="J918" t="e">
        <f>#REF!</f>
        <v>#REF!</v>
      </c>
      <c r="K918" s="35">
        <f>Final_manabou_kanji[[#This Row],[Sr. no.]]</f>
        <v>916</v>
      </c>
    </row>
    <row r="919" spans="2:11" ht="14.25" customHeight="1" x14ac:dyDescent="0.3">
      <c r="B919" s="34">
        <v>917</v>
      </c>
      <c r="C919" s="34" t="e">
        <f>VLOOKUP(Final_manabou_kanji[[#This Row],[Sr. no.]],Raw_data_N2_Kanji[[Sr. no.]:[Receipe no]],5,0)</f>
        <v>#N/A</v>
      </c>
      <c r="D919" s="38" t="e">
        <f>VLOOKUP(Final_manabou_kanji[[#This Row],[Sr. no.]],Raw_data_N2_Kanji[[Sr. no.]:[Meaning]],7,0)</f>
        <v>#N/A</v>
      </c>
      <c r="E919" s="3" t="e">
        <f>VLOOKUP(Final_manabou_kanji[[#This Row],[Sr. no.]],Raw_data_N2_Kanji[[Sr. no.]:[Meaning]],8,0)</f>
        <v>#N/A</v>
      </c>
      <c r="F919" s="39" t="e">
        <f>VLOOKUP(Final_manabou_kanji[[#This Row],[Sr. no.]],Raw_data_N2_Kanji[[Sr. no.]:[Meaning]],9,0)</f>
        <v>#N/A</v>
      </c>
      <c r="G919" s="66" t="e">
        <f>VLOOKUP(Final_manabou_kanji[[#This Row],[Sr. no.]],Raw_data_N2_Kanji[[Sr. no.]:[Sentence]],13,0)</f>
        <v>#N/A</v>
      </c>
      <c r="H919" t="e">
        <f>VLOOKUP(Final_manabou_kanji[[#This Row],[Kanji]],Raw_data_N2_Kanji[[Receipe]:[Meaning]],6,0)</f>
        <v>#N/A</v>
      </c>
      <c r="I919" t="e">
        <f>VLOOKUP(Final_manabou_kanji[[#This Row],[Kanji]],Raw_data_N2_Kanji[[Receipe]:[Meaning]],7,0)</f>
        <v>#N/A</v>
      </c>
      <c r="J919" t="e">
        <f>#REF!</f>
        <v>#REF!</v>
      </c>
      <c r="K919" s="35">
        <f>Final_manabou_kanji[[#This Row],[Sr. no.]]</f>
        <v>917</v>
      </c>
    </row>
    <row r="920" spans="2:11" ht="14.25" customHeight="1" x14ac:dyDescent="0.3">
      <c r="B920" s="34">
        <v>918</v>
      </c>
      <c r="C920" s="34" t="e">
        <f>VLOOKUP(Final_manabou_kanji[[#This Row],[Sr. no.]],Raw_data_N2_Kanji[[Sr. no.]:[Receipe no]],5,0)</f>
        <v>#N/A</v>
      </c>
      <c r="D920" s="38" t="e">
        <f>VLOOKUP(Final_manabou_kanji[[#This Row],[Sr. no.]],Raw_data_N2_Kanji[[Sr. no.]:[Meaning]],7,0)</f>
        <v>#N/A</v>
      </c>
      <c r="E920" s="3" t="e">
        <f>VLOOKUP(Final_manabou_kanji[[#This Row],[Sr. no.]],Raw_data_N2_Kanji[[Sr. no.]:[Meaning]],8,0)</f>
        <v>#N/A</v>
      </c>
      <c r="F920" s="39" t="e">
        <f>VLOOKUP(Final_manabou_kanji[[#This Row],[Sr. no.]],Raw_data_N2_Kanji[[Sr. no.]:[Meaning]],9,0)</f>
        <v>#N/A</v>
      </c>
      <c r="G920" s="66" t="e">
        <f>VLOOKUP(Final_manabou_kanji[[#This Row],[Sr. no.]],Raw_data_N2_Kanji[[Sr. no.]:[Sentence]],13,0)</f>
        <v>#N/A</v>
      </c>
      <c r="H920" t="e">
        <f>VLOOKUP(Final_manabou_kanji[[#This Row],[Kanji]],Raw_data_N2_Kanji[[Receipe]:[Meaning]],6,0)</f>
        <v>#N/A</v>
      </c>
      <c r="I920" t="e">
        <f>VLOOKUP(Final_manabou_kanji[[#This Row],[Kanji]],Raw_data_N2_Kanji[[Receipe]:[Meaning]],7,0)</f>
        <v>#N/A</v>
      </c>
      <c r="J920" t="e">
        <f>#REF!</f>
        <v>#REF!</v>
      </c>
      <c r="K920" s="35">
        <f>Final_manabou_kanji[[#This Row],[Sr. no.]]</f>
        <v>918</v>
      </c>
    </row>
    <row r="921" spans="2:11" ht="14.25" customHeight="1" x14ac:dyDescent="0.3">
      <c r="B921" s="34">
        <v>919</v>
      </c>
      <c r="C921" s="34" t="e">
        <f>VLOOKUP(Final_manabou_kanji[[#This Row],[Sr. no.]],Raw_data_N2_Kanji[[Sr. no.]:[Receipe no]],5,0)</f>
        <v>#N/A</v>
      </c>
      <c r="D921" s="38" t="e">
        <f>VLOOKUP(Final_manabou_kanji[[#This Row],[Sr. no.]],Raw_data_N2_Kanji[[Sr. no.]:[Meaning]],7,0)</f>
        <v>#N/A</v>
      </c>
      <c r="E921" s="3" t="e">
        <f>VLOOKUP(Final_manabou_kanji[[#This Row],[Sr. no.]],Raw_data_N2_Kanji[[Sr. no.]:[Meaning]],8,0)</f>
        <v>#N/A</v>
      </c>
      <c r="F921" s="39" t="e">
        <f>VLOOKUP(Final_manabou_kanji[[#This Row],[Sr. no.]],Raw_data_N2_Kanji[[Sr. no.]:[Meaning]],9,0)</f>
        <v>#N/A</v>
      </c>
      <c r="G921" s="66" t="e">
        <f>VLOOKUP(Final_manabou_kanji[[#This Row],[Sr. no.]],Raw_data_N2_Kanji[[Sr. no.]:[Sentence]],13,0)</f>
        <v>#N/A</v>
      </c>
      <c r="H921" t="e">
        <f>VLOOKUP(Final_manabou_kanji[[#This Row],[Kanji]],Raw_data_N2_Kanji[[Receipe]:[Meaning]],6,0)</f>
        <v>#N/A</v>
      </c>
      <c r="I921" t="e">
        <f>VLOOKUP(Final_manabou_kanji[[#This Row],[Kanji]],Raw_data_N2_Kanji[[Receipe]:[Meaning]],7,0)</f>
        <v>#N/A</v>
      </c>
      <c r="J921" t="e">
        <f>#REF!</f>
        <v>#REF!</v>
      </c>
      <c r="K921" s="35">
        <f>Final_manabou_kanji[[#This Row],[Sr. no.]]</f>
        <v>919</v>
      </c>
    </row>
    <row r="922" spans="2:11" ht="14.25" customHeight="1" x14ac:dyDescent="0.3">
      <c r="B922" s="34">
        <v>920</v>
      </c>
      <c r="C922" s="34" t="e">
        <f>VLOOKUP(Final_manabou_kanji[[#This Row],[Sr. no.]],Raw_data_N2_Kanji[[Sr. no.]:[Receipe no]],5,0)</f>
        <v>#N/A</v>
      </c>
      <c r="D922" s="38" t="e">
        <f>VLOOKUP(Final_manabou_kanji[[#This Row],[Sr. no.]],Raw_data_N2_Kanji[[Sr. no.]:[Meaning]],7,0)</f>
        <v>#N/A</v>
      </c>
      <c r="E922" s="3" t="e">
        <f>VLOOKUP(Final_manabou_kanji[[#This Row],[Sr. no.]],Raw_data_N2_Kanji[[Sr. no.]:[Meaning]],8,0)</f>
        <v>#N/A</v>
      </c>
      <c r="F922" s="39" t="e">
        <f>VLOOKUP(Final_manabou_kanji[[#This Row],[Sr. no.]],Raw_data_N2_Kanji[[Sr. no.]:[Meaning]],9,0)</f>
        <v>#N/A</v>
      </c>
      <c r="G922" s="66" t="e">
        <f>VLOOKUP(Final_manabou_kanji[[#This Row],[Sr. no.]],Raw_data_N2_Kanji[[Sr. no.]:[Sentence]],13,0)</f>
        <v>#N/A</v>
      </c>
      <c r="H922" t="e">
        <f>VLOOKUP(Final_manabou_kanji[[#This Row],[Kanji]],Raw_data_N2_Kanji[[Receipe]:[Meaning]],6,0)</f>
        <v>#N/A</v>
      </c>
      <c r="I922" t="e">
        <f>VLOOKUP(Final_manabou_kanji[[#This Row],[Kanji]],Raw_data_N2_Kanji[[Receipe]:[Meaning]],7,0)</f>
        <v>#N/A</v>
      </c>
      <c r="J922" t="e">
        <f>#REF!</f>
        <v>#REF!</v>
      </c>
      <c r="K922" s="35">
        <f>Final_manabou_kanji[[#This Row],[Sr. no.]]</f>
        <v>920</v>
      </c>
    </row>
    <row r="923" spans="2:11" ht="14.25" customHeight="1" x14ac:dyDescent="0.3">
      <c r="B923" s="34">
        <v>921</v>
      </c>
      <c r="C923" s="34" t="e">
        <f>VLOOKUP(Final_manabou_kanji[[#This Row],[Sr. no.]],Raw_data_N2_Kanji[[Sr. no.]:[Receipe no]],5,0)</f>
        <v>#N/A</v>
      </c>
      <c r="D923" s="38" t="e">
        <f>VLOOKUP(Final_manabou_kanji[[#This Row],[Sr. no.]],Raw_data_N2_Kanji[[Sr. no.]:[Meaning]],7,0)</f>
        <v>#N/A</v>
      </c>
      <c r="E923" s="3" t="e">
        <f>VLOOKUP(Final_manabou_kanji[[#This Row],[Sr. no.]],Raw_data_N2_Kanji[[Sr. no.]:[Meaning]],8,0)</f>
        <v>#N/A</v>
      </c>
      <c r="F923" s="39" t="e">
        <f>VLOOKUP(Final_manabou_kanji[[#This Row],[Sr. no.]],Raw_data_N2_Kanji[[Sr. no.]:[Meaning]],9,0)</f>
        <v>#N/A</v>
      </c>
      <c r="G923" s="66" t="e">
        <f>VLOOKUP(Final_manabou_kanji[[#This Row],[Sr. no.]],Raw_data_N2_Kanji[[Sr. no.]:[Sentence]],13,0)</f>
        <v>#N/A</v>
      </c>
      <c r="H923" t="e">
        <f>VLOOKUP(Final_manabou_kanji[[#This Row],[Kanji]],Raw_data_N2_Kanji[[Receipe]:[Meaning]],6,0)</f>
        <v>#N/A</v>
      </c>
      <c r="I923" t="e">
        <f>VLOOKUP(Final_manabou_kanji[[#This Row],[Kanji]],Raw_data_N2_Kanji[[Receipe]:[Meaning]],7,0)</f>
        <v>#N/A</v>
      </c>
      <c r="J923" t="e">
        <f>#REF!</f>
        <v>#REF!</v>
      </c>
      <c r="K923" s="35">
        <f>Final_manabou_kanji[[#This Row],[Sr. no.]]</f>
        <v>921</v>
      </c>
    </row>
    <row r="924" spans="2:11" ht="14.25" customHeight="1" x14ac:dyDescent="0.3">
      <c r="B924" s="34">
        <v>922</v>
      </c>
      <c r="C924" s="34" t="e">
        <f>VLOOKUP(Final_manabou_kanji[[#This Row],[Sr. no.]],Raw_data_N2_Kanji[[Sr. no.]:[Receipe no]],5,0)</f>
        <v>#N/A</v>
      </c>
      <c r="D924" s="38" t="e">
        <f>VLOOKUP(Final_manabou_kanji[[#This Row],[Sr. no.]],Raw_data_N2_Kanji[[Sr. no.]:[Meaning]],7,0)</f>
        <v>#N/A</v>
      </c>
      <c r="E924" s="3" t="e">
        <f>VLOOKUP(Final_manabou_kanji[[#This Row],[Sr. no.]],Raw_data_N2_Kanji[[Sr. no.]:[Meaning]],8,0)</f>
        <v>#N/A</v>
      </c>
      <c r="F924" s="39" t="e">
        <f>VLOOKUP(Final_manabou_kanji[[#This Row],[Sr. no.]],Raw_data_N2_Kanji[[Sr. no.]:[Meaning]],9,0)</f>
        <v>#N/A</v>
      </c>
      <c r="G924" s="66" t="e">
        <f>VLOOKUP(Final_manabou_kanji[[#This Row],[Sr. no.]],Raw_data_N2_Kanji[[Sr. no.]:[Sentence]],13,0)</f>
        <v>#N/A</v>
      </c>
      <c r="H924" t="e">
        <f>VLOOKUP(Final_manabou_kanji[[#This Row],[Kanji]],Raw_data_N2_Kanji[[Receipe]:[Meaning]],6,0)</f>
        <v>#N/A</v>
      </c>
      <c r="I924" t="e">
        <f>VLOOKUP(Final_manabou_kanji[[#This Row],[Kanji]],Raw_data_N2_Kanji[[Receipe]:[Meaning]],7,0)</f>
        <v>#N/A</v>
      </c>
      <c r="J924" t="e">
        <f>#REF!</f>
        <v>#REF!</v>
      </c>
      <c r="K924" s="35">
        <f>Final_manabou_kanji[[#This Row],[Sr. no.]]</f>
        <v>922</v>
      </c>
    </row>
    <row r="925" spans="2:11" ht="14.25" customHeight="1" x14ac:dyDescent="0.3">
      <c r="B925" s="34">
        <v>923</v>
      </c>
      <c r="C925" s="34" t="e">
        <f>VLOOKUP(Final_manabou_kanji[[#This Row],[Sr. no.]],Raw_data_N2_Kanji[[Sr. no.]:[Receipe no]],5,0)</f>
        <v>#N/A</v>
      </c>
      <c r="D925" s="38" t="e">
        <f>VLOOKUP(Final_manabou_kanji[[#This Row],[Sr. no.]],Raw_data_N2_Kanji[[Sr. no.]:[Meaning]],7,0)</f>
        <v>#N/A</v>
      </c>
      <c r="E925" s="3" t="e">
        <f>VLOOKUP(Final_manabou_kanji[[#This Row],[Sr. no.]],Raw_data_N2_Kanji[[Sr. no.]:[Meaning]],8,0)</f>
        <v>#N/A</v>
      </c>
      <c r="F925" s="39" t="e">
        <f>VLOOKUP(Final_manabou_kanji[[#This Row],[Sr. no.]],Raw_data_N2_Kanji[[Sr. no.]:[Meaning]],9,0)</f>
        <v>#N/A</v>
      </c>
      <c r="G925" s="66" t="e">
        <f>VLOOKUP(Final_manabou_kanji[[#This Row],[Sr. no.]],Raw_data_N2_Kanji[[Sr. no.]:[Sentence]],13,0)</f>
        <v>#N/A</v>
      </c>
      <c r="H925" t="e">
        <f>VLOOKUP(Final_manabou_kanji[[#This Row],[Kanji]],Raw_data_N2_Kanji[[Receipe]:[Meaning]],6,0)</f>
        <v>#N/A</v>
      </c>
      <c r="I925" t="e">
        <f>VLOOKUP(Final_manabou_kanji[[#This Row],[Kanji]],Raw_data_N2_Kanji[[Receipe]:[Meaning]],7,0)</f>
        <v>#N/A</v>
      </c>
      <c r="J925" t="e">
        <f>#REF!</f>
        <v>#REF!</v>
      </c>
      <c r="K925" s="35">
        <f>Final_manabou_kanji[[#This Row],[Sr. no.]]</f>
        <v>923</v>
      </c>
    </row>
    <row r="926" spans="2:11" ht="14.25" customHeight="1" x14ac:dyDescent="0.3">
      <c r="B926" s="34">
        <v>924</v>
      </c>
      <c r="C926" s="34" t="e">
        <f>VLOOKUP(Final_manabou_kanji[[#This Row],[Sr. no.]],Raw_data_N2_Kanji[[Sr. no.]:[Receipe no]],5,0)</f>
        <v>#N/A</v>
      </c>
      <c r="D926" s="38" t="e">
        <f>VLOOKUP(Final_manabou_kanji[[#This Row],[Sr. no.]],Raw_data_N2_Kanji[[Sr. no.]:[Meaning]],7,0)</f>
        <v>#N/A</v>
      </c>
      <c r="E926" s="3" t="e">
        <f>VLOOKUP(Final_manabou_kanji[[#This Row],[Sr. no.]],Raw_data_N2_Kanji[[Sr. no.]:[Meaning]],8,0)</f>
        <v>#N/A</v>
      </c>
      <c r="F926" s="39" t="e">
        <f>VLOOKUP(Final_manabou_kanji[[#This Row],[Sr. no.]],Raw_data_N2_Kanji[[Sr. no.]:[Meaning]],9,0)</f>
        <v>#N/A</v>
      </c>
      <c r="G926" s="66" t="e">
        <f>VLOOKUP(Final_manabou_kanji[[#This Row],[Sr. no.]],Raw_data_N2_Kanji[[Sr. no.]:[Sentence]],13,0)</f>
        <v>#N/A</v>
      </c>
      <c r="H926" t="e">
        <f>VLOOKUP(Final_manabou_kanji[[#This Row],[Kanji]],Raw_data_N2_Kanji[[Receipe]:[Meaning]],6,0)</f>
        <v>#N/A</v>
      </c>
      <c r="I926" t="e">
        <f>VLOOKUP(Final_manabou_kanji[[#This Row],[Kanji]],Raw_data_N2_Kanji[[Receipe]:[Meaning]],7,0)</f>
        <v>#N/A</v>
      </c>
      <c r="J926" t="e">
        <f>#REF!</f>
        <v>#REF!</v>
      </c>
      <c r="K926" s="35">
        <f>Final_manabou_kanji[[#This Row],[Sr. no.]]</f>
        <v>924</v>
      </c>
    </row>
    <row r="927" spans="2:11" ht="14.25" customHeight="1" x14ac:dyDescent="0.3">
      <c r="B927" s="34">
        <v>925</v>
      </c>
      <c r="C927" s="34" t="e">
        <f>VLOOKUP(Final_manabou_kanji[[#This Row],[Sr. no.]],Raw_data_N2_Kanji[[Sr. no.]:[Receipe no]],5,0)</f>
        <v>#N/A</v>
      </c>
      <c r="D927" s="38" t="e">
        <f>VLOOKUP(Final_manabou_kanji[[#This Row],[Sr. no.]],Raw_data_N2_Kanji[[Sr. no.]:[Meaning]],7,0)</f>
        <v>#N/A</v>
      </c>
      <c r="E927" s="3" t="e">
        <f>VLOOKUP(Final_manabou_kanji[[#This Row],[Sr. no.]],Raw_data_N2_Kanji[[Sr. no.]:[Meaning]],8,0)</f>
        <v>#N/A</v>
      </c>
      <c r="F927" s="39" t="e">
        <f>VLOOKUP(Final_manabou_kanji[[#This Row],[Sr. no.]],Raw_data_N2_Kanji[[Sr. no.]:[Meaning]],9,0)</f>
        <v>#N/A</v>
      </c>
      <c r="G927" s="66" t="e">
        <f>VLOOKUP(Final_manabou_kanji[[#This Row],[Sr. no.]],Raw_data_N2_Kanji[[Sr. no.]:[Sentence]],13,0)</f>
        <v>#N/A</v>
      </c>
      <c r="H927" t="e">
        <f>VLOOKUP(Final_manabou_kanji[[#This Row],[Kanji]],Raw_data_N2_Kanji[[Receipe]:[Meaning]],6,0)</f>
        <v>#N/A</v>
      </c>
      <c r="I927" t="e">
        <f>VLOOKUP(Final_manabou_kanji[[#This Row],[Kanji]],Raw_data_N2_Kanji[[Receipe]:[Meaning]],7,0)</f>
        <v>#N/A</v>
      </c>
      <c r="J927" t="e">
        <f>#REF!</f>
        <v>#REF!</v>
      </c>
      <c r="K927" s="35">
        <f>Final_manabou_kanji[[#This Row],[Sr. no.]]</f>
        <v>925</v>
      </c>
    </row>
    <row r="928" spans="2:11" ht="14.25" customHeight="1" x14ac:dyDescent="0.3">
      <c r="B928" s="34">
        <v>926</v>
      </c>
      <c r="C928" s="34" t="e">
        <f>VLOOKUP(Final_manabou_kanji[[#This Row],[Sr. no.]],Raw_data_N2_Kanji[[Sr. no.]:[Receipe no]],5,0)</f>
        <v>#N/A</v>
      </c>
      <c r="D928" s="38" t="e">
        <f>VLOOKUP(Final_manabou_kanji[[#This Row],[Sr. no.]],Raw_data_N2_Kanji[[Sr. no.]:[Meaning]],7,0)</f>
        <v>#N/A</v>
      </c>
      <c r="E928" s="3" t="e">
        <f>VLOOKUP(Final_manabou_kanji[[#This Row],[Sr. no.]],Raw_data_N2_Kanji[[Sr. no.]:[Meaning]],8,0)</f>
        <v>#N/A</v>
      </c>
      <c r="F928" s="39" t="e">
        <f>VLOOKUP(Final_manabou_kanji[[#This Row],[Sr. no.]],Raw_data_N2_Kanji[[Sr. no.]:[Meaning]],9,0)</f>
        <v>#N/A</v>
      </c>
      <c r="G928" s="66" t="e">
        <f>VLOOKUP(Final_manabou_kanji[[#This Row],[Sr. no.]],Raw_data_N2_Kanji[[Sr. no.]:[Sentence]],13,0)</f>
        <v>#N/A</v>
      </c>
      <c r="H928" t="e">
        <f>VLOOKUP(Final_manabou_kanji[[#This Row],[Kanji]],Raw_data_N2_Kanji[[Receipe]:[Meaning]],6,0)</f>
        <v>#N/A</v>
      </c>
      <c r="I928" t="e">
        <f>VLOOKUP(Final_manabou_kanji[[#This Row],[Kanji]],Raw_data_N2_Kanji[[Receipe]:[Meaning]],7,0)</f>
        <v>#N/A</v>
      </c>
      <c r="J928" t="e">
        <f>#REF!</f>
        <v>#REF!</v>
      </c>
      <c r="K928" s="35">
        <f>Final_manabou_kanji[[#This Row],[Sr. no.]]</f>
        <v>926</v>
      </c>
    </row>
    <row r="929" spans="2:11" ht="14.25" customHeight="1" x14ac:dyDescent="0.3">
      <c r="B929" s="34">
        <v>927</v>
      </c>
      <c r="C929" s="34" t="e">
        <f>VLOOKUP(Final_manabou_kanji[[#This Row],[Sr. no.]],Raw_data_N2_Kanji[[Sr. no.]:[Receipe no]],5,0)</f>
        <v>#N/A</v>
      </c>
      <c r="D929" s="38" t="e">
        <f>VLOOKUP(Final_manabou_kanji[[#This Row],[Sr. no.]],Raw_data_N2_Kanji[[Sr. no.]:[Meaning]],7,0)</f>
        <v>#N/A</v>
      </c>
      <c r="E929" s="3" t="e">
        <f>VLOOKUP(Final_manabou_kanji[[#This Row],[Sr. no.]],Raw_data_N2_Kanji[[Sr. no.]:[Meaning]],8,0)</f>
        <v>#N/A</v>
      </c>
      <c r="F929" s="39" t="e">
        <f>VLOOKUP(Final_manabou_kanji[[#This Row],[Sr. no.]],Raw_data_N2_Kanji[[Sr. no.]:[Meaning]],9,0)</f>
        <v>#N/A</v>
      </c>
      <c r="G929" s="66" t="e">
        <f>VLOOKUP(Final_manabou_kanji[[#This Row],[Sr. no.]],Raw_data_N2_Kanji[[Sr. no.]:[Sentence]],13,0)</f>
        <v>#N/A</v>
      </c>
      <c r="H929" t="e">
        <f>VLOOKUP(Final_manabou_kanji[[#This Row],[Kanji]],Raw_data_N2_Kanji[[Receipe]:[Meaning]],6,0)</f>
        <v>#N/A</v>
      </c>
      <c r="I929" t="e">
        <f>VLOOKUP(Final_manabou_kanji[[#This Row],[Kanji]],Raw_data_N2_Kanji[[Receipe]:[Meaning]],7,0)</f>
        <v>#N/A</v>
      </c>
      <c r="J929" t="e">
        <f>#REF!</f>
        <v>#REF!</v>
      </c>
      <c r="K929" s="35">
        <f>Final_manabou_kanji[[#This Row],[Sr. no.]]</f>
        <v>927</v>
      </c>
    </row>
    <row r="930" spans="2:11" ht="14.25" customHeight="1" x14ac:dyDescent="0.3">
      <c r="B930" s="34">
        <v>928</v>
      </c>
      <c r="C930" s="34" t="e">
        <f>VLOOKUP(Final_manabou_kanji[[#This Row],[Sr. no.]],Raw_data_N2_Kanji[[Sr. no.]:[Receipe no]],5,0)</f>
        <v>#N/A</v>
      </c>
      <c r="D930" s="38" t="e">
        <f>VLOOKUP(Final_manabou_kanji[[#This Row],[Sr. no.]],Raw_data_N2_Kanji[[Sr. no.]:[Meaning]],7,0)</f>
        <v>#N/A</v>
      </c>
      <c r="E930" s="3" t="e">
        <f>VLOOKUP(Final_manabou_kanji[[#This Row],[Sr. no.]],Raw_data_N2_Kanji[[Sr. no.]:[Meaning]],8,0)</f>
        <v>#N/A</v>
      </c>
      <c r="F930" s="39" t="e">
        <f>VLOOKUP(Final_manabou_kanji[[#This Row],[Sr. no.]],Raw_data_N2_Kanji[[Sr. no.]:[Meaning]],9,0)</f>
        <v>#N/A</v>
      </c>
      <c r="G930" s="66" t="e">
        <f>VLOOKUP(Final_manabou_kanji[[#This Row],[Sr. no.]],Raw_data_N2_Kanji[[Sr. no.]:[Sentence]],13,0)</f>
        <v>#N/A</v>
      </c>
      <c r="H930" t="e">
        <f>VLOOKUP(Final_manabou_kanji[[#This Row],[Kanji]],Raw_data_N2_Kanji[[Receipe]:[Meaning]],6,0)</f>
        <v>#N/A</v>
      </c>
      <c r="I930" t="e">
        <f>VLOOKUP(Final_manabou_kanji[[#This Row],[Kanji]],Raw_data_N2_Kanji[[Receipe]:[Meaning]],7,0)</f>
        <v>#N/A</v>
      </c>
      <c r="J930" t="e">
        <f>#REF!</f>
        <v>#REF!</v>
      </c>
      <c r="K930" s="35">
        <f>Final_manabou_kanji[[#This Row],[Sr. no.]]</f>
        <v>928</v>
      </c>
    </row>
    <row r="931" spans="2:11" ht="14.25" customHeight="1" x14ac:dyDescent="0.3">
      <c r="B931" s="34">
        <v>929</v>
      </c>
      <c r="C931" s="34" t="e">
        <f>VLOOKUP(Final_manabou_kanji[[#This Row],[Sr. no.]],Raw_data_N2_Kanji[[Sr. no.]:[Receipe no]],5,0)</f>
        <v>#N/A</v>
      </c>
      <c r="D931" s="38" t="e">
        <f>VLOOKUP(Final_manabou_kanji[[#This Row],[Sr. no.]],Raw_data_N2_Kanji[[Sr. no.]:[Meaning]],7,0)</f>
        <v>#N/A</v>
      </c>
      <c r="E931" s="3" t="e">
        <f>VLOOKUP(Final_manabou_kanji[[#This Row],[Sr. no.]],Raw_data_N2_Kanji[[Sr. no.]:[Meaning]],8,0)</f>
        <v>#N/A</v>
      </c>
      <c r="F931" s="39" t="e">
        <f>VLOOKUP(Final_manabou_kanji[[#This Row],[Sr. no.]],Raw_data_N2_Kanji[[Sr. no.]:[Meaning]],9,0)</f>
        <v>#N/A</v>
      </c>
      <c r="G931" s="66" t="e">
        <f>VLOOKUP(Final_manabou_kanji[[#This Row],[Sr. no.]],Raw_data_N2_Kanji[[Sr. no.]:[Sentence]],13,0)</f>
        <v>#N/A</v>
      </c>
      <c r="H931" t="e">
        <f>VLOOKUP(Final_manabou_kanji[[#This Row],[Kanji]],Raw_data_N2_Kanji[[Receipe]:[Meaning]],6,0)</f>
        <v>#N/A</v>
      </c>
      <c r="I931" t="e">
        <f>VLOOKUP(Final_manabou_kanji[[#This Row],[Kanji]],Raw_data_N2_Kanji[[Receipe]:[Meaning]],7,0)</f>
        <v>#N/A</v>
      </c>
      <c r="J931" t="e">
        <f>#REF!</f>
        <v>#REF!</v>
      </c>
      <c r="K931" s="35">
        <f>Final_manabou_kanji[[#This Row],[Sr. no.]]</f>
        <v>929</v>
      </c>
    </row>
    <row r="932" spans="2:11" ht="14.25" customHeight="1" x14ac:dyDescent="0.3">
      <c r="B932" s="34">
        <v>930</v>
      </c>
      <c r="C932" s="34" t="e">
        <f>VLOOKUP(Final_manabou_kanji[[#This Row],[Sr. no.]],Raw_data_N2_Kanji[[Sr. no.]:[Receipe no]],5,0)</f>
        <v>#N/A</v>
      </c>
      <c r="D932" s="38" t="e">
        <f>VLOOKUP(Final_manabou_kanji[[#This Row],[Sr. no.]],Raw_data_N2_Kanji[[Sr. no.]:[Meaning]],7,0)</f>
        <v>#N/A</v>
      </c>
      <c r="E932" s="3" t="e">
        <f>VLOOKUP(Final_manabou_kanji[[#This Row],[Sr. no.]],Raw_data_N2_Kanji[[Sr. no.]:[Meaning]],8,0)</f>
        <v>#N/A</v>
      </c>
      <c r="F932" s="39" t="e">
        <f>VLOOKUP(Final_manabou_kanji[[#This Row],[Sr. no.]],Raw_data_N2_Kanji[[Sr. no.]:[Meaning]],9,0)</f>
        <v>#N/A</v>
      </c>
      <c r="G932" s="66" t="e">
        <f>VLOOKUP(Final_manabou_kanji[[#This Row],[Sr. no.]],Raw_data_N2_Kanji[[Sr. no.]:[Sentence]],13,0)</f>
        <v>#N/A</v>
      </c>
      <c r="H932" t="e">
        <f>VLOOKUP(Final_manabou_kanji[[#This Row],[Kanji]],Raw_data_N2_Kanji[[Receipe]:[Meaning]],6,0)</f>
        <v>#N/A</v>
      </c>
      <c r="I932" t="e">
        <f>VLOOKUP(Final_manabou_kanji[[#This Row],[Kanji]],Raw_data_N2_Kanji[[Receipe]:[Meaning]],7,0)</f>
        <v>#N/A</v>
      </c>
      <c r="J932" t="e">
        <f>#REF!</f>
        <v>#REF!</v>
      </c>
      <c r="K932" s="35">
        <f>Final_manabou_kanji[[#This Row],[Sr. no.]]</f>
        <v>930</v>
      </c>
    </row>
    <row r="933" spans="2:11" ht="14.25" customHeight="1" x14ac:dyDescent="0.3">
      <c r="B933" s="34">
        <v>931</v>
      </c>
      <c r="C933" s="34" t="e">
        <f>VLOOKUP(Final_manabou_kanji[[#This Row],[Sr. no.]],Raw_data_N2_Kanji[[Sr. no.]:[Receipe no]],5,0)</f>
        <v>#N/A</v>
      </c>
      <c r="D933" s="38" t="e">
        <f>VLOOKUP(Final_manabou_kanji[[#This Row],[Sr. no.]],Raw_data_N2_Kanji[[Sr. no.]:[Meaning]],7,0)</f>
        <v>#N/A</v>
      </c>
      <c r="E933" s="3" t="e">
        <f>VLOOKUP(Final_manabou_kanji[[#This Row],[Sr. no.]],Raw_data_N2_Kanji[[Sr. no.]:[Meaning]],8,0)</f>
        <v>#N/A</v>
      </c>
      <c r="F933" s="39" t="e">
        <f>VLOOKUP(Final_manabou_kanji[[#This Row],[Sr. no.]],Raw_data_N2_Kanji[[Sr. no.]:[Meaning]],9,0)</f>
        <v>#N/A</v>
      </c>
      <c r="G933" s="66" t="e">
        <f>VLOOKUP(Final_manabou_kanji[[#This Row],[Sr. no.]],Raw_data_N2_Kanji[[Sr. no.]:[Sentence]],13,0)</f>
        <v>#N/A</v>
      </c>
      <c r="H933" t="e">
        <f>VLOOKUP(Final_manabou_kanji[[#This Row],[Kanji]],Raw_data_N2_Kanji[[Receipe]:[Meaning]],6,0)</f>
        <v>#N/A</v>
      </c>
      <c r="I933" t="e">
        <f>VLOOKUP(Final_manabou_kanji[[#This Row],[Kanji]],Raw_data_N2_Kanji[[Receipe]:[Meaning]],7,0)</f>
        <v>#N/A</v>
      </c>
      <c r="J933" t="e">
        <f>#REF!</f>
        <v>#REF!</v>
      </c>
      <c r="K933" s="35">
        <f>Final_manabou_kanji[[#This Row],[Sr. no.]]</f>
        <v>931</v>
      </c>
    </row>
    <row r="934" spans="2:11" ht="14.25" customHeight="1" x14ac:dyDescent="0.3">
      <c r="B934" s="34">
        <v>932</v>
      </c>
      <c r="C934" s="34" t="e">
        <f>VLOOKUP(Final_manabou_kanji[[#This Row],[Sr. no.]],Raw_data_N2_Kanji[[Sr. no.]:[Receipe no]],5,0)</f>
        <v>#N/A</v>
      </c>
      <c r="D934" s="38" t="e">
        <f>VLOOKUP(Final_manabou_kanji[[#This Row],[Sr. no.]],Raw_data_N2_Kanji[[Sr. no.]:[Meaning]],7,0)</f>
        <v>#N/A</v>
      </c>
      <c r="E934" s="3" t="e">
        <f>VLOOKUP(Final_manabou_kanji[[#This Row],[Sr. no.]],Raw_data_N2_Kanji[[Sr. no.]:[Meaning]],8,0)</f>
        <v>#N/A</v>
      </c>
      <c r="F934" s="39" t="e">
        <f>VLOOKUP(Final_manabou_kanji[[#This Row],[Sr. no.]],Raw_data_N2_Kanji[[Sr. no.]:[Meaning]],9,0)</f>
        <v>#N/A</v>
      </c>
      <c r="G934" s="66" t="e">
        <f>VLOOKUP(Final_manabou_kanji[[#This Row],[Sr. no.]],Raw_data_N2_Kanji[[Sr. no.]:[Sentence]],13,0)</f>
        <v>#N/A</v>
      </c>
      <c r="H934" t="e">
        <f>VLOOKUP(Final_manabou_kanji[[#This Row],[Kanji]],Raw_data_N2_Kanji[[Receipe]:[Meaning]],6,0)</f>
        <v>#N/A</v>
      </c>
      <c r="I934" t="e">
        <f>VLOOKUP(Final_manabou_kanji[[#This Row],[Kanji]],Raw_data_N2_Kanji[[Receipe]:[Meaning]],7,0)</f>
        <v>#N/A</v>
      </c>
      <c r="J934" t="e">
        <f>#REF!</f>
        <v>#REF!</v>
      </c>
      <c r="K934" s="35">
        <f>Final_manabou_kanji[[#This Row],[Sr. no.]]</f>
        <v>932</v>
      </c>
    </row>
    <row r="935" spans="2:11" ht="14.25" customHeight="1" x14ac:dyDescent="0.3">
      <c r="B935" s="34">
        <v>933</v>
      </c>
      <c r="C935" s="34" t="e">
        <f>VLOOKUP(Final_manabou_kanji[[#This Row],[Sr. no.]],Raw_data_N2_Kanji[[Sr. no.]:[Receipe no]],5,0)</f>
        <v>#N/A</v>
      </c>
      <c r="D935" s="38" t="e">
        <f>VLOOKUP(Final_manabou_kanji[[#This Row],[Sr. no.]],Raw_data_N2_Kanji[[Sr. no.]:[Meaning]],7,0)</f>
        <v>#N/A</v>
      </c>
      <c r="E935" s="3" t="e">
        <f>VLOOKUP(Final_manabou_kanji[[#This Row],[Sr. no.]],Raw_data_N2_Kanji[[Sr. no.]:[Meaning]],8,0)</f>
        <v>#N/A</v>
      </c>
      <c r="F935" s="39" t="e">
        <f>VLOOKUP(Final_manabou_kanji[[#This Row],[Sr. no.]],Raw_data_N2_Kanji[[Sr. no.]:[Meaning]],9,0)</f>
        <v>#N/A</v>
      </c>
      <c r="G935" s="66" t="e">
        <f>VLOOKUP(Final_manabou_kanji[[#This Row],[Sr. no.]],Raw_data_N2_Kanji[[Sr. no.]:[Sentence]],13,0)</f>
        <v>#N/A</v>
      </c>
      <c r="H935" t="e">
        <f>VLOOKUP(Final_manabou_kanji[[#This Row],[Kanji]],Raw_data_N2_Kanji[[Receipe]:[Meaning]],6,0)</f>
        <v>#N/A</v>
      </c>
      <c r="I935" t="e">
        <f>VLOOKUP(Final_manabou_kanji[[#This Row],[Kanji]],Raw_data_N2_Kanji[[Receipe]:[Meaning]],7,0)</f>
        <v>#N/A</v>
      </c>
      <c r="J935" t="e">
        <f>#REF!</f>
        <v>#REF!</v>
      </c>
      <c r="K935" s="35">
        <f>Final_manabou_kanji[[#This Row],[Sr. no.]]</f>
        <v>933</v>
      </c>
    </row>
    <row r="936" spans="2:11" ht="14.25" customHeight="1" x14ac:dyDescent="0.3">
      <c r="B936" s="34">
        <v>934</v>
      </c>
      <c r="C936" s="34" t="e">
        <f>VLOOKUP(Final_manabou_kanji[[#This Row],[Sr. no.]],Raw_data_N2_Kanji[[Sr. no.]:[Receipe no]],5,0)</f>
        <v>#N/A</v>
      </c>
      <c r="D936" s="38" t="e">
        <f>VLOOKUP(Final_manabou_kanji[[#This Row],[Sr. no.]],Raw_data_N2_Kanji[[Sr. no.]:[Meaning]],7,0)</f>
        <v>#N/A</v>
      </c>
      <c r="E936" s="3" t="e">
        <f>VLOOKUP(Final_manabou_kanji[[#This Row],[Sr. no.]],Raw_data_N2_Kanji[[Sr. no.]:[Meaning]],8,0)</f>
        <v>#N/A</v>
      </c>
      <c r="F936" s="39" t="e">
        <f>VLOOKUP(Final_manabou_kanji[[#This Row],[Sr. no.]],Raw_data_N2_Kanji[[Sr. no.]:[Meaning]],9,0)</f>
        <v>#N/A</v>
      </c>
      <c r="G936" s="66" t="e">
        <f>VLOOKUP(Final_manabou_kanji[[#This Row],[Sr. no.]],Raw_data_N2_Kanji[[Sr. no.]:[Sentence]],13,0)</f>
        <v>#N/A</v>
      </c>
      <c r="H936" t="e">
        <f>VLOOKUP(Final_manabou_kanji[[#This Row],[Kanji]],Raw_data_N2_Kanji[[Receipe]:[Meaning]],6,0)</f>
        <v>#N/A</v>
      </c>
      <c r="I936" t="e">
        <f>VLOOKUP(Final_manabou_kanji[[#This Row],[Kanji]],Raw_data_N2_Kanji[[Receipe]:[Meaning]],7,0)</f>
        <v>#N/A</v>
      </c>
      <c r="J936" t="e">
        <f>#REF!</f>
        <v>#REF!</v>
      </c>
      <c r="K936" s="35">
        <f>Final_manabou_kanji[[#This Row],[Sr. no.]]</f>
        <v>934</v>
      </c>
    </row>
    <row r="937" spans="2:11" ht="14.25" customHeight="1" x14ac:dyDescent="0.3">
      <c r="B937" s="34">
        <v>935</v>
      </c>
      <c r="C937" s="34" t="e">
        <f>VLOOKUP(Final_manabou_kanji[[#This Row],[Sr. no.]],Raw_data_N2_Kanji[[Sr. no.]:[Receipe no]],5,0)</f>
        <v>#N/A</v>
      </c>
      <c r="D937" s="38" t="e">
        <f>VLOOKUP(Final_manabou_kanji[[#This Row],[Sr. no.]],Raw_data_N2_Kanji[[Sr. no.]:[Meaning]],7,0)</f>
        <v>#N/A</v>
      </c>
      <c r="E937" s="3" t="e">
        <f>VLOOKUP(Final_manabou_kanji[[#This Row],[Sr. no.]],Raw_data_N2_Kanji[[Sr. no.]:[Meaning]],8,0)</f>
        <v>#N/A</v>
      </c>
      <c r="F937" s="39" t="e">
        <f>VLOOKUP(Final_manabou_kanji[[#This Row],[Sr. no.]],Raw_data_N2_Kanji[[Sr. no.]:[Meaning]],9,0)</f>
        <v>#N/A</v>
      </c>
      <c r="G937" s="66" t="e">
        <f>VLOOKUP(Final_manabou_kanji[[#This Row],[Sr. no.]],Raw_data_N2_Kanji[[Sr. no.]:[Sentence]],13,0)</f>
        <v>#N/A</v>
      </c>
      <c r="H937" t="e">
        <f>VLOOKUP(Final_manabou_kanji[[#This Row],[Kanji]],Raw_data_N2_Kanji[[Receipe]:[Meaning]],6,0)</f>
        <v>#N/A</v>
      </c>
      <c r="I937" t="e">
        <f>VLOOKUP(Final_manabou_kanji[[#This Row],[Kanji]],Raw_data_N2_Kanji[[Receipe]:[Meaning]],7,0)</f>
        <v>#N/A</v>
      </c>
      <c r="J937" t="e">
        <f>#REF!</f>
        <v>#REF!</v>
      </c>
      <c r="K937" s="35">
        <f>Final_manabou_kanji[[#This Row],[Sr. no.]]</f>
        <v>935</v>
      </c>
    </row>
    <row r="938" spans="2:11" ht="14.25" customHeight="1" x14ac:dyDescent="0.3">
      <c r="B938" s="34">
        <v>936</v>
      </c>
      <c r="C938" s="34" t="e">
        <f>VLOOKUP(Final_manabou_kanji[[#This Row],[Sr. no.]],Raw_data_N2_Kanji[[Sr. no.]:[Receipe no]],5,0)</f>
        <v>#N/A</v>
      </c>
      <c r="D938" s="38" t="e">
        <f>VLOOKUP(Final_manabou_kanji[[#This Row],[Sr. no.]],Raw_data_N2_Kanji[[Sr. no.]:[Meaning]],7,0)</f>
        <v>#N/A</v>
      </c>
      <c r="E938" s="3" t="e">
        <f>VLOOKUP(Final_manabou_kanji[[#This Row],[Sr. no.]],Raw_data_N2_Kanji[[Sr. no.]:[Meaning]],8,0)</f>
        <v>#N/A</v>
      </c>
      <c r="F938" s="39" t="e">
        <f>VLOOKUP(Final_manabou_kanji[[#This Row],[Sr. no.]],Raw_data_N2_Kanji[[Sr. no.]:[Meaning]],9,0)</f>
        <v>#N/A</v>
      </c>
      <c r="G938" s="66" t="e">
        <f>VLOOKUP(Final_manabou_kanji[[#This Row],[Sr. no.]],Raw_data_N2_Kanji[[Sr. no.]:[Sentence]],13,0)</f>
        <v>#N/A</v>
      </c>
      <c r="H938" t="e">
        <f>VLOOKUP(Final_manabou_kanji[[#This Row],[Kanji]],Raw_data_N2_Kanji[[Receipe]:[Meaning]],6,0)</f>
        <v>#N/A</v>
      </c>
      <c r="I938" t="e">
        <f>VLOOKUP(Final_manabou_kanji[[#This Row],[Kanji]],Raw_data_N2_Kanji[[Receipe]:[Meaning]],7,0)</f>
        <v>#N/A</v>
      </c>
      <c r="J938" t="e">
        <f>#REF!</f>
        <v>#REF!</v>
      </c>
      <c r="K938" s="35">
        <f>Final_manabou_kanji[[#This Row],[Sr. no.]]</f>
        <v>936</v>
      </c>
    </row>
    <row r="939" spans="2:11" ht="14.25" customHeight="1" x14ac:dyDescent="0.3">
      <c r="B939" s="34">
        <v>937</v>
      </c>
      <c r="C939" s="34" t="e">
        <f>VLOOKUP(Final_manabou_kanji[[#This Row],[Sr. no.]],Raw_data_N2_Kanji[[Sr. no.]:[Receipe no]],5,0)</f>
        <v>#N/A</v>
      </c>
      <c r="D939" s="38" t="e">
        <f>VLOOKUP(Final_manabou_kanji[[#This Row],[Sr. no.]],Raw_data_N2_Kanji[[Sr. no.]:[Meaning]],7,0)</f>
        <v>#N/A</v>
      </c>
      <c r="E939" s="3" t="e">
        <f>VLOOKUP(Final_manabou_kanji[[#This Row],[Sr. no.]],Raw_data_N2_Kanji[[Sr. no.]:[Meaning]],8,0)</f>
        <v>#N/A</v>
      </c>
      <c r="F939" s="39" t="e">
        <f>VLOOKUP(Final_manabou_kanji[[#This Row],[Sr. no.]],Raw_data_N2_Kanji[[Sr. no.]:[Meaning]],9,0)</f>
        <v>#N/A</v>
      </c>
      <c r="G939" s="66" t="e">
        <f>VLOOKUP(Final_manabou_kanji[[#This Row],[Sr. no.]],Raw_data_N2_Kanji[[Sr. no.]:[Sentence]],13,0)</f>
        <v>#N/A</v>
      </c>
      <c r="H939" t="e">
        <f>VLOOKUP(Final_manabou_kanji[[#This Row],[Kanji]],Raw_data_N2_Kanji[[Receipe]:[Meaning]],6,0)</f>
        <v>#N/A</v>
      </c>
      <c r="I939" t="e">
        <f>VLOOKUP(Final_manabou_kanji[[#This Row],[Kanji]],Raw_data_N2_Kanji[[Receipe]:[Meaning]],7,0)</f>
        <v>#N/A</v>
      </c>
      <c r="J939" t="e">
        <f>#REF!</f>
        <v>#REF!</v>
      </c>
      <c r="K939" s="35">
        <f>Final_manabou_kanji[[#This Row],[Sr. no.]]</f>
        <v>937</v>
      </c>
    </row>
    <row r="940" spans="2:11" ht="14.25" customHeight="1" x14ac:dyDescent="0.3">
      <c r="B940" s="34">
        <v>938</v>
      </c>
      <c r="C940" s="34" t="e">
        <f>VLOOKUP(Final_manabou_kanji[[#This Row],[Sr. no.]],Raw_data_N2_Kanji[[Sr. no.]:[Receipe no]],5,0)</f>
        <v>#N/A</v>
      </c>
      <c r="D940" s="38" t="e">
        <f>VLOOKUP(Final_manabou_kanji[[#This Row],[Sr. no.]],Raw_data_N2_Kanji[[Sr. no.]:[Meaning]],7,0)</f>
        <v>#N/A</v>
      </c>
      <c r="E940" s="3" t="e">
        <f>VLOOKUP(Final_manabou_kanji[[#This Row],[Sr. no.]],Raw_data_N2_Kanji[[Sr. no.]:[Meaning]],8,0)</f>
        <v>#N/A</v>
      </c>
      <c r="F940" s="39" t="e">
        <f>VLOOKUP(Final_manabou_kanji[[#This Row],[Sr. no.]],Raw_data_N2_Kanji[[Sr. no.]:[Meaning]],9,0)</f>
        <v>#N/A</v>
      </c>
      <c r="G940" s="66" t="e">
        <f>VLOOKUP(Final_manabou_kanji[[#This Row],[Sr. no.]],Raw_data_N2_Kanji[[Sr. no.]:[Sentence]],13,0)</f>
        <v>#N/A</v>
      </c>
      <c r="H940" t="e">
        <f>VLOOKUP(Final_manabou_kanji[[#This Row],[Kanji]],Raw_data_N2_Kanji[[Receipe]:[Meaning]],6,0)</f>
        <v>#N/A</v>
      </c>
      <c r="I940" t="e">
        <f>VLOOKUP(Final_manabou_kanji[[#This Row],[Kanji]],Raw_data_N2_Kanji[[Receipe]:[Meaning]],7,0)</f>
        <v>#N/A</v>
      </c>
      <c r="J940" t="e">
        <f>#REF!</f>
        <v>#REF!</v>
      </c>
      <c r="K940" s="35">
        <f>Final_manabou_kanji[[#This Row],[Sr. no.]]</f>
        <v>938</v>
      </c>
    </row>
    <row r="941" spans="2:11" ht="14.25" customHeight="1" x14ac:dyDescent="0.3">
      <c r="B941" s="34">
        <v>939</v>
      </c>
      <c r="C941" s="34" t="e">
        <f>VLOOKUP(Final_manabou_kanji[[#This Row],[Sr. no.]],Raw_data_N2_Kanji[[Sr. no.]:[Receipe no]],5,0)</f>
        <v>#N/A</v>
      </c>
      <c r="D941" s="38" t="e">
        <f>VLOOKUP(Final_manabou_kanji[[#This Row],[Sr. no.]],Raw_data_N2_Kanji[[Sr. no.]:[Meaning]],7,0)</f>
        <v>#N/A</v>
      </c>
      <c r="E941" s="3" t="e">
        <f>VLOOKUP(Final_manabou_kanji[[#This Row],[Sr. no.]],Raw_data_N2_Kanji[[Sr. no.]:[Meaning]],8,0)</f>
        <v>#N/A</v>
      </c>
      <c r="F941" s="39" t="e">
        <f>VLOOKUP(Final_manabou_kanji[[#This Row],[Sr. no.]],Raw_data_N2_Kanji[[Sr. no.]:[Meaning]],9,0)</f>
        <v>#N/A</v>
      </c>
      <c r="G941" s="66" t="e">
        <f>VLOOKUP(Final_manabou_kanji[[#This Row],[Sr. no.]],Raw_data_N2_Kanji[[Sr. no.]:[Sentence]],13,0)</f>
        <v>#N/A</v>
      </c>
      <c r="H941" t="e">
        <f>VLOOKUP(Final_manabou_kanji[[#This Row],[Kanji]],Raw_data_N2_Kanji[[Receipe]:[Meaning]],6,0)</f>
        <v>#N/A</v>
      </c>
      <c r="I941" t="e">
        <f>VLOOKUP(Final_manabou_kanji[[#This Row],[Kanji]],Raw_data_N2_Kanji[[Receipe]:[Meaning]],7,0)</f>
        <v>#N/A</v>
      </c>
      <c r="J941" t="e">
        <f>#REF!</f>
        <v>#REF!</v>
      </c>
      <c r="K941" s="35">
        <f>Final_manabou_kanji[[#This Row],[Sr. no.]]</f>
        <v>939</v>
      </c>
    </row>
    <row r="942" spans="2:11" ht="14.25" customHeight="1" x14ac:dyDescent="0.3">
      <c r="B942" s="34">
        <v>940</v>
      </c>
      <c r="C942" s="34" t="e">
        <f>VLOOKUP(Final_manabou_kanji[[#This Row],[Sr. no.]],Raw_data_N2_Kanji[[Sr. no.]:[Receipe no]],5,0)</f>
        <v>#N/A</v>
      </c>
      <c r="D942" s="38" t="e">
        <f>VLOOKUP(Final_manabou_kanji[[#This Row],[Sr. no.]],Raw_data_N2_Kanji[[Sr. no.]:[Meaning]],7,0)</f>
        <v>#N/A</v>
      </c>
      <c r="E942" s="3" t="e">
        <f>VLOOKUP(Final_manabou_kanji[[#This Row],[Sr. no.]],Raw_data_N2_Kanji[[Sr. no.]:[Meaning]],8,0)</f>
        <v>#N/A</v>
      </c>
      <c r="F942" s="39" t="e">
        <f>VLOOKUP(Final_manabou_kanji[[#This Row],[Sr. no.]],Raw_data_N2_Kanji[[Sr. no.]:[Meaning]],9,0)</f>
        <v>#N/A</v>
      </c>
      <c r="G942" s="66" t="e">
        <f>VLOOKUP(Final_manabou_kanji[[#This Row],[Sr. no.]],Raw_data_N2_Kanji[[Sr. no.]:[Sentence]],13,0)</f>
        <v>#N/A</v>
      </c>
      <c r="H942" t="e">
        <f>VLOOKUP(Final_manabou_kanji[[#This Row],[Kanji]],Raw_data_N2_Kanji[[Receipe]:[Meaning]],6,0)</f>
        <v>#N/A</v>
      </c>
      <c r="I942" t="e">
        <f>VLOOKUP(Final_manabou_kanji[[#This Row],[Kanji]],Raw_data_N2_Kanji[[Receipe]:[Meaning]],7,0)</f>
        <v>#N/A</v>
      </c>
      <c r="J942" t="e">
        <f>#REF!</f>
        <v>#REF!</v>
      </c>
      <c r="K942" s="35">
        <f>Final_manabou_kanji[[#This Row],[Sr. no.]]</f>
        <v>940</v>
      </c>
    </row>
    <row r="943" spans="2:11" ht="14.25" customHeight="1" x14ac:dyDescent="0.3">
      <c r="B943" s="34">
        <v>941</v>
      </c>
      <c r="C943" s="34" t="e">
        <f>VLOOKUP(Final_manabou_kanji[[#This Row],[Sr. no.]],Raw_data_N2_Kanji[[Sr. no.]:[Receipe no]],5,0)</f>
        <v>#N/A</v>
      </c>
      <c r="D943" s="38" t="e">
        <f>VLOOKUP(Final_manabou_kanji[[#This Row],[Sr. no.]],Raw_data_N2_Kanji[[Sr. no.]:[Meaning]],7,0)</f>
        <v>#N/A</v>
      </c>
      <c r="E943" s="3" t="e">
        <f>VLOOKUP(Final_manabou_kanji[[#This Row],[Sr. no.]],Raw_data_N2_Kanji[[Sr. no.]:[Meaning]],8,0)</f>
        <v>#N/A</v>
      </c>
      <c r="F943" s="39" t="e">
        <f>VLOOKUP(Final_manabou_kanji[[#This Row],[Sr. no.]],Raw_data_N2_Kanji[[Sr. no.]:[Meaning]],9,0)</f>
        <v>#N/A</v>
      </c>
      <c r="G943" s="66" t="e">
        <f>VLOOKUP(Final_manabou_kanji[[#This Row],[Sr. no.]],Raw_data_N2_Kanji[[Sr. no.]:[Sentence]],13,0)</f>
        <v>#N/A</v>
      </c>
      <c r="H943" t="e">
        <f>VLOOKUP(Final_manabou_kanji[[#This Row],[Kanji]],Raw_data_N2_Kanji[[Receipe]:[Meaning]],6,0)</f>
        <v>#N/A</v>
      </c>
      <c r="I943" t="e">
        <f>VLOOKUP(Final_manabou_kanji[[#This Row],[Kanji]],Raw_data_N2_Kanji[[Receipe]:[Meaning]],7,0)</f>
        <v>#N/A</v>
      </c>
      <c r="J943" t="e">
        <f>#REF!</f>
        <v>#REF!</v>
      </c>
      <c r="K943" s="35">
        <f>Final_manabou_kanji[[#This Row],[Sr. no.]]</f>
        <v>941</v>
      </c>
    </row>
    <row r="944" spans="2:11" ht="14.25" customHeight="1" x14ac:dyDescent="0.3">
      <c r="B944" s="34">
        <v>942</v>
      </c>
      <c r="C944" s="34" t="e">
        <f>VLOOKUP(Final_manabou_kanji[[#This Row],[Sr. no.]],Raw_data_N2_Kanji[[Sr. no.]:[Receipe no]],5,0)</f>
        <v>#N/A</v>
      </c>
      <c r="D944" s="38" t="e">
        <f>VLOOKUP(Final_manabou_kanji[[#This Row],[Sr. no.]],Raw_data_N2_Kanji[[Sr. no.]:[Meaning]],7,0)</f>
        <v>#N/A</v>
      </c>
      <c r="E944" s="3" t="e">
        <f>VLOOKUP(Final_manabou_kanji[[#This Row],[Sr. no.]],Raw_data_N2_Kanji[[Sr. no.]:[Meaning]],8,0)</f>
        <v>#N/A</v>
      </c>
      <c r="F944" s="39" t="e">
        <f>VLOOKUP(Final_manabou_kanji[[#This Row],[Sr. no.]],Raw_data_N2_Kanji[[Sr. no.]:[Meaning]],9,0)</f>
        <v>#N/A</v>
      </c>
      <c r="G944" s="66" t="e">
        <f>VLOOKUP(Final_manabou_kanji[[#This Row],[Sr. no.]],Raw_data_N2_Kanji[[Sr. no.]:[Sentence]],13,0)</f>
        <v>#N/A</v>
      </c>
      <c r="H944" t="e">
        <f>VLOOKUP(Final_manabou_kanji[[#This Row],[Kanji]],Raw_data_N2_Kanji[[Receipe]:[Meaning]],6,0)</f>
        <v>#N/A</v>
      </c>
      <c r="I944" t="e">
        <f>VLOOKUP(Final_manabou_kanji[[#This Row],[Kanji]],Raw_data_N2_Kanji[[Receipe]:[Meaning]],7,0)</f>
        <v>#N/A</v>
      </c>
      <c r="J944" t="e">
        <f>#REF!</f>
        <v>#REF!</v>
      </c>
      <c r="K944" s="35">
        <f>Final_manabou_kanji[[#This Row],[Sr. no.]]</f>
        <v>942</v>
      </c>
    </row>
    <row r="945" spans="2:11" ht="14.25" customHeight="1" x14ac:dyDescent="0.3">
      <c r="B945" s="34">
        <v>943</v>
      </c>
      <c r="C945" s="34" t="e">
        <f>VLOOKUP(Final_manabou_kanji[[#This Row],[Sr. no.]],Raw_data_N2_Kanji[[Sr. no.]:[Receipe no]],5,0)</f>
        <v>#N/A</v>
      </c>
      <c r="D945" s="38" t="e">
        <f>VLOOKUP(Final_manabou_kanji[[#This Row],[Sr. no.]],Raw_data_N2_Kanji[[Sr. no.]:[Meaning]],7,0)</f>
        <v>#N/A</v>
      </c>
      <c r="E945" s="3" t="e">
        <f>VLOOKUP(Final_manabou_kanji[[#This Row],[Sr. no.]],Raw_data_N2_Kanji[[Sr. no.]:[Meaning]],8,0)</f>
        <v>#N/A</v>
      </c>
      <c r="F945" s="39" t="e">
        <f>VLOOKUP(Final_manabou_kanji[[#This Row],[Sr. no.]],Raw_data_N2_Kanji[[Sr. no.]:[Meaning]],9,0)</f>
        <v>#N/A</v>
      </c>
      <c r="G945" s="66" t="e">
        <f>VLOOKUP(Final_manabou_kanji[[#This Row],[Sr. no.]],Raw_data_N2_Kanji[[Sr. no.]:[Sentence]],13,0)</f>
        <v>#N/A</v>
      </c>
      <c r="H945" t="e">
        <f>VLOOKUP(Final_manabou_kanji[[#This Row],[Kanji]],Raw_data_N2_Kanji[[Receipe]:[Meaning]],6,0)</f>
        <v>#N/A</v>
      </c>
      <c r="I945" t="e">
        <f>VLOOKUP(Final_manabou_kanji[[#This Row],[Kanji]],Raw_data_N2_Kanji[[Receipe]:[Meaning]],7,0)</f>
        <v>#N/A</v>
      </c>
      <c r="J945" t="e">
        <f>#REF!</f>
        <v>#REF!</v>
      </c>
      <c r="K945" s="35">
        <f>Final_manabou_kanji[[#This Row],[Sr. no.]]</f>
        <v>943</v>
      </c>
    </row>
    <row r="946" spans="2:11" ht="14.25" customHeight="1" x14ac:dyDescent="0.3">
      <c r="B946" s="34">
        <v>944</v>
      </c>
      <c r="C946" s="34" t="e">
        <f>VLOOKUP(Final_manabou_kanji[[#This Row],[Sr. no.]],Raw_data_N2_Kanji[[Sr. no.]:[Receipe no]],5,0)</f>
        <v>#N/A</v>
      </c>
      <c r="D946" s="38" t="e">
        <f>VLOOKUP(Final_manabou_kanji[[#This Row],[Sr. no.]],Raw_data_N2_Kanji[[Sr. no.]:[Meaning]],7,0)</f>
        <v>#N/A</v>
      </c>
      <c r="E946" s="3" t="e">
        <f>VLOOKUP(Final_manabou_kanji[[#This Row],[Sr. no.]],Raw_data_N2_Kanji[[Sr. no.]:[Meaning]],8,0)</f>
        <v>#N/A</v>
      </c>
      <c r="F946" s="39" t="e">
        <f>VLOOKUP(Final_manabou_kanji[[#This Row],[Sr. no.]],Raw_data_N2_Kanji[[Sr. no.]:[Meaning]],9,0)</f>
        <v>#N/A</v>
      </c>
      <c r="G946" s="66" t="e">
        <f>VLOOKUP(Final_manabou_kanji[[#This Row],[Sr. no.]],Raw_data_N2_Kanji[[Sr. no.]:[Sentence]],13,0)</f>
        <v>#N/A</v>
      </c>
      <c r="H946" t="e">
        <f>VLOOKUP(Final_manabou_kanji[[#This Row],[Kanji]],Raw_data_N2_Kanji[[Receipe]:[Meaning]],6,0)</f>
        <v>#N/A</v>
      </c>
      <c r="I946" t="e">
        <f>VLOOKUP(Final_manabou_kanji[[#This Row],[Kanji]],Raw_data_N2_Kanji[[Receipe]:[Meaning]],7,0)</f>
        <v>#N/A</v>
      </c>
      <c r="J946" t="e">
        <f>#REF!</f>
        <v>#REF!</v>
      </c>
      <c r="K946" s="35">
        <f>Final_manabou_kanji[[#This Row],[Sr. no.]]</f>
        <v>944</v>
      </c>
    </row>
    <row r="947" spans="2:11" ht="14.25" customHeight="1" x14ac:dyDescent="0.3">
      <c r="B947" s="34">
        <v>945</v>
      </c>
      <c r="C947" s="34" t="e">
        <f>VLOOKUP(Final_manabou_kanji[[#This Row],[Sr. no.]],Raw_data_N2_Kanji[[Sr. no.]:[Receipe no]],5,0)</f>
        <v>#N/A</v>
      </c>
      <c r="D947" s="38" t="e">
        <f>VLOOKUP(Final_manabou_kanji[[#This Row],[Sr. no.]],Raw_data_N2_Kanji[[Sr. no.]:[Meaning]],7,0)</f>
        <v>#N/A</v>
      </c>
      <c r="E947" s="3" t="e">
        <f>VLOOKUP(Final_manabou_kanji[[#This Row],[Sr. no.]],Raw_data_N2_Kanji[[Sr. no.]:[Meaning]],8,0)</f>
        <v>#N/A</v>
      </c>
      <c r="F947" s="39" t="e">
        <f>VLOOKUP(Final_manabou_kanji[[#This Row],[Sr. no.]],Raw_data_N2_Kanji[[Sr. no.]:[Meaning]],9,0)</f>
        <v>#N/A</v>
      </c>
      <c r="G947" s="66" t="e">
        <f>VLOOKUP(Final_manabou_kanji[[#This Row],[Sr. no.]],Raw_data_N2_Kanji[[Sr. no.]:[Sentence]],13,0)</f>
        <v>#N/A</v>
      </c>
      <c r="H947" t="e">
        <f>VLOOKUP(Final_manabou_kanji[[#This Row],[Kanji]],Raw_data_N2_Kanji[[Receipe]:[Meaning]],6,0)</f>
        <v>#N/A</v>
      </c>
      <c r="I947" t="e">
        <f>VLOOKUP(Final_manabou_kanji[[#This Row],[Kanji]],Raw_data_N2_Kanji[[Receipe]:[Meaning]],7,0)</f>
        <v>#N/A</v>
      </c>
      <c r="J947" t="e">
        <f>#REF!</f>
        <v>#REF!</v>
      </c>
      <c r="K947" s="35">
        <f>Final_manabou_kanji[[#This Row],[Sr. no.]]</f>
        <v>945</v>
      </c>
    </row>
    <row r="948" spans="2:11" ht="14.25" customHeight="1" x14ac:dyDescent="0.3">
      <c r="B948" s="34">
        <v>946</v>
      </c>
      <c r="C948" s="34" t="e">
        <f>VLOOKUP(Final_manabou_kanji[[#This Row],[Sr. no.]],Raw_data_N2_Kanji[[Sr. no.]:[Receipe no]],5,0)</f>
        <v>#N/A</v>
      </c>
      <c r="D948" s="38" t="e">
        <f>VLOOKUP(Final_manabou_kanji[[#This Row],[Sr. no.]],Raw_data_N2_Kanji[[Sr. no.]:[Meaning]],7,0)</f>
        <v>#N/A</v>
      </c>
      <c r="E948" s="3" t="e">
        <f>VLOOKUP(Final_manabou_kanji[[#This Row],[Sr. no.]],Raw_data_N2_Kanji[[Sr. no.]:[Meaning]],8,0)</f>
        <v>#N/A</v>
      </c>
      <c r="F948" s="39" t="e">
        <f>VLOOKUP(Final_manabou_kanji[[#This Row],[Sr. no.]],Raw_data_N2_Kanji[[Sr. no.]:[Meaning]],9,0)</f>
        <v>#N/A</v>
      </c>
      <c r="G948" s="66" t="e">
        <f>VLOOKUP(Final_manabou_kanji[[#This Row],[Sr. no.]],Raw_data_N2_Kanji[[Sr. no.]:[Sentence]],13,0)</f>
        <v>#N/A</v>
      </c>
      <c r="H948" t="e">
        <f>VLOOKUP(Final_manabou_kanji[[#This Row],[Kanji]],Raw_data_N2_Kanji[[Receipe]:[Meaning]],6,0)</f>
        <v>#N/A</v>
      </c>
      <c r="I948" t="e">
        <f>VLOOKUP(Final_manabou_kanji[[#This Row],[Kanji]],Raw_data_N2_Kanji[[Receipe]:[Meaning]],7,0)</f>
        <v>#N/A</v>
      </c>
      <c r="J948" t="e">
        <f>#REF!</f>
        <v>#REF!</v>
      </c>
      <c r="K948" s="35">
        <f>Final_manabou_kanji[[#This Row],[Sr. no.]]</f>
        <v>946</v>
      </c>
    </row>
    <row r="949" spans="2:11" ht="14.25" customHeight="1" x14ac:dyDescent="0.3">
      <c r="B949" s="34">
        <v>947</v>
      </c>
      <c r="C949" s="34" t="e">
        <f>VLOOKUP(Final_manabou_kanji[[#This Row],[Sr. no.]],Raw_data_N2_Kanji[[Sr. no.]:[Receipe no]],5,0)</f>
        <v>#N/A</v>
      </c>
      <c r="D949" s="38" t="e">
        <f>VLOOKUP(Final_manabou_kanji[[#This Row],[Sr. no.]],Raw_data_N2_Kanji[[Sr. no.]:[Meaning]],7,0)</f>
        <v>#N/A</v>
      </c>
      <c r="E949" s="3" t="e">
        <f>VLOOKUP(Final_manabou_kanji[[#This Row],[Sr. no.]],Raw_data_N2_Kanji[[Sr. no.]:[Meaning]],8,0)</f>
        <v>#N/A</v>
      </c>
      <c r="F949" s="39" t="e">
        <f>VLOOKUP(Final_manabou_kanji[[#This Row],[Sr. no.]],Raw_data_N2_Kanji[[Sr. no.]:[Meaning]],9,0)</f>
        <v>#N/A</v>
      </c>
      <c r="G949" s="66" t="e">
        <f>VLOOKUP(Final_manabou_kanji[[#This Row],[Sr. no.]],Raw_data_N2_Kanji[[Sr. no.]:[Sentence]],13,0)</f>
        <v>#N/A</v>
      </c>
      <c r="H949" t="e">
        <f>VLOOKUP(Final_manabou_kanji[[#This Row],[Kanji]],Raw_data_N2_Kanji[[Receipe]:[Meaning]],6,0)</f>
        <v>#N/A</v>
      </c>
      <c r="I949" t="e">
        <f>VLOOKUP(Final_manabou_kanji[[#This Row],[Kanji]],Raw_data_N2_Kanji[[Receipe]:[Meaning]],7,0)</f>
        <v>#N/A</v>
      </c>
      <c r="J949" t="e">
        <f>#REF!</f>
        <v>#REF!</v>
      </c>
      <c r="K949" s="35">
        <f>Final_manabou_kanji[[#This Row],[Sr. no.]]</f>
        <v>947</v>
      </c>
    </row>
    <row r="950" spans="2:11" ht="14.25" customHeight="1" x14ac:dyDescent="0.3">
      <c r="B950" s="34">
        <v>948</v>
      </c>
      <c r="C950" s="34" t="e">
        <f>VLOOKUP(Final_manabou_kanji[[#This Row],[Sr. no.]],Raw_data_N2_Kanji[[Sr. no.]:[Receipe no]],5,0)</f>
        <v>#N/A</v>
      </c>
      <c r="D950" s="38" t="e">
        <f>VLOOKUP(Final_manabou_kanji[[#This Row],[Sr. no.]],Raw_data_N2_Kanji[[Sr. no.]:[Meaning]],7,0)</f>
        <v>#N/A</v>
      </c>
      <c r="E950" s="3" t="e">
        <f>VLOOKUP(Final_manabou_kanji[[#This Row],[Sr. no.]],Raw_data_N2_Kanji[[Sr. no.]:[Meaning]],8,0)</f>
        <v>#N/A</v>
      </c>
      <c r="F950" s="39" t="e">
        <f>VLOOKUP(Final_manabou_kanji[[#This Row],[Sr. no.]],Raw_data_N2_Kanji[[Sr. no.]:[Meaning]],9,0)</f>
        <v>#N/A</v>
      </c>
      <c r="G950" s="66" t="e">
        <f>VLOOKUP(Final_manabou_kanji[[#This Row],[Sr. no.]],Raw_data_N2_Kanji[[Sr. no.]:[Sentence]],13,0)</f>
        <v>#N/A</v>
      </c>
      <c r="H950" t="e">
        <f>VLOOKUP(Final_manabou_kanji[[#This Row],[Kanji]],Raw_data_N2_Kanji[[Receipe]:[Meaning]],6,0)</f>
        <v>#N/A</v>
      </c>
      <c r="I950" t="e">
        <f>VLOOKUP(Final_manabou_kanji[[#This Row],[Kanji]],Raw_data_N2_Kanji[[Receipe]:[Meaning]],7,0)</f>
        <v>#N/A</v>
      </c>
      <c r="J950" t="e">
        <f>#REF!</f>
        <v>#REF!</v>
      </c>
      <c r="K950" s="35">
        <f>Final_manabou_kanji[[#This Row],[Sr. no.]]</f>
        <v>948</v>
      </c>
    </row>
    <row r="951" spans="2:11" ht="14.25" customHeight="1" x14ac:dyDescent="0.3">
      <c r="B951" s="34">
        <v>949</v>
      </c>
      <c r="C951" s="34" t="e">
        <f>VLOOKUP(Final_manabou_kanji[[#This Row],[Sr. no.]],Raw_data_N2_Kanji[[Sr. no.]:[Receipe no]],5,0)</f>
        <v>#N/A</v>
      </c>
      <c r="D951" s="38" t="e">
        <f>VLOOKUP(Final_manabou_kanji[[#This Row],[Sr. no.]],Raw_data_N2_Kanji[[Sr. no.]:[Meaning]],7,0)</f>
        <v>#N/A</v>
      </c>
      <c r="E951" s="3" t="e">
        <f>VLOOKUP(Final_manabou_kanji[[#This Row],[Sr. no.]],Raw_data_N2_Kanji[[Sr. no.]:[Meaning]],8,0)</f>
        <v>#N/A</v>
      </c>
      <c r="F951" s="39" t="e">
        <f>VLOOKUP(Final_manabou_kanji[[#This Row],[Sr. no.]],Raw_data_N2_Kanji[[Sr. no.]:[Meaning]],9,0)</f>
        <v>#N/A</v>
      </c>
      <c r="G951" s="66" t="e">
        <f>VLOOKUP(Final_manabou_kanji[[#This Row],[Sr. no.]],Raw_data_N2_Kanji[[Sr. no.]:[Sentence]],13,0)</f>
        <v>#N/A</v>
      </c>
      <c r="H951" t="e">
        <f>VLOOKUP(Final_manabou_kanji[[#This Row],[Kanji]],Raw_data_N2_Kanji[[Receipe]:[Meaning]],6,0)</f>
        <v>#N/A</v>
      </c>
      <c r="I951" t="e">
        <f>VLOOKUP(Final_manabou_kanji[[#This Row],[Kanji]],Raw_data_N2_Kanji[[Receipe]:[Meaning]],7,0)</f>
        <v>#N/A</v>
      </c>
      <c r="J951" t="e">
        <f>#REF!</f>
        <v>#REF!</v>
      </c>
      <c r="K951" s="35">
        <f>Final_manabou_kanji[[#This Row],[Sr. no.]]</f>
        <v>949</v>
      </c>
    </row>
    <row r="952" spans="2:11" ht="14.25" customHeight="1" x14ac:dyDescent="0.3">
      <c r="B952" s="34">
        <v>950</v>
      </c>
      <c r="C952" s="34" t="e">
        <f>VLOOKUP(Final_manabou_kanji[[#This Row],[Sr. no.]],Raw_data_N2_Kanji[[Sr. no.]:[Receipe no]],5,0)</f>
        <v>#N/A</v>
      </c>
      <c r="D952" s="38" t="e">
        <f>VLOOKUP(Final_manabou_kanji[[#This Row],[Sr. no.]],Raw_data_N2_Kanji[[Sr. no.]:[Meaning]],7,0)</f>
        <v>#N/A</v>
      </c>
      <c r="E952" s="3" t="e">
        <f>VLOOKUP(Final_manabou_kanji[[#This Row],[Sr. no.]],Raw_data_N2_Kanji[[Sr. no.]:[Meaning]],8,0)</f>
        <v>#N/A</v>
      </c>
      <c r="F952" s="39" t="e">
        <f>VLOOKUP(Final_manabou_kanji[[#This Row],[Sr. no.]],Raw_data_N2_Kanji[[Sr. no.]:[Meaning]],9,0)</f>
        <v>#N/A</v>
      </c>
      <c r="G952" s="66" t="e">
        <f>VLOOKUP(Final_manabou_kanji[[#This Row],[Sr. no.]],Raw_data_N2_Kanji[[Sr. no.]:[Sentence]],13,0)</f>
        <v>#N/A</v>
      </c>
      <c r="H952" t="e">
        <f>VLOOKUP(Final_manabou_kanji[[#This Row],[Kanji]],Raw_data_N2_Kanji[[Receipe]:[Meaning]],6,0)</f>
        <v>#N/A</v>
      </c>
      <c r="I952" t="e">
        <f>VLOOKUP(Final_manabou_kanji[[#This Row],[Kanji]],Raw_data_N2_Kanji[[Receipe]:[Meaning]],7,0)</f>
        <v>#N/A</v>
      </c>
      <c r="J952" t="e">
        <f>#REF!</f>
        <v>#REF!</v>
      </c>
      <c r="K952" s="35">
        <f>Final_manabou_kanji[[#This Row],[Sr. no.]]</f>
        <v>950</v>
      </c>
    </row>
    <row r="953" spans="2:11" ht="14.25" customHeight="1" x14ac:dyDescent="0.3">
      <c r="B953" s="34">
        <v>951</v>
      </c>
      <c r="C953" s="34" t="e">
        <f>VLOOKUP(Final_manabou_kanji[[#This Row],[Sr. no.]],Raw_data_N2_Kanji[[Sr. no.]:[Receipe no]],5,0)</f>
        <v>#N/A</v>
      </c>
      <c r="D953" s="38" t="e">
        <f>VLOOKUP(Final_manabou_kanji[[#This Row],[Sr. no.]],Raw_data_N2_Kanji[[Sr. no.]:[Meaning]],7,0)</f>
        <v>#N/A</v>
      </c>
      <c r="E953" s="3" t="e">
        <f>VLOOKUP(Final_manabou_kanji[[#This Row],[Sr. no.]],Raw_data_N2_Kanji[[Sr. no.]:[Meaning]],8,0)</f>
        <v>#N/A</v>
      </c>
      <c r="F953" s="39" t="e">
        <f>VLOOKUP(Final_manabou_kanji[[#This Row],[Sr. no.]],Raw_data_N2_Kanji[[Sr. no.]:[Meaning]],9,0)</f>
        <v>#N/A</v>
      </c>
      <c r="G953" s="66" t="e">
        <f>VLOOKUP(Final_manabou_kanji[[#This Row],[Sr. no.]],Raw_data_N2_Kanji[[Sr. no.]:[Sentence]],13,0)</f>
        <v>#N/A</v>
      </c>
      <c r="H953" t="e">
        <f>VLOOKUP(Final_manabou_kanji[[#This Row],[Kanji]],Raw_data_N2_Kanji[[Receipe]:[Meaning]],6,0)</f>
        <v>#N/A</v>
      </c>
      <c r="I953" t="e">
        <f>VLOOKUP(Final_manabou_kanji[[#This Row],[Kanji]],Raw_data_N2_Kanji[[Receipe]:[Meaning]],7,0)</f>
        <v>#N/A</v>
      </c>
      <c r="J953" t="e">
        <f>#REF!</f>
        <v>#REF!</v>
      </c>
      <c r="K953" s="35">
        <f>Final_manabou_kanji[[#This Row],[Sr. no.]]</f>
        <v>951</v>
      </c>
    </row>
    <row r="954" spans="2:11" ht="14.25" customHeight="1" x14ac:dyDescent="0.3">
      <c r="B954" s="34">
        <v>952</v>
      </c>
      <c r="C954" s="34" t="e">
        <f>VLOOKUP(Final_manabou_kanji[[#This Row],[Sr. no.]],Raw_data_N2_Kanji[[Sr. no.]:[Receipe no]],5,0)</f>
        <v>#N/A</v>
      </c>
      <c r="D954" s="38" t="e">
        <f>VLOOKUP(Final_manabou_kanji[[#This Row],[Sr. no.]],Raw_data_N2_Kanji[[Sr. no.]:[Meaning]],7,0)</f>
        <v>#N/A</v>
      </c>
      <c r="E954" s="3" t="e">
        <f>VLOOKUP(Final_manabou_kanji[[#This Row],[Sr. no.]],Raw_data_N2_Kanji[[Sr. no.]:[Meaning]],8,0)</f>
        <v>#N/A</v>
      </c>
      <c r="F954" s="39" t="e">
        <f>VLOOKUP(Final_manabou_kanji[[#This Row],[Sr. no.]],Raw_data_N2_Kanji[[Sr. no.]:[Meaning]],9,0)</f>
        <v>#N/A</v>
      </c>
      <c r="G954" s="66" t="e">
        <f>VLOOKUP(Final_manabou_kanji[[#This Row],[Sr. no.]],Raw_data_N2_Kanji[[Sr. no.]:[Sentence]],13,0)</f>
        <v>#N/A</v>
      </c>
      <c r="H954" t="e">
        <f>VLOOKUP(Final_manabou_kanji[[#This Row],[Kanji]],Raw_data_N2_Kanji[[Receipe]:[Meaning]],6,0)</f>
        <v>#N/A</v>
      </c>
      <c r="I954" t="e">
        <f>VLOOKUP(Final_manabou_kanji[[#This Row],[Kanji]],Raw_data_N2_Kanji[[Receipe]:[Meaning]],7,0)</f>
        <v>#N/A</v>
      </c>
      <c r="J954" t="e">
        <f>#REF!</f>
        <v>#REF!</v>
      </c>
      <c r="K954" s="35">
        <f>Final_manabou_kanji[[#This Row],[Sr. no.]]</f>
        <v>952</v>
      </c>
    </row>
    <row r="955" spans="2:11" ht="14.25" customHeight="1" x14ac:dyDescent="0.3">
      <c r="B955" s="34">
        <v>953</v>
      </c>
      <c r="C955" s="34" t="e">
        <f>VLOOKUP(Final_manabou_kanji[[#This Row],[Sr. no.]],Raw_data_N2_Kanji[[Sr. no.]:[Receipe no]],5,0)</f>
        <v>#N/A</v>
      </c>
      <c r="D955" s="38" t="e">
        <f>VLOOKUP(Final_manabou_kanji[[#This Row],[Sr. no.]],Raw_data_N2_Kanji[[Sr. no.]:[Meaning]],7,0)</f>
        <v>#N/A</v>
      </c>
      <c r="E955" s="3" t="e">
        <f>VLOOKUP(Final_manabou_kanji[[#This Row],[Sr. no.]],Raw_data_N2_Kanji[[Sr. no.]:[Meaning]],8,0)</f>
        <v>#N/A</v>
      </c>
      <c r="F955" s="39" t="e">
        <f>VLOOKUP(Final_manabou_kanji[[#This Row],[Sr. no.]],Raw_data_N2_Kanji[[Sr. no.]:[Meaning]],9,0)</f>
        <v>#N/A</v>
      </c>
      <c r="G955" s="66" t="e">
        <f>VLOOKUP(Final_manabou_kanji[[#This Row],[Sr. no.]],Raw_data_N2_Kanji[[Sr. no.]:[Sentence]],13,0)</f>
        <v>#N/A</v>
      </c>
      <c r="H955" t="e">
        <f>VLOOKUP(Final_manabou_kanji[[#This Row],[Kanji]],Raw_data_N2_Kanji[[Receipe]:[Meaning]],6,0)</f>
        <v>#N/A</v>
      </c>
      <c r="I955" t="e">
        <f>VLOOKUP(Final_manabou_kanji[[#This Row],[Kanji]],Raw_data_N2_Kanji[[Receipe]:[Meaning]],7,0)</f>
        <v>#N/A</v>
      </c>
      <c r="J955" t="e">
        <f>#REF!</f>
        <v>#REF!</v>
      </c>
      <c r="K955" s="35">
        <f>Final_manabou_kanji[[#This Row],[Sr. no.]]</f>
        <v>953</v>
      </c>
    </row>
    <row r="956" spans="2:11" ht="14.25" customHeight="1" x14ac:dyDescent="0.3">
      <c r="B956" s="34">
        <v>954</v>
      </c>
      <c r="C956" s="34" t="e">
        <f>VLOOKUP(Final_manabou_kanji[[#This Row],[Sr. no.]],Raw_data_N2_Kanji[[Sr. no.]:[Receipe no]],5,0)</f>
        <v>#N/A</v>
      </c>
      <c r="D956" s="38" t="e">
        <f>VLOOKUP(Final_manabou_kanji[[#This Row],[Sr. no.]],Raw_data_N2_Kanji[[Sr. no.]:[Meaning]],7,0)</f>
        <v>#N/A</v>
      </c>
      <c r="E956" s="3" t="e">
        <f>VLOOKUP(Final_manabou_kanji[[#This Row],[Sr. no.]],Raw_data_N2_Kanji[[Sr. no.]:[Meaning]],8,0)</f>
        <v>#N/A</v>
      </c>
      <c r="F956" s="39" t="e">
        <f>VLOOKUP(Final_manabou_kanji[[#This Row],[Sr. no.]],Raw_data_N2_Kanji[[Sr. no.]:[Meaning]],9,0)</f>
        <v>#N/A</v>
      </c>
      <c r="G956" s="66" t="e">
        <f>VLOOKUP(Final_manabou_kanji[[#This Row],[Sr. no.]],Raw_data_N2_Kanji[[Sr. no.]:[Sentence]],13,0)</f>
        <v>#N/A</v>
      </c>
      <c r="H956" t="e">
        <f>VLOOKUP(Final_manabou_kanji[[#This Row],[Kanji]],Raw_data_N2_Kanji[[Receipe]:[Meaning]],6,0)</f>
        <v>#N/A</v>
      </c>
      <c r="I956" t="e">
        <f>VLOOKUP(Final_manabou_kanji[[#This Row],[Kanji]],Raw_data_N2_Kanji[[Receipe]:[Meaning]],7,0)</f>
        <v>#N/A</v>
      </c>
      <c r="J956" t="e">
        <f>#REF!</f>
        <v>#REF!</v>
      </c>
      <c r="K956" s="35">
        <f>Final_manabou_kanji[[#This Row],[Sr. no.]]</f>
        <v>954</v>
      </c>
    </row>
    <row r="957" spans="2:11" ht="14.25" customHeight="1" x14ac:dyDescent="0.3">
      <c r="B957" s="34">
        <v>955</v>
      </c>
      <c r="C957" s="34" t="e">
        <f>VLOOKUP(Final_manabou_kanji[[#This Row],[Sr. no.]],Raw_data_N2_Kanji[[Sr. no.]:[Receipe no]],5,0)</f>
        <v>#N/A</v>
      </c>
      <c r="D957" s="38" t="e">
        <f>VLOOKUP(Final_manabou_kanji[[#This Row],[Sr. no.]],Raw_data_N2_Kanji[[Sr. no.]:[Meaning]],7,0)</f>
        <v>#N/A</v>
      </c>
      <c r="E957" s="3" t="e">
        <f>VLOOKUP(Final_manabou_kanji[[#This Row],[Sr. no.]],Raw_data_N2_Kanji[[Sr. no.]:[Meaning]],8,0)</f>
        <v>#N/A</v>
      </c>
      <c r="F957" s="39" t="e">
        <f>VLOOKUP(Final_manabou_kanji[[#This Row],[Sr. no.]],Raw_data_N2_Kanji[[Sr. no.]:[Meaning]],9,0)</f>
        <v>#N/A</v>
      </c>
      <c r="G957" s="66" t="e">
        <f>VLOOKUP(Final_manabou_kanji[[#This Row],[Sr. no.]],Raw_data_N2_Kanji[[Sr. no.]:[Sentence]],13,0)</f>
        <v>#N/A</v>
      </c>
      <c r="H957" t="e">
        <f>VLOOKUP(Final_manabou_kanji[[#This Row],[Kanji]],Raw_data_N2_Kanji[[Receipe]:[Meaning]],6,0)</f>
        <v>#N/A</v>
      </c>
      <c r="I957" t="e">
        <f>VLOOKUP(Final_manabou_kanji[[#This Row],[Kanji]],Raw_data_N2_Kanji[[Receipe]:[Meaning]],7,0)</f>
        <v>#N/A</v>
      </c>
      <c r="J957" t="e">
        <f>#REF!</f>
        <v>#REF!</v>
      </c>
      <c r="K957" s="35">
        <f>Final_manabou_kanji[[#This Row],[Sr. no.]]</f>
        <v>955</v>
      </c>
    </row>
    <row r="958" spans="2:11" ht="14.25" customHeight="1" x14ac:dyDescent="0.3">
      <c r="B958" s="34">
        <v>956</v>
      </c>
      <c r="C958" s="34" t="e">
        <f>VLOOKUP(Final_manabou_kanji[[#This Row],[Sr. no.]],Raw_data_N2_Kanji[[Sr. no.]:[Receipe no]],5,0)</f>
        <v>#N/A</v>
      </c>
      <c r="D958" s="38" t="e">
        <f>VLOOKUP(Final_manabou_kanji[[#This Row],[Sr. no.]],Raw_data_N2_Kanji[[Sr. no.]:[Meaning]],7,0)</f>
        <v>#N/A</v>
      </c>
      <c r="E958" s="3" t="e">
        <f>VLOOKUP(Final_manabou_kanji[[#This Row],[Sr. no.]],Raw_data_N2_Kanji[[Sr. no.]:[Meaning]],8,0)</f>
        <v>#N/A</v>
      </c>
      <c r="F958" s="39" t="e">
        <f>VLOOKUP(Final_manabou_kanji[[#This Row],[Sr. no.]],Raw_data_N2_Kanji[[Sr. no.]:[Meaning]],9,0)</f>
        <v>#N/A</v>
      </c>
      <c r="G958" s="66" t="e">
        <f>VLOOKUP(Final_manabou_kanji[[#This Row],[Sr. no.]],Raw_data_N2_Kanji[[Sr. no.]:[Sentence]],13,0)</f>
        <v>#N/A</v>
      </c>
      <c r="H958" t="e">
        <f>VLOOKUP(Final_manabou_kanji[[#This Row],[Kanji]],Raw_data_N2_Kanji[[Receipe]:[Meaning]],6,0)</f>
        <v>#N/A</v>
      </c>
      <c r="I958" t="e">
        <f>VLOOKUP(Final_manabou_kanji[[#This Row],[Kanji]],Raw_data_N2_Kanji[[Receipe]:[Meaning]],7,0)</f>
        <v>#N/A</v>
      </c>
      <c r="J958" t="e">
        <f>#REF!</f>
        <v>#REF!</v>
      </c>
      <c r="K958" s="35">
        <f>Final_manabou_kanji[[#This Row],[Sr. no.]]</f>
        <v>956</v>
      </c>
    </row>
    <row r="959" spans="2:11" ht="14.25" customHeight="1" x14ac:dyDescent="0.3">
      <c r="B959" s="34">
        <v>957</v>
      </c>
      <c r="C959" s="34" t="e">
        <f>VLOOKUP(Final_manabou_kanji[[#This Row],[Sr. no.]],Raw_data_N2_Kanji[[Sr. no.]:[Receipe no]],5,0)</f>
        <v>#N/A</v>
      </c>
      <c r="D959" s="38" t="e">
        <f>VLOOKUP(Final_manabou_kanji[[#This Row],[Sr. no.]],Raw_data_N2_Kanji[[Sr. no.]:[Meaning]],7,0)</f>
        <v>#N/A</v>
      </c>
      <c r="E959" s="3" t="e">
        <f>VLOOKUP(Final_manabou_kanji[[#This Row],[Sr. no.]],Raw_data_N2_Kanji[[Sr. no.]:[Meaning]],8,0)</f>
        <v>#N/A</v>
      </c>
      <c r="F959" s="39" t="e">
        <f>VLOOKUP(Final_manabou_kanji[[#This Row],[Sr. no.]],Raw_data_N2_Kanji[[Sr. no.]:[Meaning]],9,0)</f>
        <v>#N/A</v>
      </c>
      <c r="G959" s="66" t="e">
        <f>VLOOKUP(Final_manabou_kanji[[#This Row],[Sr. no.]],Raw_data_N2_Kanji[[Sr. no.]:[Sentence]],13,0)</f>
        <v>#N/A</v>
      </c>
      <c r="H959" t="e">
        <f>VLOOKUP(Final_manabou_kanji[[#This Row],[Kanji]],Raw_data_N2_Kanji[[Receipe]:[Meaning]],6,0)</f>
        <v>#N/A</v>
      </c>
      <c r="I959" t="e">
        <f>VLOOKUP(Final_manabou_kanji[[#This Row],[Kanji]],Raw_data_N2_Kanji[[Receipe]:[Meaning]],7,0)</f>
        <v>#N/A</v>
      </c>
      <c r="J959" t="e">
        <f>#REF!</f>
        <v>#REF!</v>
      </c>
      <c r="K959" s="35">
        <f>Final_manabou_kanji[[#This Row],[Sr. no.]]</f>
        <v>957</v>
      </c>
    </row>
    <row r="960" spans="2:11" ht="14.25" customHeight="1" x14ac:dyDescent="0.3">
      <c r="B960" s="34">
        <v>958</v>
      </c>
      <c r="C960" s="34" t="e">
        <f>VLOOKUP(Final_manabou_kanji[[#This Row],[Sr. no.]],Raw_data_N2_Kanji[[Sr. no.]:[Receipe no]],5,0)</f>
        <v>#N/A</v>
      </c>
      <c r="D960" s="38" t="e">
        <f>VLOOKUP(Final_manabou_kanji[[#This Row],[Sr. no.]],Raw_data_N2_Kanji[[Sr. no.]:[Meaning]],7,0)</f>
        <v>#N/A</v>
      </c>
      <c r="E960" s="3" t="e">
        <f>VLOOKUP(Final_manabou_kanji[[#This Row],[Sr. no.]],Raw_data_N2_Kanji[[Sr. no.]:[Meaning]],8,0)</f>
        <v>#N/A</v>
      </c>
      <c r="F960" s="39" t="e">
        <f>VLOOKUP(Final_manabou_kanji[[#This Row],[Sr. no.]],Raw_data_N2_Kanji[[Sr. no.]:[Meaning]],9,0)</f>
        <v>#N/A</v>
      </c>
      <c r="G960" s="66" t="e">
        <f>VLOOKUP(Final_manabou_kanji[[#This Row],[Sr. no.]],Raw_data_N2_Kanji[[Sr. no.]:[Sentence]],13,0)</f>
        <v>#N/A</v>
      </c>
      <c r="H960" t="e">
        <f>VLOOKUP(Final_manabou_kanji[[#This Row],[Kanji]],Raw_data_N2_Kanji[[Receipe]:[Meaning]],6,0)</f>
        <v>#N/A</v>
      </c>
      <c r="I960" t="e">
        <f>VLOOKUP(Final_manabou_kanji[[#This Row],[Kanji]],Raw_data_N2_Kanji[[Receipe]:[Meaning]],7,0)</f>
        <v>#N/A</v>
      </c>
      <c r="J960" t="e">
        <f>#REF!</f>
        <v>#REF!</v>
      </c>
      <c r="K960" s="35">
        <f>Final_manabou_kanji[[#This Row],[Sr. no.]]</f>
        <v>958</v>
      </c>
    </row>
    <row r="961" spans="2:11" ht="14.25" customHeight="1" x14ac:dyDescent="0.3">
      <c r="B961" s="34">
        <v>959</v>
      </c>
      <c r="C961" s="34" t="e">
        <f>VLOOKUP(Final_manabou_kanji[[#This Row],[Sr. no.]],Raw_data_N2_Kanji[[Sr. no.]:[Receipe no]],5,0)</f>
        <v>#N/A</v>
      </c>
      <c r="D961" s="38" t="e">
        <f>VLOOKUP(Final_manabou_kanji[[#This Row],[Sr. no.]],Raw_data_N2_Kanji[[Sr. no.]:[Meaning]],7,0)</f>
        <v>#N/A</v>
      </c>
      <c r="E961" s="3" t="e">
        <f>VLOOKUP(Final_manabou_kanji[[#This Row],[Sr. no.]],Raw_data_N2_Kanji[[Sr. no.]:[Meaning]],8,0)</f>
        <v>#N/A</v>
      </c>
      <c r="F961" s="39" t="e">
        <f>VLOOKUP(Final_manabou_kanji[[#This Row],[Sr. no.]],Raw_data_N2_Kanji[[Sr. no.]:[Meaning]],9,0)</f>
        <v>#N/A</v>
      </c>
      <c r="G961" s="66" t="e">
        <f>VLOOKUP(Final_manabou_kanji[[#This Row],[Sr. no.]],Raw_data_N2_Kanji[[Sr. no.]:[Sentence]],13,0)</f>
        <v>#N/A</v>
      </c>
      <c r="H961" t="e">
        <f>VLOOKUP(Final_manabou_kanji[[#This Row],[Kanji]],Raw_data_N2_Kanji[[Receipe]:[Meaning]],6,0)</f>
        <v>#N/A</v>
      </c>
      <c r="I961" t="e">
        <f>VLOOKUP(Final_manabou_kanji[[#This Row],[Kanji]],Raw_data_N2_Kanji[[Receipe]:[Meaning]],7,0)</f>
        <v>#N/A</v>
      </c>
      <c r="J961" t="e">
        <f>#REF!</f>
        <v>#REF!</v>
      </c>
      <c r="K961" s="35">
        <f>Final_manabou_kanji[[#This Row],[Sr. no.]]</f>
        <v>959</v>
      </c>
    </row>
    <row r="962" spans="2:11" ht="14.25" customHeight="1" x14ac:dyDescent="0.3">
      <c r="B962" s="34">
        <v>960</v>
      </c>
      <c r="C962" s="34" t="e">
        <f>VLOOKUP(Final_manabou_kanji[[#This Row],[Sr. no.]],Raw_data_N2_Kanji[[Sr. no.]:[Receipe no]],5,0)</f>
        <v>#N/A</v>
      </c>
      <c r="D962" s="38" t="e">
        <f>VLOOKUP(Final_manabou_kanji[[#This Row],[Sr. no.]],Raw_data_N2_Kanji[[Sr. no.]:[Meaning]],7,0)</f>
        <v>#N/A</v>
      </c>
      <c r="E962" s="3" t="e">
        <f>VLOOKUP(Final_manabou_kanji[[#This Row],[Sr. no.]],Raw_data_N2_Kanji[[Sr. no.]:[Meaning]],8,0)</f>
        <v>#N/A</v>
      </c>
      <c r="F962" s="39" t="e">
        <f>VLOOKUP(Final_manabou_kanji[[#This Row],[Sr. no.]],Raw_data_N2_Kanji[[Sr. no.]:[Meaning]],9,0)</f>
        <v>#N/A</v>
      </c>
      <c r="G962" s="66" t="e">
        <f>VLOOKUP(Final_manabou_kanji[[#This Row],[Sr. no.]],Raw_data_N2_Kanji[[Sr. no.]:[Sentence]],13,0)</f>
        <v>#N/A</v>
      </c>
      <c r="H962" t="e">
        <f>VLOOKUP(Final_manabou_kanji[[#This Row],[Kanji]],Raw_data_N2_Kanji[[Receipe]:[Meaning]],6,0)</f>
        <v>#N/A</v>
      </c>
      <c r="I962" t="e">
        <f>VLOOKUP(Final_manabou_kanji[[#This Row],[Kanji]],Raw_data_N2_Kanji[[Receipe]:[Meaning]],7,0)</f>
        <v>#N/A</v>
      </c>
      <c r="J962" t="e">
        <f>#REF!</f>
        <v>#REF!</v>
      </c>
      <c r="K962" s="35">
        <f>Final_manabou_kanji[[#This Row],[Sr. no.]]</f>
        <v>960</v>
      </c>
    </row>
    <row r="963" spans="2:11" ht="14.25" customHeight="1" x14ac:dyDescent="0.3">
      <c r="B963" s="34">
        <v>961</v>
      </c>
      <c r="C963" s="34" t="e">
        <f>VLOOKUP(Final_manabou_kanji[[#This Row],[Sr. no.]],Raw_data_N2_Kanji[[Sr. no.]:[Receipe no]],5,0)</f>
        <v>#N/A</v>
      </c>
      <c r="D963" s="38" t="e">
        <f>VLOOKUP(Final_manabou_kanji[[#This Row],[Sr. no.]],Raw_data_N2_Kanji[[Sr. no.]:[Meaning]],7,0)</f>
        <v>#N/A</v>
      </c>
      <c r="E963" s="3" t="e">
        <f>VLOOKUP(Final_manabou_kanji[[#This Row],[Sr. no.]],Raw_data_N2_Kanji[[Sr. no.]:[Meaning]],8,0)</f>
        <v>#N/A</v>
      </c>
      <c r="F963" s="39" t="e">
        <f>VLOOKUP(Final_manabou_kanji[[#This Row],[Sr. no.]],Raw_data_N2_Kanji[[Sr. no.]:[Meaning]],9,0)</f>
        <v>#N/A</v>
      </c>
      <c r="G963" s="66" t="e">
        <f>VLOOKUP(Final_manabou_kanji[[#This Row],[Sr. no.]],Raw_data_N2_Kanji[[Sr. no.]:[Sentence]],13,0)</f>
        <v>#N/A</v>
      </c>
      <c r="H963" t="e">
        <f>VLOOKUP(Final_manabou_kanji[[#This Row],[Kanji]],Raw_data_N2_Kanji[[Receipe]:[Meaning]],6,0)</f>
        <v>#N/A</v>
      </c>
      <c r="I963" t="e">
        <f>VLOOKUP(Final_manabou_kanji[[#This Row],[Kanji]],Raw_data_N2_Kanji[[Receipe]:[Meaning]],7,0)</f>
        <v>#N/A</v>
      </c>
      <c r="J963" t="e">
        <f>#REF!</f>
        <v>#REF!</v>
      </c>
      <c r="K963" s="35">
        <f>Final_manabou_kanji[[#This Row],[Sr. no.]]</f>
        <v>961</v>
      </c>
    </row>
    <row r="964" spans="2:11" ht="14.25" customHeight="1" x14ac:dyDescent="0.3">
      <c r="B964" s="34">
        <v>962</v>
      </c>
      <c r="C964" s="34" t="e">
        <f>VLOOKUP(Final_manabou_kanji[[#This Row],[Sr. no.]],Raw_data_N2_Kanji[[Sr. no.]:[Receipe no]],5,0)</f>
        <v>#N/A</v>
      </c>
      <c r="D964" s="38" t="e">
        <f>VLOOKUP(Final_manabou_kanji[[#This Row],[Sr. no.]],Raw_data_N2_Kanji[[Sr. no.]:[Meaning]],7,0)</f>
        <v>#N/A</v>
      </c>
      <c r="E964" s="3" t="e">
        <f>VLOOKUP(Final_manabou_kanji[[#This Row],[Sr. no.]],Raw_data_N2_Kanji[[Sr. no.]:[Meaning]],8,0)</f>
        <v>#N/A</v>
      </c>
      <c r="F964" s="39" t="e">
        <f>VLOOKUP(Final_manabou_kanji[[#This Row],[Sr. no.]],Raw_data_N2_Kanji[[Sr. no.]:[Meaning]],9,0)</f>
        <v>#N/A</v>
      </c>
      <c r="G964" s="66" t="e">
        <f>VLOOKUP(Final_manabou_kanji[[#This Row],[Sr. no.]],Raw_data_N2_Kanji[[Sr. no.]:[Sentence]],13,0)</f>
        <v>#N/A</v>
      </c>
      <c r="H964" t="e">
        <f>VLOOKUP(Final_manabou_kanji[[#This Row],[Kanji]],Raw_data_N2_Kanji[[Receipe]:[Meaning]],6,0)</f>
        <v>#N/A</v>
      </c>
      <c r="I964" t="e">
        <f>VLOOKUP(Final_manabou_kanji[[#This Row],[Kanji]],Raw_data_N2_Kanji[[Receipe]:[Meaning]],7,0)</f>
        <v>#N/A</v>
      </c>
      <c r="J964" t="e">
        <f>#REF!</f>
        <v>#REF!</v>
      </c>
      <c r="K964" s="35">
        <f>Final_manabou_kanji[[#This Row],[Sr. no.]]</f>
        <v>962</v>
      </c>
    </row>
    <row r="965" spans="2:11" ht="14.25" customHeight="1" x14ac:dyDescent="0.3">
      <c r="B965" s="34">
        <v>963</v>
      </c>
      <c r="C965" s="34" t="e">
        <f>VLOOKUP(Final_manabou_kanji[[#This Row],[Sr. no.]],Raw_data_N2_Kanji[[Sr. no.]:[Receipe no]],5,0)</f>
        <v>#N/A</v>
      </c>
      <c r="D965" s="38" t="e">
        <f>VLOOKUP(Final_manabou_kanji[[#This Row],[Sr. no.]],Raw_data_N2_Kanji[[Sr. no.]:[Meaning]],7,0)</f>
        <v>#N/A</v>
      </c>
      <c r="E965" s="3" t="e">
        <f>VLOOKUP(Final_manabou_kanji[[#This Row],[Sr. no.]],Raw_data_N2_Kanji[[Sr. no.]:[Meaning]],8,0)</f>
        <v>#N/A</v>
      </c>
      <c r="F965" s="39" t="e">
        <f>VLOOKUP(Final_manabou_kanji[[#This Row],[Sr. no.]],Raw_data_N2_Kanji[[Sr. no.]:[Meaning]],9,0)</f>
        <v>#N/A</v>
      </c>
      <c r="G965" s="66" t="e">
        <f>VLOOKUP(Final_manabou_kanji[[#This Row],[Sr. no.]],Raw_data_N2_Kanji[[Sr. no.]:[Sentence]],13,0)</f>
        <v>#N/A</v>
      </c>
      <c r="H965" t="e">
        <f>VLOOKUP(Final_manabou_kanji[[#This Row],[Kanji]],Raw_data_N2_Kanji[[Receipe]:[Meaning]],6,0)</f>
        <v>#N/A</v>
      </c>
      <c r="I965" t="e">
        <f>VLOOKUP(Final_manabou_kanji[[#This Row],[Kanji]],Raw_data_N2_Kanji[[Receipe]:[Meaning]],7,0)</f>
        <v>#N/A</v>
      </c>
      <c r="J965" t="e">
        <f>#REF!</f>
        <v>#REF!</v>
      </c>
      <c r="K965" s="35">
        <f>Final_manabou_kanji[[#This Row],[Sr. no.]]</f>
        <v>963</v>
      </c>
    </row>
    <row r="966" spans="2:11" ht="14.25" customHeight="1" x14ac:dyDescent="0.3">
      <c r="B966" s="34">
        <v>964</v>
      </c>
      <c r="C966" s="34" t="e">
        <f>VLOOKUP(Final_manabou_kanji[[#This Row],[Sr. no.]],Raw_data_N2_Kanji[[Sr. no.]:[Receipe no]],5,0)</f>
        <v>#N/A</v>
      </c>
      <c r="D966" s="38" t="e">
        <f>VLOOKUP(Final_manabou_kanji[[#This Row],[Sr. no.]],Raw_data_N2_Kanji[[Sr. no.]:[Meaning]],7,0)</f>
        <v>#N/A</v>
      </c>
      <c r="E966" s="3" t="e">
        <f>VLOOKUP(Final_manabou_kanji[[#This Row],[Sr. no.]],Raw_data_N2_Kanji[[Sr. no.]:[Meaning]],8,0)</f>
        <v>#N/A</v>
      </c>
      <c r="F966" s="39" t="e">
        <f>VLOOKUP(Final_manabou_kanji[[#This Row],[Sr. no.]],Raw_data_N2_Kanji[[Sr. no.]:[Meaning]],9,0)</f>
        <v>#N/A</v>
      </c>
      <c r="G966" s="66" t="e">
        <f>VLOOKUP(Final_manabou_kanji[[#This Row],[Sr. no.]],Raw_data_N2_Kanji[[Sr. no.]:[Sentence]],13,0)</f>
        <v>#N/A</v>
      </c>
      <c r="H966" t="e">
        <f>VLOOKUP(Final_manabou_kanji[[#This Row],[Kanji]],Raw_data_N2_Kanji[[Receipe]:[Meaning]],6,0)</f>
        <v>#N/A</v>
      </c>
      <c r="I966" t="e">
        <f>VLOOKUP(Final_manabou_kanji[[#This Row],[Kanji]],Raw_data_N2_Kanji[[Receipe]:[Meaning]],7,0)</f>
        <v>#N/A</v>
      </c>
      <c r="J966" t="e">
        <f>#REF!</f>
        <v>#REF!</v>
      </c>
      <c r="K966" s="35">
        <f>Final_manabou_kanji[[#This Row],[Sr. no.]]</f>
        <v>964</v>
      </c>
    </row>
    <row r="967" spans="2:11" ht="14.25" customHeight="1" x14ac:dyDescent="0.3">
      <c r="B967" s="34">
        <v>965</v>
      </c>
      <c r="C967" s="34" t="e">
        <f>VLOOKUP(Final_manabou_kanji[[#This Row],[Sr. no.]],Raw_data_N2_Kanji[[Sr. no.]:[Receipe no]],5,0)</f>
        <v>#N/A</v>
      </c>
      <c r="D967" s="38" t="e">
        <f>VLOOKUP(Final_manabou_kanji[[#This Row],[Sr. no.]],Raw_data_N2_Kanji[[Sr. no.]:[Meaning]],7,0)</f>
        <v>#N/A</v>
      </c>
      <c r="E967" s="3" t="e">
        <f>VLOOKUP(Final_manabou_kanji[[#This Row],[Sr. no.]],Raw_data_N2_Kanji[[Sr. no.]:[Meaning]],8,0)</f>
        <v>#N/A</v>
      </c>
      <c r="F967" s="39" t="e">
        <f>VLOOKUP(Final_manabou_kanji[[#This Row],[Sr. no.]],Raw_data_N2_Kanji[[Sr. no.]:[Meaning]],9,0)</f>
        <v>#N/A</v>
      </c>
      <c r="G967" s="66" t="e">
        <f>VLOOKUP(Final_manabou_kanji[[#This Row],[Sr. no.]],Raw_data_N2_Kanji[[Sr. no.]:[Sentence]],13,0)</f>
        <v>#N/A</v>
      </c>
      <c r="H967" t="e">
        <f>VLOOKUP(Final_manabou_kanji[[#This Row],[Kanji]],Raw_data_N2_Kanji[[Receipe]:[Meaning]],6,0)</f>
        <v>#N/A</v>
      </c>
      <c r="I967" t="e">
        <f>VLOOKUP(Final_manabou_kanji[[#This Row],[Kanji]],Raw_data_N2_Kanji[[Receipe]:[Meaning]],7,0)</f>
        <v>#N/A</v>
      </c>
      <c r="J967" t="e">
        <f>#REF!</f>
        <v>#REF!</v>
      </c>
      <c r="K967" s="35">
        <f>Final_manabou_kanji[[#This Row],[Sr. no.]]</f>
        <v>965</v>
      </c>
    </row>
    <row r="968" spans="2:11" ht="14.25" customHeight="1" x14ac:dyDescent="0.3">
      <c r="B968" s="34">
        <v>966</v>
      </c>
      <c r="C968" s="34" t="e">
        <f>VLOOKUP(Final_manabou_kanji[[#This Row],[Sr. no.]],Raw_data_N2_Kanji[[Sr. no.]:[Receipe no]],5,0)</f>
        <v>#N/A</v>
      </c>
      <c r="D968" s="38" t="e">
        <f>VLOOKUP(Final_manabou_kanji[[#This Row],[Sr. no.]],Raw_data_N2_Kanji[[Sr. no.]:[Meaning]],7,0)</f>
        <v>#N/A</v>
      </c>
      <c r="E968" s="3" t="e">
        <f>VLOOKUP(Final_manabou_kanji[[#This Row],[Sr. no.]],Raw_data_N2_Kanji[[Sr. no.]:[Meaning]],8,0)</f>
        <v>#N/A</v>
      </c>
      <c r="F968" s="39" t="e">
        <f>VLOOKUP(Final_manabou_kanji[[#This Row],[Sr. no.]],Raw_data_N2_Kanji[[Sr. no.]:[Meaning]],9,0)</f>
        <v>#N/A</v>
      </c>
      <c r="G968" s="66" t="e">
        <f>VLOOKUP(Final_manabou_kanji[[#This Row],[Sr. no.]],Raw_data_N2_Kanji[[Sr. no.]:[Sentence]],13,0)</f>
        <v>#N/A</v>
      </c>
      <c r="H968" t="e">
        <f>VLOOKUP(Final_manabou_kanji[[#This Row],[Kanji]],Raw_data_N2_Kanji[[Receipe]:[Meaning]],6,0)</f>
        <v>#N/A</v>
      </c>
      <c r="I968" t="e">
        <f>VLOOKUP(Final_manabou_kanji[[#This Row],[Kanji]],Raw_data_N2_Kanji[[Receipe]:[Meaning]],7,0)</f>
        <v>#N/A</v>
      </c>
      <c r="J968" t="e">
        <f>#REF!</f>
        <v>#REF!</v>
      </c>
      <c r="K968" s="35">
        <f>Final_manabou_kanji[[#This Row],[Sr. no.]]</f>
        <v>966</v>
      </c>
    </row>
    <row r="969" spans="2:11" ht="14.25" customHeight="1" x14ac:dyDescent="0.3">
      <c r="B969" s="34">
        <v>967</v>
      </c>
      <c r="C969" s="34" t="e">
        <f>VLOOKUP(Final_manabou_kanji[[#This Row],[Sr. no.]],Raw_data_N2_Kanji[[Sr. no.]:[Receipe no]],5,0)</f>
        <v>#N/A</v>
      </c>
      <c r="D969" s="38" t="e">
        <f>VLOOKUP(Final_manabou_kanji[[#This Row],[Sr. no.]],Raw_data_N2_Kanji[[Sr. no.]:[Meaning]],7,0)</f>
        <v>#N/A</v>
      </c>
      <c r="E969" s="3" t="e">
        <f>VLOOKUP(Final_manabou_kanji[[#This Row],[Sr. no.]],Raw_data_N2_Kanji[[Sr. no.]:[Meaning]],8,0)</f>
        <v>#N/A</v>
      </c>
      <c r="F969" s="39" t="e">
        <f>VLOOKUP(Final_manabou_kanji[[#This Row],[Sr. no.]],Raw_data_N2_Kanji[[Sr. no.]:[Meaning]],9,0)</f>
        <v>#N/A</v>
      </c>
      <c r="G969" s="66" t="e">
        <f>VLOOKUP(Final_manabou_kanji[[#This Row],[Sr. no.]],Raw_data_N2_Kanji[[Sr. no.]:[Sentence]],13,0)</f>
        <v>#N/A</v>
      </c>
      <c r="H969" t="e">
        <f>VLOOKUP(Final_manabou_kanji[[#This Row],[Kanji]],Raw_data_N2_Kanji[[Receipe]:[Meaning]],6,0)</f>
        <v>#N/A</v>
      </c>
      <c r="I969" t="e">
        <f>VLOOKUP(Final_manabou_kanji[[#This Row],[Kanji]],Raw_data_N2_Kanji[[Receipe]:[Meaning]],7,0)</f>
        <v>#N/A</v>
      </c>
      <c r="J969" t="e">
        <f>#REF!</f>
        <v>#REF!</v>
      </c>
      <c r="K969" s="35">
        <f>Final_manabou_kanji[[#This Row],[Sr. no.]]</f>
        <v>967</v>
      </c>
    </row>
    <row r="970" spans="2:11" ht="14.25" customHeight="1" x14ac:dyDescent="0.3">
      <c r="B970" s="34">
        <v>968</v>
      </c>
      <c r="C970" s="34" t="e">
        <f>VLOOKUP(Final_manabou_kanji[[#This Row],[Sr. no.]],Raw_data_N2_Kanji[[Sr. no.]:[Receipe no]],5,0)</f>
        <v>#N/A</v>
      </c>
      <c r="D970" s="38" t="e">
        <f>VLOOKUP(Final_manabou_kanji[[#This Row],[Sr. no.]],Raw_data_N2_Kanji[[Sr. no.]:[Meaning]],7,0)</f>
        <v>#N/A</v>
      </c>
      <c r="E970" s="3" t="e">
        <f>VLOOKUP(Final_manabou_kanji[[#This Row],[Sr. no.]],Raw_data_N2_Kanji[[Sr. no.]:[Meaning]],8,0)</f>
        <v>#N/A</v>
      </c>
      <c r="F970" s="39" t="e">
        <f>VLOOKUP(Final_manabou_kanji[[#This Row],[Sr. no.]],Raw_data_N2_Kanji[[Sr. no.]:[Meaning]],9,0)</f>
        <v>#N/A</v>
      </c>
      <c r="G970" s="66" t="e">
        <f>VLOOKUP(Final_manabou_kanji[[#This Row],[Sr. no.]],Raw_data_N2_Kanji[[Sr. no.]:[Sentence]],13,0)</f>
        <v>#N/A</v>
      </c>
      <c r="H970" t="e">
        <f>VLOOKUP(Final_manabou_kanji[[#This Row],[Kanji]],Raw_data_N2_Kanji[[Receipe]:[Meaning]],6,0)</f>
        <v>#N/A</v>
      </c>
      <c r="I970" t="e">
        <f>VLOOKUP(Final_manabou_kanji[[#This Row],[Kanji]],Raw_data_N2_Kanji[[Receipe]:[Meaning]],7,0)</f>
        <v>#N/A</v>
      </c>
      <c r="J970" t="e">
        <f>#REF!</f>
        <v>#REF!</v>
      </c>
      <c r="K970" s="35">
        <f>Final_manabou_kanji[[#This Row],[Sr. no.]]</f>
        <v>968</v>
      </c>
    </row>
    <row r="971" spans="2:11" ht="14.25" customHeight="1" x14ac:dyDescent="0.3">
      <c r="B971" s="34">
        <v>969</v>
      </c>
      <c r="C971" s="34" t="e">
        <f>VLOOKUP(Final_manabou_kanji[[#This Row],[Sr. no.]],Raw_data_N2_Kanji[[Sr. no.]:[Receipe no]],5,0)</f>
        <v>#N/A</v>
      </c>
      <c r="D971" s="38" t="e">
        <f>VLOOKUP(Final_manabou_kanji[[#This Row],[Sr. no.]],Raw_data_N2_Kanji[[Sr. no.]:[Meaning]],7,0)</f>
        <v>#N/A</v>
      </c>
      <c r="E971" s="3" t="e">
        <f>VLOOKUP(Final_manabou_kanji[[#This Row],[Sr. no.]],Raw_data_N2_Kanji[[Sr. no.]:[Meaning]],8,0)</f>
        <v>#N/A</v>
      </c>
      <c r="F971" s="39" t="e">
        <f>VLOOKUP(Final_manabou_kanji[[#This Row],[Sr. no.]],Raw_data_N2_Kanji[[Sr. no.]:[Meaning]],9,0)</f>
        <v>#N/A</v>
      </c>
      <c r="G971" s="66" t="e">
        <f>VLOOKUP(Final_manabou_kanji[[#This Row],[Sr. no.]],Raw_data_N2_Kanji[[Sr. no.]:[Sentence]],13,0)</f>
        <v>#N/A</v>
      </c>
      <c r="H971" t="e">
        <f>VLOOKUP(Final_manabou_kanji[[#This Row],[Kanji]],Raw_data_N2_Kanji[[Receipe]:[Meaning]],6,0)</f>
        <v>#N/A</v>
      </c>
      <c r="I971" t="e">
        <f>VLOOKUP(Final_manabou_kanji[[#This Row],[Kanji]],Raw_data_N2_Kanji[[Receipe]:[Meaning]],7,0)</f>
        <v>#N/A</v>
      </c>
      <c r="J971" t="e">
        <f>#REF!</f>
        <v>#REF!</v>
      </c>
      <c r="K971" s="35">
        <f>Final_manabou_kanji[[#This Row],[Sr. no.]]</f>
        <v>969</v>
      </c>
    </row>
    <row r="972" spans="2:11" ht="14.25" customHeight="1" x14ac:dyDescent="0.3">
      <c r="B972" s="34">
        <v>970</v>
      </c>
      <c r="C972" s="34" t="e">
        <f>VLOOKUP(Final_manabou_kanji[[#This Row],[Sr. no.]],Raw_data_N2_Kanji[[Sr. no.]:[Receipe no]],5,0)</f>
        <v>#N/A</v>
      </c>
      <c r="D972" s="38" t="e">
        <f>VLOOKUP(Final_manabou_kanji[[#This Row],[Sr. no.]],Raw_data_N2_Kanji[[Sr. no.]:[Meaning]],7,0)</f>
        <v>#N/A</v>
      </c>
      <c r="E972" s="3" t="e">
        <f>VLOOKUP(Final_manabou_kanji[[#This Row],[Sr. no.]],Raw_data_N2_Kanji[[Sr. no.]:[Meaning]],8,0)</f>
        <v>#N/A</v>
      </c>
      <c r="F972" s="39" t="e">
        <f>VLOOKUP(Final_manabou_kanji[[#This Row],[Sr. no.]],Raw_data_N2_Kanji[[Sr. no.]:[Meaning]],9,0)</f>
        <v>#N/A</v>
      </c>
      <c r="G972" s="66" t="e">
        <f>VLOOKUP(Final_manabou_kanji[[#This Row],[Sr. no.]],Raw_data_N2_Kanji[[Sr. no.]:[Sentence]],13,0)</f>
        <v>#N/A</v>
      </c>
      <c r="H972" t="e">
        <f>VLOOKUP(Final_manabou_kanji[[#This Row],[Kanji]],Raw_data_N2_Kanji[[Receipe]:[Meaning]],6,0)</f>
        <v>#N/A</v>
      </c>
      <c r="I972" t="e">
        <f>VLOOKUP(Final_manabou_kanji[[#This Row],[Kanji]],Raw_data_N2_Kanji[[Receipe]:[Meaning]],7,0)</f>
        <v>#N/A</v>
      </c>
      <c r="J972" t="e">
        <f>#REF!</f>
        <v>#REF!</v>
      </c>
      <c r="K972" s="35">
        <f>Final_manabou_kanji[[#This Row],[Sr. no.]]</f>
        <v>970</v>
      </c>
    </row>
    <row r="973" spans="2:11" ht="14.25" customHeight="1" x14ac:dyDescent="0.3">
      <c r="B973" s="34">
        <v>971</v>
      </c>
      <c r="C973" s="34" t="e">
        <f>VLOOKUP(Final_manabou_kanji[[#This Row],[Sr. no.]],Raw_data_N2_Kanji[[Sr. no.]:[Receipe no]],5,0)</f>
        <v>#N/A</v>
      </c>
      <c r="D973" s="38" t="e">
        <f>VLOOKUP(Final_manabou_kanji[[#This Row],[Sr. no.]],Raw_data_N2_Kanji[[Sr. no.]:[Meaning]],7,0)</f>
        <v>#N/A</v>
      </c>
      <c r="E973" s="3" t="e">
        <f>VLOOKUP(Final_manabou_kanji[[#This Row],[Sr. no.]],Raw_data_N2_Kanji[[Sr. no.]:[Meaning]],8,0)</f>
        <v>#N/A</v>
      </c>
      <c r="F973" s="39" t="e">
        <f>VLOOKUP(Final_manabou_kanji[[#This Row],[Sr. no.]],Raw_data_N2_Kanji[[Sr. no.]:[Meaning]],9,0)</f>
        <v>#N/A</v>
      </c>
      <c r="G973" s="66" t="e">
        <f>VLOOKUP(Final_manabou_kanji[[#This Row],[Sr. no.]],Raw_data_N2_Kanji[[Sr. no.]:[Sentence]],13,0)</f>
        <v>#N/A</v>
      </c>
      <c r="H973" t="e">
        <f>VLOOKUP(Final_manabou_kanji[[#This Row],[Kanji]],Raw_data_N2_Kanji[[Receipe]:[Meaning]],6,0)</f>
        <v>#N/A</v>
      </c>
      <c r="I973" t="e">
        <f>VLOOKUP(Final_manabou_kanji[[#This Row],[Kanji]],Raw_data_N2_Kanji[[Receipe]:[Meaning]],7,0)</f>
        <v>#N/A</v>
      </c>
      <c r="J973" t="e">
        <f>#REF!</f>
        <v>#REF!</v>
      </c>
      <c r="K973" s="35">
        <f>Final_manabou_kanji[[#This Row],[Sr. no.]]</f>
        <v>971</v>
      </c>
    </row>
    <row r="974" spans="2:11" ht="14.25" customHeight="1" x14ac:dyDescent="0.3">
      <c r="B974" s="34">
        <v>972</v>
      </c>
      <c r="C974" s="34" t="e">
        <f>VLOOKUP(Final_manabou_kanji[[#This Row],[Sr. no.]],Raw_data_N2_Kanji[[Sr. no.]:[Receipe no]],5,0)</f>
        <v>#N/A</v>
      </c>
      <c r="D974" s="38" t="e">
        <f>VLOOKUP(Final_manabou_kanji[[#This Row],[Sr. no.]],Raw_data_N2_Kanji[[Sr. no.]:[Meaning]],7,0)</f>
        <v>#N/A</v>
      </c>
      <c r="E974" s="3" t="e">
        <f>VLOOKUP(Final_manabou_kanji[[#This Row],[Sr. no.]],Raw_data_N2_Kanji[[Sr. no.]:[Meaning]],8,0)</f>
        <v>#N/A</v>
      </c>
      <c r="F974" s="39" t="e">
        <f>VLOOKUP(Final_manabou_kanji[[#This Row],[Sr. no.]],Raw_data_N2_Kanji[[Sr. no.]:[Meaning]],9,0)</f>
        <v>#N/A</v>
      </c>
      <c r="G974" s="66" t="e">
        <f>VLOOKUP(Final_manabou_kanji[[#This Row],[Sr. no.]],Raw_data_N2_Kanji[[Sr. no.]:[Sentence]],13,0)</f>
        <v>#N/A</v>
      </c>
      <c r="H974" t="e">
        <f>VLOOKUP(Final_manabou_kanji[[#This Row],[Kanji]],Raw_data_N2_Kanji[[Receipe]:[Meaning]],6,0)</f>
        <v>#N/A</v>
      </c>
      <c r="I974" t="e">
        <f>VLOOKUP(Final_manabou_kanji[[#This Row],[Kanji]],Raw_data_N2_Kanji[[Receipe]:[Meaning]],7,0)</f>
        <v>#N/A</v>
      </c>
      <c r="J974" t="e">
        <f>#REF!</f>
        <v>#REF!</v>
      </c>
      <c r="K974" s="35">
        <f>Final_manabou_kanji[[#This Row],[Sr. no.]]</f>
        <v>972</v>
      </c>
    </row>
    <row r="975" spans="2:11" ht="14.25" customHeight="1" x14ac:dyDescent="0.3">
      <c r="B975" s="34">
        <v>973</v>
      </c>
      <c r="C975" s="34" t="e">
        <f>VLOOKUP(Final_manabou_kanji[[#This Row],[Sr. no.]],Raw_data_N2_Kanji[[Sr. no.]:[Receipe no]],5,0)</f>
        <v>#N/A</v>
      </c>
      <c r="D975" s="38" t="e">
        <f>VLOOKUP(Final_manabou_kanji[[#This Row],[Sr. no.]],Raw_data_N2_Kanji[[Sr. no.]:[Meaning]],7,0)</f>
        <v>#N/A</v>
      </c>
      <c r="E975" s="3" t="e">
        <f>VLOOKUP(Final_manabou_kanji[[#This Row],[Sr. no.]],Raw_data_N2_Kanji[[Sr. no.]:[Meaning]],8,0)</f>
        <v>#N/A</v>
      </c>
      <c r="F975" s="39" t="e">
        <f>VLOOKUP(Final_manabou_kanji[[#This Row],[Sr. no.]],Raw_data_N2_Kanji[[Sr. no.]:[Meaning]],9,0)</f>
        <v>#N/A</v>
      </c>
      <c r="G975" s="66" t="e">
        <f>VLOOKUP(Final_manabou_kanji[[#This Row],[Sr. no.]],Raw_data_N2_Kanji[[Sr. no.]:[Sentence]],13,0)</f>
        <v>#N/A</v>
      </c>
      <c r="H975" t="e">
        <f>VLOOKUP(Final_manabou_kanji[[#This Row],[Kanji]],Raw_data_N2_Kanji[[Receipe]:[Meaning]],6,0)</f>
        <v>#N/A</v>
      </c>
      <c r="I975" t="e">
        <f>VLOOKUP(Final_manabou_kanji[[#This Row],[Kanji]],Raw_data_N2_Kanji[[Receipe]:[Meaning]],7,0)</f>
        <v>#N/A</v>
      </c>
      <c r="J975" t="e">
        <f>#REF!</f>
        <v>#REF!</v>
      </c>
      <c r="K975" s="35">
        <f>Final_manabou_kanji[[#This Row],[Sr. no.]]</f>
        <v>973</v>
      </c>
    </row>
    <row r="976" spans="2:11" ht="14.25" customHeight="1" x14ac:dyDescent="0.3">
      <c r="B976" s="34">
        <v>974</v>
      </c>
      <c r="C976" s="34" t="e">
        <f>VLOOKUP(Final_manabou_kanji[[#This Row],[Sr. no.]],Raw_data_N2_Kanji[[Sr. no.]:[Receipe no]],5,0)</f>
        <v>#N/A</v>
      </c>
      <c r="D976" s="38" t="e">
        <f>VLOOKUP(Final_manabou_kanji[[#This Row],[Sr. no.]],Raw_data_N2_Kanji[[Sr. no.]:[Meaning]],7,0)</f>
        <v>#N/A</v>
      </c>
      <c r="E976" s="3" t="e">
        <f>VLOOKUP(Final_manabou_kanji[[#This Row],[Sr. no.]],Raw_data_N2_Kanji[[Sr. no.]:[Meaning]],8,0)</f>
        <v>#N/A</v>
      </c>
      <c r="F976" s="39" t="e">
        <f>VLOOKUP(Final_manabou_kanji[[#This Row],[Sr. no.]],Raw_data_N2_Kanji[[Sr. no.]:[Meaning]],9,0)</f>
        <v>#N/A</v>
      </c>
      <c r="G976" s="66" t="e">
        <f>VLOOKUP(Final_manabou_kanji[[#This Row],[Sr. no.]],Raw_data_N2_Kanji[[Sr. no.]:[Sentence]],13,0)</f>
        <v>#N/A</v>
      </c>
      <c r="H976" t="e">
        <f>VLOOKUP(Final_manabou_kanji[[#This Row],[Kanji]],Raw_data_N2_Kanji[[Receipe]:[Meaning]],6,0)</f>
        <v>#N/A</v>
      </c>
      <c r="I976" t="e">
        <f>VLOOKUP(Final_manabou_kanji[[#This Row],[Kanji]],Raw_data_N2_Kanji[[Receipe]:[Meaning]],7,0)</f>
        <v>#N/A</v>
      </c>
      <c r="J976" t="e">
        <f>#REF!</f>
        <v>#REF!</v>
      </c>
      <c r="K976" s="35">
        <f>Final_manabou_kanji[[#This Row],[Sr. no.]]</f>
        <v>974</v>
      </c>
    </row>
    <row r="977" spans="2:11" ht="14.25" customHeight="1" x14ac:dyDescent="0.3">
      <c r="B977" s="34">
        <v>975</v>
      </c>
      <c r="C977" s="34" t="e">
        <f>VLOOKUP(Final_manabou_kanji[[#This Row],[Sr. no.]],Raw_data_N2_Kanji[[Sr. no.]:[Receipe no]],5,0)</f>
        <v>#N/A</v>
      </c>
      <c r="D977" s="38" t="e">
        <f>VLOOKUP(Final_manabou_kanji[[#This Row],[Sr. no.]],Raw_data_N2_Kanji[[Sr. no.]:[Meaning]],7,0)</f>
        <v>#N/A</v>
      </c>
      <c r="E977" s="3" t="e">
        <f>VLOOKUP(Final_manabou_kanji[[#This Row],[Sr. no.]],Raw_data_N2_Kanji[[Sr. no.]:[Meaning]],8,0)</f>
        <v>#N/A</v>
      </c>
      <c r="F977" s="39" t="e">
        <f>VLOOKUP(Final_manabou_kanji[[#This Row],[Sr. no.]],Raw_data_N2_Kanji[[Sr. no.]:[Meaning]],9,0)</f>
        <v>#N/A</v>
      </c>
      <c r="G977" s="66" t="e">
        <f>VLOOKUP(Final_manabou_kanji[[#This Row],[Sr. no.]],Raw_data_N2_Kanji[[Sr. no.]:[Sentence]],13,0)</f>
        <v>#N/A</v>
      </c>
      <c r="H977" t="e">
        <f>VLOOKUP(Final_manabou_kanji[[#This Row],[Kanji]],Raw_data_N2_Kanji[[Receipe]:[Meaning]],6,0)</f>
        <v>#N/A</v>
      </c>
      <c r="I977" t="e">
        <f>VLOOKUP(Final_manabou_kanji[[#This Row],[Kanji]],Raw_data_N2_Kanji[[Receipe]:[Meaning]],7,0)</f>
        <v>#N/A</v>
      </c>
      <c r="J977" t="e">
        <f>#REF!</f>
        <v>#REF!</v>
      </c>
      <c r="K977" s="35">
        <f>Final_manabou_kanji[[#This Row],[Sr. no.]]</f>
        <v>975</v>
      </c>
    </row>
    <row r="978" spans="2:11" ht="14.25" customHeight="1" x14ac:dyDescent="0.3">
      <c r="B978" s="34">
        <v>976</v>
      </c>
      <c r="C978" s="34" t="e">
        <f>VLOOKUP(Final_manabou_kanji[[#This Row],[Sr. no.]],Raw_data_N2_Kanji[[Sr. no.]:[Receipe no]],5,0)</f>
        <v>#N/A</v>
      </c>
      <c r="D978" s="38" t="e">
        <f>VLOOKUP(Final_manabou_kanji[[#This Row],[Sr. no.]],Raw_data_N2_Kanji[[Sr. no.]:[Meaning]],7,0)</f>
        <v>#N/A</v>
      </c>
      <c r="E978" s="3" t="e">
        <f>VLOOKUP(Final_manabou_kanji[[#This Row],[Sr. no.]],Raw_data_N2_Kanji[[Sr. no.]:[Meaning]],8,0)</f>
        <v>#N/A</v>
      </c>
      <c r="F978" s="39" t="e">
        <f>VLOOKUP(Final_manabou_kanji[[#This Row],[Sr. no.]],Raw_data_N2_Kanji[[Sr. no.]:[Meaning]],9,0)</f>
        <v>#N/A</v>
      </c>
      <c r="G978" s="66" t="e">
        <f>VLOOKUP(Final_manabou_kanji[[#This Row],[Sr. no.]],Raw_data_N2_Kanji[[Sr. no.]:[Sentence]],13,0)</f>
        <v>#N/A</v>
      </c>
      <c r="H978" t="e">
        <f>VLOOKUP(Final_manabou_kanji[[#This Row],[Kanji]],Raw_data_N2_Kanji[[Receipe]:[Meaning]],6,0)</f>
        <v>#N/A</v>
      </c>
      <c r="I978" t="e">
        <f>VLOOKUP(Final_manabou_kanji[[#This Row],[Kanji]],Raw_data_N2_Kanji[[Receipe]:[Meaning]],7,0)</f>
        <v>#N/A</v>
      </c>
      <c r="J978" t="e">
        <f>#REF!</f>
        <v>#REF!</v>
      </c>
      <c r="K978" s="35">
        <f>Final_manabou_kanji[[#This Row],[Sr. no.]]</f>
        <v>976</v>
      </c>
    </row>
    <row r="979" spans="2:11" ht="14.25" customHeight="1" x14ac:dyDescent="0.3">
      <c r="B979" s="34">
        <v>977</v>
      </c>
      <c r="C979" s="34" t="e">
        <f>VLOOKUP(Final_manabou_kanji[[#This Row],[Sr. no.]],Raw_data_N2_Kanji[[Sr. no.]:[Receipe no]],5,0)</f>
        <v>#N/A</v>
      </c>
      <c r="D979" s="38" t="e">
        <f>VLOOKUP(Final_manabou_kanji[[#This Row],[Sr. no.]],Raw_data_N2_Kanji[[Sr. no.]:[Meaning]],7,0)</f>
        <v>#N/A</v>
      </c>
      <c r="E979" s="3" t="e">
        <f>VLOOKUP(Final_manabou_kanji[[#This Row],[Sr. no.]],Raw_data_N2_Kanji[[Sr. no.]:[Meaning]],8,0)</f>
        <v>#N/A</v>
      </c>
      <c r="F979" s="39" t="e">
        <f>VLOOKUP(Final_manabou_kanji[[#This Row],[Sr. no.]],Raw_data_N2_Kanji[[Sr. no.]:[Meaning]],9,0)</f>
        <v>#N/A</v>
      </c>
      <c r="G979" s="66" t="e">
        <f>VLOOKUP(Final_manabou_kanji[[#This Row],[Sr. no.]],Raw_data_N2_Kanji[[Sr. no.]:[Sentence]],13,0)</f>
        <v>#N/A</v>
      </c>
      <c r="H979" t="e">
        <f>VLOOKUP(Final_manabou_kanji[[#This Row],[Kanji]],Raw_data_N2_Kanji[[Receipe]:[Meaning]],6,0)</f>
        <v>#N/A</v>
      </c>
      <c r="I979" t="e">
        <f>VLOOKUP(Final_manabou_kanji[[#This Row],[Kanji]],Raw_data_N2_Kanji[[Receipe]:[Meaning]],7,0)</f>
        <v>#N/A</v>
      </c>
      <c r="J979" t="e">
        <f>#REF!</f>
        <v>#REF!</v>
      </c>
      <c r="K979" s="35">
        <f>Final_manabou_kanji[[#This Row],[Sr. no.]]</f>
        <v>977</v>
      </c>
    </row>
    <row r="980" spans="2:11" ht="14.25" customHeight="1" x14ac:dyDescent="0.3">
      <c r="B980" s="34">
        <v>978</v>
      </c>
      <c r="C980" s="34" t="e">
        <f>VLOOKUP(Final_manabou_kanji[[#This Row],[Sr. no.]],Raw_data_N2_Kanji[[Sr. no.]:[Receipe no]],5,0)</f>
        <v>#N/A</v>
      </c>
      <c r="D980" s="38" t="e">
        <f>VLOOKUP(Final_manabou_kanji[[#This Row],[Sr. no.]],Raw_data_N2_Kanji[[Sr. no.]:[Meaning]],7,0)</f>
        <v>#N/A</v>
      </c>
      <c r="E980" s="3" t="e">
        <f>VLOOKUP(Final_manabou_kanji[[#This Row],[Sr. no.]],Raw_data_N2_Kanji[[Sr. no.]:[Meaning]],8,0)</f>
        <v>#N/A</v>
      </c>
      <c r="F980" s="39" t="e">
        <f>VLOOKUP(Final_manabou_kanji[[#This Row],[Sr. no.]],Raw_data_N2_Kanji[[Sr. no.]:[Meaning]],9,0)</f>
        <v>#N/A</v>
      </c>
      <c r="G980" s="66" t="e">
        <f>VLOOKUP(Final_manabou_kanji[[#This Row],[Sr. no.]],Raw_data_N2_Kanji[[Sr. no.]:[Sentence]],13,0)</f>
        <v>#N/A</v>
      </c>
      <c r="H980" t="e">
        <f>VLOOKUP(Final_manabou_kanji[[#This Row],[Kanji]],Raw_data_N2_Kanji[[Receipe]:[Meaning]],6,0)</f>
        <v>#N/A</v>
      </c>
      <c r="I980" t="e">
        <f>VLOOKUP(Final_manabou_kanji[[#This Row],[Kanji]],Raw_data_N2_Kanji[[Receipe]:[Meaning]],7,0)</f>
        <v>#N/A</v>
      </c>
      <c r="J980" t="e">
        <f>#REF!</f>
        <v>#REF!</v>
      </c>
      <c r="K980" s="35">
        <f>Final_manabou_kanji[[#This Row],[Sr. no.]]</f>
        <v>978</v>
      </c>
    </row>
    <row r="981" spans="2:11" ht="14.25" customHeight="1" x14ac:dyDescent="0.3">
      <c r="B981" s="34">
        <v>979</v>
      </c>
      <c r="C981" s="34" t="e">
        <f>VLOOKUP(Final_manabou_kanji[[#This Row],[Sr. no.]],Raw_data_N2_Kanji[[Sr. no.]:[Receipe no]],5,0)</f>
        <v>#N/A</v>
      </c>
      <c r="D981" s="38" t="e">
        <f>VLOOKUP(Final_manabou_kanji[[#This Row],[Sr. no.]],Raw_data_N2_Kanji[[Sr. no.]:[Meaning]],7,0)</f>
        <v>#N/A</v>
      </c>
      <c r="E981" s="3" t="e">
        <f>VLOOKUP(Final_manabou_kanji[[#This Row],[Sr. no.]],Raw_data_N2_Kanji[[Sr. no.]:[Meaning]],8,0)</f>
        <v>#N/A</v>
      </c>
      <c r="F981" s="39" t="e">
        <f>VLOOKUP(Final_manabou_kanji[[#This Row],[Sr. no.]],Raw_data_N2_Kanji[[Sr. no.]:[Meaning]],9,0)</f>
        <v>#N/A</v>
      </c>
      <c r="G981" s="66" t="e">
        <f>VLOOKUP(Final_manabou_kanji[[#This Row],[Sr. no.]],Raw_data_N2_Kanji[[Sr. no.]:[Sentence]],13,0)</f>
        <v>#N/A</v>
      </c>
      <c r="H981" t="e">
        <f>VLOOKUP(Final_manabou_kanji[[#This Row],[Kanji]],Raw_data_N2_Kanji[[Receipe]:[Meaning]],6,0)</f>
        <v>#N/A</v>
      </c>
      <c r="I981" t="e">
        <f>VLOOKUP(Final_manabou_kanji[[#This Row],[Kanji]],Raw_data_N2_Kanji[[Receipe]:[Meaning]],7,0)</f>
        <v>#N/A</v>
      </c>
      <c r="J981" t="e">
        <f>#REF!</f>
        <v>#REF!</v>
      </c>
      <c r="K981" s="35">
        <f>Final_manabou_kanji[[#This Row],[Sr. no.]]</f>
        <v>979</v>
      </c>
    </row>
    <row r="982" spans="2:11" ht="14.25" customHeight="1" x14ac:dyDescent="0.3">
      <c r="B982" s="34">
        <v>980</v>
      </c>
      <c r="C982" s="34" t="e">
        <f>VLOOKUP(Final_manabou_kanji[[#This Row],[Sr. no.]],Raw_data_N2_Kanji[[Sr. no.]:[Receipe no]],5,0)</f>
        <v>#N/A</v>
      </c>
      <c r="D982" s="38" t="e">
        <f>VLOOKUP(Final_manabou_kanji[[#This Row],[Sr. no.]],Raw_data_N2_Kanji[[Sr. no.]:[Meaning]],7,0)</f>
        <v>#N/A</v>
      </c>
      <c r="E982" s="3" t="e">
        <f>VLOOKUP(Final_manabou_kanji[[#This Row],[Sr. no.]],Raw_data_N2_Kanji[[Sr. no.]:[Meaning]],8,0)</f>
        <v>#N/A</v>
      </c>
      <c r="F982" s="39" t="e">
        <f>VLOOKUP(Final_manabou_kanji[[#This Row],[Sr. no.]],Raw_data_N2_Kanji[[Sr. no.]:[Meaning]],9,0)</f>
        <v>#N/A</v>
      </c>
      <c r="G982" s="66" t="e">
        <f>VLOOKUP(Final_manabou_kanji[[#This Row],[Sr. no.]],Raw_data_N2_Kanji[[Sr. no.]:[Sentence]],13,0)</f>
        <v>#N/A</v>
      </c>
      <c r="H982" t="e">
        <f>VLOOKUP(Final_manabou_kanji[[#This Row],[Kanji]],Raw_data_N2_Kanji[[Receipe]:[Meaning]],6,0)</f>
        <v>#N/A</v>
      </c>
      <c r="I982" t="e">
        <f>VLOOKUP(Final_manabou_kanji[[#This Row],[Kanji]],Raw_data_N2_Kanji[[Receipe]:[Meaning]],7,0)</f>
        <v>#N/A</v>
      </c>
      <c r="J982" t="e">
        <f>#REF!</f>
        <v>#REF!</v>
      </c>
      <c r="K982" s="35">
        <f>Final_manabou_kanji[[#This Row],[Sr. no.]]</f>
        <v>980</v>
      </c>
    </row>
    <row r="983" spans="2:11" ht="14.25" customHeight="1" x14ac:dyDescent="0.3">
      <c r="B983" s="34">
        <v>981</v>
      </c>
      <c r="C983" s="34" t="e">
        <f>VLOOKUP(Final_manabou_kanji[[#This Row],[Sr. no.]],Raw_data_N2_Kanji[[Sr. no.]:[Receipe no]],5,0)</f>
        <v>#N/A</v>
      </c>
      <c r="D983" s="38" t="e">
        <f>VLOOKUP(Final_manabou_kanji[[#This Row],[Sr. no.]],Raw_data_N2_Kanji[[Sr. no.]:[Meaning]],7,0)</f>
        <v>#N/A</v>
      </c>
      <c r="E983" s="3" t="e">
        <f>VLOOKUP(Final_manabou_kanji[[#This Row],[Sr. no.]],Raw_data_N2_Kanji[[Sr. no.]:[Meaning]],8,0)</f>
        <v>#N/A</v>
      </c>
      <c r="F983" s="39" t="e">
        <f>VLOOKUP(Final_manabou_kanji[[#This Row],[Sr. no.]],Raw_data_N2_Kanji[[Sr. no.]:[Meaning]],9,0)</f>
        <v>#N/A</v>
      </c>
      <c r="G983" s="66" t="e">
        <f>VLOOKUP(Final_manabou_kanji[[#This Row],[Sr. no.]],Raw_data_N2_Kanji[[Sr. no.]:[Sentence]],13,0)</f>
        <v>#N/A</v>
      </c>
      <c r="H983" t="e">
        <f>VLOOKUP(Final_manabou_kanji[[#This Row],[Kanji]],Raw_data_N2_Kanji[[Receipe]:[Meaning]],6,0)</f>
        <v>#N/A</v>
      </c>
      <c r="I983" t="e">
        <f>VLOOKUP(Final_manabou_kanji[[#This Row],[Kanji]],Raw_data_N2_Kanji[[Receipe]:[Meaning]],7,0)</f>
        <v>#N/A</v>
      </c>
      <c r="J983" t="e">
        <f>#REF!</f>
        <v>#REF!</v>
      </c>
      <c r="K983" s="35">
        <f>Final_manabou_kanji[[#This Row],[Sr. no.]]</f>
        <v>981</v>
      </c>
    </row>
    <row r="984" spans="2:11" ht="14.25" customHeight="1" x14ac:dyDescent="0.3">
      <c r="B984" s="34">
        <v>982</v>
      </c>
      <c r="C984" s="34" t="e">
        <f>VLOOKUP(Final_manabou_kanji[[#This Row],[Sr. no.]],Raw_data_N2_Kanji[[Sr. no.]:[Receipe no]],5,0)</f>
        <v>#N/A</v>
      </c>
      <c r="D984" s="38" t="e">
        <f>VLOOKUP(Final_manabou_kanji[[#This Row],[Sr. no.]],Raw_data_N2_Kanji[[Sr. no.]:[Meaning]],7,0)</f>
        <v>#N/A</v>
      </c>
      <c r="E984" s="3" t="e">
        <f>VLOOKUP(Final_manabou_kanji[[#This Row],[Sr. no.]],Raw_data_N2_Kanji[[Sr. no.]:[Meaning]],8,0)</f>
        <v>#N/A</v>
      </c>
      <c r="F984" s="39" t="e">
        <f>VLOOKUP(Final_manabou_kanji[[#This Row],[Sr. no.]],Raw_data_N2_Kanji[[Sr. no.]:[Meaning]],9,0)</f>
        <v>#N/A</v>
      </c>
      <c r="G984" s="66" t="e">
        <f>VLOOKUP(Final_manabou_kanji[[#This Row],[Sr. no.]],Raw_data_N2_Kanji[[Sr. no.]:[Sentence]],13,0)</f>
        <v>#N/A</v>
      </c>
      <c r="H984" t="e">
        <f>VLOOKUP(Final_manabou_kanji[[#This Row],[Kanji]],Raw_data_N2_Kanji[[Receipe]:[Meaning]],6,0)</f>
        <v>#N/A</v>
      </c>
      <c r="I984" t="e">
        <f>VLOOKUP(Final_manabou_kanji[[#This Row],[Kanji]],Raw_data_N2_Kanji[[Receipe]:[Meaning]],7,0)</f>
        <v>#N/A</v>
      </c>
      <c r="J984" t="e">
        <f>#REF!</f>
        <v>#REF!</v>
      </c>
      <c r="K984" s="35">
        <f>Final_manabou_kanji[[#This Row],[Sr. no.]]</f>
        <v>982</v>
      </c>
    </row>
    <row r="985" spans="2:11" ht="14.25" customHeight="1" x14ac:dyDescent="0.3">
      <c r="B985" s="34">
        <v>983</v>
      </c>
      <c r="C985" s="34" t="e">
        <f>VLOOKUP(Final_manabou_kanji[[#This Row],[Sr. no.]],Raw_data_N2_Kanji[[Sr. no.]:[Receipe no]],5,0)</f>
        <v>#N/A</v>
      </c>
      <c r="D985" s="38" t="e">
        <f>VLOOKUP(Final_manabou_kanji[[#This Row],[Sr. no.]],Raw_data_N2_Kanji[[Sr. no.]:[Meaning]],7,0)</f>
        <v>#N/A</v>
      </c>
      <c r="E985" s="3" t="e">
        <f>VLOOKUP(Final_manabou_kanji[[#This Row],[Sr. no.]],Raw_data_N2_Kanji[[Sr. no.]:[Meaning]],8,0)</f>
        <v>#N/A</v>
      </c>
      <c r="F985" s="39" t="e">
        <f>VLOOKUP(Final_manabou_kanji[[#This Row],[Sr. no.]],Raw_data_N2_Kanji[[Sr. no.]:[Meaning]],9,0)</f>
        <v>#N/A</v>
      </c>
      <c r="G985" s="66" t="e">
        <f>VLOOKUP(Final_manabou_kanji[[#This Row],[Sr. no.]],Raw_data_N2_Kanji[[Sr. no.]:[Sentence]],13,0)</f>
        <v>#N/A</v>
      </c>
      <c r="H985" t="e">
        <f>VLOOKUP(Final_manabou_kanji[[#This Row],[Kanji]],Raw_data_N2_Kanji[[Receipe]:[Meaning]],6,0)</f>
        <v>#N/A</v>
      </c>
      <c r="I985" t="e">
        <f>VLOOKUP(Final_manabou_kanji[[#This Row],[Kanji]],Raw_data_N2_Kanji[[Receipe]:[Meaning]],7,0)</f>
        <v>#N/A</v>
      </c>
      <c r="J985" t="e">
        <f>#REF!</f>
        <v>#REF!</v>
      </c>
      <c r="K985" s="35">
        <f>Final_manabou_kanji[[#This Row],[Sr. no.]]</f>
        <v>983</v>
      </c>
    </row>
    <row r="986" spans="2:11" ht="14.25" customHeight="1" x14ac:dyDescent="0.3">
      <c r="B986" s="34">
        <v>984</v>
      </c>
      <c r="C986" s="34" t="e">
        <f>VLOOKUP(Final_manabou_kanji[[#This Row],[Sr. no.]],Raw_data_N2_Kanji[[Sr. no.]:[Receipe no]],5,0)</f>
        <v>#N/A</v>
      </c>
      <c r="D986" s="38" t="e">
        <f>VLOOKUP(Final_manabou_kanji[[#This Row],[Sr. no.]],Raw_data_N2_Kanji[[Sr. no.]:[Meaning]],7,0)</f>
        <v>#N/A</v>
      </c>
      <c r="E986" s="3" t="e">
        <f>VLOOKUP(Final_manabou_kanji[[#This Row],[Sr. no.]],Raw_data_N2_Kanji[[Sr. no.]:[Meaning]],8,0)</f>
        <v>#N/A</v>
      </c>
      <c r="F986" s="39" t="e">
        <f>VLOOKUP(Final_manabou_kanji[[#This Row],[Sr. no.]],Raw_data_N2_Kanji[[Sr. no.]:[Meaning]],9,0)</f>
        <v>#N/A</v>
      </c>
      <c r="G986" s="66" t="e">
        <f>VLOOKUP(Final_manabou_kanji[[#This Row],[Sr. no.]],Raw_data_N2_Kanji[[Sr. no.]:[Sentence]],13,0)</f>
        <v>#N/A</v>
      </c>
      <c r="H986" t="e">
        <f>VLOOKUP(Final_manabou_kanji[[#This Row],[Kanji]],Raw_data_N2_Kanji[[Receipe]:[Meaning]],6,0)</f>
        <v>#N/A</v>
      </c>
      <c r="I986" t="e">
        <f>VLOOKUP(Final_manabou_kanji[[#This Row],[Kanji]],Raw_data_N2_Kanji[[Receipe]:[Meaning]],7,0)</f>
        <v>#N/A</v>
      </c>
      <c r="J986" t="e">
        <f>#REF!</f>
        <v>#REF!</v>
      </c>
      <c r="K986" s="35">
        <f>Final_manabou_kanji[[#This Row],[Sr. no.]]</f>
        <v>984</v>
      </c>
    </row>
    <row r="987" spans="2:11" ht="14.25" customHeight="1" x14ac:dyDescent="0.3">
      <c r="B987" s="34">
        <v>985</v>
      </c>
      <c r="C987" s="34" t="e">
        <f>VLOOKUP(Final_manabou_kanji[[#This Row],[Sr. no.]],Raw_data_N2_Kanji[[Sr. no.]:[Receipe no]],5,0)</f>
        <v>#N/A</v>
      </c>
      <c r="D987" s="38" t="e">
        <f>VLOOKUP(Final_manabou_kanji[[#This Row],[Sr. no.]],Raw_data_N2_Kanji[[Sr. no.]:[Meaning]],7,0)</f>
        <v>#N/A</v>
      </c>
      <c r="E987" s="3" t="e">
        <f>VLOOKUP(Final_manabou_kanji[[#This Row],[Sr. no.]],Raw_data_N2_Kanji[[Sr. no.]:[Meaning]],8,0)</f>
        <v>#N/A</v>
      </c>
      <c r="F987" s="39" t="e">
        <f>VLOOKUP(Final_manabou_kanji[[#This Row],[Sr. no.]],Raw_data_N2_Kanji[[Sr. no.]:[Meaning]],9,0)</f>
        <v>#N/A</v>
      </c>
      <c r="G987" s="66" t="e">
        <f>VLOOKUP(Final_manabou_kanji[[#This Row],[Sr. no.]],Raw_data_N2_Kanji[[Sr. no.]:[Sentence]],13,0)</f>
        <v>#N/A</v>
      </c>
      <c r="H987" t="e">
        <f>VLOOKUP(Final_manabou_kanji[[#This Row],[Kanji]],Raw_data_N2_Kanji[[Receipe]:[Meaning]],6,0)</f>
        <v>#N/A</v>
      </c>
      <c r="I987" t="e">
        <f>VLOOKUP(Final_manabou_kanji[[#This Row],[Kanji]],Raw_data_N2_Kanji[[Receipe]:[Meaning]],7,0)</f>
        <v>#N/A</v>
      </c>
      <c r="J987" t="e">
        <f>#REF!</f>
        <v>#REF!</v>
      </c>
      <c r="K987" s="35">
        <f>Final_manabou_kanji[[#This Row],[Sr. no.]]</f>
        <v>985</v>
      </c>
    </row>
    <row r="988" spans="2:11" ht="14.25" customHeight="1" x14ac:dyDescent="0.3">
      <c r="B988" s="34">
        <v>986</v>
      </c>
      <c r="C988" s="34" t="e">
        <f>VLOOKUP(Final_manabou_kanji[[#This Row],[Sr. no.]],Raw_data_N2_Kanji[[Sr. no.]:[Receipe no]],5,0)</f>
        <v>#N/A</v>
      </c>
      <c r="D988" s="38" t="e">
        <f>VLOOKUP(Final_manabou_kanji[[#This Row],[Sr. no.]],Raw_data_N2_Kanji[[Sr. no.]:[Meaning]],7,0)</f>
        <v>#N/A</v>
      </c>
      <c r="E988" s="3" t="e">
        <f>VLOOKUP(Final_manabou_kanji[[#This Row],[Sr. no.]],Raw_data_N2_Kanji[[Sr. no.]:[Meaning]],8,0)</f>
        <v>#N/A</v>
      </c>
      <c r="F988" s="39" t="e">
        <f>VLOOKUP(Final_manabou_kanji[[#This Row],[Sr. no.]],Raw_data_N2_Kanji[[Sr. no.]:[Meaning]],9,0)</f>
        <v>#N/A</v>
      </c>
      <c r="G988" s="66" t="e">
        <f>VLOOKUP(Final_manabou_kanji[[#This Row],[Sr. no.]],Raw_data_N2_Kanji[[Sr. no.]:[Sentence]],13,0)</f>
        <v>#N/A</v>
      </c>
      <c r="H988" t="e">
        <f>VLOOKUP(Final_manabou_kanji[[#This Row],[Kanji]],Raw_data_N2_Kanji[[Receipe]:[Meaning]],6,0)</f>
        <v>#N/A</v>
      </c>
      <c r="I988" t="e">
        <f>VLOOKUP(Final_manabou_kanji[[#This Row],[Kanji]],Raw_data_N2_Kanji[[Receipe]:[Meaning]],7,0)</f>
        <v>#N/A</v>
      </c>
      <c r="J988" t="e">
        <f>#REF!</f>
        <v>#REF!</v>
      </c>
      <c r="K988" s="35">
        <f>Final_manabou_kanji[[#This Row],[Sr. no.]]</f>
        <v>986</v>
      </c>
    </row>
    <row r="989" spans="2:11" ht="14.25" customHeight="1" x14ac:dyDescent="0.3">
      <c r="B989" s="34">
        <v>987</v>
      </c>
      <c r="C989" s="34" t="e">
        <f>VLOOKUP(Final_manabou_kanji[[#This Row],[Sr. no.]],Raw_data_N2_Kanji[[Sr. no.]:[Receipe no]],5,0)</f>
        <v>#N/A</v>
      </c>
      <c r="D989" s="38" t="e">
        <f>VLOOKUP(Final_manabou_kanji[[#This Row],[Sr. no.]],Raw_data_N2_Kanji[[Sr. no.]:[Meaning]],7,0)</f>
        <v>#N/A</v>
      </c>
      <c r="E989" s="3" t="e">
        <f>VLOOKUP(Final_manabou_kanji[[#This Row],[Sr. no.]],Raw_data_N2_Kanji[[Sr. no.]:[Meaning]],8,0)</f>
        <v>#N/A</v>
      </c>
      <c r="F989" s="39" t="e">
        <f>VLOOKUP(Final_manabou_kanji[[#This Row],[Sr. no.]],Raw_data_N2_Kanji[[Sr. no.]:[Meaning]],9,0)</f>
        <v>#N/A</v>
      </c>
      <c r="G989" s="66" t="e">
        <f>VLOOKUP(Final_manabou_kanji[[#This Row],[Sr. no.]],Raw_data_N2_Kanji[[Sr. no.]:[Sentence]],13,0)</f>
        <v>#N/A</v>
      </c>
      <c r="H989" t="e">
        <f>VLOOKUP(Final_manabou_kanji[[#This Row],[Kanji]],Raw_data_N2_Kanji[[Receipe]:[Meaning]],6,0)</f>
        <v>#N/A</v>
      </c>
      <c r="I989" t="e">
        <f>VLOOKUP(Final_manabou_kanji[[#This Row],[Kanji]],Raw_data_N2_Kanji[[Receipe]:[Meaning]],7,0)</f>
        <v>#N/A</v>
      </c>
      <c r="J989" t="e">
        <f>#REF!</f>
        <v>#REF!</v>
      </c>
      <c r="K989" s="35">
        <f>Final_manabou_kanji[[#This Row],[Sr. no.]]</f>
        <v>987</v>
      </c>
    </row>
    <row r="990" spans="2:11" ht="14.25" customHeight="1" x14ac:dyDescent="0.3">
      <c r="B990" s="34">
        <v>988</v>
      </c>
      <c r="C990" s="34" t="e">
        <f>VLOOKUP(Final_manabou_kanji[[#This Row],[Sr. no.]],Raw_data_N2_Kanji[[Sr. no.]:[Receipe no]],5,0)</f>
        <v>#N/A</v>
      </c>
      <c r="D990" s="38" t="e">
        <f>VLOOKUP(Final_manabou_kanji[[#This Row],[Sr. no.]],Raw_data_N2_Kanji[[Sr. no.]:[Meaning]],7,0)</f>
        <v>#N/A</v>
      </c>
      <c r="E990" s="3" t="e">
        <f>VLOOKUP(Final_manabou_kanji[[#This Row],[Sr. no.]],Raw_data_N2_Kanji[[Sr. no.]:[Meaning]],8,0)</f>
        <v>#N/A</v>
      </c>
      <c r="F990" s="39" t="e">
        <f>VLOOKUP(Final_manabou_kanji[[#This Row],[Sr. no.]],Raw_data_N2_Kanji[[Sr. no.]:[Meaning]],9,0)</f>
        <v>#N/A</v>
      </c>
      <c r="G990" s="66" t="e">
        <f>VLOOKUP(Final_manabou_kanji[[#This Row],[Sr. no.]],Raw_data_N2_Kanji[[Sr. no.]:[Sentence]],13,0)</f>
        <v>#N/A</v>
      </c>
      <c r="H990" t="e">
        <f>VLOOKUP(Final_manabou_kanji[[#This Row],[Kanji]],Raw_data_N2_Kanji[[Receipe]:[Meaning]],6,0)</f>
        <v>#N/A</v>
      </c>
      <c r="I990" t="e">
        <f>VLOOKUP(Final_manabou_kanji[[#This Row],[Kanji]],Raw_data_N2_Kanji[[Receipe]:[Meaning]],7,0)</f>
        <v>#N/A</v>
      </c>
      <c r="J990" t="e">
        <f>#REF!</f>
        <v>#REF!</v>
      </c>
      <c r="K990" s="35">
        <f>Final_manabou_kanji[[#This Row],[Sr. no.]]</f>
        <v>988</v>
      </c>
    </row>
    <row r="991" spans="2:11" ht="14.25" customHeight="1" x14ac:dyDescent="0.3">
      <c r="B991" s="34">
        <v>989</v>
      </c>
      <c r="C991" s="34" t="e">
        <f>VLOOKUP(Final_manabou_kanji[[#This Row],[Sr. no.]],Raw_data_N2_Kanji[[Sr. no.]:[Receipe no]],5,0)</f>
        <v>#N/A</v>
      </c>
      <c r="D991" s="38" t="e">
        <f>VLOOKUP(Final_manabou_kanji[[#This Row],[Sr. no.]],Raw_data_N2_Kanji[[Sr. no.]:[Meaning]],7,0)</f>
        <v>#N/A</v>
      </c>
      <c r="E991" s="3" t="e">
        <f>VLOOKUP(Final_manabou_kanji[[#This Row],[Sr. no.]],Raw_data_N2_Kanji[[Sr. no.]:[Meaning]],8,0)</f>
        <v>#N/A</v>
      </c>
      <c r="F991" s="39" t="e">
        <f>VLOOKUP(Final_manabou_kanji[[#This Row],[Sr. no.]],Raw_data_N2_Kanji[[Sr. no.]:[Meaning]],9,0)</f>
        <v>#N/A</v>
      </c>
      <c r="G991" s="66" t="e">
        <f>VLOOKUP(Final_manabou_kanji[[#This Row],[Sr. no.]],Raw_data_N2_Kanji[[Sr. no.]:[Sentence]],13,0)</f>
        <v>#N/A</v>
      </c>
      <c r="H991" t="e">
        <f>VLOOKUP(Final_manabou_kanji[[#This Row],[Kanji]],Raw_data_N2_Kanji[[Receipe]:[Meaning]],6,0)</f>
        <v>#N/A</v>
      </c>
      <c r="I991" t="e">
        <f>VLOOKUP(Final_manabou_kanji[[#This Row],[Kanji]],Raw_data_N2_Kanji[[Receipe]:[Meaning]],7,0)</f>
        <v>#N/A</v>
      </c>
      <c r="J991" t="e">
        <f>#REF!</f>
        <v>#REF!</v>
      </c>
      <c r="K991" s="35">
        <f>Final_manabou_kanji[[#This Row],[Sr. no.]]</f>
        <v>989</v>
      </c>
    </row>
    <row r="992" spans="2:11" ht="14.25" customHeight="1" x14ac:dyDescent="0.3">
      <c r="B992" s="34">
        <v>990</v>
      </c>
      <c r="C992" s="34" t="e">
        <f>VLOOKUP(Final_manabou_kanji[[#This Row],[Sr. no.]],Raw_data_N2_Kanji[[Sr. no.]:[Receipe no]],5,0)</f>
        <v>#N/A</v>
      </c>
      <c r="D992" s="38" t="e">
        <f>VLOOKUP(Final_manabou_kanji[[#This Row],[Sr. no.]],Raw_data_N2_Kanji[[Sr. no.]:[Meaning]],7,0)</f>
        <v>#N/A</v>
      </c>
      <c r="E992" s="3" t="e">
        <f>VLOOKUP(Final_manabou_kanji[[#This Row],[Sr. no.]],Raw_data_N2_Kanji[[Sr. no.]:[Meaning]],8,0)</f>
        <v>#N/A</v>
      </c>
      <c r="F992" s="39" t="e">
        <f>VLOOKUP(Final_manabou_kanji[[#This Row],[Sr. no.]],Raw_data_N2_Kanji[[Sr. no.]:[Meaning]],9,0)</f>
        <v>#N/A</v>
      </c>
      <c r="G992" s="66" t="e">
        <f>VLOOKUP(Final_manabou_kanji[[#This Row],[Sr. no.]],Raw_data_N2_Kanji[[Sr. no.]:[Sentence]],13,0)</f>
        <v>#N/A</v>
      </c>
      <c r="H992" t="e">
        <f>VLOOKUP(Final_manabou_kanji[[#This Row],[Kanji]],Raw_data_N2_Kanji[[Receipe]:[Meaning]],6,0)</f>
        <v>#N/A</v>
      </c>
      <c r="I992" t="e">
        <f>VLOOKUP(Final_manabou_kanji[[#This Row],[Kanji]],Raw_data_N2_Kanji[[Receipe]:[Meaning]],7,0)</f>
        <v>#N/A</v>
      </c>
      <c r="J992" t="e">
        <f>#REF!</f>
        <v>#REF!</v>
      </c>
      <c r="K992" s="35">
        <f>Final_manabou_kanji[[#This Row],[Sr. no.]]</f>
        <v>990</v>
      </c>
    </row>
    <row r="993" spans="2:11" ht="14.25" customHeight="1" x14ac:dyDescent="0.3">
      <c r="B993" s="34">
        <v>991</v>
      </c>
      <c r="C993" s="34" t="e">
        <f>VLOOKUP(Final_manabou_kanji[[#This Row],[Sr. no.]],Raw_data_N2_Kanji[[Sr. no.]:[Receipe no]],5,0)</f>
        <v>#N/A</v>
      </c>
      <c r="D993" s="38" t="e">
        <f>VLOOKUP(Final_manabou_kanji[[#This Row],[Sr. no.]],Raw_data_N2_Kanji[[Sr. no.]:[Meaning]],7,0)</f>
        <v>#N/A</v>
      </c>
      <c r="E993" s="3" t="e">
        <f>VLOOKUP(Final_manabou_kanji[[#This Row],[Sr. no.]],Raw_data_N2_Kanji[[Sr. no.]:[Meaning]],8,0)</f>
        <v>#N/A</v>
      </c>
      <c r="F993" s="39" t="e">
        <f>VLOOKUP(Final_manabou_kanji[[#This Row],[Sr. no.]],Raw_data_N2_Kanji[[Sr. no.]:[Meaning]],9,0)</f>
        <v>#N/A</v>
      </c>
      <c r="G993" s="66" t="e">
        <f>VLOOKUP(Final_manabou_kanji[[#This Row],[Sr. no.]],Raw_data_N2_Kanji[[Sr. no.]:[Sentence]],13,0)</f>
        <v>#N/A</v>
      </c>
      <c r="H993" t="e">
        <f>VLOOKUP(Final_manabou_kanji[[#This Row],[Kanji]],Raw_data_N2_Kanji[[Receipe]:[Meaning]],6,0)</f>
        <v>#N/A</v>
      </c>
      <c r="I993" t="e">
        <f>VLOOKUP(Final_manabou_kanji[[#This Row],[Kanji]],Raw_data_N2_Kanji[[Receipe]:[Meaning]],7,0)</f>
        <v>#N/A</v>
      </c>
      <c r="J993" t="e">
        <f>#REF!</f>
        <v>#REF!</v>
      </c>
      <c r="K993" s="35">
        <f>Final_manabou_kanji[[#This Row],[Sr. no.]]</f>
        <v>991</v>
      </c>
    </row>
    <row r="994" spans="2:11" ht="15" customHeight="1" x14ac:dyDescent="0.3">
      <c r="B994" s="34">
        <v>992</v>
      </c>
      <c r="C994" s="34" t="e">
        <f>VLOOKUP(Final_manabou_kanji[[#This Row],[Sr. no.]],Raw_data_N2_Kanji[[Sr. no.]:[Receipe no]],5,0)</f>
        <v>#N/A</v>
      </c>
      <c r="D994" s="38" t="e">
        <f>VLOOKUP(Final_manabou_kanji[[#This Row],[Sr. no.]],Raw_data_N2_Kanji[[Sr. no.]:[Meaning]],7,0)</f>
        <v>#N/A</v>
      </c>
      <c r="E994" s="3" t="e">
        <f>VLOOKUP(Final_manabou_kanji[[#This Row],[Sr. no.]],Raw_data_N2_Kanji[[Sr. no.]:[Meaning]],8,0)</f>
        <v>#N/A</v>
      </c>
      <c r="F994" s="39" t="e">
        <f>VLOOKUP(Final_manabou_kanji[[#This Row],[Sr. no.]],Raw_data_N2_Kanji[[Sr. no.]:[Meaning]],9,0)</f>
        <v>#N/A</v>
      </c>
      <c r="G994" s="66" t="e">
        <f>VLOOKUP(Final_manabou_kanji[[#This Row],[Sr. no.]],Raw_data_N2_Kanji[[Sr. no.]:[Sentence]],13,0)</f>
        <v>#N/A</v>
      </c>
      <c r="H994" t="e">
        <f>VLOOKUP(Final_manabou_kanji[[#This Row],[Kanji]],Raw_data_N2_Kanji[[Receipe]:[Meaning]],6,0)</f>
        <v>#N/A</v>
      </c>
      <c r="I994" t="e">
        <f>VLOOKUP(Final_manabou_kanji[[#This Row],[Kanji]],Raw_data_N2_Kanji[[Receipe]:[Meaning]],7,0)</f>
        <v>#N/A</v>
      </c>
      <c r="J994" t="e">
        <f>#REF!</f>
        <v>#REF!</v>
      </c>
      <c r="K994" s="35">
        <f>Final_manabou_kanji[[#This Row],[Sr. no.]]</f>
        <v>992</v>
      </c>
    </row>
    <row r="995" spans="2:11" ht="15" customHeight="1" x14ac:dyDescent="0.3">
      <c r="B995" s="34">
        <v>993</v>
      </c>
      <c r="C995" s="34" t="e">
        <f>VLOOKUP(Final_manabou_kanji[[#This Row],[Sr. no.]],Raw_data_N2_Kanji[[Sr. no.]:[Receipe no]],5,0)</f>
        <v>#N/A</v>
      </c>
      <c r="D995" s="38" t="e">
        <f>VLOOKUP(Final_manabou_kanji[[#This Row],[Sr. no.]],Raw_data_N2_Kanji[[Sr. no.]:[Meaning]],7,0)</f>
        <v>#N/A</v>
      </c>
      <c r="E995" s="3" t="e">
        <f>VLOOKUP(Final_manabou_kanji[[#This Row],[Sr. no.]],Raw_data_N2_Kanji[[Sr. no.]:[Meaning]],8,0)</f>
        <v>#N/A</v>
      </c>
      <c r="F995" s="39" t="e">
        <f>VLOOKUP(Final_manabou_kanji[[#This Row],[Sr. no.]],Raw_data_N2_Kanji[[Sr. no.]:[Meaning]],9,0)</f>
        <v>#N/A</v>
      </c>
      <c r="G995" s="66" t="e">
        <f>VLOOKUP(Final_manabou_kanji[[#This Row],[Sr. no.]],Raw_data_N2_Kanji[[Sr. no.]:[Sentence]],13,0)</f>
        <v>#N/A</v>
      </c>
      <c r="H995" t="e">
        <f>VLOOKUP(Final_manabou_kanji[[#This Row],[Kanji]],Raw_data_N2_Kanji[[Receipe]:[Meaning]],6,0)</f>
        <v>#N/A</v>
      </c>
      <c r="I995" t="e">
        <f>VLOOKUP(Final_manabou_kanji[[#This Row],[Kanji]],Raw_data_N2_Kanji[[Receipe]:[Meaning]],7,0)</f>
        <v>#N/A</v>
      </c>
      <c r="J995" t="e">
        <f>#REF!</f>
        <v>#REF!</v>
      </c>
      <c r="K995" s="35">
        <f>Final_manabou_kanji[[#This Row],[Sr. no.]]</f>
        <v>993</v>
      </c>
    </row>
    <row r="996" spans="2:11" ht="15" customHeight="1" x14ac:dyDescent="0.3">
      <c r="B996" s="34">
        <v>994</v>
      </c>
      <c r="C996" s="34" t="e">
        <f>VLOOKUP(Final_manabou_kanji[[#This Row],[Sr. no.]],Raw_data_N2_Kanji[[Sr. no.]:[Receipe no]],5,0)</f>
        <v>#N/A</v>
      </c>
      <c r="D996" s="38" t="e">
        <f>VLOOKUP(Final_manabou_kanji[[#This Row],[Sr. no.]],Raw_data_N2_Kanji[[Sr. no.]:[Meaning]],7,0)</f>
        <v>#N/A</v>
      </c>
      <c r="E996" s="3" t="e">
        <f>VLOOKUP(Final_manabou_kanji[[#This Row],[Sr. no.]],Raw_data_N2_Kanji[[Sr. no.]:[Meaning]],8,0)</f>
        <v>#N/A</v>
      </c>
      <c r="F996" s="39" t="e">
        <f>VLOOKUP(Final_manabou_kanji[[#This Row],[Sr. no.]],Raw_data_N2_Kanji[[Sr. no.]:[Meaning]],9,0)</f>
        <v>#N/A</v>
      </c>
      <c r="G996" s="66" t="e">
        <f>VLOOKUP(Final_manabou_kanji[[#This Row],[Sr. no.]],Raw_data_N2_Kanji[[Sr. no.]:[Sentence]],13,0)</f>
        <v>#N/A</v>
      </c>
      <c r="H996" t="e">
        <f>VLOOKUP(Final_manabou_kanji[[#This Row],[Kanji]],Raw_data_N2_Kanji[[Receipe]:[Meaning]],6,0)</f>
        <v>#N/A</v>
      </c>
      <c r="I996" t="e">
        <f>VLOOKUP(Final_manabou_kanji[[#This Row],[Kanji]],Raw_data_N2_Kanji[[Receipe]:[Meaning]],7,0)</f>
        <v>#N/A</v>
      </c>
      <c r="J996" t="e">
        <f>#REF!</f>
        <v>#REF!</v>
      </c>
      <c r="K996" s="35">
        <f>Final_manabou_kanji[[#This Row],[Sr. no.]]</f>
        <v>994</v>
      </c>
    </row>
    <row r="997" spans="2:11" ht="15" customHeight="1" x14ac:dyDescent="0.3">
      <c r="B997" s="34">
        <v>995</v>
      </c>
      <c r="C997" s="34" t="e">
        <f>VLOOKUP(Final_manabou_kanji[[#This Row],[Sr. no.]],Raw_data_N2_Kanji[[Sr. no.]:[Receipe no]],5,0)</f>
        <v>#N/A</v>
      </c>
      <c r="D997" s="38" t="e">
        <f>VLOOKUP(Final_manabou_kanji[[#This Row],[Sr. no.]],Raw_data_N2_Kanji[[Sr. no.]:[Meaning]],7,0)</f>
        <v>#N/A</v>
      </c>
      <c r="E997" s="3" t="e">
        <f>VLOOKUP(Final_manabou_kanji[[#This Row],[Sr. no.]],Raw_data_N2_Kanji[[Sr. no.]:[Meaning]],8,0)</f>
        <v>#N/A</v>
      </c>
      <c r="F997" s="39" t="e">
        <f>VLOOKUP(Final_manabou_kanji[[#This Row],[Sr. no.]],Raw_data_N2_Kanji[[Sr. no.]:[Meaning]],9,0)</f>
        <v>#N/A</v>
      </c>
      <c r="G997" s="66" t="e">
        <f>VLOOKUP(Final_manabou_kanji[[#This Row],[Sr. no.]],Raw_data_N2_Kanji[[Sr. no.]:[Sentence]],13,0)</f>
        <v>#N/A</v>
      </c>
      <c r="H997" t="e">
        <f>VLOOKUP(Final_manabou_kanji[[#This Row],[Kanji]],Raw_data_N2_Kanji[[Receipe]:[Meaning]],6,0)</f>
        <v>#N/A</v>
      </c>
      <c r="I997" t="e">
        <f>VLOOKUP(Final_manabou_kanji[[#This Row],[Kanji]],Raw_data_N2_Kanji[[Receipe]:[Meaning]],7,0)</f>
        <v>#N/A</v>
      </c>
      <c r="J997" t="e">
        <f>#REF!</f>
        <v>#REF!</v>
      </c>
      <c r="K997" s="35">
        <f>Final_manabou_kanji[[#This Row],[Sr. no.]]</f>
        <v>995</v>
      </c>
    </row>
    <row r="998" spans="2:11" ht="15" customHeight="1" x14ac:dyDescent="0.3">
      <c r="B998" s="34">
        <v>996</v>
      </c>
      <c r="C998" s="34" t="e">
        <f>VLOOKUP(Final_manabou_kanji[[#This Row],[Sr. no.]],Raw_data_N2_Kanji[[Sr. no.]:[Receipe no]],5,0)</f>
        <v>#N/A</v>
      </c>
      <c r="D998" s="38" t="e">
        <f>VLOOKUP(Final_manabou_kanji[[#This Row],[Sr. no.]],Raw_data_N2_Kanji[[Sr. no.]:[Meaning]],7,0)</f>
        <v>#N/A</v>
      </c>
      <c r="E998" s="3" t="e">
        <f>VLOOKUP(Final_manabou_kanji[[#This Row],[Sr. no.]],Raw_data_N2_Kanji[[Sr. no.]:[Meaning]],8,0)</f>
        <v>#N/A</v>
      </c>
      <c r="F998" s="39" t="e">
        <f>VLOOKUP(Final_manabou_kanji[[#This Row],[Sr. no.]],Raw_data_N2_Kanji[[Sr. no.]:[Meaning]],9,0)</f>
        <v>#N/A</v>
      </c>
      <c r="G998" s="66" t="e">
        <f>VLOOKUP(Final_manabou_kanji[[#This Row],[Sr. no.]],Raw_data_N2_Kanji[[Sr. no.]:[Sentence]],13,0)</f>
        <v>#N/A</v>
      </c>
      <c r="H998" t="e">
        <f>VLOOKUP(Final_manabou_kanji[[#This Row],[Kanji]],Raw_data_N2_Kanji[[Receipe]:[Meaning]],6,0)</f>
        <v>#N/A</v>
      </c>
      <c r="I998" t="e">
        <f>VLOOKUP(Final_manabou_kanji[[#This Row],[Kanji]],Raw_data_N2_Kanji[[Receipe]:[Meaning]],7,0)</f>
        <v>#N/A</v>
      </c>
      <c r="J998" t="e">
        <f>#REF!</f>
        <v>#REF!</v>
      </c>
      <c r="K998" s="35">
        <f>Final_manabou_kanji[[#This Row],[Sr. no.]]</f>
        <v>996</v>
      </c>
    </row>
    <row r="999" spans="2:11" ht="15" customHeight="1" x14ac:dyDescent="0.3">
      <c r="B999" s="34">
        <v>997</v>
      </c>
      <c r="C999" s="34" t="e">
        <f>VLOOKUP(Final_manabou_kanji[[#This Row],[Sr. no.]],Raw_data_N2_Kanji[[Sr. no.]:[Receipe no]],5,0)</f>
        <v>#N/A</v>
      </c>
      <c r="D999" s="38" t="e">
        <f>VLOOKUP(Final_manabou_kanji[[#This Row],[Sr. no.]],Raw_data_N2_Kanji[[Sr. no.]:[Meaning]],7,0)</f>
        <v>#N/A</v>
      </c>
      <c r="E999" s="3" t="e">
        <f>VLOOKUP(Final_manabou_kanji[[#This Row],[Sr. no.]],Raw_data_N2_Kanji[[Sr. no.]:[Meaning]],8,0)</f>
        <v>#N/A</v>
      </c>
      <c r="F999" s="39" t="e">
        <f>VLOOKUP(Final_manabou_kanji[[#This Row],[Sr. no.]],Raw_data_N2_Kanji[[Sr. no.]:[Meaning]],9,0)</f>
        <v>#N/A</v>
      </c>
      <c r="G999" s="66" t="e">
        <f>VLOOKUP(Final_manabou_kanji[[#This Row],[Sr. no.]],Raw_data_N2_Kanji[[Sr. no.]:[Sentence]],13,0)</f>
        <v>#N/A</v>
      </c>
      <c r="H999" t="e">
        <f>VLOOKUP(Final_manabou_kanji[[#This Row],[Kanji]],Raw_data_N2_Kanji[[Receipe]:[Meaning]],6,0)</f>
        <v>#N/A</v>
      </c>
      <c r="I999" t="e">
        <f>VLOOKUP(Final_manabou_kanji[[#This Row],[Kanji]],Raw_data_N2_Kanji[[Receipe]:[Meaning]],7,0)</f>
        <v>#N/A</v>
      </c>
      <c r="J999" t="e">
        <f>#REF!</f>
        <v>#REF!</v>
      </c>
      <c r="K999" s="35">
        <f>Final_manabou_kanji[[#This Row],[Sr. no.]]</f>
        <v>997</v>
      </c>
    </row>
    <row r="1000" spans="2:11" ht="15" customHeight="1" x14ac:dyDescent="0.3">
      <c r="B1000" s="34">
        <v>998</v>
      </c>
      <c r="C1000" s="34" t="e">
        <f>VLOOKUP(Final_manabou_kanji[[#This Row],[Sr. no.]],Raw_data_N2_Kanji[[Sr. no.]:[Receipe no]],5,0)</f>
        <v>#N/A</v>
      </c>
      <c r="D1000" s="38" t="e">
        <f>VLOOKUP(Final_manabou_kanji[[#This Row],[Sr. no.]],Raw_data_N2_Kanji[[Sr. no.]:[Meaning]],7,0)</f>
        <v>#N/A</v>
      </c>
      <c r="E1000" s="3" t="e">
        <f>VLOOKUP(Final_manabou_kanji[[#This Row],[Sr. no.]],Raw_data_N2_Kanji[[Sr. no.]:[Meaning]],8,0)</f>
        <v>#N/A</v>
      </c>
      <c r="F1000" s="39" t="e">
        <f>VLOOKUP(Final_manabou_kanji[[#This Row],[Sr. no.]],Raw_data_N2_Kanji[[Sr. no.]:[Meaning]],9,0)</f>
        <v>#N/A</v>
      </c>
      <c r="G1000" s="66" t="e">
        <f>VLOOKUP(Final_manabou_kanji[[#This Row],[Sr. no.]],Raw_data_N2_Kanji[[Sr. no.]:[Sentence]],13,0)</f>
        <v>#N/A</v>
      </c>
      <c r="H1000" t="e">
        <f>VLOOKUP(Final_manabou_kanji[[#This Row],[Kanji]],Raw_data_N2_Kanji[[Receipe]:[Meaning]],6,0)</f>
        <v>#N/A</v>
      </c>
      <c r="I1000" t="e">
        <f>VLOOKUP(Final_manabou_kanji[[#This Row],[Kanji]],Raw_data_N2_Kanji[[Receipe]:[Meaning]],7,0)</f>
        <v>#N/A</v>
      </c>
      <c r="J1000" t="e">
        <f>#REF!</f>
        <v>#REF!</v>
      </c>
      <c r="K1000" s="35">
        <f>Final_manabou_kanji[[#This Row],[Sr. no.]]</f>
        <v>998</v>
      </c>
    </row>
    <row r="1001" spans="2:11" ht="15" customHeight="1" x14ac:dyDescent="0.3">
      <c r="B1001" s="34">
        <v>999</v>
      </c>
      <c r="C1001" s="34" t="e">
        <f>VLOOKUP(Final_manabou_kanji[[#This Row],[Sr. no.]],Raw_data_N2_Kanji[[Sr. no.]:[Receipe no]],5,0)</f>
        <v>#N/A</v>
      </c>
      <c r="D1001" s="38" t="e">
        <f>VLOOKUP(Final_manabou_kanji[[#This Row],[Sr. no.]],Raw_data_N2_Kanji[[Sr. no.]:[Meaning]],7,0)</f>
        <v>#N/A</v>
      </c>
      <c r="E1001" s="3" t="e">
        <f>VLOOKUP(Final_manabou_kanji[[#This Row],[Sr. no.]],Raw_data_N2_Kanji[[Sr. no.]:[Meaning]],8,0)</f>
        <v>#N/A</v>
      </c>
      <c r="F1001" s="39" t="e">
        <f>VLOOKUP(Final_manabou_kanji[[#This Row],[Sr. no.]],Raw_data_N2_Kanji[[Sr. no.]:[Meaning]],9,0)</f>
        <v>#N/A</v>
      </c>
      <c r="G1001" s="66" t="e">
        <f>VLOOKUP(Final_manabou_kanji[[#This Row],[Sr. no.]],Raw_data_N2_Kanji[[Sr. no.]:[Sentence]],13,0)</f>
        <v>#N/A</v>
      </c>
      <c r="H1001" t="e">
        <f>VLOOKUP(Final_manabou_kanji[[#This Row],[Kanji]],Raw_data_N2_Kanji[[Receipe]:[Meaning]],6,0)</f>
        <v>#N/A</v>
      </c>
      <c r="I1001" t="e">
        <f>VLOOKUP(Final_manabou_kanji[[#This Row],[Kanji]],Raw_data_N2_Kanji[[Receipe]:[Meaning]],7,0)</f>
        <v>#N/A</v>
      </c>
      <c r="J1001" t="e">
        <f>#REF!</f>
        <v>#REF!</v>
      </c>
      <c r="K1001" s="35">
        <f>Final_manabou_kanji[[#This Row],[Sr. no.]]</f>
        <v>999</v>
      </c>
    </row>
    <row r="1002" spans="2:11" ht="15" customHeight="1" x14ac:dyDescent="0.3">
      <c r="B1002" s="34">
        <v>1000</v>
      </c>
      <c r="C1002" s="34" t="e">
        <f>VLOOKUP(Final_manabou_kanji[[#This Row],[Sr. no.]],Raw_data_N2_Kanji[[Sr. no.]:[Receipe no]],5,0)</f>
        <v>#N/A</v>
      </c>
      <c r="D1002" s="38" t="e">
        <f>VLOOKUP(Final_manabou_kanji[[#This Row],[Sr. no.]],Raw_data_N2_Kanji[[Sr. no.]:[Meaning]],7,0)</f>
        <v>#N/A</v>
      </c>
      <c r="E1002" s="3" t="e">
        <f>VLOOKUP(Final_manabou_kanji[[#This Row],[Sr. no.]],Raw_data_N2_Kanji[[Sr. no.]:[Meaning]],8,0)</f>
        <v>#N/A</v>
      </c>
      <c r="F1002" s="39" t="e">
        <f>VLOOKUP(Final_manabou_kanji[[#This Row],[Sr. no.]],Raw_data_N2_Kanji[[Sr. no.]:[Meaning]],9,0)</f>
        <v>#N/A</v>
      </c>
      <c r="G1002" s="66" t="e">
        <f>VLOOKUP(Final_manabou_kanji[[#This Row],[Sr. no.]],Raw_data_N2_Kanji[[Sr. no.]:[Sentence]],13,0)</f>
        <v>#N/A</v>
      </c>
      <c r="H1002" t="e">
        <f>VLOOKUP(Final_manabou_kanji[[#This Row],[Kanji]],Raw_data_N2_Kanji[[Receipe]:[Meaning]],6,0)</f>
        <v>#N/A</v>
      </c>
      <c r="I1002" t="e">
        <f>VLOOKUP(Final_manabou_kanji[[#This Row],[Kanji]],Raw_data_N2_Kanji[[Receipe]:[Meaning]],7,0)</f>
        <v>#N/A</v>
      </c>
      <c r="J1002" t="e">
        <f>#REF!</f>
        <v>#REF!</v>
      </c>
      <c r="K1002" s="35">
        <f>Final_manabou_kanji[[#This Row],[Sr. no.]]</f>
        <v>1000</v>
      </c>
    </row>
    <row r="1003" spans="2:11" ht="15" customHeight="1" x14ac:dyDescent="0.3">
      <c r="B1003" s="34">
        <v>1001</v>
      </c>
      <c r="C1003" s="34" t="e">
        <f>VLOOKUP(Final_manabou_kanji[[#This Row],[Sr. no.]],Raw_data_N2_Kanji[[Sr. no.]:[Receipe no]],5,0)</f>
        <v>#N/A</v>
      </c>
      <c r="D1003" s="38" t="e">
        <f>VLOOKUP(Final_manabou_kanji[[#This Row],[Sr. no.]],Raw_data_N2_Kanji[[Sr. no.]:[Meaning]],7,0)</f>
        <v>#N/A</v>
      </c>
      <c r="E1003" s="3" t="e">
        <f>VLOOKUP(Final_manabou_kanji[[#This Row],[Sr. no.]],Raw_data_N2_Kanji[[Sr. no.]:[Meaning]],8,0)</f>
        <v>#N/A</v>
      </c>
      <c r="F1003" s="39" t="e">
        <f>VLOOKUP(Final_manabou_kanji[[#This Row],[Sr. no.]],Raw_data_N2_Kanji[[Sr. no.]:[Meaning]],9,0)</f>
        <v>#N/A</v>
      </c>
      <c r="G1003" s="66" t="e">
        <f>VLOOKUP(Final_manabou_kanji[[#This Row],[Sr. no.]],Raw_data_N2_Kanji[[Sr. no.]:[Sentence]],13,0)</f>
        <v>#N/A</v>
      </c>
      <c r="H1003" t="e">
        <f>VLOOKUP(Final_manabou_kanji[[#This Row],[Kanji]],Raw_data_N2_Kanji[[Receipe]:[Meaning]],6,0)</f>
        <v>#N/A</v>
      </c>
      <c r="I1003" t="e">
        <f>VLOOKUP(Final_manabou_kanji[[#This Row],[Kanji]],Raw_data_N2_Kanji[[Receipe]:[Meaning]],7,0)</f>
        <v>#N/A</v>
      </c>
      <c r="J1003" t="e">
        <f>#REF!</f>
        <v>#REF!</v>
      </c>
      <c r="K1003" s="35">
        <f>Final_manabou_kanji[[#This Row],[Sr. no.]]</f>
        <v>1001</v>
      </c>
    </row>
    <row r="1004" spans="2:11" ht="15" customHeight="1" x14ac:dyDescent="0.3">
      <c r="B1004" s="34">
        <v>1002</v>
      </c>
      <c r="C1004" s="34" t="e">
        <f>VLOOKUP(Final_manabou_kanji[[#This Row],[Sr. no.]],Raw_data_N2_Kanji[[Sr. no.]:[Receipe no]],5,0)</f>
        <v>#N/A</v>
      </c>
      <c r="D1004" s="38" t="e">
        <f>VLOOKUP(Final_manabou_kanji[[#This Row],[Sr. no.]],Raw_data_N2_Kanji[[Sr. no.]:[Meaning]],7,0)</f>
        <v>#N/A</v>
      </c>
      <c r="E1004" s="3" t="e">
        <f>VLOOKUP(Final_manabou_kanji[[#This Row],[Sr. no.]],Raw_data_N2_Kanji[[Sr. no.]:[Meaning]],8,0)</f>
        <v>#N/A</v>
      </c>
      <c r="F1004" s="39" t="e">
        <f>VLOOKUP(Final_manabou_kanji[[#This Row],[Sr. no.]],Raw_data_N2_Kanji[[Sr. no.]:[Meaning]],9,0)</f>
        <v>#N/A</v>
      </c>
      <c r="G1004" s="66" t="e">
        <f>VLOOKUP(Final_manabou_kanji[[#This Row],[Sr. no.]],Raw_data_N2_Kanji[[Sr. no.]:[Sentence]],13,0)</f>
        <v>#N/A</v>
      </c>
      <c r="H1004" t="e">
        <f>VLOOKUP(Final_manabou_kanji[[#This Row],[Kanji]],Raw_data_N2_Kanji[[Receipe]:[Meaning]],6,0)</f>
        <v>#N/A</v>
      </c>
      <c r="I1004" t="e">
        <f>VLOOKUP(Final_manabou_kanji[[#This Row],[Kanji]],Raw_data_N2_Kanji[[Receipe]:[Meaning]],7,0)</f>
        <v>#N/A</v>
      </c>
      <c r="J1004" t="e">
        <f>#REF!</f>
        <v>#REF!</v>
      </c>
      <c r="K1004" s="35">
        <f>Final_manabou_kanji[[#This Row],[Sr. no.]]</f>
        <v>1002</v>
      </c>
    </row>
    <row r="1005" spans="2:11" ht="15" customHeight="1" x14ac:dyDescent="0.3">
      <c r="B1005" s="34">
        <v>1003</v>
      </c>
      <c r="C1005" s="34" t="e">
        <f>VLOOKUP(Final_manabou_kanji[[#This Row],[Sr. no.]],Raw_data_N2_Kanji[[Sr. no.]:[Receipe no]],5,0)</f>
        <v>#N/A</v>
      </c>
      <c r="D1005" s="38" t="e">
        <f>VLOOKUP(Final_manabou_kanji[[#This Row],[Sr. no.]],Raw_data_N2_Kanji[[Sr. no.]:[Meaning]],7,0)</f>
        <v>#N/A</v>
      </c>
      <c r="E1005" s="3" t="e">
        <f>VLOOKUP(Final_manabou_kanji[[#This Row],[Sr. no.]],Raw_data_N2_Kanji[[Sr. no.]:[Meaning]],8,0)</f>
        <v>#N/A</v>
      </c>
      <c r="F1005" s="39" t="e">
        <f>VLOOKUP(Final_manabou_kanji[[#This Row],[Sr. no.]],Raw_data_N2_Kanji[[Sr. no.]:[Meaning]],9,0)</f>
        <v>#N/A</v>
      </c>
      <c r="G1005" s="66" t="e">
        <f>VLOOKUP(Final_manabou_kanji[[#This Row],[Sr. no.]],Raw_data_N2_Kanji[[Sr. no.]:[Sentence]],13,0)</f>
        <v>#N/A</v>
      </c>
      <c r="H1005" t="e">
        <f>VLOOKUP(Final_manabou_kanji[[#This Row],[Kanji]],Raw_data_N2_Kanji[[Receipe]:[Meaning]],6,0)</f>
        <v>#N/A</v>
      </c>
      <c r="I1005" t="e">
        <f>VLOOKUP(Final_manabou_kanji[[#This Row],[Kanji]],Raw_data_N2_Kanji[[Receipe]:[Meaning]],7,0)</f>
        <v>#N/A</v>
      </c>
      <c r="J1005" t="e">
        <f>#REF!</f>
        <v>#REF!</v>
      </c>
      <c r="K1005" s="35">
        <f>Final_manabou_kanji[[#This Row],[Sr. no.]]</f>
        <v>1003</v>
      </c>
    </row>
    <row r="1006" spans="2:11" ht="15" customHeight="1" x14ac:dyDescent="0.3">
      <c r="B1006" s="34">
        <v>1004</v>
      </c>
      <c r="C1006" s="34" t="e">
        <f>VLOOKUP(Final_manabou_kanji[[#This Row],[Sr. no.]],Raw_data_N2_Kanji[[Sr. no.]:[Receipe no]],5,0)</f>
        <v>#N/A</v>
      </c>
      <c r="D1006" s="38" t="e">
        <f>VLOOKUP(Final_manabou_kanji[[#This Row],[Sr. no.]],Raw_data_N2_Kanji[[Sr. no.]:[Meaning]],7,0)</f>
        <v>#N/A</v>
      </c>
      <c r="E1006" s="3" t="e">
        <f>VLOOKUP(Final_manabou_kanji[[#This Row],[Sr. no.]],Raw_data_N2_Kanji[[Sr. no.]:[Meaning]],8,0)</f>
        <v>#N/A</v>
      </c>
      <c r="F1006" s="39" t="e">
        <f>VLOOKUP(Final_manabou_kanji[[#This Row],[Sr. no.]],Raw_data_N2_Kanji[[Sr. no.]:[Meaning]],9,0)</f>
        <v>#N/A</v>
      </c>
      <c r="G1006" s="66" t="e">
        <f>VLOOKUP(Final_manabou_kanji[[#This Row],[Sr. no.]],Raw_data_N2_Kanji[[Sr. no.]:[Sentence]],13,0)</f>
        <v>#N/A</v>
      </c>
      <c r="H1006" t="e">
        <f>VLOOKUP(Final_manabou_kanji[[#This Row],[Kanji]],Raw_data_N2_Kanji[[Receipe]:[Meaning]],6,0)</f>
        <v>#N/A</v>
      </c>
      <c r="I1006" t="e">
        <f>VLOOKUP(Final_manabou_kanji[[#This Row],[Kanji]],Raw_data_N2_Kanji[[Receipe]:[Meaning]],7,0)</f>
        <v>#N/A</v>
      </c>
      <c r="J1006" t="e">
        <f>#REF!</f>
        <v>#REF!</v>
      </c>
      <c r="K1006" s="35">
        <f>Final_manabou_kanji[[#This Row],[Sr. no.]]</f>
        <v>1004</v>
      </c>
    </row>
    <row r="1007" spans="2:11" ht="15" customHeight="1" x14ac:dyDescent="0.3">
      <c r="B1007" s="34">
        <v>1005</v>
      </c>
      <c r="C1007" s="34" t="e">
        <f>VLOOKUP(Final_manabou_kanji[[#This Row],[Sr. no.]],Raw_data_N2_Kanji[[Sr. no.]:[Receipe no]],5,0)</f>
        <v>#N/A</v>
      </c>
      <c r="D1007" s="38" t="e">
        <f>VLOOKUP(Final_manabou_kanji[[#This Row],[Sr. no.]],Raw_data_N2_Kanji[[Sr. no.]:[Meaning]],7,0)</f>
        <v>#N/A</v>
      </c>
      <c r="E1007" s="3" t="e">
        <f>VLOOKUP(Final_manabou_kanji[[#This Row],[Sr. no.]],Raw_data_N2_Kanji[[Sr. no.]:[Meaning]],8,0)</f>
        <v>#N/A</v>
      </c>
      <c r="F1007" s="39" t="e">
        <f>VLOOKUP(Final_manabou_kanji[[#This Row],[Sr. no.]],Raw_data_N2_Kanji[[Sr. no.]:[Meaning]],9,0)</f>
        <v>#N/A</v>
      </c>
      <c r="G1007" s="66" t="e">
        <f>VLOOKUP(Final_manabou_kanji[[#This Row],[Sr. no.]],Raw_data_N2_Kanji[[Sr. no.]:[Sentence]],13,0)</f>
        <v>#N/A</v>
      </c>
      <c r="H1007" t="e">
        <f>VLOOKUP(Final_manabou_kanji[[#This Row],[Kanji]],Raw_data_N2_Kanji[[Receipe]:[Meaning]],6,0)</f>
        <v>#N/A</v>
      </c>
      <c r="I1007" t="e">
        <f>VLOOKUP(Final_manabou_kanji[[#This Row],[Kanji]],Raw_data_N2_Kanji[[Receipe]:[Meaning]],7,0)</f>
        <v>#N/A</v>
      </c>
      <c r="J1007" t="e">
        <f>#REF!</f>
        <v>#REF!</v>
      </c>
      <c r="K1007" s="35">
        <f>Final_manabou_kanji[[#This Row],[Sr. no.]]</f>
        <v>1005</v>
      </c>
    </row>
    <row r="1008" spans="2:11" ht="15" customHeight="1" x14ac:dyDescent="0.3">
      <c r="B1008" s="34">
        <v>1006</v>
      </c>
      <c r="C1008" s="34" t="e">
        <f>VLOOKUP(Final_manabou_kanji[[#This Row],[Sr. no.]],Raw_data_N2_Kanji[[Sr. no.]:[Receipe no]],5,0)</f>
        <v>#N/A</v>
      </c>
      <c r="D1008" s="38" t="e">
        <f>VLOOKUP(Final_manabou_kanji[[#This Row],[Sr. no.]],Raw_data_N2_Kanji[[Sr. no.]:[Meaning]],7,0)</f>
        <v>#N/A</v>
      </c>
      <c r="E1008" s="3" t="e">
        <f>VLOOKUP(Final_manabou_kanji[[#This Row],[Sr. no.]],Raw_data_N2_Kanji[[Sr. no.]:[Meaning]],8,0)</f>
        <v>#N/A</v>
      </c>
      <c r="F1008" s="39" t="e">
        <f>VLOOKUP(Final_manabou_kanji[[#This Row],[Sr. no.]],Raw_data_N2_Kanji[[Sr. no.]:[Meaning]],9,0)</f>
        <v>#N/A</v>
      </c>
      <c r="G1008" s="66" t="e">
        <f>VLOOKUP(Final_manabou_kanji[[#This Row],[Sr. no.]],Raw_data_N2_Kanji[[Sr. no.]:[Sentence]],13,0)</f>
        <v>#N/A</v>
      </c>
      <c r="H1008" t="e">
        <f>VLOOKUP(Final_manabou_kanji[[#This Row],[Kanji]],Raw_data_N2_Kanji[[Receipe]:[Meaning]],6,0)</f>
        <v>#N/A</v>
      </c>
      <c r="I1008" t="e">
        <f>VLOOKUP(Final_manabou_kanji[[#This Row],[Kanji]],Raw_data_N2_Kanji[[Receipe]:[Meaning]],7,0)</f>
        <v>#N/A</v>
      </c>
      <c r="J1008" t="e">
        <f>#REF!</f>
        <v>#REF!</v>
      </c>
      <c r="K1008" s="35">
        <f>Final_manabou_kanji[[#This Row],[Sr. no.]]</f>
        <v>1006</v>
      </c>
    </row>
    <row r="1009" spans="2:11" ht="15" customHeight="1" x14ac:dyDescent="0.3">
      <c r="B1009" s="34">
        <v>1007</v>
      </c>
      <c r="C1009" s="34" t="e">
        <f>VLOOKUP(Final_manabou_kanji[[#This Row],[Sr. no.]],Raw_data_N2_Kanji[[Sr. no.]:[Receipe no]],5,0)</f>
        <v>#N/A</v>
      </c>
      <c r="D1009" s="38" t="e">
        <f>VLOOKUP(Final_manabou_kanji[[#This Row],[Sr. no.]],Raw_data_N2_Kanji[[Sr. no.]:[Meaning]],7,0)</f>
        <v>#N/A</v>
      </c>
      <c r="E1009" s="3" t="e">
        <f>VLOOKUP(Final_manabou_kanji[[#This Row],[Sr. no.]],Raw_data_N2_Kanji[[Sr. no.]:[Meaning]],8,0)</f>
        <v>#N/A</v>
      </c>
      <c r="F1009" s="39" t="e">
        <f>VLOOKUP(Final_manabou_kanji[[#This Row],[Sr. no.]],Raw_data_N2_Kanji[[Sr. no.]:[Meaning]],9,0)</f>
        <v>#N/A</v>
      </c>
      <c r="G1009" s="66" t="e">
        <f>VLOOKUP(Final_manabou_kanji[[#This Row],[Sr. no.]],Raw_data_N2_Kanji[[Sr. no.]:[Sentence]],13,0)</f>
        <v>#N/A</v>
      </c>
      <c r="H1009" t="e">
        <f>VLOOKUP(Final_manabou_kanji[[#This Row],[Kanji]],Raw_data_N2_Kanji[[Receipe]:[Meaning]],6,0)</f>
        <v>#N/A</v>
      </c>
      <c r="I1009" t="e">
        <f>VLOOKUP(Final_manabou_kanji[[#This Row],[Kanji]],Raw_data_N2_Kanji[[Receipe]:[Meaning]],7,0)</f>
        <v>#N/A</v>
      </c>
      <c r="J1009" t="e">
        <f>#REF!</f>
        <v>#REF!</v>
      </c>
      <c r="K1009" s="35">
        <f>Final_manabou_kanji[[#This Row],[Sr. no.]]</f>
        <v>1007</v>
      </c>
    </row>
    <row r="1010" spans="2:11" ht="15" customHeight="1" x14ac:dyDescent="0.3">
      <c r="B1010" s="34">
        <v>1008</v>
      </c>
      <c r="C1010" s="34" t="e">
        <f>VLOOKUP(Final_manabou_kanji[[#This Row],[Sr. no.]],Raw_data_N2_Kanji[[Sr. no.]:[Receipe no]],5,0)</f>
        <v>#N/A</v>
      </c>
      <c r="D1010" s="38" t="e">
        <f>VLOOKUP(Final_manabou_kanji[[#This Row],[Sr. no.]],Raw_data_N2_Kanji[[Sr. no.]:[Meaning]],7,0)</f>
        <v>#N/A</v>
      </c>
      <c r="E1010" s="3" t="e">
        <f>VLOOKUP(Final_manabou_kanji[[#This Row],[Sr. no.]],Raw_data_N2_Kanji[[Sr. no.]:[Meaning]],8,0)</f>
        <v>#N/A</v>
      </c>
      <c r="F1010" s="39" t="e">
        <f>VLOOKUP(Final_manabou_kanji[[#This Row],[Sr. no.]],Raw_data_N2_Kanji[[Sr. no.]:[Meaning]],9,0)</f>
        <v>#N/A</v>
      </c>
      <c r="G1010" s="66" t="e">
        <f>VLOOKUP(Final_manabou_kanji[[#This Row],[Sr. no.]],Raw_data_N2_Kanji[[Sr. no.]:[Sentence]],13,0)</f>
        <v>#N/A</v>
      </c>
      <c r="H1010" t="e">
        <f>VLOOKUP(Final_manabou_kanji[[#This Row],[Kanji]],Raw_data_N2_Kanji[[Receipe]:[Meaning]],6,0)</f>
        <v>#N/A</v>
      </c>
      <c r="I1010" t="e">
        <f>VLOOKUP(Final_manabou_kanji[[#This Row],[Kanji]],Raw_data_N2_Kanji[[Receipe]:[Meaning]],7,0)</f>
        <v>#N/A</v>
      </c>
      <c r="J1010" t="e">
        <f>#REF!</f>
        <v>#REF!</v>
      </c>
      <c r="K1010" s="35">
        <f>Final_manabou_kanji[[#This Row],[Sr. no.]]</f>
        <v>1008</v>
      </c>
    </row>
    <row r="1011" spans="2:11" ht="15" customHeight="1" x14ac:dyDescent="0.3">
      <c r="B1011" s="34">
        <v>1009</v>
      </c>
      <c r="C1011" s="34" t="e">
        <f>VLOOKUP(Final_manabou_kanji[[#This Row],[Sr. no.]],Raw_data_N2_Kanji[[Sr. no.]:[Receipe no]],5,0)</f>
        <v>#N/A</v>
      </c>
      <c r="D1011" s="38" t="e">
        <f>VLOOKUP(Final_manabou_kanji[[#This Row],[Sr. no.]],Raw_data_N2_Kanji[[Sr. no.]:[Meaning]],7,0)</f>
        <v>#N/A</v>
      </c>
      <c r="E1011" s="3" t="e">
        <f>VLOOKUP(Final_manabou_kanji[[#This Row],[Sr. no.]],Raw_data_N2_Kanji[[Sr. no.]:[Meaning]],8,0)</f>
        <v>#N/A</v>
      </c>
      <c r="F1011" s="39" t="e">
        <f>VLOOKUP(Final_manabou_kanji[[#This Row],[Sr. no.]],Raw_data_N2_Kanji[[Sr. no.]:[Meaning]],9,0)</f>
        <v>#N/A</v>
      </c>
      <c r="G1011" s="66" t="e">
        <f>VLOOKUP(Final_manabou_kanji[[#This Row],[Sr. no.]],Raw_data_N2_Kanji[[Sr. no.]:[Sentence]],13,0)</f>
        <v>#N/A</v>
      </c>
      <c r="H1011" t="e">
        <f>VLOOKUP(Final_manabou_kanji[[#This Row],[Kanji]],Raw_data_N2_Kanji[[Receipe]:[Meaning]],6,0)</f>
        <v>#N/A</v>
      </c>
      <c r="I1011" t="e">
        <f>VLOOKUP(Final_manabou_kanji[[#This Row],[Kanji]],Raw_data_N2_Kanji[[Receipe]:[Meaning]],7,0)</f>
        <v>#N/A</v>
      </c>
      <c r="J1011" t="e">
        <f>#REF!</f>
        <v>#REF!</v>
      </c>
      <c r="K1011" s="35">
        <f>Final_manabou_kanji[[#This Row],[Sr. no.]]</f>
        <v>1009</v>
      </c>
    </row>
    <row r="1012" spans="2:11" ht="15" customHeight="1" x14ac:dyDescent="0.3">
      <c r="B1012" s="34">
        <v>1010</v>
      </c>
      <c r="C1012" s="34" t="e">
        <f>VLOOKUP(Final_manabou_kanji[[#This Row],[Sr. no.]],Raw_data_N2_Kanji[[Sr. no.]:[Receipe no]],5,0)</f>
        <v>#N/A</v>
      </c>
      <c r="D1012" s="38" t="e">
        <f>VLOOKUP(Final_manabou_kanji[[#This Row],[Sr. no.]],Raw_data_N2_Kanji[[Sr. no.]:[Meaning]],7,0)</f>
        <v>#N/A</v>
      </c>
      <c r="E1012" s="3" t="e">
        <f>VLOOKUP(Final_manabou_kanji[[#This Row],[Sr. no.]],Raw_data_N2_Kanji[[Sr. no.]:[Meaning]],8,0)</f>
        <v>#N/A</v>
      </c>
      <c r="F1012" s="39" t="e">
        <f>VLOOKUP(Final_manabou_kanji[[#This Row],[Sr. no.]],Raw_data_N2_Kanji[[Sr. no.]:[Meaning]],9,0)</f>
        <v>#N/A</v>
      </c>
      <c r="G1012" s="66" t="e">
        <f>VLOOKUP(Final_manabou_kanji[[#This Row],[Sr. no.]],Raw_data_N2_Kanji[[Sr. no.]:[Sentence]],13,0)</f>
        <v>#N/A</v>
      </c>
      <c r="H1012" t="e">
        <f>VLOOKUP(Final_manabou_kanji[[#This Row],[Kanji]],Raw_data_N2_Kanji[[Receipe]:[Meaning]],6,0)</f>
        <v>#N/A</v>
      </c>
      <c r="I1012" t="e">
        <f>VLOOKUP(Final_manabou_kanji[[#This Row],[Kanji]],Raw_data_N2_Kanji[[Receipe]:[Meaning]],7,0)</f>
        <v>#N/A</v>
      </c>
      <c r="J1012" t="e">
        <f>#REF!</f>
        <v>#REF!</v>
      </c>
      <c r="K1012" s="35">
        <f>Final_manabou_kanji[[#This Row],[Sr. no.]]</f>
        <v>1010</v>
      </c>
    </row>
    <row r="1013" spans="2:11" ht="15" customHeight="1" x14ac:dyDescent="0.3">
      <c r="B1013" s="34">
        <v>1011</v>
      </c>
      <c r="C1013" s="34" t="e">
        <f>VLOOKUP(Final_manabou_kanji[[#This Row],[Sr. no.]],Raw_data_N2_Kanji[[Sr. no.]:[Receipe no]],5,0)</f>
        <v>#N/A</v>
      </c>
      <c r="D1013" s="38" t="e">
        <f>VLOOKUP(Final_manabou_kanji[[#This Row],[Sr. no.]],Raw_data_N2_Kanji[[Sr. no.]:[Meaning]],7,0)</f>
        <v>#N/A</v>
      </c>
      <c r="E1013" s="3" t="e">
        <f>VLOOKUP(Final_manabou_kanji[[#This Row],[Sr. no.]],Raw_data_N2_Kanji[[Sr. no.]:[Meaning]],8,0)</f>
        <v>#N/A</v>
      </c>
      <c r="F1013" s="39" t="e">
        <f>VLOOKUP(Final_manabou_kanji[[#This Row],[Sr. no.]],Raw_data_N2_Kanji[[Sr. no.]:[Meaning]],9,0)</f>
        <v>#N/A</v>
      </c>
      <c r="G1013" s="66" t="e">
        <f>VLOOKUP(Final_manabou_kanji[[#This Row],[Sr. no.]],Raw_data_N2_Kanji[[Sr. no.]:[Sentence]],13,0)</f>
        <v>#N/A</v>
      </c>
      <c r="H1013" t="e">
        <f>VLOOKUP(Final_manabou_kanji[[#This Row],[Kanji]],Raw_data_N2_Kanji[[Receipe]:[Meaning]],6,0)</f>
        <v>#N/A</v>
      </c>
      <c r="I1013" t="e">
        <f>VLOOKUP(Final_manabou_kanji[[#This Row],[Kanji]],Raw_data_N2_Kanji[[Receipe]:[Meaning]],7,0)</f>
        <v>#N/A</v>
      </c>
      <c r="J1013" t="e">
        <f>#REF!</f>
        <v>#REF!</v>
      </c>
      <c r="K1013" s="35">
        <f>Final_manabou_kanji[[#This Row],[Sr. no.]]</f>
        <v>1011</v>
      </c>
    </row>
    <row r="1014" spans="2:11" ht="15" customHeight="1" x14ac:dyDescent="0.3">
      <c r="B1014" s="34">
        <v>1012</v>
      </c>
      <c r="C1014" s="34" t="e">
        <f>VLOOKUP(Final_manabou_kanji[[#This Row],[Sr. no.]],Raw_data_N2_Kanji[[Sr. no.]:[Receipe no]],5,0)</f>
        <v>#N/A</v>
      </c>
      <c r="D1014" s="38" t="e">
        <f>VLOOKUP(Final_manabou_kanji[[#This Row],[Sr. no.]],Raw_data_N2_Kanji[[Sr. no.]:[Meaning]],7,0)</f>
        <v>#N/A</v>
      </c>
      <c r="E1014" s="3" t="e">
        <f>VLOOKUP(Final_manabou_kanji[[#This Row],[Sr. no.]],Raw_data_N2_Kanji[[Sr. no.]:[Meaning]],8,0)</f>
        <v>#N/A</v>
      </c>
      <c r="F1014" s="39" t="e">
        <f>VLOOKUP(Final_manabou_kanji[[#This Row],[Sr. no.]],Raw_data_N2_Kanji[[Sr. no.]:[Meaning]],9,0)</f>
        <v>#N/A</v>
      </c>
      <c r="G1014" s="66" t="e">
        <f>VLOOKUP(Final_manabou_kanji[[#This Row],[Sr. no.]],Raw_data_N2_Kanji[[Sr. no.]:[Sentence]],13,0)</f>
        <v>#N/A</v>
      </c>
      <c r="H1014" t="e">
        <f>VLOOKUP(Final_manabou_kanji[[#This Row],[Kanji]],Raw_data_N2_Kanji[[Receipe]:[Meaning]],6,0)</f>
        <v>#N/A</v>
      </c>
      <c r="I1014" t="e">
        <f>VLOOKUP(Final_manabou_kanji[[#This Row],[Kanji]],Raw_data_N2_Kanji[[Receipe]:[Meaning]],7,0)</f>
        <v>#N/A</v>
      </c>
      <c r="J1014" t="e">
        <f>#REF!</f>
        <v>#REF!</v>
      </c>
      <c r="K1014" s="35">
        <f>Final_manabou_kanji[[#This Row],[Sr. no.]]</f>
        <v>1012</v>
      </c>
    </row>
    <row r="1015" spans="2:11" ht="15" customHeight="1" x14ac:dyDescent="0.3">
      <c r="B1015" s="34">
        <v>1013</v>
      </c>
      <c r="C1015" s="34" t="e">
        <f>VLOOKUP(Final_manabou_kanji[[#This Row],[Sr. no.]],Raw_data_N2_Kanji[[Sr. no.]:[Receipe no]],5,0)</f>
        <v>#N/A</v>
      </c>
      <c r="D1015" s="38" t="e">
        <f>VLOOKUP(Final_manabou_kanji[[#This Row],[Sr. no.]],Raw_data_N2_Kanji[[Sr. no.]:[Meaning]],7,0)</f>
        <v>#N/A</v>
      </c>
      <c r="E1015" s="3" t="e">
        <f>VLOOKUP(Final_manabou_kanji[[#This Row],[Sr. no.]],Raw_data_N2_Kanji[[Sr. no.]:[Meaning]],8,0)</f>
        <v>#N/A</v>
      </c>
      <c r="F1015" s="39" t="e">
        <f>VLOOKUP(Final_manabou_kanji[[#This Row],[Sr. no.]],Raw_data_N2_Kanji[[Sr. no.]:[Meaning]],9,0)</f>
        <v>#N/A</v>
      </c>
      <c r="G1015" s="66" t="e">
        <f>VLOOKUP(Final_manabou_kanji[[#This Row],[Sr. no.]],Raw_data_N2_Kanji[[Sr. no.]:[Sentence]],13,0)</f>
        <v>#N/A</v>
      </c>
      <c r="H1015" t="e">
        <f>VLOOKUP(Final_manabou_kanji[[#This Row],[Kanji]],Raw_data_N2_Kanji[[Receipe]:[Meaning]],6,0)</f>
        <v>#N/A</v>
      </c>
      <c r="I1015" t="e">
        <f>VLOOKUP(Final_manabou_kanji[[#This Row],[Kanji]],Raw_data_N2_Kanji[[Receipe]:[Meaning]],7,0)</f>
        <v>#N/A</v>
      </c>
      <c r="J1015" t="e">
        <f>#REF!</f>
        <v>#REF!</v>
      </c>
      <c r="K1015" s="35">
        <f>Final_manabou_kanji[[#This Row],[Sr. no.]]</f>
        <v>1013</v>
      </c>
    </row>
    <row r="1016" spans="2:11" ht="15" customHeight="1" x14ac:dyDescent="0.3">
      <c r="B1016" s="34">
        <v>1014</v>
      </c>
      <c r="C1016" s="34" t="e">
        <f>VLOOKUP(Final_manabou_kanji[[#This Row],[Sr. no.]],Raw_data_N2_Kanji[[Sr. no.]:[Receipe no]],5,0)</f>
        <v>#N/A</v>
      </c>
      <c r="D1016" s="38" t="e">
        <f>VLOOKUP(Final_manabou_kanji[[#This Row],[Sr. no.]],Raw_data_N2_Kanji[[Sr. no.]:[Meaning]],7,0)</f>
        <v>#N/A</v>
      </c>
      <c r="E1016" s="3" t="e">
        <f>VLOOKUP(Final_manabou_kanji[[#This Row],[Sr. no.]],Raw_data_N2_Kanji[[Sr. no.]:[Meaning]],8,0)</f>
        <v>#N/A</v>
      </c>
      <c r="F1016" s="39" t="e">
        <f>VLOOKUP(Final_manabou_kanji[[#This Row],[Sr. no.]],Raw_data_N2_Kanji[[Sr. no.]:[Meaning]],9,0)</f>
        <v>#N/A</v>
      </c>
      <c r="G1016" s="66" t="e">
        <f>VLOOKUP(Final_manabou_kanji[[#This Row],[Sr. no.]],Raw_data_N2_Kanji[[Sr. no.]:[Sentence]],13,0)</f>
        <v>#N/A</v>
      </c>
      <c r="H1016" t="e">
        <f>VLOOKUP(Final_manabou_kanji[[#This Row],[Kanji]],Raw_data_N2_Kanji[[Receipe]:[Meaning]],6,0)</f>
        <v>#N/A</v>
      </c>
      <c r="I1016" t="e">
        <f>VLOOKUP(Final_manabou_kanji[[#This Row],[Kanji]],Raw_data_N2_Kanji[[Receipe]:[Meaning]],7,0)</f>
        <v>#N/A</v>
      </c>
      <c r="J1016" t="e">
        <f>#REF!</f>
        <v>#REF!</v>
      </c>
      <c r="K1016" s="35">
        <f>Final_manabou_kanji[[#This Row],[Sr. no.]]</f>
        <v>1014</v>
      </c>
    </row>
    <row r="1017" spans="2:11" ht="15" customHeight="1" x14ac:dyDescent="0.3">
      <c r="B1017" s="34">
        <v>1015</v>
      </c>
      <c r="C1017" s="34" t="e">
        <f>VLOOKUP(Final_manabou_kanji[[#This Row],[Sr. no.]],Raw_data_N2_Kanji[[Sr. no.]:[Receipe no]],5,0)</f>
        <v>#N/A</v>
      </c>
      <c r="D1017" s="38" t="e">
        <f>VLOOKUP(Final_manabou_kanji[[#This Row],[Sr. no.]],Raw_data_N2_Kanji[[Sr. no.]:[Meaning]],7,0)</f>
        <v>#N/A</v>
      </c>
      <c r="E1017" s="3" t="e">
        <f>VLOOKUP(Final_manabou_kanji[[#This Row],[Sr. no.]],Raw_data_N2_Kanji[[Sr. no.]:[Meaning]],8,0)</f>
        <v>#N/A</v>
      </c>
      <c r="F1017" s="39" t="e">
        <f>VLOOKUP(Final_manabou_kanji[[#This Row],[Sr. no.]],Raw_data_N2_Kanji[[Sr. no.]:[Meaning]],9,0)</f>
        <v>#N/A</v>
      </c>
      <c r="G1017" s="66" t="e">
        <f>VLOOKUP(Final_manabou_kanji[[#This Row],[Sr. no.]],Raw_data_N2_Kanji[[Sr. no.]:[Sentence]],13,0)</f>
        <v>#N/A</v>
      </c>
      <c r="H1017" t="e">
        <f>VLOOKUP(Final_manabou_kanji[[#This Row],[Kanji]],Raw_data_N2_Kanji[[Receipe]:[Meaning]],6,0)</f>
        <v>#N/A</v>
      </c>
      <c r="I1017" t="e">
        <f>VLOOKUP(Final_manabou_kanji[[#This Row],[Kanji]],Raw_data_N2_Kanji[[Receipe]:[Meaning]],7,0)</f>
        <v>#N/A</v>
      </c>
      <c r="J1017" t="e">
        <f>#REF!</f>
        <v>#REF!</v>
      </c>
      <c r="K1017" s="35">
        <f>Final_manabou_kanji[[#This Row],[Sr. no.]]</f>
        <v>1015</v>
      </c>
    </row>
    <row r="1018" spans="2:11" ht="15" customHeight="1" x14ac:dyDescent="0.3">
      <c r="B1018" s="34">
        <v>1016</v>
      </c>
      <c r="C1018" s="34" t="e">
        <f>VLOOKUP(Final_manabou_kanji[[#This Row],[Sr. no.]],Raw_data_N2_Kanji[[Sr. no.]:[Receipe no]],5,0)</f>
        <v>#N/A</v>
      </c>
      <c r="D1018" s="38" t="e">
        <f>VLOOKUP(Final_manabou_kanji[[#This Row],[Sr. no.]],Raw_data_N2_Kanji[[Sr. no.]:[Meaning]],7,0)</f>
        <v>#N/A</v>
      </c>
      <c r="E1018" s="3" t="e">
        <f>VLOOKUP(Final_manabou_kanji[[#This Row],[Sr. no.]],Raw_data_N2_Kanji[[Sr. no.]:[Meaning]],8,0)</f>
        <v>#N/A</v>
      </c>
      <c r="F1018" s="39" t="e">
        <f>VLOOKUP(Final_manabou_kanji[[#This Row],[Sr. no.]],Raw_data_N2_Kanji[[Sr. no.]:[Meaning]],9,0)</f>
        <v>#N/A</v>
      </c>
      <c r="G1018" s="66" t="e">
        <f>VLOOKUP(Final_manabou_kanji[[#This Row],[Sr. no.]],Raw_data_N2_Kanji[[Sr. no.]:[Sentence]],13,0)</f>
        <v>#N/A</v>
      </c>
      <c r="H1018" t="e">
        <f>VLOOKUP(Final_manabou_kanji[[#This Row],[Kanji]],Raw_data_N2_Kanji[[Receipe]:[Meaning]],6,0)</f>
        <v>#N/A</v>
      </c>
      <c r="I1018" t="e">
        <f>VLOOKUP(Final_manabou_kanji[[#This Row],[Kanji]],Raw_data_N2_Kanji[[Receipe]:[Meaning]],7,0)</f>
        <v>#N/A</v>
      </c>
      <c r="J1018" t="e">
        <f>#REF!</f>
        <v>#REF!</v>
      </c>
      <c r="K1018" s="35">
        <f>Final_manabou_kanji[[#This Row],[Sr. no.]]</f>
        <v>1016</v>
      </c>
    </row>
    <row r="1019" spans="2:11" ht="15" customHeight="1" x14ac:dyDescent="0.3">
      <c r="B1019" s="34">
        <v>1017</v>
      </c>
      <c r="C1019" s="34" t="e">
        <f>VLOOKUP(Final_manabou_kanji[[#This Row],[Sr. no.]],Raw_data_N2_Kanji[[Sr. no.]:[Receipe no]],5,0)</f>
        <v>#N/A</v>
      </c>
      <c r="D1019" s="38" t="e">
        <f>VLOOKUP(Final_manabou_kanji[[#This Row],[Sr. no.]],Raw_data_N2_Kanji[[Sr. no.]:[Meaning]],7,0)</f>
        <v>#N/A</v>
      </c>
      <c r="E1019" s="3" t="e">
        <f>VLOOKUP(Final_manabou_kanji[[#This Row],[Sr. no.]],Raw_data_N2_Kanji[[Sr. no.]:[Meaning]],8,0)</f>
        <v>#N/A</v>
      </c>
      <c r="F1019" s="39" t="e">
        <f>VLOOKUP(Final_manabou_kanji[[#This Row],[Sr. no.]],Raw_data_N2_Kanji[[Sr. no.]:[Meaning]],9,0)</f>
        <v>#N/A</v>
      </c>
      <c r="G1019" s="66" t="e">
        <f>VLOOKUP(Final_manabou_kanji[[#This Row],[Sr. no.]],Raw_data_N2_Kanji[[Sr. no.]:[Sentence]],13,0)</f>
        <v>#N/A</v>
      </c>
      <c r="H1019" t="e">
        <f>VLOOKUP(Final_manabou_kanji[[#This Row],[Kanji]],Raw_data_N2_Kanji[[Receipe]:[Meaning]],6,0)</f>
        <v>#N/A</v>
      </c>
      <c r="I1019" t="e">
        <f>VLOOKUP(Final_manabou_kanji[[#This Row],[Kanji]],Raw_data_N2_Kanji[[Receipe]:[Meaning]],7,0)</f>
        <v>#N/A</v>
      </c>
      <c r="J1019" t="e">
        <f>#REF!</f>
        <v>#REF!</v>
      </c>
      <c r="K1019" s="35">
        <f>Final_manabou_kanji[[#This Row],[Sr. no.]]</f>
        <v>1017</v>
      </c>
    </row>
    <row r="1020" spans="2:11" ht="15" customHeight="1" x14ac:dyDescent="0.3">
      <c r="B1020" s="34">
        <v>1018</v>
      </c>
      <c r="C1020" s="34" t="e">
        <f>VLOOKUP(Final_manabou_kanji[[#This Row],[Sr. no.]],Raw_data_N2_Kanji[[Sr. no.]:[Receipe no]],5,0)</f>
        <v>#N/A</v>
      </c>
      <c r="D1020" s="38" t="e">
        <f>VLOOKUP(Final_manabou_kanji[[#This Row],[Sr. no.]],Raw_data_N2_Kanji[[Sr. no.]:[Meaning]],7,0)</f>
        <v>#N/A</v>
      </c>
      <c r="E1020" s="3" t="e">
        <f>VLOOKUP(Final_manabou_kanji[[#This Row],[Sr. no.]],Raw_data_N2_Kanji[[Sr. no.]:[Meaning]],8,0)</f>
        <v>#N/A</v>
      </c>
      <c r="F1020" s="39" t="e">
        <f>VLOOKUP(Final_manabou_kanji[[#This Row],[Sr. no.]],Raw_data_N2_Kanji[[Sr. no.]:[Meaning]],9,0)</f>
        <v>#N/A</v>
      </c>
      <c r="G1020" s="66" t="e">
        <f>VLOOKUP(Final_manabou_kanji[[#This Row],[Sr. no.]],Raw_data_N2_Kanji[[Sr. no.]:[Sentence]],13,0)</f>
        <v>#N/A</v>
      </c>
      <c r="H1020" t="e">
        <f>VLOOKUP(Final_manabou_kanji[[#This Row],[Kanji]],Raw_data_N2_Kanji[[Receipe]:[Meaning]],6,0)</f>
        <v>#N/A</v>
      </c>
      <c r="I1020" t="e">
        <f>VLOOKUP(Final_manabou_kanji[[#This Row],[Kanji]],Raw_data_N2_Kanji[[Receipe]:[Meaning]],7,0)</f>
        <v>#N/A</v>
      </c>
      <c r="J1020" t="e">
        <f>#REF!</f>
        <v>#REF!</v>
      </c>
      <c r="K1020" s="35">
        <f>Final_manabou_kanji[[#This Row],[Sr. no.]]</f>
        <v>1018</v>
      </c>
    </row>
    <row r="1021" spans="2:11" ht="15" customHeight="1" x14ac:dyDescent="0.3">
      <c r="B1021" s="34">
        <v>1019</v>
      </c>
      <c r="C1021" s="34" t="e">
        <f>VLOOKUP(Final_manabou_kanji[[#This Row],[Sr. no.]],Raw_data_N2_Kanji[[Sr. no.]:[Receipe no]],5,0)</f>
        <v>#N/A</v>
      </c>
      <c r="D1021" s="38" t="e">
        <f>VLOOKUP(Final_manabou_kanji[[#This Row],[Sr. no.]],Raw_data_N2_Kanji[[Sr. no.]:[Meaning]],7,0)</f>
        <v>#N/A</v>
      </c>
      <c r="E1021" s="3" t="e">
        <f>VLOOKUP(Final_manabou_kanji[[#This Row],[Sr. no.]],Raw_data_N2_Kanji[[Sr. no.]:[Meaning]],8,0)</f>
        <v>#N/A</v>
      </c>
      <c r="F1021" s="39" t="e">
        <f>VLOOKUP(Final_manabou_kanji[[#This Row],[Sr. no.]],Raw_data_N2_Kanji[[Sr. no.]:[Meaning]],9,0)</f>
        <v>#N/A</v>
      </c>
      <c r="G1021" s="66" t="e">
        <f>VLOOKUP(Final_manabou_kanji[[#This Row],[Sr. no.]],Raw_data_N2_Kanji[[Sr. no.]:[Sentence]],13,0)</f>
        <v>#N/A</v>
      </c>
      <c r="H1021" t="e">
        <f>VLOOKUP(Final_manabou_kanji[[#This Row],[Kanji]],Raw_data_N2_Kanji[[Receipe]:[Meaning]],6,0)</f>
        <v>#N/A</v>
      </c>
      <c r="I1021" t="e">
        <f>VLOOKUP(Final_manabou_kanji[[#This Row],[Kanji]],Raw_data_N2_Kanji[[Receipe]:[Meaning]],7,0)</f>
        <v>#N/A</v>
      </c>
      <c r="J1021" t="e">
        <f>#REF!</f>
        <v>#REF!</v>
      </c>
      <c r="K1021" s="35">
        <f>Final_manabou_kanji[[#This Row],[Sr. no.]]</f>
        <v>1019</v>
      </c>
    </row>
    <row r="1022" spans="2:11" ht="15" customHeight="1" x14ac:dyDescent="0.3">
      <c r="B1022" s="34">
        <v>1020</v>
      </c>
      <c r="C1022" s="34" t="e">
        <f>VLOOKUP(Final_manabou_kanji[[#This Row],[Sr. no.]],Raw_data_N2_Kanji[[Sr. no.]:[Receipe no]],5,0)</f>
        <v>#N/A</v>
      </c>
      <c r="D1022" s="38" t="e">
        <f>VLOOKUP(Final_manabou_kanji[[#This Row],[Sr. no.]],Raw_data_N2_Kanji[[Sr. no.]:[Meaning]],7,0)</f>
        <v>#N/A</v>
      </c>
      <c r="E1022" s="3" t="e">
        <f>VLOOKUP(Final_manabou_kanji[[#This Row],[Sr. no.]],Raw_data_N2_Kanji[[Sr. no.]:[Meaning]],8,0)</f>
        <v>#N/A</v>
      </c>
      <c r="F1022" s="39" t="e">
        <f>VLOOKUP(Final_manabou_kanji[[#This Row],[Sr. no.]],Raw_data_N2_Kanji[[Sr. no.]:[Meaning]],9,0)</f>
        <v>#N/A</v>
      </c>
      <c r="G1022" s="66" t="e">
        <f>VLOOKUP(Final_manabou_kanji[[#This Row],[Sr. no.]],Raw_data_N2_Kanji[[Sr. no.]:[Sentence]],13,0)</f>
        <v>#N/A</v>
      </c>
      <c r="H1022" t="e">
        <f>VLOOKUP(Final_manabou_kanji[[#This Row],[Kanji]],Raw_data_N2_Kanji[[Receipe]:[Meaning]],6,0)</f>
        <v>#N/A</v>
      </c>
      <c r="I1022" t="e">
        <f>VLOOKUP(Final_manabou_kanji[[#This Row],[Kanji]],Raw_data_N2_Kanji[[Receipe]:[Meaning]],7,0)</f>
        <v>#N/A</v>
      </c>
      <c r="J1022" t="e">
        <f>#REF!</f>
        <v>#REF!</v>
      </c>
      <c r="K1022" s="35">
        <f>Final_manabou_kanji[[#This Row],[Sr. no.]]</f>
        <v>1020</v>
      </c>
    </row>
    <row r="1023" spans="2:11" ht="15" customHeight="1" x14ac:dyDescent="0.3">
      <c r="B1023" s="34">
        <v>1021</v>
      </c>
      <c r="C1023" s="34" t="e">
        <f>VLOOKUP(Final_manabou_kanji[[#This Row],[Sr. no.]],Raw_data_N2_Kanji[[Sr. no.]:[Receipe no]],5,0)</f>
        <v>#N/A</v>
      </c>
      <c r="D1023" s="38" t="e">
        <f>VLOOKUP(Final_manabou_kanji[[#This Row],[Sr. no.]],Raw_data_N2_Kanji[[Sr. no.]:[Meaning]],7,0)</f>
        <v>#N/A</v>
      </c>
      <c r="E1023" s="3" t="e">
        <f>VLOOKUP(Final_manabou_kanji[[#This Row],[Sr. no.]],Raw_data_N2_Kanji[[Sr. no.]:[Meaning]],8,0)</f>
        <v>#N/A</v>
      </c>
      <c r="F1023" s="39" t="e">
        <f>VLOOKUP(Final_manabou_kanji[[#This Row],[Sr. no.]],Raw_data_N2_Kanji[[Sr. no.]:[Meaning]],9,0)</f>
        <v>#N/A</v>
      </c>
      <c r="G1023" s="66" t="e">
        <f>VLOOKUP(Final_manabou_kanji[[#This Row],[Sr. no.]],Raw_data_N2_Kanji[[Sr. no.]:[Sentence]],13,0)</f>
        <v>#N/A</v>
      </c>
      <c r="H1023" t="e">
        <f>VLOOKUP(Final_manabou_kanji[[#This Row],[Kanji]],Raw_data_N2_Kanji[[Receipe]:[Meaning]],6,0)</f>
        <v>#N/A</v>
      </c>
      <c r="I1023" t="e">
        <f>VLOOKUP(Final_manabou_kanji[[#This Row],[Kanji]],Raw_data_N2_Kanji[[Receipe]:[Meaning]],7,0)</f>
        <v>#N/A</v>
      </c>
      <c r="J1023" t="e">
        <f>#REF!</f>
        <v>#REF!</v>
      </c>
      <c r="K1023" s="35">
        <f>Final_manabou_kanji[[#This Row],[Sr. no.]]</f>
        <v>1021</v>
      </c>
    </row>
    <row r="1024" spans="2:11" ht="15" customHeight="1" x14ac:dyDescent="0.3">
      <c r="B1024" s="34">
        <v>1022</v>
      </c>
      <c r="C1024" s="34" t="e">
        <f>VLOOKUP(Final_manabou_kanji[[#This Row],[Sr. no.]],Raw_data_N2_Kanji[[Sr. no.]:[Receipe no]],5,0)</f>
        <v>#N/A</v>
      </c>
      <c r="D1024" s="38" t="e">
        <f>VLOOKUP(Final_manabou_kanji[[#This Row],[Sr. no.]],Raw_data_N2_Kanji[[Sr. no.]:[Meaning]],7,0)</f>
        <v>#N/A</v>
      </c>
      <c r="E1024" s="3" t="e">
        <f>VLOOKUP(Final_manabou_kanji[[#This Row],[Sr. no.]],Raw_data_N2_Kanji[[Sr. no.]:[Meaning]],8,0)</f>
        <v>#N/A</v>
      </c>
      <c r="F1024" s="39" t="e">
        <f>VLOOKUP(Final_manabou_kanji[[#This Row],[Sr. no.]],Raw_data_N2_Kanji[[Sr. no.]:[Meaning]],9,0)</f>
        <v>#N/A</v>
      </c>
      <c r="G1024" s="66" t="e">
        <f>VLOOKUP(Final_manabou_kanji[[#This Row],[Sr. no.]],Raw_data_N2_Kanji[[Sr. no.]:[Sentence]],13,0)</f>
        <v>#N/A</v>
      </c>
      <c r="H1024" t="e">
        <f>VLOOKUP(Final_manabou_kanji[[#This Row],[Kanji]],Raw_data_N2_Kanji[[Receipe]:[Meaning]],6,0)</f>
        <v>#N/A</v>
      </c>
      <c r="I1024" t="e">
        <f>VLOOKUP(Final_manabou_kanji[[#This Row],[Kanji]],Raw_data_N2_Kanji[[Receipe]:[Meaning]],7,0)</f>
        <v>#N/A</v>
      </c>
      <c r="J1024" t="e">
        <f>#REF!</f>
        <v>#REF!</v>
      </c>
      <c r="K1024" s="35">
        <f>Final_manabou_kanji[[#This Row],[Sr. no.]]</f>
        <v>1022</v>
      </c>
    </row>
    <row r="1025" spans="2:11" ht="15" customHeight="1" x14ac:dyDescent="0.3">
      <c r="B1025" s="34">
        <v>1023</v>
      </c>
      <c r="C1025" s="34" t="e">
        <f>VLOOKUP(Final_manabou_kanji[[#This Row],[Sr. no.]],Raw_data_N2_Kanji[[Sr. no.]:[Receipe no]],5,0)</f>
        <v>#N/A</v>
      </c>
      <c r="D1025" s="38" t="e">
        <f>VLOOKUP(Final_manabou_kanji[[#This Row],[Sr. no.]],Raw_data_N2_Kanji[[Sr. no.]:[Meaning]],7,0)</f>
        <v>#N/A</v>
      </c>
      <c r="E1025" s="3" t="e">
        <f>VLOOKUP(Final_manabou_kanji[[#This Row],[Sr. no.]],Raw_data_N2_Kanji[[Sr. no.]:[Meaning]],8,0)</f>
        <v>#N/A</v>
      </c>
      <c r="F1025" s="39" t="e">
        <f>VLOOKUP(Final_manabou_kanji[[#This Row],[Sr. no.]],Raw_data_N2_Kanji[[Sr. no.]:[Meaning]],9,0)</f>
        <v>#N/A</v>
      </c>
      <c r="G1025" s="66" t="e">
        <f>VLOOKUP(Final_manabou_kanji[[#This Row],[Sr. no.]],Raw_data_N2_Kanji[[Sr. no.]:[Sentence]],13,0)</f>
        <v>#N/A</v>
      </c>
      <c r="H1025" t="e">
        <f>VLOOKUP(Final_manabou_kanji[[#This Row],[Kanji]],Raw_data_N2_Kanji[[Receipe]:[Meaning]],6,0)</f>
        <v>#N/A</v>
      </c>
      <c r="I1025" t="e">
        <f>VLOOKUP(Final_manabou_kanji[[#This Row],[Kanji]],Raw_data_N2_Kanji[[Receipe]:[Meaning]],7,0)</f>
        <v>#N/A</v>
      </c>
      <c r="J1025" t="e">
        <f>#REF!</f>
        <v>#REF!</v>
      </c>
      <c r="K1025" s="35">
        <f>Final_manabou_kanji[[#This Row],[Sr. no.]]</f>
        <v>1023</v>
      </c>
    </row>
    <row r="1026" spans="2:11" ht="15" customHeight="1" x14ac:dyDescent="0.3">
      <c r="B1026" s="34">
        <v>1024</v>
      </c>
      <c r="C1026" s="34" t="e">
        <f>VLOOKUP(Final_manabou_kanji[[#This Row],[Sr. no.]],Raw_data_N2_Kanji[[Sr. no.]:[Receipe no]],5,0)</f>
        <v>#N/A</v>
      </c>
      <c r="D1026" s="38" t="e">
        <f>VLOOKUP(Final_manabou_kanji[[#This Row],[Sr. no.]],Raw_data_N2_Kanji[[Sr. no.]:[Meaning]],7,0)</f>
        <v>#N/A</v>
      </c>
      <c r="E1026" s="3" t="e">
        <f>VLOOKUP(Final_manabou_kanji[[#This Row],[Sr. no.]],Raw_data_N2_Kanji[[Sr. no.]:[Meaning]],8,0)</f>
        <v>#N/A</v>
      </c>
      <c r="F1026" s="39" t="e">
        <f>VLOOKUP(Final_manabou_kanji[[#This Row],[Sr. no.]],Raw_data_N2_Kanji[[Sr. no.]:[Meaning]],9,0)</f>
        <v>#N/A</v>
      </c>
      <c r="G1026" s="66" t="e">
        <f>VLOOKUP(Final_manabou_kanji[[#This Row],[Sr. no.]],Raw_data_N2_Kanji[[Sr. no.]:[Sentence]],13,0)</f>
        <v>#N/A</v>
      </c>
      <c r="H1026" t="e">
        <f>VLOOKUP(Final_manabou_kanji[[#This Row],[Kanji]],Raw_data_N2_Kanji[[Receipe]:[Meaning]],6,0)</f>
        <v>#N/A</v>
      </c>
      <c r="I1026" t="e">
        <f>VLOOKUP(Final_manabou_kanji[[#This Row],[Kanji]],Raw_data_N2_Kanji[[Receipe]:[Meaning]],7,0)</f>
        <v>#N/A</v>
      </c>
      <c r="J1026" t="e">
        <f>#REF!</f>
        <v>#REF!</v>
      </c>
      <c r="K1026" s="35">
        <f>Final_manabou_kanji[[#This Row],[Sr. no.]]</f>
        <v>1024</v>
      </c>
    </row>
    <row r="1027" spans="2:11" ht="15" customHeight="1" x14ac:dyDescent="0.3">
      <c r="B1027" s="34">
        <v>1025</v>
      </c>
      <c r="C1027" s="34" t="e">
        <f>VLOOKUP(Final_manabou_kanji[[#This Row],[Sr. no.]],Raw_data_N2_Kanji[[Sr. no.]:[Receipe no]],5,0)</f>
        <v>#N/A</v>
      </c>
      <c r="D1027" s="38" t="e">
        <f>VLOOKUP(Final_manabou_kanji[[#This Row],[Sr. no.]],Raw_data_N2_Kanji[[Sr. no.]:[Meaning]],7,0)</f>
        <v>#N/A</v>
      </c>
      <c r="E1027" s="3" t="e">
        <f>VLOOKUP(Final_manabou_kanji[[#This Row],[Sr. no.]],Raw_data_N2_Kanji[[Sr. no.]:[Meaning]],8,0)</f>
        <v>#N/A</v>
      </c>
      <c r="F1027" s="39" t="e">
        <f>VLOOKUP(Final_manabou_kanji[[#This Row],[Sr. no.]],Raw_data_N2_Kanji[[Sr. no.]:[Meaning]],9,0)</f>
        <v>#N/A</v>
      </c>
      <c r="G1027" s="66" t="e">
        <f>VLOOKUP(Final_manabou_kanji[[#This Row],[Sr. no.]],Raw_data_N2_Kanji[[Sr. no.]:[Sentence]],13,0)</f>
        <v>#N/A</v>
      </c>
      <c r="H1027" t="e">
        <f>VLOOKUP(Final_manabou_kanji[[#This Row],[Kanji]],Raw_data_N2_Kanji[[Receipe]:[Meaning]],6,0)</f>
        <v>#N/A</v>
      </c>
      <c r="I1027" t="e">
        <f>VLOOKUP(Final_manabou_kanji[[#This Row],[Kanji]],Raw_data_N2_Kanji[[Receipe]:[Meaning]],7,0)</f>
        <v>#N/A</v>
      </c>
      <c r="J1027" t="e">
        <f>#REF!</f>
        <v>#REF!</v>
      </c>
      <c r="K1027" s="35">
        <f>Final_manabou_kanji[[#This Row],[Sr. no.]]</f>
        <v>1025</v>
      </c>
    </row>
    <row r="1028" spans="2:11" ht="15" customHeight="1" x14ac:dyDescent="0.3">
      <c r="B1028" s="34">
        <v>1026</v>
      </c>
      <c r="C1028" s="34" t="e">
        <f>VLOOKUP(Final_manabou_kanji[[#This Row],[Sr. no.]],Raw_data_N2_Kanji[[Sr. no.]:[Receipe no]],5,0)</f>
        <v>#N/A</v>
      </c>
      <c r="D1028" s="38" t="e">
        <f>VLOOKUP(Final_manabou_kanji[[#This Row],[Sr. no.]],Raw_data_N2_Kanji[[Sr. no.]:[Meaning]],7,0)</f>
        <v>#N/A</v>
      </c>
      <c r="E1028" s="3" t="e">
        <f>VLOOKUP(Final_manabou_kanji[[#This Row],[Sr. no.]],Raw_data_N2_Kanji[[Sr. no.]:[Meaning]],8,0)</f>
        <v>#N/A</v>
      </c>
      <c r="F1028" s="39" t="e">
        <f>VLOOKUP(Final_manabou_kanji[[#This Row],[Sr. no.]],Raw_data_N2_Kanji[[Sr. no.]:[Meaning]],9,0)</f>
        <v>#N/A</v>
      </c>
      <c r="G1028" s="66" t="e">
        <f>VLOOKUP(Final_manabou_kanji[[#This Row],[Sr. no.]],Raw_data_N2_Kanji[[Sr. no.]:[Sentence]],13,0)</f>
        <v>#N/A</v>
      </c>
      <c r="H1028" t="e">
        <f>VLOOKUP(Final_manabou_kanji[[#This Row],[Kanji]],Raw_data_N2_Kanji[[Receipe]:[Meaning]],6,0)</f>
        <v>#N/A</v>
      </c>
      <c r="I1028" t="e">
        <f>VLOOKUP(Final_manabou_kanji[[#This Row],[Kanji]],Raw_data_N2_Kanji[[Receipe]:[Meaning]],7,0)</f>
        <v>#N/A</v>
      </c>
      <c r="J1028" t="e">
        <f>#REF!</f>
        <v>#REF!</v>
      </c>
      <c r="K1028" s="35">
        <f>Final_manabou_kanji[[#This Row],[Sr. no.]]</f>
        <v>1026</v>
      </c>
    </row>
    <row r="1029" spans="2:11" ht="15" customHeight="1" x14ac:dyDescent="0.3">
      <c r="B1029" s="34">
        <v>1027</v>
      </c>
      <c r="C1029" s="34" t="e">
        <f>VLOOKUP(Final_manabou_kanji[[#This Row],[Sr. no.]],Raw_data_N2_Kanji[[Sr. no.]:[Receipe no]],5,0)</f>
        <v>#N/A</v>
      </c>
      <c r="D1029" s="38" t="e">
        <f>VLOOKUP(Final_manabou_kanji[[#This Row],[Sr. no.]],Raw_data_N2_Kanji[[Sr. no.]:[Meaning]],7,0)</f>
        <v>#N/A</v>
      </c>
      <c r="E1029" s="3" t="e">
        <f>VLOOKUP(Final_manabou_kanji[[#This Row],[Sr. no.]],Raw_data_N2_Kanji[[Sr. no.]:[Meaning]],8,0)</f>
        <v>#N/A</v>
      </c>
      <c r="F1029" s="39" t="e">
        <f>VLOOKUP(Final_manabou_kanji[[#This Row],[Sr. no.]],Raw_data_N2_Kanji[[Sr. no.]:[Meaning]],9,0)</f>
        <v>#N/A</v>
      </c>
      <c r="G1029" s="66" t="e">
        <f>VLOOKUP(Final_manabou_kanji[[#This Row],[Sr. no.]],Raw_data_N2_Kanji[[Sr. no.]:[Sentence]],13,0)</f>
        <v>#N/A</v>
      </c>
      <c r="H1029" t="e">
        <f>VLOOKUP(Final_manabou_kanji[[#This Row],[Kanji]],Raw_data_N2_Kanji[[Receipe]:[Meaning]],6,0)</f>
        <v>#N/A</v>
      </c>
      <c r="I1029" t="e">
        <f>VLOOKUP(Final_manabou_kanji[[#This Row],[Kanji]],Raw_data_N2_Kanji[[Receipe]:[Meaning]],7,0)</f>
        <v>#N/A</v>
      </c>
      <c r="J1029" t="e">
        <f>#REF!</f>
        <v>#REF!</v>
      </c>
      <c r="K1029" s="35">
        <f>Final_manabou_kanji[[#This Row],[Sr. no.]]</f>
        <v>1027</v>
      </c>
    </row>
    <row r="1030" spans="2:11" ht="15" customHeight="1" x14ac:dyDescent="0.3">
      <c r="B1030" s="34">
        <v>1028</v>
      </c>
      <c r="C1030" s="34" t="e">
        <f>VLOOKUP(Final_manabou_kanji[[#This Row],[Sr. no.]],Raw_data_N2_Kanji[[Sr. no.]:[Receipe no]],5,0)</f>
        <v>#N/A</v>
      </c>
      <c r="D1030" s="38" t="e">
        <f>VLOOKUP(Final_manabou_kanji[[#This Row],[Sr. no.]],Raw_data_N2_Kanji[[Sr. no.]:[Meaning]],7,0)</f>
        <v>#N/A</v>
      </c>
      <c r="E1030" s="3" t="e">
        <f>VLOOKUP(Final_manabou_kanji[[#This Row],[Sr. no.]],Raw_data_N2_Kanji[[Sr. no.]:[Meaning]],8,0)</f>
        <v>#N/A</v>
      </c>
      <c r="F1030" s="39" t="e">
        <f>VLOOKUP(Final_manabou_kanji[[#This Row],[Sr. no.]],Raw_data_N2_Kanji[[Sr. no.]:[Meaning]],9,0)</f>
        <v>#N/A</v>
      </c>
      <c r="G1030" s="66" t="e">
        <f>VLOOKUP(Final_manabou_kanji[[#This Row],[Sr. no.]],Raw_data_N2_Kanji[[Sr. no.]:[Sentence]],13,0)</f>
        <v>#N/A</v>
      </c>
      <c r="H1030" t="e">
        <f>VLOOKUP(Final_manabou_kanji[[#This Row],[Kanji]],Raw_data_N2_Kanji[[Receipe]:[Meaning]],6,0)</f>
        <v>#N/A</v>
      </c>
      <c r="I1030" t="e">
        <f>VLOOKUP(Final_manabou_kanji[[#This Row],[Kanji]],Raw_data_N2_Kanji[[Receipe]:[Meaning]],7,0)</f>
        <v>#N/A</v>
      </c>
      <c r="J1030" t="e">
        <f>#REF!</f>
        <v>#REF!</v>
      </c>
      <c r="K1030" s="35">
        <f>Final_manabou_kanji[[#This Row],[Sr. no.]]</f>
        <v>1028</v>
      </c>
    </row>
    <row r="1031" spans="2:11" ht="15" customHeight="1" x14ac:dyDescent="0.3">
      <c r="B1031" s="34">
        <v>1029</v>
      </c>
      <c r="C1031" s="34" t="e">
        <f>VLOOKUP(Final_manabou_kanji[[#This Row],[Sr. no.]],Raw_data_N2_Kanji[[Sr. no.]:[Receipe no]],5,0)</f>
        <v>#N/A</v>
      </c>
      <c r="D1031" s="38" t="e">
        <f>VLOOKUP(Final_manabou_kanji[[#This Row],[Sr. no.]],Raw_data_N2_Kanji[[Sr. no.]:[Meaning]],7,0)</f>
        <v>#N/A</v>
      </c>
      <c r="E1031" s="3" t="e">
        <f>VLOOKUP(Final_manabou_kanji[[#This Row],[Sr. no.]],Raw_data_N2_Kanji[[Sr. no.]:[Meaning]],8,0)</f>
        <v>#N/A</v>
      </c>
      <c r="F1031" s="39" t="e">
        <f>VLOOKUP(Final_manabou_kanji[[#This Row],[Sr. no.]],Raw_data_N2_Kanji[[Sr. no.]:[Meaning]],9,0)</f>
        <v>#N/A</v>
      </c>
      <c r="G1031" s="66" t="e">
        <f>VLOOKUP(Final_manabou_kanji[[#This Row],[Sr. no.]],Raw_data_N2_Kanji[[Sr. no.]:[Sentence]],13,0)</f>
        <v>#N/A</v>
      </c>
      <c r="H1031" t="e">
        <f>VLOOKUP(Final_manabou_kanji[[#This Row],[Kanji]],Raw_data_N2_Kanji[[Receipe]:[Meaning]],6,0)</f>
        <v>#N/A</v>
      </c>
      <c r="I1031" t="e">
        <f>VLOOKUP(Final_manabou_kanji[[#This Row],[Kanji]],Raw_data_N2_Kanji[[Receipe]:[Meaning]],7,0)</f>
        <v>#N/A</v>
      </c>
      <c r="J1031" t="e">
        <f>#REF!</f>
        <v>#REF!</v>
      </c>
      <c r="K1031" s="35">
        <f>Final_manabou_kanji[[#This Row],[Sr. no.]]</f>
        <v>1029</v>
      </c>
    </row>
    <row r="1032" spans="2:11" ht="15" customHeight="1" x14ac:dyDescent="0.3">
      <c r="B1032" s="34">
        <v>1030</v>
      </c>
      <c r="C1032" s="34" t="e">
        <f>VLOOKUP(Final_manabou_kanji[[#This Row],[Sr. no.]],Raw_data_N2_Kanji[[Sr. no.]:[Receipe no]],5,0)</f>
        <v>#N/A</v>
      </c>
      <c r="D1032" s="38" t="e">
        <f>VLOOKUP(Final_manabou_kanji[[#This Row],[Sr. no.]],Raw_data_N2_Kanji[[Sr. no.]:[Meaning]],7,0)</f>
        <v>#N/A</v>
      </c>
      <c r="E1032" s="3" t="e">
        <f>VLOOKUP(Final_manabou_kanji[[#This Row],[Sr. no.]],Raw_data_N2_Kanji[[Sr. no.]:[Meaning]],8,0)</f>
        <v>#N/A</v>
      </c>
      <c r="F1032" s="39" t="e">
        <f>VLOOKUP(Final_manabou_kanji[[#This Row],[Sr. no.]],Raw_data_N2_Kanji[[Sr. no.]:[Meaning]],9,0)</f>
        <v>#N/A</v>
      </c>
      <c r="G1032" s="66" t="e">
        <f>VLOOKUP(Final_manabou_kanji[[#This Row],[Sr. no.]],Raw_data_N2_Kanji[[Sr. no.]:[Sentence]],13,0)</f>
        <v>#N/A</v>
      </c>
      <c r="H1032" t="e">
        <f>VLOOKUP(Final_manabou_kanji[[#This Row],[Kanji]],Raw_data_N2_Kanji[[Receipe]:[Meaning]],6,0)</f>
        <v>#N/A</v>
      </c>
      <c r="I1032" t="e">
        <f>VLOOKUP(Final_manabou_kanji[[#This Row],[Kanji]],Raw_data_N2_Kanji[[Receipe]:[Meaning]],7,0)</f>
        <v>#N/A</v>
      </c>
      <c r="J1032" t="e">
        <f>#REF!</f>
        <v>#REF!</v>
      </c>
      <c r="K1032" s="35">
        <f>Final_manabou_kanji[[#This Row],[Sr. no.]]</f>
        <v>1030</v>
      </c>
    </row>
    <row r="1033" spans="2:11" ht="15" customHeight="1" x14ac:dyDescent="0.3">
      <c r="B1033" s="34">
        <v>1031</v>
      </c>
      <c r="C1033" s="34" t="e">
        <f>VLOOKUP(Final_manabou_kanji[[#This Row],[Sr. no.]],Raw_data_N2_Kanji[[Sr. no.]:[Receipe no]],5,0)</f>
        <v>#N/A</v>
      </c>
      <c r="D1033" s="38" t="e">
        <f>VLOOKUP(Final_manabou_kanji[[#This Row],[Sr. no.]],Raw_data_N2_Kanji[[Sr. no.]:[Meaning]],7,0)</f>
        <v>#N/A</v>
      </c>
      <c r="E1033" s="3" t="e">
        <f>VLOOKUP(Final_manabou_kanji[[#This Row],[Sr. no.]],Raw_data_N2_Kanji[[Sr. no.]:[Meaning]],8,0)</f>
        <v>#N/A</v>
      </c>
      <c r="F1033" s="39" t="e">
        <f>VLOOKUP(Final_manabou_kanji[[#This Row],[Sr. no.]],Raw_data_N2_Kanji[[Sr. no.]:[Meaning]],9,0)</f>
        <v>#N/A</v>
      </c>
      <c r="G1033" s="66" t="e">
        <f>VLOOKUP(Final_manabou_kanji[[#This Row],[Sr. no.]],Raw_data_N2_Kanji[[Sr. no.]:[Sentence]],13,0)</f>
        <v>#N/A</v>
      </c>
      <c r="H1033" t="e">
        <f>VLOOKUP(Final_manabou_kanji[[#This Row],[Kanji]],Raw_data_N2_Kanji[[Receipe]:[Meaning]],6,0)</f>
        <v>#N/A</v>
      </c>
      <c r="I1033" t="e">
        <f>VLOOKUP(Final_manabou_kanji[[#This Row],[Kanji]],Raw_data_N2_Kanji[[Receipe]:[Meaning]],7,0)</f>
        <v>#N/A</v>
      </c>
      <c r="J1033" t="e">
        <f>#REF!</f>
        <v>#REF!</v>
      </c>
      <c r="K1033" s="35">
        <f>Final_manabou_kanji[[#This Row],[Sr. no.]]</f>
        <v>1031</v>
      </c>
    </row>
    <row r="1034" spans="2:11" ht="15" customHeight="1" x14ac:dyDescent="0.3">
      <c r="B1034" s="34">
        <v>1032</v>
      </c>
      <c r="C1034" s="34" t="e">
        <f>VLOOKUP(Final_manabou_kanji[[#This Row],[Sr. no.]],Raw_data_N2_Kanji[[Sr. no.]:[Receipe no]],5,0)</f>
        <v>#N/A</v>
      </c>
      <c r="D1034" s="38" t="e">
        <f>VLOOKUP(Final_manabou_kanji[[#This Row],[Sr. no.]],Raw_data_N2_Kanji[[Sr. no.]:[Meaning]],7,0)</f>
        <v>#N/A</v>
      </c>
      <c r="E1034" s="3" t="e">
        <f>VLOOKUP(Final_manabou_kanji[[#This Row],[Sr. no.]],Raw_data_N2_Kanji[[Sr. no.]:[Meaning]],8,0)</f>
        <v>#N/A</v>
      </c>
      <c r="F1034" s="39" t="e">
        <f>VLOOKUP(Final_manabou_kanji[[#This Row],[Sr. no.]],Raw_data_N2_Kanji[[Sr. no.]:[Meaning]],9,0)</f>
        <v>#N/A</v>
      </c>
      <c r="G1034" s="66" t="e">
        <f>VLOOKUP(Final_manabou_kanji[[#This Row],[Sr. no.]],Raw_data_N2_Kanji[[Sr. no.]:[Sentence]],13,0)</f>
        <v>#N/A</v>
      </c>
      <c r="H1034" t="e">
        <f>VLOOKUP(Final_manabou_kanji[[#This Row],[Kanji]],Raw_data_N2_Kanji[[Receipe]:[Meaning]],6,0)</f>
        <v>#N/A</v>
      </c>
      <c r="I1034" t="e">
        <f>VLOOKUP(Final_manabou_kanji[[#This Row],[Kanji]],Raw_data_N2_Kanji[[Receipe]:[Meaning]],7,0)</f>
        <v>#N/A</v>
      </c>
      <c r="J1034" t="e">
        <f>#REF!</f>
        <v>#REF!</v>
      </c>
      <c r="K1034" s="35">
        <f>Final_manabou_kanji[[#This Row],[Sr. no.]]</f>
        <v>1032</v>
      </c>
    </row>
    <row r="1035" spans="2:11" ht="15" customHeight="1" x14ac:dyDescent="0.3">
      <c r="B1035" s="34">
        <v>1033</v>
      </c>
      <c r="C1035" s="34" t="e">
        <f>VLOOKUP(Final_manabou_kanji[[#This Row],[Sr. no.]],Raw_data_N2_Kanji[[Sr. no.]:[Receipe no]],5,0)</f>
        <v>#N/A</v>
      </c>
      <c r="D1035" s="38" t="e">
        <f>VLOOKUP(Final_manabou_kanji[[#This Row],[Sr. no.]],Raw_data_N2_Kanji[[Sr. no.]:[Meaning]],7,0)</f>
        <v>#N/A</v>
      </c>
      <c r="E1035" s="3" t="e">
        <f>VLOOKUP(Final_manabou_kanji[[#This Row],[Sr. no.]],Raw_data_N2_Kanji[[Sr. no.]:[Meaning]],8,0)</f>
        <v>#N/A</v>
      </c>
      <c r="F1035" s="39" t="e">
        <f>VLOOKUP(Final_manabou_kanji[[#This Row],[Sr. no.]],Raw_data_N2_Kanji[[Sr. no.]:[Meaning]],9,0)</f>
        <v>#N/A</v>
      </c>
      <c r="G1035" s="66" t="e">
        <f>VLOOKUP(Final_manabou_kanji[[#This Row],[Sr. no.]],Raw_data_N2_Kanji[[Sr. no.]:[Sentence]],13,0)</f>
        <v>#N/A</v>
      </c>
      <c r="H1035" t="e">
        <f>VLOOKUP(Final_manabou_kanji[[#This Row],[Kanji]],Raw_data_N2_Kanji[[Receipe]:[Meaning]],6,0)</f>
        <v>#N/A</v>
      </c>
      <c r="I1035" t="e">
        <f>VLOOKUP(Final_manabou_kanji[[#This Row],[Kanji]],Raw_data_N2_Kanji[[Receipe]:[Meaning]],7,0)</f>
        <v>#N/A</v>
      </c>
      <c r="J1035" t="e">
        <f>#REF!</f>
        <v>#REF!</v>
      </c>
      <c r="K1035" s="35">
        <f>Final_manabou_kanji[[#This Row],[Sr. no.]]</f>
        <v>1033</v>
      </c>
    </row>
    <row r="1036" spans="2:11" ht="15" customHeight="1" x14ac:dyDescent="0.3">
      <c r="B1036" s="34">
        <v>1034</v>
      </c>
      <c r="C1036" s="34" t="e">
        <f>VLOOKUP(Final_manabou_kanji[[#This Row],[Sr. no.]],Raw_data_N2_Kanji[[Sr. no.]:[Receipe no]],5,0)</f>
        <v>#N/A</v>
      </c>
      <c r="D1036" s="38" t="e">
        <f>VLOOKUP(Final_manabou_kanji[[#This Row],[Sr. no.]],Raw_data_N2_Kanji[[Sr. no.]:[Meaning]],7,0)</f>
        <v>#N/A</v>
      </c>
      <c r="E1036" s="3" t="e">
        <f>VLOOKUP(Final_manabou_kanji[[#This Row],[Sr. no.]],Raw_data_N2_Kanji[[Sr. no.]:[Meaning]],8,0)</f>
        <v>#N/A</v>
      </c>
      <c r="F1036" s="39" t="e">
        <f>VLOOKUP(Final_manabou_kanji[[#This Row],[Sr. no.]],Raw_data_N2_Kanji[[Sr. no.]:[Meaning]],9,0)</f>
        <v>#N/A</v>
      </c>
      <c r="G1036" s="66" t="e">
        <f>VLOOKUP(Final_manabou_kanji[[#This Row],[Sr. no.]],Raw_data_N2_Kanji[[Sr. no.]:[Sentence]],13,0)</f>
        <v>#N/A</v>
      </c>
      <c r="H1036" t="e">
        <f>VLOOKUP(Final_manabou_kanji[[#This Row],[Kanji]],Raw_data_N2_Kanji[[Receipe]:[Meaning]],6,0)</f>
        <v>#N/A</v>
      </c>
      <c r="I1036" t="e">
        <f>VLOOKUP(Final_manabou_kanji[[#This Row],[Kanji]],Raw_data_N2_Kanji[[Receipe]:[Meaning]],7,0)</f>
        <v>#N/A</v>
      </c>
      <c r="J1036" t="e">
        <f>#REF!</f>
        <v>#REF!</v>
      </c>
      <c r="K1036" s="35">
        <f>Final_manabou_kanji[[#This Row],[Sr. no.]]</f>
        <v>1034</v>
      </c>
    </row>
    <row r="1037" spans="2:11" ht="15" customHeight="1" x14ac:dyDescent="0.3">
      <c r="B1037" s="34">
        <v>1035</v>
      </c>
      <c r="C1037" s="34" t="e">
        <f>VLOOKUP(Final_manabou_kanji[[#This Row],[Sr. no.]],Raw_data_N2_Kanji[[Sr. no.]:[Receipe no]],5,0)</f>
        <v>#N/A</v>
      </c>
      <c r="D1037" s="38" t="e">
        <f>VLOOKUP(Final_manabou_kanji[[#This Row],[Sr. no.]],Raw_data_N2_Kanji[[Sr. no.]:[Meaning]],7,0)</f>
        <v>#N/A</v>
      </c>
      <c r="E1037" s="3" t="e">
        <f>VLOOKUP(Final_manabou_kanji[[#This Row],[Sr. no.]],Raw_data_N2_Kanji[[Sr. no.]:[Meaning]],8,0)</f>
        <v>#N/A</v>
      </c>
      <c r="F1037" s="39" t="e">
        <f>VLOOKUP(Final_manabou_kanji[[#This Row],[Sr. no.]],Raw_data_N2_Kanji[[Sr. no.]:[Meaning]],9,0)</f>
        <v>#N/A</v>
      </c>
      <c r="G1037" s="66" t="e">
        <f>VLOOKUP(Final_manabou_kanji[[#This Row],[Sr. no.]],Raw_data_N2_Kanji[[Sr. no.]:[Sentence]],13,0)</f>
        <v>#N/A</v>
      </c>
      <c r="H1037" t="e">
        <f>VLOOKUP(Final_manabou_kanji[[#This Row],[Kanji]],Raw_data_N2_Kanji[[Receipe]:[Meaning]],6,0)</f>
        <v>#N/A</v>
      </c>
      <c r="I1037" t="e">
        <f>VLOOKUP(Final_manabou_kanji[[#This Row],[Kanji]],Raw_data_N2_Kanji[[Receipe]:[Meaning]],7,0)</f>
        <v>#N/A</v>
      </c>
      <c r="J1037" t="e">
        <f>#REF!</f>
        <v>#REF!</v>
      </c>
      <c r="K1037" s="35">
        <f>Final_manabou_kanji[[#This Row],[Sr. no.]]</f>
        <v>1035</v>
      </c>
    </row>
    <row r="1038" spans="2:11" ht="15" customHeight="1" x14ac:dyDescent="0.3">
      <c r="B1038" s="34">
        <v>1036</v>
      </c>
      <c r="C1038" s="34" t="e">
        <f>VLOOKUP(Final_manabou_kanji[[#This Row],[Sr. no.]],Raw_data_N2_Kanji[[Sr. no.]:[Receipe no]],5,0)</f>
        <v>#N/A</v>
      </c>
      <c r="D1038" s="38" t="e">
        <f>VLOOKUP(Final_manabou_kanji[[#This Row],[Sr. no.]],Raw_data_N2_Kanji[[Sr. no.]:[Meaning]],7,0)</f>
        <v>#N/A</v>
      </c>
      <c r="E1038" s="3" t="e">
        <f>VLOOKUP(Final_manabou_kanji[[#This Row],[Sr. no.]],Raw_data_N2_Kanji[[Sr. no.]:[Meaning]],8,0)</f>
        <v>#N/A</v>
      </c>
      <c r="F1038" s="39" t="e">
        <f>VLOOKUP(Final_manabou_kanji[[#This Row],[Sr. no.]],Raw_data_N2_Kanji[[Sr. no.]:[Meaning]],9,0)</f>
        <v>#N/A</v>
      </c>
      <c r="G1038" s="66" t="e">
        <f>VLOOKUP(Final_manabou_kanji[[#This Row],[Sr. no.]],Raw_data_N2_Kanji[[Sr. no.]:[Sentence]],13,0)</f>
        <v>#N/A</v>
      </c>
      <c r="H1038" t="e">
        <f>VLOOKUP(Final_manabou_kanji[[#This Row],[Kanji]],Raw_data_N2_Kanji[[Receipe]:[Meaning]],6,0)</f>
        <v>#N/A</v>
      </c>
      <c r="I1038" t="e">
        <f>VLOOKUP(Final_manabou_kanji[[#This Row],[Kanji]],Raw_data_N2_Kanji[[Receipe]:[Meaning]],7,0)</f>
        <v>#N/A</v>
      </c>
      <c r="J1038" t="e">
        <f>#REF!</f>
        <v>#REF!</v>
      </c>
      <c r="K1038" s="35">
        <f>Final_manabou_kanji[[#This Row],[Sr. no.]]</f>
        <v>1036</v>
      </c>
    </row>
    <row r="1039" spans="2:11" ht="15" customHeight="1" x14ac:dyDescent="0.3">
      <c r="B1039" s="34">
        <v>1037</v>
      </c>
      <c r="C1039" s="34" t="e">
        <f>VLOOKUP(Final_manabou_kanji[[#This Row],[Sr. no.]],Raw_data_N2_Kanji[[Sr. no.]:[Receipe no]],5,0)</f>
        <v>#N/A</v>
      </c>
      <c r="D1039" s="38" t="e">
        <f>VLOOKUP(Final_manabou_kanji[[#This Row],[Sr. no.]],Raw_data_N2_Kanji[[Sr. no.]:[Meaning]],7,0)</f>
        <v>#N/A</v>
      </c>
      <c r="E1039" s="3" t="e">
        <f>VLOOKUP(Final_manabou_kanji[[#This Row],[Sr. no.]],Raw_data_N2_Kanji[[Sr. no.]:[Meaning]],8,0)</f>
        <v>#N/A</v>
      </c>
      <c r="F1039" s="39" t="e">
        <f>VLOOKUP(Final_manabou_kanji[[#This Row],[Sr. no.]],Raw_data_N2_Kanji[[Sr. no.]:[Meaning]],9,0)</f>
        <v>#N/A</v>
      </c>
      <c r="G1039" s="66" t="e">
        <f>VLOOKUP(Final_manabou_kanji[[#This Row],[Sr. no.]],Raw_data_N2_Kanji[[Sr. no.]:[Sentence]],13,0)</f>
        <v>#N/A</v>
      </c>
      <c r="H1039" t="e">
        <f>VLOOKUP(Final_manabou_kanji[[#This Row],[Kanji]],Raw_data_N2_Kanji[[Receipe]:[Meaning]],6,0)</f>
        <v>#N/A</v>
      </c>
      <c r="I1039" t="e">
        <f>VLOOKUP(Final_manabou_kanji[[#This Row],[Kanji]],Raw_data_N2_Kanji[[Receipe]:[Meaning]],7,0)</f>
        <v>#N/A</v>
      </c>
      <c r="J1039" t="e">
        <f>#REF!</f>
        <v>#REF!</v>
      </c>
      <c r="K1039" s="35">
        <f>Final_manabou_kanji[[#This Row],[Sr. no.]]</f>
        <v>1037</v>
      </c>
    </row>
    <row r="1040" spans="2:11" ht="15" customHeight="1" x14ac:dyDescent="0.3">
      <c r="B1040" s="34">
        <v>1038</v>
      </c>
      <c r="C1040" s="34" t="e">
        <f>VLOOKUP(Final_manabou_kanji[[#This Row],[Sr. no.]],Raw_data_N2_Kanji[[Sr. no.]:[Receipe no]],5,0)</f>
        <v>#N/A</v>
      </c>
      <c r="D1040" s="38" t="e">
        <f>VLOOKUP(Final_manabou_kanji[[#This Row],[Sr. no.]],Raw_data_N2_Kanji[[Sr. no.]:[Meaning]],7,0)</f>
        <v>#N/A</v>
      </c>
      <c r="E1040" s="3" t="e">
        <f>VLOOKUP(Final_manabou_kanji[[#This Row],[Sr. no.]],Raw_data_N2_Kanji[[Sr. no.]:[Meaning]],8,0)</f>
        <v>#N/A</v>
      </c>
      <c r="F1040" s="39" t="e">
        <f>VLOOKUP(Final_manabou_kanji[[#This Row],[Sr. no.]],Raw_data_N2_Kanji[[Sr. no.]:[Meaning]],9,0)</f>
        <v>#N/A</v>
      </c>
      <c r="G1040" s="66" t="e">
        <f>VLOOKUP(Final_manabou_kanji[[#This Row],[Sr. no.]],Raw_data_N2_Kanji[[Sr. no.]:[Sentence]],13,0)</f>
        <v>#N/A</v>
      </c>
      <c r="H1040" t="e">
        <f>VLOOKUP(Final_manabou_kanji[[#This Row],[Kanji]],Raw_data_N2_Kanji[[Receipe]:[Meaning]],6,0)</f>
        <v>#N/A</v>
      </c>
      <c r="I1040" t="e">
        <f>VLOOKUP(Final_manabou_kanji[[#This Row],[Kanji]],Raw_data_N2_Kanji[[Receipe]:[Meaning]],7,0)</f>
        <v>#N/A</v>
      </c>
      <c r="J1040" t="e">
        <f>#REF!</f>
        <v>#REF!</v>
      </c>
      <c r="K1040" s="35">
        <f>Final_manabou_kanji[[#This Row],[Sr. no.]]</f>
        <v>1038</v>
      </c>
    </row>
    <row r="1041" spans="2:11" ht="15" customHeight="1" x14ac:dyDescent="0.3">
      <c r="B1041" s="34">
        <v>1039</v>
      </c>
      <c r="C1041" s="34" t="e">
        <f>VLOOKUP(Final_manabou_kanji[[#This Row],[Sr. no.]],Raw_data_N2_Kanji[[Sr. no.]:[Receipe no]],5,0)</f>
        <v>#N/A</v>
      </c>
      <c r="D1041" s="38" t="e">
        <f>VLOOKUP(Final_manabou_kanji[[#This Row],[Sr. no.]],Raw_data_N2_Kanji[[Sr. no.]:[Meaning]],7,0)</f>
        <v>#N/A</v>
      </c>
      <c r="E1041" s="3" t="e">
        <f>VLOOKUP(Final_manabou_kanji[[#This Row],[Sr. no.]],Raw_data_N2_Kanji[[Sr. no.]:[Meaning]],8,0)</f>
        <v>#N/A</v>
      </c>
      <c r="F1041" s="39" t="e">
        <f>VLOOKUP(Final_manabou_kanji[[#This Row],[Sr. no.]],Raw_data_N2_Kanji[[Sr. no.]:[Meaning]],9,0)</f>
        <v>#N/A</v>
      </c>
      <c r="G1041" s="66" t="e">
        <f>VLOOKUP(Final_manabou_kanji[[#This Row],[Sr. no.]],Raw_data_N2_Kanji[[Sr. no.]:[Sentence]],13,0)</f>
        <v>#N/A</v>
      </c>
      <c r="H1041" t="e">
        <f>VLOOKUP(Final_manabou_kanji[[#This Row],[Kanji]],Raw_data_N2_Kanji[[Receipe]:[Meaning]],6,0)</f>
        <v>#N/A</v>
      </c>
      <c r="I1041" t="e">
        <f>VLOOKUP(Final_manabou_kanji[[#This Row],[Kanji]],Raw_data_N2_Kanji[[Receipe]:[Meaning]],7,0)</f>
        <v>#N/A</v>
      </c>
      <c r="J1041" t="e">
        <f>#REF!</f>
        <v>#REF!</v>
      </c>
      <c r="K1041" s="35">
        <f>Final_manabou_kanji[[#This Row],[Sr. no.]]</f>
        <v>1039</v>
      </c>
    </row>
    <row r="1042" spans="2:11" ht="15" customHeight="1" x14ac:dyDescent="0.3">
      <c r="B1042" s="34">
        <v>1040</v>
      </c>
      <c r="C1042" s="34" t="e">
        <f>VLOOKUP(Final_manabou_kanji[[#This Row],[Sr. no.]],Raw_data_N2_Kanji[[Sr. no.]:[Receipe no]],5,0)</f>
        <v>#N/A</v>
      </c>
      <c r="D1042" s="38" t="e">
        <f>VLOOKUP(Final_manabou_kanji[[#This Row],[Sr. no.]],Raw_data_N2_Kanji[[Sr. no.]:[Meaning]],7,0)</f>
        <v>#N/A</v>
      </c>
      <c r="E1042" s="3" t="e">
        <f>VLOOKUP(Final_manabou_kanji[[#This Row],[Sr. no.]],Raw_data_N2_Kanji[[Sr. no.]:[Meaning]],8,0)</f>
        <v>#N/A</v>
      </c>
      <c r="F1042" s="39" t="e">
        <f>VLOOKUP(Final_manabou_kanji[[#This Row],[Sr. no.]],Raw_data_N2_Kanji[[Sr. no.]:[Meaning]],9,0)</f>
        <v>#N/A</v>
      </c>
      <c r="G1042" s="66" t="e">
        <f>VLOOKUP(Final_manabou_kanji[[#This Row],[Sr. no.]],Raw_data_N2_Kanji[[Sr. no.]:[Sentence]],13,0)</f>
        <v>#N/A</v>
      </c>
      <c r="H1042" t="e">
        <f>VLOOKUP(Final_manabou_kanji[[#This Row],[Kanji]],Raw_data_N2_Kanji[[Receipe]:[Meaning]],6,0)</f>
        <v>#N/A</v>
      </c>
      <c r="I1042" t="e">
        <f>VLOOKUP(Final_manabou_kanji[[#This Row],[Kanji]],Raw_data_N2_Kanji[[Receipe]:[Meaning]],7,0)</f>
        <v>#N/A</v>
      </c>
      <c r="J1042" t="e">
        <f>#REF!</f>
        <v>#REF!</v>
      </c>
      <c r="K1042" s="35">
        <f>Final_manabou_kanji[[#This Row],[Sr. no.]]</f>
        <v>1040</v>
      </c>
    </row>
    <row r="1043" spans="2:11" ht="15" customHeight="1" x14ac:dyDescent="0.3">
      <c r="B1043" s="34">
        <v>1041</v>
      </c>
      <c r="C1043" s="34" t="e">
        <f>VLOOKUP(Final_manabou_kanji[[#This Row],[Sr. no.]],Raw_data_N2_Kanji[[Sr. no.]:[Receipe no]],5,0)</f>
        <v>#N/A</v>
      </c>
      <c r="D1043" s="38" t="e">
        <f>VLOOKUP(Final_manabou_kanji[[#This Row],[Sr. no.]],Raw_data_N2_Kanji[[Sr. no.]:[Meaning]],7,0)</f>
        <v>#N/A</v>
      </c>
      <c r="E1043" s="3" t="e">
        <f>VLOOKUP(Final_manabou_kanji[[#This Row],[Sr. no.]],Raw_data_N2_Kanji[[Sr. no.]:[Meaning]],8,0)</f>
        <v>#N/A</v>
      </c>
      <c r="F1043" s="39" t="e">
        <f>VLOOKUP(Final_manabou_kanji[[#This Row],[Sr. no.]],Raw_data_N2_Kanji[[Sr. no.]:[Meaning]],9,0)</f>
        <v>#N/A</v>
      </c>
      <c r="G1043" s="66" t="e">
        <f>VLOOKUP(Final_manabou_kanji[[#This Row],[Sr. no.]],Raw_data_N2_Kanji[[Sr. no.]:[Sentence]],13,0)</f>
        <v>#N/A</v>
      </c>
      <c r="H1043" t="e">
        <f>VLOOKUP(Final_manabou_kanji[[#This Row],[Kanji]],Raw_data_N2_Kanji[[Receipe]:[Meaning]],6,0)</f>
        <v>#N/A</v>
      </c>
      <c r="I1043" t="e">
        <f>VLOOKUP(Final_manabou_kanji[[#This Row],[Kanji]],Raw_data_N2_Kanji[[Receipe]:[Meaning]],7,0)</f>
        <v>#N/A</v>
      </c>
      <c r="J1043" t="e">
        <f>#REF!</f>
        <v>#REF!</v>
      </c>
      <c r="K1043" s="35">
        <f>Final_manabou_kanji[[#This Row],[Sr. no.]]</f>
        <v>1041</v>
      </c>
    </row>
    <row r="1044" spans="2:11" ht="15" customHeight="1" x14ac:dyDescent="0.3">
      <c r="B1044" s="34">
        <v>1042</v>
      </c>
      <c r="C1044" s="34" t="e">
        <f>VLOOKUP(Final_manabou_kanji[[#This Row],[Sr. no.]],Raw_data_N2_Kanji[[Sr. no.]:[Receipe no]],5,0)</f>
        <v>#N/A</v>
      </c>
      <c r="D1044" s="38" t="e">
        <f>VLOOKUP(Final_manabou_kanji[[#This Row],[Sr. no.]],Raw_data_N2_Kanji[[Sr. no.]:[Meaning]],7,0)</f>
        <v>#N/A</v>
      </c>
      <c r="E1044" s="3" t="e">
        <f>VLOOKUP(Final_manabou_kanji[[#This Row],[Sr. no.]],Raw_data_N2_Kanji[[Sr. no.]:[Meaning]],8,0)</f>
        <v>#N/A</v>
      </c>
      <c r="F1044" s="39" t="e">
        <f>VLOOKUP(Final_manabou_kanji[[#This Row],[Sr. no.]],Raw_data_N2_Kanji[[Sr. no.]:[Meaning]],9,0)</f>
        <v>#N/A</v>
      </c>
      <c r="G1044" s="66" t="e">
        <f>VLOOKUP(Final_manabou_kanji[[#This Row],[Sr. no.]],Raw_data_N2_Kanji[[Sr. no.]:[Sentence]],13,0)</f>
        <v>#N/A</v>
      </c>
      <c r="H1044" t="e">
        <f>VLOOKUP(Final_manabou_kanji[[#This Row],[Kanji]],Raw_data_N2_Kanji[[Receipe]:[Meaning]],6,0)</f>
        <v>#N/A</v>
      </c>
      <c r="I1044" t="e">
        <f>VLOOKUP(Final_manabou_kanji[[#This Row],[Kanji]],Raw_data_N2_Kanji[[Receipe]:[Meaning]],7,0)</f>
        <v>#N/A</v>
      </c>
      <c r="J1044" t="e">
        <f>#REF!</f>
        <v>#REF!</v>
      </c>
      <c r="K1044" s="35">
        <f>Final_manabou_kanji[[#This Row],[Sr. no.]]</f>
        <v>1042</v>
      </c>
    </row>
    <row r="1045" spans="2:11" ht="15" customHeight="1" x14ac:dyDescent="0.3">
      <c r="B1045" s="34">
        <v>1043</v>
      </c>
      <c r="C1045" s="34" t="e">
        <f>VLOOKUP(Final_manabou_kanji[[#This Row],[Sr. no.]],Raw_data_N2_Kanji[[Sr. no.]:[Receipe no]],5,0)</f>
        <v>#N/A</v>
      </c>
      <c r="D1045" s="38" t="e">
        <f>VLOOKUP(Final_manabou_kanji[[#This Row],[Sr. no.]],Raw_data_N2_Kanji[[Sr. no.]:[Meaning]],7,0)</f>
        <v>#N/A</v>
      </c>
      <c r="E1045" s="3" t="e">
        <f>VLOOKUP(Final_manabou_kanji[[#This Row],[Sr. no.]],Raw_data_N2_Kanji[[Sr. no.]:[Meaning]],8,0)</f>
        <v>#N/A</v>
      </c>
      <c r="F1045" s="39" t="e">
        <f>VLOOKUP(Final_manabou_kanji[[#This Row],[Sr. no.]],Raw_data_N2_Kanji[[Sr. no.]:[Meaning]],9,0)</f>
        <v>#N/A</v>
      </c>
      <c r="G1045" s="66" t="e">
        <f>VLOOKUP(Final_manabou_kanji[[#This Row],[Sr. no.]],Raw_data_N2_Kanji[[Sr. no.]:[Sentence]],13,0)</f>
        <v>#N/A</v>
      </c>
      <c r="H1045" t="e">
        <f>VLOOKUP(Final_manabou_kanji[[#This Row],[Kanji]],Raw_data_N2_Kanji[[Receipe]:[Meaning]],6,0)</f>
        <v>#N/A</v>
      </c>
      <c r="I1045" t="e">
        <f>VLOOKUP(Final_manabou_kanji[[#This Row],[Kanji]],Raw_data_N2_Kanji[[Receipe]:[Meaning]],7,0)</f>
        <v>#N/A</v>
      </c>
      <c r="J1045" t="e">
        <f>#REF!</f>
        <v>#REF!</v>
      </c>
      <c r="K1045" s="35">
        <f>Final_manabou_kanji[[#This Row],[Sr. no.]]</f>
        <v>1043</v>
      </c>
    </row>
    <row r="1046" spans="2:11" ht="15" customHeight="1" x14ac:dyDescent="0.3">
      <c r="B1046" s="34">
        <v>1044</v>
      </c>
      <c r="C1046" s="34" t="e">
        <f>VLOOKUP(Final_manabou_kanji[[#This Row],[Sr. no.]],Raw_data_N2_Kanji[[Sr. no.]:[Receipe no]],5,0)</f>
        <v>#N/A</v>
      </c>
      <c r="D1046" s="38" t="e">
        <f>VLOOKUP(Final_manabou_kanji[[#This Row],[Sr. no.]],Raw_data_N2_Kanji[[Sr. no.]:[Meaning]],7,0)</f>
        <v>#N/A</v>
      </c>
      <c r="E1046" s="3" t="e">
        <f>VLOOKUP(Final_manabou_kanji[[#This Row],[Sr. no.]],Raw_data_N2_Kanji[[Sr. no.]:[Meaning]],8,0)</f>
        <v>#N/A</v>
      </c>
      <c r="F1046" s="39" t="e">
        <f>VLOOKUP(Final_manabou_kanji[[#This Row],[Sr. no.]],Raw_data_N2_Kanji[[Sr. no.]:[Meaning]],9,0)</f>
        <v>#N/A</v>
      </c>
      <c r="G1046" s="66" t="e">
        <f>VLOOKUP(Final_manabou_kanji[[#This Row],[Sr. no.]],Raw_data_N2_Kanji[[Sr. no.]:[Sentence]],13,0)</f>
        <v>#N/A</v>
      </c>
      <c r="H1046" t="e">
        <f>VLOOKUP(Final_manabou_kanji[[#This Row],[Kanji]],Raw_data_N2_Kanji[[Receipe]:[Meaning]],6,0)</f>
        <v>#N/A</v>
      </c>
      <c r="I1046" t="e">
        <f>VLOOKUP(Final_manabou_kanji[[#This Row],[Kanji]],Raw_data_N2_Kanji[[Receipe]:[Meaning]],7,0)</f>
        <v>#N/A</v>
      </c>
      <c r="J1046" t="e">
        <f>#REF!</f>
        <v>#REF!</v>
      </c>
      <c r="K1046" s="35">
        <f>Final_manabou_kanji[[#This Row],[Sr. no.]]</f>
        <v>1044</v>
      </c>
    </row>
    <row r="1047" spans="2:11" ht="15" customHeight="1" x14ac:dyDescent="0.3">
      <c r="B1047" s="34">
        <v>1045</v>
      </c>
      <c r="C1047" s="34" t="e">
        <f>VLOOKUP(Final_manabou_kanji[[#This Row],[Sr. no.]],Raw_data_N2_Kanji[[Sr. no.]:[Receipe no]],5,0)</f>
        <v>#N/A</v>
      </c>
      <c r="D1047" s="38" t="e">
        <f>VLOOKUP(Final_manabou_kanji[[#This Row],[Sr. no.]],Raw_data_N2_Kanji[[Sr. no.]:[Meaning]],7,0)</f>
        <v>#N/A</v>
      </c>
      <c r="E1047" s="3" t="e">
        <f>VLOOKUP(Final_manabou_kanji[[#This Row],[Sr. no.]],Raw_data_N2_Kanji[[Sr. no.]:[Meaning]],8,0)</f>
        <v>#N/A</v>
      </c>
      <c r="F1047" s="39" t="e">
        <f>VLOOKUP(Final_manabou_kanji[[#This Row],[Sr. no.]],Raw_data_N2_Kanji[[Sr. no.]:[Meaning]],9,0)</f>
        <v>#N/A</v>
      </c>
      <c r="G1047" s="66" t="e">
        <f>VLOOKUP(Final_manabou_kanji[[#This Row],[Sr. no.]],Raw_data_N2_Kanji[[Sr. no.]:[Sentence]],13,0)</f>
        <v>#N/A</v>
      </c>
      <c r="H1047" t="e">
        <f>VLOOKUP(Final_manabou_kanji[[#This Row],[Kanji]],Raw_data_N2_Kanji[[Receipe]:[Meaning]],6,0)</f>
        <v>#N/A</v>
      </c>
      <c r="I1047" t="e">
        <f>VLOOKUP(Final_manabou_kanji[[#This Row],[Kanji]],Raw_data_N2_Kanji[[Receipe]:[Meaning]],7,0)</f>
        <v>#N/A</v>
      </c>
      <c r="J1047" t="e">
        <f>#REF!</f>
        <v>#REF!</v>
      </c>
      <c r="K1047" s="35">
        <f>Final_manabou_kanji[[#This Row],[Sr. no.]]</f>
        <v>1045</v>
      </c>
    </row>
    <row r="1048" spans="2:11" ht="15" customHeight="1" x14ac:dyDescent="0.3">
      <c r="B1048" s="34">
        <v>1046</v>
      </c>
      <c r="C1048" s="34" t="e">
        <f>VLOOKUP(Final_manabou_kanji[[#This Row],[Sr. no.]],Raw_data_N2_Kanji[[Sr. no.]:[Receipe no]],5,0)</f>
        <v>#N/A</v>
      </c>
      <c r="D1048" s="38" t="e">
        <f>VLOOKUP(Final_manabou_kanji[[#This Row],[Sr. no.]],Raw_data_N2_Kanji[[Sr. no.]:[Meaning]],7,0)</f>
        <v>#N/A</v>
      </c>
      <c r="E1048" s="3" t="e">
        <f>VLOOKUP(Final_manabou_kanji[[#This Row],[Sr. no.]],Raw_data_N2_Kanji[[Sr. no.]:[Meaning]],8,0)</f>
        <v>#N/A</v>
      </c>
      <c r="F1048" s="39" t="e">
        <f>VLOOKUP(Final_manabou_kanji[[#This Row],[Sr. no.]],Raw_data_N2_Kanji[[Sr. no.]:[Meaning]],9,0)</f>
        <v>#N/A</v>
      </c>
      <c r="G1048" s="66" t="e">
        <f>VLOOKUP(Final_manabou_kanji[[#This Row],[Sr. no.]],Raw_data_N2_Kanji[[Sr. no.]:[Sentence]],13,0)</f>
        <v>#N/A</v>
      </c>
      <c r="H1048" t="e">
        <f>VLOOKUP(Final_manabou_kanji[[#This Row],[Kanji]],Raw_data_N2_Kanji[[Receipe]:[Meaning]],6,0)</f>
        <v>#N/A</v>
      </c>
      <c r="I1048" t="e">
        <f>VLOOKUP(Final_manabou_kanji[[#This Row],[Kanji]],Raw_data_N2_Kanji[[Receipe]:[Meaning]],7,0)</f>
        <v>#N/A</v>
      </c>
      <c r="J1048" t="e">
        <f>#REF!</f>
        <v>#REF!</v>
      </c>
      <c r="K1048" s="35">
        <f>Final_manabou_kanji[[#This Row],[Sr. no.]]</f>
        <v>1046</v>
      </c>
    </row>
    <row r="1049" spans="2:11" ht="15" customHeight="1" x14ac:dyDescent="0.3">
      <c r="B1049" s="34">
        <v>1047</v>
      </c>
      <c r="C1049" s="34" t="e">
        <f>VLOOKUP(Final_manabou_kanji[[#This Row],[Sr. no.]],Raw_data_N2_Kanji[[Sr. no.]:[Receipe no]],5,0)</f>
        <v>#N/A</v>
      </c>
      <c r="D1049" s="38" t="e">
        <f>VLOOKUP(Final_manabou_kanji[[#This Row],[Sr. no.]],Raw_data_N2_Kanji[[Sr. no.]:[Meaning]],7,0)</f>
        <v>#N/A</v>
      </c>
      <c r="E1049" s="3" t="e">
        <f>VLOOKUP(Final_manabou_kanji[[#This Row],[Sr. no.]],Raw_data_N2_Kanji[[Sr. no.]:[Meaning]],8,0)</f>
        <v>#N/A</v>
      </c>
      <c r="F1049" s="39" t="e">
        <f>VLOOKUP(Final_manabou_kanji[[#This Row],[Sr. no.]],Raw_data_N2_Kanji[[Sr. no.]:[Meaning]],9,0)</f>
        <v>#N/A</v>
      </c>
      <c r="G1049" s="66" t="e">
        <f>VLOOKUP(Final_manabou_kanji[[#This Row],[Sr. no.]],Raw_data_N2_Kanji[[Sr. no.]:[Sentence]],13,0)</f>
        <v>#N/A</v>
      </c>
      <c r="H1049" t="e">
        <f>VLOOKUP(Final_manabou_kanji[[#This Row],[Kanji]],Raw_data_N2_Kanji[[Receipe]:[Meaning]],6,0)</f>
        <v>#N/A</v>
      </c>
      <c r="I1049" t="e">
        <f>VLOOKUP(Final_manabou_kanji[[#This Row],[Kanji]],Raw_data_N2_Kanji[[Receipe]:[Meaning]],7,0)</f>
        <v>#N/A</v>
      </c>
      <c r="J1049" t="e">
        <f>#REF!</f>
        <v>#REF!</v>
      </c>
      <c r="K1049" s="35">
        <f>Final_manabou_kanji[[#This Row],[Sr. no.]]</f>
        <v>1047</v>
      </c>
    </row>
    <row r="1050" spans="2:11" ht="15" customHeight="1" x14ac:dyDescent="0.3">
      <c r="B1050" s="34">
        <v>1048</v>
      </c>
      <c r="C1050" s="34" t="e">
        <f>VLOOKUP(Final_manabou_kanji[[#This Row],[Sr. no.]],Raw_data_N2_Kanji[[Sr. no.]:[Receipe no]],5,0)</f>
        <v>#N/A</v>
      </c>
      <c r="D1050" s="38" t="e">
        <f>VLOOKUP(Final_manabou_kanji[[#This Row],[Sr. no.]],Raw_data_N2_Kanji[[Sr. no.]:[Meaning]],7,0)</f>
        <v>#N/A</v>
      </c>
      <c r="E1050" s="3" t="e">
        <f>VLOOKUP(Final_manabou_kanji[[#This Row],[Sr. no.]],Raw_data_N2_Kanji[[Sr. no.]:[Meaning]],8,0)</f>
        <v>#N/A</v>
      </c>
      <c r="F1050" s="39" t="e">
        <f>VLOOKUP(Final_manabou_kanji[[#This Row],[Sr. no.]],Raw_data_N2_Kanji[[Sr. no.]:[Meaning]],9,0)</f>
        <v>#N/A</v>
      </c>
      <c r="G1050" s="66" t="e">
        <f>VLOOKUP(Final_manabou_kanji[[#This Row],[Sr. no.]],Raw_data_N2_Kanji[[Sr. no.]:[Sentence]],13,0)</f>
        <v>#N/A</v>
      </c>
      <c r="H1050" t="e">
        <f>VLOOKUP(Final_manabou_kanji[[#This Row],[Kanji]],Raw_data_N2_Kanji[[Receipe]:[Meaning]],6,0)</f>
        <v>#N/A</v>
      </c>
      <c r="I1050" t="e">
        <f>VLOOKUP(Final_manabou_kanji[[#This Row],[Kanji]],Raw_data_N2_Kanji[[Receipe]:[Meaning]],7,0)</f>
        <v>#N/A</v>
      </c>
      <c r="J1050" t="e">
        <f>#REF!</f>
        <v>#REF!</v>
      </c>
      <c r="K1050" s="35">
        <f>Final_manabou_kanji[[#This Row],[Sr. no.]]</f>
        <v>1048</v>
      </c>
    </row>
    <row r="1051" spans="2:11" ht="15" customHeight="1" x14ac:dyDescent="0.3">
      <c r="B1051" s="34">
        <v>1049</v>
      </c>
      <c r="C1051" s="34" t="e">
        <f>VLOOKUP(Final_manabou_kanji[[#This Row],[Sr. no.]],Raw_data_N2_Kanji[[Sr. no.]:[Receipe no]],5,0)</f>
        <v>#N/A</v>
      </c>
      <c r="D1051" s="38" t="e">
        <f>VLOOKUP(Final_manabou_kanji[[#This Row],[Sr. no.]],Raw_data_N2_Kanji[[Sr. no.]:[Meaning]],7,0)</f>
        <v>#N/A</v>
      </c>
      <c r="E1051" s="3" t="e">
        <f>VLOOKUP(Final_manabou_kanji[[#This Row],[Sr. no.]],Raw_data_N2_Kanji[[Sr. no.]:[Meaning]],8,0)</f>
        <v>#N/A</v>
      </c>
      <c r="F1051" s="39" t="e">
        <f>VLOOKUP(Final_manabou_kanji[[#This Row],[Sr. no.]],Raw_data_N2_Kanji[[Sr. no.]:[Meaning]],9,0)</f>
        <v>#N/A</v>
      </c>
      <c r="G1051" s="66" t="e">
        <f>VLOOKUP(Final_manabou_kanji[[#This Row],[Sr. no.]],Raw_data_N2_Kanji[[Sr. no.]:[Sentence]],13,0)</f>
        <v>#N/A</v>
      </c>
      <c r="H1051" t="e">
        <f>VLOOKUP(Final_manabou_kanji[[#This Row],[Kanji]],Raw_data_N2_Kanji[[Receipe]:[Meaning]],6,0)</f>
        <v>#N/A</v>
      </c>
      <c r="I1051" t="e">
        <f>VLOOKUP(Final_manabou_kanji[[#This Row],[Kanji]],Raw_data_N2_Kanji[[Receipe]:[Meaning]],7,0)</f>
        <v>#N/A</v>
      </c>
      <c r="J1051" t="e">
        <f>#REF!</f>
        <v>#REF!</v>
      </c>
      <c r="K1051" s="35">
        <f>Final_manabou_kanji[[#This Row],[Sr. no.]]</f>
        <v>1049</v>
      </c>
    </row>
    <row r="1052" spans="2:11" ht="15" customHeight="1" x14ac:dyDescent="0.3">
      <c r="B1052" s="34">
        <v>1050</v>
      </c>
      <c r="C1052" s="34" t="e">
        <f>VLOOKUP(Final_manabou_kanji[[#This Row],[Sr. no.]],Raw_data_N2_Kanji[[Sr. no.]:[Receipe no]],5,0)</f>
        <v>#N/A</v>
      </c>
      <c r="D1052" s="38" t="e">
        <f>VLOOKUP(Final_manabou_kanji[[#This Row],[Sr. no.]],Raw_data_N2_Kanji[[Sr. no.]:[Meaning]],7,0)</f>
        <v>#N/A</v>
      </c>
      <c r="E1052" s="3" t="e">
        <f>VLOOKUP(Final_manabou_kanji[[#This Row],[Sr. no.]],Raw_data_N2_Kanji[[Sr. no.]:[Meaning]],8,0)</f>
        <v>#N/A</v>
      </c>
      <c r="F1052" s="39" t="e">
        <f>VLOOKUP(Final_manabou_kanji[[#This Row],[Sr. no.]],Raw_data_N2_Kanji[[Sr. no.]:[Meaning]],9,0)</f>
        <v>#N/A</v>
      </c>
      <c r="G1052" s="66" t="e">
        <f>VLOOKUP(Final_manabou_kanji[[#This Row],[Sr. no.]],Raw_data_N2_Kanji[[Sr. no.]:[Sentence]],13,0)</f>
        <v>#N/A</v>
      </c>
      <c r="H1052" t="e">
        <f>VLOOKUP(Final_manabou_kanji[[#This Row],[Kanji]],Raw_data_N2_Kanji[[Receipe]:[Meaning]],6,0)</f>
        <v>#N/A</v>
      </c>
      <c r="I1052" t="e">
        <f>VLOOKUP(Final_manabou_kanji[[#This Row],[Kanji]],Raw_data_N2_Kanji[[Receipe]:[Meaning]],7,0)</f>
        <v>#N/A</v>
      </c>
      <c r="J1052" t="e">
        <f>#REF!</f>
        <v>#REF!</v>
      </c>
      <c r="K1052" s="35">
        <f>Final_manabou_kanji[[#This Row],[Sr. no.]]</f>
        <v>1050</v>
      </c>
    </row>
    <row r="1053" spans="2:11" ht="15" customHeight="1" x14ac:dyDescent="0.3">
      <c r="B1053" s="34">
        <v>1051</v>
      </c>
      <c r="C1053" s="34" t="e">
        <f>VLOOKUP(Final_manabou_kanji[[#This Row],[Sr. no.]],Raw_data_N2_Kanji[[Sr. no.]:[Receipe no]],5,0)</f>
        <v>#N/A</v>
      </c>
      <c r="D1053" s="38" t="e">
        <f>VLOOKUP(Final_manabou_kanji[[#This Row],[Sr. no.]],Raw_data_N2_Kanji[[Sr. no.]:[Meaning]],7,0)</f>
        <v>#N/A</v>
      </c>
      <c r="E1053" s="3" t="e">
        <f>VLOOKUP(Final_manabou_kanji[[#This Row],[Sr. no.]],Raw_data_N2_Kanji[[Sr. no.]:[Meaning]],8,0)</f>
        <v>#N/A</v>
      </c>
      <c r="F1053" s="39" t="e">
        <f>VLOOKUP(Final_manabou_kanji[[#This Row],[Sr. no.]],Raw_data_N2_Kanji[[Sr. no.]:[Meaning]],9,0)</f>
        <v>#N/A</v>
      </c>
      <c r="G1053" s="66" t="e">
        <f>VLOOKUP(Final_manabou_kanji[[#This Row],[Sr. no.]],Raw_data_N2_Kanji[[Sr. no.]:[Sentence]],13,0)</f>
        <v>#N/A</v>
      </c>
      <c r="H1053" t="e">
        <f>VLOOKUP(Final_manabou_kanji[[#This Row],[Kanji]],Raw_data_N2_Kanji[[Receipe]:[Meaning]],6,0)</f>
        <v>#N/A</v>
      </c>
      <c r="I1053" t="e">
        <f>VLOOKUP(Final_manabou_kanji[[#This Row],[Kanji]],Raw_data_N2_Kanji[[Receipe]:[Meaning]],7,0)</f>
        <v>#N/A</v>
      </c>
      <c r="J1053" t="e">
        <f>#REF!</f>
        <v>#REF!</v>
      </c>
      <c r="K1053" s="35">
        <f>Final_manabou_kanji[[#This Row],[Sr. no.]]</f>
        <v>1051</v>
      </c>
    </row>
    <row r="1054" spans="2:11" ht="15" customHeight="1" x14ac:dyDescent="0.3">
      <c r="B1054" s="34">
        <v>1052</v>
      </c>
      <c r="C1054" s="34" t="e">
        <f>VLOOKUP(Final_manabou_kanji[[#This Row],[Sr. no.]],Raw_data_N2_Kanji[[Sr. no.]:[Receipe no]],5,0)</f>
        <v>#N/A</v>
      </c>
      <c r="D1054" s="38" t="e">
        <f>VLOOKUP(Final_manabou_kanji[[#This Row],[Sr. no.]],Raw_data_N2_Kanji[[Sr. no.]:[Meaning]],7,0)</f>
        <v>#N/A</v>
      </c>
      <c r="E1054" s="3" t="e">
        <f>VLOOKUP(Final_manabou_kanji[[#This Row],[Sr. no.]],Raw_data_N2_Kanji[[Sr. no.]:[Meaning]],8,0)</f>
        <v>#N/A</v>
      </c>
      <c r="F1054" s="39" t="e">
        <f>VLOOKUP(Final_manabou_kanji[[#This Row],[Sr. no.]],Raw_data_N2_Kanji[[Sr. no.]:[Meaning]],9,0)</f>
        <v>#N/A</v>
      </c>
      <c r="G1054" s="66" t="e">
        <f>VLOOKUP(Final_manabou_kanji[[#This Row],[Sr. no.]],Raw_data_N2_Kanji[[Sr. no.]:[Sentence]],13,0)</f>
        <v>#N/A</v>
      </c>
      <c r="H1054" t="e">
        <f>VLOOKUP(Final_manabou_kanji[[#This Row],[Kanji]],Raw_data_N2_Kanji[[Receipe]:[Meaning]],6,0)</f>
        <v>#N/A</v>
      </c>
      <c r="I1054" t="e">
        <f>VLOOKUP(Final_manabou_kanji[[#This Row],[Kanji]],Raw_data_N2_Kanji[[Receipe]:[Meaning]],7,0)</f>
        <v>#N/A</v>
      </c>
      <c r="J1054" t="e">
        <f>#REF!</f>
        <v>#REF!</v>
      </c>
      <c r="K1054" s="35">
        <f>Final_manabou_kanji[[#This Row],[Sr. no.]]</f>
        <v>1052</v>
      </c>
    </row>
    <row r="1055" spans="2:11" ht="15" customHeight="1" x14ac:dyDescent="0.3">
      <c r="B1055" s="34">
        <v>1053</v>
      </c>
      <c r="C1055" s="34" t="e">
        <f>VLOOKUP(Final_manabou_kanji[[#This Row],[Sr. no.]],Raw_data_N2_Kanji[[Sr. no.]:[Receipe no]],5,0)</f>
        <v>#N/A</v>
      </c>
      <c r="D1055" s="38" t="e">
        <f>VLOOKUP(Final_manabou_kanji[[#This Row],[Sr. no.]],Raw_data_N2_Kanji[[Sr. no.]:[Meaning]],7,0)</f>
        <v>#N/A</v>
      </c>
      <c r="E1055" s="3" t="e">
        <f>VLOOKUP(Final_manabou_kanji[[#This Row],[Sr. no.]],Raw_data_N2_Kanji[[Sr. no.]:[Meaning]],8,0)</f>
        <v>#N/A</v>
      </c>
      <c r="F1055" s="39" t="e">
        <f>VLOOKUP(Final_manabou_kanji[[#This Row],[Sr. no.]],Raw_data_N2_Kanji[[Sr. no.]:[Meaning]],9,0)</f>
        <v>#N/A</v>
      </c>
      <c r="G1055" s="66" t="e">
        <f>VLOOKUP(Final_manabou_kanji[[#This Row],[Sr. no.]],Raw_data_N2_Kanji[[Sr. no.]:[Sentence]],13,0)</f>
        <v>#N/A</v>
      </c>
      <c r="H1055" t="e">
        <f>VLOOKUP(Final_manabou_kanji[[#This Row],[Kanji]],Raw_data_N2_Kanji[[Receipe]:[Meaning]],6,0)</f>
        <v>#N/A</v>
      </c>
      <c r="I1055" t="e">
        <f>VLOOKUP(Final_manabou_kanji[[#This Row],[Kanji]],Raw_data_N2_Kanji[[Receipe]:[Meaning]],7,0)</f>
        <v>#N/A</v>
      </c>
      <c r="J1055" t="e">
        <f>#REF!</f>
        <v>#REF!</v>
      </c>
      <c r="K1055" s="35">
        <f>Final_manabou_kanji[[#This Row],[Sr. no.]]</f>
        <v>1053</v>
      </c>
    </row>
    <row r="1056" spans="2:11" ht="15" customHeight="1" x14ac:dyDescent="0.3">
      <c r="B1056" s="34">
        <v>1054</v>
      </c>
      <c r="C1056" s="34" t="e">
        <f>VLOOKUP(Final_manabou_kanji[[#This Row],[Sr. no.]],Raw_data_N2_Kanji[[Sr. no.]:[Receipe no]],5,0)</f>
        <v>#N/A</v>
      </c>
      <c r="D1056" s="38" t="e">
        <f>VLOOKUP(Final_manabou_kanji[[#This Row],[Sr. no.]],Raw_data_N2_Kanji[[Sr. no.]:[Meaning]],7,0)</f>
        <v>#N/A</v>
      </c>
      <c r="E1056" s="3" t="e">
        <f>VLOOKUP(Final_manabou_kanji[[#This Row],[Sr. no.]],Raw_data_N2_Kanji[[Sr. no.]:[Meaning]],8,0)</f>
        <v>#N/A</v>
      </c>
      <c r="F1056" s="39" t="e">
        <f>VLOOKUP(Final_manabou_kanji[[#This Row],[Sr. no.]],Raw_data_N2_Kanji[[Sr. no.]:[Meaning]],9,0)</f>
        <v>#N/A</v>
      </c>
      <c r="G1056" s="66" t="e">
        <f>VLOOKUP(Final_manabou_kanji[[#This Row],[Sr. no.]],Raw_data_N2_Kanji[[Sr. no.]:[Sentence]],13,0)</f>
        <v>#N/A</v>
      </c>
      <c r="H1056" t="e">
        <f>VLOOKUP(Final_manabou_kanji[[#This Row],[Kanji]],Raw_data_N2_Kanji[[Receipe]:[Meaning]],6,0)</f>
        <v>#N/A</v>
      </c>
      <c r="I1056" t="e">
        <f>VLOOKUP(Final_manabou_kanji[[#This Row],[Kanji]],Raw_data_N2_Kanji[[Receipe]:[Meaning]],7,0)</f>
        <v>#N/A</v>
      </c>
      <c r="J1056" t="e">
        <f>#REF!</f>
        <v>#REF!</v>
      </c>
      <c r="K1056" s="35">
        <f>Final_manabou_kanji[[#This Row],[Sr. no.]]</f>
        <v>1054</v>
      </c>
    </row>
    <row r="1057" spans="2:11" ht="15" customHeight="1" x14ac:dyDescent="0.3">
      <c r="B1057" s="34">
        <v>1055</v>
      </c>
      <c r="C1057" s="34" t="e">
        <f>VLOOKUP(Final_manabou_kanji[[#This Row],[Sr. no.]],Raw_data_N2_Kanji[[Sr. no.]:[Receipe no]],5,0)</f>
        <v>#N/A</v>
      </c>
      <c r="D1057" s="38" t="e">
        <f>VLOOKUP(Final_manabou_kanji[[#This Row],[Sr. no.]],Raw_data_N2_Kanji[[Sr. no.]:[Meaning]],7,0)</f>
        <v>#N/A</v>
      </c>
      <c r="E1057" s="3" t="e">
        <f>VLOOKUP(Final_manabou_kanji[[#This Row],[Sr. no.]],Raw_data_N2_Kanji[[Sr. no.]:[Meaning]],8,0)</f>
        <v>#N/A</v>
      </c>
      <c r="F1057" s="39" t="e">
        <f>VLOOKUP(Final_manabou_kanji[[#This Row],[Sr. no.]],Raw_data_N2_Kanji[[Sr. no.]:[Meaning]],9,0)</f>
        <v>#N/A</v>
      </c>
      <c r="G1057" s="66" t="e">
        <f>VLOOKUP(Final_manabou_kanji[[#This Row],[Sr. no.]],Raw_data_N2_Kanji[[Sr. no.]:[Sentence]],13,0)</f>
        <v>#N/A</v>
      </c>
      <c r="H1057" t="e">
        <f>VLOOKUP(Final_manabou_kanji[[#This Row],[Kanji]],Raw_data_N2_Kanji[[Receipe]:[Meaning]],6,0)</f>
        <v>#N/A</v>
      </c>
      <c r="I1057" t="e">
        <f>VLOOKUP(Final_manabou_kanji[[#This Row],[Kanji]],Raw_data_N2_Kanji[[Receipe]:[Meaning]],7,0)</f>
        <v>#N/A</v>
      </c>
      <c r="J1057" t="e">
        <f>#REF!</f>
        <v>#REF!</v>
      </c>
      <c r="K1057" s="35">
        <f>Final_manabou_kanji[[#This Row],[Sr. no.]]</f>
        <v>1055</v>
      </c>
    </row>
    <row r="1058" spans="2:11" ht="15" customHeight="1" x14ac:dyDescent="0.3">
      <c r="B1058" s="34">
        <v>1056</v>
      </c>
      <c r="C1058" s="34" t="e">
        <f>VLOOKUP(Final_manabou_kanji[[#This Row],[Sr. no.]],Raw_data_N2_Kanji[[Sr. no.]:[Receipe no]],5,0)</f>
        <v>#N/A</v>
      </c>
      <c r="D1058" s="38" t="e">
        <f>VLOOKUP(Final_manabou_kanji[[#This Row],[Sr. no.]],Raw_data_N2_Kanji[[Sr. no.]:[Meaning]],7,0)</f>
        <v>#N/A</v>
      </c>
      <c r="E1058" s="3" t="e">
        <f>VLOOKUP(Final_manabou_kanji[[#This Row],[Sr. no.]],Raw_data_N2_Kanji[[Sr. no.]:[Meaning]],8,0)</f>
        <v>#N/A</v>
      </c>
      <c r="F1058" s="39" t="e">
        <f>VLOOKUP(Final_manabou_kanji[[#This Row],[Sr. no.]],Raw_data_N2_Kanji[[Sr. no.]:[Meaning]],9,0)</f>
        <v>#N/A</v>
      </c>
      <c r="G1058" s="66" t="e">
        <f>VLOOKUP(Final_manabou_kanji[[#This Row],[Sr. no.]],Raw_data_N2_Kanji[[Sr. no.]:[Sentence]],13,0)</f>
        <v>#N/A</v>
      </c>
      <c r="H1058" t="e">
        <f>VLOOKUP(Final_manabou_kanji[[#This Row],[Kanji]],Raw_data_N2_Kanji[[Receipe]:[Meaning]],6,0)</f>
        <v>#N/A</v>
      </c>
      <c r="I1058" t="e">
        <f>VLOOKUP(Final_manabou_kanji[[#This Row],[Kanji]],Raw_data_N2_Kanji[[Receipe]:[Meaning]],7,0)</f>
        <v>#N/A</v>
      </c>
      <c r="J1058" t="e">
        <f>#REF!</f>
        <v>#REF!</v>
      </c>
      <c r="K1058" s="35">
        <f>Final_manabou_kanji[[#This Row],[Sr. no.]]</f>
        <v>1056</v>
      </c>
    </row>
    <row r="1059" spans="2:11" ht="15" customHeight="1" x14ac:dyDescent="0.3">
      <c r="B1059" s="34">
        <v>1057</v>
      </c>
      <c r="C1059" s="34" t="e">
        <f>VLOOKUP(Final_manabou_kanji[[#This Row],[Sr. no.]],Raw_data_N2_Kanji[[Sr. no.]:[Receipe no]],5,0)</f>
        <v>#N/A</v>
      </c>
      <c r="D1059" s="38" t="e">
        <f>VLOOKUP(Final_manabou_kanji[[#This Row],[Sr. no.]],Raw_data_N2_Kanji[[Sr. no.]:[Meaning]],7,0)</f>
        <v>#N/A</v>
      </c>
      <c r="E1059" s="3" t="e">
        <f>VLOOKUP(Final_manabou_kanji[[#This Row],[Sr. no.]],Raw_data_N2_Kanji[[Sr. no.]:[Meaning]],8,0)</f>
        <v>#N/A</v>
      </c>
      <c r="F1059" s="39" t="e">
        <f>VLOOKUP(Final_manabou_kanji[[#This Row],[Sr. no.]],Raw_data_N2_Kanji[[Sr. no.]:[Meaning]],9,0)</f>
        <v>#N/A</v>
      </c>
      <c r="G1059" s="66" t="e">
        <f>VLOOKUP(Final_manabou_kanji[[#This Row],[Sr. no.]],Raw_data_N2_Kanji[[Sr. no.]:[Sentence]],13,0)</f>
        <v>#N/A</v>
      </c>
      <c r="H1059" t="e">
        <f>VLOOKUP(Final_manabou_kanji[[#This Row],[Kanji]],Raw_data_N2_Kanji[[Receipe]:[Meaning]],6,0)</f>
        <v>#N/A</v>
      </c>
      <c r="I1059" t="e">
        <f>VLOOKUP(Final_manabou_kanji[[#This Row],[Kanji]],Raw_data_N2_Kanji[[Receipe]:[Meaning]],7,0)</f>
        <v>#N/A</v>
      </c>
      <c r="J1059" t="e">
        <f>#REF!</f>
        <v>#REF!</v>
      </c>
      <c r="K1059" s="35">
        <f>Final_manabou_kanji[[#This Row],[Sr. no.]]</f>
        <v>1057</v>
      </c>
    </row>
    <row r="1060" spans="2:11" ht="15" customHeight="1" x14ac:dyDescent="0.3">
      <c r="B1060" s="34">
        <v>1058</v>
      </c>
      <c r="C1060" s="34" t="e">
        <f>VLOOKUP(Final_manabou_kanji[[#This Row],[Sr. no.]],Raw_data_N2_Kanji[[Sr. no.]:[Receipe no]],5,0)</f>
        <v>#N/A</v>
      </c>
      <c r="D1060" s="38" t="e">
        <f>VLOOKUP(Final_manabou_kanji[[#This Row],[Sr. no.]],Raw_data_N2_Kanji[[Sr. no.]:[Meaning]],7,0)</f>
        <v>#N/A</v>
      </c>
      <c r="E1060" s="3" t="e">
        <f>VLOOKUP(Final_manabou_kanji[[#This Row],[Sr. no.]],Raw_data_N2_Kanji[[Sr. no.]:[Meaning]],8,0)</f>
        <v>#N/A</v>
      </c>
      <c r="F1060" s="39" t="e">
        <f>VLOOKUP(Final_manabou_kanji[[#This Row],[Sr. no.]],Raw_data_N2_Kanji[[Sr. no.]:[Meaning]],9,0)</f>
        <v>#N/A</v>
      </c>
      <c r="G1060" s="66" t="e">
        <f>VLOOKUP(Final_manabou_kanji[[#This Row],[Sr. no.]],Raw_data_N2_Kanji[[Sr. no.]:[Sentence]],13,0)</f>
        <v>#N/A</v>
      </c>
      <c r="H1060" t="e">
        <f>VLOOKUP(Final_manabou_kanji[[#This Row],[Kanji]],Raw_data_N2_Kanji[[Receipe]:[Meaning]],6,0)</f>
        <v>#N/A</v>
      </c>
      <c r="I1060" t="e">
        <f>VLOOKUP(Final_manabou_kanji[[#This Row],[Kanji]],Raw_data_N2_Kanji[[Receipe]:[Meaning]],7,0)</f>
        <v>#N/A</v>
      </c>
      <c r="J1060" t="e">
        <f>#REF!</f>
        <v>#REF!</v>
      </c>
      <c r="K1060" s="35">
        <f>Final_manabou_kanji[[#This Row],[Sr. no.]]</f>
        <v>1058</v>
      </c>
    </row>
    <row r="1061" spans="2:11" ht="15" customHeight="1" x14ac:dyDescent="0.3">
      <c r="B1061" s="34">
        <v>1059</v>
      </c>
      <c r="C1061" s="34" t="e">
        <f>VLOOKUP(Final_manabou_kanji[[#This Row],[Sr. no.]],Raw_data_N2_Kanji[[Sr. no.]:[Receipe no]],5,0)</f>
        <v>#N/A</v>
      </c>
      <c r="D1061" s="38" t="e">
        <f>VLOOKUP(Final_manabou_kanji[[#This Row],[Sr. no.]],Raw_data_N2_Kanji[[Sr. no.]:[Meaning]],7,0)</f>
        <v>#N/A</v>
      </c>
      <c r="E1061" s="3" t="e">
        <f>VLOOKUP(Final_manabou_kanji[[#This Row],[Sr. no.]],Raw_data_N2_Kanji[[Sr. no.]:[Meaning]],8,0)</f>
        <v>#N/A</v>
      </c>
      <c r="F1061" s="39" t="e">
        <f>VLOOKUP(Final_manabou_kanji[[#This Row],[Sr. no.]],Raw_data_N2_Kanji[[Sr. no.]:[Meaning]],9,0)</f>
        <v>#N/A</v>
      </c>
      <c r="G1061" s="66" t="e">
        <f>VLOOKUP(Final_manabou_kanji[[#This Row],[Sr. no.]],Raw_data_N2_Kanji[[Sr. no.]:[Sentence]],13,0)</f>
        <v>#N/A</v>
      </c>
      <c r="H1061" t="e">
        <f>VLOOKUP(Final_manabou_kanji[[#This Row],[Kanji]],Raw_data_N2_Kanji[[Receipe]:[Meaning]],6,0)</f>
        <v>#N/A</v>
      </c>
      <c r="I1061" t="e">
        <f>VLOOKUP(Final_manabou_kanji[[#This Row],[Kanji]],Raw_data_N2_Kanji[[Receipe]:[Meaning]],7,0)</f>
        <v>#N/A</v>
      </c>
      <c r="J1061" t="e">
        <f>#REF!</f>
        <v>#REF!</v>
      </c>
      <c r="K1061" s="35">
        <f>Final_manabou_kanji[[#This Row],[Sr. no.]]</f>
        <v>1059</v>
      </c>
    </row>
    <row r="1062" spans="2:11" ht="15" customHeight="1" x14ac:dyDescent="0.3">
      <c r="B1062" s="34">
        <v>1060</v>
      </c>
      <c r="C1062" s="34" t="e">
        <f>VLOOKUP(Final_manabou_kanji[[#This Row],[Sr. no.]],Raw_data_N2_Kanji[[Sr. no.]:[Receipe no]],5,0)</f>
        <v>#N/A</v>
      </c>
      <c r="D1062" s="38" t="e">
        <f>VLOOKUP(Final_manabou_kanji[[#This Row],[Sr. no.]],Raw_data_N2_Kanji[[Sr. no.]:[Meaning]],7,0)</f>
        <v>#N/A</v>
      </c>
      <c r="E1062" s="3" t="e">
        <f>VLOOKUP(Final_manabou_kanji[[#This Row],[Sr. no.]],Raw_data_N2_Kanji[[Sr. no.]:[Meaning]],8,0)</f>
        <v>#N/A</v>
      </c>
      <c r="F1062" s="39" t="e">
        <f>VLOOKUP(Final_manabou_kanji[[#This Row],[Sr. no.]],Raw_data_N2_Kanji[[Sr. no.]:[Meaning]],9,0)</f>
        <v>#N/A</v>
      </c>
      <c r="G1062" s="66" t="e">
        <f>VLOOKUP(Final_manabou_kanji[[#This Row],[Sr. no.]],Raw_data_N2_Kanji[[Sr. no.]:[Sentence]],13,0)</f>
        <v>#N/A</v>
      </c>
      <c r="H1062" t="e">
        <f>VLOOKUP(Final_manabou_kanji[[#This Row],[Kanji]],Raw_data_N2_Kanji[[Receipe]:[Meaning]],6,0)</f>
        <v>#N/A</v>
      </c>
      <c r="I1062" t="e">
        <f>VLOOKUP(Final_manabou_kanji[[#This Row],[Kanji]],Raw_data_N2_Kanji[[Receipe]:[Meaning]],7,0)</f>
        <v>#N/A</v>
      </c>
      <c r="J1062" t="e">
        <f>#REF!</f>
        <v>#REF!</v>
      </c>
      <c r="K1062" s="35">
        <f>Final_manabou_kanji[[#This Row],[Sr. no.]]</f>
        <v>1060</v>
      </c>
    </row>
    <row r="1063" spans="2:11" ht="15" customHeight="1" x14ac:dyDescent="0.3">
      <c r="B1063" s="34">
        <v>1061</v>
      </c>
      <c r="C1063" s="34" t="e">
        <f>VLOOKUP(Final_manabou_kanji[[#This Row],[Sr. no.]],Raw_data_N2_Kanji[[Sr. no.]:[Receipe no]],5,0)</f>
        <v>#N/A</v>
      </c>
      <c r="D1063" s="38" t="e">
        <f>VLOOKUP(Final_manabou_kanji[[#This Row],[Sr. no.]],Raw_data_N2_Kanji[[Sr. no.]:[Meaning]],7,0)</f>
        <v>#N/A</v>
      </c>
      <c r="E1063" s="3" t="e">
        <f>VLOOKUP(Final_manabou_kanji[[#This Row],[Sr. no.]],Raw_data_N2_Kanji[[Sr. no.]:[Meaning]],8,0)</f>
        <v>#N/A</v>
      </c>
      <c r="F1063" s="39" t="e">
        <f>VLOOKUP(Final_manabou_kanji[[#This Row],[Sr. no.]],Raw_data_N2_Kanji[[Sr. no.]:[Meaning]],9,0)</f>
        <v>#N/A</v>
      </c>
      <c r="G1063" s="66" t="e">
        <f>VLOOKUP(Final_manabou_kanji[[#This Row],[Sr. no.]],Raw_data_N2_Kanji[[Sr. no.]:[Sentence]],13,0)</f>
        <v>#N/A</v>
      </c>
      <c r="H1063" t="e">
        <f>VLOOKUP(Final_manabou_kanji[[#This Row],[Kanji]],Raw_data_N2_Kanji[[Receipe]:[Meaning]],6,0)</f>
        <v>#N/A</v>
      </c>
      <c r="I1063" t="e">
        <f>VLOOKUP(Final_manabou_kanji[[#This Row],[Kanji]],Raw_data_N2_Kanji[[Receipe]:[Meaning]],7,0)</f>
        <v>#N/A</v>
      </c>
      <c r="J1063" t="e">
        <f>#REF!</f>
        <v>#REF!</v>
      </c>
      <c r="K1063" s="35">
        <f>Final_manabou_kanji[[#This Row],[Sr. no.]]</f>
        <v>1061</v>
      </c>
    </row>
    <row r="1064" spans="2:11" ht="15" customHeight="1" x14ac:dyDescent="0.3">
      <c r="B1064" s="34">
        <v>1062</v>
      </c>
      <c r="C1064" s="34" t="e">
        <f>VLOOKUP(Final_manabou_kanji[[#This Row],[Sr. no.]],Raw_data_N2_Kanji[[Sr. no.]:[Receipe no]],5,0)</f>
        <v>#N/A</v>
      </c>
      <c r="D1064" s="38" t="e">
        <f>VLOOKUP(Final_manabou_kanji[[#This Row],[Sr. no.]],Raw_data_N2_Kanji[[Sr. no.]:[Meaning]],7,0)</f>
        <v>#N/A</v>
      </c>
      <c r="E1064" s="3" t="e">
        <f>VLOOKUP(Final_manabou_kanji[[#This Row],[Sr. no.]],Raw_data_N2_Kanji[[Sr. no.]:[Meaning]],8,0)</f>
        <v>#N/A</v>
      </c>
      <c r="F1064" s="39" t="e">
        <f>VLOOKUP(Final_manabou_kanji[[#This Row],[Sr. no.]],Raw_data_N2_Kanji[[Sr. no.]:[Meaning]],9,0)</f>
        <v>#N/A</v>
      </c>
      <c r="G1064" s="66" t="e">
        <f>VLOOKUP(Final_manabou_kanji[[#This Row],[Sr. no.]],Raw_data_N2_Kanji[[Sr. no.]:[Sentence]],13,0)</f>
        <v>#N/A</v>
      </c>
      <c r="H1064" t="e">
        <f>VLOOKUP(Final_manabou_kanji[[#This Row],[Kanji]],Raw_data_N2_Kanji[[Receipe]:[Meaning]],6,0)</f>
        <v>#N/A</v>
      </c>
      <c r="I1064" t="e">
        <f>VLOOKUP(Final_manabou_kanji[[#This Row],[Kanji]],Raw_data_N2_Kanji[[Receipe]:[Meaning]],7,0)</f>
        <v>#N/A</v>
      </c>
      <c r="J1064" t="e">
        <f>#REF!</f>
        <v>#REF!</v>
      </c>
      <c r="K1064" s="35">
        <f>Final_manabou_kanji[[#This Row],[Sr. no.]]</f>
        <v>1062</v>
      </c>
    </row>
    <row r="1065" spans="2:11" ht="15" customHeight="1" x14ac:dyDescent="0.3">
      <c r="B1065" s="34">
        <v>1063</v>
      </c>
      <c r="C1065" s="34" t="e">
        <f>VLOOKUP(Final_manabou_kanji[[#This Row],[Sr. no.]],Raw_data_N2_Kanji[[Sr. no.]:[Receipe no]],5,0)</f>
        <v>#N/A</v>
      </c>
      <c r="D1065" s="38" t="e">
        <f>VLOOKUP(Final_manabou_kanji[[#This Row],[Sr. no.]],Raw_data_N2_Kanji[[Sr. no.]:[Meaning]],7,0)</f>
        <v>#N/A</v>
      </c>
      <c r="E1065" s="3" t="e">
        <f>VLOOKUP(Final_manabou_kanji[[#This Row],[Sr. no.]],Raw_data_N2_Kanji[[Sr. no.]:[Meaning]],8,0)</f>
        <v>#N/A</v>
      </c>
      <c r="F1065" s="39" t="e">
        <f>VLOOKUP(Final_manabou_kanji[[#This Row],[Sr. no.]],Raw_data_N2_Kanji[[Sr. no.]:[Meaning]],9,0)</f>
        <v>#N/A</v>
      </c>
      <c r="G1065" s="66" t="e">
        <f>VLOOKUP(Final_manabou_kanji[[#This Row],[Sr. no.]],Raw_data_N2_Kanji[[Sr. no.]:[Sentence]],13,0)</f>
        <v>#N/A</v>
      </c>
      <c r="H1065" t="e">
        <f>VLOOKUP(Final_manabou_kanji[[#This Row],[Kanji]],Raw_data_N2_Kanji[[Receipe]:[Meaning]],6,0)</f>
        <v>#N/A</v>
      </c>
      <c r="I1065" t="e">
        <f>VLOOKUP(Final_manabou_kanji[[#This Row],[Kanji]],Raw_data_N2_Kanji[[Receipe]:[Meaning]],7,0)</f>
        <v>#N/A</v>
      </c>
      <c r="J1065" t="e">
        <f>#REF!</f>
        <v>#REF!</v>
      </c>
      <c r="K1065" s="35">
        <f>Final_manabou_kanji[[#This Row],[Sr. no.]]</f>
        <v>1063</v>
      </c>
    </row>
    <row r="1066" spans="2:11" ht="15" customHeight="1" x14ac:dyDescent="0.3">
      <c r="B1066" s="34">
        <v>1064</v>
      </c>
      <c r="C1066" s="34" t="e">
        <f>VLOOKUP(Final_manabou_kanji[[#This Row],[Sr. no.]],Raw_data_N2_Kanji[[Sr. no.]:[Receipe no]],5,0)</f>
        <v>#N/A</v>
      </c>
      <c r="D1066" s="38" t="e">
        <f>VLOOKUP(Final_manabou_kanji[[#This Row],[Sr. no.]],Raw_data_N2_Kanji[[Sr. no.]:[Meaning]],7,0)</f>
        <v>#N/A</v>
      </c>
      <c r="E1066" s="3" t="e">
        <f>VLOOKUP(Final_manabou_kanji[[#This Row],[Sr. no.]],Raw_data_N2_Kanji[[Sr. no.]:[Meaning]],8,0)</f>
        <v>#N/A</v>
      </c>
      <c r="F1066" s="39" t="e">
        <f>VLOOKUP(Final_manabou_kanji[[#This Row],[Sr. no.]],Raw_data_N2_Kanji[[Sr. no.]:[Meaning]],9,0)</f>
        <v>#N/A</v>
      </c>
      <c r="G1066" s="66" t="e">
        <f>VLOOKUP(Final_manabou_kanji[[#This Row],[Sr. no.]],Raw_data_N2_Kanji[[Sr. no.]:[Sentence]],13,0)</f>
        <v>#N/A</v>
      </c>
      <c r="H1066" t="e">
        <f>VLOOKUP(Final_manabou_kanji[[#This Row],[Kanji]],Raw_data_N2_Kanji[[Receipe]:[Meaning]],6,0)</f>
        <v>#N/A</v>
      </c>
      <c r="I1066" t="e">
        <f>VLOOKUP(Final_manabou_kanji[[#This Row],[Kanji]],Raw_data_N2_Kanji[[Receipe]:[Meaning]],7,0)</f>
        <v>#N/A</v>
      </c>
      <c r="J1066" t="e">
        <f>#REF!</f>
        <v>#REF!</v>
      </c>
      <c r="K1066" s="35">
        <f>Final_manabou_kanji[[#This Row],[Sr. no.]]</f>
        <v>1064</v>
      </c>
    </row>
    <row r="1067" spans="2:11" ht="15" customHeight="1" x14ac:dyDescent="0.3">
      <c r="B1067" s="34">
        <v>1065</v>
      </c>
      <c r="C1067" s="34" t="e">
        <f>VLOOKUP(Final_manabou_kanji[[#This Row],[Sr. no.]],Raw_data_N2_Kanji[[Sr. no.]:[Receipe no]],5,0)</f>
        <v>#N/A</v>
      </c>
      <c r="D1067" s="38" t="e">
        <f>VLOOKUP(Final_manabou_kanji[[#This Row],[Sr. no.]],Raw_data_N2_Kanji[[Sr. no.]:[Meaning]],7,0)</f>
        <v>#N/A</v>
      </c>
      <c r="E1067" s="3" t="e">
        <f>VLOOKUP(Final_manabou_kanji[[#This Row],[Sr. no.]],Raw_data_N2_Kanji[[Sr. no.]:[Meaning]],8,0)</f>
        <v>#N/A</v>
      </c>
      <c r="F1067" s="39" t="e">
        <f>VLOOKUP(Final_manabou_kanji[[#This Row],[Sr. no.]],Raw_data_N2_Kanji[[Sr. no.]:[Meaning]],9,0)</f>
        <v>#N/A</v>
      </c>
      <c r="G1067" s="66" t="e">
        <f>VLOOKUP(Final_manabou_kanji[[#This Row],[Sr. no.]],Raw_data_N2_Kanji[[Sr. no.]:[Sentence]],13,0)</f>
        <v>#N/A</v>
      </c>
      <c r="H1067" t="e">
        <f>VLOOKUP(Final_manabou_kanji[[#This Row],[Kanji]],Raw_data_N2_Kanji[[Receipe]:[Meaning]],6,0)</f>
        <v>#N/A</v>
      </c>
      <c r="I1067" t="e">
        <f>VLOOKUP(Final_manabou_kanji[[#This Row],[Kanji]],Raw_data_N2_Kanji[[Receipe]:[Meaning]],7,0)</f>
        <v>#N/A</v>
      </c>
      <c r="J1067" t="e">
        <f>#REF!</f>
        <v>#REF!</v>
      </c>
      <c r="K1067" s="35">
        <f>Final_manabou_kanji[[#This Row],[Sr. no.]]</f>
        <v>1065</v>
      </c>
    </row>
    <row r="1068" spans="2:11" ht="15" customHeight="1" x14ac:dyDescent="0.3">
      <c r="B1068" s="34">
        <v>1066</v>
      </c>
      <c r="C1068" s="34" t="e">
        <f>VLOOKUP(Final_manabou_kanji[[#This Row],[Sr. no.]],Raw_data_N2_Kanji[[Sr. no.]:[Receipe no]],5,0)</f>
        <v>#N/A</v>
      </c>
      <c r="D1068" s="38" t="e">
        <f>VLOOKUP(Final_manabou_kanji[[#This Row],[Sr. no.]],Raw_data_N2_Kanji[[Sr. no.]:[Meaning]],7,0)</f>
        <v>#N/A</v>
      </c>
      <c r="E1068" s="3" t="e">
        <f>VLOOKUP(Final_manabou_kanji[[#This Row],[Sr. no.]],Raw_data_N2_Kanji[[Sr. no.]:[Meaning]],8,0)</f>
        <v>#N/A</v>
      </c>
      <c r="F1068" s="39" t="e">
        <f>VLOOKUP(Final_manabou_kanji[[#This Row],[Sr. no.]],Raw_data_N2_Kanji[[Sr. no.]:[Meaning]],9,0)</f>
        <v>#N/A</v>
      </c>
      <c r="G1068" s="66" t="e">
        <f>VLOOKUP(Final_manabou_kanji[[#This Row],[Sr. no.]],Raw_data_N2_Kanji[[Sr. no.]:[Sentence]],13,0)</f>
        <v>#N/A</v>
      </c>
      <c r="H1068" t="e">
        <f>VLOOKUP(Final_manabou_kanji[[#This Row],[Kanji]],Raw_data_N2_Kanji[[Receipe]:[Meaning]],6,0)</f>
        <v>#N/A</v>
      </c>
      <c r="I1068" t="e">
        <f>VLOOKUP(Final_manabou_kanji[[#This Row],[Kanji]],Raw_data_N2_Kanji[[Receipe]:[Meaning]],7,0)</f>
        <v>#N/A</v>
      </c>
      <c r="J1068" t="e">
        <f>#REF!</f>
        <v>#REF!</v>
      </c>
      <c r="K1068" s="35">
        <f>Final_manabou_kanji[[#This Row],[Sr. no.]]</f>
        <v>1066</v>
      </c>
    </row>
    <row r="1069" spans="2:11" ht="15" customHeight="1" x14ac:dyDescent="0.3">
      <c r="B1069" s="34">
        <v>1067</v>
      </c>
      <c r="C1069" s="34" t="e">
        <f>VLOOKUP(Final_manabou_kanji[[#This Row],[Sr. no.]],Raw_data_N2_Kanji[[Sr. no.]:[Receipe no]],5,0)</f>
        <v>#N/A</v>
      </c>
      <c r="D1069" s="38" t="e">
        <f>VLOOKUP(Final_manabou_kanji[[#This Row],[Sr. no.]],Raw_data_N2_Kanji[[Sr. no.]:[Meaning]],7,0)</f>
        <v>#N/A</v>
      </c>
      <c r="E1069" s="3" t="e">
        <f>VLOOKUP(Final_manabou_kanji[[#This Row],[Sr. no.]],Raw_data_N2_Kanji[[Sr. no.]:[Meaning]],8,0)</f>
        <v>#N/A</v>
      </c>
      <c r="F1069" s="39" t="e">
        <f>VLOOKUP(Final_manabou_kanji[[#This Row],[Sr. no.]],Raw_data_N2_Kanji[[Sr. no.]:[Meaning]],9,0)</f>
        <v>#N/A</v>
      </c>
      <c r="G1069" s="66" t="e">
        <f>VLOOKUP(Final_manabou_kanji[[#This Row],[Sr. no.]],Raw_data_N2_Kanji[[Sr. no.]:[Sentence]],13,0)</f>
        <v>#N/A</v>
      </c>
      <c r="H1069" t="e">
        <f>VLOOKUP(Final_manabou_kanji[[#This Row],[Kanji]],Raw_data_N2_Kanji[[Receipe]:[Meaning]],6,0)</f>
        <v>#N/A</v>
      </c>
      <c r="I1069" t="e">
        <f>VLOOKUP(Final_manabou_kanji[[#This Row],[Kanji]],Raw_data_N2_Kanji[[Receipe]:[Meaning]],7,0)</f>
        <v>#N/A</v>
      </c>
      <c r="J1069" t="e">
        <f>#REF!</f>
        <v>#REF!</v>
      </c>
      <c r="K1069" s="35">
        <f>Final_manabou_kanji[[#This Row],[Sr. no.]]</f>
        <v>1067</v>
      </c>
    </row>
    <row r="1070" spans="2:11" ht="15" customHeight="1" x14ac:dyDescent="0.3">
      <c r="B1070" s="34">
        <v>1068</v>
      </c>
      <c r="C1070" s="34" t="e">
        <f>VLOOKUP(Final_manabou_kanji[[#This Row],[Sr. no.]],Raw_data_N2_Kanji[[Sr. no.]:[Receipe no]],5,0)</f>
        <v>#N/A</v>
      </c>
      <c r="D1070" s="38" t="e">
        <f>VLOOKUP(Final_manabou_kanji[[#This Row],[Sr. no.]],Raw_data_N2_Kanji[[Sr. no.]:[Meaning]],7,0)</f>
        <v>#N/A</v>
      </c>
      <c r="E1070" s="3" t="e">
        <f>VLOOKUP(Final_manabou_kanji[[#This Row],[Sr. no.]],Raw_data_N2_Kanji[[Sr. no.]:[Meaning]],8,0)</f>
        <v>#N/A</v>
      </c>
      <c r="F1070" s="39" t="e">
        <f>VLOOKUP(Final_manabou_kanji[[#This Row],[Sr. no.]],Raw_data_N2_Kanji[[Sr. no.]:[Meaning]],9,0)</f>
        <v>#N/A</v>
      </c>
      <c r="G1070" s="66" t="e">
        <f>VLOOKUP(Final_manabou_kanji[[#This Row],[Sr. no.]],Raw_data_N2_Kanji[[Sr. no.]:[Sentence]],13,0)</f>
        <v>#N/A</v>
      </c>
      <c r="H1070" t="e">
        <f>VLOOKUP(Final_manabou_kanji[[#This Row],[Kanji]],Raw_data_N2_Kanji[[Receipe]:[Meaning]],6,0)</f>
        <v>#N/A</v>
      </c>
      <c r="I1070" t="e">
        <f>VLOOKUP(Final_manabou_kanji[[#This Row],[Kanji]],Raw_data_N2_Kanji[[Receipe]:[Meaning]],7,0)</f>
        <v>#N/A</v>
      </c>
      <c r="J1070" t="e">
        <f>#REF!</f>
        <v>#REF!</v>
      </c>
      <c r="K1070" s="35">
        <f>Final_manabou_kanji[[#This Row],[Sr. no.]]</f>
        <v>1068</v>
      </c>
    </row>
    <row r="1071" spans="2:11" ht="15" customHeight="1" x14ac:dyDescent="0.3">
      <c r="B1071" s="34">
        <v>1069</v>
      </c>
      <c r="C1071" s="34" t="e">
        <f>VLOOKUP(Final_manabou_kanji[[#This Row],[Sr. no.]],Raw_data_N2_Kanji[[Sr. no.]:[Receipe no]],5,0)</f>
        <v>#N/A</v>
      </c>
      <c r="D1071" s="38" t="e">
        <f>VLOOKUP(Final_manabou_kanji[[#This Row],[Sr. no.]],Raw_data_N2_Kanji[[Sr. no.]:[Meaning]],7,0)</f>
        <v>#N/A</v>
      </c>
      <c r="E1071" s="3" t="e">
        <f>VLOOKUP(Final_manabou_kanji[[#This Row],[Sr. no.]],Raw_data_N2_Kanji[[Sr. no.]:[Meaning]],8,0)</f>
        <v>#N/A</v>
      </c>
      <c r="F1071" s="39" t="e">
        <f>VLOOKUP(Final_manabou_kanji[[#This Row],[Sr. no.]],Raw_data_N2_Kanji[[Sr. no.]:[Meaning]],9,0)</f>
        <v>#N/A</v>
      </c>
      <c r="G1071" s="66" t="e">
        <f>VLOOKUP(Final_manabou_kanji[[#This Row],[Sr. no.]],Raw_data_N2_Kanji[[Sr. no.]:[Sentence]],13,0)</f>
        <v>#N/A</v>
      </c>
      <c r="H1071" t="e">
        <f>VLOOKUP(Final_manabou_kanji[[#This Row],[Kanji]],Raw_data_N2_Kanji[[Receipe]:[Meaning]],6,0)</f>
        <v>#N/A</v>
      </c>
      <c r="I1071" t="e">
        <f>VLOOKUP(Final_manabou_kanji[[#This Row],[Kanji]],Raw_data_N2_Kanji[[Receipe]:[Meaning]],7,0)</f>
        <v>#N/A</v>
      </c>
      <c r="J1071" t="e">
        <f>#REF!</f>
        <v>#REF!</v>
      </c>
      <c r="K1071" s="35">
        <f>Final_manabou_kanji[[#This Row],[Sr. no.]]</f>
        <v>1069</v>
      </c>
    </row>
    <row r="1072" spans="2:11" ht="15" customHeight="1" x14ac:dyDescent="0.3">
      <c r="B1072" s="34">
        <v>1070</v>
      </c>
      <c r="C1072" s="34" t="e">
        <f>VLOOKUP(Final_manabou_kanji[[#This Row],[Sr. no.]],Raw_data_N2_Kanji[[Sr. no.]:[Receipe no]],5,0)</f>
        <v>#N/A</v>
      </c>
      <c r="D1072" s="38" t="e">
        <f>VLOOKUP(Final_manabou_kanji[[#This Row],[Sr. no.]],Raw_data_N2_Kanji[[Sr. no.]:[Meaning]],7,0)</f>
        <v>#N/A</v>
      </c>
      <c r="E1072" s="3" t="e">
        <f>VLOOKUP(Final_manabou_kanji[[#This Row],[Sr. no.]],Raw_data_N2_Kanji[[Sr. no.]:[Meaning]],8,0)</f>
        <v>#N/A</v>
      </c>
      <c r="F1072" s="39" t="e">
        <f>VLOOKUP(Final_manabou_kanji[[#This Row],[Sr. no.]],Raw_data_N2_Kanji[[Sr. no.]:[Meaning]],9,0)</f>
        <v>#N/A</v>
      </c>
      <c r="G1072" s="66" t="e">
        <f>VLOOKUP(Final_manabou_kanji[[#This Row],[Sr. no.]],Raw_data_N2_Kanji[[Sr. no.]:[Sentence]],13,0)</f>
        <v>#N/A</v>
      </c>
      <c r="H1072" t="e">
        <f>VLOOKUP(Final_manabou_kanji[[#This Row],[Kanji]],Raw_data_N2_Kanji[[Receipe]:[Meaning]],6,0)</f>
        <v>#N/A</v>
      </c>
      <c r="I1072" t="e">
        <f>VLOOKUP(Final_manabou_kanji[[#This Row],[Kanji]],Raw_data_N2_Kanji[[Receipe]:[Meaning]],7,0)</f>
        <v>#N/A</v>
      </c>
      <c r="J1072" t="e">
        <f>#REF!</f>
        <v>#REF!</v>
      </c>
      <c r="K1072" s="35">
        <f>Final_manabou_kanji[[#This Row],[Sr. no.]]</f>
        <v>1070</v>
      </c>
    </row>
    <row r="1073" spans="2:11" ht="15" customHeight="1" x14ac:dyDescent="0.3">
      <c r="B1073" s="34">
        <v>1071</v>
      </c>
      <c r="C1073" s="34" t="e">
        <f>VLOOKUP(Final_manabou_kanji[[#This Row],[Sr. no.]],Raw_data_N2_Kanji[[Sr. no.]:[Receipe no]],5,0)</f>
        <v>#N/A</v>
      </c>
      <c r="D1073" s="38" t="e">
        <f>VLOOKUP(Final_manabou_kanji[[#This Row],[Sr. no.]],Raw_data_N2_Kanji[[Sr. no.]:[Meaning]],7,0)</f>
        <v>#N/A</v>
      </c>
      <c r="E1073" s="3" t="e">
        <f>VLOOKUP(Final_manabou_kanji[[#This Row],[Sr. no.]],Raw_data_N2_Kanji[[Sr. no.]:[Meaning]],8,0)</f>
        <v>#N/A</v>
      </c>
      <c r="F1073" s="39" t="e">
        <f>VLOOKUP(Final_manabou_kanji[[#This Row],[Sr. no.]],Raw_data_N2_Kanji[[Sr. no.]:[Meaning]],9,0)</f>
        <v>#N/A</v>
      </c>
      <c r="G1073" s="66" t="e">
        <f>VLOOKUP(Final_manabou_kanji[[#This Row],[Sr. no.]],Raw_data_N2_Kanji[[Sr. no.]:[Sentence]],13,0)</f>
        <v>#N/A</v>
      </c>
      <c r="H1073" t="e">
        <f>VLOOKUP(Final_manabou_kanji[[#This Row],[Kanji]],Raw_data_N2_Kanji[[Receipe]:[Meaning]],6,0)</f>
        <v>#N/A</v>
      </c>
      <c r="I1073" t="e">
        <f>VLOOKUP(Final_manabou_kanji[[#This Row],[Kanji]],Raw_data_N2_Kanji[[Receipe]:[Meaning]],7,0)</f>
        <v>#N/A</v>
      </c>
      <c r="J1073" t="e">
        <f>#REF!</f>
        <v>#REF!</v>
      </c>
      <c r="K1073" s="35">
        <f>Final_manabou_kanji[[#This Row],[Sr. no.]]</f>
        <v>1071</v>
      </c>
    </row>
    <row r="1074" spans="2:11" ht="15" customHeight="1" x14ac:dyDescent="0.3">
      <c r="B1074" s="34">
        <v>1072</v>
      </c>
      <c r="C1074" s="34" t="e">
        <f>VLOOKUP(Final_manabou_kanji[[#This Row],[Sr. no.]],Raw_data_N2_Kanji[[Sr. no.]:[Receipe no]],5,0)</f>
        <v>#N/A</v>
      </c>
      <c r="D1074" s="38" t="e">
        <f>VLOOKUP(Final_manabou_kanji[[#This Row],[Sr. no.]],Raw_data_N2_Kanji[[Sr. no.]:[Meaning]],7,0)</f>
        <v>#N/A</v>
      </c>
      <c r="E1074" s="3" t="e">
        <f>VLOOKUP(Final_manabou_kanji[[#This Row],[Sr. no.]],Raw_data_N2_Kanji[[Sr. no.]:[Meaning]],8,0)</f>
        <v>#N/A</v>
      </c>
      <c r="F1074" s="39" t="e">
        <f>VLOOKUP(Final_manabou_kanji[[#This Row],[Sr. no.]],Raw_data_N2_Kanji[[Sr. no.]:[Meaning]],9,0)</f>
        <v>#N/A</v>
      </c>
      <c r="G1074" s="66" t="e">
        <f>VLOOKUP(Final_manabou_kanji[[#This Row],[Sr. no.]],Raw_data_N2_Kanji[[Sr. no.]:[Sentence]],13,0)</f>
        <v>#N/A</v>
      </c>
      <c r="H1074" t="e">
        <f>VLOOKUP(Final_manabou_kanji[[#This Row],[Kanji]],Raw_data_N2_Kanji[[Receipe]:[Meaning]],6,0)</f>
        <v>#N/A</v>
      </c>
      <c r="I1074" t="e">
        <f>VLOOKUP(Final_manabou_kanji[[#This Row],[Kanji]],Raw_data_N2_Kanji[[Receipe]:[Meaning]],7,0)</f>
        <v>#N/A</v>
      </c>
      <c r="J1074" t="e">
        <f>#REF!</f>
        <v>#REF!</v>
      </c>
      <c r="K1074" s="35">
        <f>Final_manabou_kanji[[#This Row],[Sr. no.]]</f>
        <v>1072</v>
      </c>
    </row>
    <row r="1075" spans="2:11" ht="15" customHeight="1" x14ac:dyDescent="0.3">
      <c r="B1075" s="34">
        <v>1073</v>
      </c>
      <c r="C1075" s="34" t="e">
        <f>VLOOKUP(Final_manabou_kanji[[#This Row],[Sr. no.]],Raw_data_N2_Kanji[[Sr. no.]:[Receipe no]],5,0)</f>
        <v>#N/A</v>
      </c>
      <c r="D1075" s="38" t="e">
        <f>VLOOKUP(Final_manabou_kanji[[#This Row],[Sr. no.]],Raw_data_N2_Kanji[[Sr. no.]:[Meaning]],7,0)</f>
        <v>#N/A</v>
      </c>
      <c r="E1075" s="3" t="e">
        <f>VLOOKUP(Final_manabou_kanji[[#This Row],[Sr. no.]],Raw_data_N2_Kanji[[Sr. no.]:[Meaning]],8,0)</f>
        <v>#N/A</v>
      </c>
      <c r="F1075" s="39" t="e">
        <f>VLOOKUP(Final_manabou_kanji[[#This Row],[Sr. no.]],Raw_data_N2_Kanji[[Sr. no.]:[Meaning]],9,0)</f>
        <v>#N/A</v>
      </c>
      <c r="G1075" s="66" t="e">
        <f>VLOOKUP(Final_manabou_kanji[[#This Row],[Sr. no.]],Raw_data_N2_Kanji[[Sr. no.]:[Sentence]],13,0)</f>
        <v>#N/A</v>
      </c>
      <c r="H1075" t="e">
        <f>VLOOKUP(Final_manabou_kanji[[#This Row],[Kanji]],Raw_data_N2_Kanji[[Receipe]:[Meaning]],6,0)</f>
        <v>#N/A</v>
      </c>
      <c r="I1075" t="e">
        <f>VLOOKUP(Final_manabou_kanji[[#This Row],[Kanji]],Raw_data_N2_Kanji[[Receipe]:[Meaning]],7,0)</f>
        <v>#N/A</v>
      </c>
      <c r="J1075" t="e">
        <f>#REF!</f>
        <v>#REF!</v>
      </c>
      <c r="K1075" s="35">
        <f>Final_manabou_kanji[[#This Row],[Sr. no.]]</f>
        <v>1073</v>
      </c>
    </row>
    <row r="1076" spans="2:11" ht="15" customHeight="1" x14ac:dyDescent="0.3">
      <c r="B1076" s="34">
        <v>1074</v>
      </c>
      <c r="C1076" s="34" t="e">
        <f>VLOOKUP(Final_manabou_kanji[[#This Row],[Sr. no.]],Raw_data_N2_Kanji[[Sr. no.]:[Receipe no]],5,0)</f>
        <v>#N/A</v>
      </c>
      <c r="D1076" s="38" t="e">
        <f>VLOOKUP(Final_manabou_kanji[[#This Row],[Sr. no.]],Raw_data_N2_Kanji[[Sr. no.]:[Meaning]],7,0)</f>
        <v>#N/A</v>
      </c>
      <c r="E1076" s="3" t="e">
        <f>VLOOKUP(Final_manabou_kanji[[#This Row],[Sr. no.]],Raw_data_N2_Kanji[[Sr. no.]:[Meaning]],8,0)</f>
        <v>#N/A</v>
      </c>
      <c r="F1076" s="39" t="e">
        <f>VLOOKUP(Final_manabou_kanji[[#This Row],[Sr. no.]],Raw_data_N2_Kanji[[Sr. no.]:[Meaning]],9,0)</f>
        <v>#N/A</v>
      </c>
      <c r="G1076" s="66" t="e">
        <f>VLOOKUP(Final_manabou_kanji[[#This Row],[Sr. no.]],Raw_data_N2_Kanji[[Sr. no.]:[Sentence]],13,0)</f>
        <v>#N/A</v>
      </c>
      <c r="H1076" t="e">
        <f>VLOOKUP(Final_manabou_kanji[[#This Row],[Kanji]],Raw_data_N2_Kanji[[Receipe]:[Meaning]],6,0)</f>
        <v>#N/A</v>
      </c>
      <c r="I1076" t="e">
        <f>VLOOKUP(Final_manabou_kanji[[#This Row],[Kanji]],Raw_data_N2_Kanji[[Receipe]:[Meaning]],7,0)</f>
        <v>#N/A</v>
      </c>
      <c r="J1076" t="e">
        <f>#REF!</f>
        <v>#REF!</v>
      </c>
      <c r="K1076" s="35">
        <f>Final_manabou_kanji[[#This Row],[Sr. no.]]</f>
        <v>1074</v>
      </c>
    </row>
    <row r="1077" spans="2:11" ht="15" customHeight="1" x14ac:dyDescent="0.3">
      <c r="B1077" s="34">
        <v>1075</v>
      </c>
      <c r="C1077" s="34" t="e">
        <f>VLOOKUP(Final_manabou_kanji[[#This Row],[Sr. no.]],Raw_data_N2_Kanji[[Sr. no.]:[Receipe no]],5,0)</f>
        <v>#N/A</v>
      </c>
      <c r="D1077" s="38" t="e">
        <f>VLOOKUP(Final_manabou_kanji[[#This Row],[Sr. no.]],Raw_data_N2_Kanji[[Sr. no.]:[Meaning]],7,0)</f>
        <v>#N/A</v>
      </c>
      <c r="E1077" s="3" t="e">
        <f>VLOOKUP(Final_manabou_kanji[[#This Row],[Sr. no.]],Raw_data_N2_Kanji[[Sr. no.]:[Meaning]],8,0)</f>
        <v>#N/A</v>
      </c>
      <c r="F1077" s="39" t="e">
        <f>VLOOKUP(Final_manabou_kanji[[#This Row],[Sr. no.]],Raw_data_N2_Kanji[[Sr. no.]:[Meaning]],9,0)</f>
        <v>#N/A</v>
      </c>
      <c r="G1077" s="66" t="e">
        <f>VLOOKUP(Final_manabou_kanji[[#This Row],[Sr. no.]],Raw_data_N2_Kanji[[Sr. no.]:[Sentence]],13,0)</f>
        <v>#N/A</v>
      </c>
      <c r="H1077" t="e">
        <f>VLOOKUP(Final_manabou_kanji[[#This Row],[Kanji]],Raw_data_N2_Kanji[[Receipe]:[Meaning]],6,0)</f>
        <v>#N/A</v>
      </c>
      <c r="I1077" t="e">
        <f>VLOOKUP(Final_manabou_kanji[[#This Row],[Kanji]],Raw_data_N2_Kanji[[Receipe]:[Meaning]],7,0)</f>
        <v>#N/A</v>
      </c>
      <c r="J1077" t="e">
        <f>#REF!</f>
        <v>#REF!</v>
      </c>
      <c r="K1077" s="35">
        <f>Final_manabou_kanji[[#This Row],[Sr. no.]]</f>
        <v>1075</v>
      </c>
    </row>
    <row r="1078" spans="2:11" ht="15" customHeight="1" x14ac:dyDescent="0.3">
      <c r="B1078" s="34">
        <v>1076</v>
      </c>
      <c r="C1078" s="34" t="e">
        <f>VLOOKUP(Final_manabou_kanji[[#This Row],[Sr. no.]],Raw_data_N2_Kanji[[Sr. no.]:[Receipe no]],5,0)</f>
        <v>#N/A</v>
      </c>
      <c r="D1078" s="38" t="e">
        <f>VLOOKUP(Final_manabou_kanji[[#This Row],[Sr. no.]],Raw_data_N2_Kanji[[Sr. no.]:[Meaning]],7,0)</f>
        <v>#N/A</v>
      </c>
      <c r="E1078" s="3" t="e">
        <f>VLOOKUP(Final_manabou_kanji[[#This Row],[Sr. no.]],Raw_data_N2_Kanji[[Sr. no.]:[Meaning]],8,0)</f>
        <v>#N/A</v>
      </c>
      <c r="F1078" s="39" t="e">
        <f>VLOOKUP(Final_manabou_kanji[[#This Row],[Sr. no.]],Raw_data_N2_Kanji[[Sr. no.]:[Meaning]],9,0)</f>
        <v>#N/A</v>
      </c>
      <c r="G1078" s="66" t="e">
        <f>VLOOKUP(Final_manabou_kanji[[#This Row],[Sr. no.]],Raw_data_N2_Kanji[[Sr. no.]:[Sentence]],13,0)</f>
        <v>#N/A</v>
      </c>
      <c r="H1078" t="e">
        <f>VLOOKUP(Final_manabou_kanji[[#This Row],[Kanji]],Raw_data_N2_Kanji[[Receipe]:[Meaning]],6,0)</f>
        <v>#N/A</v>
      </c>
      <c r="I1078" t="e">
        <f>VLOOKUP(Final_manabou_kanji[[#This Row],[Kanji]],Raw_data_N2_Kanji[[Receipe]:[Meaning]],7,0)</f>
        <v>#N/A</v>
      </c>
      <c r="J1078" t="e">
        <f>#REF!</f>
        <v>#REF!</v>
      </c>
      <c r="K1078" s="35">
        <f>Final_manabou_kanji[[#This Row],[Sr. no.]]</f>
        <v>1076</v>
      </c>
    </row>
    <row r="1079" spans="2:11" ht="15" customHeight="1" x14ac:dyDescent="0.3">
      <c r="B1079" s="34">
        <v>1077</v>
      </c>
      <c r="C1079" s="34" t="e">
        <f>VLOOKUP(Final_manabou_kanji[[#This Row],[Sr. no.]],Raw_data_N2_Kanji[[Sr. no.]:[Receipe no]],5,0)</f>
        <v>#N/A</v>
      </c>
      <c r="D1079" s="38" t="e">
        <f>VLOOKUP(Final_manabou_kanji[[#This Row],[Sr. no.]],Raw_data_N2_Kanji[[Sr. no.]:[Meaning]],7,0)</f>
        <v>#N/A</v>
      </c>
      <c r="E1079" s="3" t="e">
        <f>VLOOKUP(Final_manabou_kanji[[#This Row],[Sr. no.]],Raw_data_N2_Kanji[[Sr. no.]:[Meaning]],8,0)</f>
        <v>#N/A</v>
      </c>
      <c r="F1079" s="39" t="e">
        <f>VLOOKUP(Final_manabou_kanji[[#This Row],[Sr. no.]],Raw_data_N2_Kanji[[Sr. no.]:[Meaning]],9,0)</f>
        <v>#N/A</v>
      </c>
      <c r="G1079" s="66" t="e">
        <f>VLOOKUP(Final_manabou_kanji[[#This Row],[Sr. no.]],Raw_data_N2_Kanji[[Sr. no.]:[Sentence]],13,0)</f>
        <v>#N/A</v>
      </c>
      <c r="H1079" t="e">
        <f>VLOOKUP(Final_manabou_kanji[[#This Row],[Kanji]],Raw_data_N2_Kanji[[Receipe]:[Meaning]],6,0)</f>
        <v>#N/A</v>
      </c>
      <c r="I1079" t="e">
        <f>VLOOKUP(Final_manabou_kanji[[#This Row],[Kanji]],Raw_data_N2_Kanji[[Receipe]:[Meaning]],7,0)</f>
        <v>#N/A</v>
      </c>
      <c r="J1079" t="e">
        <f>#REF!</f>
        <v>#REF!</v>
      </c>
      <c r="K1079" s="35">
        <f>Final_manabou_kanji[[#This Row],[Sr. no.]]</f>
        <v>1077</v>
      </c>
    </row>
    <row r="1080" spans="2:11" ht="15" customHeight="1" x14ac:dyDescent="0.3">
      <c r="B1080" s="34">
        <v>1078</v>
      </c>
      <c r="C1080" s="34" t="e">
        <f>VLOOKUP(Final_manabou_kanji[[#This Row],[Sr. no.]],Raw_data_N2_Kanji[[Sr. no.]:[Receipe no]],5,0)</f>
        <v>#N/A</v>
      </c>
      <c r="D1080" s="38" t="e">
        <f>VLOOKUP(Final_manabou_kanji[[#This Row],[Sr. no.]],Raw_data_N2_Kanji[[Sr. no.]:[Meaning]],7,0)</f>
        <v>#N/A</v>
      </c>
      <c r="E1080" s="3" t="e">
        <f>VLOOKUP(Final_manabou_kanji[[#This Row],[Sr. no.]],Raw_data_N2_Kanji[[Sr. no.]:[Meaning]],8,0)</f>
        <v>#N/A</v>
      </c>
      <c r="F1080" s="39" t="e">
        <f>VLOOKUP(Final_manabou_kanji[[#This Row],[Sr. no.]],Raw_data_N2_Kanji[[Sr. no.]:[Meaning]],9,0)</f>
        <v>#N/A</v>
      </c>
      <c r="G1080" s="66" t="e">
        <f>VLOOKUP(Final_manabou_kanji[[#This Row],[Sr. no.]],Raw_data_N2_Kanji[[Sr. no.]:[Sentence]],13,0)</f>
        <v>#N/A</v>
      </c>
      <c r="H1080" t="e">
        <f>VLOOKUP(Final_manabou_kanji[[#This Row],[Kanji]],Raw_data_N2_Kanji[[Receipe]:[Meaning]],6,0)</f>
        <v>#N/A</v>
      </c>
      <c r="I1080" t="e">
        <f>VLOOKUP(Final_manabou_kanji[[#This Row],[Kanji]],Raw_data_N2_Kanji[[Receipe]:[Meaning]],7,0)</f>
        <v>#N/A</v>
      </c>
      <c r="J1080" t="e">
        <f>#REF!</f>
        <v>#REF!</v>
      </c>
      <c r="K1080" s="35">
        <f>Final_manabou_kanji[[#This Row],[Sr. no.]]</f>
        <v>1078</v>
      </c>
    </row>
    <row r="1081" spans="2:11" ht="15" customHeight="1" x14ac:dyDescent="0.3">
      <c r="B1081" s="34">
        <v>1079</v>
      </c>
      <c r="C1081" s="34" t="e">
        <f>VLOOKUP(Final_manabou_kanji[[#This Row],[Sr. no.]],Raw_data_N2_Kanji[[Sr. no.]:[Receipe no]],5,0)</f>
        <v>#N/A</v>
      </c>
      <c r="D1081" s="38" t="e">
        <f>VLOOKUP(Final_manabou_kanji[[#This Row],[Sr. no.]],Raw_data_N2_Kanji[[Sr. no.]:[Meaning]],7,0)</f>
        <v>#N/A</v>
      </c>
      <c r="E1081" s="3" t="e">
        <f>VLOOKUP(Final_manabou_kanji[[#This Row],[Sr. no.]],Raw_data_N2_Kanji[[Sr. no.]:[Meaning]],8,0)</f>
        <v>#N/A</v>
      </c>
      <c r="F1081" s="39" t="e">
        <f>VLOOKUP(Final_manabou_kanji[[#This Row],[Sr. no.]],Raw_data_N2_Kanji[[Sr. no.]:[Meaning]],9,0)</f>
        <v>#N/A</v>
      </c>
      <c r="G1081" s="66" t="e">
        <f>VLOOKUP(Final_manabou_kanji[[#This Row],[Sr. no.]],Raw_data_N2_Kanji[[Sr. no.]:[Sentence]],13,0)</f>
        <v>#N/A</v>
      </c>
      <c r="H1081" t="e">
        <f>VLOOKUP(Final_manabou_kanji[[#This Row],[Kanji]],Raw_data_N2_Kanji[[Receipe]:[Meaning]],6,0)</f>
        <v>#N/A</v>
      </c>
      <c r="I1081" t="e">
        <f>VLOOKUP(Final_manabou_kanji[[#This Row],[Kanji]],Raw_data_N2_Kanji[[Receipe]:[Meaning]],7,0)</f>
        <v>#N/A</v>
      </c>
      <c r="J1081" t="e">
        <f>#REF!</f>
        <v>#REF!</v>
      </c>
      <c r="K1081" s="35">
        <f>Final_manabou_kanji[[#This Row],[Sr. no.]]</f>
        <v>1079</v>
      </c>
    </row>
    <row r="1082" spans="2:11" ht="15" customHeight="1" x14ac:dyDescent="0.3">
      <c r="B1082" s="34">
        <v>1080</v>
      </c>
      <c r="C1082" s="34" t="e">
        <f>VLOOKUP(Final_manabou_kanji[[#This Row],[Sr. no.]],Raw_data_N2_Kanji[[Sr. no.]:[Receipe no]],5,0)</f>
        <v>#N/A</v>
      </c>
      <c r="D1082" s="38" t="e">
        <f>VLOOKUP(Final_manabou_kanji[[#This Row],[Sr. no.]],Raw_data_N2_Kanji[[Sr. no.]:[Meaning]],7,0)</f>
        <v>#N/A</v>
      </c>
      <c r="E1082" s="3" t="e">
        <f>VLOOKUP(Final_manabou_kanji[[#This Row],[Sr. no.]],Raw_data_N2_Kanji[[Sr. no.]:[Meaning]],8,0)</f>
        <v>#N/A</v>
      </c>
      <c r="F1082" s="39" t="e">
        <f>VLOOKUP(Final_manabou_kanji[[#This Row],[Sr. no.]],Raw_data_N2_Kanji[[Sr. no.]:[Meaning]],9,0)</f>
        <v>#N/A</v>
      </c>
      <c r="G1082" s="66" t="e">
        <f>VLOOKUP(Final_manabou_kanji[[#This Row],[Sr. no.]],Raw_data_N2_Kanji[[Sr. no.]:[Sentence]],13,0)</f>
        <v>#N/A</v>
      </c>
      <c r="H1082" t="e">
        <f>VLOOKUP(Final_manabou_kanji[[#This Row],[Kanji]],Raw_data_N2_Kanji[[Receipe]:[Meaning]],6,0)</f>
        <v>#N/A</v>
      </c>
      <c r="I1082" t="e">
        <f>VLOOKUP(Final_manabou_kanji[[#This Row],[Kanji]],Raw_data_N2_Kanji[[Receipe]:[Meaning]],7,0)</f>
        <v>#N/A</v>
      </c>
      <c r="J1082" t="e">
        <f>#REF!</f>
        <v>#REF!</v>
      </c>
      <c r="K1082" s="35">
        <f>Final_manabou_kanji[[#This Row],[Sr. no.]]</f>
        <v>1080</v>
      </c>
    </row>
    <row r="1083" spans="2:11" ht="15" customHeight="1" x14ac:dyDescent="0.3">
      <c r="B1083" s="34">
        <v>1081</v>
      </c>
      <c r="C1083" s="34" t="e">
        <f>VLOOKUP(Final_manabou_kanji[[#This Row],[Sr. no.]],Raw_data_N2_Kanji[[Sr. no.]:[Receipe no]],5,0)</f>
        <v>#N/A</v>
      </c>
      <c r="D1083" s="38" t="e">
        <f>VLOOKUP(Final_manabou_kanji[[#This Row],[Sr. no.]],Raw_data_N2_Kanji[[Sr. no.]:[Meaning]],7,0)</f>
        <v>#N/A</v>
      </c>
      <c r="E1083" s="3" t="e">
        <f>VLOOKUP(Final_manabou_kanji[[#This Row],[Sr. no.]],Raw_data_N2_Kanji[[Sr. no.]:[Meaning]],8,0)</f>
        <v>#N/A</v>
      </c>
      <c r="F1083" s="39" t="e">
        <f>VLOOKUP(Final_manabou_kanji[[#This Row],[Sr. no.]],Raw_data_N2_Kanji[[Sr. no.]:[Meaning]],9,0)</f>
        <v>#N/A</v>
      </c>
      <c r="G1083" s="66" t="e">
        <f>VLOOKUP(Final_manabou_kanji[[#This Row],[Sr. no.]],Raw_data_N2_Kanji[[Sr. no.]:[Sentence]],13,0)</f>
        <v>#N/A</v>
      </c>
      <c r="H1083" t="e">
        <f>VLOOKUP(Final_manabou_kanji[[#This Row],[Kanji]],Raw_data_N2_Kanji[[Receipe]:[Meaning]],6,0)</f>
        <v>#N/A</v>
      </c>
      <c r="I1083" t="e">
        <f>VLOOKUP(Final_manabou_kanji[[#This Row],[Kanji]],Raw_data_N2_Kanji[[Receipe]:[Meaning]],7,0)</f>
        <v>#N/A</v>
      </c>
      <c r="J1083" t="e">
        <f>#REF!</f>
        <v>#REF!</v>
      </c>
      <c r="K1083" s="35">
        <f>Final_manabou_kanji[[#This Row],[Sr. no.]]</f>
        <v>1081</v>
      </c>
    </row>
    <row r="1084" spans="2:11" ht="15" customHeight="1" x14ac:dyDescent="0.3">
      <c r="B1084" s="34">
        <v>1082</v>
      </c>
      <c r="C1084" s="34" t="e">
        <f>VLOOKUP(Final_manabou_kanji[[#This Row],[Sr. no.]],Raw_data_N2_Kanji[[Sr. no.]:[Receipe no]],5,0)</f>
        <v>#N/A</v>
      </c>
      <c r="D1084" s="38" t="e">
        <f>VLOOKUP(Final_manabou_kanji[[#This Row],[Sr. no.]],Raw_data_N2_Kanji[[Sr. no.]:[Meaning]],7,0)</f>
        <v>#N/A</v>
      </c>
      <c r="E1084" s="3" t="e">
        <f>VLOOKUP(Final_manabou_kanji[[#This Row],[Sr. no.]],Raw_data_N2_Kanji[[Sr. no.]:[Meaning]],8,0)</f>
        <v>#N/A</v>
      </c>
      <c r="F1084" s="39" t="e">
        <f>VLOOKUP(Final_manabou_kanji[[#This Row],[Sr. no.]],Raw_data_N2_Kanji[[Sr. no.]:[Meaning]],9,0)</f>
        <v>#N/A</v>
      </c>
      <c r="G1084" s="66" t="e">
        <f>VLOOKUP(Final_manabou_kanji[[#This Row],[Sr. no.]],Raw_data_N2_Kanji[[Sr. no.]:[Sentence]],13,0)</f>
        <v>#N/A</v>
      </c>
      <c r="H1084" t="e">
        <f>VLOOKUP(Final_manabou_kanji[[#This Row],[Kanji]],Raw_data_N2_Kanji[[Receipe]:[Meaning]],6,0)</f>
        <v>#N/A</v>
      </c>
      <c r="I1084" t="e">
        <f>VLOOKUP(Final_manabou_kanji[[#This Row],[Kanji]],Raw_data_N2_Kanji[[Receipe]:[Meaning]],7,0)</f>
        <v>#N/A</v>
      </c>
      <c r="J1084" t="e">
        <f>#REF!</f>
        <v>#REF!</v>
      </c>
      <c r="K1084" s="35">
        <f>Final_manabou_kanji[[#This Row],[Sr. no.]]</f>
        <v>1082</v>
      </c>
    </row>
    <row r="1085" spans="2:11" ht="15" customHeight="1" x14ac:dyDescent="0.3">
      <c r="B1085" s="34">
        <v>1083</v>
      </c>
      <c r="C1085" s="34" t="e">
        <f>VLOOKUP(Final_manabou_kanji[[#This Row],[Sr. no.]],Raw_data_N2_Kanji[[Sr. no.]:[Receipe no]],5,0)</f>
        <v>#N/A</v>
      </c>
      <c r="D1085" s="38" t="e">
        <f>VLOOKUP(Final_manabou_kanji[[#This Row],[Sr. no.]],Raw_data_N2_Kanji[[Sr. no.]:[Meaning]],7,0)</f>
        <v>#N/A</v>
      </c>
      <c r="E1085" s="3" t="e">
        <f>VLOOKUP(Final_manabou_kanji[[#This Row],[Sr. no.]],Raw_data_N2_Kanji[[Sr. no.]:[Meaning]],8,0)</f>
        <v>#N/A</v>
      </c>
      <c r="F1085" s="39" t="e">
        <f>VLOOKUP(Final_manabou_kanji[[#This Row],[Sr. no.]],Raw_data_N2_Kanji[[Sr. no.]:[Meaning]],9,0)</f>
        <v>#N/A</v>
      </c>
      <c r="G1085" s="66" t="e">
        <f>VLOOKUP(Final_manabou_kanji[[#This Row],[Sr. no.]],Raw_data_N2_Kanji[[Sr. no.]:[Sentence]],13,0)</f>
        <v>#N/A</v>
      </c>
      <c r="H1085" t="e">
        <f>VLOOKUP(Final_manabou_kanji[[#This Row],[Kanji]],Raw_data_N2_Kanji[[Receipe]:[Meaning]],6,0)</f>
        <v>#N/A</v>
      </c>
      <c r="I1085" t="e">
        <f>VLOOKUP(Final_manabou_kanji[[#This Row],[Kanji]],Raw_data_N2_Kanji[[Receipe]:[Meaning]],7,0)</f>
        <v>#N/A</v>
      </c>
      <c r="J1085" t="e">
        <f>#REF!</f>
        <v>#REF!</v>
      </c>
      <c r="K1085" s="35">
        <f>Final_manabou_kanji[[#This Row],[Sr. no.]]</f>
        <v>1083</v>
      </c>
    </row>
    <row r="1086" spans="2:11" ht="15" customHeight="1" x14ac:dyDescent="0.3">
      <c r="B1086" s="34">
        <v>1084</v>
      </c>
      <c r="C1086" s="34" t="e">
        <f>VLOOKUP(Final_manabou_kanji[[#This Row],[Sr. no.]],Raw_data_N2_Kanji[[Sr. no.]:[Receipe no]],5,0)</f>
        <v>#N/A</v>
      </c>
      <c r="D1086" s="38" t="e">
        <f>VLOOKUP(Final_manabou_kanji[[#This Row],[Sr. no.]],Raw_data_N2_Kanji[[Sr. no.]:[Meaning]],7,0)</f>
        <v>#N/A</v>
      </c>
      <c r="E1086" s="3" t="e">
        <f>VLOOKUP(Final_manabou_kanji[[#This Row],[Sr. no.]],Raw_data_N2_Kanji[[Sr. no.]:[Meaning]],8,0)</f>
        <v>#N/A</v>
      </c>
      <c r="F1086" s="39" t="e">
        <f>VLOOKUP(Final_manabou_kanji[[#This Row],[Sr. no.]],Raw_data_N2_Kanji[[Sr. no.]:[Meaning]],9,0)</f>
        <v>#N/A</v>
      </c>
      <c r="G1086" s="66" t="e">
        <f>VLOOKUP(Final_manabou_kanji[[#This Row],[Sr. no.]],Raw_data_N2_Kanji[[Sr. no.]:[Sentence]],13,0)</f>
        <v>#N/A</v>
      </c>
      <c r="H1086" t="e">
        <f>VLOOKUP(Final_manabou_kanji[[#This Row],[Kanji]],Raw_data_N2_Kanji[[Receipe]:[Meaning]],6,0)</f>
        <v>#N/A</v>
      </c>
      <c r="I1086" t="e">
        <f>VLOOKUP(Final_manabou_kanji[[#This Row],[Kanji]],Raw_data_N2_Kanji[[Receipe]:[Meaning]],7,0)</f>
        <v>#N/A</v>
      </c>
      <c r="J1086" t="e">
        <f>#REF!</f>
        <v>#REF!</v>
      </c>
      <c r="K1086" s="35">
        <f>Final_manabou_kanji[[#This Row],[Sr. no.]]</f>
        <v>1084</v>
      </c>
    </row>
    <row r="1087" spans="2:11" ht="15" customHeight="1" x14ac:dyDescent="0.3">
      <c r="B1087" s="34">
        <v>1085</v>
      </c>
      <c r="C1087" s="34" t="e">
        <f>VLOOKUP(Final_manabou_kanji[[#This Row],[Sr. no.]],Raw_data_N2_Kanji[[Sr. no.]:[Receipe no]],5,0)</f>
        <v>#N/A</v>
      </c>
      <c r="D1087" s="38" t="e">
        <f>VLOOKUP(Final_manabou_kanji[[#This Row],[Sr. no.]],Raw_data_N2_Kanji[[Sr. no.]:[Meaning]],7,0)</f>
        <v>#N/A</v>
      </c>
      <c r="E1087" s="3" t="e">
        <f>VLOOKUP(Final_manabou_kanji[[#This Row],[Sr. no.]],Raw_data_N2_Kanji[[Sr. no.]:[Meaning]],8,0)</f>
        <v>#N/A</v>
      </c>
      <c r="F1087" s="39" t="e">
        <f>VLOOKUP(Final_manabou_kanji[[#This Row],[Sr. no.]],Raw_data_N2_Kanji[[Sr. no.]:[Meaning]],9,0)</f>
        <v>#N/A</v>
      </c>
      <c r="G1087" s="66" t="e">
        <f>VLOOKUP(Final_manabou_kanji[[#This Row],[Sr. no.]],Raw_data_N2_Kanji[[Sr. no.]:[Sentence]],13,0)</f>
        <v>#N/A</v>
      </c>
      <c r="H1087" t="e">
        <f>VLOOKUP(Final_manabou_kanji[[#This Row],[Kanji]],Raw_data_N2_Kanji[[Receipe]:[Meaning]],6,0)</f>
        <v>#N/A</v>
      </c>
      <c r="I1087" t="e">
        <f>VLOOKUP(Final_manabou_kanji[[#This Row],[Kanji]],Raw_data_N2_Kanji[[Receipe]:[Meaning]],7,0)</f>
        <v>#N/A</v>
      </c>
      <c r="J1087" t="e">
        <f>#REF!</f>
        <v>#REF!</v>
      </c>
      <c r="K1087" s="35">
        <f>Final_manabou_kanji[[#This Row],[Sr. no.]]</f>
        <v>1085</v>
      </c>
    </row>
    <row r="1088" spans="2:11" ht="15" customHeight="1" x14ac:dyDescent="0.3">
      <c r="B1088" s="34">
        <v>1086</v>
      </c>
      <c r="C1088" s="34" t="e">
        <f>VLOOKUP(Final_manabou_kanji[[#This Row],[Sr. no.]],Raw_data_N2_Kanji[[Sr. no.]:[Receipe no]],5,0)</f>
        <v>#N/A</v>
      </c>
      <c r="D1088" s="38" t="e">
        <f>VLOOKUP(Final_manabou_kanji[[#This Row],[Sr. no.]],Raw_data_N2_Kanji[[Sr. no.]:[Meaning]],7,0)</f>
        <v>#N/A</v>
      </c>
      <c r="E1088" s="3" t="e">
        <f>VLOOKUP(Final_manabou_kanji[[#This Row],[Sr. no.]],Raw_data_N2_Kanji[[Sr. no.]:[Meaning]],8,0)</f>
        <v>#N/A</v>
      </c>
      <c r="F1088" s="39" t="e">
        <f>VLOOKUP(Final_manabou_kanji[[#This Row],[Sr. no.]],Raw_data_N2_Kanji[[Sr. no.]:[Meaning]],9,0)</f>
        <v>#N/A</v>
      </c>
      <c r="G1088" s="66" t="e">
        <f>VLOOKUP(Final_manabou_kanji[[#This Row],[Sr. no.]],Raw_data_N2_Kanji[[Sr. no.]:[Sentence]],13,0)</f>
        <v>#N/A</v>
      </c>
      <c r="H1088" t="e">
        <f>VLOOKUP(Final_manabou_kanji[[#This Row],[Kanji]],Raw_data_N2_Kanji[[Receipe]:[Meaning]],6,0)</f>
        <v>#N/A</v>
      </c>
      <c r="I1088" t="e">
        <f>VLOOKUP(Final_manabou_kanji[[#This Row],[Kanji]],Raw_data_N2_Kanji[[Receipe]:[Meaning]],7,0)</f>
        <v>#N/A</v>
      </c>
      <c r="J1088" t="e">
        <f>#REF!</f>
        <v>#REF!</v>
      </c>
      <c r="K1088" s="35">
        <f>Final_manabou_kanji[[#This Row],[Sr. no.]]</f>
        <v>1086</v>
      </c>
    </row>
    <row r="1089" spans="2:11" ht="15" customHeight="1" x14ac:dyDescent="0.3">
      <c r="B1089" s="34">
        <v>1087</v>
      </c>
      <c r="C1089" s="34" t="e">
        <f>VLOOKUP(Final_manabou_kanji[[#This Row],[Sr. no.]],Raw_data_N2_Kanji[[Sr. no.]:[Receipe no]],5,0)</f>
        <v>#N/A</v>
      </c>
      <c r="D1089" s="38" t="e">
        <f>VLOOKUP(Final_manabou_kanji[[#This Row],[Sr. no.]],Raw_data_N2_Kanji[[Sr. no.]:[Meaning]],7,0)</f>
        <v>#N/A</v>
      </c>
      <c r="E1089" s="3" t="e">
        <f>VLOOKUP(Final_manabou_kanji[[#This Row],[Sr. no.]],Raw_data_N2_Kanji[[Sr. no.]:[Meaning]],8,0)</f>
        <v>#N/A</v>
      </c>
      <c r="F1089" s="39" t="e">
        <f>VLOOKUP(Final_manabou_kanji[[#This Row],[Sr. no.]],Raw_data_N2_Kanji[[Sr. no.]:[Meaning]],9,0)</f>
        <v>#N/A</v>
      </c>
      <c r="G1089" s="66" t="e">
        <f>VLOOKUP(Final_manabou_kanji[[#This Row],[Sr. no.]],Raw_data_N2_Kanji[[Sr. no.]:[Sentence]],13,0)</f>
        <v>#N/A</v>
      </c>
      <c r="H1089" t="e">
        <f>VLOOKUP(Final_manabou_kanji[[#This Row],[Kanji]],Raw_data_N2_Kanji[[Receipe]:[Meaning]],6,0)</f>
        <v>#N/A</v>
      </c>
      <c r="I1089" t="e">
        <f>VLOOKUP(Final_manabou_kanji[[#This Row],[Kanji]],Raw_data_N2_Kanji[[Receipe]:[Meaning]],7,0)</f>
        <v>#N/A</v>
      </c>
      <c r="J1089" t="e">
        <f>#REF!</f>
        <v>#REF!</v>
      </c>
      <c r="K1089" s="35">
        <f>Final_manabou_kanji[[#This Row],[Sr. no.]]</f>
        <v>1087</v>
      </c>
    </row>
    <row r="1090" spans="2:11" ht="15" customHeight="1" x14ac:dyDescent="0.3">
      <c r="B1090" s="34">
        <v>1088</v>
      </c>
      <c r="C1090" s="34" t="e">
        <f>VLOOKUP(Final_manabou_kanji[[#This Row],[Sr. no.]],Raw_data_N2_Kanji[[Sr. no.]:[Receipe no]],5,0)</f>
        <v>#N/A</v>
      </c>
      <c r="D1090" s="38" t="e">
        <f>VLOOKUP(Final_manabou_kanji[[#This Row],[Sr. no.]],Raw_data_N2_Kanji[[Sr. no.]:[Meaning]],7,0)</f>
        <v>#N/A</v>
      </c>
      <c r="E1090" s="3" t="e">
        <f>VLOOKUP(Final_manabou_kanji[[#This Row],[Sr. no.]],Raw_data_N2_Kanji[[Sr. no.]:[Meaning]],8,0)</f>
        <v>#N/A</v>
      </c>
      <c r="F1090" s="39" t="e">
        <f>VLOOKUP(Final_manabou_kanji[[#This Row],[Sr. no.]],Raw_data_N2_Kanji[[Sr. no.]:[Meaning]],9,0)</f>
        <v>#N/A</v>
      </c>
      <c r="G1090" s="66" t="e">
        <f>VLOOKUP(Final_manabou_kanji[[#This Row],[Sr. no.]],Raw_data_N2_Kanji[[Sr. no.]:[Sentence]],13,0)</f>
        <v>#N/A</v>
      </c>
      <c r="H1090" t="e">
        <f>VLOOKUP(Final_manabou_kanji[[#This Row],[Kanji]],Raw_data_N2_Kanji[[Receipe]:[Meaning]],6,0)</f>
        <v>#N/A</v>
      </c>
      <c r="I1090" t="e">
        <f>VLOOKUP(Final_manabou_kanji[[#This Row],[Kanji]],Raw_data_N2_Kanji[[Receipe]:[Meaning]],7,0)</f>
        <v>#N/A</v>
      </c>
      <c r="J1090" t="e">
        <f>#REF!</f>
        <v>#REF!</v>
      </c>
      <c r="K1090" s="35">
        <f>Final_manabou_kanji[[#This Row],[Sr. no.]]</f>
        <v>1088</v>
      </c>
    </row>
    <row r="1091" spans="2:11" ht="15" customHeight="1" x14ac:dyDescent="0.3">
      <c r="B1091" s="34">
        <v>1089</v>
      </c>
      <c r="C1091" s="34" t="e">
        <f>VLOOKUP(Final_manabou_kanji[[#This Row],[Sr. no.]],Raw_data_N2_Kanji[[Sr. no.]:[Receipe no]],5,0)</f>
        <v>#N/A</v>
      </c>
      <c r="D1091" s="38" t="e">
        <f>VLOOKUP(Final_manabou_kanji[[#This Row],[Sr. no.]],Raw_data_N2_Kanji[[Sr. no.]:[Meaning]],7,0)</f>
        <v>#N/A</v>
      </c>
      <c r="E1091" s="3" t="e">
        <f>VLOOKUP(Final_manabou_kanji[[#This Row],[Sr. no.]],Raw_data_N2_Kanji[[Sr. no.]:[Meaning]],8,0)</f>
        <v>#N/A</v>
      </c>
      <c r="F1091" s="39" t="e">
        <f>VLOOKUP(Final_manabou_kanji[[#This Row],[Sr. no.]],Raw_data_N2_Kanji[[Sr. no.]:[Meaning]],9,0)</f>
        <v>#N/A</v>
      </c>
      <c r="G1091" s="66" t="e">
        <f>VLOOKUP(Final_manabou_kanji[[#This Row],[Sr. no.]],Raw_data_N2_Kanji[[Sr. no.]:[Sentence]],13,0)</f>
        <v>#N/A</v>
      </c>
      <c r="H1091" t="e">
        <f>VLOOKUP(Final_manabou_kanji[[#This Row],[Kanji]],Raw_data_N2_Kanji[[Receipe]:[Meaning]],6,0)</f>
        <v>#N/A</v>
      </c>
      <c r="I1091" t="e">
        <f>VLOOKUP(Final_manabou_kanji[[#This Row],[Kanji]],Raw_data_N2_Kanji[[Receipe]:[Meaning]],7,0)</f>
        <v>#N/A</v>
      </c>
      <c r="J1091" t="e">
        <f>#REF!</f>
        <v>#REF!</v>
      </c>
      <c r="K1091" s="35">
        <f>Final_manabou_kanji[[#This Row],[Sr. no.]]</f>
        <v>1089</v>
      </c>
    </row>
    <row r="1092" spans="2:11" ht="15" customHeight="1" x14ac:dyDescent="0.3">
      <c r="B1092" s="34">
        <v>1090</v>
      </c>
      <c r="C1092" s="34" t="e">
        <f>VLOOKUP(Final_manabou_kanji[[#This Row],[Sr. no.]],Raw_data_N2_Kanji[[Sr. no.]:[Receipe no]],5,0)</f>
        <v>#N/A</v>
      </c>
      <c r="D1092" s="38" t="e">
        <f>VLOOKUP(Final_manabou_kanji[[#This Row],[Sr. no.]],Raw_data_N2_Kanji[[Sr. no.]:[Meaning]],7,0)</f>
        <v>#N/A</v>
      </c>
      <c r="E1092" s="3" t="e">
        <f>VLOOKUP(Final_manabou_kanji[[#This Row],[Sr. no.]],Raw_data_N2_Kanji[[Sr. no.]:[Meaning]],8,0)</f>
        <v>#N/A</v>
      </c>
      <c r="F1092" s="39" t="e">
        <f>VLOOKUP(Final_manabou_kanji[[#This Row],[Sr. no.]],Raw_data_N2_Kanji[[Sr. no.]:[Meaning]],9,0)</f>
        <v>#N/A</v>
      </c>
      <c r="G1092" s="66" t="e">
        <f>VLOOKUP(Final_manabou_kanji[[#This Row],[Sr. no.]],Raw_data_N2_Kanji[[Sr. no.]:[Sentence]],13,0)</f>
        <v>#N/A</v>
      </c>
      <c r="H1092" t="e">
        <f>VLOOKUP(Final_manabou_kanji[[#This Row],[Kanji]],Raw_data_N2_Kanji[[Receipe]:[Meaning]],6,0)</f>
        <v>#N/A</v>
      </c>
      <c r="I1092" t="e">
        <f>VLOOKUP(Final_manabou_kanji[[#This Row],[Kanji]],Raw_data_N2_Kanji[[Receipe]:[Meaning]],7,0)</f>
        <v>#N/A</v>
      </c>
      <c r="J1092" t="e">
        <f>#REF!</f>
        <v>#REF!</v>
      </c>
      <c r="K1092" s="35">
        <f>Final_manabou_kanji[[#This Row],[Sr. no.]]</f>
        <v>1090</v>
      </c>
    </row>
    <row r="1093" spans="2:11" ht="15" customHeight="1" x14ac:dyDescent="0.3">
      <c r="B1093" s="34">
        <v>1091</v>
      </c>
      <c r="C1093" s="34" t="e">
        <f>VLOOKUP(Final_manabou_kanji[[#This Row],[Sr. no.]],Raw_data_N2_Kanji[[Sr. no.]:[Receipe no]],5,0)</f>
        <v>#N/A</v>
      </c>
      <c r="D1093" s="38" t="e">
        <f>VLOOKUP(Final_manabou_kanji[[#This Row],[Sr. no.]],Raw_data_N2_Kanji[[Sr. no.]:[Meaning]],7,0)</f>
        <v>#N/A</v>
      </c>
      <c r="E1093" s="3" t="e">
        <f>VLOOKUP(Final_manabou_kanji[[#This Row],[Sr. no.]],Raw_data_N2_Kanji[[Sr. no.]:[Meaning]],8,0)</f>
        <v>#N/A</v>
      </c>
      <c r="F1093" s="39" t="e">
        <f>VLOOKUP(Final_manabou_kanji[[#This Row],[Sr. no.]],Raw_data_N2_Kanji[[Sr. no.]:[Meaning]],9,0)</f>
        <v>#N/A</v>
      </c>
      <c r="G1093" s="66" t="e">
        <f>VLOOKUP(Final_manabou_kanji[[#This Row],[Sr. no.]],Raw_data_N2_Kanji[[Sr. no.]:[Sentence]],13,0)</f>
        <v>#N/A</v>
      </c>
      <c r="H1093" t="e">
        <f>VLOOKUP(Final_manabou_kanji[[#This Row],[Kanji]],Raw_data_N2_Kanji[[Receipe]:[Meaning]],6,0)</f>
        <v>#N/A</v>
      </c>
      <c r="I1093" t="e">
        <f>VLOOKUP(Final_manabou_kanji[[#This Row],[Kanji]],Raw_data_N2_Kanji[[Receipe]:[Meaning]],7,0)</f>
        <v>#N/A</v>
      </c>
      <c r="J1093" t="e">
        <f>#REF!</f>
        <v>#REF!</v>
      </c>
      <c r="K1093" s="35">
        <f>Final_manabou_kanji[[#This Row],[Sr. no.]]</f>
        <v>1091</v>
      </c>
    </row>
    <row r="1094" spans="2:11" ht="15" customHeight="1" x14ac:dyDescent="0.3">
      <c r="B1094" s="34">
        <v>1092</v>
      </c>
      <c r="C1094" s="34" t="e">
        <f>VLOOKUP(Final_manabou_kanji[[#This Row],[Sr. no.]],Raw_data_N2_Kanji[[Sr. no.]:[Receipe no]],5,0)</f>
        <v>#N/A</v>
      </c>
      <c r="D1094" s="38" t="e">
        <f>VLOOKUP(Final_manabou_kanji[[#This Row],[Sr. no.]],Raw_data_N2_Kanji[[Sr. no.]:[Meaning]],7,0)</f>
        <v>#N/A</v>
      </c>
      <c r="E1094" s="3" t="e">
        <f>VLOOKUP(Final_manabou_kanji[[#This Row],[Sr. no.]],Raw_data_N2_Kanji[[Sr. no.]:[Meaning]],8,0)</f>
        <v>#N/A</v>
      </c>
      <c r="F1094" s="39" t="e">
        <f>VLOOKUP(Final_manabou_kanji[[#This Row],[Sr. no.]],Raw_data_N2_Kanji[[Sr. no.]:[Meaning]],9,0)</f>
        <v>#N/A</v>
      </c>
      <c r="G1094" s="66" t="e">
        <f>VLOOKUP(Final_manabou_kanji[[#This Row],[Sr. no.]],Raw_data_N2_Kanji[[Sr. no.]:[Sentence]],13,0)</f>
        <v>#N/A</v>
      </c>
      <c r="H1094" t="e">
        <f>VLOOKUP(Final_manabou_kanji[[#This Row],[Kanji]],Raw_data_N2_Kanji[[Receipe]:[Meaning]],6,0)</f>
        <v>#N/A</v>
      </c>
      <c r="I1094" t="e">
        <f>VLOOKUP(Final_manabou_kanji[[#This Row],[Kanji]],Raw_data_N2_Kanji[[Receipe]:[Meaning]],7,0)</f>
        <v>#N/A</v>
      </c>
      <c r="J1094" t="e">
        <f>#REF!</f>
        <v>#REF!</v>
      </c>
      <c r="K1094" s="35">
        <f>Final_manabou_kanji[[#This Row],[Sr. no.]]</f>
        <v>1092</v>
      </c>
    </row>
    <row r="1095" spans="2:11" ht="15" customHeight="1" x14ac:dyDescent="0.3">
      <c r="B1095" s="34">
        <v>1093</v>
      </c>
      <c r="C1095" s="34" t="e">
        <f>VLOOKUP(Final_manabou_kanji[[#This Row],[Sr. no.]],Raw_data_N2_Kanji[[Sr. no.]:[Receipe no]],5,0)</f>
        <v>#N/A</v>
      </c>
      <c r="D1095" s="38" t="e">
        <f>VLOOKUP(Final_manabou_kanji[[#This Row],[Sr. no.]],Raw_data_N2_Kanji[[Sr. no.]:[Meaning]],7,0)</f>
        <v>#N/A</v>
      </c>
      <c r="E1095" s="3" t="e">
        <f>VLOOKUP(Final_manabou_kanji[[#This Row],[Sr. no.]],Raw_data_N2_Kanji[[Sr. no.]:[Meaning]],8,0)</f>
        <v>#N/A</v>
      </c>
      <c r="F1095" s="39" t="e">
        <f>VLOOKUP(Final_manabou_kanji[[#This Row],[Sr. no.]],Raw_data_N2_Kanji[[Sr. no.]:[Meaning]],9,0)</f>
        <v>#N/A</v>
      </c>
      <c r="G1095" s="66" t="e">
        <f>VLOOKUP(Final_manabou_kanji[[#This Row],[Sr. no.]],Raw_data_N2_Kanji[[Sr. no.]:[Sentence]],13,0)</f>
        <v>#N/A</v>
      </c>
      <c r="H1095" t="e">
        <f>VLOOKUP(Final_manabou_kanji[[#This Row],[Kanji]],Raw_data_N2_Kanji[[Receipe]:[Meaning]],6,0)</f>
        <v>#N/A</v>
      </c>
      <c r="I1095" t="e">
        <f>VLOOKUP(Final_manabou_kanji[[#This Row],[Kanji]],Raw_data_N2_Kanji[[Receipe]:[Meaning]],7,0)</f>
        <v>#N/A</v>
      </c>
      <c r="J1095" t="e">
        <f>#REF!</f>
        <v>#REF!</v>
      </c>
      <c r="K1095" s="35">
        <f>Final_manabou_kanji[[#This Row],[Sr. no.]]</f>
        <v>1093</v>
      </c>
    </row>
    <row r="1096" spans="2:11" ht="15" customHeight="1" x14ac:dyDescent="0.3">
      <c r="B1096" s="34">
        <v>1094</v>
      </c>
      <c r="C1096" s="34" t="e">
        <f>VLOOKUP(Final_manabou_kanji[[#This Row],[Sr. no.]],Raw_data_N2_Kanji[[Sr. no.]:[Receipe no]],5,0)</f>
        <v>#N/A</v>
      </c>
      <c r="D1096" s="38" t="e">
        <f>VLOOKUP(Final_manabou_kanji[[#This Row],[Sr. no.]],Raw_data_N2_Kanji[[Sr. no.]:[Meaning]],7,0)</f>
        <v>#N/A</v>
      </c>
      <c r="E1096" s="3" t="e">
        <f>VLOOKUP(Final_manabou_kanji[[#This Row],[Sr. no.]],Raw_data_N2_Kanji[[Sr. no.]:[Meaning]],8,0)</f>
        <v>#N/A</v>
      </c>
      <c r="F1096" s="39" t="e">
        <f>VLOOKUP(Final_manabou_kanji[[#This Row],[Sr. no.]],Raw_data_N2_Kanji[[Sr. no.]:[Meaning]],9,0)</f>
        <v>#N/A</v>
      </c>
      <c r="G1096" s="66" t="e">
        <f>VLOOKUP(Final_manabou_kanji[[#This Row],[Sr. no.]],Raw_data_N2_Kanji[[Sr. no.]:[Sentence]],13,0)</f>
        <v>#N/A</v>
      </c>
      <c r="H1096" t="e">
        <f>VLOOKUP(Final_manabou_kanji[[#This Row],[Kanji]],Raw_data_N2_Kanji[[Receipe]:[Meaning]],6,0)</f>
        <v>#N/A</v>
      </c>
      <c r="I1096" t="e">
        <f>VLOOKUP(Final_manabou_kanji[[#This Row],[Kanji]],Raw_data_N2_Kanji[[Receipe]:[Meaning]],7,0)</f>
        <v>#N/A</v>
      </c>
      <c r="J1096" t="e">
        <f>#REF!</f>
        <v>#REF!</v>
      </c>
      <c r="K1096" s="35">
        <f>Final_manabou_kanji[[#This Row],[Sr. no.]]</f>
        <v>1094</v>
      </c>
    </row>
    <row r="1097" spans="2:11" ht="15" customHeight="1" x14ac:dyDescent="0.3">
      <c r="B1097" s="34">
        <v>1095</v>
      </c>
      <c r="C1097" s="34" t="e">
        <f>VLOOKUP(Final_manabou_kanji[[#This Row],[Sr. no.]],Raw_data_N2_Kanji[[Sr. no.]:[Receipe no]],5,0)</f>
        <v>#N/A</v>
      </c>
      <c r="D1097" s="38" t="e">
        <f>VLOOKUP(Final_manabou_kanji[[#This Row],[Sr. no.]],Raw_data_N2_Kanji[[Sr. no.]:[Meaning]],7,0)</f>
        <v>#N/A</v>
      </c>
      <c r="E1097" s="3" t="e">
        <f>VLOOKUP(Final_manabou_kanji[[#This Row],[Sr. no.]],Raw_data_N2_Kanji[[Sr. no.]:[Meaning]],8,0)</f>
        <v>#N/A</v>
      </c>
      <c r="F1097" s="39" t="e">
        <f>VLOOKUP(Final_manabou_kanji[[#This Row],[Sr. no.]],Raw_data_N2_Kanji[[Sr. no.]:[Meaning]],9,0)</f>
        <v>#N/A</v>
      </c>
      <c r="G1097" s="66" t="e">
        <f>VLOOKUP(Final_manabou_kanji[[#This Row],[Sr. no.]],Raw_data_N2_Kanji[[Sr. no.]:[Sentence]],13,0)</f>
        <v>#N/A</v>
      </c>
      <c r="H1097" t="e">
        <f>VLOOKUP(Final_manabou_kanji[[#This Row],[Kanji]],Raw_data_N2_Kanji[[Receipe]:[Meaning]],6,0)</f>
        <v>#N/A</v>
      </c>
      <c r="I1097" t="e">
        <f>VLOOKUP(Final_manabou_kanji[[#This Row],[Kanji]],Raw_data_N2_Kanji[[Receipe]:[Meaning]],7,0)</f>
        <v>#N/A</v>
      </c>
      <c r="J1097" t="e">
        <f>#REF!</f>
        <v>#REF!</v>
      </c>
      <c r="K1097" s="35">
        <f>Final_manabou_kanji[[#This Row],[Sr. no.]]</f>
        <v>1095</v>
      </c>
    </row>
    <row r="1098" spans="2:11" ht="15" customHeight="1" x14ac:dyDescent="0.3">
      <c r="B1098" s="34">
        <v>1096</v>
      </c>
      <c r="C1098" s="34" t="e">
        <f>VLOOKUP(Final_manabou_kanji[[#This Row],[Sr. no.]],Raw_data_N2_Kanji[[Sr. no.]:[Receipe no]],5,0)</f>
        <v>#N/A</v>
      </c>
      <c r="D1098" s="38" t="e">
        <f>VLOOKUP(Final_manabou_kanji[[#This Row],[Sr. no.]],Raw_data_N2_Kanji[[Sr. no.]:[Meaning]],7,0)</f>
        <v>#N/A</v>
      </c>
      <c r="E1098" s="3" t="e">
        <f>VLOOKUP(Final_manabou_kanji[[#This Row],[Sr. no.]],Raw_data_N2_Kanji[[Sr. no.]:[Meaning]],8,0)</f>
        <v>#N/A</v>
      </c>
      <c r="F1098" s="39" t="e">
        <f>VLOOKUP(Final_manabou_kanji[[#This Row],[Sr. no.]],Raw_data_N2_Kanji[[Sr. no.]:[Meaning]],9,0)</f>
        <v>#N/A</v>
      </c>
      <c r="G1098" s="66" t="e">
        <f>VLOOKUP(Final_manabou_kanji[[#This Row],[Sr. no.]],Raw_data_N2_Kanji[[Sr. no.]:[Sentence]],13,0)</f>
        <v>#N/A</v>
      </c>
      <c r="H1098" t="e">
        <f>VLOOKUP(Final_manabou_kanji[[#This Row],[Kanji]],Raw_data_N2_Kanji[[Receipe]:[Meaning]],6,0)</f>
        <v>#N/A</v>
      </c>
      <c r="I1098" t="e">
        <f>VLOOKUP(Final_manabou_kanji[[#This Row],[Kanji]],Raw_data_N2_Kanji[[Receipe]:[Meaning]],7,0)</f>
        <v>#N/A</v>
      </c>
      <c r="J1098" t="e">
        <f>#REF!</f>
        <v>#REF!</v>
      </c>
      <c r="K1098" s="35">
        <f>Final_manabou_kanji[[#This Row],[Sr. no.]]</f>
        <v>1096</v>
      </c>
    </row>
    <row r="1099" spans="2:11" ht="15" customHeight="1" x14ac:dyDescent="0.3">
      <c r="B1099" s="34">
        <v>1097</v>
      </c>
      <c r="C1099" s="34" t="e">
        <f>VLOOKUP(Final_manabou_kanji[[#This Row],[Sr. no.]],Raw_data_N2_Kanji[[Sr. no.]:[Receipe no]],5,0)</f>
        <v>#N/A</v>
      </c>
      <c r="D1099" s="38" t="e">
        <f>VLOOKUP(Final_manabou_kanji[[#This Row],[Sr. no.]],Raw_data_N2_Kanji[[Sr. no.]:[Meaning]],7,0)</f>
        <v>#N/A</v>
      </c>
      <c r="E1099" s="3" t="e">
        <f>VLOOKUP(Final_manabou_kanji[[#This Row],[Sr. no.]],Raw_data_N2_Kanji[[Sr. no.]:[Meaning]],8,0)</f>
        <v>#N/A</v>
      </c>
      <c r="F1099" s="39" t="e">
        <f>VLOOKUP(Final_manabou_kanji[[#This Row],[Sr. no.]],Raw_data_N2_Kanji[[Sr. no.]:[Meaning]],9,0)</f>
        <v>#N/A</v>
      </c>
      <c r="G1099" s="66" t="e">
        <f>VLOOKUP(Final_manabou_kanji[[#This Row],[Sr. no.]],Raw_data_N2_Kanji[[Sr. no.]:[Sentence]],13,0)</f>
        <v>#N/A</v>
      </c>
      <c r="H1099" t="e">
        <f>VLOOKUP(Final_manabou_kanji[[#This Row],[Kanji]],Raw_data_N2_Kanji[[Receipe]:[Meaning]],6,0)</f>
        <v>#N/A</v>
      </c>
      <c r="I1099" t="e">
        <f>VLOOKUP(Final_manabou_kanji[[#This Row],[Kanji]],Raw_data_N2_Kanji[[Receipe]:[Meaning]],7,0)</f>
        <v>#N/A</v>
      </c>
      <c r="J1099" t="e">
        <f>#REF!</f>
        <v>#REF!</v>
      </c>
      <c r="K1099" s="35">
        <f>Final_manabou_kanji[[#This Row],[Sr. no.]]</f>
        <v>1097</v>
      </c>
    </row>
    <row r="1100" spans="2:11" ht="15" customHeight="1" x14ac:dyDescent="0.3">
      <c r="B1100" s="34">
        <v>1098</v>
      </c>
      <c r="C1100" s="34" t="e">
        <f>VLOOKUP(Final_manabou_kanji[[#This Row],[Sr. no.]],Raw_data_N2_Kanji[[Sr. no.]:[Receipe no]],5,0)</f>
        <v>#N/A</v>
      </c>
      <c r="D1100" s="38" t="e">
        <f>VLOOKUP(Final_manabou_kanji[[#This Row],[Sr. no.]],Raw_data_N2_Kanji[[Sr. no.]:[Meaning]],7,0)</f>
        <v>#N/A</v>
      </c>
      <c r="E1100" s="3" t="e">
        <f>VLOOKUP(Final_manabou_kanji[[#This Row],[Sr. no.]],Raw_data_N2_Kanji[[Sr. no.]:[Meaning]],8,0)</f>
        <v>#N/A</v>
      </c>
      <c r="F1100" s="39" t="e">
        <f>VLOOKUP(Final_manabou_kanji[[#This Row],[Sr. no.]],Raw_data_N2_Kanji[[Sr. no.]:[Meaning]],9,0)</f>
        <v>#N/A</v>
      </c>
      <c r="G1100" s="66" t="e">
        <f>VLOOKUP(Final_manabou_kanji[[#This Row],[Sr. no.]],Raw_data_N2_Kanji[[Sr. no.]:[Sentence]],13,0)</f>
        <v>#N/A</v>
      </c>
      <c r="H1100" t="e">
        <f>VLOOKUP(Final_manabou_kanji[[#This Row],[Kanji]],Raw_data_N2_Kanji[[Receipe]:[Meaning]],6,0)</f>
        <v>#N/A</v>
      </c>
      <c r="I1100" t="e">
        <f>VLOOKUP(Final_manabou_kanji[[#This Row],[Kanji]],Raw_data_N2_Kanji[[Receipe]:[Meaning]],7,0)</f>
        <v>#N/A</v>
      </c>
      <c r="J1100" t="e">
        <f>#REF!</f>
        <v>#REF!</v>
      </c>
      <c r="K1100" s="35">
        <f>Final_manabou_kanji[[#This Row],[Sr. no.]]</f>
        <v>1098</v>
      </c>
    </row>
    <row r="1101" spans="2:11" ht="15" customHeight="1" x14ac:dyDescent="0.3">
      <c r="B1101" s="34">
        <v>1099</v>
      </c>
      <c r="C1101" s="34" t="e">
        <f>VLOOKUP(Final_manabou_kanji[[#This Row],[Sr. no.]],Raw_data_N2_Kanji[[Sr. no.]:[Receipe no]],5,0)</f>
        <v>#N/A</v>
      </c>
      <c r="D1101" s="38" t="e">
        <f>VLOOKUP(Final_manabou_kanji[[#This Row],[Sr. no.]],Raw_data_N2_Kanji[[Sr. no.]:[Meaning]],7,0)</f>
        <v>#N/A</v>
      </c>
      <c r="E1101" s="3" t="e">
        <f>VLOOKUP(Final_manabou_kanji[[#This Row],[Sr. no.]],Raw_data_N2_Kanji[[Sr. no.]:[Meaning]],8,0)</f>
        <v>#N/A</v>
      </c>
      <c r="F1101" s="39" t="e">
        <f>VLOOKUP(Final_manabou_kanji[[#This Row],[Sr. no.]],Raw_data_N2_Kanji[[Sr. no.]:[Meaning]],9,0)</f>
        <v>#N/A</v>
      </c>
      <c r="G1101" s="66" t="e">
        <f>VLOOKUP(Final_manabou_kanji[[#This Row],[Sr. no.]],Raw_data_N2_Kanji[[Sr. no.]:[Sentence]],13,0)</f>
        <v>#N/A</v>
      </c>
      <c r="H1101" t="e">
        <f>VLOOKUP(Final_manabou_kanji[[#This Row],[Kanji]],Raw_data_N2_Kanji[[Receipe]:[Meaning]],6,0)</f>
        <v>#N/A</v>
      </c>
      <c r="I1101" t="e">
        <f>VLOOKUP(Final_manabou_kanji[[#This Row],[Kanji]],Raw_data_N2_Kanji[[Receipe]:[Meaning]],7,0)</f>
        <v>#N/A</v>
      </c>
      <c r="J1101" t="e">
        <f>#REF!</f>
        <v>#REF!</v>
      </c>
      <c r="K1101" s="35">
        <f>Final_manabou_kanji[[#This Row],[Sr. no.]]</f>
        <v>1099</v>
      </c>
    </row>
    <row r="1102" spans="2:11" ht="15" customHeight="1" x14ac:dyDescent="0.3">
      <c r="B1102" s="34">
        <v>1100</v>
      </c>
      <c r="C1102" s="34" t="e">
        <f>VLOOKUP(Final_manabou_kanji[[#This Row],[Sr. no.]],Raw_data_N2_Kanji[[Sr. no.]:[Receipe no]],5,0)</f>
        <v>#N/A</v>
      </c>
      <c r="D1102" s="38" t="e">
        <f>VLOOKUP(Final_manabou_kanji[[#This Row],[Sr. no.]],Raw_data_N2_Kanji[[Sr. no.]:[Meaning]],7,0)</f>
        <v>#N/A</v>
      </c>
      <c r="E1102" s="3" t="e">
        <f>VLOOKUP(Final_manabou_kanji[[#This Row],[Sr. no.]],Raw_data_N2_Kanji[[Sr. no.]:[Meaning]],8,0)</f>
        <v>#N/A</v>
      </c>
      <c r="F1102" s="39" t="e">
        <f>VLOOKUP(Final_manabou_kanji[[#This Row],[Sr. no.]],Raw_data_N2_Kanji[[Sr. no.]:[Meaning]],9,0)</f>
        <v>#N/A</v>
      </c>
      <c r="G1102" s="66" t="e">
        <f>VLOOKUP(Final_manabou_kanji[[#This Row],[Sr. no.]],Raw_data_N2_Kanji[[Sr. no.]:[Sentence]],13,0)</f>
        <v>#N/A</v>
      </c>
      <c r="H1102" t="e">
        <f>VLOOKUP(Final_manabou_kanji[[#This Row],[Kanji]],Raw_data_N2_Kanji[[Receipe]:[Meaning]],6,0)</f>
        <v>#N/A</v>
      </c>
      <c r="I1102" t="e">
        <f>VLOOKUP(Final_manabou_kanji[[#This Row],[Kanji]],Raw_data_N2_Kanji[[Receipe]:[Meaning]],7,0)</f>
        <v>#N/A</v>
      </c>
      <c r="J1102" t="e">
        <f>#REF!</f>
        <v>#REF!</v>
      </c>
      <c r="K1102" s="35">
        <f>Final_manabou_kanji[[#This Row],[Sr. no.]]</f>
        <v>1100</v>
      </c>
    </row>
    <row r="1103" spans="2:11" ht="15" customHeight="1" x14ac:dyDescent="0.3">
      <c r="B1103" s="34">
        <v>1101</v>
      </c>
      <c r="C1103" s="34" t="e">
        <f>VLOOKUP(Final_manabou_kanji[[#This Row],[Sr. no.]],Raw_data_N2_Kanji[[Sr. no.]:[Receipe no]],5,0)</f>
        <v>#N/A</v>
      </c>
      <c r="D1103" s="38" t="e">
        <f>VLOOKUP(Final_manabou_kanji[[#This Row],[Sr. no.]],Raw_data_N2_Kanji[[Sr. no.]:[Meaning]],7,0)</f>
        <v>#N/A</v>
      </c>
      <c r="E1103" s="3" t="e">
        <f>VLOOKUP(Final_manabou_kanji[[#This Row],[Sr. no.]],Raw_data_N2_Kanji[[Sr. no.]:[Meaning]],8,0)</f>
        <v>#N/A</v>
      </c>
      <c r="F1103" s="39" t="e">
        <f>VLOOKUP(Final_manabou_kanji[[#This Row],[Sr. no.]],Raw_data_N2_Kanji[[Sr. no.]:[Meaning]],9,0)</f>
        <v>#N/A</v>
      </c>
      <c r="G1103" s="66" t="e">
        <f>VLOOKUP(Final_manabou_kanji[[#This Row],[Sr. no.]],Raw_data_N2_Kanji[[Sr. no.]:[Sentence]],13,0)</f>
        <v>#N/A</v>
      </c>
      <c r="H1103" t="e">
        <f>VLOOKUP(Final_manabou_kanji[[#This Row],[Kanji]],Raw_data_N2_Kanji[[Receipe]:[Meaning]],6,0)</f>
        <v>#N/A</v>
      </c>
      <c r="I1103" t="e">
        <f>VLOOKUP(Final_manabou_kanji[[#This Row],[Kanji]],Raw_data_N2_Kanji[[Receipe]:[Meaning]],7,0)</f>
        <v>#N/A</v>
      </c>
      <c r="J1103" t="e">
        <f>#REF!</f>
        <v>#REF!</v>
      </c>
      <c r="K1103" s="35">
        <f>Final_manabou_kanji[[#This Row],[Sr. no.]]</f>
        <v>1101</v>
      </c>
    </row>
    <row r="1104" spans="2:11" ht="15" customHeight="1" x14ac:dyDescent="0.3">
      <c r="B1104" s="34">
        <v>1102</v>
      </c>
      <c r="C1104" s="34" t="e">
        <f>VLOOKUP(Final_manabou_kanji[[#This Row],[Sr. no.]],Raw_data_N2_Kanji[[Sr. no.]:[Receipe no]],5,0)</f>
        <v>#N/A</v>
      </c>
      <c r="D1104" s="38" t="e">
        <f>VLOOKUP(Final_manabou_kanji[[#This Row],[Sr. no.]],Raw_data_N2_Kanji[[Sr. no.]:[Meaning]],7,0)</f>
        <v>#N/A</v>
      </c>
      <c r="E1104" s="3" t="e">
        <f>VLOOKUP(Final_manabou_kanji[[#This Row],[Sr. no.]],Raw_data_N2_Kanji[[Sr. no.]:[Meaning]],8,0)</f>
        <v>#N/A</v>
      </c>
      <c r="F1104" s="39" t="e">
        <f>VLOOKUP(Final_manabou_kanji[[#This Row],[Sr. no.]],Raw_data_N2_Kanji[[Sr. no.]:[Meaning]],9,0)</f>
        <v>#N/A</v>
      </c>
      <c r="G1104" s="66" t="e">
        <f>VLOOKUP(Final_manabou_kanji[[#This Row],[Sr. no.]],Raw_data_N2_Kanji[[Sr. no.]:[Sentence]],13,0)</f>
        <v>#N/A</v>
      </c>
      <c r="H1104" t="e">
        <f>VLOOKUP(Final_manabou_kanji[[#This Row],[Kanji]],Raw_data_N2_Kanji[[Receipe]:[Meaning]],6,0)</f>
        <v>#N/A</v>
      </c>
      <c r="I1104" t="e">
        <f>VLOOKUP(Final_manabou_kanji[[#This Row],[Kanji]],Raw_data_N2_Kanji[[Receipe]:[Meaning]],7,0)</f>
        <v>#N/A</v>
      </c>
      <c r="J1104" t="e">
        <f>#REF!</f>
        <v>#REF!</v>
      </c>
      <c r="K1104" s="35">
        <f>Final_manabou_kanji[[#This Row],[Sr. no.]]</f>
        <v>1102</v>
      </c>
    </row>
    <row r="1105" spans="2:11" ht="15" customHeight="1" x14ac:dyDescent="0.3">
      <c r="B1105" s="34">
        <v>1103</v>
      </c>
      <c r="C1105" s="34" t="e">
        <f>VLOOKUP(Final_manabou_kanji[[#This Row],[Sr. no.]],Raw_data_N2_Kanji[[Sr. no.]:[Receipe no]],5,0)</f>
        <v>#N/A</v>
      </c>
      <c r="D1105" s="38" t="e">
        <f>VLOOKUP(Final_manabou_kanji[[#This Row],[Sr. no.]],Raw_data_N2_Kanji[[Sr. no.]:[Meaning]],7,0)</f>
        <v>#N/A</v>
      </c>
      <c r="E1105" s="3" t="e">
        <f>VLOOKUP(Final_manabou_kanji[[#This Row],[Sr. no.]],Raw_data_N2_Kanji[[Sr. no.]:[Meaning]],8,0)</f>
        <v>#N/A</v>
      </c>
      <c r="F1105" s="39" t="e">
        <f>VLOOKUP(Final_manabou_kanji[[#This Row],[Sr. no.]],Raw_data_N2_Kanji[[Sr. no.]:[Meaning]],9,0)</f>
        <v>#N/A</v>
      </c>
      <c r="G1105" s="66" t="e">
        <f>VLOOKUP(Final_manabou_kanji[[#This Row],[Sr. no.]],Raw_data_N2_Kanji[[Sr. no.]:[Sentence]],13,0)</f>
        <v>#N/A</v>
      </c>
      <c r="H1105" t="e">
        <f>VLOOKUP(Final_manabou_kanji[[#This Row],[Kanji]],Raw_data_N2_Kanji[[Receipe]:[Meaning]],6,0)</f>
        <v>#N/A</v>
      </c>
      <c r="I1105" t="e">
        <f>VLOOKUP(Final_manabou_kanji[[#This Row],[Kanji]],Raw_data_N2_Kanji[[Receipe]:[Meaning]],7,0)</f>
        <v>#N/A</v>
      </c>
      <c r="J1105" t="e">
        <f>#REF!</f>
        <v>#REF!</v>
      </c>
      <c r="K1105" s="35">
        <f>Final_manabou_kanji[[#This Row],[Sr. no.]]</f>
        <v>1103</v>
      </c>
    </row>
    <row r="1106" spans="2:11" ht="15" customHeight="1" x14ac:dyDescent="0.3">
      <c r="B1106" s="34">
        <v>1104</v>
      </c>
      <c r="C1106" s="34" t="e">
        <f>VLOOKUP(Final_manabou_kanji[[#This Row],[Sr. no.]],Raw_data_N2_Kanji[[Sr. no.]:[Receipe no]],5,0)</f>
        <v>#N/A</v>
      </c>
      <c r="D1106" s="38" t="e">
        <f>VLOOKUP(Final_manabou_kanji[[#This Row],[Sr. no.]],Raw_data_N2_Kanji[[Sr. no.]:[Meaning]],7,0)</f>
        <v>#N/A</v>
      </c>
      <c r="E1106" s="3" t="e">
        <f>VLOOKUP(Final_manabou_kanji[[#This Row],[Sr. no.]],Raw_data_N2_Kanji[[Sr. no.]:[Meaning]],8,0)</f>
        <v>#N/A</v>
      </c>
      <c r="F1106" s="39" t="e">
        <f>VLOOKUP(Final_manabou_kanji[[#This Row],[Sr. no.]],Raw_data_N2_Kanji[[Sr. no.]:[Meaning]],9,0)</f>
        <v>#N/A</v>
      </c>
      <c r="G1106" s="66" t="e">
        <f>VLOOKUP(Final_manabou_kanji[[#This Row],[Sr. no.]],Raw_data_N2_Kanji[[Sr. no.]:[Sentence]],13,0)</f>
        <v>#N/A</v>
      </c>
      <c r="H1106" t="e">
        <f>VLOOKUP(Final_manabou_kanji[[#This Row],[Kanji]],Raw_data_N2_Kanji[[Receipe]:[Meaning]],6,0)</f>
        <v>#N/A</v>
      </c>
      <c r="I1106" t="e">
        <f>VLOOKUP(Final_manabou_kanji[[#This Row],[Kanji]],Raw_data_N2_Kanji[[Receipe]:[Meaning]],7,0)</f>
        <v>#N/A</v>
      </c>
      <c r="J1106" t="e">
        <f>#REF!</f>
        <v>#REF!</v>
      </c>
      <c r="K1106" s="35">
        <f>Final_manabou_kanji[[#This Row],[Sr. no.]]</f>
        <v>1104</v>
      </c>
    </row>
    <row r="1107" spans="2:11" ht="15" customHeight="1" x14ac:dyDescent="0.3">
      <c r="B1107" s="34">
        <v>1105</v>
      </c>
      <c r="C1107" s="34" t="e">
        <f>VLOOKUP(Final_manabou_kanji[[#This Row],[Sr. no.]],Raw_data_N2_Kanji[[Sr. no.]:[Receipe no]],5,0)</f>
        <v>#N/A</v>
      </c>
      <c r="D1107" s="38" t="e">
        <f>VLOOKUP(Final_manabou_kanji[[#This Row],[Sr. no.]],Raw_data_N2_Kanji[[Sr. no.]:[Meaning]],7,0)</f>
        <v>#N/A</v>
      </c>
      <c r="E1107" s="3" t="e">
        <f>VLOOKUP(Final_manabou_kanji[[#This Row],[Sr. no.]],Raw_data_N2_Kanji[[Sr. no.]:[Meaning]],8,0)</f>
        <v>#N/A</v>
      </c>
      <c r="F1107" s="39" t="e">
        <f>VLOOKUP(Final_manabou_kanji[[#This Row],[Sr. no.]],Raw_data_N2_Kanji[[Sr. no.]:[Meaning]],9,0)</f>
        <v>#N/A</v>
      </c>
      <c r="G1107" s="66" t="e">
        <f>VLOOKUP(Final_manabou_kanji[[#This Row],[Sr. no.]],Raw_data_N2_Kanji[[Sr. no.]:[Sentence]],13,0)</f>
        <v>#N/A</v>
      </c>
      <c r="H1107" t="e">
        <f>VLOOKUP(Final_manabou_kanji[[#This Row],[Kanji]],Raw_data_N2_Kanji[[Receipe]:[Meaning]],6,0)</f>
        <v>#N/A</v>
      </c>
      <c r="I1107" t="e">
        <f>VLOOKUP(Final_manabou_kanji[[#This Row],[Kanji]],Raw_data_N2_Kanji[[Receipe]:[Meaning]],7,0)</f>
        <v>#N/A</v>
      </c>
      <c r="J1107" t="e">
        <f>#REF!</f>
        <v>#REF!</v>
      </c>
      <c r="K1107" s="35">
        <f>Final_manabou_kanji[[#This Row],[Sr. no.]]</f>
        <v>1105</v>
      </c>
    </row>
    <row r="1108" spans="2:11" ht="15" customHeight="1" x14ac:dyDescent="0.3">
      <c r="B1108" s="34">
        <v>1106</v>
      </c>
      <c r="C1108" s="34" t="e">
        <f>VLOOKUP(Final_manabou_kanji[[#This Row],[Sr. no.]],Raw_data_N2_Kanji[[Sr. no.]:[Receipe no]],5,0)</f>
        <v>#N/A</v>
      </c>
      <c r="D1108" s="38" t="e">
        <f>VLOOKUP(Final_manabou_kanji[[#This Row],[Sr. no.]],Raw_data_N2_Kanji[[Sr. no.]:[Meaning]],7,0)</f>
        <v>#N/A</v>
      </c>
      <c r="E1108" s="3" t="e">
        <f>VLOOKUP(Final_manabou_kanji[[#This Row],[Sr. no.]],Raw_data_N2_Kanji[[Sr. no.]:[Meaning]],8,0)</f>
        <v>#N/A</v>
      </c>
      <c r="F1108" s="39" t="e">
        <f>VLOOKUP(Final_manabou_kanji[[#This Row],[Sr. no.]],Raw_data_N2_Kanji[[Sr. no.]:[Meaning]],9,0)</f>
        <v>#N/A</v>
      </c>
      <c r="G1108" s="66" t="e">
        <f>VLOOKUP(Final_manabou_kanji[[#This Row],[Sr. no.]],Raw_data_N2_Kanji[[Sr. no.]:[Sentence]],13,0)</f>
        <v>#N/A</v>
      </c>
      <c r="H1108" t="e">
        <f>VLOOKUP(Final_manabou_kanji[[#This Row],[Kanji]],Raw_data_N2_Kanji[[Receipe]:[Meaning]],6,0)</f>
        <v>#N/A</v>
      </c>
      <c r="I1108" t="e">
        <f>VLOOKUP(Final_manabou_kanji[[#This Row],[Kanji]],Raw_data_N2_Kanji[[Receipe]:[Meaning]],7,0)</f>
        <v>#N/A</v>
      </c>
      <c r="J1108" t="e">
        <f>#REF!</f>
        <v>#REF!</v>
      </c>
      <c r="K1108" s="35">
        <f>Final_manabou_kanji[[#This Row],[Sr. no.]]</f>
        <v>1106</v>
      </c>
    </row>
    <row r="1109" spans="2:11" ht="15" customHeight="1" x14ac:dyDescent="0.3">
      <c r="B1109" s="34">
        <v>1107</v>
      </c>
      <c r="C1109" s="34" t="e">
        <f>VLOOKUP(Final_manabou_kanji[[#This Row],[Sr. no.]],Raw_data_N2_Kanji[[Sr. no.]:[Receipe no]],5,0)</f>
        <v>#N/A</v>
      </c>
      <c r="D1109" s="38" t="e">
        <f>VLOOKUP(Final_manabou_kanji[[#This Row],[Sr. no.]],Raw_data_N2_Kanji[[Sr. no.]:[Meaning]],7,0)</f>
        <v>#N/A</v>
      </c>
      <c r="E1109" s="3" t="e">
        <f>VLOOKUP(Final_manabou_kanji[[#This Row],[Sr. no.]],Raw_data_N2_Kanji[[Sr. no.]:[Meaning]],8,0)</f>
        <v>#N/A</v>
      </c>
      <c r="F1109" s="39" t="e">
        <f>VLOOKUP(Final_manabou_kanji[[#This Row],[Sr. no.]],Raw_data_N2_Kanji[[Sr. no.]:[Meaning]],9,0)</f>
        <v>#N/A</v>
      </c>
      <c r="G1109" s="66" t="e">
        <f>VLOOKUP(Final_manabou_kanji[[#This Row],[Sr. no.]],Raw_data_N2_Kanji[[Sr. no.]:[Sentence]],13,0)</f>
        <v>#N/A</v>
      </c>
      <c r="H1109" t="e">
        <f>VLOOKUP(Final_manabou_kanji[[#This Row],[Kanji]],Raw_data_N2_Kanji[[Receipe]:[Meaning]],6,0)</f>
        <v>#N/A</v>
      </c>
      <c r="I1109" t="e">
        <f>VLOOKUP(Final_manabou_kanji[[#This Row],[Kanji]],Raw_data_N2_Kanji[[Receipe]:[Meaning]],7,0)</f>
        <v>#N/A</v>
      </c>
      <c r="J1109" t="e">
        <f>#REF!</f>
        <v>#REF!</v>
      </c>
      <c r="K1109" s="35">
        <f>Final_manabou_kanji[[#This Row],[Sr. no.]]</f>
        <v>1107</v>
      </c>
    </row>
    <row r="1110" spans="2:11" ht="15" customHeight="1" x14ac:dyDescent="0.3">
      <c r="B1110" s="34">
        <v>1108</v>
      </c>
      <c r="C1110" s="34" t="e">
        <f>VLOOKUP(Final_manabou_kanji[[#This Row],[Sr. no.]],Raw_data_N2_Kanji[[Sr. no.]:[Receipe no]],5,0)</f>
        <v>#N/A</v>
      </c>
      <c r="D1110" s="38" t="e">
        <f>VLOOKUP(Final_manabou_kanji[[#This Row],[Sr. no.]],Raw_data_N2_Kanji[[Sr. no.]:[Meaning]],7,0)</f>
        <v>#N/A</v>
      </c>
      <c r="E1110" s="3" t="e">
        <f>VLOOKUP(Final_manabou_kanji[[#This Row],[Sr. no.]],Raw_data_N2_Kanji[[Sr. no.]:[Meaning]],8,0)</f>
        <v>#N/A</v>
      </c>
      <c r="F1110" s="39" t="e">
        <f>VLOOKUP(Final_manabou_kanji[[#This Row],[Sr. no.]],Raw_data_N2_Kanji[[Sr. no.]:[Meaning]],9,0)</f>
        <v>#N/A</v>
      </c>
      <c r="G1110" s="66" t="e">
        <f>VLOOKUP(Final_manabou_kanji[[#This Row],[Sr. no.]],Raw_data_N2_Kanji[[Sr. no.]:[Sentence]],13,0)</f>
        <v>#N/A</v>
      </c>
      <c r="H1110" t="e">
        <f>VLOOKUP(Final_manabou_kanji[[#This Row],[Kanji]],Raw_data_N2_Kanji[[Receipe]:[Meaning]],6,0)</f>
        <v>#N/A</v>
      </c>
      <c r="I1110" t="e">
        <f>VLOOKUP(Final_manabou_kanji[[#This Row],[Kanji]],Raw_data_N2_Kanji[[Receipe]:[Meaning]],7,0)</f>
        <v>#N/A</v>
      </c>
      <c r="J1110" t="e">
        <f>#REF!</f>
        <v>#REF!</v>
      </c>
      <c r="K1110" s="35">
        <f>Final_manabou_kanji[[#This Row],[Sr. no.]]</f>
        <v>1108</v>
      </c>
    </row>
    <row r="1111" spans="2:11" ht="15" customHeight="1" x14ac:dyDescent="0.3">
      <c r="B1111" s="34">
        <v>1109</v>
      </c>
      <c r="C1111" s="34" t="e">
        <f>VLOOKUP(Final_manabou_kanji[[#This Row],[Sr. no.]],Raw_data_N2_Kanji[[Sr. no.]:[Receipe no]],5,0)</f>
        <v>#N/A</v>
      </c>
      <c r="D1111" s="38" t="e">
        <f>VLOOKUP(Final_manabou_kanji[[#This Row],[Sr. no.]],Raw_data_N2_Kanji[[Sr. no.]:[Meaning]],7,0)</f>
        <v>#N/A</v>
      </c>
      <c r="E1111" s="3" t="e">
        <f>VLOOKUP(Final_manabou_kanji[[#This Row],[Sr. no.]],Raw_data_N2_Kanji[[Sr. no.]:[Meaning]],8,0)</f>
        <v>#N/A</v>
      </c>
      <c r="F1111" s="39" t="e">
        <f>VLOOKUP(Final_manabou_kanji[[#This Row],[Sr. no.]],Raw_data_N2_Kanji[[Sr. no.]:[Meaning]],9,0)</f>
        <v>#N/A</v>
      </c>
      <c r="G1111" s="66" t="e">
        <f>VLOOKUP(Final_manabou_kanji[[#This Row],[Sr. no.]],Raw_data_N2_Kanji[[Sr. no.]:[Sentence]],13,0)</f>
        <v>#N/A</v>
      </c>
      <c r="H1111" t="e">
        <f>VLOOKUP(Final_manabou_kanji[[#This Row],[Kanji]],Raw_data_N2_Kanji[[Receipe]:[Meaning]],6,0)</f>
        <v>#N/A</v>
      </c>
      <c r="I1111" t="e">
        <f>VLOOKUP(Final_manabou_kanji[[#This Row],[Kanji]],Raw_data_N2_Kanji[[Receipe]:[Meaning]],7,0)</f>
        <v>#N/A</v>
      </c>
      <c r="J1111" t="e">
        <f>#REF!</f>
        <v>#REF!</v>
      </c>
      <c r="K1111" s="35">
        <f>Final_manabou_kanji[[#This Row],[Sr. no.]]</f>
        <v>1109</v>
      </c>
    </row>
    <row r="1112" spans="2:11" ht="15" customHeight="1" x14ac:dyDescent="0.3">
      <c r="B1112" s="34">
        <v>1110</v>
      </c>
      <c r="C1112" s="34" t="e">
        <f>VLOOKUP(Final_manabou_kanji[[#This Row],[Sr. no.]],Raw_data_N2_Kanji[[Sr. no.]:[Receipe no]],5,0)</f>
        <v>#N/A</v>
      </c>
      <c r="D1112" s="38" t="e">
        <f>VLOOKUP(Final_manabou_kanji[[#This Row],[Sr. no.]],Raw_data_N2_Kanji[[Sr. no.]:[Meaning]],7,0)</f>
        <v>#N/A</v>
      </c>
      <c r="E1112" s="3" t="e">
        <f>VLOOKUP(Final_manabou_kanji[[#This Row],[Sr. no.]],Raw_data_N2_Kanji[[Sr. no.]:[Meaning]],8,0)</f>
        <v>#N/A</v>
      </c>
      <c r="F1112" s="39" t="e">
        <f>VLOOKUP(Final_manabou_kanji[[#This Row],[Sr. no.]],Raw_data_N2_Kanji[[Sr. no.]:[Meaning]],9,0)</f>
        <v>#N/A</v>
      </c>
      <c r="G1112" s="66" t="e">
        <f>VLOOKUP(Final_manabou_kanji[[#This Row],[Sr. no.]],Raw_data_N2_Kanji[[Sr. no.]:[Sentence]],13,0)</f>
        <v>#N/A</v>
      </c>
      <c r="H1112" t="e">
        <f>VLOOKUP(Final_manabou_kanji[[#This Row],[Kanji]],Raw_data_N2_Kanji[[Receipe]:[Meaning]],6,0)</f>
        <v>#N/A</v>
      </c>
      <c r="I1112" t="e">
        <f>VLOOKUP(Final_manabou_kanji[[#This Row],[Kanji]],Raw_data_N2_Kanji[[Receipe]:[Meaning]],7,0)</f>
        <v>#N/A</v>
      </c>
      <c r="J1112" t="e">
        <f>#REF!</f>
        <v>#REF!</v>
      </c>
      <c r="K1112" s="35">
        <f>Final_manabou_kanji[[#This Row],[Sr. no.]]</f>
        <v>1110</v>
      </c>
    </row>
    <row r="1113" spans="2:11" ht="15" customHeight="1" x14ac:dyDescent="0.3">
      <c r="B1113" s="34">
        <v>1111</v>
      </c>
      <c r="C1113" s="34" t="e">
        <f>VLOOKUP(Final_manabou_kanji[[#This Row],[Sr. no.]],Raw_data_N2_Kanji[[Sr. no.]:[Receipe no]],5,0)</f>
        <v>#N/A</v>
      </c>
      <c r="D1113" s="38" t="e">
        <f>VLOOKUP(Final_manabou_kanji[[#This Row],[Sr. no.]],Raw_data_N2_Kanji[[Sr. no.]:[Meaning]],7,0)</f>
        <v>#N/A</v>
      </c>
      <c r="E1113" s="3" t="e">
        <f>VLOOKUP(Final_manabou_kanji[[#This Row],[Sr. no.]],Raw_data_N2_Kanji[[Sr. no.]:[Meaning]],8,0)</f>
        <v>#N/A</v>
      </c>
      <c r="F1113" s="39" t="e">
        <f>VLOOKUP(Final_manabou_kanji[[#This Row],[Sr. no.]],Raw_data_N2_Kanji[[Sr. no.]:[Meaning]],9,0)</f>
        <v>#N/A</v>
      </c>
      <c r="G1113" s="66" t="e">
        <f>VLOOKUP(Final_manabou_kanji[[#This Row],[Sr. no.]],Raw_data_N2_Kanji[[Sr. no.]:[Sentence]],13,0)</f>
        <v>#N/A</v>
      </c>
      <c r="H1113" t="e">
        <f>VLOOKUP(Final_manabou_kanji[[#This Row],[Kanji]],Raw_data_N2_Kanji[[Receipe]:[Meaning]],6,0)</f>
        <v>#N/A</v>
      </c>
      <c r="I1113" t="e">
        <f>VLOOKUP(Final_manabou_kanji[[#This Row],[Kanji]],Raw_data_N2_Kanji[[Receipe]:[Meaning]],7,0)</f>
        <v>#N/A</v>
      </c>
      <c r="J1113" t="e">
        <f>#REF!</f>
        <v>#REF!</v>
      </c>
      <c r="K1113" s="35">
        <f>Final_manabou_kanji[[#This Row],[Sr. no.]]</f>
        <v>1111</v>
      </c>
    </row>
    <row r="1114" spans="2:11" ht="15" customHeight="1" x14ac:dyDescent="0.3">
      <c r="B1114" s="34">
        <v>1112</v>
      </c>
      <c r="C1114" s="34" t="e">
        <f>VLOOKUP(Final_manabou_kanji[[#This Row],[Sr. no.]],Raw_data_N2_Kanji[[Sr. no.]:[Receipe no]],5,0)</f>
        <v>#N/A</v>
      </c>
      <c r="D1114" s="38" t="e">
        <f>VLOOKUP(Final_manabou_kanji[[#This Row],[Sr. no.]],Raw_data_N2_Kanji[[Sr. no.]:[Meaning]],7,0)</f>
        <v>#N/A</v>
      </c>
      <c r="E1114" s="3" t="e">
        <f>VLOOKUP(Final_manabou_kanji[[#This Row],[Sr. no.]],Raw_data_N2_Kanji[[Sr. no.]:[Meaning]],8,0)</f>
        <v>#N/A</v>
      </c>
      <c r="F1114" s="39" t="e">
        <f>VLOOKUP(Final_manabou_kanji[[#This Row],[Sr. no.]],Raw_data_N2_Kanji[[Sr. no.]:[Meaning]],9,0)</f>
        <v>#N/A</v>
      </c>
      <c r="G1114" s="66" t="e">
        <f>VLOOKUP(Final_manabou_kanji[[#This Row],[Sr. no.]],Raw_data_N2_Kanji[[Sr. no.]:[Sentence]],13,0)</f>
        <v>#N/A</v>
      </c>
      <c r="H1114" t="e">
        <f>VLOOKUP(Final_manabou_kanji[[#This Row],[Kanji]],Raw_data_N2_Kanji[[Receipe]:[Meaning]],6,0)</f>
        <v>#N/A</v>
      </c>
      <c r="I1114" t="e">
        <f>VLOOKUP(Final_manabou_kanji[[#This Row],[Kanji]],Raw_data_N2_Kanji[[Receipe]:[Meaning]],7,0)</f>
        <v>#N/A</v>
      </c>
      <c r="J1114" t="e">
        <f>#REF!</f>
        <v>#REF!</v>
      </c>
      <c r="K1114" s="35">
        <f>Final_manabou_kanji[[#This Row],[Sr. no.]]</f>
        <v>1112</v>
      </c>
    </row>
    <row r="1115" spans="2:11" ht="15" customHeight="1" x14ac:dyDescent="0.3">
      <c r="B1115" s="34">
        <v>1113</v>
      </c>
      <c r="C1115" s="34" t="e">
        <f>VLOOKUP(Final_manabou_kanji[[#This Row],[Sr. no.]],Raw_data_N2_Kanji[[Sr. no.]:[Receipe no]],5,0)</f>
        <v>#N/A</v>
      </c>
      <c r="D1115" s="38" t="e">
        <f>VLOOKUP(Final_manabou_kanji[[#This Row],[Sr. no.]],Raw_data_N2_Kanji[[Sr. no.]:[Meaning]],7,0)</f>
        <v>#N/A</v>
      </c>
      <c r="E1115" s="3" t="e">
        <f>VLOOKUP(Final_manabou_kanji[[#This Row],[Sr. no.]],Raw_data_N2_Kanji[[Sr. no.]:[Meaning]],8,0)</f>
        <v>#N/A</v>
      </c>
      <c r="F1115" s="39" t="e">
        <f>VLOOKUP(Final_manabou_kanji[[#This Row],[Sr. no.]],Raw_data_N2_Kanji[[Sr. no.]:[Meaning]],9,0)</f>
        <v>#N/A</v>
      </c>
      <c r="G1115" s="66" t="e">
        <f>VLOOKUP(Final_manabou_kanji[[#This Row],[Sr. no.]],Raw_data_N2_Kanji[[Sr. no.]:[Sentence]],13,0)</f>
        <v>#N/A</v>
      </c>
      <c r="H1115" t="e">
        <f>VLOOKUP(Final_manabou_kanji[[#This Row],[Kanji]],Raw_data_N2_Kanji[[Receipe]:[Meaning]],6,0)</f>
        <v>#N/A</v>
      </c>
      <c r="I1115" t="e">
        <f>VLOOKUP(Final_manabou_kanji[[#This Row],[Kanji]],Raw_data_N2_Kanji[[Receipe]:[Meaning]],7,0)</f>
        <v>#N/A</v>
      </c>
      <c r="J1115" t="e">
        <f>#REF!</f>
        <v>#REF!</v>
      </c>
      <c r="K1115" s="35">
        <f>Final_manabou_kanji[[#This Row],[Sr. no.]]</f>
        <v>1113</v>
      </c>
    </row>
    <row r="1116" spans="2:11" ht="15" customHeight="1" x14ac:dyDescent="0.3">
      <c r="B1116" s="34">
        <v>1114</v>
      </c>
      <c r="C1116" s="34" t="e">
        <f>VLOOKUP(Final_manabou_kanji[[#This Row],[Sr. no.]],Raw_data_N2_Kanji[[Sr. no.]:[Receipe no]],5,0)</f>
        <v>#N/A</v>
      </c>
      <c r="D1116" s="38" t="e">
        <f>VLOOKUP(Final_manabou_kanji[[#This Row],[Sr. no.]],Raw_data_N2_Kanji[[Sr. no.]:[Meaning]],7,0)</f>
        <v>#N/A</v>
      </c>
      <c r="E1116" s="3" t="e">
        <f>VLOOKUP(Final_manabou_kanji[[#This Row],[Sr. no.]],Raw_data_N2_Kanji[[Sr. no.]:[Meaning]],8,0)</f>
        <v>#N/A</v>
      </c>
      <c r="F1116" s="39" t="e">
        <f>VLOOKUP(Final_manabou_kanji[[#This Row],[Sr. no.]],Raw_data_N2_Kanji[[Sr. no.]:[Meaning]],9,0)</f>
        <v>#N/A</v>
      </c>
      <c r="G1116" s="66" t="e">
        <f>VLOOKUP(Final_manabou_kanji[[#This Row],[Sr. no.]],Raw_data_N2_Kanji[[Sr. no.]:[Sentence]],13,0)</f>
        <v>#N/A</v>
      </c>
      <c r="H1116" t="e">
        <f>VLOOKUP(Final_manabou_kanji[[#This Row],[Kanji]],Raw_data_N2_Kanji[[Receipe]:[Meaning]],6,0)</f>
        <v>#N/A</v>
      </c>
      <c r="I1116" t="e">
        <f>VLOOKUP(Final_manabou_kanji[[#This Row],[Kanji]],Raw_data_N2_Kanji[[Receipe]:[Meaning]],7,0)</f>
        <v>#N/A</v>
      </c>
      <c r="J1116" t="e">
        <f>#REF!</f>
        <v>#REF!</v>
      </c>
      <c r="K1116" s="35">
        <f>Final_manabou_kanji[[#This Row],[Sr. no.]]</f>
        <v>1114</v>
      </c>
    </row>
    <row r="1117" spans="2:11" ht="15" customHeight="1" x14ac:dyDescent="0.3">
      <c r="B1117" s="34">
        <v>1115</v>
      </c>
      <c r="C1117" s="34" t="e">
        <f>VLOOKUP(Final_manabou_kanji[[#This Row],[Sr. no.]],Raw_data_N2_Kanji[[Sr. no.]:[Receipe no]],5,0)</f>
        <v>#N/A</v>
      </c>
      <c r="D1117" s="38" t="e">
        <f>VLOOKUP(Final_manabou_kanji[[#This Row],[Sr. no.]],Raw_data_N2_Kanji[[Sr. no.]:[Meaning]],7,0)</f>
        <v>#N/A</v>
      </c>
      <c r="E1117" s="3" t="e">
        <f>VLOOKUP(Final_manabou_kanji[[#This Row],[Sr. no.]],Raw_data_N2_Kanji[[Sr. no.]:[Meaning]],8,0)</f>
        <v>#N/A</v>
      </c>
      <c r="F1117" s="39" t="e">
        <f>VLOOKUP(Final_manabou_kanji[[#This Row],[Sr. no.]],Raw_data_N2_Kanji[[Sr. no.]:[Meaning]],9,0)</f>
        <v>#N/A</v>
      </c>
      <c r="G1117" s="66" t="e">
        <f>VLOOKUP(Final_manabou_kanji[[#This Row],[Sr. no.]],Raw_data_N2_Kanji[[Sr. no.]:[Sentence]],13,0)</f>
        <v>#N/A</v>
      </c>
      <c r="H1117" t="e">
        <f>VLOOKUP(Final_manabou_kanji[[#This Row],[Kanji]],Raw_data_N2_Kanji[[Receipe]:[Meaning]],6,0)</f>
        <v>#N/A</v>
      </c>
      <c r="I1117" t="e">
        <f>VLOOKUP(Final_manabou_kanji[[#This Row],[Kanji]],Raw_data_N2_Kanji[[Receipe]:[Meaning]],7,0)</f>
        <v>#N/A</v>
      </c>
      <c r="J1117" t="e">
        <f>#REF!</f>
        <v>#REF!</v>
      </c>
      <c r="K1117" s="35">
        <f>Final_manabou_kanji[[#This Row],[Sr. no.]]</f>
        <v>1115</v>
      </c>
    </row>
    <row r="1118" spans="2:11" ht="15" customHeight="1" x14ac:dyDescent="0.3">
      <c r="B1118" s="34">
        <v>1116</v>
      </c>
      <c r="C1118" s="34" t="e">
        <f>VLOOKUP(Final_manabou_kanji[[#This Row],[Sr. no.]],Raw_data_N2_Kanji[[Sr. no.]:[Receipe no]],5,0)</f>
        <v>#N/A</v>
      </c>
      <c r="D1118" s="38" t="e">
        <f>VLOOKUP(Final_manabou_kanji[[#This Row],[Sr. no.]],Raw_data_N2_Kanji[[Sr. no.]:[Meaning]],7,0)</f>
        <v>#N/A</v>
      </c>
      <c r="E1118" s="3" t="e">
        <f>VLOOKUP(Final_manabou_kanji[[#This Row],[Sr. no.]],Raw_data_N2_Kanji[[Sr. no.]:[Meaning]],8,0)</f>
        <v>#N/A</v>
      </c>
      <c r="F1118" s="39" t="e">
        <f>VLOOKUP(Final_manabou_kanji[[#This Row],[Sr. no.]],Raw_data_N2_Kanji[[Sr. no.]:[Meaning]],9,0)</f>
        <v>#N/A</v>
      </c>
      <c r="G1118" s="66" t="e">
        <f>VLOOKUP(Final_manabou_kanji[[#This Row],[Sr. no.]],Raw_data_N2_Kanji[[Sr. no.]:[Sentence]],13,0)</f>
        <v>#N/A</v>
      </c>
      <c r="H1118" t="e">
        <f>VLOOKUP(Final_manabou_kanji[[#This Row],[Kanji]],Raw_data_N2_Kanji[[Receipe]:[Meaning]],6,0)</f>
        <v>#N/A</v>
      </c>
      <c r="I1118" t="e">
        <f>VLOOKUP(Final_manabou_kanji[[#This Row],[Kanji]],Raw_data_N2_Kanji[[Receipe]:[Meaning]],7,0)</f>
        <v>#N/A</v>
      </c>
      <c r="J1118" t="e">
        <f>#REF!</f>
        <v>#REF!</v>
      </c>
      <c r="K1118" s="35">
        <f>Final_manabou_kanji[[#This Row],[Sr. no.]]</f>
        <v>1116</v>
      </c>
    </row>
    <row r="1119" spans="2:11" ht="15" customHeight="1" x14ac:dyDescent="0.3">
      <c r="B1119" s="34">
        <v>1117</v>
      </c>
      <c r="C1119" s="34" t="e">
        <f>VLOOKUP(Final_manabou_kanji[[#This Row],[Sr. no.]],Raw_data_N2_Kanji[[Sr. no.]:[Receipe no]],5,0)</f>
        <v>#N/A</v>
      </c>
      <c r="D1119" s="38" t="e">
        <f>VLOOKUP(Final_manabou_kanji[[#This Row],[Sr. no.]],Raw_data_N2_Kanji[[Sr. no.]:[Meaning]],7,0)</f>
        <v>#N/A</v>
      </c>
      <c r="E1119" s="3" t="e">
        <f>VLOOKUP(Final_manabou_kanji[[#This Row],[Sr. no.]],Raw_data_N2_Kanji[[Sr. no.]:[Meaning]],8,0)</f>
        <v>#N/A</v>
      </c>
      <c r="F1119" s="39" t="e">
        <f>VLOOKUP(Final_manabou_kanji[[#This Row],[Sr. no.]],Raw_data_N2_Kanji[[Sr. no.]:[Meaning]],9,0)</f>
        <v>#N/A</v>
      </c>
      <c r="G1119" s="66" t="e">
        <f>VLOOKUP(Final_manabou_kanji[[#This Row],[Sr. no.]],Raw_data_N2_Kanji[[Sr. no.]:[Sentence]],13,0)</f>
        <v>#N/A</v>
      </c>
      <c r="H1119" t="e">
        <f>VLOOKUP(Final_manabou_kanji[[#This Row],[Kanji]],Raw_data_N2_Kanji[[Receipe]:[Meaning]],6,0)</f>
        <v>#N/A</v>
      </c>
      <c r="I1119" t="e">
        <f>VLOOKUP(Final_manabou_kanji[[#This Row],[Kanji]],Raw_data_N2_Kanji[[Receipe]:[Meaning]],7,0)</f>
        <v>#N/A</v>
      </c>
      <c r="J1119" t="e">
        <f>#REF!</f>
        <v>#REF!</v>
      </c>
      <c r="K1119" s="35">
        <f>Final_manabou_kanji[[#This Row],[Sr. no.]]</f>
        <v>1117</v>
      </c>
    </row>
    <row r="1120" spans="2:11" ht="15" customHeight="1" x14ac:dyDescent="0.3">
      <c r="B1120" s="34">
        <v>1118</v>
      </c>
      <c r="C1120" s="34" t="e">
        <f>VLOOKUP(Final_manabou_kanji[[#This Row],[Sr. no.]],Raw_data_N2_Kanji[[Sr. no.]:[Receipe no]],5,0)</f>
        <v>#N/A</v>
      </c>
      <c r="D1120" s="38" t="e">
        <f>VLOOKUP(Final_manabou_kanji[[#This Row],[Sr. no.]],Raw_data_N2_Kanji[[Sr. no.]:[Meaning]],7,0)</f>
        <v>#N/A</v>
      </c>
      <c r="E1120" s="3" t="e">
        <f>VLOOKUP(Final_manabou_kanji[[#This Row],[Sr. no.]],Raw_data_N2_Kanji[[Sr. no.]:[Meaning]],8,0)</f>
        <v>#N/A</v>
      </c>
      <c r="F1120" s="39" t="e">
        <f>VLOOKUP(Final_manabou_kanji[[#This Row],[Sr. no.]],Raw_data_N2_Kanji[[Sr. no.]:[Meaning]],9,0)</f>
        <v>#N/A</v>
      </c>
      <c r="G1120" s="66" t="e">
        <f>VLOOKUP(Final_manabou_kanji[[#This Row],[Sr. no.]],Raw_data_N2_Kanji[[Sr. no.]:[Sentence]],13,0)</f>
        <v>#N/A</v>
      </c>
      <c r="H1120" t="e">
        <f>VLOOKUP(Final_manabou_kanji[[#This Row],[Kanji]],Raw_data_N2_Kanji[[Receipe]:[Meaning]],6,0)</f>
        <v>#N/A</v>
      </c>
      <c r="I1120" t="e">
        <f>VLOOKUP(Final_manabou_kanji[[#This Row],[Kanji]],Raw_data_N2_Kanji[[Receipe]:[Meaning]],7,0)</f>
        <v>#N/A</v>
      </c>
      <c r="J1120" t="e">
        <f>#REF!</f>
        <v>#REF!</v>
      </c>
      <c r="K1120" s="35">
        <f>Final_manabou_kanji[[#This Row],[Sr. no.]]</f>
        <v>1118</v>
      </c>
    </row>
    <row r="1121" spans="2:11" ht="15" customHeight="1" x14ac:dyDescent="0.3">
      <c r="B1121" s="34">
        <v>1119</v>
      </c>
      <c r="C1121" s="34" t="e">
        <f>VLOOKUP(Final_manabou_kanji[[#This Row],[Sr. no.]],Raw_data_N2_Kanji[[Sr. no.]:[Receipe no]],5,0)</f>
        <v>#N/A</v>
      </c>
      <c r="D1121" s="38" t="e">
        <f>VLOOKUP(Final_manabou_kanji[[#This Row],[Sr. no.]],Raw_data_N2_Kanji[[Sr. no.]:[Meaning]],7,0)</f>
        <v>#N/A</v>
      </c>
      <c r="E1121" s="3" t="e">
        <f>VLOOKUP(Final_manabou_kanji[[#This Row],[Sr. no.]],Raw_data_N2_Kanji[[Sr. no.]:[Meaning]],8,0)</f>
        <v>#N/A</v>
      </c>
      <c r="F1121" s="39" t="e">
        <f>VLOOKUP(Final_manabou_kanji[[#This Row],[Sr. no.]],Raw_data_N2_Kanji[[Sr. no.]:[Meaning]],9,0)</f>
        <v>#N/A</v>
      </c>
      <c r="G1121" s="66" t="e">
        <f>VLOOKUP(Final_manabou_kanji[[#This Row],[Sr. no.]],Raw_data_N2_Kanji[[Sr. no.]:[Sentence]],13,0)</f>
        <v>#N/A</v>
      </c>
      <c r="H1121" t="e">
        <f>VLOOKUP(Final_manabou_kanji[[#This Row],[Kanji]],Raw_data_N2_Kanji[[Receipe]:[Meaning]],6,0)</f>
        <v>#N/A</v>
      </c>
      <c r="I1121" t="e">
        <f>VLOOKUP(Final_manabou_kanji[[#This Row],[Kanji]],Raw_data_N2_Kanji[[Receipe]:[Meaning]],7,0)</f>
        <v>#N/A</v>
      </c>
      <c r="J1121" t="e">
        <f>#REF!</f>
        <v>#REF!</v>
      </c>
      <c r="K1121" s="35">
        <f>Final_manabou_kanji[[#This Row],[Sr. no.]]</f>
        <v>1119</v>
      </c>
    </row>
    <row r="1122" spans="2:11" ht="15" customHeight="1" x14ac:dyDescent="0.3">
      <c r="B1122" s="34">
        <v>1120</v>
      </c>
      <c r="C1122" s="34" t="e">
        <f>VLOOKUP(Final_manabou_kanji[[#This Row],[Sr. no.]],Raw_data_N2_Kanji[[Sr. no.]:[Receipe no]],5,0)</f>
        <v>#N/A</v>
      </c>
      <c r="D1122" s="38" t="e">
        <f>VLOOKUP(Final_manabou_kanji[[#This Row],[Sr. no.]],Raw_data_N2_Kanji[[Sr. no.]:[Meaning]],7,0)</f>
        <v>#N/A</v>
      </c>
      <c r="E1122" s="3" t="e">
        <f>VLOOKUP(Final_manabou_kanji[[#This Row],[Sr. no.]],Raw_data_N2_Kanji[[Sr. no.]:[Meaning]],8,0)</f>
        <v>#N/A</v>
      </c>
      <c r="F1122" s="39" t="e">
        <f>VLOOKUP(Final_manabou_kanji[[#This Row],[Sr. no.]],Raw_data_N2_Kanji[[Sr. no.]:[Meaning]],9,0)</f>
        <v>#N/A</v>
      </c>
      <c r="G1122" s="66" t="e">
        <f>VLOOKUP(Final_manabou_kanji[[#This Row],[Sr. no.]],Raw_data_N2_Kanji[[Sr. no.]:[Sentence]],13,0)</f>
        <v>#N/A</v>
      </c>
      <c r="H1122" t="e">
        <f>VLOOKUP(Final_manabou_kanji[[#This Row],[Kanji]],Raw_data_N2_Kanji[[Receipe]:[Meaning]],6,0)</f>
        <v>#N/A</v>
      </c>
      <c r="I1122" t="e">
        <f>VLOOKUP(Final_manabou_kanji[[#This Row],[Kanji]],Raw_data_N2_Kanji[[Receipe]:[Meaning]],7,0)</f>
        <v>#N/A</v>
      </c>
      <c r="J1122" t="e">
        <f>#REF!</f>
        <v>#REF!</v>
      </c>
      <c r="K1122" s="35">
        <f>Final_manabou_kanji[[#This Row],[Sr. no.]]</f>
        <v>1120</v>
      </c>
    </row>
    <row r="1123" spans="2:11" ht="15" customHeight="1" x14ac:dyDescent="0.3">
      <c r="B1123" s="34">
        <v>1121</v>
      </c>
      <c r="C1123" s="34" t="e">
        <f>VLOOKUP(Final_manabou_kanji[[#This Row],[Sr. no.]],Raw_data_N2_Kanji[[Sr. no.]:[Receipe no]],5,0)</f>
        <v>#N/A</v>
      </c>
      <c r="D1123" s="38" t="e">
        <f>VLOOKUP(Final_manabou_kanji[[#This Row],[Sr. no.]],Raw_data_N2_Kanji[[Sr. no.]:[Meaning]],7,0)</f>
        <v>#N/A</v>
      </c>
      <c r="E1123" s="3" t="e">
        <f>VLOOKUP(Final_manabou_kanji[[#This Row],[Sr. no.]],Raw_data_N2_Kanji[[Sr. no.]:[Meaning]],8,0)</f>
        <v>#N/A</v>
      </c>
      <c r="F1123" s="39" t="e">
        <f>VLOOKUP(Final_manabou_kanji[[#This Row],[Sr. no.]],Raw_data_N2_Kanji[[Sr. no.]:[Meaning]],9,0)</f>
        <v>#N/A</v>
      </c>
      <c r="G1123" s="66" t="e">
        <f>VLOOKUP(Final_manabou_kanji[[#This Row],[Sr. no.]],Raw_data_N2_Kanji[[Sr. no.]:[Sentence]],13,0)</f>
        <v>#N/A</v>
      </c>
      <c r="H1123" t="e">
        <f>VLOOKUP(Final_manabou_kanji[[#This Row],[Kanji]],Raw_data_N2_Kanji[[Receipe]:[Meaning]],6,0)</f>
        <v>#N/A</v>
      </c>
      <c r="I1123" t="e">
        <f>VLOOKUP(Final_manabou_kanji[[#This Row],[Kanji]],Raw_data_N2_Kanji[[Receipe]:[Meaning]],7,0)</f>
        <v>#N/A</v>
      </c>
      <c r="J1123" t="e">
        <f>#REF!</f>
        <v>#REF!</v>
      </c>
      <c r="K1123" s="35">
        <f>Final_manabou_kanji[[#This Row],[Sr. no.]]</f>
        <v>1121</v>
      </c>
    </row>
    <row r="1124" spans="2:11" ht="15" customHeight="1" x14ac:dyDescent="0.3">
      <c r="B1124" s="34">
        <v>1122</v>
      </c>
      <c r="C1124" s="34" t="e">
        <f>VLOOKUP(Final_manabou_kanji[[#This Row],[Sr. no.]],Raw_data_N2_Kanji[[Sr. no.]:[Receipe no]],5,0)</f>
        <v>#N/A</v>
      </c>
      <c r="D1124" s="38" t="e">
        <f>VLOOKUP(Final_manabou_kanji[[#This Row],[Sr. no.]],Raw_data_N2_Kanji[[Sr. no.]:[Meaning]],7,0)</f>
        <v>#N/A</v>
      </c>
      <c r="E1124" s="3" t="e">
        <f>VLOOKUP(Final_manabou_kanji[[#This Row],[Sr. no.]],Raw_data_N2_Kanji[[Sr. no.]:[Meaning]],8,0)</f>
        <v>#N/A</v>
      </c>
      <c r="F1124" s="39" t="e">
        <f>VLOOKUP(Final_manabou_kanji[[#This Row],[Sr. no.]],Raw_data_N2_Kanji[[Sr. no.]:[Meaning]],9,0)</f>
        <v>#N/A</v>
      </c>
      <c r="G1124" s="66" t="e">
        <f>VLOOKUP(Final_manabou_kanji[[#This Row],[Sr. no.]],Raw_data_N2_Kanji[[Sr. no.]:[Sentence]],13,0)</f>
        <v>#N/A</v>
      </c>
      <c r="H1124" t="e">
        <f>VLOOKUP(Final_manabou_kanji[[#This Row],[Kanji]],Raw_data_N2_Kanji[[Receipe]:[Meaning]],6,0)</f>
        <v>#N/A</v>
      </c>
      <c r="I1124" t="e">
        <f>VLOOKUP(Final_manabou_kanji[[#This Row],[Kanji]],Raw_data_N2_Kanji[[Receipe]:[Meaning]],7,0)</f>
        <v>#N/A</v>
      </c>
      <c r="J1124" t="e">
        <f>#REF!</f>
        <v>#REF!</v>
      </c>
      <c r="K1124" s="35">
        <f>Final_manabou_kanji[[#This Row],[Sr. no.]]</f>
        <v>1122</v>
      </c>
    </row>
    <row r="1125" spans="2:11" ht="15" customHeight="1" x14ac:dyDescent="0.3">
      <c r="B1125" s="34">
        <v>1123</v>
      </c>
      <c r="C1125" s="34" t="e">
        <f>VLOOKUP(Final_manabou_kanji[[#This Row],[Sr. no.]],Raw_data_N2_Kanji[[Sr. no.]:[Receipe no]],5,0)</f>
        <v>#N/A</v>
      </c>
      <c r="D1125" s="38" t="e">
        <f>VLOOKUP(Final_manabou_kanji[[#This Row],[Sr. no.]],Raw_data_N2_Kanji[[Sr. no.]:[Meaning]],7,0)</f>
        <v>#N/A</v>
      </c>
      <c r="E1125" s="3" t="e">
        <f>VLOOKUP(Final_manabou_kanji[[#This Row],[Sr. no.]],Raw_data_N2_Kanji[[Sr. no.]:[Meaning]],8,0)</f>
        <v>#N/A</v>
      </c>
      <c r="F1125" s="39" t="e">
        <f>VLOOKUP(Final_manabou_kanji[[#This Row],[Sr. no.]],Raw_data_N2_Kanji[[Sr. no.]:[Meaning]],9,0)</f>
        <v>#N/A</v>
      </c>
      <c r="G1125" s="66" t="e">
        <f>VLOOKUP(Final_manabou_kanji[[#This Row],[Sr. no.]],Raw_data_N2_Kanji[[Sr. no.]:[Sentence]],13,0)</f>
        <v>#N/A</v>
      </c>
      <c r="H1125" t="e">
        <f>VLOOKUP(Final_manabou_kanji[[#This Row],[Kanji]],Raw_data_N2_Kanji[[Receipe]:[Meaning]],6,0)</f>
        <v>#N/A</v>
      </c>
      <c r="I1125" t="e">
        <f>VLOOKUP(Final_manabou_kanji[[#This Row],[Kanji]],Raw_data_N2_Kanji[[Receipe]:[Meaning]],7,0)</f>
        <v>#N/A</v>
      </c>
      <c r="J1125" t="e">
        <f>#REF!</f>
        <v>#REF!</v>
      </c>
      <c r="K1125" s="35">
        <f>Final_manabou_kanji[[#This Row],[Sr. no.]]</f>
        <v>1123</v>
      </c>
    </row>
    <row r="1126" spans="2:11" ht="15" customHeight="1" x14ac:dyDescent="0.3">
      <c r="B1126" s="34">
        <v>1124</v>
      </c>
      <c r="C1126" s="34" t="e">
        <f>VLOOKUP(Final_manabou_kanji[[#This Row],[Sr. no.]],Raw_data_N2_Kanji[[Sr. no.]:[Receipe no]],5,0)</f>
        <v>#N/A</v>
      </c>
      <c r="D1126" s="38" t="e">
        <f>VLOOKUP(Final_manabou_kanji[[#This Row],[Sr. no.]],Raw_data_N2_Kanji[[Sr. no.]:[Meaning]],7,0)</f>
        <v>#N/A</v>
      </c>
      <c r="E1126" s="3" t="e">
        <f>VLOOKUP(Final_manabou_kanji[[#This Row],[Sr. no.]],Raw_data_N2_Kanji[[Sr. no.]:[Meaning]],8,0)</f>
        <v>#N/A</v>
      </c>
      <c r="F1126" s="39" t="e">
        <f>VLOOKUP(Final_manabou_kanji[[#This Row],[Sr. no.]],Raw_data_N2_Kanji[[Sr. no.]:[Meaning]],9,0)</f>
        <v>#N/A</v>
      </c>
      <c r="G1126" s="66" t="e">
        <f>VLOOKUP(Final_manabou_kanji[[#This Row],[Sr. no.]],Raw_data_N2_Kanji[[Sr. no.]:[Sentence]],13,0)</f>
        <v>#N/A</v>
      </c>
      <c r="H1126" t="e">
        <f>VLOOKUP(Final_manabou_kanji[[#This Row],[Kanji]],Raw_data_N2_Kanji[[Receipe]:[Meaning]],6,0)</f>
        <v>#N/A</v>
      </c>
      <c r="I1126" t="e">
        <f>VLOOKUP(Final_manabou_kanji[[#This Row],[Kanji]],Raw_data_N2_Kanji[[Receipe]:[Meaning]],7,0)</f>
        <v>#N/A</v>
      </c>
      <c r="J1126" t="e">
        <f>#REF!</f>
        <v>#REF!</v>
      </c>
      <c r="K1126" s="35">
        <f>Final_manabou_kanji[[#This Row],[Sr. no.]]</f>
        <v>1124</v>
      </c>
    </row>
    <row r="1127" spans="2:11" ht="15" customHeight="1" x14ac:dyDescent="0.3">
      <c r="B1127" s="34">
        <v>1125</v>
      </c>
      <c r="C1127" s="34" t="e">
        <f>VLOOKUP(Final_manabou_kanji[[#This Row],[Sr. no.]],Raw_data_N2_Kanji[[Sr. no.]:[Receipe no]],5,0)</f>
        <v>#N/A</v>
      </c>
      <c r="D1127" s="38" t="e">
        <f>VLOOKUP(Final_manabou_kanji[[#This Row],[Sr. no.]],Raw_data_N2_Kanji[[Sr. no.]:[Meaning]],7,0)</f>
        <v>#N/A</v>
      </c>
      <c r="E1127" s="3" t="e">
        <f>VLOOKUP(Final_manabou_kanji[[#This Row],[Sr. no.]],Raw_data_N2_Kanji[[Sr. no.]:[Meaning]],8,0)</f>
        <v>#N/A</v>
      </c>
      <c r="F1127" s="39" t="e">
        <f>VLOOKUP(Final_manabou_kanji[[#This Row],[Sr. no.]],Raw_data_N2_Kanji[[Sr. no.]:[Meaning]],9,0)</f>
        <v>#N/A</v>
      </c>
      <c r="G1127" s="66" t="e">
        <f>VLOOKUP(Final_manabou_kanji[[#This Row],[Sr. no.]],Raw_data_N2_Kanji[[Sr. no.]:[Sentence]],13,0)</f>
        <v>#N/A</v>
      </c>
      <c r="H1127" t="e">
        <f>VLOOKUP(Final_manabou_kanji[[#This Row],[Kanji]],Raw_data_N2_Kanji[[Receipe]:[Meaning]],6,0)</f>
        <v>#N/A</v>
      </c>
      <c r="I1127" t="e">
        <f>VLOOKUP(Final_manabou_kanji[[#This Row],[Kanji]],Raw_data_N2_Kanji[[Receipe]:[Meaning]],7,0)</f>
        <v>#N/A</v>
      </c>
      <c r="J1127" t="e">
        <f>#REF!</f>
        <v>#REF!</v>
      </c>
      <c r="K1127" s="35">
        <f>Final_manabou_kanji[[#This Row],[Sr. no.]]</f>
        <v>1125</v>
      </c>
    </row>
    <row r="1128" spans="2:11" ht="15" customHeight="1" x14ac:dyDescent="0.3">
      <c r="B1128" s="34">
        <v>1126</v>
      </c>
      <c r="C1128" s="34" t="e">
        <f>VLOOKUP(Final_manabou_kanji[[#This Row],[Sr. no.]],Raw_data_N2_Kanji[[Sr. no.]:[Receipe no]],5,0)</f>
        <v>#N/A</v>
      </c>
      <c r="D1128" s="38" t="e">
        <f>VLOOKUP(Final_manabou_kanji[[#This Row],[Sr. no.]],Raw_data_N2_Kanji[[Sr. no.]:[Meaning]],7,0)</f>
        <v>#N/A</v>
      </c>
      <c r="E1128" s="3" t="e">
        <f>VLOOKUP(Final_manabou_kanji[[#This Row],[Sr. no.]],Raw_data_N2_Kanji[[Sr. no.]:[Meaning]],8,0)</f>
        <v>#N/A</v>
      </c>
      <c r="F1128" s="39" t="e">
        <f>VLOOKUP(Final_manabou_kanji[[#This Row],[Sr. no.]],Raw_data_N2_Kanji[[Sr. no.]:[Meaning]],9,0)</f>
        <v>#N/A</v>
      </c>
      <c r="G1128" s="66" t="e">
        <f>VLOOKUP(Final_manabou_kanji[[#This Row],[Sr. no.]],Raw_data_N2_Kanji[[Sr. no.]:[Sentence]],13,0)</f>
        <v>#N/A</v>
      </c>
      <c r="H1128" t="e">
        <f>VLOOKUP(Final_manabou_kanji[[#This Row],[Kanji]],Raw_data_N2_Kanji[[Receipe]:[Meaning]],6,0)</f>
        <v>#N/A</v>
      </c>
      <c r="I1128" t="e">
        <f>VLOOKUP(Final_manabou_kanji[[#This Row],[Kanji]],Raw_data_N2_Kanji[[Receipe]:[Meaning]],7,0)</f>
        <v>#N/A</v>
      </c>
      <c r="J1128" t="e">
        <f>#REF!</f>
        <v>#REF!</v>
      </c>
      <c r="K1128" s="35">
        <f>Final_manabou_kanji[[#This Row],[Sr. no.]]</f>
        <v>1126</v>
      </c>
    </row>
    <row r="1129" spans="2:11" ht="15" customHeight="1" x14ac:dyDescent="0.3">
      <c r="B1129" s="34">
        <v>1127</v>
      </c>
      <c r="C1129" s="34" t="e">
        <f>VLOOKUP(Final_manabou_kanji[[#This Row],[Sr. no.]],Raw_data_N2_Kanji[[Sr. no.]:[Receipe no]],5,0)</f>
        <v>#N/A</v>
      </c>
      <c r="D1129" s="38" t="e">
        <f>VLOOKUP(Final_manabou_kanji[[#This Row],[Sr. no.]],Raw_data_N2_Kanji[[Sr. no.]:[Meaning]],7,0)</f>
        <v>#N/A</v>
      </c>
      <c r="E1129" s="3" t="e">
        <f>VLOOKUP(Final_manabou_kanji[[#This Row],[Sr. no.]],Raw_data_N2_Kanji[[Sr. no.]:[Meaning]],8,0)</f>
        <v>#N/A</v>
      </c>
      <c r="F1129" s="39" t="e">
        <f>VLOOKUP(Final_manabou_kanji[[#This Row],[Sr. no.]],Raw_data_N2_Kanji[[Sr. no.]:[Meaning]],9,0)</f>
        <v>#N/A</v>
      </c>
      <c r="G1129" s="66" t="e">
        <f>VLOOKUP(Final_manabou_kanji[[#This Row],[Sr. no.]],Raw_data_N2_Kanji[[Sr. no.]:[Sentence]],13,0)</f>
        <v>#N/A</v>
      </c>
      <c r="H1129" t="e">
        <f>VLOOKUP(Final_manabou_kanji[[#This Row],[Kanji]],Raw_data_N2_Kanji[[Receipe]:[Meaning]],6,0)</f>
        <v>#N/A</v>
      </c>
      <c r="I1129" t="e">
        <f>VLOOKUP(Final_manabou_kanji[[#This Row],[Kanji]],Raw_data_N2_Kanji[[Receipe]:[Meaning]],7,0)</f>
        <v>#N/A</v>
      </c>
      <c r="J1129" t="e">
        <f>#REF!</f>
        <v>#REF!</v>
      </c>
      <c r="K1129" s="35">
        <f>Final_manabou_kanji[[#This Row],[Sr. no.]]</f>
        <v>1127</v>
      </c>
    </row>
    <row r="1130" spans="2:11" ht="15" customHeight="1" x14ac:dyDescent="0.3">
      <c r="B1130" s="34">
        <v>1128</v>
      </c>
      <c r="C1130" s="34" t="e">
        <f>VLOOKUP(Final_manabou_kanji[[#This Row],[Sr. no.]],Raw_data_N2_Kanji[[Sr. no.]:[Receipe no]],5,0)</f>
        <v>#N/A</v>
      </c>
      <c r="D1130" s="38" t="e">
        <f>VLOOKUP(Final_manabou_kanji[[#This Row],[Sr. no.]],Raw_data_N2_Kanji[[Sr. no.]:[Meaning]],7,0)</f>
        <v>#N/A</v>
      </c>
      <c r="E1130" s="3" t="e">
        <f>VLOOKUP(Final_manabou_kanji[[#This Row],[Sr. no.]],Raw_data_N2_Kanji[[Sr. no.]:[Meaning]],8,0)</f>
        <v>#N/A</v>
      </c>
      <c r="F1130" s="39" t="e">
        <f>VLOOKUP(Final_manabou_kanji[[#This Row],[Sr. no.]],Raw_data_N2_Kanji[[Sr. no.]:[Meaning]],9,0)</f>
        <v>#N/A</v>
      </c>
      <c r="G1130" s="66" t="e">
        <f>VLOOKUP(Final_manabou_kanji[[#This Row],[Sr. no.]],Raw_data_N2_Kanji[[Sr. no.]:[Sentence]],13,0)</f>
        <v>#N/A</v>
      </c>
      <c r="H1130" t="e">
        <f>VLOOKUP(Final_manabou_kanji[[#This Row],[Kanji]],Raw_data_N2_Kanji[[Receipe]:[Meaning]],6,0)</f>
        <v>#N/A</v>
      </c>
      <c r="I1130" t="e">
        <f>VLOOKUP(Final_manabou_kanji[[#This Row],[Kanji]],Raw_data_N2_Kanji[[Receipe]:[Meaning]],7,0)</f>
        <v>#N/A</v>
      </c>
      <c r="J1130" t="e">
        <f>#REF!</f>
        <v>#REF!</v>
      </c>
      <c r="K1130" s="35">
        <f>Final_manabou_kanji[[#This Row],[Sr. no.]]</f>
        <v>1128</v>
      </c>
    </row>
    <row r="1131" spans="2:11" ht="15" customHeight="1" x14ac:dyDescent="0.3">
      <c r="B1131" s="34">
        <v>1129</v>
      </c>
      <c r="C1131" s="34" t="e">
        <f>VLOOKUP(Final_manabou_kanji[[#This Row],[Sr. no.]],Raw_data_N2_Kanji[[Sr. no.]:[Receipe no]],5,0)</f>
        <v>#N/A</v>
      </c>
      <c r="D1131" s="38" t="e">
        <f>VLOOKUP(Final_manabou_kanji[[#This Row],[Sr. no.]],Raw_data_N2_Kanji[[Sr. no.]:[Meaning]],7,0)</f>
        <v>#N/A</v>
      </c>
      <c r="E1131" s="3" t="e">
        <f>VLOOKUP(Final_manabou_kanji[[#This Row],[Sr. no.]],Raw_data_N2_Kanji[[Sr. no.]:[Meaning]],8,0)</f>
        <v>#N/A</v>
      </c>
      <c r="F1131" s="39" t="e">
        <f>VLOOKUP(Final_manabou_kanji[[#This Row],[Sr. no.]],Raw_data_N2_Kanji[[Sr. no.]:[Meaning]],9,0)</f>
        <v>#N/A</v>
      </c>
      <c r="G1131" s="66" t="e">
        <f>VLOOKUP(Final_manabou_kanji[[#This Row],[Sr. no.]],Raw_data_N2_Kanji[[Sr. no.]:[Sentence]],13,0)</f>
        <v>#N/A</v>
      </c>
      <c r="H1131" t="e">
        <f>VLOOKUP(Final_manabou_kanji[[#This Row],[Kanji]],Raw_data_N2_Kanji[[Receipe]:[Meaning]],6,0)</f>
        <v>#N/A</v>
      </c>
      <c r="I1131" t="e">
        <f>VLOOKUP(Final_manabou_kanji[[#This Row],[Kanji]],Raw_data_N2_Kanji[[Receipe]:[Meaning]],7,0)</f>
        <v>#N/A</v>
      </c>
      <c r="J1131" t="e">
        <f>#REF!</f>
        <v>#REF!</v>
      </c>
      <c r="K1131" s="35">
        <f>Final_manabou_kanji[[#This Row],[Sr. no.]]</f>
        <v>1129</v>
      </c>
    </row>
    <row r="1132" spans="2:11" ht="15" customHeight="1" x14ac:dyDescent="0.3">
      <c r="B1132" s="34">
        <v>1130</v>
      </c>
      <c r="C1132" s="34" t="e">
        <f>VLOOKUP(Final_manabou_kanji[[#This Row],[Sr. no.]],Raw_data_N2_Kanji[[Sr. no.]:[Receipe no]],5,0)</f>
        <v>#N/A</v>
      </c>
      <c r="D1132" s="38" t="e">
        <f>VLOOKUP(Final_manabou_kanji[[#This Row],[Sr. no.]],Raw_data_N2_Kanji[[Sr. no.]:[Meaning]],7,0)</f>
        <v>#N/A</v>
      </c>
      <c r="E1132" s="3" t="e">
        <f>VLOOKUP(Final_manabou_kanji[[#This Row],[Sr. no.]],Raw_data_N2_Kanji[[Sr. no.]:[Meaning]],8,0)</f>
        <v>#N/A</v>
      </c>
      <c r="F1132" s="39" t="e">
        <f>VLOOKUP(Final_manabou_kanji[[#This Row],[Sr. no.]],Raw_data_N2_Kanji[[Sr. no.]:[Meaning]],9,0)</f>
        <v>#N/A</v>
      </c>
      <c r="G1132" s="66" t="e">
        <f>VLOOKUP(Final_manabou_kanji[[#This Row],[Sr. no.]],Raw_data_N2_Kanji[[Sr. no.]:[Sentence]],13,0)</f>
        <v>#N/A</v>
      </c>
      <c r="H1132" t="e">
        <f>VLOOKUP(Final_manabou_kanji[[#This Row],[Kanji]],Raw_data_N2_Kanji[[Receipe]:[Meaning]],6,0)</f>
        <v>#N/A</v>
      </c>
      <c r="I1132" t="e">
        <f>VLOOKUP(Final_manabou_kanji[[#This Row],[Kanji]],Raw_data_N2_Kanji[[Receipe]:[Meaning]],7,0)</f>
        <v>#N/A</v>
      </c>
      <c r="J1132" t="e">
        <f>#REF!</f>
        <v>#REF!</v>
      </c>
      <c r="K1132" s="35">
        <f>Final_manabou_kanji[[#This Row],[Sr. no.]]</f>
        <v>1130</v>
      </c>
    </row>
    <row r="1133" spans="2:11" ht="15" customHeight="1" x14ac:dyDescent="0.3">
      <c r="B1133" s="34">
        <v>1131</v>
      </c>
      <c r="C1133" s="34" t="e">
        <f>VLOOKUP(Final_manabou_kanji[[#This Row],[Sr. no.]],Raw_data_N2_Kanji[[Sr. no.]:[Receipe no]],5,0)</f>
        <v>#N/A</v>
      </c>
      <c r="D1133" s="38" t="e">
        <f>VLOOKUP(Final_manabou_kanji[[#This Row],[Sr. no.]],Raw_data_N2_Kanji[[Sr. no.]:[Meaning]],7,0)</f>
        <v>#N/A</v>
      </c>
      <c r="E1133" s="3" t="e">
        <f>VLOOKUP(Final_manabou_kanji[[#This Row],[Sr. no.]],Raw_data_N2_Kanji[[Sr. no.]:[Meaning]],8,0)</f>
        <v>#N/A</v>
      </c>
      <c r="F1133" s="39" t="e">
        <f>VLOOKUP(Final_manabou_kanji[[#This Row],[Sr. no.]],Raw_data_N2_Kanji[[Sr. no.]:[Meaning]],9,0)</f>
        <v>#N/A</v>
      </c>
      <c r="G1133" s="66" t="e">
        <f>VLOOKUP(Final_manabou_kanji[[#This Row],[Sr. no.]],Raw_data_N2_Kanji[[Sr. no.]:[Sentence]],13,0)</f>
        <v>#N/A</v>
      </c>
      <c r="H1133" t="e">
        <f>VLOOKUP(Final_manabou_kanji[[#This Row],[Kanji]],Raw_data_N2_Kanji[[Receipe]:[Meaning]],6,0)</f>
        <v>#N/A</v>
      </c>
      <c r="I1133" t="e">
        <f>VLOOKUP(Final_manabou_kanji[[#This Row],[Kanji]],Raw_data_N2_Kanji[[Receipe]:[Meaning]],7,0)</f>
        <v>#N/A</v>
      </c>
      <c r="J1133" t="e">
        <f>#REF!</f>
        <v>#REF!</v>
      </c>
      <c r="K1133" s="35">
        <f>Final_manabou_kanji[[#This Row],[Sr. no.]]</f>
        <v>1131</v>
      </c>
    </row>
    <row r="1134" spans="2:11" ht="15" customHeight="1" x14ac:dyDescent="0.3">
      <c r="B1134" s="34">
        <v>1132</v>
      </c>
      <c r="C1134" s="34" t="e">
        <f>VLOOKUP(Final_manabou_kanji[[#This Row],[Sr. no.]],Raw_data_N2_Kanji[[Sr. no.]:[Receipe no]],5,0)</f>
        <v>#N/A</v>
      </c>
      <c r="D1134" s="38" t="e">
        <f>VLOOKUP(Final_manabou_kanji[[#This Row],[Sr. no.]],Raw_data_N2_Kanji[[Sr. no.]:[Meaning]],7,0)</f>
        <v>#N/A</v>
      </c>
      <c r="E1134" s="3" t="e">
        <f>VLOOKUP(Final_manabou_kanji[[#This Row],[Sr. no.]],Raw_data_N2_Kanji[[Sr. no.]:[Meaning]],8,0)</f>
        <v>#N/A</v>
      </c>
      <c r="F1134" s="39" t="e">
        <f>VLOOKUP(Final_manabou_kanji[[#This Row],[Sr. no.]],Raw_data_N2_Kanji[[Sr. no.]:[Meaning]],9,0)</f>
        <v>#N/A</v>
      </c>
      <c r="G1134" s="66" t="e">
        <f>VLOOKUP(Final_manabou_kanji[[#This Row],[Sr. no.]],Raw_data_N2_Kanji[[Sr. no.]:[Sentence]],13,0)</f>
        <v>#N/A</v>
      </c>
      <c r="H1134" t="e">
        <f>VLOOKUP(Final_manabou_kanji[[#This Row],[Kanji]],Raw_data_N2_Kanji[[Receipe]:[Meaning]],6,0)</f>
        <v>#N/A</v>
      </c>
      <c r="I1134" t="e">
        <f>VLOOKUP(Final_manabou_kanji[[#This Row],[Kanji]],Raw_data_N2_Kanji[[Receipe]:[Meaning]],7,0)</f>
        <v>#N/A</v>
      </c>
      <c r="J1134" t="e">
        <f>#REF!</f>
        <v>#REF!</v>
      </c>
      <c r="K1134" s="35">
        <f>Final_manabou_kanji[[#This Row],[Sr. no.]]</f>
        <v>1132</v>
      </c>
    </row>
    <row r="1135" spans="2:11" ht="15" customHeight="1" x14ac:dyDescent="0.3">
      <c r="B1135" s="34">
        <v>1133</v>
      </c>
      <c r="C1135" s="34" t="e">
        <f>VLOOKUP(Final_manabou_kanji[[#This Row],[Sr. no.]],Raw_data_N2_Kanji[[Sr. no.]:[Receipe no]],5,0)</f>
        <v>#N/A</v>
      </c>
      <c r="D1135" s="38" t="e">
        <f>VLOOKUP(Final_manabou_kanji[[#This Row],[Sr. no.]],Raw_data_N2_Kanji[[Sr. no.]:[Meaning]],7,0)</f>
        <v>#N/A</v>
      </c>
      <c r="E1135" s="3" t="e">
        <f>VLOOKUP(Final_manabou_kanji[[#This Row],[Sr. no.]],Raw_data_N2_Kanji[[Sr. no.]:[Meaning]],8,0)</f>
        <v>#N/A</v>
      </c>
      <c r="F1135" s="39" t="e">
        <f>VLOOKUP(Final_manabou_kanji[[#This Row],[Sr. no.]],Raw_data_N2_Kanji[[Sr. no.]:[Meaning]],9,0)</f>
        <v>#N/A</v>
      </c>
      <c r="G1135" s="66" t="e">
        <f>VLOOKUP(Final_manabou_kanji[[#This Row],[Sr. no.]],Raw_data_N2_Kanji[[Sr. no.]:[Sentence]],13,0)</f>
        <v>#N/A</v>
      </c>
      <c r="H1135" t="e">
        <f>VLOOKUP(Final_manabou_kanji[[#This Row],[Kanji]],Raw_data_N2_Kanji[[Receipe]:[Meaning]],6,0)</f>
        <v>#N/A</v>
      </c>
      <c r="I1135" t="e">
        <f>VLOOKUP(Final_manabou_kanji[[#This Row],[Kanji]],Raw_data_N2_Kanji[[Receipe]:[Meaning]],7,0)</f>
        <v>#N/A</v>
      </c>
      <c r="J1135" t="e">
        <f>#REF!</f>
        <v>#REF!</v>
      </c>
      <c r="K1135" s="35">
        <f>Final_manabou_kanji[[#This Row],[Sr. no.]]</f>
        <v>1133</v>
      </c>
    </row>
    <row r="1136" spans="2:11" ht="15" customHeight="1" x14ac:dyDescent="0.3">
      <c r="B1136" s="34">
        <v>1134</v>
      </c>
      <c r="C1136" s="34" t="e">
        <f>VLOOKUP(Final_manabou_kanji[[#This Row],[Sr. no.]],Raw_data_N2_Kanji[[Sr. no.]:[Receipe no]],5,0)</f>
        <v>#N/A</v>
      </c>
      <c r="D1136" s="38" t="e">
        <f>VLOOKUP(Final_manabou_kanji[[#This Row],[Sr. no.]],Raw_data_N2_Kanji[[Sr. no.]:[Meaning]],7,0)</f>
        <v>#N/A</v>
      </c>
      <c r="E1136" s="3" t="e">
        <f>VLOOKUP(Final_manabou_kanji[[#This Row],[Sr. no.]],Raw_data_N2_Kanji[[Sr. no.]:[Meaning]],8,0)</f>
        <v>#N/A</v>
      </c>
      <c r="F1136" s="39" t="e">
        <f>VLOOKUP(Final_manabou_kanji[[#This Row],[Sr. no.]],Raw_data_N2_Kanji[[Sr. no.]:[Meaning]],9,0)</f>
        <v>#N/A</v>
      </c>
      <c r="G1136" s="66" t="e">
        <f>VLOOKUP(Final_manabou_kanji[[#This Row],[Sr. no.]],Raw_data_N2_Kanji[[Sr. no.]:[Sentence]],13,0)</f>
        <v>#N/A</v>
      </c>
      <c r="H1136" t="e">
        <f>VLOOKUP(Final_manabou_kanji[[#This Row],[Kanji]],Raw_data_N2_Kanji[[Receipe]:[Meaning]],6,0)</f>
        <v>#N/A</v>
      </c>
      <c r="I1136" t="e">
        <f>VLOOKUP(Final_manabou_kanji[[#This Row],[Kanji]],Raw_data_N2_Kanji[[Receipe]:[Meaning]],7,0)</f>
        <v>#N/A</v>
      </c>
      <c r="J1136" t="e">
        <f>#REF!</f>
        <v>#REF!</v>
      </c>
      <c r="K1136" s="35">
        <f>Final_manabou_kanji[[#This Row],[Sr. no.]]</f>
        <v>1134</v>
      </c>
    </row>
    <row r="1137" spans="2:11" ht="15" customHeight="1" x14ac:dyDescent="0.3">
      <c r="B1137" s="34">
        <v>1135</v>
      </c>
      <c r="C1137" s="34" t="e">
        <f>VLOOKUP(Final_manabou_kanji[[#This Row],[Sr. no.]],Raw_data_N2_Kanji[[Sr. no.]:[Receipe no]],5,0)</f>
        <v>#N/A</v>
      </c>
      <c r="D1137" s="38" t="e">
        <f>VLOOKUP(Final_manabou_kanji[[#This Row],[Sr. no.]],Raw_data_N2_Kanji[[Sr. no.]:[Meaning]],7,0)</f>
        <v>#N/A</v>
      </c>
      <c r="E1137" s="3" t="e">
        <f>VLOOKUP(Final_manabou_kanji[[#This Row],[Sr. no.]],Raw_data_N2_Kanji[[Sr. no.]:[Meaning]],8,0)</f>
        <v>#N/A</v>
      </c>
      <c r="F1137" s="39" t="e">
        <f>VLOOKUP(Final_manabou_kanji[[#This Row],[Sr. no.]],Raw_data_N2_Kanji[[Sr. no.]:[Meaning]],9,0)</f>
        <v>#N/A</v>
      </c>
      <c r="G1137" s="66" t="e">
        <f>VLOOKUP(Final_manabou_kanji[[#This Row],[Sr. no.]],Raw_data_N2_Kanji[[Sr. no.]:[Sentence]],13,0)</f>
        <v>#N/A</v>
      </c>
      <c r="H1137" t="e">
        <f>VLOOKUP(Final_manabou_kanji[[#This Row],[Kanji]],Raw_data_N2_Kanji[[Receipe]:[Meaning]],6,0)</f>
        <v>#N/A</v>
      </c>
      <c r="I1137" t="e">
        <f>VLOOKUP(Final_manabou_kanji[[#This Row],[Kanji]],Raw_data_N2_Kanji[[Receipe]:[Meaning]],7,0)</f>
        <v>#N/A</v>
      </c>
      <c r="J1137" t="e">
        <f>#REF!</f>
        <v>#REF!</v>
      </c>
      <c r="K1137" s="35">
        <f>Final_manabou_kanji[[#This Row],[Sr. no.]]</f>
        <v>1135</v>
      </c>
    </row>
    <row r="1138" spans="2:11" ht="15" customHeight="1" x14ac:dyDescent="0.3">
      <c r="B1138" s="34">
        <v>1136</v>
      </c>
      <c r="C1138" s="34" t="e">
        <f>VLOOKUP(Final_manabou_kanji[[#This Row],[Sr. no.]],Raw_data_N2_Kanji[[Sr. no.]:[Receipe no]],5,0)</f>
        <v>#N/A</v>
      </c>
      <c r="D1138" s="38" t="e">
        <f>VLOOKUP(Final_manabou_kanji[[#This Row],[Sr. no.]],Raw_data_N2_Kanji[[Sr. no.]:[Meaning]],7,0)</f>
        <v>#N/A</v>
      </c>
      <c r="E1138" s="3" t="e">
        <f>VLOOKUP(Final_manabou_kanji[[#This Row],[Sr. no.]],Raw_data_N2_Kanji[[Sr. no.]:[Meaning]],8,0)</f>
        <v>#N/A</v>
      </c>
      <c r="F1138" s="39" t="e">
        <f>VLOOKUP(Final_manabou_kanji[[#This Row],[Sr. no.]],Raw_data_N2_Kanji[[Sr. no.]:[Meaning]],9,0)</f>
        <v>#N/A</v>
      </c>
      <c r="G1138" s="66" t="e">
        <f>VLOOKUP(Final_manabou_kanji[[#This Row],[Sr. no.]],Raw_data_N2_Kanji[[Sr. no.]:[Sentence]],13,0)</f>
        <v>#N/A</v>
      </c>
      <c r="H1138" t="e">
        <f>VLOOKUP(Final_manabou_kanji[[#This Row],[Kanji]],Raw_data_N2_Kanji[[Receipe]:[Meaning]],6,0)</f>
        <v>#N/A</v>
      </c>
      <c r="I1138" t="e">
        <f>VLOOKUP(Final_manabou_kanji[[#This Row],[Kanji]],Raw_data_N2_Kanji[[Receipe]:[Meaning]],7,0)</f>
        <v>#N/A</v>
      </c>
      <c r="J1138" t="e">
        <f>#REF!</f>
        <v>#REF!</v>
      </c>
      <c r="K1138" s="35">
        <f>Final_manabou_kanji[[#This Row],[Sr. no.]]</f>
        <v>1136</v>
      </c>
    </row>
    <row r="1139" spans="2:11" ht="15" customHeight="1" x14ac:dyDescent="0.3">
      <c r="B1139" s="34">
        <v>1137</v>
      </c>
      <c r="C1139" s="34" t="e">
        <f>VLOOKUP(Final_manabou_kanji[[#This Row],[Sr. no.]],Raw_data_N2_Kanji[[Sr. no.]:[Receipe no]],5,0)</f>
        <v>#N/A</v>
      </c>
      <c r="D1139" s="38" t="e">
        <f>VLOOKUP(Final_manabou_kanji[[#This Row],[Sr. no.]],Raw_data_N2_Kanji[[Sr. no.]:[Meaning]],7,0)</f>
        <v>#N/A</v>
      </c>
      <c r="E1139" s="3" t="e">
        <f>VLOOKUP(Final_manabou_kanji[[#This Row],[Sr. no.]],Raw_data_N2_Kanji[[Sr. no.]:[Meaning]],8,0)</f>
        <v>#N/A</v>
      </c>
      <c r="F1139" s="39" t="e">
        <f>VLOOKUP(Final_manabou_kanji[[#This Row],[Sr. no.]],Raw_data_N2_Kanji[[Sr. no.]:[Meaning]],9,0)</f>
        <v>#N/A</v>
      </c>
      <c r="G1139" s="66" t="e">
        <f>VLOOKUP(Final_manabou_kanji[[#This Row],[Sr. no.]],Raw_data_N2_Kanji[[Sr. no.]:[Sentence]],13,0)</f>
        <v>#N/A</v>
      </c>
      <c r="H1139" t="e">
        <f>VLOOKUP(Final_manabou_kanji[[#This Row],[Kanji]],Raw_data_N2_Kanji[[Receipe]:[Meaning]],6,0)</f>
        <v>#N/A</v>
      </c>
      <c r="I1139" t="e">
        <f>VLOOKUP(Final_manabou_kanji[[#This Row],[Kanji]],Raw_data_N2_Kanji[[Receipe]:[Meaning]],7,0)</f>
        <v>#N/A</v>
      </c>
      <c r="J1139" t="e">
        <f>#REF!</f>
        <v>#REF!</v>
      </c>
      <c r="K1139" s="35">
        <f>Final_manabou_kanji[[#This Row],[Sr. no.]]</f>
        <v>1137</v>
      </c>
    </row>
    <row r="1140" spans="2:11" ht="15" customHeight="1" x14ac:dyDescent="0.3">
      <c r="B1140" s="34">
        <v>1138</v>
      </c>
      <c r="C1140" s="34" t="e">
        <f>VLOOKUP(Final_manabou_kanji[[#This Row],[Sr. no.]],Raw_data_N2_Kanji[[Sr. no.]:[Receipe no]],5,0)</f>
        <v>#N/A</v>
      </c>
      <c r="D1140" s="38" t="e">
        <f>VLOOKUP(Final_manabou_kanji[[#This Row],[Sr. no.]],Raw_data_N2_Kanji[[Sr. no.]:[Meaning]],7,0)</f>
        <v>#N/A</v>
      </c>
      <c r="E1140" s="3" t="e">
        <f>VLOOKUP(Final_manabou_kanji[[#This Row],[Sr. no.]],Raw_data_N2_Kanji[[Sr. no.]:[Meaning]],8,0)</f>
        <v>#N/A</v>
      </c>
      <c r="F1140" s="39" t="e">
        <f>VLOOKUP(Final_manabou_kanji[[#This Row],[Sr. no.]],Raw_data_N2_Kanji[[Sr. no.]:[Meaning]],9,0)</f>
        <v>#N/A</v>
      </c>
      <c r="G1140" s="66" t="e">
        <f>VLOOKUP(Final_manabou_kanji[[#This Row],[Sr. no.]],Raw_data_N2_Kanji[[Sr. no.]:[Sentence]],13,0)</f>
        <v>#N/A</v>
      </c>
      <c r="H1140" t="e">
        <f>VLOOKUP(Final_manabou_kanji[[#This Row],[Kanji]],Raw_data_N2_Kanji[[Receipe]:[Meaning]],6,0)</f>
        <v>#N/A</v>
      </c>
      <c r="I1140" t="e">
        <f>VLOOKUP(Final_manabou_kanji[[#This Row],[Kanji]],Raw_data_N2_Kanji[[Receipe]:[Meaning]],7,0)</f>
        <v>#N/A</v>
      </c>
      <c r="J1140" t="e">
        <f>#REF!</f>
        <v>#REF!</v>
      </c>
      <c r="K1140" s="35">
        <f>Final_manabou_kanji[[#This Row],[Sr. no.]]</f>
        <v>1138</v>
      </c>
    </row>
    <row r="1141" spans="2:11" ht="15" customHeight="1" x14ac:dyDescent="0.3">
      <c r="B1141" s="34">
        <v>1139</v>
      </c>
      <c r="C1141" s="34" t="e">
        <f>VLOOKUP(Final_manabou_kanji[[#This Row],[Sr. no.]],Raw_data_N2_Kanji[[Sr. no.]:[Receipe no]],5,0)</f>
        <v>#N/A</v>
      </c>
      <c r="D1141" s="38" t="e">
        <f>VLOOKUP(Final_manabou_kanji[[#This Row],[Sr. no.]],Raw_data_N2_Kanji[[Sr. no.]:[Meaning]],7,0)</f>
        <v>#N/A</v>
      </c>
      <c r="E1141" s="3" t="e">
        <f>VLOOKUP(Final_manabou_kanji[[#This Row],[Sr. no.]],Raw_data_N2_Kanji[[Sr. no.]:[Meaning]],8,0)</f>
        <v>#N/A</v>
      </c>
      <c r="F1141" s="39" t="e">
        <f>VLOOKUP(Final_manabou_kanji[[#This Row],[Sr. no.]],Raw_data_N2_Kanji[[Sr. no.]:[Meaning]],9,0)</f>
        <v>#N/A</v>
      </c>
      <c r="G1141" s="66" t="e">
        <f>VLOOKUP(Final_manabou_kanji[[#This Row],[Sr. no.]],Raw_data_N2_Kanji[[Sr. no.]:[Sentence]],13,0)</f>
        <v>#N/A</v>
      </c>
      <c r="H1141" t="e">
        <f>VLOOKUP(Final_manabou_kanji[[#This Row],[Kanji]],Raw_data_N2_Kanji[[Receipe]:[Meaning]],6,0)</f>
        <v>#N/A</v>
      </c>
      <c r="I1141" t="e">
        <f>VLOOKUP(Final_manabou_kanji[[#This Row],[Kanji]],Raw_data_N2_Kanji[[Receipe]:[Meaning]],7,0)</f>
        <v>#N/A</v>
      </c>
      <c r="J1141" t="e">
        <f>#REF!</f>
        <v>#REF!</v>
      </c>
      <c r="K1141" s="35">
        <f>Final_manabou_kanji[[#This Row],[Sr. no.]]</f>
        <v>1139</v>
      </c>
    </row>
    <row r="1142" spans="2:11" ht="15" customHeight="1" x14ac:dyDescent="0.3">
      <c r="B1142" s="34">
        <v>1140</v>
      </c>
      <c r="C1142" s="34" t="e">
        <f>VLOOKUP(Final_manabou_kanji[[#This Row],[Sr. no.]],Raw_data_N2_Kanji[[Sr. no.]:[Receipe no]],5,0)</f>
        <v>#N/A</v>
      </c>
      <c r="D1142" s="38" t="e">
        <f>VLOOKUP(Final_manabou_kanji[[#This Row],[Sr. no.]],Raw_data_N2_Kanji[[Sr. no.]:[Meaning]],7,0)</f>
        <v>#N/A</v>
      </c>
      <c r="E1142" s="3" t="e">
        <f>VLOOKUP(Final_manabou_kanji[[#This Row],[Sr. no.]],Raw_data_N2_Kanji[[Sr. no.]:[Meaning]],8,0)</f>
        <v>#N/A</v>
      </c>
      <c r="F1142" s="39" t="e">
        <f>VLOOKUP(Final_manabou_kanji[[#This Row],[Sr. no.]],Raw_data_N2_Kanji[[Sr. no.]:[Meaning]],9,0)</f>
        <v>#N/A</v>
      </c>
      <c r="G1142" s="66" t="e">
        <f>VLOOKUP(Final_manabou_kanji[[#This Row],[Sr. no.]],Raw_data_N2_Kanji[[Sr. no.]:[Sentence]],13,0)</f>
        <v>#N/A</v>
      </c>
      <c r="H1142" t="e">
        <f>VLOOKUP(Final_manabou_kanji[[#This Row],[Kanji]],Raw_data_N2_Kanji[[Receipe]:[Meaning]],6,0)</f>
        <v>#N/A</v>
      </c>
      <c r="I1142" t="e">
        <f>VLOOKUP(Final_manabou_kanji[[#This Row],[Kanji]],Raw_data_N2_Kanji[[Receipe]:[Meaning]],7,0)</f>
        <v>#N/A</v>
      </c>
      <c r="J1142" t="e">
        <f>#REF!</f>
        <v>#REF!</v>
      </c>
      <c r="K1142" s="35">
        <f>Final_manabou_kanji[[#This Row],[Sr. no.]]</f>
        <v>1140</v>
      </c>
    </row>
    <row r="1143" spans="2:11" ht="15" customHeight="1" x14ac:dyDescent="0.3">
      <c r="B1143" s="34">
        <v>1141</v>
      </c>
      <c r="C1143" s="34" t="e">
        <f>VLOOKUP(Final_manabou_kanji[[#This Row],[Sr. no.]],Raw_data_N2_Kanji[[Sr. no.]:[Receipe no]],5,0)</f>
        <v>#N/A</v>
      </c>
      <c r="D1143" s="38" t="e">
        <f>VLOOKUP(Final_manabou_kanji[[#This Row],[Sr. no.]],Raw_data_N2_Kanji[[Sr. no.]:[Meaning]],7,0)</f>
        <v>#N/A</v>
      </c>
      <c r="E1143" s="3" t="e">
        <f>VLOOKUP(Final_manabou_kanji[[#This Row],[Sr. no.]],Raw_data_N2_Kanji[[Sr. no.]:[Meaning]],8,0)</f>
        <v>#N/A</v>
      </c>
      <c r="F1143" s="39" t="e">
        <f>VLOOKUP(Final_manabou_kanji[[#This Row],[Sr. no.]],Raw_data_N2_Kanji[[Sr. no.]:[Meaning]],9,0)</f>
        <v>#N/A</v>
      </c>
      <c r="G1143" s="66" t="e">
        <f>VLOOKUP(Final_manabou_kanji[[#This Row],[Sr. no.]],Raw_data_N2_Kanji[[Sr. no.]:[Sentence]],13,0)</f>
        <v>#N/A</v>
      </c>
      <c r="H1143" t="e">
        <f>VLOOKUP(Final_manabou_kanji[[#This Row],[Kanji]],Raw_data_N2_Kanji[[Receipe]:[Meaning]],6,0)</f>
        <v>#N/A</v>
      </c>
      <c r="I1143" t="e">
        <f>VLOOKUP(Final_manabou_kanji[[#This Row],[Kanji]],Raw_data_N2_Kanji[[Receipe]:[Meaning]],7,0)</f>
        <v>#N/A</v>
      </c>
      <c r="J1143" t="e">
        <f>#REF!</f>
        <v>#REF!</v>
      </c>
      <c r="K1143" s="35">
        <f>Final_manabou_kanji[[#This Row],[Sr. no.]]</f>
        <v>1141</v>
      </c>
    </row>
    <row r="1144" spans="2:11" ht="15" customHeight="1" x14ac:dyDescent="0.3">
      <c r="B1144" s="34">
        <v>1142</v>
      </c>
      <c r="C1144" s="34" t="e">
        <f>VLOOKUP(Final_manabou_kanji[[#This Row],[Sr. no.]],Raw_data_N2_Kanji[[Sr. no.]:[Receipe no]],5,0)</f>
        <v>#N/A</v>
      </c>
      <c r="D1144" s="38" t="e">
        <f>VLOOKUP(Final_manabou_kanji[[#This Row],[Sr. no.]],Raw_data_N2_Kanji[[Sr. no.]:[Meaning]],7,0)</f>
        <v>#N/A</v>
      </c>
      <c r="E1144" s="3" t="e">
        <f>VLOOKUP(Final_manabou_kanji[[#This Row],[Sr. no.]],Raw_data_N2_Kanji[[Sr. no.]:[Meaning]],8,0)</f>
        <v>#N/A</v>
      </c>
      <c r="F1144" s="39" t="e">
        <f>VLOOKUP(Final_manabou_kanji[[#This Row],[Sr. no.]],Raw_data_N2_Kanji[[Sr. no.]:[Meaning]],9,0)</f>
        <v>#N/A</v>
      </c>
      <c r="G1144" s="66" t="e">
        <f>VLOOKUP(Final_manabou_kanji[[#This Row],[Sr. no.]],Raw_data_N2_Kanji[[Sr. no.]:[Sentence]],13,0)</f>
        <v>#N/A</v>
      </c>
      <c r="H1144" t="e">
        <f>VLOOKUP(Final_manabou_kanji[[#This Row],[Kanji]],Raw_data_N2_Kanji[[Receipe]:[Meaning]],6,0)</f>
        <v>#N/A</v>
      </c>
      <c r="I1144" t="e">
        <f>VLOOKUP(Final_manabou_kanji[[#This Row],[Kanji]],Raw_data_N2_Kanji[[Receipe]:[Meaning]],7,0)</f>
        <v>#N/A</v>
      </c>
      <c r="J1144" t="e">
        <f>#REF!</f>
        <v>#REF!</v>
      </c>
      <c r="K1144" s="35">
        <f>Final_manabou_kanji[[#This Row],[Sr. no.]]</f>
        <v>1142</v>
      </c>
    </row>
    <row r="1145" spans="2:11" ht="15" customHeight="1" x14ac:dyDescent="0.3">
      <c r="B1145" s="34">
        <v>1143</v>
      </c>
      <c r="C1145" s="34" t="e">
        <f>VLOOKUP(Final_manabou_kanji[[#This Row],[Sr. no.]],Raw_data_N2_Kanji[[Sr. no.]:[Receipe no]],5,0)</f>
        <v>#N/A</v>
      </c>
      <c r="D1145" s="38" t="e">
        <f>VLOOKUP(Final_manabou_kanji[[#This Row],[Sr. no.]],Raw_data_N2_Kanji[[Sr. no.]:[Meaning]],7,0)</f>
        <v>#N/A</v>
      </c>
      <c r="E1145" s="3" t="e">
        <f>VLOOKUP(Final_manabou_kanji[[#This Row],[Sr. no.]],Raw_data_N2_Kanji[[Sr. no.]:[Meaning]],8,0)</f>
        <v>#N/A</v>
      </c>
      <c r="F1145" s="39" t="e">
        <f>VLOOKUP(Final_manabou_kanji[[#This Row],[Sr. no.]],Raw_data_N2_Kanji[[Sr. no.]:[Meaning]],9,0)</f>
        <v>#N/A</v>
      </c>
      <c r="G1145" s="66" t="e">
        <f>VLOOKUP(Final_manabou_kanji[[#This Row],[Sr. no.]],Raw_data_N2_Kanji[[Sr. no.]:[Sentence]],13,0)</f>
        <v>#N/A</v>
      </c>
      <c r="H1145" t="e">
        <f>VLOOKUP(Final_manabou_kanji[[#This Row],[Kanji]],Raw_data_N2_Kanji[[Receipe]:[Meaning]],6,0)</f>
        <v>#N/A</v>
      </c>
      <c r="I1145" t="e">
        <f>VLOOKUP(Final_manabou_kanji[[#This Row],[Kanji]],Raw_data_N2_Kanji[[Receipe]:[Meaning]],7,0)</f>
        <v>#N/A</v>
      </c>
      <c r="J1145" t="e">
        <f>#REF!</f>
        <v>#REF!</v>
      </c>
      <c r="K1145" s="35">
        <f>Final_manabou_kanji[[#This Row],[Sr. no.]]</f>
        <v>1143</v>
      </c>
    </row>
    <row r="1146" spans="2:11" ht="15" customHeight="1" x14ac:dyDescent="0.3">
      <c r="B1146" s="34">
        <v>1144</v>
      </c>
      <c r="C1146" s="34" t="e">
        <f>VLOOKUP(Final_manabou_kanji[[#This Row],[Sr. no.]],Raw_data_N2_Kanji[[Sr. no.]:[Receipe no]],5,0)</f>
        <v>#N/A</v>
      </c>
      <c r="D1146" s="38" t="e">
        <f>VLOOKUP(Final_manabou_kanji[[#This Row],[Sr. no.]],Raw_data_N2_Kanji[[Sr. no.]:[Meaning]],7,0)</f>
        <v>#N/A</v>
      </c>
      <c r="E1146" s="3" t="e">
        <f>VLOOKUP(Final_manabou_kanji[[#This Row],[Sr. no.]],Raw_data_N2_Kanji[[Sr. no.]:[Meaning]],8,0)</f>
        <v>#N/A</v>
      </c>
      <c r="F1146" s="39" t="e">
        <f>VLOOKUP(Final_manabou_kanji[[#This Row],[Sr. no.]],Raw_data_N2_Kanji[[Sr. no.]:[Meaning]],9,0)</f>
        <v>#N/A</v>
      </c>
      <c r="G1146" s="66" t="e">
        <f>VLOOKUP(Final_manabou_kanji[[#This Row],[Sr. no.]],Raw_data_N2_Kanji[[Sr. no.]:[Sentence]],13,0)</f>
        <v>#N/A</v>
      </c>
      <c r="H1146" t="e">
        <f>VLOOKUP(Final_manabou_kanji[[#This Row],[Kanji]],Raw_data_N2_Kanji[[Receipe]:[Meaning]],6,0)</f>
        <v>#N/A</v>
      </c>
      <c r="I1146" t="e">
        <f>VLOOKUP(Final_manabou_kanji[[#This Row],[Kanji]],Raw_data_N2_Kanji[[Receipe]:[Meaning]],7,0)</f>
        <v>#N/A</v>
      </c>
      <c r="J1146" t="e">
        <f>#REF!</f>
        <v>#REF!</v>
      </c>
      <c r="K1146" s="35">
        <f>Final_manabou_kanji[[#This Row],[Sr. no.]]</f>
        <v>1144</v>
      </c>
    </row>
    <row r="1147" spans="2:11" ht="15" customHeight="1" x14ac:dyDescent="0.3">
      <c r="B1147" s="34">
        <v>1145</v>
      </c>
      <c r="C1147" s="34" t="e">
        <f>VLOOKUP(Final_manabou_kanji[[#This Row],[Sr. no.]],Raw_data_N2_Kanji[[Sr. no.]:[Receipe no]],5,0)</f>
        <v>#N/A</v>
      </c>
      <c r="D1147" s="38" t="e">
        <f>VLOOKUP(Final_manabou_kanji[[#This Row],[Sr. no.]],Raw_data_N2_Kanji[[Sr. no.]:[Meaning]],7,0)</f>
        <v>#N/A</v>
      </c>
      <c r="E1147" s="3" t="e">
        <f>VLOOKUP(Final_manabou_kanji[[#This Row],[Sr. no.]],Raw_data_N2_Kanji[[Sr. no.]:[Meaning]],8,0)</f>
        <v>#N/A</v>
      </c>
      <c r="F1147" s="39" t="e">
        <f>VLOOKUP(Final_manabou_kanji[[#This Row],[Sr. no.]],Raw_data_N2_Kanji[[Sr. no.]:[Meaning]],9,0)</f>
        <v>#N/A</v>
      </c>
      <c r="G1147" s="66" t="e">
        <f>VLOOKUP(Final_manabou_kanji[[#This Row],[Sr. no.]],Raw_data_N2_Kanji[[Sr. no.]:[Sentence]],13,0)</f>
        <v>#N/A</v>
      </c>
      <c r="H1147" t="e">
        <f>VLOOKUP(Final_manabou_kanji[[#This Row],[Kanji]],Raw_data_N2_Kanji[[Receipe]:[Meaning]],6,0)</f>
        <v>#N/A</v>
      </c>
      <c r="I1147" t="e">
        <f>VLOOKUP(Final_manabou_kanji[[#This Row],[Kanji]],Raw_data_N2_Kanji[[Receipe]:[Meaning]],7,0)</f>
        <v>#N/A</v>
      </c>
      <c r="J1147" t="e">
        <f>#REF!</f>
        <v>#REF!</v>
      </c>
      <c r="K1147" s="35">
        <f>Final_manabou_kanji[[#This Row],[Sr. no.]]</f>
        <v>1145</v>
      </c>
    </row>
    <row r="1148" spans="2:11" ht="15" customHeight="1" x14ac:dyDescent="0.3">
      <c r="B1148" s="34">
        <v>1146</v>
      </c>
      <c r="C1148" s="34" t="e">
        <f>VLOOKUP(Final_manabou_kanji[[#This Row],[Sr. no.]],Raw_data_N2_Kanji[[Sr. no.]:[Receipe no]],5,0)</f>
        <v>#N/A</v>
      </c>
      <c r="D1148" s="38" t="e">
        <f>VLOOKUP(Final_manabou_kanji[[#This Row],[Sr. no.]],Raw_data_N2_Kanji[[Sr. no.]:[Meaning]],7,0)</f>
        <v>#N/A</v>
      </c>
      <c r="E1148" s="3" t="e">
        <f>VLOOKUP(Final_manabou_kanji[[#This Row],[Sr. no.]],Raw_data_N2_Kanji[[Sr. no.]:[Meaning]],8,0)</f>
        <v>#N/A</v>
      </c>
      <c r="F1148" s="39" t="e">
        <f>VLOOKUP(Final_manabou_kanji[[#This Row],[Sr. no.]],Raw_data_N2_Kanji[[Sr. no.]:[Meaning]],9,0)</f>
        <v>#N/A</v>
      </c>
      <c r="G1148" s="66" t="e">
        <f>VLOOKUP(Final_manabou_kanji[[#This Row],[Sr. no.]],Raw_data_N2_Kanji[[Sr. no.]:[Sentence]],13,0)</f>
        <v>#N/A</v>
      </c>
      <c r="H1148" t="e">
        <f>VLOOKUP(Final_manabou_kanji[[#This Row],[Kanji]],Raw_data_N2_Kanji[[Receipe]:[Meaning]],6,0)</f>
        <v>#N/A</v>
      </c>
      <c r="I1148" t="e">
        <f>VLOOKUP(Final_manabou_kanji[[#This Row],[Kanji]],Raw_data_N2_Kanji[[Receipe]:[Meaning]],7,0)</f>
        <v>#N/A</v>
      </c>
      <c r="J1148" t="e">
        <f>#REF!</f>
        <v>#REF!</v>
      </c>
      <c r="K1148" s="35">
        <f>Final_manabou_kanji[[#This Row],[Sr. no.]]</f>
        <v>1146</v>
      </c>
    </row>
    <row r="1149" spans="2:11" ht="15" customHeight="1" x14ac:dyDescent="0.3">
      <c r="B1149" s="34">
        <v>1147</v>
      </c>
      <c r="C1149" s="34" t="e">
        <f>VLOOKUP(Final_manabou_kanji[[#This Row],[Sr. no.]],Raw_data_N2_Kanji[[Sr. no.]:[Receipe no]],5,0)</f>
        <v>#N/A</v>
      </c>
      <c r="D1149" s="38" t="e">
        <f>VLOOKUP(Final_manabou_kanji[[#This Row],[Sr. no.]],Raw_data_N2_Kanji[[Sr. no.]:[Meaning]],7,0)</f>
        <v>#N/A</v>
      </c>
      <c r="E1149" s="3" t="e">
        <f>VLOOKUP(Final_manabou_kanji[[#This Row],[Sr. no.]],Raw_data_N2_Kanji[[Sr. no.]:[Meaning]],8,0)</f>
        <v>#N/A</v>
      </c>
      <c r="F1149" s="39" t="e">
        <f>VLOOKUP(Final_manabou_kanji[[#This Row],[Sr. no.]],Raw_data_N2_Kanji[[Sr. no.]:[Meaning]],9,0)</f>
        <v>#N/A</v>
      </c>
      <c r="G1149" s="66" t="e">
        <f>VLOOKUP(Final_manabou_kanji[[#This Row],[Sr. no.]],Raw_data_N2_Kanji[[Sr. no.]:[Sentence]],13,0)</f>
        <v>#N/A</v>
      </c>
      <c r="H1149" t="e">
        <f>VLOOKUP(Final_manabou_kanji[[#This Row],[Kanji]],Raw_data_N2_Kanji[[Receipe]:[Meaning]],6,0)</f>
        <v>#N/A</v>
      </c>
      <c r="I1149" t="e">
        <f>VLOOKUP(Final_manabou_kanji[[#This Row],[Kanji]],Raw_data_N2_Kanji[[Receipe]:[Meaning]],7,0)</f>
        <v>#N/A</v>
      </c>
      <c r="J1149" t="e">
        <f>#REF!</f>
        <v>#REF!</v>
      </c>
      <c r="K1149" s="35">
        <f>Final_manabou_kanji[[#This Row],[Sr. no.]]</f>
        <v>1147</v>
      </c>
    </row>
    <row r="1150" spans="2:11" ht="15" customHeight="1" x14ac:dyDescent="0.3">
      <c r="B1150" s="34">
        <v>1148</v>
      </c>
      <c r="C1150" s="34" t="e">
        <f>VLOOKUP(Final_manabou_kanji[[#This Row],[Sr. no.]],Raw_data_N2_Kanji[[Sr. no.]:[Receipe no]],5,0)</f>
        <v>#N/A</v>
      </c>
      <c r="D1150" s="38" t="e">
        <f>VLOOKUP(Final_manabou_kanji[[#This Row],[Sr. no.]],Raw_data_N2_Kanji[[Sr. no.]:[Meaning]],7,0)</f>
        <v>#N/A</v>
      </c>
      <c r="E1150" s="3" t="e">
        <f>VLOOKUP(Final_manabou_kanji[[#This Row],[Sr. no.]],Raw_data_N2_Kanji[[Sr. no.]:[Meaning]],8,0)</f>
        <v>#N/A</v>
      </c>
      <c r="F1150" s="39" t="e">
        <f>VLOOKUP(Final_manabou_kanji[[#This Row],[Sr. no.]],Raw_data_N2_Kanji[[Sr. no.]:[Meaning]],9,0)</f>
        <v>#N/A</v>
      </c>
      <c r="G1150" s="66" t="e">
        <f>VLOOKUP(Final_manabou_kanji[[#This Row],[Sr. no.]],Raw_data_N2_Kanji[[Sr. no.]:[Sentence]],13,0)</f>
        <v>#N/A</v>
      </c>
      <c r="H1150" t="e">
        <f>VLOOKUP(Final_manabou_kanji[[#This Row],[Kanji]],Raw_data_N2_Kanji[[Receipe]:[Meaning]],6,0)</f>
        <v>#N/A</v>
      </c>
      <c r="I1150" t="e">
        <f>VLOOKUP(Final_manabou_kanji[[#This Row],[Kanji]],Raw_data_N2_Kanji[[Receipe]:[Meaning]],7,0)</f>
        <v>#N/A</v>
      </c>
      <c r="J1150" t="e">
        <f>#REF!</f>
        <v>#REF!</v>
      </c>
      <c r="K1150" s="35">
        <f>Final_manabou_kanji[[#This Row],[Sr. no.]]</f>
        <v>1148</v>
      </c>
    </row>
    <row r="1151" spans="2:11" ht="15" customHeight="1" x14ac:dyDescent="0.3">
      <c r="B1151" s="34">
        <v>1149</v>
      </c>
      <c r="C1151" s="34" t="e">
        <f>VLOOKUP(Final_manabou_kanji[[#This Row],[Sr. no.]],Raw_data_N2_Kanji[[Sr. no.]:[Receipe no]],5,0)</f>
        <v>#N/A</v>
      </c>
      <c r="D1151" s="38" t="e">
        <f>VLOOKUP(Final_manabou_kanji[[#This Row],[Sr. no.]],Raw_data_N2_Kanji[[Sr. no.]:[Meaning]],7,0)</f>
        <v>#N/A</v>
      </c>
      <c r="E1151" s="3" t="e">
        <f>VLOOKUP(Final_manabou_kanji[[#This Row],[Sr. no.]],Raw_data_N2_Kanji[[Sr. no.]:[Meaning]],8,0)</f>
        <v>#N/A</v>
      </c>
      <c r="F1151" s="39" t="e">
        <f>VLOOKUP(Final_manabou_kanji[[#This Row],[Sr. no.]],Raw_data_N2_Kanji[[Sr. no.]:[Meaning]],9,0)</f>
        <v>#N/A</v>
      </c>
      <c r="G1151" s="66" t="e">
        <f>VLOOKUP(Final_manabou_kanji[[#This Row],[Sr. no.]],Raw_data_N2_Kanji[[Sr. no.]:[Sentence]],13,0)</f>
        <v>#N/A</v>
      </c>
      <c r="H1151" t="e">
        <f>VLOOKUP(Final_manabou_kanji[[#This Row],[Kanji]],Raw_data_N2_Kanji[[Receipe]:[Meaning]],6,0)</f>
        <v>#N/A</v>
      </c>
      <c r="I1151" t="e">
        <f>VLOOKUP(Final_manabou_kanji[[#This Row],[Kanji]],Raw_data_N2_Kanji[[Receipe]:[Meaning]],7,0)</f>
        <v>#N/A</v>
      </c>
      <c r="J1151" t="e">
        <f>#REF!</f>
        <v>#REF!</v>
      </c>
      <c r="K1151" s="35">
        <f>Final_manabou_kanji[[#This Row],[Sr. no.]]</f>
        <v>1149</v>
      </c>
    </row>
    <row r="1152" spans="2:11" ht="15" customHeight="1" x14ac:dyDescent="0.3">
      <c r="B1152" s="34">
        <v>1150</v>
      </c>
      <c r="C1152" s="34" t="e">
        <f>VLOOKUP(Final_manabou_kanji[[#This Row],[Sr. no.]],Raw_data_N2_Kanji[[Sr. no.]:[Receipe no]],5,0)</f>
        <v>#N/A</v>
      </c>
      <c r="D1152" s="38" t="e">
        <f>VLOOKUP(Final_manabou_kanji[[#This Row],[Sr. no.]],Raw_data_N2_Kanji[[Sr. no.]:[Meaning]],7,0)</f>
        <v>#N/A</v>
      </c>
      <c r="E1152" s="3" t="e">
        <f>VLOOKUP(Final_manabou_kanji[[#This Row],[Sr. no.]],Raw_data_N2_Kanji[[Sr. no.]:[Meaning]],8,0)</f>
        <v>#N/A</v>
      </c>
      <c r="F1152" s="39" t="e">
        <f>VLOOKUP(Final_manabou_kanji[[#This Row],[Sr. no.]],Raw_data_N2_Kanji[[Sr. no.]:[Meaning]],9,0)</f>
        <v>#N/A</v>
      </c>
      <c r="G1152" s="66" t="e">
        <f>VLOOKUP(Final_manabou_kanji[[#This Row],[Sr. no.]],Raw_data_N2_Kanji[[Sr. no.]:[Sentence]],13,0)</f>
        <v>#N/A</v>
      </c>
      <c r="H1152" t="e">
        <f>VLOOKUP(Final_manabou_kanji[[#This Row],[Kanji]],Raw_data_N2_Kanji[[Receipe]:[Meaning]],6,0)</f>
        <v>#N/A</v>
      </c>
      <c r="I1152" t="e">
        <f>VLOOKUP(Final_manabou_kanji[[#This Row],[Kanji]],Raw_data_N2_Kanji[[Receipe]:[Meaning]],7,0)</f>
        <v>#N/A</v>
      </c>
      <c r="J1152" t="e">
        <f>#REF!</f>
        <v>#REF!</v>
      </c>
      <c r="K1152" s="35">
        <f>Final_manabou_kanji[[#This Row],[Sr. no.]]</f>
        <v>1150</v>
      </c>
    </row>
    <row r="1153" spans="2:11" ht="15" customHeight="1" x14ac:dyDescent="0.3">
      <c r="B1153" s="34">
        <v>1151</v>
      </c>
      <c r="C1153" s="34" t="e">
        <f>VLOOKUP(Final_manabou_kanji[[#This Row],[Sr. no.]],Raw_data_N2_Kanji[[Sr. no.]:[Receipe no]],5,0)</f>
        <v>#N/A</v>
      </c>
      <c r="D1153" s="38" t="e">
        <f>VLOOKUP(Final_manabou_kanji[[#This Row],[Sr. no.]],Raw_data_N2_Kanji[[Sr. no.]:[Meaning]],7,0)</f>
        <v>#N/A</v>
      </c>
      <c r="E1153" s="3" t="e">
        <f>VLOOKUP(Final_manabou_kanji[[#This Row],[Sr. no.]],Raw_data_N2_Kanji[[Sr. no.]:[Meaning]],8,0)</f>
        <v>#N/A</v>
      </c>
      <c r="F1153" s="39" t="e">
        <f>VLOOKUP(Final_manabou_kanji[[#This Row],[Sr. no.]],Raw_data_N2_Kanji[[Sr. no.]:[Meaning]],9,0)</f>
        <v>#N/A</v>
      </c>
      <c r="G1153" s="66" t="e">
        <f>VLOOKUP(Final_manabou_kanji[[#This Row],[Sr. no.]],Raw_data_N2_Kanji[[Sr. no.]:[Sentence]],13,0)</f>
        <v>#N/A</v>
      </c>
      <c r="H1153" t="e">
        <f>VLOOKUP(Final_manabou_kanji[[#This Row],[Kanji]],Raw_data_N2_Kanji[[Receipe]:[Meaning]],6,0)</f>
        <v>#N/A</v>
      </c>
      <c r="I1153" t="e">
        <f>VLOOKUP(Final_manabou_kanji[[#This Row],[Kanji]],Raw_data_N2_Kanji[[Receipe]:[Meaning]],7,0)</f>
        <v>#N/A</v>
      </c>
      <c r="J1153" t="e">
        <f>#REF!</f>
        <v>#REF!</v>
      </c>
      <c r="K1153" s="35">
        <f>Final_manabou_kanji[[#This Row],[Sr. no.]]</f>
        <v>1151</v>
      </c>
    </row>
    <row r="1154" spans="2:11" ht="15" customHeight="1" x14ac:dyDescent="0.3">
      <c r="B1154" s="34">
        <v>1152</v>
      </c>
      <c r="C1154" s="34" t="e">
        <f>VLOOKUP(Final_manabou_kanji[[#This Row],[Sr. no.]],Raw_data_N2_Kanji[[Sr. no.]:[Receipe no]],5,0)</f>
        <v>#N/A</v>
      </c>
      <c r="D1154" s="38" t="e">
        <f>VLOOKUP(Final_manabou_kanji[[#This Row],[Sr. no.]],Raw_data_N2_Kanji[[Sr. no.]:[Meaning]],7,0)</f>
        <v>#N/A</v>
      </c>
      <c r="E1154" s="3" t="e">
        <f>VLOOKUP(Final_manabou_kanji[[#This Row],[Sr. no.]],Raw_data_N2_Kanji[[Sr. no.]:[Meaning]],8,0)</f>
        <v>#N/A</v>
      </c>
      <c r="F1154" s="39" t="e">
        <f>VLOOKUP(Final_manabou_kanji[[#This Row],[Sr. no.]],Raw_data_N2_Kanji[[Sr. no.]:[Meaning]],9,0)</f>
        <v>#N/A</v>
      </c>
      <c r="G1154" s="66" t="e">
        <f>VLOOKUP(Final_manabou_kanji[[#This Row],[Sr. no.]],Raw_data_N2_Kanji[[Sr. no.]:[Sentence]],13,0)</f>
        <v>#N/A</v>
      </c>
      <c r="H1154" t="e">
        <f>VLOOKUP(Final_manabou_kanji[[#This Row],[Kanji]],Raw_data_N2_Kanji[[Receipe]:[Meaning]],6,0)</f>
        <v>#N/A</v>
      </c>
      <c r="I1154" t="e">
        <f>VLOOKUP(Final_manabou_kanji[[#This Row],[Kanji]],Raw_data_N2_Kanji[[Receipe]:[Meaning]],7,0)</f>
        <v>#N/A</v>
      </c>
      <c r="J1154" t="e">
        <f>#REF!</f>
        <v>#REF!</v>
      </c>
      <c r="K1154" s="35">
        <f>Final_manabou_kanji[[#This Row],[Sr. no.]]</f>
        <v>1152</v>
      </c>
    </row>
    <row r="1155" spans="2:11" ht="15" customHeight="1" x14ac:dyDescent="0.3">
      <c r="B1155" s="34">
        <v>1153</v>
      </c>
      <c r="C1155" s="34" t="e">
        <f>VLOOKUP(Final_manabou_kanji[[#This Row],[Sr. no.]],Raw_data_N2_Kanji[[Sr. no.]:[Receipe no]],5,0)</f>
        <v>#N/A</v>
      </c>
      <c r="D1155" s="38" t="e">
        <f>VLOOKUP(Final_manabou_kanji[[#This Row],[Sr. no.]],Raw_data_N2_Kanji[[Sr. no.]:[Meaning]],7,0)</f>
        <v>#N/A</v>
      </c>
      <c r="E1155" s="3" t="e">
        <f>VLOOKUP(Final_manabou_kanji[[#This Row],[Sr. no.]],Raw_data_N2_Kanji[[Sr. no.]:[Meaning]],8,0)</f>
        <v>#N/A</v>
      </c>
      <c r="F1155" s="39" t="e">
        <f>VLOOKUP(Final_manabou_kanji[[#This Row],[Sr. no.]],Raw_data_N2_Kanji[[Sr. no.]:[Meaning]],9,0)</f>
        <v>#N/A</v>
      </c>
      <c r="G1155" s="66" t="e">
        <f>VLOOKUP(Final_manabou_kanji[[#This Row],[Sr. no.]],Raw_data_N2_Kanji[[Sr. no.]:[Sentence]],13,0)</f>
        <v>#N/A</v>
      </c>
      <c r="H1155" t="e">
        <f>VLOOKUP(Final_manabou_kanji[[#This Row],[Kanji]],Raw_data_N2_Kanji[[Receipe]:[Meaning]],6,0)</f>
        <v>#N/A</v>
      </c>
      <c r="I1155" t="e">
        <f>VLOOKUP(Final_manabou_kanji[[#This Row],[Kanji]],Raw_data_N2_Kanji[[Receipe]:[Meaning]],7,0)</f>
        <v>#N/A</v>
      </c>
      <c r="J1155" t="e">
        <f>#REF!</f>
        <v>#REF!</v>
      </c>
      <c r="K1155" s="35">
        <f>Final_manabou_kanji[[#This Row],[Sr. no.]]</f>
        <v>1153</v>
      </c>
    </row>
    <row r="1156" spans="2:11" ht="15" customHeight="1" x14ac:dyDescent="0.3">
      <c r="B1156" s="34">
        <v>1154</v>
      </c>
      <c r="C1156" s="34" t="e">
        <f>VLOOKUP(Final_manabou_kanji[[#This Row],[Sr. no.]],Raw_data_N2_Kanji[[Sr. no.]:[Receipe no]],5,0)</f>
        <v>#N/A</v>
      </c>
      <c r="D1156" s="38" t="e">
        <f>VLOOKUP(Final_manabou_kanji[[#This Row],[Sr. no.]],Raw_data_N2_Kanji[[Sr. no.]:[Meaning]],7,0)</f>
        <v>#N/A</v>
      </c>
      <c r="E1156" s="3" t="e">
        <f>VLOOKUP(Final_manabou_kanji[[#This Row],[Sr. no.]],Raw_data_N2_Kanji[[Sr. no.]:[Meaning]],8,0)</f>
        <v>#N/A</v>
      </c>
      <c r="F1156" s="39" t="e">
        <f>VLOOKUP(Final_manabou_kanji[[#This Row],[Sr. no.]],Raw_data_N2_Kanji[[Sr. no.]:[Meaning]],9,0)</f>
        <v>#N/A</v>
      </c>
      <c r="G1156" s="66" t="e">
        <f>VLOOKUP(Final_manabou_kanji[[#This Row],[Sr. no.]],Raw_data_N2_Kanji[[Sr. no.]:[Sentence]],13,0)</f>
        <v>#N/A</v>
      </c>
      <c r="H1156" t="e">
        <f>VLOOKUP(Final_manabou_kanji[[#This Row],[Kanji]],Raw_data_N2_Kanji[[Receipe]:[Meaning]],6,0)</f>
        <v>#N/A</v>
      </c>
      <c r="I1156" t="e">
        <f>VLOOKUP(Final_manabou_kanji[[#This Row],[Kanji]],Raw_data_N2_Kanji[[Receipe]:[Meaning]],7,0)</f>
        <v>#N/A</v>
      </c>
      <c r="J1156" t="e">
        <f>#REF!</f>
        <v>#REF!</v>
      </c>
      <c r="K1156" s="35">
        <f>Final_manabou_kanji[[#This Row],[Sr. no.]]</f>
        <v>1154</v>
      </c>
    </row>
    <row r="1157" spans="2:11" ht="15" customHeight="1" x14ac:dyDescent="0.3">
      <c r="B1157" s="34">
        <v>1155</v>
      </c>
      <c r="C1157" s="34" t="e">
        <f>VLOOKUP(Final_manabou_kanji[[#This Row],[Sr. no.]],Raw_data_N2_Kanji[[Sr. no.]:[Receipe no]],5,0)</f>
        <v>#N/A</v>
      </c>
      <c r="D1157" s="38" t="e">
        <f>VLOOKUP(Final_manabou_kanji[[#This Row],[Sr. no.]],Raw_data_N2_Kanji[[Sr. no.]:[Meaning]],7,0)</f>
        <v>#N/A</v>
      </c>
      <c r="E1157" s="3" t="e">
        <f>VLOOKUP(Final_manabou_kanji[[#This Row],[Sr. no.]],Raw_data_N2_Kanji[[Sr. no.]:[Meaning]],8,0)</f>
        <v>#N/A</v>
      </c>
      <c r="F1157" s="39" t="e">
        <f>VLOOKUP(Final_manabou_kanji[[#This Row],[Sr. no.]],Raw_data_N2_Kanji[[Sr. no.]:[Meaning]],9,0)</f>
        <v>#N/A</v>
      </c>
      <c r="G1157" s="66" t="e">
        <f>VLOOKUP(Final_manabou_kanji[[#This Row],[Sr. no.]],Raw_data_N2_Kanji[[Sr. no.]:[Sentence]],13,0)</f>
        <v>#N/A</v>
      </c>
      <c r="H1157" t="e">
        <f>VLOOKUP(Final_manabou_kanji[[#This Row],[Kanji]],Raw_data_N2_Kanji[[Receipe]:[Meaning]],6,0)</f>
        <v>#N/A</v>
      </c>
      <c r="I1157" t="e">
        <f>VLOOKUP(Final_manabou_kanji[[#This Row],[Kanji]],Raw_data_N2_Kanji[[Receipe]:[Meaning]],7,0)</f>
        <v>#N/A</v>
      </c>
      <c r="J1157" t="e">
        <f>#REF!</f>
        <v>#REF!</v>
      </c>
      <c r="K1157" s="35">
        <f>Final_manabou_kanji[[#This Row],[Sr. no.]]</f>
        <v>1155</v>
      </c>
    </row>
    <row r="1158" spans="2:11" ht="15" customHeight="1" x14ac:dyDescent="0.3">
      <c r="B1158" s="34">
        <v>1156</v>
      </c>
      <c r="C1158" s="34" t="e">
        <f>VLOOKUP(Final_manabou_kanji[[#This Row],[Sr. no.]],Raw_data_N2_Kanji[[Sr. no.]:[Receipe no]],5,0)</f>
        <v>#N/A</v>
      </c>
      <c r="D1158" s="38" t="e">
        <f>VLOOKUP(Final_manabou_kanji[[#This Row],[Sr. no.]],Raw_data_N2_Kanji[[Sr. no.]:[Meaning]],7,0)</f>
        <v>#N/A</v>
      </c>
      <c r="E1158" s="3" t="e">
        <f>VLOOKUP(Final_manabou_kanji[[#This Row],[Sr. no.]],Raw_data_N2_Kanji[[Sr. no.]:[Meaning]],8,0)</f>
        <v>#N/A</v>
      </c>
      <c r="F1158" s="39" t="e">
        <f>VLOOKUP(Final_manabou_kanji[[#This Row],[Sr. no.]],Raw_data_N2_Kanji[[Sr. no.]:[Meaning]],9,0)</f>
        <v>#N/A</v>
      </c>
      <c r="G1158" s="66" t="e">
        <f>VLOOKUP(Final_manabou_kanji[[#This Row],[Sr. no.]],Raw_data_N2_Kanji[[Sr. no.]:[Sentence]],13,0)</f>
        <v>#N/A</v>
      </c>
      <c r="H1158" t="e">
        <f>VLOOKUP(Final_manabou_kanji[[#This Row],[Kanji]],Raw_data_N2_Kanji[[Receipe]:[Meaning]],6,0)</f>
        <v>#N/A</v>
      </c>
      <c r="I1158" t="e">
        <f>VLOOKUP(Final_manabou_kanji[[#This Row],[Kanji]],Raw_data_N2_Kanji[[Receipe]:[Meaning]],7,0)</f>
        <v>#N/A</v>
      </c>
      <c r="J1158" t="e">
        <f>#REF!</f>
        <v>#REF!</v>
      </c>
      <c r="K1158" s="35">
        <f>Final_manabou_kanji[[#This Row],[Sr. no.]]</f>
        <v>1156</v>
      </c>
    </row>
    <row r="1159" spans="2:11" ht="15" customHeight="1" x14ac:dyDescent="0.3">
      <c r="B1159" s="34">
        <v>1157</v>
      </c>
      <c r="C1159" s="34" t="e">
        <f>VLOOKUP(Final_manabou_kanji[[#This Row],[Sr. no.]],Raw_data_N2_Kanji[[Sr. no.]:[Receipe no]],5,0)</f>
        <v>#N/A</v>
      </c>
      <c r="D1159" s="38" t="e">
        <f>VLOOKUP(Final_manabou_kanji[[#This Row],[Sr. no.]],Raw_data_N2_Kanji[[Sr. no.]:[Meaning]],7,0)</f>
        <v>#N/A</v>
      </c>
      <c r="E1159" s="3" t="e">
        <f>VLOOKUP(Final_manabou_kanji[[#This Row],[Sr. no.]],Raw_data_N2_Kanji[[Sr. no.]:[Meaning]],8,0)</f>
        <v>#N/A</v>
      </c>
      <c r="F1159" s="39" t="e">
        <f>VLOOKUP(Final_manabou_kanji[[#This Row],[Sr. no.]],Raw_data_N2_Kanji[[Sr. no.]:[Meaning]],9,0)</f>
        <v>#N/A</v>
      </c>
      <c r="G1159" s="66" t="e">
        <f>VLOOKUP(Final_manabou_kanji[[#This Row],[Sr. no.]],Raw_data_N2_Kanji[[Sr. no.]:[Sentence]],13,0)</f>
        <v>#N/A</v>
      </c>
      <c r="H1159" t="e">
        <f>VLOOKUP(Final_manabou_kanji[[#This Row],[Kanji]],Raw_data_N2_Kanji[[Receipe]:[Meaning]],6,0)</f>
        <v>#N/A</v>
      </c>
      <c r="I1159" t="e">
        <f>VLOOKUP(Final_manabou_kanji[[#This Row],[Kanji]],Raw_data_N2_Kanji[[Receipe]:[Meaning]],7,0)</f>
        <v>#N/A</v>
      </c>
      <c r="J1159" t="e">
        <f>#REF!</f>
        <v>#REF!</v>
      </c>
      <c r="K1159" s="35">
        <f>Final_manabou_kanji[[#This Row],[Sr. no.]]</f>
        <v>1157</v>
      </c>
    </row>
    <row r="1160" spans="2:11" ht="15" customHeight="1" x14ac:dyDescent="0.3">
      <c r="B1160" s="34">
        <v>1158</v>
      </c>
      <c r="C1160" s="34" t="e">
        <f>VLOOKUP(Final_manabou_kanji[[#This Row],[Sr. no.]],Raw_data_N2_Kanji[[Sr. no.]:[Receipe no]],5,0)</f>
        <v>#N/A</v>
      </c>
      <c r="D1160" s="38" t="e">
        <f>VLOOKUP(Final_manabou_kanji[[#This Row],[Sr. no.]],Raw_data_N2_Kanji[[Sr. no.]:[Meaning]],7,0)</f>
        <v>#N/A</v>
      </c>
      <c r="E1160" s="3" t="e">
        <f>VLOOKUP(Final_manabou_kanji[[#This Row],[Sr. no.]],Raw_data_N2_Kanji[[Sr. no.]:[Meaning]],8,0)</f>
        <v>#N/A</v>
      </c>
      <c r="F1160" s="39" t="e">
        <f>VLOOKUP(Final_manabou_kanji[[#This Row],[Sr. no.]],Raw_data_N2_Kanji[[Sr. no.]:[Meaning]],9,0)</f>
        <v>#N/A</v>
      </c>
      <c r="G1160" s="66" t="e">
        <f>VLOOKUP(Final_manabou_kanji[[#This Row],[Sr. no.]],Raw_data_N2_Kanji[[Sr. no.]:[Sentence]],13,0)</f>
        <v>#N/A</v>
      </c>
      <c r="H1160" t="e">
        <f>VLOOKUP(Final_manabou_kanji[[#This Row],[Kanji]],Raw_data_N2_Kanji[[Receipe]:[Meaning]],6,0)</f>
        <v>#N/A</v>
      </c>
      <c r="I1160" t="e">
        <f>VLOOKUP(Final_manabou_kanji[[#This Row],[Kanji]],Raw_data_N2_Kanji[[Receipe]:[Meaning]],7,0)</f>
        <v>#N/A</v>
      </c>
      <c r="J1160" t="e">
        <f>#REF!</f>
        <v>#REF!</v>
      </c>
      <c r="K1160" s="35">
        <f>Final_manabou_kanji[[#This Row],[Sr. no.]]</f>
        <v>1158</v>
      </c>
    </row>
    <row r="1161" spans="2:11" ht="15" customHeight="1" x14ac:dyDescent="0.3">
      <c r="B1161" s="34">
        <v>1159</v>
      </c>
      <c r="C1161" s="34" t="e">
        <f>VLOOKUP(Final_manabou_kanji[[#This Row],[Sr. no.]],Raw_data_N2_Kanji[[Sr. no.]:[Receipe no]],5,0)</f>
        <v>#N/A</v>
      </c>
      <c r="D1161" s="38" t="e">
        <f>VLOOKUP(Final_manabou_kanji[[#This Row],[Sr. no.]],Raw_data_N2_Kanji[[Sr. no.]:[Meaning]],7,0)</f>
        <v>#N/A</v>
      </c>
      <c r="E1161" s="3" t="e">
        <f>VLOOKUP(Final_manabou_kanji[[#This Row],[Sr. no.]],Raw_data_N2_Kanji[[Sr. no.]:[Meaning]],8,0)</f>
        <v>#N/A</v>
      </c>
      <c r="F1161" s="39" t="e">
        <f>VLOOKUP(Final_manabou_kanji[[#This Row],[Sr. no.]],Raw_data_N2_Kanji[[Sr. no.]:[Meaning]],9,0)</f>
        <v>#N/A</v>
      </c>
      <c r="G1161" s="66" t="e">
        <f>VLOOKUP(Final_manabou_kanji[[#This Row],[Sr. no.]],Raw_data_N2_Kanji[[Sr. no.]:[Sentence]],13,0)</f>
        <v>#N/A</v>
      </c>
      <c r="H1161" t="e">
        <f>VLOOKUP(Final_manabou_kanji[[#This Row],[Kanji]],Raw_data_N2_Kanji[[Receipe]:[Meaning]],6,0)</f>
        <v>#N/A</v>
      </c>
      <c r="I1161" t="e">
        <f>VLOOKUP(Final_manabou_kanji[[#This Row],[Kanji]],Raw_data_N2_Kanji[[Receipe]:[Meaning]],7,0)</f>
        <v>#N/A</v>
      </c>
      <c r="J1161" t="e">
        <f>#REF!</f>
        <v>#REF!</v>
      </c>
      <c r="K1161" s="35">
        <f>Final_manabou_kanji[[#This Row],[Sr. no.]]</f>
        <v>1159</v>
      </c>
    </row>
    <row r="1162" spans="2:11" ht="15" customHeight="1" x14ac:dyDescent="0.3">
      <c r="B1162" s="34">
        <v>1160</v>
      </c>
      <c r="C1162" s="34" t="e">
        <f>VLOOKUP(Final_manabou_kanji[[#This Row],[Sr. no.]],Raw_data_N2_Kanji[[Sr. no.]:[Receipe no]],5,0)</f>
        <v>#N/A</v>
      </c>
      <c r="D1162" s="38" t="e">
        <f>VLOOKUP(Final_manabou_kanji[[#This Row],[Sr. no.]],Raw_data_N2_Kanji[[Sr. no.]:[Meaning]],7,0)</f>
        <v>#N/A</v>
      </c>
      <c r="E1162" s="3" t="e">
        <f>VLOOKUP(Final_manabou_kanji[[#This Row],[Sr. no.]],Raw_data_N2_Kanji[[Sr. no.]:[Meaning]],8,0)</f>
        <v>#N/A</v>
      </c>
      <c r="F1162" s="39" t="e">
        <f>VLOOKUP(Final_manabou_kanji[[#This Row],[Sr. no.]],Raw_data_N2_Kanji[[Sr. no.]:[Meaning]],9,0)</f>
        <v>#N/A</v>
      </c>
      <c r="G1162" s="66" t="e">
        <f>VLOOKUP(Final_manabou_kanji[[#This Row],[Sr. no.]],Raw_data_N2_Kanji[[Sr. no.]:[Sentence]],13,0)</f>
        <v>#N/A</v>
      </c>
      <c r="H1162" t="e">
        <f>VLOOKUP(Final_manabou_kanji[[#This Row],[Kanji]],Raw_data_N2_Kanji[[Receipe]:[Meaning]],6,0)</f>
        <v>#N/A</v>
      </c>
      <c r="I1162" t="e">
        <f>VLOOKUP(Final_manabou_kanji[[#This Row],[Kanji]],Raw_data_N2_Kanji[[Receipe]:[Meaning]],7,0)</f>
        <v>#N/A</v>
      </c>
      <c r="J1162" t="e">
        <f>#REF!</f>
        <v>#REF!</v>
      </c>
      <c r="K1162" s="35">
        <f>Final_manabou_kanji[[#This Row],[Sr. no.]]</f>
        <v>1160</v>
      </c>
    </row>
    <row r="1163" spans="2:11" ht="15" customHeight="1" x14ac:dyDescent="0.3">
      <c r="B1163" s="34">
        <v>1161</v>
      </c>
      <c r="C1163" s="34" t="e">
        <f>VLOOKUP(Final_manabou_kanji[[#This Row],[Sr. no.]],Raw_data_N2_Kanji[[Sr. no.]:[Receipe no]],5,0)</f>
        <v>#N/A</v>
      </c>
      <c r="D1163" s="38" t="e">
        <f>VLOOKUP(Final_manabou_kanji[[#This Row],[Sr. no.]],Raw_data_N2_Kanji[[Sr. no.]:[Meaning]],7,0)</f>
        <v>#N/A</v>
      </c>
      <c r="E1163" s="3" t="e">
        <f>VLOOKUP(Final_manabou_kanji[[#This Row],[Sr. no.]],Raw_data_N2_Kanji[[Sr. no.]:[Meaning]],8,0)</f>
        <v>#N/A</v>
      </c>
      <c r="F1163" s="39" t="e">
        <f>VLOOKUP(Final_manabou_kanji[[#This Row],[Sr. no.]],Raw_data_N2_Kanji[[Sr. no.]:[Meaning]],9,0)</f>
        <v>#N/A</v>
      </c>
      <c r="G1163" s="66" t="e">
        <f>VLOOKUP(Final_manabou_kanji[[#This Row],[Sr. no.]],Raw_data_N2_Kanji[[Sr. no.]:[Sentence]],13,0)</f>
        <v>#N/A</v>
      </c>
      <c r="H1163" t="e">
        <f>VLOOKUP(Final_manabou_kanji[[#This Row],[Kanji]],Raw_data_N2_Kanji[[Receipe]:[Meaning]],6,0)</f>
        <v>#N/A</v>
      </c>
      <c r="I1163" t="e">
        <f>VLOOKUP(Final_manabou_kanji[[#This Row],[Kanji]],Raw_data_N2_Kanji[[Receipe]:[Meaning]],7,0)</f>
        <v>#N/A</v>
      </c>
      <c r="J1163" t="e">
        <f>#REF!</f>
        <v>#REF!</v>
      </c>
      <c r="K1163" s="35">
        <f>Final_manabou_kanji[[#This Row],[Sr. no.]]</f>
        <v>1161</v>
      </c>
    </row>
    <row r="1164" spans="2:11" ht="15" customHeight="1" x14ac:dyDescent="0.3">
      <c r="B1164" s="34">
        <v>1162</v>
      </c>
      <c r="C1164" s="34" t="e">
        <f>VLOOKUP(Final_manabou_kanji[[#This Row],[Sr. no.]],Raw_data_N2_Kanji[[Sr. no.]:[Receipe no]],5,0)</f>
        <v>#N/A</v>
      </c>
      <c r="D1164" s="38" t="e">
        <f>VLOOKUP(Final_manabou_kanji[[#This Row],[Sr. no.]],Raw_data_N2_Kanji[[Sr. no.]:[Meaning]],7,0)</f>
        <v>#N/A</v>
      </c>
      <c r="E1164" s="3" t="e">
        <f>VLOOKUP(Final_manabou_kanji[[#This Row],[Sr. no.]],Raw_data_N2_Kanji[[Sr. no.]:[Meaning]],8,0)</f>
        <v>#N/A</v>
      </c>
      <c r="F1164" s="39" t="e">
        <f>VLOOKUP(Final_manabou_kanji[[#This Row],[Sr. no.]],Raw_data_N2_Kanji[[Sr. no.]:[Meaning]],9,0)</f>
        <v>#N/A</v>
      </c>
      <c r="G1164" s="66" t="e">
        <f>VLOOKUP(Final_manabou_kanji[[#This Row],[Sr. no.]],Raw_data_N2_Kanji[[Sr. no.]:[Sentence]],13,0)</f>
        <v>#N/A</v>
      </c>
      <c r="H1164" t="e">
        <f>VLOOKUP(Final_manabou_kanji[[#This Row],[Kanji]],Raw_data_N2_Kanji[[Receipe]:[Meaning]],6,0)</f>
        <v>#N/A</v>
      </c>
      <c r="I1164" t="e">
        <f>VLOOKUP(Final_manabou_kanji[[#This Row],[Kanji]],Raw_data_N2_Kanji[[Receipe]:[Meaning]],7,0)</f>
        <v>#N/A</v>
      </c>
      <c r="J1164" t="e">
        <f>#REF!</f>
        <v>#REF!</v>
      </c>
      <c r="K1164" s="35">
        <f>Final_manabou_kanji[[#This Row],[Sr. no.]]</f>
        <v>1162</v>
      </c>
    </row>
    <row r="1165" spans="2:11" ht="15" customHeight="1" x14ac:dyDescent="0.3">
      <c r="B1165" s="34">
        <v>1163</v>
      </c>
      <c r="C1165" s="34" t="e">
        <f>VLOOKUP(Final_manabou_kanji[[#This Row],[Sr. no.]],Raw_data_N2_Kanji[[Sr. no.]:[Receipe no]],5,0)</f>
        <v>#N/A</v>
      </c>
      <c r="D1165" s="38" t="e">
        <f>VLOOKUP(Final_manabou_kanji[[#This Row],[Sr. no.]],Raw_data_N2_Kanji[[Sr. no.]:[Meaning]],7,0)</f>
        <v>#N/A</v>
      </c>
      <c r="E1165" s="3" t="e">
        <f>VLOOKUP(Final_manabou_kanji[[#This Row],[Sr. no.]],Raw_data_N2_Kanji[[Sr. no.]:[Meaning]],8,0)</f>
        <v>#N/A</v>
      </c>
      <c r="F1165" s="39" t="e">
        <f>VLOOKUP(Final_manabou_kanji[[#This Row],[Sr. no.]],Raw_data_N2_Kanji[[Sr. no.]:[Meaning]],9,0)</f>
        <v>#N/A</v>
      </c>
      <c r="G1165" s="66" t="e">
        <f>VLOOKUP(Final_manabou_kanji[[#This Row],[Sr. no.]],Raw_data_N2_Kanji[[Sr. no.]:[Sentence]],13,0)</f>
        <v>#N/A</v>
      </c>
      <c r="H1165" t="e">
        <f>VLOOKUP(Final_manabou_kanji[[#This Row],[Kanji]],Raw_data_N2_Kanji[[Receipe]:[Meaning]],6,0)</f>
        <v>#N/A</v>
      </c>
      <c r="I1165" t="e">
        <f>VLOOKUP(Final_manabou_kanji[[#This Row],[Kanji]],Raw_data_N2_Kanji[[Receipe]:[Meaning]],7,0)</f>
        <v>#N/A</v>
      </c>
      <c r="J1165" t="e">
        <f>#REF!</f>
        <v>#REF!</v>
      </c>
      <c r="K1165" s="35">
        <f>Final_manabou_kanji[[#This Row],[Sr. no.]]</f>
        <v>1163</v>
      </c>
    </row>
    <row r="1166" spans="2:11" ht="15" customHeight="1" x14ac:dyDescent="0.3">
      <c r="B1166" s="34">
        <v>1164</v>
      </c>
      <c r="C1166" s="34" t="e">
        <f>VLOOKUP(Final_manabou_kanji[[#This Row],[Sr. no.]],Raw_data_N2_Kanji[[Sr. no.]:[Receipe no]],5,0)</f>
        <v>#N/A</v>
      </c>
      <c r="D1166" s="38" t="e">
        <f>VLOOKUP(Final_manabou_kanji[[#This Row],[Sr. no.]],Raw_data_N2_Kanji[[Sr. no.]:[Meaning]],7,0)</f>
        <v>#N/A</v>
      </c>
      <c r="E1166" s="3" t="e">
        <f>VLOOKUP(Final_manabou_kanji[[#This Row],[Sr. no.]],Raw_data_N2_Kanji[[Sr. no.]:[Meaning]],8,0)</f>
        <v>#N/A</v>
      </c>
      <c r="F1166" s="39" t="e">
        <f>VLOOKUP(Final_manabou_kanji[[#This Row],[Sr. no.]],Raw_data_N2_Kanji[[Sr. no.]:[Meaning]],9,0)</f>
        <v>#N/A</v>
      </c>
      <c r="G1166" s="66" t="e">
        <f>VLOOKUP(Final_manabou_kanji[[#This Row],[Sr. no.]],Raw_data_N2_Kanji[[Sr. no.]:[Sentence]],13,0)</f>
        <v>#N/A</v>
      </c>
      <c r="H1166" t="e">
        <f>VLOOKUP(Final_manabou_kanji[[#This Row],[Kanji]],Raw_data_N2_Kanji[[Receipe]:[Meaning]],6,0)</f>
        <v>#N/A</v>
      </c>
      <c r="I1166" t="e">
        <f>VLOOKUP(Final_manabou_kanji[[#This Row],[Kanji]],Raw_data_N2_Kanji[[Receipe]:[Meaning]],7,0)</f>
        <v>#N/A</v>
      </c>
      <c r="J1166" t="e">
        <f>#REF!</f>
        <v>#REF!</v>
      </c>
      <c r="K1166" s="35">
        <f>Final_manabou_kanji[[#This Row],[Sr. no.]]</f>
        <v>1164</v>
      </c>
    </row>
    <row r="1167" spans="2:11" ht="15" customHeight="1" x14ac:dyDescent="0.3">
      <c r="B1167" s="34">
        <v>1165</v>
      </c>
      <c r="C1167" s="34" t="e">
        <f>VLOOKUP(Final_manabou_kanji[[#This Row],[Sr. no.]],Raw_data_N2_Kanji[[Sr. no.]:[Receipe no]],5,0)</f>
        <v>#N/A</v>
      </c>
      <c r="D1167" s="38" t="e">
        <f>VLOOKUP(Final_manabou_kanji[[#This Row],[Sr. no.]],Raw_data_N2_Kanji[[Sr. no.]:[Meaning]],7,0)</f>
        <v>#N/A</v>
      </c>
      <c r="E1167" s="3" t="e">
        <f>VLOOKUP(Final_manabou_kanji[[#This Row],[Sr. no.]],Raw_data_N2_Kanji[[Sr. no.]:[Meaning]],8,0)</f>
        <v>#N/A</v>
      </c>
      <c r="F1167" s="39" t="e">
        <f>VLOOKUP(Final_manabou_kanji[[#This Row],[Sr. no.]],Raw_data_N2_Kanji[[Sr. no.]:[Meaning]],9,0)</f>
        <v>#N/A</v>
      </c>
      <c r="G1167" s="66" t="e">
        <f>VLOOKUP(Final_manabou_kanji[[#This Row],[Sr. no.]],Raw_data_N2_Kanji[[Sr. no.]:[Sentence]],13,0)</f>
        <v>#N/A</v>
      </c>
      <c r="H1167" t="e">
        <f>VLOOKUP(Final_manabou_kanji[[#This Row],[Kanji]],Raw_data_N2_Kanji[[Receipe]:[Meaning]],6,0)</f>
        <v>#N/A</v>
      </c>
      <c r="I1167" t="e">
        <f>VLOOKUP(Final_manabou_kanji[[#This Row],[Kanji]],Raw_data_N2_Kanji[[Receipe]:[Meaning]],7,0)</f>
        <v>#N/A</v>
      </c>
      <c r="J1167" t="e">
        <f>#REF!</f>
        <v>#REF!</v>
      </c>
      <c r="K1167" s="35">
        <f>Final_manabou_kanji[[#This Row],[Sr. no.]]</f>
        <v>1165</v>
      </c>
    </row>
    <row r="1168" spans="2:11" ht="15" customHeight="1" x14ac:dyDescent="0.3">
      <c r="B1168" s="34">
        <v>1166</v>
      </c>
      <c r="C1168" s="34" t="e">
        <f>VLOOKUP(Final_manabou_kanji[[#This Row],[Sr. no.]],Raw_data_N2_Kanji[[Sr. no.]:[Receipe no]],5,0)</f>
        <v>#N/A</v>
      </c>
      <c r="D1168" s="38" t="e">
        <f>VLOOKUP(Final_manabou_kanji[[#This Row],[Sr. no.]],Raw_data_N2_Kanji[[Sr. no.]:[Meaning]],7,0)</f>
        <v>#N/A</v>
      </c>
      <c r="E1168" s="3" t="e">
        <f>VLOOKUP(Final_manabou_kanji[[#This Row],[Sr. no.]],Raw_data_N2_Kanji[[Sr. no.]:[Meaning]],8,0)</f>
        <v>#N/A</v>
      </c>
      <c r="F1168" s="39" t="e">
        <f>VLOOKUP(Final_manabou_kanji[[#This Row],[Sr. no.]],Raw_data_N2_Kanji[[Sr. no.]:[Meaning]],9,0)</f>
        <v>#N/A</v>
      </c>
      <c r="G1168" s="66" t="e">
        <f>VLOOKUP(Final_manabou_kanji[[#This Row],[Sr. no.]],Raw_data_N2_Kanji[[Sr. no.]:[Sentence]],13,0)</f>
        <v>#N/A</v>
      </c>
      <c r="H1168" t="e">
        <f>VLOOKUP(Final_manabou_kanji[[#This Row],[Kanji]],Raw_data_N2_Kanji[[Receipe]:[Meaning]],6,0)</f>
        <v>#N/A</v>
      </c>
      <c r="I1168" t="e">
        <f>VLOOKUP(Final_manabou_kanji[[#This Row],[Kanji]],Raw_data_N2_Kanji[[Receipe]:[Meaning]],7,0)</f>
        <v>#N/A</v>
      </c>
      <c r="J1168" t="e">
        <f>#REF!</f>
        <v>#REF!</v>
      </c>
      <c r="K1168" s="35">
        <f>Final_manabou_kanji[[#This Row],[Sr. no.]]</f>
        <v>1166</v>
      </c>
    </row>
    <row r="1169" spans="2:11" ht="15" customHeight="1" x14ac:dyDescent="0.3">
      <c r="B1169" s="34">
        <v>1167</v>
      </c>
      <c r="C1169" s="34" t="e">
        <f>VLOOKUP(Final_manabou_kanji[[#This Row],[Sr. no.]],Raw_data_N2_Kanji[[Sr. no.]:[Receipe no]],5,0)</f>
        <v>#N/A</v>
      </c>
      <c r="D1169" s="38" t="e">
        <f>VLOOKUP(Final_manabou_kanji[[#This Row],[Sr. no.]],Raw_data_N2_Kanji[[Sr. no.]:[Meaning]],7,0)</f>
        <v>#N/A</v>
      </c>
      <c r="E1169" s="3" t="e">
        <f>VLOOKUP(Final_manabou_kanji[[#This Row],[Sr. no.]],Raw_data_N2_Kanji[[Sr. no.]:[Meaning]],8,0)</f>
        <v>#N/A</v>
      </c>
      <c r="F1169" s="39" t="e">
        <f>VLOOKUP(Final_manabou_kanji[[#This Row],[Sr. no.]],Raw_data_N2_Kanji[[Sr. no.]:[Meaning]],9,0)</f>
        <v>#N/A</v>
      </c>
      <c r="G1169" s="66" t="e">
        <f>VLOOKUP(Final_manabou_kanji[[#This Row],[Sr. no.]],Raw_data_N2_Kanji[[Sr. no.]:[Sentence]],13,0)</f>
        <v>#N/A</v>
      </c>
      <c r="H1169" t="e">
        <f>VLOOKUP(Final_manabou_kanji[[#This Row],[Kanji]],Raw_data_N2_Kanji[[Receipe]:[Meaning]],6,0)</f>
        <v>#N/A</v>
      </c>
      <c r="I1169" t="e">
        <f>VLOOKUP(Final_manabou_kanji[[#This Row],[Kanji]],Raw_data_N2_Kanji[[Receipe]:[Meaning]],7,0)</f>
        <v>#N/A</v>
      </c>
      <c r="J1169" t="e">
        <f>#REF!</f>
        <v>#REF!</v>
      </c>
      <c r="K1169" s="35">
        <f>Final_manabou_kanji[[#This Row],[Sr. no.]]</f>
        <v>1167</v>
      </c>
    </row>
    <row r="1170" spans="2:11" ht="15" customHeight="1" x14ac:dyDescent="0.3">
      <c r="B1170" s="34">
        <v>1168</v>
      </c>
      <c r="C1170" s="34" t="e">
        <f>VLOOKUP(Final_manabou_kanji[[#This Row],[Sr. no.]],Raw_data_N2_Kanji[[Sr. no.]:[Receipe no]],5,0)</f>
        <v>#N/A</v>
      </c>
      <c r="D1170" s="38" t="e">
        <f>VLOOKUP(Final_manabou_kanji[[#This Row],[Sr. no.]],Raw_data_N2_Kanji[[Sr. no.]:[Meaning]],7,0)</f>
        <v>#N/A</v>
      </c>
      <c r="E1170" s="3" t="e">
        <f>VLOOKUP(Final_manabou_kanji[[#This Row],[Sr. no.]],Raw_data_N2_Kanji[[Sr. no.]:[Meaning]],8,0)</f>
        <v>#N/A</v>
      </c>
      <c r="F1170" s="39" t="e">
        <f>VLOOKUP(Final_manabou_kanji[[#This Row],[Sr. no.]],Raw_data_N2_Kanji[[Sr. no.]:[Meaning]],9,0)</f>
        <v>#N/A</v>
      </c>
      <c r="G1170" s="66" t="e">
        <f>VLOOKUP(Final_manabou_kanji[[#This Row],[Sr. no.]],Raw_data_N2_Kanji[[Sr. no.]:[Sentence]],13,0)</f>
        <v>#N/A</v>
      </c>
      <c r="H1170" t="e">
        <f>VLOOKUP(Final_manabou_kanji[[#This Row],[Kanji]],Raw_data_N2_Kanji[[Receipe]:[Meaning]],6,0)</f>
        <v>#N/A</v>
      </c>
      <c r="I1170" t="e">
        <f>VLOOKUP(Final_manabou_kanji[[#This Row],[Kanji]],Raw_data_N2_Kanji[[Receipe]:[Meaning]],7,0)</f>
        <v>#N/A</v>
      </c>
      <c r="J1170" t="e">
        <f>#REF!</f>
        <v>#REF!</v>
      </c>
      <c r="K1170" s="35">
        <f>Final_manabou_kanji[[#This Row],[Sr. no.]]</f>
        <v>1168</v>
      </c>
    </row>
    <row r="1171" spans="2:11" ht="15" customHeight="1" x14ac:dyDescent="0.3">
      <c r="B1171" s="34">
        <v>1169</v>
      </c>
      <c r="C1171" s="34" t="e">
        <f>VLOOKUP(Final_manabou_kanji[[#This Row],[Sr. no.]],Raw_data_N2_Kanji[[Sr. no.]:[Receipe no]],5,0)</f>
        <v>#N/A</v>
      </c>
      <c r="D1171" s="38" t="e">
        <f>VLOOKUP(Final_manabou_kanji[[#This Row],[Sr. no.]],Raw_data_N2_Kanji[[Sr. no.]:[Meaning]],7,0)</f>
        <v>#N/A</v>
      </c>
      <c r="E1171" s="3" t="e">
        <f>VLOOKUP(Final_manabou_kanji[[#This Row],[Sr. no.]],Raw_data_N2_Kanji[[Sr. no.]:[Meaning]],8,0)</f>
        <v>#N/A</v>
      </c>
      <c r="F1171" s="39" t="e">
        <f>VLOOKUP(Final_manabou_kanji[[#This Row],[Sr. no.]],Raw_data_N2_Kanji[[Sr. no.]:[Meaning]],9,0)</f>
        <v>#N/A</v>
      </c>
      <c r="G1171" s="66" t="e">
        <f>VLOOKUP(Final_manabou_kanji[[#This Row],[Sr. no.]],Raw_data_N2_Kanji[[Sr. no.]:[Sentence]],13,0)</f>
        <v>#N/A</v>
      </c>
      <c r="H1171" t="e">
        <f>VLOOKUP(Final_manabou_kanji[[#This Row],[Kanji]],Raw_data_N2_Kanji[[Receipe]:[Meaning]],6,0)</f>
        <v>#N/A</v>
      </c>
      <c r="I1171" t="e">
        <f>VLOOKUP(Final_manabou_kanji[[#This Row],[Kanji]],Raw_data_N2_Kanji[[Receipe]:[Meaning]],7,0)</f>
        <v>#N/A</v>
      </c>
      <c r="J1171" t="e">
        <f>#REF!</f>
        <v>#REF!</v>
      </c>
      <c r="K1171" s="35">
        <f>Final_manabou_kanji[[#This Row],[Sr. no.]]</f>
        <v>1169</v>
      </c>
    </row>
    <row r="1172" spans="2:11" ht="15" customHeight="1" x14ac:dyDescent="0.3">
      <c r="B1172" s="34">
        <v>1170</v>
      </c>
      <c r="C1172" s="34" t="e">
        <f>VLOOKUP(Final_manabou_kanji[[#This Row],[Sr. no.]],Raw_data_N2_Kanji[[Sr. no.]:[Receipe no]],5,0)</f>
        <v>#N/A</v>
      </c>
      <c r="D1172" s="38" t="e">
        <f>VLOOKUP(Final_manabou_kanji[[#This Row],[Sr. no.]],Raw_data_N2_Kanji[[Sr. no.]:[Meaning]],7,0)</f>
        <v>#N/A</v>
      </c>
      <c r="E1172" s="3" t="e">
        <f>VLOOKUP(Final_manabou_kanji[[#This Row],[Sr. no.]],Raw_data_N2_Kanji[[Sr. no.]:[Meaning]],8,0)</f>
        <v>#N/A</v>
      </c>
      <c r="F1172" s="39" t="e">
        <f>VLOOKUP(Final_manabou_kanji[[#This Row],[Sr. no.]],Raw_data_N2_Kanji[[Sr. no.]:[Meaning]],9,0)</f>
        <v>#N/A</v>
      </c>
      <c r="G1172" s="66" t="e">
        <f>VLOOKUP(Final_manabou_kanji[[#This Row],[Sr. no.]],Raw_data_N2_Kanji[[Sr. no.]:[Sentence]],13,0)</f>
        <v>#N/A</v>
      </c>
      <c r="H1172" t="e">
        <f>VLOOKUP(Final_manabou_kanji[[#This Row],[Kanji]],Raw_data_N2_Kanji[[Receipe]:[Meaning]],6,0)</f>
        <v>#N/A</v>
      </c>
      <c r="I1172" t="e">
        <f>VLOOKUP(Final_manabou_kanji[[#This Row],[Kanji]],Raw_data_N2_Kanji[[Receipe]:[Meaning]],7,0)</f>
        <v>#N/A</v>
      </c>
      <c r="J1172" t="e">
        <f>#REF!</f>
        <v>#REF!</v>
      </c>
      <c r="K1172" s="35">
        <f>Final_manabou_kanji[[#This Row],[Sr. no.]]</f>
        <v>1170</v>
      </c>
    </row>
    <row r="1173" spans="2:11" ht="15" customHeight="1" x14ac:dyDescent="0.3">
      <c r="B1173" s="34">
        <v>1171</v>
      </c>
      <c r="C1173" s="34" t="e">
        <f>VLOOKUP(Final_manabou_kanji[[#This Row],[Sr. no.]],Raw_data_N2_Kanji[[Sr. no.]:[Receipe no]],5,0)</f>
        <v>#N/A</v>
      </c>
      <c r="D1173" s="38" t="e">
        <f>VLOOKUP(Final_manabou_kanji[[#This Row],[Sr. no.]],Raw_data_N2_Kanji[[Sr. no.]:[Meaning]],7,0)</f>
        <v>#N/A</v>
      </c>
      <c r="E1173" s="3" t="e">
        <f>VLOOKUP(Final_manabou_kanji[[#This Row],[Sr. no.]],Raw_data_N2_Kanji[[Sr. no.]:[Meaning]],8,0)</f>
        <v>#N/A</v>
      </c>
      <c r="F1173" s="39" t="e">
        <f>VLOOKUP(Final_manabou_kanji[[#This Row],[Sr. no.]],Raw_data_N2_Kanji[[Sr. no.]:[Meaning]],9,0)</f>
        <v>#N/A</v>
      </c>
      <c r="G1173" s="66" t="e">
        <f>VLOOKUP(Final_manabou_kanji[[#This Row],[Sr. no.]],Raw_data_N2_Kanji[[Sr. no.]:[Sentence]],13,0)</f>
        <v>#N/A</v>
      </c>
      <c r="H1173" t="e">
        <f>VLOOKUP(Final_manabou_kanji[[#This Row],[Kanji]],Raw_data_N2_Kanji[[Receipe]:[Meaning]],6,0)</f>
        <v>#N/A</v>
      </c>
      <c r="I1173" t="e">
        <f>VLOOKUP(Final_manabou_kanji[[#This Row],[Kanji]],Raw_data_N2_Kanji[[Receipe]:[Meaning]],7,0)</f>
        <v>#N/A</v>
      </c>
      <c r="J1173" t="e">
        <f>#REF!</f>
        <v>#REF!</v>
      </c>
      <c r="K1173" s="35">
        <f>Final_manabou_kanji[[#This Row],[Sr. no.]]</f>
        <v>1171</v>
      </c>
    </row>
    <row r="1174" spans="2:11" ht="15" customHeight="1" x14ac:dyDescent="0.3">
      <c r="B1174" s="34">
        <v>1172</v>
      </c>
      <c r="C1174" s="34" t="e">
        <f>VLOOKUP(Final_manabou_kanji[[#This Row],[Sr. no.]],Raw_data_N2_Kanji[[Sr. no.]:[Receipe no]],5,0)</f>
        <v>#N/A</v>
      </c>
      <c r="D1174" s="38" t="e">
        <f>VLOOKUP(Final_manabou_kanji[[#This Row],[Sr. no.]],Raw_data_N2_Kanji[[Sr. no.]:[Meaning]],7,0)</f>
        <v>#N/A</v>
      </c>
      <c r="E1174" s="3" t="e">
        <f>VLOOKUP(Final_manabou_kanji[[#This Row],[Sr. no.]],Raw_data_N2_Kanji[[Sr. no.]:[Meaning]],8,0)</f>
        <v>#N/A</v>
      </c>
      <c r="F1174" s="39" t="e">
        <f>VLOOKUP(Final_manabou_kanji[[#This Row],[Sr. no.]],Raw_data_N2_Kanji[[Sr. no.]:[Meaning]],9,0)</f>
        <v>#N/A</v>
      </c>
      <c r="G1174" s="66" t="e">
        <f>VLOOKUP(Final_manabou_kanji[[#This Row],[Sr. no.]],Raw_data_N2_Kanji[[Sr. no.]:[Sentence]],13,0)</f>
        <v>#N/A</v>
      </c>
      <c r="H1174" t="e">
        <f>VLOOKUP(Final_manabou_kanji[[#This Row],[Kanji]],Raw_data_N2_Kanji[[Receipe]:[Meaning]],6,0)</f>
        <v>#N/A</v>
      </c>
      <c r="I1174" t="e">
        <f>VLOOKUP(Final_manabou_kanji[[#This Row],[Kanji]],Raw_data_N2_Kanji[[Receipe]:[Meaning]],7,0)</f>
        <v>#N/A</v>
      </c>
      <c r="J1174" t="e">
        <f>#REF!</f>
        <v>#REF!</v>
      </c>
      <c r="K1174" s="35">
        <f>Final_manabou_kanji[[#This Row],[Sr. no.]]</f>
        <v>1172</v>
      </c>
    </row>
    <row r="1175" spans="2:11" ht="15" customHeight="1" x14ac:dyDescent="0.3">
      <c r="B1175" s="34">
        <v>1173</v>
      </c>
      <c r="C1175" s="34" t="e">
        <f>VLOOKUP(Final_manabou_kanji[[#This Row],[Sr. no.]],Raw_data_N2_Kanji[[Sr. no.]:[Receipe no]],5,0)</f>
        <v>#N/A</v>
      </c>
      <c r="D1175" s="38" t="e">
        <f>VLOOKUP(Final_manabou_kanji[[#This Row],[Sr. no.]],Raw_data_N2_Kanji[[Sr. no.]:[Meaning]],7,0)</f>
        <v>#N/A</v>
      </c>
      <c r="E1175" s="3" t="e">
        <f>VLOOKUP(Final_manabou_kanji[[#This Row],[Sr. no.]],Raw_data_N2_Kanji[[Sr. no.]:[Meaning]],8,0)</f>
        <v>#N/A</v>
      </c>
      <c r="F1175" s="39" t="e">
        <f>VLOOKUP(Final_manabou_kanji[[#This Row],[Sr. no.]],Raw_data_N2_Kanji[[Sr. no.]:[Meaning]],9,0)</f>
        <v>#N/A</v>
      </c>
      <c r="G1175" s="66" t="e">
        <f>VLOOKUP(Final_manabou_kanji[[#This Row],[Sr. no.]],Raw_data_N2_Kanji[[Sr. no.]:[Sentence]],13,0)</f>
        <v>#N/A</v>
      </c>
      <c r="H1175" t="e">
        <f>VLOOKUP(Final_manabou_kanji[[#This Row],[Kanji]],Raw_data_N2_Kanji[[Receipe]:[Meaning]],6,0)</f>
        <v>#N/A</v>
      </c>
      <c r="I1175" t="e">
        <f>VLOOKUP(Final_manabou_kanji[[#This Row],[Kanji]],Raw_data_N2_Kanji[[Receipe]:[Meaning]],7,0)</f>
        <v>#N/A</v>
      </c>
      <c r="J1175" t="e">
        <f>#REF!</f>
        <v>#REF!</v>
      </c>
      <c r="K1175" s="35">
        <f>Final_manabou_kanji[[#This Row],[Sr. no.]]</f>
        <v>1173</v>
      </c>
    </row>
    <row r="1176" spans="2:11" ht="15" customHeight="1" x14ac:dyDescent="0.3">
      <c r="B1176" s="34">
        <v>1174</v>
      </c>
      <c r="C1176" s="34" t="e">
        <f>VLOOKUP(Final_manabou_kanji[[#This Row],[Sr. no.]],Raw_data_N2_Kanji[[Sr. no.]:[Receipe no]],5,0)</f>
        <v>#N/A</v>
      </c>
      <c r="D1176" s="38" t="e">
        <f>VLOOKUP(Final_manabou_kanji[[#This Row],[Sr. no.]],Raw_data_N2_Kanji[[Sr. no.]:[Meaning]],7,0)</f>
        <v>#N/A</v>
      </c>
      <c r="E1176" s="3" t="e">
        <f>VLOOKUP(Final_manabou_kanji[[#This Row],[Sr. no.]],Raw_data_N2_Kanji[[Sr. no.]:[Meaning]],8,0)</f>
        <v>#N/A</v>
      </c>
      <c r="F1176" s="39" t="e">
        <f>VLOOKUP(Final_manabou_kanji[[#This Row],[Sr. no.]],Raw_data_N2_Kanji[[Sr. no.]:[Meaning]],9,0)</f>
        <v>#N/A</v>
      </c>
      <c r="G1176" s="66" t="e">
        <f>VLOOKUP(Final_manabou_kanji[[#This Row],[Sr. no.]],Raw_data_N2_Kanji[[Sr. no.]:[Sentence]],13,0)</f>
        <v>#N/A</v>
      </c>
      <c r="H1176" t="e">
        <f>VLOOKUP(Final_manabou_kanji[[#This Row],[Kanji]],Raw_data_N2_Kanji[[Receipe]:[Meaning]],6,0)</f>
        <v>#N/A</v>
      </c>
      <c r="I1176" t="e">
        <f>VLOOKUP(Final_manabou_kanji[[#This Row],[Kanji]],Raw_data_N2_Kanji[[Receipe]:[Meaning]],7,0)</f>
        <v>#N/A</v>
      </c>
      <c r="J1176" t="e">
        <f>#REF!</f>
        <v>#REF!</v>
      </c>
      <c r="K1176" s="35">
        <f>Final_manabou_kanji[[#This Row],[Sr. no.]]</f>
        <v>1174</v>
      </c>
    </row>
    <row r="1177" spans="2:11" ht="15" customHeight="1" x14ac:dyDescent="0.3">
      <c r="B1177" s="34">
        <v>1175</v>
      </c>
      <c r="C1177" s="34" t="e">
        <f>VLOOKUP(Final_manabou_kanji[[#This Row],[Sr. no.]],Raw_data_N2_Kanji[[Sr. no.]:[Receipe no]],5,0)</f>
        <v>#N/A</v>
      </c>
      <c r="D1177" s="38" t="e">
        <f>VLOOKUP(Final_manabou_kanji[[#This Row],[Sr. no.]],Raw_data_N2_Kanji[[Sr. no.]:[Meaning]],7,0)</f>
        <v>#N/A</v>
      </c>
      <c r="E1177" s="3" t="e">
        <f>VLOOKUP(Final_manabou_kanji[[#This Row],[Sr. no.]],Raw_data_N2_Kanji[[Sr. no.]:[Meaning]],8,0)</f>
        <v>#N/A</v>
      </c>
      <c r="F1177" s="39" t="e">
        <f>VLOOKUP(Final_manabou_kanji[[#This Row],[Sr. no.]],Raw_data_N2_Kanji[[Sr. no.]:[Meaning]],9,0)</f>
        <v>#N/A</v>
      </c>
      <c r="G1177" s="66" t="e">
        <f>VLOOKUP(Final_manabou_kanji[[#This Row],[Sr. no.]],Raw_data_N2_Kanji[[Sr. no.]:[Sentence]],13,0)</f>
        <v>#N/A</v>
      </c>
      <c r="H1177" t="e">
        <f>VLOOKUP(Final_manabou_kanji[[#This Row],[Kanji]],Raw_data_N2_Kanji[[Receipe]:[Meaning]],6,0)</f>
        <v>#N/A</v>
      </c>
      <c r="I1177" t="e">
        <f>VLOOKUP(Final_manabou_kanji[[#This Row],[Kanji]],Raw_data_N2_Kanji[[Receipe]:[Meaning]],7,0)</f>
        <v>#N/A</v>
      </c>
      <c r="J1177" t="e">
        <f>#REF!</f>
        <v>#REF!</v>
      </c>
      <c r="K1177" s="35">
        <f>Final_manabou_kanji[[#This Row],[Sr. no.]]</f>
        <v>1175</v>
      </c>
    </row>
    <row r="1178" spans="2:11" ht="15" customHeight="1" x14ac:dyDescent="0.3">
      <c r="B1178" s="34">
        <v>1176</v>
      </c>
      <c r="C1178" s="34" t="e">
        <f>VLOOKUP(Final_manabou_kanji[[#This Row],[Sr. no.]],Raw_data_N2_Kanji[[Sr. no.]:[Receipe no]],5,0)</f>
        <v>#N/A</v>
      </c>
      <c r="D1178" s="38" t="e">
        <f>VLOOKUP(Final_manabou_kanji[[#This Row],[Sr. no.]],Raw_data_N2_Kanji[[Sr. no.]:[Meaning]],7,0)</f>
        <v>#N/A</v>
      </c>
      <c r="E1178" s="3" t="e">
        <f>VLOOKUP(Final_manabou_kanji[[#This Row],[Sr. no.]],Raw_data_N2_Kanji[[Sr. no.]:[Meaning]],8,0)</f>
        <v>#N/A</v>
      </c>
      <c r="F1178" s="39" t="e">
        <f>VLOOKUP(Final_manabou_kanji[[#This Row],[Sr. no.]],Raw_data_N2_Kanji[[Sr. no.]:[Meaning]],9,0)</f>
        <v>#N/A</v>
      </c>
      <c r="G1178" s="66" t="e">
        <f>VLOOKUP(Final_manabou_kanji[[#This Row],[Sr. no.]],Raw_data_N2_Kanji[[Sr. no.]:[Sentence]],13,0)</f>
        <v>#N/A</v>
      </c>
      <c r="H1178" t="e">
        <f>VLOOKUP(Final_manabou_kanji[[#This Row],[Kanji]],Raw_data_N2_Kanji[[Receipe]:[Meaning]],6,0)</f>
        <v>#N/A</v>
      </c>
      <c r="I1178" t="e">
        <f>VLOOKUP(Final_manabou_kanji[[#This Row],[Kanji]],Raw_data_N2_Kanji[[Receipe]:[Meaning]],7,0)</f>
        <v>#N/A</v>
      </c>
      <c r="J1178" t="e">
        <f>#REF!</f>
        <v>#REF!</v>
      </c>
      <c r="K1178" s="35">
        <f>Final_manabou_kanji[[#This Row],[Sr. no.]]</f>
        <v>1176</v>
      </c>
    </row>
    <row r="1179" spans="2:11" ht="15" customHeight="1" x14ac:dyDescent="0.3">
      <c r="B1179" s="34">
        <v>1177</v>
      </c>
      <c r="C1179" s="34" t="e">
        <f>VLOOKUP(Final_manabou_kanji[[#This Row],[Sr. no.]],Raw_data_N2_Kanji[[Sr. no.]:[Receipe no]],5,0)</f>
        <v>#N/A</v>
      </c>
      <c r="D1179" s="38" t="e">
        <f>VLOOKUP(Final_manabou_kanji[[#This Row],[Sr. no.]],Raw_data_N2_Kanji[[Sr. no.]:[Meaning]],7,0)</f>
        <v>#N/A</v>
      </c>
      <c r="E1179" s="3" t="e">
        <f>VLOOKUP(Final_manabou_kanji[[#This Row],[Sr. no.]],Raw_data_N2_Kanji[[Sr. no.]:[Meaning]],8,0)</f>
        <v>#N/A</v>
      </c>
      <c r="F1179" s="39" t="e">
        <f>VLOOKUP(Final_manabou_kanji[[#This Row],[Sr. no.]],Raw_data_N2_Kanji[[Sr. no.]:[Meaning]],9,0)</f>
        <v>#N/A</v>
      </c>
      <c r="G1179" s="66" t="e">
        <f>VLOOKUP(Final_manabou_kanji[[#This Row],[Sr. no.]],Raw_data_N2_Kanji[[Sr. no.]:[Sentence]],13,0)</f>
        <v>#N/A</v>
      </c>
      <c r="H1179" t="e">
        <f>VLOOKUP(Final_manabou_kanji[[#This Row],[Kanji]],Raw_data_N2_Kanji[[Receipe]:[Meaning]],6,0)</f>
        <v>#N/A</v>
      </c>
      <c r="I1179" t="e">
        <f>VLOOKUP(Final_manabou_kanji[[#This Row],[Kanji]],Raw_data_N2_Kanji[[Receipe]:[Meaning]],7,0)</f>
        <v>#N/A</v>
      </c>
      <c r="J1179" t="e">
        <f>#REF!</f>
        <v>#REF!</v>
      </c>
      <c r="K1179" s="35">
        <f>Final_manabou_kanji[[#This Row],[Sr. no.]]</f>
        <v>1177</v>
      </c>
    </row>
    <row r="1180" spans="2:11" ht="15" customHeight="1" x14ac:dyDescent="0.3">
      <c r="B1180" s="34">
        <v>1178</v>
      </c>
      <c r="C1180" s="34" t="e">
        <f>VLOOKUP(Final_manabou_kanji[[#This Row],[Sr. no.]],Raw_data_N2_Kanji[[Sr. no.]:[Receipe no]],5,0)</f>
        <v>#N/A</v>
      </c>
      <c r="D1180" s="38" t="e">
        <f>VLOOKUP(Final_manabou_kanji[[#This Row],[Sr. no.]],Raw_data_N2_Kanji[[Sr. no.]:[Meaning]],7,0)</f>
        <v>#N/A</v>
      </c>
      <c r="E1180" s="3" t="e">
        <f>VLOOKUP(Final_manabou_kanji[[#This Row],[Sr. no.]],Raw_data_N2_Kanji[[Sr. no.]:[Meaning]],8,0)</f>
        <v>#N/A</v>
      </c>
      <c r="F1180" s="39" t="e">
        <f>VLOOKUP(Final_manabou_kanji[[#This Row],[Sr. no.]],Raw_data_N2_Kanji[[Sr. no.]:[Meaning]],9,0)</f>
        <v>#N/A</v>
      </c>
      <c r="G1180" s="66" t="e">
        <f>VLOOKUP(Final_manabou_kanji[[#This Row],[Sr. no.]],Raw_data_N2_Kanji[[Sr. no.]:[Sentence]],13,0)</f>
        <v>#N/A</v>
      </c>
      <c r="H1180" t="e">
        <f>VLOOKUP(Final_manabou_kanji[[#This Row],[Kanji]],Raw_data_N2_Kanji[[Receipe]:[Meaning]],6,0)</f>
        <v>#N/A</v>
      </c>
      <c r="I1180" t="e">
        <f>VLOOKUP(Final_manabou_kanji[[#This Row],[Kanji]],Raw_data_N2_Kanji[[Receipe]:[Meaning]],7,0)</f>
        <v>#N/A</v>
      </c>
      <c r="J1180" t="e">
        <f>#REF!</f>
        <v>#REF!</v>
      </c>
      <c r="K1180" s="35">
        <f>Final_manabou_kanji[[#This Row],[Sr. no.]]</f>
        <v>1178</v>
      </c>
    </row>
    <row r="1181" spans="2:11" ht="15" customHeight="1" x14ac:dyDescent="0.3">
      <c r="B1181" s="34">
        <v>1179</v>
      </c>
      <c r="C1181" s="34" t="e">
        <f>VLOOKUP(Final_manabou_kanji[[#This Row],[Sr. no.]],Raw_data_N2_Kanji[[Sr. no.]:[Receipe no]],5,0)</f>
        <v>#N/A</v>
      </c>
      <c r="D1181" s="38" t="e">
        <f>VLOOKUP(Final_manabou_kanji[[#This Row],[Sr. no.]],Raw_data_N2_Kanji[[Sr. no.]:[Meaning]],7,0)</f>
        <v>#N/A</v>
      </c>
      <c r="E1181" s="3" t="e">
        <f>VLOOKUP(Final_manabou_kanji[[#This Row],[Sr. no.]],Raw_data_N2_Kanji[[Sr. no.]:[Meaning]],8,0)</f>
        <v>#N/A</v>
      </c>
      <c r="F1181" s="39" t="e">
        <f>VLOOKUP(Final_manabou_kanji[[#This Row],[Sr. no.]],Raw_data_N2_Kanji[[Sr. no.]:[Meaning]],9,0)</f>
        <v>#N/A</v>
      </c>
      <c r="G1181" s="66" t="e">
        <f>VLOOKUP(Final_manabou_kanji[[#This Row],[Sr. no.]],Raw_data_N2_Kanji[[Sr. no.]:[Sentence]],13,0)</f>
        <v>#N/A</v>
      </c>
      <c r="H1181" t="e">
        <f>VLOOKUP(Final_manabou_kanji[[#This Row],[Kanji]],Raw_data_N2_Kanji[[Receipe]:[Meaning]],6,0)</f>
        <v>#N/A</v>
      </c>
      <c r="I1181" t="e">
        <f>VLOOKUP(Final_manabou_kanji[[#This Row],[Kanji]],Raw_data_N2_Kanji[[Receipe]:[Meaning]],7,0)</f>
        <v>#N/A</v>
      </c>
      <c r="J1181" t="e">
        <f>#REF!</f>
        <v>#REF!</v>
      </c>
      <c r="K1181" s="35">
        <f>Final_manabou_kanji[[#This Row],[Sr. no.]]</f>
        <v>1179</v>
      </c>
    </row>
    <row r="1182" spans="2:11" ht="15" customHeight="1" x14ac:dyDescent="0.3">
      <c r="B1182" s="34">
        <v>1180</v>
      </c>
      <c r="C1182" s="34" t="e">
        <f>VLOOKUP(Final_manabou_kanji[[#This Row],[Sr. no.]],Raw_data_N2_Kanji[[Sr. no.]:[Receipe no]],5,0)</f>
        <v>#N/A</v>
      </c>
      <c r="D1182" s="38" t="e">
        <f>VLOOKUP(Final_manabou_kanji[[#This Row],[Sr. no.]],Raw_data_N2_Kanji[[Sr. no.]:[Meaning]],7,0)</f>
        <v>#N/A</v>
      </c>
      <c r="E1182" s="3" t="e">
        <f>VLOOKUP(Final_manabou_kanji[[#This Row],[Sr. no.]],Raw_data_N2_Kanji[[Sr. no.]:[Meaning]],8,0)</f>
        <v>#N/A</v>
      </c>
      <c r="F1182" s="39" t="e">
        <f>VLOOKUP(Final_manabou_kanji[[#This Row],[Sr. no.]],Raw_data_N2_Kanji[[Sr. no.]:[Meaning]],9,0)</f>
        <v>#N/A</v>
      </c>
      <c r="G1182" s="66" t="e">
        <f>VLOOKUP(Final_manabou_kanji[[#This Row],[Sr. no.]],Raw_data_N2_Kanji[[Sr. no.]:[Sentence]],13,0)</f>
        <v>#N/A</v>
      </c>
      <c r="H1182" t="e">
        <f>VLOOKUP(Final_manabou_kanji[[#This Row],[Kanji]],Raw_data_N2_Kanji[[Receipe]:[Meaning]],6,0)</f>
        <v>#N/A</v>
      </c>
      <c r="I1182" t="e">
        <f>VLOOKUP(Final_manabou_kanji[[#This Row],[Kanji]],Raw_data_N2_Kanji[[Receipe]:[Meaning]],7,0)</f>
        <v>#N/A</v>
      </c>
      <c r="J1182" t="e">
        <f>#REF!</f>
        <v>#REF!</v>
      </c>
      <c r="K1182" s="35">
        <f>Final_manabou_kanji[[#This Row],[Sr. no.]]</f>
        <v>1180</v>
      </c>
    </row>
    <row r="1183" spans="2:11" ht="15" customHeight="1" x14ac:dyDescent="0.3">
      <c r="B1183" s="34">
        <v>1181</v>
      </c>
      <c r="C1183" s="34" t="e">
        <f>VLOOKUP(Final_manabou_kanji[[#This Row],[Sr. no.]],Raw_data_N2_Kanji[[Sr. no.]:[Receipe no]],5,0)</f>
        <v>#N/A</v>
      </c>
      <c r="D1183" s="38" t="e">
        <f>VLOOKUP(Final_manabou_kanji[[#This Row],[Sr. no.]],Raw_data_N2_Kanji[[Sr. no.]:[Meaning]],7,0)</f>
        <v>#N/A</v>
      </c>
      <c r="E1183" s="3" t="e">
        <f>VLOOKUP(Final_manabou_kanji[[#This Row],[Sr. no.]],Raw_data_N2_Kanji[[Sr. no.]:[Meaning]],8,0)</f>
        <v>#N/A</v>
      </c>
      <c r="F1183" s="39" t="e">
        <f>VLOOKUP(Final_manabou_kanji[[#This Row],[Sr. no.]],Raw_data_N2_Kanji[[Sr. no.]:[Meaning]],9,0)</f>
        <v>#N/A</v>
      </c>
      <c r="G1183" s="66" t="e">
        <f>VLOOKUP(Final_manabou_kanji[[#This Row],[Sr. no.]],Raw_data_N2_Kanji[[Sr. no.]:[Sentence]],13,0)</f>
        <v>#N/A</v>
      </c>
      <c r="H1183" t="e">
        <f>VLOOKUP(Final_manabou_kanji[[#This Row],[Kanji]],Raw_data_N2_Kanji[[Receipe]:[Meaning]],6,0)</f>
        <v>#N/A</v>
      </c>
      <c r="I1183" t="e">
        <f>VLOOKUP(Final_manabou_kanji[[#This Row],[Kanji]],Raw_data_N2_Kanji[[Receipe]:[Meaning]],7,0)</f>
        <v>#N/A</v>
      </c>
      <c r="J1183" t="e">
        <f>#REF!</f>
        <v>#REF!</v>
      </c>
      <c r="K1183" s="35">
        <f>Final_manabou_kanji[[#This Row],[Sr. no.]]</f>
        <v>1181</v>
      </c>
    </row>
    <row r="1184" spans="2:11" ht="15" customHeight="1" x14ac:dyDescent="0.3">
      <c r="B1184" s="34">
        <v>1182</v>
      </c>
      <c r="C1184" s="34" t="e">
        <f>VLOOKUP(Final_manabou_kanji[[#This Row],[Sr. no.]],Raw_data_N2_Kanji[[Sr. no.]:[Receipe no]],5,0)</f>
        <v>#N/A</v>
      </c>
      <c r="D1184" s="38" t="e">
        <f>VLOOKUP(Final_manabou_kanji[[#This Row],[Sr. no.]],Raw_data_N2_Kanji[[Sr. no.]:[Meaning]],7,0)</f>
        <v>#N/A</v>
      </c>
      <c r="E1184" s="3" t="e">
        <f>VLOOKUP(Final_manabou_kanji[[#This Row],[Sr. no.]],Raw_data_N2_Kanji[[Sr. no.]:[Meaning]],8,0)</f>
        <v>#N/A</v>
      </c>
      <c r="F1184" s="39" t="e">
        <f>VLOOKUP(Final_manabou_kanji[[#This Row],[Sr. no.]],Raw_data_N2_Kanji[[Sr. no.]:[Meaning]],9,0)</f>
        <v>#N/A</v>
      </c>
      <c r="G1184" s="66" t="e">
        <f>VLOOKUP(Final_manabou_kanji[[#This Row],[Sr. no.]],Raw_data_N2_Kanji[[Sr. no.]:[Sentence]],13,0)</f>
        <v>#N/A</v>
      </c>
      <c r="H1184" t="e">
        <f>VLOOKUP(Final_manabou_kanji[[#This Row],[Kanji]],Raw_data_N2_Kanji[[Receipe]:[Meaning]],6,0)</f>
        <v>#N/A</v>
      </c>
      <c r="I1184" t="e">
        <f>VLOOKUP(Final_manabou_kanji[[#This Row],[Kanji]],Raw_data_N2_Kanji[[Receipe]:[Meaning]],7,0)</f>
        <v>#N/A</v>
      </c>
      <c r="J1184" t="e">
        <f>#REF!</f>
        <v>#REF!</v>
      </c>
      <c r="K1184" s="35">
        <f>Final_manabou_kanji[[#This Row],[Sr. no.]]</f>
        <v>1182</v>
      </c>
    </row>
    <row r="1185" spans="2:11" ht="15" customHeight="1" x14ac:dyDescent="0.3">
      <c r="B1185" s="34">
        <v>1183</v>
      </c>
      <c r="C1185" s="34" t="e">
        <f>VLOOKUP(Final_manabou_kanji[[#This Row],[Sr. no.]],Raw_data_N2_Kanji[[Sr. no.]:[Receipe no]],5,0)</f>
        <v>#N/A</v>
      </c>
      <c r="D1185" s="38" t="e">
        <f>VLOOKUP(Final_manabou_kanji[[#This Row],[Sr. no.]],Raw_data_N2_Kanji[[Sr. no.]:[Meaning]],7,0)</f>
        <v>#N/A</v>
      </c>
      <c r="E1185" s="3" t="e">
        <f>VLOOKUP(Final_manabou_kanji[[#This Row],[Sr. no.]],Raw_data_N2_Kanji[[Sr. no.]:[Meaning]],8,0)</f>
        <v>#N/A</v>
      </c>
      <c r="F1185" s="39" t="e">
        <f>VLOOKUP(Final_manabou_kanji[[#This Row],[Sr. no.]],Raw_data_N2_Kanji[[Sr. no.]:[Meaning]],9,0)</f>
        <v>#N/A</v>
      </c>
      <c r="G1185" s="66" t="e">
        <f>VLOOKUP(Final_manabou_kanji[[#This Row],[Sr. no.]],Raw_data_N2_Kanji[[Sr. no.]:[Sentence]],13,0)</f>
        <v>#N/A</v>
      </c>
      <c r="H1185" t="e">
        <f>VLOOKUP(Final_manabou_kanji[[#This Row],[Kanji]],Raw_data_N2_Kanji[[Receipe]:[Meaning]],6,0)</f>
        <v>#N/A</v>
      </c>
      <c r="I1185" t="e">
        <f>VLOOKUP(Final_manabou_kanji[[#This Row],[Kanji]],Raw_data_N2_Kanji[[Receipe]:[Meaning]],7,0)</f>
        <v>#N/A</v>
      </c>
      <c r="J1185" t="e">
        <f>#REF!</f>
        <v>#REF!</v>
      </c>
      <c r="K1185" s="35">
        <f>Final_manabou_kanji[[#This Row],[Sr. no.]]</f>
        <v>1183</v>
      </c>
    </row>
    <row r="1186" spans="2:11" ht="15" customHeight="1" x14ac:dyDescent="0.3">
      <c r="B1186" s="34">
        <v>1184</v>
      </c>
      <c r="C1186" s="34" t="e">
        <f>VLOOKUP(Final_manabou_kanji[[#This Row],[Sr. no.]],Raw_data_N2_Kanji[[Sr. no.]:[Receipe no]],5,0)</f>
        <v>#N/A</v>
      </c>
      <c r="D1186" s="38" t="e">
        <f>VLOOKUP(Final_manabou_kanji[[#This Row],[Sr. no.]],Raw_data_N2_Kanji[[Sr. no.]:[Meaning]],7,0)</f>
        <v>#N/A</v>
      </c>
      <c r="E1186" s="3" t="e">
        <f>VLOOKUP(Final_manabou_kanji[[#This Row],[Sr. no.]],Raw_data_N2_Kanji[[Sr. no.]:[Meaning]],8,0)</f>
        <v>#N/A</v>
      </c>
      <c r="F1186" s="39" t="e">
        <f>VLOOKUP(Final_manabou_kanji[[#This Row],[Sr. no.]],Raw_data_N2_Kanji[[Sr. no.]:[Meaning]],9,0)</f>
        <v>#N/A</v>
      </c>
      <c r="G1186" s="66" t="e">
        <f>VLOOKUP(Final_manabou_kanji[[#This Row],[Sr. no.]],Raw_data_N2_Kanji[[Sr. no.]:[Sentence]],13,0)</f>
        <v>#N/A</v>
      </c>
      <c r="H1186" t="e">
        <f>VLOOKUP(Final_manabou_kanji[[#This Row],[Kanji]],Raw_data_N2_Kanji[[Receipe]:[Meaning]],6,0)</f>
        <v>#N/A</v>
      </c>
      <c r="I1186" t="e">
        <f>VLOOKUP(Final_manabou_kanji[[#This Row],[Kanji]],Raw_data_N2_Kanji[[Receipe]:[Meaning]],7,0)</f>
        <v>#N/A</v>
      </c>
      <c r="J1186" t="e">
        <f>#REF!</f>
        <v>#REF!</v>
      </c>
      <c r="K1186" s="35">
        <f>Final_manabou_kanji[[#This Row],[Sr. no.]]</f>
        <v>1184</v>
      </c>
    </row>
    <row r="1187" spans="2:11" ht="15" customHeight="1" x14ac:dyDescent="0.3">
      <c r="B1187" s="34">
        <v>1185</v>
      </c>
      <c r="C1187" s="34" t="e">
        <f>VLOOKUP(Final_manabou_kanji[[#This Row],[Sr. no.]],Raw_data_N2_Kanji[[Sr. no.]:[Receipe no]],5,0)</f>
        <v>#N/A</v>
      </c>
      <c r="D1187" s="38" t="e">
        <f>VLOOKUP(Final_manabou_kanji[[#This Row],[Sr. no.]],Raw_data_N2_Kanji[[Sr. no.]:[Meaning]],7,0)</f>
        <v>#N/A</v>
      </c>
      <c r="E1187" s="3" t="e">
        <f>VLOOKUP(Final_manabou_kanji[[#This Row],[Sr. no.]],Raw_data_N2_Kanji[[Sr. no.]:[Meaning]],8,0)</f>
        <v>#N/A</v>
      </c>
      <c r="F1187" s="39" t="e">
        <f>VLOOKUP(Final_manabou_kanji[[#This Row],[Sr. no.]],Raw_data_N2_Kanji[[Sr. no.]:[Meaning]],9,0)</f>
        <v>#N/A</v>
      </c>
      <c r="G1187" s="66" t="e">
        <f>VLOOKUP(Final_manabou_kanji[[#This Row],[Sr. no.]],Raw_data_N2_Kanji[[Sr. no.]:[Sentence]],13,0)</f>
        <v>#N/A</v>
      </c>
      <c r="H1187" t="e">
        <f>VLOOKUP(Final_manabou_kanji[[#This Row],[Kanji]],Raw_data_N2_Kanji[[Receipe]:[Meaning]],6,0)</f>
        <v>#N/A</v>
      </c>
      <c r="I1187" t="e">
        <f>VLOOKUP(Final_manabou_kanji[[#This Row],[Kanji]],Raw_data_N2_Kanji[[Receipe]:[Meaning]],7,0)</f>
        <v>#N/A</v>
      </c>
      <c r="J1187" t="e">
        <f>#REF!</f>
        <v>#REF!</v>
      </c>
      <c r="K1187" s="35">
        <f>Final_manabou_kanji[[#This Row],[Sr. no.]]</f>
        <v>1185</v>
      </c>
    </row>
    <row r="1188" spans="2:11" ht="15" customHeight="1" x14ac:dyDescent="0.3">
      <c r="B1188" s="34">
        <v>1186</v>
      </c>
      <c r="C1188" s="34" t="e">
        <f>VLOOKUP(Final_manabou_kanji[[#This Row],[Sr. no.]],Raw_data_N2_Kanji[[Sr. no.]:[Receipe no]],5,0)</f>
        <v>#N/A</v>
      </c>
      <c r="D1188" s="38" t="e">
        <f>VLOOKUP(Final_manabou_kanji[[#This Row],[Sr. no.]],Raw_data_N2_Kanji[[Sr. no.]:[Meaning]],7,0)</f>
        <v>#N/A</v>
      </c>
      <c r="E1188" s="3" t="e">
        <f>VLOOKUP(Final_manabou_kanji[[#This Row],[Sr. no.]],Raw_data_N2_Kanji[[Sr. no.]:[Meaning]],8,0)</f>
        <v>#N/A</v>
      </c>
      <c r="F1188" s="39" t="e">
        <f>VLOOKUP(Final_manabou_kanji[[#This Row],[Sr. no.]],Raw_data_N2_Kanji[[Sr. no.]:[Meaning]],9,0)</f>
        <v>#N/A</v>
      </c>
      <c r="G1188" s="66" t="e">
        <f>VLOOKUP(Final_manabou_kanji[[#This Row],[Sr. no.]],Raw_data_N2_Kanji[[Sr. no.]:[Sentence]],13,0)</f>
        <v>#N/A</v>
      </c>
      <c r="H1188" t="e">
        <f>VLOOKUP(Final_manabou_kanji[[#This Row],[Kanji]],Raw_data_N2_Kanji[[Receipe]:[Meaning]],6,0)</f>
        <v>#N/A</v>
      </c>
      <c r="I1188" t="e">
        <f>VLOOKUP(Final_manabou_kanji[[#This Row],[Kanji]],Raw_data_N2_Kanji[[Receipe]:[Meaning]],7,0)</f>
        <v>#N/A</v>
      </c>
      <c r="J1188" t="e">
        <f>#REF!</f>
        <v>#REF!</v>
      </c>
      <c r="K1188" s="35">
        <f>Final_manabou_kanji[[#This Row],[Sr. no.]]</f>
        <v>1186</v>
      </c>
    </row>
    <row r="1189" spans="2:11" ht="15" customHeight="1" x14ac:dyDescent="0.3">
      <c r="B1189" s="34">
        <v>1187</v>
      </c>
      <c r="C1189" s="34" t="e">
        <f>VLOOKUP(Final_manabou_kanji[[#This Row],[Sr. no.]],Raw_data_N2_Kanji[[Sr. no.]:[Receipe no]],5,0)</f>
        <v>#N/A</v>
      </c>
      <c r="D1189" s="38" t="e">
        <f>VLOOKUP(Final_manabou_kanji[[#This Row],[Sr. no.]],Raw_data_N2_Kanji[[Sr. no.]:[Meaning]],7,0)</f>
        <v>#N/A</v>
      </c>
      <c r="E1189" s="3" t="e">
        <f>VLOOKUP(Final_manabou_kanji[[#This Row],[Sr. no.]],Raw_data_N2_Kanji[[Sr. no.]:[Meaning]],8,0)</f>
        <v>#N/A</v>
      </c>
      <c r="F1189" s="39" t="e">
        <f>VLOOKUP(Final_manabou_kanji[[#This Row],[Sr. no.]],Raw_data_N2_Kanji[[Sr. no.]:[Meaning]],9,0)</f>
        <v>#N/A</v>
      </c>
      <c r="G1189" s="66" t="e">
        <f>VLOOKUP(Final_manabou_kanji[[#This Row],[Sr. no.]],Raw_data_N2_Kanji[[Sr. no.]:[Sentence]],13,0)</f>
        <v>#N/A</v>
      </c>
      <c r="H1189" t="e">
        <f>VLOOKUP(Final_manabou_kanji[[#This Row],[Kanji]],Raw_data_N2_Kanji[[Receipe]:[Meaning]],6,0)</f>
        <v>#N/A</v>
      </c>
      <c r="I1189" t="e">
        <f>VLOOKUP(Final_manabou_kanji[[#This Row],[Kanji]],Raw_data_N2_Kanji[[Receipe]:[Meaning]],7,0)</f>
        <v>#N/A</v>
      </c>
      <c r="J1189" t="e">
        <f>#REF!</f>
        <v>#REF!</v>
      </c>
      <c r="K1189" s="35">
        <f>Final_manabou_kanji[[#This Row],[Sr. no.]]</f>
        <v>1187</v>
      </c>
    </row>
    <row r="1190" spans="2:11" ht="15" customHeight="1" x14ac:dyDescent="0.3">
      <c r="B1190" s="34">
        <v>1188</v>
      </c>
      <c r="C1190" s="34" t="e">
        <f>VLOOKUP(Final_manabou_kanji[[#This Row],[Sr. no.]],Raw_data_N2_Kanji[[Sr. no.]:[Receipe no]],5,0)</f>
        <v>#N/A</v>
      </c>
      <c r="D1190" s="38" t="e">
        <f>VLOOKUP(Final_manabou_kanji[[#This Row],[Sr. no.]],Raw_data_N2_Kanji[[Sr. no.]:[Meaning]],7,0)</f>
        <v>#N/A</v>
      </c>
      <c r="E1190" s="3" t="e">
        <f>VLOOKUP(Final_manabou_kanji[[#This Row],[Sr. no.]],Raw_data_N2_Kanji[[Sr. no.]:[Meaning]],8,0)</f>
        <v>#N/A</v>
      </c>
      <c r="F1190" s="39" t="e">
        <f>VLOOKUP(Final_manabou_kanji[[#This Row],[Sr. no.]],Raw_data_N2_Kanji[[Sr. no.]:[Meaning]],9,0)</f>
        <v>#N/A</v>
      </c>
      <c r="G1190" s="66" t="e">
        <f>VLOOKUP(Final_manabou_kanji[[#This Row],[Sr. no.]],Raw_data_N2_Kanji[[Sr. no.]:[Sentence]],13,0)</f>
        <v>#N/A</v>
      </c>
      <c r="H1190" t="e">
        <f>VLOOKUP(Final_manabou_kanji[[#This Row],[Kanji]],Raw_data_N2_Kanji[[Receipe]:[Meaning]],6,0)</f>
        <v>#N/A</v>
      </c>
      <c r="I1190" t="e">
        <f>VLOOKUP(Final_manabou_kanji[[#This Row],[Kanji]],Raw_data_N2_Kanji[[Receipe]:[Meaning]],7,0)</f>
        <v>#N/A</v>
      </c>
      <c r="J1190" t="e">
        <f>#REF!</f>
        <v>#REF!</v>
      </c>
      <c r="K1190" s="35">
        <f>Final_manabou_kanji[[#This Row],[Sr. no.]]</f>
        <v>1188</v>
      </c>
    </row>
    <row r="1191" spans="2:11" ht="15" customHeight="1" x14ac:dyDescent="0.3">
      <c r="B1191" s="34">
        <v>1189</v>
      </c>
      <c r="C1191" s="34" t="e">
        <f>VLOOKUP(Final_manabou_kanji[[#This Row],[Sr. no.]],Raw_data_N2_Kanji[[Sr. no.]:[Receipe no]],5,0)</f>
        <v>#N/A</v>
      </c>
      <c r="D1191" s="38" t="e">
        <f>VLOOKUP(Final_manabou_kanji[[#This Row],[Sr. no.]],Raw_data_N2_Kanji[[Sr. no.]:[Meaning]],7,0)</f>
        <v>#N/A</v>
      </c>
      <c r="E1191" s="3" t="e">
        <f>VLOOKUP(Final_manabou_kanji[[#This Row],[Sr. no.]],Raw_data_N2_Kanji[[Sr. no.]:[Meaning]],8,0)</f>
        <v>#N/A</v>
      </c>
      <c r="F1191" s="39" t="e">
        <f>VLOOKUP(Final_manabou_kanji[[#This Row],[Sr. no.]],Raw_data_N2_Kanji[[Sr. no.]:[Meaning]],9,0)</f>
        <v>#N/A</v>
      </c>
      <c r="G1191" s="66" t="e">
        <f>VLOOKUP(Final_manabou_kanji[[#This Row],[Sr. no.]],Raw_data_N2_Kanji[[Sr. no.]:[Sentence]],13,0)</f>
        <v>#N/A</v>
      </c>
      <c r="H1191" t="e">
        <f>VLOOKUP(Final_manabou_kanji[[#This Row],[Kanji]],Raw_data_N2_Kanji[[Receipe]:[Meaning]],6,0)</f>
        <v>#N/A</v>
      </c>
      <c r="I1191" t="e">
        <f>VLOOKUP(Final_manabou_kanji[[#This Row],[Kanji]],Raw_data_N2_Kanji[[Receipe]:[Meaning]],7,0)</f>
        <v>#N/A</v>
      </c>
      <c r="J1191" t="e">
        <f>#REF!</f>
        <v>#REF!</v>
      </c>
      <c r="K1191" s="35">
        <f>Final_manabou_kanji[[#This Row],[Sr. no.]]</f>
        <v>1189</v>
      </c>
    </row>
    <row r="1192" spans="2:11" ht="15" customHeight="1" x14ac:dyDescent="0.3">
      <c r="B1192" s="34">
        <v>1190</v>
      </c>
      <c r="C1192" s="34" t="e">
        <f>VLOOKUP(Final_manabou_kanji[[#This Row],[Sr. no.]],Raw_data_N2_Kanji[[Sr. no.]:[Receipe no]],5,0)</f>
        <v>#N/A</v>
      </c>
      <c r="D1192" s="38" t="e">
        <f>VLOOKUP(Final_manabou_kanji[[#This Row],[Sr. no.]],Raw_data_N2_Kanji[[Sr. no.]:[Meaning]],7,0)</f>
        <v>#N/A</v>
      </c>
      <c r="E1192" s="3" t="e">
        <f>VLOOKUP(Final_manabou_kanji[[#This Row],[Sr. no.]],Raw_data_N2_Kanji[[Sr. no.]:[Meaning]],8,0)</f>
        <v>#N/A</v>
      </c>
      <c r="F1192" s="39" t="e">
        <f>VLOOKUP(Final_manabou_kanji[[#This Row],[Sr. no.]],Raw_data_N2_Kanji[[Sr. no.]:[Meaning]],9,0)</f>
        <v>#N/A</v>
      </c>
      <c r="G1192" s="66" t="e">
        <f>VLOOKUP(Final_manabou_kanji[[#This Row],[Sr. no.]],Raw_data_N2_Kanji[[Sr. no.]:[Sentence]],13,0)</f>
        <v>#N/A</v>
      </c>
      <c r="H1192" t="e">
        <f>VLOOKUP(Final_manabou_kanji[[#This Row],[Kanji]],Raw_data_N2_Kanji[[Receipe]:[Meaning]],6,0)</f>
        <v>#N/A</v>
      </c>
      <c r="I1192" t="e">
        <f>VLOOKUP(Final_manabou_kanji[[#This Row],[Kanji]],Raw_data_N2_Kanji[[Receipe]:[Meaning]],7,0)</f>
        <v>#N/A</v>
      </c>
      <c r="J1192" t="e">
        <f>#REF!</f>
        <v>#REF!</v>
      </c>
      <c r="K1192" s="35">
        <f>Final_manabou_kanji[[#This Row],[Sr. no.]]</f>
        <v>1190</v>
      </c>
    </row>
    <row r="1193" spans="2:11" ht="15" customHeight="1" x14ac:dyDescent="0.3">
      <c r="B1193" s="34">
        <v>1191</v>
      </c>
      <c r="C1193" s="34" t="e">
        <f>VLOOKUP(Final_manabou_kanji[[#This Row],[Sr. no.]],Raw_data_N2_Kanji[[Sr. no.]:[Receipe no]],5,0)</f>
        <v>#N/A</v>
      </c>
      <c r="D1193" s="38" t="e">
        <f>VLOOKUP(Final_manabou_kanji[[#This Row],[Sr. no.]],Raw_data_N2_Kanji[[Sr. no.]:[Meaning]],7,0)</f>
        <v>#N/A</v>
      </c>
      <c r="E1193" s="3" t="e">
        <f>VLOOKUP(Final_manabou_kanji[[#This Row],[Sr. no.]],Raw_data_N2_Kanji[[Sr. no.]:[Meaning]],8,0)</f>
        <v>#N/A</v>
      </c>
      <c r="F1193" s="39" t="e">
        <f>VLOOKUP(Final_manabou_kanji[[#This Row],[Sr. no.]],Raw_data_N2_Kanji[[Sr. no.]:[Meaning]],9,0)</f>
        <v>#N/A</v>
      </c>
      <c r="G1193" s="66" t="e">
        <f>VLOOKUP(Final_manabou_kanji[[#This Row],[Sr. no.]],Raw_data_N2_Kanji[[Sr. no.]:[Sentence]],13,0)</f>
        <v>#N/A</v>
      </c>
      <c r="H1193" t="e">
        <f>VLOOKUP(Final_manabou_kanji[[#This Row],[Kanji]],Raw_data_N2_Kanji[[Receipe]:[Meaning]],6,0)</f>
        <v>#N/A</v>
      </c>
      <c r="I1193" t="e">
        <f>VLOOKUP(Final_manabou_kanji[[#This Row],[Kanji]],Raw_data_N2_Kanji[[Receipe]:[Meaning]],7,0)</f>
        <v>#N/A</v>
      </c>
      <c r="J1193" t="e">
        <f>#REF!</f>
        <v>#REF!</v>
      </c>
      <c r="K1193" s="35">
        <f>Final_manabou_kanji[[#This Row],[Sr. no.]]</f>
        <v>1191</v>
      </c>
    </row>
    <row r="1194" spans="2:11" ht="15" customHeight="1" x14ac:dyDescent="0.3">
      <c r="B1194" s="34">
        <v>1192</v>
      </c>
      <c r="C1194" s="34" t="e">
        <f>VLOOKUP(Final_manabou_kanji[[#This Row],[Sr. no.]],Raw_data_N2_Kanji[[Sr. no.]:[Receipe no]],5,0)</f>
        <v>#N/A</v>
      </c>
      <c r="D1194" s="38" t="e">
        <f>VLOOKUP(Final_manabou_kanji[[#This Row],[Sr. no.]],Raw_data_N2_Kanji[[Sr. no.]:[Meaning]],7,0)</f>
        <v>#N/A</v>
      </c>
      <c r="E1194" s="3" t="e">
        <f>VLOOKUP(Final_manabou_kanji[[#This Row],[Sr. no.]],Raw_data_N2_Kanji[[Sr. no.]:[Meaning]],8,0)</f>
        <v>#N/A</v>
      </c>
      <c r="F1194" s="39" t="e">
        <f>VLOOKUP(Final_manabou_kanji[[#This Row],[Sr. no.]],Raw_data_N2_Kanji[[Sr. no.]:[Meaning]],9,0)</f>
        <v>#N/A</v>
      </c>
      <c r="G1194" s="66" t="e">
        <f>VLOOKUP(Final_manabou_kanji[[#This Row],[Sr. no.]],Raw_data_N2_Kanji[[Sr. no.]:[Sentence]],13,0)</f>
        <v>#N/A</v>
      </c>
      <c r="H1194" t="e">
        <f>VLOOKUP(Final_manabou_kanji[[#This Row],[Kanji]],Raw_data_N2_Kanji[[Receipe]:[Meaning]],6,0)</f>
        <v>#N/A</v>
      </c>
      <c r="I1194" t="e">
        <f>VLOOKUP(Final_manabou_kanji[[#This Row],[Kanji]],Raw_data_N2_Kanji[[Receipe]:[Meaning]],7,0)</f>
        <v>#N/A</v>
      </c>
      <c r="J1194" t="e">
        <f>#REF!</f>
        <v>#REF!</v>
      </c>
      <c r="K1194" s="35">
        <f>Final_manabou_kanji[[#This Row],[Sr. no.]]</f>
        <v>1192</v>
      </c>
    </row>
    <row r="1195" spans="2:11" ht="15" customHeight="1" x14ac:dyDescent="0.3">
      <c r="B1195" s="34">
        <v>1193</v>
      </c>
      <c r="C1195" s="34" t="e">
        <f>VLOOKUP(Final_manabou_kanji[[#This Row],[Sr. no.]],Raw_data_N2_Kanji[[Sr. no.]:[Receipe no]],5,0)</f>
        <v>#N/A</v>
      </c>
      <c r="D1195" s="38" t="e">
        <f>VLOOKUP(Final_manabou_kanji[[#This Row],[Sr. no.]],Raw_data_N2_Kanji[[Sr. no.]:[Meaning]],7,0)</f>
        <v>#N/A</v>
      </c>
      <c r="E1195" s="3" t="e">
        <f>VLOOKUP(Final_manabou_kanji[[#This Row],[Sr. no.]],Raw_data_N2_Kanji[[Sr. no.]:[Meaning]],8,0)</f>
        <v>#N/A</v>
      </c>
      <c r="F1195" s="39" t="e">
        <f>VLOOKUP(Final_manabou_kanji[[#This Row],[Sr. no.]],Raw_data_N2_Kanji[[Sr. no.]:[Meaning]],9,0)</f>
        <v>#N/A</v>
      </c>
      <c r="G1195" s="66" t="e">
        <f>VLOOKUP(Final_manabou_kanji[[#This Row],[Sr. no.]],Raw_data_N2_Kanji[[Sr. no.]:[Sentence]],13,0)</f>
        <v>#N/A</v>
      </c>
      <c r="H1195" t="e">
        <f>VLOOKUP(Final_manabou_kanji[[#This Row],[Kanji]],Raw_data_N2_Kanji[[Receipe]:[Meaning]],6,0)</f>
        <v>#N/A</v>
      </c>
      <c r="I1195" t="e">
        <f>VLOOKUP(Final_manabou_kanji[[#This Row],[Kanji]],Raw_data_N2_Kanji[[Receipe]:[Meaning]],7,0)</f>
        <v>#N/A</v>
      </c>
      <c r="J1195" t="e">
        <f>#REF!</f>
        <v>#REF!</v>
      </c>
      <c r="K1195" s="35">
        <f>Final_manabou_kanji[[#This Row],[Sr. no.]]</f>
        <v>1193</v>
      </c>
    </row>
    <row r="1196" spans="2:11" ht="15" customHeight="1" x14ac:dyDescent="0.3">
      <c r="B1196" s="34">
        <v>1194</v>
      </c>
      <c r="C1196" s="34" t="e">
        <f>VLOOKUP(Final_manabou_kanji[[#This Row],[Sr. no.]],Raw_data_N2_Kanji[[Sr. no.]:[Receipe no]],5,0)</f>
        <v>#N/A</v>
      </c>
      <c r="D1196" s="38" t="e">
        <f>VLOOKUP(Final_manabou_kanji[[#This Row],[Sr. no.]],Raw_data_N2_Kanji[[Sr. no.]:[Meaning]],7,0)</f>
        <v>#N/A</v>
      </c>
      <c r="E1196" s="3" t="e">
        <f>VLOOKUP(Final_manabou_kanji[[#This Row],[Sr. no.]],Raw_data_N2_Kanji[[Sr. no.]:[Meaning]],8,0)</f>
        <v>#N/A</v>
      </c>
      <c r="F1196" s="39" t="e">
        <f>VLOOKUP(Final_manabou_kanji[[#This Row],[Sr. no.]],Raw_data_N2_Kanji[[Sr. no.]:[Meaning]],9,0)</f>
        <v>#N/A</v>
      </c>
      <c r="G1196" s="66" t="e">
        <f>VLOOKUP(Final_manabou_kanji[[#This Row],[Sr. no.]],Raw_data_N2_Kanji[[Sr. no.]:[Sentence]],13,0)</f>
        <v>#N/A</v>
      </c>
      <c r="H1196" t="e">
        <f>VLOOKUP(Final_manabou_kanji[[#This Row],[Kanji]],Raw_data_N2_Kanji[[Receipe]:[Meaning]],6,0)</f>
        <v>#N/A</v>
      </c>
      <c r="I1196" t="e">
        <f>VLOOKUP(Final_manabou_kanji[[#This Row],[Kanji]],Raw_data_N2_Kanji[[Receipe]:[Meaning]],7,0)</f>
        <v>#N/A</v>
      </c>
      <c r="J1196" t="e">
        <f>#REF!</f>
        <v>#REF!</v>
      </c>
      <c r="K1196" s="35">
        <f>Final_manabou_kanji[[#This Row],[Sr. no.]]</f>
        <v>1194</v>
      </c>
    </row>
    <row r="1197" spans="2:11" ht="15" customHeight="1" x14ac:dyDescent="0.3">
      <c r="B1197" s="34">
        <v>1195</v>
      </c>
      <c r="C1197" s="34" t="e">
        <f>VLOOKUP(Final_manabou_kanji[[#This Row],[Sr. no.]],Raw_data_N2_Kanji[[Sr. no.]:[Receipe no]],5,0)</f>
        <v>#N/A</v>
      </c>
      <c r="D1197" s="38" t="e">
        <f>VLOOKUP(Final_manabou_kanji[[#This Row],[Sr. no.]],Raw_data_N2_Kanji[[Sr. no.]:[Meaning]],7,0)</f>
        <v>#N/A</v>
      </c>
      <c r="E1197" s="3" t="e">
        <f>VLOOKUP(Final_manabou_kanji[[#This Row],[Sr. no.]],Raw_data_N2_Kanji[[Sr. no.]:[Meaning]],8,0)</f>
        <v>#N/A</v>
      </c>
      <c r="F1197" s="39" t="e">
        <f>VLOOKUP(Final_manabou_kanji[[#This Row],[Sr. no.]],Raw_data_N2_Kanji[[Sr. no.]:[Meaning]],9,0)</f>
        <v>#N/A</v>
      </c>
      <c r="G1197" s="66" t="e">
        <f>VLOOKUP(Final_manabou_kanji[[#This Row],[Sr. no.]],Raw_data_N2_Kanji[[Sr. no.]:[Sentence]],13,0)</f>
        <v>#N/A</v>
      </c>
      <c r="H1197" t="e">
        <f>VLOOKUP(Final_manabou_kanji[[#This Row],[Kanji]],Raw_data_N2_Kanji[[Receipe]:[Meaning]],6,0)</f>
        <v>#N/A</v>
      </c>
      <c r="I1197" t="e">
        <f>VLOOKUP(Final_manabou_kanji[[#This Row],[Kanji]],Raw_data_N2_Kanji[[Receipe]:[Meaning]],7,0)</f>
        <v>#N/A</v>
      </c>
      <c r="J1197" t="e">
        <f>#REF!</f>
        <v>#REF!</v>
      </c>
      <c r="K1197" s="35">
        <f>Final_manabou_kanji[[#This Row],[Sr. no.]]</f>
        <v>1195</v>
      </c>
    </row>
    <row r="1198" spans="2:11" ht="15" customHeight="1" x14ac:dyDescent="0.3">
      <c r="B1198" s="34">
        <v>1196</v>
      </c>
      <c r="C1198" s="34" t="e">
        <f>VLOOKUP(Final_manabou_kanji[[#This Row],[Sr. no.]],Raw_data_N2_Kanji[[Sr. no.]:[Receipe no]],5,0)</f>
        <v>#N/A</v>
      </c>
      <c r="D1198" s="38" t="e">
        <f>VLOOKUP(Final_manabou_kanji[[#This Row],[Sr. no.]],Raw_data_N2_Kanji[[Sr. no.]:[Meaning]],7,0)</f>
        <v>#N/A</v>
      </c>
      <c r="E1198" s="3" t="e">
        <f>VLOOKUP(Final_manabou_kanji[[#This Row],[Sr. no.]],Raw_data_N2_Kanji[[Sr. no.]:[Meaning]],8,0)</f>
        <v>#N/A</v>
      </c>
      <c r="F1198" s="39" t="e">
        <f>VLOOKUP(Final_manabou_kanji[[#This Row],[Sr. no.]],Raw_data_N2_Kanji[[Sr. no.]:[Meaning]],9,0)</f>
        <v>#N/A</v>
      </c>
      <c r="G1198" s="66" t="e">
        <f>VLOOKUP(Final_manabou_kanji[[#This Row],[Sr. no.]],Raw_data_N2_Kanji[[Sr. no.]:[Sentence]],13,0)</f>
        <v>#N/A</v>
      </c>
      <c r="H1198" t="e">
        <f>VLOOKUP(Final_manabou_kanji[[#This Row],[Kanji]],Raw_data_N2_Kanji[[Receipe]:[Meaning]],6,0)</f>
        <v>#N/A</v>
      </c>
      <c r="I1198" t="e">
        <f>VLOOKUP(Final_manabou_kanji[[#This Row],[Kanji]],Raw_data_N2_Kanji[[Receipe]:[Meaning]],7,0)</f>
        <v>#N/A</v>
      </c>
      <c r="J1198" t="e">
        <f>#REF!</f>
        <v>#REF!</v>
      </c>
      <c r="K1198" s="35">
        <f>Final_manabou_kanji[[#This Row],[Sr. no.]]</f>
        <v>1196</v>
      </c>
    </row>
    <row r="1199" spans="2:11" ht="15" customHeight="1" x14ac:dyDescent="0.3">
      <c r="B1199" s="34">
        <v>1197</v>
      </c>
      <c r="C1199" s="34" t="e">
        <f>VLOOKUP(Final_manabou_kanji[[#This Row],[Sr. no.]],Raw_data_N2_Kanji[[Sr. no.]:[Receipe no]],5,0)</f>
        <v>#N/A</v>
      </c>
      <c r="D1199" s="38" t="e">
        <f>VLOOKUP(Final_manabou_kanji[[#This Row],[Sr. no.]],Raw_data_N2_Kanji[[Sr. no.]:[Meaning]],7,0)</f>
        <v>#N/A</v>
      </c>
      <c r="E1199" s="3" t="e">
        <f>VLOOKUP(Final_manabou_kanji[[#This Row],[Sr. no.]],Raw_data_N2_Kanji[[Sr. no.]:[Meaning]],8,0)</f>
        <v>#N/A</v>
      </c>
      <c r="F1199" s="39" t="e">
        <f>VLOOKUP(Final_manabou_kanji[[#This Row],[Sr. no.]],Raw_data_N2_Kanji[[Sr. no.]:[Meaning]],9,0)</f>
        <v>#N/A</v>
      </c>
      <c r="G1199" s="66" t="e">
        <f>VLOOKUP(Final_manabou_kanji[[#This Row],[Sr. no.]],Raw_data_N2_Kanji[[Sr. no.]:[Sentence]],13,0)</f>
        <v>#N/A</v>
      </c>
      <c r="H1199" t="e">
        <f>VLOOKUP(Final_manabou_kanji[[#This Row],[Kanji]],Raw_data_N2_Kanji[[Receipe]:[Meaning]],6,0)</f>
        <v>#N/A</v>
      </c>
      <c r="I1199" t="e">
        <f>VLOOKUP(Final_manabou_kanji[[#This Row],[Kanji]],Raw_data_N2_Kanji[[Receipe]:[Meaning]],7,0)</f>
        <v>#N/A</v>
      </c>
      <c r="J1199" t="e">
        <f>#REF!</f>
        <v>#REF!</v>
      </c>
      <c r="K1199" s="35">
        <f>Final_manabou_kanji[[#This Row],[Sr. no.]]</f>
        <v>1197</v>
      </c>
    </row>
    <row r="1200" spans="2:11" ht="15" customHeight="1" x14ac:dyDescent="0.3">
      <c r="B1200" s="34">
        <v>1198</v>
      </c>
      <c r="C1200" s="34" t="e">
        <f>VLOOKUP(Final_manabou_kanji[[#This Row],[Sr. no.]],Raw_data_N2_Kanji[[Sr. no.]:[Receipe no]],5,0)</f>
        <v>#N/A</v>
      </c>
      <c r="D1200" s="38" t="e">
        <f>VLOOKUP(Final_manabou_kanji[[#This Row],[Sr. no.]],Raw_data_N2_Kanji[[Sr. no.]:[Meaning]],7,0)</f>
        <v>#N/A</v>
      </c>
      <c r="E1200" s="3" t="e">
        <f>VLOOKUP(Final_manabou_kanji[[#This Row],[Sr. no.]],Raw_data_N2_Kanji[[Sr. no.]:[Meaning]],8,0)</f>
        <v>#N/A</v>
      </c>
      <c r="F1200" s="39" t="e">
        <f>VLOOKUP(Final_manabou_kanji[[#This Row],[Sr. no.]],Raw_data_N2_Kanji[[Sr. no.]:[Meaning]],9,0)</f>
        <v>#N/A</v>
      </c>
      <c r="G1200" s="66" t="e">
        <f>VLOOKUP(Final_manabou_kanji[[#This Row],[Sr. no.]],Raw_data_N2_Kanji[[Sr. no.]:[Sentence]],13,0)</f>
        <v>#N/A</v>
      </c>
      <c r="H1200" t="e">
        <f>VLOOKUP(Final_manabou_kanji[[#This Row],[Kanji]],Raw_data_N2_Kanji[[Receipe]:[Meaning]],6,0)</f>
        <v>#N/A</v>
      </c>
      <c r="I1200" t="e">
        <f>VLOOKUP(Final_manabou_kanji[[#This Row],[Kanji]],Raw_data_N2_Kanji[[Receipe]:[Meaning]],7,0)</f>
        <v>#N/A</v>
      </c>
      <c r="J1200" t="e">
        <f>#REF!</f>
        <v>#REF!</v>
      </c>
      <c r="K1200" s="35">
        <f>Final_manabou_kanji[[#This Row],[Sr. no.]]</f>
        <v>1198</v>
      </c>
    </row>
    <row r="1201" spans="2:11" ht="15" customHeight="1" x14ac:dyDescent="0.3">
      <c r="B1201" s="34">
        <v>1199</v>
      </c>
      <c r="C1201" s="34" t="e">
        <f>VLOOKUP(Final_manabou_kanji[[#This Row],[Sr. no.]],Raw_data_N2_Kanji[[Sr. no.]:[Receipe no]],5,0)</f>
        <v>#N/A</v>
      </c>
      <c r="D1201" s="38" t="e">
        <f>VLOOKUP(Final_manabou_kanji[[#This Row],[Sr. no.]],Raw_data_N2_Kanji[[Sr. no.]:[Meaning]],7,0)</f>
        <v>#N/A</v>
      </c>
      <c r="E1201" s="3" t="e">
        <f>VLOOKUP(Final_manabou_kanji[[#This Row],[Sr. no.]],Raw_data_N2_Kanji[[Sr. no.]:[Meaning]],8,0)</f>
        <v>#N/A</v>
      </c>
      <c r="F1201" s="39" t="e">
        <f>VLOOKUP(Final_manabou_kanji[[#This Row],[Sr. no.]],Raw_data_N2_Kanji[[Sr. no.]:[Meaning]],9,0)</f>
        <v>#N/A</v>
      </c>
      <c r="G1201" s="66" t="e">
        <f>VLOOKUP(Final_manabou_kanji[[#This Row],[Sr. no.]],Raw_data_N2_Kanji[[Sr. no.]:[Sentence]],13,0)</f>
        <v>#N/A</v>
      </c>
      <c r="H1201" t="e">
        <f>VLOOKUP(Final_manabou_kanji[[#This Row],[Kanji]],Raw_data_N2_Kanji[[Receipe]:[Meaning]],6,0)</f>
        <v>#N/A</v>
      </c>
      <c r="I1201" t="e">
        <f>VLOOKUP(Final_manabou_kanji[[#This Row],[Kanji]],Raw_data_N2_Kanji[[Receipe]:[Meaning]],7,0)</f>
        <v>#N/A</v>
      </c>
      <c r="J1201" t="e">
        <f>#REF!</f>
        <v>#REF!</v>
      </c>
      <c r="K1201" s="35">
        <f>Final_manabou_kanji[[#This Row],[Sr. no.]]</f>
        <v>1199</v>
      </c>
    </row>
    <row r="1202" spans="2:11" ht="15" customHeight="1" x14ac:dyDescent="0.3">
      <c r="B1202" s="34">
        <v>1200</v>
      </c>
      <c r="C1202" s="34" t="e">
        <f>VLOOKUP(Final_manabou_kanji[[#This Row],[Sr. no.]],Raw_data_N2_Kanji[[Sr. no.]:[Receipe no]],5,0)</f>
        <v>#N/A</v>
      </c>
      <c r="D1202" s="38" t="e">
        <f>VLOOKUP(Final_manabou_kanji[[#This Row],[Sr. no.]],Raw_data_N2_Kanji[[Sr. no.]:[Meaning]],7,0)</f>
        <v>#N/A</v>
      </c>
      <c r="E1202" s="3" t="e">
        <f>VLOOKUP(Final_manabou_kanji[[#This Row],[Sr. no.]],Raw_data_N2_Kanji[[Sr. no.]:[Meaning]],8,0)</f>
        <v>#N/A</v>
      </c>
      <c r="F1202" s="39" t="e">
        <f>VLOOKUP(Final_manabou_kanji[[#This Row],[Sr. no.]],Raw_data_N2_Kanji[[Sr. no.]:[Meaning]],9,0)</f>
        <v>#N/A</v>
      </c>
      <c r="G1202" s="66" t="e">
        <f>VLOOKUP(Final_manabou_kanji[[#This Row],[Sr. no.]],Raw_data_N2_Kanji[[Sr. no.]:[Sentence]],13,0)</f>
        <v>#N/A</v>
      </c>
      <c r="H1202" t="e">
        <f>VLOOKUP(Final_manabou_kanji[[#This Row],[Kanji]],Raw_data_N2_Kanji[[Receipe]:[Meaning]],6,0)</f>
        <v>#N/A</v>
      </c>
      <c r="I1202" t="e">
        <f>VLOOKUP(Final_manabou_kanji[[#This Row],[Kanji]],Raw_data_N2_Kanji[[Receipe]:[Meaning]],7,0)</f>
        <v>#N/A</v>
      </c>
      <c r="J1202" t="e">
        <f>#REF!</f>
        <v>#REF!</v>
      </c>
      <c r="K1202" s="35">
        <f>Final_manabou_kanji[[#This Row],[Sr. no.]]</f>
        <v>1200</v>
      </c>
    </row>
    <row r="1203" spans="2:11" ht="15" customHeight="1" x14ac:dyDescent="0.3">
      <c r="B1203" s="34">
        <v>1201</v>
      </c>
      <c r="C1203" s="34" t="e">
        <f>VLOOKUP(Final_manabou_kanji[[#This Row],[Sr. no.]],Raw_data_N2_Kanji[[Sr. no.]:[Receipe no]],5,0)</f>
        <v>#N/A</v>
      </c>
      <c r="D1203" s="38" t="e">
        <f>VLOOKUP(Final_manabou_kanji[[#This Row],[Sr. no.]],Raw_data_N2_Kanji[[Sr. no.]:[Meaning]],7,0)</f>
        <v>#N/A</v>
      </c>
      <c r="E1203" s="3" t="e">
        <f>VLOOKUP(Final_manabou_kanji[[#This Row],[Sr. no.]],Raw_data_N2_Kanji[[Sr. no.]:[Meaning]],8,0)</f>
        <v>#N/A</v>
      </c>
      <c r="F1203" s="39" t="e">
        <f>VLOOKUP(Final_manabou_kanji[[#This Row],[Sr. no.]],Raw_data_N2_Kanji[[Sr. no.]:[Meaning]],9,0)</f>
        <v>#N/A</v>
      </c>
      <c r="G1203" s="66" t="e">
        <f>VLOOKUP(Final_manabou_kanji[[#This Row],[Sr. no.]],Raw_data_N2_Kanji[[Sr. no.]:[Sentence]],13,0)</f>
        <v>#N/A</v>
      </c>
      <c r="H1203" t="e">
        <f>VLOOKUP(Final_manabou_kanji[[#This Row],[Kanji]],Raw_data_N2_Kanji[[Receipe]:[Meaning]],6,0)</f>
        <v>#N/A</v>
      </c>
      <c r="I1203" t="e">
        <f>VLOOKUP(Final_manabou_kanji[[#This Row],[Kanji]],Raw_data_N2_Kanji[[Receipe]:[Meaning]],7,0)</f>
        <v>#N/A</v>
      </c>
      <c r="J1203" t="e">
        <f>#REF!</f>
        <v>#REF!</v>
      </c>
      <c r="K1203" s="35">
        <f>Final_manabou_kanji[[#This Row],[Sr. no.]]</f>
        <v>1201</v>
      </c>
    </row>
    <row r="1204" spans="2:11" ht="15" customHeight="1" x14ac:dyDescent="0.3">
      <c r="B1204" s="34">
        <v>1202</v>
      </c>
      <c r="C1204" s="34" t="e">
        <f>VLOOKUP(Final_manabou_kanji[[#This Row],[Sr. no.]],Raw_data_N2_Kanji[[Sr. no.]:[Receipe no]],5,0)</f>
        <v>#N/A</v>
      </c>
      <c r="D1204" s="38" t="e">
        <f>VLOOKUP(Final_manabou_kanji[[#This Row],[Sr. no.]],Raw_data_N2_Kanji[[Sr. no.]:[Meaning]],7,0)</f>
        <v>#N/A</v>
      </c>
      <c r="E1204" s="3" t="e">
        <f>VLOOKUP(Final_manabou_kanji[[#This Row],[Sr. no.]],Raw_data_N2_Kanji[[Sr. no.]:[Meaning]],8,0)</f>
        <v>#N/A</v>
      </c>
      <c r="F1204" s="39" t="e">
        <f>VLOOKUP(Final_manabou_kanji[[#This Row],[Sr. no.]],Raw_data_N2_Kanji[[Sr. no.]:[Meaning]],9,0)</f>
        <v>#N/A</v>
      </c>
      <c r="G1204" s="66" t="e">
        <f>VLOOKUP(Final_manabou_kanji[[#This Row],[Sr. no.]],Raw_data_N2_Kanji[[Sr. no.]:[Sentence]],13,0)</f>
        <v>#N/A</v>
      </c>
      <c r="H1204" t="e">
        <f>VLOOKUP(Final_manabou_kanji[[#This Row],[Kanji]],Raw_data_N2_Kanji[[Receipe]:[Meaning]],6,0)</f>
        <v>#N/A</v>
      </c>
      <c r="I1204" t="e">
        <f>VLOOKUP(Final_manabou_kanji[[#This Row],[Kanji]],Raw_data_N2_Kanji[[Receipe]:[Meaning]],7,0)</f>
        <v>#N/A</v>
      </c>
      <c r="J1204" t="e">
        <f>#REF!</f>
        <v>#REF!</v>
      </c>
      <c r="K1204" s="35">
        <f>Final_manabou_kanji[[#This Row],[Sr. no.]]</f>
        <v>1202</v>
      </c>
    </row>
    <row r="1205" spans="2:11" ht="15" customHeight="1" x14ac:dyDescent="0.3">
      <c r="B1205" s="34">
        <v>1203</v>
      </c>
      <c r="C1205" s="34" t="e">
        <f>VLOOKUP(Final_manabou_kanji[[#This Row],[Sr. no.]],Raw_data_N2_Kanji[[Sr. no.]:[Receipe no]],5,0)</f>
        <v>#N/A</v>
      </c>
      <c r="D1205" s="38" t="e">
        <f>VLOOKUP(Final_manabou_kanji[[#This Row],[Sr. no.]],Raw_data_N2_Kanji[[Sr. no.]:[Meaning]],7,0)</f>
        <v>#N/A</v>
      </c>
      <c r="E1205" s="3" t="e">
        <f>VLOOKUP(Final_manabou_kanji[[#This Row],[Sr. no.]],Raw_data_N2_Kanji[[Sr. no.]:[Meaning]],8,0)</f>
        <v>#N/A</v>
      </c>
      <c r="F1205" s="39" t="e">
        <f>VLOOKUP(Final_manabou_kanji[[#This Row],[Sr. no.]],Raw_data_N2_Kanji[[Sr. no.]:[Meaning]],9,0)</f>
        <v>#N/A</v>
      </c>
      <c r="G1205" s="66" t="e">
        <f>VLOOKUP(Final_manabou_kanji[[#This Row],[Sr. no.]],Raw_data_N2_Kanji[[Sr. no.]:[Sentence]],13,0)</f>
        <v>#N/A</v>
      </c>
      <c r="H1205" t="e">
        <f>VLOOKUP(Final_manabou_kanji[[#This Row],[Kanji]],Raw_data_N2_Kanji[[Receipe]:[Meaning]],6,0)</f>
        <v>#N/A</v>
      </c>
      <c r="I1205" t="e">
        <f>VLOOKUP(Final_manabou_kanji[[#This Row],[Kanji]],Raw_data_N2_Kanji[[Receipe]:[Meaning]],7,0)</f>
        <v>#N/A</v>
      </c>
      <c r="J1205" t="e">
        <f>#REF!</f>
        <v>#REF!</v>
      </c>
      <c r="K1205" s="35">
        <f>Final_manabou_kanji[[#This Row],[Sr. no.]]</f>
        <v>1203</v>
      </c>
    </row>
    <row r="1206" spans="2:11" ht="15" customHeight="1" x14ac:dyDescent="0.3">
      <c r="B1206" s="34">
        <v>1204</v>
      </c>
      <c r="C1206" s="34" t="e">
        <f>VLOOKUP(Final_manabou_kanji[[#This Row],[Sr. no.]],Raw_data_N2_Kanji[[Sr. no.]:[Receipe no]],5,0)</f>
        <v>#N/A</v>
      </c>
      <c r="D1206" s="38" t="e">
        <f>VLOOKUP(Final_manabou_kanji[[#This Row],[Sr. no.]],Raw_data_N2_Kanji[[Sr. no.]:[Meaning]],7,0)</f>
        <v>#N/A</v>
      </c>
      <c r="E1206" s="3" t="e">
        <f>VLOOKUP(Final_manabou_kanji[[#This Row],[Sr. no.]],Raw_data_N2_Kanji[[Sr. no.]:[Meaning]],8,0)</f>
        <v>#N/A</v>
      </c>
      <c r="F1206" s="39" t="e">
        <f>VLOOKUP(Final_manabou_kanji[[#This Row],[Sr. no.]],Raw_data_N2_Kanji[[Sr. no.]:[Meaning]],9,0)</f>
        <v>#N/A</v>
      </c>
      <c r="G1206" s="66" t="e">
        <f>VLOOKUP(Final_manabou_kanji[[#This Row],[Sr. no.]],Raw_data_N2_Kanji[[Sr. no.]:[Sentence]],13,0)</f>
        <v>#N/A</v>
      </c>
      <c r="H1206" t="e">
        <f>VLOOKUP(Final_manabou_kanji[[#This Row],[Kanji]],Raw_data_N2_Kanji[[Receipe]:[Meaning]],6,0)</f>
        <v>#N/A</v>
      </c>
      <c r="I1206" t="e">
        <f>VLOOKUP(Final_manabou_kanji[[#This Row],[Kanji]],Raw_data_N2_Kanji[[Receipe]:[Meaning]],7,0)</f>
        <v>#N/A</v>
      </c>
      <c r="J1206" t="e">
        <f>#REF!</f>
        <v>#REF!</v>
      </c>
      <c r="K1206" s="35">
        <f>Final_manabou_kanji[[#This Row],[Sr. no.]]</f>
        <v>1204</v>
      </c>
    </row>
    <row r="1207" spans="2:11" ht="15" customHeight="1" x14ac:dyDescent="0.3">
      <c r="B1207" s="34">
        <v>1205</v>
      </c>
      <c r="C1207" s="34" t="e">
        <f>VLOOKUP(Final_manabou_kanji[[#This Row],[Sr. no.]],Raw_data_N2_Kanji[[Sr. no.]:[Receipe no]],5,0)</f>
        <v>#N/A</v>
      </c>
      <c r="D1207" s="38" t="e">
        <f>VLOOKUP(Final_manabou_kanji[[#This Row],[Sr. no.]],Raw_data_N2_Kanji[[Sr. no.]:[Meaning]],7,0)</f>
        <v>#N/A</v>
      </c>
      <c r="E1207" s="3" t="e">
        <f>VLOOKUP(Final_manabou_kanji[[#This Row],[Sr. no.]],Raw_data_N2_Kanji[[Sr. no.]:[Meaning]],8,0)</f>
        <v>#N/A</v>
      </c>
      <c r="F1207" s="39" t="e">
        <f>VLOOKUP(Final_manabou_kanji[[#This Row],[Sr. no.]],Raw_data_N2_Kanji[[Sr. no.]:[Meaning]],9,0)</f>
        <v>#N/A</v>
      </c>
      <c r="G1207" s="66" t="e">
        <f>VLOOKUP(Final_manabou_kanji[[#This Row],[Sr. no.]],Raw_data_N2_Kanji[[Sr. no.]:[Sentence]],13,0)</f>
        <v>#N/A</v>
      </c>
      <c r="H1207" t="e">
        <f>VLOOKUP(Final_manabou_kanji[[#This Row],[Kanji]],Raw_data_N2_Kanji[[Receipe]:[Meaning]],6,0)</f>
        <v>#N/A</v>
      </c>
      <c r="I1207" t="e">
        <f>VLOOKUP(Final_manabou_kanji[[#This Row],[Kanji]],Raw_data_N2_Kanji[[Receipe]:[Meaning]],7,0)</f>
        <v>#N/A</v>
      </c>
      <c r="J1207" t="e">
        <f>#REF!</f>
        <v>#REF!</v>
      </c>
      <c r="K1207" s="35">
        <f>Final_manabou_kanji[[#This Row],[Sr. no.]]</f>
        <v>1205</v>
      </c>
    </row>
    <row r="1208" spans="2:11" ht="15" customHeight="1" x14ac:dyDescent="0.3">
      <c r="B1208" s="34">
        <v>1206</v>
      </c>
      <c r="C1208" s="34" t="e">
        <f>VLOOKUP(Final_manabou_kanji[[#This Row],[Sr. no.]],Raw_data_N2_Kanji[[Sr. no.]:[Receipe no]],5,0)</f>
        <v>#N/A</v>
      </c>
      <c r="D1208" s="38" t="e">
        <f>VLOOKUP(Final_manabou_kanji[[#This Row],[Sr. no.]],Raw_data_N2_Kanji[[Sr. no.]:[Meaning]],7,0)</f>
        <v>#N/A</v>
      </c>
      <c r="E1208" s="3" t="e">
        <f>VLOOKUP(Final_manabou_kanji[[#This Row],[Sr. no.]],Raw_data_N2_Kanji[[Sr. no.]:[Meaning]],8,0)</f>
        <v>#N/A</v>
      </c>
      <c r="F1208" s="39" t="e">
        <f>VLOOKUP(Final_manabou_kanji[[#This Row],[Sr. no.]],Raw_data_N2_Kanji[[Sr. no.]:[Meaning]],9,0)</f>
        <v>#N/A</v>
      </c>
      <c r="G1208" s="66" t="e">
        <f>VLOOKUP(Final_manabou_kanji[[#This Row],[Sr. no.]],Raw_data_N2_Kanji[[Sr. no.]:[Sentence]],13,0)</f>
        <v>#N/A</v>
      </c>
      <c r="H1208" t="e">
        <f>VLOOKUP(Final_manabou_kanji[[#This Row],[Kanji]],Raw_data_N2_Kanji[[Receipe]:[Meaning]],6,0)</f>
        <v>#N/A</v>
      </c>
      <c r="I1208" t="e">
        <f>VLOOKUP(Final_manabou_kanji[[#This Row],[Kanji]],Raw_data_N2_Kanji[[Receipe]:[Meaning]],7,0)</f>
        <v>#N/A</v>
      </c>
      <c r="J1208" t="e">
        <f>#REF!</f>
        <v>#REF!</v>
      </c>
      <c r="K1208" s="35">
        <f>Final_manabou_kanji[[#This Row],[Sr. no.]]</f>
        <v>1206</v>
      </c>
    </row>
    <row r="1209" spans="2:11" ht="15" customHeight="1" x14ac:dyDescent="0.3">
      <c r="B1209" s="34">
        <v>1207</v>
      </c>
      <c r="C1209" s="34" t="e">
        <f>VLOOKUP(Final_manabou_kanji[[#This Row],[Sr. no.]],Raw_data_N2_Kanji[[Sr. no.]:[Receipe no]],5,0)</f>
        <v>#N/A</v>
      </c>
      <c r="D1209" s="38" t="e">
        <f>VLOOKUP(Final_manabou_kanji[[#This Row],[Sr. no.]],Raw_data_N2_Kanji[[Sr. no.]:[Meaning]],7,0)</f>
        <v>#N/A</v>
      </c>
      <c r="E1209" s="3" t="e">
        <f>VLOOKUP(Final_manabou_kanji[[#This Row],[Sr. no.]],Raw_data_N2_Kanji[[Sr. no.]:[Meaning]],8,0)</f>
        <v>#N/A</v>
      </c>
      <c r="F1209" s="39" t="e">
        <f>VLOOKUP(Final_manabou_kanji[[#This Row],[Sr. no.]],Raw_data_N2_Kanji[[Sr. no.]:[Meaning]],9,0)</f>
        <v>#N/A</v>
      </c>
      <c r="G1209" s="66" t="e">
        <f>VLOOKUP(Final_manabou_kanji[[#This Row],[Sr. no.]],Raw_data_N2_Kanji[[Sr. no.]:[Sentence]],13,0)</f>
        <v>#N/A</v>
      </c>
      <c r="H1209" t="e">
        <f>VLOOKUP(Final_manabou_kanji[[#This Row],[Kanji]],Raw_data_N2_Kanji[[Receipe]:[Meaning]],6,0)</f>
        <v>#N/A</v>
      </c>
      <c r="I1209" t="e">
        <f>VLOOKUP(Final_manabou_kanji[[#This Row],[Kanji]],Raw_data_N2_Kanji[[Receipe]:[Meaning]],7,0)</f>
        <v>#N/A</v>
      </c>
      <c r="J1209" t="e">
        <f>#REF!</f>
        <v>#REF!</v>
      </c>
      <c r="K1209" s="35">
        <f>Final_manabou_kanji[[#This Row],[Sr. no.]]</f>
        <v>1207</v>
      </c>
    </row>
    <row r="1210" spans="2:11" ht="15" customHeight="1" x14ac:dyDescent="0.3">
      <c r="B1210" s="34">
        <v>1208</v>
      </c>
      <c r="C1210" s="34" t="e">
        <f>VLOOKUP(Final_manabou_kanji[[#This Row],[Sr. no.]],Raw_data_N2_Kanji[[Sr. no.]:[Receipe no]],5,0)</f>
        <v>#N/A</v>
      </c>
      <c r="D1210" s="38" t="e">
        <f>VLOOKUP(Final_manabou_kanji[[#This Row],[Sr. no.]],Raw_data_N2_Kanji[[Sr. no.]:[Meaning]],7,0)</f>
        <v>#N/A</v>
      </c>
      <c r="E1210" s="3" t="e">
        <f>VLOOKUP(Final_manabou_kanji[[#This Row],[Sr. no.]],Raw_data_N2_Kanji[[Sr. no.]:[Meaning]],8,0)</f>
        <v>#N/A</v>
      </c>
      <c r="F1210" s="39" t="e">
        <f>VLOOKUP(Final_manabou_kanji[[#This Row],[Sr. no.]],Raw_data_N2_Kanji[[Sr. no.]:[Meaning]],9,0)</f>
        <v>#N/A</v>
      </c>
      <c r="G1210" s="66" t="e">
        <f>VLOOKUP(Final_manabou_kanji[[#This Row],[Sr. no.]],Raw_data_N2_Kanji[[Sr. no.]:[Sentence]],13,0)</f>
        <v>#N/A</v>
      </c>
      <c r="H1210" t="e">
        <f>VLOOKUP(Final_manabou_kanji[[#This Row],[Kanji]],Raw_data_N2_Kanji[[Receipe]:[Meaning]],6,0)</f>
        <v>#N/A</v>
      </c>
      <c r="I1210" t="e">
        <f>VLOOKUP(Final_manabou_kanji[[#This Row],[Kanji]],Raw_data_N2_Kanji[[Receipe]:[Meaning]],7,0)</f>
        <v>#N/A</v>
      </c>
      <c r="J1210" t="e">
        <f>#REF!</f>
        <v>#REF!</v>
      </c>
      <c r="K1210" s="35">
        <f>Final_manabou_kanji[[#This Row],[Sr. no.]]</f>
        <v>1208</v>
      </c>
    </row>
    <row r="1211" spans="2:11" ht="15" customHeight="1" x14ac:dyDescent="0.3">
      <c r="B1211" s="34">
        <v>1209</v>
      </c>
      <c r="C1211" s="34" t="e">
        <f>VLOOKUP(Final_manabou_kanji[[#This Row],[Sr. no.]],Raw_data_N2_Kanji[[Sr. no.]:[Receipe no]],5,0)</f>
        <v>#N/A</v>
      </c>
      <c r="D1211" s="38" t="e">
        <f>VLOOKUP(Final_manabou_kanji[[#This Row],[Sr. no.]],Raw_data_N2_Kanji[[Sr. no.]:[Meaning]],7,0)</f>
        <v>#N/A</v>
      </c>
      <c r="E1211" s="3" t="e">
        <f>VLOOKUP(Final_manabou_kanji[[#This Row],[Sr. no.]],Raw_data_N2_Kanji[[Sr. no.]:[Meaning]],8,0)</f>
        <v>#N/A</v>
      </c>
      <c r="F1211" s="39" t="e">
        <f>VLOOKUP(Final_manabou_kanji[[#This Row],[Sr. no.]],Raw_data_N2_Kanji[[Sr. no.]:[Meaning]],9,0)</f>
        <v>#N/A</v>
      </c>
      <c r="G1211" s="66" t="e">
        <f>VLOOKUP(Final_manabou_kanji[[#This Row],[Sr. no.]],Raw_data_N2_Kanji[[Sr. no.]:[Sentence]],13,0)</f>
        <v>#N/A</v>
      </c>
      <c r="H1211" t="e">
        <f>VLOOKUP(Final_manabou_kanji[[#This Row],[Kanji]],Raw_data_N2_Kanji[[Receipe]:[Meaning]],6,0)</f>
        <v>#N/A</v>
      </c>
      <c r="I1211" t="e">
        <f>VLOOKUP(Final_manabou_kanji[[#This Row],[Kanji]],Raw_data_N2_Kanji[[Receipe]:[Meaning]],7,0)</f>
        <v>#N/A</v>
      </c>
      <c r="J1211" t="e">
        <f>#REF!</f>
        <v>#REF!</v>
      </c>
      <c r="K1211" s="35">
        <f>Final_manabou_kanji[[#This Row],[Sr. no.]]</f>
        <v>1209</v>
      </c>
    </row>
    <row r="1212" spans="2:11" ht="15" customHeight="1" x14ac:dyDescent="0.3">
      <c r="B1212" s="34">
        <v>1210</v>
      </c>
      <c r="C1212" s="34" t="e">
        <f>VLOOKUP(Final_manabou_kanji[[#This Row],[Sr. no.]],Raw_data_N2_Kanji[[Sr. no.]:[Receipe no]],5,0)</f>
        <v>#N/A</v>
      </c>
      <c r="D1212" s="38" t="e">
        <f>VLOOKUP(Final_manabou_kanji[[#This Row],[Sr. no.]],Raw_data_N2_Kanji[[Sr. no.]:[Meaning]],7,0)</f>
        <v>#N/A</v>
      </c>
      <c r="E1212" s="3" t="e">
        <f>VLOOKUP(Final_manabou_kanji[[#This Row],[Sr. no.]],Raw_data_N2_Kanji[[Sr. no.]:[Meaning]],8,0)</f>
        <v>#N/A</v>
      </c>
      <c r="F1212" s="39" t="e">
        <f>VLOOKUP(Final_manabou_kanji[[#This Row],[Sr. no.]],Raw_data_N2_Kanji[[Sr. no.]:[Meaning]],9,0)</f>
        <v>#N/A</v>
      </c>
      <c r="G1212" s="66" t="e">
        <f>VLOOKUP(Final_manabou_kanji[[#This Row],[Sr. no.]],Raw_data_N2_Kanji[[Sr. no.]:[Sentence]],13,0)</f>
        <v>#N/A</v>
      </c>
      <c r="H1212" t="e">
        <f>VLOOKUP(Final_manabou_kanji[[#This Row],[Kanji]],Raw_data_N2_Kanji[[Receipe]:[Meaning]],6,0)</f>
        <v>#N/A</v>
      </c>
      <c r="I1212" t="e">
        <f>VLOOKUP(Final_manabou_kanji[[#This Row],[Kanji]],Raw_data_N2_Kanji[[Receipe]:[Meaning]],7,0)</f>
        <v>#N/A</v>
      </c>
      <c r="J1212" t="e">
        <f>#REF!</f>
        <v>#REF!</v>
      </c>
      <c r="K1212" s="35">
        <f>Final_manabou_kanji[[#This Row],[Sr. no.]]</f>
        <v>1210</v>
      </c>
    </row>
    <row r="1213" spans="2:11" ht="15" customHeight="1" x14ac:dyDescent="0.3">
      <c r="B1213" s="34">
        <v>1211</v>
      </c>
      <c r="C1213" s="34" t="e">
        <f>VLOOKUP(Final_manabou_kanji[[#This Row],[Sr. no.]],Raw_data_N2_Kanji[[Sr. no.]:[Receipe no]],5,0)</f>
        <v>#N/A</v>
      </c>
      <c r="D1213" s="38" t="e">
        <f>VLOOKUP(Final_manabou_kanji[[#This Row],[Sr. no.]],Raw_data_N2_Kanji[[Sr. no.]:[Meaning]],7,0)</f>
        <v>#N/A</v>
      </c>
      <c r="E1213" s="3" t="e">
        <f>VLOOKUP(Final_manabou_kanji[[#This Row],[Sr. no.]],Raw_data_N2_Kanji[[Sr. no.]:[Meaning]],8,0)</f>
        <v>#N/A</v>
      </c>
      <c r="F1213" s="39" t="e">
        <f>VLOOKUP(Final_manabou_kanji[[#This Row],[Sr. no.]],Raw_data_N2_Kanji[[Sr. no.]:[Meaning]],9,0)</f>
        <v>#N/A</v>
      </c>
      <c r="G1213" s="66" t="e">
        <f>VLOOKUP(Final_manabou_kanji[[#This Row],[Sr. no.]],Raw_data_N2_Kanji[[Sr. no.]:[Sentence]],13,0)</f>
        <v>#N/A</v>
      </c>
      <c r="H1213" t="e">
        <f>VLOOKUP(Final_manabou_kanji[[#This Row],[Kanji]],Raw_data_N2_Kanji[[Receipe]:[Meaning]],6,0)</f>
        <v>#N/A</v>
      </c>
      <c r="I1213" t="e">
        <f>VLOOKUP(Final_manabou_kanji[[#This Row],[Kanji]],Raw_data_N2_Kanji[[Receipe]:[Meaning]],7,0)</f>
        <v>#N/A</v>
      </c>
      <c r="J1213" t="e">
        <f>#REF!</f>
        <v>#REF!</v>
      </c>
      <c r="K1213" s="35">
        <f>Final_manabou_kanji[[#This Row],[Sr. no.]]</f>
        <v>1211</v>
      </c>
    </row>
    <row r="1214" spans="2:11" ht="15" customHeight="1" x14ac:dyDescent="0.3">
      <c r="B1214" s="34">
        <v>1212</v>
      </c>
      <c r="C1214" s="34" t="e">
        <f>VLOOKUP(Final_manabou_kanji[[#This Row],[Sr. no.]],Raw_data_N2_Kanji[[Sr. no.]:[Receipe no]],5,0)</f>
        <v>#N/A</v>
      </c>
      <c r="D1214" s="38" t="e">
        <f>VLOOKUP(Final_manabou_kanji[[#This Row],[Sr. no.]],Raw_data_N2_Kanji[[Sr. no.]:[Meaning]],7,0)</f>
        <v>#N/A</v>
      </c>
      <c r="E1214" s="3" t="e">
        <f>VLOOKUP(Final_manabou_kanji[[#This Row],[Sr. no.]],Raw_data_N2_Kanji[[Sr. no.]:[Meaning]],8,0)</f>
        <v>#N/A</v>
      </c>
      <c r="F1214" s="39" t="e">
        <f>VLOOKUP(Final_manabou_kanji[[#This Row],[Sr. no.]],Raw_data_N2_Kanji[[Sr. no.]:[Meaning]],9,0)</f>
        <v>#N/A</v>
      </c>
      <c r="G1214" s="66" t="e">
        <f>VLOOKUP(Final_manabou_kanji[[#This Row],[Sr. no.]],Raw_data_N2_Kanji[[Sr. no.]:[Sentence]],13,0)</f>
        <v>#N/A</v>
      </c>
      <c r="H1214" t="e">
        <f>VLOOKUP(Final_manabou_kanji[[#This Row],[Kanji]],Raw_data_N2_Kanji[[Receipe]:[Meaning]],6,0)</f>
        <v>#N/A</v>
      </c>
      <c r="I1214" t="e">
        <f>VLOOKUP(Final_manabou_kanji[[#This Row],[Kanji]],Raw_data_N2_Kanji[[Receipe]:[Meaning]],7,0)</f>
        <v>#N/A</v>
      </c>
      <c r="J1214" t="e">
        <f>#REF!</f>
        <v>#REF!</v>
      </c>
      <c r="K1214" s="35">
        <f>Final_manabou_kanji[[#This Row],[Sr. no.]]</f>
        <v>1212</v>
      </c>
    </row>
    <row r="1215" spans="2:11" ht="15" customHeight="1" x14ac:dyDescent="0.3">
      <c r="B1215" s="34">
        <v>1213</v>
      </c>
      <c r="C1215" s="34" t="e">
        <f>VLOOKUP(Final_manabou_kanji[[#This Row],[Sr. no.]],Raw_data_N2_Kanji[[Sr. no.]:[Receipe no]],5,0)</f>
        <v>#N/A</v>
      </c>
      <c r="D1215" s="38" t="e">
        <f>VLOOKUP(Final_manabou_kanji[[#This Row],[Sr. no.]],Raw_data_N2_Kanji[[Sr. no.]:[Meaning]],7,0)</f>
        <v>#N/A</v>
      </c>
      <c r="E1215" s="3" t="e">
        <f>VLOOKUP(Final_manabou_kanji[[#This Row],[Sr. no.]],Raw_data_N2_Kanji[[Sr. no.]:[Meaning]],8,0)</f>
        <v>#N/A</v>
      </c>
      <c r="F1215" s="39" t="e">
        <f>VLOOKUP(Final_manabou_kanji[[#This Row],[Sr. no.]],Raw_data_N2_Kanji[[Sr. no.]:[Meaning]],9,0)</f>
        <v>#N/A</v>
      </c>
      <c r="G1215" s="66" t="e">
        <f>VLOOKUP(Final_manabou_kanji[[#This Row],[Sr. no.]],Raw_data_N2_Kanji[[Sr. no.]:[Sentence]],13,0)</f>
        <v>#N/A</v>
      </c>
      <c r="H1215" t="e">
        <f>VLOOKUP(Final_manabou_kanji[[#This Row],[Kanji]],Raw_data_N2_Kanji[[Receipe]:[Meaning]],6,0)</f>
        <v>#N/A</v>
      </c>
      <c r="I1215" t="e">
        <f>VLOOKUP(Final_manabou_kanji[[#This Row],[Kanji]],Raw_data_N2_Kanji[[Receipe]:[Meaning]],7,0)</f>
        <v>#N/A</v>
      </c>
      <c r="J1215" t="e">
        <f>#REF!</f>
        <v>#REF!</v>
      </c>
      <c r="K1215" s="35">
        <f>Final_manabou_kanji[[#This Row],[Sr. no.]]</f>
        <v>1213</v>
      </c>
    </row>
    <row r="1216" spans="2:11" ht="15" customHeight="1" x14ac:dyDescent="0.3">
      <c r="B1216" s="34">
        <v>1214</v>
      </c>
      <c r="C1216" s="34" t="e">
        <f>VLOOKUP(Final_manabou_kanji[[#This Row],[Sr. no.]],Raw_data_N2_Kanji[[Sr. no.]:[Receipe no]],5,0)</f>
        <v>#N/A</v>
      </c>
      <c r="D1216" s="38" t="e">
        <f>VLOOKUP(Final_manabou_kanji[[#This Row],[Sr. no.]],Raw_data_N2_Kanji[[Sr. no.]:[Meaning]],7,0)</f>
        <v>#N/A</v>
      </c>
      <c r="E1216" s="3" t="e">
        <f>VLOOKUP(Final_manabou_kanji[[#This Row],[Sr. no.]],Raw_data_N2_Kanji[[Sr. no.]:[Meaning]],8,0)</f>
        <v>#N/A</v>
      </c>
      <c r="F1216" s="39" t="e">
        <f>VLOOKUP(Final_manabou_kanji[[#This Row],[Sr. no.]],Raw_data_N2_Kanji[[Sr. no.]:[Meaning]],9,0)</f>
        <v>#N/A</v>
      </c>
      <c r="G1216" s="66" t="e">
        <f>VLOOKUP(Final_manabou_kanji[[#This Row],[Sr. no.]],Raw_data_N2_Kanji[[Sr. no.]:[Sentence]],13,0)</f>
        <v>#N/A</v>
      </c>
      <c r="H1216" t="e">
        <f>VLOOKUP(Final_manabou_kanji[[#This Row],[Kanji]],Raw_data_N2_Kanji[[Receipe]:[Meaning]],6,0)</f>
        <v>#N/A</v>
      </c>
      <c r="I1216" t="e">
        <f>VLOOKUP(Final_manabou_kanji[[#This Row],[Kanji]],Raw_data_N2_Kanji[[Receipe]:[Meaning]],7,0)</f>
        <v>#N/A</v>
      </c>
      <c r="J1216" t="e">
        <f>#REF!</f>
        <v>#REF!</v>
      </c>
      <c r="K1216" s="35">
        <f>Final_manabou_kanji[[#This Row],[Sr. no.]]</f>
        <v>1214</v>
      </c>
    </row>
    <row r="1217" spans="2:11" ht="15" customHeight="1" x14ac:dyDescent="0.3">
      <c r="B1217" s="34">
        <v>1215</v>
      </c>
      <c r="C1217" s="34" t="e">
        <f>VLOOKUP(Final_manabou_kanji[[#This Row],[Sr. no.]],Raw_data_N2_Kanji[[Sr. no.]:[Receipe no]],5,0)</f>
        <v>#N/A</v>
      </c>
      <c r="D1217" s="38" t="e">
        <f>VLOOKUP(Final_manabou_kanji[[#This Row],[Sr. no.]],Raw_data_N2_Kanji[[Sr. no.]:[Meaning]],7,0)</f>
        <v>#N/A</v>
      </c>
      <c r="E1217" s="3" t="e">
        <f>VLOOKUP(Final_manabou_kanji[[#This Row],[Sr. no.]],Raw_data_N2_Kanji[[Sr. no.]:[Meaning]],8,0)</f>
        <v>#N/A</v>
      </c>
      <c r="F1217" s="39" t="e">
        <f>VLOOKUP(Final_manabou_kanji[[#This Row],[Sr. no.]],Raw_data_N2_Kanji[[Sr. no.]:[Meaning]],9,0)</f>
        <v>#N/A</v>
      </c>
      <c r="G1217" s="66" t="e">
        <f>VLOOKUP(Final_manabou_kanji[[#This Row],[Sr. no.]],Raw_data_N2_Kanji[[Sr. no.]:[Sentence]],13,0)</f>
        <v>#N/A</v>
      </c>
      <c r="H1217" t="e">
        <f>VLOOKUP(Final_manabou_kanji[[#This Row],[Kanji]],Raw_data_N2_Kanji[[Receipe]:[Meaning]],6,0)</f>
        <v>#N/A</v>
      </c>
      <c r="I1217" t="e">
        <f>VLOOKUP(Final_manabou_kanji[[#This Row],[Kanji]],Raw_data_N2_Kanji[[Receipe]:[Meaning]],7,0)</f>
        <v>#N/A</v>
      </c>
      <c r="J1217" t="e">
        <f>#REF!</f>
        <v>#REF!</v>
      </c>
      <c r="K1217" s="35">
        <f>Final_manabou_kanji[[#This Row],[Sr. no.]]</f>
        <v>1215</v>
      </c>
    </row>
    <row r="1218" spans="2:11" ht="15" customHeight="1" x14ac:dyDescent="0.3">
      <c r="B1218" s="34">
        <v>1216</v>
      </c>
      <c r="C1218" s="34" t="e">
        <f>VLOOKUP(Final_manabou_kanji[[#This Row],[Sr. no.]],Raw_data_N2_Kanji[[Sr. no.]:[Receipe no]],5,0)</f>
        <v>#N/A</v>
      </c>
      <c r="D1218" s="38" t="e">
        <f>VLOOKUP(Final_manabou_kanji[[#This Row],[Sr. no.]],Raw_data_N2_Kanji[[Sr. no.]:[Meaning]],7,0)</f>
        <v>#N/A</v>
      </c>
      <c r="E1218" s="3" t="e">
        <f>VLOOKUP(Final_manabou_kanji[[#This Row],[Sr. no.]],Raw_data_N2_Kanji[[Sr. no.]:[Meaning]],8,0)</f>
        <v>#N/A</v>
      </c>
      <c r="F1218" s="39" t="e">
        <f>VLOOKUP(Final_manabou_kanji[[#This Row],[Sr. no.]],Raw_data_N2_Kanji[[Sr. no.]:[Meaning]],9,0)</f>
        <v>#N/A</v>
      </c>
      <c r="G1218" s="66" t="e">
        <f>VLOOKUP(Final_manabou_kanji[[#This Row],[Sr. no.]],Raw_data_N2_Kanji[[Sr. no.]:[Sentence]],13,0)</f>
        <v>#N/A</v>
      </c>
      <c r="H1218" t="e">
        <f>VLOOKUP(Final_manabou_kanji[[#This Row],[Kanji]],Raw_data_N2_Kanji[[Receipe]:[Meaning]],6,0)</f>
        <v>#N/A</v>
      </c>
      <c r="I1218" t="e">
        <f>VLOOKUP(Final_manabou_kanji[[#This Row],[Kanji]],Raw_data_N2_Kanji[[Receipe]:[Meaning]],7,0)</f>
        <v>#N/A</v>
      </c>
      <c r="J1218" t="e">
        <f>#REF!</f>
        <v>#REF!</v>
      </c>
      <c r="K1218" s="35">
        <f>Final_manabou_kanji[[#This Row],[Sr. no.]]</f>
        <v>1216</v>
      </c>
    </row>
    <row r="1219" spans="2:11" ht="15" customHeight="1" x14ac:dyDescent="0.3">
      <c r="B1219" s="34">
        <v>1217</v>
      </c>
      <c r="C1219" s="34" t="e">
        <f>VLOOKUP(Final_manabou_kanji[[#This Row],[Sr. no.]],Raw_data_N2_Kanji[[Sr. no.]:[Receipe no]],5,0)</f>
        <v>#N/A</v>
      </c>
      <c r="D1219" s="38" t="e">
        <f>VLOOKUP(Final_manabou_kanji[[#This Row],[Sr. no.]],Raw_data_N2_Kanji[[Sr. no.]:[Meaning]],7,0)</f>
        <v>#N/A</v>
      </c>
      <c r="E1219" s="3" t="e">
        <f>VLOOKUP(Final_manabou_kanji[[#This Row],[Sr. no.]],Raw_data_N2_Kanji[[Sr. no.]:[Meaning]],8,0)</f>
        <v>#N/A</v>
      </c>
      <c r="F1219" s="39" t="e">
        <f>VLOOKUP(Final_manabou_kanji[[#This Row],[Sr. no.]],Raw_data_N2_Kanji[[Sr. no.]:[Meaning]],9,0)</f>
        <v>#N/A</v>
      </c>
      <c r="G1219" s="66" t="e">
        <f>VLOOKUP(Final_manabou_kanji[[#This Row],[Sr. no.]],Raw_data_N2_Kanji[[Sr. no.]:[Sentence]],13,0)</f>
        <v>#N/A</v>
      </c>
      <c r="H1219" t="e">
        <f>VLOOKUP(Final_manabou_kanji[[#This Row],[Kanji]],Raw_data_N2_Kanji[[Receipe]:[Meaning]],6,0)</f>
        <v>#N/A</v>
      </c>
      <c r="I1219" t="e">
        <f>VLOOKUP(Final_manabou_kanji[[#This Row],[Kanji]],Raw_data_N2_Kanji[[Receipe]:[Meaning]],7,0)</f>
        <v>#N/A</v>
      </c>
      <c r="J1219" t="e">
        <f>#REF!</f>
        <v>#REF!</v>
      </c>
      <c r="K1219" s="35">
        <f>Final_manabou_kanji[[#This Row],[Sr. no.]]</f>
        <v>1217</v>
      </c>
    </row>
    <row r="1220" spans="2:11" ht="15" customHeight="1" x14ac:dyDescent="0.3">
      <c r="B1220" s="34">
        <v>1218</v>
      </c>
      <c r="C1220" s="34" t="e">
        <f>VLOOKUP(Final_manabou_kanji[[#This Row],[Sr. no.]],Raw_data_N2_Kanji[[Sr. no.]:[Receipe no]],5,0)</f>
        <v>#N/A</v>
      </c>
      <c r="D1220" s="38" t="e">
        <f>VLOOKUP(Final_manabou_kanji[[#This Row],[Sr. no.]],Raw_data_N2_Kanji[[Sr. no.]:[Meaning]],7,0)</f>
        <v>#N/A</v>
      </c>
      <c r="E1220" s="3" t="e">
        <f>VLOOKUP(Final_manabou_kanji[[#This Row],[Sr. no.]],Raw_data_N2_Kanji[[Sr. no.]:[Meaning]],8,0)</f>
        <v>#N/A</v>
      </c>
      <c r="F1220" s="39" t="e">
        <f>VLOOKUP(Final_manabou_kanji[[#This Row],[Sr. no.]],Raw_data_N2_Kanji[[Sr. no.]:[Meaning]],9,0)</f>
        <v>#N/A</v>
      </c>
      <c r="G1220" s="66" t="e">
        <f>VLOOKUP(Final_manabou_kanji[[#This Row],[Sr. no.]],Raw_data_N2_Kanji[[Sr. no.]:[Sentence]],13,0)</f>
        <v>#N/A</v>
      </c>
      <c r="H1220" t="e">
        <f>VLOOKUP(Final_manabou_kanji[[#This Row],[Kanji]],Raw_data_N2_Kanji[[Receipe]:[Meaning]],6,0)</f>
        <v>#N/A</v>
      </c>
      <c r="I1220" t="e">
        <f>VLOOKUP(Final_manabou_kanji[[#This Row],[Kanji]],Raw_data_N2_Kanji[[Receipe]:[Meaning]],7,0)</f>
        <v>#N/A</v>
      </c>
      <c r="J1220" t="e">
        <f>#REF!</f>
        <v>#REF!</v>
      </c>
      <c r="K1220" s="35">
        <f>Final_manabou_kanji[[#This Row],[Sr. no.]]</f>
        <v>1218</v>
      </c>
    </row>
    <row r="1221" spans="2:11" ht="15" customHeight="1" x14ac:dyDescent="0.3">
      <c r="B1221" s="34">
        <v>1219</v>
      </c>
      <c r="C1221" s="34" t="e">
        <f>VLOOKUP(Final_manabou_kanji[[#This Row],[Sr. no.]],Raw_data_N2_Kanji[[Sr. no.]:[Receipe no]],5,0)</f>
        <v>#N/A</v>
      </c>
      <c r="D1221" s="38" t="e">
        <f>VLOOKUP(Final_manabou_kanji[[#This Row],[Sr. no.]],Raw_data_N2_Kanji[[Sr. no.]:[Meaning]],7,0)</f>
        <v>#N/A</v>
      </c>
      <c r="E1221" s="3" t="e">
        <f>VLOOKUP(Final_manabou_kanji[[#This Row],[Sr. no.]],Raw_data_N2_Kanji[[Sr. no.]:[Meaning]],8,0)</f>
        <v>#N/A</v>
      </c>
      <c r="F1221" s="39" t="e">
        <f>VLOOKUP(Final_manabou_kanji[[#This Row],[Sr. no.]],Raw_data_N2_Kanji[[Sr. no.]:[Meaning]],9,0)</f>
        <v>#N/A</v>
      </c>
      <c r="G1221" s="66" t="e">
        <f>VLOOKUP(Final_manabou_kanji[[#This Row],[Sr. no.]],Raw_data_N2_Kanji[[Sr. no.]:[Sentence]],13,0)</f>
        <v>#N/A</v>
      </c>
      <c r="H1221" t="e">
        <f>VLOOKUP(Final_manabou_kanji[[#This Row],[Kanji]],Raw_data_N2_Kanji[[Receipe]:[Meaning]],6,0)</f>
        <v>#N/A</v>
      </c>
      <c r="I1221" t="e">
        <f>VLOOKUP(Final_manabou_kanji[[#This Row],[Kanji]],Raw_data_N2_Kanji[[Receipe]:[Meaning]],7,0)</f>
        <v>#N/A</v>
      </c>
      <c r="J1221" t="e">
        <f>#REF!</f>
        <v>#REF!</v>
      </c>
      <c r="K1221" s="35">
        <f>Final_manabou_kanji[[#This Row],[Sr. no.]]</f>
        <v>1219</v>
      </c>
    </row>
    <row r="1222" spans="2:11" ht="15" customHeight="1" x14ac:dyDescent="0.3">
      <c r="B1222" s="34">
        <v>1220</v>
      </c>
      <c r="C1222" s="34" t="e">
        <f>VLOOKUP(Final_manabou_kanji[[#This Row],[Sr. no.]],Raw_data_N2_Kanji[[Sr. no.]:[Receipe no]],5,0)</f>
        <v>#N/A</v>
      </c>
      <c r="D1222" s="38" t="e">
        <f>VLOOKUP(Final_manabou_kanji[[#This Row],[Sr. no.]],Raw_data_N2_Kanji[[Sr. no.]:[Meaning]],7,0)</f>
        <v>#N/A</v>
      </c>
      <c r="E1222" s="3" t="e">
        <f>VLOOKUP(Final_manabou_kanji[[#This Row],[Sr. no.]],Raw_data_N2_Kanji[[Sr. no.]:[Meaning]],8,0)</f>
        <v>#N/A</v>
      </c>
      <c r="F1222" s="39" t="e">
        <f>VLOOKUP(Final_manabou_kanji[[#This Row],[Sr. no.]],Raw_data_N2_Kanji[[Sr. no.]:[Meaning]],9,0)</f>
        <v>#N/A</v>
      </c>
      <c r="G1222" s="66" t="e">
        <f>VLOOKUP(Final_manabou_kanji[[#This Row],[Sr. no.]],Raw_data_N2_Kanji[[Sr. no.]:[Sentence]],13,0)</f>
        <v>#N/A</v>
      </c>
      <c r="H1222" t="e">
        <f>VLOOKUP(Final_manabou_kanji[[#This Row],[Kanji]],Raw_data_N2_Kanji[[Receipe]:[Meaning]],6,0)</f>
        <v>#N/A</v>
      </c>
      <c r="I1222" t="e">
        <f>VLOOKUP(Final_manabou_kanji[[#This Row],[Kanji]],Raw_data_N2_Kanji[[Receipe]:[Meaning]],7,0)</f>
        <v>#N/A</v>
      </c>
      <c r="J1222" t="e">
        <f>#REF!</f>
        <v>#REF!</v>
      </c>
      <c r="K1222" s="35">
        <f>Final_manabou_kanji[[#This Row],[Sr. no.]]</f>
        <v>1220</v>
      </c>
    </row>
    <row r="1223" spans="2:11" ht="15" customHeight="1" x14ac:dyDescent="0.3">
      <c r="B1223" s="34">
        <v>1221</v>
      </c>
      <c r="C1223" s="34" t="e">
        <f>VLOOKUP(Final_manabou_kanji[[#This Row],[Sr. no.]],Raw_data_N2_Kanji[[Sr. no.]:[Receipe no]],5,0)</f>
        <v>#N/A</v>
      </c>
      <c r="D1223" s="38" t="e">
        <f>VLOOKUP(Final_manabou_kanji[[#This Row],[Sr. no.]],Raw_data_N2_Kanji[[Sr. no.]:[Meaning]],7,0)</f>
        <v>#N/A</v>
      </c>
      <c r="E1223" s="3" t="e">
        <f>VLOOKUP(Final_manabou_kanji[[#This Row],[Sr. no.]],Raw_data_N2_Kanji[[Sr. no.]:[Meaning]],8,0)</f>
        <v>#N/A</v>
      </c>
      <c r="F1223" s="39" t="e">
        <f>VLOOKUP(Final_manabou_kanji[[#This Row],[Sr. no.]],Raw_data_N2_Kanji[[Sr. no.]:[Meaning]],9,0)</f>
        <v>#N/A</v>
      </c>
      <c r="G1223" s="66" t="e">
        <f>VLOOKUP(Final_manabou_kanji[[#This Row],[Sr. no.]],Raw_data_N2_Kanji[[Sr. no.]:[Sentence]],13,0)</f>
        <v>#N/A</v>
      </c>
      <c r="H1223" t="e">
        <f>VLOOKUP(Final_manabou_kanji[[#This Row],[Kanji]],Raw_data_N2_Kanji[[Receipe]:[Meaning]],6,0)</f>
        <v>#N/A</v>
      </c>
      <c r="I1223" t="e">
        <f>VLOOKUP(Final_manabou_kanji[[#This Row],[Kanji]],Raw_data_N2_Kanji[[Receipe]:[Meaning]],7,0)</f>
        <v>#N/A</v>
      </c>
      <c r="J1223" t="e">
        <f>#REF!</f>
        <v>#REF!</v>
      </c>
      <c r="K1223" s="35">
        <f>Final_manabou_kanji[[#This Row],[Sr. no.]]</f>
        <v>1221</v>
      </c>
    </row>
    <row r="1224" spans="2:11" ht="15" customHeight="1" x14ac:dyDescent="0.3">
      <c r="B1224" s="34">
        <v>1222</v>
      </c>
      <c r="C1224" s="34" t="e">
        <f>VLOOKUP(Final_manabou_kanji[[#This Row],[Sr. no.]],Raw_data_N2_Kanji[[Sr. no.]:[Receipe no]],5,0)</f>
        <v>#N/A</v>
      </c>
      <c r="D1224" s="38" t="e">
        <f>VLOOKUP(Final_manabou_kanji[[#This Row],[Sr. no.]],Raw_data_N2_Kanji[[Sr. no.]:[Meaning]],7,0)</f>
        <v>#N/A</v>
      </c>
      <c r="E1224" s="3" t="e">
        <f>VLOOKUP(Final_manabou_kanji[[#This Row],[Sr. no.]],Raw_data_N2_Kanji[[Sr. no.]:[Meaning]],8,0)</f>
        <v>#N/A</v>
      </c>
      <c r="F1224" s="39" t="e">
        <f>VLOOKUP(Final_manabou_kanji[[#This Row],[Sr. no.]],Raw_data_N2_Kanji[[Sr. no.]:[Meaning]],9,0)</f>
        <v>#N/A</v>
      </c>
      <c r="G1224" s="66" t="e">
        <f>VLOOKUP(Final_manabou_kanji[[#This Row],[Sr. no.]],Raw_data_N2_Kanji[[Sr. no.]:[Sentence]],13,0)</f>
        <v>#N/A</v>
      </c>
      <c r="H1224" t="e">
        <f>VLOOKUP(Final_manabou_kanji[[#This Row],[Kanji]],Raw_data_N2_Kanji[[Receipe]:[Meaning]],6,0)</f>
        <v>#N/A</v>
      </c>
      <c r="I1224" t="e">
        <f>VLOOKUP(Final_manabou_kanji[[#This Row],[Kanji]],Raw_data_N2_Kanji[[Receipe]:[Meaning]],7,0)</f>
        <v>#N/A</v>
      </c>
      <c r="J1224" t="e">
        <f>#REF!</f>
        <v>#REF!</v>
      </c>
      <c r="K1224" s="35">
        <f>Final_manabou_kanji[[#This Row],[Sr. no.]]</f>
        <v>1222</v>
      </c>
    </row>
    <row r="1225" spans="2:11" ht="15" customHeight="1" x14ac:dyDescent="0.3">
      <c r="B1225" s="34">
        <v>1223</v>
      </c>
      <c r="C1225" s="34" t="e">
        <f>VLOOKUP(Final_manabou_kanji[[#This Row],[Sr. no.]],Raw_data_N2_Kanji[[Sr. no.]:[Receipe no]],5,0)</f>
        <v>#N/A</v>
      </c>
      <c r="D1225" s="38" t="e">
        <f>VLOOKUP(Final_manabou_kanji[[#This Row],[Sr. no.]],Raw_data_N2_Kanji[[Sr. no.]:[Meaning]],7,0)</f>
        <v>#N/A</v>
      </c>
      <c r="E1225" s="3" t="e">
        <f>VLOOKUP(Final_manabou_kanji[[#This Row],[Sr. no.]],Raw_data_N2_Kanji[[Sr. no.]:[Meaning]],8,0)</f>
        <v>#N/A</v>
      </c>
      <c r="F1225" s="39" t="e">
        <f>VLOOKUP(Final_manabou_kanji[[#This Row],[Sr. no.]],Raw_data_N2_Kanji[[Sr. no.]:[Meaning]],9,0)</f>
        <v>#N/A</v>
      </c>
      <c r="G1225" s="66" t="e">
        <f>VLOOKUP(Final_manabou_kanji[[#This Row],[Sr. no.]],Raw_data_N2_Kanji[[Sr. no.]:[Sentence]],13,0)</f>
        <v>#N/A</v>
      </c>
      <c r="H1225" t="e">
        <f>VLOOKUP(Final_manabou_kanji[[#This Row],[Kanji]],Raw_data_N2_Kanji[[Receipe]:[Meaning]],6,0)</f>
        <v>#N/A</v>
      </c>
      <c r="I1225" t="e">
        <f>VLOOKUP(Final_manabou_kanji[[#This Row],[Kanji]],Raw_data_N2_Kanji[[Receipe]:[Meaning]],7,0)</f>
        <v>#N/A</v>
      </c>
      <c r="J1225" t="e">
        <f>#REF!</f>
        <v>#REF!</v>
      </c>
      <c r="K1225" s="35">
        <f>Final_manabou_kanji[[#This Row],[Sr. no.]]</f>
        <v>1223</v>
      </c>
    </row>
    <row r="1226" spans="2:11" ht="15" customHeight="1" x14ac:dyDescent="0.3">
      <c r="B1226" s="34">
        <v>1224</v>
      </c>
      <c r="C1226" s="34" t="e">
        <f>VLOOKUP(Final_manabou_kanji[[#This Row],[Sr. no.]],Raw_data_N2_Kanji[[Sr. no.]:[Receipe no]],5,0)</f>
        <v>#N/A</v>
      </c>
      <c r="D1226" s="38" t="e">
        <f>VLOOKUP(Final_manabou_kanji[[#This Row],[Sr. no.]],Raw_data_N2_Kanji[[Sr. no.]:[Meaning]],7,0)</f>
        <v>#N/A</v>
      </c>
      <c r="E1226" s="3" t="e">
        <f>VLOOKUP(Final_manabou_kanji[[#This Row],[Sr. no.]],Raw_data_N2_Kanji[[Sr. no.]:[Meaning]],8,0)</f>
        <v>#N/A</v>
      </c>
      <c r="F1226" s="39" t="e">
        <f>VLOOKUP(Final_manabou_kanji[[#This Row],[Sr. no.]],Raw_data_N2_Kanji[[Sr. no.]:[Meaning]],9,0)</f>
        <v>#N/A</v>
      </c>
      <c r="G1226" s="66" t="e">
        <f>VLOOKUP(Final_manabou_kanji[[#This Row],[Sr. no.]],Raw_data_N2_Kanji[[Sr. no.]:[Sentence]],13,0)</f>
        <v>#N/A</v>
      </c>
      <c r="H1226" t="e">
        <f>VLOOKUP(Final_manabou_kanji[[#This Row],[Kanji]],Raw_data_N2_Kanji[[Receipe]:[Meaning]],6,0)</f>
        <v>#N/A</v>
      </c>
      <c r="I1226" t="e">
        <f>VLOOKUP(Final_manabou_kanji[[#This Row],[Kanji]],Raw_data_N2_Kanji[[Receipe]:[Meaning]],7,0)</f>
        <v>#N/A</v>
      </c>
      <c r="J1226" t="e">
        <f>#REF!</f>
        <v>#REF!</v>
      </c>
      <c r="K1226" s="35">
        <f>Final_manabou_kanji[[#This Row],[Sr. no.]]</f>
        <v>1224</v>
      </c>
    </row>
    <row r="1227" spans="2:11" ht="15" customHeight="1" x14ac:dyDescent="0.3">
      <c r="B1227" s="34">
        <v>1225</v>
      </c>
      <c r="C1227" s="34" t="e">
        <f>VLOOKUP(Final_manabou_kanji[[#This Row],[Sr. no.]],Raw_data_N2_Kanji[[Sr. no.]:[Receipe no]],5,0)</f>
        <v>#N/A</v>
      </c>
      <c r="D1227" s="38" t="e">
        <f>VLOOKUP(Final_manabou_kanji[[#This Row],[Sr. no.]],Raw_data_N2_Kanji[[Sr. no.]:[Meaning]],7,0)</f>
        <v>#N/A</v>
      </c>
      <c r="E1227" s="3" t="e">
        <f>VLOOKUP(Final_manabou_kanji[[#This Row],[Sr. no.]],Raw_data_N2_Kanji[[Sr. no.]:[Meaning]],8,0)</f>
        <v>#N/A</v>
      </c>
      <c r="F1227" s="39" t="e">
        <f>VLOOKUP(Final_manabou_kanji[[#This Row],[Sr. no.]],Raw_data_N2_Kanji[[Sr. no.]:[Meaning]],9,0)</f>
        <v>#N/A</v>
      </c>
      <c r="G1227" s="66" t="e">
        <f>VLOOKUP(Final_manabou_kanji[[#This Row],[Sr. no.]],Raw_data_N2_Kanji[[Sr. no.]:[Sentence]],13,0)</f>
        <v>#N/A</v>
      </c>
      <c r="H1227" t="e">
        <f>VLOOKUP(Final_manabou_kanji[[#This Row],[Kanji]],Raw_data_N2_Kanji[[Receipe]:[Meaning]],6,0)</f>
        <v>#N/A</v>
      </c>
      <c r="I1227" t="e">
        <f>VLOOKUP(Final_manabou_kanji[[#This Row],[Kanji]],Raw_data_N2_Kanji[[Receipe]:[Meaning]],7,0)</f>
        <v>#N/A</v>
      </c>
      <c r="J1227" t="e">
        <f>#REF!</f>
        <v>#REF!</v>
      </c>
      <c r="K1227" s="35">
        <f>Final_manabou_kanji[[#This Row],[Sr. no.]]</f>
        <v>1225</v>
      </c>
    </row>
    <row r="1228" spans="2:11" ht="15" customHeight="1" x14ac:dyDescent="0.3">
      <c r="B1228" s="34">
        <v>1226</v>
      </c>
      <c r="C1228" s="34" t="e">
        <f>VLOOKUP(Final_manabou_kanji[[#This Row],[Sr. no.]],Raw_data_N2_Kanji[[Sr. no.]:[Receipe no]],5,0)</f>
        <v>#N/A</v>
      </c>
      <c r="D1228" s="38" t="e">
        <f>VLOOKUP(Final_manabou_kanji[[#This Row],[Sr. no.]],Raw_data_N2_Kanji[[Sr. no.]:[Meaning]],7,0)</f>
        <v>#N/A</v>
      </c>
      <c r="E1228" s="3" t="e">
        <f>VLOOKUP(Final_manabou_kanji[[#This Row],[Sr. no.]],Raw_data_N2_Kanji[[Sr. no.]:[Meaning]],8,0)</f>
        <v>#N/A</v>
      </c>
      <c r="F1228" s="39" t="e">
        <f>VLOOKUP(Final_manabou_kanji[[#This Row],[Sr. no.]],Raw_data_N2_Kanji[[Sr. no.]:[Meaning]],9,0)</f>
        <v>#N/A</v>
      </c>
      <c r="G1228" s="66" t="e">
        <f>VLOOKUP(Final_manabou_kanji[[#This Row],[Sr. no.]],Raw_data_N2_Kanji[[Sr. no.]:[Sentence]],13,0)</f>
        <v>#N/A</v>
      </c>
      <c r="H1228" t="e">
        <f>VLOOKUP(Final_manabou_kanji[[#This Row],[Kanji]],Raw_data_N2_Kanji[[Receipe]:[Meaning]],6,0)</f>
        <v>#N/A</v>
      </c>
      <c r="I1228" t="e">
        <f>VLOOKUP(Final_manabou_kanji[[#This Row],[Kanji]],Raw_data_N2_Kanji[[Receipe]:[Meaning]],7,0)</f>
        <v>#N/A</v>
      </c>
      <c r="J1228" t="e">
        <f>#REF!</f>
        <v>#REF!</v>
      </c>
      <c r="K1228" s="35">
        <f>Final_manabou_kanji[[#This Row],[Sr. no.]]</f>
        <v>1226</v>
      </c>
    </row>
    <row r="1229" spans="2:11" ht="15" customHeight="1" x14ac:dyDescent="0.3">
      <c r="B1229" s="34">
        <v>1227</v>
      </c>
      <c r="C1229" s="34" t="e">
        <f>VLOOKUP(Final_manabou_kanji[[#This Row],[Sr. no.]],Raw_data_N2_Kanji[[Sr. no.]:[Receipe no]],5,0)</f>
        <v>#N/A</v>
      </c>
      <c r="D1229" s="38" t="e">
        <f>VLOOKUP(Final_manabou_kanji[[#This Row],[Sr. no.]],Raw_data_N2_Kanji[[Sr. no.]:[Meaning]],7,0)</f>
        <v>#N/A</v>
      </c>
      <c r="E1229" s="3" t="e">
        <f>VLOOKUP(Final_manabou_kanji[[#This Row],[Sr. no.]],Raw_data_N2_Kanji[[Sr. no.]:[Meaning]],8,0)</f>
        <v>#N/A</v>
      </c>
      <c r="F1229" s="39" t="e">
        <f>VLOOKUP(Final_manabou_kanji[[#This Row],[Sr. no.]],Raw_data_N2_Kanji[[Sr. no.]:[Meaning]],9,0)</f>
        <v>#N/A</v>
      </c>
      <c r="G1229" s="66" t="e">
        <f>VLOOKUP(Final_manabou_kanji[[#This Row],[Sr. no.]],Raw_data_N2_Kanji[[Sr. no.]:[Sentence]],13,0)</f>
        <v>#N/A</v>
      </c>
      <c r="H1229" t="e">
        <f>VLOOKUP(Final_manabou_kanji[[#This Row],[Kanji]],Raw_data_N2_Kanji[[Receipe]:[Meaning]],6,0)</f>
        <v>#N/A</v>
      </c>
      <c r="I1229" t="e">
        <f>VLOOKUP(Final_manabou_kanji[[#This Row],[Kanji]],Raw_data_N2_Kanji[[Receipe]:[Meaning]],7,0)</f>
        <v>#N/A</v>
      </c>
      <c r="J1229" t="e">
        <f>#REF!</f>
        <v>#REF!</v>
      </c>
      <c r="K1229" s="35">
        <f>Final_manabou_kanji[[#This Row],[Sr. no.]]</f>
        <v>1227</v>
      </c>
    </row>
    <row r="1230" spans="2:11" ht="15" customHeight="1" x14ac:dyDescent="0.3">
      <c r="B1230" s="34">
        <v>1228</v>
      </c>
      <c r="C1230" s="34" t="e">
        <f>VLOOKUP(Final_manabou_kanji[[#This Row],[Sr. no.]],Raw_data_N2_Kanji[[Sr. no.]:[Receipe no]],5,0)</f>
        <v>#N/A</v>
      </c>
      <c r="D1230" s="38" t="e">
        <f>VLOOKUP(Final_manabou_kanji[[#This Row],[Sr. no.]],Raw_data_N2_Kanji[[Sr. no.]:[Meaning]],7,0)</f>
        <v>#N/A</v>
      </c>
      <c r="E1230" s="3" t="e">
        <f>VLOOKUP(Final_manabou_kanji[[#This Row],[Sr. no.]],Raw_data_N2_Kanji[[Sr. no.]:[Meaning]],8,0)</f>
        <v>#N/A</v>
      </c>
      <c r="F1230" s="39" t="e">
        <f>VLOOKUP(Final_manabou_kanji[[#This Row],[Sr. no.]],Raw_data_N2_Kanji[[Sr. no.]:[Meaning]],9,0)</f>
        <v>#N/A</v>
      </c>
      <c r="G1230" s="66" t="e">
        <f>VLOOKUP(Final_manabou_kanji[[#This Row],[Sr. no.]],Raw_data_N2_Kanji[[Sr. no.]:[Sentence]],13,0)</f>
        <v>#N/A</v>
      </c>
      <c r="H1230" t="e">
        <f>VLOOKUP(Final_manabou_kanji[[#This Row],[Kanji]],Raw_data_N2_Kanji[[Receipe]:[Meaning]],6,0)</f>
        <v>#N/A</v>
      </c>
      <c r="I1230" t="e">
        <f>VLOOKUP(Final_manabou_kanji[[#This Row],[Kanji]],Raw_data_N2_Kanji[[Receipe]:[Meaning]],7,0)</f>
        <v>#N/A</v>
      </c>
      <c r="J1230" t="e">
        <f>#REF!</f>
        <v>#REF!</v>
      </c>
      <c r="K1230" s="35">
        <f>Final_manabou_kanji[[#This Row],[Sr. no.]]</f>
        <v>1228</v>
      </c>
    </row>
    <row r="1231" spans="2:11" ht="15" customHeight="1" x14ac:dyDescent="0.3">
      <c r="B1231" s="34">
        <v>1229</v>
      </c>
      <c r="C1231" s="34" t="e">
        <f>VLOOKUP(Final_manabou_kanji[[#This Row],[Sr. no.]],Raw_data_N2_Kanji[[Sr. no.]:[Receipe no]],5,0)</f>
        <v>#N/A</v>
      </c>
      <c r="D1231" s="38" t="e">
        <f>VLOOKUP(Final_manabou_kanji[[#This Row],[Sr. no.]],Raw_data_N2_Kanji[[Sr. no.]:[Meaning]],7,0)</f>
        <v>#N/A</v>
      </c>
      <c r="E1231" s="3" t="e">
        <f>VLOOKUP(Final_manabou_kanji[[#This Row],[Sr. no.]],Raw_data_N2_Kanji[[Sr. no.]:[Meaning]],8,0)</f>
        <v>#N/A</v>
      </c>
      <c r="F1231" s="39" t="e">
        <f>VLOOKUP(Final_manabou_kanji[[#This Row],[Sr. no.]],Raw_data_N2_Kanji[[Sr. no.]:[Meaning]],9,0)</f>
        <v>#N/A</v>
      </c>
      <c r="G1231" s="66" t="e">
        <f>VLOOKUP(Final_manabou_kanji[[#This Row],[Sr. no.]],Raw_data_N2_Kanji[[Sr. no.]:[Sentence]],13,0)</f>
        <v>#N/A</v>
      </c>
      <c r="H1231" t="e">
        <f>VLOOKUP(Final_manabou_kanji[[#This Row],[Kanji]],Raw_data_N2_Kanji[[Receipe]:[Meaning]],6,0)</f>
        <v>#N/A</v>
      </c>
      <c r="I1231" t="e">
        <f>VLOOKUP(Final_manabou_kanji[[#This Row],[Kanji]],Raw_data_N2_Kanji[[Receipe]:[Meaning]],7,0)</f>
        <v>#N/A</v>
      </c>
      <c r="J1231" t="e">
        <f>#REF!</f>
        <v>#REF!</v>
      </c>
      <c r="K1231" s="35">
        <f>Final_manabou_kanji[[#This Row],[Sr. no.]]</f>
        <v>1229</v>
      </c>
    </row>
    <row r="1232" spans="2:11" ht="15" customHeight="1" x14ac:dyDescent="0.3">
      <c r="B1232" s="34">
        <v>1230</v>
      </c>
      <c r="C1232" s="34" t="e">
        <f>VLOOKUP(Final_manabou_kanji[[#This Row],[Sr. no.]],Raw_data_N2_Kanji[[Sr. no.]:[Receipe no]],5,0)</f>
        <v>#N/A</v>
      </c>
      <c r="D1232" s="38" t="e">
        <f>VLOOKUP(Final_manabou_kanji[[#This Row],[Sr. no.]],Raw_data_N2_Kanji[[Sr. no.]:[Meaning]],7,0)</f>
        <v>#N/A</v>
      </c>
      <c r="E1232" s="3" t="e">
        <f>VLOOKUP(Final_manabou_kanji[[#This Row],[Sr. no.]],Raw_data_N2_Kanji[[Sr. no.]:[Meaning]],8,0)</f>
        <v>#N/A</v>
      </c>
      <c r="F1232" s="39" t="e">
        <f>VLOOKUP(Final_manabou_kanji[[#This Row],[Sr. no.]],Raw_data_N2_Kanji[[Sr. no.]:[Meaning]],9,0)</f>
        <v>#N/A</v>
      </c>
      <c r="G1232" s="66" t="e">
        <f>VLOOKUP(Final_manabou_kanji[[#This Row],[Sr. no.]],Raw_data_N2_Kanji[[Sr. no.]:[Sentence]],13,0)</f>
        <v>#N/A</v>
      </c>
      <c r="H1232" t="e">
        <f>VLOOKUP(Final_manabou_kanji[[#This Row],[Kanji]],Raw_data_N2_Kanji[[Receipe]:[Meaning]],6,0)</f>
        <v>#N/A</v>
      </c>
      <c r="I1232" t="e">
        <f>VLOOKUP(Final_manabou_kanji[[#This Row],[Kanji]],Raw_data_N2_Kanji[[Receipe]:[Meaning]],7,0)</f>
        <v>#N/A</v>
      </c>
      <c r="J1232" t="e">
        <f>#REF!</f>
        <v>#REF!</v>
      </c>
      <c r="K1232" s="35">
        <f>Final_manabou_kanji[[#This Row],[Sr. no.]]</f>
        <v>1230</v>
      </c>
    </row>
    <row r="1233" spans="2:11" ht="15" customHeight="1" x14ac:dyDescent="0.3">
      <c r="B1233" s="34">
        <v>1231</v>
      </c>
      <c r="C1233" s="34" t="e">
        <f>VLOOKUP(Final_manabou_kanji[[#This Row],[Sr. no.]],Raw_data_N2_Kanji[[Sr. no.]:[Receipe no]],5,0)</f>
        <v>#N/A</v>
      </c>
      <c r="D1233" s="38" t="e">
        <f>VLOOKUP(Final_manabou_kanji[[#This Row],[Sr. no.]],Raw_data_N2_Kanji[[Sr. no.]:[Meaning]],7,0)</f>
        <v>#N/A</v>
      </c>
      <c r="E1233" s="3" t="e">
        <f>VLOOKUP(Final_manabou_kanji[[#This Row],[Sr. no.]],Raw_data_N2_Kanji[[Sr. no.]:[Meaning]],8,0)</f>
        <v>#N/A</v>
      </c>
      <c r="F1233" s="39" t="e">
        <f>VLOOKUP(Final_manabou_kanji[[#This Row],[Sr. no.]],Raw_data_N2_Kanji[[Sr. no.]:[Meaning]],9,0)</f>
        <v>#N/A</v>
      </c>
      <c r="G1233" s="66" t="e">
        <f>VLOOKUP(Final_manabou_kanji[[#This Row],[Sr. no.]],Raw_data_N2_Kanji[[Sr. no.]:[Sentence]],13,0)</f>
        <v>#N/A</v>
      </c>
      <c r="H1233" t="e">
        <f>VLOOKUP(Final_manabou_kanji[[#This Row],[Kanji]],Raw_data_N2_Kanji[[Receipe]:[Meaning]],6,0)</f>
        <v>#N/A</v>
      </c>
      <c r="I1233" t="e">
        <f>VLOOKUP(Final_manabou_kanji[[#This Row],[Kanji]],Raw_data_N2_Kanji[[Receipe]:[Meaning]],7,0)</f>
        <v>#N/A</v>
      </c>
      <c r="J1233" t="e">
        <f>#REF!</f>
        <v>#REF!</v>
      </c>
      <c r="K1233" s="35">
        <f>Final_manabou_kanji[[#This Row],[Sr. no.]]</f>
        <v>1231</v>
      </c>
    </row>
    <row r="1234" spans="2:11" ht="15" customHeight="1" x14ac:dyDescent="0.3">
      <c r="B1234" s="34">
        <v>1232</v>
      </c>
      <c r="C1234" s="34" t="e">
        <f>VLOOKUP(Final_manabou_kanji[[#This Row],[Sr. no.]],Raw_data_N2_Kanji[[Sr. no.]:[Receipe no]],5,0)</f>
        <v>#N/A</v>
      </c>
      <c r="D1234" s="38" t="e">
        <f>VLOOKUP(Final_manabou_kanji[[#This Row],[Sr. no.]],Raw_data_N2_Kanji[[Sr. no.]:[Meaning]],7,0)</f>
        <v>#N/A</v>
      </c>
      <c r="E1234" s="3" t="e">
        <f>VLOOKUP(Final_manabou_kanji[[#This Row],[Sr. no.]],Raw_data_N2_Kanji[[Sr. no.]:[Meaning]],8,0)</f>
        <v>#N/A</v>
      </c>
      <c r="F1234" s="39" t="e">
        <f>VLOOKUP(Final_manabou_kanji[[#This Row],[Sr. no.]],Raw_data_N2_Kanji[[Sr. no.]:[Meaning]],9,0)</f>
        <v>#N/A</v>
      </c>
      <c r="G1234" s="66" t="e">
        <f>VLOOKUP(Final_manabou_kanji[[#This Row],[Sr. no.]],Raw_data_N2_Kanji[[Sr. no.]:[Sentence]],13,0)</f>
        <v>#N/A</v>
      </c>
      <c r="H1234" t="e">
        <f>VLOOKUP(Final_manabou_kanji[[#This Row],[Kanji]],Raw_data_N2_Kanji[[Receipe]:[Meaning]],6,0)</f>
        <v>#N/A</v>
      </c>
      <c r="I1234" t="e">
        <f>VLOOKUP(Final_manabou_kanji[[#This Row],[Kanji]],Raw_data_N2_Kanji[[Receipe]:[Meaning]],7,0)</f>
        <v>#N/A</v>
      </c>
      <c r="J1234" t="e">
        <f>#REF!</f>
        <v>#REF!</v>
      </c>
      <c r="K1234" s="35">
        <f>Final_manabou_kanji[[#This Row],[Sr. no.]]</f>
        <v>1232</v>
      </c>
    </row>
    <row r="1235" spans="2:11" ht="15" customHeight="1" x14ac:dyDescent="0.3">
      <c r="B1235" s="34">
        <v>1233</v>
      </c>
      <c r="C1235" s="34" t="e">
        <f>VLOOKUP(Final_manabou_kanji[[#This Row],[Sr. no.]],Raw_data_N2_Kanji[[Sr. no.]:[Receipe no]],5,0)</f>
        <v>#N/A</v>
      </c>
      <c r="D1235" s="38" t="e">
        <f>VLOOKUP(Final_manabou_kanji[[#This Row],[Sr. no.]],Raw_data_N2_Kanji[[Sr. no.]:[Meaning]],7,0)</f>
        <v>#N/A</v>
      </c>
      <c r="E1235" s="3" t="e">
        <f>VLOOKUP(Final_manabou_kanji[[#This Row],[Sr. no.]],Raw_data_N2_Kanji[[Sr. no.]:[Meaning]],8,0)</f>
        <v>#N/A</v>
      </c>
      <c r="F1235" s="39" t="e">
        <f>VLOOKUP(Final_manabou_kanji[[#This Row],[Sr. no.]],Raw_data_N2_Kanji[[Sr. no.]:[Meaning]],9,0)</f>
        <v>#N/A</v>
      </c>
      <c r="G1235" s="66" t="e">
        <f>VLOOKUP(Final_manabou_kanji[[#This Row],[Sr. no.]],Raw_data_N2_Kanji[[Sr. no.]:[Sentence]],13,0)</f>
        <v>#N/A</v>
      </c>
      <c r="H1235" t="e">
        <f>VLOOKUP(Final_manabou_kanji[[#This Row],[Kanji]],Raw_data_N2_Kanji[[Receipe]:[Meaning]],6,0)</f>
        <v>#N/A</v>
      </c>
      <c r="I1235" t="e">
        <f>VLOOKUP(Final_manabou_kanji[[#This Row],[Kanji]],Raw_data_N2_Kanji[[Receipe]:[Meaning]],7,0)</f>
        <v>#N/A</v>
      </c>
      <c r="J1235" t="e">
        <f>#REF!</f>
        <v>#REF!</v>
      </c>
      <c r="K1235" s="35">
        <f>Final_manabou_kanji[[#This Row],[Sr. no.]]</f>
        <v>1233</v>
      </c>
    </row>
    <row r="1236" spans="2:11" ht="15" customHeight="1" x14ac:dyDescent="0.3">
      <c r="B1236" s="34">
        <v>1234</v>
      </c>
      <c r="C1236" s="34" t="e">
        <f>VLOOKUP(Final_manabou_kanji[[#This Row],[Sr. no.]],Raw_data_N2_Kanji[[Sr. no.]:[Receipe no]],5,0)</f>
        <v>#N/A</v>
      </c>
      <c r="D1236" s="38" t="e">
        <f>VLOOKUP(Final_manabou_kanji[[#This Row],[Sr. no.]],Raw_data_N2_Kanji[[Sr. no.]:[Meaning]],7,0)</f>
        <v>#N/A</v>
      </c>
      <c r="E1236" s="3" t="e">
        <f>VLOOKUP(Final_manabou_kanji[[#This Row],[Sr. no.]],Raw_data_N2_Kanji[[Sr. no.]:[Meaning]],8,0)</f>
        <v>#N/A</v>
      </c>
      <c r="F1236" s="39" t="e">
        <f>VLOOKUP(Final_manabou_kanji[[#This Row],[Sr. no.]],Raw_data_N2_Kanji[[Sr. no.]:[Meaning]],9,0)</f>
        <v>#N/A</v>
      </c>
      <c r="G1236" s="66" t="e">
        <f>VLOOKUP(Final_manabou_kanji[[#This Row],[Sr. no.]],Raw_data_N2_Kanji[[Sr. no.]:[Sentence]],13,0)</f>
        <v>#N/A</v>
      </c>
      <c r="H1236" t="e">
        <f>VLOOKUP(Final_manabou_kanji[[#This Row],[Kanji]],Raw_data_N2_Kanji[[Receipe]:[Meaning]],6,0)</f>
        <v>#N/A</v>
      </c>
      <c r="I1236" t="e">
        <f>VLOOKUP(Final_manabou_kanji[[#This Row],[Kanji]],Raw_data_N2_Kanji[[Receipe]:[Meaning]],7,0)</f>
        <v>#N/A</v>
      </c>
      <c r="J1236" t="e">
        <f>#REF!</f>
        <v>#REF!</v>
      </c>
      <c r="K1236" s="35">
        <f>Final_manabou_kanji[[#This Row],[Sr. no.]]</f>
        <v>1234</v>
      </c>
    </row>
    <row r="1237" spans="2:11" ht="15" customHeight="1" x14ac:dyDescent="0.3">
      <c r="B1237" s="34">
        <v>1235</v>
      </c>
      <c r="C1237" s="34" t="e">
        <f>VLOOKUP(Final_manabou_kanji[[#This Row],[Sr. no.]],Raw_data_N2_Kanji[[Sr. no.]:[Receipe no]],5,0)</f>
        <v>#N/A</v>
      </c>
      <c r="D1237" s="38" t="e">
        <f>VLOOKUP(Final_manabou_kanji[[#This Row],[Sr. no.]],Raw_data_N2_Kanji[[Sr. no.]:[Meaning]],7,0)</f>
        <v>#N/A</v>
      </c>
      <c r="E1237" s="3" t="e">
        <f>VLOOKUP(Final_manabou_kanji[[#This Row],[Sr. no.]],Raw_data_N2_Kanji[[Sr. no.]:[Meaning]],8,0)</f>
        <v>#N/A</v>
      </c>
      <c r="F1237" s="39" t="e">
        <f>VLOOKUP(Final_manabou_kanji[[#This Row],[Sr. no.]],Raw_data_N2_Kanji[[Sr. no.]:[Meaning]],9,0)</f>
        <v>#N/A</v>
      </c>
      <c r="G1237" s="66" t="e">
        <f>VLOOKUP(Final_manabou_kanji[[#This Row],[Sr. no.]],Raw_data_N2_Kanji[[Sr. no.]:[Sentence]],13,0)</f>
        <v>#N/A</v>
      </c>
      <c r="H1237" t="e">
        <f>VLOOKUP(Final_manabou_kanji[[#This Row],[Kanji]],Raw_data_N2_Kanji[[Receipe]:[Meaning]],6,0)</f>
        <v>#N/A</v>
      </c>
      <c r="I1237" t="e">
        <f>VLOOKUP(Final_manabou_kanji[[#This Row],[Kanji]],Raw_data_N2_Kanji[[Receipe]:[Meaning]],7,0)</f>
        <v>#N/A</v>
      </c>
      <c r="J1237" t="e">
        <f>#REF!</f>
        <v>#REF!</v>
      </c>
      <c r="K1237" s="35">
        <f>Final_manabou_kanji[[#This Row],[Sr. no.]]</f>
        <v>1235</v>
      </c>
    </row>
    <row r="1238" spans="2:11" ht="15" customHeight="1" x14ac:dyDescent="0.3">
      <c r="B1238" s="34">
        <v>1236</v>
      </c>
      <c r="C1238" s="34" t="e">
        <f>VLOOKUP(Final_manabou_kanji[[#This Row],[Sr. no.]],Raw_data_N2_Kanji[[Sr. no.]:[Receipe no]],5,0)</f>
        <v>#N/A</v>
      </c>
      <c r="D1238" s="38" t="e">
        <f>VLOOKUP(Final_manabou_kanji[[#This Row],[Sr. no.]],Raw_data_N2_Kanji[[Sr. no.]:[Meaning]],7,0)</f>
        <v>#N/A</v>
      </c>
      <c r="E1238" s="3" t="e">
        <f>VLOOKUP(Final_manabou_kanji[[#This Row],[Sr. no.]],Raw_data_N2_Kanji[[Sr. no.]:[Meaning]],8,0)</f>
        <v>#N/A</v>
      </c>
      <c r="F1238" s="39" t="e">
        <f>VLOOKUP(Final_manabou_kanji[[#This Row],[Sr. no.]],Raw_data_N2_Kanji[[Sr. no.]:[Meaning]],9,0)</f>
        <v>#N/A</v>
      </c>
      <c r="G1238" s="66" t="e">
        <f>VLOOKUP(Final_manabou_kanji[[#This Row],[Sr. no.]],Raw_data_N2_Kanji[[Sr. no.]:[Sentence]],13,0)</f>
        <v>#N/A</v>
      </c>
      <c r="H1238" t="e">
        <f>VLOOKUP(Final_manabou_kanji[[#This Row],[Kanji]],Raw_data_N2_Kanji[[Receipe]:[Meaning]],6,0)</f>
        <v>#N/A</v>
      </c>
      <c r="I1238" t="e">
        <f>VLOOKUP(Final_manabou_kanji[[#This Row],[Kanji]],Raw_data_N2_Kanji[[Receipe]:[Meaning]],7,0)</f>
        <v>#N/A</v>
      </c>
      <c r="J1238" t="e">
        <f>#REF!</f>
        <v>#REF!</v>
      </c>
      <c r="K1238" s="35">
        <f>Final_manabou_kanji[[#This Row],[Sr. no.]]</f>
        <v>1236</v>
      </c>
    </row>
    <row r="1239" spans="2:11" ht="15" customHeight="1" x14ac:dyDescent="0.3">
      <c r="B1239" s="34">
        <v>1237</v>
      </c>
      <c r="C1239" s="34" t="e">
        <f>VLOOKUP(Final_manabou_kanji[[#This Row],[Sr. no.]],Raw_data_N2_Kanji[[Sr. no.]:[Receipe no]],5,0)</f>
        <v>#N/A</v>
      </c>
      <c r="D1239" s="38" t="e">
        <f>VLOOKUP(Final_manabou_kanji[[#This Row],[Sr. no.]],Raw_data_N2_Kanji[[Sr. no.]:[Meaning]],7,0)</f>
        <v>#N/A</v>
      </c>
      <c r="E1239" s="3" t="e">
        <f>VLOOKUP(Final_manabou_kanji[[#This Row],[Sr. no.]],Raw_data_N2_Kanji[[Sr. no.]:[Meaning]],8,0)</f>
        <v>#N/A</v>
      </c>
      <c r="F1239" s="39" t="e">
        <f>VLOOKUP(Final_manabou_kanji[[#This Row],[Sr. no.]],Raw_data_N2_Kanji[[Sr. no.]:[Meaning]],9,0)</f>
        <v>#N/A</v>
      </c>
      <c r="G1239" s="66" t="e">
        <f>VLOOKUP(Final_manabou_kanji[[#This Row],[Sr. no.]],Raw_data_N2_Kanji[[Sr. no.]:[Sentence]],13,0)</f>
        <v>#N/A</v>
      </c>
      <c r="H1239" t="e">
        <f>VLOOKUP(Final_manabou_kanji[[#This Row],[Kanji]],Raw_data_N2_Kanji[[Receipe]:[Meaning]],6,0)</f>
        <v>#N/A</v>
      </c>
      <c r="I1239" t="e">
        <f>VLOOKUP(Final_manabou_kanji[[#This Row],[Kanji]],Raw_data_N2_Kanji[[Receipe]:[Meaning]],7,0)</f>
        <v>#N/A</v>
      </c>
      <c r="J1239" t="e">
        <f>#REF!</f>
        <v>#REF!</v>
      </c>
      <c r="K1239" s="35">
        <f>Final_manabou_kanji[[#This Row],[Sr. no.]]</f>
        <v>1237</v>
      </c>
    </row>
    <row r="1240" spans="2:11" ht="15" customHeight="1" x14ac:dyDescent="0.3">
      <c r="B1240" s="34">
        <v>1238</v>
      </c>
      <c r="C1240" s="34" t="e">
        <f>VLOOKUP(Final_manabou_kanji[[#This Row],[Sr. no.]],Raw_data_N2_Kanji[[Sr. no.]:[Receipe no]],5,0)</f>
        <v>#N/A</v>
      </c>
      <c r="D1240" s="38" t="e">
        <f>VLOOKUP(Final_manabou_kanji[[#This Row],[Sr. no.]],Raw_data_N2_Kanji[[Sr. no.]:[Meaning]],7,0)</f>
        <v>#N/A</v>
      </c>
      <c r="E1240" s="3" t="e">
        <f>VLOOKUP(Final_manabou_kanji[[#This Row],[Sr. no.]],Raw_data_N2_Kanji[[Sr. no.]:[Meaning]],8,0)</f>
        <v>#N/A</v>
      </c>
      <c r="F1240" s="39" t="e">
        <f>VLOOKUP(Final_manabou_kanji[[#This Row],[Sr. no.]],Raw_data_N2_Kanji[[Sr. no.]:[Meaning]],9,0)</f>
        <v>#N/A</v>
      </c>
      <c r="G1240" s="66" t="e">
        <f>VLOOKUP(Final_manabou_kanji[[#This Row],[Sr. no.]],Raw_data_N2_Kanji[[Sr. no.]:[Sentence]],13,0)</f>
        <v>#N/A</v>
      </c>
      <c r="H1240" t="e">
        <f>VLOOKUP(Final_manabou_kanji[[#This Row],[Kanji]],Raw_data_N2_Kanji[[Receipe]:[Meaning]],6,0)</f>
        <v>#N/A</v>
      </c>
      <c r="I1240" t="e">
        <f>VLOOKUP(Final_manabou_kanji[[#This Row],[Kanji]],Raw_data_N2_Kanji[[Receipe]:[Meaning]],7,0)</f>
        <v>#N/A</v>
      </c>
      <c r="J1240" t="e">
        <f>#REF!</f>
        <v>#REF!</v>
      </c>
      <c r="K1240" s="35">
        <f>Final_manabou_kanji[[#This Row],[Sr. no.]]</f>
        <v>1238</v>
      </c>
    </row>
    <row r="1241" spans="2:11" ht="15" customHeight="1" x14ac:dyDescent="0.3">
      <c r="B1241" s="34">
        <v>1239</v>
      </c>
      <c r="C1241" s="34" t="e">
        <f>VLOOKUP(Final_manabou_kanji[[#This Row],[Sr. no.]],Raw_data_N2_Kanji[[Sr. no.]:[Receipe no]],5,0)</f>
        <v>#N/A</v>
      </c>
      <c r="D1241" s="38" t="e">
        <f>VLOOKUP(Final_manabou_kanji[[#This Row],[Sr. no.]],Raw_data_N2_Kanji[[Sr. no.]:[Meaning]],7,0)</f>
        <v>#N/A</v>
      </c>
      <c r="E1241" s="3" t="e">
        <f>VLOOKUP(Final_manabou_kanji[[#This Row],[Sr. no.]],Raw_data_N2_Kanji[[Sr. no.]:[Meaning]],8,0)</f>
        <v>#N/A</v>
      </c>
      <c r="F1241" s="39" t="e">
        <f>VLOOKUP(Final_manabou_kanji[[#This Row],[Sr. no.]],Raw_data_N2_Kanji[[Sr. no.]:[Meaning]],9,0)</f>
        <v>#N/A</v>
      </c>
      <c r="G1241" s="66" t="e">
        <f>VLOOKUP(Final_manabou_kanji[[#This Row],[Sr. no.]],Raw_data_N2_Kanji[[Sr. no.]:[Sentence]],13,0)</f>
        <v>#N/A</v>
      </c>
      <c r="H1241" t="e">
        <f>VLOOKUP(Final_manabou_kanji[[#This Row],[Kanji]],Raw_data_N2_Kanji[[Receipe]:[Meaning]],6,0)</f>
        <v>#N/A</v>
      </c>
      <c r="I1241" t="e">
        <f>VLOOKUP(Final_manabou_kanji[[#This Row],[Kanji]],Raw_data_N2_Kanji[[Receipe]:[Meaning]],7,0)</f>
        <v>#N/A</v>
      </c>
      <c r="J1241" t="e">
        <f>#REF!</f>
        <v>#REF!</v>
      </c>
      <c r="K1241" s="35">
        <f>Final_manabou_kanji[[#This Row],[Sr. no.]]</f>
        <v>1239</v>
      </c>
    </row>
    <row r="1242" spans="2:11" ht="15" customHeight="1" x14ac:dyDescent="0.3">
      <c r="B1242" s="34">
        <v>1240</v>
      </c>
      <c r="C1242" s="34" t="e">
        <f>VLOOKUP(Final_manabou_kanji[[#This Row],[Sr. no.]],Raw_data_N2_Kanji[[Sr. no.]:[Receipe no]],5,0)</f>
        <v>#N/A</v>
      </c>
      <c r="D1242" s="38" t="e">
        <f>VLOOKUP(Final_manabou_kanji[[#This Row],[Sr. no.]],Raw_data_N2_Kanji[[Sr. no.]:[Meaning]],7,0)</f>
        <v>#N/A</v>
      </c>
      <c r="E1242" s="3" t="e">
        <f>VLOOKUP(Final_manabou_kanji[[#This Row],[Sr. no.]],Raw_data_N2_Kanji[[Sr. no.]:[Meaning]],8,0)</f>
        <v>#N/A</v>
      </c>
      <c r="F1242" s="39" t="e">
        <f>VLOOKUP(Final_manabou_kanji[[#This Row],[Sr. no.]],Raw_data_N2_Kanji[[Sr. no.]:[Meaning]],9,0)</f>
        <v>#N/A</v>
      </c>
      <c r="G1242" s="66" t="e">
        <f>VLOOKUP(Final_manabou_kanji[[#This Row],[Sr. no.]],Raw_data_N2_Kanji[[Sr. no.]:[Sentence]],13,0)</f>
        <v>#N/A</v>
      </c>
      <c r="H1242" t="e">
        <f>VLOOKUP(Final_manabou_kanji[[#This Row],[Kanji]],Raw_data_N2_Kanji[[Receipe]:[Meaning]],6,0)</f>
        <v>#N/A</v>
      </c>
      <c r="I1242" t="e">
        <f>VLOOKUP(Final_manabou_kanji[[#This Row],[Kanji]],Raw_data_N2_Kanji[[Receipe]:[Meaning]],7,0)</f>
        <v>#N/A</v>
      </c>
      <c r="J1242" t="e">
        <f>#REF!</f>
        <v>#REF!</v>
      </c>
      <c r="K1242" s="35">
        <f>Final_manabou_kanji[[#This Row],[Sr. no.]]</f>
        <v>1240</v>
      </c>
    </row>
    <row r="1243" spans="2:11" ht="15" customHeight="1" x14ac:dyDescent="0.3">
      <c r="B1243" s="34">
        <v>1241</v>
      </c>
      <c r="C1243" s="34" t="e">
        <f>VLOOKUP(Final_manabou_kanji[[#This Row],[Sr. no.]],Raw_data_N2_Kanji[[Sr. no.]:[Receipe no]],5,0)</f>
        <v>#N/A</v>
      </c>
      <c r="D1243" s="38" t="e">
        <f>VLOOKUP(Final_manabou_kanji[[#This Row],[Sr. no.]],Raw_data_N2_Kanji[[Sr. no.]:[Meaning]],7,0)</f>
        <v>#N/A</v>
      </c>
      <c r="E1243" s="3" t="e">
        <f>VLOOKUP(Final_manabou_kanji[[#This Row],[Sr. no.]],Raw_data_N2_Kanji[[Sr. no.]:[Meaning]],8,0)</f>
        <v>#N/A</v>
      </c>
      <c r="F1243" s="39" t="e">
        <f>VLOOKUP(Final_manabou_kanji[[#This Row],[Sr. no.]],Raw_data_N2_Kanji[[Sr. no.]:[Meaning]],9,0)</f>
        <v>#N/A</v>
      </c>
      <c r="G1243" s="66" t="e">
        <f>VLOOKUP(Final_manabou_kanji[[#This Row],[Sr. no.]],Raw_data_N2_Kanji[[Sr. no.]:[Sentence]],13,0)</f>
        <v>#N/A</v>
      </c>
      <c r="H1243" t="e">
        <f>VLOOKUP(Final_manabou_kanji[[#This Row],[Kanji]],Raw_data_N2_Kanji[[Receipe]:[Meaning]],6,0)</f>
        <v>#N/A</v>
      </c>
      <c r="I1243" t="e">
        <f>VLOOKUP(Final_manabou_kanji[[#This Row],[Kanji]],Raw_data_N2_Kanji[[Receipe]:[Meaning]],7,0)</f>
        <v>#N/A</v>
      </c>
      <c r="J1243" t="e">
        <f>#REF!</f>
        <v>#REF!</v>
      </c>
      <c r="K1243" s="35">
        <f>Final_manabou_kanji[[#This Row],[Sr. no.]]</f>
        <v>1241</v>
      </c>
    </row>
    <row r="1244" spans="2:11" ht="15" customHeight="1" x14ac:dyDescent="0.3">
      <c r="B1244" s="34">
        <v>1242</v>
      </c>
      <c r="C1244" s="34" t="e">
        <f>VLOOKUP(Final_manabou_kanji[[#This Row],[Sr. no.]],Raw_data_N2_Kanji[[Sr. no.]:[Receipe no]],5,0)</f>
        <v>#N/A</v>
      </c>
      <c r="D1244" s="38" t="e">
        <f>VLOOKUP(Final_manabou_kanji[[#This Row],[Sr. no.]],Raw_data_N2_Kanji[[Sr. no.]:[Meaning]],7,0)</f>
        <v>#N/A</v>
      </c>
      <c r="E1244" s="3" t="e">
        <f>VLOOKUP(Final_manabou_kanji[[#This Row],[Sr. no.]],Raw_data_N2_Kanji[[Sr. no.]:[Meaning]],8,0)</f>
        <v>#N/A</v>
      </c>
      <c r="F1244" s="39" t="e">
        <f>VLOOKUP(Final_manabou_kanji[[#This Row],[Sr. no.]],Raw_data_N2_Kanji[[Sr. no.]:[Meaning]],9,0)</f>
        <v>#N/A</v>
      </c>
      <c r="G1244" s="66" t="e">
        <f>VLOOKUP(Final_manabou_kanji[[#This Row],[Sr. no.]],Raw_data_N2_Kanji[[Sr. no.]:[Sentence]],13,0)</f>
        <v>#N/A</v>
      </c>
      <c r="H1244" t="e">
        <f>VLOOKUP(Final_manabou_kanji[[#This Row],[Kanji]],Raw_data_N2_Kanji[[Receipe]:[Meaning]],6,0)</f>
        <v>#N/A</v>
      </c>
      <c r="I1244" t="e">
        <f>VLOOKUP(Final_manabou_kanji[[#This Row],[Kanji]],Raw_data_N2_Kanji[[Receipe]:[Meaning]],7,0)</f>
        <v>#N/A</v>
      </c>
      <c r="J1244" t="e">
        <f>#REF!</f>
        <v>#REF!</v>
      </c>
      <c r="K1244" s="35">
        <f>Final_manabou_kanji[[#This Row],[Sr. no.]]</f>
        <v>1242</v>
      </c>
    </row>
    <row r="1245" spans="2:11" ht="15" customHeight="1" x14ac:dyDescent="0.3">
      <c r="B1245" s="34">
        <v>1243</v>
      </c>
      <c r="C1245" s="34" t="e">
        <f>VLOOKUP(Final_manabou_kanji[[#This Row],[Sr. no.]],Raw_data_N2_Kanji[[Sr. no.]:[Receipe no]],5,0)</f>
        <v>#N/A</v>
      </c>
      <c r="D1245" s="38" t="e">
        <f>VLOOKUP(Final_manabou_kanji[[#This Row],[Sr. no.]],Raw_data_N2_Kanji[[Sr. no.]:[Meaning]],7,0)</f>
        <v>#N/A</v>
      </c>
      <c r="E1245" s="3" t="e">
        <f>VLOOKUP(Final_manabou_kanji[[#This Row],[Sr. no.]],Raw_data_N2_Kanji[[Sr. no.]:[Meaning]],8,0)</f>
        <v>#N/A</v>
      </c>
      <c r="F1245" s="39" t="e">
        <f>VLOOKUP(Final_manabou_kanji[[#This Row],[Sr. no.]],Raw_data_N2_Kanji[[Sr. no.]:[Meaning]],9,0)</f>
        <v>#N/A</v>
      </c>
      <c r="G1245" s="66" t="e">
        <f>VLOOKUP(Final_manabou_kanji[[#This Row],[Sr. no.]],Raw_data_N2_Kanji[[Sr. no.]:[Sentence]],13,0)</f>
        <v>#N/A</v>
      </c>
      <c r="H1245" t="e">
        <f>VLOOKUP(Final_manabou_kanji[[#This Row],[Kanji]],Raw_data_N2_Kanji[[Receipe]:[Meaning]],6,0)</f>
        <v>#N/A</v>
      </c>
      <c r="I1245" t="e">
        <f>VLOOKUP(Final_manabou_kanji[[#This Row],[Kanji]],Raw_data_N2_Kanji[[Receipe]:[Meaning]],7,0)</f>
        <v>#N/A</v>
      </c>
      <c r="J1245" t="e">
        <f>#REF!</f>
        <v>#REF!</v>
      </c>
      <c r="K1245" s="35">
        <f>Final_manabou_kanji[[#This Row],[Sr. no.]]</f>
        <v>1243</v>
      </c>
    </row>
    <row r="1246" spans="2:11" ht="15" customHeight="1" x14ac:dyDescent="0.3">
      <c r="B1246" s="34">
        <v>1244</v>
      </c>
      <c r="C1246" s="34" t="e">
        <f>VLOOKUP(Final_manabou_kanji[[#This Row],[Sr. no.]],Raw_data_N2_Kanji[[Sr. no.]:[Receipe no]],5,0)</f>
        <v>#N/A</v>
      </c>
      <c r="D1246" s="38" t="e">
        <f>VLOOKUP(Final_manabou_kanji[[#This Row],[Sr. no.]],Raw_data_N2_Kanji[[Sr. no.]:[Meaning]],7,0)</f>
        <v>#N/A</v>
      </c>
      <c r="E1246" s="3" t="e">
        <f>VLOOKUP(Final_manabou_kanji[[#This Row],[Sr. no.]],Raw_data_N2_Kanji[[Sr. no.]:[Meaning]],8,0)</f>
        <v>#N/A</v>
      </c>
      <c r="F1246" s="39" t="e">
        <f>VLOOKUP(Final_manabou_kanji[[#This Row],[Sr. no.]],Raw_data_N2_Kanji[[Sr. no.]:[Meaning]],9,0)</f>
        <v>#N/A</v>
      </c>
      <c r="G1246" s="66" t="e">
        <f>VLOOKUP(Final_manabou_kanji[[#This Row],[Sr. no.]],Raw_data_N2_Kanji[[Sr. no.]:[Sentence]],13,0)</f>
        <v>#N/A</v>
      </c>
      <c r="H1246" t="e">
        <f>VLOOKUP(Final_manabou_kanji[[#This Row],[Kanji]],Raw_data_N2_Kanji[[Receipe]:[Meaning]],6,0)</f>
        <v>#N/A</v>
      </c>
      <c r="I1246" t="e">
        <f>VLOOKUP(Final_manabou_kanji[[#This Row],[Kanji]],Raw_data_N2_Kanji[[Receipe]:[Meaning]],7,0)</f>
        <v>#N/A</v>
      </c>
      <c r="J1246" t="e">
        <f>#REF!</f>
        <v>#REF!</v>
      </c>
      <c r="K1246" s="35">
        <f>Final_manabou_kanji[[#This Row],[Sr. no.]]</f>
        <v>1244</v>
      </c>
    </row>
    <row r="1247" spans="2:11" ht="15" customHeight="1" x14ac:dyDescent="0.3">
      <c r="B1247" s="34">
        <v>1245</v>
      </c>
      <c r="C1247" s="34" t="e">
        <f>VLOOKUP(Final_manabou_kanji[[#This Row],[Sr. no.]],Raw_data_N2_Kanji[[Sr. no.]:[Receipe no]],5,0)</f>
        <v>#N/A</v>
      </c>
      <c r="D1247" s="38" t="e">
        <f>VLOOKUP(Final_manabou_kanji[[#This Row],[Sr. no.]],Raw_data_N2_Kanji[[Sr. no.]:[Meaning]],7,0)</f>
        <v>#N/A</v>
      </c>
      <c r="E1247" s="3" t="e">
        <f>VLOOKUP(Final_manabou_kanji[[#This Row],[Sr. no.]],Raw_data_N2_Kanji[[Sr. no.]:[Meaning]],8,0)</f>
        <v>#N/A</v>
      </c>
      <c r="F1247" s="39" t="e">
        <f>VLOOKUP(Final_manabou_kanji[[#This Row],[Sr. no.]],Raw_data_N2_Kanji[[Sr. no.]:[Meaning]],9,0)</f>
        <v>#N/A</v>
      </c>
      <c r="G1247" s="66" t="e">
        <f>VLOOKUP(Final_manabou_kanji[[#This Row],[Sr. no.]],Raw_data_N2_Kanji[[Sr. no.]:[Sentence]],13,0)</f>
        <v>#N/A</v>
      </c>
      <c r="H1247" t="e">
        <f>VLOOKUP(Final_manabou_kanji[[#This Row],[Kanji]],Raw_data_N2_Kanji[[Receipe]:[Meaning]],6,0)</f>
        <v>#N/A</v>
      </c>
      <c r="I1247" t="e">
        <f>VLOOKUP(Final_manabou_kanji[[#This Row],[Kanji]],Raw_data_N2_Kanji[[Receipe]:[Meaning]],7,0)</f>
        <v>#N/A</v>
      </c>
      <c r="J1247" t="e">
        <f>#REF!</f>
        <v>#REF!</v>
      </c>
      <c r="K1247" s="35">
        <f>Final_manabou_kanji[[#This Row],[Sr. no.]]</f>
        <v>1245</v>
      </c>
    </row>
    <row r="1248" spans="2:11" ht="15" customHeight="1" x14ac:dyDescent="0.3">
      <c r="B1248" s="34">
        <v>1246</v>
      </c>
      <c r="C1248" s="34" t="e">
        <f>VLOOKUP(Final_manabou_kanji[[#This Row],[Sr. no.]],Raw_data_N2_Kanji[[Sr. no.]:[Receipe no]],5,0)</f>
        <v>#N/A</v>
      </c>
      <c r="D1248" s="38" t="e">
        <f>VLOOKUP(Final_manabou_kanji[[#This Row],[Sr. no.]],Raw_data_N2_Kanji[[Sr. no.]:[Meaning]],7,0)</f>
        <v>#N/A</v>
      </c>
      <c r="E1248" s="3" t="e">
        <f>VLOOKUP(Final_manabou_kanji[[#This Row],[Sr. no.]],Raw_data_N2_Kanji[[Sr. no.]:[Meaning]],8,0)</f>
        <v>#N/A</v>
      </c>
      <c r="F1248" s="39" t="e">
        <f>VLOOKUP(Final_manabou_kanji[[#This Row],[Sr. no.]],Raw_data_N2_Kanji[[Sr. no.]:[Meaning]],9,0)</f>
        <v>#N/A</v>
      </c>
      <c r="G1248" s="66" t="e">
        <f>VLOOKUP(Final_manabou_kanji[[#This Row],[Sr. no.]],Raw_data_N2_Kanji[[Sr. no.]:[Sentence]],13,0)</f>
        <v>#N/A</v>
      </c>
      <c r="H1248" t="e">
        <f>VLOOKUP(Final_manabou_kanji[[#This Row],[Kanji]],Raw_data_N2_Kanji[[Receipe]:[Meaning]],6,0)</f>
        <v>#N/A</v>
      </c>
      <c r="I1248" t="e">
        <f>VLOOKUP(Final_manabou_kanji[[#This Row],[Kanji]],Raw_data_N2_Kanji[[Receipe]:[Meaning]],7,0)</f>
        <v>#N/A</v>
      </c>
      <c r="J1248" t="e">
        <f>#REF!</f>
        <v>#REF!</v>
      </c>
      <c r="K1248" s="35">
        <f>Final_manabou_kanji[[#This Row],[Sr. no.]]</f>
        <v>1246</v>
      </c>
    </row>
    <row r="1249" spans="2:11" ht="15" customHeight="1" x14ac:dyDescent="0.3">
      <c r="B1249" s="34">
        <v>1247</v>
      </c>
      <c r="C1249" s="34" t="e">
        <f>VLOOKUP(Final_manabou_kanji[[#This Row],[Sr. no.]],Raw_data_N2_Kanji[[Sr. no.]:[Receipe no]],5,0)</f>
        <v>#N/A</v>
      </c>
      <c r="D1249" s="38" t="e">
        <f>VLOOKUP(Final_manabou_kanji[[#This Row],[Sr. no.]],Raw_data_N2_Kanji[[Sr. no.]:[Meaning]],7,0)</f>
        <v>#N/A</v>
      </c>
      <c r="E1249" s="3" t="e">
        <f>VLOOKUP(Final_manabou_kanji[[#This Row],[Sr. no.]],Raw_data_N2_Kanji[[Sr. no.]:[Meaning]],8,0)</f>
        <v>#N/A</v>
      </c>
      <c r="F1249" s="39" t="e">
        <f>VLOOKUP(Final_manabou_kanji[[#This Row],[Sr. no.]],Raw_data_N2_Kanji[[Sr. no.]:[Meaning]],9,0)</f>
        <v>#N/A</v>
      </c>
      <c r="G1249" s="66" t="e">
        <f>VLOOKUP(Final_manabou_kanji[[#This Row],[Sr. no.]],Raw_data_N2_Kanji[[Sr. no.]:[Sentence]],13,0)</f>
        <v>#N/A</v>
      </c>
      <c r="H1249" t="e">
        <f>VLOOKUP(Final_manabou_kanji[[#This Row],[Kanji]],Raw_data_N2_Kanji[[Receipe]:[Meaning]],6,0)</f>
        <v>#N/A</v>
      </c>
      <c r="I1249" t="e">
        <f>VLOOKUP(Final_manabou_kanji[[#This Row],[Kanji]],Raw_data_N2_Kanji[[Receipe]:[Meaning]],7,0)</f>
        <v>#N/A</v>
      </c>
      <c r="J1249" t="e">
        <f>#REF!</f>
        <v>#REF!</v>
      </c>
      <c r="K1249" s="35">
        <f>Final_manabou_kanji[[#This Row],[Sr. no.]]</f>
        <v>1247</v>
      </c>
    </row>
    <row r="1250" spans="2:11" ht="15" customHeight="1" x14ac:dyDescent="0.3">
      <c r="B1250" s="34">
        <v>1248</v>
      </c>
      <c r="C1250" s="34" t="e">
        <f>VLOOKUP(Final_manabou_kanji[[#This Row],[Sr. no.]],Raw_data_N2_Kanji[[Sr. no.]:[Receipe no]],5,0)</f>
        <v>#N/A</v>
      </c>
      <c r="D1250" s="38" t="e">
        <f>VLOOKUP(Final_manabou_kanji[[#This Row],[Sr. no.]],Raw_data_N2_Kanji[[Sr. no.]:[Meaning]],7,0)</f>
        <v>#N/A</v>
      </c>
      <c r="E1250" s="3" t="e">
        <f>VLOOKUP(Final_manabou_kanji[[#This Row],[Sr. no.]],Raw_data_N2_Kanji[[Sr. no.]:[Meaning]],8,0)</f>
        <v>#N/A</v>
      </c>
      <c r="F1250" s="39" t="e">
        <f>VLOOKUP(Final_manabou_kanji[[#This Row],[Sr. no.]],Raw_data_N2_Kanji[[Sr. no.]:[Meaning]],9,0)</f>
        <v>#N/A</v>
      </c>
      <c r="G1250" s="66" t="e">
        <f>VLOOKUP(Final_manabou_kanji[[#This Row],[Sr. no.]],Raw_data_N2_Kanji[[Sr. no.]:[Sentence]],13,0)</f>
        <v>#N/A</v>
      </c>
      <c r="H1250" t="e">
        <f>VLOOKUP(Final_manabou_kanji[[#This Row],[Kanji]],Raw_data_N2_Kanji[[Receipe]:[Meaning]],6,0)</f>
        <v>#N/A</v>
      </c>
      <c r="I1250" t="e">
        <f>VLOOKUP(Final_manabou_kanji[[#This Row],[Kanji]],Raw_data_N2_Kanji[[Receipe]:[Meaning]],7,0)</f>
        <v>#N/A</v>
      </c>
      <c r="J1250" t="e">
        <f>#REF!</f>
        <v>#REF!</v>
      </c>
      <c r="K1250" s="35">
        <f>Final_manabou_kanji[[#This Row],[Sr. no.]]</f>
        <v>1248</v>
      </c>
    </row>
    <row r="1251" spans="2:11" ht="15" customHeight="1" x14ac:dyDescent="0.3">
      <c r="B1251" s="34">
        <v>1249</v>
      </c>
      <c r="C1251" s="34" t="e">
        <f>VLOOKUP(Final_manabou_kanji[[#This Row],[Sr. no.]],Raw_data_N2_Kanji[[Sr. no.]:[Receipe no]],5,0)</f>
        <v>#N/A</v>
      </c>
      <c r="D1251" s="38" t="e">
        <f>VLOOKUP(Final_manabou_kanji[[#This Row],[Sr. no.]],Raw_data_N2_Kanji[[Sr. no.]:[Meaning]],7,0)</f>
        <v>#N/A</v>
      </c>
      <c r="E1251" s="3" t="e">
        <f>VLOOKUP(Final_manabou_kanji[[#This Row],[Sr. no.]],Raw_data_N2_Kanji[[Sr. no.]:[Meaning]],8,0)</f>
        <v>#N/A</v>
      </c>
      <c r="F1251" s="39" t="e">
        <f>VLOOKUP(Final_manabou_kanji[[#This Row],[Sr. no.]],Raw_data_N2_Kanji[[Sr. no.]:[Meaning]],9,0)</f>
        <v>#N/A</v>
      </c>
      <c r="G1251" s="66" t="e">
        <f>VLOOKUP(Final_manabou_kanji[[#This Row],[Sr. no.]],Raw_data_N2_Kanji[[Sr. no.]:[Sentence]],13,0)</f>
        <v>#N/A</v>
      </c>
      <c r="H1251" t="e">
        <f>VLOOKUP(Final_manabou_kanji[[#This Row],[Kanji]],Raw_data_N2_Kanji[[Receipe]:[Meaning]],6,0)</f>
        <v>#N/A</v>
      </c>
      <c r="I1251" t="e">
        <f>VLOOKUP(Final_manabou_kanji[[#This Row],[Kanji]],Raw_data_N2_Kanji[[Receipe]:[Meaning]],7,0)</f>
        <v>#N/A</v>
      </c>
      <c r="J1251" t="e">
        <f>#REF!</f>
        <v>#REF!</v>
      </c>
      <c r="K1251" s="35">
        <f>Final_manabou_kanji[[#This Row],[Sr. no.]]</f>
        <v>1249</v>
      </c>
    </row>
    <row r="1252" spans="2:11" ht="15" customHeight="1" x14ac:dyDescent="0.3">
      <c r="B1252" s="34">
        <v>1250</v>
      </c>
      <c r="C1252" s="34" t="e">
        <f>VLOOKUP(Final_manabou_kanji[[#This Row],[Sr. no.]],Raw_data_N2_Kanji[[Sr. no.]:[Receipe no]],5,0)</f>
        <v>#N/A</v>
      </c>
      <c r="D1252" s="38" t="e">
        <f>VLOOKUP(Final_manabou_kanji[[#This Row],[Sr. no.]],Raw_data_N2_Kanji[[Sr. no.]:[Meaning]],7,0)</f>
        <v>#N/A</v>
      </c>
      <c r="E1252" s="3" t="e">
        <f>VLOOKUP(Final_manabou_kanji[[#This Row],[Sr. no.]],Raw_data_N2_Kanji[[Sr. no.]:[Meaning]],8,0)</f>
        <v>#N/A</v>
      </c>
      <c r="F1252" s="39" t="e">
        <f>VLOOKUP(Final_manabou_kanji[[#This Row],[Sr. no.]],Raw_data_N2_Kanji[[Sr. no.]:[Meaning]],9,0)</f>
        <v>#N/A</v>
      </c>
      <c r="G1252" s="66" t="e">
        <f>VLOOKUP(Final_manabou_kanji[[#This Row],[Sr. no.]],Raw_data_N2_Kanji[[Sr. no.]:[Sentence]],13,0)</f>
        <v>#N/A</v>
      </c>
      <c r="H1252" t="e">
        <f>VLOOKUP(Final_manabou_kanji[[#This Row],[Kanji]],Raw_data_N2_Kanji[[Receipe]:[Meaning]],6,0)</f>
        <v>#N/A</v>
      </c>
      <c r="I1252" t="e">
        <f>VLOOKUP(Final_manabou_kanji[[#This Row],[Kanji]],Raw_data_N2_Kanji[[Receipe]:[Meaning]],7,0)</f>
        <v>#N/A</v>
      </c>
      <c r="J1252" t="e">
        <f>#REF!</f>
        <v>#REF!</v>
      </c>
      <c r="K1252" s="35">
        <f>Final_manabou_kanji[[#This Row],[Sr. no.]]</f>
        <v>1250</v>
      </c>
    </row>
    <row r="1253" spans="2:11" ht="15" customHeight="1" x14ac:dyDescent="0.3">
      <c r="B1253" s="34">
        <v>1251</v>
      </c>
      <c r="C1253" s="34" t="e">
        <f>VLOOKUP(Final_manabou_kanji[[#This Row],[Sr. no.]],Raw_data_N2_Kanji[[Sr. no.]:[Receipe no]],5,0)</f>
        <v>#N/A</v>
      </c>
      <c r="D1253" s="38" t="e">
        <f>VLOOKUP(Final_manabou_kanji[[#This Row],[Sr. no.]],Raw_data_N2_Kanji[[Sr. no.]:[Meaning]],7,0)</f>
        <v>#N/A</v>
      </c>
      <c r="E1253" s="3" t="e">
        <f>VLOOKUP(Final_manabou_kanji[[#This Row],[Sr. no.]],Raw_data_N2_Kanji[[Sr. no.]:[Meaning]],8,0)</f>
        <v>#N/A</v>
      </c>
      <c r="F1253" s="39" t="e">
        <f>VLOOKUP(Final_manabou_kanji[[#This Row],[Sr. no.]],Raw_data_N2_Kanji[[Sr. no.]:[Meaning]],9,0)</f>
        <v>#N/A</v>
      </c>
      <c r="G1253" s="66" t="e">
        <f>VLOOKUP(Final_manabou_kanji[[#This Row],[Sr. no.]],Raw_data_N2_Kanji[[Sr. no.]:[Sentence]],13,0)</f>
        <v>#N/A</v>
      </c>
      <c r="H1253" t="e">
        <f>VLOOKUP(Final_manabou_kanji[[#This Row],[Kanji]],Raw_data_N2_Kanji[[Receipe]:[Meaning]],6,0)</f>
        <v>#N/A</v>
      </c>
      <c r="I1253" t="e">
        <f>VLOOKUP(Final_manabou_kanji[[#This Row],[Kanji]],Raw_data_N2_Kanji[[Receipe]:[Meaning]],7,0)</f>
        <v>#N/A</v>
      </c>
      <c r="J1253" t="e">
        <f>#REF!</f>
        <v>#REF!</v>
      </c>
      <c r="K1253" s="35">
        <f>Final_manabou_kanji[[#This Row],[Sr. no.]]</f>
        <v>1251</v>
      </c>
    </row>
    <row r="1254" spans="2:11" ht="15" customHeight="1" x14ac:dyDescent="0.3">
      <c r="B1254" s="34">
        <v>1252</v>
      </c>
      <c r="C1254" s="34" t="e">
        <f>VLOOKUP(Final_manabou_kanji[[#This Row],[Sr. no.]],Raw_data_N2_Kanji[[Sr. no.]:[Receipe no]],5,0)</f>
        <v>#N/A</v>
      </c>
      <c r="D1254" s="38" t="e">
        <f>VLOOKUP(Final_manabou_kanji[[#This Row],[Sr. no.]],Raw_data_N2_Kanji[[Sr. no.]:[Meaning]],7,0)</f>
        <v>#N/A</v>
      </c>
      <c r="E1254" s="3" t="e">
        <f>VLOOKUP(Final_manabou_kanji[[#This Row],[Sr. no.]],Raw_data_N2_Kanji[[Sr. no.]:[Meaning]],8,0)</f>
        <v>#N/A</v>
      </c>
      <c r="F1254" s="39" t="e">
        <f>VLOOKUP(Final_manabou_kanji[[#This Row],[Sr. no.]],Raw_data_N2_Kanji[[Sr. no.]:[Meaning]],9,0)</f>
        <v>#N/A</v>
      </c>
      <c r="G1254" s="66" t="e">
        <f>VLOOKUP(Final_manabou_kanji[[#This Row],[Sr. no.]],Raw_data_N2_Kanji[[Sr. no.]:[Sentence]],13,0)</f>
        <v>#N/A</v>
      </c>
      <c r="H1254" t="e">
        <f>VLOOKUP(Final_manabou_kanji[[#This Row],[Kanji]],Raw_data_N2_Kanji[[Receipe]:[Meaning]],6,0)</f>
        <v>#N/A</v>
      </c>
      <c r="I1254" t="e">
        <f>VLOOKUP(Final_manabou_kanji[[#This Row],[Kanji]],Raw_data_N2_Kanji[[Receipe]:[Meaning]],7,0)</f>
        <v>#N/A</v>
      </c>
      <c r="J1254" t="e">
        <f>#REF!</f>
        <v>#REF!</v>
      </c>
      <c r="K1254" s="35">
        <f>Final_manabou_kanji[[#This Row],[Sr. no.]]</f>
        <v>1252</v>
      </c>
    </row>
    <row r="1255" spans="2:11" ht="15" customHeight="1" x14ac:dyDescent="0.3">
      <c r="B1255" s="34">
        <v>1253</v>
      </c>
      <c r="C1255" s="34" t="e">
        <f>VLOOKUP(Final_manabou_kanji[[#This Row],[Sr. no.]],Raw_data_N2_Kanji[[Sr. no.]:[Receipe no]],5,0)</f>
        <v>#N/A</v>
      </c>
      <c r="D1255" s="38" t="e">
        <f>VLOOKUP(Final_manabou_kanji[[#This Row],[Sr. no.]],Raw_data_N2_Kanji[[Sr. no.]:[Meaning]],7,0)</f>
        <v>#N/A</v>
      </c>
      <c r="E1255" s="3" t="e">
        <f>VLOOKUP(Final_manabou_kanji[[#This Row],[Sr. no.]],Raw_data_N2_Kanji[[Sr. no.]:[Meaning]],8,0)</f>
        <v>#N/A</v>
      </c>
      <c r="F1255" s="39" t="e">
        <f>VLOOKUP(Final_manabou_kanji[[#This Row],[Sr. no.]],Raw_data_N2_Kanji[[Sr. no.]:[Meaning]],9,0)</f>
        <v>#N/A</v>
      </c>
      <c r="G1255" s="66" t="e">
        <f>VLOOKUP(Final_manabou_kanji[[#This Row],[Sr. no.]],Raw_data_N2_Kanji[[Sr. no.]:[Sentence]],13,0)</f>
        <v>#N/A</v>
      </c>
      <c r="H1255" t="e">
        <f>VLOOKUP(Final_manabou_kanji[[#This Row],[Kanji]],Raw_data_N2_Kanji[[Receipe]:[Meaning]],6,0)</f>
        <v>#N/A</v>
      </c>
      <c r="I1255" t="e">
        <f>VLOOKUP(Final_manabou_kanji[[#This Row],[Kanji]],Raw_data_N2_Kanji[[Receipe]:[Meaning]],7,0)</f>
        <v>#N/A</v>
      </c>
      <c r="J1255" t="e">
        <f>#REF!</f>
        <v>#REF!</v>
      </c>
      <c r="K1255" s="35">
        <f>Final_manabou_kanji[[#This Row],[Sr. no.]]</f>
        <v>1253</v>
      </c>
    </row>
    <row r="1256" spans="2:11" ht="15" customHeight="1" x14ac:dyDescent="0.3">
      <c r="B1256" s="34">
        <v>1254</v>
      </c>
      <c r="C1256" s="34" t="e">
        <f>VLOOKUP(Final_manabou_kanji[[#This Row],[Sr. no.]],Raw_data_N2_Kanji[[Sr. no.]:[Receipe no]],5,0)</f>
        <v>#N/A</v>
      </c>
      <c r="D1256" s="38" t="e">
        <f>VLOOKUP(Final_manabou_kanji[[#This Row],[Sr. no.]],Raw_data_N2_Kanji[[Sr. no.]:[Meaning]],7,0)</f>
        <v>#N/A</v>
      </c>
      <c r="E1256" s="3" t="e">
        <f>VLOOKUP(Final_manabou_kanji[[#This Row],[Sr. no.]],Raw_data_N2_Kanji[[Sr. no.]:[Meaning]],8,0)</f>
        <v>#N/A</v>
      </c>
      <c r="F1256" s="39" t="e">
        <f>VLOOKUP(Final_manabou_kanji[[#This Row],[Sr. no.]],Raw_data_N2_Kanji[[Sr. no.]:[Meaning]],9,0)</f>
        <v>#N/A</v>
      </c>
      <c r="G1256" s="66" t="e">
        <f>VLOOKUP(Final_manabou_kanji[[#This Row],[Sr. no.]],Raw_data_N2_Kanji[[Sr. no.]:[Sentence]],13,0)</f>
        <v>#N/A</v>
      </c>
      <c r="H1256" t="e">
        <f>VLOOKUP(Final_manabou_kanji[[#This Row],[Kanji]],Raw_data_N2_Kanji[[Receipe]:[Meaning]],6,0)</f>
        <v>#N/A</v>
      </c>
      <c r="I1256" t="e">
        <f>VLOOKUP(Final_manabou_kanji[[#This Row],[Kanji]],Raw_data_N2_Kanji[[Receipe]:[Meaning]],7,0)</f>
        <v>#N/A</v>
      </c>
      <c r="J1256" t="e">
        <f>#REF!</f>
        <v>#REF!</v>
      </c>
      <c r="K1256" s="35">
        <f>Final_manabou_kanji[[#This Row],[Sr. no.]]</f>
        <v>1254</v>
      </c>
    </row>
    <row r="1257" spans="2:11" ht="15" customHeight="1" x14ac:dyDescent="0.3">
      <c r="B1257" s="34">
        <v>1255</v>
      </c>
      <c r="C1257" s="34" t="e">
        <f>VLOOKUP(Final_manabou_kanji[[#This Row],[Sr. no.]],Raw_data_N2_Kanji[[Sr. no.]:[Receipe no]],5,0)</f>
        <v>#N/A</v>
      </c>
      <c r="D1257" s="38" t="e">
        <f>VLOOKUP(Final_manabou_kanji[[#This Row],[Sr. no.]],Raw_data_N2_Kanji[[Sr. no.]:[Meaning]],7,0)</f>
        <v>#N/A</v>
      </c>
      <c r="E1257" s="3" t="e">
        <f>VLOOKUP(Final_manabou_kanji[[#This Row],[Sr. no.]],Raw_data_N2_Kanji[[Sr. no.]:[Meaning]],8,0)</f>
        <v>#N/A</v>
      </c>
      <c r="F1257" s="39" t="e">
        <f>VLOOKUP(Final_manabou_kanji[[#This Row],[Sr. no.]],Raw_data_N2_Kanji[[Sr. no.]:[Meaning]],9,0)</f>
        <v>#N/A</v>
      </c>
      <c r="G1257" s="66" t="e">
        <f>VLOOKUP(Final_manabou_kanji[[#This Row],[Sr. no.]],Raw_data_N2_Kanji[[Sr. no.]:[Sentence]],13,0)</f>
        <v>#N/A</v>
      </c>
      <c r="H1257" t="e">
        <f>VLOOKUP(Final_manabou_kanji[[#This Row],[Kanji]],Raw_data_N2_Kanji[[Receipe]:[Meaning]],6,0)</f>
        <v>#N/A</v>
      </c>
      <c r="I1257" t="e">
        <f>VLOOKUP(Final_manabou_kanji[[#This Row],[Kanji]],Raw_data_N2_Kanji[[Receipe]:[Meaning]],7,0)</f>
        <v>#N/A</v>
      </c>
      <c r="J1257" t="e">
        <f>#REF!</f>
        <v>#REF!</v>
      </c>
      <c r="K1257" s="35">
        <f>Final_manabou_kanji[[#This Row],[Sr. no.]]</f>
        <v>1255</v>
      </c>
    </row>
    <row r="1258" spans="2:11" ht="15" customHeight="1" x14ac:dyDescent="0.3">
      <c r="B1258" s="34">
        <v>1256</v>
      </c>
      <c r="C1258" s="34" t="e">
        <f>VLOOKUP(Final_manabou_kanji[[#This Row],[Sr. no.]],Raw_data_N2_Kanji[[Sr. no.]:[Receipe no]],5,0)</f>
        <v>#N/A</v>
      </c>
      <c r="D1258" s="38" t="e">
        <f>VLOOKUP(Final_manabou_kanji[[#This Row],[Sr. no.]],Raw_data_N2_Kanji[[Sr. no.]:[Meaning]],7,0)</f>
        <v>#N/A</v>
      </c>
      <c r="E1258" s="3" t="e">
        <f>VLOOKUP(Final_manabou_kanji[[#This Row],[Sr. no.]],Raw_data_N2_Kanji[[Sr. no.]:[Meaning]],8,0)</f>
        <v>#N/A</v>
      </c>
      <c r="F1258" s="39" t="e">
        <f>VLOOKUP(Final_manabou_kanji[[#This Row],[Sr. no.]],Raw_data_N2_Kanji[[Sr. no.]:[Meaning]],9,0)</f>
        <v>#N/A</v>
      </c>
      <c r="G1258" s="66" t="e">
        <f>VLOOKUP(Final_manabou_kanji[[#This Row],[Sr. no.]],Raw_data_N2_Kanji[[Sr. no.]:[Sentence]],13,0)</f>
        <v>#N/A</v>
      </c>
      <c r="H1258" t="e">
        <f>VLOOKUP(Final_manabou_kanji[[#This Row],[Kanji]],Raw_data_N2_Kanji[[Receipe]:[Meaning]],6,0)</f>
        <v>#N/A</v>
      </c>
      <c r="I1258" t="e">
        <f>VLOOKUP(Final_manabou_kanji[[#This Row],[Kanji]],Raw_data_N2_Kanji[[Receipe]:[Meaning]],7,0)</f>
        <v>#N/A</v>
      </c>
      <c r="J1258" t="e">
        <f>#REF!</f>
        <v>#REF!</v>
      </c>
      <c r="K1258" s="35">
        <f>Final_manabou_kanji[[#This Row],[Sr. no.]]</f>
        <v>1256</v>
      </c>
    </row>
    <row r="1259" spans="2:11" ht="15" customHeight="1" x14ac:dyDescent="0.3">
      <c r="B1259" s="34">
        <v>1257</v>
      </c>
      <c r="C1259" s="34" t="e">
        <f>VLOOKUP(Final_manabou_kanji[[#This Row],[Sr. no.]],Raw_data_N2_Kanji[[Sr. no.]:[Receipe no]],5,0)</f>
        <v>#N/A</v>
      </c>
      <c r="D1259" s="38" t="e">
        <f>VLOOKUP(Final_manabou_kanji[[#This Row],[Sr. no.]],Raw_data_N2_Kanji[[Sr. no.]:[Meaning]],7,0)</f>
        <v>#N/A</v>
      </c>
      <c r="E1259" s="3" t="e">
        <f>VLOOKUP(Final_manabou_kanji[[#This Row],[Sr. no.]],Raw_data_N2_Kanji[[Sr. no.]:[Meaning]],8,0)</f>
        <v>#N/A</v>
      </c>
      <c r="F1259" s="39" t="e">
        <f>VLOOKUP(Final_manabou_kanji[[#This Row],[Sr. no.]],Raw_data_N2_Kanji[[Sr. no.]:[Meaning]],9,0)</f>
        <v>#N/A</v>
      </c>
      <c r="G1259" s="66" t="e">
        <f>VLOOKUP(Final_manabou_kanji[[#This Row],[Sr. no.]],Raw_data_N2_Kanji[[Sr. no.]:[Sentence]],13,0)</f>
        <v>#N/A</v>
      </c>
      <c r="H1259" t="e">
        <f>VLOOKUP(Final_manabou_kanji[[#This Row],[Kanji]],Raw_data_N2_Kanji[[Receipe]:[Meaning]],6,0)</f>
        <v>#N/A</v>
      </c>
      <c r="I1259" t="e">
        <f>VLOOKUP(Final_manabou_kanji[[#This Row],[Kanji]],Raw_data_N2_Kanji[[Receipe]:[Meaning]],7,0)</f>
        <v>#N/A</v>
      </c>
      <c r="J1259" t="e">
        <f>#REF!</f>
        <v>#REF!</v>
      </c>
      <c r="K1259" s="35">
        <f>Final_manabou_kanji[[#This Row],[Sr. no.]]</f>
        <v>1257</v>
      </c>
    </row>
    <row r="1260" spans="2:11" ht="15" customHeight="1" x14ac:dyDescent="0.3">
      <c r="B1260" s="34">
        <v>1258</v>
      </c>
      <c r="C1260" s="34" t="e">
        <f>VLOOKUP(Final_manabou_kanji[[#This Row],[Sr. no.]],Raw_data_N2_Kanji[[Sr. no.]:[Receipe no]],5,0)</f>
        <v>#N/A</v>
      </c>
      <c r="D1260" s="38" t="e">
        <f>VLOOKUP(Final_manabou_kanji[[#This Row],[Sr. no.]],Raw_data_N2_Kanji[[Sr. no.]:[Meaning]],7,0)</f>
        <v>#N/A</v>
      </c>
      <c r="E1260" s="3" t="e">
        <f>VLOOKUP(Final_manabou_kanji[[#This Row],[Sr. no.]],Raw_data_N2_Kanji[[Sr. no.]:[Meaning]],8,0)</f>
        <v>#N/A</v>
      </c>
      <c r="F1260" s="39" t="e">
        <f>VLOOKUP(Final_manabou_kanji[[#This Row],[Sr. no.]],Raw_data_N2_Kanji[[Sr. no.]:[Meaning]],9,0)</f>
        <v>#N/A</v>
      </c>
      <c r="G1260" s="66" t="e">
        <f>VLOOKUP(Final_manabou_kanji[[#This Row],[Sr. no.]],Raw_data_N2_Kanji[[Sr. no.]:[Sentence]],13,0)</f>
        <v>#N/A</v>
      </c>
      <c r="H1260" t="e">
        <f>VLOOKUP(Final_manabou_kanji[[#This Row],[Kanji]],Raw_data_N2_Kanji[[Receipe]:[Meaning]],6,0)</f>
        <v>#N/A</v>
      </c>
      <c r="I1260" t="e">
        <f>VLOOKUP(Final_manabou_kanji[[#This Row],[Kanji]],Raw_data_N2_Kanji[[Receipe]:[Meaning]],7,0)</f>
        <v>#N/A</v>
      </c>
      <c r="J1260" t="e">
        <f>#REF!</f>
        <v>#REF!</v>
      </c>
      <c r="K1260" s="35">
        <f>Final_manabou_kanji[[#This Row],[Sr. no.]]</f>
        <v>1258</v>
      </c>
    </row>
    <row r="1261" spans="2:11" ht="15" customHeight="1" x14ac:dyDescent="0.3">
      <c r="B1261" s="34">
        <v>1259</v>
      </c>
      <c r="C1261" s="34" t="e">
        <f>VLOOKUP(Final_manabou_kanji[[#This Row],[Sr. no.]],Raw_data_N2_Kanji[[Sr. no.]:[Receipe no]],5,0)</f>
        <v>#N/A</v>
      </c>
      <c r="D1261" s="38" t="e">
        <f>VLOOKUP(Final_manabou_kanji[[#This Row],[Sr. no.]],Raw_data_N2_Kanji[[Sr. no.]:[Meaning]],7,0)</f>
        <v>#N/A</v>
      </c>
      <c r="E1261" s="3" t="e">
        <f>VLOOKUP(Final_manabou_kanji[[#This Row],[Sr. no.]],Raw_data_N2_Kanji[[Sr. no.]:[Meaning]],8,0)</f>
        <v>#N/A</v>
      </c>
      <c r="F1261" s="39" t="e">
        <f>VLOOKUP(Final_manabou_kanji[[#This Row],[Sr. no.]],Raw_data_N2_Kanji[[Sr. no.]:[Meaning]],9,0)</f>
        <v>#N/A</v>
      </c>
      <c r="G1261" s="66" t="e">
        <f>VLOOKUP(Final_manabou_kanji[[#This Row],[Sr. no.]],Raw_data_N2_Kanji[[Sr. no.]:[Sentence]],13,0)</f>
        <v>#N/A</v>
      </c>
      <c r="H1261" t="e">
        <f>VLOOKUP(Final_manabou_kanji[[#This Row],[Kanji]],Raw_data_N2_Kanji[[Receipe]:[Meaning]],6,0)</f>
        <v>#N/A</v>
      </c>
      <c r="I1261" t="e">
        <f>VLOOKUP(Final_manabou_kanji[[#This Row],[Kanji]],Raw_data_N2_Kanji[[Receipe]:[Meaning]],7,0)</f>
        <v>#N/A</v>
      </c>
      <c r="J1261" t="e">
        <f>#REF!</f>
        <v>#REF!</v>
      </c>
      <c r="K1261" s="35">
        <f>Final_manabou_kanji[[#This Row],[Sr. no.]]</f>
        <v>1259</v>
      </c>
    </row>
    <row r="1262" spans="2:11" ht="15" customHeight="1" x14ac:dyDescent="0.3">
      <c r="B1262" s="34">
        <v>1260</v>
      </c>
      <c r="C1262" s="34" t="e">
        <f>VLOOKUP(Final_manabou_kanji[[#This Row],[Sr. no.]],Raw_data_N2_Kanji[[Sr. no.]:[Receipe no]],5,0)</f>
        <v>#N/A</v>
      </c>
      <c r="D1262" s="38" t="e">
        <f>VLOOKUP(Final_manabou_kanji[[#This Row],[Sr. no.]],Raw_data_N2_Kanji[[Sr. no.]:[Meaning]],7,0)</f>
        <v>#N/A</v>
      </c>
      <c r="E1262" s="3" t="e">
        <f>VLOOKUP(Final_manabou_kanji[[#This Row],[Sr. no.]],Raw_data_N2_Kanji[[Sr. no.]:[Meaning]],8,0)</f>
        <v>#N/A</v>
      </c>
      <c r="F1262" s="39" t="e">
        <f>VLOOKUP(Final_manabou_kanji[[#This Row],[Sr. no.]],Raw_data_N2_Kanji[[Sr. no.]:[Meaning]],9,0)</f>
        <v>#N/A</v>
      </c>
      <c r="G1262" s="66" t="e">
        <f>VLOOKUP(Final_manabou_kanji[[#This Row],[Sr. no.]],Raw_data_N2_Kanji[[Sr. no.]:[Sentence]],13,0)</f>
        <v>#N/A</v>
      </c>
      <c r="H1262" t="e">
        <f>VLOOKUP(Final_manabou_kanji[[#This Row],[Kanji]],Raw_data_N2_Kanji[[Receipe]:[Meaning]],6,0)</f>
        <v>#N/A</v>
      </c>
      <c r="I1262" t="e">
        <f>VLOOKUP(Final_manabou_kanji[[#This Row],[Kanji]],Raw_data_N2_Kanji[[Receipe]:[Meaning]],7,0)</f>
        <v>#N/A</v>
      </c>
      <c r="J1262" t="e">
        <f>#REF!</f>
        <v>#REF!</v>
      </c>
      <c r="K1262" s="35">
        <f>Final_manabou_kanji[[#This Row],[Sr. no.]]</f>
        <v>1260</v>
      </c>
    </row>
    <row r="1263" spans="2:11" ht="15" customHeight="1" x14ac:dyDescent="0.3">
      <c r="B1263" s="34">
        <v>1261</v>
      </c>
      <c r="C1263" s="34" t="e">
        <f>VLOOKUP(Final_manabou_kanji[[#This Row],[Sr. no.]],Raw_data_N2_Kanji[[Sr. no.]:[Receipe no]],5,0)</f>
        <v>#N/A</v>
      </c>
      <c r="D1263" s="38" t="e">
        <f>VLOOKUP(Final_manabou_kanji[[#This Row],[Sr. no.]],Raw_data_N2_Kanji[[Sr. no.]:[Meaning]],7,0)</f>
        <v>#N/A</v>
      </c>
      <c r="E1263" s="3" t="e">
        <f>VLOOKUP(Final_manabou_kanji[[#This Row],[Sr. no.]],Raw_data_N2_Kanji[[Sr. no.]:[Meaning]],8,0)</f>
        <v>#N/A</v>
      </c>
      <c r="F1263" s="39" t="e">
        <f>VLOOKUP(Final_manabou_kanji[[#This Row],[Sr. no.]],Raw_data_N2_Kanji[[Sr. no.]:[Meaning]],9,0)</f>
        <v>#N/A</v>
      </c>
      <c r="G1263" s="66" t="e">
        <f>VLOOKUP(Final_manabou_kanji[[#This Row],[Sr. no.]],Raw_data_N2_Kanji[[Sr. no.]:[Sentence]],13,0)</f>
        <v>#N/A</v>
      </c>
      <c r="H1263" t="e">
        <f>VLOOKUP(Final_manabou_kanji[[#This Row],[Kanji]],Raw_data_N2_Kanji[[Receipe]:[Meaning]],6,0)</f>
        <v>#N/A</v>
      </c>
      <c r="I1263" t="e">
        <f>VLOOKUP(Final_manabou_kanji[[#This Row],[Kanji]],Raw_data_N2_Kanji[[Receipe]:[Meaning]],7,0)</f>
        <v>#N/A</v>
      </c>
      <c r="J1263" t="e">
        <f>#REF!</f>
        <v>#REF!</v>
      </c>
      <c r="K1263" s="35">
        <f>Final_manabou_kanji[[#This Row],[Sr. no.]]</f>
        <v>1261</v>
      </c>
    </row>
    <row r="1264" spans="2:11" ht="15" customHeight="1" x14ac:dyDescent="0.3">
      <c r="B1264" s="34">
        <v>1262</v>
      </c>
      <c r="C1264" s="34" t="e">
        <f>VLOOKUP(Final_manabou_kanji[[#This Row],[Sr. no.]],Raw_data_N2_Kanji[[Sr. no.]:[Receipe no]],5,0)</f>
        <v>#N/A</v>
      </c>
      <c r="D1264" s="38" t="e">
        <f>VLOOKUP(Final_manabou_kanji[[#This Row],[Sr. no.]],Raw_data_N2_Kanji[[Sr. no.]:[Meaning]],7,0)</f>
        <v>#N/A</v>
      </c>
      <c r="E1264" s="3" t="e">
        <f>VLOOKUP(Final_manabou_kanji[[#This Row],[Sr. no.]],Raw_data_N2_Kanji[[Sr. no.]:[Meaning]],8,0)</f>
        <v>#N/A</v>
      </c>
      <c r="F1264" s="39" t="e">
        <f>VLOOKUP(Final_manabou_kanji[[#This Row],[Sr. no.]],Raw_data_N2_Kanji[[Sr. no.]:[Meaning]],9,0)</f>
        <v>#N/A</v>
      </c>
      <c r="G1264" s="66" t="e">
        <f>VLOOKUP(Final_manabou_kanji[[#This Row],[Sr. no.]],Raw_data_N2_Kanji[[Sr. no.]:[Sentence]],13,0)</f>
        <v>#N/A</v>
      </c>
      <c r="H1264" t="e">
        <f>VLOOKUP(Final_manabou_kanji[[#This Row],[Kanji]],Raw_data_N2_Kanji[[Receipe]:[Meaning]],6,0)</f>
        <v>#N/A</v>
      </c>
      <c r="I1264" t="e">
        <f>VLOOKUP(Final_manabou_kanji[[#This Row],[Kanji]],Raw_data_N2_Kanji[[Receipe]:[Meaning]],7,0)</f>
        <v>#N/A</v>
      </c>
      <c r="J1264" t="e">
        <f>#REF!</f>
        <v>#REF!</v>
      </c>
      <c r="K1264" s="35">
        <f>Final_manabou_kanji[[#This Row],[Sr. no.]]</f>
        <v>1262</v>
      </c>
    </row>
    <row r="1265" spans="2:11" ht="15" customHeight="1" x14ac:dyDescent="0.3">
      <c r="B1265" s="34">
        <v>1263</v>
      </c>
      <c r="C1265" s="34" t="e">
        <f>VLOOKUP(Final_manabou_kanji[[#This Row],[Sr. no.]],Raw_data_N2_Kanji[[Sr. no.]:[Receipe no]],5,0)</f>
        <v>#N/A</v>
      </c>
      <c r="D1265" s="38" t="e">
        <f>VLOOKUP(Final_manabou_kanji[[#This Row],[Sr. no.]],Raw_data_N2_Kanji[[Sr. no.]:[Meaning]],7,0)</f>
        <v>#N/A</v>
      </c>
      <c r="E1265" s="3" t="e">
        <f>VLOOKUP(Final_manabou_kanji[[#This Row],[Sr. no.]],Raw_data_N2_Kanji[[Sr. no.]:[Meaning]],8,0)</f>
        <v>#N/A</v>
      </c>
      <c r="F1265" s="39" t="e">
        <f>VLOOKUP(Final_manabou_kanji[[#This Row],[Sr. no.]],Raw_data_N2_Kanji[[Sr. no.]:[Meaning]],9,0)</f>
        <v>#N/A</v>
      </c>
      <c r="G1265" s="66" t="e">
        <f>VLOOKUP(Final_manabou_kanji[[#This Row],[Sr. no.]],Raw_data_N2_Kanji[[Sr. no.]:[Sentence]],13,0)</f>
        <v>#N/A</v>
      </c>
      <c r="H1265" t="e">
        <f>VLOOKUP(Final_manabou_kanji[[#This Row],[Kanji]],Raw_data_N2_Kanji[[Receipe]:[Meaning]],6,0)</f>
        <v>#N/A</v>
      </c>
      <c r="I1265" t="e">
        <f>VLOOKUP(Final_manabou_kanji[[#This Row],[Kanji]],Raw_data_N2_Kanji[[Receipe]:[Meaning]],7,0)</f>
        <v>#N/A</v>
      </c>
      <c r="J1265" t="e">
        <f>#REF!</f>
        <v>#REF!</v>
      </c>
      <c r="K1265" s="35">
        <f>Final_manabou_kanji[[#This Row],[Sr. no.]]</f>
        <v>1263</v>
      </c>
    </row>
    <row r="1266" spans="2:11" ht="15" customHeight="1" x14ac:dyDescent="0.3">
      <c r="B1266" s="34">
        <v>1264</v>
      </c>
      <c r="C1266" s="34" t="e">
        <f>VLOOKUP(Final_manabou_kanji[[#This Row],[Sr. no.]],Raw_data_N2_Kanji[[Sr. no.]:[Receipe no]],5,0)</f>
        <v>#N/A</v>
      </c>
      <c r="D1266" s="38" t="e">
        <f>VLOOKUP(Final_manabou_kanji[[#This Row],[Sr. no.]],Raw_data_N2_Kanji[[Sr. no.]:[Meaning]],7,0)</f>
        <v>#N/A</v>
      </c>
      <c r="E1266" s="3" t="e">
        <f>VLOOKUP(Final_manabou_kanji[[#This Row],[Sr. no.]],Raw_data_N2_Kanji[[Sr. no.]:[Meaning]],8,0)</f>
        <v>#N/A</v>
      </c>
      <c r="F1266" s="39" t="e">
        <f>VLOOKUP(Final_manabou_kanji[[#This Row],[Sr. no.]],Raw_data_N2_Kanji[[Sr. no.]:[Meaning]],9,0)</f>
        <v>#N/A</v>
      </c>
      <c r="G1266" s="66" t="e">
        <f>VLOOKUP(Final_manabou_kanji[[#This Row],[Sr. no.]],Raw_data_N2_Kanji[[Sr. no.]:[Sentence]],13,0)</f>
        <v>#N/A</v>
      </c>
      <c r="H1266" t="e">
        <f>VLOOKUP(Final_manabou_kanji[[#This Row],[Kanji]],Raw_data_N2_Kanji[[Receipe]:[Meaning]],6,0)</f>
        <v>#N/A</v>
      </c>
      <c r="I1266" t="e">
        <f>VLOOKUP(Final_manabou_kanji[[#This Row],[Kanji]],Raw_data_N2_Kanji[[Receipe]:[Meaning]],7,0)</f>
        <v>#N/A</v>
      </c>
      <c r="J1266" t="e">
        <f>#REF!</f>
        <v>#REF!</v>
      </c>
      <c r="K1266" s="35">
        <f>Final_manabou_kanji[[#This Row],[Sr. no.]]</f>
        <v>1264</v>
      </c>
    </row>
    <row r="1267" spans="2:11" ht="15" customHeight="1" x14ac:dyDescent="0.3">
      <c r="B1267" s="34">
        <v>1265</v>
      </c>
      <c r="C1267" s="34" t="e">
        <f>VLOOKUP(Final_manabou_kanji[[#This Row],[Sr. no.]],Raw_data_N2_Kanji[[Sr. no.]:[Receipe no]],5,0)</f>
        <v>#N/A</v>
      </c>
      <c r="D1267" s="38" t="e">
        <f>VLOOKUP(Final_manabou_kanji[[#This Row],[Sr. no.]],Raw_data_N2_Kanji[[Sr. no.]:[Meaning]],7,0)</f>
        <v>#N/A</v>
      </c>
      <c r="E1267" s="3" t="e">
        <f>VLOOKUP(Final_manabou_kanji[[#This Row],[Sr. no.]],Raw_data_N2_Kanji[[Sr. no.]:[Meaning]],8,0)</f>
        <v>#N/A</v>
      </c>
      <c r="F1267" s="39" t="e">
        <f>VLOOKUP(Final_manabou_kanji[[#This Row],[Sr. no.]],Raw_data_N2_Kanji[[Sr. no.]:[Meaning]],9,0)</f>
        <v>#N/A</v>
      </c>
      <c r="G1267" s="66" t="e">
        <f>VLOOKUP(Final_manabou_kanji[[#This Row],[Sr. no.]],Raw_data_N2_Kanji[[Sr. no.]:[Sentence]],13,0)</f>
        <v>#N/A</v>
      </c>
      <c r="H1267" t="e">
        <f>VLOOKUP(Final_manabou_kanji[[#This Row],[Kanji]],Raw_data_N2_Kanji[[Receipe]:[Meaning]],6,0)</f>
        <v>#N/A</v>
      </c>
      <c r="I1267" t="e">
        <f>VLOOKUP(Final_manabou_kanji[[#This Row],[Kanji]],Raw_data_N2_Kanji[[Receipe]:[Meaning]],7,0)</f>
        <v>#N/A</v>
      </c>
      <c r="J1267" t="e">
        <f>#REF!</f>
        <v>#REF!</v>
      </c>
      <c r="K1267" s="35">
        <f>Final_manabou_kanji[[#This Row],[Sr. no.]]</f>
        <v>1265</v>
      </c>
    </row>
    <row r="1268" spans="2:11" ht="15" customHeight="1" x14ac:dyDescent="0.3">
      <c r="B1268" s="34">
        <v>1266</v>
      </c>
      <c r="C1268" s="34" t="e">
        <f>VLOOKUP(Final_manabou_kanji[[#This Row],[Sr. no.]],Raw_data_N2_Kanji[[Sr. no.]:[Receipe no]],5,0)</f>
        <v>#N/A</v>
      </c>
      <c r="D1268" s="38" t="e">
        <f>VLOOKUP(Final_manabou_kanji[[#This Row],[Sr. no.]],Raw_data_N2_Kanji[[Sr. no.]:[Meaning]],7,0)</f>
        <v>#N/A</v>
      </c>
      <c r="E1268" s="3" t="e">
        <f>VLOOKUP(Final_manabou_kanji[[#This Row],[Sr. no.]],Raw_data_N2_Kanji[[Sr. no.]:[Meaning]],8,0)</f>
        <v>#N/A</v>
      </c>
      <c r="F1268" s="39" t="e">
        <f>VLOOKUP(Final_manabou_kanji[[#This Row],[Sr. no.]],Raw_data_N2_Kanji[[Sr. no.]:[Meaning]],9,0)</f>
        <v>#N/A</v>
      </c>
      <c r="G1268" s="66" t="e">
        <f>VLOOKUP(Final_manabou_kanji[[#This Row],[Sr. no.]],Raw_data_N2_Kanji[[Sr. no.]:[Sentence]],13,0)</f>
        <v>#N/A</v>
      </c>
      <c r="H1268" t="e">
        <f>VLOOKUP(Final_manabou_kanji[[#This Row],[Kanji]],Raw_data_N2_Kanji[[Receipe]:[Meaning]],6,0)</f>
        <v>#N/A</v>
      </c>
      <c r="I1268" t="e">
        <f>VLOOKUP(Final_manabou_kanji[[#This Row],[Kanji]],Raw_data_N2_Kanji[[Receipe]:[Meaning]],7,0)</f>
        <v>#N/A</v>
      </c>
      <c r="J1268" t="e">
        <f>#REF!</f>
        <v>#REF!</v>
      </c>
      <c r="K1268" s="35">
        <f>Final_manabou_kanji[[#This Row],[Sr. no.]]</f>
        <v>1266</v>
      </c>
    </row>
    <row r="1269" spans="2:11" ht="15" customHeight="1" x14ac:dyDescent="0.3">
      <c r="B1269" s="34">
        <v>1267</v>
      </c>
      <c r="C1269" s="34" t="e">
        <f>VLOOKUP(Final_manabou_kanji[[#This Row],[Sr. no.]],Raw_data_N2_Kanji[[Sr. no.]:[Receipe no]],5,0)</f>
        <v>#N/A</v>
      </c>
      <c r="D1269" s="38" t="e">
        <f>VLOOKUP(Final_manabou_kanji[[#This Row],[Sr. no.]],Raw_data_N2_Kanji[[Sr. no.]:[Meaning]],7,0)</f>
        <v>#N/A</v>
      </c>
      <c r="E1269" s="3" t="e">
        <f>VLOOKUP(Final_manabou_kanji[[#This Row],[Sr. no.]],Raw_data_N2_Kanji[[Sr. no.]:[Meaning]],8,0)</f>
        <v>#N/A</v>
      </c>
      <c r="F1269" s="39" t="e">
        <f>VLOOKUP(Final_manabou_kanji[[#This Row],[Sr. no.]],Raw_data_N2_Kanji[[Sr. no.]:[Meaning]],9,0)</f>
        <v>#N/A</v>
      </c>
      <c r="G1269" s="66" t="e">
        <f>VLOOKUP(Final_manabou_kanji[[#This Row],[Sr. no.]],Raw_data_N2_Kanji[[Sr. no.]:[Sentence]],13,0)</f>
        <v>#N/A</v>
      </c>
      <c r="H1269" t="e">
        <f>VLOOKUP(Final_manabou_kanji[[#This Row],[Kanji]],Raw_data_N2_Kanji[[Receipe]:[Meaning]],6,0)</f>
        <v>#N/A</v>
      </c>
      <c r="I1269" t="e">
        <f>VLOOKUP(Final_manabou_kanji[[#This Row],[Kanji]],Raw_data_N2_Kanji[[Receipe]:[Meaning]],7,0)</f>
        <v>#N/A</v>
      </c>
      <c r="J1269" t="e">
        <f>#REF!</f>
        <v>#REF!</v>
      </c>
      <c r="K1269" s="35">
        <f>Final_manabou_kanji[[#This Row],[Sr. no.]]</f>
        <v>1267</v>
      </c>
    </row>
    <row r="1270" spans="2:11" ht="15" customHeight="1" x14ac:dyDescent="0.3">
      <c r="B1270" s="34">
        <v>1268</v>
      </c>
      <c r="C1270" s="34" t="e">
        <f>VLOOKUP(Final_manabou_kanji[[#This Row],[Sr. no.]],Raw_data_N2_Kanji[[Sr. no.]:[Receipe no]],5,0)</f>
        <v>#N/A</v>
      </c>
      <c r="D1270" s="38" t="e">
        <f>VLOOKUP(Final_manabou_kanji[[#This Row],[Sr. no.]],Raw_data_N2_Kanji[[Sr. no.]:[Meaning]],7,0)</f>
        <v>#N/A</v>
      </c>
      <c r="E1270" s="3" t="e">
        <f>VLOOKUP(Final_manabou_kanji[[#This Row],[Sr. no.]],Raw_data_N2_Kanji[[Sr. no.]:[Meaning]],8,0)</f>
        <v>#N/A</v>
      </c>
      <c r="F1270" s="39" t="e">
        <f>VLOOKUP(Final_manabou_kanji[[#This Row],[Sr. no.]],Raw_data_N2_Kanji[[Sr. no.]:[Meaning]],9,0)</f>
        <v>#N/A</v>
      </c>
      <c r="G1270" s="66" t="e">
        <f>VLOOKUP(Final_manabou_kanji[[#This Row],[Sr. no.]],Raw_data_N2_Kanji[[Sr. no.]:[Sentence]],13,0)</f>
        <v>#N/A</v>
      </c>
      <c r="H1270" t="e">
        <f>VLOOKUP(Final_manabou_kanji[[#This Row],[Kanji]],Raw_data_N2_Kanji[[Receipe]:[Meaning]],6,0)</f>
        <v>#N/A</v>
      </c>
      <c r="I1270" t="e">
        <f>VLOOKUP(Final_manabou_kanji[[#This Row],[Kanji]],Raw_data_N2_Kanji[[Receipe]:[Meaning]],7,0)</f>
        <v>#N/A</v>
      </c>
      <c r="J1270" t="e">
        <f>#REF!</f>
        <v>#REF!</v>
      </c>
      <c r="K1270" s="35">
        <f>Final_manabou_kanji[[#This Row],[Sr. no.]]</f>
        <v>1268</v>
      </c>
    </row>
    <row r="1271" spans="2:11" ht="15" customHeight="1" x14ac:dyDescent="0.3">
      <c r="B1271" s="34">
        <v>1269</v>
      </c>
      <c r="C1271" s="34" t="e">
        <f>VLOOKUP(Final_manabou_kanji[[#This Row],[Sr. no.]],Raw_data_N2_Kanji[[Sr. no.]:[Receipe no]],5,0)</f>
        <v>#N/A</v>
      </c>
      <c r="D1271" s="38" t="e">
        <f>VLOOKUP(Final_manabou_kanji[[#This Row],[Sr. no.]],Raw_data_N2_Kanji[[Sr. no.]:[Meaning]],7,0)</f>
        <v>#N/A</v>
      </c>
      <c r="E1271" s="3" t="e">
        <f>VLOOKUP(Final_manabou_kanji[[#This Row],[Sr. no.]],Raw_data_N2_Kanji[[Sr. no.]:[Meaning]],8,0)</f>
        <v>#N/A</v>
      </c>
      <c r="F1271" s="39" t="e">
        <f>VLOOKUP(Final_manabou_kanji[[#This Row],[Sr. no.]],Raw_data_N2_Kanji[[Sr. no.]:[Meaning]],9,0)</f>
        <v>#N/A</v>
      </c>
      <c r="G1271" s="66" t="e">
        <f>VLOOKUP(Final_manabou_kanji[[#This Row],[Sr. no.]],Raw_data_N2_Kanji[[Sr. no.]:[Sentence]],13,0)</f>
        <v>#N/A</v>
      </c>
      <c r="H1271" t="e">
        <f>VLOOKUP(Final_manabou_kanji[[#This Row],[Kanji]],Raw_data_N2_Kanji[[Receipe]:[Meaning]],6,0)</f>
        <v>#N/A</v>
      </c>
      <c r="I1271" t="e">
        <f>VLOOKUP(Final_manabou_kanji[[#This Row],[Kanji]],Raw_data_N2_Kanji[[Receipe]:[Meaning]],7,0)</f>
        <v>#N/A</v>
      </c>
      <c r="J1271" t="e">
        <f>#REF!</f>
        <v>#REF!</v>
      </c>
      <c r="K1271" s="35">
        <f>Final_manabou_kanji[[#This Row],[Sr. no.]]</f>
        <v>1269</v>
      </c>
    </row>
    <row r="1272" spans="2:11" ht="15" customHeight="1" x14ac:dyDescent="0.3">
      <c r="B1272" s="34">
        <v>1270</v>
      </c>
      <c r="C1272" s="34" t="e">
        <f>VLOOKUP(Final_manabou_kanji[[#This Row],[Sr. no.]],Raw_data_N2_Kanji[[Sr. no.]:[Receipe no]],5,0)</f>
        <v>#N/A</v>
      </c>
      <c r="D1272" s="38" t="e">
        <f>VLOOKUP(Final_manabou_kanji[[#This Row],[Sr. no.]],Raw_data_N2_Kanji[[Sr. no.]:[Meaning]],7,0)</f>
        <v>#N/A</v>
      </c>
      <c r="E1272" s="3" t="e">
        <f>VLOOKUP(Final_manabou_kanji[[#This Row],[Sr. no.]],Raw_data_N2_Kanji[[Sr. no.]:[Meaning]],8,0)</f>
        <v>#N/A</v>
      </c>
      <c r="F1272" s="39" t="e">
        <f>VLOOKUP(Final_manabou_kanji[[#This Row],[Sr. no.]],Raw_data_N2_Kanji[[Sr. no.]:[Meaning]],9,0)</f>
        <v>#N/A</v>
      </c>
      <c r="G1272" s="66" t="e">
        <f>VLOOKUP(Final_manabou_kanji[[#This Row],[Sr. no.]],Raw_data_N2_Kanji[[Sr. no.]:[Sentence]],13,0)</f>
        <v>#N/A</v>
      </c>
      <c r="H1272" t="e">
        <f>VLOOKUP(Final_manabou_kanji[[#This Row],[Kanji]],Raw_data_N2_Kanji[[Receipe]:[Meaning]],6,0)</f>
        <v>#N/A</v>
      </c>
      <c r="I1272" t="e">
        <f>VLOOKUP(Final_manabou_kanji[[#This Row],[Kanji]],Raw_data_N2_Kanji[[Receipe]:[Meaning]],7,0)</f>
        <v>#N/A</v>
      </c>
      <c r="J1272" t="e">
        <f>#REF!</f>
        <v>#REF!</v>
      </c>
      <c r="K1272" s="35">
        <f>Final_manabou_kanji[[#This Row],[Sr. no.]]</f>
        <v>1270</v>
      </c>
    </row>
    <row r="1273" spans="2:11" ht="15" customHeight="1" x14ac:dyDescent="0.3">
      <c r="B1273" s="34">
        <v>1271</v>
      </c>
      <c r="C1273" s="34" t="e">
        <f>VLOOKUP(Final_manabou_kanji[[#This Row],[Sr. no.]],Raw_data_N2_Kanji[[Sr. no.]:[Receipe no]],5,0)</f>
        <v>#N/A</v>
      </c>
      <c r="D1273" s="38" t="e">
        <f>VLOOKUP(Final_manabou_kanji[[#This Row],[Sr. no.]],Raw_data_N2_Kanji[[Sr. no.]:[Meaning]],7,0)</f>
        <v>#N/A</v>
      </c>
      <c r="E1273" s="3" t="e">
        <f>VLOOKUP(Final_manabou_kanji[[#This Row],[Sr. no.]],Raw_data_N2_Kanji[[Sr. no.]:[Meaning]],8,0)</f>
        <v>#N/A</v>
      </c>
      <c r="F1273" s="39" t="e">
        <f>VLOOKUP(Final_manabou_kanji[[#This Row],[Sr. no.]],Raw_data_N2_Kanji[[Sr. no.]:[Meaning]],9,0)</f>
        <v>#N/A</v>
      </c>
      <c r="G1273" s="66" t="e">
        <f>VLOOKUP(Final_manabou_kanji[[#This Row],[Sr. no.]],Raw_data_N2_Kanji[[Sr. no.]:[Sentence]],13,0)</f>
        <v>#N/A</v>
      </c>
      <c r="H1273" t="e">
        <f>VLOOKUP(Final_manabou_kanji[[#This Row],[Kanji]],Raw_data_N2_Kanji[[Receipe]:[Meaning]],6,0)</f>
        <v>#N/A</v>
      </c>
      <c r="I1273" t="e">
        <f>VLOOKUP(Final_manabou_kanji[[#This Row],[Kanji]],Raw_data_N2_Kanji[[Receipe]:[Meaning]],7,0)</f>
        <v>#N/A</v>
      </c>
      <c r="J1273" t="e">
        <f>#REF!</f>
        <v>#REF!</v>
      </c>
      <c r="K1273" s="35">
        <f>Final_manabou_kanji[[#This Row],[Sr. no.]]</f>
        <v>1271</v>
      </c>
    </row>
    <row r="1274" spans="2:11" ht="15" customHeight="1" x14ac:dyDescent="0.3">
      <c r="B1274" s="34">
        <v>1272</v>
      </c>
      <c r="C1274" s="34" t="e">
        <f>VLOOKUP(Final_manabou_kanji[[#This Row],[Sr. no.]],Raw_data_N2_Kanji[[Sr. no.]:[Receipe no]],5,0)</f>
        <v>#N/A</v>
      </c>
      <c r="D1274" s="38" t="e">
        <f>VLOOKUP(Final_manabou_kanji[[#This Row],[Sr. no.]],Raw_data_N2_Kanji[[Sr. no.]:[Meaning]],7,0)</f>
        <v>#N/A</v>
      </c>
      <c r="E1274" s="3" t="e">
        <f>VLOOKUP(Final_manabou_kanji[[#This Row],[Sr. no.]],Raw_data_N2_Kanji[[Sr. no.]:[Meaning]],8,0)</f>
        <v>#N/A</v>
      </c>
      <c r="F1274" s="39" t="e">
        <f>VLOOKUP(Final_manabou_kanji[[#This Row],[Sr. no.]],Raw_data_N2_Kanji[[Sr. no.]:[Meaning]],9,0)</f>
        <v>#N/A</v>
      </c>
      <c r="G1274" s="66" t="e">
        <f>VLOOKUP(Final_manabou_kanji[[#This Row],[Sr. no.]],Raw_data_N2_Kanji[[Sr. no.]:[Sentence]],13,0)</f>
        <v>#N/A</v>
      </c>
      <c r="H1274" t="e">
        <f>VLOOKUP(Final_manabou_kanji[[#This Row],[Kanji]],Raw_data_N2_Kanji[[Receipe]:[Meaning]],6,0)</f>
        <v>#N/A</v>
      </c>
      <c r="I1274" t="e">
        <f>VLOOKUP(Final_manabou_kanji[[#This Row],[Kanji]],Raw_data_N2_Kanji[[Receipe]:[Meaning]],7,0)</f>
        <v>#N/A</v>
      </c>
      <c r="J1274" t="e">
        <f>#REF!</f>
        <v>#REF!</v>
      </c>
      <c r="K1274" s="35">
        <f>Final_manabou_kanji[[#This Row],[Sr. no.]]</f>
        <v>1272</v>
      </c>
    </row>
    <row r="1275" spans="2:11" ht="15" customHeight="1" x14ac:dyDescent="0.3">
      <c r="B1275" s="34">
        <v>1273</v>
      </c>
      <c r="C1275" s="34" t="e">
        <f>VLOOKUP(Final_manabou_kanji[[#This Row],[Sr. no.]],Raw_data_N2_Kanji[[Sr. no.]:[Receipe no]],5,0)</f>
        <v>#N/A</v>
      </c>
      <c r="D1275" s="38" t="e">
        <f>VLOOKUP(Final_manabou_kanji[[#This Row],[Sr. no.]],Raw_data_N2_Kanji[[Sr. no.]:[Meaning]],7,0)</f>
        <v>#N/A</v>
      </c>
      <c r="E1275" s="3" t="e">
        <f>VLOOKUP(Final_manabou_kanji[[#This Row],[Sr. no.]],Raw_data_N2_Kanji[[Sr. no.]:[Meaning]],8,0)</f>
        <v>#N/A</v>
      </c>
      <c r="F1275" s="39" t="e">
        <f>VLOOKUP(Final_manabou_kanji[[#This Row],[Sr. no.]],Raw_data_N2_Kanji[[Sr. no.]:[Meaning]],9,0)</f>
        <v>#N/A</v>
      </c>
      <c r="G1275" s="66" t="e">
        <f>VLOOKUP(Final_manabou_kanji[[#This Row],[Sr. no.]],Raw_data_N2_Kanji[[Sr. no.]:[Sentence]],13,0)</f>
        <v>#N/A</v>
      </c>
      <c r="H1275" t="e">
        <f>VLOOKUP(Final_manabou_kanji[[#This Row],[Kanji]],Raw_data_N2_Kanji[[Receipe]:[Meaning]],6,0)</f>
        <v>#N/A</v>
      </c>
      <c r="I1275" t="e">
        <f>VLOOKUP(Final_manabou_kanji[[#This Row],[Kanji]],Raw_data_N2_Kanji[[Receipe]:[Meaning]],7,0)</f>
        <v>#N/A</v>
      </c>
      <c r="J1275" t="e">
        <f>#REF!</f>
        <v>#REF!</v>
      </c>
      <c r="K1275" s="35">
        <f>Final_manabou_kanji[[#This Row],[Sr. no.]]</f>
        <v>1273</v>
      </c>
    </row>
    <row r="1276" spans="2:11" ht="15" customHeight="1" x14ac:dyDescent="0.3">
      <c r="B1276" s="34">
        <v>1274</v>
      </c>
      <c r="C1276" s="34" t="e">
        <f>VLOOKUP(Final_manabou_kanji[[#This Row],[Sr. no.]],Raw_data_N2_Kanji[[Sr. no.]:[Receipe no]],5,0)</f>
        <v>#N/A</v>
      </c>
      <c r="D1276" s="38" t="e">
        <f>VLOOKUP(Final_manabou_kanji[[#This Row],[Sr. no.]],Raw_data_N2_Kanji[[Sr. no.]:[Meaning]],7,0)</f>
        <v>#N/A</v>
      </c>
      <c r="E1276" s="3" t="e">
        <f>VLOOKUP(Final_manabou_kanji[[#This Row],[Sr. no.]],Raw_data_N2_Kanji[[Sr. no.]:[Meaning]],8,0)</f>
        <v>#N/A</v>
      </c>
      <c r="F1276" s="39" t="e">
        <f>VLOOKUP(Final_manabou_kanji[[#This Row],[Sr. no.]],Raw_data_N2_Kanji[[Sr. no.]:[Meaning]],9,0)</f>
        <v>#N/A</v>
      </c>
      <c r="G1276" s="66" t="e">
        <f>VLOOKUP(Final_manabou_kanji[[#This Row],[Sr. no.]],Raw_data_N2_Kanji[[Sr. no.]:[Sentence]],13,0)</f>
        <v>#N/A</v>
      </c>
      <c r="H1276" t="e">
        <f>VLOOKUP(Final_manabou_kanji[[#This Row],[Kanji]],Raw_data_N2_Kanji[[Receipe]:[Meaning]],6,0)</f>
        <v>#N/A</v>
      </c>
      <c r="I1276" t="e">
        <f>VLOOKUP(Final_manabou_kanji[[#This Row],[Kanji]],Raw_data_N2_Kanji[[Receipe]:[Meaning]],7,0)</f>
        <v>#N/A</v>
      </c>
      <c r="J1276" t="e">
        <f>#REF!</f>
        <v>#REF!</v>
      </c>
      <c r="K1276" s="35">
        <f>Final_manabou_kanji[[#This Row],[Sr. no.]]</f>
        <v>1274</v>
      </c>
    </row>
    <row r="1277" spans="2:11" ht="15" customHeight="1" x14ac:dyDescent="0.3">
      <c r="B1277" s="34">
        <v>1275</v>
      </c>
      <c r="C1277" s="34" t="e">
        <f>VLOOKUP(Final_manabou_kanji[[#This Row],[Sr. no.]],Raw_data_N2_Kanji[[Sr. no.]:[Receipe no]],5,0)</f>
        <v>#N/A</v>
      </c>
      <c r="D1277" s="38" t="e">
        <f>VLOOKUP(Final_manabou_kanji[[#This Row],[Sr. no.]],Raw_data_N2_Kanji[[Sr. no.]:[Meaning]],7,0)</f>
        <v>#N/A</v>
      </c>
      <c r="E1277" s="3" t="e">
        <f>VLOOKUP(Final_manabou_kanji[[#This Row],[Sr. no.]],Raw_data_N2_Kanji[[Sr. no.]:[Meaning]],8,0)</f>
        <v>#N/A</v>
      </c>
      <c r="F1277" s="39" t="e">
        <f>VLOOKUP(Final_manabou_kanji[[#This Row],[Sr. no.]],Raw_data_N2_Kanji[[Sr. no.]:[Meaning]],9,0)</f>
        <v>#N/A</v>
      </c>
      <c r="G1277" s="66" t="e">
        <f>VLOOKUP(Final_manabou_kanji[[#This Row],[Sr. no.]],Raw_data_N2_Kanji[[Sr. no.]:[Sentence]],13,0)</f>
        <v>#N/A</v>
      </c>
      <c r="H1277" t="e">
        <f>VLOOKUP(Final_manabou_kanji[[#This Row],[Kanji]],Raw_data_N2_Kanji[[Receipe]:[Meaning]],6,0)</f>
        <v>#N/A</v>
      </c>
      <c r="I1277" t="e">
        <f>VLOOKUP(Final_manabou_kanji[[#This Row],[Kanji]],Raw_data_N2_Kanji[[Receipe]:[Meaning]],7,0)</f>
        <v>#N/A</v>
      </c>
      <c r="J1277" t="e">
        <f>#REF!</f>
        <v>#REF!</v>
      </c>
      <c r="K1277" s="35">
        <f>Final_manabou_kanji[[#This Row],[Sr. no.]]</f>
        <v>1275</v>
      </c>
    </row>
    <row r="1278" spans="2:11" ht="15" customHeight="1" x14ac:dyDescent="0.3">
      <c r="B1278" s="34">
        <v>1276</v>
      </c>
      <c r="C1278" s="34" t="e">
        <f>VLOOKUP(Final_manabou_kanji[[#This Row],[Sr. no.]],Raw_data_N2_Kanji[[Sr. no.]:[Receipe no]],5,0)</f>
        <v>#N/A</v>
      </c>
      <c r="D1278" s="38" t="e">
        <f>VLOOKUP(Final_manabou_kanji[[#This Row],[Sr. no.]],Raw_data_N2_Kanji[[Sr. no.]:[Meaning]],7,0)</f>
        <v>#N/A</v>
      </c>
      <c r="E1278" s="3" t="e">
        <f>VLOOKUP(Final_manabou_kanji[[#This Row],[Sr. no.]],Raw_data_N2_Kanji[[Sr. no.]:[Meaning]],8,0)</f>
        <v>#N/A</v>
      </c>
      <c r="F1278" s="39" t="e">
        <f>VLOOKUP(Final_manabou_kanji[[#This Row],[Sr. no.]],Raw_data_N2_Kanji[[Sr. no.]:[Meaning]],9,0)</f>
        <v>#N/A</v>
      </c>
      <c r="G1278" s="66" t="e">
        <f>VLOOKUP(Final_manabou_kanji[[#This Row],[Sr. no.]],Raw_data_N2_Kanji[[Sr. no.]:[Sentence]],13,0)</f>
        <v>#N/A</v>
      </c>
      <c r="H1278" t="e">
        <f>VLOOKUP(Final_manabou_kanji[[#This Row],[Kanji]],Raw_data_N2_Kanji[[Receipe]:[Meaning]],6,0)</f>
        <v>#N/A</v>
      </c>
      <c r="I1278" t="e">
        <f>VLOOKUP(Final_manabou_kanji[[#This Row],[Kanji]],Raw_data_N2_Kanji[[Receipe]:[Meaning]],7,0)</f>
        <v>#N/A</v>
      </c>
      <c r="J1278" t="e">
        <f>#REF!</f>
        <v>#REF!</v>
      </c>
      <c r="K1278" s="35">
        <f>Final_manabou_kanji[[#This Row],[Sr. no.]]</f>
        <v>1276</v>
      </c>
    </row>
    <row r="1279" spans="2:11" ht="15" customHeight="1" x14ac:dyDescent="0.3">
      <c r="B1279" s="34">
        <v>1277</v>
      </c>
      <c r="C1279" s="34" t="e">
        <f>VLOOKUP(Final_manabou_kanji[[#This Row],[Sr. no.]],Raw_data_N2_Kanji[[Sr. no.]:[Receipe no]],5,0)</f>
        <v>#N/A</v>
      </c>
      <c r="D1279" s="38" t="e">
        <f>VLOOKUP(Final_manabou_kanji[[#This Row],[Sr. no.]],Raw_data_N2_Kanji[[Sr. no.]:[Meaning]],7,0)</f>
        <v>#N/A</v>
      </c>
      <c r="E1279" s="3" t="e">
        <f>VLOOKUP(Final_manabou_kanji[[#This Row],[Sr. no.]],Raw_data_N2_Kanji[[Sr. no.]:[Meaning]],8,0)</f>
        <v>#N/A</v>
      </c>
      <c r="F1279" s="39" t="e">
        <f>VLOOKUP(Final_manabou_kanji[[#This Row],[Sr. no.]],Raw_data_N2_Kanji[[Sr. no.]:[Meaning]],9,0)</f>
        <v>#N/A</v>
      </c>
      <c r="G1279" s="66" t="e">
        <f>VLOOKUP(Final_manabou_kanji[[#This Row],[Sr. no.]],Raw_data_N2_Kanji[[Sr. no.]:[Sentence]],13,0)</f>
        <v>#N/A</v>
      </c>
      <c r="H1279" t="e">
        <f>VLOOKUP(Final_manabou_kanji[[#This Row],[Kanji]],Raw_data_N2_Kanji[[Receipe]:[Meaning]],6,0)</f>
        <v>#N/A</v>
      </c>
      <c r="I1279" t="e">
        <f>VLOOKUP(Final_manabou_kanji[[#This Row],[Kanji]],Raw_data_N2_Kanji[[Receipe]:[Meaning]],7,0)</f>
        <v>#N/A</v>
      </c>
      <c r="J1279" t="e">
        <f>#REF!</f>
        <v>#REF!</v>
      </c>
      <c r="K1279" s="35">
        <f>Final_manabou_kanji[[#This Row],[Sr. no.]]</f>
        <v>1277</v>
      </c>
    </row>
    <row r="1280" spans="2:11" ht="15" customHeight="1" x14ac:dyDescent="0.3">
      <c r="B1280" s="34">
        <v>1278</v>
      </c>
      <c r="C1280" s="34" t="e">
        <f>VLOOKUP(Final_manabou_kanji[[#This Row],[Sr. no.]],Raw_data_N2_Kanji[[Sr. no.]:[Receipe no]],5,0)</f>
        <v>#N/A</v>
      </c>
      <c r="D1280" s="38" t="e">
        <f>VLOOKUP(Final_manabou_kanji[[#This Row],[Sr. no.]],Raw_data_N2_Kanji[[Sr. no.]:[Meaning]],7,0)</f>
        <v>#N/A</v>
      </c>
      <c r="E1280" s="3" t="e">
        <f>VLOOKUP(Final_manabou_kanji[[#This Row],[Sr. no.]],Raw_data_N2_Kanji[[Sr. no.]:[Meaning]],8,0)</f>
        <v>#N/A</v>
      </c>
      <c r="F1280" s="39" t="e">
        <f>VLOOKUP(Final_manabou_kanji[[#This Row],[Sr. no.]],Raw_data_N2_Kanji[[Sr. no.]:[Meaning]],9,0)</f>
        <v>#N/A</v>
      </c>
      <c r="G1280" s="66" t="e">
        <f>VLOOKUP(Final_manabou_kanji[[#This Row],[Sr. no.]],Raw_data_N2_Kanji[[Sr. no.]:[Sentence]],13,0)</f>
        <v>#N/A</v>
      </c>
      <c r="H1280" t="e">
        <f>VLOOKUP(Final_manabou_kanji[[#This Row],[Kanji]],Raw_data_N2_Kanji[[Receipe]:[Meaning]],6,0)</f>
        <v>#N/A</v>
      </c>
      <c r="I1280" t="e">
        <f>VLOOKUP(Final_manabou_kanji[[#This Row],[Kanji]],Raw_data_N2_Kanji[[Receipe]:[Meaning]],7,0)</f>
        <v>#N/A</v>
      </c>
      <c r="J1280" t="e">
        <f>#REF!</f>
        <v>#REF!</v>
      </c>
      <c r="K1280" s="35">
        <f>Final_manabou_kanji[[#This Row],[Sr. no.]]</f>
        <v>1278</v>
      </c>
    </row>
    <row r="1281" spans="2:11" ht="15" customHeight="1" x14ac:dyDescent="0.3">
      <c r="B1281" s="34">
        <v>1279</v>
      </c>
      <c r="C1281" s="34" t="e">
        <f>VLOOKUP(Final_manabou_kanji[[#This Row],[Sr. no.]],Raw_data_N2_Kanji[[Sr. no.]:[Receipe no]],5,0)</f>
        <v>#N/A</v>
      </c>
      <c r="D1281" s="38" t="e">
        <f>VLOOKUP(Final_manabou_kanji[[#This Row],[Sr. no.]],Raw_data_N2_Kanji[[Sr. no.]:[Meaning]],7,0)</f>
        <v>#N/A</v>
      </c>
      <c r="E1281" s="3" t="e">
        <f>VLOOKUP(Final_manabou_kanji[[#This Row],[Sr. no.]],Raw_data_N2_Kanji[[Sr. no.]:[Meaning]],8,0)</f>
        <v>#N/A</v>
      </c>
      <c r="F1281" s="39" t="e">
        <f>VLOOKUP(Final_manabou_kanji[[#This Row],[Sr. no.]],Raw_data_N2_Kanji[[Sr. no.]:[Meaning]],9,0)</f>
        <v>#N/A</v>
      </c>
      <c r="G1281" s="66" t="e">
        <f>VLOOKUP(Final_manabou_kanji[[#This Row],[Sr. no.]],Raw_data_N2_Kanji[[Sr. no.]:[Sentence]],13,0)</f>
        <v>#N/A</v>
      </c>
      <c r="H1281" t="e">
        <f>VLOOKUP(Final_manabou_kanji[[#This Row],[Kanji]],Raw_data_N2_Kanji[[Receipe]:[Meaning]],6,0)</f>
        <v>#N/A</v>
      </c>
      <c r="I1281" t="e">
        <f>VLOOKUP(Final_manabou_kanji[[#This Row],[Kanji]],Raw_data_N2_Kanji[[Receipe]:[Meaning]],7,0)</f>
        <v>#N/A</v>
      </c>
      <c r="J1281" t="e">
        <f>#REF!</f>
        <v>#REF!</v>
      </c>
      <c r="K1281" s="35">
        <f>Final_manabou_kanji[[#This Row],[Sr. no.]]</f>
        <v>1279</v>
      </c>
    </row>
    <row r="1282" spans="2:11" ht="15" customHeight="1" x14ac:dyDescent="0.3">
      <c r="B1282" s="34">
        <v>1280</v>
      </c>
      <c r="C1282" s="34" t="e">
        <f>VLOOKUP(Final_manabou_kanji[[#This Row],[Sr. no.]],Raw_data_N2_Kanji[[Sr. no.]:[Receipe no]],5,0)</f>
        <v>#N/A</v>
      </c>
      <c r="D1282" s="38" t="e">
        <f>VLOOKUP(Final_manabou_kanji[[#This Row],[Sr. no.]],Raw_data_N2_Kanji[[Sr. no.]:[Meaning]],7,0)</f>
        <v>#N/A</v>
      </c>
      <c r="E1282" s="3" t="e">
        <f>VLOOKUP(Final_manabou_kanji[[#This Row],[Sr. no.]],Raw_data_N2_Kanji[[Sr. no.]:[Meaning]],8,0)</f>
        <v>#N/A</v>
      </c>
      <c r="F1282" s="39" t="e">
        <f>VLOOKUP(Final_manabou_kanji[[#This Row],[Sr. no.]],Raw_data_N2_Kanji[[Sr. no.]:[Meaning]],9,0)</f>
        <v>#N/A</v>
      </c>
      <c r="G1282" s="66" t="e">
        <f>VLOOKUP(Final_manabou_kanji[[#This Row],[Sr. no.]],Raw_data_N2_Kanji[[Sr. no.]:[Sentence]],13,0)</f>
        <v>#N/A</v>
      </c>
      <c r="H1282" t="e">
        <f>VLOOKUP(Final_manabou_kanji[[#This Row],[Kanji]],Raw_data_N2_Kanji[[Receipe]:[Meaning]],6,0)</f>
        <v>#N/A</v>
      </c>
      <c r="I1282" t="e">
        <f>VLOOKUP(Final_manabou_kanji[[#This Row],[Kanji]],Raw_data_N2_Kanji[[Receipe]:[Meaning]],7,0)</f>
        <v>#N/A</v>
      </c>
      <c r="J1282" t="e">
        <f>#REF!</f>
        <v>#REF!</v>
      </c>
      <c r="K1282" s="35">
        <f>Final_manabou_kanji[[#This Row],[Sr. no.]]</f>
        <v>1280</v>
      </c>
    </row>
    <row r="1283" spans="2:11" ht="15" customHeight="1" x14ac:dyDescent="0.3">
      <c r="B1283" s="34">
        <v>1281</v>
      </c>
      <c r="C1283" s="34" t="e">
        <f>VLOOKUP(Final_manabou_kanji[[#This Row],[Sr. no.]],Raw_data_N2_Kanji[[Sr. no.]:[Receipe no]],5,0)</f>
        <v>#N/A</v>
      </c>
      <c r="D1283" s="38" t="e">
        <f>VLOOKUP(Final_manabou_kanji[[#This Row],[Sr. no.]],Raw_data_N2_Kanji[[Sr. no.]:[Meaning]],7,0)</f>
        <v>#N/A</v>
      </c>
      <c r="E1283" s="3" t="e">
        <f>VLOOKUP(Final_manabou_kanji[[#This Row],[Sr. no.]],Raw_data_N2_Kanji[[Sr. no.]:[Meaning]],8,0)</f>
        <v>#N/A</v>
      </c>
      <c r="F1283" s="39" t="e">
        <f>VLOOKUP(Final_manabou_kanji[[#This Row],[Sr. no.]],Raw_data_N2_Kanji[[Sr. no.]:[Meaning]],9,0)</f>
        <v>#N/A</v>
      </c>
      <c r="G1283" s="66" t="e">
        <f>VLOOKUP(Final_manabou_kanji[[#This Row],[Sr. no.]],Raw_data_N2_Kanji[[Sr. no.]:[Sentence]],13,0)</f>
        <v>#N/A</v>
      </c>
      <c r="H1283" t="e">
        <f>VLOOKUP(Final_manabou_kanji[[#This Row],[Kanji]],Raw_data_N2_Kanji[[Receipe]:[Meaning]],6,0)</f>
        <v>#N/A</v>
      </c>
      <c r="I1283" t="e">
        <f>VLOOKUP(Final_manabou_kanji[[#This Row],[Kanji]],Raw_data_N2_Kanji[[Receipe]:[Meaning]],7,0)</f>
        <v>#N/A</v>
      </c>
      <c r="J1283" t="e">
        <f>#REF!</f>
        <v>#REF!</v>
      </c>
      <c r="K1283" s="35">
        <f>Final_manabou_kanji[[#This Row],[Sr. no.]]</f>
        <v>1281</v>
      </c>
    </row>
    <row r="1284" spans="2:11" ht="15" customHeight="1" x14ac:dyDescent="0.3">
      <c r="B1284" s="34">
        <v>1282</v>
      </c>
      <c r="C1284" s="34" t="e">
        <f>VLOOKUP(Final_manabou_kanji[[#This Row],[Sr. no.]],Raw_data_N2_Kanji[[Sr. no.]:[Receipe no]],5,0)</f>
        <v>#N/A</v>
      </c>
      <c r="D1284" s="38" t="e">
        <f>VLOOKUP(Final_manabou_kanji[[#This Row],[Sr. no.]],Raw_data_N2_Kanji[[Sr. no.]:[Meaning]],7,0)</f>
        <v>#N/A</v>
      </c>
      <c r="E1284" s="3" t="e">
        <f>VLOOKUP(Final_manabou_kanji[[#This Row],[Sr. no.]],Raw_data_N2_Kanji[[Sr. no.]:[Meaning]],8,0)</f>
        <v>#N/A</v>
      </c>
      <c r="F1284" s="39" t="e">
        <f>VLOOKUP(Final_manabou_kanji[[#This Row],[Sr. no.]],Raw_data_N2_Kanji[[Sr. no.]:[Meaning]],9,0)</f>
        <v>#N/A</v>
      </c>
      <c r="G1284" s="66" t="e">
        <f>VLOOKUP(Final_manabou_kanji[[#This Row],[Sr. no.]],Raw_data_N2_Kanji[[Sr. no.]:[Sentence]],13,0)</f>
        <v>#N/A</v>
      </c>
      <c r="H1284" t="e">
        <f>VLOOKUP(Final_manabou_kanji[[#This Row],[Kanji]],Raw_data_N2_Kanji[[Receipe]:[Meaning]],6,0)</f>
        <v>#N/A</v>
      </c>
      <c r="I1284" t="e">
        <f>VLOOKUP(Final_manabou_kanji[[#This Row],[Kanji]],Raw_data_N2_Kanji[[Receipe]:[Meaning]],7,0)</f>
        <v>#N/A</v>
      </c>
      <c r="J1284" t="e">
        <f>#REF!</f>
        <v>#REF!</v>
      </c>
      <c r="K1284" s="35">
        <f>Final_manabou_kanji[[#This Row],[Sr. no.]]</f>
        <v>1282</v>
      </c>
    </row>
    <row r="1285" spans="2:11" ht="15" customHeight="1" x14ac:dyDescent="0.3">
      <c r="B1285" s="34">
        <v>1283</v>
      </c>
      <c r="C1285" s="34" t="e">
        <f>VLOOKUP(Final_manabou_kanji[[#This Row],[Sr. no.]],Raw_data_N2_Kanji[[Sr. no.]:[Receipe no]],5,0)</f>
        <v>#N/A</v>
      </c>
      <c r="D1285" s="38" t="e">
        <f>VLOOKUP(Final_manabou_kanji[[#This Row],[Sr. no.]],Raw_data_N2_Kanji[[Sr. no.]:[Meaning]],7,0)</f>
        <v>#N/A</v>
      </c>
      <c r="E1285" s="3" t="e">
        <f>VLOOKUP(Final_manabou_kanji[[#This Row],[Sr. no.]],Raw_data_N2_Kanji[[Sr. no.]:[Meaning]],8,0)</f>
        <v>#N/A</v>
      </c>
      <c r="F1285" s="39" t="e">
        <f>VLOOKUP(Final_manabou_kanji[[#This Row],[Sr. no.]],Raw_data_N2_Kanji[[Sr. no.]:[Meaning]],9,0)</f>
        <v>#N/A</v>
      </c>
      <c r="G1285" s="66" t="e">
        <f>VLOOKUP(Final_manabou_kanji[[#This Row],[Sr. no.]],Raw_data_N2_Kanji[[Sr. no.]:[Sentence]],13,0)</f>
        <v>#N/A</v>
      </c>
      <c r="H1285" t="e">
        <f>VLOOKUP(Final_manabou_kanji[[#This Row],[Kanji]],Raw_data_N2_Kanji[[Receipe]:[Meaning]],6,0)</f>
        <v>#N/A</v>
      </c>
      <c r="I1285" t="e">
        <f>VLOOKUP(Final_manabou_kanji[[#This Row],[Kanji]],Raw_data_N2_Kanji[[Receipe]:[Meaning]],7,0)</f>
        <v>#N/A</v>
      </c>
      <c r="J1285" t="e">
        <f>#REF!</f>
        <v>#REF!</v>
      </c>
      <c r="K1285" s="35">
        <f>Final_manabou_kanji[[#This Row],[Sr. no.]]</f>
        <v>1283</v>
      </c>
    </row>
    <row r="1286" spans="2:11" ht="15" customHeight="1" x14ac:dyDescent="0.3">
      <c r="B1286" s="34">
        <v>1284</v>
      </c>
      <c r="C1286" s="34" t="e">
        <f>VLOOKUP(Final_manabou_kanji[[#This Row],[Sr. no.]],Raw_data_N2_Kanji[[Sr. no.]:[Receipe no]],5,0)</f>
        <v>#N/A</v>
      </c>
      <c r="D1286" s="38" t="e">
        <f>VLOOKUP(Final_manabou_kanji[[#This Row],[Sr. no.]],Raw_data_N2_Kanji[[Sr. no.]:[Meaning]],7,0)</f>
        <v>#N/A</v>
      </c>
      <c r="E1286" s="3" t="e">
        <f>VLOOKUP(Final_manabou_kanji[[#This Row],[Sr. no.]],Raw_data_N2_Kanji[[Sr. no.]:[Meaning]],8,0)</f>
        <v>#N/A</v>
      </c>
      <c r="F1286" s="39" t="e">
        <f>VLOOKUP(Final_manabou_kanji[[#This Row],[Sr. no.]],Raw_data_N2_Kanji[[Sr. no.]:[Meaning]],9,0)</f>
        <v>#N/A</v>
      </c>
      <c r="G1286" s="66" t="e">
        <f>VLOOKUP(Final_manabou_kanji[[#This Row],[Sr. no.]],Raw_data_N2_Kanji[[Sr. no.]:[Sentence]],13,0)</f>
        <v>#N/A</v>
      </c>
      <c r="H1286" t="e">
        <f>VLOOKUP(Final_manabou_kanji[[#This Row],[Kanji]],Raw_data_N2_Kanji[[Receipe]:[Meaning]],6,0)</f>
        <v>#N/A</v>
      </c>
      <c r="I1286" t="e">
        <f>VLOOKUP(Final_manabou_kanji[[#This Row],[Kanji]],Raw_data_N2_Kanji[[Receipe]:[Meaning]],7,0)</f>
        <v>#N/A</v>
      </c>
      <c r="J1286" t="e">
        <f>#REF!</f>
        <v>#REF!</v>
      </c>
      <c r="K1286" s="35">
        <f>Final_manabou_kanji[[#This Row],[Sr. no.]]</f>
        <v>1284</v>
      </c>
    </row>
    <row r="1287" spans="2:11" ht="15" customHeight="1" x14ac:dyDescent="0.3">
      <c r="B1287" s="34">
        <v>1285</v>
      </c>
      <c r="C1287" s="34" t="e">
        <f>VLOOKUP(Final_manabou_kanji[[#This Row],[Sr. no.]],Raw_data_N2_Kanji[[Sr. no.]:[Receipe no]],5,0)</f>
        <v>#N/A</v>
      </c>
      <c r="D1287" s="38" t="e">
        <f>VLOOKUP(Final_manabou_kanji[[#This Row],[Sr. no.]],Raw_data_N2_Kanji[[Sr. no.]:[Meaning]],7,0)</f>
        <v>#N/A</v>
      </c>
      <c r="E1287" s="3" t="e">
        <f>VLOOKUP(Final_manabou_kanji[[#This Row],[Sr. no.]],Raw_data_N2_Kanji[[Sr. no.]:[Meaning]],8,0)</f>
        <v>#N/A</v>
      </c>
      <c r="F1287" s="39" t="e">
        <f>VLOOKUP(Final_manabou_kanji[[#This Row],[Sr. no.]],Raw_data_N2_Kanji[[Sr. no.]:[Meaning]],9,0)</f>
        <v>#N/A</v>
      </c>
      <c r="G1287" s="66" t="e">
        <f>VLOOKUP(Final_manabou_kanji[[#This Row],[Sr. no.]],Raw_data_N2_Kanji[[Sr. no.]:[Sentence]],13,0)</f>
        <v>#N/A</v>
      </c>
      <c r="H1287" t="e">
        <f>VLOOKUP(Final_manabou_kanji[[#This Row],[Kanji]],Raw_data_N2_Kanji[[Receipe]:[Meaning]],6,0)</f>
        <v>#N/A</v>
      </c>
      <c r="I1287" t="e">
        <f>VLOOKUP(Final_manabou_kanji[[#This Row],[Kanji]],Raw_data_N2_Kanji[[Receipe]:[Meaning]],7,0)</f>
        <v>#N/A</v>
      </c>
      <c r="J1287" t="e">
        <f>#REF!</f>
        <v>#REF!</v>
      </c>
      <c r="K1287" s="35">
        <f>Final_manabou_kanji[[#This Row],[Sr. no.]]</f>
        <v>1285</v>
      </c>
    </row>
    <row r="1288" spans="2:11" ht="15" customHeight="1" x14ac:dyDescent="0.3">
      <c r="B1288" s="34">
        <v>1286</v>
      </c>
      <c r="C1288" s="34" t="e">
        <f>VLOOKUP(Final_manabou_kanji[[#This Row],[Sr. no.]],Raw_data_N2_Kanji[[Sr. no.]:[Receipe no]],5,0)</f>
        <v>#N/A</v>
      </c>
      <c r="D1288" s="38" t="e">
        <f>VLOOKUP(Final_manabou_kanji[[#This Row],[Sr. no.]],Raw_data_N2_Kanji[[Sr. no.]:[Meaning]],7,0)</f>
        <v>#N/A</v>
      </c>
      <c r="E1288" s="3" t="e">
        <f>VLOOKUP(Final_manabou_kanji[[#This Row],[Sr. no.]],Raw_data_N2_Kanji[[Sr. no.]:[Meaning]],8,0)</f>
        <v>#N/A</v>
      </c>
      <c r="F1288" s="39" t="e">
        <f>VLOOKUP(Final_manabou_kanji[[#This Row],[Sr. no.]],Raw_data_N2_Kanji[[Sr. no.]:[Meaning]],9,0)</f>
        <v>#N/A</v>
      </c>
      <c r="G1288" s="66" t="e">
        <f>VLOOKUP(Final_manabou_kanji[[#This Row],[Sr. no.]],Raw_data_N2_Kanji[[Sr. no.]:[Sentence]],13,0)</f>
        <v>#N/A</v>
      </c>
      <c r="H1288" t="e">
        <f>VLOOKUP(Final_manabou_kanji[[#This Row],[Kanji]],Raw_data_N2_Kanji[[Receipe]:[Meaning]],6,0)</f>
        <v>#N/A</v>
      </c>
      <c r="I1288" t="e">
        <f>VLOOKUP(Final_manabou_kanji[[#This Row],[Kanji]],Raw_data_N2_Kanji[[Receipe]:[Meaning]],7,0)</f>
        <v>#N/A</v>
      </c>
      <c r="J1288" t="e">
        <f>#REF!</f>
        <v>#REF!</v>
      </c>
      <c r="K1288" s="35">
        <f>Final_manabou_kanji[[#This Row],[Sr. no.]]</f>
        <v>1286</v>
      </c>
    </row>
    <row r="1289" spans="2:11" ht="15" customHeight="1" x14ac:dyDescent="0.3">
      <c r="B1289" s="34">
        <v>1287</v>
      </c>
      <c r="C1289" s="34" t="e">
        <f>VLOOKUP(Final_manabou_kanji[[#This Row],[Sr. no.]],Raw_data_N2_Kanji[[Sr. no.]:[Receipe no]],5,0)</f>
        <v>#N/A</v>
      </c>
      <c r="D1289" s="38" t="e">
        <f>VLOOKUP(Final_manabou_kanji[[#This Row],[Sr. no.]],Raw_data_N2_Kanji[[Sr. no.]:[Meaning]],7,0)</f>
        <v>#N/A</v>
      </c>
      <c r="E1289" s="3" t="e">
        <f>VLOOKUP(Final_manabou_kanji[[#This Row],[Sr. no.]],Raw_data_N2_Kanji[[Sr. no.]:[Meaning]],8,0)</f>
        <v>#N/A</v>
      </c>
      <c r="F1289" s="39" t="e">
        <f>VLOOKUP(Final_manabou_kanji[[#This Row],[Sr. no.]],Raw_data_N2_Kanji[[Sr. no.]:[Meaning]],9,0)</f>
        <v>#N/A</v>
      </c>
      <c r="G1289" s="66" t="e">
        <f>VLOOKUP(Final_manabou_kanji[[#This Row],[Sr. no.]],Raw_data_N2_Kanji[[Sr. no.]:[Sentence]],13,0)</f>
        <v>#N/A</v>
      </c>
      <c r="H1289" t="e">
        <f>VLOOKUP(Final_manabou_kanji[[#This Row],[Kanji]],Raw_data_N2_Kanji[[Receipe]:[Meaning]],6,0)</f>
        <v>#N/A</v>
      </c>
      <c r="I1289" t="e">
        <f>VLOOKUP(Final_manabou_kanji[[#This Row],[Kanji]],Raw_data_N2_Kanji[[Receipe]:[Meaning]],7,0)</f>
        <v>#N/A</v>
      </c>
      <c r="J1289" t="e">
        <f>#REF!</f>
        <v>#REF!</v>
      </c>
      <c r="K1289" s="35">
        <f>Final_manabou_kanji[[#This Row],[Sr. no.]]</f>
        <v>1287</v>
      </c>
    </row>
    <row r="1290" spans="2:11" ht="15" customHeight="1" x14ac:dyDescent="0.3">
      <c r="B1290" s="34">
        <v>1288</v>
      </c>
      <c r="C1290" s="34" t="e">
        <f>VLOOKUP(Final_manabou_kanji[[#This Row],[Sr. no.]],Raw_data_N2_Kanji[[Sr. no.]:[Receipe no]],5,0)</f>
        <v>#N/A</v>
      </c>
      <c r="D1290" s="38" t="e">
        <f>VLOOKUP(Final_manabou_kanji[[#This Row],[Sr. no.]],Raw_data_N2_Kanji[[Sr. no.]:[Meaning]],7,0)</f>
        <v>#N/A</v>
      </c>
      <c r="E1290" s="3" t="e">
        <f>VLOOKUP(Final_manabou_kanji[[#This Row],[Sr. no.]],Raw_data_N2_Kanji[[Sr. no.]:[Meaning]],8,0)</f>
        <v>#N/A</v>
      </c>
      <c r="F1290" s="39" t="e">
        <f>VLOOKUP(Final_manabou_kanji[[#This Row],[Sr. no.]],Raw_data_N2_Kanji[[Sr. no.]:[Meaning]],9,0)</f>
        <v>#N/A</v>
      </c>
      <c r="G1290" s="66" t="e">
        <f>VLOOKUP(Final_manabou_kanji[[#This Row],[Sr. no.]],Raw_data_N2_Kanji[[Sr. no.]:[Sentence]],13,0)</f>
        <v>#N/A</v>
      </c>
      <c r="H1290" t="e">
        <f>VLOOKUP(Final_manabou_kanji[[#This Row],[Kanji]],Raw_data_N2_Kanji[[Receipe]:[Meaning]],6,0)</f>
        <v>#N/A</v>
      </c>
      <c r="I1290" t="e">
        <f>VLOOKUP(Final_manabou_kanji[[#This Row],[Kanji]],Raw_data_N2_Kanji[[Receipe]:[Meaning]],7,0)</f>
        <v>#N/A</v>
      </c>
      <c r="J1290" t="e">
        <f>#REF!</f>
        <v>#REF!</v>
      </c>
      <c r="K1290" s="35">
        <f>Final_manabou_kanji[[#This Row],[Sr. no.]]</f>
        <v>1288</v>
      </c>
    </row>
    <row r="1291" spans="2:11" ht="15" customHeight="1" x14ac:dyDescent="0.3">
      <c r="B1291" s="34">
        <v>1289</v>
      </c>
      <c r="C1291" s="34" t="e">
        <f>VLOOKUP(Final_manabou_kanji[[#This Row],[Sr. no.]],Raw_data_N2_Kanji[[Sr. no.]:[Receipe no]],5,0)</f>
        <v>#N/A</v>
      </c>
      <c r="D1291" s="38" t="e">
        <f>VLOOKUP(Final_manabou_kanji[[#This Row],[Sr. no.]],Raw_data_N2_Kanji[[Sr. no.]:[Meaning]],7,0)</f>
        <v>#N/A</v>
      </c>
      <c r="E1291" s="3" t="e">
        <f>VLOOKUP(Final_manabou_kanji[[#This Row],[Sr. no.]],Raw_data_N2_Kanji[[Sr. no.]:[Meaning]],8,0)</f>
        <v>#N/A</v>
      </c>
      <c r="F1291" s="39" t="e">
        <f>VLOOKUP(Final_manabou_kanji[[#This Row],[Sr. no.]],Raw_data_N2_Kanji[[Sr. no.]:[Meaning]],9,0)</f>
        <v>#N/A</v>
      </c>
      <c r="G1291" s="66" t="e">
        <f>VLOOKUP(Final_manabou_kanji[[#This Row],[Sr. no.]],Raw_data_N2_Kanji[[Sr. no.]:[Sentence]],13,0)</f>
        <v>#N/A</v>
      </c>
      <c r="H1291" t="e">
        <f>VLOOKUP(Final_manabou_kanji[[#This Row],[Kanji]],Raw_data_N2_Kanji[[Receipe]:[Meaning]],6,0)</f>
        <v>#N/A</v>
      </c>
      <c r="I1291" t="e">
        <f>VLOOKUP(Final_manabou_kanji[[#This Row],[Kanji]],Raw_data_N2_Kanji[[Receipe]:[Meaning]],7,0)</f>
        <v>#N/A</v>
      </c>
      <c r="J1291" t="e">
        <f>#REF!</f>
        <v>#REF!</v>
      </c>
      <c r="K1291" s="35">
        <f>Final_manabou_kanji[[#This Row],[Sr. no.]]</f>
        <v>1289</v>
      </c>
    </row>
    <row r="1292" spans="2:11" ht="15" customHeight="1" x14ac:dyDescent="0.3">
      <c r="B1292" s="34">
        <v>1290</v>
      </c>
      <c r="C1292" s="34" t="e">
        <f>VLOOKUP(Final_manabou_kanji[[#This Row],[Sr. no.]],Raw_data_N2_Kanji[[Sr. no.]:[Receipe no]],5,0)</f>
        <v>#N/A</v>
      </c>
      <c r="D1292" s="38" t="e">
        <f>VLOOKUP(Final_manabou_kanji[[#This Row],[Sr. no.]],Raw_data_N2_Kanji[[Sr. no.]:[Meaning]],7,0)</f>
        <v>#N/A</v>
      </c>
      <c r="E1292" s="3" t="e">
        <f>VLOOKUP(Final_manabou_kanji[[#This Row],[Sr. no.]],Raw_data_N2_Kanji[[Sr. no.]:[Meaning]],8,0)</f>
        <v>#N/A</v>
      </c>
      <c r="F1292" s="39" t="e">
        <f>VLOOKUP(Final_manabou_kanji[[#This Row],[Sr. no.]],Raw_data_N2_Kanji[[Sr. no.]:[Meaning]],9,0)</f>
        <v>#N/A</v>
      </c>
      <c r="G1292" s="66" t="e">
        <f>VLOOKUP(Final_manabou_kanji[[#This Row],[Sr. no.]],Raw_data_N2_Kanji[[Sr. no.]:[Sentence]],13,0)</f>
        <v>#N/A</v>
      </c>
      <c r="H1292" t="e">
        <f>VLOOKUP(Final_manabou_kanji[[#This Row],[Kanji]],Raw_data_N2_Kanji[[Receipe]:[Meaning]],6,0)</f>
        <v>#N/A</v>
      </c>
      <c r="I1292" t="e">
        <f>VLOOKUP(Final_manabou_kanji[[#This Row],[Kanji]],Raw_data_N2_Kanji[[Receipe]:[Meaning]],7,0)</f>
        <v>#N/A</v>
      </c>
      <c r="J1292" t="e">
        <f>#REF!</f>
        <v>#REF!</v>
      </c>
      <c r="K1292" s="35">
        <f>Final_manabou_kanji[[#This Row],[Sr. no.]]</f>
        <v>1290</v>
      </c>
    </row>
    <row r="1293" spans="2:11" ht="15" customHeight="1" x14ac:dyDescent="0.3">
      <c r="B1293" s="34">
        <v>1291</v>
      </c>
      <c r="C1293" s="34" t="e">
        <f>VLOOKUP(Final_manabou_kanji[[#This Row],[Sr. no.]],Raw_data_N2_Kanji[[Sr. no.]:[Receipe no]],5,0)</f>
        <v>#N/A</v>
      </c>
      <c r="D1293" s="38" t="e">
        <f>VLOOKUP(Final_manabou_kanji[[#This Row],[Sr. no.]],Raw_data_N2_Kanji[[Sr. no.]:[Meaning]],7,0)</f>
        <v>#N/A</v>
      </c>
      <c r="E1293" s="3" t="e">
        <f>VLOOKUP(Final_manabou_kanji[[#This Row],[Sr. no.]],Raw_data_N2_Kanji[[Sr. no.]:[Meaning]],8,0)</f>
        <v>#N/A</v>
      </c>
      <c r="F1293" s="39" t="e">
        <f>VLOOKUP(Final_manabou_kanji[[#This Row],[Sr. no.]],Raw_data_N2_Kanji[[Sr. no.]:[Meaning]],9,0)</f>
        <v>#N/A</v>
      </c>
      <c r="G1293" s="66" t="e">
        <f>VLOOKUP(Final_manabou_kanji[[#This Row],[Sr. no.]],Raw_data_N2_Kanji[[Sr. no.]:[Sentence]],13,0)</f>
        <v>#N/A</v>
      </c>
      <c r="H1293" t="e">
        <f>VLOOKUP(Final_manabou_kanji[[#This Row],[Kanji]],Raw_data_N2_Kanji[[Receipe]:[Meaning]],6,0)</f>
        <v>#N/A</v>
      </c>
      <c r="I1293" t="e">
        <f>VLOOKUP(Final_manabou_kanji[[#This Row],[Kanji]],Raw_data_N2_Kanji[[Receipe]:[Meaning]],7,0)</f>
        <v>#N/A</v>
      </c>
      <c r="J1293" t="e">
        <f>#REF!</f>
        <v>#REF!</v>
      </c>
      <c r="K1293" s="35">
        <f>Final_manabou_kanji[[#This Row],[Sr. no.]]</f>
        <v>1291</v>
      </c>
    </row>
    <row r="1294" spans="2:11" ht="15" customHeight="1" x14ac:dyDescent="0.3">
      <c r="B1294" s="34">
        <v>1292</v>
      </c>
      <c r="C1294" s="34" t="e">
        <f>VLOOKUP(Final_manabou_kanji[[#This Row],[Sr. no.]],Raw_data_N2_Kanji[[Sr. no.]:[Receipe no]],5,0)</f>
        <v>#N/A</v>
      </c>
      <c r="D1294" s="38" t="e">
        <f>VLOOKUP(Final_manabou_kanji[[#This Row],[Sr. no.]],Raw_data_N2_Kanji[[Sr. no.]:[Meaning]],7,0)</f>
        <v>#N/A</v>
      </c>
      <c r="E1294" s="3" t="e">
        <f>VLOOKUP(Final_manabou_kanji[[#This Row],[Sr. no.]],Raw_data_N2_Kanji[[Sr. no.]:[Meaning]],8,0)</f>
        <v>#N/A</v>
      </c>
      <c r="F1294" s="39" t="e">
        <f>VLOOKUP(Final_manabou_kanji[[#This Row],[Sr. no.]],Raw_data_N2_Kanji[[Sr. no.]:[Meaning]],9,0)</f>
        <v>#N/A</v>
      </c>
      <c r="G1294" s="66" t="e">
        <f>VLOOKUP(Final_manabou_kanji[[#This Row],[Sr. no.]],Raw_data_N2_Kanji[[Sr. no.]:[Sentence]],13,0)</f>
        <v>#N/A</v>
      </c>
      <c r="H1294" t="e">
        <f>VLOOKUP(Final_manabou_kanji[[#This Row],[Kanji]],Raw_data_N2_Kanji[[Receipe]:[Meaning]],6,0)</f>
        <v>#N/A</v>
      </c>
      <c r="I1294" t="e">
        <f>VLOOKUP(Final_manabou_kanji[[#This Row],[Kanji]],Raw_data_N2_Kanji[[Receipe]:[Meaning]],7,0)</f>
        <v>#N/A</v>
      </c>
      <c r="J1294" t="e">
        <f>#REF!</f>
        <v>#REF!</v>
      </c>
      <c r="K1294" s="35">
        <f>Final_manabou_kanji[[#This Row],[Sr. no.]]</f>
        <v>1292</v>
      </c>
    </row>
    <row r="1295" spans="2:11" ht="15" customHeight="1" x14ac:dyDescent="0.3">
      <c r="B1295" s="34">
        <v>1293</v>
      </c>
      <c r="C1295" s="34" t="e">
        <f>VLOOKUP(Final_manabou_kanji[[#This Row],[Sr. no.]],Raw_data_N2_Kanji[[Sr. no.]:[Receipe no]],5,0)</f>
        <v>#N/A</v>
      </c>
      <c r="D1295" s="38" t="e">
        <f>VLOOKUP(Final_manabou_kanji[[#This Row],[Sr. no.]],Raw_data_N2_Kanji[[Sr. no.]:[Meaning]],7,0)</f>
        <v>#N/A</v>
      </c>
      <c r="E1295" s="3" t="e">
        <f>VLOOKUP(Final_manabou_kanji[[#This Row],[Sr. no.]],Raw_data_N2_Kanji[[Sr. no.]:[Meaning]],8,0)</f>
        <v>#N/A</v>
      </c>
      <c r="F1295" s="39" t="e">
        <f>VLOOKUP(Final_manabou_kanji[[#This Row],[Sr. no.]],Raw_data_N2_Kanji[[Sr. no.]:[Meaning]],9,0)</f>
        <v>#N/A</v>
      </c>
      <c r="G1295" s="66" t="e">
        <f>VLOOKUP(Final_manabou_kanji[[#This Row],[Sr. no.]],Raw_data_N2_Kanji[[Sr. no.]:[Sentence]],13,0)</f>
        <v>#N/A</v>
      </c>
      <c r="H1295" t="e">
        <f>VLOOKUP(Final_manabou_kanji[[#This Row],[Kanji]],Raw_data_N2_Kanji[[Receipe]:[Meaning]],6,0)</f>
        <v>#N/A</v>
      </c>
      <c r="I1295" t="e">
        <f>VLOOKUP(Final_manabou_kanji[[#This Row],[Kanji]],Raw_data_N2_Kanji[[Receipe]:[Meaning]],7,0)</f>
        <v>#N/A</v>
      </c>
      <c r="J1295" t="e">
        <f>#REF!</f>
        <v>#REF!</v>
      </c>
      <c r="K1295" s="35">
        <f>Final_manabou_kanji[[#This Row],[Sr. no.]]</f>
        <v>1293</v>
      </c>
    </row>
    <row r="1296" spans="2:11" ht="15" customHeight="1" x14ac:dyDescent="0.3">
      <c r="B1296" s="34">
        <v>1294</v>
      </c>
      <c r="C1296" s="34" t="e">
        <f>VLOOKUP(Final_manabou_kanji[[#This Row],[Sr. no.]],Raw_data_N2_Kanji[[Sr. no.]:[Receipe no]],5,0)</f>
        <v>#N/A</v>
      </c>
      <c r="D1296" s="38" t="e">
        <f>VLOOKUP(Final_manabou_kanji[[#This Row],[Sr. no.]],Raw_data_N2_Kanji[[Sr. no.]:[Meaning]],7,0)</f>
        <v>#N/A</v>
      </c>
      <c r="E1296" s="3" t="e">
        <f>VLOOKUP(Final_manabou_kanji[[#This Row],[Sr. no.]],Raw_data_N2_Kanji[[Sr. no.]:[Meaning]],8,0)</f>
        <v>#N/A</v>
      </c>
      <c r="F1296" s="39" t="e">
        <f>VLOOKUP(Final_manabou_kanji[[#This Row],[Sr. no.]],Raw_data_N2_Kanji[[Sr. no.]:[Meaning]],9,0)</f>
        <v>#N/A</v>
      </c>
      <c r="G1296" s="66" t="e">
        <f>VLOOKUP(Final_manabou_kanji[[#This Row],[Sr. no.]],Raw_data_N2_Kanji[[Sr. no.]:[Sentence]],13,0)</f>
        <v>#N/A</v>
      </c>
      <c r="H1296" t="e">
        <f>VLOOKUP(Final_manabou_kanji[[#This Row],[Kanji]],Raw_data_N2_Kanji[[Receipe]:[Meaning]],6,0)</f>
        <v>#N/A</v>
      </c>
      <c r="I1296" t="e">
        <f>VLOOKUP(Final_manabou_kanji[[#This Row],[Kanji]],Raw_data_N2_Kanji[[Receipe]:[Meaning]],7,0)</f>
        <v>#N/A</v>
      </c>
      <c r="J1296" t="e">
        <f>#REF!</f>
        <v>#REF!</v>
      </c>
      <c r="K1296" s="35">
        <f>Final_manabou_kanji[[#This Row],[Sr. no.]]</f>
        <v>1294</v>
      </c>
    </row>
    <row r="1297" spans="2:11" ht="15" customHeight="1" x14ac:dyDescent="0.3">
      <c r="B1297" s="34">
        <v>1295</v>
      </c>
      <c r="C1297" s="34" t="e">
        <f>VLOOKUP(Final_manabou_kanji[[#This Row],[Sr. no.]],Raw_data_N2_Kanji[[Sr. no.]:[Receipe no]],5,0)</f>
        <v>#N/A</v>
      </c>
      <c r="D1297" s="38" t="e">
        <f>VLOOKUP(Final_manabou_kanji[[#This Row],[Sr. no.]],Raw_data_N2_Kanji[[Sr. no.]:[Meaning]],7,0)</f>
        <v>#N/A</v>
      </c>
      <c r="E1297" s="3" t="e">
        <f>VLOOKUP(Final_manabou_kanji[[#This Row],[Sr. no.]],Raw_data_N2_Kanji[[Sr. no.]:[Meaning]],8,0)</f>
        <v>#N/A</v>
      </c>
      <c r="F1297" s="39" t="e">
        <f>VLOOKUP(Final_manabou_kanji[[#This Row],[Sr. no.]],Raw_data_N2_Kanji[[Sr. no.]:[Meaning]],9,0)</f>
        <v>#N/A</v>
      </c>
      <c r="G1297" s="66" t="e">
        <f>VLOOKUP(Final_manabou_kanji[[#This Row],[Sr. no.]],Raw_data_N2_Kanji[[Sr. no.]:[Sentence]],13,0)</f>
        <v>#N/A</v>
      </c>
      <c r="H1297" t="e">
        <f>VLOOKUP(Final_manabou_kanji[[#This Row],[Kanji]],Raw_data_N2_Kanji[[Receipe]:[Meaning]],6,0)</f>
        <v>#N/A</v>
      </c>
      <c r="I1297" t="e">
        <f>VLOOKUP(Final_manabou_kanji[[#This Row],[Kanji]],Raw_data_N2_Kanji[[Receipe]:[Meaning]],7,0)</f>
        <v>#N/A</v>
      </c>
      <c r="J1297" t="e">
        <f>#REF!</f>
        <v>#REF!</v>
      </c>
      <c r="K1297" s="35">
        <f>Final_manabou_kanji[[#This Row],[Sr. no.]]</f>
        <v>1295</v>
      </c>
    </row>
    <row r="1298" spans="2:11" ht="15" customHeight="1" x14ac:dyDescent="0.3">
      <c r="B1298" s="34">
        <v>1296</v>
      </c>
      <c r="C1298" s="34" t="e">
        <f>VLOOKUP(Final_manabou_kanji[[#This Row],[Sr. no.]],Raw_data_N2_Kanji[[Sr. no.]:[Receipe no]],5,0)</f>
        <v>#N/A</v>
      </c>
      <c r="D1298" s="38" t="e">
        <f>VLOOKUP(Final_manabou_kanji[[#This Row],[Sr. no.]],Raw_data_N2_Kanji[[Sr. no.]:[Meaning]],7,0)</f>
        <v>#N/A</v>
      </c>
      <c r="E1298" s="3" t="e">
        <f>VLOOKUP(Final_manabou_kanji[[#This Row],[Sr. no.]],Raw_data_N2_Kanji[[Sr. no.]:[Meaning]],8,0)</f>
        <v>#N/A</v>
      </c>
      <c r="F1298" s="39" t="e">
        <f>VLOOKUP(Final_manabou_kanji[[#This Row],[Sr. no.]],Raw_data_N2_Kanji[[Sr. no.]:[Meaning]],9,0)</f>
        <v>#N/A</v>
      </c>
      <c r="G1298" s="66" t="e">
        <f>VLOOKUP(Final_manabou_kanji[[#This Row],[Sr. no.]],Raw_data_N2_Kanji[[Sr. no.]:[Sentence]],13,0)</f>
        <v>#N/A</v>
      </c>
      <c r="H1298" t="e">
        <f>VLOOKUP(Final_manabou_kanji[[#This Row],[Kanji]],Raw_data_N2_Kanji[[Receipe]:[Meaning]],6,0)</f>
        <v>#N/A</v>
      </c>
      <c r="I1298" t="e">
        <f>VLOOKUP(Final_manabou_kanji[[#This Row],[Kanji]],Raw_data_N2_Kanji[[Receipe]:[Meaning]],7,0)</f>
        <v>#N/A</v>
      </c>
      <c r="J1298" t="e">
        <f>#REF!</f>
        <v>#REF!</v>
      </c>
      <c r="K1298" s="35">
        <f>Final_manabou_kanji[[#This Row],[Sr. no.]]</f>
        <v>1296</v>
      </c>
    </row>
    <row r="1299" spans="2:11" ht="15" customHeight="1" x14ac:dyDescent="0.3">
      <c r="B1299" s="34">
        <v>1297</v>
      </c>
      <c r="C1299" s="34" t="e">
        <f>VLOOKUP(Final_manabou_kanji[[#This Row],[Sr. no.]],Raw_data_N2_Kanji[[Sr. no.]:[Receipe no]],5,0)</f>
        <v>#N/A</v>
      </c>
      <c r="D1299" s="38" t="e">
        <f>VLOOKUP(Final_manabou_kanji[[#This Row],[Sr. no.]],Raw_data_N2_Kanji[[Sr. no.]:[Meaning]],7,0)</f>
        <v>#N/A</v>
      </c>
      <c r="E1299" s="3" t="e">
        <f>VLOOKUP(Final_manabou_kanji[[#This Row],[Sr. no.]],Raw_data_N2_Kanji[[Sr. no.]:[Meaning]],8,0)</f>
        <v>#N/A</v>
      </c>
      <c r="F1299" s="39" t="e">
        <f>VLOOKUP(Final_manabou_kanji[[#This Row],[Sr. no.]],Raw_data_N2_Kanji[[Sr. no.]:[Meaning]],9,0)</f>
        <v>#N/A</v>
      </c>
      <c r="G1299" s="66" t="e">
        <f>VLOOKUP(Final_manabou_kanji[[#This Row],[Sr. no.]],Raw_data_N2_Kanji[[Sr. no.]:[Sentence]],13,0)</f>
        <v>#N/A</v>
      </c>
      <c r="H1299" t="e">
        <f>VLOOKUP(Final_manabou_kanji[[#This Row],[Kanji]],Raw_data_N2_Kanji[[Receipe]:[Meaning]],6,0)</f>
        <v>#N/A</v>
      </c>
      <c r="I1299" t="e">
        <f>VLOOKUP(Final_manabou_kanji[[#This Row],[Kanji]],Raw_data_N2_Kanji[[Receipe]:[Meaning]],7,0)</f>
        <v>#N/A</v>
      </c>
      <c r="J1299" t="e">
        <f>#REF!</f>
        <v>#REF!</v>
      </c>
      <c r="K1299" s="35">
        <f>Final_manabou_kanji[[#This Row],[Sr. no.]]</f>
        <v>1297</v>
      </c>
    </row>
    <row r="1300" spans="2:11" ht="15" customHeight="1" x14ac:dyDescent="0.3">
      <c r="B1300" s="34">
        <v>1298</v>
      </c>
      <c r="C1300" s="34" t="e">
        <f>VLOOKUP(Final_manabou_kanji[[#This Row],[Sr. no.]],Raw_data_N2_Kanji[[Sr. no.]:[Receipe no]],5,0)</f>
        <v>#N/A</v>
      </c>
      <c r="D1300" s="38" t="e">
        <f>VLOOKUP(Final_manabou_kanji[[#This Row],[Sr. no.]],Raw_data_N2_Kanji[[Sr. no.]:[Meaning]],7,0)</f>
        <v>#N/A</v>
      </c>
      <c r="E1300" s="3" t="e">
        <f>VLOOKUP(Final_manabou_kanji[[#This Row],[Sr. no.]],Raw_data_N2_Kanji[[Sr. no.]:[Meaning]],8,0)</f>
        <v>#N/A</v>
      </c>
      <c r="F1300" s="39" t="e">
        <f>VLOOKUP(Final_manabou_kanji[[#This Row],[Sr. no.]],Raw_data_N2_Kanji[[Sr. no.]:[Meaning]],9,0)</f>
        <v>#N/A</v>
      </c>
      <c r="G1300" s="66" t="e">
        <f>VLOOKUP(Final_manabou_kanji[[#This Row],[Sr. no.]],Raw_data_N2_Kanji[[Sr. no.]:[Sentence]],13,0)</f>
        <v>#N/A</v>
      </c>
      <c r="H1300" t="e">
        <f>VLOOKUP(Final_manabou_kanji[[#This Row],[Kanji]],Raw_data_N2_Kanji[[Receipe]:[Meaning]],6,0)</f>
        <v>#N/A</v>
      </c>
      <c r="I1300" t="e">
        <f>VLOOKUP(Final_manabou_kanji[[#This Row],[Kanji]],Raw_data_N2_Kanji[[Receipe]:[Meaning]],7,0)</f>
        <v>#N/A</v>
      </c>
      <c r="J1300" t="e">
        <f>#REF!</f>
        <v>#REF!</v>
      </c>
      <c r="K1300" s="35">
        <f>Final_manabou_kanji[[#This Row],[Sr. no.]]</f>
        <v>1298</v>
      </c>
    </row>
    <row r="1301" spans="2:11" ht="15" customHeight="1" x14ac:dyDescent="0.3">
      <c r="B1301" s="34">
        <v>1299</v>
      </c>
      <c r="C1301" s="34" t="e">
        <f>VLOOKUP(Final_manabou_kanji[[#This Row],[Sr. no.]],Raw_data_N2_Kanji[[Sr. no.]:[Receipe no]],5,0)</f>
        <v>#N/A</v>
      </c>
      <c r="D1301" s="38" t="e">
        <f>VLOOKUP(Final_manabou_kanji[[#This Row],[Sr. no.]],Raw_data_N2_Kanji[[Sr. no.]:[Meaning]],7,0)</f>
        <v>#N/A</v>
      </c>
      <c r="E1301" s="3" t="e">
        <f>VLOOKUP(Final_manabou_kanji[[#This Row],[Sr. no.]],Raw_data_N2_Kanji[[Sr. no.]:[Meaning]],8,0)</f>
        <v>#N/A</v>
      </c>
      <c r="F1301" s="39" t="e">
        <f>VLOOKUP(Final_manabou_kanji[[#This Row],[Sr. no.]],Raw_data_N2_Kanji[[Sr. no.]:[Meaning]],9,0)</f>
        <v>#N/A</v>
      </c>
      <c r="G1301" s="66" t="e">
        <f>VLOOKUP(Final_manabou_kanji[[#This Row],[Sr. no.]],Raw_data_N2_Kanji[[Sr. no.]:[Sentence]],13,0)</f>
        <v>#N/A</v>
      </c>
      <c r="H1301" t="e">
        <f>VLOOKUP(Final_manabou_kanji[[#This Row],[Kanji]],Raw_data_N2_Kanji[[Receipe]:[Meaning]],6,0)</f>
        <v>#N/A</v>
      </c>
      <c r="I1301" t="e">
        <f>VLOOKUP(Final_manabou_kanji[[#This Row],[Kanji]],Raw_data_N2_Kanji[[Receipe]:[Meaning]],7,0)</f>
        <v>#N/A</v>
      </c>
      <c r="J1301" t="e">
        <f>#REF!</f>
        <v>#REF!</v>
      </c>
      <c r="K1301" s="35">
        <f>Final_manabou_kanji[[#This Row],[Sr. no.]]</f>
        <v>1299</v>
      </c>
    </row>
    <row r="1302" spans="2:11" ht="15" customHeight="1" x14ac:dyDescent="0.3">
      <c r="B1302" s="34">
        <v>1300</v>
      </c>
      <c r="C1302" s="34" t="e">
        <f>VLOOKUP(Final_manabou_kanji[[#This Row],[Sr. no.]],Raw_data_N2_Kanji[[Sr. no.]:[Receipe no]],5,0)</f>
        <v>#N/A</v>
      </c>
      <c r="D1302" s="38" t="e">
        <f>VLOOKUP(Final_manabou_kanji[[#This Row],[Sr. no.]],Raw_data_N2_Kanji[[Sr. no.]:[Meaning]],7,0)</f>
        <v>#N/A</v>
      </c>
      <c r="E1302" s="3" t="e">
        <f>VLOOKUP(Final_manabou_kanji[[#This Row],[Sr. no.]],Raw_data_N2_Kanji[[Sr. no.]:[Meaning]],8,0)</f>
        <v>#N/A</v>
      </c>
      <c r="F1302" s="39" t="e">
        <f>VLOOKUP(Final_manabou_kanji[[#This Row],[Sr. no.]],Raw_data_N2_Kanji[[Sr. no.]:[Meaning]],9,0)</f>
        <v>#N/A</v>
      </c>
      <c r="G1302" s="66" t="e">
        <f>VLOOKUP(Final_manabou_kanji[[#This Row],[Sr. no.]],Raw_data_N2_Kanji[[Sr. no.]:[Sentence]],13,0)</f>
        <v>#N/A</v>
      </c>
      <c r="H1302" t="e">
        <f>VLOOKUP(Final_manabou_kanji[[#This Row],[Kanji]],Raw_data_N2_Kanji[[Receipe]:[Meaning]],6,0)</f>
        <v>#N/A</v>
      </c>
      <c r="I1302" t="e">
        <f>VLOOKUP(Final_manabou_kanji[[#This Row],[Kanji]],Raw_data_N2_Kanji[[Receipe]:[Meaning]],7,0)</f>
        <v>#N/A</v>
      </c>
      <c r="J1302" t="e">
        <f>#REF!</f>
        <v>#REF!</v>
      </c>
      <c r="K1302" s="35">
        <f>Final_manabou_kanji[[#This Row],[Sr. no.]]</f>
        <v>1300</v>
      </c>
    </row>
    <row r="1303" spans="2:11" ht="15" customHeight="1" x14ac:dyDescent="0.3">
      <c r="B1303" s="34">
        <v>1301</v>
      </c>
      <c r="C1303" s="34" t="e">
        <f>VLOOKUP(Final_manabou_kanji[[#This Row],[Sr. no.]],Raw_data_N2_Kanji[[Sr. no.]:[Receipe no]],5,0)</f>
        <v>#N/A</v>
      </c>
      <c r="D1303" s="38" t="e">
        <f>VLOOKUP(Final_manabou_kanji[[#This Row],[Sr. no.]],Raw_data_N2_Kanji[[Sr. no.]:[Meaning]],7,0)</f>
        <v>#N/A</v>
      </c>
      <c r="E1303" s="3" t="e">
        <f>VLOOKUP(Final_manabou_kanji[[#This Row],[Sr. no.]],Raw_data_N2_Kanji[[Sr. no.]:[Meaning]],8,0)</f>
        <v>#N/A</v>
      </c>
      <c r="F1303" s="39" t="e">
        <f>VLOOKUP(Final_manabou_kanji[[#This Row],[Sr. no.]],Raw_data_N2_Kanji[[Sr. no.]:[Meaning]],9,0)</f>
        <v>#N/A</v>
      </c>
      <c r="G1303" s="66" t="e">
        <f>VLOOKUP(Final_manabou_kanji[[#This Row],[Sr. no.]],Raw_data_N2_Kanji[[Sr. no.]:[Sentence]],13,0)</f>
        <v>#N/A</v>
      </c>
      <c r="H1303" t="e">
        <f>VLOOKUP(Final_manabou_kanji[[#This Row],[Kanji]],Raw_data_N2_Kanji[[Receipe]:[Meaning]],6,0)</f>
        <v>#N/A</v>
      </c>
      <c r="I1303" t="e">
        <f>VLOOKUP(Final_manabou_kanji[[#This Row],[Kanji]],Raw_data_N2_Kanji[[Receipe]:[Meaning]],7,0)</f>
        <v>#N/A</v>
      </c>
      <c r="J1303" t="e">
        <f>#REF!</f>
        <v>#REF!</v>
      </c>
      <c r="K1303" s="35">
        <f>Final_manabou_kanji[[#This Row],[Sr. no.]]</f>
        <v>1301</v>
      </c>
    </row>
    <row r="1304" spans="2:11" ht="15" customHeight="1" x14ac:dyDescent="0.3">
      <c r="B1304" s="34">
        <v>1302</v>
      </c>
      <c r="C1304" s="34" t="e">
        <f>VLOOKUP(Final_manabou_kanji[[#This Row],[Sr. no.]],Raw_data_N2_Kanji[[Sr. no.]:[Receipe no]],5,0)</f>
        <v>#N/A</v>
      </c>
      <c r="D1304" s="38" t="e">
        <f>VLOOKUP(Final_manabou_kanji[[#This Row],[Sr. no.]],Raw_data_N2_Kanji[[Sr. no.]:[Meaning]],7,0)</f>
        <v>#N/A</v>
      </c>
      <c r="E1304" s="3" t="e">
        <f>VLOOKUP(Final_manabou_kanji[[#This Row],[Sr. no.]],Raw_data_N2_Kanji[[Sr. no.]:[Meaning]],8,0)</f>
        <v>#N/A</v>
      </c>
      <c r="F1304" s="39" t="e">
        <f>VLOOKUP(Final_manabou_kanji[[#This Row],[Sr. no.]],Raw_data_N2_Kanji[[Sr. no.]:[Meaning]],9,0)</f>
        <v>#N/A</v>
      </c>
      <c r="G1304" s="66" t="e">
        <f>VLOOKUP(Final_manabou_kanji[[#This Row],[Sr. no.]],Raw_data_N2_Kanji[[Sr. no.]:[Sentence]],13,0)</f>
        <v>#N/A</v>
      </c>
      <c r="H1304" t="e">
        <f>VLOOKUP(Final_manabou_kanji[[#This Row],[Kanji]],Raw_data_N2_Kanji[[Receipe]:[Meaning]],6,0)</f>
        <v>#N/A</v>
      </c>
      <c r="I1304" t="e">
        <f>VLOOKUP(Final_manabou_kanji[[#This Row],[Kanji]],Raw_data_N2_Kanji[[Receipe]:[Meaning]],7,0)</f>
        <v>#N/A</v>
      </c>
      <c r="J1304" t="e">
        <f>#REF!</f>
        <v>#REF!</v>
      </c>
      <c r="K1304" s="35">
        <f>Final_manabou_kanji[[#This Row],[Sr. no.]]</f>
        <v>1302</v>
      </c>
    </row>
    <row r="1305" spans="2:11" ht="15" customHeight="1" x14ac:dyDescent="0.3">
      <c r="B1305" s="34">
        <v>1303</v>
      </c>
      <c r="C1305" s="34" t="e">
        <f>VLOOKUP(Final_manabou_kanji[[#This Row],[Sr. no.]],Raw_data_N2_Kanji[[Sr. no.]:[Receipe no]],5,0)</f>
        <v>#N/A</v>
      </c>
      <c r="D1305" s="38" t="e">
        <f>VLOOKUP(Final_manabou_kanji[[#This Row],[Sr. no.]],Raw_data_N2_Kanji[[Sr. no.]:[Meaning]],7,0)</f>
        <v>#N/A</v>
      </c>
      <c r="E1305" s="3" t="e">
        <f>VLOOKUP(Final_manabou_kanji[[#This Row],[Sr. no.]],Raw_data_N2_Kanji[[Sr. no.]:[Meaning]],8,0)</f>
        <v>#N/A</v>
      </c>
      <c r="F1305" s="39" t="e">
        <f>VLOOKUP(Final_manabou_kanji[[#This Row],[Sr. no.]],Raw_data_N2_Kanji[[Sr. no.]:[Meaning]],9,0)</f>
        <v>#N/A</v>
      </c>
      <c r="G1305" s="66" t="e">
        <f>VLOOKUP(Final_manabou_kanji[[#This Row],[Sr. no.]],Raw_data_N2_Kanji[[Sr. no.]:[Sentence]],13,0)</f>
        <v>#N/A</v>
      </c>
      <c r="H1305" t="e">
        <f>VLOOKUP(Final_manabou_kanji[[#This Row],[Kanji]],Raw_data_N2_Kanji[[Receipe]:[Meaning]],6,0)</f>
        <v>#N/A</v>
      </c>
      <c r="I1305" t="e">
        <f>VLOOKUP(Final_manabou_kanji[[#This Row],[Kanji]],Raw_data_N2_Kanji[[Receipe]:[Meaning]],7,0)</f>
        <v>#N/A</v>
      </c>
      <c r="J1305" t="e">
        <f>#REF!</f>
        <v>#REF!</v>
      </c>
      <c r="K1305" s="35">
        <f>Final_manabou_kanji[[#This Row],[Sr. no.]]</f>
        <v>1303</v>
      </c>
    </row>
    <row r="1306" spans="2:11" ht="15" customHeight="1" x14ac:dyDescent="0.3">
      <c r="B1306" s="34">
        <v>1304</v>
      </c>
      <c r="C1306" s="34" t="e">
        <f>VLOOKUP(Final_manabou_kanji[[#This Row],[Sr. no.]],Raw_data_N2_Kanji[[Sr. no.]:[Receipe no]],5,0)</f>
        <v>#N/A</v>
      </c>
      <c r="D1306" s="38" t="e">
        <f>VLOOKUP(Final_manabou_kanji[[#This Row],[Sr. no.]],Raw_data_N2_Kanji[[Sr. no.]:[Meaning]],7,0)</f>
        <v>#N/A</v>
      </c>
      <c r="E1306" s="3" t="e">
        <f>VLOOKUP(Final_manabou_kanji[[#This Row],[Sr. no.]],Raw_data_N2_Kanji[[Sr. no.]:[Meaning]],8,0)</f>
        <v>#N/A</v>
      </c>
      <c r="F1306" s="39" t="e">
        <f>VLOOKUP(Final_manabou_kanji[[#This Row],[Sr. no.]],Raw_data_N2_Kanji[[Sr. no.]:[Meaning]],9,0)</f>
        <v>#N/A</v>
      </c>
      <c r="G1306" s="66" t="e">
        <f>VLOOKUP(Final_manabou_kanji[[#This Row],[Sr. no.]],Raw_data_N2_Kanji[[Sr. no.]:[Sentence]],13,0)</f>
        <v>#N/A</v>
      </c>
      <c r="H1306" t="e">
        <f>VLOOKUP(Final_manabou_kanji[[#This Row],[Kanji]],Raw_data_N2_Kanji[[Receipe]:[Meaning]],6,0)</f>
        <v>#N/A</v>
      </c>
      <c r="I1306" t="e">
        <f>VLOOKUP(Final_manabou_kanji[[#This Row],[Kanji]],Raw_data_N2_Kanji[[Receipe]:[Meaning]],7,0)</f>
        <v>#N/A</v>
      </c>
      <c r="J1306" t="e">
        <f>#REF!</f>
        <v>#REF!</v>
      </c>
      <c r="K1306" s="35">
        <f>Final_manabou_kanji[[#This Row],[Sr. no.]]</f>
        <v>1304</v>
      </c>
    </row>
    <row r="1307" spans="2:11" ht="15" customHeight="1" x14ac:dyDescent="0.3">
      <c r="B1307" s="34">
        <v>1305</v>
      </c>
      <c r="C1307" s="34" t="e">
        <f>VLOOKUP(Final_manabou_kanji[[#This Row],[Sr. no.]],Raw_data_N2_Kanji[[Sr. no.]:[Receipe no]],5,0)</f>
        <v>#N/A</v>
      </c>
      <c r="D1307" s="38" t="e">
        <f>VLOOKUP(Final_manabou_kanji[[#This Row],[Sr. no.]],Raw_data_N2_Kanji[[Sr. no.]:[Meaning]],7,0)</f>
        <v>#N/A</v>
      </c>
      <c r="E1307" s="3" t="e">
        <f>VLOOKUP(Final_manabou_kanji[[#This Row],[Sr. no.]],Raw_data_N2_Kanji[[Sr. no.]:[Meaning]],8,0)</f>
        <v>#N/A</v>
      </c>
      <c r="F1307" s="39" t="e">
        <f>VLOOKUP(Final_manabou_kanji[[#This Row],[Sr. no.]],Raw_data_N2_Kanji[[Sr. no.]:[Meaning]],9,0)</f>
        <v>#N/A</v>
      </c>
      <c r="G1307" s="66" t="e">
        <f>VLOOKUP(Final_manabou_kanji[[#This Row],[Sr. no.]],Raw_data_N2_Kanji[[Sr. no.]:[Sentence]],13,0)</f>
        <v>#N/A</v>
      </c>
      <c r="H1307" t="e">
        <f>VLOOKUP(Final_manabou_kanji[[#This Row],[Kanji]],Raw_data_N2_Kanji[[Receipe]:[Meaning]],6,0)</f>
        <v>#N/A</v>
      </c>
      <c r="I1307" t="e">
        <f>VLOOKUP(Final_manabou_kanji[[#This Row],[Kanji]],Raw_data_N2_Kanji[[Receipe]:[Meaning]],7,0)</f>
        <v>#N/A</v>
      </c>
      <c r="J1307" t="e">
        <f>#REF!</f>
        <v>#REF!</v>
      </c>
      <c r="K1307" s="35">
        <f>Final_manabou_kanji[[#This Row],[Sr. no.]]</f>
        <v>1305</v>
      </c>
    </row>
    <row r="1308" spans="2:11" ht="15" customHeight="1" x14ac:dyDescent="0.3">
      <c r="B1308" s="34">
        <v>1306</v>
      </c>
      <c r="C1308" s="34" t="e">
        <f>VLOOKUP(Final_manabou_kanji[[#This Row],[Sr. no.]],Raw_data_N2_Kanji[[Sr. no.]:[Receipe no]],5,0)</f>
        <v>#N/A</v>
      </c>
      <c r="D1308" s="38" t="e">
        <f>VLOOKUP(Final_manabou_kanji[[#This Row],[Sr. no.]],Raw_data_N2_Kanji[[Sr. no.]:[Meaning]],7,0)</f>
        <v>#N/A</v>
      </c>
      <c r="E1308" s="3" t="e">
        <f>VLOOKUP(Final_manabou_kanji[[#This Row],[Sr. no.]],Raw_data_N2_Kanji[[Sr. no.]:[Meaning]],8,0)</f>
        <v>#N/A</v>
      </c>
      <c r="F1308" s="39" t="e">
        <f>VLOOKUP(Final_manabou_kanji[[#This Row],[Sr. no.]],Raw_data_N2_Kanji[[Sr. no.]:[Meaning]],9,0)</f>
        <v>#N/A</v>
      </c>
      <c r="G1308" s="66" t="e">
        <f>VLOOKUP(Final_manabou_kanji[[#This Row],[Sr. no.]],Raw_data_N2_Kanji[[Sr. no.]:[Sentence]],13,0)</f>
        <v>#N/A</v>
      </c>
      <c r="H1308" t="e">
        <f>VLOOKUP(Final_manabou_kanji[[#This Row],[Kanji]],Raw_data_N2_Kanji[[Receipe]:[Meaning]],6,0)</f>
        <v>#N/A</v>
      </c>
      <c r="I1308" t="e">
        <f>VLOOKUP(Final_manabou_kanji[[#This Row],[Kanji]],Raw_data_N2_Kanji[[Receipe]:[Meaning]],7,0)</f>
        <v>#N/A</v>
      </c>
      <c r="J1308" t="e">
        <f>#REF!</f>
        <v>#REF!</v>
      </c>
      <c r="K1308" s="35">
        <f>Final_manabou_kanji[[#This Row],[Sr. no.]]</f>
        <v>1306</v>
      </c>
    </row>
    <row r="1309" spans="2:11" ht="15" customHeight="1" x14ac:dyDescent="0.3">
      <c r="B1309" s="34">
        <v>1307</v>
      </c>
      <c r="C1309" s="34" t="e">
        <f>VLOOKUP(Final_manabou_kanji[[#This Row],[Sr. no.]],Raw_data_N2_Kanji[[Sr. no.]:[Receipe no]],5,0)</f>
        <v>#N/A</v>
      </c>
      <c r="D1309" s="38" t="e">
        <f>VLOOKUP(Final_manabou_kanji[[#This Row],[Sr. no.]],Raw_data_N2_Kanji[[Sr. no.]:[Meaning]],7,0)</f>
        <v>#N/A</v>
      </c>
      <c r="E1309" s="3" t="e">
        <f>VLOOKUP(Final_manabou_kanji[[#This Row],[Sr. no.]],Raw_data_N2_Kanji[[Sr. no.]:[Meaning]],8,0)</f>
        <v>#N/A</v>
      </c>
      <c r="F1309" s="39" t="e">
        <f>VLOOKUP(Final_manabou_kanji[[#This Row],[Sr. no.]],Raw_data_N2_Kanji[[Sr. no.]:[Meaning]],9,0)</f>
        <v>#N/A</v>
      </c>
      <c r="G1309" s="66" t="e">
        <f>VLOOKUP(Final_manabou_kanji[[#This Row],[Sr. no.]],Raw_data_N2_Kanji[[Sr. no.]:[Sentence]],13,0)</f>
        <v>#N/A</v>
      </c>
      <c r="H1309" t="e">
        <f>VLOOKUP(Final_manabou_kanji[[#This Row],[Kanji]],Raw_data_N2_Kanji[[Receipe]:[Meaning]],6,0)</f>
        <v>#N/A</v>
      </c>
      <c r="I1309" t="e">
        <f>VLOOKUP(Final_manabou_kanji[[#This Row],[Kanji]],Raw_data_N2_Kanji[[Receipe]:[Meaning]],7,0)</f>
        <v>#N/A</v>
      </c>
      <c r="J1309" t="e">
        <f>#REF!</f>
        <v>#REF!</v>
      </c>
      <c r="K1309" s="35">
        <f>Final_manabou_kanji[[#This Row],[Sr. no.]]</f>
        <v>1307</v>
      </c>
    </row>
    <row r="1310" spans="2:11" ht="15" customHeight="1" x14ac:dyDescent="0.3">
      <c r="B1310" s="34">
        <v>1308</v>
      </c>
      <c r="C1310" s="34" t="e">
        <f>VLOOKUP(Final_manabou_kanji[[#This Row],[Sr. no.]],Raw_data_N2_Kanji[[Sr. no.]:[Receipe no]],5,0)</f>
        <v>#N/A</v>
      </c>
      <c r="D1310" s="38" t="e">
        <f>VLOOKUP(Final_manabou_kanji[[#This Row],[Sr. no.]],Raw_data_N2_Kanji[[Sr. no.]:[Meaning]],7,0)</f>
        <v>#N/A</v>
      </c>
      <c r="E1310" s="3" t="e">
        <f>VLOOKUP(Final_manabou_kanji[[#This Row],[Sr. no.]],Raw_data_N2_Kanji[[Sr. no.]:[Meaning]],8,0)</f>
        <v>#N/A</v>
      </c>
      <c r="F1310" s="39" t="e">
        <f>VLOOKUP(Final_manabou_kanji[[#This Row],[Sr. no.]],Raw_data_N2_Kanji[[Sr. no.]:[Meaning]],9,0)</f>
        <v>#N/A</v>
      </c>
      <c r="G1310" s="66" t="e">
        <f>VLOOKUP(Final_manabou_kanji[[#This Row],[Sr. no.]],Raw_data_N2_Kanji[[Sr. no.]:[Sentence]],13,0)</f>
        <v>#N/A</v>
      </c>
      <c r="H1310" t="e">
        <f>VLOOKUP(Final_manabou_kanji[[#This Row],[Kanji]],Raw_data_N2_Kanji[[Receipe]:[Meaning]],6,0)</f>
        <v>#N/A</v>
      </c>
      <c r="I1310" t="e">
        <f>VLOOKUP(Final_manabou_kanji[[#This Row],[Kanji]],Raw_data_N2_Kanji[[Receipe]:[Meaning]],7,0)</f>
        <v>#N/A</v>
      </c>
      <c r="J1310" t="e">
        <f>#REF!</f>
        <v>#REF!</v>
      </c>
      <c r="K1310" s="35">
        <f>Final_manabou_kanji[[#This Row],[Sr. no.]]</f>
        <v>1308</v>
      </c>
    </row>
    <row r="1311" spans="2:11" ht="15" customHeight="1" x14ac:dyDescent="0.3">
      <c r="B1311" s="34">
        <v>1309</v>
      </c>
      <c r="C1311" s="34" t="e">
        <f>VLOOKUP(Final_manabou_kanji[[#This Row],[Sr. no.]],Raw_data_N2_Kanji[[Sr. no.]:[Receipe no]],5,0)</f>
        <v>#N/A</v>
      </c>
      <c r="D1311" s="38" t="e">
        <f>VLOOKUP(Final_manabou_kanji[[#This Row],[Sr. no.]],Raw_data_N2_Kanji[[Sr. no.]:[Meaning]],7,0)</f>
        <v>#N/A</v>
      </c>
      <c r="E1311" s="3" t="e">
        <f>VLOOKUP(Final_manabou_kanji[[#This Row],[Sr. no.]],Raw_data_N2_Kanji[[Sr. no.]:[Meaning]],8,0)</f>
        <v>#N/A</v>
      </c>
      <c r="F1311" s="39" t="e">
        <f>VLOOKUP(Final_manabou_kanji[[#This Row],[Sr. no.]],Raw_data_N2_Kanji[[Sr. no.]:[Meaning]],9,0)</f>
        <v>#N/A</v>
      </c>
      <c r="G1311" s="66" t="e">
        <f>VLOOKUP(Final_manabou_kanji[[#This Row],[Sr. no.]],Raw_data_N2_Kanji[[Sr. no.]:[Sentence]],13,0)</f>
        <v>#N/A</v>
      </c>
      <c r="H1311" t="e">
        <f>VLOOKUP(Final_manabou_kanji[[#This Row],[Kanji]],Raw_data_N2_Kanji[[Receipe]:[Meaning]],6,0)</f>
        <v>#N/A</v>
      </c>
      <c r="I1311" t="e">
        <f>VLOOKUP(Final_manabou_kanji[[#This Row],[Kanji]],Raw_data_N2_Kanji[[Receipe]:[Meaning]],7,0)</f>
        <v>#N/A</v>
      </c>
      <c r="J1311" t="e">
        <f>#REF!</f>
        <v>#REF!</v>
      </c>
      <c r="K1311" s="35">
        <f>Final_manabou_kanji[[#This Row],[Sr. no.]]</f>
        <v>1309</v>
      </c>
    </row>
    <row r="1312" spans="2:11" ht="15" customHeight="1" x14ac:dyDescent="0.3">
      <c r="B1312" s="34">
        <v>1310</v>
      </c>
      <c r="C1312" s="34" t="e">
        <f>VLOOKUP(Final_manabou_kanji[[#This Row],[Sr. no.]],Raw_data_N2_Kanji[[Sr. no.]:[Receipe no]],5,0)</f>
        <v>#N/A</v>
      </c>
      <c r="D1312" s="38" t="e">
        <f>VLOOKUP(Final_manabou_kanji[[#This Row],[Sr. no.]],Raw_data_N2_Kanji[[Sr. no.]:[Meaning]],7,0)</f>
        <v>#N/A</v>
      </c>
      <c r="E1312" s="3" t="e">
        <f>VLOOKUP(Final_manabou_kanji[[#This Row],[Sr. no.]],Raw_data_N2_Kanji[[Sr. no.]:[Meaning]],8,0)</f>
        <v>#N/A</v>
      </c>
      <c r="F1312" s="39" t="e">
        <f>VLOOKUP(Final_manabou_kanji[[#This Row],[Sr. no.]],Raw_data_N2_Kanji[[Sr. no.]:[Meaning]],9,0)</f>
        <v>#N/A</v>
      </c>
      <c r="G1312" s="66" t="e">
        <f>VLOOKUP(Final_manabou_kanji[[#This Row],[Sr. no.]],Raw_data_N2_Kanji[[Sr. no.]:[Sentence]],13,0)</f>
        <v>#N/A</v>
      </c>
      <c r="H1312" t="e">
        <f>VLOOKUP(Final_manabou_kanji[[#This Row],[Kanji]],Raw_data_N2_Kanji[[Receipe]:[Meaning]],6,0)</f>
        <v>#N/A</v>
      </c>
      <c r="I1312" t="e">
        <f>VLOOKUP(Final_manabou_kanji[[#This Row],[Kanji]],Raw_data_N2_Kanji[[Receipe]:[Meaning]],7,0)</f>
        <v>#N/A</v>
      </c>
      <c r="J1312" t="e">
        <f>#REF!</f>
        <v>#REF!</v>
      </c>
      <c r="K1312" s="35">
        <f>Final_manabou_kanji[[#This Row],[Sr. no.]]</f>
        <v>1310</v>
      </c>
    </row>
    <row r="1313" spans="2:11" ht="15" customHeight="1" x14ac:dyDescent="0.3">
      <c r="B1313" s="34">
        <v>1311</v>
      </c>
      <c r="C1313" s="34" t="e">
        <f>VLOOKUP(Final_manabou_kanji[[#This Row],[Sr. no.]],Raw_data_N2_Kanji[[Sr. no.]:[Receipe no]],5,0)</f>
        <v>#N/A</v>
      </c>
      <c r="D1313" s="38" t="e">
        <f>VLOOKUP(Final_manabou_kanji[[#This Row],[Sr. no.]],Raw_data_N2_Kanji[[Sr. no.]:[Meaning]],7,0)</f>
        <v>#N/A</v>
      </c>
      <c r="E1313" s="3" t="e">
        <f>VLOOKUP(Final_manabou_kanji[[#This Row],[Sr. no.]],Raw_data_N2_Kanji[[Sr. no.]:[Meaning]],8,0)</f>
        <v>#N/A</v>
      </c>
      <c r="F1313" s="39" t="e">
        <f>VLOOKUP(Final_manabou_kanji[[#This Row],[Sr. no.]],Raw_data_N2_Kanji[[Sr. no.]:[Meaning]],9,0)</f>
        <v>#N/A</v>
      </c>
      <c r="G1313" s="66" t="e">
        <f>VLOOKUP(Final_manabou_kanji[[#This Row],[Sr. no.]],Raw_data_N2_Kanji[[Sr. no.]:[Sentence]],13,0)</f>
        <v>#N/A</v>
      </c>
      <c r="H1313" t="e">
        <f>VLOOKUP(Final_manabou_kanji[[#This Row],[Kanji]],Raw_data_N2_Kanji[[Receipe]:[Meaning]],6,0)</f>
        <v>#N/A</v>
      </c>
      <c r="I1313" t="e">
        <f>VLOOKUP(Final_manabou_kanji[[#This Row],[Kanji]],Raw_data_N2_Kanji[[Receipe]:[Meaning]],7,0)</f>
        <v>#N/A</v>
      </c>
      <c r="J1313" t="e">
        <f>#REF!</f>
        <v>#REF!</v>
      </c>
      <c r="K1313" s="35">
        <f>Final_manabou_kanji[[#This Row],[Sr. no.]]</f>
        <v>1311</v>
      </c>
    </row>
    <row r="1314" spans="2:11" ht="15" customHeight="1" x14ac:dyDescent="0.3">
      <c r="B1314" s="34">
        <v>1312</v>
      </c>
      <c r="C1314" s="34" t="e">
        <f>VLOOKUP(Final_manabou_kanji[[#This Row],[Sr. no.]],Raw_data_N2_Kanji[[Sr. no.]:[Receipe no]],5,0)</f>
        <v>#N/A</v>
      </c>
      <c r="D1314" s="38" t="e">
        <f>VLOOKUP(Final_manabou_kanji[[#This Row],[Sr. no.]],Raw_data_N2_Kanji[[Sr. no.]:[Meaning]],7,0)</f>
        <v>#N/A</v>
      </c>
      <c r="E1314" s="3" t="e">
        <f>VLOOKUP(Final_manabou_kanji[[#This Row],[Sr. no.]],Raw_data_N2_Kanji[[Sr. no.]:[Meaning]],8,0)</f>
        <v>#N/A</v>
      </c>
      <c r="F1314" s="39" t="e">
        <f>VLOOKUP(Final_manabou_kanji[[#This Row],[Sr. no.]],Raw_data_N2_Kanji[[Sr. no.]:[Meaning]],9,0)</f>
        <v>#N/A</v>
      </c>
      <c r="G1314" s="66" t="e">
        <f>VLOOKUP(Final_manabou_kanji[[#This Row],[Sr. no.]],Raw_data_N2_Kanji[[Sr. no.]:[Sentence]],13,0)</f>
        <v>#N/A</v>
      </c>
      <c r="H1314" t="e">
        <f>VLOOKUP(Final_manabou_kanji[[#This Row],[Kanji]],Raw_data_N2_Kanji[[Receipe]:[Meaning]],6,0)</f>
        <v>#N/A</v>
      </c>
      <c r="I1314" t="e">
        <f>VLOOKUP(Final_manabou_kanji[[#This Row],[Kanji]],Raw_data_N2_Kanji[[Receipe]:[Meaning]],7,0)</f>
        <v>#N/A</v>
      </c>
      <c r="J1314" t="e">
        <f>#REF!</f>
        <v>#REF!</v>
      </c>
      <c r="K1314" s="35">
        <f>Final_manabou_kanji[[#This Row],[Sr. no.]]</f>
        <v>1312</v>
      </c>
    </row>
    <row r="1315" spans="2:11" ht="15" customHeight="1" x14ac:dyDescent="0.3">
      <c r="B1315" s="34">
        <v>1313</v>
      </c>
      <c r="C1315" s="34" t="e">
        <f>VLOOKUP(Final_manabou_kanji[[#This Row],[Sr. no.]],Raw_data_N2_Kanji[[Sr. no.]:[Receipe no]],5,0)</f>
        <v>#N/A</v>
      </c>
      <c r="D1315" s="38" t="e">
        <f>VLOOKUP(Final_manabou_kanji[[#This Row],[Sr. no.]],Raw_data_N2_Kanji[[Sr. no.]:[Meaning]],7,0)</f>
        <v>#N/A</v>
      </c>
      <c r="E1315" s="3" t="e">
        <f>VLOOKUP(Final_manabou_kanji[[#This Row],[Sr. no.]],Raw_data_N2_Kanji[[Sr. no.]:[Meaning]],8,0)</f>
        <v>#N/A</v>
      </c>
      <c r="F1315" s="39" t="e">
        <f>VLOOKUP(Final_manabou_kanji[[#This Row],[Sr. no.]],Raw_data_N2_Kanji[[Sr. no.]:[Meaning]],9,0)</f>
        <v>#N/A</v>
      </c>
      <c r="G1315" s="66" t="e">
        <f>VLOOKUP(Final_manabou_kanji[[#This Row],[Sr. no.]],Raw_data_N2_Kanji[[Sr. no.]:[Sentence]],13,0)</f>
        <v>#N/A</v>
      </c>
      <c r="H1315" t="e">
        <f>VLOOKUP(Final_manabou_kanji[[#This Row],[Kanji]],Raw_data_N2_Kanji[[Receipe]:[Meaning]],6,0)</f>
        <v>#N/A</v>
      </c>
      <c r="I1315" t="e">
        <f>VLOOKUP(Final_manabou_kanji[[#This Row],[Kanji]],Raw_data_N2_Kanji[[Receipe]:[Meaning]],7,0)</f>
        <v>#N/A</v>
      </c>
      <c r="J1315" t="e">
        <f>#REF!</f>
        <v>#REF!</v>
      </c>
      <c r="K1315" s="35">
        <f>Final_manabou_kanji[[#This Row],[Sr. no.]]</f>
        <v>1313</v>
      </c>
    </row>
    <row r="1316" spans="2:11" ht="15" customHeight="1" x14ac:dyDescent="0.3">
      <c r="B1316" s="34">
        <v>1314</v>
      </c>
      <c r="C1316" s="34" t="e">
        <f>VLOOKUP(Final_manabou_kanji[[#This Row],[Sr. no.]],Raw_data_N2_Kanji[[Sr. no.]:[Receipe no]],5,0)</f>
        <v>#N/A</v>
      </c>
      <c r="D1316" s="38" t="e">
        <f>VLOOKUP(Final_manabou_kanji[[#This Row],[Sr. no.]],Raw_data_N2_Kanji[[Sr. no.]:[Meaning]],7,0)</f>
        <v>#N/A</v>
      </c>
      <c r="E1316" s="3" t="e">
        <f>VLOOKUP(Final_manabou_kanji[[#This Row],[Sr. no.]],Raw_data_N2_Kanji[[Sr. no.]:[Meaning]],8,0)</f>
        <v>#N/A</v>
      </c>
      <c r="F1316" s="39" t="e">
        <f>VLOOKUP(Final_manabou_kanji[[#This Row],[Sr. no.]],Raw_data_N2_Kanji[[Sr. no.]:[Meaning]],9,0)</f>
        <v>#N/A</v>
      </c>
      <c r="G1316" s="66" t="e">
        <f>VLOOKUP(Final_manabou_kanji[[#This Row],[Sr. no.]],Raw_data_N2_Kanji[[Sr. no.]:[Sentence]],13,0)</f>
        <v>#N/A</v>
      </c>
      <c r="H1316" t="e">
        <f>VLOOKUP(Final_manabou_kanji[[#This Row],[Kanji]],Raw_data_N2_Kanji[[Receipe]:[Meaning]],6,0)</f>
        <v>#N/A</v>
      </c>
      <c r="I1316" t="e">
        <f>VLOOKUP(Final_manabou_kanji[[#This Row],[Kanji]],Raw_data_N2_Kanji[[Receipe]:[Meaning]],7,0)</f>
        <v>#N/A</v>
      </c>
      <c r="J1316" t="e">
        <f>#REF!</f>
        <v>#REF!</v>
      </c>
      <c r="K1316" s="35">
        <f>Final_manabou_kanji[[#This Row],[Sr. no.]]</f>
        <v>1314</v>
      </c>
    </row>
    <row r="1317" spans="2:11" ht="15" customHeight="1" x14ac:dyDescent="0.3">
      <c r="B1317" s="34">
        <v>1315</v>
      </c>
      <c r="C1317" s="34" t="e">
        <f>VLOOKUP(Final_manabou_kanji[[#This Row],[Sr. no.]],Raw_data_N2_Kanji[[Sr. no.]:[Receipe no]],5,0)</f>
        <v>#N/A</v>
      </c>
      <c r="D1317" s="38" t="e">
        <f>VLOOKUP(Final_manabou_kanji[[#This Row],[Sr. no.]],Raw_data_N2_Kanji[[Sr. no.]:[Meaning]],7,0)</f>
        <v>#N/A</v>
      </c>
      <c r="E1317" s="3" t="e">
        <f>VLOOKUP(Final_manabou_kanji[[#This Row],[Sr. no.]],Raw_data_N2_Kanji[[Sr. no.]:[Meaning]],8,0)</f>
        <v>#N/A</v>
      </c>
      <c r="F1317" s="39" t="e">
        <f>VLOOKUP(Final_manabou_kanji[[#This Row],[Sr. no.]],Raw_data_N2_Kanji[[Sr. no.]:[Meaning]],9,0)</f>
        <v>#N/A</v>
      </c>
      <c r="G1317" s="66" t="e">
        <f>VLOOKUP(Final_manabou_kanji[[#This Row],[Sr. no.]],Raw_data_N2_Kanji[[Sr. no.]:[Sentence]],13,0)</f>
        <v>#N/A</v>
      </c>
      <c r="H1317" t="e">
        <f>VLOOKUP(Final_manabou_kanji[[#This Row],[Kanji]],Raw_data_N2_Kanji[[Receipe]:[Meaning]],6,0)</f>
        <v>#N/A</v>
      </c>
      <c r="I1317" t="e">
        <f>VLOOKUP(Final_manabou_kanji[[#This Row],[Kanji]],Raw_data_N2_Kanji[[Receipe]:[Meaning]],7,0)</f>
        <v>#N/A</v>
      </c>
      <c r="J1317" t="e">
        <f>#REF!</f>
        <v>#REF!</v>
      </c>
      <c r="K1317" s="35">
        <f>Final_manabou_kanji[[#This Row],[Sr. no.]]</f>
        <v>1315</v>
      </c>
    </row>
    <row r="1318" spans="2:11" ht="15" customHeight="1" x14ac:dyDescent="0.3">
      <c r="B1318" s="34">
        <v>1316</v>
      </c>
      <c r="C1318" s="34" t="e">
        <f>VLOOKUP(Final_manabou_kanji[[#This Row],[Sr. no.]],Raw_data_N2_Kanji[[Sr. no.]:[Receipe no]],5,0)</f>
        <v>#N/A</v>
      </c>
      <c r="D1318" s="38" t="e">
        <f>VLOOKUP(Final_manabou_kanji[[#This Row],[Sr. no.]],Raw_data_N2_Kanji[[Sr. no.]:[Meaning]],7,0)</f>
        <v>#N/A</v>
      </c>
      <c r="E1318" s="3" t="e">
        <f>VLOOKUP(Final_manabou_kanji[[#This Row],[Sr. no.]],Raw_data_N2_Kanji[[Sr. no.]:[Meaning]],8,0)</f>
        <v>#N/A</v>
      </c>
      <c r="F1318" s="39" t="e">
        <f>VLOOKUP(Final_manabou_kanji[[#This Row],[Sr. no.]],Raw_data_N2_Kanji[[Sr. no.]:[Meaning]],9,0)</f>
        <v>#N/A</v>
      </c>
      <c r="G1318" s="66" t="e">
        <f>VLOOKUP(Final_manabou_kanji[[#This Row],[Sr. no.]],Raw_data_N2_Kanji[[Sr. no.]:[Sentence]],13,0)</f>
        <v>#N/A</v>
      </c>
      <c r="H1318" t="e">
        <f>VLOOKUP(Final_manabou_kanji[[#This Row],[Kanji]],Raw_data_N2_Kanji[[Receipe]:[Meaning]],6,0)</f>
        <v>#N/A</v>
      </c>
      <c r="I1318" t="e">
        <f>VLOOKUP(Final_manabou_kanji[[#This Row],[Kanji]],Raw_data_N2_Kanji[[Receipe]:[Meaning]],7,0)</f>
        <v>#N/A</v>
      </c>
      <c r="J1318" t="e">
        <f>#REF!</f>
        <v>#REF!</v>
      </c>
      <c r="K1318" s="35">
        <f>Final_manabou_kanji[[#This Row],[Sr. no.]]</f>
        <v>1316</v>
      </c>
    </row>
    <row r="1319" spans="2:11" ht="15" customHeight="1" x14ac:dyDescent="0.3">
      <c r="B1319" s="34">
        <v>1317</v>
      </c>
      <c r="C1319" s="34" t="e">
        <f>VLOOKUP(Final_manabou_kanji[[#This Row],[Sr. no.]],Raw_data_N2_Kanji[[Sr. no.]:[Receipe no]],5,0)</f>
        <v>#N/A</v>
      </c>
      <c r="D1319" s="38" t="e">
        <f>VLOOKUP(Final_manabou_kanji[[#This Row],[Sr. no.]],Raw_data_N2_Kanji[[Sr. no.]:[Meaning]],7,0)</f>
        <v>#N/A</v>
      </c>
      <c r="E1319" s="3" t="e">
        <f>VLOOKUP(Final_manabou_kanji[[#This Row],[Sr. no.]],Raw_data_N2_Kanji[[Sr. no.]:[Meaning]],8,0)</f>
        <v>#N/A</v>
      </c>
      <c r="F1319" s="39" t="e">
        <f>VLOOKUP(Final_manabou_kanji[[#This Row],[Sr. no.]],Raw_data_N2_Kanji[[Sr. no.]:[Meaning]],9,0)</f>
        <v>#N/A</v>
      </c>
      <c r="G1319" s="66" t="e">
        <f>VLOOKUP(Final_manabou_kanji[[#This Row],[Sr. no.]],Raw_data_N2_Kanji[[Sr. no.]:[Sentence]],13,0)</f>
        <v>#N/A</v>
      </c>
      <c r="H1319" t="e">
        <f>VLOOKUP(Final_manabou_kanji[[#This Row],[Kanji]],Raw_data_N2_Kanji[[Receipe]:[Meaning]],6,0)</f>
        <v>#N/A</v>
      </c>
      <c r="I1319" t="e">
        <f>VLOOKUP(Final_manabou_kanji[[#This Row],[Kanji]],Raw_data_N2_Kanji[[Receipe]:[Meaning]],7,0)</f>
        <v>#N/A</v>
      </c>
      <c r="J1319" t="e">
        <f>#REF!</f>
        <v>#REF!</v>
      </c>
      <c r="K1319" s="35">
        <f>Final_manabou_kanji[[#This Row],[Sr. no.]]</f>
        <v>1317</v>
      </c>
    </row>
    <row r="1320" spans="2:11" ht="15" customHeight="1" x14ac:dyDescent="0.3">
      <c r="B1320" s="34">
        <v>1318</v>
      </c>
      <c r="C1320" s="34" t="e">
        <f>VLOOKUP(Final_manabou_kanji[[#This Row],[Sr. no.]],Raw_data_N2_Kanji[[Sr. no.]:[Receipe no]],5,0)</f>
        <v>#N/A</v>
      </c>
      <c r="D1320" s="38" t="e">
        <f>VLOOKUP(Final_manabou_kanji[[#This Row],[Sr. no.]],Raw_data_N2_Kanji[[Sr. no.]:[Meaning]],7,0)</f>
        <v>#N/A</v>
      </c>
      <c r="E1320" s="3" t="e">
        <f>VLOOKUP(Final_manabou_kanji[[#This Row],[Sr. no.]],Raw_data_N2_Kanji[[Sr. no.]:[Meaning]],8,0)</f>
        <v>#N/A</v>
      </c>
      <c r="F1320" s="39" t="e">
        <f>VLOOKUP(Final_manabou_kanji[[#This Row],[Sr. no.]],Raw_data_N2_Kanji[[Sr. no.]:[Meaning]],9,0)</f>
        <v>#N/A</v>
      </c>
      <c r="G1320" s="66" t="e">
        <f>VLOOKUP(Final_manabou_kanji[[#This Row],[Sr. no.]],Raw_data_N2_Kanji[[Sr. no.]:[Sentence]],13,0)</f>
        <v>#N/A</v>
      </c>
      <c r="H1320" t="e">
        <f>VLOOKUP(Final_manabou_kanji[[#This Row],[Kanji]],Raw_data_N2_Kanji[[Receipe]:[Meaning]],6,0)</f>
        <v>#N/A</v>
      </c>
      <c r="I1320" t="e">
        <f>VLOOKUP(Final_manabou_kanji[[#This Row],[Kanji]],Raw_data_N2_Kanji[[Receipe]:[Meaning]],7,0)</f>
        <v>#N/A</v>
      </c>
      <c r="J1320" t="e">
        <f>#REF!</f>
        <v>#REF!</v>
      </c>
      <c r="K1320" s="35">
        <f>Final_manabou_kanji[[#This Row],[Sr. no.]]</f>
        <v>1318</v>
      </c>
    </row>
    <row r="1321" spans="2:11" ht="15" customHeight="1" x14ac:dyDescent="0.3">
      <c r="B1321" s="34">
        <v>1319</v>
      </c>
      <c r="C1321" s="34" t="e">
        <f>VLOOKUP(Final_manabou_kanji[[#This Row],[Sr. no.]],Raw_data_N2_Kanji[[Sr. no.]:[Receipe no]],5,0)</f>
        <v>#N/A</v>
      </c>
      <c r="D1321" s="38" t="e">
        <f>VLOOKUP(Final_manabou_kanji[[#This Row],[Sr. no.]],Raw_data_N2_Kanji[[Sr. no.]:[Meaning]],7,0)</f>
        <v>#N/A</v>
      </c>
      <c r="E1321" s="3" t="e">
        <f>VLOOKUP(Final_manabou_kanji[[#This Row],[Sr. no.]],Raw_data_N2_Kanji[[Sr. no.]:[Meaning]],8,0)</f>
        <v>#N/A</v>
      </c>
      <c r="F1321" s="39" t="e">
        <f>VLOOKUP(Final_manabou_kanji[[#This Row],[Sr. no.]],Raw_data_N2_Kanji[[Sr. no.]:[Meaning]],9,0)</f>
        <v>#N/A</v>
      </c>
      <c r="G1321" s="66" t="e">
        <f>VLOOKUP(Final_manabou_kanji[[#This Row],[Sr. no.]],Raw_data_N2_Kanji[[Sr. no.]:[Sentence]],13,0)</f>
        <v>#N/A</v>
      </c>
      <c r="H1321" t="e">
        <f>VLOOKUP(Final_manabou_kanji[[#This Row],[Kanji]],Raw_data_N2_Kanji[[Receipe]:[Meaning]],6,0)</f>
        <v>#N/A</v>
      </c>
      <c r="I1321" t="e">
        <f>VLOOKUP(Final_manabou_kanji[[#This Row],[Kanji]],Raw_data_N2_Kanji[[Receipe]:[Meaning]],7,0)</f>
        <v>#N/A</v>
      </c>
      <c r="J1321" t="e">
        <f>#REF!</f>
        <v>#REF!</v>
      </c>
      <c r="K1321" s="35">
        <f>Final_manabou_kanji[[#This Row],[Sr. no.]]</f>
        <v>1319</v>
      </c>
    </row>
    <row r="1322" spans="2:11" ht="15" customHeight="1" x14ac:dyDescent="0.3">
      <c r="B1322" s="34">
        <v>1320</v>
      </c>
      <c r="C1322" s="34" t="e">
        <f>VLOOKUP(Final_manabou_kanji[[#This Row],[Sr. no.]],Raw_data_N2_Kanji[[Sr. no.]:[Receipe no]],5,0)</f>
        <v>#N/A</v>
      </c>
      <c r="D1322" s="38" t="e">
        <f>VLOOKUP(Final_manabou_kanji[[#This Row],[Sr. no.]],Raw_data_N2_Kanji[[Sr. no.]:[Meaning]],7,0)</f>
        <v>#N/A</v>
      </c>
      <c r="E1322" s="3" t="e">
        <f>VLOOKUP(Final_manabou_kanji[[#This Row],[Sr. no.]],Raw_data_N2_Kanji[[Sr. no.]:[Meaning]],8,0)</f>
        <v>#N/A</v>
      </c>
      <c r="F1322" s="39" t="e">
        <f>VLOOKUP(Final_manabou_kanji[[#This Row],[Sr. no.]],Raw_data_N2_Kanji[[Sr. no.]:[Meaning]],9,0)</f>
        <v>#N/A</v>
      </c>
      <c r="G1322" s="66" t="e">
        <f>VLOOKUP(Final_manabou_kanji[[#This Row],[Sr. no.]],Raw_data_N2_Kanji[[Sr. no.]:[Sentence]],13,0)</f>
        <v>#N/A</v>
      </c>
      <c r="H1322" t="e">
        <f>VLOOKUP(Final_manabou_kanji[[#This Row],[Kanji]],Raw_data_N2_Kanji[[Receipe]:[Meaning]],6,0)</f>
        <v>#N/A</v>
      </c>
      <c r="I1322" t="e">
        <f>VLOOKUP(Final_manabou_kanji[[#This Row],[Kanji]],Raw_data_N2_Kanji[[Receipe]:[Meaning]],7,0)</f>
        <v>#N/A</v>
      </c>
      <c r="J1322" t="e">
        <f>#REF!</f>
        <v>#REF!</v>
      </c>
      <c r="K1322" s="35">
        <f>Final_manabou_kanji[[#This Row],[Sr. no.]]</f>
        <v>1320</v>
      </c>
    </row>
    <row r="1323" spans="2:11" ht="15" customHeight="1" x14ac:dyDescent="0.3">
      <c r="B1323" s="34">
        <v>1321</v>
      </c>
      <c r="C1323" s="34" t="e">
        <f>VLOOKUP(Final_manabou_kanji[[#This Row],[Sr. no.]],Raw_data_N2_Kanji[[Sr. no.]:[Receipe no]],5,0)</f>
        <v>#N/A</v>
      </c>
      <c r="D1323" s="38" t="e">
        <f>VLOOKUP(Final_manabou_kanji[[#This Row],[Sr. no.]],Raw_data_N2_Kanji[[Sr. no.]:[Meaning]],7,0)</f>
        <v>#N/A</v>
      </c>
      <c r="E1323" s="3" t="e">
        <f>VLOOKUP(Final_manabou_kanji[[#This Row],[Sr. no.]],Raw_data_N2_Kanji[[Sr. no.]:[Meaning]],8,0)</f>
        <v>#N/A</v>
      </c>
      <c r="F1323" s="39" t="e">
        <f>VLOOKUP(Final_manabou_kanji[[#This Row],[Sr. no.]],Raw_data_N2_Kanji[[Sr. no.]:[Meaning]],9,0)</f>
        <v>#N/A</v>
      </c>
      <c r="G1323" s="66" t="e">
        <f>VLOOKUP(Final_manabou_kanji[[#This Row],[Sr. no.]],Raw_data_N2_Kanji[[Sr. no.]:[Sentence]],13,0)</f>
        <v>#N/A</v>
      </c>
      <c r="H1323" t="e">
        <f>VLOOKUP(Final_manabou_kanji[[#This Row],[Kanji]],Raw_data_N2_Kanji[[Receipe]:[Meaning]],6,0)</f>
        <v>#N/A</v>
      </c>
      <c r="I1323" t="e">
        <f>VLOOKUP(Final_manabou_kanji[[#This Row],[Kanji]],Raw_data_N2_Kanji[[Receipe]:[Meaning]],7,0)</f>
        <v>#N/A</v>
      </c>
      <c r="J1323" t="e">
        <f>#REF!</f>
        <v>#REF!</v>
      </c>
      <c r="K1323" s="35">
        <f>Final_manabou_kanji[[#This Row],[Sr. no.]]</f>
        <v>1321</v>
      </c>
    </row>
    <row r="1324" spans="2:11" ht="15" customHeight="1" x14ac:dyDescent="0.3">
      <c r="B1324" s="34">
        <v>1322</v>
      </c>
      <c r="C1324" s="34" t="e">
        <f>VLOOKUP(Final_manabou_kanji[[#This Row],[Sr. no.]],Raw_data_N2_Kanji[[Sr. no.]:[Receipe no]],5,0)</f>
        <v>#N/A</v>
      </c>
      <c r="D1324" s="38" t="e">
        <f>VLOOKUP(Final_manabou_kanji[[#This Row],[Sr. no.]],Raw_data_N2_Kanji[[Sr. no.]:[Meaning]],7,0)</f>
        <v>#N/A</v>
      </c>
      <c r="E1324" s="3" t="e">
        <f>VLOOKUP(Final_manabou_kanji[[#This Row],[Sr. no.]],Raw_data_N2_Kanji[[Sr. no.]:[Meaning]],8,0)</f>
        <v>#N/A</v>
      </c>
      <c r="F1324" s="39" t="e">
        <f>VLOOKUP(Final_manabou_kanji[[#This Row],[Sr. no.]],Raw_data_N2_Kanji[[Sr. no.]:[Meaning]],9,0)</f>
        <v>#N/A</v>
      </c>
      <c r="G1324" s="66" t="e">
        <f>VLOOKUP(Final_manabou_kanji[[#This Row],[Sr. no.]],Raw_data_N2_Kanji[[Sr. no.]:[Sentence]],13,0)</f>
        <v>#N/A</v>
      </c>
      <c r="H1324" t="e">
        <f>VLOOKUP(Final_manabou_kanji[[#This Row],[Kanji]],Raw_data_N2_Kanji[[Receipe]:[Meaning]],6,0)</f>
        <v>#N/A</v>
      </c>
      <c r="I1324" t="e">
        <f>VLOOKUP(Final_manabou_kanji[[#This Row],[Kanji]],Raw_data_N2_Kanji[[Receipe]:[Meaning]],7,0)</f>
        <v>#N/A</v>
      </c>
      <c r="J1324" t="e">
        <f>#REF!</f>
        <v>#REF!</v>
      </c>
      <c r="K1324" s="35">
        <f>Final_manabou_kanji[[#This Row],[Sr. no.]]</f>
        <v>1322</v>
      </c>
    </row>
    <row r="1325" spans="2:11" ht="15" customHeight="1" x14ac:dyDescent="0.3">
      <c r="B1325" s="34">
        <v>1323</v>
      </c>
      <c r="C1325" s="34" t="e">
        <f>VLOOKUP(Final_manabou_kanji[[#This Row],[Sr. no.]],Raw_data_N2_Kanji[[Sr. no.]:[Receipe no]],5,0)</f>
        <v>#N/A</v>
      </c>
      <c r="D1325" s="38" t="e">
        <f>VLOOKUP(Final_manabou_kanji[[#This Row],[Sr. no.]],Raw_data_N2_Kanji[[Sr. no.]:[Meaning]],7,0)</f>
        <v>#N/A</v>
      </c>
      <c r="E1325" s="3" t="e">
        <f>VLOOKUP(Final_manabou_kanji[[#This Row],[Sr. no.]],Raw_data_N2_Kanji[[Sr. no.]:[Meaning]],8,0)</f>
        <v>#N/A</v>
      </c>
      <c r="F1325" s="39" t="e">
        <f>VLOOKUP(Final_manabou_kanji[[#This Row],[Sr. no.]],Raw_data_N2_Kanji[[Sr. no.]:[Meaning]],9,0)</f>
        <v>#N/A</v>
      </c>
      <c r="G1325" s="66" t="e">
        <f>VLOOKUP(Final_manabou_kanji[[#This Row],[Sr. no.]],Raw_data_N2_Kanji[[Sr. no.]:[Sentence]],13,0)</f>
        <v>#N/A</v>
      </c>
      <c r="H1325" t="e">
        <f>VLOOKUP(Final_manabou_kanji[[#This Row],[Kanji]],Raw_data_N2_Kanji[[Receipe]:[Meaning]],6,0)</f>
        <v>#N/A</v>
      </c>
      <c r="I1325" t="e">
        <f>VLOOKUP(Final_manabou_kanji[[#This Row],[Kanji]],Raw_data_N2_Kanji[[Receipe]:[Meaning]],7,0)</f>
        <v>#N/A</v>
      </c>
      <c r="J1325" t="e">
        <f>#REF!</f>
        <v>#REF!</v>
      </c>
      <c r="K1325" s="35">
        <f>Final_manabou_kanji[[#This Row],[Sr. no.]]</f>
        <v>1323</v>
      </c>
    </row>
    <row r="1326" spans="2:11" ht="15" customHeight="1" x14ac:dyDescent="0.3">
      <c r="B1326" s="34">
        <v>1324</v>
      </c>
      <c r="C1326" s="34" t="e">
        <f>VLOOKUP(Final_manabou_kanji[[#This Row],[Sr. no.]],Raw_data_N2_Kanji[[Sr. no.]:[Receipe no]],5,0)</f>
        <v>#N/A</v>
      </c>
      <c r="D1326" s="38" t="e">
        <f>VLOOKUP(Final_manabou_kanji[[#This Row],[Sr. no.]],Raw_data_N2_Kanji[[Sr. no.]:[Meaning]],7,0)</f>
        <v>#N/A</v>
      </c>
      <c r="E1326" s="3" t="e">
        <f>VLOOKUP(Final_manabou_kanji[[#This Row],[Sr. no.]],Raw_data_N2_Kanji[[Sr. no.]:[Meaning]],8,0)</f>
        <v>#N/A</v>
      </c>
      <c r="F1326" s="39" t="e">
        <f>VLOOKUP(Final_manabou_kanji[[#This Row],[Sr. no.]],Raw_data_N2_Kanji[[Sr. no.]:[Meaning]],9,0)</f>
        <v>#N/A</v>
      </c>
      <c r="G1326" s="66" t="e">
        <f>VLOOKUP(Final_manabou_kanji[[#This Row],[Sr. no.]],Raw_data_N2_Kanji[[Sr. no.]:[Sentence]],13,0)</f>
        <v>#N/A</v>
      </c>
      <c r="H1326" t="e">
        <f>VLOOKUP(Final_manabou_kanji[[#This Row],[Kanji]],Raw_data_N2_Kanji[[Receipe]:[Meaning]],6,0)</f>
        <v>#N/A</v>
      </c>
      <c r="I1326" t="e">
        <f>VLOOKUP(Final_manabou_kanji[[#This Row],[Kanji]],Raw_data_N2_Kanji[[Receipe]:[Meaning]],7,0)</f>
        <v>#N/A</v>
      </c>
      <c r="J1326" t="e">
        <f>#REF!</f>
        <v>#REF!</v>
      </c>
      <c r="K1326" s="35">
        <f>Final_manabou_kanji[[#This Row],[Sr. no.]]</f>
        <v>1324</v>
      </c>
    </row>
    <row r="1327" spans="2:11" ht="15" customHeight="1" x14ac:dyDescent="0.3">
      <c r="B1327" s="34">
        <v>1325</v>
      </c>
      <c r="C1327" s="34" t="e">
        <f>VLOOKUP(Final_manabou_kanji[[#This Row],[Sr. no.]],Raw_data_N2_Kanji[[Sr. no.]:[Receipe no]],5,0)</f>
        <v>#N/A</v>
      </c>
      <c r="D1327" s="38" t="e">
        <f>VLOOKUP(Final_manabou_kanji[[#This Row],[Sr. no.]],Raw_data_N2_Kanji[[Sr. no.]:[Meaning]],7,0)</f>
        <v>#N/A</v>
      </c>
      <c r="E1327" s="3" t="e">
        <f>VLOOKUP(Final_manabou_kanji[[#This Row],[Sr. no.]],Raw_data_N2_Kanji[[Sr. no.]:[Meaning]],8,0)</f>
        <v>#N/A</v>
      </c>
      <c r="F1327" s="39" t="e">
        <f>VLOOKUP(Final_manabou_kanji[[#This Row],[Sr. no.]],Raw_data_N2_Kanji[[Sr. no.]:[Meaning]],9,0)</f>
        <v>#N/A</v>
      </c>
      <c r="G1327" s="66" t="e">
        <f>VLOOKUP(Final_manabou_kanji[[#This Row],[Sr. no.]],Raw_data_N2_Kanji[[Sr. no.]:[Sentence]],13,0)</f>
        <v>#N/A</v>
      </c>
      <c r="H1327" t="e">
        <f>VLOOKUP(Final_manabou_kanji[[#This Row],[Kanji]],Raw_data_N2_Kanji[[Receipe]:[Meaning]],6,0)</f>
        <v>#N/A</v>
      </c>
      <c r="I1327" t="e">
        <f>VLOOKUP(Final_manabou_kanji[[#This Row],[Kanji]],Raw_data_N2_Kanji[[Receipe]:[Meaning]],7,0)</f>
        <v>#N/A</v>
      </c>
      <c r="J1327" t="e">
        <f>#REF!</f>
        <v>#REF!</v>
      </c>
      <c r="K1327" s="35">
        <f>Final_manabou_kanji[[#This Row],[Sr. no.]]</f>
        <v>1325</v>
      </c>
    </row>
    <row r="1328" spans="2:11" ht="15" customHeight="1" x14ac:dyDescent="0.3">
      <c r="B1328" s="34">
        <v>1326</v>
      </c>
      <c r="C1328" s="34" t="e">
        <f>VLOOKUP(Final_manabou_kanji[[#This Row],[Sr. no.]],Raw_data_N2_Kanji[[Sr. no.]:[Receipe no]],5,0)</f>
        <v>#N/A</v>
      </c>
      <c r="D1328" s="38" t="e">
        <f>VLOOKUP(Final_manabou_kanji[[#This Row],[Sr. no.]],Raw_data_N2_Kanji[[Sr. no.]:[Meaning]],7,0)</f>
        <v>#N/A</v>
      </c>
      <c r="E1328" s="3" t="e">
        <f>VLOOKUP(Final_manabou_kanji[[#This Row],[Sr. no.]],Raw_data_N2_Kanji[[Sr. no.]:[Meaning]],8,0)</f>
        <v>#N/A</v>
      </c>
      <c r="F1328" s="39" t="e">
        <f>VLOOKUP(Final_manabou_kanji[[#This Row],[Sr. no.]],Raw_data_N2_Kanji[[Sr. no.]:[Meaning]],9,0)</f>
        <v>#N/A</v>
      </c>
      <c r="G1328" s="66" t="e">
        <f>VLOOKUP(Final_manabou_kanji[[#This Row],[Sr. no.]],Raw_data_N2_Kanji[[Sr. no.]:[Sentence]],13,0)</f>
        <v>#N/A</v>
      </c>
      <c r="H1328" t="e">
        <f>VLOOKUP(Final_manabou_kanji[[#This Row],[Kanji]],Raw_data_N2_Kanji[[Receipe]:[Meaning]],6,0)</f>
        <v>#N/A</v>
      </c>
      <c r="I1328" t="e">
        <f>VLOOKUP(Final_manabou_kanji[[#This Row],[Kanji]],Raw_data_N2_Kanji[[Receipe]:[Meaning]],7,0)</f>
        <v>#N/A</v>
      </c>
      <c r="J1328" t="e">
        <f>#REF!</f>
        <v>#REF!</v>
      </c>
      <c r="K1328" s="35">
        <f>Final_manabou_kanji[[#This Row],[Sr. no.]]</f>
        <v>1326</v>
      </c>
    </row>
    <row r="1329" spans="2:11" ht="15" customHeight="1" x14ac:dyDescent="0.3">
      <c r="B1329" s="34">
        <v>1327</v>
      </c>
      <c r="C1329" s="34" t="e">
        <f>VLOOKUP(Final_manabou_kanji[[#This Row],[Sr. no.]],Raw_data_N2_Kanji[[Sr. no.]:[Receipe no]],5,0)</f>
        <v>#N/A</v>
      </c>
      <c r="D1329" s="38" t="e">
        <f>VLOOKUP(Final_manabou_kanji[[#This Row],[Sr. no.]],Raw_data_N2_Kanji[[Sr. no.]:[Meaning]],7,0)</f>
        <v>#N/A</v>
      </c>
      <c r="E1329" s="3" t="e">
        <f>VLOOKUP(Final_manabou_kanji[[#This Row],[Sr. no.]],Raw_data_N2_Kanji[[Sr. no.]:[Meaning]],8,0)</f>
        <v>#N/A</v>
      </c>
      <c r="F1329" s="39" t="e">
        <f>VLOOKUP(Final_manabou_kanji[[#This Row],[Sr. no.]],Raw_data_N2_Kanji[[Sr. no.]:[Meaning]],9,0)</f>
        <v>#N/A</v>
      </c>
      <c r="G1329" s="66" t="e">
        <f>VLOOKUP(Final_manabou_kanji[[#This Row],[Sr. no.]],Raw_data_N2_Kanji[[Sr. no.]:[Sentence]],13,0)</f>
        <v>#N/A</v>
      </c>
      <c r="H1329" t="e">
        <f>VLOOKUP(Final_manabou_kanji[[#This Row],[Kanji]],Raw_data_N2_Kanji[[Receipe]:[Meaning]],6,0)</f>
        <v>#N/A</v>
      </c>
      <c r="I1329" t="e">
        <f>VLOOKUP(Final_manabou_kanji[[#This Row],[Kanji]],Raw_data_N2_Kanji[[Receipe]:[Meaning]],7,0)</f>
        <v>#N/A</v>
      </c>
      <c r="J1329" t="e">
        <f>#REF!</f>
        <v>#REF!</v>
      </c>
      <c r="K1329" s="35">
        <f>Final_manabou_kanji[[#This Row],[Sr. no.]]</f>
        <v>1327</v>
      </c>
    </row>
    <row r="1330" spans="2:11" ht="15" customHeight="1" x14ac:dyDescent="0.3">
      <c r="B1330" s="34">
        <v>1328</v>
      </c>
      <c r="C1330" s="34" t="e">
        <f>VLOOKUP(Final_manabou_kanji[[#This Row],[Sr. no.]],Raw_data_N2_Kanji[[Sr. no.]:[Receipe no]],5,0)</f>
        <v>#N/A</v>
      </c>
      <c r="D1330" s="38" t="e">
        <f>VLOOKUP(Final_manabou_kanji[[#This Row],[Sr. no.]],Raw_data_N2_Kanji[[Sr. no.]:[Meaning]],7,0)</f>
        <v>#N/A</v>
      </c>
      <c r="E1330" s="3" t="e">
        <f>VLOOKUP(Final_manabou_kanji[[#This Row],[Sr. no.]],Raw_data_N2_Kanji[[Sr. no.]:[Meaning]],8,0)</f>
        <v>#N/A</v>
      </c>
      <c r="F1330" s="39" t="e">
        <f>VLOOKUP(Final_manabou_kanji[[#This Row],[Sr. no.]],Raw_data_N2_Kanji[[Sr. no.]:[Meaning]],9,0)</f>
        <v>#N/A</v>
      </c>
      <c r="G1330" s="66" t="e">
        <f>VLOOKUP(Final_manabou_kanji[[#This Row],[Sr. no.]],Raw_data_N2_Kanji[[Sr. no.]:[Sentence]],13,0)</f>
        <v>#N/A</v>
      </c>
      <c r="H1330" t="e">
        <f>VLOOKUP(Final_manabou_kanji[[#This Row],[Kanji]],Raw_data_N2_Kanji[[Receipe]:[Meaning]],6,0)</f>
        <v>#N/A</v>
      </c>
      <c r="I1330" t="e">
        <f>VLOOKUP(Final_manabou_kanji[[#This Row],[Kanji]],Raw_data_N2_Kanji[[Receipe]:[Meaning]],7,0)</f>
        <v>#N/A</v>
      </c>
      <c r="J1330" t="e">
        <f>#REF!</f>
        <v>#REF!</v>
      </c>
      <c r="K1330" s="35">
        <f>Final_manabou_kanji[[#This Row],[Sr. no.]]</f>
        <v>1328</v>
      </c>
    </row>
    <row r="1331" spans="2:11" ht="15" customHeight="1" x14ac:dyDescent="0.3">
      <c r="B1331" s="34">
        <v>1329</v>
      </c>
      <c r="C1331" s="34" t="e">
        <f>VLOOKUP(Final_manabou_kanji[[#This Row],[Sr. no.]],Raw_data_N2_Kanji[[Sr. no.]:[Receipe no]],5,0)</f>
        <v>#N/A</v>
      </c>
      <c r="D1331" s="38" t="e">
        <f>VLOOKUP(Final_manabou_kanji[[#This Row],[Sr. no.]],Raw_data_N2_Kanji[[Sr. no.]:[Meaning]],7,0)</f>
        <v>#N/A</v>
      </c>
      <c r="E1331" s="3" t="e">
        <f>VLOOKUP(Final_manabou_kanji[[#This Row],[Sr. no.]],Raw_data_N2_Kanji[[Sr. no.]:[Meaning]],8,0)</f>
        <v>#N/A</v>
      </c>
      <c r="F1331" s="39" t="e">
        <f>VLOOKUP(Final_manabou_kanji[[#This Row],[Sr. no.]],Raw_data_N2_Kanji[[Sr. no.]:[Meaning]],9,0)</f>
        <v>#N/A</v>
      </c>
      <c r="G1331" s="66" t="e">
        <f>VLOOKUP(Final_manabou_kanji[[#This Row],[Sr. no.]],Raw_data_N2_Kanji[[Sr. no.]:[Sentence]],13,0)</f>
        <v>#N/A</v>
      </c>
      <c r="H1331" t="e">
        <f>VLOOKUP(Final_manabou_kanji[[#This Row],[Kanji]],Raw_data_N2_Kanji[[Receipe]:[Meaning]],6,0)</f>
        <v>#N/A</v>
      </c>
      <c r="I1331" t="e">
        <f>VLOOKUP(Final_manabou_kanji[[#This Row],[Kanji]],Raw_data_N2_Kanji[[Receipe]:[Meaning]],7,0)</f>
        <v>#N/A</v>
      </c>
      <c r="J1331" t="e">
        <f>#REF!</f>
        <v>#REF!</v>
      </c>
      <c r="K1331" s="35">
        <f>Final_manabou_kanji[[#This Row],[Sr. no.]]</f>
        <v>1329</v>
      </c>
    </row>
    <row r="1332" spans="2:11" ht="15" customHeight="1" x14ac:dyDescent="0.3">
      <c r="B1332" s="34">
        <v>1330</v>
      </c>
      <c r="C1332" s="34" t="e">
        <f>VLOOKUP(Final_manabou_kanji[[#This Row],[Sr. no.]],Raw_data_N2_Kanji[[Sr. no.]:[Receipe no]],5,0)</f>
        <v>#N/A</v>
      </c>
      <c r="D1332" s="38" t="e">
        <f>VLOOKUP(Final_manabou_kanji[[#This Row],[Sr. no.]],Raw_data_N2_Kanji[[Sr. no.]:[Meaning]],7,0)</f>
        <v>#N/A</v>
      </c>
      <c r="E1332" s="3" t="e">
        <f>VLOOKUP(Final_manabou_kanji[[#This Row],[Sr. no.]],Raw_data_N2_Kanji[[Sr. no.]:[Meaning]],8,0)</f>
        <v>#N/A</v>
      </c>
      <c r="F1332" s="39" t="e">
        <f>VLOOKUP(Final_manabou_kanji[[#This Row],[Sr. no.]],Raw_data_N2_Kanji[[Sr. no.]:[Meaning]],9,0)</f>
        <v>#N/A</v>
      </c>
      <c r="G1332" s="66" t="e">
        <f>VLOOKUP(Final_manabou_kanji[[#This Row],[Sr. no.]],Raw_data_N2_Kanji[[Sr. no.]:[Sentence]],13,0)</f>
        <v>#N/A</v>
      </c>
      <c r="H1332" t="e">
        <f>VLOOKUP(Final_manabou_kanji[[#This Row],[Kanji]],Raw_data_N2_Kanji[[Receipe]:[Meaning]],6,0)</f>
        <v>#N/A</v>
      </c>
      <c r="I1332" t="e">
        <f>VLOOKUP(Final_manabou_kanji[[#This Row],[Kanji]],Raw_data_N2_Kanji[[Receipe]:[Meaning]],7,0)</f>
        <v>#N/A</v>
      </c>
      <c r="J1332" t="e">
        <f>#REF!</f>
        <v>#REF!</v>
      </c>
      <c r="K1332" s="35">
        <f>Final_manabou_kanji[[#This Row],[Sr. no.]]</f>
        <v>1330</v>
      </c>
    </row>
    <row r="1333" spans="2:11" ht="15" customHeight="1" x14ac:dyDescent="0.3">
      <c r="B1333" s="34">
        <v>1331</v>
      </c>
      <c r="C1333" s="34" t="e">
        <f>VLOOKUP(Final_manabou_kanji[[#This Row],[Sr. no.]],Raw_data_N2_Kanji[[Sr. no.]:[Receipe no]],5,0)</f>
        <v>#N/A</v>
      </c>
      <c r="D1333" s="38" t="e">
        <f>VLOOKUP(Final_manabou_kanji[[#This Row],[Sr. no.]],Raw_data_N2_Kanji[[Sr. no.]:[Meaning]],7,0)</f>
        <v>#N/A</v>
      </c>
      <c r="E1333" s="3" t="e">
        <f>VLOOKUP(Final_manabou_kanji[[#This Row],[Sr. no.]],Raw_data_N2_Kanji[[Sr. no.]:[Meaning]],8,0)</f>
        <v>#N/A</v>
      </c>
      <c r="F1333" s="39" t="e">
        <f>VLOOKUP(Final_manabou_kanji[[#This Row],[Sr. no.]],Raw_data_N2_Kanji[[Sr. no.]:[Meaning]],9,0)</f>
        <v>#N/A</v>
      </c>
      <c r="G1333" s="66" t="e">
        <f>VLOOKUP(Final_manabou_kanji[[#This Row],[Sr. no.]],Raw_data_N2_Kanji[[Sr. no.]:[Sentence]],13,0)</f>
        <v>#N/A</v>
      </c>
      <c r="H1333" t="e">
        <f>VLOOKUP(Final_manabou_kanji[[#This Row],[Kanji]],Raw_data_N2_Kanji[[Receipe]:[Meaning]],6,0)</f>
        <v>#N/A</v>
      </c>
      <c r="I1333" t="e">
        <f>VLOOKUP(Final_manabou_kanji[[#This Row],[Kanji]],Raw_data_N2_Kanji[[Receipe]:[Meaning]],7,0)</f>
        <v>#N/A</v>
      </c>
      <c r="J1333" t="e">
        <f>#REF!</f>
        <v>#REF!</v>
      </c>
      <c r="K1333" s="35">
        <f>Final_manabou_kanji[[#This Row],[Sr. no.]]</f>
        <v>1331</v>
      </c>
    </row>
    <row r="1334" spans="2:11" ht="15" customHeight="1" x14ac:dyDescent="0.3">
      <c r="B1334" s="34">
        <v>1332</v>
      </c>
      <c r="C1334" s="34" t="e">
        <f>VLOOKUP(Final_manabou_kanji[[#This Row],[Sr. no.]],Raw_data_N2_Kanji[[Sr. no.]:[Receipe no]],5,0)</f>
        <v>#N/A</v>
      </c>
      <c r="D1334" s="38" t="e">
        <f>VLOOKUP(Final_manabou_kanji[[#This Row],[Sr. no.]],Raw_data_N2_Kanji[[Sr. no.]:[Meaning]],7,0)</f>
        <v>#N/A</v>
      </c>
      <c r="E1334" s="3" t="e">
        <f>VLOOKUP(Final_manabou_kanji[[#This Row],[Sr. no.]],Raw_data_N2_Kanji[[Sr. no.]:[Meaning]],8,0)</f>
        <v>#N/A</v>
      </c>
      <c r="F1334" s="39" t="e">
        <f>VLOOKUP(Final_manabou_kanji[[#This Row],[Sr. no.]],Raw_data_N2_Kanji[[Sr. no.]:[Meaning]],9,0)</f>
        <v>#N/A</v>
      </c>
      <c r="G1334" s="66" t="e">
        <f>VLOOKUP(Final_manabou_kanji[[#This Row],[Sr. no.]],Raw_data_N2_Kanji[[Sr. no.]:[Sentence]],13,0)</f>
        <v>#N/A</v>
      </c>
      <c r="H1334" t="e">
        <f>VLOOKUP(Final_manabou_kanji[[#This Row],[Kanji]],Raw_data_N2_Kanji[[Receipe]:[Meaning]],6,0)</f>
        <v>#N/A</v>
      </c>
      <c r="I1334" t="e">
        <f>VLOOKUP(Final_manabou_kanji[[#This Row],[Kanji]],Raw_data_N2_Kanji[[Receipe]:[Meaning]],7,0)</f>
        <v>#N/A</v>
      </c>
      <c r="J1334" t="e">
        <f>#REF!</f>
        <v>#REF!</v>
      </c>
      <c r="K1334" s="35">
        <f>Final_manabou_kanji[[#This Row],[Sr. no.]]</f>
        <v>1332</v>
      </c>
    </row>
    <row r="1335" spans="2:11" ht="15" customHeight="1" x14ac:dyDescent="0.3">
      <c r="B1335" s="34">
        <v>1333</v>
      </c>
      <c r="C1335" s="34" t="e">
        <f>VLOOKUP(Final_manabou_kanji[[#This Row],[Sr. no.]],Raw_data_N2_Kanji[[Sr. no.]:[Receipe no]],5,0)</f>
        <v>#N/A</v>
      </c>
      <c r="D1335" s="38" t="e">
        <f>VLOOKUP(Final_manabou_kanji[[#This Row],[Sr. no.]],Raw_data_N2_Kanji[[Sr. no.]:[Meaning]],7,0)</f>
        <v>#N/A</v>
      </c>
      <c r="E1335" s="3" t="e">
        <f>VLOOKUP(Final_manabou_kanji[[#This Row],[Sr. no.]],Raw_data_N2_Kanji[[Sr. no.]:[Meaning]],8,0)</f>
        <v>#N/A</v>
      </c>
      <c r="F1335" s="39" t="e">
        <f>VLOOKUP(Final_manabou_kanji[[#This Row],[Sr. no.]],Raw_data_N2_Kanji[[Sr. no.]:[Meaning]],9,0)</f>
        <v>#N/A</v>
      </c>
      <c r="G1335" s="66" t="e">
        <f>VLOOKUP(Final_manabou_kanji[[#This Row],[Sr. no.]],Raw_data_N2_Kanji[[Sr. no.]:[Sentence]],13,0)</f>
        <v>#N/A</v>
      </c>
      <c r="H1335" t="e">
        <f>VLOOKUP(Final_manabou_kanji[[#This Row],[Kanji]],Raw_data_N2_Kanji[[Receipe]:[Meaning]],6,0)</f>
        <v>#N/A</v>
      </c>
      <c r="I1335" t="e">
        <f>VLOOKUP(Final_manabou_kanji[[#This Row],[Kanji]],Raw_data_N2_Kanji[[Receipe]:[Meaning]],7,0)</f>
        <v>#N/A</v>
      </c>
      <c r="J1335" t="e">
        <f>#REF!</f>
        <v>#REF!</v>
      </c>
      <c r="K1335" s="35">
        <f>Final_manabou_kanji[[#This Row],[Sr. no.]]</f>
        <v>1333</v>
      </c>
    </row>
    <row r="1336" spans="2:11" ht="15" customHeight="1" x14ac:dyDescent="0.3">
      <c r="B1336" s="34">
        <v>1334</v>
      </c>
      <c r="C1336" s="34" t="e">
        <f>VLOOKUP(Final_manabou_kanji[[#This Row],[Sr. no.]],Raw_data_N2_Kanji[[Sr. no.]:[Receipe no]],5,0)</f>
        <v>#N/A</v>
      </c>
      <c r="D1336" s="38" t="e">
        <f>VLOOKUP(Final_manabou_kanji[[#This Row],[Sr. no.]],Raw_data_N2_Kanji[[Sr. no.]:[Meaning]],7,0)</f>
        <v>#N/A</v>
      </c>
      <c r="E1336" s="3" t="e">
        <f>VLOOKUP(Final_manabou_kanji[[#This Row],[Sr. no.]],Raw_data_N2_Kanji[[Sr. no.]:[Meaning]],8,0)</f>
        <v>#N/A</v>
      </c>
      <c r="F1336" s="39" t="e">
        <f>VLOOKUP(Final_manabou_kanji[[#This Row],[Sr. no.]],Raw_data_N2_Kanji[[Sr. no.]:[Meaning]],9,0)</f>
        <v>#N/A</v>
      </c>
      <c r="G1336" s="66" t="e">
        <f>VLOOKUP(Final_manabou_kanji[[#This Row],[Sr. no.]],Raw_data_N2_Kanji[[Sr. no.]:[Sentence]],13,0)</f>
        <v>#N/A</v>
      </c>
      <c r="H1336" t="e">
        <f>VLOOKUP(Final_manabou_kanji[[#This Row],[Kanji]],Raw_data_N2_Kanji[[Receipe]:[Meaning]],6,0)</f>
        <v>#N/A</v>
      </c>
      <c r="I1336" t="e">
        <f>VLOOKUP(Final_manabou_kanji[[#This Row],[Kanji]],Raw_data_N2_Kanji[[Receipe]:[Meaning]],7,0)</f>
        <v>#N/A</v>
      </c>
      <c r="J1336" t="e">
        <f>#REF!</f>
        <v>#REF!</v>
      </c>
      <c r="K1336" s="35">
        <f>Final_manabou_kanji[[#This Row],[Sr. no.]]</f>
        <v>1334</v>
      </c>
    </row>
    <row r="1337" spans="2:11" ht="15" customHeight="1" x14ac:dyDescent="0.3">
      <c r="B1337" s="34">
        <v>1335</v>
      </c>
      <c r="C1337" s="34" t="e">
        <f>VLOOKUP(Final_manabou_kanji[[#This Row],[Sr. no.]],Raw_data_N2_Kanji[[Sr. no.]:[Receipe no]],5,0)</f>
        <v>#N/A</v>
      </c>
      <c r="D1337" s="38" t="e">
        <f>VLOOKUP(Final_manabou_kanji[[#This Row],[Sr. no.]],Raw_data_N2_Kanji[[Sr. no.]:[Meaning]],7,0)</f>
        <v>#N/A</v>
      </c>
      <c r="E1337" s="3" t="e">
        <f>VLOOKUP(Final_manabou_kanji[[#This Row],[Sr. no.]],Raw_data_N2_Kanji[[Sr. no.]:[Meaning]],8,0)</f>
        <v>#N/A</v>
      </c>
      <c r="F1337" s="39" t="e">
        <f>VLOOKUP(Final_manabou_kanji[[#This Row],[Sr. no.]],Raw_data_N2_Kanji[[Sr. no.]:[Meaning]],9,0)</f>
        <v>#N/A</v>
      </c>
      <c r="G1337" s="66" t="e">
        <f>VLOOKUP(Final_manabou_kanji[[#This Row],[Sr. no.]],Raw_data_N2_Kanji[[Sr. no.]:[Sentence]],13,0)</f>
        <v>#N/A</v>
      </c>
      <c r="H1337" t="e">
        <f>VLOOKUP(Final_manabou_kanji[[#This Row],[Kanji]],Raw_data_N2_Kanji[[Receipe]:[Meaning]],6,0)</f>
        <v>#N/A</v>
      </c>
      <c r="I1337" t="e">
        <f>VLOOKUP(Final_manabou_kanji[[#This Row],[Kanji]],Raw_data_N2_Kanji[[Receipe]:[Meaning]],7,0)</f>
        <v>#N/A</v>
      </c>
      <c r="J1337" t="e">
        <f>#REF!</f>
        <v>#REF!</v>
      </c>
      <c r="K1337" s="35">
        <f>Final_manabou_kanji[[#This Row],[Sr. no.]]</f>
        <v>1335</v>
      </c>
    </row>
    <row r="1338" spans="2:11" ht="15" customHeight="1" x14ac:dyDescent="0.3">
      <c r="B1338" s="34">
        <v>1336</v>
      </c>
      <c r="C1338" s="34" t="e">
        <f>VLOOKUP(Final_manabou_kanji[[#This Row],[Sr. no.]],Raw_data_N2_Kanji[[Sr. no.]:[Receipe no]],5,0)</f>
        <v>#N/A</v>
      </c>
      <c r="D1338" s="38" t="e">
        <f>VLOOKUP(Final_manabou_kanji[[#This Row],[Sr. no.]],Raw_data_N2_Kanji[[Sr. no.]:[Meaning]],7,0)</f>
        <v>#N/A</v>
      </c>
      <c r="E1338" s="3" t="e">
        <f>VLOOKUP(Final_manabou_kanji[[#This Row],[Sr. no.]],Raw_data_N2_Kanji[[Sr. no.]:[Meaning]],8,0)</f>
        <v>#N/A</v>
      </c>
      <c r="F1338" s="39" t="e">
        <f>VLOOKUP(Final_manabou_kanji[[#This Row],[Sr. no.]],Raw_data_N2_Kanji[[Sr. no.]:[Meaning]],9,0)</f>
        <v>#N/A</v>
      </c>
      <c r="G1338" s="66" t="e">
        <f>VLOOKUP(Final_manabou_kanji[[#This Row],[Sr. no.]],Raw_data_N2_Kanji[[Sr. no.]:[Sentence]],13,0)</f>
        <v>#N/A</v>
      </c>
      <c r="H1338" t="e">
        <f>VLOOKUP(Final_manabou_kanji[[#This Row],[Kanji]],Raw_data_N2_Kanji[[Receipe]:[Meaning]],6,0)</f>
        <v>#N/A</v>
      </c>
      <c r="I1338" t="e">
        <f>VLOOKUP(Final_manabou_kanji[[#This Row],[Kanji]],Raw_data_N2_Kanji[[Receipe]:[Meaning]],7,0)</f>
        <v>#N/A</v>
      </c>
      <c r="J1338" t="e">
        <f>#REF!</f>
        <v>#REF!</v>
      </c>
      <c r="K1338" s="35">
        <f>Final_manabou_kanji[[#This Row],[Sr. no.]]</f>
        <v>1336</v>
      </c>
    </row>
    <row r="1339" spans="2:11" ht="15" customHeight="1" x14ac:dyDescent="0.3">
      <c r="B1339" s="34">
        <v>1337</v>
      </c>
      <c r="C1339" s="34" t="e">
        <f>VLOOKUP(Final_manabou_kanji[[#This Row],[Sr. no.]],Raw_data_N2_Kanji[[Sr. no.]:[Receipe no]],5,0)</f>
        <v>#N/A</v>
      </c>
      <c r="D1339" s="38" t="e">
        <f>VLOOKUP(Final_manabou_kanji[[#This Row],[Sr. no.]],Raw_data_N2_Kanji[[Sr. no.]:[Meaning]],7,0)</f>
        <v>#N/A</v>
      </c>
      <c r="E1339" s="3" t="e">
        <f>VLOOKUP(Final_manabou_kanji[[#This Row],[Sr. no.]],Raw_data_N2_Kanji[[Sr. no.]:[Meaning]],8,0)</f>
        <v>#N/A</v>
      </c>
      <c r="F1339" s="39" t="e">
        <f>VLOOKUP(Final_manabou_kanji[[#This Row],[Sr. no.]],Raw_data_N2_Kanji[[Sr. no.]:[Meaning]],9,0)</f>
        <v>#N/A</v>
      </c>
      <c r="G1339" s="66" t="e">
        <f>VLOOKUP(Final_manabou_kanji[[#This Row],[Sr. no.]],Raw_data_N2_Kanji[[Sr. no.]:[Sentence]],13,0)</f>
        <v>#N/A</v>
      </c>
      <c r="H1339" t="e">
        <f>VLOOKUP(Final_manabou_kanji[[#This Row],[Kanji]],Raw_data_N2_Kanji[[Receipe]:[Meaning]],6,0)</f>
        <v>#N/A</v>
      </c>
      <c r="I1339" t="e">
        <f>VLOOKUP(Final_manabou_kanji[[#This Row],[Kanji]],Raw_data_N2_Kanji[[Receipe]:[Meaning]],7,0)</f>
        <v>#N/A</v>
      </c>
      <c r="J1339" t="e">
        <f>#REF!</f>
        <v>#REF!</v>
      </c>
      <c r="K1339" s="35">
        <f>Final_manabou_kanji[[#This Row],[Sr. no.]]</f>
        <v>1337</v>
      </c>
    </row>
    <row r="1340" spans="2:11" ht="15" customHeight="1" x14ac:dyDescent="0.3">
      <c r="B1340" s="34">
        <v>1338</v>
      </c>
      <c r="C1340" s="34" t="e">
        <f>VLOOKUP(Final_manabou_kanji[[#This Row],[Sr. no.]],Raw_data_N2_Kanji[[Sr. no.]:[Receipe no]],5,0)</f>
        <v>#N/A</v>
      </c>
      <c r="D1340" s="38" t="e">
        <f>VLOOKUP(Final_manabou_kanji[[#This Row],[Sr. no.]],Raw_data_N2_Kanji[[Sr. no.]:[Meaning]],7,0)</f>
        <v>#N/A</v>
      </c>
      <c r="E1340" s="3" t="e">
        <f>VLOOKUP(Final_manabou_kanji[[#This Row],[Sr. no.]],Raw_data_N2_Kanji[[Sr. no.]:[Meaning]],8,0)</f>
        <v>#N/A</v>
      </c>
      <c r="F1340" s="39" t="e">
        <f>VLOOKUP(Final_manabou_kanji[[#This Row],[Sr. no.]],Raw_data_N2_Kanji[[Sr. no.]:[Meaning]],9,0)</f>
        <v>#N/A</v>
      </c>
      <c r="G1340" s="66" t="e">
        <f>VLOOKUP(Final_manabou_kanji[[#This Row],[Sr. no.]],Raw_data_N2_Kanji[[Sr. no.]:[Sentence]],13,0)</f>
        <v>#N/A</v>
      </c>
      <c r="H1340" t="e">
        <f>VLOOKUP(Final_manabou_kanji[[#This Row],[Kanji]],Raw_data_N2_Kanji[[Receipe]:[Meaning]],6,0)</f>
        <v>#N/A</v>
      </c>
      <c r="I1340" t="e">
        <f>VLOOKUP(Final_manabou_kanji[[#This Row],[Kanji]],Raw_data_N2_Kanji[[Receipe]:[Meaning]],7,0)</f>
        <v>#N/A</v>
      </c>
      <c r="J1340" t="e">
        <f>#REF!</f>
        <v>#REF!</v>
      </c>
      <c r="K1340" s="35">
        <f>Final_manabou_kanji[[#This Row],[Sr. no.]]</f>
        <v>1338</v>
      </c>
    </row>
    <row r="1341" spans="2:11" ht="15" customHeight="1" x14ac:dyDescent="0.3">
      <c r="B1341" s="34">
        <v>1339</v>
      </c>
      <c r="C1341" s="34" t="e">
        <f>VLOOKUP(Final_manabou_kanji[[#This Row],[Sr. no.]],Raw_data_N2_Kanji[[Sr. no.]:[Receipe no]],5,0)</f>
        <v>#N/A</v>
      </c>
      <c r="D1341" s="38" t="e">
        <f>VLOOKUP(Final_manabou_kanji[[#This Row],[Sr. no.]],Raw_data_N2_Kanji[[Sr. no.]:[Meaning]],7,0)</f>
        <v>#N/A</v>
      </c>
      <c r="E1341" s="3" t="e">
        <f>VLOOKUP(Final_manabou_kanji[[#This Row],[Sr. no.]],Raw_data_N2_Kanji[[Sr. no.]:[Meaning]],8,0)</f>
        <v>#N/A</v>
      </c>
      <c r="F1341" s="39" t="e">
        <f>VLOOKUP(Final_manabou_kanji[[#This Row],[Sr. no.]],Raw_data_N2_Kanji[[Sr. no.]:[Meaning]],9,0)</f>
        <v>#N/A</v>
      </c>
      <c r="G1341" s="66" t="e">
        <f>VLOOKUP(Final_manabou_kanji[[#This Row],[Sr. no.]],Raw_data_N2_Kanji[[Sr. no.]:[Sentence]],13,0)</f>
        <v>#N/A</v>
      </c>
      <c r="H1341" t="e">
        <f>VLOOKUP(Final_manabou_kanji[[#This Row],[Kanji]],Raw_data_N2_Kanji[[Receipe]:[Meaning]],6,0)</f>
        <v>#N/A</v>
      </c>
      <c r="I1341" t="e">
        <f>VLOOKUP(Final_manabou_kanji[[#This Row],[Kanji]],Raw_data_N2_Kanji[[Receipe]:[Meaning]],7,0)</f>
        <v>#N/A</v>
      </c>
      <c r="J1341" t="e">
        <f>#REF!</f>
        <v>#REF!</v>
      </c>
      <c r="K1341" s="35">
        <f>Final_manabou_kanji[[#This Row],[Sr. no.]]</f>
        <v>1339</v>
      </c>
    </row>
    <row r="1342" spans="2:11" ht="15" customHeight="1" x14ac:dyDescent="0.3">
      <c r="B1342" s="34">
        <v>1340</v>
      </c>
      <c r="C1342" s="34" t="e">
        <f>VLOOKUP(Final_manabou_kanji[[#This Row],[Sr. no.]],Raw_data_N2_Kanji[[Sr. no.]:[Receipe no]],5,0)</f>
        <v>#N/A</v>
      </c>
      <c r="D1342" s="38" t="e">
        <f>VLOOKUP(Final_manabou_kanji[[#This Row],[Sr. no.]],Raw_data_N2_Kanji[[Sr. no.]:[Meaning]],7,0)</f>
        <v>#N/A</v>
      </c>
      <c r="E1342" s="3" t="e">
        <f>VLOOKUP(Final_manabou_kanji[[#This Row],[Sr. no.]],Raw_data_N2_Kanji[[Sr. no.]:[Meaning]],8,0)</f>
        <v>#N/A</v>
      </c>
      <c r="F1342" s="39" t="e">
        <f>VLOOKUP(Final_manabou_kanji[[#This Row],[Sr. no.]],Raw_data_N2_Kanji[[Sr. no.]:[Meaning]],9,0)</f>
        <v>#N/A</v>
      </c>
      <c r="G1342" s="66" t="e">
        <f>VLOOKUP(Final_manabou_kanji[[#This Row],[Sr. no.]],Raw_data_N2_Kanji[[Sr. no.]:[Sentence]],13,0)</f>
        <v>#N/A</v>
      </c>
      <c r="H1342" t="e">
        <f>VLOOKUP(Final_manabou_kanji[[#This Row],[Kanji]],Raw_data_N2_Kanji[[Receipe]:[Meaning]],6,0)</f>
        <v>#N/A</v>
      </c>
      <c r="I1342" t="e">
        <f>VLOOKUP(Final_manabou_kanji[[#This Row],[Kanji]],Raw_data_N2_Kanji[[Receipe]:[Meaning]],7,0)</f>
        <v>#N/A</v>
      </c>
      <c r="J1342" t="e">
        <f>#REF!</f>
        <v>#REF!</v>
      </c>
      <c r="K1342" s="35">
        <f>Final_manabou_kanji[[#This Row],[Sr. no.]]</f>
        <v>1340</v>
      </c>
    </row>
    <row r="1343" spans="2:11" ht="15" customHeight="1" x14ac:dyDescent="0.3">
      <c r="B1343" s="34">
        <v>1341</v>
      </c>
      <c r="C1343" s="34" t="e">
        <f>VLOOKUP(Final_manabou_kanji[[#This Row],[Sr. no.]],Raw_data_N2_Kanji[[Sr. no.]:[Receipe no]],5,0)</f>
        <v>#N/A</v>
      </c>
      <c r="D1343" s="38" t="e">
        <f>VLOOKUP(Final_manabou_kanji[[#This Row],[Sr. no.]],Raw_data_N2_Kanji[[Sr. no.]:[Meaning]],7,0)</f>
        <v>#N/A</v>
      </c>
      <c r="E1343" s="3" t="e">
        <f>VLOOKUP(Final_manabou_kanji[[#This Row],[Sr. no.]],Raw_data_N2_Kanji[[Sr. no.]:[Meaning]],8,0)</f>
        <v>#N/A</v>
      </c>
      <c r="F1343" s="39" t="e">
        <f>VLOOKUP(Final_manabou_kanji[[#This Row],[Sr. no.]],Raw_data_N2_Kanji[[Sr. no.]:[Meaning]],9,0)</f>
        <v>#N/A</v>
      </c>
      <c r="G1343" s="66" t="e">
        <f>VLOOKUP(Final_manabou_kanji[[#This Row],[Sr. no.]],Raw_data_N2_Kanji[[Sr. no.]:[Sentence]],13,0)</f>
        <v>#N/A</v>
      </c>
      <c r="H1343" t="e">
        <f>VLOOKUP(Final_manabou_kanji[[#This Row],[Kanji]],Raw_data_N2_Kanji[[Receipe]:[Meaning]],6,0)</f>
        <v>#N/A</v>
      </c>
      <c r="I1343" t="e">
        <f>VLOOKUP(Final_manabou_kanji[[#This Row],[Kanji]],Raw_data_N2_Kanji[[Receipe]:[Meaning]],7,0)</f>
        <v>#N/A</v>
      </c>
      <c r="J1343" t="e">
        <f>#REF!</f>
        <v>#REF!</v>
      </c>
      <c r="K1343" s="35">
        <f>Final_manabou_kanji[[#This Row],[Sr. no.]]</f>
        <v>1341</v>
      </c>
    </row>
    <row r="1344" spans="2:11" ht="15" customHeight="1" x14ac:dyDescent="0.3">
      <c r="B1344" s="34">
        <v>1342</v>
      </c>
      <c r="C1344" s="34" t="e">
        <f>VLOOKUP(Final_manabou_kanji[[#This Row],[Sr. no.]],Raw_data_N2_Kanji[[Sr. no.]:[Receipe no]],5,0)</f>
        <v>#N/A</v>
      </c>
      <c r="D1344" s="38" t="e">
        <f>VLOOKUP(Final_manabou_kanji[[#This Row],[Sr. no.]],Raw_data_N2_Kanji[[Sr. no.]:[Meaning]],7,0)</f>
        <v>#N/A</v>
      </c>
      <c r="E1344" s="3" t="e">
        <f>VLOOKUP(Final_manabou_kanji[[#This Row],[Sr. no.]],Raw_data_N2_Kanji[[Sr. no.]:[Meaning]],8,0)</f>
        <v>#N/A</v>
      </c>
      <c r="F1344" s="39" t="e">
        <f>VLOOKUP(Final_manabou_kanji[[#This Row],[Sr. no.]],Raw_data_N2_Kanji[[Sr. no.]:[Meaning]],9,0)</f>
        <v>#N/A</v>
      </c>
      <c r="G1344" s="66" t="e">
        <f>VLOOKUP(Final_manabou_kanji[[#This Row],[Sr. no.]],Raw_data_N2_Kanji[[Sr. no.]:[Sentence]],13,0)</f>
        <v>#N/A</v>
      </c>
      <c r="H1344" t="e">
        <f>VLOOKUP(Final_manabou_kanji[[#This Row],[Kanji]],Raw_data_N2_Kanji[[Receipe]:[Meaning]],6,0)</f>
        <v>#N/A</v>
      </c>
      <c r="I1344" t="e">
        <f>VLOOKUP(Final_manabou_kanji[[#This Row],[Kanji]],Raw_data_N2_Kanji[[Receipe]:[Meaning]],7,0)</f>
        <v>#N/A</v>
      </c>
      <c r="J1344" t="e">
        <f>#REF!</f>
        <v>#REF!</v>
      </c>
      <c r="K1344" s="35">
        <f>Final_manabou_kanji[[#This Row],[Sr. no.]]</f>
        <v>1342</v>
      </c>
    </row>
    <row r="1345" spans="2:11" ht="15" customHeight="1" x14ac:dyDescent="0.3">
      <c r="B1345" s="34">
        <v>1343</v>
      </c>
      <c r="C1345" s="34" t="e">
        <f>VLOOKUP(Final_manabou_kanji[[#This Row],[Sr. no.]],Raw_data_N2_Kanji[[Sr. no.]:[Receipe no]],5,0)</f>
        <v>#N/A</v>
      </c>
      <c r="D1345" s="38" t="e">
        <f>VLOOKUP(Final_manabou_kanji[[#This Row],[Sr. no.]],Raw_data_N2_Kanji[[Sr. no.]:[Meaning]],7,0)</f>
        <v>#N/A</v>
      </c>
      <c r="E1345" s="3" t="e">
        <f>VLOOKUP(Final_manabou_kanji[[#This Row],[Sr. no.]],Raw_data_N2_Kanji[[Sr. no.]:[Meaning]],8,0)</f>
        <v>#N/A</v>
      </c>
      <c r="F1345" s="39" t="e">
        <f>VLOOKUP(Final_manabou_kanji[[#This Row],[Sr. no.]],Raw_data_N2_Kanji[[Sr. no.]:[Meaning]],9,0)</f>
        <v>#N/A</v>
      </c>
      <c r="G1345" s="66" t="e">
        <f>VLOOKUP(Final_manabou_kanji[[#This Row],[Sr. no.]],Raw_data_N2_Kanji[[Sr. no.]:[Sentence]],13,0)</f>
        <v>#N/A</v>
      </c>
      <c r="H1345" t="e">
        <f>VLOOKUP(Final_manabou_kanji[[#This Row],[Kanji]],Raw_data_N2_Kanji[[Receipe]:[Meaning]],6,0)</f>
        <v>#N/A</v>
      </c>
      <c r="I1345" t="e">
        <f>VLOOKUP(Final_manabou_kanji[[#This Row],[Kanji]],Raw_data_N2_Kanji[[Receipe]:[Meaning]],7,0)</f>
        <v>#N/A</v>
      </c>
      <c r="J1345" t="e">
        <f>#REF!</f>
        <v>#REF!</v>
      </c>
      <c r="K1345" s="35">
        <f>Final_manabou_kanji[[#This Row],[Sr. no.]]</f>
        <v>1343</v>
      </c>
    </row>
    <row r="1346" spans="2:11" ht="15" customHeight="1" x14ac:dyDescent="0.3">
      <c r="B1346" s="34">
        <v>1344</v>
      </c>
      <c r="C1346" s="34" t="e">
        <f>VLOOKUP(Final_manabou_kanji[[#This Row],[Sr. no.]],Raw_data_N2_Kanji[[Sr. no.]:[Receipe no]],5,0)</f>
        <v>#N/A</v>
      </c>
      <c r="D1346" s="38" t="e">
        <f>VLOOKUP(Final_manabou_kanji[[#This Row],[Sr. no.]],Raw_data_N2_Kanji[[Sr. no.]:[Meaning]],7,0)</f>
        <v>#N/A</v>
      </c>
      <c r="E1346" s="3" t="e">
        <f>VLOOKUP(Final_manabou_kanji[[#This Row],[Sr. no.]],Raw_data_N2_Kanji[[Sr. no.]:[Meaning]],8,0)</f>
        <v>#N/A</v>
      </c>
      <c r="F1346" s="39" t="e">
        <f>VLOOKUP(Final_manabou_kanji[[#This Row],[Sr. no.]],Raw_data_N2_Kanji[[Sr. no.]:[Meaning]],9,0)</f>
        <v>#N/A</v>
      </c>
      <c r="G1346" s="66" t="e">
        <f>VLOOKUP(Final_manabou_kanji[[#This Row],[Sr. no.]],Raw_data_N2_Kanji[[Sr. no.]:[Sentence]],13,0)</f>
        <v>#N/A</v>
      </c>
      <c r="H1346" t="e">
        <f>VLOOKUP(Final_manabou_kanji[[#This Row],[Kanji]],Raw_data_N2_Kanji[[Receipe]:[Meaning]],6,0)</f>
        <v>#N/A</v>
      </c>
      <c r="I1346" t="e">
        <f>VLOOKUP(Final_manabou_kanji[[#This Row],[Kanji]],Raw_data_N2_Kanji[[Receipe]:[Meaning]],7,0)</f>
        <v>#N/A</v>
      </c>
      <c r="J1346" t="e">
        <f>#REF!</f>
        <v>#REF!</v>
      </c>
      <c r="K1346" s="35">
        <f>Final_manabou_kanji[[#This Row],[Sr. no.]]</f>
        <v>1344</v>
      </c>
    </row>
    <row r="1347" spans="2:11" ht="15" customHeight="1" x14ac:dyDescent="0.3">
      <c r="B1347" s="34">
        <v>1345</v>
      </c>
      <c r="C1347" s="34" t="e">
        <f>VLOOKUP(Final_manabou_kanji[[#This Row],[Sr. no.]],Raw_data_N2_Kanji[[Sr. no.]:[Receipe no]],5,0)</f>
        <v>#N/A</v>
      </c>
      <c r="D1347" s="38" t="e">
        <f>VLOOKUP(Final_manabou_kanji[[#This Row],[Sr. no.]],Raw_data_N2_Kanji[[Sr. no.]:[Meaning]],7,0)</f>
        <v>#N/A</v>
      </c>
      <c r="E1347" s="3" t="e">
        <f>VLOOKUP(Final_manabou_kanji[[#This Row],[Sr. no.]],Raw_data_N2_Kanji[[Sr. no.]:[Meaning]],8,0)</f>
        <v>#N/A</v>
      </c>
      <c r="F1347" s="39" t="e">
        <f>VLOOKUP(Final_manabou_kanji[[#This Row],[Sr. no.]],Raw_data_N2_Kanji[[Sr. no.]:[Meaning]],9,0)</f>
        <v>#N/A</v>
      </c>
      <c r="G1347" s="66" t="e">
        <f>VLOOKUP(Final_manabou_kanji[[#This Row],[Sr. no.]],Raw_data_N2_Kanji[[Sr. no.]:[Sentence]],13,0)</f>
        <v>#N/A</v>
      </c>
      <c r="H1347" t="e">
        <f>VLOOKUP(Final_manabou_kanji[[#This Row],[Kanji]],Raw_data_N2_Kanji[[Receipe]:[Meaning]],6,0)</f>
        <v>#N/A</v>
      </c>
      <c r="I1347" t="e">
        <f>VLOOKUP(Final_manabou_kanji[[#This Row],[Kanji]],Raw_data_N2_Kanji[[Receipe]:[Meaning]],7,0)</f>
        <v>#N/A</v>
      </c>
      <c r="J1347" t="e">
        <f>#REF!</f>
        <v>#REF!</v>
      </c>
      <c r="K1347" s="35">
        <f>Final_manabou_kanji[[#This Row],[Sr. no.]]</f>
        <v>1345</v>
      </c>
    </row>
    <row r="1348" spans="2:11" ht="15" customHeight="1" x14ac:dyDescent="0.3">
      <c r="B1348" s="34">
        <v>1346</v>
      </c>
      <c r="C1348" s="34" t="e">
        <f>VLOOKUP(Final_manabou_kanji[[#This Row],[Sr. no.]],Raw_data_N2_Kanji[[Sr. no.]:[Receipe no]],5,0)</f>
        <v>#N/A</v>
      </c>
      <c r="D1348" s="38" t="e">
        <f>VLOOKUP(Final_manabou_kanji[[#This Row],[Sr. no.]],Raw_data_N2_Kanji[[Sr. no.]:[Meaning]],7,0)</f>
        <v>#N/A</v>
      </c>
      <c r="E1348" s="3" t="e">
        <f>VLOOKUP(Final_manabou_kanji[[#This Row],[Sr. no.]],Raw_data_N2_Kanji[[Sr. no.]:[Meaning]],8,0)</f>
        <v>#N/A</v>
      </c>
      <c r="F1348" s="39" t="e">
        <f>VLOOKUP(Final_manabou_kanji[[#This Row],[Sr. no.]],Raw_data_N2_Kanji[[Sr. no.]:[Meaning]],9,0)</f>
        <v>#N/A</v>
      </c>
      <c r="G1348" s="66" t="e">
        <f>VLOOKUP(Final_manabou_kanji[[#This Row],[Sr. no.]],Raw_data_N2_Kanji[[Sr. no.]:[Sentence]],13,0)</f>
        <v>#N/A</v>
      </c>
      <c r="H1348" t="e">
        <f>VLOOKUP(Final_manabou_kanji[[#This Row],[Kanji]],Raw_data_N2_Kanji[[Receipe]:[Meaning]],6,0)</f>
        <v>#N/A</v>
      </c>
      <c r="I1348" t="e">
        <f>VLOOKUP(Final_manabou_kanji[[#This Row],[Kanji]],Raw_data_N2_Kanji[[Receipe]:[Meaning]],7,0)</f>
        <v>#N/A</v>
      </c>
      <c r="J1348" t="e">
        <f>#REF!</f>
        <v>#REF!</v>
      </c>
      <c r="K1348" s="35">
        <f>Final_manabou_kanji[[#This Row],[Sr. no.]]</f>
        <v>1346</v>
      </c>
    </row>
    <row r="1349" spans="2:11" ht="15" customHeight="1" x14ac:dyDescent="0.3">
      <c r="B1349" s="34">
        <v>1347</v>
      </c>
      <c r="C1349" s="34" t="e">
        <f>VLOOKUP(Final_manabou_kanji[[#This Row],[Sr. no.]],Raw_data_N2_Kanji[[Sr. no.]:[Receipe no]],5,0)</f>
        <v>#N/A</v>
      </c>
      <c r="D1349" s="38" t="e">
        <f>VLOOKUP(Final_manabou_kanji[[#This Row],[Sr. no.]],Raw_data_N2_Kanji[[Sr. no.]:[Meaning]],7,0)</f>
        <v>#N/A</v>
      </c>
      <c r="E1349" s="3" t="e">
        <f>VLOOKUP(Final_manabou_kanji[[#This Row],[Sr. no.]],Raw_data_N2_Kanji[[Sr. no.]:[Meaning]],8,0)</f>
        <v>#N/A</v>
      </c>
      <c r="F1349" s="39" t="e">
        <f>VLOOKUP(Final_manabou_kanji[[#This Row],[Sr. no.]],Raw_data_N2_Kanji[[Sr. no.]:[Meaning]],9,0)</f>
        <v>#N/A</v>
      </c>
      <c r="G1349" s="66" t="e">
        <f>VLOOKUP(Final_manabou_kanji[[#This Row],[Sr. no.]],Raw_data_N2_Kanji[[Sr. no.]:[Sentence]],13,0)</f>
        <v>#N/A</v>
      </c>
      <c r="H1349" t="e">
        <f>VLOOKUP(Final_manabou_kanji[[#This Row],[Kanji]],Raw_data_N2_Kanji[[Receipe]:[Meaning]],6,0)</f>
        <v>#N/A</v>
      </c>
      <c r="I1349" t="e">
        <f>VLOOKUP(Final_manabou_kanji[[#This Row],[Kanji]],Raw_data_N2_Kanji[[Receipe]:[Meaning]],7,0)</f>
        <v>#N/A</v>
      </c>
      <c r="J1349" t="e">
        <f>#REF!</f>
        <v>#REF!</v>
      </c>
      <c r="K1349" s="35">
        <f>Final_manabou_kanji[[#This Row],[Sr. no.]]</f>
        <v>1347</v>
      </c>
    </row>
    <row r="1350" spans="2:11" ht="15" customHeight="1" x14ac:dyDescent="0.3">
      <c r="B1350" s="34">
        <v>1348</v>
      </c>
      <c r="C1350" s="34" t="e">
        <f>VLOOKUP(Final_manabou_kanji[[#This Row],[Sr. no.]],Raw_data_N2_Kanji[[Sr. no.]:[Receipe no]],5,0)</f>
        <v>#N/A</v>
      </c>
      <c r="D1350" s="38" t="e">
        <f>VLOOKUP(Final_manabou_kanji[[#This Row],[Sr. no.]],Raw_data_N2_Kanji[[Sr. no.]:[Meaning]],7,0)</f>
        <v>#N/A</v>
      </c>
      <c r="E1350" s="3" t="e">
        <f>VLOOKUP(Final_manabou_kanji[[#This Row],[Sr. no.]],Raw_data_N2_Kanji[[Sr. no.]:[Meaning]],8,0)</f>
        <v>#N/A</v>
      </c>
      <c r="F1350" s="39" t="e">
        <f>VLOOKUP(Final_manabou_kanji[[#This Row],[Sr. no.]],Raw_data_N2_Kanji[[Sr. no.]:[Meaning]],9,0)</f>
        <v>#N/A</v>
      </c>
      <c r="G1350" s="66" t="e">
        <f>VLOOKUP(Final_manabou_kanji[[#This Row],[Sr. no.]],Raw_data_N2_Kanji[[Sr. no.]:[Sentence]],13,0)</f>
        <v>#N/A</v>
      </c>
      <c r="H1350" t="e">
        <f>VLOOKUP(Final_manabou_kanji[[#This Row],[Kanji]],Raw_data_N2_Kanji[[Receipe]:[Meaning]],6,0)</f>
        <v>#N/A</v>
      </c>
      <c r="I1350" t="e">
        <f>VLOOKUP(Final_manabou_kanji[[#This Row],[Kanji]],Raw_data_N2_Kanji[[Receipe]:[Meaning]],7,0)</f>
        <v>#N/A</v>
      </c>
      <c r="J1350" t="e">
        <f>#REF!</f>
        <v>#REF!</v>
      </c>
      <c r="K1350" s="35">
        <f>Final_manabou_kanji[[#This Row],[Sr. no.]]</f>
        <v>1348</v>
      </c>
    </row>
    <row r="1351" spans="2:11" ht="15" customHeight="1" x14ac:dyDescent="0.3">
      <c r="B1351" s="34">
        <v>1349</v>
      </c>
      <c r="C1351" s="34" t="e">
        <f>VLOOKUP(Final_manabou_kanji[[#This Row],[Sr. no.]],Raw_data_N2_Kanji[[Sr. no.]:[Receipe no]],5,0)</f>
        <v>#N/A</v>
      </c>
      <c r="D1351" s="38" t="e">
        <f>VLOOKUP(Final_manabou_kanji[[#This Row],[Sr. no.]],Raw_data_N2_Kanji[[Sr. no.]:[Meaning]],7,0)</f>
        <v>#N/A</v>
      </c>
      <c r="E1351" s="3" t="e">
        <f>VLOOKUP(Final_manabou_kanji[[#This Row],[Sr. no.]],Raw_data_N2_Kanji[[Sr. no.]:[Meaning]],8,0)</f>
        <v>#N/A</v>
      </c>
      <c r="F1351" s="39" t="e">
        <f>VLOOKUP(Final_manabou_kanji[[#This Row],[Sr. no.]],Raw_data_N2_Kanji[[Sr. no.]:[Meaning]],9,0)</f>
        <v>#N/A</v>
      </c>
      <c r="G1351" s="66" t="e">
        <f>VLOOKUP(Final_manabou_kanji[[#This Row],[Sr. no.]],Raw_data_N2_Kanji[[Sr. no.]:[Sentence]],13,0)</f>
        <v>#N/A</v>
      </c>
      <c r="H1351" t="e">
        <f>VLOOKUP(Final_manabou_kanji[[#This Row],[Kanji]],Raw_data_N2_Kanji[[Receipe]:[Meaning]],6,0)</f>
        <v>#N/A</v>
      </c>
      <c r="I1351" t="e">
        <f>VLOOKUP(Final_manabou_kanji[[#This Row],[Kanji]],Raw_data_N2_Kanji[[Receipe]:[Meaning]],7,0)</f>
        <v>#N/A</v>
      </c>
      <c r="J1351" t="e">
        <f>#REF!</f>
        <v>#REF!</v>
      </c>
      <c r="K1351" s="35">
        <f>Final_manabou_kanji[[#This Row],[Sr. no.]]</f>
        <v>1349</v>
      </c>
    </row>
    <row r="1352" spans="2:11" ht="15" customHeight="1" x14ac:dyDescent="0.3">
      <c r="B1352" s="34">
        <v>1350</v>
      </c>
      <c r="C1352" s="34" t="e">
        <f>VLOOKUP(Final_manabou_kanji[[#This Row],[Sr. no.]],Raw_data_N2_Kanji[[Sr. no.]:[Receipe no]],5,0)</f>
        <v>#N/A</v>
      </c>
      <c r="D1352" s="38" t="e">
        <f>VLOOKUP(Final_manabou_kanji[[#This Row],[Sr. no.]],Raw_data_N2_Kanji[[Sr. no.]:[Meaning]],7,0)</f>
        <v>#N/A</v>
      </c>
      <c r="E1352" s="3" t="e">
        <f>VLOOKUP(Final_manabou_kanji[[#This Row],[Sr. no.]],Raw_data_N2_Kanji[[Sr. no.]:[Meaning]],8,0)</f>
        <v>#N/A</v>
      </c>
      <c r="F1352" s="39" t="e">
        <f>VLOOKUP(Final_manabou_kanji[[#This Row],[Sr. no.]],Raw_data_N2_Kanji[[Sr. no.]:[Meaning]],9,0)</f>
        <v>#N/A</v>
      </c>
      <c r="G1352" s="66" t="e">
        <f>VLOOKUP(Final_manabou_kanji[[#This Row],[Sr. no.]],Raw_data_N2_Kanji[[Sr. no.]:[Sentence]],13,0)</f>
        <v>#N/A</v>
      </c>
      <c r="H1352" t="e">
        <f>VLOOKUP(Final_manabou_kanji[[#This Row],[Kanji]],Raw_data_N2_Kanji[[Receipe]:[Meaning]],6,0)</f>
        <v>#N/A</v>
      </c>
      <c r="I1352" t="e">
        <f>VLOOKUP(Final_manabou_kanji[[#This Row],[Kanji]],Raw_data_N2_Kanji[[Receipe]:[Meaning]],7,0)</f>
        <v>#N/A</v>
      </c>
      <c r="J1352" t="e">
        <f>#REF!</f>
        <v>#REF!</v>
      </c>
      <c r="K1352" s="35">
        <f>Final_manabou_kanji[[#This Row],[Sr. no.]]</f>
        <v>1350</v>
      </c>
    </row>
    <row r="1353" spans="2:11" ht="15" customHeight="1" x14ac:dyDescent="0.3">
      <c r="B1353" s="34">
        <v>1351</v>
      </c>
      <c r="C1353" s="34" t="e">
        <f>VLOOKUP(Final_manabou_kanji[[#This Row],[Sr. no.]],Raw_data_N2_Kanji[[Sr. no.]:[Receipe no]],5,0)</f>
        <v>#N/A</v>
      </c>
      <c r="D1353" s="38" t="e">
        <f>VLOOKUP(Final_manabou_kanji[[#This Row],[Sr. no.]],Raw_data_N2_Kanji[[Sr. no.]:[Meaning]],7,0)</f>
        <v>#N/A</v>
      </c>
      <c r="E1353" s="3" t="e">
        <f>VLOOKUP(Final_manabou_kanji[[#This Row],[Sr. no.]],Raw_data_N2_Kanji[[Sr. no.]:[Meaning]],8,0)</f>
        <v>#N/A</v>
      </c>
      <c r="F1353" s="39" t="e">
        <f>VLOOKUP(Final_manabou_kanji[[#This Row],[Sr. no.]],Raw_data_N2_Kanji[[Sr. no.]:[Meaning]],9,0)</f>
        <v>#N/A</v>
      </c>
      <c r="G1353" s="66" t="e">
        <f>VLOOKUP(Final_manabou_kanji[[#This Row],[Sr. no.]],Raw_data_N2_Kanji[[Sr. no.]:[Sentence]],13,0)</f>
        <v>#N/A</v>
      </c>
      <c r="H1353" t="e">
        <f>VLOOKUP(Final_manabou_kanji[[#This Row],[Kanji]],Raw_data_N2_Kanji[[Receipe]:[Meaning]],6,0)</f>
        <v>#N/A</v>
      </c>
      <c r="I1353" t="e">
        <f>VLOOKUP(Final_manabou_kanji[[#This Row],[Kanji]],Raw_data_N2_Kanji[[Receipe]:[Meaning]],7,0)</f>
        <v>#N/A</v>
      </c>
      <c r="J1353" t="e">
        <f>#REF!</f>
        <v>#REF!</v>
      </c>
      <c r="K1353" s="35">
        <f>Final_manabou_kanji[[#This Row],[Sr. no.]]</f>
        <v>1351</v>
      </c>
    </row>
    <row r="1354" spans="2:11" ht="15" customHeight="1" x14ac:dyDescent="0.3">
      <c r="B1354" s="34">
        <v>1352</v>
      </c>
      <c r="C1354" s="34" t="e">
        <f>VLOOKUP(Final_manabou_kanji[[#This Row],[Sr. no.]],Raw_data_N2_Kanji[[Sr. no.]:[Receipe no]],5,0)</f>
        <v>#N/A</v>
      </c>
      <c r="D1354" s="38" t="e">
        <f>VLOOKUP(Final_manabou_kanji[[#This Row],[Sr. no.]],Raw_data_N2_Kanji[[Sr. no.]:[Meaning]],7,0)</f>
        <v>#N/A</v>
      </c>
      <c r="E1354" s="3" t="e">
        <f>VLOOKUP(Final_manabou_kanji[[#This Row],[Sr. no.]],Raw_data_N2_Kanji[[Sr. no.]:[Meaning]],8,0)</f>
        <v>#N/A</v>
      </c>
      <c r="F1354" s="39" t="e">
        <f>VLOOKUP(Final_manabou_kanji[[#This Row],[Sr. no.]],Raw_data_N2_Kanji[[Sr. no.]:[Meaning]],9,0)</f>
        <v>#N/A</v>
      </c>
      <c r="G1354" s="66" t="e">
        <f>VLOOKUP(Final_manabou_kanji[[#This Row],[Sr. no.]],Raw_data_N2_Kanji[[Sr. no.]:[Sentence]],13,0)</f>
        <v>#N/A</v>
      </c>
      <c r="H1354" t="e">
        <f>VLOOKUP(Final_manabou_kanji[[#This Row],[Kanji]],Raw_data_N2_Kanji[[Receipe]:[Meaning]],6,0)</f>
        <v>#N/A</v>
      </c>
      <c r="I1354" t="e">
        <f>VLOOKUP(Final_manabou_kanji[[#This Row],[Kanji]],Raw_data_N2_Kanji[[Receipe]:[Meaning]],7,0)</f>
        <v>#N/A</v>
      </c>
      <c r="J1354" t="e">
        <f>#REF!</f>
        <v>#REF!</v>
      </c>
      <c r="K1354" s="35">
        <f>Final_manabou_kanji[[#This Row],[Sr. no.]]</f>
        <v>1352</v>
      </c>
    </row>
    <row r="1355" spans="2:11" ht="15" customHeight="1" x14ac:dyDescent="0.3">
      <c r="B1355" s="34">
        <v>1353</v>
      </c>
      <c r="C1355" s="34" t="e">
        <f>VLOOKUP(Final_manabou_kanji[[#This Row],[Sr. no.]],Raw_data_N2_Kanji[[Sr. no.]:[Receipe no]],5,0)</f>
        <v>#N/A</v>
      </c>
      <c r="D1355" s="38" t="e">
        <f>VLOOKUP(Final_manabou_kanji[[#This Row],[Sr. no.]],Raw_data_N2_Kanji[[Sr. no.]:[Meaning]],7,0)</f>
        <v>#N/A</v>
      </c>
      <c r="E1355" s="3" t="e">
        <f>VLOOKUP(Final_manabou_kanji[[#This Row],[Sr. no.]],Raw_data_N2_Kanji[[Sr. no.]:[Meaning]],8,0)</f>
        <v>#N/A</v>
      </c>
      <c r="F1355" s="39" t="e">
        <f>VLOOKUP(Final_manabou_kanji[[#This Row],[Sr. no.]],Raw_data_N2_Kanji[[Sr. no.]:[Meaning]],9,0)</f>
        <v>#N/A</v>
      </c>
      <c r="G1355" s="66" t="e">
        <f>VLOOKUP(Final_manabou_kanji[[#This Row],[Sr. no.]],Raw_data_N2_Kanji[[Sr. no.]:[Sentence]],13,0)</f>
        <v>#N/A</v>
      </c>
      <c r="H1355" t="e">
        <f>VLOOKUP(Final_manabou_kanji[[#This Row],[Kanji]],Raw_data_N2_Kanji[[Receipe]:[Meaning]],6,0)</f>
        <v>#N/A</v>
      </c>
      <c r="I1355" t="e">
        <f>VLOOKUP(Final_manabou_kanji[[#This Row],[Kanji]],Raw_data_N2_Kanji[[Receipe]:[Meaning]],7,0)</f>
        <v>#N/A</v>
      </c>
      <c r="J1355" t="e">
        <f>#REF!</f>
        <v>#REF!</v>
      </c>
      <c r="K1355" s="35">
        <f>Final_manabou_kanji[[#This Row],[Sr. no.]]</f>
        <v>1353</v>
      </c>
    </row>
    <row r="1356" spans="2:11" ht="15" customHeight="1" x14ac:dyDescent="0.3">
      <c r="B1356" s="34">
        <v>1354</v>
      </c>
      <c r="C1356" s="34" t="e">
        <f>VLOOKUP(Final_manabou_kanji[[#This Row],[Sr. no.]],Raw_data_N2_Kanji[[Sr. no.]:[Receipe no]],5,0)</f>
        <v>#N/A</v>
      </c>
      <c r="D1356" s="38" t="e">
        <f>VLOOKUP(Final_manabou_kanji[[#This Row],[Sr. no.]],Raw_data_N2_Kanji[[Sr. no.]:[Meaning]],7,0)</f>
        <v>#N/A</v>
      </c>
      <c r="E1356" s="3" t="e">
        <f>VLOOKUP(Final_manabou_kanji[[#This Row],[Sr. no.]],Raw_data_N2_Kanji[[Sr. no.]:[Meaning]],8,0)</f>
        <v>#N/A</v>
      </c>
      <c r="F1356" s="39" t="e">
        <f>VLOOKUP(Final_manabou_kanji[[#This Row],[Sr. no.]],Raw_data_N2_Kanji[[Sr. no.]:[Meaning]],9,0)</f>
        <v>#N/A</v>
      </c>
      <c r="G1356" s="66" t="e">
        <f>VLOOKUP(Final_manabou_kanji[[#This Row],[Sr. no.]],Raw_data_N2_Kanji[[Sr. no.]:[Sentence]],13,0)</f>
        <v>#N/A</v>
      </c>
      <c r="H1356" t="e">
        <f>VLOOKUP(Final_manabou_kanji[[#This Row],[Kanji]],Raw_data_N2_Kanji[[Receipe]:[Meaning]],6,0)</f>
        <v>#N/A</v>
      </c>
      <c r="I1356" t="e">
        <f>VLOOKUP(Final_manabou_kanji[[#This Row],[Kanji]],Raw_data_N2_Kanji[[Receipe]:[Meaning]],7,0)</f>
        <v>#N/A</v>
      </c>
      <c r="J1356" t="e">
        <f>#REF!</f>
        <v>#REF!</v>
      </c>
      <c r="K1356" s="35">
        <f>Final_manabou_kanji[[#This Row],[Sr. no.]]</f>
        <v>1354</v>
      </c>
    </row>
    <row r="1357" spans="2:11" ht="15" customHeight="1" x14ac:dyDescent="0.3">
      <c r="B1357" s="34">
        <v>1355</v>
      </c>
      <c r="C1357" s="34" t="e">
        <f>VLOOKUP(Final_manabou_kanji[[#This Row],[Sr. no.]],Raw_data_N2_Kanji[[Sr. no.]:[Receipe no]],5,0)</f>
        <v>#N/A</v>
      </c>
      <c r="D1357" s="38" t="e">
        <f>VLOOKUP(Final_manabou_kanji[[#This Row],[Sr. no.]],Raw_data_N2_Kanji[[Sr. no.]:[Meaning]],7,0)</f>
        <v>#N/A</v>
      </c>
      <c r="E1357" s="3" t="e">
        <f>VLOOKUP(Final_manabou_kanji[[#This Row],[Sr. no.]],Raw_data_N2_Kanji[[Sr. no.]:[Meaning]],8,0)</f>
        <v>#N/A</v>
      </c>
      <c r="F1357" s="39" t="e">
        <f>VLOOKUP(Final_manabou_kanji[[#This Row],[Sr. no.]],Raw_data_N2_Kanji[[Sr. no.]:[Meaning]],9,0)</f>
        <v>#N/A</v>
      </c>
      <c r="G1357" s="66" t="e">
        <f>VLOOKUP(Final_manabou_kanji[[#This Row],[Sr. no.]],Raw_data_N2_Kanji[[Sr. no.]:[Sentence]],13,0)</f>
        <v>#N/A</v>
      </c>
      <c r="H1357" t="e">
        <f>VLOOKUP(Final_manabou_kanji[[#This Row],[Kanji]],Raw_data_N2_Kanji[[Receipe]:[Meaning]],6,0)</f>
        <v>#N/A</v>
      </c>
      <c r="I1357" t="e">
        <f>VLOOKUP(Final_manabou_kanji[[#This Row],[Kanji]],Raw_data_N2_Kanji[[Receipe]:[Meaning]],7,0)</f>
        <v>#N/A</v>
      </c>
      <c r="J1357" t="e">
        <f>#REF!</f>
        <v>#REF!</v>
      </c>
      <c r="K1357" s="35">
        <f>Final_manabou_kanji[[#This Row],[Sr. no.]]</f>
        <v>1355</v>
      </c>
    </row>
    <row r="1358" spans="2:11" ht="15" customHeight="1" x14ac:dyDescent="0.3">
      <c r="B1358" s="34">
        <v>1356</v>
      </c>
      <c r="C1358" s="34" t="e">
        <f>VLOOKUP(Final_manabou_kanji[[#This Row],[Sr. no.]],Raw_data_N2_Kanji[[Sr. no.]:[Receipe no]],5,0)</f>
        <v>#N/A</v>
      </c>
      <c r="D1358" s="38" t="e">
        <f>VLOOKUP(Final_manabou_kanji[[#This Row],[Sr. no.]],Raw_data_N2_Kanji[[Sr. no.]:[Meaning]],7,0)</f>
        <v>#N/A</v>
      </c>
      <c r="E1358" s="3" t="e">
        <f>VLOOKUP(Final_manabou_kanji[[#This Row],[Sr. no.]],Raw_data_N2_Kanji[[Sr. no.]:[Meaning]],8,0)</f>
        <v>#N/A</v>
      </c>
      <c r="F1358" s="39" t="e">
        <f>VLOOKUP(Final_manabou_kanji[[#This Row],[Sr. no.]],Raw_data_N2_Kanji[[Sr. no.]:[Meaning]],9,0)</f>
        <v>#N/A</v>
      </c>
      <c r="G1358" s="66" t="e">
        <f>VLOOKUP(Final_manabou_kanji[[#This Row],[Sr. no.]],Raw_data_N2_Kanji[[Sr. no.]:[Sentence]],13,0)</f>
        <v>#N/A</v>
      </c>
      <c r="H1358" t="e">
        <f>VLOOKUP(Final_manabou_kanji[[#This Row],[Kanji]],Raw_data_N2_Kanji[[Receipe]:[Meaning]],6,0)</f>
        <v>#N/A</v>
      </c>
      <c r="I1358" t="e">
        <f>VLOOKUP(Final_manabou_kanji[[#This Row],[Kanji]],Raw_data_N2_Kanji[[Receipe]:[Meaning]],7,0)</f>
        <v>#N/A</v>
      </c>
      <c r="J1358" t="e">
        <f>#REF!</f>
        <v>#REF!</v>
      </c>
      <c r="K1358" s="35">
        <f>Final_manabou_kanji[[#This Row],[Sr. no.]]</f>
        <v>1356</v>
      </c>
    </row>
    <row r="1359" spans="2:11" ht="15" customHeight="1" x14ac:dyDescent="0.3">
      <c r="B1359" s="34">
        <v>1357</v>
      </c>
      <c r="C1359" s="34" t="e">
        <f>VLOOKUP(Final_manabou_kanji[[#This Row],[Sr. no.]],Raw_data_N2_Kanji[[Sr. no.]:[Receipe no]],5,0)</f>
        <v>#N/A</v>
      </c>
      <c r="D1359" s="38" t="e">
        <f>VLOOKUP(Final_manabou_kanji[[#This Row],[Sr. no.]],Raw_data_N2_Kanji[[Sr. no.]:[Meaning]],7,0)</f>
        <v>#N/A</v>
      </c>
      <c r="E1359" s="3" t="e">
        <f>VLOOKUP(Final_manabou_kanji[[#This Row],[Sr. no.]],Raw_data_N2_Kanji[[Sr. no.]:[Meaning]],8,0)</f>
        <v>#N/A</v>
      </c>
      <c r="F1359" s="39" t="e">
        <f>VLOOKUP(Final_manabou_kanji[[#This Row],[Sr. no.]],Raw_data_N2_Kanji[[Sr. no.]:[Meaning]],9,0)</f>
        <v>#N/A</v>
      </c>
      <c r="G1359" s="66" t="e">
        <f>VLOOKUP(Final_manabou_kanji[[#This Row],[Sr. no.]],Raw_data_N2_Kanji[[Sr. no.]:[Sentence]],13,0)</f>
        <v>#N/A</v>
      </c>
      <c r="H1359" t="e">
        <f>VLOOKUP(Final_manabou_kanji[[#This Row],[Kanji]],Raw_data_N2_Kanji[[Receipe]:[Meaning]],6,0)</f>
        <v>#N/A</v>
      </c>
      <c r="I1359" t="e">
        <f>VLOOKUP(Final_manabou_kanji[[#This Row],[Kanji]],Raw_data_N2_Kanji[[Receipe]:[Meaning]],7,0)</f>
        <v>#N/A</v>
      </c>
      <c r="J1359" t="e">
        <f>#REF!</f>
        <v>#REF!</v>
      </c>
      <c r="K1359" s="35">
        <f>Final_manabou_kanji[[#This Row],[Sr. no.]]</f>
        <v>1357</v>
      </c>
    </row>
    <row r="1360" spans="2:11" ht="15" customHeight="1" x14ac:dyDescent="0.3">
      <c r="B1360" s="34">
        <v>1358</v>
      </c>
      <c r="C1360" s="34" t="e">
        <f>VLOOKUP(Final_manabou_kanji[[#This Row],[Sr. no.]],Raw_data_N2_Kanji[[Sr. no.]:[Receipe no]],5,0)</f>
        <v>#N/A</v>
      </c>
      <c r="D1360" s="38" t="e">
        <f>VLOOKUP(Final_manabou_kanji[[#This Row],[Sr. no.]],Raw_data_N2_Kanji[[Sr. no.]:[Meaning]],7,0)</f>
        <v>#N/A</v>
      </c>
      <c r="E1360" s="3" t="e">
        <f>VLOOKUP(Final_manabou_kanji[[#This Row],[Sr. no.]],Raw_data_N2_Kanji[[Sr. no.]:[Meaning]],8,0)</f>
        <v>#N/A</v>
      </c>
      <c r="F1360" s="39" t="e">
        <f>VLOOKUP(Final_manabou_kanji[[#This Row],[Sr. no.]],Raw_data_N2_Kanji[[Sr. no.]:[Meaning]],9,0)</f>
        <v>#N/A</v>
      </c>
      <c r="G1360" s="66" t="e">
        <f>VLOOKUP(Final_manabou_kanji[[#This Row],[Sr. no.]],Raw_data_N2_Kanji[[Sr. no.]:[Sentence]],13,0)</f>
        <v>#N/A</v>
      </c>
      <c r="H1360" t="e">
        <f>VLOOKUP(Final_manabou_kanji[[#This Row],[Kanji]],Raw_data_N2_Kanji[[Receipe]:[Meaning]],6,0)</f>
        <v>#N/A</v>
      </c>
      <c r="I1360" t="e">
        <f>VLOOKUP(Final_manabou_kanji[[#This Row],[Kanji]],Raw_data_N2_Kanji[[Receipe]:[Meaning]],7,0)</f>
        <v>#N/A</v>
      </c>
      <c r="J1360" t="e">
        <f>#REF!</f>
        <v>#REF!</v>
      </c>
      <c r="K1360" s="35">
        <f>Final_manabou_kanji[[#This Row],[Sr. no.]]</f>
        <v>1358</v>
      </c>
    </row>
    <row r="1361" spans="2:11" ht="15" customHeight="1" x14ac:dyDescent="0.3">
      <c r="B1361" s="34">
        <v>1359</v>
      </c>
      <c r="C1361" s="34" t="e">
        <f>VLOOKUP(Final_manabou_kanji[[#This Row],[Sr. no.]],Raw_data_N2_Kanji[[Sr. no.]:[Receipe no]],5,0)</f>
        <v>#N/A</v>
      </c>
      <c r="D1361" s="38" t="e">
        <f>VLOOKUP(Final_manabou_kanji[[#This Row],[Sr. no.]],Raw_data_N2_Kanji[[Sr. no.]:[Meaning]],7,0)</f>
        <v>#N/A</v>
      </c>
      <c r="E1361" s="3" t="e">
        <f>VLOOKUP(Final_manabou_kanji[[#This Row],[Sr. no.]],Raw_data_N2_Kanji[[Sr. no.]:[Meaning]],8,0)</f>
        <v>#N/A</v>
      </c>
      <c r="F1361" s="39" t="e">
        <f>VLOOKUP(Final_manabou_kanji[[#This Row],[Sr. no.]],Raw_data_N2_Kanji[[Sr. no.]:[Meaning]],9,0)</f>
        <v>#N/A</v>
      </c>
      <c r="G1361" s="66" t="e">
        <f>VLOOKUP(Final_manabou_kanji[[#This Row],[Sr. no.]],Raw_data_N2_Kanji[[Sr. no.]:[Sentence]],13,0)</f>
        <v>#N/A</v>
      </c>
      <c r="H1361" t="e">
        <f>VLOOKUP(Final_manabou_kanji[[#This Row],[Kanji]],Raw_data_N2_Kanji[[Receipe]:[Meaning]],6,0)</f>
        <v>#N/A</v>
      </c>
      <c r="I1361" t="e">
        <f>VLOOKUP(Final_manabou_kanji[[#This Row],[Kanji]],Raw_data_N2_Kanji[[Receipe]:[Meaning]],7,0)</f>
        <v>#N/A</v>
      </c>
      <c r="J1361" t="e">
        <f>#REF!</f>
        <v>#REF!</v>
      </c>
      <c r="K1361" s="35">
        <f>Final_manabou_kanji[[#This Row],[Sr. no.]]</f>
        <v>1359</v>
      </c>
    </row>
    <row r="1362" spans="2:11" ht="15" customHeight="1" x14ac:dyDescent="0.3">
      <c r="B1362" s="34">
        <v>1360</v>
      </c>
      <c r="C1362" s="34" t="e">
        <f>VLOOKUP(Final_manabou_kanji[[#This Row],[Sr. no.]],Raw_data_N2_Kanji[[Sr. no.]:[Receipe no]],5,0)</f>
        <v>#N/A</v>
      </c>
      <c r="D1362" s="38" t="e">
        <f>VLOOKUP(Final_manabou_kanji[[#This Row],[Sr. no.]],Raw_data_N2_Kanji[[Sr. no.]:[Meaning]],7,0)</f>
        <v>#N/A</v>
      </c>
      <c r="E1362" s="3" t="e">
        <f>VLOOKUP(Final_manabou_kanji[[#This Row],[Sr. no.]],Raw_data_N2_Kanji[[Sr. no.]:[Meaning]],8,0)</f>
        <v>#N/A</v>
      </c>
      <c r="F1362" s="39" t="e">
        <f>VLOOKUP(Final_manabou_kanji[[#This Row],[Sr. no.]],Raw_data_N2_Kanji[[Sr. no.]:[Meaning]],9,0)</f>
        <v>#N/A</v>
      </c>
      <c r="G1362" s="66" t="e">
        <f>VLOOKUP(Final_manabou_kanji[[#This Row],[Sr. no.]],Raw_data_N2_Kanji[[Sr. no.]:[Sentence]],13,0)</f>
        <v>#N/A</v>
      </c>
      <c r="H1362" t="e">
        <f>VLOOKUP(Final_manabou_kanji[[#This Row],[Kanji]],Raw_data_N2_Kanji[[Receipe]:[Meaning]],6,0)</f>
        <v>#N/A</v>
      </c>
      <c r="I1362" t="e">
        <f>VLOOKUP(Final_manabou_kanji[[#This Row],[Kanji]],Raw_data_N2_Kanji[[Receipe]:[Meaning]],7,0)</f>
        <v>#N/A</v>
      </c>
      <c r="J1362" t="e">
        <f>#REF!</f>
        <v>#REF!</v>
      </c>
      <c r="K1362" s="35">
        <f>Final_manabou_kanji[[#This Row],[Sr. no.]]</f>
        <v>1360</v>
      </c>
    </row>
    <row r="1363" spans="2:11" ht="15" customHeight="1" x14ac:dyDescent="0.3">
      <c r="B1363" s="34">
        <v>1361</v>
      </c>
      <c r="C1363" s="34" t="e">
        <f>VLOOKUP(Final_manabou_kanji[[#This Row],[Sr. no.]],Raw_data_N2_Kanji[[Sr. no.]:[Receipe no]],5,0)</f>
        <v>#N/A</v>
      </c>
      <c r="D1363" s="38" t="e">
        <f>VLOOKUP(Final_manabou_kanji[[#This Row],[Sr. no.]],Raw_data_N2_Kanji[[Sr. no.]:[Meaning]],7,0)</f>
        <v>#N/A</v>
      </c>
      <c r="E1363" s="3" t="e">
        <f>VLOOKUP(Final_manabou_kanji[[#This Row],[Sr. no.]],Raw_data_N2_Kanji[[Sr. no.]:[Meaning]],8,0)</f>
        <v>#N/A</v>
      </c>
      <c r="F1363" s="39" t="e">
        <f>VLOOKUP(Final_manabou_kanji[[#This Row],[Sr. no.]],Raw_data_N2_Kanji[[Sr. no.]:[Meaning]],9,0)</f>
        <v>#N/A</v>
      </c>
      <c r="G1363" s="66" t="e">
        <f>VLOOKUP(Final_manabou_kanji[[#This Row],[Sr. no.]],Raw_data_N2_Kanji[[Sr. no.]:[Sentence]],13,0)</f>
        <v>#N/A</v>
      </c>
      <c r="H1363" t="e">
        <f>VLOOKUP(Final_manabou_kanji[[#This Row],[Kanji]],Raw_data_N2_Kanji[[Receipe]:[Meaning]],6,0)</f>
        <v>#N/A</v>
      </c>
      <c r="I1363" t="e">
        <f>VLOOKUP(Final_manabou_kanji[[#This Row],[Kanji]],Raw_data_N2_Kanji[[Receipe]:[Meaning]],7,0)</f>
        <v>#N/A</v>
      </c>
      <c r="J1363" t="e">
        <f>#REF!</f>
        <v>#REF!</v>
      </c>
      <c r="K1363" s="35">
        <f>Final_manabou_kanji[[#This Row],[Sr. no.]]</f>
        <v>1361</v>
      </c>
    </row>
    <row r="1364" spans="2:11" ht="15" customHeight="1" x14ac:dyDescent="0.3">
      <c r="B1364" s="34">
        <v>1362</v>
      </c>
      <c r="C1364" s="34" t="e">
        <f>VLOOKUP(Final_manabou_kanji[[#This Row],[Sr. no.]],Raw_data_N2_Kanji[[Sr. no.]:[Receipe no]],5,0)</f>
        <v>#N/A</v>
      </c>
      <c r="D1364" s="38" t="e">
        <f>VLOOKUP(Final_manabou_kanji[[#This Row],[Sr. no.]],Raw_data_N2_Kanji[[Sr. no.]:[Meaning]],7,0)</f>
        <v>#N/A</v>
      </c>
      <c r="E1364" s="3" t="e">
        <f>VLOOKUP(Final_manabou_kanji[[#This Row],[Sr. no.]],Raw_data_N2_Kanji[[Sr. no.]:[Meaning]],8,0)</f>
        <v>#N/A</v>
      </c>
      <c r="F1364" s="39" t="e">
        <f>VLOOKUP(Final_manabou_kanji[[#This Row],[Sr. no.]],Raw_data_N2_Kanji[[Sr. no.]:[Meaning]],9,0)</f>
        <v>#N/A</v>
      </c>
      <c r="G1364" s="66" t="e">
        <f>VLOOKUP(Final_manabou_kanji[[#This Row],[Sr. no.]],Raw_data_N2_Kanji[[Sr. no.]:[Sentence]],13,0)</f>
        <v>#N/A</v>
      </c>
      <c r="H1364" t="e">
        <f>VLOOKUP(Final_manabou_kanji[[#This Row],[Kanji]],Raw_data_N2_Kanji[[Receipe]:[Meaning]],6,0)</f>
        <v>#N/A</v>
      </c>
      <c r="I1364" t="e">
        <f>VLOOKUP(Final_manabou_kanji[[#This Row],[Kanji]],Raw_data_N2_Kanji[[Receipe]:[Meaning]],7,0)</f>
        <v>#N/A</v>
      </c>
      <c r="J1364" t="e">
        <f>#REF!</f>
        <v>#REF!</v>
      </c>
      <c r="K1364" s="35">
        <f>Final_manabou_kanji[[#This Row],[Sr. no.]]</f>
        <v>1362</v>
      </c>
    </row>
    <row r="1365" spans="2:11" ht="15" customHeight="1" x14ac:dyDescent="0.3">
      <c r="B1365" s="34">
        <v>1363</v>
      </c>
      <c r="C1365" s="34" t="e">
        <f>VLOOKUP(Final_manabou_kanji[[#This Row],[Sr. no.]],Raw_data_N2_Kanji[[Sr. no.]:[Receipe no]],5,0)</f>
        <v>#N/A</v>
      </c>
      <c r="D1365" s="38" t="e">
        <f>VLOOKUP(Final_manabou_kanji[[#This Row],[Sr. no.]],Raw_data_N2_Kanji[[Sr. no.]:[Meaning]],7,0)</f>
        <v>#N/A</v>
      </c>
      <c r="E1365" s="3" t="e">
        <f>VLOOKUP(Final_manabou_kanji[[#This Row],[Sr. no.]],Raw_data_N2_Kanji[[Sr. no.]:[Meaning]],8,0)</f>
        <v>#N/A</v>
      </c>
      <c r="F1365" s="39" t="e">
        <f>VLOOKUP(Final_manabou_kanji[[#This Row],[Sr. no.]],Raw_data_N2_Kanji[[Sr. no.]:[Meaning]],9,0)</f>
        <v>#N/A</v>
      </c>
      <c r="G1365" s="66" t="e">
        <f>VLOOKUP(Final_manabou_kanji[[#This Row],[Sr. no.]],Raw_data_N2_Kanji[[Sr. no.]:[Sentence]],13,0)</f>
        <v>#N/A</v>
      </c>
      <c r="H1365" t="e">
        <f>VLOOKUP(Final_manabou_kanji[[#This Row],[Kanji]],Raw_data_N2_Kanji[[Receipe]:[Meaning]],6,0)</f>
        <v>#N/A</v>
      </c>
      <c r="I1365" t="e">
        <f>VLOOKUP(Final_manabou_kanji[[#This Row],[Kanji]],Raw_data_N2_Kanji[[Receipe]:[Meaning]],7,0)</f>
        <v>#N/A</v>
      </c>
      <c r="J1365" t="e">
        <f>#REF!</f>
        <v>#REF!</v>
      </c>
      <c r="K1365" s="35">
        <f>Final_manabou_kanji[[#This Row],[Sr. no.]]</f>
        <v>1363</v>
      </c>
    </row>
    <row r="1366" spans="2:11" ht="15" customHeight="1" x14ac:dyDescent="0.3">
      <c r="B1366" s="34">
        <v>1364</v>
      </c>
      <c r="C1366" s="34" t="e">
        <f>VLOOKUP(Final_manabou_kanji[[#This Row],[Sr. no.]],Raw_data_N2_Kanji[[Sr. no.]:[Receipe no]],5,0)</f>
        <v>#N/A</v>
      </c>
      <c r="D1366" s="38" t="e">
        <f>VLOOKUP(Final_manabou_kanji[[#This Row],[Sr. no.]],Raw_data_N2_Kanji[[Sr. no.]:[Meaning]],7,0)</f>
        <v>#N/A</v>
      </c>
      <c r="E1366" s="3" t="e">
        <f>VLOOKUP(Final_manabou_kanji[[#This Row],[Sr. no.]],Raw_data_N2_Kanji[[Sr. no.]:[Meaning]],8,0)</f>
        <v>#N/A</v>
      </c>
      <c r="F1366" s="39" t="e">
        <f>VLOOKUP(Final_manabou_kanji[[#This Row],[Sr. no.]],Raw_data_N2_Kanji[[Sr. no.]:[Meaning]],9,0)</f>
        <v>#N/A</v>
      </c>
      <c r="G1366" s="66" t="e">
        <f>VLOOKUP(Final_manabou_kanji[[#This Row],[Sr. no.]],Raw_data_N2_Kanji[[Sr. no.]:[Sentence]],13,0)</f>
        <v>#N/A</v>
      </c>
      <c r="H1366" t="e">
        <f>VLOOKUP(Final_manabou_kanji[[#This Row],[Kanji]],Raw_data_N2_Kanji[[Receipe]:[Meaning]],6,0)</f>
        <v>#N/A</v>
      </c>
      <c r="I1366" t="e">
        <f>VLOOKUP(Final_manabou_kanji[[#This Row],[Kanji]],Raw_data_N2_Kanji[[Receipe]:[Meaning]],7,0)</f>
        <v>#N/A</v>
      </c>
      <c r="J1366" t="e">
        <f>#REF!</f>
        <v>#REF!</v>
      </c>
      <c r="K1366" s="35">
        <f>Final_manabou_kanji[[#This Row],[Sr. no.]]</f>
        <v>1364</v>
      </c>
    </row>
    <row r="1367" spans="2:11" ht="15" customHeight="1" x14ac:dyDescent="0.3">
      <c r="B1367" s="34">
        <v>1365</v>
      </c>
      <c r="C1367" s="34" t="e">
        <f>VLOOKUP(Final_manabou_kanji[[#This Row],[Sr. no.]],Raw_data_N2_Kanji[[Sr. no.]:[Receipe no]],5,0)</f>
        <v>#N/A</v>
      </c>
      <c r="D1367" s="38" t="e">
        <f>VLOOKUP(Final_manabou_kanji[[#This Row],[Sr. no.]],Raw_data_N2_Kanji[[Sr. no.]:[Meaning]],7,0)</f>
        <v>#N/A</v>
      </c>
      <c r="E1367" s="3" t="e">
        <f>VLOOKUP(Final_manabou_kanji[[#This Row],[Sr. no.]],Raw_data_N2_Kanji[[Sr. no.]:[Meaning]],8,0)</f>
        <v>#N/A</v>
      </c>
      <c r="F1367" s="39" t="e">
        <f>VLOOKUP(Final_manabou_kanji[[#This Row],[Sr. no.]],Raw_data_N2_Kanji[[Sr. no.]:[Meaning]],9,0)</f>
        <v>#N/A</v>
      </c>
      <c r="G1367" s="66" t="e">
        <f>VLOOKUP(Final_manabou_kanji[[#This Row],[Sr. no.]],Raw_data_N2_Kanji[[Sr. no.]:[Sentence]],13,0)</f>
        <v>#N/A</v>
      </c>
      <c r="H1367" t="e">
        <f>VLOOKUP(Final_manabou_kanji[[#This Row],[Kanji]],Raw_data_N2_Kanji[[Receipe]:[Meaning]],6,0)</f>
        <v>#N/A</v>
      </c>
      <c r="I1367" t="e">
        <f>VLOOKUP(Final_manabou_kanji[[#This Row],[Kanji]],Raw_data_N2_Kanji[[Receipe]:[Meaning]],7,0)</f>
        <v>#N/A</v>
      </c>
      <c r="J1367" t="e">
        <f>#REF!</f>
        <v>#REF!</v>
      </c>
      <c r="K1367" s="35">
        <f>Final_manabou_kanji[[#This Row],[Sr. no.]]</f>
        <v>1365</v>
      </c>
    </row>
    <row r="1368" spans="2:11" ht="15" customHeight="1" x14ac:dyDescent="0.3">
      <c r="B1368" s="34">
        <v>1366</v>
      </c>
      <c r="C1368" s="34" t="e">
        <f>VLOOKUP(Final_manabou_kanji[[#This Row],[Sr. no.]],Raw_data_N2_Kanji[[Sr. no.]:[Receipe no]],5,0)</f>
        <v>#N/A</v>
      </c>
      <c r="D1368" s="38" t="e">
        <f>VLOOKUP(Final_manabou_kanji[[#This Row],[Sr. no.]],Raw_data_N2_Kanji[[Sr. no.]:[Meaning]],7,0)</f>
        <v>#N/A</v>
      </c>
      <c r="E1368" s="3" t="e">
        <f>VLOOKUP(Final_manabou_kanji[[#This Row],[Sr. no.]],Raw_data_N2_Kanji[[Sr. no.]:[Meaning]],8,0)</f>
        <v>#N/A</v>
      </c>
      <c r="F1368" s="39" t="e">
        <f>VLOOKUP(Final_manabou_kanji[[#This Row],[Sr. no.]],Raw_data_N2_Kanji[[Sr. no.]:[Meaning]],9,0)</f>
        <v>#N/A</v>
      </c>
      <c r="G1368" s="66" t="e">
        <f>VLOOKUP(Final_manabou_kanji[[#This Row],[Sr. no.]],Raw_data_N2_Kanji[[Sr. no.]:[Sentence]],13,0)</f>
        <v>#N/A</v>
      </c>
      <c r="H1368" t="e">
        <f>VLOOKUP(Final_manabou_kanji[[#This Row],[Kanji]],Raw_data_N2_Kanji[[Receipe]:[Meaning]],6,0)</f>
        <v>#N/A</v>
      </c>
      <c r="I1368" t="e">
        <f>VLOOKUP(Final_manabou_kanji[[#This Row],[Kanji]],Raw_data_N2_Kanji[[Receipe]:[Meaning]],7,0)</f>
        <v>#N/A</v>
      </c>
      <c r="J1368" t="e">
        <f>#REF!</f>
        <v>#REF!</v>
      </c>
      <c r="K1368" s="35">
        <f>Final_manabou_kanji[[#This Row],[Sr. no.]]</f>
        <v>1366</v>
      </c>
    </row>
    <row r="1369" spans="2:11" ht="15" customHeight="1" x14ac:dyDescent="0.3">
      <c r="B1369" s="34">
        <v>1367</v>
      </c>
      <c r="C1369" s="34" t="e">
        <f>VLOOKUP(Final_manabou_kanji[[#This Row],[Sr. no.]],Raw_data_N2_Kanji[[Sr. no.]:[Receipe no]],5,0)</f>
        <v>#N/A</v>
      </c>
      <c r="D1369" s="38" t="e">
        <f>VLOOKUP(Final_manabou_kanji[[#This Row],[Sr. no.]],Raw_data_N2_Kanji[[Sr. no.]:[Meaning]],7,0)</f>
        <v>#N/A</v>
      </c>
      <c r="E1369" s="3" t="e">
        <f>VLOOKUP(Final_manabou_kanji[[#This Row],[Sr. no.]],Raw_data_N2_Kanji[[Sr. no.]:[Meaning]],8,0)</f>
        <v>#N/A</v>
      </c>
      <c r="F1369" s="39" t="e">
        <f>VLOOKUP(Final_manabou_kanji[[#This Row],[Sr. no.]],Raw_data_N2_Kanji[[Sr. no.]:[Meaning]],9,0)</f>
        <v>#N/A</v>
      </c>
      <c r="G1369" s="66" t="e">
        <f>VLOOKUP(Final_manabou_kanji[[#This Row],[Sr. no.]],Raw_data_N2_Kanji[[Sr. no.]:[Sentence]],13,0)</f>
        <v>#N/A</v>
      </c>
      <c r="H1369" t="e">
        <f>VLOOKUP(Final_manabou_kanji[[#This Row],[Kanji]],Raw_data_N2_Kanji[[Receipe]:[Meaning]],6,0)</f>
        <v>#N/A</v>
      </c>
      <c r="I1369" t="e">
        <f>VLOOKUP(Final_manabou_kanji[[#This Row],[Kanji]],Raw_data_N2_Kanji[[Receipe]:[Meaning]],7,0)</f>
        <v>#N/A</v>
      </c>
      <c r="J1369" t="e">
        <f>#REF!</f>
        <v>#REF!</v>
      </c>
      <c r="K1369" s="35">
        <f>Final_manabou_kanji[[#This Row],[Sr. no.]]</f>
        <v>1367</v>
      </c>
    </row>
    <row r="1370" spans="2:11" ht="15" customHeight="1" x14ac:dyDescent="0.3">
      <c r="B1370" s="34">
        <v>1368</v>
      </c>
      <c r="C1370" s="34" t="e">
        <f>VLOOKUP(Final_manabou_kanji[[#This Row],[Sr. no.]],Raw_data_N2_Kanji[[Sr. no.]:[Receipe no]],5,0)</f>
        <v>#N/A</v>
      </c>
      <c r="D1370" s="38" t="e">
        <f>VLOOKUP(Final_manabou_kanji[[#This Row],[Sr. no.]],Raw_data_N2_Kanji[[Sr. no.]:[Meaning]],7,0)</f>
        <v>#N/A</v>
      </c>
      <c r="E1370" s="3" t="e">
        <f>VLOOKUP(Final_manabou_kanji[[#This Row],[Sr. no.]],Raw_data_N2_Kanji[[Sr. no.]:[Meaning]],8,0)</f>
        <v>#N/A</v>
      </c>
      <c r="F1370" s="39" t="e">
        <f>VLOOKUP(Final_manabou_kanji[[#This Row],[Sr. no.]],Raw_data_N2_Kanji[[Sr. no.]:[Meaning]],9,0)</f>
        <v>#N/A</v>
      </c>
      <c r="G1370" s="66" t="e">
        <f>VLOOKUP(Final_manabou_kanji[[#This Row],[Sr. no.]],Raw_data_N2_Kanji[[Sr. no.]:[Sentence]],13,0)</f>
        <v>#N/A</v>
      </c>
      <c r="H1370" t="e">
        <f>VLOOKUP(Final_manabou_kanji[[#This Row],[Kanji]],Raw_data_N2_Kanji[[Receipe]:[Meaning]],6,0)</f>
        <v>#N/A</v>
      </c>
      <c r="I1370" t="e">
        <f>VLOOKUP(Final_manabou_kanji[[#This Row],[Kanji]],Raw_data_N2_Kanji[[Receipe]:[Meaning]],7,0)</f>
        <v>#N/A</v>
      </c>
      <c r="J1370" t="e">
        <f>#REF!</f>
        <v>#REF!</v>
      </c>
      <c r="K1370" s="35">
        <f>Final_manabou_kanji[[#This Row],[Sr. no.]]</f>
        <v>1368</v>
      </c>
    </row>
    <row r="1371" spans="2:11" ht="15" customHeight="1" x14ac:dyDescent="0.3">
      <c r="B1371" s="34">
        <v>1369</v>
      </c>
      <c r="C1371" s="34" t="e">
        <f>VLOOKUP(Final_manabou_kanji[[#This Row],[Sr. no.]],Raw_data_N2_Kanji[[Sr. no.]:[Receipe no]],5,0)</f>
        <v>#N/A</v>
      </c>
      <c r="D1371" s="38" t="e">
        <f>VLOOKUP(Final_manabou_kanji[[#This Row],[Sr. no.]],Raw_data_N2_Kanji[[Sr. no.]:[Meaning]],7,0)</f>
        <v>#N/A</v>
      </c>
      <c r="E1371" s="3" t="e">
        <f>VLOOKUP(Final_manabou_kanji[[#This Row],[Sr. no.]],Raw_data_N2_Kanji[[Sr. no.]:[Meaning]],8,0)</f>
        <v>#N/A</v>
      </c>
      <c r="F1371" s="39" t="e">
        <f>VLOOKUP(Final_manabou_kanji[[#This Row],[Sr. no.]],Raw_data_N2_Kanji[[Sr. no.]:[Meaning]],9,0)</f>
        <v>#N/A</v>
      </c>
      <c r="G1371" s="66" t="e">
        <f>VLOOKUP(Final_manabou_kanji[[#This Row],[Sr. no.]],Raw_data_N2_Kanji[[Sr. no.]:[Sentence]],13,0)</f>
        <v>#N/A</v>
      </c>
      <c r="H1371" t="e">
        <f>VLOOKUP(Final_manabou_kanji[[#This Row],[Kanji]],Raw_data_N2_Kanji[[Receipe]:[Meaning]],6,0)</f>
        <v>#N/A</v>
      </c>
      <c r="I1371" t="e">
        <f>VLOOKUP(Final_manabou_kanji[[#This Row],[Kanji]],Raw_data_N2_Kanji[[Receipe]:[Meaning]],7,0)</f>
        <v>#N/A</v>
      </c>
      <c r="J1371" t="e">
        <f>#REF!</f>
        <v>#REF!</v>
      </c>
      <c r="K1371" s="35">
        <f>Final_manabou_kanji[[#This Row],[Sr. no.]]</f>
        <v>1369</v>
      </c>
    </row>
    <row r="1372" spans="2:11" ht="15" customHeight="1" x14ac:dyDescent="0.3">
      <c r="B1372" s="34">
        <v>1370</v>
      </c>
      <c r="C1372" s="34" t="e">
        <f>VLOOKUP(Final_manabou_kanji[[#This Row],[Sr. no.]],Raw_data_N2_Kanji[[Sr. no.]:[Receipe no]],5,0)</f>
        <v>#N/A</v>
      </c>
      <c r="D1372" s="38" t="e">
        <f>VLOOKUP(Final_manabou_kanji[[#This Row],[Sr. no.]],Raw_data_N2_Kanji[[Sr. no.]:[Meaning]],7,0)</f>
        <v>#N/A</v>
      </c>
      <c r="E1372" s="3" t="e">
        <f>VLOOKUP(Final_manabou_kanji[[#This Row],[Sr. no.]],Raw_data_N2_Kanji[[Sr. no.]:[Meaning]],8,0)</f>
        <v>#N/A</v>
      </c>
      <c r="F1372" s="39" t="e">
        <f>VLOOKUP(Final_manabou_kanji[[#This Row],[Sr. no.]],Raw_data_N2_Kanji[[Sr. no.]:[Meaning]],9,0)</f>
        <v>#N/A</v>
      </c>
      <c r="G1372" s="66" t="e">
        <f>VLOOKUP(Final_manabou_kanji[[#This Row],[Sr. no.]],Raw_data_N2_Kanji[[Sr. no.]:[Sentence]],13,0)</f>
        <v>#N/A</v>
      </c>
      <c r="H1372" t="e">
        <f>VLOOKUP(Final_manabou_kanji[[#This Row],[Kanji]],Raw_data_N2_Kanji[[Receipe]:[Meaning]],6,0)</f>
        <v>#N/A</v>
      </c>
      <c r="I1372" t="e">
        <f>VLOOKUP(Final_manabou_kanji[[#This Row],[Kanji]],Raw_data_N2_Kanji[[Receipe]:[Meaning]],7,0)</f>
        <v>#N/A</v>
      </c>
      <c r="J1372" t="e">
        <f>#REF!</f>
        <v>#REF!</v>
      </c>
      <c r="K1372" s="35">
        <f>Final_manabou_kanji[[#This Row],[Sr. no.]]</f>
        <v>1370</v>
      </c>
    </row>
    <row r="1373" spans="2:11" ht="15" customHeight="1" x14ac:dyDescent="0.3">
      <c r="B1373" s="34">
        <v>1371</v>
      </c>
      <c r="C1373" s="34" t="e">
        <f>VLOOKUP(Final_manabou_kanji[[#This Row],[Sr. no.]],Raw_data_N2_Kanji[[Sr. no.]:[Receipe no]],5,0)</f>
        <v>#N/A</v>
      </c>
      <c r="D1373" s="38" t="e">
        <f>VLOOKUP(Final_manabou_kanji[[#This Row],[Sr. no.]],Raw_data_N2_Kanji[[Sr. no.]:[Meaning]],7,0)</f>
        <v>#N/A</v>
      </c>
      <c r="E1373" s="3" t="e">
        <f>VLOOKUP(Final_manabou_kanji[[#This Row],[Sr. no.]],Raw_data_N2_Kanji[[Sr. no.]:[Meaning]],8,0)</f>
        <v>#N/A</v>
      </c>
      <c r="F1373" s="39" t="e">
        <f>VLOOKUP(Final_manabou_kanji[[#This Row],[Sr. no.]],Raw_data_N2_Kanji[[Sr. no.]:[Meaning]],9,0)</f>
        <v>#N/A</v>
      </c>
      <c r="G1373" s="66" t="e">
        <f>VLOOKUP(Final_manabou_kanji[[#This Row],[Sr. no.]],Raw_data_N2_Kanji[[Sr. no.]:[Sentence]],13,0)</f>
        <v>#N/A</v>
      </c>
      <c r="H1373" t="e">
        <f>VLOOKUP(Final_manabou_kanji[[#This Row],[Kanji]],Raw_data_N2_Kanji[[Receipe]:[Meaning]],6,0)</f>
        <v>#N/A</v>
      </c>
      <c r="I1373" t="e">
        <f>VLOOKUP(Final_manabou_kanji[[#This Row],[Kanji]],Raw_data_N2_Kanji[[Receipe]:[Meaning]],7,0)</f>
        <v>#N/A</v>
      </c>
      <c r="J1373" t="e">
        <f>#REF!</f>
        <v>#REF!</v>
      </c>
      <c r="K1373" s="35">
        <f>Final_manabou_kanji[[#This Row],[Sr. no.]]</f>
        <v>1371</v>
      </c>
    </row>
    <row r="1374" spans="2:11" ht="15" customHeight="1" x14ac:dyDescent="0.3">
      <c r="B1374" s="34">
        <v>1372</v>
      </c>
      <c r="C1374" s="34" t="e">
        <f>VLOOKUP(Final_manabou_kanji[[#This Row],[Sr. no.]],Raw_data_N2_Kanji[[Sr. no.]:[Receipe no]],5,0)</f>
        <v>#N/A</v>
      </c>
      <c r="D1374" s="38" t="e">
        <f>VLOOKUP(Final_manabou_kanji[[#This Row],[Sr. no.]],Raw_data_N2_Kanji[[Sr. no.]:[Meaning]],7,0)</f>
        <v>#N/A</v>
      </c>
      <c r="E1374" s="3" t="e">
        <f>VLOOKUP(Final_manabou_kanji[[#This Row],[Sr. no.]],Raw_data_N2_Kanji[[Sr. no.]:[Meaning]],8,0)</f>
        <v>#N/A</v>
      </c>
      <c r="F1374" s="39" t="e">
        <f>VLOOKUP(Final_manabou_kanji[[#This Row],[Sr. no.]],Raw_data_N2_Kanji[[Sr. no.]:[Meaning]],9,0)</f>
        <v>#N/A</v>
      </c>
      <c r="G1374" s="66" t="e">
        <f>VLOOKUP(Final_manabou_kanji[[#This Row],[Sr. no.]],Raw_data_N2_Kanji[[Sr. no.]:[Sentence]],13,0)</f>
        <v>#N/A</v>
      </c>
      <c r="H1374" t="e">
        <f>VLOOKUP(Final_manabou_kanji[[#This Row],[Kanji]],Raw_data_N2_Kanji[[Receipe]:[Meaning]],6,0)</f>
        <v>#N/A</v>
      </c>
      <c r="I1374" t="e">
        <f>VLOOKUP(Final_manabou_kanji[[#This Row],[Kanji]],Raw_data_N2_Kanji[[Receipe]:[Meaning]],7,0)</f>
        <v>#N/A</v>
      </c>
      <c r="J1374" t="e">
        <f>#REF!</f>
        <v>#REF!</v>
      </c>
      <c r="K1374" s="35">
        <f>Final_manabou_kanji[[#This Row],[Sr. no.]]</f>
        <v>1372</v>
      </c>
    </row>
    <row r="1375" spans="2:11" ht="15" customHeight="1" x14ac:dyDescent="0.3">
      <c r="B1375" s="34">
        <v>1373</v>
      </c>
      <c r="C1375" s="34" t="e">
        <f>VLOOKUP(Final_manabou_kanji[[#This Row],[Sr. no.]],Raw_data_N2_Kanji[[Sr. no.]:[Receipe no]],5,0)</f>
        <v>#N/A</v>
      </c>
      <c r="D1375" s="38" t="e">
        <f>VLOOKUP(Final_manabou_kanji[[#This Row],[Sr. no.]],Raw_data_N2_Kanji[[Sr. no.]:[Meaning]],7,0)</f>
        <v>#N/A</v>
      </c>
      <c r="E1375" s="3" t="e">
        <f>VLOOKUP(Final_manabou_kanji[[#This Row],[Sr. no.]],Raw_data_N2_Kanji[[Sr. no.]:[Meaning]],8,0)</f>
        <v>#N/A</v>
      </c>
      <c r="F1375" s="39" t="e">
        <f>VLOOKUP(Final_manabou_kanji[[#This Row],[Sr. no.]],Raw_data_N2_Kanji[[Sr. no.]:[Meaning]],9,0)</f>
        <v>#N/A</v>
      </c>
      <c r="G1375" s="66" t="e">
        <f>VLOOKUP(Final_manabou_kanji[[#This Row],[Sr. no.]],Raw_data_N2_Kanji[[Sr. no.]:[Sentence]],13,0)</f>
        <v>#N/A</v>
      </c>
      <c r="H1375" t="e">
        <f>VLOOKUP(Final_manabou_kanji[[#This Row],[Kanji]],Raw_data_N2_Kanji[[Receipe]:[Meaning]],6,0)</f>
        <v>#N/A</v>
      </c>
      <c r="I1375" t="e">
        <f>VLOOKUP(Final_manabou_kanji[[#This Row],[Kanji]],Raw_data_N2_Kanji[[Receipe]:[Meaning]],7,0)</f>
        <v>#N/A</v>
      </c>
      <c r="J1375" t="e">
        <f>#REF!</f>
        <v>#REF!</v>
      </c>
      <c r="K1375" s="35">
        <f>Final_manabou_kanji[[#This Row],[Sr. no.]]</f>
        <v>1373</v>
      </c>
    </row>
    <row r="1376" spans="2:11" ht="15" customHeight="1" x14ac:dyDescent="0.3">
      <c r="B1376" s="34">
        <v>1374</v>
      </c>
      <c r="C1376" s="34" t="e">
        <f>VLOOKUP(Final_manabou_kanji[[#This Row],[Sr. no.]],Raw_data_N2_Kanji[[Sr. no.]:[Receipe no]],5,0)</f>
        <v>#N/A</v>
      </c>
      <c r="D1376" s="38" t="e">
        <f>VLOOKUP(Final_manabou_kanji[[#This Row],[Sr. no.]],Raw_data_N2_Kanji[[Sr. no.]:[Meaning]],7,0)</f>
        <v>#N/A</v>
      </c>
      <c r="E1376" s="3" t="e">
        <f>VLOOKUP(Final_manabou_kanji[[#This Row],[Sr. no.]],Raw_data_N2_Kanji[[Sr. no.]:[Meaning]],8,0)</f>
        <v>#N/A</v>
      </c>
      <c r="F1376" s="39" t="e">
        <f>VLOOKUP(Final_manabou_kanji[[#This Row],[Sr. no.]],Raw_data_N2_Kanji[[Sr. no.]:[Meaning]],9,0)</f>
        <v>#N/A</v>
      </c>
      <c r="G1376" s="66" t="e">
        <f>VLOOKUP(Final_manabou_kanji[[#This Row],[Sr. no.]],Raw_data_N2_Kanji[[Sr. no.]:[Sentence]],13,0)</f>
        <v>#N/A</v>
      </c>
      <c r="H1376" t="e">
        <f>VLOOKUP(Final_manabou_kanji[[#This Row],[Kanji]],Raw_data_N2_Kanji[[Receipe]:[Meaning]],6,0)</f>
        <v>#N/A</v>
      </c>
      <c r="I1376" t="e">
        <f>VLOOKUP(Final_manabou_kanji[[#This Row],[Kanji]],Raw_data_N2_Kanji[[Receipe]:[Meaning]],7,0)</f>
        <v>#N/A</v>
      </c>
      <c r="J1376" t="e">
        <f>#REF!</f>
        <v>#REF!</v>
      </c>
      <c r="K1376" s="35">
        <f>Final_manabou_kanji[[#This Row],[Sr. no.]]</f>
        <v>1374</v>
      </c>
    </row>
    <row r="1377" spans="2:11" ht="15" customHeight="1" x14ac:dyDescent="0.3">
      <c r="B1377" s="34">
        <v>1375</v>
      </c>
      <c r="C1377" s="34" t="e">
        <f>VLOOKUP(Final_manabou_kanji[[#This Row],[Sr. no.]],Raw_data_N2_Kanji[[Sr. no.]:[Receipe no]],5,0)</f>
        <v>#N/A</v>
      </c>
      <c r="D1377" s="38" t="e">
        <f>VLOOKUP(Final_manabou_kanji[[#This Row],[Sr. no.]],Raw_data_N2_Kanji[[Sr. no.]:[Meaning]],7,0)</f>
        <v>#N/A</v>
      </c>
      <c r="E1377" s="3" t="e">
        <f>VLOOKUP(Final_manabou_kanji[[#This Row],[Sr. no.]],Raw_data_N2_Kanji[[Sr. no.]:[Meaning]],8,0)</f>
        <v>#N/A</v>
      </c>
      <c r="F1377" s="39" t="e">
        <f>VLOOKUP(Final_manabou_kanji[[#This Row],[Sr. no.]],Raw_data_N2_Kanji[[Sr. no.]:[Meaning]],9,0)</f>
        <v>#N/A</v>
      </c>
      <c r="G1377" s="66" t="e">
        <f>VLOOKUP(Final_manabou_kanji[[#This Row],[Sr. no.]],Raw_data_N2_Kanji[[Sr. no.]:[Sentence]],13,0)</f>
        <v>#N/A</v>
      </c>
      <c r="H1377" t="e">
        <f>VLOOKUP(Final_manabou_kanji[[#This Row],[Kanji]],Raw_data_N2_Kanji[[Receipe]:[Meaning]],6,0)</f>
        <v>#N/A</v>
      </c>
      <c r="I1377" t="e">
        <f>VLOOKUP(Final_manabou_kanji[[#This Row],[Kanji]],Raw_data_N2_Kanji[[Receipe]:[Meaning]],7,0)</f>
        <v>#N/A</v>
      </c>
      <c r="J1377" t="e">
        <f>#REF!</f>
        <v>#REF!</v>
      </c>
      <c r="K1377" s="35">
        <f>Final_manabou_kanji[[#This Row],[Sr. no.]]</f>
        <v>1375</v>
      </c>
    </row>
    <row r="1378" spans="2:11" ht="15" customHeight="1" x14ac:dyDescent="0.3">
      <c r="B1378" s="34">
        <v>1376</v>
      </c>
      <c r="C1378" s="34" t="e">
        <f>VLOOKUP(Final_manabou_kanji[[#This Row],[Sr. no.]],Raw_data_N2_Kanji[[Sr. no.]:[Receipe no]],5,0)</f>
        <v>#N/A</v>
      </c>
      <c r="D1378" s="38" t="e">
        <f>VLOOKUP(Final_manabou_kanji[[#This Row],[Sr. no.]],Raw_data_N2_Kanji[[Sr. no.]:[Meaning]],7,0)</f>
        <v>#N/A</v>
      </c>
      <c r="E1378" s="3" t="e">
        <f>VLOOKUP(Final_manabou_kanji[[#This Row],[Sr. no.]],Raw_data_N2_Kanji[[Sr. no.]:[Meaning]],8,0)</f>
        <v>#N/A</v>
      </c>
      <c r="F1378" s="39" t="e">
        <f>VLOOKUP(Final_manabou_kanji[[#This Row],[Sr. no.]],Raw_data_N2_Kanji[[Sr. no.]:[Meaning]],9,0)</f>
        <v>#N/A</v>
      </c>
      <c r="G1378" s="66" t="e">
        <f>VLOOKUP(Final_manabou_kanji[[#This Row],[Sr. no.]],Raw_data_N2_Kanji[[Sr. no.]:[Sentence]],13,0)</f>
        <v>#N/A</v>
      </c>
      <c r="H1378" t="e">
        <f>VLOOKUP(Final_manabou_kanji[[#This Row],[Kanji]],Raw_data_N2_Kanji[[Receipe]:[Meaning]],6,0)</f>
        <v>#N/A</v>
      </c>
      <c r="I1378" t="e">
        <f>VLOOKUP(Final_manabou_kanji[[#This Row],[Kanji]],Raw_data_N2_Kanji[[Receipe]:[Meaning]],7,0)</f>
        <v>#N/A</v>
      </c>
      <c r="J1378" t="e">
        <f>#REF!</f>
        <v>#REF!</v>
      </c>
      <c r="K1378" s="35">
        <f>Final_manabou_kanji[[#This Row],[Sr. no.]]</f>
        <v>1376</v>
      </c>
    </row>
    <row r="1379" spans="2:11" ht="15" customHeight="1" x14ac:dyDescent="0.3">
      <c r="B1379" s="34">
        <v>1377</v>
      </c>
      <c r="C1379" s="34" t="e">
        <f>VLOOKUP(Final_manabou_kanji[[#This Row],[Sr. no.]],Raw_data_N2_Kanji[[Sr. no.]:[Receipe no]],5,0)</f>
        <v>#N/A</v>
      </c>
      <c r="D1379" s="38" t="e">
        <f>VLOOKUP(Final_manabou_kanji[[#This Row],[Sr. no.]],Raw_data_N2_Kanji[[Sr. no.]:[Meaning]],7,0)</f>
        <v>#N/A</v>
      </c>
      <c r="E1379" s="3" t="e">
        <f>VLOOKUP(Final_manabou_kanji[[#This Row],[Sr. no.]],Raw_data_N2_Kanji[[Sr. no.]:[Meaning]],8,0)</f>
        <v>#N/A</v>
      </c>
      <c r="F1379" s="39" t="e">
        <f>VLOOKUP(Final_manabou_kanji[[#This Row],[Sr. no.]],Raw_data_N2_Kanji[[Sr. no.]:[Meaning]],9,0)</f>
        <v>#N/A</v>
      </c>
      <c r="G1379" s="66" t="e">
        <f>VLOOKUP(Final_manabou_kanji[[#This Row],[Sr. no.]],Raw_data_N2_Kanji[[Sr. no.]:[Sentence]],13,0)</f>
        <v>#N/A</v>
      </c>
      <c r="H1379" t="e">
        <f>VLOOKUP(Final_manabou_kanji[[#This Row],[Kanji]],Raw_data_N2_Kanji[[Receipe]:[Meaning]],6,0)</f>
        <v>#N/A</v>
      </c>
      <c r="I1379" t="e">
        <f>VLOOKUP(Final_manabou_kanji[[#This Row],[Kanji]],Raw_data_N2_Kanji[[Receipe]:[Meaning]],7,0)</f>
        <v>#N/A</v>
      </c>
      <c r="J1379" t="e">
        <f>#REF!</f>
        <v>#REF!</v>
      </c>
      <c r="K1379" s="35">
        <f>Final_manabou_kanji[[#This Row],[Sr. no.]]</f>
        <v>1377</v>
      </c>
    </row>
    <row r="1380" spans="2:11" ht="15" customHeight="1" x14ac:dyDescent="0.3">
      <c r="B1380" s="34">
        <v>1378</v>
      </c>
      <c r="C1380" s="34" t="e">
        <f>VLOOKUP(Final_manabou_kanji[[#This Row],[Sr. no.]],Raw_data_N2_Kanji[[Sr. no.]:[Receipe no]],5,0)</f>
        <v>#N/A</v>
      </c>
      <c r="D1380" s="38" t="e">
        <f>VLOOKUP(Final_manabou_kanji[[#This Row],[Sr. no.]],Raw_data_N2_Kanji[[Sr. no.]:[Meaning]],7,0)</f>
        <v>#N/A</v>
      </c>
      <c r="E1380" s="3" t="e">
        <f>VLOOKUP(Final_manabou_kanji[[#This Row],[Sr. no.]],Raw_data_N2_Kanji[[Sr. no.]:[Meaning]],8,0)</f>
        <v>#N/A</v>
      </c>
      <c r="F1380" s="39" t="e">
        <f>VLOOKUP(Final_manabou_kanji[[#This Row],[Sr. no.]],Raw_data_N2_Kanji[[Sr. no.]:[Meaning]],9,0)</f>
        <v>#N/A</v>
      </c>
      <c r="G1380" s="66" t="e">
        <f>VLOOKUP(Final_manabou_kanji[[#This Row],[Sr. no.]],Raw_data_N2_Kanji[[Sr. no.]:[Sentence]],13,0)</f>
        <v>#N/A</v>
      </c>
      <c r="H1380" t="e">
        <f>VLOOKUP(Final_manabou_kanji[[#This Row],[Kanji]],Raw_data_N2_Kanji[[Receipe]:[Meaning]],6,0)</f>
        <v>#N/A</v>
      </c>
      <c r="I1380" t="e">
        <f>VLOOKUP(Final_manabou_kanji[[#This Row],[Kanji]],Raw_data_N2_Kanji[[Receipe]:[Meaning]],7,0)</f>
        <v>#N/A</v>
      </c>
      <c r="J1380" t="e">
        <f>#REF!</f>
        <v>#REF!</v>
      </c>
      <c r="K1380" s="35">
        <f>Final_manabou_kanji[[#This Row],[Sr. no.]]</f>
        <v>1378</v>
      </c>
    </row>
    <row r="1381" spans="2:11" ht="15" customHeight="1" x14ac:dyDescent="0.3">
      <c r="B1381" s="34">
        <v>1379</v>
      </c>
      <c r="C1381" s="34" t="e">
        <f>VLOOKUP(Final_manabou_kanji[[#This Row],[Sr. no.]],Raw_data_N2_Kanji[[Sr. no.]:[Receipe no]],5,0)</f>
        <v>#N/A</v>
      </c>
      <c r="D1381" s="38" t="e">
        <f>VLOOKUP(Final_manabou_kanji[[#This Row],[Sr. no.]],Raw_data_N2_Kanji[[Sr. no.]:[Meaning]],7,0)</f>
        <v>#N/A</v>
      </c>
      <c r="E1381" s="3" t="e">
        <f>VLOOKUP(Final_manabou_kanji[[#This Row],[Sr. no.]],Raw_data_N2_Kanji[[Sr. no.]:[Meaning]],8,0)</f>
        <v>#N/A</v>
      </c>
      <c r="F1381" s="39" t="e">
        <f>VLOOKUP(Final_manabou_kanji[[#This Row],[Sr. no.]],Raw_data_N2_Kanji[[Sr. no.]:[Meaning]],9,0)</f>
        <v>#N/A</v>
      </c>
      <c r="G1381" s="66" t="e">
        <f>VLOOKUP(Final_manabou_kanji[[#This Row],[Sr. no.]],Raw_data_N2_Kanji[[Sr. no.]:[Sentence]],13,0)</f>
        <v>#N/A</v>
      </c>
      <c r="H1381" t="e">
        <f>VLOOKUP(Final_manabou_kanji[[#This Row],[Kanji]],Raw_data_N2_Kanji[[Receipe]:[Meaning]],6,0)</f>
        <v>#N/A</v>
      </c>
      <c r="I1381" t="e">
        <f>VLOOKUP(Final_manabou_kanji[[#This Row],[Kanji]],Raw_data_N2_Kanji[[Receipe]:[Meaning]],7,0)</f>
        <v>#N/A</v>
      </c>
      <c r="J1381" t="e">
        <f>#REF!</f>
        <v>#REF!</v>
      </c>
      <c r="K1381" s="35">
        <f>Final_manabou_kanji[[#This Row],[Sr. no.]]</f>
        <v>1379</v>
      </c>
    </row>
    <row r="1382" spans="2:11" ht="15" customHeight="1" x14ac:dyDescent="0.3">
      <c r="B1382" s="34">
        <v>1380</v>
      </c>
      <c r="C1382" s="34" t="e">
        <f>VLOOKUP(Final_manabou_kanji[[#This Row],[Sr. no.]],Raw_data_N2_Kanji[[Sr. no.]:[Receipe no]],5,0)</f>
        <v>#N/A</v>
      </c>
      <c r="D1382" s="38" t="e">
        <f>VLOOKUP(Final_manabou_kanji[[#This Row],[Sr. no.]],Raw_data_N2_Kanji[[Sr. no.]:[Meaning]],7,0)</f>
        <v>#N/A</v>
      </c>
      <c r="E1382" s="3" t="e">
        <f>VLOOKUP(Final_manabou_kanji[[#This Row],[Sr. no.]],Raw_data_N2_Kanji[[Sr. no.]:[Meaning]],8,0)</f>
        <v>#N/A</v>
      </c>
      <c r="F1382" s="39" t="e">
        <f>VLOOKUP(Final_manabou_kanji[[#This Row],[Sr. no.]],Raw_data_N2_Kanji[[Sr. no.]:[Meaning]],9,0)</f>
        <v>#N/A</v>
      </c>
      <c r="G1382" s="66" t="e">
        <f>VLOOKUP(Final_manabou_kanji[[#This Row],[Sr. no.]],Raw_data_N2_Kanji[[Sr. no.]:[Sentence]],13,0)</f>
        <v>#N/A</v>
      </c>
      <c r="H1382" t="e">
        <f>VLOOKUP(Final_manabou_kanji[[#This Row],[Kanji]],Raw_data_N2_Kanji[[Receipe]:[Meaning]],6,0)</f>
        <v>#N/A</v>
      </c>
      <c r="I1382" t="e">
        <f>VLOOKUP(Final_manabou_kanji[[#This Row],[Kanji]],Raw_data_N2_Kanji[[Receipe]:[Meaning]],7,0)</f>
        <v>#N/A</v>
      </c>
      <c r="J1382" t="e">
        <f>#REF!</f>
        <v>#REF!</v>
      </c>
      <c r="K1382" s="35">
        <f>Final_manabou_kanji[[#This Row],[Sr. no.]]</f>
        <v>1380</v>
      </c>
    </row>
    <row r="1383" spans="2:11" ht="15" customHeight="1" x14ac:dyDescent="0.3">
      <c r="B1383" s="34">
        <v>1381</v>
      </c>
      <c r="C1383" s="34" t="e">
        <f>VLOOKUP(Final_manabou_kanji[[#This Row],[Sr. no.]],Raw_data_N2_Kanji[[Sr. no.]:[Receipe no]],5,0)</f>
        <v>#N/A</v>
      </c>
      <c r="D1383" s="38" t="e">
        <f>VLOOKUP(Final_manabou_kanji[[#This Row],[Sr. no.]],Raw_data_N2_Kanji[[Sr. no.]:[Meaning]],7,0)</f>
        <v>#N/A</v>
      </c>
      <c r="E1383" s="3" t="e">
        <f>VLOOKUP(Final_manabou_kanji[[#This Row],[Sr. no.]],Raw_data_N2_Kanji[[Sr. no.]:[Meaning]],8,0)</f>
        <v>#N/A</v>
      </c>
      <c r="F1383" s="39" t="e">
        <f>VLOOKUP(Final_manabou_kanji[[#This Row],[Sr. no.]],Raw_data_N2_Kanji[[Sr. no.]:[Meaning]],9,0)</f>
        <v>#N/A</v>
      </c>
      <c r="G1383" s="66" t="e">
        <f>VLOOKUP(Final_manabou_kanji[[#This Row],[Sr. no.]],Raw_data_N2_Kanji[[Sr. no.]:[Sentence]],13,0)</f>
        <v>#N/A</v>
      </c>
      <c r="H1383" t="e">
        <f>VLOOKUP(Final_manabou_kanji[[#This Row],[Kanji]],Raw_data_N2_Kanji[[Receipe]:[Meaning]],6,0)</f>
        <v>#N/A</v>
      </c>
      <c r="I1383" t="e">
        <f>VLOOKUP(Final_manabou_kanji[[#This Row],[Kanji]],Raw_data_N2_Kanji[[Receipe]:[Meaning]],7,0)</f>
        <v>#N/A</v>
      </c>
      <c r="J1383" t="e">
        <f>#REF!</f>
        <v>#REF!</v>
      </c>
      <c r="K1383" s="35">
        <f>Final_manabou_kanji[[#This Row],[Sr. no.]]</f>
        <v>1381</v>
      </c>
    </row>
    <row r="1384" spans="2:11" ht="15" customHeight="1" x14ac:dyDescent="0.3">
      <c r="B1384" s="34">
        <v>1382</v>
      </c>
      <c r="C1384" s="34" t="e">
        <f>VLOOKUP(Final_manabou_kanji[[#This Row],[Sr. no.]],Raw_data_N2_Kanji[[Sr. no.]:[Receipe no]],5,0)</f>
        <v>#N/A</v>
      </c>
      <c r="D1384" s="38" t="e">
        <f>VLOOKUP(Final_manabou_kanji[[#This Row],[Sr. no.]],Raw_data_N2_Kanji[[Sr. no.]:[Meaning]],7,0)</f>
        <v>#N/A</v>
      </c>
      <c r="E1384" s="3" t="e">
        <f>VLOOKUP(Final_manabou_kanji[[#This Row],[Sr. no.]],Raw_data_N2_Kanji[[Sr. no.]:[Meaning]],8,0)</f>
        <v>#N/A</v>
      </c>
      <c r="F1384" s="39" t="e">
        <f>VLOOKUP(Final_manabou_kanji[[#This Row],[Sr. no.]],Raw_data_N2_Kanji[[Sr. no.]:[Meaning]],9,0)</f>
        <v>#N/A</v>
      </c>
      <c r="G1384" s="66" t="e">
        <f>VLOOKUP(Final_manabou_kanji[[#This Row],[Sr. no.]],Raw_data_N2_Kanji[[Sr. no.]:[Sentence]],13,0)</f>
        <v>#N/A</v>
      </c>
      <c r="H1384" t="e">
        <f>VLOOKUP(Final_manabou_kanji[[#This Row],[Kanji]],Raw_data_N2_Kanji[[Receipe]:[Meaning]],6,0)</f>
        <v>#N/A</v>
      </c>
      <c r="I1384" t="e">
        <f>VLOOKUP(Final_manabou_kanji[[#This Row],[Kanji]],Raw_data_N2_Kanji[[Receipe]:[Meaning]],7,0)</f>
        <v>#N/A</v>
      </c>
      <c r="J1384" t="e">
        <f>#REF!</f>
        <v>#REF!</v>
      </c>
      <c r="K1384" s="35">
        <f>Final_manabou_kanji[[#This Row],[Sr. no.]]</f>
        <v>1382</v>
      </c>
    </row>
    <row r="1385" spans="2:11" ht="15" customHeight="1" x14ac:dyDescent="0.3">
      <c r="B1385" s="34">
        <v>1383</v>
      </c>
      <c r="C1385" s="34" t="e">
        <f>VLOOKUP(Final_manabou_kanji[[#This Row],[Sr. no.]],Raw_data_N2_Kanji[[Sr. no.]:[Receipe no]],5,0)</f>
        <v>#N/A</v>
      </c>
      <c r="D1385" s="38" t="e">
        <f>VLOOKUP(Final_manabou_kanji[[#This Row],[Sr. no.]],Raw_data_N2_Kanji[[Sr. no.]:[Meaning]],7,0)</f>
        <v>#N/A</v>
      </c>
      <c r="E1385" s="3" t="e">
        <f>VLOOKUP(Final_manabou_kanji[[#This Row],[Sr. no.]],Raw_data_N2_Kanji[[Sr. no.]:[Meaning]],8,0)</f>
        <v>#N/A</v>
      </c>
      <c r="F1385" s="39" t="e">
        <f>VLOOKUP(Final_manabou_kanji[[#This Row],[Sr. no.]],Raw_data_N2_Kanji[[Sr. no.]:[Meaning]],9,0)</f>
        <v>#N/A</v>
      </c>
      <c r="G1385" s="66" t="e">
        <f>VLOOKUP(Final_manabou_kanji[[#This Row],[Sr. no.]],Raw_data_N2_Kanji[[Sr. no.]:[Sentence]],13,0)</f>
        <v>#N/A</v>
      </c>
      <c r="H1385" t="e">
        <f>VLOOKUP(Final_manabou_kanji[[#This Row],[Kanji]],Raw_data_N2_Kanji[[Receipe]:[Meaning]],6,0)</f>
        <v>#N/A</v>
      </c>
      <c r="I1385" t="e">
        <f>VLOOKUP(Final_manabou_kanji[[#This Row],[Kanji]],Raw_data_N2_Kanji[[Receipe]:[Meaning]],7,0)</f>
        <v>#N/A</v>
      </c>
      <c r="J1385" t="e">
        <f>#REF!</f>
        <v>#REF!</v>
      </c>
      <c r="K1385" s="35">
        <f>Final_manabou_kanji[[#This Row],[Sr. no.]]</f>
        <v>1383</v>
      </c>
    </row>
    <row r="1386" spans="2:11" ht="15" customHeight="1" x14ac:dyDescent="0.3">
      <c r="B1386" s="34">
        <v>1384</v>
      </c>
      <c r="C1386" s="34" t="e">
        <f>VLOOKUP(Final_manabou_kanji[[#This Row],[Sr. no.]],Raw_data_N2_Kanji[[Sr. no.]:[Receipe no]],5,0)</f>
        <v>#N/A</v>
      </c>
      <c r="D1386" s="38" t="e">
        <f>VLOOKUP(Final_manabou_kanji[[#This Row],[Sr. no.]],Raw_data_N2_Kanji[[Sr. no.]:[Meaning]],7,0)</f>
        <v>#N/A</v>
      </c>
      <c r="E1386" s="3" t="e">
        <f>VLOOKUP(Final_manabou_kanji[[#This Row],[Sr. no.]],Raw_data_N2_Kanji[[Sr. no.]:[Meaning]],8,0)</f>
        <v>#N/A</v>
      </c>
      <c r="F1386" s="39" t="e">
        <f>VLOOKUP(Final_manabou_kanji[[#This Row],[Sr. no.]],Raw_data_N2_Kanji[[Sr. no.]:[Meaning]],9,0)</f>
        <v>#N/A</v>
      </c>
      <c r="G1386" s="66" t="e">
        <f>VLOOKUP(Final_manabou_kanji[[#This Row],[Sr. no.]],Raw_data_N2_Kanji[[Sr. no.]:[Sentence]],13,0)</f>
        <v>#N/A</v>
      </c>
      <c r="H1386" t="e">
        <f>VLOOKUP(Final_manabou_kanji[[#This Row],[Kanji]],Raw_data_N2_Kanji[[Receipe]:[Meaning]],6,0)</f>
        <v>#N/A</v>
      </c>
      <c r="I1386" t="e">
        <f>VLOOKUP(Final_manabou_kanji[[#This Row],[Kanji]],Raw_data_N2_Kanji[[Receipe]:[Meaning]],7,0)</f>
        <v>#N/A</v>
      </c>
      <c r="J1386" t="e">
        <f>#REF!</f>
        <v>#REF!</v>
      </c>
      <c r="K1386" s="35">
        <f>Final_manabou_kanji[[#This Row],[Sr. no.]]</f>
        <v>1384</v>
      </c>
    </row>
    <row r="1387" spans="2:11" ht="15" customHeight="1" x14ac:dyDescent="0.3">
      <c r="B1387" s="34">
        <v>1385</v>
      </c>
      <c r="C1387" s="34" t="e">
        <f>VLOOKUP(Final_manabou_kanji[[#This Row],[Sr. no.]],Raw_data_N2_Kanji[[Sr. no.]:[Receipe no]],5,0)</f>
        <v>#N/A</v>
      </c>
      <c r="D1387" s="38" t="e">
        <f>VLOOKUP(Final_manabou_kanji[[#This Row],[Sr. no.]],Raw_data_N2_Kanji[[Sr. no.]:[Meaning]],7,0)</f>
        <v>#N/A</v>
      </c>
      <c r="E1387" s="3" t="e">
        <f>VLOOKUP(Final_manabou_kanji[[#This Row],[Sr. no.]],Raw_data_N2_Kanji[[Sr. no.]:[Meaning]],8,0)</f>
        <v>#N/A</v>
      </c>
      <c r="F1387" s="39" t="e">
        <f>VLOOKUP(Final_manabou_kanji[[#This Row],[Sr. no.]],Raw_data_N2_Kanji[[Sr. no.]:[Meaning]],9,0)</f>
        <v>#N/A</v>
      </c>
      <c r="G1387" s="66" t="e">
        <f>VLOOKUP(Final_manabou_kanji[[#This Row],[Sr. no.]],Raw_data_N2_Kanji[[Sr. no.]:[Sentence]],13,0)</f>
        <v>#N/A</v>
      </c>
      <c r="H1387" t="e">
        <f>VLOOKUP(Final_manabou_kanji[[#This Row],[Kanji]],Raw_data_N2_Kanji[[Receipe]:[Meaning]],6,0)</f>
        <v>#N/A</v>
      </c>
      <c r="I1387" t="e">
        <f>VLOOKUP(Final_manabou_kanji[[#This Row],[Kanji]],Raw_data_N2_Kanji[[Receipe]:[Meaning]],7,0)</f>
        <v>#N/A</v>
      </c>
      <c r="J1387" t="e">
        <f>#REF!</f>
        <v>#REF!</v>
      </c>
      <c r="K1387" s="35">
        <f>Final_manabou_kanji[[#This Row],[Sr. no.]]</f>
        <v>1385</v>
      </c>
    </row>
    <row r="1388" spans="2:11" ht="15" customHeight="1" x14ac:dyDescent="0.3">
      <c r="B1388" s="34">
        <v>1386</v>
      </c>
      <c r="C1388" s="34" t="e">
        <f>VLOOKUP(Final_manabou_kanji[[#This Row],[Sr. no.]],Raw_data_N2_Kanji[[Sr. no.]:[Receipe no]],5,0)</f>
        <v>#N/A</v>
      </c>
      <c r="D1388" s="38" t="e">
        <f>VLOOKUP(Final_manabou_kanji[[#This Row],[Sr. no.]],Raw_data_N2_Kanji[[Sr. no.]:[Meaning]],7,0)</f>
        <v>#N/A</v>
      </c>
      <c r="E1388" s="3" t="e">
        <f>VLOOKUP(Final_manabou_kanji[[#This Row],[Sr. no.]],Raw_data_N2_Kanji[[Sr. no.]:[Meaning]],8,0)</f>
        <v>#N/A</v>
      </c>
      <c r="F1388" s="39" t="e">
        <f>VLOOKUP(Final_manabou_kanji[[#This Row],[Sr. no.]],Raw_data_N2_Kanji[[Sr. no.]:[Meaning]],9,0)</f>
        <v>#N/A</v>
      </c>
      <c r="G1388" s="66" t="e">
        <f>VLOOKUP(Final_manabou_kanji[[#This Row],[Sr. no.]],Raw_data_N2_Kanji[[Sr. no.]:[Sentence]],13,0)</f>
        <v>#N/A</v>
      </c>
      <c r="H1388" t="e">
        <f>VLOOKUP(Final_manabou_kanji[[#This Row],[Kanji]],Raw_data_N2_Kanji[[Receipe]:[Meaning]],6,0)</f>
        <v>#N/A</v>
      </c>
      <c r="I1388" t="e">
        <f>VLOOKUP(Final_manabou_kanji[[#This Row],[Kanji]],Raw_data_N2_Kanji[[Receipe]:[Meaning]],7,0)</f>
        <v>#N/A</v>
      </c>
      <c r="J1388" t="e">
        <f>#REF!</f>
        <v>#REF!</v>
      </c>
      <c r="K1388" s="35">
        <f>Final_manabou_kanji[[#This Row],[Sr. no.]]</f>
        <v>1386</v>
      </c>
    </row>
    <row r="1389" spans="2:11" ht="15" customHeight="1" x14ac:dyDescent="0.3">
      <c r="B1389" s="34">
        <v>1387</v>
      </c>
      <c r="C1389" s="34" t="e">
        <f>VLOOKUP(Final_manabou_kanji[[#This Row],[Sr. no.]],Raw_data_N2_Kanji[[Sr. no.]:[Receipe no]],5,0)</f>
        <v>#N/A</v>
      </c>
      <c r="D1389" s="38" t="e">
        <f>VLOOKUP(Final_manabou_kanji[[#This Row],[Sr. no.]],Raw_data_N2_Kanji[[Sr. no.]:[Meaning]],7,0)</f>
        <v>#N/A</v>
      </c>
      <c r="E1389" s="3" t="e">
        <f>VLOOKUP(Final_manabou_kanji[[#This Row],[Sr. no.]],Raw_data_N2_Kanji[[Sr. no.]:[Meaning]],8,0)</f>
        <v>#N/A</v>
      </c>
      <c r="F1389" s="39" t="e">
        <f>VLOOKUP(Final_manabou_kanji[[#This Row],[Sr. no.]],Raw_data_N2_Kanji[[Sr. no.]:[Meaning]],9,0)</f>
        <v>#N/A</v>
      </c>
      <c r="G1389" s="66" t="e">
        <f>VLOOKUP(Final_manabou_kanji[[#This Row],[Sr. no.]],Raw_data_N2_Kanji[[Sr. no.]:[Sentence]],13,0)</f>
        <v>#N/A</v>
      </c>
      <c r="H1389" t="e">
        <f>VLOOKUP(Final_manabou_kanji[[#This Row],[Kanji]],Raw_data_N2_Kanji[[Receipe]:[Meaning]],6,0)</f>
        <v>#N/A</v>
      </c>
      <c r="I1389" t="e">
        <f>VLOOKUP(Final_manabou_kanji[[#This Row],[Kanji]],Raw_data_N2_Kanji[[Receipe]:[Meaning]],7,0)</f>
        <v>#N/A</v>
      </c>
      <c r="J1389" t="e">
        <f>#REF!</f>
        <v>#REF!</v>
      </c>
      <c r="K1389" s="35">
        <f>Final_manabou_kanji[[#This Row],[Sr. no.]]</f>
        <v>1387</v>
      </c>
    </row>
    <row r="1390" spans="2:11" ht="15" customHeight="1" x14ac:dyDescent="0.3">
      <c r="B1390" s="34">
        <v>1388</v>
      </c>
      <c r="C1390" s="34" t="e">
        <f>VLOOKUP(Final_manabou_kanji[[#This Row],[Sr. no.]],Raw_data_N2_Kanji[[Sr. no.]:[Receipe no]],5,0)</f>
        <v>#N/A</v>
      </c>
      <c r="D1390" s="38" t="e">
        <f>VLOOKUP(Final_manabou_kanji[[#This Row],[Sr. no.]],Raw_data_N2_Kanji[[Sr. no.]:[Meaning]],7,0)</f>
        <v>#N/A</v>
      </c>
      <c r="E1390" s="3" t="e">
        <f>VLOOKUP(Final_manabou_kanji[[#This Row],[Sr. no.]],Raw_data_N2_Kanji[[Sr. no.]:[Meaning]],8,0)</f>
        <v>#N/A</v>
      </c>
      <c r="F1390" s="39" t="e">
        <f>VLOOKUP(Final_manabou_kanji[[#This Row],[Sr. no.]],Raw_data_N2_Kanji[[Sr. no.]:[Meaning]],9,0)</f>
        <v>#N/A</v>
      </c>
      <c r="G1390" s="66" t="e">
        <f>VLOOKUP(Final_manabou_kanji[[#This Row],[Sr. no.]],Raw_data_N2_Kanji[[Sr. no.]:[Sentence]],13,0)</f>
        <v>#N/A</v>
      </c>
      <c r="H1390" t="e">
        <f>VLOOKUP(Final_manabou_kanji[[#This Row],[Kanji]],Raw_data_N2_Kanji[[Receipe]:[Meaning]],6,0)</f>
        <v>#N/A</v>
      </c>
      <c r="I1390" t="e">
        <f>VLOOKUP(Final_manabou_kanji[[#This Row],[Kanji]],Raw_data_N2_Kanji[[Receipe]:[Meaning]],7,0)</f>
        <v>#N/A</v>
      </c>
      <c r="J1390" t="e">
        <f>#REF!</f>
        <v>#REF!</v>
      </c>
      <c r="K1390" s="35">
        <f>Final_manabou_kanji[[#This Row],[Sr. no.]]</f>
        <v>1388</v>
      </c>
    </row>
    <row r="1391" spans="2:11" ht="15" customHeight="1" x14ac:dyDescent="0.3">
      <c r="B1391" s="34">
        <v>1389</v>
      </c>
      <c r="C1391" s="34" t="e">
        <f>VLOOKUP(Final_manabou_kanji[[#This Row],[Sr. no.]],Raw_data_N2_Kanji[[Sr. no.]:[Receipe no]],5,0)</f>
        <v>#N/A</v>
      </c>
      <c r="D1391" s="38" t="e">
        <f>VLOOKUP(Final_manabou_kanji[[#This Row],[Sr. no.]],Raw_data_N2_Kanji[[Sr. no.]:[Meaning]],7,0)</f>
        <v>#N/A</v>
      </c>
      <c r="E1391" s="3" t="e">
        <f>VLOOKUP(Final_manabou_kanji[[#This Row],[Sr. no.]],Raw_data_N2_Kanji[[Sr. no.]:[Meaning]],8,0)</f>
        <v>#N/A</v>
      </c>
      <c r="F1391" s="39" t="e">
        <f>VLOOKUP(Final_manabou_kanji[[#This Row],[Sr. no.]],Raw_data_N2_Kanji[[Sr. no.]:[Meaning]],9,0)</f>
        <v>#N/A</v>
      </c>
      <c r="G1391" s="66" t="e">
        <f>VLOOKUP(Final_manabou_kanji[[#This Row],[Sr. no.]],Raw_data_N2_Kanji[[Sr. no.]:[Sentence]],13,0)</f>
        <v>#N/A</v>
      </c>
      <c r="H1391" t="e">
        <f>VLOOKUP(Final_manabou_kanji[[#This Row],[Kanji]],Raw_data_N2_Kanji[[Receipe]:[Meaning]],6,0)</f>
        <v>#N/A</v>
      </c>
      <c r="I1391" t="e">
        <f>VLOOKUP(Final_manabou_kanji[[#This Row],[Kanji]],Raw_data_N2_Kanji[[Receipe]:[Meaning]],7,0)</f>
        <v>#N/A</v>
      </c>
      <c r="J1391" t="e">
        <f>#REF!</f>
        <v>#REF!</v>
      </c>
      <c r="K1391" s="35">
        <f>Final_manabou_kanji[[#This Row],[Sr. no.]]</f>
        <v>1389</v>
      </c>
    </row>
    <row r="1392" spans="2:11" ht="15" customHeight="1" x14ac:dyDescent="0.3">
      <c r="B1392" s="34">
        <v>1390</v>
      </c>
      <c r="C1392" s="34" t="e">
        <f>VLOOKUP(Final_manabou_kanji[[#This Row],[Sr. no.]],Raw_data_N2_Kanji[[Sr. no.]:[Receipe no]],5,0)</f>
        <v>#N/A</v>
      </c>
      <c r="D1392" s="38" t="e">
        <f>VLOOKUP(Final_manabou_kanji[[#This Row],[Sr. no.]],Raw_data_N2_Kanji[[Sr. no.]:[Meaning]],7,0)</f>
        <v>#N/A</v>
      </c>
      <c r="E1392" s="3" t="e">
        <f>VLOOKUP(Final_manabou_kanji[[#This Row],[Sr. no.]],Raw_data_N2_Kanji[[Sr. no.]:[Meaning]],8,0)</f>
        <v>#N/A</v>
      </c>
      <c r="F1392" s="39" t="e">
        <f>VLOOKUP(Final_manabou_kanji[[#This Row],[Sr. no.]],Raw_data_N2_Kanji[[Sr. no.]:[Meaning]],9,0)</f>
        <v>#N/A</v>
      </c>
      <c r="G1392" s="66" t="e">
        <f>VLOOKUP(Final_manabou_kanji[[#This Row],[Sr. no.]],Raw_data_N2_Kanji[[Sr. no.]:[Sentence]],13,0)</f>
        <v>#N/A</v>
      </c>
      <c r="H1392" t="e">
        <f>VLOOKUP(Final_manabou_kanji[[#This Row],[Kanji]],Raw_data_N2_Kanji[[Receipe]:[Meaning]],6,0)</f>
        <v>#N/A</v>
      </c>
      <c r="I1392" t="e">
        <f>VLOOKUP(Final_manabou_kanji[[#This Row],[Kanji]],Raw_data_N2_Kanji[[Receipe]:[Meaning]],7,0)</f>
        <v>#N/A</v>
      </c>
      <c r="J1392" t="e">
        <f>#REF!</f>
        <v>#REF!</v>
      </c>
      <c r="K1392" s="35">
        <f>Final_manabou_kanji[[#This Row],[Sr. no.]]</f>
        <v>1390</v>
      </c>
    </row>
    <row r="1393" spans="2:11" ht="15" customHeight="1" x14ac:dyDescent="0.3">
      <c r="B1393" s="34">
        <v>1391</v>
      </c>
      <c r="C1393" s="34" t="e">
        <f>VLOOKUP(Final_manabou_kanji[[#This Row],[Sr. no.]],Raw_data_N2_Kanji[[Sr. no.]:[Receipe no]],5,0)</f>
        <v>#N/A</v>
      </c>
      <c r="D1393" s="38" t="e">
        <f>VLOOKUP(Final_manabou_kanji[[#This Row],[Sr. no.]],Raw_data_N2_Kanji[[Sr. no.]:[Meaning]],7,0)</f>
        <v>#N/A</v>
      </c>
      <c r="E1393" s="3" t="e">
        <f>VLOOKUP(Final_manabou_kanji[[#This Row],[Sr. no.]],Raw_data_N2_Kanji[[Sr. no.]:[Meaning]],8,0)</f>
        <v>#N/A</v>
      </c>
      <c r="F1393" s="39" t="e">
        <f>VLOOKUP(Final_manabou_kanji[[#This Row],[Sr. no.]],Raw_data_N2_Kanji[[Sr. no.]:[Meaning]],9,0)</f>
        <v>#N/A</v>
      </c>
      <c r="G1393" s="66" t="e">
        <f>VLOOKUP(Final_manabou_kanji[[#This Row],[Sr. no.]],Raw_data_N2_Kanji[[Sr. no.]:[Sentence]],13,0)</f>
        <v>#N/A</v>
      </c>
      <c r="H1393" t="e">
        <f>VLOOKUP(Final_manabou_kanji[[#This Row],[Kanji]],Raw_data_N2_Kanji[[Receipe]:[Meaning]],6,0)</f>
        <v>#N/A</v>
      </c>
      <c r="I1393" t="e">
        <f>VLOOKUP(Final_manabou_kanji[[#This Row],[Kanji]],Raw_data_N2_Kanji[[Receipe]:[Meaning]],7,0)</f>
        <v>#N/A</v>
      </c>
      <c r="J1393" t="e">
        <f>#REF!</f>
        <v>#REF!</v>
      </c>
      <c r="K1393" s="35">
        <f>Final_manabou_kanji[[#This Row],[Sr. no.]]</f>
        <v>1391</v>
      </c>
    </row>
    <row r="1394" spans="2:11" ht="15" customHeight="1" x14ac:dyDescent="0.3">
      <c r="B1394" s="34">
        <v>1392</v>
      </c>
      <c r="C1394" s="34" t="e">
        <f>VLOOKUP(Final_manabou_kanji[[#This Row],[Sr. no.]],Raw_data_N2_Kanji[[Sr. no.]:[Receipe no]],5,0)</f>
        <v>#N/A</v>
      </c>
      <c r="D1394" s="38" t="e">
        <f>VLOOKUP(Final_manabou_kanji[[#This Row],[Sr. no.]],Raw_data_N2_Kanji[[Sr. no.]:[Meaning]],7,0)</f>
        <v>#N/A</v>
      </c>
      <c r="E1394" s="3" t="e">
        <f>VLOOKUP(Final_manabou_kanji[[#This Row],[Sr. no.]],Raw_data_N2_Kanji[[Sr. no.]:[Meaning]],8,0)</f>
        <v>#N/A</v>
      </c>
      <c r="F1394" s="39" t="e">
        <f>VLOOKUP(Final_manabou_kanji[[#This Row],[Sr. no.]],Raw_data_N2_Kanji[[Sr. no.]:[Meaning]],9,0)</f>
        <v>#N/A</v>
      </c>
      <c r="G1394" s="66" t="e">
        <f>VLOOKUP(Final_manabou_kanji[[#This Row],[Sr. no.]],Raw_data_N2_Kanji[[Sr. no.]:[Sentence]],13,0)</f>
        <v>#N/A</v>
      </c>
      <c r="H1394" t="e">
        <f>VLOOKUP(Final_manabou_kanji[[#This Row],[Kanji]],Raw_data_N2_Kanji[[Receipe]:[Meaning]],6,0)</f>
        <v>#N/A</v>
      </c>
      <c r="I1394" t="e">
        <f>VLOOKUP(Final_manabou_kanji[[#This Row],[Kanji]],Raw_data_N2_Kanji[[Receipe]:[Meaning]],7,0)</f>
        <v>#N/A</v>
      </c>
      <c r="J1394" t="e">
        <f>#REF!</f>
        <v>#REF!</v>
      </c>
      <c r="K1394" s="35">
        <f>Final_manabou_kanji[[#This Row],[Sr. no.]]</f>
        <v>1392</v>
      </c>
    </row>
    <row r="1395" spans="2:11" ht="15" customHeight="1" x14ac:dyDescent="0.3">
      <c r="B1395" s="34">
        <v>1393</v>
      </c>
      <c r="C1395" s="34" t="e">
        <f>VLOOKUP(Final_manabou_kanji[[#This Row],[Sr. no.]],Raw_data_N2_Kanji[[Sr. no.]:[Receipe no]],5,0)</f>
        <v>#N/A</v>
      </c>
      <c r="D1395" s="38" t="e">
        <f>VLOOKUP(Final_manabou_kanji[[#This Row],[Sr. no.]],Raw_data_N2_Kanji[[Sr. no.]:[Meaning]],7,0)</f>
        <v>#N/A</v>
      </c>
      <c r="E1395" s="3" t="e">
        <f>VLOOKUP(Final_manabou_kanji[[#This Row],[Sr. no.]],Raw_data_N2_Kanji[[Sr. no.]:[Meaning]],8,0)</f>
        <v>#N/A</v>
      </c>
      <c r="F1395" s="39" t="e">
        <f>VLOOKUP(Final_manabou_kanji[[#This Row],[Sr. no.]],Raw_data_N2_Kanji[[Sr. no.]:[Meaning]],9,0)</f>
        <v>#N/A</v>
      </c>
      <c r="G1395" s="66" t="e">
        <f>VLOOKUP(Final_manabou_kanji[[#This Row],[Sr. no.]],Raw_data_N2_Kanji[[Sr. no.]:[Sentence]],13,0)</f>
        <v>#N/A</v>
      </c>
      <c r="H1395" t="e">
        <f>VLOOKUP(Final_manabou_kanji[[#This Row],[Kanji]],Raw_data_N2_Kanji[[Receipe]:[Meaning]],6,0)</f>
        <v>#N/A</v>
      </c>
      <c r="I1395" t="e">
        <f>VLOOKUP(Final_manabou_kanji[[#This Row],[Kanji]],Raw_data_N2_Kanji[[Receipe]:[Meaning]],7,0)</f>
        <v>#N/A</v>
      </c>
      <c r="J1395" t="e">
        <f>#REF!</f>
        <v>#REF!</v>
      </c>
      <c r="K1395" s="35">
        <f>Final_manabou_kanji[[#This Row],[Sr. no.]]</f>
        <v>1393</v>
      </c>
    </row>
    <row r="1396" spans="2:11" ht="15" customHeight="1" x14ac:dyDescent="0.3">
      <c r="B1396" s="34">
        <v>1394</v>
      </c>
      <c r="C1396" s="34" t="e">
        <f>VLOOKUP(Final_manabou_kanji[[#This Row],[Sr. no.]],Raw_data_N2_Kanji[[Sr. no.]:[Receipe no]],5,0)</f>
        <v>#N/A</v>
      </c>
      <c r="D1396" s="38" t="e">
        <f>VLOOKUP(Final_manabou_kanji[[#This Row],[Sr. no.]],Raw_data_N2_Kanji[[Sr. no.]:[Meaning]],7,0)</f>
        <v>#N/A</v>
      </c>
      <c r="E1396" s="3" t="e">
        <f>VLOOKUP(Final_manabou_kanji[[#This Row],[Sr. no.]],Raw_data_N2_Kanji[[Sr. no.]:[Meaning]],8,0)</f>
        <v>#N/A</v>
      </c>
      <c r="F1396" s="39" t="e">
        <f>VLOOKUP(Final_manabou_kanji[[#This Row],[Sr. no.]],Raw_data_N2_Kanji[[Sr. no.]:[Meaning]],9,0)</f>
        <v>#N/A</v>
      </c>
      <c r="G1396" s="66" t="e">
        <f>VLOOKUP(Final_manabou_kanji[[#This Row],[Sr. no.]],Raw_data_N2_Kanji[[Sr. no.]:[Sentence]],13,0)</f>
        <v>#N/A</v>
      </c>
      <c r="H1396" t="e">
        <f>VLOOKUP(Final_manabou_kanji[[#This Row],[Kanji]],Raw_data_N2_Kanji[[Receipe]:[Meaning]],6,0)</f>
        <v>#N/A</v>
      </c>
      <c r="I1396" t="e">
        <f>VLOOKUP(Final_manabou_kanji[[#This Row],[Kanji]],Raw_data_N2_Kanji[[Receipe]:[Meaning]],7,0)</f>
        <v>#N/A</v>
      </c>
      <c r="J1396" t="e">
        <f>#REF!</f>
        <v>#REF!</v>
      </c>
      <c r="K1396" s="35">
        <f>Final_manabou_kanji[[#This Row],[Sr. no.]]</f>
        <v>1394</v>
      </c>
    </row>
    <row r="1397" spans="2:11" ht="15" customHeight="1" x14ac:dyDescent="0.3">
      <c r="B1397" s="34">
        <v>1395</v>
      </c>
      <c r="C1397" s="34" t="e">
        <f>VLOOKUP(Final_manabou_kanji[[#This Row],[Sr. no.]],Raw_data_N2_Kanji[[Sr. no.]:[Receipe no]],5,0)</f>
        <v>#N/A</v>
      </c>
      <c r="D1397" s="38" t="e">
        <f>VLOOKUP(Final_manabou_kanji[[#This Row],[Sr. no.]],Raw_data_N2_Kanji[[Sr. no.]:[Meaning]],7,0)</f>
        <v>#N/A</v>
      </c>
      <c r="E1397" s="3" t="e">
        <f>VLOOKUP(Final_manabou_kanji[[#This Row],[Sr. no.]],Raw_data_N2_Kanji[[Sr. no.]:[Meaning]],8,0)</f>
        <v>#N/A</v>
      </c>
      <c r="F1397" s="39" t="e">
        <f>VLOOKUP(Final_manabou_kanji[[#This Row],[Sr. no.]],Raw_data_N2_Kanji[[Sr. no.]:[Meaning]],9,0)</f>
        <v>#N/A</v>
      </c>
      <c r="G1397" s="66" t="e">
        <f>VLOOKUP(Final_manabou_kanji[[#This Row],[Sr. no.]],Raw_data_N2_Kanji[[Sr. no.]:[Sentence]],13,0)</f>
        <v>#N/A</v>
      </c>
      <c r="H1397" t="e">
        <f>VLOOKUP(Final_manabou_kanji[[#This Row],[Kanji]],Raw_data_N2_Kanji[[Receipe]:[Meaning]],6,0)</f>
        <v>#N/A</v>
      </c>
      <c r="I1397" t="e">
        <f>VLOOKUP(Final_manabou_kanji[[#This Row],[Kanji]],Raw_data_N2_Kanji[[Receipe]:[Meaning]],7,0)</f>
        <v>#N/A</v>
      </c>
      <c r="J1397" t="e">
        <f>#REF!</f>
        <v>#REF!</v>
      </c>
      <c r="K1397" s="35">
        <f>Final_manabou_kanji[[#This Row],[Sr. no.]]</f>
        <v>1395</v>
      </c>
    </row>
    <row r="1398" spans="2:11" ht="15" customHeight="1" x14ac:dyDescent="0.3">
      <c r="B1398" s="34">
        <v>1396</v>
      </c>
      <c r="C1398" s="34" t="e">
        <f>VLOOKUP(Final_manabou_kanji[[#This Row],[Sr. no.]],Raw_data_N2_Kanji[[Sr. no.]:[Receipe no]],5,0)</f>
        <v>#N/A</v>
      </c>
      <c r="D1398" s="38" t="e">
        <f>VLOOKUP(Final_manabou_kanji[[#This Row],[Sr. no.]],Raw_data_N2_Kanji[[Sr. no.]:[Meaning]],7,0)</f>
        <v>#N/A</v>
      </c>
      <c r="E1398" s="3" t="e">
        <f>VLOOKUP(Final_manabou_kanji[[#This Row],[Sr. no.]],Raw_data_N2_Kanji[[Sr. no.]:[Meaning]],8,0)</f>
        <v>#N/A</v>
      </c>
      <c r="F1398" s="39" t="e">
        <f>VLOOKUP(Final_manabou_kanji[[#This Row],[Sr. no.]],Raw_data_N2_Kanji[[Sr. no.]:[Meaning]],9,0)</f>
        <v>#N/A</v>
      </c>
      <c r="G1398" s="66" t="e">
        <f>VLOOKUP(Final_manabou_kanji[[#This Row],[Sr. no.]],Raw_data_N2_Kanji[[Sr. no.]:[Sentence]],13,0)</f>
        <v>#N/A</v>
      </c>
      <c r="H1398" t="e">
        <f>VLOOKUP(Final_manabou_kanji[[#This Row],[Kanji]],Raw_data_N2_Kanji[[Receipe]:[Meaning]],6,0)</f>
        <v>#N/A</v>
      </c>
      <c r="I1398" t="e">
        <f>VLOOKUP(Final_manabou_kanji[[#This Row],[Kanji]],Raw_data_N2_Kanji[[Receipe]:[Meaning]],7,0)</f>
        <v>#N/A</v>
      </c>
      <c r="J1398" t="e">
        <f>#REF!</f>
        <v>#REF!</v>
      </c>
      <c r="K1398" s="35">
        <f>Final_manabou_kanji[[#This Row],[Sr. no.]]</f>
        <v>1396</v>
      </c>
    </row>
    <row r="1399" spans="2:11" ht="15" customHeight="1" x14ac:dyDescent="0.3">
      <c r="B1399" s="34">
        <v>1397</v>
      </c>
      <c r="C1399" s="34" t="e">
        <f>VLOOKUP(Final_manabou_kanji[[#This Row],[Sr. no.]],Raw_data_N2_Kanji[[Sr. no.]:[Receipe no]],5,0)</f>
        <v>#N/A</v>
      </c>
      <c r="D1399" s="38" t="e">
        <f>VLOOKUP(Final_manabou_kanji[[#This Row],[Sr. no.]],Raw_data_N2_Kanji[[Sr. no.]:[Meaning]],7,0)</f>
        <v>#N/A</v>
      </c>
      <c r="E1399" s="3" t="e">
        <f>VLOOKUP(Final_manabou_kanji[[#This Row],[Sr. no.]],Raw_data_N2_Kanji[[Sr. no.]:[Meaning]],8,0)</f>
        <v>#N/A</v>
      </c>
      <c r="F1399" s="39" t="e">
        <f>VLOOKUP(Final_manabou_kanji[[#This Row],[Sr. no.]],Raw_data_N2_Kanji[[Sr. no.]:[Meaning]],9,0)</f>
        <v>#N/A</v>
      </c>
      <c r="G1399" s="66" t="e">
        <f>VLOOKUP(Final_manabou_kanji[[#This Row],[Sr. no.]],Raw_data_N2_Kanji[[Sr. no.]:[Sentence]],13,0)</f>
        <v>#N/A</v>
      </c>
      <c r="H1399" t="e">
        <f>VLOOKUP(Final_manabou_kanji[[#This Row],[Kanji]],Raw_data_N2_Kanji[[Receipe]:[Meaning]],6,0)</f>
        <v>#N/A</v>
      </c>
      <c r="I1399" t="e">
        <f>VLOOKUP(Final_manabou_kanji[[#This Row],[Kanji]],Raw_data_N2_Kanji[[Receipe]:[Meaning]],7,0)</f>
        <v>#N/A</v>
      </c>
      <c r="J1399" t="e">
        <f>#REF!</f>
        <v>#REF!</v>
      </c>
      <c r="K1399" s="35">
        <f>Final_manabou_kanji[[#This Row],[Sr. no.]]</f>
        <v>1397</v>
      </c>
    </row>
    <row r="1400" spans="2:11" ht="15" customHeight="1" x14ac:dyDescent="0.3">
      <c r="B1400" s="34">
        <v>1398</v>
      </c>
      <c r="C1400" s="34" t="e">
        <f>VLOOKUP(Final_manabou_kanji[[#This Row],[Sr. no.]],Raw_data_N2_Kanji[[Sr. no.]:[Receipe no]],5,0)</f>
        <v>#N/A</v>
      </c>
      <c r="D1400" s="38" t="e">
        <f>VLOOKUP(Final_manabou_kanji[[#This Row],[Sr. no.]],Raw_data_N2_Kanji[[Sr. no.]:[Meaning]],7,0)</f>
        <v>#N/A</v>
      </c>
      <c r="E1400" s="3" t="e">
        <f>VLOOKUP(Final_manabou_kanji[[#This Row],[Sr. no.]],Raw_data_N2_Kanji[[Sr. no.]:[Meaning]],8,0)</f>
        <v>#N/A</v>
      </c>
      <c r="F1400" s="39" t="e">
        <f>VLOOKUP(Final_manabou_kanji[[#This Row],[Sr. no.]],Raw_data_N2_Kanji[[Sr. no.]:[Meaning]],9,0)</f>
        <v>#N/A</v>
      </c>
      <c r="G1400" s="66" t="e">
        <f>VLOOKUP(Final_manabou_kanji[[#This Row],[Sr. no.]],Raw_data_N2_Kanji[[Sr. no.]:[Sentence]],13,0)</f>
        <v>#N/A</v>
      </c>
      <c r="H1400" t="e">
        <f>VLOOKUP(Final_manabou_kanji[[#This Row],[Kanji]],Raw_data_N2_Kanji[[Receipe]:[Meaning]],6,0)</f>
        <v>#N/A</v>
      </c>
      <c r="I1400" t="e">
        <f>VLOOKUP(Final_manabou_kanji[[#This Row],[Kanji]],Raw_data_N2_Kanji[[Receipe]:[Meaning]],7,0)</f>
        <v>#N/A</v>
      </c>
      <c r="J1400" t="e">
        <f>#REF!</f>
        <v>#REF!</v>
      </c>
      <c r="K1400" s="35">
        <f>Final_manabou_kanji[[#This Row],[Sr. no.]]</f>
        <v>1398</v>
      </c>
    </row>
    <row r="1401" spans="2:11" ht="15" customHeight="1" x14ac:dyDescent="0.3">
      <c r="B1401" s="34">
        <v>1399</v>
      </c>
      <c r="C1401" s="34" t="e">
        <f>VLOOKUP(Final_manabou_kanji[[#This Row],[Sr. no.]],Raw_data_N2_Kanji[[Sr. no.]:[Receipe no]],5,0)</f>
        <v>#N/A</v>
      </c>
      <c r="D1401" s="38" t="e">
        <f>VLOOKUP(Final_manabou_kanji[[#This Row],[Sr. no.]],Raw_data_N2_Kanji[[Sr. no.]:[Meaning]],7,0)</f>
        <v>#N/A</v>
      </c>
      <c r="E1401" s="3" t="e">
        <f>VLOOKUP(Final_manabou_kanji[[#This Row],[Sr. no.]],Raw_data_N2_Kanji[[Sr. no.]:[Meaning]],8,0)</f>
        <v>#N/A</v>
      </c>
      <c r="F1401" s="39" t="e">
        <f>VLOOKUP(Final_manabou_kanji[[#This Row],[Sr. no.]],Raw_data_N2_Kanji[[Sr. no.]:[Meaning]],9,0)</f>
        <v>#N/A</v>
      </c>
      <c r="G1401" s="66" t="e">
        <f>VLOOKUP(Final_manabou_kanji[[#This Row],[Sr. no.]],Raw_data_N2_Kanji[[Sr. no.]:[Sentence]],13,0)</f>
        <v>#N/A</v>
      </c>
      <c r="H1401" t="e">
        <f>VLOOKUP(Final_manabou_kanji[[#This Row],[Kanji]],Raw_data_N2_Kanji[[Receipe]:[Meaning]],6,0)</f>
        <v>#N/A</v>
      </c>
      <c r="I1401" t="e">
        <f>VLOOKUP(Final_manabou_kanji[[#This Row],[Kanji]],Raw_data_N2_Kanji[[Receipe]:[Meaning]],7,0)</f>
        <v>#N/A</v>
      </c>
      <c r="J1401" t="e">
        <f>#REF!</f>
        <v>#REF!</v>
      </c>
      <c r="K1401" s="35">
        <f>Final_manabou_kanji[[#This Row],[Sr. no.]]</f>
        <v>1399</v>
      </c>
    </row>
    <row r="1402" spans="2:11" ht="15" customHeight="1" x14ac:dyDescent="0.3">
      <c r="B1402" s="34">
        <v>1400</v>
      </c>
      <c r="C1402" s="34" t="e">
        <f>VLOOKUP(Final_manabou_kanji[[#This Row],[Sr. no.]],Raw_data_N2_Kanji[[Sr. no.]:[Receipe no]],5,0)</f>
        <v>#N/A</v>
      </c>
      <c r="D1402" s="38" t="e">
        <f>VLOOKUP(Final_manabou_kanji[[#This Row],[Sr. no.]],Raw_data_N2_Kanji[[Sr. no.]:[Meaning]],7,0)</f>
        <v>#N/A</v>
      </c>
      <c r="E1402" s="3" t="e">
        <f>VLOOKUP(Final_manabou_kanji[[#This Row],[Sr. no.]],Raw_data_N2_Kanji[[Sr. no.]:[Meaning]],8,0)</f>
        <v>#N/A</v>
      </c>
      <c r="F1402" s="39" t="e">
        <f>VLOOKUP(Final_manabou_kanji[[#This Row],[Sr. no.]],Raw_data_N2_Kanji[[Sr. no.]:[Meaning]],9,0)</f>
        <v>#N/A</v>
      </c>
      <c r="G1402" s="66" t="e">
        <f>VLOOKUP(Final_manabou_kanji[[#This Row],[Sr. no.]],Raw_data_N2_Kanji[[Sr. no.]:[Sentence]],13,0)</f>
        <v>#N/A</v>
      </c>
      <c r="H1402" t="e">
        <f>VLOOKUP(Final_manabou_kanji[[#This Row],[Kanji]],Raw_data_N2_Kanji[[Receipe]:[Meaning]],6,0)</f>
        <v>#N/A</v>
      </c>
      <c r="I1402" t="e">
        <f>VLOOKUP(Final_manabou_kanji[[#This Row],[Kanji]],Raw_data_N2_Kanji[[Receipe]:[Meaning]],7,0)</f>
        <v>#N/A</v>
      </c>
      <c r="J1402" t="e">
        <f>#REF!</f>
        <v>#REF!</v>
      </c>
      <c r="K1402" s="35">
        <f>Final_manabou_kanji[[#This Row],[Sr. no.]]</f>
        <v>1400</v>
      </c>
    </row>
    <row r="1403" spans="2:11" ht="15" customHeight="1" x14ac:dyDescent="0.3">
      <c r="B1403" s="34">
        <v>1401</v>
      </c>
      <c r="C1403" s="34" t="e">
        <f>VLOOKUP(Final_manabou_kanji[[#This Row],[Sr. no.]],Raw_data_N2_Kanji[[Sr. no.]:[Receipe no]],5,0)</f>
        <v>#N/A</v>
      </c>
      <c r="D1403" s="38" t="e">
        <f>VLOOKUP(Final_manabou_kanji[[#This Row],[Sr. no.]],Raw_data_N2_Kanji[[Sr. no.]:[Meaning]],7,0)</f>
        <v>#N/A</v>
      </c>
      <c r="E1403" s="3" t="e">
        <f>VLOOKUP(Final_manabou_kanji[[#This Row],[Sr. no.]],Raw_data_N2_Kanji[[Sr. no.]:[Meaning]],8,0)</f>
        <v>#N/A</v>
      </c>
      <c r="F1403" s="39" t="e">
        <f>VLOOKUP(Final_manabou_kanji[[#This Row],[Sr. no.]],Raw_data_N2_Kanji[[Sr. no.]:[Meaning]],9,0)</f>
        <v>#N/A</v>
      </c>
      <c r="G1403" s="66" t="e">
        <f>VLOOKUP(Final_manabou_kanji[[#This Row],[Sr. no.]],Raw_data_N2_Kanji[[Sr. no.]:[Sentence]],13,0)</f>
        <v>#N/A</v>
      </c>
      <c r="H1403" t="e">
        <f>VLOOKUP(Final_manabou_kanji[[#This Row],[Kanji]],Raw_data_N2_Kanji[[Receipe]:[Meaning]],6,0)</f>
        <v>#N/A</v>
      </c>
      <c r="I1403" t="e">
        <f>VLOOKUP(Final_manabou_kanji[[#This Row],[Kanji]],Raw_data_N2_Kanji[[Receipe]:[Meaning]],7,0)</f>
        <v>#N/A</v>
      </c>
      <c r="J1403" t="e">
        <f>#REF!</f>
        <v>#REF!</v>
      </c>
      <c r="K1403" s="35">
        <f>Final_manabou_kanji[[#This Row],[Sr. no.]]</f>
        <v>1401</v>
      </c>
    </row>
    <row r="1404" spans="2:11" ht="15" customHeight="1" x14ac:dyDescent="0.3">
      <c r="B1404" s="34">
        <v>1402</v>
      </c>
      <c r="C1404" s="34" t="e">
        <f>VLOOKUP(Final_manabou_kanji[[#This Row],[Sr. no.]],Raw_data_N2_Kanji[[Sr. no.]:[Receipe no]],5,0)</f>
        <v>#N/A</v>
      </c>
      <c r="D1404" s="38" t="e">
        <f>VLOOKUP(Final_manabou_kanji[[#This Row],[Sr. no.]],Raw_data_N2_Kanji[[Sr. no.]:[Meaning]],7,0)</f>
        <v>#N/A</v>
      </c>
      <c r="E1404" s="3" t="e">
        <f>VLOOKUP(Final_manabou_kanji[[#This Row],[Sr. no.]],Raw_data_N2_Kanji[[Sr. no.]:[Meaning]],8,0)</f>
        <v>#N/A</v>
      </c>
      <c r="F1404" s="39" t="e">
        <f>VLOOKUP(Final_manabou_kanji[[#This Row],[Sr. no.]],Raw_data_N2_Kanji[[Sr. no.]:[Meaning]],9,0)</f>
        <v>#N/A</v>
      </c>
      <c r="G1404" s="66" t="e">
        <f>VLOOKUP(Final_manabou_kanji[[#This Row],[Sr. no.]],Raw_data_N2_Kanji[[Sr. no.]:[Sentence]],13,0)</f>
        <v>#N/A</v>
      </c>
      <c r="H1404" t="e">
        <f>VLOOKUP(Final_manabou_kanji[[#This Row],[Kanji]],Raw_data_N2_Kanji[[Receipe]:[Meaning]],6,0)</f>
        <v>#N/A</v>
      </c>
      <c r="I1404" t="e">
        <f>VLOOKUP(Final_manabou_kanji[[#This Row],[Kanji]],Raw_data_N2_Kanji[[Receipe]:[Meaning]],7,0)</f>
        <v>#N/A</v>
      </c>
      <c r="J1404" t="e">
        <f>#REF!</f>
        <v>#REF!</v>
      </c>
      <c r="K1404" s="35">
        <f>Final_manabou_kanji[[#This Row],[Sr. no.]]</f>
        <v>1402</v>
      </c>
    </row>
    <row r="1405" spans="2:11" ht="15" customHeight="1" x14ac:dyDescent="0.3">
      <c r="B1405" s="34">
        <v>1403</v>
      </c>
      <c r="C1405" s="34" t="e">
        <f>VLOOKUP(Final_manabou_kanji[[#This Row],[Sr. no.]],Raw_data_N2_Kanji[[Sr. no.]:[Receipe no]],5,0)</f>
        <v>#N/A</v>
      </c>
      <c r="D1405" s="38" t="e">
        <f>VLOOKUP(Final_manabou_kanji[[#This Row],[Sr. no.]],Raw_data_N2_Kanji[[Sr. no.]:[Meaning]],7,0)</f>
        <v>#N/A</v>
      </c>
      <c r="E1405" s="3" t="e">
        <f>VLOOKUP(Final_manabou_kanji[[#This Row],[Sr. no.]],Raw_data_N2_Kanji[[Sr. no.]:[Meaning]],8,0)</f>
        <v>#N/A</v>
      </c>
      <c r="F1405" s="39" t="e">
        <f>VLOOKUP(Final_manabou_kanji[[#This Row],[Sr. no.]],Raw_data_N2_Kanji[[Sr. no.]:[Meaning]],9,0)</f>
        <v>#N/A</v>
      </c>
      <c r="G1405" s="66" t="e">
        <f>VLOOKUP(Final_manabou_kanji[[#This Row],[Sr. no.]],Raw_data_N2_Kanji[[Sr. no.]:[Sentence]],13,0)</f>
        <v>#N/A</v>
      </c>
      <c r="H1405" t="e">
        <f>VLOOKUP(Final_manabou_kanji[[#This Row],[Kanji]],Raw_data_N2_Kanji[[Receipe]:[Meaning]],6,0)</f>
        <v>#N/A</v>
      </c>
      <c r="I1405" t="e">
        <f>VLOOKUP(Final_manabou_kanji[[#This Row],[Kanji]],Raw_data_N2_Kanji[[Receipe]:[Meaning]],7,0)</f>
        <v>#N/A</v>
      </c>
      <c r="J1405" t="e">
        <f>#REF!</f>
        <v>#REF!</v>
      </c>
      <c r="K1405" s="35">
        <f>Final_manabou_kanji[[#This Row],[Sr. no.]]</f>
        <v>1403</v>
      </c>
    </row>
    <row r="1406" spans="2:11" ht="15" customHeight="1" x14ac:dyDescent="0.3">
      <c r="B1406" s="34">
        <v>1404</v>
      </c>
      <c r="C1406" s="34" t="e">
        <f>VLOOKUP(Final_manabou_kanji[[#This Row],[Sr. no.]],Raw_data_N2_Kanji[[Sr. no.]:[Receipe no]],5,0)</f>
        <v>#N/A</v>
      </c>
      <c r="D1406" s="38" t="e">
        <f>VLOOKUP(Final_manabou_kanji[[#This Row],[Sr. no.]],Raw_data_N2_Kanji[[Sr. no.]:[Meaning]],7,0)</f>
        <v>#N/A</v>
      </c>
      <c r="E1406" s="3" t="e">
        <f>VLOOKUP(Final_manabou_kanji[[#This Row],[Sr. no.]],Raw_data_N2_Kanji[[Sr. no.]:[Meaning]],8,0)</f>
        <v>#N/A</v>
      </c>
      <c r="F1406" s="39" t="e">
        <f>VLOOKUP(Final_manabou_kanji[[#This Row],[Sr. no.]],Raw_data_N2_Kanji[[Sr. no.]:[Meaning]],9,0)</f>
        <v>#N/A</v>
      </c>
      <c r="G1406" s="66" t="e">
        <f>VLOOKUP(Final_manabou_kanji[[#This Row],[Sr. no.]],Raw_data_N2_Kanji[[Sr. no.]:[Sentence]],13,0)</f>
        <v>#N/A</v>
      </c>
      <c r="H1406" t="e">
        <f>VLOOKUP(Final_manabou_kanji[[#This Row],[Kanji]],Raw_data_N2_Kanji[[Receipe]:[Meaning]],6,0)</f>
        <v>#N/A</v>
      </c>
      <c r="I1406" t="e">
        <f>VLOOKUP(Final_manabou_kanji[[#This Row],[Kanji]],Raw_data_N2_Kanji[[Receipe]:[Meaning]],7,0)</f>
        <v>#N/A</v>
      </c>
      <c r="J1406" t="e">
        <f>#REF!</f>
        <v>#REF!</v>
      </c>
      <c r="K1406" s="35">
        <f>Final_manabou_kanji[[#This Row],[Sr. no.]]</f>
        <v>1404</v>
      </c>
    </row>
    <row r="1407" spans="2:11" ht="15" customHeight="1" x14ac:dyDescent="0.3">
      <c r="B1407" s="34">
        <v>1405</v>
      </c>
      <c r="C1407" s="34" t="e">
        <f>VLOOKUP(Final_manabou_kanji[[#This Row],[Sr. no.]],Raw_data_N2_Kanji[[Sr. no.]:[Receipe no]],5,0)</f>
        <v>#N/A</v>
      </c>
      <c r="D1407" s="38" t="e">
        <f>VLOOKUP(Final_manabou_kanji[[#This Row],[Sr. no.]],Raw_data_N2_Kanji[[Sr. no.]:[Meaning]],7,0)</f>
        <v>#N/A</v>
      </c>
      <c r="E1407" s="3" t="e">
        <f>VLOOKUP(Final_manabou_kanji[[#This Row],[Sr. no.]],Raw_data_N2_Kanji[[Sr. no.]:[Meaning]],8,0)</f>
        <v>#N/A</v>
      </c>
      <c r="F1407" s="39" t="e">
        <f>VLOOKUP(Final_manabou_kanji[[#This Row],[Sr. no.]],Raw_data_N2_Kanji[[Sr. no.]:[Meaning]],9,0)</f>
        <v>#N/A</v>
      </c>
      <c r="G1407" s="66" t="e">
        <f>VLOOKUP(Final_manabou_kanji[[#This Row],[Sr. no.]],Raw_data_N2_Kanji[[Sr. no.]:[Sentence]],13,0)</f>
        <v>#N/A</v>
      </c>
      <c r="H1407" t="e">
        <f>VLOOKUP(Final_manabou_kanji[[#This Row],[Kanji]],Raw_data_N2_Kanji[[Receipe]:[Meaning]],6,0)</f>
        <v>#N/A</v>
      </c>
      <c r="I1407" t="e">
        <f>VLOOKUP(Final_manabou_kanji[[#This Row],[Kanji]],Raw_data_N2_Kanji[[Receipe]:[Meaning]],7,0)</f>
        <v>#N/A</v>
      </c>
      <c r="J1407" t="e">
        <f>#REF!</f>
        <v>#REF!</v>
      </c>
      <c r="K1407" s="35">
        <f>Final_manabou_kanji[[#This Row],[Sr. no.]]</f>
        <v>1405</v>
      </c>
    </row>
    <row r="1408" spans="2:11" ht="15" customHeight="1" x14ac:dyDescent="0.3">
      <c r="B1408" s="34">
        <v>1406</v>
      </c>
      <c r="C1408" s="34" t="e">
        <f>VLOOKUP(Final_manabou_kanji[[#This Row],[Sr. no.]],Raw_data_N2_Kanji[[Sr. no.]:[Receipe no]],5,0)</f>
        <v>#N/A</v>
      </c>
      <c r="D1408" s="38" t="e">
        <f>VLOOKUP(Final_manabou_kanji[[#This Row],[Sr. no.]],Raw_data_N2_Kanji[[Sr. no.]:[Meaning]],7,0)</f>
        <v>#N/A</v>
      </c>
      <c r="E1408" s="3" t="e">
        <f>VLOOKUP(Final_manabou_kanji[[#This Row],[Sr. no.]],Raw_data_N2_Kanji[[Sr. no.]:[Meaning]],8,0)</f>
        <v>#N/A</v>
      </c>
      <c r="F1408" s="39" t="e">
        <f>VLOOKUP(Final_manabou_kanji[[#This Row],[Sr. no.]],Raw_data_N2_Kanji[[Sr. no.]:[Meaning]],9,0)</f>
        <v>#N/A</v>
      </c>
      <c r="G1408" s="66" t="e">
        <f>VLOOKUP(Final_manabou_kanji[[#This Row],[Sr. no.]],Raw_data_N2_Kanji[[Sr. no.]:[Sentence]],13,0)</f>
        <v>#N/A</v>
      </c>
      <c r="H1408" t="e">
        <f>VLOOKUP(Final_manabou_kanji[[#This Row],[Kanji]],Raw_data_N2_Kanji[[Receipe]:[Meaning]],6,0)</f>
        <v>#N/A</v>
      </c>
      <c r="I1408" t="e">
        <f>VLOOKUP(Final_manabou_kanji[[#This Row],[Kanji]],Raw_data_N2_Kanji[[Receipe]:[Meaning]],7,0)</f>
        <v>#N/A</v>
      </c>
      <c r="J1408" t="e">
        <f>#REF!</f>
        <v>#REF!</v>
      </c>
      <c r="K1408" s="35">
        <f>Final_manabou_kanji[[#This Row],[Sr. no.]]</f>
        <v>1406</v>
      </c>
    </row>
    <row r="1409" spans="2:11" ht="15" customHeight="1" x14ac:dyDescent="0.3">
      <c r="B1409" s="34">
        <v>1407</v>
      </c>
      <c r="C1409" s="34" t="e">
        <f>VLOOKUP(Final_manabou_kanji[[#This Row],[Sr. no.]],Raw_data_N2_Kanji[[Sr. no.]:[Receipe no]],5,0)</f>
        <v>#N/A</v>
      </c>
      <c r="D1409" s="38" t="e">
        <f>VLOOKUP(Final_manabou_kanji[[#This Row],[Sr. no.]],Raw_data_N2_Kanji[[Sr. no.]:[Meaning]],7,0)</f>
        <v>#N/A</v>
      </c>
      <c r="E1409" s="3" t="e">
        <f>VLOOKUP(Final_manabou_kanji[[#This Row],[Sr. no.]],Raw_data_N2_Kanji[[Sr. no.]:[Meaning]],8,0)</f>
        <v>#N/A</v>
      </c>
      <c r="F1409" s="39" t="e">
        <f>VLOOKUP(Final_manabou_kanji[[#This Row],[Sr. no.]],Raw_data_N2_Kanji[[Sr. no.]:[Meaning]],9,0)</f>
        <v>#N/A</v>
      </c>
      <c r="G1409" s="66" t="e">
        <f>VLOOKUP(Final_manabou_kanji[[#This Row],[Sr. no.]],Raw_data_N2_Kanji[[Sr. no.]:[Sentence]],13,0)</f>
        <v>#N/A</v>
      </c>
      <c r="H1409" t="e">
        <f>VLOOKUP(Final_manabou_kanji[[#This Row],[Kanji]],Raw_data_N2_Kanji[[Receipe]:[Meaning]],6,0)</f>
        <v>#N/A</v>
      </c>
      <c r="I1409" t="e">
        <f>VLOOKUP(Final_manabou_kanji[[#This Row],[Kanji]],Raw_data_N2_Kanji[[Receipe]:[Meaning]],7,0)</f>
        <v>#N/A</v>
      </c>
      <c r="J1409" t="e">
        <f>#REF!</f>
        <v>#REF!</v>
      </c>
      <c r="K1409" s="35">
        <f>Final_manabou_kanji[[#This Row],[Sr. no.]]</f>
        <v>1407</v>
      </c>
    </row>
    <row r="1410" spans="2:11" ht="15" customHeight="1" x14ac:dyDescent="0.3">
      <c r="B1410" s="34">
        <v>1408</v>
      </c>
      <c r="C1410" s="34" t="e">
        <f>VLOOKUP(Final_manabou_kanji[[#This Row],[Sr. no.]],Raw_data_N2_Kanji[[Sr. no.]:[Receipe no]],5,0)</f>
        <v>#N/A</v>
      </c>
      <c r="D1410" s="38" t="e">
        <f>VLOOKUP(Final_manabou_kanji[[#This Row],[Sr. no.]],Raw_data_N2_Kanji[[Sr. no.]:[Meaning]],7,0)</f>
        <v>#N/A</v>
      </c>
      <c r="E1410" s="3" t="e">
        <f>VLOOKUP(Final_manabou_kanji[[#This Row],[Sr. no.]],Raw_data_N2_Kanji[[Sr. no.]:[Meaning]],8,0)</f>
        <v>#N/A</v>
      </c>
      <c r="F1410" s="39" t="e">
        <f>VLOOKUP(Final_manabou_kanji[[#This Row],[Sr. no.]],Raw_data_N2_Kanji[[Sr. no.]:[Meaning]],9,0)</f>
        <v>#N/A</v>
      </c>
      <c r="G1410" s="66" t="e">
        <f>VLOOKUP(Final_manabou_kanji[[#This Row],[Sr. no.]],Raw_data_N2_Kanji[[Sr. no.]:[Sentence]],13,0)</f>
        <v>#N/A</v>
      </c>
      <c r="H1410" t="e">
        <f>VLOOKUP(Final_manabou_kanji[[#This Row],[Kanji]],Raw_data_N2_Kanji[[Receipe]:[Meaning]],6,0)</f>
        <v>#N/A</v>
      </c>
      <c r="I1410" t="e">
        <f>VLOOKUP(Final_manabou_kanji[[#This Row],[Kanji]],Raw_data_N2_Kanji[[Receipe]:[Meaning]],7,0)</f>
        <v>#N/A</v>
      </c>
      <c r="J1410" t="e">
        <f>#REF!</f>
        <v>#REF!</v>
      </c>
      <c r="K1410" s="35">
        <f>Final_manabou_kanji[[#This Row],[Sr. no.]]</f>
        <v>1408</v>
      </c>
    </row>
    <row r="1411" spans="2:11" ht="15" customHeight="1" x14ac:dyDescent="0.3">
      <c r="B1411" s="34">
        <v>1409</v>
      </c>
      <c r="C1411" s="34" t="e">
        <f>VLOOKUP(Final_manabou_kanji[[#This Row],[Sr. no.]],Raw_data_N2_Kanji[[Sr. no.]:[Receipe no]],5,0)</f>
        <v>#N/A</v>
      </c>
      <c r="D1411" s="38" t="e">
        <f>VLOOKUP(Final_manabou_kanji[[#This Row],[Sr. no.]],Raw_data_N2_Kanji[[Sr. no.]:[Meaning]],7,0)</f>
        <v>#N/A</v>
      </c>
      <c r="E1411" s="3" t="e">
        <f>VLOOKUP(Final_manabou_kanji[[#This Row],[Sr. no.]],Raw_data_N2_Kanji[[Sr. no.]:[Meaning]],8,0)</f>
        <v>#N/A</v>
      </c>
      <c r="F1411" s="39" t="e">
        <f>VLOOKUP(Final_manabou_kanji[[#This Row],[Sr. no.]],Raw_data_N2_Kanji[[Sr. no.]:[Meaning]],9,0)</f>
        <v>#N/A</v>
      </c>
      <c r="G1411" s="66" t="e">
        <f>VLOOKUP(Final_manabou_kanji[[#This Row],[Sr. no.]],Raw_data_N2_Kanji[[Sr. no.]:[Sentence]],13,0)</f>
        <v>#N/A</v>
      </c>
      <c r="H1411" t="e">
        <f>VLOOKUP(Final_manabou_kanji[[#This Row],[Kanji]],Raw_data_N2_Kanji[[Receipe]:[Meaning]],6,0)</f>
        <v>#N/A</v>
      </c>
      <c r="I1411" t="e">
        <f>VLOOKUP(Final_manabou_kanji[[#This Row],[Kanji]],Raw_data_N2_Kanji[[Receipe]:[Meaning]],7,0)</f>
        <v>#N/A</v>
      </c>
      <c r="J1411" t="e">
        <f>#REF!</f>
        <v>#REF!</v>
      </c>
      <c r="K1411" s="35">
        <f>Final_manabou_kanji[[#This Row],[Sr. no.]]</f>
        <v>1409</v>
      </c>
    </row>
    <row r="1412" spans="2:11" ht="15" customHeight="1" x14ac:dyDescent="0.3">
      <c r="B1412" s="34">
        <v>1410</v>
      </c>
      <c r="C1412" s="34" t="e">
        <f>VLOOKUP(Final_manabou_kanji[[#This Row],[Sr. no.]],Raw_data_N2_Kanji[[Sr. no.]:[Receipe no]],5,0)</f>
        <v>#N/A</v>
      </c>
      <c r="D1412" s="38" t="e">
        <f>VLOOKUP(Final_manabou_kanji[[#This Row],[Sr. no.]],Raw_data_N2_Kanji[[Sr. no.]:[Meaning]],7,0)</f>
        <v>#N/A</v>
      </c>
      <c r="E1412" s="3" t="e">
        <f>VLOOKUP(Final_manabou_kanji[[#This Row],[Sr. no.]],Raw_data_N2_Kanji[[Sr. no.]:[Meaning]],8,0)</f>
        <v>#N/A</v>
      </c>
      <c r="F1412" s="39" t="e">
        <f>VLOOKUP(Final_manabou_kanji[[#This Row],[Sr. no.]],Raw_data_N2_Kanji[[Sr. no.]:[Meaning]],9,0)</f>
        <v>#N/A</v>
      </c>
      <c r="G1412" s="66" t="e">
        <f>VLOOKUP(Final_manabou_kanji[[#This Row],[Sr. no.]],Raw_data_N2_Kanji[[Sr. no.]:[Sentence]],13,0)</f>
        <v>#N/A</v>
      </c>
      <c r="H1412" t="e">
        <f>VLOOKUP(Final_manabou_kanji[[#This Row],[Kanji]],Raw_data_N2_Kanji[[Receipe]:[Meaning]],6,0)</f>
        <v>#N/A</v>
      </c>
      <c r="I1412" t="e">
        <f>VLOOKUP(Final_manabou_kanji[[#This Row],[Kanji]],Raw_data_N2_Kanji[[Receipe]:[Meaning]],7,0)</f>
        <v>#N/A</v>
      </c>
      <c r="J1412" t="e">
        <f>#REF!</f>
        <v>#REF!</v>
      </c>
      <c r="K1412" s="35">
        <f>Final_manabou_kanji[[#This Row],[Sr. no.]]</f>
        <v>1410</v>
      </c>
    </row>
    <row r="1413" spans="2:11" ht="15" customHeight="1" x14ac:dyDescent="0.3">
      <c r="B1413" s="34">
        <v>1411</v>
      </c>
      <c r="C1413" s="34" t="e">
        <f>VLOOKUP(Final_manabou_kanji[[#This Row],[Sr. no.]],Raw_data_N2_Kanji[[Sr. no.]:[Receipe no]],5,0)</f>
        <v>#N/A</v>
      </c>
      <c r="D1413" s="38" t="e">
        <f>VLOOKUP(Final_manabou_kanji[[#This Row],[Sr. no.]],Raw_data_N2_Kanji[[Sr. no.]:[Meaning]],7,0)</f>
        <v>#N/A</v>
      </c>
      <c r="E1413" s="3" t="e">
        <f>VLOOKUP(Final_manabou_kanji[[#This Row],[Sr. no.]],Raw_data_N2_Kanji[[Sr. no.]:[Meaning]],8,0)</f>
        <v>#N/A</v>
      </c>
      <c r="F1413" s="39" t="e">
        <f>VLOOKUP(Final_manabou_kanji[[#This Row],[Sr. no.]],Raw_data_N2_Kanji[[Sr. no.]:[Meaning]],9,0)</f>
        <v>#N/A</v>
      </c>
      <c r="G1413" s="66" t="e">
        <f>VLOOKUP(Final_manabou_kanji[[#This Row],[Sr. no.]],Raw_data_N2_Kanji[[Sr. no.]:[Sentence]],13,0)</f>
        <v>#N/A</v>
      </c>
      <c r="H1413" t="e">
        <f>VLOOKUP(Final_manabou_kanji[[#This Row],[Kanji]],Raw_data_N2_Kanji[[Receipe]:[Meaning]],6,0)</f>
        <v>#N/A</v>
      </c>
      <c r="I1413" t="e">
        <f>VLOOKUP(Final_manabou_kanji[[#This Row],[Kanji]],Raw_data_N2_Kanji[[Receipe]:[Meaning]],7,0)</f>
        <v>#N/A</v>
      </c>
      <c r="J1413" t="e">
        <f>#REF!</f>
        <v>#REF!</v>
      </c>
      <c r="K1413" s="35">
        <f>Final_manabou_kanji[[#This Row],[Sr. no.]]</f>
        <v>1411</v>
      </c>
    </row>
    <row r="1414" spans="2:11" ht="15" customHeight="1" x14ac:dyDescent="0.3">
      <c r="B1414" s="34">
        <v>1412</v>
      </c>
      <c r="C1414" s="34" t="e">
        <f>VLOOKUP(Final_manabou_kanji[[#This Row],[Sr. no.]],Raw_data_N2_Kanji[[Sr. no.]:[Receipe no]],5,0)</f>
        <v>#N/A</v>
      </c>
      <c r="D1414" s="38" t="e">
        <f>VLOOKUP(Final_manabou_kanji[[#This Row],[Sr. no.]],Raw_data_N2_Kanji[[Sr. no.]:[Meaning]],7,0)</f>
        <v>#N/A</v>
      </c>
      <c r="E1414" s="3" t="e">
        <f>VLOOKUP(Final_manabou_kanji[[#This Row],[Sr. no.]],Raw_data_N2_Kanji[[Sr. no.]:[Meaning]],8,0)</f>
        <v>#N/A</v>
      </c>
      <c r="F1414" s="39" t="e">
        <f>VLOOKUP(Final_manabou_kanji[[#This Row],[Sr. no.]],Raw_data_N2_Kanji[[Sr. no.]:[Meaning]],9,0)</f>
        <v>#N/A</v>
      </c>
      <c r="G1414" s="66" t="e">
        <f>VLOOKUP(Final_manabou_kanji[[#This Row],[Sr. no.]],Raw_data_N2_Kanji[[Sr. no.]:[Sentence]],13,0)</f>
        <v>#N/A</v>
      </c>
      <c r="H1414" t="e">
        <f>VLOOKUP(Final_manabou_kanji[[#This Row],[Kanji]],Raw_data_N2_Kanji[[Receipe]:[Meaning]],6,0)</f>
        <v>#N/A</v>
      </c>
      <c r="I1414" t="e">
        <f>VLOOKUP(Final_manabou_kanji[[#This Row],[Kanji]],Raw_data_N2_Kanji[[Receipe]:[Meaning]],7,0)</f>
        <v>#N/A</v>
      </c>
      <c r="J1414" t="e">
        <f>#REF!</f>
        <v>#REF!</v>
      </c>
      <c r="K1414" s="35">
        <f>Final_manabou_kanji[[#This Row],[Sr. no.]]</f>
        <v>1412</v>
      </c>
    </row>
    <row r="1415" spans="2:11" ht="15" customHeight="1" x14ac:dyDescent="0.3">
      <c r="B1415" s="34">
        <v>1413</v>
      </c>
      <c r="C1415" s="34" t="e">
        <f>VLOOKUP(Final_manabou_kanji[[#This Row],[Sr. no.]],Raw_data_N2_Kanji[[Sr. no.]:[Receipe no]],5,0)</f>
        <v>#N/A</v>
      </c>
      <c r="D1415" s="38" t="e">
        <f>VLOOKUP(Final_manabou_kanji[[#This Row],[Sr. no.]],Raw_data_N2_Kanji[[Sr. no.]:[Meaning]],7,0)</f>
        <v>#N/A</v>
      </c>
      <c r="E1415" s="3" t="e">
        <f>VLOOKUP(Final_manabou_kanji[[#This Row],[Sr. no.]],Raw_data_N2_Kanji[[Sr. no.]:[Meaning]],8,0)</f>
        <v>#N/A</v>
      </c>
      <c r="F1415" s="39" t="e">
        <f>VLOOKUP(Final_manabou_kanji[[#This Row],[Sr. no.]],Raw_data_N2_Kanji[[Sr. no.]:[Meaning]],9,0)</f>
        <v>#N/A</v>
      </c>
      <c r="G1415" s="66" t="e">
        <f>VLOOKUP(Final_manabou_kanji[[#This Row],[Sr. no.]],Raw_data_N2_Kanji[[Sr. no.]:[Sentence]],13,0)</f>
        <v>#N/A</v>
      </c>
      <c r="H1415" t="e">
        <f>VLOOKUP(Final_manabou_kanji[[#This Row],[Kanji]],Raw_data_N2_Kanji[[Receipe]:[Meaning]],6,0)</f>
        <v>#N/A</v>
      </c>
      <c r="I1415" t="e">
        <f>VLOOKUP(Final_manabou_kanji[[#This Row],[Kanji]],Raw_data_N2_Kanji[[Receipe]:[Meaning]],7,0)</f>
        <v>#N/A</v>
      </c>
      <c r="J1415" t="e">
        <f>#REF!</f>
        <v>#REF!</v>
      </c>
      <c r="K1415" s="35">
        <f>Final_manabou_kanji[[#This Row],[Sr. no.]]</f>
        <v>1413</v>
      </c>
    </row>
    <row r="1416" spans="2:11" ht="15" customHeight="1" x14ac:dyDescent="0.3">
      <c r="B1416" s="34">
        <v>1414</v>
      </c>
      <c r="C1416" s="34" t="e">
        <f>VLOOKUP(Final_manabou_kanji[[#This Row],[Sr. no.]],Raw_data_N2_Kanji[[Sr. no.]:[Receipe no]],5,0)</f>
        <v>#N/A</v>
      </c>
      <c r="D1416" s="38" t="e">
        <f>VLOOKUP(Final_manabou_kanji[[#This Row],[Sr. no.]],Raw_data_N2_Kanji[[Sr. no.]:[Meaning]],7,0)</f>
        <v>#N/A</v>
      </c>
      <c r="E1416" s="3" t="e">
        <f>VLOOKUP(Final_manabou_kanji[[#This Row],[Sr. no.]],Raw_data_N2_Kanji[[Sr. no.]:[Meaning]],8,0)</f>
        <v>#N/A</v>
      </c>
      <c r="F1416" s="39" t="e">
        <f>VLOOKUP(Final_manabou_kanji[[#This Row],[Sr. no.]],Raw_data_N2_Kanji[[Sr. no.]:[Meaning]],9,0)</f>
        <v>#N/A</v>
      </c>
      <c r="G1416" s="66" t="e">
        <f>VLOOKUP(Final_manabou_kanji[[#This Row],[Sr. no.]],Raw_data_N2_Kanji[[Sr. no.]:[Sentence]],13,0)</f>
        <v>#N/A</v>
      </c>
      <c r="H1416" t="e">
        <f>VLOOKUP(Final_manabou_kanji[[#This Row],[Kanji]],Raw_data_N2_Kanji[[Receipe]:[Meaning]],6,0)</f>
        <v>#N/A</v>
      </c>
      <c r="I1416" t="e">
        <f>VLOOKUP(Final_manabou_kanji[[#This Row],[Kanji]],Raw_data_N2_Kanji[[Receipe]:[Meaning]],7,0)</f>
        <v>#N/A</v>
      </c>
      <c r="J1416" t="e">
        <f>#REF!</f>
        <v>#REF!</v>
      </c>
      <c r="K1416" s="35">
        <f>Final_manabou_kanji[[#This Row],[Sr. no.]]</f>
        <v>1414</v>
      </c>
    </row>
    <row r="1417" spans="2:11" ht="15" customHeight="1" x14ac:dyDescent="0.3">
      <c r="B1417" s="34">
        <v>1415</v>
      </c>
      <c r="C1417" s="34" t="e">
        <f>VLOOKUP(Final_manabou_kanji[[#This Row],[Sr. no.]],Raw_data_N2_Kanji[[Sr. no.]:[Receipe no]],5,0)</f>
        <v>#N/A</v>
      </c>
      <c r="D1417" s="38" t="e">
        <f>VLOOKUP(Final_manabou_kanji[[#This Row],[Sr. no.]],Raw_data_N2_Kanji[[Sr. no.]:[Meaning]],7,0)</f>
        <v>#N/A</v>
      </c>
      <c r="E1417" s="3" t="e">
        <f>VLOOKUP(Final_manabou_kanji[[#This Row],[Sr. no.]],Raw_data_N2_Kanji[[Sr. no.]:[Meaning]],8,0)</f>
        <v>#N/A</v>
      </c>
      <c r="F1417" s="39" t="e">
        <f>VLOOKUP(Final_manabou_kanji[[#This Row],[Sr. no.]],Raw_data_N2_Kanji[[Sr. no.]:[Meaning]],9,0)</f>
        <v>#N/A</v>
      </c>
      <c r="G1417" s="66" t="e">
        <f>VLOOKUP(Final_manabou_kanji[[#This Row],[Sr. no.]],Raw_data_N2_Kanji[[Sr. no.]:[Sentence]],13,0)</f>
        <v>#N/A</v>
      </c>
      <c r="H1417" t="e">
        <f>VLOOKUP(Final_manabou_kanji[[#This Row],[Kanji]],Raw_data_N2_Kanji[[Receipe]:[Meaning]],6,0)</f>
        <v>#N/A</v>
      </c>
      <c r="I1417" t="e">
        <f>VLOOKUP(Final_manabou_kanji[[#This Row],[Kanji]],Raw_data_N2_Kanji[[Receipe]:[Meaning]],7,0)</f>
        <v>#N/A</v>
      </c>
      <c r="J1417" t="e">
        <f>#REF!</f>
        <v>#REF!</v>
      </c>
      <c r="K1417" s="35">
        <f>Final_manabou_kanji[[#This Row],[Sr. no.]]</f>
        <v>1415</v>
      </c>
    </row>
    <row r="1418" spans="2:11" ht="15" customHeight="1" x14ac:dyDescent="0.3">
      <c r="B1418" s="34">
        <v>1416</v>
      </c>
      <c r="C1418" s="34" t="e">
        <f>VLOOKUP(Final_manabou_kanji[[#This Row],[Sr. no.]],Raw_data_N2_Kanji[[Sr. no.]:[Receipe no]],5,0)</f>
        <v>#N/A</v>
      </c>
      <c r="D1418" s="38" t="e">
        <f>VLOOKUP(Final_manabou_kanji[[#This Row],[Sr. no.]],Raw_data_N2_Kanji[[Sr. no.]:[Meaning]],7,0)</f>
        <v>#N/A</v>
      </c>
      <c r="E1418" s="3" t="e">
        <f>VLOOKUP(Final_manabou_kanji[[#This Row],[Sr. no.]],Raw_data_N2_Kanji[[Sr. no.]:[Meaning]],8,0)</f>
        <v>#N/A</v>
      </c>
      <c r="F1418" s="39" t="e">
        <f>VLOOKUP(Final_manabou_kanji[[#This Row],[Sr. no.]],Raw_data_N2_Kanji[[Sr. no.]:[Meaning]],9,0)</f>
        <v>#N/A</v>
      </c>
      <c r="G1418" s="66" t="e">
        <f>VLOOKUP(Final_manabou_kanji[[#This Row],[Sr. no.]],Raw_data_N2_Kanji[[Sr. no.]:[Sentence]],13,0)</f>
        <v>#N/A</v>
      </c>
      <c r="H1418" t="e">
        <f>VLOOKUP(Final_manabou_kanji[[#This Row],[Kanji]],Raw_data_N2_Kanji[[Receipe]:[Meaning]],6,0)</f>
        <v>#N/A</v>
      </c>
      <c r="I1418" t="e">
        <f>VLOOKUP(Final_manabou_kanji[[#This Row],[Kanji]],Raw_data_N2_Kanji[[Receipe]:[Meaning]],7,0)</f>
        <v>#N/A</v>
      </c>
      <c r="J1418" t="e">
        <f>#REF!</f>
        <v>#REF!</v>
      </c>
      <c r="K1418" s="35">
        <f>Final_manabou_kanji[[#This Row],[Sr. no.]]</f>
        <v>1416</v>
      </c>
    </row>
    <row r="1419" spans="2:11" ht="15" customHeight="1" x14ac:dyDescent="0.3">
      <c r="B1419" s="34">
        <v>1417</v>
      </c>
      <c r="C1419" s="34" t="e">
        <f>VLOOKUP(Final_manabou_kanji[[#This Row],[Sr. no.]],Raw_data_N2_Kanji[[Sr. no.]:[Receipe no]],5,0)</f>
        <v>#N/A</v>
      </c>
      <c r="D1419" s="38" t="e">
        <f>VLOOKUP(Final_manabou_kanji[[#This Row],[Sr. no.]],Raw_data_N2_Kanji[[Sr. no.]:[Meaning]],7,0)</f>
        <v>#N/A</v>
      </c>
      <c r="E1419" s="3" t="e">
        <f>VLOOKUP(Final_manabou_kanji[[#This Row],[Sr. no.]],Raw_data_N2_Kanji[[Sr. no.]:[Meaning]],8,0)</f>
        <v>#N/A</v>
      </c>
      <c r="F1419" s="39" t="e">
        <f>VLOOKUP(Final_manabou_kanji[[#This Row],[Sr. no.]],Raw_data_N2_Kanji[[Sr. no.]:[Meaning]],9,0)</f>
        <v>#N/A</v>
      </c>
      <c r="G1419" s="66" t="e">
        <f>VLOOKUP(Final_manabou_kanji[[#This Row],[Sr. no.]],Raw_data_N2_Kanji[[Sr. no.]:[Sentence]],13,0)</f>
        <v>#N/A</v>
      </c>
      <c r="H1419" t="e">
        <f>VLOOKUP(Final_manabou_kanji[[#This Row],[Kanji]],Raw_data_N2_Kanji[[Receipe]:[Meaning]],6,0)</f>
        <v>#N/A</v>
      </c>
      <c r="I1419" t="e">
        <f>VLOOKUP(Final_manabou_kanji[[#This Row],[Kanji]],Raw_data_N2_Kanji[[Receipe]:[Meaning]],7,0)</f>
        <v>#N/A</v>
      </c>
      <c r="J1419" t="e">
        <f>#REF!</f>
        <v>#REF!</v>
      </c>
      <c r="K1419" s="35">
        <f>Final_manabou_kanji[[#This Row],[Sr. no.]]</f>
        <v>1417</v>
      </c>
    </row>
    <row r="1420" spans="2:11" ht="15" customHeight="1" x14ac:dyDescent="0.3">
      <c r="B1420" s="34">
        <v>1418</v>
      </c>
      <c r="C1420" s="34" t="e">
        <f>VLOOKUP(Final_manabou_kanji[[#This Row],[Sr. no.]],Raw_data_N2_Kanji[[Sr. no.]:[Receipe no]],5,0)</f>
        <v>#N/A</v>
      </c>
      <c r="D1420" s="38" t="e">
        <f>VLOOKUP(Final_manabou_kanji[[#This Row],[Sr. no.]],Raw_data_N2_Kanji[[Sr. no.]:[Meaning]],7,0)</f>
        <v>#N/A</v>
      </c>
      <c r="E1420" s="3" t="e">
        <f>VLOOKUP(Final_manabou_kanji[[#This Row],[Sr. no.]],Raw_data_N2_Kanji[[Sr. no.]:[Meaning]],8,0)</f>
        <v>#N/A</v>
      </c>
      <c r="F1420" s="39" t="e">
        <f>VLOOKUP(Final_manabou_kanji[[#This Row],[Sr. no.]],Raw_data_N2_Kanji[[Sr. no.]:[Meaning]],9,0)</f>
        <v>#N/A</v>
      </c>
      <c r="G1420" s="66" t="e">
        <f>VLOOKUP(Final_manabou_kanji[[#This Row],[Sr. no.]],Raw_data_N2_Kanji[[Sr. no.]:[Sentence]],13,0)</f>
        <v>#N/A</v>
      </c>
      <c r="H1420" t="e">
        <f>VLOOKUP(Final_manabou_kanji[[#This Row],[Kanji]],Raw_data_N2_Kanji[[Receipe]:[Meaning]],6,0)</f>
        <v>#N/A</v>
      </c>
      <c r="I1420" t="e">
        <f>VLOOKUP(Final_manabou_kanji[[#This Row],[Kanji]],Raw_data_N2_Kanji[[Receipe]:[Meaning]],7,0)</f>
        <v>#N/A</v>
      </c>
      <c r="J1420" t="e">
        <f>#REF!</f>
        <v>#REF!</v>
      </c>
      <c r="K1420" s="35">
        <f>Final_manabou_kanji[[#This Row],[Sr. no.]]</f>
        <v>1418</v>
      </c>
    </row>
    <row r="1421" spans="2:11" ht="15" customHeight="1" x14ac:dyDescent="0.3">
      <c r="B1421" s="34">
        <v>1419</v>
      </c>
      <c r="C1421" s="34" t="e">
        <f>VLOOKUP(Final_manabou_kanji[[#This Row],[Sr. no.]],Raw_data_N2_Kanji[[Sr. no.]:[Receipe no]],5,0)</f>
        <v>#N/A</v>
      </c>
      <c r="D1421" s="38" t="e">
        <f>VLOOKUP(Final_manabou_kanji[[#This Row],[Sr. no.]],Raw_data_N2_Kanji[[Sr. no.]:[Meaning]],7,0)</f>
        <v>#N/A</v>
      </c>
      <c r="E1421" s="3" t="e">
        <f>VLOOKUP(Final_manabou_kanji[[#This Row],[Sr. no.]],Raw_data_N2_Kanji[[Sr. no.]:[Meaning]],8,0)</f>
        <v>#N/A</v>
      </c>
      <c r="F1421" s="39" t="e">
        <f>VLOOKUP(Final_manabou_kanji[[#This Row],[Sr. no.]],Raw_data_N2_Kanji[[Sr. no.]:[Meaning]],9,0)</f>
        <v>#N/A</v>
      </c>
      <c r="G1421" s="66" t="e">
        <f>VLOOKUP(Final_manabou_kanji[[#This Row],[Sr. no.]],Raw_data_N2_Kanji[[Sr. no.]:[Sentence]],13,0)</f>
        <v>#N/A</v>
      </c>
      <c r="H1421" t="e">
        <f>VLOOKUP(Final_manabou_kanji[[#This Row],[Kanji]],Raw_data_N2_Kanji[[Receipe]:[Meaning]],6,0)</f>
        <v>#N/A</v>
      </c>
      <c r="I1421" t="e">
        <f>VLOOKUP(Final_manabou_kanji[[#This Row],[Kanji]],Raw_data_N2_Kanji[[Receipe]:[Meaning]],7,0)</f>
        <v>#N/A</v>
      </c>
      <c r="J1421" t="e">
        <f>#REF!</f>
        <v>#REF!</v>
      </c>
      <c r="K1421" s="35">
        <f>Final_manabou_kanji[[#This Row],[Sr. no.]]</f>
        <v>1419</v>
      </c>
    </row>
    <row r="1422" spans="2:11" ht="15" customHeight="1" x14ac:dyDescent="0.3">
      <c r="B1422" s="34">
        <v>1420</v>
      </c>
      <c r="C1422" s="34" t="e">
        <f>VLOOKUP(Final_manabou_kanji[[#This Row],[Sr. no.]],Raw_data_N2_Kanji[[Sr. no.]:[Receipe no]],5,0)</f>
        <v>#N/A</v>
      </c>
      <c r="D1422" s="38" t="e">
        <f>VLOOKUP(Final_manabou_kanji[[#This Row],[Sr. no.]],Raw_data_N2_Kanji[[Sr. no.]:[Meaning]],7,0)</f>
        <v>#N/A</v>
      </c>
      <c r="E1422" s="3" t="e">
        <f>VLOOKUP(Final_manabou_kanji[[#This Row],[Sr. no.]],Raw_data_N2_Kanji[[Sr. no.]:[Meaning]],8,0)</f>
        <v>#N/A</v>
      </c>
      <c r="F1422" s="39" t="e">
        <f>VLOOKUP(Final_manabou_kanji[[#This Row],[Sr. no.]],Raw_data_N2_Kanji[[Sr. no.]:[Meaning]],9,0)</f>
        <v>#N/A</v>
      </c>
      <c r="G1422" s="66" t="e">
        <f>VLOOKUP(Final_manabou_kanji[[#This Row],[Sr. no.]],Raw_data_N2_Kanji[[Sr. no.]:[Sentence]],13,0)</f>
        <v>#N/A</v>
      </c>
      <c r="H1422" t="e">
        <f>VLOOKUP(Final_manabou_kanji[[#This Row],[Kanji]],Raw_data_N2_Kanji[[Receipe]:[Meaning]],6,0)</f>
        <v>#N/A</v>
      </c>
      <c r="I1422" t="e">
        <f>VLOOKUP(Final_manabou_kanji[[#This Row],[Kanji]],Raw_data_N2_Kanji[[Receipe]:[Meaning]],7,0)</f>
        <v>#N/A</v>
      </c>
      <c r="J1422" t="e">
        <f>#REF!</f>
        <v>#REF!</v>
      </c>
      <c r="K1422" s="35">
        <f>Final_manabou_kanji[[#This Row],[Sr. no.]]</f>
        <v>1420</v>
      </c>
    </row>
    <row r="1423" spans="2:11" ht="15" customHeight="1" x14ac:dyDescent="0.3">
      <c r="B1423" s="34">
        <v>1421</v>
      </c>
      <c r="C1423" s="34" t="e">
        <f>VLOOKUP(Final_manabou_kanji[[#This Row],[Sr. no.]],Raw_data_N2_Kanji[[Sr. no.]:[Receipe no]],5,0)</f>
        <v>#N/A</v>
      </c>
      <c r="D1423" s="38" t="e">
        <f>VLOOKUP(Final_manabou_kanji[[#This Row],[Sr. no.]],Raw_data_N2_Kanji[[Sr. no.]:[Meaning]],7,0)</f>
        <v>#N/A</v>
      </c>
      <c r="E1423" s="3" t="e">
        <f>VLOOKUP(Final_manabou_kanji[[#This Row],[Sr. no.]],Raw_data_N2_Kanji[[Sr. no.]:[Meaning]],8,0)</f>
        <v>#N/A</v>
      </c>
      <c r="F1423" s="39" t="e">
        <f>VLOOKUP(Final_manabou_kanji[[#This Row],[Sr. no.]],Raw_data_N2_Kanji[[Sr. no.]:[Meaning]],9,0)</f>
        <v>#N/A</v>
      </c>
      <c r="G1423" s="66" t="e">
        <f>VLOOKUP(Final_manabou_kanji[[#This Row],[Sr. no.]],Raw_data_N2_Kanji[[Sr. no.]:[Sentence]],13,0)</f>
        <v>#N/A</v>
      </c>
      <c r="H1423" t="e">
        <f>VLOOKUP(Final_manabou_kanji[[#This Row],[Kanji]],Raw_data_N2_Kanji[[Receipe]:[Meaning]],6,0)</f>
        <v>#N/A</v>
      </c>
      <c r="I1423" t="e">
        <f>VLOOKUP(Final_manabou_kanji[[#This Row],[Kanji]],Raw_data_N2_Kanji[[Receipe]:[Meaning]],7,0)</f>
        <v>#N/A</v>
      </c>
      <c r="J1423" t="e">
        <f>#REF!</f>
        <v>#REF!</v>
      </c>
      <c r="K1423" s="35">
        <f>Final_manabou_kanji[[#This Row],[Sr. no.]]</f>
        <v>1421</v>
      </c>
    </row>
    <row r="1424" spans="2:11" ht="15" customHeight="1" x14ac:dyDescent="0.3">
      <c r="B1424" s="34">
        <v>1422</v>
      </c>
      <c r="C1424" s="34" t="e">
        <f>VLOOKUP(Final_manabou_kanji[[#This Row],[Sr. no.]],Raw_data_N2_Kanji[[Sr. no.]:[Receipe no]],5,0)</f>
        <v>#N/A</v>
      </c>
      <c r="D1424" s="38" t="e">
        <f>VLOOKUP(Final_manabou_kanji[[#This Row],[Sr. no.]],Raw_data_N2_Kanji[[Sr. no.]:[Meaning]],7,0)</f>
        <v>#N/A</v>
      </c>
      <c r="E1424" s="3" t="e">
        <f>VLOOKUP(Final_manabou_kanji[[#This Row],[Sr. no.]],Raw_data_N2_Kanji[[Sr. no.]:[Meaning]],8,0)</f>
        <v>#N/A</v>
      </c>
      <c r="F1424" s="39" t="e">
        <f>VLOOKUP(Final_manabou_kanji[[#This Row],[Sr. no.]],Raw_data_N2_Kanji[[Sr. no.]:[Meaning]],9,0)</f>
        <v>#N/A</v>
      </c>
      <c r="G1424" s="66" t="e">
        <f>VLOOKUP(Final_manabou_kanji[[#This Row],[Sr. no.]],Raw_data_N2_Kanji[[Sr. no.]:[Sentence]],13,0)</f>
        <v>#N/A</v>
      </c>
      <c r="H1424" t="e">
        <f>VLOOKUP(Final_manabou_kanji[[#This Row],[Kanji]],Raw_data_N2_Kanji[[Receipe]:[Meaning]],6,0)</f>
        <v>#N/A</v>
      </c>
      <c r="I1424" t="e">
        <f>VLOOKUP(Final_manabou_kanji[[#This Row],[Kanji]],Raw_data_N2_Kanji[[Receipe]:[Meaning]],7,0)</f>
        <v>#N/A</v>
      </c>
      <c r="J1424" t="e">
        <f>#REF!</f>
        <v>#REF!</v>
      </c>
      <c r="K1424" s="35">
        <f>Final_manabou_kanji[[#This Row],[Sr. no.]]</f>
        <v>1422</v>
      </c>
    </row>
    <row r="1425" spans="2:11" ht="15" customHeight="1" x14ac:dyDescent="0.3">
      <c r="B1425" s="34">
        <v>1423</v>
      </c>
      <c r="C1425" s="34" t="e">
        <f>VLOOKUP(Final_manabou_kanji[[#This Row],[Sr. no.]],Raw_data_N2_Kanji[[Sr. no.]:[Receipe no]],5,0)</f>
        <v>#N/A</v>
      </c>
      <c r="D1425" s="38" t="e">
        <f>VLOOKUP(Final_manabou_kanji[[#This Row],[Sr. no.]],Raw_data_N2_Kanji[[Sr. no.]:[Meaning]],7,0)</f>
        <v>#N/A</v>
      </c>
      <c r="E1425" s="3" t="e">
        <f>VLOOKUP(Final_manabou_kanji[[#This Row],[Sr. no.]],Raw_data_N2_Kanji[[Sr. no.]:[Meaning]],8,0)</f>
        <v>#N/A</v>
      </c>
      <c r="F1425" s="39" t="e">
        <f>VLOOKUP(Final_manabou_kanji[[#This Row],[Sr. no.]],Raw_data_N2_Kanji[[Sr. no.]:[Meaning]],9,0)</f>
        <v>#N/A</v>
      </c>
      <c r="G1425" s="66" t="e">
        <f>VLOOKUP(Final_manabou_kanji[[#This Row],[Sr. no.]],Raw_data_N2_Kanji[[Sr. no.]:[Sentence]],13,0)</f>
        <v>#N/A</v>
      </c>
      <c r="H1425" t="e">
        <f>VLOOKUP(Final_manabou_kanji[[#This Row],[Kanji]],Raw_data_N2_Kanji[[Receipe]:[Meaning]],6,0)</f>
        <v>#N/A</v>
      </c>
      <c r="I1425" t="e">
        <f>VLOOKUP(Final_manabou_kanji[[#This Row],[Kanji]],Raw_data_N2_Kanji[[Receipe]:[Meaning]],7,0)</f>
        <v>#N/A</v>
      </c>
      <c r="J1425" t="e">
        <f>#REF!</f>
        <v>#REF!</v>
      </c>
      <c r="K1425" s="35">
        <f>Final_manabou_kanji[[#This Row],[Sr. no.]]</f>
        <v>1423</v>
      </c>
    </row>
    <row r="1426" spans="2:11" ht="15" customHeight="1" x14ac:dyDescent="0.3">
      <c r="B1426" s="34">
        <v>1424</v>
      </c>
      <c r="C1426" s="34" t="e">
        <f>VLOOKUP(Final_manabou_kanji[[#This Row],[Sr. no.]],Raw_data_N2_Kanji[[Sr. no.]:[Receipe no]],5,0)</f>
        <v>#N/A</v>
      </c>
      <c r="D1426" s="38" t="e">
        <f>VLOOKUP(Final_manabou_kanji[[#This Row],[Sr. no.]],Raw_data_N2_Kanji[[Sr. no.]:[Meaning]],7,0)</f>
        <v>#N/A</v>
      </c>
      <c r="E1426" s="3" t="e">
        <f>VLOOKUP(Final_manabou_kanji[[#This Row],[Sr. no.]],Raw_data_N2_Kanji[[Sr. no.]:[Meaning]],8,0)</f>
        <v>#N/A</v>
      </c>
      <c r="F1426" s="39" t="e">
        <f>VLOOKUP(Final_manabou_kanji[[#This Row],[Sr. no.]],Raw_data_N2_Kanji[[Sr. no.]:[Meaning]],9,0)</f>
        <v>#N/A</v>
      </c>
      <c r="G1426" s="66" t="e">
        <f>VLOOKUP(Final_manabou_kanji[[#This Row],[Sr. no.]],Raw_data_N2_Kanji[[Sr. no.]:[Sentence]],13,0)</f>
        <v>#N/A</v>
      </c>
      <c r="H1426" t="e">
        <f>VLOOKUP(Final_manabou_kanji[[#This Row],[Kanji]],Raw_data_N2_Kanji[[Receipe]:[Meaning]],6,0)</f>
        <v>#N/A</v>
      </c>
      <c r="I1426" t="e">
        <f>VLOOKUP(Final_manabou_kanji[[#This Row],[Kanji]],Raw_data_N2_Kanji[[Receipe]:[Meaning]],7,0)</f>
        <v>#N/A</v>
      </c>
      <c r="J1426" t="e">
        <f>#REF!</f>
        <v>#REF!</v>
      </c>
      <c r="K1426" s="35">
        <f>Final_manabou_kanji[[#This Row],[Sr. no.]]</f>
        <v>1424</v>
      </c>
    </row>
    <row r="1427" spans="2:11" ht="15" customHeight="1" x14ac:dyDescent="0.3">
      <c r="B1427" s="34">
        <v>1425</v>
      </c>
      <c r="C1427" s="34" t="e">
        <f>VLOOKUP(Final_manabou_kanji[[#This Row],[Sr. no.]],Raw_data_N2_Kanji[[Sr. no.]:[Receipe no]],5,0)</f>
        <v>#N/A</v>
      </c>
      <c r="D1427" s="38" t="e">
        <f>VLOOKUP(Final_manabou_kanji[[#This Row],[Sr. no.]],Raw_data_N2_Kanji[[Sr. no.]:[Meaning]],7,0)</f>
        <v>#N/A</v>
      </c>
      <c r="E1427" s="3" t="e">
        <f>VLOOKUP(Final_manabou_kanji[[#This Row],[Sr. no.]],Raw_data_N2_Kanji[[Sr. no.]:[Meaning]],8,0)</f>
        <v>#N/A</v>
      </c>
      <c r="F1427" s="39" t="e">
        <f>VLOOKUP(Final_manabou_kanji[[#This Row],[Sr. no.]],Raw_data_N2_Kanji[[Sr. no.]:[Meaning]],9,0)</f>
        <v>#N/A</v>
      </c>
      <c r="G1427" s="66" t="e">
        <f>VLOOKUP(Final_manabou_kanji[[#This Row],[Sr. no.]],Raw_data_N2_Kanji[[Sr. no.]:[Sentence]],13,0)</f>
        <v>#N/A</v>
      </c>
      <c r="H1427" t="e">
        <f>VLOOKUP(Final_manabou_kanji[[#This Row],[Kanji]],Raw_data_N2_Kanji[[Receipe]:[Meaning]],6,0)</f>
        <v>#N/A</v>
      </c>
      <c r="I1427" t="e">
        <f>VLOOKUP(Final_manabou_kanji[[#This Row],[Kanji]],Raw_data_N2_Kanji[[Receipe]:[Meaning]],7,0)</f>
        <v>#N/A</v>
      </c>
      <c r="J1427" t="e">
        <f>#REF!</f>
        <v>#REF!</v>
      </c>
      <c r="K1427" s="35">
        <f>Final_manabou_kanji[[#This Row],[Sr. no.]]</f>
        <v>1425</v>
      </c>
    </row>
    <row r="1428" spans="2:11" ht="15" customHeight="1" x14ac:dyDescent="0.3">
      <c r="B1428" s="34">
        <v>1426</v>
      </c>
      <c r="C1428" s="34" t="e">
        <f>VLOOKUP(Final_manabou_kanji[[#This Row],[Sr. no.]],Raw_data_N2_Kanji[[Sr. no.]:[Receipe no]],5,0)</f>
        <v>#N/A</v>
      </c>
      <c r="D1428" s="38" t="e">
        <f>VLOOKUP(Final_manabou_kanji[[#This Row],[Sr. no.]],Raw_data_N2_Kanji[[Sr. no.]:[Meaning]],7,0)</f>
        <v>#N/A</v>
      </c>
      <c r="E1428" s="3" t="e">
        <f>VLOOKUP(Final_manabou_kanji[[#This Row],[Sr. no.]],Raw_data_N2_Kanji[[Sr. no.]:[Meaning]],8,0)</f>
        <v>#N/A</v>
      </c>
      <c r="F1428" s="39" t="e">
        <f>VLOOKUP(Final_manabou_kanji[[#This Row],[Sr. no.]],Raw_data_N2_Kanji[[Sr. no.]:[Meaning]],9,0)</f>
        <v>#N/A</v>
      </c>
      <c r="G1428" s="66" t="e">
        <f>VLOOKUP(Final_manabou_kanji[[#This Row],[Sr. no.]],Raw_data_N2_Kanji[[Sr. no.]:[Sentence]],13,0)</f>
        <v>#N/A</v>
      </c>
      <c r="H1428" t="e">
        <f>VLOOKUP(Final_manabou_kanji[[#This Row],[Kanji]],Raw_data_N2_Kanji[[Receipe]:[Meaning]],6,0)</f>
        <v>#N/A</v>
      </c>
      <c r="I1428" t="e">
        <f>VLOOKUP(Final_manabou_kanji[[#This Row],[Kanji]],Raw_data_N2_Kanji[[Receipe]:[Meaning]],7,0)</f>
        <v>#N/A</v>
      </c>
      <c r="J1428" t="e">
        <f>#REF!</f>
        <v>#REF!</v>
      </c>
      <c r="K1428" s="35">
        <f>Final_manabou_kanji[[#This Row],[Sr. no.]]</f>
        <v>1426</v>
      </c>
    </row>
    <row r="1429" spans="2:11" ht="15" customHeight="1" x14ac:dyDescent="0.3">
      <c r="B1429" s="34">
        <v>1427</v>
      </c>
      <c r="C1429" s="34" t="e">
        <f>VLOOKUP(Final_manabou_kanji[[#This Row],[Sr. no.]],Raw_data_N2_Kanji[[Sr. no.]:[Receipe no]],5,0)</f>
        <v>#N/A</v>
      </c>
      <c r="D1429" s="38" t="e">
        <f>VLOOKUP(Final_manabou_kanji[[#This Row],[Sr. no.]],Raw_data_N2_Kanji[[Sr. no.]:[Meaning]],7,0)</f>
        <v>#N/A</v>
      </c>
      <c r="E1429" s="3" t="e">
        <f>VLOOKUP(Final_manabou_kanji[[#This Row],[Sr. no.]],Raw_data_N2_Kanji[[Sr. no.]:[Meaning]],8,0)</f>
        <v>#N/A</v>
      </c>
      <c r="F1429" s="39" t="e">
        <f>VLOOKUP(Final_manabou_kanji[[#This Row],[Sr. no.]],Raw_data_N2_Kanji[[Sr. no.]:[Meaning]],9,0)</f>
        <v>#N/A</v>
      </c>
      <c r="G1429" s="66" t="e">
        <f>VLOOKUP(Final_manabou_kanji[[#This Row],[Sr. no.]],Raw_data_N2_Kanji[[Sr. no.]:[Sentence]],13,0)</f>
        <v>#N/A</v>
      </c>
      <c r="H1429" t="e">
        <f>VLOOKUP(Final_manabou_kanji[[#This Row],[Kanji]],Raw_data_N2_Kanji[[Receipe]:[Meaning]],6,0)</f>
        <v>#N/A</v>
      </c>
      <c r="I1429" t="e">
        <f>VLOOKUP(Final_manabou_kanji[[#This Row],[Kanji]],Raw_data_N2_Kanji[[Receipe]:[Meaning]],7,0)</f>
        <v>#N/A</v>
      </c>
      <c r="J1429" t="e">
        <f>#REF!</f>
        <v>#REF!</v>
      </c>
      <c r="K1429" s="35">
        <f>Final_manabou_kanji[[#This Row],[Sr. no.]]</f>
        <v>1427</v>
      </c>
    </row>
    <row r="1430" spans="2:11" ht="15" customHeight="1" x14ac:dyDescent="0.3">
      <c r="B1430" s="34">
        <v>1428</v>
      </c>
      <c r="C1430" s="34" t="e">
        <f>VLOOKUP(Final_manabou_kanji[[#This Row],[Sr. no.]],Raw_data_N2_Kanji[[Sr. no.]:[Receipe no]],5,0)</f>
        <v>#N/A</v>
      </c>
      <c r="D1430" s="38" t="e">
        <f>VLOOKUP(Final_manabou_kanji[[#This Row],[Sr. no.]],Raw_data_N2_Kanji[[Sr. no.]:[Meaning]],7,0)</f>
        <v>#N/A</v>
      </c>
      <c r="E1430" s="3" t="e">
        <f>VLOOKUP(Final_manabou_kanji[[#This Row],[Sr. no.]],Raw_data_N2_Kanji[[Sr. no.]:[Meaning]],8,0)</f>
        <v>#N/A</v>
      </c>
      <c r="F1430" s="39" t="e">
        <f>VLOOKUP(Final_manabou_kanji[[#This Row],[Sr. no.]],Raw_data_N2_Kanji[[Sr. no.]:[Meaning]],9,0)</f>
        <v>#N/A</v>
      </c>
      <c r="G1430" s="66" t="e">
        <f>VLOOKUP(Final_manabou_kanji[[#This Row],[Sr. no.]],Raw_data_N2_Kanji[[Sr. no.]:[Sentence]],13,0)</f>
        <v>#N/A</v>
      </c>
      <c r="H1430" t="e">
        <f>VLOOKUP(Final_manabou_kanji[[#This Row],[Kanji]],Raw_data_N2_Kanji[[Receipe]:[Meaning]],6,0)</f>
        <v>#N/A</v>
      </c>
      <c r="I1430" t="e">
        <f>VLOOKUP(Final_manabou_kanji[[#This Row],[Kanji]],Raw_data_N2_Kanji[[Receipe]:[Meaning]],7,0)</f>
        <v>#N/A</v>
      </c>
      <c r="J1430" t="e">
        <f>#REF!</f>
        <v>#REF!</v>
      </c>
      <c r="K1430" s="35">
        <f>Final_manabou_kanji[[#This Row],[Sr. no.]]</f>
        <v>1428</v>
      </c>
    </row>
    <row r="1431" spans="2:11" ht="15" customHeight="1" x14ac:dyDescent="0.3">
      <c r="B1431" s="34">
        <v>1429</v>
      </c>
      <c r="C1431" s="34" t="e">
        <f>VLOOKUP(Final_manabou_kanji[[#This Row],[Sr. no.]],Raw_data_N2_Kanji[[Sr. no.]:[Receipe no]],5,0)</f>
        <v>#N/A</v>
      </c>
      <c r="D1431" s="38" t="e">
        <f>VLOOKUP(Final_manabou_kanji[[#This Row],[Sr. no.]],Raw_data_N2_Kanji[[Sr. no.]:[Meaning]],7,0)</f>
        <v>#N/A</v>
      </c>
      <c r="E1431" s="3" t="e">
        <f>VLOOKUP(Final_manabou_kanji[[#This Row],[Sr. no.]],Raw_data_N2_Kanji[[Sr. no.]:[Meaning]],8,0)</f>
        <v>#N/A</v>
      </c>
      <c r="F1431" s="39" t="e">
        <f>VLOOKUP(Final_manabou_kanji[[#This Row],[Sr. no.]],Raw_data_N2_Kanji[[Sr. no.]:[Meaning]],9,0)</f>
        <v>#N/A</v>
      </c>
      <c r="G1431" s="66" t="e">
        <f>VLOOKUP(Final_manabou_kanji[[#This Row],[Sr. no.]],Raw_data_N2_Kanji[[Sr. no.]:[Sentence]],13,0)</f>
        <v>#N/A</v>
      </c>
      <c r="H1431" t="e">
        <f>VLOOKUP(Final_manabou_kanji[[#This Row],[Kanji]],Raw_data_N2_Kanji[[Receipe]:[Meaning]],6,0)</f>
        <v>#N/A</v>
      </c>
      <c r="I1431" t="e">
        <f>VLOOKUP(Final_manabou_kanji[[#This Row],[Kanji]],Raw_data_N2_Kanji[[Receipe]:[Meaning]],7,0)</f>
        <v>#N/A</v>
      </c>
      <c r="J1431" t="e">
        <f>#REF!</f>
        <v>#REF!</v>
      </c>
      <c r="K1431" s="35">
        <f>Final_manabou_kanji[[#This Row],[Sr. no.]]</f>
        <v>1429</v>
      </c>
    </row>
    <row r="1432" spans="2:11" ht="15" customHeight="1" x14ac:dyDescent="0.3">
      <c r="B1432" s="34">
        <v>1430</v>
      </c>
      <c r="C1432" s="34" t="e">
        <f>VLOOKUP(Final_manabou_kanji[[#This Row],[Sr. no.]],Raw_data_N2_Kanji[[Sr. no.]:[Receipe no]],5,0)</f>
        <v>#N/A</v>
      </c>
      <c r="D1432" s="38" t="e">
        <f>VLOOKUP(Final_manabou_kanji[[#This Row],[Sr. no.]],Raw_data_N2_Kanji[[Sr. no.]:[Meaning]],7,0)</f>
        <v>#N/A</v>
      </c>
      <c r="E1432" s="3" t="e">
        <f>VLOOKUP(Final_manabou_kanji[[#This Row],[Sr. no.]],Raw_data_N2_Kanji[[Sr. no.]:[Meaning]],8,0)</f>
        <v>#N/A</v>
      </c>
      <c r="F1432" s="39" t="e">
        <f>VLOOKUP(Final_manabou_kanji[[#This Row],[Sr. no.]],Raw_data_N2_Kanji[[Sr. no.]:[Meaning]],9,0)</f>
        <v>#N/A</v>
      </c>
      <c r="G1432" s="66" t="e">
        <f>VLOOKUP(Final_manabou_kanji[[#This Row],[Sr. no.]],Raw_data_N2_Kanji[[Sr. no.]:[Sentence]],13,0)</f>
        <v>#N/A</v>
      </c>
      <c r="H1432" t="e">
        <f>VLOOKUP(Final_manabou_kanji[[#This Row],[Kanji]],Raw_data_N2_Kanji[[Receipe]:[Meaning]],6,0)</f>
        <v>#N/A</v>
      </c>
      <c r="I1432" t="e">
        <f>VLOOKUP(Final_manabou_kanji[[#This Row],[Kanji]],Raw_data_N2_Kanji[[Receipe]:[Meaning]],7,0)</f>
        <v>#N/A</v>
      </c>
      <c r="J1432" t="e">
        <f>#REF!</f>
        <v>#REF!</v>
      </c>
      <c r="K1432" s="35">
        <f>Final_manabou_kanji[[#This Row],[Sr. no.]]</f>
        <v>1430</v>
      </c>
    </row>
    <row r="1433" spans="2:11" ht="15" customHeight="1" x14ac:dyDescent="0.3">
      <c r="B1433" s="34">
        <v>1431</v>
      </c>
      <c r="C1433" s="34" t="e">
        <f>VLOOKUP(Final_manabou_kanji[[#This Row],[Sr. no.]],Raw_data_N2_Kanji[[Sr. no.]:[Receipe no]],5,0)</f>
        <v>#N/A</v>
      </c>
      <c r="D1433" s="38" t="e">
        <f>VLOOKUP(Final_manabou_kanji[[#This Row],[Sr. no.]],Raw_data_N2_Kanji[[Sr. no.]:[Meaning]],7,0)</f>
        <v>#N/A</v>
      </c>
      <c r="E1433" s="3" t="e">
        <f>VLOOKUP(Final_manabou_kanji[[#This Row],[Sr. no.]],Raw_data_N2_Kanji[[Sr. no.]:[Meaning]],8,0)</f>
        <v>#N/A</v>
      </c>
      <c r="F1433" s="39" t="e">
        <f>VLOOKUP(Final_manabou_kanji[[#This Row],[Sr. no.]],Raw_data_N2_Kanji[[Sr. no.]:[Meaning]],9,0)</f>
        <v>#N/A</v>
      </c>
      <c r="G1433" s="66" t="e">
        <f>VLOOKUP(Final_manabou_kanji[[#This Row],[Sr. no.]],Raw_data_N2_Kanji[[Sr. no.]:[Sentence]],13,0)</f>
        <v>#N/A</v>
      </c>
      <c r="H1433" t="e">
        <f>VLOOKUP(Final_manabou_kanji[[#This Row],[Kanji]],Raw_data_N2_Kanji[[Receipe]:[Meaning]],6,0)</f>
        <v>#N/A</v>
      </c>
      <c r="I1433" t="e">
        <f>VLOOKUP(Final_manabou_kanji[[#This Row],[Kanji]],Raw_data_N2_Kanji[[Receipe]:[Meaning]],7,0)</f>
        <v>#N/A</v>
      </c>
      <c r="J1433" t="e">
        <f>#REF!</f>
        <v>#REF!</v>
      </c>
      <c r="K1433" s="35">
        <f>Final_manabou_kanji[[#This Row],[Sr. no.]]</f>
        <v>1431</v>
      </c>
    </row>
    <row r="1434" spans="2:11" ht="15" customHeight="1" x14ac:dyDescent="0.3">
      <c r="B1434" s="34">
        <v>1432</v>
      </c>
      <c r="C1434" s="34" t="e">
        <f>VLOOKUP(Final_manabou_kanji[[#This Row],[Sr. no.]],Raw_data_N2_Kanji[[Sr. no.]:[Receipe no]],5,0)</f>
        <v>#N/A</v>
      </c>
      <c r="D1434" s="38" t="e">
        <f>VLOOKUP(Final_manabou_kanji[[#This Row],[Sr. no.]],Raw_data_N2_Kanji[[Sr. no.]:[Meaning]],7,0)</f>
        <v>#N/A</v>
      </c>
      <c r="E1434" s="3" t="e">
        <f>VLOOKUP(Final_manabou_kanji[[#This Row],[Sr. no.]],Raw_data_N2_Kanji[[Sr. no.]:[Meaning]],8,0)</f>
        <v>#N/A</v>
      </c>
      <c r="F1434" s="39" t="e">
        <f>VLOOKUP(Final_manabou_kanji[[#This Row],[Sr. no.]],Raw_data_N2_Kanji[[Sr. no.]:[Meaning]],9,0)</f>
        <v>#N/A</v>
      </c>
      <c r="G1434" s="66" t="e">
        <f>VLOOKUP(Final_manabou_kanji[[#This Row],[Sr. no.]],Raw_data_N2_Kanji[[Sr. no.]:[Sentence]],13,0)</f>
        <v>#N/A</v>
      </c>
      <c r="H1434" t="e">
        <f>VLOOKUP(Final_manabou_kanji[[#This Row],[Kanji]],Raw_data_N2_Kanji[[Receipe]:[Meaning]],6,0)</f>
        <v>#N/A</v>
      </c>
      <c r="I1434" t="e">
        <f>VLOOKUP(Final_manabou_kanji[[#This Row],[Kanji]],Raw_data_N2_Kanji[[Receipe]:[Meaning]],7,0)</f>
        <v>#N/A</v>
      </c>
      <c r="J1434" t="e">
        <f>#REF!</f>
        <v>#REF!</v>
      </c>
      <c r="K1434" s="35">
        <f>Final_manabou_kanji[[#This Row],[Sr. no.]]</f>
        <v>1432</v>
      </c>
    </row>
    <row r="1435" spans="2:11" ht="15" customHeight="1" x14ac:dyDescent="0.3">
      <c r="B1435" s="34">
        <v>1433</v>
      </c>
      <c r="C1435" s="34" t="e">
        <f>VLOOKUP(Final_manabou_kanji[[#This Row],[Sr. no.]],Raw_data_N2_Kanji[[Sr. no.]:[Receipe no]],5,0)</f>
        <v>#N/A</v>
      </c>
      <c r="D1435" s="38" t="e">
        <f>VLOOKUP(Final_manabou_kanji[[#This Row],[Sr. no.]],Raw_data_N2_Kanji[[Sr. no.]:[Meaning]],7,0)</f>
        <v>#N/A</v>
      </c>
      <c r="E1435" s="3" t="e">
        <f>VLOOKUP(Final_manabou_kanji[[#This Row],[Sr. no.]],Raw_data_N2_Kanji[[Sr. no.]:[Meaning]],8,0)</f>
        <v>#N/A</v>
      </c>
      <c r="F1435" s="39" t="e">
        <f>VLOOKUP(Final_manabou_kanji[[#This Row],[Sr. no.]],Raw_data_N2_Kanji[[Sr. no.]:[Meaning]],9,0)</f>
        <v>#N/A</v>
      </c>
      <c r="G1435" s="66" t="e">
        <f>VLOOKUP(Final_manabou_kanji[[#This Row],[Sr. no.]],Raw_data_N2_Kanji[[Sr. no.]:[Sentence]],13,0)</f>
        <v>#N/A</v>
      </c>
      <c r="H1435" t="e">
        <f>VLOOKUP(Final_manabou_kanji[[#This Row],[Kanji]],Raw_data_N2_Kanji[[Receipe]:[Meaning]],6,0)</f>
        <v>#N/A</v>
      </c>
      <c r="I1435" t="e">
        <f>VLOOKUP(Final_manabou_kanji[[#This Row],[Kanji]],Raw_data_N2_Kanji[[Receipe]:[Meaning]],7,0)</f>
        <v>#N/A</v>
      </c>
      <c r="J1435" t="e">
        <f>#REF!</f>
        <v>#REF!</v>
      </c>
      <c r="K1435" s="35">
        <f>Final_manabou_kanji[[#This Row],[Sr. no.]]</f>
        <v>1433</v>
      </c>
    </row>
    <row r="1436" spans="2:11" ht="15" customHeight="1" x14ac:dyDescent="0.3">
      <c r="B1436" s="34">
        <v>1434</v>
      </c>
      <c r="C1436" s="34" t="e">
        <f>VLOOKUP(Final_manabou_kanji[[#This Row],[Sr. no.]],Raw_data_N2_Kanji[[Sr. no.]:[Receipe no]],5,0)</f>
        <v>#N/A</v>
      </c>
      <c r="D1436" s="38" t="e">
        <f>VLOOKUP(Final_manabou_kanji[[#This Row],[Sr. no.]],Raw_data_N2_Kanji[[Sr. no.]:[Meaning]],7,0)</f>
        <v>#N/A</v>
      </c>
      <c r="E1436" s="3" t="e">
        <f>VLOOKUP(Final_manabou_kanji[[#This Row],[Sr. no.]],Raw_data_N2_Kanji[[Sr. no.]:[Meaning]],8,0)</f>
        <v>#N/A</v>
      </c>
      <c r="F1436" s="39" t="e">
        <f>VLOOKUP(Final_manabou_kanji[[#This Row],[Sr. no.]],Raw_data_N2_Kanji[[Sr. no.]:[Meaning]],9,0)</f>
        <v>#N/A</v>
      </c>
      <c r="G1436" s="66" t="e">
        <f>VLOOKUP(Final_manabou_kanji[[#This Row],[Sr. no.]],Raw_data_N2_Kanji[[Sr. no.]:[Sentence]],13,0)</f>
        <v>#N/A</v>
      </c>
      <c r="H1436" t="e">
        <f>VLOOKUP(Final_manabou_kanji[[#This Row],[Kanji]],Raw_data_N2_Kanji[[Receipe]:[Meaning]],6,0)</f>
        <v>#N/A</v>
      </c>
      <c r="I1436" t="e">
        <f>VLOOKUP(Final_manabou_kanji[[#This Row],[Kanji]],Raw_data_N2_Kanji[[Receipe]:[Meaning]],7,0)</f>
        <v>#N/A</v>
      </c>
      <c r="J1436" t="e">
        <f>#REF!</f>
        <v>#REF!</v>
      </c>
      <c r="K1436" s="35">
        <f>Final_manabou_kanji[[#This Row],[Sr. no.]]</f>
        <v>1434</v>
      </c>
    </row>
    <row r="1437" spans="2:11" ht="15" customHeight="1" x14ac:dyDescent="0.3">
      <c r="B1437" s="34">
        <v>1435</v>
      </c>
      <c r="C1437" s="34" t="e">
        <f>VLOOKUP(Final_manabou_kanji[[#This Row],[Sr. no.]],Raw_data_N2_Kanji[[Sr. no.]:[Receipe no]],5,0)</f>
        <v>#N/A</v>
      </c>
      <c r="D1437" s="38" t="e">
        <f>VLOOKUP(Final_manabou_kanji[[#This Row],[Sr. no.]],Raw_data_N2_Kanji[[Sr. no.]:[Meaning]],7,0)</f>
        <v>#N/A</v>
      </c>
      <c r="E1437" s="3" t="e">
        <f>VLOOKUP(Final_manabou_kanji[[#This Row],[Sr. no.]],Raw_data_N2_Kanji[[Sr. no.]:[Meaning]],8,0)</f>
        <v>#N/A</v>
      </c>
      <c r="F1437" s="39" t="e">
        <f>VLOOKUP(Final_manabou_kanji[[#This Row],[Sr. no.]],Raw_data_N2_Kanji[[Sr. no.]:[Meaning]],9,0)</f>
        <v>#N/A</v>
      </c>
      <c r="G1437" s="66" t="e">
        <f>VLOOKUP(Final_manabou_kanji[[#This Row],[Sr. no.]],Raw_data_N2_Kanji[[Sr. no.]:[Sentence]],13,0)</f>
        <v>#N/A</v>
      </c>
      <c r="H1437" t="e">
        <f>VLOOKUP(Final_manabou_kanji[[#This Row],[Kanji]],Raw_data_N2_Kanji[[Receipe]:[Meaning]],6,0)</f>
        <v>#N/A</v>
      </c>
      <c r="I1437" t="e">
        <f>VLOOKUP(Final_manabou_kanji[[#This Row],[Kanji]],Raw_data_N2_Kanji[[Receipe]:[Meaning]],7,0)</f>
        <v>#N/A</v>
      </c>
      <c r="J1437" t="e">
        <f>#REF!</f>
        <v>#REF!</v>
      </c>
      <c r="K1437" s="35">
        <f>Final_manabou_kanji[[#This Row],[Sr. no.]]</f>
        <v>1435</v>
      </c>
    </row>
    <row r="1438" spans="2:11" ht="15" customHeight="1" x14ac:dyDescent="0.3">
      <c r="B1438" s="34">
        <v>1436</v>
      </c>
      <c r="C1438" s="34" t="e">
        <f>VLOOKUP(Final_manabou_kanji[[#This Row],[Sr. no.]],Raw_data_N2_Kanji[[Sr. no.]:[Receipe no]],5,0)</f>
        <v>#N/A</v>
      </c>
      <c r="D1438" s="38" t="e">
        <f>VLOOKUP(Final_manabou_kanji[[#This Row],[Sr. no.]],Raw_data_N2_Kanji[[Sr. no.]:[Meaning]],7,0)</f>
        <v>#N/A</v>
      </c>
      <c r="E1438" s="3" t="e">
        <f>VLOOKUP(Final_manabou_kanji[[#This Row],[Sr. no.]],Raw_data_N2_Kanji[[Sr. no.]:[Meaning]],8,0)</f>
        <v>#N/A</v>
      </c>
      <c r="F1438" s="39" t="e">
        <f>VLOOKUP(Final_manabou_kanji[[#This Row],[Sr. no.]],Raw_data_N2_Kanji[[Sr. no.]:[Meaning]],9,0)</f>
        <v>#N/A</v>
      </c>
      <c r="G1438" s="66" t="e">
        <f>VLOOKUP(Final_manabou_kanji[[#This Row],[Sr. no.]],Raw_data_N2_Kanji[[Sr. no.]:[Sentence]],13,0)</f>
        <v>#N/A</v>
      </c>
      <c r="H1438" t="e">
        <f>VLOOKUP(Final_manabou_kanji[[#This Row],[Kanji]],Raw_data_N2_Kanji[[Receipe]:[Meaning]],6,0)</f>
        <v>#N/A</v>
      </c>
      <c r="I1438" t="e">
        <f>VLOOKUP(Final_manabou_kanji[[#This Row],[Kanji]],Raw_data_N2_Kanji[[Receipe]:[Meaning]],7,0)</f>
        <v>#N/A</v>
      </c>
      <c r="J1438" t="e">
        <f>#REF!</f>
        <v>#REF!</v>
      </c>
      <c r="K1438" s="35">
        <f>Final_manabou_kanji[[#This Row],[Sr. no.]]</f>
        <v>1436</v>
      </c>
    </row>
    <row r="1439" spans="2:11" ht="15" customHeight="1" x14ac:dyDescent="0.3">
      <c r="B1439" s="34">
        <v>1437</v>
      </c>
      <c r="C1439" s="34" t="e">
        <f>VLOOKUP(Final_manabou_kanji[[#This Row],[Sr. no.]],Raw_data_N2_Kanji[[Sr. no.]:[Receipe no]],5,0)</f>
        <v>#N/A</v>
      </c>
      <c r="D1439" s="38" t="e">
        <f>VLOOKUP(Final_manabou_kanji[[#This Row],[Sr. no.]],Raw_data_N2_Kanji[[Sr. no.]:[Meaning]],7,0)</f>
        <v>#N/A</v>
      </c>
      <c r="E1439" s="3" t="e">
        <f>VLOOKUP(Final_manabou_kanji[[#This Row],[Sr. no.]],Raw_data_N2_Kanji[[Sr. no.]:[Meaning]],8,0)</f>
        <v>#N/A</v>
      </c>
      <c r="F1439" s="39" t="e">
        <f>VLOOKUP(Final_manabou_kanji[[#This Row],[Sr. no.]],Raw_data_N2_Kanji[[Sr. no.]:[Meaning]],9,0)</f>
        <v>#N/A</v>
      </c>
      <c r="G1439" s="66" t="e">
        <f>VLOOKUP(Final_manabou_kanji[[#This Row],[Sr. no.]],Raw_data_N2_Kanji[[Sr. no.]:[Sentence]],13,0)</f>
        <v>#N/A</v>
      </c>
      <c r="H1439" t="e">
        <f>VLOOKUP(Final_manabou_kanji[[#This Row],[Kanji]],Raw_data_N2_Kanji[[Receipe]:[Meaning]],6,0)</f>
        <v>#N/A</v>
      </c>
      <c r="I1439" t="e">
        <f>VLOOKUP(Final_manabou_kanji[[#This Row],[Kanji]],Raw_data_N2_Kanji[[Receipe]:[Meaning]],7,0)</f>
        <v>#N/A</v>
      </c>
      <c r="J1439" t="e">
        <f>#REF!</f>
        <v>#REF!</v>
      </c>
      <c r="K1439" s="35">
        <f>Final_manabou_kanji[[#This Row],[Sr. no.]]</f>
        <v>1437</v>
      </c>
    </row>
    <row r="1440" spans="2:11" ht="15" customHeight="1" x14ac:dyDescent="0.3">
      <c r="B1440" s="34">
        <v>1438</v>
      </c>
      <c r="C1440" s="34" t="e">
        <f>VLOOKUP(Final_manabou_kanji[[#This Row],[Sr. no.]],Raw_data_N2_Kanji[[Sr. no.]:[Receipe no]],5,0)</f>
        <v>#N/A</v>
      </c>
      <c r="D1440" s="38" t="e">
        <f>VLOOKUP(Final_manabou_kanji[[#This Row],[Sr. no.]],Raw_data_N2_Kanji[[Sr. no.]:[Meaning]],7,0)</f>
        <v>#N/A</v>
      </c>
      <c r="E1440" s="3" t="e">
        <f>VLOOKUP(Final_manabou_kanji[[#This Row],[Sr. no.]],Raw_data_N2_Kanji[[Sr. no.]:[Meaning]],8,0)</f>
        <v>#N/A</v>
      </c>
      <c r="F1440" s="39" t="e">
        <f>VLOOKUP(Final_manabou_kanji[[#This Row],[Sr. no.]],Raw_data_N2_Kanji[[Sr. no.]:[Meaning]],9,0)</f>
        <v>#N/A</v>
      </c>
      <c r="G1440" s="66" t="e">
        <f>VLOOKUP(Final_manabou_kanji[[#This Row],[Sr. no.]],Raw_data_N2_Kanji[[Sr. no.]:[Sentence]],13,0)</f>
        <v>#N/A</v>
      </c>
      <c r="H1440" t="e">
        <f>VLOOKUP(Final_manabou_kanji[[#This Row],[Kanji]],Raw_data_N2_Kanji[[Receipe]:[Meaning]],6,0)</f>
        <v>#N/A</v>
      </c>
      <c r="I1440" t="e">
        <f>VLOOKUP(Final_manabou_kanji[[#This Row],[Kanji]],Raw_data_N2_Kanji[[Receipe]:[Meaning]],7,0)</f>
        <v>#N/A</v>
      </c>
      <c r="J1440" t="e">
        <f>#REF!</f>
        <v>#REF!</v>
      </c>
      <c r="K1440" s="35">
        <f>Final_manabou_kanji[[#This Row],[Sr. no.]]</f>
        <v>1438</v>
      </c>
    </row>
    <row r="1441" spans="2:11" ht="15" customHeight="1" x14ac:dyDescent="0.3">
      <c r="B1441" s="34">
        <v>1439</v>
      </c>
      <c r="C1441" s="34" t="e">
        <f>VLOOKUP(Final_manabou_kanji[[#This Row],[Sr. no.]],Raw_data_N2_Kanji[[Sr. no.]:[Receipe no]],5,0)</f>
        <v>#N/A</v>
      </c>
      <c r="D1441" s="38" t="e">
        <f>VLOOKUP(Final_manabou_kanji[[#This Row],[Sr. no.]],Raw_data_N2_Kanji[[Sr. no.]:[Meaning]],7,0)</f>
        <v>#N/A</v>
      </c>
      <c r="E1441" s="3" t="e">
        <f>VLOOKUP(Final_manabou_kanji[[#This Row],[Sr. no.]],Raw_data_N2_Kanji[[Sr. no.]:[Meaning]],8,0)</f>
        <v>#N/A</v>
      </c>
      <c r="F1441" s="39" t="e">
        <f>VLOOKUP(Final_manabou_kanji[[#This Row],[Sr. no.]],Raw_data_N2_Kanji[[Sr. no.]:[Meaning]],9,0)</f>
        <v>#N/A</v>
      </c>
      <c r="G1441" s="66" t="e">
        <f>VLOOKUP(Final_manabou_kanji[[#This Row],[Sr. no.]],Raw_data_N2_Kanji[[Sr. no.]:[Sentence]],13,0)</f>
        <v>#N/A</v>
      </c>
      <c r="H1441" t="e">
        <f>VLOOKUP(Final_manabou_kanji[[#This Row],[Kanji]],Raw_data_N2_Kanji[[Receipe]:[Meaning]],6,0)</f>
        <v>#N/A</v>
      </c>
      <c r="I1441" t="e">
        <f>VLOOKUP(Final_manabou_kanji[[#This Row],[Kanji]],Raw_data_N2_Kanji[[Receipe]:[Meaning]],7,0)</f>
        <v>#N/A</v>
      </c>
      <c r="J1441" t="e">
        <f>#REF!</f>
        <v>#REF!</v>
      </c>
      <c r="K1441" s="35">
        <f>Final_manabou_kanji[[#This Row],[Sr. no.]]</f>
        <v>1439</v>
      </c>
    </row>
    <row r="1442" spans="2:11" ht="15" customHeight="1" x14ac:dyDescent="0.3">
      <c r="B1442" s="34">
        <v>1440</v>
      </c>
      <c r="C1442" s="34" t="e">
        <f>VLOOKUP(Final_manabou_kanji[[#This Row],[Sr. no.]],Raw_data_N2_Kanji[[Sr. no.]:[Receipe no]],5,0)</f>
        <v>#N/A</v>
      </c>
      <c r="D1442" s="38" t="e">
        <f>VLOOKUP(Final_manabou_kanji[[#This Row],[Sr. no.]],Raw_data_N2_Kanji[[Sr. no.]:[Meaning]],7,0)</f>
        <v>#N/A</v>
      </c>
      <c r="E1442" s="3" t="e">
        <f>VLOOKUP(Final_manabou_kanji[[#This Row],[Sr. no.]],Raw_data_N2_Kanji[[Sr. no.]:[Meaning]],8,0)</f>
        <v>#N/A</v>
      </c>
      <c r="F1442" s="39" t="e">
        <f>VLOOKUP(Final_manabou_kanji[[#This Row],[Sr. no.]],Raw_data_N2_Kanji[[Sr. no.]:[Meaning]],9,0)</f>
        <v>#N/A</v>
      </c>
      <c r="G1442" s="66" t="e">
        <f>VLOOKUP(Final_manabou_kanji[[#This Row],[Sr. no.]],Raw_data_N2_Kanji[[Sr. no.]:[Sentence]],13,0)</f>
        <v>#N/A</v>
      </c>
      <c r="H1442" t="e">
        <f>VLOOKUP(Final_manabou_kanji[[#This Row],[Kanji]],Raw_data_N2_Kanji[[Receipe]:[Meaning]],6,0)</f>
        <v>#N/A</v>
      </c>
      <c r="I1442" t="e">
        <f>VLOOKUP(Final_manabou_kanji[[#This Row],[Kanji]],Raw_data_N2_Kanji[[Receipe]:[Meaning]],7,0)</f>
        <v>#N/A</v>
      </c>
      <c r="J1442" t="e">
        <f>#REF!</f>
        <v>#REF!</v>
      </c>
      <c r="K1442" s="35">
        <f>Final_manabou_kanji[[#This Row],[Sr. no.]]</f>
        <v>1440</v>
      </c>
    </row>
    <row r="1443" spans="2:11" ht="15" customHeight="1" x14ac:dyDescent="0.3">
      <c r="B1443" s="34">
        <v>1441</v>
      </c>
      <c r="C1443" s="34" t="e">
        <f>VLOOKUP(Final_manabou_kanji[[#This Row],[Sr. no.]],Raw_data_N2_Kanji[[Sr. no.]:[Receipe no]],5,0)</f>
        <v>#N/A</v>
      </c>
      <c r="D1443" s="38" t="e">
        <f>VLOOKUP(Final_manabou_kanji[[#This Row],[Sr. no.]],Raw_data_N2_Kanji[[Sr. no.]:[Meaning]],7,0)</f>
        <v>#N/A</v>
      </c>
      <c r="E1443" s="3" t="e">
        <f>VLOOKUP(Final_manabou_kanji[[#This Row],[Sr. no.]],Raw_data_N2_Kanji[[Sr. no.]:[Meaning]],8,0)</f>
        <v>#N/A</v>
      </c>
      <c r="F1443" s="39" t="e">
        <f>VLOOKUP(Final_manabou_kanji[[#This Row],[Sr. no.]],Raw_data_N2_Kanji[[Sr. no.]:[Meaning]],9,0)</f>
        <v>#N/A</v>
      </c>
      <c r="G1443" s="66" t="e">
        <f>VLOOKUP(Final_manabou_kanji[[#This Row],[Sr. no.]],Raw_data_N2_Kanji[[Sr. no.]:[Sentence]],13,0)</f>
        <v>#N/A</v>
      </c>
      <c r="H1443" t="e">
        <f>VLOOKUP(Final_manabou_kanji[[#This Row],[Kanji]],Raw_data_N2_Kanji[[Receipe]:[Meaning]],6,0)</f>
        <v>#N/A</v>
      </c>
      <c r="I1443" t="e">
        <f>VLOOKUP(Final_manabou_kanji[[#This Row],[Kanji]],Raw_data_N2_Kanji[[Receipe]:[Meaning]],7,0)</f>
        <v>#N/A</v>
      </c>
      <c r="J1443" t="e">
        <f>#REF!</f>
        <v>#REF!</v>
      </c>
      <c r="K1443" s="35">
        <f>Final_manabou_kanji[[#This Row],[Sr. no.]]</f>
        <v>1441</v>
      </c>
    </row>
    <row r="1444" spans="2:11" ht="15" customHeight="1" x14ac:dyDescent="0.3">
      <c r="B1444" s="34">
        <v>1442</v>
      </c>
      <c r="C1444" s="34" t="e">
        <f>VLOOKUP(Final_manabou_kanji[[#This Row],[Sr. no.]],Raw_data_N2_Kanji[[Sr. no.]:[Receipe no]],5,0)</f>
        <v>#N/A</v>
      </c>
      <c r="D1444" s="38" t="e">
        <f>VLOOKUP(Final_manabou_kanji[[#This Row],[Sr. no.]],Raw_data_N2_Kanji[[Sr. no.]:[Meaning]],7,0)</f>
        <v>#N/A</v>
      </c>
      <c r="E1444" s="3" t="e">
        <f>VLOOKUP(Final_manabou_kanji[[#This Row],[Sr. no.]],Raw_data_N2_Kanji[[Sr. no.]:[Meaning]],8,0)</f>
        <v>#N/A</v>
      </c>
      <c r="F1444" s="39" t="e">
        <f>VLOOKUP(Final_manabou_kanji[[#This Row],[Sr. no.]],Raw_data_N2_Kanji[[Sr. no.]:[Meaning]],9,0)</f>
        <v>#N/A</v>
      </c>
      <c r="G1444" s="66" t="e">
        <f>VLOOKUP(Final_manabou_kanji[[#This Row],[Sr. no.]],Raw_data_N2_Kanji[[Sr. no.]:[Sentence]],13,0)</f>
        <v>#N/A</v>
      </c>
      <c r="H1444" t="e">
        <f>VLOOKUP(Final_manabou_kanji[[#This Row],[Kanji]],Raw_data_N2_Kanji[[Receipe]:[Meaning]],6,0)</f>
        <v>#N/A</v>
      </c>
      <c r="I1444" t="e">
        <f>VLOOKUP(Final_manabou_kanji[[#This Row],[Kanji]],Raw_data_N2_Kanji[[Receipe]:[Meaning]],7,0)</f>
        <v>#N/A</v>
      </c>
      <c r="J1444" t="e">
        <f>#REF!</f>
        <v>#REF!</v>
      </c>
      <c r="K1444" s="35">
        <f>Final_manabou_kanji[[#This Row],[Sr. no.]]</f>
        <v>1442</v>
      </c>
    </row>
    <row r="1445" spans="2:11" ht="15" customHeight="1" x14ac:dyDescent="0.3">
      <c r="B1445" s="34">
        <v>1443</v>
      </c>
      <c r="C1445" s="34" t="e">
        <f>VLOOKUP(Final_manabou_kanji[[#This Row],[Sr. no.]],Raw_data_N2_Kanji[[Sr. no.]:[Receipe no]],5,0)</f>
        <v>#N/A</v>
      </c>
      <c r="D1445" s="38" t="e">
        <f>VLOOKUP(Final_manabou_kanji[[#This Row],[Sr. no.]],Raw_data_N2_Kanji[[Sr. no.]:[Meaning]],7,0)</f>
        <v>#N/A</v>
      </c>
      <c r="E1445" s="3" t="e">
        <f>VLOOKUP(Final_manabou_kanji[[#This Row],[Sr. no.]],Raw_data_N2_Kanji[[Sr. no.]:[Meaning]],8,0)</f>
        <v>#N/A</v>
      </c>
      <c r="F1445" s="39" t="e">
        <f>VLOOKUP(Final_manabou_kanji[[#This Row],[Sr. no.]],Raw_data_N2_Kanji[[Sr. no.]:[Meaning]],9,0)</f>
        <v>#N/A</v>
      </c>
      <c r="G1445" s="66" t="e">
        <f>VLOOKUP(Final_manabou_kanji[[#This Row],[Sr. no.]],Raw_data_N2_Kanji[[Sr. no.]:[Sentence]],13,0)</f>
        <v>#N/A</v>
      </c>
      <c r="H1445" t="e">
        <f>VLOOKUP(Final_manabou_kanji[[#This Row],[Kanji]],Raw_data_N2_Kanji[[Receipe]:[Meaning]],6,0)</f>
        <v>#N/A</v>
      </c>
      <c r="I1445" t="e">
        <f>VLOOKUP(Final_manabou_kanji[[#This Row],[Kanji]],Raw_data_N2_Kanji[[Receipe]:[Meaning]],7,0)</f>
        <v>#N/A</v>
      </c>
      <c r="J1445" t="e">
        <f>#REF!</f>
        <v>#REF!</v>
      </c>
      <c r="K1445" s="35">
        <f>Final_manabou_kanji[[#This Row],[Sr. no.]]</f>
        <v>1443</v>
      </c>
    </row>
    <row r="1446" spans="2:11" ht="15" customHeight="1" x14ac:dyDescent="0.3">
      <c r="B1446" s="34">
        <v>1444</v>
      </c>
      <c r="C1446" s="34" t="e">
        <f>VLOOKUP(Final_manabou_kanji[[#This Row],[Sr. no.]],Raw_data_N2_Kanji[[Sr. no.]:[Receipe no]],5,0)</f>
        <v>#N/A</v>
      </c>
      <c r="D1446" s="38" t="e">
        <f>VLOOKUP(Final_manabou_kanji[[#This Row],[Sr. no.]],Raw_data_N2_Kanji[[Sr. no.]:[Meaning]],7,0)</f>
        <v>#N/A</v>
      </c>
      <c r="E1446" s="3" t="e">
        <f>VLOOKUP(Final_manabou_kanji[[#This Row],[Sr. no.]],Raw_data_N2_Kanji[[Sr. no.]:[Meaning]],8,0)</f>
        <v>#N/A</v>
      </c>
      <c r="F1446" s="39" t="e">
        <f>VLOOKUP(Final_manabou_kanji[[#This Row],[Sr. no.]],Raw_data_N2_Kanji[[Sr. no.]:[Meaning]],9,0)</f>
        <v>#N/A</v>
      </c>
      <c r="G1446" s="66" t="e">
        <f>VLOOKUP(Final_manabou_kanji[[#This Row],[Sr. no.]],Raw_data_N2_Kanji[[Sr. no.]:[Sentence]],13,0)</f>
        <v>#N/A</v>
      </c>
      <c r="H1446" t="e">
        <f>VLOOKUP(Final_manabou_kanji[[#This Row],[Kanji]],Raw_data_N2_Kanji[[Receipe]:[Meaning]],6,0)</f>
        <v>#N/A</v>
      </c>
      <c r="I1446" t="e">
        <f>VLOOKUP(Final_manabou_kanji[[#This Row],[Kanji]],Raw_data_N2_Kanji[[Receipe]:[Meaning]],7,0)</f>
        <v>#N/A</v>
      </c>
      <c r="J1446" t="e">
        <f>#REF!</f>
        <v>#REF!</v>
      </c>
      <c r="K1446" s="35">
        <f>Final_manabou_kanji[[#This Row],[Sr. no.]]</f>
        <v>1444</v>
      </c>
    </row>
    <row r="1447" spans="2:11" ht="15" customHeight="1" x14ac:dyDescent="0.3">
      <c r="B1447" s="34">
        <v>1445</v>
      </c>
      <c r="C1447" s="34" t="e">
        <f>VLOOKUP(Final_manabou_kanji[[#This Row],[Sr. no.]],Raw_data_N2_Kanji[[Sr. no.]:[Receipe no]],5,0)</f>
        <v>#N/A</v>
      </c>
      <c r="D1447" s="38" t="e">
        <f>VLOOKUP(Final_manabou_kanji[[#This Row],[Sr. no.]],Raw_data_N2_Kanji[[Sr. no.]:[Meaning]],7,0)</f>
        <v>#N/A</v>
      </c>
      <c r="E1447" s="3" t="e">
        <f>VLOOKUP(Final_manabou_kanji[[#This Row],[Sr. no.]],Raw_data_N2_Kanji[[Sr. no.]:[Meaning]],8,0)</f>
        <v>#N/A</v>
      </c>
      <c r="F1447" s="39" t="e">
        <f>VLOOKUP(Final_manabou_kanji[[#This Row],[Sr. no.]],Raw_data_N2_Kanji[[Sr. no.]:[Meaning]],9,0)</f>
        <v>#N/A</v>
      </c>
      <c r="G1447" s="66" t="e">
        <f>VLOOKUP(Final_manabou_kanji[[#This Row],[Sr. no.]],Raw_data_N2_Kanji[[Sr. no.]:[Sentence]],13,0)</f>
        <v>#N/A</v>
      </c>
      <c r="H1447" t="e">
        <f>VLOOKUP(Final_manabou_kanji[[#This Row],[Kanji]],Raw_data_N2_Kanji[[Receipe]:[Meaning]],6,0)</f>
        <v>#N/A</v>
      </c>
      <c r="I1447" t="e">
        <f>VLOOKUP(Final_manabou_kanji[[#This Row],[Kanji]],Raw_data_N2_Kanji[[Receipe]:[Meaning]],7,0)</f>
        <v>#N/A</v>
      </c>
      <c r="J1447" t="e">
        <f>#REF!</f>
        <v>#REF!</v>
      </c>
      <c r="K1447" s="35">
        <f>Final_manabou_kanji[[#This Row],[Sr. no.]]</f>
        <v>1445</v>
      </c>
    </row>
    <row r="1448" spans="2:11" ht="15" customHeight="1" x14ac:dyDescent="0.3">
      <c r="B1448" s="34">
        <v>1446</v>
      </c>
      <c r="C1448" s="34" t="e">
        <f>VLOOKUP(Final_manabou_kanji[[#This Row],[Sr. no.]],Raw_data_N2_Kanji[[Sr. no.]:[Receipe no]],5,0)</f>
        <v>#N/A</v>
      </c>
      <c r="D1448" s="38" t="e">
        <f>VLOOKUP(Final_manabou_kanji[[#This Row],[Sr. no.]],Raw_data_N2_Kanji[[Sr. no.]:[Meaning]],7,0)</f>
        <v>#N/A</v>
      </c>
      <c r="E1448" s="3" t="e">
        <f>VLOOKUP(Final_manabou_kanji[[#This Row],[Sr. no.]],Raw_data_N2_Kanji[[Sr. no.]:[Meaning]],8,0)</f>
        <v>#N/A</v>
      </c>
      <c r="F1448" s="39" t="e">
        <f>VLOOKUP(Final_manabou_kanji[[#This Row],[Sr. no.]],Raw_data_N2_Kanji[[Sr. no.]:[Meaning]],9,0)</f>
        <v>#N/A</v>
      </c>
      <c r="G1448" s="66" t="e">
        <f>VLOOKUP(Final_manabou_kanji[[#This Row],[Sr. no.]],Raw_data_N2_Kanji[[Sr. no.]:[Sentence]],13,0)</f>
        <v>#N/A</v>
      </c>
      <c r="H1448" t="e">
        <f>VLOOKUP(Final_manabou_kanji[[#This Row],[Kanji]],Raw_data_N2_Kanji[[Receipe]:[Meaning]],6,0)</f>
        <v>#N/A</v>
      </c>
      <c r="I1448" t="e">
        <f>VLOOKUP(Final_manabou_kanji[[#This Row],[Kanji]],Raw_data_N2_Kanji[[Receipe]:[Meaning]],7,0)</f>
        <v>#N/A</v>
      </c>
      <c r="J1448" t="e">
        <f>#REF!</f>
        <v>#REF!</v>
      </c>
      <c r="K1448" s="35">
        <f>Final_manabou_kanji[[#This Row],[Sr. no.]]</f>
        <v>1446</v>
      </c>
    </row>
    <row r="1449" spans="2:11" ht="15" customHeight="1" x14ac:dyDescent="0.3">
      <c r="B1449" s="34">
        <v>1447</v>
      </c>
      <c r="C1449" s="34" t="e">
        <f>VLOOKUP(Final_manabou_kanji[[#This Row],[Sr. no.]],Raw_data_N2_Kanji[[Sr. no.]:[Receipe no]],5,0)</f>
        <v>#N/A</v>
      </c>
      <c r="D1449" s="38" t="e">
        <f>VLOOKUP(Final_manabou_kanji[[#This Row],[Sr. no.]],Raw_data_N2_Kanji[[Sr. no.]:[Meaning]],7,0)</f>
        <v>#N/A</v>
      </c>
      <c r="E1449" s="3" t="e">
        <f>VLOOKUP(Final_manabou_kanji[[#This Row],[Sr. no.]],Raw_data_N2_Kanji[[Sr. no.]:[Meaning]],8,0)</f>
        <v>#N/A</v>
      </c>
      <c r="F1449" s="39" t="e">
        <f>VLOOKUP(Final_manabou_kanji[[#This Row],[Sr. no.]],Raw_data_N2_Kanji[[Sr. no.]:[Meaning]],9,0)</f>
        <v>#N/A</v>
      </c>
      <c r="G1449" s="66" t="e">
        <f>VLOOKUP(Final_manabou_kanji[[#This Row],[Sr. no.]],Raw_data_N2_Kanji[[Sr. no.]:[Sentence]],13,0)</f>
        <v>#N/A</v>
      </c>
      <c r="H1449" t="e">
        <f>VLOOKUP(Final_manabou_kanji[[#This Row],[Kanji]],Raw_data_N2_Kanji[[Receipe]:[Meaning]],6,0)</f>
        <v>#N/A</v>
      </c>
      <c r="I1449" t="e">
        <f>VLOOKUP(Final_manabou_kanji[[#This Row],[Kanji]],Raw_data_N2_Kanji[[Receipe]:[Meaning]],7,0)</f>
        <v>#N/A</v>
      </c>
      <c r="J1449" t="e">
        <f>#REF!</f>
        <v>#REF!</v>
      </c>
      <c r="K1449" s="35">
        <f>Final_manabou_kanji[[#This Row],[Sr. no.]]</f>
        <v>1447</v>
      </c>
    </row>
    <row r="1450" spans="2:11" ht="15" customHeight="1" x14ac:dyDescent="0.3">
      <c r="B1450" s="34">
        <v>1448</v>
      </c>
      <c r="C1450" s="34" t="e">
        <f>VLOOKUP(Final_manabou_kanji[[#This Row],[Sr. no.]],Raw_data_N2_Kanji[[Sr. no.]:[Receipe no]],5,0)</f>
        <v>#N/A</v>
      </c>
      <c r="D1450" s="38" t="e">
        <f>VLOOKUP(Final_manabou_kanji[[#This Row],[Sr. no.]],Raw_data_N2_Kanji[[Sr. no.]:[Meaning]],7,0)</f>
        <v>#N/A</v>
      </c>
      <c r="E1450" s="3" t="e">
        <f>VLOOKUP(Final_manabou_kanji[[#This Row],[Sr. no.]],Raw_data_N2_Kanji[[Sr. no.]:[Meaning]],8,0)</f>
        <v>#N/A</v>
      </c>
      <c r="F1450" s="39" t="e">
        <f>VLOOKUP(Final_manabou_kanji[[#This Row],[Sr. no.]],Raw_data_N2_Kanji[[Sr. no.]:[Meaning]],9,0)</f>
        <v>#N/A</v>
      </c>
      <c r="G1450" s="66" t="e">
        <f>VLOOKUP(Final_manabou_kanji[[#This Row],[Sr. no.]],Raw_data_N2_Kanji[[Sr. no.]:[Sentence]],13,0)</f>
        <v>#N/A</v>
      </c>
      <c r="H1450" t="e">
        <f>VLOOKUP(Final_manabou_kanji[[#This Row],[Kanji]],Raw_data_N2_Kanji[[Receipe]:[Meaning]],6,0)</f>
        <v>#N/A</v>
      </c>
      <c r="I1450" t="e">
        <f>VLOOKUP(Final_manabou_kanji[[#This Row],[Kanji]],Raw_data_N2_Kanji[[Receipe]:[Meaning]],7,0)</f>
        <v>#N/A</v>
      </c>
      <c r="J1450" t="e">
        <f>#REF!</f>
        <v>#REF!</v>
      </c>
      <c r="K1450" s="35">
        <f>Final_manabou_kanji[[#This Row],[Sr. no.]]</f>
        <v>1448</v>
      </c>
    </row>
    <row r="1451" spans="2:11" ht="15" customHeight="1" x14ac:dyDescent="0.3">
      <c r="B1451" s="34">
        <v>1449</v>
      </c>
      <c r="C1451" s="34" t="e">
        <f>VLOOKUP(Final_manabou_kanji[[#This Row],[Sr. no.]],Raw_data_N2_Kanji[[Sr. no.]:[Receipe no]],5,0)</f>
        <v>#N/A</v>
      </c>
      <c r="D1451" s="38" t="e">
        <f>VLOOKUP(Final_manabou_kanji[[#This Row],[Sr. no.]],Raw_data_N2_Kanji[[Sr. no.]:[Meaning]],7,0)</f>
        <v>#N/A</v>
      </c>
      <c r="E1451" s="3" t="e">
        <f>VLOOKUP(Final_manabou_kanji[[#This Row],[Sr. no.]],Raw_data_N2_Kanji[[Sr. no.]:[Meaning]],8,0)</f>
        <v>#N/A</v>
      </c>
      <c r="F1451" s="39" t="e">
        <f>VLOOKUP(Final_manabou_kanji[[#This Row],[Sr. no.]],Raw_data_N2_Kanji[[Sr. no.]:[Meaning]],9,0)</f>
        <v>#N/A</v>
      </c>
      <c r="G1451" s="66" t="e">
        <f>VLOOKUP(Final_manabou_kanji[[#This Row],[Sr. no.]],Raw_data_N2_Kanji[[Sr. no.]:[Sentence]],13,0)</f>
        <v>#N/A</v>
      </c>
      <c r="H1451" t="e">
        <f>VLOOKUP(Final_manabou_kanji[[#This Row],[Kanji]],Raw_data_N2_Kanji[[Receipe]:[Meaning]],6,0)</f>
        <v>#N/A</v>
      </c>
      <c r="I1451" t="e">
        <f>VLOOKUP(Final_manabou_kanji[[#This Row],[Kanji]],Raw_data_N2_Kanji[[Receipe]:[Meaning]],7,0)</f>
        <v>#N/A</v>
      </c>
      <c r="J1451" t="e">
        <f>#REF!</f>
        <v>#REF!</v>
      </c>
      <c r="K1451" s="35">
        <f>Final_manabou_kanji[[#This Row],[Sr. no.]]</f>
        <v>1449</v>
      </c>
    </row>
    <row r="1452" spans="2:11" ht="15" customHeight="1" x14ac:dyDescent="0.3">
      <c r="B1452" s="34">
        <v>1450</v>
      </c>
      <c r="C1452" s="34" t="e">
        <f>VLOOKUP(Final_manabou_kanji[[#This Row],[Sr. no.]],Raw_data_N2_Kanji[[Sr. no.]:[Receipe no]],5,0)</f>
        <v>#N/A</v>
      </c>
      <c r="D1452" s="38" t="e">
        <f>VLOOKUP(Final_manabou_kanji[[#This Row],[Sr. no.]],Raw_data_N2_Kanji[[Sr. no.]:[Meaning]],7,0)</f>
        <v>#N/A</v>
      </c>
      <c r="E1452" s="3" t="e">
        <f>VLOOKUP(Final_manabou_kanji[[#This Row],[Sr. no.]],Raw_data_N2_Kanji[[Sr. no.]:[Meaning]],8,0)</f>
        <v>#N/A</v>
      </c>
      <c r="F1452" s="39" t="e">
        <f>VLOOKUP(Final_manabou_kanji[[#This Row],[Sr. no.]],Raw_data_N2_Kanji[[Sr. no.]:[Meaning]],9,0)</f>
        <v>#N/A</v>
      </c>
      <c r="G1452" s="66" t="e">
        <f>VLOOKUP(Final_manabou_kanji[[#This Row],[Sr. no.]],Raw_data_N2_Kanji[[Sr. no.]:[Sentence]],13,0)</f>
        <v>#N/A</v>
      </c>
      <c r="H1452" t="e">
        <f>VLOOKUP(Final_manabou_kanji[[#This Row],[Kanji]],Raw_data_N2_Kanji[[Receipe]:[Meaning]],6,0)</f>
        <v>#N/A</v>
      </c>
      <c r="I1452" t="e">
        <f>VLOOKUP(Final_manabou_kanji[[#This Row],[Kanji]],Raw_data_N2_Kanji[[Receipe]:[Meaning]],7,0)</f>
        <v>#N/A</v>
      </c>
      <c r="J1452" t="e">
        <f>#REF!</f>
        <v>#REF!</v>
      </c>
      <c r="K1452" s="35">
        <f>Final_manabou_kanji[[#This Row],[Sr. no.]]</f>
        <v>1450</v>
      </c>
    </row>
    <row r="1453" spans="2:11" ht="15" customHeight="1" x14ac:dyDescent="0.3">
      <c r="B1453" s="34">
        <v>1451</v>
      </c>
      <c r="C1453" s="34" t="e">
        <f>VLOOKUP(Final_manabou_kanji[[#This Row],[Sr. no.]],Raw_data_N2_Kanji[[Sr. no.]:[Receipe no]],5,0)</f>
        <v>#N/A</v>
      </c>
      <c r="D1453" s="38" t="e">
        <f>VLOOKUP(Final_manabou_kanji[[#This Row],[Sr. no.]],Raw_data_N2_Kanji[[Sr. no.]:[Meaning]],7,0)</f>
        <v>#N/A</v>
      </c>
      <c r="E1453" s="3" t="e">
        <f>VLOOKUP(Final_manabou_kanji[[#This Row],[Sr. no.]],Raw_data_N2_Kanji[[Sr. no.]:[Meaning]],8,0)</f>
        <v>#N/A</v>
      </c>
      <c r="F1453" s="39" t="e">
        <f>VLOOKUP(Final_manabou_kanji[[#This Row],[Sr. no.]],Raw_data_N2_Kanji[[Sr. no.]:[Meaning]],9,0)</f>
        <v>#N/A</v>
      </c>
      <c r="G1453" s="66" t="e">
        <f>VLOOKUP(Final_manabou_kanji[[#This Row],[Sr. no.]],Raw_data_N2_Kanji[[Sr. no.]:[Sentence]],13,0)</f>
        <v>#N/A</v>
      </c>
      <c r="H1453" t="e">
        <f>VLOOKUP(Final_manabou_kanji[[#This Row],[Kanji]],Raw_data_N2_Kanji[[Receipe]:[Meaning]],6,0)</f>
        <v>#N/A</v>
      </c>
      <c r="I1453" t="e">
        <f>VLOOKUP(Final_manabou_kanji[[#This Row],[Kanji]],Raw_data_N2_Kanji[[Receipe]:[Meaning]],7,0)</f>
        <v>#N/A</v>
      </c>
      <c r="J1453" t="e">
        <f>#REF!</f>
        <v>#REF!</v>
      </c>
      <c r="K1453" s="35">
        <f>Final_manabou_kanji[[#This Row],[Sr. no.]]</f>
        <v>1451</v>
      </c>
    </row>
    <row r="1454" spans="2:11" ht="15" customHeight="1" x14ac:dyDescent="0.3">
      <c r="B1454" s="34">
        <v>1452</v>
      </c>
      <c r="C1454" s="34" t="e">
        <f>VLOOKUP(Final_manabou_kanji[[#This Row],[Sr. no.]],Raw_data_N2_Kanji[[Sr. no.]:[Receipe no]],5,0)</f>
        <v>#N/A</v>
      </c>
      <c r="D1454" s="38" t="e">
        <f>VLOOKUP(Final_manabou_kanji[[#This Row],[Sr. no.]],Raw_data_N2_Kanji[[Sr. no.]:[Meaning]],7,0)</f>
        <v>#N/A</v>
      </c>
      <c r="E1454" s="3" t="e">
        <f>VLOOKUP(Final_manabou_kanji[[#This Row],[Sr. no.]],Raw_data_N2_Kanji[[Sr. no.]:[Meaning]],8,0)</f>
        <v>#N/A</v>
      </c>
      <c r="F1454" s="39" t="e">
        <f>VLOOKUP(Final_manabou_kanji[[#This Row],[Sr. no.]],Raw_data_N2_Kanji[[Sr. no.]:[Meaning]],9,0)</f>
        <v>#N/A</v>
      </c>
      <c r="G1454" s="66" t="e">
        <f>VLOOKUP(Final_manabou_kanji[[#This Row],[Sr. no.]],Raw_data_N2_Kanji[[Sr. no.]:[Sentence]],13,0)</f>
        <v>#N/A</v>
      </c>
      <c r="H1454" t="e">
        <f>VLOOKUP(Final_manabou_kanji[[#This Row],[Kanji]],Raw_data_N2_Kanji[[Receipe]:[Meaning]],6,0)</f>
        <v>#N/A</v>
      </c>
      <c r="I1454" t="e">
        <f>VLOOKUP(Final_manabou_kanji[[#This Row],[Kanji]],Raw_data_N2_Kanji[[Receipe]:[Meaning]],7,0)</f>
        <v>#N/A</v>
      </c>
      <c r="J1454" t="e">
        <f>#REF!</f>
        <v>#REF!</v>
      </c>
      <c r="K1454" s="35">
        <f>Final_manabou_kanji[[#This Row],[Sr. no.]]</f>
        <v>1452</v>
      </c>
    </row>
    <row r="1455" spans="2:11" ht="15" customHeight="1" x14ac:dyDescent="0.3">
      <c r="B1455" s="34">
        <v>1453</v>
      </c>
      <c r="C1455" s="34" t="e">
        <f>VLOOKUP(Final_manabou_kanji[[#This Row],[Sr. no.]],Raw_data_N2_Kanji[[Sr. no.]:[Receipe no]],5,0)</f>
        <v>#N/A</v>
      </c>
      <c r="D1455" s="38" t="e">
        <f>VLOOKUP(Final_manabou_kanji[[#This Row],[Sr. no.]],Raw_data_N2_Kanji[[Sr. no.]:[Meaning]],7,0)</f>
        <v>#N/A</v>
      </c>
      <c r="E1455" s="3" t="e">
        <f>VLOOKUP(Final_manabou_kanji[[#This Row],[Sr. no.]],Raw_data_N2_Kanji[[Sr. no.]:[Meaning]],8,0)</f>
        <v>#N/A</v>
      </c>
      <c r="F1455" s="39" t="e">
        <f>VLOOKUP(Final_manabou_kanji[[#This Row],[Sr. no.]],Raw_data_N2_Kanji[[Sr. no.]:[Meaning]],9,0)</f>
        <v>#N/A</v>
      </c>
      <c r="G1455" s="66" t="e">
        <f>VLOOKUP(Final_manabou_kanji[[#This Row],[Sr. no.]],Raw_data_N2_Kanji[[Sr. no.]:[Sentence]],13,0)</f>
        <v>#N/A</v>
      </c>
      <c r="H1455" t="e">
        <f>VLOOKUP(Final_manabou_kanji[[#This Row],[Kanji]],Raw_data_N2_Kanji[[Receipe]:[Meaning]],6,0)</f>
        <v>#N/A</v>
      </c>
      <c r="I1455" t="e">
        <f>VLOOKUP(Final_manabou_kanji[[#This Row],[Kanji]],Raw_data_N2_Kanji[[Receipe]:[Meaning]],7,0)</f>
        <v>#N/A</v>
      </c>
      <c r="J1455" t="e">
        <f>#REF!</f>
        <v>#REF!</v>
      </c>
      <c r="K1455" s="35">
        <f>Final_manabou_kanji[[#This Row],[Sr. no.]]</f>
        <v>1453</v>
      </c>
    </row>
    <row r="1456" spans="2:11" ht="15" customHeight="1" x14ac:dyDescent="0.3">
      <c r="B1456" s="34">
        <v>1454</v>
      </c>
      <c r="C1456" s="34" t="e">
        <f>VLOOKUP(Final_manabou_kanji[[#This Row],[Sr. no.]],Raw_data_N2_Kanji[[Sr. no.]:[Receipe no]],5,0)</f>
        <v>#N/A</v>
      </c>
      <c r="D1456" s="38" t="e">
        <f>VLOOKUP(Final_manabou_kanji[[#This Row],[Sr. no.]],Raw_data_N2_Kanji[[Sr. no.]:[Meaning]],7,0)</f>
        <v>#N/A</v>
      </c>
      <c r="E1456" s="3" t="e">
        <f>VLOOKUP(Final_manabou_kanji[[#This Row],[Sr. no.]],Raw_data_N2_Kanji[[Sr. no.]:[Meaning]],8,0)</f>
        <v>#N/A</v>
      </c>
      <c r="F1456" s="39" t="e">
        <f>VLOOKUP(Final_manabou_kanji[[#This Row],[Sr. no.]],Raw_data_N2_Kanji[[Sr. no.]:[Meaning]],9,0)</f>
        <v>#N/A</v>
      </c>
      <c r="G1456" s="66" t="e">
        <f>VLOOKUP(Final_manabou_kanji[[#This Row],[Sr. no.]],Raw_data_N2_Kanji[[Sr. no.]:[Sentence]],13,0)</f>
        <v>#N/A</v>
      </c>
      <c r="H1456" t="e">
        <f>VLOOKUP(Final_manabou_kanji[[#This Row],[Kanji]],Raw_data_N2_Kanji[[Receipe]:[Meaning]],6,0)</f>
        <v>#N/A</v>
      </c>
      <c r="I1456" t="e">
        <f>VLOOKUP(Final_manabou_kanji[[#This Row],[Kanji]],Raw_data_N2_Kanji[[Receipe]:[Meaning]],7,0)</f>
        <v>#N/A</v>
      </c>
      <c r="J1456" t="e">
        <f>#REF!</f>
        <v>#REF!</v>
      </c>
      <c r="K1456" s="35">
        <f>Final_manabou_kanji[[#This Row],[Sr. no.]]</f>
        <v>1454</v>
      </c>
    </row>
    <row r="1457" spans="2:11" ht="15" customHeight="1" x14ac:dyDescent="0.3">
      <c r="B1457" s="34">
        <v>1455</v>
      </c>
      <c r="C1457" s="34" t="e">
        <f>VLOOKUP(Final_manabou_kanji[[#This Row],[Sr. no.]],Raw_data_N2_Kanji[[Sr. no.]:[Receipe no]],5,0)</f>
        <v>#N/A</v>
      </c>
      <c r="D1457" s="38" t="e">
        <f>VLOOKUP(Final_manabou_kanji[[#This Row],[Sr. no.]],Raw_data_N2_Kanji[[Sr. no.]:[Meaning]],7,0)</f>
        <v>#N/A</v>
      </c>
      <c r="E1457" s="3" t="e">
        <f>VLOOKUP(Final_manabou_kanji[[#This Row],[Sr. no.]],Raw_data_N2_Kanji[[Sr. no.]:[Meaning]],8,0)</f>
        <v>#N/A</v>
      </c>
      <c r="F1457" s="39" t="e">
        <f>VLOOKUP(Final_manabou_kanji[[#This Row],[Sr. no.]],Raw_data_N2_Kanji[[Sr. no.]:[Meaning]],9,0)</f>
        <v>#N/A</v>
      </c>
      <c r="G1457" s="66" t="e">
        <f>VLOOKUP(Final_manabou_kanji[[#This Row],[Sr. no.]],Raw_data_N2_Kanji[[Sr. no.]:[Sentence]],13,0)</f>
        <v>#N/A</v>
      </c>
      <c r="H1457" t="e">
        <f>VLOOKUP(Final_manabou_kanji[[#This Row],[Kanji]],Raw_data_N2_Kanji[[Receipe]:[Meaning]],6,0)</f>
        <v>#N/A</v>
      </c>
      <c r="I1457" t="e">
        <f>VLOOKUP(Final_manabou_kanji[[#This Row],[Kanji]],Raw_data_N2_Kanji[[Receipe]:[Meaning]],7,0)</f>
        <v>#N/A</v>
      </c>
      <c r="J1457" t="e">
        <f>#REF!</f>
        <v>#REF!</v>
      </c>
      <c r="K1457" s="35">
        <f>Final_manabou_kanji[[#This Row],[Sr. no.]]</f>
        <v>1455</v>
      </c>
    </row>
    <row r="1458" spans="2:11" ht="15" customHeight="1" x14ac:dyDescent="0.3">
      <c r="B1458" s="34">
        <v>1456</v>
      </c>
      <c r="C1458" s="34" t="e">
        <f>VLOOKUP(Final_manabou_kanji[[#This Row],[Sr. no.]],Raw_data_N2_Kanji[[Sr. no.]:[Receipe no]],5,0)</f>
        <v>#N/A</v>
      </c>
      <c r="D1458" s="38" t="e">
        <f>VLOOKUP(Final_manabou_kanji[[#This Row],[Sr. no.]],Raw_data_N2_Kanji[[Sr. no.]:[Meaning]],7,0)</f>
        <v>#N/A</v>
      </c>
      <c r="E1458" s="3" t="e">
        <f>VLOOKUP(Final_manabou_kanji[[#This Row],[Sr. no.]],Raw_data_N2_Kanji[[Sr. no.]:[Meaning]],8,0)</f>
        <v>#N/A</v>
      </c>
      <c r="F1458" s="39" t="e">
        <f>VLOOKUP(Final_manabou_kanji[[#This Row],[Sr. no.]],Raw_data_N2_Kanji[[Sr. no.]:[Meaning]],9,0)</f>
        <v>#N/A</v>
      </c>
      <c r="G1458" s="66" t="e">
        <f>VLOOKUP(Final_manabou_kanji[[#This Row],[Sr. no.]],Raw_data_N2_Kanji[[Sr. no.]:[Sentence]],13,0)</f>
        <v>#N/A</v>
      </c>
      <c r="H1458" t="e">
        <f>VLOOKUP(Final_manabou_kanji[[#This Row],[Kanji]],Raw_data_N2_Kanji[[Receipe]:[Meaning]],6,0)</f>
        <v>#N/A</v>
      </c>
      <c r="I1458" t="e">
        <f>VLOOKUP(Final_manabou_kanji[[#This Row],[Kanji]],Raw_data_N2_Kanji[[Receipe]:[Meaning]],7,0)</f>
        <v>#N/A</v>
      </c>
      <c r="J1458" t="e">
        <f>#REF!</f>
        <v>#REF!</v>
      </c>
      <c r="K1458" s="35">
        <f>Final_manabou_kanji[[#This Row],[Sr. no.]]</f>
        <v>1456</v>
      </c>
    </row>
    <row r="1459" spans="2:11" ht="15" customHeight="1" x14ac:dyDescent="0.3">
      <c r="B1459" s="34">
        <v>1457</v>
      </c>
      <c r="C1459" s="34" t="e">
        <f>VLOOKUP(Final_manabou_kanji[[#This Row],[Sr. no.]],Raw_data_N2_Kanji[[Sr. no.]:[Receipe no]],5,0)</f>
        <v>#N/A</v>
      </c>
      <c r="D1459" s="38" t="e">
        <f>VLOOKUP(Final_manabou_kanji[[#This Row],[Sr. no.]],Raw_data_N2_Kanji[[Sr. no.]:[Meaning]],7,0)</f>
        <v>#N/A</v>
      </c>
      <c r="E1459" s="3" t="e">
        <f>VLOOKUP(Final_manabou_kanji[[#This Row],[Sr. no.]],Raw_data_N2_Kanji[[Sr. no.]:[Meaning]],8,0)</f>
        <v>#N/A</v>
      </c>
      <c r="F1459" s="39" t="e">
        <f>VLOOKUP(Final_manabou_kanji[[#This Row],[Sr. no.]],Raw_data_N2_Kanji[[Sr. no.]:[Meaning]],9,0)</f>
        <v>#N/A</v>
      </c>
      <c r="G1459" s="66" t="e">
        <f>VLOOKUP(Final_manabou_kanji[[#This Row],[Sr. no.]],Raw_data_N2_Kanji[[Sr. no.]:[Sentence]],13,0)</f>
        <v>#N/A</v>
      </c>
      <c r="H1459" t="e">
        <f>VLOOKUP(Final_manabou_kanji[[#This Row],[Kanji]],Raw_data_N2_Kanji[[Receipe]:[Meaning]],6,0)</f>
        <v>#N/A</v>
      </c>
      <c r="I1459" t="e">
        <f>VLOOKUP(Final_manabou_kanji[[#This Row],[Kanji]],Raw_data_N2_Kanji[[Receipe]:[Meaning]],7,0)</f>
        <v>#N/A</v>
      </c>
      <c r="J1459" t="e">
        <f>#REF!</f>
        <v>#REF!</v>
      </c>
      <c r="K1459" s="35">
        <f>Final_manabou_kanji[[#This Row],[Sr. no.]]</f>
        <v>1457</v>
      </c>
    </row>
    <row r="1460" spans="2:11" ht="15" customHeight="1" x14ac:dyDescent="0.3">
      <c r="B1460" s="34">
        <v>1458</v>
      </c>
      <c r="C1460" s="34" t="e">
        <f>VLOOKUP(Final_manabou_kanji[[#This Row],[Sr. no.]],Raw_data_N2_Kanji[[Sr. no.]:[Receipe no]],5,0)</f>
        <v>#N/A</v>
      </c>
      <c r="D1460" s="38" t="e">
        <f>VLOOKUP(Final_manabou_kanji[[#This Row],[Sr. no.]],Raw_data_N2_Kanji[[Sr. no.]:[Meaning]],7,0)</f>
        <v>#N/A</v>
      </c>
      <c r="E1460" s="3" t="e">
        <f>VLOOKUP(Final_manabou_kanji[[#This Row],[Sr. no.]],Raw_data_N2_Kanji[[Sr. no.]:[Meaning]],8,0)</f>
        <v>#N/A</v>
      </c>
      <c r="F1460" s="39" t="e">
        <f>VLOOKUP(Final_manabou_kanji[[#This Row],[Sr. no.]],Raw_data_N2_Kanji[[Sr. no.]:[Meaning]],9,0)</f>
        <v>#N/A</v>
      </c>
      <c r="G1460" s="66" t="e">
        <f>VLOOKUP(Final_manabou_kanji[[#This Row],[Sr. no.]],Raw_data_N2_Kanji[[Sr. no.]:[Sentence]],13,0)</f>
        <v>#N/A</v>
      </c>
      <c r="H1460" t="e">
        <f>VLOOKUP(Final_manabou_kanji[[#This Row],[Kanji]],Raw_data_N2_Kanji[[Receipe]:[Meaning]],6,0)</f>
        <v>#N/A</v>
      </c>
      <c r="I1460" t="e">
        <f>VLOOKUP(Final_manabou_kanji[[#This Row],[Kanji]],Raw_data_N2_Kanji[[Receipe]:[Meaning]],7,0)</f>
        <v>#N/A</v>
      </c>
      <c r="J1460" t="e">
        <f>#REF!</f>
        <v>#REF!</v>
      </c>
      <c r="K1460" s="35">
        <f>Final_manabou_kanji[[#This Row],[Sr. no.]]</f>
        <v>1458</v>
      </c>
    </row>
    <row r="1461" spans="2:11" ht="15" customHeight="1" x14ac:dyDescent="0.3">
      <c r="B1461" s="34">
        <v>1459</v>
      </c>
      <c r="C1461" s="34" t="e">
        <f>VLOOKUP(Final_manabou_kanji[[#This Row],[Sr. no.]],Raw_data_N2_Kanji[[Sr. no.]:[Receipe no]],5,0)</f>
        <v>#N/A</v>
      </c>
      <c r="D1461" s="38" t="e">
        <f>VLOOKUP(Final_manabou_kanji[[#This Row],[Sr. no.]],Raw_data_N2_Kanji[[Sr. no.]:[Meaning]],7,0)</f>
        <v>#N/A</v>
      </c>
      <c r="E1461" s="3" t="e">
        <f>VLOOKUP(Final_manabou_kanji[[#This Row],[Sr. no.]],Raw_data_N2_Kanji[[Sr. no.]:[Meaning]],8,0)</f>
        <v>#N/A</v>
      </c>
      <c r="F1461" s="39" t="e">
        <f>VLOOKUP(Final_manabou_kanji[[#This Row],[Sr. no.]],Raw_data_N2_Kanji[[Sr. no.]:[Meaning]],9,0)</f>
        <v>#N/A</v>
      </c>
      <c r="G1461" s="66" t="e">
        <f>VLOOKUP(Final_manabou_kanji[[#This Row],[Sr. no.]],Raw_data_N2_Kanji[[Sr. no.]:[Sentence]],13,0)</f>
        <v>#N/A</v>
      </c>
      <c r="H1461" t="e">
        <f>VLOOKUP(Final_manabou_kanji[[#This Row],[Kanji]],Raw_data_N2_Kanji[[Receipe]:[Meaning]],6,0)</f>
        <v>#N/A</v>
      </c>
      <c r="I1461" t="e">
        <f>VLOOKUP(Final_manabou_kanji[[#This Row],[Kanji]],Raw_data_N2_Kanji[[Receipe]:[Meaning]],7,0)</f>
        <v>#N/A</v>
      </c>
      <c r="J1461" t="e">
        <f>#REF!</f>
        <v>#REF!</v>
      </c>
      <c r="K1461" s="35">
        <f>Final_manabou_kanji[[#This Row],[Sr. no.]]</f>
        <v>1459</v>
      </c>
    </row>
    <row r="1462" spans="2:11" ht="15" customHeight="1" x14ac:dyDescent="0.3">
      <c r="B1462" s="34">
        <v>1460</v>
      </c>
      <c r="C1462" s="34" t="e">
        <f>VLOOKUP(Final_manabou_kanji[[#This Row],[Sr. no.]],Raw_data_N2_Kanji[[Sr. no.]:[Receipe no]],5,0)</f>
        <v>#N/A</v>
      </c>
      <c r="D1462" s="38" t="e">
        <f>VLOOKUP(Final_manabou_kanji[[#This Row],[Sr. no.]],Raw_data_N2_Kanji[[Sr. no.]:[Meaning]],7,0)</f>
        <v>#N/A</v>
      </c>
      <c r="E1462" s="3" t="e">
        <f>VLOOKUP(Final_manabou_kanji[[#This Row],[Sr. no.]],Raw_data_N2_Kanji[[Sr. no.]:[Meaning]],8,0)</f>
        <v>#N/A</v>
      </c>
      <c r="F1462" s="39" t="e">
        <f>VLOOKUP(Final_manabou_kanji[[#This Row],[Sr. no.]],Raw_data_N2_Kanji[[Sr. no.]:[Meaning]],9,0)</f>
        <v>#N/A</v>
      </c>
      <c r="G1462" s="66" t="e">
        <f>VLOOKUP(Final_manabou_kanji[[#This Row],[Sr. no.]],Raw_data_N2_Kanji[[Sr. no.]:[Sentence]],13,0)</f>
        <v>#N/A</v>
      </c>
      <c r="H1462" t="e">
        <f>VLOOKUP(Final_manabou_kanji[[#This Row],[Kanji]],Raw_data_N2_Kanji[[Receipe]:[Meaning]],6,0)</f>
        <v>#N/A</v>
      </c>
      <c r="I1462" t="e">
        <f>VLOOKUP(Final_manabou_kanji[[#This Row],[Kanji]],Raw_data_N2_Kanji[[Receipe]:[Meaning]],7,0)</f>
        <v>#N/A</v>
      </c>
      <c r="J1462" t="e">
        <f>#REF!</f>
        <v>#REF!</v>
      </c>
      <c r="K1462" s="35">
        <f>Final_manabou_kanji[[#This Row],[Sr. no.]]</f>
        <v>1460</v>
      </c>
    </row>
    <row r="1463" spans="2:11" ht="15" customHeight="1" x14ac:dyDescent="0.3">
      <c r="B1463" s="34">
        <v>1461</v>
      </c>
      <c r="C1463" s="34" t="e">
        <f>VLOOKUP(Final_manabou_kanji[[#This Row],[Sr. no.]],Raw_data_N2_Kanji[[Sr. no.]:[Receipe no]],5,0)</f>
        <v>#N/A</v>
      </c>
      <c r="D1463" s="38" t="e">
        <f>VLOOKUP(Final_manabou_kanji[[#This Row],[Sr. no.]],Raw_data_N2_Kanji[[Sr. no.]:[Meaning]],7,0)</f>
        <v>#N/A</v>
      </c>
      <c r="E1463" s="3" t="e">
        <f>VLOOKUP(Final_manabou_kanji[[#This Row],[Sr. no.]],Raw_data_N2_Kanji[[Sr. no.]:[Meaning]],8,0)</f>
        <v>#N/A</v>
      </c>
      <c r="F1463" s="39" t="e">
        <f>VLOOKUP(Final_manabou_kanji[[#This Row],[Sr. no.]],Raw_data_N2_Kanji[[Sr. no.]:[Meaning]],9,0)</f>
        <v>#N/A</v>
      </c>
      <c r="G1463" s="66" t="e">
        <f>VLOOKUP(Final_manabou_kanji[[#This Row],[Sr. no.]],Raw_data_N2_Kanji[[Sr. no.]:[Sentence]],13,0)</f>
        <v>#N/A</v>
      </c>
      <c r="H1463" t="e">
        <f>VLOOKUP(Final_manabou_kanji[[#This Row],[Kanji]],Raw_data_N2_Kanji[[Receipe]:[Meaning]],6,0)</f>
        <v>#N/A</v>
      </c>
      <c r="I1463" t="e">
        <f>VLOOKUP(Final_manabou_kanji[[#This Row],[Kanji]],Raw_data_N2_Kanji[[Receipe]:[Meaning]],7,0)</f>
        <v>#N/A</v>
      </c>
      <c r="J1463" t="e">
        <f>#REF!</f>
        <v>#REF!</v>
      </c>
      <c r="K1463" s="35">
        <f>Final_manabou_kanji[[#This Row],[Sr. no.]]</f>
        <v>1461</v>
      </c>
    </row>
    <row r="1464" spans="2:11" ht="15" customHeight="1" x14ac:dyDescent="0.3">
      <c r="B1464" s="34">
        <v>1462</v>
      </c>
      <c r="C1464" s="34" t="e">
        <f>VLOOKUP(Final_manabou_kanji[[#This Row],[Sr. no.]],Raw_data_N2_Kanji[[Sr. no.]:[Receipe no]],5,0)</f>
        <v>#N/A</v>
      </c>
      <c r="D1464" s="38" t="e">
        <f>VLOOKUP(Final_manabou_kanji[[#This Row],[Sr. no.]],Raw_data_N2_Kanji[[Sr. no.]:[Meaning]],7,0)</f>
        <v>#N/A</v>
      </c>
      <c r="E1464" s="3" t="e">
        <f>VLOOKUP(Final_manabou_kanji[[#This Row],[Sr. no.]],Raw_data_N2_Kanji[[Sr. no.]:[Meaning]],8,0)</f>
        <v>#N/A</v>
      </c>
      <c r="F1464" s="39" t="e">
        <f>VLOOKUP(Final_manabou_kanji[[#This Row],[Sr. no.]],Raw_data_N2_Kanji[[Sr. no.]:[Meaning]],9,0)</f>
        <v>#N/A</v>
      </c>
      <c r="G1464" s="66" t="e">
        <f>VLOOKUP(Final_manabou_kanji[[#This Row],[Sr. no.]],Raw_data_N2_Kanji[[Sr. no.]:[Sentence]],13,0)</f>
        <v>#N/A</v>
      </c>
      <c r="H1464" t="e">
        <f>VLOOKUP(Final_manabou_kanji[[#This Row],[Kanji]],Raw_data_N2_Kanji[[Receipe]:[Meaning]],6,0)</f>
        <v>#N/A</v>
      </c>
      <c r="I1464" t="e">
        <f>VLOOKUP(Final_manabou_kanji[[#This Row],[Kanji]],Raw_data_N2_Kanji[[Receipe]:[Meaning]],7,0)</f>
        <v>#N/A</v>
      </c>
      <c r="J1464" t="e">
        <f>#REF!</f>
        <v>#REF!</v>
      </c>
      <c r="K1464" s="35">
        <f>Final_manabou_kanji[[#This Row],[Sr. no.]]</f>
        <v>1462</v>
      </c>
    </row>
    <row r="1465" spans="2:11" ht="15" customHeight="1" x14ac:dyDescent="0.3">
      <c r="B1465" s="34">
        <v>1463</v>
      </c>
      <c r="C1465" s="34" t="e">
        <f>VLOOKUP(Final_manabou_kanji[[#This Row],[Sr. no.]],Raw_data_N2_Kanji[[Sr. no.]:[Receipe no]],5,0)</f>
        <v>#N/A</v>
      </c>
      <c r="D1465" s="38" t="e">
        <f>VLOOKUP(Final_manabou_kanji[[#This Row],[Sr. no.]],Raw_data_N2_Kanji[[Sr. no.]:[Meaning]],7,0)</f>
        <v>#N/A</v>
      </c>
      <c r="E1465" s="3" t="e">
        <f>VLOOKUP(Final_manabou_kanji[[#This Row],[Sr. no.]],Raw_data_N2_Kanji[[Sr. no.]:[Meaning]],8,0)</f>
        <v>#N/A</v>
      </c>
      <c r="F1465" s="39" t="e">
        <f>VLOOKUP(Final_manabou_kanji[[#This Row],[Sr. no.]],Raw_data_N2_Kanji[[Sr. no.]:[Meaning]],9,0)</f>
        <v>#N/A</v>
      </c>
      <c r="G1465" s="66" t="e">
        <f>VLOOKUP(Final_manabou_kanji[[#This Row],[Sr. no.]],Raw_data_N2_Kanji[[Sr. no.]:[Sentence]],13,0)</f>
        <v>#N/A</v>
      </c>
      <c r="H1465" t="e">
        <f>VLOOKUP(Final_manabou_kanji[[#This Row],[Kanji]],Raw_data_N2_Kanji[[Receipe]:[Meaning]],6,0)</f>
        <v>#N/A</v>
      </c>
      <c r="I1465" t="e">
        <f>VLOOKUP(Final_manabou_kanji[[#This Row],[Kanji]],Raw_data_N2_Kanji[[Receipe]:[Meaning]],7,0)</f>
        <v>#N/A</v>
      </c>
      <c r="J1465" t="e">
        <f>#REF!</f>
        <v>#REF!</v>
      </c>
      <c r="K1465" s="35">
        <f>Final_manabou_kanji[[#This Row],[Sr. no.]]</f>
        <v>1463</v>
      </c>
    </row>
    <row r="1466" spans="2:11" ht="15" customHeight="1" x14ac:dyDescent="0.3">
      <c r="B1466" s="34">
        <v>1464</v>
      </c>
      <c r="C1466" s="34" t="e">
        <f>VLOOKUP(Final_manabou_kanji[[#This Row],[Sr. no.]],Raw_data_N2_Kanji[[Sr. no.]:[Receipe no]],5,0)</f>
        <v>#N/A</v>
      </c>
      <c r="D1466" s="38" t="e">
        <f>VLOOKUP(Final_manabou_kanji[[#This Row],[Sr. no.]],Raw_data_N2_Kanji[[Sr. no.]:[Meaning]],7,0)</f>
        <v>#N/A</v>
      </c>
      <c r="E1466" s="3" t="e">
        <f>VLOOKUP(Final_manabou_kanji[[#This Row],[Sr. no.]],Raw_data_N2_Kanji[[Sr. no.]:[Meaning]],8,0)</f>
        <v>#N/A</v>
      </c>
      <c r="F1466" s="39" t="e">
        <f>VLOOKUP(Final_manabou_kanji[[#This Row],[Sr. no.]],Raw_data_N2_Kanji[[Sr. no.]:[Meaning]],9,0)</f>
        <v>#N/A</v>
      </c>
      <c r="G1466" s="66" t="e">
        <f>VLOOKUP(Final_manabou_kanji[[#This Row],[Sr. no.]],Raw_data_N2_Kanji[[Sr. no.]:[Sentence]],13,0)</f>
        <v>#N/A</v>
      </c>
      <c r="H1466" t="e">
        <f>VLOOKUP(Final_manabou_kanji[[#This Row],[Kanji]],Raw_data_N2_Kanji[[Receipe]:[Meaning]],6,0)</f>
        <v>#N/A</v>
      </c>
      <c r="I1466" t="e">
        <f>VLOOKUP(Final_manabou_kanji[[#This Row],[Kanji]],Raw_data_N2_Kanji[[Receipe]:[Meaning]],7,0)</f>
        <v>#N/A</v>
      </c>
      <c r="J1466" t="e">
        <f>#REF!</f>
        <v>#REF!</v>
      </c>
      <c r="K1466" s="35">
        <f>Final_manabou_kanji[[#This Row],[Sr. no.]]</f>
        <v>1464</v>
      </c>
    </row>
    <row r="1467" spans="2:11" ht="15" customHeight="1" x14ac:dyDescent="0.3">
      <c r="B1467" s="34">
        <v>1465</v>
      </c>
      <c r="C1467" s="34" t="e">
        <f>VLOOKUP(Final_manabou_kanji[[#This Row],[Sr. no.]],Raw_data_N2_Kanji[[Sr. no.]:[Receipe no]],5,0)</f>
        <v>#N/A</v>
      </c>
      <c r="D1467" s="38" t="e">
        <f>VLOOKUP(Final_manabou_kanji[[#This Row],[Sr. no.]],Raw_data_N2_Kanji[[Sr. no.]:[Meaning]],7,0)</f>
        <v>#N/A</v>
      </c>
      <c r="E1467" s="3" t="e">
        <f>VLOOKUP(Final_manabou_kanji[[#This Row],[Sr. no.]],Raw_data_N2_Kanji[[Sr. no.]:[Meaning]],8,0)</f>
        <v>#N/A</v>
      </c>
      <c r="F1467" s="39" t="e">
        <f>VLOOKUP(Final_manabou_kanji[[#This Row],[Sr. no.]],Raw_data_N2_Kanji[[Sr. no.]:[Meaning]],9,0)</f>
        <v>#N/A</v>
      </c>
      <c r="G1467" s="66" t="e">
        <f>VLOOKUP(Final_manabou_kanji[[#This Row],[Sr. no.]],Raw_data_N2_Kanji[[Sr. no.]:[Sentence]],13,0)</f>
        <v>#N/A</v>
      </c>
      <c r="H1467" t="e">
        <f>VLOOKUP(Final_manabou_kanji[[#This Row],[Kanji]],Raw_data_N2_Kanji[[Receipe]:[Meaning]],6,0)</f>
        <v>#N/A</v>
      </c>
      <c r="I1467" t="e">
        <f>VLOOKUP(Final_manabou_kanji[[#This Row],[Kanji]],Raw_data_N2_Kanji[[Receipe]:[Meaning]],7,0)</f>
        <v>#N/A</v>
      </c>
      <c r="J1467" t="e">
        <f>#REF!</f>
        <v>#REF!</v>
      </c>
      <c r="K1467" s="35">
        <f>Final_manabou_kanji[[#This Row],[Sr. no.]]</f>
        <v>1465</v>
      </c>
    </row>
    <row r="1468" spans="2:11" ht="15" customHeight="1" x14ac:dyDescent="0.3">
      <c r="B1468" s="34">
        <v>1466</v>
      </c>
      <c r="C1468" s="34" t="e">
        <f>VLOOKUP(Final_manabou_kanji[[#This Row],[Sr. no.]],Raw_data_N2_Kanji[[Sr. no.]:[Receipe no]],5,0)</f>
        <v>#N/A</v>
      </c>
      <c r="D1468" s="38" t="e">
        <f>VLOOKUP(Final_manabou_kanji[[#This Row],[Sr. no.]],Raw_data_N2_Kanji[[Sr. no.]:[Meaning]],7,0)</f>
        <v>#N/A</v>
      </c>
      <c r="E1468" s="3" t="e">
        <f>VLOOKUP(Final_manabou_kanji[[#This Row],[Sr. no.]],Raw_data_N2_Kanji[[Sr. no.]:[Meaning]],8,0)</f>
        <v>#N/A</v>
      </c>
      <c r="F1468" s="39" t="e">
        <f>VLOOKUP(Final_manabou_kanji[[#This Row],[Sr. no.]],Raw_data_N2_Kanji[[Sr. no.]:[Meaning]],9,0)</f>
        <v>#N/A</v>
      </c>
      <c r="G1468" s="66" t="e">
        <f>VLOOKUP(Final_manabou_kanji[[#This Row],[Sr. no.]],Raw_data_N2_Kanji[[Sr. no.]:[Sentence]],13,0)</f>
        <v>#N/A</v>
      </c>
      <c r="H1468" t="e">
        <f>VLOOKUP(Final_manabou_kanji[[#This Row],[Kanji]],Raw_data_N2_Kanji[[Receipe]:[Meaning]],6,0)</f>
        <v>#N/A</v>
      </c>
      <c r="I1468" t="e">
        <f>VLOOKUP(Final_manabou_kanji[[#This Row],[Kanji]],Raw_data_N2_Kanji[[Receipe]:[Meaning]],7,0)</f>
        <v>#N/A</v>
      </c>
      <c r="J1468" t="e">
        <f>#REF!</f>
        <v>#REF!</v>
      </c>
      <c r="K1468" s="35">
        <f>Final_manabou_kanji[[#This Row],[Sr. no.]]</f>
        <v>1466</v>
      </c>
    </row>
    <row r="1469" spans="2:11" ht="15" customHeight="1" x14ac:dyDescent="0.3">
      <c r="B1469" s="34">
        <v>1467</v>
      </c>
      <c r="C1469" s="34" t="e">
        <f>VLOOKUP(Final_manabou_kanji[[#This Row],[Sr. no.]],Raw_data_N2_Kanji[[Sr. no.]:[Receipe no]],5,0)</f>
        <v>#N/A</v>
      </c>
      <c r="D1469" s="38" t="e">
        <f>VLOOKUP(Final_manabou_kanji[[#This Row],[Sr. no.]],Raw_data_N2_Kanji[[Sr. no.]:[Meaning]],7,0)</f>
        <v>#N/A</v>
      </c>
      <c r="E1469" s="3" t="e">
        <f>VLOOKUP(Final_manabou_kanji[[#This Row],[Sr. no.]],Raw_data_N2_Kanji[[Sr. no.]:[Meaning]],8,0)</f>
        <v>#N/A</v>
      </c>
      <c r="F1469" s="39" t="e">
        <f>VLOOKUP(Final_manabou_kanji[[#This Row],[Sr. no.]],Raw_data_N2_Kanji[[Sr. no.]:[Meaning]],9,0)</f>
        <v>#N/A</v>
      </c>
      <c r="G1469" s="66" t="e">
        <f>VLOOKUP(Final_manabou_kanji[[#This Row],[Sr. no.]],Raw_data_N2_Kanji[[Sr. no.]:[Sentence]],13,0)</f>
        <v>#N/A</v>
      </c>
      <c r="H1469" t="e">
        <f>VLOOKUP(Final_manabou_kanji[[#This Row],[Kanji]],Raw_data_N2_Kanji[[Receipe]:[Meaning]],6,0)</f>
        <v>#N/A</v>
      </c>
      <c r="I1469" t="e">
        <f>VLOOKUP(Final_manabou_kanji[[#This Row],[Kanji]],Raw_data_N2_Kanji[[Receipe]:[Meaning]],7,0)</f>
        <v>#N/A</v>
      </c>
      <c r="J1469" t="e">
        <f>#REF!</f>
        <v>#REF!</v>
      </c>
      <c r="K1469" s="35">
        <f>Final_manabou_kanji[[#This Row],[Sr. no.]]</f>
        <v>1467</v>
      </c>
    </row>
    <row r="1470" spans="2:11" ht="15" customHeight="1" x14ac:dyDescent="0.3">
      <c r="B1470" s="34">
        <v>1468</v>
      </c>
      <c r="C1470" s="34" t="e">
        <f>VLOOKUP(Final_manabou_kanji[[#This Row],[Sr. no.]],Raw_data_N2_Kanji[[Sr. no.]:[Receipe no]],5,0)</f>
        <v>#N/A</v>
      </c>
      <c r="D1470" s="38" t="e">
        <f>VLOOKUP(Final_manabou_kanji[[#This Row],[Sr. no.]],Raw_data_N2_Kanji[[Sr. no.]:[Meaning]],7,0)</f>
        <v>#N/A</v>
      </c>
      <c r="E1470" s="3" t="e">
        <f>VLOOKUP(Final_manabou_kanji[[#This Row],[Sr. no.]],Raw_data_N2_Kanji[[Sr. no.]:[Meaning]],8,0)</f>
        <v>#N/A</v>
      </c>
      <c r="F1470" s="39" t="e">
        <f>VLOOKUP(Final_manabou_kanji[[#This Row],[Sr. no.]],Raw_data_N2_Kanji[[Sr. no.]:[Meaning]],9,0)</f>
        <v>#N/A</v>
      </c>
      <c r="G1470" s="66" t="e">
        <f>VLOOKUP(Final_manabou_kanji[[#This Row],[Sr. no.]],Raw_data_N2_Kanji[[Sr. no.]:[Sentence]],13,0)</f>
        <v>#N/A</v>
      </c>
      <c r="H1470" t="e">
        <f>VLOOKUP(Final_manabou_kanji[[#This Row],[Kanji]],Raw_data_N2_Kanji[[Receipe]:[Meaning]],6,0)</f>
        <v>#N/A</v>
      </c>
      <c r="I1470" t="e">
        <f>VLOOKUP(Final_manabou_kanji[[#This Row],[Kanji]],Raw_data_N2_Kanji[[Receipe]:[Meaning]],7,0)</f>
        <v>#N/A</v>
      </c>
      <c r="J1470" t="e">
        <f>#REF!</f>
        <v>#REF!</v>
      </c>
      <c r="K1470" s="35">
        <f>Final_manabou_kanji[[#This Row],[Sr. no.]]</f>
        <v>1468</v>
      </c>
    </row>
    <row r="1471" spans="2:11" ht="15" customHeight="1" x14ac:dyDescent="0.3">
      <c r="B1471" s="34">
        <v>1469</v>
      </c>
      <c r="C1471" s="34" t="e">
        <f>VLOOKUP(Final_manabou_kanji[[#This Row],[Sr. no.]],Raw_data_N2_Kanji[[Sr. no.]:[Receipe no]],5,0)</f>
        <v>#N/A</v>
      </c>
      <c r="D1471" s="38" t="e">
        <f>VLOOKUP(Final_manabou_kanji[[#This Row],[Sr. no.]],Raw_data_N2_Kanji[[Sr. no.]:[Meaning]],7,0)</f>
        <v>#N/A</v>
      </c>
      <c r="E1471" s="3" t="e">
        <f>VLOOKUP(Final_manabou_kanji[[#This Row],[Sr. no.]],Raw_data_N2_Kanji[[Sr. no.]:[Meaning]],8,0)</f>
        <v>#N/A</v>
      </c>
      <c r="F1471" s="39" t="e">
        <f>VLOOKUP(Final_manabou_kanji[[#This Row],[Sr. no.]],Raw_data_N2_Kanji[[Sr. no.]:[Meaning]],9,0)</f>
        <v>#N/A</v>
      </c>
      <c r="G1471" s="66" t="e">
        <f>VLOOKUP(Final_manabou_kanji[[#This Row],[Sr. no.]],Raw_data_N2_Kanji[[Sr. no.]:[Sentence]],13,0)</f>
        <v>#N/A</v>
      </c>
      <c r="H1471" t="e">
        <f>VLOOKUP(Final_manabou_kanji[[#This Row],[Kanji]],Raw_data_N2_Kanji[[Receipe]:[Meaning]],6,0)</f>
        <v>#N/A</v>
      </c>
      <c r="I1471" t="e">
        <f>VLOOKUP(Final_manabou_kanji[[#This Row],[Kanji]],Raw_data_N2_Kanji[[Receipe]:[Meaning]],7,0)</f>
        <v>#N/A</v>
      </c>
      <c r="J1471" t="e">
        <f>#REF!</f>
        <v>#REF!</v>
      </c>
      <c r="K1471" s="35">
        <f>Final_manabou_kanji[[#This Row],[Sr. no.]]</f>
        <v>1469</v>
      </c>
    </row>
    <row r="1472" spans="2:11" ht="15" customHeight="1" x14ac:dyDescent="0.3">
      <c r="B1472" s="34">
        <v>1470</v>
      </c>
      <c r="C1472" s="34" t="e">
        <f>VLOOKUP(Final_manabou_kanji[[#This Row],[Sr. no.]],Raw_data_N2_Kanji[[Sr. no.]:[Receipe no]],5,0)</f>
        <v>#N/A</v>
      </c>
      <c r="D1472" s="38" t="e">
        <f>VLOOKUP(Final_manabou_kanji[[#This Row],[Sr. no.]],Raw_data_N2_Kanji[[Sr. no.]:[Meaning]],7,0)</f>
        <v>#N/A</v>
      </c>
      <c r="E1472" s="3" t="e">
        <f>VLOOKUP(Final_manabou_kanji[[#This Row],[Sr. no.]],Raw_data_N2_Kanji[[Sr. no.]:[Meaning]],8,0)</f>
        <v>#N/A</v>
      </c>
      <c r="F1472" s="39" t="e">
        <f>VLOOKUP(Final_manabou_kanji[[#This Row],[Sr. no.]],Raw_data_N2_Kanji[[Sr. no.]:[Meaning]],9,0)</f>
        <v>#N/A</v>
      </c>
      <c r="G1472" s="66" t="e">
        <f>VLOOKUP(Final_manabou_kanji[[#This Row],[Sr. no.]],Raw_data_N2_Kanji[[Sr. no.]:[Sentence]],13,0)</f>
        <v>#N/A</v>
      </c>
      <c r="H1472" t="e">
        <f>VLOOKUP(Final_manabou_kanji[[#This Row],[Kanji]],Raw_data_N2_Kanji[[Receipe]:[Meaning]],6,0)</f>
        <v>#N/A</v>
      </c>
      <c r="I1472" t="e">
        <f>VLOOKUP(Final_manabou_kanji[[#This Row],[Kanji]],Raw_data_N2_Kanji[[Receipe]:[Meaning]],7,0)</f>
        <v>#N/A</v>
      </c>
      <c r="J1472" t="e">
        <f>#REF!</f>
        <v>#REF!</v>
      </c>
      <c r="K1472" s="35">
        <f>Final_manabou_kanji[[#This Row],[Sr. no.]]</f>
        <v>1470</v>
      </c>
    </row>
    <row r="1473" spans="2:11" ht="15" customHeight="1" x14ac:dyDescent="0.3">
      <c r="B1473" s="34">
        <v>1471</v>
      </c>
      <c r="C1473" s="34" t="e">
        <f>VLOOKUP(Final_manabou_kanji[[#This Row],[Sr. no.]],Raw_data_N2_Kanji[[Sr. no.]:[Receipe no]],5,0)</f>
        <v>#N/A</v>
      </c>
      <c r="D1473" s="38" t="e">
        <f>VLOOKUP(Final_manabou_kanji[[#This Row],[Sr. no.]],Raw_data_N2_Kanji[[Sr. no.]:[Meaning]],7,0)</f>
        <v>#N/A</v>
      </c>
      <c r="E1473" s="3" t="e">
        <f>VLOOKUP(Final_manabou_kanji[[#This Row],[Sr. no.]],Raw_data_N2_Kanji[[Sr. no.]:[Meaning]],8,0)</f>
        <v>#N/A</v>
      </c>
      <c r="F1473" s="39" t="e">
        <f>VLOOKUP(Final_manabou_kanji[[#This Row],[Sr. no.]],Raw_data_N2_Kanji[[Sr. no.]:[Meaning]],9,0)</f>
        <v>#N/A</v>
      </c>
      <c r="G1473" s="66" t="e">
        <f>VLOOKUP(Final_manabou_kanji[[#This Row],[Sr. no.]],Raw_data_N2_Kanji[[Sr. no.]:[Sentence]],13,0)</f>
        <v>#N/A</v>
      </c>
      <c r="H1473" t="e">
        <f>VLOOKUP(Final_manabou_kanji[[#This Row],[Kanji]],Raw_data_N2_Kanji[[Receipe]:[Meaning]],6,0)</f>
        <v>#N/A</v>
      </c>
      <c r="I1473" t="e">
        <f>VLOOKUP(Final_manabou_kanji[[#This Row],[Kanji]],Raw_data_N2_Kanji[[Receipe]:[Meaning]],7,0)</f>
        <v>#N/A</v>
      </c>
      <c r="J1473" t="e">
        <f>#REF!</f>
        <v>#REF!</v>
      </c>
      <c r="K1473" s="35">
        <f>Final_manabou_kanji[[#This Row],[Sr. no.]]</f>
        <v>1471</v>
      </c>
    </row>
    <row r="1474" spans="2:11" ht="15" customHeight="1" x14ac:dyDescent="0.3">
      <c r="B1474" s="34">
        <v>1472</v>
      </c>
      <c r="C1474" s="34" t="e">
        <f>VLOOKUP(Final_manabou_kanji[[#This Row],[Sr. no.]],Raw_data_N2_Kanji[[Sr. no.]:[Receipe no]],5,0)</f>
        <v>#N/A</v>
      </c>
      <c r="D1474" s="38" t="e">
        <f>VLOOKUP(Final_manabou_kanji[[#This Row],[Sr. no.]],Raw_data_N2_Kanji[[Sr. no.]:[Meaning]],7,0)</f>
        <v>#N/A</v>
      </c>
      <c r="E1474" s="3" t="e">
        <f>VLOOKUP(Final_manabou_kanji[[#This Row],[Sr. no.]],Raw_data_N2_Kanji[[Sr. no.]:[Meaning]],8,0)</f>
        <v>#N/A</v>
      </c>
      <c r="F1474" s="39" t="e">
        <f>VLOOKUP(Final_manabou_kanji[[#This Row],[Sr. no.]],Raw_data_N2_Kanji[[Sr. no.]:[Meaning]],9,0)</f>
        <v>#N/A</v>
      </c>
      <c r="G1474" s="66" t="e">
        <f>VLOOKUP(Final_manabou_kanji[[#This Row],[Sr. no.]],Raw_data_N2_Kanji[[Sr. no.]:[Sentence]],13,0)</f>
        <v>#N/A</v>
      </c>
      <c r="H1474" t="e">
        <f>VLOOKUP(Final_manabou_kanji[[#This Row],[Kanji]],Raw_data_N2_Kanji[[Receipe]:[Meaning]],6,0)</f>
        <v>#N/A</v>
      </c>
      <c r="I1474" t="e">
        <f>VLOOKUP(Final_manabou_kanji[[#This Row],[Kanji]],Raw_data_N2_Kanji[[Receipe]:[Meaning]],7,0)</f>
        <v>#N/A</v>
      </c>
      <c r="J1474" t="e">
        <f>#REF!</f>
        <v>#REF!</v>
      </c>
      <c r="K1474" s="35">
        <f>Final_manabou_kanji[[#This Row],[Sr. no.]]</f>
        <v>1472</v>
      </c>
    </row>
    <row r="1475" spans="2:11" ht="15" customHeight="1" x14ac:dyDescent="0.3">
      <c r="B1475" s="34">
        <v>1473</v>
      </c>
      <c r="C1475" s="34" t="e">
        <f>VLOOKUP(Final_manabou_kanji[[#This Row],[Sr. no.]],Raw_data_N2_Kanji[[Sr. no.]:[Receipe no]],5,0)</f>
        <v>#N/A</v>
      </c>
      <c r="D1475" s="38" t="e">
        <f>VLOOKUP(Final_manabou_kanji[[#This Row],[Sr. no.]],Raw_data_N2_Kanji[[Sr. no.]:[Meaning]],7,0)</f>
        <v>#N/A</v>
      </c>
      <c r="E1475" s="3" t="e">
        <f>VLOOKUP(Final_manabou_kanji[[#This Row],[Sr. no.]],Raw_data_N2_Kanji[[Sr. no.]:[Meaning]],8,0)</f>
        <v>#N/A</v>
      </c>
      <c r="F1475" s="39" t="e">
        <f>VLOOKUP(Final_manabou_kanji[[#This Row],[Sr. no.]],Raw_data_N2_Kanji[[Sr. no.]:[Meaning]],9,0)</f>
        <v>#N/A</v>
      </c>
      <c r="G1475" s="66" t="e">
        <f>VLOOKUP(Final_manabou_kanji[[#This Row],[Sr. no.]],Raw_data_N2_Kanji[[Sr. no.]:[Sentence]],13,0)</f>
        <v>#N/A</v>
      </c>
      <c r="H1475" t="e">
        <f>VLOOKUP(Final_manabou_kanji[[#This Row],[Kanji]],Raw_data_N2_Kanji[[Receipe]:[Meaning]],6,0)</f>
        <v>#N/A</v>
      </c>
      <c r="I1475" t="e">
        <f>VLOOKUP(Final_manabou_kanji[[#This Row],[Kanji]],Raw_data_N2_Kanji[[Receipe]:[Meaning]],7,0)</f>
        <v>#N/A</v>
      </c>
      <c r="J1475" t="e">
        <f>#REF!</f>
        <v>#REF!</v>
      </c>
      <c r="K1475" s="35">
        <f>Final_manabou_kanji[[#This Row],[Sr. no.]]</f>
        <v>1473</v>
      </c>
    </row>
    <row r="1476" spans="2:11" ht="15" customHeight="1" x14ac:dyDescent="0.3">
      <c r="B1476" s="34">
        <v>1474</v>
      </c>
      <c r="C1476" s="34" t="e">
        <f>VLOOKUP(Final_manabou_kanji[[#This Row],[Sr. no.]],Raw_data_N2_Kanji[[Sr. no.]:[Receipe no]],5,0)</f>
        <v>#N/A</v>
      </c>
      <c r="D1476" s="38" t="e">
        <f>VLOOKUP(Final_manabou_kanji[[#This Row],[Sr. no.]],Raw_data_N2_Kanji[[Sr. no.]:[Meaning]],7,0)</f>
        <v>#N/A</v>
      </c>
      <c r="E1476" s="3" t="e">
        <f>VLOOKUP(Final_manabou_kanji[[#This Row],[Sr. no.]],Raw_data_N2_Kanji[[Sr. no.]:[Meaning]],8,0)</f>
        <v>#N/A</v>
      </c>
      <c r="F1476" s="39" t="e">
        <f>VLOOKUP(Final_manabou_kanji[[#This Row],[Sr. no.]],Raw_data_N2_Kanji[[Sr. no.]:[Meaning]],9,0)</f>
        <v>#N/A</v>
      </c>
      <c r="G1476" s="66" t="e">
        <f>VLOOKUP(Final_manabou_kanji[[#This Row],[Sr. no.]],Raw_data_N2_Kanji[[Sr. no.]:[Sentence]],13,0)</f>
        <v>#N/A</v>
      </c>
      <c r="H1476" t="e">
        <f>VLOOKUP(Final_manabou_kanji[[#This Row],[Kanji]],Raw_data_N2_Kanji[[Receipe]:[Meaning]],6,0)</f>
        <v>#N/A</v>
      </c>
      <c r="I1476" t="e">
        <f>VLOOKUP(Final_manabou_kanji[[#This Row],[Kanji]],Raw_data_N2_Kanji[[Receipe]:[Meaning]],7,0)</f>
        <v>#N/A</v>
      </c>
      <c r="J1476" t="e">
        <f>#REF!</f>
        <v>#REF!</v>
      </c>
      <c r="K1476" s="35">
        <f>Final_manabou_kanji[[#This Row],[Sr. no.]]</f>
        <v>1474</v>
      </c>
    </row>
    <row r="1477" spans="2:11" ht="15" customHeight="1" x14ac:dyDescent="0.3">
      <c r="B1477" s="34">
        <v>1475</v>
      </c>
      <c r="C1477" s="34" t="e">
        <f>VLOOKUP(Final_manabou_kanji[[#This Row],[Sr. no.]],Raw_data_N2_Kanji[[Sr. no.]:[Receipe no]],5,0)</f>
        <v>#N/A</v>
      </c>
      <c r="D1477" s="38" t="e">
        <f>VLOOKUP(Final_manabou_kanji[[#This Row],[Sr. no.]],Raw_data_N2_Kanji[[Sr. no.]:[Meaning]],7,0)</f>
        <v>#N/A</v>
      </c>
      <c r="E1477" s="3" t="e">
        <f>VLOOKUP(Final_manabou_kanji[[#This Row],[Sr. no.]],Raw_data_N2_Kanji[[Sr. no.]:[Meaning]],8,0)</f>
        <v>#N/A</v>
      </c>
      <c r="F1477" s="39" t="e">
        <f>VLOOKUP(Final_manabou_kanji[[#This Row],[Sr. no.]],Raw_data_N2_Kanji[[Sr. no.]:[Meaning]],9,0)</f>
        <v>#N/A</v>
      </c>
      <c r="G1477" s="66" t="e">
        <f>VLOOKUP(Final_manabou_kanji[[#This Row],[Sr. no.]],Raw_data_N2_Kanji[[Sr. no.]:[Sentence]],13,0)</f>
        <v>#N/A</v>
      </c>
      <c r="H1477" t="e">
        <f>VLOOKUP(Final_manabou_kanji[[#This Row],[Kanji]],Raw_data_N2_Kanji[[Receipe]:[Meaning]],6,0)</f>
        <v>#N/A</v>
      </c>
      <c r="I1477" t="e">
        <f>VLOOKUP(Final_manabou_kanji[[#This Row],[Kanji]],Raw_data_N2_Kanji[[Receipe]:[Meaning]],7,0)</f>
        <v>#N/A</v>
      </c>
      <c r="J1477" t="e">
        <f>#REF!</f>
        <v>#REF!</v>
      </c>
      <c r="K1477" s="35">
        <f>Final_manabou_kanji[[#This Row],[Sr. no.]]</f>
        <v>1475</v>
      </c>
    </row>
    <row r="1478" spans="2:11" ht="15" customHeight="1" x14ac:dyDescent="0.3">
      <c r="B1478" s="34">
        <v>1476</v>
      </c>
      <c r="C1478" s="34" t="e">
        <f>VLOOKUP(Final_manabou_kanji[[#This Row],[Sr. no.]],Raw_data_N2_Kanji[[Sr. no.]:[Receipe no]],5,0)</f>
        <v>#N/A</v>
      </c>
      <c r="D1478" s="38" t="e">
        <f>VLOOKUP(Final_manabou_kanji[[#This Row],[Sr. no.]],Raw_data_N2_Kanji[[Sr. no.]:[Meaning]],7,0)</f>
        <v>#N/A</v>
      </c>
      <c r="E1478" s="3" t="e">
        <f>VLOOKUP(Final_manabou_kanji[[#This Row],[Sr. no.]],Raw_data_N2_Kanji[[Sr. no.]:[Meaning]],8,0)</f>
        <v>#N/A</v>
      </c>
      <c r="F1478" s="39" t="e">
        <f>VLOOKUP(Final_manabou_kanji[[#This Row],[Sr. no.]],Raw_data_N2_Kanji[[Sr. no.]:[Meaning]],9,0)</f>
        <v>#N/A</v>
      </c>
      <c r="G1478" s="66" t="e">
        <f>VLOOKUP(Final_manabou_kanji[[#This Row],[Sr. no.]],Raw_data_N2_Kanji[[Sr. no.]:[Sentence]],13,0)</f>
        <v>#N/A</v>
      </c>
      <c r="H1478" t="e">
        <f>VLOOKUP(Final_manabou_kanji[[#This Row],[Kanji]],Raw_data_N2_Kanji[[Receipe]:[Meaning]],6,0)</f>
        <v>#N/A</v>
      </c>
      <c r="I1478" t="e">
        <f>VLOOKUP(Final_manabou_kanji[[#This Row],[Kanji]],Raw_data_N2_Kanji[[Receipe]:[Meaning]],7,0)</f>
        <v>#N/A</v>
      </c>
      <c r="J1478" t="e">
        <f>#REF!</f>
        <v>#REF!</v>
      </c>
      <c r="K1478" s="35">
        <f>Final_manabou_kanji[[#This Row],[Sr. no.]]</f>
        <v>1476</v>
      </c>
    </row>
    <row r="1479" spans="2:11" ht="15" customHeight="1" x14ac:dyDescent="0.3">
      <c r="B1479" s="34">
        <v>1477</v>
      </c>
      <c r="C1479" s="34" t="e">
        <f>VLOOKUP(Final_manabou_kanji[[#This Row],[Sr. no.]],Raw_data_N2_Kanji[[Sr. no.]:[Receipe no]],5,0)</f>
        <v>#N/A</v>
      </c>
      <c r="D1479" s="38" t="e">
        <f>VLOOKUP(Final_manabou_kanji[[#This Row],[Sr. no.]],Raw_data_N2_Kanji[[Sr. no.]:[Meaning]],7,0)</f>
        <v>#N/A</v>
      </c>
      <c r="E1479" s="3" t="e">
        <f>VLOOKUP(Final_manabou_kanji[[#This Row],[Sr. no.]],Raw_data_N2_Kanji[[Sr. no.]:[Meaning]],8,0)</f>
        <v>#N/A</v>
      </c>
      <c r="F1479" s="39" t="e">
        <f>VLOOKUP(Final_manabou_kanji[[#This Row],[Sr. no.]],Raw_data_N2_Kanji[[Sr. no.]:[Meaning]],9,0)</f>
        <v>#N/A</v>
      </c>
      <c r="G1479" s="66" t="e">
        <f>VLOOKUP(Final_manabou_kanji[[#This Row],[Sr. no.]],Raw_data_N2_Kanji[[Sr. no.]:[Sentence]],13,0)</f>
        <v>#N/A</v>
      </c>
      <c r="H1479" t="e">
        <f>VLOOKUP(Final_manabou_kanji[[#This Row],[Kanji]],Raw_data_N2_Kanji[[Receipe]:[Meaning]],6,0)</f>
        <v>#N/A</v>
      </c>
      <c r="I1479" t="e">
        <f>VLOOKUP(Final_manabou_kanji[[#This Row],[Kanji]],Raw_data_N2_Kanji[[Receipe]:[Meaning]],7,0)</f>
        <v>#N/A</v>
      </c>
      <c r="J1479" t="e">
        <f>#REF!</f>
        <v>#REF!</v>
      </c>
      <c r="K1479" s="35">
        <f>Final_manabou_kanji[[#This Row],[Sr. no.]]</f>
        <v>1477</v>
      </c>
    </row>
    <row r="1480" spans="2:11" ht="15" customHeight="1" x14ac:dyDescent="0.3">
      <c r="B1480" s="34">
        <v>1478</v>
      </c>
      <c r="C1480" s="34" t="e">
        <f>VLOOKUP(Final_manabou_kanji[[#This Row],[Sr. no.]],Raw_data_N2_Kanji[[Sr. no.]:[Receipe no]],5,0)</f>
        <v>#N/A</v>
      </c>
      <c r="D1480" s="38" t="e">
        <f>VLOOKUP(Final_manabou_kanji[[#This Row],[Sr. no.]],Raw_data_N2_Kanji[[Sr. no.]:[Meaning]],7,0)</f>
        <v>#N/A</v>
      </c>
      <c r="E1480" s="3" t="e">
        <f>VLOOKUP(Final_manabou_kanji[[#This Row],[Sr. no.]],Raw_data_N2_Kanji[[Sr. no.]:[Meaning]],8,0)</f>
        <v>#N/A</v>
      </c>
      <c r="F1480" s="39" t="e">
        <f>VLOOKUP(Final_manabou_kanji[[#This Row],[Sr. no.]],Raw_data_N2_Kanji[[Sr. no.]:[Meaning]],9,0)</f>
        <v>#N/A</v>
      </c>
      <c r="G1480" s="66" t="e">
        <f>VLOOKUP(Final_manabou_kanji[[#This Row],[Sr. no.]],Raw_data_N2_Kanji[[Sr. no.]:[Sentence]],13,0)</f>
        <v>#N/A</v>
      </c>
      <c r="H1480" t="e">
        <f>VLOOKUP(Final_manabou_kanji[[#This Row],[Kanji]],Raw_data_N2_Kanji[[Receipe]:[Meaning]],6,0)</f>
        <v>#N/A</v>
      </c>
      <c r="I1480" t="e">
        <f>VLOOKUP(Final_manabou_kanji[[#This Row],[Kanji]],Raw_data_N2_Kanji[[Receipe]:[Meaning]],7,0)</f>
        <v>#N/A</v>
      </c>
      <c r="J1480" t="e">
        <f>#REF!</f>
        <v>#REF!</v>
      </c>
      <c r="K1480" s="35">
        <f>Final_manabou_kanji[[#This Row],[Sr. no.]]</f>
        <v>1478</v>
      </c>
    </row>
    <row r="1481" spans="2:11" ht="15" customHeight="1" x14ac:dyDescent="0.3">
      <c r="B1481" s="34">
        <v>1479</v>
      </c>
      <c r="C1481" s="34" t="e">
        <f>VLOOKUP(Final_manabou_kanji[[#This Row],[Sr. no.]],Raw_data_N2_Kanji[[Sr. no.]:[Receipe no]],5,0)</f>
        <v>#N/A</v>
      </c>
      <c r="D1481" s="38" t="e">
        <f>VLOOKUP(Final_manabou_kanji[[#This Row],[Sr. no.]],Raw_data_N2_Kanji[[Sr. no.]:[Meaning]],7,0)</f>
        <v>#N/A</v>
      </c>
      <c r="E1481" s="3" t="e">
        <f>VLOOKUP(Final_manabou_kanji[[#This Row],[Sr. no.]],Raw_data_N2_Kanji[[Sr. no.]:[Meaning]],8,0)</f>
        <v>#N/A</v>
      </c>
      <c r="F1481" s="39" t="e">
        <f>VLOOKUP(Final_manabou_kanji[[#This Row],[Sr. no.]],Raw_data_N2_Kanji[[Sr. no.]:[Meaning]],9,0)</f>
        <v>#N/A</v>
      </c>
      <c r="G1481" s="66" t="e">
        <f>VLOOKUP(Final_manabou_kanji[[#This Row],[Sr. no.]],Raw_data_N2_Kanji[[Sr. no.]:[Sentence]],13,0)</f>
        <v>#N/A</v>
      </c>
      <c r="H1481" t="e">
        <f>VLOOKUP(Final_manabou_kanji[[#This Row],[Kanji]],Raw_data_N2_Kanji[[Receipe]:[Meaning]],6,0)</f>
        <v>#N/A</v>
      </c>
      <c r="I1481" t="e">
        <f>VLOOKUP(Final_manabou_kanji[[#This Row],[Kanji]],Raw_data_N2_Kanji[[Receipe]:[Meaning]],7,0)</f>
        <v>#N/A</v>
      </c>
      <c r="J1481" t="e">
        <f>#REF!</f>
        <v>#REF!</v>
      </c>
      <c r="K1481" s="35">
        <f>Final_manabou_kanji[[#This Row],[Sr. no.]]</f>
        <v>1479</v>
      </c>
    </row>
    <row r="1482" spans="2:11" ht="15" customHeight="1" x14ac:dyDescent="0.3">
      <c r="B1482" s="34">
        <v>1480</v>
      </c>
      <c r="C1482" s="34" t="e">
        <f>VLOOKUP(Final_manabou_kanji[[#This Row],[Sr. no.]],Raw_data_N2_Kanji[[Sr. no.]:[Receipe no]],5,0)</f>
        <v>#N/A</v>
      </c>
      <c r="D1482" s="38" t="e">
        <f>VLOOKUP(Final_manabou_kanji[[#This Row],[Sr. no.]],Raw_data_N2_Kanji[[Sr. no.]:[Meaning]],7,0)</f>
        <v>#N/A</v>
      </c>
      <c r="E1482" s="3" t="e">
        <f>VLOOKUP(Final_manabou_kanji[[#This Row],[Sr. no.]],Raw_data_N2_Kanji[[Sr. no.]:[Meaning]],8,0)</f>
        <v>#N/A</v>
      </c>
      <c r="F1482" s="39" t="e">
        <f>VLOOKUP(Final_manabou_kanji[[#This Row],[Sr. no.]],Raw_data_N2_Kanji[[Sr. no.]:[Meaning]],9,0)</f>
        <v>#N/A</v>
      </c>
      <c r="G1482" s="66" t="e">
        <f>VLOOKUP(Final_manabou_kanji[[#This Row],[Sr. no.]],Raw_data_N2_Kanji[[Sr. no.]:[Sentence]],13,0)</f>
        <v>#N/A</v>
      </c>
      <c r="H1482" t="e">
        <f>VLOOKUP(Final_manabou_kanji[[#This Row],[Kanji]],Raw_data_N2_Kanji[[Receipe]:[Meaning]],6,0)</f>
        <v>#N/A</v>
      </c>
      <c r="I1482" t="e">
        <f>VLOOKUP(Final_manabou_kanji[[#This Row],[Kanji]],Raw_data_N2_Kanji[[Receipe]:[Meaning]],7,0)</f>
        <v>#N/A</v>
      </c>
      <c r="J1482" t="e">
        <f>#REF!</f>
        <v>#REF!</v>
      </c>
      <c r="K1482" s="35">
        <f>Final_manabou_kanji[[#This Row],[Sr. no.]]</f>
        <v>1480</v>
      </c>
    </row>
    <row r="1483" spans="2:11" ht="15" customHeight="1" x14ac:dyDescent="0.3">
      <c r="B1483" s="34">
        <v>1481</v>
      </c>
      <c r="C1483" s="34" t="e">
        <f>VLOOKUP(Final_manabou_kanji[[#This Row],[Sr. no.]],Raw_data_N2_Kanji[[Sr. no.]:[Receipe no]],5,0)</f>
        <v>#N/A</v>
      </c>
      <c r="D1483" s="38" t="e">
        <f>VLOOKUP(Final_manabou_kanji[[#This Row],[Sr. no.]],Raw_data_N2_Kanji[[Sr. no.]:[Meaning]],7,0)</f>
        <v>#N/A</v>
      </c>
      <c r="E1483" s="3" t="e">
        <f>VLOOKUP(Final_manabou_kanji[[#This Row],[Sr. no.]],Raw_data_N2_Kanji[[Sr. no.]:[Meaning]],8,0)</f>
        <v>#N/A</v>
      </c>
      <c r="F1483" s="39" t="e">
        <f>VLOOKUP(Final_manabou_kanji[[#This Row],[Sr. no.]],Raw_data_N2_Kanji[[Sr. no.]:[Meaning]],9,0)</f>
        <v>#N/A</v>
      </c>
      <c r="G1483" s="66" t="e">
        <f>VLOOKUP(Final_manabou_kanji[[#This Row],[Sr. no.]],Raw_data_N2_Kanji[[Sr. no.]:[Sentence]],13,0)</f>
        <v>#N/A</v>
      </c>
      <c r="H1483" t="e">
        <f>VLOOKUP(Final_manabou_kanji[[#This Row],[Kanji]],Raw_data_N2_Kanji[[Receipe]:[Meaning]],6,0)</f>
        <v>#N/A</v>
      </c>
      <c r="I1483" t="e">
        <f>VLOOKUP(Final_manabou_kanji[[#This Row],[Kanji]],Raw_data_N2_Kanji[[Receipe]:[Meaning]],7,0)</f>
        <v>#N/A</v>
      </c>
      <c r="J1483" t="e">
        <f>#REF!</f>
        <v>#REF!</v>
      </c>
      <c r="K1483" s="35">
        <f>Final_manabou_kanji[[#This Row],[Sr. no.]]</f>
        <v>1481</v>
      </c>
    </row>
    <row r="1484" spans="2:11" ht="15" customHeight="1" x14ac:dyDescent="0.3">
      <c r="B1484" s="34">
        <v>1482</v>
      </c>
      <c r="C1484" s="34" t="e">
        <f>VLOOKUP(Final_manabou_kanji[[#This Row],[Sr. no.]],Raw_data_N2_Kanji[[Sr. no.]:[Receipe no]],5,0)</f>
        <v>#N/A</v>
      </c>
      <c r="D1484" s="38" t="e">
        <f>VLOOKUP(Final_manabou_kanji[[#This Row],[Sr. no.]],Raw_data_N2_Kanji[[Sr. no.]:[Meaning]],7,0)</f>
        <v>#N/A</v>
      </c>
      <c r="E1484" s="3" t="e">
        <f>VLOOKUP(Final_manabou_kanji[[#This Row],[Sr. no.]],Raw_data_N2_Kanji[[Sr. no.]:[Meaning]],8,0)</f>
        <v>#N/A</v>
      </c>
      <c r="F1484" s="39" t="e">
        <f>VLOOKUP(Final_manabou_kanji[[#This Row],[Sr. no.]],Raw_data_N2_Kanji[[Sr. no.]:[Meaning]],9,0)</f>
        <v>#N/A</v>
      </c>
      <c r="G1484" s="66" t="e">
        <f>VLOOKUP(Final_manabou_kanji[[#This Row],[Sr. no.]],Raw_data_N2_Kanji[[Sr. no.]:[Sentence]],13,0)</f>
        <v>#N/A</v>
      </c>
      <c r="H1484" t="e">
        <f>VLOOKUP(Final_manabou_kanji[[#This Row],[Kanji]],Raw_data_N2_Kanji[[Receipe]:[Meaning]],6,0)</f>
        <v>#N/A</v>
      </c>
      <c r="I1484" t="e">
        <f>VLOOKUP(Final_manabou_kanji[[#This Row],[Kanji]],Raw_data_N2_Kanji[[Receipe]:[Meaning]],7,0)</f>
        <v>#N/A</v>
      </c>
      <c r="J1484" t="e">
        <f>#REF!</f>
        <v>#REF!</v>
      </c>
      <c r="K1484" s="35">
        <f>Final_manabou_kanji[[#This Row],[Sr. no.]]</f>
        <v>1482</v>
      </c>
    </row>
    <row r="1485" spans="2:11" ht="15" customHeight="1" x14ac:dyDescent="0.3">
      <c r="B1485" s="34">
        <v>1483</v>
      </c>
      <c r="C1485" s="34" t="e">
        <f>VLOOKUP(Final_manabou_kanji[[#This Row],[Sr. no.]],Raw_data_N2_Kanji[[Sr. no.]:[Receipe no]],5,0)</f>
        <v>#N/A</v>
      </c>
      <c r="D1485" s="38" t="e">
        <f>VLOOKUP(Final_manabou_kanji[[#This Row],[Sr. no.]],Raw_data_N2_Kanji[[Sr. no.]:[Meaning]],7,0)</f>
        <v>#N/A</v>
      </c>
      <c r="E1485" s="3" t="e">
        <f>VLOOKUP(Final_manabou_kanji[[#This Row],[Sr. no.]],Raw_data_N2_Kanji[[Sr. no.]:[Meaning]],8,0)</f>
        <v>#N/A</v>
      </c>
      <c r="F1485" s="39" t="e">
        <f>VLOOKUP(Final_manabou_kanji[[#This Row],[Sr. no.]],Raw_data_N2_Kanji[[Sr. no.]:[Meaning]],9,0)</f>
        <v>#N/A</v>
      </c>
      <c r="G1485" s="66" t="e">
        <f>VLOOKUP(Final_manabou_kanji[[#This Row],[Sr. no.]],Raw_data_N2_Kanji[[Sr. no.]:[Sentence]],13,0)</f>
        <v>#N/A</v>
      </c>
      <c r="H1485" t="e">
        <f>VLOOKUP(Final_manabou_kanji[[#This Row],[Kanji]],Raw_data_N2_Kanji[[Receipe]:[Meaning]],6,0)</f>
        <v>#N/A</v>
      </c>
      <c r="I1485" t="e">
        <f>VLOOKUP(Final_manabou_kanji[[#This Row],[Kanji]],Raw_data_N2_Kanji[[Receipe]:[Meaning]],7,0)</f>
        <v>#N/A</v>
      </c>
      <c r="J1485" t="e">
        <f>#REF!</f>
        <v>#REF!</v>
      </c>
      <c r="K1485" s="35">
        <f>Final_manabou_kanji[[#This Row],[Sr. no.]]</f>
        <v>1483</v>
      </c>
    </row>
    <row r="1486" spans="2:11" ht="15" customHeight="1" x14ac:dyDescent="0.3">
      <c r="B1486" s="34">
        <v>1484</v>
      </c>
      <c r="C1486" s="34" t="e">
        <f>VLOOKUP(Final_manabou_kanji[[#This Row],[Sr. no.]],Raw_data_N2_Kanji[[Sr. no.]:[Receipe no]],5,0)</f>
        <v>#N/A</v>
      </c>
      <c r="D1486" s="38" t="e">
        <f>VLOOKUP(Final_manabou_kanji[[#This Row],[Sr. no.]],Raw_data_N2_Kanji[[Sr. no.]:[Meaning]],7,0)</f>
        <v>#N/A</v>
      </c>
      <c r="E1486" s="3" t="e">
        <f>VLOOKUP(Final_manabou_kanji[[#This Row],[Sr. no.]],Raw_data_N2_Kanji[[Sr. no.]:[Meaning]],8,0)</f>
        <v>#N/A</v>
      </c>
      <c r="F1486" s="39" t="e">
        <f>VLOOKUP(Final_manabou_kanji[[#This Row],[Sr. no.]],Raw_data_N2_Kanji[[Sr. no.]:[Meaning]],9,0)</f>
        <v>#N/A</v>
      </c>
      <c r="G1486" s="66" t="e">
        <f>VLOOKUP(Final_manabou_kanji[[#This Row],[Sr. no.]],Raw_data_N2_Kanji[[Sr. no.]:[Sentence]],13,0)</f>
        <v>#N/A</v>
      </c>
      <c r="H1486" t="e">
        <f>VLOOKUP(Final_manabou_kanji[[#This Row],[Kanji]],Raw_data_N2_Kanji[[Receipe]:[Meaning]],6,0)</f>
        <v>#N/A</v>
      </c>
      <c r="I1486" t="e">
        <f>VLOOKUP(Final_manabou_kanji[[#This Row],[Kanji]],Raw_data_N2_Kanji[[Receipe]:[Meaning]],7,0)</f>
        <v>#N/A</v>
      </c>
      <c r="J1486" t="e">
        <f>#REF!</f>
        <v>#REF!</v>
      </c>
      <c r="K1486" s="35">
        <f>Final_manabou_kanji[[#This Row],[Sr. no.]]</f>
        <v>1484</v>
      </c>
    </row>
    <row r="1487" spans="2:11" ht="15" customHeight="1" x14ac:dyDescent="0.3">
      <c r="B1487" s="34">
        <v>1485</v>
      </c>
      <c r="C1487" s="34" t="e">
        <f>VLOOKUP(Final_manabou_kanji[[#This Row],[Sr. no.]],Raw_data_N2_Kanji[[Sr. no.]:[Receipe no]],5,0)</f>
        <v>#N/A</v>
      </c>
      <c r="D1487" s="38" t="e">
        <f>VLOOKUP(Final_manabou_kanji[[#This Row],[Sr. no.]],Raw_data_N2_Kanji[[Sr. no.]:[Meaning]],7,0)</f>
        <v>#N/A</v>
      </c>
      <c r="E1487" s="3" t="e">
        <f>VLOOKUP(Final_manabou_kanji[[#This Row],[Sr. no.]],Raw_data_N2_Kanji[[Sr. no.]:[Meaning]],8,0)</f>
        <v>#N/A</v>
      </c>
      <c r="F1487" s="39" t="e">
        <f>VLOOKUP(Final_manabou_kanji[[#This Row],[Sr. no.]],Raw_data_N2_Kanji[[Sr. no.]:[Meaning]],9,0)</f>
        <v>#N/A</v>
      </c>
      <c r="G1487" s="66" t="e">
        <f>VLOOKUP(Final_manabou_kanji[[#This Row],[Sr. no.]],Raw_data_N2_Kanji[[Sr. no.]:[Sentence]],13,0)</f>
        <v>#N/A</v>
      </c>
      <c r="H1487" t="e">
        <f>VLOOKUP(Final_manabou_kanji[[#This Row],[Kanji]],Raw_data_N2_Kanji[[Receipe]:[Meaning]],6,0)</f>
        <v>#N/A</v>
      </c>
      <c r="I1487" t="e">
        <f>VLOOKUP(Final_manabou_kanji[[#This Row],[Kanji]],Raw_data_N2_Kanji[[Receipe]:[Meaning]],7,0)</f>
        <v>#N/A</v>
      </c>
      <c r="J1487" t="e">
        <f>#REF!</f>
        <v>#REF!</v>
      </c>
      <c r="K1487" s="35">
        <f>Final_manabou_kanji[[#This Row],[Sr. no.]]</f>
        <v>1485</v>
      </c>
    </row>
    <row r="1488" spans="2:11" ht="15" customHeight="1" x14ac:dyDescent="0.3">
      <c r="B1488" s="34">
        <v>1486</v>
      </c>
      <c r="C1488" s="34" t="e">
        <f>VLOOKUP(Final_manabou_kanji[[#This Row],[Sr. no.]],Raw_data_N2_Kanji[[Sr. no.]:[Receipe no]],5,0)</f>
        <v>#N/A</v>
      </c>
      <c r="D1488" s="38" t="e">
        <f>VLOOKUP(Final_manabou_kanji[[#This Row],[Sr. no.]],Raw_data_N2_Kanji[[Sr. no.]:[Meaning]],7,0)</f>
        <v>#N/A</v>
      </c>
      <c r="E1488" s="3" t="e">
        <f>VLOOKUP(Final_manabou_kanji[[#This Row],[Sr. no.]],Raw_data_N2_Kanji[[Sr. no.]:[Meaning]],8,0)</f>
        <v>#N/A</v>
      </c>
      <c r="F1488" s="39" t="e">
        <f>VLOOKUP(Final_manabou_kanji[[#This Row],[Sr. no.]],Raw_data_N2_Kanji[[Sr. no.]:[Meaning]],9,0)</f>
        <v>#N/A</v>
      </c>
      <c r="G1488" s="66" t="e">
        <f>VLOOKUP(Final_manabou_kanji[[#This Row],[Sr. no.]],Raw_data_N2_Kanji[[Sr. no.]:[Sentence]],13,0)</f>
        <v>#N/A</v>
      </c>
      <c r="H1488" t="e">
        <f>VLOOKUP(Final_manabou_kanji[[#This Row],[Kanji]],Raw_data_N2_Kanji[[Receipe]:[Meaning]],6,0)</f>
        <v>#N/A</v>
      </c>
      <c r="I1488" t="e">
        <f>VLOOKUP(Final_manabou_kanji[[#This Row],[Kanji]],Raw_data_N2_Kanji[[Receipe]:[Meaning]],7,0)</f>
        <v>#N/A</v>
      </c>
      <c r="J1488" t="e">
        <f>#REF!</f>
        <v>#REF!</v>
      </c>
      <c r="K1488" s="35">
        <f>Final_manabou_kanji[[#This Row],[Sr. no.]]</f>
        <v>1486</v>
      </c>
    </row>
    <row r="1489" spans="2:11" ht="15" customHeight="1" x14ac:dyDescent="0.3">
      <c r="B1489" s="34">
        <v>1487</v>
      </c>
      <c r="C1489" s="34" t="e">
        <f>VLOOKUP(Final_manabou_kanji[[#This Row],[Sr. no.]],Raw_data_N2_Kanji[[Sr. no.]:[Receipe no]],5,0)</f>
        <v>#N/A</v>
      </c>
      <c r="D1489" s="38" t="e">
        <f>VLOOKUP(Final_manabou_kanji[[#This Row],[Sr. no.]],Raw_data_N2_Kanji[[Sr. no.]:[Meaning]],7,0)</f>
        <v>#N/A</v>
      </c>
      <c r="E1489" s="3" t="e">
        <f>VLOOKUP(Final_manabou_kanji[[#This Row],[Sr. no.]],Raw_data_N2_Kanji[[Sr. no.]:[Meaning]],8,0)</f>
        <v>#N/A</v>
      </c>
      <c r="F1489" s="39" t="e">
        <f>VLOOKUP(Final_manabou_kanji[[#This Row],[Sr. no.]],Raw_data_N2_Kanji[[Sr. no.]:[Meaning]],9,0)</f>
        <v>#N/A</v>
      </c>
      <c r="G1489" s="66" t="e">
        <f>VLOOKUP(Final_manabou_kanji[[#This Row],[Sr. no.]],Raw_data_N2_Kanji[[Sr. no.]:[Sentence]],13,0)</f>
        <v>#N/A</v>
      </c>
      <c r="H1489" t="e">
        <f>VLOOKUP(Final_manabou_kanji[[#This Row],[Kanji]],Raw_data_N2_Kanji[[Receipe]:[Meaning]],6,0)</f>
        <v>#N/A</v>
      </c>
      <c r="I1489" t="e">
        <f>VLOOKUP(Final_manabou_kanji[[#This Row],[Kanji]],Raw_data_N2_Kanji[[Receipe]:[Meaning]],7,0)</f>
        <v>#N/A</v>
      </c>
      <c r="J1489" t="e">
        <f>#REF!</f>
        <v>#REF!</v>
      </c>
      <c r="K1489" s="35">
        <f>Final_manabou_kanji[[#This Row],[Sr. no.]]</f>
        <v>1487</v>
      </c>
    </row>
    <row r="1490" spans="2:11" ht="15" customHeight="1" x14ac:dyDescent="0.3">
      <c r="B1490" s="34">
        <v>1488</v>
      </c>
      <c r="C1490" s="34" t="e">
        <f>VLOOKUP(Final_manabou_kanji[[#This Row],[Sr. no.]],Raw_data_N2_Kanji[[Sr. no.]:[Receipe no]],5,0)</f>
        <v>#N/A</v>
      </c>
      <c r="D1490" s="38" t="e">
        <f>VLOOKUP(Final_manabou_kanji[[#This Row],[Sr. no.]],Raw_data_N2_Kanji[[Sr. no.]:[Meaning]],7,0)</f>
        <v>#N/A</v>
      </c>
      <c r="E1490" s="3" t="e">
        <f>VLOOKUP(Final_manabou_kanji[[#This Row],[Sr. no.]],Raw_data_N2_Kanji[[Sr. no.]:[Meaning]],8,0)</f>
        <v>#N/A</v>
      </c>
      <c r="F1490" s="39" t="e">
        <f>VLOOKUP(Final_manabou_kanji[[#This Row],[Sr. no.]],Raw_data_N2_Kanji[[Sr. no.]:[Meaning]],9,0)</f>
        <v>#N/A</v>
      </c>
      <c r="G1490" s="66" t="e">
        <f>VLOOKUP(Final_manabou_kanji[[#This Row],[Sr. no.]],Raw_data_N2_Kanji[[Sr. no.]:[Sentence]],13,0)</f>
        <v>#N/A</v>
      </c>
      <c r="H1490" t="e">
        <f>VLOOKUP(Final_manabou_kanji[[#This Row],[Kanji]],Raw_data_N2_Kanji[[Receipe]:[Meaning]],6,0)</f>
        <v>#N/A</v>
      </c>
      <c r="I1490" t="e">
        <f>VLOOKUP(Final_manabou_kanji[[#This Row],[Kanji]],Raw_data_N2_Kanji[[Receipe]:[Meaning]],7,0)</f>
        <v>#N/A</v>
      </c>
      <c r="J1490" t="e">
        <f>#REF!</f>
        <v>#REF!</v>
      </c>
      <c r="K1490" s="35">
        <f>Final_manabou_kanji[[#This Row],[Sr. no.]]</f>
        <v>1488</v>
      </c>
    </row>
    <row r="1491" spans="2:11" ht="15" customHeight="1" x14ac:dyDescent="0.3">
      <c r="B1491" s="34">
        <v>1489</v>
      </c>
      <c r="C1491" s="34" t="e">
        <f>VLOOKUP(Final_manabou_kanji[[#This Row],[Sr. no.]],Raw_data_N2_Kanji[[Sr. no.]:[Receipe no]],5,0)</f>
        <v>#N/A</v>
      </c>
      <c r="D1491" s="38" t="e">
        <f>VLOOKUP(Final_manabou_kanji[[#This Row],[Sr. no.]],Raw_data_N2_Kanji[[Sr. no.]:[Meaning]],7,0)</f>
        <v>#N/A</v>
      </c>
      <c r="E1491" s="3" t="e">
        <f>VLOOKUP(Final_manabou_kanji[[#This Row],[Sr. no.]],Raw_data_N2_Kanji[[Sr. no.]:[Meaning]],8,0)</f>
        <v>#N/A</v>
      </c>
      <c r="F1491" s="39" t="e">
        <f>VLOOKUP(Final_manabou_kanji[[#This Row],[Sr. no.]],Raw_data_N2_Kanji[[Sr. no.]:[Meaning]],9,0)</f>
        <v>#N/A</v>
      </c>
      <c r="G1491" s="66" t="e">
        <f>VLOOKUP(Final_manabou_kanji[[#This Row],[Sr. no.]],Raw_data_N2_Kanji[[Sr. no.]:[Sentence]],13,0)</f>
        <v>#N/A</v>
      </c>
      <c r="H1491" t="e">
        <f>VLOOKUP(Final_manabou_kanji[[#This Row],[Kanji]],Raw_data_N2_Kanji[[Receipe]:[Meaning]],6,0)</f>
        <v>#N/A</v>
      </c>
      <c r="I1491" t="e">
        <f>VLOOKUP(Final_manabou_kanji[[#This Row],[Kanji]],Raw_data_N2_Kanji[[Receipe]:[Meaning]],7,0)</f>
        <v>#N/A</v>
      </c>
      <c r="J1491" t="e">
        <f>#REF!</f>
        <v>#REF!</v>
      </c>
      <c r="K1491" s="35">
        <f>Final_manabou_kanji[[#This Row],[Sr. no.]]</f>
        <v>1489</v>
      </c>
    </row>
    <row r="1492" spans="2:11" ht="15" customHeight="1" x14ac:dyDescent="0.3">
      <c r="B1492" s="34">
        <v>1490</v>
      </c>
      <c r="C1492" s="34" t="e">
        <f>VLOOKUP(Final_manabou_kanji[[#This Row],[Sr. no.]],Raw_data_N2_Kanji[[Sr. no.]:[Receipe no]],5,0)</f>
        <v>#N/A</v>
      </c>
      <c r="D1492" s="38" t="e">
        <f>VLOOKUP(Final_manabou_kanji[[#This Row],[Sr. no.]],Raw_data_N2_Kanji[[Sr. no.]:[Meaning]],7,0)</f>
        <v>#N/A</v>
      </c>
      <c r="E1492" s="3" t="e">
        <f>VLOOKUP(Final_manabou_kanji[[#This Row],[Sr. no.]],Raw_data_N2_Kanji[[Sr. no.]:[Meaning]],8,0)</f>
        <v>#N/A</v>
      </c>
      <c r="F1492" s="39" t="e">
        <f>VLOOKUP(Final_manabou_kanji[[#This Row],[Sr. no.]],Raw_data_N2_Kanji[[Sr. no.]:[Meaning]],9,0)</f>
        <v>#N/A</v>
      </c>
      <c r="G1492" s="66" t="e">
        <f>VLOOKUP(Final_manabou_kanji[[#This Row],[Sr. no.]],Raw_data_N2_Kanji[[Sr. no.]:[Sentence]],13,0)</f>
        <v>#N/A</v>
      </c>
      <c r="H1492" t="e">
        <f>VLOOKUP(Final_manabou_kanji[[#This Row],[Kanji]],Raw_data_N2_Kanji[[Receipe]:[Meaning]],6,0)</f>
        <v>#N/A</v>
      </c>
      <c r="I1492" t="e">
        <f>VLOOKUP(Final_manabou_kanji[[#This Row],[Kanji]],Raw_data_N2_Kanji[[Receipe]:[Meaning]],7,0)</f>
        <v>#N/A</v>
      </c>
      <c r="J1492" t="e">
        <f>#REF!</f>
        <v>#REF!</v>
      </c>
      <c r="K1492" s="35">
        <f>Final_manabou_kanji[[#This Row],[Sr. no.]]</f>
        <v>1490</v>
      </c>
    </row>
    <row r="1493" spans="2:11" ht="15" customHeight="1" x14ac:dyDescent="0.3">
      <c r="B1493" s="34">
        <v>1491</v>
      </c>
      <c r="C1493" s="34" t="e">
        <f>VLOOKUP(Final_manabou_kanji[[#This Row],[Sr. no.]],Raw_data_N2_Kanji[[Sr. no.]:[Receipe no]],5,0)</f>
        <v>#N/A</v>
      </c>
      <c r="D1493" s="38" t="e">
        <f>VLOOKUP(Final_manabou_kanji[[#This Row],[Sr. no.]],Raw_data_N2_Kanji[[Sr. no.]:[Meaning]],7,0)</f>
        <v>#N/A</v>
      </c>
      <c r="E1493" s="3" t="e">
        <f>VLOOKUP(Final_manabou_kanji[[#This Row],[Sr. no.]],Raw_data_N2_Kanji[[Sr. no.]:[Meaning]],8,0)</f>
        <v>#N/A</v>
      </c>
      <c r="F1493" s="39" t="e">
        <f>VLOOKUP(Final_manabou_kanji[[#This Row],[Sr. no.]],Raw_data_N2_Kanji[[Sr. no.]:[Meaning]],9,0)</f>
        <v>#N/A</v>
      </c>
      <c r="G1493" s="66" t="e">
        <f>VLOOKUP(Final_manabou_kanji[[#This Row],[Sr. no.]],Raw_data_N2_Kanji[[Sr. no.]:[Sentence]],13,0)</f>
        <v>#N/A</v>
      </c>
      <c r="H1493" t="e">
        <f>VLOOKUP(Final_manabou_kanji[[#This Row],[Kanji]],Raw_data_N2_Kanji[[Receipe]:[Meaning]],6,0)</f>
        <v>#N/A</v>
      </c>
      <c r="I1493" t="e">
        <f>VLOOKUP(Final_manabou_kanji[[#This Row],[Kanji]],Raw_data_N2_Kanji[[Receipe]:[Meaning]],7,0)</f>
        <v>#N/A</v>
      </c>
      <c r="J1493" t="e">
        <f>#REF!</f>
        <v>#REF!</v>
      </c>
      <c r="K1493" s="35">
        <f>Final_manabou_kanji[[#This Row],[Sr. no.]]</f>
        <v>1491</v>
      </c>
    </row>
    <row r="1494" spans="2:11" ht="15" customHeight="1" x14ac:dyDescent="0.3">
      <c r="B1494" s="34">
        <v>1492</v>
      </c>
      <c r="C1494" s="34" t="e">
        <f>VLOOKUP(Final_manabou_kanji[[#This Row],[Sr. no.]],Raw_data_N2_Kanji[[Sr. no.]:[Receipe no]],5,0)</f>
        <v>#N/A</v>
      </c>
      <c r="D1494" s="38" t="e">
        <f>VLOOKUP(Final_manabou_kanji[[#This Row],[Sr. no.]],Raw_data_N2_Kanji[[Sr. no.]:[Meaning]],7,0)</f>
        <v>#N/A</v>
      </c>
      <c r="E1494" s="3" t="e">
        <f>VLOOKUP(Final_manabou_kanji[[#This Row],[Sr. no.]],Raw_data_N2_Kanji[[Sr. no.]:[Meaning]],8,0)</f>
        <v>#N/A</v>
      </c>
      <c r="F1494" s="39" t="e">
        <f>VLOOKUP(Final_manabou_kanji[[#This Row],[Sr. no.]],Raw_data_N2_Kanji[[Sr. no.]:[Meaning]],9,0)</f>
        <v>#N/A</v>
      </c>
      <c r="G1494" s="66" t="e">
        <f>VLOOKUP(Final_manabou_kanji[[#This Row],[Sr. no.]],Raw_data_N2_Kanji[[Sr. no.]:[Sentence]],13,0)</f>
        <v>#N/A</v>
      </c>
      <c r="H1494" t="e">
        <f>VLOOKUP(Final_manabou_kanji[[#This Row],[Kanji]],Raw_data_N2_Kanji[[Receipe]:[Meaning]],6,0)</f>
        <v>#N/A</v>
      </c>
      <c r="I1494" t="e">
        <f>VLOOKUP(Final_manabou_kanji[[#This Row],[Kanji]],Raw_data_N2_Kanji[[Receipe]:[Meaning]],7,0)</f>
        <v>#N/A</v>
      </c>
      <c r="J1494" t="e">
        <f>#REF!</f>
        <v>#REF!</v>
      </c>
      <c r="K1494" s="35">
        <f>Final_manabou_kanji[[#This Row],[Sr. no.]]</f>
        <v>1492</v>
      </c>
    </row>
    <row r="1495" spans="2:11" ht="15" customHeight="1" x14ac:dyDescent="0.3">
      <c r="B1495" s="34">
        <v>1493</v>
      </c>
      <c r="C1495" s="34" t="e">
        <f>VLOOKUP(Final_manabou_kanji[[#This Row],[Sr. no.]],Raw_data_N2_Kanji[[Sr. no.]:[Receipe no]],5,0)</f>
        <v>#N/A</v>
      </c>
      <c r="D1495" s="38" t="e">
        <f>VLOOKUP(Final_manabou_kanji[[#This Row],[Sr. no.]],Raw_data_N2_Kanji[[Sr. no.]:[Meaning]],7,0)</f>
        <v>#N/A</v>
      </c>
      <c r="E1495" s="3" t="e">
        <f>VLOOKUP(Final_manabou_kanji[[#This Row],[Sr. no.]],Raw_data_N2_Kanji[[Sr. no.]:[Meaning]],8,0)</f>
        <v>#N/A</v>
      </c>
      <c r="F1495" s="39" t="e">
        <f>VLOOKUP(Final_manabou_kanji[[#This Row],[Sr. no.]],Raw_data_N2_Kanji[[Sr. no.]:[Meaning]],9,0)</f>
        <v>#N/A</v>
      </c>
      <c r="G1495" s="66" t="e">
        <f>VLOOKUP(Final_manabou_kanji[[#This Row],[Sr. no.]],Raw_data_N2_Kanji[[Sr. no.]:[Sentence]],13,0)</f>
        <v>#N/A</v>
      </c>
      <c r="H1495" t="e">
        <f>VLOOKUP(Final_manabou_kanji[[#This Row],[Kanji]],Raw_data_N2_Kanji[[Receipe]:[Meaning]],6,0)</f>
        <v>#N/A</v>
      </c>
      <c r="I1495" t="e">
        <f>VLOOKUP(Final_manabou_kanji[[#This Row],[Kanji]],Raw_data_N2_Kanji[[Receipe]:[Meaning]],7,0)</f>
        <v>#N/A</v>
      </c>
      <c r="J1495" t="e">
        <f>#REF!</f>
        <v>#REF!</v>
      </c>
      <c r="K1495" s="35">
        <f>Final_manabou_kanji[[#This Row],[Sr. no.]]</f>
        <v>1493</v>
      </c>
    </row>
    <row r="1496" spans="2:11" ht="15" customHeight="1" x14ac:dyDescent="0.3">
      <c r="B1496" s="34">
        <v>1494</v>
      </c>
      <c r="C1496" s="34" t="e">
        <f>VLOOKUP(Final_manabou_kanji[[#This Row],[Sr. no.]],Raw_data_N2_Kanji[[Sr. no.]:[Receipe no]],5,0)</f>
        <v>#N/A</v>
      </c>
      <c r="D1496" s="38" t="e">
        <f>VLOOKUP(Final_manabou_kanji[[#This Row],[Sr. no.]],Raw_data_N2_Kanji[[Sr. no.]:[Meaning]],7,0)</f>
        <v>#N/A</v>
      </c>
      <c r="E1496" s="3" t="e">
        <f>VLOOKUP(Final_manabou_kanji[[#This Row],[Sr. no.]],Raw_data_N2_Kanji[[Sr. no.]:[Meaning]],8,0)</f>
        <v>#N/A</v>
      </c>
      <c r="F1496" s="39" t="e">
        <f>VLOOKUP(Final_manabou_kanji[[#This Row],[Sr. no.]],Raw_data_N2_Kanji[[Sr. no.]:[Meaning]],9,0)</f>
        <v>#N/A</v>
      </c>
      <c r="G1496" s="66" t="e">
        <f>VLOOKUP(Final_manabou_kanji[[#This Row],[Sr. no.]],Raw_data_N2_Kanji[[Sr. no.]:[Sentence]],13,0)</f>
        <v>#N/A</v>
      </c>
      <c r="H1496" t="e">
        <f>VLOOKUP(Final_manabou_kanji[[#This Row],[Kanji]],Raw_data_N2_Kanji[[Receipe]:[Meaning]],6,0)</f>
        <v>#N/A</v>
      </c>
      <c r="I1496" t="e">
        <f>VLOOKUP(Final_manabou_kanji[[#This Row],[Kanji]],Raw_data_N2_Kanji[[Receipe]:[Meaning]],7,0)</f>
        <v>#N/A</v>
      </c>
      <c r="J1496" t="e">
        <f>#REF!</f>
        <v>#REF!</v>
      </c>
      <c r="K1496" s="35">
        <f>Final_manabou_kanji[[#This Row],[Sr. no.]]</f>
        <v>1494</v>
      </c>
    </row>
    <row r="1497" spans="2:11" ht="15" customHeight="1" x14ac:dyDescent="0.3">
      <c r="B1497" s="34">
        <v>1495</v>
      </c>
      <c r="C1497" s="34" t="e">
        <f>VLOOKUP(Final_manabou_kanji[[#This Row],[Sr. no.]],Raw_data_N2_Kanji[[Sr. no.]:[Receipe no]],5,0)</f>
        <v>#N/A</v>
      </c>
      <c r="D1497" s="38" t="e">
        <f>VLOOKUP(Final_manabou_kanji[[#This Row],[Sr. no.]],Raw_data_N2_Kanji[[Sr. no.]:[Meaning]],7,0)</f>
        <v>#N/A</v>
      </c>
      <c r="E1497" s="3" t="e">
        <f>VLOOKUP(Final_manabou_kanji[[#This Row],[Sr. no.]],Raw_data_N2_Kanji[[Sr. no.]:[Meaning]],8,0)</f>
        <v>#N/A</v>
      </c>
      <c r="F1497" s="39" t="e">
        <f>VLOOKUP(Final_manabou_kanji[[#This Row],[Sr. no.]],Raw_data_N2_Kanji[[Sr. no.]:[Meaning]],9,0)</f>
        <v>#N/A</v>
      </c>
      <c r="G1497" s="66" t="e">
        <f>VLOOKUP(Final_manabou_kanji[[#This Row],[Sr. no.]],Raw_data_N2_Kanji[[Sr. no.]:[Sentence]],13,0)</f>
        <v>#N/A</v>
      </c>
      <c r="H1497" t="e">
        <f>VLOOKUP(Final_manabou_kanji[[#This Row],[Kanji]],Raw_data_N2_Kanji[[Receipe]:[Meaning]],6,0)</f>
        <v>#N/A</v>
      </c>
      <c r="I1497" t="e">
        <f>VLOOKUP(Final_manabou_kanji[[#This Row],[Kanji]],Raw_data_N2_Kanji[[Receipe]:[Meaning]],7,0)</f>
        <v>#N/A</v>
      </c>
      <c r="J1497" t="e">
        <f>#REF!</f>
        <v>#REF!</v>
      </c>
      <c r="K1497" s="35">
        <f>Final_manabou_kanji[[#This Row],[Sr. no.]]</f>
        <v>1495</v>
      </c>
    </row>
    <row r="1498" spans="2:11" ht="15" customHeight="1" x14ac:dyDescent="0.3">
      <c r="B1498" s="34">
        <v>1496</v>
      </c>
      <c r="C1498" s="34" t="e">
        <f>VLOOKUP(Final_manabou_kanji[[#This Row],[Sr. no.]],Raw_data_N2_Kanji[[Sr. no.]:[Receipe no]],5,0)</f>
        <v>#N/A</v>
      </c>
      <c r="D1498" s="38" t="e">
        <f>VLOOKUP(Final_manabou_kanji[[#This Row],[Sr. no.]],Raw_data_N2_Kanji[[Sr. no.]:[Meaning]],7,0)</f>
        <v>#N/A</v>
      </c>
      <c r="E1498" s="3" t="e">
        <f>VLOOKUP(Final_manabou_kanji[[#This Row],[Sr. no.]],Raw_data_N2_Kanji[[Sr. no.]:[Meaning]],8,0)</f>
        <v>#N/A</v>
      </c>
      <c r="F1498" s="39" t="e">
        <f>VLOOKUP(Final_manabou_kanji[[#This Row],[Sr. no.]],Raw_data_N2_Kanji[[Sr. no.]:[Meaning]],9,0)</f>
        <v>#N/A</v>
      </c>
      <c r="G1498" s="66" t="e">
        <f>VLOOKUP(Final_manabou_kanji[[#This Row],[Sr. no.]],Raw_data_N2_Kanji[[Sr. no.]:[Sentence]],13,0)</f>
        <v>#N/A</v>
      </c>
      <c r="H1498" t="e">
        <f>VLOOKUP(Final_manabou_kanji[[#This Row],[Kanji]],Raw_data_N2_Kanji[[Receipe]:[Meaning]],6,0)</f>
        <v>#N/A</v>
      </c>
      <c r="I1498" t="e">
        <f>VLOOKUP(Final_manabou_kanji[[#This Row],[Kanji]],Raw_data_N2_Kanji[[Receipe]:[Meaning]],7,0)</f>
        <v>#N/A</v>
      </c>
      <c r="J1498" t="e">
        <f>#REF!</f>
        <v>#REF!</v>
      </c>
      <c r="K1498" s="35">
        <f>Final_manabou_kanji[[#This Row],[Sr. no.]]</f>
        <v>1496</v>
      </c>
    </row>
    <row r="1499" spans="2:11" ht="15" customHeight="1" x14ac:dyDescent="0.3">
      <c r="B1499" s="34">
        <v>1497</v>
      </c>
      <c r="C1499" s="34" t="e">
        <f>VLOOKUP(Final_manabou_kanji[[#This Row],[Sr. no.]],Raw_data_N2_Kanji[[Sr. no.]:[Receipe no]],5,0)</f>
        <v>#N/A</v>
      </c>
      <c r="D1499" s="38" t="e">
        <f>VLOOKUP(Final_manabou_kanji[[#This Row],[Sr. no.]],Raw_data_N2_Kanji[[Sr. no.]:[Meaning]],7,0)</f>
        <v>#N/A</v>
      </c>
      <c r="E1499" s="3" t="e">
        <f>VLOOKUP(Final_manabou_kanji[[#This Row],[Sr. no.]],Raw_data_N2_Kanji[[Sr. no.]:[Meaning]],8,0)</f>
        <v>#N/A</v>
      </c>
      <c r="F1499" s="39" t="e">
        <f>VLOOKUP(Final_manabou_kanji[[#This Row],[Sr. no.]],Raw_data_N2_Kanji[[Sr. no.]:[Meaning]],9,0)</f>
        <v>#N/A</v>
      </c>
      <c r="G1499" s="66" t="e">
        <f>VLOOKUP(Final_manabou_kanji[[#This Row],[Sr. no.]],Raw_data_N2_Kanji[[Sr. no.]:[Sentence]],13,0)</f>
        <v>#N/A</v>
      </c>
      <c r="H1499" t="e">
        <f>VLOOKUP(Final_manabou_kanji[[#This Row],[Kanji]],Raw_data_N2_Kanji[[Receipe]:[Meaning]],6,0)</f>
        <v>#N/A</v>
      </c>
      <c r="I1499" t="e">
        <f>VLOOKUP(Final_manabou_kanji[[#This Row],[Kanji]],Raw_data_N2_Kanji[[Receipe]:[Meaning]],7,0)</f>
        <v>#N/A</v>
      </c>
      <c r="J1499" t="e">
        <f>#REF!</f>
        <v>#REF!</v>
      </c>
      <c r="K1499" s="35">
        <f>Final_manabou_kanji[[#This Row],[Sr. no.]]</f>
        <v>1497</v>
      </c>
    </row>
    <row r="1500" spans="2:11" ht="15" customHeight="1" x14ac:dyDescent="0.3">
      <c r="B1500" s="34">
        <v>1498</v>
      </c>
      <c r="C1500" s="34" t="e">
        <f>VLOOKUP(Final_manabou_kanji[[#This Row],[Sr. no.]],Raw_data_N2_Kanji[[Sr. no.]:[Receipe no]],5,0)</f>
        <v>#N/A</v>
      </c>
      <c r="D1500" s="38" t="e">
        <f>VLOOKUP(Final_manabou_kanji[[#This Row],[Sr. no.]],Raw_data_N2_Kanji[[Sr. no.]:[Meaning]],7,0)</f>
        <v>#N/A</v>
      </c>
      <c r="E1500" s="3" t="e">
        <f>VLOOKUP(Final_manabou_kanji[[#This Row],[Sr. no.]],Raw_data_N2_Kanji[[Sr. no.]:[Meaning]],8,0)</f>
        <v>#N/A</v>
      </c>
      <c r="F1500" s="39" t="e">
        <f>VLOOKUP(Final_manabou_kanji[[#This Row],[Sr. no.]],Raw_data_N2_Kanji[[Sr. no.]:[Meaning]],9,0)</f>
        <v>#N/A</v>
      </c>
      <c r="G1500" s="66" t="e">
        <f>VLOOKUP(Final_manabou_kanji[[#This Row],[Sr. no.]],Raw_data_N2_Kanji[[Sr. no.]:[Sentence]],13,0)</f>
        <v>#N/A</v>
      </c>
      <c r="H1500" t="e">
        <f>VLOOKUP(Final_manabou_kanji[[#This Row],[Kanji]],Raw_data_N2_Kanji[[Receipe]:[Meaning]],6,0)</f>
        <v>#N/A</v>
      </c>
      <c r="I1500" t="e">
        <f>VLOOKUP(Final_manabou_kanji[[#This Row],[Kanji]],Raw_data_N2_Kanji[[Receipe]:[Meaning]],7,0)</f>
        <v>#N/A</v>
      </c>
      <c r="J1500" t="e">
        <f>#REF!</f>
        <v>#REF!</v>
      </c>
      <c r="K1500" s="35">
        <f>Final_manabou_kanji[[#This Row],[Sr. no.]]</f>
        <v>1498</v>
      </c>
    </row>
    <row r="1501" spans="2:11" ht="15" customHeight="1" x14ac:dyDescent="0.3">
      <c r="B1501" s="34">
        <v>1499</v>
      </c>
      <c r="C1501" s="34" t="e">
        <f>VLOOKUP(Final_manabou_kanji[[#This Row],[Sr. no.]],Raw_data_N2_Kanji[[Sr. no.]:[Receipe no]],5,0)</f>
        <v>#N/A</v>
      </c>
      <c r="D1501" s="38" t="e">
        <f>VLOOKUP(Final_manabou_kanji[[#This Row],[Sr. no.]],Raw_data_N2_Kanji[[Sr. no.]:[Meaning]],7,0)</f>
        <v>#N/A</v>
      </c>
      <c r="E1501" s="3" t="e">
        <f>VLOOKUP(Final_manabou_kanji[[#This Row],[Sr. no.]],Raw_data_N2_Kanji[[Sr. no.]:[Meaning]],8,0)</f>
        <v>#N/A</v>
      </c>
      <c r="F1501" s="39" t="e">
        <f>VLOOKUP(Final_manabou_kanji[[#This Row],[Sr. no.]],Raw_data_N2_Kanji[[Sr. no.]:[Meaning]],9,0)</f>
        <v>#N/A</v>
      </c>
      <c r="G1501" s="66" t="e">
        <f>VLOOKUP(Final_manabou_kanji[[#This Row],[Sr. no.]],Raw_data_N2_Kanji[[Sr. no.]:[Sentence]],13,0)</f>
        <v>#N/A</v>
      </c>
      <c r="H1501" t="e">
        <f>VLOOKUP(Final_manabou_kanji[[#This Row],[Kanji]],Raw_data_N2_Kanji[[Receipe]:[Meaning]],6,0)</f>
        <v>#N/A</v>
      </c>
      <c r="I1501" t="e">
        <f>VLOOKUP(Final_manabou_kanji[[#This Row],[Kanji]],Raw_data_N2_Kanji[[Receipe]:[Meaning]],7,0)</f>
        <v>#N/A</v>
      </c>
      <c r="J1501" t="e">
        <f>#REF!</f>
        <v>#REF!</v>
      </c>
      <c r="K1501" s="35">
        <f>Final_manabou_kanji[[#This Row],[Sr. no.]]</f>
        <v>1499</v>
      </c>
    </row>
    <row r="1502" spans="2:11" ht="15" customHeight="1" x14ac:dyDescent="0.3">
      <c r="B1502" s="34">
        <v>1500</v>
      </c>
      <c r="C1502" s="34" t="e">
        <f>VLOOKUP(Final_manabou_kanji[[#This Row],[Sr. no.]],Raw_data_N2_Kanji[[Sr. no.]:[Receipe no]],5,0)</f>
        <v>#N/A</v>
      </c>
      <c r="D1502" s="38" t="e">
        <f>VLOOKUP(Final_manabou_kanji[[#This Row],[Sr. no.]],Raw_data_N2_Kanji[[Sr. no.]:[Meaning]],7,0)</f>
        <v>#N/A</v>
      </c>
      <c r="E1502" s="3" t="e">
        <f>VLOOKUP(Final_manabou_kanji[[#This Row],[Sr. no.]],Raw_data_N2_Kanji[[Sr. no.]:[Meaning]],8,0)</f>
        <v>#N/A</v>
      </c>
      <c r="F1502" s="39" t="e">
        <f>VLOOKUP(Final_manabou_kanji[[#This Row],[Sr. no.]],Raw_data_N2_Kanji[[Sr. no.]:[Meaning]],9,0)</f>
        <v>#N/A</v>
      </c>
      <c r="G1502" s="66" t="e">
        <f>VLOOKUP(Final_manabou_kanji[[#This Row],[Sr. no.]],Raw_data_N2_Kanji[[Sr. no.]:[Sentence]],13,0)</f>
        <v>#N/A</v>
      </c>
      <c r="H1502" t="e">
        <f>VLOOKUP(Final_manabou_kanji[[#This Row],[Kanji]],Raw_data_N2_Kanji[[Receipe]:[Meaning]],6,0)</f>
        <v>#N/A</v>
      </c>
      <c r="I1502" t="e">
        <f>VLOOKUP(Final_manabou_kanji[[#This Row],[Kanji]],Raw_data_N2_Kanji[[Receipe]:[Meaning]],7,0)</f>
        <v>#N/A</v>
      </c>
      <c r="J1502" t="e">
        <f>#REF!</f>
        <v>#REF!</v>
      </c>
      <c r="K1502" s="35">
        <f>Final_manabou_kanji[[#This Row],[Sr. no.]]</f>
        <v>1500</v>
      </c>
    </row>
    <row r="1503" spans="2:11" ht="15" customHeight="1" x14ac:dyDescent="0.3">
      <c r="B1503" s="34">
        <v>1501</v>
      </c>
      <c r="C1503" s="34" t="e">
        <f>VLOOKUP(Final_manabou_kanji[[#This Row],[Sr. no.]],Raw_data_N2_Kanji[[Sr. no.]:[Receipe no]],5,0)</f>
        <v>#N/A</v>
      </c>
      <c r="D1503" s="38" t="e">
        <f>VLOOKUP(Final_manabou_kanji[[#This Row],[Sr. no.]],Raw_data_N2_Kanji[[Sr. no.]:[Meaning]],7,0)</f>
        <v>#N/A</v>
      </c>
      <c r="E1503" s="3" t="e">
        <f>VLOOKUP(Final_manabou_kanji[[#This Row],[Sr. no.]],Raw_data_N2_Kanji[[Sr. no.]:[Meaning]],8,0)</f>
        <v>#N/A</v>
      </c>
      <c r="F1503" s="39" t="e">
        <f>VLOOKUP(Final_manabou_kanji[[#This Row],[Sr. no.]],Raw_data_N2_Kanji[[Sr. no.]:[Meaning]],9,0)</f>
        <v>#N/A</v>
      </c>
      <c r="G1503" s="66" t="e">
        <f>VLOOKUP(Final_manabou_kanji[[#This Row],[Sr. no.]],Raw_data_N2_Kanji[[Sr. no.]:[Sentence]],13,0)</f>
        <v>#N/A</v>
      </c>
      <c r="H1503" t="e">
        <f>VLOOKUP(Final_manabou_kanji[[#This Row],[Kanji]],Raw_data_N2_Kanji[[Receipe]:[Meaning]],6,0)</f>
        <v>#N/A</v>
      </c>
      <c r="I1503" t="e">
        <f>VLOOKUP(Final_manabou_kanji[[#This Row],[Kanji]],Raw_data_N2_Kanji[[Receipe]:[Meaning]],7,0)</f>
        <v>#N/A</v>
      </c>
      <c r="J1503" t="e">
        <f>#REF!</f>
        <v>#REF!</v>
      </c>
      <c r="K1503" s="35">
        <f>Final_manabou_kanji[[#This Row],[Sr. no.]]</f>
        <v>1501</v>
      </c>
    </row>
    <row r="1504" spans="2:11" ht="15" customHeight="1" x14ac:dyDescent="0.3">
      <c r="B1504" s="34">
        <v>1502</v>
      </c>
      <c r="C1504" s="34" t="e">
        <f>VLOOKUP(Final_manabou_kanji[[#This Row],[Sr. no.]],Raw_data_N2_Kanji[[Sr. no.]:[Receipe no]],5,0)</f>
        <v>#N/A</v>
      </c>
      <c r="D1504" s="38" t="e">
        <f>VLOOKUP(Final_manabou_kanji[[#This Row],[Sr. no.]],Raw_data_N2_Kanji[[Sr. no.]:[Meaning]],7,0)</f>
        <v>#N/A</v>
      </c>
      <c r="E1504" s="3" t="e">
        <f>VLOOKUP(Final_manabou_kanji[[#This Row],[Sr. no.]],Raw_data_N2_Kanji[[Sr. no.]:[Meaning]],8,0)</f>
        <v>#N/A</v>
      </c>
      <c r="F1504" s="39" t="e">
        <f>VLOOKUP(Final_manabou_kanji[[#This Row],[Sr. no.]],Raw_data_N2_Kanji[[Sr. no.]:[Meaning]],9,0)</f>
        <v>#N/A</v>
      </c>
      <c r="G1504" s="66" t="e">
        <f>VLOOKUP(Final_manabou_kanji[[#This Row],[Sr. no.]],Raw_data_N2_Kanji[[Sr. no.]:[Sentence]],13,0)</f>
        <v>#N/A</v>
      </c>
      <c r="H1504" t="e">
        <f>VLOOKUP(Final_manabou_kanji[[#This Row],[Kanji]],Raw_data_N2_Kanji[[Receipe]:[Meaning]],6,0)</f>
        <v>#N/A</v>
      </c>
      <c r="I1504" t="e">
        <f>VLOOKUP(Final_manabou_kanji[[#This Row],[Kanji]],Raw_data_N2_Kanji[[Receipe]:[Meaning]],7,0)</f>
        <v>#N/A</v>
      </c>
      <c r="J1504" t="e">
        <f>#REF!</f>
        <v>#REF!</v>
      </c>
      <c r="K1504" s="35">
        <f>Final_manabou_kanji[[#This Row],[Sr. no.]]</f>
        <v>1502</v>
      </c>
    </row>
    <row r="1505" spans="2:11" ht="15" customHeight="1" x14ac:dyDescent="0.3">
      <c r="B1505" s="34">
        <v>1503</v>
      </c>
      <c r="C1505" s="34" t="e">
        <f>VLOOKUP(Final_manabou_kanji[[#This Row],[Sr. no.]],Raw_data_N2_Kanji[[Sr. no.]:[Receipe no]],5,0)</f>
        <v>#N/A</v>
      </c>
      <c r="D1505" s="38" t="e">
        <f>VLOOKUP(Final_manabou_kanji[[#This Row],[Sr. no.]],Raw_data_N2_Kanji[[Sr. no.]:[Meaning]],7,0)</f>
        <v>#N/A</v>
      </c>
      <c r="E1505" s="3" t="e">
        <f>VLOOKUP(Final_manabou_kanji[[#This Row],[Sr. no.]],Raw_data_N2_Kanji[[Sr. no.]:[Meaning]],8,0)</f>
        <v>#N/A</v>
      </c>
      <c r="F1505" s="39" t="e">
        <f>VLOOKUP(Final_manabou_kanji[[#This Row],[Sr. no.]],Raw_data_N2_Kanji[[Sr. no.]:[Meaning]],9,0)</f>
        <v>#N/A</v>
      </c>
      <c r="G1505" s="66" t="e">
        <f>VLOOKUP(Final_manabou_kanji[[#This Row],[Sr. no.]],Raw_data_N2_Kanji[[Sr. no.]:[Sentence]],13,0)</f>
        <v>#N/A</v>
      </c>
      <c r="H1505" t="e">
        <f>VLOOKUP(Final_manabou_kanji[[#This Row],[Kanji]],Raw_data_N2_Kanji[[Receipe]:[Meaning]],6,0)</f>
        <v>#N/A</v>
      </c>
      <c r="I1505" t="e">
        <f>VLOOKUP(Final_manabou_kanji[[#This Row],[Kanji]],Raw_data_N2_Kanji[[Receipe]:[Meaning]],7,0)</f>
        <v>#N/A</v>
      </c>
      <c r="J1505" t="e">
        <f>#REF!</f>
        <v>#REF!</v>
      </c>
      <c r="K1505" s="35">
        <f>Final_manabou_kanji[[#This Row],[Sr. no.]]</f>
        <v>1503</v>
      </c>
    </row>
    <row r="1506" spans="2:11" ht="15" customHeight="1" x14ac:dyDescent="0.3">
      <c r="B1506" s="34">
        <v>1504</v>
      </c>
      <c r="C1506" s="34" t="e">
        <f>VLOOKUP(Final_manabou_kanji[[#This Row],[Sr. no.]],Raw_data_N2_Kanji[[Sr. no.]:[Receipe no]],5,0)</f>
        <v>#N/A</v>
      </c>
      <c r="D1506" s="38" t="e">
        <f>VLOOKUP(Final_manabou_kanji[[#This Row],[Sr. no.]],Raw_data_N2_Kanji[[Sr. no.]:[Meaning]],7,0)</f>
        <v>#N/A</v>
      </c>
      <c r="E1506" s="3" t="e">
        <f>VLOOKUP(Final_manabou_kanji[[#This Row],[Sr. no.]],Raw_data_N2_Kanji[[Sr. no.]:[Meaning]],8,0)</f>
        <v>#N/A</v>
      </c>
      <c r="F1506" s="39" t="e">
        <f>VLOOKUP(Final_manabou_kanji[[#This Row],[Sr. no.]],Raw_data_N2_Kanji[[Sr. no.]:[Meaning]],9,0)</f>
        <v>#N/A</v>
      </c>
      <c r="G1506" s="66" t="e">
        <f>VLOOKUP(Final_manabou_kanji[[#This Row],[Sr. no.]],Raw_data_N2_Kanji[[Sr. no.]:[Sentence]],13,0)</f>
        <v>#N/A</v>
      </c>
      <c r="H1506" t="e">
        <f>VLOOKUP(Final_manabou_kanji[[#This Row],[Kanji]],Raw_data_N2_Kanji[[Receipe]:[Meaning]],6,0)</f>
        <v>#N/A</v>
      </c>
      <c r="I1506" t="e">
        <f>VLOOKUP(Final_manabou_kanji[[#This Row],[Kanji]],Raw_data_N2_Kanji[[Receipe]:[Meaning]],7,0)</f>
        <v>#N/A</v>
      </c>
      <c r="J1506" t="e">
        <f>#REF!</f>
        <v>#REF!</v>
      </c>
      <c r="K1506" s="35">
        <f>Final_manabou_kanji[[#This Row],[Sr. no.]]</f>
        <v>1504</v>
      </c>
    </row>
    <row r="1507" spans="2:11" ht="15" customHeight="1" x14ac:dyDescent="0.3">
      <c r="B1507" s="34">
        <v>1505</v>
      </c>
      <c r="C1507" s="34" t="e">
        <f>VLOOKUP(Final_manabou_kanji[[#This Row],[Sr. no.]],Raw_data_N2_Kanji[[Sr. no.]:[Receipe no]],5,0)</f>
        <v>#N/A</v>
      </c>
      <c r="D1507" s="38" t="e">
        <f>VLOOKUP(Final_manabou_kanji[[#This Row],[Sr. no.]],Raw_data_N2_Kanji[[Sr. no.]:[Meaning]],7,0)</f>
        <v>#N/A</v>
      </c>
      <c r="E1507" s="3" t="e">
        <f>VLOOKUP(Final_manabou_kanji[[#This Row],[Sr. no.]],Raw_data_N2_Kanji[[Sr. no.]:[Meaning]],8,0)</f>
        <v>#N/A</v>
      </c>
      <c r="F1507" s="39" t="e">
        <f>VLOOKUP(Final_manabou_kanji[[#This Row],[Sr. no.]],Raw_data_N2_Kanji[[Sr. no.]:[Meaning]],9,0)</f>
        <v>#N/A</v>
      </c>
      <c r="G1507" s="66" t="e">
        <f>VLOOKUP(Final_manabou_kanji[[#This Row],[Sr. no.]],Raw_data_N2_Kanji[[Sr. no.]:[Sentence]],13,0)</f>
        <v>#N/A</v>
      </c>
      <c r="H1507" t="e">
        <f>VLOOKUP(Final_manabou_kanji[[#This Row],[Kanji]],Raw_data_N2_Kanji[[Receipe]:[Meaning]],6,0)</f>
        <v>#N/A</v>
      </c>
      <c r="I1507" t="e">
        <f>VLOOKUP(Final_manabou_kanji[[#This Row],[Kanji]],Raw_data_N2_Kanji[[Receipe]:[Meaning]],7,0)</f>
        <v>#N/A</v>
      </c>
      <c r="J1507" t="e">
        <f>#REF!</f>
        <v>#REF!</v>
      </c>
      <c r="K1507" s="35">
        <f>Final_manabou_kanji[[#This Row],[Sr. no.]]</f>
        <v>1505</v>
      </c>
    </row>
    <row r="1508" spans="2:11" ht="15" customHeight="1" x14ac:dyDescent="0.3">
      <c r="B1508" s="34">
        <v>1506</v>
      </c>
      <c r="C1508" s="34" t="e">
        <f>VLOOKUP(Final_manabou_kanji[[#This Row],[Sr. no.]],Raw_data_N2_Kanji[[Sr. no.]:[Receipe no]],5,0)</f>
        <v>#N/A</v>
      </c>
      <c r="D1508" s="38" t="e">
        <f>VLOOKUP(Final_manabou_kanji[[#This Row],[Sr. no.]],Raw_data_N2_Kanji[[Sr. no.]:[Meaning]],7,0)</f>
        <v>#N/A</v>
      </c>
      <c r="E1508" s="3" t="e">
        <f>VLOOKUP(Final_manabou_kanji[[#This Row],[Sr. no.]],Raw_data_N2_Kanji[[Sr. no.]:[Meaning]],8,0)</f>
        <v>#N/A</v>
      </c>
      <c r="F1508" s="39" t="e">
        <f>VLOOKUP(Final_manabou_kanji[[#This Row],[Sr. no.]],Raw_data_N2_Kanji[[Sr. no.]:[Meaning]],9,0)</f>
        <v>#N/A</v>
      </c>
      <c r="G1508" s="66" t="e">
        <f>VLOOKUP(Final_manabou_kanji[[#This Row],[Sr. no.]],Raw_data_N2_Kanji[[Sr. no.]:[Sentence]],13,0)</f>
        <v>#N/A</v>
      </c>
      <c r="H1508" t="e">
        <f>VLOOKUP(Final_manabou_kanji[[#This Row],[Kanji]],Raw_data_N2_Kanji[[Receipe]:[Meaning]],6,0)</f>
        <v>#N/A</v>
      </c>
      <c r="I1508" t="e">
        <f>VLOOKUP(Final_manabou_kanji[[#This Row],[Kanji]],Raw_data_N2_Kanji[[Receipe]:[Meaning]],7,0)</f>
        <v>#N/A</v>
      </c>
      <c r="J1508" t="e">
        <f>#REF!</f>
        <v>#REF!</v>
      </c>
      <c r="K1508" s="35">
        <f>Final_manabou_kanji[[#This Row],[Sr. no.]]</f>
        <v>1506</v>
      </c>
    </row>
    <row r="1509" spans="2:11" ht="15" customHeight="1" x14ac:dyDescent="0.3">
      <c r="B1509" s="34">
        <v>1507</v>
      </c>
      <c r="C1509" s="34" t="e">
        <f>VLOOKUP(Final_manabou_kanji[[#This Row],[Sr. no.]],Raw_data_N2_Kanji[[Sr. no.]:[Receipe no]],5,0)</f>
        <v>#N/A</v>
      </c>
      <c r="D1509" s="38" t="e">
        <f>VLOOKUP(Final_manabou_kanji[[#This Row],[Sr. no.]],Raw_data_N2_Kanji[[Sr. no.]:[Meaning]],7,0)</f>
        <v>#N/A</v>
      </c>
      <c r="E1509" s="3" t="e">
        <f>VLOOKUP(Final_manabou_kanji[[#This Row],[Sr. no.]],Raw_data_N2_Kanji[[Sr. no.]:[Meaning]],8,0)</f>
        <v>#N/A</v>
      </c>
      <c r="F1509" s="39" t="e">
        <f>VLOOKUP(Final_manabou_kanji[[#This Row],[Sr. no.]],Raw_data_N2_Kanji[[Sr. no.]:[Meaning]],9,0)</f>
        <v>#N/A</v>
      </c>
      <c r="G1509" s="66" t="e">
        <f>VLOOKUP(Final_manabou_kanji[[#This Row],[Sr. no.]],Raw_data_N2_Kanji[[Sr. no.]:[Sentence]],13,0)</f>
        <v>#N/A</v>
      </c>
      <c r="H1509" t="e">
        <f>VLOOKUP(Final_manabou_kanji[[#This Row],[Kanji]],Raw_data_N2_Kanji[[Receipe]:[Meaning]],6,0)</f>
        <v>#N/A</v>
      </c>
      <c r="I1509" t="e">
        <f>VLOOKUP(Final_manabou_kanji[[#This Row],[Kanji]],Raw_data_N2_Kanji[[Receipe]:[Meaning]],7,0)</f>
        <v>#N/A</v>
      </c>
      <c r="J1509" t="e">
        <f>#REF!</f>
        <v>#REF!</v>
      </c>
      <c r="K1509" s="35">
        <f>Final_manabou_kanji[[#This Row],[Sr. no.]]</f>
        <v>1507</v>
      </c>
    </row>
    <row r="1510" spans="2:11" ht="15" customHeight="1" x14ac:dyDescent="0.3">
      <c r="B1510" s="34">
        <v>1508</v>
      </c>
      <c r="C1510" s="34" t="e">
        <f>VLOOKUP(Final_manabou_kanji[[#This Row],[Sr. no.]],Raw_data_N2_Kanji[[Sr. no.]:[Receipe no]],5,0)</f>
        <v>#N/A</v>
      </c>
      <c r="D1510" s="38" t="e">
        <f>VLOOKUP(Final_manabou_kanji[[#This Row],[Sr. no.]],Raw_data_N2_Kanji[[Sr. no.]:[Meaning]],7,0)</f>
        <v>#N/A</v>
      </c>
      <c r="E1510" s="3" t="e">
        <f>VLOOKUP(Final_manabou_kanji[[#This Row],[Sr. no.]],Raw_data_N2_Kanji[[Sr. no.]:[Meaning]],8,0)</f>
        <v>#N/A</v>
      </c>
      <c r="F1510" s="39" t="e">
        <f>VLOOKUP(Final_manabou_kanji[[#This Row],[Sr. no.]],Raw_data_N2_Kanji[[Sr. no.]:[Meaning]],9,0)</f>
        <v>#N/A</v>
      </c>
      <c r="G1510" s="66" t="e">
        <f>VLOOKUP(Final_manabou_kanji[[#This Row],[Sr. no.]],Raw_data_N2_Kanji[[Sr. no.]:[Sentence]],13,0)</f>
        <v>#N/A</v>
      </c>
      <c r="H1510" t="e">
        <f>VLOOKUP(Final_manabou_kanji[[#This Row],[Kanji]],Raw_data_N2_Kanji[[Receipe]:[Meaning]],6,0)</f>
        <v>#N/A</v>
      </c>
      <c r="I1510" t="e">
        <f>VLOOKUP(Final_manabou_kanji[[#This Row],[Kanji]],Raw_data_N2_Kanji[[Receipe]:[Meaning]],7,0)</f>
        <v>#N/A</v>
      </c>
      <c r="J1510" t="e">
        <f>#REF!</f>
        <v>#REF!</v>
      </c>
      <c r="K1510" s="35">
        <f>Final_manabou_kanji[[#This Row],[Sr. no.]]</f>
        <v>1508</v>
      </c>
    </row>
    <row r="1511" spans="2:11" ht="15" customHeight="1" x14ac:dyDescent="0.3">
      <c r="B1511" s="34">
        <v>1509</v>
      </c>
      <c r="C1511" s="34" t="e">
        <f>VLOOKUP(Final_manabou_kanji[[#This Row],[Sr. no.]],Raw_data_N2_Kanji[[Sr. no.]:[Receipe no]],5,0)</f>
        <v>#N/A</v>
      </c>
      <c r="D1511" s="38" t="e">
        <f>VLOOKUP(Final_manabou_kanji[[#This Row],[Sr. no.]],Raw_data_N2_Kanji[[Sr. no.]:[Meaning]],7,0)</f>
        <v>#N/A</v>
      </c>
      <c r="E1511" s="3" t="e">
        <f>VLOOKUP(Final_manabou_kanji[[#This Row],[Sr. no.]],Raw_data_N2_Kanji[[Sr. no.]:[Meaning]],8,0)</f>
        <v>#N/A</v>
      </c>
      <c r="F1511" s="39" t="e">
        <f>VLOOKUP(Final_manabou_kanji[[#This Row],[Sr. no.]],Raw_data_N2_Kanji[[Sr. no.]:[Meaning]],9,0)</f>
        <v>#N/A</v>
      </c>
      <c r="G1511" s="66" t="e">
        <f>VLOOKUP(Final_manabou_kanji[[#This Row],[Sr. no.]],Raw_data_N2_Kanji[[Sr. no.]:[Sentence]],13,0)</f>
        <v>#N/A</v>
      </c>
      <c r="H1511" t="e">
        <f>VLOOKUP(Final_manabou_kanji[[#This Row],[Kanji]],Raw_data_N2_Kanji[[Receipe]:[Meaning]],6,0)</f>
        <v>#N/A</v>
      </c>
      <c r="I1511" t="e">
        <f>VLOOKUP(Final_manabou_kanji[[#This Row],[Kanji]],Raw_data_N2_Kanji[[Receipe]:[Meaning]],7,0)</f>
        <v>#N/A</v>
      </c>
      <c r="J1511" t="e">
        <f>#REF!</f>
        <v>#REF!</v>
      </c>
      <c r="K1511" s="35">
        <f>Final_manabou_kanji[[#This Row],[Sr. no.]]</f>
        <v>1509</v>
      </c>
    </row>
    <row r="1512" spans="2:11" ht="15" customHeight="1" x14ac:dyDescent="0.3">
      <c r="B1512" s="34">
        <v>1510</v>
      </c>
      <c r="C1512" s="34" t="e">
        <f>VLOOKUP(Final_manabou_kanji[[#This Row],[Sr. no.]],Raw_data_N2_Kanji[[Sr. no.]:[Receipe no]],5,0)</f>
        <v>#N/A</v>
      </c>
      <c r="D1512" s="38" t="e">
        <f>VLOOKUP(Final_manabou_kanji[[#This Row],[Sr. no.]],Raw_data_N2_Kanji[[Sr. no.]:[Meaning]],7,0)</f>
        <v>#N/A</v>
      </c>
      <c r="E1512" s="3" t="e">
        <f>VLOOKUP(Final_manabou_kanji[[#This Row],[Sr. no.]],Raw_data_N2_Kanji[[Sr. no.]:[Meaning]],8,0)</f>
        <v>#N/A</v>
      </c>
      <c r="F1512" s="39" t="e">
        <f>VLOOKUP(Final_manabou_kanji[[#This Row],[Sr. no.]],Raw_data_N2_Kanji[[Sr. no.]:[Meaning]],9,0)</f>
        <v>#N/A</v>
      </c>
      <c r="G1512" s="66" t="e">
        <f>VLOOKUP(Final_manabou_kanji[[#This Row],[Sr. no.]],Raw_data_N2_Kanji[[Sr. no.]:[Sentence]],13,0)</f>
        <v>#N/A</v>
      </c>
      <c r="H1512" t="e">
        <f>VLOOKUP(Final_manabou_kanji[[#This Row],[Kanji]],Raw_data_N2_Kanji[[Receipe]:[Meaning]],6,0)</f>
        <v>#N/A</v>
      </c>
      <c r="I1512" t="e">
        <f>VLOOKUP(Final_manabou_kanji[[#This Row],[Kanji]],Raw_data_N2_Kanji[[Receipe]:[Meaning]],7,0)</f>
        <v>#N/A</v>
      </c>
      <c r="J1512" t="e">
        <f>#REF!</f>
        <v>#REF!</v>
      </c>
      <c r="K1512" s="35">
        <f>Final_manabou_kanji[[#This Row],[Sr. no.]]</f>
        <v>1510</v>
      </c>
    </row>
    <row r="1513" spans="2:11" ht="15" customHeight="1" x14ac:dyDescent="0.3">
      <c r="B1513" s="34">
        <v>1511</v>
      </c>
      <c r="C1513" s="34" t="e">
        <f>VLOOKUP(Final_manabou_kanji[[#This Row],[Sr. no.]],Raw_data_N2_Kanji[[Sr. no.]:[Receipe no]],5,0)</f>
        <v>#N/A</v>
      </c>
      <c r="D1513" s="38" t="e">
        <f>VLOOKUP(Final_manabou_kanji[[#This Row],[Sr. no.]],Raw_data_N2_Kanji[[Sr. no.]:[Meaning]],7,0)</f>
        <v>#N/A</v>
      </c>
      <c r="E1513" s="3" t="e">
        <f>VLOOKUP(Final_manabou_kanji[[#This Row],[Sr. no.]],Raw_data_N2_Kanji[[Sr. no.]:[Meaning]],8,0)</f>
        <v>#N/A</v>
      </c>
      <c r="F1513" s="39" t="e">
        <f>VLOOKUP(Final_manabou_kanji[[#This Row],[Sr. no.]],Raw_data_N2_Kanji[[Sr. no.]:[Meaning]],9,0)</f>
        <v>#N/A</v>
      </c>
      <c r="G1513" s="66" t="e">
        <f>VLOOKUP(Final_manabou_kanji[[#This Row],[Sr. no.]],Raw_data_N2_Kanji[[Sr. no.]:[Sentence]],13,0)</f>
        <v>#N/A</v>
      </c>
      <c r="H1513" t="e">
        <f>VLOOKUP(Final_manabou_kanji[[#This Row],[Kanji]],Raw_data_N2_Kanji[[Receipe]:[Meaning]],6,0)</f>
        <v>#N/A</v>
      </c>
      <c r="I1513" t="e">
        <f>VLOOKUP(Final_manabou_kanji[[#This Row],[Kanji]],Raw_data_N2_Kanji[[Receipe]:[Meaning]],7,0)</f>
        <v>#N/A</v>
      </c>
      <c r="J1513" t="e">
        <f>#REF!</f>
        <v>#REF!</v>
      </c>
      <c r="K1513" s="35">
        <f>Final_manabou_kanji[[#This Row],[Sr. no.]]</f>
        <v>1511</v>
      </c>
    </row>
    <row r="1514" spans="2:11" ht="15" customHeight="1" x14ac:dyDescent="0.3">
      <c r="B1514" s="34">
        <v>1512</v>
      </c>
      <c r="C1514" s="34" t="e">
        <f>VLOOKUP(Final_manabou_kanji[[#This Row],[Sr. no.]],Raw_data_N2_Kanji[[Sr. no.]:[Receipe no]],5,0)</f>
        <v>#N/A</v>
      </c>
      <c r="D1514" s="38" t="e">
        <f>VLOOKUP(Final_manabou_kanji[[#This Row],[Sr. no.]],Raw_data_N2_Kanji[[Sr. no.]:[Meaning]],7,0)</f>
        <v>#N/A</v>
      </c>
      <c r="E1514" s="3" t="e">
        <f>VLOOKUP(Final_manabou_kanji[[#This Row],[Sr. no.]],Raw_data_N2_Kanji[[Sr. no.]:[Meaning]],8,0)</f>
        <v>#N/A</v>
      </c>
      <c r="F1514" s="39" t="e">
        <f>VLOOKUP(Final_manabou_kanji[[#This Row],[Sr. no.]],Raw_data_N2_Kanji[[Sr. no.]:[Meaning]],9,0)</f>
        <v>#N/A</v>
      </c>
      <c r="G1514" s="66" t="e">
        <f>VLOOKUP(Final_manabou_kanji[[#This Row],[Sr. no.]],Raw_data_N2_Kanji[[Sr. no.]:[Sentence]],13,0)</f>
        <v>#N/A</v>
      </c>
      <c r="H1514" t="e">
        <f>VLOOKUP(Final_manabou_kanji[[#This Row],[Kanji]],Raw_data_N2_Kanji[[Receipe]:[Meaning]],6,0)</f>
        <v>#N/A</v>
      </c>
      <c r="I1514" t="e">
        <f>VLOOKUP(Final_manabou_kanji[[#This Row],[Kanji]],Raw_data_N2_Kanji[[Receipe]:[Meaning]],7,0)</f>
        <v>#N/A</v>
      </c>
      <c r="J1514" t="e">
        <f>#REF!</f>
        <v>#REF!</v>
      </c>
      <c r="K1514" s="35">
        <f>Final_manabou_kanji[[#This Row],[Sr. no.]]</f>
        <v>1512</v>
      </c>
    </row>
    <row r="1515" spans="2:11" ht="15" customHeight="1" x14ac:dyDescent="0.3">
      <c r="B1515" s="34">
        <v>1513</v>
      </c>
      <c r="C1515" s="34" t="e">
        <f>VLOOKUP(Final_manabou_kanji[[#This Row],[Sr. no.]],Raw_data_N2_Kanji[[Sr. no.]:[Receipe no]],5,0)</f>
        <v>#N/A</v>
      </c>
      <c r="D1515" s="38" t="e">
        <f>VLOOKUP(Final_manabou_kanji[[#This Row],[Sr. no.]],Raw_data_N2_Kanji[[Sr. no.]:[Meaning]],7,0)</f>
        <v>#N/A</v>
      </c>
      <c r="E1515" s="3" t="e">
        <f>VLOOKUP(Final_manabou_kanji[[#This Row],[Sr. no.]],Raw_data_N2_Kanji[[Sr. no.]:[Meaning]],8,0)</f>
        <v>#N/A</v>
      </c>
      <c r="F1515" s="39" t="e">
        <f>VLOOKUP(Final_manabou_kanji[[#This Row],[Sr. no.]],Raw_data_N2_Kanji[[Sr. no.]:[Meaning]],9,0)</f>
        <v>#N/A</v>
      </c>
      <c r="G1515" s="66" t="e">
        <f>VLOOKUP(Final_manabou_kanji[[#This Row],[Sr. no.]],Raw_data_N2_Kanji[[Sr. no.]:[Sentence]],13,0)</f>
        <v>#N/A</v>
      </c>
      <c r="H1515" t="e">
        <f>VLOOKUP(Final_manabou_kanji[[#This Row],[Kanji]],Raw_data_N2_Kanji[[Receipe]:[Meaning]],6,0)</f>
        <v>#N/A</v>
      </c>
      <c r="I1515" t="e">
        <f>VLOOKUP(Final_manabou_kanji[[#This Row],[Kanji]],Raw_data_N2_Kanji[[Receipe]:[Meaning]],7,0)</f>
        <v>#N/A</v>
      </c>
      <c r="J1515" t="e">
        <f>#REF!</f>
        <v>#REF!</v>
      </c>
      <c r="K1515" s="35">
        <f>Final_manabou_kanji[[#This Row],[Sr. no.]]</f>
        <v>1513</v>
      </c>
    </row>
    <row r="1516" spans="2:11" ht="15" customHeight="1" x14ac:dyDescent="0.3">
      <c r="B1516" s="34">
        <v>1514</v>
      </c>
      <c r="C1516" s="34" t="e">
        <f>VLOOKUP(Final_manabou_kanji[[#This Row],[Sr. no.]],Raw_data_N2_Kanji[[Sr. no.]:[Receipe no]],5,0)</f>
        <v>#N/A</v>
      </c>
      <c r="D1516" s="38" t="e">
        <f>VLOOKUP(Final_manabou_kanji[[#This Row],[Sr. no.]],Raw_data_N2_Kanji[[Sr. no.]:[Meaning]],7,0)</f>
        <v>#N/A</v>
      </c>
      <c r="E1516" s="3" t="e">
        <f>VLOOKUP(Final_manabou_kanji[[#This Row],[Sr. no.]],Raw_data_N2_Kanji[[Sr. no.]:[Meaning]],8,0)</f>
        <v>#N/A</v>
      </c>
      <c r="F1516" s="39" t="e">
        <f>VLOOKUP(Final_manabou_kanji[[#This Row],[Sr. no.]],Raw_data_N2_Kanji[[Sr. no.]:[Meaning]],9,0)</f>
        <v>#N/A</v>
      </c>
      <c r="G1516" s="66" t="e">
        <f>VLOOKUP(Final_manabou_kanji[[#This Row],[Sr. no.]],Raw_data_N2_Kanji[[Sr. no.]:[Sentence]],13,0)</f>
        <v>#N/A</v>
      </c>
      <c r="H1516" t="e">
        <f>VLOOKUP(Final_manabou_kanji[[#This Row],[Kanji]],Raw_data_N2_Kanji[[Receipe]:[Meaning]],6,0)</f>
        <v>#N/A</v>
      </c>
      <c r="I1516" t="e">
        <f>VLOOKUP(Final_manabou_kanji[[#This Row],[Kanji]],Raw_data_N2_Kanji[[Receipe]:[Meaning]],7,0)</f>
        <v>#N/A</v>
      </c>
      <c r="J1516" t="e">
        <f>#REF!</f>
        <v>#REF!</v>
      </c>
      <c r="K1516" s="35">
        <f>Final_manabou_kanji[[#This Row],[Sr. no.]]</f>
        <v>1514</v>
      </c>
    </row>
    <row r="1517" spans="2:11" ht="15" customHeight="1" x14ac:dyDescent="0.3">
      <c r="B1517" s="34">
        <v>1515</v>
      </c>
      <c r="C1517" s="34" t="e">
        <f>VLOOKUP(Final_manabou_kanji[[#This Row],[Sr. no.]],Raw_data_N2_Kanji[[Sr. no.]:[Receipe no]],5,0)</f>
        <v>#N/A</v>
      </c>
      <c r="D1517" s="38" t="e">
        <f>VLOOKUP(Final_manabou_kanji[[#This Row],[Sr. no.]],Raw_data_N2_Kanji[[Sr. no.]:[Meaning]],7,0)</f>
        <v>#N/A</v>
      </c>
      <c r="E1517" s="3" t="e">
        <f>VLOOKUP(Final_manabou_kanji[[#This Row],[Sr. no.]],Raw_data_N2_Kanji[[Sr. no.]:[Meaning]],8,0)</f>
        <v>#N/A</v>
      </c>
      <c r="F1517" s="39" t="e">
        <f>VLOOKUP(Final_manabou_kanji[[#This Row],[Sr. no.]],Raw_data_N2_Kanji[[Sr. no.]:[Meaning]],9,0)</f>
        <v>#N/A</v>
      </c>
      <c r="G1517" s="66" t="e">
        <f>VLOOKUP(Final_manabou_kanji[[#This Row],[Sr. no.]],Raw_data_N2_Kanji[[Sr. no.]:[Sentence]],13,0)</f>
        <v>#N/A</v>
      </c>
      <c r="H1517" t="e">
        <f>VLOOKUP(Final_manabou_kanji[[#This Row],[Kanji]],Raw_data_N2_Kanji[[Receipe]:[Meaning]],6,0)</f>
        <v>#N/A</v>
      </c>
      <c r="I1517" t="e">
        <f>VLOOKUP(Final_manabou_kanji[[#This Row],[Kanji]],Raw_data_N2_Kanji[[Receipe]:[Meaning]],7,0)</f>
        <v>#N/A</v>
      </c>
      <c r="J1517" t="e">
        <f>#REF!</f>
        <v>#REF!</v>
      </c>
      <c r="K1517" s="35">
        <f>Final_manabou_kanji[[#This Row],[Sr. no.]]</f>
        <v>1515</v>
      </c>
    </row>
    <row r="1518" spans="2:11" ht="15" customHeight="1" x14ac:dyDescent="0.3">
      <c r="B1518" s="34">
        <v>1516</v>
      </c>
      <c r="C1518" s="34" t="e">
        <f>VLOOKUP(Final_manabou_kanji[[#This Row],[Sr. no.]],Raw_data_N2_Kanji[[Sr. no.]:[Receipe no]],5,0)</f>
        <v>#N/A</v>
      </c>
      <c r="D1518" s="38" t="e">
        <f>VLOOKUP(Final_manabou_kanji[[#This Row],[Sr. no.]],Raw_data_N2_Kanji[[Sr. no.]:[Meaning]],7,0)</f>
        <v>#N/A</v>
      </c>
      <c r="E1518" s="3" t="e">
        <f>VLOOKUP(Final_manabou_kanji[[#This Row],[Sr. no.]],Raw_data_N2_Kanji[[Sr. no.]:[Meaning]],8,0)</f>
        <v>#N/A</v>
      </c>
      <c r="F1518" s="39" t="e">
        <f>VLOOKUP(Final_manabou_kanji[[#This Row],[Sr. no.]],Raw_data_N2_Kanji[[Sr. no.]:[Meaning]],9,0)</f>
        <v>#N/A</v>
      </c>
      <c r="G1518" s="66" t="e">
        <f>VLOOKUP(Final_manabou_kanji[[#This Row],[Sr. no.]],Raw_data_N2_Kanji[[Sr. no.]:[Sentence]],13,0)</f>
        <v>#N/A</v>
      </c>
      <c r="H1518" t="e">
        <f>VLOOKUP(Final_manabou_kanji[[#This Row],[Kanji]],Raw_data_N2_Kanji[[Receipe]:[Meaning]],6,0)</f>
        <v>#N/A</v>
      </c>
      <c r="I1518" t="e">
        <f>VLOOKUP(Final_manabou_kanji[[#This Row],[Kanji]],Raw_data_N2_Kanji[[Receipe]:[Meaning]],7,0)</f>
        <v>#N/A</v>
      </c>
      <c r="J1518" t="e">
        <f>#REF!</f>
        <v>#REF!</v>
      </c>
      <c r="K1518" s="35">
        <f>Final_manabou_kanji[[#This Row],[Sr. no.]]</f>
        <v>1516</v>
      </c>
    </row>
    <row r="1519" spans="2:11" ht="15" customHeight="1" x14ac:dyDescent="0.3">
      <c r="B1519" s="34">
        <v>1517</v>
      </c>
      <c r="C1519" s="34" t="e">
        <f>VLOOKUP(Final_manabou_kanji[[#This Row],[Sr. no.]],Raw_data_N2_Kanji[[Sr. no.]:[Receipe no]],5,0)</f>
        <v>#N/A</v>
      </c>
      <c r="D1519" s="38" t="e">
        <f>VLOOKUP(Final_manabou_kanji[[#This Row],[Sr. no.]],Raw_data_N2_Kanji[[Sr. no.]:[Meaning]],7,0)</f>
        <v>#N/A</v>
      </c>
      <c r="E1519" s="3" t="e">
        <f>VLOOKUP(Final_manabou_kanji[[#This Row],[Sr. no.]],Raw_data_N2_Kanji[[Sr. no.]:[Meaning]],8,0)</f>
        <v>#N/A</v>
      </c>
      <c r="F1519" s="39" t="e">
        <f>VLOOKUP(Final_manabou_kanji[[#This Row],[Sr. no.]],Raw_data_N2_Kanji[[Sr. no.]:[Meaning]],9,0)</f>
        <v>#N/A</v>
      </c>
      <c r="G1519" s="66" t="e">
        <f>VLOOKUP(Final_manabou_kanji[[#This Row],[Sr. no.]],Raw_data_N2_Kanji[[Sr. no.]:[Sentence]],13,0)</f>
        <v>#N/A</v>
      </c>
      <c r="H1519" t="e">
        <f>VLOOKUP(Final_manabou_kanji[[#This Row],[Kanji]],Raw_data_N2_Kanji[[Receipe]:[Meaning]],6,0)</f>
        <v>#N/A</v>
      </c>
      <c r="I1519" t="e">
        <f>VLOOKUP(Final_manabou_kanji[[#This Row],[Kanji]],Raw_data_N2_Kanji[[Receipe]:[Meaning]],7,0)</f>
        <v>#N/A</v>
      </c>
      <c r="J1519" t="e">
        <f>#REF!</f>
        <v>#REF!</v>
      </c>
      <c r="K1519" s="35">
        <f>Final_manabou_kanji[[#This Row],[Sr. no.]]</f>
        <v>1517</v>
      </c>
    </row>
    <row r="1520" spans="2:11" ht="15" customHeight="1" x14ac:dyDescent="0.3">
      <c r="B1520" s="34">
        <v>1518</v>
      </c>
      <c r="C1520" s="34" t="e">
        <f>VLOOKUP(Final_manabou_kanji[[#This Row],[Sr. no.]],Raw_data_N2_Kanji[[Sr. no.]:[Receipe no]],5,0)</f>
        <v>#N/A</v>
      </c>
      <c r="D1520" s="38" t="e">
        <f>VLOOKUP(Final_manabou_kanji[[#This Row],[Sr. no.]],Raw_data_N2_Kanji[[Sr. no.]:[Meaning]],7,0)</f>
        <v>#N/A</v>
      </c>
      <c r="E1520" s="3" t="e">
        <f>VLOOKUP(Final_manabou_kanji[[#This Row],[Sr. no.]],Raw_data_N2_Kanji[[Sr. no.]:[Meaning]],8,0)</f>
        <v>#N/A</v>
      </c>
      <c r="F1520" s="39" t="e">
        <f>VLOOKUP(Final_manabou_kanji[[#This Row],[Sr. no.]],Raw_data_N2_Kanji[[Sr. no.]:[Meaning]],9,0)</f>
        <v>#N/A</v>
      </c>
      <c r="G1520" s="66" t="e">
        <f>VLOOKUP(Final_manabou_kanji[[#This Row],[Sr. no.]],Raw_data_N2_Kanji[[Sr. no.]:[Sentence]],13,0)</f>
        <v>#N/A</v>
      </c>
      <c r="H1520" t="e">
        <f>VLOOKUP(Final_manabou_kanji[[#This Row],[Kanji]],Raw_data_N2_Kanji[[Receipe]:[Meaning]],6,0)</f>
        <v>#N/A</v>
      </c>
      <c r="I1520" t="e">
        <f>VLOOKUP(Final_manabou_kanji[[#This Row],[Kanji]],Raw_data_N2_Kanji[[Receipe]:[Meaning]],7,0)</f>
        <v>#N/A</v>
      </c>
      <c r="J1520" t="e">
        <f>#REF!</f>
        <v>#REF!</v>
      </c>
      <c r="K1520" s="35">
        <f>Final_manabou_kanji[[#This Row],[Sr. no.]]</f>
        <v>1518</v>
      </c>
    </row>
    <row r="1521" spans="2:11" ht="15" customHeight="1" x14ac:dyDescent="0.3">
      <c r="B1521" s="34">
        <v>1519</v>
      </c>
      <c r="C1521" s="34" t="e">
        <f>VLOOKUP(Final_manabou_kanji[[#This Row],[Sr. no.]],Raw_data_N2_Kanji[[Sr. no.]:[Receipe no]],5,0)</f>
        <v>#N/A</v>
      </c>
      <c r="D1521" s="38" t="e">
        <f>VLOOKUP(Final_manabou_kanji[[#This Row],[Sr. no.]],Raw_data_N2_Kanji[[Sr. no.]:[Meaning]],7,0)</f>
        <v>#N/A</v>
      </c>
      <c r="E1521" s="3" t="e">
        <f>VLOOKUP(Final_manabou_kanji[[#This Row],[Sr. no.]],Raw_data_N2_Kanji[[Sr. no.]:[Meaning]],8,0)</f>
        <v>#N/A</v>
      </c>
      <c r="F1521" s="39" t="e">
        <f>VLOOKUP(Final_manabou_kanji[[#This Row],[Sr. no.]],Raw_data_N2_Kanji[[Sr. no.]:[Meaning]],9,0)</f>
        <v>#N/A</v>
      </c>
      <c r="G1521" s="66" t="e">
        <f>VLOOKUP(Final_manabou_kanji[[#This Row],[Sr. no.]],Raw_data_N2_Kanji[[Sr. no.]:[Sentence]],13,0)</f>
        <v>#N/A</v>
      </c>
      <c r="H1521" t="e">
        <f>VLOOKUP(Final_manabou_kanji[[#This Row],[Kanji]],Raw_data_N2_Kanji[[Receipe]:[Meaning]],6,0)</f>
        <v>#N/A</v>
      </c>
      <c r="I1521" t="e">
        <f>VLOOKUP(Final_manabou_kanji[[#This Row],[Kanji]],Raw_data_N2_Kanji[[Receipe]:[Meaning]],7,0)</f>
        <v>#N/A</v>
      </c>
      <c r="J1521" t="e">
        <f>#REF!</f>
        <v>#REF!</v>
      </c>
      <c r="K1521" s="35">
        <f>Final_manabou_kanji[[#This Row],[Sr. no.]]</f>
        <v>1519</v>
      </c>
    </row>
    <row r="1522" spans="2:11" ht="15" customHeight="1" x14ac:dyDescent="0.3">
      <c r="B1522" s="34">
        <v>1520</v>
      </c>
      <c r="C1522" s="34" t="e">
        <f>VLOOKUP(Final_manabou_kanji[[#This Row],[Sr. no.]],Raw_data_N2_Kanji[[Sr. no.]:[Receipe no]],5,0)</f>
        <v>#N/A</v>
      </c>
      <c r="D1522" s="38" t="e">
        <f>VLOOKUP(Final_manabou_kanji[[#This Row],[Sr. no.]],Raw_data_N2_Kanji[[Sr. no.]:[Meaning]],7,0)</f>
        <v>#N/A</v>
      </c>
      <c r="E1522" s="3" t="e">
        <f>VLOOKUP(Final_manabou_kanji[[#This Row],[Sr. no.]],Raw_data_N2_Kanji[[Sr. no.]:[Meaning]],8,0)</f>
        <v>#N/A</v>
      </c>
      <c r="F1522" s="39" t="e">
        <f>VLOOKUP(Final_manabou_kanji[[#This Row],[Sr. no.]],Raw_data_N2_Kanji[[Sr. no.]:[Meaning]],9,0)</f>
        <v>#N/A</v>
      </c>
      <c r="G1522" s="66" t="e">
        <f>VLOOKUP(Final_manabou_kanji[[#This Row],[Sr. no.]],Raw_data_N2_Kanji[[Sr. no.]:[Sentence]],13,0)</f>
        <v>#N/A</v>
      </c>
      <c r="H1522" t="e">
        <f>VLOOKUP(Final_manabou_kanji[[#This Row],[Kanji]],Raw_data_N2_Kanji[[Receipe]:[Meaning]],6,0)</f>
        <v>#N/A</v>
      </c>
      <c r="I1522" t="e">
        <f>VLOOKUP(Final_manabou_kanji[[#This Row],[Kanji]],Raw_data_N2_Kanji[[Receipe]:[Meaning]],7,0)</f>
        <v>#N/A</v>
      </c>
      <c r="J1522" t="e">
        <f>#REF!</f>
        <v>#REF!</v>
      </c>
      <c r="K1522" s="35">
        <f>Final_manabou_kanji[[#This Row],[Sr. no.]]</f>
        <v>1520</v>
      </c>
    </row>
    <row r="1523" spans="2:11" ht="15" customHeight="1" x14ac:dyDescent="0.3">
      <c r="B1523" s="34">
        <v>1521</v>
      </c>
      <c r="C1523" s="34" t="e">
        <f>VLOOKUP(Final_manabou_kanji[[#This Row],[Sr. no.]],Raw_data_N2_Kanji[[Sr. no.]:[Receipe no]],5,0)</f>
        <v>#N/A</v>
      </c>
      <c r="D1523" s="38" t="e">
        <f>VLOOKUP(Final_manabou_kanji[[#This Row],[Sr. no.]],Raw_data_N2_Kanji[[Sr. no.]:[Meaning]],7,0)</f>
        <v>#N/A</v>
      </c>
      <c r="E1523" s="3" t="e">
        <f>VLOOKUP(Final_manabou_kanji[[#This Row],[Sr. no.]],Raw_data_N2_Kanji[[Sr. no.]:[Meaning]],8,0)</f>
        <v>#N/A</v>
      </c>
      <c r="F1523" s="39" t="e">
        <f>VLOOKUP(Final_manabou_kanji[[#This Row],[Sr. no.]],Raw_data_N2_Kanji[[Sr. no.]:[Meaning]],9,0)</f>
        <v>#N/A</v>
      </c>
      <c r="G1523" s="66" t="e">
        <f>VLOOKUP(Final_manabou_kanji[[#This Row],[Sr. no.]],Raw_data_N2_Kanji[[Sr. no.]:[Sentence]],13,0)</f>
        <v>#N/A</v>
      </c>
      <c r="H1523" t="e">
        <f>VLOOKUP(Final_manabou_kanji[[#This Row],[Kanji]],Raw_data_N2_Kanji[[Receipe]:[Meaning]],6,0)</f>
        <v>#N/A</v>
      </c>
      <c r="I1523" t="e">
        <f>VLOOKUP(Final_manabou_kanji[[#This Row],[Kanji]],Raw_data_N2_Kanji[[Receipe]:[Meaning]],7,0)</f>
        <v>#N/A</v>
      </c>
      <c r="J1523" t="e">
        <f>#REF!</f>
        <v>#REF!</v>
      </c>
      <c r="K1523" s="35">
        <f>Final_manabou_kanji[[#This Row],[Sr. no.]]</f>
        <v>1521</v>
      </c>
    </row>
    <row r="1524" spans="2:11" ht="15" customHeight="1" x14ac:dyDescent="0.3">
      <c r="B1524" s="34">
        <v>1522</v>
      </c>
      <c r="C1524" s="34" t="e">
        <f>VLOOKUP(Final_manabou_kanji[[#This Row],[Sr. no.]],Raw_data_N2_Kanji[[Sr. no.]:[Receipe no]],5,0)</f>
        <v>#N/A</v>
      </c>
      <c r="D1524" s="38" t="e">
        <f>VLOOKUP(Final_manabou_kanji[[#This Row],[Sr. no.]],Raw_data_N2_Kanji[[Sr. no.]:[Meaning]],7,0)</f>
        <v>#N/A</v>
      </c>
      <c r="E1524" s="3" t="e">
        <f>VLOOKUP(Final_manabou_kanji[[#This Row],[Sr. no.]],Raw_data_N2_Kanji[[Sr. no.]:[Meaning]],8,0)</f>
        <v>#N/A</v>
      </c>
      <c r="F1524" s="39" t="e">
        <f>VLOOKUP(Final_manabou_kanji[[#This Row],[Sr. no.]],Raw_data_N2_Kanji[[Sr. no.]:[Meaning]],9,0)</f>
        <v>#N/A</v>
      </c>
      <c r="G1524" s="66" t="e">
        <f>VLOOKUP(Final_manabou_kanji[[#This Row],[Sr. no.]],Raw_data_N2_Kanji[[Sr. no.]:[Sentence]],13,0)</f>
        <v>#N/A</v>
      </c>
      <c r="H1524" t="e">
        <f>VLOOKUP(Final_manabou_kanji[[#This Row],[Kanji]],Raw_data_N2_Kanji[[Receipe]:[Meaning]],6,0)</f>
        <v>#N/A</v>
      </c>
      <c r="I1524" t="e">
        <f>VLOOKUP(Final_manabou_kanji[[#This Row],[Kanji]],Raw_data_N2_Kanji[[Receipe]:[Meaning]],7,0)</f>
        <v>#N/A</v>
      </c>
      <c r="J1524" t="e">
        <f>#REF!</f>
        <v>#REF!</v>
      </c>
      <c r="K1524" s="35">
        <f>Final_manabou_kanji[[#This Row],[Sr. no.]]</f>
        <v>1522</v>
      </c>
    </row>
    <row r="1525" spans="2:11" ht="15" customHeight="1" x14ac:dyDescent="0.3">
      <c r="B1525" s="34">
        <v>1523</v>
      </c>
      <c r="C1525" s="34" t="e">
        <f>VLOOKUP(Final_manabou_kanji[[#This Row],[Sr. no.]],Raw_data_N2_Kanji[[Sr. no.]:[Receipe no]],5,0)</f>
        <v>#N/A</v>
      </c>
      <c r="D1525" s="38" t="e">
        <f>VLOOKUP(Final_manabou_kanji[[#This Row],[Sr. no.]],Raw_data_N2_Kanji[[Sr. no.]:[Meaning]],7,0)</f>
        <v>#N/A</v>
      </c>
      <c r="E1525" s="3" t="e">
        <f>VLOOKUP(Final_manabou_kanji[[#This Row],[Sr. no.]],Raw_data_N2_Kanji[[Sr. no.]:[Meaning]],8,0)</f>
        <v>#N/A</v>
      </c>
      <c r="F1525" s="39" t="e">
        <f>VLOOKUP(Final_manabou_kanji[[#This Row],[Sr. no.]],Raw_data_N2_Kanji[[Sr. no.]:[Meaning]],9,0)</f>
        <v>#N/A</v>
      </c>
      <c r="G1525" s="66" t="e">
        <f>VLOOKUP(Final_manabou_kanji[[#This Row],[Sr. no.]],Raw_data_N2_Kanji[[Sr. no.]:[Sentence]],13,0)</f>
        <v>#N/A</v>
      </c>
      <c r="H1525" t="e">
        <f>VLOOKUP(Final_manabou_kanji[[#This Row],[Kanji]],Raw_data_N2_Kanji[[Receipe]:[Meaning]],6,0)</f>
        <v>#N/A</v>
      </c>
      <c r="I1525" t="e">
        <f>VLOOKUP(Final_manabou_kanji[[#This Row],[Kanji]],Raw_data_N2_Kanji[[Receipe]:[Meaning]],7,0)</f>
        <v>#N/A</v>
      </c>
      <c r="J1525" t="e">
        <f>#REF!</f>
        <v>#REF!</v>
      </c>
      <c r="K1525" s="35">
        <f>Final_manabou_kanji[[#This Row],[Sr. no.]]</f>
        <v>1523</v>
      </c>
    </row>
    <row r="1526" spans="2:11" ht="15" customHeight="1" x14ac:dyDescent="0.3">
      <c r="B1526" s="34">
        <v>1524</v>
      </c>
      <c r="C1526" s="34" t="e">
        <f>VLOOKUP(Final_manabou_kanji[[#This Row],[Sr. no.]],Raw_data_N2_Kanji[[Sr. no.]:[Receipe no]],5,0)</f>
        <v>#N/A</v>
      </c>
      <c r="D1526" s="38" t="e">
        <f>VLOOKUP(Final_manabou_kanji[[#This Row],[Sr. no.]],Raw_data_N2_Kanji[[Sr. no.]:[Meaning]],7,0)</f>
        <v>#N/A</v>
      </c>
      <c r="E1526" s="3" t="e">
        <f>VLOOKUP(Final_manabou_kanji[[#This Row],[Sr. no.]],Raw_data_N2_Kanji[[Sr. no.]:[Meaning]],8,0)</f>
        <v>#N/A</v>
      </c>
      <c r="F1526" s="39" t="e">
        <f>VLOOKUP(Final_manabou_kanji[[#This Row],[Sr. no.]],Raw_data_N2_Kanji[[Sr. no.]:[Meaning]],9,0)</f>
        <v>#N/A</v>
      </c>
      <c r="G1526" s="66" t="e">
        <f>VLOOKUP(Final_manabou_kanji[[#This Row],[Sr. no.]],Raw_data_N2_Kanji[[Sr. no.]:[Sentence]],13,0)</f>
        <v>#N/A</v>
      </c>
      <c r="H1526" t="e">
        <f>VLOOKUP(Final_manabou_kanji[[#This Row],[Kanji]],Raw_data_N2_Kanji[[Receipe]:[Meaning]],6,0)</f>
        <v>#N/A</v>
      </c>
      <c r="I1526" t="e">
        <f>VLOOKUP(Final_manabou_kanji[[#This Row],[Kanji]],Raw_data_N2_Kanji[[Receipe]:[Meaning]],7,0)</f>
        <v>#N/A</v>
      </c>
      <c r="J1526" t="e">
        <f>#REF!</f>
        <v>#REF!</v>
      </c>
      <c r="K1526" s="35">
        <f>Final_manabou_kanji[[#This Row],[Sr. no.]]</f>
        <v>1524</v>
      </c>
    </row>
    <row r="1527" spans="2:11" ht="15" customHeight="1" x14ac:dyDescent="0.3">
      <c r="B1527" s="34">
        <v>1525</v>
      </c>
      <c r="C1527" s="34" t="e">
        <f>VLOOKUP(Final_manabou_kanji[[#This Row],[Sr. no.]],Raw_data_N2_Kanji[[Sr. no.]:[Receipe no]],5,0)</f>
        <v>#N/A</v>
      </c>
      <c r="D1527" s="38" t="e">
        <f>VLOOKUP(Final_manabou_kanji[[#This Row],[Sr. no.]],Raw_data_N2_Kanji[[Sr. no.]:[Meaning]],7,0)</f>
        <v>#N/A</v>
      </c>
      <c r="E1527" s="3" t="e">
        <f>VLOOKUP(Final_manabou_kanji[[#This Row],[Sr. no.]],Raw_data_N2_Kanji[[Sr. no.]:[Meaning]],8,0)</f>
        <v>#N/A</v>
      </c>
      <c r="F1527" s="39" t="e">
        <f>VLOOKUP(Final_manabou_kanji[[#This Row],[Sr. no.]],Raw_data_N2_Kanji[[Sr. no.]:[Meaning]],9,0)</f>
        <v>#N/A</v>
      </c>
      <c r="G1527" s="66" t="e">
        <f>VLOOKUP(Final_manabou_kanji[[#This Row],[Sr. no.]],Raw_data_N2_Kanji[[Sr. no.]:[Sentence]],13,0)</f>
        <v>#N/A</v>
      </c>
      <c r="H1527" t="e">
        <f>VLOOKUP(Final_manabou_kanji[[#This Row],[Kanji]],Raw_data_N2_Kanji[[Receipe]:[Meaning]],6,0)</f>
        <v>#N/A</v>
      </c>
      <c r="I1527" t="e">
        <f>VLOOKUP(Final_manabou_kanji[[#This Row],[Kanji]],Raw_data_N2_Kanji[[Receipe]:[Meaning]],7,0)</f>
        <v>#N/A</v>
      </c>
      <c r="J1527" t="e">
        <f>#REF!</f>
        <v>#REF!</v>
      </c>
      <c r="K1527" s="35">
        <f>Final_manabou_kanji[[#This Row],[Sr. no.]]</f>
        <v>1525</v>
      </c>
    </row>
    <row r="1528" spans="2:11" ht="15" customHeight="1" x14ac:dyDescent="0.3">
      <c r="B1528" s="34">
        <v>1526</v>
      </c>
      <c r="C1528" s="34" t="e">
        <f>VLOOKUP(Final_manabou_kanji[[#This Row],[Sr. no.]],Raw_data_N2_Kanji[[Sr. no.]:[Receipe no]],5,0)</f>
        <v>#N/A</v>
      </c>
      <c r="D1528" s="38" t="e">
        <f>VLOOKUP(Final_manabou_kanji[[#This Row],[Sr. no.]],Raw_data_N2_Kanji[[Sr. no.]:[Meaning]],7,0)</f>
        <v>#N/A</v>
      </c>
      <c r="E1528" s="3" t="e">
        <f>VLOOKUP(Final_manabou_kanji[[#This Row],[Sr. no.]],Raw_data_N2_Kanji[[Sr. no.]:[Meaning]],8,0)</f>
        <v>#N/A</v>
      </c>
      <c r="F1528" s="39" t="e">
        <f>VLOOKUP(Final_manabou_kanji[[#This Row],[Sr. no.]],Raw_data_N2_Kanji[[Sr. no.]:[Meaning]],9,0)</f>
        <v>#N/A</v>
      </c>
      <c r="G1528" s="66" t="e">
        <f>VLOOKUP(Final_manabou_kanji[[#This Row],[Sr. no.]],Raw_data_N2_Kanji[[Sr. no.]:[Sentence]],13,0)</f>
        <v>#N/A</v>
      </c>
      <c r="H1528" t="e">
        <f>VLOOKUP(Final_manabou_kanji[[#This Row],[Kanji]],Raw_data_N2_Kanji[[Receipe]:[Meaning]],6,0)</f>
        <v>#N/A</v>
      </c>
      <c r="I1528" t="e">
        <f>VLOOKUP(Final_manabou_kanji[[#This Row],[Kanji]],Raw_data_N2_Kanji[[Receipe]:[Meaning]],7,0)</f>
        <v>#N/A</v>
      </c>
      <c r="J1528" t="e">
        <f>#REF!</f>
        <v>#REF!</v>
      </c>
      <c r="K1528" s="35">
        <f>Final_manabou_kanji[[#This Row],[Sr. no.]]</f>
        <v>1526</v>
      </c>
    </row>
    <row r="1529" spans="2:11" ht="15" customHeight="1" x14ac:dyDescent="0.3">
      <c r="B1529" s="34">
        <v>1527</v>
      </c>
      <c r="C1529" s="34" t="e">
        <f>VLOOKUP(Final_manabou_kanji[[#This Row],[Sr. no.]],Raw_data_N2_Kanji[[Sr. no.]:[Receipe no]],5,0)</f>
        <v>#N/A</v>
      </c>
      <c r="D1529" s="38" t="e">
        <f>VLOOKUP(Final_manabou_kanji[[#This Row],[Sr. no.]],Raw_data_N2_Kanji[[Sr. no.]:[Meaning]],7,0)</f>
        <v>#N/A</v>
      </c>
      <c r="E1529" s="3" t="e">
        <f>VLOOKUP(Final_manabou_kanji[[#This Row],[Sr. no.]],Raw_data_N2_Kanji[[Sr. no.]:[Meaning]],8,0)</f>
        <v>#N/A</v>
      </c>
      <c r="F1529" s="39" t="e">
        <f>VLOOKUP(Final_manabou_kanji[[#This Row],[Sr. no.]],Raw_data_N2_Kanji[[Sr. no.]:[Meaning]],9,0)</f>
        <v>#N/A</v>
      </c>
      <c r="G1529" s="66" t="e">
        <f>VLOOKUP(Final_manabou_kanji[[#This Row],[Sr. no.]],Raw_data_N2_Kanji[[Sr. no.]:[Sentence]],13,0)</f>
        <v>#N/A</v>
      </c>
      <c r="H1529" t="e">
        <f>VLOOKUP(Final_manabou_kanji[[#This Row],[Kanji]],Raw_data_N2_Kanji[[Receipe]:[Meaning]],6,0)</f>
        <v>#N/A</v>
      </c>
      <c r="I1529" t="e">
        <f>VLOOKUP(Final_manabou_kanji[[#This Row],[Kanji]],Raw_data_N2_Kanji[[Receipe]:[Meaning]],7,0)</f>
        <v>#N/A</v>
      </c>
      <c r="J1529" t="e">
        <f>#REF!</f>
        <v>#REF!</v>
      </c>
      <c r="K1529" s="35">
        <f>Final_manabou_kanji[[#This Row],[Sr. no.]]</f>
        <v>1527</v>
      </c>
    </row>
    <row r="1530" spans="2:11" ht="15" customHeight="1" x14ac:dyDescent="0.3">
      <c r="B1530" s="34">
        <v>1528</v>
      </c>
      <c r="C1530" s="34" t="e">
        <f>VLOOKUP(Final_manabou_kanji[[#This Row],[Sr. no.]],Raw_data_N2_Kanji[[Sr. no.]:[Receipe no]],5,0)</f>
        <v>#N/A</v>
      </c>
      <c r="D1530" s="38" t="e">
        <f>VLOOKUP(Final_manabou_kanji[[#This Row],[Sr. no.]],Raw_data_N2_Kanji[[Sr. no.]:[Meaning]],7,0)</f>
        <v>#N/A</v>
      </c>
      <c r="E1530" s="3" t="e">
        <f>VLOOKUP(Final_manabou_kanji[[#This Row],[Sr. no.]],Raw_data_N2_Kanji[[Sr. no.]:[Meaning]],8,0)</f>
        <v>#N/A</v>
      </c>
      <c r="F1530" s="39" t="e">
        <f>VLOOKUP(Final_manabou_kanji[[#This Row],[Sr. no.]],Raw_data_N2_Kanji[[Sr. no.]:[Meaning]],9,0)</f>
        <v>#N/A</v>
      </c>
      <c r="G1530" s="66" t="e">
        <f>VLOOKUP(Final_manabou_kanji[[#This Row],[Sr. no.]],Raw_data_N2_Kanji[[Sr. no.]:[Sentence]],13,0)</f>
        <v>#N/A</v>
      </c>
      <c r="H1530" t="e">
        <f>VLOOKUP(Final_manabou_kanji[[#This Row],[Kanji]],Raw_data_N2_Kanji[[Receipe]:[Meaning]],6,0)</f>
        <v>#N/A</v>
      </c>
      <c r="I1530" t="e">
        <f>VLOOKUP(Final_manabou_kanji[[#This Row],[Kanji]],Raw_data_N2_Kanji[[Receipe]:[Meaning]],7,0)</f>
        <v>#N/A</v>
      </c>
      <c r="J1530" t="e">
        <f>#REF!</f>
        <v>#REF!</v>
      </c>
      <c r="K1530" s="35">
        <f>Final_manabou_kanji[[#This Row],[Sr. no.]]</f>
        <v>1528</v>
      </c>
    </row>
    <row r="1531" spans="2:11" ht="15" customHeight="1" x14ac:dyDescent="0.3">
      <c r="B1531" s="34">
        <v>1529</v>
      </c>
      <c r="C1531" s="34" t="e">
        <f>VLOOKUP(Final_manabou_kanji[[#This Row],[Sr. no.]],Raw_data_N2_Kanji[[Sr. no.]:[Receipe no]],5,0)</f>
        <v>#N/A</v>
      </c>
      <c r="D1531" s="38" t="e">
        <f>VLOOKUP(Final_manabou_kanji[[#This Row],[Sr. no.]],Raw_data_N2_Kanji[[Sr. no.]:[Meaning]],7,0)</f>
        <v>#N/A</v>
      </c>
      <c r="E1531" s="3" t="e">
        <f>VLOOKUP(Final_manabou_kanji[[#This Row],[Sr. no.]],Raw_data_N2_Kanji[[Sr. no.]:[Meaning]],8,0)</f>
        <v>#N/A</v>
      </c>
      <c r="F1531" s="39" t="e">
        <f>VLOOKUP(Final_manabou_kanji[[#This Row],[Sr. no.]],Raw_data_N2_Kanji[[Sr. no.]:[Meaning]],9,0)</f>
        <v>#N/A</v>
      </c>
      <c r="G1531" s="66" t="e">
        <f>VLOOKUP(Final_manabou_kanji[[#This Row],[Sr. no.]],Raw_data_N2_Kanji[[Sr. no.]:[Sentence]],13,0)</f>
        <v>#N/A</v>
      </c>
      <c r="H1531" t="e">
        <f>VLOOKUP(Final_manabou_kanji[[#This Row],[Kanji]],Raw_data_N2_Kanji[[Receipe]:[Meaning]],6,0)</f>
        <v>#N/A</v>
      </c>
      <c r="I1531" t="e">
        <f>VLOOKUP(Final_manabou_kanji[[#This Row],[Kanji]],Raw_data_N2_Kanji[[Receipe]:[Meaning]],7,0)</f>
        <v>#N/A</v>
      </c>
      <c r="J1531" t="e">
        <f>#REF!</f>
        <v>#REF!</v>
      </c>
      <c r="K1531" s="35">
        <f>Final_manabou_kanji[[#This Row],[Sr. no.]]</f>
        <v>1529</v>
      </c>
    </row>
    <row r="1532" spans="2:11" ht="15" customHeight="1" x14ac:dyDescent="0.3">
      <c r="B1532" s="34">
        <v>1530</v>
      </c>
      <c r="C1532" s="34" t="e">
        <f>VLOOKUP(Final_manabou_kanji[[#This Row],[Sr. no.]],Raw_data_N2_Kanji[[Sr. no.]:[Receipe no]],5,0)</f>
        <v>#N/A</v>
      </c>
      <c r="D1532" s="38" t="e">
        <f>VLOOKUP(Final_manabou_kanji[[#This Row],[Sr. no.]],Raw_data_N2_Kanji[[Sr. no.]:[Meaning]],7,0)</f>
        <v>#N/A</v>
      </c>
      <c r="E1532" s="3" t="e">
        <f>VLOOKUP(Final_manabou_kanji[[#This Row],[Sr. no.]],Raw_data_N2_Kanji[[Sr. no.]:[Meaning]],8,0)</f>
        <v>#N/A</v>
      </c>
      <c r="F1532" s="39" t="e">
        <f>VLOOKUP(Final_manabou_kanji[[#This Row],[Sr. no.]],Raw_data_N2_Kanji[[Sr. no.]:[Meaning]],9,0)</f>
        <v>#N/A</v>
      </c>
      <c r="G1532" s="66" t="e">
        <f>VLOOKUP(Final_manabou_kanji[[#This Row],[Sr. no.]],Raw_data_N2_Kanji[[Sr. no.]:[Sentence]],13,0)</f>
        <v>#N/A</v>
      </c>
      <c r="H1532" t="e">
        <f>VLOOKUP(Final_manabou_kanji[[#This Row],[Kanji]],Raw_data_N2_Kanji[[Receipe]:[Meaning]],6,0)</f>
        <v>#N/A</v>
      </c>
      <c r="I1532" t="e">
        <f>VLOOKUP(Final_manabou_kanji[[#This Row],[Kanji]],Raw_data_N2_Kanji[[Receipe]:[Meaning]],7,0)</f>
        <v>#N/A</v>
      </c>
      <c r="J1532" t="e">
        <f>#REF!</f>
        <v>#REF!</v>
      </c>
      <c r="K1532" s="35">
        <f>Final_manabou_kanji[[#This Row],[Sr. no.]]</f>
        <v>1530</v>
      </c>
    </row>
    <row r="1533" spans="2:11" ht="15" customHeight="1" x14ac:dyDescent="0.3">
      <c r="B1533" s="34">
        <v>1531</v>
      </c>
      <c r="C1533" s="34" t="e">
        <f>VLOOKUP(Final_manabou_kanji[[#This Row],[Sr. no.]],Raw_data_N2_Kanji[[Sr. no.]:[Receipe no]],5,0)</f>
        <v>#N/A</v>
      </c>
      <c r="D1533" s="38" t="e">
        <f>VLOOKUP(Final_manabou_kanji[[#This Row],[Sr. no.]],Raw_data_N2_Kanji[[Sr. no.]:[Meaning]],7,0)</f>
        <v>#N/A</v>
      </c>
      <c r="E1533" s="3" t="e">
        <f>VLOOKUP(Final_manabou_kanji[[#This Row],[Sr. no.]],Raw_data_N2_Kanji[[Sr. no.]:[Meaning]],8,0)</f>
        <v>#N/A</v>
      </c>
      <c r="F1533" s="39" t="e">
        <f>VLOOKUP(Final_manabou_kanji[[#This Row],[Sr. no.]],Raw_data_N2_Kanji[[Sr. no.]:[Meaning]],9,0)</f>
        <v>#N/A</v>
      </c>
      <c r="G1533" s="66" t="e">
        <f>VLOOKUP(Final_manabou_kanji[[#This Row],[Sr. no.]],Raw_data_N2_Kanji[[Sr. no.]:[Sentence]],13,0)</f>
        <v>#N/A</v>
      </c>
      <c r="H1533" t="e">
        <f>VLOOKUP(Final_manabou_kanji[[#This Row],[Kanji]],Raw_data_N2_Kanji[[Receipe]:[Meaning]],6,0)</f>
        <v>#N/A</v>
      </c>
      <c r="I1533" t="e">
        <f>VLOOKUP(Final_manabou_kanji[[#This Row],[Kanji]],Raw_data_N2_Kanji[[Receipe]:[Meaning]],7,0)</f>
        <v>#N/A</v>
      </c>
      <c r="J1533" t="e">
        <f>#REF!</f>
        <v>#REF!</v>
      </c>
      <c r="K1533" s="35">
        <f>Final_manabou_kanji[[#This Row],[Sr. no.]]</f>
        <v>1531</v>
      </c>
    </row>
    <row r="1534" spans="2:11" ht="15" customHeight="1" x14ac:dyDescent="0.3">
      <c r="B1534" s="34">
        <v>1532</v>
      </c>
      <c r="C1534" s="34" t="e">
        <f>VLOOKUP(Final_manabou_kanji[[#This Row],[Sr. no.]],Raw_data_N2_Kanji[[Sr. no.]:[Receipe no]],5,0)</f>
        <v>#N/A</v>
      </c>
      <c r="D1534" s="38" t="e">
        <f>VLOOKUP(Final_manabou_kanji[[#This Row],[Sr. no.]],Raw_data_N2_Kanji[[Sr. no.]:[Meaning]],7,0)</f>
        <v>#N/A</v>
      </c>
      <c r="E1534" s="3" t="e">
        <f>VLOOKUP(Final_manabou_kanji[[#This Row],[Sr. no.]],Raw_data_N2_Kanji[[Sr. no.]:[Meaning]],8,0)</f>
        <v>#N/A</v>
      </c>
      <c r="F1534" s="39" t="e">
        <f>VLOOKUP(Final_manabou_kanji[[#This Row],[Sr. no.]],Raw_data_N2_Kanji[[Sr. no.]:[Meaning]],9,0)</f>
        <v>#N/A</v>
      </c>
      <c r="G1534" s="66" t="e">
        <f>VLOOKUP(Final_manabou_kanji[[#This Row],[Sr. no.]],Raw_data_N2_Kanji[[Sr. no.]:[Sentence]],13,0)</f>
        <v>#N/A</v>
      </c>
      <c r="H1534" t="e">
        <f>VLOOKUP(Final_manabou_kanji[[#This Row],[Kanji]],Raw_data_N2_Kanji[[Receipe]:[Meaning]],6,0)</f>
        <v>#N/A</v>
      </c>
      <c r="I1534" t="e">
        <f>VLOOKUP(Final_manabou_kanji[[#This Row],[Kanji]],Raw_data_N2_Kanji[[Receipe]:[Meaning]],7,0)</f>
        <v>#N/A</v>
      </c>
      <c r="J1534" t="e">
        <f>#REF!</f>
        <v>#REF!</v>
      </c>
      <c r="K1534" s="35">
        <f>Final_manabou_kanji[[#This Row],[Sr. no.]]</f>
        <v>1532</v>
      </c>
    </row>
    <row r="1535" spans="2:11" ht="15" customHeight="1" x14ac:dyDescent="0.3">
      <c r="B1535" s="34">
        <v>1533</v>
      </c>
      <c r="C1535" s="34" t="e">
        <f>VLOOKUP(Final_manabou_kanji[[#This Row],[Sr. no.]],Raw_data_N2_Kanji[[Sr. no.]:[Receipe no]],5,0)</f>
        <v>#N/A</v>
      </c>
      <c r="D1535" s="38" t="e">
        <f>VLOOKUP(Final_manabou_kanji[[#This Row],[Sr. no.]],Raw_data_N2_Kanji[[Sr. no.]:[Meaning]],7,0)</f>
        <v>#N/A</v>
      </c>
      <c r="E1535" s="3" t="e">
        <f>VLOOKUP(Final_manabou_kanji[[#This Row],[Sr. no.]],Raw_data_N2_Kanji[[Sr. no.]:[Meaning]],8,0)</f>
        <v>#N/A</v>
      </c>
      <c r="F1535" s="39" t="e">
        <f>VLOOKUP(Final_manabou_kanji[[#This Row],[Sr. no.]],Raw_data_N2_Kanji[[Sr. no.]:[Meaning]],9,0)</f>
        <v>#N/A</v>
      </c>
      <c r="G1535" s="66" t="e">
        <f>VLOOKUP(Final_manabou_kanji[[#This Row],[Sr. no.]],Raw_data_N2_Kanji[[Sr. no.]:[Sentence]],13,0)</f>
        <v>#N/A</v>
      </c>
      <c r="H1535" t="e">
        <f>VLOOKUP(Final_manabou_kanji[[#This Row],[Kanji]],Raw_data_N2_Kanji[[Receipe]:[Meaning]],6,0)</f>
        <v>#N/A</v>
      </c>
      <c r="I1535" t="e">
        <f>VLOOKUP(Final_manabou_kanji[[#This Row],[Kanji]],Raw_data_N2_Kanji[[Receipe]:[Meaning]],7,0)</f>
        <v>#N/A</v>
      </c>
      <c r="J1535" t="e">
        <f>#REF!</f>
        <v>#REF!</v>
      </c>
      <c r="K1535" s="35">
        <f>Final_manabou_kanji[[#This Row],[Sr. no.]]</f>
        <v>1533</v>
      </c>
    </row>
    <row r="1536" spans="2:11" ht="15" customHeight="1" x14ac:dyDescent="0.3">
      <c r="B1536" s="34">
        <v>1534</v>
      </c>
      <c r="C1536" s="34" t="e">
        <f>VLOOKUP(Final_manabou_kanji[[#This Row],[Sr. no.]],Raw_data_N2_Kanji[[Sr. no.]:[Receipe no]],5,0)</f>
        <v>#N/A</v>
      </c>
      <c r="D1536" s="38" t="e">
        <f>VLOOKUP(Final_manabou_kanji[[#This Row],[Sr. no.]],Raw_data_N2_Kanji[[Sr. no.]:[Meaning]],7,0)</f>
        <v>#N/A</v>
      </c>
      <c r="E1536" s="3" t="e">
        <f>VLOOKUP(Final_manabou_kanji[[#This Row],[Sr. no.]],Raw_data_N2_Kanji[[Sr. no.]:[Meaning]],8,0)</f>
        <v>#N/A</v>
      </c>
      <c r="F1536" s="39" t="e">
        <f>VLOOKUP(Final_manabou_kanji[[#This Row],[Sr. no.]],Raw_data_N2_Kanji[[Sr. no.]:[Meaning]],9,0)</f>
        <v>#N/A</v>
      </c>
      <c r="G1536" s="66" t="e">
        <f>VLOOKUP(Final_manabou_kanji[[#This Row],[Sr. no.]],Raw_data_N2_Kanji[[Sr. no.]:[Sentence]],13,0)</f>
        <v>#N/A</v>
      </c>
      <c r="H1536" t="e">
        <f>VLOOKUP(Final_manabou_kanji[[#This Row],[Kanji]],Raw_data_N2_Kanji[[Receipe]:[Meaning]],6,0)</f>
        <v>#N/A</v>
      </c>
      <c r="I1536" t="e">
        <f>VLOOKUP(Final_manabou_kanji[[#This Row],[Kanji]],Raw_data_N2_Kanji[[Receipe]:[Meaning]],7,0)</f>
        <v>#N/A</v>
      </c>
      <c r="J1536" t="e">
        <f>#REF!</f>
        <v>#REF!</v>
      </c>
      <c r="K1536" s="35">
        <f>Final_manabou_kanji[[#This Row],[Sr. no.]]</f>
        <v>1534</v>
      </c>
    </row>
    <row r="1537" spans="2:11" ht="15" customHeight="1" x14ac:dyDescent="0.3">
      <c r="B1537" s="34">
        <v>1535</v>
      </c>
      <c r="C1537" s="34" t="e">
        <f>VLOOKUP(Final_manabou_kanji[[#This Row],[Sr. no.]],Raw_data_N2_Kanji[[Sr. no.]:[Receipe no]],5,0)</f>
        <v>#N/A</v>
      </c>
      <c r="D1537" s="38" t="e">
        <f>VLOOKUP(Final_manabou_kanji[[#This Row],[Sr. no.]],Raw_data_N2_Kanji[[Sr. no.]:[Meaning]],7,0)</f>
        <v>#N/A</v>
      </c>
      <c r="E1537" s="3" t="e">
        <f>VLOOKUP(Final_manabou_kanji[[#This Row],[Sr. no.]],Raw_data_N2_Kanji[[Sr. no.]:[Meaning]],8,0)</f>
        <v>#N/A</v>
      </c>
      <c r="F1537" s="39" t="e">
        <f>VLOOKUP(Final_manabou_kanji[[#This Row],[Sr. no.]],Raw_data_N2_Kanji[[Sr. no.]:[Meaning]],9,0)</f>
        <v>#N/A</v>
      </c>
      <c r="G1537" s="66" t="e">
        <f>VLOOKUP(Final_manabou_kanji[[#This Row],[Sr. no.]],Raw_data_N2_Kanji[[Sr. no.]:[Sentence]],13,0)</f>
        <v>#N/A</v>
      </c>
      <c r="H1537" t="e">
        <f>VLOOKUP(Final_manabou_kanji[[#This Row],[Kanji]],Raw_data_N2_Kanji[[Receipe]:[Meaning]],6,0)</f>
        <v>#N/A</v>
      </c>
      <c r="I1537" t="e">
        <f>VLOOKUP(Final_manabou_kanji[[#This Row],[Kanji]],Raw_data_N2_Kanji[[Receipe]:[Meaning]],7,0)</f>
        <v>#N/A</v>
      </c>
      <c r="J1537" t="e">
        <f>#REF!</f>
        <v>#REF!</v>
      </c>
      <c r="K1537" s="35">
        <f>Final_manabou_kanji[[#This Row],[Sr. no.]]</f>
        <v>1535</v>
      </c>
    </row>
    <row r="1538" spans="2:11" ht="15" customHeight="1" x14ac:dyDescent="0.3">
      <c r="B1538" s="34">
        <v>1536</v>
      </c>
      <c r="C1538" s="34" t="e">
        <f>VLOOKUP(Final_manabou_kanji[[#This Row],[Sr. no.]],Raw_data_N2_Kanji[[Sr. no.]:[Receipe no]],5,0)</f>
        <v>#N/A</v>
      </c>
      <c r="D1538" s="38" t="e">
        <f>VLOOKUP(Final_manabou_kanji[[#This Row],[Sr. no.]],Raw_data_N2_Kanji[[Sr. no.]:[Meaning]],7,0)</f>
        <v>#N/A</v>
      </c>
      <c r="E1538" s="3" t="e">
        <f>VLOOKUP(Final_manabou_kanji[[#This Row],[Sr. no.]],Raw_data_N2_Kanji[[Sr. no.]:[Meaning]],8,0)</f>
        <v>#N/A</v>
      </c>
      <c r="F1538" s="39" t="e">
        <f>VLOOKUP(Final_manabou_kanji[[#This Row],[Sr. no.]],Raw_data_N2_Kanji[[Sr. no.]:[Meaning]],9,0)</f>
        <v>#N/A</v>
      </c>
      <c r="G1538" s="66" t="e">
        <f>VLOOKUP(Final_manabou_kanji[[#This Row],[Sr. no.]],Raw_data_N2_Kanji[[Sr. no.]:[Sentence]],13,0)</f>
        <v>#N/A</v>
      </c>
      <c r="H1538" t="e">
        <f>VLOOKUP(Final_manabou_kanji[[#This Row],[Kanji]],Raw_data_N2_Kanji[[Receipe]:[Meaning]],6,0)</f>
        <v>#N/A</v>
      </c>
      <c r="I1538" t="e">
        <f>VLOOKUP(Final_manabou_kanji[[#This Row],[Kanji]],Raw_data_N2_Kanji[[Receipe]:[Meaning]],7,0)</f>
        <v>#N/A</v>
      </c>
      <c r="J1538" t="e">
        <f>#REF!</f>
        <v>#REF!</v>
      </c>
      <c r="K1538" s="35">
        <f>Final_manabou_kanji[[#This Row],[Sr. no.]]</f>
        <v>1536</v>
      </c>
    </row>
    <row r="1539" spans="2:11" ht="15" customHeight="1" x14ac:dyDescent="0.3">
      <c r="B1539" s="34">
        <v>1537</v>
      </c>
      <c r="C1539" s="34" t="e">
        <f>VLOOKUP(Final_manabou_kanji[[#This Row],[Sr. no.]],Raw_data_N2_Kanji[[Sr. no.]:[Receipe no]],5,0)</f>
        <v>#N/A</v>
      </c>
      <c r="D1539" s="38" t="e">
        <f>VLOOKUP(Final_manabou_kanji[[#This Row],[Sr. no.]],Raw_data_N2_Kanji[[Sr. no.]:[Meaning]],7,0)</f>
        <v>#N/A</v>
      </c>
      <c r="E1539" s="3" t="e">
        <f>VLOOKUP(Final_manabou_kanji[[#This Row],[Sr. no.]],Raw_data_N2_Kanji[[Sr. no.]:[Meaning]],8,0)</f>
        <v>#N/A</v>
      </c>
      <c r="F1539" s="39" t="e">
        <f>VLOOKUP(Final_manabou_kanji[[#This Row],[Sr. no.]],Raw_data_N2_Kanji[[Sr. no.]:[Meaning]],9,0)</f>
        <v>#N/A</v>
      </c>
      <c r="G1539" s="66" t="e">
        <f>VLOOKUP(Final_manabou_kanji[[#This Row],[Sr. no.]],Raw_data_N2_Kanji[[Sr. no.]:[Sentence]],13,0)</f>
        <v>#N/A</v>
      </c>
      <c r="H1539" t="e">
        <f>VLOOKUP(Final_manabou_kanji[[#This Row],[Kanji]],Raw_data_N2_Kanji[[Receipe]:[Meaning]],6,0)</f>
        <v>#N/A</v>
      </c>
      <c r="I1539" t="e">
        <f>VLOOKUP(Final_manabou_kanji[[#This Row],[Kanji]],Raw_data_N2_Kanji[[Receipe]:[Meaning]],7,0)</f>
        <v>#N/A</v>
      </c>
      <c r="J1539" t="e">
        <f>#REF!</f>
        <v>#REF!</v>
      </c>
      <c r="K1539" s="35">
        <f>Final_manabou_kanji[[#This Row],[Sr. no.]]</f>
        <v>1537</v>
      </c>
    </row>
    <row r="1540" spans="2:11" ht="15" customHeight="1" x14ac:dyDescent="0.3">
      <c r="B1540" s="34">
        <v>1538</v>
      </c>
      <c r="C1540" s="34" t="e">
        <f>VLOOKUP(Final_manabou_kanji[[#This Row],[Sr. no.]],Raw_data_N2_Kanji[[Sr. no.]:[Receipe no]],5,0)</f>
        <v>#N/A</v>
      </c>
      <c r="D1540" s="38" t="e">
        <f>VLOOKUP(Final_manabou_kanji[[#This Row],[Sr. no.]],Raw_data_N2_Kanji[[Sr. no.]:[Meaning]],7,0)</f>
        <v>#N/A</v>
      </c>
      <c r="E1540" s="3" t="e">
        <f>VLOOKUP(Final_manabou_kanji[[#This Row],[Sr. no.]],Raw_data_N2_Kanji[[Sr. no.]:[Meaning]],8,0)</f>
        <v>#N/A</v>
      </c>
      <c r="F1540" s="39" t="e">
        <f>VLOOKUP(Final_manabou_kanji[[#This Row],[Sr. no.]],Raw_data_N2_Kanji[[Sr. no.]:[Meaning]],9,0)</f>
        <v>#N/A</v>
      </c>
      <c r="G1540" s="66" t="e">
        <f>VLOOKUP(Final_manabou_kanji[[#This Row],[Sr. no.]],Raw_data_N2_Kanji[[Sr. no.]:[Sentence]],13,0)</f>
        <v>#N/A</v>
      </c>
      <c r="H1540" t="e">
        <f>VLOOKUP(Final_manabou_kanji[[#This Row],[Kanji]],Raw_data_N2_Kanji[[Receipe]:[Meaning]],6,0)</f>
        <v>#N/A</v>
      </c>
      <c r="I1540" t="e">
        <f>VLOOKUP(Final_manabou_kanji[[#This Row],[Kanji]],Raw_data_N2_Kanji[[Receipe]:[Meaning]],7,0)</f>
        <v>#N/A</v>
      </c>
      <c r="J1540" t="e">
        <f>#REF!</f>
        <v>#REF!</v>
      </c>
      <c r="K1540" s="35">
        <f>Final_manabou_kanji[[#This Row],[Sr. no.]]</f>
        <v>1538</v>
      </c>
    </row>
    <row r="1541" spans="2:11" ht="15" customHeight="1" x14ac:dyDescent="0.3">
      <c r="B1541" s="34">
        <v>1539</v>
      </c>
      <c r="C1541" s="34" t="e">
        <f>VLOOKUP(Final_manabou_kanji[[#This Row],[Sr. no.]],Raw_data_N2_Kanji[[Sr. no.]:[Receipe no]],5,0)</f>
        <v>#N/A</v>
      </c>
      <c r="D1541" s="38" t="e">
        <f>VLOOKUP(Final_manabou_kanji[[#This Row],[Sr. no.]],Raw_data_N2_Kanji[[Sr. no.]:[Meaning]],7,0)</f>
        <v>#N/A</v>
      </c>
      <c r="E1541" s="3" t="e">
        <f>VLOOKUP(Final_manabou_kanji[[#This Row],[Sr. no.]],Raw_data_N2_Kanji[[Sr. no.]:[Meaning]],8,0)</f>
        <v>#N/A</v>
      </c>
      <c r="F1541" s="39" t="e">
        <f>VLOOKUP(Final_manabou_kanji[[#This Row],[Sr. no.]],Raw_data_N2_Kanji[[Sr. no.]:[Meaning]],9,0)</f>
        <v>#N/A</v>
      </c>
      <c r="G1541" s="66" t="e">
        <f>VLOOKUP(Final_manabou_kanji[[#This Row],[Sr. no.]],Raw_data_N2_Kanji[[Sr. no.]:[Sentence]],13,0)</f>
        <v>#N/A</v>
      </c>
      <c r="H1541" t="e">
        <f>VLOOKUP(Final_manabou_kanji[[#This Row],[Kanji]],Raw_data_N2_Kanji[[Receipe]:[Meaning]],6,0)</f>
        <v>#N/A</v>
      </c>
      <c r="I1541" t="e">
        <f>VLOOKUP(Final_manabou_kanji[[#This Row],[Kanji]],Raw_data_N2_Kanji[[Receipe]:[Meaning]],7,0)</f>
        <v>#N/A</v>
      </c>
      <c r="J1541" t="e">
        <f>#REF!</f>
        <v>#REF!</v>
      </c>
      <c r="K1541" s="35">
        <f>Final_manabou_kanji[[#This Row],[Sr. no.]]</f>
        <v>1539</v>
      </c>
    </row>
    <row r="1542" spans="2:11" ht="15" customHeight="1" x14ac:dyDescent="0.3">
      <c r="B1542" s="34">
        <v>1540</v>
      </c>
      <c r="C1542" s="34" t="e">
        <f>VLOOKUP(Final_manabou_kanji[[#This Row],[Sr. no.]],Raw_data_N2_Kanji[[Sr. no.]:[Receipe no]],5,0)</f>
        <v>#N/A</v>
      </c>
      <c r="D1542" s="38" t="e">
        <f>VLOOKUP(Final_manabou_kanji[[#This Row],[Sr. no.]],Raw_data_N2_Kanji[[Sr. no.]:[Meaning]],7,0)</f>
        <v>#N/A</v>
      </c>
      <c r="E1542" s="3" t="e">
        <f>VLOOKUP(Final_manabou_kanji[[#This Row],[Sr. no.]],Raw_data_N2_Kanji[[Sr. no.]:[Meaning]],8,0)</f>
        <v>#N/A</v>
      </c>
      <c r="F1542" s="39" t="e">
        <f>VLOOKUP(Final_manabou_kanji[[#This Row],[Sr. no.]],Raw_data_N2_Kanji[[Sr. no.]:[Meaning]],9,0)</f>
        <v>#N/A</v>
      </c>
      <c r="G1542" s="66" t="e">
        <f>VLOOKUP(Final_manabou_kanji[[#This Row],[Sr. no.]],Raw_data_N2_Kanji[[Sr. no.]:[Sentence]],13,0)</f>
        <v>#N/A</v>
      </c>
      <c r="H1542" t="e">
        <f>VLOOKUP(Final_manabou_kanji[[#This Row],[Kanji]],Raw_data_N2_Kanji[[Receipe]:[Meaning]],6,0)</f>
        <v>#N/A</v>
      </c>
      <c r="I1542" t="e">
        <f>VLOOKUP(Final_manabou_kanji[[#This Row],[Kanji]],Raw_data_N2_Kanji[[Receipe]:[Meaning]],7,0)</f>
        <v>#N/A</v>
      </c>
      <c r="J1542" t="e">
        <f>#REF!</f>
        <v>#REF!</v>
      </c>
      <c r="K1542" s="35">
        <f>Final_manabou_kanji[[#This Row],[Sr. no.]]</f>
        <v>1540</v>
      </c>
    </row>
    <row r="1543" spans="2:11" ht="15" customHeight="1" x14ac:dyDescent="0.3">
      <c r="B1543" s="34">
        <v>1541</v>
      </c>
      <c r="C1543" s="34" t="e">
        <f>VLOOKUP(Final_manabou_kanji[[#This Row],[Sr. no.]],Raw_data_N2_Kanji[[Sr. no.]:[Receipe no]],5,0)</f>
        <v>#N/A</v>
      </c>
      <c r="D1543" s="38" t="e">
        <f>VLOOKUP(Final_manabou_kanji[[#This Row],[Sr. no.]],Raw_data_N2_Kanji[[Sr. no.]:[Meaning]],7,0)</f>
        <v>#N/A</v>
      </c>
      <c r="E1543" s="3" t="e">
        <f>VLOOKUP(Final_manabou_kanji[[#This Row],[Sr. no.]],Raw_data_N2_Kanji[[Sr. no.]:[Meaning]],8,0)</f>
        <v>#N/A</v>
      </c>
      <c r="F1543" s="39" t="e">
        <f>VLOOKUP(Final_manabou_kanji[[#This Row],[Sr. no.]],Raw_data_N2_Kanji[[Sr. no.]:[Meaning]],9,0)</f>
        <v>#N/A</v>
      </c>
      <c r="G1543" s="66" t="e">
        <f>VLOOKUP(Final_manabou_kanji[[#This Row],[Sr. no.]],Raw_data_N2_Kanji[[Sr. no.]:[Sentence]],13,0)</f>
        <v>#N/A</v>
      </c>
      <c r="H1543" t="e">
        <f>VLOOKUP(Final_manabou_kanji[[#This Row],[Kanji]],Raw_data_N2_Kanji[[Receipe]:[Meaning]],6,0)</f>
        <v>#N/A</v>
      </c>
      <c r="I1543" t="e">
        <f>VLOOKUP(Final_manabou_kanji[[#This Row],[Kanji]],Raw_data_N2_Kanji[[Receipe]:[Meaning]],7,0)</f>
        <v>#N/A</v>
      </c>
      <c r="J1543" t="e">
        <f>#REF!</f>
        <v>#REF!</v>
      </c>
      <c r="K1543" s="35">
        <f>Final_manabou_kanji[[#This Row],[Sr. no.]]</f>
        <v>1541</v>
      </c>
    </row>
    <row r="1544" spans="2:11" ht="15" customHeight="1" x14ac:dyDescent="0.3">
      <c r="B1544" s="34">
        <v>1542</v>
      </c>
      <c r="C1544" s="34" t="e">
        <f>VLOOKUP(Final_manabou_kanji[[#This Row],[Sr. no.]],Raw_data_N2_Kanji[[Sr. no.]:[Receipe no]],5,0)</f>
        <v>#N/A</v>
      </c>
      <c r="D1544" s="38" t="e">
        <f>VLOOKUP(Final_manabou_kanji[[#This Row],[Sr. no.]],Raw_data_N2_Kanji[[Sr. no.]:[Meaning]],7,0)</f>
        <v>#N/A</v>
      </c>
      <c r="E1544" s="3" t="e">
        <f>VLOOKUP(Final_manabou_kanji[[#This Row],[Sr. no.]],Raw_data_N2_Kanji[[Sr. no.]:[Meaning]],8,0)</f>
        <v>#N/A</v>
      </c>
      <c r="F1544" s="39" t="e">
        <f>VLOOKUP(Final_manabou_kanji[[#This Row],[Sr. no.]],Raw_data_N2_Kanji[[Sr. no.]:[Meaning]],9,0)</f>
        <v>#N/A</v>
      </c>
      <c r="G1544" s="66" t="e">
        <f>VLOOKUP(Final_manabou_kanji[[#This Row],[Sr. no.]],Raw_data_N2_Kanji[[Sr. no.]:[Sentence]],13,0)</f>
        <v>#N/A</v>
      </c>
      <c r="H1544" t="e">
        <f>VLOOKUP(Final_manabou_kanji[[#This Row],[Kanji]],Raw_data_N2_Kanji[[Receipe]:[Meaning]],6,0)</f>
        <v>#N/A</v>
      </c>
      <c r="I1544" t="e">
        <f>VLOOKUP(Final_manabou_kanji[[#This Row],[Kanji]],Raw_data_N2_Kanji[[Receipe]:[Meaning]],7,0)</f>
        <v>#N/A</v>
      </c>
      <c r="J1544" t="e">
        <f>#REF!</f>
        <v>#REF!</v>
      </c>
      <c r="K1544" s="35">
        <f>Final_manabou_kanji[[#This Row],[Sr. no.]]</f>
        <v>1542</v>
      </c>
    </row>
    <row r="1545" spans="2:11" ht="15" customHeight="1" x14ac:dyDescent="0.3">
      <c r="B1545" s="34">
        <v>1543</v>
      </c>
      <c r="C1545" s="34" t="e">
        <f>VLOOKUP(Final_manabou_kanji[[#This Row],[Sr. no.]],Raw_data_N2_Kanji[[Sr. no.]:[Receipe no]],5,0)</f>
        <v>#N/A</v>
      </c>
      <c r="D1545" s="38" t="e">
        <f>VLOOKUP(Final_manabou_kanji[[#This Row],[Sr. no.]],Raw_data_N2_Kanji[[Sr. no.]:[Meaning]],7,0)</f>
        <v>#N/A</v>
      </c>
      <c r="E1545" s="3" t="e">
        <f>VLOOKUP(Final_manabou_kanji[[#This Row],[Sr. no.]],Raw_data_N2_Kanji[[Sr. no.]:[Meaning]],8,0)</f>
        <v>#N/A</v>
      </c>
      <c r="F1545" s="39" t="e">
        <f>VLOOKUP(Final_manabou_kanji[[#This Row],[Sr. no.]],Raw_data_N2_Kanji[[Sr. no.]:[Meaning]],9,0)</f>
        <v>#N/A</v>
      </c>
      <c r="G1545" s="66" t="e">
        <f>VLOOKUP(Final_manabou_kanji[[#This Row],[Sr. no.]],Raw_data_N2_Kanji[[Sr. no.]:[Sentence]],13,0)</f>
        <v>#N/A</v>
      </c>
      <c r="H1545" t="e">
        <f>VLOOKUP(Final_manabou_kanji[[#This Row],[Kanji]],Raw_data_N2_Kanji[[Receipe]:[Meaning]],6,0)</f>
        <v>#N/A</v>
      </c>
      <c r="I1545" t="e">
        <f>VLOOKUP(Final_manabou_kanji[[#This Row],[Kanji]],Raw_data_N2_Kanji[[Receipe]:[Meaning]],7,0)</f>
        <v>#N/A</v>
      </c>
      <c r="J1545" t="e">
        <f>#REF!</f>
        <v>#REF!</v>
      </c>
      <c r="K1545" s="35">
        <f>Final_manabou_kanji[[#This Row],[Sr. no.]]</f>
        <v>1543</v>
      </c>
    </row>
    <row r="1546" spans="2:11" ht="15" customHeight="1" x14ac:dyDescent="0.3">
      <c r="B1546" s="34">
        <v>1544</v>
      </c>
      <c r="C1546" s="34" t="e">
        <f>VLOOKUP(Final_manabou_kanji[[#This Row],[Sr. no.]],Raw_data_N2_Kanji[[Sr. no.]:[Receipe no]],5,0)</f>
        <v>#N/A</v>
      </c>
      <c r="D1546" s="38" t="e">
        <f>VLOOKUP(Final_manabou_kanji[[#This Row],[Sr. no.]],Raw_data_N2_Kanji[[Sr. no.]:[Meaning]],7,0)</f>
        <v>#N/A</v>
      </c>
      <c r="E1546" s="3" t="e">
        <f>VLOOKUP(Final_manabou_kanji[[#This Row],[Sr. no.]],Raw_data_N2_Kanji[[Sr. no.]:[Meaning]],8,0)</f>
        <v>#N/A</v>
      </c>
      <c r="F1546" s="39" t="e">
        <f>VLOOKUP(Final_manabou_kanji[[#This Row],[Sr. no.]],Raw_data_N2_Kanji[[Sr. no.]:[Meaning]],9,0)</f>
        <v>#N/A</v>
      </c>
      <c r="G1546" s="66" t="e">
        <f>VLOOKUP(Final_manabou_kanji[[#This Row],[Sr. no.]],Raw_data_N2_Kanji[[Sr. no.]:[Sentence]],13,0)</f>
        <v>#N/A</v>
      </c>
      <c r="H1546" t="e">
        <f>VLOOKUP(Final_manabou_kanji[[#This Row],[Kanji]],Raw_data_N2_Kanji[[Receipe]:[Meaning]],6,0)</f>
        <v>#N/A</v>
      </c>
      <c r="I1546" t="e">
        <f>VLOOKUP(Final_manabou_kanji[[#This Row],[Kanji]],Raw_data_N2_Kanji[[Receipe]:[Meaning]],7,0)</f>
        <v>#N/A</v>
      </c>
      <c r="J1546" t="e">
        <f>#REF!</f>
        <v>#REF!</v>
      </c>
      <c r="K1546" s="35">
        <f>Final_manabou_kanji[[#This Row],[Sr. no.]]</f>
        <v>1544</v>
      </c>
    </row>
    <row r="1547" spans="2:11" ht="15" customHeight="1" x14ac:dyDescent="0.3">
      <c r="B1547" s="34">
        <v>1545</v>
      </c>
      <c r="C1547" s="34" t="e">
        <f>VLOOKUP(Final_manabou_kanji[[#This Row],[Sr. no.]],Raw_data_N2_Kanji[[Sr. no.]:[Receipe no]],5,0)</f>
        <v>#N/A</v>
      </c>
      <c r="D1547" s="38" t="e">
        <f>VLOOKUP(Final_manabou_kanji[[#This Row],[Sr. no.]],Raw_data_N2_Kanji[[Sr. no.]:[Meaning]],7,0)</f>
        <v>#N/A</v>
      </c>
      <c r="E1547" s="3" t="e">
        <f>VLOOKUP(Final_manabou_kanji[[#This Row],[Sr. no.]],Raw_data_N2_Kanji[[Sr. no.]:[Meaning]],8,0)</f>
        <v>#N/A</v>
      </c>
      <c r="F1547" s="39" t="e">
        <f>VLOOKUP(Final_manabou_kanji[[#This Row],[Sr. no.]],Raw_data_N2_Kanji[[Sr. no.]:[Meaning]],9,0)</f>
        <v>#N/A</v>
      </c>
      <c r="G1547" s="66" t="e">
        <f>VLOOKUP(Final_manabou_kanji[[#This Row],[Sr. no.]],Raw_data_N2_Kanji[[Sr. no.]:[Sentence]],13,0)</f>
        <v>#N/A</v>
      </c>
      <c r="H1547" t="e">
        <f>VLOOKUP(Final_manabou_kanji[[#This Row],[Kanji]],Raw_data_N2_Kanji[[Receipe]:[Meaning]],6,0)</f>
        <v>#N/A</v>
      </c>
      <c r="I1547" t="e">
        <f>VLOOKUP(Final_manabou_kanji[[#This Row],[Kanji]],Raw_data_N2_Kanji[[Receipe]:[Meaning]],7,0)</f>
        <v>#N/A</v>
      </c>
      <c r="J1547" t="e">
        <f>#REF!</f>
        <v>#REF!</v>
      </c>
      <c r="K1547" s="35">
        <f>Final_manabou_kanji[[#This Row],[Sr. no.]]</f>
        <v>1545</v>
      </c>
    </row>
    <row r="1548" spans="2:11" ht="15" customHeight="1" x14ac:dyDescent="0.3">
      <c r="B1548" s="34">
        <v>1546</v>
      </c>
      <c r="C1548" s="34" t="e">
        <f>VLOOKUP(Final_manabou_kanji[[#This Row],[Sr. no.]],Raw_data_N2_Kanji[[Sr. no.]:[Receipe no]],5,0)</f>
        <v>#N/A</v>
      </c>
      <c r="D1548" s="38" t="e">
        <f>VLOOKUP(Final_manabou_kanji[[#This Row],[Sr. no.]],Raw_data_N2_Kanji[[Sr. no.]:[Meaning]],7,0)</f>
        <v>#N/A</v>
      </c>
      <c r="E1548" s="3" t="e">
        <f>VLOOKUP(Final_manabou_kanji[[#This Row],[Sr. no.]],Raw_data_N2_Kanji[[Sr. no.]:[Meaning]],8,0)</f>
        <v>#N/A</v>
      </c>
      <c r="F1548" s="39" t="e">
        <f>VLOOKUP(Final_manabou_kanji[[#This Row],[Sr. no.]],Raw_data_N2_Kanji[[Sr. no.]:[Meaning]],9,0)</f>
        <v>#N/A</v>
      </c>
      <c r="G1548" s="66" t="e">
        <f>VLOOKUP(Final_manabou_kanji[[#This Row],[Sr. no.]],Raw_data_N2_Kanji[[Sr. no.]:[Sentence]],13,0)</f>
        <v>#N/A</v>
      </c>
      <c r="H1548" t="e">
        <f>VLOOKUP(Final_manabou_kanji[[#This Row],[Kanji]],Raw_data_N2_Kanji[[Receipe]:[Meaning]],6,0)</f>
        <v>#N/A</v>
      </c>
      <c r="I1548" t="e">
        <f>VLOOKUP(Final_manabou_kanji[[#This Row],[Kanji]],Raw_data_N2_Kanji[[Receipe]:[Meaning]],7,0)</f>
        <v>#N/A</v>
      </c>
      <c r="J1548" t="e">
        <f>#REF!</f>
        <v>#REF!</v>
      </c>
      <c r="K1548" s="35">
        <f>Final_manabou_kanji[[#This Row],[Sr. no.]]</f>
        <v>1546</v>
      </c>
    </row>
    <row r="1549" spans="2:11" ht="15" customHeight="1" x14ac:dyDescent="0.3">
      <c r="B1549" s="34">
        <v>1547</v>
      </c>
      <c r="C1549" s="34" t="e">
        <f>VLOOKUP(Final_manabou_kanji[[#This Row],[Sr. no.]],Raw_data_N2_Kanji[[Sr. no.]:[Receipe no]],5,0)</f>
        <v>#N/A</v>
      </c>
      <c r="D1549" s="38" t="e">
        <f>VLOOKUP(Final_manabou_kanji[[#This Row],[Sr. no.]],Raw_data_N2_Kanji[[Sr. no.]:[Meaning]],7,0)</f>
        <v>#N/A</v>
      </c>
      <c r="E1549" s="3" t="e">
        <f>VLOOKUP(Final_manabou_kanji[[#This Row],[Sr. no.]],Raw_data_N2_Kanji[[Sr. no.]:[Meaning]],8,0)</f>
        <v>#N/A</v>
      </c>
      <c r="F1549" s="39" t="e">
        <f>VLOOKUP(Final_manabou_kanji[[#This Row],[Sr. no.]],Raw_data_N2_Kanji[[Sr. no.]:[Meaning]],9,0)</f>
        <v>#N/A</v>
      </c>
      <c r="G1549" s="66" t="e">
        <f>VLOOKUP(Final_manabou_kanji[[#This Row],[Sr. no.]],Raw_data_N2_Kanji[[Sr. no.]:[Sentence]],13,0)</f>
        <v>#N/A</v>
      </c>
      <c r="H1549" t="e">
        <f>VLOOKUP(Final_manabou_kanji[[#This Row],[Kanji]],Raw_data_N2_Kanji[[Receipe]:[Meaning]],6,0)</f>
        <v>#N/A</v>
      </c>
      <c r="I1549" t="e">
        <f>VLOOKUP(Final_manabou_kanji[[#This Row],[Kanji]],Raw_data_N2_Kanji[[Receipe]:[Meaning]],7,0)</f>
        <v>#N/A</v>
      </c>
      <c r="J1549" t="e">
        <f>#REF!</f>
        <v>#REF!</v>
      </c>
      <c r="K1549" s="35">
        <f>Final_manabou_kanji[[#This Row],[Sr. no.]]</f>
        <v>1547</v>
      </c>
    </row>
    <row r="1550" spans="2:11" ht="15" customHeight="1" x14ac:dyDescent="0.3">
      <c r="B1550" s="34">
        <v>1548</v>
      </c>
      <c r="C1550" s="34" t="e">
        <f>VLOOKUP(Final_manabou_kanji[[#This Row],[Sr. no.]],Raw_data_N2_Kanji[[Sr. no.]:[Receipe no]],5,0)</f>
        <v>#N/A</v>
      </c>
      <c r="D1550" s="38" t="e">
        <f>VLOOKUP(Final_manabou_kanji[[#This Row],[Sr. no.]],Raw_data_N2_Kanji[[Sr. no.]:[Meaning]],7,0)</f>
        <v>#N/A</v>
      </c>
      <c r="E1550" s="3" t="e">
        <f>VLOOKUP(Final_manabou_kanji[[#This Row],[Sr. no.]],Raw_data_N2_Kanji[[Sr. no.]:[Meaning]],8,0)</f>
        <v>#N/A</v>
      </c>
      <c r="F1550" s="39" t="e">
        <f>VLOOKUP(Final_manabou_kanji[[#This Row],[Sr. no.]],Raw_data_N2_Kanji[[Sr. no.]:[Meaning]],9,0)</f>
        <v>#N/A</v>
      </c>
      <c r="G1550" s="66" t="e">
        <f>VLOOKUP(Final_manabou_kanji[[#This Row],[Sr. no.]],Raw_data_N2_Kanji[[Sr. no.]:[Sentence]],13,0)</f>
        <v>#N/A</v>
      </c>
      <c r="H1550" t="e">
        <f>VLOOKUP(Final_manabou_kanji[[#This Row],[Kanji]],Raw_data_N2_Kanji[[Receipe]:[Meaning]],6,0)</f>
        <v>#N/A</v>
      </c>
      <c r="I1550" t="e">
        <f>VLOOKUP(Final_manabou_kanji[[#This Row],[Kanji]],Raw_data_N2_Kanji[[Receipe]:[Meaning]],7,0)</f>
        <v>#N/A</v>
      </c>
      <c r="J1550" t="e">
        <f>#REF!</f>
        <v>#REF!</v>
      </c>
      <c r="K1550" s="35">
        <f>Final_manabou_kanji[[#This Row],[Sr. no.]]</f>
        <v>1548</v>
      </c>
    </row>
    <row r="1551" spans="2:11" ht="15" customHeight="1" x14ac:dyDescent="0.3">
      <c r="B1551" s="34">
        <v>1549</v>
      </c>
      <c r="C1551" s="34" t="e">
        <f>VLOOKUP(Final_manabou_kanji[[#This Row],[Sr. no.]],Raw_data_N2_Kanji[[Sr. no.]:[Receipe no]],5,0)</f>
        <v>#N/A</v>
      </c>
      <c r="D1551" s="38" t="e">
        <f>VLOOKUP(Final_manabou_kanji[[#This Row],[Sr. no.]],Raw_data_N2_Kanji[[Sr. no.]:[Meaning]],7,0)</f>
        <v>#N/A</v>
      </c>
      <c r="E1551" s="3" t="e">
        <f>VLOOKUP(Final_manabou_kanji[[#This Row],[Sr. no.]],Raw_data_N2_Kanji[[Sr. no.]:[Meaning]],8,0)</f>
        <v>#N/A</v>
      </c>
      <c r="F1551" s="39" t="e">
        <f>VLOOKUP(Final_manabou_kanji[[#This Row],[Sr. no.]],Raw_data_N2_Kanji[[Sr. no.]:[Meaning]],9,0)</f>
        <v>#N/A</v>
      </c>
      <c r="G1551" s="66" t="e">
        <f>VLOOKUP(Final_manabou_kanji[[#This Row],[Sr. no.]],Raw_data_N2_Kanji[[Sr. no.]:[Sentence]],13,0)</f>
        <v>#N/A</v>
      </c>
      <c r="H1551" t="e">
        <f>VLOOKUP(Final_manabou_kanji[[#This Row],[Kanji]],Raw_data_N2_Kanji[[Receipe]:[Meaning]],6,0)</f>
        <v>#N/A</v>
      </c>
      <c r="I1551" t="e">
        <f>VLOOKUP(Final_manabou_kanji[[#This Row],[Kanji]],Raw_data_N2_Kanji[[Receipe]:[Meaning]],7,0)</f>
        <v>#N/A</v>
      </c>
      <c r="J1551" t="e">
        <f>#REF!</f>
        <v>#REF!</v>
      </c>
      <c r="K1551" s="35">
        <f>Final_manabou_kanji[[#This Row],[Sr. no.]]</f>
        <v>1549</v>
      </c>
    </row>
    <row r="1552" spans="2:11" ht="15" customHeight="1" x14ac:dyDescent="0.3">
      <c r="B1552" s="34">
        <v>1550</v>
      </c>
      <c r="C1552" s="34" t="e">
        <f>VLOOKUP(Final_manabou_kanji[[#This Row],[Sr. no.]],Raw_data_N2_Kanji[[Sr. no.]:[Receipe no]],5,0)</f>
        <v>#N/A</v>
      </c>
      <c r="D1552" s="38" t="e">
        <f>VLOOKUP(Final_manabou_kanji[[#This Row],[Sr. no.]],Raw_data_N2_Kanji[[Sr. no.]:[Meaning]],7,0)</f>
        <v>#N/A</v>
      </c>
      <c r="E1552" s="3" t="e">
        <f>VLOOKUP(Final_manabou_kanji[[#This Row],[Sr. no.]],Raw_data_N2_Kanji[[Sr. no.]:[Meaning]],8,0)</f>
        <v>#N/A</v>
      </c>
      <c r="F1552" s="39" t="e">
        <f>VLOOKUP(Final_manabou_kanji[[#This Row],[Sr. no.]],Raw_data_N2_Kanji[[Sr. no.]:[Meaning]],9,0)</f>
        <v>#N/A</v>
      </c>
      <c r="G1552" s="66" t="e">
        <f>VLOOKUP(Final_manabou_kanji[[#This Row],[Sr. no.]],Raw_data_N2_Kanji[[Sr. no.]:[Sentence]],13,0)</f>
        <v>#N/A</v>
      </c>
      <c r="H1552" t="e">
        <f>VLOOKUP(Final_manabou_kanji[[#This Row],[Kanji]],Raw_data_N2_Kanji[[Receipe]:[Meaning]],6,0)</f>
        <v>#N/A</v>
      </c>
      <c r="I1552" t="e">
        <f>VLOOKUP(Final_manabou_kanji[[#This Row],[Kanji]],Raw_data_N2_Kanji[[Receipe]:[Meaning]],7,0)</f>
        <v>#N/A</v>
      </c>
      <c r="J1552" t="e">
        <f>#REF!</f>
        <v>#REF!</v>
      </c>
      <c r="K1552" s="35">
        <f>Final_manabou_kanji[[#This Row],[Sr. no.]]</f>
        <v>1550</v>
      </c>
    </row>
    <row r="1553" spans="2:11" ht="15" customHeight="1" x14ac:dyDescent="0.3">
      <c r="B1553" s="34">
        <v>1551</v>
      </c>
      <c r="C1553" s="34" t="e">
        <f>VLOOKUP(Final_manabou_kanji[[#This Row],[Sr. no.]],Raw_data_N2_Kanji[[Sr. no.]:[Receipe no]],5,0)</f>
        <v>#N/A</v>
      </c>
      <c r="D1553" s="38" t="e">
        <f>VLOOKUP(Final_manabou_kanji[[#This Row],[Sr. no.]],Raw_data_N2_Kanji[[Sr. no.]:[Meaning]],7,0)</f>
        <v>#N/A</v>
      </c>
      <c r="E1553" s="3" t="e">
        <f>VLOOKUP(Final_manabou_kanji[[#This Row],[Sr. no.]],Raw_data_N2_Kanji[[Sr. no.]:[Meaning]],8,0)</f>
        <v>#N/A</v>
      </c>
      <c r="F1553" s="39" t="e">
        <f>VLOOKUP(Final_manabou_kanji[[#This Row],[Sr. no.]],Raw_data_N2_Kanji[[Sr. no.]:[Meaning]],9,0)</f>
        <v>#N/A</v>
      </c>
      <c r="G1553" s="66" t="e">
        <f>VLOOKUP(Final_manabou_kanji[[#This Row],[Sr. no.]],Raw_data_N2_Kanji[[Sr. no.]:[Sentence]],13,0)</f>
        <v>#N/A</v>
      </c>
      <c r="H1553" t="e">
        <f>VLOOKUP(Final_manabou_kanji[[#This Row],[Kanji]],Raw_data_N2_Kanji[[Receipe]:[Meaning]],6,0)</f>
        <v>#N/A</v>
      </c>
      <c r="I1553" t="e">
        <f>VLOOKUP(Final_manabou_kanji[[#This Row],[Kanji]],Raw_data_N2_Kanji[[Receipe]:[Meaning]],7,0)</f>
        <v>#N/A</v>
      </c>
      <c r="J1553" t="e">
        <f>#REF!</f>
        <v>#REF!</v>
      </c>
      <c r="K1553" s="35">
        <f>Final_manabou_kanji[[#This Row],[Sr. no.]]</f>
        <v>1551</v>
      </c>
    </row>
    <row r="1554" spans="2:11" ht="15" customHeight="1" x14ac:dyDescent="0.3">
      <c r="B1554" s="34">
        <v>1552</v>
      </c>
      <c r="C1554" s="34" t="e">
        <f>VLOOKUP(Final_manabou_kanji[[#This Row],[Sr. no.]],Raw_data_N2_Kanji[[Sr. no.]:[Receipe no]],5,0)</f>
        <v>#N/A</v>
      </c>
      <c r="D1554" s="38" t="e">
        <f>VLOOKUP(Final_manabou_kanji[[#This Row],[Sr. no.]],Raw_data_N2_Kanji[[Sr. no.]:[Meaning]],7,0)</f>
        <v>#N/A</v>
      </c>
      <c r="E1554" s="3" t="e">
        <f>VLOOKUP(Final_manabou_kanji[[#This Row],[Sr. no.]],Raw_data_N2_Kanji[[Sr. no.]:[Meaning]],8,0)</f>
        <v>#N/A</v>
      </c>
      <c r="F1554" s="39" t="e">
        <f>VLOOKUP(Final_manabou_kanji[[#This Row],[Sr. no.]],Raw_data_N2_Kanji[[Sr. no.]:[Meaning]],9,0)</f>
        <v>#N/A</v>
      </c>
      <c r="G1554" s="66" t="e">
        <f>VLOOKUP(Final_manabou_kanji[[#This Row],[Sr. no.]],Raw_data_N2_Kanji[[Sr. no.]:[Sentence]],13,0)</f>
        <v>#N/A</v>
      </c>
      <c r="H1554" t="e">
        <f>VLOOKUP(Final_manabou_kanji[[#This Row],[Kanji]],Raw_data_N2_Kanji[[Receipe]:[Meaning]],6,0)</f>
        <v>#N/A</v>
      </c>
      <c r="I1554" t="e">
        <f>VLOOKUP(Final_manabou_kanji[[#This Row],[Kanji]],Raw_data_N2_Kanji[[Receipe]:[Meaning]],7,0)</f>
        <v>#N/A</v>
      </c>
      <c r="J1554" t="e">
        <f>#REF!</f>
        <v>#REF!</v>
      </c>
      <c r="K1554" s="35">
        <f>Final_manabou_kanji[[#This Row],[Sr. no.]]</f>
        <v>1552</v>
      </c>
    </row>
    <row r="1555" spans="2:11" ht="15" customHeight="1" x14ac:dyDescent="0.3">
      <c r="B1555" s="34">
        <v>1553</v>
      </c>
      <c r="C1555" s="34" t="e">
        <f>VLOOKUP(Final_manabou_kanji[[#This Row],[Sr. no.]],Raw_data_N2_Kanji[[Sr. no.]:[Receipe no]],5,0)</f>
        <v>#N/A</v>
      </c>
      <c r="D1555" s="38" t="e">
        <f>VLOOKUP(Final_manabou_kanji[[#This Row],[Sr. no.]],Raw_data_N2_Kanji[[Sr. no.]:[Meaning]],7,0)</f>
        <v>#N/A</v>
      </c>
      <c r="E1555" s="3" t="e">
        <f>VLOOKUP(Final_manabou_kanji[[#This Row],[Sr. no.]],Raw_data_N2_Kanji[[Sr. no.]:[Meaning]],8,0)</f>
        <v>#N/A</v>
      </c>
      <c r="F1555" s="39" t="e">
        <f>VLOOKUP(Final_manabou_kanji[[#This Row],[Sr. no.]],Raw_data_N2_Kanji[[Sr. no.]:[Meaning]],9,0)</f>
        <v>#N/A</v>
      </c>
      <c r="G1555" s="66" t="e">
        <f>VLOOKUP(Final_manabou_kanji[[#This Row],[Sr. no.]],Raw_data_N2_Kanji[[Sr. no.]:[Sentence]],13,0)</f>
        <v>#N/A</v>
      </c>
      <c r="H1555" t="e">
        <f>VLOOKUP(Final_manabou_kanji[[#This Row],[Kanji]],Raw_data_N2_Kanji[[Receipe]:[Meaning]],6,0)</f>
        <v>#N/A</v>
      </c>
      <c r="I1555" t="e">
        <f>VLOOKUP(Final_manabou_kanji[[#This Row],[Kanji]],Raw_data_N2_Kanji[[Receipe]:[Meaning]],7,0)</f>
        <v>#N/A</v>
      </c>
      <c r="J1555" t="e">
        <f>#REF!</f>
        <v>#REF!</v>
      </c>
      <c r="K1555" s="35">
        <f>Final_manabou_kanji[[#This Row],[Sr. no.]]</f>
        <v>1553</v>
      </c>
    </row>
    <row r="1556" spans="2:11" ht="15" customHeight="1" x14ac:dyDescent="0.3">
      <c r="B1556" s="34">
        <v>1554</v>
      </c>
      <c r="C1556" s="34" t="e">
        <f>VLOOKUP(Final_manabou_kanji[[#This Row],[Sr. no.]],Raw_data_N2_Kanji[[Sr. no.]:[Receipe no]],5,0)</f>
        <v>#N/A</v>
      </c>
      <c r="D1556" s="38" t="e">
        <f>VLOOKUP(Final_manabou_kanji[[#This Row],[Sr. no.]],Raw_data_N2_Kanji[[Sr. no.]:[Meaning]],7,0)</f>
        <v>#N/A</v>
      </c>
      <c r="E1556" s="3" t="e">
        <f>VLOOKUP(Final_manabou_kanji[[#This Row],[Sr. no.]],Raw_data_N2_Kanji[[Sr. no.]:[Meaning]],8,0)</f>
        <v>#N/A</v>
      </c>
      <c r="F1556" s="39" t="e">
        <f>VLOOKUP(Final_manabou_kanji[[#This Row],[Sr. no.]],Raw_data_N2_Kanji[[Sr. no.]:[Meaning]],9,0)</f>
        <v>#N/A</v>
      </c>
      <c r="G1556" s="66" t="e">
        <f>VLOOKUP(Final_manabou_kanji[[#This Row],[Sr. no.]],Raw_data_N2_Kanji[[Sr. no.]:[Sentence]],13,0)</f>
        <v>#N/A</v>
      </c>
      <c r="H1556" t="e">
        <f>VLOOKUP(Final_manabou_kanji[[#This Row],[Kanji]],Raw_data_N2_Kanji[[Receipe]:[Meaning]],6,0)</f>
        <v>#N/A</v>
      </c>
      <c r="I1556" t="e">
        <f>VLOOKUP(Final_manabou_kanji[[#This Row],[Kanji]],Raw_data_N2_Kanji[[Receipe]:[Meaning]],7,0)</f>
        <v>#N/A</v>
      </c>
      <c r="J1556" t="e">
        <f>#REF!</f>
        <v>#REF!</v>
      </c>
      <c r="K1556" s="35">
        <f>Final_manabou_kanji[[#This Row],[Sr. no.]]</f>
        <v>1554</v>
      </c>
    </row>
    <row r="1557" spans="2:11" ht="15" customHeight="1" x14ac:dyDescent="0.3">
      <c r="B1557" s="34">
        <v>1555</v>
      </c>
      <c r="C1557" s="34" t="e">
        <f>VLOOKUP(Final_manabou_kanji[[#This Row],[Sr. no.]],Raw_data_N2_Kanji[[Sr. no.]:[Receipe no]],5,0)</f>
        <v>#N/A</v>
      </c>
      <c r="D1557" s="38" t="e">
        <f>VLOOKUP(Final_manabou_kanji[[#This Row],[Sr. no.]],Raw_data_N2_Kanji[[Sr. no.]:[Meaning]],7,0)</f>
        <v>#N/A</v>
      </c>
      <c r="E1557" s="3" t="e">
        <f>VLOOKUP(Final_manabou_kanji[[#This Row],[Sr. no.]],Raw_data_N2_Kanji[[Sr. no.]:[Meaning]],8,0)</f>
        <v>#N/A</v>
      </c>
      <c r="F1557" s="39" t="e">
        <f>VLOOKUP(Final_manabou_kanji[[#This Row],[Sr. no.]],Raw_data_N2_Kanji[[Sr. no.]:[Meaning]],9,0)</f>
        <v>#N/A</v>
      </c>
      <c r="G1557" s="66" t="e">
        <f>VLOOKUP(Final_manabou_kanji[[#This Row],[Sr. no.]],Raw_data_N2_Kanji[[Sr. no.]:[Sentence]],13,0)</f>
        <v>#N/A</v>
      </c>
      <c r="H1557" t="e">
        <f>VLOOKUP(Final_manabou_kanji[[#This Row],[Kanji]],Raw_data_N2_Kanji[[Receipe]:[Meaning]],6,0)</f>
        <v>#N/A</v>
      </c>
      <c r="I1557" t="e">
        <f>VLOOKUP(Final_manabou_kanji[[#This Row],[Kanji]],Raw_data_N2_Kanji[[Receipe]:[Meaning]],7,0)</f>
        <v>#N/A</v>
      </c>
      <c r="J1557" t="e">
        <f>#REF!</f>
        <v>#REF!</v>
      </c>
      <c r="K1557" s="35">
        <f>Final_manabou_kanji[[#This Row],[Sr. no.]]</f>
        <v>1555</v>
      </c>
    </row>
    <row r="1558" spans="2:11" ht="15" customHeight="1" x14ac:dyDescent="0.3">
      <c r="B1558" s="34">
        <v>1556</v>
      </c>
      <c r="C1558" s="34" t="e">
        <f>VLOOKUP(Final_manabou_kanji[[#This Row],[Sr. no.]],Raw_data_N2_Kanji[[Sr. no.]:[Receipe no]],5,0)</f>
        <v>#N/A</v>
      </c>
      <c r="D1558" s="38" t="e">
        <f>VLOOKUP(Final_manabou_kanji[[#This Row],[Sr. no.]],Raw_data_N2_Kanji[[Sr. no.]:[Meaning]],7,0)</f>
        <v>#N/A</v>
      </c>
      <c r="E1558" s="3" t="e">
        <f>VLOOKUP(Final_manabou_kanji[[#This Row],[Sr. no.]],Raw_data_N2_Kanji[[Sr. no.]:[Meaning]],8,0)</f>
        <v>#N/A</v>
      </c>
      <c r="F1558" s="39" t="e">
        <f>VLOOKUP(Final_manabou_kanji[[#This Row],[Sr. no.]],Raw_data_N2_Kanji[[Sr. no.]:[Meaning]],9,0)</f>
        <v>#N/A</v>
      </c>
      <c r="G1558" s="66" t="e">
        <f>VLOOKUP(Final_manabou_kanji[[#This Row],[Sr. no.]],Raw_data_N2_Kanji[[Sr. no.]:[Sentence]],13,0)</f>
        <v>#N/A</v>
      </c>
      <c r="H1558" t="e">
        <f>VLOOKUP(Final_manabou_kanji[[#This Row],[Kanji]],Raw_data_N2_Kanji[[Receipe]:[Meaning]],6,0)</f>
        <v>#N/A</v>
      </c>
      <c r="I1558" t="e">
        <f>VLOOKUP(Final_manabou_kanji[[#This Row],[Kanji]],Raw_data_N2_Kanji[[Receipe]:[Meaning]],7,0)</f>
        <v>#N/A</v>
      </c>
      <c r="J1558" t="e">
        <f>#REF!</f>
        <v>#REF!</v>
      </c>
      <c r="K1558" s="35">
        <f>Final_manabou_kanji[[#This Row],[Sr. no.]]</f>
        <v>1556</v>
      </c>
    </row>
    <row r="1559" spans="2:11" ht="15" customHeight="1" x14ac:dyDescent="0.3">
      <c r="B1559" s="34">
        <v>1557</v>
      </c>
      <c r="C1559" s="34" t="e">
        <f>VLOOKUP(Final_manabou_kanji[[#This Row],[Sr. no.]],Raw_data_N2_Kanji[[Sr. no.]:[Receipe no]],5,0)</f>
        <v>#N/A</v>
      </c>
      <c r="D1559" s="38" t="e">
        <f>VLOOKUP(Final_manabou_kanji[[#This Row],[Sr. no.]],Raw_data_N2_Kanji[[Sr. no.]:[Meaning]],7,0)</f>
        <v>#N/A</v>
      </c>
      <c r="E1559" s="3" t="e">
        <f>VLOOKUP(Final_manabou_kanji[[#This Row],[Sr. no.]],Raw_data_N2_Kanji[[Sr. no.]:[Meaning]],8,0)</f>
        <v>#N/A</v>
      </c>
      <c r="F1559" s="39" t="e">
        <f>VLOOKUP(Final_manabou_kanji[[#This Row],[Sr. no.]],Raw_data_N2_Kanji[[Sr. no.]:[Meaning]],9,0)</f>
        <v>#N/A</v>
      </c>
      <c r="G1559" s="66" t="e">
        <f>VLOOKUP(Final_manabou_kanji[[#This Row],[Sr. no.]],Raw_data_N2_Kanji[[Sr. no.]:[Sentence]],13,0)</f>
        <v>#N/A</v>
      </c>
      <c r="H1559" t="e">
        <f>VLOOKUP(Final_manabou_kanji[[#This Row],[Kanji]],Raw_data_N2_Kanji[[Receipe]:[Meaning]],6,0)</f>
        <v>#N/A</v>
      </c>
      <c r="I1559" t="e">
        <f>VLOOKUP(Final_manabou_kanji[[#This Row],[Kanji]],Raw_data_N2_Kanji[[Receipe]:[Meaning]],7,0)</f>
        <v>#N/A</v>
      </c>
      <c r="J1559" t="e">
        <f>#REF!</f>
        <v>#REF!</v>
      </c>
      <c r="K1559" s="35">
        <f>Final_manabou_kanji[[#This Row],[Sr. no.]]</f>
        <v>1557</v>
      </c>
    </row>
    <row r="1560" spans="2:11" ht="15" customHeight="1" x14ac:dyDescent="0.3">
      <c r="B1560" s="34">
        <v>1558</v>
      </c>
      <c r="C1560" s="34" t="e">
        <f>VLOOKUP(Final_manabou_kanji[[#This Row],[Sr. no.]],Raw_data_N2_Kanji[[Sr. no.]:[Receipe no]],5,0)</f>
        <v>#N/A</v>
      </c>
      <c r="D1560" s="38" t="e">
        <f>VLOOKUP(Final_manabou_kanji[[#This Row],[Sr. no.]],Raw_data_N2_Kanji[[Sr. no.]:[Meaning]],7,0)</f>
        <v>#N/A</v>
      </c>
      <c r="E1560" s="3" t="e">
        <f>VLOOKUP(Final_manabou_kanji[[#This Row],[Sr. no.]],Raw_data_N2_Kanji[[Sr. no.]:[Meaning]],8,0)</f>
        <v>#N/A</v>
      </c>
      <c r="F1560" s="39" t="e">
        <f>VLOOKUP(Final_manabou_kanji[[#This Row],[Sr. no.]],Raw_data_N2_Kanji[[Sr. no.]:[Meaning]],9,0)</f>
        <v>#N/A</v>
      </c>
      <c r="G1560" s="66" t="e">
        <f>VLOOKUP(Final_manabou_kanji[[#This Row],[Sr. no.]],Raw_data_N2_Kanji[[Sr. no.]:[Sentence]],13,0)</f>
        <v>#N/A</v>
      </c>
      <c r="H1560" t="e">
        <f>VLOOKUP(Final_manabou_kanji[[#This Row],[Kanji]],Raw_data_N2_Kanji[[Receipe]:[Meaning]],6,0)</f>
        <v>#N/A</v>
      </c>
      <c r="I1560" t="e">
        <f>VLOOKUP(Final_manabou_kanji[[#This Row],[Kanji]],Raw_data_N2_Kanji[[Receipe]:[Meaning]],7,0)</f>
        <v>#N/A</v>
      </c>
      <c r="J1560" t="e">
        <f>#REF!</f>
        <v>#REF!</v>
      </c>
      <c r="K1560" s="35">
        <f>Final_manabou_kanji[[#This Row],[Sr. no.]]</f>
        <v>1558</v>
      </c>
    </row>
    <row r="1561" spans="2:11" ht="15" customHeight="1" x14ac:dyDescent="0.3">
      <c r="B1561" s="34">
        <v>1559</v>
      </c>
      <c r="C1561" s="34" t="e">
        <f>VLOOKUP(Final_manabou_kanji[[#This Row],[Sr. no.]],Raw_data_N2_Kanji[[Sr. no.]:[Receipe no]],5,0)</f>
        <v>#N/A</v>
      </c>
      <c r="D1561" s="38" t="e">
        <f>VLOOKUP(Final_manabou_kanji[[#This Row],[Sr. no.]],Raw_data_N2_Kanji[[Sr. no.]:[Meaning]],7,0)</f>
        <v>#N/A</v>
      </c>
      <c r="E1561" s="3" t="e">
        <f>VLOOKUP(Final_manabou_kanji[[#This Row],[Sr. no.]],Raw_data_N2_Kanji[[Sr. no.]:[Meaning]],8,0)</f>
        <v>#N/A</v>
      </c>
      <c r="F1561" s="39" t="e">
        <f>VLOOKUP(Final_manabou_kanji[[#This Row],[Sr. no.]],Raw_data_N2_Kanji[[Sr. no.]:[Meaning]],9,0)</f>
        <v>#N/A</v>
      </c>
      <c r="G1561" s="66" t="e">
        <f>VLOOKUP(Final_manabou_kanji[[#This Row],[Sr. no.]],Raw_data_N2_Kanji[[Sr. no.]:[Sentence]],13,0)</f>
        <v>#N/A</v>
      </c>
      <c r="H1561" t="e">
        <f>VLOOKUP(Final_manabou_kanji[[#This Row],[Kanji]],Raw_data_N2_Kanji[[Receipe]:[Meaning]],6,0)</f>
        <v>#N/A</v>
      </c>
      <c r="I1561" t="e">
        <f>VLOOKUP(Final_manabou_kanji[[#This Row],[Kanji]],Raw_data_N2_Kanji[[Receipe]:[Meaning]],7,0)</f>
        <v>#N/A</v>
      </c>
      <c r="J1561" t="e">
        <f>#REF!</f>
        <v>#REF!</v>
      </c>
      <c r="K1561" s="35">
        <f>Final_manabou_kanji[[#This Row],[Sr. no.]]</f>
        <v>1559</v>
      </c>
    </row>
    <row r="1562" spans="2:11" ht="15" customHeight="1" x14ac:dyDescent="0.3">
      <c r="B1562" s="34">
        <v>1560</v>
      </c>
      <c r="C1562" s="34" t="e">
        <f>VLOOKUP(Final_manabou_kanji[[#This Row],[Sr. no.]],Raw_data_N2_Kanji[[Sr. no.]:[Receipe no]],5,0)</f>
        <v>#N/A</v>
      </c>
      <c r="D1562" s="38" t="e">
        <f>VLOOKUP(Final_manabou_kanji[[#This Row],[Sr. no.]],Raw_data_N2_Kanji[[Sr. no.]:[Meaning]],7,0)</f>
        <v>#N/A</v>
      </c>
      <c r="E1562" s="3" t="e">
        <f>VLOOKUP(Final_manabou_kanji[[#This Row],[Sr. no.]],Raw_data_N2_Kanji[[Sr. no.]:[Meaning]],8,0)</f>
        <v>#N/A</v>
      </c>
      <c r="F1562" s="39" t="e">
        <f>VLOOKUP(Final_manabou_kanji[[#This Row],[Sr. no.]],Raw_data_N2_Kanji[[Sr. no.]:[Meaning]],9,0)</f>
        <v>#N/A</v>
      </c>
      <c r="G1562" s="66" t="e">
        <f>VLOOKUP(Final_manabou_kanji[[#This Row],[Sr. no.]],Raw_data_N2_Kanji[[Sr. no.]:[Sentence]],13,0)</f>
        <v>#N/A</v>
      </c>
      <c r="H1562" t="e">
        <f>VLOOKUP(Final_manabou_kanji[[#This Row],[Kanji]],Raw_data_N2_Kanji[[Receipe]:[Meaning]],6,0)</f>
        <v>#N/A</v>
      </c>
      <c r="I1562" t="e">
        <f>VLOOKUP(Final_manabou_kanji[[#This Row],[Kanji]],Raw_data_N2_Kanji[[Receipe]:[Meaning]],7,0)</f>
        <v>#N/A</v>
      </c>
      <c r="J1562" t="e">
        <f>#REF!</f>
        <v>#REF!</v>
      </c>
      <c r="K1562" s="35">
        <f>Final_manabou_kanji[[#This Row],[Sr. no.]]</f>
        <v>1560</v>
      </c>
    </row>
    <row r="1563" spans="2:11" ht="15" customHeight="1" x14ac:dyDescent="0.3">
      <c r="B1563" s="34">
        <v>1561</v>
      </c>
      <c r="C1563" s="34" t="e">
        <f>VLOOKUP(Final_manabou_kanji[[#This Row],[Sr. no.]],Raw_data_N2_Kanji[[Sr. no.]:[Receipe no]],5,0)</f>
        <v>#N/A</v>
      </c>
      <c r="D1563" s="38" t="e">
        <f>VLOOKUP(Final_manabou_kanji[[#This Row],[Sr. no.]],Raw_data_N2_Kanji[[Sr. no.]:[Meaning]],7,0)</f>
        <v>#N/A</v>
      </c>
      <c r="E1563" s="3" t="e">
        <f>VLOOKUP(Final_manabou_kanji[[#This Row],[Sr. no.]],Raw_data_N2_Kanji[[Sr. no.]:[Meaning]],8,0)</f>
        <v>#N/A</v>
      </c>
      <c r="F1563" s="39" t="e">
        <f>VLOOKUP(Final_manabou_kanji[[#This Row],[Sr. no.]],Raw_data_N2_Kanji[[Sr. no.]:[Meaning]],9,0)</f>
        <v>#N/A</v>
      </c>
      <c r="G1563" s="66" t="e">
        <f>VLOOKUP(Final_manabou_kanji[[#This Row],[Sr. no.]],Raw_data_N2_Kanji[[Sr. no.]:[Sentence]],13,0)</f>
        <v>#N/A</v>
      </c>
      <c r="H1563" t="e">
        <f>VLOOKUP(Final_manabou_kanji[[#This Row],[Kanji]],Raw_data_N2_Kanji[[Receipe]:[Meaning]],6,0)</f>
        <v>#N/A</v>
      </c>
      <c r="I1563" t="e">
        <f>VLOOKUP(Final_manabou_kanji[[#This Row],[Kanji]],Raw_data_N2_Kanji[[Receipe]:[Meaning]],7,0)</f>
        <v>#N/A</v>
      </c>
      <c r="J1563" t="e">
        <f>#REF!</f>
        <v>#REF!</v>
      </c>
      <c r="K1563" s="35">
        <f>Final_manabou_kanji[[#This Row],[Sr. no.]]</f>
        <v>1561</v>
      </c>
    </row>
    <row r="1564" spans="2:11" ht="15" customHeight="1" x14ac:dyDescent="0.3">
      <c r="B1564" s="34">
        <v>1562</v>
      </c>
      <c r="C1564" s="34" t="e">
        <f>VLOOKUP(Final_manabou_kanji[[#This Row],[Sr. no.]],Raw_data_N2_Kanji[[Sr. no.]:[Receipe no]],5,0)</f>
        <v>#N/A</v>
      </c>
      <c r="D1564" s="38" t="e">
        <f>VLOOKUP(Final_manabou_kanji[[#This Row],[Sr. no.]],Raw_data_N2_Kanji[[Sr. no.]:[Meaning]],7,0)</f>
        <v>#N/A</v>
      </c>
      <c r="E1564" s="3" t="e">
        <f>VLOOKUP(Final_manabou_kanji[[#This Row],[Sr. no.]],Raw_data_N2_Kanji[[Sr. no.]:[Meaning]],8,0)</f>
        <v>#N/A</v>
      </c>
      <c r="F1564" s="39" t="e">
        <f>VLOOKUP(Final_manabou_kanji[[#This Row],[Sr. no.]],Raw_data_N2_Kanji[[Sr. no.]:[Meaning]],9,0)</f>
        <v>#N/A</v>
      </c>
      <c r="G1564" s="66" t="e">
        <f>VLOOKUP(Final_manabou_kanji[[#This Row],[Sr. no.]],Raw_data_N2_Kanji[[Sr. no.]:[Sentence]],13,0)</f>
        <v>#N/A</v>
      </c>
      <c r="H1564" t="e">
        <f>VLOOKUP(Final_manabou_kanji[[#This Row],[Kanji]],Raw_data_N2_Kanji[[Receipe]:[Meaning]],6,0)</f>
        <v>#N/A</v>
      </c>
      <c r="I1564" t="e">
        <f>VLOOKUP(Final_manabou_kanji[[#This Row],[Kanji]],Raw_data_N2_Kanji[[Receipe]:[Meaning]],7,0)</f>
        <v>#N/A</v>
      </c>
      <c r="J1564" t="e">
        <f>#REF!</f>
        <v>#REF!</v>
      </c>
      <c r="K1564" s="35">
        <f>Final_manabou_kanji[[#This Row],[Sr. no.]]</f>
        <v>1562</v>
      </c>
    </row>
    <row r="1565" spans="2:11" ht="15" customHeight="1" x14ac:dyDescent="0.3">
      <c r="B1565" s="34">
        <v>1563</v>
      </c>
      <c r="C1565" s="34" t="e">
        <f>VLOOKUP(Final_manabou_kanji[[#This Row],[Sr. no.]],Raw_data_N2_Kanji[[Sr. no.]:[Receipe no]],5,0)</f>
        <v>#N/A</v>
      </c>
      <c r="D1565" s="38" t="e">
        <f>VLOOKUP(Final_manabou_kanji[[#This Row],[Sr. no.]],Raw_data_N2_Kanji[[Sr. no.]:[Meaning]],7,0)</f>
        <v>#N/A</v>
      </c>
      <c r="E1565" s="3" t="e">
        <f>VLOOKUP(Final_manabou_kanji[[#This Row],[Sr. no.]],Raw_data_N2_Kanji[[Sr. no.]:[Meaning]],8,0)</f>
        <v>#N/A</v>
      </c>
      <c r="F1565" s="39" t="e">
        <f>VLOOKUP(Final_manabou_kanji[[#This Row],[Sr. no.]],Raw_data_N2_Kanji[[Sr. no.]:[Meaning]],9,0)</f>
        <v>#N/A</v>
      </c>
      <c r="G1565" s="66" t="e">
        <f>VLOOKUP(Final_manabou_kanji[[#This Row],[Sr. no.]],Raw_data_N2_Kanji[[Sr. no.]:[Sentence]],13,0)</f>
        <v>#N/A</v>
      </c>
      <c r="H1565" t="e">
        <f>VLOOKUP(Final_manabou_kanji[[#This Row],[Kanji]],Raw_data_N2_Kanji[[Receipe]:[Meaning]],6,0)</f>
        <v>#N/A</v>
      </c>
      <c r="I1565" t="e">
        <f>VLOOKUP(Final_manabou_kanji[[#This Row],[Kanji]],Raw_data_N2_Kanji[[Receipe]:[Meaning]],7,0)</f>
        <v>#N/A</v>
      </c>
      <c r="J1565" t="e">
        <f>#REF!</f>
        <v>#REF!</v>
      </c>
      <c r="K1565" s="35">
        <f>Final_manabou_kanji[[#This Row],[Sr. no.]]</f>
        <v>1563</v>
      </c>
    </row>
    <row r="1566" spans="2:11" ht="15" customHeight="1" x14ac:dyDescent="0.3">
      <c r="B1566" s="34">
        <v>1564</v>
      </c>
      <c r="C1566" s="34" t="e">
        <f>VLOOKUP(Final_manabou_kanji[[#This Row],[Sr. no.]],Raw_data_N2_Kanji[[Sr. no.]:[Receipe no]],5,0)</f>
        <v>#N/A</v>
      </c>
      <c r="D1566" s="38" t="e">
        <f>VLOOKUP(Final_manabou_kanji[[#This Row],[Sr. no.]],Raw_data_N2_Kanji[[Sr. no.]:[Meaning]],7,0)</f>
        <v>#N/A</v>
      </c>
      <c r="E1566" s="3" t="e">
        <f>VLOOKUP(Final_manabou_kanji[[#This Row],[Sr. no.]],Raw_data_N2_Kanji[[Sr. no.]:[Meaning]],8,0)</f>
        <v>#N/A</v>
      </c>
      <c r="F1566" s="39" t="e">
        <f>VLOOKUP(Final_manabou_kanji[[#This Row],[Sr. no.]],Raw_data_N2_Kanji[[Sr. no.]:[Meaning]],9,0)</f>
        <v>#N/A</v>
      </c>
      <c r="G1566" s="66" t="e">
        <f>VLOOKUP(Final_manabou_kanji[[#This Row],[Sr. no.]],Raw_data_N2_Kanji[[Sr. no.]:[Sentence]],13,0)</f>
        <v>#N/A</v>
      </c>
      <c r="H1566" t="e">
        <f>VLOOKUP(Final_manabou_kanji[[#This Row],[Kanji]],Raw_data_N2_Kanji[[Receipe]:[Meaning]],6,0)</f>
        <v>#N/A</v>
      </c>
      <c r="I1566" t="e">
        <f>VLOOKUP(Final_manabou_kanji[[#This Row],[Kanji]],Raw_data_N2_Kanji[[Receipe]:[Meaning]],7,0)</f>
        <v>#N/A</v>
      </c>
      <c r="J1566" t="e">
        <f>#REF!</f>
        <v>#REF!</v>
      </c>
      <c r="K1566" s="35">
        <f>Final_manabou_kanji[[#This Row],[Sr. no.]]</f>
        <v>1564</v>
      </c>
    </row>
    <row r="1567" spans="2:11" ht="15" customHeight="1" x14ac:dyDescent="0.3">
      <c r="B1567" s="34">
        <v>1565</v>
      </c>
      <c r="C1567" s="34" t="e">
        <f>VLOOKUP(Final_manabou_kanji[[#This Row],[Sr. no.]],Raw_data_N2_Kanji[[Sr. no.]:[Receipe no]],5,0)</f>
        <v>#N/A</v>
      </c>
      <c r="D1567" s="38" t="e">
        <f>VLOOKUP(Final_manabou_kanji[[#This Row],[Sr. no.]],Raw_data_N2_Kanji[[Sr. no.]:[Meaning]],7,0)</f>
        <v>#N/A</v>
      </c>
      <c r="E1567" s="3" t="e">
        <f>VLOOKUP(Final_manabou_kanji[[#This Row],[Sr. no.]],Raw_data_N2_Kanji[[Sr. no.]:[Meaning]],8,0)</f>
        <v>#N/A</v>
      </c>
      <c r="F1567" s="39" t="e">
        <f>VLOOKUP(Final_manabou_kanji[[#This Row],[Sr. no.]],Raw_data_N2_Kanji[[Sr. no.]:[Meaning]],9,0)</f>
        <v>#N/A</v>
      </c>
      <c r="G1567" s="66" t="e">
        <f>VLOOKUP(Final_manabou_kanji[[#This Row],[Sr. no.]],Raw_data_N2_Kanji[[Sr. no.]:[Sentence]],13,0)</f>
        <v>#N/A</v>
      </c>
      <c r="H1567" t="e">
        <f>VLOOKUP(Final_manabou_kanji[[#This Row],[Kanji]],Raw_data_N2_Kanji[[Receipe]:[Meaning]],6,0)</f>
        <v>#N/A</v>
      </c>
      <c r="I1567" t="e">
        <f>VLOOKUP(Final_manabou_kanji[[#This Row],[Kanji]],Raw_data_N2_Kanji[[Receipe]:[Meaning]],7,0)</f>
        <v>#N/A</v>
      </c>
      <c r="J1567" t="e">
        <f>#REF!</f>
        <v>#REF!</v>
      </c>
      <c r="K1567" s="35">
        <f>Final_manabou_kanji[[#This Row],[Sr. no.]]</f>
        <v>1565</v>
      </c>
    </row>
    <row r="1568" spans="2:11" ht="15" customHeight="1" x14ac:dyDescent="0.3">
      <c r="B1568" s="34">
        <v>1566</v>
      </c>
      <c r="C1568" s="34" t="e">
        <f>VLOOKUP(Final_manabou_kanji[[#This Row],[Sr. no.]],Raw_data_N2_Kanji[[Sr. no.]:[Receipe no]],5,0)</f>
        <v>#N/A</v>
      </c>
      <c r="D1568" s="38" t="e">
        <f>VLOOKUP(Final_manabou_kanji[[#This Row],[Sr. no.]],Raw_data_N2_Kanji[[Sr. no.]:[Meaning]],7,0)</f>
        <v>#N/A</v>
      </c>
      <c r="E1568" s="3" t="e">
        <f>VLOOKUP(Final_manabou_kanji[[#This Row],[Sr. no.]],Raw_data_N2_Kanji[[Sr. no.]:[Meaning]],8,0)</f>
        <v>#N/A</v>
      </c>
      <c r="F1568" s="39" t="e">
        <f>VLOOKUP(Final_manabou_kanji[[#This Row],[Sr. no.]],Raw_data_N2_Kanji[[Sr. no.]:[Meaning]],9,0)</f>
        <v>#N/A</v>
      </c>
      <c r="G1568" s="66" t="e">
        <f>VLOOKUP(Final_manabou_kanji[[#This Row],[Sr. no.]],Raw_data_N2_Kanji[[Sr. no.]:[Sentence]],13,0)</f>
        <v>#N/A</v>
      </c>
      <c r="H1568" t="e">
        <f>VLOOKUP(Final_manabou_kanji[[#This Row],[Kanji]],Raw_data_N2_Kanji[[Receipe]:[Meaning]],6,0)</f>
        <v>#N/A</v>
      </c>
      <c r="I1568" t="e">
        <f>VLOOKUP(Final_manabou_kanji[[#This Row],[Kanji]],Raw_data_N2_Kanji[[Receipe]:[Meaning]],7,0)</f>
        <v>#N/A</v>
      </c>
      <c r="J1568" t="e">
        <f>#REF!</f>
        <v>#REF!</v>
      </c>
      <c r="K1568" s="35">
        <f>Final_manabou_kanji[[#This Row],[Sr. no.]]</f>
        <v>1566</v>
      </c>
    </row>
    <row r="1569" spans="2:11" ht="15" customHeight="1" x14ac:dyDescent="0.3">
      <c r="B1569" s="34">
        <v>1567</v>
      </c>
      <c r="C1569" s="34" t="e">
        <f>VLOOKUP(Final_manabou_kanji[[#This Row],[Sr. no.]],Raw_data_N2_Kanji[[Sr. no.]:[Receipe no]],5,0)</f>
        <v>#N/A</v>
      </c>
      <c r="D1569" s="38" t="e">
        <f>VLOOKUP(Final_manabou_kanji[[#This Row],[Sr. no.]],Raw_data_N2_Kanji[[Sr. no.]:[Meaning]],7,0)</f>
        <v>#N/A</v>
      </c>
      <c r="E1569" s="3" t="e">
        <f>VLOOKUP(Final_manabou_kanji[[#This Row],[Sr. no.]],Raw_data_N2_Kanji[[Sr. no.]:[Meaning]],8,0)</f>
        <v>#N/A</v>
      </c>
      <c r="F1569" s="39" t="e">
        <f>VLOOKUP(Final_manabou_kanji[[#This Row],[Sr. no.]],Raw_data_N2_Kanji[[Sr. no.]:[Meaning]],9,0)</f>
        <v>#N/A</v>
      </c>
      <c r="G1569" s="66" t="e">
        <f>VLOOKUP(Final_manabou_kanji[[#This Row],[Sr. no.]],Raw_data_N2_Kanji[[Sr. no.]:[Sentence]],13,0)</f>
        <v>#N/A</v>
      </c>
      <c r="H1569" t="e">
        <f>VLOOKUP(Final_manabou_kanji[[#This Row],[Kanji]],Raw_data_N2_Kanji[[Receipe]:[Meaning]],6,0)</f>
        <v>#N/A</v>
      </c>
      <c r="I1569" t="e">
        <f>VLOOKUP(Final_manabou_kanji[[#This Row],[Kanji]],Raw_data_N2_Kanji[[Receipe]:[Meaning]],7,0)</f>
        <v>#N/A</v>
      </c>
      <c r="J1569" t="e">
        <f>#REF!</f>
        <v>#REF!</v>
      </c>
      <c r="K1569" s="35">
        <f>Final_manabou_kanji[[#This Row],[Sr. no.]]</f>
        <v>1567</v>
      </c>
    </row>
    <row r="1570" spans="2:11" ht="15" customHeight="1" x14ac:dyDescent="0.3">
      <c r="B1570" s="34">
        <v>1568</v>
      </c>
      <c r="C1570" s="34" t="e">
        <f>VLOOKUP(Final_manabou_kanji[[#This Row],[Sr. no.]],Raw_data_N2_Kanji[[Sr. no.]:[Receipe no]],5,0)</f>
        <v>#N/A</v>
      </c>
      <c r="D1570" s="38" t="e">
        <f>VLOOKUP(Final_manabou_kanji[[#This Row],[Sr. no.]],Raw_data_N2_Kanji[[Sr. no.]:[Meaning]],7,0)</f>
        <v>#N/A</v>
      </c>
      <c r="E1570" s="3" t="e">
        <f>VLOOKUP(Final_manabou_kanji[[#This Row],[Sr. no.]],Raw_data_N2_Kanji[[Sr. no.]:[Meaning]],8,0)</f>
        <v>#N/A</v>
      </c>
      <c r="F1570" s="39" t="e">
        <f>VLOOKUP(Final_manabou_kanji[[#This Row],[Sr. no.]],Raw_data_N2_Kanji[[Sr. no.]:[Meaning]],9,0)</f>
        <v>#N/A</v>
      </c>
      <c r="G1570" s="66" t="e">
        <f>VLOOKUP(Final_manabou_kanji[[#This Row],[Sr. no.]],Raw_data_N2_Kanji[[Sr. no.]:[Sentence]],13,0)</f>
        <v>#N/A</v>
      </c>
      <c r="H1570" t="e">
        <f>VLOOKUP(Final_manabou_kanji[[#This Row],[Kanji]],Raw_data_N2_Kanji[[Receipe]:[Meaning]],6,0)</f>
        <v>#N/A</v>
      </c>
      <c r="I1570" t="e">
        <f>VLOOKUP(Final_manabou_kanji[[#This Row],[Kanji]],Raw_data_N2_Kanji[[Receipe]:[Meaning]],7,0)</f>
        <v>#N/A</v>
      </c>
      <c r="J1570" t="e">
        <f>#REF!</f>
        <v>#REF!</v>
      </c>
      <c r="K1570" s="35">
        <f>Final_manabou_kanji[[#This Row],[Sr. no.]]</f>
        <v>1568</v>
      </c>
    </row>
    <row r="1571" spans="2:11" ht="15" customHeight="1" x14ac:dyDescent="0.3">
      <c r="B1571" s="34">
        <v>1569</v>
      </c>
      <c r="C1571" s="34" t="e">
        <f>VLOOKUP(Final_manabou_kanji[[#This Row],[Sr. no.]],Raw_data_N2_Kanji[[Sr. no.]:[Receipe no]],5,0)</f>
        <v>#N/A</v>
      </c>
      <c r="D1571" s="38" t="e">
        <f>VLOOKUP(Final_manabou_kanji[[#This Row],[Sr. no.]],Raw_data_N2_Kanji[[Sr. no.]:[Meaning]],7,0)</f>
        <v>#N/A</v>
      </c>
      <c r="E1571" s="3" t="e">
        <f>VLOOKUP(Final_manabou_kanji[[#This Row],[Sr. no.]],Raw_data_N2_Kanji[[Sr. no.]:[Meaning]],8,0)</f>
        <v>#N/A</v>
      </c>
      <c r="F1571" s="39" t="e">
        <f>VLOOKUP(Final_manabou_kanji[[#This Row],[Sr. no.]],Raw_data_N2_Kanji[[Sr. no.]:[Meaning]],9,0)</f>
        <v>#N/A</v>
      </c>
      <c r="G1571" s="66" t="e">
        <f>VLOOKUP(Final_manabou_kanji[[#This Row],[Sr. no.]],Raw_data_N2_Kanji[[Sr. no.]:[Sentence]],13,0)</f>
        <v>#N/A</v>
      </c>
      <c r="H1571" t="e">
        <f>VLOOKUP(Final_manabou_kanji[[#This Row],[Kanji]],Raw_data_N2_Kanji[[Receipe]:[Meaning]],6,0)</f>
        <v>#N/A</v>
      </c>
      <c r="I1571" t="e">
        <f>VLOOKUP(Final_manabou_kanji[[#This Row],[Kanji]],Raw_data_N2_Kanji[[Receipe]:[Meaning]],7,0)</f>
        <v>#N/A</v>
      </c>
      <c r="J1571" t="e">
        <f>#REF!</f>
        <v>#REF!</v>
      </c>
      <c r="K1571" s="35">
        <f>Final_manabou_kanji[[#This Row],[Sr. no.]]</f>
        <v>1569</v>
      </c>
    </row>
    <row r="1572" spans="2:11" ht="15" customHeight="1" x14ac:dyDescent="0.3">
      <c r="B1572" s="34">
        <v>1570</v>
      </c>
      <c r="C1572" s="34" t="e">
        <f>VLOOKUP(Final_manabou_kanji[[#This Row],[Sr. no.]],Raw_data_N2_Kanji[[Sr. no.]:[Receipe no]],5,0)</f>
        <v>#N/A</v>
      </c>
      <c r="D1572" s="38" t="e">
        <f>VLOOKUP(Final_manabou_kanji[[#This Row],[Sr. no.]],Raw_data_N2_Kanji[[Sr. no.]:[Meaning]],7,0)</f>
        <v>#N/A</v>
      </c>
      <c r="E1572" s="3" t="e">
        <f>VLOOKUP(Final_manabou_kanji[[#This Row],[Sr. no.]],Raw_data_N2_Kanji[[Sr. no.]:[Meaning]],8,0)</f>
        <v>#N/A</v>
      </c>
      <c r="F1572" s="39" t="e">
        <f>VLOOKUP(Final_manabou_kanji[[#This Row],[Sr. no.]],Raw_data_N2_Kanji[[Sr. no.]:[Meaning]],9,0)</f>
        <v>#N/A</v>
      </c>
      <c r="G1572" s="66" t="e">
        <f>VLOOKUP(Final_manabou_kanji[[#This Row],[Sr. no.]],Raw_data_N2_Kanji[[Sr. no.]:[Sentence]],13,0)</f>
        <v>#N/A</v>
      </c>
      <c r="H1572" t="e">
        <f>VLOOKUP(Final_manabou_kanji[[#This Row],[Kanji]],Raw_data_N2_Kanji[[Receipe]:[Meaning]],6,0)</f>
        <v>#N/A</v>
      </c>
      <c r="I1572" t="e">
        <f>VLOOKUP(Final_manabou_kanji[[#This Row],[Kanji]],Raw_data_N2_Kanji[[Receipe]:[Meaning]],7,0)</f>
        <v>#N/A</v>
      </c>
      <c r="J1572" t="e">
        <f>#REF!</f>
        <v>#REF!</v>
      </c>
      <c r="K1572" s="35">
        <f>Final_manabou_kanji[[#This Row],[Sr. no.]]</f>
        <v>1570</v>
      </c>
    </row>
    <row r="1573" spans="2:11" ht="15" customHeight="1" x14ac:dyDescent="0.3">
      <c r="B1573" s="34">
        <v>1571</v>
      </c>
      <c r="C1573" s="34" t="e">
        <f>VLOOKUP(Final_manabou_kanji[[#This Row],[Sr. no.]],Raw_data_N2_Kanji[[Sr. no.]:[Receipe no]],5,0)</f>
        <v>#N/A</v>
      </c>
      <c r="D1573" s="38" t="e">
        <f>VLOOKUP(Final_manabou_kanji[[#This Row],[Sr. no.]],Raw_data_N2_Kanji[[Sr. no.]:[Meaning]],7,0)</f>
        <v>#N/A</v>
      </c>
      <c r="E1573" s="3" t="e">
        <f>VLOOKUP(Final_manabou_kanji[[#This Row],[Sr. no.]],Raw_data_N2_Kanji[[Sr. no.]:[Meaning]],8,0)</f>
        <v>#N/A</v>
      </c>
      <c r="F1573" s="39" t="e">
        <f>VLOOKUP(Final_manabou_kanji[[#This Row],[Sr. no.]],Raw_data_N2_Kanji[[Sr. no.]:[Meaning]],9,0)</f>
        <v>#N/A</v>
      </c>
      <c r="G1573" s="66" t="e">
        <f>VLOOKUP(Final_manabou_kanji[[#This Row],[Sr. no.]],Raw_data_N2_Kanji[[Sr. no.]:[Sentence]],13,0)</f>
        <v>#N/A</v>
      </c>
      <c r="H1573" t="e">
        <f>VLOOKUP(Final_manabou_kanji[[#This Row],[Kanji]],Raw_data_N2_Kanji[[Receipe]:[Meaning]],6,0)</f>
        <v>#N/A</v>
      </c>
      <c r="I1573" t="e">
        <f>VLOOKUP(Final_manabou_kanji[[#This Row],[Kanji]],Raw_data_N2_Kanji[[Receipe]:[Meaning]],7,0)</f>
        <v>#N/A</v>
      </c>
      <c r="J1573" t="e">
        <f>#REF!</f>
        <v>#REF!</v>
      </c>
      <c r="K1573" s="35">
        <f>Final_manabou_kanji[[#This Row],[Sr. no.]]</f>
        <v>1571</v>
      </c>
    </row>
    <row r="1574" spans="2:11" ht="15" customHeight="1" x14ac:dyDescent="0.3">
      <c r="B1574" s="34">
        <v>1572</v>
      </c>
      <c r="C1574" s="34" t="e">
        <f>VLOOKUP(Final_manabou_kanji[[#This Row],[Sr. no.]],Raw_data_N2_Kanji[[Sr. no.]:[Receipe no]],5,0)</f>
        <v>#N/A</v>
      </c>
      <c r="D1574" s="38" t="e">
        <f>VLOOKUP(Final_manabou_kanji[[#This Row],[Sr. no.]],Raw_data_N2_Kanji[[Sr. no.]:[Meaning]],7,0)</f>
        <v>#N/A</v>
      </c>
      <c r="E1574" s="3" t="e">
        <f>VLOOKUP(Final_manabou_kanji[[#This Row],[Sr. no.]],Raw_data_N2_Kanji[[Sr. no.]:[Meaning]],8,0)</f>
        <v>#N/A</v>
      </c>
      <c r="F1574" s="39" t="e">
        <f>VLOOKUP(Final_manabou_kanji[[#This Row],[Sr. no.]],Raw_data_N2_Kanji[[Sr. no.]:[Meaning]],9,0)</f>
        <v>#N/A</v>
      </c>
      <c r="G1574" s="66" t="e">
        <f>VLOOKUP(Final_manabou_kanji[[#This Row],[Sr. no.]],Raw_data_N2_Kanji[[Sr. no.]:[Sentence]],13,0)</f>
        <v>#N/A</v>
      </c>
      <c r="H1574" t="e">
        <f>VLOOKUP(Final_manabou_kanji[[#This Row],[Kanji]],Raw_data_N2_Kanji[[Receipe]:[Meaning]],6,0)</f>
        <v>#N/A</v>
      </c>
      <c r="I1574" t="e">
        <f>VLOOKUP(Final_manabou_kanji[[#This Row],[Kanji]],Raw_data_N2_Kanji[[Receipe]:[Meaning]],7,0)</f>
        <v>#N/A</v>
      </c>
      <c r="J1574" t="e">
        <f>#REF!</f>
        <v>#REF!</v>
      </c>
      <c r="K1574" s="35">
        <f>Final_manabou_kanji[[#This Row],[Sr. no.]]</f>
        <v>1572</v>
      </c>
    </row>
    <row r="1575" spans="2:11" ht="15" customHeight="1" x14ac:dyDescent="0.3">
      <c r="B1575" s="34">
        <v>1573</v>
      </c>
      <c r="C1575" s="34" t="e">
        <f>VLOOKUP(Final_manabou_kanji[[#This Row],[Sr. no.]],Raw_data_N2_Kanji[[Sr. no.]:[Receipe no]],5,0)</f>
        <v>#N/A</v>
      </c>
      <c r="D1575" s="38" t="e">
        <f>VLOOKUP(Final_manabou_kanji[[#This Row],[Sr. no.]],Raw_data_N2_Kanji[[Sr. no.]:[Meaning]],7,0)</f>
        <v>#N/A</v>
      </c>
      <c r="E1575" s="3" t="e">
        <f>VLOOKUP(Final_manabou_kanji[[#This Row],[Sr. no.]],Raw_data_N2_Kanji[[Sr. no.]:[Meaning]],8,0)</f>
        <v>#N/A</v>
      </c>
      <c r="F1575" s="39" t="e">
        <f>VLOOKUP(Final_manabou_kanji[[#This Row],[Sr. no.]],Raw_data_N2_Kanji[[Sr. no.]:[Meaning]],9,0)</f>
        <v>#N/A</v>
      </c>
      <c r="G1575" s="66" t="e">
        <f>VLOOKUP(Final_manabou_kanji[[#This Row],[Sr. no.]],Raw_data_N2_Kanji[[Sr. no.]:[Sentence]],13,0)</f>
        <v>#N/A</v>
      </c>
      <c r="H1575" t="e">
        <f>VLOOKUP(Final_manabou_kanji[[#This Row],[Kanji]],Raw_data_N2_Kanji[[Receipe]:[Meaning]],6,0)</f>
        <v>#N/A</v>
      </c>
      <c r="I1575" t="e">
        <f>VLOOKUP(Final_manabou_kanji[[#This Row],[Kanji]],Raw_data_N2_Kanji[[Receipe]:[Meaning]],7,0)</f>
        <v>#N/A</v>
      </c>
      <c r="J1575" t="e">
        <f>#REF!</f>
        <v>#REF!</v>
      </c>
      <c r="K1575" s="35">
        <f>Final_manabou_kanji[[#This Row],[Sr. no.]]</f>
        <v>1573</v>
      </c>
    </row>
    <row r="1576" spans="2:11" ht="15" customHeight="1" x14ac:dyDescent="0.3">
      <c r="B1576" s="34">
        <v>1574</v>
      </c>
      <c r="C1576" s="34" t="e">
        <f>VLOOKUP(Final_manabou_kanji[[#This Row],[Sr. no.]],Raw_data_N2_Kanji[[Sr. no.]:[Receipe no]],5,0)</f>
        <v>#N/A</v>
      </c>
      <c r="D1576" s="38" t="e">
        <f>VLOOKUP(Final_manabou_kanji[[#This Row],[Sr. no.]],Raw_data_N2_Kanji[[Sr. no.]:[Meaning]],7,0)</f>
        <v>#N/A</v>
      </c>
      <c r="E1576" s="3" t="e">
        <f>VLOOKUP(Final_manabou_kanji[[#This Row],[Sr. no.]],Raw_data_N2_Kanji[[Sr. no.]:[Meaning]],8,0)</f>
        <v>#N/A</v>
      </c>
      <c r="F1576" s="39" t="e">
        <f>VLOOKUP(Final_manabou_kanji[[#This Row],[Sr. no.]],Raw_data_N2_Kanji[[Sr. no.]:[Meaning]],9,0)</f>
        <v>#N/A</v>
      </c>
      <c r="G1576" s="66" t="e">
        <f>VLOOKUP(Final_manabou_kanji[[#This Row],[Sr. no.]],Raw_data_N2_Kanji[[Sr. no.]:[Sentence]],13,0)</f>
        <v>#N/A</v>
      </c>
      <c r="H1576" t="e">
        <f>VLOOKUP(Final_manabou_kanji[[#This Row],[Kanji]],Raw_data_N2_Kanji[[Receipe]:[Meaning]],6,0)</f>
        <v>#N/A</v>
      </c>
      <c r="I1576" t="e">
        <f>VLOOKUP(Final_manabou_kanji[[#This Row],[Kanji]],Raw_data_N2_Kanji[[Receipe]:[Meaning]],7,0)</f>
        <v>#N/A</v>
      </c>
      <c r="J1576" t="e">
        <f>#REF!</f>
        <v>#REF!</v>
      </c>
      <c r="K1576" s="35">
        <f>Final_manabou_kanji[[#This Row],[Sr. no.]]</f>
        <v>1574</v>
      </c>
    </row>
    <row r="1577" spans="2:11" ht="15" customHeight="1" x14ac:dyDescent="0.3">
      <c r="B1577" s="34">
        <v>1575</v>
      </c>
      <c r="C1577" s="34" t="e">
        <f>VLOOKUP(Final_manabou_kanji[[#This Row],[Sr. no.]],Raw_data_N2_Kanji[[Sr. no.]:[Receipe no]],5,0)</f>
        <v>#N/A</v>
      </c>
      <c r="D1577" s="38" t="e">
        <f>VLOOKUP(Final_manabou_kanji[[#This Row],[Sr. no.]],Raw_data_N2_Kanji[[Sr. no.]:[Meaning]],7,0)</f>
        <v>#N/A</v>
      </c>
      <c r="E1577" s="3" t="e">
        <f>VLOOKUP(Final_manabou_kanji[[#This Row],[Sr. no.]],Raw_data_N2_Kanji[[Sr. no.]:[Meaning]],8,0)</f>
        <v>#N/A</v>
      </c>
      <c r="F1577" s="39" t="e">
        <f>VLOOKUP(Final_manabou_kanji[[#This Row],[Sr. no.]],Raw_data_N2_Kanji[[Sr. no.]:[Meaning]],9,0)</f>
        <v>#N/A</v>
      </c>
      <c r="G1577" s="66" t="e">
        <f>VLOOKUP(Final_manabou_kanji[[#This Row],[Sr. no.]],Raw_data_N2_Kanji[[Sr. no.]:[Sentence]],13,0)</f>
        <v>#N/A</v>
      </c>
      <c r="H1577" t="e">
        <f>VLOOKUP(Final_manabou_kanji[[#This Row],[Kanji]],Raw_data_N2_Kanji[[Receipe]:[Meaning]],6,0)</f>
        <v>#N/A</v>
      </c>
      <c r="I1577" t="e">
        <f>VLOOKUP(Final_manabou_kanji[[#This Row],[Kanji]],Raw_data_N2_Kanji[[Receipe]:[Meaning]],7,0)</f>
        <v>#N/A</v>
      </c>
      <c r="J1577" t="e">
        <f>#REF!</f>
        <v>#REF!</v>
      </c>
      <c r="K1577" s="35">
        <f>Final_manabou_kanji[[#This Row],[Sr. no.]]</f>
        <v>1575</v>
      </c>
    </row>
    <row r="1578" spans="2:11" ht="15" customHeight="1" x14ac:dyDescent="0.3">
      <c r="B1578" s="34">
        <v>1576</v>
      </c>
      <c r="C1578" s="34" t="e">
        <f>VLOOKUP(Final_manabou_kanji[[#This Row],[Sr. no.]],Raw_data_N2_Kanji[[Sr. no.]:[Receipe no]],5,0)</f>
        <v>#N/A</v>
      </c>
      <c r="D1578" s="38" t="e">
        <f>VLOOKUP(Final_manabou_kanji[[#This Row],[Sr. no.]],Raw_data_N2_Kanji[[Sr. no.]:[Meaning]],7,0)</f>
        <v>#N/A</v>
      </c>
      <c r="E1578" s="3" t="e">
        <f>VLOOKUP(Final_manabou_kanji[[#This Row],[Sr. no.]],Raw_data_N2_Kanji[[Sr. no.]:[Meaning]],8,0)</f>
        <v>#N/A</v>
      </c>
      <c r="F1578" s="39" t="e">
        <f>VLOOKUP(Final_manabou_kanji[[#This Row],[Sr. no.]],Raw_data_N2_Kanji[[Sr. no.]:[Meaning]],9,0)</f>
        <v>#N/A</v>
      </c>
      <c r="G1578" s="66" t="e">
        <f>VLOOKUP(Final_manabou_kanji[[#This Row],[Sr. no.]],Raw_data_N2_Kanji[[Sr. no.]:[Sentence]],13,0)</f>
        <v>#N/A</v>
      </c>
      <c r="H1578" t="e">
        <f>VLOOKUP(Final_manabou_kanji[[#This Row],[Kanji]],Raw_data_N2_Kanji[[Receipe]:[Meaning]],6,0)</f>
        <v>#N/A</v>
      </c>
      <c r="I1578" t="e">
        <f>VLOOKUP(Final_manabou_kanji[[#This Row],[Kanji]],Raw_data_N2_Kanji[[Receipe]:[Meaning]],7,0)</f>
        <v>#N/A</v>
      </c>
      <c r="J1578" t="e">
        <f>#REF!</f>
        <v>#REF!</v>
      </c>
      <c r="K1578" s="35">
        <f>Final_manabou_kanji[[#This Row],[Sr. no.]]</f>
        <v>1576</v>
      </c>
    </row>
    <row r="1579" spans="2:11" ht="15" customHeight="1" x14ac:dyDescent="0.3">
      <c r="B1579" s="34">
        <v>1577</v>
      </c>
      <c r="C1579" s="34" t="e">
        <f>VLOOKUP(Final_manabou_kanji[[#This Row],[Sr. no.]],Raw_data_N2_Kanji[[Sr. no.]:[Receipe no]],5,0)</f>
        <v>#N/A</v>
      </c>
      <c r="D1579" s="38" t="e">
        <f>VLOOKUP(Final_manabou_kanji[[#This Row],[Sr. no.]],Raw_data_N2_Kanji[[Sr. no.]:[Meaning]],7,0)</f>
        <v>#N/A</v>
      </c>
      <c r="E1579" s="3" t="e">
        <f>VLOOKUP(Final_manabou_kanji[[#This Row],[Sr. no.]],Raw_data_N2_Kanji[[Sr. no.]:[Meaning]],8,0)</f>
        <v>#N/A</v>
      </c>
      <c r="F1579" s="39" t="e">
        <f>VLOOKUP(Final_manabou_kanji[[#This Row],[Sr. no.]],Raw_data_N2_Kanji[[Sr. no.]:[Meaning]],9,0)</f>
        <v>#N/A</v>
      </c>
      <c r="G1579" s="66" t="e">
        <f>VLOOKUP(Final_manabou_kanji[[#This Row],[Sr. no.]],Raw_data_N2_Kanji[[Sr. no.]:[Sentence]],13,0)</f>
        <v>#N/A</v>
      </c>
      <c r="H1579" t="e">
        <f>VLOOKUP(Final_manabou_kanji[[#This Row],[Kanji]],Raw_data_N2_Kanji[[Receipe]:[Meaning]],6,0)</f>
        <v>#N/A</v>
      </c>
      <c r="I1579" t="e">
        <f>VLOOKUP(Final_manabou_kanji[[#This Row],[Kanji]],Raw_data_N2_Kanji[[Receipe]:[Meaning]],7,0)</f>
        <v>#N/A</v>
      </c>
      <c r="J1579" t="e">
        <f>#REF!</f>
        <v>#REF!</v>
      </c>
      <c r="K1579" s="35">
        <f>Final_manabou_kanji[[#This Row],[Sr. no.]]</f>
        <v>1577</v>
      </c>
    </row>
    <row r="1580" spans="2:11" ht="15" customHeight="1" x14ac:dyDescent="0.3">
      <c r="B1580" s="34">
        <v>1578</v>
      </c>
      <c r="C1580" s="34" t="e">
        <f>VLOOKUP(Final_manabou_kanji[[#This Row],[Sr. no.]],Raw_data_N2_Kanji[[Sr. no.]:[Receipe no]],5,0)</f>
        <v>#N/A</v>
      </c>
      <c r="D1580" s="38" t="e">
        <f>VLOOKUP(Final_manabou_kanji[[#This Row],[Sr. no.]],Raw_data_N2_Kanji[[Sr. no.]:[Meaning]],7,0)</f>
        <v>#N/A</v>
      </c>
      <c r="E1580" s="3" t="e">
        <f>VLOOKUP(Final_manabou_kanji[[#This Row],[Sr. no.]],Raw_data_N2_Kanji[[Sr. no.]:[Meaning]],8,0)</f>
        <v>#N/A</v>
      </c>
      <c r="F1580" s="39" t="e">
        <f>VLOOKUP(Final_manabou_kanji[[#This Row],[Sr. no.]],Raw_data_N2_Kanji[[Sr. no.]:[Meaning]],9,0)</f>
        <v>#N/A</v>
      </c>
      <c r="G1580" s="66" t="e">
        <f>VLOOKUP(Final_manabou_kanji[[#This Row],[Sr. no.]],Raw_data_N2_Kanji[[Sr. no.]:[Sentence]],13,0)</f>
        <v>#N/A</v>
      </c>
      <c r="H1580" t="e">
        <f>VLOOKUP(Final_manabou_kanji[[#This Row],[Kanji]],Raw_data_N2_Kanji[[Receipe]:[Meaning]],6,0)</f>
        <v>#N/A</v>
      </c>
      <c r="I1580" t="e">
        <f>VLOOKUP(Final_manabou_kanji[[#This Row],[Kanji]],Raw_data_N2_Kanji[[Receipe]:[Meaning]],7,0)</f>
        <v>#N/A</v>
      </c>
      <c r="J1580" t="e">
        <f>#REF!</f>
        <v>#REF!</v>
      </c>
      <c r="K1580" s="35">
        <f>Final_manabou_kanji[[#This Row],[Sr. no.]]</f>
        <v>1578</v>
      </c>
    </row>
    <row r="1581" spans="2:11" ht="15" customHeight="1" x14ac:dyDescent="0.3">
      <c r="B1581" s="34">
        <v>1579</v>
      </c>
      <c r="C1581" s="34" t="e">
        <f>VLOOKUP(Final_manabou_kanji[[#This Row],[Sr. no.]],Raw_data_N2_Kanji[[Sr. no.]:[Receipe no]],5,0)</f>
        <v>#N/A</v>
      </c>
      <c r="D1581" s="38" t="e">
        <f>VLOOKUP(Final_manabou_kanji[[#This Row],[Sr. no.]],Raw_data_N2_Kanji[[Sr. no.]:[Meaning]],7,0)</f>
        <v>#N/A</v>
      </c>
      <c r="E1581" s="3" t="e">
        <f>VLOOKUP(Final_manabou_kanji[[#This Row],[Sr. no.]],Raw_data_N2_Kanji[[Sr. no.]:[Meaning]],8,0)</f>
        <v>#N/A</v>
      </c>
      <c r="F1581" s="39" t="e">
        <f>VLOOKUP(Final_manabou_kanji[[#This Row],[Sr. no.]],Raw_data_N2_Kanji[[Sr. no.]:[Meaning]],9,0)</f>
        <v>#N/A</v>
      </c>
      <c r="G1581" s="66" t="e">
        <f>VLOOKUP(Final_manabou_kanji[[#This Row],[Sr. no.]],Raw_data_N2_Kanji[[Sr. no.]:[Sentence]],13,0)</f>
        <v>#N/A</v>
      </c>
      <c r="H1581" t="e">
        <f>VLOOKUP(Final_manabou_kanji[[#This Row],[Kanji]],Raw_data_N2_Kanji[[Receipe]:[Meaning]],6,0)</f>
        <v>#N/A</v>
      </c>
      <c r="I1581" t="e">
        <f>VLOOKUP(Final_manabou_kanji[[#This Row],[Kanji]],Raw_data_N2_Kanji[[Receipe]:[Meaning]],7,0)</f>
        <v>#N/A</v>
      </c>
      <c r="J1581" t="e">
        <f>#REF!</f>
        <v>#REF!</v>
      </c>
      <c r="K1581" s="35">
        <f>Final_manabou_kanji[[#This Row],[Sr. no.]]</f>
        <v>1579</v>
      </c>
    </row>
    <row r="1582" spans="2:11" ht="15" customHeight="1" x14ac:dyDescent="0.3">
      <c r="B1582" s="34">
        <v>1580</v>
      </c>
      <c r="C1582" s="34" t="e">
        <f>VLOOKUP(Final_manabou_kanji[[#This Row],[Sr. no.]],Raw_data_N2_Kanji[[Sr. no.]:[Receipe no]],5,0)</f>
        <v>#N/A</v>
      </c>
      <c r="D1582" s="38" t="e">
        <f>VLOOKUP(Final_manabou_kanji[[#This Row],[Sr. no.]],Raw_data_N2_Kanji[[Sr. no.]:[Meaning]],7,0)</f>
        <v>#N/A</v>
      </c>
      <c r="E1582" s="3" t="e">
        <f>VLOOKUP(Final_manabou_kanji[[#This Row],[Sr. no.]],Raw_data_N2_Kanji[[Sr. no.]:[Meaning]],8,0)</f>
        <v>#N/A</v>
      </c>
      <c r="F1582" s="39" t="e">
        <f>VLOOKUP(Final_manabou_kanji[[#This Row],[Sr. no.]],Raw_data_N2_Kanji[[Sr. no.]:[Meaning]],9,0)</f>
        <v>#N/A</v>
      </c>
      <c r="G1582" s="66" t="e">
        <f>VLOOKUP(Final_manabou_kanji[[#This Row],[Sr. no.]],Raw_data_N2_Kanji[[Sr. no.]:[Sentence]],13,0)</f>
        <v>#N/A</v>
      </c>
      <c r="H1582" t="e">
        <f>VLOOKUP(Final_manabou_kanji[[#This Row],[Kanji]],Raw_data_N2_Kanji[[Receipe]:[Meaning]],6,0)</f>
        <v>#N/A</v>
      </c>
      <c r="I1582" t="e">
        <f>VLOOKUP(Final_manabou_kanji[[#This Row],[Kanji]],Raw_data_N2_Kanji[[Receipe]:[Meaning]],7,0)</f>
        <v>#N/A</v>
      </c>
      <c r="J1582" t="e">
        <f>#REF!</f>
        <v>#REF!</v>
      </c>
      <c r="K1582" s="35">
        <f>Final_manabou_kanji[[#This Row],[Sr. no.]]</f>
        <v>1580</v>
      </c>
    </row>
    <row r="1583" spans="2:11" ht="15" customHeight="1" x14ac:dyDescent="0.3">
      <c r="B1583" s="34">
        <v>1581</v>
      </c>
      <c r="C1583" s="34" t="e">
        <f>VLOOKUP(Final_manabou_kanji[[#This Row],[Sr. no.]],Raw_data_N2_Kanji[[Sr. no.]:[Receipe no]],5,0)</f>
        <v>#N/A</v>
      </c>
      <c r="D1583" s="38" t="e">
        <f>VLOOKUP(Final_manabou_kanji[[#This Row],[Sr. no.]],Raw_data_N2_Kanji[[Sr. no.]:[Meaning]],7,0)</f>
        <v>#N/A</v>
      </c>
      <c r="E1583" s="3" t="e">
        <f>VLOOKUP(Final_manabou_kanji[[#This Row],[Sr. no.]],Raw_data_N2_Kanji[[Sr. no.]:[Meaning]],8,0)</f>
        <v>#N/A</v>
      </c>
      <c r="F1583" s="39" t="e">
        <f>VLOOKUP(Final_manabou_kanji[[#This Row],[Sr. no.]],Raw_data_N2_Kanji[[Sr. no.]:[Meaning]],9,0)</f>
        <v>#N/A</v>
      </c>
      <c r="G1583" s="66" t="e">
        <f>VLOOKUP(Final_manabou_kanji[[#This Row],[Sr. no.]],Raw_data_N2_Kanji[[Sr. no.]:[Sentence]],13,0)</f>
        <v>#N/A</v>
      </c>
      <c r="H1583" t="e">
        <f>VLOOKUP(Final_manabou_kanji[[#This Row],[Kanji]],Raw_data_N2_Kanji[[Receipe]:[Meaning]],6,0)</f>
        <v>#N/A</v>
      </c>
      <c r="I1583" t="e">
        <f>VLOOKUP(Final_manabou_kanji[[#This Row],[Kanji]],Raw_data_N2_Kanji[[Receipe]:[Meaning]],7,0)</f>
        <v>#N/A</v>
      </c>
      <c r="J1583" t="e">
        <f>#REF!</f>
        <v>#REF!</v>
      </c>
      <c r="K1583" s="35">
        <f>Final_manabou_kanji[[#This Row],[Sr. no.]]</f>
        <v>1581</v>
      </c>
    </row>
    <row r="1584" spans="2:11" ht="15" customHeight="1" x14ac:dyDescent="0.3">
      <c r="B1584" s="34">
        <v>1582</v>
      </c>
      <c r="C1584" s="34" t="e">
        <f>VLOOKUP(Final_manabou_kanji[[#This Row],[Sr. no.]],Raw_data_N2_Kanji[[Sr. no.]:[Receipe no]],5,0)</f>
        <v>#N/A</v>
      </c>
      <c r="D1584" s="38" t="e">
        <f>VLOOKUP(Final_manabou_kanji[[#This Row],[Sr. no.]],Raw_data_N2_Kanji[[Sr. no.]:[Meaning]],7,0)</f>
        <v>#N/A</v>
      </c>
      <c r="E1584" s="3" t="e">
        <f>VLOOKUP(Final_manabou_kanji[[#This Row],[Sr. no.]],Raw_data_N2_Kanji[[Sr. no.]:[Meaning]],8,0)</f>
        <v>#N/A</v>
      </c>
      <c r="F1584" s="39" t="e">
        <f>VLOOKUP(Final_manabou_kanji[[#This Row],[Sr. no.]],Raw_data_N2_Kanji[[Sr. no.]:[Meaning]],9,0)</f>
        <v>#N/A</v>
      </c>
      <c r="G1584" s="66" t="e">
        <f>VLOOKUP(Final_manabou_kanji[[#This Row],[Sr. no.]],Raw_data_N2_Kanji[[Sr. no.]:[Sentence]],13,0)</f>
        <v>#N/A</v>
      </c>
      <c r="H1584" t="e">
        <f>VLOOKUP(Final_manabou_kanji[[#This Row],[Kanji]],Raw_data_N2_Kanji[[Receipe]:[Meaning]],6,0)</f>
        <v>#N/A</v>
      </c>
      <c r="I1584" t="e">
        <f>VLOOKUP(Final_manabou_kanji[[#This Row],[Kanji]],Raw_data_N2_Kanji[[Receipe]:[Meaning]],7,0)</f>
        <v>#N/A</v>
      </c>
      <c r="J1584" t="e">
        <f>#REF!</f>
        <v>#REF!</v>
      </c>
      <c r="K1584" s="35">
        <f>Final_manabou_kanji[[#This Row],[Sr. no.]]</f>
        <v>1582</v>
      </c>
    </row>
    <row r="1585" spans="2:11" ht="15" customHeight="1" x14ac:dyDescent="0.3">
      <c r="B1585" s="34">
        <v>1583</v>
      </c>
      <c r="C1585" s="34" t="e">
        <f>VLOOKUP(Final_manabou_kanji[[#This Row],[Sr. no.]],Raw_data_N2_Kanji[[Sr. no.]:[Receipe no]],5,0)</f>
        <v>#N/A</v>
      </c>
      <c r="D1585" s="38" t="e">
        <f>VLOOKUP(Final_manabou_kanji[[#This Row],[Sr. no.]],Raw_data_N2_Kanji[[Sr. no.]:[Meaning]],7,0)</f>
        <v>#N/A</v>
      </c>
      <c r="E1585" s="3" t="e">
        <f>VLOOKUP(Final_manabou_kanji[[#This Row],[Sr. no.]],Raw_data_N2_Kanji[[Sr. no.]:[Meaning]],8,0)</f>
        <v>#N/A</v>
      </c>
      <c r="F1585" s="39" t="e">
        <f>VLOOKUP(Final_manabou_kanji[[#This Row],[Sr. no.]],Raw_data_N2_Kanji[[Sr. no.]:[Meaning]],9,0)</f>
        <v>#N/A</v>
      </c>
      <c r="G1585" s="66" t="e">
        <f>VLOOKUP(Final_manabou_kanji[[#This Row],[Sr. no.]],Raw_data_N2_Kanji[[Sr. no.]:[Sentence]],13,0)</f>
        <v>#N/A</v>
      </c>
      <c r="H1585" t="e">
        <f>VLOOKUP(Final_manabou_kanji[[#This Row],[Kanji]],Raw_data_N2_Kanji[[Receipe]:[Meaning]],6,0)</f>
        <v>#N/A</v>
      </c>
      <c r="I1585" t="e">
        <f>VLOOKUP(Final_manabou_kanji[[#This Row],[Kanji]],Raw_data_N2_Kanji[[Receipe]:[Meaning]],7,0)</f>
        <v>#N/A</v>
      </c>
      <c r="J1585" t="e">
        <f>#REF!</f>
        <v>#REF!</v>
      </c>
      <c r="K1585" s="35">
        <f>Final_manabou_kanji[[#This Row],[Sr. no.]]</f>
        <v>1583</v>
      </c>
    </row>
    <row r="1586" spans="2:11" ht="15" customHeight="1" x14ac:dyDescent="0.3">
      <c r="B1586" s="34">
        <v>1584</v>
      </c>
      <c r="C1586" s="34" t="e">
        <f>VLOOKUP(Final_manabou_kanji[[#This Row],[Sr. no.]],Raw_data_N2_Kanji[[Sr. no.]:[Receipe no]],5,0)</f>
        <v>#N/A</v>
      </c>
      <c r="D1586" s="38" t="e">
        <f>VLOOKUP(Final_manabou_kanji[[#This Row],[Sr. no.]],Raw_data_N2_Kanji[[Sr. no.]:[Meaning]],7,0)</f>
        <v>#N/A</v>
      </c>
      <c r="E1586" s="3" t="e">
        <f>VLOOKUP(Final_manabou_kanji[[#This Row],[Sr. no.]],Raw_data_N2_Kanji[[Sr. no.]:[Meaning]],8,0)</f>
        <v>#N/A</v>
      </c>
      <c r="F1586" s="39" t="e">
        <f>VLOOKUP(Final_manabou_kanji[[#This Row],[Sr. no.]],Raw_data_N2_Kanji[[Sr. no.]:[Meaning]],9,0)</f>
        <v>#N/A</v>
      </c>
      <c r="G1586" s="66" t="e">
        <f>VLOOKUP(Final_manabou_kanji[[#This Row],[Sr. no.]],Raw_data_N2_Kanji[[Sr. no.]:[Sentence]],13,0)</f>
        <v>#N/A</v>
      </c>
      <c r="H1586" t="e">
        <f>VLOOKUP(Final_manabou_kanji[[#This Row],[Kanji]],Raw_data_N2_Kanji[[Receipe]:[Meaning]],6,0)</f>
        <v>#N/A</v>
      </c>
      <c r="I1586" t="e">
        <f>VLOOKUP(Final_manabou_kanji[[#This Row],[Kanji]],Raw_data_N2_Kanji[[Receipe]:[Meaning]],7,0)</f>
        <v>#N/A</v>
      </c>
      <c r="J1586" t="e">
        <f>#REF!</f>
        <v>#REF!</v>
      </c>
      <c r="K1586" s="35">
        <f>Final_manabou_kanji[[#This Row],[Sr. no.]]</f>
        <v>1584</v>
      </c>
    </row>
    <row r="1587" spans="2:11" ht="15" customHeight="1" x14ac:dyDescent="0.3">
      <c r="B1587" s="34">
        <v>1585</v>
      </c>
      <c r="C1587" s="34" t="e">
        <f>VLOOKUP(Final_manabou_kanji[[#This Row],[Sr. no.]],Raw_data_N2_Kanji[[Sr. no.]:[Receipe no]],5,0)</f>
        <v>#N/A</v>
      </c>
      <c r="D1587" s="38" t="e">
        <f>VLOOKUP(Final_manabou_kanji[[#This Row],[Sr. no.]],Raw_data_N2_Kanji[[Sr. no.]:[Meaning]],7,0)</f>
        <v>#N/A</v>
      </c>
      <c r="E1587" s="3" t="e">
        <f>VLOOKUP(Final_manabou_kanji[[#This Row],[Sr. no.]],Raw_data_N2_Kanji[[Sr. no.]:[Meaning]],8,0)</f>
        <v>#N/A</v>
      </c>
      <c r="F1587" s="39" t="e">
        <f>VLOOKUP(Final_manabou_kanji[[#This Row],[Sr. no.]],Raw_data_N2_Kanji[[Sr. no.]:[Meaning]],9,0)</f>
        <v>#N/A</v>
      </c>
      <c r="G1587" s="66" t="e">
        <f>VLOOKUP(Final_manabou_kanji[[#This Row],[Sr. no.]],Raw_data_N2_Kanji[[Sr. no.]:[Sentence]],13,0)</f>
        <v>#N/A</v>
      </c>
      <c r="H1587" t="e">
        <f>VLOOKUP(Final_manabou_kanji[[#This Row],[Kanji]],Raw_data_N2_Kanji[[Receipe]:[Meaning]],6,0)</f>
        <v>#N/A</v>
      </c>
      <c r="I1587" t="e">
        <f>VLOOKUP(Final_manabou_kanji[[#This Row],[Kanji]],Raw_data_N2_Kanji[[Receipe]:[Meaning]],7,0)</f>
        <v>#N/A</v>
      </c>
      <c r="J1587" t="e">
        <f>#REF!</f>
        <v>#REF!</v>
      </c>
      <c r="K1587" s="35">
        <f>Final_manabou_kanji[[#This Row],[Sr. no.]]</f>
        <v>1585</v>
      </c>
    </row>
    <row r="1588" spans="2:11" ht="15" customHeight="1" x14ac:dyDescent="0.3">
      <c r="B1588" s="34">
        <v>1586</v>
      </c>
      <c r="C1588" s="34" t="e">
        <f>VLOOKUP(Final_manabou_kanji[[#This Row],[Sr. no.]],Raw_data_N2_Kanji[[Sr. no.]:[Receipe no]],5,0)</f>
        <v>#N/A</v>
      </c>
      <c r="D1588" s="38" t="e">
        <f>VLOOKUP(Final_manabou_kanji[[#This Row],[Sr. no.]],Raw_data_N2_Kanji[[Sr. no.]:[Meaning]],7,0)</f>
        <v>#N/A</v>
      </c>
      <c r="E1588" s="3" t="e">
        <f>VLOOKUP(Final_manabou_kanji[[#This Row],[Sr. no.]],Raw_data_N2_Kanji[[Sr. no.]:[Meaning]],8,0)</f>
        <v>#N/A</v>
      </c>
      <c r="F1588" s="39" t="e">
        <f>VLOOKUP(Final_manabou_kanji[[#This Row],[Sr. no.]],Raw_data_N2_Kanji[[Sr. no.]:[Meaning]],9,0)</f>
        <v>#N/A</v>
      </c>
      <c r="G1588" s="66" t="e">
        <f>VLOOKUP(Final_manabou_kanji[[#This Row],[Sr. no.]],Raw_data_N2_Kanji[[Sr. no.]:[Sentence]],13,0)</f>
        <v>#N/A</v>
      </c>
      <c r="H1588" t="e">
        <f>VLOOKUP(Final_manabou_kanji[[#This Row],[Kanji]],Raw_data_N2_Kanji[[Receipe]:[Meaning]],6,0)</f>
        <v>#N/A</v>
      </c>
      <c r="I1588" t="e">
        <f>VLOOKUP(Final_manabou_kanji[[#This Row],[Kanji]],Raw_data_N2_Kanji[[Receipe]:[Meaning]],7,0)</f>
        <v>#N/A</v>
      </c>
      <c r="J1588" t="e">
        <f>#REF!</f>
        <v>#REF!</v>
      </c>
      <c r="K1588" s="35">
        <f>Final_manabou_kanji[[#This Row],[Sr. no.]]</f>
        <v>1586</v>
      </c>
    </row>
    <row r="1589" spans="2:11" ht="15" customHeight="1" x14ac:dyDescent="0.3">
      <c r="B1589" s="34">
        <v>1587</v>
      </c>
      <c r="C1589" s="34" t="e">
        <f>VLOOKUP(Final_manabou_kanji[[#This Row],[Sr. no.]],Raw_data_N2_Kanji[[Sr. no.]:[Receipe no]],5,0)</f>
        <v>#N/A</v>
      </c>
      <c r="D1589" s="38" t="e">
        <f>VLOOKUP(Final_manabou_kanji[[#This Row],[Sr. no.]],Raw_data_N2_Kanji[[Sr. no.]:[Meaning]],7,0)</f>
        <v>#N/A</v>
      </c>
      <c r="E1589" s="3" t="e">
        <f>VLOOKUP(Final_manabou_kanji[[#This Row],[Sr. no.]],Raw_data_N2_Kanji[[Sr. no.]:[Meaning]],8,0)</f>
        <v>#N/A</v>
      </c>
      <c r="F1589" s="39" t="e">
        <f>VLOOKUP(Final_manabou_kanji[[#This Row],[Sr. no.]],Raw_data_N2_Kanji[[Sr. no.]:[Meaning]],9,0)</f>
        <v>#N/A</v>
      </c>
      <c r="G1589" s="66" t="e">
        <f>VLOOKUP(Final_manabou_kanji[[#This Row],[Sr. no.]],Raw_data_N2_Kanji[[Sr. no.]:[Sentence]],13,0)</f>
        <v>#N/A</v>
      </c>
      <c r="H1589" t="e">
        <f>VLOOKUP(Final_manabou_kanji[[#This Row],[Kanji]],Raw_data_N2_Kanji[[Receipe]:[Meaning]],6,0)</f>
        <v>#N/A</v>
      </c>
      <c r="I1589" t="e">
        <f>VLOOKUP(Final_manabou_kanji[[#This Row],[Kanji]],Raw_data_N2_Kanji[[Receipe]:[Meaning]],7,0)</f>
        <v>#N/A</v>
      </c>
      <c r="J1589" t="e">
        <f>#REF!</f>
        <v>#REF!</v>
      </c>
      <c r="K1589" s="35">
        <f>Final_manabou_kanji[[#This Row],[Sr. no.]]</f>
        <v>1587</v>
      </c>
    </row>
    <row r="1590" spans="2:11" ht="15" customHeight="1" x14ac:dyDescent="0.3">
      <c r="B1590" s="34">
        <v>1588</v>
      </c>
      <c r="C1590" s="34" t="e">
        <f>VLOOKUP(Final_manabou_kanji[[#This Row],[Sr. no.]],Raw_data_N2_Kanji[[Sr. no.]:[Receipe no]],5,0)</f>
        <v>#N/A</v>
      </c>
      <c r="D1590" s="38" t="e">
        <f>VLOOKUP(Final_manabou_kanji[[#This Row],[Sr. no.]],Raw_data_N2_Kanji[[Sr. no.]:[Meaning]],7,0)</f>
        <v>#N/A</v>
      </c>
      <c r="E1590" s="3" t="e">
        <f>VLOOKUP(Final_manabou_kanji[[#This Row],[Sr. no.]],Raw_data_N2_Kanji[[Sr. no.]:[Meaning]],8,0)</f>
        <v>#N/A</v>
      </c>
      <c r="F1590" s="39" t="e">
        <f>VLOOKUP(Final_manabou_kanji[[#This Row],[Sr. no.]],Raw_data_N2_Kanji[[Sr. no.]:[Meaning]],9,0)</f>
        <v>#N/A</v>
      </c>
      <c r="G1590" s="66" t="e">
        <f>VLOOKUP(Final_manabou_kanji[[#This Row],[Sr. no.]],Raw_data_N2_Kanji[[Sr. no.]:[Sentence]],13,0)</f>
        <v>#N/A</v>
      </c>
      <c r="H1590" t="e">
        <f>VLOOKUP(Final_manabou_kanji[[#This Row],[Kanji]],Raw_data_N2_Kanji[[Receipe]:[Meaning]],6,0)</f>
        <v>#N/A</v>
      </c>
      <c r="I1590" t="e">
        <f>VLOOKUP(Final_manabou_kanji[[#This Row],[Kanji]],Raw_data_N2_Kanji[[Receipe]:[Meaning]],7,0)</f>
        <v>#N/A</v>
      </c>
      <c r="J1590" t="e">
        <f>#REF!</f>
        <v>#REF!</v>
      </c>
      <c r="K1590" s="35">
        <f>Final_manabou_kanji[[#This Row],[Sr. no.]]</f>
        <v>1588</v>
      </c>
    </row>
    <row r="1591" spans="2:11" ht="15" customHeight="1" x14ac:dyDescent="0.3">
      <c r="B1591" s="34">
        <v>1589</v>
      </c>
      <c r="C1591" s="34" t="e">
        <f>VLOOKUP(Final_manabou_kanji[[#This Row],[Sr. no.]],Raw_data_N2_Kanji[[Sr. no.]:[Receipe no]],5,0)</f>
        <v>#N/A</v>
      </c>
      <c r="D1591" s="38" t="e">
        <f>VLOOKUP(Final_manabou_kanji[[#This Row],[Sr. no.]],Raw_data_N2_Kanji[[Sr. no.]:[Meaning]],7,0)</f>
        <v>#N/A</v>
      </c>
      <c r="E1591" s="3" t="e">
        <f>VLOOKUP(Final_manabou_kanji[[#This Row],[Sr. no.]],Raw_data_N2_Kanji[[Sr. no.]:[Meaning]],8,0)</f>
        <v>#N/A</v>
      </c>
      <c r="F1591" s="39" t="e">
        <f>VLOOKUP(Final_manabou_kanji[[#This Row],[Sr. no.]],Raw_data_N2_Kanji[[Sr. no.]:[Meaning]],9,0)</f>
        <v>#N/A</v>
      </c>
      <c r="G1591" s="66" t="e">
        <f>VLOOKUP(Final_manabou_kanji[[#This Row],[Sr. no.]],Raw_data_N2_Kanji[[Sr. no.]:[Sentence]],13,0)</f>
        <v>#N/A</v>
      </c>
      <c r="H1591" t="e">
        <f>VLOOKUP(Final_manabou_kanji[[#This Row],[Kanji]],Raw_data_N2_Kanji[[Receipe]:[Meaning]],6,0)</f>
        <v>#N/A</v>
      </c>
      <c r="I1591" t="e">
        <f>VLOOKUP(Final_manabou_kanji[[#This Row],[Kanji]],Raw_data_N2_Kanji[[Receipe]:[Meaning]],7,0)</f>
        <v>#N/A</v>
      </c>
      <c r="J1591" t="e">
        <f>#REF!</f>
        <v>#REF!</v>
      </c>
      <c r="K1591" s="35">
        <f>Final_manabou_kanji[[#This Row],[Sr. no.]]</f>
        <v>1589</v>
      </c>
    </row>
    <row r="1592" spans="2:11" ht="15" customHeight="1" x14ac:dyDescent="0.3">
      <c r="B1592" s="34">
        <v>1590</v>
      </c>
      <c r="C1592" s="34" t="e">
        <f>VLOOKUP(Final_manabou_kanji[[#This Row],[Sr. no.]],Raw_data_N2_Kanji[[Sr. no.]:[Receipe no]],5,0)</f>
        <v>#N/A</v>
      </c>
      <c r="D1592" s="38" t="e">
        <f>VLOOKUP(Final_manabou_kanji[[#This Row],[Sr. no.]],Raw_data_N2_Kanji[[Sr. no.]:[Meaning]],7,0)</f>
        <v>#N/A</v>
      </c>
      <c r="E1592" s="3" t="e">
        <f>VLOOKUP(Final_manabou_kanji[[#This Row],[Sr. no.]],Raw_data_N2_Kanji[[Sr. no.]:[Meaning]],8,0)</f>
        <v>#N/A</v>
      </c>
      <c r="F1592" s="39" t="e">
        <f>VLOOKUP(Final_manabou_kanji[[#This Row],[Sr. no.]],Raw_data_N2_Kanji[[Sr. no.]:[Meaning]],9,0)</f>
        <v>#N/A</v>
      </c>
      <c r="G1592" s="66" t="e">
        <f>VLOOKUP(Final_manabou_kanji[[#This Row],[Sr. no.]],Raw_data_N2_Kanji[[Sr. no.]:[Sentence]],13,0)</f>
        <v>#N/A</v>
      </c>
      <c r="H1592" t="e">
        <f>VLOOKUP(Final_manabou_kanji[[#This Row],[Kanji]],Raw_data_N2_Kanji[[Receipe]:[Meaning]],6,0)</f>
        <v>#N/A</v>
      </c>
      <c r="I1592" t="e">
        <f>VLOOKUP(Final_manabou_kanji[[#This Row],[Kanji]],Raw_data_N2_Kanji[[Receipe]:[Meaning]],7,0)</f>
        <v>#N/A</v>
      </c>
      <c r="J1592" t="e">
        <f>#REF!</f>
        <v>#REF!</v>
      </c>
      <c r="K1592" s="35">
        <f>Final_manabou_kanji[[#This Row],[Sr. no.]]</f>
        <v>1590</v>
      </c>
    </row>
    <row r="1593" spans="2:11" ht="15" customHeight="1" x14ac:dyDescent="0.3">
      <c r="B1593" s="34">
        <v>1591</v>
      </c>
      <c r="C1593" s="34" t="e">
        <f>VLOOKUP(Final_manabou_kanji[[#This Row],[Sr. no.]],Raw_data_N2_Kanji[[Sr. no.]:[Receipe no]],5,0)</f>
        <v>#N/A</v>
      </c>
      <c r="D1593" s="38" t="e">
        <f>VLOOKUP(Final_manabou_kanji[[#This Row],[Sr. no.]],Raw_data_N2_Kanji[[Sr. no.]:[Meaning]],7,0)</f>
        <v>#N/A</v>
      </c>
      <c r="E1593" s="3" t="e">
        <f>VLOOKUP(Final_manabou_kanji[[#This Row],[Sr. no.]],Raw_data_N2_Kanji[[Sr. no.]:[Meaning]],8,0)</f>
        <v>#N/A</v>
      </c>
      <c r="F1593" s="39" t="e">
        <f>VLOOKUP(Final_manabou_kanji[[#This Row],[Sr. no.]],Raw_data_N2_Kanji[[Sr. no.]:[Meaning]],9,0)</f>
        <v>#N/A</v>
      </c>
      <c r="G1593" s="66" t="e">
        <f>VLOOKUP(Final_manabou_kanji[[#This Row],[Sr. no.]],Raw_data_N2_Kanji[[Sr. no.]:[Sentence]],13,0)</f>
        <v>#N/A</v>
      </c>
      <c r="H1593" t="e">
        <f>VLOOKUP(Final_manabou_kanji[[#This Row],[Kanji]],Raw_data_N2_Kanji[[Receipe]:[Meaning]],6,0)</f>
        <v>#N/A</v>
      </c>
      <c r="I1593" t="e">
        <f>VLOOKUP(Final_manabou_kanji[[#This Row],[Kanji]],Raw_data_N2_Kanji[[Receipe]:[Meaning]],7,0)</f>
        <v>#N/A</v>
      </c>
      <c r="J1593" t="e">
        <f>#REF!</f>
        <v>#REF!</v>
      </c>
      <c r="K1593" s="35">
        <f>Final_manabou_kanji[[#This Row],[Sr. no.]]</f>
        <v>1591</v>
      </c>
    </row>
    <row r="1594" spans="2:11" ht="15" customHeight="1" x14ac:dyDescent="0.3">
      <c r="B1594" s="34">
        <v>1592</v>
      </c>
      <c r="C1594" s="34" t="e">
        <f>VLOOKUP(Final_manabou_kanji[[#This Row],[Sr. no.]],Raw_data_N2_Kanji[[Sr. no.]:[Receipe no]],5,0)</f>
        <v>#N/A</v>
      </c>
      <c r="D1594" s="38" t="e">
        <f>VLOOKUP(Final_manabou_kanji[[#This Row],[Sr. no.]],Raw_data_N2_Kanji[[Sr. no.]:[Meaning]],7,0)</f>
        <v>#N/A</v>
      </c>
      <c r="E1594" s="3" t="e">
        <f>VLOOKUP(Final_manabou_kanji[[#This Row],[Sr. no.]],Raw_data_N2_Kanji[[Sr. no.]:[Meaning]],8,0)</f>
        <v>#N/A</v>
      </c>
      <c r="F1594" s="39" t="e">
        <f>VLOOKUP(Final_manabou_kanji[[#This Row],[Sr. no.]],Raw_data_N2_Kanji[[Sr. no.]:[Meaning]],9,0)</f>
        <v>#N/A</v>
      </c>
      <c r="G1594" s="66" t="e">
        <f>VLOOKUP(Final_manabou_kanji[[#This Row],[Sr. no.]],Raw_data_N2_Kanji[[Sr. no.]:[Sentence]],13,0)</f>
        <v>#N/A</v>
      </c>
      <c r="H1594" t="e">
        <f>VLOOKUP(Final_manabou_kanji[[#This Row],[Kanji]],Raw_data_N2_Kanji[[Receipe]:[Meaning]],6,0)</f>
        <v>#N/A</v>
      </c>
      <c r="I1594" t="e">
        <f>VLOOKUP(Final_manabou_kanji[[#This Row],[Kanji]],Raw_data_N2_Kanji[[Receipe]:[Meaning]],7,0)</f>
        <v>#N/A</v>
      </c>
      <c r="J1594" t="e">
        <f>#REF!</f>
        <v>#REF!</v>
      </c>
      <c r="K1594" s="35">
        <f>Final_manabou_kanji[[#This Row],[Sr. no.]]</f>
        <v>1592</v>
      </c>
    </row>
    <row r="1595" spans="2:11" ht="15" customHeight="1" x14ac:dyDescent="0.3">
      <c r="B1595" s="34">
        <v>1593</v>
      </c>
      <c r="C1595" s="34" t="e">
        <f>VLOOKUP(Final_manabou_kanji[[#This Row],[Sr. no.]],Raw_data_N2_Kanji[[Sr. no.]:[Receipe no]],5,0)</f>
        <v>#N/A</v>
      </c>
      <c r="D1595" s="38" t="e">
        <f>VLOOKUP(Final_manabou_kanji[[#This Row],[Sr. no.]],Raw_data_N2_Kanji[[Sr. no.]:[Meaning]],7,0)</f>
        <v>#N/A</v>
      </c>
      <c r="E1595" s="3" t="e">
        <f>VLOOKUP(Final_manabou_kanji[[#This Row],[Sr. no.]],Raw_data_N2_Kanji[[Sr. no.]:[Meaning]],8,0)</f>
        <v>#N/A</v>
      </c>
      <c r="F1595" s="39" t="e">
        <f>VLOOKUP(Final_manabou_kanji[[#This Row],[Sr. no.]],Raw_data_N2_Kanji[[Sr. no.]:[Meaning]],9,0)</f>
        <v>#N/A</v>
      </c>
      <c r="G1595" s="66" t="e">
        <f>VLOOKUP(Final_manabou_kanji[[#This Row],[Sr. no.]],Raw_data_N2_Kanji[[Sr. no.]:[Sentence]],13,0)</f>
        <v>#N/A</v>
      </c>
      <c r="H1595" t="e">
        <f>VLOOKUP(Final_manabou_kanji[[#This Row],[Kanji]],Raw_data_N2_Kanji[[Receipe]:[Meaning]],6,0)</f>
        <v>#N/A</v>
      </c>
      <c r="I1595" t="e">
        <f>VLOOKUP(Final_manabou_kanji[[#This Row],[Kanji]],Raw_data_N2_Kanji[[Receipe]:[Meaning]],7,0)</f>
        <v>#N/A</v>
      </c>
      <c r="J1595" t="e">
        <f>#REF!</f>
        <v>#REF!</v>
      </c>
      <c r="K1595" s="35">
        <f>Final_manabou_kanji[[#This Row],[Sr. no.]]</f>
        <v>1593</v>
      </c>
    </row>
    <row r="1596" spans="2:11" ht="15" customHeight="1" x14ac:dyDescent="0.3">
      <c r="B1596" s="34">
        <v>1594</v>
      </c>
      <c r="C1596" s="34" t="e">
        <f>VLOOKUP(Final_manabou_kanji[[#This Row],[Sr. no.]],Raw_data_N2_Kanji[[Sr. no.]:[Receipe no]],5,0)</f>
        <v>#N/A</v>
      </c>
      <c r="D1596" s="38" t="e">
        <f>VLOOKUP(Final_manabou_kanji[[#This Row],[Sr. no.]],Raw_data_N2_Kanji[[Sr. no.]:[Meaning]],7,0)</f>
        <v>#N/A</v>
      </c>
      <c r="E1596" s="3" t="e">
        <f>VLOOKUP(Final_manabou_kanji[[#This Row],[Sr. no.]],Raw_data_N2_Kanji[[Sr. no.]:[Meaning]],8,0)</f>
        <v>#N/A</v>
      </c>
      <c r="F1596" s="39" t="e">
        <f>VLOOKUP(Final_manabou_kanji[[#This Row],[Sr. no.]],Raw_data_N2_Kanji[[Sr. no.]:[Meaning]],9,0)</f>
        <v>#N/A</v>
      </c>
      <c r="G1596" s="66" t="e">
        <f>VLOOKUP(Final_manabou_kanji[[#This Row],[Sr. no.]],Raw_data_N2_Kanji[[Sr. no.]:[Sentence]],13,0)</f>
        <v>#N/A</v>
      </c>
      <c r="H1596" t="e">
        <f>VLOOKUP(Final_manabou_kanji[[#This Row],[Kanji]],Raw_data_N2_Kanji[[Receipe]:[Meaning]],6,0)</f>
        <v>#N/A</v>
      </c>
      <c r="I1596" t="e">
        <f>VLOOKUP(Final_manabou_kanji[[#This Row],[Kanji]],Raw_data_N2_Kanji[[Receipe]:[Meaning]],7,0)</f>
        <v>#N/A</v>
      </c>
      <c r="J1596" t="e">
        <f>#REF!</f>
        <v>#REF!</v>
      </c>
      <c r="K1596" s="35">
        <f>Final_manabou_kanji[[#This Row],[Sr. no.]]</f>
        <v>1594</v>
      </c>
    </row>
    <row r="1597" spans="2:11" ht="15" customHeight="1" x14ac:dyDescent="0.3">
      <c r="B1597" s="34">
        <v>1595</v>
      </c>
      <c r="C1597" s="34" t="e">
        <f>VLOOKUP(Final_manabou_kanji[[#This Row],[Sr. no.]],Raw_data_N2_Kanji[[Sr. no.]:[Receipe no]],5,0)</f>
        <v>#N/A</v>
      </c>
      <c r="D1597" s="38" t="e">
        <f>VLOOKUP(Final_manabou_kanji[[#This Row],[Sr. no.]],Raw_data_N2_Kanji[[Sr. no.]:[Meaning]],7,0)</f>
        <v>#N/A</v>
      </c>
      <c r="E1597" s="3" t="e">
        <f>VLOOKUP(Final_manabou_kanji[[#This Row],[Sr. no.]],Raw_data_N2_Kanji[[Sr. no.]:[Meaning]],8,0)</f>
        <v>#N/A</v>
      </c>
      <c r="F1597" s="39" t="e">
        <f>VLOOKUP(Final_manabou_kanji[[#This Row],[Sr. no.]],Raw_data_N2_Kanji[[Sr. no.]:[Meaning]],9,0)</f>
        <v>#N/A</v>
      </c>
      <c r="G1597" s="66" t="e">
        <f>VLOOKUP(Final_manabou_kanji[[#This Row],[Sr. no.]],Raw_data_N2_Kanji[[Sr. no.]:[Sentence]],13,0)</f>
        <v>#N/A</v>
      </c>
      <c r="H1597" t="e">
        <f>VLOOKUP(Final_manabou_kanji[[#This Row],[Kanji]],Raw_data_N2_Kanji[[Receipe]:[Meaning]],6,0)</f>
        <v>#N/A</v>
      </c>
      <c r="I1597" t="e">
        <f>VLOOKUP(Final_manabou_kanji[[#This Row],[Kanji]],Raw_data_N2_Kanji[[Receipe]:[Meaning]],7,0)</f>
        <v>#N/A</v>
      </c>
      <c r="J1597" t="e">
        <f>#REF!</f>
        <v>#REF!</v>
      </c>
      <c r="K1597" s="35">
        <f>Final_manabou_kanji[[#This Row],[Sr. no.]]</f>
        <v>1595</v>
      </c>
    </row>
    <row r="1598" spans="2:11" ht="15" customHeight="1" x14ac:dyDescent="0.3">
      <c r="B1598" s="34">
        <v>1596</v>
      </c>
      <c r="C1598" s="34" t="e">
        <f>VLOOKUP(Final_manabou_kanji[[#This Row],[Sr. no.]],Raw_data_N2_Kanji[[Sr. no.]:[Receipe no]],5,0)</f>
        <v>#N/A</v>
      </c>
      <c r="D1598" s="38" t="e">
        <f>VLOOKUP(Final_manabou_kanji[[#This Row],[Sr. no.]],Raw_data_N2_Kanji[[Sr. no.]:[Meaning]],7,0)</f>
        <v>#N/A</v>
      </c>
      <c r="E1598" s="3" t="e">
        <f>VLOOKUP(Final_manabou_kanji[[#This Row],[Sr. no.]],Raw_data_N2_Kanji[[Sr. no.]:[Meaning]],8,0)</f>
        <v>#N/A</v>
      </c>
      <c r="F1598" s="39" t="e">
        <f>VLOOKUP(Final_manabou_kanji[[#This Row],[Sr. no.]],Raw_data_N2_Kanji[[Sr. no.]:[Meaning]],9,0)</f>
        <v>#N/A</v>
      </c>
      <c r="G1598" s="66" t="e">
        <f>VLOOKUP(Final_manabou_kanji[[#This Row],[Sr. no.]],Raw_data_N2_Kanji[[Sr. no.]:[Sentence]],13,0)</f>
        <v>#N/A</v>
      </c>
      <c r="H1598" t="e">
        <f>VLOOKUP(Final_manabou_kanji[[#This Row],[Kanji]],Raw_data_N2_Kanji[[Receipe]:[Meaning]],6,0)</f>
        <v>#N/A</v>
      </c>
      <c r="I1598" t="e">
        <f>VLOOKUP(Final_manabou_kanji[[#This Row],[Kanji]],Raw_data_N2_Kanji[[Receipe]:[Meaning]],7,0)</f>
        <v>#N/A</v>
      </c>
      <c r="J1598" t="e">
        <f>#REF!</f>
        <v>#REF!</v>
      </c>
      <c r="K1598" s="35">
        <f>Final_manabou_kanji[[#This Row],[Sr. no.]]</f>
        <v>1596</v>
      </c>
    </row>
    <row r="1599" spans="2:11" ht="15" customHeight="1" x14ac:dyDescent="0.3">
      <c r="B1599" s="34">
        <v>1597</v>
      </c>
      <c r="C1599" s="34" t="e">
        <f>VLOOKUP(Final_manabou_kanji[[#This Row],[Sr. no.]],Raw_data_N2_Kanji[[Sr. no.]:[Receipe no]],5,0)</f>
        <v>#N/A</v>
      </c>
      <c r="D1599" s="38" t="e">
        <f>VLOOKUP(Final_manabou_kanji[[#This Row],[Sr. no.]],Raw_data_N2_Kanji[[Sr. no.]:[Meaning]],7,0)</f>
        <v>#N/A</v>
      </c>
      <c r="E1599" s="3" t="e">
        <f>VLOOKUP(Final_manabou_kanji[[#This Row],[Sr. no.]],Raw_data_N2_Kanji[[Sr. no.]:[Meaning]],8,0)</f>
        <v>#N/A</v>
      </c>
      <c r="F1599" s="39" t="e">
        <f>VLOOKUP(Final_manabou_kanji[[#This Row],[Sr. no.]],Raw_data_N2_Kanji[[Sr. no.]:[Meaning]],9,0)</f>
        <v>#N/A</v>
      </c>
      <c r="G1599" s="66" t="e">
        <f>VLOOKUP(Final_manabou_kanji[[#This Row],[Sr. no.]],Raw_data_N2_Kanji[[Sr. no.]:[Sentence]],13,0)</f>
        <v>#N/A</v>
      </c>
      <c r="H1599" t="e">
        <f>VLOOKUP(Final_manabou_kanji[[#This Row],[Kanji]],Raw_data_N2_Kanji[[Receipe]:[Meaning]],6,0)</f>
        <v>#N/A</v>
      </c>
      <c r="I1599" t="e">
        <f>VLOOKUP(Final_manabou_kanji[[#This Row],[Kanji]],Raw_data_N2_Kanji[[Receipe]:[Meaning]],7,0)</f>
        <v>#N/A</v>
      </c>
      <c r="J1599" t="e">
        <f>#REF!</f>
        <v>#REF!</v>
      </c>
      <c r="K1599" s="35">
        <f>Final_manabou_kanji[[#This Row],[Sr. no.]]</f>
        <v>1597</v>
      </c>
    </row>
    <row r="1600" spans="2:11" ht="15" customHeight="1" x14ac:dyDescent="0.3">
      <c r="B1600" s="34">
        <v>1598</v>
      </c>
      <c r="C1600" s="34" t="e">
        <f>VLOOKUP(Final_manabou_kanji[[#This Row],[Sr. no.]],Raw_data_N2_Kanji[[Sr. no.]:[Receipe no]],5,0)</f>
        <v>#N/A</v>
      </c>
      <c r="D1600" s="38" t="e">
        <f>VLOOKUP(Final_manabou_kanji[[#This Row],[Sr. no.]],Raw_data_N2_Kanji[[Sr. no.]:[Meaning]],7,0)</f>
        <v>#N/A</v>
      </c>
      <c r="E1600" s="3" t="e">
        <f>VLOOKUP(Final_manabou_kanji[[#This Row],[Sr. no.]],Raw_data_N2_Kanji[[Sr. no.]:[Meaning]],8,0)</f>
        <v>#N/A</v>
      </c>
      <c r="F1600" s="39" t="e">
        <f>VLOOKUP(Final_manabou_kanji[[#This Row],[Sr. no.]],Raw_data_N2_Kanji[[Sr. no.]:[Meaning]],9,0)</f>
        <v>#N/A</v>
      </c>
      <c r="G1600" s="66" t="e">
        <f>VLOOKUP(Final_manabou_kanji[[#This Row],[Sr. no.]],Raw_data_N2_Kanji[[Sr. no.]:[Sentence]],13,0)</f>
        <v>#N/A</v>
      </c>
      <c r="H1600" t="e">
        <f>VLOOKUP(Final_manabou_kanji[[#This Row],[Kanji]],Raw_data_N2_Kanji[[Receipe]:[Meaning]],6,0)</f>
        <v>#N/A</v>
      </c>
      <c r="I1600" t="e">
        <f>VLOOKUP(Final_manabou_kanji[[#This Row],[Kanji]],Raw_data_N2_Kanji[[Receipe]:[Meaning]],7,0)</f>
        <v>#N/A</v>
      </c>
      <c r="J1600" t="e">
        <f>#REF!</f>
        <v>#REF!</v>
      </c>
      <c r="K1600" s="35">
        <f>Final_manabou_kanji[[#This Row],[Sr. no.]]</f>
        <v>1598</v>
      </c>
    </row>
    <row r="1601" spans="2:11" ht="15" customHeight="1" x14ac:dyDescent="0.3">
      <c r="B1601" s="34">
        <v>1599</v>
      </c>
      <c r="C1601" s="34" t="e">
        <f>VLOOKUP(Final_manabou_kanji[[#This Row],[Sr. no.]],Raw_data_N2_Kanji[[Sr. no.]:[Receipe no]],5,0)</f>
        <v>#N/A</v>
      </c>
      <c r="D1601" s="38" t="e">
        <f>VLOOKUP(Final_manabou_kanji[[#This Row],[Sr. no.]],Raw_data_N2_Kanji[[Sr. no.]:[Meaning]],7,0)</f>
        <v>#N/A</v>
      </c>
      <c r="E1601" s="3" t="e">
        <f>VLOOKUP(Final_manabou_kanji[[#This Row],[Sr. no.]],Raw_data_N2_Kanji[[Sr. no.]:[Meaning]],8,0)</f>
        <v>#N/A</v>
      </c>
      <c r="F1601" s="39" t="e">
        <f>VLOOKUP(Final_manabou_kanji[[#This Row],[Sr. no.]],Raw_data_N2_Kanji[[Sr. no.]:[Meaning]],9,0)</f>
        <v>#N/A</v>
      </c>
      <c r="G1601" s="66" t="e">
        <f>VLOOKUP(Final_manabou_kanji[[#This Row],[Sr. no.]],Raw_data_N2_Kanji[[Sr. no.]:[Sentence]],13,0)</f>
        <v>#N/A</v>
      </c>
      <c r="H1601" t="e">
        <f>VLOOKUP(Final_manabou_kanji[[#This Row],[Kanji]],Raw_data_N2_Kanji[[Receipe]:[Meaning]],6,0)</f>
        <v>#N/A</v>
      </c>
      <c r="I1601" t="e">
        <f>VLOOKUP(Final_manabou_kanji[[#This Row],[Kanji]],Raw_data_N2_Kanji[[Receipe]:[Meaning]],7,0)</f>
        <v>#N/A</v>
      </c>
      <c r="J1601" t="e">
        <f>#REF!</f>
        <v>#REF!</v>
      </c>
      <c r="K1601" s="35">
        <f>Final_manabou_kanji[[#This Row],[Sr. no.]]</f>
        <v>1599</v>
      </c>
    </row>
    <row r="1602" spans="2:11" ht="15" customHeight="1" x14ac:dyDescent="0.3">
      <c r="B1602" s="34">
        <v>1600</v>
      </c>
      <c r="C1602" s="34" t="e">
        <f>VLOOKUP(Final_manabou_kanji[[#This Row],[Sr. no.]],Raw_data_N2_Kanji[[Sr. no.]:[Receipe no]],5,0)</f>
        <v>#N/A</v>
      </c>
      <c r="D1602" s="38" t="e">
        <f>VLOOKUP(Final_manabou_kanji[[#This Row],[Sr. no.]],Raw_data_N2_Kanji[[Sr. no.]:[Meaning]],7,0)</f>
        <v>#N/A</v>
      </c>
      <c r="E1602" s="3" t="e">
        <f>VLOOKUP(Final_manabou_kanji[[#This Row],[Sr. no.]],Raw_data_N2_Kanji[[Sr. no.]:[Meaning]],8,0)</f>
        <v>#N/A</v>
      </c>
      <c r="F1602" s="39" t="e">
        <f>VLOOKUP(Final_manabou_kanji[[#This Row],[Sr. no.]],Raw_data_N2_Kanji[[Sr. no.]:[Meaning]],9,0)</f>
        <v>#N/A</v>
      </c>
      <c r="G1602" s="66" t="e">
        <f>VLOOKUP(Final_manabou_kanji[[#This Row],[Sr. no.]],Raw_data_N2_Kanji[[Sr. no.]:[Sentence]],13,0)</f>
        <v>#N/A</v>
      </c>
      <c r="H1602" t="e">
        <f>VLOOKUP(Final_manabou_kanji[[#This Row],[Kanji]],Raw_data_N2_Kanji[[Receipe]:[Meaning]],6,0)</f>
        <v>#N/A</v>
      </c>
      <c r="I1602" t="e">
        <f>VLOOKUP(Final_manabou_kanji[[#This Row],[Kanji]],Raw_data_N2_Kanji[[Receipe]:[Meaning]],7,0)</f>
        <v>#N/A</v>
      </c>
      <c r="J1602" t="e">
        <f>#REF!</f>
        <v>#REF!</v>
      </c>
      <c r="K1602" s="35">
        <f>Final_manabou_kanji[[#This Row],[Sr. no.]]</f>
        <v>1600</v>
      </c>
    </row>
    <row r="1603" spans="2:11" ht="15" customHeight="1" x14ac:dyDescent="0.3">
      <c r="B1603" s="34">
        <v>1601</v>
      </c>
      <c r="C1603" s="34" t="e">
        <f>VLOOKUP(Final_manabou_kanji[[#This Row],[Sr. no.]],Raw_data_N2_Kanji[[Sr. no.]:[Receipe no]],5,0)</f>
        <v>#N/A</v>
      </c>
      <c r="D1603" s="38" t="e">
        <f>VLOOKUP(Final_manabou_kanji[[#This Row],[Sr. no.]],Raw_data_N2_Kanji[[Sr. no.]:[Meaning]],7,0)</f>
        <v>#N/A</v>
      </c>
      <c r="E1603" s="3" t="e">
        <f>VLOOKUP(Final_manabou_kanji[[#This Row],[Sr. no.]],Raw_data_N2_Kanji[[Sr. no.]:[Meaning]],8,0)</f>
        <v>#N/A</v>
      </c>
      <c r="F1603" s="39" t="e">
        <f>VLOOKUP(Final_manabou_kanji[[#This Row],[Sr. no.]],Raw_data_N2_Kanji[[Sr. no.]:[Meaning]],9,0)</f>
        <v>#N/A</v>
      </c>
      <c r="G1603" s="66" t="e">
        <f>VLOOKUP(Final_manabou_kanji[[#This Row],[Sr. no.]],Raw_data_N2_Kanji[[Sr. no.]:[Sentence]],13,0)</f>
        <v>#N/A</v>
      </c>
      <c r="H1603" t="e">
        <f>VLOOKUP(Final_manabou_kanji[[#This Row],[Kanji]],Raw_data_N2_Kanji[[Receipe]:[Meaning]],6,0)</f>
        <v>#N/A</v>
      </c>
      <c r="I1603" t="e">
        <f>VLOOKUP(Final_manabou_kanji[[#This Row],[Kanji]],Raw_data_N2_Kanji[[Receipe]:[Meaning]],7,0)</f>
        <v>#N/A</v>
      </c>
      <c r="J1603" t="e">
        <f>#REF!</f>
        <v>#REF!</v>
      </c>
      <c r="K1603" s="35">
        <f>Final_manabou_kanji[[#This Row],[Sr. no.]]</f>
        <v>1601</v>
      </c>
    </row>
    <row r="1604" spans="2:11" ht="15" customHeight="1" x14ac:dyDescent="0.3">
      <c r="B1604" s="34">
        <v>1602</v>
      </c>
      <c r="C1604" s="34" t="e">
        <f>VLOOKUP(Final_manabou_kanji[[#This Row],[Sr. no.]],Raw_data_N2_Kanji[[Sr. no.]:[Receipe no]],5,0)</f>
        <v>#N/A</v>
      </c>
      <c r="D1604" s="38" t="e">
        <f>VLOOKUP(Final_manabou_kanji[[#This Row],[Sr. no.]],Raw_data_N2_Kanji[[Sr. no.]:[Meaning]],7,0)</f>
        <v>#N/A</v>
      </c>
      <c r="E1604" s="3" t="e">
        <f>VLOOKUP(Final_manabou_kanji[[#This Row],[Sr. no.]],Raw_data_N2_Kanji[[Sr. no.]:[Meaning]],8,0)</f>
        <v>#N/A</v>
      </c>
      <c r="F1604" s="39" t="e">
        <f>VLOOKUP(Final_manabou_kanji[[#This Row],[Sr. no.]],Raw_data_N2_Kanji[[Sr. no.]:[Meaning]],9,0)</f>
        <v>#N/A</v>
      </c>
      <c r="G1604" s="66" t="e">
        <f>VLOOKUP(Final_manabou_kanji[[#This Row],[Sr. no.]],Raw_data_N2_Kanji[[Sr. no.]:[Sentence]],13,0)</f>
        <v>#N/A</v>
      </c>
      <c r="H1604" t="e">
        <f>VLOOKUP(Final_manabou_kanji[[#This Row],[Kanji]],Raw_data_N2_Kanji[[Receipe]:[Meaning]],6,0)</f>
        <v>#N/A</v>
      </c>
      <c r="I1604" t="e">
        <f>VLOOKUP(Final_manabou_kanji[[#This Row],[Kanji]],Raw_data_N2_Kanji[[Receipe]:[Meaning]],7,0)</f>
        <v>#N/A</v>
      </c>
      <c r="J1604" t="e">
        <f>#REF!</f>
        <v>#REF!</v>
      </c>
      <c r="K1604" s="35">
        <f>Final_manabou_kanji[[#This Row],[Sr. no.]]</f>
        <v>1602</v>
      </c>
    </row>
    <row r="1605" spans="2:11" ht="15" customHeight="1" x14ac:dyDescent="0.3">
      <c r="B1605" s="34">
        <v>1603</v>
      </c>
      <c r="C1605" s="34" t="e">
        <f>VLOOKUP(Final_manabou_kanji[[#This Row],[Sr. no.]],Raw_data_N2_Kanji[[Sr. no.]:[Receipe no]],5,0)</f>
        <v>#N/A</v>
      </c>
      <c r="D1605" s="38" t="e">
        <f>VLOOKUP(Final_manabou_kanji[[#This Row],[Sr. no.]],Raw_data_N2_Kanji[[Sr. no.]:[Meaning]],7,0)</f>
        <v>#N/A</v>
      </c>
      <c r="E1605" s="3" t="e">
        <f>VLOOKUP(Final_manabou_kanji[[#This Row],[Sr. no.]],Raw_data_N2_Kanji[[Sr. no.]:[Meaning]],8,0)</f>
        <v>#N/A</v>
      </c>
      <c r="F1605" s="39" t="e">
        <f>VLOOKUP(Final_manabou_kanji[[#This Row],[Sr. no.]],Raw_data_N2_Kanji[[Sr. no.]:[Meaning]],9,0)</f>
        <v>#N/A</v>
      </c>
      <c r="G1605" s="66" t="e">
        <f>VLOOKUP(Final_manabou_kanji[[#This Row],[Sr. no.]],Raw_data_N2_Kanji[[Sr. no.]:[Sentence]],13,0)</f>
        <v>#N/A</v>
      </c>
      <c r="H1605" t="e">
        <f>VLOOKUP(Final_manabou_kanji[[#This Row],[Kanji]],Raw_data_N2_Kanji[[Receipe]:[Meaning]],6,0)</f>
        <v>#N/A</v>
      </c>
      <c r="I1605" t="e">
        <f>VLOOKUP(Final_manabou_kanji[[#This Row],[Kanji]],Raw_data_N2_Kanji[[Receipe]:[Meaning]],7,0)</f>
        <v>#N/A</v>
      </c>
      <c r="J1605" t="e">
        <f>#REF!</f>
        <v>#REF!</v>
      </c>
      <c r="K1605" s="35">
        <f>Final_manabou_kanji[[#This Row],[Sr. no.]]</f>
        <v>1603</v>
      </c>
    </row>
    <row r="1606" spans="2:11" ht="15" customHeight="1" x14ac:dyDescent="0.3">
      <c r="B1606" s="34">
        <v>1604</v>
      </c>
      <c r="C1606" s="34" t="e">
        <f>VLOOKUP(Final_manabou_kanji[[#This Row],[Sr. no.]],Raw_data_N2_Kanji[[Sr. no.]:[Receipe no]],5,0)</f>
        <v>#N/A</v>
      </c>
      <c r="D1606" s="38" t="e">
        <f>VLOOKUP(Final_manabou_kanji[[#This Row],[Sr. no.]],Raw_data_N2_Kanji[[Sr. no.]:[Meaning]],7,0)</f>
        <v>#N/A</v>
      </c>
      <c r="E1606" s="3" t="e">
        <f>VLOOKUP(Final_manabou_kanji[[#This Row],[Sr. no.]],Raw_data_N2_Kanji[[Sr. no.]:[Meaning]],8,0)</f>
        <v>#N/A</v>
      </c>
      <c r="F1606" s="39" t="e">
        <f>VLOOKUP(Final_manabou_kanji[[#This Row],[Sr. no.]],Raw_data_N2_Kanji[[Sr. no.]:[Meaning]],9,0)</f>
        <v>#N/A</v>
      </c>
      <c r="G1606" s="66" t="e">
        <f>VLOOKUP(Final_manabou_kanji[[#This Row],[Sr. no.]],Raw_data_N2_Kanji[[Sr. no.]:[Sentence]],13,0)</f>
        <v>#N/A</v>
      </c>
      <c r="H1606" t="e">
        <f>VLOOKUP(Final_manabou_kanji[[#This Row],[Kanji]],Raw_data_N2_Kanji[[Receipe]:[Meaning]],6,0)</f>
        <v>#N/A</v>
      </c>
      <c r="I1606" t="e">
        <f>VLOOKUP(Final_manabou_kanji[[#This Row],[Kanji]],Raw_data_N2_Kanji[[Receipe]:[Meaning]],7,0)</f>
        <v>#N/A</v>
      </c>
      <c r="J1606" t="e">
        <f>#REF!</f>
        <v>#REF!</v>
      </c>
      <c r="K1606" s="35">
        <f>Final_manabou_kanji[[#This Row],[Sr. no.]]</f>
        <v>1604</v>
      </c>
    </row>
    <row r="1607" spans="2:11" ht="15" customHeight="1" x14ac:dyDescent="0.3">
      <c r="B1607" s="34">
        <v>1605</v>
      </c>
      <c r="C1607" s="34" t="e">
        <f>VLOOKUP(Final_manabou_kanji[[#This Row],[Sr. no.]],Raw_data_N2_Kanji[[Sr. no.]:[Receipe no]],5,0)</f>
        <v>#N/A</v>
      </c>
      <c r="D1607" s="38" t="e">
        <f>VLOOKUP(Final_manabou_kanji[[#This Row],[Sr. no.]],Raw_data_N2_Kanji[[Sr. no.]:[Meaning]],7,0)</f>
        <v>#N/A</v>
      </c>
      <c r="E1607" s="3" t="e">
        <f>VLOOKUP(Final_manabou_kanji[[#This Row],[Sr. no.]],Raw_data_N2_Kanji[[Sr. no.]:[Meaning]],8,0)</f>
        <v>#N/A</v>
      </c>
      <c r="F1607" s="39" t="e">
        <f>VLOOKUP(Final_manabou_kanji[[#This Row],[Sr. no.]],Raw_data_N2_Kanji[[Sr. no.]:[Meaning]],9,0)</f>
        <v>#N/A</v>
      </c>
      <c r="G1607" s="66" t="e">
        <f>VLOOKUP(Final_manabou_kanji[[#This Row],[Sr. no.]],Raw_data_N2_Kanji[[Sr. no.]:[Sentence]],13,0)</f>
        <v>#N/A</v>
      </c>
      <c r="H1607" t="e">
        <f>VLOOKUP(Final_manabou_kanji[[#This Row],[Kanji]],Raw_data_N2_Kanji[[Receipe]:[Meaning]],6,0)</f>
        <v>#N/A</v>
      </c>
      <c r="I1607" t="e">
        <f>VLOOKUP(Final_manabou_kanji[[#This Row],[Kanji]],Raw_data_N2_Kanji[[Receipe]:[Meaning]],7,0)</f>
        <v>#N/A</v>
      </c>
      <c r="J1607" t="e">
        <f>#REF!</f>
        <v>#REF!</v>
      </c>
      <c r="K1607" s="35">
        <f>Final_manabou_kanji[[#This Row],[Sr. no.]]</f>
        <v>1605</v>
      </c>
    </row>
    <row r="1608" spans="2:11" ht="15" customHeight="1" x14ac:dyDescent="0.3">
      <c r="B1608" s="34">
        <v>1606</v>
      </c>
      <c r="C1608" s="34" t="e">
        <f>VLOOKUP(Final_manabou_kanji[[#This Row],[Sr. no.]],Raw_data_N2_Kanji[[Sr. no.]:[Receipe no]],5,0)</f>
        <v>#N/A</v>
      </c>
      <c r="D1608" s="38" t="e">
        <f>VLOOKUP(Final_manabou_kanji[[#This Row],[Sr. no.]],Raw_data_N2_Kanji[[Sr. no.]:[Meaning]],7,0)</f>
        <v>#N/A</v>
      </c>
      <c r="E1608" s="3" t="e">
        <f>VLOOKUP(Final_manabou_kanji[[#This Row],[Sr. no.]],Raw_data_N2_Kanji[[Sr. no.]:[Meaning]],8,0)</f>
        <v>#N/A</v>
      </c>
      <c r="F1608" s="39" t="e">
        <f>VLOOKUP(Final_manabou_kanji[[#This Row],[Sr. no.]],Raw_data_N2_Kanji[[Sr. no.]:[Meaning]],9,0)</f>
        <v>#N/A</v>
      </c>
      <c r="G1608" s="66" t="e">
        <f>VLOOKUP(Final_manabou_kanji[[#This Row],[Sr. no.]],Raw_data_N2_Kanji[[Sr. no.]:[Sentence]],13,0)</f>
        <v>#N/A</v>
      </c>
      <c r="H1608" t="e">
        <f>VLOOKUP(Final_manabou_kanji[[#This Row],[Kanji]],Raw_data_N2_Kanji[[Receipe]:[Meaning]],6,0)</f>
        <v>#N/A</v>
      </c>
      <c r="I1608" t="e">
        <f>VLOOKUP(Final_manabou_kanji[[#This Row],[Kanji]],Raw_data_N2_Kanji[[Receipe]:[Meaning]],7,0)</f>
        <v>#N/A</v>
      </c>
      <c r="J1608" t="e">
        <f>#REF!</f>
        <v>#REF!</v>
      </c>
      <c r="K1608" s="35">
        <f>Final_manabou_kanji[[#This Row],[Sr. no.]]</f>
        <v>1606</v>
      </c>
    </row>
    <row r="1609" spans="2:11" ht="15" customHeight="1" x14ac:dyDescent="0.3">
      <c r="B1609" s="34">
        <v>1607</v>
      </c>
      <c r="C1609" s="34" t="e">
        <f>VLOOKUP(Final_manabou_kanji[[#This Row],[Sr. no.]],Raw_data_N2_Kanji[[Sr. no.]:[Receipe no]],5,0)</f>
        <v>#N/A</v>
      </c>
      <c r="D1609" s="38" t="e">
        <f>VLOOKUP(Final_manabou_kanji[[#This Row],[Sr. no.]],Raw_data_N2_Kanji[[Sr. no.]:[Meaning]],7,0)</f>
        <v>#N/A</v>
      </c>
      <c r="E1609" s="3" t="e">
        <f>VLOOKUP(Final_manabou_kanji[[#This Row],[Sr. no.]],Raw_data_N2_Kanji[[Sr. no.]:[Meaning]],8,0)</f>
        <v>#N/A</v>
      </c>
      <c r="F1609" s="39" t="e">
        <f>VLOOKUP(Final_manabou_kanji[[#This Row],[Sr. no.]],Raw_data_N2_Kanji[[Sr. no.]:[Meaning]],9,0)</f>
        <v>#N/A</v>
      </c>
      <c r="G1609" s="66" t="e">
        <f>VLOOKUP(Final_manabou_kanji[[#This Row],[Sr. no.]],Raw_data_N2_Kanji[[Sr. no.]:[Sentence]],13,0)</f>
        <v>#N/A</v>
      </c>
      <c r="H1609" t="e">
        <f>VLOOKUP(Final_manabou_kanji[[#This Row],[Kanji]],Raw_data_N2_Kanji[[Receipe]:[Meaning]],6,0)</f>
        <v>#N/A</v>
      </c>
      <c r="I1609" t="e">
        <f>VLOOKUP(Final_manabou_kanji[[#This Row],[Kanji]],Raw_data_N2_Kanji[[Receipe]:[Meaning]],7,0)</f>
        <v>#N/A</v>
      </c>
      <c r="J1609" t="e">
        <f>#REF!</f>
        <v>#REF!</v>
      </c>
      <c r="K1609" s="35">
        <f>Final_manabou_kanji[[#This Row],[Sr. no.]]</f>
        <v>1607</v>
      </c>
    </row>
    <row r="1610" spans="2:11" ht="15" customHeight="1" x14ac:dyDescent="0.3">
      <c r="B1610" s="34">
        <v>1608</v>
      </c>
      <c r="C1610" s="34" t="e">
        <f>VLOOKUP(Final_manabou_kanji[[#This Row],[Sr. no.]],Raw_data_N2_Kanji[[Sr. no.]:[Receipe no]],5,0)</f>
        <v>#N/A</v>
      </c>
      <c r="D1610" s="38" t="e">
        <f>VLOOKUP(Final_manabou_kanji[[#This Row],[Sr. no.]],Raw_data_N2_Kanji[[Sr. no.]:[Meaning]],7,0)</f>
        <v>#N/A</v>
      </c>
      <c r="E1610" s="3" t="e">
        <f>VLOOKUP(Final_manabou_kanji[[#This Row],[Sr. no.]],Raw_data_N2_Kanji[[Sr. no.]:[Meaning]],8,0)</f>
        <v>#N/A</v>
      </c>
      <c r="F1610" s="39" t="e">
        <f>VLOOKUP(Final_manabou_kanji[[#This Row],[Sr. no.]],Raw_data_N2_Kanji[[Sr. no.]:[Meaning]],9,0)</f>
        <v>#N/A</v>
      </c>
      <c r="G1610" s="66" t="e">
        <f>VLOOKUP(Final_manabou_kanji[[#This Row],[Sr. no.]],Raw_data_N2_Kanji[[Sr. no.]:[Sentence]],13,0)</f>
        <v>#N/A</v>
      </c>
      <c r="H1610" t="e">
        <f>VLOOKUP(Final_manabou_kanji[[#This Row],[Kanji]],Raw_data_N2_Kanji[[Receipe]:[Meaning]],6,0)</f>
        <v>#N/A</v>
      </c>
      <c r="I1610" t="e">
        <f>VLOOKUP(Final_manabou_kanji[[#This Row],[Kanji]],Raw_data_N2_Kanji[[Receipe]:[Meaning]],7,0)</f>
        <v>#N/A</v>
      </c>
      <c r="J1610" t="e">
        <f>#REF!</f>
        <v>#REF!</v>
      </c>
      <c r="K1610" s="35">
        <f>Final_manabou_kanji[[#This Row],[Sr. no.]]</f>
        <v>1608</v>
      </c>
    </row>
    <row r="1611" spans="2:11" ht="15" customHeight="1" x14ac:dyDescent="0.3">
      <c r="B1611" s="34">
        <v>1609</v>
      </c>
      <c r="C1611" s="34" t="e">
        <f>VLOOKUP(Final_manabou_kanji[[#This Row],[Sr. no.]],Raw_data_N2_Kanji[[Sr. no.]:[Receipe no]],5,0)</f>
        <v>#N/A</v>
      </c>
      <c r="D1611" s="38" t="e">
        <f>VLOOKUP(Final_manabou_kanji[[#This Row],[Sr. no.]],Raw_data_N2_Kanji[[Sr. no.]:[Meaning]],7,0)</f>
        <v>#N/A</v>
      </c>
      <c r="E1611" s="3" t="e">
        <f>VLOOKUP(Final_manabou_kanji[[#This Row],[Sr. no.]],Raw_data_N2_Kanji[[Sr. no.]:[Meaning]],8,0)</f>
        <v>#N/A</v>
      </c>
      <c r="F1611" s="39" t="e">
        <f>VLOOKUP(Final_manabou_kanji[[#This Row],[Sr. no.]],Raw_data_N2_Kanji[[Sr. no.]:[Meaning]],9,0)</f>
        <v>#N/A</v>
      </c>
      <c r="G1611" s="66" t="e">
        <f>VLOOKUP(Final_manabou_kanji[[#This Row],[Sr. no.]],Raw_data_N2_Kanji[[Sr. no.]:[Sentence]],13,0)</f>
        <v>#N/A</v>
      </c>
      <c r="H1611" t="e">
        <f>VLOOKUP(Final_manabou_kanji[[#This Row],[Kanji]],Raw_data_N2_Kanji[[Receipe]:[Meaning]],6,0)</f>
        <v>#N/A</v>
      </c>
      <c r="I1611" t="e">
        <f>VLOOKUP(Final_manabou_kanji[[#This Row],[Kanji]],Raw_data_N2_Kanji[[Receipe]:[Meaning]],7,0)</f>
        <v>#N/A</v>
      </c>
      <c r="J1611" t="e">
        <f>#REF!</f>
        <v>#REF!</v>
      </c>
      <c r="K1611" s="35">
        <f>Final_manabou_kanji[[#This Row],[Sr. no.]]</f>
        <v>1609</v>
      </c>
    </row>
    <row r="1612" spans="2:11" ht="15" customHeight="1" x14ac:dyDescent="0.3">
      <c r="B1612" s="34">
        <v>1610</v>
      </c>
      <c r="C1612" s="34" t="e">
        <f>VLOOKUP(Final_manabou_kanji[[#This Row],[Sr. no.]],Raw_data_N2_Kanji[[Sr. no.]:[Receipe no]],5,0)</f>
        <v>#N/A</v>
      </c>
      <c r="D1612" s="38" t="e">
        <f>VLOOKUP(Final_manabou_kanji[[#This Row],[Sr. no.]],Raw_data_N2_Kanji[[Sr. no.]:[Meaning]],7,0)</f>
        <v>#N/A</v>
      </c>
      <c r="E1612" s="3" t="e">
        <f>VLOOKUP(Final_manabou_kanji[[#This Row],[Sr. no.]],Raw_data_N2_Kanji[[Sr. no.]:[Meaning]],8,0)</f>
        <v>#N/A</v>
      </c>
      <c r="F1612" s="39" t="e">
        <f>VLOOKUP(Final_manabou_kanji[[#This Row],[Sr. no.]],Raw_data_N2_Kanji[[Sr. no.]:[Meaning]],9,0)</f>
        <v>#N/A</v>
      </c>
      <c r="G1612" s="66" t="e">
        <f>VLOOKUP(Final_manabou_kanji[[#This Row],[Sr. no.]],Raw_data_N2_Kanji[[Sr. no.]:[Sentence]],13,0)</f>
        <v>#N/A</v>
      </c>
      <c r="H1612" t="e">
        <f>VLOOKUP(Final_manabou_kanji[[#This Row],[Kanji]],Raw_data_N2_Kanji[[Receipe]:[Meaning]],6,0)</f>
        <v>#N/A</v>
      </c>
      <c r="I1612" t="e">
        <f>VLOOKUP(Final_manabou_kanji[[#This Row],[Kanji]],Raw_data_N2_Kanji[[Receipe]:[Meaning]],7,0)</f>
        <v>#N/A</v>
      </c>
      <c r="J1612" t="e">
        <f>#REF!</f>
        <v>#REF!</v>
      </c>
      <c r="K1612" s="35">
        <f>Final_manabou_kanji[[#This Row],[Sr. no.]]</f>
        <v>1610</v>
      </c>
    </row>
    <row r="1613" spans="2:11" ht="15" customHeight="1" x14ac:dyDescent="0.3">
      <c r="B1613" s="34">
        <v>1611</v>
      </c>
      <c r="C1613" s="34" t="e">
        <f>VLOOKUP(Final_manabou_kanji[[#This Row],[Sr. no.]],Raw_data_N2_Kanji[[Sr. no.]:[Receipe no]],5,0)</f>
        <v>#N/A</v>
      </c>
      <c r="D1613" s="38" t="e">
        <f>VLOOKUP(Final_manabou_kanji[[#This Row],[Sr. no.]],Raw_data_N2_Kanji[[Sr. no.]:[Meaning]],7,0)</f>
        <v>#N/A</v>
      </c>
      <c r="E1613" s="3" t="e">
        <f>VLOOKUP(Final_manabou_kanji[[#This Row],[Sr. no.]],Raw_data_N2_Kanji[[Sr. no.]:[Meaning]],8,0)</f>
        <v>#N/A</v>
      </c>
      <c r="F1613" s="39" t="e">
        <f>VLOOKUP(Final_manabou_kanji[[#This Row],[Sr. no.]],Raw_data_N2_Kanji[[Sr. no.]:[Meaning]],9,0)</f>
        <v>#N/A</v>
      </c>
      <c r="G1613" s="66" t="e">
        <f>VLOOKUP(Final_manabou_kanji[[#This Row],[Sr. no.]],Raw_data_N2_Kanji[[Sr. no.]:[Sentence]],13,0)</f>
        <v>#N/A</v>
      </c>
      <c r="H1613" t="e">
        <f>VLOOKUP(Final_manabou_kanji[[#This Row],[Kanji]],Raw_data_N2_Kanji[[Receipe]:[Meaning]],6,0)</f>
        <v>#N/A</v>
      </c>
      <c r="I1613" t="e">
        <f>VLOOKUP(Final_manabou_kanji[[#This Row],[Kanji]],Raw_data_N2_Kanji[[Receipe]:[Meaning]],7,0)</f>
        <v>#N/A</v>
      </c>
      <c r="J1613" t="e">
        <f>#REF!</f>
        <v>#REF!</v>
      </c>
      <c r="K1613" s="35">
        <f>Final_manabou_kanji[[#This Row],[Sr. no.]]</f>
        <v>1611</v>
      </c>
    </row>
    <row r="1614" spans="2:11" ht="15" customHeight="1" x14ac:dyDescent="0.3">
      <c r="B1614" s="34">
        <v>1612</v>
      </c>
      <c r="C1614" s="34" t="e">
        <f>VLOOKUP(Final_manabou_kanji[[#This Row],[Sr. no.]],Raw_data_N2_Kanji[[Sr. no.]:[Receipe no]],5,0)</f>
        <v>#N/A</v>
      </c>
      <c r="D1614" s="38" t="e">
        <f>VLOOKUP(Final_manabou_kanji[[#This Row],[Sr. no.]],Raw_data_N2_Kanji[[Sr. no.]:[Meaning]],7,0)</f>
        <v>#N/A</v>
      </c>
      <c r="E1614" s="3" t="e">
        <f>VLOOKUP(Final_manabou_kanji[[#This Row],[Sr. no.]],Raw_data_N2_Kanji[[Sr. no.]:[Meaning]],8,0)</f>
        <v>#N/A</v>
      </c>
      <c r="F1614" s="39" t="e">
        <f>VLOOKUP(Final_manabou_kanji[[#This Row],[Sr. no.]],Raw_data_N2_Kanji[[Sr. no.]:[Meaning]],9,0)</f>
        <v>#N/A</v>
      </c>
      <c r="G1614" s="66" t="e">
        <f>VLOOKUP(Final_manabou_kanji[[#This Row],[Sr. no.]],Raw_data_N2_Kanji[[Sr. no.]:[Sentence]],13,0)</f>
        <v>#N/A</v>
      </c>
      <c r="H1614" t="e">
        <f>VLOOKUP(Final_manabou_kanji[[#This Row],[Kanji]],Raw_data_N2_Kanji[[Receipe]:[Meaning]],6,0)</f>
        <v>#N/A</v>
      </c>
      <c r="I1614" t="e">
        <f>VLOOKUP(Final_manabou_kanji[[#This Row],[Kanji]],Raw_data_N2_Kanji[[Receipe]:[Meaning]],7,0)</f>
        <v>#N/A</v>
      </c>
      <c r="J1614" t="e">
        <f>#REF!</f>
        <v>#REF!</v>
      </c>
      <c r="K1614" s="35">
        <f>Final_manabou_kanji[[#This Row],[Sr. no.]]</f>
        <v>1612</v>
      </c>
    </row>
    <row r="1615" spans="2:11" ht="15" customHeight="1" x14ac:dyDescent="0.3">
      <c r="B1615" s="34">
        <v>1613</v>
      </c>
      <c r="C1615" s="34" t="e">
        <f>VLOOKUP(Final_manabou_kanji[[#This Row],[Sr. no.]],Raw_data_N2_Kanji[[Sr. no.]:[Receipe no]],5,0)</f>
        <v>#N/A</v>
      </c>
      <c r="D1615" s="38" t="e">
        <f>VLOOKUP(Final_manabou_kanji[[#This Row],[Sr. no.]],Raw_data_N2_Kanji[[Sr. no.]:[Meaning]],7,0)</f>
        <v>#N/A</v>
      </c>
      <c r="E1615" s="3" t="e">
        <f>VLOOKUP(Final_manabou_kanji[[#This Row],[Sr. no.]],Raw_data_N2_Kanji[[Sr. no.]:[Meaning]],8,0)</f>
        <v>#N/A</v>
      </c>
      <c r="F1615" s="39" t="e">
        <f>VLOOKUP(Final_manabou_kanji[[#This Row],[Sr. no.]],Raw_data_N2_Kanji[[Sr. no.]:[Meaning]],9,0)</f>
        <v>#N/A</v>
      </c>
      <c r="G1615" s="66" t="e">
        <f>VLOOKUP(Final_manabou_kanji[[#This Row],[Sr. no.]],Raw_data_N2_Kanji[[Sr. no.]:[Sentence]],13,0)</f>
        <v>#N/A</v>
      </c>
      <c r="H1615" t="e">
        <f>VLOOKUP(Final_manabou_kanji[[#This Row],[Kanji]],Raw_data_N2_Kanji[[Receipe]:[Meaning]],6,0)</f>
        <v>#N/A</v>
      </c>
      <c r="I1615" t="e">
        <f>VLOOKUP(Final_manabou_kanji[[#This Row],[Kanji]],Raw_data_N2_Kanji[[Receipe]:[Meaning]],7,0)</f>
        <v>#N/A</v>
      </c>
      <c r="J1615" t="e">
        <f>#REF!</f>
        <v>#REF!</v>
      </c>
      <c r="K1615" s="35">
        <f>Final_manabou_kanji[[#This Row],[Sr. no.]]</f>
        <v>1613</v>
      </c>
    </row>
    <row r="1616" spans="2:11" ht="15" customHeight="1" x14ac:dyDescent="0.3">
      <c r="B1616" s="34">
        <v>1614</v>
      </c>
      <c r="C1616" s="34" t="e">
        <f>VLOOKUP(Final_manabou_kanji[[#This Row],[Sr. no.]],Raw_data_N2_Kanji[[Sr. no.]:[Receipe no]],5,0)</f>
        <v>#N/A</v>
      </c>
      <c r="D1616" s="38" t="e">
        <f>VLOOKUP(Final_manabou_kanji[[#This Row],[Sr. no.]],Raw_data_N2_Kanji[[Sr. no.]:[Meaning]],7,0)</f>
        <v>#N/A</v>
      </c>
      <c r="E1616" s="3" t="e">
        <f>VLOOKUP(Final_manabou_kanji[[#This Row],[Sr. no.]],Raw_data_N2_Kanji[[Sr. no.]:[Meaning]],8,0)</f>
        <v>#N/A</v>
      </c>
      <c r="F1616" s="39" t="e">
        <f>VLOOKUP(Final_manabou_kanji[[#This Row],[Sr. no.]],Raw_data_N2_Kanji[[Sr. no.]:[Meaning]],9,0)</f>
        <v>#N/A</v>
      </c>
      <c r="G1616" s="66" t="e">
        <f>VLOOKUP(Final_manabou_kanji[[#This Row],[Sr. no.]],Raw_data_N2_Kanji[[Sr. no.]:[Sentence]],13,0)</f>
        <v>#N/A</v>
      </c>
      <c r="H1616" t="e">
        <f>VLOOKUP(Final_manabou_kanji[[#This Row],[Kanji]],Raw_data_N2_Kanji[[Receipe]:[Meaning]],6,0)</f>
        <v>#N/A</v>
      </c>
      <c r="I1616" t="e">
        <f>VLOOKUP(Final_manabou_kanji[[#This Row],[Kanji]],Raw_data_N2_Kanji[[Receipe]:[Meaning]],7,0)</f>
        <v>#N/A</v>
      </c>
      <c r="J1616" t="e">
        <f>#REF!</f>
        <v>#REF!</v>
      </c>
      <c r="K1616" s="35">
        <f>Final_manabou_kanji[[#This Row],[Sr. no.]]</f>
        <v>1614</v>
      </c>
    </row>
    <row r="1617" spans="2:11" ht="15" customHeight="1" x14ac:dyDescent="0.3">
      <c r="B1617" s="34">
        <v>1615</v>
      </c>
      <c r="C1617" s="34" t="e">
        <f>VLOOKUP(Final_manabou_kanji[[#This Row],[Sr. no.]],Raw_data_N2_Kanji[[Sr. no.]:[Receipe no]],5,0)</f>
        <v>#N/A</v>
      </c>
      <c r="D1617" s="38" t="e">
        <f>VLOOKUP(Final_manabou_kanji[[#This Row],[Sr. no.]],Raw_data_N2_Kanji[[Sr. no.]:[Meaning]],7,0)</f>
        <v>#N/A</v>
      </c>
      <c r="E1617" s="3" t="e">
        <f>VLOOKUP(Final_manabou_kanji[[#This Row],[Sr. no.]],Raw_data_N2_Kanji[[Sr. no.]:[Meaning]],8,0)</f>
        <v>#N/A</v>
      </c>
      <c r="F1617" s="39" t="e">
        <f>VLOOKUP(Final_manabou_kanji[[#This Row],[Sr. no.]],Raw_data_N2_Kanji[[Sr. no.]:[Meaning]],9,0)</f>
        <v>#N/A</v>
      </c>
      <c r="G1617" s="66" t="e">
        <f>VLOOKUP(Final_manabou_kanji[[#This Row],[Sr. no.]],Raw_data_N2_Kanji[[Sr. no.]:[Sentence]],13,0)</f>
        <v>#N/A</v>
      </c>
      <c r="H1617" t="e">
        <f>VLOOKUP(Final_manabou_kanji[[#This Row],[Kanji]],Raw_data_N2_Kanji[[Receipe]:[Meaning]],6,0)</f>
        <v>#N/A</v>
      </c>
      <c r="I1617" t="e">
        <f>VLOOKUP(Final_manabou_kanji[[#This Row],[Kanji]],Raw_data_N2_Kanji[[Receipe]:[Meaning]],7,0)</f>
        <v>#N/A</v>
      </c>
      <c r="J1617" t="e">
        <f>#REF!</f>
        <v>#REF!</v>
      </c>
      <c r="K1617" s="35">
        <f>Final_manabou_kanji[[#This Row],[Sr. no.]]</f>
        <v>1615</v>
      </c>
    </row>
    <row r="1618" spans="2:11" ht="15" customHeight="1" x14ac:dyDescent="0.3">
      <c r="B1618" s="34">
        <v>1616</v>
      </c>
      <c r="C1618" s="34" t="e">
        <f>VLOOKUP(Final_manabou_kanji[[#This Row],[Sr. no.]],Raw_data_N2_Kanji[[Sr. no.]:[Receipe no]],5,0)</f>
        <v>#N/A</v>
      </c>
      <c r="D1618" s="38" t="e">
        <f>VLOOKUP(Final_manabou_kanji[[#This Row],[Sr. no.]],Raw_data_N2_Kanji[[Sr. no.]:[Meaning]],7,0)</f>
        <v>#N/A</v>
      </c>
      <c r="E1618" s="3" t="e">
        <f>VLOOKUP(Final_manabou_kanji[[#This Row],[Sr. no.]],Raw_data_N2_Kanji[[Sr. no.]:[Meaning]],8,0)</f>
        <v>#N/A</v>
      </c>
      <c r="F1618" s="39" t="e">
        <f>VLOOKUP(Final_manabou_kanji[[#This Row],[Sr. no.]],Raw_data_N2_Kanji[[Sr. no.]:[Meaning]],9,0)</f>
        <v>#N/A</v>
      </c>
      <c r="G1618" s="66" t="e">
        <f>VLOOKUP(Final_manabou_kanji[[#This Row],[Sr. no.]],Raw_data_N2_Kanji[[Sr. no.]:[Sentence]],13,0)</f>
        <v>#N/A</v>
      </c>
      <c r="H1618" t="e">
        <f>VLOOKUP(Final_manabou_kanji[[#This Row],[Kanji]],Raw_data_N2_Kanji[[Receipe]:[Meaning]],6,0)</f>
        <v>#N/A</v>
      </c>
      <c r="I1618" t="e">
        <f>VLOOKUP(Final_manabou_kanji[[#This Row],[Kanji]],Raw_data_N2_Kanji[[Receipe]:[Meaning]],7,0)</f>
        <v>#N/A</v>
      </c>
      <c r="J1618" t="e">
        <f>#REF!</f>
        <v>#REF!</v>
      </c>
      <c r="K1618" s="35">
        <f>Final_manabou_kanji[[#This Row],[Sr. no.]]</f>
        <v>1616</v>
      </c>
    </row>
    <row r="1619" spans="2:11" ht="15" customHeight="1" x14ac:dyDescent="0.3">
      <c r="B1619" s="34">
        <v>1617</v>
      </c>
      <c r="C1619" s="34" t="e">
        <f>VLOOKUP(Final_manabou_kanji[[#This Row],[Sr. no.]],Raw_data_N2_Kanji[[Sr. no.]:[Receipe no]],5,0)</f>
        <v>#N/A</v>
      </c>
      <c r="D1619" s="38" t="e">
        <f>VLOOKUP(Final_manabou_kanji[[#This Row],[Sr. no.]],Raw_data_N2_Kanji[[Sr. no.]:[Meaning]],7,0)</f>
        <v>#N/A</v>
      </c>
      <c r="E1619" s="3" t="e">
        <f>VLOOKUP(Final_manabou_kanji[[#This Row],[Sr. no.]],Raw_data_N2_Kanji[[Sr. no.]:[Meaning]],8,0)</f>
        <v>#N/A</v>
      </c>
      <c r="F1619" s="39" t="e">
        <f>VLOOKUP(Final_manabou_kanji[[#This Row],[Sr. no.]],Raw_data_N2_Kanji[[Sr. no.]:[Meaning]],9,0)</f>
        <v>#N/A</v>
      </c>
      <c r="G1619" s="66" t="e">
        <f>VLOOKUP(Final_manabou_kanji[[#This Row],[Sr. no.]],Raw_data_N2_Kanji[[Sr. no.]:[Sentence]],13,0)</f>
        <v>#N/A</v>
      </c>
      <c r="H1619" t="e">
        <f>VLOOKUP(Final_manabou_kanji[[#This Row],[Kanji]],Raw_data_N2_Kanji[[Receipe]:[Meaning]],6,0)</f>
        <v>#N/A</v>
      </c>
      <c r="I1619" t="e">
        <f>VLOOKUP(Final_manabou_kanji[[#This Row],[Kanji]],Raw_data_N2_Kanji[[Receipe]:[Meaning]],7,0)</f>
        <v>#N/A</v>
      </c>
      <c r="J1619" t="e">
        <f>#REF!</f>
        <v>#REF!</v>
      </c>
      <c r="K1619" s="35">
        <f>Final_manabou_kanji[[#This Row],[Sr. no.]]</f>
        <v>1617</v>
      </c>
    </row>
    <row r="1620" spans="2:11" ht="15" customHeight="1" x14ac:dyDescent="0.3">
      <c r="B1620" s="34">
        <v>1618</v>
      </c>
      <c r="C1620" s="34" t="e">
        <f>VLOOKUP(Final_manabou_kanji[[#This Row],[Sr. no.]],Raw_data_N2_Kanji[[Sr. no.]:[Receipe no]],5,0)</f>
        <v>#N/A</v>
      </c>
      <c r="D1620" s="38" t="e">
        <f>VLOOKUP(Final_manabou_kanji[[#This Row],[Sr. no.]],Raw_data_N2_Kanji[[Sr. no.]:[Meaning]],7,0)</f>
        <v>#N/A</v>
      </c>
      <c r="E1620" s="3" t="e">
        <f>VLOOKUP(Final_manabou_kanji[[#This Row],[Sr. no.]],Raw_data_N2_Kanji[[Sr. no.]:[Meaning]],8,0)</f>
        <v>#N/A</v>
      </c>
      <c r="F1620" s="39" t="e">
        <f>VLOOKUP(Final_manabou_kanji[[#This Row],[Sr. no.]],Raw_data_N2_Kanji[[Sr. no.]:[Meaning]],9,0)</f>
        <v>#N/A</v>
      </c>
      <c r="G1620" s="66" t="e">
        <f>VLOOKUP(Final_manabou_kanji[[#This Row],[Sr. no.]],Raw_data_N2_Kanji[[Sr. no.]:[Sentence]],13,0)</f>
        <v>#N/A</v>
      </c>
      <c r="H1620" t="e">
        <f>VLOOKUP(Final_manabou_kanji[[#This Row],[Kanji]],Raw_data_N2_Kanji[[Receipe]:[Meaning]],6,0)</f>
        <v>#N/A</v>
      </c>
      <c r="I1620" t="e">
        <f>VLOOKUP(Final_manabou_kanji[[#This Row],[Kanji]],Raw_data_N2_Kanji[[Receipe]:[Meaning]],7,0)</f>
        <v>#N/A</v>
      </c>
      <c r="J1620" t="e">
        <f>#REF!</f>
        <v>#REF!</v>
      </c>
      <c r="K1620" s="35">
        <f>Final_manabou_kanji[[#This Row],[Sr. no.]]</f>
        <v>1618</v>
      </c>
    </row>
    <row r="1621" spans="2:11" ht="15" customHeight="1" x14ac:dyDescent="0.3">
      <c r="B1621" s="34">
        <v>1619</v>
      </c>
      <c r="C1621" s="34" t="e">
        <f>VLOOKUP(Final_manabou_kanji[[#This Row],[Sr. no.]],Raw_data_N2_Kanji[[Sr. no.]:[Receipe no]],5,0)</f>
        <v>#N/A</v>
      </c>
      <c r="D1621" s="38" t="e">
        <f>VLOOKUP(Final_manabou_kanji[[#This Row],[Sr. no.]],Raw_data_N2_Kanji[[Sr. no.]:[Meaning]],7,0)</f>
        <v>#N/A</v>
      </c>
      <c r="E1621" s="3" t="e">
        <f>VLOOKUP(Final_manabou_kanji[[#This Row],[Sr. no.]],Raw_data_N2_Kanji[[Sr. no.]:[Meaning]],8,0)</f>
        <v>#N/A</v>
      </c>
      <c r="F1621" s="39" t="e">
        <f>VLOOKUP(Final_manabou_kanji[[#This Row],[Sr. no.]],Raw_data_N2_Kanji[[Sr. no.]:[Meaning]],9,0)</f>
        <v>#N/A</v>
      </c>
      <c r="G1621" s="66" t="e">
        <f>VLOOKUP(Final_manabou_kanji[[#This Row],[Sr. no.]],Raw_data_N2_Kanji[[Sr. no.]:[Sentence]],13,0)</f>
        <v>#N/A</v>
      </c>
      <c r="H1621" t="e">
        <f>VLOOKUP(Final_manabou_kanji[[#This Row],[Kanji]],Raw_data_N2_Kanji[[Receipe]:[Meaning]],6,0)</f>
        <v>#N/A</v>
      </c>
      <c r="I1621" t="e">
        <f>VLOOKUP(Final_manabou_kanji[[#This Row],[Kanji]],Raw_data_N2_Kanji[[Receipe]:[Meaning]],7,0)</f>
        <v>#N/A</v>
      </c>
      <c r="J1621" t="e">
        <f>#REF!</f>
        <v>#REF!</v>
      </c>
      <c r="K1621" s="35">
        <f>Final_manabou_kanji[[#This Row],[Sr. no.]]</f>
        <v>1619</v>
      </c>
    </row>
    <row r="1622" spans="2:11" ht="15" customHeight="1" x14ac:dyDescent="0.3">
      <c r="B1622" s="34">
        <v>1620</v>
      </c>
      <c r="C1622" s="34" t="e">
        <f>VLOOKUP(Final_manabou_kanji[[#This Row],[Sr. no.]],Raw_data_N2_Kanji[[Sr. no.]:[Receipe no]],5,0)</f>
        <v>#N/A</v>
      </c>
      <c r="D1622" s="38" t="e">
        <f>VLOOKUP(Final_manabou_kanji[[#This Row],[Sr. no.]],Raw_data_N2_Kanji[[Sr. no.]:[Meaning]],7,0)</f>
        <v>#N/A</v>
      </c>
      <c r="E1622" s="3" t="e">
        <f>VLOOKUP(Final_manabou_kanji[[#This Row],[Sr. no.]],Raw_data_N2_Kanji[[Sr. no.]:[Meaning]],8,0)</f>
        <v>#N/A</v>
      </c>
      <c r="F1622" s="39" t="e">
        <f>VLOOKUP(Final_manabou_kanji[[#This Row],[Sr. no.]],Raw_data_N2_Kanji[[Sr. no.]:[Meaning]],9,0)</f>
        <v>#N/A</v>
      </c>
      <c r="G1622" s="66" t="e">
        <f>VLOOKUP(Final_manabou_kanji[[#This Row],[Sr. no.]],Raw_data_N2_Kanji[[Sr. no.]:[Sentence]],13,0)</f>
        <v>#N/A</v>
      </c>
      <c r="H1622" t="e">
        <f>VLOOKUP(Final_manabou_kanji[[#This Row],[Kanji]],Raw_data_N2_Kanji[[Receipe]:[Meaning]],6,0)</f>
        <v>#N/A</v>
      </c>
      <c r="I1622" t="e">
        <f>VLOOKUP(Final_manabou_kanji[[#This Row],[Kanji]],Raw_data_N2_Kanji[[Receipe]:[Meaning]],7,0)</f>
        <v>#N/A</v>
      </c>
      <c r="J1622" t="e">
        <f>#REF!</f>
        <v>#REF!</v>
      </c>
      <c r="K1622" s="35">
        <f>Final_manabou_kanji[[#This Row],[Sr. no.]]</f>
        <v>1620</v>
      </c>
    </row>
    <row r="1623" spans="2:11" ht="15" customHeight="1" x14ac:dyDescent="0.3">
      <c r="B1623" s="34">
        <v>1621</v>
      </c>
      <c r="C1623" s="34" t="e">
        <f>VLOOKUP(Final_manabou_kanji[[#This Row],[Sr. no.]],Raw_data_N2_Kanji[[Sr. no.]:[Receipe no]],5,0)</f>
        <v>#N/A</v>
      </c>
      <c r="D1623" s="38" t="e">
        <f>VLOOKUP(Final_manabou_kanji[[#This Row],[Sr. no.]],Raw_data_N2_Kanji[[Sr. no.]:[Meaning]],7,0)</f>
        <v>#N/A</v>
      </c>
      <c r="E1623" s="3" t="e">
        <f>VLOOKUP(Final_manabou_kanji[[#This Row],[Sr. no.]],Raw_data_N2_Kanji[[Sr. no.]:[Meaning]],8,0)</f>
        <v>#N/A</v>
      </c>
      <c r="F1623" s="39" t="e">
        <f>VLOOKUP(Final_manabou_kanji[[#This Row],[Sr. no.]],Raw_data_N2_Kanji[[Sr. no.]:[Meaning]],9,0)</f>
        <v>#N/A</v>
      </c>
      <c r="G1623" s="66" t="e">
        <f>VLOOKUP(Final_manabou_kanji[[#This Row],[Sr. no.]],Raw_data_N2_Kanji[[Sr. no.]:[Sentence]],13,0)</f>
        <v>#N/A</v>
      </c>
      <c r="H1623" t="e">
        <f>VLOOKUP(Final_manabou_kanji[[#This Row],[Kanji]],Raw_data_N2_Kanji[[Receipe]:[Meaning]],6,0)</f>
        <v>#N/A</v>
      </c>
      <c r="I1623" t="e">
        <f>VLOOKUP(Final_manabou_kanji[[#This Row],[Kanji]],Raw_data_N2_Kanji[[Receipe]:[Meaning]],7,0)</f>
        <v>#N/A</v>
      </c>
      <c r="J1623" t="e">
        <f>#REF!</f>
        <v>#REF!</v>
      </c>
      <c r="K1623" s="35">
        <f>Final_manabou_kanji[[#This Row],[Sr. no.]]</f>
        <v>1621</v>
      </c>
    </row>
    <row r="1624" spans="2:11" ht="15" customHeight="1" x14ac:dyDescent="0.3">
      <c r="B1624" s="34">
        <v>1622</v>
      </c>
      <c r="C1624" s="34" t="e">
        <f>VLOOKUP(Final_manabou_kanji[[#This Row],[Sr. no.]],Raw_data_N2_Kanji[[Sr. no.]:[Receipe no]],5,0)</f>
        <v>#N/A</v>
      </c>
      <c r="D1624" s="38" t="e">
        <f>VLOOKUP(Final_manabou_kanji[[#This Row],[Sr. no.]],Raw_data_N2_Kanji[[Sr. no.]:[Meaning]],7,0)</f>
        <v>#N/A</v>
      </c>
      <c r="E1624" s="3" t="e">
        <f>VLOOKUP(Final_manabou_kanji[[#This Row],[Sr. no.]],Raw_data_N2_Kanji[[Sr. no.]:[Meaning]],8,0)</f>
        <v>#N/A</v>
      </c>
      <c r="F1624" s="39" t="e">
        <f>VLOOKUP(Final_manabou_kanji[[#This Row],[Sr. no.]],Raw_data_N2_Kanji[[Sr. no.]:[Meaning]],9,0)</f>
        <v>#N/A</v>
      </c>
      <c r="G1624" s="66" t="e">
        <f>VLOOKUP(Final_manabou_kanji[[#This Row],[Sr. no.]],Raw_data_N2_Kanji[[Sr. no.]:[Sentence]],13,0)</f>
        <v>#N/A</v>
      </c>
      <c r="H1624" t="e">
        <f>VLOOKUP(Final_manabou_kanji[[#This Row],[Kanji]],Raw_data_N2_Kanji[[Receipe]:[Meaning]],6,0)</f>
        <v>#N/A</v>
      </c>
      <c r="I1624" t="e">
        <f>VLOOKUP(Final_manabou_kanji[[#This Row],[Kanji]],Raw_data_N2_Kanji[[Receipe]:[Meaning]],7,0)</f>
        <v>#N/A</v>
      </c>
      <c r="J1624" t="e">
        <f>#REF!</f>
        <v>#REF!</v>
      </c>
      <c r="K1624" s="35">
        <f>Final_manabou_kanji[[#This Row],[Sr. no.]]</f>
        <v>1622</v>
      </c>
    </row>
    <row r="1625" spans="2:11" ht="15" customHeight="1" x14ac:dyDescent="0.3">
      <c r="B1625" s="34">
        <v>1623</v>
      </c>
      <c r="C1625" s="34" t="e">
        <f>VLOOKUP(Final_manabou_kanji[[#This Row],[Sr. no.]],Raw_data_N2_Kanji[[Sr. no.]:[Receipe no]],5,0)</f>
        <v>#N/A</v>
      </c>
      <c r="D1625" s="38" t="e">
        <f>VLOOKUP(Final_manabou_kanji[[#This Row],[Sr. no.]],Raw_data_N2_Kanji[[Sr. no.]:[Meaning]],7,0)</f>
        <v>#N/A</v>
      </c>
      <c r="E1625" s="3" t="e">
        <f>VLOOKUP(Final_manabou_kanji[[#This Row],[Sr. no.]],Raw_data_N2_Kanji[[Sr. no.]:[Meaning]],8,0)</f>
        <v>#N/A</v>
      </c>
      <c r="F1625" s="39" t="e">
        <f>VLOOKUP(Final_manabou_kanji[[#This Row],[Sr. no.]],Raw_data_N2_Kanji[[Sr. no.]:[Meaning]],9,0)</f>
        <v>#N/A</v>
      </c>
      <c r="G1625" s="66" t="e">
        <f>VLOOKUP(Final_manabou_kanji[[#This Row],[Sr. no.]],Raw_data_N2_Kanji[[Sr. no.]:[Sentence]],13,0)</f>
        <v>#N/A</v>
      </c>
      <c r="H1625" t="e">
        <f>VLOOKUP(Final_manabou_kanji[[#This Row],[Kanji]],Raw_data_N2_Kanji[[Receipe]:[Meaning]],6,0)</f>
        <v>#N/A</v>
      </c>
      <c r="I1625" t="e">
        <f>VLOOKUP(Final_manabou_kanji[[#This Row],[Kanji]],Raw_data_N2_Kanji[[Receipe]:[Meaning]],7,0)</f>
        <v>#N/A</v>
      </c>
      <c r="J1625" t="e">
        <f>#REF!</f>
        <v>#REF!</v>
      </c>
      <c r="K1625" s="35">
        <f>Final_manabou_kanji[[#This Row],[Sr. no.]]</f>
        <v>1623</v>
      </c>
    </row>
    <row r="1626" spans="2:11" ht="15" customHeight="1" x14ac:dyDescent="0.3">
      <c r="B1626" s="34">
        <v>1624</v>
      </c>
      <c r="C1626" s="34" t="e">
        <f>VLOOKUP(Final_manabou_kanji[[#This Row],[Sr. no.]],Raw_data_N2_Kanji[[Sr. no.]:[Receipe no]],5,0)</f>
        <v>#N/A</v>
      </c>
      <c r="D1626" s="38" t="e">
        <f>VLOOKUP(Final_manabou_kanji[[#This Row],[Sr. no.]],Raw_data_N2_Kanji[[Sr. no.]:[Meaning]],7,0)</f>
        <v>#N/A</v>
      </c>
      <c r="E1626" s="3" t="e">
        <f>VLOOKUP(Final_manabou_kanji[[#This Row],[Sr. no.]],Raw_data_N2_Kanji[[Sr. no.]:[Meaning]],8,0)</f>
        <v>#N/A</v>
      </c>
      <c r="F1626" s="39" t="e">
        <f>VLOOKUP(Final_manabou_kanji[[#This Row],[Sr. no.]],Raw_data_N2_Kanji[[Sr. no.]:[Meaning]],9,0)</f>
        <v>#N/A</v>
      </c>
      <c r="G1626" s="66" t="e">
        <f>VLOOKUP(Final_manabou_kanji[[#This Row],[Sr. no.]],Raw_data_N2_Kanji[[Sr. no.]:[Sentence]],13,0)</f>
        <v>#N/A</v>
      </c>
      <c r="H1626" t="e">
        <f>VLOOKUP(Final_manabou_kanji[[#This Row],[Kanji]],Raw_data_N2_Kanji[[Receipe]:[Meaning]],6,0)</f>
        <v>#N/A</v>
      </c>
      <c r="I1626" t="e">
        <f>VLOOKUP(Final_manabou_kanji[[#This Row],[Kanji]],Raw_data_N2_Kanji[[Receipe]:[Meaning]],7,0)</f>
        <v>#N/A</v>
      </c>
      <c r="J1626" t="e">
        <f>#REF!</f>
        <v>#REF!</v>
      </c>
      <c r="K1626" s="35">
        <f>Final_manabou_kanji[[#This Row],[Sr. no.]]</f>
        <v>1624</v>
      </c>
    </row>
    <row r="1627" spans="2:11" ht="15" customHeight="1" x14ac:dyDescent="0.3">
      <c r="B1627" s="34">
        <v>1625</v>
      </c>
      <c r="C1627" s="34" t="e">
        <f>VLOOKUP(Final_manabou_kanji[[#This Row],[Sr. no.]],Raw_data_N2_Kanji[[Sr. no.]:[Receipe no]],5,0)</f>
        <v>#N/A</v>
      </c>
      <c r="D1627" s="38" t="e">
        <f>VLOOKUP(Final_manabou_kanji[[#This Row],[Sr. no.]],Raw_data_N2_Kanji[[Sr. no.]:[Meaning]],7,0)</f>
        <v>#N/A</v>
      </c>
      <c r="E1627" s="3" t="e">
        <f>VLOOKUP(Final_manabou_kanji[[#This Row],[Sr. no.]],Raw_data_N2_Kanji[[Sr. no.]:[Meaning]],8,0)</f>
        <v>#N/A</v>
      </c>
      <c r="F1627" s="39" t="e">
        <f>VLOOKUP(Final_manabou_kanji[[#This Row],[Sr. no.]],Raw_data_N2_Kanji[[Sr. no.]:[Meaning]],9,0)</f>
        <v>#N/A</v>
      </c>
      <c r="G1627" s="66" t="e">
        <f>VLOOKUP(Final_manabou_kanji[[#This Row],[Sr. no.]],Raw_data_N2_Kanji[[Sr. no.]:[Sentence]],13,0)</f>
        <v>#N/A</v>
      </c>
      <c r="H1627" t="e">
        <f>VLOOKUP(Final_manabou_kanji[[#This Row],[Kanji]],Raw_data_N2_Kanji[[Receipe]:[Meaning]],6,0)</f>
        <v>#N/A</v>
      </c>
      <c r="I1627" t="e">
        <f>VLOOKUP(Final_manabou_kanji[[#This Row],[Kanji]],Raw_data_N2_Kanji[[Receipe]:[Meaning]],7,0)</f>
        <v>#N/A</v>
      </c>
      <c r="J1627" t="e">
        <f>#REF!</f>
        <v>#REF!</v>
      </c>
      <c r="K1627" s="35">
        <f>Final_manabou_kanji[[#This Row],[Sr. no.]]</f>
        <v>1625</v>
      </c>
    </row>
    <row r="1628" spans="2:11" ht="15" customHeight="1" x14ac:dyDescent="0.3">
      <c r="B1628" s="34">
        <v>1626</v>
      </c>
      <c r="C1628" s="34" t="e">
        <f>VLOOKUP(Final_manabou_kanji[[#This Row],[Sr. no.]],Raw_data_N2_Kanji[[Sr. no.]:[Receipe no]],5,0)</f>
        <v>#N/A</v>
      </c>
      <c r="D1628" s="38" t="e">
        <f>VLOOKUP(Final_manabou_kanji[[#This Row],[Sr. no.]],Raw_data_N2_Kanji[[Sr. no.]:[Meaning]],7,0)</f>
        <v>#N/A</v>
      </c>
      <c r="E1628" s="3" t="e">
        <f>VLOOKUP(Final_manabou_kanji[[#This Row],[Sr. no.]],Raw_data_N2_Kanji[[Sr. no.]:[Meaning]],8,0)</f>
        <v>#N/A</v>
      </c>
      <c r="F1628" s="39" t="e">
        <f>VLOOKUP(Final_manabou_kanji[[#This Row],[Sr. no.]],Raw_data_N2_Kanji[[Sr. no.]:[Meaning]],9,0)</f>
        <v>#N/A</v>
      </c>
      <c r="G1628" s="66" t="e">
        <f>VLOOKUP(Final_manabou_kanji[[#This Row],[Sr. no.]],Raw_data_N2_Kanji[[Sr. no.]:[Sentence]],13,0)</f>
        <v>#N/A</v>
      </c>
      <c r="H1628" t="e">
        <f>VLOOKUP(Final_manabou_kanji[[#This Row],[Kanji]],Raw_data_N2_Kanji[[Receipe]:[Meaning]],6,0)</f>
        <v>#N/A</v>
      </c>
      <c r="I1628" t="e">
        <f>VLOOKUP(Final_manabou_kanji[[#This Row],[Kanji]],Raw_data_N2_Kanji[[Receipe]:[Meaning]],7,0)</f>
        <v>#N/A</v>
      </c>
      <c r="J1628" t="e">
        <f>#REF!</f>
        <v>#REF!</v>
      </c>
      <c r="K1628" s="35">
        <f>Final_manabou_kanji[[#This Row],[Sr. no.]]</f>
        <v>1626</v>
      </c>
    </row>
    <row r="1629" spans="2:11" ht="15" customHeight="1" x14ac:dyDescent="0.3">
      <c r="B1629" s="34">
        <v>1627</v>
      </c>
      <c r="C1629" s="34" t="e">
        <f>VLOOKUP(Final_manabou_kanji[[#This Row],[Sr. no.]],Raw_data_N2_Kanji[[Sr. no.]:[Receipe no]],5,0)</f>
        <v>#N/A</v>
      </c>
      <c r="D1629" s="38" t="e">
        <f>VLOOKUP(Final_manabou_kanji[[#This Row],[Sr. no.]],Raw_data_N2_Kanji[[Sr. no.]:[Meaning]],7,0)</f>
        <v>#N/A</v>
      </c>
      <c r="E1629" s="3" t="e">
        <f>VLOOKUP(Final_manabou_kanji[[#This Row],[Sr. no.]],Raw_data_N2_Kanji[[Sr. no.]:[Meaning]],8,0)</f>
        <v>#N/A</v>
      </c>
      <c r="F1629" s="39" t="e">
        <f>VLOOKUP(Final_manabou_kanji[[#This Row],[Sr. no.]],Raw_data_N2_Kanji[[Sr. no.]:[Meaning]],9,0)</f>
        <v>#N/A</v>
      </c>
      <c r="G1629" s="66" t="e">
        <f>VLOOKUP(Final_manabou_kanji[[#This Row],[Sr. no.]],Raw_data_N2_Kanji[[Sr. no.]:[Sentence]],13,0)</f>
        <v>#N/A</v>
      </c>
      <c r="H1629" t="e">
        <f>VLOOKUP(Final_manabou_kanji[[#This Row],[Kanji]],Raw_data_N2_Kanji[[Receipe]:[Meaning]],6,0)</f>
        <v>#N/A</v>
      </c>
      <c r="I1629" t="e">
        <f>VLOOKUP(Final_manabou_kanji[[#This Row],[Kanji]],Raw_data_N2_Kanji[[Receipe]:[Meaning]],7,0)</f>
        <v>#N/A</v>
      </c>
      <c r="J1629" t="e">
        <f>#REF!</f>
        <v>#REF!</v>
      </c>
      <c r="K1629" s="35">
        <f>Final_manabou_kanji[[#This Row],[Sr. no.]]</f>
        <v>1627</v>
      </c>
    </row>
    <row r="1630" spans="2:11" ht="15" customHeight="1" x14ac:dyDescent="0.3">
      <c r="B1630" s="34">
        <v>1628</v>
      </c>
      <c r="C1630" s="34" t="e">
        <f>VLOOKUP(Final_manabou_kanji[[#This Row],[Sr. no.]],Raw_data_N2_Kanji[[Sr. no.]:[Receipe no]],5,0)</f>
        <v>#N/A</v>
      </c>
      <c r="D1630" s="38" t="e">
        <f>VLOOKUP(Final_manabou_kanji[[#This Row],[Sr. no.]],Raw_data_N2_Kanji[[Sr. no.]:[Meaning]],7,0)</f>
        <v>#N/A</v>
      </c>
      <c r="E1630" s="3" t="e">
        <f>VLOOKUP(Final_manabou_kanji[[#This Row],[Sr. no.]],Raw_data_N2_Kanji[[Sr. no.]:[Meaning]],8,0)</f>
        <v>#N/A</v>
      </c>
      <c r="F1630" s="39" t="e">
        <f>VLOOKUP(Final_manabou_kanji[[#This Row],[Sr. no.]],Raw_data_N2_Kanji[[Sr. no.]:[Meaning]],9,0)</f>
        <v>#N/A</v>
      </c>
      <c r="G1630" s="66" t="e">
        <f>VLOOKUP(Final_manabou_kanji[[#This Row],[Sr. no.]],Raw_data_N2_Kanji[[Sr. no.]:[Sentence]],13,0)</f>
        <v>#N/A</v>
      </c>
      <c r="H1630" t="e">
        <f>VLOOKUP(Final_manabou_kanji[[#This Row],[Kanji]],Raw_data_N2_Kanji[[Receipe]:[Meaning]],6,0)</f>
        <v>#N/A</v>
      </c>
      <c r="I1630" t="e">
        <f>VLOOKUP(Final_manabou_kanji[[#This Row],[Kanji]],Raw_data_N2_Kanji[[Receipe]:[Meaning]],7,0)</f>
        <v>#N/A</v>
      </c>
      <c r="J1630" t="e">
        <f>#REF!</f>
        <v>#REF!</v>
      </c>
      <c r="K1630" s="35">
        <f>Final_manabou_kanji[[#This Row],[Sr. no.]]</f>
        <v>1628</v>
      </c>
    </row>
    <row r="1631" spans="2:11" ht="15" customHeight="1" x14ac:dyDescent="0.3">
      <c r="B1631" s="34">
        <v>1629</v>
      </c>
      <c r="C1631" s="34" t="e">
        <f>VLOOKUP(Final_manabou_kanji[[#This Row],[Sr. no.]],Raw_data_N2_Kanji[[Sr. no.]:[Receipe no]],5,0)</f>
        <v>#N/A</v>
      </c>
      <c r="D1631" s="38" t="e">
        <f>VLOOKUP(Final_manabou_kanji[[#This Row],[Sr. no.]],Raw_data_N2_Kanji[[Sr. no.]:[Meaning]],7,0)</f>
        <v>#N/A</v>
      </c>
      <c r="E1631" s="3" t="e">
        <f>VLOOKUP(Final_manabou_kanji[[#This Row],[Sr. no.]],Raw_data_N2_Kanji[[Sr. no.]:[Meaning]],8,0)</f>
        <v>#N/A</v>
      </c>
      <c r="F1631" s="39" t="e">
        <f>VLOOKUP(Final_manabou_kanji[[#This Row],[Sr. no.]],Raw_data_N2_Kanji[[Sr. no.]:[Meaning]],9,0)</f>
        <v>#N/A</v>
      </c>
      <c r="G1631" s="66" t="e">
        <f>VLOOKUP(Final_manabou_kanji[[#This Row],[Sr. no.]],Raw_data_N2_Kanji[[Sr. no.]:[Sentence]],13,0)</f>
        <v>#N/A</v>
      </c>
      <c r="H1631" t="e">
        <f>VLOOKUP(Final_manabou_kanji[[#This Row],[Kanji]],Raw_data_N2_Kanji[[Receipe]:[Meaning]],6,0)</f>
        <v>#N/A</v>
      </c>
      <c r="I1631" t="e">
        <f>VLOOKUP(Final_manabou_kanji[[#This Row],[Kanji]],Raw_data_N2_Kanji[[Receipe]:[Meaning]],7,0)</f>
        <v>#N/A</v>
      </c>
      <c r="J1631" t="e">
        <f>#REF!</f>
        <v>#REF!</v>
      </c>
      <c r="K1631" s="35">
        <f>Final_manabou_kanji[[#This Row],[Sr. no.]]</f>
        <v>1629</v>
      </c>
    </row>
    <row r="1632" spans="2:11" ht="15" customHeight="1" x14ac:dyDescent="0.3">
      <c r="B1632" s="34">
        <v>1630</v>
      </c>
      <c r="C1632" s="34" t="e">
        <f>VLOOKUP(Final_manabou_kanji[[#This Row],[Sr. no.]],Raw_data_N2_Kanji[[Sr. no.]:[Receipe no]],5,0)</f>
        <v>#N/A</v>
      </c>
      <c r="D1632" s="38" t="e">
        <f>VLOOKUP(Final_manabou_kanji[[#This Row],[Sr. no.]],Raw_data_N2_Kanji[[Sr. no.]:[Meaning]],7,0)</f>
        <v>#N/A</v>
      </c>
      <c r="E1632" s="3" t="e">
        <f>VLOOKUP(Final_manabou_kanji[[#This Row],[Sr. no.]],Raw_data_N2_Kanji[[Sr. no.]:[Meaning]],8,0)</f>
        <v>#N/A</v>
      </c>
      <c r="F1632" s="39" t="e">
        <f>VLOOKUP(Final_manabou_kanji[[#This Row],[Sr. no.]],Raw_data_N2_Kanji[[Sr. no.]:[Meaning]],9,0)</f>
        <v>#N/A</v>
      </c>
      <c r="G1632" s="66" t="e">
        <f>VLOOKUP(Final_manabou_kanji[[#This Row],[Sr. no.]],Raw_data_N2_Kanji[[Sr. no.]:[Sentence]],13,0)</f>
        <v>#N/A</v>
      </c>
      <c r="H1632" t="e">
        <f>VLOOKUP(Final_manabou_kanji[[#This Row],[Kanji]],Raw_data_N2_Kanji[[Receipe]:[Meaning]],6,0)</f>
        <v>#N/A</v>
      </c>
      <c r="I1632" t="e">
        <f>VLOOKUP(Final_manabou_kanji[[#This Row],[Kanji]],Raw_data_N2_Kanji[[Receipe]:[Meaning]],7,0)</f>
        <v>#N/A</v>
      </c>
      <c r="J1632" t="e">
        <f>#REF!</f>
        <v>#REF!</v>
      </c>
      <c r="K1632" s="35">
        <f>Final_manabou_kanji[[#This Row],[Sr. no.]]</f>
        <v>1630</v>
      </c>
    </row>
    <row r="1633" spans="2:11" ht="15" customHeight="1" x14ac:dyDescent="0.3">
      <c r="B1633" s="34">
        <v>1631</v>
      </c>
      <c r="C1633" s="34" t="e">
        <f>VLOOKUP(Final_manabou_kanji[[#This Row],[Sr. no.]],Raw_data_N2_Kanji[[Sr. no.]:[Receipe no]],5,0)</f>
        <v>#N/A</v>
      </c>
      <c r="D1633" s="38" t="e">
        <f>VLOOKUP(Final_manabou_kanji[[#This Row],[Sr. no.]],Raw_data_N2_Kanji[[Sr. no.]:[Meaning]],7,0)</f>
        <v>#N/A</v>
      </c>
      <c r="E1633" s="3" t="e">
        <f>VLOOKUP(Final_manabou_kanji[[#This Row],[Sr. no.]],Raw_data_N2_Kanji[[Sr. no.]:[Meaning]],8,0)</f>
        <v>#N/A</v>
      </c>
      <c r="F1633" s="39" t="e">
        <f>VLOOKUP(Final_manabou_kanji[[#This Row],[Sr. no.]],Raw_data_N2_Kanji[[Sr. no.]:[Meaning]],9,0)</f>
        <v>#N/A</v>
      </c>
      <c r="G1633" s="66" t="e">
        <f>VLOOKUP(Final_manabou_kanji[[#This Row],[Sr. no.]],Raw_data_N2_Kanji[[Sr. no.]:[Sentence]],13,0)</f>
        <v>#N/A</v>
      </c>
      <c r="H1633" t="e">
        <f>VLOOKUP(Final_manabou_kanji[[#This Row],[Kanji]],Raw_data_N2_Kanji[[Receipe]:[Meaning]],6,0)</f>
        <v>#N/A</v>
      </c>
      <c r="I1633" t="e">
        <f>VLOOKUP(Final_manabou_kanji[[#This Row],[Kanji]],Raw_data_N2_Kanji[[Receipe]:[Meaning]],7,0)</f>
        <v>#N/A</v>
      </c>
      <c r="J1633" t="e">
        <f>#REF!</f>
        <v>#REF!</v>
      </c>
      <c r="K1633" s="35">
        <f>Final_manabou_kanji[[#This Row],[Sr. no.]]</f>
        <v>1631</v>
      </c>
    </row>
    <row r="1634" spans="2:11" ht="15" customHeight="1" x14ac:dyDescent="0.3">
      <c r="B1634" s="34">
        <v>1632</v>
      </c>
      <c r="C1634" s="34" t="e">
        <f>VLOOKUP(Final_manabou_kanji[[#This Row],[Sr. no.]],Raw_data_N2_Kanji[[Sr. no.]:[Receipe no]],5,0)</f>
        <v>#N/A</v>
      </c>
      <c r="D1634" s="38" t="e">
        <f>VLOOKUP(Final_manabou_kanji[[#This Row],[Sr. no.]],Raw_data_N2_Kanji[[Sr. no.]:[Meaning]],7,0)</f>
        <v>#N/A</v>
      </c>
      <c r="E1634" s="3" t="e">
        <f>VLOOKUP(Final_manabou_kanji[[#This Row],[Sr. no.]],Raw_data_N2_Kanji[[Sr. no.]:[Meaning]],8,0)</f>
        <v>#N/A</v>
      </c>
      <c r="F1634" s="39" t="e">
        <f>VLOOKUP(Final_manabou_kanji[[#This Row],[Sr. no.]],Raw_data_N2_Kanji[[Sr. no.]:[Meaning]],9,0)</f>
        <v>#N/A</v>
      </c>
      <c r="G1634" s="66" t="e">
        <f>VLOOKUP(Final_manabou_kanji[[#This Row],[Sr. no.]],Raw_data_N2_Kanji[[Sr. no.]:[Sentence]],13,0)</f>
        <v>#N/A</v>
      </c>
      <c r="H1634" t="e">
        <f>VLOOKUP(Final_manabou_kanji[[#This Row],[Kanji]],Raw_data_N2_Kanji[[Receipe]:[Meaning]],6,0)</f>
        <v>#N/A</v>
      </c>
      <c r="I1634" t="e">
        <f>VLOOKUP(Final_manabou_kanji[[#This Row],[Kanji]],Raw_data_N2_Kanji[[Receipe]:[Meaning]],7,0)</f>
        <v>#N/A</v>
      </c>
      <c r="J1634" t="e">
        <f>#REF!</f>
        <v>#REF!</v>
      </c>
      <c r="K1634" s="35">
        <f>Final_manabou_kanji[[#This Row],[Sr. no.]]</f>
        <v>1632</v>
      </c>
    </row>
    <row r="1635" spans="2:11" ht="15" customHeight="1" x14ac:dyDescent="0.3">
      <c r="B1635" s="34">
        <v>1633</v>
      </c>
      <c r="C1635" s="34" t="e">
        <f>VLOOKUP(Final_manabou_kanji[[#This Row],[Sr. no.]],Raw_data_N2_Kanji[[Sr. no.]:[Receipe no]],5,0)</f>
        <v>#N/A</v>
      </c>
      <c r="D1635" s="38" t="e">
        <f>VLOOKUP(Final_manabou_kanji[[#This Row],[Sr. no.]],Raw_data_N2_Kanji[[Sr. no.]:[Meaning]],7,0)</f>
        <v>#N/A</v>
      </c>
      <c r="E1635" s="3" t="e">
        <f>VLOOKUP(Final_manabou_kanji[[#This Row],[Sr. no.]],Raw_data_N2_Kanji[[Sr. no.]:[Meaning]],8,0)</f>
        <v>#N/A</v>
      </c>
      <c r="F1635" s="39" t="e">
        <f>VLOOKUP(Final_manabou_kanji[[#This Row],[Sr. no.]],Raw_data_N2_Kanji[[Sr. no.]:[Meaning]],9,0)</f>
        <v>#N/A</v>
      </c>
      <c r="G1635" s="66" t="e">
        <f>VLOOKUP(Final_manabou_kanji[[#This Row],[Sr. no.]],Raw_data_N2_Kanji[[Sr. no.]:[Sentence]],13,0)</f>
        <v>#N/A</v>
      </c>
      <c r="H1635" t="e">
        <f>VLOOKUP(Final_manabou_kanji[[#This Row],[Kanji]],Raw_data_N2_Kanji[[Receipe]:[Meaning]],6,0)</f>
        <v>#N/A</v>
      </c>
      <c r="I1635" t="e">
        <f>VLOOKUP(Final_manabou_kanji[[#This Row],[Kanji]],Raw_data_N2_Kanji[[Receipe]:[Meaning]],7,0)</f>
        <v>#N/A</v>
      </c>
      <c r="J1635" t="e">
        <f>#REF!</f>
        <v>#REF!</v>
      </c>
      <c r="K1635" s="35">
        <f>Final_manabou_kanji[[#This Row],[Sr. no.]]</f>
        <v>1633</v>
      </c>
    </row>
    <row r="1636" spans="2:11" ht="15" customHeight="1" x14ac:dyDescent="0.3">
      <c r="B1636" s="34">
        <v>1634</v>
      </c>
      <c r="C1636" s="34" t="e">
        <f>VLOOKUP(Final_manabou_kanji[[#This Row],[Sr. no.]],Raw_data_N2_Kanji[[Sr. no.]:[Receipe no]],5,0)</f>
        <v>#N/A</v>
      </c>
      <c r="D1636" s="38" t="e">
        <f>VLOOKUP(Final_manabou_kanji[[#This Row],[Sr. no.]],Raw_data_N2_Kanji[[Sr. no.]:[Meaning]],7,0)</f>
        <v>#N/A</v>
      </c>
      <c r="E1636" s="3" t="e">
        <f>VLOOKUP(Final_manabou_kanji[[#This Row],[Sr. no.]],Raw_data_N2_Kanji[[Sr. no.]:[Meaning]],8,0)</f>
        <v>#N/A</v>
      </c>
      <c r="F1636" s="39" t="e">
        <f>VLOOKUP(Final_manabou_kanji[[#This Row],[Sr. no.]],Raw_data_N2_Kanji[[Sr. no.]:[Meaning]],9,0)</f>
        <v>#N/A</v>
      </c>
      <c r="G1636" s="66" t="e">
        <f>VLOOKUP(Final_manabou_kanji[[#This Row],[Sr. no.]],Raw_data_N2_Kanji[[Sr. no.]:[Sentence]],13,0)</f>
        <v>#N/A</v>
      </c>
      <c r="H1636" t="e">
        <f>VLOOKUP(Final_manabou_kanji[[#This Row],[Kanji]],Raw_data_N2_Kanji[[Receipe]:[Meaning]],6,0)</f>
        <v>#N/A</v>
      </c>
      <c r="I1636" t="e">
        <f>VLOOKUP(Final_manabou_kanji[[#This Row],[Kanji]],Raw_data_N2_Kanji[[Receipe]:[Meaning]],7,0)</f>
        <v>#N/A</v>
      </c>
      <c r="J1636" t="e">
        <f>#REF!</f>
        <v>#REF!</v>
      </c>
      <c r="K1636" s="35">
        <f>Final_manabou_kanji[[#This Row],[Sr. no.]]</f>
        <v>1634</v>
      </c>
    </row>
    <row r="1637" spans="2:11" ht="15" customHeight="1" x14ac:dyDescent="0.3">
      <c r="B1637" s="34">
        <v>1635</v>
      </c>
      <c r="C1637" s="34" t="e">
        <f>VLOOKUP(Final_manabou_kanji[[#This Row],[Sr. no.]],Raw_data_N2_Kanji[[Sr. no.]:[Receipe no]],5,0)</f>
        <v>#N/A</v>
      </c>
      <c r="D1637" s="38" t="e">
        <f>VLOOKUP(Final_manabou_kanji[[#This Row],[Sr. no.]],Raw_data_N2_Kanji[[Sr. no.]:[Meaning]],7,0)</f>
        <v>#N/A</v>
      </c>
      <c r="E1637" s="3" t="e">
        <f>VLOOKUP(Final_manabou_kanji[[#This Row],[Sr. no.]],Raw_data_N2_Kanji[[Sr. no.]:[Meaning]],8,0)</f>
        <v>#N/A</v>
      </c>
      <c r="F1637" s="39" t="e">
        <f>VLOOKUP(Final_manabou_kanji[[#This Row],[Sr. no.]],Raw_data_N2_Kanji[[Sr. no.]:[Meaning]],9,0)</f>
        <v>#N/A</v>
      </c>
      <c r="G1637" s="66" t="e">
        <f>VLOOKUP(Final_manabou_kanji[[#This Row],[Sr. no.]],Raw_data_N2_Kanji[[Sr. no.]:[Sentence]],13,0)</f>
        <v>#N/A</v>
      </c>
      <c r="H1637" t="e">
        <f>VLOOKUP(Final_manabou_kanji[[#This Row],[Kanji]],Raw_data_N2_Kanji[[Receipe]:[Meaning]],6,0)</f>
        <v>#N/A</v>
      </c>
      <c r="I1637" t="e">
        <f>VLOOKUP(Final_manabou_kanji[[#This Row],[Kanji]],Raw_data_N2_Kanji[[Receipe]:[Meaning]],7,0)</f>
        <v>#N/A</v>
      </c>
      <c r="J1637" t="e">
        <f>#REF!</f>
        <v>#REF!</v>
      </c>
      <c r="K1637" s="35">
        <f>Final_manabou_kanji[[#This Row],[Sr. no.]]</f>
        <v>1635</v>
      </c>
    </row>
    <row r="1638" spans="2:11" ht="15" customHeight="1" x14ac:dyDescent="0.3">
      <c r="B1638" s="34">
        <v>1636</v>
      </c>
      <c r="C1638" s="34" t="e">
        <f>VLOOKUP(Final_manabou_kanji[[#This Row],[Sr. no.]],Raw_data_N2_Kanji[[Sr. no.]:[Receipe no]],5,0)</f>
        <v>#N/A</v>
      </c>
      <c r="D1638" s="38" t="e">
        <f>VLOOKUP(Final_manabou_kanji[[#This Row],[Sr. no.]],Raw_data_N2_Kanji[[Sr. no.]:[Meaning]],7,0)</f>
        <v>#N/A</v>
      </c>
      <c r="E1638" s="3" t="e">
        <f>VLOOKUP(Final_manabou_kanji[[#This Row],[Sr. no.]],Raw_data_N2_Kanji[[Sr. no.]:[Meaning]],8,0)</f>
        <v>#N/A</v>
      </c>
      <c r="F1638" s="39" t="e">
        <f>VLOOKUP(Final_manabou_kanji[[#This Row],[Sr. no.]],Raw_data_N2_Kanji[[Sr. no.]:[Meaning]],9,0)</f>
        <v>#N/A</v>
      </c>
      <c r="G1638" s="66" t="e">
        <f>VLOOKUP(Final_manabou_kanji[[#This Row],[Sr. no.]],Raw_data_N2_Kanji[[Sr. no.]:[Sentence]],13,0)</f>
        <v>#N/A</v>
      </c>
      <c r="H1638" t="e">
        <f>VLOOKUP(Final_manabou_kanji[[#This Row],[Kanji]],Raw_data_N2_Kanji[[Receipe]:[Meaning]],6,0)</f>
        <v>#N/A</v>
      </c>
      <c r="I1638" t="e">
        <f>VLOOKUP(Final_manabou_kanji[[#This Row],[Kanji]],Raw_data_N2_Kanji[[Receipe]:[Meaning]],7,0)</f>
        <v>#N/A</v>
      </c>
      <c r="J1638" t="e">
        <f>#REF!</f>
        <v>#REF!</v>
      </c>
      <c r="K1638" s="35">
        <f>Final_manabou_kanji[[#This Row],[Sr. no.]]</f>
        <v>1636</v>
      </c>
    </row>
    <row r="1639" spans="2:11" ht="15" customHeight="1" x14ac:dyDescent="0.3">
      <c r="B1639" s="34">
        <v>1637</v>
      </c>
      <c r="C1639" s="34" t="e">
        <f>VLOOKUP(Final_manabou_kanji[[#This Row],[Sr. no.]],Raw_data_N2_Kanji[[Sr. no.]:[Receipe no]],5,0)</f>
        <v>#N/A</v>
      </c>
      <c r="D1639" s="38" t="e">
        <f>VLOOKUP(Final_manabou_kanji[[#This Row],[Sr. no.]],Raw_data_N2_Kanji[[Sr. no.]:[Meaning]],7,0)</f>
        <v>#N/A</v>
      </c>
      <c r="E1639" s="3" t="e">
        <f>VLOOKUP(Final_manabou_kanji[[#This Row],[Sr. no.]],Raw_data_N2_Kanji[[Sr. no.]:[Meaning]],8,0)</f>
        <v>#N/A</v>
      </c>
      <c r="F1639" s="39" t="e">
        <f>VLOOKUP(Final_manabou_kanji[[#This Row],[Sr. no.]],Raw_data_N2_Kanji[[Sr. no.]:[Meaning]],9,0)</f>
        <v>#N/A</v>
      </c>
      <c r="G1639" s="66" t="e">
        <f>VLOOKUP(Final_manabou_kanji[[#This Row],[Sr. no.]],Raw_data_N2_Kanji[[Sr. no.]:[Sentence]],13,0)</f>
        <v>#N/A</v>
      </c>
      <c r="H1639" t="e">
        <f>VLOOKUP(Final_manabou_kanji[[#This Row],[Kanji]],Raw_data_N2_Kanji[[Receipe]:[Meaning]],6,0)</f>
        <v>#N/A</v>
      </c>
      <c r="I1639" t="e">
        <f>VLOOKUP(Final_manabou_kanji[[#This Row],[Kanji]],Raw_data_N2_Kanji[[Receipe]:[Meaning]],7,0)</f>
        <v>#N/A</v>
      </c>
      <c r="J1639" t="e">
        <f>#REF!</f>
        <v>#REF!</v>
      </c>
      <c r="K1639" s="35">
        <f>Final_manabou_kanji[[#This Row],[Sr. no.]]</f>
        <v>1637</v>
      </c>
    </row>
    <row r="1640" spans="2:11" ht="15" customHeight="1" x14ac:dyDescent="0.3">
      <c r="B1640" s="34">
        <v>1638</v>
      </c>
      <c r="C1640" s="34" t="e">
        <f>VLOOKUP(Final_manabou_kanji[[#This Row],[Sr. no.]],Raw_data_N2_Kanji[[Sr. no.]:[Receipe no]],5,0)</f>
        <v>#N/A</v>
      </c>
      <c r="D1640" s="38" t="e">
        <f>VLOOKUP(Final_manabou_kanji[[#This Row],[Sr. no.]],Raw_data_N2_Kanji[[Sr. no.]:[Meaning]],7,0)</f>
        <v>#N/A</v>
      </c>
      <c r="E1640" s="3" t="e">
        <f>VLOOKUP(Final_manabou_kanji[[#This Row],[Sr. no.]],Raw_data_N2_Kanji[[Sr. no.]:[Meaning]],8,0)</f>
        <v>#N/A</v>
      </c>
      <c r="F1640" s="39" t="e">
        <f>VLOOKUP(Final_manabou_kanji[[#This Row],[Sr. no.]],Raw_data_N2_Kanji[[Sr. no.]:[Meaning]],9,0)</f>
        <v>#N/A</v>
      </c>
      <c r="G1640" s="66" t="e">
        <f>VLOOKUP(Final_manabou_kanji[[#This Row],[Sr. no.]],Raw_data_N2_Kanji[[Sr. no.]:[Sentence]],13,0)</f>
        <v>#N/A</v>
      </c>
      <c r="H1640" t="e">
        <f>VLOOKUP(Final_manabou_kanji[[#This Row],[Kanji]],Raw_data_N2_Kanji[[Receipe]:[Meaning]],6,0)</f>
        <v>#N/A</v>
      </c>
      <c r="I1640" t="e">
        <f>VLOOKUP(Final_manabou_kanji[[#This Row],[Kanji]],Raw_data_N2_Kanji[[Receipe]:[Meaning]],7,0)</f>
        <v>#N/A</v>
      </c>
      <c r="J1640" t="e">
        <f>#REF!</f>
        <v>#REF!</v>
      </c>
      <c r="K1640" s="35">
        <f>Final_manabou_kanji[[#This Row],[Sr. no.]]</f>
        <v>1638</v>
      </c>
    </row>
    <row r="1641" spans="2:11" ht="15" customHeight="1" x14ac:dyDescent="0.3">
      <c r="B1641" s="34">
        <v>1639</v>
      </c>
      <c r="C1641" s="34" t="e">
        <f>VLOOKUP(Final_manabou_kanji[[#This Row],[Sr. no.]],Raw_data_N2_Kanji[[Sr. no.]:[Receipe no]],5,0)</f>
        <v>#N/A</v>
      </c>
      <c r="D1641" s="38" t="e">
        <f>VLOOKUP(Final_manabou_kanji[[#This Row],[Sr. no.]],Raw_data_N2_Kanji[[Sr. no.]:[Meaning]],7,0)</f>
        <v>#N/A</v>
      </c>
      <c r="E1641" s="3" t="e">
        <f>VLOOKUP(Final_manabou_kanji[[#This Row],[Sr. no.]],Raw_data_N2_Kanji[[Sr. no.]:[Meaning]],8,0)</f>
        <v>#N/A</v>
      </c>
      <c r="F1641" s="39" t="e">
        <f>VLOOKUP(Final_manabou_kanji[[#This Row],[Sr. no.]],Raw_data_N2_Kanji[[Sr. no.]:[Meaning]],9,0)</f>
        <v>#N/A</v>
      </c>
      <c r="G1641" s="66" t="e">
        <f>VLOOKUP(Final_manabou_kanji[[#This Row],[Sr. no.]],Raw_data_N2_Kanji[[Sr. no.]:[Sentence]],13,0)</f>
        <v>#N/A</v>
      </c>
      <c r="H1641" t="e">
        <f>VLOOKUP(Final_manabou_kanji[[#This Row],[Kanji]],Raw_data_N2_Kanji[[Receipe]:[Meaning]],6,0)</f>
        <v>#N/A</v>
      </c>
      <c r="I1641" t="e">
        <f>VLOOKUP(Final_manabou_kanji[[#This Row],[Kanji]],Raw_data_N2_Kanji[[Receipe]:[Meaning]],7,0)</f>
        <v>#N/A</v>
      </c>
      <c r="J1641" t="e">
        <f>#REF!</f>
        <v>#REF!</v>
      </c>
      <c r="K1641" s="35">
        <f>Final_manabou_kanji[[#This Row],[Sr. no.]]</f>
        <v>1639</v>
      </c>
    </row>
    <row r="1642" spans="2:11" ht="15" customHeight="1" x14ac:dyDescent="0.3">
      <c r="B1642" s="34">
        <v>1640</v>
      </c>
      <c r="C1642" s="34" t="e">
        <f>VLOOKUP(Final_manabou_kanji[[#This Row],[Sr. no.]],Raw_data_N2_Kanji[[Sr. no.]:[Receipe no]],5,0)</f>
        <v>#N/A</v>
      </c>
      <c r="D1642" s="38" t="e">
        <f>VLOOKUP(Final_manabou_kanji[[#This Row],[Sr. no.]],Raw_data_N2_Kanji[[Sr. no.]:[Meaning]],7,0)</f>
        <v>#N/A</v>
      </c>
      <c r="E1642" s="3" t="e">
        <f>VLOOKUP(Final_manabou_kanji[[#This Row],[Sr. no.]],Raw_data_N2_Kanji[[Sr. no.]:[Meaning]],8,0)</f>
        <v>#N/A</v>
      </c>
      <c r="F1642" s="39" t="e">
        <f>VLOOKUP(Final_manabou_kanji[[#This Row],[Sr. no.]],Raw_data_N2_Kanji[[Sr. no.]:[Meaning]],9,0)</f>
        <v>#N/A</v>
      </c>
      <c r="G1642" s="66" t="e">
        <f>VLOOKUP(Final_manabou_kanji[[#This Row],[Sr. no.]],Raw_data_N2_Kanji[[Sr. no.]:[Sentence]],13,0)</f>
        <v>#N/A</v>
      </c>
      <c r="H1642" t="e">
        <f>VLOOKUP(Final_manabou_kanji[[#This Row],[Kanji]],Raw_data_N2_Kanji[[Receipe]:[Meaning]],6,0)</f>
        <v>#N/A</v>
      </c>
      <c r="I1642" t="e">
        <f>VLOOKUP(Final_manabou_kanji[[#This Row],[Kanji]],Raw_data_N2_Kanji[[Receipe]:[Meaning]],7,0)</f>
        <v>#N/A</v>
      </c>
      <c r="J1642" t="e">
        <f>#REF!</f>
        <v>#REF!</v>
      </c>
      <c r="K1642" s="35">
        <f>Final_manabou_kanji[[#This Row],[Sr. no.]]</f>
        <v>1640</v>
      </c>
    </row>
    <row r="1643" spans="2:11" ht="15" customHeight="1" x14ac:dyDescent="0.3">
      <c r="B1643" s="34">
        <v>1641</v>
      </c>
      <c r="C1643" s="34" t="e">
        <f>VLOOKUP(Final_manabou_kanji[[#This Row],[Sr. no.]],Raw_data_N2_Kanji[[Sr. no.]:[Receipe no]],5,0)</f>
        <v>#N/A</v>
      </c>
      <c r="D1643" s="38" t="e">
        <f>VLOOKUP(Final_manabou_kanji[[#This Row],[Sr. no.]],Raw_data_N2_Kanji[[Sr. no.]:[Meaning]],7,0)</f>
        <v>#N/A</v>
      </c>
      <c r="E1643" s="3" t="e">
        <f>VLOOKUP(Final_manabou_kanji[[#This Row],[Sr. no.]],Raw_data_N2_Kanji[[Sr. no.]:[Meaning]],8,0)</f>
        <v>#N/A</v>
      </c>
      <c r="F1643" s="39" t="e">
        <f>VLOOKUP(Final_manabou_kanji[[#This Row],[Sr. no.]],Raw_data_N2_Kanji[[Sr. no.]:[Meaning]],9,0)</f>
        <v>#N/A</v>
      </c>
      <c r="G1643" s="66" t="e">
        <f>VLOOKUP(Final_manabou_kanji[[#This Row],[Sr. no.]],Raw_data_N2_Kanji[[Sr. no.]:[Sentence]],13,0)</f>
        <v>#N/A</v>
      </c>
      <c r="H1643" t="e">
        <f>VLOOKUP(Final_manabou_kanji[[#This Row],[Kanji]],Raw_data_N2_Kanji[[Receipe]:[Meaning]],6,0)</f>
        <v>#N/A</v>
      </c>
      <c r="I1643" t="e">
        <f>VLOOKUP(Final_manabou_kanji[[#This Row],[Kanji]],Raw_data_N2_Kanji[[Receipe]:[Meaning]],7,0)</f>
        <v>#N/A</v>
      </c>
      <c r="J1643" t="e">
        <f>#REF!</f>
        <v>#REF!</v>
      </c>
      <c r="K1643" s="35">
        <f>Final_manabou_kanji[[#This Row],[Sr. no.]]</f>
        <v>1641</v>
      </c>
    </row>
    <row r="1644" spans="2:11" ht="15" customHeight="1" x14ac:dyDescent="0.3">
      <c r="B1644" s="34">
        <v>1642</v>
      </c>
      <c r="C1644" s="34" t="e">
        <f>VLOOKUP(Final_manabou_kanji[[#This Row],[Sr. no.]],Raw_data_N2_Kanji[[Sr. no.]:[Receipe no]],5,0)</f>
        <v>#N/A</v>
      </c>
      <c r="D1644" s="38" t="e">
        <f>VLOOKUP(Final_manabou_kanji[[#This Row],[Sr. no.]],Raw_data_N2_Kanji[[Sr. no.]:[Meaning]],7,0)</f>
        <v>#N/A</v>
      </c>
      <c r="E1644" s="3" t="e">
        <f>VLOOKUP(Final_manabou_kanji[[#This Row],[Sr. no.]],Raw_data_N2_Kanji[[Sr. no.]:[Meaning]],8,0)</f>
        <v>#N/A</v>
      </c>
      <c r="F1644" s="39" t="e">
        <f>VLOOKUP(Final_manabou_kanji[[#This Row],[Sr. no.]],Raw_data_N2_Kanji[[Sr. no.]:[Meaning]],9,0)</f>
        <v>#N/A</v>
      </c>
      <c r="G1644" s="66" t="e">
        <f>VLOOKUP(Final_manabou_kanji[[#This Row],[Sr. no.]],Raw_data_N2_Kanji[[Sr. no.]:[Sentence]],13,0)</f>
        <v>#N/A</v>
      </c>
      <c r="H1644" t="e">
        <f>VLOOKUP(Final_manabou_kanji[[#This Row],[Kanji]],Raw_data_N2_Kanji[[Receipe]:[Meaning]],6,0)</f>
        <v>#N/A</v>
      </c>
      <c r="I1644" t="e">
        <f>VLOOKUP(Final_manabou_kanji[[#This Row],[Kanji]],Raw_data_N2_Kanji[[Receipe]:[Meaning]],7,0)</f>
        <v>#N/A</v>
      </c>
      <c r="J1644" t="e">
        <f>#REF!</f>
        <v>#REF!</v>
      </c>
      <c r="K1644" s="35">
        <f>Final_manabou_kanji[[#This Row],[Sr. no.]]</f>
        <v>1642</v>
      </c>
    </row>
    <row r="1645" spans="2:11" ht="15" customHeight="1" x14ac:dyDescent="0.3">
      <c r="B1645" s="34">
        <v>1643</v>
      </c>
      <c r="C1645" s="34" t="e">
        <f>VLOOKUP(Final_manabou_kanji[[#This Row],[Sr. no.]],Raw_data_N2_Kanji[[Sr. no.]:[Receipe no]],5,0)</f>
        <v>#N/A</v>
      </c>
      <c r="D1645" s="38" t="e">
        <f>VLOOKUP(Final_manabou_kanji[[#This Row],[Sr. no.]],Raw_data_N2_Kanji[[Sr. no.]:[Meaning]],7,0)</f>
        <v>#N/A</v>
      </c>
      <c r="E1645" s="3" t="e">
        <f>VLOOKUP(Final_manabou_kanji[[#This Row],[Sr. no.]],Raw_data_N2_Kanji[[Sr. no.]:[Meaning]],8,0)</f>
        <v>#N/A</v>
      </c>
      <c r="F1645" s="39" t="e">
        <f>VLOOKUP(Final_manabou_kanji[[#This Row],[Sr. no.]],Raw_data_N2_Kanji[[Sr. no.]:[Meaning]],9,0)</f>
        <v>#N/A</v>
      </c>
      <c r="G1645" s="66" t="e">
        <f>VLOOKUP(Final_manabou_kanji[[#This Row],[Sr. no.]],Raw_data_N2_Kanji[[Sr. no.]:[Sentence]],13,0)</f>
        <v>#N/A</v>
      </c>
      <c r="H1645" t="e">
        <f>VLOOKUP(Final_manabou_kanji[[#This Row],[Kanji]],Raw_data_N2_Kanji[[Receipe]:[Meaning]],6,0)</f>
        <v>#N/A</v>
      </c>
      <c r="I1645" t="e">
        <f>VLOOKUP(Final_manabou_kanji[[#This Row],[Kanji]],Raw_data_N2_Kanji[[Receipe]:[Meaning]],7,0)</f>
        <v>#N/A</v>
      </c>
      <c r="J1645" t="e">
        <f>#REF!</f>
        <v>#REF!</v>
      </c>
      <c r="K1645" s="35">
        <f>Final_manabou_kanji[[#This Row],[Sr. no.]]</f>
        <v>1643</v>
      </c>
    </row>
    <row r="1646" spans="2:11" ht="15" customHeight="1" x14ac:dyDescent="0.3">
      <c r="B1646" s="34">
        <v>1644</v>
      </c>
      <c r="C1646" s="34" t="e">
        <f>VLOOKUP(Final_manabou_kanji[[#This Row],[Sr. no.]],Raw_data_N2_Kanji[[Sr. no.]:[Receipe no]],5,0)</f>
        <v>#N/A</v>
      </c>
      <c r="D1646" s="38" t="e">
        <f>VLOOKUP(Final_manabou_kanji[[#This Row],[Sr. no.]],Raw_data_N2_Kanji[[Sr. no.]:[Meaning]],7,0)</f>
        <v>#N/A</v>
      </c>
      <c r="E1646" s="3" t="e">
        <f>VLOOKUP(Final_manabou_kanji[[#This Row],[Sr. no.]],Raw_data_N2_Kanji[[Sr. no.]:[Meaning]],8,0)</f>
        <v>#N/A</v>
      </c>
      <c r="F1646" s="39" t="e">
        <f>VLOOKUP(Final_manabou_kanji[[#This Row],[Sr. no.]],Raw_data_N2_Kanji[[Sr. no.]:[Meaning]],9,0)</f>
        <v>#N/A</v>
      </c>
      <c r="G1646" s="66" t="e">
        <f>VLOOKUP(Final_manabou_kanji[[#This Row],[Sr. no.]],Raw_data_N2_Kanji[[Sr. no.]:[Sentence]],13,0)</f>
        <v>#N/A</v>
      </c>
      <c r="H1646" t="e">
        <f>VLOOKUP(Final_manabou_kanji[[#This Row],[Kanji]],Raw_data_N2_Kanji[[Receipe]:[Meaning]],6,0)</f>
        <v>#N/A</v>
      </c>
      <c r="I1646" t="e">
        <f>VLOOKUP(Final_manabou_kanji[[#This Row],[Kanji]],Raw_data_N2_Kanji[[Receipe]:[Meaning]],7,0)</f>
        <v>#N/A</v>
      </c>
      <c r="J1646" t="e">
        <f>#REF!</f>
        <v>#REF!</v>
      </c>
      <c r="K1646" s="35">
        <f>Final_manabou_kanji[[#This Row],[Sr. no.]]</f>
        <v>1644</v>
      </c>
    </row>
    <row r="1647" spans="2:11" ht="15" customHeight="1" x14ac:dyDescent="0.3">
      <c r="B1647" s="34">
        <v>1645</v>
      </c>
      <c r="C1647" s="34" t="e">
        <f>VLOOKUP(Final_manabou_kanji[[#This Row],[Sr. no.]],Raw_data_N2_Kanji[[Sr. no.]:[Receipe no]],5,0)</f>
        <v>#N/A</v>
      </c>
      <c r="D1647" s="38" t="e">
        <f>VLOOKUP(Final_manabou_kanji[[#This Row],[Sr. no.]],Raw_data_N2_Kanji[[Sr. no.]:[Meaning]],7,0)</f>
        <v>#N/A</v>
      </c>
      <c r="E1647" s="3" t="e">
        <f>VLOOKUP(Final_manabou_kanji[[#This Row],[Sr. no.]],Raw_data_N2_Kanji[[Sr. no.]:[Meaning]],8,0)</f>
        <v>#N/A</v>
      </c>
      <c r="F1647" s="39" t="e">
        <f>VLOOKUP(Final_manabou_kanji[[#This Row],[Sr. no.]],Raw_data_N2_Kanji[[Sr. no.]:[Meaning]],9,0)</f>
        <v>#N/A</v>
      </c>
      <c r="G1647" s="66" t="e">
        <f>VLOOKUP(Final_manabou_kanji[[#This Row],[Sr. no.]],Raw_data_N2_Kanji[[Sr. no.]:[Sentence]],13,0)</f>
        <v>#N/A</v>
      </c>
      <c r="H1647" t="e">
        <f>VLOOKUP(Final_manabou_kanji[[#This Row],[Kanji]],Raw_data_N2_Kanji[[Receipe]:[Meaning]],6,0)</f>
        <v>#N/A</v>
      </c>
      <c r="I1647" t="e">
        <f>VLOOKUP(Final_manabou_kanji[[#This Row],[Kanji]],Raw_data_N2_Kanji[[Receipe]:[Meaning]],7,0)</f>
        <v>#N/A</v>
      </c>
      <c r="J1647" t="e">
        <f>#REF!</f>
        <v>#REF!</v>
      </c>
      <c r="K1647" s="35">
        <f>Final_manabou_kanji[[#This Row],[Sr. no.]]</f>
        <v>1645</v>
      </c>
    </row>
    <row r="1648" spans="2:11" ht="15" customHeight="1" x14ac:dyDescent="0.3">
      <c r="B1648" s="34">
        <v>1646</v>
      </c>
      <c r="C1648" s="34" t="e">
        <f>VLOOKUP(Final_manabou_kanji[[#This Row],[Sr. no.]],Raw_data_N2_Kanji[[Sr. no.]:[Receipe no]],5,0)</f>
        <v>#N/A</v>
      </c>
      <c r="D1648" s="38" t="e">
        <f>VLOOKUP(Final_manabou_kanji[[#This Row],[Sr. no.]],Raw_data_N2_Kanji[[Sr. no.]:[Meaning]],7,0)</f>
        <v>#N/A</v>
      </c>
      <c r="E1648" s="3" t="e">
        <f>VLOOKUP(Final_manabou_kanji[[#This Row],[Sr. no.]],Raw_data_N2_Kanji[[Sr. no.]:[Meaning]],8,0)</f>
        <v>#N/A</v>
      </c>
      <c r="F1648" s="39" t="e">
        <f>VLOOKUP(Final_manabou_kanji[[#This Row],[Sr. no.]],Raw_data_N2_Kanji[[Sr. no.]:[Meaning]],9,0)</f>
        <v>#N/A</v>
      </c>
      <c r="G1648" s="66" t="e">
        <f>VLOOKUP(Final_manabou_kanji[[#This Row],[Sr. no.]],Raw_data_N2_Kanji[[Sr. no.]:[Sentence]],13,0)</f>
        <v>#N/A</v>
      </c>
      <c r="H1648" t="e">
        <f>VLOOKUP(Final_manabou_kanji[[#This Row],[Kanji]],Raw_data_N2_Kanji[[Receipe]:[Meaning]],6,0)</f>
        <v>#N/A</v>
      </c>
      <c r="I1648" t="e">
        <f>VLOOKUP(Final_manabou_kanji[[#This Row],[Kanji]],Raw_data_N2_Kanji[[Receipe]:[Meaning]],7,0)</f>
        <v>#N/A</v>
      </c>
      <c r="J1648" t="e">
        <f>#REF!</f>
        <v>#REF!</v>
      </c>
      <c r="K1648" s="35">
        <f>Final_manabou_kanji[[#This Row],[Sr. no.]]</f>
        <v>1646</v>
      </c>
    </row>
    <row r="1649" spans="2:11" ht="15" customHeight="1" x14ac:dyDescent="0.3">
      <c r="B1649" s="34">
        <v>1647</v>
      </c>
      <c r="C1649" s="34" t="e">
        <f>VLOOKUP(Final_manabou_kanji[[#This Row],[Sr. no.]],Raw_data_N2_Kanji[[Sr. no.]:[Receipe no]],5,0)</f>
        <v>#N/A</v>
      </c>
      <c r="D1649" s="38" t="e">
        <f>VLOOKUP(Final_manabou_kanji[[#This Row],[Sr. no.]],Raw_data_N2_Kanji[[Sr. no.]:[Meaning]],7,0)</f>
        <v>#N/A</v>
      </c>
      <c r="E1649" s="3" t="e">
        <f>VLOOKUP(Final_manabou_kanji[[#This Row],[Sr. no.]],Raw_data_N2_Kanji[[Sr. no.]:[Meaning]],8,0)</f>
        <v>#N/A</v>
      </c>
      <c r="F1649" s="39" t="e">
        <f>VLOOKUP(Final_manabou_kanji[[#This Row],[Sr. no.]],Raw_data_N2_Kanji[[Sr. no.]:[Meaning]],9,0)</f>
        <v>#N/A</v>
      </c>
      <c r="G1649" s="66" t="e">
        <f>VLOOKUP(Final_manabou_kanji[[#This Row],[Sr. no.]],Raw_data_N2_Kanji[[Sr. no.]:[Sentence]],13,0)</f>
        <v>#N/A</v>
      </c>
      <c r="H1649" t="e">
        <f>VLOOKUP(Final_manabou_kanji[[#This Row],[Kanji]],Raw_data_N2_Kanji[[Receipe]:[Meaning]],6,0)</f>
        <v>#N/A</v>
      </c>
      <c r="I1649" t="e">
        <f>VLOOKUP(Final_manabou_kanji[[#This Row],[Kanji]],Raw_data_N2_Kanji[[Receipe]:[Meaning]],7,0)</f>
        <v>#N/A</v>
      </c>
      <c r="J1649" t="e">
        <f>#REF!</f>
        <v>#REF!</v>
      </c>
      <c r="K1649" s="35">
        <f>Final_manabou_kanji[[#This Row],[Sr. no.]]</f>
        <v>1647</v>
      </c>
    </row>
    <row r="1650" spans="2:11" ht="15" customHeight="1" x14ac:dyDescent="0.3">
      <c r="B1650" s="34">
        <v>1648</v>
      </c>
      <c r="C1650" s="34" t="e">
        <f>VLOOKUP(Final_manabou_kanji[[#This Row],[Sr. no.]],Raw_data_N2_Kanji[[Sr. no.]:[Receipe no]],5,0)</f>
        <v>#N/A</v>
      </c>
      <c r="D1650" s="38" t="e">
        <f>VLOOKUP(Final_manabou_kanji[[#This Row],[Sr. no.]],Raw_data_N2_Kanji[[Sr. no.]:[Meaning]],7,0)</f>
        <v>#N/A</v>
      </c>
      <c r="E1650" s="3" t="e">
        <f>VLOOKUP(Final_manabou_kanji[[#This Row],[Sr. no.]],Raw_data_N2_Kanji[[Sr. no.]:[Meaning]],8,0)</f>
        <v>#N/A</v>
      </c>
      <c r="F1650" s="39" t="e">
        <f>VLOOKUP(Final_manabou_kanji[[#This Row],[Sr. no.]],Raw_data_N2_Kanji[[Sr. no.]:[Meaning]],9,0)</f>
        <v>#N/A</v>
      </c>
      <c r="G1650" s="66" t="e">
        <f>VLOOKUP(Final_manabou_kanji[[#This Row],[Sr. no.]],Raw_data_N2_Kanji[[Sr. no.]:[Sentence]],13,0)</f>
        <v>#N/A</v>
      </c>
      <c r="H1650" t="e">
        <f>VLOOKUP(Final_manabou_kanji[[#This Row],[Kanji]],Raw_data_N2_Kanji[[Receipe]:[Meaning]],6,0)</f>
        <v>#N/A</v>
      </c>
      <c r="I1650" t="e">
        <f>VLOOKUP(Final_manabou_kanji[[#This Row],[Kanji]],Raw_data_N2_Kanji[[Receipe]:[Meaning]],7,0)</f>
        <v>#N/A</v>
      </c>
      <c r="J1650" t="e">
        <f>#REF!</f>
        <v>#REF!</v>
      </c>
      <c r="K1650" s="35">
        <f>Final_manabou_kanji[[#This Row],[Sr. no.]]</f>
        <v>1648</v>
      </c>
    </row>
    <row r="1651" spans="2:11" ht="15" customHeight="1" x14ac:dyDescent="0.3">
      <c r="B1651" s="34">
        <v>1649</v>
      </c>
      <c r="C1651" s="34" t="e">
        <f>VLOOKUP(Final_manabou_kanji[[#This Row],[Sr. no.]],Raw_data_N2_Kanji[[Sr. no.]:[Receipe no]],5,0)</f>
        <v>#N/A</v>
      </c>
      <c r="D1651" s="38" t="e">
        <f>VLOOKUP(Final_manabou_kanji[[#This Row],[Sr. no.]],Raw_data_N2_Kanji[[Sr. no.]:[Meaning]],7,0)</f>
        <v>#N/A</v>
      </c>
      <c r="E1651" s="3" t="e">
        <f>VLOOKUP(Final_manabou_kanji[[#This Row],[Sr. no.]],Raw_data_N2_Kanji[[Sr. no.]:[Meaning]],8,0)</f>
        <v>#N/A</v>
      </c>
      <c r="F1651" s="39" t="e">
        <f>VLOOKUP(Final_manabou_kanji[[#This Row],[Sr. no.]],Raw_data_N2_Kanji[[Sr. no.]:[Meaning]],9,0)</f>
        <v>#N/A</v>
      </c>
      <c r="G1651" s="66" t="e">
        <f>VLOOKUP(Final_manabou_kanji[[#This Row],[Sr. no.]],Raw_data_N2_Kanji[[Sr. no.]:[Sentence]],13,0)</f>
        <v>#N/A</v>
      </c>
      <c r="H1651" t="e">
        <f>VLOOKUP(Final_manabou_kanji[[#This Row],[Kanji]],Raw_data_N2_Kanji[[Receipe]:[Meaning]],6,0)</f>
        <v>#N/A</v>
      </c>
      <c r="I1651" t="e">
        <f>VLOOKUP(Final_manabou_kanji[[#This Row],[Kanji]],Raw_data_N2_Kanji[[Receipe]:[Meaning]],7,0)</f>
        <v>#N/A</v>
      </c>
      <c r="J1651" t="e">
        <f>#REF!</f>
        <v>#REF!</v>
      </c>
      <c r="K1651" s="35">
        <f>Final_manabou_kanji[[#This Row],[Sr. no.]]</f>
        <v>1649</v>
      </c>
    </row>
    <row r="1652" spans="2:11" ht="15" customHeight="1" x14ac:dyDescent="0.3">
      <c r="B1652" s="34">
        <v>1650</v>
      </c>
      <c r="C1652" s="34" t="e">
        <f>VLOOKUP(Final_manabou_kanji[[#This Row],[Sr. no.]],Raw_data_N2_Kanji[[Sr. no.]:[Receipe no]],5,0)</f>
        <v>#N/A</v>
      </c>
      <c r="D1652" s="38" t="e">
        <f>VLOOKUP(Final_manabou_kanji[[#This Row],[Sr. no.]],Raw_data_N2_Kanji[[Sr. no.]:[Meaning]],7,0)</f>
        <v>#N/A</v>
      </c>
      <c r="E1652" s="3" t="e">
        <f>VLOOKUP(Final_manabou_kanji[[#This Row],[Sr. no.]],Raw_data_N2_Kanji[[Sr. no.]:[Meaning]],8,0)</f>
        <v>#N/A</v>
      </c>
      <c r="F1652" s="39" t="e">
        <f>VLOOKUP(Final_manabou_kanji[[#This Row],[Sr. no.]],Raw_data_N2_Kanji[[Sr. no.]:[Meaning]],9,0)</f>
        <v>#N/A</v>
      </c>
      <c r="G1652" s="66" t="e">
        <f>VLOOKUP(Final_manabou_kanji[[#This Row],[Sr. no.]],Raw_data_N2_Kanji[[Sr. no.]:[Sentence]],13,0)</f>
        <v>#N/A</v>
      </c>
      <c r="H1652" t="e">
        <f>VLOOKUP(Final_manabou_kanji[[#This Row],[Kanji]],Raw_data_N2_Kanji[[Receipe]:[Meaning]],6,0)</f>
        <v>#N/A</v>
      </c>
      <c r="I1652" t="e">
        <f>VLOOKUP(Final_manabou_kanji[[#This Row],[Kanji]],Raw_data_N2_Kanji[[Receipe]:[Meaning]],7,0)</f>
        <v>#N/A</v>
      </c>
      <c r="J1652" t="e">
        <f>#REF!</f>
        <v>#REF!</v>
      </c>
      <c r="K1652" s="35">
        <f>Final_manabou_kanji[[#This Row],[Sr. no.]]</f>
        <v>1650</v>
      </c>
    </row>
    <row r="1653" spans="2:11" ht="15" customHeight="1" x14ac:dyDescent="0.3">
      <c r="B1653" s="34">
        <v>1651</v>
      </c>
      <c r="C1653" s="34" t="e">
        <f>VLOOKUP(Final_manabou_kanji[[#This Row],[Sr. no.]],Raw_data_N2_Kanji[[Sr. no.]:[Receipe no]],5,0)</f>
        <v>#N/A</v>
      </c>
      <c r="D1653" s="38" t="e">
        <f>VLOOKUP(Final_manabou_kanji[[#This Row],[Sr. no.]],Raw_data_N2_Kanji[[Sr. no.]:[Meaning]],7,0)</f>
        <v>#N/A</v>
      </c>
      <c r="E1653" s="3" t="e">
        <f>VLOOKUP(Final_manabou_kanji[[#This Row],[Sr. no.]],Raw_data_N2_Kanji[[Sr. no.]:[Meaning]],8,0)</f>
        <v>#N/A</v>
      </c>
      <c r="F1653" s="39" t="e">
        <f>VLOOKUP(Final_manabou_kanji[[#This Row],[Sr. no.]],Raw_data_N2_Kanji[[Sr. no.]:[Meaning]],9,0)</f>
        <v>#N/A</v>
      </c>
      <c r="G1653" s="66" t="e">
        <f>VLOOKUP(Final_manabou_kanji[[#This Row],[Sr. no.]],Raw_data_N2_Kanji[[Sr. no.]:[Sentence]],13,0)</f>
        <v>#N/A</v>
      </c>
      <c r="H1653" t="e">
        <f>VLOOKUP(Final_manabou_kanji[[#This Row],[Kanji]],Raw_data_N2_Kanji[[Receipe]:[Meaning]],6,0)</f>
        <v>#N/A</v>
      </c>
      <c r="I1653" t="e">
        <f>VLOOKUP(Final_manabou_kanji[[#This Row],[Kanji]],Raw_data_N2_Kanji[[Receipe]:[Meaning]],7,0)</f>
        <v>#N/A</v>
      </c>
      <c r="J1653" t="e">
        <f>#REF!</f>
        <v>#REF!</v>
      </c>
      <c r="K1653" s="35">
        <f>Final_manabou_kanji[[#This Row],[Sr. no.]]</f>
        <v>1651</v>
      </c>
    </row>
    <row r="1654" spans="2:11" ht="15" customHeight="1" x14ac:dyDescent="0.3">
      <c r="B1654" s="34">
        <v>1652</v>
      </c>
      <c r="C1654" s="34" t="e">
        <f>VLOOKUP(Final_manabou_kanji[[#This Row],[Sr. no.]],Raw_data_N2_Kanji[[Sr. no.]:[Receipe no]],5,0)</f>
        <v>#N/A</v>
      </c>
      <c r="D1654" s="38" t="e">
        <f>VLOOKUP(Final_manabou_kanji[[#This Row],[Sr. no.]],Raw_data_N2_Kanji[[Sr. no.]:[Meaning]],7,0)</f>
        <v>#N/A</v>
      </c>
      <c r="E1654" s="3" t="e">
        <f>VLOOKUP(Final_manabou_kanji[[#This Row],[Sr. no.]],Raw_data_N2_Kanji[[Sr. no.]:[Meaning]],8,0)</f>
        <v>#N/A</v>
      </c>
      <c r="F1654" s="39" t="e">
        <f>VLOOKUP(Final_manabou_kanji[[#This Row],[Sr. no.]],Raw_data_N2_Kanji[[Sr. no.]:[Meaning]],9,0)</f>
        <v>#N/A</v>
      </c>
      <c r="G1654" s="66" t="e">
        <f>VLOOKUP(Final_manabou_kanji[[#This Row],[Sr. no.]],Raw_data_N2_Kanji[[Sr. no.]:[Sentence]],13,0)</f>
        <v>#N/A</v>
      </c>
      <c r="H1654" t="e">
        <f>VLOOKUP(Final_manabou_kanji[[#This Row],[Kanji]],Raw_data_N2_Kanji[[Receipe]:[Meaning]],6,0)</f>
        <v>#N/A</v>
      </c>
      <c r="I1654" t="e">
        <f>VLOOKUP(Final_manabou_kanji[[#This Row],[Kanji]],Raw_data_N2_Kanji[[Receipe]:[Meaning]],7,0)</f>
        <v>#N/A</v>
      </c>
      <c r="J1654" t="e">
        <f>#REF!</f>
        <v>#REF!</v>
      </c>
      <c r="K1654" s="35">
        <f>Final_manabou_kanji[[#This Row],[Sr. no.]]</f>
        <v>1652</v>
      </c>
    </row>
    <row r="1655" spans="2:11" ht="15" customHeight="1" x14ac:dyDescent="0.3">
      <c r="B1655" s="34">
        <v>1653</v>
      </c>
      <c r="C1655" s="34" t="e">
        <f>VLOOKUP(Final_manabou_kanji[[#This Row],[Sr. no.]],Raw_data_N2_Kanji[[Sr. no.]:[Receipe no]],5,0)</f>
        <v>#N/A</v>
      </c>
      <c r="D1655" s="38" t="e">
        <f>VLOOKUP(Final_manabou_kanji[[#This Row],[Sr. no.]],Raw_data_N2_Kanji[[Sr. no.]:[Meaning]],7,0)</f>
        <v>#N/A</v>
      </c>
      <c r="E1655" s="3" t="e">
        <f>VLOOKUP(Final_manabou_kanji[[#This Row],[Sr. no.]],Raw_data_N2_Kanji[[Sr. no.]:[Meaning]],8,0)</f>
        <v>#N/A</v>
      </c>
      <c r="F1655" s="39" t="e">
        <f>VLOOKUP(Final_manabou_kanji[[#This Row],[Sr. no.]],Raw_data_N2_Kanji[[Sr. no.]:[Meaning]],9,0)</f>
        <v>#N/A</v>
      </c>
      <c r="G1655" s="66" t="e">
        <f>VLOOKUP(Final_manabou_kanji[[#This Row],[Sr. no.]],Raw_data_N2_Kanji[[Sr. no.]:[Sentence]],13,0)</f>
        <v>#N/A</v>
      </c>
      <c r="H1655" t="e">
        <f>VLOOKUP(Final_manabou_kanji[[#This Row],[Kanji]],Raw_data_N2_Kanji[[Receipe]:[Meaning]],6,0)</f>
        <v>#N/A</v>
      </c>
      <c r="I1655" t="e">
        <f>VLOOKUP(Final_manabou_kanji[[#This Row],[Kanji]],Raw_data_N2_Kanji[[Receipe]:[Meaning]],7,0)</f>
        <v>#N/A</v>
      </c>
      <c r="J1655" t="e">
        <f>#REF!</f>
        <v>#REF!</v>
      </c>
      <c r="K1655" s="35">
        <f>Final_manabou_kanji[[#This Row],[Sr. no.]]</f>
        <v>1653</v>
      </c>
    </row>
    <row r="1656" spans="2:11" ht="15" customHeight="1" x14ac:dyDescent="0.3">
      <c r="B1656" s="34">
        <v>1654</v>
      </c>
      <c r="C1656" s="34" t="e">
        <f>VLOOKUP(Final_manabou_kanji[[#This Row],[Sr. no.]],Raw_data_N2_Kanji[[Sr. no.]:[Receipe no]],5,0)</f>
        <v>#N/A</v>
      </c>
      <c r="D1656" s="38" t="e">
        <f>VLOOKUP(Final_manabou_kanji[[#This Row],[Sr. no.]],Raw_data_N2_Kanji[[Sr. no.]:[Meaning]],7,0)</f>
        <v>#N/A</v>
      </c>
      <c r="E1656" s="3" t="e">
        <f>VLOOKUP(Final_manabou_kanji[[#This Row],[Sr. no.]],Raw_data_N2_Kanji[[Sr. no.]:[Meaning]],8,0)</f>
        <v>#N/A</v>
      </c>
      <c r="F1656" s="39" t="e">
        <f>VLOOKUP(Final_manabou_kanji[[#This Row],[Sr. no.]],Raw_data_N2_Kanji[[Sr. no.]:[Meaning]],9,0)</f>
        <v>#N/A</v>
      </c>
      <c r="G1656" s="66" t="e">
        <f>VLOOKUP(Final_manabou_kanji[[#This Row],[Sr. no.]],Raw_data_N2_Kanji[[Sr. no.]:[Sentence]],13,0)</f>
        <v>#N/A</v>
      </c>
      <c r="H1656" t="e">
        <f>VLOOKUP(Final_manabou_kanji[[#This Row],[Kanji]],Raw_data_N2_Kanji[[Receipe]:[Meaning]],6,0)</f>
        <v>#N/A</v>
      </c>
      <c r="I1656" t="e">
        <f>VLOOKUP(Final_manabou_kanji[[#This Row],[Kanji]],Raw_data_N2_Kanji[[Receipe]:[Meaning]],7,0)</f>
        <v>#N/A</v>
      </c>
      <c r="J1656" t="e">
        <f>#REF!</f>
        <v>#REF!</v>
      </c>
      <c r="K1656" s="35">
        <f>Final_manabou_kanji[[#This Row],[Sr. no.]]</f>
        <v>1654</v>
      </c>
    </row>
    <row r="1657" spans="2:11" ht="15" customHeight="1" x14ac:dyDescent="0.3">
      <c r="B1657" s="34">
        <v>1655</v>
      </c>
      <c r="C1657" s="34" t="e">
        <f>VLOOKUP(Final_manabou_kanji[[#This Row],[Sr. no.]],Raw_data_N2_Kanji[[Sr. no.]:[Receipe no]],5,0)</f>
        <v>#N/A</v>
      </c>
      <c r="D1657" s="38" t="e">
        <f>VLOOKUP(Final_manabou_kanji[[#This Row],[Sr. no.]],Raw_data_N2_Kanji[[Sr. no.]:[Meaning]],7,0)</f>
        <v>#N/A</v>
      </c>
      <c r="E1657" s="3" t="e">
        <f>VLOOKUP(Final_manabou_kanji[[#This Row],[Sr. no.]],Raw_data_N2_Kanji[[Sr. no.]:[Meaning]],8,0)</f>
        <v>#N/A</v>
      </c>
      <c r="F1657" s="39" t="e">
        <f>VLOOKUP(Final_manabou_kanji[[#This Row],[Sr. no.]],Raw_data_N2_Kanji[[Sr. no.]:[Meaning]],9,0)</f>
        <v>#N/A</v>
      </c>
      <c r="G1657" s="66" t="e">
        <f>VLOOKUP(Final_manabou_kanji[[#This Row],[Sr. no.]],Raw_data_N2_Kanji[[Sr. no.]:[Sentence]],13,0)</f>
        <v>#N/A</v>
      </c>
      <c r="H1657" t="e">
        <f>VLOOKUP(Final_manabou_kanji[[#This Row],[Kanji]],Raw_data_N2_Kanji[[Receipe]:[Meaning]],6,0)</f>
        <v>#N/A</v>
      </c>
      <c r="I1657" t="e">
        <f>VLOOKUP(Final_manabou_kanji[[#This Row],[Kanji]],Raw_data_N2_Kanji[[Receipe]:[Meaning]],7,0)</f>
        <v>#N/A</v>
      </c>
      <c r="J1657" t="e">
        <f>#REF!</f>
        <v>#REF!</v>
      </c>
      <c r="K1657" s="35">
        <f>Final_manabou_kanji[[#This Row],[Sr. no.]]</f>
        <v>1655</v>
      </c>
    </row>
    <row r="1658" spans="2:11" ht="15" customHeight="1" x14ac:dyDescent="0.3">
      <c r="B1658" s="34">
        <v>1656</v>
      </c>
      <c r="C1658" s="34" t="e">
        <f>VLOOKUP(Final_manabou_kanji[[#This Row],[Sr. no.]],Raw_data_N2_Kanji[[Sr. no.]:[Receipe no]],5,0)</f>
        <v>#N/A</v>
      </c>
      <c r="D1658" s="38" t="e">
        <f>VLOOKUP(Final_manabou_kanji[[#This Row],[Sr. no.]],Raw_data_N2_Kanji[[Sr. no.]:[Meaning]],7,0)</f>
        <v>#N/A</v>
      </c>
      <c r="E1658" s="3" t="e">
        <f>VLOOKUP(Final_manabou_kanji[[#This Row],[Sr. no.]],Raw_data_N2_Kanji[[Sr. no.]:[Meaning]],8,0)</f>
        <v>#N/A</v>
      </c>
      <c r="F1658" s="39" t="e">
        <f>VLOOKUP(Final_manabou_kanji[[#This Row],[Sr. no.]],Raw_data_N2_Kanji[[Sr. no.]:[Meaning]],9,0)</f>
        <v>#N/A</v>
      </c>
      <c r="G1658" s="66" t="e">
        <f>VLOOKUP(Final_manabou_kanji[[#This Row],[Sr. no.]],Raw_data_N2_Kanji[[Sr. no.]:[Sentence]],13,0)</f>
        <v>#N/A</v>
      </c>
      <c r="H1658" t="e">
        <f>VLOOKUP(Final_manabou_kanji[[#This Row],[Kanji]],Raw_data_N2_Kanji[[Receipe]:[Meaning]],6,0)</f>
        <v>#N/A</v>
      </c>
      <c r="I1658" t="e">
        <f>VLOOKUP(Final_manabou_kanji[[#This Row],[Kanji]],Raw_data_N2_Kanji[[Receipe]:[Meaning]],7,0)</f>
        <v>#N/A</v>
      </c>
      <c r="J1658" t="e">
        <f>#REF!</f>
        <v>#REF!</v>
      </c>
      <c r="K1658" s="35">
        <f>Final_manabou_kanji[[#This Row],[Sr. no.]]</f>
        <v>1656</v>
      </c>
    </row>
    <row r="1659" spans="2:11" ht="15" customHeight="1" x14ac:dyDescent="0.3">
      <c r="B1659" s="34">
        <v>1657</v>
      </c>
      <c r="C1659" s="34" t="e">
        <f>VLOOKUP(Final_manabou_kanji[[#This Row],[Sr. no.]],Raw_data_N2_Kanji[[Sr. no.]:[Receipe no]],5,0)</f>
        <v>#N/A</v>
      </c>
      <c r="D1659" s="38" t="e">
        <f>VLOOKUP(Final_manabou_kanji[[#This Row],[Sr. no.]],Raw_data_N2_Kanji[[Sr. no.]:[Meaning]],7,0)</f>
        <v>#N/A</v>
      </c>
      <c r="E1659" s="3" t="e">
        <f>VLOOKUP(Final_manabou_kanji[[#This Row],[Sr. no.]],Raw_data_N2_Kanji[[Sr. no.]:[Meaning]],8,0)</f>
        <v>#N/A</v>
      </c>
      <c r="F1659" s="39" t="e">
        <f>VLOOKUP(Final_manabou_kanji[[#This Row],[Sr. no.]],Raw_data_N2_Kanji[[Sr. no.]:[Meaning]],9,0)</f>
        <v>#N/A</v>
      </c>
      <c r="G1659" s="66" t="e">
        <f>VLOOKUP(Final_manabou_kanji[[#This Row],[Sr. no.]],Raw_data_N2_Kanji[[Sr. no.]:[Sentence]],13,0)</f>
        <v>#N/A</v>
      </c>
      <c r="H1659" t="e">
        <f>VLOOKUP(Final_manabou_kanji[[#This Row],[Kanji]],Raw_data_N2_Kanji[[Receipe]:[Meaning]],6,0)</f>
        <v>#N/A</v>
      </c>
      <c r="I1659" t="e">
        <f>VLOOKUP(Final_manabou_kanji[[#This Row],[Kanji]],Raw_data_N2_Kanji[[Receipe]:[Meaning]],7,0)</f>
        <v>#N/A</v>
      </c>
      <c r="J1659" t="e">
        <f>#REF!</f>
        <v>#REF!</v>
      </c>
      <c r="K1659" s="35">
        <f>Final_manabou_kanji[[#This Row],[Sr. no.]]</f>
        <v>1657</v>
      </c>
    </row>
    <row r="1660" spans="2:11" ht="15" customHeight="1" x14ac:dyDescent="0.3">
      <c r="B1660" s="34">
        <v>1658</v>
      </c>
      <c r="C1660" s="34" t="e">
        <f>VLOOKUP(Final_manabou_kanji[[#This Row],[Sr. no.]],Raw_data_N2_Kanji[[Sr. no.]:[Receipe no]],5,0)</f>
        <v>#N/A</v>
      </c>
      <c r="D1660" s="38" t="e">
        <f>VLOOKUP(Final_manabou_kanji[[#This Row],[Sr. no.]],Raw_data_N2_Kanji[[Sr. no.]:[Meaning]],7,0)</f>
        <v>#N/A</v>
      </c>
      <c r="E1660" s="3" t="e">
        <f>VLOOKUP(Final_manabou_kanji[[#This Row],[Sr. no.]],Raw_data_N2_Kanji[[Sr. no.]:[Meaning]],8,0)</f>
        <v>#N/A</v>
      </c>
      <c r="F1660" s="39" t="e">
        <f>VLOOKUP(Final_manabou_kanji[[#This Row],[Sr. no.]],Raw_data_N2_Kanji[[Sr. no.]:[Meaning]],9,0)</f>
        <v>#N/A</v>
      </c>
      <c r="G1660" s="66" t="e">
        <f>VLOOKUP(Final_manabou_kanji[[#This Row],[Sr. no.]],Raw_data_N2_Kanji[[Sr. no.]:[Sentence]],13,0)</f>
        <v>#N/A</v>
      </c>
      <c r="H1660" t="e">
        <f>VLOOKUP(Final_manabou_kanji[[#This Row],[Kanji]],Raw_data_N2_Kanji[[Receipe]:[Meaning]],6,0)</f>
        <v>#N/A</v>
      </c>
      <c r="I1660" t="e">
        <f>VLOOKUP(Final_manabou_kanji[[#This Row],[Kanji]],Raw_data_N2_Kanji[[Receipe]:[Meaning]],7,0)</f>
        <v>#N/A</v>
      </c>
      <c r="J1660" t="e">
        <f>#REF!</f>
        <v>#REF!</v>
      </c>
      <c r="K1660" s="35">
        <f>Final_manabou_kanji[[#This Row],[Sr. no.]]</f>
        <v>1658</v>
      </c>
    </row>
    <row r="1661" spans="2:11" ht="15" customHeight="1" x14ac:dyDescent="0.3">
      <c r="B1661" s="34">
        <v>1659</v>
      </c>
      <c r="C1661" s="34" t="e">
        <f>VLOOKUP(Final_manabou_kanji[[#This Row],[Sr. no.]],Raw_data_N2_Kanji[[Sr. no.]:[Receipe no]],5,0)</f>
        <v>#N/A</v>
      </c>
      <c r="D1661" s="38" t="e">
        <f>VLOOKUP(Final_manabou_kanji[[#This Row],[Sr. no.]],Raw_data_N2_Kanji[[Sr. no.]:[Meaning]],7,0)</f>
        <v>#N/A</v>
      </c>
      <c r="E1661" s="3" t="e">
        <f>VLOOKUP(Final_manabou_kanji[[#This Row],[Sr. no.]],Raw_data_N2_Kanji[[Sr. no.]:[Meaning]],8,0)</f>
        <v>#N/A</v>
      </c>
      <c r="F1661" s="39" t="e">
        <f>VLOOKUP(Final_manabou_kanji[[#This Row],[Sr. no.]],Raw_data_N2_Kanji[[Sr. no.]:[Meaning]],9,0)</f>
        <v>#N/A</v>
      </c>
      <c r="G1661" s="66" t="e">
        <f>VLOOKUP(Final_manabou_kanji[[#This Row],[Sr. no.]],Raw_data_N2_Kanji[[Sr. no.]:[Sentence]],13,0)</f>
        <v>#N/A</v>
      </c>
      <c r="H1661" t="e">
        <f>VLOOKUP(Final_manabou_kanji[[#This Row],[Kanji]],Raw_data_N2_Kanji[[Receipe]:[Meaning]],6,0)</f>
        <v>#N/A</v>
      </c>
      <c r="I1661" t="e">
        <f>VLOOKUP(Final_manabou_kanji[[#This Row],[Kanji]],Raw_data_N2_Kanji[[Receipe]:[Meaning]],7,0)</f>
        <v>#N/A</v>
      </c>
      <c r="J1661" t="e">
        <f>#REF!</f>
        <v>#REF!</v>
      </c>
      <c r="K1661" s="35">
        <f>Final_manabou_kanji[[#This Row],[Sr. no.]]</f>
        <v>1659</v>
      </c>
    </row>
    <row r="1662" spans="2:11" ht="15" customHeight="1" x14ac:dyDescent="0.3">
      <c r="B1662" s="34">
        <v>1660</v>
      </c>
      <c r="C1662" s="34" t="e">
        <f>VLOOKUP(Final_manabou_kanji[[#This Row],[Sr. no.]],Raw_data_N2_Kanji[[Sr. no.]:[Receipe no]],5,0)</f>
        <v>#N/A</v>
      </c>
      <c r="D1662" s="38" t="e">
        <f>VLOOKUP(Final_manabou_kanji[[#This Row],[Sr. no.]],Raw_data_N2_Kanji[[Sr. no.]:[Meaning]],7,0)</f>
        <v>#N/A</v>
      </c>
      <c r="E1662" s="3" t="e">
        <f>VLOOKUP(Final_manabou_kanji[[#This Row],[Sr. no.]],Raw_data_N2_Kanji[[Sr. no.]:[Meaning]],8,0)</f>
        <v>#N/A</v>
      </c>
      <c r="F1662" s="39" t="e">
        <f>VLOOKUP(Final_manabou_kanji[[#This Row],[Sr. no.]],Raw_data_N2_Kanji[[Sr. no.]:[Meaning]],9,0)</f>
        <v>#N/A</v>
      </c>
      <c r="G1662" s="66" t="e">
        <f>VLOOKUP(Final_manabou_kanji[[#This Row],[Sr. no.]],Raw_data_N2_Kanji[[Sr. no.]:[Sentence]],13,0)</f>
        <v>#N/A</v>
      </c>
      <c r="H1662" t="e">
        <f>VLOOKUP(Final_manabou_kanji[[#This Row],[Kanji]],Raw_data_N2_Kanji[[Receipe]:[Meaning]],6,0)</f>
        <v>#N/A</v>
      </c>
      <c r="I1662" t="e">
        <f>VLOOKUP(Final_manabou_kanji[[#This Row],[Kanji]],Raw_data_N2_Kanji[[Receipe]:[Meaning]],7,0)</f>
        <v>#N/A</v>
      </c>
      <c r="J1662" t="e">
        <f>#REF!</f>
        <v>#REF!</v>
      </c>
      <c r="K1662" s="35">
        <f>Final_manabou_kanji[[#This Row],[Sr. no.]]</f>
        <v>1660</v>
      </c>
    </row>
    <row r="1663" spans="2:11" ht="15" customHeight="1" x14ac:dyDescent="0.3">
      <c r="B1663" s="34">
        <v>1661</v>
      </c>
      <c r="C1663" s="34" t="e">
        <f>VLOOKUP(Final_manabou_kanji[[#This Row],[Sr. no.]],Raw_data_N2_Kanji[[Sr. no.]:[Receipe no]],5,0)</f>
        <v>#N/A</v>
      </c>
      <c r="D1663" s="38" t="e">
        <f>VLOOKUP(Final_manabou_kanji[[#This Row],[Sr. no.]],Raw_data_N2_Kanji[[Sr. no.]:[Meaning]],7,0)</f>
        <v>#N/A</v>
      </c>
      <c r="E1663" s="3" t="e">
        <f>VLOOKUP(Final_manabou_kanji[[#This Row],[Sr. no.]],Raw_data_N2_Kanji[[Sr. no.]:[Meaning]],8,0)</f>
        <v>#N/A</v>
      </c>
      <c r="F1663" s="39" t="e">
        <f>VLOOKUP(Final_manabou_kanji[[#This Row],[Sr. no.]],Raw_data_N2_Kanji[[Sr. no.]:[Meaning]],9,0)</f>
        <v>#N/A</v>
      </c>
      <c r="G1663" s="66" t="e">
        <f>VLOOKUP(Final_manabou_kanji[[#This Row],[Sr. no.]],Raw_data_N2_Kanji[[Sr. no.]:[Sentence]],13,0)</f>
        <v>#N/A</v>
      </c>
      <c r="H1663" t="e">
        <f>VLOOKUP(Final_manabou_kanji[[#This Row],[Kanji]],Raw_data_N2_Kanji[[Receipe]:[Meaning]],6,0)</f>
        <v>#N/A</v>
      </c>
      <c r="I1663" t="e">
        <f>VLOOKUP(Final_manabou_kanji[[#This Row],[Kanji]],Raw_data_N2_Kanji[[Receipe]:[Meaning]],7,0)</f>
        <v>#N/A</v>
      </c>
      <c r="J1663" t="e">
        <f>#REF!</f>
        <v>#REF!</v>
      </c>
      <c r="K1663" s="35">
        <f>Final_manabou_kanji[[#This Row],[Sr. no.]]</f>
        <v>1661</v>
      </c>
    </row>
    <row r="1664" spans="2:11" ht="15" customHeight="1" x14ac:dyDescent="0.3">
      <c r="B1664" s="34">
        <v>1662</v>
      </c>
      <c r="C1664" s="34" t="e">
        <f>VLOOKUP(Final_manabou_kanji[[#This Row],[Sr. no.]],Raw_data_N2_Kanji[[Sr. no.]:[Receipe no]],5,0)</f>
        <v>#N/A</v>
      </c>
      <c r="D1664" s="38" t="e">
        <f>VLOOKUP(Final_manabou_kanji[[#This Row],[Sr. no.]],Raw_data_N2_Kanji[[Sr. no.]:[Meaning]],7,0)</f>
        <v>#N/A</v>
      </c>
      <c r="E1664" s="3" t="e">
        <f>VLOOKUP(Final_manabou_kanji[[#This Row],[Sr. no.]],Raw_data_N2_Kanji[[Sr. no.]:[Meaning]],8,0)</f>
        <v>#N/A</v>
      </c>
      <c r="F1664" s="39" t="e">
        <f>VLOOKUP(Final_manabou_kanji[[#This Row],[Sr. no.]],Raw_data_N2_Kanji[[Sr. no.]:[Meaning]],9,0)</f>
        <v>#N/A</v>
      </c>
      <c r="G1664" s="66" t="e">
        <f>VLOOKUP(Final_manabou_kanji[[#This Row],[Sr. no.]],Raw_data_N2_Kanji[[Sr. no.]:[Sentence]],13,0)</f>
        <v>#N/A</v>
      </c>
      <c r="H1664" t="e">
        <f>VLOOKUP(Final_manabou_kanji[[#This Row],[Kanji]],Raw_data_N2_Kanji[[Receipe]:[Meaning]],6,0)</f>
        <v>#N/A</v>
      </c>
      <c r="I1664" t="e">
        <f>VLOOKUP(Final_manabou_kanji[[#This Row],[Kanji]],Raw_data_N2_Kanji[[Receipe]:[Meaning]],7,0)</f>
        <v>#N/A</v>
      </c>
      <c r="J1664" t="e">
        <f>#REF!</f>
        <v>#REF!</v>
      </c>
      <c r="K1664" s="35">
        <f>Final_manabou_kanji[[#This Row],[Sr. no.]]</f>
        <v>1662</v>
      </c>
    </row>
    <row r="1665" spans="2:11" ht="15" customHeight="1" x14ac:dyDescent="0.3">
      <c r="B1665" s="34">
        <v>1663</v>
      </c>
      <c r="C1665" s="34" t="e">
        <f>VLOOKUP(Final_manabou_kanji[[#This Row],[Sr. no.]],Raw_data_N2_Kanji[[Sr. no.]:[Receipe no]],5,0)</f>
        <v>#N/A</v>
      </c>
      <c r="D1665" s="38" t="e">
        <f>VLOOKUP(Final_manabou_kanji[[#This Row],[Sr. no.]],Raw_data_N2_Kanji[[Sr. no.]:[Meaning]],7,0)</f>
        <v>#N/A</v>
      </c>
      <c r="E1665" s="3" t="e">
        <f>VLOOKUP(Final_manabou_kanji[[#This Row],[Sr. no.]],Raw_data_N2_Kanji[[Sr. no.]:[Meaning]],8,0)</f>
        <v>#N/A</v>
      </c>
      <c r="F1665" s="39" t="e">
        <f>VLOOKUP(Final_manabou_kanji[[#This Row],[Sr. no.]],Raw_data_N2_Kanji[[Sr. no.]:[Meaning]],9,0)</f>
        <v>#N/A</v>
      </c>
      <c r="G1665" s="66" t="e">
        <f>VLOOKUP(Final_manabou_kanji[[#This Row],[Sr. no.]],Raw_data_N2_Kanji[[Sr. no.]:[Sentence]],13,0)</f>
        <v>#N/A</v>
      </c>
      <c r="H1665" t="e">
        <f>VLOOKUP(Final_manabou_kanji[[#This Row],[Kanji]],Raw_data_N2_Kanji[[Receipe]:[Meaning]],6,0)</f>
        <v>#N/A</v>
      </c>
      <c r="I1665" t="e">
        <f>VLOOKUP(Final_manabou_kanji[[#This Row],[Kanji]],Raw_data_N2_Kanji[[Receipe]:[Meaning]],7,0)</f>
        <v>#N/A</v>
      </c>
      <c r="J1665" t="e">
        <f>#REF!</f>
        <v>#REF!</v>
      </c>
      <c r="K1665" s="35">
        <f>Final_manabou_kanji[[#This Row],[Sr. no.]]</f>
        <v>1663</v>
      </c>
    </row>
    <row r="1666" spans="2:11" ht="15" customHeight="1" x14ac:dyDescent="0.3">
      <c r="B1666" s="34">
        <v>1664</v>
      </c>
      <c r="C1666" s="34" t="e">
        <f>VLOOKUP(Final_manabou_kanji[[#This Row],[Sr. no.]],Raw_data_N2_Kanji[[Sr. no.]:[Receipe no]],5,0)</f>
        <v>#N/A</v>
      </c>
      <c r="D1666" s="38" t="e">
        <f>VLOOKUP(Final_manabou_kanji[[#This Row],[Sr. no.]],Raw_data_N2_Kanji[[Sr. no.]:[Meaning]],7,0)</f>
        <v>#N/A</v>
      </c>
      <c r="E1666" s="3" t="e">
        <f>VLOOKUP(Final_manabou_kanji[[#This Row],[Sr. no.]],Raw_data_N2_Kanji[[Sr. no.]:[Meaning]],8,0)</f>
        <v>#N/A</v>
      </c>
      <c r="F1666" s="39" t="e">
        <f>VLOOKUP(Final_manabou_kanji[[#This Row],[Sr. no.]],Raw_data_N2_Kanji[[Sr. no.]:[Meaning]],9,0)</f>
        <v>#N/A</v>
      </c>
      <c r="G1666" s="66" t="e">
        <f>VLOOKUP(Final_manabou_kanji[[#This Row],[Sr. no.]],Raw_data_N2_Kanji[[Sr. no.]:[Sentence]],13,0)</f>
        <v>#N/A</v>
      </c>
      <c r="H1666" t="e">
        <f>VLOOKUP(Final_manabou_kanji[[#This Row],[Kanji]],Raw_data_N2_Kanji[[Receipe]:[Meaning]],6,0)</f>
        <v>#N/A</v>
      </c>
      <c r="I1666" t="e">
        <f>VLOOKUP(Final_manabou_kanji[[#This Row],[Kanji]],Raw_data_N2_Kanji[[Receipe]:[Meaning]],7,0)</f>
        <v>#N/A</v>
      </c>
      <c r="J1666" t="e">
        <f>#REF!</f>
        <v>#REF!</v>
      </c>
      <c r="K1666" s="35">
        <f>Final_manabou_kanji[[#This Row],[Sr. no.]]</f>
        <v>1664</v>
      </c>
    </row>
    <row r="1667" spans="2:11" ht="15" customHeight="1" x14ac:dyDescent="0.3">
      <c r="B1667" s="34">
        <v>1665</v>
      </c>
      <c r="C1667" s="34" t="e">
        <f>VLOOKUP(Final_manabou_kanji[[#This Row],[Sr. no.]],Raw_data_N2_Kanji[[Sr. no.]:[Receipe no]],5,0)</f>
        <v>#N/A</v>
      </c>
      <c r="D1667" s="38" t="e">
        <f>VLOOKUP(Final_manabou_kanji[[#This Row],[Sr. no.]],Raw_data_N2_Kanji[[Sr. no.]:[Meaning]],7,0)</f>
        <v>#N/A</v>
      </c>
      <c r="E1667" s="3" t="e">
        <f>VLOOKUP(Final_manabou_kanji[[#This Row],[Sr. no.]],Raw_data_N2_Kanji[[Sr. no.]:[Meaning]],8,0)</f>
        <v>#N/A</v>
      </c>
      <c r="F1667" s="39" t="e">
        <f>VLOOKUP(Final_manabou_kanji[[#This Row],[Sr. no.]],Raw_data_N2_Kanji[[Sr. no.]:[Meaning]],9,0)</f>
        <v>#N/A</v>
      </c>
      <c r="G1667" s="66" t="e">
        <f>VLOOKUP(Final_manabou_kanji[[#This Row],[Sr. no.]],Raw_data_N2_Kanji[[Sr. no.]:[Sentence]],13,0)</f>
        <v>#N/A</v>
      </c>
      <c r="H1667" t="e">
        <f>VLOOKUP(Final_manabou_kanji[[#This Row],[Kanji]],Raw_data_N2_Kanji[[Receipe]:[Meaning]],6,0)</f>
        <v>#N/A</v>
      </c>
      <c r="I1667" t="e">
        <f>VLOOKUP(Final_manabou_kanji[[#This Row],[Kanji]],Raw_data_N2_Kanji[[Receipe]:[Meaning]],7,0)</f>
        <v>#N/A</v>
      </c>
      <c r="J1667" t="e">
        <f>#REF!</f>
        <v>#REF!</v>
      </c>
      <c r="K1667" s="35">
        <f>Final_manabou_kanji[[#This Row],[Sr. no.]]</f>
        <v>1665</v>
      </c>
    </row>
    <row r="1668" spans="2:11" ht="15" customHeight="1" x14ac:dyDescent="0.3">
      <c r="B1668" s="34">
        <v>1666</v>
      </c>
      <c r="C1668" s="34" t="e">
        <f>VLOOKUP(Final_manabou_kanji[[#This Row],[Sr. no.]],Raw_data_N2_Kanji[[Sr. no.]:[Receipe no]],5,0)</f>
        <v>#N/A</v>
      </c>
      <c r="D1668" s="38" t="e">
        <f>VLOOKUP(Final_manabou_kanji[[#This Row],[Sr. no.]],Raw_data_N2_Kanji[[Sr. no.]:[Meaning]],7,0)</f>
        <v>#N/A</v>
      </c>
      <c r="E1668" s="3" t="e">
        <f>VLOOKUP(Final_manabou_kanji[[#This Row],[Sr. no.]],Raw_data_N2_Kanji[[Sr. no.]:[Meaning]],8,0)</f>
        <v>#N/A</v>
      </c>
      <c r="F1668" s="39" t="e">
        <f>VLOOKUP(Final_manabou_kanji[[#This Row],[Sr. no.]],Raw_data_N2_Kanji[[Sr. no.]:[Meaning]],9,0)</f>
        <v>#N/A</v>
      </c>
      <c r="G1668" s="66" t="e">
        <f>VLOOKUP(Final_manabou_kanji[[#This Row],[Sr. no.]],Raw_data_N2_Kanji[[Sr. no.]:[Sentence]],13,0)</f>
        <v>#N/A</v>
      </c>
      <c r="H1668" t="e">
        <f>VLOOKUP(Final_manabou_kanji[[#This Row],[Kanji]],Raw_data_N2_Kanji[[Receipe]:[Meaning]],6,0)</f>
        <v>#N/A</v>
      </c>
      <c r="I1668" t="e">
        <f>VLOOKUP(Final_manabou_kanji[[#This Row],[Kanji]],Raw_data_N2_Kanji[[Receipe]:[Meaning]],7,0)</f>
        <v>#N/A</v>
      </c>
      <c r="J1668" t="e">
        <f>#REF!</f>
        <v>#REF!</v>
      </c>
      <c r="K1668" s="35">
        <f>Final_manabou_kanji[[#This Row],[Sr. no.]]</f>
        <v>1666</v>
      </c>
    </row>
    <row r="1669" spans="2:11" ht="15" customHeight="1" x14ac:dyDescent="0.3">
      <c r="B1669" s="34">
        <v>1667</v>
      </c>
      <c r="C1669" s="34" t="e">
        <f>VLOOKUP(Final_manabou_kanji[[#This Row],[Sr. no.]],Raw_data_N2_Kanji[[Sr. no.]:[Receipe no]],5,0)</f>
        <v>#N/A</v>
      </c>
      <c r="D1669" s="38" t="e">
        <f>VLOOKUP(Final_manabou_kanji[[#This Row],[Sr. no.]],Raw_data_N2_Kanji[[Sr. no.]:[Meaning]],7,0)</f>
        <v>#N/A</v>
      </c>
      <c r="E1669" s="3" t="e">
        <f>VLOOKUP(Final_manabou_kanji[[#This Row],[Sr. no.]],Raw_data_N2_Kanji[[Sr. no.]:[Meaning]],8,0)</f>
        <v>#N/A</v>
      </c>
      <c r="F1669" s="39" t="e">
        <f>VLOOKUP(Final_manabou_kanji[[#This Row],[Sr. no.]],Raw_data_N2_Kanji[[Sr. no.]:[Meaning]],9,0)</f>
        <v>#N/A</v>
      </c>
      <c r="G1669" s="66" t="e">
        <f>VLOOKUP(Final_manabou_kanji[[#This Row],[Sr. no.]],Raw_data_N2_Kanji[[Sr. no.]:[Sentence]],13,0)</f>
        <v>#N/A</v>
      </c>
      <c r="H1669" t="e">
        <f>VLOOKUP(Final_manabou_kanji[[#This Row],[Kanji]],Raw_data_N2_Kanji[[Receipe]:[Meaning]],6,0)</f>
        <v>#N/A</v>
      </c>
      <c r="I1669" t="e">
        <f>VLOOKUP(Final_manabou_kanji[[#This Row],[Kanji]],Raw_data_N2_Kanji[[Receipe]:[Meaning]],7,0)</f>
        <v>#N/A</v>
      </c>
      <c r="J1669" t="e">
        <f>#REF!</f>
        <v>#REF!</v>
      </c>
      <c r="K1669" s="35">
        <f>Final_manabou_kanji[[#This Row],[Sr. no.]]</f>
        <v>1667</v>
      </c>
    </row>
    <row r="1670" spans="2:11" ht="15" customHeight="1" x14ac:dyDescent="0.3">
      <c r="B1670" s="34">
        <v>1668</v>
      </c>
      <c r="C1670" s="34" t="e">
        <f>VLOOKUP(Final_manabou_kanji[[#This Row],[Sr. no.]],Raw_data_N2_Kanji[[Sr. no.]:[Receipe no]],5,0)</f>
        <v>#N/A</v>
      </c>
      <c r="D1670" s="38" t="e">
        <f>VLOOKUP(Final_manabou_kanji[[#This Row],[Sr. no.]],Raw_data_N2_Kanji[[Sr. no.]:[Meaning]],7,0)</f>
        <v>#N/A</v>
      </c>
      <c r="E1670" s="3" t="e">
        <f>VLOOKUP(Final_manabou_kanji[[#This Row],[Sr. no.]],Raw_data_N2_Kanji[[Sr. no.]:[Meaning]],8,0)</f>
        <v>#N/A</v>
      </c>
      <c r="F1670" s="39" t="e">
        <f>VLOOKUP(Final_manabou_kanji[[#This Row],[Sr. no.]],Raw_data_N2_Kanji[[Sr. no.]:[Meaning]],9,0)</f>
        <v>#N/A</v>
      </c>
      <c r="G1670" s="66" t="e">
        <f>VLOOKUP(Final_manabou_kanji[[#This Row],[Sr. no.]],Raw_data_N2_Kanji[[Sr. no.]:[Sentence]],13,0)</f>
        <v>#N/A</v>
      </c>
      <c r="H1670" t="e">
        <f>VLOOKUP(Final_manabou_kanji[[#This Row],[Kanji]],Raw_data_N2_Kanji[[Receipe]:[Meaning]],6,0)</f>
        <v>#N/A</v>
      </c>
      <c r="I1670" t="e">
        <f>VLOOKUP(Final_manabou_kanji[[#This Row],[Kanji]],Raw_data_N2_Kanji[[Receipe]:[Meaning]],7,0)</f>
        <v>#N/A</v>
      </c>
      <c r="J1670" t="e">
        <f>#REF!</f>
        <v>#REF!</v>
      </c>
      <c r="K1670" s="35">
        <f>Final_manabou_kanji[[#This Row],[Sr. no.]]</f>
        <v>1668</v>
      </c>
    </row>
    <row r="1671" spans="2:11" ht="15" customHeight="1" x14ac:dyDescent="0.3">
      <c r="B1671" s="34">
        <v>1669</v>
      </c>
      <c r="C1671" s="34" t="e">
        <f>VLOOKUP(Final_manabou_kanji[[#This Row],[Sr. no.]],Raw_data_N2_Kanji[[Sr. no.]:[Receipe no]],5,0)</f>
        <v>#N/A</v>
      </c>
      <c r="D1671" s="38" t="e">
        <f>VLOOKUP(Final_manabou_kanji[[#This Row],[Sr. no.]],Raw_data_N2_Kanji[[Sr. no.]:[Meaning]],7,0)</f>
        <v>#N/A</v>
      </c>
      <c r="E1671" s="3" t="e">
        <f>VLOOKUP(Final_manabou_kanji[[#This Row],[Sr. no.]],Raw_data_N2_Kanji[[Sr. no.]:[Meaning]],8,0)</f>
        <v>#N/A</v>
      </c>
      <c r="F1671" s="39" t="e">
        <f>VLOOKUP(Final_manabou_kanji[[#This Row],[Sr. no.]],Raw_data_N2_Kanji[[Sr. no.]:[Meaning]],9,0)</f>
        <v>#N/A</v>
      </c>
      <c r="G1671" s="66" t="e">
        <f>VLOOKUP(Final_manabou_kanji[[#This Row],[Sr. no.]],Raw_data_N2_Kanji[[Sr. no.]:[Sentence]],13,0)</f>
        <v>#N/A</v>
      </c>
      <c r="H1671" t="e">
        <f>VLOOKUP(Final_manabou_kanji[[#This Row],[Kanji]],Raw_data_N2_Kanji[[Receipe]:[Meaning]],6,0)</f>
        <v>#N/A</v>
      </c>
      <c r="I1671" t="e">
        <f>VLOOKUP(Final_manabou_kanji[[#This Row],[Kanji]],Raw_data_N2_Kanji[[Receipe]:[Meaning]],7,0)</f>
        <v>#N/A</v>
      </c>
      <c r="J1671" t="e">
        <f>#REF!</f>
        <v>#REF!</v>
      </c>
      <c r="K1671" s="35">
        <f>Final_manabou_kanji[[#This Row],[Sr. no.]]</f>
        <v>1669</v>
      </c>
    </row>
    <row r="1672" spans="2:11" ht="15" customHeight="1" x14ac:dyDescent="0.3">
      <c r="B1672" s="34">
        <v>1670</v>
      </c>
      <c r="C1672" s="34" t="e">
        <f>VLOOKUP(Final_manabou_kanji[[#This Row],[Sr. no.]],Raw_data_N2_Kanji[[Sr. no.]:[Receipe no]],5,0)</f>
        <v>#N/A</v>
      </c>
      <c r="D1672" s="38" t="e">
        <f>VLOOKUP(Final_manabou_kanji[[#This Row],[Sr. no.]],Raw_data_N2_Kanji[[Sr. no.]:[Meaning]],7,0)</f>
        <v>#N/A</v>
      </c>
      <c r="E1672" s="3" t="e">
        <f>VLOOKUP(Final_manabou_kanji[[#This Row],[Sr. no.]],Raw_data_N2_Kanji[[Sr. no.]:[Meaning]],8,0)</f>
        <v>#N/A</v>
      </c>
      <c r="F1672" s="39" t="e">
        <f>VLOOKUP(Final_manabou_kanji[[#This Row],[Sr. no.]],Raw_data_N2_Kanji[[Sr. no.]:[Meaning]],9,0)</f>
        <v>#N/A</v>
      </c>
      <c r="G1672" s="66" t="e">
        <f>VLOOKUP(Final_manabou_kanji[[#This Row],[Sr. no.]],Raw_data_N2_Kanji[[Sr. no.]:[Sentence]],13,0)</f>
        <v>#N/A</v>
      </c>
      <c r="H1672" t="e">
        <f>VLOOKUP(Final_manabou_kanji[[#This Row],[Kanji]],Raw_data_N2_Kanji[[Receipe]:[Meaning]],6,0)</f>
        <v>#N/A</v>
      </c>
      <c r="I1672" t="e">
        <f>VLOOKUP(Final_manabou_kanji[[#This Row],[Kanji]],Raw_data_N2_Kanji[[Receipe]:[Meaning]],7,0)</f>
        <v>#N/A</v>
      </c>
      <c r="J1672" t="e">
        <f>#REF!</f>
        <v>#REF!</v>
      </c>
      <c r="K1672" s="35">
        <f>Final_manabou_kanji[[#This Row],[Sr. no.]]</f>
        <v>1670</v>
      </c>
    </row>
    <row r="1673" spans="2:11" ht="15" customHeight="1" x14ac:dyDescent="0.3">
      <c r="B1673" s="34">
        <v>1671</v>
      </c>
      <c r="C1673" s="34" t="e">
        <f>VLOOKUP(Final_manabou_kanji[[#This Row],[Sr. no.]],Raw_data_N2_Kanji[[Sr. no.]:[Receipe no]],5,0)</f>
        <v>#N/A</v>
      </c>
      <c r="D1673" s="38" t="e">
        <f>VLOOKUP(Final_manabou_kanji[[#This Row],[Sr. no.]],Raw_data_N2_Kanji[[Sr. no.]:[Meaning]],7,0)</f>
        <v>#N/A</v>
      </c>
      <c r="E1673" s="3" t="e">
        <f>VLOOKUP(Final_manabou_kanji[[#This Row],[Sr. no.]],Raw_data_N2_Kanji[[Sr. no.]:[Meaning]],8,0)</f>
        <v>#N/A</v>
      </c>
      <c r="F1673" s="39" t="e">
        <f>VLOOKUP(Final_manabou_kanji[[#This Row],[Sr. no.]],Raw_data_N2_Kanji[[Sr. no.]:[Meaning]],9,0)</f>
        <v>#N/A</v>
      </c>
      <c r="G1673" s="66" t="e">
        <f>VLOOKUP(Final_manabou_kanji[[#This Row],[Sr. no.]],Raw_data_N2_Kanji[[Sr. no.]:[Sentence]],13,0)</f>
        <v>#N/A</v>
      </c>
      <c r="H1673" t="e">
        <f>VLOOKUP(Final_manabou_kanji[[#This Row],[Kanji]],Raw_data_N2_Kanji[[Receipe]:[Meaning]],6,0)</f>
        <v>#N/A</v>
      </c>
      <c r="I1673" t="e">
        <f>VLOOKUP(Final_manabou_kanji[[#This Row],[Kanji]],Raw_data_N2_Kanji[[Receipe]:[Meaning]],7,0)</f>
        <v>#N/A</v>
      </c>
      <c r="J1673" t="e">
        <f>#REF!</f>
        <v>#REF!</v>
      </c>
      <c r="K1673" s="35">
        <f>Final_manabou_kanji[[#This Row],[Sr. no.]]</f>
        <v>1671</v>
      </c>
    </row>
    <row r="1674" spans="2:11" ht="15" customHeight="1" x14ac:dyDescent="0.3">
      <c r="B1674" s="34">
        <v>1672</v>
      </c>
      <c r="C1674" s="34" t="e">
        <f>VLOOKUP(Final_manabou_kanji[[#This Row],[Sr. no.]],Raw_data_N2_Kanji[[Sr. no.]:[Receipe no]],5,0)</f>
        <v>#N/A</v>
      </c>
      <c r="D1674" s="38" t="e">
        <f>VLOOKUP(Final_manabou_kanji[[#This Row],[Sr. no.]],Raw_data_N2_Kanji[[Sr. no.]:[Meaning]],7,0)</f>
        <v>#N/A</v>
      </c>
      <c r="E1674" s="3" t="e">
        <f>VLOOKUP(Final_manabou_kanji[[#This Row],[Sr. no.]],Raw_data_N2_Kanji[[Sr. no.]:[Meaning]],8,0)</f>
        <v>#N/A</v>
      </c>
      <c r="F1674" s="39" t="e">
        <f>VLOOKUP(Final_manabou_kanji[[#This Row],[Sr. no.]],Raw_data_N2_Kanji[[Sr. no.]:[Meaning]],9,0)</f>
        <v>#N/A</v>
      </c>
      <c r="G1674" s="66" t="e">
        <f>VLOOKUP(Final_manabou_kanji[[#This Row],[Sr. no.]],Raw_data_N2_Kanji[[Sr. no.]:[Sentence]],13,0)</f>
        <v>#N/A</v>
      </c>
      <c r="H1674" t="e">
        <f>VLOOKUP(Final_manabou_kanji[[#This Row],[Kanji]],Raw_data_N2_Kanji[[Receipe]:[Meaning]],6,0)</f>
        <v>#N/A</v>
      </c>
      <c r="I1674" t="e">
        <f>VLOOKUP(Final_manabou_kanji[[#This Row],[Kanji]],Raw_data_N2_Kanji[[Receipe]:[Meaning]],7,0)</f>
        <v>#N/A</v>
      </c>
      <c r="J1674" t="e">
        <f>#REF!</f>
        <v>#REF!</v>
      </c>
      <c r="K1674" s="35">
        <f>Final_manabou_kanji[[#This Row],[Sr. no.]]</f>
        <v>1672</v>
      </c>
    </row>
    <row r="1675" spans="2:11" ht="15" customHeight="1" x14ac:dyDescent="0.3">
      <c r="B1675" s="34">
        <v>1673</v>
      </c>
      <c r="C1675" s="34" t="e">
        <f>VLOOKUP(Final_manabou_kanji[[#This Row],[Sr. no.]],Raw_data_N2_Kanji[[Sr. no.]:[Receipe no]],5,0)</f>
        <v>#N/A</v>
      </c>
      <c r="D1675" s="38" t="e">
        <f>VLOOKUP(Final_manabou_kanji[[#This Row],[Sr. no.]],Raw_data_N2_Kanji[[Sr. no.]:[Meaning]],7,0)</f>
        <v>#N/A</v>
      </c>
      <c r="E1675" s="3" t="e">
        <f>VLOOKUP(Final_manabou_kanji[[#This Row],[Sr. no.]],Raw_data_N2_Kanji[[Sr. no.]:[Meaning]],8,0)</f>
        <v>#N/A</v>
      </c>
      <c r="F1675" s="39" t="e">
        <f>VLOOKUP(Final_manabou_kanji[[#This Row],[Sr. no.]],Raw_data_N2_Kanji[[Sr. no.]:[Meaning]],9,0)</f>
        <v>#N/A</v>
      </c>
      <c r="G1675" s="66" t="e">
        <f>VLOOKUP(Final_manabou_kanji[[#This Row],[Sr. no.]],Raw_data_N2_Kanji[[Sr. no.]:[Sentence]],13,0)</f>
        <v>#N/A</v>
      </c>
      <c r="H1675" t="e">
        <f>VLOOKUP(Final_manabou_kanji[[#This Row],[Kanji]],Raw_data_N2_Kanji[[Receipe]:[Meaning]],6,0)</f>
        <v>#N/A</v>
      </c>
      <c r="I1675" t="e">
        <f>VLOOKUP(Final_manabou_kanji[[#This Row],[Kanji]],Raw_data_N2_Kanji[[Receipe]:[Meaning]],7,0)</f>
        <v>#N/A</v>
      </c>
      <c r="J1675" t="e">
        <f>#REF!</f>
        <v>#REF!</v>
      </c>
      <c r="K1675" s="35">
        <f>Final_manabou_kanji[[#This Row],[Sr. no.]]</f>
        <v>1673</v>
      </c>
    </row>
    <row r="1676" spans="2:11" ht="15" customHeight="1" x14ac:dyDescent="0.3">
      <c r="B1676" s="34">
        <v>1674</v>
      </c>
      <c r="C1676" s="34" t="e">
        <f>VLOOKUP(Final_manabou_kanji[[#This Row],[Sr. no.]],Raw_data_N2_Kanji[[Sr. no.]:[Receipe no]],5,0)</f>
        <v>#N/A</v>
      </c>
      <c r="D1676" s="38" t="e">
        <f>VLOOKUP(Final_manabou_kanji[[#This Row],[Sr. no.]],Raw_data_N2_Kanji[[Sr. no.]:[Meaning]],7,0)</f>
        <v>#N/A</v>
      </c>
      <c r="E1676" s="3" t="e">
        <f>VLOOKUP(Final_manabou_kanji[[#This Row],[Sr. no.]],Raw_data_N2_Kanji[[Sr. no.]:[Meaning]],8,0)</f>
        <v>#N/A</v>
      </c>
      <c r="F1676" s="39" t="e">
        <f>VLOOKUP(Final_manabou_kanji[[#This Row],[Sr. no.]],Raw_data_N2_Kanji[[Sr. no.]:[Meaning]],9,0)</f>
        <v>#N/A</v>
      </c>
      <c r="G1676" s="66" t="e">
        <f>VLOOKUP(Final_manabou_kanji[[#This Row],[Sr. no.]],Raw_data_N2_Kanji[[Sr. no.]:[Sentence]],13,0)</f>
        <v>#N/A</v>
      </c>
      <c r="H1676" t="e">
        <f>VLOOKUP(Final_manabou_kanji[[#This Row],[Kanji]],Raw_data_N2_Kanji[[Receipe]:[Meaning]],6,0)</f>
        <v>#N/A</v>
      </c>
      <c r="I1676" t="e">
        <f>VLOOKUP(Final_manabou_kanji[[#This Row],[Kanji]],Raw_data_N2_Kanji[[Receipe]:[Meaning]],7,0)</f>
        <v>#N/A</v>
      </c>
      <c r="J1676" t="e">
        <f>#REF!</f>
        <v>#REF!</v>
      </c>
      <c r="K1676" s="35">
        <f>Final_manabou_kanji[[#This Row],[Sr. no.]]</f>
        <v>1674</v>
      </c>
    </row>
    <row r="1677" spans="2:11" ht="15" customHeight="1" x14ac:dyDescent="0.3">
      <c r="B1677" s="34">
        <v>1675</v>
      </c>
      <c r="C1677" s="34" t="e">
        <f>VLOOKUP(Final_manabou_kanji[[#This Row],[Sr. no.]],Raw_data_N2_Kanji[[Sr. no.]:[Receipe no]],5,0)</f>
        <v>#N/A</v>
      </c>
      <c r="D1677" s="38" t="e">
        <f>VLOOKUP(Final_manabou_kanji[[#This Row],[Sr. no.]],Raw_data_N2_Kanji[[Sr. no.]:[Meaning]],7,0)</f>
        <v>#N/A</v>
      </c>
      <c r="E1677" s="3" t="e">
        <f>VLOOKUP(Final_manabou_kanji[[#This Row],[Sr. no.]],Raw_data_N2_Kanji[[Sr. no.]:[Meaning]],8,0)</f>
        <v>#N/A</v>
      </c>
      <c r="F1677" s="39" t="e">
        <f>VLOOKUP(Final_manabou_kanji[[#This Row],[Sr. no.]],Raw_data_N2_Kanji[[Sr. no.]:[Meaning]],9,0)</f>
        <v>#N/A</v>
      </c>
      <c r="G1677" s="66" t="e">
        <f>VLOOKUP(Final_manabou_kanji[[#This Row],[Sr. no.]],Raw_data_N2_Kanji[[Sr. no.]:[Sentence]],13,0)</f>
        <v>#N/A</v>
      </c>
      <c r="H1677" t="e">
        <f>VLOOKUP(Final_manabou_kanji[[#This Row],[Kanji]],Raw_data_N2_Kanji[[Receipe]:[Meaning]],6,0)</f>
        <v>#N/A</v>
      </c>
      <c r="I1677" t="e">
        <f>VLOOKUP(Final_manabou_kanji[[#This Row],[Kanji]],Raw_data_N2_Kanji[[Receipe]:[Meaning]],7,0)</f>
        <v>#N/A</v>
      </c>
      <c r="J1677" t="e">
        <f>#REF!</f>
        <v>#REF!</v>
      </c>
      <c r="K1677" s="35">
        <f>Final_manabou_kanji[[#This Row],[Sr. no.]]</f>
        <v>1675</v>
      </c>
    </row>
    <row r="1678" spans="2:11" ht="15" customHeight="1" x14ac:dyDescent="0.3">
      <c r="B1678" s="34">
        <v>1676</v>
      </c>
      <c r="C1678" s="34" t="e">
        <f>VLOOKUP(Final_manabou_kanji[[#This Row],[Sr. no.]],Raw_data_N2_Kanji[[Sr. no.]:[Receipe no]],5,0)</f>
        <v>#N/A</v>
      </c>
      <c r="D1678" s="38" t="e">
        <f>VLOOKUP(Final_manabou_kanji[[#This Row],[Sr. no.]],Raw_data_N2_Kanji[[Sr. no.]:[Meaning]],7,0)</f>
        <v>#N/A</v>
      </c>
      <c r="E1678" s="3" t="e">
        <f>VLOOKUP(Final_manabou_kanji[[#This Row],[Sr. no.]],Raw_data_N2_Kanji[[Sr. no.]:[Meaning]],8,0)</f>
        <v>#N/A</v>
      </c>
      <c r="F1678" s="39" t="e">
        <f>VLOOKUP(Final_manabou_kanji[[#This Row],[Sr. no.]],Raw_data_N2_Kanji[[Sr. no.]:[Meaning]],9,0)</f>
        <v>#N/A</v>
      </c>
      <c r="G1678" s="66" t="e">
        <f>VLOOKUP(Final_manabou_kanji[[#This Row],[Sr. no.]],Raw_data_N2_Kanji[[Sr. no.]:[Sentence]],13,0)</f>
        <v>#N/A</v>
      </c>
      <c r="H1678" t="e">
        <f>VLOOKUP(Final_manabou_kanji[[#This Row],[Kanji]],Raw_data_N2_Kanji[[Receipe]:[Meaning]],6,0)</f>
        <v>#N/A</v>
      </c>
      <c r="I1678" t="e">
        <f>VLOOKUP(Final_manabou_kanji[[#This Row],[Kanji]],Raw_data_N2_Kanji[[Receipe]:[Meaning]],7,0)</f>
        <v>#N/A</v>
      </c>
      <c r="J1678" t="e">
        <f>#REF!</f>
        <v>#REF!</v>
      </c>
      <c r="K1678" s="35">
        <f>Final_manabou_kanji[[#This Row],[Sr. no.]]</f>
        <v>1676</v>
      </c>
    </row>
    <row r="1679" spans="2:11" ht="15" customHeight="1" x14ac:dyDescent="0.3">
      <c r="B1679" s="34">
        <v>1677</v>
      </c>
      <c r="C1679" s="34" t="e">
        <f>VLOOKUP(Final_manabou_kanji[[#This Row],[Sr. no.]],Raw_data_N2_Kanji[[Sr. no.]:[Receipe no]],5,0)</f>
        <v>#N/A</v>
      </c>
      <c r="D1679" s="38" t="e">
        <f>VLOOKUP(Final_manabou_kanji[[#This Row],[Sr. no.]],Raw_data_N2_Kanji[[Sr. no.]:[Meaning]],7,0)</f>
        <v>#N/A</v>
      </c>
      <c r="E1679" s="3" t="e">
        <f>VLOOKUP(Final_manabou_kanji[[#This Row],[Sr. no.]],Raw_data_N2_Kanji[[Sr. no.]:[Meaning]],8,0)</f>
        <v>#N/A</v>
      </c>
      <c r="F1679" s="39" t="e">
        <f>VLOOKUP(Final_manabou_kanji[[#This Row],[Sr. no.]],Raw_data_N2_Kanji[[Sr. no.]:[Meaning]],9,0)</f>
        <v>#N/A</v>
      </c>
      <c r="G1679" s="66" t="e">
        <f>VLOOKUP(Final_manabou_kanji[[#This Row],[Sr. no.]],Raw_data_N2_Kanji[[Sr. no.]:[Sentence]],13,0)</f>
        <v>#N/A</v>
      </c>
      <c r="H1679" t="e">
        <f>VLOOKUP(Final_manabou_kanji[[#This Row],[Kanji]],Raw_data_N2_Kanji[[Receipe]:[Meaning]],6,0)</f>
        <v>#N/A</v>
      </c>
      <c r="I1679" t="e">
        <f>VLOOKUP(Final_manabou_kanji[[#This Row],[Kanji]],Raw_data_N2_Kanji[[Receipe]:[Meaning]],7,0)</f>
        <v>#N/A</v>
      </c>
      <c r="J1679" t="e">
        <f>#REF!</f>
        <v>#REF!</v>
      </c>
      <c r="K1679" s="35">
        <f>Final_manabou_kanji[[#This Row],[Sr. no.]]</f>
        <v>1677</v>
      </c>
    </row>
    <row r="1680" spans="2:11" ht="15" customHeight="1" x14ac:dyDescent="0.3">
      <c r="B1680" s="34">
        <v>1678</v>
      </c>
      <c r="C1680" s="34" t="e">
        <f>VLOOKUP(Final_manabou_kanji[[#This Row],[Sr. no.]],Raw_data_N2_Kanji[[Sr. no.]:[Receipe no]],5,0)</f>
        <v>#N/A</v>
      </c>
      <c r="D1680" s="38" t="e">
        <f>VLOOKUP(Final_manabou_kanji[[#This Row],[Sr. no.]],Raw_data_N2_Kanji[[Sr. no.]:[Meaning]],7,0)</f>
        <v>#N/A</v>
      </c>
      <c r="E1680" s="3" t="e">
        <f>VLOOKUP(Final_manabou_kanji[[#This Row],[Sr. no.]],Raw_data_N2_Kanji[[Sr. no.]:[Meaning]],8,0)</f>
        <v>#N/A</v>
      </c>
      <c r="F1680" s="39" t="e">
        <f>VLOOKUP(Final_manabou_kanji[[#This Row],[Sr. no.]],Raw_data_N2_Kanji[[Sr. no.]:[Meaning]],9,0)</f>
        <v>#N/A</v>
      </c>
      <c r="G1680" s="66" t="e">
        <f>VLOOKUP(Final_manabou_kanji[[#This Row],[Sr. no.]],Raw_data_N2_Kanji[[Sr. no.]:[Sentence]],13,0)</f>
        <v>#N/A</v>
      </c>
      <c r="H1680" t="e">
        <f>VLOOKUP(Final_manabou_kanji[[#This Row],[Kanji]],Raw_data_N2_Kanji[[Receipe]:[Meaning]],6,0)</f>
        <v>#N/A</v>
      </c>
      <c r="I1680" t="e">
        <f>VLOOKUP(Final_manabou_kanji[[#This Row],[Kanji]],Raw_data_N2_Kanji[[Receipe]:[Meaning]],7,0)</f>
        <v>#N/A</v>
      </c>
      <c r="J1680" t="e">
        <f>#REF!</f>
        <v>#REF!</v>
      </c>
      <c r="K1680" s="35">
        <f>Final_manabou_kanji[[#This Row],[Sr. no.]]</f>
        <v>1678</v>
      </c>
    </row>
    <row r="1681" spans="2:11" ht="15" customHeight="1" x14ac:dyDescent="0.3">
      <c r="B1681" s="34">
        <v>1679</v>
      </c>
      <c r="C1681" s="34" t="e">
        <f>VLOOKUP(Final_manabou_kanji[[#This Row],[Sr. no.]],Raw_data_N2_Kanji[[Sr. no.]:[Receipe no]],5,0)</f>
        <v>#N/A</v>
      </c>
      <c r="D1681" s="38" t="e">
        <f>VLOOKUP(Final_manabou_kanji[[#This Row],[Sr. no.]],Raw_data_N2_Kanji[[Sr. no.]:[Meaning]],7,0)</f>
        <v>#N/A</v>
      </c>
      <c r="E1681" s="3" t="e">
        <f>VLOOKUP(Final_manabou_kanji[[#This Row],[Sr. no.]],Raw_data_N2_Kanji[[Sr. no.]:[Meaning]],8,0)</f>
        <v>#N/A</v>
      </c>
      <c r="F1681" s="39" t="e">
        <f>VLOOKUP(Final_manabou_kanji[[#This Row],[Sr. no.]],Raw_data_N2_Kanji[[Sr. no.]:[Meaning]],9,0)</f>
        <v>#N/A</v>
      </c>
      <c r="G1681" s="66" t="e">
        <f>VLOOKUP(Final_manabou_kanji[[#This Row],[Sr. no.]],Raw_data_N2_Kanji[[Sr. no.]:[Sentence]],13,0)</f>
        <v>#N/A</v>
      </c>
      <c r="H1681" t="e">
        <f>VLOOKUP(Final_manabou_kanji[[#This Row],[Kanji]],Raw_data_N2_Kanji[[Receipe]:[Meaning]],6,0)</f>
        <v>#N/A</v>
      </c>
      <c r="I1681" t="e">
        <f>VLOOKUP(Final_manabou_kanji[[#This Row],[Kanji]],Raw_data_N2_Kanji[[Receipe]:[Meaning]],7,0)</f>
        <v>#N/A</v>
      </c>
      <c r="J1681" t="e">
        <f>#REF!</f>
        <v>#REF!</v>
      </c>
      <c r="K1681" s="35">
        <f>Final_manabou_kanji[[#This Row],[Sr. no.]]</f>
        <v>1679</v>
      </c>
    </row>
    <row r="1682" spans="2:11" ht="15" customHeight="1" x14ac:dyDescent="0.3">
      <c r="B1682" s="34">
        <v>1680</v>
      </c>
      <c r="C1682" s="34" t="e">
        <f>VLOOKUP(Final_manabou_kanji[[#This Row],[Sr. no.]],Raw_data_N2_Kanji[[Sr. no.]:[Receipe no]],5,0)</f>
        <v>#N/A</v>
      </c>
      <c r="D1682" s="38" t="e">
        <f>VLOOKUP(Final_manabou_kanji[[#This Row],[Sr. no.]],Raw_data_N2_Kanji[[Sr. no.]:[Meaning]],7,0)</f>
        <v>#N/A</v>
      </c>
      <c r="E1682" s="3" t="e">
        <f>VLOOKUP(Final_manabou_kanji[[#This Row],[Sr. no.]],Raw_data_N2_Kanji[[Sr. no.]:[Meaning]],8,0)</f>
        <v>#N/A</v>
      </c>
      <c r="F1682" s="39" t="e">
        <f>VLOOKUP(Final_manabou_kanji[[#This Row],[Sr. no.]],Raw_data_N2_Kanji[[Sr. no.]:[Meaning]],9,0)</f>
        <v>#N/A</v>
      </c>
      <c r="G1682" s="66" t="e">
        <f>VLOOKUP(Final_manabou_kanji[[#This Row],[Sr. no.]],Raw_data_N2_Kanji[[Sr. no.]:[Sentence]],13,0)</f>
        <v>#N/A</v>
      </c>
      <c r="H1682" t="e">
        <f>VLOOKUP(Final_manabou_kanji[[#This Row],[Kanji]],Raw_data_N2_Kanji[[Receipe]:[Meaning]],6,0)</f>
        <v>#N/A</v>
      </c>
      <c r="I1682" t="e">
        <f>VLOOKUP(Final_manabou_kanji[[#This Row],[Kanji]],Raw_data_N2_Kanji[[Receipe]:[Meaning]],7,0)</f>
        <v>#N/A</v>
      </c>
      <c r="J1682" t="e">
        <f>#REF!</f>
        <v>#REF!</v>
      </c>
      <c r="K1682" s="35">
        <f>Final_manabou_kanji[[#This Row],[Sr. no.]]</f>
        <v>1680</v>
      </c>
    </row>
    <row r="1683" spans="2:11" ht="15" customHeight="1" x14ac:dyDescent="0.3">
      <c r="B1683" s="34">
        <v>1681</v>
      </c>
      <c r="C1683" s="34" t="e">
        <f>VLOOKUP(Final_manabou_kanji[[#This Row],[Sr. no.]],Raw_data_N2_Kanji[[Sr. no.]:[Receipe no]],5,0)</f>
        <v>#N/A</v>
      </c>
      <c r="D1683" s="38" t="e">
        <f>VLOOKUP(Final_manabou_kanji[[#This Row],[Sr. no.]],Raw_data_N2_Kanji[[Sr. no.]:[Meaning]],7,0)</f>
        <v>#N/A</v>
      </c>
      <c r="E1683" s="3" t="e">
        <f>VLOOKUP(Final_manabou_kanji[[#This Row],[Sr. no.]],Raw_data_N2_Kanji[[Sr. no.]:[Meaning]],8,0)</f>
        <v>#N/A</v>
      </c>
      <c r="F1683" s="39" t="e">
        <f>VLOOKUP(Final_manabou_kanji[[#This Row],[Sr. no.]],Raw_data_N2_Kanji[[Sr. no.]:[Meaning]],9,0)</f>
        <v>#N/A</v>
      </c>
      <c r="G1683" s="66" t="e">
        <f>VLOOKUP(Final_manabou_kanji[[#This Row],[Sr. no.]],Raw_data_N2_Kanji[[Sr. no.]:[Sentence]],13,0)</f>
        <v>#N/A</v>
      </c>
      <c r="H1683" t="e">
        <f>VLOOKUP(Final_manabou_kanji[[#This Row],[Kanji]],Raw_data_N2_Kanji[[Receipe]:[Meaning]],6,0)</f>
        <v>#N/A</v>
      </c>
      <c r="I1683" t="e">
        <f>VLOOKUP(Final_manabou_kanji[[#This Row],[Kanji]],Raw_data_N2_Kanji[[Receipe]:[Meaning]],7,0)</f>
        <v>#N/A</v>
      </c>
      <c r="J1683" t="e">
        <f>#REF!</f>
        <v>#REF!</v>
      </c>
      <c r="K1683" s="35">
        <f>Final_manabou_kanji[[#This Row],[Sr. no.]]</f>
        <v>1681</v>
      </c>
    </row>
    <row r="1684" spans="2:11" ht="15" customHeight="1" x14ac:dyDescent="0.3">
      <c r="B1684" s="34">
        <v>1682</v>
      </c>
      <c r="C1684" s="34" t="e">
        <f>VLOOKUP(Final_manabou_kanji[[#This Row],[Sr. no.]],Raw_data_N2_Kanji[[Sr. no.]:[Receipe no]],5,0)</f>
        <v>#N/A</v>
      </c>
      <c r="D1684" s="38" t="e">
        <f>VLOOKUP(Final_manabou_kanji[[#This Row],[Sr. no.]],Raw_data_N2_Kanji[[Sr. no.]:[Meaning]],7,0)</f>
        <v>#N/A</v>
      </c>
      <c r="E1684" s="3" t="e">
        <f>VLOOKUP(Final_manabou_kanji[[#This Row],[Sr. no.]],Raw_data_N2_Kanji[[Sr. no.]:[Meaning]],8,0)</f>
        <v>#N/A</v>
      </c>
      <c r="F1684" s="39" t="e">
        <f>VLOOKUP(Final_manabou_kanji[[#This Row],[Sr. no.]],Raw_data_N2_Kanji[[Sr. no.]:[Meaning]],9,0)</f>
        <v>#N/A</v>
      </c>
      <c r="G1684" s="66" t="e">
        <f>VLOOKUP(Final_manabou_kanji[[#This Row],[Sr. no.]],Raw_data_N2_Kanji[[Sr. no.]:[Sentence]],13,0)</f>
        <v>#N/A</v>
      </c>
      <c r="H1684" t="e">
        <f>VLOOKUP(Final_manabou_kanji[[#This Row],[Kanji]],Raw_data_N2_Kanji[[Receipe]:[Meaning]],6,0)</f>
        <v>#N/A</v>
      </c>
      <c r="I1684" t="e">
        <f>VLOOKUP(Final_manabou_kanji[[#This Row],[Kanji]],Raw_data_N2_Kanji[[Receipe]:[Meaning]],7,0)</f>
        <v>#N/A</v>
      </c>
      <c r="J1684" t="e">
        <f>#REF!</f>
        <v>#REF!</v>
      </c>
      <c r="K1684" s="35">
        <f>Final_manabou_kanji[[#This Row],[Sr. no.]]</f>
        <v>1682</v>
      </c>
    </row>
    <row r="1685" spans="2:11" ht="15" customHeight="1" x14ac:dyDescent="0.3">
      <c r="B1685" s="34">
        <v>1683</v>
      </c>
      <c r="C1685" s="34" t="e">
        <f>VLOOKUP(Final_manabou_kanji[[#This Row],[Sr. no.]],Raw_data_N2_Kanji[[Sr. no.]:[Receipe no]],5,0)</f>
        <v>#N/A</v>
      </c>
      <c r="D1685" s="38" t="e">
        <f>VLOOKUP(Final_manabou_kanji[[#This Row],[Sr. no.]],Raw_data_N2_Kanji[[Sr. no.]:[Meaning]],7,0)</f>
        <v>#N/A</v>
      </c>
      <c r="E1685" s="3" t="e">
        <f>VLOOKUP(Final_manabou_kanji[[#This Row],[Sr. no.]],Raw_data_N2_Kanji[[Sr. no.]:[Meaning]],8,0)</f>
        <v>#N/A</v>
      </c>
      <c r="F1685" s="39" t="e">
        <f>VLOOKUP(Final_manabou_kanji[[#This Row],[Sr. no.]],Raw_data_N2_Kanji[[Sr. no.]:[Meaning]],9,0)</f>
        <v>#N/A</v>
      </c>
      <c r="G1685" s="66" t="e">
        <f>VLOOKUP(Final_manabou_kanji[[#This Row],[Sr. no.]],Raw_data_N2_Kanji[[Sr. no.]:[Sentence]],13,0)</f>
        <v>#N/A</v>
      </c>
      <c r="H1685" t="e">
        <f>VLOOKUP(Final_manabou_kanji[[#This Row],[Kanji]],Raw_data_N2_Kanji[[Receipe]:[Meaning]],6,0)</f>
        <v>#N/A</v>
      </c>
      <c r="I1685" t="e">
        <f>VLOOKUP(Final_manabou_kanji[[#This Row],[Kanji]],Raw_data_N2_Kanji[[Receipe]:[Meaning]],7,0)</f>
        <v>#N/A</v>
      </c>
      <c r="J1685" t="e">
        <f>#REF!</f>
        <v>#REF!</v>
      </c>
      <c r="K1685" s="35">
        <f>Final_manabou_kanji[[#This Row],[Sr. no.]]</f>
        <v>1683</v>
      </c>
    </row>
    <row r="1686" spans="2:11" ht="15" customHeight="1" x14ac:dyDescent="0.3">
      <c r="B1686" s="34">
        <v>1684</v>
      </c>
      <c r="C1686" s="34" t="e">
        <f>VLOOKUP(Final_manabou_kanji[[#This Row],[Sr. no.]],Raw_data_N2_Kanji[[Sr. no.]:[Receipe no]],5,0)</f>
        <v>#N/A</v>
      </c>
      <c r="D1686" s="38" t="e">
        <f>VLOOKUP(Final_manabou_kanji[[#This Row],[Sr. no.]],Raw_data_N2_Kanji[[Sr. no.]:[Meaning]],7,0)</f>
        <v>#N/A</v>
      </c>
      <c r="E1686" s="3" t="e">
        <f>VLOOKUP(Final_manabou_kanji[[#This Row],[Sr. no.]],Raw_data_N2_Kanji[[Sr. no.]:[Meaning]],8,0)</f>
        <v>#N/A</v>
      </c>
      <c r="F1686" s="39" t="e">
        <f>VLOOKUP(Final_manabou_kanji[[#This Row],[Sr. no.]],Raw_data_N2_Kanji[[Sr. no.]:[Meaning]],9,0)</f>
        <v>#N/A</v>
      </c>
      <c r="G1686" s="66" t="e">
        <f>VLOOKUP(Final_manabou_kanji[[#This Row],[Sr. no.]],Raw_data_N2_Kanji[[Sr. no.]:[Sentence]],13,0)</f>
        <v>#N/A</v>
      </c>
      <c r="H1686" t="e">
        <f>VLOOKUP(Final_manabou_kanji[[#This Row],[Kanji]],Raw_data_N2_Kanji[[Receipe]:[Meaning]],6,0)</f>
        <v>#N/A</v>
      </c>
      <c r="I1686" t="e">
        <f>VLOOKUP(Final_manabou_kanji[[#This Row],[Kanji]],Raw_data_N2_Kanji[[Receipe]:[Meaning]],7,0)</f>
        <v>#N/A</v>
      </c>
      <c r="J1686" t="e">
        <f>#REF!</f>
        <v>#REF!</v>
      </c>
      <c r="K1686" s="35">
        <f>Final_manabou_kanji[[#This Row],[Sr. no.]]</f>
        <v>1684</v>
      </c>
    </row>
    <row r="1687" spans="2:11" ht="15" customHeight="1" x14ac:dyDescent="0.3">
      <c r="B1687" s="34">
        <v>1685</v>
      </c>
      <c r="C1687" s="34" t="e">
        <f>VLOOKUP(Final_manabou_kanji[[#This Row],[Sr. no.]],Raw_data_N2_Kanji[[Sr. no.]:[Receipe no]],5,0)</f>
        <v>#N/A</v>
      </c>
      <c r="D1687" s="38" t="e">
        <f>VLOOKUP(Final_manabou_kanji[[#This Row],[Sr. no.]],Raw_data_N2_Kanji[[Sr. no.]:[Meaning]],7,0)</f>
        <v>#N/A</v>
      </c>
      <c r="E1687" s="3" t="e">
        <f>VLOOKUP(Final_manabou_kanji[[#This Row],[Sr. no.]],Raw_data_N2_Kanji[[Sr. no.]:[Meaning]],8,0)</f>
        <v>#N/A</v>
      </c>
      <c r="F1687" s="39" t="e">
        <f>VLOOKUP(Final_manabou_kanji[[#This Row],[Sr. no.]],Raw_data_N2_Kanji[[Sr. no.]:[Meaning]],9,0)</f>
        <v>#N/A</v>
      </c>
      <c r="G1687" s="66" t="e">
        <f>VLOOKUP(Final_manabou_kanji[[#This Row],[Sr. no.]],Raw_data_N2_Kanji[[Sr. no.]:[Sentence]],13,0)</f>
        <v>#N/A</v>
      </c>
      <c r="H1687" t="e">
        <f>VLOOKUP(Final_manabou_kanji[[#This Row],[Kanji]],Raw_data_N2_Kanji[[Receipe]:[Meaning]],6,0)</f>
        <v>#N/A</v>
      </c>
      <c r="I1687" t="e">
        <f>VLOOKUP(Final_manabou_kanji[[#This Row],[Kanji]],Raw_data_N2_Kanji[[Receipe]:[Meaning]],7,0)</f>
        <v>#N/A</v>
      </c>
      <c r="J1687" t="e">
        <f>#REF!</f>
        <v>#REF!</v>
      </c>
      <c r="K1687" s="35">
        <f>Final_manabou_kanji[[#This Row],[Sr. no.]]</f>
        <v>1685</v>
      </c>
    </row>
    <row r="1688" spans="2:11" ht="15" customHeight="1" x14ac:dyDescent="0.3">
      <c r="B1688" s="34">
        <v>1686</v>
      </c>
      <c r="C1688" s="34" t="e">
        <f>VLOOKUP(Final_manabou_kanji[[#This Row],[Sr. no.]],Raw_data_N2_Kanji[[Sr. no.]:[Receipe no]],5,0)</f>
        <v>#N/A</v>
      </c>
      <c r="D1688" s="38" t="e">
        <f>VLOOKUP(Final_manabou_kanji[[#This Row],[Sr. no.]],Raw_data_N2_Kanji[[Sr. no.]:[Meaning]],7,0)</f>
        <v>#N/A</v>
      </c>
      <c r="E1688" s="3" t="e">
        <f>VLOOKUP(Final_manabou_kanji[[#This Row],[Sr. no.]],Raw_data_N2_Kanji[[Sr. no.]:[Meaning]],8,0)</f>
        <v>#N/A</v>
      </c>
      <c r="F1688" s="39" t="e">
        <f>VLOOKUP(Final_manabou_kanji[[#This Row],[Sr. no.]],Raw_data_N2_Kanji[[Sr. no.]:[Meaning]],9,0)</f>
        <v>#N/A</v>
      </c>
      <c r="G1688" s="66" t="e">
        <f>VLOOKUP(Final_manabou_kanji[[#This Row],[Sr. no.]],Raw_data_N2_Kanji[[Sr. no.]:[Sentence]],13,0)</f>
        <v>#N/A</v>
      </c>
      <c r="H1688" t="e">
        <f>VLOOKUP(Final_manabou_kanji[[#This Row],[Kanji]],Raw_data_N2_Kanji[[Receipe]:[Meaning]],6,0)</f>
        <v>#N/A</v>
      </c>
      <c r="I1688" t="e">
        <f>VLOOKUP(Final_manabou_kanji[[#This Row],[Kanji]],Raw_data_N2_Kanji[[Receipe]:[Meaning]],7,0)</f>
        <v>#N/A</v>
      </c>
      <c r="J1688" t="e">
        <f>#REF!</f>
        <v>#REF!</v>
      </c>
      <c r="K1688" s="35">
        <f>Final_manabou_kanji[[#This Row],[Sr. no.]]</f>
        <v>1686</v>
      </c>
    </row>
    <row r="1689" spans="2:11" ht="15" customHeight="1" x14ac:dyDescent="0.3">
      <c r="B1689" s="34">
        <v>1687</v>
      </c>
      <c r="C1689" s="34" t="e">
        <f>VLOOKUP(Final_manabou_kanji[[#This Row],[Sr. no.]],Raw_data_N2_Kanji[[Sr. no.]:[Receipe no]],5,0)</f>
        <v>#N/A</v>
      </c>
      <c r="D1689" s="38" t="e">
        <f>VLOOKUP(Final_manabou_kanji[[#This Row],[Sr. no.]],Raw_data_N2_Kanji[[Sr. no.]:[Meaning]],7,0)</f>
        <v>#N/A</v>
      </c>
      <c r="E1689" s="3" t="e">
        <f>VLOOKUP(Final_manabou_kanji[[#This Row],[Sr. no.]],Raw_data_N2_Kanji[[Sr. no.]:[Meaning]],8,0)</f>
        <v>#N/A</v>
      </c>
      <c r="F1689" s="39" t="e">
        <f>VLOOKUP(Final_manabou_kanji[[#This Row],[Sr. no.]],Raw_data_N2_Kanji[[Sr. no.]:[Meaning]],9,0)</f>
        <v>#N/A</v>
      </c>
      <c r="G1689" s="66" t="e">
        <f>VLOOKUP(Final_manabou_kanji[[#This Row],[Sr. no.]],Raw_data_N2_Kanji[[Sr. no.]:[Sentence]],13,0)</f>
        <v>#N/A</v>
      </c>
      <c r="H1689" t="e">
        <f>VLOOKUP(Final_manabou_kanji[[#This Row],[Kanji]],Raw_data_N2_Kanji[[Receipe]:[Meaning]],6,0)</f>
        <v>#N/A</v>
      </c>
      <c r="I1689" t="e">
        <f>VLOOKUP(Final_manabou_kanji[[#This Row],[Kanji]],Raw_data_N2_Kanji[[Receipe]:[Meaning]],7,0)</f>
        <v>#N/A</v>
      </c>
      <c r="J1689" t="e">
        <f>#REF!</f>
        <v>#REF!</v>
      </c>
      <c r="K1689" s="35">
        <f>Final_manabou_kanji[[#This Row],[Sr. no.]]</f>
        <v>1687</v>
      </c>
    </row>
    <row r="1690" spans="2:11" ht="15" customHeight="1" x14ac:dyDescent="0.3">
      <c r="B1690" s="34">
        <v>1688</v>
      </c>
      <c r="C1690" s="34" t="e">
        <f>VLOOKUP(Final_manabou_kanji[[#This Row],[Sr. no.]],Raw_data_N2_Kanji[[Sr. no.]:[Receipe no]],5,0)</f>
        <v>#N/A</v>
      </c>
      <c r="D1690" s="38" t="e">
        <f>VLOOKUP(Final_manabou_kanji[[#This Row],[Sr. no.]],Raw_data_N2_Kanji[[Sr. no.]:[Meaning]],7,0)</f>
        <v>#N/A</v>
      </c>
      <c r="E1690" s="3" t="e">
        <f>VLOOKUP(Final_manabou_kanji[[#This Row],[Sr. no.]],Raw_data_N2_Kanji[[Sr. no.]:[Meaning]],8,0)</f>
        <v>#N/A</v>
      </c>
      <c r="F1690" s="39" t="e">
        <f>VLOOKUP(Final_manabou_kanji[[#This Row],[Sr. no.]],Raw_data_N2_Kanji[[Sr. no.]:[Meaning]],9,0)</f>
        <v>#N/A</v>
      </c>
      <c r="G1690" s="66" t="e">
        <f>VLOOKUP(Final_manabou_kanji[[#This Row],[Sr. no.]],Raw_data_N2_Kanji[[Sr. no.]:[Sentence]],13,0)</f>
        <v>#N/A</v>
      </c>
      <c r="H1690" t="e">
        <f>VLOOKUP(Final_manabou_kanji[[#This Row],[Kanji]],Raw_data_N2_Kanji[[Receipe]:[Meaning]],6,0)</f>
        <v>#N/A</v>
      </c>
      <c r="I1690" t="e">
        <f>VLOOKUP(Final_manabou_kanji[[#This Row],[Kanji]],Raw_data_N2_Kanji[[Receipe]:[Meaning]],7,0)</f>
        <v>#N/A</v>
      </c>
      <c r="J1690" t="e">
        <f>#REF!</f>
        <v>#REF!</v>
      </c>
      <c r="K1690" s="35">
        <f>Final_manabou_kanji[[#This Row],[Sr. no.]]</f>
        <v>1688</v>
      </c>
    </row>
    <row r="1691" spans="2:11" ht="15" customHeight="1" x14ac:dyDescent="0.3">
      <c r="B1691" s="34">
        <v>1689</v>
      </c>
      <c r="C1691" s="34" t="e">
        <f>VLOOKUP(Final_manabou_kanji[[#This Row],[Sr. no.]],Raw_data_N2_Kanji[[Sr. no.]:[Receipe no]],5,0)</f>
        <v>#N/A</v>
      </c>
      <c r="D1691" s="38" t="e">
        <f>VLOOKUP(Final_manabou_kanji[[#This Row],[Sr. no.]],Raw_data_N2_Kanji[[Sr. no.]:[Meaning]],7,0)</f>
        <v>#N/A</v>
      </c>
      <c r="E1691" s="3" t="e">
        <f>VLOOKUP(Final_manabou_kanji[[#This Row],[Sr. no.]],Raw_data_N2_Kanji[[Sr. no.]:[Meaning]],8,0)</f>
        <v>#N/A</v>
      </c>
      <c r="F1691" s="39" t="e">
        <f>VLOOKUP(Final_manabou_kanji[[#This Row],[Sr. no.]],Raw_data_N2_Kanji[[Sr. no.]:[Meaning]],9,0)</f>
        <v>#N/A</v>
      </c>
      <c r="G1691" s="66" t="e">
        <f>VLOOKUP(Final_manabou_kanji[[#This Row],[Sr. no.]],Raw_data_N2_Kanji[[Sr. no.]:[Sentence]],13,0)</f>
        <v>#N/A</v>
      </c>
      <c r="H1691" t="e">
        <f>VLOOKUP(Final_manabou_kanji[[#This Row],[Kanji]],Raw_data_N2_Kanji[[Receipe]:[Meaning]],6,0)</f>
        <v>#N/A</v>
      </c>
      <c r="I1691" t="e">
        <f>VLOOKUP(Final_manabou_kanji[[#This Row],[Kanji]],Raw_data_N2_Kanji[[Receipe]:[Meaning]],7,0)</f>
        <v>#N/A</v>
      </c>
      <c r="J1691" t="e">
        <f>#REF!</f>
        <v>#REF!</v>
      </c>
      <c r="K1691" s="35">
        <f>Final_manabou_kanji[[#This Row],[Sr. no.]]</f>
        <v>1689</v>
      </c>
    </row>
    <row r="1692" spans="2:11" ht="15" customHeight="1" x14ac:dyDescent="0.3">
      <c r="B1692" s="34">
        <v>1690</v>
      </c>
      <c r="C1692" s="34" t="e">
        <f>VLOOKUP(Final_manabou_kanji[[#This Row],[Sr. no.]],Raw_data_N2_Kanji[[Sr. no.]:[Receipe no]],5,0)</f>
        <v>#N/A</v>
      </c>
      <c r="D1692" s="38" t="e">
        <f>VLOOKUP(Final_manabou_kanji[[#This Row],[Sr. no.]],Raw_data_N2_Kanji[[Sr. no.]:[Meaning]],7,0)</f>
        <v>#N/A</v>
      </c>
      <c r="E1692" s="3" t="e">
        <f>VLOOKUP(Final_manabou_kanji[[#This Row],[Sr. no.]],Raw_data_N2_Kanji[[Sr. no.]:[Meaning]],8,0)</f>
        <v>#N/A</v>
      </c>
      <c r="F1692" s="39" t="e">
        <f>VLOOKUP(Final_manabou_kanji[[#This Row],[Sr. no.]],Raw_data_N2_Kanji[[Sr. no.]:[Meaning]],9,0)</f>
        <v>#N/A</v>
      </c>
      <c r="G1692" s="66" t="e">
        <f>VLOOKUP(Final_manabou_kanji[[#This Row],[Sr. no.]],Raw_data_N2_Kanji[[Sr. no.]:[Sentence]],13,0)</f>
        <v>#N/A</v>
      </c>
      <c r="H1692" t="e">
        <f>VLOOKUP(Final_manabou_kanji[[#This Row],[Kanji]],Raw_data_N2_Kanji[[Receipe]:[Meaning]],6,0)</f>
        <v>#N/A</v>
      </c>
      <c r="I1692" t="e">
        <f>VLOOKUP(Final_manabou_kanji[[#This Row],[Kanji]],Raw_data_N2_Kanji[[Receipe]:[Meaning]],7,0)</f>
        <v>#N/A</v>
      </c>
      <c r="J1692" t="e">
        <f>#REF!</f>
        <v>#REF!</v>
      </c>
      <c r="K1692" s="35">
        <f>Final_manabou_kanji[[#This Row],[Sr. no.]]</f>
        <v>1690</v>
      </c>
    </row>
    <row r="1693" spans="2:11" ht="15" customHeight="1" x14ac:dyDescent="0.3">
      <c r="B1693" s="34">
        <v>1691</v>
      </c>
      <c r="C1693" s="34" t="e">
        <f>VLOOKUP(Final_manabou_kanji[[#This Row],[Sr. no.]],Raw_data_N2_Kanji[[Sr. no.]:[Receipe no]],5,0)</f>
        <v>#N/A</v>
      </c>
      <c r="D1693" s="38" t="e">
        <f>VLOOKUP(Final_manabou_kanji[[#This Row],[Sr. no.]],Raw_data_N2_Kanji[[Sr. no.]:[Meaning]],7,0)</f>
        <v>#N/A</v>
      </c>
      <c r="E1693" s="3" t="e">
        <f>VLOOKUP(Final_manabou_kanji[[#This Row],[Sr. no.]],Raw_data_N2_Kanji[[Sr. no.]:[Meaning]],8,0)</f>
        <v>#N/A</v>
      </c>
      <c r="F1693" s="39" t="e">
        <f>VLOOKUP(Final_manabou_kanji[[#This Row],[Sr. no.]],Raw_data_N2_Kanji[[Sr. no.]:[Meaning]],9,0)</f>
        <v>#N/A</v>
      </c>
      <c r="G1693" s="66" t="e">
        <f>VLOOKUP(Final_manabou_kanji[[#This Row],[Sr. no.]],Raw_data_N2_Kanji[[Sr. no.]:[Sentence]],13,0)</f>
        <v>#N/A</v>
      </c>
      <c r="H1693" t="e">
        <f>VLOOKUP(Final_manabou_kanji[[#This Row],[Kanji]],Raw_data_N2_Kanji[[Receipe]:[Meaning]],6,0)</f>
        <v>#N/A</v>
      </c>
      <c r="I1693" t="e">
        <f>VLOOKUP(Final_manabou_kanji[[#This Row],[Kanji]],Raw_data_N2_Kanji[[Receipe]:[Meaning]],7,0)</f>
        <v>#N/A</v>
      </c>
      <c r="J1693" t="e">
        <f>#REF!</f>
        <v>#REF!</v>
      </c>
      <c r="K1693" s="35">
        <f>Final_manabou_kanji[[#This Row],[Sr. no.]]</f>
        <v>1691</v>
      </c>
    </row>
    <row r="1694" spans="2:11" ht="15" customHeight="1" x14ac:dyDescent="0.3">
      <c r="B1694" s="34">
        <v>1692</v>
      </c>
      <c r="C1694" s="34" t="e">
        <f>VLOOKUP(Final_manabou_kanji[[#This Row],[Sr. no.]],Raw_data_N2_Kanji[[Sr. no.]:[Receipe no]],5,0)</f>
        <v>#N/A</v>
      </c>
      <c r="D1694" s="38" t="e">
        <f>VLOOKUP(Final_manabou_kanji[[#This Row],[Sr. no.]],Raw_data_N2_Kanji[[Sr. no.]:[Meaning]],7,0)</f>
        <v>#N/A</v>
      </c>
      <c r="E1694" s="3" t="e">
        <f>VLOOKUP(Final_manabou_kanji[[#This Row],[Sr. no.]],Raw_data_N2_Kanji[[Sr. no.]:[Meaning]],8,0)</f>
        <v>#N/A</v>
      </c>
      <c r="F1694" s="39" t="e">
        <f>VLOOKUP(Final_manabou_kanji[[#This Row],[Sr. no.]],Raw_data_N2_Kanji[[Sr. no.]:[Meaning]],9,0)</f>
        <v>#N/A</v>
      </c>
      <c r="G1694" s="66" t="e">
        <f>VLOOKUP(Final_manabou_kanji[[#This Row],[Sr. no.]],Raw_data_N2_Kanji[[Sr. no.]:[Sentence]],13,0)</f>
        <v>#N/A</v>
      </c>
      <c r="H1694" t="e">
        <f>VLOOKUP(Final_manabou_kanji[[#This Row],[Kanji]],Raw_data_N2_Kanji[[Receipe]:[Meaning]],6,0)</f>
        <v>#N/A</v>
      </c>
      <c r="I1694" t="e">
        <f>VLOOKUP(Final_manabou_kanji[[#This Row],[Kanji]],Raw_data_N2_Kanji[[Receipe]:[Meaning]],7,0)</f>
        <v>#N/A</v>
      </c>
      <c r="J1694" t="e">
        <f>#REF!</f>
        <v>#REF!</v>
      </c>
      <c r="K1694" s="35">
        <f>Final_manabou_kanji[[#This Row],[Sr. no.]]</f>
        <v>1692</v>
      </c>
    </row>
    <row r="1695" spans="2:11" ht="15" customHeight="1" x14ac:dyDescent="0.3">
      <c r="B1695" s="34">
        <v>1693</v>
      </c>
      <c r="C1695" s="34" t="e">
        <f>VLOOKUP(Final_manabou_kanji[[#This Row],[Sr. no.]],Raw_data_N2_Kanji[[Sr. no.]:[Receipe no]],5,0)</f>
        <v>#N/A</v>
      </c>
      <c r="D1695" s="38" t="e">
        <f>VLOOKUP(Final_manabou_kanji[[#This Row],[Sr. no.]],Raw_data_N2_Kanji[[Sr. no.]:[Meaning]],7,0)</f>
        <v>#N/A</v>
      </c>
      <c r="E1695" s="3" t="e">
        <f>VLOOKUP(Final_manabou_kanji[[#This Row],[Sr. no.]],Raw_data_N2_Kanji[[Sr. no.]:[Meaning]],8,0)</f>
        <v>#N/A</v>
      </c>
      <c r="F1695" s="39" t="e">
        <f>VLOOKUP(Final_manabou_kanji[[#This Row],[Sr. no.]],Raw_data_N2_Kanji[[Sr. no.]:[Meaning]],9,0)</f>
        <v>#N/A</v>
      </c>
      <c r="G1695" s="66" t="e">
        <f>VLOOKUP(Final_manabou_kanji[[#This Row],[Sr. no.]],Raw_data_N2_Kanji[[Sr. no.]:[Sentence]],13,0)</f>
        <v>#N/A</v>
      </c>
      <c r="H1695" t="e">
        <f>VLOOKUP(Final_manabou_kanji[[#This Row],[Kanji]],Raw_data_N2_Kanji[[Receipe]:[Meaning]],6,0)</f>
        <v>#N/A</v>
      </c>
      <c r="I1695" t="e">
        <f>VLOOKUP(Final_manabou_kanji[[#This Row],[Kanji]],Raw_data_N2_Kanji[[Receipe]:[Meaning]],7,0)</f>
        <v>#N/A</v>
      </c>
      <c r="J1695" t="e">
        <f>#REF!</f>
        <v>#REF!</v>
      </c>
      <c r="K1695" s="35">
        <f>Final_manabou_kanji[[#This Row],[Sr. no.]]</f>
        <v>1693</v>
      </c>
    </row>
    <row r="1696" spans="2:11" ht="15" customHeight="1" x14ac:dyDescent="0.3">
      <c r="B1696" s="34">
        <v>1694</v>
      </c>
      <c r="C1696" s="34" t="e">
        <f>VLOOKUP(Final_manabou_kanji[[#This Row],[Sr. no.]],Raw_data_N2_Kanji[[Sr. no.]:[Receipe no]],5,0)</f>
        <v>#N/A</v>
      </c>
      <c r="D1696" s="38" t="e">
        <f>VLOOKUP(Final_manabou_kanji[[#This Row],[Sr. no.]],Raw_data_N2_Kanji[[Sr. no.]:[Meaning]],7,0)</f>
        <v>#N/A</v>
      </c>
      <c r="E1696" s="3" t="e">
        <f>VLOOKUP(Final_manabou_kanji[[#This Row],[Sr. no.]],Raw_data_N2_Kanji[[Sr. no.]:[Meaning]],8,0)</f>
        <v>#N/A</v>
      </c>
      <c r="F1696" s="39" t="e">
        <f>VLOOKUP(Final_manabou_kanji[[#This Row],[Sr. no.]],Raw_data_N2_Kanji[[Sr. no.]:[Meaning]],9,0)</f>
        <v>#N/A</v>
      </c>
      <c r="G1696" s="66" t="e">
        <f>VLOOKUP(Final_manabou_kanji[[#This Row],[Sr. no.]],Raw_data_N2_Kanji[[Sr. no.]:[Sentence]],13,0)</f>
        <v>#N/A</v>
      </c>
      <c r="H1696" t="e">
        <f>VLOOKUP(Final_manabou_kanji[[#This Row],[Kanji]],Raw_data_N2_Kanji[[Receipe]:[Meaning]],6,0)</f>
        <v>#N/A</v>
      </c>
      <c r="I1696" t="e">
        <f>VLOOKUP(Final_manabou_kanji[[#This Row],[Kanji]],Raw_data_N2_Kanji[[Receipe]:[Meaning]],7,0)</f>
        <v>#N/A</v>
      </c>
      <c r="J1696" t="e">
        <f>#REF!</f>
        <v>#REF!</v>
      </c>
      <c r="K1696" s="35">
        <f>Final_manabou_kanji[[#This Row],[Sr. no.]]</f>
        <v>1694</v>
      </c>
    </row>
    <row r="1697" spans="2:11" ht="15" customHeight="1" x14ac:dyDescent="0.3">
      <c r="B1697" s="34">
        <v>1695</v>
      </c>
      <c r="C1697" s="34" t="e">
        <f>VLOOKUP(Final_manabou_kanji[[#This Row],[Sr. no.]],Raw_data_N2_Kanji[[Sr. no.]:[Receipe no]],5,0)</f>
        <v>#N/A</v>
      </c>
      <c r="D1697" s="38" t="e">
        <f>VLOOKUP(Final_manabou_kanji[[#This Row],[Sr. no.]],Raw_data_N2_Kanji[[Sr. no.]:[Meaning]],7,0)</f>
        <v>#N/A</v>
      </c>
      <c r="E1697" s="3" t="e">
        <f>VLOOKUP(Final_manabou_kanji[[#This Row],[Sr. no.]],Raw_data_N2_Kanji[[Sr. no.]:[Meaning]],8,0)</f>
        <v>#N/A</v>
      </c>
      <c r="F1697" s="39" t="e">
        <f>VLOOKUP(Final_manabou_kanji[[#This Row],[Sr. no.]],Raw_data_N2_Kanji[[Sr. no.]:[Meaning]],9,0)</f>
        <v>#N/A</v>
      </c>
      <c r="G1697" s="66" t="e">
        <f>VLOOKUP(Final_manabou_kanji[[#This Row],[Sr. no.]],Raw_data_N2_Kanji[[Sr. no.]:[Sentence]],13,0)</f>
        <v>#N/A</v>
      </c>
      <c r="H1697" t="e">
        <f>VLOOKUP(Final_manabou_kanji[[#This Row],[Kanji]],Raw_data_N2_Kanji[[Receipe]:[Meaning]],6,0)</f>
        <v>#N/A</v>
      </c>
      <c r="I1697" t="e">
        <f>VLOOKUP(Final_manabou_kanji[[#This Row],[Kanji]],Raw_data_N2_Kanji[[Receipe]:[Meaning]],7,0)</f>
        <v>#N/A</v>
      </c>
      <c r="J1697" t="e">
        <f>#REF!</f>
        <v>#REF!</v>
      </c>
      <c r="K1697" s="35">
        <f>Final_manabou_kanji[[#This Row],[Sr. no.]]</f>
        <v>1695</v>
      </c>
    </row>
    <row r="1698" spans="2:11" ht="15" customHeight="1" x14ac:dyDescent="0.3">
      <c r="B1698" s="34">
        <v>1696</v>
      </c>
      <c r="C1698" s="34" t="e">
        <f>VLOOKUP(Final_manabou_kanji[[#This Row],[Sr. no.]],Raw_data_N2_Kanji[[Sr. no.]:[Receipe no]],5,0)</f>
        <v>#N/A</v>
      </c>
      <c r="D1698" s="38" t="e">
        <f>VLOOKUP(Final_manabou_kanji[[#This Row],[Sr. no.]],Raw_data_N2_Kanji[[Sr. no.]:[Meaning]],7,0)</f>
        <v>#N/A</v>
      </c>
      <c r="E1698" s="3" t="e">
        <f>VLOOKUP(Final_manabou_kanji[[#This Row],[Sr. no.]],Raw_data_N2_Kanji[[Sr. no.]:[Meaning]],8,0)</f>
        <v>#N/A</v>
      </c>
      <c r="F1698" s="39" t="e">
        <f>VLOOKUP(Final_manabou_kanji[[#This Row],[Sr. no.]],Raw_data_N2_Kanji[[Sr. no.]:[Meaning]],9,0)</f>
        <v>#N/A</v>
      </c>
      <c r="G1698" s="66" t="e">
        <f>VLOOKUP(Final_manabou_kanji[[#This Row],[Sr. no.]],Raw_data_N2_Kanji[[Sr. no.]:[Sentence]],13,0)</f>
        <v>#N/A</v>
      </c>
      <c r="H1698" t="e">
        <f>VLOOKUP(Final_manabou_kanji[[#This Row],[Kanji]],Raw_data_N2_Kanji[[Receipe]:[Meaning]],6,0)</f>
        <v>#N/A</v>
      </c>
      <c r="I1698" t="e">
        <f>VLOOKUP(Final_manabou_kanji[[#This Row],[Kanji]],Raw_data_N2_Kanji[[Receipe]:[Meaning]],7,0)</f>
        <v>#N/A</v>
      </c>
      <c r="J1698" t="e">
        <f>#REF!</f>
        <v>#REF!</v>
      </c>
      <c r="K1698" s="35">
        <f>Final_manabou_kanji[[#This Row],[Sr. no.]]</f>
        <v>1696</v>
      </c>
    </row>
    <row r="1699" spans="2:11" ht="15" customHeight="1" x14ac:dyDescent="0.3">
      <c r="B1699" s="34">
        <v>1697</v>
      </c>
      <c r="C1699" s="34" t="e">
        <f>VLOOKUP(Final_manabou_kanji[[#This Row],[Sr. no.]],Raw_data_N2_Kanji[[Sr. no.]:[Receipe no]],5,0)</f>
        <v>#N/A</v>
      </c>
      <c r="D1699" s="38" t="e">
        <f>VLOOKUP(Final_manabou_kanji[[#This Row],[Sr. no.]],Raw_data_N2_Kanji[[Sr. no.]:[Meaning]],7,0)</f>
        <v>#N/A</v>
      </c>
      <c r="E1699" s="3" t="e">
        <f>VLOOKUP(Final_manabou_kanji[[#This Row],[Sr. no.]],Raw_data_N2_Kanji[[Sr. no.]:[Meaning]],8,0)</f>
        <v>#N/A</v>
      </c>
      <c r="F1699" s="39" t="e">
        <f>VLOOKUP(Final_manabou_kanji[[#This Row],[Sr. no.]],Raw_data_N2_Kanji[[Sr. no.]:[Meaning]],9,0)</f>
        <v>#N/A</v>
      </c>
      <c r="G1699" s="66" t="e">
        <f>VLOOKUP(Final_manabou_kanji[[#This Row],[Sr. no.]],Raw_data_N2_Kanji[[Sr. no.]:[Sentence]],13,0)</f>
        <v>#N/A</v>
      </c>
      <c r="H1699" t="e">
        <f>VLOOKUP(Final_manabou_kanji[[#This Row],[Kanji]],Raw_data_N2_Kanji[[Receipe]:[Meaning]],6,0)</f>
        <v>#N/A</v>
      </c>
      <c r="I1699" t="e">
        <f>VLOOKUP(Final_manabou_kanji[[#This Row],[Kanji]],Raw_data_N2_Kanji[[Receipe]:[Meaning]],7,0)</f>
        <v>#N/A</v>
      </c>
      <c r="J1699" t="e">
        <f>#REF!</f>
        <v>#REF!</v>
      </c>
      <c r="K1699" s="35">
        <f>Final_manabou_kanji[[#This Row],[Sr. no.]]</f>
        <v>1697</v>
      </c>
    </row>
    <row r="1700" spans="2:11" ht="15" customHeight="1" x14ac:dyDescent="0.3">
      <c r="B1700" s="34">
        <v>1698</v>
      </c>
      <c r="C1700" s="34" t="e">
        <f>VLOOKUP(Final_manabou_kanji[[#This Row],[Sr. no.]],Raw_data_N2_Kanji[[Sr. no.]:[Receipe no]],5,0)</f>
        <v>#N/A</v>
      </c>
      <c r="D1700" s="38" t="e">
        <f>VLOOKUP(Final_manabou_kanji[[#This Row],[Sr. no.]],Raw_data_N2_Kanji[[Sr. no.]:[Meaning]],7,0)</f>
        <v>#N/A</v>
      </c>
      <c r="E1700" s="3" t="e">
        <f>VLOOKUP(Final_manabou_kanji[[#This Row],[Sr. no.]],Raw_data_N2_Kanji[[Sr. no.]:[Meaning]],8,0)</f>
        <v>#N/A</v>
      </c>
      <c r="F1700" s="39" t="e">
        <f>VLOOKUP(Final_manabou_kanji[[#This Row],[Sr. no.]],Raw_data_N2_Kanji[[Sr. no.]:[Meaning]],9,0)</f>
        <v>#N/A</v>
      </c>
      <c r="G1700" s="66" t="e">
        <f>VLOOKUP(Final_manabou_kanji[[#This Row],[Sr. no.]],Raw_data_N2_Kanji[[Sr. no.]:[Sentence]],13,0)</f>
        <v>#N/A</v>
      </c>
      <c r="H1700" t="e">
        <f>VLOOKUP(Final_manabou_kanji[[#This Row],[Kanji]],Raw_data_N2_Kanji[[Receipe]:[Meaning]],6,0)</f>
        <v>#N/A</v>
      </c>
      <c r="I1700" t="e">
        <f>VLOOKUP(Final_manabou_kanji[[#This Row],[Kanji]],Raw_data_N2_Kanji[[Receipe]:[Meaning]],7,0)</f>
        <v>#N/A</v>
      </c>
      <c r="J1700" t="e">
        <f>#REF!</f>
        <v>#REF!</v>
      </c>
      <c r="K1700" s="35">
        <f>Final_manabou_kanji[[#This Row],[Sr. no.]]</f>
        <v>1698</v>
      </c>
    </row>
    <row r="1701" spans="2:11" ht="15" customHeight="1" x14ac:dyDescent="0.3">
      <c r="B1701" s="34">
        <v>1699</v>
      </c>
      <c r="C1701" s="34" t="e">
        <f>VLOOKUP(Final_manabou_kanji[[#This Row],[Sr. no.]],Raw_data_N2_Kanji[[Sr. no.]:[Receipe no]],5,0)</f>
        <v>#N/A</v>
      </c>
      <c r="D1701" s="38" t="e">
        <f>VLOOKUP(Final_manabou_kanji[[#This Row],[Sr. no.]],Raw_data_N2_Kanji[[Sr. no.]:[Meaning]],7,0)</f>
        <v>#N/A</v>
      </c>
      <c r="E1701" s="3" t="e">
        <f>VLOOKUP(Final_manabou_kanji[[#This Row],[Sr. no.]],Raw_data_N2_Kanji[[Sr. no.]:[Meaning]],8,0)</f>
        <v>#N/A</v>
      </c>
      <c r="F1701" s="39" t="e">
        <f>VLOOKUP(Final_manabou_kanji[[#This Row],[Sr. no.]],Raw_data_N2_Kanji[[Sr. no.]:[Meaning]],9,0)</f>
        <v>#N/A</v>
      </c>
      <c r="G1701" s="66" t="e">
        <f>VLOOKUP(Final_manabou_kanji[[#This Row],[Sr. no.]],Raw_data_N2_Kanji[[Sr. no.]:[Sentence]],13,0)</f>
        <v>#N/A</v>
      </c>
      <c r="H1701" t="e">
        <f>VLOOKUP(Final_manabou_kanji[[#This Row],[Kanji]],Raw_data_N2_Kanji[[Receipe]:[Meaning]],6,0)</f>
        <v>#N/A</v>
      </c>
      <c r="I1701" t="e">
        <f>VLOOKUP(Final_manabou_kanji[[#This Row],[Kanji]],Raw_data_N2_Kanji[[Receipe]:[Meaning]],7,0)</f>
        <v>#N/A</v>
      </c>
      <c r="J1701" t="e">
        <f>#REF!</f>
        <v>#REF!</v>
      </c>
      <c r="K1701" s="35">
        <f>Final_manabou_kanji[[#This Row],[Sr. no.]]</f>
        <v>1699</v>
      </c>
    </row>
    <row r="1702" spans="2:11" ht="15" customHeight="1" x14ac:dyDescent="0.3">
      <c r="B1702" s="34">
        <v>1700</v>
      </c>
      <c r="C1702" s="34" t="e">
        <f>VLOOKUP(Final_manabou_kanji[[#This Row],[Sr. no.]],Raw_data_N2_Kanji[[Sr. no.]:[Receipe no]],5,0)</f>
        <v>#N/A</v>
      </c>
      <c r="D1702" s="38" t="e">
        <f>VLOOKUP(Final_manabou_kanji[[#This Row],[Sr. no.]],Raw_data_N2_Kanji[[Sr. no.]:[Meaning]],7,0)</f>
        <v>#N/A</v>
      </c>
      <c r="E1702" s="3" t="e">
        <f>VLOOKUP(Final_manabou_kanji[[#This Row],[Sr. no.]],Raw_data_N2_Kanji[[Sr. no.]:[Meaning]],8,0)</f>
        <v>#N/A</v>
      </c>
      <c r="F1702" s="39" t="e">
        <f>VLOOKUP(Final_manabou_kanji[[#This Row],[Sr. no.]],Raw_data_N2_Kanji[[Sr. no.]:[Meaning]],9,0)</f>
        <v>#N/A</v>
      </c>
      <c r="G1702" s="66" t="e">
        <f>VLOOKUP(Final_manabou_kanji[[#This Row],[Sr. no.]],Raw_data_N2_Kanji[[Sr. no.]:[Sentence]],13,0)</f>
        <v>#N/A</v>
      </c>
      <c r="H1702" t="e">
        <f>VLOOKUP(Final_manabou_kanji[[#This Row],[Kanji]],Raw_data_N2_Kanji[[Receipe]:[Meaning]],6,0)</f>
        <v>#N/A</v>
      </c>
      <c r="I1702" t="e">
        <f>VLOOKUP(Final_manabou_kanji[[#This Row],[Kanji]],Raw_data_N2_Kanji[[Receipe]:[Meaning]],7,0)</f>
        <v>#N/A</v>
      </c>
      <c r="J1702" t="e">
        <f>#REF!</f>
        <v>#REF!</v>
      </c>
      <c r="K1702" s="35">
        <f>Final_manabou_kanji[[#This Row],[Sr. no.]]</f>
        <v>1700</v>
      </c>
    </row>
    <row r="1703" spans="2:11" ht="15" customHeight="1" x14ac:dyDescent="0.3">
      <c r="B1703" s="34">
        <v>1701</v>
      </c>
      <c r="C1703" s="34" t="e">
        <f>VLOOKUP(Final_manabou_kanji[[#This Row],[Sr. no.]],Raw_data_N2_Kanji[[Sr. no.]:[Receipe no]],5,0)</f>
        <v>#N/A</v>
      </c>
      <c r="D1703" s="38" t="e">
        <f>VLOOKUP(Final_manabou_kanji[[#This Row],[Sr. no.]],Raw_data_N2_Kanji[[Sr. no.]:[Meaning]],7,0)</f>
        <v>#N/A</v>
      </c>
      <c r="E1703" s="3" t="e">
        <f>VLOOKUP(Final_manabou_kanji[[#This Row],[Sr. no.]],Raw_data_N2_Kanji[[Sr. no.]:[Meaning]],8,0)</f>
        <v>#N/A</v>
      </c>
      <c r="F1703" s="39" t="e">
        <f>VLOOKUP(Final_manabou_kanji[[#This Row],[Sr. no.]],Raw_data_N2_Kanji[[Sr. no.]:[Meaning]],9,0)</f>
        <v>#N/A</v>
      </c>
      <c r="G1703" s="66" t="e">
        <f>VLOOKUP(Final_manabou_kanji[[#This Row],[Sr. no.]],Raw_data_N2_Kanji[[Sr. no.]:[Sentence]],13,0)</f>
        <v>#N/A</v>
      </c>
      <c r="H1703" t="e">
        <f>VLOOKUP(Final_manabou_kanji[[#This Row],[Kanji]],Raw_data_N2_Kanji[[Receipe]:[Meaning]],6,0)</f>
        <v>#N/A</v>
      </c>
      <c r="I1703" t="e">
        <f>VLOOKUP(Final_manabou_kanji[[#This Row],[Kanji]],Raw_data_N2_Kanji[[Receipe]:[Meaning]],7,0)</f>
        <v>#N/A</v>
      </c>
      <c r="J1703" t="e">
        <f>#REF!</f>
        <v>#REF!</v>
      </c>
      <c r="K1703" s="35">
        <f>Final_manabou_kanji[[#This Row],[Sr. no.]]</f>
        <v>1701</v>
      </c>
    </row>
    <row r="1704" spans="2:11" ht="15" customHeight="1" x14ac:dyDescent="0.3">
      <c r="B1704" s="34">
        <v>1702</v>
      </c>
      <c r="C1704" s="34" t="e">
        <f>VLOOKUP(Final_manabou_kanji[[#This Row],[Sr. no.]],Raw_data_N2_Kanji[[Sr. no.]:[Receipe no]],5,0)</f>
        <v>#N/A</v>
      </c>
      <c r="D1704" s="38" t="e">
        <f>VLOOKUP(Final_manabou_kanji[[#This Row],[Sr. no.]],Raw_data_N2_Kanji[[Sr. no.]:[Meaning]],7,0)</f>
        <v>#N/A</v>
      </c>
      <c r="E1704" s="3" t="e">
        <f>VLOOKUP(Final_manabou_kanji[[#This Row],[Sr. no.]],Raw_data_N2_Kanji[[Sr. no.]:[Meaning]],8,0)</f>
        <v>#N/A</v>
      </c>
      <c r="F1704" s="39" t="e">
        <f>VLOOKUP(Final_manabou_kanji[[#This Row],[Sr. no.]],Raw_data_N2_Kanji[[Sr. no.]:[Meaning]],9,0)</f>
        <v>#N/A</v>
      </c>
      <c r="G1704" s="66" t="e">
        <f>VLOOKUP(Final_manabou_kanji[[#This Row],[Sr. no.]],Raw_data_N2_Kanji[[Sr. no.]:[Sentence]],13,0)</f>
        <v>#N/A</v>
      </c>
      <c r="H1704" t="e">
        <f>VLOOKUP(Final_manabou_kanji[[#This Row],[Kanji]],Raw_data_N2_Kanji[[Receipe]:[Meaning]],6,0)</f>
        <v>#N/A</v>
      </c>
      <c r="I1704" t="e">
        <f>VLOOKUP(Final_manabou_kanji[[#This Row],[Kanji]],Raw_data_N2_Kanji[[Receipe]:[Meaning]],7,0)</f>
        <v>#N/A</v>
      </c>
      <c r="J1704" t="e">
        <f>#REF!</f>
        <v>#REF!</v>
      </c>
      <c r="K1704" s="35">
        <f>Final_manabou_kanji[[#This Row],[Sr. no.]]</f>
        <v>1702</v>
      </c>
    </row>
    <row r="1705" spans="2:11" ht="15" customHeight="1" x14ac:dyDescent="0.3">
      <c r="B1705" s="34">
        <v>1703</v>
      </c>
      <c r="C1705" s="34" t="e">
        <f>VLOOKUP(Final_manabou_kanji[[#This Row],[Sr. no.]],Raw_data_N2_Kanji[[Sr. no.]:[Receipe no]],5,0)</f>
        <v>#N/A</v>
      </c>
      <c r="D1705" s="38" t="e">
        <f>VLOOKUP(Final_manabou_kanji[[#This Row],[Sr. no.]],Raw_data_N2_Kanji[[Sr. no.]:[Meaning]],7,0)</f>
        <v>#N/A</v>
      </c>
      <c r="E1705" s="3" t="e">
        <f>VLOOKUP(Final_manabou_kanji[[#This Row],[Sr. no.]],Raw_data_N2_Kanji[[Sr. no.]:[Meaning]],8,0)</f>
        <v>#N/A</v>
      </c>
      <c r="F1705" s="39" t="e">
        <f>VLOOKUP(Final_manabou_kanji[[#This Row],[Sr. no.]],Raw_data_N2_Kanji[[Sr. no.]:[Meaning]],9,0)</f>
        <v>#N/A</v>
      </c>
      <c r="G1705" s="66" t="e">
        <f>VLOOKUP(Final_manabou_kanji[[#This Row],[Sr. no.]],Raw_data_N2_Kanji[[Sr. no.]:[Sentence]],13,0)</f>
        <v>#N/A</v>
      </c>
      <c r="H1705" t="e">
        <f>VLOOKUP(Final_manabou_kanji[[#This Row],[Kanji]],Raw_data_N2_Kanji[[Receipe]:[Meaning]],6,0)</f>
        <v>#N/A</v>
      </c>
      <c r="I1705" t="e">
        <f>VLOOKUP(Final_manabou_kanji[[#This Row],[Kanji]],Raw_data_N2_Kanji[[Receipe]:[Meaning]],7,0)</f>
        <v>#N/A</v>
      </c>
      <c r="J1705" t="e">
        <f>#REF!</f>
        <v>#REF!</v>
      </c>
      <c r="K1705" s="35">
        <f>Final_manabou_kanji[[#This Row],[Sr. no.]]</f>
        <v>1703</v>
      </c>
    </row>
    <row r="1706" spans="2:11" ht="15" customHeight="1" x14ac:dyDescent="0.3">
      <c r="B1706" s="34">
        <v>1704</v>
      </c>
      <c r="C1706" s="34" t="e">
        <f>VLOOKUP(Final_manabou_kanji[[#This Row],[Sr. no.]],Raw_data_N2_Kanji[[Sr. no.]:[Receipe no]],5,0)</f>
        <v>#N/A</v>
      </c>
      <c r="D1706" s="38" t="e">
        <f>VLOOKUP(Final_manabou_kanji[[#This Row],[Sr. no.]],Raw_data_N2_Kanji[[Sr. no.]:[Meaning]],7,0)</f>
        <v>#N/A</v>
      </c>
      <c r="E1706" s="3" t="e">
        <f>VLOOKUP(Final_manabou_kanji[[#This Row],[Sr. no.]],Raw_data_N2_Kanji[[Sr. no.]:[Meaning]],8,0)</f>
        <v>#N/A</v>
      </c>
      <c r="F1706" s="39" t="e">
        <f>VLOOKUP(Final_manabou_kanji[[#This Row],[Sr. no.]],Raw_data_N2_Kanji[[Sr. no.]:[Meaning]],9,0)</f>
        <v>#N/A</v>
      </c>
      <c r="G1706" s="66" t="e">
        <f>VLOOKUP(Final_manabou_kanji[[#This Row],[Sr. no.]],Raw_data_N2_Kanji[[Sr. no.]:[Sentence]],13,0)</f>
        <v>#N/A</v>
      </c>
      <c r="H1706" t="e">
        <f>VLOOKUP(Final_manabou_kanji[[#This Row],[Kanji]],Raw_data_N2_Kanji[[Receipe]:[Meaning]],6,0)</f>
        <v>#N/A</v>
      </c>
      <c r="I1706" t="e">
        <f>VLOOKUP(Final_manabou_kanji[[#This Row],[Kanji]],Raw_data_N2_Kanji[[Receipe]:[Meaning]],7,0)</f>
        <v>#N/A</v>
      </c>
      <c r="J1706" t="e">
        <f>#REF!</f>
        <v>#REF!</v>
      </c>
      <c r="K1706" s="35">
        <f>Final_manabou_kanji[[#This Row],[Sr. no.]]</f>
        <v>1704</v>
      </c>
    </row>
    <row r="1707" spans="2:11" ht="15" customHeight="1" x14ac:dyDescent="0.3">
      <c r="B1707" s="34">
        <v>1705</v>
      </c>
      <c r="C1707" s="34" t="e">
        <f>VLOOKUP(Final_manabou_kanji[[#This Row],[Sr. no.]],Raw_data_N2_Kanji[[Sr. no.]:[Receipe no]],5,0)</f>
        <v>#N/A</v>
      </c>
      <c r="D1707" s="38" t="e">
        <f>VLOOKUP(Final_manabou_kanji[[#This Row],[Sr. no.]],Raw_data_N2_Kanji[[Sr. no.]:[Meaning]],7,0)</f>
        <v>#N/A</v>
      </c>
      <c r="E1707" s="3" t="e">
        <f>VLOOKUP(Final_manabou_kanji[[#This Row],[Sr. no.]],Raw_data_N2_Kanji[[Sr. no.]:[Meaning]],8,0)</f>
        <v>#N/A</v>
      </c>
      <c r="F1707" s="39" t="e">
        <f>VLOOKUP(Final_manabou_kanji[[#This Row],[Sr. no.]],Raw_data_N2_Kanji[[Sr. no.]:[Meaning]],9,0)</f>
        <v>#N/A</v>
      </c>
      <c r="G1707" s="66" t="e">
        <f>VLOOKUP(Final_manabou_kanji[[#This Row],[Sr. no.]],Raw_data_N2_Kanji[[Sr. no.]:[Sentence]],13,0)</f>
        <v>#N/A</v>
      </c>
      <c r="H1707" t="e">
        <f>VLOOKUP(Final_manabou_kanji[[#This Row],[Kanji]],Raw_data_N2_Kanji[[Receipe]:[Meaning]],6,0)</f>
        <v>#N/A</v>
      </c>
      <c r="I1707" t="e">
        <f>VLOOKUP(Final_manabou_kanji[[#This Row],[Kanji]],Raw_data_N2_Kanji[[Receipe]:[Meaning]],7,0)</f>
        <v>#N/A</v>
      </c>
      <c r="J1707" t="e">
        <f>#REF!</f>
        <v>#REF!</v>
      </c>
      <c r="K1707" s="35">
        <f>Final_manabou_kanji[[#This Row],[Sr. no.]]</f>
        <v>1705</v>
      </c>
    </row>
    <row r="1708" spans="2:11" ht="15" customHeight="1" x14ac:dyDescent="0.3">
      <c r="B1708" s="34">
        <v>1706</v>
      </c>
      <c r="C1708" s="34" t="e">
        <f>VLOOKUP(Final_manabou_kanji[[#This Row],[Sr. no.]],Raw_data_N2_Kanji[[Sr. no.]:[Receipe no]],5,0)</f>
        <v>#N/A</v>
      </c>
      <c r="D1708" s="38" t="e">
        <f>VLOOKUP(Final_manabou_kanji[[#This Row],[Sr. no.]],Raw_data_N2_Kanji[[Sr. no.]:[Meaning]],7,0)</f>
        <v>#N/A</v>
      </c>
      <c r="E1708" s="3" t="e">
        <f>VLOOKUP(Final_manabou_kanji[[#This Row],[Sr. no.]],Raw_data_N2_Kanji[[Sr. no.]:[Meaning]],8,0)</f>
        <v>#N/A</v>
      </c>
      <c r="F1708" s="39" t="e">
        <f>VLOOKUP(Final_manabou_kanji[[#This Row],[Sr. no.]],Raw_data_N2_Kanji[[Sr. no.]:[Meaning]],9,0)</f>
        <v>#N/A</v>
      </c>
      <c r="G1708" s="66" t="e">
        <f>VLOOKUP(Final_manabou_kanji[[#This Row],[Sr. no.]],Raw_data_N2_Kanji[[Sr. no.]:[Sentence]],13,0)</f>
        <v>#N/A</v>
      </c>
      <c r="H1708" t="e">
        <f>VLOOKUP(Final_manabou_kanji[[#This Row],[Kanji]],Raw_data_N2_Kanji[[Receipe]:[Meaning]],6,0)</f>
        <v>#N/A</v>
      </c>
      <c r="I1708" t="e">
        <f>VLOOKUP(Final_manabou_kanji[[#This Row],[Kanji]],Raw_data_N2_Kanji[[Receipe]:[Meaning]],7,0)</f>
        <v>#N/A</v>
      </c>
      <c r="J1708" t="e">
        <f>#REF!</f>
        <v>#REF!</v>
      </c>
      <c r="K1708" s="35">
        <f>Final_manabou_kanji[[#This Row],[Sr. no.]]</f>
        <v>1706</v>
      </c>
    </row>
    <row r="1709" spans="2:11" ht="15" customHeight="1" x14ac:dyDescent="0.3">
      <c r="B1709" s="34">
        <v>1707</v>
      </c>
      <c r="C1709" s="34" t="e">
        <f>VLOOKUP(Final_manabou_kanji[[#This Row],[Sr. no.]],Raw_data_N2_Kanji[[Sr. no.]:[Receipe no]],5,0)</f>
        <v>#N/A</v>
      </c>
      <c r="D1709" s="38" t="e">
        <f>VLOOKUP(Final_manabou_kanji[[#This Row],[Sr. no.]],Raw_data_N2_Kanji[[Sr. no.]:[Meaning]],7,0)</f>
        <v>#N/A</v>
      </c>
      <c r="E1709" s="3" t="e">
        <f>VLOOKUP(Final_manabou_kanji[[#This Row],[Sr. no.]],Raw_data_N2_Kanji[[Sr. no.]:[Meaning]],8,0)</f>
        <v>#N/A</v>
      </c>
      <c r="F1709" s="39" t="e">
        <f>VLOOKUP(Final_manabou_kanji[[#This Row],[Sr. no.]],Raw_data_N2_Kanji[[Sr. no.]:[Meaning]],9,0)</f>
        <v>#N/A</v>
      </c>
      <c r="G1709" s="66" t="e">
        <f>VLOOKUP(Final_manabou_kanji[[#This Row],[Sr. no.]],Raw_data_N2_Kanji[[Sr. no.]:[Sentence]],13,0)</f>
        <v>#N/A</v>
      </c>
      <c r="H1709" t="e">
        <f>VLOOKUP(Final_manabou_kanji[[#This Row],[Kanji]],Raw_data_N2_Kanji[[Receipe]:[Meaning]],6,0)</f>
        <v>#N/A</v>
      </c>
      <c r="I1709" t="e">
        <f>VLOOKUP(Final_manabou_kanji[[#This Row],[Kanji]],Raw_data_N2_Kanji[[Receipe]:[Meaning]],7,0)</f>
        <v>#N/A</v>
      </c>
      <c r="J1709" t="e">
        <f>#REF!</f>
        <v>#REF!</v>
      </c>
      <c r="K1709" s="35">
        <f>Final_manabou_kanji[[#This Row],[Sr. no.]]</f>
        <v>1707</v>
      </c>
    </row>
    <row r="1710" spans="2:11" ht="15" customHeight="1" x14ac:dyDescent="0.3">
      <c r="B1710" s="34">
        <v>1708</v>
      </c>
      <c r="C1710" s="34" t="e">
        <f>VLOOKUP(Final_manabou_kanji[[#This Row],[Sr. no.]],Raw_data_N2_Kanji[[Sr. no.]:[Receipe no]],5,0)</f>
        <v>#N/A</v>
      </c>
      <c r="D1710" s="38" t="e">
        <f>VLOOKUP(Final_manabou_kanji[[#This Row],[Sr. no.]],Raw_data_N2_Kanji[[Sr. no.]:[Meaning]],7,0)</f>
        <v>#N/A</v>
      </c>
      <c r="E1710" s="3" t="e">
        <f>VLOOKUP(Final_manabou_kanji[[#This Row],[Sr. no.]],Raw_data_N2_Kanji[[Sr. no.]:[Meaning]],8,0)</f>
        <v>#N/A</v>
      </c>
      <c r="F1710" s="39" t="e">
        <f>VLOOKUP(Final_manabou_kanji[[#This Row],[Sr. no.]],Raw_data_N2_Kanji[[Sr. no.]:[Meaning]],9,0)</f>
        <v>#N/A</v>
      </c>
      <c r="G1710" s="66" t="e">
        <f>VLOOKUP(Final_manabou_kanji[[#This Row],[Sr. no.]],Raw_data_N2_Kanji[[Sr. no.]:[Sentence]],13,0)</f>
        <v>#N/A</v>
      </c>
      <c r="H1710" t="e">
        <f>VLOOKUP(Final_manabou_kanji[[#This Row],[Kanji]],Raw_data_N2_Kanji[[Receipe]:[Meaning]],6,0)</f>
        <v>#N/A</v>
      </c>
      <c r="I1710" t="e">
        <f>VLOOKUP(Final_manabou_kanji[[#This Row],[Kanji]],Raw_data_N2_Kanji[[Receipe]:[Meaning]],7,0)</f>
        <v>#N/A</v>
      </c>
      <c r="J1710" t="e">
        <f>#REF!</f>
        <v>#REF!</v>
      </c>
      <c r="K1710" s="35">
        <f>Final_manabou_kanji[[#This Row],[Sr. no.]]</f>
        <v>1708</v>
      </c>
    </row>
    <row r="1711" spans="2:11" ht="15" customHeight="1" x14ac:dyDescent="0.3">
      <c r="B1711" s="34">
        <v>1709</v>
      </c>
      <c r="C1711" s="34" t="e">
        <f>VLOOKUP(Final_manabou_kanji[[#This Row],[Sr. no.]],Raw_data_N2_Kanji[[Sr. no.]:[Receipe no]],5,0)</f>
        <v>#N/A</v>
      </c>
      <c r="D1711" s="38" t="e">
        <f>VLOOKUP(Final_manabou_kanji[[#This Row],[Sr. no.]],Raw_data_N2_Kanji[[Sr. no.]:[Meaning]],7,0)</f>
        <v>#N/A</v>
      </c>
      <c r="E1711" s="3" t="e">
        <f>VLOOKUP(Final_manabou_kanji[[#This Row],[Sr. no.]],Raw_data_N2_Kanji[[Sr. no.]:[Meaning]],8,0)</f>
        <v>#N/A</v>
      </c>
      <c r="F1711" s="39" t="e">
        <f>VLOOKUP(Final_manabou_kanji[[#This Row],[Sr. no.]],Raw_data_N2_Kanji[[Sr. no.]:[Meaning]],9,0)</f>
        <v>#N/A</v>
      </c>
      <c r="G1711" s="66" t="e">
        <f>VLOOKUP(Final_manabou_kanji[[#This Row],[Sr. no.]],Raw_data_N2_Kanji[[Sr. no.]:[Sentence]],13,0)</f>
        <v>#N/A</v>
      </c>
      <c r="H1711" t="e">
        <f>VLOOKUP(Final_manabou_kanji[[#This Row],[Kanji]],Raw_data_N2_Kanji[[Receipe]:[Meaning]],6,0)</f>
        <v>#N/A</v>
      </c>
      <c r="I1711" t="e">
        <f>VLOOKUP(Final_manabou_kanji[[#This Row],[Kanji]],Raw_data_N2_Kanji[[Receipe]:[Meaning]],7,0)</f>
        <v>#N/A</v>
      </c>
      <c r="J1711" t="e">
        <f>#REF!</f>
        <v>#REF!</v>
      </c>
      <c r="K1711" s="35">
        <f>Final_manabou_kanji[[#This Row],[Sr. no.]]</f>
        <v>1709</v>
      </c>
    </row>
    <row r="1712" spans="2:11" ht="15" customHeight="1" x14ac:dyDescent="0.3">
      <c r="B1712" s="34">
        <v>1710</v>
      </c>
      <c r="C1712" s="34" t="e">
        <f>VLOOKUP(Final_manabou_kanji[[#This Row],[Sr. no.]],Raw_data_N2_Kanji[[Sr. no.]:[Receipe no]],5,0)</f>
        <v>#N/A</v>
      </c>
      <c r="D1712" s="38" t="e">
        <f>VLOOKUP(Final_manabou_kanji[[#This Row],[Sr. no.]],Raw_data_N2_Kanji[[Sr. no.]:[Meaning]],7,0)</f>
        <v>#N/A</v>
      </c>
      <c r="E1712" s="3" t="e">
        <f>VLOOKUP(Final_manabou_kanji[[#This Row],[Sr. no.]],Raw_data_N2_Kanji[[Sr. no.]:[Meaning]],8,0)</f>
        <v>#N/A</v>
      </c>
      <c r="F1712" s="39" t="e">
        <f>VLOOKUP(Final_manabou_kanji[[#This Row],[Sr. no.]],Raw_data_N2_Kanji[[Sr. no.]:[Meaning]],9,0)</f>
        <v>#N/A</v>
      </c>
      <c r="G1712" s="66" t="e">
        <f>VLOOKUP(Final_manabou_kanji[[#This Row],[Sr. no.]],Raw_data_N2_Kanji[[Sr. no.]:[Sentence]],13,0)</f>
        <v>#N/A</v>
      </c>
      <c r="H1712" t="e">
        <f>VLOOKUP(Final_manabou_kanji[[#This Row],[Kanji]],Raw_data_N2_Kanji[[Receipe]:[Meaning]],6,0)</f>
        <v>#N/A</v>
      </c>
      <c r="I1712" t="e">
        <f>VLOOKUP(Final_manabou_kanji[[#This Row],[Kanji]],Raw_data_N2_Kanji[[Receipe]:[Meaning]],7,0)</f>
        <v>#N/A</v>
      </c>
      <c r="J1712" t="e">
        <f>#REF!</f>
        <v>#REF!</v>
      </c>
      <c r="K1712" s="35">
        <f>Final_manabou_kanji[[#This Row],[Sr. no.]]</f>
        <v>1710</v>
      </c>
    </row>
    <row r="1713" spans="2:11" ht="15" customHeight="1" x14ac:dyDescent="0.3">
      <c r="B1713" s="34">
        <v>1711</v>
      </c>
      <c r="C1713" s="34" t="e">
        <f>VLOOKUP(Final_manabou_kanji[[#This Row],[Sr. no.]],Raw_data_N2_Kanji[[Sr. no.]:[Receipe no]],5,0)</f>
        <v>#N/A</v>
      </c>
      <c r="D1713" s="38" t="e">
        <f>VLOOKUP(Final_manabou_kanji[[#This Row],[Sr. no.]],Raw_data_N2_Kanji[[Sr. no.]:[Meaning]],7,0)</f>
        <v>#N/A</v>
      </c>
      <c r="E1713" s="3" t="e">
        <f>VLOOKUP(Final_manabou_kanji[[#This Row],[Sr. no.]],Raw_data_N2_Kanji[[Sr. no.]:[Meaning]],8,0)</f>
        <v>#N/A</v>
      </c>
      <c r="F1713" s="39" t="e">
        <f>VLOOKUP(Final_manabou_kanji[[#This Row],[Sr. no.]],Raw_data_N2_Kanji[[Sr. no.]:[Meaning]],9,0)</f>
        <v>#N/A</v>
      </c>
      <c r="G1713" s="66" t="e">
        <f>VLOOKUP(Final_manabou_kanji[[#This Row],[Sr. no.]],Raw_data_N2_Kanji[[Sr. no.]:[Sentence]],13,0)</f>
        <v>#N/A</v>
      </c>
      <c r="H1713" t="e">
        <f>VLOOKUP(Final_manabou_kanji[[#This Row],[Kanji]],Raw_data_N2_Kanji[[Receipe]:[Meaning]],6,0)</f>
        <v>#N/A</v>
      </c>
      <c r="I1713" t="e">
        <f>VLOOKUP(Final_manabou_kanji[[#This Row],[Kanji]],Raw_data_N2_Kanji[[Receipe]:[Meaning]],7,0)</f>
        <v>#N/A</v>
      </c>
      <c r="J1713" t="e">
        <f>#REF!</f>
        <v>#REF!</v>
      </c>
      <c r="K1713" s="35">
        <f>Final_manabou_kanji[[#This Row],[Sr. no.]]</f>
        <v>1711</v>
      </c>
    </row>
    <row r="1714" spans="2:11" ht="15" customHeight="1" x14ac:dyDescent="0.3">
      <c r="B1714" s="34">
        <v>1712</v>
      </c>
      <c r="C1714" s="34" t="e">
        <f>VLOOKUP(Final_manabou_kanji[[#This Row],[Sr. no.]],Raw_data_N2_Kanji[[Sr. no.]:[Receipe no]],5,0)</f>
        <v>#N/A</v>
      </c>
      <c r="D1714" s="38" t="e">
        <f>VLOOKUP(Final_manabou_kanji[[#This Row],[Sr. no.]],Raw_data_N2_Kanji[[Sr. no.]:[Meaning]],7,0)</f>
        <v>#N/A</v>
      </c>
      <c r="E1714" s="3" t="e">
        <f>VLOOKUP(Final_manabou_kanji[[#This Row],[Sr. no.]],Raw_data_N2_Kanji[[Sr. no.]:[Meaning]],8,0)</f>
        <v>#N/A</v>
      </c>
      <c r="F1714" s="39" t="e">
        <f>VLOOKUP(Final_manabou_kanji[[#This Row],[Sr. no.]],Raw_data_N2_Kanji[[Sr. no.]:[Meaning]],9,0)</f>
        <v>#N/A</v>
      </c>
      <c r="G1714" s="66" t="e">
        <f>VLOOKUP(Final_manabou_kanji[[#This Row],[Sr. no.]],Raw_data_N2_Kanji[[Sr. no.]:[Sentence]],13,0)</f>
        <v>#N/A</v>
      </c>
      <c r="H1714" t="e">
        <f>VLOOKUP(Final_manabou_kanji[[#This Row],[Kanji]],Raw_data_N2_Kanji[[Receipe]:[Meaning]],6,0)</f>
        <v>#N/A</v>
      </c>
      <c r="I1714" t="e">
        <f>VLOOKUP(Final_manabou_kanji[[#This Row],[Kanji]],Raw_data_N2_Kanji[[Receipe]:[Meaning]],7,0)</f>
        <v>#N/A</v>
      </c>
      <c r="J1714" t="e">
        <f>#REF!</f>
        <v>#REF!</v>
      </c>
      <c r="K1714" s="35">
        <f>Final_manabou_kanji[[#This Row],[Sr. no.]]</f>
        <v>1712</v>
      </c>
    </row>
    <row r="1715" spans="2:11" ht="15" customHeight="1" x14ac:dyDescent="0.3">
      <c r="B1715" s="34">
        <v>1713</v>
      </c>
      <c r="C1715" s="34" t="e">
        <f>VLOOKUP(Final_manabou_kanji[[#This Row],[Sr. no.]],Raw_data_N2_Kanji[[Sr. no.]:[Receipe no]],5,0)</f>
        <v>#N/A</v>
      </c>
      <c r="D1715" s="38" t="e">
        <f>VLOOKUP(Final_manabou_kanji[[#This Row],[Sr. no.]],Raw_data_N2_Kanji[[Sr. no.]:[Meaning]],7,0)</f>
        <v>#N/A</v>
      </c>
      <c r="E1715" s="3" t="e">
        <f>VLOOKUP(Final_manabou_kanji[[#This Row],[Sr. no.]],Raw_data_N2_Kanji[[Sr. no.]:[Meaning]],8,0)</f>
        <v>#N/A</v>
      </c>
      <c r="F1715" s="39" t="e">
        <f>VLOOKUP(Final_manabou_kanji[[#This Row],[Sr. no.]],Raw_data_N2_Kanji[[Sr. no.]:[Meaning]],9,0)</f>
        <v>#N/A</v>
      </c>
      <c r="G1715" s="66" t="e">
        <f>VLOOKUP(Final_manabou_kanji[[#This Row],[Sr. no.]],Raw_data_N2_Kanji[[Sr. no.]:[Sentence]],13,0)</f>
        <v>#N/A</v>
      </c>
      <c r="H1715" t="e">
        <f>VLOOKUP(Final_manabou_kanji[[#This Row],[Kanji]],Raw_data_N2_Kanji[[Receipe]:[Meaning]],6,0)</f>
        <v>#N/A</v>
      </c>
      <c r="I1715" t="e">
        <f>VLOOKUP(Final_manabou_kanji[[#This Row],[Kanji]],Raw_data_N2_Kanji[[Receipe]:[Meaning]],7,0)</f>
        <v>#N/A</v>
      </c>
      <c r="J1715" t="e">
        <f>#REF!</f>
        <v>#REF!</v>
      </c>
      <c r="K1715" s="35">
        <f>Final_manabou_kanji[[#This Row],[Sr. no.]]</f>
        <v>1713</v>
      </c>
    </row>
    <row r="1716" spans="2:11" ht="15" customHeight="1" x14ac:dyDescent="0.3">
      <c r="B1716" s="34">
        <v>1714</v>
      </c>
      <c r="C1716" s="34" t="e">
        <f>VLOOKUP(Final_manabou_kanji[[#This Row],[Sr. no.]],Raw_data_N2_Kanji[[Sr. no.]:[Receipe no]],5,0)</f>
        <v>#N/A</v>
      </c>
      <c r="D1716" s="38" t="e">
        <f>VLOOKUP(Final_manabou_kanji[[#This Row],[Sr. no.]],Raw_data_N2_Kanji[[Sr. no.]:[Meaning]],7,0)</f>
        <v>#N/A</v>
      </c>
      <c r="E1716" s="3" t="e">
        <f>VLOOKUP(Final_manabou_kanji[[#This Row],[Sr. no.]],Raw_data_N2_Kanji[[Sr. no.]:[Meaning]],8,0)</f>
        <v>#N/A</v>
      </c>
      <c r="F1716" s="39" t="e">
        <f>VLOOKUP(Final_manabou_kanji[[#This Row],[Sr. no.]],Raw_data_N2_Kanji[[Sr. no.]:[Meaning]],9,0)</f>
        <v>#N/A</v>
      </c>
      <c r="G1716" s="66" t="e">
        <f>VLOOKUP(Final_manabou_kanji[[#This Row],[Sr. no.]],Raw_data_N2_Kanji[[Sr. no.]:[Sentence]],13,0)</f>
        <v>#N/A</v>
      </c>
      <c r="H1716" t="e">
        <f>VLOOKUP(Final_manabou_kanji[[#This Row],[Kanji]],Raw_data_N2_Kanji[[Receipe]:[Meaning]],6,0)</f>
        <v>#N/A</v>
      </c>
      <c r="I1716" t="e">
        <f>VLOOKUP(Final_manabou_kanji[[#This Row],[Kanji]],Raw_data_N2_Kanji[[Receipe]:[Meaning]],7,0)</f>
        <v>#N/A</v>
      </c>
      <c r="J1716" t="e">
        <f>#REF!</f>
        <v>#REF!</v>
      </c>
      <c r="K1716" s="35">
        <f>Final_manabou_kanji[[#This Row],[Sr. no.]]</f>
        <v>1714</v>
      </c>
    </row>
    <row r="1717" spans="2:11" ht="15" customHeight="1" x14ac:dyDescent="0.3">
      <c r="B1717" s="34">
        <v>1715</v>
      </c>
      <c r="C1717" s="34" t="e">
        <f>VLOOKUP(Final_manabou_kanji[[#This Row],[Sr. no.]],Raw_data_N2_Kanji[[Sr. no.]:[Receipe no]],5,0)</f>
        <v>#N/A</v>
      </c>
      <c r="D1717" s="38" t="e">
        <f>VLOOKUP(Final_manabou_kanji[[#This Row],[Sr. no.]],Raw_data_N2_Kanji[[Sr. no.]:[Meaning]],7,0)</f>
        <v>#N/A</v>
      </c>
      <c r="E1717" s="3" t="e">
        <f>VLOOKUP(Final_manabou_kanji[[#This Row],[Sr. no.]],Raw_data_N2_Kanji[[Sr. no.]:[Meaning]],8,0)</f>
        <v>#N/A</v>
      </c>
      <c r="F1717" s="39" t="e">
        <f>VLOOKUP(Final_manabou_kanji[[#This Row],[Sr. no.]],Raw_data_N2_Kanji[[Sr. no.]:[Meaning]],9,0)</f>
        <v>#N/A</v>
      </c>
      <c r="G1717" s="66" t="e">
        <f>VLOOKUP(Final_manabou_kanji[[#This Row],[Sr. no.]],Raw_data_N2_Kanji[[Sr. no.]:[Sentence]],13,0)</f>
        <v>#N/A</v>
      </c>
      <c r="H1717" t="e">
        <f>VLOOKUP(Final_manabou_kanji[[#This Row],[Kanji]],Raw_data_N2_Kanji[[Receipe]:[Meaning]],6,0)</f>
        <v>#N/A</v>
      </c>
      <c r="I1717" t="e">
        <f>VLOOKUP(Final_manabou_kanji[[#This Row],[Kanji]],Raw_data_N2_Kanji[[Receipe]:[Meaning]],7,0)</f>
        <v>#N/A</v>
      </c>
      <c r="J1717" t="e">
        <f>#REF!</f>
        <v>#REF!</v>
      </c>
      <c r="K1717" s="35">
        <f>Final_manabou_kanji[[#This Row],[Sr. no.]]</f>
        <v>1715</v>
      </c>
    </row>
    <row r="1718" spans="2:11" ht="15" customHeight="1" x14ac:dyDescent="0.3">
      <c r="B1718" s="34">
        <v>1716</v>
      </c>
      <c r="C1718" s="34" t="e">
        <f>VLOOKUP(Final_manabou_kanji[[#This Row],[Sr. no.]],Raw_data_N2_Kanji[[Sr. no.]:[Receipe no]],5,0)</f>
        <v>#N/A</v>
      </c>
      <c r="D1718" s="38" t="e">
        <f>VLOOKUP(Final_manabou_kanji[[#This Row],[Sr. no.]],Raw_data_N2_Kanji[[Sr. no.]:[Meaning]],7,0)</f>
        <v>#N/A</v>
      </c>
      <c r="E1718" s="3" t="e">
        <f>VLOOKUP(Final_manabou_kanji[[#This Row],[Sr. no.]],Raw_data_N2_Kanji[[Sr. no.]:[Meaning]],8,0)</f>
        <v>#N/A</v>
      </c>
      <c r="F1718" s="39" t="e">
        <f>VLOOKUP(Final_manabou_kanji[[#This Row],[Sr. no.]],Raw_data_N2_Kanji[[Sr. no.]:[Meaning]],9,0)</f>
        <v>#N/A</v>
      </c>
      <c r="G1718" s="66" t="e">
        <f>VLOOKUP(Final_manabou_kanji[[#This Row],[Sr. no.]],Raw_data_N2_Kanji[[Sr. no.]:[Sentence]],13,0)</f>
        <v>#N/A</v>
      </c>
      <c r="H1718" t="e">
        <f>VLOOKUP(Final_manabou_kanji[[#This Row],[Kanji]],Raw_data_N2_Kanji[[Receipe]:[Meaning]],6,0)</f>
        <v>#N/A</v>
      </c>
      <c r="I1718" t="e">
        <f>VLOOKUP(Final_manabou_kanji[[#This Row],[Kanji]],Raw_data_N2_Kanji[[Receipe]:[Meaning]],7,0)</f>
        <v>#N/A</v>
      </c>
      <c r="J1718" t="e">
        <f>#REF!</f>
        <v>#REF!</v>
      </c>
      <c r="K1718" s="35">
        <f>Final_manabou_kanji[[#This Row],[Sr. no.]]</f>
        <v>1716</v>
      </c>
    </row>
    <row r="1719" spans="2:11" ht="15" customHeight="1" x14ac:dyDescent="0.3">
      <c r="B1719" s="34">
        <v>1717</v>
      </c>
      <c r="C1719" s="34" t="e">
        <f>VLOOKUP(Final_manabou_kanji[[#This Row],[Sr. no.]],Raw_data_N2_Kanji[[Sr. no.]:[Receipe no]],5,0)</f>
        <v>#N/A</v>
      </c>
      <c r="D1719" s="38" t="e">
        <f>VLOOKUP(Final_manabou_kanji[[#This Row],[Sr. no.]],Raw_data_N2_Kanji[[Sr. no.]:[Meaning]],7,0)</f>
        <v>#N/A</v>
      </c>
      <c r="E1719" s="3" t="e">
        <f>VLOOKUP(Final_manabou_kanji[[#This Row],[Sr. no.]],Raw_data_N2_Kanji[[Sr. no.]:[Meaning]],8,0)</f>
        <v>#N/A</v>
      </c>
      <c r="F1719" s="39" t="e">
        <f>VLOOKUP(Final_manabou_kanji[[#This Row],[Sr. no.]],Raw_data_N2_Kanji[[Sr. no.]:[Meaning]],9,0)</f>
        <v>#N/A</v>
      </c>
      <c r="G1719" s="66" t="e">
        <f>VLOOKUP(Final_manabou_kanji[[#This Row],[Sr. no.]],Raw_data_N2_Kanji[[Sr. no.]:[Sentence]],13,0)</f>
        <v>#N/A</v>
      </c>
      <c r="H1719" t="e">
        <f>VLOOKUP(Final_manabou_kanji[[#This Row],[Kanji]],Raw_data_N2_Kanji[[Receipe]:[Meaning]],6,0)</f>
        <v>#N/A</v>
      </c>
      <c r="I1719" t="e">
        <f>VLOOKUP(Final_manabou_kanji[[#This Row],[Kanji]],Raw_data_N2_Kanji[[Receipe]:[Meaning]],7,0)</f>
        <v>#N/A</v>
      </c>
      <c r="J1719" t="e">
        <f>#REF!</f>
        <v>#REF!</v>
      </c>
      <c r="K1719" s="35">
        <f>Final_manabou_kanji[[#This Row],[Sr. no.]]</f>
        <v>1717</v>
      </c>
    </row>
    <row r="1720" spans="2:11" ht="15" customHeight="1" x14ac:dyDescent="0.3">
      <c r="B1720" s="34">
        <v>1718</v>
      </c>
      <c r="C1720" s="34" t="e">
        <f>VLOOKUP(Final_manabou_kanji[[#This Row],[Sr. no.]],Raw_data_N2_Kanji[[Sr. no.]:[Receipe no]],5,0)</f>
        <v>#N/A</v>
      </c>
      <c r="D1720" s="38" t="e">
        <f>VLOOKUP(Final_manabou_kanji[[#This Row],[Sr. no.]],Raw_data_N2_Kanji[[Sr. no.]:[Meaning]],7,0)</f>
        <v>#N/A</v>
      </c>
      <c r="E1720" s="3" t="e">
        <f>VLOOKUP(Final_manabou_kanji[[#This Row],[Sr. no.]],Raw_data_N2_Kanji[[Sr. no.]:[Meaning]],8,0)</f>
        <v>#N/A</v>
      </c>
      <c r="F1720" s="39" t="e">
        <f>VLOOKUP(Final_manabou_kanji[[#This Row],[Sr. no.]],Raw_data_N2_Kanji[[Sr. no.]:[Meaning]],9,0)</f>
        <v>#N/A</v>
      </c>
      <c r="G1720" s="66" t="e">
        <f>VLOOKUP(Final_manabou_kanji[[#This Row],[Sr. no.]],Raw_data_N2_Kanji[[Sr. no.]:[Sentence]],13,0)</f>
        <v>#N/A</v>
      </c>
      <c r="H1720" t="e">
        <f>VLOOKUP(Final_manabou_kanji[[#This Row],[Kanji]],Raw_data_N2_Kanji[[Receipe]:[Meaning]],6,0)</f>
        <v>#N/A</v>
      </c>
      <c r="I1720" t="e">
        <f>VLOOKUP(Final_manabou_kanji[[#This Row],[Kanji]],Raw_data_N2_Kanji[[Receipe]:[Meaning]],7,0)</f>
        <v>#N/A</v>
      </c>
      <c r="J1720" t="e">
        <f>#REF!</f>
        <v>#REF!</v>
      </c>
      <c r="K1720" s="35">
        <f>Final_manabou_kanji[[#This Row],[Sr. no.]]</f>
        <v>1718</v>
      </c>
    </row>
    <row r="1721" spans="2:11" ht="15" customHeight="1" x14ac:dyDescent="0.3">
      <c r="B1721" s="34">
        <v>1719</v>
      </c>
      <c r="C1721" s="34" t="e">
        <f>VLOOKUP(Final_manabou_kanji[[#This Row],[Sr. no.]],Raw_data_N2_Kanji[[Sr. no.]:[Receipe no]],5,0)</f>
        <v>#N/A</v>
      </c>
      <c r="D1721" s="38" t="e">
        <f>VLOOKUP(Final_manabou_kanji[[#This Row],[Sr. no.]],Raw_data_N2_Kanji[[Sr. no.]:[Meaning]],7,0)</f>
        <v>#N/A</v>
      </c>
      <c r="E1721" s="3" t="e">
        <f>VLOOKUP(Final_manabou_kanji[[#This Row],[Sr. no.]],Raw_data_N2_Kanji[[Sr. no.]:[Meaning]],8,0)</f>
        <v>#N/A</v>
      </c>
      <c r="F1721" s="39" t="e">
        <f>VLOOKUP(Final_manabou_kanji[[#This Row],[Sr. no.]],Raw_data_N2_Kanji[[Sr. no.]:[Meaning]],9,0)</f>
        <v>#N/A</v>
      </c>
      <c r="G1721" s="66" t="e">
        <f>VLOOKUP(Final_manabou_kanji[[#This Row],[Sr. no.]],Raw_data_N2_Kanji[[Sr. no.]:[Sentence]],13,0)</f>
        <v>#N/A</v>
      </c>
      <c r="H1721" t="e">
        <f>VLOOKUP(Final_manabou_kanji[[#This Row],[Kanji]],Raw_data_N2_Kanji[[Receipe]:[Meaning]],6,0)</f>
        <v>#N/A</v>
      </c>
      <c r="I1721" t="e">
        <f>VLOOKUP(Final_manabou_kanji[[#This Row],[Kanji]],Raw_data_N2_Kanji[[Receipe]:[Meaning]],7,0)</f>
        <v>#N/A</v>
      </c>
      <c r="J1721" t="e">
        <f>#REF!</f>
        <v>#REF!</v>
      </c>
      <c r="K1721" s="35">
        <f>Final_manabou_kanji[[#This Row],[Sr. no.]]</f>
        <v>1719</v>
      </c>
    </row>
    <row r="1722" spans="2:11" ht="15" customHeight="1" x14ac:dyDescent="0.3">
      <c r="B1722" s="34">
        <v>1720</v>
      </c>
      <c r="C1722" s="34" t="e">
        <f>VLOOKUP(Final_manabou_kanji[[#This Row],[Sr. no.]],Raw_data_N2_Kanji[[Sr. no.]:[Receipe no]],5,0)</f>
        <v>#N/A</v>
      </c>
      <c r="D1722" s="38" t="e">
        <f>VLOOKUP(Final_manabou_kanji[[#This Row],[Sr. no.]],Raw_data_N2_Kanji[[Sr. no.]:[Meaning]],7,0)</f>
        <v>#N/A</v>
      </c>
      <c r="E1722" s="3" t="e">
        <f>VLOOKUP(Final_manabou_kanji[[#This Row],[Sr. no.]],Raw_data_N2_Kanji[[Sr. no.]:[Meaning]],8,0)</f>
        <v>#N/A</v>
      </c>
      <c r="F1722" s="39" t="e">
        <f>VLOOKUP(Final_manabou_kanji[[#This Row],[Sr. no.]],Raw_data_N2_Kanji[[Sr. no.]:[Meaning]],9,0)</f>
        <v>#N/A</v>
      </c>
      <c r="G1722" s="66" t="e">
        <f>VLOOKUP(Final_manabou_kanji[[#This Row],[Sr. no.]],Raw_data_N2_Kanji[[Sr. no.]:[Sentence]],13,0)</f>
        <v>#N/A</v>
      </c>
      <c r="H1722" t="e">
        <f>VLOOKUP(Final_manabou_kanji[[#This Row],[Kanji]],Raw_data_N2_Kanji[[Receipe]:[Meaning]],6,0)</f>
        <v>#N/A</v>
      </c>
      <c r="I1722" t="e">
        <f>VLOOKUP(Final_manabou_kanji[[#This Row],[Kanji]],Raw_data_N2_Kanji[[Receipe]:[Meaning]],7,0)</f>
        <v>#N/A</v>
      </c>
      <c r="J1722" t="e">
        <f>#REF!</f>
        <v>#REF!</v>
      </c>
      <c r="K1722" s="35">
        <f>Final_manabou_kanji[[#This Row],[Sr. no.]]</f>
        <v>1720</v>
      </c>
    </row>
    <row r="1723" spans="2:11" ht="15" customHeight="1" x14ac:dyDescent="0.3">
      <c r="B1723" s="34">
        <v>1721</v>
      </c>
      <c r="C1723" s="34" t="e">
        <f>VLOOKUP(Final_manabou_kanji[[#This Row],[Sr. no.]],Raw_data_N2_Kanji[[Sr. no.]:[Receipe no]],5,0)</f>
        <v>#N/A</v>
      </c>
      <c r="D1723" s="38" t="e">
        <f>VLOOKUP(Final_manabou_kanji[[#This Row],[Sr. no.]],Raw_data_N2_Kanji[[Sr. no.]:[Meaning]],7,0)</f>
        <v>#N/A</v>
      </c>
      <c r="E1723" s="3" t="e">
        <f>VLOOKUP(Final_manabou_kanji[[#This Row],[Sr. no.]],Raw_data_N2_Kanji[[Sr. no.]:[Meaning]],8,0)</f>
        <v>#N/A</v>
      </c>
      <c r="F1723" s="39" t="e">
        <f>VLOOKUP(Final_manabou_kanji[[#This Row],[Sr. no.]],Raw_data_N2_Kanji[[Sr. no.]:[Meaning]],9,0)</f>
        <v>#N/A</v>
      </c>
      <c r="G1723" s="66" t="e">
        <f>VLOOKUP(Final_manabou_kanji[[#This Row],[Sr. no.]],Raw_data_N2_Kanji[[Sr. no.]:[Sentence]],13,0)</f>
        <v>#N/A</v>
      </c>
      <c r="H1723" t="e">
        <f>VLOOKUP(Final_manabou_kanji[[#This Row],[Kanji]],Raw_data_N2_Kanji[[Receipe]:[Meaning]],6,0)</f>
        <v>#N/A</v>
      </c>
      <c r="I1723" t="e">
        <f>VLOOKUP(Final_manabou_kanji[[#This Row],[Kanji]],Raw_data_N2_Kanji[[Receipe]:[Meaning]],7,0)</f>
        <v>#N/A</v>
      </c>
      <c r="J1723" t="e">
        <f>#REF!</f>
        <v>#REF!</v>
      </c>
      <c r="K1723" s="35">
        <f>Final_manabou_kanji[[#This Row],[Sr. no.]]</f>
        <v>1721</v>
      </c>
    </row>
    <row r="1724" spans="2:11" ht="15" customHeight="1" x14ac:dyDescent="0.3">
      <c r="B1724" s="34">
        <v>1722</v>
      </c>
      <c r="C1724" s="34" t="e">
        <f>VLOOKUP(Final_manabou_kanji[[#This Row],[Sr. no.]],Raw_data_N2_Kanji[[Sr. no.]:[Receipe no]],5,0)</f>
        <v>#N/A</v>
      </c>
      <c r="D1724" s="38" t="e">
        <f>VLOOKUP(Final_manabou_kanji[[#This Row],[Sr. no.]],Raw_data_N2_Kanji[[Sr. no.]:[Meaning]],7,0)</f>
        <v>#N/A</v>
      </c>
      <c r="E1724" s="3" t="e">
        <f>VLOOKUP(Final_manabou_kanji[[#This Row],[Sr. no.]],Raw_data_N2_Kanji[[Sr. no.]:[Meaning]],8,0)</f>
        <v>#N/A</v>
      </c>
      <c r="F1724" s="39" t="e">
        <f>VLOOKUP(Final_manabou_kanji[[#This Row],[Sr. no.]],Raw_data_N2_Kanji[[Sr. no.]:[Meaning]],9,0)</f>
        <v>#N/A</v>
      </c>
      <c r="G1724" s="66" t="e">
        <f>VLOOKUP(Final_manabou_kanji[[#This Row],[Sr. no.]],Raw_data_N2_Kanji[[Sr. no.]:[Sentence]],13,0)</f>
        <v>#N/A</v>
      </c>
      <c r="H1724" t="e">
        <f>VLOOKUP(Final_manabou_kanji[[#This Row],[Kanji]],Raw_data_N2_Kanji[[Receipe]:[Meaning]],6,0)</f>
        <v>#N/A</v>
      </c>
      <c r="I1724" t="e">
        <f>VLOOKUP(Final_manabou_kanji[[#This Row],[Kanji]],Raw_data_N2_Kanji[[Receipe]:[Meaning]],7,0)</f>
        <v>#N/A</v>
      </c>
      <c r="J1724" t="e">
        <f>#REF!</f>
        <v>#REF!</v>
      </c>
      <c r="K1724" s="35">
        <f>Final_manabou_kanji[[#This Row],[Sr. no.]]</f>
        <v>1722</v>
      </c>
    </row>
    <row r="1725" spans="2:11" ht="15" customHeight="1" x14ac:dyDescent="0.3">
      <c r="B1725" s="34">
        <v>1723</v>
      </c>
      <c r="C1725" s="34" t="e">
        <f>VLOOKUP(Final_manabou_kanji[[#This Row],[Sr. no.]],Raw_data_N2_Kanji[[Sr. no.]:[Receipe no]],5,0)</f>
        <v>#N/A</v>
      </c>
      <c r="D1725" s="38" t="e">
        <f>VLOOKUP(Final_manabou_kanji[[#This Row],[Sr. no.]],Raw_data_N2_Kanji[[Sr. no.]:[Meaning]],7,0)</f>
        <v>#N/A</v>
      </c>
      <c r="E1725" s="3" t="e">
        <f>VLOOKUP(Final_manabou_kanji[[#This Row],[Sr. no.]],Raw_data_N2_Kanji[[Sr. no.]:[Meaning]],8,0)</f>
        <v>#N/A</v>
      </c>
      <c r="F1725" s="39" t="e">
        <f>VLOOKUP(Final_manabou_kanji[[#This Row],[Sr. no.]],Raw_data_N2_Kanji[[Sr. no.]:[Meaning]],9,0)</f>
        <v>#N/A</v>
      </c>
      <c r="G1725" s="66" t="e">
        <f>VLOOKUP(Final_manabou_kanji[[#This Row],[Sr. no.]],Raw_data_N2_Kanji[[Sr. no.]:[Sentence]],13,0)</f>
        <v>#N/A</v>
      </c>
      <c r="H1725" t="e">
        <f>VLOOKUP(Final_manabou_kanji[[#This Row],[Kanji]],Raw_data_N2_Kanji[[Receipe]:[Meaning]],6,0)</f>
        <v>#N/A</v>
      </c>
      <c r="I1725" t="e">
        <f>VLOOKUP(Final_manabou_kanji[[#This Row],[Kanji]],Raw_data_N2_Kanji[[Receipe]:[Meaning]],7,0)</f>
        <v>#N/A</v>
      </c>
      <c r="J1725" t="e">
        <f>#REF!</f>
        <v>#REF!</v>
      </c>
      <c r="K1725" s="35">
        <f>Final_manabou_kanji[[#This Row],[Sr. no.]]</f>
        <v>1723</v>
      </c>
    </row>
    <row r="1726" spans="2:11" ht="15" customHeight="1" x14ac:dyDescent="0.3">
      <c r="B1726" s="34">
        <v>1724</v>
      </c>
      <c r="C1726" s="34" t="e">
        <f>VLOOKUP(Final_manabou_kanji[[#This Row],[Sr. no.]],Raw_data_N2_Kanji[[Sr. no.]:[Receipe no]],5,0)</f>
        <v>#N/A</v>
      </c>
      <c r="D1726" s="38" t="e">
        <f>VLOOKUP(Final_manabou_kanji[[#This Row],[Sr. no.]],Raw_data_N2_Kanji[[Sr. no.]:[Meaning]],7,0)</f>
        <v>#N/A</v>
      </c>
      <c r="E1726" s="3" t="e">
        <f>VLOOKUP(Final_manabou_kanji[[#This Row],[Sr. no.]],Raw_data_N2_Kanji[[Sr. no.]:[Meaning]],8,0)</f>
        <v>#N/A</v>
      </c>
      <c r="F1726" s="39" t="e">
        <f>VLOOKUP(Final_manabou_kanji[[#This Row],[Sr. no.]],Raw_data_N2_Kanji[[Sr. no.]:[Meaning]],9,0)</f>
        <v>#N/A</v>
      </c>
      <c r="G1726" s="66" t="e">
        <f>VLOOKUP(Final_manabou_kanji[[#This Row],[Sr. no.]],Raw_data_N2_Kanji[[Sr. no.]:[Sentence]],13,0)</f>
        <v>#N/A</v>
      </c>
      <c r="H1726" t="e">
        <f>VLOOKUP(Final_manabou_kanji[[#This Row],[Kanji]],Raw_data_N2_Kanji[[Receipe]:[Meaning]],6,0)</f>
        <v>#N/A</v>
      </c>
      <c r="I1726" t="e">
        <f>VLOOKUP(Final_manabou_kanji[[#This Row],[Kanji]],Raw_data_N2_Kanji[[Receipe]:[Meaning]],7,0)</f>
        <v>#N/A</v>
      </c>
      <c r="J1726" t="e">
        <f>#REF!</f>
        <v>#REF!</v>
      </c>
      <c r="K1726" s="35">
        <f>Final_manabou_kanji[[#This Row],[Sr. no.]]</f>
        <v>1724</v>
      </c>
    </row>
    <row r="1727" spans="2:11" ht="15" customHeight="1" x14ac:dyDescent="0.3">
      <c r="B1727" s="34">
        <v>1725</v>
      </c>
      <c r="C1727" s="34" t="e">
        <f>VLOOKUP(Final_manabou_kanji[[#This Row],[Sr. no.]],Raw_data_N2_Kanji[[Sr. no.]:[Receipe no]],5,0)</f>
        <v>#N/A</v>
      </c>
      <c r="D1727" s="38" t="e">
        <f>VLOOKUP(Final_manabou_kanji[[#This Row],[Sr. no.]],Raw_data_N2_Kanji[[Sr. no.]:[Meaning]],7,0)</f>
        <v>#N/A</v>
      </c>
      <c r="E1727" s="3" t="e">
        <f>VLOOKUP(Final_manabou_kanji[[#This Row],[Sr. no.]],Raw_data_N2_Kanji[[Sr. no.]:[Meaning]],8,0)</f>
        <v>#N/A</v>
      </c>
      <c r="F1727" s="39" t="e">
        <f>VLOOKUP(Final_manabou_kanji[[#This Row],[Sr. no.]],Raw_data_N2_Kanji[[Sr. no.]:[Meaning]],9,0)</f>
        <v>#N/A</v>
      </c>
      <c r="G1727" s="66" t="e">
        <f>VLOOKUP(Final_manabou_kanji[[#This Row],[Sr. no.]],Raw_data_N2_Kanji[[Sr. no.]:[Sentence]],13,0)</f>
        <v>#N/A</v>
      </c>
      <c r="H1727" t="e">
        <f>VLOOKUP(Final_manabou_kanji[[#This Row],[Kanji]],Raw_data_N2_Kanji[[Receipe]:[Meaning]],6,0)</f>
        <v>#N/A</v>
      </c>
      <c r="I1727" t="e">
        <f>VLOOKUP(Final_manabou_kanji[[#This Row],[Kanji]],Raw_data_N2_Kanji[[Receipe]:[Meaning]],7,0)</f>
        <v>#N/A</v>
      </c>
      <c r="J1727" t="e">
        <f>#REF!</f>
        <v>#REF!</v>
      </c>
      <c r="K1727" s="35">
        <f>Final_manabou_kanji[[#This Row],[Sr. no.]]</f>
        <v>1725</v>
      </c>
    </row>
    <row r="1728" spans="2:11" ht="15" customHeight="1" x14ac:dyDescent="0.3">
      <c r="B1728" s="34">
        <v>1726</v>
      </c>
      <c r="C1728" s="34" t="e">
        <f>VLOOKUP(Final_manabou_kanji[[#This Row],[Sr. no.]],Raw_data_N2_Kanji[[Sr. no.]:[Receipe no]],5,0)</f>
        <v>#N/A</v>
      </c>
      <c r="D1728" s="38" t="e">
        <f>VLOOKUP(Final_manabou_kanji[[#This Row],[Sr. no.]],Raw_data_N2_Kanji[[Sr. no.]:[Meaning]],7,0)</f>
        <v>#N/A</v>
      </c>
      <c r="E1728" s="3" t="e">
        <f>VLOOKUP(Final_manabou_kanji[[#This Row],[Sr. no.]],Raw_data_N2_Kanji[[Sr. no.]:[Meaning]],8,0)</f>
        <v>#N/A</v>
      </c>
      <c r="F1728" s="39" t="e">
        <f>VLOOKUP(Final_manabou_kanji[[#This Row],[Sr. no.]],Raw_data_N2_Kanji[[Sr. no.]:[Meaning]],9,0)</f>
        <v>#N/A</v>
      </c>
      <c r="G1728" s="66" t="e">
        <f>VLOOKUP(Final_manabou_kanji[[#This Row],[Sr. no.]],Raw_data_N2_Kanji[[Sr. no.]:[Sentence]],13,0)</f>
        <v>#N/A</v>
      </c>
      <c r="H1728" t="e">
        <f>VLOOKUP(Final_manabou_kanji[[#This Row],[Kanji]],Raw_data_N2_Kanji[[Receipe]:[Meaning]],6,0)</f>
        <v>#N/A</v>
      </c>
      <c r="I1728" t="e">
        <f>VLOOKUP(Final_manabou_kanji[[#This Row],[Kanji]],Raw_data_N2_Kanji[[Receipe]:[Meaning]],7,0)</f>
        <v>#N/A</v>
      </c>
      <c r="J1728" t="e">
        <f>#REF!</f>
        <v>#REF!</v>
      </c>
      <c r="K1728" s="35">
        <f>Final_manabou_kanji[[#This Row],[Sr. no.]]</f>
        <v>1726</v>
      </c>
    </row>
    <row r="1729" spans="2:11" ht="15" customHeight="1" x14ac:dyDescent="0.3">
      <c r="B1729" s="34">
        <v>1727</v>
      </c>
      <c r="C1729" s="34" t="e">
        <f>VLOOKUP(Final_manabou_kanji[[#This Row],[Sr. no.]],Raw_data_N2_Kanji[[Sr. no.]:[Receipe no]],5,0)</f>
        <v>#N/A</v>
      </c>
      <c r="D1729" s="38" t="e">
        <f>VLOOKUP(Final_manabou_kanji[[#This Row],[Sr. no.]],Raw_data_N2_Kanji[[Sr. no.]:[Meaning]],7,0)</f>
        <v>#N/A</v>
      </c>
      <c r="E1729" s="3" t="e">
        <f>VLOOKUP(Final_manabou_kanji[[#This Row],[Sr. no.]],Raw_data_N2_Kanji[[Sr. no.]:[Meaning]],8,0)</f>
        <v>#N/A</v>
      </c>
      <c r="F1729" s="39" t="e">
        <f>VLOOKUP(Final_manabou_kanji[[#This Row],[Sr. no.]],Raw_data_N2_Kanji[[Sr. no.]:[Meaning]],9,0)</f>
        <v>#N/A</v>
      </c>
      <c r="G1729" s="66" t="e">
        <f>VLOOKUP(Final_manabou_kanji[[#This Row],[Sr. no.]],Raw_data_N2_Kanji[[Sr. no.]:[Sentence]],13,0)</f>
        <v>#N/A</v>
      </c>
      <c r="H1729" t="e">
        <f>VLOOKUP(Final_manabou_kanji[[#This Row],[Kanji]],Raw_data_N2_Kanji[[Receipe]:[Meaning]],6,0)</f>
        <v>#N/A</v>
      </c>
      <c r="I1729" t="e">
        <f>VLOOKUP(Final_manabou_kanji[[#This Row],[Kanji]],Raw_data_N2_Kanji[[Receipe]:[Meaning]],7,0)</f>
        <v>#N/A</v>
      </c>
      <c r="J1729" t="e">
        <f>#REF!</f>
        <v>#REF!</v>
      </c>
      <c r="K1729" s="35">
        <f>Final_manabou_kanji[[#This Row],[Sr. no.]]</f>
        <v>1727</v>
      </c>
    </row>
    <row r="1730" spans="2:11" ht="15" customHeight="1" x14ac:dyDescent="0.3">
      <c r="B1730" s="34">
        <v>1728</v>
      </c>
      <c r="C1730" s="34" t="e">
        <f>VLOOKUP(Final_manabou_kanji[[#This Row],[Sr. no.]],Raw_data_N2_Kanji[[Sr. no.]:[Receipe no]],5,0)</f>
        <v>#N/A</v>
      </c>
      <c r="D1730" s="38" t="e">
        <f>VLOOKUP(Final_manabou_kanji[[#This Row],[Sr. no.]],Raw_data_N2_Kanji[[Sr. no.]:[Meaning]],7,0)</f>
        <v>#N/A</v>
      </c>
      <c r="E1730" s="3" t="e">
        <f>VLOOKUP(Final_manabou_kanji[[#This Row],[Sr. no.]],Raw_data_N2_Kanji[[Sr. no.]:[Meaning]],8,0)</f>
        <v>#N/A</v>
      </c>
      <c r="F1730" s="39" t="e">
        <f>VLOOKUP(Final_manabou_kanji[[#This Row],[Sr. no.]],Raw_data_N2_Kanji[[Sr. no.]:[Meaning]],9,0)</f>
        <v>#N/A</v>
      </c>
      <c r="G1730" s="66" t="e">
        <f>VLOOKUP(Final_manabou_kanji[[#This Row],[Sr. no.]],Raw_data_N2_Kanji[[Sr. no.]:[Sentence]],13,0)</f>
        <v>#N/A</v>
      </c>
      <c r="H1730" t="e">
        <f>VLOOKUP(Final_manabou_kanji[[#This Row],[Kanji]],Raw_data_N2_Kanji[[Receipe]:[Meaning]],6,0)</f>
        <v>#N/A</v>
      </c>
      <c r="I1730" t="e">
        <f>VLOOKUP(Final_manabou_kanji[[#This Row],[Kanji]],Raw_data_N2_Kanji[[Receipe]:[Meaning]],7,0)</f>
        <v>#N/A</v>
      </c>
      <c r="J1730" t="e">
        <f>#REF!</f>
        <v>#REF!</v>
      </c>
      <c r="K1730" s="35">
        <f>Final_manabou_kanji[[#This Row],[Sr. no.]]</f>
        <v>1728</v>
      </c>
    </row>
    <row r="1731" spans="2:11" ht="15" customHeight="1" x14ac:dyDescent="0.3">
      <c r="B1731" s="34">
        <v>1729</v>
      </c>
      <c r="C1731" s="34" t="e">
        <f>VLOOKUP(Final_manabou_kanji[[#This Row],[Sr. no.]],Raw_data_N2_Kanji[[Sr. no.]:[Receipe no]],5,0)</f>
        <v>#N/A</v>
      </c>
      <c r="D1731" s="38" t="e">
        <f>VLOOKUP(Final_manabou_kanji[[#This Row],[Sr. no.]],Raw_data_N2_Kanji[[Sr. no.]:[Meaning]],7,0)</f>
        <v>#N/A</v>
      </c>
      <c r="E1731" s="3" t="e">
        <f>VLOOKUP(Final_manabou_kanji[[#This Row],[Sr. no.]],Raw_data_N2_Kanji[[Sr. no.]:[Meaning]],8,0)</f>
        <v>#N/A</v>
      </c>
      <c r="F1731" s="39" t="e">
        <f>VLOOKUP(Final_manabou_kanji[[#This Row],[Sr. no.]],Raw_data_N2_Kanji[[Sr. no.]:[Meaning]],9,0)</f>
        <v>#N/A</v>
      </c>
      <c r="G1731" s="66" t="e">
        <f>VLOOKUP(Final_manabou_kanji[[#This Row],[Sr. no.]],Raw_data_N2_Kanji[[Sr. no.]:[Sentence]],13,0)</f>
        <v>#N/A</v>
      </c>
      <c r="H1731" t="e">
        <f>VLOOKUP(Final_manabou_kanji[[#This Row],[Kanji]],Raw_data_N2_Kanji[[Receipe]:[Meaning]],6,0)</f>
        <v>#N/A</v>
      </c>
      <c r="I1731" t="e">
        <f>VLOOKUP(Final_manabou_kanji[[#This Row],[Kanji]],Raw_data_N2_Kanji[[Receipe]:[Meaning]],7,0)</f>
        <v>#N/A</v>
      </c>
      <c r="J1731" t="e">
        <f>#REF!</f>
        <v>#REF!</v>
      </c>
      <c r="K1731" s="35">
        <f>Final_manabou_kanji[[#This Row],[Sr. no.]]</f>
        <v>1729</v>
      </c>
    </row>
    <row r="1732" spans="2:11" ht="15" customHeight="1" x14ac:dyDescent="0.3">
      <c r="B1732" s="34">
        <v>1730</v>
      </c>
      <c r="C1732" s="34" t="e">
        <f>VLOOKUP(Final_manabou_kanji[[#This Row],[Sr. no.]],Raw_data_N2_Kanji[[Sr. no.]:[Receipe no]],5,0)</f>
        <v>#N/A</v>
      </c>
      <c r="D1732" s="38" t="e">
        <f>VLOOKUP(Final_manabou_kanji[[#This Row],[Sr. no.]],Raw_data_N2_Kanji[[Sr. no.]:[Meaning]],7,0)</f>
        <v>#N/A</v>
      </c>
      <c r="E1732" s="3" t="e">
        <f>VLOOKUP(Final_manabou_kanji[[#This Row],[Sr. no.]],Raw_data_N2_Kanji[[Sr. no.]:[Meaning]],8,0)</f>
        <v>#N/A</v>
      </c>
      <c r="F1732" s="39" t="e">
        <f>VLOOKUP(Final_manabou_kanji[[#This Row],[Sr. no.]],Raw_data_N2_Kanji[[Sr. no.]:[Meaning]],9,0)</f>
        <v>#N/A</v>
      </c>
      <c r="G1732" s="66" t="e">
        <f>VLOOKUP(Final_manabou_kanji[[#This Row],[Sr. no.]],Raw_data_N2_Kanji[[Sr. no.]:[Sentence]],13,0)</f>
        <v>#N/A</v>
      </c>
      <c r="H1732" t="e">
        <f>VLOOKUP(Final_manabou_kanji[[#This Row],[Kanji]],Raw_data_N2_Kanji[[Receipe]:[Meaning]],6,0)</f>
        <v>#N/A</v>
      </c>
      <c r="I1732" t="e">
        <f>VLOOKUP(Final_manabou_kanji[[#This Row],[Kanji]],Raw_data_N2_Kanji[[Receipe]:[Meaning]],7,0)</f>
        <v>#N/A</v>
      </c>
      <c r="J1732" t="e">
        <f>#REF!</f>
        <v>#REF!</v>
      </c>
      <c r="K1732" s="35">
        <f>Final_manabou_kanji[[#This Row],[Sr. no.]]</f>
        <v>1730</v>
      </c>
    </row>
    <row r="1733" spans="2:11" ht="15" customHeight="1" x14ac:dyDescent="0.3">
      <c r="B1733" s="34">
        <v>1731</v>
      </c>
      <c r="C1733" s="34" t="e">
        <f>VLOOKUP(Final_manabou_kanji[[#This Row],[Sr. no.]],Raw_data_N2_Kanji[[Sr. no.]:[Receipe no]],5,0)</f>
        <v>#N/A</v>
      </c>
      <c r="D1733" s="38" t="e">
        <f>VLOOKUP(Final_manabou_kanji[[#This Row],[Sr. no.]],Raw_data_N2_Kanji[[Sr. no.]:[Meaning]],7,0)</f>
        <v>#N/A</v>
      </c>
      <c r="E1733" s="3" t="e">
        <f>VLOOKUP(Final_manabou_kanji[[#This Row],[Sr. no.]],Raw_data_N2_Kanji[[Sr. no.]:[Meaning]],8,0)</f>
        <v>#N/A</v>
      </c>
      <c r="F1733" s="39" t="e">
        <f>VLOOKUP(Final_manabou_kanji[[#This Row],[Sr. no.]],Raw_data_N2_Kanji[[Sr. no.]:[Meaning]],9,0)</f>
        <v>#N/A</v>
      </c>
      <c r="G1733" s="66" t="e">
        <f>VLOOKUP(Final_manabou_kanji[[#This Row],[Sr. no.]],Raw_data_N2_Kanji[[Sr. no.]:[Sentence]],13,0)</f>
        <v>#N/A</v>
      </c>
      <c r="H1733" t="e">
        <f>VLOOKUP(Final_manabou_kanji[[#This Row],[Kanji]],Raw_data_N2_Kanji[[Receipe]:[Meaning]],6,0)</f>
        <v>#N/A</v>
      </c>
      <c r="I1733" t="e">
        <f>VLOOKUP(Final_manabou_kanji[[#This Row],[Kanji]],Raw_data_N2_Kanji[[Receipe]:[Meaning]],7,0)</f>
        <v>#N/A</v>
      </c>
      <c r="J1733" t="e">
        <f>#REF!</f>
        <v>#REF!</v>
      </c>
      <c r="K1733" s="35">
        <f>Final_manabou_kanji[[#This Row],[Sr. no.]]</f>
        <v>1731</v>
      </c>
    </row>
    <row r="1734" spans="2:11" ht="15" customHeight="1" x14ac:dyDescent="0.3">
      <c r="B1734" s="34">
        <v>1732</v>
      </c>
      <c r="C1734" s="34" t="e">
        <f>VLOOKUP(Final_manabou_kanji[[#This Row],[Sr. no.]],Raw_data_N2_Kanji[[Sr. no.]:[Receipe no]],5,0)</f>
        <v>#N/A</v>
      </c>
      <c r="D1734" s="38" t="e">
        <f>VLOOKUP(Final_manabou_kanji[[#This Row],[Sr. no.]],Raw_data_N2_Kanji[[Sr. no.]:[Meaning]],7,0)</f>
        <v>#N/A</v>
      </c>
      <c r="E1734" s="3" t="e">
        <f>VLOOKUP(Final_manabou_kanji[[#This Row],[Sr. no.]],Raw_data_N2_Kanji[[Sr. no.]:[Meaning]],8,0)</f>
        <v>#N/A</v>
      </c>
      <c r="F1734" s="39" t="e">
        <f>VLOOKUP(Final_manabou_kanji[[#This Row],[Sr. no.]],Raw_data_N2_Kanji[[Sr. no.]:[Meaning]],9,0)</f>
        <v>#N/A</v>
      </c>
      <c r="G1734" s="66" t="e">
        <f>VLOOKUP(Final_manabou_kanji[[#This Row],[Sr. no.]],Raw_data_N2_Kanji[[Sr. no.]:[Sentence]],13,0)</f>
        <v>#N/A</v>
      </c>
      <c r="H1734" t="e">
        <f>VLOOKUP(Final_manabou_kanji[[#This Row],[Kanji]],Raw_data_N2_Kanji[[Receipe]:[Meaning]],6,0)</f>
        <v>#N/A</v>
      </c>
      <c r="I1734" t="e">
        <f>VLOOKUP(Final_manabou_kanji[[#This Row],[Kanji]],Raw_data_N2_Kanji[[Receipe]:[Meaning]],7,0)</f>
        <v>#N/A</v>
      </c>
      <c r="J1734" t="e">
        <f>#REF!</f>
        <v>#REF!</v>
      </c>
      <c r="K1734" s="35">
        <f>Final_manabou_kanji[[#This Row],[Sr. no.]]</f>
        <v>1732</v>
      </c>
    </row>
    <row r="1735" spans="2:11" ht="15" customHeight="1" x14ac:dyDescent="0.3">
      <c r="B1735" s="34">
        <v>1733</v>
      </c>
      <c r="C1735" s="34" t="e">
        <f>VLOOKUP(Final_manabou_kanji[[#This Row],[Sr. no.]],Raw_data_N2_Kanji[[Sr. no.]:[Receipe no]],5,0)</f>
        <v>#N/A</v>
      </c>
      <c r="D1735" s="38" t="e">
        <f>VLOOKUP(Final_manabou_kanji[[#This Row],[Sr. no.]],Raw_data_N2_Kanji[[Sr. no.]:[Meaning]],7,0)</f>
        <v>#N/A</v>
      </c>
      <c r="E1735" s="3" t="e">
        <f>VLOOKUP(Final_manabou_kanji[[#This Row],[Sr. no.]],Raw_data_N2_Kanji[[Sr. no.]:[Meaning]],8,0)</f>
        <v>#N/A</v>
      </c>
      <c r="F1735" s="39" t="e">
        <f>VLOOKUP(Final_manabou_kanji[[#This Row],[Sr. no.]],Raw_data_N2_Kanji[[Sr. no.]:[Meaning]],9,0)</f>
        <v>#N/A</v>
      </c>
      <c r="G1735" s="66" t="e">
        <f>VLOOKUP(Final_manabou_kanji[[#This Row],[Sr. no.]],Raw_data_N2_Kanji[[Sr. no.]:[Sentence]],13,0)</f>
        <v>#N/A</v>
      </c>
      <c r="H1735" t="e">
        <f>VLOOKUP(Final_manabou_kanji[[#This Row],[Kanji]],Raw_data_N2_Kanji[[Receipe]:[Meaning]],6,0)</f>
        <v>#N/A</v>
      </c>
      <c r="I1735" t="e">
        <f>VLOOKUP(Final_manabou_kanji[[#This Row],[Kanji]],Raw_data_N2_Kanji[[Receipe]:[Meaning]],7,0)</f>
        <v>#N/A</v>
      </c>
      <c r="J1735" t="e">
        <f>#REF!</f>
        <v>#REF!</v>
      </c>
      <c r="K1735" s="35">
        <f>Final_manabou_kanji[[#This Row],[Sr. no.]]</f>
        <v>1733</v>
      </c>
    </row>
    <row r="1736" spans="2:11" ht="15" customHeight="1" x14ac:dyDescent="0.3">
      <c r="B1736" s="34">
        <v>1734</v>
      </c>
      <c r="C1736" s="34" t="e">
        <f>VLOOKUP(Final_manabou_kanji[[#This Row],[Sr. no.]],Raw_data_N2_Kanji[[Sr. no.]:[Receipe no]],5,0)</f>
        <v>#N/A</v>
      </c>
      <c r="D1736" s="38" t="e">
        <f>VLOOKUP(Final_manabou_kanji[[#This Row],[Sr. no.]],Raw_data_N2_Kanji[[Sr. no.]:[Meaning]],7,0)</f>
        <v>#N/A</v>
      </c>
      <c r="E1736" s="3" t="e">
        <f>VLOOKUP(Final_manabou_kanji[[#This Row],[Sr. no.]],Raw_data_N2_Kanji[[Sr. no.]:[Meaning]],8,0)</f>
        <v>#N/A</v>
      </c>
      <c r="F1736" s="39" t="e">
        <f>VLOOKUP(Final_manabou_kanji[[#This Row],[Sr. no.]],Raw_data_N2_Kanji[[Sr. no.]:[Meaning]],9,0)</f>
        <v>#N/A</v>
      </c>
      <c r="G1736" s="66" t="e">
        <f>VLOOKUP(Final_manabou_kanji[[#This Row],[Sr. no.]],Raw_data_N2_Kanji[[Sr. no.]:[Sentence]],13,0)</f>
        <v>#N/A</v>
      </c>
      <c r="H1736" t="e">
        <f>VLOOKUP(Final_manabou_kanji[[#This Row],[Kanji]],Raw_data_N2_Kanji[[Receipe]:[Meaning]],6,0)</f>
        <v>#N/A</v>
      </c>
      <c r="I1736" t="e">
        <f>VLOOKUP(Final_manabou_kanji[[#This Row],[Kanji]],Raw_data_N2_Kanji[[Receipe]:[Meaning]],7,0)</f>
        <v>#N/A</v>
      </c>
      <c r="J1736" t="e">
        <f>#REF!</f>
        <v>#REF!</v>
      </c>
      <c r="K1736" s="35">
        <f>Final_manabou_kanji[[#This Row],[Sr. no.]]</f>
        <v>1734</v>
      </c>
    </row>
    <row r="1737" spans="2:11" ht="15" customHeight="1" x14ac:dyDescent="0.3">
      <c r="B1737" s="34">
        <v>1735</v>
      </c>
      <c r="C1737" s="34" t="e">
        <f>VLOOKUP(Final_manabou_kanji[[#This Row],[Sr. no.]],Raw_data_N2_Kanji[[Sr. no.]:[Receipe no]],5,0)</f>
        <v>#N/A</v>
      </c>
      <c r="D1737" s="38" t="e">
        <f>VLOOKUP(Final_manabou_kanji[[#This Row],[Sr. no.]],Raw_data_N2_Kanji[[Sr. no.]:[Meaning]],7,0)</f>
        <v>#N/A</v>
      </c>
      <c r="E1737" s="3" t="e">
        <f>VLOOKUP(Final_manabou_kanji[[#This Row],[Sr. no.]],Raw_data_N2_Kanji[[Sr. no.]:[Meaning]],8,0)</f>
        <v>#N/A</v>
      </c>
      <c r="F1737" s="39" t="e">
        <f>VLOOKUP(Final_manabou_kanji[[#This Row],[Sr. no.]],Raw_data_N2_Kanji[[Sr. no.]:[Meaning]],9,0)</f>
        <v>#N/A</v>
      </c>
      <c r="G1737" s="66" t="e">
        <f>VLOOKUP(Final_manabou_kanji[[#This Row],[Sr. no.]],Raw_data_N2_Kanji[[Sr. no.]:[Sentence]],13,0)</f>
        <v>#N/A</v>
      </c>
      <c r="H1737" t="e">
        <f>VLOOKUP(Final_manabou_kanji[[#This Row],[Kanji]],Raw_data_N2_Kanji[[Receipe]:[Meaning]],6,0)</f>
        <v>#N/A</v>
      </c>
      <c r="I1737" t="e">
        <f>VLOOKUP(Final_manabou_kanji[[#This Row],[Kanji]],Raw_data_N2_Kanji[[Receipe]:[Meaning]],7,0)</f>
        <v>#N/A</v>
      </c>
      <c r="J1737" t="e">
        <f>#REF!</f>
        <v>#REF!</v>
      </c>
      <c r="K1737" s="35">
        <f>Final_manabou_kanji[[#This Row],[Sr. no.]]</f>
        <v>1735</v>
      </c>
    </row>
    <row r="1738" spans="2:11" ht="15" customHeight="1" x14ac:dyDescent="0.3">
      <c r="B1738" s="34">
        <v>1736</v>
      </c>
      <c r="C1738" s="34" t="e">
        <f>VLOOKUP(Final_manabou_kanji[[#This Row],[Sr. no.]],Raw_data_N2_Kanji[[Sr. no.]:[Receipe no]],5,0)</f>
        <v>#N/A</v>
      </c>
      <c r="D1738" s="38" t="e">
        <f>VLOOKUP(Final_manabou_kanji[[#This Row],[Sr. no.]],Raw_data_N2_Kanji[[Sr. no.]:[Meaning]],7,0)</f>
        <v>#N/A</v>
      </c>
      <c r="E1738" s="3" t="e">
        <f>VLOOKUP(Final_manabou_kanji[[#This Row],[Sr. no.]],Raw_data_N2_Kanji[[Sr. no.]:[Meaning]],8,0)</f>
        <v>#N/A</v>
      </c>
      <c r="F1738" s="39" t="e">
        <f>VLOOKUP(Final_manabou_kanji[[#This Row],[Sr. no.]],Raw_data_N2_Kanji[[Sr. no.]:[Meaning]],9,0)</f>
        <v>#N/A</v>
      </c>
      <c r="G1738" s="66" t="e">
        <f>VLOOKUP(Final_manabou_kanji[[#This Row],[Sr. no.]],Raw_data_N2_Kanji[[Sr. no.]:[Sentence]],13,0)</f>
        <v>#N/A</v>
      </c>
      <c r="H1738" t="e">
        <f>VLOOKUP(Final_manabou_kanji[[#This Row],[Kanji]],Raw_data_N2_Kanji[[Receipe]:[Meaning]],6,0)</f>
        <v>#N/A</v>
      </c>
      <c r="I1738" t="e">
        <f>VLOOKUP(Final_manabou_kanji[[#This Row],[Kanji]],Raw_data_N2_Kanji[[Receipe]:[Meaning]],7,0)</f>
        <v>#N/A</v>
      </c>
      <c r="J1738" t="e">
        <f>#REF!</f>
        <v>#REF!</v>
      </c>
      <c r="K1738" s="35">
        <f>Final_manabou_kanji[[#This Row],[Sr. no.]]</f>
        <v>1736</v>
      </c>
    </row>
    <row r="1739" spans="2:11" ht="15" customHeight="1" x14ac:dyDescent="0.3">
      <c r="B1739" s="34">
        <v>1737</v>
      </c>
      <c r="C1739" s="34" t="e">
        <f>VLOOKUP(Final_manabou_kanji[[#This Row],[Sr. no.]],Raw_data_N2_Kanji[[Sr. no.]:[Receipe no]],5,0)</f>
        <v>#N/A</v>
      </c>
      <c r="D1739" s="38" t="e">
        <f>VLOOKUP(Final_manabou_kanji[[#This Row],[Sr. no.]],Raw_data_N2_Kanji[[Sr. no.]:[Meaning]],7,0)</f>
        <v>#N/A</v>
      </c>
      <c r="E1739" s="3" t="e">
        <f>VLOOKUP(Final_manabou_kanji[[#This Row],[Sr. no.]],Raw_data_N2_Kanji[[Sr. no.]:[Meaning]],8,0)</f>
        <v>#N/A</v>
      </c>
      <c r="F1739" s="39" t="e">
        <f>VLOOKUP(Final_manabou_kanji[[#This Row],[Sr. no.]],Raw_data_N2_Kanji[[Sr. no.]:[Meaning]],9,0)</f>
        <v>#N/A</v>
      </c>
      <c r="G1739" s="66" t="e">
        <f>VLOOKUP(Final_manabou_kanji[[#This Row],[Sr. no.]],Raw_data_N2_Kanji[[Sr. no.]:[Sentence]],13,0)</f>
        <v>#N/A</v>
      </c>
      <c r="H1739" t="e">
        <f>VLOOKUP(Final_manabou_kanji[[#This Row],[Kanji]],Raw_data_N2_Kanji[[Receipe]:[Meaning]],6,0)</f>
        <v>#N/A</v>
      </c>
      <c r="I1739" t="e">
        <f>VLOOKUP(Final_manabou_kanji[[#This Row],[Kanji]],Raw_data_N2_Kanji[[Receipe]:[Meaning]],7,0)</f>
        <v>#N/A</v>
      </c>
      <c r="J1739" t="e">
        <f>#REF!</f>
        <v>#REF!</v>
      </c>
      <c r="K1739" s="35">
        <f>Final_manabou_kanji[[#This Row],[Sr. no.]]</f>
        <v>1737</v>
      </c>
    </row>
    <row r="1740" spans="2:11" ht="15" customHeight="1" x14ac:dyDescent="0.3">
      <c r="B1740" s="34">
        <v>1738</v>
      </c>
      <c r="C1740" s="34" t="e">
        <f>VLOOKUP(Final_manabou_kanji[[#This Row],[Sr. no.]],Raw_data_N2_Kanji[[Sr. no.]:[Receipe no]],5,0)</f>
        <v>#N/A</v>
      </c>
      <c r="D1740" s="38" t="e">
        <f>VLOOKUP(Final_manabou_kanji[[#This Row],[Sr. no.]],Raw_data_N2_Kanji[[Sr. no.]:[Meaning]],7,0)</f>
        <v>#N/A</v>
      </c>
      <c r="E1740" s="3" t="e">
        <f>VLOOKUP(Final_manabou_kanji[[#This Row],[Sr. no.]],Raw_data_N2_Kanji[[Sr. no.]:[Meaning]],8,0)</f>
        <v>#N/A</v>
      </c>
      <c r="F1740" s="39" t="e">
        <f>VLOOKUP(Final_manabou_kanji[[#This Row],[Sr. no.]],Raw_data_N2_Kanji[[Sr. no.]:[Meaning]],9,0)</f>
        <v>#N/A</v>
      </c>
      <c r="G1740" s="66" t="e">
        <f>VLOOKUP(Final_manabou_kanji[[#This Row],[Sr. no.]],Raw_data_N2_Kanji[[Sr. no.]:[Sentence]],13,0)</f>
        <v>#N/A</v>
      </c>
      <c r="H1740" t="e">
        <f>VLOOKUP(Final_manabou_kanji[[#This Row],[Kanji]],Raw_data_N2_Kanji[[Receipe]:[Meaning]],6,0)</f>
        <v>#N/A</v>
      </c>
      <c r="I1740" t="e">
        <f>VLOOKUP(Final_manabou_kanji[[#This Row],[Kanji]],Raw_data_N2_Kanji[[Receipe]:[Meaning]],7,0)</f>
        <v>#N/A</v>
      </c>
      <c r="J1740" t="e">
        <f>#REF!</f>
        <v>#REF!</v>
      </c>
      <c r="K1740" s="35">
        <f>Final_manabou_kanji[[#This Row],[Sr. no.]]</f>
        <v>1738</v>
      </c>
    </row>
    <row r="1741" spans="2:11" ht="15" customHeight="1" x14ac:dyDescent="0.3">
      <c r="B1741" s="34">
        <v>1739</v>
      </c>
      <c r="C1741" s="34" t="e">
        <f>VLOOKUP(Final_manabou_kanji[[#This Row],[Sr. no.]],Raw_data_N2_Kanji[[Sr. no.]:[Receipe no]],5,0)</f>
        <v>#N/A</v>
      </c>
      <c r="D1741" s="38" t="e">
        <f>VLOOKUP(Final_manabou_kanji[[#This Row],[Sr. no.]],Raw_data_N2_Kanji[[Sr. no.]:[Meaning]],7,0)</f>
        <v>#N/A</v>
      </c>
      <c r="E1741" s="3" t="e">
        <f>VLOOKUP(Final_manabou_kanji[[#This Row],[Sr. no.]],Raw_data_N2_Kanji[[Sr. no.]:[Meaning]],8,0)</f>
        <v>#N/A</v>
      </c>
      <c r="F1741" s="39" t="e">
        <f>VLOOKUP(Final_manabou_kanji[[#This Row],[Sr. no.]],Raw_data_N2_Kanji[[Sr. no.]:[Meaning]],9,0)</f>
        <v>#N/A</v>
      </c>
      <c r="G1741" s="66" t="e">
        <f>VLOOKUP(Final_manabou_kanji[[#This Row],[Sr. no.]],Raw_data_N2_Kanji[[Sr. no.]:[Sentence]],13,0)</f>
        <v>#N/A</v>
      </c>
      <c r="H1741" t="e">
        <f>VLOOKUP(Final_manabou_kanji[[#This Row],[Kanji]],Raw_data_N2_Kanji[[Receipe]:[Meaning]],6,0)</f>
        <v>#N/A</v>
      </c>
      <c r="I1741" t="e">
        <f>VLOOKUP(Final_manabou_kanji[[#This Row],[Kanji]],Raw_data_N2_Kanji[[Receipe]:[Meaning]],7,0)</f>
        <v>#N/A</v>
      </c>
      <c r="J1741" t="e">
        <f>#REF!</f>
        <v>#REF!</v>
      </c>
      <c r="K1741" s="35">
        <f>Final_manabou_kanji[[#This Row],[Sr. no.]]</f>
        <v>1739</v>
      </c>
    </row>
    <row r="1742" spans="2:11" ht="15" customHeight="1" x14ac:dyDescent="0.3">
      <c r="B1742" s="34">
        <v>1740</v>
      </c>
      <c r="C1742" s="34" t="e">
        <f>VLOOKUP(Final_manabou_kanji[[#This Row],[Sr. no.]],Raw_data_N2_Kanji[[Sr. no.]:[Receipe no]],5,0)</f>
        <v>#N/A</v>
      </c>
      <c r="D1742" s="38" t="e">
        <f>VLOOKUP(Final_manabou_kanji[[#This Row],[Sr. no.]],Raw_data_N2_Kanji[[Sr. no.]:[Meaning]],7,0)</f>
        <v>#N/A</v>
      </c>
      <c r="E1742" s="3" t="e">
        <f>VLOOKUP(Final_manabou_kanji[[#This Row],[Sr. no.]],Raw_data_N2_Kanji[[Sr. no.]:[Meaning]],8,0)</f>
        <v>#N/A</v>
      </c>
      <c r="F1742" s="39" t="e">
        <f>VLOOKUP(Final_manabou_kanji[[#This Row],[Sr. no.]],Raw_data_N2_Kanji[[Sr. no.]:[Meaning]],9,0)</f>
        <v>#N/A</v>
      </c>
      <c r="G1742" s="66" t="e">
        <f>VLOOKUP(Final_manabou_kanji[[#This Row],[Sr. no.]],Raw_data_N2_Kanji[[Sr. no.]:[Sentence]],13,0)</f>
        <v>#N/A</v>
      </c>
      <c r="H1742" t="e">
        <f>VLOOKUP(Final_manabou_kanji[[#This Row],[Kanji]],Raw_data_N2_Kanji[[Receipe]:[Meaning]],6,0)</f>
        <v>#N/A</v>
      </c>
      <c r="I1742" t="e">
        <f>VLOOKUP(Final_manabou_kanji[[#This Row],[Kanji]],Raw_data_N2_Kanji[[Receipe]:[Meaning]],7,0)</f>
        <v>#N/A</v>
      </c>
      <c r="J1742" t="e">
        <f>#REF!</f>
        <v>#REF!</v>
      </c>
      <c r="K1742" s="35">
        <f>Final_manabou_kanji[[#This Row],[Sr. no.]]</f>
        <v>1740</v>
      </c>
    </row>
    <row r="1743" spans="2:11" ht="15" customHeight="1" x14ac:dyDescent="0.3">
      <c r="B1743" s="34">
        <v>1741</v>
      </c>
      <c r="C1743" s="34" t="e">
        <f>VLOOKUP(Final_manabou_kanji[[#This Row],[Sr. no.]],Raw_data_N2_Kanji[[Sr. no.]:[Receipe no]],5,0)</f>
        <v>#N/A</v>
      </c>
      <c r="D1743" s="38" t="e">
        <f>VLOOKUP(Final_manabou_kanji[[#This Row],[Sr. no.]],Raw_data_N2_Kanji[[Sr. no.]:[Meaning]],7,0)</f>
        <v>#N/A</v>
      </c>
      <c r="E1743" s="3" t="e">
        <f>VLOOKUP(Final_manabou_kanji[[#This Row],[Sr. no.]],Raw_data_N2_Kanji[[Sr. no.]:[Meaning]],8,0)</f>
        <v>#N/A</v>
      </c>
      <c r="F1743" s="39" t="e">
        <f>VLOOKUP(Final_manabou_kanji[[#This Row],[Sr. no.]],Raw_data_N2_Kanji[[Sr. no.]:[Meaning]],9,0)</f>
        <v>#N/A</v>
      </c>
      <c r="G1743" s="66" t="e">
        <f>VLOOKUP(Final_manabou_kanji[[#This Row],[Sr. no.]],Raw_data_N2_Kanji[[Sr. no.]:[Sentence]],13,0)</f>
        <v>#N/A</v>
      </c>
      <c r="H1743" t="e">
        <f>VLOOKUP(Final_manabou_kanji[[#This Row],[Kanji]],Raw_data_N2_Kanji[[Receipe]:[Meaning]],6,0)</f>
        <v>#N/A</v>
      </c>
      <c r="I1743" t="e">
        <f>VLOOKUP(Final_manabou_kanji[[#This Row],[Kanji]],Raw_data_N2_Kanji[[Receipe]:[Meaning]],7,0)</f>
        <v>#N/A</v>
      </c>
      <c r="J1743" t="e">
        <f>#REF!</f>
        <v>#REF!</v>
      </c>
      <c r="K1743" s="35">
        <f>Final_manabou_kanji[[#This Row],[Sr. no.]]</f>
        <v>1741</v>
      </c>
    </row>
    <row r="1744" spans="2:11" ht="15" customHeight="1" x14ac:dyDescent="0.3">
      <c r="B1744" s="34">
        <v>1742</v>
      </c>
      <c r="C1744" s="34" t="e">
        <f>VLOOKUP(Final_manabou_kanji[[#This Row],[Sr. no.]],Raw_data_N2_Kanji[[Sr. no.]:[Receipe no]],5,0)</f>
        <v>#N/A</v>
      </c>
      <c r="D1744" s="38" t="e">
        <f>VLOOKUP(Final_manabou_kanji[[#This Row],[Sr. no.]],Raw_data_N2_Kanji[[Sr. no.]:[Meaning]],7,0)</f>
        <v>#N/A</v>
      </c>
      <c r="E1744" s="3" t="e">
        <f>VLOOKUP(Final_manabou_kanji[[#This Row],[Sr. no.]],Raw_data_N2_Kanji[[Sr. no.]:[Meaning]],8,0)</f>
        <v>#N/A</v>
      </c>
      <c r="F1744" s="39" t="e">
        <f>VLOOKUP(Final_manabou_kanji[[#This Row],[Sr. no.]],Raw_data_N2_Kanji[[Sr. no.]:[Meaning]],9,0)</f>
        <v>#N/A</v>
      </c>
      <c r="G1744" s="66" t="e">
        <f>VLOOKUP(Final_manabou_kanji[[#This Row],[Sr. no.]],Raw_data_N2_Kanji[[Sr. no.]:[Sentence]],13,0)</f>
        <v>#N/A</v>
      </c>
      <c r="H1744" t="e">
        <f>VLOOKUP(Final_manabou_kanji[[#This Row],[Kanji]],Raw_data_N2_Kanji[[Receipe]:[Meaning]],6,0)</f>
        <v>#N/A</v>
      </c>
      <c r="I1744" t="e">
        <f>VLOOKUP(Final_manabou_kanji[[#This Row],[Kanji]],Raw_data_N2_Kanji[[Receipe]:[Meaning]],7,0)</f>
        <v>#N/A</v>
      </c>
      <c r="J1744" t="e">
        <f>#REF!</f>
        <v>#REF!</v>
      </c>
      <c r="K1744" s="35">
        <f>Final_manabou_kanji[[#This Row],[Sr. no.]]</f>
        <v>1742</v>
      </c>
    </row>
    <row r="1745" spans="2:11" ht="15" customHeight="1" x14ac:dyDescent="0.3">
      <c r="B1745" s="34">
        <v>1743</v>
      </c>
      <c r="C1745" s="34" t="e">
        <f>VLOOKUP(Final_manabou_kanji[[#This Row],[Sr. no.]],Raw_data_N2_Kanji[[Sr. no.]:[Receipe no]],5,0)</f>
        <v>#N/A</v>
      </c>
      <c r="D1745" s="38" t="e">
        <f>VLOOKUP(Final_manabou_kanji[[#This Row],[Sr. no.]],Raw_data_N2_Kanji[[Sr. no.]:[Meaning]],7,0)</f>
        <v>#N/A</v>
      </c>
      <c r="E1745" s="3" t="e">
        <f>VLOOKUP(Final_manabou_kanji[[#This Row],[Sr. no.]],Raw_data_N2_Kanji[[Sr. no.]:[Meaning]],8,0)</f>
        <v>#N/A</v>
      </c>
      <c r="F1745" s="39" t="e">
        <f>VLOOKUP(Final_manabou_kanji[[#This Row],[Sr. no.]],Raw_data_N2_Kanji[[Sr. no.]:[Meaning]],9,0)</f>
        <v>#N/A</v>
      </c>
      <c r="G1745" s="66" t="e">
        <f>VLOOKUP(Final_manabou_kanji[[#This Row],[Sr. no.]],Raw_data_N2_Kanji[[Sr. no.]:[Sentence]],13,0)</f>
        <v>#N/A</v>
      </c>
      <c r="H1745" t="e">
        <f>VLOOKUP(Final_manabou_kanji[[#This Row],[Kanji]],Raw_data_N2_Kanji[[Receipe]:[Meaning]],6,0)</f>
        <v>#N/A</v>
      </c>
      <c r="I1745" t="e">
        <f>VLOOKUP(Final_manabou_kanji[[#This Row],[Kanji]],Raw_data_N2_Kanji[[Receipe]:[Meaning]],7,0)</f>
        <v>#N/A</v>
      </c>
      <c r="J1745" t="e">
        <f>#REF!</f>
        <v>#REF!</v>
      </c>
      <c r="K1745" s="35">
        <f>Final_manabou_kanji[[#This Row],[Sr. no.]]</f>
        <v>1743</v>
      </c>
    </row>
    <row r="1746" spans="2:11" ht="15" customHeight="1" x14ac:dyDescent="0.3">
      <c r="B1746" s="34">
        <v>1744</v>
      </c>
      <c r="C1746" s="34" t="e">
        <f>VLOOKUP(Final_manabou_kanji[[#This Row],[Sr. no.]],Raw_data_N2_Kanji[[Sr. no.]:[Receipe no]],5,0)</f>
        <v>#N/A</v>
      </c>
      <c r="D1746" s="38" t="e">
        <f>VLOOKUP(Final_manabou_kanji[[#This Row],[Sr. no.]],Raw_data_N2_Kanji[[Sr. no.]:[Meaning]],7,0)</f>
        <v>#N/A</v>
      </c>
      <c r="E1746" s="3" t="e">
        <f>VLOOKUP(Final_manabou_kanji[[#This Row],[Sr. no.]],Raw_data_N2_Kanji[[Sr. no.]:[Meaning]],8,0)</f>
        <v>#N/A</v>
      </c>
      <c r="F1746" s="39" t="e">
        <f>VLOOKUP(Final_manabou_kanji[[#This Row],[Sr. no.]],Raw_data_N2_Kanji[[Sr. no.]:[Meaning]],9,0)</f>
        <v>#N/A</v>
      </c>
      <c r="G1746" s="66" t="e">
        <f>VLOOKUP(Final_manabou_kanji[[#This Row],[Sr. no.]],Raw_data_N2_Kanji[[Sr. no.]:[Sentence]],13,0)</f>
        <v>#N/A</v>
      </c>
      <c r="H1746" t="e">
        <f>VLOOKUP(Final_manabou_kanji[[#This Row],[Kanji]],Raw_data_N2_Kanji[[Receipe]:[Meaning]],6,0)</f>
        <v>#N/A</v>
      </c>
      <c r="I1746" t="e">
        <f>VLOOKUP(Final_manabou_kanji[[#This Row],[Kanji]],Raw_data_N2_Kanji[[Receipe]:[Meaning]],7,0)</f>
        <v>#N/A</v>
      </c>
      <c r="J1746" t="e">
        <f>#REF!</f>
        <v>#REF!</v>
      </c>
      <c r="K1746" s="35">
        <f>Final_manabou_kanji[[#This Row],[Sr. no.]]</f>
        <v>1744</v>
      </c>
    </row>
    <row r="1747" spans="2:11" ht="15" customHeight="1" x14ac:dyDescent="0.3">
      <c r="B1747" s="34">
        <v>1745</v>
      </c>
      <c r="C1747" s="34" t="e">
        <f>VLOOKUP(Final_manabou_kanji[[#This Row],[Sr. no.]],Raw_data_N2_Kanji[[Sr. no.]:[Receipe no]],5,0)</f>
        <v>#N/A</v>
      </c>
      <c r="D1747" s="38" t="e">
        <f>VLOOKUP(Final_manabou_kanji[[#This Row],[Sr. no.]],Raw_data_N2_Kanji[[Sr. no.]:[Meaning]],7,0)</f>
        <v>#N/A</v>
      </c>
      <c r="E1747" s="3" t="e">
        <f>VLOOKUP(Final_manabou_kanji[[#This Row],[Sr. no.]],Raw_data_N2_Kanji[[Sr. no.]:[Meaning]],8,0)</f>
        <v>#N/A</v>
      </c>
      <c r="F1747" s="39" t="e">
        <f>VLOOKUP(Final_manabou_kanji[[#This Row],[Sr. no.]],Raw_data_N2_Kanji[[Sr. no.]:[Meaning]],9,0)</f>
        <v>#N/A</v>
      </c>
      <c r="G1747" s="66" t="e">
        <f>VLOOKUP(Final_manabou_kanji[[#This Row],[Sr. no.]],Raw_data_N2_Kanji[[Sr. no.]:[Sentence]],13,0)</f>
        <v>#N/A</v>
      </c>
      <c r="H1747" t="e">
        <f>VLOOKUP(Final_manabou_kanji[[#This Row],[Kanji]],Raw_data_N2_Kanji[[Receipe]:[Meaning]],6,0)</f>
        <v>#N/A</v>
      </c>
      <c r="I1747" t="e">
        <f>VLOOKUP(Final_manabou_kanji[[#This Row],[Kanji]],Raw_data_N2_Kanji[[Receipe]:[Meaning]],7,0)</f>
        <v>#N/A</v>
      </c>
      <c r="J1747" t="e">
        <f>#REF!</f>
        <v>#REF!</v>
      </c>
      <c r="K1747" s="35">
        <f>Final_manabou_kanji[[#This Row],[Sr. no.]]</f>
        <v>1745</v>
      </c>
    </row>
    <row r="1748" spans="2:11" ht="15" customHeight="1" x14ac:dyDescent="0.3">
      <c r="B1748" s="34">
        <v>1746</v>
      </c>
      <c r="C1748" s="34" t="e">
        <f>VLOOKUP(Final_manabou_kanji[[#This Row],[Sr. no.]],Raw_data_N2_Kanji[[Sr. no.]:[Receipe no]],5,0)</f>
        <v>#N/A</v>
      </c>
      <c r="D1748" s="38" t="e">
        <f>VLOOKUP(Final_manabou_kanji[[#This Row],[Sr. no.]],Raw_data_N2_Kanji[[Sr. no.]:[Meaning]],7,0)</f>
        <v>#N/A</v>
      </c>
      <c r="E1748" s="3" t="e">
        <f>VLOOKUP(Final_manabou_kanji[[#This Row],[Sr. no.]],Raw_data_N2_Kanji[[Sr. no.]:[Meaning]],8,0)</f>
        <v>#N/A</v>
      </c>
      <c r="F1748" s="39" t="e">
        <f>VLOOKUP(Final_manabou_kanji[[#This Row],[Sr. no.]],Raw_data_N2_Kanji[[Sr. no.]:[Meaning]],9,0)</f>
        <v>#N/A</v>
      </c>
      <c r="G1748" s="66" t="e">
        <f>VLOOKUP(Final_manabou_kanji[[#This Row],[Sr. no.]],Raw_data_N2_Kanji[[Sr. no.]:[Sentence]],13,0)</f>
        <v>#N/A</v>
      </c>
      <c r="H1748" t="e">
        <f>VLOOKUP(Final_manabou_kanji[[#This Row],[Kanji]],Raw_data_N2_Kanji[[Receipe]:[Meaning]],6,0)</f>
        <v>#N/A</v>
      </c>
      <c r="I1748" t="e">
        <f>VLOOKUP(Final_manabou_kanji[[#This Row],[Kanji]],Raw_data_N2_Kanji[[Receipe]:[Meaning]],7,0)</f>
        <v>#N/A</v>
      </c>
      <c r="J1748" t="e">
        <f>#REF!</f>
        <v>#REF!</v>
      </c>
      <c r="K1748" s="35">
        <f>Final_manabou_kanji[[#This Row],[Sr. no.]]</f>
        <v>1746</v>
      </c>
    </row>
    <row r="1749" spans="2:11" ht="15" customHeight="1" x14ac:dyDescent="0.3">
      <c r="B1749" s="34">
        <v>1747</v>
      </c>
      <c r="C1749" s="34" t="e">
        <f>VLOOKUP(Final_manabou_kanji[[#This Row],[Sr. no.]],Raw_data_N2_Kanji[[Sr. no.]:[Receipe no]],5,0)</f>
        <v>#N/A</v>
      </c>
      <c r="D1749" s="38" t="e">
        <f>VLOOKUP(Final_manabou_kanji[[#This Row],[Sr. no.]],Raw_data_N2_Kanji[[Sr. no.]:[Meaning]],7,0)</f>
        <v>#N/A</v>
      </c>
      <c r="E1749" s="3" t="e">
        <f>VLOOKUP(Final_manabou_kanji[[#This Row],[Sr. no.]],Raw_data_N2_Kanji[[Sr. no.]:[Meaning]],8,0)</f>
        <v>#N/A</v>
      </c>
      <c r="F1749" s="39" t="e">
        <f>VLOOKUP(Final_manabou_kanji[[#This Row],[Sr. no.]],Raw_data_N2_Kanji[[Sr. no.]:[Meaning]],9,0)</f>
        <v>#N/A</v>
      </c>
      <c r="G1749" s="66" t="e">
        <f>VLOOKUP(Final_manabou_kanji[[#This Row],[Sr. no.]],Raw_data_N2_Kanji[[Sr. no.]:[Sentence]],13,0)</f>
        <v>#N/A</v>
      </c>
      <c r="H1749" t="e">
        <f>VLOOKUP(Final_manabou_kanji[[#This Row],[Kanji]],Raw_data_N2_Kanji[[Receipe]:[Meaning]],6,0)</f>
        <v>#N/A</v>
      </c>
      <c r="I1749" t="e">
        <f>VLOOKUP(Final_manabou_kanji[[#This Row],[Kanji]],Raw_data_N2_Kanji[[Receipe]:[Meaning]],7,0)</f>
        <v>#N/A</v>
      </c>
      <c r="J1749" t="e">
        <f>#REF!</f>
        <v>#REF!</v>
      </c>
      <c r="K1749" s="35">
        <f>Final_manabou_kanji[[#This Row],[Sr. no.]]</f>
        <v>1747</v>
      </c>
    </row>
    <row r="1750" spans="2:11" ht="15" customHeight="1" x14ac:dyDescent="0.3">
      <c r="B1750" s="34">
        <v>1748</v>
      </c>
      <c r="C1750" s="34" t="e">
        <f>VLOOKUP(Final_manabou_kanji[[#This Row],[Sr. no.]],Raw_data_N2_Kanji[[Sr. no.]:[Receipe no]],5,0)</f>
        <v>#N/A</v>
      </c>
      <c r="D1750" s="38" t="e">
        <f>VLOOKUP(Final_manabou_kanji[[#This Row],[Sr. no.]],Raw_data_N2_Kanji[[Sr. no.]:[Meaning]],7,0)</f>
        <v>#N/A</v>
      </c>
      <c r="E1750" s="3" t="e">
        <f>VLOOKUP(Final_manabou_kanji[[#This Row],[Sr. no.]],Raw_data_N2_Kanji[[Sr. no.]:[Meaning]],8,0)</f>
        <v>#N/A</v>
      </c>
      <c r="F1750" s="39" t="e">
        <f>VLOOKUP(Final_manabou_kanji[[#This Row],[Sr. no.]],Raw_data_N2_Kanji[[Sr. no.]:[Meaning]],9,0)</f>
        <v>#N/A</v>
      </c>
      <c r="G1750" s="66" t="e">
        <f>VLOOKUP(Final_manabou_kanji[[#This Row],[Sr. no.]],Raw_data_N2_Kanji[[Sr. no.]:[Sentence]],13,0)</f>
        <v>#N/A</v>
      </c>
      <c r="H1750" t="e">
        <f>VLOOKUP(Final_manabou_kanji[[#This Row],[Kanji]],Raw_data_N2_Kanji[[Receipe]:[Meaning]],6,0)</f>
        <v>#N/A</v>
      </c>
      <c r="I1750" t="e">
        <f>VLOOKUP(Final_manabou_kanji[[#This Row],[Kanji]],Raw_data_N2_Kanji[[Receipe]:[Meaning]],7,0)</f>
        <v>#N/A</v>
      </c>
      <c r="J1750" t="e">
        <f>#REF!</f>
        <v>#REF!</v>
      </c>
      <c r="K1750" s="35">
        <f>Final_manabou_kanji[[#This Row],[Sr. no.]]</f>
        <v>1748</v>
      </c>
    </row>
    <row r="1751" spans="2:11" ht="15" customHeight="1" x14ac:dyDescent="0.3">
      <c r="B1751" s="34">
        <v>1749</v>
      </c>
      <c r="C1751" s="34" t="e">
        <f>VLOOKUP(Final_manabou_kanji[[#This Row],[Sr. no.]],Raw_data_N2_Kanji[[Sr. no.]:[Receipe no]],5,0)</f>
        <v>#N/A</v>
      </c>
      <c r="D1751" s="38" t="e">
        <f>VLOOKUP(Final_manabou_kanji[[#This Row],[Sr. no.]],Raw_data_N2_Kanji[[Sr. no.]:[Meaning]],7,0)</f>
        <v>#N/A</v>
      </c>
      <c r="E1751" s="3" t="e">
        <f>VLOOKUP(Final_manabou_kanji[[#This Row],[Sr. no.]],Raw_data_N2_Kanji[[Sr. no.]:[Meaning]],8,0)</f>
        <v>#N/A</v>
      </c>
      <c r="F1751" s="39" t="e">
        <f>VLOOKUP(Final_manabou_kanji[[#This Row],[Sr. no.]],Raw_data_N2_Kanji[[Sr. no.]:[Meaning]],9,0)</f>
        <v>#N/A</v>
      </c>
      <c r="G1751" s="66" t="e">
        <f>VLOOKUP(Final_manabou_kanji[[#This Row],[Sr. no.]],Raw_data_N2_Kanji[[Sr. no.]:[Sentence]],13,0)</f>
        <v>#N/A</v>
      </c>
      <c r="H1751" t="e">
        <f>VLOOKUP(Final_manabou_kanji[[#This Row],[Kanji]],Raw_data_N2_Kanji[[Receipe]:[Meaning]],6,0)</f>
        <v>#N/A</v>
      </c>
      <c r="I1751" t="e">
        <f>VLOOKUP(Final_manabou_kanji[[#This Row],[Kanji]],Raw_data_N2_Kanji[[Receipe]:[Meaning]],7,0)</f>
        <v>#N/A</v>
      </c>
      <c r="J1751" t="e">
        <f>#REF!</f>
        <v>#REF!</v>
      </c>
      <c r="K1751" s="35">
        <f>Final_manabou_kanji[[#This Row],[Sr. no.]]</f>
        <v>1749</v>
      </c>
    </row>
    <row r="1752" spans="2:11" ht="15" customHeight="1" x14ac:dyDescent="0.3">
      <c r="B1752" s="34">
        <v>1750</v>
      </c>
      <c r="C1752" s="34" t="e">
        <f>VLOOKUP(Final_manabou_kanji[[#This Row],[Sr. no.]],Raw_data_N2_Kanji[[Sr. no.]:[Receipe no]],5,0)</f>
        <v>#N/A</v>
      </c>
      <c r="D1752" s="38" t="e">
        <f>VLOOKUP(Final_manabou_kanji[[#This Row],[Sr. no.]],Raw_data_N2_Kanji[[Sr. no.]:[Meaning]],7,0)</f>
        <v>#N/A</v>
      </c>
      <c r="E1752" s="3" t="e">
        <f>VLOOKUP(Final_manabou_kanji[[#This Row],[Sr. no.]],Raw_data_N2_Kanji[[Sr. no.]:[Meaning]],8,0)</f>
        <v>#N/A</v>
      </c>
      <c r="F1752" s="39" t="e">
        <f>VLOOKUP(Final_manabou_kanji[[#This Row],[Sr. no.]],Raw_data_N2_Kanji[[Sr. no.]:[Meaning]],9,0)</f>
        <v>#N/A</v>
      </c>
      <c r="G1752" s="66" t="e">
        <f>VLOOKUP(Final_manabou_kanji[[#This Row],[Sr. no.]],Raw_data_N2_Kanji[[Sr. no.]:[Sentence]],13,0)</f>
        <v>#N/A</v>
      </c>
      <c r="H1752" t="e">
        <f>VLOOKUP(Final_manabou_kanji[[#This Row],[Kanji]],Raw_data_N2_Kanji[[Receipe]:[Meaning]],6,0)</f>
        <v>#N/A</v>
      </c>
      <c r="I1752" t="e">
        <f>VLOOKUP(Final_manabou_kanji[[#This Row],[Kanji]],Raw_data_N2_Kanji[[Receipe]:[Meaning]],7,0)</f>
        <v>#N/A</v>
      </c>
      <c r="J1752" t="e">
        <f>#REF!</f>
        <v>#REF!</v>
      </c>
      <c r="K1752" s="35">
        <f>Final_manabou_kanji[[#This Row],[Sr. no.]]</f>
        <v>1750</v>
      </c>
    </row>
    <row r="1753" spans="2:11" ht="15" customHeight="1" x14ac:dyDescent="0.3">
      <c r="B1753" s="34">
        <v>1751</v>
      </c>
      <c r="C1753" s="34" t="e">
        <f>VLOOKUP(Final_manabou_kanji[[#This Row],[Sr. no.]],Raw_data_N2_Kanji[[Sr. no.]:[Receipe no]],5,0)</f>
        <v>#N/A</v>
      </c>
      <c r="D1753" s="38" t="e">
        <f>VLOOKUP(Final_manabou_kanji[[#This Row],[Sr. no.]],Raw_data_N2_Kanji[[Sr. no.]:[Meaning]],7,0)</f>
        <v>#N/A</v>
      </c>
      <c r="E1753" s="3" t="e">
        <f>VLOOKUP(Final_manabou_kanji[[#This Row],[Sr. no.]],Raw_data_N2_Kanji[[Sr. no.]:[Meaning]],8,0)</f>
        <v>#N/A</v>
      </c>
      <c r="F1753" s="39" t="e">
        <f>VLOOKUP(Final_manabou_kanji[[#This Row],[Sr. no.]],Raw_data_N2_Kanji[[Sr. no.]:[Meaning]],9,0)</f>
        <v>#N/A</v>
      </c>
      <c r="G1753" s="66" t="e">
        <f>VLOOKUP(Final_manabou_kanji[[#This Row],[Sr. no.]],Raw_data_N2_Kanji[[Sr. no.]:[Sentence]],13,0)</f>
        <v>#N/A</v>
      </c>
      <c r="H1753" t="e">
        <f>VLOOKUP(Final_manabou_kanji[[#This Row],[Kanji]],Raw_data_N2_Kanji[[Receipe]:[Meaning]],6,0)</f>
        <v>#N/A</v>
      </c>
      <c r="I1753" t="e">
        <f>VLOOKUP(Final_manabou_kanji[[#This Row],[Kanji]],Raw_data_N2_Kanji[[Receipe]:[Meaning]],7,0)</f>
        <v>#N/A</v>
      </c>
      <c r="J1753" t="e">
        <f>#REF!</f>
        <v>#REF!</v>
      </c>
      <c r="K1753" s="35">
        <f>Final_manabou_kanji[[#This Row],[Sr. no.]]</f>
        <v>1751</v>
      </c>
    </row>
    <row r="1754" spans="2:11" ht="15" customHeight="1" x14ac:dyDescent="0.3">
      <c r="B1754" s="34">
        <v>1752</v>
      </c>
      <c r="C1754" s="34" t="e">
        <f>VLOOKUP(Final_manabou_kanji[[#This Row],[Sr. no.]],Raw_data_N2_Kanji[[Sr. no.]:[Receipe no]],5,0)</f>
        <v>#N/A</v>
      </c>
      <c r="D1754" s="38" t="e">
        <f>VLOOKUP(Final_manabou_kanji[[#This Row],[Sr. no.]],Raw_data_N2_Kanji[[Sr. no.]:[Meaning]],7,0)</f>
        <v>#N/A</v>
      </c>
      <c r="E1754" s="3" t="e">
        <f>VLOOKUP(Final_manabou_kanji[[#This Row],[Sr. no.]],Raw_data_N2_Kanji[[Sr. no.]:[Meaning]],8,0)</f>
        <v>#N/A</v>
      </c>
      <c r="F1754" s="39" t="e">
        <f>VLOOKUP(Final_manabou_kanji[[#This Row],[Sr. no.]],Raw_data_N2_Kanji[[Sr. no.]:[Meaning]],9,0)</f>
        <v>#N/A</v>
      </c>
      <c r="G1754" s="66" t="e">
        <f>VLOOKUP(Final_manabou_kanji[[#This Row],[Sr. no.]],Raw_data_N2_Kanji[[Sr. no.]:[Sentence]],13,0)</f>
        <v>#N/A</v>
      </c>
      <c r="H1754" t="e">
        <f>VLOOKUP(Final_manabou_kanji[[#This Row],[Kanji]],Raw_data_N2_Kanji[[Receipe]:[Meaning]],6,0)</f>
        <v>#N/A</v>
      </c>
      <c r="I1754" t="e">
        <f>VLOOKUP(Final_manabou_kanji[[#This Row],[Kanji]],Raw_data_N2_Kanji[[Receipe]:[Meaning]],7,0)</f>
        <v>#N/A</v>
      </c>
      <c r="J1754" t="e">
        <f>#REF!</f>
        <v>#REF!</v>
      </c>
      <c r="K1754" s="35">
        <f>Final_manabou_kanji[[#This Row],[Sr. no.]]</f>
        <v>1752</v>
      </c>
    </row>
    <row r="1755" spans="2:11" ht="15" customHeight="1" x14ac:dyDescent="0.3">
      <c r="B1755" s="34">
        <v>1753</v>
      </c>
      <c r="C1755" s="34" t="e">
        <f>VLOOKUP(Final_manabou_kanji[[#This Row],[Sr. no.]],Raw_data_N2_Kanji[[Sr. no.]:[Receipe no]],5,0)</f>
        <v>#N/A</v>
      </c>
      <c r="D1755" s="38" t="e">
        <f>VLOOKUP(Final_manabou_kanji[[#This Row],[Sr. no.]],Raw_data_N2_Kanji[[Sr. no.]:[Meaning]],7,0)</f>
        <v>#N/A</v>
      </c>
      <c r="E1755" s="3" t="e">
        <f>VLOOKUP(Final_manabou_kanji[[#This Row],[Sr. no.]],Raw_data_N2_Kanji[[Sr. no.]:[Meaning]],8,0)</f>
        <v>#N/A</v>
      </c>
      <c r="F1755" s="39" t="e">
        <f>VLOOKUP(Final_manabou_kanji[[#This Row],[Sr. no.]],Raw_data_N2_Kanji[[Sr. no.]:[Meaning]],9,0)</f>
        <v>#N/A</v>
      </c>
      <c r="G1755" s="66" t="e">
        <f>VLOOKUP(Final_manabou_kanji[[#This Row],[Sr. no.]],Raw_data_N2_Kanji[[Sr. no.]:[Sentence]],13,0)</f>
        <v>#N/A</v>
      </c>
      <c r="H1755" t="e">
        <f>VLOOKUP(Final_manabou_kanji[[#This Row],[Kanji]],Raw_data_N2_Kanji[[Receipe]:[Meaning]],6,0)</f>
        <v>#N/A</v>
      </c>
      <c r="I1755" t="e">
        <f>VLOOKUP(Final_manabou_kanji[[#This Row],[Kanji]],Raw_data_N2_Kanji[[Receipe]:[Meaning]],7,0)</f>
        <v>#N/A</v>
      </c>
      <c r="J1755" t="e">
        <f>#REF!</f>
        <v>#REF!</v>
      </c>
      <c r="K1755" s="35">
        <f>Final_manabou_kanji[[#This Row],[Sr. no.]]</f>
        <v>1753</v>
      </c>
    </row>
    <row r="1756" spans="2:11" ht="15" customHeight="1" x14ac:dyDescent="0.3">
      <c r="B1756" s="34">
        <v>1754</v>
      </c>
      <c r="C1756" s="34" t="e">
        <f>VLOOKUP(Final_manabou_kanji[[#This Row],[Sr. no.]],Raw_data_N2_Kanji[[Sr. no.]:[Receipe no]],5,0)</f>
        <v>#N/A</v>
      </c>
      <c r="D1756" s="38" t="e">
        <f>VLOOKUP(Final_manabou_kanji[[#This Row],[Sr. no.]],Raw_data_N2_Kanji[[Sr. no.]:[Meaning]],7,0)</f>
        <v>#N/A</v>
      </c>
      <c r="E1756" s="3" t="e">
        <f>VLOOKUP(Final_manabou_kanji[[#This Row],[Sr. no.]],Raw_data_N2_Kanji[[Sr. no.]:[Meaning]],8,0)</f>
        <v>#N/A</v>
      </c>
      <c r="F1756" s="39" t="e">
        <f>VLOOKUP(Final_manabou_kanji[[#This Row],[Sr. no.]],Raw_data_N2_Kanji[[Sr. no.]:[Meaning]],9,0)</f>
        <v>#N/A</v>
      </c>
      <c r="G1756" s="66" t="e">
        <f>VLOOKUP(Final_manabou_kanji[[#This Row],[Sr. no.]],Raw_data_N2_Kanji[[Sr. no.]:[Sentence]],13,0)</f>
        <v>#N/A</v>
      </c>
      <c r="H1756" t="e">
        <f>VLOOKUP(Final_manabou_kanji[[#This Row],[Kanji]],Raw_data_N2_Kanji[[Receipe]:[Meaning]],6,0)</f>
        <v>#N/A</v>
      </c>
      <c r="I1756" t="e">
        <f>VLOOKUP(Final_manabou_kanji[[#This Row],[Kanji]],Raw_data_N2_Kanji[[Receipe]:[Meaning]],7,0)</f>
        <v>#N/A</v>
      </c>
      <c r="J1756" t="e">
        <f>#REF!</f>
        <v>#REF!</v>
      </c>
      <c r="K1756" s="35">
        <f>Final_manabou_kanji[[#This Row],[Sr. no.]]</f>
        <v>1754</v>
      </c>
    </row>
    <row r="1757" spans="2:11" ht="15" customHeight="1" x14ac:dyDescent="0.3">
      <c r="B1757" s="34">
        <v>1755</v>
      </c>
      <c r="C1757" s="34" t="e">
        <f>VLOOKUP(Final_manabou_kanji[[#This Row],[Sr. no.]],Raw_data_N2_Kanji[[Sr. no.]:[Receipe no]],5,0)</f>
        <v>#N/A</v>
      </c>
      <c r="D1757" s="38" t="e">
        <f>VLOOKUP(Final_manabou_kanji[[#This Row],[Sr. no.]],Raw_data_N2_Kanji[[Sr. no.]:[Meaning]],7,0)</f>
        <v>#N/A</v>
      </c>
      <c r="E1757" s="3" t="e">
        <f>VLOOKUP(Final_manabou_kanji[[#This Row],[Sr. no.]],Raw_data_N2_Kanji[[Sr. no.]:[Meaning]],8,0)</f>
        <v>#N/A</v>
      </c>
      <c r="F1757" s="39" t="e">
        <f>VLOOKUP(Final_manabou_kanji[[#This Row],[Sr. no.]],Raw_data_N2_Kanji[[Sr. no.]:[Meaning]],9,0)</f>
        <v>#N/A</v>
      </c>
      <c r="G1757" s="66" t="e">
        <f>VLOOKUP(Final_manabou_kanji[[#This Row],[Sr. no.]],Raw_data_N2_Kanji[[Sr. no.]:[Sentence]],13,0)</f>
        <v>#N/A</v>
      </c>
      <c r="H1757" t="e">
        <f>VLOOKUP(Final_manabou_kanji[[#This Row],[Kanji]],Raw_data_N2_Kanji[[Receipe]:[Meaning]],6,0)</f>
        <v>#N/A</v>
      </c>
      <c r="I1757" t="e">
        <f>VLOOKUP(Final_manabou_kanji[[#This Row],[Kanji]],Raw_data_N2_Kanji[[Receipe]:[Meaning]],7,0)</f>
        <v>#N/A</v>
      </c>
      <c r="J1757" t="e">
        <f>#REF!</f>
        <v>#REF!</v>
      </c>
      <c r="K1757" s="35">
        <f>Final_manabou_kanji[[#This Row],[Sr. no.]]</f>
        <v>1755</v>
      </c>
    </row>
    <row r="1758" spans="2:11" ht="15" customHeight="1" x14ac:dyDescent="0.3">
      <c r="B1758" s="34">
        <v>1756</v>
      </c>
      <c r="C1758" s="34" t="e">
        <f>VLOOKUP(Final_manabou_kanji[[#This Row],[Sr. no.]],Raw_data_N2_Kanji[[Sr. no.]:[Receipe no]],5,0)</f>
        <v>#N/A</v>
      </c>
      <c r="D1758" s="38" t="e">
        <f>VLOOKUP(Final_manabou_kanji[[#This Row],[Sr. no.]],Raw_data_N2_Kanji[[Sr. no.]:[Meaning]],7,0)</f>
        <v>#N/A</v>
      </c>
      <c r="E1758" s="3" t="e">
        <f>VLOOKUP(Final_manabou_kanji[[#This Row],[Sr. no.]],Raw_data_N2_Kanji[[Sr. no.]:[Meaning]],8,0)</f>
        <v>#N/A</v>
      </c>
      <c r="F1758" s="39" t="e">
        <f>VLOOKUP(Final_manabou_kanji[[#This Row],[Sr. no.]],Raw_data_N2_Kanji[[Sr. no.]:[Meaning]],9,0)</f>
        <v>#N/A</v>
      </c>
      <c r="G1758" s="66" t="e">
        <f>VLOOKUP(Final_manabou_kanji[[#This Row],[Sr. no.]],Raw_data_N2_Kanji[[Sr. no.]:[Sentence]],13,0)</f>
        <v>#N/A</v>
      </c>
      <c r="H1758" t="e">
        <f>VLOOKUP(Final_manabou_kanji[[#This Row],[Kanji]],Raw_data_N2_Kanji[[Receipe]:[Meaning]],6,0)</f>
        <v>#N/A</v>
      </c>
      <c r="I1758" t="e">
        <f>VLOOKUP(Final_manabou_kanji[[#This Row],[Kanji]],Raw_data_N2_Kanji[[Receipe]:[Meaning]],7,0)</f>
        <v>#N/A</v>
      </c>
      <c r="J1758" t="e">
        <f>#REF!</f>
        <v>#REF!</v>
      </c>
      <c r="K1758" s="35">
        <f>Final_manabou_kanji[[#This Row],[Sr. no.]]</f>
        <v>1756</v>
      </c>
    </row>
    <row r="1759" spans="2:11" ht="15" customHeight="1" x14ac:dyDescent="0.3">
      <c r="B1759" s="34">
        <v>1757</v>
      </c>
      <c r="C1759" s="34" t="e">
        <f>VLOOKUP(Final_manabou_kanji[[#This Row],[Sr. no.]],Raw_data_N2_Kanji[[Sr. no.]:[Receipe no]],5,0)</f>
        <v>#N/A</v>
      </c>
      <c r="D1759" s="38" t="e">
        <f>VLOOKUP(Final_manabou_kanji[[#This Row],[Sr. no.]],Raw_data_N2_Kanji[[Sr. no.]:[Meaning]],7,0)</f>
        <v>#N/A</v>
      </c>
      <c r="E1759" s="3" t="e">
        <f>VLOOKUP(Final_manabou_kanji[[#This Row],[Sr. no.]],Raw_data_N2_Kanji[[Sr. no.]:[Meaning]],8,0)</f>
        <v>#N/A</v>
      </c>
      <c r="F1759" s="39" t="e">
        <f>VLOOKUP(Final_manabou_kanji[[#This Row],[Sr. no.]],Raw_data_N2_Kanji[[Sr. no.]:[Meaning]],9,0)</f>
        <v>#N/A</v>
      </c>
      <c r="G1759" s="66" t="e">
        <f>VLOOKUP(Final_manabou_kanji[[#This Row],[Sr. no.]],Raw_data_N2_Kanji[[Sr. no.]:[Sentence]],13,0)</f>
        <v>#N/A</v>
      </c>
      <c r="H1759" t="e">
        <f>VLOOKUP(Final_manabou_kanji[[#This Row],[Kanji]],Raw_data_N2_Kanji[[Receipe]:[Meaning]],6,0)</f>
        <v>#N/A</v>
      </c>
      <c r="I1759" t="e">
        <f>VLOOKUP(Final_manabou_kanji[[#This Row],[Kanji]],Raw_data_N2_Kanji[[Receipe]:[Meaning]],7,0)</f>
        <v>#N/A</v>
      </c>
      <c r="J1759" t="e">
        <f>#REF!</f>
        <v>#REF!</v>
      </c>
      <c r="K1759" s="35">
        <f>Final_manabou_kanji[[#This Row],[Sr. no.]]</f>
        <v>1757</v>
      </c>
    </row>
    <row r="1760" spans="2:11" ht="15" customHeight="1" x14ac:dyDescent="0.3">
      <c r="B1760" s="34">
        <v>1758</v>
      </c>
      <c r="C1760" s="34" t="e">
        <f>VLOOKUP(Final_manabou_kanji[[#This Row],[Sr. no.]],Raw_data_N2_Kanji[[Sr. no.]:[Receipe no]],5,0)</f>
        <v>#N/A</v>
      </c>
      <c r="D1760" s="38" t="e">
        <f>VLOOKUP(Final_manabou_kanji[[#This Row],[Sr. no.]],Raw_data_N2_Kanji[[Sr. no.]:[Meaning]],7,0)</f>
        <v>#N/A</v>
      </c>
      <c r="E1760" s="3" t="e">
        <f>VLOOKUP(Final_manabou_kanji[[#This Row],[Sr. no.]],Raw_data_N2_Kanji[[Sr. no.]:[Meaning]],8,0)</f>
        <v>#N/A</v>
      </c>
      <c r="F1760" s="39" t="e">
        <f>VLOOKUP(Final_manabou_kanji[[#This Row],[Sr. no.]],Raw_data_N2_Kanji[[Sr. no.]:[Meaning]],9,0)</f>
        <v>#N/A</v>
      </c>
      <c r="G1760" s="66" t="e">
        <f>VLOOKUP(Final_manabou_kanji[[#This Row],[Sr. no.]],Raw_data_N2_Kanji[[Sr. no.]:[Sentence]],13,0)</f>
        <v>#N/A</v>
      </c>
      <c r="H1760" t="e">
        <f>VLOOKUP(Final_manabou_kanji[[#This Row],[Kanji]],Raw_data_N2_Kanji[[Receipe]:[Meaning]],6,0)</f>
        <v>#N/A</v>
      </c>
      <c r="I1760" t="e">
        <f>VLOOKUP(Final_manabou_kanji[[#This Row],[Kanji]],Raw_data_N2_Kanji[[Receipe]:[Meaning]],7,0)</f>
        <v>#N/A</v>
      </c>
      <c r="J1760" t="e">
        <f>#REF!</f>
        <v>#REF!</v>
      </c>
      <c r="K1760" s="35">
        <f>Final_manabou_kanji[[#This Row],[Sr. no.]]</f>
        <v>1758</v>
      </c>
    </row>
    <row r="1761" spans="2:11" ht="15" customHeight="1" x14ac:dyDescent="0.3">
      <c r="B1761" s="34">
        <v>1759</v>
      </c>
      <c r="C1761" s="34" t="e">
        <f>VLOOKUP(Final_manabou_kanji[[#This Row],[Sr. no.]],Raw_data_N2_Kanji[[Sr. no.]:[Receipe no]],5,0)</f>
        <v>#N/A</v>
      </c>
      <c r="D1761" s="38" t="e">
        <f>VLOOKUP(Final_manabou_kanji[[#This Row],[Sr. no.]],Raw_data_N2_Kanji[[Sr. no.]:[Meaning]],7,0)</f>
        <v>#N/A</v>
      </c>
      <c r="E1761" s="3" t="e">
        <f>VLOOKUP(Final_manabou_kanji[[#This Row],[Sr. no.]],Raw_data_N2_Kanji[[Sr. no.]:[Meaning]],8,0)</f>
        <v>#N/A</v>
      </c>
      <c r="F1761" s="39" t="e">
        <f>VLOOKUP(Final_manabou_kanji[[#This Row],[Sr. no.]],Raw_data_N2_Kanji[[Sr. no.]:[Meaning]],9,0)</f>
        <v>#N/A</v>
      </c>
      <c r="G1761" s="66" t="e">
        <f>VLOOKUP(Final_manabou_kanji[[#This Row],[Sr. no.]],Raw_data_N2_Kanji[[Sr. no.]:[Sentence]],13,0)</f>
        <v>#N/A</v>
      </c>
      <c r="H1761" t="e">
        <f>VLOOKUP(Final_manabou_kanji[[#This Row],[Kanji]],Raw_data_N2_Kanji[[Receipe]:[Meaning]],6,0)</f>
        <v>#N/A</v>
      </c>
      <c r="I1761" t="e">
        <f>VLOOKUP(Final_manabou_kanji[[#This Row],[Kanji]],Raw_data_N2_Kanji[[Receipe]:[Meaning]],7,0)</f>
        <v>#N/A</v>
      </c>
      <c r="J1761" t="e">
        <f>#REF!</f>
        <v>#REF!</v>
      </c>
      <c r="K1761" s="35">
        <f>Final_manabou_kanji[[#This Row],[Sr. no.]]</f>
        <v>1759</v>
      </c>
    </row>
    <row r="1762" spans="2:11" ht="15" customHeight="1" x14ac:dyDescent="0.3">
      <c r="B1762" s="34">
        <v>1760</v>
      </c>
      <c r="C1762" s="34" t="e">
        <f>VLOOKUP(Final_manabou_kanji[[#This Row],[Sr. no.]],Raw_data_N2_Kanji[[Sr. no.]:[Receipe no]],5,0)</f>
        <v>#N/A</v>
      </c>
      <c r="D1762" s="38" t="e">
        <f>VLOOKUP(Final_manabou_kanji[[#This Row],[Sr. no.]],Raw_data_N2_Kanji[[Sr. no.]:[Meaning]],7,0)</f>
        <v>#N/A</v>
      </c>
      <c r="E1762" s="3" t="e">
        <f>VLOOKUP(Final_manabou_kanji[[#This Row],[Sr. no.]],Raw_data_N2_Kanji[[Sr. no.]:[Meaning]],8,0)</f>
        <v>#N/A</v>
      </c>
      <c r="F1762" s="39" t="e">
        <f>VLOOKUP(Final_manabou_kanji[[#This Row],[Sr. no.]],Raw_data_N2_Kanji[[Sr. no.]:[Meaning]],9,0)</f>
        <v>#N/A</v>
      </c>
      <c r="G1762" s="66" t="e">
        <f>VLOOKUP(Final_manabou_kanji[[#This Row],[Sr. no.]],Raw_data_N2_Kanji[[Sr. no.]:[Sentence]],13,0)</f>
        <v>#N/A</v>
      </c>
      <c r="H1762" t="e">
        <f>VLOOKUP(Final_manabou_kanji[[#This Row],[Kanji]],Raw_data_N2_Kanji[[Receipe]:[Meaning]],6,0)</f>
        <v>#N/A</v>
      </c>
      <c r="I1762" t="e">
        <f>VLOOKUP(Final_manabou_kanji[[#This Row],[Kanji]],Raw_data_N2_Kanji[[Receipe]:[Meaning]],7,0)</f>
        <v>#N/A</v>
      </c>
      <c r="J1762" t="e">
        <f>#REF!</f>
        <v>#REF!</v>
      </c>
      <c r="K1762" s="35">
        <f>Final_manabou_kanji[[#This Row],[Sr. no.]]</f>
        <v>1760</v>
      </c>
    </row>
    <row r="1763" spans="2:11" ht="15" customHeight="1" x14ac:dyDescent="0.3">
      <c r="B1763" s="34">
        <v>1761</v>
      </c>
      <c r="C1763" s="34" t="e">
        <f>VLOOKUP(Final_manabou_kanji[[#This Row],[Sr. no.]],Raw_data_N2_Kanji[[Sr. no.]:[Receipe no]],5,0)</f>
        <v>#N/A</v>
      </c>
      <c r="D1763" s="38" t="e">
        <f>VLOOKUP(Final_manabou_kanji[[#This Row],[Sr. no.]],Raw_data_N2_Kanji[[Sr. no.]:[Meaning]],7,0)</f>
        <v>#N/A</v>
      </c>
      <c r="E1763" s="3" t="e">
        <f>VLOOKUP(Final_manabou_kanji[[#This Row],[Sr. no.]],Raw_data_N2_Kanji[[Sr. no.]:[Meaning]],8,0)</f>
        <v>#N/A</v>
      </c>
      <c r="F1763" s="39" t="e">
        <f>VLOOKUP(Final_manabou_kanji[[#This Row],[Sr. no.]],Raw_data_N2_Kanji[[Sr. no.]:[Meaning]],9,0)</f>
        <v>#N/A</v>
      </c>
      <c r="G1763" s="66" t="e">
        <f>VLOOKUP(Final_manabou_kanji[[#This Row],[Sr. no.]],Raw_data_N2_Kanji[[Sr. no.]:[Sentence]],13,0)</f>
        <v>#N/A</v>
      </c>
      <c r="H1763" t="e">
        <f>VLOOKUP(Final_manabou_kanji[[#This Row],[Kanji]],Raw_data_N2_Kanji[[Receipe]:[Meaning]],6,0)</f>
        <v>#N/A</v>
      </c>
      <c r="I1763" t="e">
        <f>VLOOKUP(Final_manabou_kanji[[#This Row],[Kanji]],Raw_data_N2_Kanji[[Receipe]:[Meaning]],7,0)</f>
        <v>#N/A</v>
      </c>
      <c r="J1763" t="e">
        <f>#REF!</f>
        <v>#REF!</v>
      </c>
      <c r="K1763" s="35">
        <f>Final_manabou_kanji[[#This Row],[Sr. no.]]</f>
        <v>1761</v>
      </c>
    </row>
    <row r="1764" spans="2:11" ht="15" customHeight="1" x14ac:dyDescent="0.3">
      <c r="B1764" s="34">
        <v>1762</v>
      </c>
      <c r="C1764" s="34" t="e">
        <f>VLOOKUP(Final_manabou_kanji[[#This Row],[Sr. no.]],Raw_data_N2_Kanji[[Sr. no.]:[Receipe no]],5,0)</f>
        <v>#N/A</v>
      </c>
      <c r="D1764" s="38" t="e">
        <f>VLOOKUP(Final_manabou_kanji[[#This Row],[Sr. no.]],Raw_data_N2_Kanji[[Sr. no.]:[Meaning]],7,0)</f>
        <v>#N/A</v>
      </c>
      <c r="E1764" s="3" t="e">
        <f>VLOOKUP(Final_manabou_kanji[[#This Row],[Sr. no.]],Raw_data_N2_Kanji[[Sr. no.]:[Meaning]],8,0)</f>
        <v>#N/A</v>
      </c>
      <c r="F1764" s="39" t="e">
        <f>VLOOKUP(Final_manabou_kanji[[#This Row],[Sr. no.]],Raw_data_N2_Kanji[[Sr. no.]:[Meaning]],9,0)</f>
        <v>#N/A</v>
      </c>
      <c r="G1764" s="66" t="e">
        <f>VLOOKUP(Final_manabou_kanji[[#This Row],[Sr. no.]],Raw_data_N2_Kanji[[Sr. no.]:[Sentence]],13,0)</f>
        <v>#N/A</v>
      </c>
      <c r="H1764" t="e">
        <f>VLOOKUP(Final_manabou_kanji[[#This Row],[Kanji]],Raw_data_N2_Kanji[[Receipe]:[Meaning]],6,0)</f>
        <v>#N/A</v>
      </c>
      <c r="I1764" t="e">
        <f>VLOOKUP(Final_manabou_kanji[[#This Row],[Kanji]],Raw_data_N2_Kanji[[Receipe]:[Meaning]],7,0)</f>
        <v>#N/A</v>
      </c>
      <c r="J1764" t="e">
        <f>#REF!</f>
        <v>#REF!</v>
      </c>
      <c r="K1764" s="35">
        <f>Final_manabou_kanji[[#This Row],[Sr. no.]]</f>
        <v>1762</v>
      </c>
    </row>
    <row r="1765" spans="2:11" ht="15" customHeight="1" x14ac:dyDescent="0.3">
      <c r="B1765" s="34">
        <v>1763</v>
      </c>
      <c r="C1765" s="34" t="e">
        <f>VLOOKUP(Final_manabou_kanji[[#This Row],[Sr. no.]],Raw_data_N2_Kanji[[Sr. no.]:[Receipe no]],5,0)</f>
        <v>#N/A</v>
      </c>
      <c r="D1765" s="38" t="e">
        <f>VLOOKUP(Final_manabou_kanji[[#This Row],[Sr. no.]],Raw_data_N2_Kanji[[Sr. no.]:[Meaning]],7,0)</f>
        <v>#N/A</v>
      </c>
      <c r="E1765" s="3" t="e">
        <f>VLOOKUP(Final_manabou_kanji[[#This Row],[Sr. no.]],Raw_data_N2_Kanji[[Sr. no.]:[Meaning]],8,0)</f>
        <v>#N/A</v>
      </c>
      <c r="F1765" s="39" t="e">
        <f>VLOOKUP(Final_manabou_kanji[[#This Row],[Sr. no.]],Raw_data_N2_Kanji[[Sr. no.]:[Meaning]],9,0)</f>
        <v>#N/A</v>
      </c>
      <c r="G1765" s="66" t="e">
        <f>VLOOKUP(Final_manabou_kanji[[#This Row],[Sr. no.]],Raw_data_N2_Kanji[[Sr. no.]:[Sentence]],13,0)</f>
        <v>#N/A</v>
      </c>
      <c r="H1765" t="e">
        <f>VLOOKUP(Final_manabou_kanji[[#This Row],[Kanji]],Raw_data_N2_Kanji[[Receipe]:[Meaning]],6,0)</f>
        <v>#N/A</v>
      </c>
      <c r="I1765" t="e">
        <f>VLOOKUP(Final_manabou_kanji[[#This Row],[Kanji]],Raw_data_N2_Kanji[[Receipe]:[Meaning]],7,0)</f>
        <v>#N/A</v>
      </c>
      <c r="J1765" t="e">
        <f>#REF!</f>
        <v>#REF!</v>
      </c>
      <c r="K1765" s="35">
        <f>Final_manabou_kanji[[#This Row],[Sr. no.]]</f>
        <v>1763</v>
      </c>
    </row>
    <row r="1766" spans="2:11" ht="15" customHeight="1" x14ac:dyDescent="0.3">
      <c r="B1766" s="34">
        <v>1764</v>
      </c>
      <c r="C1766" s="34" t="e">
        <f>VLOOKUP(Final_manabou_kanji[[#This Row],[Sr. no.]],Raw_data_N2_Kanji[[Sr. no.]:[Receipe no]],5,0)</f>
        <v>#N/A</v>
      </c>
      <c r="D1766" s="38" t="e">
        <f>VLOOKUP(Final_manabou_kanji[[#This Row],[Sr. no.]],Raw_data_N2_Kanji[[Sr. no.]:[Meaning]],7,0)</f>
        <v>#N/A</v>
      </c>
      <c r="E1766" s="3" t="e">
        <f>VLOOKUP(Final_manabou_kanji[[#This Row],[Sr. no.]],Raw_data_N2_Kanji[[Sr. no.]:[Meaning]],8,0)</f>
        <v>#N/A</v>
      </c>
      <c r="F1766" s="39" t="e">
        <f>VLOOKUP(Final_manabou_kanji[[#This Row],[Sr. no.]],Raw_data_N2_Kanji[[Sr. no.]:[Meaning]],9,0)</f>
        <v>#N/A</v>
      </c>
      <c r="G1766" s="66" t="e">
        <f>VLOOKUP(Final_manabou_kanji[[#This Row],[Sr. no.]],Raw_data_N2_Kanji[[Sr. no.]:[Sentence]],13,0)</f>
        <v>#N/A</v>
      </c>
      <c r="H1766" t="e">
        <f>VLOOKUP(Final_manabou_kanji[[#This Row],[Kanji]],Raw_data_N2_Kanji[[Receipe]:[Meaning]],6,0)</f>
        <v>#N/A</v>
      </c>
      <c r="I1766" t="e">
        <f>VLOOKUP(Final_manabou_kanji[[#This Row],[Kanji]],Raw_data_N2_Kanji[[Receipe]:[Meaning]],7,0)</f>
        <v>#N/A</v>
      </c>
      <c r="J1766" t="e">
        <f>#REF!</f>
        <v>#REF!</v>
      </c>
      <c r="K1766" s="35">
        <f>Final_manabou_kanji[[#This Row],[Sr. no.]]</f>
        <v>1764</v>
      </c>
    </row>
    <row r="1767" spans="2:11" ht="15" customHeight="1" x14ac:dyDescent="0.3">
      <c r="B1767" s="34">
        <v>1765</v>
      </c>
      <c r="C1767" s="34" t="e">
        <f>VLOOKUP(Final_manabou_kanji[[#This Row],[Sr. no.]],Raw_data_N2_Kanji[[Sr. no.]:[Receipe no]],5,0)</f>
        <v>#N/A</v>
      </c>
      <c r="D1767" s="38" t="e">
        <f>VLOOKUP(Final_manabou_kanji[[#This Row],[Sr. no.]],Raw_data_N2_Kanji[[Sr. no.]:[Meaning]],7,0)</f>
        <v>#N/A</v>
      </c>
      <c r="E1767" s="3" t="e">
        <f>VLOOKUP(Final_manabou_kanji[[#This Row],[Sr. no.]],Raw_data_N2_Kanji[[Sr. no.]:[Meaning]],8,0)</f>
        <v>#N/A</v>
      </c>
      <c r="F1767" s="39" t="e">
        <f>VLOOKUP(Final_manabou_kanji[[#This Row],[Sr. no.]],Raw_data_N2_Kanji[[Sr. no.]:[Meaning]],9,0)</f>
        <v>#N/A</v>
      </c>
      <c r="G1767" s="66" t="e">
        <f>VLOOKUP(Final_manabou_kanji[[#This Row],[Sr. no.]],Raw_data_N2_Kanji[[Sr. no.]:[Sentence]],13,0)</f>
        <v>#N/A</v>
      </c>
      <c r="H1767" t="e">
        <f>VLOOKUP(Final_manabou_kanji[[#This Row],[Kanji]],Raw_data_N2_Kanji[[Receipe]:[Meaning]],6,0)</f>
        <v>#N/A</v>
      </c>
      <c r="I1767" t="e">
        <f>VLOOKUP(Final_manabou_kanji[[#This Row],[Kanji]],Raw_data_N2_Kanji[[Receipe]:[Meaning]],7,0)</f>
        <v>#N/A</v>
      </c>
      <c r="J1767" t="e">
        <f>#REF!</f>
        <v>#REF!</v>
      </c>
      <c r="K1767" s="35">
        <f>Final_manabou_kanji[[#This Row],[Sr. no.]]</f>
        <v>1765</v>
      </c>
    </row>
    <row r="1768" spans="2:11" ht="15" customHeight="1" x14ac:dyDescent="0.3">
      <c r="B1768" s="34">
        <v>1766</v>
      </c>
      <c r="C1768" s="34" t="e">
        <f>VLOOKUP(Final_manabou_kanji[[#This Row],[Sr. no.]],Raw_data_N2_Kanji[[Sr. no.]:[Receipe no]],5,0)</f>
        <v>#N/A</v>
      </c>
      <c r="D1768" s="38" t="e">
        <f>VLOOKUP(Final_manabou_kanji[[#This Row],[Sr. no.]],Raw_data_N2_Kanji[[Sr. no.]:[Meaning]],7,0)</f>
        <v>#N/A</v>
      </c>
      <c r="E1768" s="3" t="e">
        <f>VLOOKUP(Final_manabou_kanji[[#This Row],[Sr. no.]],Raw_data_N2_Kanji[[Sr. no.]:[Meaning]],8,0)</f>
        <v>#N/A</v>
      </c>
      <c r="F1768" s="39" t="e">
        <f>VLOOKUP(Final_manabou_kanji[[#This Row],[Sr. no.]],Raw_data_N2_Kanji[[Sr. no.]:[Meaning]],9,0)</f>
        <v>#N/A</v>
      </c>
      <c r="G1768" s="66" t="e">
        <f>VLOOKUP(Final_manabou_kanji[[#This Row],[Sr. no.]],Raw_data_N2_Kanji[[Sr. no.]:[Sentence]],13,0)</f>
        <v>#N/A</v>
      </c>
      <c r="H1768" t="e">
        <f>VLOOKUP(Final_manabou_kanji[[#This Row],[Kanji]],Raw_data_N2_Kanji[[Receipe]:[Meaning]],6,0)</f>
        <v>#N/A</v>
      </c>
      <c r="I1768" t="e">
        <f>VLOOKUP(Final_manabou_kanji[[#This Row],[Kanji]],Raw_data_N2_Kanji[[Receipe]:[Meaning]],7,0)</f>
        <v>#N/A</v>
      </c>
      <c r="J1768" t="e">
        <f>#REF!</f>
        <v>#REF!</v>
      </c>
      <c r="K1768" s="35">
        <f>Final_manabou_kanji[[#This Row],[Sr. no.]]</f>
        <v>1766</v>
      </c>
    </row>
    <row r="1769" spans="2:11" ht="15" customHeight="1" x14ac:dyDescent="0.3">
      <c r="B1769" s="34">
        <v>1767</v>
      </c>
      <c r="C1769" s="34" t="e">
        <f>VLOOKUP(Final_manabou_kanji[[#This Row],[Sr. no.]],Raw_data_N2_Kanji[[Sr. no.]:[Receipe no]],5,0)</f>
        <v>#N/A</v>
      </c>
      <c r="D1769" s="38" t="e">
        <f>VLOOKUP(Final_manabou_kanji[[#This Row],[Sr. no.]],Raw_data_N2_Kanji[[Sr. no.]:[Meaning]],7,0)</f>
        <v>#N/A</v>
      </c>
      <c r="E1769" s="3" t="e">
        <f>VLOOKUP(Final_manabou_kanji[[#This Row],[Sr. no.]],Raw_data_N2_Kanji[[Sr. no.]:[Meaning]],8,0)</f>
        <v>#N/A</v>
      </c>
      <c r="F1769" s="39" t="e">
        <f>VLOOKUP(Final_manabou_kanji[[#This Row],[Sr. no.]],Raw_data_N2_Kanji[[Sr. no.]:[Meaning]],9,0)</f>
        <v>#N/A</v>
      </c>
      <c r="G1769" s="66" t="e">
        <f>VLOOKUP(Final_manabou_kanji[[#This Row],[Sr. no.]],Raw_data_N2_Kanji[[Sr. no.]:[Sentence]],13,0)</f>
        <v>#N/A</v>
      </c>
      <c r="H1769" t="e">
        <f>VLOOKUP(Final_manabou_kanji[[#This Row],[Kanji]],Raw_data_N2_Kanji[[Receipe]:[Meaning]],6,0)</f>
        <v>#N/A</v>
      </c>
      <c r="I1769" t="e">
        <f>VLOOKUP(Final_manabou_kanji[[#This Row],[Kanji]],Raw_data_N2_Kanji[[Receipe]:[Meaning]],7,0)</f>
        <v>#N/A</v>
      </c>
      <c r="J1769" t="e">
        <f>#REF!</f>
        <v>#REF!</v>
      </c>
      <c r="K1769" s="35">
        <f>Final_manabou_kanji[[#This Row],[Sr. no.]]</f>
        <v>1767</v>
      </c>
    </row>
    <row r="1770" spans="2:11" ht="15" customHeight="1" x14ac:dyDescent="0.3">
      <c r="B1770" s="34">
        <v>1768</v>
      </c>
      <c r="C1770" s="34" t="e">
        <f>VLOOKUP(Final_manabou_kanji[[#This Row],[Sr. no.]],Raw_data_N2_Kanji[[Sr. no.]:[Receipe no]],5,0)</f>
        <v>#N/A</v>
      </c>
      <c r="D1770" s="38" t="e">
        <f>VLOOKUP(Final_manabou_kanji[[#This Row],[Sr. no.]],Raw_data_N2_Kanji[[Sr. no.]:[Meaning]],7,0)</f>
        <v>#N/A</v>
      </c>
      <c r="E1770" s="3" t="e">
        <f>VLOOKUP(Final_manabou_kanji[[#This Row],[Sr. no.]],Raw_data_N2_Kanji[[Sr. no.]:[Meaning]],8,0)</f>
        <v>#N/A</v>
      </c>
      <c r="F1770" s="39" t="e">
        <f>VLOOKUP(Final_manabou_kanji[[#This Row],[Sr. no.]],Raw_data_N2_Kanji[[Sr. no.]:[Meaning]],9,0)</f>
        <v>#N/A</v>
      </c>
      <c r="G1770" s="66" t="e">
        <f>VLOOKUP(Final_manabou_kanji[[#This Row],[Sr. no.]],Raw_data_N2_Kanji[[Sr. no.]:[Sentence]],13,0)</f>
        <v>#N/A</v>
      </c>
      <c r="H1770" t="e">
        <f>VLOOKUP(Final_manabou_kanji[[#This Row],[Kanji]],Raw_data_N2_Kanji[[Receipe]:[Meaning]],6,0)</f>
        <v>#N/A</v>
      </c>
      <c r="I1770" t="e">
        <f>VLOOKUP(Final_manabou_kanji[[#This Row],[Kanji]],Raw_data_N2_Kanji[[Receipe]:[Meaning]],7,0)</f>
        <v>#N/A</v>
      </c>
      <c r="J1770" t="e">
        <f>#REF!</f>
        <v>#REF!</v>
      </c>
      <c r="K1770" s="35">
        <f>Final_manabou_kanji[[#This Row],[Sr. no.]]</f>
        <v>1768</v>
      </c>
    </row>
    <row r="1771" spans="2:11" ht="15" customHeight="1" x14ac:dyDescent="0.3">
      <c r="B1771" s="34">
        <v>1769</v>
      </c>
      <c r="C1771" s="34" t="e">
        <f>VLOOKUP(Final_manabou_kanji[[#This Row],[Sr. no.]],Raw_data_N2_Kanji[[Sr. no.]:[Receipe no]],5,0)</f>
        <v>#N/A</v>
      </c>
      <c r="D1771" s="38" t="e">
        <f>VLOOKUP(Final_manabou_kanji[[#This Row],[Sr. no.]],Raw_data_N2_Kanji[[Sr. no.]:[Meaning]],7,0)</f>
        <v>#N/A</v>
      </c>
      <c r="E1771" s="3" t="e">
        <f>VLOOKUP(Final_manabou_kanji[[#This Row],[Sr. no.]],Raw_data_N2_Kanji[[Sr. no.]:[Meaning]],8,0)</f>
        <v>#N/A</v>
      </c>
      <c r="F1771" s="39" t="e">
        <f>VLOOKUP(Final_manabou_kanji[[#This Row],[Sr. no.]],Raw_data_N2_Kanji[[Sr. no.]:[Meaning]],9,0)</f>
        <v>#N/A</v>
      </c>
      <c r="G1771" s="66" t="e">
        <f>VLOOKUP(Final_manabou_kanji[[#This Row],[Sr. no.]],Raw_data_N2_Kanji[[Sr. no.]:[Sentence]],13,0)</f>
        <v>#N/A</v>
      </c>
      <c r="H1771" t="e">
        <f>VLOOKUP(Final_manabou_kanji[[#This Row],[Kanji]],Raw_data_N2_Kanji[[Receipe]:[Meaning]],6,0)</f>
        <v>#N/A</v>
      </c>
      <c r="I1771" t="e">
        <f>VLOOKUP(Final_manabou_kanji[[#This Row],[Kanji]],Raw_data_N2_Kanji[[Receipe]:[Meaning]],7,0)</f>
        <v>#N/A</v>
      </c>
      <c r="J1771" t="e">
        <f>#REF!</f>
        <v>#REF!</v>
      </c>
      <c r="K1771" s="35">
        <f>Final_manabou_kanji[[#This Row],[Sr. no.]]</f>
        <v>1769</v>
      </c>
    </row>
    <row r="1772" spans="2:11" ht="15" customHeight="1" x14ac:dyDescent="0.3">
      <c r="B1772" s="34">
        <v>1770</v>
      </c>
      <c r="C1772" s="34" t="e">
        <f>VLOOKUP(Final_manabou_kanji[[#This Row],[Sr. no.]],Raw_data_N2_Kanji[[Sr. no.]:[Receipe no]],5,0)</f>
        <v>#N/A</v>
      </c>
      <c r="D1772" s="38" t="e">
        <f>VLOOKUP(Final_manabou_kanji[[#This Row],[Sr. no.]],Raw_data_N2_Kanji[[Sr. no.]:[Meaning]],7,0)</f>
        <v>#N/A</v>
      </c>
      <c r="E1772" s="3" t="e">
        <f>VLOOKUP(Final_manabou_kanji[[#This Row],[Sr. no.]],Raw_data_N2_Kanji[[Sr. no.]:[Meaning]],8,0)</f>
        <v>#N/A</v>
      </c>
      <c r="F1772" s="39" t="e">
        <f>VLOOKUP(Final_manabou_kanji[[#This Row],[Sr. no.]],Raw_data_N2_Kanji[[Sr. no.]:[Meaning]],9,0)</f>
        <v>#N/A</v>
      </c>
      <c r="G1772" s="66" t="e">
        <f>VLOOKUP(Final_manabou_kanji[[#This Row],[Sr. no.]],Raw_data_N2_Kanji[[Sr. no.]:[Sentence]],13,0)</f>
        <v>#N/A</v>
      </c>
      <c r="H1772" t="e">
        <f>VLOOKUP(Final_manabou_kanji[[#This Row],[Kanji]],Raw_data_N2_Kanji[[Receipe]:[Meaning]],6,0)</f>
        <v>#N/A</v>
      </c>
      <c r="I1772" t="e">
        <f>VLOOKUP(Final_manabou_kanji[[#This Row],[Kanji]],Raw_data_N2_Kanji[[Receipe]:[Meaning]],7,0)</f>
        <v>#N/A</v>
      </c>
      <c r="J1772" t="e">
        <f>#REF!</f>
        <v>#REF!</v>
      </c>
      <c r="K1772" s="35">
        <f>Final_manabou_kanji[[#This Row],[Sr. no.]]</f>
        <v>1770</v>
      </c>
    </row>
    <row r="1773" spans="2:11" ht="15" customHeight="1" x14ac:dyDescent="0.3">
      <c r="B1773" s="34">
        <v>1771</v>
      </c>
      <c r="C1773" s="34" t="e">
        <f>VLOOKUP(Final_manabou_kanji[[#This Row],[Sr. no.]],Raw_data_N2_Kanji[[Sr. no.]:[Receipe no]],5,0)</f>
        <v>#N/A</v>
      </c>
      <c r="D1773" s="38" t="e">
        <f>VLOOKUP(Final_manabou_kanji[[#This Row],[Sr. no.]],Raw_data_N2_Kanji[[Sr. no.]:[Meaning]],7,0)</f>
        <v>#N/A</v>
      </c>
      <c r="E1773" s="3" t="e">
        <f>VLOOKUP(Final_manabou_kanji[[#This Row],[Sr. no.]],Raw_data_N2_Kanji[[Sr. no.]:[Meaning]],8,0)</f>
        <v>#N/A</v>
      </c>
      <c r="F1773" s="39" t="e">
        <f>VLOOKUP(Final_manabou_kanji[[#This Row],[Sr. no.]],Raw_data_N2_Kanji[[Sr. no.]:[Meaning]],9,0)</f>
        <v>#N/A</v>
      </c>
      <c r="G1773" s="66" t="e">
        <f>VLOOKUP(Final_manabou_kanji[[#This Row],[Sr. no.]],Raw_data_N2_Kanji[[Sr. no.]:[Sentence]],13,0)</f>
        <v>#N/A</v>
      </c>
      <c r="H1773" t="e">
        <f>VLOOKUP(Final_manabou_kanji[[#This Row],[Kanji]],Raw_data_N2_Kanji[[Receipe]:[Meaning]],6,0)</f>
        <v>#N/A</v>
      </c>
      <c r="I1773" t="e">
        <f>VLOOKUP(Final_manabou_kanji[[#This Row],[Kanji]],Raw_data_N2_Kanji[[Receipe]:[Meaning]],7,0)</f>
        <v>#N/A</v>
      </c>
      <c r="J1773" t="e">
        <f>#REF!</f>
        <v>#REF!</v>
      </c>
      <c r="K1773" s="35">
        <f>Final_manabou_kanji[[#This Row],[Sr. no.]]</f>
        <v>1771</v>
      </c>
    </row>
    <row r="1774" spans="2:11" ht="15" customHeight="1" x14ac:dyDescent="0.3">
      <c r="B1774" s="34">
        <v>1772</v>
      </c>
      <c r="C1774" s="34" t="e">
        <f>VLOOKUP(Final_manabou_kanji[[#This Row],[Sr. no.]],Raw_data_N2_Kanji[[Sr. no.]:[Receipe no]],5,0)</f>
        <v>#N/A</v>
      </c>
      <c r="D1774" s="38" t="e">
        <f>VLOOKUP(Final_manabou_kanji[[#This Row],[Sr. no.]],Raw_data_N2_Kanji[[Sr. no.]:[Meaning]],7,0)</f>
        <v>#N/A</v>
      </c>
      <c r="E1774" s="3" t="e">
        <f>VLOOKUP(Final_manabou_kanji[[#This Row],[Sr. no.]],Raw_data_N2_Kanji[[Sr. no.]:[Meaning]],8,0)</f>
        <v>#N/A</v>
      </c>
      <c r="F1774" s="39" t="e">
        <f>VLOOKUP(Final_manabou_kanji[[#This Row],[Sr. no.]],Raw_data_N2_Kanji[[Sr. no.]:[Meaning]],9,0)</f>
        <v>#N/A</v>
      </c>
      <c r="G1774" s="66" t="e">
        <f>VLOOKUP(Final_manabou_kanji[[#This Row],[Sr. no.]],Raw_data_N2_Kanji[[Sr. no.]:[Sentence]],13,0)</f>
        <v>#N/A</v>
      </c>
      <c r="H1774" t="e">
        <f>VLOOKUP(Final_manabou_kanji[[#This Row],[Kanji]],Raw_data_N2_Kanji[[Receipe]:[Meaning]],6,0)</f>
        <v>#N/A</v>
      </c>
      <c r="I1774" t="e">
        <f>VLOOKUP(Final_manabou_kanji[[#This Row],[Kanji]],Raw_data_N2_Kanji[[Receipe]:[Meaning]],7,0)</f>
        <v>#N/A</v>
      </c>
      <c r="J1774" t="e">
        <f>#REF!</f>
        <v>#REF!</v>
      </c>
      <c r="K1774" s="35">
        <f>Final_manabou_kanji[[#This Row],[Sr. no.]]</f>
        <v>1772</v>
      </c>
    </row>
    <row r="1775" spans="2:11" ht="15" customHeight="1" x14ac:dyDescent="0.3">
      <c r="B1775" s="34">
        <v>1773</v>
      </c>
      <c r="C1775" s="34" t="e">
        <f>VLOOKUP(Final_manabou_kanji[[#This Row],[Sr. no.]],Raw_data_N2_Kanji[[Sr. no.]:[Receipe no]],5,0)</f>
        <v>#N/A</v>
      </c>
      <c r="D1775" s="38" t="e">
        <f>VLOOKUP(Final_manabou_kanji[[#This Row],[Sr. no.]],Raw_data_N2_Kanji[[Sr. no.]:[Meaning]],7,0)</f>
        <v>#N/A</v>
      </c>
      <c r="E1775" s="3" t="e">
        <f>VLOOKUP(Final_manabou_kanji[[#This Row],[Sr. no.]],Raw_data_N2_Kanji[[Sr. no.]:[Meaning]],8,0)</f>
        <v>#N/A</v>
      </c>
      <c r="F1775" s="39" t="e">
        <f>VLOOKUP(Final_manabou_kanji[[#This Row],[Sr. no.]],Raw_data_N2_Kanji[[Sr. no.]:[Meaning]],9,0)</f>
        <v>#N/A</v>
      </c>
      <c r="G1775" s="66" t="e">
        <f>VLOOKUP(Final_manabou_kanji[[#This Row],[Sr. no.]],Raw_data_N2_Kanji[[Sr. no.]:[Sentence]],13,0)</f>
        <v>#N/A</v>
      </c>
      <c r="H1775" t="e">
        <f>VLOOKUP(Final_manabou_kanji[[#This Row],[Kanji]],Raw_data_N2_Kanji[[Receipe]:[Meaning]],6,0)</f>
        <v>#N/A</v>
      </c>
      <c r="I1775" t="e">
        <f>VLOOKUP(Final_manabou_kanji[[#This Row],[Kanji]],Raw_data_N2_Kanji[[Receipe]:[Meaning]],7,0)</f>
        <v>#N/A</v>
      </c>
      <c r="J1775" t="e">
        <f>#REF!</f>
        <v>#REF!</v>
      </c>
      <c r="K1775" s="35">
        <f>Final_manabou_kanji[[#This Row],[Sr. no.]]</f>
        <v>1773</v>
      </c>
    </row>
    <row r="1776" spans="2:11" ht="15" customHeight="1" x14ac:dyDescent="0.3">
      <c r="B1776" s="34">
        <v>1774</v>
      </c>
      <c r="C1776" s="34" t="e">
        <f>VLOOKUP(Final_manabou_kanji[[#This Row],[Sr. no.]],Raw_data_N2_Kanji[[Sr. no.]:[Receipe no]],5,0)</f>
        <v>#N/A</v>
      </c>
      <c r="D1776" s="38" t="e">
        <f>VLOOKUP(Final_manabou_kanji[[#This Row],[Sr. no.]],Raw_data_N2_Kanji[[Sr. no.]:[Meaning]],7,0)</f>
        <v>#N/A</v>
      </c>
      <c r="E1776" s="3" t="e">
        <f>VLOOKUP(Final_manabou_kanji[[#This Row],[Sr. no.]],Raw_data_N2_Kanji[[Sr. no.]:[Meaning]],8,0)</f>
        <v>#N/A</v>
      </c>
      <c r="F1776" s="39" t="e">
        <f>VLOOKUP(Final_manabou_kanji[[#This Row],[Sr. no.]],Raw_data_N2_Kanji[[Sr. no.]:[Meaning]],9,0)</f>
        <v>#N/A</v>
      </c>
      <c r="G1776" s="66" t="e">
        <f>VLOOKUP(Final_manabou_kanji[[#This Row],[Sr. no.]],Raw_data_N2_Kanji[[Sr. no.]:[Sentence]],13,0)</f>
        <v>#N/A</v>
      </c>
      <c r="H1776" t="e">
        <f>VLOOKUP(Final_manabou_kanji[[#This Row],[Kanji]],Raw_data_N2_Kanji[[Receipe]:[Meaning]],6,0)</f>
        <v>#N/A</v>
      </c>
      <c r="I1776" t="e">
        <f>VLOOKUP(Final_manabou_kanji[[#This Row],[Kanji]],Raw_data_N2_Kanji[[Receipe]:[Meaning]],7,0)</f>
        <v>#N/A</v>
      </c>
      <c r="J1776" t="e">
        <f>#REF!</f>
        <v>#REF!</v>
      </c>
      <c r="K1776" s="35">
        <f>Final_manabou_kanji[[#This Row],[Sr. no.]]</f>
        <v>1774</v>
      </c>
    </row>
    <row r="1777" spans="2:11" ht="15" customHeight="1" x14ac:dyDescent="0.3">
      <c r="B1777" s="34">
        <v>1775</v>
      </c>
      <c r="C1777" s="34" t="e">
        <f>VLOOKUP(Final_manabou_kanji[[#This Row],[Sr. no.]],Raw_data_N2_Kanji[[Sr. no.]:[Receipe no]],5,0)</f>
        <v>#N/A</v>
      </c>
      <c r="D1777" s="38" t="e">
        <f>VLOOKUP(Final_manabou_kanji[[#This Row],[Sr. no.]],Raw_data_N2_Kanji[[Sr. no.]:[Meaning]],7,0)</f>
        <v>#N/A</v>
      </c>
      <c r="E1777" s="3" t="e">
        <f>VLOOKUP(Final_manabou_kanji[[#This Row],[Sr. no.]],Raw_data_N2_Kanji[[Sr. no.]:[Meaning]],8,0)</f>
        <v>#N/A</v>
      </c>
      <c r="F1777" s="39" t="e">
        <f>VLOOKUP(Final_manabou_kanji[[#This Row],[Sr. no.]],Raw_data_N2_Kanji[[Sr. no.]:[Meaning]],9,0)</f>
        <v>#N/A</v>
      </c>
      <c r="G1777" s="66" t="e">
        <f>VLOOKUP(Final_manabou_kanji[[#This Row],[Sr. no.]],Raw_data_N2_Kanji[[Sr. no.]:[Sentence]],13,0)</f>
        <v>#N/A</v>
      </c>
      <c r="H1777" t="e">
        <f>VLOOKUP(Final_manabou_kanji[[#This Row],[Kanji]],Raw_data_N2_Kanji[[Receipe]:[Meaning]],6,0)</f>
        <v>#N/A</v>
      </c>
      <c r="I1777" t="e">
        <f>VLOOKUP(Final_manabou_kanji[[#This Row],[Kanji]],Raw_data_N2_Kanji[[Receipe]:[Meaning]],7,0)</f>
        <v>#N/A</v>
      </c>
      <c r="J1777" t="e">
        <f>#REF!</f>
        <v>#REF!</v>
      </c>
      <c r="K1777" s="35">
        <f>Final_manabou_kanji[[#This Row],[Sr. no.]]</f>
        <v>1775</v>
      </c>
    </row>
    <row r="1778" spans="2:11" ht="15" customHeight="1" x14ac:dyDescent="0.3">
      <c r="B1778" s="34">
        <v>1776</v>
      </c>
      <c r="C1778" s="34" t="e">
        <f>VLOOKUP(Final_manabou_kanji[[#This Row],[Sr. no.]],Raw_data_N2_Kanji[[Sr. no.]:[Receipe no]],5,0)</f>
        <v>#N/A</v>
      </c>
      <c r="D1778" s="38" t="e">
        <f>VLOOKUP(Final_manabou_kanji[[#This Row],[Sr. no.]],Raw_data_N2_Kanji[[Sr. no.]:[Meaning]],7,0)</f>
        <v>#N/A</v>
      </c>
      <c r="E1778" s="3" t="e">
        <f>VLOOKUP(Final_manabou_kanji[[#This Row],[Sr. no.]],Raw_data_N2_Kanji[[Sr. no.]:[Meaning]],8,0)</f>
        <v>#N/A</v>
      </c>
      <c r="F1778" s="39" t="e">
        <f>VLOOKUP(Final_manabou_kanji[[#This Row],[Sr. no.]],Raw_data_N2_Kanji[[Sr. no.]:[Meaning]],9,0)</f>
        <v>#N/A</v>
      </c>
      <c r="G1778" s="66" t="e">
        <f>VLOOKUP(Final_manabou_kanji[[#This Row],[Sr. no.]],Raw_data_N2_Kanji[[Sr. no.]:[Sentence]],13,0)</f>
        <v>#N/A</v>
      </c>
      <c r="H1778" t="e">
        <f>VLOOKUP(Final_manabou_kanji[[#This Row],[Kanji]],Raw_data_N2_Kanji[[Receipe]:[Meaning]],6,0)</f>
        <v>#N/A</v>
      </c>
      <c r="I1778" t="e">
        <f>VLOOKUP(Final_manabou_kanji[[#This Row],[Kanji]],Raw_data_N2_Kanji[[Receipe]:[Meaning]],7,0)</f>
        <v>#N/A</v>
      </c>
      <c r="J1778" t="e">
        <f>#REF!</f>
        <v>#REF!</v>
      </c>
      <c r="K1778" s="35">
        <f>Final_manabou_kanji[[#This Row],[Sr. no.]]</f>
        <v>1776</v>
      </c>
    </row>
    <row r="1779" spans="2:11" ht="15" customHeight="1" x14ac:dyDescent="0.3">
      <c r="B1779" s="34">
        <v>1777</v>
      </c>
      <c r="C1779" s="34" t="e">
        <f>VLOOKUP(Final_manabou_kanji[[#This Row],[Sr. no.]],Raw_data_N2_Kanji[[Sr. no.]:[Receipe no]],5,0)</f>
        <v>#N/A</v>
      </c>
      <c r="D1779" s="38" t="e">
        <f>VLOOKUP(Final_manabou_kanji[[#This Row],[Sr. no.]],Raw_data_N2_Kanji[[Sr. no.]:[Meaning]],7,0)</f>
        <v>#N/A</v>
      </c>
      <c r="E1779" s="3" t="e">
        <f>VLOOKUP(Final_manabou_kanji[[#This Row],[Sr. no.]],Raw_data_N2_Kanji[[Sr. no.]:[Meaning]],8,0)</f>
        <v>#N/A</v>
      </c>
      <c r="F1779" s="39" t="e">
        <f>VLOOKUP(Final_manabou_kanji[[#This Row],[Sr. no.]],Raw_data_N2_Kanji[[Sr. no.]:[Meaning]],9,0)</f>
        <v>#N/A</v>
      </c>
      <c r="G1779" s="66" t="e">
        <f>VLOOKUP(Final_manabou_kanji[[#This Row],[Sr. no.]],Raw_data_N2_Kanji[[Sr. no.]:[Sentence]],13,0)</f>
        <v>#N/A</v>
      </c>
      <c r="H1779" t="e">
        <f>VLOOKUP(Final_manabou_kanji[[#This Row],[Kanji]],Raw_data_N2_Kanji[[Receipe]:[Meaning]],6,0)</f>
        <v>#N/A</v>
      </c>
      <c r="I1779" t="e">
        <f>VLOOKUP(Final_manabou_kanji[[#This Row],[Kanji]],Raw_data_N2_Kanji[[Receipe]:[Meaning]],7,0)</f>
        <v>#N/A</v>
      </c>
      <c r="J1779" t="e">
        <f>#REF!</f>
        <v>#REF!</v>
      </c>
      <c r="K1779" s="35">
        <f>Final_manabou_kanji[[#This Row],[Sr. no.]]</f>
        <v>1777</v>
      </c>
    </row>
    <row r="1780" spans="2:11" ht="15" customHeight="1" x14ac:dyDescent="0.3">
      <c r="B1780" s="34">
        <v>1778</v>
      </c>
      <c r="C1780" s="34" t="e">
        <f>VLOOKUP(Final_manabou_kanji[[#This Row],[Sr. no.]],Raw_data_N2_Kanji[[Sr. no.]:[Receipe no]],5,0)</f>
        <v>#N/A</v>
      </c>
      <c r="D1780" s="38" t="e">
        <f>VLOOKUP(Final_manabou_kanji[[#This Row],[Sr. no.]],Raw_data_N2_Kanji[[Sr. no.]:[Meaning]],7,0)</f>
        <v>#N/A</v>
      </c>
      <c r="E1780" s="3" t="e">
        <f>VLOOKUP(Final_manabou_kanji[[#This Row],[Sr. no.]],Raw_data_N2_Kanji[[Sr. no.]:[Meaning]],8,0)</f>
        <v>#N/A</v>
      </c>
      <c r="F1780" s="39" t="e">
        <f>VLOOKUP(Final_manabou_kanji[[#This Row],[Sr. no.]],Raw_data_N2_Kanji[[Sr. no.]:[Meaning]],9,0)</f>
        <v>#N/A</v>
      </c>
      <c r="G1780" s="66" t="e">
        <f>VLOOKUP(Final_manabou_kanji[[#This Row],[Sr. no.]],Raw_data_N2_Kanji[[Sr. no.]:[Sentence]],13,0)</f>
        <v>#N/A</v>
      </c>
      <c r="H1780" t="e">
        <f>VLOOKUP(Final_manabou_kanji[[#This Row],[Kanji]],Raw_data_N2_Kanji[[Receipe]:[Meaning]],6,0)</f>
        <v>#N/A</v>
      </c>
      <c r="I1780" t="e">
        <f>VLOOKUP(Final_manabou_kanji[[#This Row],[Kanji]],Raw_data_N2_Kanji[[Receipe]:[Meaning]],7,0)</f>
        <v>#N/A</v>
      </c>
      <c r="J1780" t="e">
        <f>#REF!</f>
        <v>#REF!</v>
      </c>
      <c r="K1780" s="35">
        <f>Final_manabou_kanji[[#This Row],[Sr. no.]]</f>
        <v>1778</v>
      </c>
    </row>
    <row r="1781" spans="2:11" ht="15" customHeight="1" x14ac:dyDescent="0.3">
      <c r="B1781" s="34">
        <v>1779</v>
      </c>
      <c r="C1781" s="34" t="e">
        <f>VLOOKUP(Final_manabou_kanji[[#This Row],[Sr. no.]],Raw_data_N2_Kanji[[Sr. no.]:[Receipe no]],5,0)</f>
        <v>#N/A</v>
      </c>
      <c r="D1781" s="38" t="e">
        <f>VLOOKUP(Final_manabou_kanji[[#This Row],[Sr. no.]],Raw_data_N2_Kanji[[Sr. no.]:[Meaning]],7,0)</f>
        <v>#N/A</v>
      </c>
      <c r="E1781" s="3" t="e">
        <f>VLOOKUP(Final_manabou_kanji[[#This Row],[Sr. no.]],Raw_data_N2_Kanji[[Sr. no.]:[Meaning]],8,0)</f>
        <v>#N/A</v>
      </c>
      <c r="F1781" s="39" t="e">
        <f>VLOOKUP(Final_manabou_kanji[[#This Row],[Sr. no.]],Raw_data_N2_Kanji[[Sr. no.]:[Meaning]],9,0)</f>
        <v>#N/A</v>
      </c>
      <c r="G1781" s="66" t="e">
        <f>VLOOKUP(Final_manabou_kanji[[#This Row],[Sr. no.]],Raw_data_N2_Kanji[[Sr. no.]:[Sentence]],13,0)</f>
        <v>#N/A</v>
      </c>
      <c r="H1781" t="e">
        <f>VLOOKUP(Final_manabou_kanji[[#This Row],[Kanji]],Raw_data_N2_Kanji[[Receipe]:[Meaning]],6,0)</f>
        <v>#N/A</v>
      </c>
      <c r="I1781" t="e">
        <f>VLOOKUP(Final_manabou_kanji[[#This Row],[Kanji]],Raw_data_N2_Kanji[[Receipe]:[Meaning]],7,0)</f>
        <v>#N/A</v>
      </c>
      <c r="J1781" t="e">
        <f>#REF!</f>
        <v>#REF!</v>
      </c>
      <c r="K1781" s="35">
        <f>Final_manabou_kanji[[#This Row],[Sr. no.]]</f>
        <v>1779</v>
      </c>
    </row>
    <row r="1782" spans="2:11" ht="15" customHeight="1" x14ac:dyDescent="0.3">
      <c r="B1782" s="34">
        <v>1780</v>
      </c>
      <c r="C1782" s="34" t="e">
        <f>VLOOKUP(Final_manabou_kanji[[#This Row],[Sr. no.]],Raw_data_N2_Kanji[[Sr. no.]:[Receipe no]],5,0)</f>
        <v>#N/A</v>
      </c>
      <c r="D1782" s="38" t="e">
        <f>VLOOKUP(Final_manabou_kanji[[#This Row],[Sr. no.]],Raw_data_N2_Kanji[[Sr. no.]:[Meaning]],7,0)</f>
        <v>#N/A</v>
      </c>
      <c r="E1782" s="3" t="e">
        <f>VLOOKUP(Final_manabou_kanji[[#This Row],[Sr. no.]],Raw_data_N2_Kanji[[Sr. no.]:[Meaning]],8,0)</f>
        <v>#N/A</v>
      </c>
      <c r="F1782" s="39" t="e">
        <f>VLOOKUP(Final_manabou_kanji[[#This Row],[Sr. no.]],Raw_data_N2_Kanji[[Sr. no.]:[Meaning]],9,0)</f>
        <v>#N/A</v>
      </c>
      <c r="G1782" s="66" t="e">
        <f>VLOOKUP(Final_manabou_kanji[[#This Row],[Sr. no.]],Raw_data_N2_Kanji[[Sr. no.]:[Sentence]],13,0)</f>
        <v>#N/A</v>
      </c>
      <c r="H1782" t="e">
        <f>VLOOKUP(Final_manabou_kanji[[#This Row],[Kanji]],Raw_data_N2_Kanji[[Receipe]:[Meaning]],6,0)</f>
        <v>#N/A</v>
      </c>
      <c r="I1782" t="e">
        <f>VLOOKUP(Final_manabou_kanji[[#This Row],[Kanji]],Raw_data_N2_Kanji[[Receipe]:[Meaning]],7,0)</f>
        <v>#N/A</v>
      </c>
      <c r="J1782" t="e">
        <f>#REF!</f>
        <v>#REF!</v>
      </c>
      <c r="K1782" s="35">
        <f>Final_manabou_kanji[[#This Row],[Sr. no.]]</f>
        <v>1780</v>
      </c>
    </row>
    <row r="1783" spans="2:11" ht="15" customHeight="1" x14ac:dyDescent="0.3">
      <c r="B1783" s="34">
        <v>1781</v>
      </c>
      <c r="C1783" s="34" t="e">
        <f>VLOOKUP(Final_manabou_kanji[[#This Row],[Sr. no.]],Raw_data_N2_Kanji[[Sr. no.]:[Receipe no]],5,0)</f>
        <v>#N/A</v>
      </c>
      <c r="D1783" s="38" t="e">
        <f>VLOOKUP(Final_manabou_kanji[[#This Row],[Sr. no.]],Raw_data_N2_Kanji[[Sr. no.]:[Meaning]],7,0)</f>
        <v>#N/A</v>
      </c>
      <c r="E1783" s="3" t="e">
        <f>VLOOKUP(Final_manabou_kanji[[#This Row],[Sr. no.]],Raw_data_N2_Kanji[[Sr. no.]:[Meaning]],8,0)</f>
        <v>#N/A</v>
      </c>
      <c r="F1783" s="39" t="e">
        <f>VLOOKUP(Final_manabou_kanji[[#This Row],[Sr. no.]],Raw_data_N2_Kanji[[Sr. no.]:[Meaning]],9,0)</f>
        <v>#N/A</v>
      </c>
      <c r="G1783" s="66" t="e">
        <f>VLOOKUP(Final_manabou_kanji[[#This Row],[Sr. no.]],Raw_data_N2_Kanji[[Sr. no.]:[Sentence]],13,0)</f>
        <v>#N/A</v>
      </c>
      <c r="H1783" t="e">
        <f>VLOOKUP(Final_manabou_kanji[[#This Row],[Kanji]],Raw_data_N2_Kanji[[Receipe]:[Meaning]],6,0)</f>
        <v>#N/A</v>
      </c>
      <c r="I1783" t="e">
        <f>VLOOKUP(Final_manabou_kanji[[#This Row],[Kanji]],Raw_data_N2_Kanji[[Receipe]:[Meaning]],7,0)</f>
        <v>#N/A</v>
      </c>
      <c r="J1783" t="e">
        <f>#REF!</f>
        <v>#REF!</v>
      </c>
      <c r="K1783" s="35">
        <f>Final_manabou_kanji[[#This Row],[Sr. no.]]</f>
        <v>1781</v>
      </c>
    </row>
    <row r="1784" spans="2:11" ht="15" customHeight="1" x14ac:dyDescent="0.3">
      <c r="B1784" s="34">
        <v>1782</v>
      </c>
      <c r="C1784" s="34" t="e">
        <f>VLOOKUP(Final_manabou_kanji[[#This Row],[Sr. no.]],Raw_data_N2_Kanji[[Sr. no.]:[Receipe no]],5,0)</f>
        <v>#N/A</v>
      </c>
      <c r="D1784" s="38" t="e">
        <f>VLOOKUP(Final_manabou_kanji[[#This Row],[Sr. no.]],Raw_data_N2_Kanji[[Sr. no.]:[Meaning]],7,0)</f>
        <v>#N/A</v>
      </c>
      <c r="E1784" s="3" t="e">
        <f>VLOOKUP(Final_manabou_kanji[[#This Row],[Sr. no.]],Raw_data_N2_Kanji[[Sr. no.]:[Meaning]],8,0)</f>
        <v>#N/A</v>
      </c>
      <c r="F1784" s="39" t="e">
        <f>VLOOKUP(Final_manabou_kanji[[#This Row],[Sr. no.]],Raw_data_N2_Kanji[[Sr. no.]:[Meaning]],9,0)</f>
        <v>#N/A</v>
      </c>
      <c r="G1784" s="66" t="e">
        <f>VLOOKUP(Final_manabou_kanji[[#This Row],[Sr. no.]],Raw_data_N2_Kanji[[Sr. no.]:[Sentence]],13,0)</f>
        <v>#N/A</v>
      </c>
      <c r="H1784" t="e">
        <f>VLOOKUP(Final_manabou_kanji[[#This Row],[Kanji]],Raw_data_N2_Kanji[[Receipe]:[Meaning]],6,0)</f>
        <v>#N/A</v>
      </c>
      <c r="I1784" t="e">
        <f>VLOOKUP(Final_manabou_kanji[[#This Row],[Kanji]],Raw_data_N2_Kanji[[Receipe]:[Meaning]],7,0)</f>
        <v>#N/A</v>
      </c>
      <c r="J1784" t="e">
        <f>#REF!</f>
        <v>#REF!</v>
      </c>
      <c r="K1784" s="35">
        <f>Final_manabou_kanji[[#This Row],[Sr. no.]]</f>
        <v>1782</v>
      </c>
    </row>
    <row r="1785" spans="2:11" ht="15" customHeight="1" x14ac:dyDescent="0.3">
      <c r="B1785" s="34">
        <v>1783</v>
      </c>
      <c r="C1785" s="34" t="e">
        <f>VLOOKUP(Final_manabou_kanji[[#This Row],[Sr. no.]],Raw_data_N2_Kanji[[Sr. no.]:[Receipe no]],5,0)</f>
        <v>#N/A</v>
      </c>
      <c r="D1785" s="38" t="e">
        <f>VLOOKUP(Final_manabou_kanji[[#This Row],[Sr. no.]],Raw_data_N2_Kanji[[Sr. no.]:[Meaning]],7,0)</f>
        <v>#N/A</v>
      </c>
      <c r="E1785" s="3" t="e">
        <f>VLOOKUP(Final_manabou_kanji[[#This Row],[Sr. no.]],Raw_data_N2_Kanji[[Sr. no.]:[Meaning]],8,0)</f>
        <v>#N/A</v>
      </c>
      <c r="F1785" s="39" t="e">
        <f>VLOOKUP(Final_manabou_kanji[[#This Row],[Sr. no.]],Raw_data_N2_Kanji[[Sr. no.]:[Meaning]],9,0)</f>
        <v>#N/A</v>
      </c>
      <c r="G1785" s="66" t="e">
        <f>VLOOKUP(Final_manabou_kanji[[#This Row],[Sr. no.]],Raw_data_N2_Kanji[[Sr. no.]:[Sentence]],13,0)</f>
        <v>#N/A</v>
      </c>
      <c r="H1785" t="e">
        <f>VLOOKUP(Final_manabou_kanji[[#This Row],[Kanji]],Raw_data_N2_Kanji[[Receipe]:[Meaning]],6,0)</f>
        <v>#N/A</v>
      </c>
      <c r="I1785" t="e">
        <f>VLOOKUP(Final_manabou_kanji[[#This Row],[Kanji]],Raw_data_N2_Kanji[[Receipe]:[Meaning]],7,0)</f>
        <v>#N/A</v>
      </c>
      <c r="J1785" t="e">
        <f>#REF!</f>
        <v>#REF!</v>
      </c>
      <c r="K1785" s="35">
        <f>Final_manabou_kanji[[#This Row],[Sr. no.]]</f>
        <v>1783</v>
      </c>
    </row>
    <row r="1786" spans="2:11" ht="15" customHeight="1" x14ac:dyDescent="0.3">
      <c r="B1786" s="34">
        <v>1784</v>
      </c>
      <c r="C1786" s="34" t="e">
        <f>VLOOKUP(Final_manabou_kanji[[#This Row],[Sr. no.]],Raw_data_N2_Kanji[[Sr. no.]:[Receipe no]],5,0)</f>
        <v>#N/A</v>
      </c>
      <c r="D1786" s="38" t="e">
        <f>VLOOKUP(Final_manabou_kanji[[#This Row],[Sr. no.]],Raw_data_N2_Kanji[[Sr. no.]:[Meaning]],7,0)</f>
        <v>#N/A</v>
      </c>
      <c r="E1786" s="3" t="e">
        <f>VLOOKUP(Final_manabou_kanji[[#This Row],[Sr. no.]],Raw_data_N2_Kanji[[Sr. no.]:[Meaning]],8,0)</f>
        <v>#N/A</v>
      </c>
      <c r="F1786" s="39" t="e">
        <f>VLOOKUP(Final_manabou_kanji[[#This Row],[Sr. no.]],Raw_data_N2_Kanji[[Sr. no.]:[Meaning]],9,0)</f>
        <v>#N/A</v>
      </c>
      <c r="G1786" s="66" t="e">
        <f>VLOOKUP(Final_manabou_kanji[[#This Row],[Sr. no.]],Raw_data_N2_Kanji[[Sr. no.]:[Sentence]],13,0)</f>
        <v>#N/A</v>
      </c>
      <c r="H1786" t="e">
        <f>VLOOKUP(Final_manabou_kanji[[#This Row],[Kanji]],Raw_data_N2_Kanji[[Receipe]:[Meaning]],6,0)</f>
        <v>#N/A</v>
      </c>
      <c r="I1786" t="e">
        <f>VLOOKUP(Final_manabou_kanji[[#This Row],[Kanji]],Raw_data_N2_Kanji[[Receipe]:[Meaning]],7,0)</f>
        <v>#N/A</v>
      </c>
      <c r="J1786" t="e">
        <f>#REF!</f>
        <v>#REF!</v>
      </c>
      <c r="K1786" s="35">
        <f>Final_manabou_kanji[[#This Row],[Sr. no.]]</f>
        <v>1784</v>
      </c>
    </row>
    <row r="1787" spans="2:11" ht="15" customHeight="1" x14ac:dyDescent="0.3">
      <c r="B1787" s="34">
        <v>1785</v>
      </c>
      <c r="C1787" s="34" t="e">
        <f>VLOOKUP(Final_manabou_kanji[[#This Row],[Sr. no.]],Raw_data_N2_Kanji[[Sr. no.]:[Receipe no]],5,0)</f>
        <v>#N/A</v>
      </c>
      <c r="D1787" s="38" t="e">
        <f>VLOOKUP(Final_manabou_kanji[[#This Row],[Sr. no.]],Raw_data_N2_Kanji[[Sr. no.]:[Meaning]],7,0)</f>
        <v>#N/A</v>
      </c>
      <c r="E1787" s="3" t="e">
        <f>VLOOKUP(Final_manabou_kanji[[#This Row],[Sr. no.]],Raw_data_N2_Kanji[[Sr. no.]:[Meaning]],8,0)</f>
        <v>#N/A</v>
      </c>
      <c r="F1787" s="39" t="e">
        <f>VLOOKUP(Final_manabou_kanji[[#This Row],[Sr. no.]],Raw_data_N2_Kanji[[Sr. no.]:[Meaning]],9,0)</f>
        <v>#N/A</v>
      </c>
      <c r="G1787" s="66" t="e">
        <f>VLOOKUP(Final_manabou_kanji[[#This Row],[Sr. no.]],Raw_data_N2_Kanji[[Sr. no.]:[Sentence]],13,0)</f>
        <v>#N/A</v>
      </c>
      <c r="H1787" t="e">
        <f>VLOOKUP(Final_manabou_kanji[[#This Row],[Kanji]],Raw_data_N2_Kanji[[Receipe]:[Meaning]],6,0)</f>
        <v>#N/A</v>
      </c>
      <c r="I1787" t="e">
        <f>VLOOKUP(Final_manabou_kanji[[#This Row],[Kanji]],Raw_data_N2_Kanji[[Receipe]:[Meaning]],7,0)</f>
        <v>#N/A</v>
      </c>
      <c r="J1787" t="e">
        <f>#REF!</f>
        <v>#REF!</v>
      </c>
      <c r="K1787" s="35">
        <f>Final_manabou_kanji[[#This Row],[Sr. no.]]</f>
        <v>1785</v>
      </c>
    </row>
    <row r="1788" spans="2:11" ht="15" customHeight="1" x14ac:dyDescent="0.3">
      <c r="B1788" s="34">
        <v>1786</v>
      </c>
      <c r="C1788" s="34" t="e">
        <f>VLOOKUP(Final_manabou_kanji[[#This Row],[Sr. no.]],Raw_data_N2_Kanji[[Sr. no.]:[Receipe no]],5,0)</f>
        <v>#N/A</v>
      </c>
      <c r="D1788" s="38" t="e">
        <f>VLOOKUP(Final_manabou_kanji[[#This Row],[Sr. no.]],Raw_data_N2_Kanji[[Sr. no.]:[Meaning]],7,0)</f>
        <v>#N/A</v>
      </c>
      <c r="E1788" s="3" t="e">
        <f>VLOOKUP(Final_manabou_kanji[[#This Row],[Sr. no.]],Raw_data_N2_Kanji[[Sr. no.]:[Meaning]],8,0)</f>
        <v>#N/A</v>
      </c>
      <c r="F1788" s="39" t="e">
        <f>VLOOKUP(Final_manabou_kanji[[#This Row],[Sr. no.]],Raw_data_N2_Kanji[[Sr. no.]:[Meaning]],9,0)</f>
        <v>#N/A</v>
      </c>
      <c r="G1788" s="66" t="e">
        <f>VLOOKUP(Final_manabou_kanji[[#This Row],[Sr. no.]],Raw_data_N2_Kanji[[Sr. no.]:[Sentence]],13,0)</f>
        <v>#N/A</v>
      </c>
      <c r="H1788" t="e">
        <f>VLOOKUP(Final_manabou_kanji[[#This Row],[Kanji]],Raw_data_N2_Kanji[[Receipe]:[Meaning]],6,0)</f>
        <v>#N/A</v>
      </c>
      <c r="I1788" t="e">
        <f>VLOOKUP(Final_manabou_kanji[[#This Row],[Kanji]],Raw_data_N2_Kanji[[Receipe]:[Meaning]],7,0)</f>
        <v>#N/A</v>
      </c>
      <c r="J1788" t="e">
        <f>#REF!</f>
        <v>#REF!</v>
      </c>
      <c r="K1788" s="35">
        <f>Final_manabou_kanji[[#This Row],[Sr. no.]]</f>
        <v>1786</v>
      </c>
    </row>
    <row r="1789" spans="2:11" ht="15" customHeight="1" x14ac:dyDescent="0.3">
      <c r="B1789" s="34">
        <v>1787</v>
      </c>
      <c r="C1789" s="34" t="e">
        <f>VLOOKUP(Final_manabou_kanji[[#This Row],[Sr. no.]],Raw_data_N2_Kanji[[Sr. no.]:[Receipe no]],5,0)</f>
        <v>#N/A</v>
      </c>
      <c r="D1789" s="38" t="e">
        <f>VLOOKUP(Final_manabou_kanji[[#This Row],[Sr. no.]],Raw_data_N2_Kanji[[Sr. no.]:[Meaning]],7,0)</f>
        <v>#N/A</v>
      </c>
      <c r="E1789" s="3" t="e">
        <f>VLOOKUP(Final_manabou_kanji[[#This Row],[Sr. no.]],Raw_data_N2_Kanji[[Sr. no.]:[Meaning]],8,0)</f>
        <v>#N/A</v>
      </c>
      <c r="F1789" s="39" t="e">
        <f>VLOOKUP(Final_manabou_kanji[[#This Row],[Sr. no.]],Raw_data_N2_Kanji[[Sr. no.]:[Meaning]],9,0)</f>
        <v>#N/A</v>
      </c>
      <c r="G1789" s="66" t="e">
        <f>VLOOKUP(Final_manabou_kanji[[#This Row],[Sr. no.]],Raw_data_N2_Kanji[[Sr. no.]:[Sentence]],13,0)</f>
        <v>#N/A</v>
      </c>
      <c r="H1789" t="e">
        <f>VLOOKUP(Final_manabou_kanji[[#This Row],[Kanji]],Raw_data_N2_Kanji[[Receipe]:[Meaning]],6,0)</f>
        <v>#N/A</v>
      </c>
      <c r="I1789" t="e">
        <f>VLOOKUP(Final_manabou_kanji[[#This Row],[Kanji]],Raw_data_N2_Kanji[[Receipe]:[Meaning]],7,0)</f>
        <v>#N/A</v>
      </c>
      <c r="J1789" t="e">
        <f>#REF!</f>
        <v>#REF!</v>
      </c>
      <c r="K1789" s="35">
        <f>Final_manabou_kanji[[#This Row],[Sr. no.]]</f>
        <v>1787</v>
      </c>
    </row>
    <row r="1790" spans="2:11" ht="15" customHeight="1" x14ac:dyDescent="0.3">
      <c r="B1790" s="34">
        <v>1788</v>
      </c>
      <c r="C1790" s="34" t="e">
        <f>VLOOKUP(Final_manabou_kanji[[#This Row],[Sr. no.]],Raw_data_N2_Kanji[[Sr. no.]:[Receipe no]],5,0)</f>
        <v>#N/A</v>
      </c>
      <c r="D1790" s="38" t="e">
        <f>VLOOKUP(Final_manabou_kanji[[#This Row],[Sr. no.]],Raw_data_N2_Kanji[[Sr. no.]:[Meaning]],7,0)</f>
        <v>#N/A</v>
      </c>
      <c r="E1790" s="3" t="e">
        <f>VLOOKUP(Final_manabou_kanji[[#This Row],[Sr. no.]],Raw_data_N2_Kanji[[Sr. no.]:[Meaning]],8,0)</f>
        <v>#N/A</v>
      </c>
      <c r="F1790" s="39" t="e">
        <f>VLOOKUP(Final_manabou_kanji[[#This Row],[Sr. no.]],Raw_data_N2_Kanji[[Sr. no.]:[Meaning]],9,0)</f>
        <v>#N/A</v>
      </c>
      <c r="G1790" s="66" t="e">
        <f>VLOOKUP(Final_manabou_kanji[[#This Row],[Sr. no.]],Raw_data_N2_Kanji[[Sr. no.]:[Sentence]],13,0)</f>
        <v>#N/A</v>
      </c>
      <c r="H1790" t="e">
        <f>VLOOKUP(Final_manabou_kanji[[#This Row],[Kanji]],Raw_data_N2_Kanji[[Receipe]:[Meaning]],6,0)</f>
        <v>#N/A</v>
      </c>
      <c r="I1790" t="e">
        <f>VLOOKUP(Final_manabou_kanji[[#This Row],[Kanji]],Raw_data_N2_Kanji[[Receipe]:[Meaning]],7,0)</f>
        <v>#N/A</v>
      </c>
      <c r="J1790" t="e">
        <f>#REF!</f>
        <v>#REF!</v>
      </c>
      <c r="K1790" s="35">
        <f>Final_manabou_kanji[[#This Row],[Sr. no.]]</f>
        <v>1788</v>
      </c>
    </row>
    <row r="1791" spans="2:11" ht="15" customHeight="1" x14ac:dyDescent="0.3">
      <c r="B1791" s="34">
        <v>1789</v>
      </c>
      <c r="C1791" s="34" t="e">
        <f>VLOOKUP(Final_manabou_kanji[[#This Row],[Sr. no.]],Raw_data_N2_Kanji[[Sr. no.]:[Receipe no]],5,0)</f>
        <v>#N/A</v>
      </c>
      <c r="D1791" s="38" t="e">
        <f>VLOOKUP(Final_manabou_kanji[[#This Row],[Sr. no.]],Raw_data_N2_Kanji[[Sr. no.]:[Meaning]],7,0)</f>
        <v>#N/A</v>
      </c>
      <c r="E1791" s="3" t="e">
        <f>VLOOKUP(Final_manabou_kanji[[#This Row],[Sr. no.]],Raw_data_N2_Kanji[[Sr. no.]:[Meaning]],8,0)</f>
        <v>#N/A</v>
      </c>
      <c r="F1791" s="39" t="e">
        <f>VLOOKUP(Final_manabou_kanji[[#This Row],[Sr. no.]],Raw_data_N2_Kanji[[Sr. no.]:[Meaning]],9,0)</f>
        <v>#N/A</v>
      </c>
      <c r="G1791" s="66" t="e">
        <f>VLOOKUP(Final_manabou_kanji[[#This Row],[Sr. no.]],Raw_data_N2_Kanji[[Sr. no.]:[Sentence]],13,0)</f>
        <v>#N/A</v>
      </c>
      <c r="H1791" t="e">
        <f>VLOOKUP(Final_manabou_kanji[[#This Row],[Kanji]],Raw_data_N2_Kanji[[Receipe]:[Meaning]],6,0)</f>
        <v>#N/A</v>
      </c>
      <c r="I1791" t="e">
        <f>VLOOKUP(Final_manabou_kanji[[#This Row],[Kanji]],Raw_data_N2_Kanji[[Receipe]:[Meaning]],7,0)</f>
        <v>#N/A</v>
      </c>
      <c r="J1791" t="e">
        <f>#REF!</f>
        <v>#REF!</v>
      </c>
      <c r="K1791" s="35">
        <f>Final_manabou_kanji[[#This Row],[Sr. no.]]</f>
        <v>1789</v>
      </c>
    </row>
    <row r="1792" spans="2:11" ht="15" customHeight="1" x14ac:dyDescent="0.3">
      <c r="B1792" s="34">
        <v>1790</v>
      </c>
      <c r="C1792" s="34" t="e">
        <f>VLOOKUP(Final_manabou_kanji[[#This Row],[Sr. no.]],Raw_data_N2_Kanji[[Sr. no.]:[Receipe no]],5,0)</f>
        <v>#N/A</v>
      </c>
      <c r="D1792" s="38" t="e">
        <f>VLOOKUP(Final_manabou_kanji[[#This Row],[Sr. no.]],Raw_data_N2_Kanji[[Sr. no.]:[Meaning]],7,0)</f>
        <v>#N/A</v>
      </c>
      <c r="E1792" s="3" t="e">
        <f>VLOOKUP(Final_manabou_kanji[[#This Row],[Sr. no.]],Raw_data_N2_Kanji[[Sr. no.]:[Meaning]],8,0)</f>
        <v>#N/A</v>
      </c>
      <c r="F1792" s="39" t="e">
        <f>VLOOKUP(Final_manabou_kanji[[#This Row],[Sr. no.]],Raw_data_N2_Kanji[[Sr. no.]:[Meaning]],9,0)</f>
        <v>#N/A</v>
      </c>
      <c r="G1792" s="66" t="e">
        <f>VLOOKUP(Final_manabou_kanji[[#This Row],[Sr. no.]],Raw_data_N2_Kanji[[Sr. no.]:[Sentence]],13,0)</f>
        <v>#N/A</v>
      </c>
      <c r="H1792" t="e">
        <f>VLOOKUP(Final_manabou_kanji[[#This Row],[Kanji]],Raw_data_N2_Kanji[[Receipe]:[Meaning]],6,0)</f>
        <v>#N/A</v>
      </c>
      <c r="I1792" t="e">
        <f>VLOOKUP(Final_manabou_kanji[[#This Row],[Kanji]],Raw_data_N2_Kanji[[Receipe]:[Meaning]],7,0)</f>
        <v>#N/A</v>
      </c>
      <c r="J1792" t="e">
        <f>#REF!</f>
        <v>#REF!</v>
      </c>
      <c r="K1792" s="35">
        <f>Final_manabou_kanji[[#This Row],[Sr. no.]]</f>
        <v>1790</v>
      </c>
    </row>
    <row r="1793" spans="2:11" ht="15" customHeight="1" x14ac:dyDescent="0.3">
      <c r="B1793" s="34">
        <v>1791</v>
      </c>
      <c r="C1793" s="34" t="e">
        <f>VLOOKUP(Final_manabou_kanji[[#This Row],[Sr. no.]],Raw_data_N2_Kanji[[Sr. no.]:[Receipe no]],5,0)</f>
        <v>#N/A</v>
      </c>
      <c r="D1793" s="38" t="e">
        <f>VLOOKUP(Final_manabou_kanji[[#This Row],[Sr. no.]],Raw_data_N2_Kanji[[Sr. no.]:[Meaning]],7,0)</f>
        <v>#N/A</v>
      </c>
      <c r="E1793" s="3" t="e">
        <f>VLOOKUP(Final_manabou_kanji[[#This Row],[Sr. no.]],Raw_data_N2_Kanji[[Sr. no.]:[Meaning]],8,0)</f>
        <v>#N/A</v>
      </c>
      <c r="F1793" s="39" t="e">
        <f>VLOOKUP(Final_manabou_kanji[[#This Row],[Sr. no.]],Raw_data_N2_Kanji[[Sr. no.]:[Meaning]],9,0)</f>
        <v>#N/A</v>
      </c>
      <c r="G1793" s="66" t="e">
        <f>VLOOKUP(Final_manabou_kanji[[#This Row],[Sr. no.]],Raw_data_N2_Kanji[[Sr. no.]:[Sentence]],13,0)</f>
        <v>#N/A</v>
      </c>
      <c r="H1793" t="e">
        <f>VLOOKUP(Final_manabou_kanji[[#This Row],[Kanji]],Raw_data_N2_Kanji[[Receipe]:[Meaning]],6,0)</f>
        <v>#N/A</v>
      </c>
      <c r="I1793" t="e">
        <f>VLOOKUP(Final_manabou_kanji[[#This Row],[Kanji]],Raw_data_N2_Kanji[[Receipe]:[Meaning]],7,0)</f>
        <v>#N/A</v>
      </c>
      <c r="J1793" t="e">
        <f>#REF!</f>
        <v>#REF!</v>
      </c>
      <c r="K1793" s="35">
        <f>Final_manabou_kanji[[#This Row],[Sr. no.]]</f>
        <v>1791</v>
      </c>
    </row>
    <row r="1794" spans="2:11" ht="15" customHeight="1" x14ac:dyDescent="0.3">
      <c r="B1794" s="34">
        <v>1792</v>
      </c>
      <c r="C1794" s="34" t="e">
        <f>VLOOKUP(Final_manabou_kanji[[#This Row],[Sr. no.]],Raw_data_N2_Kanji[[Sr. no.]:[Receipe no]],5,0)</f>
        <v>#N/A</v>
      </c>
      <c r="D1794" s="38" t="e">
        <f>VLOOKUP(Final_manabou_kanji[[#This Row],[Sr. no.]],Raw_data_N2_Kanji[[Sr. no.]:[Meaning]],7,0)</f>
        <v>#N/A</v>
      </c>
      <c r="E1794" s="3" t="e">
        <f>VLOOKUP(Final_manabou_kanji[[#This Row],[Sr. no.]],Raw_data_N2_Kanji[[Sr. no.]:[Meaning]],8,0)</f>
        <v>#N/A</v>
      </c>
      <c r="F1794" s="39" t="e">
        <f>VLOOKUP(Final_manabou_kanji[[#This Row],[Sr. no.]],Raw_data_N2_Kanji[[Sr. no.]:[Meaning]],9,0)</f>
        <v>#N/A</v>
      </c>
      <c r="G1794" s="66" t="e">
        <f>VLOOKUP(Final_manabou_kanji[[#This Row],[Sr. no.]],Raw_data_N2_Kanji[[Sr. no.]:[Sentence]],13,0)</f>
        <v>#N/A</v>
      </c>
      <c r="H1794" t="e">
        <f>VLOOKUP(Final_manabou_kanji[[#This Row],[Kanji]],Raw_data_N2_Kanji[[Receipe]:[Meaning]],6,0)</f>
        <v>#N/A</v>
      </c>
      <c r="I1794" t="e">
        <f>VLOOKUP(Final_manabou_kanji[[#This Row],[Kanji]],Raw_data_N2_Kanji[[Receipe]:[Meaning]],7,0)</f>
        <v>#N/A</v>
      </c>
      <c r="J1794" t="e">
        <f>#REF!</f>
        <v>#REF!</v>
      </c>
      <c r="K1794" s="35">
        <f>Final_manabou_kanji[[#This Row],[Sr. no.]]</f>
        <v>1792</v>
      </c>
    </row>
    <row r="1795" spans="2:11" ht="15" customHeight="1" x14ac:dyDescent="0.3">
      <c r="B1795" s="34">
        <v>1793</v>
      </c>
      <c r="C1795" s="34" t="e">
        <f>VLOOKUP(Final_manabou_kanji[[#This Row],[Sr. no.]],Raw_data_N2_Kanji[[Sr. no.]:[Receipe no]],5,0)</f>
        <v>#N/A</v>
      </c>
      <c r="D1795" s="38" t="e">
        <f>VLOOKUP(Final_manabou_kanji[[#This Row],[Sr. no.]],Raw_data_N2_Kanji[[Sr. no.]:[Meaning]],7,0)</f>
        <v>#N/A</v>
      </c>
      <c r="E1795" s="3" t="e">
        <f>VLOOKUP(Final_manabou_kanji[[#This Row],[Sr. no.]],Raw_data_N2_Kanji[[Sr. no.]:[Meaning]],8,0)</f>
        <v>#N/A</v>
      </c>
      <c r="F1795" s="39" t="e">
        <f>VLOOKUP(Final_manabou_kanji[[#This Row],[Sr. no.]],Raw_data_N2_Kanji[[Sr. no.]:[Meaning]],9,0)</f>
        <v>#N/A</v>
      </c>
      <c r="G1795" s="66" t="e">
        <f>VLOOKUP(Final_manabou_kanji[[#This Row],[Sr. no.]],Raw_data_N2_Kanji[[Sr. no.]:[Sentence]],13,0)</f>
        <v>#N/A</v>
      </c>
      <c r="H1795" t="e">
        <f>VLOOKUP(Final_manabou_kanji[[#This Row],[Kanji]],Raw_data_N2_Kanji[[Receipe]:[Meaning]],6,0)</f>
        <v>#N/A</v>
      </c>
      <c r="I1795" t="e">
        <f>VLOOKUP(Final_manabou_kanji[[#This Row],[Kanji]],Raw_data_N2_Kanji[[Receipe]:[Meaning]],7,0)</f>
        <v>#N/A</v>
      </c>
      <c r="J1795" t="e">
        <f>#REF!</f>
        <v>#REF!</v>
      </c>
      <c r="K1795" s="35">
        <f>Final_manabou_kanji[[#This Row],[Sr. no.]]</f>
        <v>1793</v>
      </c>
    </row>
    <row r="1796" spans="2:11" ht="15" customHeight="1" x14ac:dyDescent="0.3">
      <c r="B1796" s="34">
        <v>1794</v>
      </c>
      <c r="C1796" s="34" t="e">
        <f>VLOOKUP(Final_manabou_kanji[[#This Row],[Sr. no.]],Raw_data_N2_Kanji[[Sr. no.]:[Receipe no]],5,0)</f>
        <v>#N/A</v>
      </c>
      <c r="D1796" s="38" t="e">
        <f>VLOOKUP(Final_manabou_kanji[[#This Row],[Sr. no.]],Raw_data_N2_Kanji[[Sr. no.]:[Meaning]],7,0)</f>
        <v>#N/A</v>
      </c>
      <c r="E1796" s="3" t="e">
        <f>VLOOKUP(Final_manabou_kanji[[#This Row],[Sr. no.]],Raw_data_N2_Kanji[[Sr. no.]:[Meaning]],8,0)</f>
        <v>#N/A</v>
      </c>
      <c r="F1796" s="39" t="e">
        <f>VLOOKUP(Final_manabou_kanji[[#This Row],[Sr. no.]],Raw_data_N2_Kanji[[Sr. no.]:[Meaning]],9,0)</f>
        <v>#N/A</v>
      </c>
      <c r="G1796" s="66" t="e">
        <f>VLOOKUP(Final_manabou_kanji[[#This Row],[Sr. no.]],Raw_data_N2_Kanji[[Sr. no.]:[Sentence]],13,0)</f>
        <v>#N/A</v>
      </c>
      <c r="H1796" t="e">
        <f>VLOOKUP(Final_manabou_kanji[[#This Row],[Kanji]],Raw_data_N2_Kanji[[Receipe]:[Meaning]],6,0)</f>
        <v>#N/A</v>
      </c>
      <c r="I1796" t="e">
        <f>VLOOKUP(Final_manabou_kanji[[#This Row],[Kanji]],Raw_data_N2_Kanji[[Receipe]:[Meaning]],7,0)</f>
        <v>#N/A</v>
      </c>
      <c r="J1796" t="e">
        <f>#REF!</f>
        <v>#REF!</v>
      </c>
      <c r="K1796" s="35">
        <f>Final_manabou_kanji[[#This Row],[Sr. no.]]</f>
        <v>1794</v>
      </c>
    </row>
    <row r="1797" spans="2:11" ht="15" customHeight="1" x14ac:dyDescent="0.3">
      <c r="B1797" s="34">
        <v>1795</v>
      </c>
      <c r="C1797" s="34" t="e">
        <f>VLOOKUP(Final_manabou_kanji[[#This Row],[Sr. no.]],Raw_data_N2_Kanji[[Sr. no.]:[Receipe no]],5,0)</f>
        <v>#N/A</v>
      </c>
      <c r="D1797" s="38" t="e">
        <f>VLOOKUP(Final_manabou_kanji[[#This Row],[Sr. no.]],Raw_data_N2_Kanji[[Sr. no.]:[Meaning]],7,0)</f>
        <v>#N/A</v>
      </c>
      <c r="E1797" s="3" t="e">
        <f>VLOOKUP(Final_manabou_kanji[[#This Row],[Sr. no.]],Raw_data_N2_Kanji[[Sr. no.]:[Meaning]],8,0)</f>
        <v>#N/A</v>
      </c>
      <c r="F1797" s="39" t="e">
        <f>VLOOKUP(Final_manabou_kanji[[#This Row],[Sr. no.]],Raw_data_N2_Kanji[[Sr. no.]:[Meaning]],9,0)</f>
        <v>#N/A</v>
      </c>
      <c r="G1797" s="66" t="e">
        <f>VLOOKUP(Final_manabou_kanji[[#This Row],[Sr. no.]],Raw_data_N2_Kanji[[Sr. no.]:[Sentence]],13,0)</f>
        <v>#N/A</v>
      </c>
      <c r="H1797" t="e">
        <f>VLOOKUP(Final_manabou_kanji[[#This Row],[Kanji]],Raw_data_N2_Kanji[[Receipe]:[Meaning]],6,0)</f>
        <v>#N/A</v>
      </c>
      <c r="I1797" t="e">
        <f>VLOOKUP(Final_manabou_kanji[[#This Row],[Kanji]],Raw_data_N2_Kanji[[Receipe]:[Meaning]],7,0)</f>
        <v>#N/A</v>
      </c>
      <c r="J1797" t="e">
        <f>#REF!</f>
        <v>#REF!</v>
      </c>
      <c r="K1797" s="35">
        <f>Final_manabou_kanji[[#This Row],[Sr. no.]]</f>
        <v>1795</v>
      </c>
    </row>
    <row r="1798" spans="2:11" ht="15" customHeight="1" x14ac:dyDescent="0.3">
      <c r="B1798" s="34">
        <v>1796</v>
      </c>
      <c r="C1798" s="34" t="e">
        <f>VLOOKUP(Final_manabou_kanji[[#This Row],[Sr. no.]],Raw_data_N2_Kanji[[Sr. no.]:[Receipe no]],5,0)</f>
        <v>#N/A</v>
      </c>
      <c r="D1798" s="38" t="e">
        <f>VLOOKUP(Final_manabou_kanji[[#This Row],[Sr. no.]],Raw_data_N2_Kanji[[Sr. no.]:[Meaning]],7,0)</f>
        <v>#N/A</v>
      </c>
      <c r="E1798" s="3" t="e">
        <f>VLOOKUP(Final_manabou_kanji[[#This Row],[Sr. no.]],Raw_data_N2_Kanji[[Sr. no.]:[Meaning]],8,0)</f>
        <v>#N/A</v>
      </c>
      <c r="F1798" s="39" t="e">
        <f>VLOOKUP(Final_manabou_kanji[[#This Row],[Sr. no.]],Raw_data_N2_Kanji[[Sr. no.]:[Meaning]],9,0)</f>
        <v>#N/A</v>
      </c>
      <c r="G1798" s="66" t="e">
        <f>VLOOKUP(Final_manabou_kanji[[#This Row],[Sr. no.]],Raw_data_N2_Kanji[[Sr. no.]:[Sentence]],13,0)</f>
        <v>#N/A</v>
      </c>
      <c r="H1798" t="e">
        <f>VLOOKUP(Final_manabou_kanji[[#This Row],[Kanji]],Raw_data_N2_Kanji[[Receipe]:[Meaning]],6,0)</f>
        <v>#N/A</v>
      </c>
      <c r="I1798" t="e">
        <f>VLOOKUP(Final_manabou_kanji[[#This Row],[Kanji]],Raw_data_N2_Kanji[[Receipe]:[Meaning]],7,0)</f>
        <v>#N/A</v>
      </c>
      <c r="J1798" t="e">
        <f>#REF!</f>
        <v>#REF!</v>
      </c>
      <c r="K1798" s="35">
        <f>Final_manabou_kanji[[#This Row],[Sr. no.]]</f>
        <v>1796</v>
      </c>
    </row>
    <row r="1799" spans="2:11" ht="15" customHeight="1" x14ac:dyDescent="0.3">
      <c r="B1799" s="34">
        <v>1797</v>
      </c>
      <c r="C1799" s="34" t="e">
        <f>VLOOKUP(Final_manabou_kanji[[#This Row],[Sr. no.]],Raw_data_N2_Kanji[[Sr. no.]:[Receipe no]],5,0)</f>
        <v>#N/A</v>
      </c>
      <c r="D1799" s="38" t="e">
        <f>VLOOKUP(Final_manabou_kanji[[#This Row],[Sr. no.]],Raw_data_N2_Kanji[[Sr. no.]:[Meaning]],7,0)</f>
        <v>#N/A</v>
      </c>
      <c r="E1799" s="3" t="e">
        <f>VLOOKUP(Final_manabou_kanji[[#This Row],[Sr. no.]],Raw_data_N2_Kanji[[Sr. no.]:[Meaning]],8,0)</f>
        <v>#N/A</v>
      </c>
      <c r="F1799" s="39" t="e">
        <f>VLOOKUP(Final_manabou_kanji[[#This Row],[Sr. no.]],Raw_data_N2_Kanji[[Sr. no.]:[Meaning]],9,0)</f>
        <v>#N/A</v>
      </c>
      <c r="G1799" s="66" t="e">
        <f>VLOOKUP(Final_manabou_kanji[[#This Row],[Sr. no.]],Raw_data_N2_Kanji[[Sr. no.]:[Sentence]],13,0)</f>
        <v>#N/A</v>
      </c>
      <c r="H1799" t="e">
        <f>VLOOKUP(Final_manabou_kanji[[#This Row],[Kanji]],Raw_data_N2_Kanji[[Receipe]:[Meaning]],6,0)</f>
        <v>#N/A</v>
      </c>
      <c r="I1799" t="e">
        <f>VLOOKUP(Final_manabou_kanji[[#This Row],[Kanji]],Raw_data_N2_Kanji[[Receipe]:[Meaning]],7,0)</f>
        <v>#N/A</v>
      </c>
      <c r="J1799" t="e">
        <f>#REF!</f>
        <v>#REF!</v>
      </c>
      <c r="K1799" s="35">
        <f>Final_manabou_kanji[[#This Row],[Sr. no.]]</f>
        <v>1797</v>
      </c>
    </row>
    <row r="1800" spans="2:11" ht="15" customHeight="1" x14ac:dyDescent="0.3">
      <c r="B1800" s="34">
        <v>1798</v>
      </c>
      <c r="C1800" s="34" t="e">
        <f>VLOOKUP(Final_manabou_kanji[[#This Row],[Sr. no.]],Raw_data_N2_Kanji[[Sr. no.]:[Receipe no]],5,0)</f>
        <v>#N/A</v>
      </c>
      <c r="D1800" s="38" t="e">
        <f>VLOOKUP(Final_manabou_kanji[[#This Row],[Sr. no.]],Raw_data_N2_Kanji[[Sr. no.]:[Meaning]],7,0)</f>
        <v>#N/A</v>
      </c>
      <c r="E1800" s="3" t="e">
        <f>VLOOKUP(Final_manabou_kanji[[#This Row],[Sr. no.]],Raw_data_N2_Kanji[[Sr. no.]:[Meaning]],8,0)</f>
        <v>#N/A</v>
      </c>
      <c r="F1800" s="39" t="e">
        <f>VLOOKUP(Final_manabou_kanji[[#This Row],[Sr. no.]],Raw_data_N2_Kanji[[Sr. no.]:[Meaning]],9,0)</f>
        <v>#N/A</v>
      </c>
      <c r="G1800" s="66" t="e">
        <f>VLOOKUP(Final_manabou_kanji[[#This Row],[Sr. no.]],Raw_data_N2_Kanji[[Sr. no.]:[Sentence]],13,0)</f>
        <v>#N/A</v>
      </c>
      <c r="H1800" t="e">
        <f>VLOOKUP(Final_manabou_kanji[[#This Row],[Kanji]],Raw_data_N2_Kanji[[Receipe]:[Meaning]],6,0)</f>
        <v>#N/A</v>
      </c>
      <c r="I1800" t="e">
        <f>VLOOKUP(Final_manabou_kanji[[#This Row],[Kanji]],Raw_data_N2_Kanji[[Receipe]:[Meaning]],7,0)</f>
        <v>#N/A</v>
      </c>
      <c r="J1800" t="e">
        <f>#REF!</f>
        <v>#REF!</v>
      </c>
      <c r="K1800" s="35">
        <f>Final_manabou_kanji[[#This Row],[Sr. no.]]</f>
        <v>1798</v>
      </c>
    </row>
    <row r="1801" spans="2:11" ht="15" customHeight="1" x14ac:dyDescent="0.3">
      <c r="B1801" s="34">
        <v>1799</v>
      </c>
      <c r="C1801" s="34" t="e">
        <f>VLOOKUP(Final_manabou_kanji[[#This Row],[Sr. no.]],Raw_data_N2_Kanji[[Sr. no.]:[Receipe no]],5,0)</f>
        <v>#N/A</v>
      </c>
      <c r="D1801" s="38" t="e">
        <f>VLOOKUP(Final_manabou_kanji[[#This Row],[Sr. no.]],Raw_data_N2_Kanji[[Sr. no.]:[Meaning]],7,0)</f>
        <v>#N/A</v>
      </c>
      <c r="E1801" s="3" t="e">
        <f>VLOOKUP(Final_manabou_kanji[[#This Row],[Sr. no.]],Raw_data_N2_Kanji[[Sr. no.]:[Meaning]],8,0)</f>
        <v>#N/A</v>
      </c>
      <c r="F1801" s="39" t="e">
        <f>VLOOKUP(Final_manabou_kanji[[#This Row],[Sr. no.]],Raw_data_N2_Kanji[[Sr. no.]:[Meaning]],9,0)</f>
        <v>#N/A</v>
      </c>
      <c r="G1801" s="66" t="e">
        <f>VLOOKUP(Final_manabou_kanji[[#This Row],[Sr. no.]],Raw_data_N2_Kanji[[Sr. no.]:[Sentence]],13,0)</f>
        <v>#N/A</v>
      </c>
      <c r="H1801" t="e">
        <f>VLOOKUP(Final_manabou_kanji[[#This Row],[Kanji]],Raw_data_N2_Kanji[[Receipe]:[Meaning]],6,0)</f>
        <v>#N/A</v>
      </c>
      <c r="I1801" t="e">
        <f>VLOOKUP(Final_manabou_kanji[[#This Row],[Kanji]],Raw_data_N2_Kanji[[Receipe]:[Meaning]],7,0)</f>
        <v>#N/A</v>
      </c>
      <c r="J1801" t="e">
        <f>#REF!</f>
        <v>#REF!</v>
      </c>
      <c r="K1801" s="35">
        <f>Final_manabou_kanji[[#This Row],[Sr. no.]]</f>
        <v>1799</v>
      </c>
    </row>
    <row r="1802" spans="2:11" ht="15" customHeight="1" x14ac:dyDescent="0.3">
      <c r="B1802" s="34">
        <v>1800</v>
      </c>
      <c r="C1802" s="34" t="e">
        <f>VLOOKUP(Final_manabou_kanji[[#This Row],[Sr. no.]],Raw_data_N2_Kanji[[Sr. no.]:[Receipe no]],5,0)</f>
        <v>#N/A</v>
      </c>
      <c r="D1802" s="38" t="e">
        <f>VLOOKUP(Final_manabou_kanji[[#This Row],[Sr. no.]],Raw_data_N2_Kanji[[Sr. no.]:[Meaning]],7,0)</f>
        <v>#N/A</v>
      </c>
      <c r="E1802" s="3" t="e">
        <f>VLOOKUP(Final_manabou_kanji[[#This Row],[Sr. no.]],Raw_data_N2_Kanji[[Sr. no.]:[Meaning]],8,0)</f>
        <v>#N/A</v>
      </c>
      <c r="F1802" s="39" t="e">
        <f>VLOOKUP(Final_manabou_kanji[[#This Row],[Sr. no.]],Raw_data_N2_Kanji[[Sr. no.]:[Meaning]],9,0)</f>
        <v>#N/A</v>
      </c>
      <c r="G1802" s="66" t="e">
        <f>VLOOKUP(Final_manabou_kanji[[#This Row],[Sr. no.]],Raw_data_N2_Kanji[[Sr. no.]:[Sentence]],13,0)</f>
        <v>#N/A</v>
      </c>
      <c r="H1802" t="e">
        <f>VLOOKUP(Final_manabou_kanji[[#This Row],[Kanji]],Raw_data_N2_Kanji[[Receipe]:[Meaning]],6,0)</f>
        <v>#N/A</v>
      </c>
      <c r="I1802" t="e">
        <f>VLOOKUP(Final_manabou_kanji[[#This Row],[Kanji]],Raw_data_N2_Kanji[[Receipe]:[Meaning]],7,0)</f>
        <v>#N/A</v>
      </c>
      <c r="J1802" t="e">
        <f>#REF!</f>
        <v>#REF!</v>
      </c>
      <c r="K1802" s="35">
        <f>Final_manabou_kanji[[#This Row],[Sr. no.]]</f>
        <v>1800</v>
      </c>
    </row>
    <row r="1803" spans="2:11" ht="15" customHeight="1" x14ac:dyDescent="0.3">
      <c r="B1803" s="34">
        <v>1801</v>
      </c>
      <c r="C1803" s="34" t="e">
        <f>VLOOKUP(Final_manabou_kanji[[#This Row],[Sr. no.]],Raw_data_N2_Kanji[[Sr. no.]:[Receipe no]],5,0)</f>
        <v>#N/A</v>
      </c>
      <c r="D1803" s="38" t="e">
        <f>VLOOKUP(Final_manabou_kanji[[#This Row],[Sr. no.]],Raw_data_N2_Kanji[[Sr. no.]:[Meaning]],7,0)</f>
        <v>#N/A</v>
      </c>
      <c r="E1803" s="3" t="e">
        <f>VLOOKUP(Final_manabou_kanji[[#This Row],[Sr. no.]],Raw_data_N2_Kanji[[Sr. no.]:[Meaning]],8,0)</f>
        <v>#N/A</v>
      </c>
      <c r="F1803" s="39" t="e">
        <f>VLOOKUP(Final_manabou_kanji[[#This Row],[Sr. no.]],Raw_data_N2_Kanji[[Sr. no.]:[Meaning]],9,0)</f>
        <v>#N/A</v>
      </c>
      <c r="G1803" s="66" t="e">
        <f>VLOOKUP(Final_manabou_kanji[[#This Row],[Sr. no.]],Raw_data_N2_Kanji[[Sr. no.]:[Sentence]],13,0)</f>
        <v>#N/A</v>
      </c>
      <c r="H1803" t="e">
        <f>VLOOKUP(Final_manabou_kanji[[#This Row],[Kanji]],Raw_data_N2_Kanji[[Receipe]:[Meaning]],6,0)</f>
        <v>#N/A</v>
      </c>
      <c r="I1803" t="e">
        <f>VLOOKUP(Final_manabou_kanji[[#This Row],[Kanji]],Raw_data_N2_Kanji[[Receipe]:[Meaning]],7,0)</f>
        <v>#N/A</v>
      </c>
      <c r="J1803" t="e">
        <f>#REF!</f>
        <v>#REF!</v>
      </c>
      <c r="K1803" s="35">
        <f>Final_manabou_kanji[[#This Row],[Sr. no.]]</f>
        <v>1801</v>
      </c>
    </row>
    <row r="1804" spans="2:11" ht="15" customHeight="1" x14ac:dyDescent="0.3">
      <c r="B1804" s="34">
        <v>1802</v>
      </c>
      <c r="C1804" s="34" t="e">
        <f>VLOOKUP(Final_manabou_kanji[[#This Row],[Sr. no.]],Raw_data_N2_Kanji[[Sr. no.]:[Receipe no]],5,0)</f>
        <v>#N/A</v>
      </c>
      <c r="D1804" s="38" t="e">
        <f>VLOOKUP(Final_manabou_kanji[[#This Row],[Sr. no.]],Raw_data_N2_Kanji[[Sr. no.]:[Meaning]],7,0)</f>
        <v>#N/A</v>
      </c>
      <c r="E1804" s="3" t="e">
        <f>VLOOKUP(Final_manabou_kanji[[#This Row],[Sr. no.]],Raw_data_N2_Kanji[[Sr. no.]:[Meaning]],8,0)</f>
        <v>#N/A</v>
      </c>
      <c r="F1804" s="39" t="e">
        <f>VLOOKUP(Final_manabou_kanji[[#This Row],[Sr. no.]],Raw_data_N2_Kanji[[Sr. no.]:[Meaning]],9,0)</f>
        <v>#N/A</v>
      </c>
      <c r="G1804" s="66" t="e">
        <f>VLOOKUP(Final_manabou_kanji[[#This Row],[Sr. no.]],Raw_data_N2_Kanji[[Sr. no.]:[Sentence]],13,0)</f>
        <v>#N/A</v>
      </c>
      <c r="H1804" t="e">
        <f>VLOOKUP(Final_manabou_kanji[[#This Row],[Kanji]],Raw_data_N2_Kanji[[Receipe]:[Meaning]],6,0)</f>
        <v>#N/A</v>
      </c>
      <c r="I1804" t="e">
        <f>VLOOKUP(Final_manabou_kanji[[#This Row],[Kanji]],Raw_data_N2_Kanji[[Receipe]:[Meaning]],7,0)</f>
        <v>#N/A</v>
      </c>
      <c r="J1804" t="e">
        <f>#REF!</f>
        <v>#REF!</v>
      </c>
      <c r="K1804" s="35">
        <f>Final_manabou_kanji[[#This Row],[Sr. no.]]</f>
        <v>1802</v>
      </c>
    </row>
    <row r="1805" spans="2:11" ht="15" customHeight="1" x14ac:dyDescent="0.3">
      <c r="B1805" s="34">
        <v>1803</v>
      </c>
      <c r="C1805" s="34" t="e">
        <f>VLOOKUP(Final_manabou_kanji[[#This Row],[Sr. no.]],Raw_data_N2_Kanji[[Sr. no.]:[Receipe no]],5,0)</f>
        <v>#N/A</v>
      </c>
      <c r="D1805" s="38" t="e">
        <f>VLOOKUP(Final_manabou_kanji[[#This Row],[Sr. no.]],Raw_data_N2_Kanji[[Sr. no.]:[Meaning]],7,0)</f>
        <v>#N/A</v>
      </c>
      <c r="E1805" s="3" t="e">
        <f>VLOOKUP(Final_manabou_kanji[[#This Row],[Sr. no.]],Raw_data_N2_Kanji[[Sr. no.]:[Meaning]],8,0)</f>
        <v>#N/A</v>
      </c>
      <c r="F1805" s="39" t="e">
        <f>VLOOKUP(Final_manabou_kanji[[#This Row],[Sr. no.]],Raw_data_N2_Kanji[[Sr. no.]:[Meaning]],9,0)</f>
        <v>#N/A</v>
      </c>
      <c r="G1805" s="66" t="e">
        <f>VLOOKUP(Final_manabou_kanji[[#This Row],[Sr. no.]],Raw_data_N2_Kanji[[Sr. no.]:[Sentence]],13,0)</f>
        <v>#N/A</v>
      </c>
      <c r="H1805" t="e">
        <f>VLOOKUP(Final_manabou_kanji[[#This Row],[Kanji]],Raw_data_N2_Kanji[[Receipe]:[Meaning]],6,0)</f>
        <v>#N/A</v>
      </c>
      <c r="I1805" t="e">
        <f>VLOOKUP(Final_manabou_kanji[[#This Row],[Kanji]],Raw_data_N2_Kanji[[Receipe]:[Meaning]],7,0)</f>
        <v>#N/A</v>
      </c>
      <c r="J1805" t="e">
        <f>#REF!</f>
        <v>#REF!</v>
      </c>
      <c r="K1805" s="35">
        <f>Final_manabou_kanji[[#This Row],[Sr. no.]]</f>
        <v>1803</v>
      </c>
    </row>
    <row r="1806" spans="2:11" ht="15" customHeight="1" x14ac:dyDescent="0.3">
      <c r="B1806" s="34">
        <v>1804</v>
      </c>
      <c r="C1806" s="34" t="e">
        <f>VLOOKUP(Final_manabou_kanji[[#This Row],[Sr. no.]],Raw_data_N2_Kanji[[Sr. no.]:[Receipe no]],5,0)</f>
        <v>#N/A</v>
      </c>
      <c r="D1806" s="38" t="e">
        <f>VLOOKUP(Final_manabou_kanji[[#This Row],[Sr. no.]],Raw_data_N2_Kanji[[Sr. no.]:[Meaning]],7,0)</f>
        <v>#N/A</v>
      </c>
      <c r="E1806" s="3" t="e">
        <f>VLOOKUP(Final_manabou_kanji[[#This Row],[Sr. no.]],Raw_data_N2_Kanji[[Sr. no.]:[Meaning]],8,0)</f>
        <v>#N/A</v>
      </c>
      <c r="F1806" s="39" t="e">
        <f>VLOOKUP(Final_manabou_kanji[[#This Row],[Sr. no.]],Raw_data_N2_Kanji[[Sr. no.]:[Meaning]],9,0)</f>
        <v>#N/A</v>
      </c>
      <c r="G1806" s="66" t="e">
        <f>VLOOKUP(Final_manabou_kanji[[#This Row],[Sr. no.]],Raw_data_N2_Kanji[[Sr. no.]:[Sentence]],13,0)</f>
        <v>#N/A</v>
      </c>
      <c r="H1806" t="e">
        <f>VLOOKUP(Final_manabou_kanji[[#This Row],[Kanji]],Raw_data_N2_Kanji[[Receipe]:[Meaning]],6,0)</f>
        <v>#N/A</v>
      </c>
      <c r="I1806" t="e">
        <f>VLOOKUP(Final_manabou_kanji[[#This Row],[Kanji]],Raw_data_N2_Kanji[[Receipe]:[Meaning]],7,0)</f>
        <v>#N/A</v>
      </c>
      <c r="J1806" t="e">
        <f>#REF!</f>
        <v>#REF!</v>
      </c>
      <c r="K1806" s="35">
        <f>Final_manabou_kanji[[#This Row],[Sr. no.]]</f>
        <v>1804</v>
      </c>
    </row>
    <row r="1807" spans="2:11" ht="15" customHeight="1" x14ac:dyDescent="0.3">
      <c r="B1807" s="34">
        <v>1805</v>
      </c>
      <c r="C1807" s="34" t="e">
        <f>VLOOKUP(Final_manabou_kanji[[#This Row],[Sr. no.]],Raw_data_N2_Kanji[[Sr. no.]:[Receipe no]],5,0)</f>
        <v>#N/A</v>
      </c>
      <c r="D1807" s="38" t="e">
        <f>VLOOKUP(Final_manabou_kanji[[#This Row],[Sr. no.]],Raw_data_N2_Kanji[[Sr. no.]:[Meaning]],7,0)</f>
        <v>#N/A</v>
      </c>
      <c r="E1807" s="3" t="e">
        <f>VLOOKUP(Final_manabou_kanji[[#This Row],[Sr. no.]],Raw_data_N2_Kanji[[Sr. no.]:[Meaning]],8,0)</f>
        <v>#N/A</v>
      </c>
      <c r="F1807" s="39" t="e">
        <f>VLOOKUP(Final_manabou_kanji[[#This Row],[Sr. no.]],Raw_data_N2_Kanji[[Sr. no.]:[Meaning]],9,0)</f>
        <v>#N/A</v>
      </c>
      <c r="G1807" s="66" t="e">
        <f>VLOOKUP(Final_manabou_kanji[[#This Row],[Sr. no.]],Raw_data_N2_Kanji[[Sr. no.]:[Sentence]],13,0)</f>
        <v>#N/A</v>
      </c>
      <c r="H1807" t="e">
        <f>VLOOKUP(Final_manabou_kanji[[#This Row],[Kanji]],Raw_data_N2_Kanji[[Receipe]:[Meaning]],6,0)</f>
        <v>#N/A</v>
      </c>
      <c r="I1807" t="e">
        <f>VLOOKUP(Final_manabou_kanji[[#This Row],[Kanji]],Raw_data_N2_Kanji[[Receipe]:[Meaning]],7,0)</f>
        <v>#N/A</v>
      </c>
      <c r="J1807" t="e">
        <f>#REF!</f>
        <v>#REF!</v>
      </c>
      <c r="K1807" s="35">
        <f>Final_manabou_kanji[[#This Row],[Sr. no.]]</f>
        <v>1805</v>
      </c>
    </row>
    <row r="1808" spans="2:11" ht="15" customHeight="1" x14ac:dyDescent="0.3">
      <c r="B1808" s="34">
        <v>1806</v>
      </c>
      <c r="C1808" s="34" t="e">
        <f>VLOOKUP(Final_manabou_kanji[[#This Row],[Sr. no.]],Raw_data_N2_Kanji[[Sr. no.]:[Receipe no]],5,0)</f>
        <v>#N/A</v>
      </c>
      <c r="D1808" s="38" t="e">
        <f>VLOOKUP(Final_manabou_kanji[[#This Row],[Sr. no.]],Raw_data_N2_Kanji[[Sr. no.]:[Meaning]],7,0)</f>
        <v>#N/A</v>
      </c>
      <c r="E1808" s="3" t="e">
        <f>VLOOKUP(Final_manabou_kanji[[#This Row],[Sr. no.]],Raw_data_N2_Kanji[[Sr. no.]:[Meaning]],8,0)</f>
        <v>#N/A</v>
      </c>
      <c r="F1808" s="39" t="e">
        <f>VLOOKUP(Final_manabou_kanji[[#This Row],[Sr. no.]],Raw_data_N2_Kanji[[Sr. no.]:[Meaning]],9,0)</f>
        <v>#N/A</v>
      </c>
      <c r="G1808" s="66" t="e">
        <f>VLOOKUP(Final_manabou_kanji[[#This Row],[Sr. no.]],Raw_data_N2_Kanji[[Sr. no.]:[Sentence]],13,0)</f>
        <v>#N/A</v>
      </c>
      <c r="H1808" t="e">
        <f>VLOOKUP(Final_manabou_kanji[[#This Row],[Kanji]],Raw_data_N2_Kanji[[Receipe]:[Meaning]],6,0)</f>
        <v>#N/A</v>
      </c>
      <c r="I1808" t="e">
        <f>VLOOKUP(Final_manabou_kanji[[#This Row],[Kanji]],Raw_data_N2_Kanji[[Receipe]:[Meaning]],7,0)</f>
        <v>#N/A</v>
      </c>
      <c r="J1808" t="e">
        <f>#REF!</f>
        <v>#REF!</v>
      </c>
      <c r="K1808" s="35">
        <f>Final_manabou_kanji[[#This Row],[Sr. no.]]</f>
        <v>1806</v>
      </c>
    </row>
    <row r="1809" spans="2:11" ht="15" customHeight="1" x14ac:dyDescent="0.3">
      <c r="B1809" s="34">
        <v>1807</v>
      </c>
      <c r="C1809" s="34" t="e">
        <f>VLOOKUP(Final_manabou_kanji[[#This Row],[Sr. no.]],Raw_data_N2_Kanji[[Sr. no.]:[Receipe no]],5,0)</f>
        <v>#N/A</v>
      </c>
      <c r="D1809" s="38" t="e">
        <f>VLOOKUP(Final_manabou_kanji[[#This Row],[Sr. no.]],Raw_data_N2_Kanji[[Sr. no.]:[Meaning]],7,0)</f>
        <v>#N/A</v>
      </c>
      <c r="E1809" s="3" t="e">
        <f>VLOOKUP(Final_manabou_kanji[[#This Row],[Sr. no.]],Raw_data_N2_Kanji[[Sr. no.]:[Meaning]],8,0)</f>
        <v>#N/A</v>
      </c>
      <c r="F1809" s="39" t="e">
        <f>VLOOKUP(Final_manabou_kanji[[#This Row],[Sr. no.]],Raw_data_N2_Kanji[[Sr. no.]:[Meaning]],9,0)</f>
        <v>#N/A</v>
      </c>
      <c r="G1809" s="66" t="e">
        <f>VLOOKUP(Final_manabou_kanji[[#This Row],[Sr. no.]],Raw_data_N2_Kanji[[Sr. no.]:[Sentence]],13,0)</f>
        <v>#N/A</v>
      </c>
      <c r="H1809" t="e">
        <f>VLOOKUP(Final_manabou_kanji[[#This Row],[Kanji]],Raw_data_N2_Kanji[[Receipe]:[Meaning]],6,0)</f>
        <v>#N/A</v>
      </c>
      <c r="I1809" t="e">
        <f>VLOOKUP(Final_manabou_kanji[[#This Row],[Kanji]],Raw_data_N2_Kanji[[Receipe]:[Meaning]],7,0)</f>
        <v>#N/A</v>
      </c>
      <c r="J1809" t="e">
        <f>#REF!</f>
        <v>#REF!</v>
      </c>
      <c r="K1809" s="35">
        <f>Final_manabou_kanji[[#This Row],[Sr. no.]]</f>
        <v>1807</v>
      </c>
    </row>
  </sheetData>
  <phoneticPr fontId="63" type="noConversion"/>
  <dataValidations disablePrompts="1" count="1">
    <dataValidation allowBlank="1" showErrorMessage="1" sqref="L3:M652" xr:uid="{8BA83276-04F1-4EA3-A917-FE7B1859D326}"/>
  </dataValidations>
  <pageMargins left="0.7" right="0.7" top="0.75" bottom="0.75" header="0" footer="0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F749-BC07-4B45-99F6-4F918794B5C3}">
  <dimension ref="B1:K51"/>
  <sheetViews>
    <sheetView workbookViewId="0">
      <selection activeCell="E23" sqref="E23"/>
    </sheetView>
  </sheetViews>
  <sheetFormatPr defaultRowHeight="14.4" x14ac:dyDescent="0.3"/>
  <cols>
    <col min="2" max="4" width="12.109375" customWidth="1"/>
    <col min="6" max="6" width="12.21875" bestFit="1" customWidth="1"/>
  </cols>
  <sheetData>
    <row r="1" spans="2:11" s="63" customFormat="1" ht="18" x14ac:dyDescent="0.35">
      <c r="B1" s="63" t="s">
        <v>3</v>
      </c>
      <c r="C1" s="63" t="s">
        <v>4</v>
      </c>
      <c r="D1" s="63" t="s">
        <v>29</v>
      </c>
      <c r="E1" s="63" t="s">
        <v>83</v>
      </c>
      <c r="F1" s="63" t="s">
        <v>82</v>
      </c>
      <c r="G1" s="63" t="s">
        <v>84</v>
      </c>
      <c r="J1" s="63" t="s">
        <v>31</v>
      </c>
      <c r="K1" s="63" t="s">
        <v>95</v>
      </c>
    </row>
    <row r="2" spans="2:11" x14ac:dyDescent="0.3">
      <c r="B2">
        <f t="shared" ref="B2:B33" si="0">IF($B1="Column1",1,
IF(AND($C2=1,OR($C1=6,$C1=5,$C1=4,$C1=3)),$B1+1,$B1))</f>
        <v>1</v>
      </c>
      <c r="C2">
        <v>1</v>
      </c>
      <c r="D2" t="str">
        <f>$B2&amp;$C2</f>
        <v>11</v>
      </c>
      <c r="E2" t="str">
        <f t="shared" ref="E2:E33" si="1">$B2&amp;"章"&amp;$C2&amp;"課"</f>
        <v>1章1課</v>
      </c>
      <c r="F2">
        <v>8</v>
      </c>
      <c r="G2">
        <f t="shared" ref="G2:G33" si="2">IF($F2&lt;&gt;"",$F2,$G1+2)</f>
        <v>8</v>
      </c>
      <c r="J2">
        <f>ROW()-ROW(Table4[#Headers])</f>
        <v>1</v>
      </c>
      <c r="K2" t="str">
        <f>IFERROR(VLOOKUP(Table4[[#This Row],[Sr]],'1_Raw_data'!$A:$D,4,0),"")</f>
        <v>Burmese Favourite</v>
      </c>
    </row>
    <row r="3" spans="2:11" x14ac:dyDescent="0.3">
      <c r="B3">
        <f t="shared" si="0"/>
        <v>1</v>
      </c>
      <c r="C3">
        <v>2</v>
      </c>
      <c r="D3" t="str">
        <f>$B3&amp;$C3</f>
        <v>12</v>
      </c>
      <c r="E3" t="str">
        <f t="shared" si="1"/>
        <v>1章2課</v>
      </c>
      <c r="G3">
        <f t="shared" si="2"/>
        <v>10</v>
      </c>
      <c r="J3">
        <f>ROW()-ROW(Table4[#Headers])</f>
        <v>2</v>
      </c>
      <c r="K3" t="str">
        <f>IFERROR(VLOOKUP(Table4[[#This Row],[Sr]],'1_Raw_data'!$A:$D,4,0),"")</f>
        <v>Various cuisines</v>
      </c>
    </row>
    <row r="4" spans="2:11" x14ac:dyDescent="0.3">
      <c r="B4">
        <f t="shared" si="0"/>
        <v>1</v>
      </c>
      <c r="C4">
        <v>3</v>
      </c>
      <c r="D4" t="str">
        <f t="shared" ref="D4:D49" si="3">$B4&amp;$C4</f>
        <v>13</v>
      </c>
      <c r="E4" t="str">
        <f t="shared" si="1"/>
        <v>1章3課</v>
      </c>
      <c r="G4">
        <f t="shared" si="2"/>
        <v>12</v>
      </c>
      <c r="J4">
        <f>ROW()-ROW(Table4[#Headers])</f>
        <v>3</v>
      </c>
      <c r="K4" t="str">
        <f>IFERROR(VLOOKUP(Table4[[#This Row],[Sr]],'1_Raw_data'!$A:$D,4,0),"")</f>
        <v>Snacks</v>
      </c>
    </row>
    <row r="5" spans="2:11" x14ac:dyDescent="0.3">
      <c r="B5">
        <f t="shared" si="0"/>
        <v>1</v>
      </c>
      <c r="C5">
        <v>4</v>
      </c>
      <c r="D5" t="str">
        <f t="shared" si="3"/>
        <v>14</v>
      </c>
      <c r="E5" t="str">
        <f t="shared" si="1"/>
        <v>1章4課</v>
      </c>
      <c r="G5">
        <f t="shared" si="2"/>
        <v>14</v>
      </c>
      <c r="J5">
        <f>ROW()-ROW(Table4[#Headers])</f>
        <v>4</v>
      </c>
      <c r="K5" t="str">
        <f>IFERROR(VLOOKUP(Table4[[#This Row],[Sr]],'1_Raw_data'!$A:$D,4,0),"")</f>
        <v>Appetizers</v>
      </c>
    </row>
    <row r="6" spans="2:11" x14ac:dyDescent="0.3">
      <c r="B6">
        <f t="shared" si="0"/>
        <v>2</v>
      </c>
      <c r="C6">
        <v>1</v>
      </c>
      <c r="D6" t="str">
        <f t="shared" si="3"/>
        <v>21</v>
      </c>
      <c r="E6" t="str">
        <f t="shared" si="1"/>
        <v>2章1課</v>
      </c>
      <c r="F6">
        <v>18</v>
      </c>
      <c r="G6">
        <f t="shared" si="2"/>
        <v>18</v>
      </c>
      <c r="J6">
        <f>ROW()-ROW(Table4[#Headers])</f>
        <v>5</v>
      </c>
      <c r="K6" t="str">
        <f>IFERROR(VLOOKUP(Table4[[#This Row],[Sr]],'1_Raw_data'!$A:$D,4,0),"")</f>
        <v>Rice, Noodles</v>
      </c>
    </row>
    <row r="7" spans="2:11" x14ac:dyDescent="0.3">
      <c r="B7">
        <f t="shared" si="0"/>
        <v>2</v>
      </c>
      <c r="C7">
        <v>2</v>
      </c>
      <c r="D7" t="str">
        <f t="shared" si="3"/>
        <v>22</v>
      </c>
      <c r="E7" t="str">
        <f t="shared" si="1"/>
        <v>2章2課</v>
      </c>
      <c r="G7">
        <f t="shared" si="2"/>
        <v>20</v>
      </c>
      <c r="J7">
        <f>ROW()-ROW(Table4[#Headers])</f>
        <v>6</v>
      </c>
      <c r="K7" t="str">
        <f>IFERROR(VLOOKUP(Table4[[#This Row],[Sr]],'1_Raw_data'!$A:$D,4,0),"")</f>
        <v>Chicken &amp; Duck (Lunch, Dinner)</v>
      </c>
    </row>
    <row r="8" spans="2:11" x14ac:dyDescent="0.3">
      <c r="B8">
        <f t="shared" si="0"/>
        <v>2</v>
      </c>
      <c r="C8">
        <v>3</v>
      </c>
      <c r="D8" t="str">
        <f t="shared" si="3"/>
        <v>23</v>
      </c>
      <c r="E8" t="str">
        <f t="shared" si="1"/>
        <v>2章3課</v>
      </c>
      <c r="G8">
        <f t="shared" si="2"/>
        <v>22</v>
      </c>
      <c r="J8">
        <f>ROW()-ROW(Table4[#Headers])</f>
        <v>7</v>
      </c>
      <c r="K8" t="str">
        <f>IFERROR(VLOOKUP(Table4[[#This Row],[Sr]],'1_Raw_data'!$A:$D,4,0),"")</f>
        <v>Beef &amp; Mutton (Lunch, Dinner)</v>
      </c>
    </row>
    <row r="9" spans="2:11" x14ac:dyDescent="0.3">
      <c r="B9">
        <f t="shared" si="0"/>
        <v>2</v>
      </c>
      <c r="C9">
        <v>4</v>
      </c>
      <c r="D9" t="str">
        <f t="shared" si="3"/>
        <v>24</v>
      </c>
      <c r="E9" t="str">
        <f t="shared" si="1"/>
        <v>2章4課</v>
      </c>
      <c r="G9">
        <f t="shared" si="2"/>
        <v>24</v>
      </c>
      <c r="J9">
        <f>ROW()-ROW(Table4[#Headers])</f>
        <v>8</v>
      </c>
      <c r="K9" t="str">
        <f>IFERROR(VLOOKUP(Table4[[#This Row],[Sr]],'1_Raw_data'!$A:$D,4,0),"")</f>
        <v>Pork (Lunch, Dinner)</v>
      </c>
    </row>
    <row r="10" spans="2:11" x14ac:dyDescent="0.3">
      <c r="B10">
        <f t="shared" si="0"/>
        <v>2</v>
      </c>
      <c r="C10">
        <v>5</v>
      </c>
      <c r="D10" t="str">
        <f t="shared" si="3"/>
        <v>25</v>
      </c>
      <c r="E10" t="str">
        <f t="shared" si="1"/>
        <v>2章5課</v>
      </c>
      <c r="G10">
        <f t="shared" si="2"/>
        <v>26</v>
      </c>
      <c r="J10">
        <f>ROW()-ROW(Table4[#Headers])</f>
        <v>9</v>
      </c>
      <c r="K10" t="str">
        <f>IFERROR(VLOOKUP(Table4[[#This Row],[Sr]],'1_Raw_data'!$A:$D,4,0),"")</f>
        <v>Seafood (Lunch, Dinner)</v>
      </c>
    </row>
    <row r="11" spans="2:11" x14ac:dyDescent="0.3">
      <c r="B11">
        <f t="shared" si="0"/>
        <v>3</v>
      </c>
      <c r="C11">
        <v>1</v>
      </c>
      <c r="D11" t="str">
        <f t="shared" si="3"/>
        <v>31</v>
      </c>
      <c r="E11" t="str">
        <f t="shared" si="1"/>
        <v>3章1課</v>
      </c>
      <c r="F11">
        <v>30</v>
      </c>
      <c r="G11">
        <f t="shared" si="2"/>
        <v>30</v>
      </c>
      <c r="J11">
        <f>ROW()-ROW(Table4[#Headers])</f>
        <v>10</v>
      </c>
      <c r="K11" t="str">
        <f>IFERROR(VLOOKUP(Table4[[#This Row],[Sr]],'1_Raw_data'!$A:$D,4,0),"")</f>
        <v>Sauce and Side Dishes</v>
      </c>
    </row>
    <row r="12" spans="2:11" x14ac:dyDescent="0.3">
      <c r="B12">
        <f t="shared" si="0"/>
        <v>3</v>
      </c>
      <c r="C12">
        <v>2</v>
      </c>
      <c r="D12" t="str">
        <f t="shared" si="3"/>
        <v>32</v>
      </c>
      <c r="E12" t="str">
        <f t="shared" si="1"/>
        <v>3章2課</v>
      </c>
      <c r="G12">
        <f t="shared" si="2"/>
        <v>32</v>
      </c>
      <c r="J12">
        <f>ROW()-ROW(Table4[#Headers])</f>
        <v>11</v>
      </c>
      <c r="K12" t="str">
        <f>IFERROR(VLOOKUP(Table4[[#This Row],[Sr]],'1_Raw_data'!$A:$D,4,0),"")</f>
        <v>Vegetables (Lunch, Dinner)</v>
      </c>
    </row>
    <row r="13" spans="2:11" x14ac:dyDescent="0.3">
      <c r="B13">
        <f t="shared" si="0"/>
        <v>3</v>
      </c>
      <c r="C13">
        <v>3</v>
      </c>
      <c r="D13" t="str">
        <f t="shared" si="3"/>
        <v>33</v>
      </c>
      <c r="E13" t="str">
        <f t="shared" si="1"/>
        <v>3章3課</v>
      </c>
      <c r="G13">
        <f t="shared" si="2"/>
        <v>34</v>
      </c>
      <c r="J13">
        <f>ROW()-ROW(Table4[#Headers])</f>
        <v>12</v>
      </c>
      <c r="K13" t="str">
        <f>IFERROR(VLOOKUP(Table4[[#This Row],[Sr]],'1_Raw_data'!$A:$D,4,0),"")</f>
        <v>Soup (Lunch, Dinner)</v>
      </c>
    </row>
    <row r="14" spans="2:11" x14ac:dyDescent="0.3">
      <c r="B14">
        <f t="shared" si="0"/>
        <v>3</v>
      </c>
      <c r="C14">
        <v>4</v>
      </c>
      <c r="D14" t="str">
        <f t="shared" si="3"/>
        <v>34</v>
      </c>
      <c r="E14" t="str">
        <f t="shared" si="1"/>
        <v>3章4課</v>
      </c>
      <c r="G14">
        <f t="shared" si="2"/>
        <v>36</v>
      </c>
      <c r="J14">
        <f>ROW()-ROW(Table4[#Headers])</f>
        <v>13</v>
      </c>
      <c r="K14" t="str">
        <f>IFERROR(VLOOKUP(Table4[[#This Row],[Sr]],'1_Raw_data'!$A:$D,4,0),"")</f>
        <v>Dessert &amp; Sweets</v>
      </c>
    </row>
    <row r="15" spans="2:11" x14ac:dyDescent="0.3">
      <c r="B15">
        <f t="shared" si="0"/>
        <v>3</v>
      </c>
      <c r="C15">
        <v>5</v>
      </c>
      <c r="D15" t="str">
        <f t="shared" si="3"/>
        <v>35</v>
      </c>
      <c r="E15" t="str">
        <f t="shared" si="1"/>
        <v>3章5課</v>
      </c>
      <c r="G15">
        <f t="shared" si="2"/>
        <v>38</v>
      </c>
      <c r="J15">
        <f>ROW()-ROW(Table4[#Headers])</f>
        <v>14</v>
      </c>
      <c r="K15" t="str">
        <f>IFERROR(VLOOKUP(Table4[[#This Row],[Sr]],'1_Raw_data'!$A:$D,4,0),"")</f>
        <v>Drinks &amp; beverages</v>
      </c>
    </row>
    <row r="16" spans="2:11" x14ac:dyDescent="0.3">
      <c r="B16">
        <f t="shared" si="0"/>
        <v>4</v>
      </c>
      <c r="C16">
        <v>1</v>
      </c>
      <c r="D16" t="str">
        <f t="shared" si="3"/>
        <v>41</v>
      </c>
      <c r="E16" t="str">
        <f t="shared" si="1"/>
        <v>4章1課</v>
      </c>
      <c r="F16">
        <v>42</v>
      </c>
      <c r="G16">
        <f t="shared" si="2"/>
        <v>42</v>
      </c>
      <c r="J16">
        <f>ROW()-ROW(Table4[#Headers])</f>
        <v>15</v>
      </c>
      <c r="K16" t="str">
        <f>IFERROR(VLOOKUP(Table4[[#This Row],[Sr]],'1_Raw_data'!$A:$D,4,0),"")</f>
        <v/>
      </c>
    </row>
    <row r="17" spans="2:11" x14ac:dyDescent="0.3">
      <c r="B17">
        <f t="shared" si="0"/>
        <v>4</v>
      </c>
      <c r="C17">
        <v>2</v>
      </c>
      <c r="D17" t="str">
        <f t="shared" si="3"/>
        <v>42</v>
      </c>
      <c r="E17" t="str">
        <f t="shared" si="1"/>
        <v>4章2課</v>
      </c>
      <c r="G17">
        <f t="shared" si="2"/>
        <v>44</v>
      </c>
      <c r="J17">
        <f>ROW()-ROW(Table4[#Headers])</f>
        <v>16</v>
      </c>
      <c r="K17" t="str">
        <f>IFERROR(VLOOKUP(Table4[[#This Row],[Sr]],'1_Raw_data'!$A:$D,4,0),"")</f>
        <v/>
      </c>
    </row>
    <row r="18" spans="2:11" x14ac:dyDescent="0.3">
      <c r="B18">
        <f t="shared" si="0"/>
        <v>4</v>
      </c>
      <c r="C18">
        <v>3</v>
      </c>
      <c r="D18" t="str">
        <f t="shared" si="3"/>
        <v>43</v>
      </c>
      <c r="E18" t="str">
        <f t="shared" si="1"/>
        <v>4章3課</v>
      </c>
      <c r="G18">
        <f t="shared" si="2"/>
        <v>46</v>
      </c>
      <c r="J18">
        <f>ROW()-ROW(Table4[#Headers])</f>
        <v>17</v>
      </c>
      <c r="K18" t="str">
        <f>IFERROR(VLOOKUP(Table4[[#This Row],[Sr]],'1_Raw_data'!$A:$D,4,0),"")</f>
        <v/>
      </c>
    </row>
    <row r="19" spans="2:11" x14ac:dyDescent="0.3">
      <c r="B19">
        <f t="shared" si="0"/>
        <v>5</v>
      </c>
      <c r="C19">
        <v>1</v>
      </c>
      <c r="D19" t="str">
        <f t="shared" si="3"/>
        <v>51</v>
      </c>
      <c r="E19" t="str">
        <f t="shared" si="1"/>
        <v>5章1課</v>
      </c>
      <c r="F19">
        <v>50</v>
      </c>
      <c r="G19">
        <f t="shared" si="2"/>
        <v>50</v>
      </c>
      <c r="J19">
        <f>ROW()-ROW(Table4[#Headers])</f>
        <v>18</v>
      </c>
      <c r="K19" t="str">
        <f>IFERROR(VLOOKUP(Table4[[#This Row],[Sr]],'1_Raw_data'!$A:$D,4,0),"")</f>
        <v/>
      </c>
    </row>
    <row r="20" spans="2:11" x14ac:dyDescent="0.3">
      <c r="B20">
        <f t="shared" si="0"/>
        <v>5</v>
      </c>
      <c r="C20">
        <v>2</v>
      </c>
      <c r="D20" t="str">
        <f t="shared" si="3"/>
        <v>52</v>
      </c>
      <c r="E20" t="str">
        <f t="shared" si="1"/>
        <v>5章2課</v>
      </c>
      <c r="G20">
        <f t="shared" si="2"/>
        <v>52</v>
      </c>
    </row>
    <row r="21" spans="2:11" x14ac:dyDescent="0.3">
      <c r="B21">
        <f t="shared" si="0"/>
        <v>5</v>
      </c>
      <c r="C21">
        <v>3</v>
      </c>
      <c r="D21" t="str">
        <f t="shared" si="3"/>
        <v>53</v>
      </c>
      <c r="E21" t="str">
        <f t="shared" si="1"/>
        <v>5章3課</v>
      </c>
      <c r="G21">
        <f t="shared" si="2"/>
        <v>54</v>
      </c>
    </row>
    <row r="22" spans="2:11" x14ac:dyDescent="0.3">
      <c r="B22">
        <f t="shared" si="0"/>
        <v>5</v>
      </c>
      <c r="C22">
        <v>4</v>
      </c>
      <c r="D22" t="str">
        <f t="shared" si="3"/>
        <v>54</v>
      </c>
      <c r="E22" t="str">
        <f t="shared" si="1"/>
        <v>5章4課</v>
      </c>
      <c r="G22">
        <f t="shared" si="2"/>
        <v>56</v>
      </c>
    </row>
    <row r="23" spans="2:11" x14ac:dyDescent="0.3">
      <c r="B23">
        <f t="shared" si="0"/>
        <v>6</v>
      </c>
      <c r="C23">
        <v>1</v>
      </c>
      <c r="D23" t="str">
        <f t="shared" si="3"/>
        <v>61</v>
      </c>
      <c r="E23" t="str">
        <f t="shared" si="1"/>
        <v>6章1課</v>
      </c>
      <c r="F23">
        <v>60</v>
      </c>
      <c r="G23">
        <f t="shared" si="2"/>
        <v>60</v>
      </c>
    </row>
    <row r="24" spans="2:11" x14ac:dyDescent="0.3">
      <c r="B24">
        <f t="shared" si="0"/>
        <v>6</v>
      </c>
      <c r="C24">
        <v>2</v>
      </c>
      <c r="D24" t="str">
        <f t="shared" si="3"/>
        <v>62</v>
      </c>
      <c r="E24" t="str">
        <f t="shared" si="1"/>
        <v>6章2課</v>
      </c>
      <c r="G24">
        <f t="shared" si="2"/>
        <v>62</v>
      </c>
    </row>
    <row r="25" spans="2:11" x14ac:dyDescent="0.3">
      <c r="B25">
        <f t="shared" si="0"/>
        <v>6</v>
      </c>
      <c r="C25">
        <v>3</v>
      </c>
      <c r="D25" t="str">
        <f t="shared" si="3"/>
        <v>63</v>
      </c>
      <c r="E25" t="str">
        <f t="shared" si="1"/>
        <v>6章3課</v>
      </c>
      <c r="G25">
        <f t="shared" si="2"/>
        <v>64</v>
      </c>
    </row>
    <row r="26" spans="2:11" x14ac:dyDescent="0.3">
      <c r="B26">
        <f t="shared" si="0"/>
        <v>6</v>
      </c>
      <c r="C26">
        <v>4</v>
      </c>
      <c r="D26" t="str">
        <f t="shared" si="3"/>
        <v>64</v>
      </c>
      <c r="E26" t="str">
        <f t="shared" si="1"/>
        <v>6章4課</v>
      </c>
      <c r="G26">
        <f t="shared" si="2"/>
        <v>66</v>
      </c>
    </row>
    <row r="27" spans="2:11" x14ac:dyDescent="0.3">
      <c r="B27">
        <f t="shared" si="0"/>
        <v>7</v>
      </c>
      <c r="C27">
        <v>1</v>
      </c>
      <c r="D27" t="str">
        <f t="shared" si="3"/>
        <v>71</v>
      </c>
      <c r="E27" t="str">
        <f t="shared" si="1"/>
        <v>7章1課</v>
      </c>
      <c r="F27">
        <v>70</v>
      </c>
      <c r="G27">
        <f t="shared" si="2"/>
        <v>70</v>
      </c>
    </row>
    <row r="28" spans="2:11" x14ac:dyDescent="0.3">
      <c r="B28">
        <f t="shared" si="0"/>
        <v>7</v>
      </c>
      <c r="C28">
        <v>2</v>
      </c>
      <c r="D28" t="str">
        <f t="shared" si="3"/>
        <v>72</v>
      </c>
      <c r="E28" t="str">
        <f t="shared" si="1"/>
        <v>7章2課</v>
      </c>
      <c r="G28">
        <f t="shared" si="2"/>
        <v>72</v>
      </c>
    </row>
    <row r="29" spans="2:11" x14ac:dyDescent="0.3">
      <c r="B29">
        <f t="shared" si="0"/>
        <v>7</v>
      </c>
      <c r="C29">
        <v>3</v>
      </c>
      <c r="D29" t="str">
        <f t="shared" si="3"/>
        <v>73</v>
      </c>
      <c r="E29" t="str">
        <f t="shared" si="1"/>
        <v>7章3課</v>
      </c>
      <c r="G29">
        <f t="shared" si="2"/>
        <v>74</v>
      </c>
    </row>
    <row r="30" spans="2:11" x14ac:dyDescent="0.3">
      <c r="B30">
        <f t="shared" si="0"/>
        <v>7</v>
      </c>
      <c r="C30">
        <v>4</v>
      </c>
      <c r="D30" t="str">
        <f t="shared" si="3"/>
        <v>74</v>
      </c>
      <c r="E30" t="str">
        <f t="shared" si="1"/>
        <v>7章4課</v>
      </c>
      <c r="G30">
        <f t="shared" si="2"/>
        <v>76</v>
      </c>
    </row>
    <row r="31" spans="2:11" x14ac:dyDescent="0.3">
      <c r="B31">
        <f t="shared" si="0"/>
        <v>8</v>
      </c>
      <c r="C31">
        <v>1</v>
      </c>
      <c r="D31" t="str">
        <f t="shared" si="3"/>
        <v>81</v>
      </c>
      <c r="E31" t="str">
        <f t="shared" si="1"/>
        <v>8章1課</v>
      </c>
      <c r="F31">
        <v>80</v>
      </c>
      <c r="G31">
        <f t="shared" si="2"/>
        <v>80</v>
      </c>
    </row>
    <row r="32" spans="2:11" x14ac:dyDescent="0.3">
      <c r="B32">
        <f t="shared" si="0"/>
        <v>8</v>
      </c>
      <c r="C32">
        <v>2</v>
      </c>
      <c r="D32" t="str">
        <f t="shared" si="3"/>
        <v>82</v>
      </c>
      <c r="E32" t="str">
        <f t="shared" si="1"/>
        <v>8章2課</v>
      </c>
      <c r="G32">
        <f t="shared" si="2"/>
        <v>82</v>
      </c>
    </row>
    <row r="33" spans="2:7" x14ac:dyDescent="0.3">
      <c r="B33">
        <f t="shared" si="0"/>
        <v>8</v>
      </c>
      <c r="C33">
        <v>3</v>
      </c>
      <c r="D33" t="str">
        <f t="shared" si="3"/>
        <v>83</v>
      </c>
      <c r="E33" t="str">
        <f t="shared" si="1"/>
        <v>8章3課</v>
      </c>
      <c r="G33">
        <f t="shared" si="2"/>
        <v>84</v>
      </c>
    </row>
    <row r="34" spans="2:7" x14ac:dyDescent="0.3">
      <c r="B34">
        <f t="shared" ref="B34:B51" si="4">IF($B33="Column1",1,
IF(AND($C34=1,OR($C33=6,$C33=5,$C33=4,$C33=3)),$B33+1,$B33))</f>
        <v>9</v>
      </c>
      <c r="C34">
        <v>1</v>
      </c>
      <c r="D34" t="str">
        <f t="shared" si="3"/>
        <v>91</v>
      </c>
      <c r="E34" t="str">
        <f t="shared" ref="E34:E51" si="5">$B34&amp;"章"&amp;$C34&amp;"課"</f>
        <v>9章1課</v>
      </c>
      <c r="F34">
        <v>88</v>
      </c>
      <c r="G34">
        <f t="shared" ref="G34:G51" si="6">IF($F34&lt;&gt;"",$F34,$G33+2)</f>
        <v>88</v>
      </c>
    </row>
    <row r="35" spans="2:7" x14ac:dyDescent="0.3">
      <c r="B35">
        <f t="shared" si="4"/>
        <v>9</v>
      </c>
      <c r="C35">
        <v>2</v>
      </c>
      <c r="D35" t="str">
        <f t="shared" si="3"/>
        <v>92</v>
      </c>
      <c r="E35" t="str">
        <f t="shared" si="5"/>
        <v>9章2課</v>
      </c>
      <c r="G35">
        <f t="shared" si="6"/>
        <v>90</v>
      </c>
    </row>
    <row r="36" spans="2:7" x14ac:dyDescent="0.3">
      <c r="B36">
        <f t="shared" si="4"/>
        <v>9</v>
      </c>
      <c r="C36">
        <v>3</v>
      </c>
      <c r="D36" t="str">
        <f t="shared" si="3"/>
        <v>93</v>
      </c>
      <c r="E36" t="str">
        <f t="shared" si="5"/>
        <v>9章3課</v>
      </c>
      <c r="G36">
        <f t="shared" si="6"/>
        <v>92</v>
      </c>
    </row>
    <row r="37" spans="2:7" x14ac:dyDescent="0.3">
      <c r="B37">
        <f t="shared" si="4"/>
        <v>10</v>
      </c>
      <c r="C37">
        <v>1</v>
      </c>
      <c r="D37" t="str">
        <f t="shared" si="3"/>
        <v>101</v>
      </c>
      <c r="E37" t="str">
        <f t="shared" si="5"/>
        <v>10章1課</v>
      </c>
      <c r="F37">
        <v>96</v>
      </c>
      <c r="G37">
        <f t="shared" si="6"/>
        <v>96</v>
      </c>
    </row>
    <row r="38" spans="2:7" x14ac:dyDescent="0.3">
      <c r="B38">
        <f t="shared" si="4"/>
        <v>10</v>
      </c>
      <c r="C38">
        <v>2</v>
      </c>
      <c r="D38" t="str">
        <f t="shared" si="3"/>
        <v>102</v>
      </c>
      <c r="E38" t="str">
        <f t="shared" si="5"/>
        <v>10章2課</v>
      </c>
      <c r="G38">
        <f t="shared" si="6"/>
        <v>98</v>
      </c>
    </row>
    <row r="39" spans="2:7" x14ac:dyDescent="0.3">
      <c r="B39">
        <f t="shared" si="4"/>
        <v>10</v>
      </c>
      <c r="C39">
        <v>3</v>
      </c>
      <c r="D39" t="str">
        <f t="shared" si="3"/>
        <v>103</v>
      </c>
      <c r="E39" t="str">
        <f t="shared" si="5"/>
        <v>10章3課</v>
      </c>
      <c r="G39">
        <f t="shared" si="6"/>
        <v>100</v>
      </c>
    </row>
    <row r="40" spans="2:7" x14ac:dyDescent="0.3">
      <c r="B40">
        <f t="shared" si="4"/>
        <v>10</v>
      </c>
      <c r="C40">
        <v>4</v>
      </c>
      <c r="D40" t="str">
        <f t="shared" si="3"/>
        <v>104</v>
      </c>
      <c r="E40" t="str">
        <f t="shared" si="5"/>
        <v>10章4課</v>
      </c>
      <c r="G40">
        <f t="shared" si="6"/>
        <v>102</v>
      </c>
    </row>
    <row r="41" spans="2:7" x14ac:dyDescent="0.3">
      <c r="B41">
        <f t="shared" si="4"/>
        <v>11</v>
      </c>
      <c r="C41">
        <v>1</v>
      </c>
      <c r="D41" t="str">
        <f t="shared" si="3"/>
        <v>111</v>
      </c>
      <c r="E41" t="str">
        <f t="shared" si="5"/>
        <v>11章1課</v>
      </c>
      <c r="F41">
        <v>106</v>
      </c>
      <c r="G41">
        <f t="shared" si="6"/>
        <v>106</v>
      </c>
    </row>
    <row r="42" spans="2:7" x14ac:dyDescent="0.3">
      <c r="B42">
        <f t="shared" si="4"/>
        <v>11</v>
      </c>
      <c r="C42">
        <v>2</v>
      </c>
      <c r="D42" t="str">
        <f t="shared" si="3"/>
        <v>112</v>
      </c>
      <c r="E42" t="str">
        <f t="shared" si="5"/>
        <v>11章2課</v>
      </c>
      <c r="G42">
        <f t="shared" si="6"/>
        <v>108</v>
      </c>
    </row>
    <row r="43" spans="2:7" x14ac:dyDescent="0.3">
      <c r="B43">
        <f t="shared" si="4"/>
        <v>11</v>
      </c>
      <c r="C43">
        <v>3</v>
      </c>
      <c r="D43" t="str">
        <f t="shared" si="3"/>
        <v>113</v>
      </c>
      <c r="E43" t="str">
        <f t="shared" si="5"/>
        <v>11章3課</v>
      </c>
      <c r="G43">
        <f t="shared" si="6"/>
        <v>110</v>
      </c>
    </row>
    <row r="44" spans="2:7" x14ac:dyDescent="0.3">
      <c r="B44">
        <f t="shared" si="4"/>
        <v>12</v>
      </c>
      <c r="C44">
        <v>1</v>
      </c>
      <c r="D44" t="str">
        <f t="shared" si="3"/>
        <v>121</v>
      </c>
      <c r="E44" t="str">
        <f t="shared" si="5"/>
        <v>12章1課</v>
      </c>
      <c r="F44">
        <v>114</v>
      </c>
      <c r="G44">
        <f t="shared" si="6"/>
        <v>114</v>
      </c>
    </row>
    <row r="45" spans="2:7" x14ac:dyDescent="0.3">
      <c r="B45">
        <f t="shared" si="4"/>
        <v>12</v>
      </c>
      <c r="C45">
        <v>2</v>
      </c>
      <c r="D45" t="str">
        <f t="shared" si="3"/>
        <v>122</v>
      </c>
      <c r="E45" t="str">
        <f t="shared" si="5"/>
        <v>12章2課</v>
      </c>
      <c r="G45">
        <f t="shared" si="6"/>
        <v>116</v>
      </c>
    </row>
    <row r="46" spans="2:7" x14ac:dyDescent="0.3">
      <c r="B46">
        <f t="shared" si="4"/>
        <v>12</v>
      </c>
      <c r="C46">
        <v>3</v>
      </c>
      <c r="D46" t="str">
        <f t="shared" si="3"/>
        <v>123</v>
      </c>
      <c r="E46" t="str">
        <f t="shared" si="5"/>
        <v>12章3課</v>
      </c>
      <c r="G46">
        <f t="shared" si="6"/>
        <v>118</v>
      </c>
    </row>
    <row r="47" spans="2:7" x14ac:dyDescent="0.3">
      <c r="B47">
        <f t="shared" si="4"/>
        <v>13</v>
      </c>
      <c r="C47">
        <v>1</v>
      </c>
      <c r="D47" t="str">
        <f t="shared" si="3"/>
        <v>131</v>
      </c>
      <c r="E47" t="str">
        <f t="shared" si="5"/>
        <v>13章1課</v>
      </c>
      <c r="F47">
        <v>122</v>
      </c>
      <c r="G47">
        <f t="shared" si="6"/>
        <v>122</v>
      </c>
    </row>
    <row r="48" spans="2:7" x14ac:dyDescent="0.3">
      <c r="B48">
        <f t="shared" si="4"/>
        <v>13</v>
      </c>
      <c r="C48">
        <v>2</v>
      </c>
      <c r="D48" t="str">
        <f t="shared" si="3"/>
        <v>132</v>
      </c>
      <c r="E48" t="str">
        <f t="shared" si="5"/>
        <v>13章2課</v>
      </c>
      <c r="G48">
        <f t="shared" si="6"/>
        <v>124</v>
      </c>
    </row>
    <row r="49" spans="2:7" x14ac:dyDescent="0.3">
      <c r="B49">
        <f t="shared" si="4"/>
        <v>13</v>
      </c>
      <c r="C49">
        <v>3</v>
      </c>
      <c r="D49" t="str">
        <f t="shared" si="3"/>
        <v>133</v>
      </c>
      <c r="E49" t="str">
        <f t="shared" si="5"/>
        <v>13章3課</v>
      </c>
      <c r="G49">
        <f t="shared" si="6"/>
        <v>126</v>
      </c>
    </row>
    <row r="50" spans="2:7" x14ac:dyDescent="0.3">
      <c r="B50">
        <f t="shared" si="4"/>
        <v>13</v>
      </c>
      <c r="C50">
        <v>4</v>
      </c>
      <c r="D50" t="str">
        <f t="shared" ref="D50:D51" si="7">$B50&amp;$C50</f>
        <v>134</v>
      </c>
      <c r="E50" t="str">
        <f t="shared" si="5"/>
        <v>13章4課</v>
      </c>
      <c r="G50">
        <f t="shared" si="6"/>
        <v>128</v>
      </c>
    </row>
    <row r="51" spans="2:7" x14ac:dyDescent="0.3">
      <c r="B51">
        <f t="shared" si="4"/>
        <v>13</v>
      </c>
      <c r="C51">
        <v>5</v>
      </c>
      <c r="D51" t="str">
        <f t="shared" si="7"/>
        <v>135</v>
      </c>
      <c r="E51" t="str">
        <f t="shared" si="5"/>
        <v>13章5課</v>
      </c>
      <c r="G51">
        <f t="shared" si="6"/>
        <v>130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9CC5-425C-417F-9B84-EB8AF113E9FE}">
  <sheetPr codeName="Sheet7">
    <tabColor theme="9" tint="-0.249977111117893"/>
  </sheetPr>
  <dimension ref="A1:J993"/>
  <sheetViews>
    <sheetView zoomScale="115" zoomScaleNormal="115" workbookViewId="0">
      <pane ySplit="2" topLeftCell="A3" activePane="bottomLeft" state="frozen"/>
      <selection activeCell="B1" sqref="B1"/>
      <selection pane="bottomLeft" activeCell="I3" sqref="I3"/>
    </sheetView>
  </sheetViews>
  <sheetFormatPr defaultColWidth="14.44140625" defaultRowHeight="15" customHeight="1" x14ac:dyDescent="0.3"/>
  <cols>
    <col min="2" max="2" width="9.33203125" style="3" customWidth="1"/>
    <col min="3" max="4" width="9.77734375" style="3" customWidth="1"/>
    <col min="5" max="5" width="21.44140625" style="3" customWidth="1"/>
    <col min="6" max="6" width="21.109375" style="3" customWidth="1"/>
    <col min="7" max="7" width="26.5546875" style="3" customWidth="1"/>
    <col min="9" max="9" width="24" customWidth="1"/>
  </cols>
  <sheetData>
    <row r="1" spans="1:10" ht="21" x14ac:dyDescent="0.4">
      <c r="A1" s="90"/>
      <c r="E1" s="30"/>
    </row>
    <row r="2" spans="1:10" s="2" customFormat="1" ht="27" customHeight="1" x14ac:dyDescent="0.4">
      <c r="B2" s="5" t="s">
        <v>23</v>
      </c>
      <c r="C2" s="5" t="s">
        <v>24</v>
      </c>
      <c r="D2" s="5" t="s">
        <v>26011</v>
      </c>
      <c r="E2" s="5" t="s">
        <v>17</v>
      </c>
      <c r="F2" s="4" t="s">
        <v>0</v>
      </c>
      <c r="G2" s="4" t="s">
        <v>18</v>
      </c>
      <c r="H2" s="5" t="s">
        <v>1</v>
      </c>
      <c r="I2" s="5" t="s">
        <v>2</v>
      </c>
      <c r="J2" s="1"/>
    </row>
    <row r="3" spans="1:10" ht="14.25" customHeight="1" x14ac:dyDescent="0.3">
      <c r="B3" s="37">
        <f>ROW()-ROW(Final_manabou_kanji_select[#Headers])</f>
        <v>1</v>
      </c>
      <c r="C3" s="37">
        <f>IF($A$1="",
VLOOKUP(Final_manabou_kanji_select[[#This Row],[Sr no.]],Raw_data_N2_Kanji[[No_marking]:[Sr. No.3]],5,0),
VLOOKUP(VALUE(Final_manabou_kanji_select[[#This Row],[Sr no.]]),Raw_data_N2_Kanji[[Marking_sr]:[Sr. No.3]],2,0))</f>
        <v>2</v>
      </c>
      <c r="D3" s="37" t="str">
        <f>VLOOKUP(Final_manabou_kanji_select[[#This Row],[Kanji no.]],Raw_data_N2_Kanji[[Sr. no.]:[Lecture_no]],3,0)</f>
        <v>Burmese Favourite</v>
      </c>
      <c r="E3" s="37" t="str">
        <f>VLOOKUP(Final_manabou_kanji_select[[#This Row],[Kanji no.]],Final_manabou_kanji[[Sr. no.]:[Meaning]],3,0)</f>
        <v/>
      </c>
      <c r="F3" s="32" t="str">
        <f>VLOOKUP(Final_manabou_kanji_select[[#This Row],[Kanji no.]],Final_manabou_kanji[[Sr. no.]:[Meaning]],4,0)</f>
        <v>မုန့်ဟင်းခါး</v>
      </c>
      <c r="G3" s="37" t="str">
        <f>VLOOKUP(Final_manabou_kanji_select[[#This Row],[Kanji no.]],Final_manabou_kanji[[Sr. no.]:[Meaning]],5,0)</f>
        <v/>
      </c>
      <c r="H3" t="e">
        <f>VLOOKUP(Final_manabou_kanji_select[[#This Row],[Kanji no.]],Final_manabou_kanji[[Sr. no.]:[Meaning]],7,0)</f>
        <v>#REF!</v>
      </c>
      <c r="I3" t="str">
        <f>VLOOKUP(Final_manabou_kanji_select[[#This Row],[Kanji no.]],Final_manabou_kanji[[Sr. no.]:[Meaning]],8,0)</f>
        <v>Rice Noodle with Fish Gravy</v>
      </c>
      <c r="J3" s="3"/>
    </row>
    <row r="4" spans="1:10" ht="14.25" customHeight="1" x14ac:dyDescent="0.3">
      <c r="B4" s="37">
        <f>ROW()-ROW(Final_manabou_kanji_select[#Headers])</f>
        <v>2</v>
      </c>
      <c r="C4" s="37">
        <f>IF($A$1="",
VLOOKUP(Final_manabou_kanji_select[[#This Row],[Sr no.]],Raw_data_N2_Kanji[[No_marking]:[Sr. No.3]],5,0),
VLOOKUP(VALUE(Final_manabou_kanji_select[[#This Row],[Sr no.]]),Raw_data_N2_Kanji[[Marking_sr]:[Sr. No.3]],2,0))</f>
        <v>3</v>
      </c>
      <c r="D4" s="37" t="str">
        <f>VLOOKUP(Final_manabou_kanji_select[[#This Row],[Kanji no.]],Raw_data_N2_Kanji[[Sr. no.]:[Lecture_no]],3,0)</f>
        <v>Burmese Favourite</v>
      </c>
      <c r="E4" s="37" t="str">
        <f>VLOOKUP(Final_manabou_kanji_select[[#This Row],[Kanji no.]],Final_manabou_kanji[[Sr. no.]:[Meaning]],3,0)</f>
        <v/>
      </c>
      <c r="F4" s="32" t="str">
        <f>VLOOKUP(Final_manabou_kanji_select[[#This Row],[Kanji no.]],Final_manabou_kanji[[Sr. no.]:[Meaning]],4,0)</f>
        <v>ဘူးသီးကြော်</v>
      </c>
      <c r="G4" s="37" t="str">
        <f>VLOOKUP(Final_manabou_kanji_select[[#This Row],[Kanji no.]],Final_manabou_kanji[[Sr. no.]:[Meaning]],5,0)</f>
        <v/>
      </c>
      <c r="H4" t="e">
        <f>VLOOKUP(Final_manabou_kanji_select[[#This Row],[Kanji no.]],Final_manabou_kanji[[Sr. no.]:[Meaning]],7,0)</f>
        <v>#REF!</v>
      </c>
      <c r="I4" t="str">
        <f>VLOOKUP(Final_manabou_kanji_select[[#This Row],[Kanji no.]],Final_manabou_kanji[[Sr. no.]:[Meaning]],8,0)</f>
        <v>Fried melon</v>
      </c>
      <c r="J4" s="3"/>
    </row>
    <row r="5" spans="1:10" ht="14.25" customHeight="1" x14ac:dyDescent="0.3">
      <c r="B5" s="37">
        <f>ROW()-ROW(Final_manabou_kanji_select[#Headers])</f>
        <v>3</v>
      </c>
      <c r="C5" s="37">
        <f>IF($A$1="",
VLOOKUP(Final_manabou_kanji_select[[#This Row],[Sr no.]],Raw_data_N2_Kanji[[No_marking]:[Sr. No.3]],5,0),
VLOOKUP(VALUE(Final_manabou_kanji_select[[#This Row],[Sr no.]]),Raw_data_N2_Kanji[[Marking_sr]:[Sr. No.3]],2,0))</f>
        <v>4</v>
      </c>
      <c r="D5" s="37" t="str">
        <f>VLOOKUP(Final_manabou_kanji_select[[#This Row],[Kanji no.]],Raw_data_N2_Kanji[[Sr. no.]:[Lecture_no]],3,0)</f>
        <v>Burmese Favourite</v>
      </c>
      <c r="E5" s="37" t="str">
        <f>VLOOKUP(Final_manabou_kanji_select[[#This Row],[Kanji no.]],Final_manabou_kanji[[Sr. no.]:[Meaning]],3,0)</f>
        <v/>
      </c>
      <c r="F5" s="32" t="str">
        <f>VLOOKUP(Final_manabou_kanji_select[[#This Row],[Kanji no.]],Final_manabou_kanji[[Sr. no.]:[Meaning]],4,0)</f>
        <v>ပဲကက်ကြော်</v>
      </c>
      <c r="G5" s="37" t="str">
        <f>VLOOKUP(Final_manabou_kanji_select[[#This Row],[Kanji no.]],Final_manabou_kanji[[Sr. no.]:[Meaning]],5,0)</f>
        <v/>
      </c>
      <c r="H5" t="e">
        <f>VLOOKUP(Final_manabou_kanji_select[[#This Row],[Kanji no.]],Final_manabou_kanji[[Sr. no.]:[Meaning]],7,0)</f>
        <v>#REF!</v>
      </c>
      <c r="I5" t="str">
        <f>VLOOKUP(Final_manabou_kanji_select[[#This Row],[Kanji no.]],Final_manabou_kanji[[Sr. no.]:[Meaning]],8,0)</f>
        <v>Fried (fritter) yellow split pea</v>
      </c>
      <c r="J5" s="3"/>
    </row>
    <row r="6" spans="1:10" ht="14.25" customHeight="1" x14ac:dyDescent="0.3">
      <c r="B6" s="37">
        <f>ROW()-ROW(Final_manabou_kanji_select[#Headers])</f>
        <v>4</v>
      </c>
      <c r="C6" s="37">
        <f>IF($A$1="",
VLOOKUP(Final_manabou_kanji_select[[#This Row],[Sr no.]],Raw_data_N2_Kanji[[No_marking]:[Sr. No.3]],5,0),
VLOOKUP(VALUE(Final_manabou_kanji_select[[#This Row],[Sr no.]]),Raw_data_N2_Kanji[[Marking_sr]:[Sr. No.3]],2,0))</f>
        <v>5</v>
      </c>
      <c r="D6" s="37" t="str">
        <f>VLOOKUP(Final_manabou_kanji_select[[#This Row],[Kanji no.]],Raw_data_N2_Kanji[[Sr. no.]:[Lecture_no]],3,0)</f>
        <v>Burmese Favourite</v>
      </c>
      <c r="E6" s="37" t="str">
        <f>VLOOKUP(Final_manabou_kanji_select[[#This Row],[Kanji no.]],Final_manabou_kanji[[Sr. no.]:[Meaning]],3,0)</f>
        <v/>
      </c>
      <c r="F6" s="32" t="str">
        <f>VLOOKUP(Final_manabou_kanji_select[[#This Row],[Kanji no.]],Final_manabou_kanji[[Sr. no.]:[Meaning]],4,0)</f>
        <v>ပုစွန်ကက်ကြော်</v>
      </c>
      <c r="G6" s="37" t="str">
        <f>VLOOKUP(Final_manabou_kanji_select[[#This Row],[Kanji no.]],Final_manabou_kanji[[Sr. no.]:[Meaning]],5,0)</f>
        <v/>
      </c>
      <c r="H6" t="e">
        <f>VLOOKUP(Final_manabou_kanji_select[[#This Row],[Kanji no.]],Final_manabou_kanji[[Sr. no.]:[Meaning]],7,0)</f>
        <v>#REF!</v>
      </c>
      <c r="I6" t="str">
        <f>VLOOKUP(Final_manabou_kanji_select[[#This Row],[Kanji no.]],Final_manabou_kanji[[Sr. no.]:[Meaning]],8,0)</f>
        <v>Fried (fritter) shrimp</v>
      </c>
      <c r="J6" s="3"/>
    </row>
    <row r="7" spans="1:10" ht="14.25" customHeight="1" x14ac:dyDescent="0.3">
      <c r="B7" s="37">
        <f>ROW()-ROW(Final_manabou_kanji_select[#Headers])</f>
        <v>5</v>
      </c>
      <c r="C7" s="37">
        <f>IF($A$1="",
VLOOKUP(Final_manabou_kanji_select[[#This Row],[Sr no.]],Raw_data_N2_Kanji[[No_marking]:[Sr. No.3]],5,0),
VLOOKUP(VALUE(Final_manabou_kanji_select[[#This Row],[Sr no.]]),Raw_data_N2_Kanji[[Marking_sr]:[Sr. No.3]],2,0))</f>
        <v>6</v>
      </c>
      <c r="D7" s="37" t="str">
        <f>VLOOKUP(Final_manabou_kanji_select[[#This Row],[Kanji no.]],Raw_data_N2_Kanji[[Sr. no.]:[Lecture_no]],3,0)</f>
        <v>Burmese Favourite</v>
      </c>
      <c r="E7" s="37" t="str">
        <f>VLOOKUP(Final_manabou_kanji_select[[#This Row],[Kanji no.]],Final_manabou_kanji[[Sr. no.]:[Meaning]],3,0)</f>
        <v/>
      </c>
      <c r="F7" s="32" t="str">
        <f>VLOOKUP(Final_manabou_kanji_select[[#This Row],[Kanji no.]],Final_manabou_kanji[[Sr. no.]:[Meaning]],4,0)</f>
        <v>ကြက်သွန်ကြော်</v>
      </c>
      <c r="G7" s="37" t="str">
        <f>VLOOKUP(Final_manabou_kanji_select[[#This Row],[Kanji no.]],Final_manabou_kanji[[Sr. no.]:[Meaning]],5,0)</f>
        <v/>
      </c>
      <c r="H7" t="e">
        <f>VLOOKUP(Final_manabou_kanji_select[[#This Row],[Kanji no.]],Final_manabou_kanji[[Sr. no.]:[Meaning]],7,0)</f>
        <v>#REF!</v>
      </c>
      <c r="I7" t="str">
        <f>VLOOKUP(Final_manabou_kanji_select[[#This Row],[Kanji no.]],Final_manabou_kanji[[Sr. no.]:[Meaning]],8,0)</f>
        <v>Fried Onion</v>
      </c>
      <c r="J7" s="3"/>
    </row>
    <row r="8" spans="1:10" ht="14.25" customHeight="1" x14ac:dyDescent="0.3">
      <c r="B8" s="37">
        <f>ROW()-ROW(Final_manabou_kanji_select[#Headers])</f>
        <v>6</v>
      </c>
      <c r="C8" s="37">
        <f>IF($A$1="",
VLOOKUP(Final_manabou_kanji_select[[#This Row],[Sr no.]],Raw_data_N2_Kanji[[No_marking]:[Sr. No.3]],5,0),
VLOOKUP(VALUE(Final_manabou_kanji_select[[#This Row],[Sr no.]]),Raw_data_N2_Kanji[[Marking_sr]:[Sr. No.3]],2,0))</f>
        <v>7</v>
      </c>
      <c r="D8" s="37" t="str">
        <f>VLOOKUP(Final_manabou_kanji_select[[#This Row],[Kanji no.]],Raw_data_N2_Kanji[[Sr. no.]:[Lecture_no]],3,0)</f>
        <v>Burmese Favourite</v>
      </c>
      <c r="E8" s="37" t="str">
        <f>VLOOKUP(Final_manabou_kanji_select[[#This Row],[Kanji no.]],Final_manabou_kanji[[Sr. no.]:[Meaning]],3,0)</f>
        <v/>
      </c>
      <c r="F8" s="32" t="str">
        <f>VLOOKUP(Final_manabou_kanji_select[[#This Row],[Kanji no.]],Final_manabou_kanji[[Sr. no.]:[Meaning]],4,0)</f>
        <v>ငါးဖယ်ကြော်</v>
      </c>
      <c r="G8" s="37" t="str">
        <f>VLOOKUP(Final_manabou_kanji_select[[#This Row],[Kanji no.]],Final_manabou_kanji[[Sr. no.]:[Meaning]],5,0)</f>
        <v/>
      </c>
      <c r="H8" t="e">
        <f>VLOOKUP(Final_manabou_kanji_select[[#This Row],[Kanji no.]],Final_manabou_kanji[[Sr. no.]:[Meaning]],7,0)</f>
        <v>#REF!</v>
      </c>
      <c r="I8" t="str">
        <f>VLOOKUP(Final_manabou_kanji_select[[#This Row],[Kanji no.]],Final_manabou_kanji[[Sr. no.]:[Meaning]],8,0)</f>
        <v>Fried Featherback</v>
      </c>
      <c r="J8" s="3"/>
    </row>
    <row r="9" spans="1:10" ht="14.25" customHeight="1" x14ac:dyDescent="0.3">
      <c r="B9" s="37">
        <f>ROW()-ROW(Final_manabou_kanji_select[#Headers])</f>
        <v>7</v>
      </c>
      <c r="C9" s="37">
        <f>IF($A$1="",
VLOOKUP(Final_manabou_kanji_select[[#This Row],[Sr no.]],Raw_data_N2_Kanji[[No_marking]:[Sr. No.3]],5,0),
VLOOKUP(VALUE(Final_manabou_kanji_select[[#This Row],[Sr no.]]),Raw_data_N2_Kanji[[Marking_sr]:[Sr. No.3]],2,0))</f>
        <v>8</v>
      </c>
      <c r="D9" s="37" t="str">
        <f>VLOOKUP(Final_manabou_kanji_select[[#This Row],[Kanji no.]],Raw_data_N2_Kanji[[Sr. no.]:[Lecture_no]],3,0)</f>
        <v>Burmese Favourite</v>
      </c>
      <c r="E9" s="37" t="str">
        <f>VLOOKUP(Final_manabou_kanji_select[[#This Row],[Kanji no.]],Final_manabou_kanji[[Sr. no.]:[Meaning]],3,0)</f>
        <v/>
      </c>
      <c r="F9" s="32" t="str">
        <f>VLOOKUP(Final_manabou_kanji_select[[#This Row],[Kanji no.]],Final_manabou_kanji[[Sr. no.]:[Meaning]],4,0)</f>
        <v>ဘဲဥပြုတ်</v>
      </c>
      <c r="G9" s="37" t="str">
        <f>VLOOKUP(Final_manabou_kanji_select[[#This Row],[Kanji no.]],Final_manabou_kanji[[Sr. no.]:[Meaning]],5,0)</f>
        <v/>
      </c>
      <c r="H9" t="str">
        <f>VLOOKUP(Final_manabou_kanji_select[[#This Row],[Kanji no.]],Final_manabou_kanji[[Sr. no.]:[Meaning]],7,0)</f>
        <v/>
      </c>
      <c r="I9" t="str">
        <f>VLOOKUP(Final_manabou_kanji_select[[#This Row],[Kanji no.]],Final_manabou_kanji[[Sr. no.]:[Meaning]],8,0)</f>
        <v>Boiled Duck Egg</v>
      </c>
      <c r="J9" s="3"/>
    </row>
    <row r="10" spans="1:10" ht="14.25" customHeight="1" x14ac:dyDescent="0.3">
      <c r="B10" s="37">
        <f>ROW()-ROW(Final_manabou_kanji_select[#Headers])</f>
        <v>8</v>
      </c>
      <c r="C10" s="37">
        <f>IF($A$1="",
VLOOKUP(Final_manabou_kanji_select[[#This Row],[Sr no.]],Raw_data_N2_Kanji[[No_marking]:[Sr. No.3]],5,0),
VLOOKUP(VALUE(Final_manabou_kanji_select[[#This Row],[Sr no.]]),Raw_data_N2_Kanji[[Marking_sr]:[Sr. No.3]],2,0))</f>
        <v>9</v>
      </c>
      <c r="D10" s="37" t="str">
        <f>VLOOKUP(Final_manabou_kanji_select[[#This Row],[Kanji no.]],Raw_data_N2_Kanji[[Sr. no.]:[Lecture_no]],3,0)</f>
        <v>Burmese Favourite</v>
      </c>
      <c r="E10" s="37" t="str">
        <f>VLOOKUP(Final_manabou_kanji_select[[#This Row],[Kanji no.]],Final_manabou_kanji[[Sr. no.]:[Meaning]],3,0)</f>
        <v/>
      </c>
      <c r="F10" s="32" t="str">
        <f>VLOOKUP(Final_manabou_kanji_select[[#This Row],[Kanji no.]],Final_manabou_kanji[[Sr. no.]:[Meaning]],4,0)</f>
        <v>နံနံပင်</v>
      </c>
      <c r="G10" s="37" t="str">
        <f>VLOOKUP(Final_manabou_kanji_select[[#This Row],[Kanji no.]],Final_manabou_kanji[[Sr. no.]:[Meaning]],5,0)</f>
        <v/>
      </c>
      <c r="H10" t="e">
        <f>VLOOKUP(Final_manabou_kanji_select[[#This Row],[Kanji no.]],Final_manabou_kanji[[Sr. no.]:[Meaning]],7,0)</f>
        <v>#REF!</v>
      </c>
      <c r="I10" t="str">
        <f>VLOOKUP(Final_manabou_kanji_select[[#This Row],[Kanji no.]],Final_manabou_kanji[[Sr. no.]:[Meaning]],8,0)</f>
        <v>Cilantro (Parsley)</v>
      </c>
      <c r="J10" s="3"/>
    </row>
    <row r="11" spans="1:10" ht="14.25" customHeight="1" x14ac:dyDescent="0.3">
      <c r="B11" s="37">
        <f>ROW()-ROW(Final_manabou_kanji_select[#Headers])</f>
        <v>9</v>
      </c>
      <c r="C11" s="37">
        <f>IF($A$1="",
VLOOKUP(Final_manabou_kanji_select[[#This Row],[Sr no.]],Raw_data_N2_Kanji[[No_marking]:[Sr. No.3]],5,0),
VLOOKUP(VALUE(Final_manabou_kanji_select[[#This Row],[Sr no.]]),Raw_data_N2_Kanji[[Marking_sr]:[Sr. No.3]],2,0))</f>
        <v>10</v>
      </c>
      <c r="D11" s="37" t="str">
        <f>VLOOKUP(Final_manabou_kanji_select[[#This Row],[Kanji no.]],Raw_data_N2_Kanji[[Sr. no.]:[Lecture_no]],3,0)</f>
        <v>Burmese Favourite</v>
      </c>
      <c r="E11" s="37" t="str">
        <f>VLOOKUP(Final_manabou_kanji_select[[#This Row],[Kanji no.]],Final_manabou_kanji[[Sr. no.]:[Meaning]],3,0)</f>
        <v/>
      </c>
      <c r="F11" s="32" t="str">
        <f>VLOOKUP(Final_manabou_kanji_select[[#This Row],[Kanji no.]],Final_manabou_kanji[[Sr. no.]:[Meaning]],4,0)</f>
        <v>ငရုတ်သီးမှုန့်</v>
      </c>
      <c r="G11" s="37" t="str">
        <f>VLOOKUP(Final_manabou_kanji_select[[#This Row],[Kanji no.]],Final_manabou_kanji[[Sr. no.]:[Meaning]],5,0)</f>
        <v/>
      </c>
      <c r="H11" t="e">
        <f>VLOOKUP(Final_manabou_kanji_select[[#This Row],[Kanji no.]],Final_manabou_kanji[[Sr. no.]:[Meaning]],7,0)</f>
        <v>#REF!</v>
      </c>
      <c r="I11" t="str">
        <f>VLOOKUP(Final_manabou_kanji_select[[#This Row],[Kanji no.]],Final_manabou_kanji[[Sr. no.]:[Meaning]],8,0)</f>
        <v>Chilli Powder</v>
      </c>
      <c r="J11" s="3"/>
    </row>
    <row r="12" spans="1:10" ht="14.25" customHeight="1" x14ac:dyDescent="0.3">
      <c r="B12" s="37">
        <f>ROW()-ROW(Final_manabou_kanji_select[#Headers])</f>
        <v>10</v>
      </c>
      <c r="C12" s="37">
        <f>IF($A$1="",
VLOOKUP(Final_manabou_kanji_select[[#This Row],[Sr no.]],Raw_data_N2_Kanji[[No_marking]:[Sr. No.3]],5,0),
VLOOKUP(VALUE(Final_manabou_kanji_select[[#This Row],[Sr no.]]),Raw_data_N2_Kanji[[Marking_sr]:[Sr. No.3]],2,0))</f>
        <v>11</v>
      </c>
      <c r="D12" s="37" t="str">
        <f>VLOOKUP(Final_manabou_kanji_select[[#This Row],[Kanji no.]],Raw_data_N2_Kanji[[Sr. no.]:[Lecture_no]],3,0)</f>
        <v>Burmese Favourite</v>
      </c>
      <c r="E12" s="37" t="str">
        <f>VLOOKUP(Final_manabou_kanji_select[[#This Row],[Kanji no.]],Final_manabou_kanji[[Sr. no.]:[Meaning]],3,0)</f>
        <v/>
      </c>
      <c r="F12" s="32" t="str">
        <f>VLOOKUP(Final_manabou_kanji_select[[#This Row],[Kanji no.]],Final_manabou_kanji[[Sr. no.]:[Meaning]],4,0)</f>
        <v>ကြက်သွန်နီ</v>
      </c>
      <c r="G12" s="37" t="str">
        <f>VLOOKUP(Final_manabou_kanji_select[[#This Row],[Kanji no.]],Final_manabou_kanji[[Sr. no.]:[Meaning]],5,0)</f>
        <v/>
      </c>
      <c r="H12" t="e">
        <f>VLOOKUP(Final_manabou_kanji_select[[#This Row],[Kanji no.]],Final_manabou_kanji[[Sr. no.]:[Meaning]],7,0)</f>
        <v>#REF!</v>
      </c>
      <c r="I12" t="str">
        <f>VLOOKUP(Final_manabou_kanji_select[[#This Row],[Kanji no.]],Final_manabou_kanji[[Sr. no.]:[Meaning]],8,0)</f>
        <v>Onion</v>
      </c>
      <c r="J12" s="3"/>
    </row>
    <row r="13" spans="1:10" ht="14.25" customHeight="1" x14ac:dyDescent="0.3">
      <c r="B13" s="37">
        <f>ROW()-ROW(Final_manabou_kanji_select[#Headers])</f>
        <v>11</v>
      </c>
      <c r="C13" s="37">
        <f>IF($A$1="",
VLOOKUP(Final_manabou_kanji_select[[#This Row],[Sr no.]],Raw_data_N2_Kanji[[No_marking]:[Sr. No.3]],5,0),
VLOOKUP(VALUE(Final_manabou_kanji_select[[#This Row],[Sr no.]]),Raw_data_N2_Kanji[[Marking_sr]:[Sr. No.3]],2,0))</f>
        <v>12</v>
      </c>
      <c r="D13" s="37" t="str">
        <f>VLOOKUP(Final_manabou_kanji_select[[#This Row],[Kanji no.]],Raw_data_N2_Kanji[[Sr. no.]:[Lecture_no]],3,0)</f>
        <v>Burmese Favourite</v>
      </c>
      <c r="E13" s="37" t="str">
        <f>VLOOKUP(Final_manabou_kanji_select[[#This Row],[Kanji no.]],Final_manabou_kanji[[Sr. no.]:[Meaning]],3,0)</f>
        <v/>
      </c>
      <c r="F13" s="32" t="str">
        <f>VLOOKUP(Final_manabou_kanji_select[[#This Row],[Kanji no.]],Final_manabou_kanji[[Sr. no.]:[Meaning]],4,0)</f>
        <v>သံပရာသီး</v>
      </c>
      <c r="G13" s="37" t="str">
        <f>VLOOKUP(Final_manabou_kanji_select[[#This Row],[Kanji no.]],Final_manabou_kanji[[Sr. no.]:[Meaning]],5,0)</f>
        <v/>
      </c>
      <c r="H13" t="e">
        <f>VLOOKUP(Final_manabou_kanji_select[[#This Row],[Kanji no.]],Final_manabou_kanji[[Sr. no.]:[Meaning]],7,0)</f>
        <v>#REF!</v>
      </c>
      <c r="I13" t="str">
        <f>VLOOKUP(Final_manabou_kanji_select[[#This Row],[Kanji no.]],Final_manabou_kanji[[Sr. no.]:[Meaning]],8,0)</f>
        <v>Lime</v>
      </c>
      <c r="J13" s="3"/>
    </row>
    <row r="14" spans="1:10" ht="14.25" customHeight="1" x14ac:dyDescent="0.3">
      <c r="B14" s="37">
        <f>ROW()-ROW(Final_manabou_kanji_select[#Headers])</f>
        <v>12</v>
      </c>
      <c r="C14" s="37">
        <f>IF($A$1="",
VLOOKUP(Final_manabou_kanji_select[[#This Row],[Sr no.]],Raw_data_N2_Kanji[[No_marking]:[Sr. No.3]],5,0),
VLOOKUP(VALUE(Final_manabou_kanji_select[[#This Row],[Sr no.]]),Raw_data_N2_Kanji[[Marking_sr]:[Sr. No.3]],2,0))</f>
        <v>13</v>
      </c>
      <c r="D14" s="37" t="str">
        <f>VLOOKUP(Final_manabou_kanji_select[[#This Row],[Kanji no.]],Raw_data_N2_Kanji[[Sr. no.]:[Lecture_no]],3,0)</f>
        <v>Burmese Favourite</v>
      </c>
      <c r="E14" s="37" t="str">
        <f>VLOOKUP(Final_manabou_kanji_select[[#This Row],[Kanji no.]],Final_manabou_kanji[[Sr. no.]:[Meaning]],3,0)</f>
        <v/>
      </c>
      <c r="F14" s="32" t="str">
        <f>VLOOKUP(Final_manabou_kanji_select[[#This Row],[Kanji no.]],Final_manabou_kanji[[Sr. no.]:[Meaning]],4,0)</f>
        <v>ဆီချက်</v>
      </c>
      <c r="G14" s="37" t="str">
        <f>VLOOKUP(Final_manabou_kanji_select[[#This Row],[Kanji no.]],Final_manabou_kanji[[Sr. no.]:[Meaning]],5,0)</f>
        <v/>
      </c>
      <c r="H14" t="e">
        <f>VLOOKUP(Final_manabou_kanji_select[[#This Row],[Kanji no.]],Final_manabou_kanji[[Sr. no.]:[Meaning]],7,0)</f>
        <v>#REF!</v>
      </c>
      <c r="I14" t="str">
        <f>VLOOKUP(Final_manabou_kanji_select[[#This Row],[Kanji no.]],Final_manabou_kanji[[Sr. no.]:[Meaning]],8,0)</f>
        <v>Fried Onion or Garlic in Oil</v>
      </c>
      <c r="J14" s="3"/>
    </row>
    <row r="15" spans="1:10" ht="14.25" customHeight="1" x14ac:dyDescent="0.3">
      <c r="B15" s="37">
        <f>ROW()-ROW(Final_manabou_kanji_select[#Headers])</f>
        <v>13</v>
      </c>
      <c r="C15" s="37">
        <f>IF($A$1="",
VLOOKUP(Final_manabou_kanji_select[[#This Row],[Sr no.]],Raw_data_N2_Kanji[[No_marking]:[Sr. No.3]],5,0),
VLOOKUP(VALUE(Final_manabou_kanji_select[[#This Row],[Sr no.]]),Raw_data_N2_Kanji[[Marking_sr]:[Sr. No.3]],2,0))</f>
        <v>15</v>
      </c>
      <c r="D15" s="37" t="str">
        <f>VLOOKUP(Final_manabou_kanji_select[[#This Row],[Kanji no.]],Raw_data_N2_Kanji[[Sr. no.]:[Lecture_no]],3,0)</f>
        <v>Various cuisines</v>
      </c>
      <c r="E15" s="37" t="str">
        <f>VLOOKUP(Final_manabou_kanji_select[[#This Row],[Kanji no.]],Final_manabou_kanji[[Sr. no.]:[Meaning]],3,0)</f>
        <v/>
      </c>
      <c r="F15" s="32" t="str">
        <f>VLOOKUP(Final_manabou_kanji_select[[#This Row],[Kanji no.]],Final_manabou_kanji[[Sr. no.]:[Meaning]],4,0)</f>
        <v>ကောက်ညှင်းပေါင်း</v>
      </c>
      <c r="G15" s="37" t="str">
        <f>VLOOKUP(Final_manabou_kanji_select[[#This Row],[Kanji no.]],Final_manabou_kanji[[Sr. no.]:[Meaning]],5,0)</f>
        <v/>
      </c>
      <c r="H15" t="e">
        <f>VLOOKUP(Final_manabou_kanji_select[[#This Row],[Kanji no.]],Final_manabou_kanji[[Sr. no.]:[Meaning]],7,0)</f>
        <v>#REF!</v>
      </c>
      <c r="I15" t="str">
        <f>VLOOKUP(Final_manabou_kanji_select[[#This Row],[Kanji no.]],Final_manabou_kanji[[Sr. no.]:[Meaning]],8,0)</f>
        <v>Steamed Glutinous Rice</v>
      </c>
      <c r="J15" s="3"/>
    </row>
    <row r="16" spans="1:10" ht="14.25" customHeight="1" x14ac:dyDescent="0.3">
      <c r="B16" s="37">
        <f>ROW()-ROW(Final_manabou_kanji_select[#Headers])</f>
        <v>14</v>
      </c>
      <c r="C16" s="37">
        <f>IF($A$1="",
VLOOKUP(Final_manabou_kanji_select[[#This Row],[Sr no.]],Raw_data_N2_Kanji[[No_marking]:[Sr. No.3]],5,0),
VLOOKUP(VALUE(Final_manabou_kanji_select[[#This Row],[Sr no.]]),Raw_data_N2_Kanji[[Marking_sr]:[Sr. No.3]],2,0))</f>
        <v>16</v>
      </c>
      <c r="D16" s="37" t="str">
        <f>VLOOKUP(Final_manabou_kanji_select[[#This Row],[Kanji no.]],Raw_data_N2_Kanji[[Sr. no.]:[Lecture_no]],3,0)</f>
        <v>Various cuisines</v>
      </c>
      <c r="E16" s="37" t="str">
        <f>VLOOKUP(Final_manabou_kanji_select[[#This Row],[Kanji no.]],Final_manabou_kanji[[Sr. no.]:[Meaning]],3,0)</f>
        <v/>
      </c>
      <c r="F16" s="32" t="str">
        <f>VLOOKUP(Final_manabou_kanji_select[[#This Row],[Kanji no.]],Final_manabou_kanji[[Sr. no.]:[Meaning]],4,0)</f>
        <v>ပဲပြုတ်</v>
      </c>
      <c r="G16" s="37" t="str">
        <f>VLOOKUP(Final_manabou_kanji_select[[#This Row],[Kanji no.]],Final_manabou_kanji[[Sr. no.]:[Meaning]],5,0)</f>
        <v/>
      </c>
      <c r="H16" t="e">
        <f>VLOOKUP(Final_manabou_kanji_select[[#This Row],[Kanji no.]],Final_manabou_kanji[[Sr. no.]:[Meaning]],7,0)</f>
        <v>#REF!</v>
      </c>
      <c r="I16" t="str">
        <f>VLOOKUP(Final_manabou_kanji_select[[#This Row],[Kanji no.]],Final_manabou_kanji[[Sr. no.]:[Meaning]],8,0)</f>
        <v>Boiled Pea</v>
      </c>
      <c r="J16" s="3"/>
    </row>
    <row r="17" spans="2:10" ht="14.25" customHeight="1" x14ac:dyDescent="0.3">
      <c r="B17" s="37">
        <f>ROW()-ROW(Final_manabou_kanji_select[#Headers])</f>
        <v>15</v>
      </c>
      <c r="C17" s="37">
        <f>IF($A$1="",
VLOOKUP(Final_manabou_kanji_select[[#This Row],[Sr no.]],Raw_data_N2_Kanji[[No_marking]:[Sr. No.3]],5,0),
VLOOKUP(VALUE(Final_manabou_kanji_select[[#This Row],[Sr no.]]),Raw_data_N2_Kanji[[Marking_sr]:[Sr. No.3]],2,0))</f>
        <v>17</v>
      </c>
      <c r="D17" s="37" t="str">
        <f>VLOOKUP(Final_manabou_kanji_select[[#This Row],[Kanji no.]],Raw_data_N2_Kanji[[Sr. no.]:[Lecture_no]],3,0)</f>
        <v>Various cuisines</v>
      </c>
      <c r="E17" s="37" t="str">
        <f>VLOOKUP(Final_manabou_kanji_select[[#This Row],[Kanji no.]],Final_manabou_kanji[[Sr. no.]:[Meaning]],3,0)</f>
        <v/>
      </c>
      <c r="F17" s="32" t="str">
        <f>VLOOKUP(Final_manabou_kanji_select[[#This Row],[Kanji no.]],Final_manabou_kanji[[Sr. no.]:[Meaning]],4,0)</f>
        <v>နံပြား</v>
      </c>
      <c r="G17" s="37" t="str">
        <f>VLOOKUP(Final_manabou_kanji_select[[#This Row],[Kanji no.]],Final_manabou_kanji[[Sr. no.]:[Meaning]],5,0)</f>
        <v/>
      </c>
      <c r="H17" t="e">
        <f>VLOOKUP(Final_manabou_kanji_select[[#This Row],[Kanji no.]],Final_manabou_kanji[[Sr. no.]:[Meaning]],7,0)</f>
        <v>#REF!</v>
      </c>
      <c r="I17" t="str">
        <f>VLOOKUP(Final_manabou_kanji_select[[#This Row],[Kanji no.]],Final_manabou_kanji[[Sr. no.]:[Meaning]],8,0)</f>
        <v>Flat Round Indian Bread</v>
      </c>
      <c r="J17" s="3"/>
    </row>
    <row r="18" spans="2:10" ht="14.25" customHeight="1" x14ac:dyDescent="0.3">
      <c r="B18" s="37">
        <f>ROW()-ROW(Final_manabou_kanji_select[#Headers])</f>
        <v>16</v>
      </c>
      <c r="C18" s="37">
        <f>IF($A$1="",
VLOOKUP(Final_manabou_kanji_select[[#This Row],[Sr no.]],Raw_data_N2_Kanji[[No_marking]:[Sr. No.3]],5,0),
VLOOKUP(VALUE(Final_manabou_kanji_select[[#This Row],[Sr no.]]),Raw_data_N2_Kanji[[Marking_sr]:[Sr. No.3]],2,0))</f>
        <v>18</v>
      </c>
      <c r="D18" s="37" t="str">
        <f>VLOOKUP(Final_manabou_kanji_select[[#This Row],[Kanji no.]],Raw_data_N2_Kanji[[Sr. no.]:[Lecture_no]],3,0)</f>
        <v>Various cuisines</v>
      </c>
      <c r="E18" s="37" t="str">
        <f>VLOOKUP(Final_manabou_kanji_select[[#This Row],[Kanji no.]],Final_manabou_kanji[[Sr. no.]:[Meaning]],3,0)</f>
        <v/>
      </c>
      <c r="F18" s="32" t="str">
        <f>VLOOKUP(Final_manabou_kanji_select[[#This Row],[Kanji no.]],Final_manabou_kanji[[Sr. no.]:[Meaning]],4,0)</f>
        <v>အီကြာကွေး</v>
      </c>
      <c r="G18" s="37" t="str">
        <f>VLOOKUP(Final_manabou_kanji_select[[#This Row],[Kanji no.]],Final_manabou_kanji[[Sr. no.]:[Meaning]],5,0)</f>
        <v/>
      </c>
      <c r="H18" t="e">
        <f>VLOOKUP(Final_manabou_kanji_select[[#This Row],[Kanji no.]],Final_manabou_kanji[[Sr. no.]:[Meaning]],7,0)</f>
        <v>#REF!</v>
      </c>
      <c r="I18" t="str">
        <f>VLOOKUP(Final_manabou_kanji_select[[#This Row],[Kanji no.]],Final_manabou_kanji[[Sr. no.]:[Meaning]],8,0)</f>
        <v>Fried Rice Dough Stick</v>
      </c>
      <c r="J18" s="3"/>
    </row>
    <row r="19" spans="2:10" ht="14.25" customHeight="1" x14ac:dyDescent="0.3">
      <c r="B19" s="37">
        <f>ROW()-ROW(Final_manabou_kanji_select[#Headers])</f>
        <v>17</v>
      </c>
      <c r="C19" s="37">
        <f>IF($A$1="",
VLOOKUP(Final_manabou_kanji_select[[#This Row],[Sr no.]],Raw_data_N2_Kanji[[No_marking]:[Sr. No.3]],5,0),
VLOOKUP(VALUE(Final_manabou_kanji_select[[#This Row],[Sr no.]]),Raw_data_N2_Kanji[[Marking_sr]:[Sr. No.3]],2,0))</f>
        <v>19</v>
      </c>
      <c r="D19" s="37" t="str">
        <f>VLOOKUP(Final_manabou_kanji_select[[#This Row],[Kanji no.]],Raw_data_N2_Kanji[[Sr. no.]:[Lecture_no]],3,0)</f>
        <v>Various cuisines</v>
      </c>
      <c r="E19" s="37" t="str">
        <f>VLOOKUP(Final_manabou_kanji_select[[#This Row],[Kanji no.]],Final_manabou_kanji[[Sr. no.]:[Meaning]],3,0)</f>
        <v/>
      </c>
      <c r="F19" s="32" t="str">
        <f>VLOOKUP(Final_manabou_kanji_select[[#This Row],[Kanji no.]],Final_manabou_kanji[[Sr. no.]:[Meaning]],4,0)</f>
        <v>ခေါပုတ်</v>
      </c>
      <c r="G19" s="37" t="str">
        <f>VLOOKUP(Final_manabou_kanji_select[[#This Row],[Kanji no.]],Final_manabou_kanji[[Sr. no.]:[Meaning]],5,0)</f>
        <v/>
      </c>
      <c r="H19" t="e">
        <f>VLOOKUP(Final_manabou_kanji_select[[#This Row],[Kanji no.]],Final_manabou_kanji[[Sr. no.]:[Meaning]],7,0)</f>
        <v>#REF!</v>
      </c>
      <c r="I19" t="str">
        <f>VLOOKUP(Final_manabou_kanji_select[[#This Row],[Kanji no.]],Final_manabou_kanji[[Sr. no.]:[Meaning]],8,0)</f>
        <v>Grounded Glutinous Rice</v>
      </c>
      <c r="J19" s="3"/>
    </row>
    <row r="20" spans="2:10" ht="14.25" customHeight="1" x14ac:dyDescent="0.3">
      <c r="B20" s="37">
        <f>ROW()-ROW(Final_manabou_kanji_select[#Headers])</f>
        <v>18</v>
      </c>
      <c r="C20" s="37">
        <f>IF($A$1="",
VLOOKUP(Final_manabou_kanji_select[[#This Row],[Sr no.]],Raw_data_N2_Kanji[[No_marking]:[Sr. No.3]],5,0),
VLOOKUP(VALUE(Final_manabou_kanji_select[[#This Row],[Sr no.]]),Raw_data_N2_Kanji[[Marking_sr]:[Sr. No.3]],2,0))</f>
        <v>20</v>
      </c>
      <c r="D20" s="37" t="str">
        <f>VLOOKUP(Final_manabou_kanji_select[[#This Row],[Kanji no.]],Raw_data_N2_Kanji[[Sr. no.]:[Lecture_no]],3,0)</f>
        <v>Various cuisines</v>
      </c>
      <c r="E20" s="37" t="str">
        <f>VLOOKUP(Final_manabou_kanji_select[[#This Row],[Kanji no.]],Final_manabou_kanji[[Sr. no.]:[Meaning]],3,0)</f>
        <v/>
      </c>
      <c r="F20" s="32" t="str">
        <f>VLOOKUP(Final_manabou_kanji_select[[#This Row],[Kanji no.]],Final_manabou_kanji[[Sr. no.]:[Meaning]],4,0)</f>
        <v>ခေါက်ဆွဲပြုတ်</v>
      </c>
      <c r="G20" s="37" t="str">
        <f>VLOOKUP(Final_manabou_kanji_select[[#This Row],[Kanji no.]],Final_manabou_kanji[[Sr. no.]:[Meaning]],5,0)</f>
        <v/>
      </c>
      <c r="H20" t="e">
        <f>VLOOKUP(Final_manabou_kanji_select[[#This Row],[Kanji no.]],Final_manabou_kanji[[Sr. no.]:[Meaning]],7,0)</f>
        <v>#REF!</v>
      </c>
      <c r="I20" t="str">
        <f>VLOOKUP(Final_manabou_kanji_select[[#This Row],[Kanji no.]],Final_manabou_kanji[[Sr. no.]:[Meaning]],8,0)</f>
        <v>Noodle Soup</v>
      </c>
      <c r="J20" s="3"/>
    </row>
    <row r="21" spans="2:10" ht="14.25" customHeight="1" x14ac:dyDescent="0.3">
      <c r="B21" s="37">
        <f>ROW()-ROW(Final_manabou_kanji_select[#Headers])</f>
        <v>19</v>
      </c>
      <c r="C21" s="37">
        <f>IF($A$1="",
VLOOKUP(Final_manabou_kanji_select[[#This Row],[Sr no.]],Raw_data_N2_Kanji[[No_marking]:[Sr. No.3]],5,0),
VLOOKUP(VALUE(Final_manabou_kanji_select[[#This Row],[Sr no.]]),Raw_data_N2_Kanji[[Marking_sr]:[Sr. No.3]],2,0))</f>
        <v>21</v>
      </c>
      <c r="D21" s="37" t="str">
        <f>VLOOKUP(Final_manabou_kanji_select[[#This Row],[Kanji no.]],Raw_data_N2_Kanji[[Sr. no.]:[Lecture_no]],3,0)</f>
        <v>Various cuisines</v>
      </c>
      <c r="E21" s="37" t="str">
        <f>VLOOKUP(Final_manabou_kanji_select[[#This Row],[Kanji no.]],Final_manabou_kanji[[Sr. no.]:[Meaning]],3,0)</f>
        <v/>
      </c>
      <c r="F21" s="32" t="str">
        <f>VLOOKUP(Final_manabou_kanji_select[[#This Row],[Kanji no.]],Final_manabou_kanji[[Sr. no.]:[Meaning]],4,0)</f>
        <v>ဝက်သားပေါင်း</v>
      </c>
      <c r="G21" s="37" t="str">
        <f>VLOOKUP(Final_manabou_kanji_select[[#This Row],[Kanji no.]],Final_manabou_kanji[[Sr. no.]:[Meaning]],5,0)</f>
        <v/>
      </c>
      <c r="H21" t="e">
        <f>VLOOKUP(Final_manabou_kanji_select[[#This Row],[Kanji no.]],Final_manabou_kanji[[Sr. no.]:[Meaning]],7,0)</f>
        <v>#REF!</v>
      </c>
      <c r="I21" t="str">
        <f>VLOOKUP(Final_manabou_kanji_select[[#This Row],[Kanji no.]],Final_manabou_kanji[[Sr. no.]:[Meaning]],8,0)</f>
        <v>Dim Sum (Steamed Pork)</v>
      </c>
      <c r="J21" s="3"/>
    </row>
    <row r="22" spans="2:10" ht="14.25" customHeight="1" x14ac:dyDescent="0.3">
      <c r="B22" s="37">
        <f>ROW()-ROW(Final_manabou_kanji_select[#Headers])</f>
        <v>20</v>
      </c>
      <c r="C22" s="37">
        <f>IF($A$1="",
VLOOKUP(Final_manabou_kanji_select[[#This Row],[Sr no.]],Raw_data_N2_Kanji[[No_marking]:[Sr. No.3]],5,0),
VLOOKUP(VALUE(Final_manabou_kanji_select[[#This Row],[Sr no.]]),Raw_data_N2_Kanji[[Marking_sr]:[Sr. No.3]],2,0))</f>
        <v>22</v>
      </c>
      <c r="D22" s="37" t="str">
        <f>VLOOKUP(Final_manabou_kanji_select[[#This Row],[Kanji no.]],Raw_data_N2_Kanji[[Sr. no.]:[Lecture_no]],3,0)</f>
        <v>Various cuisines</v>
      </c>
      <c r="E22" s="37" t="str">
        <f>VLOOKUP(Final_manabou_kanji_select[[#This Row],[Kanji no.]],Final_manabou_kanji[[Sr. no.]:[Meaning]],3,0)</f>
        <v/>
      </c>
      <c r="F22" s="32" t="str">
        <f>VLOOKUP(Final_manabou_kanji_select[[#This Row],[Kanji no.]],Final_manabou_kanji[[Sr. no.]:[Meaning]],4,0)</f>
        <v>ပေါက်စီ</v>
      </c>
      <c r="G22" s="37" t="str">
        <f>VLOOKUP(Final_manabou_kanji_select[[#This Row],[Kanji no.]],Final_manabou_kanji[[Sr. no.]:[Meaning]],5,0)</f>
        <v/>
      </c>
      <c r="H22" t="e">
        <f>VLOOKUP(Final_manabou_kanji_select[[#This Row],[Kanji no.]],Final_manabou_kanji[[Sr. no.]:[Meaning]],7,0)</f>
        <v>#REF!</v>
      </c>
      <c r="I22" t="str">
        <f>VLOOKUP(Final_manabou_kanji_select[[#This Row],[Kanji no.]],Final_manabou_kanji[[Sr. no.]:[Meaning]],8,0)</f>
        <v>Chinese “baozi”; Dumpling</v>
      </c>
      <c r="J22" s="3"/>
    </row>
    <row r="23" spans="2:10" ht="14.25" customHeight="1" x14ac:dyDescent="0.3">
      <c r="B23" s="37">
        <f>ROW()-ROW(Final_manabou_kanji_select[#Headers])</f>
        <v>21</v>
      </c>
      <c r="C23" s="37">
        <f>IF($A$1="",
VLOOKUP(Final_manabou_kanji_select[[#This Row],[Sr no.]],Raw_data_N2_Kanji[[No_marking]:[Sr. No.3]],5,0),
VLOOKUP(VALUE(Final_manabou_kanji_select[[#This Row],[Sr no.]]),Raw_data_N2_Kanji[[Marking_sr]:[Sr. No.3]],2,0))</f>
        <v>23</v>
      </c>
      <c r="D23" s="37" t="str">
        <f>VLOOKUP(Final_manabou_kanji_select[[#This Row],[Kanji no.]],Raw_data_N2_Kanji[[Sr. no.]:[Lecture_no]],3,0)</f>
        <v>Various cuisines</v>
      </c>
      <c r="E23" s="37" t="str">
        <f>VLOOKUP(Final_manabou_kanji_select[[#This Row],[Kanji no.]],Final_manabou_kanji[[Sr. no.]:[Meaning]],3,0)</f>
        <v/>
      </c>
      <c r="F23" s="32" t="str">
        <f>VLOOKUP(Final_manabou_kanji_select[[#This Row],[Kanji no.]],Final_manabou_kanji[[Sr. no.]:[Meaning]],4,0)</f>
        <v>ပေါင်မုန့်</v>
      </c>
      <c r="G23" s="37" t="str">
        <f>VLOOKUP(Final_manabou_kanji_select[[#This Row],[Kanji no.]],Final_manabou_kanji[[Sr. no.]:[Meaning]],5,0)</f>
        <v/>
      </c>
      <c r="H23" t="e">
        <f>VLOOKUP(Final_manabou_kanji_select[[#This Row],[Kanji no.]],Final_manabou_kanji[[Sr. no.]:[Meaning]],7,0)</f>
        <v>#REF!</v>
      </c>
      <c r="I23" t="str">
        <f>VLOOKUP(Final_manabou_kanji_select[[#This Row],[Kanji no.]],Final_manabou_kanji[[Sr. no.]:[Meaning]],8,0)</f>
        <v>Bread</v>
      </c>
      <c r="J23" s="3"/>
    </row>
    <row r="24" spans="2:10" ht="14.25" customHeight="1" x14ac:dyDescent="0.3">
      <c r="B24" s="37">
        <f>ROW()-ROW(Final_manabou_kanji_select[#Headers])</f>
        <v>22</v>
      </c>
      <c r="C24" s="37">
        <f>IF($A$1="",
VLOOKUP(Final_manabou_kanji_select[[#This Row],[Sr no.]],Raw_data_N2_Kanji[[No_marking]:[Sr. No.3]],5,0),
VLOOKUP(VALUE(Final_manabou_kanji_select[[#This Row],[Sr no.]]),Raw_data_N2_Kanji[[Marking_sr]:[Sr. No.3]],2,0))</f>
        <v>24</v>
      </c>
      <c r="D24" s="37" t="str">
        <f>VLOOKUP(Final_manabou_kanji_select[[#This Row],[Kanji no.]],Raw_data_N2_Kanji[[Sr. no.]:[Lecture_no]],3,0)</f>
        <v>Various cuisines</v>
      </c>
      <c r="E24" s="37" t="str">
        <f>VLOOKUP(Final_manabou_kanji_select[[#This Row],[Kanji no.]],Final_manabou_kanji[[Sr. no.]:[Meaning]],3,0)</f>
        <v/>
      </c>
      <c r="F24" s="32" t="str">
        <f>VLOOKUP(Final_manabou_kanji_select[[#This Row],[Kanji no.]],Final_manabou_kanji[[Sr. no.]:[Meaning]],4,0)</f>
        <v>ပေါင်မုန့်မီးကင်</v>
      </c>
      <c r="G24" s="37" t="str">
        <f>VLOOKUP(Final_manabou_kanji_select[[#This Row],[Kanji no.]],Final_manabou_kanji[[Sr. no.]:[Meaning]],5,0)</f>
        <v/>
      </c>
      <c r="H24" t="e">
        <f>VLOOKUP(Final_manabou_kanji_select[[#This Row],[Kanji no.]],Final_manabou_kanji[[Sr. no.]:[Meaning]],7,0)</f>
        <v>#REF!</v>
      </c>
      <c r="I24" t="str">
        <f>VLOOKUP(Final_manabou_kanji_select[[#This Row],[Kanji no.]],Final_manabou_kanji[[Sr. no.]:[Meaning]],8,0)</f>
        <v>Toast</v>
      </c>
      <c r="J24" s="3"/>
    </row>
    <row r="25" spans="2:10" ht="14.25" customHeight="1" x14ac:dyDescent="0.3">
      <c r="B25" s="37">
        <f>ROW()-ROW(Final_manabou_kanji_select[#Headers])</f>
        <v>23</v>
      </c>
      <c r="C25" s="37">
        <f>IF($A$1="",
VLOOKUP(Final_manabou_kanji_select[[#This Row],[Sr no.]],Raw_data_N2_Kanji[[No_marking]:[Sr. No.3]],5,0),
VLOOKUP(VALUE(Final_manabou_kanji_select[[#This Row],[Sr no.]]),Raw_data_N2_Kanji[[Marking_sr]:[Sr. No.3]],2,0))</f>
        <v>25</v>
      </c>
      <c r="D25" s="37" t="str">
        <f>VLOOKUP(Final_manabou_kanji_select[[#This Row],[Kanji no.]],Raw_data_N2_Kanji[[Sr. no.]:[Lecture_no]],3,0)</f>
        <v>Various cuisines</v>
      </c>
      <c r="E25" s="37" t="str">
        <f>VLOOKUP(Final_manabou_kanji_select[[#This Row],[Kanji no.]],Final_manabou_kanji[[Sr. no.]:[Meaning]],3,0)</f>
        <v/>
      </c>
      <c r="F25" s="32" t="str">
        <f>VLOOKUP(Final_manabou_kanji_select[[#This Row],[Kanji no.]],Final_manabou_kanji[[Sr. no.]:[Meaning]],4,0)</f>
        <v>ပေါင်မုန့်ကြော်</v>
      </c>
      <c r="G25" s="37" t="str">
        <f>VLOOKUP(Final_manabou_kanji_select[[#This Row],[Kanji no.]],Final_manabou_kanji[[Sr. no.]:[Meaning]],5,0)</f>
        <v/>
      </c>
      <c r="H25" t="e">
        <f>VLOOKUP(Final_manabou_kanji_select[[#This Row],[Kanji no.]],Final_manabou_kanji[[Sr. no.]:[Meaning]],7,0)</f>
        <v>#REF!</v>
      </c>
      <c r="I25" t="str">
        <f>VLOOKUP(Final_manabou_kanji_select[[#This Row],[Kanji no.]],Final_manabou_kanji[[Sr. no.]:[Meaning]],8,0)</f>
        <v>French Toast</v>
      </c>
      <c r="J25" s="3"/>
    </row>
    <row r="26" spans="2:10" ht="14.25" customHeight="1" x14ac:dyDescent="0.3">
      <c r="B26" s="37">
        <f>ROW()-ROW(Final_manabou_kanji_select[#Headers])</f>
        <v>24</v>
      </c>
      <c r="C26" s="37">
        <f>IF($A$1="",
VLOOKUP(Final_manabou_kanji_select[[#This Row],[Sr no.]],Raw_data_N2_Kanji[[No_marking]:[Sr. No.3]],5,0),
VLOOKUP(VALUE(Final_manabou_kanji_select[[#This Row],[Sr no.]]),Raw_data_N2_Kanji[[Marking_sr]:[Sr. No.3]],2,0))</f>
        <v>26</v>
      </c>
      <c r="D26" s="37" t="str">
        <f>VLOOKUP(Final_manabou_kanji_select[[#This Row],[Kanji no.]],Raw_data_N2_Kanji[[Sr. no.]:[Lecture_no]],3,0)</f>
        <v>Various cuisines</v>
      </c>
      <c r="E26" s="37" t="str">
        <f>VLOOKUP(Final_manabou_kanji_select[[#This Row],[Kanji no.]],Final_manabou_kanji[[Sr. no.]:[Meaning]],3,0)</f>
        <v/>
      </c>
      <c r="F26" s="32" t="str">
        <f>VLOOKUP(Final_manabou_kanji_select[[#This Row],[Kanji no.]],Final_manabou_kanji[[Sr. no.]:[Meaning]],4,0)</f>
        <v>ကြက်ဥခေါက်ကြော်</v>
      </c>
      <c r="G26" s="37" t="str">
        <f>VLOOKUP(Final_manabou_kanji_select[[#This Row],[Kanji no.]],Final_manabou_kanji[[Sr. no.]:[Meaning]],5,0)</f>
        <v/>
      </c>
      <c r="H26" t="str">
        <f>VLOOKUP(Final_manabou_kanji_select[[#This Row],[Kanji no.]],Final_manabou_kanji[[Sr. no.]:[Meaning]],7,0)</f>
        <v/>
      </c>
      <c r="I26" t="str">
        <f>VLOOKUP(Final_manabou_kanji_select[[#This Row],[Kanji no.]],Final_manabou_kanji[[Sr. no.]:[Meaning]],8,0)</f>
        <v>Omelet</v>
      </c>
      <c r="J26" s="3"/>
    </row>
    <row r="27" spans="2:10" ht="14.25" customHeight="1" x14ac:dyDescent="0.3">
      <c r="B27" s="37">
        <f>ROW()-ROW(Final_manabou_kanji_select[#Headers])</f>
        <v>25</v>
      </c>
      <c r="C27" s="37">
        <f>IF($A$1="",
VLOOKUP(Final_manabou_kanji_select[[#This Row],[Sr no.]],Raw_data_N2_Kanji[[No_marking]:[Sr. No.3]],5,0),
VLOOKUP(VALUE(Final_manabou_kanji_select[[#This Row],[Sr no.]]),Raw_data_N2_Kanji[[Marking_sr]:[Sr. No.3]],2,0))</f>
        <v>27</v>
      </c>
      <c r="D27" s="37" t="str">
        <f>VLOOKUP(Final_manabou_kanji_select[[#This Row],[Kanji no.]],Raw_data_N2_Kanji[[Sr. no.]:[Lecture_no]],3,0)</f>
        <v>Various cuisines</v>
      </c>
      <c r="E27" s="37" t="str">
        <f>VLOOKUP(Final_manabou_kanji_select[[#This Row],[Kanji no.]],Final_manabou_kanji[[Sr. no.]:[Meaning]],3,0)</f>
        <v/>
      </c>
      <c r="F27" s="32" t="str">
        <f>VLOOKUP(Final_manabou_kanji_select[[#This Row],[Kanji no.]],Final_manabou_kanji[[Sr. no.]:[Meaning]],4,0)</f>
        <v>ကြက်ဥပြုတ်</v>
      </c>
      <c r="G27" s="37" t="str">
        <f>VLOOKUP(Final_manabou_kanji_select[[#This Row],[Kanji no.]],Final_manabou_kanji[[Sr. no.]:[Meaning]],5,0)</f>
        <v/>
      </c>
      <c r="H27" t="str">
        <f>VLOOKUP(Final_manabou_kanji_select[[#This Row],[Kanji no.]],Final_manabou_kanji[[Sr. no.]:[Meaning]],7,0)</f>
        <v/>
      </c>
      <c r="I27" t="str">
        <f>VLOOKUP(Final_manabou_kanji_select[[#This Row],[Kanji no.]],Final_manabou_kanji[[Sr. no.]:[Meaning]],8,0)</f>
        <v>Boiled egg</v>
      </c>
      <c r="J27" s="3"/>
    </row>
    <row r="28" spans="2:10" ht="14.25" customHeight="1" x14ac:dyDescent="0.3">
      <c r="B28" s="37">
        <f>ROW()-ROW(Final_manabou_kanji_select[#Headers])</f>
        <v>26</v>
      </c>
      <c r="C28" s="37">
        <f>IF($A$1="",
VLOOKUP(Final_manabou_kanji_select[[#This Row],[Sr no.]],Raw_data_N2_Kanji[[No_marking]:[Sr. No.3]],5,0),
VLOOKUP(VALUE(Final_manabou_kanji_select[[#This Row],[Sr no.]]),Raw_data_N2_Kanji[[Marking_sr]:[Sr. No.3]],2,0))</f>
        <v>28</v>
      </c>
      <c r="D28" s="37" t="str">
        <f>VLOOKUP(Final_manabou_kanji_select[[#This Row],[Kanji no.]],Raw_data_N2_Kanji[[Sr. no.]:[Lecture_no]],3,0)</f>
        <v>Various cuisines</v>
      </c>
      <c r="E28" s="37" t="str">
        <f>VLOOKUP(Final_manabou_kanji_select[[#This Row],[Kanji no.]],Final_manabou_kanji[[Sr. no.]:[Meaning]],3,0)</f>
        <v/>
      </c>
      <c r="F28" s="32" t="str">
        <f>VLOOKUP(Final_manabou_kanji_select[[#This Row],[Kanji no.]],Final_manabou_kanji[[Sr. no.]:[Meaning]],4,0)</f>
        <v>ကြက်ဥပြုတ်မကျက်တကျက်</v>
      </c>
      <c r="G28" s="37" t="str">
        <f>VLOOKUP(Final_manabou_kanji_select[[#This Row],[Kanji no.]],Final_manabou_kanji[[Sr. no.]:[Meaning]],5,0)</f>
        <v/>
      </c>
      <c r="H28" t="str">
        <f>VLOOKUP(Final_manabou_kanji_select[[#This Row],[Kanji no.]],Final_manabou_kanji[[Sr. no.]:[Meaning]],7,0)</f>
        <v/>
      </c>
      <c r="I28" t="str">
        <f>VLOOKUP(Final_manabou_kanji_select[[#This Row],[Kanji no.]],Final_manabou_kanji[[Sr. no.]:[Meaning]],8,0)</f>
        <v>Half-boiled egg</v>
      </c>
      <c r="J28" s="3"/>
    </row>
    <row r="29" spans="2:10" ht="14.25" customHeight="1" x14ac:dyDescent="0.3">
      <c r="B29" s="37">
        <f>ROW()-ROW(Final_manabou_kanji_select[#Headers])</f>
        <v>27</v>
      </c>
      <c r="C29" s="37">
        <f>IF($A$1="",
VLOOKUP(Final_manabou_kanji_select[[#This Row],[Sr no.]],Raw_data_N2_Kanji[[No_marking]:[Sr. No.3]],5,0),
VLOOKUP(VALUE(Final_manabou_kanji_select[[#This Row],[Sr no.]]),Raw_data_N2_Kanji[[Marking_sr]:[Sr. No.3]],2,0))</f>
        <v>30</v>
      </c>
      <c r="D29" s="37" t="str">
        <f>VLOOKUP(Final_manabou_kanji_select[[#This Row],[Kanji no.]],Raw_data_N2_Kanji[[Sr. no.]:[Lecture_no]],3,0)</f>
        <v>Snacks</v>
      </c>
      <c r="E29" s="37" t="str">
        <f>VLOOKUP(Final_manabou_kanji_select[[#This Row],[Kanji no.]],Final_manabou_kanji[[Sr. no.]:[Meaning]],3,0)</f>
        <v/>
      </c>
      <c r="F29" s="32" t="str">
        <f>VLOOKUP(Final_manabou_kanji_select[[#This Row],[Kanji no.]],Final_manabou_kanji[[Sr. no.]:[Meaning]],4,0)</f>
        <v>မုန့်ဆီကြော်</v>
      </c>
      <c r="G29" s="37" t="str">
        <f>VLOOKUP(Final_manabou_kanji_select[[#This Row],[Kanji no.]],Final_manabou_kanji[[Sr. no.]:[Meaning]],5,0)</f>
        <v/>
      </c>
      <c r="H29" t="e">
        <f>VLOOKUP(Final_manabou_kanji_select[[#This Row],[Kanji no.]],Final_manabou_kanji[[Sr. no.]:[Meaning]],7,0)</f>
        <v>#REF!</v>
      </c>
      <c r="I29" t="str">
        <f>VLOOKUP(Final_manabou_kanji_select[[#This Row],[Kanji no.]],Final_manabou_kanji[[Sr. no.]:[Meaning]],8,0)</f>
        <v>Burmese Fried Rice Pancake</v>
      </c>
      <c r="J29" s="3"/>
    </row>
    <row r="30" spans="2:10" ht="14.25" customHeight="1" x14ac:dyDescent="0.3">
      <c r="B30" s="37">
        <f>ROW()-ROW(Final_manabou_kanji_select[#Headers])</f>
        <v>28</v>
      </c>
      <c r="C30" s="37">
        <f>IF($A$1="",
VLOOKUP(Final_manabou_kanji_select[[#This Row],[Sr no.]],Raw_data_N2_Kanji[[No_marking]:[Sr. No.3]],5,0),
VLOOKUP(VALUE(Final_manabou_kanji_select[[#This Row],[Sr no.]]),Raw_data_N2_Kanji[[Marking_sr]:[Sr. No.3]],2,0))</f>
        <v>31</v>
      </c>
      <c r="D30" s="37" t="str">
        <f>VLOOKUP(Final_manabou_kanji_select[[#This Row],[Kanji no.]],Raw_data_N2_Kanji[[Sr. no.]:[Lecture_no]],3,0)</f>
        <v>Snacks</v>
      </c>
      <c r="E30" s="37" t="str">
        <f>VLOOKUP(Final_manabou_kanji_select[[#This Row],[Kanji no.]],Final_manabou_kanji[[Sr. no.]:[Meaning]],3,0)</f>
        <v/>
      </c>
      <c r="F30" s="32" t="str">
        <f>VLOOKUP(Final_manabou_kanji_select[[#This Row],[Kanji no.]],Final_manabou_kanji[[Sr. no.]:[Meaning]],4,0)</f>
        <v>မုန့်ဖက်ထုပ်</v>
      </c>
      <c r="G30" s="37" t="str">
        <f>VLOOKUP(Final_manabou_kanji_select[[#This Row],[Kanji no.]],Final_manabou_kanji[[Sr. no.]:[Meaning]],5,0)</f>
        <v/>
      </c>
      <c r="H30" t="e">
        <f>VLOOKUP(Final_manabou_kanji_select[[#This Row],[Kanji no.]],Final_manabou_kanji[[Sr. no.]:[Meaning]],7,0)</f>
        <v>#REF!</v>
      </c>
      <c r="I30" t="str">
        <f>VLOOKUP(Final_manabou_kanji_select[[#This Row],[Kanji no.]],Final_manabou_kanji[[Sr. no.]:[Meaning]],8,0)</f>
        <v>Glutinous Rice with Sweet Stuffing</v>
      </c>
      <c r="J30" s="3"/>
    </row>
    <row r="31" spans="2:10" ht="14.25" customHeight="1" x14ac:dyDescent="0.3">
      <c r="B31" s="37">
        <f>ROW()-ROW(Final_manabou_kanji_select[#Headers])</f>
        <v>29</v>
      </c>
      <c r="C31" s="37">
        <f>IF($A$1="",
VLOOKUP(Final_manabou_kanji_select[[#This Row],[Sr no.]],Raw_data_N2_Kanji[[No_marking]:[Sr. No.3]],5,0),
VLOOKUP(VALUE(Final_manabou_kanji_select[[#This Row],[Sr no.]]),Raw_data_N2_Kanji[[Marking_sr]:[Sr. No.3]],2,0))</f>
        <v>32</v>
      </c>
      <c r="D31" s="37" t="str">
        <f>VLOOKUP(Final_manabou_kanji_select[[#This Row],[Kanji no.]],Raw_data_N2_Kanji[[Sr. no.]:[Lecture_no]],3,0)</f>
        <v>Snacks</v>
      </c>
      <c r="E31" s="37" t="str">
        <f>VLOOKUP(Final_manabou_kanji_select[[#This Row],[Kanji no.]],Final_manabou_kanji[[Sr. no.]:[Meaning]],3,0)</f>
        <v/>
      </c>
      <c r="F31" s="32" t="str">
        <f>VLOOKUP(Final_manabou_kanji_select[[#This Row],[Kanji no.]],Final_manabou_kanji[[Sr. no.]:[Meaning]],4,0)</f>
        <v>မုန့်လက်ကောက်</v>
      </c>
      <c r="G31" s="37" t="str">
        <f>VLOOKUP(Final_manabou_kanji_select[[#This Row],[Kanji no.]],Final_manabou_kanji[[Sr. no.]:[Meaning]],5,0)</f>
        <v/>
      </c>
      <c r="H31" t="e">
        <f>VLOOKUP(Final_manabou_kanji_select[[#This Row],[Kanji no.]],Final_manabou_kanji[[Sr. no.]:[Meaning]],7,0)</f>
        <v>#REF!</v>
      </c>
      <c r="I31" t="str">
        <f>VLOOKUP(Final_manabou_kanji_select[[#This Row],[Kanji no.]],Final_manabou_kanji[[Sr. no.]:[Meaning]],8,0)</f>
        <v>Burmese Donut</v>
      </c>
      <c r="J31" s="3"/>
    </row>
    <row r="32" spans="2:10" ht="14.25" customHeight="1" x14ac:dyDescent="0.3">
      <c r="B32" s="37">
        <f>ROW()-ROW(Final_manabou_kanji_select[#Headers])</f>
        <v>30</v>
      </c>
      <c r="C32" s="37">
        <f>IF($A$1="",
VLOOKUP(Final_manabou_kanji_select[[#This Row],[Sr no.]],Raw_data_N2_Kanji[[No_marking]:[Sr. No.3]],5,0),
VLOOKUP(VALUE(Final_manabou_kanji_select[[#This Row],[Sr no.]]),Raw_data_N2_Kanji[[Marking_sr]:[Sr. No.3]],2,0))</f>
        <v>33</v>
      </c>
      <c r="D32" s="37" t="str">
        <f>VLOOKUP(Final_manabou_kanji_select[[#This Row],[Kanji no.]],Raw_data_N2_Kanji[[Sr. no.]:[Lecture_no]],3,0)</f>
        <v>Snacks</v>
      </c>
      <c r="E32" s="37" t="str">
        <f>VLOOKUP(Final_manabou_kanji_select[[#This Row],[Kanji no.]],Final_manabou_kanji[[Sr. no.]:[Meaning]],3,0)</f>
        <v/>
      </c>
      <c r="F32" s="32" t="str">
        <f>VLOOKUP(Final_manabou_kanji_select[[#This Row],[Kanji no.]],Final_manabou_kanji[[Sr. no.]:[Meaning]],4,0)</f>
        <v>မုန့်စိမ်းပေါင်း</v>
      </c>
      <c r="G32" s="37" t="str">
        <f>VLOOKUP(Final_manabou_kanji_select[[#This Row],[Kanji no.]],Final_manabou_kanji[[Sr. no.]:[Meaning]],5,0)</f>
        <v/>
      </c>
      <c r="H32" t="e">
        <f>VLOOKUP(Final_manabou_kanji_select[[#This Row],[Kanji no.]],Final_manabou_kanji[[Sr. no.]:[Meaning]],7,0)</f>
        <v>#REF!</v>
      </c>
      <c r="I32" t="str">
        <f>VLOOKUP(Final_manabou_kanji_select[[#This Row],[Kanji no.]],Final_manabou_kanji[[Sr. no.]:[Meaning]],8,0)</f>
        <v>Steamed Rice Cake</v>
      </c>
      <c r="J32" s="3"/>
    </row>
    <row r="33" spans="2:10" ht="14.25" customHeight="1" x14ac:dyDescent="0.3">
      <c r="B33" s="37">
        <f>ROW()-ROW(Final_manabou_kanji_select[#Headers])</f>
        <v>31</v>
      </c>
      <c r="C33" s="37">
        <f>IF($A$1="",
VLOOKUP(Final_manabou_kanji_select[[#This Row],[Sr no.]],Raw_data_N2_Kanji[[No_marking]:[Sr. No.3]],5,0),
VLOOKUP(VALUE(Final_manabou_kanji_select[[#This Row],[Sr no.]]),Raw_data_N2_Kanji[[Marking_sr]:[Sr. No.3]],2,0))</f>
        <v>34</v>
      </c>
      <c r="D33" s="37" t="str">
        <f>VLOOKUP(Final_manabou_kanji_select[[#This Row],[Kanji no.]],Raw_data_N2_Kanji[[Sr. no.]:[Lecture_no]],3,0)</f>
        <v>Snacks</v>
      </c>
      <c r="E33" s="37" t="str">
        <f>VLOOKUP(Final_manabou_kanji_select[[#This Row],[Kanji no.]],Final_manabou_kanji[[Sr. no.]:[Meaning]],3,0)</f>
        <v/>
      </c>
      <c r="F33" s="32" t="str">
        <f>VLOOKUP(Final_manabou_kanji_select[[#This Row],[Kanji no.]],Final_manabou_kanji[[Sr. no.]:[Meaning]],4,0)</f>
        <v>ငှက်ပျောသီးကြော်</v>
      </c>
      <c r="G33" s="37" t="str">
        <f>VLOOKUP(Final_manabou_kanji_select[[#This Row],[Kanji no.]],Final_manabou_kanji[[Sr. no.]:[Meaning]],5,0)</f>
        <v/>
      </c>
      <c r="H33" t="e">
        <f>VLOOKUP(Final_manabou_kanji_select[[#This Row],[Kanji no.]],Final_manabou_kanji[[Sr. no.]:[Meaning]],7,0)</f>
        <v>#REF!</v>
      </c>
      <c r="I33" t="str">
        <f>VLOOKUP(Final_manabou_kanji_select[[#This Row],[Kanji no.]],Final_manabou_kanji[[Sr. no.]:[Meaning]],8,0)</f>
        <v>Fried Banana</v>
      </c>
      <c r="J33" s="3"/>
    </row>
    <row r="34" spans="2:10" ht="14.25" customHeight="1" x14ac:dyDescent="0.3">
      <c r="B34" s="37">
        <f>ROW()-ROW(Final_manabou_kanji_select[#Headers])</f>
        <v>32</v>
      </c>
      <c r="C34" s="37">
        <f>IF($A$1="",
VLOOKUP(Final_manabou_kanji_select[[#This Row],[Sr no.]],Raw_data_N2_Kanji[[No_marking]:[Sr. No.3]],5,0),
VLOOKUP(VALUE(Final_manabou_kanji_select[[#This Row],[Sr no.]]),Raw_data_N2_Kanji[[Marking_sr]:[Sr. No.3]],2,0))</f>
        <v>35</v>
      </c>
      <c r="D34" s="37" t="str">
        <f>VLOOKUP(Final_manabou_kanji_select[[#This Row],[Kanji no.]],Raw_data_N2_Kanji[[Sr. no.]:[Lecture_no]],3,0)</f>
        <v>Snacks</v>
      </c>
      <c r="E34" s="37" t="str">
        <f>VLOOKUP(Final_manabou_kanji_select[[#This Row],[Kanji no.]],Final_manabou_kanji[[Sr. no.]:[Meaning]],3,0)</f>
        <v/>
      </c>
      <c r="F34" s="32" t="str">
        <f>VLOOKUP(Final_manabou_kanji_select[[#This Row],[Kanji no.]],Final_manabou_kanji[[Sr. no.]:[Meaning]],4,0)</f>
        <v>ဗယာကြော်</v>
      </c>
      <c r="G34" s="37" t="str">
        <f>VLOOKUP(Final_manabou_kanji_select[[#This Row],[Kanji no.]],Final_manabou_kanji[[Sr. no.]:[Meaning]],5,0)</f>
        <v/>
      </c>
      <c r="H34" t="e">
        <f>VLOOKUP(Final_manabou_kanji_select[[#This Row],[Kanji no.]],Final_manabou_kanji[[Sr. no.]:[Meaning]],7,0)</f>
        <v>#REF!</v>
      </c>
      <c r="I34" t="str">
        <f>VLOOKUP(Final_manabou_kanji_select[[#This Row],[Kanji no.]],Final_manabou_kanji[[Sr. no.]:[Meaning]],8,0)</f>
        <v>Fried Yellow Split Pea</v>
      </c>
      <c r="J34" s="3"/>
    </row>
    <row r="35" spans="2:10" ht="14.25" customHeight="1" x14ac:dyDescent="0.3">
      <c r="B35" s="37">
        <f>ROW()-ROW(Final_manabou_kanji_select[#Headers])</f>
        <v>33</v>
      </c>
      <c r="C35" s="37">
        <f>IF($A$1="",
VLOOKUP(Final_manabou_kanji_select[[#This Row],[Sr no.]],Raw_data_N2_Kanji[[No_marking]:[Sr. No.3]],5,0),
VLOOKUP(VALUE(Final_manabou_kanji_select[[#This Row],[Sr no.]]),Raw_data_N2_Kanji[[Marking_sr]:[Sr. No.3]],2,0))</f>
        <v>36</v>
      </c>
      <c r="D35" s="37" t="str">
        <f>VLOOKUP(Final_manabou_kanji_select[[#This Row],[Kanji no.]],Raw_data_N2_Kanji[[Sr. no.]:[Lecture_no]],3,0)</f>
        <v>Snacks</v>
      </c>
      <c r="E35" s="37" t="str">
        <f>VLOOKUP(Final_manabou_kanji_select[[#This Row],[Kanji no.]],Final_manabou_kanji[[Sr. no.]:[Meaning]],3,0)</f>
        <v/>
      </c>
      <c r="F35" s="32" t="str">
        <f>VLOOKUP(Final_manabou_kanji_select[[#This Row],[Kanji no.]],Final_manabou_kanji[[Sr. no.]:[Meaning]],4,0)</f>
        <v>ဘိန်းမုန့်</v>
      </c>
      <c r="G35" s="37" t="str">
        <f>VLOOKUP(Final_manabou_kanji_select[[#This Row],[Kanji no.]],Final_manabou_kanji[[Sr. no.]:[Meaning]],5,0)</f>
        <v/>
      </c>
      <c r="H35" t="e">
        <f>VLOOKUP(Final_manabou_kanji_select[[#This Row],[Kanji no.]],Final_manabou_kanji[[Sr. no.]:[Meaning]],7,0)</f>
        <v>#REF!</v>
      </c>
      <c r="I35" t="str">
        <f>VLOOKUP(Final_manabou_kanji_select[[#This Row],[Kanji no.]],Final_manabou_kanji[[Sr. no.]:[Meaning]],8,0)</f>
        <v>Rice Pancake with Poppy Seeds</v>
      </c>
      <c r="J35" s="3"/>
    </row>
    <row r="36" spans="2:10" ht="14.25" customHeight="1" x14ac:dyDescent="0.3">
      <c r="B36" s="37">
        <f>ROW()-ROW(Final_manabou_kanji_select[#Headers])</f>
        <v>34</v>
      </c>
      <c r="C36" s="37">
        <f>IF($A$1="",
VLOOKUP(Final_manabou_kanji_select[[#This Row],[Sr no.]],Raw_data_N2_Kanji[[No_marking]:[Sr. No.3]],5,0),
VLOOKUP(VALUE(Final_manabou_kanji_select[[#This Row],[Sr no.]]),Raw_data_N2_Kanji[[Marking_sr]:[Sr. No.3]],2,0))</f>
        <v>37</v>
      </c>
      <c r="D36" s="37" t="str">
        <f>VLOOKUP(Final_manabou_kanji_select[[#This Row],[Kanji no.]],Raw_data_N2_Kanji[[Sr. no.]:[Lecture_no]],3,0)</f>
        <v>Snacks</v>
      </c>
      <c r="E36" s="37" t="str">
        <f>VLOOKUP(Final_manabou_kanji_select[[#This Row],[Kanji no.]],Final_manabou_kanji[[Sr. no.]:[Meaning]],3,0)</f>
        <v/>
      </c>
      <c r="F36" s="32" t="str">
        <f>VLOOKUP(Final_manabou_kanji_select[[#This Row],[Kanji no.]],Final_manabou_kanji[[Sr. no.]:[Meaning]],4,0)</f>
        <v>လမုန့်</v>
      </c>
      <c r="G36" s="37" t="str">
        <f>VLOOKUP(Final_manabou_kanji_select[[#This Row],[Kanji no.]],Final_manabou_kanji[[Sr. no.]:[Meaning]],5,0)</f>
        <v/>
      </c>
      <c r="H36" t="e">
        <f>VLOOKUP(Final_manabou_kanji_select[[#This Row],[Kanji no.]],Final_manabou_kanji[[Sr. no.]:[Meaning]],7,0)</f>
        <v>#REF!</v>
      </c>
      <c r="I36" t="str">
        <f>VLOOKUP(Final_manabou_kanji_select[[#This Row],[Kanji no.]],Final_manabou_kanji[[Sr. no.]:[Meaning]],8,0)</f>
        <v>Mooncake</v>
      </c>
      <c r="J36" s="3"/>
    </row>
    <row r="37" spans="2:10" ht="14.25" customHeight="1" x14ac:dyDescent="0.3">
      <c r="B37" s="37">
        <f>ROW()-ROW(Final_manabou_kanji_select[#Headers])</f>
        <v>35</v>
      </c>
      <c r="C37" s="37">
        <f>IF($A$1="",
VLOOKUP(Final_manabou_kanji_select[[#This Row],[Sr no.]],Raw_data_N2_Kanji[[No_marking]:[Sr. No.3]],5,0),
VLOOKUP(VALUE(Final_manabou_kanji_select[[#This Row],[Sr no.]]),Raw_data_N2_Kanji[[Marking_sr]:[Sr. No.3]],2,0))</f>
        <v>38</v>
      </c>
      <c r="D37" s="37" t="str">
        <f>VLOOKUP(Final_manabou_kanji_select[[#This Row],[Kanji no.]],Raw_data_N2_Kanji[[Sr. no.]:[Lecture_no]],3,0)</f>
        <v>Snacks</v>
      </c>
      <c r="E37" s="37" t="str">
        <f>VLOOKUP(Final_manabou_kanji_select[[#This Row],[Kanji no.]],Final_manabou_kanji[[Sr. no.]:[Meaning]],3,0)</f>
        <v/>
      </c>
      <c r="F37" s="32" t="str">
        <f>VLOOKUP(Final_manabou_kanji_select[[#This Row],[Kanji no.]],Final_manabou_kanji[[Sr. no.]:[Meaning]],4,0)</f>
        <v>နှမ်းပျစ်</v>
      </c>
      <c r="G37" s="37" t="str">
        <f>VLOOKUP(Final_manabou_kanji_select[[#This Row],[Kanji no.]],Final_manabou_kanji[[Sr. no.]:[Meaning]],5,0)</f>
        <v/>
      </c>
      <c r="H37" t="e">
        <f>VLOOKUP(Final_manabou_kanji_select[[#This Row],[Kanji no.]],Final_manabou_kanji[[Sr. no.]:[Meaning]],7,0)</f>
        <v>#REF!</v>
      </c>
      <c r="I37" t="str">
        <f>VLOOKUP(Final_manabou_kanji_select[[#This Row],[Kanji no.]],Final_manabou_kanji[[Sr. no.]:[Meaning]],8,0)</f>
        <v>Sesame Brittle</v>
      </c>
      <c r="J37" s="3"/>
    </row>
    <row r="38" spans="2:10" ht="14.25" customHeight="1" x14ac:dyDescent="0.3">
      <c r="B38" s="37">
        <f>ROW()-ROW(Final_manabou_kanji_select[#Headers])</f>
        <v>36</v>
      </c>
      <c r="C38" s="37">
        <f>IF($A$1="",
VLOOKUP(Final_manabou_kanji_select[[#This Row],[Sr no.]],Raw_data_N2_Kanji[[No_marking]:[Sr. No.3]],5,0),
VLOOKUP(VALUE(Final_manabou_kanji_select[[#This Row],[Sr no.]]),Raw_data_N2_Kanji[[Marking_sr]:[Sr. No.3]],2,0))</f>
        <v>39</v>
      </c>
      <c r="D38" s="37" t="str">
        <f>VLOOKUP(Final_manabou_kanji_select[[#This Row],[Kanji no.]],Raw_data_N2_Kanji[[Sr. no.]:[Lecture_no]],3,0)</f>
        <v>Snacks</v>
      </c>
      <c r="E38" s="37" t="str">
        <f>VLOOKUP(Final_manabou_kanji_select[[#This Row],[Kanji no.]],Final_manabou_kanji[[Sr. no.]:[Meaning]],3,0)</f>
        <v/>
      </c>
      <c r="F38" s="32" t="str">
        <f>VLOOKUP(Final_manabou_kanji_select[[#This Row],[Kanji no.]],Final_manabou_kanji[[Sr. no.]:[Meaning]],4,0)</f>
        <v>နံကထိုင်</v>
      </c>
      <c r="G38" s="37" t="str">
        <f>VLOOKUP(Final_manabou_kanji_select[[#This Row],[Kanji no.]],Final_manabou_kanji[[Sr. no.]:[Meaning]],5,0)</f>
        <v/>
      </c>
      <c r="H38" t="e">
        <f>VLOOKUP(Final_manabou_kanji_select[[#This Row],[Kanji no.]],Final_manabou_kanji[[Sr. no.]:[Meaning]],7,0)</f>
        <v>#REF!</v>
      </c>
      <c r="I38" t="str">
        <f>VLOOKUP(Final_manabou_kanji_select[[#This Row],[Kanji no.]],Final_manabou_kanji[[Sr. no.]:[Meaning]],8,0)</f>
        <v>Sweet Indian Pastry with butter smell</v>
      </c>
      <c r="J38" s="3"/>
    </row>
    <row r="39" spans="2:10" ht="14.25" customHeight="1" x14ac:dyDescent="0.3">
      <c r="B39" s="37">
        <f>ROW()-ROW(Final_manabou_kanji_select[#Headers])</f>
        <v>37</v>
      </c>
      <c r="C39" s="37">
        <f>IF($A$1="",
VLOOKUP(Final_manabou_kanji_select[[#This Row],[Sr no.]],Raw_data_N2_Kanji[[No_marking]:[Sr. No.3]],5,0),
VLOOKUP(VALUE(Final_manabou_kanji_select[[#This Row],[Sr no.]]),Raw_data_N2_Kanji[[Marking_sr]:[Sr. No.3]],2,0))</f>
        <v>40</v>
      </c>
      <c r="D39" s="37" t="str">
        <f>VLOOKUP(Final_manabou_kanji_select[[#This Row],[Kanji no.]],Raw_data_N2_Kanji[[Sr. no.]:[Lecture_no]],3,0)</f>
        <v>Snacks</v>
      </c>
      <c r="E39" s="37" t="str">
        <f>VLOOKUP(Final_manabou_kanji_select[[#This Row],[Kanji no.]],Final_manabou_kanji[[Sr. no.]:[Meaning]],3,0)</f>
        <v/>
      </c>
      <c r="F39" s="32" t="str">
        <f>VLOOKUP(Final_manabou_kanji_select[[#This Row],[Kanji no.]],Final_manabou_kanji[[Sr. no.]:[Meaning]],4,0)</f>
        <v>ကန်စွန်းဥပြုတ်</v>
      </c>
      <c r="G39" s="37" t="str">
        <f>VLOOKUP(Final_manabou_kanji_select[[#This Row],[Kanji no.]],Final_manabou_kanji[[Sr. no.]:[Meaning]],5,0)</f>
        <v/>
      </c>
      <c r="H39" t="e">
        <f>VLOOKUP(Final_manabou_kanji_select[[#This Row],[Kanji no.]],Final_manabou_kanji[[Sr. no.]:[Meaning]],7,0)</f>
        <v>#REF!</v>
      </c>
      <c r="I39" t="str">
        <f>VLOOKUP(Final_manabou_kanji_select[[#This Row],[Kanji no.]],Final_manabou_kanji[[Sr. no.]:[Meaning]],8,0)</f>
        <v>Boiled Sweet Potato</v>
      </c>
      <c r="J39" s="3"/>
    </row>
    <row r="40" spans="2:10" ht="14.25" customHeight="1" x14ac:dyDescent="0.3">
      <c r="B40" s="37">
        <f>ROW()-ROW(Final_manabou_kanji_select[#Headers])</f>
        <v>38</v>
      </c>
      <c r="C40" s="37">
        <f>IF($A$1="",
VLOOKUP(Final_manabou_kanji_select[[#This Row],[Sr no.]],Raw_data_N2_Kanji[[No_marking]:[Sr. No.3]],5,0),
VLOOKUP(VALUE(Final_manabou_kanji_select[[#This Row],[Sr no.]]),Raw_data_N2_Kanji[[Marking_sr]:[Sr. No.3]],2,0))</f>
        <v>41</v>
      </c>
      <c r="D40" s="37" t="str">
        <f>VLOOKUP(Final_manabou_kanji_select[[#This Row],[Kanji no.]],Raw_data_N2_Kanji[[Sr. no.]:[Lecture_no]],3,0)</f>
        <v>Snacks</v>
      </c>
      <c r="E40" s="37" t="str">
        <f>VLOOKUP(Final_manabou_kanji_select[[#This Row],[Kanji no.]],Final_manabou_kanji[[Sr. no.]:[Meaning]],3,0)</f>
        <v/>
      </c>
      <c r="F40" s="32" t="str">
        <f>VLOOKUP(Final_manabou_kanji_select[[#This Row],[Kanji no.]],Final_manabou_kanji[[Sr. no.]:[Meaning]],4,0)</f>
        <v>ပြောင်းဖူးပြုတ်</v>
      </c>
      <c r="G40" s="37" t="str">
        <f>VLOOKUP(Final_manabou_kanji_select[[#This Row],[Kanji no.]],Final_manabou_kanji[[Sr. no.]:[Meaning]],5,0)</f>
        <v/>
      </c>
      <c r="H40" t="e">
        <f>VLOOKUP(Final_manabou_kanji_select[[#This Row],[Kanji no.]],Final_manabou_kanji[[Sr. no.]:[Meaning]],7,0)</f>
        <v>#REF!</v>
      </c>
      <c r="I40" t="str">
        <f>VLOOKUP(Final_manabou_kanji_select[[#This Row],[Kanji no.]],Final_manabou_kanji[[Sr. no.]:[Meaning]],8,0)</f>
        <v>Boiled Corn</v>
      </c>
      <c r="J40" s="3"/>
    </row>
    <row r="41" spans="2:10" ht="14.25" customHeight="1" x14ac:dyDescent="0.3">
      <c r="B41" s="37">
        <f>ROW()-ROW(Final_manabou_kanji_select[#Headers])</f>
        <v>39</v>
      </c>
      <c r="C41" s="37">
        <f>IF($A$1="",
VLOOKUP(Final_manabou_kanji_select[[#This Row],[Sr no.]],Raw_data_N2_Kanji[[No_marking]:[Sr. No.3]],5,0),
VLOOKUP(VALUE(Final_manabou_kanji_select[[#This Row],[Sr no.]]),Raw_data_N2_Kanji[[Marking_sr]:[Sr. No.3]],2,0))</f>
        <v>43</v>
      </c>
      <c r="D41" s="37" t="str">
        <f>VLOOKUP(Final_manabou_kanji_select[[#This Row],[Kanji no.]],Raw_data_N2_Kanji[[Sr. no.]:[Lecture_no]],3,0)</f>
        <v>Appetizers</v>
      </c>
      <c r="E41" s="37" t="str">
        <f>VLOOKUP(Final_manabou_kanji_select[[#This Row],[Kanji no.]],Final_manabou_kanji[[Sr. no.]:[Meaning]],3,0)</f>
        <v/>
      </c>
      <c r="F41" s="32" t="str">
        <f>VLOOKUP(Final_manabou_kanji_select[[#This Row],[Kanji no.]],Final_manabou_kanji[[Sr. no.]:[Meaning]],4,0)</f>
        <v>အမြည်း</v>
      </c>
      <c r="G41" s="37" t="str">
        <f>VLOOKUP(Final_manabou_kanji_select[[#This Row],[Kanji no.]],Final_manabou_kanji[[Sr. no.]:[Meaning]],5,0)</f>
        <v/>
      </c>
      <c r="H41" t="e">
        <f>VLOOKUP(Final_manabou_kanji_select[[#This Row],[Kanji no.]],Final_manabou_kanji[[Sr. no.]:[Meaning]],7,0)</f>
        <v>#REF!</v>
      </c>
      <c r="I41" t="str">
        <f>VLOOKUP(Final_manabou_kanji_select[[#This Row],[Kanji no.]],Final_manabou_kanji[[Sr. no.]:[Meaning]],8,0)</f>
        <v>Appetizer</v>
      </c>
      <c r="J41" s="3"/>
    </row>
    <row r="42" spans="2:10" ht="14.25" customHeight="1" x14ac:dyDescent="0.3">
      <c r="B42" s="37">
        <f>ROW()-ROW(Final_manabou_kanji_select[#Headers])</f>
        <v>40</v>
      </c>
      <c r="C42" s="37">
        <f>IF($A$1="",
VLOOKUP(Final_manabou_kanji_select[[#This Row],[Sr no.]],Raw_data_N2_Kanji[[No_marking]:[Sr. No.3]],5,0),
VLOOKUP(VALUE(Final_manabou_kanji_select[[#This Row],[Sr no.]]),Raw_data_N2_Kanji[[Marking_sr]:[Sr. No.3]],2,0))</f>
        <v>44</v>
      </c>
      <c r="D42" s="37" t="str">
        <f>VLOOKUP(Final_manabou_kanji_select[[#This Row],[Kanji no.]],Raw_data_N2_Kanji[[Sr. no.]:[Lecture_no]],3,0)</f>
        <v>Appetizers</v>
      </c>
      <c r="E42" s="37" t="str">
        <f>VLOOKUP(Final_manabou_kanji_select[[#This Row],[Kanji no.]],Final_manabou_kanji[[Sr. no.]:[Meaning]],3,0)</f>
        <v/>
      </c>
      <c r="F42" s="32" t="str">
        <f>VLOOKUP(Final_manabou_kanji_select[[#This Row],[Kanji no.]],Final_manabou_kanji[[Sr. no.]:[Meaning]],4,0)</f>
        <v>စမူဆာ</v>
      </c>
      <c r="G42" s="37" t="str">
        <f>VLOOKUP(Final_manabou_kanji_select[[#This Row],[Kanji no.]],Final_manabou_kanji[[Sr. no.]:[Meaning]],5,0)</f>
        <v/>
      </c>
      <c r="H42" t="e">
        <f>VLOOKUP(Final_manabou_kanji_select[[#This Row],[Kanji no.]],Final_manabou_kanji[[Sr. no.]:[Meaning]],7,0)</f>
        <v>#REF!</v>
      </c>
      <c r="I42" t="str">
        <f>VLOOKUP(Final_manabou_kanji_select[[#This Row],[Kanji no.]],Final_manabou_kanji[[Sr. no.]:[Meaning]],8,0)</f>
        <v>Samusa (Indian stuffed food)</v>
      </c>
      <c r="J42" s="3"/>
    </row>
    <row r="43" spans="2:10" ht="14.25" customHeight="1" x14ac:dyDescent="0.3">
      <c r="B43" s="37">
        <f>ROW()-ROW(Final_manabou_kanji_select[#Headers])</f>
        <v>41</v>
      </c>
      <c r="C43" s="37">
        <f>IF($A$1="",
VLOOKUP(Final_manabou_kanji_select[[#This Row],[Sr no.]],Raw_data_N2_Kanji[[No_marking]:[Sr. No.3]],5,0),
VLOOKUP(VALUE(Final_manabou_kanji_select[[#This Row],[Sr no.]]),Raw_data_N2_Kanji[[Marking_sr]:[Sr. No.3]],2,0))</f>
        <v>45</v>
      </c>
      <c r="D43" s="37" t="str">
        <f>VLOOKUP(Final_manabou_kanji_select[[#This Row],[Kanji no.]],Raw_data_N2_Kanji[[Sr. no.]:[Lecture_no]],3,0)</f>
        <v>Appetizers</v>
      </c>
      <c r="E43" s="37" t="str">
        <f>VLOOKUP(Final_manabou_kanji_select[[#This Row],[Kanji no.]],Final_manabou_kanji[[Sr. no.]:[Meaning]],3,0)</f>
        <v/>
      </c>
      <c r="F43" s="32" t="str">
        <f>VLOOKUP(Final_manabou_kanji_select[[#This Row],[Kanji no.]],Final_manabou_kanji[[Sr. no.]:[Meaning]],4,0)</f>
        <v>အာလူးကြော်</v>
      </c>
      <c r="G43" s="37" t="str">
        <f>VLOOKUP(Final_manabou_kanji_select[[#This Row],[Kanji no.]],Final_manabou_kanji[[Sr. no.]:[Meaning]],5,0)</f>
        <v/>
      </c>
      <c r="H43" t="e">
        <f>VLOOKUP(Final_manabou_kanji_select[[#This Row],[Kanji no.]],Final_manabou_kanji[[Sr. no.]:[Meaning]],7,0)</f>
        <v>#REF!</v>
      </c>
      <c r="I43" t="str">
        <f>VLOOKUP(Final_manabou_kanji_select[[#This Row],[Kanji no.]],Final_manabou_kanji[[Sr. no.]:[Meaning]],8,0)</f>
        <v>Potatoes (fries or chips)</v>
      </c>
      <c r="J43" s="3"/>
    </row>
    <row r="44" spans="2:10" ht="14.25" customHeight="1" x14ac:dyDescent="0.3">
      <c r="B44" s="37">
        <f>ROW()-ROW(Final_manabou_kanji_select[#Headers])</f>
        <v>42</v>
      </c>
      <c r="C44" s="37">
        <f>IF($A$1="",
VLOOKUP(Final_manabou_kanji_select[[#This Row],[Sr no.]],Raw_data_N2_Kanji[[No_marking]:[Sr. No.3]],5,0),
VLOOKUP(VALUE(Final_manabou_kanji_select[[#This Row],[Sr no.]]),Raw_data_N2_Kanji[[Marking_sr]:[Sr. No.3]],2,0))</f>
        <v>46</v>
      </c>
      <c r="D44" s="37" t="str">
        <f>VLOOKUP(Final_manabou_kanji_select[[#This Row],[Kanji no.]],Raw_data_N2_Kanji[[Sr. no.]:[Lecture_no]],3,0)</f>
        <v>Appetizers</v>
      </c>
      <c r="E44" s="37" t="str">
        <f>VLOOKUP(Final_manabou_kanji_select[[#This Row],[Kanji no.]],Final_manabou_kanji[[Sr. no.]:[Meaning]],3,0)</f>
        <v/>
      </c>
      <c r="F44" s="32" t="str">
        <f>VLOOKUP(Final_manabou_kanji_select[[#This Row],[Kanji no.]],Final_manabou_kanji[[Sr. no.]:[Meaning]],4,0)</f>
        <v>ကော်ပြန့်ကြော်</v>
      </c>
      <c r="G44" s="37" t="str">
        <f>VLOOKUP(Final_manabou_kanji_select[[#This Row],[Kanji no.]],Final_manabou_kanji[[Sr. no.]:[Meaning]],5,0)</f>
        <v/>
      </c>
      <c r="H44" t="e">
        <f>VLOOKUP(Final_manabou_kanji_select[[#This Row],[Kanji no.]],Final_manabou_kanji[[Sr. no.]:[Meaning]],7,0)</f>
        <v>#REF!</v>
      </c>
      <c r="I44" t="str">
        <f>VLOOKUP(Final_manabou_kanji_select[[#This Row],[Kanji no.]],Final_manabou_kanji[[Sr. no.]:[Meaning]],8,0)</f>
        <v>Spring Rolls</v>
      </c>
      <c r="J44" s="3"/>
    </row>
    <row r="45" spans="2:10" ht="14.25" customHeight="1" x14ac:dyDescent="0.3">
      <c r="B45" s="37">
        <f>ROW()-ROW(Final_manabou_kanji_select[#Headers])</f>
        <v>43</v>
      </c>
      <c r="C45" s="37">
        <f>IF($A$1="",
VLOOKUP(Final_manabou_kanji_select[[#This Row],[Sr no.]],Raw_data_N2_Kanji[[No_marking]:[Sr. No.3]],5,0),
VLOOKUP(VALUE(Final_manabou_kanji_select[[#This Row],[Sr no.]]),Raw_data_N2_Kanji[[Marking_sr]:[Sr. No.3]],2,0))</f>
        <v>47</v>
      </c>
      <c r="D45" s="37" t="str">
        <f>VLOOKUP(Final_manabou_kanji_select[[#This Row],[Kanji no.]],Raw_data_N2_Kanji[[Sr. no.]:[Lecture_no]],3,0)</f>
        <v>Appetizers</v>
      </c>
      <c r="E45" s="37" t="str">
        <f>VLOOKUP(Final_manabou_kanji_select[[#This Row],[Kanji no.]],Final_manabou_kanji[[Sr. no.]:[Meaning]],3,0)</f>
        <v/>
      </c>
      <c r="F45" s="32" t="str">
        <f>VLOOKUP(Final_manabou_kanji_select[[#This Row],[Kanji no.]],Final_manabou_kanji[[Sr. no.]:[Meaning]],4,0)</f>
        <v>ဝက်သားလုံးကြော်</v>
      </c>
      <c r="G45" s="37" t="str">
        <f>VLOOKUP(Final_manabou_kanji_select[[#This Row],[Kanji no.]],Final_manabou_kanji[[Sr. no.]:[Meaning]],5,0)</f>
        <v/>
      </c>
      <c r="H45" t="e">
        <f>VLOOKUP(Final_manabou_kanji_select[[#This Row],[Kanji no.]],Final_manabou_kanji[[Sr. no.]:[Meaning]],7,0)</f>
        <v>#REF!</v>
      </c>
      <c r="I45" t="str">
        <f>VLOOKUP(Final_manabou_kanji_select[[#This Row],[Kanji no.]],Final_manabou_kanji[[Sr. no.]:[Meaning]],8,0)</f>
        <v>Fried Minced Pork Balls</v>
      </c>
      <c r="J45" s="3"/>
    </row>
    <row r="46" spans="2:10" ht="14.25" customHeight="1" x14ac:dyDescent="0.3">
      <c r="B46" s="37">
        <f>ROW()-ROW(Final_manabou_kanji_select[#Headers])</f>
        <v>44</v>
      </c>
      <c r="C46" s="37">
        <f>IF($A$1="",
VLOOKUP(Final_manabou_kanji_select[[#This Row],[Sr no.]],Raw_data_N2_Kanji[[No_marking]:[Sr. No.3]],5,0),
VLOOKUP(VALUE(Final_manabou_kanji_select[[#This Row],[Sr no.]]),Raw_data_N2_Kanji[[Marking_sr]:[Sr. No.3]],2,0))</f>
        <v>48</v>
      </c>
      <c r="D46" s="37" t="str">
        <f>VLOOKUP(Final_manabou_kanji_select[[#This Row],[Kanji no.]],Raw_data_N2_Kanji[[Sr. no.]:[Lecture_no]],3,0)</f>
        <v>Appetizers</v>
      </c>
      <c r="E46" s="37" t="str">
        <f>VLOOKUP(Final_manabou_kanji_select[[#This Row],[Kanji no.]],Final_manabou_kanji[[Sr. no.]:[Meaning]],3,0)</f>
        <v/>
      </c>
      <c r="F46" s="32" t="str">
        <f>VLOOKUP(Final_manabou_kanji_select[[#This Row],[Kanji no.]],Final_manabou_kanji[[Sr. no.]:[Meaning]],4,0)</f>
        <v>ဝက်အူချောင်းကြော်</v>
      </c>
      <c r="G46" s="37" t="str">
        <f>VLOOKUP(Final_manabou_kanji_select[[#This Row],[Kanji no.]],Final_manabou_kanji[[Sr. no.]:[Meaning]],5,0)</f>
        <v/>
      </c>
      <c r="H46" t="e">
        <f>VLOOKUP(Final_manabou_kanji_select[[#This Row],[Kanji no.]],Final_manabou_kanji[[Sr. no.]:[Meaning]],7,0)</f>
        <v>#REF!</v>
      </c>
      <c r="I46" t="str">
        <f>VLOOKUP(Final_manabou_kanji_select[[#This Row],[Kanji no.]],Final_manabou_kanji[[Sr. no.]:[Meaning]],8,0)</f>
        <v>Chinese Sausage</v>
      </c>
      <c r="J46" s="3"/>
    </row>
    <row r="47" spans="2:10" ht="14.25" customHeight="1" x14ac:dyDescent="0.3">
      <c r="B47" s="37">
        <f>ROW()-ROW(Final_manabou_kanji_select[#Headers])</f>
        <v>45</v>
      </c>
      <c r="C47" s="37">
        <f>IF($A$1="",
VLOOKUP(Final_manabou_kanji_select[[#This Row],[Sr no.]],Raw_data_N2_Kanji[[No_marking]:[Sr. No.3]],5,0),
VLOOKUP(VALUE(Final_manabou_kanji_select[[#This Row],[Sr no.]]),Raw_data_N2_Kanji[[Marking_sr]:[Sr. No.3]],2,0))</f>
        <v>49</v>
      </c>
      <c r="D47" s="37" t="str">
        <f>VLOOKUP(Final_manabou_kanji_select[[#This Row],[Kanji no.]],Raw_data_N2_Kanji[[Sr. no.]:[Lecture_no]],3,0)</f>
        <v>Appetizers</v>
      </c>
      <c r="E47" s="37" t="str">
        <f>VLOOKUP(Final_manabou_kanji_select[[#This Row],[Kanji no.]],Final_manabou_kanji[[Sr. no.]:[Meaning]],3,0)</f>
        <v/>
      </c>
      <c r="F47" s="32" t="str">
        <f>VLOOKUP(Final_manabou_kanji_select[[#This Row],[Kanji no.]],Final_manabou_kanji[[Sr. no.]:[Meaning]],4,0)</f>
        <v>ဆတ်သားခြောက်ကြော်</v>
      </c>
      <c r="G47" s="37" t="str">
        <f>VLOOKUP(Final_manabou_kanji_select[[#This Row],[Kanji no.]],Final_manabou_kanji[[Sr. no.]:[Meaning]],5,0)</f>
        <v/>
      </c>
      <c r="H47" t="e">
        <f>VLOOKUP(Final_manabou_kanji_select[[#This Row],[Kanji no.]],Final_manabou_kanji[[Sr. no.]:[Meaning]],7,0)</f>
        <v>#REF!</v>
      </c>
      <c r="I47" t="str">
        <f>VLOOKUP(Final_manabou_kanji_select[[#This Row],[Kanji no.]],Final_manabou_kanji[[Sr. no.]:[Meaning]],8,0)</f>
        <v>Dried &amp; Fried Venison</v>
      </c>
      <c r="J47" s="3"/>
    </row>
    <row r="48" spans="2:10" ht="14.25" customHeight="1" x14ac:dyDescent="0.3">
      <c r="B48" s="37">
        <f>ROW()-ROW(Final_manabou_kanji_select[#Headers])</f>
        <v>46</v>
      </c>
      <c r="C48" s="37">
        <f>IF($A$1="",
VLOOKUP(Final_manabou_kanji_select[[#This Row],[Sr no.]],Raw_data_N2_Kanji[[No_marking]:[Sr. No.3]],5,0),
VLOOKUP(VALUE(Final_manabou_kanji_select[[#This Row],[Sr no.]]),Raw_data_N2_Kanji[[Marking_sr]:[Sr. No.3]],2,0))</f>
        <v>50</v>
      </c>
      <c r="D48" s="37" t="str">
        <f>VLOOKUP(Final_manabou_kanji_select[[#This Row],[Kanji no.]],Raw_data_N2_Kanji[[Sr. no.]:[Lecture_no]],3,0)</f>
        <v>Appetizers</v>
      </c>
      <c r="E48" s="37" t="str">
        <f>VLOOKUP(Final_manabou_kanji_select[[#This Row],[Kanji no.]],Final_manabou_kanji[[Sr. no.]:[Meaning]],3,0)</f>
        <v/>
      </c>
      <c r="F48" s="32" t="str">
        <f>VLOOKUP(Final_manabou_kanji_select[[#This Row],[Kanji no.]],Final_manabou_kanji[[Sr. no.]:[Meaning]],4,0)</f>
        <v>ကြက်သားလုံးကြော်</v>
      </c>
      <c r="G48" s="37" t="str">
        <f>VLOOKUP(Final_manabou_kanji_select[[#This Row],[Kanji no.]],Final_manabou_kanji[[Sr. no.]:[Meaning]],5,0)</f>
        <v/>
      </c>
      <c r="H48" t="e">
        <f>VLOOKUP(Final_manabou_kanji_select[[#This Row],[Kanji no.]],Final_manabou_kanji[[Sr. no.]:[Meaning]],7,0)</f>
        <v>#REF!</v>
      </c>
      <c r="I48" t="str">
        <f>VLOOKUP(Final_manabou_kanji_select[[#This Row],[Kanji no.]],Final_manabou_kanji[[Sr. no.]:[Meaning]],8,0)</f>
        <v>Fried Minced Chicken Balls</v>
      </c>
      <c r="J48" s="3"/>
    </row>
    <row r="49" spans="2:10" ht="14.25" customHeight="1" x14ac:dyDescent="0.3">
      <c r="B49" s="37">
        <f>ROW()-ROW(Final_manabou_kanji_select[#Headers])</f>
        <v>47</v>
      </c>
      <c r="C49" s="37">
        <f>IF($A$1="",
VLOOKUP(Final_manabou_kanji_select[[#This Row],[Sr no.]],Raw_data_N2_Kanji[[No_marking]:[Sr. No.3]],5,0),
VLOOKUP(VALUE(Final_manabou_kanji_select[[#This Row],[Sr no.]]),Raw_data_N2_Kanji[[Marking_sr]:[Sr. No.3]],2,0))</f>
        <v>51</v>
      </c>
      <c r="D49" s="37" t="str">
        <f>VLOOKUP(Final_manabou_kanji_select[[#This Row],[Kanji no.]],Raw_data_N2_Kanji[[Sr. no.]:[Lecture_no]],3,0)</f>
        <v>Appetizers</v>
      </c>
      <c r="E49" s="37" t="str">
        <f>VLOOKUP(Final_manabou_kanji_select[[#This Row],[Kanji no.]],Final_manabou_kanji[[Sr. no.]:[Meaning]],3,0)</f>
        <v/>
      </c>
      <c r="F49" s="32" t="str">
        <f>VLOOKUP(Final_manabou_kanji_select[[#This Row],[Kanji no.]],Final_manabou_kanji[[Sr. no.]:[Meaning]],4,0)</f>
        <v>ကြက်သားသုပ်</v>
      </c>
      <c r="G49" s="37" t="str">
        <f>VLOOKUP(Final_manabou_kanji_select[[#This Row],[Kanji no.]],Final_manabou_kanji[[Sr. no.]:[Meaning]],5,0)</f>
        <v/>
      </c>
      <c r="H49" t="e">
        <f>VLOOKUP(Final_manabou_kanji_select[[#This Row],[Kanji no.]],Final_manabou_kanji[[Sr. no.]:[Meaning]],7,0)</f>
        <v>#REF!</v>
      </c>
      <c r="I49" t="str">
        <f>VLOOKUP(Final_manabou_kanji_select[[#This Row],[Kanji no.]],Final_manabou_kanji[[Sr. no.]:[Meaning]],8,0)</f>
        <v>Chicken Salad</v>
      </c>
      <c r="J49" s="3"/>
    </row>
    <row r="50" spans="2:10" ht="14.25" customHeight="1" x14ac:dyDescent="0.3">
      <c r="B50" s="37">
        <f>ROW()-ROW(Final_manabou_kanji_select[#Headers])</f>
        <v>48</v>
      </c>
      <c r="C50" s="37">
        <f>IF($A$1="",
VLOOKUP(Final_manabou_kanji_select[[#This Row],[Sr no.]],Raw_data_N2_Kanji[[No_marking]:[Sr. No.3]],5,0),
VLOOKUP(VALUE(Final_manabou_kanji_select[[#This Row],[Sr no.]]),Raw_data_N2_Kanji[[Marking_sr]:[Sr. No.3]],2,0))</f>
        <v>52</v>
      </c>
      <c r="D50" s="37" t="str">
        <f>VLOOKUP(Final_manabou_kanji_select[[#This Row],[Kanji no.]],Raw_data_N2_Kanji[[Sr. no.]:[Lecture_no]],3,0)</f>
        <v>Appetizers</v>
      </c>
      <c r="E50" s="37" t="str">
        <f>VLOOKUP(Final_manabou_kanji_select[[#This Row],[Kanji no.]],Final_manabou_kanji[[Sr. no.]:[Meaning]],3,0)</f>
        <v/>
      </c>
      <c r="F50" s="32" t="str">
        <f>VLOOKUP(Final_manabou_kanji_select[[#This Row],[Kanji no.]],Final_manabou_kanji[[Sr. no.]:[Meaning]],4,0)</f>
        <v>ပုစွန်ကြော်</v>
      </c>
      <c r="G50" s="37" t="str">
        <f>VLOOKUP(Final_manabou_kanji_select[[#This Row],[Kanji no.]],Final_manabou_kanji[[Sr. no.]:[Meaning]],5,0)</f>
        <v/>
      </c>
      <c r="H50" t="e">
        <f>VLOOKUP(Final_manabou_kanji_select[[#This Row],[Kanji no.]],Final_manabou_kanji[[Sr. no.]:[Meaning]],7,0)</f>
        <v>#REF!</v>
      </c>
      <c r="I50" t="str">
        <f>VLOOKUP(Final_manabou_kanji_select[[#This Row],[Kanji no.]],Final_manabou_kanji[[Sr. no.]:[Meaning]],8,0)</f>
        <v>Fried Prawns</v>
      </c>
      <c r="J50" s="3"/>
    </row>
    <row r="51" spans="2:10" ht="14.25" customHeight="1" x14ac:dyDescent="0.3">
      <c r="B51" s="37">
        <f>ROW()-ROW(Final_manabou_kanji_select[#Headers])</f>
        <v>49</v>
      </c>
      <c r="C51" s="37">
        <f>IF($A$1="",
VLOOKUP(Final_manabou_kanji_select[[#This Row],[Sr no.]],Raw_data_N2_Kanji[[No_marking]:[Sr. No.3]],5,0),
VLOOKUP(VALUE(Final_manabou_kanji_select[[#This Row],[Sr no.]]),Raw_data_N2_Kanji[[Marking_sr]:[Sr. No.3]],2,0))</f>
        <v>53</v>
      </c>
      <c r="D51" s="37" t="str">
        <f>VLOOKUP(Final_manabou_kanji_select[[#This Row],[Kanji no.]],Raw_data_N2_Kanji[[Sr. no.]:[Lecture_no]],3,0)</f>
        <v>Appetizers</v>
      </c>
      <c r="E51" s="37" t="str">
        <f>VLOOKUP(Final_manabou_kanji_select[[#This Row],[Kanji no.]],Final_manabou_kanji[[Sr. no.]:[Meaning]],3,0)</f>
        <v/>
      </c>
      <c r="F51" s="32" t="str">
        <f>VLOOKUP(Final_manabou_kanji_select[[#This Row],[Kanji no.]],Final_manabou_kanji[[Sr. no.]:[Meaning]],4,0)</f>
        <v>ငါးရှဥ့်ကြော်</v>
      </c>
      <c r="G51" s="37" t="str">
        <f>VLOOKUP(Final_manabou_kanji_select[[#This Row],[Kanji no.]],Final_manabou_kanji[[Sr. no.]:[Meaning]],5,0)</f>
        <v/>
      </c>
      <c r="H51" t="e">
        <f>VLOOKUP(Final_manabou_kanji_select[[#This Row],[Kanji no.]],Final_manabou_kanji[[Sr. no.]:[Meaning]],7,0)</f>
        <v>#REF!</v>
      </c>
      <c r="I51" t="str">
        <f>VLOOKUP(Final_manabou_kanji_select[[#This Row],[Kanji no.]],Final_manabou_kanji[[Sr. no.]:[Meaning]],8,0)</f>
        <v>Crispy Hot (fried) Eel</v>
      </c>
      <c r="J51" s="3"/>
    </row>
    <row r="52" spans="2:10" ht="14.25" customHeight="1" x14ac:dyDescent="0.3">
      <c r="B52" s="37">
        <f>ROW()-ROW(Final_manabou_kanji_select[#Headers])</f>
        <v>50</v>
      </c>
      <c r="C52" s="37">
        <f>IF($A$1="",
VLOOKUP(Final_manabou_kanji_select[[#This Row],[Sr no.]],Raw_data_N2_Kanji[[No_marking]:[Sr. No.3]],5,0),
VLOOKUP(VALUE(Final_manabou_kanji_select[[#This Row],[Sr no.]]),Raw_data_N2_Kanji[[Marking_sr]:[Sr. No.3]],2,0))</f>
        <v>54</v>
      </c>
      <c r="D52" s="37" t="str">
        <f>VLOOKUP(Final_manabou_kanji_select[[#This Row],[Kanji no.]],Raw_data_N2_Kanji[[Sr. no.]:[Lecture_no]],3,0)</f>
        <v>Appetizers</v>
      </c>
      <c r="E52" s="37" t="str">
        <f>VLOOKUP(Final_manabou_kanji_select[[#This Row],[Kanji no.]],Final_manabou_kanji[[Sr. no.]:[Meaning]],3,0)</f>
        <v/>
      </c>
      <c r="F52" s="32" t="str">
        <f>VLOOKUP(Final_manabou_kanji_select[[#This Row],[Kanji no.]],Final_manabou_kanji[[Sr. no.]:[Meaning]],4,0)</f>
        <v>ငါးသလဲထိုးကြော်</v>
      </c>
      <c r="G52" s="37" t="str">
        <f>VLOOKUP(Final_manabou_kanji_select[[#This Row],[Kanji no.]],Final_manabou_kanji[[Sr. no.]:[Meaning]],5,0)</f>
        <v/>
      </c>
      <c r="H52" t="e">
        <f>VLOOKUP(Final_manabou_kanji_select[[#This Row],[Kanji no.]],Final_manabou_kanji[[Sr. no.]:[Meaning]],7,0)</f>
        <v>#REF!</v>
      </c>
      <c r="I52" t="str">
        <f>VLOOKUP(Final_manabou_kanji_select[[#This Row],[Kanji no.]],Final_manabou_kanji[[Sr. no.]:[Meaning]],8,0)</f>
        <v>Fried Loach</v>
      </c>
      <c r="J52" s="3"/>
    </row>
    <row r="53" spans="2:10" ht="14.25" customHeight="1" x14ac:dyDescent="0.3">
      <c r="B53" s="37">
        <f>ROW()-ROW(Final_manabou_kanji_select[#Headers])</f>
        <v>51</v>
      </c>
      <c r="C53" s="37">
        <f>IF($A$1="",
VLOOKUP(Final_manabou_kanji_select[[#This Row],[Sr no.]],Raw_data_N2_Kanji[[No_marking]:[Sr. No.3]],5,0),
VLOOKUP(VALUE(Final_manabou_kanji_select[[#This Row],[Sr no.]]),Raw_data_N2_Kanji[[Marking_sr]:[Sr. No.3]],2,0))</f>
        <v>55</v>
      </c>
      <c r="D53" s="37" t="str">
        <f>VLOOKUP(Final_manabou_kanji_select[[#This Row],[Kanji no.]],Raw_data_N2_Kanji[[Sr. no.]:[Lecture_no]],3,0)</f>
        <v>Appetizers</v>
      </c>
      <c r="E53" s="37" t="str">
        <f>VLOOKUP(Final_manabou_kanji_select[[#This Row],[Kanji no.]],Final_manabou_kanji[[Sr. no.]:[Meaning]],3,0)</f>
        <v/>
      </c>
      <c r="F53" s="32" t="str">
        <f>VLOOKUP(Final_manabou_kanji_select[[#This Row],[Kanji no.]],Final_manabou_kanji[[Sr. no.]:[Meaning]],4,0)</f>
        <v>ငါးကင်</v>
      </c>
      <c r="G53" s="37" t="str">
        <f>VLOOKUP(Final_manabou_kanji_select[[#This Row],[Kanji no.]],Final_manabou_kanji[[Sr. no.]:[Meaning]],5,0)</f>
        <v/>
      </c>
      <c r="H53" t="e">
        <f>VLOOKUP(Final_manabou_kanji_select[[#This Row],[Kanji no.]],Final_manabou_kanji[[Sr. no.]:[Meaning]],7,0)</f>
        <v>#REF!</v>
      </c>
      <c r="I53" t="str">
        <f>VLOOKUP(Final_manabou_kanji_select[[#This Row],[Kanji no.]],Final_manabou_kanji[[Sr. no.]:[Meaning]],8,0)</f>
        <v>Grilled Fish</v>
      </c>
      <c r="J53" s="3"/>
    </row>
    <row r="54" spans="2:10" ht="14.25" customHeight="1" x14ac:dyDescent="0.3">
      <c r="B54" s="37">
        <f>ROW()-ROW(Final_manabou_kanji_select[#Headers])</f>
        <v>52</v>
      </c>
      <c r="C54" s="37">
        <f>IF($A$1="",
VLOOKUP(Final_manabou_kanji_select[[#This Row],[Sr no.]],Raw_data_N2_Kanji[[No_marking]:[Sr. No.3]],5,0),
VLOOKUP(VALUE(Final_manabou_kanji_select[[#This Row],[Sr no.]]),Raw_data_N2_Kanji[[Marking_sr]:[Sr. No.3]],2,0))</f>
        <v>56</v>
      </c>
      <c r="D54" s="37" t="str">
        <f>VLOOKUP(Final_manabou_kanji_select[[#This Row],[Kanji no.]],Raw_data_N2_Kanji[[Sr. no.]:[Lecture_no]],3,0)</f>
        <v>Appetizers</v>
      </c>
      <c r="E54" s="37" t="str">
        <f>VLOOKUP(Final_manabou_kanji_select[[#This Row],[Kanji no.]],Final_manabou_kanji[[Sr. no.]:[Meaning]],3,0)</f>
        <v/>
      </c>
      <c r="F54" s="32" t="str">
        <f>VLOOKUP(Final_manabou_kanji_select[[#This Row],[Kanji no.]],Final_manabou_kanji[[Sr. no.]:[Meaning]],4,0)</f>
        <v>ငါးမုန့်</v>
      </c>
      <c r="G54" s="37" t="str">
        <f>VLOOKUP(Final_manabou_kanji_select[[#This Row],[Kanji no.]],Final_manabou_kanji[[Sr. no.]:[Meaning]],5,0)</f>
        <v/>
      </c>
      <c r="H54" t="e">
        <f>VLOOKUP(Final_manabou_kanji_select[[#This Row],[Kanji no.]],Final_manabou_kanji[[Sr. no.]:[Meaning]],7,0)</f>
        <v>#REF!</v>
      </c>
      <c r="I54" t="str">
        <f>VLOOKUP(Final_manabou_kanji_select[[#This Row],[Kanji no.]],Final_manabou_kanji[[Sr. no.]:[Meaning]],8,0)</f>
        <v>Fried Crispy Fish Flakes</v>
      </c>
      <c r="J54" s="3"/>
    </row>
    <row r="55" spans="2:10" ht="14.25" customHeight="1" x14ac:dyDescent="0.3">
      <c r="B55" s="37">
        <f>ROW()-ROW(Final_manabou_kanji_select[#Headers])</f>
        <v>53</v>
      </c>
      <c r="C55" s="37">
        <f>IF($A$1="",
VLOOKUP(Final_manabou_kanji_select[[#This Row],[Sr no.]],Raw_data_N2_Kanji[[No_marking]:[Sr. No.3]],5,0),
VLOOKUP(VALUE(Final_manabou_kanji_select[[#This Row],[Sr no.]]),Raw_data_N2_Kanji[[Marking_sr]:[Sr. No.3]],2,0))</f>
        <v>57</v>
      </c>
      <c r="D55" s="37" t="str">
        <f>VLOOKUP(Final_manabou_kanji_select[[#This Row],[Kanji no.]],Raw_data_N2_Kanji[[Sr. no.]:[Lecture_no]],3,0)</f>
        <v>Appetizers</v>
      </c>
      <c r="E55" s="37" t="str">
        <f>VLOOKUP(Final_manabou_kanji_select[[#This Row],[Kanji no.]],Final_manabou_kanji[[Sr. no.]:[Meaning]],3,0)</f>
        <v/>
      </c>
      <c r="F55" s="32" t="str">
        <f>VLOOKUP(Final_manabou_kanji_select[[#This Row],[Kanji no.]],Final_manabou_kanji[[Sr. no.]:[Meaning]],4,0)</f>
        <v>လက်ဖက်သုပ်</v>
      </c>
      <c r="G55" s="37" t="str">
        <f>VLOOKUP(Final_manabou_kanji_select[[#This Row],[Kanji no.]],Final_manabou_kanji[[Sr. no.]:[Meaning]],5,0)</f>
        <v/>
      </c>
      <c r="H55" t="e">
        <f>VLOOKUP(Final_manabou_kanji_select[[#This Row],[Kanji no.]],Final_manabou_kanji[[Sr. no.]:[Meaning]],7,0)</f>
        <v>#REF!</v>
      </c>
      <c r="I55" t="str">
        <f>VLOOKUP(Final_manabou_kanji_select[[#This Row],[Kanji no.]],Final_manabou_kanji[[Sr. no.]:[Meaning]],8,0)</f>
        <v>Fermented Tea Salad</v>
      </c>
      <c r="J55" s="3"/>
    </row>
    <row r="56" spans="2:10" ht="14.25" customHeight="1" x14ac:dyDescent="0.3">
      <c r="B56" s="37">
        <f>ROW()-ROW(Final_manabou_kanji_select[#Headers])</f>
        <v>54</v>
      </c>
      <c r="C56" s="37">
        <f>IF($A$1="",
VLOOKUP(Final_manabou_kanji_select[[#This Row],[Sr no.]],Raw_data_N2_Kanji[[No_marking]:[Sr. No.3]],5,0),
VLOOKUP(VALUE(Final_manabou_kanji_select[[#This Row],[Sr no.]]),Raw_data_N2_Kanji[[Marking_sr]:[Sr. No.3]],2,0))</f>
        <v>58</v>
      </c>
      <c r="D56" s="37" t="str">
        <f>VLOOKUP(Final_manabou_kanji_select[[#This Row],[Kanji no.]],Raw_data_N2_Kanji[[Sr. no.]:[Lecture_no]],3,0)</f>
        <v>Appetizers</v>
      </c>
      <c r="E56" s="37" t="str">
        <f>VLOOKUP(Final_manabou_kanji_select[[#This Row],[Kanji no.]],Final_manabou_kanji[[Sr. no.]:[Meaning]],3,0)</f>
        <v/>
      </c>
      <c r="F56" s="32" t="str">
        <f>VLOOKUP(Final_manabou_kanji_select[[#This Row],[Kanji no.]],Final_manabou_kanji[[Sr. no.]:[Meaning]],4,0)</f>
        <v>မြေပဲလှော်</v>
      </c>
      <c r="G56" s="37" t="str">
        <f>VLOOKUP(Final_manabou_kanji_select[[#This Row],[Kanji no.]],Final_manabou_kanji[[Sr. no.]:[Meaning]],5,0)</f>
        <v/>
      </c>
      <c r="H56" t="e">
        <f>VLOOKUP(Final_manabou_kanji_select[[#This Row],[Kanji no.]],Final_manabou_kanji[[Sr. no.]:[Meaning]],7,0)</f>
        <v>#REF!</v>
      </c>
      <c r="I56" t="str">
        <f>VLOOKUP(Final_manabou_kanji_select[[#This Row],[Kanji no.]],Final_manabou_kanji[[Sr. no.]:[Meaning]],8,0)</f>
        <v>Roasted Peanut</v>
      </c>
      <c r="J56" s="3"/>
    </row>
    <row r="57" spans="2:10" ht="14.25" customHeight="1" x14ac:dyDescent="0.3">
      <c r="B57" s="37">
        <f>ROW()-ROW(Final_manabou_kanji_select[#Headers])</f>
        <v>55</v>
      </c>
      <c r="C57" s="37">
        <f>IF($A$1="",
VLOOKUP(Final_manabou_kanji_select[[#This Row],[Sr no.]],Raw_data_N2_Kanji[[No_marking]:[Sr. No.3]],5,0),
VLOOKUP(VALUE(Final_manabou_kanji_select[[#This Row],[Sr no.]]),Raw_data_N2_Kanji[[Marking_sr]:[Sr. No.3]],2,0))</f>
        <v>60</v>
      </c>
      <c r="D57" s="37" t="str">
        <f>VLOOKUP(Final_manabou_kanji_select[[#This Row],[Kanji no.]],Raw_data_N2_Kanji[[Sr. no.]:[Lecture_no]],3,0)</f>
        <v>Rice, Noodles</v>
      </c>
      <c r="E57" s="37" t="str">
        <f>VLOOKUP(Final_manabou_kanji_select[[#This Row],[Kanji no.]],Final_manabou_kanji[[Sr. no.]:[Meaning]],3,0)</f>
        <v/>
      </c>
      <c r="F57" s="32" t="str">
        <f>VLOOKUP(Final_manabou_kanji_select[[#This Row],[Kanji no.]],Final_manabou_kanji[[Sr. no.]:[Meaning]],4,0)</f>
        <v>ထမင်း</v>
      </c>
      <c r="G57" s="37" t="str">
        <f>VLOOKUP(Final_manabou_kanji_select[[#This Row],[Kanji no.]],Final_manabou_kanji[[Sr. no.]:[Meaning]],5,0)</f>
        <v/>
      </c>
      <c r="H57" t="e">
        <f>VLOOKUP(Final_manabou_kanji_select[[#This Row],[Kanji no.]],Final_manabou_kanji[[Sr. no.]:[Meaning]],7,0)</f>
        <v>#REF!</v>
      </c>
      <c r="I57" t="str">
        <f>VLOOKUP(Final_manabou_kanji_select[[#This Row],[Kanji no.]],Final_manabou_kanji[[Sr. no.]:[Meaning]],8,0)</f>
        <v>Plain Rice</v>
      </c>
      <c r="J57" s="3"/>
    </row>
    <row r="58" spans="2:10" ht="14.25" customHeight="1" x14ac:dyDescent="0.3">
      <c r="B58" s="37">
        <f>ROW()-ROW(Final_manabou_kanji_select[#Headers])</f>
        <v>56</v>
      </c>
      <c r="C58" s="37">
        <f>IF($A$1="",
VLOOKUP(Final_manabou_kanji_select[[#This Row],[Sr no.]],Raw_data_N2_Kanji[[No_marking]:[Sr. No.3]],5,0),
VLOOKUP(VALUE(Final_manabou_kanji_select[[#This Row],[Sr no.]]),Raw_data_N2_Kanji[[Marking_sr]:[Sr. No.3]],2,0))</f>
        <v>61</v>
      </c>
      <c r="D58" s="37" t="str">
        <f>VLOOKUP(Final_manabou_kanji_select[[#This Row],[Kanji no.]],Raw_data_N2_Kanji[[Sr. no.]:[Lecture_no]],3,0)</f>
        <v>Rice, Noodles</v>
      </c>
      <c r="E58" s="37" t="str">
        <f>VLOOKUP(Final_manabou_kanji_select[[#This Row],[Kanji no.]],Final_manabou_kanji[[Sr. no.]:[Meaning]],3,0)</f>
        <v/>
      </c>
      <c r="F58" s="32" t="str">
        <f>VLOOKUP(Final_manabou_kanji_select[[#This Row],[Kanji no.]],Final_manabou_kanji[[Sr. no.]:[Meaning]],4,0)</f>
        <v>ကြက်သားဆန်ပြုတ်</v>
      </c>
      <c r="G58" s="37" t="str">
        <f>VLOOKUP(Final_manabou_kanji_select[[#This Row],[Kanji no.]],Final_manabou_kanji[[Sr. no.]:[Meaning]],5,0)</f>
        <v/>
      </c>
      <c r="H58" t="e">
        <f>VLOOKUP(Final_manabou_kanji_select[[#This Row],[Kanji no.]],Final_manabou_kanji[[Sr. no.]:[Meaning]],7,0)</f>
        <v>#REF!</v>
      </c>
      <c r="I58" t="str">
        <f>VLOOKUP(Final_manabou_kanji_select[[#This Row],[Kanji no.]],Final_manabou_kanji[[Sr. no.]:[Meaning]],8,0)</f>
        <v>Rice Porridge with Chicken</v>
      </c>
      <c r="J58" s="3"/>
    </row>
    <row r="59" spans="2:10" ht="14.25" customHeight="1" x14ac:dyDescent="0.3">
      <c r="B59" s="37">
        <f>ROW()-ROW(Final_manabou_kanji_select[#Headers])</f>
        <v>57</v>
      </c>
      <c r="C59" s="37">
        <f>IF($A$1="",
VLOOKUP(Final_manabou_kanji_select[[#This Row],[Sr no.]],Raw_data_N2_Kanji[[No_marking]:[Sr. No.3]],5,0),
VLOOKUP(VALUE(Final_manabou_kanji_select[[#This Row],[Sr no.]]),Raw_data_N2_Kanji[[Marking_sr]:[Sr. No.3]],2,0))</f>
        <v>62</v>
      </c>
      <c r="D59" s="37" t="str">
        <f>VLOOKUP(Final_manabou_kanji_select[[#This Row],[Kanji no.]],Raw_data_N2_Kanji[[Sr. no.]:[Lecture_no]],3,0)</f>
        <v>Rice, Noodles</v>
      </c>
      <c r="E59" s="37" t="str">
        <f>VLOOKUP(Final_manabou_kanji_select[[#This Row],[Kanji no.]],Final_manabou_kanji[[Sr. no.]:[Meaning]],3,0)</f>
        <v/>
      </c>
      <c r="F59" s="32" t="str">
        <f>VLOOKUP(Final_manabou_kanji_select[[#This Row],[Kanji no.]],Final_manabou_kanji[[Sr. no.]:[Meaning]],4,0)</f>
        <v>ကြေးအိုး</v>
      </c>
      <c r="G59" s="37" t="str">
        <f>VLOOKUP(Final_manabou_kanji_select[[#This Row],[Kanji no.]],Final_manabou_kanji[[Sr. no.]:[Meaning]],5,0)</f>
        <v/>
      </c>
      <c r="H59" t="e">
        <f>VLOOKUP(Final_manabou_kanji_select[[#This Row],[Kanji no.]],Final_manabou_kanji[[Sr. no.]:[Meaning]],7,0)</f>
        <v>#REF!</v>
      </c>
      <c r="I59" t="str">
        <f>VLOOKUP(Final_manabou_kanji_select[[#This Row],[Kanji no.]],Final_manabou_kanji[[Sr. no.]:[Meaning]],8,0)</f>
        <v>Hot pot</v>
      </c>
      <c r="J59" s="3"/>
    </row>
    <row r="60" spans="2:10" ht="14.25" customHeight="1" x14ac:dyDescent="0.3">
      <c r="B60" s="37">
        <f>ROW()-ROW(Final_manabou_kanji_select[#Headers])</f>
        <v>58</v>
      </c>
      <c r="C60" s="37">
        <f>IF($A$1="",
VLOOKUP(Final_manabou_kanji_select[[#This Row],[Sr no.]],Raw_data_N2_Kanji[[No_marking]:[Sr. No.3]],5,0),
VLOOKUP(VALUE(Final_manabou_kanji_select[[#This Row],[Sr no.]]),Raw_data_N2_Kanji[[Marking_sr]:[Sr. No.3]],2,0))</f>
        <v>63</v>
      </c>
      <c r="D60" s="37" t="str">
        <f>VLOOKUP(Final_manabou_kanji_select[[#This Row],[Kanji no.]],Raw_data_N2_Kanji[[Sr. no.]:[Lecture_no]],3,0)</f>
        <v>Rice, Noodles</v>
      </c>
      <c r="E60" s="37" t="str">
        <f>VLOOKUP(Final_manabou_kanji_select[[#This Row],[Kanji no.]],Final_manabou_kanji[[Sr. no.]:[Meaning]],3,0)</f>
        <v/>
      </c>
      <c r="F60" s="32" t="str">
        <f>VLOOKUP(Final_manabou_kanji_select[[#This Row],[Kanji no.]],Final_manabou_kanji[[Sr. no.]:[Meaning]],4,0)</f>
        <v>ဒံပေါက်ထမင်း</v>
      </c>
      <c r="G60" s="37" t="str">
        <f>VLOOKUP(Final_manabou_kanji_select[[#This Row],[Kanji no.]],Final_manabou_kanji[[Sr. no.]:[Meaning]],5,0)</f>
        <v/>
      </c>
      <c r="H60" t="e">
        <f>VLOOKUP(Final_manabou_kanji_select[[#This Row],[Kanji no.]],Final_manabou_kanji[[Sr. no.]:[Meaning]],7,0)</f>
        <v>#REF!</v>
      </c>
      <c r="I60" t="str">
        <f>VLOOKUP(Final_manabou_kanji_select[[#This Row],[Kanji no.]],Final_manabou_kanji[[Sr. no.]:[Meaning]],8,0)</f>
        <v>Biryani Rice</v>
      </c>
      <c r="J60" s="3"/>
    </row>
    <row r="61" spans="2:10" ht="14.25" customHeight="1" x14ac:dyDescent="0.3">
      <c r="B61" s="37">
        <f>ROW()-ROW(Final_manabou_kanji_select[#Headers])</f>
        <v>59</v>
      </c>
      <c r="C61" s="37">
        <f>IF($A$1="",
VLOOKUP(Final_manabou_kanji_select[[#This Row],[Sr no.]],Raw_data_N2_Kanji[[No_marking]:[Sr. No.3]],5,0),
VLOOKUP(VALUE(Final_manabou_kanji_select[[#This Row],[Sr no.]]),Raw_data_N2_Kanji[[Marking_sr]:[Sr. No.3]],2,0))</f>
        <v>64</v>
      </c>
      <c r="D61" s="37" t="str">
        <f>VLOOKUP(Final_manabou_kanji_select[[#This Row],[Kanji no.]],Raw_data_N2_Kanji[[Sr. no.]:[Lecture_no]],3,0)</f>
        <v>Rice, Noodles</v>
      </c>
      <c r="E61" s="37" t="str">
        <f>VLOOKUP(Final_manabou_kanji_select[[#This Row],[Kanji no.]],Final_manabou_kanji[[Sr. no.]:[Meaning]],3,0)</f>
        <v/>
      </c>
      <c r="F61" s="32" t="str">
        <f>VLOOKUP(Final_manabou_kanji_select[[#This Row],[Kanji no.]],Final_manabou_kanji[[Sr. no.]:[Meaning]],4,0)</f>
        <v>ကြက်သားပလာတာ</v>
      </c>
      <c r="G61" s="37" t="str">
        <f>VLOOKUP(Final_manabou_kanji_select[[#This Row],[Kanji no.]],Final_manabou_kanji[[Sr. no.]:[Meaning]],5,0)</f>
        <v/>
      </c>
      <c r="H61" t="e">
        <f>VLOOKUP(Final_manabou_kanji_select[[#This Row],[Kanji no.]],Final_manabou_kanji[[Sr. no.]:[Meaning]],7,0)</f>
        <v>#REF!</v>
      </c>
      <c r="I61" t="str">
        <f>VLOOKUP(Final_manabou_kanji_select[[#This Row],[Kanji no.]],Final_manabou_kanji[[Sr. no.]:[Meaning]],8,0)</f>
        <v>Parata (Indian) with chicken</v>
      </c>
      <c r="J61" s="3"/>
    </row>
    <row r="62" spans="2:10" ht="14.25" customHeight="1" x14ac:dyDescent="0.3">
      <c r="B62" s="37">
        <f>ROW()-ROW(Final_manabou_kanji_select[#Headers])</f>
        <v>60</v>
      </c>
      <c r="C62" s="37">
        <f>IF($A$1="",
VLOOKUP(Final_manabou_kanji_select[[#This Row],[Sr no.]],Raw_data_N2_Kanji[[No_marking]:[Sr. No.3]],5,0),
VLOOKUP(VALUE(Final_manabou_kanji_select[[#This Row],[Sr no.]]),Raw_data_N2_Kanji[[Marking_sr]:[Sr. No.3]],2,0))</f>
        <v>65</v>
      </c>
      <c r="D62" s="37" t="str">
        <f>VLOOKUP(Final_manabou_kanji_select[[#This Row],[Kanji no.]],Raw_data_N2_Kanji[[Sr. no.]:[Lecture_no]],3,0)</f>
        <v>Rice, Noodles</v>
      </c>
      <c r="E62" s="37" t="str">
        <f>VLOOKUP(Final_manabou_kanji_select[[#This Row],[Kanji no.]],Final_manabou_kanji[[Sr. no.]:[Meaning]],3,0)</f>
        <v/>
      </c>
      <c r="F62" s="32" t="str">
        <f>VLOOKUP(Final_manabou_kanji_select[[#This Row],[Kanji no.]],Final_manabou_kanji[[Sr. no.]:[Meaning]],4,0)</f>
        <v>ဆီထမင်း</v>
      </c>
      <c r="G62" s="37" t="str">
        <f>VLOOKUP(Final_manabou_kanji_select[[#This Row],[Kanji no.]],Final_manabou_kanji[[Sr. no.]:[Meaning]],5,0)</f>
        <v/>
      </c>
      <c r="H62" t="e">
        <f>VLOOKUP(Final_manabou_kanji_select[[#This Row],[Kanji no.]],Final_manabou_kanji[[Sr. no.]:[Meaning]],7,0)</f>
        <v>#REF!</v>
      </c>
      <c r="I62" t="str">
        <f>VLOOKUP(Final_manabou_kanji_select[[#This Row],[Kanji no.]],Final_manabou_kanji[[Sr. no.]:[Meaning]],8,0)</f>
        <v>Steamed rice, vegetables and meat</v>
      </c>
      <c r="J62" s="3"/>
    </row>
    <row r="63" spans="2:10" ht="14.25" customHeight="1" x14ac:dyDescent="0.3">
      <c r="B63" s="37">
        <f>ROW()-ROW(Final_manabou_kanji_select[#Headers])</f>
        <v>61</v>
      </c>
      <c r="C63" s="37">
        <f>IF($A$1="",
VLOOKUP(Final_manabou_kanji_select[[#This Row],[Sr no.]],Raw_data_N2_Kanji[[No_marking]:[Sr. No.3]],5,0),
VLOOKUP(VALUE(Final_manabou_kanji_select[[#This Row],[Sr no.]]),Raw_data_N2_Kanji[[Marking_sr]:[Sr. No.3]],2,0))</f>
        <v>66</v>
      </c>
      <c r="D63" s="37" t="str">
        <f>VLOOKUP(Final_manabou_kanji_select[[#This Row],[Kanji no.]],Raw_data_N2_Kanji[[Sr. no.]:[Lecture_no]],3,0)</f>
        <v>Rice, Noodles</v>
      </c>
      <c r="E63" s="37" t="str">
        <f>VLOOKUP(Final_manabou_kanji_select[[#This Row],[Kanji no.]],Final_manabou_kanji[[Sr. no.]:[Meaning]],3,0)</f>
        <v/>
      </c>
      <c r="F63" s="32" t="str">
        <f>VLOOKUP(Final_manabou_kanji_select[[#This Row],[Kanji no.]],Final_manabou_kanji[[Sr. no.]:[Meaning]],4,0)</f>
        <v>အုန်းထမင်း</v>
      </c>
      <c r="G63" s="37" t="str">
        <f>VLOOKUP(Final_manabou_kanji_select[[#This Row],[Kanji no.]],Final_manabou_kanji[[Sr. no.]:[Meaning]],5,0)</f>
        <v/>
      </c>
      <c r="H63" t="e">
        <f>VLOOKUP(Final_manabou_kanji_select[[#This Row],[Kanji no.]],Final_manabou_kanji[[Sr. no.]:[Meaning]],7,0)</f>
        <v>#REF!</v>
      </c>
      <c r="I63" t="str">
        <f>VLOOKUP(Final_manabou_kanji_select[[#This Row],[Kanji no.]],Final_manabou_kanji[[Sr. no.]:[Meaning]],8,0)</f>
        <v>Rice steamed with coconut</v>
      </c>
      <c r="J63" s="3"/>
    </row>
    <row r="64" spans="2:10" ht="14.25" customHeight="1" x14ac:dyDescent="0.3">
      <c r="B64" s="37">
        <f>ROW()-ROW(Final_manabou_kanji_select[#Headers])</f>
        <v>62</v>
      </c>
      <c r="C64" s="37">
        <f>IF($A$1="",
VLOOKUP(Final_manabou_kanji_select[[#This Row],[Sr no.]],Raw_data_N2_Kanji[[No_marking]:[Sr. No.3]],5,0),
VLOOKUP(VALUE(Final_manabou_kanji_select[[#This Row],[Sr no.]]),Raw_data_N2_Kanji[[Marking_sr]:[Sr. No.3]],2,0))</f>
        <v>67</v>
      </c>
      <c r="D64" s="37" t="str">
        <f>VLOOKUP(Final_manabou_kanji_select[[#This Row],[Kanji no.]],Raw_data_N2_Kanji[[Sr. no.]:[Lecture_no]],3,0)</f>
        <v>Rice, Noodles</v>
      </c>
      <c r="E64" s="37" t="str">
        <f>VLOOKUP(Final_manabou_kanji_select[[#This Row],[Kanji no.]],Final_manabou_kanji[[Sr. no.]:[Meaning]],3,0)</f>
        <v/>
      </c>
      <c r="F64" s="32" t="str">
        <f>VLOOKUP(Final_manabou_kanji_select[[#This Row],[Kanji no.]],Final_manabou_kanji[[Sr. no.]:[Meaning]],4,0)</f>
        <v>ထောပတ်ထမင်း</v>
      </c>
      <c r="G64" s="37" t="str">
        <f>VLOOKUP(Final_manabou_kanji_select[[#This Row],[Kanji no.]],Final_manabou_kanji[[Sr. no.]:[Meaning]],5,0)</f>
        <v/>
      </c>
      <c r="H64" t="e">
        <f>VLOOKUP(Final_manabou_kanji_select[[#This Row],[Kanji no.]],Final_manabou_kanji[[Sr. no.]:[Meaning]],7,0)</f>
        <v>#REF!</v>
      </c>
      <c r="I64" t="str">
        <f>VLOOKUP(Final_manabou_kanji_select[[#This Row],[Kanji no.]],Final_manabou_kanji[[Sr. no.]:[Meaning]],8,0)</f>
        <v>Rice fried with butter</v>
      </c>
      <c r="J64" s="3"/>
    </row>
    <row r="65" spans="2:10" ht="14.25" customHeight="1" x14ac:dyDescent="0.3">
      <c r="B65" s="37">
        <f>ROW()-ROW(Final_manabou_kanji_select[#Headers])</f>
        <v>63</v>
      </c>
      <c r="C65" s="37">
        <f>IF($A$1="",
VLOOKUP(Final_manabou_kanji_select[[#This Row],[Sr no.]],Raw_data_N2_Kanji[[No_marking]:[Sr. No.3]],5,0),
VLOOKUP(VALUE(Final_manabou_kanji_select[[#This Row],[Sr no.]]),Raw_data_N2_Kanji[[Marking_sr]:[Sr. No.3]],2,0))</f>
        <v>68</v>
      </c>
      <c r="D65" s="37" t="str">
        <f>VLOOKUP(Final_manabou_kanji_select[[#This Row],[Kanji no.]],Raw_data_N2_Kanji[[Sr. no.]:[Lecture_no]],3,0)</f>
        <v>Rice, Noodles</v>
      </c>
      <c r="E65" s="37" t="str">
        <f>VLOOKUP(Final_manabou_kanji_select[[#This Row],[Kanji no.]],Final_manabou_kanji[[Sr. no.]:[Meaning]],3,0)</f>
        <v/>
      </c>
      <c r="F65" s="32" t="str">
        <f>VLOOKUP(Final_manabou_kanji_select[[#This Row],[Kanji no.]],Final_manabou_kanji[[Sr. no.]:[Meaning]],4,0)</f>
        <v>ထမနဲ</v>
      </c>
      <c r="G65" s="37" t="str">
        <f>VLOOKUP(Final_manabou_kanji_select[[#This Row],[Kanji no.]],Final_manabou_kanji[[Sr. no.]:[Meaning]],5,0)</f>
        <v/>
      </c>
      <c r="H65" t="e">
        <f>VLOOKUP(Final_manabou_kanji_select[[#This Row],[Kanji no.]],Final_manabou_kanji[[Sr. no.]:[Meaning]],7,0)</f>
        <v>#REF!</v>
      </c>
      <c r="I65" t="str">
        <f>VLOOKUP(Final_manabou_kanji_select[[#This Row],[Kanji no.]],Final_manabou_kanji[[Sr. no.]:[Meaning]],8,0)</f>
        <v>Glutinous Rice (1 month only)</v>
      </c>
      <c r="J65" s="3"/>
    </row>
    <row r="66" spans="2:10" ht="14.25" customHeight="1" x14ac:dyDescent="0.3">
      <c r="B66" s="37">
        <f>ROW()-ROW(Final_manabou_kanji_select[#Headers])</f>
        <v>64</v>
      </c>
      <c r="C66" s="37">
        <f>IF($A$1="",
VLOOKUP(Final_manabou_kanji_select[[#This Row],[Sr no.]],Raw_data_N2_Kanji[[No_marking]:[Sr. No.3]],5,0),
VLOOKUP(VALUE(Final_manabou_kanji_select[[#This Row],[Sr no.]]),Raw_data_N2_Kanji[[Marking_sr]:[Sr. No.3]],2,0))</f>
        <v>69</v>
      </c>
      <c r="D66" s="37" t="str">
        <f>VLOOKUP(Final_manabou_kanji_select[[#This Row],[Kanji no.]],Raw_data_N2_Kanji[[Sr. no.]:[Lecture_no]],3,0)</f>
        <v>Rice, Noodles</v>
      </c>
      <c r="E66" s="37" t="str">
        <f>VLOOKUP(Final_manabou_kanji_select[[#This Row],[Kanji no.]],Final_manabou_kanji[[Sr. no.]:[Meaning]],3,0)</f>
        <v/>
      </c>
      <c r="F66" s="32" t="str">
        <f>VLOOKUP(Final_manabou_kanji_select[[#This Row],[Kanji no.]],Final_manabou_kanji[[Sr. no.]:[Meaning]],4,0)</f>
        <v>ထမင်းသုပ်</v>
      </c>
      <c r="G66" s="37" t="str">
        <f>VLOOKUP(Final_manabou_kanji_select[[#This Row],[Kanji no.]],Final_manabou_kanji[[Sr. no.]:[Meaning]],5,0)</f>
        <v/>
      </c>
      <c r="H66" t="e">
        <f>VLOOKUP(Final_manabou_kanji_select[[#This Row],[Kanji no.]],Final_manabou_kanji[[Sr. no.]:[Meaning]],7,0)</f>
        <v>#REF!</v>
      </c>
      <c r="I66" t="str">
        <f>VLOOKUP(Final_manabou_kanji_select[[#This Row],[Kanji no.]],Final_manabou_kanji[[Sr. no.]:[Meaning]],8,0)</f>
        <v>Rice and Vegetable Salad</v>
      </c>
      <c r="J66" s="3"/>
    </row>
    <row r="67" spans="2:10" ht="14.25" customHeight="1" x14ac:dyDescent="0.3">
      <c r="B67" s="37">
        <f>ROW()-ROW(Final_manabou_kanji_select[#Headers])</f>
        <v>65</v>
      </c>
      <c r="C67" s="37">
        <f>IF($A$1="",
VLOOKUP(Final_manabou_kanji_select[[#This Row],[Sr no.]],Raw_data_N2_Kanji[[No_marking]:[Sr. No.3]],5,0),
VLOOKUP(VALUE(Final_manabou_kanji_select[[#This Row],[Sr no.]]),Raw_data_N2_Kanji[[Marking_sr]:[Sr. No.3]],2,0))</f>
        <v>70</v>
      </c>
      <c r="D67" s="37" t="str">
        <f>VLOOKUP(Final_manabou_kanji_select[[#This Row],[Kanji no.]],Raw_data_N2_Kanji[[Sr. no.]:[Lecture_no]],3,0)</f>
        <v>Rice, Noodles</v>
      </c>
      <c r="E67" s="37" t="str">
        <f>VLOOKUP(Final_manabou_kanji_select[[#This Row],[Kanji no.]],Final_manabou_kanji[[Sr. no.]:[Meaning]],3,0)</f>
        <v/>
      </c>
      <c r="F67" s="32" t="str">
        <f>VLOOKUP(Final_manabou_kanji_select[[#This Row],[Kanji no.]],Final_manabou_kanji[[Sr. no.]:[Meaning]],4,0)</f>
        <v>ထမင်းကြော်</v>
      </c>
      <c r="G67" s="37" t="str">
        <f>VLOOKUP(Final_manabou_kanji_select[[#This Row],[Kanji no.]],Final_manabou_kanji[[Sr. no.]:[Meaning]],5,0)</f>
        <v/>
      </c>
      <c r="H67" t="e">
        <f>VLOOKUP(Final_manabou_kanji_select[[#This Row],[Kanji no.]],Final_manabou_kanji[[Sr. no.]:[Meaning]],7,0)</f>
        <v>#REF!</v>
      </c>
      <c r="I67" t="str">
        <f>VLOOKUP(Final_manabou_kanji_select[[#This Row],[Kanji no.]],Final_manabou_kanji[[Sr. no.]:[Meaning]],8,0)</f>
        <v>Fried Rice</v>
      </c>
      <c r="J67" s="3"/>
    </row>
    <row r="68" spans="2:10" ht="14.25" customHeight="1" x14ac:dyDescent="0.3">
      <c r="B68" s="37">
        <f>ROW()-ROW(Final_manabou_kanji_select[#Headers])</f>
        <v>66</v>
      </c>
      <c r="C68" s="37">
        <f>IF($A$1="",
VLOOKUP(Final_manabou_kanji_select[[#This Row],[Sr no.]],Raw_data_N2_Kanji[[No_marking]:[Sr. No.3]],5,0),
VLOOKUP(VALUE(Final_manabou_kanji_select[[#This Row],[Sr no.]]),Raw_data_N2_Kanji[[Marking_sr]:[Sr. No.3]],2,0))</f>
        <v>71</v>
      </c>
      <c r="D68" s="37" t="str">
        <f>VLOOKUP(Final_manabou_kanji_select[[#This Row],[Kanji no.]],Raw_data_N2_Kanji[[Sr. no.]:[Lecture_no]],3,0)</f>
        <v>Rice, Noodles</v>
      </c>
      <c r="E68" s="37" t="str">
        <f>VLOOKUP(Final_manabou_kanji_select[[#This Row],[Kanji no.]],Final_manabou_kanji[[Sr. no.]:[Meaning]],3,0)</f>
        <v/>
      </c>
      <c r="F68" s="32" t="str">
        <f>VLOOKUP(Final_manabou_kanji_select[[#This Row],[Kanji no.]],Final_manabou_kanji[[Sr. no.]:[Meaning]],4,0)</f>
        <v>ကြာဆံကြော်</v>
      </c>
      <c r="G68" s="37" t="str">
        <f>VLOOKUP(Final_manabou_kanji_select[[#This Row],[Kanji no.]],Final_manabou_kanji[[Sr. no.]:[Meaning]],5,0)</f>
        <v/>
      </c>
      <c r="H68" t="e">
        <f>VLOOKUP(Final_manabou_kanji_select[[#This Row],[Kanji no.]],Final_manabou_kanji[[Sr. no.]:[Meaning]],7,0)</f>
        <v>#REF!</v>
      </c>
      <c r="I68" t="str">
        <f>VLOOKUP(Final_manabou_kanji_select[[#This Row],[Kanji no.]],Final_manabou_kanji[[Sr. no.]:[Meaning]],8,0)</f>
        <v>Rice Noodle</v>
      </c>
      <c r="J68" s="3"/>
    </row>
    <row r="69" spans="2:10" ht="14.25" customHeight="1" x14ac:dyDescent="0.3">
      <c r="B69" s="37">
        <f>ROW()-ROW(Final_manabou_kanji_select[#Headers])</f>
        <v>67</v>
      </c>
      <c r="C69" s="37">
        <f>IF($A$1="",
VLOOKUP(Final_manabou_kanji_select[[#This Row],[Sr no.]],Raw_data_N2_Kanji[[No_marking]:[Sr. No.3]],5,0),
VLOOKUP(VALUE(Final_manabou_kanji_select[[#This Row],[Sr no.]]),Raw_data_N2_Kanji[[Marking_sr]:[Sr. No.3]],2,0))</f>
        <v>72</v>
      </c>
      <c r="D69" s="37" t="str">
        <f>VLOOKUP(Final_manabou_kanji_select[[#This Row],[Kanji no.]],Raw_data_N2_Kanji[[Sr. no.]:[Lecture_no]],3,0)</f>
        <v>Rice, Noodles</v>
      </c>
      <c r="E69" s="37" t="str">
        <f>VLOOKUP(Final_manabou_kanji_select[[#This Row],[Kanji no.]],Final_manabou_kanji[[Sr. no.]:[Meaning]],3,0)</f>
        <v/>
      </c>
      <c r="F69" s="32" t="str">
        <f>VLOOKUP(Final_manabou_kanji_select[[#This Row],[Kanji no.]],Final_manabou_kanji[[Sr. no.]:[Meaning]],4,0)</f>
        <v>မုန့်ဟင်းခါး</v>
      </c>
      <c r="G69" s="37" t="str">
        <f>VLOOKUP(Final_manabou_kanji_select[[#This Row],[Kanji no.]],Final_manabou_kanji[[Sr. no.]:[Meaning]],5,0)</f>
        <v/>
      </c>
      <c r="H69" t="e">
        <f>VLOOKUP(Final_manabou_kanji_select[[#This Row],[Kanji no.]],Final_manabou_kanji[[Sr. no.]:[Meaning]],7,0)</f>
        <v>#REF!</v>
      </c>
      <c r="I69" t="str">
        <f>VLOOKUP(Final_manabou_kanji_select[[#This Row],[Kanji no.]],Final_manabou_kanji[[Sr. no.]:[Meaning]],8,0)</f>
        <v>Rice Noodle with Fish Gravy</v>
      </c>
      <c r="J69" s="3"/>
    </row>
    <row r="70" spans="2:10" ht="14.25" customHeight="1" x14ac:dyDescent="0.3">
      <c r="B70" s="37">
        <f>ROW()-ROW(Final_manabou_kanji_select[#Headers])</f>
        <v>68</v>
      </c>
      <c r="C70" s="37">
        <f>IF($A$1="",
VLOOKUP(Final_manabou_kanji_select[[#This Row],[Sr no.]],Raw_data_N2_Kanji[[No_marking]:[Sr. No.3]],5,0),
VLOOKUP(VALUE(Final_manabou_kanji_select[[#This Row],[Sr no.]]),Raw_data_N2_Kanji[[Marking_sr]:[Sr. No.3]],2,0))</f>
        <v>73</v>
      </c>
      <c r="D70" s="37" t="str">
        <f>VLOOKUP(Final_manabou_kanji_select[[#This Row],[Kanji no.]],Raw_data_N2_Kanji[[Sr. no.]:[Lecture_no]],3,0)</f>
        <v>Rice, Noodles</v>
      </c>
      <c r="E70" s="37" t="str">
        <f>VLOOKUP(Final_manabou_kanji_select[[#This Row],[Kanji no.]],Final_manabou_kanji[[Sr. no.]:[Meaning]],3,0)</f>
        <v/>
      </c>
      <c r="F70" s="32" t="str">
        <f>VLOOKUP(Final_manabou_kanji_select[[#This Row],[Kanji no.]],Final_manabou_kanji[[Sr. no.]:[Meaning]],4,0)</f>
        <v>မုန့်တီ</v>
      </c>
      <c r="G70" s="37" t="str">
        <f>VLOOKUP(Final_manabou_kanji_select[[#This Row],[Kanji no.]],Final_manabou_kanji[[Sr. no.]:[Meaning]],5,0)</f>
        <v/>
      </c>
      <c r="H70" t="e">
        <f>VLOOKUP(Final_manabou_kanji_select[[#This Row],[Kanji no.]],Final_manabou_kanji[[Sr. no.]:[Meaning]],7,0)</f>
        <v>#REF!</v>
      </c>
      <c r="I70" t="str">
        <f>VLOOKUP(Final_manabou_kanji_select[[#This Row],[Kanji no.]],Final_manabou_kanji[[Sr. no.]:[Meaning]],8,0)</f>
        <v>Rice Noodle in thin Fish Gravy</v>
      </c>
      <c r="J70" s="3"/>
    </row>
    <row r="71" spans="2:10" ht="14.25" customHeight="1" x14ac:dyDescent="0.3">
      <c r="B71" s="37">
        <f>ROW()-ROW(Final_manabou_kanji_select[#Headers])</f>
        <v>69</v>
      </c>
      <c r="C71" s="37">
        <f>IF($A$1="",
VLOOKUP(Final_manabou_kanji_select[[#This Row],[Sr no.]],Raw_data_N2_Kanji[[No_marking]:[Sr. No.3]],5,0),
VLOOKUP(VALUE(Final_manabou_kanji_select[[#This Row],[Sr no.]]),Raw_data_N2_Kanji[[Marking_sr]:[Sr. No.3]],2,0))</f>
        <v>74</v>
      </c>
      <c r="D71" s="37" t="str">
        <f>VLOOKUP(Final_manabou_kanji_select[[#This Row],[Kanji no.]],Raw_data_N2_Kanji[[Sr. no.]:[Lecture_no]],3,0)</f>
        <v>Rice, Noodles</v>
      </c>
      <c r="E71" s="37" t="str">
        <f>VLOOKUP(Final_manabou_kanji_select[[#This Row],[Kanji no.]],Final_manabou_kanji[[Sr. no.]:[Meaning]],3,0)</f>
        <v/>
      </c>
      <c r="F71" s="32" t="str">
        <f>VLOOKUP(Final_manabou_kanji_select[[#This Row],[Kanji no.]],Final_manabou_kanji[[Sr. no.]:[Meaning]],4,0)</f>
        <v>အုန်းနို့ ခေါက်ဆွဲ</v>
      </c>
      <c r="G71" s="37" t="str">
        <f>VLOOKUP(Final_manabou_kanji_select[[#This Row],[Kanji no.]],Final_manabou_kanji[[Sr. no.]:[Meaning]],5,0)</f>
        <v/>
      </c>
      <c r="H71" t="e">
        <f>VLOOKUP(Final_manabou_kanji_select[[#This Row],[Kanji no.]],Final_manabou_kanji[[Sr. no.]:[Meaning]],7,0)</f>
        <v>#REF!</v>
      </c>
      <c r="I71" t="str">
        <f>VLOOKUP(Final_manabou_kanji_select[[#This Row],[Kanji no.]],Final_manabou_kanji[[Sr. no.]:[Meaning]],8,0)</f>
        <v>Noodle with Chicken Coconut Gravy</v>
      </c>
      <c r="J71" s="3"/>
    </row>
    <row r="72" spans="2:10" ht="14.25" customHeight="1" x14ac:dyDescent="0.3">
      <c r="B72" s="37">
        <f>ROW()-ROW(Final_manabou_kanji_select[#Headers])</f>
        <v>70</v>
      </c>
      <c r="C72" s="37">
        <f>IF($A$1="",
VLOOKUP(Final_manabou_kanji_select[[#This Row],[Sr no.]],Raw_data_N2_Kanji[[No_marking]:[Sr. No.3]],5,0),
VLOOKUP(VALUE(Final_manabou_kanji_select[[#This Row],[Sr no.]]),Raw_data_N2_Kanji[[Marking_sr]:[Sr. No.3]],2,0))</f>
        <v>75</v>
      </c>
      <c r="D72" s="37" t="str">
        <f>VLOOKUP(Final_manabou_kanji_select[[#This Row],[Kanji no.]],Raw_data_N2_Kanji[[Sr. no.]:[Lecture_no]],3,0)</f>
        <v>Rice, Noodles</v>
      </c>
      <c r="E72" s="37" t="str">
        <f>VLOOKUP(Final_manabou_kanji_select[[#This Row],[Kanji no.]],Final_manabou_kanji[[Sr. no.]:[Meaning]],3,0)</f>
        <v/>
      </c>
      <c r="F72" s="32" t="str">
        <f>VLOOKUP(Final_manabou_kanji_select[[#This Row],[Kanji no.]],Final_manabou_kanji[[Sr. no.]:[Meaning]],4,0)</f>
        <v>နန်းကြီးသုပ်</v>
      </c>
      <c r="G72" s="37" t="str">
        <f>VLOOKUP(Final_manabou_kanji_select[[#This Row],[Kanji no.]],Final_manabou_kanji[[Sr. no.]:[Meaning]],5,0)</f>
        <v/>
      </c>
      <c r="H72" t="e">
        <f>VLOOKUP(Final_manabou_kanji_select[[#This Row],[Kanji no.]],Final_manabou_kanji[[Sr. no.]:[Meaning]],7,0)</f>
        <v>#REF!</v>
      </c>
      <c r="I72" t="str">
        <f>VLOOKUP(Final_manabou_kanji_select[[#This Row],[Kanji no.]],Final_manabou_kanji[[Sr. no.]:[Meaning]],8,0)</f>
        <v>Noodle Salad with Chicken</v>
      </c>
      <c r="J72" s="3"/>
    </row>
    <row r="73" spans="2:10" ht="14.25" customHeight="1" x14ac:dyDescent="0.3">
      <c r="B73" s="37">
        <f>ROW()-ROW(Final_manabou_kanji_select[#Headers])</f>
        <v>71</v>
      </c>
      <c r="C73" s="37">
        <f>IF($A$1="",
VLOOKUP(Final_manabou_kanji_select[[#This Row],[Sr no.]],Raw_data_N2_Kanji[[No_marking]:[Sr. No.3]],5,0),
VLOOKUP(VALUE(Final_manabou_kanji_select[[#This Row],[Sr no.]]),Raw_data_N2_Kanji[[Marking_sr]:[Sr. No.3]],2,0))</f>
        <v>76</v>
      </c>
      <c r="D73" s="37" t="str">
        <f>VLOOKUP(Final_manabou_kanji_select[[#This Row],[Kanji no.]],Raw_data_N2_Kanji[[Sr. no.]:[Lecture_no]],3,0)</f>
        <v>Rice, Noodles</v>
      </c>
      <c r="E73" s="37" t="str">
        <f>VLOOKUP(Final_manabou_kanji_select[[#This Row],[Kanji no.]],Final_manabou_kanji[[Sr. no.]:[Meaning]],3,0)</f>
        <v/>
      </c>
      <c r="F73" s="32" t="str">
        <f>VLOOKUP(Final_manabou_kanji_select[[#This Row],[Kanji no.]],Final_manabou_kanji[[Sr. no.]:[Meaning]],4,0)</f>
        <v>ခေါက်ဆွဲသုပ်</v>
      </c>
      <c r="G73" s="37" t="str">
        <f>VLOOKUP(Final_manabou_kanji_select[[#This Row],[Kanji no.]],Final_manabou_kanji[[Sr. no.]:[Meaning]],5,0)</f>
        <v/>
      </c>
      <c r="H73" t="e">
        <f>VLOOKUP(Final_manabou_kanji_select[[#This Row],[Kanji no.]],Final_manabou_kanji[[Sr. no.]:[Meaning]],7,0)</f>
        <v>#REF!</v>
      </c>
      <c r="I73" t="str">
        <f>VLOOKUP(Final_manabou_kanji_select[[#This Row],[Kanji no.]],Final_manabou_kanji[[Sr. no.]:[Meaning]],8,0)</f>
        <v>Noodle Salad</v>
      </c>
      <c r="J73" s="3"/>
    </row>
    <row r="74" spans="2:10" ht="14.25" customHeight="1" x14ac:dyDescent="0.3">
      <c r="B74" s="37">
        <f>ROW()-ROW(Final_manabou_kanji_select[#Headers])</f>
        <v>72</v>
      </c>
      <c r="C74" s="37">
        <f>IF($A$1="",
VLOOKUP(Final_manabou_kanji_select[[#This Row],[Sr no.]],Raw_data_N2_Kanji[[No_marking]:[Sr. No.3]],5,0),
VLOOKUP(VALUE(Final_manabou_kanji_select[[#This Row],[Sr no.]]),Raw_data_N2_Kanji[[Marking_sr]:[Sr. No.3]],2,0))</f>
        <v>77</v>
      </c>
      <c r="D74" s="37" t="str">
        <f>VLOOKUP(Final_manabou_kanji_select[[#This Row],[Kanji no.]],Raw_data_N2_Kanji[[Sr. no.]:[Lecture_no]],3,0)</f>
        <v>Rice, Noodles</v>
      </c>
      <c r="E74" s="37" t="str">
        <f>VLOOKUP(Final_manabou_kanji_select[[#This Row],[Kanji no.]],Final_manabou_kanji[[Sr. no.]:[Meaning]],3,0)</f>
        <v/>
      </c>
      <c r="F74" s="32" t="str">
        <f>VLOOKUP(Final_manabou_kanji_select[[#This Row],[Kanji no.]],Final_manabou_kanji[[Sr. no.]:[Meaning]],4,0)</f>
        <v>တို့ဟူးသုပ်</v>
      </c>
      <c r="G74" s="37" t="str">
        <f>VLOOKUP(Final_manabou_kanji_select[[#This Row],[Kanji no.]],Final_manabou_kanji[[Sr. no.]:[Meaning]],5,0)</f>
        <v/>
      </c>
      <c r="H74" t="e">
        <f>VLOOKUP(Final_manabou_kanji_select[[#This Row],[Kanji no.]],Final_manabou_kanji[[Sr. no.]:[Meaning]],7,0)</f>
        <v>#REF!</v>
      </c>
      <c r="I74" t="str">
        <f>VLOOKUP(Final_manabou_kanji_select[[#This Row],[Kanji no.]],Final_manabou_kanji[[Sr. no.]:[Meaning]],8,0)</f>
        <v>Soya-Bean Cake Salad</v>
      </c>
      <c r="J74" s="3"/>
    </row>
    <row r="75" spans="2:10" ht="14.25" customHeight="1" x14ac:dyDescent="0.3">
      <c r="B75" s="37">
        <f>ROW()-ROW(Final_manabou_kanji_select[#Headers])</f>
        <v>73</v>
      </c>
      <c r="C75" s="37">
        <f>IF($A$1="",
VLOOKUP(Final_manabou_kanji_select[[#This Row],[Sr no.]],Raw_data_N2_Kanji[[No_marking]:[Sr. No.3]],5,0),
VLOOKUP(VALUE(Final_manabou_kanji_select[[#This Row],[Sr no.]]),Raw_data_N2_Kanji[[Marking_sr]:[Sr. No.3]],2,0))</f>
        <v>79</v>
      </c>
      <c r="D75" s="37" t="str">
        <f>VLOOKUP(Final_manabou_kanji_select[[#This Row],[Kanji no.]],Raw_data_N2_Kanji[[Sr. no.]:[Lecture_no]],3,0)</f>
        <v>Chicken &amp; Duck (Lunch, Dinner)</v>
      </c>
      <c r="E75" s="37" t="str">
        <f>VLOOKUP(Final_manabou_kanji_select[[#This Row],[Kanji no.]],Final_manabou_kanji[[Sr. no.]:[Meaning]],3,0)</f>
        <v/>
      </c>
      <c r="F75" s="32" t="str">
        <f>VLOOKUP(Final_manabou_kanji_select[[#This Row],[Kanji no.]],Final_manabou_kanji[[Sr. no.]:[Meaning]],4,0)</f>
        <v>ကြက်သားဒံပေါက်</v>
      </c>
      <c r="G75" s="37" t="str">
        <f>VLOOKUP(Final_manabou_kanji_select[[#This Row],[Kanji no.]],Final_manabou_kanji[[Sr. no.]:[Meaning]],5,0)</f>
        <v/>
      </c>
      <c r="H75" t="e">
        <f>VLOOKUP(Final_manabou_kanji_select[[#This Row],[Kanji no.]],Final_manabou_kanji[[Sr. no.]:[Meaning]],7,0)</f>
        <v>#REF!</v>
      </c>
      <c r="I75" t="str">
        <f>VLOOKUP(Final_manabou_kanji_select[[#This Row],[Kanji no.]],Final_manabou_kanji[[Sr. no.]:[Meaning]],8,0)</f>
        <v>Chicken Biryani</v>
      </c>
      <c r="J75" s="3"/>
    </row>
    <row r="76" spans="2:10" ht="14.25" customHeight="1" x14ac:dyDescent="0.3">
      <c r="B76" s="37">
        <f>ROW()-ROW(Final_manabou_kanji_select[#Headers])</f>
        <v>74</v>
      </c>
      <c r="C76" s="37">
        <f>IF($A$1="",
VLOOKUP(Final_manabou_kanji_select[[#This Row],[Sr no.]],Raw_data_N2_Kanji[[No_marking]:[Sr. No.3]],5,0),
VLOOKUP(VALUE(Final_manabou_kanji_select[[#This Row],[Sr no.]]),Raw_data_N2_Kanji[[Marking_sr]:[Sr. No.3]],2,0))</f>
        <v>80</v>
      </c>
      <c r="D76" s="37" t="str">
        <f>VLOOKUP(Final_manabou_kanji_select[[#This Row],[Kanji no.]],Raw_data_N2_Kanji[[Sr. no.]:[Lecture_no]],3,0)</f>
        <v>Chicken &amp; Duck (Lunch, Dinner)</v>
      </c>
      <c r="E76" s="37" t="str">
        <f>VLOOKUP(Final_manabou_kanji_select[[#This Row],[Kanji no.]],Final_manabou_kanji[[Sr. no.]:[Meaning]],3,0)</f>
        <v/>
      </c>
      <c r="F76" s="32" t="str">
        <f>VLOOKUP(Final_manabou_kanji_select[[#This Row],[Kanji no.]],Final_manabou_kanji[[Sr. no.]:[Meaning]],4,0)</f>
        <v>ဘဲကင်</v>
      </c>
      <c r="G76" s="37" t="str">
        <f>VLOOKUP(Final_manabou_kanji_select[[#This Row],[Kanji no.]],Final_manabou_kanji[[Sr. no.]:[Meaning]],5,0)</f>
        <v/>
      </c>
      <c r="H76" t="e">
        <f>VLOOKUP(Final_manabou_kanji_select[[#This Row],[Kanji no.]],Final_manabou_kanji[[Sr. no.]:[Meaning]],7,0)</f>
        <v>#REF!</v>
      </c>
      <c r="I76" t="str">
        <f>VLOOKUP(Final_manabou_kanji_select[[#This Row],[Kanji no.]],Final_manabou_kanji[[Sr. no.]:[Meaning]],8,0)</f>
        <v>(Peking) Roasted Duck</v>
      </c>
      <c r="J76" s="3"/>
    </row>
    <row r="77" spans="2:10" ht="14.25" customHeight="1" x14ac:dyDescent="0.3">
      <c r="B77" s="37">
        <f>ROW()-ROW(Final_manabou_kanji_select[#Headers])</f>
        <v>75</v>
      </c>
      <c r="C77" s="37">
        <f>IF($A$1="",
VLOOKUP(Final_manabou_kanji_select[[#This Row],[Sr no.]],Raw_data_N2_Kanji[[No_marking]:[Sr. No.3]],5,0),
VLOOKUP(VALUE(Final_manabou_kanji_select[[#This Row],[Sr no.]]),Raw_data_N2_Kanji[[Marking_sr]:[Sr. No.3]],2,0))</f>
        <v>81</v>
      </c>
      <c r="D77" s="37" t="str">
        <f>VLOOKUP(Final_manabou_kanji_select[[#This Row],[Kanji no.]],Raw_data_N2_Kanji[[Sr. no.]:[Lecture_no]],3,0)</f>
        <v>Chicken &amp; Duck (Lunch, Dinner)</v>
      </c>
      <c r="E77" s="37" t="str">
        <f>VLOOKUP(Final_manabou_kanji_select[[#This Row],[Kanji no.]],Final_manabou_kanji[[Sr. no.]:[Meaning]],3,0)</f>
        <v/>
      </c>
      <c r="F77" s="32" t="str">
        <f>VLOOKUP(Final_manabou_kanji_select[[#This Row],[Kanji no.]],Final_manabou_kanji[[Sr. no.]:[Meaning]],4,0)</f>
        <v>ကြက်ကင်</v>
      </c>
      <c r="G77" s="37" t="str">
        <f>VLOOKUP(Final_manabou_kanji_select[[#This Row],[Kanji no.]],Final_manabou_kanji[[Sr. no.]:[Meaning]],5,0)</f>
        <v/>
      </c>
      <c r="H77" t="e">
        <f>VLOOKUP(Final_manabou_kanji_select[[#This Row],[Kanji no.]],Final_manabou_kanji[[Sr. no.]:[Meaning]],7,0)</f>
        <v>#REF!</v>
      </c>
      <c r="I77" t="str">
        <f>VLOOKUP(Final_manabou_kanji_select[[#This Row],[Kanji no.]],Final_manabou_kanji[[Sr. no.]:[Meaning]],8,0)</f>
        <v>Roasted Chicken</v>
      </c>
      <c r="J77" s="3"/>
    </row>
    <row r="78" spans="2:10" ht="14.25" customHeight="1" x14ac:dyDescent="0.3">
      <c r="B78" s="37">
        <f>ROW()-ROW(Final_manabou_kanji_select[#Headers])</f>
        <v>76</v>
      </c>
      <c r="C78" s="37">
        <f>IF($A$1="",
VLOOKUP(Final_manabou_kanji_select[[#This Row],[Sr no.]],Raw_data_N2_Kanji[[No_marking]:[Sr. No.3]],5,0),
VLOOKUP(VALUE(Final_manabou_kanji_select[[#This Row],[Sr no.]]),Raw_data_N2_Kanji[[Marking_sr]:[Sr. No.3]],2,0))</f>
        <v>82</v>
      </c>
      <c r="D78" s="37" t="str">
        <f>VLOOKUP(Final_manabou_kanji_select[[#This Row],[Kanji no.]],Raw_data_N2_Kanji[[Sr. no.]:[Lecture_no]],3,0)</f>
        <v>Chicken &amp; Duck (Lunch, Dinner)</v>
      </c>
      <c r="E78" s="37" t="str">
        <f>VLOOKUP(Final_manabou_kanji_select[[#This Row],[Kanji no.]],Final_manabou_kanji[[Sr. no.]:[Meaning]],3,0)</f>
        <v/>
      </c>
      <c r="F78" s="32" t="str">
        <f>VLOOKUP(Final_manabou_kanji_select[[#This Row],[Kanji no.]],Final_manabou_kanji[[Sr. no.]:[Meaning]],4,0)</f>
        <v>ကြက်အစိမ်းကြော်</v>
      </c>
      <c r="G78" s="37" t="str">
        <f>VLOOKUP(Final_manabou_kanji_select[[#This Row],[Kanji no.]],Final_manabou_kanji[[Sr. no.]:[Meaning]],5,0)</f>
        <v/>
      </c>
      <c r="H78" t="e">
        <f>VLOOKUP(Final_manabou_kanji_select[[#This Row],[Kanji no.]],Final_manabou_kanji[[Sr. no.]:[Meaning]],7,0)</f>
        <v>#REF!</v>
      </c>
      <c r="I78" t="str">
        <f>VLOOKUP(Final_manabou_kanji_select[[#This Row],[Kanji no.]],Final_manabou_kanji[[Sr. no.]:[Meaning]],8,0)</f>
        <v>Fried Vegetables with Chicken</v>
      </c>
      <c r="J78" s="3"/>
    </row>
    <row r="79" spans="2:10" ht="14.25" customHeight="1" x14ac:dyDescent="0.3">
      <c r="B79" s="37">
        <f>ROW()-ROW(Final_manabou_kanji_select[#Headers])</f>
        <v>77</v>
      </c>
      <c r="C79" s="37">
        <f>IF($A$1="",
VLOOKUP(Final_manabou_kanji_select[[#This Row],[Sr no.]],Raw_data_N2_Kanji[[No_marking]:[Sr. No.3]],5,0),
VLOOKUP(VALUE(Final_manabou_kanji_select[[#This Row],[Sr no.]]),Raw_data_N2_Kanji[[Marking_sr]:[Sr. No.3]],2,0))</f>
        <v>83</v>
      </c>
      <c r="D79" s="37" t="str">
        <f>VLOOKUP(Final_manabou_kanji_select[[#This Row],[Kanji no.]],Raw_data_N2_Kanji[[Sr. no.]:[Lecture_no]],3,0)</f>
        <v>Chicken &amp; Duck (Lunch, Dinner)</v>
      </c>
      <c r="E79" s="37" t="str">
        <f>VLOOKUP(Final_manabou_kanji_select[[#This Row],[Kanji no.]],Final_manabou_kanji[[Sr. no.]:[Meaning]],3,0)</f>
        <v/>
      </c>
      <c r="F79" s="32" t="str">
        <f>VLOOKUP(Final_manabou_kanji_select[[#This Row],[Kanji no.]],Final_manabou_kanji[[Sr. no.]:[Meaning]],4,0)</f>
        <v>ကြက်ကြော်</v>
      </c>
      <c r="G79" s="37" t="str">
        <f>VLOOKUP(Final_manabou_kanji_select[[#This Row],[Kanji no.]],Final_manabou_kanji[[Sr. no.]:[Meaning]],5,0)</f>
        <v/>
      </c>
      <c r="H79" t="e">
        <f>VLOOKUP(Final_manabou_kanji_select[[#This Row],[Kanji no.]],Final_manabou_kanji[[Sr. no.]:[Meaning]],7,0)</f>
        <v>#REF!</v>
      </c>
      <c r="I79" t="str">
        <f>VLOOKUP(Final_manabou_kanji_select[[#This Row],[Kanji no.]],Final_manabou_kanji[[Sr. no.]:[Meaning]],8,0)</f>
        <v>Fried Chicken</v>
      </c>
      <c r="J79" s="3"/>
    </row>
    <row r="80" spans="2:10" ht="14.25" customHeight="1" x14ac:dyDescent="0.3">
      <c r="B80" s="37">
        <f>ROW()-ROW(Final_manabou_kanji_select[#Headers])</f>
        <v>78</v>
      </c>
      <c r="C80" s="37">
        <f>IF($A$1="",
VLOOKUP(Final_manabou_kanji_select[[#This Row],[Sr no.]],Raw_data_N2_Kanji[[No_marking]:[Sr. No.3]],5,0),
VLOOKUP(VALUE(Final_manabou_kanji_select[[#This Row],[Sr no.]]),Raw_data_N2_Kanji[[Marking_sr]:[Sr. No.3]],2,0))</f>
        <v>84</v>
      </c>
      <c r="D80" s="37" t="str">
        <f>VLOOKUP(Final_manabou_kanji_select[[#This Row],[Kanji no.]],Raw_data_N2_Kanji[[Sr. no.]:[Lecture_no]],3,0)</f>
        <v>Chicken &amp; Duck (Lunch, Dinner)</v>
      </c>
      <c r="E80" s="37" t="str">
        <f>VLOOKUP(Final_manabou_kanji_select[[#This Row],[Kanji no.]],Final_manabou_kanji[[Sr. no.]:[Meaning]],3,0)</f>
        <v/>
      </c>
      <c r="F80" s="32" t="str">
        <f>VLOOKUP(Final_manabou_kanji_select[[#This Row],[Kanji no.]],Final_manabou_kanji[[Sr. no.]:[Meaning]],4,0)</f>
        <v>ကုန်းဘောင်ကြီးကြော်</v>
      </c>
      <c r="G80" s="37" t="str">
        <f>VLOOKUP(Final_manabou_kanji_select[[#This Row],[Kanji no.]],Final_manabou_kanji[[Sr. no.]:[Meaning]],5,0)</f>
        <v/>
      </c>
      <c r="H80" t="e">
        <f>VLOOKUP(Final_manabou_kanji_select[[#This Row],[Kanji no.]],Final_manabou_kanji[[Sr. no.]:[Meaning]],7,0)</f>
        <v>#REF!</v>
      </c>
      <c r="I80" t="str">
        <f>VLOOKUP(Final_manabou_kanji_select[[#This Row],[Kanji no.]],Final_manabou_kanji[[Sr. no.]:[Meaning]],8,0)</f>
        <v>Gongbao Diced Chicken</v>
      </c>
      <c r="J80" s="3"/>
    </row>
    <row r="81" spans="2:10" ht="14.25" customHeight="1" x14ac:dyDescent="0.3">
      <c r="B81" s="37">
        <f>ROW()-ROW(Final_manabou_kanji_select[#Headers])</f>
        <v>79</v>
      </c>
      <c r="C81" s="37">
        <f>IF($A$1="",
VLOOKUP(Final_manabou_kanji_select[[#This Row],[Sr no.]],Raw_data_N2_Kanji[[No_marking]:[Sr. No.3]],5,0),
VLOOKUP(VALUE(Final_manabou_kanji_select[[#This Row],[Sr no.]]),Raw_data_N2_Kanji[[Marking_sr]:[Sr. No.3]],2,0))</f>
        <v>85</v>
      </c>
      <c r="D81" s="37" t="str">
        <f>VLOOKUP(Final_manabou_kanji_select[[#This Row],[Kanji no.]],Raw_data_N2_Kanji[[Sr. no.]:[Lecture_no]],3,0)</f>
        <v>Chicken &amp; Duck (Lunch, Dinner)</v>
      </c>
      <c r="E81" s="37" t="str">
        <f>VLOOKUP(Final_manabou_kanji_select[[#This Row],[Kanji no.]],Final_manabou_kanji[[Sr. no.]:[Meaning]],3,0)</f>
        <v/>
      </c>
      <c r="F81" s="32" t="str">
        <f>VLOOKUP(Final_manabou_kanji_select[[#This Row],[Kanji no.]],Final_manabou_kanji[[Sr. no.]:[Meaning]],4,0)</f>
        <v>ကြက်အသည်းအမြစ်ဟင်း</v>
      </c>
      <c r="G81" s="37" t="str">
        <f>VLOOKUP(Final_manabou_kanji_select[[#This Row],[Kanji no.]],Final_manabou_kanji[[Sr. no.]:[Meaning]],5,0)</f>
        <v/>
      </c>
      <c r="H81" t="e">
        <f>VLOOKUP(Final_manabou_kanji_select[[#This Row],[Kanji no.]],Final_manabou_kanji[[Sr. no.]:[Meaning]],7,0)</f>
        <v>#REF!</v>
      </c>
      <c r="I81" t="str">
        <f>VLOOKUP(Final_manabou_kanji_select[[#This Row],[Kanji no.]],Final_manabou_kanji[[Sr. no.]:[Meaning]],8,0)</f>
        <v>Curry Chicken liver, gizzard, &amp; heart</v>
      </c>
      <c r="J81" s="3"/>
    </row>
    <row r="82" spans="2:10" ht="14.25" customHeight="1" x14ac:dyDescent="0.3">
      <c r="B82" s="37">
        <f>ROW()-ROW(Final_manabou_kanji_select[#Headers])</f>
        <v>80</v>
      </c>
      <c r="C82" s="37">
        <f>IF($A$1="",
VLOOKUP(Final_manabou_kanji_select[[#This Row],[Sr no.]],Raw_data_N2_Kanji[[No_marking]:[Sr. No.3]],5,0),
VLOOKUP(VALUE(Final_manabou_kanji_select[[#This Row],[Sr no.]]),Raw_data_N2_Kanji[[Marking_sr]:[Sr. No.3]],2,0))</f>
        <v>86</v>
      </c>
      <c r="D82" s="37" t="str">
        <f>VLOOKUP(Final_manabou_kanji_select[[#This Row],[Kanji no.]],Raw_data_N2_Kanji[[Sr. no.]:[Lecture_no]],3,0)</f>
        <v>Chicken &amp; Duck (Lunch, Dinner)</v>
      </c>
      <c r="E82" s="37" t="str">
        <f>VLOOKUP(Final_manabou_kanji_select[[#This Row],[Kanji no.]],Final_manabou_kanji[[Sr. no.]:[Meaning]],3,0)</f>
        <v/>
      </c>
      <c r="F82" s="32" t="str">
        <f>VLOOKUP(Final_manabou_kanji_select[[#This Row],[Kanji no.]],Final_manabou_kanji[[Sr. no.]:[Meaning]],4,0)</f>
        <v>ကြက်သားအာလူးဟင်း</v>
      </c>
      <c r="G82" s="37" t="str">
        <f>VLOOKUP(Final_manabou_kanji_select[[#This Row],[Kanji no.]],Final_manabou_kanji[[Sr. no.]:[Meaning]],5,0)</f>
        <v/>
      </c>
      <c r="H82" t="e">
        <f>VLOOKUP(Final_manabou_kanji_select[[#This Row],[Kanji no.]],Final_manabou_kanji[[Sr. no.]:[Meaning]],7,0)</f>
        <v>#REF!</v>
      </c>
      <c r="I82" t="str">
        <f>VLOOKUP(Final_manabou_kanji_select[[#This Row],[Kanji no.]],Final_manabou_kanji[[Sr. no.]:[Meaning]],8,0)</f>
        <v>Curry Chicken and Potatoes</v>
      </c>
      <c r="J82" s="3"/>
    </row>
    <row r="83" spans="2:10" ht="14.25" customHeight="1" x14ac:dyDescent="0.3">
      <c r="B83" s="37">
        <f>ROW()-ROW(Final_manabou_kanji_select[#Headers])</f>
        <v>81</v>
      </c>
      <c r="C83" s="37">
        <f>IF($A$1="",
VLOOKUP(Final_manabou_kanji_select[[#This Row],[Sr no.]],Raw_data_N2_Kanji[[No_marking]:[Sr. No.3]],5,0),
VLOOKUP(VALUE(Final_manabou_kanji_select[[#This Row],[Sr no.]]),Raw_data_N2_Kanji[[Marking_sr]:[Sr. No.3]],2,0))</f>
        <v>88</v>
      </c>
      <c r="D83" s="37" t="str">
        <f>VLOOKUP(Final_manabou_kanji_select[[#This Row],[Kanji no.]],Raw_data_N2_Kanji[[Sr. no.]:[Lecture_no]],3,0)</f>
        <v>Beef &amp; Mutton (Lunch, Dinner)</v>
      </c>
      <c r="E83" s="37" t="str">
        <f>VLOOKUP(Final_manabou_kanji_select[[#This Row],[Kanji no.]],Final_manabou_kanji[[Sr. no.]:[Meaning]],3,0)</f>
        <v/>
      </c>
      <c r="F83" s="32" t="str">
        <f>VLOOKUP(Final_manabou_kanji_select[[#This Row],[Kanji no.]],Final_manabou_kanji[[Sr. no.]:[Meaning]],4,0)</f>
        <v>အမဲသားဟင်း</v>
      </c>
      <c r="G83" s="37" t="str">
        <f>VLOOKUP(Final_manabou_kanji_select[[#This Row],[Kanji no.]],Final_manabou_kanji[[Sr. no.]:[Meaning]],5,0)</f>
        <v/>
      </c>
      <c r="H83" t="e">
        <f>VLOOKUP(Final_manabou_kanji_select[[#This Row],[Kanji no.]],Final_manabou_kanji[[Sr. no.]:[Meaning]],7,0)</f>
        <v>#REF!</v>
      </c>
      <c r="I83" t="str">
        <f>VLOOKUP(Final_manabou_kanji_select[[#This Row],[Kanji no.]],Final_manabou_kanji[[Sr. no.]:[Meaning]],8,0)</f>
        <v>Stewed Beef Curry</v>
      </c>
      <c r="J83" s="3"/>
    </row>
    <row r="84" spans="2:10" ht="14.25" customHeight="1" x14ac:dyDescent="0.3">
      <c r="B84" s="37">
        <f>ROW()-ROW(Final_manabou_kanji_select[#Headers])</f>
        <v>82</v>
      </c>
      <c r="C84" s="37">
        <f>IF($A$1="",
VLOOKUP(Final_manabou_kanji_select[[#This Row],[Sr no.]],Raw_data_N2_Kanji[[No_marking]:[Sr. No.3]],5,0),
VLOOKUP(VALUE(Final_manabou_kanji_select[[#This Row],[Sr no.]]),Raw_data_N2_Kanji[[Marking_sr]:[Sr. No.3]],2,0))</f>
        <v>89</v>
      </c>
      <c r="D84" s="37" t="str">
        <f>VLOOKUP(Final_manabou_kanji_select[[#This Row],[Kanji no.]],Raw_data_N2_Kanji[[Sr. no.]:[Lecture_no]],3,0)</f>
        <v>Beef &amp; Mutton (Lunch, Dinner)</v>
      </c>
      <c r="E84" s="37" t="str">
        <f>VLOOKUP(Final_manabou_kanji_select[[#This Row],[Kanji no.]],Final_manabou_kanji[[Sr. no.]:[Meaning]],3,0)</f>
        <v/>
      </c>
      <c r="F84" s="32" t="str">
        <f>VLOOKUP(Final_manabou_kanji_select[[#This Row],[Kanji no.]],Final_manabou_kanji[[Sr. no.]:[Meaning]],4,0)</f>
        <v>အမဲကလီစာဟင်း</v>
      </c>
      <c r="G84" s="37" t="str">
        <f>VLOOKUP(Final_manabou_kanji_select[[#This Row],[Kanji no.]],Final_manabou_kanji[[Sr. no.]:[Meaning]],5,0)</f>
        <v/>
      </c>
      <c r="H84" t="e">
        <f>VLOOKUP(Final_manabou_kanji_select[[#This Row],[Kanji no.]],Final_manabou_kanji[[Sr. no.]:[Meaning]],7,0)</f>
        <v>#REF!</v>
      </c>
      <c r="I84" t="str">
        <f>VLOOKUP(Final_manabou_kanji_select[[#This Row],[Kanji no.]],Final_manabou_kanji[[Sr. no.]:[Meaning]],8,0)</f>
        <v>Beef Intestine &amp; Liver Curry</v>
      </c>
      <c r="J84" s="3"/>
    </row>
    <row r="85" spans="2:10" ht="14.25" customHeight="1" x14ac:dyDescent="0.3">
      <c r="B85" s="37">
        <f>ROW()-ROW(Final_manabou_kanji_select[#Headers])</f>
        <v>83</v>
      </c>
      <c r="C85" s="37">
        <f>IF($A$1="",
VLOOKUP(Final_manabou_kanji_select[[#This Row],[Sr no.]],Raw_data_N2_Kanji[[No_marking]:[Sr. No.3]],5,0),
VLOOKUP(VALUE(Final_manabou_kanji_select[[#This Row],[Sr no.]]),Raw_data_N2_Kanji[[Marking_sr]:[Sr. No.3]],2,0))</f>
        <v>90</v>
      </c>
      <c r="D85" s="37" t="str">
        <f>VLOOKUP(Final_manabou_kanji_select[[#This Row],[Kanji no.]],Raw_data_N2_Kanji[[Sr. no.]:[Lecture_no]],3,0)</f>
        <v>Beef &amp; Mutton (Lunch, Dinner)</v>
      </c>
      <c r="E85" s="37" t="str">
        <f>VLOOKUP(Final_manabou_kanji_select[[#This Row],[Kanji no.]],Final_manabou_kanji[[Sr. no.]:[Meaning]],3,0)</f>
        <v/>
      </c>
      <c r="F85" s="32" t="str">
        <f>VLOOKUP(Final_manabou_kanji_select[[#This Row],[Kanji no.]],Final_manabou_kanji[[Sr. no.]:[Meaning]],4,0)</f>
        <v>အမဲသားနှပ်</v>
      </c>
      <c r="G85" s="37" t="str">
        <f>VLOOKUP(Final_manabou_kanji_select[[#This Row],[Kanji no.]],Final_manabou_kanji[[Sr. no.]:[Meaning]],5,0)</f>
        <v/>
      </c>
      <c r="H85" t="e">
        <f>VLOOKUP(Final_manabou_kanji_select[[#This Row],[Kanji no.]],Final_manabou_kanji[[Sr. no.]:[Meaning]],7,0)</f>
        <v>#REF!</v>
      </c>
      <c r="I85" t="str">
        <f>VLOOKUP(Final_manabou_kanji_select[[#This Row],[Kanji no.]],Final_manabou_kanji[[Sr. no.]:[Meaning]],8,0)</f>
        <v>Braised Beef</v>
      </c>
      <c r="J85" s="3"/>
    </row>
    <row r="86" spans="2:10" ht="14.25" customHeight="1" x14ac:dyDescent="0.3">
      <c r="B86" s="37">
        <f>ROW()-ROW(Final_manabou_kanji_select[#Headers])</f>
        <v>84</v>
      </c>
      <c r="C86" s="37">
        <f>IF($A$1="",
VLOOKUP(Final_manabou_kanji_select[[#This Row],[Sr no.]],Raw_data_N2_Kanji[[No_marking]:[Sr. No.3]],5,0),
VLOOKUP(VALUE(Final_manabou_kanji_select[[#This Row],[Sr no.]]),Raw_data_N2_Kanji[[Marking_sr]:[Sr. No.3]],2,0))</f>
        <v>91</v>
      </c>
      <c r="D86" s="37" t="str">
        <f>VLOOKUP(Final_manabou_kanji_select[[#This Row],[Kanji no.]],Raw_data_N2_Kanji[[Sr. no.]:[Lecture_no]],3,0)</f>
        <v>Beef &amp; Mutton (Lunch, Dinner)</v>
      </c>
      <c r="E86" s="37" t="str">
        <f>VLOOKUP(Final_manabou_kanji_select[[#This Row],[Kanji no.]],Final_manabou_kanji[[Sr. no.]:[Meaning]],3,0)</f>
        <v/>
      </c>
      <c r="F86" s="32" t="str">
        <f>VLOOKUP(Final_manabou_kanji_select[[#This Row],[Kanji no.]],Final_manabou_kanji[[Sr. no.]:[Meaning]],4,0)</f>
        <v>ဆိတ်သားဟင်း</v>
      </c>
      <c r="G86" s="37" t="str">
        <f>VLOOKUP(Final_manabou_kanji_select[[#This Row],[Kanji no.]],Final_manabou_kanji[[Sr. no.]:[Meaning]],5,0)</f>
        <v/>
      </c>
      <c r="H86" t="e">
        <f>VLOOKUP(Final_manabou_kanji_select[[#This Row],[Kanji no.]],Final_manabou_kanji[[Sr. no.]:[Meaning]],7,0)</f>
        <v>#REF!</v>
      </c>
      <c r="I86" t="str">
        <f>VLOOKUP(Final_manabou_kanji_select[[#This Row],[Kanji no.]],Final_manabou_kanji[[Sr. no.]:[Meaning]],8,0)</f>
        <v>Mutton Curry</v>
      </c>
      <c r="J86" s="3"/>
    </row>
    <row r="87" spans="2:10" ht="14.25" customHeight="1" x14ac:dyDescent="0.3">
      <c r="B87" s="37">
        <f>ROW()-ROW(Final_manabou_kanji_select[#Headers])</f>
        <v>85</v>
      </c>
      <c r="C87" s="37">
        <f>IF($A$1="",
VLOOKUP(Final_manabou_kanji_select[[#This Row],[Sr no.]],Raw_data_N2_Kanji[[No_marking]:[Sr. No.3]],5,0),
VLOOKUP(VALUE(Final_manabou_kanji_select[[#This Row],[Sr no.]]),Raw_data_N2_Kanji[[Marking_sr]:[Sr. No.3]],2,0))</f>
        <v>93</v>
      </c>
      <c r="D87" s="37" t="str">
        <f>VLOOKUP(Final_manabou_kanji_select[[#This Row],[Kanji no.]],Raw_data_N2_Kanji[[Sr. no.]:[Lecture_no]],3,0)</f>
        <v>Pork (Lunch, Dinner)</v>
      </c>
      <c r="E87" s="37" t="str">
        <f>VLOOKUP(Final_manabou_kanji_select[[#This Row],[Kanji no.]],Final_manabou_kanji[[Sr. no.]:[Meaning]],3,0)</f>
        <v/>
      </c>
      <c r="F87" s="32" t="str">
        <f>VLOOKUP(Final_manabou_kanji_select[[#This Row],[Kanji no.]],Final_manabou_kanji[[Sr. no.]:[Meaning]],4,0)</f>
        <v>တောက်တောက်ကြော်</v>
      </c>
      <c r="G87" s="37" t="str">
        <f>VLOOKUP(Final_manabou_kanji_select[[#This Row],[Kanji no.]],Final_manabou_kanji[[Sr. no.]:[Meaning]],5,0)</f>
        <v/>
      </c>
      <c r="H87" t="e">
        <f>VLOOKUP(Final_manabou_kanji_select[[#This Row],[Kanji no.]],Final_manabou_kanji[[Sr. no.]:[Meaning]],7,0)</f>
        <v>#REF!</v>
      </c>
      <c r="I87" t="str">
        <f>VLOOKUP(Final_manabou_kanji_select[[#This Row],[Kanji no.]],Final_manabou_kanji[[Sr. no.]:[Meaning]],8,0)</f>
        <v>Fried Sweet &amp; Sour Minced Pork</v>
      </c>
      <c r="J87" s="3"/>
    </row>
    <row r="88" spans="2:10" ht="14.25" customHeight="1" x14ac:dyDescent="0.3">
      <c r="B88" s="37">
        <f>ROW()-ROW(Final_manabou_kanji_select[#Headers])</f>
        <v>86</v>
      </c>
      <c r="C88" s="37">
        <f>IF($A$1="",
VLOOKUP(Final_manabou_kanji_select[[#This Row],[Sr no.]],Raw_data_N2_Kanji[[No_marking]:[Sr. No.3]],5,0),
VLOOKUP(VALUE(Final_manabou_kanji_select[[#This Row],[Sr no.]]),Raw_data_N2_Kanji[[Marking_sr]:[Sr. No.3]],2,0))</f>
        <v>94</v>
      </c>
      <c r="D88" s="37" t="str">
        <f>VLOOKUP(Final_manabou_kanji_select[[#This Row],[Kanji no.]],Raw_data_N2_Kanji[[Sr. no.]:[Lecture_no]],3,0)</f>
        <v>Pork (Lunch, Dinner)</v>
      </c>
      <c r="E88" s="37" t="str">
        <f>VLOOKUP(Final_manabou_kanji_select[[#This Row],[Kanji no.]],Final_manabou_kanji[[Sr. no.]:[Meaning]],3,0)</f>
        <v/>
      </c>
      <c r="F88" s="32" t="str">
        <f>VLOOKUP(Final_manabou_kanji_select[[#This Row],[Kanji no.]],Final_manabou_kanji[[Sr. no.]:[Meaning]],4,0)</f>
        <v>ဝက်နံရိုးကင်</v>
      </c>
      <c r="G88" s="37" t="str">
        <f>VLOOKUP(Final_manabou_kanji_select[[#This Row],[Kanji no.]],Final_manabou_kanji[[Sr. no.]:[Meaning]],5,0)</f>
        <v/>
      </c>
      <c r="H88" t="e">
        <f>VLOOKUP(Final_manabou_kanji_select[[#This Row],[Kanji no.]],Final_manabou_kanji[[Sr. no.]:[Meaning]],7,0)</f>
        <v>#REF!</v>
      </c>
      <c r="I88" t="str">
        <f>VLOOKUP(Final_manabou_kanji_select[[#This Row],[Kanji no.]],Final_manabou_kanji[[Sr. no.]:[Meaning]],8,0)</f>
        <v>Barbecue Pork Spare Ribs</v>
      </c>
      <c r="J88" s="3"/>
    </row>
    <row r="89" spans="2:10" ht="14.25" customHeight="1" x14ac:dyDescent="0.3">
      <c r="B89" s="37">
        <f>ROW()-ROW(Final_manabou_kanji_select[#Headers])</f>
        <v>87</v>
      </c>
      <c r="C89" s="37">
        <f>IF($A$1="",
VLOOKUP(Final_manabou_kanji_select[[#This Row],[Sr no.]],Raw_data_N2_Kanji[[No_marking]:[Sr. No.3]],5,0),
VLOOKUP(VALUE(Final_manabou_kanji_select[[#This Row],[Sr no.]]),Raw_data_N2_Kanji[[Marking_sr]:[Sr. No.3]],2,0))</f>
        <v>95</v>
      </c>
      <c r="D89" s="37" t="str">
        <f>VLOOKUP(Final_manabou_kanji_select[[#This Row],[Kanji no.]],Raw_data_N2_Kanji[[Sr. no.]:[Lecture_no]],3,0)</f>
        <v>Pork (Lunch, Dinner)</v>
      </c>
      <c r="E89" s="37" t="str">
        <f>VLOOKUP(Final_manabou_kanji_select[[#This Row],[Kanji no.]],Final_manabou_kanji[[Sr. no.]:[Meaning]],3,0)</f>
        <v/>
      </c>
      <c r="F89" s="32" t="str">
        <f>VLOOKUP(Final_manabou_kanji_select[[#This Row],[Kanji no.]],Final_manabou_kanji[[Sr. no.]:[Meaning]],4,0)</f>
        <v>ချိုချဉ်ကြော်</v>
      </c>
      <c r="G89" s="37" t="str">
        <f>VLOOKUP(Final_manabou_kanji_select[[#This Row],[Kanji no.]],Final_manabou_kanji[[Sr. no.]:[Meaning]],5,0)</f>
        <v/>
      </c>
      <c r="H89" t="e">
        <f>VLOOKUP(Final_manabou_kanji_select[[#This Row],[Kanji no.]],Final_manabou_kanji[[Sr. no.]:[Meaning]],7,0)</f>
        <v>#REF!</v>
      </c>
      <c r="I89" t="str">
        <f>VLOOKUP(Final_manabou_kanji_select[[#This Row],[Kanji no.]],Final_manabou_kanji[[Sr. no.]:[Meaning]],8,0)</f>
        <v>Sweet &amp; Sour Pork</v>
      </c>
      <c r="J89" s="3"/>
    </row>
    <row r="90" spans="2:10" ht="14.25" customHeight="1" x14ac:dyDescent="0.3">
      <c r="B90" s="37">
        <f>ROW()-ROW(Final_manabou_kanji_select[#Headers])</f>
        <v>88</v>
      </c>
      <c r="C90" s="37">
        <f>IF($A$1="",
VLOOKUP(Final_manabou_kanji_select[[#This Row],[Sr no.]],Raw_data_N2_Kanji[[No_marking]:[Sr. No.3]],5,0),
VLOOKUP(VALUE(Final_manabou_kanji_select[[#This Row],[Sr no.]]),Raw_data_N2_Kanji[[Marking_sr]:[Sr. No.3]],2,0))</f>
        <v>96</v>
      </c>
      <c r="D90" s="37" t="str">
        <f>VLOOKUP(Final_manabou_kanji_select[[#This Row],[Kanji no.]],Raw_data_N2_Kanji[[Sr. no.]:[Lecture_no]],3,0)</f>
        <v>Pork (Lunch, Dinner)</v>
      </c>
      <c r="E90" s="37" t="str">
        <f>VLOOKUP(Final_manabou_kanji_select[[#This Row],[Kanji no.]],Final_manabou_kanji[[Sr. no.]:[Meaning]],3,0)</f>
        <v/>
      </c>
      <c r="F90" s="32" t="str">
        <f>VLOOKUP(Final_manabou_kanji_select[[#This Row],[Kanji no.]],Final_manabou_kanji[[Sr. no.]:[Meaning]],4,0)</f>
        <v>ဝက်အစိမ်းကြော်</v>
      </c>
      <c r="G90" s="37" t="str">
        <f>VLOOKUP(Final_manabou_kanji_select[[#This Row],[Kanji no.]],Final_manabou_kanji[[Sr. no.]:[Meaning]],5,0)</f>
        <v/>
      </c>
      <c r="H90" t="e">
        <f>VLOOKUP(Final_manabou_kanji_select[[#This Row],[Kanji no.]],Final_manabou_kanji[[Sr. no.]:[Meaning]],7,0)</f>
        <v>#REF!</v>
      </c>
      <c r="I90" t="str">
        <f>VLOOKUP(Final_manabou_kanji_select[[#This Row],[Kanji no.]],Final_manabou_kanji[[Sr. no.]:[Meaning]],8,0)</f>
        <v>Fried Vegetables with Pork</v>
      </c>
      <c r="J90" s="3"/>
    </row>
    <row r="91" spans="2:10" ht="14.25" customHeight="1" x14ac:dyDescent="0.3">
      <c r="B91" s="37">
        <f>ROW()-ROW(Final_manabou_kanji_select[#Headers])</f>
        <v>89</v>
      </c>
      <c r="C91" s="37">
        <f>IF($A$1="",
VLOOKUP(Final_manabou_kanji_select[[#This Row],[Sr no.]],Raw_data_N2_Kanji[[No_marking]:[Sr. No.3]],5,0),
VLOOKUP(VALUE(Final_manabou_kanji_select[[#This Row],[Sr no.]]),Raw_data_N2_Kanji[[Marking_sr]:[Sr. No.3]],2,0))</f>
        <v>97</v>
      </c>
      <c r="D91" s="37" t="str">
        <f>VLOOKUP(Final_manabou_kanji_select[[#This Row],[Kanji no.]],Raw_data_N2_Kanji[[Sr. no.]:[Lecture_no]],3,0)</f>
        <v>Pork (Lunch, Dinner)</v>
      </c>
      <c r="E91" s="37" t="str">
        <f>VLOOKUP(Final_manabou_kanji_select[[#This Row],[Kanji no.]],Final_manabou_kanji[[Sr. no.]:[Meaning]],3,0)</f>
        <v/>
      </c>
      <c r="F91" s="32" t="str">
        <f>VLOOKUP(Final_manabou_kanji_select[[#This Row],[Kanji no.]],Final_manabou_kanji[[Sr. no.]:[Meaning]],4,0)</f>
        <v>ဝက်သားမျှစ်ချဉ်ဟင်း</v>
      </c>
      <c r="G91" s="37" t="str">
        <f>VLOOKUP(Final_manabou_kanji_select[[#This Row],[Kanji no.]],Final_manabou_kanji[[Sr. no.]:[Meaning]],5,0)</f>
        <v/>
      </c>
      <c r="H91" t="e">
        <f>VLOOKUP(Final_manabou_kanji_select[[#This Row],[Kanji no.]],Final_manabou_kanji[[Sr. no.]:[Meaning]],7,0)</f>
        <v>#REF!</v>
      </c>
      <c r="I91" t="str">
        <f>VLOOKUP(Final_manabou_kanji_select[[#This Row],[Kanji no.]],Final_manabou_kanji[[Sr. no.]:[Meaning]],8,0)</f>
        <v>Pork with Sour Bamboo shoots</v>
      </c>
      <c r="J91" s="3"/>
    </row>
    <row r="92" spans="2:10" ht="14.25" customHeight="1" x14ac:dyDescent="0.3">
      <c r="B92" s="37">
        <f>ROW()-ROW(Final_manabou_kanji_select[#Headers])</f>
        <v>90</v>
      </c>
      <c r="C92" s="37">
        <f>IF($A$1="",
VLOOKUP(Final_manabou_kanji_select[[#This Row],[Sr no.]],Raw_data_N2_Kanji[[No_marking]:[Sr. No.3]],5,0),
VLOOKUP(VALUE(Final_manabou_kanji_select[[#This Row],[Sr no.]]),Raw_data_N2_Kanji[[Marking_sr]:[Sr. No.3]],2,0))</f>
        <v>98</v>
      </c>
      <c r="D92" s="37" t="str">
        <f>VLOOKUP(Final_manabou_kanji_select[[#This Row],[Kanji no.]],Raw_data_N2_Kanji[[Sr. no.]:[Lecture_no]],3,0)</f>
        <v>Pork (Lunch, Dinner)</v>
      </c>
      <c r="E92" s="37" t="str">
        <f>VLOOKUP(Final_manabou_kanji_select[[#This Row],[Kanji no.]],Final_manabou_kanji[[Sr. no.]:[Meaning]],3,0)</f>
        <v/>
      </c>
      <c r="F92" s="32" t="str">
        <f>VLOOKUP(Final_manabou_kanji_select[[#This Row],[Kanji no.]],Final_manabou_kanji[[Sr. no.]:[Meaning]],4,0)</f>
        <v>ဝက်သားဟင်း</v>
      </c>
      <c r="G92" s="37" t="str">
        <f>VLOOKUP(Final_manabou_kanji_select[[#This Row],[Kanji no.]],Final_manabou_kanji[[Sr. no.]:[Meaning]],5,0)</f>
        <v/>
      </c>
      <c r="H92" t="e">
        <f>VLOOKUP(Final_manabou_kanji_select[[#This Row],[Kanji no.]],Final_manabou_kanji[[Sr. no.]:[Meaning]],7,0)</f>
        <v>#REF!</v>
      </c>
      <c r="I92" t="str">
        <f>VLOOKUP(Final_manabou_kanji_select[[#This Row],[Kanji no.]],Final_manabou_kanji[[Sr. no.]:[Meaning]],8,0)</f>
        <v>Curry Pork</v>
      </c>
      <c r="J92" s="3"/>
    </row>
    <row r="93" spans="2:10" ht="14.25" customHeight="1" x14ac:dyDescent="0.3">
      <c r="B93" s="37">
        <f>ROW()-ROW(Final_manabou_kanji_select[#Headers])</f>
        <v>91</v>
      </c>
      <c r="C93" s="37">
        <f>IF($A$1="",
VLOOKUP(Final_manabou_kanji_select[[#This Row],[Sr no.]],Raw_data_N2_Kanji[[No_marking]:[Sr. No.3]],5,0),
VLOOKUP(VALUE(Final_manabou_kanji_select[[#This Row],[Sr no.]]),Raw_data_N2_Kanji[[Marking_sr]:[Sr. No.3]],2,0))</f>
        <v>100</v>
      </c>
      <c r="D93" s="37" t="str">
        <f>VLOOKUP(Final_manabou_kanji_select[[#This Row],[Kanji no.]],Raw_data_N2_Kanji[[Sr. no.]:[Lecture_no]],3,0)</f>
        <v>Seafood (Lunch, Dinner)</v>
      </c>
      <c r="E93" s="37" t="str">
        <f>VLOOKUP(Final_manabou_kanji_select[[#This Row],[Kanji no.]],Final_manabou_kanji[[Sr. no.]:[Meaning]],3,0)</f>
        <v/>
      </c>
      <c r="F93" s="32" t="str">
        <f>VLOOKUP(Final_manabou_kanji_select[[#This Row],[Kanji no.]],Final_manabou_kanji[[Sr. no.]:[Meaning]],4,0)</f>
        <v>ငါးဟင်း</v>
      </c>
      <c r="G93" s="37" t="str">
        <f>VLOOKUP(Final_manabou_kanji_select[[#This Row],[Kanji no.]],Final_manabou_kanji[[Sr. no.]:[Meaning]],5,0)</f>
        <v/>
      </c>
      <c r="H93" t="e">
        <f>VLOOKUP(Final_manabou_kanji_select[[#This Row],[Kanji no.]],Final_manabou_kanji[[Sr. no.]:[Meaning]],7,0)</f>
        <v>#REF!</v>
      </c>
      <c r="I93" t="str">
        <f>VLOOKUP(Final_manabou_kanji_select[[#This Row],[Kanji no.]],Final_manabou_kanji[[Sr. no.]:[Meaning]],8,0)</f>
        <v>Fish Curry</v>
      </c>
      <c r="J93" s="3"/>
    </row>
    <row r="94" spans="2:10" ht="14.25" customHeight="1" x14ac:dyDescent="0.3">
      <c r="B94" s="37">
        <f>ROW()-ROW(Final_manabou_kanji_select[#Headers])</f>
        <v>92</v>
      </c>
      <c r="C94" s="37">
        <f>IF($A$1="",
VLOOKUP(Final_manabou_kanji_select[[#This Row],[Sr no.]],Raw_data_N2_Kanji[[No_marking]:[Sr. No.3]],5,0),
VLOOKUP(VALUE(Final_manabou_kanji_select[[#This Row],[Sr no.]]),Raw_data_N2_Kanji[[Marking_sr]:[Sr. No.3]],2,0))</f>
        <v>101</v>
      </c>
      <c r="D94" s="37" t="str">
        <f>VLOOKUP(Final_manabou_kanji_select[[#This Row],[Kanji no.]],Raw_data_N2_Kanji[[Sr. no.]:[Lecture_no]],3,0)</f>
        <v>Seafood (Lunch, Dinner)</v>
      </c>
      <c r="E94" s="37" t="str">
        <f>VLOOKUP(Final_manabou_kanji_select[[#This Row],[Kanji no.]],Final_manabou_kanji[[Sr. no.]:[Meaning]],3,0)</f>
        <v/>
      </c>
      <c r="F94" s="32" t="str">
        <f>VLOOKUP(Final_manabou_kanji_select[[#This Row],[Kanji no.]],Final_manabou_kanji[[Sr. no.]:[Meaning]],4,0)</f>
        <v>ငါးသလောက်ပေါင်း</v>
      </c>
      <c r="G94" s="37" t="str">
        <f>VLOOKUP(Final_manabou_kanji_select[[#This Row],[Kanji no.]],Final_manabou_kanji[[Sr. no.]:[Meaning]],5,0)</f>
        <v/>
      </c>
      <c r="H94" t="e">
        <f>VLOOKUP(Final_manabou_kanji_select[[#This Row],[Kanji no.]],Final_manabou_kanji[[Sr. no.]:[Meaning]],7,0)</f>
        <v>#REF!</v>
      </c>
      <c r="I94" t="str">
        <f>VLOOKUP(Final_manabou_kanji_select[[#This Row],[Kanji no.]],Final_manabou_kanji[[Sr. no.]:[Meaning]],8,0)</f>
        <v>Steamed Hilsa</v>
      </c>
      <c r="J94" s="3"/>
    </row>
    <row r="95" spans="2:10" ht="14.25" customHeight="1" x14ac:dyDescent="0.3">
      <c r="B95" s="37">
        <f>ROW()-ROW(Final_manabou_kanji_select[#Headers])</f>
        <v>93</v>
      </c>
      <c r="C95" s="37">
        <f>IF($A$1="",
VLOOKUP(Final_manabou_kanji_select[[#This Row],[Sr no.]],Raw_data_N2_Kanji[[No_marking]:[Sr. No.3]],5,0),
VLOOKUP(VALUE(Final_manabou_kanji_select[[#This Row],[Sr no.]]),Raw_data_N2_Kanji[[Marking_sr]:[Sr. No.3]],2,0))</f>
        <v>102</v>
      </c>
      <c r="D95" s="37" t="str">
        <f>VLOOKUP(Final_manabou_kanji_select[[#This Row],[Kanji no.]],Raw_data_N2_Kanji[[Sr. no.]:[Lecture_no]],3,0)</f>
        <v>Seafood (Lunch, Dinner)</v>
      </c>
      <c r="E95" s="37" t="str">
        <f>VLOOKUP(Final_manabou_kanji_select[[#This Row],[Kanji no.]],Final_manabou_kanji[[Sr. no.]:[Meaning]],3,0)</f>
        <v/>
      </c>
      <c r="F95" s="32" t="str">
        <f>VLOOKUP(Final_manabou_kanji_select[[#This Row],[Kanji no.]],Final_manabou_kanji[[Sr. no.]:[Meaning]],4,0)</f>
        <v>ငါးဆုပ်ကြော်</v>
      </c>
      <c r="G95" s="37" t="str">
        <f>VLOOKUP(Final_manabou_kanji_select[[#This Row],[Kanji no.]],Final_manabou_kanji[[Sr. no.]:[Meaning]],5,0)</f>
        <v/>
      </c>
      <c r="H95" t="e">
        <f>VLOOKUP(Final_manabou_kanji_select[[#This Row],[Kanji no.]],Final_manabou_kanji[[Sr. no.]:[Meaning]],7,0)</f>
        <v>#REF!</v>
      </c>
      <c r="I95" t="str">
        <f>VLOOKUP(Final_manabou_kanji_select[[#This Row],[Kanji no.]],Final_manabou_kanji[[Sr. no.]:[Meaning]],8,0)</f>
        <v>Fried Fishballs</v>
      </c>
      <c r="J95" s="3"/>
    </row>
    <row r="96" spans="2:10" ht="14.25" customHeight="1" x14ac:dyDescent="0.3">
      <c r="B96" s="37">
        <f>ROW()-ROW(Final_manabou_kanji_select[#Headers])</f>
        <v>94</v>
      </c>
      <c r="C96" s="37">
        <f>IF($A$1="",
VLOOKUP(Final_manabou_kanji_select[[#This Row],[Sr no.]],Raw_data_N2_Kanji[[No_marking]:[Sr. No.3]],5,0),
VLOOKUP(VALUE(Final_manabou_kanji_select[[#This Row],[Sr no.]]),Raw_data_N2_Kanji[[Marking_sr]:[Sr. No.3]],2,0))</f>
        <v>103</v>
      </c>
      <c r="D96" s="37" t="str">
        <f>VLOOKUP(Final_manabou_kanji_select[[#This Row],[Kanji no.]],Raw_data_N2_Kanji[[Sr. no.]:[Lecture_no]],3,0)</f>
        <v>Seafood (Lunch, Dinner)</v>
      </c>
      <c r="E96" s="37" t="str">
        <f>VLOOKUP(Final_manabou_kanji_select[[#This Row],[Kanji no.]],Final_manabou_kanji[[Sr. no.]:[Meaning]],3,0)</f>
        <v/>
      </c>
      <c r="F96" s="32" t="str">
        <f>VLOOKUP(Final_manabou_kanji_select[[#This Row],[Kanji no.]],Final_manabou_kanji[[Sr. no.]:[Meaning]],4,0)</f>
        <v>ငါးမုတ်ကြော်</v>
      </c>
      <c r="G96" s="37" t="str">
        <f>VLOOKUP(Final_manabou_kanji_select[[#This Row],[Kanji no.]],Final_manabou_kanji[[Sr. no.]:[Meaning]],5,0)</f>
        <v/>
      </c>
      <c r="H96" t="e">
        <f>VLOOKUP(Final_manabou_kanji_select[[#This Row],[Kanji no.]],Final_manabou_kanji[[Sr. no.]:[Meaning]],7,0)</f>
        <v>#REF!</v>
      </c>
      <c r="I96" t="str">
        <f>VLOOKUP(Final_manabou_kanji_select[[#This Row],[Kanji no.]],Final_manabou_kanji[[Sr. no.]:[Meaning]],8,0)</f>
        <v>Fried Pomfret</v>
      </c>
      <c r="J96" s="3"/>
    </row>
    <row r="97" spans="2:10" ht="14.25" customHeight="1" x14ac:dyDescent="0.3">
      <c r="B97" s="37">
        <f>ROW()-ROW(Final_manabou_kanji_select[#Headers])</f>
        <v>95</v>
      </c>
      <c r="C97" s="37">
        <f>IF($A$1="",
VLOOKUP(Final_manabou_kanji_select[[#This Row],[Sr no.]],Raw_data_N2_Kanji[[No_marking]:[Sr. No.3]],5,0),
VLOOKUP(VALUE(Final_manabou_kanji_select[[#This Row],[Sr no.]]),Raw_data_N2_Kanji[[Marking_sr]:[Sr. No.3]],2,0))</f>
        <v>104</v>
      </c>
      <c r="D97" s="37" t="str">
        <f>VLOOKUP(Final_manabou_kanji_select[[#This Row],[Kanji no.]],Raw_data_N2_Kanji[[Sr. no.]:[Lecture_no]],3,0)</f>
        <v>Seafood (Lunch, Dinner)</v>
      </c>
      <c r="E97" s="37" t="str">
        <f>VLOOKUP(Final_manabou_kanji_select[[#This Row],[Kanji no.]],Final_manabou_kanji[[Sr. no.]:[Meaning]],3,0)</f>
        <v/>
      </c>
      <c r="F97" s="32" t="str">
        <f>VLOOKUP(Final_manabou_kanji_select[[#This Row],[Kanji no.]],Final_manabou_kanji[[Sr. no.]:[Meaning]],4,0)</f>
        <v>ငါးချိုချဉ်ကြော်</v>
      </c>
      <c r="G97" s="37" t="str">
        <f>VLOOKUP(Final_manabou_kanji_select[[#This Row],[Kanji no.]],Final_manabou_kanji[[Sr. no.]:[Meaning]],5,0)</f>
        <v/>
      </c>
      <c r="H97" t="e">
        <f>VLOOKUP(Final_manabou_kanji_select[[#This Row],[Kanji no.]],Final_manabou_kanji[[Sr. no.]:[Meaning]],7,0)</f>
        <v>#REF!</v>
      </c>
      <c r="I97" t="str">
        <f>VLOOKUP(Final_manabou_kanji_select[[#This Row],[Kanji no.]],Final_manabou_kanji[[Sr. no.]:[Meaning]],8,0)</f>
        <v>Sweet &amp; Sour Fish</v>
      </c>
      <c r="J97" s="3"/>
    </row>
    <row r="98" spans="2:10" ht="14.25" customHeight="1" x14ac:dyDescent="0.3">
      <c r="B98" s="37">
        <f>ROW()-ROW(Final_manabou_kanji_select[#Headers])</f>
        <v>96</v>
      </c>
      <c r="C98" s="37">
        <f>IF($A$1="",
VLOOKUP(Final_manabou_kanji_select[[#This Row],[Sr no.]],Raw_data_N2_Kanji[[No_marking]:[Sr. No.3]],5,0),
VLOOKUP(VALUE(Final_manabou_kanji_select[[#This Row],[Sr no.]]),Raw_data_N2_Kanji[[Marking_sr]:[Sr. No.3]],2,0))</f>
        <v>105</v>
      </c>
      <c r="D98" s="37" t="str">
        <f>VLOOKUP(Final_manabou_kanji_select[[#This Row],[Kanji no.]],Raw_data_N2_Kanji[[Sr. no.]:[Lecture_no]],3,0)</f>
        <v>Seafood (Lunch, Dinner)</v>
      </c>
      <c r="E98" s="37" t="str">
        <f>VLOOKUP(Final_manabou_kanji_select[[#This Row],[Kanji no.]],Final_manabou_kanji[[Sr. no.]:[Meaning]],3,0)</f>
        <v/>
      </c>
      <c r="F98" s="32" t="str">
        <f>VLOOKUP(Final_manabou_kanji_select[[#This Row],[Kanji no.]],Final_manabou_kanji[[Sr. no.]:[Meaning]],4,0)</f>
        <v>ပုစွန်ဟင်း</v>
      </c>
      <c r="G98" s="37" t="str">
        <f>VLOOKUP(Final_manabou_kanji_select[[#This Row],[Kanji no.]],Final_manabou_kanji[[Sr. no.]:[Meaning]],5,0)</f>
        <v/>
      </c>
      <c r="H98" t="e">
        <f>VLOOKUP(Final_manabou_kanji_select[[#This Row],[Kanji no.]],Final_manabou_kanji[[Sr. no.]:[Meaning]],7,0)</f>
        <v>#REF!</v>
      </c>
      <c r="I98" t="str">
        <f>VLOOKUP(Final_manabou_kanji_select[[#This Row],[Kanji no.]],Final_manabou_kanji[[Sr. no.]:[Meaning]],8,0)</f>
        <v>Prawn Curry</v>
      </c>
      <c r="J98" s="3"/>
    </row>
    <row r="99" spans="2:10" ht="14.25" customHeight="1" x14ac:dyDescent="0.3">
      <c r="B99" s="37">
        <f>ROW()-ROW(Final_manabou_kanji_select[#Headers])</f>
        <v>97</v>
      </c>
      <c r="C99" s="37">
        <f>IF($A$1="",
VLOOKUP(Final_manabou_kanji_select[[#This Row],[Sr no.]],Raw_data_N2_Kanji[[No_marking]:[Sr. No.3]],5,0),
VLOOKUP(VALUE(Final_manabou_kanji_select[[#This Row],[Sr no.]]),Raw_data_N2_Kanji[[Marking_sr]:[Sr. No.3]],2,0))</f>
        <v>106</v>
      </c>
      <c r="D99" s="37" t="str">
        <f>VLOOKUP(Final_manabou_kanji_select[[#This Row],[Kanji no.]],Raw_data_N2_Kanji[[Sr. no.]:[Lecture_no]],3,0)</f>
        <v>Seafood (Lunch, Dinner)</v>
      </c>
      <c r="E99" s="37" t="str">
        <f>VLOOKUP(Final_manabou_kanji_select[[#This Row],[Kanji no.]],Final_manabou_kanji[[Sr. no.]:[Meaning]],3,0)</f>
        <v/>
      </c>
      <c r="F99" s="32" t="str">
        <f>VLOOKUP(Final_manabou_kanji_select[[#This Row],[Kanji no.]],Final_manabou_kanji[[Sr. no.]:[Meaning]],4,0)</f>
        <v>ကဏန်းပေါင်း</v>
      </c>
      <c r="G99" s="37" t="str">
        <f>VLOOKUP(Final_manabou_kanji_select[[#This Row],[Kanji no.]],Final_manabou_kanji[[Sr. no.]:[Meaning]],5,0)</f>
        <v/>
      </c>
      <c r="H99" t="e">
        <f>VLOOKUP(Final_manabou_kanji_select[[#This Row],[Kanji no.]],Final_manabou_kanji[[Sr. no.]:[Meaning]],7,0)</f>
        <v>#REF!</v>
      </c>
      <c r="I99" t="str">
        <f>VLOOKUP(Final_manabou_kanji_select[[#This Row],[Kanji no.]],Final_manabou_kanji[[Sr. no.]:[Meaning]],8,0)</f>
        <v>Steamed Crab</v>
      </c>
      <c r="J99" s="3"/>
    </row>
    <row r="100" spans="2:10" ht="14.25" customHeight="1" x14ac:dyDescent="0.3">
      <c r="B100" s="37">
        <f>ROW()-ROW(Final_manabou_kanji_select[#Headers])</f>
        <v>98</v>
      </c>
      <c r="C100" s="37">
        <f>IF($A$1="",
VLOOKUP(Final_manabou_kanji_select[[#This Row],[Sr no.]],Raw_data_N2_Kanji[[No_marking]:[Sr. No.3]],5,0),
VLOOKUP(VALUE(Final_manabou_kanji_select[[#This Row],[Sr no.]]),Raw_data_N2_Kanji[[Marking_sr]:[Sr. No.3]],2,0))</f>
        <v>107</v>
      </c>
      <c r="D100" s="37" t="str">
        <f>VLOOKUP(Final_manabou_kanji_select[[#This Row],[Kanji no.]],Raw_data_N2_Kanji[[Sr. no.]:[Lecture_no]],3,0)</f>
        <v>Seafood (Lunch, Dinner)</v>
      </c>
      <c r="E100" s="37" t="str">
        <f>VLOOKUP(Final_manabou_kanji_select[[#This Row],[Kanji no.]],Final_manabou_kanji[[Sr. no.]:[Meaning]],3,0)</f>
        <v/>
      </c>
      <c r="F100" s="32" t="str">
        <f>VLOOKUP(Final_manabou_kanji_select[[#This Row],[Kanji no.]],Final_manabou_kanji[[Sr. no.]:[Meaning]],4,0)</f>
        <v>ပုစွန်တုပ်ဟင်း</v>
      </c>
      <c r="G100" s="37" t="str">
        <f>VLOOKUP(Final_manabou_kanji_select[[#This Row],[Kanji no.]],Final_manabou_kanji[[Sr. no.]:[Meaning]],5,0)</f>
        <v/>
      </c>
      <c r="H100" t="e">
        <f>VLOOKUP(Final_manabou_kanji_select[[#This Row],[Kanji no.]],Final_manabou_kanji[[Sr. no.]:[Meaning]],7,0)</f>
        <v>#REF!</v>
      </c>
      <c r="I100" t="str">
        <f>VLOOKUP(Final_manabou_kanji_select[[#This Row],[Kanji no.]],Final_manabou_kanji[[Sr. no.]:[Meaning]],8,0)</f>
        <v>Chilli Lobster</v>
      </c>
      <c r="J100" s="3"/>
    </row>
    <row r="101" spans="2:10" ht="14.25" customHeight="1" x14ac:dyDescent="0.3">
      <c r="B101" s="37">
        <f>ROW()-ROW(Final_manabou_kanji_select[#Headers])</f>
        <v>99</v>
      </c>
      <c r="C101" s="37">
        <f>IF($A$1="",
VLOOKUP(Final_manabou_kanji_select[[#This Row],[Sr no.]],Raw_data_N2_Kanji[[No_marking]:[Sr. No.3]],5,0),
VLOOKUP(VALUE(Final_manabou_kanji_select[[#This Row],[Sr no.]]),Raw_data_N2_Kanji[[Marking_sr]:[Sr. No.3]],2,0))</f>
        <v>108</v>
      </c>
      <c r="D101" s="37" t="str">
        <f>VLOOKUP(Final_manabou_kanji_select[[#This Row],[Kanji no.]],Raw_data_N2_Kanji[[Sr. no.]:[Lecture_no]],3,0)</f>
        <v>Seafood (Lunch, Dinner)</v>
      </c>
      <c r="E101" s="37" t="str">
        <f>VLOOKUP(Final_manabou_kanji_select[[#This Row],[Kanji no.]],Final_manabou_kanji[[Sr. no.]:[Meaning]],3,0)</f>
        <v/>
      </c>
      <c r="F101" s="32" t="str">
        <f>VLOOKUP(Final_manabou_kanji_select[[#This Row],[Kanji no.]],Final_manabou_kanji[[Sr. no.]:[Meaning]],4,0)</f>
        <v>ပြည်ကြီးငါးကြော်</v>
      </c>
      <c r="G101" s="37" t="str">
        <f>VLOOKUP(Final_manabou_kanji_select[[#This Row],[Kanji no.]],Final_manabou_kanji[[Sr. no.]:[Meaning]],5,0)</f>
        <v/>
      </c>
      <c r="H101" t="e">
        <f>VLOOKUP(Final_manabou_kanji_select[[#This Row],[Kanji no.]],Final_manabou_kanji[[Sr. no.]:[Meaning]],7,0)</f>
        <v>#REF!</v>
      </c>
      <c r="I101" t="str">
        <f>VLOOKUP(Final_manabou_kanji_select[[#This Row],[Kanji no.]],Final_manabou_kanji[[Sr. no.]:[Meaning]],8,0)</f>
        <v>Fried Squid</v>
      </c>
      <c r="J101" s="3"/>
    </row>
    <row r="102" spans="2:10" ht="14.25" customHeight="1" x14ac:dyDescent="0.3">
      <c r="B102" s="37">
        <f>ROW()-ROW(Final_manabou_kanji_select[#Headers])</f>
        <v>100</v>
      </c>
      <c r="C102" s="37">
        <f>IF($A$1="",
VLOOKUP(Final_manabou_kanji_select[[#This Row],[Sr no.]],Raw_data_N2_Kanji[[No_marking]:[Sr. No.3]],5,0),
VLOOKUP(VALUE(Final_manabou_kanji_select[[#This Row],[Sr no.]]),Raw_data_N2_Kanji[[Marking_sr]:[Sr. No.3]],2,0))</f>
        <v>110</v>
      </c>
      <c r="D102" s="37" t="str">
        <f>VLOOKUP(Final_manabou_kanji_select[[#This Row],[Kanji no.]],Raw_data_N2_Kanji[[Sr. no.]:[Lecture_no]],3,0)</f>
        <v>Sauce and Side Dishes</v>
      </c>
      <c r="E102" s="37" t="str">
        <f>VLOOKUP(Final_manabou_kanji_select[[#This Row],[Kanji no.]],Final_manabou_kanji[[Sr. no.]:[Meaning]],3,0)</f>
        <v/>
      </c>
      <c r="F102" s="32" t="str">
        <f>VLOOKUP(Final_manabou_kanji_select[[#This Row],[Kanji no.]],Final_manabou_kanji[[Sr. no.]:[Meaning]],4,0)</f>
        <v>ငါးပိကြော်</v>
      </c>
      <c r="G102" s="37" t="str">
        <f>VLOOKUP(Final_manabou_kanji_select[[#This Row],[Kanji no.]],Final_manabou_kanji[[Sr. no.]:[Meaning]],5,0)</f>
        <v/>
      </c>
      <c r="H102" t="e">
        <f>VLOOKUP(Final_manabou_kanji_select[[#This Row],[Kanji no.]],Final_manabou_kanji[[Sr. no.]:[Meaning]],7,0)</f>
        <v>#REF!</v>
      </c>
      <c r="I102" t="str">
        <f>VLOOKUP(Final_manabou_kanji_select[[#This Row],[Kanji no.]],Final_manabou_kanji[[Sr. no.]:[Meaning]],8,0)</f>
        <v>Fried Shrimp Paste</v>
      </c>
      <c r="J102" s="3"/>
    </row>
    <row r="103" spans="2:10" ht="14.25" customHeight="1" x14ac:dyDescent="0.3">
      <c r="B103" s="37">
        <f>ROW()-ROW(Final_manabou_kanji_select[#Headers])</f>
        <v>101</v>
      </c>
      <c r="C103" s="37">
        <f>IF($A$1="",
VLOOKUP(Final_manabou_kanji_select[[#This Row],[Sr no.]],Raw_data_N2_Kanji[[No_marking]:[Sr. No.3]],5,0),
VLOOKUP(VALUE(Final_manabou_kanji_select[[#This Row],[Sr no.]]),Raw_data_N2_Kanji[[Marking_sr]:[Sr. No.3]],2,0))</f>
        <v>111</v>
      </c>
      <c r="D103" s="37" t="str">
        <f>VLOOKUP(Final_manabou_kanji_select[[#This Row],[Kanji no.]],Raw_data_N2_Kanji[[Sr. no.]:[Lecture_no]],3,0)</f>
        <v>Sauce and Side Dishes</v>
      </c>
      <c r="E103" s="37" t="str">
        <f>VLOOKUP(Final_manabou_kanji_select[[#This Row],[Kanji no.]],Final_manabou_kanji[[Sr. no.]:[Meaning]],3,0)</f>
        <v/>
      </c>
      <c r="F103" s="32" t="str">
        <f>VLOOKUP(Final_manabou_kanji_select[[#This Row],[Kanji no.]],Final_manabou_kanji[[Sr. no.]:[Meaning]],4,0)</f>
        <v>ငါးပိရည်</v>
      </c>
      <c r="G103" s="37" t="str">
        <f>VLOOKUP(Final_manabou_kanji_select[[#This Row],[Kanji no.]],Final_manabou_kanji[[Sr. no.]:[Meaning]],5,0)</f>
        <v/>
      </c>
      <c r="H103" t="e">
        <f>VLOOKUP(Final_manabou_kanji_select[[#This Row],[Kanji no.]],Final_manabou_kanji[[Sr. no.]:[Meaning]],7,0)</f>
        <v>#REF!</v>
      </c>
      <c r="I103" t="str">
        <f>VLOOKUP(Final_manabou_kanji_select[[#This Row],[Kanji no.]],Final_manabou_kanji[[Sr. no.]:[Meaning]],8,0)</f>
        <v>Shrimp Paste Sauce</v>
      </c>
      <c r="J103" s="3"/>
    </row>
    <row r="104" spans="2:10" ht="14.25" customHeight="1" x14ac:dyDescent="0.3">
      <c r="B104" s="37">
        <f>ROW()-ROW(Final_manabou_kanji_select[#Headers])</f>
        <v>102</v>
      </c>
      <c r="C104" s="37">
        <f>IF($A$1="",
VLOOKUP(Final_manabou_kanji_select[[#This Row],[Sr no.]],Raw_data_N2_Kanji[[No_marking]:[Sr. No.3]],5,0),
VLOOKUP(VALUE(Final_manabou_kanji_select[[#This Row],[Sr no.]]),Raw_data_N2_Kanji[[Marking_sr]:[Sr. No.3]],2,0))</f>
        <v>112</v>
      </c>
      <c r="D104" s="37" t="str">
        <f>VLOOKUP(Final_manabou_kanji_select[[#This Row],[Kanji no.]],Raw_data_N2_Kanji[[Sr. no.]:[Lecture_no]],3,0)</f>
        <v>Sauce and Side Dishes</v>
      </c>
      <c r="E104" s="37" t="str">
        <f>VLOOKUP(Final_manabou_kanji_select[[#This Row],[Kanji no.]],Final_manabou_kanji[[Sr. no.]:[Meaning]],3,0)</f>
        <v/>
      </c>
      <c r="F104" s="32" t="str">
        <f>VLOOKUP(Final_manabou_kanji_select[[#This Row],[Kanji no.]],Final_manabou_kanji[[Sr. no.]:[Meaning]],4,0)</f>
        <v>ငါးပိထောင်း</v>
      </c>
      <c r="G104" s="37" t="str">
        <f>VLOOKUP(Final_manabou_kanji_select[[#This Row],[Kanji no.]],Final_manabou_kanji[[Sr. no.]:[Meaning]],5,0)</f>
        <v/>
      </c>
      <c r="H104" t="e">
        <f>VLOOKUP(Final_manabou_kanji_select[[#This Row],[Kanji no.]],Final_manabou_kanji[[Sr. no.]:[Meaning]],7,0)</f>
        <v>#REF!</v>
      </c>
      <c r="I104" t="str">
        <f>VLOOKUP(Final_manabou_kanji_select[[#This Row],[Kanji no.]],Final_manabou_kanji[[Sr. no.]:[Meaning]],8,0)</f>
        <v>Baked and grinded shrimp paste</v>
      </c>
      <c r="J104" s="3"/>
    </row>
    <row r="105" spans="2:10" ht="14.25" customHeight="1" x14ac:dyDescent="0.3">
      <c r="B105" s="37">
        <f>ROW()-ROW(Final_manabou_kanji_select[#Headers])</f>
        <v>103</v>
      </c>
      <c r="C105" s="37">
        <f>IF($A$1="",
VLOOKUP(Final_manabou_kanji_select[[#This Row],[Sr no.]],Raw_data_N2_Kanji[[No_marking]:[Sr. No.3]],5,0),
VLOOKUP(VALUE(Final_manabou_kanji_select[[#This Row],[Sr no.]]),Raw_data_N2_Kanji[[Marking_sr]:[Sr. No.3]],2,0))</f>
        <v>113</v>
      </c>
      <c r="D105" s="37" t="str">
        <f>VLOOKUP(Final_manabou_kanji_select[[#This Row],[Kanji no.]],Raw_data_N2_Kanji[[Sr. no.]:[Lecture_no]],3,0)</f>
        <v>Sauce and Side Dishes</v>
      </c>
      <c r="E105" s="37" t="str">
        <f>VLOOKUP(Final_manabou_kanji_select[[#This Row],[Kanji no.]],Final_manabou_kanji[[Sr. no.]:[Meaning]],3,0)</f>
        <v/>
      </c>
      <c r="F105" s="32" t="str">
        <f>VLOOKUP(Final_manabou_kanji_select[[#This Row],[Kanji no.]],Final_manabou_kanji[[Sr. no.]:[Meaning]],4,0)</f>
        <v>ပဲပုပ်</v>
      </c>
      <c r="G105" s="37" t="str">
        <f>VLOOKUP(Final_manabou_kanji_select[[#This Row],[Kanji no.]],Final_manabou_kanji[[Sr. no.]:[Meaning]],5,0)</f>
        <v/>
      </c>
      <c r="H105" t="e">
        <f>VLOOKUP(Final_manabou_kanji_select[[#This Row],[Kanji no.]],Final_manabou_kanji[[Sr. no.]:[Meaning]],7,0)</f>
        <v>#REF!</v>
      </c>
      <c r="I105" t="str">
        <f>VLOOKUP(Final_manabou_kanji_select[[#This Row],[Kanji no.]],Final_manabou_kanji[[Sr. no.]:[Meaning]],8,0)</f>
        <v>Fermented Soya Bean</v>
      </c>
      <c r="J105" s="3"/>
    </row>
    <row r="106" spans="2:10" ht="14.25" customHeight="1" x14ac:dyDescent="0.3">
      <c r="B106" s="37">
        <f>ROW()-ROW(Final_manabou_kanji_select[#Headers])</f>
        <v>104</v>
      </c>
      <c r="C106" s="37">
        <f>IF($A$1="",
VLOOKUP(Final_manabou_kanji_select[[#This Row],[Sr no.]],Raw_data_N2_Kanji[[No_marking]:[Sr. No.3]],5,0),
VLOOKUP(VALUE(Final_manabou_kanji_select[[#This Row],[Sr no.]]),Raw_data_N2_Kanji[[Marking_sr]:[Sr. No.3]],2,0))</f>
        <v>114</v>
      </c>
      <c r="D106" s="37" t="str">
        <f>VLOOKUP(Final_manabou_kanji_select[[#This Row],[Kanji no.]],Raw_data_N2_Kanji[[Sr. no.]:[Lecture_no]],3,0)</f>
        <v>Sauce and Side Dishes</v>
      </c>
      <c r="E106" s="37" t="str">
        <f>VLOOKUP(Final_manabou_kanji_select[[#This Row],[Kanji no.]],Final_manabou_kanji[[Sr. no.]:[Meaning]],3,0)</f>
        <v/>
      </c>
      <c r="F106" s="32" t="str">
        <f>VLOOKUP(Final_manabou_kanji_select[[#This Row],[Kanji no.]],Final_manabou_kanji[[Sr. no.]:[Meaning]],4,0)</f>
        <v>အချဉ်ရည်</v>
      </c>
      <c r="G106" s="37" t="str">
        <f>VLOOKUP(Final_manabou_kanji_select[[#This Row],[Kanji no.]],Final_manabou_kanji[[Sr. no.]:[Meaning]],5,0)</f>
        <v/>
      </c>
      <c r="H106" t="e">
        <f>VLOOKUP(Final_manabou_kanji_select[[#This Row],[Kanji no.]],Final_manabou_kanji[[Sr. no.]:[Meaning]],7,0)</f>
        <v>#REF!</v>
      </c>
      <c r="I106" t="str">
        <f>VLOOKUP(Final_manabou_kanji_select[[#This Row],[Kanji no.]],Final_manabou_kanji[[Sr. no.]:[Meaning]],8,0)</f>
        <v>Catchup</v>
      </c>
      <c r="J106" s="3"/>
    </row>
    <row r="107" spans="2:10" ht="14.25" customHeight="1" x14ac:dyDescent="0.3">
      <c r="B107" s="37">
        <f>ROW()-ROW(Final_manabou_kanji_select[#Headers])</f>
        <v>105</v>
      </c>
      <c r="C107" s="37">
        <f>IF($A$1="",
VLOOKUP(Final_manabou_kanji_select[[#This Row],[Sr no.]],Raw_data_N2_Kanji[[No_marking]:[Sr. No.3]],5,0),
VLOOKUP(VALUE(Final_manabou_kanji_select[[#This Row],[Sr no.]]),Raw_data_N2_Kanji[[Marking_sr]:[Sr. No.3]],2,0))</f>
        <v>116</v>
      </c>
      <c r="D107" s="37" t="str">
        <f>VLOOKUP(Final_manabou_kanji_select[[#This Row],[Kanji no.]],Raw_data_N2_Kanji[[Sr. no.]:[Lecture_no]],3,0)</f>
        <v>Vegetables (Lunch, Dinner)</v>
      </c>
      <c r="E107" s="37" t="str">
        <f>VLOOKUP(Final_manabou_kanji_select[[#This Row],[Kanji no.]],Final_manabou_kanji[[Sr. no.]:[Meaning]],3,0)</f>
        <v/>
      </c>
      <c r="F107" s="32" t="str">
        <f>VLOOKUP(Final_manabou_kanji_select[[#This Row],[Kanji no.]],Final_manabou_kanji[[Sr. no.]:[Meaning]],4,0)</f>
        <v>အစိမ်းကြော်</v>
      </c>
      <c r="G107" s="37" t="str">
        <f>VLOOKUP(Final_manabou_kanji_select[[#This Row],[Kanji no.]],Final_manabou_kanji[[Sr. no.]:[Meaning]],5,0)</f>
        <v/>
      </c>
      <c r="H107" t="e">
        <f>VLOOKUP(Final_manabou_kanji_select[[#This Row],[Kanji no.]],Final_manabou_kanji[[Sr. no.]:[Meaning]],7,0)</f>
        <v>#REF!</v>
      </c>
      <c r="I107" t="str">
        <f>VLOOKUP(Final_manabou_kanji_select[[#This Row],[Kanji no.]],Final_manabou_kanji[[Sr. no.]:[Meaning]],8,0)</f>
        <v>Fried Vegetables</v>
      </c>
      <c r="J107" s="3"/>
    </row>
    <row r="108" spans="2:10" ht="14.25" customHeight="1" x14ac:dyDescent="0.3">
      <c r="B108" s="37">
        <f>ROW()-ROW(Final_manabou_kanji_select[#Headers])</f>
        <v>106</v>
      </c>
      <c r="C108" s="37">
        <f>IF($A$1="",
VLOOKUP(Final_manabou_kanji_select[[#This Row],[Sr no.]],Raw_data_N2_Kanji[[No_marking]:[Sr. No.3]],5,0),
VLOOKUP(VALUE(Final_manabou_kanji_select[[#This Row],[Sr no.]]),Raw_data_N2_Kanji[[Marking_sr]:[Sr. No.3]],2,0))</f>
        <v>117</v>
      </c>
      <c r="D108" s="37" t="str">
        <f>VLOOKUP(Final_manabou_kanji_select[[#This Row],[Kanji no.]],Raw_data_N2_Kanji[[Sr. no.]:[Lecture_no]],3,0)</f>
        <v>Vegetables (Lunch, Dinner)</v>
      </c>
      <c r="E108" s="37" t="str">
        <f>VLOOKUP(Final_manabou_kanji_select[[#This Row],[Kanji no.]],Final_manabou_kanji[[Sr. no.]:[Meaning]],3,0)</f>
        <v/>
      </c>
      <c r="F108" s="32" t="str">
        <f>VLOOKUP(Final_manabou_kanji_select[[#This Row],[Kanji no.]],Final_manabou_kanji[[Sr. no.]:[Meaning]],4,0)</f>
        <v>ကန်စွန်းရွက်ကြော်</v>
      </c>
      <c r="G108" s="37" t="str">
        <f>VLOOKUP(Final_manabou_kanji_select[[#This Row],[Kanji no.]],Final_manabou_kanji[[Sr. no.]:[Meaning]],5,0)</f>
        <v/>
      </c>
      <c r="H108" t="e">
        <f>VLOOKUP(Final_manabou_kanji_select[[#This Row],[Kanji no.]],Final_manabou_kanji[[Sr. no.]:[Meaning]],7,0)</f>
        <v>#REF!</v>
      </c>
      <c r="I108" t="str">
        <f>VLOOKUP(Final_manabou_kanji_select[[#This Row],[Kanji no.]],Final_manabou_kanji[[Sr. no.]:[Meaning]],8,0)</f>
        <v>Fried Watercress</v>
      </c>
      <c r="J108" s="3"/>
    </row>
    <row r="109" spans="2:10" ht="14.25" customHeight="1" x14ac:dyDescent="0.3">
      <c r="B109" s="37">
        <f>ROW()-ROW(Final_manabou_kanji_select[#Headers])</f>
        <v>107</v>
      </c>
      <c r="C109" s="37">
        <f>IF($A$1="",
VLOOKUP(Final_manabou_kanji_select[[#This Row],[Sr no.]],Raw_data_N2_Kanji[[No_marking]:[Sr. No.3]],5,0),
VLOOKUP(VALUE(Final_manabou_kanji_select[[#This Row],[Sr no.]]),Raw_data_N2_Kanji[[Marking_sr]:[Sr. No.3]],2,0))</f>
        <v>118</v>
      </c>
      <c r="D109" s="37" t="str">
        <f>VLOOKUP(Final_manabou_kanji_select[[#This Row],[Kanji no.]],Raw_data_N2_Kanji[[Sr. no.]:[Lecture_no]],3,0)</f>
        <v>Vegetables (Lunch, Dinner)</v>
      </c>
      <c r="E109" s="37" t="str">
        <f>VLOOKUP(Final_manabou_kanji_select[[#This Row],[Kanji no.]],Final_manabou_kanji[[Sr. no.]:[Meaning]],3,0)</f>
        <v/>
      </c>
      <c r="F109" s="32" t="str">
        <f>VLOOKUP(Final_manabou_kanji_select[[#This Row],[Kanji no.]],Final_manabou_kanji[[Sr. no.]:[Meaning]],4,0)</f>
        <v>မှိုကန်စွန်းကြော်</v>
      </c>
      <c r="G109" s="37" t="str">
        <f>VLOOKUP(Final_manabou_kanji_select[[#This Row],[Kanji no.]],Final_manabou_kanji[[Sr. no.]:[Meaning]],5,0)</f>
        <v/>
      </c>
      <c r="H109" t="e">
        <f>VLOOKUP(Final_manabou_kanji_select[[#This Row],[Kanji no.]],Final_manabou_kanji[[Sr. no.]:[Meaning]],7,0)</f>
        <v>#REF!</v>
      </c>
      <c r="I109" t="str">
        <f>VLOOKUP(Final_manabou_kanji_select[[#This Row],[Kanji no.]],Final_manabou_kanji[[Sr. no.]:[Meaning]],8,0)</f>
        <v>Fried Watercress with Mushroom</v>
      </c>
      <c r="J109" s="3"/>
    </row>
    <row r="110" spans="2:10" ht="14.25" customHeight="1" x14ac:dyDescent="0.3">
      <c r="B110" s="37">
        <f>ROW()-ROW(Final_manabou_kanji_select[#Headers])</f>
        <v>108</v>
      </c>
      <c r="C110" s="37">
        <f>IF($A$1="",
VLOOKUP(Final_manabou_kanji_select[[#This Row],[Sr no.]],Raw_data_N2_Kanji[[No_marking]:[Sr. No.3]],5,0),
VLOOKUP(VALUE(Final_manabou_kanji_select[[#This Row],[Sr no.]]),Raw_data_N2_Kanji[[Marking_sr]:[Sr. No.3]],2,0))</f>
        <v>119</v>
      </c>
      <c r="D110" s="37" t="str">
        <f>VLOOKUP(Final_manabou_kanji_select[[#This Row],[Kanji no.]],Raw_data_N2_Kanji[[Sr. no.]:[Lecture_no]],3,0)</f>
        <v>Vegetables (Lunch, Dinner)</v>
      </c>
      <c r="E110" s="37" t="str">
        <f>VLOOKUP(Final_manabou_kanji_select[[#This Row],[Kanji no.]],Final_manabou_kanji[[Sr. no.]:[Meaning]],3,0)</f>
        <v/>
      </c>
      <c r="F110" s="32" t="str">
        <f>VLOOKUP(Final_manabou_kanji_select[[#This Row],[Kanji no.]],Final_manabou_kanji[[Sr. no.]:[Meaning]],4,0)</f>
        <v>ချဉ်ပေါင်ကြော်</v>
      </c>
      <c r="G110" s="37" t="str">
        <f>VLOOKUP(Final_manabou_kanji_select[[#This Row],[Kanji no.]],Final_manabou_kanji[[Sr. no.]:[Meaning]],5,0)</f>
        <v/>
      </c>
      <c r="H110" t="str">
        <f>VLOOKUP(Final_manabou_kanji_select[[#This Row],[Kanji no.]],Final_manabou_kanji[[Sr. no.]:[Meaning]],7,0)</f>
        <v/>
      </c>
      <c r="I110" t="str">
        <f>VLOOKUP(Final_manabou_kanji_select[[#This Row],[Kanji no.]],Final_manabou_kanji[[Sr. no.]:[Meaning]],8,0)</f>
        <v>Fried Roselle</v>
      </c>
      <c r="J110" s="3"/>
    </row>
    <row r="111" spans="2:10" ht="14.25" customHeight="1" x14ac:dyDescent="0.3">
      <c r="B111" s="37">
        <f>ROW()-ROW(Final_manabou_kanji_select[#Headers])</f>
        <v>109</v>
      </c>
      <c r="C111" s="37">
        <f>IF($A$1="",
VLOOKUP(Final_manabou_kanji_select[[#This Row],[Sr no.]],Raw_data_N2_Kanji[[No_marking]:[Sr. No.3]],5,0),
VLOOKUP(VALUE(Final_manabou_kanji_select[[#This Row],[Sr no.]]),Raw_data_N2_Kanji[[Marking_sr]:[Sr. No.3]],2,0))</f>
        <v>120</v>
      </c>
      <c r="D111" s="37" t="str">
        <f>VLOOKUP(Final_manabou_kanji_select[[#This Row],[Kanji no.]],Raw_data_N2_Kanji[[Sr. no.]:[Lecture_no]],3,0)</f>
        <v>Vegetables (Lunch, Dinner)</v>
      </c>
      <c r="E111" s="37" t="str">
        <f>VLOOKUP(Final_manabou_kanji_select[[#This Row],[Kanji no.]],Final_manabou_kanji[[Sr. no.]:[Meaning]],3,0)</f>
        <v/>
      </c>
      <c r="F111" s="32" t="str">
        <f>VLOOKUP(Final_manabou_kanji_select[[#This Row],[Kanji no.]],Final_manabou_kanji[[Sr. no.]:[Meaning]],4,0)</f>
        <v>ကိုက်လန်ကြော်</v>
      </c>
      <c r="G111" s="37" t="str">
        <f>VLOOKUP(Final_manabou_kanji_select[[#This Row],[Kanji no.]],Final_manabou_kanji[[Sr. no.]:[Meaning]],5,0)</f>
        <v/>
      </c>
      <c r="H111" t="e">
        <f>VLOOKUP(Final_manabou_kanji_select[[#This Row],[Kanji no.]],Final_manabou_kanji[[Sr. no.]:[Meaning]],7,0)</f>
        <v>#REF!</v>
      </c>
      <c r="I111" t="str">
        <f>VLOOKUP(Final_manabou_kanji_select[[#This Row],[Kanji no.]],Final_manabou_kanji[[Sr. no.]:[Meaning]],8,0)</f>
        <v>Fried Kailan / Gailan</v>
      </c>
      <c r="J111" s="3"/>
    </row>
    <row r="112" spans="2:10" ht="14.25" customHeight="1" x14ac:dyDescent="0.3">
      <c r="B112" s="37">
        <f>ROW()-ROW(Final_manabou_kanji_select[#Headers])</f>
        <v>110</v>
      </c>
      <c r="C112" s="37">
        <f>IF($A$1="",
VLOOKUP(Final_manabou_kanji_select[[#This Row],[Sr no.]],Raw_data_N2_Kanji[[No_marking]:[Sr. No.3]],5,0),
VLOOKUP(VALUE(Final_manabou_kanji_select[[#This Row],[Sr no.]]),Raw_data_N2_Kanji[[Marking_sr]:[Sr. No.3]],2,0))</f>
        <v>121</v>
      </c>
      <c r="D112" s="37" t="str">
        <f>VLOOKUP(Final_manabou_kanji_select[[#This Row],[Kanji no.]],Raw_data_N2_Kanji[[Sr. no.]:[Lecture_no]],3,0)</f>
        <v>Vegetables (Lunch, Dinner)</v>
      </c>
      <c r="E112" s="37" t="str">
        <f>VLOOKUP(Final_manabou_kanji_select[[#This Row],[Kanji no.]],Final_manabou_kanji[[Sr. no.]:[Meaning]],3,0)</f>
        <v/>
      </c>
      <c r="F112" s="32" t="str">
        <f>VLOOKUP(Final_manabou_kanji_select[[#This Row],[Kanji no.]],Final_manabou_kanji[[Sr. no.]:[Meaning]],4,0)</f>
        <v>ပဲပင်ပေါက်ပဲပြားကြော်</v>
      </c>
      <c r="G112" s="37" t="str">
        <f>VLOOKUP(Final_manabou_kanji_select[[#This Row],[Kanji no.]],Final_manabou_kanji[[Sr. no.]:[Meaning]],5,0)</f>
        <v/>
      </c>
      <c r="H112" t="e">
        <f>VLOOKUP(Final_manabou_kanji_select[[#This Row],[Kanji no.]],Final_manabou_kanji[[Sr. no.]:[Meaning]],7,0)</f>
        <v>#REF!</v>
      </c>
      <c r="I112" t="str">
        <f>VLOOKUP(Final_manabou_kanji_select[[#This Row],[Kanji no.]],Final_manabou_kanji[[Sr. no.]:[Meaning]],8,0)</f>
        <v>Fried Bean Sprouts and Bean Curds</v>
      </c>
      <c r="J112" s="3"/>
    </row>
    <row r="113" spans="2:10" ht="14.25" customHeight="1" x14ac:dyDescent="0.3">
      <c r="B113" s="37">
        <f>ROW()-ROW(Final_manabou_kanji_select[#Headers])</f>
        <v>111</v>
      </c>
      <c r="C113" s="37">
        <f>IF($A$1="",
VLOOKUP(Final_manabou_kanji_select[[#This Row],[Sr no.]],Raw_data_N2_Kanji[[No_marking]:[Sr. No.3]],5,0),
VLOOKUP(VALUE(Final_manabou_kanji_select[[#This Row],[Sr no.]]),Raw_data_N2_Kanji[[Marking_sr]:[Sr. No.3]],2,0))</f>
        <v>122</v>
      </c>
      <c r="D113" s="37" t="str">
        <f>VLOOKUP(Final_manabou_kanji_select[[#This Row],[Kanji no.]],Raw_data_N2_Kanji[[Sr. no.]:[Lecture_no]],3,0)</f>
        <v>Vegetables (Lunch, Dinner)</v>
      </c>
      <c r="E113" s="37" t="str">
        <f>VLOOKUP(Final_manabou_kanji_select[[#This Row],[Kanji no.]],Final_manabou_kanji[[Sr. no.]:[Meaning]],3,0)</f>
        <v/>
      </c>
      <c r="F113" s="32" t="str">
        <f>VLOOKUP(Final_manabou_kanji_select[[#This Row],[Kanji no.]],Final_manabou_kanji[[Sr. no.]:[Meaning]],4,0)</f>
        <v>မျှစ်ကြော်</v>
      </c>
      <c r="G113" s="37" t="str">
        <f>VLOOKUP(Final_manabou_kanji_select[[#This Row],[Kanji no.]],Final_manabou_kanji[[Sr. no.]:[Meaning]],5,0)</f>
        <v/>
      </c>
      <c r="H113" t="str">
        <f>VLOOKUP(Final_manabou_kanji_select[[#This Row],[Kanji no.]],Final_manabou_kanji[[Sr. no.]:[Meaning]],7,0)</f>
        <v/>
      </c>
      <c r="I113" t="str">
        <f>VLOOKUP(Final_manabou_kanji_select[[#This Row],[Kanji no.]],Final_manabou_kanji[[Sr. no.]:[Meaning]],8,0)</f>
        <v>Fried Bamboo Shoots</v>
      </c>
      <c r="J113" s="3"/>
    </row>
    <row r="114" spans="2:10" ht="14.25" customHeight="1" x14ac:dyDescent="0.3">
      <c r="B114" s="37">
        <f>ROW()-ROW(Final_manabou_kanji_select[#Headers])</f>
        <v>112</v>
      </c>
      <c r="C114" s="37">
        <f>IF($A$1="",
VLOOKUP(Final_manabou_kanji_select[[#This Row],[Sr no.]],Raw_data_N2_Kanji[[No_marking]:[Sr. No.3]],5,0),
VLOOKUP(VALUE(Final_manabou_kanji_select[[#This Row],[Sr no.]]),Raw_data_N2_Kanji[[Marking_sr]:[Sr. No.3]],2,0))</f>
        <v>123</v>
      </c>
      <c r="D114" s="37" t="str">
        <f>VLOOKUP(Final_manabou_kanji_select[[#This Row],[Kanji no.]],Raw_data_N2_Kanji[[Sr. no.]:[Lecture_no]],3,0)</f>
        <v>Vegetables (Lunch, Dinner)</v>
      </c>
      <c r="E114" s="37" t="str">
        <f>VLOOKUP(Final_manabou_kanji_select[[#This Row],[Kanji no.]],Final_manabou_kanji[[Sr. no.]:[Meaning]],3,0)</f>
        <v/>
      </c>
      <c r="F114" s="32" t="str">
        <f>VLOOKUP(Final_manabou_kanji_select[[#This Row],[Kanji no.]],Final_manabou_kanji[[Sr. no.]:[Meaning]],4,0)</f>
        <v>ကညွတ်ကြော်</v>
      </c>
      <c r="G114" s="37" t="str">
        <f>VLOOKUP(Final_manabou_kanji_select[[#This Row],[Kanji no.]],Final_manabou_kanji[[Sr. no.]:[Meaning]],5,0)</f>
        <v/>
      </c>
      <c r="H114" t="e">
        <f>VLOOKUP(Final_manabou_kanji_select[[#This Row],[Kanji no.]],Final_manabou_kanji[[Sr. no.]:[Meaning]],7,0)</f>
        <v>#REF!</v>
      </c>
      <c r="I114" t="str">
        <f>VLOOKUP(Final_manabou_kanji_select[[#This Row],[Kanji no.]],Final_manabou_kanji[[Sr. no.]:[Meaning]],8,0)</f>
        <v>Fried Asparagus</v>
      </c>
      <c r="J114" s="3"/>
    </row>
    <row r="115" spans="2:10" ht="14.25" customHeight="1" x14ac:dyDescent="0.3">
      <c r="B115" s="37">
        <f>ROW()-ROW(Final_manabou_kanji_select[#Headers])</f>
        <v>113</v>
      </c>
      <c r="C115" s="37">
        <f>IF($A$1="",
VLOOKUP(Final_manabou_kanji_select[[#This Row],[Sr no.]],Raw_data_N2_Kanji[[No_marking]:[Sr. No.3]],5,0),
VLOOKUP(VALUE(Final_manabou_kanji_select[[#This Row],[Sr no.]]),Raw_data_N2_Kanji[[Marking_sr]:[Sr. No.3]],2,0))</f>
        <v>125</v>
      </c>
      <c r="D115" s="37" t="str">
        <f>VLOOKUP(Final_manabou_kanji_select[[#This Row],[Kanji no.]],Raw_data_N2_Kanji[[Sr. no.]:[Lecture_no]],3,0)</f>
        <v>Soup (Lunch, Dinner)</v>
      </c>
      <c r="E115" s="37" t="str">
        <f>VLOOKUP(Final_manabou_kanji_select[[#This Row],[Kanji no.]],Final_manabou_kanji[[Sr. no.]:[Meaning]],3,0)</f>
        <v/>
      </c>
      <c r="F115" s="32" t="str">
        <f>VLOOKUP(Final_manabou_kanji_select[[#This Row],[Kanji no.]],Final_manabou_kanji[[Sr. no.]:[Meaning]],4,0)</f>
        <v>ကြာဆံဟင်းခါး</v>
      </c>
      <c r="G115" s="37" t="str">
        <f>VLOOKUP(Final_manabou_kanji_select[[#This Row],[Kanji no.]],Final_manabou_kanji[[Sr. no.]:[Meaning]],5,0)</f>
        <v/>
      </c>
      <c r="H115" t="e">
        <f>VLOOKUP(Final_manabou_kanji_select[[#This Row],[Kanji no.]],Final_manabou_kanji[[Sr. no.]:[Meaning]],7,0)</f>
        <v>#REF!</v>
      </c>
      <c r="I115" t="str">
        <f>VLOOKUP(Final_manabou_kanji_select[[#This Row],[Kanji no.]],Final_manabou_kanji[[Sr. no.]:[Meaning]],8,0)</f>
        <v>Vermicelli Soup</v>
      </c>
      <c r="J115" s="3"/>
    </row>
    <row r="116" spans="2:10" ht="14.25" customHeight="1" x14ac:dyDescent="0.3">
      <c r="B116" s="37">
        <f>ROW()-ROW(Final_manabou_kanji_select[#Headers])</f>
        <v>114</v>
      </c>
      <c r="C116" s="37">
        <f>IF($A$1="",
VLOOKUP(Final_manabou_kanji_select[[#This Row],[Sr no.]],Raw_data_N2_Kanji[[No_marking]:[Sr. No.3]],5,0),
VLOOKUP(VALUE(Final_manabou_kanji_select[[#This Row],[Sr no.]]),Raw_data_N2_Kanji[[Marking_sr]:[Sr. No.3]],2,0))</f>
        <v>126</v>
      </c>
      <c r="D116" s="37" t="str">
        <f>VLOOKUP(Final_manabou_kanji_select[[#This Row],[Kanji no.]],Raw_data_N2_Kanji[[Sr. no.]:[Lecture_no]],3,0)</f>
        <v>Soup (Lunch, Dinner)</v>
      </c>
      <c r="E116" s="37" t="str">
        <f>VLOOKUP(Final_manabou_kanji_select[[#This Row],[Kanji no.]],Final_manabou_kanji[[Sr. no.]:[Meaning]],3,0)</f>
        <v/>
      </c>
      <c r="F116" s="32" t="str">
        <f>VLOOKUP(Final_manabou_kanji_select[[#This Row],[Kanji no.]],Final_manabou_kanji[[Sr. no.]:[Meaning]],4,0)</f>
        <v>ကြက်သားစွပ်ပြုတ်</v>
      </c>
      <c r="G116" s="37" t="str">
        <f>VLOOKUP(Final_manabou_kanji_select[[#This Row],[Kanji no.]],Final_manabou_kanji[[Sr. no.]:[Meaning]],5,0)</f>
        <v/>
      </c>
      <c r="H116" t="e">
        <f>VLOOKUP(Final_manabou_kanji_select[[#This Row],[Kanji no.]],Final_manabou_kanji[[Sr. no.]:[Meaning]],7,0)</f>
        <v>#REF!</v>
      </c>
      <c r="I116" t="str">
        <f>VLOOKUP(Final_manabou_kanji_select[[#This Row],[Kanji no.]],Final_manabou_kanji[[Sr. no.]:[Meaning]],8,0)</f>
        <v>Chicken Soup</v>
      </c>
      <c r="J116" s="3"/>
    </row>
    <row r="117" spans="2:10" ht="14.25" customHeight="1" x14ac:dyDescent="0.3">
      <c r="B117" s="37">
        <f>ROW()-ROW(Final_manabou_kanji_select[#Headers])</f>
        <v>115</v>
      </c>
      <c r="C117" s="37">
        <f>IF($A$1="",
VLOOKUP(Final_manabou_kanji_select[[#This Row],[Sr no.]],Raw_data_N2_Kanji[[No_marking]:[Sr. No.3]],5,0),
VLOOKUP(VALUE(Final_manabou_kanji_select[[#This Row],[Sr no.]]),Raw_data_N2_Kanji[[Marking_sr]:[Sr. No.3]],2,0))</f>
        <v>127</v>
      </c>
      <c r="D117" s="37" t="str">
        <f>VLOOKUP(Final_manabou_kanji_select[[#This Row],[Kanji no.]],Raw_data_N2_Kanji[[Sr. no.]:[Lecture_no]],3,0)</f>
        <v>Soup (Lunch, Dinner)</v>
      </c>
      <c r="E117" s="37" t="str">
        <f>VLOOKUP(Final_manabou_kanji_select[[#This Row],[Kanji no.]],Final_manabou_kanji[[Sr. no.]:[Meaning]],3,0)</f>
        <v/>
      </c>
      <c r="F117" s="32" t="str">
        <f>VLOOKUP(Final_manabou_kanji_select[[#This Row],[Kanji no.]],Final_manabou_kanji[[Sr. no.]:[Meaning]],4,0)</f>
        <v>ယိုးဒယား၁၂မျိုးဟင်းချို</v>
      </c>
      <c r="G117" s="37" t="str">
        <f>VLOOKUP(Final_manabou_kanji_select[[#This Row],[Kanji no.]],Final_manabou_kanji[[Sr. no.]:[Meaning]],5,0)</f>
        <v/>
      </c>
      <c r="H117" t="e">
        <f>VLOOKUP(Final_manabou_kanji_select[[#This Row],[Kanji no.]],Final_manabou_kanji[[Sr. no.]:[Meaning]],7,0)</f>
        <v>#REF!</v>
      </c>
      <c r="I117" t="str">
        <f>VLOOKUP(Final_manabou_kanji_select[[#This Row],[Kanji no.]],Final_manabou_kanji[[Sr. no.]:[Meaning]],8,0)</f>
        <v>Thai Tomyam Soup</v>
      </c>
      <c r="J117" s="3"/>
    </row>
    <row r="118" spans="2:10" ht="14.25" customHeight="1" x14ac:dyDescent="0.3">
      <c r="B118" s="37">
        <f>ROW()-ROW(Final_manabou_kanji_select[#Headers])</f>
        <v>116</v>
      </c>
      <c r="C118" s="37">
        <f>IF($A$1="",
VLOOKUP(Final_manabou_kanji_select[[#This Row],[Sr no.]],Raw_data_N2_Kanji[[No_marking]:[Sr. No.3]],5,0),
VLOOKUP(VALUE(Final_manabou_kanji_select[[#This Row],[Sr no.]]),Raw_data_N2_Kanji[[Marking_sr]:[Sr. No.3]],2,0))</f>
        <v>128</v>
      </c>
      <c r="D118" s="37" t="str">
        <f>VLOOKUP(Final_manabou_kanji_select[[#This Row],[Kanji no.]],Raw_data_N2_Kanji[[Sr. no.]:[Lecture_no]],3,0)</f>
        <v>Soup (Lunch, Dinner)</v>
      </c>
      <c r="E118" s="37" t="str">
        <f>VLOOKUP(Final_manabou_kanji_select[[#This Row],[Kanji no.]],Final_manabou_kanji[[Sr. no.]:[Meaning]],3,0)</f>
        <v/>
      </c>
      <c r="F118" s="32" t="str">
        <f>VLOOKUP(Final_manabou_kanji_select[[#This Row],[Kanji no.]],Final_manabou_kanji[[Sr. no.]:[Meaning]],4,0)</f>
        <v>ချဉ်ရည်ဟင်း</v>
      </c>
      <c r="G118" s="37" t="str">
        <f>VLOOKUP(Final_manabou_kanji_select[[#This Row],[Kanji no.]],Final_manabou_kanji[[Sr. no.]:[Meaning]],5,0)</f>
        <v/>
      </c>
      <c r="H118" t="str">
        <f>VLOOKUP(Final_manabou_kanji_select[[#This Row],[Kanji no.]],Final_manabou_kanji[[Sr. no.]:[Meaning]],7,0)</f>
        <v/>
      </c>
      <c r="I118" t="str">
        <f>VLOOKUP(Final_manabou_kanji_select[[#This Row],[Kanji no.]],Final_manabou_kanji[[Sr. no.]:[Meaning]],8,0)</f>
        <v>Sour Soup</v>
      </c>
      <c r="J118" s="3"/>
    </row>
    <row r="119" spans="2:10" ht="14.25" customHeight="1" x14ac:dyDescent="0.3">
      <c r="B119" s="37">
        <f>ROW()-ROW(Final_manabou_kanji_select[#Headers])</f>
        <v>117</v>
      </c>
      <c r="C119" s="37">
        <f>IF($A$1="",
VLOOKUP(Final_manabou_kanji_select[[#This Row],[Sr no.]],Raw_data_N2_Kanji[[No_marking]:[Sr. No.3]],5,0),
VLOOKUP(VALUE(Final_manabou_kanji_select[[#This Row],[Sr no.]]),Raw_data_N2_Kanji[[Marking_sr]:[Sr. No.3]],2,0))</f>
        <v>129</v>
      </c>
      <c r="D119" s="37" t="str">
        <f>VLOOKUP(Final_manabou_kanji_select[[#This Row],[Kanji no.]],Raw_data_N2_Kanji[[Sr. no.]:[Lecture_no]],3,0)</f>
        <v>Soup (Lunch, Dinner)</v>
      </c>
      <c r="E119" s="37" t="str">
        <f>VLOOKUP(Final_manabou_kanji_select[[#This Row],[Kanji no.]],Final_manabou_kanji[[Sr. no.]:[Meaning]],3,0)</f>
        <v/>
      </c>
      <c r="F119" s="32" t="str">
        <f>VLOOKUP(Final_manabou_kanji_select[[#This Row],[Kanji no.]],Final_manabou_kanji[[Sr. no.]:[Meaning]],4,0)</f>
        <v>ပဲနီလေးဟင်းချို</v>
      </c>
      <c r="G119" s="37" t="str">
        <f>VLOOKUP(Final_manabou_kanji_select[[#This Row],[Kanji no.]],Final_manabou_kanji[[Sr. no.]:[Meaning]],5,0)</f>
        <v/>
      </c>
      <c r="H119" t="e">
        <f>VLOOKUP(Final_manabou_kanji_select[[#This Row],[Kanji no.]],Final_manabou_kanji[[Sr. no.]:[Meaning]],7,0)</f>
        <v>#REF!</v>
      </c>
      <c r="I119" t="str">
        <f>VLOOKUP(Final_manabou_kanji_select[[#This Row],[Kanji no.]],Final_manabou_kanji[[Sr. no.]:[Meaning]],8,0)</f>
        <v>Lentil Soup</v>
      </c>
      <c r="J119" s="3"/>
    </row>
    <row r="120" spans="2:10" ht="14.25" customHeight="1" x14ac:dyDescent="0.3">
      <c r="B120" s="37">
        <f>ROW()-ROW(Final_manabou_kanji_select[#Headers])</f>
        <v>118</v>
      </c>
      <c r="C120" s="37">
        <f>IF($A$1="",
VLOOKUP(Final_manabou_kanji_select[[#This Row],[Sr no.]],Raw_data_N2_Kanji[[No_marking]:[Sr. No.3]],5,0),
VLOOKUP(VALUE(Final_manabou_kanji_select[[#This Row],[Sr no.]]),Raw_data_N2_Kanji[[Marking_sr]:[Sr. No.3]],2,0))</f>
        <v>130</v>
      </c>
      <c r="D120" s="37" t="str">
        <f>VLOOKUP(Final_manabou_kanji_select[[#This Row],[Kanji no.]],Raw_data_N2_Kanji[[Sr. no.]:[Lecture_no]],3,0)</f>
        <v>Soup (Lunch, Dinner)</v>
      </c>
      <c r="E120" s="37" t="str">
        <f>VLOOKUP(Final_manabou_kanji_select[[#This Row],[Kanji no.]],Final_manabou_kanji[[Sr. no.]:[Meaning]],3,0)</f>
        <v/>
      </c>
      <c r="F120" s="32" t="str">
        <f>VLOOKUP(Final_manabou_kanji_select[[#This Row],[Kanji no.]],Final_manabou_kanji[[Sr. no.]:[Meaning]],4,0)</f>
        <v>ကုလားပဲဟင်း</v>
      </c>
      <c r="G120" s="37" t="str">
        <f>VLOOKUP(Final_manabou_kanji_select[[#This Row],[Kanji no.]],Final_manabou_kanji[[Sr. no.]:[Meaning]],5,0)</f>
        <v/>
      </c>
      <c r="H120" t="e">
        <f>VLOOKUP(Final_manabou_kanji_select[[#This Row],[Kanji no.]],Final_manabou_kanji[[Sr. no.]:[Meaning]],7,0)</f>
        <v>#REF!</v>
      </c>
      <c r="I120" t="str">
        <f>VLOOKUP(Final_manabou_kanji_select[[#This Row],[Kanji no.]],Final_manabou_kanji[[Sr. no.]:[Meaning]],8,0)</f>
        <v>Indian style Gram Soup</v>
      </c>
      <c r="J120" s="3"/>
    </row>
    <row r="121" spans="2:10" ht="14.25" customHeight="1" x14ac:dyDescent="0.3">
      <c r="B121" s="37">
        <f>ROW()-ROW(Final_manabou_kanji_select[#Headers])</f>
        <v>119</v>
      </c>
      <c r="C121" s="37">
        <f>IF($A$1="",
VLOOKUP(Final_manabou_kanji_select[[#This Row],[Sr no.]],Raw_data_N2_Kanji[[No_marking]:[Sr. No.3]],5,0),
VLOOKUP(VALUE(Final_manabou_kanji_select[[#This Row],[Sr no.]]),Raw_data_N2_Kanji[[Marking_sr]:[Sr. No.3]],2,0))</f>
        <v>132</v>
      </c>
      <c r="D121" s="37" t="str">
        <f>VLOOKUP(Final_manabou_kanji_select[[#This Row],[Kanji no.]],Raw_data_N2_Kanji[[Sr. no.]:[Lecture_no]],3,0)</f>
        <v>Dessert &amp; Sweets</v>
      </c>
      <c r="E121" s="37" t="str">
        <f>VLOOKUP(Final_manabou_kanji_select[[#This Row],[Kanji no.]],Final_manabou_kanji[[Sr. no.]:[Meaning]],3,0)</f>
        <v/>
      </c>
      <c r="F121" s="32" t="str">
        <f>VLOOKUP(Final_manabou_kanji_select[[#This Row],[Kanji no.]],Final_manabou_kanji[[Sr. no.]:[Meaning]],4,0)</f>
        <v>ပူတင်း</v>
      </c>
      <c r="G121" s="37" t="str">
        <f>VLOOKUP(Final_manabou_kanji_select[[#This Row],[Kanji no.]],Final_manabou_kanji[[Sr. no.]:[Meaning]],5,0)</f>
        <v/>
      </c>
      <c r="H121" t="e">
        <f>VLOOKUP(Final_manabou_kanji_select[[#This Row],[Kanji no.]],Final_manabou_kanji[[Sr. no.]:[Meaning]],7,0)</f>
        <v>#REF!</v>
      </c>
      <c r="I121" t="str">
        <f>VLOOKUP(Final_manabou_kanji_select[[#This Row],[Kanji no.]],Final_manabou_kanji[[Sr. no.]:[Meaning]],8,0)</f>
        <v>Pudding</v>
      </c>
      <c r="J121" s="3"/>
    </row>
    <row r="122" spans="2:10" ht="14.25" customHeight="1" x14ac:dyDescent="0.3">
      <c r="B122" s="37">
        <f>ROW()-ROW(Final_manabou_kanji_select[#Headers])</f>
        <v>120</v>
      </c>
      <c r="C122" s="37">
        <f>IF($A$1="",
VLOOKUP(Final_manabou_kanji_select[[#This Row],[Sr no.]],Raw_data_N2_Kanji[[No_marking]:[Sr. No.3]],5,0),
VLOOKUP(VALUE(Final_manabou_kanji_select[[#This Row],[Sr no.]]),Raw_data_N2_Kanji[[Marking_sr]:[Sr. No.3]],2,0))</f>
        <v>133</v>
      </c>
      <c r="D122" s="37" t="str">
        <f>VLOOKUP(Final_manabou_kanji_select[[#This Row],[Kanji no.]],Raw_data_N2_Kanji[[Sr. no.]:[Lecture_no]],3,0)</f>
        <v>Dessert &amp; Sweets</v>
      </c>
      <c r="E122" s="37" t="str">
        <f>VLOOKUP(Final_manabou_kanji_select[[#This Row],[Kanji no.]],Final_manabou_kanji[[Sr. no.]:[Meaning]],3,0)</f>
        <v/>
      </c>
      <c r="F122" s="32" t="str">
        <f>VLOOKUP(Final_manabou_kanji_select[[#This Row],[Kanji no.]],Final_manabou_kanji[[Sr. no.]:[Meaning]],4,0)</f>
        <v>မုန့်လုံးရေပေါ်</v>
      </c>
      <c r="G122" s="37" t="str">
        <f>VLOOKUP(Final_manabou_kanji_select[[#This Row],[Kanji no.]],Final_manabou_kanji[[Sr. no.]:[Meaning]],5,0)</f>
        <v/>
      </c>
      <c r="H122" t="e">
        <f>VLOOKUP(Final_manabou_kanji_select[[#This Row],[Kanji no.]],Final_manabou_kanji[[Sr. no.]:[Meaning]],7,0)</f>
        <v>#REF!</v>
      </c>
      <c r="I122" t="str">
        <f>VLOOKUP(Final_manabou_kanji_select[[#This Row],[Kanji no.]],Final_manabou_kanji[[Sr. no.]:[Meaning]],8,0)</f>
        <v>Rice ball with jaggery juice</v>
      </c>
      <c r="J122" s="3"/>
    </row>
    <row r="123" spans="2:10" ht="14.25" customHeight="1" x14ac:dyDescent="0.3">
      <c r="B123" s="37">
        <f>ROW()-ROW(Final_manabou_kanji_select[#Headers])</f>
        <v>121</v>
      </c>
      <c r="C123" s="37">
        <f>IF($A$1="",
VLOOKUP(Final_manabou_kanji_select[[#This Row],[Sr no.]],Raw_data_N2_Kanji[[No_marking]:[Sr. No.3]],5,0),
VLOOKUP(VALUE(Final_manabou_kanji_select[[#This Row],[Sr no.]]),Raw_data_N2_Kanji[[Marking_sr]:[Sr. No.3]],2,0))</f>
        <v>134</v>
      </c>
      <c r="D123" s="37" t="str">
        <f>VLOOKUP(Final_manabou_kanji_select[[#This Row],[Kanji no.]],Raw_data_N2_Kanji[[Sr. no.]:[Lecture_no]],3,0)</f>
        <v>Dessert &amp; Sweets</v>
      </c>
      <c r="E123" s="37" t="str">
        <f>VLOOKUP(Final_manabou_kanji_select[[#This Row],[Kanji no.]],Final_manabou_kanji[[Sr. no.]:[Meaning]],3,0)</f>
        <v/>
      </c>
      <c r="F123" s="32" t="str">
        <f>VLOOKUP(Final_manabou_kanji_select[[#This Row],[Kanji no.]],Final_manabou_kanji[[Sr. no.]:[Meaning]],4,0)</f>
        <v>မုန့်လက်ဆောင်း</v>
      </c>
      <c r="G123" s="37" t="str">
        <f>VLOOKUP(Final_manabou_kanji_select[[#This Row],[Kanji no.]],Final_manabou_kanji[[Sr. no.]:[Meaning]],5,0)</f>
        <v/>
      </c>
      <c r="H123" t="e">
        <f>VLOOKUP(Final_manabou_kanji_select[[#This Row],[Kanji no.]],Final_manabou_kanji[[Sr. no.]:[Meaning]],7,0)</f>
        <v>#REF!</v>
      </c>
      <c r="I123" t="str">
        <f>VLOOKUP(Final_manabou_kanji_select[[#This Row],[Kanji no.]],Final_manabou_kanji[[Sr. no.]:[Meaning]],8,0)</f>
        <v>Rice flakes in coconut &amp; jaggery juice</v>
      </c>
      <c r="J123" s="3"/>
    </row>
    <row r="124" spans="2:10" ht="14.25" customHeight="1" x14ac:dyDescent="0.3">
      <c r="B124" s="37">
        <f>ROW()-ROW(Final_manabou_kanji_select[#Headers])</f>
        <v>122</v>
      </c>
      <c r="C124" s="37">
        <f>IF($A$1="",
VLOOKUP(Final_manabou_kanji_select[[#This Row],[Sr no.]],Raw_data_N2_Kanji[[No_marking]:[Sr. No.3]],5,0),
VLOOKUP(VALUE(Final_manabou_kanji_select[[#This Row],[Sr no.]]),Raw_data_N2_Kanji[[Marking_sr]:[Sr. No.3]],2,0))</f>
        <v>135</v>
      </c>
      <c r="D124" s="37" t="str">
        <f>VLOOKUP(Final_manabou_kanji_select[[#This Row],[Kanji no.]],Raw_data_N2_Kanji[[Sr. no.]:[Lecture_no]],3,0)</f>
        <v>Dessert &amp; Sweets</v>
      </c>
      <c r="E124" s="37" t="str">
        <f>VLOOKUP(Final_manabou_kanji_select[[#This Row],[Kanji no.]],Final_manabou_kanji[[Sr. no.]:[Meaning]],3,0)</f>
        <v/>
      </c>
      <c r="F124" s="32" t="str">
        <f>VLOOKUP(Final_manabou_kanji_select[[#This Row],[Kanji no.]],Final_manabou_kanji[[Sr. no.]:[Meaning]],4,0)</f>
        <v>ဟာလဝါ</v>
      </c>
      <c r="G124" s="37" t="str">
        <f>VLOOKUP(Final_manabou_kanji_select[[#This Row],[Kanji no.]],Final_manabou_kanji[[Sr. no.]:[Meaning]],5,0)</f>
        <v/>
      </c>
      <c r="H124" t="e">
        <f>VLOOKUP(Final_manabou_kanji_select[[#This Row],[Kanji no.]],Final_manabou_kanji[[Sr. no.]:[Meaning]],7,0)</f>
        <v>#REF!</v>
      </c>
      <c r="I124" t="str">
        <f>VLOOKUP(Final_manabou_kanji_select[[#This Row],[Kanji no.]],Final_manabou_kanji[[Sr. no.]:[Meaning]],8,0)</f>
        <v>Sweet &amp; oily rice cake</v>
      </c>
      <c r="J124" s="3"/>
    </row>
    <row r="125" spans="2:10" ht="14.25" customHeight="1" x14ac:dyDescent="0.3">
      <c r="B125" s="37">
        <f>ROW()-ROW(Final_manabou_kanji_select[#Headers])</f>
        <v>123</v>
      </c>
      <c r="C125" s="37">
        <f>IF($A$1="",
VLOOKUP(Final_manabou_kanji_select[[#This Row],[Sr no.]],Raw_data_N2_Kanji[[No_marking]:[Sr. No.3]],5,0),
VLOOKUP(VALUE(Final_manabou_kanji_select[[#This Row],[Sr no.]]),Raw_data_N2_Kanji[[Marking_sr]:[Sr. No.3]],2,0))</f>
        <v>136</v>
      </c>
      <c r="D125" s="37" t="str">
        <f>VLOOKUP(Final_manabou_kanji_select[[#This Row],[Kanji no.]],Raw_data_N2_Kanji[[Sr. no.]:[Lecture_no]],3,0)</f>
        <v>Dessert &amp; Sweets</v>
      </c>
      <c r="E125" s="37" t="str">
        <f>VLOOKUP(Final_manabou_kanji_select[[#This Row],[Kanji no.]],Final_manabou_kanji[[Sr. no.]:[Meaning]],3,0)</f>
        <v/>
      </c>
      <c r="F125" s="32" t="str">
        <f>VLOOKUP(Final_manabou_kanji_select[[#This Row],[Kanji no.]],Final_manabou_kanji[[Sr. no.]:[Meaning]],4,0)</f>
        <v>ဆနွင်းမကင်း</v>
      </c>
      <c r="G125" s="37" t="str">
        <f>VLOOKUP(Final_manabou_kanji_select[[#This Row],[Kanji no.]],Final_manabou_kanji[[Sr. no.]:[Meaning]],5,0)</f>
        <v/>
      </c>
      <c r="H125" t="e">
        <f>VLOOKUP(Final_manabou_kanji_select[[#This Row],[Kanji no.]],Final_manabou_kanji[[Sr. no.]:[Meaning]],7,0)</f>
        <v>#REF!</v>
      </c>
      <c r="I125" t="str">
        <f>VLOOKUP(Final_manabou_kanji_select[[#This Row],[Kanji no.]],Final_manabou_kanji[[Sr. no.]:[Meaning]],8,0)</f>
        <v>Burmese Rice Pudding</v>
      </c>
      <c r="J125" s="3"/>
    </row>
    <row r="126" spans="2:10" ht="14.25" customHeight="1" x14ac:dyDescent="0.3">
      <c r="B126" s="37">
        <f>ROW()-ROW(Final_manabou_kanji_select[#Headers])</f>
        <v>124</v>
      </c>
      <c r="C126" s="37">
        <f>IF($A$1="",
VLOOKUP(Final_manabou_kanji_select[[#This Row],[Sr no.]],Raw_data_N2_Kanji[[No_marking]:[Sr. No.3]],5,0),
VLOOKUP(VALUE(Final_manabou_kanji_select[[#This Row],[Sr no.]]),Raw_data_N2_Kanji[[Marking_sr]:[Sr. No.3]],2,0))</f>
        <v>137</v>
      </c>
      <c r="D126" s="37" t="str">
        <f>VLOOKUP(Final_manabou_kanji_select[[#This Row],[Kanji no.]],Raw_data_N2_Kanji[[Sr. no.]:[Lecture_no]],3,0)</f>
        <v>Dessert &amp; Sweets</v>
      </c>
      <c r="E126" s="37" t="str">
        <f>VLOOKUP(Final_manabou_kanji_select[[#This Row],[Kanji no.]],Final_manabou_kanji[[Sr. no.]:[Meaning]],3,0)</f>
        <v/>
      </c>
      <c r="F126" s="32" t="str">
        <f>VLOOKUP(Final_manabou_kanji_select[[#This Row],[Kanji no.]],Final_manabou_kanji[[Sr. no.]:[Meaning]],4,0)</f>
        <v>သာကူ</v>
      </c>
      <c r="G126" s="37" t="str">
        <f>VLOOKUP(Final_manabou_kanji_select[[#This Row],[Kanji no.]],Final_manabou_kanji[[Sr. no.]:[Meaning]],5,0)</f>
        <v/>
      </c>
      <c r="H126" t="e">
        <f>VLOOKUP(Final_manabou_kanji_select[[#This Row],[Kanji no.]],Final_manabou_kanji[[Sr. no.]:[Meaning]],7,0)</f>
        <v>#REF!</v>
      </c>
      <c r="I126" t="str">
        <f>VLOOKUP(Final_manabou_kanji_select[[#This Row],[Kanji no.]],Final_manabou_kanji[[Sr. no.]:[Meaning]],8,0)</f>
        <v>Sago</v>
      </c>
      <c r="J126" s="3"/>
    </row>
    <row r="127" spans="2:10" ht="14.25" customHeight="1" x14ac:dyDescent="0.3">
      <c r="B127" s="37">
        <f>ROW()-ROW(Final_manabou_kanji_select[#Headers])</f>
        <v>125</v>
      </c>
      <c r="C127" s="37">
        <f>IF($A$1="",
VLOOKUP(Final_manabou_kanji_select[[#This Row],[Sr no.]],Raw_data_N2_Kanji[[No_marking]:[Sr. No.3]],5,0),
VLOOKUP(VALUE(Final_manabou_kanji_select[[#This Row],[Sr no.]]),Raw_data_N2_Kanji[[Marking_sr]:[Sr. No.3]],2,0))</f>
        <v>138</v>
      </c>
      <c r="D127" s="37" t="str">
        <f>VLOOKUP(Final_manabou_kanji_select[[#This Row],[Kanji no.]],Raw_data_N2_Kanji[[Sr. no.]:[Lecture_no]],3,0)</f>
        <v>Dessert &amp; Sweets</v>
      </c>
      <c r="E127" s="37" t="str">
        <f>VLOOKUP(Final_manabou_kanji_select[[#This Row],[Kanji no.]],Final_manabou_kanji[[Sr. no.]:[Meaning]],3,0)</f>
        <v/>
      </c>
      <c r="F127" s="32" t="str">
        <f>VLOOKUP(Final_manabou_kanji_select[[#This Row],[Kanji no.]],Final_manabou_kanji[[Sr. no.]:[Meaning]],4,0)</f>
        <v>ဖါလူဒါ</v>
      </c>
      <c r="G127" s="37" t="str">
        <f>VLOOKUP(Final_manabou_kanji_select[[#This Row],[Kanji no.]],Final_manabou_kanji[[Sr. no.]:[Meaning]],5,0)</f>
        <v/>
      </c>
      <c r="H127" t="str">
        <f>VLOOKUP(Final_manabou_kanji_select[[#This Row],[Kanji no.]],Final_manabou_kanji[[Sr. no.]:[Meaning]],7,0)</f>
        <v/>
      </c>
      <c r="I127" t="str">
        <f>VLOOKUP(Final_manabou_kanji_select[[#This Row],[Kanji no.]],Final_manabou_kanji[[Sr. no.]:[Meaning]],8,0)</f>
        <v>Indian Desert with ice cream on top</v>
      </c>
      <c r="J127" s="3"/>
    </row>
    <row r="128" spans="2:10" ht="14.25" customHeight="1" x14ac:dyDescent="0.3">
      <c r="B128" s="37">
        <f>ROW()-ROW(Final_manabou_kanji_select[#Headers])</f>
        <v>126</v>
      </c>
      <c r="C128" s="37">
        <f>IF($A$1="",
VLOOKUP(Final_manabou_kanji_select[[#This Row],[Sr no.]],Raw_data_N2_Kanji[[No_marking]:[Sr. No.3]],5,0),
VLOOKUP(VALUE(Final_manabou_kanji_select[[#This Row],[Sr no.]]),Raw_data_N2_Kanji[[Marking_sr]:[Sr. No.3]],2,0))</f>
        <v>139</v>
      </c>
      <c r="D128" s="37" t="str">
        <f>VLOOKUP(Final_manabou_kanji_select[[#This Row],[Kanji no.]],Raw_data_N2_Kanji[[Sr. no.]:[Lecture_no]],3,0)</f>
        <v>Dessert &amp; Sweets</v>
      </c>
      <c r="E128" s="37" t="str">
        <f>VLOOKUP(Final_manabou_kanji_select[[#This Row],[Kanji no.]],Final_manabou_kanji[[Sr. no.]:[Meaning]],3,0)</f>
        <v/>
      </c>
      <c r="F128" s="32" t="str">
        <f>VLOOKUP(Final_manabou_kanji_select[[#This Row],[Kanji no.]],Final_manabou_kanji[[Sr. no.]:[Meaning]],4,0)</f>
        <v>ရေခဲမုန့်</v>
      </c>
      <c r="G128" s="37" t="str">
        <f>VLOOKUP(Final_manabou_kanji_select[[#This Row],[Kanji no.]],Final_manabou_kanji[[Sr. no.]:[Meaning]],5,0)</f>
        <v/>
      </c>
      <c r="H128" t="e">
        <f>VLOOKUP(Final_manabou_kanji_select[[#This Row],[Kanji no.]],Final_manabou_kanji[[Sr. no.]:[Meaning]],7,0)</f>
        <v>#REF!</v>
      </c>
      <c r="I128" t="str">
        <f>VLOOKUP(Final_manabou_kanji_select[[#This Row],[Kanji no.]],Final_manabou_kanji[[Sr. no.]:[Meaning]],8,0)</f>
        <v>Ice Cream</v>
      </c>
      <c r="J128" s="3"/>
    </row>
    <row r="129" spans="2:10" ht="14.25" customHeight="1" x14ac:dyDescent="0.3">
      <c r="B129" s="37">
        <f>ROW()-ROW(Final_manabou_kanji_select[#Headers])</f>
        <v>127</v>
      </c>
      <c r="C129" s="37">
        <f>IF($A$1="",
VLOOKUP(Final_manabou_kanji_select[[#This Row],[Sr no.]],Raw_data_N2_Kanji[[No_marking]:[Sr. No.3]],5,0),
VLOOKUP(VALUE(Final_manabou_kanji_select[[#This Row],[Sr no.]]),Raw_data_N2_Kanji[[Marking_sr]:[Sr. No.3]],2,0))</f>
        <v>140</v>
      </c>
      <c r="D129" s="37" t="str">
        <f>VLOOKUP(Final_manabou_kanji_select[[#This Row],[Kanji no.]],Raw_data_N2_Kanji[[Sr. no.]:[Lecture_no]],3,0)</f>
        <v>Dessert &amp; Sweets</v>
      </c>
      <c r="E129" s="37" t="str">
        <f>VLOOKUP(Final_manabou_kanji_select[[#This Row],[Kanji no.]],Final_manabou_kanji[[Sr. no.]:[Meaning]],3,0)</f>
        <v/>
      </c>
      <c r="F129" s="32" t="str">
        <f>VLOOKUP(Final_manabou_kanji_select[[#This Row],[Kanji no.]],Final_manabou_kanji[[Sr. no.]:[Meaning]],4,0)</f>
        <v>မလိုင်လုံး</v>
      </c>
      <c r="G129" s="37" t="str">
        <f>VLOOKUP(Final_manabou_kanji_select[[#This Row],[Kanji no.]],Final_manabou_kanji[[Sr. no.]:[Meaning]],5,0)</f>
        <v/>
      </c>
      <c r="H129" t="e">
        <f>VLOOKUP(Final_manabou_kanji_select[[#This Row],[Kanji no.]],Final_manabou_kanji[[Sr. no.]:[Meaning]],7,0)</f>
        <v>#REF!</v>
      </c>
      <c r="I129" t="str">
        <f>VLOOKUP(Final_manabou_kanji_select[[#This Row],[Kanji no.]],Final_manabou_kanji[[Sr. no.]:[Meaning]],8,0)</f>
        <v>Sweet &amp; Creamy balls</v>
      </c>
      <c r="J129" s="3"/>
    </row>
    <row r="130" spans="2:10" ht="14.25" customHeight="1" x14ac:dyDescent="0.3">
      <c r="B130" s="37">
        <f>ROW()-ROW(Final_manabou_kanji_select[#Headers])</f>
        <v>128</v>
      </c>
      <c r="C130" s="37">
        <f>IF($A$1="",
VLOOKUP(Final_manabou_kanji_select[[#This Row],[Sr no.]],Raw_data_N2_Kanji[[No_marking]:[Sr. No.3]],5,0),
VLOOKUP(VALUE(Final_manabou_kanji_select[[#This Row],[Sr no.]]),Raw_data_N2_Kanji[[Marking_sr]:[Sr. No.3]],2,0))</f>
        <v>141</v>
      </c>
      <c r="D130" s="37" t="str">
        <f>VLOOKUP(Final_manabou_kanji_select[[#This Row],[Kanji no.]],Raw_data_N2_Kanji[[Sr. no.]:[Lecture_no]],3,0)</f>
        <v>Dessert &amp; Sweets</v>
      </c>
      <c r="E130" s="37" t="str">
        <f>VLOOKUP(Final_manabou_kanji_select[[#This Row],[Kanji no.]],Final_manabou_kanji[[Sr. no.]:[Meaning]],3,0)</f>
        <v/>
      </c>
      <c r="F130" s="32" t="str">
        <f>VLOOKUP(Final_manabou_kanji_select[[#This Row],[Kanji no.]],Final_manabou_kanji[[Sr. no.]:[Meaning]],4,0)</f>
        <v>ဆီးယို</v>
      </c>
      <c r="G130" s="37" t="str">
        <f>VLOOKUP(Final_manabou_kanji_select[[#This Row],[Kanji no.]],Final_manabou_kanji[[Sr. no.]:[Meaning]],5,0)</f>
        <v/>
      </c>
      <c r="H130" t="e">
        <f>VLOOKUP(Final_manabou_kanji_select[[#This Row],[Kanji no.]],Final_manabou_kanji[[Sr. no.]:[Meaning]],7,0)</f>
        <v>#REF!</v>
      </c>
      <c r="I130" t="str">
        <f>VLOOKUP(Final_manabou_kanji_select[[#This Row],[Kanji no.]],Final_manabou_kanji[[Sr. no.]:[Meaning]],8,0)</f>
        <v>Plum dessert in jaggery jam</v>
      </c>
      <c r="J130" s="3"/>
    </row>
    <row r="131" spans="2:10" ht="14.25" customHeight="1" x14ac:dyDescent="0.3">
      <c r="B131" s="37">
        <f>ROW()-ROW(Final_manabou_kanji_select[#Headers])</f>
        <v>129</v>
      </c>
      <c r="C131" s="37">
        <f>IF($A$1="",
VLOOKUP(Final_manabou_kanji_select[[#This Row],[Sr no.]],Raw_data_N2_Kanji[[No_marking]:[Sr. No.3]],5,0),
VLOOKUP(VALUE(Final_manabou_kanji_select[[#This Row],[Sr no.]]),Raw_data_N2_Kanji[[Marking_sr]:[Sr. No.3]],2,0))</f>
        <v>143</v>
      </c>
      <c r="D131" s="37" t="str">
        <f>VLOOKUP(Final_manabou_kanji_select[[#This Row],[Kanji no.]],Raw_data_N2_Kanji[[Sr. no.]:[Lecture_no]],3,0)</f>
        <v>Drinks &amp; beverages</v>
      </c>
      <c r="E131" s="37" t="str">
        <f>VLOOKUP(Final_manabou_kanji_select[[#This Row],[Kanji no.]],Final_manabou_kanji[[Sr. no.]:[Meaning]],3,0)</f>
        <v/>
      </c>
      <c r="F131" s="32" t="str">
        <f>VLOOKUP(Final_manabou_kanji_select[[#This Row],[Kanji no.]],Final_manabou_kanji[[Sr. no.]:[Meaning]],4,0)</f>
        <v>ကော်ဖီ</v>
      </c>
      <c r="G131" s="37" t="str">
        <f>VLOOKUP(Final_manabou_kanji_select[[#This Row],[Kanji no.]],Final_manabou_kanji[[Sr. no.]:[Meaning]],5,0)</f>
        <v/>
      </c>
      <c r="H131" t="e">
        <f>VLOOKUP(Final_manabou_kanji_select[[#This Row],[Kanji no.]],Final_manabou_kanji[[Sr. no.]:[Meaning]],7,0)</f>
        <v>#REF!</v>
      </c>
      <c r="I131" t="str">
        <f>VLOOKUP(Final_manabou_kanji_select[[#This Row],[Kanji no.]],Final_manabou_kanji[[Sr. no.]:[Meaning]],8,0)</f>
        <v>Coffee + sweet condensed milk</v>
      </c>
      <c r="J131" s="3"/>
    </row>
    <row r="132" spans="2:10" ht="14.25" customHeight="1" x14ac:dyDescent="0.3">
      <c r="B132" s="37">
        <f>ROW()-ROW(Final_manabou_kanji_select[#Headers])</f>
        <v>130</v>
      </c>
      <c r="C132" s="37">
        <f>IF($A$1="",
VLOOKUP(Final_manabou_kanji_select[[#This Row],[Sr no.]],Raw_data_N2_Kanji[[No_marking]:[Sr. No.3]],5,0),
VLOOKUP(VALUE(Final_manabou_kanji_select[[#This Row],[Sr no.]]),Raw_data_N2_Kanji[[Marking_sr]:[Sr. No.3]],2,0))</f>
        <v>144</v>
      </c>
      <c r="D132" s="37" t="str">
        <f>VLOOKUP(Final_manabou_kanji_select[[#This Row],[Kanji no.]],Raw_data_N2_Kanji[[Sr. no.]:[Lecture_no]],3,0)</f>
        <v>Drinks &amp; beverages</v>
      </c>
      <c r="E132" s="37" t="str">
        <f>VLOOKUP(Final_manabou_kanji_select[[#This Row],[Kanji no.]],Final_manabou_kanji[[Sr. no.]:[Meaning]],3,0)</f>
        <v/>
      </c>
      <c r="F132" s="32" t="str">
        <f>VLOOKUP(Final_manabou_kanji_select[[#This Row],[Kanji no.]],Final_manabou_kanji[[Sr. no.]:[Meaning]],4,0)</f>
        <v>လက်ဖက်ရည်ကြမ်း</v>
      </c>
      <c r="G132" s="37" t="str">
        <f>VLOOKUP(Final_manabou_kanji_select[[#This Row],[Kanji no.]],Final_manabou_kanji[[Sr. no.]:[Meaning]],5,0)</f>
        <v/>
      </c>
      <c r="H132" t="e">
        <f>VLOOKUP(Final_manabou_kanji_select[[#This Row],[Kanji no.]],Final_manabou_kanji[[Sr. no.]:[Meaning]],7,0)</f>
        <v>#REF!</v>
      </c>
      <c r="I132" t="str">
        <f>VLOOKUP(Final_manabou_kanji_select[[#This Row],[Kanji no.]],Final_manabou_kanji[[Sr. no.]:[Meaning]],8,0)</f>
        <v>Chinese black (green) tea</v>
      </c>
      <c r="J132" s="3"/>
    </row>
    <row r="133" spans="2:10" ht="14.25" customHeight="1" x14ac:dyDescent="0.3">
      <c r="B133" s="37">
        <f>ROW()-ROW(Final_manabou_kanji_select[#Headers])</f>
        <v>131</v>
      </c>
      <c r="C133" s="37">
        <f>IF($A$1="",
VLOOKUP(Final_manabou_kanji_select[[#This Row],[Sr no.]],Raw_data_N2_Kanji[[No_marking]:[Sr. No.3]],5,0),
VLOOKUP(VALUE(Final_manabou_kanji_select[[#This Row],[Sr no.]]),Raw_data_N2_Kanji[[Marking_sr]:[Sr. No.3]],2,0))</f>
        <v>145</v>
      </c>
      <c r="D133" s="37" t="str">
        <f>VLOOKUP(Final_manabou_kanji_select[[#This Row],[Kanji no.]],Raw_data_N2_Kanji[[Sr. no.]:[Lecture_no]],3,0)</f>
        <v>Drinks &amp; beverages</v>
      </c>
      <c r="E133" s="37" t="str">
        <f>VLOOKUP(Final_manabou_kanji_select[[#This Row],[Kanji no.]],Final_manabou_kanji[[Sr. no.]:[Meaning]],3,0)</f>
        <v/>
      </c>
      <c r="F133" s="32" t="str">
        <f>VLOOKUP(Final_manabou_kanji_select[[#This Row],[Kanji no.]],Final_manabou_kanji[[Sr. no.]:[Meaning]],4,0)</f>
        <v>လက်ဖက်ရည်</v>
      </c>
      <c r="G133" s="37" t="str">
        <f>VLOOKUP(Final_manabou_kanji_select[[#This Row],[Kanji no.]],Final_manabou_kanji[[Sr. no.]:[Meaning]],5,0)</f>
        <v/>
      </c>
      <c r="H133" t="e">
        <f>VLOOKUP(Final_manabou_kanji_select[[#This Row],[Kanji no.]],Final_manabou_kanji[[Sr. no.]:[Meaning]],7,0)</f>
        <v>#REF!</v>
      </c>
      <c r="I133" t="str">
        <f>VLOOKUP(Final_manabou_kanji_select[[#This Row],[Kanji no.]],Final_manabou_kanji[[Sr. no.]:[Meaning]],8,0)</f>
        <v>Red tea + milk + sugar</v>
      </c>
      <c r="J133" s="3"/>
    </row>
    <row r="134" spans="2:10" ht="14.25" customHeight="1" x14ac:dyDescent="0.3">
      <c r="B134" s="37">
        <f>ROW()-ROW(Final_manabou_kanji_select[#Headers])</f>
        <v>132</v>
      </c>
      <c r="C134" s="37">
        <f>IF($A$1="",
VLOOKUP(Final_manabou_kanji_select[[#This Row],[Sr no.]],Raw_data_N2_Kanji[[No_marking]:[Sr. No.3]],5,0),
VLOOKUP(VALUE(Final_manabou_kanji_select[[#This Row],[Sr no.]]),Raw_data_N2_Kanji[[Marking_sr]:[Sr. No.3]],2,0))</f>
        <v>146</v>
      </c>
      <c r="D134" s="37" t="str">
        <f>VLOOKUP(Final_manabou_kanji_select[[#This Row],[Kanji no.]],Raw_data_N2_Kanji[[Sr. no.]:[Lecture_no]],3,0)</f>
        <v>Drinks &amp; beverages</v>
      </c>
      <c r="E134" s="37" t="str">
        <f>VLOOKUP(Final_manabou_kanji_select[[#This Row],[Kanji no.]],Final_manabou_kanji[[Sr. no.]:[Meaning]],3,0)</f>
        <v/>
      </c>
      <c r="F134" s="32" t="str">
        <f>VLOOKUP(Final_manabou_kanji_select[[#This Row],[Kanji no.]],Final_manabou_kanji[[Sr. no.]:[Meaning]],4,0)</f>
        <v>သောက်ရေသန့်</v>
      </c>
      <c r="G134" s="37" t="str">
        <f>VLOOKUP(Final_manabou_kanji_select[[#This Row],[Kanji no.]],Final_manabou_kanji[[Sr. no.]:[Meaning]],5,0)</f>
        <v/>
      </c>
      <c r="H134" t="e">
        <f>VLOOKUP(Final_manabou_kanji_select[[#This Row],[Kanji no.]],Final_manabou_kanji[[Sr. no.]:[Meaning]],7,0)</f>
        <v>#REF!</v>
      </c>
      <c r="I134" t="str">
        <f>VLOOKUP(Final_manabou_kanji_select[[#This Row],[Kanji no.]],Final_manabou_kanji[[Sr. no.]:[Meaning]],8,0)</f>
        <v>Purified drinking water</v>
      </c>
      <c r="J134" s="3"/>
    </row>
    <row r="135" spans="2:10" ht="14.25" customHeight="1" x14ac:dyDescent="0.3">
      <c r="B135" s="37">
        <f>ROW()-ROW(Final_manabou_kanji_select[#Headers])</f>
        <v>133</v>
      </c>
      <c r="C135" s="37">
        <f>IF($A$1="",
VLOOKUP(Final_manabou_kanji_select[[#This Row],[Sr no.]],Raw_data_N2_Kanji[[No_marking]:[Sr. No.3]],5,0),
VLOOKUP(VALUE(Final_manabou_kanji_select[[#This Row],[Sr no.]]),Raw_data_N2_Kanji[[Marking_sr]:[Sr. No.3]],2,0))</f>
        <v>147</v>
      </c>
      <c r="D135" s="37" t="str">
        <f>VLOOKUP(Final_manabou_kanji_select[[#This Row],[Kanji no.]],Raw_data_N2_Kanji[[Sr. no.]:[Lecture_no]],3,0)</f>
        <v>Drinks &amp; beverages</v>
      </c>
      <c r="E135" s="37" t="str">
        <f>VLOOKUP(Final_manabou_kanji_select[[#This Row],[Kanji no.]],Final_manabou_kanji[[Sr. no.]:[Meaning]],3,0)</f>
        <v/>
      </c>
      <c r="F135" s="32" t="str">
        <f>VLOOKUP(Final_manabou_kanji_select[[#This Row],[Kanji no.]],Final_manabou_kanji[[Sr. no.]:[Meaning]],4,0)</f>
        <v>လိမ္မော်ရည်</v>
      </c>
      <c r="G135" s="37" t="str">
        <f>VLOOKUP(Final_manabou_kanji_select[[#This Row],[Kanji no.]],Final_manabou_kanji[[Sr. no.]:[Meaning]],5,0)</f>
        <v/>
      </c>
      <c r="H135" t="e">
        <f>VLOOKUP(Final_manabou_kanji_select[[#This Row],[Kanji no.]],Final_manabou_kanji[[Sr. no.]:[Meaning]],7,0)</f>
        <v>#REF!</v>
      </c>
      <c r="I135" t="str">
        <f>VLOOKUP(Final_manabou_kanji_select[[#This Row],[Kanji no.]],Final_manabou_kanji[[Sr. no.]:[Meaning]],8,0)</f>
        <v>Orange juice</v>
      </c>
      <c r="J135" s="3"/>
    </row>
    <row r="136" spans="2:10" ht="14.25" customHeight="1" x14ac:dyDescent="0.3">
      <c r="B136" s="37">
        <f>ROW()-ROW(Final_manabou_kanji_select[#Headers])</f>
        <v>134</v>
      </c>
      <c r="C136" s="37">
        <f>IF($A$1="",
VLOOKUP(Final_manabou_kanji_select[[#This Row],[Sr no.]],Raw_data_N2_Kanji[[No_marking]:[Sr. No.3]],5,0),
VLOOKUP(VALUE(Final_manabou_kanji_select[[#This Row],[Sr no.]]),Raw_data_N2_Kanji[[Marking_sr]:[Sr. No.3]],2,0))</f>
        <v>148</v>
      </c>
      <c r="D136" s="37" t="str">
        <f>VLOOKUP(Final_manabou_kanji_select[[#This Row],[Kanji no.]],Raw_data_N2_Kanji[[Sr. no.]:[Lecture_no]],3,0)</f>
        <v>Drinks &amp; beverages</v>
      </c>
      <c r="E136" s="37" t="str">
        <f>VLOOKUP(Final_manabou_kanji_select[[#This Row],[Kanji no.]],Final_manabou_kanji[[Sr. no.]:[Meaning]],3,0)</f>
        <v/>
      </c>
      <c r="F136" s="32" t="str">
        <f>VLOOKUP(Final_manabou_kanji_select[[#This Row],[Kanji no.]],Final_manabou_kanji[[Sr. no.]:[Meaning]],4,0)</f>
        <v>သံပရာရည်</v>
      </c>
      <c r="G136" s="37" t="str">
        <f>VLOOKUP(Final_manabou_kanji_select[[#This Row],[Kanji no.]],Final_manabou_kanji[[Sr. no.]:[Meaning]],5,0)</f>
        <v/>
      </c>
      <c r="H136" t="e">
        <f>VLOOKUP(Final_manabou_kanji_select[[#This Row],[Kanji no.]],Final_manabou_kanji[[Sr. no.]:[Meaning]],7,0)</f>
        <v>#REF!</v>
      </c>
      <c r="I136" t="str">
        <f>VLOOKUP(Final_manabou_kanji_select[[#This Row],[Kanji no.]],Final_manabou_kanji[[Sr. no.]:[Meaning]],8,0)</f>
        <v>Lime juice</v>
      </c>
      <c r="J136" s="3"/>
    </row>
    <row r="137" spans="2:10" ht="14.25" customHeight="1" x14ac:dyDescent="0.3">
      <c r="B137" s="37">
        <f>ROW()-ROW(Final_manabou_kanji_select[#Headers])</f>
        <v>135</v>
      </c>
      <c r="C137" s="37">
        <f>IF($A$1="",
VLOOKUP(Final_manabou_kanji_select[[#This Row],[Sr no.]],Raw_data_N2_Kanji[[No_marking]:[Sr. No.3]],5,0),
VLOOKUP(VALUE(Final_manabou_kanji_select[[#This Row],[Sr no.]]),Raw_data_N2_Kanji[[Marking_sr]:[Sr. No.3]],2,0))</f>
        <v>149</v>
      </c>
      <c r="D137" s="37" t="str">
        <f>VLOOKUP(Final_manabou_kanji_select[[#This Row],[Kanji no.]],Raw_data_N2_Kanji[[Sr. no.]:[Lecture_no]],3,0)</f>
        <v>Drinks &amp; beverages</v>
      </c>
      <c r="E137" s="37" t="str">
        <f>VLOOKUP(Final_manabou_kanji_select[[#This Row],[Kanji no.]],Final_manabou_kanji[[Sr. no.]:[Meaning]],3,0)</f>
        <v/>
      </c>
      <c r="F137" s="32" t="str">
        <f>VLOOKUP(Final_manabou_kanji_select[[#This Row],[Kanji no.]],Final_manabou_kanji[[Sr. no.]:[Meaning]],4,0)</f>
        <v>ရှောက်ဖျော်ရည်</v>
      </c>
      <c r="G137" s="37" t="str">
        <f>VLOOKUP(Final_manabou_kanji_select[[#This Row],[Kanji no.]],Final_manabou_kanji[[Sr. no.]:[Meaning]],5,0)</f>
        <v/>
      </c>
      <c r="H137" t="e">
        <f>VLOOKUP(Final_manabou_kanji_select[[#This Row],[Kanji no.]],Final_manabou_kanji[[Sr. no.]:[Meaning]],7,0)</f>
        <v>#REF!</v>
      </c>
      <c r="I137" t="str">
        <f>VLOOKUP(Final_manabou_kanji_select[[#This Row],[Kanji no.]],Final_manabou_kanji[[Sr. no.]:[Meaning]],8,0)</f>
        <v>Lemonade</v>
      </c>
      <c r="J137" s="3"/>
    </row>
    <row r="138" spans="2:10" ht="14.25" customHeight="1" x14ac:dyDescent="0.3">
      <c r="B138" s="37">
        <f>ROW()-ROW(Final_manabou_kanji_select[#Headers])</f>
        <v>136</v>
      </c>
      <c r="C138" s="37">
        <f>IF($A$1="",
VLOOKUP(Final_manabou_kanji_select[[#This Row],[Sr no.]],Raw_data_N2_Kanji[[No_marking]:[Sr. No.3]],5,0),
VLOOKUP(VALUE(Final_manabou_kanji_select[[#This Row],[Sr no.]]),Raw_data_N2_Kanji[[Marking_sr]:[Sr. No.3]],2,0))</f>
        <v>150</v>
      </c>
      <c r="D138" s="37" t="str">
        <f>VLOOKUP(Final_manabou_kanji_select[[#This Row],[Kanji no.]],Raw_data_N2_Kanji[[Sr. no.]:[Lecture_no]],3,0)</f>
        <v>Drinks &amp; beverages</v>
      </c>
      <c r="E138" s="37" t="str">
        <f>VLOOKUP(Final_manabou_kanji_select[[#This Row],[Kanji no.]],Final_manabou_kanji[[Sr. no.]:[Meaning]],3,0)</f>
        <v/>
      </c>
      <c r="F138" s="32" t="str">
        <f>VLOOKUP(Final_manabou_kanji_select[[#This Row],[Kanji no.]],Final_manabou_kanji[[Sr. no.]:[Meaning]],4,0)</f>
        <v>ဆီးဖျော်ရည်</v>
      </c>
      <c r="G138" s="37" t="str">
        <f>VLOOKUP(Final_manabou_kanji_select[[#This Row],[Kanji no.]],Final_manabou_kanji[[Sr. no.]:[Meaning]],5,0)</f>
        <v/>
      </c>
      <c r="H138" t="e">
        <f>VLOOKUP(Final_manabou_kanji_select[[#This Row],[Kanji no.]],Final_manabou_kanji[[Sr. no.]:[Meaning]],7,0)</f>
        <v>#REF!</v>
      </c>
      <c r="I138" t="str">
        <f>VLOOKUP(Final_manabou_kanji_select[[#This Row],[Kanji no.]],Final_manabou_kanji[[Sr. no.]:[Meaning]],8,0)</f>
        <v>Prune juice</v>
      </c>
      <c r="J138" s="3"/>
    </row>
    <row r="139" spans="2:10" ht="14.25" customHeight="1" x14ac:dyDescent="0.3">
      <c r="B139" s="37">
        <f>ROW()-ROW(Final_manabou_kanji_select[#Headers])</f>
        <v>137</v>
      </c>
      <c r="C139" s="37">
        <f>IF($A$1="",
VLOOKUP(Final_manabou_kanji_select[[#This Row],[Sr no.]],Raw_data_N2_Kanji[[No_marking]:[Sr. No.3]],5,0),
VLOOKUP(VALUE(Final_manabou_kanji_select[[#This Row],[Sr no.]]),Raw_data_N2_Kanji[[Marking_sr]:[Sr. No.3]],2,0))</f>
        <v>151</v>
      </c>
      <c r="D139" s="37" t="str">
        <f>VLOOKUP(Final_manabou_kanji_select[[#This Row],[Kanji no.]],Raw_data_N2_Kanji[[Sr. no.]:[Lecture_no]],3,0)</f>
        <v>Drinks &amp; beverages</v>
      </c>
      <c r="E139" s="37" t="str">
        <f>VLOOKUP(Final_manabou_kanji_select[[#This Row],[Kanji no.]],Final_manabou_kanji[[Sr. no.]:[Meaning]],3,0)</f>
        <v/>
      </c>
      <c r="F139" s="32" t="str">
        <f>VLOOKUP(Final_manabou_kanji_select[[#This Row],[Kanji no.]],Final_manabou_kanji[[Sr. no.]:[Meaning]],4,0)</f>
        <v>အုန်းရည်</v>
      </c>
      <c r="G139" s="37" t="str">
        <f>VLOOKUP(Final_manabou_kanji_select[[#This Row],[Kanji no.]],Final_manabou_kanji[[Sr. no.]:[Meaning]],5,0)</f>
        <v/>
      </c>
      <c r="H139" t="e">
        <f>VLOOKUP(Final_manabou_kanji_select[[#This Row],[Kanji no.]],Final_manabou_kanji[[Sr. no.]:[Meaning]],7,0)</f>
        <v>#REF!</v>
      </c>
      <c r="I139" t="str">
        <f>VLOOKUP(Final_manabou_kanji_select[[#This Row],[Kanji no.]],Final_manabou_kanji[[Sr. no.]:[Meaning]],8,0)</f>
        <v>Coconut water (juice)</v>
      </c>
      <c r="J139" s="3"/>
    </row>
    <row r="140" spans="2:10" ht="14.25" customHeight="1" x14ac:dyDescent="0.3">
      <c r="B140" s="37">
        <f>ROW()-ROW(Final_manabou_kanji_select[#Headers])</f>
        <v>138</v>
      </c>
      <c r="C140" s="37">
        <f>IF($A$1="",
VLOOKUP(Final_manabou_kanji_select[[#This Row],[Sr no.]],Raw_data_N2_Kanji[[No_marking]:[Sr. No.3]],5,0),
VLOOKUP(VALUE(Final_manabou_kanji_select[[#This Row],[Sr no.]]),Raw_data_N2_Kanji[[Marking_sr]:[Sr. No.3]],2,0))</f>
        <v>152</v>
      </c>
      <c r="D140" s="37" t="str">
        <f>VLOOKUP(Final_manabou_kanji_select[[#This Row],[Kanji no.]],Raw_data_N2_Kanji[[Sr. no.]:[Lecture_no]],3,0)</f>
        <v>Drinks &amp; beverages</v>
      </c>
      <c r="E140" s="37" t="str">
        <f>VLOOKUP(Final_manabou_kanji_select[[#This Row],[Kanji no.]],Final_manabou_kanji[[Sr. no.]:[Meaning]],3,0)</f>
        <v/>
      </c>
      <c r="F140" s="32" t="str">
        <f>VLOOKUP(Final_manabou_kanji_select[[#This Row],[Kanji no.]],Final_manabou_kanji[[Sr. no.]:[Meaning]],4,0)</f>
        <v>ကြံရည်</v>
      </c>
      <c r="G140" s="37" t="str">
        <f>VLOOKUP(Final_manabou_kanji_select[[#This Row],[Kanji no.]],Final_manabou_kanji[[Sr. no.]:[Meaning]],5,0)</f>
        <v/>
      </c>
      <c r="H140" t="e">
        <f>VLOOKUP(Final_manabou_kanji_select[[#This Row],[Kanji no.]],Final_manabou_kanji[[Sr. no.]:[Meaning]],7,0)</f>
        <v>#REF!</v>
      </c>
      <c r="I140" t="str">
        <f>VLOOKUP(Final_manabou_kanji_select[[#This Row],[Kanji no.]],Final_manabou_kanji[[Sr. no.]:[Meaning]],8,0)</f>
        <v>Sugar cane juice</v>
      </c>
      <c r="J140" s="3"/>
    </row>
    <row r="141" spans="2:10" ht="14.25" customHeight="1" x14ac:dyDescent="0.3">
      <c r="B141" s="37">
        <f>ROW()-ROW(Final_manabou_kanji_select[#Headers])</f>
        <v>139</v>
      </c>
      <c r="C141" s="37">
        <f>IF($A$1="",
VLOOKUP(Final_manabou_kanji_select[[#This Row],[Sr no.]],Raw_data_N2_Kanji[[No_marking]:[Sr. No.3]],5,0),
VLOOKUP(VALUE(Final_manabou_kanji_select[[#This Row],[Sr no.]]),Raw_data_N2_Kanji[[Marking_sr]:[Sr. No.3]],2,0))</f>
        <v>153</v>
      </c>
      <c r="D141" s="37" t="str">
        <f>VLOOKUP(Final_manabou_kanji_select[[#This Row],[Kanji no.]],Raw_data_N2_Kanji[[Sr. no.]:[Lecture_no]],3,0)</f>
        <v>Drinks &amp; beverages</v>
      </c>
      <c r="E141" s="37" t="str">
        <f>VLOOKUP(Final_manabou_kanji_select[[#This Row],[Kanji no.]],Final_manabou_kanji[[Sr. no.]:[Meaning]],3,0)</f>
        <v/>
      </c>
      <c r="F141" s="32" t="str">
        <f>VLOOKUP(Final_manabou_kanji_select[[#This Row],[Kanji no.]],Final_manabou_kanji[[Sr. no.]:[Meaning]],4,0)</f>
        <v>ထောပတ်သီးဖျော်ရည်</v>
      </c>
      <c r="G141" s="37" t="str">
        <f>VLOOKUP(Final_manabou_kanji_select[[#This Row],[Kanji no.]],Final_manabou_kanji[[Sr. no.]:[Meaning]],5,0)</f>
        <v/>
      </c>
      <c r="H141" t="e">
        <f>VLOOKUP(Final_manabou_kanji_select[[#This Row],[Kanji no.]],Final_manabou_kanji[[Sr. no.]:[Meaning]],7,0)</f>
        <v>#REF!</v>
      </c>
      <c r="I141" t="str">
        <f>VLOOKUP(Final_manabou_kanji_select[[#This Row],[Kanji no.]],Final_manabou_kanji[[Sr. no.]:[Meaning]],8,0)</f>
        <v>Avocado juice</v>
      </c>
      <c r="J141" s="3"/>
    </row>
    <row r="142" spans="2:10" ht="14.25" customHeight="1" x14ac:dyDescent="0.3">
      <c r="B142" s="37">
        <f>ROW()-ROW(Final_manabou_kanji_select[#Headers])</f>
        <v>140</v>
      </c>
      <c r="C142" s="37">
        <f>IF($A$1="",
VLOOKUP(Final_manabou_kanji_select[[#This Row],[Sr no.]],Raw_data_N2_Kanji[[No_marking]:[Sr. No.3]],5,0),
VLOOKUP(VALUE(Final_manabou_kanji_select[[#This Row],[Sr no.]]),Raw_data_N2_Kanji[[Marking_sr]:[Sr. No.3]],2,0))</f>
        <v>154</v>
      </c>
      <c r="D142" s="37" t="str">
        <f>VLOOKUP(Final_manabou_kanji_select[[#This Row],[Kanji no.]],Raw_data_N2_Kanji[[Sr. no.]:[Lecture_no]],3,0)</f>
        <v>Drinks &amp; beverages</v>
      </c>
      <c r="E142" s="37" t="str">
        <f>VLOOKUP(Final_manabou_kanji_select[[#This Row],[Kanji no.]],Final_manabou_kanji[[Sr. no.]:[Meaning]],3,0)</f>
        <v/>
      </c>
      <c r="F142" s="32" t="str">
        <f>VLOOKUP(Final_manabou_kanji_select[[#This Row],[Kanji no.]],Final_manabou_kanji[[Sr. no.]:[Meaning]],4,0)</f>
        <v>နာနတ်ဖျော်ရည်</v>
      </c>
      <c r="G142" s="37" t="str">
        <f>VLOOKUP(Final_manabou_kanji_select[[#This Row],[Kanji no.]],Final_manabou_kanji[[Sr. no.]:[Meaning]],5,0)</f>
        <v/>
      </c>
      <c r="H142" t="e">
        <f>VLOOKUP(Final_manabou_kanji_select[[#This Row],[Kanji no.]],Final_manabou_kanji[[Sr. no.]:[Meaning]],7,0)</f>
        <v>#REF!</v>
      </c>
      <c r="I142" t="str">
        <f>VLOOKUP(Final_manabou_kanji_select[[#This Row],[Kanji no.]],Final_manabou_kanji[[Sr. no.]:[Meaning]],8,0)</f>
        <v>Pine apple juice</v>
      </c>
      <c r="J142" s="3"/>
    </row>
    <row r="143" spans="2:10" ht="14.25" customHeight="1" x14ac:dyDescent="0.3">
      <c r="B143" s="37">
        <f>ROW()-ROW(Final_manabou_kanji_select[#Headers])</f>
        <v>141</v>
      </c>
      <c r="C143" s="37">
        <f>IF($A$1="",
VLOOKUP(Final_manabou_kanji_select[[#This Row],[Sr no.]],Raw_data_N2_Kanji[[No_marking]:[Sr. No.3]],5,0),
VLOOKUP(VALUE(Final_manabou_kanji_select[[#This Row],[Sr no.]]),Raw_data_N2_Kanji[[Marking_sr]:[Sr. No.3]],2,0))</f>
        <v>155</v>
      </c>
      <c r="D143" s="37" t="str">
        <f>VLOOKUP(Final_manabou_kanji_select[[#This Row],[Kanji no.]],Raw_data_N2_Kanji[[Sr. no.]:[Lecture_no]],3,0)</f>
        <v>Drinks &amp; beverages</v>
      </c>
      <c r="E143" s="37" t="str">
        <f>VLOOKUP(Final_manabou_kanji_select[[#This Row],[Kanji no.]],Final_manabou_kanji[[Sr. no.]:[Meaning]],3,0)</f>
        <v/>
      </c>
      <c r="F143" s="32" t="str">
        <f>VLOOKUP(Final_manabou_kanji_select[[#This Row],[Kanji no.]],Final_manabou_kanji[[Sr. no.]:[Meaning]],4,0)</f>
        <v>ပင်မှည့်ဖျော်ရည်</v>
      </c>
      <c r="G143" s="37" t="str">
        <f>VLOOKUP(Final_manabou_kanji_select[[#This Row],[Kanji no.]],Final_manabou_kanji[[Sr. no.]:[Meaning]],5,0)</f>
        <v/>
      </c>
      <c r="H143" t="e">
        <f>VLOOKUP(Final_manabou_kanji_select[[#This Row],[Kanji no.]],Final_manabou_kanji[[Sr. no.]:[Meaning]],7,0)</f>
        <v>#REF!</v>
      </c>
      <c r="I143" t="str">
        <f>VLOOKUP(Final_manabou_kanji_select[[#This Row],[Kanji no.]],Final_manabou_kanji[[Sr. no.]:[Meaning]],8,0)</f>
        <v>Passion fruit juice</v>
      </c>
      <c r="J143" s="3"/>
    </row>
    <row r="144" spans="2:10" ht="14.25" customHeight="1" x14ac:dyDescent="0.3">
      <c r="B144" s="37">
        <f>ROW()-ROW(Final_manabou_kanji_select[#Headers])</f>
        <v>142</v>
      </c>
      <c r="C144" s="37">
        <f>IF($A$1="",
VLOOKUP(Final_manabou_kanji_select[[#This Row],[Sr no.]],Raw_data_N2_Kanji[[No_marking]:[Sr. No.3]],5,0),
VLOOKUP(VALUE(Final_manabou_kanji_select[[#This Row],[Sr no.]]),Raw_data_N2_Kanji[[Marking_sr]:[Sr. No.3]],2,0))</f>
        <v>156</v>
      </c>
      <c r="D144" s="37" t="str">
        <f>VLOOKUP(Final_manabou_kanji_select[[#This Row],[Kanji no.]],Raw_data_N2_Kanji[[Sr. no.]:[Lecture_no]],3,0)</f>
        <v>Drinks &amp; beverages</v>
      </c>
      <c r="E144" s="37" t="str">
        <f>VLOOKUP(Final_manabou_kanji_select[[#This Row],[Kanji no.]],Final_manabou_kanji[[Sr. no.]:[Meaning]],3,0)</f>
        <v/>
      </c>
      <c r="F144" s="32" t="str">
        <f>VLOOKUP(Final_manabou_kanji_select[[#This Row],[Kanji no.]],Final_manabou_kanji[[Sr. no.]:[Meaning]],4,0)</f>
        <v>မန်ကျည်းဖျော်ရည်</v>
      </c>
      <c r="G144" s="37" t="str">
        <f>VLOOKUP(Final_manabou_kanji_select[[#This Row],[Kanji no.]],Final_manabou_kanji[[Sr. no.]:[Meaning]],5,0)</f>
        <v/>
      </c>
      <c r="H144" t="e">
        <f>VLOOKUP(Final_manabou_kanji_select[[#This Row],[Kanji no.]],Final_manabou_kanji[[Sr. no.]:[Meaning]],7,0)</f>
        <v>#REF!</v>
      </c>
      <c r="I144" t="str">
        <f>VLOOKUP(Final_manabou_kanji_select[[#This Row],[Kanji no.]],Final_manabou_kanji[[Sr. no.]:[Meaning]],8,0)</f>
        <v>Tamarind juice</v>
      </c>
      <c r="J144" s="3"/>
    </row>
    <row r="145" spans="2:10" ht="14.25" customHeight="1" x14ac:dyDescent="0.3">
      <c r="B145" s="37">
        <f>ROW()-ROW(Final_manabou_kanji_select[#Headers])</f>
        <v>143</v>
      </c>
      <c r="C145" s="37">
        <f>IF($A$1="",
VLOOKUP(Final_manabou_kanji_select[[#This Row],[Sr no.]],Raw_data_N2_Kanji[[No_marking]:[Sr. No.3]],5,0),
VLOOKUP(VALUE(Final_manabou_kanji_select[[#This Row],[Sr no.]]),Raw_data_N2_Kanji[[Marking_sr]:[Sr. No.3]],2,0))</f>
        <v>157</v>
      </c>
      <c r="D145" s="37" t="str">
        <f>VLOOKUP(Final_manabou_kanji_select[[#This Row],[Kanji no.]],Raw_data_N2_Kanji[[Sr. no.]:[Lecture_no]],3,0)</f>
        <v>Drinks &amp; beverages</v>
      </c>
      <c r="E145" s="37" t="str">
        <f>VLOOKUP(Final_manabou_kanji_select[[#This Row],[Kanji no.]],Final_manabou_kanji[[Sr. no.]:[Meaning]],3,0)</f>
        <v/>
      </c>
      <c r="F145" s="32" t="str">
        <f>VLOOKUP(Final_manabou_kanji_select[[#This Row],[Kanji no.]],Final_manabou_kanji[[Sr. no.]:[Meaning]],4,0)</f>
        <v>ပန်းသီးဖျော်ရည်</v>
      </c>
      <c r="G145" s="37" t="str">
        <f>VLOOKUP(Final_manabou_kanji_select[[#This Row],[Kanji no.]],Final_manabou_kanji[[Sr. no.]:[Meaning]],5,0)</f>
        <v/>
      </c>
      <c r="H145" t="e">
        <f>VLOOKUP(Final_manabou_kanji_select[[#This Row],[Kanji no.]],Final_manabou_kanji[[Sr. no.]:[Meaning]],7,0)</f>
        <v>#REF!</v>
      </c>
      <c r="I145" t="str">
        <f>VLOOKUP(Final_manabou_kanji_select[[#This Row],[Kanji no.]],Final_manabou_kanji[[Sr. no.]:[Meaning]],8,0)</f>
        <v>Apple juice</v>
      </c>
      <c r="J145" s="3"/>
    </row>
    <row r="146" spans="2:10" ht="14.25" customHeight="1" x14ac:dyDescent="0.3">
      <c r="B146" s="37">
        <f>ROW()-ROW(Final_manabou_kanji_select[#Headers])</f>
        <v>144</v>
      </c>
      <c r="C146" s="37">
        <f>IF($A$1="",
VLOOKUP(Final_manabou_kanji_select[[#This Row],[Sr no.]],Raw_data_N2_Kanji[[No_marking]:[Sr. No.3]],5,0),
VLOOKUP(VALUE(Final_manabou_kanji_select[[#This Row],[Sr no.]]),Raw_data_N2_Kanji[[Marking_sr]:[Sr. No.3]],2,0))</f>
        <v>158</v>
      </c>
      <c r="D146" s="37" t="str">
        <f>VLOOKUP(Final_manabou_kanji_select[[#This Row],[Kanji no.]],Raw_data_N2_Kanji[[Sr. no.]:[Lecture_no]],3,0)</f>
        <v>Drinks &amp; beverages</v>
      </c>
      <c r="E146" s="37" t="str">
        <f>VLOOKUP(Final_manabou_kanji_select[[#This Row],[Kanji no.]],Final_manabou_kanji[[Sr. no.]:[Meaning]],3,0)</f>
        <v/>
      </c>
      <c r="F146" s="32" t="str">
        <f>VLOOKUP(Final_manabou_kanji_select[[#This Row],[Kanji no.]],Final_manabou_kanji[[Sr. no.]:[Meaning]],4,0)</f>
        <v>ဖရဲသီးဖျော်ရည်</v>
      </c>
      <c r="G146" s="37" t="str">
        <f>VLOOKUP(Final_manabou_kanji_select[[#This Row],[Kanji no.]],Final_manabou_kanji[[Sr. no.]:[Meaning]],5,0)</f>
        <v/>
      </c>
      <c r="H146" t="e">
        <f>VLOOKUP(Final_manabou_kanji_select[[#This Row],[Kanji no.]],Final_manabou_kanji[[Sr. no.]:[Meaning]],7,0)</f>
        <v>#REF!</v>
      </c>
      <c r="I146" t="str">
        <f>VLOOKUP(Final_manabou_kanji_select[[#This Row],[Kanji no.]],Final_manabou_kanji[[Sr. no.]:[Meaning]],8,0)</f>
        <v>Water Melon juice</v>
      </c>
      <c r="J146" s="3"/>
    </row>
    <row r="147" spans="2:10" ht="14.25" customHeight="1" x14ac:dyDescent="0.3">
      <c r="B147" s="37">
        <f>ROW()-ROW(Final_manabou_kanji_select[#Headers])</f>
        <v>145</v>
      </c>
      <c r="C147" s="37">
        <f>IF($A$1="",
VLOOKUP(Final_manabou_kanji_select[[#This Row],[Sr no.]],Raw_data_N2_Kanji[[No_marking]:[Sr. No.3]],5,0),
VLOOKUP(VALUE(Final_manabou_kanji_select[[#This Row],[Sr no.]]),Raw_data_N2_Kanji[[Marking_sr]:[Sr. No.3]],2,0))</f>
        <v>159</v>
      </c>
      <c r="D147" s="37" t="str">
        <f>VLOOKUP(Final_manabou_kanji_select[[#This Row],[Kanji no.]],Raw_data_N2_Kanji[[Sr. no.]:[Lecture_no]],3,0)</f>
        <v>Drinks &amp; beverages</v>
      </c>
      <c r="E147" s="37" t="str">
        <f>VLOOKUP(Final_manabou_kanji_select[[#This Row],[Kanji no.]],Final_manabou_kanji[[Sr. no.]:[Meaning]],3,0)</f>
        <v/>
      </c>
      <c r="F147" s="32" t="str">
        <f>VLOOKUP(Final_manabou_kanji_select[[#This Row],[Kanji no.]],Final_manabou_kanji[[Sr. no.]:[Meaning]],4,0)</f>
        <v>လိုင်ချီးဖျော်ရည်</v>
      </c>
      <c r="G147" s="37" t="str">
        <f>VLOOKUP(Final_manabou_kanji_select[[#This Row],[Kanji no.]],Final_manabou_kanji[[Sr. no.]:[Meaning]],5,0)</f>
        <v/>
      </c>
      <c r="H147" t="e">
        <f>VLOOKUP(Final_manabou_kanji_select[[#This Row],[Kanji no.]],Final_manabou_kanji[[Sr. no.]:[Meaning]],7,0)</f>
        <v>#REF!</v>
      </c>
      <c r="I147" t="str">
        <f>VLOOKUP(Final_manabou_kanji_select[[#This Row],[Kanji no.]],Final_manabou_kanji[[Sr. no.]:[Meaning]],8,0)</f>
        <v>Lichee juice</v>
      </c>
      <c r="J147" s="3"/>
    </row>
    <row r="148" spans="2:10" ht="14.25" customHeight="1" x14ac:dyDescent="0.3">
      <c r="B148" s="37">
        <f>ROW()-ROW(Final_manabou_kanji_select[#Headers])</f>
        <v>146</v>
      </c>
      <c r="C148" s="37">
        <f>IF($A$1="",
VLOOKUP(Final_manabou_kanji_select[[#This Row],[Sr no.]],Raw_data_N2_Kanji[[No_marking]:[Sr. No.3]],5,0),
VLOOKUP(VALUE(Final_manabou_kanji_select[[#This Row],[Sr no.]]),Raw_data_N2_Kanji[[Marking_sr]:[Sr. No.3]],2,0))</f>
        <v>160</v>
      </c>
      <c r="D148" s="37" t="str">
        <f>VLOOKUP(Final_manabou_kanji_select[[#This Row],[Kanji no.]],Raw_data_N2_Kanji[[Sr. no.]:[Lecture_no]],3,0)</f>
        <v>Drinks &amp; beverages</v>
      </c>
      <c r="E148" s="37" t="str">
        <f>VLOOKUP(Final_manabou_kanji_select[[#This Row],[Kanji no.]],Final_manabou_kanji[[Sr. no.]:[Meaning]],3,0)</f>
        <v/>
      </c>
      <c r="F148" s="32" t="str">
        <f>VLOOKUP(Final_manabou_kanji_select[[#This Row],[Kanji no.]],Final_manabou_kanji[[Sr. no.]:[Meaning]],4,0)</f>
        <v>စတော်ဘယ်ရီဖျော်ရည်</v>
      </c>
      <c r="G148" s="37" t="str">
        <f>VLOOKUP(Final_manabou_kanji_select[[#This Row],[Kanji no.]],Final_manabou_kanji[[Sr. no.]:[Meaning]],5,0)</f>
        <v/>
      </c>
      <c r="H148" t="e">
        <f>VLOOKUP(Final_manabou_kanji_select[[#This Row],[Kanji no.]],Final_manabou_kanji[[Sr. no.]:[Meaning]],7,0)</f>
        <v>#REF!</v>
      </c>
      <c r="I148" t="str">
        <f>VLOOKUP(Final_manabou_kanji_select[[#This Row],[Kanji no.]],Final_manabou_kanji[[Sr. no.]:[Meaning]],8,0)</f>
        <v>Strawberry + condensed milk drink</v>
      </c>
      <c r="J148" s="3"/>
    </row>
    <row r="149" spans="2:10" ht="14.25" customHeight="1" x14ac:dyDescent="0.3">
      <c r="B149" s="37">
        <f>ROW()-ROW(Final_manabou_kanji_select[#Headers])</f>
        <v>147</v>
      </c>
      <c r="C149" s="37">
        <f>IF($A$1="",
VLOOKUP(Final_manabou_kanji_select[[#This Row],[Sr no.]],Raw_data_N2_Kanji[[No_marking]:[Sr. No.3]],5,0),
VLOOKUP(VALUE(Final_manabou_kanji_select[[#This Row],[Sr no.]]),Raw_data_N2_Kanji[[Marking_sr]:[Sr. No.3]],2,0))</f>
        <v>161</v>
      </c>
      <c r="D149" s="37" t="str">
        <f>VLOOKUP(Final_manabou_kanji_select[[#This Row],[Kanji no.]],Raw_data_N2_Kanji[[Sr. no.]:[Lecture_no]],3,0)</f>
        <v>Drinks &amp; beverages</v>
      </c>
      <c r="E149" s="37" t="str">
        <f>VLOOKUP(Final_manabou_kanji_select[[#This Row],[Kanji no.]],Final_manabou_kanji[[Sr. no.]:[Meaning]],3,0)</f>
        <v/>
      </c>
      <c r="F149" s="32" t="str">
        <f>VLOOKUP(Final_manabou_kanji_select[[#This Row],[Kanji no.]],Final_manabou_kanji[[Sr. no.]:[Meaning]],4,0)</f>
        <v>သီးစုံဖျော်ရည်</v>
      </c>
      <c r="G149" s="37" t="str">
        <f>VLOOKUP(Final_manabou_kanji_select[[#This Row],[Kanji no.]],Final_manabou_kanji[[Sr. no.]:[Meaning]],5,0)</f>
        <v/>
      </c>
      <c r="H149" t="e">
        <f>VLOOKUP(Final_manabou_kanji_select[[#This Row],[Kanji no.]],Final_manabou_kanji[[Sr. no.]:[Meaning]],7,0)</f>
        <v>#REF!</v>
      </c>
      <c r="I149" t="str">
        <f>VLOOKUP(Final_manabou_kanji_select[[#This Row],[Kanji no.]],Final_manabou_kanji[[Sr. no.]:[Meaning]],8,0)</f>
        <v>Mixed fruit juice</v>
      </c>
      <c r="J149" s="3"/>
    </row>
    <row r="150" spans="2:10" ht="14.25" customHeight="1" x14ac:dyDescent="0.3">
      <c r="B150" s="37">
        <f>ROW()-ROW(Final_manabou_kanji_select[#Headers])</f>
        <v>148</v>
      </c>
      <c r="C150" s="37">
        <f>IF($A$1="",
VLOOKUP(Final_manabou_kanji_select[[#This Row],[Sr no.]],Raw_data_N2_Kanji[[No_marking]:[Sr. No.3]],5,0),
VLOOKUP(VALUE(Final_manabou_kanji_select[[#This Row],[Sr no.]]),Raw_data_N2_Kanji[[Marking_sr]:[Sr. No.3]],2,0))</f>
        <v>162</v>
      </c>
      <c r="D150" s="37" t="str">
        <f>VLOOKUP(Final_manabou_kanji_select[[#This Row],[Kanji no.]],Raw_data_N2_Kanji[[Sr. no.]:[Lecture_no]],3,0)</f>
        <v>Drinks &amp; beverages</v>
      </c>
      <c r="E150" s="37" t="str">
        <f>VLOOKUP(Final_manabou_kanji_select[[#This Row],[Kanji no.]],Final_manabou_kanji[[Sr. no.]:[Meaning]],3,0)</f>
        <v/>
      </c>
      <c r="F150" s="32" t="str">
        <f>VLOOKUP(Final_manabou_kanji_select[[#This Row],[Kanji no.]],Final_manabou_kanji[[Sr. no.]:[Meaning]],4,0)</f>
        <v>ကိုကာကိုလာ</v>
      </c>
      <c r="G150" s="37" t="str">
        <f>VLOOKUP(Final_manabou_kanji_select[[#This Row],[Kanji no.]],Final_manabou_kanji[[Sr. no.]:[Meaning]],5,0)</f>
        <v/>
      </c>
      <c r="H150" t="e">
        <f>VLOOKUP(Final_manabou_kanji_select[[#This Row],[Kanji no.]],Final_manabou_kanji[[Sr. no.]:[Meaning]],7,0)</f>
        <v>#REF!</v>
      </c>
      <c r="I150" t="str">
        <f>VLOOKUP(Final_manabou_kanji_select[[#This Row],[Kanji no.]],Final_manabou_kanji[[Sr. no.]:[Meaning]],8,0)</f>
        <v>Coca Cola</v>
      </c>
      <c r="J150" s="3"/>
    </row>
    <row r="151" spans="2:10" ht="14.25" customHeight="1" x14ac:dyDescent="0.3">
      <c r="B151" s="37">
        <f>ROW()-ROW(Final_manabou_kanji_select[#Headers])</f>
        <v>149</v>
      </c>
      <c r="C151" s="37">
        <f>IF($A$1="",
VLOOKUP(Final_manabou_kanji_select[[#This Row],[Sr no.]],Raw_data_N2_Kanji[[No_marking]:[Sr. No.3]],5,0),
VLOOKUP(VALUE(Final_manabou_kanji_select[[#This Row],[Sr no.]]),Raw_data_N2_Kanji[[Marking_sr]:[Sr. No.3]],2,0))</f>
        <v>163</v>
      </c>
      <c r="D151" s="37" t="str">
        <f>VLOOKUP(Final_manabou_kanji_select[[#This Row],[Kanji no.]],Raw_data_N2_Kanji[[Sr. no.]:[Lecture_no]],3,0)</f>
        <v>Drinks &amp; beverages</v>
      </c>
      <c r="E151" s="37" t="str">
        <f>VLOOKUP(Final_manabou_kanji_select[[#This Row],[Kanji no.]],Final_manabou_kanji[[Sr. no.]:[Meaning]],3,0)</f>
        <v/>
      </c>
      <c r="F151" s="32" t="str">
        <f>VLOOKUP(Final_manabou_kanji_select[[#This Row],[Kanji no.]],Final_manabou_kanji[[Sr. no.]:[Meaning]],4,0)</f>
        <v>ပက်စီ</v>
      </c>
      <c r="G151" s="37" t="str">
        <f>VLOOKUP(Final_manabou_kanji_select[[#This Row],[Kanji no.]],Final_manabou_kanji[[Sr. no.]:[Meaning]],5,0)</f>
        <v/>
      </c>
      <c r="H151" t="e">
        <f>VLOOKUP(Final_manabou_kanji_select[[#This Row],[Kanji no.]],Final_manabou_kanji[[Sr. no.]:[Meaning]],7,0)</f>
        <v>#REF!</v>
      </c>
      <c r="I151" t="str">
        <f>VLOOKUP(Final_manabou_kanji_select[[#This Row],[Kanji no.]],Final_manabou_kanji[[Sr. no.]:[Meaning]],8,0)</f>
        <v>Pepsi</v>
      </c>
      <c r="J151" s="3"/>
    </row>
    <row r="152" spans="2:10" ht="14.25" customHeight="1" x14ac:dyDescent="0.3">
      <c r="B152" s="37">
        <f>ROW()-ROW(Final_manabou_kanji_select[#Headers])</f>
        <v>150</v>
      </c>
      <c r="C152" s="37">
        <f>IF($A$1="",
VLOOKUP(Final_manabou_kanji_select[[#This Row],[Sr no.]],Raw_data_N2_Kanji[[No_marking]:[Sr. No.3]],5,0),
VLOOKUP(VALUE(Final_manabou_kanji_select[[#This Row],[Sr no.]]),Raw_data_N2_Kanji[[Marking_sr]:[Sr. No.3]],2,0))</f>
        <v>164</v>
      </c>
      <c r="D152" s="37" t="str">
        <f>VLOOKUP(Final_manabou_kanji_select[[#This Row],[Kanji no.]],Raw_data_N2_Kanji[[Sr. no.]:[Lecture_no]],3,0)</f>
        <v>Drinks &amp; beverages</v>
      </c>
      <c r="E152" s="37" t="str">
        <f>VLOOKUP(Final_manabou_kanji_select[[#This Row],[Kanji no.]],Final_manabou_kanji[[Sr. no.]:[Meaning]],3,0)</f>
        <v/>
      </c>
      <c r="F152" s="32" t="str">
        <f>VLOOKUP(Final_manabou_kanji_select[[#This Row],[Kanji no.]],Final_manabou_kanji[[Sr. no.]:[Meaning]],4,0)</f>
        <v>ဘီယာ</v>
      </c>
      <c r="G152" s="37" t="str">
        <f>VLOOKUP(Final_manabou_kanji_select[[#This Row],[Kanji no.]],Final_manabou_kanji[[Sr. no.]:[Meaning]],5,0)</f>
        <v/>
      </c>
      <c r="H152" t="e">
        <f>VLOOKUP(Final_manabou_kanji_select[[#This Row],[Kanji no.]],Final_manabou_kanji[[Sr. no.]:[Meaning]],7,0)</f>
        <v>#REF!</v>
      </c>
      <c r="I152" t="str">
        <f>VLOOKUP(Final_manabou_kanji_select[[#This Row],[Kanji no.]],Final_manabou_kanji[[Sr. no.]:[Meaning]],8,0)</f>
        <v>Beer</v>
      </c>
      <c r="J152" s="3"/>
    </row>
    <row r="153" spans="2:10" ht="14.25" customHeight="1" x14ac:dyDescent="0.3">
      <c r="B153" s="37">
        <f>ROW()-ROW(Final_manabou_kanji_select[#Headers])</f>
        <v>151</v>
      </c>
      <c r="C153" s="37">
        <f>IF($A$1="",
VLOOKUP(Final_manabou_kanji_select[[#This Row],[Sr no.]],Raw_data_N2_Kanji[[No_marking]:[Sr. No.3]],5,0),
VLOOKUP(VALUE(Final_manabou_kanji_select[[#This Row],[Sr no.]]),Raw_data_N2_Kanji[[Marking_sr]:[Sr. No.3]],2,0))</f>
        <v>165</v>
      </c>
      <c r="D153" s="37" t="str">
        <f>VLOOKUP(Final_manabou_kanji_select[[#This Row],[Kanji no.]],Raw_data_N2_Kanji[[Sr. no.]:[Lecture_no]],3,0)</f>
        <v>Drinks &amp; beverages</v>
      </c>
      <c r="E153" s="37" t="str">
        <f>VLOOKUP(Final_manabou_kanji_select[[#This Row],[Kanji no.]],Final_manabou_kanji[[Sr. no.]:[Meaning]],3,0)</f>
        <v/>
      </c>
      <c r="F153" s="32" t="str">
        <f>VLOOKUP(Final_manabou_kanji_select[[#This Row],[Kanji no.]],Final_manabou_kanji[[Sr. no.]:[Meaning]],4,0)</f>
        <v>ဝိုင်</v>
      </c>
      <c r="G153" s="37" t="str">
        <f>VLOOKUP(Final_manabou_kanji_select[[#This Row],[Kanji no.]],Final_manabou_kanji[[Sr. no.]:[Meaning]],5,0)</f>
        <v/>
      </c>
      <c r="H153" t="str">
        <f>VLOOKUP(Final_manabou_kanji_select[[#This Row],[Kanji no.]],Final_manabou_kanji[[Sr. no.]:[Meaning]],7,0)</f>
        <v/>
      </c>
      <c r="I153" t="str">
        <f>VLOOKUP(Final_manabou_kanji_select[[#This Row],[Kanji no.]],Final_manabou_kanji[[Sr. no.]:[Meaning]],8,0)</f>
        <v>Wine</v>
      </c>
      <c r="J153" s="3"/>
    </row>
    <row r="154" spans="2:10" ht="14.25" customHeight="1" x14ac:dyDescent="0.3">
      <c r="B154" s="37">
        <f>ROW()-ROW(Final_manabou_kanji_select[#Headers])</f>
        <v>152</v>
      </c>
      <c r="C154" s="37">
        <f>IF($A$1="",
VLOOKUP(Final_manabou_kanji_select[[#This Row],[Sr no.]],Raw_data_N2_Kanji[[No_marking]:[Sr. No.3]],5,0),
VLOOKUP(VALUE(Final_manabou_kanji_select[[#This Row],[Sr no.]]),Raw_data_N2_Kanji[[Marking_sr]:[Sr. No.3]],2,0))</f>
        <v>166</v>
      </c>
      <c r="D154" s="37" t="str">
        <f>VLOOKUP(Final_manabou_kanji_select[[#This Row],[Kanji no.]],Raw_data_N2_Kanji[[Sr. no.]:[Lecture_no]],3,0)</f>
        <v>Drinks &amp; beverages</v>
      </c>
      <c r="E154" s="37" t="str">
        <f>VLOOKUP(Final_manabou_kanji_select[[#This Row],[Kanji no.]],Final_manabou_kanji[[Sr. no.]:[Meaning]],3,0)</f>
        <v/>
      </c>
      <c r="F154" s="32" t="str">
        <f>VLOOKUP(Final_manabou_kanji_select[[#This Row],[Kanji no.]],Final_manabou_kanji[[Sr. no.]:[Meaning]],4,0)</f>
        <v>ဝိုင်အနီ</v>
      </c>
      <c r="G154" s="37" t="str">
        <f>VLOOKUP(Final_manabou_kanji_select[[#This Row],[Kanji no.]],Final_manabou_kanji[[Sr. no.]:[Meaning]],5,0)</f>
        <v/>
      </c>
      <c r="H154" t="e">
        <f>VLOOKUP(Final_manabou_kanji_select[[#This Row],[Kanji no.]],Final_manabou_kanji[[Sr. no.]:[Meaning]],7,0)</f>
        <v>#REF!</v>
      </c>
      <c r="I154" t="str">
        <f>VLOOKUP(Final_manabou_kanji_select[[#This Row],[Kanji no.]],Final_manabou_kanji[[Sr. no.]:[Meaning]],8,0)</f>
        <v>Red wine</v>
      </c>
      <c r="J154" s="3"/>
    </row>
    <row r="155" spans="2:10" ht="14.25" customHeight="1" x14ac:dyDescent="0.3">
      <c r="B155" s="37">
        <f>ROW()-ROW(Final_manabou_kanji_select[#Headers])</f>
        <v>153</v>
      </c>
      <c r="C155" s="37">
        <f>IF($A$1="",
VLOOKUP(Final_manabou_kanji_select[[#This Row],[Sr no.]],Raw_data_N2_Kanji[[No_marking]:[Sr. No.3]],5,0),
VLOOKUP(VALUE(Final_manabou_kanji_select[[#This Row],[Sr no.]]),Raw_data_N2_Kanji[[Marking_sr]:[Sr. No.3]],2,0))</f>
        <v>167</v>
      </c>
      <c r="D155" s="37" t="str">
        <f>VLOOKUP(Final_manabou_kanji_select[[#This Row],[Kanji no.]],Raw_data_N2_Kanji[[Sr. no.]:[Lecture_no]],3,0)</f>
        <v>Drinks &amp; beverages</v>
      </c>
      <c r="E155" s="37" t="str">
        <f>VLOOKUP(Final_manabou_kanji_select[[#This Row],[Kanji no.]],Final_manabou_kanji[[Sr. no.]:[Meaning]],3,0)</f>
        <v/>
      </c>
      <c r="F155" s="32" t="str">
        <f>VLOOKUP(Final_manabou_kanji_select[[#This Row],[Kanji no.]],Final_manabou_kanji[[Sr. no.]:[Meaning]],4,0)</f>
        <v>ဝိုင်အဖြူ</v>
      </c>
      <c r="G155" s="37" t="str">
        <f>VLOOKUP(Final_manabou_kanji_select[[#This Row],[Kanji no.]],Final_manabou_kanji[[Sr. no.]:[Meaning]],5,0)</f>
        <v/>
      </c>
      <c r="H155" t="e">
        <f>VLOOKUP(Final_manabou_kanji_select[[#This Row],[Kanji no.]],Final_manabou_kanji[[Sr. no.]:[Meaning]],7,0)</f>
        <v>#REF!</v>
      </c>
      <c r="I155" t="str">
        <f>VLOOKUP(Final_manabou_kanji_select[[#This Row],[Kanji no.]],Final_manabou_kanji[[Sr. no.]:[Meaning]],8,0)</f>
        <v>White wine</v>
      </c>
      <c r="J155" s="3"/>
    </row>
    <row r="156" spans="2:10" ht="14.25" customHeight="1" x14ac:dyDescent="0.3">
      <c r="B156" s="37">
        <f>ROW()-ROW(Final_manabou_kanji_select[#Headers])</f>
        <v>154</v>
      </c>
      <c r="C156" s="37">
        <f>IF($A$1="",
VLOOKUP(Final_manabou_kanji_select[[#This Row],[Sr no.]],Raw_data_N2_Kanji[[No_marking]:[Sr. No.3]],5,0),
VLOOKUP(VALUE(Final_manabou_kanji_select[[#This Row],[Sr no.]]),Raw_data_N2_Kanji[[Marking_sr]:[Sr. No.3]],2,0))</f>
        <v>168</v>
      </c>
      <c r="D156" s="37" t="str">
        <f>VLOOKUP(Final_manabou_kanji_select[[#This Row],[Kanji no.]],Raw_data_N2_Kanji[[Sr. no.]:[Lecture_no]],3,0)</f>
        <v>Drinks &amp; beverages</v>
      </c>
      <c r="E156" s="37" t="str">
        <f>VLOOKUP(Final_manabou_kanji_select[[#This Row],[Kanji no.]],Final_manabou_kanji[[Sr. no.]:[Meaning]],3,0)</f>
        <v/>
      </c>
      <c r="F156" s="32" t="str">
        <f>VLOOKUP(Final_manabou_kanji_select[[#This Row],[Kanji no.]],Final_manabou_kanji[[Sr. no.]:[Meaning]],4,0)</f>
        <v>အရက်</v>
      </c>
      <c r="G156" s="37" t="str">
        <f>VLOOKUP(Final_manabou_kanji_select[[#This Row],[Kanji no.]],Final_manabou_kanji[[Sr. no.]:[Meaning]],5,0)</f>
        <v/>
      </c>
      <c r="H156" t="e">
        <f>VLOOKUP(Final_manabou_kanji_select[[#This Row],[Kanji no.]],Final_manabou_kanji[[Sr. no.]:[Meaning]],7,0)</f>
        <v>#REF!</v>
      </c>
      <c r="I156" t="str">
        <f>VLOOKUP(Final_manabou_kanji_select[[#This Row],[Kanji no.]],Final_manabou_kanji[[Sr. no.]:[Meaning]],8,0)</f>
        <v>Alcohol / Liquor</v>
      </c>
      <c r="J156" s="3"/>
    </row>
    <row r="157" spans="2:10" ht="14.25" customHeight="1" x14ac:dyDescent="0.3">
      <c r="B157" s="37">
        <f>ROW()-ROW(Final_manabou_kanji_select[#Headers])</f>
        <v>155</v>
      </c>
      <c r="C157" s="37">
        <f>IF($A$1="",
VLOOKUP(Final_manabou_kanji_select[[#This Row],[Sr no.]],Raw_data_N2_Kanji[[No_marking]:[Sr. No.3]],5,0),
VLOOKUP(VALUE(Final_manabou_kanji_select[[#This Row],[Sr no.]]),Raw_data_N2_Kanji[[Marking_sr]:[Sr. No.3]],2,0))</f>
        <v>169</v>
      </c>
      <c r="D157" s="37" t="str">
        <f>VLOOKUP(Final_manabou_kanji_select[[#This Row],[Kanji no.]],Raw_data_N2_Kanji[[Sr. no.]:[Lecture_no]],3,0)</f>
        <v>Drinks &amp; beverages</v>
      </c>
      <c r="E157" s="37" t="str">
        <f>VLOOKUP(Final_manabou_kanji_select[[#This Row],[Kanji no.]],Final_manabou_kanji[[Sr. no.]:[Meaning]],3,0)</f>
        <v/>
      </c>
      <c r="F157" s="32" t="str">
        <f>VLOOKUP(Final_manabou_kanji_select[[#This Row],[Kanji no.]],Final_manabou_kanji[[Sr. no.]:[Meaning]],4,0)</f>
        <v>ကော့ညက်</v>
      </c>
      <c r="G157" s="37" t="str">
        <f>VLOOKUP(Final_manabou_kanji_select[[#This Row],[Kanji no.]],Final_manabou_kanji[[Sr. no.]:[Meaning]],5,0)</f>
        <v/>
      </c>
      <c r="H157" t="e">
        <f>VLOOKUP(Final_manabou_kanji_select[[#This Row],[Kanji no.]],Final_manabou_kanji[[Sr. no.]:[Meaning]],7,0)</f>
        <v>#REF!</v>
      </c>
      <c r="I157" t="str">
        <f>VLOOKUP(Final_manabou_kanji_select[[#This Row],[Kanji no.]],Final_manabou_kanji[[Sr. no.]:[Meaning]],8,0)</f>
        <v>Cognac</v>
      </c>
      <c r="J157" s="3"/>
    </row>
    <row r="158" spans="2:10" ht="14.25" customHeight="1" x14ac:dyDescent="0.3">
      <c r="B158" s="37">
        <f>ROW()-ROW(Final_manabou_kanji_select[#Headers])</f>
        <v>156</v>
      </c>
      <c r="C158" s="37">
        <f>IF($A$1="",
VLOOKUP(Final_manabou_kanji_select[[#This Row],[Sr no.]],Raw_data_N2_Kanji[[No_marking]:[Sr. No.3]],5,0),
VLOOKUP(VALUE(Final_manabou_kanji_select[[#This Row],[Sr no.]]),Raw_data_N2_Kanji[[Marking_sr]:[Sr. No.3]],2,0))</f>
        <v>170</v>
      </c>
      <c r="D158" s="37" t="str">
        <f>VLOOKUP(Final_manabou_kanji_select[[#This Row],[Kanji no.]],Raw_data_N2_Kanji[[Sr. no.]:[Lecture_no]],3,0)</f>
        <v>Drinks &amp; beverages</v>
      </c>
      <c r="E158" s="37" t="str">
        <f>VLOOKUP(Final_manabou_kanji_select[[#This Row],[Kanji no.]],Final_manabou_kanji[[Sr. no.]:[Meaning]],3,0)</f>
        <v/>
      </c>
      <c r="F158" s="32" t="str">
        <f>VLOOKUP(Final_manabou_kanji_select[[#This Row],[Kanji no.]],Final_manabou_kanji[[Sr. no.]:[Meaning]],4,0)</f>
        <v>ဂျင်</v>
      </c>
      <c r="G158" s="37" t="str">
        <f>VLOOKUP(Final_manabou_kanji_select[[#This Row],[Kanji no.]],Final_manabou_kanji[[Sr. no.]:[Meaning]],5,0)</f>
        <v/>
      </c>
      <c r="H158" t="str">
        <f>VLOOKUP(Final_manabou_kanji_select[[#This Row],[Kanji no.]],Final_manabou_kanji[[Sr. no.]:[Meaning]],7,0)</f>
        <v/>
      </c>
      <c r="I158" t="str">
        <f>VLOOKUP(Final_manabou_kanji_select[[#This Row],[Kanji no.]],Final_manabou_kanji[[Sr. no.]:[Meaning]],8,0)</f>
        <v>Jin</v>
      </c>
      <c r="J158" s="3"/>
    </row>
    <row r="159" spans="2:10" ht="14.25" customHeight="1" x14ac:dyDescent="0.3">
      <c r="B159" s="37">
        <f>ROW()-ROW(Final_manabou_kanji_select[#Headers])</f>
        <v>157</v>
      </c>
      <c r="C159" s="37">
        <f>IF($A$1="",
VLOOKUP(Final_manabou_kanji_select[[#This Row],[Sr no.]],Raw_data_N2_Kanji[[No_marking]:[Sr. No.3]],5,0),
VLOOKUP(VALUE(Final_manabou_kanji_select[[#This Row],[Sr no.]]),Raw_data_N2_Kanji[[Marking_sr]:[Sr. No.3]],2,0))</f>
        <v>171</v>
      </c>
      <c r="D159" s="37" t="str">
        <f>VLOOKUP(Final_manabou_kanji_select[[#This Row],[Kanji no.]],Raw_data_N2_Kanji[[Sr. no.]:[Lecture_no]],3,0)</f>
        <v>Drinks &amp; beverages</v>
      </c>
      <c r="E159" s="37" t="str">
        <f>VLOOKUP(Final_manabou_kanji_select[[#This Row],[Kanji no.]],Final_manabou_kanji[[Sr. no.]:[Meaning]],3,0)</f>
        <v/>
      </c>
      <c r="F159" s="32" t="str">
        <f>VLOOKUP(Final_manabou_kanji_select[[#This Row],[Kanji no.]],Final_manabou_kanji[[Sr. no.]:[Meaning]],4,0)</f>
        <v>ဘရန်ဒီ</v>
      </c>
      <c r="G159" s="37" t="str">
        <f>VLOOKUP(Final_manabou_kanji_select[[#This Row],[Kanji no.]],Final_manabou_kanji[[Sr. no.]:[Meaning]],5,0)</f>
        <v/>
      </c>
      <c r="H159" t="e">
        <f>VLOOKUP(Final_manabou_kanji_select[[#This Row],[Kanji no.]],Final_manabou_kanji[[Sr. no.]:[Meaning]],7,0)</f>
        <v>#REF!</v>
      </c>
      <c r="I159" t="str">
        <f>VLOOKUP(Final_manabou_kanji_select[[#This Row],[Kanji no.]],Final_manabou_kanji[[Sr. no.]:[Meaning]],8,0)</f>
        <v>Brandy</v>
      </c>
      <c r="J159" s="3"/>
    </row>
    <row r="160" spans="2:10" ht="14.25" customHeight="1" x14ac:dyDescent="0.3">
      <c r="B160" s="37">
        <f>ROW()-ROW(Final_manabou_kanji_select[#Headers])</f>
        <v>158</v>
      </c>
      <c r="C160" s="37">
        <f>IF($A$1="",
VLOOKUP(Final_manabou_kanji_select[[#This Row],[Sr no.]],Raw_data_N2_Kanji[[No_marking]:[Sr. No.3]],5,0),
VLOOKUP(VALUE(Final_manabou_kanji_select[[#This Row],[Sr no.]]),Raw_data_N2_Kanji[[Marking_sr]:[Sr. No.3]],2,0))</f>
        <v>172</v>
      </c>
      <c r="D160" s="37" t="str">
        <f>VLOOKUP(Final_manabou_kanji_select[[#This Row],[Kanji no.]],Raw_data_N2_Kanji[[Sr. no.]:[Lecture_no]],3,0)</f>
        <v>Drinks &amp; beverages</v>
      </c>
      <c r="E160" s="37" t="str">
        <f>VLOOKUP(Final_manabou_kanji_select[[#This Row],[Kanji no.]],Final_manabou_kanji[[Sr. no.]:[Meaning]],3,0)</f>
        <v/>
      </c>
      <c r="F160" s="32" t="str">
        <f>VLOOKUP(Final_manabou_kanji_select[[#This Row],[Kanji no.]],Final_manabou_kanji[[Sr. no.]:[Meaning]],4,0)</f>
        <v>ရမ်</v>
      </c>
      <c r="G160" s="37" t="str">
        <f>VLOOKUP(Final_manabou_kanji_select[[#This Row],[Kanji no.]],Final_manabou_kanji[[Sr. no.]:[Meaning]],5,0)</f>
        <v/>
      </c>
      <c r="H160" t="str">
        <f>VLOOKUP(Final_manabou_kanji_select[[#This Row],[Kanji no.]],Final_manabou_kanji[[Sr. no.]:[Meaning]],7,0)</f>
        <v/>
      </c>
      <c r="I160" t="str">
        <f>VLOOKUP(Final_manabou_kanji_select[[#This Row],[Kanji no.]],Final_manabou_kanji[[Sr. no.]:[Meaning]],8,0)</f>
        <v>Rum</v>
      </c>
      <c r="J160" s="3"/>
    </row>
    <row r="161" spans="2:10" ht="14.25" customHeight="1" x14ac:dyDescent="0.3">
      <c r="B161" s="37">
        <f>ROW()-ROW(Final_manabou_kanji_select[#Headers])</f>
        <v>159</v>
      </c>
      <c r="C161" s="37">
        <f>IF($A$1="",
VLOOKUP(Final_manabou_kanji_select[[#This Row],[Sr no.]],Raw_data_N2_Kanji[[No_marking]:[Sr. No.3]],5,0),
VLOOKUP(VALUE(Final_manabou_kanji_select[[#This Row],[Sr no.]]),Raw_data_N2_Kanji[[Marking_sr]:[Sr. No.3]],2,0))</f>
        <v>173</v>
      </c>
      <c r="D161" s="37" t="str">
        <f>VLOOKUP(Final_manabou_kanji_select[[#This Row],[Kanji no.]],Raw_data_N2_Kanji[[Sr. no.]:[Lecture_no]],3,0)</f>
        <v>Drinks &amp; beverages</v>
      </c>
      <c r="E161" s="37" t="str">
        <f>VLOOKUP(Final_manabou_kanji_select[[#This Row],[Kanji no.]],Final_manabou_kanji[[Sr. no.]:[Meaning]],3,0)</f>
        <v/>
      </c>
      <c r="F161" s="32" t="str">
        <f>VLOOKUP(Final_manabou_kanji_select[[#This Row],[Kanji no.]],Final_manabou_kanji[[Sr. no.]:[Meaning]],4,0)</f>
        <v>ဗော့ကာ</v>
      </c>
      <c r="G161" s="37" t="str">
        <f>VLOOKUP(Final_manabou_kanji_select[[#This Row],[Kanji no.]],Final_manabou_kanji[[Sr. no.]:[Meaning]],5,0)</f>
        <v/>
      </c>
      <c r="H161" t="e">
        <f>VLOOKUP(Final_manabou_kanji_select[[#This Row],[Kanji no.]],Final_manabou_kanji[[Sr. no.]:[Meaning]],7,0)</f>
        <v>#REF!</v>
      </c>
      <c r="I161" t="str">
        <f>VLOOKUP(Final_manabou_kanji_select[[#This Row],[Kanji no.]],Final_manabou_kanji[[Sr. no.]:[Meaning]],8,0)</f>
        <v>Vodka</v>
      </c>
      <c r="J161" s="3"/>
    </row>
    <row r="162" spans="2:10" ht="14.25" customHeight="1" x14ac:dyDescent="0.3">
      <c r="B162" s="37">
        <f>ROW()-ROW(Final_manabou_kanji_select[#Headers])</f>
        <v>160</v>
      </c>
      <c r="C162" s="37">
        <f>IF($A$1="",
VLOOKUP(Final_manabou_kanji_select[[#This Row],[Sr no.]],Raw_data_N2_Kanji[[No_marking]:[Sr. No.3]],5,0),
VLOOKUP(VALUE(Final_manabou_kanji_select[[#This Row],[Sr no.]]),Raw_data_N2_Kanji[[Marking_sr]:[Sr. No.3]],2,0))</f>
        <v>174</v>
      </c>
      <c r="D162" s="37" t="str">
        <f>VLOOKUP(Final_manabou_kanji_select[[#This Row],[Kanji no.]],Raw_data_N2_Kanji[[Sr. no.]:[Lecture_no]],3,0)</f>
        <v>Drinks &amp; beverages</v>
      </c>
      <c r="E162" s="37" t="str">
        <f>VLOOKUP(Final_manabou_kanji_select[[#This Row],[Kanji no.]],Final_manabou_kanji[[Sr. no.]:[Meaning]],3,0)</f>
        <v/>
      </c>
      <c r="F162" s="32" t="str">
        <f>VLOOKUP(Final_manabou_kanji_select[[#This Row],[Kanji no.]],Final_manabou_kanji[[Sr. no.]:[Meaning]],4,0)</f>
        <v>မာတီနီ</v>
      </c>
      <c r="G162" s="37" t="str">
        <f>VLOOKUP(Final_manabou_kanji_select[[#This Row],[Kanji no.]],Final_manabou_kanji[[Sr. no.]:[Meaning]],5,0)</f>
        <v/>
      </c>
      <c r="H162" t="e">
        <f>VLOOKUP(Final_manabou_kanji_select[[#This Row],[Kanji no.]],Final_manabou_kanji[[Sr. no.]:[Meaning]],7,0)</f>
        <v>#REF!</v>
      </c>
      <c r="I162" t="str">
        <f>VLOOKUP(Final_manabou_kanji_select[[#This Row],[Kanji no.]],Final_manabou_kanji[[Sr. no.]:[Meaning]],8,0)</f>
        <v>Martini</v>
      </c>
      <c r="J162" s="3"/>
    </row>
    <row r="163" spans="2:10" ht="14.25" customHeight="1" x14ac:dyDescent="0.3">
      <c r="B163" s="37">
        <f>ROW()-ROW(Final_manabou_kanji_select[#Headers])</f>
        <v>161</v>
      </c>
      <c r="C163" s="37">
        <f>IF($A$1="",
VLOOKUP(Final_manabou_kanji_select[[#This Row],[Sr no.]],Raw_data_N2_Kanji[[No_marking]:[Sr. No.3]],5,0),
VLOOKUP(VALUE(Final_manabou_kanji_select[[#This Row],[Sr no.]]),Raw_data_N2_Kanji[[Marking_sr]:[Sr. No.3]],2,0))</f>
        <v>175</v>
      </c>
      <c r="D163" s="37" t="str">
        <f>VLOOKUP(Final_manabou_kanji_select[[#This Row],[Kanji no.]],Raw_data_N2_Kanji[[Sr. no.]:[Lecture_no]],3,0)</f>
        <v>Drinks &amp; beverages</v>
      </c>
      <c r="E163" s="37" t="str">
        <f>VLOOKUP(Final_manabou_kanji_select[[#This Row],[Kanji no.]],Final_manabou_kanji[[Sr. no.]:[Meaning]],3,0)</f>
        <v/>
      </c>
      <c r="F163" s="32" t="str">
        <f>VLOOKUP(Final_manabou_kanji_select[[#This Row],[Kanji no.]],Final_manabou_kanji[[Sr. no.]:[Meaning]],4,0)</f>
        <v>ရှယ်ရီ</v>
      </c>
      <c r="G163" s="37" t="str">
        <f>VLOOKUP(Final_manabou_kanji_select[[#This Row],[Kanji no.]],Final_manabou_kanji[[Sr. no.]:[Meaning]],5,0)</f>
        <v/>
      </c>
      <c r="H163" t="e">
        <f>VLOOKUP(Final_manabou_kanji_select[[#This Row],[Kanji no.]],Final_manabou_kanji[[Sr. no.]:[Meaning]],7,0)</f>
        <v>#REF!</v>
      </c>
      <c r="I163" t="str">
        <f>VLOOKUP(Final_manabou_kanji_select[[#This Row],[Kanji no.]],Final_manabou_kanji[[Sr. no.]:[Meaning]],8,0)</f>
        <v>Sherry</v>
      </c>
      <c r="J163" s="3"/>
    </row>
    <row r="164" spans="2:10" ht="14.25" customHeight="1" x14ac:dyDescent="0.3">
      <c r="B164" s="37">
        <f>ROW()-ROW(Final_manabou_kanji_select[#Headers])</f>
        <v>162</v>
      </c>
      <c r="C164" s="37">
        <f>IF($A$1="",
VLOOKUP(Final_manabou_kanji_select[[#This Row],[Sr no.]],Raw_data_N2_Kanji[[No_marking]:[Sr. No.3]],5,0),
VLOOKUP(VALUE(Final_manabou_kanji_select[[#This Row],[Sr no.]]),Raw_data_N2_Kanji[[Marking_sr]:[Sr. No.3]],2,0))</f>
        <v>176</v>
      </c>
      <c r="D164" s="37" t="str">
        <f>VLOOKUP(Final_manabou_kanji_select[[#This Row],[Kanji no.]],Raw_data_N2_Kanji[[Sr. no.]:[Lecture_no]],3,0)</f>
        <v>Drinks &amp; beverages</v>
      </c>
      <c r="E164" s="37" t="str">
        <f>VLOOKUP(Final_manabou_kanji_select[[#This Row],[Kanji no.]],Final_manabou_kanji[[Sr. no.]:[Meaning]],3,0)</f>
        <v/>
      </c>
      <c r="F164" s="32" t="str">
        <f>VLOOKUP(Final_manabou_kanji_select[[#This Row],[Kanji no.]],Final_manabou_kanji[[Sr. no.]:[Meaning]],4,0)</f>
        <v>ရှမ်ပိန်</v>
      </c>
      <c r="G164" s="37" t="str">
        <f>VLOOKUP(Final_manabou_kanji_select[[#This Row],[Kanji no.]],Final_manabou_kanji[[Sr. no.]:[Meaning]],5,0)</f>
        <v/>
      </c>
      <c r="H164" t="e">
        <f>VLOOKUP(Final_manabou_kanji_select[[#This Row],[Kanji no.]],Final_manabou_kanji[[Sr. no.]:[Meaning]],7,0)</f>
        <v>#REF!</v>
      </c>
      <c r="I164" t="str">
        <f>VLOOKUP(Final_manabou_kanji_select[[#This Row],[Kanji no.]],Final_manabou_kanji[[Sr. no.]:[Meaning]],8,0)</f>
        <v>Champange</v>
      </c>
      <c r="J164" s="3"/>
    </row>
    <row r="165" spans="2:10" ht="14.25" customHeight="1" x14ac:dyDescent="0.3">
      <c r="B165" s="37">
        <f>ROW()-ROW(Final_manabou_kanji_select[#Headers])</f>
        <v>163</v>
      </c>
      <c r="C1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65" s="37" t="e">
        <f>VLOOKUP(Final_manabou_kanji_select[[#This Row],[Kanji no.]],Raw_data_N2_Kanji[[Sr. no.]:[Lecture_no]],3,0)</f>
        <v>#N/A</v>
      </c>
      <c r="E165" s="37" t="e">
        <f>VLOOKUP(Final_manabou_kanji_select[[#This Row],[Kanji no.]],Final_manabou_kanji[[Sr. no.]:[Meaning]],3,0)</f>
        <v>#N/A</v>
      </c>
      <c r="F165" s="32" t="e">
        <f>VLOOKUP(Final_manabou_kanji_select[[#This Row],[Kanji no.]],Final_manabou_kanji[[Sr. no.]:[Meaning]],4,0)</f>
        <v>#N/A</v>
      </c>
      <c r="G165" s="37" t="e">
        <f>VLOOKUP(Final_manabou_kanji_select[[#This Row],[Kanji no.]],Final_manabou_kanji[[Sr. no.]:[Meaning]],5,0)</f>
        <v>#N/A</v>
      </c>
      <c r="H165" t="e">
        <f>VLOOKUP(Final_manabou_kanji_select[[#This Row],[Kanji no.]],Final_manabou_kanji[[Sr. no.]:[Meaning]],7,0)</f>
        <v>#N/A</v>
      </c>
      <c r="I165" t="e">
        <f>VLOOKUP(Final_manabou_kanji_select[[#This Row],[Kanji no.]],Final_manabou_kanji[[Sr. no.]:[Meaning]],8,0)</f>
        <v>#N/A</v>
      </c>
      <c r="J165" s="3"/>
    </row>
    <row r="166" spans="2:10" ht="14.25" customHeight="1" x14ac:dyDescent="0.3">
      <c r="B166" s="37">
        <f>ROW()-ROW(Final_manabou_kanji_select[#Headers])</f>
        <v>164</v>
      </c>
      <c r="C1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66" s="37" t="e">
        <f>VLOOKUP(Final_manabou_kanji_select[[#This Row],[Kanji no.]],Raw_data_N2_Kanji[[Sr. no.]:[Lecture_no]],3,0)</f>
        <v>#N/A</v>
      </c>
      <c r="E166" s="37" t="e">
        <f>VLOOKUP(Final_manabou_kanji_select[[#This Row],[Kanji no.]],Final_manabou_kanji[[Sr. no.]:[Meaning]],3,0)</f>
        <v>#N/A</v>
      </c>
      <c r="F166" s="32" t="e">
        <f>VLOOKUP(Final_manabou_kanji_select[[#This Row],[Kanji no.]],Final_manabou_kanji[[Sr. no.]:[Meaning]],4,0)</f>
        <v>#N/A</v>
      </c>
      <c r="G166" s="37" t="e">
        <f>VLOOKUP(Final_manabou_kanji_select[[#This Row],[Kanji no.]],Final_manabou_kanji[[Sr. no.]:[Meaning]],5,0)</f>
        <v>#N/A</v>
      </c>
      <c r="H166" t="e">
        <f>VLOOKUP(Final_manabou_kanji_select[[#This Row],[Kanji no.]],Final_manabou_kanji[[Sr. no.]:[Meaning]],7,0)</f>
        <v>#N/A</v>
      </c>
      <c r="I166" t="e">
        <f>VLOOKUP(Final_manabou_kanji_select[[#This Row],[Kanji no.]],Final_manabou_kanji[[Sr. no.]:[Meaning]],8,0)</f>
        <v>#N/A</v>
      </c>
      <c r="J166" s="3"/>
    </row>
    <row r="167" spans="2:10" ht="14.25" customHeight="1" x14ac:dyDescent="0.3">
      <c r="B167" s="37">
        <f>ROW()-ROW(Final_manabou_kanji_select[#Headers])</f>
        <v>165</v>
      </c>
      <c r="C1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67" s="37" t="e">
        <f>VLOOKUP(Final_manabou_kanji_select[[#This Row],[Kanji no.]],Raw_data_N2_Kanji[[Sr. no.]:[Lecture_no]],3,0)</f>
        <v>#N/A</v>
      </c>
      <c r="E167" s="37" t="e">
        <f>VLOOKUP(Final_manabou_kanji_select[[#This Row],[Kanji no.]],Final_manabou_kanji[[Sr. no.]:[Meaning]],3,0)</f>
        <v>#N/A</v>
      </c>
      <c r="F167" s="32" t="e">
        <f>VLOOKUP(Final_manabou_kanji_select[[#This Row],[Kanji no.]],Final_manabou_kanji[[Sr. no.]:[Meaning]],4,0)</f>
        <v>#N/A</v>
      </c>
      <c r="G167" s="37" t="e">
        <f>VLOOKUP(Final_manabou_kanji_select[[#This Row],[Kanji no.]],Final_manabou_kanji[[Sr. no.]:[Meaning]],5,0)</f>
        <v>#N/A</v>
      </c>
      <c r="H167" t="e">
        <f>VLOOKUP(Final_manabou_kanji_select[[#This Row],[Kanji no.]],Final_manabou_kanji[[Sr. no.]:[Meaning]],7,0)</f>
        <v>#N/A</v>
      </c>
      <c r="I167" t="e">
        <f>VLOOKUP(Final_manabou_kanji_select[[#This Row],[Kanji no.]],Final_manabou_kanji[[Sr. no.]:[Meaning]],8,0)</f>
        <v>#N/A</v>
      </c>
      <c r="J167" s="3"/>
    </row>
    <row r="168" spans="2:10" ht="14.25" customHeight="1" x14ac:dyDescent="0.3">
      <c r="B168" s="37">
        <f>ROW()-ROW(Final_manabou_kanji_select[#Headers])</f>
        <v>166</v>
      </c>
      <c r="C1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68" s="37" t="e">
        <f>VLOOKUP(Final_manabou_kanji_select[[#This Row],[Kanji no.]],Raw_data_N2_Kanji[[Sr. no.]:[Lecture_no]],3,0)</f>
        <v>#N/A</v>
      </c>
      <c r="E168" s="37" t="e">
        <f>VLOOKUP(Final_manabou_kanji_select[[#This Row],[Kanji no.]],Final_manabou_kanji[[Sr. no.]:[Meaning]],3,0)</f>
        <v>#N/A</v>
      </c>
      <c r="F168" s="32" t="e">
        <f>VLOOKUP(Final_manabou_kanji_select[[#This Row],[Kanji no.]],Final_manabou_kanji[[Sr. no.]:[Meaning]],4,0)</f>
        <v>#N/A</v>
      </c>
      <c r="G168" s="37" t="e">
        <f>VLOOKUP(Final_manabou_kanji_select[[#This Row],[Kanji no.]],Final_manabou_kanji[[Sr. no.]:[Meaning]],5,0)</f>
        <v>#N/A</v>
      </c>
      <c r="H168" t="e">
        <f>VLOOKUP(Final_manabou_kanji_select[[#This Row],[Kanji no.]],Final_manabou_kanji[[Sr. no.]:[Meaning]],7,0)</f>
        <v>#N/A</v>
      </c>
      <c r="I168" t="e">
        <f>VLOOKUP(Final_manabou_kanji_select[[#This Row],[Kanji no.]],Final_manabou_kanji[[Sr. no.]:[Meaning]],8,0)</f>
        <v>#N/A</v>
      </c>
      <c r="J168" s="3"/>
    </row>
    <row r="169" spans="2:10" ht="14.25" customHeight="1" x14ac:dyDescent="0.3">
      <c r="B169" s="37">
        <f>ROW()-ROW(Final_manabou_kanji_select[#Headers])</f>
        <v>167</v>
      </c>
      <c r="C16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69" s="37" t="e">
        <f>VLOOKUP(Final_manabou_kanji_select[[#This Row],[Kanji no.]],Raw_data_N2_Kanji[[Sr. no.]:[Lecture_no]],3,0)</f>
        <v>#N/A</v>
      </c>
      <c r="E169" s="37" t="e">
        <f>VLOOKUP(Final_manabou_kanji_select[[#This Row],[Kanji no.]],Final_manabou_kanji[[Sr. no.]:[Meaning]],3,0)</f>
        <v>#N/A</v>
      </c>
      <c r="F169" s="32" t="e">
        <f>VLOOKUP(Final_manabou_kanji_select[[#This Row],[Kanji no.]],Final_manabou_kanji[[Sr. no.]:[Meaning]],4,0)</f>
        <v>#N/A</v>
      </c>
      <c r="G169" s="37" t="e">
        <f>VLOOKUP(Final_manabou_kanji_select[[#This Row],[Kanji no.]],Final_manabou_kanji[[Sr. no.]:[Meaning]],5,0)</f>
        <v>#N/A</v>
      </c>
      <c r="H169" t="e">
        <f>VLOOKUP(Final_manabou_kanji_select[[#This Row],[Kanji no.]],Final_manabou_kanji[[Sr. no.]:[Meaning]],7,0)</f>
        <v>#N/A</v>
      </c>
      <c r="I169" t="e">
        <f>VLOOKUP(Final_manabou_kanji_select[[#This Row],[Kanji no.]],Final_manabou_kanji[[Sr. no.]:[Meaning]],8,0)</f>
        <v>#N/A</v>
      </c>
      <c r="J169" s="3"/>
    </row>
    <row r="170" spans="2:10" ht="14.25" customHeight="1" x14ac:dyDescent="0.3">
      <c r="B170" s="37">
        <f>ROW()-ROW(Final_manabou_kanji_select[#Headers])</f>
        <v>168</v>
      </c>
      <c r="C17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0" s="37" t="e">
        <f>VLOOKUP(Final_manabou_kanji_select[[#This Row],[Kanji no.]],Raw_data_N2_Kanji[[Sr. no.]:[Lecture_no]],3,0)</f>
        <v>#N/A</v>
      </c>
      <c r="E170" s="37" t="e">
        <f>VLOOKUP(Final_manabou_kanji_select[[#This Row],[Kanji no.]],Final_manabou_kanji[[Sr. no.]:[Meaning]],3,0)</f>
        <v>#N/A</v>
      </c>
      <c r="F170" s="32" t="e">
        <f>VLOOKUP(Final_manabou_kanji_select[[#This Row],[Kanji no.]],Final_manabou_kanji[[Sr. no.]:[Meaning]],4,0)</f>
        <v>#N/A</v>
      </c>
      <c r="G170" s="37" t="e">
        <f>VLOOKUP(Final_manabou_kanji_select[[#This Row],[Kanji no.]],Final_manabou_kanji[[Sr. no.]:[Meaning]],5,0)</f>
        <v>#N/A</v>
      </c>
      <c r="H170" t="e">
        <f>VLOOKUP(Final_manabou_kanji_select[[#This Row],[Kanji no.]],Final_manabou_kanji[[Sr. no.]:[Meaning]],7,0)</f>
        <v>#N/A</v>
      </c>
      <c r="I170" t="e">
        <f>VLOOKUP(Final_manabou_kanji_select[[#This Row],[Kanji no.]],Final_manabou_kanji[[Sr. no.]:[Meaning]],8,0)</f>
        <v>#N/A</v>
      </c>
      <c r="J170" s="3"/>
    </row>
    <row r="171" spans="2:10" ht="14.25" customHeight="1" x14ac:dyDescent="0.3">
      <c r="B171" s="37">
        <f>ROW()-ROW(Final_manabou_kanji_select[#Headers])</f>
        <v>169</v>
      </c>
      <c r="C17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1" s="37" t="e">
        <f>VLOOKUP(Final_manabou_kanji_select[[#This Row],[Kanji no.]],Raw_data_N2_Kanji[[Sr. no.]:[Lecture_no]],3,0)</f>
        <v>#N/A</v>
      </c>
      <c r="E171" s="37" t="e">
        <f>VLOOKUP(Final_manabou_kanji_select[[#This Row],[Kanji no.]],Final_manabou_kanji[[Sr. no.]:[Meaning]],3,0)</f>
        <v>#N/A</v>
      </c>
      <c r="F171" s="32" t="e">
        <f>VLOOKUP(Final_manabou_kanji_select[[#This Row],[Kanji no.]],Final_manabou_kanji[[Sr. no.]:[Meaning]],4,0)</f>
        <v>#N/A</v>
      </c>
      <c r="G171" s="37" t="e">
        <f>VLOOKUP(Final_manabou_kanji_select[[#This Row],[Kanji no.]],Final_manabou_kanji[[Sr. no.]:[Meaning]],5,0)</f>
        <v>#N/A</v>
      </c>
      <c r="H171" t="e">
        <f>VLOOKUP(Final_manabou_kanji_select[[#This Row],[Kanji no.]],Final_manabou_kanji[[Sr. no.]:[Meaning]],7,0)</f>
        <v>#N/A</v>
      </c>
      <c r="I171" t="e">
        <f>VLOOKUP(Final_manabou_kanji_select[[#This Row],[Kanji no.]],Final_manabou_kanji[[Sr. no.]:[Meaning]],8,0)</f>
        <v>#N/A</v>
      </c>
      <c r="J171" s="3"/>
    </row>
    <row r="172" spans="2:10" ht="14.25" customHeight="1" x14ac:dyDescent="0.3">
      <c r="B172" s="37">
        <f>ROW()-ROW(Final_manabou_kanji_select[#Headers])</f>
        <v>170</v>
      </c>
      <c r="C17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2" s="37" t="e">
        <f>VLOOKUP(Final_manabou_kanji_select[[#This Row],[Kanji no.]],Raw_data_N2_Kanji[[Sr. no.]:[Lecture_no]],3,0)</f>
        <v>#N/A</v>
      </c>
      <c r="E172" s="37" t="e">
        <f>VLOOKUP(Final_manabou_kanji_select[[#This Row],[Kanji no.]],Final_manabou_kanji[[Sr. no.]:[Meaning]],3,0)</f>
        <v>#N/A</v>
      </c>
      <c r="F172" s="32" t="e">
        <f>VLOOKUP(Final_manabou_kanji_select[[#This Row],[Kanji no.]],Final_manabou_kanji[[Sr. no.]:[Meaning]],4,0)</f>
        <v>#N/A</v>
      </c>
      <c r="G172" s="37" t="e">
        <f>VLOOKUP(Final_manabou_kanji_select[[#This Row],[Kanji no.]],Final_manabou_kanji[[Sr. no.]:[Meaning]],5,0)</f>
        <v>#N/A</v>
      </c>
      <c r="H172" t="e">
        <f>VLOOKUP(Final_manabou_kanji_select[[#This Row],[Kanji no.]],Final_manabou_kanji[[Sr. no.]:[Meaning]],7,0)</f>
        <v>#N/A</v>
      </c>
      <c r="I172" t="e">
        <f>VLOOKUP(Final_manabou_kanji_select[[#This Row],[Kanji no.]],Final_manabou_kanji[[Sr. no.]:[Meaning]],8,0)</f>
        <v>#N/A</v>
      </c>
      <c r="J172" s="3"/>
    </row>
    <row r="173" spans="2:10" ht="14.25" customHeight="1" x14ac:dyDescent="0.3">
      <c r="B173" s="37">
        <f>ROW()-ROW(Final_manabou_kanji_select[#Headers])</f>
        <v>171</v>
      </c>
      <c r="C17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3" s="37" t="e">
        <f>VLOOKUP(Final_manabou_kanji_select[[#This Row],[Kanji no.]],Raw_data_N2_Kanji[[Sr. no.]:[Lecture_no]],3,0)</f>
        <v>#N/A</v>
      </c>
      <c r="E173" s="37" t="e">
        <f>VLOOKUP(Final_manabou_kanji_select[[#This Row],[Kanji no.]],Final_manabou_kanji[[Sr. no.]:[Meaning]],3,0)</f>
        <v>#N/A</v>
      </c>
      <c r="F173" s="32" t="e">
        <f>VLOOKUP(Final_manabou_kanji_select[[#This Row],[Kanji no.]],Final_manabou_kanji[[Sr. no.]:[Meaning]],4,0)</f>
        <v>#N/A</v>
      </c>
      <c r="G173" s="37" t="e">
        <f>VLOOKUP(Final_manabou_kanji_select[[#This Row],[Kanji no.]],Final_manabou_kanji[[Sr. no.]:[Meaning]],5,0)</f>
        <v>#N/A</v>
      </c>
      <c r="H173" t="e">
        <f>VLOOKUP(Final_manabou_kanji_select[[#This Row],[Kanji no.]],Final_manabou_kanji[[Sr. no.]:[Meaning]],7,0)</f>
        <v>#N/A</v>
      </c>
      <c r="I173" t="e">
        <f>VLOOKUP(Final_manabou_kanji_select[[#This Row],[Kanji no.]],Final_manabou_kanji[[Sr. no.]:[Meaning]],8,0)</f>
        <v>#N/A</v>
      </c>
      <c r="J173" s="3"/>
    </row>
    <row r="174" spans="2:10" ht="14.25" customHeight="1" x14ac:dyDescent="0.3">
      <c r="B174" s="37">
        <f>ROW()-ROW(Final_manabou_kanji_select[#Headers])</f>
        <v>172</v>
      </c>
      <c r="C17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4" s="37" t="e">
        <f>VLOOKUP(Final_manabou_kanji_select[[#This Row],[Kanji no.]],Raw_data_N2_Kanji[[Sr. no.]:[Lecture_no]],3,0)</f>
        <v>#N/A</v>
      </c>
      <c r="E174" s="37" t="e">
        <f>VLOOKUP(Final_manabou_kanji_select[[#This Row],[Kanji no.]],Final_manabou_kanji[[Sr. no.]:[Meaning]],3,0)</f>
        <v>#N/A</v>
      </c>
      <c r="F174" s="32" t="e">
        <f>VLOOKUP(Final_manabou_kanji_select[[#This Row],[Kanji no.]],Final_manabou_kanji[[Sr. no.]:[Meaning]],4,0)</f>
        <v>#N/A</v>
      </c>
      <c r="G174" s="37" t="e">
        <f>VLOOKUP(Final_manabou_kanji_select[[#This Row],[Kanji no.]],Final_manabou_kanji[[Sr. no.]:[Meaning]],5,0)</f>
        <v>#N/A</v>
      </c>
      <c r="H174" t="e">
        <f>VLOOKUP(Final_manabou_kanji_select[[#This Row],[Kanji no.]],Final_manabou_kanji[[Sr. no.]:[Meaning]],7,0)</f>
        <v>#N/A</v>
      </c>
      <c r="I174" t="e">
        <f>VLOOKUP(Final_manabou_kanji_select[[#This Row],[Kanji no.]],Final_manabou_kanji[[Sr. no.]:[Meaning]],8,0)</f>
        <v>#N/A</v>
      </c>
      <c r="J174" s="3"/>
    </row>
    <row r="175" spans="2:10" ht="14.25" customHeight="1" x14ac:dyDescent="0.3">
      <c r="B175" s="37">
        <f>ROW()-ROW(Final_manabou_kanji_select[#Headers])</f>
        <v>173</v>
      </c>
      <c r="C17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5" s="37" t="e">
        <f>VLOOKUP(Final_manabou_kanji_select[[#This Row],[Kanji no.]],Raw_data_N2_Kanji[[Sr. no.]:[Lecture_no]],3,0)</f>
        <v>#N/A</v>
      </c>
      <c r="E175" s="37" t="e">
        <f>VLOOKUP(Final_manabou_kanji_select[[#This Row],[Kanji no.]],Final_manabou_kanji[[Sr. no.]:[Meaning]],3,0)</f>
        <v>#N/A</v>
      </c>
      <c r="F175" s="32" t="e">
        <f>VLOOKUP(Final_manabou_kanji_select[[#This Row],[Kanji no.]],Final_manabou_kanji[[Sr. no.]:[Meaning]],4,0)</f>
        <v>#N/A</v>
      </c>
      <c r="G175" s="37" t="e">
        <f>VLOOKUP(Final_manabou_kanji_select[[#This Row],[Kanji no.]],Final_manabou_kanji[[Sr. no.]:[Meaning]],5,0)</f>
        <v>#N/A</v>
      </c>
      <c r="H175" t="e">
        <f>VLOOKUP(Final_manabou_kanji_select[[#This Row],[Kanji no.]],Final_manabou_kanji[[Sr. no.]:[Meaning]],7,0)</f>
        <v>#N/A</v>
      </c>
      <c r="I175" t="e">
        <f>VLOOKUP(Final_manabou_kanji_select[[#This Row],[Kanji no.]],Final_manabou_kanji[[Sr. no.]:[Meaning]],8,0)</f>
        <v>#N/A</v>
      </c>
      <c r="J175" s="3"/>
    </row>
    <row r="176" spans="2:10" ht="14.25" customHeight="1" x14ac:dyDescent="0.3">
      <c r="B176" s="37">
        <f>ROW()-ROW(Final_manabou_kanji_select[#Headers])</f>
        <v>174</v>
      </c>
      <c r="C17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6" s="37" t="e">
        <f>VLOOKUP(Final_manabou_kanji_select[[#This Row],[Kanji no.]],Raw_data_N2_Kanji[[Sr. no.]:[Lecture_no]],3,0)</f>
        <v>#N/A</v>
      </c>
      <c r="E176" s="37" t="e">
        <f>VLOOKUP(Final_manabou_kanji_select[[#This Row],[Kanji no.]],Final_manabou_kanji[[Sr. no.]:[Meaning]],3,0)</f>
        <v>#N/A</v>
      </c>
      <c r="F176" s="32" t="e">
        <f>VLOOKUP(Final_manabou_kanji_select[[#This Row],[Kanji no.]],Final_manabou_kanji[[Sr. no.]:[Meaning]],4,0)</f>
        <v>#N/A</v>
      </c>
      <c r="G176" s="37" t="e">
        <f>VLOOKUP(Final_manabou_kanji_select[[#This Row],[Kanji no.]],Final_manabou_kanji[[Sr. no.]:[Meaning]],5,0)</f>
        <v>#N/A</v>
      </c>
      <c r="H176" t="e">
        <f>VLOOKUP(Final_manabou_kanji_select[[#This Row],[Kanji no.]],Final_manabou_kanji[[Sr. no.]:[Meaning]],7,0)</f>
        <v>#N/A</v>
      </c>
      <c r="I176" t="e">
        <f>VLOOKUP(Final_manabou_kanji_select[[#This Row],[Kanji no.]],Final_manabou_kanji[[Sr. no.]:[Meaning]],8,0)</f>
        <v>#N/A</v>
      </c>
      <c r="J176" s="3"/>
    </row>
    <row r="177" spans="2:10" ht="14.25" customHeight="1" x14ac:dyDescent="0.3">
      <c r="B177" s="37">
        <f>ROW()-ROW(Final_manabou_kanji_select[#Headers])</f>
        <v>175</v>
      </c>
      <c r="C17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7" s="37" t="e">
        <f>VLOOKUP(Final_manabou_kanji_select[[#This Row],[Kanji no.]],Raw_data_N2_Kanji[[Sr. no.]:[Lecture_no]],3,0)</f>
        <v>#N/A</v>
      </c>
      <c r="E177" s="37" t="e">
        <f>VLOOKUP(Final_manabou_kanji_select[[#This Row],[Kanji no.]],Final_manabou_kanji[[Sr. no.]:[Meaning]],3,0)</f>
        <v>#N/A</v>
      </c>
      <c r="F177" s="32" t="e">
        <f>VLOOKUP(Final_manabou_kanji_select[[#This Row],[Kanji no.]],Final_manabou_kanji[[Sr. no.]:[Meaning]],4,0)</f>
        <v>#N/A</v>
      </c>
      <c r="G177" s="37" t="e">
        <f>VLOOKUP(Final_manabou_kanji_select[[#This Row],[Kanji no.]],Final_manabou_kanji[[Sr. no.]:[Meaning]],5,0)</f>
        <v>#N/A</v>
      </c>
      <c r="H177" t="e">
        <f>VLOOKUP(Final_manabou_kanji_select[[#This Row],[Kanji no.]],Final_manabou_kanji[[Sr. no.]:[Meaning]],7,0)</f>
        <v>#N/A</v>
      </c>
      <c r="I177" t="e">
        <f>VLOOKUP(Final_manabou_kanji_select[[#This Row],[Kanji no.]],Final_manabou_kanji[[Sr. no.]:[Meaning]],8,0)</f>
        <v>#N/A</v>
      </c>
      <c r="J177" s="3"/>
    </row>
    <row r="178" spans="2:10" ht="14.25" customHeight="1" x14ac:dyDescent="0.3">
      <c r="B178" s="37">
        <f>ROW()-ROW(Final_manabou_kanji_select[#Headers])</f>
        <v>176</v>
      </c>
      <c r="C17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8" s="37" t="e">
        <f>VLOOKUP(Final_manabou_kanji_select[[#This Row],[Kanji no.]],Raw_data_N2_Kanji[[Sr. no.]:[Lecture_no]],3,0)</f>
        <v>#N/A</v>
      </c>
      <c r="E178" s="37" t="e">
        <f>VLOOKUP(Final_manabou_kanji_select[[#This Row],[Kanji no.]],Final_manabou_kanji[[Sr. no.]:[Meaning]],3,0)</f>
        <v>#N/A</v>
      </c>
      <c r="F178" s="32" t="e">
        <f>VLOOKUP(Final_manabou_kanji_select[[#This Row],[Kanji no.]],Final_manabou_kanji[[Sr. no.]:[Meaning]],4,0)</f>
        <v>#N/A</v>
      </c>
      <c r="G178" s="37" t="e">
        <f>VLOOKUP(Final_manabou_kanji_select[[#This Row],[Kanji no.]],Final_manabou_kanji[[Sr. no.]:[Meaning]],5,0)</f>
        <v>#N/A</v>
      </c>
      <c r="H178" t="e">
        <f>VLOOKUP(Final_manabou_kanji_select[[#This Row],[Kanji no.]],Final_manabou_kanji[[Sr. no.]:[Meaning]],7,0)</f>
        <v>#N/A</v>
      </c>
      <c r="I178" t="e">
        <f>VLOOKUP(Final_manabou_kanji_select[[#This Row],[Kanji no.]],Final_manabou_kanji[[Sr. no.]:[Meaning]],8,0)</f>
        <v>#N/A</v>
      </c>
      <c r="J178" s="3"/>
    </row>
    <row r="179" spans="2:10" ht="14.25" customHeight="1" x14ac:dyDescent="0.3">
      <c r="B179" s="37">
        <f>ROW()-ROW(Final_manabou_kanji_select[#Headers])</f>
        <v>177</v>
      </c>
      <c r="C17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79" s="37" t="e">
        <f>VLOOKUP(Final_manabou_kanji_select[[#This Row],[Kanji no.]],Raw_data_N2_Kanji[[Sr. no.]:[Lecture_no]],3,0)</f>
        <v>#N/A</v>
      </c>
      <c r="E179" s="37" t="e">
        <f>VLOOKUP(Final_manabou_kanji_select[[#This Row],[Kanji no.]],Final_manabou_kanji[[Sr. no.]:[Meaning]],3,0)</f>
        <v>#N/A</v>
      </c>
      <c r="F179" s="32" t="e">
        <f>VLOOKUP(Final_manabou_kanji_select[[#This Row],[Kanji no.]],Final_manabou_kanji[[Sr. no.]:[Meaning]],4,0)</f>
        <v>#N/A</v>
      </c>
      <c r="G179" s="37" t="e">
        <f>VLOOKUP(Final_manabou_kanji_select[[#This Row],[Kanji no.]],Final_manabou_kanji[[Sr. no.]:[Meaning]],5,0)</f>
        <v>#N/A</v>
      </c>
      <c r="H179" t="e">
        <f>VLOOKUP(Final_manabou_kanji_select[[#This Row],[Kanji no.]],Final_manabou_kanji[[Sr. no.]:[Meaning]],7,0)</f>
        <v>#N/A</v>
      </c>
      <c r="I179" t="e">
        <f>VLOOKUP(Final_manabou_kanji_select[[#This Row],[Kanji no.]],Final_manabou_kanji[[Sr. no.]:[Meaning]],8,0)</f>
        <v>#N/A</v>
      </c>
      <c r="J179" s="3"/>
    </row>
    <row r="180" spans="2:10" ht="14.25" customHeight="1" x14ac:dyDescent="0.3">
      <c r="B180" s="37">
        <f>ROW()-ROW(Final_manabou_kanji_select[#Headers])</f>
        <v>178</v>
      </c>
      <c r="C18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0" s="37" t="e">
        <f>VLOOKUP(Final_manabou_kanji_select[[#This Row],[Kanji no.]],Raw_data_N2_Kanji[[Sr. no.]:[Lecture_no]],3,0)</f>
        <v>#N/A</v>
      </c>
      <c r="E180" s="37" t="e">
        <f>VLOOKUP(Final_manabou_kanji_select[[#This Row],[Kanji no.]],Final_manabou_kanji[[Sr. no.]:[Meaning]],3,0)</f>
        <v>#N/A</v>
      </c>
      <c r="F180" s="32" t="e">
        <f>VLOOKUP(Final_manabou_kanji_select[[#This Row],[Kanji no.]],Final_manabou_kanji[[Sr. no.]:[Meaning]],4,0)</f>
        <v>#N/A</v>
      </c>
      <c r="G180" s="37" t="e">
        <f>VLOOKUP(Final_manabou_kanji_select[[#This Row],[Kanji no.]],Final_manabou_kanji[[Sr. no.]:[Meaning]],5,0)</f>
        <v>#N/A</v>
      </c>
      <c r="H180" t="e">
        <f>VLOOKUP(Final_manabou_kanji_select[[#This Row],[Kanji no.]],Final_manabou_kanji[[Sr. no.]:[Meaning]],7,0)</f>
        <v>#N/A</v>
      </c>
      <c r="I180" t="e">
        <f>VLOOKUP(Final_manabou_kanji_select[[#This Row],[Kanji no.]],Final_manabou_kanji[[Sr. no.]:[Meaning]],8,0)</f>
        <v>#N/A</v>
      </c>
      <c r="J180" s="3"/>
    </row>
    <row r="181" spans="2:10" ht="14.25" customHeight="1" x14ac:dyDescent="0.3">
      <c r="B181" s="37">
        <f>ROW()-ROW(Final_manabou_kanji_select[#Headers])</f>
        <v>179</v>
      </c>
      <c r="C18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1" s="37" t="e">
        <f>VLOOKUP(Final_manabou_kanji_select[[#This Row],[Kanji no.]],Raw_data_N2_Kanji[[Sr. no.]:[Lecture_no]],3,0)</f>
        <v>#N/A</v>
      </c>
      <c r="E181" s="37" t="e">
        <f>VLOOKUP(Final_manabou_kanji_select[[#This Row],[Kanji no.]],Final_manabou_kanji[[Sr. no.]:[Meaning]],3,0)</f>
        <v>#N/A</v>
      </c>
      <c r="F181" s="32" t="e">
        <f>VLOOKUP(Final_manabou_kanji_select[[#This Row],[Kanji no.]],Final_manabou_kanji[[Sr. no.]:[Meaning]],4,0)</f>
        <v>#N/A</v>
      </c>
      <c r="G181" s="37" t="e">
        <f>VLOOKUP(Final_manabou_kanji_select[[#This Row],[Kanji no.]],Final_manabou_kanji[[Sr. no.]:[Meaning]],5,0)</f>
        <v>#N/A</v>
      </c>
      <c r="H181" t="e">
        <f>VLOOKUP(Final_manabou_kanji_select[[#This Row],[Kanji no.]],Final_manabou_kanji[[Sr. no.]:[Meaning]],7,0)</f>
        <v>#N/A</v>
      </c>
      <c r="I181" t="e">
        <f>VLOOKUP(Final_manabou_kanji_select[[#This Row],[Kanji no.]],Final_manabou_kanji[[Sr. no.]:[Meaning]],8,0)</f>
        <v>#N/A</v>
      </c>
      <c r="J181" s="3"/>
    </row>
    <row r="182" spans="2:10" ht="14.25" customHeight="1" x14ac:dyDescent="0.3">
      <c r="B182" s="37">
        <f>ROW()-ROW(Final_manabou_kanji_select[#Headers])</f>
        <v>180</v>
      </c>
      <c r="C18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2" s="37" t="e">
        <f>VLOOKUP(Final_manabou_kanji_select[[#This Row],[Kanji no.]],Raw_data_N2_Kanji[[Sr. no.]:[Lecture_no]],3,0)</f>
        <v>#N/A</v>
      </c>
      <c r="E182" s="37" t="e">
        <f>VLOOKUP(Final_manabou_kanji_select[[#This Row],[Kanji no.]],Final_manabou_kanji[[Sr. no.]:[Meaning]],3,0)</f>
        <v>#N/A</v>
      </c>
      <c r="F182" s="32" t="e">
        <f>VLOOKUP(Final_manabou_kanji_select[[#This Row],[Kanji no.]],Final_manabou_kanji[[Sr. no.]:[Meaning]],4,0)</f>
        <v>#N/A</v>
      </c>
      <c r="G182" s="37" t="e">
        <f>VLOOKUP(Final_manabou_kanji_select[[#This Row],[Kanji no.]],Final_manabou_kanji[[Sr. no.]:[Meaning]],5,0)</f>
        <v>#N/A</v>
      </c>
      <c r="H182" t="e">
        <f>VLOOKUP(Final_manabou_kanji_select[[#This Row],[Kanji no.]],Final_manabou_kanji[[Sr. no.]:[Meaning]],7,0)</f>
        <v>#N/A</v>
      </c>
      <c r="I182" t="e">
        <f>VLOOKUP(Final_manabou_kanji_select[[#This Row],[Kanji no.]],Final_manabou_kanji[[Sr. no.]:[Meaning]],8,0)</f>
        <v>#N/A</v>
      </c>
      <c r="J182" s="3"/>
    </row>
    <row r="183" spans="2:10" ht="14.25" customHeight="1" x14ac:dyDescent="0.3">
      <c r="B183" s="37">
        <f>ROW()-ROW(Final_manabou_kanji_select[#Headers])</f>
        <v>181</v>
      </c>
      <c r="C18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3" s="37" t="e">
        <f>VLOOKUP(Final_manabou_kanji_select[[#This Row],[Kanji no.]],Raw_data_N2_Kanji[[Sr. no.]:[Lecture_no]],3,0)</f>
        <v>#N/A</v>
      </c>
      <c r="E183" s="37" t="e">
        <f>VLOOKUP(Final_manabou_kanji_select[[#This Row],[Kanji no.]],Final_manabou_kanji[[Sr. no.]:[Meaning]],3,0)</f>
        <v>#N/A</v>
      </c>
      <c r="F183" s="32" t="e">
        <f>VLOOKUP(Final_manabou_kanji_select[[#This Row],[Kanji no.]],Final_manabou_kanji[[Sr. no.]:[Meaning]],4,0)</f>
        <v>#N/A</v>
      </c>
      <c r="G183" s="37" t="e">
        <f>VLOOKUP(Final_manabou_kanji_select[[#This Row],[Kanji no.]],Final_manabou_kanji[[Sr. no.]:[Meaning]],5,0)</f>
        <v>#N/A</v>
      </c>
      <c r="H183" t="e">
        <f>VLOOKUP(Final_manabou_kanji_select[[#This Row],[Kanji no.]],Final_manabou_kanji[[Sr. no.]:[Meaning]],7,0)</f>
        <v>#N/A</v>
      </c>
      <c r="I183" t="e">
        <f>VLOOKUP(Final_manabou_kanji_select[[#This Row],[Kanji no.]],Final_manabou_kanji[[Sr. no.]:[Meaning]],8,0)</f>
        <v>#N/A</v>
      </c>
      <c r="J183" s="3"/>
    </row>
    <row r="184" spans="2:10" ht="14.25" customHeight="1" x14ac:dyDescent="0.3">
      <c r="B184" s="37">
        <f>ROW()-ROW(Final_manabou_kanji_select[#Headers])</f>
        <v>182</v>
      </c>
      <c r="C18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4" s="37" t="e">
        <f>VLOOKUP(Final_manabou_kanji_select[[#This Row],[Kanji no.]],Raw_data_N2_Kanji[[Sr. no.]:[Lecture_no]],3,0)</f>
        <v>#N/A</v>
      </c>
      <c r="E184" s="37" t="e">
        <f>VLOOKUP(Final_manabou_kanji_select[[#This Row],[Kanji no.]],Final_manabou_kanji[[Sr. no.]:[Meaning]],3,0)</f>
        <v>#N/A</v>
      </c>
      <c r="F184" s="32" t="e">
        <f>VLOOKUP(Final_manabou_kanji_select[[#This Row],[Kanji no.]],Final_manabou_kanji[[Sr. no.]:[Meaning]],4,0)</f>
        <v>#N/A</v>
      </c>
      <c r="G184" s="37" t="e">
        <f>VLOOKUP(Final_manabou_kanji_select[[#This Row],[Kanji no.]],Final_manabou_kanji[[Sr. no.]:[Meaning]],5,0)</f>
        <v>#N/A</v>
      </c>
      <c r="H184" t="e">
        <f>VLOOKUP(Final_manabou_kanji_select[[#This Row],[Kanji no.]],Final_manabou_kanji[[Sr. no.]:[Meaning]],7,0)</f>
        <v>#N/A</v>
      </c>
      <c r="I184" t="e">
        <f>VLOOKUP(Final_manabou_kanji_select[[#This Row],[Kanji no.]],Final_manabou_kanji[[Sr. no.]:[Meaning]],8,0)</f>
        <v>#N/A</v>
      </c>
      <c r="J184" s="3"/>
    </row>
    <row r="185" spans="2:10" ht="14.25" customHeight="1" x14ac:dyDescent="0.3">
      <c r="B185" s="37">
        <f>ROW()-ROW(Final_manabou_kanji_select[#Headers])</f>
        <v>183</v>
      </c>
      <c r="C18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5" s="37" t="e">
        <f>VLOOKUP(Final_manabou_kanji_select[[#This Row],[Kanji no.]],Raw_data_N2_Kanji[[Sr. no.]:[Lecture_no]],3,0)</f>
        <v>#N/A</v>
      </c>
      <c r="E185" s="37" t="e">
        <f>VLOOKUP(Final_manabou_kanji_select[[#This Row],[Kanji no.]],Final_manabou_kanji[[Sr. no.]:[Meaning]],3,0)</f>
        <v>#N/A</v>
      </c>
      <c r="F185" s="32" t="e">
        <f>VLOOKUP(Final_manabou_kanji_select[[#This Row],[Kanji no.]],Final_manabou_kanji[[Sr. no.]:[Meaning]],4,0)</f>
        <v>#N/A</v>
      </c>
      <c r="G185" s="37" t="e">
        <f>VLOOKUP(Final_manabou_kanji_select[[#This Row],[Kanji no.]],Final_manabou_kanji[[Sr. no.]:[Meaning]],5,0)</f>
        <v>#N/A</v>
      </c>
      <c r="H185" t="e">
        <f>VLOOKUP(Final_manabou_kanji_select[[#This Row],[Kanji no.]],Final_manabou_kanji[[Sr. no.]:[Meaning]],7,0)</f>
        <v>#N/A</v>
      </c>
      <c r="I185" t="e">
        <f>VLOOKUP(Final_manabou_kanji_select[[#This Row],[Kanji no.]],Final_manabou_kanji[[Sr. no.]:[Meaning]],8,0)</f>
        <v>#N/A</v>
      </c>
      <c r="J185" s="3"/>
    </row>
    <row r="186" spans="2:10" ht="14.25" customHeight="1" x14ac:dyDescent="0.3">
      <c r="B186" s="37">
        <f>ROW()-ROW(Final_manabou_kanji_select[#Headers])</f>
        <v>184</v>
      </c>
      <c r="C18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6" s="37" t="e">
        <f>VLOOKUP(Final_manabou_kanji_select[[#This Row],[Kanji no.]],Raw_data_N2_Kanji[[Sr. no.]:[Lecture_no]],3,0)</f>
        <v>#N/A</v>
      </c>
      <c r="E186" s="37" t="e">
        <f>VLOOKUP(Final_manabou_kanji_select[[#This Row],[Kanji no.]],Final_manabou_kanji[[Sr. no.]:[Meaning]],3,0)</f>
        <v>#N/A</v>
      </c>
      <c r="F186" s="32" t="e">
        <f>VLOOKUP(Final_manabou_kanji_select[[#This Row],[Kanji no.]],Final_manabou_kanji[[Sr. no.]:[Meaning]],4,0)</f>
        <v>#N/A</v>
      </c>
      <c r="G186" s="37" t="e">
        <f>VLOOKUP(Final_manabou_kanji_select[[#This Row],[Kanji no.]],Final_manabou_kanji[[Sr. no.]:[Meaning]],5,0)</f>
        <v>#N/A</v>
      </c>
      <c r="H186" t="e">
        <f>VLOOKUP(Final_manabou_kanji_select[[#This Row],[Kanji no.]],Final_manabou_kanji[[Sr. no.]:[Meaning]],7,0)</f>
        <v>#N/A</v>
      </c>
      <c r="I186" t="e">
        <f>VLOOKUP(Final_manabou_kanji_select[[#This Row],[Kanji no.]],Final_manabou_kanji[[Sr. no.]:[Meaning]],8,0)</f>
        <v>#N/A</v>
      </c>
      <c r="J186" s="3"/>
    </row>
    <row r="187" spans="2:10" ht="14.25" customHeight="1" x14ac:dyDescent="0.3">
      <c r="B187" s="37">
        <f>ROW()-ROW(Final_manabou_kanji_select[#Headers])</f>
        <v>185</v>
      </c>
      <c r="C18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7" s="37" t="e">
        <f>VLOOKUP(Final_manabou_kanji_select[[#This Row],[Kanji no.]],Raw_data_N2_Kanji[[Sr. no.]:[Lecture_no]],3,0)</f>
        <v>#N/A</v>
      </c>
      <c r="E187" s="37" t="e">
        <f>VLOOKUP(Final_manabou_kanji_select[[#This Row],[Kanji no.]],Final_manabou_kanji[[Sr. no.]:[Meaning]],3,0)</f>
        <v>#N/A</v>
      </c>
      <c r="F187" s="32" t="e">
        <f>VLOOKUP(Final_manabou_kanji_select[[#This Row],[Kanji no.]],Final_manabou_kanji[[Sr. no.]:[Meaning]],4,0)</f>
        <v>#N/A</v>
      </c>
      <c r="G187" s="37" t="e">
        <f>VLOOKUP(Final_manabou_kanji_select[[#This Row],[Kanji no.]],Final_manabou_kanji[[Sr. no.]:[Meaning]],5,0)</f>
        <v>#N/A</v>
      </c>
      <c r="H187" t="e">
        <f>VLOOKUP(Final_manabou_kanji_select[[#This Row],[Kanji no.]],Final_manabou_kanji[[Sr. no.]:[Meaning]],7,0)</f>
        <v>#N/A</v>
      </c>
      <c r="I187" t="e">
        <f>VLOOKUP(Final_manabou_kanji_select[[#This Row],[Kanji no.]],Final_manabou_kanji[[Sr. no.]:[Meaning]],8,0)</f>
        <v>#N/A</v>
      </c>
      <c r="J187" s="3"/>
    </row>
    <row r="188" spans="2:10" ht="14.25" customHeight="1" x14ac:dyDescent="0.3">
      <c r="B188" s="37">
        <f>ROW()-ROW(Final_manabou_kanji_select[#Headers])</f>
        <v>186</v>
      </c>
      <c r="C18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8" s="37" t="e">
        <f>VLOOKUP(Final_manabou_kanji_select[[#This Row],[Kanji no.]],Raw_data_N2_Kanji[[Sr. no.]:[Lecture_no]],3,0)</f>
        <v>#N/A</v>
      </c>
      <c r="E188" s="37" t="e">
        <f>VLOOKUP(Final_manabou_kanji_select[[#This Row],[Kanji no.]],Final_manabou_kanji[[Sr. no.]:[Meaning]],3,0)</f>
        <v>#N/A</v>
      </c>
      <c r="F188" s="32" t="e">
        <f>VLOOKUP(Final_manabou_kanji_select[[#This Row],[Kanji no.]],Final_manabou_kanji[[Sr. no.]:[Meaning]],4,0)</f>
        <v>#N/A</v>
      </c>
      <c r="G188" s="37" t="e">
        <f>VLOOKUP(Final_manabou_kanji_select[[#This Row],[Kanji no.]],Final_manabou_kanji[[Sr. no.]:[Meaning]],5,0)</f>
        <v>#N/A</v>
      </c>
      <c r="H188" t="e">
        <f>VLOOKUP(Final_manabou_kanji_select[[#This Row],[Kanji no.]],Final_manabou_kanji[[Sr. no.]:[Meaning]],7,0)</f>
        <v>#N/A</v>
      </c>
      <c r="I188" t="e">
        <f>VLOOKUP(Final_manabou_kanji_select[[#This Row],[Kanji no.]],Final_manabou_kanji[[Sr. no.]:[Meaning]],8,0)</f>
        <v>#N/A</v>
      </c>
      <c r="J188" s="3"/>
    </row>
    <row r="189" spans="2:10" ht="14.25" customHeight="1" x14ac:dyDescent="0.3">
      <c r="B189" s="37">
        <f>ROW()-ROW(Final_manabou_kanji_select[#Headers])</f>
        <v>187</v>
      </c>
      <c r="C18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89" s="37" t="e">
        <f>VLOOKUP(Final_manabou_kanji_select[[#This Row],[Kanji no.]],Raw_data_N2_Kanji[[Sr. no.]:[Lecture_no]],3,0)</f>
        <v>#N/A</v>
      </c>
      <c r="E189" s="37" t="e">
        <f>VLOOKUP(Final_manabou_kanji_select[[#This Row],[Kanji no.]],Final_manabou_kanji[[Sr. no.]:[Meaning]],3,0)</f>
        <v>#N/A</v>
      </c>
      <c r="F189" s="32" t="e">
        <f>VLOOKUP(Final_manabou_kanji_select[[#This Row],[Kanji no.]],Final_manabou_kanji[[Sr. no.]:[Meaning]],4,0)</f>
        <v>#N/A</v>
      </c>
      <c r="G189" s="37" t="e">
        <f>VLOOKUP(Final_manabou_kanji_select[[#This Row],[Kanji no.]],Final_manabou_kanji[[Sr. no.]:[Meaning]],5,0)</f>
        <v>#N/A</v>
      </c>
      <c r="H189" t="e">
        <f>VLOOKUP(Final_manabou_kanji_select[[#This Row],[Kanji no.]],Final_manabou_kanji[[Sr. no.]:[Meaning]],7,0)</f>
        <v>#N/A</v>
      </c>
      <c r="I189" t="e">
        <f>VLOOKUP(Final_manabou_kanji_select[[#This Row],[Kanji no.]],Final_manabou_kanji[[Sr. no.]:[Meaning]],8,0)</f>
        <v>#N/A</v>
      </c>
      <c r="J189" s="3"/>
    </row>
    <row r="190" spans="2:10" ht="14.25" customHeight="1" x14ac:dyDescent="0.3">
      <c r="B190" s="37">
        <f>ROW()-ROW(Final_manabou_kanji_select[#Headers])</f>
        <v>188</v>
      </c>
      <c r="C19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0" s="37" t="e">
        <f>VLOOKUP(Final_manabou_kanji_select[[#This Row],[Kanji no.]],Raw_data_N2_Kanji[[Sr. no.]:[Lecture_no]],3,0)</f>
        <v>#N/A</v>
      </c>
      <c r="E190" s="37" t="e">
        <f>VLOOKUP(Final_manabou_kanji_select[[#This Row],[Kanji no.]],Final_manabou_kanji[[Sr. no.]:[Meaning]],3,0)</f>
        <v>#N/A</v>
      </c>
      <c r="F190" s="32" t="e">
        <f>VLOOKUP(Final_manabou_kanji_select[[#This Row],[Kanji no.]],Final_manabou_kanji[[Sr. no.]:[Meaning]],4,0)</f>
        <v>#N/A</v>
      </c>
      <c r="G190" s="37" t="e">
        <f>VLOOKUP(Final_manabou_kanji_select[[#This Row],[Kanji no.]],Final_manabou_kanji[[Sr. no.]:[Meaning]],5,0)</f>
        <v>#N/A</v>
      </c>
      <c r="H190" t="e">
        <f>VLOOKUP(Final_manabou_kanji_select[[#This Row],[Kanji no.]],Final_manabou_kanji[[Sr. no.]:[Meaning]],7,0)</f>
        <v>#N/A</v>
      </c>
      <c r="I190" t="e">
        <f>VLOOKUP(Final_manabou_kanji_select[[#This Row],[Kanji no.]],Final_manabou_kanji[[Sr. no.]:[Meaning]],8,0)</f>
        <v>#N/A</v>
      </c>
      <c r="J190" s="3"/>
    </row>
    <row r="191" spans="2:10" ht="14.25" customHeight="1" x14ac:dyDescent="0.3">
      <c r="B191" s="37">
        <f>ROW()-ROW(Final_manabou_kanji_select[#Headers])</f>
        <v>189</v>
      </c>
      <c r="C19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1" s="37" t="e">
        <f>VLOOKUP(Final_manabou_kanji_select[[#This Row],[Kanji no.]],Raw_data_N2_Kanji[[Sr. no.]:[Lecture_no]],3,0)</f>
        <v>#N/A</v>
      </c>
      <c r="E191" s="37" t="e">
        <f>VLOOKUP(Final_manabou_kanji_select[[#This Row],[Kanji no.]],Final_manabou_kanji[[Sr. no.]:[Meaning]],3,0)</f>
        <v>#N/A</v>
      </c>
      <c r="F191" s="32" t="e">
        <f>VLOOKUP(Final_manabou_kanji_select[[#This Row],[Kanji no.]],Final_manabou_kanji[[Sr. no.]:[Meaning]],4,0)</f>
        <v>#N/A</v>
      </c>
      <c r="G191" s="37" t="e">
        <f>VLOOKUP(Final_manabou_kanji_select[[#This Row],[Kanji no.]],Final_manabou_kanji[[Sr. no.]:[Meaning]],5,0)</f>
        <v>#N/A</v>
      </c>
      <c r="H191" t="e">
        <f>VLOOKUP(Final_manabou_kanji_select[[#This Row],[Kanji no.]],Final_manabou_kanji[[Sr. no.]:[Meaning]],7,0)</f>
        <v>#N/A</v>
      </c>
      <c r="I191" t="e">
        <f>VLOOKUP(Final_manabou_kanji_select[[#This Row],[Kanji no.]],Final_manabou_kanji[[Sr. no.]:[Meaning]],8,0)</f>
        <v>#N/A</v>
      </c>
      <c r="J191" s="3"/>
    </row>
    <row r="192" spans="2:10" ht="14.25" customHeight="1" x14ac:dyDescent="0.3">
      <c r="B192" s="37">
        <f>ROW()-ROW(Final_manabou_kanji_select[#Headers])</f>
        <v>190</v>
      </c>
      <c r="C19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2" s="37" t="e">
        <f>VLOOKUP(Final_manabou_kanji_select[[#This Row],[Kanji no.]],Raw_data_N2_Kanji[[Sr. no.]:[Lecture_no]],3,0)</f>
        <v>#N/A</v>
      </c>
      <c r="E192" s="37" t="e">
        <f>VLOOKUP(Final_manabou_kanji_select[[#This Row],[Kanji no.]],Final_manabou_kanji[[Sr. no.]:[Meaning]],3,0)</f>
        <v>#N/A</v>
      </c>
      <c r="F192" s="32" t="e">
        <f>VLOOKUP(Final_manabou_kanji_select[[#This Row],[Kanji no.]],Final_manabou_kanji[[Sr. no.]:[Meaning]],4,0)</f>
        <v>#N/A</v>
      </c>
      <c r="G192" s="37" t="e">
        <f>VLOOKUP(Final_manabou_kanji_select[[#This Row],[Kanji no.]],Final_manabou_kanji[[Sr. no.]:[Meaning]],5,0)</f>
        <v>#N/A</v>
      </c>
      <c r="H192" t="e">
        <f>VLOOKUP(Final_manabou_kanji_select[[#This Row],[Kanji no.]],Final_manabou_kanji[[Sr. no.]:[Meaning]],7,0)</f>
        <v>#N/A</v>
      </c>
      <c r="I192" t="e">
        <f>VLOOKUP(Final_manabou_kanji_select[[#This Row],[Kanji no.]],Final_manabou_kanji[[Sr. no.]:[Meaning]],8,0)</f>
        <v>#N/A</v>
      </c>
      <c r="J192" s="3"/>
    </row>
    <row r="193" spans="2:10" ht="14.25" customHeight="1" x14ac:dyDescent="0.3">
      <c r="B193" s="37">
        <f>ROW()-ROW(Final_manabou_kanji_select[#Headers])</f>
        <v>191</v>
      </c>
      <c r="C19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3" s="37" t="e">
        <f>VLOOKUP(Final_manabou_kanji_select[[#This Row],[Kanji no.]],Raw_data_N2_Kanji[[Sr. no.]:[Lecture_no]],3,0)</f>
        <v>#N/A</v>
      </c>
      <c r="E193" s="37" t="e">
        <f>VLOOKUP(Final_manabou_kanji_select[[#This Row],[Kanji no.]],Final_manabou_kanji[[Sr. no.]:[Meaning]],3,0)</f>
        <v>#N/A</v>
      </c>
      <c r="F193" s="32" t="e">
        <f>VLOOKUP(Final_manabou_kanji_select[[#This Row],[Kanji no.]],Final_manabou_kanji[[Sr. no.]:[Meaning]],4,0)</f>
        <v>#N/A</v>
      </c>
      <c r="G193" s="37" t="e">
        <f>VLOOKUP(Final_manabou_kanji_select[[#This Row],[Kanji no.]],Final_manabou_kanji[[Sr. no.]:[Meaning]],5,0)</f>
        <v>#N/A</v>
      </c>
      <c r="H193" t="e">
        <f>VLOOKUP(Final_manabou_kanji_select[[#This Row],[Kanji no.]],Final_manabou_kanji[[Sr. no.]:[Meaning]],7,0)</f>
        <v>#N/A</v>
      </c>
      <c r="I193" t="e">
        <f>VLOOKUP(Final_manabou_kanji_select[[#This Row],[Kanji no.]],Final_manabou_kanji[[Sr. no.]:[Meaning]],8,0)</f>
        <v>#N/A</v>
      </c>
      <c r="J193" s="3"/>
    </row>
    <row r="194" spans="2:10" ht="14.25" customHeight="1" x14ac:dyDescent="0.3">
      <c r="B194" s="37">
        <f>ROW()-ROW(Final_manabou_kanji_select[#Headers])</f>
        <v>192</v>
      </c>
      <c r="C19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4" s="37" t="e">
        <f>VLOOKUP(Final_manabou_kanji_select[[#This Row],[Kanji no.]],Raw_data_N2_Kanji[[Sr. no.]:[Lecture_no]],3,0)</f>
        <v>#N/A</v>
      </c>
      <c r="E194" s="37" t="e">
        <f>VLOOKUP(Final_manabou_kanji_select[[#This Row],[Kanji no.]],Final_manabou_kanji[[Sr. no.]:[Meaning]],3,0)</f>
        <v>#N/A</v>
      </c>
      <c r="F194" s="32" t="e">
        <f>VLOOKUP(Final_manabou_kanji_select[[#This Row],[Kanji no.]],Final_manabou_kanji[[Sr. no.]:[Meaning]],4,0)</f>
        <v>#N/A</v>
      </c>
      <c r="G194" s="37" t="e">
        <f>VLOOKUP(Final_manabou_kanji_select[[#This Row],[Kanji no.]],Final_manabou_kanji[[Sr. no.]:[Meaning]],5,0)</f>
        <v>#N/A</v>
      </c>
      <c r="H194" t="e">
        <f>VLOOKUP(Final_manabou_kanji_select[[#This Row],[Kanji no.]],Final_manabou_kanji[[Sr. no.]:[Meaning]],7,0)</f>
        <v>#N/A</v>
      </c>
      <c r="I194" t="e">
        <f>VLOOKUP(Final_manabou_kanji_select[[#This Row],[Kanji no.]],Final_manabou_kanji[[Sr. no.]:[Meaning]],8,0)</f>
        <v>#N/A</v>
      </c>
      <c r="J194" s="3"/>
    </row>
    <row r="195" spans="2:10" ht="14.25" customHeight="1" x14ac:dyDescent="0.3">
      <c r="B195" s="37">
        <f>ROW()-ROW(Final_manabou_kanji_select[#Headers])</f>
        <v>193</v>
      </c>
      <c r="C19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5" s="37" t="e">
        <f>VLOOKUP(Final_manabou_kanji_select[[#This Row],[Kanji no.]],Raw_data_N2_Kanji[[Sr. no.]:[Lecture_no]],3,0)</f>
        <v>#N/A</v>
      </c>
      <c r="E195" s="37" t="e">
        <f>VLOOKUP(Final_manabou_kanji_select[[#This Row],[Kanji no.]],Final_manabou_kanji[[Sr. no.]:[Meaning]],3,0)</f>
        <v>#N/A</v>
      </c>
      <c r="F195" s="32" t="e">
        <f>VLOOKUP(Final_manabou_kanji_select[[#This Row],[Kanji no.]],Final_manabou_kanji[[Sr. no.]:[Meaning]],4,0)</f>
        <v>#N/A</v>
      </c>
      <c r="G195" s="37" t="e">
        <f>VLOOKUP(Final_manabou_kanji_select[[#This Row],[Kanji no.]],Final_manabou_kanji[[Sr. no.]:[Meaning]],5,0)</f>
        <v>#N/A</v>
      </c>
      <c r="H195" t="e">
        <f>VLOOKUP(Final_manabou_kanji_select[[#This Row],[Kanji no.]],Final_manabou_kanji[[Sr. no.]:[Meaning]],7,0)</f>
        <v>#N/A</v>
      </c>
      <c r="I195" t="e">
        <f>VLOOKUP(Final_manabou_kanji_select[[#This Row],[Kanji no.]],Final_manabou_kanji[[Sr. no.]:[Meaning]],8,0)</f>
        <v>#N/A</v>
      </c>
      <c r="J195" s="3"/>
    </row>
    <row r="196" spans="2:10" ht="14.25" customHeight="1" x14ac:dyDescent="0.3">
      <c r="B196" s="37">
        <f>ROW()-ROW(Final_manabou_kanji_select[#Headers])</f>
        <v>194</v>
      </c>
      <c r="C19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6" s="37" t="e">
        <f>VLOOKUP(Final_manabou_kanji_select[[#This Row],[Kanji no.]],Raw_data_N2_Kanji[[Sr. no.]:[Lecture_no]],3,0)</f>
        <v>#N/A</v>
      </c>
      <c r="E196" s="37" t="e">
        <f>VLOOKUP(Final_manabou_kanji_select[[#This Row],[Kanji no.]],Final_manabou_kanji[[Sr. no.]:[Meaning]],3,0)</f>
        <v>#N/A</v>
      </c>
      <c r="F196" s="32" t="e">
        <f>VLOOKUP(Final_manabou_kanji_select[[#This Row],[Kanji no.]],Final_manabou_kanji[[Sr. no.]:[Meaning]],4,0)</f>
        <v>#N/A</v>
      </c>
      <c r="G196" s="37" t="e">
        <f>VLOOKUP(Final_manabou_kanji_select[[#This Row],[Kanji no.]],Final_manabou_kanji[[Sr. no.]:[Meaning]],5,0)</f>
        <v>#N/A</v>
      </c>
      <c r="H196" t="e">
        <f>VLOOKUP(Final_manabou_kanji_select[[#This Row],[Kanji no.]],Final_manabou_kanji[[Sr. no.]:[Meaning]],7,0)</f>
        <v>#N/A</v>
      </c>
      <c r="I196" t="e">
        <f>VLOOKUP(Final_manabou_kanji_select[[#This Row],[Kanji no.]],Final_manabou_kanji[[Sr. no.]:[Meaning]],8,0)</f>
        <v>#N/A</v>
      </c>
      <c r="J196" s="3"/>
    </row>
    <row r="197" spans="2:10" ht="14.25" customHeight="1" x14ac:dyDescent="0.3">
      <c r="B197" s="37">
        <f>ROW()-ROW(Final_manabou_kanji_select[#Headers])</f>
        <v>195</v>
      </c>
      <c r="C19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7" s="37" t="e">
        <f>VLOOKUP(Final_manabou_kanji_select[[#This Row],[Kanji no.]],Raw_data_N2_Kanji[[Sr. no.]:[Lecture_no]],3,0)</f>
        <v>#N/A</v>
      </c>
      <c r="E197" s="37" t="e">
        <f>VLOOKUP(Final_manabou_kanji_select[[#This Row],[Kanji no.]],Final_manabou_kanji[[Sr. no.]:[Meaning]],3,0)</f>
        <v>#N/A</v>
      </c>
      <c r="F197" s="32" t="e">
        <f>VLOOKUP(Final_manabou_kanji_select[[#This Row],[Kanji no.]],Final_manabou_kanji[[Sr. no.]:[Meaning]],4,0)</f>
        <v>#N/A</v>
      </c>
      <c r="G197" s="37" t="e">
        <f>VLOOKUP(Final_manabou_kanji_select[[#This Row],[Kanji no.]],Final_manabou_kanji[[Sr. no.]:[Meaning]],5,0)</f>
        <v>#N/A</v>
      </c>
      <c r="H197" t="e">
        <f>VLOOKUP(Final_manabou_kanji_select[[#This Row],[Kanji no.]],Final_manabou_kanji[[Sr. no.]:[Meaning]],7,0)</f>
        <v>#N/A</v>
      </c>
      <c r="I197" t="e">
        <f>VLOOKUP(Final_manabou_kanji_select[[#This Row],[Kanji no.]],Final_manabou_kanji[[Sr. no.]:[Meaning]],8,0)</f>
        <v>#N/A</v>
      </c>
      <c r="J197" s="3"/>
    </row>
    <row r="198" spans="2:10" ht="14.25" customHeight="1" x14ac:dyDescent="0.3">
      <c r="B198" s="37">
        <f>ROW()-ROW(Final_manabou_kanji_select[#Headers])</f>
        <v>196</v>
      </c>
      <c r="C19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8" s="37" t="e">
        <f>VLOOKUP(Final_manabou_kanji_select[[#This Row],[Kanji no.]],Raw_data_N2_Kanji[[Sr. no.]:[Lecture_no]],3,0)</f>
        <v>#N/A</v>
      </c>
      <c r="E198" s="37" t="e">
        <f>VLOOKUP(Final_manabou_kanji_select[[#This Row],[Kanji no.]],Final_manabou_kanji[[Sr. no.]:[Meaning]],3,0)</f>
        <v>#N/A</v>
      </c>
      <c r="F198" s="32" t="e">
        <f>VLOOKUP(Final_manabou_kanji_select[[#This Row],[Kanji no.]],Final_manabou_kanji[[Sr. no.]:[Meaning]],4,0)</f>
        <v>#N/A</v>
      </c>
      <c r="G198" s="37" t="e">
        <f>VLOOKUP(Final_manabou_kanji_select[[#This Row],[Kanji no.]],Final_manabou_kanji[[Sr. no.]:[Meaning]],5,0)</f>
        <v>#N/A</v>
      </c>
      <c r="H198" t="e">
        <f>VLOOKUP(Final_manabou_kanji_select[[#This Row],[Kanji no.]],Final_manabou_kanji[[Sr. no.]:[Meaning]],7,0)</f>
        <v>#N/A</v>
      </c>
      <c r="I198" t="e">
        <f>VLOOKUP(Final_manabou_kanji_select[[#This Row],[Kanji no.]],Final_manabou_kanji[[Sr. no.]:[Meaning]],8,0)</f>
        <v>#N/A</v>
      </c>
      <c r="J198" s="3"/>
    </row>
    <row r="199" spans="2:10" ht="14.25" customHeight="1" x14ac:dyDescent="0.3">
      <c r="B199" s="37">
        <f>ROW()-ROW(Final_manabou_kanji_select[#Headers])</f>
        <v>197</v>
      </c>
      <c r="C19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199" s="37" t="e">
        <f>VLOOKUP(Final_manabou_kanji_select[[#This Row],[Kanji no.]],Raw_data_N2_Kanji[[Sr. no.]:[Lecture_no]],3,0)</f>
        <v>#N/A</v>
      </c>
      <c r="E199" s="37" t="e">
        <f>VLOOKUP(Final_manabou_kanji_select[[#This Row],[Kanji no.]],Final_manabou_kanji[[Sr. no.]:[Meaning]],3,0)</f>
        <v>#N/A</v>
      </c>
      <c r="F199" s="32" t="e">
        <f>VLOOKUP(Final_manabou_kanji_select[[#This Row],[Kanji no.]],Final_manabou_kanji[[Sr. no.]:[Meaning]],4,0)</f>
        <v>#N/A</v>
      </c>
      <c r="G199" s="37" t="e">
        <f>VLOOKUP(Final_manabou_kanji_select[[#This Row],[Kanji no.]],Final_manabou_kanji[[Sr. no.]:[Meaning]],5,0)</f>
        <v>#N/A</v>
      </c>
      <c r="H199" t="e">
        <f>VLOOKUP(Final_manabou_kanji_select[[#This Row],[Kanji no.]],Final_manabou_kanji[[Sr. no.]:[Meaning]],7,0)</f>
        <v>#N/A</v>
      </c>
      <c r="I199" t="e">
        <f>VLOOKUP(Final_manabou_kanji_select[[#This Row],[Kanji no.]],Final_manabou_kanji[[Sr. no.]:[Meaning]],8,0)</f>
        <v>#N/A</v>
      </c>
      <c r="J199" s="3"/>
    </row>
    <row r="200" spans="2:10" ht="14.25" customHeight="1" x14ac:dyDescent="0.3">
      <c r="B200" s="37">
        <f>ROW()-ROW(Final_manabou_kanji_select[#Headers])</f>
        <v>198</v>
      </c>
      <c r="C20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0" s="37" t="e">
        <f>VLOOKUP(Final_manabou_kanji_select[[#This Row],[Kanji no.]],Raw_data_N2_Kanji[[Sr. no.]:[Lecture_no]],3,0)</f>
        <v>#N/A</v>
      </c>
      <c r="E200" s="37" t="e">
        <f>VLOOKUP(Final_manabou_kanji_select[[#This Row],[Kanji no.]],Final_manabou_kanji[[Sr. no.]:[Meaning]],3,0)</f>
        <v>#N/A</v>
      </c>
      <c r="F200" s="32" t="e">
        <f>VLOOKUP(Final_manabou_kanji_select[[#This Row],[Kanji no.]],Final_manabou_kanji[[Sr. no.]:[Meaning]],4,0)</f>
        <v>#N/A</v>
      </c>
      <c r="G200" s="37" t="e">
        <f>VLOOKUP(Final_manabou_kanji_select[[#This Row],[Kanji no.]],Final_manabou_kanji[[Sr. no.]:[Meaning]],5,0)</f>
        <v>#N/A</v>
      </c>
      <c r="H200" t="e">
        <f>VLOOKUP(Final_manabou_kanji_select[[#This Row],[Kanji no.]],Final_manabou_kanji[[Sr. no.]:[Meaning]],7,0)</f>
        <v>#N/A</v>
      </c>
      <c r="I200" t="e">
        <f>VLOOKUP(Final_manabou_kanji_select[[#This Row],[Kanji no.]],Final_manabou_kanji[[Sr. no.]:[Meaning]],8,0)</f>
        <v>#N/A</v>
      </c>
      <c r="J200" s="3"/>
    </row>
    <row r="201" spans="2:10" ht="14.25" customHeight="1" x14ac:dyDescent="0.3">
      <c r="B201" s="37">
        <f>ROW()-ROW(Final_manabou_kanji_select[#Headers])</f>
        <v>199</v>
      </c>
      <c r="C20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1" s="37" t="e">
        <f>VLOOKUP(Final_manabou_kanji_select[[#This Row],[Kanji no.]],Raw_data_N2_Kanji[[Sr. no.]:[Lecture_no]],3,0)</f>
        <v>#N/A</v>
      </c>
      <c r="E201" s="37" t="e">
        <f>VLOOKUP(Final_manabou_kanji_select[[#This Row],[Kanji no.]],Final_manabou_kanji[[Sr. no.]:[Meaning]],3,0)</f>
        <v>#N/A</v>
      </c>
      <c r="F201" s="32" t="e">
        <f>VLOOKUP(Final_manabou_kanji_select[[#This Row],[Kanji no.]],Final_manabou_kanji[[Sr. no.]:[Meaning]],4,0)</f>
        <v>#N/A</v>
      </c>
      <c r="G201" s="37" t="e">
        <f>VLOOKUP(Final_manabou_kanji_select[[#This Row],[Kanji no.]],Final_manabou_kanji[[Sr. no.]:[Meaning]],5,0)</f>
        <v>#N/A</v>
      </c>
      <c r="H201" t="e">
        <f>VLOOKUP(Final_manabou_kanji_select[[#This Row],[Kanji no.]],Final_manabou_kanji[[Sr. no.]:[Meaning]],7,0)</f>
        <v>#N/A</v>
      </c>
      <c r="I201" t="e">
        <f>VLOOKUP(Final_manabou_kanji_select[[#This Row],[Kanji no.]],Final_manabou_kanji[[Sr. no.]:[Meaning]],8,0)</f>
        <v>#N/A</v>
      </c>
      <c r="J201" s="3"/>
    </row>
    <row r="202" spans="2:10" ht="14.25" customHeight="1" x14ac:dyDescent="0.3">
      <c r="B202" s="37">
        <f>ROW()-ROW(Final_manabou_kanji_select[#Headers])</f>
        <v>200</v>
      </c>
      <c r="C20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2" s="37" t="e">
        <f>VLOOKUP(Final_manabou_kanji_select[[#This Row],[Kanji no.]],Raw_data_N2_Kanji[[Sr. no.]:[Lecture_no]],3,0)</f>
        <v>#N/A</v>
      </c>
      <c r="E202" s="37" t="e">
        <f>VLOOKUP(Final_manabou_kanji_select[[#This Row],[Kanji no.]],Final_manabou_kanji[[Sr. no.]:[Meaning]],3,0)</f>
        <v>#N/A</v>
      </c>
      <c r="F202" s="32" t="e">
        <f>VLOOKUP(Final_manabou_kanji_select[[#This Row],[Kanji no.]],Final_manabou_kanji[[Sr. no.]:[Meaning]],4,0)</f>
        <v>#N/A</v>
      </c>
      <c r="G202" s="37" t="e">
        <f>VLOOKUP(Final_manabou_kanji_select[[#This Row],[Kanji no.]],Final_manabou_kanji[[Sr. no.]:[Meaning]],5,0)</f>
        <v>#N/A</v>
      </c>
      <c r="H202" t="e">
        <f>VLOOKUP(Final_manabou_kanji_select[[#This Row],[Kanji no.]],Final_manabou_kanji[[Sr. no.]:[Meaning]],7,0)</f>
        <v>#N/A</v>
      </c>
      <c r="I202" t="e">
        <f>VLOOKUP(Final_manabou_kanji_select[[#This Row],[Kanji no.]],Final_manabou_kanji[[Sr. no.]:[Meaning]],8,0)</f>
        <v>#N/A</v>
      </c>
      <c r="J202" s="3"/>
    </row>
    <row r="203" spans="2:10" ht="14.25" customHeight="1" x14ac:dyDescent="0.3">
      <c r="B203" s="37">
        <f>ROW()-ROW(Final_manabou_kanji_select[#Headers])</f>
        <v>201</v>
      </c>
      <c r="C20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3" s="37" t="e">
        <f>VLOOKUP(Final_manabou_kanji_select[[#This Row],[Kanji no.]],Raw_data_N2_Kanji[[Sr. no.]:[Lecture_no]],3,0)</f>
        <v>#N/A</v>
      </c>
      <c r="E203" s="37" t="e">
        <f>VLOOKUP(Final_manabou_kanji_select[[#This Row],[Kanji no.]],Final_manabou_kanji[[Sr. no.]:[Meaning]],3,0)</f>
        <v>#N/A</v>
      </c>
      <c r="F203" s="32" t="e">
        <f>VLOOKUP(Final_manabou_kanji_select[[#This Row],[Kanji no.]],Final_manabou_kanji[[Sr. no.]:[Meaning]],4,0)</f>
        <v>#N/A</v>
      </c>
      <c r="G203" s="37" t="e">
        <f>VLOOKUP(Final_manabou_kanji_select[[#This Row],[Kanji no.]],Final_manabou_kanji[[Sr. no.]:[Meaning]],5,0)</f>
        <v>#N/A</v>
      </c>
      <c r="H203" t="e">
        <f>VLOOKUP(Final_manabou_kanji_select[[#This Row],[Kanji no.]],Final_manabou_kanji[[Sr. no.]:[Meaning]],7,0)</f>
        <v>#N/A</v>
      </c>
      <c r="I203" t="e">
        <f>VLOOKUP(Final_manabou_kanji_select[[#This Row],[Kanji no.]],Final_manabou_kanji[[Sr. no.]:[Meaning]],8,0)</f>
        <v>#N/A</v>
      </c>
      <c r="J203" s="3"/>
    </row>
    <row r="204" spans="2:10" ht="14.25" customHeight="1" x14ac:dyDescent="0.3">
      <c r="B204" s="37">
        <f>ROW()-ROW(Final_manabou_kanji_select[#Headers])</f>
        <v>202</v>
      </c>
      <c r="C20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4" s="37" t="e">
        <f>VLOOKUP(Final_manabou_kanji_select[[#This Row],[Kanji no.]],Raw_data_N2_Kanji[[Sr. no.]:[Lecture_no]],3,0)</f>
        <v>#N/A</v>
      </c>
      <c r="E204" s="37" t="e">
        <f>VLOOKUP(Final_manabou_kanji_select[[#This Row],[Kanji no.]],Final_manabou_kanji[[Sr. no.]:[Meaning]],3,0)</f>
        <v>#N/A</v>
      </c>
      <c r="F204" s="32" t="e">
        <f>VLOOKUP(Final_manabou_kanji_select[[#This Row],[Kanji no.]],Final_manabou_kanji[[Sr. no.]:[Meaning]],4,0)</f>
        <v>#N/A</v>
      </c>
      <c r="G204" s="37" t="e">
        <f>VLOOKUP(Final_manabou_kanji_select[[#This Row],[Kanji no.]],Final_manabou_kanji[[Sr. no.]:[Meaning]],5,0)</f>
        <v>#N/A</v>
      </c>
      <c r="H204" t="e">
        <f>VLOOKUP(Final_manabou_kanji_select[[#This Row],[Kanji no.]],Final_manabou_kanji[[Sr. no.]:[Meaning]],7,0)</f>
        <v>#N/A</v>
      </c>
      <c r="I204" t="e">
        <f>VLOOKUP(Final_manabou_kanji_select[[#This Row],[Kanji no.]],Final_manabou_kanji[[Sr. no.]:[Meaning]],8,0)</f>
        <v>#N/A</v>
      </c>
      <c r="J204" s="3"/>
    </row>
    <row r="205" spans="2:10" ht="14.25" customHeight="1" x14ac:dyDescent="0.3">
      <c r="B205" s="37">
        <f>ROW()-ROW(Final_manabou_kanji_select[#Headers])</f>
        <v>203</v>
      </c>
      <c r="C20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5" s="37" t="e">
        <f>VLOOKUP(Final_manabou_kanji_select[[#This Row],[Kanji no.]],Raw_data_N2_Kanji[[Sr. no.]:[Lecture_no]],3,0)</f>
        <v>#N/A</v>
      </c>
      <c r="E205" s="37" t="e">
        <f>VLOOKUP(Final_manabou_kanji_select[[#This Row],[Kanji no.]],Final_manabou_kanji[[Sr. no.]:[Meaning]],3,0)</f>
        <v>#N/A</v>
      </c>
      <c r="F205" s="32" t="e">
        <f>VLOOKUP(Final_manabou_kanji_select[[#This Row],[Kanji no.]],Final_manabou_kanji[[Sr. no.]:[Meaning]],4,0)</f>
        <v>#N/A</v>
      </c>
      <c r="G205" s="37" t="e">
        <f>VLOOKUP(Final_manabou_kanji_select[[#This Row],[Kanji no.]],Final_manabou_kanji[[Sr. no.]:[Meaning]],5,0)</f>
        <v>#N/A</v>
      </c>
      <c r="H205" t="e">
        <f>VLOOKUP(Final_manabou_kanji_select[[#This Row],[Kanji no.]],Final_manabou_kanji[[Sr. no.]:[Meaning]],7,0)</f>
        <v>#N/A</v>
      </c>
      <c r="I205" t="e">
        <f>VLOOKUP(Final_manabou_kanji_select[[#This Row],[Kanji no.]],Final_manabou_kanji[[Sr. no.]:[Meaning]],8,0)</f>
        <v>#N/A</v>
      </c>
      <c r="J205" s="3"/>
    </row>
    <row r="206" spans="2:10" ht="14.25" customHeight="1" x14ac:dyDescent="0.3">
      <c r="B206" s="37">
        <f>ROW()-ROW(Final_manabou_kanji_select[#Headers])</f>
        <v>204</v>
      </c>
      <c r="C20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6" s="37" t="e">
        <f>VLOOKUP(Final_manabou_kanji_select[[#This Row],[Kanji no.]],Raw_data_N2_Kanji[[Sr. no.]:[Lecture_no]],3,0)</f>
        <v>#N/A</v>
      </c>
      <c r="E206" s="37" t="e">
        <f>VLOOKUP(Final_manabou_kanji_select[[#This Row],[Kanji no.]],Final_manabou_kanji[[Sr. no.]:[Meaning]],3,0)</f>
        <v>#N/A</v>
      </c>
      <c r="F206" s="32" t="e">
        <f>VLOOKUP(Final_manabou_kanji_select[[#This Row],[Kanji no.]],Final_manabou_kanji[[Sr. no.]:[Meaning]],4,0)</f>
        <v>#N/A</v>
      </c>
      <c r="G206" s="37" t="e">
        <f>VLOOKUP(Final_manabou_kanji_select[[#This Row],[Kanji no.]],Final_manabou_kanji[[Sr. no.]:[Meaning]],5,0)</f>
        <v>#N/A</v>
      </c>
      <c r="H206" t="e">
        <f>VLOOKUP(Final_manabou_kanji_select[[#This Row],[Kanji no.]],Final_manabou_kanji[[Sr. no.]:[Meaning]],7,0)</f>
        <v>#N/A</v>
      </c>
      <c r="I206" t="e">
        <f>VLOOKUP(Final_manabou_kanji_select[[#This Row],[Kanji no.]],Final_manabou_kanji[[Sr. no.]:[Meaning]],8,0)</f>
        <v>#N/A</v>
      </c>
      <c r="J206" s="3"/>
    </row>
    <row r="207" spans="2:10" ht="14.25" customHeight="1" x14ac:dyDescent="0.3">
      <c r="B207" s="37">
        <f>ROW()-ROW(Final_manabou_kanji_select[#Headers])</f>
        <v>205</v>
      </c>
      <c r="C20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7" s="37" t="e">
        <f>VLOOKUP(Final_manabou_kanji_select[[#This Row],[Kanji no.]],Raw_data_N2_Kanji[[Sr. no.]:[Lecture_no]],3,0)</f>
        <v>#N/A</v>
      </c>
      <c r="E207" s="37" t="e">
        <f>VLOOKUP(Final_manabou_kanji_select[[#This Row],[Kanji no.]],Final_manabou_kanji[[Sr. no.]:[Meaning]],3,0)</f>
        <v>#N/A</v>
      </c>
      <c r="F207" s="32" t="e">
        <f>VLOOKUP(Final_manabou_kanji_select[[#This Row],[Kanji no.]],Final_manabou_kanji[[Sr. no.]:[Meaning]],4,0)</f>
        <v>#N/A</v>
      </c>
      <c r="G207" s="37" t="e">
        <f>VLOOKUP(Final_manabou_kanji_select[[#This Row],[Kanji no.]],Final_manabou_kanji[[Sr. no.]:[Meaning]],5,0)</f>
        <v>#N/A</v>
      </c>
      <c r="H207" t="e">
        <f>VLOOKUP(Final_manabou_kanji_select[[#This Row],[Kanji no.]],Final_manabou_kanji[[Sr. no.]:[Meaning]],7,0)</f>
        <v>#N/A</v>
      </c>
      <c r="I207" t="e">
        <f>VLOOKUP(Final_manabou_kanji_select[[#This Row],[Kanji no.]],Final_manabou_kanji[[Sr. no.]:[Meaning]],8,0)</f>
        <v>#N/A</v>
      </c>
      <c r="J207" s="3"/>
    </row>
    <row r="208" spans="2:10" ht="14.25" customHeight="1" x14ac:dyDescent="0.3">
      <c r="B208" s="37">
        <f>ROW()-ROW(Final_manabou_kanji_select[#Headers])</f>
        <v>206</v>
      </c>
      <c r="C20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8" s="37" t="e">
        <f>VLOOKUP(Final_manabou_kanji_select[[#This Row],[Kanji no.]],Raw_data_N2_Kanji[[Sr. no.]:[Lecture_no]],3,0)</f>
        <v>#N/A</v>
      </c>
      <c r="E208" s="37" t="e">
        <f>VLOOKUP(Final_manabou_kanji_select[[#This Row],[Kanji no.]],Final_manabou_kanji[[Sr. no.]:[Meaning]],3,0)</f>
        <v>#N/A</v>
      </c>
      <c r="F208" s="32" t="e">
        <f>VLOOKUP(Final_manabou_kanji_select[[#This Row],[Kanji no.]],Final_manabou_kanji[[Sr. no.]:[Meaning]],4,0)</f>
        <v>#N/A</v>
      </c>
      <c r="G208" s="37" t="e">
        <f>VLOOKUP(Final_manabou_kanji_select[[#This Row],[Kanji no.]],Final_manabou_kanji[[Sr. no.]:[Meaning]],5,0)</f>
        <v>#N/A</v>
      </c>
      <c r="H208" t="e">
        <f>VLOOKUP(Final_manabou_kanji_select[[#This Row],[Kanji no.]],Final_manabou_kanji[[Sr. no.]:[Meaning]],7,0)</f>
        <v>#N/A</v>
      </c>
      <c r="I208" t="e">
        <f>VLOOKUP(Final_manabou_kanji_select[[#This Row],[Kanji no.]],Final_manabou_kanji[[Sr. no.]:[Meaning]],8,0)</f>
        <v>#N/A</v>
      </c>
      <c r="J208" s="3"/>
    </row>
    <row r="209" spans="2:10" ht="14.25" customHeight="1" x14ac:dyDescent="0.3">
      <c r="B209" s="37">
        <f>ROW()-ROW(Final_manabou_kanji_select[#Headers])</f>
        <v>207</v>
      </c>
      <c r="C20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09" s="37" t="e">
        <f>VLOOKUP(Final_manabou_kanji_select[[#This Row],[Kanji no.]],Raw_data_N2_Kanji[[Sr. no.]:[Lecture_no]],3,0)</f>
        <v>#N/A</v>
      </c>
      <c r="E209" s="37" t="e">
        <f>VLOOKUP(Final_manabou_kanji_select[[#This Row],[Kanji no.]],Final_manabou_kanji[[Sr. no.]:[Meaning]],3,0)</f>
        <v>#N/A</v>
      </c>
      <c r="F209" s="32" t="e">
        <f>VLOOKUP(Final_manabou_kanji_select[[#This Row],[Kanji no.]],Final_manabou_kanji[[Sr. no.]:[Meaning]],4,0)</f>
        <v>#N/A</v>
      </c>
      <c r="G209" s="37" t="e">
        <f>VLOOKUP(Final_manabou_kanji_select[[#This Row],[Kanji no.]],Final_manabou_kanji[[Sr. no.]:[Meaning]],5,0)</f>
        <v>#N/A</v>
      </c>
      <c r="H209" t="e">
        <f>VLOOKUP(Final_manabou_kanji_select[[#This Row],[Kanji no.]],Final_manabou_kanji[[Sr. no.]:[Meaning]],7,0)</f>
        <v>#N/A</v>
      </c>
      <c r="I209" t="e">
        <f>VLOOKUP(Final_manabou_kanji_select[[#This Row],[Kanji no.]],Final_manabou_kanji[[Sr. no.]:[Meaning]],8,0)</f>
        <v>#N/A</v>
      </c>
      <c r="J209" s="3"/>
    </row>
    <row r="210" spans="2:10" ht="14.25" customHeight="1" x14ac:dyDescent="0.3">
      <c r="B210" s="37">
        <f>ROW()-ROW(Final_manabou_kanji_select[#Headers])</f>
        <v>208</v>
      </c>
      <c r="C21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0" s="37" t="e">
        <f>VLOOKUP(Final_manabou_kanji_select[[#This Row],[Kanji no.]],Raw_data_N2_Kanji[[Sr. no.]:[Lecture_no]],3,0)</f>
        <v>#N/A</v>
      </c>
      <c r="E210" s="37" t="e">
        <f>VLOOKUP(Final_manabou_kanji_select[[#This Row],[Kanji no.]],Final_manabou_kanji[[Sr. no.]:[Meaning]],3,0)</f>
        <v>#N/A</v>
      </c>
      <c r="F210" s="32" t="e">
        <f>VLOOKUP(Final_manabou_kanji_select[[#This Row],[Kanji no.]],Final_manabou_kanji[[Sr. no.]:[Meaning]],4,0)</f>
        <v>#N/A</v>
      </c>
      <c r="G210" s="37" t="e">
        <f>VLOOKUP(Final_manabou_kanji_select[[#This Row],[Kanji no.]],Final_manabou_kanji[[Sr. no.]:[Meaning]],5,0)</f>
        <v>#N/A</v>
      </c>
      <c r="H210" t="e">
        <f>VLOOKUP(Final_manabou_kanji_select[[#This Row],[Kanji no.]],Final_manabou_kanji[[Sr. no.]:[Meaning]],7,0)</f>
        <v>#N/A</v>
      </c>
      <c r="I210" t="e">
        <f>VLOOKUP(Final_manabou_kanji_select[[#This Row],[Kanji no.]],Final_manabou_kanji[[Sr. no.]:[Meaning]],8,0)</f>
        <v>#N/A</v>
      </c>
      <c r="J210" s="3"/>
    </row>
    <row r="211" spans="2:10" ht="14.25" customHeight="1" x14ac:dyDescent="0.3">
      <c r="B211" s="37">
        <f>ROW()-ROW(Final_manabou_kanji_select[#Headers])</f>
        <v>209</v>
      </c>
      <c r="C21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1" s="37" t="e">
        <f>VLOOKUP(Final_manabou_kanji_select[[#This Row],[Kanji no.]],Raw_data_N2_Kanji[[Sr. no.]:[Lecture_no]],3,0)</f>
        <v>#N/A</v>
      </c>
      <c r="E211" s="37" t="e">
        <f>VLOOKUP(Final_manabou_kanji_select[[#This Row],[Kanji no.]],Final_manabou_kanji[[Sr. no.]:[Meaning]],3,0)</f>
        <v>#N/A</v>
      </c>
      <c r="F211" s="32" t="e">
        <f>VLOOKUP(Final_manabou_kanji_select[[#This Row],[Kanji no.]],Final_manabou_kanji[[Sr. no.]:[Meaning]],4,0)</f>
        <v>#N/A</v>
      </c>
      <c r="G211" s="37" t="e">
        <f>VLOOKUP(Final_manabou_kanji_select[[#This Row],[Kanji no.]],Final_manabou_kanji[[Sr. no.]:[Meaning]],5,0)</f>
        <v>#N/A</v>
      </c>
      <c r="H211" t="e">
        <f>VLOOKUP(Final_manabou_kanji_select[[#This Row],[Kanji no.]],Final_manabou_kanji[[Sr. no.]:[Meaning]],7,0)</f>
        <v>#N/A</v>
      </c>
      <c r="I211" t="e">
        <f>VLOOKUP(Final_manabou_kanji_select[[#This Row],[Kanji no.]],Final_manabou_kanji[[Sr. no.]:[Meaning]],8,0)</f>
        <v>#N/A</v>
      </c>
      <c r="J211" s="3"/>
    </row>
    <row r="212" spans="2:10" ht="14.25" customHeight="1" x14ac:dyDescent="0.3">
      <c r="B212" s="37">
        <f>ROW()-ROW(Final_manabou_kanji_select[#Headers])</f>
        <v>210</v>
      </c>
      <c r="C21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2" s="37" t="e">
        <f>VLOOKUP(Final_manabou_kanji_select[[#This Row],[Kanji no.]],Raw_data_N2_Kanji[[Sr. no.]:[Lecture_no]],3,0)</f>
        <v>#N/A</v>
      </c>
      <c r="E212" s="37" t="e">
        <f>VLOOKUP(Final_manabou_kanji_select[[#This Row],[Kanji no.]],Final_manabou_kanji[[Sr. no.]:[Meaning]],3,0)</f>
        <v>#N/A</v>
      </c>
      <c r="F212" s="32" t="e">
        <f>VLOOKUP(Final_manabou_kanji_select[[#This Row],[Kanji no.]],Final_manabou_kanji[[Sr. no.]:[Meaning]],4,0)</f>
        <v>#N/A</v>
      </c>
      <c r="G212" s="37" t="e">
        <f>VLOOKUP(Final_manabou_kanji_select[[#This Row],[Kanji no.]],Final_manabou_kanji[[Sr. no.]:[Meaning]],5,0)</f>
        <v>#N/A</v>
      </c>
      <c r="H212" t="e">
        <f>VLOOKUP(Final_manabou_kanji_select[[#This Row],[Kanji no.]],Final_manabou_kanji[[Sr. no.]:[Meaning]],7,0)</f>
        <v>#N/A</v>
      </c>
      <c r="I212" t="e">
        <f>VLOOKUP(Final_manabou_kanji_select[[#This Row],[Kanji no.]],Final_manabou_kanji[[Sr. no.]:[Meaning]],8,0)</f>
        <v>#N/A</v>
      </c>
      <c r="J212" s="3"/>
    </row>
    <row r="213" spans="2:10" ht="14.25" customHeight="1" x14ac:dyDescent="0.3">
      <c r="B213" s="37">
        <f>ROW()-ROW(Final_manabou_kanji_select[#Headers])</f>
        <v>211</v>
      </c>
      <c r="C21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3" s="37" t="e">
        <f>VLOOKUP(Final_manabou_kanji_select[[#This Row],[Kanji no.]],Raw_data_N2_Kanji[[Sr. no.]:[Lecture_no]],3,0)</f>
        <v>#N/A</v>
      </c>
      <c r="E213" s="37" t="e">
        <f>VLOOKUP(Final_manabou_kanji_select[[#This Row],[Kanji no.]],Final_manabou_kanji[[Sr. no.]:[Meaning]],3,0)</f>
        <v>#N/A</v>
      </c>
      <c r="F213" s="32" t="e">
        <f>VLOOKUP(Final_manabou_kanji_select[[#This Row],[Kanji no.]],Final_manabou_kanji[[Sr. no.]:[Meaning]],4,0)</f>
        <v>#N/A</v>
      </c>
      <c r="G213" s="37" t="e">
        <f>VLOOKUP(Final_manabou_kanji_select[[#This Row],[Kanji no.]],Final_manabou_kanji[[Sr. no.]:[Meaning]],5,0)</f>
        <v>#N/A</v>
      </c>
      <c r="H213" t="e">
        <f>VLOOKUP(Final_manabou_kanji_select[[#This Row],[Kanji no.]],Final_manabou_kanji[[Sr. no.]:[Meaning]],7,0)</f>
        <v>#N/A</v>
      </c>
      <c r="I213" t="e">
        <f>VLOOKUP(Final_manabou_kanji_select[[#This Row],[Kanji no.]],Final_manabou_kanji[[Sr. no.]:[Meaning]],8,0)</f>
        <v>#N/A</v>
      </c>
      <c r="J213" s="3"/>
    </row>
    <row r="214" spans="2:10" ht="14.25" customHeight="1" x14ac:dyDescent="0.3">
      <c r="B214" s="37">
        <f>ROW()-ROW(Final_manabou_kanji_select[#Headers])</f>
        <v>212</v>
      </c>
      <c r="C21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4" s="37" t="e">
        <f>VLOOKUP(Final_manabou_kanji_select[[#This Row],[Kanji no.]],Raw_data_N2_Kanji[[Sr. no.]:[Lecture_no]],3,0)</f>
        <v>#N/A</v>
      </c>
      <c r="E214" s="37" t="e">
        <f>VLOOKUP(Final_manabou_kanji_select[[#This Row],[Kanji no.]],Final_manabou_kanji[[Sr. no.]:[Meaning]],3,0)</f>
        <v>#N/A</v>
      </c>
      <c r="F214" s="32" t="e">
        <f>VLOOKUP(Final_manabou_kanji_select[[#This Row],[Kanji no.]],Final_manabou_kanji[[Sr. no.]:[Meaning]],4,0)</f>
        <v>#N/A</v>
      </c>
      <c r="G214" s="37" t="e">
        <f>VLOOKUP(Final_manabou_kanji_select[[#This Row],[Kanji no.]],Final_manabou_kanji[[Sr. no.]:[Meaning]],5,0)</f>
        <v>#N/A</v>
      </c>
      <c r="H214" t="e">
        <f>VLOOKUP(Final_manabou_kanji_select[[#This Row],[Kanji no.]],Final_manabou_kanji[[Sr. no.]:[Meaning]],7,0)</f>
        <v>#N/A</v>
      </c>
      <c r="I214" t="e">
        <f>VLOOKUP(Final_manabou_kanji_select[[#This Row],[Kanji no.]],Final_manabou_kanji[[Sr. no.]:[Meaning]],8,0)</f>
        <v>#N/A</v>
      </c>
      <c r="J214" s="3"/>
    </row>
    <row r="215" spans="2:10" ht="14.25" customHeight="1" x14ac:dyDescent="0.3">
      <c r="B215" s="37">
        <f>ROW()-ROW(Final_manabou_kanji_select[#Headers])</f>
        <v>213</v>
      </c>
      <c r="C21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5" s="37" t="e">
        <f>VLOOKUP(Final_manabou_kanji_select[[#This Row],[Kanji no.]],Raw_data_N2_Kanji[[Sr. no.]:[Lecture_no]],3,0)</f>
        <v>#N/A</v>
      </c>
      <c r="E215" s="37" t="e">
        <f>VLOOKUP(Final_manabou_kanji_select[[#This Row],[Kanji no.]],Final_manabou_kanji[[Sr. no.]:[Meaning]],3,0)</f>
        <v>#N/A</v>
      </c>
      <c r="F215" s="32" t="e">
        <f>VLOOKUP(Final_manabou_kanji_select[[#This Row],[Kanji no.]],Final_manabou_kanji[[Sr. no.]:[Meaning]],4,0)</f>
        <v>#N/A</v>
      </c>
      <c r="G215" s="37" t="e">
        <f>VLOOKUP(Final_manabou_kanji_select[[#This Row],[Kanji no.]],Final_manabou_kanji[[Sr. no.]:[Meaning]],5,0)</f>
        <v>#N/A</v>
      </c>
      <c r="H215" t="e">
        <f>VLOOKUP(Final_manabou_kanji_select[[#This Row],[Kanji no.]],Final_manabou_kanji[[Sr. no.]:[Meaning]],7,0)</f>
        <v>#N/A</v>
      </c>
      <c r="I215" t="e">
        <f>VLOOKUP(Final_manabou_kanji_select[[#This Row],[Kanji no.]],Final_manabou_kanji[[Sr. no.]:[Meaning]],8,0)</f>
        <v>#N/A</v>
      </c>
      <c r="J215" s="3"/>
    </row>
    <row r="216" spans="2:10" ht="14.25" customHeight="1" x14ac:dyDescent="0.3">
      <c r="B216" s="37">
        <f>ROW()-ROW(Final_manabou_kanji_select[#Headers])</f>
        <v>214</v>
      </c>
      <c r="C21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6" s="37" t="e">
        <f>VLOOKUP(Final_manabou_kanji_select[[#This Row],[Kanji no.]],Raw_data_N2_Kanji[[Sr. no.]:[Lecture_no]],3,0)</f>
        <v>#N/A</v>
      </c>
      <c r="E216" s="37" t="e">
        <f>VLOOKUP(Final_manabou_kanji_select[[#This Row],[Kanji no.]],Final_manabou_kanji[[Sr. no.]:[Meaning]],3,0)</f>
        <v>#N/A</v>
      </c>
      <c r="F216" s="32" t="e">
        <f>VLOOKUP(Final_manabou_kanji_select[[#This Row],[Kanji no.]],Final_manabou_kanji[[Sr. no.]:[Meaning]],4,0)</f>
        <v>#N/A</v>
      </c>
      <c r="G216" s="37" t="e">
        <f>VLOOKUP(Final_manabou_kanji_select[[#This Row],[Kanji no.]],Final_manabou_kanji[[Sr. no.]:[Meaning]],5,0)</f>
        <v>#N/A</v>
      </c>
      <c r="H216" t="e">
        <f>VLOOKUP(Final_manabou_kanji_select[[#This Row],[Kanji no.]],Final_manabou_kanji[[Sr. no.]:[Meaning]],7,0)</f>
        <v>#N/A</v>
      </c>
      <c r="I216" t="e">
        <f>VLOOKUP(Final_manabou_kanji_select[[#This Row],[Kanji no.]],Final_manabou_kanji[[Sr. no.]:[Meaning]],8,0)</f>
        <v>#N/A</v>
      </c>
      <c r="J216" s="3"/>
    </row>
    <row r="217" spans="2:10" ht="14.25" customHeight="1" x14ac:dyDescent="0.3">
      <c r="B217" s="37">
        <f>ROW()-ROW(Final_manabou_kanji_select[#Headers])</f>
        <v>215</v>
      </c>
      <c r="C21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7" s="37" t="e">
        <f>VLOOKUP(Final_manabou_kanji_select[[#This Row],[Kanji no.]],Raw_data_N2_Kanji[[Sr. no.]:[Lecture_no]],3,0)</f>
        <v>#N/A</v>
      </c>
      <c r="E217" s="37" t="e">
        <f>VLOOKUP(Final_manabou_kanji_select[[#This Row],[Kanji no.]],Final_manabou_kanji[[Sr. no.]:[Meaning]],3,0)</f>
        <v>#N/A</v>
      </c>
      <c r="F217" s="32" t="e">
        <f>VLOOKUP(Final_manabou_kanji_select[[#This Row],[Kanji no.]],Final_manabou_kanji[[Sr. no.]:[Meaning]],4,0)</f>
        <v>#N/A</v>
      </c>
      <c r="G217" s="37" t="e">
        <f>VLOOKUP(Final_manabou_kanji_select[[#This Row],[Kanji no.]],Final_manabou_kanji[[Sr. no.]:[Meaning]],5,0)</f>
        <v>#N/A</v>
      </c>
      <c r="H217" t="e">
        <f>VLOOKUP(Final_manabou_kanji_select[[#This Row],[Kanji no.]],Final_manabou_kanji[[Sr. no.]:[Meaning]],7,0)</f>
        <v>#N/A</v>
      </c>
      <c r="I217" t="e">
        <f>VLOOKUP(Final_manabou_kanji_select[[#This Row],[Kanji no.]],Final_manabou_kanji[[Sr. no.]:[Meaning]],8,0)</f>
        <v>#N/A</v>
      </c>
      <c r="J217" s="3"/>
    </row>
    <row r="218" spans="2:10" ht="14.25" customHeight="1" x14ac:dyDescent="0.3">
      <c r="B218" s="37">
        <f>ROW()-ROW(Final_manabou_kanji_select[#Headers])</f>
        <v>216</v>
      </c>
      <c r="C21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8" s="37" t="e">
        <f>VLOOKUP(Final_manabou_kanji_select[[#This Row],[Kanji no.]],Raw_data_N2_Kanji[[Sr. no.]:[Lecture_no]],3,0)</f>
        <v>#N/A</v>
      </c>
      <c r="E218" s="37" t="e">
        <f>VLOOKUP(Final_manabou_kanji_select[[#This Row],[Kanji no.]],Final_manabou_kanji[[Sr. no.]:[Meaning]],3,0)</f>
        <v>#N/A</v>
      </c>
      <c r="F218" s="32" t="e">
        <f>VLOOKUP(Final_manabou_kanji_select[[#This Row],[Kanji no.]],Final_manabou_kanji[[Sr. no.]:[Meaning]],4,0)</f>
        <v>#N/A</v>
      </c>
      <c r="G218" s="37" t="e">
        <f>VLOOKUP(Final_manabou_kanji_select[[#This Row],[Kanji no.]],Final_manabou_kanji[[Sr. no.]:[Meaning]],5,0)</f>
        <v>#N/A</v>
      </c>
      <c r="H218" t="e">
        <f>VLOOKUP(Final_manabou_kanji_select[[#This Row],[Kanji no.]],Final_manabou_kanji[[Sr. no.]:[Meaning]],7,0)</f>
        <v>#N/A</v>
      </c>
      <c r="I218" t="e">
        <f>VLOOKUP(Final_manabou_kanji_select[[#This Row],[Kanji no.]],Final_manabou_kanji[[Sr. no.]:[Meaning]],8,0)</f>
        <v>#N/A</v>
      </c>
      <c r="J218" s="3"/>
    </row>
    <row r="219" spans="2:10" ht="14.25" customHeight="1" x14ac:dyDescent="0.3">
      <c r="B219" s="37">
        <f>ROW()-ROW(Final_manabou_kanji_select[#Headers])</f>
        <v>217</v>
      </c>
      <c r="C21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19" s="37" t="e">
        <f>VLOOKUP(Final_manabou_kanji_select[[#This Row],[Kanji no.]],Raw_data_N2_Kanji[[Sr. no.]:[Lecture_no]],3,0)</f>
        <v>#N/A</v>
      </c>
      <c r="E219" s="37" t="e">
        <f>VLOOKUP(Final_manabou_kanji_select[[#This Row],[Kanji no.]],Final_manabou_kanji[[Sr. no.]:[Meaning]],3,0)</f>
        <v>#N/A</v>
      </c>
      <c r="F219" s="32" t="e">
        <f>VLOOKUP(Final_manabou_kanji_select[[#This Row],[Kanji no.]],Final_manabou_kanji[[Sr. no.]:[Meaning]],4,0)</f>
        <v>#N/A</v>
      </c>
      <c r="G219" s="37" t="e">
        <f>VLOOKUP(Final_manabou_kanji_select[[#This Row],[Kanji no.]],Final_manabou_kanji[[Sr. no.]:[Meaning]],5,0)</f>
        <v>#N/A</v>
      </c>
      <c r="H219" t="e">
        <f>VLOOKUP(Final_manabou_kanji_select[[#This Row],[Kanji no.]],Final_manabou_kanji[[Sr. no.]:[Meaning]],7,0)</f>
        <v>#N/A</v>
      </c>
      <c r="I219" t="e">
        <f>VLOOKUP(Final_manabou_kanji_select[[#This Row],[Kanji no.]],Final_manabou_kanji[[Sr. no.]:[Meaning]],8,0)</f>
        <v>#N/A</v>
      </c>
      <c r="J219" s="3"/>
    </row>
    <row r="220" spans="2:10" ht="14.25" customHeight="1" x14ac:dyDescent="0.3">
      <c r="B220" s="37">
        <f>ROW()-ROW(Final_manabou_kanji_select[#Headers])</f>
        <v>218</v>
      </c>
      <c r="C22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0" s="37" t="e">
        <f>VLOOKUP(Final_manabou_kanji_select[[#This Row],[Kanji no.]],Raw_data_N2_Kanji[[Sr. no.]:[Lecture_no]],3,0)</f>
        <v>#N/A</v>
      </c>
      <c r="E220" s="37" t="e">
        <f>VLOOKUP(Final_manabou_kanji_select[[#This Row],[Kanji no.]],Final_manabou_kanji[[Sr. no.]:[Meaning]],3,0)</f>
        <v>#N/A</v>
      </c>
      <c r="F220" s="32" t="e">
        <f>VLOOKUP(Final_manabou_kanji_select[[#This Row],[Kanji no.]],Final_manabou_kanji[[Sr. no.]:[Meaning]],4,0)</f>
        <v>#N/A</v>
      </c>
      <c r="G220" s="37" t="e">
        <f>VLOOKUP(Final_manabou_kanji_select[[#This Row],[Kanji no.]],Final_manabou_kanji[[Sr. no.]:[Meaning]],5,0)</f>
        <v>#N/A</v>
      </c>
      <c r="H220" t="e">
        <f>VLOOKUP(Final_manabou_kanji_select[[#This Row],[Kanji no.]],Final_manabou_kanji[[Sr. no.]:[Meaning]],7,0)</f>
        <v>#N/A</v>
      </c>
      <c r="I220" t="e">
        <f>VLOOKUP(Final_manabou_kanji_select[[#This Row],[Kanji no.]],Final_manabou_kanji[[Sr. no.]:[Meaning]],8,0)</f>
        <v>#N/A</v>
      </c>
      <c r="J220" s="3"/>
    </row>
    <row r="221" spans="2:10" ht="14.25" customHeight="1" x14ac:dyDescent="0.3">
      <c r="B221" s="37">
        <f>ROW()-ROW(Final_manabou_kanji_select[#Headers])</f>
        <v>219</v>
      </c>
      <c r="C22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1" s="37" t="e">
        <f>VLOOKUP(Final_manabou_kanji_select[[#This Row],[Kanji no.]],Raw_data_N2_Kanji[[Sr. no.]:[Lecture_no]],3,0)</f>
        <v>#N/A</v>
      </c>
      <c r="E221" s="37" t="e">
        <f>VLOOKUP(Final_manabou_kanji_select[[#This Row],[Kanji no.]],Final_manabou_kanji[[Sr. no.]:[Meaning]],3,0)</f>
        <v>#N/A</v>
      </c>
      <c r="F221" s="32" t="e">
        <f>VLOOKUP(Final_manabou_kanji_select[[#This Row],[Kanji no.]],Final_manabou_kanji[[Sr. no.]:[Meaning]],4,0)</f>
        <v>#N/A</v>
      </c>
      <c r="G221" s="37" t="e">
        <f>VLOOKUP(Final_manabou_kanji_select[[#This Row],[Kanji no.]],Final_manabou_kanji[[Sr. no.]:[Meaning]],5,0)</f>
        <v>#N/A</v>
      </c>
      <c r="H221" t="e">
        <f>VLOOKUP(Final_manabou_kanji_select[[#This Row],[Kanji no.]],Final_manabou_kanji[[Sr. no.]:[Meaning]],7,0)</f>
        <v>#N/A</v>
      </c>
      <c r="I221" t="e">
        <f>VLOOKUP(Final_manabou_kanji_select[[#This Row],[Kanji no.]],Final_manabou_kanji[[Sr. no.]:[Meaning]],8,0)</f>
        <v>#N/A</v>
      </c>
      <c r="J221" s="3"/>
    </row>
    <row r="222" spans="2:10" ht="14.25" customHeight="1" x14ac:dyDescent="0.3">
      <c r="B222" s="37">
        <f>ROW()-ROW(Final_manabou_kanji_select[#Headers])</f>
        <v>220</v>
      </c>
      <c r="C22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2" s="37" t="e">
        <f>VLOOKUP(Final_manabou_kanji_select[[#This Row],[Kanji no.]],Raw_data_N2_Kanji[[Sr. no.]:[Lecture_no]],3,0)</f>
        <v>#N/A</v>
      </c>
      <c r="E222" s="37" t="e">
        <f>VLOOKUP(Final_manabou_kanji_select[[#This Row],[Kanji no.]],Final_manabou_kanji[[Sr. no.]:[Meaning]],3,0)</f>
        <v>#N/A</v>
      </c>
      <c r="F222" s="32" t="e">
        <f>VLOOKUP(Final_manabou_kanji_select[[#This Row],[Kanji no.]],Final_manabou_kanji[[Sr. no.]:[Meaning]],4,0)</f>
        <v>#N/A</v>
      </c>
      <c r="G222" s="37" t="e">
        <f>VLOOKUP(Final_manabou_kanji_select[[#This Row],[Kanji no.]],Final_manabou_kanji[[Sr. no.]:[Meaning]],5,0)</f>
        <v>#N/A</v>
      </c>
      <c r="H222" t="e">
        <f>VLOOKUP(Final_manabou_kanji_select[[#This Row],[Kanji no.]],Final_manabou_kanji[[Sr. no.]:[Meaning]],7,0)</f>
        <v>#N/A</v>
      </c>
      <c r="I222" t="e">
        <f>VLOOKUP(Final_manabou_kanji_select[[#This Row],[Kanji no.]],Final_manabou_kanji[[Sr. no.]:[Meaning]],8,0)</f>
        <v>#N/A</v>
      </c>
      <c r="J222" s="3"/>
    </row>
    <row r="223" spans="2:10" ht="14.25" customHeight="1" x14ac:dyDescent="0.3">
      <c r="B223" s="37">
        <f>ROW()-ROW(Final_manabou_kanji_select[#Headers])</f>
        <v>221</v>
      </c>
      <c r="C22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3" s="37" t="e">
        <f>VLOOKUP(Final_manabou_kanji_select[[#This Row],[Kanji no.]],Raw_data_N2_Kanji[[Sr. no.]:[Lecture_no]],3,0)</f>
        <v>#N/A</v>
      </c>
      <c r="E223" s="37" t="e">
        <f>VLOOKUP(Final_manabou_kanji_select[[#This Row],[Kanji no.]],Final_manabou_kanji[[Sr. no.]:[Meaning]],3,0)</f>
        <v>#N/A</v>
      </c>
      <c r="F223" s="32" t="e">
        <f>VLOOKUP(Final_manabou_kanji_select[[#This Row],[Kanji no.]],Final_manabou_kanji[[Sr. no.]:[Meaning]],4,0)</f>
        <v>#N/A</v>
      </c>
      <c r="G223" s="37" t="e">
        <f>VLOOKUP(Final_manabou_kanji_select[[#This Row],[Kanji no.]],Final_manabou_kanji[[Sr. no.]:[Meaning]],5,0)</f>
        <v>#N/A</v>
      </c>
      <c r="H223" t="e">
        <f>VLOOKUP(Final_manabou_kanji_select[[#This Row],[Kanji no.]],Final_manabou_kanji[[Sr. no.]:[Meaning]],7,0)</f>
        <v>#N/A</v>
      </c>
      <c r="I223" t="e">
        <f>VLOOKUP(Final_manabou_kanji_select[[#This Row],[Kanji no.]],Final_manabou_kanji[[Sr. no.]:[Meaning]],8,0)</f>
        <v>#N/A</v>
      </c>
      <c r="J223" s="3"/>
    </row>
    <row r="224" spans="2:10" ht="14.25" customHeight="1" x14ac:dyDescent="0.3">
      <c r="B224" s="37">
        <f>ROW()-ROW(Final_manabou_kanji_select[#Headers])</f>
        <v>222</v>
      </c>
      <c r="C22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4" s="37" t="e">
        <f>VLOOKUP(Final_manabou_kanji_select[[#This Row],[Kanji no.]],Raw_data_N2_Kanji[[Sr. no.]:[Lecture_no]],3,0)</f>
        <v>#N/A</v>
      </c>
      <c r="E224" s="37" t="e">
        <f>VLOOKUP(Final_manabou_kanji_select[[#This Row],[Kanji no.]],Final_manabou_kanji[[Sr. no.]:[Meaning]],3,0)</f>
        <v>#N/A</v>
      </c>
      <c r="F224" s="32" t="e">
        <f>VLOOKUP(Final_manabou_kanji_select[[#This Row],[Kanji no.]],Final_manabou_kanji[[Sr. no.]:[Meaning]],4,0)</f>
        <v>#N/A</v>
      </c>
      <c r="G224" s="37" t="e">
        <f>VLOOKUP(Final_manabou_kanji_select[[#This Row],[Kanji no.]],Final_manabou_kanji[[Sr. no.]:[Meaning]],5,0)</f>
        <v>#N/A</v>
      </c>
      <c r="H224" t="e">
        <f>VLOOKUP(Final_manabou_kanji_select[[#This Row],[Kanji no.]],Final_manabou_kanji[[Sr. no.]:[Meaning]],7,0)</f>
        <v>#N/A</v>
      </c>
      <c r="I224" t="e">
        <f>VLOOKUP(Final_manabou_kanji_select[[#This Row],[Kanji no.]],Final_manabou_kanji[[Sr. no.]:[Meaning]],8,0)</f>
        <v>#N/A</v>
      </c>
      <c r="J224" s="3"/>
    </row>
    <row r="225" spans="2:10" ht="14.25" customHeight="1" x14ac:dyDescent="0.3">
      <c r="B225" s="37">
        <f>ROW()-ROW(Final_manabou_kanji_select[#Headers])</f>
        <v>223</v>
      </c>
      <c r="C22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5" s="37" t="e">
        <f>VLOOKUP(Final_manabou_kanji_select[[#This Row],[Kanji no.]],Raw_data_N2_Kanji[[Sr. no.]:[Lecture_no]],3,0)</f>
        <v>#N/A</v>
      </c>
      <c r="E225" s="37" t="e">
        <f>VLOOKUP(Final_manabou_kanji_select[[#This Row],[Kanji no.]],Final_manabou_kanji[[Sr. no.]:[Meaning]],3,0)</f>
        <v>#N/A</v>
      </c>
      <c r="F225" s="32" t="e">
        <f>VLOOKUP(Final_manabou_kanji_select[[#This Row],[Kanji no.]],Final_manabou_kanji[[Sr. no.]:[Meaning]],4,0)</f>
        <v>#N/A</v>
      </c>
      <c r="G225" s="37" t="e">
        <f>VLOOKUP(Final_manabou_kanji_select[[#This Row],[Kanji no.]],Final_manabou_kanji[[Sr. no.]:[Meaning]],5,0)</f>
        <v>#N/A</v>
      </c>
      <c r="H225" t="e">
        <f>VLOOKUP(Final_manabou_kanji_select[[#This Row],[Kanji no.]],Final_manabou_kanji[[Sr. no.]:[Meaning]],7,0)</f>
        <v>#N/A</v>
      </c>
      <c r="I225" t="e">
        <f>VLOOKUP(Final_manabou_kanji_select[[#This Row],[Kanji no.]],Final_manabou_kanji[[Sr. no.]:[Meaning]],8,0)</f>
        <v>#N/A</v>
      </c>
      <c r="J225" s="3"/>
    </row>
    <row r="226" spans="2:10" ht="14.25" customHeight="1" x14ac:dyDescent="0.3">
      <c r="B226" s="37">
        <f>ROW()-ROW(Final_manabou_kanji_select[#Headers])</f>
        <v>224</v>
      </c>
      <c r="C22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6" s="37" t="e">
        <f>VLOOKUP(Final_manabou_kanji_select[[#This Row],[Kanji no.]],Raw_data_N2_Kanji[[Sr. no.]:[Lecture_no]],3,0)</f>
        <v>#N/A</v>
      </c>
      <c r="E226" s="37" t="e">
        <f>VLOOKUP(Final_manabou_kanji_select[[#This Row],[Kanji no.]],Final_manabou_kanji[[Sr. no.]:[Meaning]],3,0)</f>
        <v>#N/A</v>
      </c>
      <c r="F226" s="32" t="e">
        <f>VLOOKUP(Final_manabou_kanji_select[[#This Row],[Kanji no.]],Final_manabou_kanji[[Sr. no.]:[Meaning]],4,0)</f>
        <v>#N/A</v>
      </c>
      <c r="G226" s="37" t="e">
        <f>VLOOKUP(Final_manabou_kanji_select[[#This Row],[Kanji no.]],Final_manabou_kanji[[Sr. no.]:[Meaning]],5,0)</f>
        <v>#N/A</v>
      </c>
      <c r="H226" t="e">
        <f>VLOOKUP(Final_manabou_kanji_select[[#This Row],[Kanji no.]],Final_manabou_kanji[[Sr. no.]:[Meaning]],7,0)</f>
        <v>#N/A</v>
      </c>
      <c r="I226" t="e">
        <f>VLOOKUP(Final_manabou_kanji_select[[#This Row],[Kanji no.]],Final_manabou_kanji[[Sr. no.]:[Meaning]],8,0)</f>
        <v>#N/A</v>
      </c>
      <c r="J226" s="3"/>
    </row>
    <row r="227" spans="2:10" ht="14.25" customHeight="1" x14ac:dyDescent="0.3">
      <c r="B227" s="37">
        <f>ROW()-ROW(Final_manabou_kanji_select[#Headers])</f>
        <v>225</v>
      </c>
      <c r="C22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7" s="37" t="e">
        <f>VLOOKUP(Final_manabou_kanji_select[[#This Row],[Kanji no.]],Raw_data_N2_Kanji[[Sr. no.]:[Lecture_no]],3,0)</f>
        <v>#N/A</v>
      </c>
      <c r="E227" s="37" t="e">
        <f>VLOOKUP(Final_manabou_kanji_select[[#This Row],[Kanji no.]],Final_manabou_kanji[[Sr. no.]:[Meaning]],3,0)</f>
        <v>#N/A</v>
      </c>
      <c r="F227" s="32" t="e">
        <f>VLOOKUP(Final_manabou_kanji_select[[#This Row],[Kanji no.]],Final_manabou_kanji[[Sr. no.]:[Meaning]],4,0)</f>
        <v>#N/A</v>
      </c>
      <c r="G227" s="37" t="e">
        <f>VLOOKUP(Final_manabou_kanji_select[[#This Row],[Kanji no.]],Final_manabou_kanji[[Sr. no.]:[Meaning]],5,0)</f>
        <v>#N/A</v>
      </c>
      <c r="H227" t="e">
        <f>VLOOKUP(Final_manabou_kanji_select[[#This Row],[Kanji no.]],Final_manabou_kanji[[Sr. no.]:[Meaning]],7,0)</f>
        <v>#N/A</v>
      </c>
      <c r="I227" t="e">
        <f>VLOOKUP(Final_manabou_kanji_select[[#This Row],[Kanji no.]],Final_manabou_kanji[[Sr. no.]:[Meaning]],8,0)</f>
        <v>#N/A</v>
      </c>
      <c r="J227" s="3"/>
    </row>
    <row r="228" spans="2:10" ht="14.25" customHeight="1" x14ac:dyDescent="0.3">
      <c r="B228" s="37">
        <f>ROW()-ROW(Final_manabou_kanji_select[#Headers])</f>
        <v>226</v>
      </c>
      <c r="C22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8" s="37" t="e">
        <f>VLOOKUP(Final_manabou_kanji_select[[#This Row],[Kanji no.]],Raw_data_N2_Kanji[[Sr. no.]:[Lecture_no]],3,0)</f>
        <v>#N/A</v>
      </c>
      <c r="E228" s="37" t="e">
        <f>VLOOKUP(Final_manabou_kanji_select[[#This Row],[Kanji no.]],Final_manabou_kanji[[Sr. no.]:[Meaning]],3,0)</f>
        <v>#N/A</v>
      </c>
      <c r="F228" s="32" t="e">
        <f>VLOOKUP(Final_manabou_kanji_select[[#This Row],[Kanji no.]],Final_manabou_kanji[[Sr. no.]:[Meaning]],4,0)</f>
        <v>#N/A</v>
      </c>
      <c r="G228" s="37" t="e">
        <f>VLOOKUP(Final_manabou_kanji_select[[#This Row],[Kanji no.]],Final_manabou_kanji[[Sr. no.]:[Meaning]],5,0)</f>
        <v>#N/A</v>
      </c>
      <c r="H228" t="e">
        <f>VLOOKUP(Final_manabou_kanji_select[[#This Row],[Kanji no.]],Final_manabou_kanji[[Sr. no.]:[Meaning]],7,0)</f>
        <v>#N/A</v>
      </c>
      <c r="I228" t="e">
        <f>VLOOKUP(Final_manabou_kanji_select[[#This Row],[Kanji no.]],Final_manabou_kanji[[Sr. no.]:[Meaning]],8,0)</f>
        <v>#N/A</v>
      </c>
      <c r="J228" s="3"/>
    </row>
    <row r="229" spans="2:10" ht="14.25" customHeight="1" x14ac:dyDescent="0.3">
      <c r="B229" s="37">
        <f>ROW()-ROW(Final_manabou_kanji_select[#Headers])</f>
        <v>227</v>
      </c>
      <c r="C22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29" s="37" t="e">
        <f>VLOOKUP(Final_manabou_kanji_select[[#This Row],[Kanji no.]],Raw_data_N2_Kanji[[Sr. no.]:[Lecture_no]],3,0)</f>
        <v>#N/A</v>
      </c>
      <c r="E229" s="37" t="e">
        <f>VLOOKUP(Final_manabou_kanji_select[[#This Row],[Kanji no.]],Final_manabou_kanji[[Sr. no.]:[Meaning]],3,0)</f>
        <v>#N/A</v>
      </c>
      <c r="F229" s="32" t="e">
        <f>VLOOKUP(Final_manabou_kanji_select[[#This Row],[Kanji no.]],Final_manabou_kanji[[Sr. no.]:[Meaning]],4,0)</f>
        <v>#N/A</v>
      </c>
      <c r="G229" s="37" t="e">
        <f>VLOOKUP(Final_manabou_kanji_select[[#This Row],[Kanji no.]],Final_manabou_kanji[[Sr. no.]:[Meaning]],5,0)</f>
        <v>#N/A</v>
      </c>
      <c r="H229" t="e">
        <f>VLOOKUP(Final_manabou_kanji_select[[#This Row],[Kanji no.]],Final_manabou_kanji[[Sr. no.]:[Meaning]],7,0)</f>
        <v>#N/A</v>
      </c>
      <c r="I229" t="e">
        <f>VLOOKUP(Final_manabou_kanji_select[[#This Row],[Kanji no.]],Final_manabou_kanji[[Sr. no.]:[Meaning]],8,0)</f>
        <v>#N/A</v>
      </c>
      <c r="J229" s="3"/>
    </row>
    <row r="230" spans="2:10" ht="14.25" customHeight="1" x14ac:dyDescent="0.3">
      <c r="B230" s="37">
        <f>ROW()-ROW(Final_manabou_kanji_select[#Headers])</f>
        <v>228</v>
      </c>
      <c r="C23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0" s="37" t="e">
        <f>VLOOKUP(Final_manabou_kanji_select[[#This Row],[Kanji no.]],Raw_data_N2_Kanji[[Sr. no.]:[Lecture_no]],3,0)</f>
        <v>#N/A</v>
      </c>
      <c r="E230" s="37" t="e">
        <f>VLOOKUP(Final_manabou_kanji_select[[#This Row],[Kanji no.]],Final_manabou_kanji[[Sr. no.]:[Meaning]],3,0)</f>
        <v>#N/A</v>
      </c>
      <c r="F230" s="32" t="e">
        <f>VLOOKUP(Final_manabou_kanji_select[[#This Row],[Kanji no.]],Final_manabou_kanji[[Sr. no.]:[Meaning]],4,0)</f>
        <v>#N/A</v>
      </c>
      <c r="G230" s="37" t="e">
        <f>VLOOKUP(Final_manabou_kanji_select[[#This Row],[Kanji no.]],Final_manabou_kanji[[Sr. no.]:[Meaning]],5,0)</f>
        <v>#N/A</v>
      </c>
      <c r="H230" t="e">
        <f>VLOOKUP(Final_manabou_kanji_select[[#This Row],[Kanji no.]],Final_manabou_kanji[[Sr. no.]:[Meaning]],7,0)</f>
        <v>#N/A</v>
      </c>
      <c r="I230" t="e">
        <f>VLOOKUP(Final_manabou_kanji_select[[#This Row],[Kanji no.]],Final_manabou_kanji[[Sr. no.]:[Meaning]],8,0)</f>
        <v>#N/A</v>
      </c>
      <c r="J230" s="3"/>
    </row>
    <row r="231" spans="2:10" ht="14.25" customHeight="1" x14ac:dyDescent="0.3">
      <c r="B231" s="37">
        <f>ROW()-ROW(Final_manabou_kanji_select[#Headers])</f>
        <v>229</v>
      </c>
      <c r="C23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1" s="37" t="e">
        <f>VLOOKUP(Final_manabou_kanji_select[[#This Row],[Kanji no.]],Raw_data_N2_Kanji[[Sr. no.]:[Lecture_no]],3,0)</f>
        <v>#N/A</v>
      </c>
      <c r="E231" s="37" t="e">
        <f>VLOOKUP(Final_manabou_kanji_select[[#This Row],[Kanji no.]],Final_manabou_kanji[[Sr. no.]:[Meaning]],3,0)</f>
        <v>#N/A</v>
      </c>
      <c r="F231" s="32" t="e">
        <f>VLOOKUP(Final_manabou_kanji_select[[#This Row],[Kanji no.]],Final_manabou_kanji[[Sr. no.]:[Meaning]],4,0)</f>
        <v>#N/A</v>
      </c>
      <c r="G231" s="37" t="e">
        <f>VLOOKUP(Final_manabou_kanji_select[[#This Row],[Kanji no.]],Final_manabou_kanji[[Sr. no.]:[Meaning]],5,0)</f>
        <v>#N/A</v>
      </c>
      <c r="H231" t="e">
        <f>VLOOKUP(Final_manabou_kanji_select[[#This Row],[Kanji no.]],Final_manabou_kanji[[Sr. no.]:[Meaning]],7,0)</f>
        <v>#N/A</v>
      </c>
      <c r="I231" t="e">
        <f>VLOOKUP(Final_manabou_kanji_select[[#This Row],[Kanji no.]],Final_manabou_kanji[[Sr. no.]:[Meaning]],8,0)</f>
        <v>#N/A</v>
      </c>
      <c r="J231" s="3"/>
    </row>
    <row r="232" spans="2:10" ht="14.25" customHeight="1" x14ac:dyDescent="0.3">
      <c r="B232" s="37">
        <f>ROW()-ROW(Final_manabou_kanji_select[#Headers])</f>
        <v>230</v>
      </c>
      <c r="C23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2" s="37" t="e">
        <f>VLOOKUP(Final_manabou_kanji_select[[#This Row],[Kanji no.]],Raw_data_N2_Kanji[[Sr. no.]:[Lecture_no]],3,0)</f>
        <v>#N/A</v>
      </c>
      <c r="E232" s="37" t="e">
        <f>VLOOKUP(Final_manabou_kanji_select[[#This Row],[Kanji no.]],Final_manabou_kanji[[Sr. no.]:[Meaning]],3,0)</f>
        <v>#N/A</v>
      </c>
      <c r="F232" s="32" t="e">
        <f>VLOOKUP(Final_manabou_kanji_select[[#This Row],[Kanji no.]],Final_manabou_kanji[[Sr. no.]:[Meaning]],4,0)</f>
        <v>#N/A</v>
      </c>
      <c r="G232" s="37" t="e">
        <f>VLOOKUP(Final_manabou_kanji_select[[#This Row],[Kanji no.]],Final_manabou_kanji[[Sr. no.]:[Meaning]],5,0)</f>
        <v>#N/A</v>
      </c>
      <c r="H232" t="e">
        <f>VLOOKUP(Final_manabou_kanji_select[[#This Row],[Kanji no.]],Final_manabou_kanji[[Sr. no.]:[Meaning]],7,0)</f>
        <v>#N/A</v>
      </c>
      <c r="I232" t="e">
        <f>VLOOKUP(Final_manabou_kanji_select[[#This Row],[Kanji no.]],Final_manabou_kanji[[Sr. no.]:[Meaning]],8,0)</f>
        <v>#N/A</v>
      </c>
      <c r="J232" s="3"/>
    </row>
    <row r="233" spans="2:10" ht="14.25" customHeight="1" x14ac:dyDescent="0.3">
      <c r="B233" s="37">
        <f>ROW()-ROW(Final_manabou_kanji_select[#Headers])</f>
        <v>231</v>
      </c>
      <c r="C23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3" s="37" t="e">
        <f>VLOOKUP(Final_manabou_kanji_select[[#This Row],[Kanji no.]],Raw_data_N2_Kanji[[Sr. no.]:[Lecture_no]],3,0)</f>
        <v>#N/A</v>
      </c>
      <c r="E233" s="37" t="e">
        <f>VLOOKUP(Final_manabou_kanji_select[[#This Row],[Kanji no.]],Final_manabou_kanji[[Sr. no.]:[Meaning]],3,0)</f>
        <v>#N/A</v>
      </c>
      <c r="F233" s="32" t="e">
        <f>VLOOKUP(Final_manabou_kanji_select[[#This Row],[Kanji no.]],Final_manabou_kanji[[Sr. no.]:[Meaning]],4,0)</f>
        <v>#N/A</v>
      </c>
      <c r="G233" s="37" t="e">
        <f>VLOOKUP(Final_manabou_kanji_select[[#This Row],[Kanji no.]],Final_manabou_kanji[[Sr. no.]:[Meaning]],5,0)</f>
        <v>#N/A</v>
      </c>
      <c r="H233" t="e">
        <f>VLOOKUP(Final_manabou_kanji_select[[#This Row],[Kanji no.]],Final_manabou_kanji[[Sr. no.]:[Meaning]],7,0)</f>
        <v>#N/A</v>
      </c>
      <c r="I233" t="e">
        <f>VLOOKUP(Final_manabou_kanji_select[[#This Row],[Kanji no.]],Final_manabou_kanji[[Sr. no.]:[Meaning]],8,0)</f>
        <v>#N/A</v>
      </c>
      <c r="J233" s="3"/>
    </row>
    <row r="234" spans="2:10" ht="14.25" customHeight="1" x14ac:dyDescent="0.3">
      <c r="B234" s="37">
        <f>ROW()-ROW(Final_manabou_kanji_select[#Headers])</f>
        <v>232</v>
      </c>
      <c r="C23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4" s="37" t="e">
        <f>VLOOKUP(Final_manabou_kanji_select[[#This Row],[Kanji no.]],Raw_data_N2_Kanji[[Sr. no.]:[Lecture_no]],3,0)</f>
        <v>#N/A</v>
      </c>
      <c r="E234" s="37" t="e">
        <f>VLOOKUP(Final_manabou_kanji_select[[#This Row],[Kanji no.]],Final_manabou_kanji[[Sr. no.]:[Meaning]],3,0)</f>
        <v>#N/A</v>
      </c>
      <c r="F234" s="32" t="e">
        <f>VLOOKUP(Final_manabou_kanji_select[[#This Row],[Kanji no.]],Final_manabou_kanji[[Sr. no.]:[Meaning]],4,0)</f>
        <v>#N/A</v>
      </c>
      <c r="G234" s="37" t="e">
        <f>VLOOKUP(Final_manabou_kanji_select[[#This Row],[Kanji no.]],Final_manabou_kanji[[Sr. no.]:[Meaning]],5,0)</f>
        <v>#N/A</v>
      </c>
      <c r="H234" t="e">
        <f>VLOOKUP(Final_manabou_kanji_select[[#This Row],[Kanji no.]],Final_manabou_kanji[[Sr. no.]:[Meaning]],7,0)</f>
        <v>#N/A</v>
      </c>
      <c r="I234" t="e">
        <f>VLOOKUP(Final_manabou_kanji_select[[#This Row],[Kanji no.]],Final_manabou_kanji[[Sr. no.]:[Meaning]],8,0)</f>
        <v>#N/A</v>
      </c>
      <c r="J234" s="3"/>
    </row>
    <row r="235" spans="2:10" ht="14.25" customHeight="1" x14ac:dyDescent="0.3">
      <c r="B235" s="37">
        <f>ROW()-ROW(Final_manabou_kanji_select[#Headers])</f>
        <v>233</v>
      </c>
      <c r="C23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5" s="37" t="e">
        <f>VLOOKUP(Final_manabou_kanji_select[[#This Row],[Kanji no.]],Raw_data_N2_Kanji[[Sr. no.]:[Lecture_no]],3,0)</f>
        <v>#N/A</v>
      </c>
      <c r="E235" s="37" t="e">
        <f>VLOOKUP(Final_manabou_kanji_select[[#This Row],[Kanji no.]],Final_manabou_kanji[[Sr. no.]:[Meaning]],3,0)</f>
        <v>#N/A</v>
      </c>
      <c r="F235" s="32" t="e">
        <f>VLOOKUP(Final_manabou_kanji_select[[#This Row],[Kanji no.]],Final_manabou_kanji[[Sr. no.]:[Meaning]],4,0)</f>
        <v>#N/A</v>
      </c>
      <c r="G235" s="37" t="e">
        <f>VLOOKUP(Final_manabou_kanji_select[[#This Row],[Kanji no.]],Final_manabou_kanji[[Sr. no.]:[Meaning]],5,0)</f>
        <v>#N/A</v>
      </c>
      <c r="H235" t="e">
        <f>VLOOKUP(Final_manabou_kanji_select[[#This Row],[Kanji no.]],Final_manabou_kanji[[Sr. no.]:[Meaning]],7,0)</f>
        <v>#N/A</v>
      </c>
      <c r="I235" t="e">
        <f>VLOOKUP(Final_manabou_kanji_select[[#This Row],[Kanji no.]],Final_manabou_kanji[[Sr. no.]:[Meaning]],8,0)</f>
        <v>#N/A</v>
      </c>
      <c r="J235" s="3"/>
    </row>
    <row r="236" spans="2:10" ht="14.25" customHeight="1" x14ac:dyDescent="0.3">
      <c r="B236" s="37">
        <f>ROW()-ROW(Final_manabou_kanji_select[#Headers])</f>
        <v>234</v>
      </c>
      <c r="C23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6" s="37" t="e">
        <f>VLOOKUP(Final_manabou_kanji_select[[#This Row],[Kanji no.]],Raw_data_N2_Kanji[[Sr. no.]:[Lecture_no]],3,0)</f>
        <v>#N/A</v>
      </c>
      <c r="E236" s="37" t="e">
        <f>VLOOKUP(Final_manabou_kanji_select[[#This Row],[Kanji no.]],Final_manabou_kanji[[Sr. no.]:[Meaning]],3,0)</f>
        <v>#N/A</v>
      </c>
      <c r="F236" s="32" t="e">
        <f>VLOOKUP(Final_manabou_kanji_select[[#This Row],[Kanji no.]],Final_manabou_kanji[[Sr. no.]:[Meaning]],4,0)</f>
        <v>#N/A</v>
      </c>
      <c r="G236" s="37" t="e">
        <f>VLOOKUP(Final_manabou_kanji_select[[#This Row],[Kanji no.]],Final_manabou_kanji[[Sr. no.]:[Meaning]],5,0)</f>
        <v>#N/A</v>
      </c>
      <c r="H236" t="e">
        <f>VLOOKUP(Final_manabou_kanji_select[[#This Row],[Kanji no.]],Final_manabou_kanji[[Sr. no.]:[Meaning]],7,0)</f>
        <v>#N/A</v>
      </c>
      <c r="I236" t="e">
        <f>VLOOKUP(Final_manabou_kanji_select[[#This Row],[Kanji no.]],Final_manabou_kanji[[Sr. no.]:[Meaning]],8,0)</f>
        <v>#N/A</v>
      </c>
      <c r="J236" s="3"/>
    </row>
    <row r="237" spans="2:10" ht="14.25" customHeight="1" x14ac:dyDescent="0.3">
      <c r="B237" s="37">
        <f>ROW()-ROW(Final_manabou_kanji_select[#Headers])</f>
        <v>235</v>
      </c>
      <c r="C23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7" s="37" t="e">
        <f>VLOOKUP(Final_manabou_kanji_select[[#This Row],[Kanji no.]],Raw_data_N2_Kanji[[Sr. no.]:[Lecture_no]],3,0)</f>
        <v>#N/A</v>
      </c>
      <c r="E237" s="37" t="e">
        <f>VLOOKUP(Final_manabou_kanji_select[[#This Row],[Kanji no.]],Final_manabou_kanji[[Sr. no.]:[Meaning]],3,0)</f>
        <v>#N/A</v>
      </c>
      <c r="F237" s="32" t="e">
        <f>VLOOKUP(Final_manabou_kanji_select[[#This Row],[Kanji no.]],Final_manabou_kanji[[Sr. no.]:[Meaning]],4,0)</f>
        <v>#N/A</v>
      </c>
      <c r="G237" s="37" t="e">
        <f>VLOOKUP(Final_manabou_kanji_select[[#This Row],[Kanji no.]],Final_manabou_kanji[[Sr. no.]:[Meaning]],5,0)</f>
        <v>#N/A</v>
      </c>
      <c r="H237" t="e">
        <f>VLOOKUP(Final_manabou_kanji_select[[#This Row],[Kanji no.]],Final_manabou_kanji[[Sr. no.]:[Meaning]],7,0)</f>
        <v>#N/A</v>
      </c>
      <c r="I237" t="e">
        <f>VLOOKUP(Final_manabou_kanji_select[[#This Row],[Kanji no.]],Final_manabou_kanji[[Sr. no.]:[Meaning]],8,0)</f>
        <v>#N/A</v>
      </c>
      <c r="J237" s="3"/>
    </row>
    <row r="238" spans="2:10" ht="14.25" customHeight="1" x14ac:dyDescent="0.3">
      <c r="B238" s="37">
        <f>ROW()-ROW(Final_manabou_kanji_select[#Headers])</f>
        <v>236</v>
      </c>
      <c r="C23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8" s="37" t="e">
        <f>VLOOKUP(Final_manabou_kanji_select[[#This Row],[Kanji no.]],Raw_data_N2_Kanji[[Sr. no.]:[Lecture_no]],3,0)</f>
        <v>#N/A</v>
      </c>
      <c r="E238" s="37" t="e">
        <f>VLOOKUP(Final_manabou_kanji_select[[#This Row],[Kanji no.]],Final_manabou_kanji[[Sr. no.]:[Meaning]],3,0)</f>
        <v>#N/A</v>
      </c>
      <c r="F238" s="32" t="e">
        <f>VLOOKUP(Final_manabou_kanji_select[[#This Row],[Kanji no.]],Final_manabou_kanji[[Sr. no.]:[Meaning]],4,0)</f>
        <v>#N/A</v>
      </c>
      <c r="G238" s="37" t="e">
        <f>VLOOKUP(Final_manabou_kanji_select[[#This Row],[Kanji no.]],Final_manabou_kanji[[Sr. no.]:[Meaning]],5,0)</f>
        <v>#N/A</v>
      </c>
      <c r="H238" t="e">
        <f>VLOOKUP(Final_manabou_kanji_select[[#This Row],[Kanji no.]],Final_manabou_kanji[[Sr. no.]:[Meaning]],7,0)</f>
        <v>#N/A</v>
      </c>
      <c r="I238" t="e">
        <f>VLOOKUP(Final_manabou_kanji_select[[#This Row],[Kanji no.]],Final_manabou_kanji[[Sr. no.]:[Meaning]],8,0)</f>
        <v>#N/A</v>
      </c>
      <c r="J238" s="3"/>
    </row>
    <row r="239" spans="2:10" ht="14.25" customHeight="1" x14ac:dyDescent="0.3">
      <c r="B239" s="37">
        <f>ROW()-ROW(Final_manabou_kanji_select[#Headers])</f>
        <v>237</v>
      </c>
      <c r="C23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39" s="37" t="e">
        <f>VLOOKUP(Final_manabou_kanji_select[[#This Row],[Kanji no.]],Raw_data_N2_Kanji[[Sr. no.]:[Lecture_no]],3,0)</f>
        <v>#N/A</v>
      </c>
      <c r="E239" s="37" t="e">
        <f>VLOOKUP(Final_manabou_kanji_select[[#This Row],[Kanji no.]],Final_manabou_kanji[[Sr. no.]:[Meaning]],3,0)</f>
        <v>#N/A</v>
      </c>
      <c r="F239" s="32" t="e">
        <f>VLOOKUP(Final_manabou_kanji_select[[#This Row],[Kanji no.]],Final_manabou_kanji[[Sr. no.]:[Meaning]],4,0)</f>
        <v>#N/A</v>
      </c>
      <c r="G239" s="37" t="e">
        <f>VLOOKUP(Final_manabou_kanji_select[[#This Row],[Kanji no.]],Final_manabou_kanji[[Sr. no.]:[Meaning]],5,0)</f>
        <v>#N/A</v>
      </c>
      <c r="H239" t="e">
        <f>VLOOKUP(Final_manabou_kanji_select[[#This Row],[Kanji no.]],Final_manabou_kanji[[Sr. no.]:[Meaning]],7,0)</f>
        <v>#N/A</v>
      </c>
      <c r="I239" t="e">
        <f>VLOOKUP(Final_manabou_kanji_select[[#This Row],[Kanji no.]],Final_manabou_kanji[[Sr. no.]:[Meaning]],8,0)</f>
        <v>#N/A</v>
      </c>
      <c r="J239" s="3"/>
    </row>
    <row r="240" spans="2:10" ht="14.25" customHeight="1" x14ac:dyDescent="0.3">
      <c r="B240" s="37">
        <f>ROW()-ROW(Final_manabou_kanji_select[#Headers])</f>
        <v>238</v>
      </c>
      <c r="C24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0" s="37" t="e">
        <f>VLOOKUP(Final_manabou_kanji_select[[#This Row],[Kanji no.]],Raw_data_N2_Kanji[[Sr. no.]:[Lecture_no]],3,0)</f>
        <v>#N/A</v>
      </c>
      <c r="E240" s="37" t="e">
        <f>VLOOKUP(Final_manabou_kanji_select[[#This Row],[Kanji no.]],Final_manabou_kanji[[Sr. no.]:[Meaning]],3,0)</f>
        <v>#N/A</v>
      </c>
      <c r="F240" s="32" t="e">
        <f>VLOOKUP(Final_manabou_kanji_select[[#This Row],[Kanji no.]],Final_manabou_kanji[[Sr. no.]:[Meaning]],4,0)</f>
        <v>#N/A</v>
      </c>
      <c r="G240" s="37" t="e">
        <f>VLOOKUP(Final_manabou_kanji_select[[#This Row],[Kanji no.]],Final_manabou_kanji[[Sr. no.]:[Meaning]],5,0)</f>
        <v>#N/A</v>
      </c>
      <c r="H240" t="e">
        <f>VLOOKUP(Final_manabou_kanji_select[[#This Row],[Kanji no.]],Final_manabou_kanji[[Sr. no.]:[Meaning]],7,0)</f>
        <v>#N/A</v>
      </c>
      <c r="I240" t="e">
        <f>VLOOKUP(Final_manabou_kanji_select[[#This Row],[Kanji no.]],Final_manabou_kanji[[Sr. no.]:[Meaning]],8,0)</f>
        <v>#N/A</v>
      </c>
      <c r="J240" s="3"/>
    </row>
    <row r="241" spans="2:10" ht="14.25" customHeight="1" x14ac:dyDescent="0.3">
      <c r="B241" s="37">
        <f>ROW()-ROW(Final_manabou_kanji_select[#Headers])</f>
        <v>239</v>
      </c>
      <c r="C24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1" s="37" t="e">
        <f>VLOOKUP(Final_manabou_kanji_select[[#This Row],[Kanji no.]],Raw_data_N2_Kanji[[Sr. no.]:[Lecture_no]],3,0)</f>
        <v>#N/A</v>
      </c>
      <c r="E241" s="37" t="e">
        <f>VLOOKUP(Final_manabou_kanji_select[[#This Row],[Kanji no.]],Final_manabou_kanji[[Sr. no.]:[Meaning]],3,0)</f>
        <v>#N/A</v>
      </c>
      <c r="F241" s="32" t="e">
        <f>VLOOKUP(Final_manabou_kanji_select[[#This Row],[Kanji no.]],Final_manabou_kanji[[Sr. no.]:[Meaning]],4,0)</f>
        <v>#N/A</v>
      </c>
      <c r="G241" s="37" t="e">
        <f>VLOOKUP(Final_manabou_kanji_select[[#This Row],[Kanji no.]],Final_manabou_kanji[[Sr. no.]:[Meaning]],5,0)</f>
        <v>#N/A</v>
      </c>
      <c r="H241" t="e">
        <f>VLOOKUP(Final_manabou_kanji_select[[#This Row],[Kanji no.]],Final_manabou_kanji[[Sr. no.]:[Meaning]],7,0)</f>
        <v>#N/A</v>
      </c>
      <c r="I241" t="e">
        <f>VLOOKUP(Final_manabou_kanji_select[[#This Row],[Kanji no.]],Final_manabou_kanji[[Sr. no.]:[Meaning]],8,0)</f>
        <v>#N/A</v>
      </c>
      <c r="J241" s="3"/>
    </row>
    <row r="242" spans="2:10" ht="14.25" customHeight="1" x14ac:dyDescent="0.3">
      <c r="B242" s="37">
        <f>ROW()-ROW(Final_manabou_kanji_select[#Headers])</f>
        <v>240</v>
      </c>
      <c r="C24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2" s="37" t="e">
        <f>VLOOKUP(Final_manabou_kanji_select[[#This Row],[Kanji no.]],Raw_data_N2_Kanji[[Sr. no.]:[Lecture_no]],3,0)</f>
        <v>#N/A</v>
      </c>
      <c r="E242" s="37" t="e">
        <f>VLOOKUP(Final_manabou_kanji_select[[#This Row],[Kanji no.]],Final_manabou_kanji[[Sr. no.]:[Meaning]],3,0)</f>
        <v>#N/A</v>
      </c>
      <c r="F242" s="32" t="e">
        <f>VLOOKUP(Final_manabou_kanji_select[[#This Row],[Kanji no.]],Final_manabou_kanji[[Sr. no.]:[Meaning]],4,0)</f>
        <v>#N/A</v>
      </c>
      <c r="G242" s="37" t="e">
        <f>VLOOKUP(Final_manabou_kanji_select[[#This Row],[Kanji no.]],Final_manabou_kanji[[Sr. no.]:[Meaning]],5,0)</f>
        <v>#N/A</v>
      </c>
      <c r="H242" t="e">
        <f>VLOOKUP(Final_manabou_kanji_select[[#This Row],[Kanji no.]],Final_manabou_kanji[[Sr. no.]:[Meaning]],7,0)</f>
        <v>#N/A</v>
      </c>
      <c r="I242" t="e">
        <f>VLOOKUP(Final_manabou_kanji_select[[#This Row],[Kanji no.]],Final_manabou_kanji[[Sr. no.]:[Meaning]],8,0)</f>
        <v>#N/A</v>
      </c>
      <c r="J242" s="3"/>
    </row>
    <row r="243" spans="2:10" ht="14.25" customHeight="1" x14ac:dyDescent="0.3">
      <c r="B243" s="37">
        <f>ROW()-ROW(Final_manabou_kanji_select[#Headers])</f>
        <v>241</v>
      </c>
      <c r="C24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3" s="37" t="e">
        <f>VLOOKUP(Final_manabou_kanji_select[[#This Row],[Kanji no.]],Raw_data_N2_Kanji[[Sr. no.]:[Lecture_no]],3,0)</f>
        <v>#N/A</v>
      </c>
      <c r="E243" s="37" t="e">
        <f>VLOOKUP(Final_manabou_kanji_select[[#This Row],[Kanji no.]],Final_manabou_kanji[[Sr. no.]:[Meaning]],3,0)</f>
        <v>#N/A</v>
      </c>
      <c r="F243" s="32" t="e">
        <f>VLOOKUP(Final_manabou_kanji_select[[#This Row],[Kanji no.]],Final_manabou_kanji[[Sr. no.]:[Meaning]],4,0)</f>
        <v>#N/A</v>
      </c>
      <c r="G243" s="37" t="e">
        <f>VLOOKUP(Final_manabou_kanji_select[[#This Row],[Kanji no.]],Final_manabou_kanji[[Sr. no.]:[Meaning]],5,0)</f>
        <v>#N/A</v>
      </c>
      <c r="H243" t="e">
        <f>VLOOKUP(Final_manabou_kanji_select[[#This Row],[Kanji no.]],Final_manabou_kanji[[Sr. no.]:[Meaning]],7,0)</f>
        <v>#N/A</v>
      </c>
      <c r="I243" t="e">
        <f>VLOOKUP(Final_manabou_kanji_select[[#This Row],[Kanji no.]],Final_manabou_kanji[[Sr. no.]:[Meaning]],8,0)</f>
        <v>#N/A</v>
      </c>
      <c r="J243" s="3"/>
    </row>
    <row r="244" spans="2:10" ht="14.25" customHeight="1" x14ac:dyDescent="0.3">
      <c r="B244" s="37">
        <f>ROW()-ROW(Final_manabou_kanji_select[#Headers])</f>
        <v>242</v>
      </c>
      <c r="C24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4" s="37" t="e">
        <f>VLOOKUP(Final_manabou_kanji_select[[#This Row],[Kanji no.]],Raw_data_N2_Kanji[[Sr. no.]:[Lecture_no]],3,0)</f>
        <v>#N/A</v>
      </c>
      <c r="E244" s="37" t="e">
        <f>VLOOKUP(Final_manabou_kanji_select[[#This Row],[Kanji no.]],Final_manabou_kanji[[Sr. no.]:[Meaning]],3,0)</f>
        <v>#N/A</v>
      </c>
      <c r="F244" s="32" t="e">
        <f>VLOOKUP(Final_manabou_kanji_select[[#This Row],[Kanji no.]],Final_manabou_kanji[[Sr. no.]:[Meaning]],4,0)</f>
        <v>#N/A</v>
      </c>
      <c r="G244" s="37" t="e">
        <f>VLOOKUP(Final_manabou_kanji_select[[#This Row],[Kanji no.]],Final_manabou_kanji[[Sr. no.]:[Meaning]],5,0)</f>
        <v>#N/A</v>
      </c>
      <c r="H244" t="e">
        <f>VLOOKUP(Final_manabou_kanji_select[[#This Row],[Kanji no.]],Final_manabou_kanji[[Sr. no.]:[Meaning]],7,0)</f>
        <v>#N/A</v>
      </c>
      <c r="I244" t="e">
        <f>VLOOKUP(Final_manabou_kanji_select[[#This Row],[Kanji no.]],Final_manabou_kanji[[Sr. no.]:[Meaning]],8,0)</f>
        <v>#N/A</v>
      </c>
      <c r="J244" s="3"/>
    </row>
    <row r="245" spans="2:10" ht="14.25" customHeight="1" x14ac:dyDescent="0.3">
      <c r="B245" s="37">
        <f>ROW()-ROW(Final_manabou_kanji_select[#Headers])</f>
        <v>243</v>
      </c>
      <c r="C24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5" s="37" t="e">
        <f>VLOOKUP(Final_manabou_kanji_select[[#This Row],[Kanji no.]],Raw_data_N2_Kanji[[Sr. no.]:[Lecture_no]],3,0)</f>
        <v>#N/A</v>
      </c>
      <c r="E245" s="37" t="e">
        <f>VLOOKUP(Final_manabou_kanji_select[[#This Row],[Kanji no.]],Final_manabou_kanji[[Sr. no.]:[Meaning]],3,0)</f>
        <v>#N/A</v>
      </c>
      <c r="F245" s="32" t="e">
        <f>VLOOKUP(Final_manabou_kanji_select[[#This Row],[Kanji no.]],Final_manabou_kanji[[Sr. no.]:[Meaning]],4,0)</f>
        <v>#N/A</v>
      </c>
      <c r="G245" s="37" t="e">
        <f>VLOOKUP(Final_manabou_kanji_select[[#This Row],[Kanji no.]],Final_manabou_kanji[[Sr. no.]:[Meaning]],5,0)</f>
        <v>#N/A</v>
      </c>
      <c r="H245" t="e">
        <f>VLOOKUP(Final_manabou_kanji_select[[#This Row],[Kanji no.]],Final_manabou_kanji[[Sr. no.]:[Meaning]],7,0)</f>
        <v>#N/A</v>
      </c>
      <c r="I245" t="e">
        <f>VLOOKUP(Final_manabou_kanji_select[[#This Row],[Kanji no.]],Final_manabou_kanji[[Sr. no.]:[Meaning]],8,0)</f>
        <v>#N/A</v>
      </c>
      <c r="J245" s="3"/>
    </row>
    <row r="246" spans="2:10" ht="14.25" customHeight="1" x14ac:dyDescent="0.3">
      <c r="B246" s="37">
        <f>ROW()-ROW(Final_manabou_kanji_select[#Headers])</f>
        <v>244</v>
      </c>
      <c r="C24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6" s="37" t="e">
        <f>VLOOKUP(Final_manabou_kanji_select[[#This Row],[Kanji no.]],Raw_data_N2_Kanji[[Sr. no.]:[Lecture_no]],3,0)</f>
        <v>#N/A</v>
      </c>
      <c r="E246" s="37" t="e">
        <f>VLOOKUP(Final_manabou_kanji_select[[#This Row],[Kanji no.]],Final_manabou_kanji[[Sr. no.]:[Meaning]],3,0)</f>
        <v>#N/A</v>
      </c>
      <c r="F246" s="32" t="e">
        <f>VLOOKUP(Final_manabou_kanji_select[[#This Row],[Kanji no.]],Final_manabou_kanji[[Sr. no.]:[Meaning]],4,0)</f>
        <v>#N/A</v>
      </c>
      <c r="G246" s="37" t="e">
        <f>VLOOKUP(Final_manabou_kanji_select[[#This Row],[Kanji no.]],Final_manabou_kanji[[Sr. no.]:[Meaning]],5,0)</f>
        <v>#N/A</v>
      </c>
      <c r="H246" t="e">
        <f>VLOOKUP(Final_manabou_kanji_select[[#This Row],[Kanji no.]],Final_manabou_kanji[[Sr. no.]:[Meaning]],7,0)</f>
        <v>#N/A</v>
      </c>
      <c r="I246" t="e">
        <f>VLOOKUP(Final_manabou_kanji_select[[#This Row],[Kanji no.]],Final_manabou_kanji[[Sr. no.]:[Meaning]],8,0)</f>
        <v>#N/A</v>
      </c>
      <c r="J246" s="3"/>
    </row>
    <row r="247" spans="2:10" ht="14.25" customHeight="1" x14ac:dyDescent="0.3">
      <c r="B247" s="37">
        <f>ROW()-ROW(Final_manabou_kanji_select[#Headers])</f>
        <v>245</v>
      </c>
      <c r="C24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7" s="37" t="e">
        <f>VLOOKUP(Final_manabou_kanji_select[[#This Row],[Kanji no.]],Raw_data_N2_Kanji[[Sr. no.]:[Lecture_no]],3,0)</f>
        <v>#N/A</v>
      </c>
      <c r="E247" s="37" t="e">
        <f>VLOOKUP(Final_manabou_kanji_select[[#This Row],[Kanji no.]],Final_manabou_kanji[[Sr. no.]:[Meaning]],3,0)</f>
        <v>#N/A</v>
      </c>
      <c r="F247" s="32" t="e">
        <f>VLOOKUP(Final_manabou_kanji_select[[#This Row],[Kanji no.]],Final_manabou_kanji[[Sr. no.]:[Meaning]],4,0)</f>
        <v>#N/A</v>
      </c>
      <c r="G247" s="37" t="e">
        <f>VLOOKUP(Final_manabou_kanji_select[[#This Row],[Kanji no.]],Final_manabou_kanji[[Sr. no.]:[Meaning]],5,0)</f>
        <v>#N/A</v>
      </c>
      <c r="H247" t="e">
        <f>VLOOKUP(Final_manabou_kanji_select[[#This Row],[Kanji no.]],Final_manabou_kanji[[Sr. no.]:[Meaning]],7,0)</f>
        <v>#N/A</v>
      </c>
      <c r="I247" t="e">
        <f>VLOOKUP(Final_manabou_kanji_select[[#This Row],[Kanji no.]],Final_manabou_kanji[[Sr. no.]:[Meaning]],8,0)</f>
        <v>#N/A</v>
      </c>
      <c r="J247" s="3"/>
    </row>
    <row r="248" spans="2:10" ht="14.25" customHeight="1" x14ac:dyDescent="0.3">
      <c r="B248" s="37">
        <f>ROW()-ROW(Final_manabou_kanji_select[#Headers])</f>
        <v>246</v>
      </c>
      <c r="C24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8" s="37" t="e">
        <f>VLOOKUP(Final_manabou_kanji_select[[#This Row],[Kanji no.]],Raw_data_N2_Kanji[[Sr. no.]:[Lecture_no]],3,0)</f>
        <v>#N/A</v>
      </c>
      <c r="E248" s="37" t="e">
        <f>VLOOKUP(Final_manabou_kanji_select[[#This Row],[Kanji no.]],Final_manabou_kanji[[Sr. no.]:[Meaning]],3,0)</f>
        <v>#N/A</v>
      </c>
      <c r="F248" s="32" t="e">
        <f>VLOOKUP(Final_manabou_kanji_select[[#This Row],[Kanji no.]],Final_manabou_kanji[[Sr. no.]:[Meaning]],4,0)</f>
        <v>#N/A</v>
      </c>
      <c r="G248" s="37" t="e">
        <f>VLOOKUP(Final_manabou_kanji_select[[#This Row],[Kanji no.]],Final_manabou_kanji[[Sr. no.]:[Meaning]],5,0)</f>
        <v>#N/A</v>
      </c>
      <c r="H248" t="e">
        <f>VLOOKUP(Final_manabou_kanji_select[[#This Row],[Kanji no.]],Final_manabou_kanji[[Sr. no.]:[Meaning]],7,0)</f>
        <v>#N/A</v>
      </c>
      <c r="I248" t="e">
        <f>VLOOKUP(Final_manabou_kanji_select[[#This Row],[Kanji no.]],Final_manabou_kanji[[Sr. no.]:[Meaning]],8,0)</f>
        <v>#N/A</v>
      </c>
      <c r="J248" s="3"/>
    </row>
    <row r="249" spans="2:10" ht="14.25" customHeight="1" x14ac:dyDescent="0.3">
      <c r="B249" s="37">
        <f>ROW()-ROW(Final_manabou_kanji_select[#Headers])</f>
        <v>247</v>
      </c>
      <c r="C24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49" s="37" t="e">
        <f>VLOOKUP(Final_manabou_kanji_select[[#This Row],[Kanji no.]],Raw_data_N2_Kanji[[Sr. no.]:[Lecture_no]],3,0)</f>
        <v>#N/A</v>
      </c>
      <c r="E249" s="37" t="e">
        <f>VLOOKUP(Final_manabou_kanji_select[[#This Row],[Kanji no.]],Final_manabou_kanji[[Sr. no.]:[Meaning]],3,0)</f>
        <v>#N/A</v>
      </c>
      <c r="F249" s="32" t="e">
        <f>VLOOKUP(Final_manabou_kanji_select[[#This Row],[Kanji no.]],Final_manabou_kanji[[Sr. no.]:[Meaning]],4,0)</f>
        <v>#N/A</v>
      </c>
      <c r="G249" s="37" t="e">
        <f>VLOOKUP(Final_manabou_kanji_select[[#This Row],[Kanji no.]],Final_manabou_kanji[[Sr. no.]:[Meaning]],5,0)</f>
        <v>#N/A</v>
      </c>
      <c r="H249" t="e">
        <f>VLOOKUP(Final_manabou_kanji_select[[#This Row],[Kanji no.]],Final_manabou_kanji[[Sr. no.]:[Meaning]],7,0)</f>
        <v>#N/A</v>
      </c>
      <c r="I249" t="e">
        <f>VLOOKUP(Final_manabou_kanji_select[[#This Row],[Kanji no.]],Final_manabou_kanji[[Sr. no.]:[Meaning]],8,0)</f>
        <v>#N/A</v>
      </c>
      <c r="J249" s="3"/>
    </row>
    <row r="250" spans="2:10" ht="14.25" customHeight="1" x14ac:dyDescent="0.3">
      <c r="B250" s="37">
        <f>ROW()-ROW(Final_manabou_kanji_select[#Headers])</f>
        <v>248</v>
      </c>
      <c r="C25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0" s="37" t="e">
        <f>VLOOKUP(Final_manabou_kanji_select[[#This Row],[Kanji no.]],Raw_data_N2_Kanji[[Sr. no.]:[Lecture_no]],3,0)</f>
        <v>#N/A</v>
      </c>
      <c r="E250" s="37" t="e">
        <f>VLOOKUP(Final_manabou_kanji_select[[#This Row],[Kanji no.]],Final_manabou_kanji[[Sr. no.]:[Meaning]],3,0)</f>
        <v>#N/A</v>
      </c>
      <c r="F250" s="32" t="e">
        <f>VLOOKUP(Final_manabou_kanji_select[[#This Row],[Kanji no.]],Final_manabou_kanji[[Sr. no.]:[Meaning]],4,0)</f>
        <v>#N/A</v>
      </c>
      <c r="G250" s="37" t="e">
        <f>VLOOKUP(Final_manabou_kanji_select[[#This Row],[Kanji no.]],Final_manabou_kanji[[Sr. no.]:[Meaning]],5,0)</f>
        <v>#N/A</v>
      </c>
      <c r="H250" t="e">
        <f>VLOOKUP(Final_manabou_kanji_select[[#This Row],[Kanji no.]],Final_manabou_kanji[[Sr. no.]:[Meaning]],7,0)</f>
        <v>#N/A</v>
      </c>
      <c r="I250" t="e">
        <f>VLOOKUP(Final_manabou_kanji_select[[#This Row],[Kanji no.]],Final_manabou_kanji[[Sr. no.]:[Meaning]],8,0)</f>
        <v>#N/A</v>
      </c>
      <c r="J250" s="3"/>
    </row>
    <row r="251" spans="2:10" ht="14.25" customHeight="1" x14ac:dyDescent="0.3">
      <c r="B251" s="37">
        <f>ROW()-ROW(Final_manabou_kanji_select[#Headers])</f>
        <v>249</v>
      </c>
      <c r="C25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1" s="37" t="e">
        <f>VLOOKUP(Final_manabou_kanji_select[[#This Row],[Kanji no.]],Raw_data_N2_Kanji[[Sr. no.]:[Lecture_no]],3,0)</f>
        <v>#N/A</v>
      </c>
      <c r="E251" s="37" t="e">
        <f>VLOOKUP(Final_manabou_kanji_select[[#This Row],[Kanji no.]],Final_manabou_kanji[[Sr. no.]:[Meaning]],3,0)</f>
        <v>#N/A</v>
      </c>
      <c r="F251" s="32" t="e">
        <f>VLOOKUP(Final_manabou_kanji_select[[#This Row],[Kanji no.]],Final_manabou_kanji[[Sr. no.]:[Meaning]],4,0)</f>
        <v>#N/A</v>
      </c>
      <c r="G251" s="37" t="e">
        <f>VLOOKUP(Final_manabou_kanji_select[[#This Row],[Kanji no.]],Final_manabou_kanji[[Sr. no.]:[Meaning]],5,0)</f>
        <v>#N/A</v>
      </c>
      <c r="H251" t="e">
        <f>VLOOKUP(Final_manabou_kanji_select[[#This Row],[Kanji no.]],Final_manabou_kanji[[Sr. no.]:[Meaning]],7,0)</f>
        <v>#N/A</v>
      </c>
      <c r="I251" t="e">
        <f>VLOOKUP(Final_manabou_kanji_select[[#This Row],[Kanji no.]],Final_manabou_kanji[[Sr. no.]:[Meaning]],8,0)</f>
        <v>#N/A</v>
      </c>
      <c r="J251" s="3"/>
    </row>
    <row r="252" spans="2:10" ht="14.25" customHeight="1" x14ac:dyDescent="0.3">
      <c r="B252" s="37">
        <f>ROW()-ROW(Final_manabou_kanji_select[#Headers])</f>
        <v>250</v>
      </c>
      <c r="C25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2" s="37" t="e">
        <f>VLOOKUP(Final_manabou_kanji_select[[#This Row],[Kanji no.]],Raw_data_N2_Kanji[[Sr. no.]:[Lecture_no]],3,0)</f>
        <v>#N/A</v>
      </c>
      <c r="E252" s="37" t="e">
        <f>VLOOKUP(Final_manabou_kanji_select[[#This Row],[Kanji no.]],Final_manabou_kanji[[Sr. no.]:[Meaning]],3,0)</f>
        <v>#N/A</v>
      </c>
      <c r="F252" s="32" t="e">
        <f>VLOOKUP(Final_manabou_kanji_select[[#This Row],[Kanji no.]],Final_manabou_kanji[[Sr. no.]:[Meaning]],4,0)</f>
        <v>#N/A</v>
      </c>
      <c r="G252" s="37" t="e">
        <f>VLOOKUP(Final_manabou_kanji_select[[#This Row],[Kanji no.]],Final_manabou_kanji[[Sr. no.]:[Meaning]],5,0)</f>
        <v>#N/A</v>
      </c>
      <c r="H252" t="e">
        <f>VLOOKUP(Final_manabou_kanji_select[[#This Row],[Kanji no.]],Final_manabou_kanji[[Sr. no.]:[Meaning]],7,0)</f>
        <v>#N/A</v>
      </c>
      <c r="I252" t="e">
        <f>VLOOKUP(Final_manabou_kanji_select[[#This Row],[Kanji no.]],Final_manabou_kanji[[Sr. no.]:[Meaning]],8,0)</f>
        <v>#N/A</v>
      </c>
      <c r="J252" s="3"/>
    </row>
    <row r="253" spans="2:10" ht="14.25" customHeight="1" x14ac:dyDescent="0.3">
      <c r="B253" s="37">
        <f>ROW()-ROW(Final_manabou_kanji_select[#Headers])</f>
        <v>251</v>
      </c>
      <c r="C25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3" s="37" t="e">
        <f>VLOOKUP(Final_manabou_kanji_select[[#This Row],[Kanji no.]],Raw_data_N2_Kanji[[Sr. no.]:[Lecture_no]],3,0)</f>
        <v>#N/A</v>
      </c>
      <c r="E253" s="37" t="e">
        <f>VLOOKUP(Final_manabou_kanji_select[[#This Row],[Kanji no.]],Final_manabou_kanji[[Sr. no.]:[Meaning]],3,0)</f>
        <v>#N/A</v>
      </c>
      <c r="F253" s="32" t="e">
        <f>VLOOKUP(Final_manabou_kanji_select[[#This Row],[Kanji no.]],Final_manabou_kanji[[Sr. no.]:[Meaning]],4,0)</f>
        <v>#N/A</v>
      </c>
      <c r="G253" s="37" t="e">
        <f>VLOOKUP(Final_manabou_kanji_select[[#This Row],[Kanji no.]],Final_manabou_kanji[[Sr. no.]:[Meaning]],5,0)</f>
        <v>#N/A</v>
      </c>
      <c r="H253" t="e">
        <f>VLOOKUP(Final_manabou_kanji_select[[#This Row],[Kanji no.]],Final_manabou_kanji[[Sr. no.]:[Meaning]],7,0)</f>
        <v>#N/A</v>
      </c>
      <c r="I253" t="e">
        <f>VLOOKUP(Final_manabou_kanji_select[[#This Row],[Kanji no.]],Final_manabou_kanji[[Sr. no.]:[Meaning]],8,0)</f>
        <v>#N/A</v>
      </c>
      <c r="J253" s="3"/>
    </row>
    <row r="254" spans="2:10" ht="14.25" customHeight="1" x14ac:dyDescent="0.3">
      <c r="B254" s="37">
        <f>ROW()-ROW(Final_manabou_kanji_select[#Headers])</f>
        <v>252</v>
      </c>
      <c r="C25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4" s="37" t="e">
        <f>VLOOKUP(Final_manabou_kanji_select[[#This Row],[Kanji no.]],Raw_data_N2_Kanji[[Sr. no.]:[Lecture_no]],3,0)</f>
        <v>#N/A</v>
      </c>
      <c r="E254" s="37" t="e">
        <f>VLOOKUP(Final_manabou_kanji_select[[#This Row],[Kanji no.]],Final_manabou_kanji[[Sr. no.]:[Meaning]],3,0)</f>
        <v>#N/A</v>
      </c>
      <c r="F254" s="32" t="e">
        <f>VLOOKUP(Final_manabou_kanji_select[[#This Row],[Kanji no.]],Final_manabou_kanji[[Sr. no.]:[Meaning]],4,0)</f>
        <v>#N/A</v>
      </c>
      <c r="G254" s="37" t="e">
        <f>VLOOKUP(Final_manabou_kanji_select[[#This Row],[Kanji no.]],Final_manabou_kanji[[Sr. no.]:[Meaning]],5,0)</f>
        <v>#N/A</v>
      </c>
      <c r="H254" t="e">
        <f>VLOOKUP(Final_manabou_kanji_select[[#This Row],[Kanji no.]],Final_manabou_kanji[[Sr. no.]:[Meaning]],7,0)</f>
        <v>#N/A</v>
      </c>
      <c r="I254" t="e">
        <f>VLOOKUP(Final_manabou_kanji_select[[#This Row],[Kanji no.]],Final_manabou_kanji[[Sr. no.]:[Meaning]],8,0)</f>
        <v>#N/A</v>
      </c>
      <c r="J254" s="3"/>
    </row>
    <row r="255" spans="2:10" ht="14.25" customHeight="1" x14ac:dyDescent="0.3">
      <c r="B255" s="37">
        <f>ROW()-ROW(Final_manabou_kanji_select[#Headers])</f>
        <v>253</v>
      </c>
      <c r="C25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5" s="37" t="e">
        <f>VLOOKUP(Final_manabou_kanji_select[[#This Row],[Kanji no.]],Raw_data_N2_Kanji[[Sr. no.]:[Lecture_no]],3,0)</f>
        <v>#N/A</v>
      </c>
      <c r="E255" s="37" t="e">
        <f>VLOOKUP(Final_manabou_kanji_select[[#This Row],[Kanji no.]],Final_manabou_kanji[[Sr. no.]:[Meaning]],3,0)</f>
        <v>#N/A</v>
      </c>
      <c r="F255" s="32" t="e">
        <f>VLOOKUP(Final_manabou_kanji_select[[#This Row],[Kanji no.]],Final_manabou_kanji[[Sr. no.]:[Meaning]],4,0)</f>
        <v>#N/A</v>
      </c>
      <c r="G255" s="37" t="e">
        <f>VLOOKUP(Final_manabou_kanji_select[[#This Row],[Kanji no.]],Final_manabou_kanji[[Sr. no.]:[Meaning]],5,0)</f>
        <v>#N/A</v>
      </c>
      <c r="H255" t="e">
        <f>VLOOKUP(Final_manabou_kanji_select[[#This Row],[Kanji no.]],Final_manabou_kanji[[Sr. no.]:[Meaning]],7,0)</f>
        <v>#N/A</v>
      </c>
      <c r="I255" t="e">
        <f>VLOOKUP(Final_manabou_kanji_select[[#This Row],[Kanji no.]],Final_manabou_kanji[[Sr. no.]:[Meaning]],8,0)</f>
        <v>#N/A</v>
      </c>
      <c r="J255" s="3"/>
    </row>
    <row r="256" spans="2:10" ht="14.25" customHeight="1" x14ac:dyDescent="0.3">
      <c r="B256" s="37">
        <f>ROW()-ROW(Final_manabou_kanji_select[#Headers])</f>
        <v>254</v>
      </c>
      <c r="C25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6" s="37" t="e">
        <f>VLOOKUP(Final_manabou_kanji_select[[#This Row],[Kanji no.]],Raw_data_N2_Kanji[[Sr. no.]:[Lecture_no]],3,0)</f>
        <v>#N/A</v>
      </c>
      <c r="E256" s="37" t="e">
        <f>VLOOKUP(Final_manabou_kanji_select[[#This Row],[Kanji no.]],Final_manabou_kanji[[Sr. no.]:[Meaning]],3,0)</f>
        <v>#N/A</v>
      </c>
      <c r="F256" s="32" t="e">
        <f>VLOOKUP(Final_manabou_kanji_select[[#This Row],[Kanji no.]],Final_manabou_kanji[[Sr. no.]:[Meaning]],4,0)</f>
        <v>#N/A</v>
      </c>
      <c r="G256" s="37" t="e">
        <f>VLOOKUP(Final_manabou_kanji_select[[#This Row],[Kanji no.]],Final_manabou_kanji[[Sr. no.]:[Meaning]],5,0)</f>
        <v>#N/A</v>
      </c>
      <c r="H256" t="e">
        <f>VLOOKUP(Final_manabou_kanji_select[[#This Row],[Kanji no.]],Final_manabou_kanji[[Sr. no.]:[Meaning]],7,0)</f>
        <v>#N/A</v>
      </c>
      <c r="I256" t="e">
        <f>VLOOKUP(Final_manabou_kanji_select[[#This Row],[Kanji no.]],Final_manabou_kanji[[Sr. no.]:[Meaning]],8,0)</f>
        <v>#N/A</v>
      </c>
      <c r="J256" s="3"/>
    </row>
    <row r="257" spans="2:10" ht="14.25" customHeight="1" x14ac:dyDescent="0.3">
      <c r="B257" s="37">
        <f>ROW()-ROW(Final_manabou_kanji_select[#Headers])</f>
        <v>255</v>
      </c>
      <c r="C25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7" s="37" t="e">
        <f>VLOOKUP(Final_manabou_kanji_select[[#This Row],[Kanji no.]],Raw_data_N2_Kanji[[Sr. no.]:[Lecture_no]],3,0)</f>
        <v>#N/A</v>
      </c>
      <c r="E257" s="37" t="e">
        <f>VLOOKUP(Final_manabou_kanji_select[[#This Row],[Kanji no.]],Final_manabou_kanji[[Sr. no.]:[Meaning]],3,0)</f>
        <v>#N/A</v>
      </c>
      <c r="F257" s="32" t="e">
        <f>VLOOKUP(Final_manabou_kanji_select[[#This Row],[Kanji no.]],Final_manabou_kanji[[Sr. no.]:[Meaning]],4,0)</f>
        <v>#N/A</v>
      </c>
      <c r="G257" s="37" t="e">
        <f>VLOOKUP(Final_manabou_kanji_select[[#This Row],[Kanji no.]],Final_manabou_kanji[[Sr. no.]:[Meaning]],5,0)</f>
        <v>#N/A</v>
      </c>
      <c r="H257" t="e">
        <f>VLOOKUP(Final_manabou_kanji_select[[#This Row],[Kanji no.]],Final_manabou_kanji[[Sr. no.]:[Meaning]],7,0)</f>
        <v>#N/A</v>
      </c>
      <c r="I257" t="e">
        <f>VLOOKUP(Final_manabou_kanji_select[[#This Row],[Kanji no.]],Final_manabou_kanji[[Sr. no.]:[Meaning]],8,0)</f>
        <v>#N/A</v>
      </c>
      <c r="J257" s="3"/>
    </row>
    <row r="258" spans="2:10" ht="14.25" customHeight="1" x14ac:dyDescent="0.3">
      <c r="B258" s="37">
        <f>ROW()-ROW(Final_manabou_kanji_select[#Headers])</f>
        <v>256</v>
      </c>
      <c r="C25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8" s="37" t="e">
        <f>VLOOKUP(Final_manabou_kanji_select[[#This Row],[Kanji no.]],Raw_data_N2_Kanji[[Sr. no.]:[Lecture_no]],3,0)</f>
        <v>#N/A</v>
      </c>
      <c r="E258" s="37" t="e">
        <f>VLOOKUP(Final_manabou_kanji_select[[#This Row],[Kanji no.]],Final_manabou_kanji[[Sr. no.]:[Meaning]],3,0)</f>
        <v>#N/A</v>
      </c>
      <c r="F258" s="32" t="e">
        <f>VLOOKUP(Final_manabou_kanji_select[[#This Row],[Kanji no.]],Final_manabou_kanji[[Sr. no.]:[Meaning]],4,0)</f>
        <v>#N/A</v>
      </c>
      <c r="G258" s="37" t="e">
        <f>VLOOKUP(Final_manabou_kanji_select[[#This Row],[Kanji no.]],Final_manabou_kanji[[Sr. no.]:[Meaning]],5,0)</f>
        <v>#N/A</v>
      </c>
      <c r="H258" t="e">
        <f>VLOOKUP(Final_manabou_kanji_select[[#This Row],[Kanji no.]],Final_manabou_kanji[[Sr. no.]:[Meaning]],7,0)</f>
        <v>#N/A</v>
      </c>
      <c r="I258" t="e">
        <f>VLOOKUP(Final_manabou_kanji_select[[#This Row],[Kanji no.]],Final_manabou_kanji[[Sr. no.]:[Meaning]],8,0)</f>
        <v>#N/A</v>
      </c>
      <c r="J258" s="3"/>
    </row>
    <row r="259" spans="2:10" ht="14.25" customHeight="1" x14ac:dyDescent="0.3">
      <c r="B259" s="37">
        <f>ROW()-ROW(Final_manabou_kanji_select[#Headers])</f>
        <v>257</v>
      </c>
      <c r="C25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59" s="37" t="e">
        <f>VLOOKUP(Final_manabou_kanji_select[[#This Row],[Kanji no.]],Raw_data_N2_Kanji[[Sr. no.]:[Lecture_no]],3,0)</f>
        <v>#N/A</v>
      </c>
      <c r="E259" s="37" t="e">
        <f>VLOOKUP(Final_manabou_kanji_select[[#This Row],[Kanji no.]],Final_manabou_kanji[[Sr. no.]:[Meaning]],3,0)</f>
        <v>#N/A</v>
      </c>
      <c r="F259" s="32" t="e">
        <f>VLOOKUP(Final_manabou_kanji_select[[#This Row],[Kanji no.]],Final_manabou_kanji[[Sr. no.]:[Meaning]],4,0)</f>
        <v>#N/A</v>
      </c>
      <c r="G259" s="37" t="e">
        <f>VLOOKUP(Final_manabou_kanji_select[[#This Row],[Kanji no.]],Final_manabou_kanji[[Sr. no.]:[Meaning]],5,0)</f>
        <v>#N/A</v>
      </c>
      <c r="H259" t="e">
        <f>VLOOKUP(Final_manabou_kanji_select[[#This Row],[Kanji no.]],Final_manabou_kanji[[Sr. no.]:[Meaning]],7,0)</f>
        <v>#N/A</v>
      </c>
      <c r="I259" t="e">
        <f>VLOOKUP(Final_manabou_kanji_select[[#This Row],[Kanji no.]],Final_manabou_kanji[[Sr. no.]:[Meaning]],8,0)</f>
        <v>#N/A</v>
      </c>
      <c r="J259" s="3"/>
    </row>
    <row r="260" spans="2:10" ht="14.25" customHeight="1" x14ac:dyDescent="0.3">
      <c r="B260" s="37">
        <f>ROW()-ROW(Final_manabou_kanji_select[#Headers])</f>
        <v>258</v>
      </c>
      <c r="C26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0" s="37" t="e">
        <f>VLOOKUP(Final_manabou_kanji_select[[#This Row],[Kanji no.]],Raw_data_N2_Kanji[[Sr. no.]:[Lecture_no]],3,0)</f>
        <v>#N/A</v>
      </c>
      <c r="E260" s="37" t="e">
        <f>VLOOKUP(Final_manabou_kanji_select[[#This Row],[Kanji no.]],Final_manabou_kanji[[Sr. no.]:[Meaning]],3,0)</f>
        <v>#N/A</v>
      </c>
      <c r="F260" s="32" t="e">
        <f>VLOOKUP(Final_manabou_kanji_select[[#This Row],[Kanji no.]],Final_manabou_kanji[[Sr. no.]:[Meaning]],4,0)</f>
        <v>#N/A</v>
      </c>
      <c r="G260" s="37" t="e">
        <f>VLOOKUP(Final_manabou_kanji_select[[#This Row],[Kanji no.]],Final_manabou_kanji[[Sr. no.]:[Meaning]],5,0)</f>
        <v>#N/A</v>
      </c>
      <c r="H260" t="e">
        <f>VLOOKUP(Final_manabou_kanji_select[[#This Row],[Kanji no.]],Final_manabou_kanji[[Sr. no.]:[Meaning]],7,0)</f>
        <v>#N/A</v>
      </c>
      <c r="I260" t="e">
        <f>VLOOKUP(Final_manabou_kanji_select[[#This Row],[Kanji no.]],Final_manabou_kanji[[Sr. no.]:[Meaning]],8,0)</f>
        <v>#N/A</v>
      </c>
      <c r="J260" s="3"/>
    </row>
    <row r="261" spans="2:10" ht="14.25" customHeight="1" x14ac:dyDescent="0.3">
      <c r="B261" s="37">
        <f>ROW()-ROW(Final_manabou_kanji_select[#Headers])</f>
        <v>259</v>
      </c>
      <c r="C26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1" s="37" t="e">
        <f>VLOOKUP(Final_manabou_kanji_select[[#This Row],[Kanji no.]],Raw_data_N2_Kanji[[Sr. no.]:[Lecture_no]],3,0)</f>
        <v>#N/A</v>
      </c>
      <c r="E261" s="37" t="e">
        <f>VLOOKUP(Final_manabou_kanji_select[[#This Row],[Kanji no.]],Final_manabou_kanji[[Sr. no.]:[Meaning]],3,0)</f>
        <v>#N/A</v>
      </c>
      <c r="F261" s="32" t="e">
        <f>VLOOKUP(Final_manabou_kanji_select[[#This Row],[Kanji no.]],Final_manabou_kanji[[Sr. no.]:[Meaning]],4,0)</f>
        <v>#N/A</v>
      </c>
      <c r="G261" s="37" t="e">
        <f>VLOOKUP(Final_manabou_kanji_select[[#This Row],[Kanji no.]],Final_manabou_kanji[[Sr. no.]:[Meaning]],5,0)</f>
        <v>#N/A</v>
      </c>
      <c r="H261" t="e">
        <f>VLOOKUP(Final_manabou_kanji_select[[#This Row],[Kanji no.]],Final_manabou_kanji[[Sr. no.]:[Meaning]],7,0)</f>
        <v>#N/A</v>
      </c>
      <c r="I261" t="e">
        <f>VLOOKUP(Final_manabou_kanji_select[[#This Row],[Kanji no.]],Final_manabou_kanji[[Sr. no.]:[Meaning]],8,0)</f>
        <v>#N/A</v>
      </c>
      <c r="J261" s="3"/>
    </row>
    <row r="262" spans="2:10" ht="14.25" customHeight="1" x14ac:dyDescent="0.3">
      <c r="B262" s="37">
        <f>ROW()-ROW(Final_manabou_kanji_select[#Headers])</f>
        <v>260</v>
      </c>
      <c r="C26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2" s="37" t="e">
        <f>VLOOKUP(Final_manabou_kanji_select[[#This Row],[Kanji no.]],Raw_data_N2_Kanji[[Sr. no.]:[Lecture_no]],3,0)</f>
        <v>#N/A</v>
      </c>
      <c r="E262" s="37" t="e">
        <f>VLOOKUP(Final_manabou_kanji_select[[#This Row],[Kanji no.]],Final_manabou_kanji[[Sr. no.]:[Meaning]],3,0)</f>
        <v>#N/A</v>
      </c>
      <c r="F262" s="32" t="e">
        <f>VLOOKUP(Final_manabou_kanji_select[[#This Row],[Kanji no.]],Final_manabou_kanji[[Sr. no.]:[Meaning]],4,0)</f>
        <v>#N/A</v>
      </c>
      <c r="G262" s="37" t="e">
        <f>VLOOKUP(Final_manabou_kanji_select[[#This Row],[Kanji no.]],Final_manabou_kanji[[Sr. no.]:[Meaning]],5,0)</f>
        <v>#N/A</v>
      </c>
      <c r="H262" t="e">
        <f>VLOOKUP(Final_manabou_kanji_select[[#This Row],[Kanji no.]],Final_manabou_kanji[[Sr. no.]:[Meaning]],7,0)</f>
        <v>#N/A</v>
      </c>
      <c r="I262" t="e">
        <f>VLOOKUP(Final_manabou_kanji_select[[#This Row],[Kanji no.]],Final_manabou_kanji[[Sr. no.]:[Meaning]],8,0)</f>
        <v>#N/A</v>
      </c>
      <c r="J262" s="3"/>
    </row>
    <row r="263" spans="2:10" ht="14.25" customHeight="1" x14ac:dyDescent="0.3">
      <c r="B263" s="37">
        <f>ROW()-ROW(Final_manabou_kanji_select[#Headers])</f>
        <v>261</v>
      </c>
      <c r="C26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3" s="37" t="e">
        <f>VLOOKUP(Final_manabou_kanji_select[[#This Row],[Kanji no.]],Raw_data_N2_Kanji[[Sr. no.]:[Lecture_no]],3,0)</f>
        <v>#N/A</v>
      </c>
      <c r="E263" s="37" t="e">
        <f>VLOOKUP(Final_manabou_kanji_select[[#This Row],[Kanji no.]],Final_manabou_kanji[[Sr. no.]:[Meaning]],3,0)</f>
        <v>#N/A</v>
      </c>
      <c r="F263" s="32" t="e">
        <f>VLOOKUP(Final_manabou_kanji_select[[#This Row],[Kanji no.]],Final_manabou_kanji[[Sr. no.]:[Meaning]],4,0)</f>
        <v>#N/A</v>
      </c>
      <c r="G263" s="37" t="e">
        <f>VLOOKUP(Final_manabou_kanji_select[[#This Row],[Kanji no.]],Final_manabou_kanji[[Sr. no.]:[Meaning]],5,0)</f>
        <v>#N/A</v>
      </c>
      <c r="H263" t="e">
        <f>VLOOKUP(Final_manabou_kanji_select[[#This Row],[Kanji no.]],Final_manabou_kanji[[Sr. no.]:[Meaning]],7,0)</f>
        <v>#N/A</v>
      </c>
      <c r="I263" t="e">
        <f>VLOOKUP(Final_manabou_kanji_select[[#This Row],[Kanji no.]],Final_manabou_kanji[[Sr. no.]:[Meaning]],8,0)</f>
        <v>#N/A</v>
      </c>
      <c r="J263" s="3"/>
    </row>
    <row r="264" spans="2:10" ht="14.25" customHeight="1" x14ac:dyDescent="0.3">
      <c r="B264" s="37">
        <f>ROW()-ROW(Final_manabou_kanji_select[#Headers])</f>
        <v>262</v>
      </c>
      <c r="C26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4" s="37" t="e">
        <f>VLOOKUP(Final_manabou_kanji_select[[#This Row],[Kanji no.]],Raw_data_N2_Kanji[[Sr. no.]:[Lecture_no]],3,0)</f>
        <v>#N/A</v>
      </c>
      <c r="E264" s="37" t="e">
        <f>VLOOKUP(Final_manabou_kanji_select[[#This Row],[Kanji no.]],Final_manabou_kanji[[Sr. no.]:[Meaning]],3,0)</f>
        <v>#N/A</v>
      </c>
      <c r="F264" s="32" t="e">
        <f>VLOOKUP(Final_manabou_kanji_select[[#This Row],[Kanji no.]],Final_manabou_kanji[[Sr. no.]:[Meaning]],4,0)</f>
        <v>#N/A</v>
      </c>
      <c r="G264" s="37" t="e">
        <f>VLOOKUP(Final_manabou_kanji_select[[#This Row],[Kanji no.]],Final_manabou_kanji[[Sr. no.]:[Meaning]],5,0)</f>
        <v>#N/A</v>
      </c>
      <c r="H264" t="e">
        <f>VLOOKUP(Final_manabou_kanji_select[[#This Row],[Kanji no.]],Final_manabou_kanji[[Sr. no.]:[Meaning]],7,0)</f>
        <v>#N/A</v>
      </c>
      <c r="I264" t="e">
        <f>VLOOKUP(Final_manabou_kanji_select[[#This Row],[Kanji no.]],Final_manabou_kanji[[Sr. no.]:[Meaning]],8,0)</f>
        <v>#N/A</v>
      </c>
      <c r="J264" s="3"/>
    </row>
    <row r="265" spans="2:10" ht="14.25" customHeight="1" x14ac:dyDescent="0.3">
      <c r="B265" s="37">
        <f>ROW()-ROW(Final_manabou_kanji_select[#Headers])</f>
        <v>263</v>
      </c>
      <c r="C2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5" s="37" t="e">
        <f>VLOOKUP(Final_manabou_kanji_select[[#This Row],[Kanji no.]],Raw_data_N2_Kanji[[Sr. no.]:[Lecture_no]],3,0)</f>
        <v>#N/A</v>
      </c>
      <c r="E265" s="37" t="e">
        <f>VLOOKUP(Final_manabou_kanji_select[[#This Row],[Kanji no.]],Final_manabou_kanji[[Sr. no.]:[Meaning]],3,0)</f>
        <v>#N/A</v>
      </c>
      <c r="F265" s="32" t="e">
        <f>VLOOKUP(Final_manabou_kanji_select[[#This Row],[Kanji no.]],Final_manabou_kanji[[Sr. no.]:[Meaning]],4,0)</f>
        <v>#N/A</v>
      </c>
      <c r="G265" s="37" t="e">
        <f>VLOOKUP(Final_manabou_kanji_select[[#This Row],[Kanji no.]],Final_manabou_kanji[[Sr. no.]:[Meaning]],5,0)</f>
        <v>#N/A</v>
      </c>
      <c r="H265" t="e">
        <f>VLOOKUP(Final_manabou_kanji_select[[#This Row],[Kanji no.]],Final_manabou_kanji[[Sr. no.]:[Meaning]],7,0)</f>
        <v>#N/A</v>
      </c>
      <c r="I265" t="e">
        <f>VLOOKUP(Final_manabou_kanji_select[[#This Row],[Kanji no.]],Final_manabou_kanji[[Sr. no.]:[Meaning]],8,0)</f>
        <v>#N/A</v>
      </c>
      <c r="J265" s="3"/>
    </row>
    <row r="266" spans="2:10" ht="14.25" customHeight="1" x14ac:dyDescent="0.3">
      <c r="B266" s="37">
        <f>ROW()-ROW(Final_manabou_kanji_select[#Headers])</f>
        <v>264</v>
      </c>
      <c r="C2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6" s="37" t="e">
        <f>VLOOKUP(Final_manabou_kanji_select[[#This Row],[Kanji no.]],Raw_data_N2_Kanji[[Sr. no.]:[Lecture_no]],3,0)</f>
        <v>#N/A</v>
      </c>
      <c r="E266" s="37" t="e">
        <f>VLOOKUP(Final_manabou_kanji_select[[#This Row],[Kanji no.]],Final_manabou_kanji[[Sr. no.]:[Meaning]],3,0)</f>
        <v>#N/A</v>
      </c>
      <c r="F266" s="32" t="e">
        <f>VLOOKUP(Final_manabou_kanji_select[[#This Row],[Kanji no.]],Final_manabou_kanji[[Sr. no.]:[Meaning]],4,0)</f>
        <v>#N/A</v>
      </c>
      <c r="G266" s="37" t="e">
        <f>VLOOKUP(Final_manabou_kanji_select[[#This Row],[Kanji no.]],Final_manabou_kanji[[Sr. no.]:[Meaning]],5,0)</f>
        <v>#N/A</v>
      </c>
      <c r="H266" t="e">
        <f>VLOOKUP(Final_manabou_kanji_select[[#This Row],[Kanji no.]],Final_manabou_kanji[[Sr. no.]:[Meaning]],7,0)</f>
        <v>#N/A</v>
      </c>
      <c r="I266" t="e">
        <f>VLOOKUP(Final_manabou_kanji_select[[#This Row],[Kanji no.]],Final_manabou_kanji[[Sr. no.]:[Meaning]],8,0)</f>
        <v>#N/A</v>
      </c>
      <c r="J266" s="3"/>
    </row>
    <row r="267" spans="2:10" ht="14.25" customHeight="1" x14ac:dyDescent="0.3">
      <c r="B267" s="37">
        <f>ROW()-ROW(Final_manabou_kanji_select[#Headers])</f>
        <v>265</v>
      </c>
      <c r="C2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7" s="37" t="e">
        <f>VLOOKUP(Final_manabou_kanji_select[[#This Row],[Kanji no.]],Raw_data_N2_Kanji[[Sr. no.]:[Lecture_no]],3,0)</f>
        <v>#N/A</v>
      </c>
      <c r="E267" s="37" t="e">
        <f>VLOOKUP(Final_manabou_kanji_select[[#This Row],[Kanji no.]],Final_manabou_kanji[[Sr. no.]:[Meaning]],3,0)</f>
        <v>#N/A</v>
      </c>
      <c r="F267" s="32" t="e">
        <f>VLOOKUP(Final_manabou_kanji_select[[#This Row],[Kanji no.]],Final_manabou_kanji[[Sr. no.]:[Meaning]],4,0)</f>
        <v>#N/A</v>
      </c>
      <c r="G267" s="37" t="e">
        <f>VLOOKUP(Final_manabou_kanji_select[[#This Row],[Kanji no.]],Final_manabou_kanji[[Sr. no.]:[Meaning]],5,0)</f>
        <v>#N/A</v>
      </c>
      <c r="H267" t="e">
        <f>VLOOKUP(Final_manabou_kanji_select[[#This Row],[Kanji no.]],Final_manabou_kanji[[Sr. no.]:[Meaning]],7,0)</f>
        <v>#N/A</v>
      </c>
      <c r="I267" t="e">
        <f>VLOOKUP(Final_manabou_kanji_select[[#This Row],[Kanji no.]],Final_manabou_kanji[[Sr. no.]:[Meaning]],8,0)</f>
        <v>#N/A</v>
      </c>
      <c r="J267" s="3"/>
    </row>
    <row r="268" spans="2:10" ht="14.25" customHeight="1" x14ac:dyDescent="0.3">
      <c r="B268" s="37">
        <f>ROW()-ROW(Final_manabou_kanji_select[#Headers])</f>
        <v>266</v>
      </c>
      <c r="C2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8" s="37" t="e">
        <f>VLOOKUP(Final_manabou_kanji_select[[#This Row],[Kanji no.]],Raw_data_N2_Kanji[[Sr. no.]:[Lecture_no]],3,0)</f>
        <v>#N/A</v>
      </c>
      <c r="E268" s="37" t="e">
        <f>VLOOKUP(Final_manabou_kanji_select[[#This Row],[Kanji no.]],Final_manabou_kanji[[Sr. no.]:[Meaning]],3,0)</f>
        <v>#N/A</v>
      </c>
      <c r="F268" s="32" t="e">
        <f>VLOOKUP(Final_manabou_kanji_select[[#This Row],[Kanji no.]],Final_manabou_kanji[[Sr. no.]:[Meaning]],4,0)</f>
        <v>#N/A</v>
      </c>
      <c r="G268" s="37" t="e">
        <f>VLOOKUP(Final_manabou_kanji_select[[#This Row],[Kanji no.]],Final_manabou_kanji[[Sr. no.]:[Meaning]],5,0)</f>
        <v>#N/A</v>
      </c>
      <c r="H268" t="e">
        <f>VLOOKUP(Final_manabou_kanji_select[[#This Row],[Kanji no.]],Final_manabou_kanji[[Sr. no.]:[Meaning]],7,0)</f>
        <v>#N/A</v>
      </c>
      <c r="I268" t="e">
        <f>VLOOKUP(Final_manabou_kanji_select[[#This Row],[Kanji no.]],Final_manabou_kanji[[Sr. no.]:[Meaning]],8,0)</f>
        <v>#N/A</v>
      </c>
      <c r="J268" s="3"/>
    </row>
    <row r="269" spans="2:10" ht="14.25" customHeight="1" x14ac:dyDescent="0.3">
      <c r="B269" s="37">
        <f>ROW()-ROW(Final_manabou_kanji_select[#Headers])</f>
        <v>267</v>
      </c>
      <c r="C26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69" s="37" t="e">
        <f>VLOOKUP(Final_manabou_kanji_select[[#This Row],[Kanji no.]],Raw_data_N2_Kanji[[Sr. no.]:[Lecture_no]],3,0)</f>
        <v>#N/A</v>
      </c>
      <c r="E269" s="37" t="e">
        <f>VLOOKUP(Final_manabou_kanji_select[[#This Row],[Kanji no.]],Final_manabou_kanji[[Sr. no.]:[Meaning]],3,0)</f>
        <v>#N/A</v>
      </c>
      <c r="F269" s="32" t="e">
        <f>VLOOKUP(Final_manabou_kanji_select[[#This Row],[Kanji no.]],Final_manabou_kanji[[Sr. no.]:[Meaning]],4,0)</f>
        <v>#N/A</v>
      </c>
      <c r="G269" s="37" t="e">
        <f>VLOOKUP(Final_manabou_kanji_select[[#This Row],[Kanji no.]],Final_manabou_kanji[[Sr. no.]:[Meaning]],5,0)</f>
        <v>#N/A</v>
      </c>
      <c r="H269" t="e">
        <f>VLOOKUP(Final_manabou_kanji_select[[#This Row],[Kanji no.]],Final_manabou_kanji[[Sr. no.]:[Meaning]],7,0)</f>
        <v>#N/A</v>
      </c>
      <c r="I269" t="e">
        <f>VLOOKUP(Final_manabou_kanji_select[[#This Row],[Kanji no.]],Final_manabou_kanji[[Sr. no.]:[Meaning]],8,0)</f>
        <v>#N/A</v>
      </c>
      <c r="J269" s="3"/>
    </row>
    <row r="270" spans="2:10" ht="14.25" customHeight="1" x14ac:dyDescent="0.3">
      <c r="B270" s="37">
        <f>ROW()-ROW(Final_manabou_kanji_select[#Headers])</f>
        <v>268</v>
      </c>
      <c r="C27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0" s="37" t="e">
        <f>VLOOKUP(Final_manabou_kanji_select[[#This Row],[Kanji no.]],Raw_data_N2_Kanji[[Sr. no.]:[Lecture_no]],3,0)</f>
        <v>#N/A</v>
      </c>
      <c r="E270" s="37" t="e">
        <f>VLOOKUP(Final_manabou_kanji_select[[#This Row],[Kanji no.]],Final_manabou_kanji[[Sr. no.]:[Meaning]],3,0)</f>
        <v>#N/A</v>
      </c>
      <c r="F270" s="32" t="e">
        <f>VLOOKUP(Final_manabou_kanji_select[[#This Row],[Kanji no.]],Final_manabou_kanji[[Sr. no.]:[Meaning]],4,0)</f>
        <v>#N/A</v>
      </c>
      <c r="G270" s="37" t="e">
        <f>VLOOKUP(Final_manabou_kanji_select[[#This Row],[Kanji no.]],Final_manabou_kanji[[Sr. no.]:[Meaning]],5,0)</f>
        <v>#N/A</v>
      </c>
      <c r="H270" t="e">
        <f>VLOOKUP(Final_manabou_kanji_select[[#This Row],[Kanji no.]],Final_manabou_kanji[[Sr. no.]:[Meaning]],7,0)</f>
        <v>#N/A</v>
      </c>
      <c r="I270" t="e">
        <f>VLOOKUP(Final_manabou_kanji_select[[#This Row],[Kanji no.]],Final_manabou_kanji[[Sr. no.]:[Meaning]],8,0)</f>
        <v>#N/A</v>
      </c>
      <c r="J270" s="3"/>
    </row>
    <row r="271" spans="2:10" ht="14.25" customHeight="1" x14ac:dyDescent="0.3">
      <c r="B271" s="37">
        <f>ROW()-ROW(Final_manabou_kanji_select[#Headers])</f>
        <v>269</v>
      </c>
      <c r="C27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1" s="37" t="e">
        <f>VLOOKUP(Final_manabou_kanji_select[[#This Row],[Kanji no.]],Raw_data_N2_Kanji[[Sr. no.]:[Lecture_no]],3,0)</f>
        <v>#N/A</v>
      </c>
      <c r="E271" s="37" t="e">
        <f>VLOOKUP(Final_manabou_kanji_select[[#This Row],[Kanji no.]],Final_manabou_kanji[[Sr. no.]:[Meaning]],3,0)</f>
        <v>#N/A</v>
      </c>
      <c r="F271" s="32" t="e">
        <f>VLOOKUP(Final_manabou_kanji_select[[#This Row],[Kanji no.]],Final_manabou_kanji[[Sr. no.]:[Meaning]],4,0)</f>
        <v>#N/A</v>
      </c>
      <c r="G271" s="37" t="e">
        <f>VLOOKUP(Final_manabou_kanji_select[[#This Row],[Kanji no.]],Final_manabou_kanji[[Sr. no.]:[Meaning]],5,0)</f>
        <v>#N/A</v>
      </c>
      <c r="H271" t="e">
        <f>VLOOKUP(Final_manabou_kanji_select[[#This Row],[Kanji no.]],Final_manabou_kanji[[Sr. no.]:[Meaning]],7,0)</f>
        <v>#N/A</v>
      </c>
      <c r="I271" t="e">
        <f>VLOOKUP(Final_manabou_kanji_select[[#This Row],[Kanji no.]],Final_manabou_kanji[[Sr. no.]:[Meaning]],8,0)</f>
        <v>#N/A</v>
      </c>
      <c r="J271" s="3"/>
    </row>
    <row r="272" spans="2:10" ht="14.25" customHeight="1" x14ac:dyDescent="0.3">
      <c r="B272" s="37">
        <f>ROW()-ROW(Final_manabou_kanji_select[#Headers])</f>
        <v>270</v>
      </c>
      <c r="C27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2" s="37" t="e">
        <f>VLOOKUP(Final_manabou_kanji_select[[#This Row],[Kanji no.]],Raw_data_N2_Kanji[[Sr. no.]:[Lecture_no]],3,0)</f>
        <v>#N/A</v>
      </c>
      <c r="E272" s="37" t="e">
        <f>VLOOKUP(Final_manabou_kanji_select[[#This Row],[Kanji no.]],Final_manabou_kanji[[Sr. no.]:[Meaning]],3,0)</f>
        <v>#N/A</v>
      </c>
      <c r="F272" s="32" t="e">
        <f>VLOOKUP(Final_manabou_kanji_select[[#This Row],[Kanji no.]],Final_manabou_kanji[[Sr. no.]:[Meaning]],4,0)</f>
        <v>#N/A</v>
      </c>
      <c r="G272" s="37" t="e">
        <f>VLOOKUP(Final_manabou_kanji_select[[#This Row],[Kanji no.]],Final_manabou_kanji[[Sr. no.]:[Meaning]],5,0)</f>
        <v>#N/A</v>
      </c>
      <c r="H272" t="e">
        <f>VLOOKUP(Final_manabou_kanji_select[[#This Row],[Kanji no.]],Final_manabou_kanji[[Sr. no.]:[Meaning]],7,0)</f>
        <v>#N/A</v>
      </c>
      <c r="I272" t="e">
        <f>VLOOKUP(Final_manabou_kanji_select[[#This Row],[Kanji no.]],Final_manabou_kanji[[Sr. no.]:[Meaning]],8,0)</f>
        <v>#N/A</v>
      </c>
      <c r="J272" s="3"/>
    </row>
    <row r="273" spans="2:10" ht="14.25" customHeight="1" x14ac:dyDescent="0.3">
      <c r="B273" s="37">
        <f>ROW()-ROW(Final_manabou_kanji_select[#Headers])</f>
        <v>271</v>
      </c>
      <c r="C27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3" s="37" t="e">
        <f>VLOOKUP(Final_manabou_kanji_select[[#This Row],[Kanji no.]],Raw_data_N2_Kanji[[Sr. no.]:[Lecture_no]],3,0)</f>
        <v>#N/A</v>
      </c>
      <c r="E273" s="37" t="e">
        <f>VLOOKUP(Final_manabou_kanji_select[[#This Row],[Kanji no.]],Final_manabou_kanji[[Sr. no.]:[Meaning]],3,0)</f>
        <v>#N/A</v>
      </c>
      <c r="F273" s="32" t="e">
        <f>VLOOKUP(Final_manabou_kanji_select[[#This Row],[Kanji no.]],Final_manabou_kanji[[Sr. no.]:[Meaning]],4,0)</f>
        <v>#N/A</v>
      </c>
      <c r="G273" s="37" t="e">
        <f>VLOOKUP(Final_manabou_kanji_select[[#This Row],[Kanji no.]],Final_manabou_kanji[[Sr. no.]:[Meaning]],5,0)</f>
        <v>#N/A</v>
      </c>
      <c r="H273" t="e">
        <f>VLOOKUP(Final_manabou_kanji_select[[#This Row],[Kanji no.]],Final_manabou_kanji[[Sr. no.]:[Meaning]],7,0)</f>
        <v>#N/A</v>
      </c>
      <c r="I273" t="e">
        <f>VLOOKUP(Final_manabou_kanji_select[[#This Row],[Kanji no.]],Final_manabou_kanji[[Sr. no.]:[Meaning]],8,0)</f>
        <v>#N/A</v>
      </c>
      <c r="J273" s="3"/>
    </row>
    <row r="274" spans="2:10" ht="14.25" customHeight="1" x14ac:dyDescent="0.3">
      <c r="B274" s="37">
        <f>ROW()-ROW(Final_manabou_kanji_select[#Headers])</f>
        <v>272</v>
      </c>
      <c r="C27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4" s="37" t="e">
        <f>VLOOKUP(Final_manabou_kanji_select[[#This Row],[Kanji no.]],Raw_data_N2_Kanji[[Sr. no.]:[Lecture_no]],3,0)</f>
        <v>#N/A</v>
      </c>
      <c r="E274" s="37" t="e">
        <f>VLOOKUP(Final_manabou_kanji_select[[#This Row],[Kanji no.]],Final_manabou_kanji[[Sr. no.]:[Meaning]],3,0)</f>
        <v>#N/A</v>
      </c>
      <c r="F274" s="32" t="e">
        <f>VLOOKUP(Final_manabou_kanji_select[[#This Row],[Kanji no.]],Final_manabou_kanji[[Sr. no.]:[Meaning]],4,0)</f>
        <v>#N/A</v>
      </c>
      <c r="G274" s="37" t="e">
        <f>VLOOKUP(Final_manabou_kanji_select[[#This Row],[Kanji no.]],Final_manabou_kanji[[Sr. no.]:[Meaning]],5,0)</f>
        <v>#N/A</v>
      </c>
      <c r="H274" t="e">
        <f>VLOOKUP(Final_manabou_kanji_select[[#This Row],[Kanji no.]],Final_manabou_kanji[[Sr. no.]:[Meaning]],7,0)</f>
        <v>#N/A</v>
      </c>
      <c r="I274" t="e">
        <f>VLOOKUP(Final_manabou_kanji_select[[#This Row],[Kanji no.]],Final_manabou_kanji[[Sr. no.]:[Meaning]],8,0)</f>
        <v>#N/A</v>
      </c>
      <c r="J274" s="3"/>
    </row>
    <row r="275" spans="2:10" ht="14.25" customHeight="1" x14ac:dyDescent="0.3">
      <c r="B275" s="37">
        <f>ROW()-ROW(Final_manabou_kanji_select[#Headers])</f>
        <v>273</v>
      </c>
      <c r="C27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5" s="37" t="e">
        <f>VLOOKUP(Final_manabou_kanji_select[[#This Row],[Kanji no.]],Raw_data_N2_Kanji[[Sr. no.]:[Lecture_no]],3,0)</f>
        <v>#N/A</v>
      </c>
      <c r="E275" s="37" t="e">
        <f>VLOOKUP(Final_manabou_kanji_select[[#This Row],[Kanji no.]],Final_manabou_kanji[[Sr. no.]:[Meaning]],3,0)</f>
        <v>#N/A</v>
      </c>
      <c r="F275" s="32" t="e">
        <f>VLOOKUP(Final_manabou_kanji_select[[#This Row],[Kanji no.]],Final_manabou_kanji[[Sr. no.]:[Meaning]],4,0)</f>
        <v>#N/A</v>
      </c>
      <c r="G275" s="37" t="e">
        <f>VLOOKUP(Final_manabou_kanji_select[[#This Row],[Kanji no.]],Final_manabou_kanji[[Sr. no.]:[Meaning]],5,0)</f>
        <v>#N/A</v>
      </c>
      <c r="H275" t="e">
        <f>VLOOKUP(Final_manabou_kanji_select[[#This Row],[Kanji no.]],Final_manabou_kanji[[Sr. no.]:[Meaning]],7,0)</f>
        <v>#N/A</v>
      </c>
      <c r="I275" t="e">
        <f>VLOOKUP(Final_manabou_kanji_select[[#This Row],[Kanji no.]],Final_manabou_kanji[[Sr. no.]:[Meaning]],8,0)</f>
        <v>#N/A</v>
      </c>
      <c r="J275" s="3"/>
    </row>
    <row r="276" spans="2:10" ht="14.25" customHeight="1" x14ac:dyDescent="0.3">
      <c r="B276" s="37">
        <f>ROW()-ROW(Final_manabou_kanji_select[#Headers])</f>
        <v>274</v>
      </c>
      <c r="C27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6" s="37" t="e">
        <f>VLOOKUP(Final_manabou_kanji_select[[#This Row],[Kanji no.]],Raw_data_N2_Kanji[[Sr. no.]:[Lecture_no]],3,0)</f>
        <v>#N/A</v>
      </c>
      <c r="E276" s="37" t="e">
        <f>VLOOKUP(Final_manabou_kanji_select[[#This Row],[Kanji no.]],Final_manabou_kanji[[Sr. no.]:[Meaning]],3,0)</f>
        <v>#N/A</v>
      </c>
      <c r="F276" s="32" t="e">
        <f>VLOOKUP(Final_manabou_kanji_select[[#This Row],[Kanji no.]],Final_manabou_kanji[[Sr. no.]:[Meaning]],4,0)</f>
        <v>#N/A</v>
      </c>
      <c r="G276" s="37" t="e">
        <f>VLOOKUP(Final_manabou_kanji_select[[#This Row],[Kanji no.]],Final_manabou_kanji[[Sr. no.]:[Meaning]],5,0)</f>
        <v>#N/A</v>
      </c>
      <c r="H276" t="e">
        <f>VLOOKUP(Final_manabou_kanji_select[[#This Row],[Kanji no.]],Final_manabou_kanji[[Sr. no.]:[Meaning]],7,0)</f>
        <v>#N/A</v>
      </c>
      <c r="I276" t="e">
        <f>VLOOKUP(Final_manabou_kanji_select[[#This Row],[Kanji no.]],Final_manabou_kanji[[Sr. no.]:[Meaning]],8,0)</f>
        <v>#N/A</v>
      </c>
      <c r="J276" s="3"/>
    </row>
    <row r="277" spans="2:10" ht="14.25" customHeight="1" x14ac:dyDescent="0.3">
      <c r="B277" s="37">
        <f>ROW()-ROW(Final_manabou_kanji_select[#Headers])</f>
        <v>275</v>
      </c>
      <c r="C27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7" s="37" t="e">
        <f>VLOOKUP(Final_manabou_kanji_select[[#This Row],[Kanji no.]],Raw_data_N2_Kanji[[Sr. no.]:[Lecture_no]],3,0)</f>
        <v>#N/A</v>
      </c>
      <c r="E277" s="37" t="e">
        <f>VLOOKUP(Final_manabou_kanji_select[[#This Row],[Kanji no.]],Final_manabou_kanji[[Sr. no.]:[Meaning]],3,0)</f>
        <v>#N/A</v>
      </c>
      <c r="F277" s="32" t="e">
        <f>VLOOKUP(Final_manabou_kanji_select[[#This Row],[Kanji no.]],Final_manabou_kanji[[Sr. no.]:[Meaning]],4,0)</f>
        <v>#N/A</v>
      </c>
      <c r="G277" s="37" t="e">
        <f>VLOOKUP(Final_manabou_kanji_select[[#This Row],[Kanji no.]],Final_manabou_kanji[[Sr. no.]:[Meaning]],5,0)</f>
        <v>#N/A</v>
      </c>
      <c r="H277" t="e">
        <f>VLOOKUP(Final_manabou_kanji_select[[#This Row],[Kanji no.]],Final_manabou_kanji[[Sr. no.]:[Meaning]],7,0)</f>
        <v>#N/A</v>
      </c>
      <c r="I277" t="e">
        <f>VLOOKUP(Final_manabou_kanji_select[[#This Row],[Kanji no.]],Final_manabou_kanji[[Sr. no.]:[Meaning]],8,0)</f>
        <v>#N/A</v>
      </c>
      <c r="J277" s="3"/>
    </row>
    <row r="278" spans="2:10" ht="14.25" customHeight="1" x14ac:dyDescent="0.3">
      <c r="B278" s="37">
        <f>ROW()-ROW(Final_manabou_kanji_select[#Headers])</f>
        <v>276</v>
      </c>
      <c r="C27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8" s="37" t="e">
        <f>VLOOKUP(Final_manabou_kanji_select[[#This Row],[Kanji no.]],Raw_data_N2_Kanji[[Sr. no.]:[Lecture_no]],3,0)</f>
        <v>#N/A</v>
      </c>
      <c r="E278" s="37" t="e">
        <f>VLOOKUP(Final_manabou_kanji_select[[#This Row],[Kanji no.]],Final_manabou_kanji[[Sr. no.]:[Meaning]],3,0)</f>
        <v>#N/A</v>
      </c>
      <c r="F278" s="32" t="e">
        <f>VLOOKUP(Final_manabou_kanji_select[[#This Row],[Kanji no.]],Final_manabou_kanji[[Sr. no.]:[Meaning]],4,0)</f>
        <v>#N/A</v>
      </c>
      <c r="G278" s="37" t="e">
        <f>VLOOKUP(Final_manabou_kanji_select[[#This Row],[Kanji no.]],Final_manabou_kanji[[Sr. no.]:[Meaning]],5,0)</f>
        <v>#N/A</v>
      </c>
      <c r="H278" t="e">
        <f>VLOOKUP(Final_manabou_kanji_select[[#This Row],[Kanji no.]],Final_manabou_kanji[[Sr. no.]:[Meaning]],7,0)</f>
        <v>#N/A</v>
      </c>
      <c r="I278" t="e">
        <f>VLOOKUP(Final_manabou_kanji_select[[#This Row],[Kanji no.]],Final_manabou_kanji[[Sr. no.]:[Meaning]],8,0)</f>
        <v>#N/A</v>
      </c>
      <c r="J278" s="3"/>
    </row>
    <row r="279" spans="2:10" ht="14.25" customHeight="1" x14ac:dyDescent="0.3">
      <c r="B279" s="37">
        <f>ROW()-ROW(Final_manabou_kanji_select[#Headers])</f>
        <v>277</v>
      </c>
      <c r="C27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79" s="37" t="e">
        <f>VLOOKUP(Final_manabou_kanji_select[[#This Row],[Kanji no.]],Raw_data_N2_Kanji[[Sr. no.]:[Lecture_no]],3,0)</f>
        <v>#N/A</v>
      </c>
      <c r="E279" s="37" t="e">
        <f>VLOOKUP(Final_manabou_kanji_select[[#This Row],[Kanji no.]],Final_manabou_kanji[[Sr. no.]:[Meaning]],3,0)</f>
        <v>#N/A</v>
      </c>
      <c r="F279" s="32" t="e">
        <f>VLOOKUP(Final_manabou_kanji_select[[#This Row],[Kanji no.]],Final_manabou_kanji[[Sr. no.]:[Meaning]],4,0)</f>
        <v>#N/A</v>
      </c>
      <c r="G279" s="37" t="e">
        <f>VLOOKUP(Final_manabou_kanji_select[[#This Row],[Kanji no.]],Final_manabou_kanji[[Sr. no.]:[Meaning]],5,0)</f>
        <v>#N/A</v>
      </c>
      <c r="H279" t="e">
        <f>VLOOKUP(Final_manabou_kanji_select[[#This Row],[Kanji no.]],Final_manabou_kanji[[Sr. no.]:[Meaning]],7,0)</f>
        <v>#N/A</v>
      </c>
      <c r="I279" t="e">
        <f>VLOOKUP(Final_manabou_kanji_select[[#This Row],[Kanji no.]],Final_manabou_kanji[[Sr. no.]:[Meaning]],8,0)</f>
        <v>#N/A</v>
      </c>
      <c r="J279" s="3"/>
    </row>
    <row r="280" spans="2:10" ht="14.25" customHeight="1" x14ac:dyDescent="0.3">
      <c r="B280" s="37">
        <f>ROW()-ROW(Final_manabou_kanji_select[#Headers])</f>
        <v>278</v>
      </c>
      <c r="C28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0" s="37" t="e">
        <f>VLOOKUP(Final_manabou_kanji_select[[#This Row],[Kanji no.]],Raw_data_N2_Kanji[[Sr. no.]:[Lecture_no]],3,0)</f>
        <v>#N/A</v>
      </c>
      <c r="E280" s="37" t="e">
        <f>VLOOKUP(Final_manabou_kanji_select[[#This Row],[Kanji no.]],Final_manabou_kanji[[Sr. no.]:[Meaning]],3,0)</f>
        <v>#N/A</v>
      </c>
      <c r="F280" s="32" t="e">
        <f>VLOOKUP(Final_manabou_kanji_select[[#This Row],[Kanji no.]],Final_manabou_kanji[[Sr. no.]:[Meaning]],4,0)</f>
        <v>#N/A</v>
      </c>
      <c r="G280" s="37" t="e">
        <f>VLOOKUP(Final_manabou_kanji_select[[#This Row],[Kanji no.]],Final_manabou_kanji[[Sr. no.]:[Meaning]],5,0)</f>
        <v>#N/A</v>
      </c>
      <c r="H280" t="e">
        <f>VLOOKUP(Final_manabou_kanji_select[[#This Row],[Kanji no.]],Final_manabou_kanji[[Sr. no.]:[Meaning]],7,0)</f>
        <v>#N/A</v>
      </c>
      <c r="I280" t="e">
        <f>VLOOKUP(Final_manabou_kanji_select[[#This Row],[Kanji no.]],Final_manabou_kanji[[Sr. no.]:[Meaning]],8,0)</f>
        <v>#N/A</v>
      </c>
      <c r="J280" s="3"/>
    </row>
    <row r="281" spans="2:10" ht="14.25" customHeight="1" x14ac:dyDescent="0.3">
      <c r="B281" s="37">
        <f>ROW()-ROW(Final_manabou_kanji_select[#Headers])</f>
        <v>279</v>
      </c>
      <c r="C28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1" s="37" t="e">
        <f>VLOOKUP(Final_manabou_kanji_select[[#This Row],[Kanji no.]],Raw_data_N2_Kanji[[Sr. no.]:[Lecture_no]],3,0)</f>
        <v>#N/A</v>
      </c>
      <c r="E281" s="37" t="e">
        <f>VLOOKUP(Final_manabou_kanji_select[[#This Row],[Kanji no.]],Final_manabou_kanji[[Sr. no.]:[Meaning]],3,0)</f>
        <v>#N/A</v>
      </c>
      <c r="F281" s="32" t="e">
        <f>VLOOKUP(Final_manabou_kanji_select[[#This Row],[Kanji no.]],Final_manabou_kanji[[Sr. no.]:[Meaning]],4,0)</f>
        <v>#N/A</v>
      </c>
      <c r="G281" s="37" t="e">
        <f>VLOOKUP(Final_manabou_kanji_select[[#This Row],[Kanji no.]],Final_manabou_kanji[[Sr. no.]:[Meaning]],5,0)</f>
        <v>#N/A</v>
      </c>
      <c r="H281" t="e">
        <f>VLOOKUP(Final_manabou_kanji_select[[#This Row],[Kanji no.]],Final_manabou_kanji[[Sr. no.]:[Meaning]],7,0)</f>
        <v>#N/A</v>
      </c>
      <c r="I281" t="e">
        <f>VLOOKUP(Final_manabou_kanji_select[[#This Row],[Kanji no.]],Final_manabou_kanji[[Sr. no.]:[Meaning]],8,0)</f>
        <v>#N/A</v>
      </c>
      <c r="J281" s="3"/>
    </row>
    <row r="282" spans="2:10" ht="14.25" customHeight="1" x14ac:dyDescent="0.3">
      <c r="B282" s="37">
        <f>ROW()-ROW(Final_manabou_kanji_select[#Headers])</f>
        <v>280</v>
      </c>
      <c r="C28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2" s="37" t="e">
        <f>VLOOKUP(Final_manabou_kanji_select[[#This Row],[Kanji no.]],Raw_data_N2_Kanji[[Sr. no.]:[Lecture_no]],3,0)</f>
        <v>#N/A</v>
      </c>
      <c r="E282" s="37" t="e">
        <f>VLOOKUP(Final_manabou_kanji_select[[#This Row],[Kanji no.]],Final_manabou_kanji[[Sr. no.]:[Meaning]],3,0)</f>
        <v>#N/A</v>
      </c>
      <c r="F282" s="32" t="e">
        <f>VLOOKUP(Final_manabou_kanji_select[[#This Row],[Kanji no.]],Final_manabou_kanji[[Sr. no.]:[Meaning]],4,0)</f>
        <v>#N/A</v>
      </c>
      <c r="G282" s="37" t="e">
        <f>VLOOKUP(Final_manabou_kanji_select[[#This Row],[Kanji no.]],Final_manabou_kanji[[Sr. no.]:[Meaning]],5,0)</f>
        <v>#N/A</v>
      </c>
      <c r="H282" t="e">
        <f>VLOOKUP(Final_manabou_kanji_select[[#This Row],[Kanji no.]],Final_manabou_kanji[[Sr. no.]:[Meaning]],7,0)</f>
        <v>#N/A</v>
      </c>
      <c r="I282" t="e">
        <f>VLOOKUP(Final_manabou_kanji_select[[#This Row],[Kanji no.]],Final_manabou_kanji[[Sr. no.]:[Meaning]],8,0)</f>
        <v>#N/A</v>
      </c>
      <c r="J282" s="3"/>
    </row>
    <row r="283" spans="2:10" ht="14.25" customHeight="1" x14ac:dyDescent="0.3">
      <c r="B283" s="37">
        <f>ROW()-ROW(Final_manabou_kanji_select[#Headers])</f>
        <v>281</v>
      </c>
      <c r="C28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3" s="37" t="e">
        <f>VLOOKUP(Final_manabou_kanji_select[[#This Row],[Kanji no.]],Raw_data_N2_Kanji[[Sr. no.]:[Lecture_no]],3,0)</f>
        <v>#N/A</v>
      </c>
      <c r="E283" s="37" t="e">
        <f>VLOOKUP(Final_manabou_kanji_select[[#This Row],[Kanji no.]],Final_manabou_kanji[[Sr. no.]:[Meaning]],3,0)</f>
        <v>#N/A</v>
      </c>
      <c r="F283" s="32" t="e">
        <f>VLOOKUP(Final_manabou_kanji_select[[#This Row],[Kanji no.]],Final_manabou_kanji[[Sr. no.]:[Meaning]],4,0)</f>
        <v>#N/A</v>
      </c>
      <c r="G283" s="37" t="e">
        <f>VLOOKUP(Final_manabou_kanji_select[[#This Row],[Kanji no.]],Final_manabou_kanji[[Sr. no.]:[Meaning]],5,0)</f>
        <v>#N/A</v>
      </c>
      <c r="H283" t="e">
        <f>VLOOKUP(Final_manabou_kanji_select[[#This Row],[Kanji no.]],Final_manabou_kanji[[Sr. no.]:[Meaning]],7,0)</f>
        <v>#N/A</v>
      </c>
      <c r="I283" t="e">
        <f>VLOOKUP(Final_manabou_kanji_select[[#This Row],[Kanji no.]],Final_manabou_kanji[[Sr. no.]:[Meaning]],8,0)</f>
        <v>#N/A</v>
      </c>
      <c r="J283" s="3"/>
    </row>
    <row r="284" spans="2:10" ht="14.25" customHeight="1" x14ac:dyDescent="0.3">
      <c r="B284" s="37">
        <f>ROW()-ROW(Final_manabou_kanji_select[#Headers])</f>
        <v>282</v>
      </c>
      <c r="C28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4" s="37" t="e">
        <f>VLOOKUP(Final_manabou_kanji_select[[#This Row],[Kanji no.]],Raw_data_N2_Kanji[[Sr. no.]:[Lecture_no]],3,0)</f>
        <v>#N/A</v>
      </c>
      <c r="E284" s="37" t="e">
        <f>VLOOKUP(Final_manabou_kanji_select[[#This Row],[Kanji no.]],Final_manabou_kanji[[Sr. no.]:[Meaning]],3,0)</f>
        <v>#N/A</v>
      </c>
      <c r="F284" s="32" t="e">
        <f>VLOOKUP(Final_manabou_kanji_select[[#This Row],[Kanji no.]],Final_manabou_kanji[[Sr. no.]:[Meaning]],4,0)</f>
        <v>#N/A</v>
      </c>
      <c r="G284" s="37" t="e">
        <f>VLOOKUP(Final_manabou_kanji_select[[#This Row],[Kanji no.]],Final_manabou_kanji[[Sr. no.]:[Meaning]],5,0)</f>
        <v>#N/A</v>
      </c>
      <c r="H284" t="e">
        <f>VLOOKUP(Final_manabou_kanji_select[[#This Row],[Kanji no.]],Final_manabou_kanji[[Sr. no.]:[Meaning]],7,0)</f>
        <v>#N/A</v>
      </c>
      <c r="I284" t="e">
        <f>VLOOKUP(Final_manabou_kanji_select[[#This Row],[Kanji no.]],Final_manabou_kanji[[Sr. no.]:[Meaning]],8,0)</f>
        <v>#N/A</v>
      </c>
      <c r="J284" s="3"/>
    </row>
    <row r="285" spans="2:10" ht="14.25" customHeight="1" x14ac:dyDescent="0.3">
      <c r="B285" s="37">
        <f>ROW()-ROW(Final_manabou_kanji_select[#Headers])</f>
        <v>283</v>
      </c>
      <c r="C28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5" s="37" t="e">
        <f>VLOOKUP(Final_manabou_kanji_select[[#This Row],[Kanji no.]],Raw_data_N2_Kanji[[Sr. no.]:[Lecture_no]],3,0)</f>
        <v>#N/A</v>
      </c>
      <c r="E285" s="37" t="e">
        <f>VLOOKUP(Final_manabou_kanji_select[[#This Row],[Kanji no.]],Final_manabou_kanji[[Sr. no.]:[Meaning]],3,0)</f>
        <v>#N/A</v>
      </c>
      <c r="F285" s="32" t="e">
        <f>VLOOKUP(Final_manabou_kanji_select[[#This Row],[Kanji no.]],Final_manabou_kanji[[Sr. no.]:[Meaning]],4,0)</f>
        <v>#N/A</v>
      </c>
      <c r="G285" s="37" t="e">
        <f>VLOOKUP(Final_manabou_kanji_select[[#This Row],[Kanji no.]],Final_manabou_kanji[[Sr. no.]:[Meaning]],5,0)</f>
        <v>#N/A</v>
      </c>
      <c r="H285" t="e">
        <f>VLOOKUP(Final_manabou_kanji_select[[#This Row],[Kanji no.]],Final_manabou_kanji[[Sr. no.]:[Meaning]],7,0)</f>
        <v>#N/A</v>
      </c>
      <c r="I285" t="e">
        <f>VLOOKUP(Final_manabou_kanji_select[[#This Row],[Kanji no.]],Final_manabou_kanji[[Sr. no.]:[Meaning]],8,0)</f>
        <v>#N/A</v>
      </c>
      <c r="J285" s="3"/>
    </row>
    <row r="286" spans="2:10" ht="14.25" customHeight="1" x14ac:dyDescent="0.3">
      <c r="B286" s="37">
        <f>ROW()-ROW(Final_manabou_kanji_select[#Headers])</f>
        <v>284</v>
      </c>
      <c r="C28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6" s="37" t="e">
        <f>VLOOKUP(Final_manabou_kanji_select[[#This Row],[Kanji no.]],Raw_data_N2_Kanji[[Sr. no.]:[Lecture_no]],3,0)</f>
        <v>#N/A</v>
      </c>
      <c r="E286" s="37" t="e">
        <f>VLOOKUP(Final_manabou_kanji_select[[#This Row],[Kanji no.]],Final_manabou_kanji[[Sr. no.]:[Meaning]],3,0)</f>
        <v>#N/A</v>
      </c>
      <c r="F286" s="32" t="e">
        <f>VLOOKUP(Final_manabou_kanji_select[[#This Row],[Kanji no.]],Final_manabou_kanji[[Sr. no.]:[Meaning]],4,0)</f>
        <v>#N/A</v>
      </c>
      <c r="G286" s="37" t="e">
        <f>VLOOKUP(Final_manabou_kanji_select[[#This Row],[Kanji no.]],Final_manabou_kanji[[Sr. no.]:[Meaning]],5,0)</f>
        <v>#N/A</v>
      </c>
      <c r="H286" t="e">
        <f>VLOOKUP(Final_manabou_kanji_select[[#This Row],[Kanji no.]],Final_manabou_kanji[[Sr. no.]:[Meaning]],7,0)</f>
        <v>#N/A</v>
      </c>
      <c r="I286" t="e">
        <f>VLOOKUP(Final_manabou_kanji_select[[#This Row],[Kanji no.]],Final_manabou_kanji[[Sr. no.]:[Meaning]],8,0)</f>
        <v>#N/A</v>
      </c>
      <c r="J286" s="3"/>
    </row>
    <row r="287" spans="2:10" ht="14.25" customHeight="1" x14ac:dyDescent="0.3">
      <c r="B287" s="37">
        <f>ROW()-ROW(Final_manabou_kanji_select[#Headers])</f>
        <v>285</v>
      </c>
      <c r="C28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7" s="37" t="e">
        <f>VLOOKUP(Final_manabou_kanji_select[[#This Row],[Kanji no.]],Raw_data_N2_Kanji[[Sr. no.]:[Lecture_no]],3,0)</f>
        <v>#N/A</v>
      </c>
      <c r="E287" s="37" t="e">
        <f>VLOOKUP(Final_manabou_kanji_select[[#This Row],[Kanji no.]],Final_manabou_kanji[[Sr. no.]:[Meaning]],3,0)</f>
        <v>#N/A</v>
      </c>
      <c r="F287" s="32" t="e">
        <f>VLOOKUP(Final_manabou_kanji_select[[#This Row],[Kanji no.]],Final_manabou_kanji[[Sr. no.]:[Meaning]],4,0)</f>
        <v>#N/A</v>
      </c>
      <c r="G287" s="37" t="e">
        <f>VLOOKUP(Final_manabou_kanji_select[[#This Row],[Kanji no.]],Final_manabou_kanji[[Sr. no.]:[Meaning]],5,0)</f>
        <v>#N/A</v>
      </c>
      <c r="H287" t="e">
        <f>VLOOKUP(Final_manabou_kanji_select[[#This Row],[Kanji no.]],Final_manabou_kanji[[Sr. no.]:[Meaning]],7,0)</f>
        <v>#N/A</v>
      </c>
      <c r="I287" t="e">
        <f>VLOOKUP(Final_manabou_kanji_select[[#This Row],[Kanji no.]],Final_manabou_kanji[[Sr. no.]:[Meaning]],8,0)</f>
        <v>#N/A</v>
      </c>
      <c r="J287" s="3"/>
    </row>
    <row r="288" spans="2:10" ht="14.25" customHeight="1" x14ac:dyDescent="0.3">
      <c r="B288" s="37">
        <f>ROW()-ROW(Final_manabou_kanji_select[#Headers])</f>
        <v>286</v>
      </c>
      <c r="C28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8" s="37" t="e">
        <f>VLOOKUP(Final_manabou_kanji_select[[#This Row],[Kanji no.]],Raw_data_N2_Kanji[[Sr. no.]:[Lecture_no]],3,0)</f>
        <v>#N/A</v>
      </c>
      <c r="E288" s="37" t="e">
        <f>VLOOKUP(Final_manabou_kanji_select[[#This Row],[Kanji no.]],Final_manabou_kanji[[Sr. no.]:[Meaning]],3,0)</f>
        <v>#N/A</v>
      </c>
      <c r="F288" s="32" t="e">
        <f>VLOOKUP(Final_manabou_kanji_select[[#This Row],[Kanji no.]],Final_manabou_kanji[[Sr. no.]:[Meaning]],4,0)</f>
        <v>#N/A</v>
      </c>
      <c r="G288" s="37" t="e">
        <f>VLOOKUP(Final_manabou_kanji_select[[#This Row],[Kanji no.]],Final_manabou_kanji[[Sr. no.]:[Meaning]],5,0)</f>
        <v>#N/A</v>
      </c>
      <c r="H288" t="e">
        <f>VLOOKUP(Final_manabou_kanji_select[[#This Row],[Kanji no.]],Final_manabou_kanji[[Sr. no.]:[Meaning]],7,0)</f>
        <v>#N/A</v>
      </c>
      <c r="I288" t="e">
        <f>VLOOKUP(Final_manabou_kanji_select[[#This Row],[Kanji no.]],Final_manabou_kanji[[Sr. no.]:[Meaning]],8,0)</f>
        <v>#N/A</v>
      </c>
      <c r="J288" s="3"/>
    </row>
    <row r="289" spans="2:10" ht="14.25" customHeight="1" x14ac:dyDescent="0.3">
      <c r="B289" s="37">
        <f>ROW()-ROW(Final_manabou_kanji_select[#Headers])</f>
        <v>287</v>
      </c>
      <c r="C28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89" s="37" t="e">
        <f>VLOOKUP(Final_manabou_kanji_select[[#This Row],[Kanji no.]],Raw_data_N2_Kanji[[Sr. no.]:[Lecture_no]],3,0)</f>
        <v>#N/A</v>
      </c>
      <c r="E289" s="37" t="e">
        <f>VLOOKUP(Final_manabou_kanji_select[[#This Row],[Kanji no.]],Final_manabou_kanji[[Sr. no.]:[Meaning]],3,0)</f>
        <v>#N/A</v>
      </c>
      <c r="F289" s="32" t="e">
        <f>VLOOKUP(Final_manabou_kanji_select[[#This Row],[Kanji no.]],Final_manabou_kanji[[Sr. no.]:[Meaning]],4,0)</f>
        <v>#N/A</v>
      </c>
      <c r="G289" s="37" t="e">
        <f>VLOOKUP(Final_manabou_kanji_select[[#This Row],[Kanji no.]],Final_manabou_kanji[[Sr. no.]:[Meaning]],5,0)</f>
        <v>#N/A</v>
      </c>
      <c r="H289" t="e">
        <f>VLOOKUP(Final_manabou_kanji_select[[#This Row],[Kanji no.]],Final_manabou_kanji[[Sr. no.]:[Meaning]],7,0)</f>
        <v>#N/A</v>
      </c>
      <c r="I289" t="e">
        <f>VLOOKUP(Final_manabou_kanji_select[[#This Row],[Kanji no.]],Final_manabou_kanji[[Sr. no.]:[Meaning]],8,0)</f>
        <v>#N/A</v>
      </c>
      <c r="J289" s="3"/>
    </row>
    <row r="290" spans="2:10" ht="14.25" customHeight="1" x14ac:dyDescent="0.3">
      <c r="B290" s="37">
        <f>ROW()-ROW(Final_manabou_kanji_select[#Headers])</f>
        <v>288</v>
      </c>
      <c r="C29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0" s="37" t="e">
        <f>VLOOKUP(Final_manabou_kanji_select[[#This Row],[Kanji no.]],Raw_data_N2_Kanji[[Sr. no.]:[Lecture_no]],3,0)</f>
        <v>#N/A</v>
      </c>
      <c r="E290" s="37" t="e">
        <f>VLOOKUP(Final_manabou_kanji_select[[#This Row],[Kanji no.]],Final_manabou_kanji[[Sr. no.]:[Meaning]],3,0)</f>
        <v>#N/A</v>
      </c>
      <c r="F290" s="32" t="e">
        <f>VLOOKUP(Final_manabou_kanji_select[[#This Row],[Kanji no.]],Final_manabou_kanji[[Sr. no.]:[Meaning]],4,0)</f>
        <v>#N/A</v>
      </c>
      <c r="G290" s="37" t="e">
        <f>VLOOKUP(Final_manabou_kanji_select[[#This Row],[Kanji no.]],Final_manabou_kanji[[Sr. no.]:[Meaning]],5,0)</f>
        <v>#N/A</v>
      </c>
      <c r="H290" t="e">
        <f>VLOOKUP(Final_manabou_kanji_select[[#This Row],[Kanji no.]],Final_manabou_kanji[[Sr. no.]:[Meaning]],7,0)</f>
        <v>#N/A</v>
      </c>
      <c r="I290" t="e">
        <f>VLOOKUP(Final_manabou_kanji_select[[#This Row],[Kanji no.]],Final_manabou_kanji[[Sr. no.]:[Meaning]],8,0)</f>
        <v>#N/A</v>
      </c>
      <c r="J290" s="3"/>
    </row>
    <row r="291" spans="2:10" ht="14.25" customHeight="1" x14ac:dyDescent="0.3">
      <c r="B291" s="37">
        <f>ROW()-ROW(Final_manabou_kanji_select[#Headers])</f>
        <v>289</v>
      </c>
      <c r="C29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1" s="37" t="e">
        <f>VLOOKUP(Final_manabou_kanji_select[[#This Row],[Kanji no.]],Raw_data_N2_Kanji[[Sr. no.]:[Lecture_no]],3,0)</f>
        <v>#N/A</v>
      </c>
      <c r="E291" s="37" t="e">
        <f>VLOOKUP(Final_manabou_kanji_select[[#This Row],[Kanji no.]],Final_manabou_kanji[[Sr. no.]:[Meaning]],3,0)</f>
        <v>#N/A</v>
      </c>
      <c r="F291" s="32" t="e">
        <f>VLOOKUP(Final_manabou_kanji_select[[#This Row],[Kanji no.]],Final_manabou_kanji[[Sr. no.]:[Meaning]],4,0)</f>
        <v>#N/A</v>
      </c>
      <c r="G291" s="37" t="e">
        <f>VLOOKUP(Final_manabou_kanji_select[[#This Row],[Kanji no.]],Final_manabou_kanji[[Sr. no.]:[Meaning]],5,0)</f>
        <v>#N/A</v>
      </c>
      <c r="H291" t="e">
        <f>VLOOKUP(Final_manabou_kanji_select[[#This Row],[Kanji no.]],Final_manabou_kanji[[Sr. no.]:[Meaning]],7,0)</f>
        <v>#N/A</v>
      </c>
      <c r="I291" t="e">
        <f>VLOOKUP(Final_manabou_kanji_select[[#This Row],[Kanji no.]],Final_manabou_kanji[[Sr. no.]:[Meaning]],8,0)</f>
        <v>#N/A</v>
      </c>
      <c r="J291" s="3"/>
    </row>
    <row r="292" spans="2:10" ht="14.25" customHeight="1" x14ac:dyDescent="0.3">
      <c r="B292" s="37">
        <f>ROW()-ROW(Final_manabou_kanji_select[#Headers])</f>
        <v>290</v>
      </c>
      <c r="C29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2" s="37" t="e">
        <f>VLOOKUP(Final_manabou_kanji_select[[#This Row],[Kanji no.]],Raw_data_N2_Kanji[[Sr. no.]:[Lecture_no]],3,0)</f>
        <v>#N/A</v>
      </c>
      <c r="E292" s="37" t="e">
        <f>VLOOKUP(Final_manabou_kanji_select[[#This Row],[Kanji no.]],Final_manabou_kanji[[Sr. no.]:[Meaning]],3,0)</f>
        <v>#N/A</v>
      </c>
      <c r="F292" s="32" t="e">
        <f>VLOOKUP(Final_manabou_kanji_select[[#This Row],[Kanji no.]],Final_manabou_kanji[[Sr. no.]:[Meaning]],4,0)</f>
        <v>#N/A</v>
      </c>
      <c r="G292" s="37" t="e">
        <f>VLOOKUP(Final_manabou_kanji_select[[#This Row],[Kanji no.]],Final_manabou_kanji[[Sr. no.]:[Meaning]],5,0)</f>
        <v>#N/A</v>
      </c>
      <c r="H292" t="e">
        <f>VLOOKUP(Final_manabou_kanji_select[[#This Row],[Kanji no.]],Final_manabou_kanji[[Sr. no.]:[Meaning]],7,0)</f>
        <v>#N/A</v>
      </c>
      <c r="I292" t="e">
        <f>VLOOKUP(Final_manabou_kanji_select[[#This Row],[Kanji no.]],Final_manabou_kanji[[Sr. no.]:[Meaning]],8,0)</f>
        <v>#N/A</v>
      </c>
      <c r="J292" s="3"/>
    </row>
    <row r="293" spans="2:10" ht="14.25" customHeight="1" x14ac:dyDescent="0.3">
      <c r="B293" s="37">
        <f>ROW()-ROW(Final_manabou_kanji_select[#Headers])</f>
        <v>291</v>
      </c>
      <c r="C29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3" s="37" t="e">
        <f>VLOOKUP(Final_manabou_kanji_select[[#This Row],[Kanji no.]],Raw_data_N2_Kanji[[Sr. no.]:[Lecture_no]],3,0)</f>
        <v>#N/A</v>
      </c>
      <c r="E293" s="37" t="e">
        <f>VLOOKUP(Final_manabou_kanji_select[[#This Row],[Kanji no.]],Final_manabou_kanji[[Sr. no.]:[Meaning]],3,0)</f>
        <v>#N/A</v>
      </c>
      <c r="F293" s="32" t="e">
        <f>VLOOKUP(Final_manabou_kanji_select[[#This Row],[Kanji no.]],Final_manabou_kanji[[Sr. no.]:[Meaning]],4,0)</f>
        <v>#N/A</v>
      </c>
      <c r="G293" s="37" t="e">
        <f>VLOOKUP(Final_manabou_kanji_select[[#This Row],[Kanji no.]],Final_manabou_kanji[[Sr. no.]:[Meaning]],5,0)</f>
        <v>#N/A</v>
      </c>
      <c r="H293" t="e">
        <f>VLOOKUP(Final_manabou_kanji_select[[#This Row],[Kanji no.]],Final_manabou_kanji[[Sr. no.]:[Meaning]],7,0)</f>
        <v>#N/A</v>
      </c>
      <c r="I293" t="e">
        <f>VLOOKUP(Final_manabou_kanji_select[[#This Row],[Kanji no.]],Final_manabou_kanji[[Sr. no.]:[Meaning]],8,0)</f>
        <v>#N/A</v>
      </c>
      <c r="J293" s="3"/>
    </row>
    <row r="294" spans="2:10" ht="14.25" customHeight="1" x14ac:dyDescent="0.3">
      <c r="B294" s="37">
        <f>ROW()-ROW(Final_manabou_kanji_select[#Headers])</f>
        <v>292</v>
      </c>
      <c r="C29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4" s="37" t="e">
        <f>VLOOKUP(Final_manabou_kanji_select[[#This Row],[Kanji no.]],Raw_data_N2_Kanji[[Sr. no.]:[Lecture_no]],3,0)</f>
        <v>#N/A</v>
      </c>
      <c r="E294" s="37" t="e">
        <f>VLOOKUP(Final_manabou_kanji_select[[#This Row],[Kanji no.]],Final_manabou_kanji[[Sr. no.]:[Meaning]],3,0)</f>
        <v>#N/A</v>
      </c>
      <c r="F294" s="32" t="e">
        <f>VLOOKUP(Final_manabou_kanji_select[[#This Row],[Kanji no.]],Final_manabou_kanji[[Sr. no.]:[Meaning]],4,0)</f>
        <v>#N/A</v>
      </c>
      <c r="G294" s="37" t="e">
        <f>VLOOKUP(Final_manabou_kanji_select[[#This Row],[Kanji no.]],Final_manabou_kanji[[Sr. no.]:[Meaning]],5,0)</f>
        <v>#N/A</v>
      </c>
      <c r="H294" t="e">
        <f>VLOOKUP(Final_manabou_kanji_select[[#This Row],[Kanji no.]],Final_manabou_kanji[[Sr. no.]:[Meaning]],7,0)</f>
        <v>#N/A</v>
      </c>
      <c r="I294" t="e">
        <f>VLOOKUP(Final_manabou_kanji_select[[#This Row],[Kanji no.]],Final_manabou_kanji[[Sr. no.]:[Meaning]],8,0)</f>
        <v>#N/A</v>
      </c>
      <c r="J294" s="3"/>
    </row>
    <row r="295" spans="2:10" ht="14.25" customHeight="1" x14ac:dyDescent="0.3">
      <c r="B295" s="37">
        <f>ROW()-ROW(Final_manabou_kanji_select[#Headers])</f>
        <v>293</v>
      </c>
      <c r="C29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5" s="37" t="e">
        <f>VLOOKUP(Final_manabou_kanji_select[[#This Row],[Kanji no.]],Raw_data_N2_Kanji[[Sr. no.]:[Lecture_no]],3,0)</f>
        <v>#N/A</v>
      </c>
      <c r="E295" s="37" t="e">
        <f>VLOOKUP(Final_manabou_kanji_select[[#This Row],[Kanji no.]],Final_manabou_kanji[[Sr. no.]:[Meaning]],3,0)</f>
        <v>#N/A</v>
      </c>
      <c r="F295" s="32" t="e">
        <f>VLOOKUP(Final_manabou_kanji_select[[#This Row],[Kanji no.]],Final_manabou_kanji[[Sr. no.]:[Meaning]],4,0)</f>
        <v>#N/A</v>
      </c>
      <c r="G295" s="37" t="e">
        <f>VLOOKUP(Final_manabou_kanji_select[[#This Row],[Kanji no.]],Final_manabou_kanji[[Sr. no.]:[Meaning]],5,0)</f>
        <v>#N/A</v>
      </c>
      <c r="H295" t="e">
        <f>VLOOKUP(Final_manabou_kanji_select[[#This Row],[Kanji no.]],Final_manabou_kanji[[Sr. no.]:[Meaning]],7,0)</f>
        <v>#N/A</v>
      </c>
      <c r="I295" t="e">
        <f>VLOOKUP(Final_manabou_kanji_select[[#This Row],[Kanji no.]],Final_manabou_kanji[[Sr. no.]:[Meaning]],8,0)</f>
        <v>#N/A</v>
      </c>
      <c r="J295" s="3"/>
    </row>
    <row r="296" spans="2:10" ht="14.25" customHeight="1" x14ac:dyDescent="0.3">
      <c r="B296" s="37">
        <f>ROW()-ROW(Final_manabou_kanji_select[#Headers])</f>
        <v>294</v>
      </c>
      <c r="C29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6" s="37" t="e">
        <f>VLOOKUP(Final_manabou_kanji_select[[#This Row],[Kanji no.]],Raw_data_N2_Kanji[[Sr. no.]:[Lecture_no]],3,0)</f>
        <v>#N/A</v>
      </c>
      <c r="E296" s="37" t="e">
        <f>VLOOKUP(Final_manabou_kanji_select[[#This Row],[Kanji no.]],Final_manabou_kanji[[Sr. no.]:[Meaning]],3,0)</f>
        <v>#N/A</v>
      </c>
      <c r="F296" s="32" t="e">
        <f>VLOOKUP(Final_manabou_kanji_select[[#This Row],[Kanji no.]],Final_manabou_kanji[[Sr. no.]:[Meaning]],4,0)</f>
        <v>#N/A</v>
      </c>
      <c r="G296" s="37" t="e">
        <f>VLOOKUP(Final_manabou_kanji_select[[#This Row],[Kanji no.]],Final_manabou_kanji[[Sr. no.]:[Meaning]],5,0)</f>
        <v>#N/A</v>
      </c>
      <c r="H296" t="e">
        <f>VLOOKUP(Final_manabou_kanji_select[[#This Row],[Kanji no.]],Final_manabou_kanji[[Sr. no.]:[Meaning]],7,0)</f>
        <v>#N/A</v>
      </c>
      <c r="I296" t="e">
        <f>VLOOKUP(Final_manabou_kanji_select[[#This Row],[Kanji no.]],Final_manabou_kanji[[Sr. no.]:[Meaning]],8,0)</f>
        <v>#N/A</v>
      </c>
      <c r="J296" s="3"/>
    </row>
    <row r="297" spans="2:10" ht="14.25" customHeight="1" x14ac:dyDescent="0.3">
      <c r="B297" s="37">
        <f>ROW()-ROW(Final_manabou_kanji_select[#Headers])</f>
        <v>295</v>
      </c>
      <c r="C29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7" s="37" t="e">
        <f>VLOOKUP(Final_manabou_kanji_select[[#This Row],[Kanji no.]],Raw_data_N2_Kanji[[Sr. no.]:[Lecture_no]],3,0)</f>
        <v>#N/A</v>
      </c>
      <c r="E297" s="37" t="e">
        <f>VLOOKUP(Final_manabou_kanji_select[[#This Row],[Kanji no.]],Final_manabou_kanji[[Sr. no.]:[Meaning]],3,0)</f>
        <v>#N/A</v>
      </c>
      <c r="F297" s="32" t="e">
        <f>VLOOKUP(Final_manabou_kanji_select[[#This Row],[Kanji no.]],Final_manabou_kanji[[Sr. no.]:[Meaning]],4,0)</f>
        <v>#N/A</v>
      </c>
      <c r="G297" s="37" t="e">
        <f>VLOOKUP(Final_manabou_kanji_select[[#This Row],[Kanji no.]],Final_manabou_kanji[[Sr. no.]:[Meaning]],5,0)</f>
        <v>#N/A</v>
      </c>
      <c r="H297" t="e">
        <f>VLOOKUP(Final_manabou_kanji_select[[#This Row],[Kanji no.]],Final_manabou_kanji[[Sr. no.]:[Meaning]],7,0)</f>
        <v>#N/A</v>
      </c>
      <c r="I297" t="e">
        <f>VLOOKUP(Final_manabou_kanji_select[[#This Row],[Kanji no.]],Final_manabou_kanji[[Sr. no.]:[Meaning]],8,0)</f>
        <v>#N/A</v>
      </c>
      <c r="J297" s="3"/>
    </row>
    <row r="298" spans="2:10" ht="14.25" customHeight="1" x14ac:dyDescent="0.3">
      <c r="B298" s="37">
        <f>ROW()-ROW(Final_manabou_kanji_select[#Headers])</f>
        <v>296</v>
      </c>
      <c r="C29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8" s="37" t="e">
        <f>VLOOKUP(Final_manabou_kanji_select[[#This Row],[Kanji no.]],Raw_data_N2_Kanji[[Sr. no.]:[Lecture_no]],3,0)</f>
        <v>#N/A</v>
      </c>
      <c r="E298" s="37" t="e">
        <f>VLOOKUP(Final_manabou_kanji_select[[#This Row],[Kanji no.]],Final_manabou_kanji[[Sr. no.]:[Meaning]],3,0)</f>
        <v>#N/A</v>
      </c>
      <c r="F298" s="32" t="e">
        <f>VLOOKUP(Final_manabou_kanji_select[[#This Row],[Kanji no.]],Final_manabou_kanji[[Sr. no.]:[Meaning]],4,0)</f>
        <v>#N/A</v>
      </c>
      <c r="G298" s="37" t="e">
        <f>VLOOKUP(Final_manabou_kanji_select[[#This Row],[Kanji no.]],Final_manabou_kanji[[Sr. no.]:[Meaning]],5,0)</f>
        <v>#N/A</v>
      </c>
      <c r="H298" t="e">
        <f>VLOOKUP(Final_manabou_kanji_select[[#This Row],[Kanji no.]],Final_manabou_kanji[[Sr. no.]:[Meaning]],7,0)</f>
        <v>#N/A</v>
      </c>
      <c r="I298" t="e">
        <f>VLOOKUP(Final_manabou_kanji_select[[#This Row],[Kanji no.]],Final_manabou_kanji[[Sr. no.]:[Meaning]],8,0)</f>
        <v>#N/A</v>
      </c>
      <c r="J298" s="3"/>
    </row>
    <row r="299" spans="2:10" ht="14.25" customHeight="1" x14ac:dyDescent="0.3">
      <c r="B299" s="37">
        <f>ROW()-ROW(Final_manabou_kanji_select[#Headers])</f>
        <v>297</v>
      </c>
      <c r="C29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299" s="37" t="e">
        <f>VLOOKUP(Final_manabou_kanji_select[[#This Row],[Kanji no.]],Raw_data_N2_Kanji[[Sr. no.]:[Lecture_no]],3,0)</f>
        <v>#N/A</v>
      </c>
      <c r="E299" s="37" t="e">
        <f>VLOOKUP(Final_manabou_kanji_select[[#This Row],[Kanji no.]],Final_manabou_kanji[[Sr. no.]:[Meaning]],3,0)</f>
        <v>#N/A</v>
      </c>
      <c r="F299" s="32" t="e">
        <f>VLOOKUP(Final_manabou_kanji_select[[#This Row],[Kanji no.]],Final_manabou_kanji[[Sr. no.]:[Meaning]],4,0)</f>
        <v>#N/A</v>
      </c>
      <c r="G299" s="37" t="e">
        <f>VLOOKUP(Final_manabou_kanji_select[[#This Row],[Kanji no.]],Final_manabou_kanji[[Sr. no.]:[Meaning]],5,0)</f>
        <v>#N/A</v>
      </c>
      <c r="H299" t="e">
        <f>VLOOKUP(Final_manabou_kanji_select[[#This Row],[Kanji no.]],Final_manabou_kanji[[Sr. no.]:[Meaning]],7,0)</f>
        <v>#N/A</v>
      </c>
      <c r="I299" t="e">
        <f>VLOOKUP(Final_manabou_kanji_select[[#This Row],[Kanji no.]],Final_manabou_kanji[[Sr. no.]:[Meaning]],8,0)</f>
        <v>#N/A</v>
      </c>
      <c r="J299" s="3"/>
    </row>
    <row r="300" spans="2:10" ht="14.25" customHeight="1" x14ac:dyDescent="0.3">
      <c r="B300" s="37">
        <f>ROW()-ROW(Final_manabou_kanji_select[#Headers])</f>
        <v>298</v>
      </c>
      <c r="C30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0" s="37" t="e">
        <f>VLOOKUP(Final_manabou_kanji_select[[#This Row],[Kanji no.]],Raw_data_N2_Kanji[[Sr. no.]:[Lecture_no]],3,0)</f>
        <v>#N/A</v>
      </c>
      <c r="E300" s="37" t="e">
        <f>VLOOKUP(Final_manabou_kanji_select[[#This Row],[Kanji no.]],Final_manabou_kanji[[Sr. no.]:[Meaning]],3,0)</f>
        <v>#N/A</v>
      </c>
      <c r="F300" s="32" t="e">
        <f>VLOOKUP(Final_manabou_kanji_select[[#This Row],[Kanji no.]],Final_manabou_kanji[[Sr. no.]:[Meaning]],4,0)</f>
        <v>#N/A</v>
      </c>
      <c r="G300" s="37" t="e">
        <f>VLOOKUP(Final_manabou_kanji_select[[#This Row],[Kanji no.]],Final_manabou_kanji[[Sr. no.]:[Meaning]],5,0)</f>
        <v>#N/A</v>
      </c>
      <c r="H300" t="e">
        <f>VLOOKUP(Final_manabou_kanji_select[[#This Row],[Kanji no.]],Final_manabou_kanji[[Sr. no.]:[Meaning]],7,0)</f>
        <v>#N/A</v>
      </c>
      <c r="I300" t="e">
        <f>VLOOKUP(Final_manabou_kanji_select[[#This Row],[Kanji no.]],Final_manabou_kanji[[Sr. no.]:[Meaning]],8,0)</f>
        <v>#N/A</v>
      </c>
      <c r="J300" s="3"/>
    </row>
    <row r="301" spans="2:10" ht="14.25" customHeight="1" x14ac:dyDescent="0.3">
      <c r="B301" s="37">
        <f>ROW()-ROW(Final_manabou_kanji_select[#Headers])</f>
        <v>299</v>
      </c>
      <c r="C30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1" s="37" t="e">
        <f>VLOOKUP(Final_manabou_kanji_select[[#This Row],[Kanji no.]],Raw_data_N2_Kanji[[Sr. no.]:[Lecture_no]],3,0)</f>
        <v>#N/A</v>
      </c>
      <c r="E301" s="37" t="e">
        <f>VLOOKUP(Final_manabou_kanji_select[[#This Row],[Kanji no.]],Final_manabou_kanji[[Sr. no.]:[Meaning]],3,0)</f>
        <v>#N/A</v>
      </c>
      <c r="F301" s="32" t="e">
        <f>VLOOKUP(Final_manabou_kanji_select[[#This Row],[Kanji no.]],Final_manabou_kanji[[Sr. no.]:[Meaning]],4,0)</f>
        <v>#N/A</v>
      </c>
      <c r="G301" s="37" t="e">
        <f>VLOOKUP(Final_manabou_kanji_select[[#This Row],[Kanji no.]],Final_manabou_kanji[[Sr. no.]:[Meaning]],5,0)</f>
        <v>#N/A</v>
      </c>
      <c r="H301" t="e">
        <f>VLOOKUP(Final_manabou_kanji_select[[#This Row],[Kanji no.]],Final_manabou_kanji[[Sr. no.]:[Meaning]],7,0)</f>
        <v>#N/A</v>
      </c>
      <c r="I301" t="e">
        <f>VLOOKUP(Final_manabou_kanji_select[[#This Row],[Kanji no.]],Final_manabou_kanji[[Sr. no.]:[Meaning]],8,0)</f>
        <v>#N/A</v>
      </c>
      <c r="J301" s="3"/>
    </row>
    <row r="302" spans="2:10" ht="14.25" customHeight="1" x14ac:dyDescent="0.3">
      <c r="B302" s="37">
        <f>ROW()-ROW(Final_manabou_kanji_select[#Headers])</f>
        <v>300</v>
      </c>
      <c r="C30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2" s="37" t="e">
        <f>VLOOKUP(Final_manabou_kanji_select[[#This Row],[Kanji no.]],Raw_data_N2_Kanji[[Sr. no.]:[Lecture_no]],3,0)</f>
        <v>#N/A</v>
      </c>
      <c r="E302" s="37" t="e">
        <f>VLOOKUP(Final_manabou_kanji_select[[#This Row],[Kanji no.]],Final_manabou_kanji[[Sr. no.]:[Meaning]],3,0)</f>
        <v>#N/A</v>
      </c>
      <c r="F302" s="32" t="e">
        <f>VLOOKUP(Final_manabou_kanji_select[[#This Row],[Kanji no.]],Final_manabou_kanji[[Sr. no.]:[Meaning]],4,0)</f>
        <v>#N/A</v>
      </c>
      <c r="G302" s="37" t="e">
        <f>VLOOKUP(Final_manabou_kanji_select[[#This Row],[Kanji no.]],Final_manabou_kanji[[Sr. no.]:[Meaning]],5,0)</f>
        <v>#N/A</v>
      </c>
      <c r="H302" t="e">
        <f>VLOOKUP(Final_manabou_kanji_select[[#This Row],[Kanji no.]],Final_manabou_kanji[[Sr. no.]:[Meaning]],7,0)</f>
        <v>#N/A</v>
      </c>
      <c r="I302" t="e">
        <f>VLOOKUP(Final_manabou_kanji_select[[#This Row],[Kanji no.]],Final_manabou_kanji[[Sr. no.]:[Meaning]],8,0)</f>
        <v>#N/A</v>
      </c>
      <c r="J302" s="3"/>
    </row>
    <row r="303" spans="2:10" ht="14.25" customHeight="1" x14ac:dyDescent="0.3">
      <c r="B303" s="37">
        <f>ROW()-ROW(Final_manabou_kanji_select[#Headers])</f>
        <v>301</v>
      </c>
      <c r="C30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3" s="37" t="e">
        <f>VLOOKUP(Final_manabou_kanji_select[[#This Row],[Kanji no.]],Raw_data_N2_Kanji[[Sr. no.]:[Lecture_no]],3,0)</f>
        <v>#N/A</v>
      </c>
      <c r="E303" s="37" t="e">
        <f>VLOOKUP(Final_manabou_kanji_select[[#This Row],[Kanji no.]],Final_manabou_kanji[[Sr. no.]:[Meaning]],3,0)</f>
        <v>#N/A</v>
      </c>
      <c r="F303" s="32" t="e">
        <f>VLOOKUP(Final_manabou_kanji_select[[#This Row],[Kanji no.]],Final_manabou_kanji[[Sr. no.]:[Meaning]],4,0)</f>
        <v>#N/A</v>
      </c>
      <c r="G303" s="37" t="e">
        <f>VLOOKUP(Final_manabou_kanji_select[[#This Row],[Kanji no.]],Final_manabou_kanji[[Sr. no.]:[Meaning]],5,0)</f>
        <v>#N/A</v>
      </c>
      <c r="H303" t="e">
        <f>VLOOKUP(Final_manabou_kanji_select[[#This Row],[Kanji no.]],Final_manabou_kanji[[Sr. no.]:[Meaning]],7,0)</f>
        <v>#N/A</v>
      </c>
      <c r="I303" t="e">
        <f>VLOOKUP(Final_manabou_kanji_select[[#This Row],[Kanji no.]],Final_manabou_kanji[[Sr. no.]:[Meaning]],8,0)</f>
        <v>#N/A</v>
      </c>
      <c r="J303" s="3"/>
    </row>
    <row r="304" spans="2:10" ht="14.25" customHeight="1" x14ac:dyDescent="0.3">
      <c r="B304" s="37">
        <f>ROW()-ROW(Final_manabou_kanji_select[#Headers])</f>
        <v>302</v>
      </c>
      <c r="C30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4" s="37" t="e">
        <f>VLOOKUP(Final_manabou_kanji_select[[#This Row],[Kanji no.]],Raw_data_N2_Kanji[[Sr. no.]:[Lecture_no]],3,0)</f>
        <v>#N/A</v>
      </c>
      <c r="E304" s="37" t="e">
        <f>VLOOKUP(Final_manabou_kanji_select[[#This Row],[Kanji no.]],Final_manabou_kanji[[Sr. no.]:[Meaning]],3,0)</f>
        <v>#N/A</v>
      </c>
      <c r="F304" s="32" t="e">
        <f>VLOOKUP(Final_manabou_kanji_select[[#This Row],[Kanji no.]],Final_manabou_kanji[[Sr. no.]:[Meaning]],4,0)</f>
        <v>#N/A</v>
      </c>
      <c r="G304" s="37" t="e">
        <f>VLOOKUP(Final_manabou_kanji_select[[#This Row],[Kanji no.]],Final_manabou_kanji[[Sr. no.]:[Meaning]],5,0)</f>
        <v>#N/A</v>
      </c>
      <c r="H304" t="e">
        <f>VLOOKUP(Final_manabou_kanji_select[[#This Row],[Kanji no.]],Final_manabou_kanji[[Sr. no.]:[Meaning]],7,0)</f>
        <v>#N/A</v>
      </c>
      <c r="I304" t="e">
        <f>VLOOKUP(Final_manabou_kanji_select[[#This Row],[Kanji no.]],Final_manabou_kanji[[Sr. no.]:[Meaning]],8,0)</f>
        <v>#N/A</v>
      </c>
      <c r="J304" s="3"/>
    </row>
    <row r="305" spans="2:10" ht="14.25" customHeight="1" x14ac:dyDescent="0.3">
      <c r="B305" s="37">
        <f>ROW()-ROW(Final_manabou_kanji_select[#Headers])</f>
        <v>303</v>
      </c>
      <c r="C30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5" s="37" t="e">
        <f>VLOOKUP(Final_manabou_kanji_select[[#This Row],[Kanji no.]],Raw_data_N2_Kanji[[Sr. no.]:[Lecture_no]],3,0)</f>
        <v>#N/A</v>
      </c>
      <c r="E305" s="37" t="e">
        <f>VLOOKUP(Final_manabou_kanji_select[[#This Row],[Kanji no.]],Final_manabou_kanji[[Sr. no.]:[Meaning]],3,0)</f>
        <v>#N/A</v>
      </c>
      <c r="F305" s="32" t="e">
        <f>VLOOKUP(Final_manabou_kanji_select[[#This Row],[Kanji no.]],Final_manabou_kanji[[Sr. no.]:[Meaning]],4,0)</f>
        <v>#N/A</v>
      </c>
      <c r="G305" s="37" t="e">
        <f>VLOOKUP(Final_manabou_kanji_select[[#This Row],[Kanji no.]],Final_manabou_kanji[[Sr. no.]:[Meaning]],5,0)</f>
        <v>#N/A</v>
      </c>
      <c r="H305" t="e">
        <f>VLOOKUP(Final_manabou_kanji_select[[#This Row],[Kanji no.]],Final_manabou_kanji[[Sr. no.]:[Meaning]],7,0)</f>
        <v>#N/A</v>
      </c>
      <c r="I305" t="e">
        <f>VLOOKUP(Final_manabou_kanji_select[[#This Row],[Kanji no.]],Final_manabou_kanji[[Sr. no.]:[Meaning]],8,0)</f>
        <v>#N/A</v>
      </c>
      <c r="J305" s="3"/>
    </row>
    <row r="306" spans="2:10" ht="14.25" customHeight="1" x14ac:dyDescent="0.3">
      <c r="B306" s="37">
        <f>ROW()-ROW(Final_manabou_kanji_select[#Headers])</f>
        <v>304</v>
      </c>
      <c r="C30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6" s="37" t="e">
        <f>VLOOKUP(Final_manabou_kanji_select[[#This Row],[Kanji no.]],Raw_data_N2_Kanji[[Sr. no.]:[Lecture_no]],3,0)</f>
        <v>#N/A</v>
      </c>
      <c r="E306" s="37" t="e">
        <f>VLOOKUP(Final_manabou_kanji_select[[#This Row],[Kanji no.]],Final_manabou_kanji[[Sr. no.]:[Meaning]],3,0)</f>
        <v>#N/A</v>
      </c>
      <c r="F306" s="32" t="e">
        <f>VLOOKUP(Final_manabou_kanji_select[[#This Row],[Kanji no.]],Final_manabou_kanji[[Sr. no.]:[Meaning]],4,0)</f>
        <v>#N/A</v>
      </c>
      <c r="G306" s="37" t="e">
        <f>VLOOKUP(Final_manabou_kanji_select[[#This Row],[Kanji no.]],Final_manabou_kanji[[Sr. no.]:[Meaning]],5,0)</f>
        <v>#N/A</v>
      </c>
      <c r="H306" t="e">
        <f>VLOOKUP(Final_manabou_kanji_select[[#This Row],[Kanji no.]],Final_manabou_kanji[[Sr. no.]:[Meaning]],7,0)</f>
        <v>#N/A</v>
      </c>
      <c r="I306" t="e">
        <f>VLOOKUP(Final_manabou_kanji_select[[#This Row],[Kanji no.]],Final_manabou_kanji[[Sr. no.]:[Meaning]],8,0)</f>
        <v>#N/A</v>
      </c>
      <c r="J306" s="3"/>
    </row>
    <row r="307" spans="2:10" ht="14.25" customHeight="1" x14ac:dyDescent="0.3">
      <c r="B307" s="37">
        <f>ROW()-ROW(Final_manabou_kanji_select[#Headers])</f>
        <v>305</v>
      </c>
      <c r="C30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7" s="37" t="e">
        <f>VLOOKUP(Final_manabou_kanji_select[[#This Row],[Kanji no.]],Raw_data_N2_Kanji[[Sr. no.]:[Lecture_no]],3,0)</f>
        <v>#N/A</v>
      </c>
      <c r="E307" s="37" t="e">
        <f>VLOOKUP(Final_manabou_kanji_select[[#This Row],[Kanji no.]],Final_manabou_kanji[[Sr. no.]:[Meaning]],3,0)</f>
        <v>#N/A</v>
      </c>
      <c r="F307" s="32" t="e">
        <f>VLOOKUP(Final_manabou_kanji_select[[#This Row],[Kanji no.]],Final_manabou_kanji[[Sr. no.]:[Meaning]],4,0)</f>
        <v>#N/A</v>
      </c>
      <c r="G307" s="37" t="e">
        <f>VLOOKUP(Final_manabou_kanji_select[[#This Row],[Kanji no.]],Final_manabou_kanji[[Sr. no.]:[Meaning]],5,0)</f>
        <v>#N/A</v>
      </c>
      <c r="H307" t="e">
        <f>VLOOKUP(Final_manabou_kanji_select[[#This Row],[Kanji no.]],Final_manabou_kanji[[Sr. no.]:[Meaning]],7,0)</f>
        <v>#N/A</v>
      </c>
      <c r="I307" t="e">
        <f>VLOOKUP(Final_manabou_kanji_select[[#This Row],[Kanji no.]],Final_manabou_kanji[[Sr. no.]:[Meaning]],8,0)</f>
        <v>#N/A</v>
      </c>
      <c r="J307" s="3"/>
    </row>
    <row r="308" spans="2:10" ht="14.25" customHeight="1" x14ac:dyDescent="0.3">
      <c r="B308" s="37">
        <f>ROW()-ROW(Final_manabou_kanji_select[#Headers])</f>
        <v>306</v>
      </c>
      <c r="C30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8" s="37" t="e">
        <f>VLOOKUP(Final_manabou_kanji_select[[#This Row],[Kanji no.]],Raw_data_N2_Kanji[[Sr. no.]:[Lecture_no]],3,0)</f>
        <v>#N/A</v>
      </c>
      <c r="E308" s="37" t="e">
        <f>VLOOKUP(Final_manabou_kanji_select[[#This Row],[Kanji no.]],Final_manabou_kanji[[Sr. no.]:[Meaning]],3,0)</f>
        <v>#N/A</v>
      </c>
      <c r="F308" s="32" t="e">
        <f>VLOOKUP(Final_manabou_kanji_select[[#This Row],[Kanji no.]],Final_manabou_kanji[[Sr. no.]:[Meaning]],4,0)</f>
        <v>#N/A</v>
      </c>
      <c r="G308" s="37" t="e">
        <f>VLOOKUP(Final_manabou_kanji_select[[#This Row],[Kanji no.]],Final_manabou_kanji[[Sr. no.]:[Meaning]],5,0)</f>
        <v>#N/A</v>
      </c>
      <c r="H308" t="e">
        <f>VLOOKUP(Final_manabou_kanji_select[[#This Row],[Kanji no.]],Final_manabou_kanji[[Sr. no.]:[Meaning]],7,0)</f>
        <v>#N/A</v>
      </c>
      <c r="I308" t="e">
        <f>VLOOKUP(Final_manabou_kanji_select[[#This Row],[Kanji no.]],Final_manabou_kanji[[Sr. no.]:[Meaning]],8,0)</f>
        <v>#N/A</v>
      </c>
      <c r="J308" s="3"/>
    </row>
    <row r="309" spans="2:10" ht="14.25" customHeight="1" x14ac:dyDescent="0.3">
      <c r="B309" s="37">
        <f>ROW()-ROW(Final_manabou_kanji_select[#Headers])</f>
        <v>307</v>
      </c>
      <c r="C30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09" s="37" t="e">
        <f>VLOOKUP(Final_manabou_kanji_select[[#This Row],[Kanji no.]],Raw_data_N2_Kanji[[Sr. no.]:[Lecture_no]],3,0)</f>
        <v>#N/A</v>
      </c>
      <c r="E309" s="37" t="e">
        <f>VLOOKUP(Final_manabou_kanji_select[[#This Row],[Kanji no.]],Final_manabou_kanji[[Sr. no.]:[Meaning]],3,0)</f>
        <v>#N/A</v>
      </c>
      <c r="F309" s="32" t="e">
        <f>VLOOKUP(Final_manabou_kanji_select[[#This Row],[Kanji no.]],Final_manabou_kanji[[Sr. no.]:[Meaning]],4,0)</f>
        <v>#N/A</v>
      </c>
      <c r="G309" s="37" t="e">
        <f>VLOOKUP(Final_manabou_kanji_select[[#This Row],[Kanji no.]],Final_manabou_kanji[[Sr. no.]:[Meaning]],5,0)</f>
        <v>#N/A</v>
      </c>
      <c r="H309" t="e">
        <f>VLOOKUP(Final_manabou_kanji_select[[#This Row],[Kanji no.]],Final_manabou_kanji[[Sr. no.]:[Meaning]],7,0)</f>
        <v>#N/A</v>
      </c>
      <c r="I309" t="e">
        <f>VLOOKUP(Final_manabou_kanji_select[[#This Row],[Kanji no.]],Final_manabou_kanji[[Sr. no.]:[Meaning]],8,0)</f>
        <v>#N/A</v>
      </c>
      <c r="J309" s="3"/>
    </row>
    <row r="310" spans="2:10" ht="14.25" customHeight="1" x14ac:dyDescent="0.3">
      <c r="B310" s="37">
        <f>ROW()-ROW(Final_manabou_kanji_select[#Headers])</f>
        <v>308</v>
      </c>
      <c r="C31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0" s="37" t="e">
        <f>VLOOKUP(Final_manabou_kanji_select[[#This Row],[Kanji no.]],Raw_data_N2_Kanji[[Sr. no.]:[Lecture_no]],3,0)</f>
        <v>#N/A</v>
      </c>
      <c r="E310" s="37" t="e">
        <f>VLOOKUP(Final_manabou_kanji_select[[#This Row],[Kanji no.]],Final_manabou_kanji[[Sr. no.]:[Meaning]],3,0)</f>
        <v>#N/A</v>
      </c>
      <c r="F310" s="32" t="e">
        <f>VLOOKUP(Final_manabou_kanji_select[[#This Row],[Kanji no.]],Final_manabou_kanji[[Sr. no.]:[Meaning]],4,0)</f>
        <v>#N/A</v>
      </c>
      <c r="G310" s="37" t="e">
        <f>VLOOKUP(Final_manabou_kanji_select[[#This Row],[Kanji no.]],Final_manabou_kanji[[Sr. no.]:[Meaning]],5,0)</f>
        <v>#N/A</v>
      </c>
      <c r="H310" t="e">
        <f>VLOOKUP(Final_manabou_kanji_select[[#This Row],[Kanji no.]],Final_manabou_kanji[[Sr. no.]:[Meaning]],7,0)</f>
        <v>#N/A</v>
      </c>
      <c r="I310" t="e">
        <f>VLOOKUP(Final_manabou_kanji_select[[#This Row],[Kanji no.]],Final_manabou_kanji[[Sr. no.]:[Meaning]],8,0)</f>
        <v>#N/A</v>
      </c>
      <c r="J310" s="3"/>
    </row>
    <row r="311" spans="2:10" ht="14.25" customHeight="1" x14ac:dyDescent="0.3">
      <c r="B311" s="37">
        <f>ROW()-ROW(Final_manabou_kanji_select[#Headers])</f>
        <v>309</v>
      </c>
      <c r="C31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1" s="37" t="e">
        <f>VLOOKUP(Final_manabou_kanji_select[[#This Row],[Kanji no.]],Raw_data_N2_Kanji[[Sr. no.]:[Lecture_no]],3,0)</f>
        <v>#N/A</v>
      </c>
      <c r="E311" s="37" t="e">
        <f>VLOOKUP(Final_manabou_kanji_select[[#This Row],[Kanji no.]],Final_manabou_kanji[[Sr. no.]:[Meaning]],3,0)</f>
        <v>#N/A</v>
      </c>
      <c r="F311" s="32" t="e">
        <f>VLOOKUP(Final_manabou_kanji_select[[#This Row],[Kanji no.]],Final_manabou_kanji[[Sr. no.]:[Meaning]],4,0)</f>
        <v>#N/A</v>
      </c>
      <c r="G311" s="37" t="e">
        <f>VLOOKUP(Final_manabou_kanji_select[[#This Row],[Kanji no.]],Final_manabou_kanji[[Sr. no.]:[Meaning]],5,0)</f>
        <v>#N/A</v>
      </c>
      <c r="H311" t="e">
        <f>VLOOKUP(Final_manabou_kanji_select[[#This Row],[Kanji no.]],Final_manabou_kanji[[Sr. no.]:[Meaning]],7,0)</f>
        <v>#N/A</v>
      </c>
      <c r="I311" t="e">
        <f>VLOOKUP(Final_manabou_kanji_select[[#This Row],[Kanji no.]],Final_manabou_kanji[[Sr. no.]:[Meaning]],8,0)</f>
        <v>#N/A</v>
      </c>
      <c r="J311" s="3"/>
    </row>
    <row r="312" spans="2:10" ht="14.25" customHeight="1" x14ac:dyDescent="0.3">
      <c r="B312" s="37">
        <f>ROW()-ROW(Final_manabou_kanji_select[#Headers])</f>
        <v>310</v>
      </c>
      <c r="C31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2" s="37" t="e">
        <f>VLOOKUP(Final_manabou_kanji_select[[#This Row],[Kanji no.]],Raw_data_N2_Kanji[[Sr. no.]:[Lecture_no]],3,0)</f>
        <v>#N/A</v>
      </c>
      <c r="E312" s="37" t="e">
        <f>VLOOKUP(Final_manabou_kanji_select[[#This Row],[Kanji no.]],Final_manabou_kanji[[Sr. no.]:[Meaning]],3,0)</f>
        <v>#N/A</v>
      </c>
      <c r="F312" s="32" t="e">
        <f>VLOOKUP(Final_manabou_kanji_select[[#This Row],[Kanji no.]],Final_manabou_kanji[[Sr. no.]:[Meaning]],4,0)</f>
        <v>#N/A</v>
      </c>
      <c r="G312" s="37" t="e">
        <f>VLOOKUP(Final_manabou_kanji_select[[#This Row],[Kanji no.]],Final_manabou_kanji[[Sr. no.]:[Meaning]],5,0)</f>
        <v>#N/A</v>
      </c>
      <c r="H312" t="e">
        <f>VLOOKUP(Final_manabou_kanji_select[[#This Row],[Kanji no.]],Final_manabou_kanji[[Sr. no.]:[Meaning]],7,0)</f>
        <v>#N/A</v>
      </c>
      <c r="I312" t="e">
        <f>VLOOKUP(Final_manabou_kanji_select[[#This Row],[Kanji no.]],Final_manabou_kanji[[Sr. no.]:[Meaning]],8,0)</f>
        <v>#N/A</v>
      </c>
      <c r="J312" s="3"/>
    </row>
    <row r="313" spans="2:10" ht="14.25" customHeight="1" x14ac:dyDescent="0.3">
      <c r="B313" s="37">
        <f>ROW()-ROW(Final_manabou_kanji_select[#Headers])</f>
        <v>311</v>
      </c>
      <c r="C31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3" s="37" t="e">
        <f>VLOOKUP(Final_manabou_kanji_select[[#This Row],[Kanji no.]],Raw_data_N2_Kanji[[Sr. no.]:[Lecture_no]],3,0)</f>
        <v>#N/A</v>
      </c>
      <c r="E313" s="37" t="e">
        <f>VLOOKUP(Final_manabou_kanji_select[[#This Row],[Kanji no.]],Final_manabou_kanji[[Sr. no.]:[Meaning]],3,0)</f>
        <v>#N/A</v>
      </c>
      <c r="F313" s="32" t="e">
        <f>VLOOKUP(Final_manabou_kanji_select[[#This Row],[Kanji no.]],Final_manabou_kanji[[Sr. no.]:[Meaning]],4,0)</f>
        <v>#N/A</v>
      </c>
      <c r="G313" s="37" t="e">
        <f>VLOOKUP(Final_manabou_kanji_select[[#This Row],[Kanji no.]],Final_manabou_kanji[[Sr. no.]:[Meaning]],5,0)</f>
        <v>#N/A</v>
      </c>
      <c r="H313" t="e">
        <f>VLOOKUP(Final_manabou_kanji_select[[#This Row],[Kanji no.]],Final_manabou_kanji[[Sr. no.]:[Meaning]],7,0)</f>
        <v>#N/A</v>
      </c>
      <c r="I313" t="e">
        <f>VLOOKUP(Final_manabou_kanji_select[[#This Row],[Kanji no.]],Final_manabou_kanji[[Sr. no.]:[Meaning]],8,0)</f>
        <v>#N/A</v>
      </c>
      <c r="J313" s="3"/>
    </row>
    <row r="314" spans="2:10" ht="14.25" customHeight="1" x14ac:dyDescent="0.3">
      <c r="B314" s="37">
        <f>ROW()-ROW(Final_manabou_kanji_select[#Headers])</f>
        <v>312</v>
      </c>
      <c r="C31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4" s="37" t="e">
        <f>VLOOKUP(Final_manabou_kanji_select[[#This Row],[Kanji no.]],Raw_data_N2_Kanji[[Sr. no.]:[Lecture_no]],3,0)</f>
        <v>#N/A</v>
      </c>
      <c r="E314" s="37" t="e">
        <f>VLOOKUP(Final_manabou_kanji_select[[#This Row],[Kanji no.]],Final_manabou_kanji[[Sr. no.]:[Meaning]],3,0)</f>
        <v>#N/A</v>
      </c>
      <c r="F314" s="32" t="e">
        <f>VLOOKUP(Final_manabou_kanji_select[[#This Row],[Kanji no.]],Final_manabou_kanji[[Sr. no.]:[Meaning]],4,0)</f>
        <v>#N/A</v>
      </c>
      <c r="G314" s="37" t="e">
        <f>VLOOKUP(Final_manabou_kanji_select[[#This Row],[Kanji no.]],Final_manabou_kanji[[Sr. no.]:[Meaning]],5,0)</f>
        <v>#N/A</v>
      </c>
      <c r="H314" t="e">
        <f>VLOOKUP(Final_manabou_kanji_select[[#This Row],[Kanji no.]],Final_manabou_kanji[[Sr. no.]:[Meaning]],7,0)</f>
        <v>#N/A</v>
      </c>
      <c r="I314" t="e">
        <f>VLOOKUP(Final_manabou_kanji_select[[#This Row],[Kanji no.]],Final_manabou_kanji[[Sr. no.]:[Meaning]],8,0)</f>
        <v>#N/A</v>
      </c>
      <c r="J314" s="3"/>
    </row>
    <row r="315" spans="2:10" ht="14.25" customHeight="1" x14ac:dyDescent="0.3">
      <c r="B315" s="37">
        <f>ROW()-ROW(Final_manabou_kanji_select[#Headers])</f>
        <v>313</v>
      </c>
      <c r="C31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5" s="37" t="e">
        <f>VLOOKUP(Final_manabou_kanji_select[[#This Row],[Kanji no.]],Raw_data_N2_Kanji[[Sr. no.]:[Lecture_no]],3,0)</f>
        <v>#N/A</v>
      </c>
      <c r="E315" s="37" t="e">
        <f>VLOOKUP(Final_manabou_kanji_select[[#This Row],[Kanji no.]],Final_manabou_kanji[[Sr. no.]:[Meaning]],3,0)</f>
        <v>#N/A</v>
      </c>
      <c r="F315" s="32" t="e">
        <f>VLOOKUP(Final_manabou_kanji_select[[#This Row],[Kanji no.]],Final_manabou_kanji[[Sr. no.]:[Meaning]],4,0)</f>
        <v>#N/A</v>
      </c>
      <c r="G315" s="37" t="e">
        <f>VLOOKUP(Final_manabou_kanji_select[[#This Row],[Kanji no.]],Final_manabou_kanji[[Sr. no.]:[Meaning]],5,0)</f>
        <v>#N/A</v>
      </c>
      <c r="H315" t="e">
        <f>VLOOKUP(Final_manabou_kanji_select[[#This Row],[Kanji no.]],Final_manabou_kanji[[Sr. no.]:[Meaning]],7,0)</f>
        <v>#N/A</v>
      </c>
      <c r="I315" t="e">
        <f>VLOOKUP(Final_manabou_kanji_select[[#This Row],[Kanji no.]],Final_manabou_kanji[[Sr. no.]:[Meaning]],8,0)</f>
        <v>#N/A</v>
      </c>
      <c r="J315" s="3"/>
    </row>
    <row r="316" spans="2:10" ht="14.25" customHeight="1" x14ac:dyDescent="0.3">
      <c r="B316" s="37">
        <f>ROW()-ROW(Final_manabou_kanji_select[#Headers])</f>
        <v>314</v>
      </c>
      <c r="C31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6" s="37" t="e">
        <f>VLOOKUP(Final_manabou_kanji_select[[#This Row],[Kanji no.]],Raw_data_N2_Kanji[[Sr. no.]:[Lecture_no]],3,0)</f>
        <v>#N/A</v>
      </c>
      <c r="E316" s="37" t="e">
        <f>VLOOKUP(Final_manabou_kanji_select[[#This Row],[Kanji no.]],Final_manabou_kanji[[Sr. no.]:[Meaning]],3,0)</f>
        <v>#N/A</v>
      </c>
      <c r="F316" s="32" t="e">
        <f>VLOOKUP(Final_manabou_kanji_select[[#This Row],[Kanji no.]],Final_manabou_kanji[[Sr. no.]:[Meaning]],4,0)</f>
        <v>#N/A</v>
      </c>
      <c r="G316" s="37" t="e">
        <f>VLOOKUP(Final_manabou_kanji_select[[#This Row],[Kanji no.]],Final_manabou_kanji[[Sr. no.]:[Meaning]],5,0)</f>
        <v>#N/A</v>
      </c>
      <c r="H316" t="e">
        <f>VLOOKUP(Final_manabou_kanji_select[[#This Row],[Kanji no.]],Final_manabou_kanji[[Sr. no.]:[Meaning]],7,0)</f>
        <v>#N/A</v>
      </c>
      <c r="I316" t="e">
        <f>VLOOKUP(Final_manabou_kanji_select[[#This Row],[Kanji no.]],Final_manabou_kanji[[Sr. no.]:[Meaning]],8,0)</f>
        <v>#N/A</v>
      </c>
      <c r="J316" s="3"/>
    </row>
    <row r="317" spans="2:10" ht="14.25" customHeight="1" x14ac:dyDescent="0.3">
      <c r="B317" s="37">
        <f>ROW()-ROW(Final_manabou_kanji_select[#Headers])</f>
        <v>315</v>
      </c>
      <c r="C31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7" s="37" t="e">
        <f>VLOOKUP(Final_manabou_kanji_select[[#This Row],[Kanji no.]],Raw_data_N2_Kanji[[Sr. no.]:[Lecture_no]],3,0)</f>
        <v>#N/A</v>
      </c>
      <c r="E317" s="37" t="e">
        <f>VLOOKUP(Final_manabou_kanji_select[[#This Row],[Kanji no.]],Final_manabou_kanji[[Sr. no.]:[Meaning]],3,0)</f>
        <v>#N/A</v>
      </c>
      <c r="F317" s="32" t="e">
        <f>VLOOKUP(Final_manabou_kanji_select[[#This Row],[Kanji no.]],Final_manabou_kanji[[Sr. no.]:[Meaning]],4,0)</f>
        <v>#N/A</v>
      </c>
      <c r="G317" s="37" t="e">
        <f>VLOOKUP(Final_manabou_kanji_select[[#This Row],[Kanji no.]],Final_manabou_kanji[[Sr. no.]:[Meaning]],5,0)</f>
        <v>#N/A</v>
      </c>
      <c r="H317" t="e">
        <f>VLOOKUP(Final_manabou_kanji_select[[#This Row],[Kanji no.]],Final_manabou_kanji[[Sr. no.]:[Meaning]],7,0)</f>
        <v>#N/A</v>
      </c>
      <c r="I317" t="e">
        <f>VLOOKUP(Final_manabou_kanji_select[[#This Row],[Kanji no.]],Final_manabou_kanji[[Sr. no.]:[Meaning]],8,0)</f>
        <v>#N/A</v>
      </c>
      <c r="J317" s="3"/>
    </row>
    <row r="318" spans="2:10" ht="14.25" customHeight="1" x14ac:dyDescent="0.3">
      <c r="B318" s="37">
        <f>ROW()-ROW(Final_manabou_kanji_select[#Headers])</f>
        <v>316</v>
      </c>
      <c r="C31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8" s="37" t="e">
        <f>VLOOKUP(Final_manabou_kanji_select[[#This Row],[Kanji no.]],Raw_data_N2_Kanji[[Sr. no.]:[Lecture_no]],3,0)</f>
        <v>#N/A</v>
      </c>
      <c r="E318" s="37" t="e">
        <f>VLOOKUP(Final_manabou_kanji_select[[#This Row],[Kanji no.]],Final_manabou_kanji[[Sr. no.]:[Meaning]],3,0)</f>
        <v>#N/A</v>
      </c>
      <c r="F318" s="32" t="e">
        <f>VLOOKUP(Final_manabou_kanji_select[[#This Row],[Kanji no.]],Final_manabou_kanji[[Sr. no.]:[Meaning]],4,0)</f>
        <v>#N/A</v>
      </c>
      <c r="G318" s="37" t="e">
        <f>VLOOKUP(Final_manabou_kanji_select[[#This Row],[Kanji no.]],Final_manabou_kanji[[Sr. no.]:[Meaning]],5,0)</f>
        <v>#N/A</v>
      </c>
      <c r="H318" t="e">
        <f>VLOOKUP(Final_manabou_kanji_select[[#This Row],[Kanji no.]],Final_manabou_kanji[[Sr. no.]:[Meaning]],7,0)</f>
        <v>#N/A</v>
      </c>
      <c r="I318" t="e">
        <f>VLOOKUP(Final_manabou_kanji_select[[#This Row],[Kanji no.]],Final_manabou_kanji[[Sr. no.]:[Meaning]],8,0)</f>
        <v>#N/A</v>
      </c>
      <c r="J318" s="3"/>
    </row>
    <row r="319" spans="2:10" ht="14.25" customHeight="1" x14ac:dyDescent="0.3">
      <c r="B319" s="37">
        <f>ROW()-ROW(Final_manabou_kanji_select[#Headers])</f>
        <v>317</v>
      </c>
      <c r="C31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19" s="37" t="e">
        <f>VLOOKUP(Final_manabou_kanji_select[[#This Row],[Kanji no.]],Raw_data_N2_Kanji[[Sr. no.]:[Lecture_no]],3,0)</f>
        <v>#N/A</v>
      </c>
      <c r="E319" s="37" t="e">
        <f>VLOOKUP(Final_manabou_kanji_select[[#This Row],[Kanji no.]],Final_manabou_kanji[[Sr. no.]:[Meaning]],3,0)</f>
        <v>#N/A</v>
      </c>
      <c r="F319" s="32" t="e">
        <f>VLOOKUP(Final_manabou_kanji_select[[#This Row],[Kanji no.]],Final_manabou_kanji[[Sr. no.]:[Meaning]],4,0)</f>
        <v>#N/A</v>
      </c>
      <c r="G319" s="37" t="e">
        <f>VLOOKUP(Final_manabou_kanji_select[[#This Row],[Kanji no.]],Final_manabou_kanji[[Sr. no.]:[Meaning]],5,0)</f>
        <v>#N/A</v>
      </c>
      <c r="H319" t="e">
        <f>VLOOKUP(Final_manabou_kanji_select[[#This Row],[Kanji no.]],Final_manabou_kanji[[Sr. no.]:[Meaning]],7,0)</f>
        <v>#N/A</v>
      </c>
      <c r="I319" t="e">
        <f>VLOOKUP(Final_manabou_kanji_select[[#This Row],[Kanji no.]],Final_manabou_kanji[[Sr. no.]:[Meaning]],8,0)</f>
        <v>#N/A</v>
      </c>
      <c r="J319" s="3"/>
    </row>
    <row r="320" spans="2:10" ht="14.25" customHeight="1" x14ac:dyDescent="0.3">
      <c r="B320" s="37">
        <f>ROW()-ROW(Final_manabou_kanji_select[#Headers])</f>
        <v>318</v>
      </c>
      <c r="C32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0" s="37" t="e">
        <f>VLOOKUP(Final_manabou_kanji_select[[#This Row],[Kanji no.]],Raw_data_N2_Kanji[[Sr. no.]:[Lecture_no]],3,0)</f>
        <v>#N/A</v>
      </c>
      <c r="E320" s="37" t="e">
        <f>VLOOKUP(Final_manabou_kanji_select[[#This Row],[Kanji no.]],Final_manabou_kanji[[Sr. no.]:[Meaning]],3,0)</f>
        <v>#N/A</v>
      </c>
      <c r="F320" s="32" t="e">
        <f>VLOOKUP(Final_manabou_kanji_select[[#This Row],[Kanji no.]],Final_manabou_kanji[[Sr. no.]:[Meaning]],4,0)</f>
        <v>#N/A</v>
      </c>
      <c r="G320" s="37" t="e">
        <f>VLOOKUP(Final_manabou_kanji_select[[#This Row],[Kanji no.]],Final_manabou_kanji[[Sr. no.]:[Meaning]],5,0)</f>
        <v>#N/A</v>
      </c>
      <c r="H320" t="e">
        <f>VLOOKUP(Final_manabou_kanji_select[[#This Row],[Kanji no.]],Final_manabou_kanji[[Sr. no.]:[Meaning]],7,0)</f>
        <v>#N/A</v>
      </c>
      <c r="I320" t="e">
        <f>VLOOKUP(Final_manabou_kanji_select[[#This Row],[Kanji no.]],Final_manabou_kanji[[Sr. no.]:[Meaning]],8,0)</f>
        <v>#N/A</v>
      </c>
      <c r="J320" s="3"/>
    </row>
    <row r="321" spans="2:10" ht="14.25" customHeight="1" x14ac:dyDescent="0.3">
      <c r="B321" s="37">
        <f>ROW()-ROW(Final_manabou_kanji_select[#Headers])</f>
        <v>319</v>
      </c>
      <c r="C32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1" s="37" t="e">
        <f>VLOOKUP(Final_manabou_kanji_select[[#This Row],[Kanji no.]],Raw_data_N2_Kanji[[Sr. no.]:[Lecture_no]],3,0)</f>
        <v>#N/A</v>
      </c>
      <c r="E321" s="37" t="e">
        <f>VLOOKUP(Final_manabou_kanji_select[[#This Row],[Kanji no.]],Final_manabou_kanji[[Sr. no.]:[Meaning]],3,0)</f>
        <v>#N/A</v>
      </c>
      <c r="F321" s="32" t="e">
        <f>VLOOKUP(Final_manabou_kanji_select[[#This Row],[Kanji no.]],Final_manabou_kanji[[Sr. no.]:[Meaning]],4,0)</f>
        <v>#N/A</v>
      </c>
      <c r="G321" s="37" t="e">
        <f>VLOOKUP(Final_manabou_kanji_select[[#This Row],[Kanji no.]],Final_manabou_kanji[[Sr. no.]:[Meaning]],5,0)</f>
        <v>#N/A</v>
      </c>
      <c r="H321" t="e">
        <f>VLOOKUP(Final_manabou_kanji_select[[#This Row],[Kanji no.]],Final_manabou_kanji[[Sr. no.]:[Meaning]],7,0)</f>
        <v>#N/A</v>
      </c>
      <c r="I321" t="e">
        <f>VLOOKUP(Final_manabou_kanji_select[[#This Row],[Kanji no.]],Final_manabou_kanji[[Sr. no.]:[Meaning]],8,0)</f>
        <v>#N/A</v>
      </c>
      <c r="J321" s="3"/>
    </row>
    <row r="322" spans="2:10" ht="14.25" customHeight="1" x14ac:dyDescent="0.3">
      <c r="B322" s="37">
        <f>ROW()-ROW(Final_manabou_kanji_select[#Headers])</f>
        <v>320</v>
      </c>
      <c r="C32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2" s="37" t="e">
        <f>VLOOKUP(Final_manabou_kanji_select[[#This Row],[Kanji no.]],Raw_data_N2_Kanji[[Sr. no.]:[Lecture_no]],3,0)</f>
        <v>#N/A</v>
      </c>
      <c r="E322" s="37" t="e">
        <f>VLOOKUP(Final_manabou_kanji_select[[#This Row],[Kanji no.]],Final_manabou_kanji[[Sr. no.]:[Meaning]],3,0)</f>
        <v>#N/A</v>
      </c>
      <c r="F322" s="32" t="e">
        <f>VLOOKUP(Final_manabou_kanji_select[[#This Row],[Kanji no.]],Final_manabou_kanji[[Sr. no.]:[Meaning]],4,0)</f>
        <v>#N/A</v>
      </c>
      <c r="G322" s="37" t="e">
        <f>VLOOKUP(Final_manabou_kanji_select[[#This Row],[Kanji no.]],Final_manabou_kanji[[Sr. no.]:[Meaning]],5,0)</f>
        <v>#N/A</v>
      </c>
      <c r="H322" t="e">
        <f>VLOOKUP(Final_manabou_kanji_select[[#This Row],[Kanji no.]],Final_manabou_kanji[[Sr. no.]:[Meaning]],7,0)</f>
        <v>#N/A</v>
      </c>
      <c r="I322" t="e">
        <f>VLOOKUP(Final_manabou_kanji_select[[#This Row],[Kanji no.]],Final_manabou_kanji[[Sr. no.]:[Meaning]],8,0)</f>
        <v>#N/A</v>
      </c>
      <c r="J322" s="3"/>
    </row>
    <row r="323" spans="2:10" ht="14.25" customHeight="1" x14ac:dyDescent="0.3">
      <c r="B323" s="37">
        <f>ROW()-ROW(Final_manabou_kanji_select[#Headers])</f>
        <v>321</v>
      </c>
      <c r="C32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3" s="37" t="e">
        <f>VLOOKUP(Final_manabou_kanji_select[[#This Row],[Kanji no.]],Raw_data_N2_Kanji[[Sr. no.]:[Lecture_no]],3,0)</f>
        <v>#N/A</v>
      </c>
      <c r="E323" s="37" t="e">
        <f>VLOOKUP(Final_manabou_kanji_select[[#This Row],[Kanji no.]],Final_manabou_kanji[[Sr. no.]:[Meaning]],3,0)</f>
        <v>#N/A</v>
      </c>
      <c r="F323" s="32" t="e">
        <f>VLOOKUP(Final_manabou_kanji_select[[#This Row],[Kanji no.]],Final_manabou_kanji[[Sr. no.]:[Meaning]],4,0)</f>
        <v>#N/A</v>
      </c>
      <c r="G323" s="37" t="e">
        <f>VLOOKUP(Final_manabou_kanji_select[[#This Row],[Kanji no.]],Final_manabou_kanji[[Sr. no.]:[Meaning]],5,0)</f>
        <v>#N/A</v>
      </c>
      <c r="H323" t="e">
        <f>VLOOKUP(Final_manabou_kanji_select[[#This Row],[Kanji no.]],Final_manabou_kanji[[Sr. no.]:[Meaning]],7,0)</f>
        <v>#N/A</v>
      </c>
      <c r="I323" t="e">
        <f>VLOOKUP(Final_manabou_kanji_select[[#This Row],[Kanji no.]],Final_manabou_kanji[[Sr. no.]:[Meaning]],8,0)</f>
        <v>#N/A</v>
      </c>
      <c r="J323" s="3"/>
    </row>
    <row r="324" spans="2:10" ht="14.25" customHeight="1" x14ac:dyDescent="0.3">
      <c r="B324" s="37">
        <f>ROW()-ROW(Final_manabou_kanji_select[#Headers])</f>
        <v>322</v>
      </c>
      <c r="C32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4" s="37" t="e">
        <f>VLOOKUP(Final_manabou_kanji_select[[#This Row],[Kanji no.]],Raw_data_N2_Kanji[[Sr. no.]:[Lecture_no]],3,0)</f>
        <v>#N/A</v>
      </c>
      <c r="E324" s="37" t="e">
        <f>VLOOKUP(Final_manabou_kanji_select[[#This Row],[Kanji no.]],Final_manabou_kanji[[Sr. no.]:[Meaning]],3,0)</f>
        <v>#N/A</v>
      </c>
      <c r="F324" s="32" t="e">
        <f>VLOOKUP(Final_manabou_kanji_select[[#This Row],[Kanji no.]],Final_manabou_kanji[[Sr. no.]:[Meaning]],4,0)</f>
        <v>#N/A</v>
      </c>
      <c r="G324" s="37" t="e">
        <f>VLOOKUP(Final_manabou_kanji_select[[#This Row],[Kanji no.]],Final_manabou_kanji[[Sr. no.]:[Meaning]],5,0)</f>
        <v>#N/A</v>
      </c>
      <c r="H324" t="e">
        <f>VLOOKUP(Final_manabou_kanji_select[[#This Row],[Kanji no.]],Final_manabou_kanji[[Sr. no.]:[Meaning]],7,0)</f>
        <v>#N/A</v>
      </c>
      <c r="I324" t="e">
        <f>VLOOKUP(Final_manabou_kanji_select[[#This Row],[Kanji no.]],Final_manabou_kanji[[Sr. no.]:[Meaning]],8,0)</f>
        <v>#N/A</v>
      </c>
      <c r="J324" s="3"/>
    </row>
    <row r="325" spans="2:10" ht="14.25" customHeight="1" x14ac:dyDescent="0.3">
      <c r="B325" s="37">
        <f>ROW()-ROW(Final_manabou_kanji_select[#Headers])</f>
        <v>323</v>
      </c>
      <c r="C32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5" s="37" t="e">
        <f>VLOOKUP(Final_manabou_kanji_select[[#This Row],[Kanji no.]],Raw_data_N2_Kanji[[Sr. no.]:[Lecture_no]],3,0)</f>
        <v>#N/A</v>
      </c>
      <c r="E325" s="37" t="e">
        <f>VLOOKUP(Final_manabou_kanji_select[[#This Row],[Kanji no.]],Final_manabou_kanji[[Sr. no.]:[Meaning]],3,0)</f>
        <v>#N/A</v>
      </c>
      <c r="F325" s="32" t="e">
        <f>VLOOKUP(Final_manabou_kanji_select[[#This Row],[Kanji no.]],Final_manabou_kanji[[Sr. no.]:[Meaning]],4,0)</f>
        <v>#N/A</v>
      </c>
      <c r="G325" s="37" t="e">
        <f>VLOOKUP(Final_manabou_kanji_select[[#This Row],[Kanji no.]],Final_manabou_kanji[[Sr. no.]:[Meaning]],5,0)</f>
        <v>#N/A</v>
      </c>
      <c r="H325" t="e">
        <f>VLOOKUP(Final_manabou_kanji_select[[#This Row],[Kanji no.]],Final_manabou_kanji[[Sr. no.]:[Meaning]],7,0)</f>
        <v>#N/A</v>
      </c>
      <c r="I325" t="e">
        <f>VLOOKUP(Final_manabou_kanji_select[[#This Row],[Kanji no.]],Final_manabou_kanji[[Sr. no.]:[Meaning]],8,0)</f>
        <v>#N/A</v>
      </c>
      <c r="J325" s="3"/>
    </row>
    <row r="326" spans="2:10" ht="14.25" customHeight="1" x14ac:dyDescent="0.3">
      <c r="B326" s="37">
        <f>ROW()-ROW(Final_manabou_kanji_select[#Headers])</f>
        <v>324</v>
      </c>
      <c r="C32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6" s="37" t="e">
        <f>VLOOKUP(Final_manabou_kanji_select[[#This Row],[Kanji no.]],Raw_data_N2_Kanji[[Sr. no.]:[Lecture_no]],3,0)</f>
        <v>#N/A</v>
      </c>
      <c r="E326" s="37" t="e">
        <f>VLOOKUP(Final_manabou_kanji_select[[#This Row],[Kanji no.]],Final_manabou_kanji[[Sr. no.]:[Meaning]],3,0)</f>
        <v>#N/A</v>
      </c>
      <c r="F326" s="32" t="e">
        <f>VLOOKUP(Final_manabou_kanji_select[[#This Row],[Kanji no.]],Final_manabou_kanji[[Sr. no.]:[Meaning]],4,0)</f>
        <v>#N/A</v>
      </c>
      <c r="G326" s="37" t="e">
        <f>VLOOKUP(Final_manabou_kanji_select[[#This Row],[Kanji no.]],Final_manabou_kanji[[Sr. no.]:[Meaning]],5,0)</f>
        <v>#N/A</v>
      </c>
      <c r="H326" t="e">
        <f>VLOOKUP(Final_manabou_kanji_select[[#This Row],[Kanji no.]],Final_manabou_kanji[[Sr. no.]:[Meaning]],7,0)</f>
        <v>#N/A</v>
      </c>
      <c r="I326" t="e">
        <f>VLOOKUP(Final_manabou_kanji_select[[#This Row],[Kanji no.]],Final_manabou_kanji[[Sr. no.]:[Meaning]],8,0)</f>
        <v>#N/A</v>
      </c>
      <c r="J326" s="3"/>
    </row>
    <row r="327" spans="2:10" ht="14.25" customHeight="1" x14ac:dyDescent="0.3">
      <c r="B327" s="37">
        <f>ROW()-ROW(Final_manabou_kanji_select[#Headers])</f>
        <v>325</v>
      </c>
      <c r="C32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7" s="37" t="e">
        <f>VLOOKUP(Final_manabou_kanji_select[[#This Row],[Kanji no.]],Raw_data_N2_Kanji[[Sr. no.]:[Lecture_no]],3,0)</f>
        <v>#N/A</v>
      </c>
      <c r="E327" s="37" t="e">
        <f>VLOOKUP(Final_manabou_kanji_select[[#This Row],[Kanji no.]],Final_manabou_kanji[[Sr. no.]:[Meaning]],3,0)</f>
        <v>#N/A</v>
      </c>
      <c r="F327" s="32" t="e">
        <f>VLOOKUP(Final_manabou_kanji_select[[#This Row],[Kanji no.]],Final_manabou_kanji[[Sr. no.]:[Meaning]],4,0)</f>
        <v>#N/A</v>
      </c>
      <c r="G327" s="37" t="e">
        <f>VLOOKUP(Final_manabou_kanji_select[[#This Row],[Kanji no.]],Final_manabou_kanji[[Sr. no.]:[Meaning]],5,0)</f>
        <v>#N/A</v>
      </c>
      <c r="H327" t="e">
        <f>VLOOKUP(Final_manabou_kanji_select[[#This Row],[Kanji no.]],Final_manabou_kanji[[Sr. no.]:[Meaning]],7,0)</f>
        <v>#N/A</v>
      </c>
      <c r="I327" t="e">
        <f>VLOOKUP(Final_manabou_kanji_select[[#This Row],[Kanji no.]],Final_manabou_kanji[[Sr. no.]:[Meaning]],8,0)</f>
        <v>#N/A</v>
      </c>
      <c r="J327" s="3"/>
    </row>
    <row r="328" spans="2:10" ht="14.25" customHeight="1" x14ac:dyDescent="0.3">
      <c r="B328" s="37">
        <f>ROW()-ROW(Final_manabou_kanji_select[#Headers])</f>
        <v>326</v>
      </c>
      <c r="C32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8" s="37" t="e">
        <f>VLOOKUP(Final_manabou_kanji_select[[#This Row],[Kanji no.]],Raw_data_N2_Kanji[[Sr. no.]:[Lecture_no]],3,0)</f>
        <v>#N/A</v>
      </c>
      <c r="E328" s="37" t="e">
        <f>VLOOKUP(Final_manabou_kanji_select[[#This Row],[Kanji no.]],Final_manabou_kanji[[Sr. no.]:[Meaning]],3,0)</f>
        <v>#N/A</v>
      </c>
      <c r="F328" s="32" t="e">
        <f>VLOOKUP(Final_manabou_kanji_select[[#This Row],[Kanji no.]],Final_manabou_kanji[[Sr. no.]:[Meaning]],4,0)</f>
        <v>#N/A</v>
      </c>
      <c r="G328" s="37" t="e">
        <f>VLOOKUP(Final_manabou_kanji_select[[#This Row],[Kanji no.]],Final_manabou_kanji[[Sr. no.]:[Meaning]],5,0)</f>
        <v>#N/A</v>
      </c>
      <c r="H328" t="e">
        <f>VLOOKUP(Final_manabou_kanji_select[[#This Row],[Kanji no.]],Final_manabou_kanji[[Sr. no.]:[Meaning]],7,0)</f>
        <v>#N/A</v>
      </c>
      <c r="I328" t="e">
        <f>VLOOKUP(Final_manabou_kanji_select[[#This Row],[Kanji no.]],Final_manabou_kanji[[Sr. no.]:[Meaning]],8,0)</f>
        <v>#N/A</v>
      </c>
      <c r="J328" s="3"/>
    </row>
    <row r="329" spans="2:10" ht="14.25" customHeight="1" x14ac:dyDescent="0.3">
      <c r="B329" s="37">
        <f>ROW()-ROW(Final_manabou_kanji_select[#Headers])</f>
        <v>327</v>
      </c>
      <c r="C32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29" s="37" t="e">
        <f>VLOOKUP(Final_manabou_kanji_select[[#This Row],[Kanji no.]],Raw_data_N2_Kanji[[Sr. no.]:[Lecture_no]],3,0)</f>
        <v>#N/A</v>
      </c>
      <c r="E329" s="37" t="e">
        <f>VLOOKUP(Final_manabou_kanji_select[[#This Row],[Kanji no.]],Final_manabou_kanji[[Sr. no.]:[Meaning]],3,0)</f>
        <v>#N/A</v>
      </c>
      <c r="F329" s="32" t="e">
        <f>VLOOKUP(Final_manabou_kanji_select[[#This Row],[Kanji no.]],Final_manabou_kanji[[Sr. no.]:[Meaning]],4,0)</f>
        <v>#N/A</v>
      </c>
      <c r="G329" s="37" t="e">
        <f>VLOOKUP(Final_manabou_kanji_select[[#This Row],[Kanji no.]],Final_manabou_kanji[[Sr. no.]:[Meaning]],5,0)</f>
        <v>#N/A</v>
      </c>
      <c r="H329" t="e">
        <f>VLOOKUP(Final_manabou_kanji_select[[#This Row],[Kanji no.]],Final_manabou_kanji[[Sr. no.]:[Meaning]],7,0)</f>
        <v>#N/A</v>
      </c>
      <c r="I329" t="e">
        <f>VLOOKUP(Final_manabou_kanji_select[[#This Row],[Kanji no.]],Final_manabou_kanji[[Sr. no.]:[Meaning]],8,0)</f>
        <v>#N/A</v>
      </c>
      <c r="J329" s="3"/>
    </row>
    <row r="330" spans="2:10" ht="14.25" customHeight="1" x14ac:dyDescent="0.3">
      <c r="B330" s="37">
        <f>ROW()-ROW(Final_manabou_kanji_select[#Headers])</f>
        <v>328</v>
      </c>
      <c r="C33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0" s="37" t="e">
        <f>VLOOKUP(Final_manabou_kanji_select[[#This Row],[Kanji no.]],Raw_data_N2_Kanji[[Sr. no.]:[Lecture_no]],3,0)</f>
        <v>#N/A</v>
      </c>
      <c r="E330" s="37" t="e">
        <f>VLOOKUP(Final_manabou_kanji_select[[#This Row],[Kanji no.]],Final_manabou_kanji[[Sr. no.]:[Meaning]],3,0)</f>
        <v>#N/A</v>
      </c>
      <c r="F330" s="32" t="e">
        <f>VLOOKUP(Final_manabou_kanji_select[[#This Row],[Kanji no.]],Final_manabou_kanji[[Sr. no.]:[Meaning]],4,0)</f>
        <v>#N/A</v>
      </c>
      <c r="G330" s="37" t="e">
        <f>VLOOKUP(Final_manabou_kanji_select[[#This Row],[Kanji no.]],Final_manabou_kanji[[Sr. no.]:[Meaning]],5,0)</f>
        <v>#N/A</v>
      </c>
      <c r="H330" t="e">
        <f>VLOOKUP(Final_manabou_kanji_select[[#This Row],[Kanji no.]],Final_manabou_kanji[[Sr. no.]:[Meaning]],7,0)</f>
        <v>#N/A</v>
      </c>
      <c r="I330" t="e">
        <f>VLOOKUP(Final_manabou_kanji_select[[#This Row],[Kanji no.]],Final_manabou_kanji[[Sr. no.]:[Meaning]],8,0)</f>
        <v>#N/A</v>
      </c>
      <c r="J330" s="3"/>
    </row>
    <row r="331" spans="2:10" ht="14.25" customHeight="1" x14ac:dyDescent="0.3">
      <c r="B331" s="37">
        <f>ROW()-ROW(Final_manabou_kanji_select[#Headers])</f>
        <v>329</v>
      </c>
      <c r="C33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1" s="37" t="e">
        <f>VLOOKUP(Final_manabou_kanji_select[[#This Row],[Kanji no.]],Raw_data_N2_Kanji[[Sr. no.]:[Lecture_no]],3,0)</f>
        <v>#N/A</v>
      </c>
      <c r="E331" s="37" t="e">
        <f>VLOOKUP(Final_manabou_kanji_select[[#This Row],[Kanji no.]],Final_manabou_kanji[[Sr. no.]:[Meaning]],3,0)</f>
        <v>#N/A</v>
      </c>
      <c r="F331" s="32" t="e">
        <f>VLOOKUP(Final_manabou_kanji_select[[#This Row],[Kanji no.]],Final_manabou_kanji[[Sr. no.]:[Meaning]],4,0)</f>
        <v>#N/A</v>
      </c>
      <c r="G331" s="37" t="e">
        <f>VLOOKUP(Final_manabou_kanji_select[[#This Row],[Kanji no.]],Final_manabou_kanji[[Sr. no.]:[Meaning]],5,0)</f>
        <v>#N/A</v>
      </c>
      <c r="H331" t="e">
        <f>VLOOKUP(Final_manabou_kanji_select[[#This Row],[Kanji no.]],Final_manabou_kanji[[Sr. no.]:[Meaning]],7,0)</f>
        <v>#N/A</v>
      </c>
      <c r="I331" t="e">
        <f>VLOOKUP(Final_manabou_kanji_select[[#This Row],[Kanji no.]],Final_manabou_kanji[[Sr. no.]:[Meaning]],8,0)</f>
        <v>#N/A</v>
      </c>
      <c r="J331" s="3"/>
    </row>
    <row r="332" spans="2:10" ht="14.25" customHeight="1" x14ac:dyDescent="0.3">
      <c r="B332" s="37">
        <f>ROW()-ROW(Final_manabou_kanji_select[#Headers])</f>
        <v>330</v>
      </c>
      <c r="C33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2" s="37" t="e">
        <f>VLOOKUP(Final_manabou_kanji_select[[#This Row],[Kanji no.]],Raw_data_N2_Kanji[[Sr. no.]:[Lecture_no]],3,0)</f>
        <v>#N/A</v>
      </c>
      <c r="E332" s="37" t="e">
        <f>VLOOKUP(Final_manabou_kanji_select[[#This Row],[Kanji no.]],Final_manabou_kanji[[Sr. no.]:[Meaning]],3,0)</f>
        <v>#N/A</v>
      </c>
      <c r="F332" s="32" t="e">
        <f>VLOOKUP(Final_manabou_kanji_select[[#This Row],[Kanji no.]],Final_manabou_kanji[[Sr. no.]:[Meaning]],4,0)</f>
        <v>#N/A</v>
      </c>
      <c r="G332" s="37" t="e">
        <f>VLOOKUP(Final_manabou_kanji_select[[#This Row],[Kanji no.]],Final_manabou_kanji[[Sr. no.]:[Meaning]],5,0)</f>
        <v>#N/A</v>
      </c>
      <c r="H332" t="e">
        <f>VLOOKUP(Final_manabou_kanji_select[[#This Row],[Kanji no.]],Final_manabou_kanji[[Sr. no.]:[Meaning]],7,0)</f>
        <v>#N/A</v>
      </c>
      <c r="I332" t="e">
        <f>VLOOKUP(Final_manabou_kanji_select[[#This Row],[Kanji no.]],Final_manabou_kanji[[Sr. no.]:[Meaning]],8,0)</f>
        <v>#N/A</v>
      </c>
      <c r="J332" s="3"/>
    </row>
    <row r="333" spans="2:10" ht="14.25" customHeight="1" x14ac:dyDescent="0.3">
      <c r="B333" s="37">
        <f>ROW()-ROW(Final_manabou_kanji_select[#Headers])</f>
        <v>331</v>
      </c>
      <c r="C33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3" s="37" t="e">
        <f>VLOOKUP(Final_manabou_kanji_select[[#This Row],[Kanji no.]],Raw_data_N2_Kanji[[Sr. no.]:[Lecture_no]],3,0)</f>
        <v>#N/A</v>
      </c>
      <c r="E333" s="37" t="e">
        <f>VLOOKUP(Final_manabou_kanji_select[[#This Row],[Kanji no.]],Final_manabou_kanji[[Sr. no.]:[Meaning]],3,0)</f>
        <v>#N/A</v>
      </c>
      <c r="F333" s="32" t="e">
        <f>VLOOKUP(Final_manabou_kanji_select[[#This Row],[Kanji no.]],Final_manabou_kanji[[Sr. no.]:[Meaning]],4,0)</f>
        <v>#N/A</v>
      </c>
      <c r="G333" s="37" t="e">
        <f>VLOOKUP(Final_manabou_kanji_select[[#This Row],[Kanji no.]],Final_manabou_kanji[[Sr. no.]:[Meaning]],5,0)</f>
        <v>#N/A</v>
      </c>
      <c r="H333" t="e">
        <f>VLOOKUP(Final_manabou_kanji_select[[#This Row],[Kanji no.]],Final_manabou_kanji[[Sr. no.]:[Meaning]],7,0)</f>
        <v>#N/A</v>
      </c>
      <c r="I333" t="e">
        <f>VLOOKUP(Final_manabou_kanji_select[[#This Row],[Kanji no.]],Final_manabou_kanji[[Sr. no.]:[Meaning]],8,0)</f>
        <v>#N/A</v>
      </c>
      <c r="J333" s="3"/>
    </row>
    <row r="334" spans="2:10" ht="14.25" customHeight="1" x14ac:dyDescent="0.3">
      <c r="B334" s="37">
        <f>ROW()-ROW(Final_manabou_kanji_select[#Headers])</f>
        <v>332</v>
      </c>
      <c r="C33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4" s="37" t="e">
        <f>VLOOKUP(Final_manabou_kanji_select[[#This Row],[Kanji no.]],Raw_data_N2_Kanji[[Sr. no.]:[Lecture_no]],3,0)</f>
        <v>#N/A</v>
      </c>
      <c r="E334" s="37" t="e">
        <f>VLOOKUP(Final_manabou_kanji_select[[#This Row],[Kanji no.]],Final_manabou_kanji[[Sr. no.]:[Meaning]],3,0)</f>
        <v>#N/A</v>
      </c>
      <c r="F334" s="32" t="e">
        <f>VLOOKUP(Final_manabou_kanji_select[[#This Row],[Kanji no.]],Final_manabou_kanji[[Sr. no.]:[Meaning]],4,0)</f>
        <v>#N/A</v>
      </c>
      <c r="G334" s="37" t="e">
        <f>VLOOKUP(Final_manabou_kanji_select[[#This Row],[Kanji no.]],Final_manabou_kanji[[Sr. no.]:[Meaning]],5,0)</f>
        <v>#N/A</v>
      </c>
      <c r="H334" t="e">
        <f>VLOOKUP(Final_manabou_kanji_select[[#This Row],[Kanji no.]],Final_manabou_kanji[[Sr. no.]:[Meaning]],7,0)</f>
        <v>#N/A</v>
      </c>
      <c r="I334" t="e">
        <f>VLOOKUP(Final_manabou_kanji_select[[#This Row],[Kanji no.]],Final_manabou_kanji[[Sr. no.]:[Meaning]],8,0)</f>
        <v>#N/A</v>
      </c>
      <c r="J334" s="3"/>
    </row>
    <row r="335" spans="2:10" ht="14.25" customHeight="1" x14ac:dyDescent="0.3">
      <c r="B335" s="37">
        <f>ROW()-ROW(Final_manabou_kanji_select[#Headers])</f>
        <v>333</v>
      </c>
      <c r="C33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5" s="37" t="e">
        <f>VLOOKUP(Final_manabou_kanji_select[[#This Row],[Kanji no.]],Raw_data_N2_Kanji[[Sr. no.]:[Lecture_no]],3,0)</f>
        <v>#N/A</v>
      </c>
      <c r="E335" s="37" t="e">
        <f>VLOOKUP(Final_manabou_kanji_select[[#This Row],[Kanji no.]],Final_manabou_kanji[[Sr. no.]:[Meaning]],3,0)</f>
        <v>#N/A</v>
      </c>
      <c r="F335" s="32" t="e">
        <f>VLOOKUP(Final_manabou_kanji_select[[#This Row],[Kanji no.]],Final_manabou_kanji[[Sr. no.]:[Meaning]],4,0)</f>
        <v>#N/A</v>
      </c>
      <c r="G335" s="37" t="e">
        <f>VLOOKUP(Final_manabou_kanji_select[[#This Row],[Kanji no.]],Final_manabou_kanji[[Sr. no.]:[Meaning]],5,0)</f>
        <v>#N/A</v>
      </c>
      <c r="H335" t="e">
        <f>VLOOKUP(Final_manabou_kanji_select[[#This Row],[Kanji no.]],Final_manabou_kanji[[Sr. no.]:[Meaning]],7,0)</f>
        <v>#N/A</v>
      </c>
      <c r="I335" t="e">
        <f>VLOOKUP(Final_manabou_kanji_select[[#This Row],[Kanji no.]],Final_manabou_kanji[[Sr. no.]:[Meaning]],8,0)</f>
        <v>#N/A</v>
      </c>
      <c r="J335" s="3"/>
    </row>
    <row r="336" spans="2:10" ht="14.25" customHeight="1" x14ac:dyDescent="0.3">
      <c r="B336" s="37">
        <f>ROW()-ROW(Final_manabou_kanji_select[#Headers])</f>
        <v>334</v>
      </c>
      <c r="C33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6" s="37" t="e">
        <f>VLOOKUP(Final_manabou_kanji_select[[#This Row],[Kanji no.]],Raw_data_N2_Kanji[[Sr. no.]:[Lecture_no]],3,0)</f>
        <v>#N/A</v>
      </c>
      <c r="E336" s="37" t="e">
        <f>VLOOKUP(Final_manabou_kanji_select[[#This Row],[Kanji no.]],Final_manabou_kanji[[Sr. no.]:[Meaning]],3,0)</f>
        <v>#N/A</v>
      </c>
      <c r="F336" s="32" t="e">
        <f>VLOOKUP(Final_manabou_kanji_select[[#This Row],[Kanji no.]],Final_manabou_kanji[[Sr. no.]:[Meaning]],4,0)</f>
        <v>#N/A</v>
      </c>
      <c r="G336" s="37" t="e">
        <f>VLOOKUP(Final_manabou_kanji_select[[#This Row],[Kanji no.]],Final_manabou_kanji[[Sr. no.]:[Meaning]],5,0)</f>
        <v>#N/A</v>
      </c>
      <c r="H336" t="e">
        <f>VLOOKUP(Final_manabou_kanji_select[[#This Row],[Kanji no.]],Final_manabou_kanji[[Sr. no.]:[Meaning]],7,0)</f>
        <v>#N/A</v>
      </c>
      <c r="I336" t="e">
        <f>VLOOKUP(Final_manabou_kanji_select[[#This Row],[Kanji no.]],Final_manabou_kanji[[Sr. no.]:[Meaning]],8,0)</f>
        <v>#N/A</v>
      </c>
      <c r="J336" s="3"/>
    </row>
    <row r="337" spans="2:10" ht="14.25" customHeight="1" x14ac:dyDescent="0.3">
      <c r="B337" s="37">
        <f>ROW()-ROW(Final_manabou_kanji_select[#Headers])</f>
        <v>335</v>
      </c>
      <c r="C33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7" s="37" t="e">
        <f>VLOOKUP(Final_manabou_kanji_select[[#This Row],[Kanji no.]],Raw_data_N2_Kanji[[Sr. no.]:[Lecture_no]],3,0)</f>
        <v>#N/A</v>
      </c>
      <c r="E337" s="37" t="e">
        <f>VLOOKUP(Final_manabou_kanji_select[[#This Row],[Kanji no.]],Final_manabou_kanji[[Sr. no.]:[Meaning]],3,0)</f>
        <v>#N/A</v>
      </c>
      <c r="F337" s="32" t="e">
        <f>VLOOKUP(Final_manabou_kanji_select[[#This Row],[Kanji no.]],Final_manabou_kanji[[Sr. no.]:[Meaning]],4,0)</f>
        <v>#N/A</v>
      </c>
      <c r="G337" s="37" t="e">
        <f>VLOOKUP(Final_manabou_kanji_select[[#This Row],[Kanji no.]],Final_manabou_kanji[[Sr. no.]:[Meaning]],5,0)</f>
        <v>#N/A</v>
      </c>
      <c r="H337" t="e">
        <f>VLOOKUP(Final_manabou_kanji_select[[#This Row],[Kanji no.]],Final_manabou_kanji[[Sr. no.]:[Meaning]],7,0)</f>
        <v>#N/A</v>
      </c>
      <c r="I337" t="e">
        <f>VLOOKUP(Final_manabou_kanji_select[[#This Row],[Kanji no.]],Final_manabou_kanji[[Sr. no.]:[Meaning]],8,0)</f>
        <v>#N/A</v>
      </c>
      <c r="J337" s="3"/>
    </row>
    <row r="338" spans="2:10" ht="14.25" customHeight="1" x14ac:dyDescent="0.3">
      <c r="B338" s="37">
        <f>ROW()-ROW(Final_manabou_kanji_select[#Headers])</f>
        <v>336</v>
      </c>
      <c r="C33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8" s="37" t="e">
        <f>VLOOKUP(Final_manabou_kanji_select[[#This Row],[Kanji no.]],Raw_data_N2_Kanji[[Sr. no.]:[Lecture_no]],3,0)</f>
        <v>#N/A</v>
      </c>
      <c r="E338" s="37" t="e">
        <f>VLOOKUP(Final_manabou_kanji_select[[#This Row],[Kanji no.]],Final_manabou_kanji[[Sr. no.]:[Meaning]],3,0)</f>
        <v>#N/A</v>
      </c>
      <c r="F338" s="32" t="e">
        <f>VLOOKUP(Final_manabou_kanji_select[[#This Row],[Kanji no.]],Final_manabou_kanji[[Sr. no.]:[Meaning]],4,0)</f>
        <v>#N/A</v>
      </c>
      <c r="G338" s="37" t="e">
        <f>VLOOKUP(Final_manabou_kanji_select[[#This Row],[Kanji no.]],Final_manabou_kanji[[Sr. no.]:[Meaning]],5,0)</f>
        <v>#N/A</v>
      </c>
      <c r="H338" t="e">
        <f>VLOOKUP(Final_manabou_kanji_select[[#This Row],[Kanji no.]],Final_manabou_kanji[[Sr. no.]:[Meaning]],7,0)</f>
        <v>#N/A</v>
      </c>
      <c r="I338" t="e">
        <f>VLOOKUP(Final_manabou_kanji_select[[#This Row],[Kanji no.]],Final_manabou_kanji[[Sr. no.]:[Meaning]],8,0)</f>
        <v>#N/A</v>
      </c>
      <c r="J338" s="3"/>
    </row>
    <row r="339" spans="2:10" ht="14.25" customHeight="1" x14ac:dyDescent="0.3">
      <c r="B339" s="37">
        <f>ROW()-ROW(Final_manabou_kanji_select[#Headers])</f>
        <v>337</v>
      </c>
      <c r="C33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39" s="37" t="e">
        <f>VLOOKUP(Final_manabou_kanji_select[[#This Row],[Kanji no.]],Raw_data_N2_Kanji[[Sr. no.]:[Lecture_no]],3,0)</f>
        <v>#N/A</v>
      </c>
      <c r="E339" s="37" t="e">
        <f>VLOOKUP(Final_manabou_kanji_select[[#This Row],[Kanji no.]],Final_manabou_kanji[[Sr. no.]:[Meaning]],3,0)</f>
        <v>#N/A</v>
      </c>
      <c r="F339" s="32" t="e">
        <f>VLOOKUP(Final_manabou_kanji_select[[#This Row],[Kanji no.]],Final_manabou_kanji[[Sr. no.]:[Meaning]],4,0)</f>
        <v>#N/A</v>
      </c>
      <c r="G339" s="37" t="e">
        <f>VLOOKUP(Final_manabou_kanji_select[[#This Row],[Kanji no.]],Final_manabou_kanji[[Sr. no.]:[Meaning]],5,0)</f>
        <v>#N/A</v>
      </c>
      <c r="H339" t="e">
        <f>VLOOKUP(Final_manabou_kanji_select[[#This Row],[Kanji no.]],Final_manabou_kanji[[Sr. no.]:[Meaning]],7,0)</f>
        <v>#N/A</v>
      </c>
      <c r="I339" t="e">
        <f>VLOOKUP(Final_manabou_kanji_select[[#This Row],[Kanji no.]],Final_manabou_kanji[[Sr. no.]:[Meaning]],8,0)</f>
        <v>#N/A</v>
      </c>
      <c r="J339" s="3"/>
    </row>
    <row r="340" spans="2:10" ht="14.25" customHeight="1" x14ac:dyDescent="0.3">
      <c r="B340" s="37">
        <f>ROW()-ROW(Final_manabou_kanji_select[#Headers])</f>
        <v>338</v>
      </c>
      <c r="C34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0" s="37" t="e">
        <f>VLOOKUP(Final_manabou_kanji_select[[#This Row],[Kanji no.]],Raw_data_N2_Kanji[[Sr. no.]:[Lecture_no]],3,0)</f>
        <v>#N/A</v>
      </c>
      <c r="E340" s="37" t="e">
        <f>VLOOKUP(Final_manabou_kanji_select[[#This Row],[Kanji no.]],Final_manabou_kanji[[Sr. no.]:[Meaning]],3,0)</f>
        <v>#N/A</v>
      </c>
      <c r="F340" s="32" t="e">
        <f>VLOOKUP(Final_manabou_kanji_select[[#This Row],[Kanji no.]],Final_manabou_kanji[[Sr. no.]:[Meaning]],4,0)</f>
        <v>#N/A</v>
      </c>
      <c r="G340" s="37" t="e">
        <f>VLOOKUP(Final_manabou_kanji_select[[#This Row],[Kanji no.]],Final_manabou_kanji[[Sr. no.]:[Meaning]],5,0)</f>
        <v>#N/A</v>
      </c>
      <c r="H340" t="e">
        <f>VLOOKUP(Final_manabou_kanji_select[[#This Row],[Kanji no.]],Final_manabou_kanji[[Sr. no.]:[Meaning]],7,0)</f>
        <v>#N/A</v>
      </c>
      <c r="I340" t="e">
        <f>VLOOKUP(Final_manabou_kanji_select[[#This Row],[Kanji no.]],Final_manabou_kanji[[Sr. no.]:[Meaning]],8,0)</f>
        <v>#N/A</v>
      </c>
      <c r="J340" s="3"/>
    </row>
    <row r="341" spans="2:10" ht="14.25" customHeight="1" x14ac:dyDescent="0.3">
      <c r="B341" s="37">
        <f>ROW()-ROW(Final_manabou_kanji_select[#Headers])</f>
        <v>339</v>
      </c>
      <c r="C34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1" s="37" t="e">
        <f>VLOOKUP(Final_manabou_kanji_select[[#This Row],[Kanji no.]],Raw_data_N2_Kanji[[Sr. no.]:[Lecture_no]],3,0)</f>
        <v>#N/A</v>
      </c>
      <c r="E341" s="37" t="e">
        <f>VLOOKUP(Final_manabou_kanji_select[[#This Row],[Kanji no.]],Final_manabou_kanji[[Sr. no.]:[Meaning]],3,0)</f>
        <v>#N/A</v>
      </c>
      <c r="F341" s="32" t="e">
        <f>VLOOKUP(Final_manabou_kanji_select[[#This Row],[Kanji no.]],Final_manabou_kanji[[Sr. no.]:[Meaning]],4,0)</f>
        <v>#N/A</v>
      </c>
      <c r="G341" s="37" t="e">
        <f>VLOOKUP(Final_manabou_kanji_select[[#This Row],[Kanji no.]],Final_manabou_kanji[[Sr. no.]:[Meaning]],5,0)</f>
        <v>#N/A</v>
      </c>
      <c r="H341" t="e">
        <f>VLOOKUP(Final_manabou_kanji_select[[#This Row],[Kanji no.]],Final_manabou_kanji[[Sr. no.]:[Meaning]],7,0)</f>
        <v>#N/A</v>
      </c>
      <c r="I341" t="e">
        <f>VLOOKUP(Final_manabou_kanji_select[[#This Row],[Kanji no.]],Final_manabou_kanji[[Sr. no.]:[Meaning]],8,0)</f>
        <v>#N/A</v>
      </c>
      <c r="J341" s="3"/>
    </row>
    <row r="342" spans="2:10" ht="14.25" customHeight="1" x14ac:dyDescent="0.3">
      <c r="B342" s="37">
        <f>ROW()-ROW(Final_manabou_kanji_select[#Headers])</f>
        <v>340</v>
      </c>
      <c r="C34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2" s="37" t="e">
        <f>VLOOKUP(Final_manabou_kanji_select[[#This Row],[Kanji no.]],Raw_data_N2_Kanji[[Sr. no.]:[Lecture_no]],3,0)</f>
        <v>#N/A</v>
      </c>
      <c r="E342" s="37" t="e">
        <f>VLOOKUP(Final_manabou_kanji_select[[#This Row],[Kanji no.]],Final_manabou_kanji[[Sr. no.]:[Meaning]],3,0)</f>
        <v>#N/A</v>
      </c>
      <c r="F342" s="32" t="e">
        <f>VLOOKUP(Final_manabou_kanji_select[[#This Row],[Kanji no.]],Final_manabou_kanji[[Sr. no.]:[Meaning]],4,0)</f>
        <v>#N/A</v>
      </c>
      <c r="G342" s="37" t="e">
        <f>VLOOKUP(Final_manabou_kanji_select[[#This Row],[Kanji no.]],Final_manabou_kanji[[Sr. no.]:[Meaning]],5,0)</f>
        <v>#N/A</v>
      </c>
      <c r="H342" t="e">
        <f>VLOOKUP(Final_manabou_kanji_select[[#This Row],[Kanji no.]],Final_manabou_kanji[[Sr. no.]:[Meaning]],7,0)</f>
        <v>#N/A</v>
      </c>
      <c r="I342" t="e">
        <f>VLOOKUP(Final_manabou_kanji_select[[#This Row],[Kanji no.]],Final_manabou_kanji[[Sr. no.]:[Meaning]],8,0)</f>
        <v>#N/A</v>
      </c>
      <c r="J342" s="3"/>
    </row>
    <row r="343" spans="2:10" ht="14.25" customHeight="1" x14ac:dyDescent="0.3">
      <c r="B343" s="37">
        <f>ROW()-ROW(Final_manabou_kanji_select[#Headers])</f>
        <v>341</v>
      </c>
      <c r="C34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3" s="37" t="e">
        <f>VLOOKUP(Final_manabou_kanji_select[[#This Row],[Kanji no.]],Raw_data_N2_Kanji[[Sr. no.]:[Lecture_no]],3,0)</f>
        <v>#N/A</v>
      </c>
      <c r="E343" s="37" t="e">
        <f>VLOOKUP(Final_manabou_kanji_select[[#This Row],[Kanji no.]],Final_manabou_kanji[[Sr. no.]:[Meaning]],3,0)</f>
        <v>#N/A</v>
      </c>
      <c r="F343" s="32" t="e">
        <f>VLOOKUP(Final_manabou_kanji_select[[#This Row],[Kanji no.]],Final_manabou_kanji[[Sr. no.]:[Meaning]],4,0)</f>
        <v>#N/A</v>
      </c>
      <c r="G343" s="37" t="e">
        <f>VLOOKUP(Final_manabou_kanji_select[[#This Row],[Kanji no.]],Final_manabou_kanji[[Sr. no.]:[Meaning]],5,0)</f>
        <v>#N/A</v>
      </c>
      <c r="H343" t="e">
        <f>VLOOKUP(Final_manabou_kanji_select[[#This Row],[Kanji no.]],Final_manabou_kanji[[Sr. no.]:[Meaning]],7,0)</f>
        <v>#N/A</v>
      </c>
      <c r="I343" t="e">
        <f>VLOOKUP(Final_manabou_kanji_select[[#This Row],[Kanji no.]],Final_manabou_kanji[[Sr. no.]:[Meaning]],8,0)</f>
        <v>#N/A</v>
      </c>
      <c r="J343" s="3"/>
    </row>
    <row r="344" spans="2:10" ht="14.25" customHeight="1" x14ac:dyDescent="0.3">
      <c r="B344" s="37">
        <f>ROW()-ROW(Final_manabou_kanji_select[#Headers])</f>
        <v>342</v>
      </c>
      <c r="C34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4" s="37" t="e">
        <f>VLOOKUP(Final_manabou_kanji_select[[#This Row],[Kanji no.]],Raw_data_N2_Kanji[[Sr. no.]:[Lecture_no]],3,0)</f>
        <v>#N/A</v>
      </c>
      <c r="E344" s="37" t="e">
        <f>VLOOKUP(Final_manabou_kanji_select[[#This Row],[Kanji no.]],Final_manabou_kanji[[Sr. no.]:[Meaning]],3,0)</f>
        <v>#N/A</v>
      </c>
      <c r="F344" s="32" t="e">
        <f>VLOOKUP(Final_manabou_kanji_select[[#This Row],[Kanji no.]],Final_manabou_kanji[[Sr. no.]:[Meaning]],4,0)</f>
        <v>#N/A</v>
      </c>
      <c r="G344" s="37" t="e">
        <f>VLOOKUP(Final_manabou_kanji_select[[#This Row],[Kanji no.]],Final_manabou_kanji[[Sr. no.]:[Meaning]],5,0)</f>
        <v>#N/A</v>
      </c>
      <c r="H344" t="e">
        <f>VLOOKUP(Final_manabou_kanji_select[[#This Row],[Kanji no.]],Final_manabou_kanji[[Sr. no.]:[Meaning]],7,0)</f>
        <v>#N/A</v>
      </c>
      <c r="I344" t="e">
        <f>VLOOKUP(Final_manabou_kanji_select[[#This Row],[Kanji no.]],Final_manabou_kanji[[Sr. no.]:[Meaning]],8,0)</f>
        <v>#N/A</v>
      </c>
      <c r="J344" s="3"/>
    </row>
    <row r="345" spans="2:10" ht="14.25" customHeight="1" x14ac:dyDescent="0.3">
      <c r="B345" s="37">
        <f>ROW()-ROW(Final_manabou_kanji_select[#Headers])</f>
        <v>343</v>
      </c>
      <c r="C34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5" s="37" t="e">
        <f>VLOOKUP(Final_manabou_kanji_select[[#This Row],[Kanji no.]],Raw_data_N2_Kanji[[Sr. no.]:[Lecture_no]],3,0)</f>
        <v>#N/A</v>
      </c>
      <c r="E345" s="37" t="e">
        <f>VLOOKUP(Final_manabou_kanji_select[[#This Row],[Kanji no.]],Final_manabou_kanji[[Sr. no.]:[Meaning]],3,0)</f>
        <v>#N/A</v>
      </c>
      <c r="F345" s="32" t="e">
        <f>VLOOKUP(Final_manabou_kanji_select[[#This Row],[Kanji no.]],Final_manabou_kanji[[Sr. no.]:[Meaning]],4,0)</f>
        <v>#N/A</v>
      </c>
      <c r="G345" s="37" t="e">
        <f>VLOOKUP(Final_manabou_kanji_select[[#This Row],[Kanji no.]],Final_manabou_kanji[[Sr. no.]:[Meaning]],5,0)</f>
        <v>#N/A</v>
      </c>
      <c r="H345" t="e">
        <f>VLOOKUP(Final_manabou_kanji_select[[#This Row],[Kanji no.]],Final_manabou_kanji[[Sr. no.]:[Meaning]],7,0)</f>
        <v>#N/A</v>
      </c>
      <c r="I345" t="e">
        <f>VLOOKUP(Final_manabou_kanji_select[[#This Row],[Kanji no.]],Final_manabou_kanji[[Sr. no.]:[Meaning]],8,0)</f>
        <v>#N/A</v>
      </c>
      <c r="J345" s="3"/>
    </row>
    <row r="346" spans="2:10" ht="14.25" customHeight="1" x14ac:dyDescent="0.3">
      <c r="B346" s="37">
        <f>ROW()-ROW(Final_manabou_kanji_select[#Headers])</f>
        <v>344</v>
      </c>
      <c r="C34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6" s="37" t="e">
        <f>VLOOKUP(Final_manabou_kanji_select[[#This Row],[Kanji no.]],Raw_data_N2_Kanji[[Sr. no.]:[Lecture_no]],3,0)</f>
        <v>#N/A</v>
      </c>
      <c r="E346" s="37" t="e">
        <f>VLOOKUP(Final_manabou_kanji_select[[#This Row],[Kanji no.]],Final_manabou_kanji[[Sr. no.]:[Meaning]],3,0)</f>
        <v>#N/A</v>
      </c>
      <c r="F346" s="32" t="e">
        <f>VLOOKUP(Final_manabou_kanji_select[[#This Row],[Kanji no.]],Final_manabou_kanji[[Sr. no.]:[Meaning]],4,0)</f>
        <v>#N/A</v>
      </c>
      <c r="G346" s="37" t="e">
        <f>VLOOKUP(Final_manabou_kanji_select[[#This Row],[Kanji no.]],Final_manabou_kanji[[Sr. no.]:[Meaning]],5,0)</f>
        <v>#N/A</v>
      </c>
      <c r="H346" t="e">
        <f>VLOOKUP(Final_manabou_kanji_select[[#This Row],[Kanji no.]],Final_manabou_kanji[[Sr. no.]:[Meaning]],7,0)</f>
        <v>#N/A</v>
      </c>
      <c r="I346" t="e">
        <f>VLOOKUP(Final_manabou_kanji_select[[#This Row],[Kanji no.]],Final_manabou_kanji[[Sr. no.]:[Meaning]],8,0)</f>
        <v>#N/A</v>
      </c>
      <c r="J346" s="3"/>
    </row>
    <row r="347" spans="2:10" ht="14.25" customHeight="1" x14ac:dyDescent="0.3">
      <c r="B347" s="37">
        <f>ROW()-ROW(Final_manabou_kanji_select[#Headers])</f>
        <v>345</v>
      </c>
      <c r="C34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7" s="37" t="e">
        <f>VLOOKUP(Final_manabou_kanji_select[[#This Row],[Kanji no.]],Raw_data_N2_Kanji[[Sr. no.]:[Lecture_no]],3,0)</f>
        <v>#N/A</v>
      </c>
      <c r="E347" s="37" t="e">
        <f>VLOOKUP(Final_manabou_kanji_select[[#This Row],[Kanji no.]],Final_manabou_kanji[[Sr. no.]:[Meaning]],3,0)</f>
        <v>#N/A</v>
      </c>
      <c r="F347" s="32" t="e">
        <f>VLOOKUP(Final_manabou_kanji_select[[#This Row],[Kanji no.]],Final_manabou_kanji[[Sr. no.]:[Meaning]],4,0)</f>
        <v>#N/A</v>
      </c>
      <c r="G347" s="37" t="e">
        <f>VLOOKUP(Final_manabou_kanji_select[[#This Row],[Kanji no.]],Final_manabou_kanji[[Sr. no.]:[Meaning]],5,0)</f>
        <v>#N/A</v>
      </c>
      <c r="H347" t="e">
        <f>VLOOKUP(Final_manabou_kanji_select[[#This Row],[Kanji no.]],Final_manabou_kanji[[Sr. no.]:[Meaning]],7,0)</f>
        <v>#N/A</v>
      </c>
      <c r="I347" t="e">
        <f>VLOOKUP(Final_manabou_kanji_select[[#This Row],[Kanji no.]],Final_manabou_kanji[[Sr. no.]:[Meaning]],8,0)</f>
        <v>#N/A</v>
      </c>
      <c r="J347" s="3"/>
    </row>
    <row r="348" spans="2:10" ht="14.25" customHeight="1" x14ac:dyDescent="0.3">
      <c r="B348" s="37">
        <f>ROW()-ROW(Final_manabou_kanji_select[#Headers])</f>
        <v>346</v>
      </c>
      <c r="C34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8" s="37" t="e">
        <f>VLOOKUP(Final_manabou_kanji_select[[#This Row],[Kanji no.]],Raw_data_N2_Kanji[[Sr. no.]:[Lecture_no]],3,0)</f>
        <v>#N/A</v>
      </c>
      <c r="E348" s="37" t="e">
        <f>VLOOKUP(Final_manabou_kanji_select[[#This Row],[Kanji no.]],Final_manabou_kanji[[Sr. no.]:[Meaning]],3,0)</f>
        <v>#N/A</v>
      </c>
      <c r="F348" s="32" t="e">
        <f>VLOOKUP(Final_manabou_kanji_select[[#This Row],[Kanji no.]],Final_manabou_kanji[[Sr. no.]:[Meaning]],4,0)</f>
        <v>#N/A</v>
      </c>
      <c r="G348" s="37" t="e">
        <f>VLOOKUP(Final_manabou_kanji_select[[#This Row],[Kanji no.]],Final_manabou_kanji[[Sr. no.]:[Meaning]],5,0)</f>
        <v>#N/A</v>
      </c>
      <c r="H348" t="e">
        <f>VLOOKUP(Final_manabou_kanji_select[[#This Row],[Kanji no.]],Final_manabou_kanji[[Sr. no.]:[Meaning]],7,0)</f>
        <v>#N/A</v>
      </c>
      <c r="I348" t="e">
        <f>VLOOKUP(Final_manabou_kanji_select[[#This Row],[Kanji no.]],Final_manabou_kanji[[Sr. no.]:[Meaning]],8,0)</f>
        <v>#N/A</v>
      </c>
      <c r="J348" s="3"/>
    </row>
    <row r="349" spans="2:10" ht="14.25" customHeight="1" x14ac:dyDescent="0.3">
      <c r="B349" s="37">
        <f>ROW()-ROW(Final_manabou_kanji_select[#Headers])</f>
        <v>347</v>
      </c>
      <c r="C34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49" s="37" t="e">
        <f>VLOOKUP(Final_manabou_kanji_select[[#This Row],[Kanji no.]],Raw_data_N2_Kanji[[Sr. no.]:[Lecture_no]],3,0)</f>
        <v>#N/A</v>
      </c>
      <c r="E349" s="37" t="e">
        <f>VLOOKUP(Final_manabou_kanji_select[[#This Row],[Kanji no.]],Final_manabou_kanji[[Sr. no.]:[Meaning]],3,0)</f>
        <v>#N/A</v>
      </c>
      <c r="F349" s="32" t="e">
        <f>VLOOKUP(Final_manabou_kanji_select[[#This Row],[Kanji no.]],Final_manabou_kanji[[Sr. no.]:[Meaning]],4,0)</f>
        <v>#N/A</v>
      </c>
      <c r="G349" s="37" t="e">
        <f>VLOOKUP(Final_manabou_kanji_select[[#This Row],[Kanji no.]],Final_manabou_kanji[[Sr. no.]:[Meaning]],5,0)</f>
        <v>#N/A</v>
      </c>
      <c r="H349" t="e">
        <f>VLOOKUP(Final_manabou_kanji_select[[#This Row],[Kanji no.]],Final_manabou_kanji[[Sr. no.]:[Meaning]],7,0)</f>
        <v>#N/A</v>
      </c>
      <c r="I349" t="e">
        <f>VLOOKUP(Final_manabou_kanji_select[[#This Row],[Kanji no.]],Final_manabou_kanji[[Sr. no.]:[Meaning]],8,0)</f>
        <v>#N/A</v>
      </c>
      <c r="J349" s="3"/>
    </row>
    <row r="350" spans="2:10" ht="14.25" customHeight="1" x14ac:dyDescent="0.3">
      <c r="B350" s="37">
        <f>ROW()-ROW(Final_manabou_kanji_select[#Headers])</f>
        <v>348</v>
      </c>
      <c r="C35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0" s="37" t="e">
        <f>VLOOKUP(Final_manabou_kanji_select[[#This Row],[Kanji no.]],Raw_data_N2_Kanji[[Sr. no.]:[Lecture_no]],3,0)</f>
        <v>#N/A</v>
      </c>
      <c r="E350" s="37" t="e">
        <f>VLOOKUP(Final_manabou_kanji_select[[#This Row],[Kanji no.]],Final_manabou_kanji[[Sr. no.]:[Meaning]],3,0)</f>
        <v>#N/A</v>
      </c>
      <c r="F350" s="32" t="e">
        <f>VLOOKUP(Final_manabou_kanji_select[[#This Row],[Kanji no.]],Final_manabou_kanji[[Sr. no.]:[Meaning]],4,0)</f>
        <v>#N/A</v>
      </c>
      <c r="G350" s="37" t="e">
        <f>VLOOKUP(Final_manabou_kanji_select[[#This Row],[Kanji no.]],Final_manabou_kanji[[Sr. no.]:[Meaning]],5,0)</f>
        <v>#N/A</v>
      </c>
      <c r="H350" t="e">
        <f>VLOOKUP(Final_manabou_kanji_select[[#This Row],[Kanji no.]],Final_manabou_kanji[[Sr. no.]:[Meaning]],7,0)</f>
        <v>#N/A</v>
      </c>
      <c r="I350" t="e">
        <f>VLOOKUP(Final_manabou_kanji_select[[#This Row],[Kanji no.]],Final_manabou_kanji[[Sr. no.]:[Meaning]],8,0)</f>
        <v>#N/A</v>
      </c>
      <c r="J350" s="3"/>
    </row>
    <row r="351" spans="2:10" ht="14.25" customHeight="1" x14ac:dyDescent="0.3">
      <c r="B351" s="37">
        <f>ROW()-ROW(Final_manabou_kanji_select[#Headers])</f>
        <v>349</v>
      </c>
      <c r="C35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1" s="37" t="e">
        <f>VLOOKUP(Final_manabou_kanji_select[[#This Row],[Kanji no.]],Raw_data_N2_Kanji[[Sr. no.]:[Lecture_no]],3,0)</f>
        <v>#N/A</v>
      </c>
      <c r="E351" s="37" t="e">
        <f>VLOOKUP(Final_manabou_kanji_select[[#This Row],[Kanji no.]],Final_manabou_kanji[[Sr. no.]:[Meaning]],3,0)</f>
        <v>#N/A</v>
      </c>
      <c r="F351" s="32" t="e">
        <f>VLOOKUP(Final_manabou_kanji_select[[#This Row],[Kanji no.]],Final_manabou_kanji[[Sr. no.]:[Meaning]],4,0)</f>
        <v>#N/A</v>
      </c>
      <c r="G351" s="37" t="e">
        <f>VLOOKUP(Final_manabou_kanji_select[[#This Row],[Kanji no.]],Final_manabou_kanji[[Sr. no.]:[Meaning]],5,0)</f>
        <v>#N/A</v>
      </c>
      <c r="H351" t="e">
        <f>VLOOKUP(Final_manabou_kanji_select[[#This Row],[Kanji no.]],Final_manabou_kanji[[Sr. no.]:[Meaning]],7,0)</f>
        <v>#N/A</v>
      </c>
      <c r="I351" t="e">
        <f>VLOOKUP(Final_manabou_kanji_select[[#This Row],[Kanji no.]],Final_manabou_kanji[[Sr. no.]:[Meaning]],8,0)</f>
        <v>#N/A</v>
      </c>
      <c r="J351" s="3"/>
    </row>
    <row r="352" spans="2:10" ht="14.25" customHeight="1" x14ac:dyDescent="0.3">
      <c r="B352" s="37">
        <f>ROW()-ROW(Final_manabou_kanji_select[#Headers])</f>
        <v>350</v>
      </c>
      <c r="C35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2" s="37" t="e">
        <f>VLOOKUP(Final_manabou_kanji_select[[#This Row],[Kanji no.]],Raw_data_N2_Kanji[[Sr. no.]:[Lecture_no]],3,0)</f>
        <v>#N/A</v>
      </c>
      <c r="E352" s="37" t="e">
        <f>VLOOKUP(Final_manabou_kanji_select[[#This Row],[Kanji no.]],Final_manabou_kanji[[Sr. no.]:[Meaning]],3,0)</f>
        <v>#N/A</v>
      </c>
      <c r="F352" s="32" t="e">
        <f>VLOOKUP(Final_manabou_kanji_select[[#This Row],[Kanji no.]],Final_manabou_kanji[[Sr. no.]:[Meaning]],4,0)</f>
        <v>#N/A</v>
      </c>
      <c r="G352" s="37" t="e">
        <f>VLOOKUP(Final_manabou_kanji_select[[#This Row],[Kanji no.]],Final_manabou_kanji[[Sr. no.]:[Meaning]],5,0)</f>
        <v>#N/A</v>
      </c>
      <c r="H352" t="e">
        <f>VLOOKUP(Final_manabou_kanji_select[[#This Row],[Kanji no.]],Final_manabou_kanji[[Sr. no.]:[Meaning]],7,0)</f>
        <v>#N/A</v>
      </c>
      <c r="I352" t="e">
        <f>VLOOKUP(Final_manabou_kanji_select[[#This Row],[Kanji no.]],Final_manabou_kanji[[Sr. no.]:[Meaning]],8,0)</f>
        <v>#N/A</v>
      </c>
      <c r="J352" s="3"/>
    </row>
    <row r="353" spans="2:10" ht="14.25" customHeight="1" x14ac:dyDescent="0.3">
      <c r="B353" s="37">
        <f>ROW()-ROW(Final_manabou_kanji_select[#Headers])</f>
        <v>351</v>
      </c>
      <c r="C35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3" s="37" t="e">
        <f>VLOOKUP(Final_manabou_kanji_select[[#This Row],[Kanji no.]],Raw_data_N2_Kanji[[Sr. no.]:[Lecture_no]],3,0)</f>
        <v>#N/A</v>
      </c>
      <c r="E353" s="37" t="e">
        <f>VLOOKUP(Final_manabou_kanji_select[[#This Row],[Kanji no.]],Final_manabou_kanji[[Sr. no.]:[Meaning]],3,0)</f>
        <v>#N/A</v>
      </c>
      <c r="F353" s="32" t="e">
        <f>VLOOKUP(Final_manabou_kanji_select[[#This Row],[Kanji no.]],Final_manabou_kanji[[Sr. no.]:[Meaning]],4,0)</f>
        <v>#N/A</v>
      </c>
      <c r="G353" s="37" t="e">
        <f>VLOOKUP(Final_manabou_kanji_select[[#This Row],[Kanji no.]],Final_manabou_kanji[[Sr. no.]:[Meaning]],5,0)</f>
        <v>#N/A</v>
      </c>
      <c r="H353" t="e">
        <f>VLOOKUP(Final_manabou_kanji_select[[#This Row],[Kanji no.]],Final_manabou_kanji[[Sr. no.]:[Meaning]],7,0)</f>
        <v>#N/A</v>
      </c>
      <c r="I353" t="e">
        <f>VLOOKUP(Final_manabou_kanji_select[[#This Row],[Kanji no.]],Final_manabou_kanji[[Sr. no.]:[Meaning]],8,0)</f>
        <v>#N/A</v>
      </c>
      <c r="J353" s="3"/>
    </row>
    <row r="354" spans="2:10" ht="14.25" customHeight="1" x14ac:dyDescent="0.3">
      <c r="B354" s="37">
        <f>ROW()-ROW(Final_manabou_kanji_select[#Headers])</f>
        <v>352</v>
      </c>
      <c r="C35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4" s="37" t="e">
        <f>VLOOKUP(Final_manabou_kanji_select[[#This Row],[Kanji no.]],Raw_data_N2_Kanji[[Sr. no.]:[Lecture_no]],3,0)</f>
        <v>#N/A</v>
      </c>
      <c r="E354" s="37" t="e">
        <f>VLOOKUP(Final_manabou_kanji_select[[#This Row],[Kanji no.]],Final_manabou_kanji[[Sr. no.]:[Meaning]],3,0)</f>
        <v>#N/A</v>
      </c>
      <c r="F354" s="32" t="e">
        <f>VLOOKUP(Final_manabou_kanji_select[[#This Row],[Kanji no.]],Final_manabou_kanji[[Sr. no.]:[Meaning]],4,0)</f>
        <v>#N/A</v>
      </c>
      <c r="G354" s="37" t="e">
        <f>VLOOKUP(Final_manabou_kanji_select[[#This Row],[Kanji no.]],Final_manabou_kanji[[Sr. no.]:[Meaning]],5,0)</f>
        <v>#N/A</v>
      </c>
      <c r="H354" t="e">
        <f>VLOOKUP(Final_manabou_kanji_select[[#This Row],[Kanji no.]],Final_manabou_kanji[[Sr. no.]:[Meaning]],7,0)</f>
        <v>#N/A</v>
      </c>
      <c r="I354" t="e">
        <f>VLOOKUP(Final_manabou_kanji_select[[#This Row],[Kanji no.]],Final_manabou_kanji[[Sr. no.]:[Meaning]],8,0)</f>
        <v>#N/A</v>
      </c>
      <c r="J354" s="3"/>
    </row>
    <row r="355" spans="2:10" ht="14.25" customHeight="1" x14ac:dyDescent="0.3">
      <c r="B355" s="37">
        <f>ROW()-ROW(Final_manabou_kanji_select[#Headers])</f>
        <v>353</v>
      </c>
      <c r="C35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5" s="37" t="e">
        <f>VLOOKUP(Final_manabou_kanji_select[[#This Row],[Kanji no.]],Raw_data_N2_Kanji[[Sr. no.]:[Lecture_no]],3,0)</f>
        <v>#N/A</v>
      </c>
      <c r="E355" s="37" t="e">
        <f>VLOOKUP(Final_manabou_kanji_select[[#This Row],[Kanji no.]],Final_manabou_kanji[[Sr. no.]:[Meaning]],3,0)</f>
        <v>#N/A</v>
      </c>
      <c r="F355" s="32" t="e">
        <f>VLOOKUP(Final_manabou_kanji_select[[#This Row],[Kanji no.]],Final_manabou_kanji[[Sr. no.]:[Meaning]],4,0)</f>
        <v>#N/A</v>
      </c>
      <c r="G355" s="37" t="e">
        <f>VLOOKUP(Final_manabou_kanji_select[[#This Row],[Kanji no.]],Final_manabou_kanji[[Sr. no.]:[Meaning]],5,0)</f>
        <v>#N/A</v>
      </c>
      <c r="H355" t="e">
        <f>VLOOKUP(Final_manabou_kanji_select[[#This Row],[Kanji no.]],Final_manabou_kanji[[Sr. no.]:[Meaning]],7,0)</f>
        <v>#N/A</v>
      </c>
      <c r="I355" t="e">
        <f>VLOOKUP(Final_manabou_kanji_select[[#This Row],[Kanji no.]],Final_manabou_kanji[[Sr. no.]:[Meaning]],8,0)</f>
        <v>#N/A</v>
      </c>
      <c r="J355" s="3"/>
    </row>
    <row r="356" spans="2:10" ht="14.25" customHeight="1" x14ac:dyDescent="0.3">
      <c r="B356" s="37">
        <f>ROW()-ROW(Final_manabou_kanji_select[#Headers])</f>
        <v>354</v>
      </c>
      <c r="C35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6" s="37" t="e">
        <f>VLOOKUP(Final_manabou_kanji_select[[#This Row],[Kanji no.]],Raw_data_N2_Kanji[[Sr. no.]:[Lecture_no]],3,0)</f>
        <v>#N/A</v>
      </c>
      <c r="E356" s="37" t="e">
        <f>VLOOKUP(Final_manabou_kanji_select[[#This Row],[Kanji no.]],Final_manabou_kanji[[Sr. no.]:[Meaning]],3,0)</f>
        <v>#N/A</v>
      </c>
      <c r="F356" s="32" t="e">
        <f>VLOOKUP(Final_manabou_kanji_select[[#This Row],[Kanji no.]],Final_manabou_kanji[[Sr. no.]:[Meaning]],4,0)</f>
        <v>#N/A</v>
      </c>
      <c r="G356" s="37" t="e">
        <f>VLOOKUP(Final_manabou_kanji_select[[#This Row],[Kanji no.]],Final_manabou_kanji[[Sr. no.]:[Meaning]],5,0)</f>
        <v>#N/A</v>
      </c>
      <c r="H356" t="e">
        <f>VLOOKUP(Final_manabou_kanji_select[[#This Row],[Kanji no.]],Final_manabou_kanji[[Sr. no.]:[Meaning]],7,0)</f>
        <v>#N/A</v>
      </c>
      <c r="I356" t="e">
        <f>VLOOKUP(Final_manabou_kanji_select[[#This Row],[Kanji no.]],Final_manabou_kanji[[Sr. no.]:[Meaning]],8,0)</f>
        <v>#N/A</v>
      </c>
      <c r="J356" s="3"/>
    </row>
    <row r="357" spans="2:10" ht="14.25" customHeight="1" x14ac:dyDescent="0.3">
      <c r="B357" s="37">
        <f>ROW()-ROW(Final_manabou_kanji_select[#Headers])</f>
        <v>355</v>
      </c>
      <c r="C35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7" s="37" t="e">
        <f>VLOOKUP(Final_manabou_kanji_select[[#This Row],[Kanji no.]],Raw_data_N2_Kanji[[Sr. no.]:[Lecture_no]],3,0)</f>
        <v>#N/A</v>
      </c>
      <c r="E357" s="37" t="e">
        <f>VLOOKUP(Final_manabou_kanji_select[[#This Row],[Kanji no.]],Final_manabou_kanji[[Sr. no.]:[Meaning]],3,0)</f>
        <v>#N/A</v>
      </c>
      <c r="F357" s="32" t="e">
        <f>VLOOKUP(Final_manabou_kanji_select[[#This Row],[Kanji no.]],Final_manabou_kanji[[Sr. no.]:[Meaning]],4,0)</f>
        <v>#N/A</v>
      </c>
      <c r="G357" s="37" t="e">
        <f>VLOOKUP(Final_manabou_kanji_select[[#This Row],[Kanji no.]],Final_manabou_kanji[[Sr. no.]:[Meaning]],5,0)</f>
        <v>#N/A</v>
      </c>
      <c r="H357" t="e">
        <f>VLOOKUP(Final_manabou_kanji_select[[#This Row],[Kanji no.]],Final_manabou_kanji[[Sr. no.]:[Meaning]],7,0)</f>
        <v>#N/A</v>
      </c>
      <c r="I357" t="e">
        <f>VLOOKUP(Final_manabou_kanji_select[[#This Row],[Kanji no.]],Final_manabou_kanji[[Sr. no.]:[Meaning]],8,0)</f>
        <v>#N/A</v>
      </c>
      <c r="J357" s="3"/>
    </row>
    <row r="358" spans="2:10" ht="14.25" customHeight="1" x14ac:dyDescent="0.3">
      <c r="B358" s="37">
        <f>ROW()-ROW(Final_manabou_kanji_select[#Headers])</f>
        <v>356</v>
      </c>
      <c r="C35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8" s="37" t="e">
        <f>VLOOKUP(Final_manabou_kanji_select[[#This Row],[Kanji no.]],Raw_data_N2_Kanji[[Sr. no.]:[Lecture_no]],3,0)</f>
        <v>#N/A</v>
      </c>
      <c r="E358" s="37" t="e">
        <f>VLOOKUP(Final_manabou_kanji_select[[#This Row],[Kanji no.]],Final_manabou_kanji[[Sr. no.]:[Meaning]],3,0)</f>
        <v>#N/A</v>
      </c>
      <c r="F358" s="32" t="e">
        <f>VLOOKUP(Final_manabou_kanji_select[[#This Row],[Kanji no.]],Final_manabou_kanji[[Sr. no.]:[Meaning]],4,0)</f>
        <v>#N/A</v>
      </c>
      <c r="G358" s="37" t="e">
        <f>VLOOKUP(Final_manabou_kanji_select[[#This Row],[Kanji no.]],Final_manabou_kanji[[Sr. no.]:[Meaning]],5,0)</f>
        <v>#N/A</v>
      </c>
      <c r="H358" t="e">
        <f>VLOOKUP(Final_manabou_kanji_select[[#This Row],[Kanji no.]],Final_manabou_kanji[[Sr. no.]:[Meaning]],7,0)</f>
        <v>#N/A</v>
      </c>
      <c r="I358" t="e">
        <f>VLOOKUP(Final_manabou_kanji_select[[#This Row],[Kanji no.]],Final_manabou_kanji[[Sr. no.]:[Meaning]],8,0)</f>
        <v>#N/A</v>
      </c>
      <c r="J358" s="3"/>
    </row>
    <row r="359" spans="2:10" ht="14.25" customHeight="1" x14ac:dyDescent="0.3">
      <c r="B359" s="37">
        <f>ROW()-ROW(Final_manabou_kanji_select[#Headers])</f>
        <v>357</v>
      </c>
      <c r="C35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59" s="37" t="e">
        <f>VLOOKUP(Final_manabou_kanji_select[[#This Row],[Kanji no.]],Raw_data_N2_Kanji[[Sr. no.]:[Lecture_no]],3,0)</f>
        <v>#N/A</v>
      </c>
      <c r="E359" s="37" t="e">
        <f>VLOOKUP(Final_manabou_kanji_select[[#This Row],[Kanji no.]],Final_manabou_kanji[[Sr. no.]:[Meaning]],3,0)</f>
        <v>#N/A</v>
      </c>
      <c r="F359" s="32" t="e">
        <f>VLOOKUP(Final_manabou_kanji_select[[#This Row],[Kanji no.]],Final_manabou_kanji[[Sr. no.]:[Meaning]],4,0)</f>
        <v>#N/A</v>
      </c>
      <c r="G359" s="37" t="e">
        <f>VLOOKUP(Final_manabou_kanji_select[[#This Row],[Kanji no.]],Final_manabou_kanji[[Sr. no.]:[Meaning]],5,0)</f>
        <v>#N/A</v>
      </c>
      <c r="H359" t="e">
        <f>VLOOKUP(Final_manabou_kanji_select[[#This Row],[Kanji no.]],Final_manabou_kanji[[Sr. no.]:[Meaning]],7,0)</f>
        <v>#N/A</v>
      </c>
      <c r="I359" t="e">
        <f>VLOOKUP(Final_manabou_kanji_select[[#This Row],[Kanji no.]],Final_manabou_kanji[[Sr. no.]:[Meaning]],8,0)</f>
        <v>#N/A</v>
      </c>
      <c r="J359" s="3"/>
    </row>
    <row r="360" spans="2:10" ht="14.25" customHeight="1" x14ac:dyDescent="0.3">
      <c r="B360" s="37">
        <f>ROW()-ROW(Final_manabou_kanji_select[#Headers])</f>
        <v>358</v>
      </c>
      <c r="C36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0" s="37" t="e">
        <f>VLOOKUP(Final_manabou_kanji_select[[#This Row],[Kanji no.]],Raw_data_N2_Kanji[[Sr. no.]:[Lecture_no]],3,0)</f>
        <v>#N/A</v>
      </c>
      <c r="E360" s="37" t="e">
        <f>VLOOKUP(Final_manabou_kanji_select[[#This Row],[Kanji no.]],Final_manabou_kanji[[Sr. no.]:[Meaning]],3,0)</f>
        <v>#N/A</v>
      </c>
      <c r="F360" s="32" t="e">
        <f>VLOOKUP(Final_manabou_kanji_select[[#This Row],[Kanji no.]],Final_manabou_kanji[[Sr. no.]:[Meaning]],4,0)</f>
        <v>#N/A</v>
      </c>
      <c r="G360" s="37" t="e">
        <f>VLOOKUP(Final_manabou_kanji_select[[#This Row],[Kanji no.]],Final_manabou_kanji[[Sr. no.]:[Meaning]],5,0)</f>
        <v>#N/A</v>
      </c>
      <c r="H360" t="e">
        <f>VLOOKUP(Final_manabou_kanji_select[[#This Row],[Kanji no.]],Final_manabou_kanji[[Sr. no.]:[Meaning]],7,0)</f>
        <v>#N/A</v>
      </c>
      <c r="I360" t="e">
        <f>VLOOKUP(Final_manabou_kanji_select[[#This Row],[Kanji no.]],Final_manabou_kanji[[Sr. no.]:[Meaning]],8,0)</f>
        <v>#N/A</v>
      </c>
      <c r="J360" s="3"/>
    </row>
    <row r="361" spans="2:10" ht="14.25" customHeight="1" x14ac:dyDescent="0.3">
      <c r="B361" s="37">
        <f>ROW()-ROW(Final_manabou_kanji_select[#Headers])</f>
        <v>359</v>
      </c>
      <c r="C36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1" s="37" t="e">
        <f>VLOOKUP(Final_manabou_kanji_select[[#This Row],[Kanji no.]],Raw_data_N2_Kanji[[Sr. no.]:[Lecture_no]],3,0)</f>
        <v>#N/A</v>
      </c>
      <c r="E361" s="37" t="e">
        <f>VLOOKUP(Final_manabou_kanji_select[[#This Row],[Kanji no.]],Final_manabou_kanji[[Sr. no.]:[Meaning]],3,0)</f>
        <v>#N/A</v>
      </c>
      <c r="F361" s="32" t="e">
        <f>VLOOKUP(Final_manabou_kanji_select[[#This Row],[Kanji no.]],Final_manabou_kanji[[Sr. no.]:[Meaning]],4,0)</f>
        <v>#N/A</v>
      </c>
      <c r="G361" s="37" t="e">
        <f>VLOOKUP(Final_manabou_kanji_select[[#This Row],[Kanji no.]],Final_manabou_kanji[[Sr. no.]:[Meaning]],5,0)</f>
        <v>#N/A</v>
      </c>
      <c r="H361" t="e">
        <f>VLOOKUP(Final_manabou_kanji_select[[#This Row],[Kanji no.]],Final_manabou_kanji[[Sr. no.]:[Meaning]],7,0)</f>
        <v>#N/A</v>
      </c>
      <c r="I361" t="e">
        <f>VLOOKUP(Final_manabou_kanji_select[[#This Row],[Kanji no.]],Final_manabou_kanji[[Sr. no.]:[Meaning]],8,0)</f>
        <v>#N/A</v>
      </c>
      <c r="J361" s="3"/>
    </row>
    <row r="362" spans="2:10" ht="14.25" customHeight="1" x14ac:dyDescent="0.3">
      <c r="B362" s="37">
        <f>ROW()-ROW(Final_manabou_kanji_select[#Headers])</f>
        <v>360</v>
      </c>
      <c r="C36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2" s="37" t="e">
        <f>VLOOKUP(Final_manabou_kanji_select[[#This Row],[Kanji no.]],Raw_data_N2_Kanji[[Sr. no.]:[Lecture_no]],3,0)</f>
        <v>#N/A</v>
      </c>
      <c r="E362" s="37" t="e">
        <f>VLOOKUP(Final_manabou_kanji_select[[#This Row],[Kanji no.]],Final_manabou_kanji[[Sr. no.]:[Meaning]],3,0)</f>
        <v>#N/A</v>
      </c>
      <c r="F362" s="32" t="e">
        <f>VLOOKUP(Final_manabou_kanji_select[[#This Row],[Kanji no.]],Final_manabou_kanji[[Sr. no.]:[Meaning]],4,0)</f>
        <v>#N/A</v>
      </c>
      <c r="G362" s="37" t="e">
        <f>VLOOKUP(Final_manabou_kanji_select[[#This Row],[Kanji no.]],Final_manabou_kanji[[Sr. no.]:[Meaning]],5,0)</f>
        <v>#N/A</v>
      </c>
      <c r="H362" t="e">
        <f>VLOOKUP(Final_manabou_kanji_select[[#This Row],[Kanji no.]],Final_manabou_kanji[[Sr. no.]:[Meaning]],7,0)</f>
        <v>#N/A</v>
      </c>
      <c r="I362" t="e">
        <f>VLOOKUP(Final_manabou_kanji_select[[#This Row],[Kanji no.]],Final_manabou_kanji[[Sr. no.]:[Meaning]],8,0)</f>
        <v>#N/A</v>
      </c>
      <c r="J362" s="3"/>
    </row>
    <row r="363" spans="2:10" ht="14.25" customHeight="1" x14ac:dyDescent="0.3">
      <c r="B363" s="37">
        <f>ROW()-ROW(Final_manabou_kanji_select[#Headers])</f>
        <v>361</v>
      </c>
      <c r="C36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3" s="37" t="e">
        <f>VLOOKUP(Final_manabou_kanji_select[[#This Row],[Kanji no.]],Raw_data_N2_Kanji[[Sr. no.]:[Lecture_no]],3,0)</f>
        <v>#N/A</v>
      </c>
      <c r="E363" s="37" t="e">
        <f>VLOOKUP(Final_manabou_kanji_select[[#This Row],[Kanji no.]],Final_manabou_kanji[[Sr. no.]:[Meaning]],3,0)</f>
        <v>#N/A</v>
      </c>
      <c r="F363" s="32" t="e">
        <f>VLOOKUP(Final_manabou_kanji_select[[#This Row],[Kanji no.]],Final_manabou_kanji[[Sr. no.]:[Meaning]],4,0)</f>
        <v>#N/A</v>
      </c>
      <c r="G363" s="37" t="e">
        <f>VLOOKUP(Final_manabou_kanji_select[[#This Row],[Kanji no.]],Final_manabou_kanji[[Sr. no.]:[Meaning]],5,0)</f>
        <v>#N/A</v>
      </c>
      <c r="H363" t="e">
        <f>VLOOKUP(Final_manabou_kanji_select[[#This Row],[Kanji no.]],Final_manabou_kanji[[Sr. no.]:[Meaning]],7,0)</f>
        <v>#N/A</v>
      </c>
      <c r="I363" t="e">
        <f>VLOOKUP(Final_manabou_kanji_select[[#This Row],[Kanji no.]],Final_manabou_kanji[[Sr. no.]:[Meaning]],8,0)</f>
        <v>#N/A</v>
      </c>
      <c r="J363" s="3"/>
    </row>
    <row r="364" spans="2:10" ht="14.25" customHeight="1" x14ac:dyDescent="0.3">
      <c r="B364" s="37">
        <f>ROW()-ROW(Final_manabou_kanji_select[#Headers])</f>
        <v>362</v>
      </c>
      <c r="C36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4" s="37" t="e">
        <f>VLOOKUP(Final_manabou_kanji_select[[#This Row],[Kanji no.]],Raw_data_N2_Kanji[[Sr. no.]:[Lecture_no]],3,0)</f>
        <v>#N/A</v>
      </c>
      <c r="E364" s="37" t="e">
        <f>VLOOKUP(Final_manabou_kanji_select[[#This Row],[Kanji no.]],Final_manabou_kanji[[Sr. no.]:[Meaning]],3,0)</f>
        <v>#N/A</v>
      </c>
      <c r="F364" s="32" t="e">
        <f>VLOOKUP(Final_manabou_kanji_select[[#This Row],[Kanji no.]],Final_manabou_kanji[[Sr. no.]:[Meaning]],4,0)</f>
        <v>#N/A</v>
      </c>
      <c r="G364" s="37" t="e">
        <f>VLOOKUP(Final_manabou_kanji_select[[#This Row],[Kanji no.]],Final_manabou_kanji[[Sr. no.]:[Meaning]],5,0)</f>
        <v>#N/A</v>
      </c>
      <c r="H364" t="e">
        <f>VLOOKUP(Final_manabou_kanji_select[[#This Row],[Kanji no.]],Final_manabou_kanji[[Sr. no.]:[Meaning]],7,0)</f>
        <v>#N/A</v>
      </c>
      <c r="I364" t="e">
        <f>VLOOKUP(Final_manabou_kanji_select[[#This Row],[Kanji no.]],Final_manabou_kanji[[Sr. no.]:[Meaning]],8,0)</f>
        <v>#N/A</v>
      </c>
      <c r="J364" s="3"/>
    </row>
    <row r="365" spans="2:10" ht="14.25" customHeight="1" x14ac:dyDescent="0.3">
      <c r="B365" s="37">
        <f>ROW()-ROW(Final_manabou_kanji_select[#Headers])</f>
        <v>363</v>
      </c>
      <c r="C3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5" s="37" t="e">
        <f>VLOOKUP(Final_manabou_kanji_select[[#This Row],[Kanji no.]],Raw_data_N2_Kanji[[Sr. no.]:[Lecture_no]],3,0)</f>
        <v>#N/A</v>
      </c>
      <c r="E365" s="37" t="e">
        <f>VLOOKUP(Final_manabou_kanji_select[[#This Row],[Kanji no.]],Final_manabou_kanji[[Sr. no.]:[Meaning]],3,0)</f>
        <v>#N/A</v>
      </c>
      <c r="F365" s="32" t="e">
        <f>VLOOKUP(Final_manabou_kanji_select[[#This Row],[Kanji no.]],Final_manabou_kanji[[Sr. no.]:[Meaning]],4,0)</f>
        <v>#N/A</v>
      </c>
      <c r="G365" s="37" t="e">
        <f>VLOOKUP(Final_manabou_kanji_select[[#This Row],[Kanji no.]],Final_manabou_kanji[[Sr. no.]:[Meaning]],5,0)</f>
        <v>#N/A</v>
      </c>
      <c r="H365" t="e">
        <f>VLOOKUP(Final_manabou_kanji_select[[#This Row],[Kanji no.]],Final_manabou_kanji[[Sr. no.]:[Meaning]],7,0)</f>
        <v>#N/A</v>
      </c>
      <c r="I365" t="e">
        <f>VLOOKUP(Final_manabou_kanji_select[[#This Row],[Kanji no.]],Final_manabou_kanji[[Sr. no.]:[Meaning]],8,0)</f>
        <v>#N/A</v>
      </c>
      <c r="J365" s="3"/>
    </row>
    <row r="366" spans="2:10" ht="14.25" customHeight="1" x14ac:dyDescent="0.3">
      <c r="B366" s="37">
        <f>ROW()-ROW(Final_manabou_kanji_select[#Headers])</f>
        <v>364</v>
      </c>
      <c r="C3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6" s="37" t="e">
        <f>VLOOKUP(Final_manabou_kanji_select[[#This Row],[Kanji no.]],Raw_data_N2_Kanji[[Sr. no.]:[Lecture_no]],3,0)</f>
        <v>#N/A</v>
      </c>
      <c r="E366" s="37" t="e">
        <f>VLOOKUP(Final_manabou_kanji_select[[#This Row],[Kanji no.]],Final_manabou_kanji[[Sr. no.]:[Meaning]],3,0)</f>
        <v>#N/A</v>
      </c>
      <c r="F366" s="32" t="e">
        <f>VLOOKUP(Final_manabou_kanji_select[[#This Row],[Kanji no.]],Final_manabou_kanji[[Sr. no.]:[Meaning]],4,0)</f>
        <v>#N/A</v>
      </c>
      <c r="G366" s="37" t="e">
        <f>VLOOKUP(Final_manabou_kanji_select[[#This Row],[Kanji no.]],Final_manabou_kanji[[Sr. no.]:[Meaning]],5,0)</f>
        <v>#N/A</v>
      </c>
      <c r="H366" t="e">
        <f>VLOOKUP(Final_manabou_kanji_select[[#This Row],[Kanji no.]],Final_manabou_kanji[[Sr. no.]:[Meaning]],7,0)</f>
        <v>#N/A</v>
      </c>
      <c r="I366" t="e">
        <f>VLOOKUP(Final_manabou_kanji_select[[#This Row],[Kanji no.]],Final_manabou_kanji[[Sr. no.]:[Meaning]],8,0)</f>
        <v>#N/A</v>
      </c>
      <c r="J366" s="3"/>
    </row>
    <row r="367" spans="2:10" ht="14.25" customHeight="1" x14ac:dyDescent="0.3">
      <c r="B367" s="37">
        <f>ROW()-ROW(Final_manabou_kanji_select[#Headers])</f>
        <v>365</v>
      </c>
      <c r="C3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7" s="37" t="e">
        <f>VLOOKUP(Final_manabou_kanji_select[[#This Row],[Kanji no.]],Raw_data_N2_Kanji[[Sr. no.]:[Lecture_no]],3,0)</f>
        <v>#N/A</v>
      </c>
      <c r="E367" s="37" t="e">
        <f>VLOOKUP(Final_manabou_kanji_select[[#This Row],[Kanji no.]],Final_manabou_kanji[[Sr. no.]:[Meaning]],3,0)</f>
        <v>#N/A</v>
      </c>
      <c r="F367" s="32" t="e">
        <f>VLOOKUP(Final_manabou_kanji_select[[#This Row],[Kanji no.]],Final_manabou_kanji[[Sr. no.]:[Meaning]],4,0)</f>
        <v>#N/A</v>
      </c>
      <c r="G367" s="37" t="e">
        <f>VLOOKUP(Final_manabou_kanji_select[[#This Row],[Kanji no.]],Final_manabou_kanji[[Sr. no.]:[Meaning]],5,0)</f>
        <v>#N/A</v>
      </c>
      <c r="H367" t="e">
        <f>VLOOKUP(Final_manabou_kanji_select[[#This Row],[Kanji no.]],Final_manabou_kanji[[Sr. no.]:[Meaning]],7,0)</f>
        <v>#N/A</v>
      </c>
      <c r="I367" t="e">
        <f>VLOOKUP(Final_manabou_kanji_select[[#This Row],[Kanji no.]],Final_manabou_kanji[[Sr. no.]:[Meaning]],8,0)</f>
        <v>#N/A</v>
      </c>
      <c r="J367" s="3"/>
    </row>
    <row r="368" spans="2:10" ht="14.25" customHeight="1" x14ac:dyDescent="0.3">
      <c r="B368" s="37">
        <f>ROW()-ROW(Final_manabou_kanji_select[#Headers])</f>
        <v>366</v>
      </c>
      <c r="C3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8" s="37" t="e">
        <f>VLOOKUP(Final_manabou_kanji_select[[#This Row],[Kanji no.]],Raw_data_N2_Kanji[[Sr. no.]:[Lecture_no]],3,0)</f>
        <v>#N/A</v>
      </c>
      <c r="E368" s="37" t="e">
        <f>VLOOKUP(Final_manabou_kanji_select[[#This Row],[Kanji no.]],Final_manabou_kanji[[Sr. no.]:[Meaning]],3,0)</f>
        <v>#N/A</v>
      </c>
      <c r="F368" s="32" t="e">
        <f>VLOOKUP(Final_manabou_kanji_select[[#This Row],[Kanji no.]],Final_manabou_kanji[[Sr. no.]:[Meaning]],4,0)</f>
        <v>#N/A</v>
      </c>
      <c r="G368" s="37" t="e">
        <f>VLOOKUP(Final_manabou_kanji_select[[#This Row],[Kanji no.]],Final_manabou_kanji[[Sr. no.]:[Meaning]],5,0)</f>
        <v>#N/A</v>
      </c>
      <c r="H368" t="e">
        <f>VLOOKUP(Final_manabou_kanji_select[[#This Row],[Kanji no.]],Final_manabou_kanji[[Sr. no.]:[Meaning]],7,0)</f>
        <v>#N/A</v>
      </c>
      <c r="I368" t="e">
        <f>VLOOKUP(Final_manabou_kanji_select[[#This Row],[Kanji no.]],Final_manabou_kanji[[Sr. no.]:[Meaning]],8,0)</f>
        <v>#N/A</v>
      </c>
      <c r="J368" s="3"/>
    </row>
    <row r="369" spans="2:10" ht="14.25" customHeight="1" x14ac:dyDescent="0.3">
      <c r="B369" s="37">
        <f>ROW()-ROW(Final_manabou_kanji_select[#Headers])</f>
        <v>367</v>
      </c>
      <c r="C36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69" s="37" t="e">
        <f>VLOOKUP(Final_manabou_kanji_select[[#This Row],[Kanji no.]],Raw_data_N2_Kanji[[Sr. no.]:[Lecture_no]],3,0)</f>
        <v>#N/A</v>
      </c>
      <c r="E369" s="37" t="e">
        <f>VLOOKUP(Final_manabou_kanji_select[[#This Row],[Kanji no.]],Final_manabou_kanji[[Sr. no.]:[Meaning]],3,0)</f>
        <v>#N/A</v>
      </c>
      <c r="F369" s="32" t="e">
        <f>VLOOKUP(Final_manabou_kanji_select[[#This Row],[Kanji no.]],Final_manabou_kanji[[Sr. no.]:[Meaning]],4,0)</f>
        <v>#N/A</v>
      </c>
      <c r="G369" s="37" t="e">
        <f>VLOOKUP(Final_manabou_kanji_select[[#This Row],[Kanji no.]],Final_manabou_kanji[[Sr. no.]:[Meaning]],5,0)</f>
        <v>#N/A</v>
      </c>
      <c r="H369" t="e">
        <f>VLOOKUP(Final_manabou_kanji_select[[#This Row],[Kanji no.]],Final_manabou_kanji[[Sr. no.]:[Meaning]],7,0)</f>
        <v>#N/A</v>
      </c>
      <c r="I369" t="e">
        <f>VLOOKUP(Final_manabou_kanji_select[[#This Row],[Kanji no.]],Final_manabou_kanji[[Sr. no.]:[Meaning]],8,0)</f>
        <v>#N/A</v>
      </c>
      <c r="J369" s="3"/>
    </row>
    <row r="370" spans="2:10" ht="14.25" customHeight="1" x14ac:dyDescent="0.3">
      <c r="B370" s="37">
        <f>ROW()-ROW(Final_manabou_kanji_select[#Headers])</f>
        <v>368</v>
      </c>
      <c r="C37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0" s="37" t="e">
        <f>VLOOKUP(Final_manabou_kanji_select[[#This Row],[Kanji no.]],Raw_data_N2_Kanji[[Sr. no.]:[Lecture_no]],3,0)</f>
        <v>#N/A</v>
      </c>
      <c r="E370" s="37" t="e">
        <f>VLOOKUP(Final_manabou_kanji_select[[#This Row],[Kanji no.]],Final_manabou_kanji[[Sr. no.]:[Meaning]],3,0)</f>
        <v>#N/A</v>
      </c>
      <c r="F370" s="32" t="e">
        <f>VLOOKUP(Final_manabou_kanji_select[[#This Row],[Kanji no.]],Final_manabou_kanji[[Sr. no.]:[Meaning]],4,0)</f>
        <v>#N/A</v>
      </c>
      <c r="G370" s="37" t="e">
        <f>VLOOKUP(Final_manabou_kanji_select[[#This Row],[Kanji no.]],Final_manabou_kanji[[Sr. no.]:[Meaning]],5,0)</f>
        <v>#N/A</v>
      </c>
      <c r="H370" t="e">
        <f>VLOOKUP(Final_manabou_kanji_select[[#This Row],[Kanji no.]],Final_manabou_kanji[[Sr. no.]:[Meaning]],7,0)</f>
        <v>#N/A</v>
      </c>
      <c r="I370" t="e">
        <f>VLOOKUP(Final_manabou_kanji_select[[#This Row],[Kanji no.]],Final_manabou_kanji[[Sr. no.]:[Meaning]],8,0)</f>
        <v>#N/A</v>
      </c>
      <c r="J370" s="3"/>
    </row>
    <row r="371" spans="2:10" ht="14.25" customHeight="1" x14ac:dyDescent="0.3">
      <c r="B371" s="37">
        <f>ROW()-ROW(Final_manabou_kanji_select[#Headers])</f>
        <v>369</v>
      </c>
      <c r="C37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1" s="37" t="e">
        <f>VLOOKUP(Final_manabou_kanji_select[[#This Row],[Kanji no.]],Raw_data_N2_Kanji[[Sr. no.]:[Lecture_no]],3,0)</f>
        <v>#N/A</v>
      </c>
      <c r="E371" s="37" t="e">
        <f>VLOOKUP(Final_manabou_kanji_select[[#This Row],[Kanji no.]],Final_manabou_kanji[[Sr. no.]:[Meaning]],3,0)</f>
        <v>#N/A</v>
      </c>
      <c r="F371" s="32" t="e">
        <f>VLOOKUP(Final_manabou_kanji_select[[#This Row],[Kanji no.]],Final_manabou_kanji[[Sr. no.]:[Meaning]],4,0)</f>
        <v>#N/A</v>
      </c>
      <c r="G371" s="37" t="e">
        <f>VLOOKUP(Final_manabou_kanji_select[[#This Row],[Kanji no.]],Final_manabou_kanji[[Sr. no.]:[Meaning]],5,0)</f>
        <v>#N/A</v>
      </c>
      <c r="H371" t="e">
        <f>VLOOKUP(Final_manabou_kanji_select[[#This Row],[Kanji no.]],Final_manabou_kanji[[Sr. no.]:[Meaning]],7,0)</f>
        <v>#N/A</v>
      </c>
      <c r="I371" t="e">
        <f>VLOOKUP(Final_manabou_kanji_select[[#This Row],[Kanji no.]],Final_manabou_kanji[[Sr. no.]:[Meaning]],8,0)</f>
        <v>#N/A</v>
      </c>
      <c r="J371" s="3"/>
    </row>
    <row r="372" spans="2:10" ht="14.25" customHeight="1" x14ac:dyDescent="0.3">
      <c r="B372" s="37">
        <f>ROW()-ROW(Final_manabou_kanji_select[#Headers])</f>
        <v>370</v>
      </c>
      <c r="C37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2" s="37" t="e">
        <f>VLOOKUP(Final_manabou_kanji_select[[#This Row],[Kanji no.]],Raw_data_N2_Kanji[[Sr. no.]:[Lecture_no]],3,0)</f>
        <v>#N/A</v>
      </c>
      <c r="E372" s="37" t="e">
        <f>VLOOKUP(Final_manabou_kanji_select[[#This Row],[Kanji no.]],Final_manabou_kanji[[Sr. no.]:[Meaning]],3,0)</f>
        <v>#N/A</v>
      </c>
      <c r="F372" s="32" t="e">
        <f>VLOOKUP(Final_manabou_kanji_select[[#This Row],[Kanji no.]],Final_manabou_kanji[[Sr. no.]:[Meaning]],4,0)</f>
        <v>#N/A</v>
      </c>
      <c r="G372" s="37" t="e">
        <f>VLOOKUP(Final_manabou_kanji_select[[#This Row],[Kanji no.]],Final_manabou_kanji[[Sr. no.]:[Meaning]],5,0)</f>
        <v>#N/A</v>
      </c>
      <c r="H372" t="e">
        <f>VLOOKUP(Final_manabou_kanji_select[[#This Row],[Kanji no.]],Final_manabou_kanji[[Sr. no.]:[Meaning]],7,0)</f>
        <v>#N/A</v>
      </c>
      <c r="I372" t="e">
        <f>VLOOKUP(Final_manabou_kanji_select[[#This Row],[Kanji no.]],Final_manabou_kanji[[Sr. no.]:[Meaning]],8,0)</f>
        <v>#N/A</v>
      </c>
      <c r="J372" s="3"/>
    </row>
    <row r="373" spans="2:10" ht="14.25" customHeight="1" x14ac:dyDescent="0.3">
      <c r="B373" s="37">
        <f>ROW()-ROW(Final_manabou_kanji_select[#Headers])</f>
        <v>371</v>
      </c>
      <c r="C37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3" s="37" t="e">
        <f>VLOOKUP(Final_manabou_kanji_select[[#This Row],[Kanji no.]],Raw_data_N2_Kanji[[Sr. no.]:[Lecture_no]],3,0)</f>
        <v>#N/A</v>
      </c>
      <c r="E373" s="37" t="e">
        <f>VLOOKUP(Final_manabou_kanji_select[[#This Row],[Kanji no.]],Final_manabou_kanji[[Sr. no.]:[Meaning]],3,0)</f>
        <v>#N/A</v>
      </c>
      <c r="F373" s="32" t="e">
        <f>VLOOKUP(Final_manabou_kanji_select[[#This Row],[Kanji no.]],Final_manabou_kanji[[Sr. no.]:[Meaning]],4,0)</f>
        <v>#N/A</v>
      </c>
      <c r="G373" s="37" t="e">
        <f>VLOOKUP(Final_manabou_kanji_select[[#This Row],[Kanji no.]],Final_manabou_kanji[[Sr. no.]:[Meaning]],5,0)</f>
        <v>#N/A</v>
      </c>
      <c r="H373" t="e">
        <f>VLOOKUP(Final_manabou_kanji_select[[#This Row],[Kanji no.]],Final_manabou_kanji[[Sr. no.]:[Meaning]],7,0)</f>
        <v>#N/A</v>
      </c>
      <c r="I373" t="e">
        <f>VLOOKUP(Final_manabou_kanji_select[[#This Row],[Kanji no.]],Final_manabou_kanji[[Sr. no.]:[Meaning]],8,0)</f>
        <v>#N/A</v>
      </c>
      <c r="J373" s="3"/>
    </row>
    <row r="374" spans="2:10" ht="14.25" customHeight="1" x14ac:dyDescent="0.3">
      <c r="B374" s="37">
        <f>ROW()-ROW(Final_manabou_kanji_select[#Headers])</f>
        <v>372</v>
      </c>
      <c r="C37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4" s="37" t="e">
        <f>VLOOKUP(Final_manabou_kanji_select[[#This Row],[Kanji no.]],Raw_data_N2_Kanji[[Sr. no.]:[Lecture_no]],3,0)</f>
        <v>#N/A</v>
      </c>
      <c r="E374" s="37" t="e">
        <f>VLOOKUP(Final_manabou_kanji_select[[#This Row],[Kanji no.]],Final_manabou_kanji[[Sr. no.]:[Meaning]],3,0)</f>
        <v>#N/A</v>
      </c>
      <c r="F374" s="32" t="e">
        <f>VLOOKUP(Final_manabou_kanji_select[[#This Row],[Kanji no.]],Final_manabou_kanji[[Sr. no.]:[Meaning]],4,0)</f>
        <v>#N/A</v>
      </c>
      <c r="G374" s="37" t="e">
        <f>VLOOKUP(Final_manabou_kanji_select[[#This Row],[Kanji no.]],Final_manabou_kanji[[Sr. no.]:[Meaning]],5,0)</f>
        <v>#N/A</v>
      </c>
      <c r="H374" t="e">
        <f>VLOOKUP(Final_manabou_kanji_select[[#This Row],[Kanji no.]],Final_manabou_kanji[[Sr. no.]:[Meaning]],7,0)</f>
        <v>#N/A</v>
      </c>
      <c r="I374" t="e">
        <f>VLOOKUP(Final_manabou_kanji_select[[#This Row],[Kanji no.]],Final_manabou_kanji[[Sr. no.]:[Meaning]],8,0)</f>
        <v>#N/A</v>
      </c>
      <c r="J374" s="3"/>
    </row>
    <row r="375" spans="2:10" ht="14.25" customHeight="1" x14ac:dyDescent="0.3">
      <c r="B375" s="37">
        <f>ROW()-ROW(Final_manabou_kanji_select[#Headers])</f>
        <v>373</v>
      </c>
      <c r="C37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5" s="37" t="e">
        <f>VLOOKUP(Final_manabou_kanji_select[[#This Row],[Kanji no.]],Raw_data_N2_Kanji[[Sr. no.]:[Lecture_no]],3,0)</f>
        <v>#N/A</v>
      </c>
      <c r="E375" s="37" t="e">
        <f>VLOOKUP(Final_manabou_kanji_select[[#This Row],[Kanji no.]],Final_manabou_kanji[[Sr. no.]:[Meaning]],3,0)</f>
        <v>#N/A</v>
      </c>
      <c r="F375" s="32" t="e">
        <f>VLOOKUP(Final_manabou_kanji_select[[#This Row],[Kanji no.]],Final_manabou_kanji[[Sr. no.]:[Meaning]],4,0)</f>
        <v>#N/A</v>
      </c>
      <c r="G375" s="37" t="e">
        <f>VLOOKUP(Final_manabou_kanji_select[[#This Row],[Kanji no.]],Final_manabou_kanji[[Sr. no.]:[Meaning]],5,0)</f>
        <v>#N/A</v>
      </c>
      <c r="H375" t="e">
        <f>VLOOKUP(Final_manabou_kanji_select[[#This Row],[Kanji no.]],Final_manabou_kanji[[Sr. no.]:[Meaning]],7,0)</f>
        <v>#N/A</v>
      </c>
      <c r="I375" t="e">
        <f>VLOOKUP(Final_manabou_kanji_select[[#This Row],[Kanji no.]],Final_manabou_kanji[[Sr. no.]:[Meaning]],8,0)</f>
        <v>#N/A</v>
      </c>
      <c r="J375" s="3"/>
    </row>
    <row r="376" spans="2:10" ht="14.25" customHeight="1" x14ac:dyDescent="0.3">
      <c r="B376" s="37">
        <f>ROW()-ROW(Final_manabou_kanji_select[#Headers])</f>
        <v>374</v>
      </c>
      <c r="C37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6" s="37" t="e">
        <f>VLOOKUP(Final_manabou_kanji_select[[#This Row],[Kanji no.]],Raw_data_N2_Kanji[[Sr. no.]:[Lecture_no]],3,0)</f>
        <v>#N/A</v>
      </c>
      <c r="E376" s="37" t="e">
        <f>VLOOKUP(Final_manabou_kanji_select[[#This Row],[Kanji no.]],Final_manabou_kanji[[Sr. no.]:[Meaning]],3,0)</f>
        <v>#N/A</v>
      </c>
      <c r="F376" s="32" t="e">
        <f>VLOOKUP(Final_manabou_kanji_select[[#This Row],[Kanji no.]],Final_manabou_kanji[[Sr. no.]:[Meaning]],4,0)</f>
        <v>#N/A</v>
      </c>
      <c r="G376" s="37" t="e">
        <f>VLOOKUP(Final_manabou_kanji_select[[#This Row],[Kanji no.]],Final_manabou_kanji[[Sr. no.]:[Meaning]],5,0)</f>
        <v>#N/A</v>
      </c>
      <c r="H376" t="e">
        <f>VLOOKUP(Final_manabou_kanji_select[[#This Row],[Kanji no.]],Final_manabou_kanji[[Sr. no.]:[Meaning]],7,0)</f>
        <v>#N/A</v>
      </c>
      <c r="I376" t="e">
        <f>VLOOKUP(Final_manabou_kanji_select[[#This Row],[Kanji no.]],Final_manabou_kanji[[Sr. no.]:[Meaning]],8,0)</f>
        <v>#N/A</v>
      </c>
      <c r="J376" s="3"/>
    </row>
    <row r="377" spans="2:10" ht="14.25" customHeight="1" x14ac:dyDescent="0.3">
      <c r="B377" s="37">
        <f>ROW()-ROW(Final_manabou_kanji_select[#Headers])</f>
        <v>375</v>
      </c>
      <c r="C37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7" s="37" t="e">
        <f>VLOOKUP(Final_manabou_kanji_select[[#This Row],[Kanji no.]],Raw_data_N2_Kanji[[Sr. no.]:[Lecture_no]],3,0)</f>
        <v>#N/A</v>
      </c>
      <c r="E377" s="37" t="e">
        <f>VLOOKUP(Final_manabou_kanji_select[[#This Row],[Kanji no.]],Final_manabou_kanji[[Sr. no.]:[Meaning]],3,0)</f>
        <v>#N/A</v>
      </c>
      <c r="F377" s="32" t="e">
        <f>VLOOKUP(Final_manabou_kanji_select[[#This Row],[Kanji no.]],Final_manabou_kanji[[Sr. no.]:[Meaning]],4,0)</f>
        <v>#N/A</v>
      </c>
      <c r="G377" s="37" t="e">
        <f>VLOOKUP(Final_manabou_kanji_select[[#This Row],[Kanji no.]],Final_manabou_kanji[[Sr. no.]:[Meaning]],5,0)</f>
        <v>#N/A</v>
      </c>
      <c r="H377" t="e">
        <f>VLOOKUP(Final_manabou_kanji_select[[#This Row],[Kanji no.]],Final_manabou_kanji[[Sr. no.]:[Meaning]],7,0)</f>
        <v>#N/A</v>
      </c>
      <c r="I377" t="e">
        <f>VLOOKUP(Final_manabou_kanji_select[[#This Row],[Kanji no.]],Final_manabou_kanji[[Sr. no.]:[Meaning]],8,0)</f>
        <v>#N/A</v>
      </c>
      <c r="J377" s="3"/>
    </row>
    <row r="378" spans="2:10" ht="14.25" customHeight="1" x14ac:dyDescent="0.3">
      <c r="B378" s="37">
        <f>ROW()-ROW(Final_manabou_kanji_select[#Headers])</f>
        <v>376</v>
      </c>
      <c r="C37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8" s="37" t="e">
        <f>VLOOKUP(Final_manabou_kanji_select[[#This Row],[Kanji no.]],Raw_data_N2_Kanji[[Sr. no.]:[Lecture_no]],3,0)</f>
        <v>#N/A</v>
      </c>
      <c r="E378" s="37" t="e">
        <f>VLOOKUP(Final_manabou_kanji_select[[#This Row],[Kanji no.]],Final_manabou_kanji[[Sr. no.]:[Meaning]],3,0)</f>
        <v>#N/A</v>
      </c>
      <c r="F378" s="32" t="e">
        <f>VLOOKUP(Final_manabou_kanji_select[[#This Row],[Kanji no.]],Final_manabou_kanji[[Sr. no.]:[Meaning]],4,0)</f>
        <v>#N/A</v>
      </c>
      <c r="G378" s="37" t="e">
        <f>VLOOKUP(Final_manabou_kanji_select[[#This Row],[Kanji no.]],Final_manabou_kanji[[Sr. no.]:[Meaning]],5,0)</f>
        <v>#N/A</v>
      </c>
      <c r="H378" t="e">
        <f>VLOOKUP(Final_manabou_kanji_select[[#This Row],[Kanji no.]],Final_manabou_kanji[[Sr. no.]:[Meaning]],7,0)</f>
        <v>#N/A</v>
      </c>
      <c r="I378" t="e">
        <f>VLOOKUP(Final_manabou_kanji_select[[#This Row],[Kanji no.]],Final_manabou_kanji[[Sr. no.]:[Meaning]],8,0)</f>
        <v>#N/A</v>
      </c>
      <c r="J378" s="3"/>
    </row>
    <row r="379" spans="2:10" ht="14.25" customHeight="1" x14ac:dyDescent="0.3">
      <c r="B379" s="37">
        <f>ROW()-ROW(Final_manabou_kanji_select[#Headers])</f>
        <v>377</v>
      </c>
      <c r="C37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79" s="37" t="e">
        <f>VLOOKUP(Final_manabou_kanji_select[[#This Row],[Kanji no.]],Raw_data_N2_Kanji[[Sr. no.]:[Lecture_no]],3,0)</f>
        <v>#N/A</v>
      </c>
      <c r="E379" s="37" t="e">
        <f>VLOOKUP(Final_manabou_kanji_select[[#This Row],[Kanji no.]],Final_manabou_kanji[[Sr. no.]:[Meaning]],3,0)</f>
        <v>#N/A</v>
      </c>
      <c r="F379" s="32" t="e">
        <f>VLOOKUP(Final_manabou_kanji_select[[#This Row],[Kanji no.]],Final_manabou_kanji[[Sr. no.]:[Meaning]],4,0)</f>
        <v>#N/A</v>
      </c>
      <c r="G379" s="37" t="e">
        <f>VLOOKUP(Final_manabou_kanji_select[[#This Row],[Kanji no.]],Final_manabou_kanji[[Sr. no.]:[Meaning]],5,0)</f>
        <v>#N/A</v>
      </c>
      <c r="H379" t="e">
        <f>VLOOKUP(Final_manabou_kanji_select[[#This Row],[Kanji no.]],Final_manabou_kanji[[Sr. no.]:[Meaning]],7,0)</f>
        <v>#N/A</v>
      </c>
      <c r="I379" t="e">
        <f>VLOOKUP(Final_manabou_kanji_select[[#This Row],[Kanji no.]],Final_manabou_kanji[[Sr. no.]:[Meaning]],8,0)</f>
        <v>#N/A</v>
      </c>
      <c r="J379" s="3"/>
    </row>
    <row r="380" spans="2:10" ht="14.25" customHeight="1" x14ac:dyDescent="0.3">
      <c r="B380" s="37">
        <f>ROW()-ROW(Final_manabou_kanji_select[#Headers])</f>
        <v>378</v>
      </c>
      <c r="C38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0" s="37" t="e">
        <f>VLOOKUP(Final_manabou_kanji_select[[#This Row],[Kanji no.]],Raw_data_N2_Kanji[[Sr. no.]:[Lecture_no]],3,0)</f>
        <v>#N/A</v>
      </c>
      <c r="E380" s="37" t="e">
        <f>VLOOKUP(Final_manabou_kanji_select[[#This Row],[Kanji no.]],Final_manabou_kanji[[Sr. no.]:[Meaning]],3,0)</f>
        <v>#N/A</v>
      </c>
      <c r="F380" s="32" t="e">
        <f>VLOOKUP(Final_manabou_kanji_select[[#This Row],[Kanji no.]],Final_manabou_kanji[[Sr. no.]:[Meaning]],4,0)</f>
        <v>#N/A</v>
      </c>
      <c r="G380" s="37" t="e">
        <f>VLOOKUP(Final_manabou_kanji_select[[#This Row],[Kanji no.]],Final_manabou_kanji[[Sr. no.]:[Meaning]],5,0)</f>
        <v>#N/A</v>
      </c>
      <c r="H380" t="e">
        <f>VLOOKUP(Final_manabou_kanji_select[[#This Row],[Kanji no.]],Final_manabou_kanji[[Sr. no.]:[Meaning]],7,0)</f>
        <v>#N/A</v>
      </c>
      <c r="I380" t="e">
        <f>VLOOKUP(Final_manabou_kanji_select[[#This Row],[Kanji no.]],Final_manabou_kanji[[Sr. no.]:[Meaning]],8,0)</f>
        <v>#N/A</v>
      </c>
      <c r="J380" s="3"/>
    </row>
    <row r="381" spans="2:10" ht="14.25" customHeight="1" x14ac:dyDescent="0.3">
      <c r="B381" s="37">
        <f>ROW()-ROW(Final_manabou_kanji_select[#Headers])</f>
        <v>379</v>
      </c>
      <c r="C38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1" s="37" t="e">
        <f>VLOOKUP(Final_manabou_kanji_select[[#This Row],[Kanji no.]],Raw_data_N2_Kanji[[Sr. no.]:[Lecture_no]],3,0)</f>
        <v>#N/A</v>
      </c>
      <c r="E381" s="37" t="e">
        <f>VLOOKUP(Final_manabou_kanji_select[[#This Row],[Kanji no.]],Final_manabou_kanji[[Sr. no.]:[Meaning]],3,0)</f>
        <v>#N/A</v>
      </c>
      <c r="F381" s="32" t="e">
        <f>VLOOKUP(Final_manabou_kanji_select[[#This Row],[Kanji no.]],Final_manabou_kanji[[Sr. no.]:[Meaning]],4,0)</f>
        <v>#N/A</v>
      </c>
      <c r="G381" s="37" t="e">
        <f>VLOOKUP(Final_manabou_kanji_select[[#This Row],[Kanji no.]],Final_manabou_kanji[[Sr. no.]:[Meaning]],5,0)</f>
        <v>#N/A</v>
      </c>
      <c r="H381" t="e">
        <f>VLOOKUP(Final_manabou_kanji_select[[#This Row],[Kanji no.]],Final_manabou_kanji[[Sr. no.]:[Meaning]],7,0)</f>
        <v>#N/A</v>
      </c>
      <c r="I381" t="e">
        <f>VLOOKUP(Final_manabou_kanji_select[[#This Row],[Kanji no.]],Final_manabou_kanji[[Sr. no.]:[Meaning]],8,0)</f>
        <v>#N/A</v>
      </c>
      <c r="J381" s="3"/>
    </row>
    <row r="382" spans="2:10" ht="14.25" customHeight="1" x14ac:dyDescent="0.3">
      <c r="B382" s="37">
        <f>ROW()-ROW(Final_manabou_kanji_select[#Headers])</f>
        <v>380</v>
      </c>
      <c r="C38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2" s="37" t="e">
        <f>VLOOKUP(Final_manabou_kanji_select[[#This Row],[Kanji no.]],Raw_data_N2_Kanji[[Sr. no.]:[Lecture_no]],3,0)</f>
        <v>#N/A</v>
      </c>
      <c r="E382" s="37" t="e">
        <f>VLOOKUP(Final_manabou_kanji_select[[#This Row],[Kanji no.]],Final_manabou_kanji[[Sr. no.]:[Meaning]],3,0)</f>
        <v>#N/A</v>
      </c>
      <c r="F382" s="32" t="e">
        <f>VLOOKUP(Final_manabou_kanji_select[[#This Row],[Kanji no.]],Final_manabou_kanji[[Sr. no.]:[Meaning]],4,0)</f>
        <v>#N/A</v>
      </c>
      <c r="G382" s="37" t="e">
        <f>VLOOKUP(Final_manabou_kanji_select[[#This Row],[Kanji no.]],Final_manabou_kanji[[Sr. no.]:[Meaning]],5,0)</f>
        <v>#N/A</v>
      </c>
      <c r="H382" t="e">
        <f>VLOOKUP(Final_manabou_kanji_select[[#This Row],[Kanji no.]],Final_manabou_kanji[[Sr. no.]:[Meaning]],7,0)</f>
        <v>#N/A</v>
      </c>
      <c r="I382" t="e">
        <f>VLOOKUP(Final_manabou_kanji_select[[#This Row],[Kanji no.]],Final_manabou_kanji[[Sr. no.]:[Meaning]],8,0)</f>
        <v>#N/A</v>
      </c>
      <c r="J382" s="3"/>
    </row>
    <row r="383" spans="2:10" ht="14.25" customHeight="1" x14ac:dyDescent="0.3">
      <c r="B383" s="37">
        <f>ROW()-ROW(Final_manabou_kanji_select[#Headers])</f>
        <v>381</v>
      </c>
      <c r="C38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3" s="37" t="e">
        <f>VLOOKUP(Final_manabou_kanji_select[[#This Row],[Kanji no.]],Raw_data_N2_Kanji[[Sr. no.]:[Lecture_no]],3,0)</f>
        <v>#N/A</v>
      </c>
      <c r="E383" s="37" t="e">
        <f>VLOOKUP(Final_manabou_kanji_select[[#This Row],[Kanji no.]],Final_manabou_kanji[[Sr. no.]:[Meaning]],3,0)</f>
        <v>#N/A</v>
      </c>
      <c r="F383" s="32" t="e">
        <f>VLOOKUP(Final_manabou_kanji_select[[#This Row],[Kanji no.]],Final_manabou_kanji[[Sr. no.]:[Meaning]],4,0)</f>
        <v>#N/A</v>
      </c>
      <c r="G383" s="37" t="e">
        <f>VLOOKUP(Final_manabou_kanji_select[[#This Row],[Kanji no.]],Final_manabou_kanji[[Sr. no.]:[Meaning]],5,0)</f>
        <v>#N/A</v>
      </c>
      <c r="H383" t="e">
        <f>VLOOKUP(Final_manabou_kanji_select[[#This Row],[Kanji no.]],Final_manabou_kanji[[Sr. no.]:[Meaning]],7,0)</f>
        <v>#N/A</v>
      </c>
      <c r="I383" t="e">
        <f>VLOOKUP(Final_manabou_kanji_select[[#This Row],[Kanji no.]],Final_manabou_kanji[[Sr. no.]:[Meaning]],8,0)</f>
        <v>#N/A</v>
      </c>
      <c r="J383" s="3"/>
    </row>
    <row r="384" spans="2:10" ht="14.25" customHeight="1" x14ac:dyDescent="0.3">
      <c r="B384" s="37">
        <f>ROW()-ROW(Final_manabou_kanji_select[#Headers])</f>
        <v>382</v>
      </c>
      <c r="C38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4" s="37" t="e">
        <f>VLOOKUP(Final_manabou_kanji_select[[#This Row],[Kanji no.]],Raw_data_N2_Kanji[[Sr. no.]:[Lecture_no]],3,0)</f>
        <v>#N/A</v>
      </c>
      <c r="E384" s="37" t="e">
        <f>VLOOKUP(Final_manabou_kanji_select[[#This Row],[Kanji no.]],Final_manabou_kanji[[Sr. no.]:[Meaning]],3,0)</f>
        <v>#N/A</v>
      </c>
      <c r="F384" s="32" t="e">
        <f>VLOOKUP(Final_manabou_kanji_select[[#This Row],[Kanji no.]],Final_manabou_kanji[[Sr. no.]:[Meaning]],4,0)</f>
        <v>#N/A</v>
      </c>
      <c r="G384" s="37" t="e">
        <f>VLOOKUP(Final_manabou_kanji_select[[#This Row],[Kanji no.]],Final_manabou_kanji[[Sr. no.]:[Meaning]],5,0)</f>
        <v>#N/A</v>
      </c>
      <c r="H384" t="e">
        <f>VLOOKUP(Final_manabou_kanji_select[[#This Row],[Kanji no.]],Final_manabou_kanji[[Sr. no.]:[Meaning]],7,0)</f>
        <v>#N/A</v>
      </c>
      <c r="I384" t="e">
        <f>VLOOKUP(Final_manabou_kanji_select[[#This Row],[Kanji no.]],Final_manabou_kanji[[Sr. no.]:[Meaning]],8,0)</f>
        <v>#N/A</v>
      </c>
      <c r="J384" s="3"/>
    </row>
    <row r="385" spans="2:10" ht="14.25" customHeight="1" x14ac:dyDescent="0.3">
      <c r="B385" s="37">
        <f>ROW()-ROW(Final_manabou_kanji_select[#Headers])</f>
        <v>383</v>
      </c>
      <c r="C38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5" s="37" t="e">
        <f>VLOOKUP(Final_manabou_kanji_select[[#This Row],[Kanji no.]],Raw_data_N2_Kanji[[Sr. no.]:[Lecture_no]],3,0)</f>
        <v>#N/A</v>
      </c>
      <c r="E385" s="37" t="e">
        <f>VLOOKUP(Final_manabou_kanji_select[[#This Row],[Kanji no.]],Final_manabou_kanji[[Sr. no.]:[Meaning]],3,0)</f>
        <v>#N/A</v>
      </c>
      <c r="F385" s="32" t="e">
        <f>VLOOKUP(Final_manabou_kanji_select[[#This Row],[Kanji no.]],Final_manabou_kanji[[Sr. no.]:[Meaning]],4,0)</f>
        <v>#N/A</v>
      </c>
      <c r="G385" s="37" t="e">
        <f>VLOOKUP(Final_manabou_kanji_select[[#This Row],[Kanji no.]],Final_manabou_kanji[[Sr. no.]:[Meaning]],5,0)</f>
        <v>#N/A</v>
      </c>
      <c r="H385" t="e">
        <f>VLOOKUP(Final_manabou_kanji_select[[#This Row],[Kanji no.]],Final_manabou_kanji[[Sr. no.]:[Meaning]],7,0)</f>
        <v>#N/A</v>
      </c>
      <c r="I385" t="e">
        <f>VLOOKUP(Final_manabou_kanji_select[[#This Row],[Kanji no.]],Final_manabou_kanji[[Sr. no.]:[Meaning]],8,0)</f>
        <v>#N/A</v>
      </c>
      <c r="J385" s="3"/>
    </row>
    <row r="386" spans="2:10" ht="14.25" customHeight="1" x14ac:dyDescent="0.3">
      <c r="B386" s="37">
        <f>ROW()-ROW(Final_manabou_kanji_select[#Headers])</f>
        <v>384</v>
      </c>
      <c r="C38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6" s="37" t="e">
        <f>VLOOKUP(Final_manabou_kanji_select[[#This Row],[Kanji no.]],Raw_data_N2_Kanji[[Sr. no.]:[Lecture_no]],3,0)</f>
        <v>#N/A</v>
      </c>
      <c r="E386" s="37" t="e">
        <f>VLOOKUP(Final_manabou_kanji_select[[#This Row],[Kanji no.]],Final_manabou_kanji[[Sr. no.]:[Meaning]],3,0)</f>
        <v>#N/A</v>
      </c>
      <c r="F386" s="32" t="e">
        <f>VLOOKUP(Final_manabou_kanji_select[[#This Row],[Kanji no.]],Final_manabou_kanji[[Sr. no.]:[Meaning]],4,0)</f>
        <v>#N/A</v>
      </c>
      <c r="G386" s="37" t="e">
        <f>VLOOKUP(Final_manabou_kanji_select[[#This Row],[Kanji no.]],Final_manabou_kanji[[Sr. no.]:[Meaning]],5,0)</f>
        <v>#N/A</v>
      </c>
      <c r="H386" t="e">
        <f>VLOOKUP(Final_manabou_kanji_select[[#This Row],[Kanji no.]],Final_manabou_kanji[[Sr. no.]:[Meaning]],7,0)</f>
        <v>#N/A</v>
      </c>
      <c r="I386" t="e">
        <f>VLOOKUP(Final_manabou_kanji_select[[#This Row],[Kanji no.]],Final_manabou_kanji[[Sr. no.]:[Meaning]],8,0)</f>
        <v>#N/A</v>
      </c>
      <c r="J386" s="3"/>
    </row>
    <row r="387" spans="2:10" ht="14.25" customHeight="1" x14ac:dyDescent="0.3">
      <c r="B387" s="37">
        <f>ROW()-ROW(Final_manabou_kanji_select[#Headers])</f>
        <v>385</v>
      </c>
      <c r="C38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7" s="37" t="e">
        <f>VLOOKUP(Final_manabou_kanji_select[[#This Row],[Kanji no.]],Raw_data_N2_Kanji[[Sr. no.]:[Lecture_no]],3,0)</f>
        <v>#N/A</v>
      </c>
      <c r="E387" s="37" t="e">
        <f>VLOOKUP(Final_manabou_kanji_select[[#This Row],[Kanji no.]],Final_manabou_kanji[[Sr. no.]:[Meaning]],3,0)</f>
        <v>#N/A</v>
      </c>
      <c r="F387" s="32" t="e">
        <f>VLOOKUP(Final_manabou_kanji_select[[#This Row],[Kanji no.]],Final_manabou_kanji[[Sr. no.]:[Meaning]],4,0)</f>
        <v>#N/A</v>
      </c>
      <c r="G387" s="37" t="e">
        <f>VLOOKUP(Final_manabou_kanji_select[[#This Row],[Kanji no.]],Final_manabou_kanji[[Sr. no.]:[Meaning]],5,0)</f>
        <v>#N/A</v>
      </c>
      <c r="H387" t="e">
        <f>VLOOKUP(Final_manabou_kanji_select[[#This Row],[Kanji no.]],Final_manabou_kanji[[Sr. no.]:[Meaning]],7,0)</f>
        <v>#N/A</v>
      </c>
      <c r="I387" t="e">
        <f>VLOOKUP(Final_manabou_kanji_select[[#This Row],[Kanji no.]],Final_manabou_kanji[[Sr. no.]:[Meaning]],8,0)</f>
        <v>#N/A</v>
      </c>
      <c r="J387" s="3"/>
    </row>
    <row r="388" spans="2:10" ht="14.25" customHeight="1" x14ac:dyDescent="0.3">
      <c r="B388" s="37">
        <f>ROW()-ROW(Final_manabou_kanji_select[#Headers])</f>
        <v>386</v>
      </c>
      <c r="C38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8" s="37" t="e">
        <f>VLOOKUP(Final_manabou_kanji_select[[#This Row],[Kanji no.]],Raw_data_N2_Kanji[[Sr. no.]:[Lecture_no]],3,0)</f>
        <v>#N/A</v>
      </c>
      <c r="E388" s="37" t="e">
        <f>VLOOKUP(Final_manabou_kanji_select[[#This Row],[Kanji no.]],Final_manabou_kanji[[Sr. no.]:[Meaning]],3,0)</f>
        <v>#N/A</v>
      </c>
      <c r="F388" s="32" t="e">
        <f>VLOOKUP(Final_manabou_kanji_select[[#This Row],[Kanji no.]],Final_manabou_kanji[[Sr. no.]:[Meaning]],4,0)</f>
        <v>#N/A</v>
      </c>
      <c r="G388" s="37" t="e">
        <f>VLOOKUP(Final_manabou_kanji_select[[#This Row],[Kanji no.]],Final_manabou_kanji[[Sr. no.]:[Meaning]],5,0)</f>
        <v>#N/A</v>
      </c>
      <c r="H388" t="e">
        <f>VLOOKUP(Final_manabou_kanji_select[[#This Row],[Kanji no.]],Final_manabou_kanji[[Sr. no.]:[Meaning]],7,0)</f>
        <v>#N/A</v>
      </c>
      <c r="I388" t="e">
        <f>VLOOKUP(Final_manabou_kanji_select[[#This Row],[Kanji no.]],Final_manabou_kanji[[Sr. no.]:[Meaning]],8,0)</f>
        <v>#N/A</v>
      </c>
      <c r="J388" s="3"/>
    </row>
    <row r="389" spans="2:10" ht="14.25" customHeight="1" x14ac:dyDescent="0.3">
      <c r="B389" s="37">
        <f>ROW()-ROW(Final_manabou_kanji_select[#Headers])</f>
        <v>387</v>
      </c>
      <c r="C38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89" s="37" t="e">
        <f>VLOOKUP(Final_manabou_kanji_select[[#This Row],[Kanji no.]],Raw_data_N2_Kanji[[Sr. no.]:[Lecture_no]],3,0)</f>
        <v>#N/A</v>
      </c>
      <c r="E389" s="37" t="e">
        <f>VLOOKUP(Final_manabou_kanji_select[[#This Row],[Kanji no.]],Final_manabou_kanji[[Sr. no.]:[Meaning]],3,0)</f>
        <v>#N/A</v>
      </c>
      <c r="F389" s="32" t="e">
        <f>VLOOKUP(Final_manabou_kanji_select[[#This Row],[Kanji no.]],Final_manabou_kanji[[Sr. no.]:[Meaning]],4,0)</f>
        <v>#N/A</v>
      </c>
      <c r="G389" s="37" t="e">
        <f>VLOOKUP(Final_manabou_kanji_select[[#This Row],[Kanji no.]],Final_manabou_kanji[[Sr. no.]:[Meaning]],5,0)</f>
        <v>#N/A</v>
      </c>
      <c r="H389" t="e">
        <f>VLOOKUP(Final_manabou_kanji_select[[#This Row],[Kanji no.]],Final_manabou_kanji[[Sr. no.]:[Meaning]],7,0)</f>
        <v>#N/A</v>
      </c>
      <c r="I389" t="e">
        <f>VLOOKUP(Final_manabou_kanji_select[[#This Row],[Kanji no.]],Final_manabou_kanji[[Sr. no.]:[Meaning]],8,0)</f>
        <v>#N/A</v>
      </c>
      <c r="J389" s="3"/>
    </row>
    <row r="390" spans="2:10" ht="14.25" customHeight="1" x14ac:dyDescent="0.3">
      <c r="B390" s="37">
        <f>ROW()-ROW(Final_manabou_kanji_select[#Headers])</f>
        <v>388</v>
      </c>
      <c r="C39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0" s="37" t="e">
        <f>VLOOKUP(Final_manabou_kanji_select[[#This Row],[Kanji no.]],Raw_data_N2_Kanji[[Sr. no.]:[Lecture_no]],3,0)</f>
        <v>#N/A</v>
      </c>
      <c r="E390" s="37" t="e">
        <f>VLOOKUP(Final_manabou_kanji_select[[#This Row],[Kanji no.]],Final_manabou_kanji[[Sr. no.]:[Meaning]],3,0)</f>
        <v>#N/A</v>
      </c>
      <c r="F390" s="32" t="e">
        <f>VLOOKUP(Final_manabou_kanji_select[[#This Row],[Kanji no.]],Final_manabou_kanji[[Sr. no.]:[Meaning]],4,0)</f>
        <v>#N/A</v>
      </c>
      <c r="G390" s="37" t="e">
        <f>VLOOKUP(Final_manabou_kanji_select[[#This Row],[Kanji no.]],Final_manabou_kanji[[Sr. no.]:[Meaning]],5,0)</f>
        <v>#N/A</v>
      </c>
      <c r="H390" t="e">
        <f>VLOOKUP(Final_manabou_kanji_select[[#This Row],[Kanji no.]],Final_manabou_kanji[[Sr. no.]:[Meaning]],7,0)</f>
        <v>#N/A</v>
      </c>
      <c r="I390" t="e">
        <f>VLOOKUP(Final_manabou_kanji_select[[#This Row],[Kanji no.]],Final_manabou_kanji[[Sr. no.]:[Meaning]],8,0)</f>
        <v>#N/A</v>
      </c>
      <c r="J390" s="3"/>
    </row>
    <row r="391" spans="2:10" ht="14.25" customHeight="1" x14ac:dyDescent="0.3">
      <c r="B391" s="37">
        <f>ROW()-ROW(Final_manabou_kanji_select[#Headers])</f>
        <v>389</v>
      </c>
      <c r="C39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1" s="37" t="e">
        <f>VLOOKUP(Final_manabou_kanji_select[[#This Row],[Kanji no.]],Raw_data_N2_Kanji[[Sr. no.]:[Lecture_no]],3,0)</f>
        <v>#N/A</v>
      </c>
      <c r="E391" s="37" t="e">
        <f>VLOOKUP(Final_manabou_kanji_select[[#This Row],[Kanji no.]],Final_manabou_kanji[[Sr. no.]:[Meaning]],3,0)</f>
        <v>#N/A</v>
      </c>
      <c r="F391" s="32" t="e">
        <f>VLOOKUP(Final_manabou_kanji_select[[#This Row],[Kanji no.]],Final_manabou_kanji[[Sr. no.]:[Meaning]],4,0)</f>
        <v>#N/A</v>
      </c>
      <c r="G391" s="37" t="e">
        <f>VLOOKUP(Final_manabou_kanji_select[[#This Row],[Kanji no.]],Final_manabou_kanji[[Sr. no.]:[Meaning]],5,0)</f>
        <v>#N/A</v>
      </c>
      <c r="H391" t="e">
        <f>VLOOKUP(Final_manabou_kanji_select[[#This Row],[Kanji no.]],Final_manabou_kanji[[Sr. no.]:[Meaning]],7,0)</f>
        <v>#N/A</v>
      </c>
      <c r="I391" t="e">
        <f>VLOOKUP(Final_manabou_kanji_select[[#This Row],[Kanji no.]],Final_manabou_kanji[[Sr. no.]:[Meaning]],8,0)</f>
        <v>#N/A</v>
      </c>
      <c r="J391" s="3"/>
    </row>
    <row r="392" spans="2:10" ht="14.25" customHeight="1" x14ac:dyDescent="0.3">
      <c r="B392" s="37">
        <f>ROW()-ROW(Final_manabou_kanji_select[#Headers])</f>
        <v>390</v>
      </c>
      <c r="C39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2" s="37" t="e">
        <f>VLOOKUP(Final_manabou_kanji_select[[#This Row],[Kanji no.]],Raw_data_N2_Kanji[[Sr. no.]:[Lecture_no]],3,0)</f>
        <v>#N/A</v>
      </c>
      <c r="E392" s="37" t="e">
        <f>VLOOKUP(Final_manabou_kanji_select[[#This Row],[Kanji no.]],Final_manabou_kanji[[Sr. no.]:[Meaning]],3,0)</f>
        <v>#N/A</v>
      </c>
      <c r="F392" s="32" t="e">
        <f>VLOOKUP(Final_manabou_kanji_select[[#This Row],[Kanji no.]],Final_manabou_kanji[[Sr. no.]:[Meaning]],4,0)</f>
        <v>#N/A</v>
      </c>
      <c r="G392" s="37" t="e">
        <f>VLOOKUP(Final_manabou_kanji_select[[#This Row],[Kanji no.]],Final_manabou_kanji[[Sr. no.]:[Meaning]],5,0)</f>
        <v>#N/A</v>
      </c>
      <c r="H392" t="e">
        <f>VLOOKUP(Final_manabou_kanji_select[[#This Row],[Kanji no.]],Final_manabou_kanji[[Sr. no.]:[Meaning]],7,0)</f>
        <v>#N/A</v>
      </c>
      <c r="I392" t="e">
        <f>VLOOKUP(Final_manabou_kanji_select[[#This Row],[Kanji no.]],Final_manabou_kanji[[Sr. no.]:[Meaning]],8,0)</f>
        <v>#N/A</v>
      </c>
      <c r="J392" s="3"/>
    </row>
    <row r="393" spans="2:10" ht="14.25" customHeight="1" x14ac:dyDescent="0.3">
      <c r="B393" s="37">
        <f>ROW()-ROW(Final_manabou_kanji_select[#Headers])</f>
        <v>391</v>
      </c>
      <c r="C39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3" s="37" t="e">
        <f>VLOOKUP(Final_manabou_kanji_select[[#This Row],[Kanji no.]],Raw_data_N2_Kanji[[Sr. no.]:[Lecture_no]],3,0)</f>
        <v>#N/A</v>
      </c>
      <c r="E393" s="37" t="e">
        <f>VLOOKUP(Final_manabou_kanji_select[[#This Row],[Kanji no.]],Final_manabou_kanji[[Sr. no.]:[Meaning]],3,0)</f>
        <v>#N/A</v>
      </c>
      <c r="F393" s="32" t="e">
        <f>VLOOKUP(Final_manabou_kanji_select[[#This Row],[Kanji no.]],Final_manabou_kanji[[Sr. no.]:[Meaning]],4,0)</f>
        <v>#N/A</v>
      </c>
      <c r="G393" s="37" t="e">
        <f>VLOOKUP(Final_manabou_kanji_select[[#This Row],[Kanji no.]],Final_manabou_kanji[[Sr. no.]:[Meaning]],5,0)</f>
        <v>#N/A</v>
      </c>
      <c r="H393" t="e">
        <f>VLOOKUP(Final_manabou_kanji_select[[#This Row],[Kanji no.]],Final_manabou_kanji[[Sr. no.]:[Meaning]],7,0)</f>
        <v>#N/A</v>
      </c>
      <c r="I393" t="e">
        <f>VLOOKUP(Final_manabou_kanji_select[[#This Row],[Kanji no.]],Final_manabou_kanji[[Sr. no.]:[Meaning]],8,0)</f>
        <v>#N/A</v>
      </c>
      <c r="J393" s="3"/>
    </row>
    <row r="394" spans="2:10" ht="14.25" customHeight="1" x14ac:dyDescent="0.3">
      <c r="B394" s="37">
        <f>ROW()-ROW(Final_manabou_kanji_select[#Headers])</f>
        <v>392</v>
      </c>
      <c r="C39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4" s="37" t="e">
        <f>VLOOKUP(Final_manabou_kanji_select[[#This Row],[Kanji no.]],Raw_data_N2_Kanji[[Sr. no.]:[Lecture_no]],3,0)</f>
        <v>#N/A</v>
      </c>
      <c r="E394" s="37" t="e">
        <f>VLOOKUP(Final_manabou_kanji_select[[#This Row],[Kanji no.]],Final_manabou_kanji[[Sr. no.]:[Meaning]],3,0)</f>
        <v>#N/A</v>
      </c>
      <c r="F394" s="32" t="e">
        <f>VLOOKUP(Final_manabou_kanji_select[[#This Row],[Kanji no.]],Final_manabou_kanji[[Sr. no.]:[Meaning]],4,0)</f>
        <v>#N/A</v>
      </c>
      <c r="G394" s="37" t="e">
        <f>VLOOKUP(Final_manabou_kanji_select[[#This Row],[Kanji no.]],Final_manabou_kanji[[Sr. no.]:[Meaning]],5,0)</f>
        <v>#N/A</v>
      </c>
      <c r="H394" t="e">
        <f>VLOOKUP(Final_manabou_kanji_select[[#This Row],[Kanji no.]],Final_manabou_kanji[[Sr. no.]:[Meaning]],7,0)</f>
        <v>#N/A</v>
      </c>
      <c r="I394" t="e">
        <f>VLOOKUP(Final_manabou_kanji_select[[#This Row],[Kanji no.]],Final_manabou_kanji[[Sr. no.]:[Meaning]],8,0)</f>
        <v>#N/A</v>
      </c>
      <c r="J394" s="3"/>
    </row>
    <row r="395" spans="2:10" ht="14.25" customHeight="1" x14ac:dyDescent="0.3">
      <c r="B395" s="37">
        <f>ROW()-ROW(Final_manabou_kanji_select[#Headers])</f>
        <v>393</v>
      </c>
      <c r="C39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5" s="37" t="e">
        <f>VLOOKUP(Final_manabou_kanji_select[[#This Row],[Kanji no.]],Raw_data_N2_Kanji[[Sr. no.]:[Lecture_no]],3,0)</f>
        <v>#N/A</v>
      </c>
      <c r="E395" s="37" t="e">
        <f>VLOOKUP(Final_manabou_kanji_select[[#This Row],[Kanji no.]],Final_manabou_kanji[[Sr. no.]:[Meaning]],3,0)</f>
        <v>#N/A</v>
      </c>
      <c r="F395" s="32" t="e">
        <f>VLOOKUP(Final_manabou_kanji_select[[#This Row],[Kanji no.]],Final_manabou_kanji[[Sr. no.]:[Meaning]],4,0)</f>
        <v>#N/A</v>
      </c>
      <c r="G395" s="37" t="e">
        <f>VLOOKUP(Final_manabou_kanji_select[[#This Row],[Kanji no.]],Final_manabou_kanji[[Sr. no.]:[Meaning]],5,0)</f>
        <v>#N/A</v>
      </c>
      <c r="H395" t="e">
        <f>VLOOKUP(Final_manabou_kanji_select[[#This Row],[Kanji no.]],Final_manabou_kanji[[Sr. no.]:[Meaning]],7,0)</f>
        <v>#N/A</v>
      </c>
      <c r="I395" t="e">
        <f>VLOOKUP(Final_manabou_kanji_select[[#This Row],[Kanji no.]],Final_manabou_kanji[[Sr. no.]:[Meaning]],8,0)</f>
        <v>#N/A</v>
      </c>
      <c r="J395" s="3"/>
    </row>
    <row r="396" spans="2:10" ht="14.25" customHeight="1" x14ac:dyDescent="0.3">
      <c r="B396" s="37">
        <f>ROW()-ROW(Final_manabou_kanji_select[#Headers])</f>
        <v>394</v>
      </c>
      <c r="C39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6" s="37" t="e">
        <f>VLOOKUP(Final_manabou_kanji_select[[#This Row],[Kanji no.]],Raw_data_N2_Kanji[[Sr. no.]:[Lecture_no]],3,0)</f>
        <v>#N/A</v>
      </c>
      <c r="E396" s="37" t="e">
        <f>VLOOKUP(Final_manabou_kanji_select[[#This Row],[Kanji no.]],Final_manabou_kanji[[Sr. no.]:[Meaning]],3,0)</f>
        <v>#N/A</v>
      </c>
      <c r="F396" s="32" t="e">
        <f>VLOOKUP(Final_manabou_kanji_select[[#This Row],[Kanji no.]],Final_manabou_kanji[[Sr. no.]:[Meaning]],4,0)</f>
        <v>#N/A</v>
      </c>
      <c r="G396" s="37" t="e">
        <f>VLOOKUP(Final_manabou_kanji_select[[#This Row],[Kanji no.]],Final_manabou_kanji[[Sr. no.]:[Meaning]],5,0)</f>
        <v>#N/A</v>
      </c>
      <c r="H396" t="e">
        <f>VLOOKUP(Final_manabou_kanji_select[[#This Row],[Kanji no.]],Final_manabou_kanji[[Sr. no.]:[Meaning]],7,0)</f>
        <v>#N/A</v>
      </c>
      <c r="I396" t="e">
        <f>VLOOKUP(Final_manabou_kanji_select[[#This Row],[Kanji no.]],Final_manabou_kanji[[Sr. no.]:[Meaning]],8,0)</f>
        <v>#N/A</v>
      </c>
      <c r="J396" s="3"/>
    </row>
    <row r="397" spans="2:10" ht="14.25" customHeight="1" x14ac:dyDescent="0.3">
      <c r="B397" s="37">
        <f>ROW()-ROW(Final_manabou_kanji_select[#Headers])</f>
        <v>395</v>
      </c>
      <c r="C39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7" s="37" t="e">
        <f>VLOOKUP(Final_manabou_kanji_select[[#This Row],[Kanji no.]],Raw_data_N2_Kanji[[Sr. no.]:[Lecture_no]],3,0)</f>
        <v>#N/A</v>
      </c>
      <c r="E397" s="37" t="e">
        <f>VLOOKUP(Final_manabou_kanji_select[[#This Row],[Kanji no.]],Final_manabou_kanji[[Sr. no.]:[Meaning]],3,0)</f>
        <v>#N/A</v>
      </c>
      <c r="F397" s="32" t="e">
        <f>VLOOKUP(Final_manabou_kanji_select[[#This Row],[Kanji no.]],Final_manabou_kanji[[Sr. no.]:[Meaning]],4,0)</f>
        <v>#N/A</v>
      </c>
      <c r="G397" s="37" t="e">
        <f>VLOOKUP(Final_manabou_kanji_select[[#This Row],[Kanji no.]],Final_manabou_kanji[[Sr. no.]:[Meaning]],5,0)</f>
        <v>#N/A</v>
      </c>
      <c r="H397" t="e">
        <f>VLOOKUP(Final_manabou_kanji_select[[#This Row],[Kanji no.]],Final_manabou_kanji[[Sr. no.]:[Meaning]],7,0)</f>
        <v>#N/A</v>
      </c>
      <c r="I397" t="e">
        <f>VLOOKUP(Final_manabou_kanji_select[[#This Row],[Kanji no.]],Final_manabou_kanji[[Sr. no.]:[Meaning]],8,0)</f>
        <v>#N/A</v>
      </c>
      <c r="J397" s="3"/>
    </row>
    <row r="398" spans="2:10" ht="14.25" customHeight="1" x14ac:dyDescent="0.3">
      <c r="B398" s="37">
        <f>ROW()-ROW(Final_manabou_kanji_select[#Headers])</f>
        <v>396</v>
      </c>
      <c r="C39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8" s="37" t="e">
        <f>VLOOKUP(Final_manabou_kanji_select[[#This Row],[Kanji no.]],Raw_data_N2_Kanji[[Sr. no.]:[Lecture_no]],3,0)</f>
        <v>#N/A</v>
      </c>
      <c r="E398" s="37" t="e">
        <f>VLOOKUP(Final_manabou_kanji_select[[#This Row],[Kanji no.]],Final_manabou_kanji[[Sr. no.]:[Meaning]],3,0)</f>
        <v>#N/A</v>
      </c>
      <c r="F398" s="32" t="e">
        <f>VLOOKUP(Final_manabou_kanji_select[[#This Row],[Kanji no.]],Final_manabou_kanji[[Sr. no.]:[Meaning]],4,0)</f>
        <v>#N/A</v>
      </c>
      <c r="G398" s="37" t="e">
        <f>VLOOKUP(Final_manabou_kanji_select[[#This Row],[Kanji no.]],Final_manabou_kanji[[Sr. no.]:[Meaning]],5,0)</f>
        <v>#N/A</v>
      </c>
      <c r="H398" t="e">
        <f>VLOOKUP(Final_manabou_kanji_select[[#This Row],[Kanji no.]],Final_manabou_kanji[[Sr. no.]:[Meaning]],7,0)</f>
        <v>#N/A</v>
      </c>
      <c r="I398" t="e">
        <f>VLOOKUP(Final_manabou_kanji_select[[#This Row],[Kanji no.]],Final_manabou_kanji[[Sr. no.]:[Meaning]],8,0)</f>
        <v>#N/A</v>
      </c>
      <c r="J398" s="3"/>
    </row>
    <row r="399" spans="2:10" ht="14.25" customHeight="1" x14ac:dyDescent="0.3">
      <c r="B399" s="37">
        <f>ROW()-ROW(Final_manabou_kanji_select[#Headers])</f>
        <v>397</v>
      </c>
      <c r="C39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399" s="37" t="e">
        <f>VLOOKUP(Final_manabou_kanji_select[[#This Row],[Kanji no.]],Raw_data_N2_Kanji[[Sr. no.]:[Lecture_no]],3,0)</f>
        <v>#N/A</v>
      </c>
      <c r="E399" s="37" t="e">
        <f>VLOOKUP(Final_manabou_kanji_select[[#This Row],[Kanji no.]],Final_manabou_kanji[[Sr. no.]:[Meaning]],3,0)</f>
        <v>#N/A</v>
      </c>
      <c r="F399" s="32" t="e">
        <f>VLOOKUP(Final_manabou_kanji_select[[#This Row],[Kanji no.]],Final_manabou_kanji[[Sr. no.]:[Meaning]],4,0)</f>
        <v>#N/A</v>
      </c>
      <c r="G399" s="37" t="e">
        <f>VLOOKUP(Final_manabou_kanji_select[[#This Row],[Kanji no.]],Final_manabou_kanji[[Sr. no.]:[Meaning]],5,0)</f>
        <v>#N/A</v>
      </c>
      <c r="H399" t="e">
        <f>VLOOKUP(Final_manabou_kanji_select[[#This Row],[Kanji no.]],Final_manabou_kanji[[Sr. no.]:[Meaning]],7,0)</f>
        <v>#N/A</v>
      </c>
      <c r="I399" t="e">
        <f>VLOOKUP(Final_manabou_kanji_select[[#This Row],[Kanji no.]],Final_manabou_kanji[[Sr. no.]:[Meaning]],8,0)</f>
        <v>#N/A</v>
      </c>
      <c r="J399" s="3"/>
    </row>
    <row r="400" spans="2:10" ht="14.25" customHeight="1" x14ac:dyDescent="0.3">
      <c r="B400" s="37">
        <f>ROW()-ROW(Final_manabou_kanji_select[#Headers])</f>
        <v>398</v>
      </c>
      <c r="C40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0" s="37" t="e">
        <f>VLOOKUP(Final_manabou_kanji_select[[#This Row],[Kanji no.]],Raw_data_N2_Kanji[[Sr. no.]:[Lecture_no]],3,0)</f>
        <v>#N/A</v>
      </c>
      <c r="E400" s="37" t="e">
        <f>VLOOKUP(Final_manabou_kanji_select[[#This Row],[Kanji no.]],Final_manabou_kanji[[Sr. no.]:[Meaning]],3,0)</f>
        <v>#N/A</v>
      </c>
      <c r="F400" s="32" t="e">
        <f>VLOOKUP(Final_manabou_kanji_select[[#This Row],[Kanji no.]],Final_manabou_kanji[[Sr. no.]:[Meaning]],4,0)</f>
        <v>#N/A</v>
      </c>
      <c r="G400" s="37" t="e">
        <f>VLOOKUP(Final_manabou_kanji_select[[#This Row],[Kanji no.]],Final_manabou_kanji[[Sr. no.]:[Meaning]],5,0)</f>
        <v>#N/A</v>
      </c>
      <c r="H400" t="e">
        <f>VLOOKUP(Final_manabou_kanji_select[[#This Row],[Kanji no.]],Final_manabou_kanji[[Sr. no.]:[Meaning]],7,0)</f>
        <v>#N/A</v>
      </c>
      <c r="I400" t="e">
        <f>VLOOKUP(Final_manabou_kanji_select[[#This Row],[Kanji no.]],Final_manabou_kanji[[Sr. no.]:[Meaning]],8,0)</f>
        <v>#N/A</v>
      </c>
      <c r="J400" s="3"/>
    </row>
    <row r="401" spans="2:10" ht="14.25" customHeight="1" x14ac:dyDescent="0.3">
      <c r="B401" s="37">
        <f>ROW()-ROW(Final_manabou_kanji_select[#Headers])</f>
        <v>399</v>
      </c>
      <c r="C40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1" s="37" t="e">
        <f>VLOOKUP(Final_manabou_kanji_select[[#This Row],[Kanji no.]],Raw_data_N2_Kanji[[Sr. no.]:[Lecture_no]],3,0)</f>
        <v>#N/A</v>
      </c>
      <c r="E401" s="37" t="e">
        <f>VLOOKUP(Final_manabou_kanji_select[[#This Row],[Kanji no.]],Final_manabou_kanji[[Sr. no.]:[Meaning]],3,0)</f>
        <v>#N/A</v>
      </c>
      <c r="F401" s="32" t="e">
        <f>VLOOKUP(Final_manabou_kanji_select[[#This Row],[Kanji no.]],Final_manabou_kanji[[Sr. no.]:[Meaning]],4,0)</f>
        <v>#N/A</v>
      </c>
      <c r="G401" s="37" t="e">
        <f>VLOOKUP(Final_manabou_kanji_select[[#This Row],[Kanji no.]],Final_manabou_kanji[[Sr. no.]:[Meaning]],5,0)</f>
        <v>#N/A</v>
      </c>
      <c r="H401" t="e">
        <f>VLOOKUP(Final_manabou_kanji_select[[#This Row],[Kanji no.]],Final_manabou_kanji[[Sr. no.]:[Meaning]],7,0)</f>
        <v>#N/A</v>
      </c>
      <c r="I401" t="e">
        <f>VLOOKUP(Final_manabou_kanji_select[[#This Row],[Kanji no.]],Final_manabou_kanji[[Sr. no.]:[Meaning]],8,0)</f>
        <v>#N/A</v>
      </c>
      <c r="J401" s="3"/>
    </row>
    <row r="402" spans="2:10" ht="14.25" customHeight="1" x14ac:dyDescent="0.3">
      <c r="B402" s="37">
        <f>ROW()-ROW(Final_manabou_kanji_select[#Headers])</f>
        <v>400</v>
      </c>
      <c r="C40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2" s="37" t="e">
        <f>VLOOKUP(Final_manabou_kanji_select[[#This Row],[Kanji no.]],Raw_data_N2_Kanji[[Sr. no.]:[Lecture_no]],3,0)</f>
        <v>#N/A</v>
      </c>
      <c r="E402" s="37" t="e">
        <f>VLOOKUP(Final_manabou_kanji_select[[#This Row],[Kanji no.]],Final_manabou_kanji[[Sr. no.]:[Meaning]],3,0)</f>
        <v>#N/A</v>
      </c>
      <c r="F402" s="32" t="e">
        <f>VLOOKUP(Final_manabou_kanji_select[[#This Row],[Kanji no.]],Final_manabou_kanji[[Sr. no.]:[Meaning]],4,0)</f>
        <v>#N/A</v>
      </c>
      <c r="G402" s="37" t="e">
        <f>VLOOKUP(Final_manabou_kanji_select[[#This Row],[Kanji no.]],Final_manabou_kanji[[Sr. no.]:[Meaning]],5,0)</f>
        <v>#N/A</v>
      </c>
      <c r="H402" t="e">
        <f>VLOOKUP(Final_manabou_kanji_select[[#This Row],[Kanji no.]],Final_manabou_kanji[[Sr. no.]:[Meaning]],7,0)</f>
        <v>#N/A</v>
      </c>
      <c r="I402" t="e">
        <f>VLOOKUP(Final_manabou_kanji_select[[#This Row],[Kanji no.]],Final_manabou_kanji[[Sr. no.]:[Meaning]],8,0)</f>
        <v>#N/A</v>
      </c>
      <c r="J402" s="3"/>
    </row>
    <row r="403" spans="2:10" ht="14.25" customHeight="1" x14ac:dyDescent="0.3">
      <c r="B403" s="37">
        <f>ROW()-ROW(Final_manabou_kanji_select[#Headers])</f>
        <v>401</v>
      </c>
      <c r="C40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3" s="37" t="e">
        <f>VLOOKUP(Final_manabou_kanji_select[[#This Row],[Kanji no.]],Raw_data_N2_Kanji[[Sr. no.]:[Lecture_no]],3,0)</f>
        <v>#N/A</v>
      </c>
      <c r="E403" s="37" t="e">
        <f>VLOOKUP(Final_manabou_kanji_select[[#This Row],[Kanji no.]],Final_manabou_kanji[[Sr. no.]:[Meaning]],3,0)</f>
        <v>#N/A</v>
      </c>
      <c r="F403" s="32" t="e">
        <f>VLOOKUP(Final_manabou_kanji_select[[#This Row],[Kanji no.]],Final_manabou_kanji[[Sr. no.]:[Meaning]],4,0)</f>
        <v>#N/A</v>
      </c>
      <c r="G403" s="37" t="e">
        <f>VLOOKUP(Final_manabou_kanji_select[[#This Row],[Kanji no.]],Final_manabou_kanji[[Sr. no.]:[Meaning]],5,0)</f>
        <v>#N/A</v>
      </c>
      <c r="H403" t="e">
        <f>VLOOKUP(Final_manabou_kanji_select[[#This Row],[Kanji no.]],Final_manabou_kanji[[Sr. no.]:[Meaning]],7,0)</f>
        <v>#N/A</v>
      </c>
      <c r="I403" t="e">
        <f>VLOOKUP(Final_manabou_kanji_select[[#This Row],[Kanji no.]],Final_manabou_kanji[[Sr. no.]:[Meaning]],8,0)</f>
        <v>#N/A</v>
      </c>
      <c r="J403" s="3"/>
    </row>
    <row r="404" spans="2:10" ht="14.25" customHeight="1" x14ac:dyDescent="0.3">
      <c r="B404" s="37">
        <f>ROW()-ROW(Final_manabou_kanji_select[#Headers])</f>
        <v>402</v>
      </c>
      <c r="C40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4" s="37" t="e">
        <f>VLOOKUP(Final_manabou_kanji_select[[#This Row],[Kanji no.]],Raw_data_N2_Kanji[[Sr. no.]:[Lecture_no]],3,0)</f>
        <v>#N/A</v>
      </c>
      <c r="E404" s="37" t="e">
        <f>VLOOKUP(Final_manabou_kanji_select[[#This Row],[Kanji no.]],Final_manabou_kanji[[Sr. no.]:[Meaning]],3,0)</f>
        <v>#N/A</v>
      </c>
      <c r="F404" s="32" t="e">
        <f>VLOOKUP(Final_manabou_kanji_select[[#This Row],[Kanji no.]],Final_manabou_kanji[[Sr. no.]:[Meaning]],4,0)</f>
        <v>#N/A</v>
      </c>
      <c r="G404" s="37" t="e">
        <f>VLOOKUP(Final_manabou_kanji_select[[#This Row],[Kanji no.]],Final_manabou_kanji[[Sr. no.]:[Meaning]],5,0)</f>
        <v>#N/A</v>
      </c>
      <c r="H404" t="e">
        <f>VLOOKUP(Final_manabou_kanji_select[[#This Row],[Kanji no.]],Final_manabou_kanji[[Sr. no.]:[Meaning]],7,0)</f>
        <v>#N/A</v>
      </c>
      <c r="I404" t="e">
        <f>VLOOKUP(Final_manabou_kanji_select[[#This Row],[Kanji no.]],Final_manabou_kanji[[Sr. no.]:[Meaning]],8,0)</f>
        <v>#N/A</v>
      </c>
      <c r="J404" s="3"/>
    </row>
    <row r="405" spans="2:10" ht="14.25" customHeight="1" x14ac:dyDescent="0.3">
      <c r="B405" s="37">
        <f>ROW()-ROW(Final_manabou_kanji_select[#Headers])</f>
        <v>403</v>
      </c>
      <c r="C40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5" s="37" t="e">
        <f>VLOOKUP(Final_manabou_kanji_select[[#This Row],[Kanji no.]],Raw_data_N2_Kanji[[Sr. no.]:[Lecture_no]],3,0)</f>
        <v>#N/A</v>
      </c>
      <c r="E405" s="37" t="e">
        <f>VLOOKUP(Final_manabou_kanji_select[[#This Row],[Kanji no.]],Final_manabou_kanji[[Sr. no.]:[Meaning]],3,0)</f>
        <v>#N/A</v>
      </c>
      <c r="F405" s="32" t="e">
        <f>VLOOKUP(Final_manabou_kanji_select[[#This Row],[Kanji no.]],Final_manabou_kanji[[Sr. no.]:[Meaning]],4,0)</f>
        <v>#N/A</v>
      </c>
      <c r="G405" s="37" t="e">
        <f>VLOOKUP(Final_manabou_kanji_select[[#This Row],[Kanji no.]],Final_manabou_kanji[[Sr. no.]:[Meaning]],5,0)</f>
        <v>#N/A</v>
      </c>
      <c r="H405" t="e">
        <f>VLOOKUP(Final_manabou_kanji_select[[#This Row],[Kanji no.]],Final_manabou_kanji[[Sr. no.]:[Meaning]],7,0)</f>
        <v>#N/A</v>
      </c>
      <c r="I405" t="e">
        <f>VLOOKUP(Final_manabou_kanji_select[[#This Row],[Kanji no.]],Final_manabou_kanji[[Sr. no.]:[Meaning]],8,0)</f>
        <v>#N/A</v>
      </c>
      <c r="J405" s="3"/>
    </row>
    <row r="406" spans="2:10" ht="14.25" customHeight="1" x14ac:dyDescent="0.3">
      <c r="B406" s="37">
        <f>ROW()-ROW(Final_manabou_kanji_select[#Headers])</f>
        <v>404</v>
      </c>
      <c r="C40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6" s="37" t="e">
        <f>VLOOKUP(Final_manabou_kanji_select[[#This Row],[Kanji no.]],Raw_data_N2_Kanji[[Sr. no.]:[Lecture_no]],3,0)</f>
        <v>#N/A</v>
      </c>
      <c r="E406" s="37" t="e">
        <f>VLOOKUP(Final_manabou_kanji_select[[#This Row],[Kanji no.]],Final_manabou_kanji[[Sr. no.]:[Meaning]],3,0)</f>
        <v>#N/A</v>
      </c>
      <c r="F406" s="32" t="e">
        <f>VLOOKUP(Final_manabou_kanji_select[[#This Row],[Kanji no.]],Final_manabou_kanji[[Sr. no.]:[Meaning]],4,0)</f>
        <v>#N/A</v>
      </c>
      <c r="G406" s="37" t="e">
        <f>VLOOKUP(Final_manabou_kanji_select[[#This Row],[Kanji no.]],Final_manabou_kanji[[Sr. no.]:[Meaning]],5,0)</f>
        <v>#N/A</v>
      </c>
      <c r="H406" t="e">
        <f>VLOOKUP(Final_manabou_kanji_select[[#This Row],[Kanji no.]],Final_manabou_kanji[[Sr. no.]:[Meaning]],7,0)</f>
        <v>#N/A</v>
      </c>
      <c r="I406" t="e">
        <f>VLOOKUP(Final_manabou_kanji_select[[#This Row],[Kanji no.]],Final_manabou_kanji[[Sr. no.]:[Meaning]],8,0)</f>
        <v>#N/A</v>
      </c>
      <c r="J406" s="3"/>
    </row>
    <row r="407" spans="2:10" ht="14.25" customHeight="1" x14ac:dyDescent="0.3">
      <c r="B407" s="37">
        <f>ROW()-ROW(Final_manabou_kanji_select[#Headers])</f>
        <v>405</v>
      </c>
      <c r="C40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7" s="37" t="e">
        <f>VLOOKUP(Final_manabou_kanji_select[[#This Row],[Kanji no.]],Raw_data_N2_Kanji[[Sr. no.]:[Lecture_no]],3,0)</f>
        <v>#N/A</v>
      </c>
      <c r="E407" s="37" t="e">
        <f>VLOOKUP(Final_manabou_kanji_select[[#This Row],[Kanji no.]],Final_manabou_kanji[[Sr. no.]:[Meaning]],3,0)</f>
        <v>#N/A</v>
      </c>
      <c r="F407" s="32" t="e">
        <f>VLOOKUP(Final_manabou_kanji_select[[#This Row],[Kanji no.]],Final_manabou_kanji[[Sr. no.]:[Meaning]],4,0)</f>
        <v>#N/A</v>
      </c>
      <c r="G407" s="37" t="e">
        <f>VLOOKUP(Final_manabou_kanji_select[[#This Row],[Kanji no.]],Final_manabou_kanji[[Sr. no.]:[Meaning]],5,0)</f>
        <v>#N/A</v>
      </c>
      <c r="H407" t="e">
        <f>VLOOKUP(Final_manabou_kanji_select[[#This Row],[Kanji no.]],Final_manabou_kanji[[Sr. no.]:[Meaning]],7,0)</f>
        <v>#N/A</v>
      </c>
      <c r="I407" t="e">
        <f>VLOOKUP(Final_manabou_kanji_select[[#This Row],[Kanji no.]],Final_manabou_kanji[[Sr. no.]:[Meaning]],8,0)</f>
        <v>#N/A</v>
      </c>
      <c r="J407" s="3"/>
    </row>
    <row r="408" spans="2:10" ht="14.25" customHeight="1" x14ac:dyDescent="0.3">
      <c r="B408" s="37">
        <f>ROW()-ROW(Final_manabou_kanji_select[#Headers])</f>
        <v>406</v>
      </c>
      <c r="C40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8" s="37" t="e">
        <f>VLOOKUP(Final_manabou_kanji_select[[#This Row],[Kanji no.]],Raw_data_N2_Kanji[[Sr. no.]:[Lecture_no]],3,0)</f>
        <v>#N/A</v>
      </c>
      <c r="E408" s="37" t="e">
        <f>VLOOKUP(Final_manabou_kanji_select[[#This Row],[Kanji no.]],Final_manabou_kanji[[Sr. no.]:[Meaning]],3,0)</f>
        <v>#N/A</v>
      </c>
      <c r="F408" s="32" t="e">
        <f>VLOOKUP(Final_manabou_kanji_select[[#This Row],[Kanji no.]],Final_manabou_kanji[[Sr. no.]:[Meaning]],4,0)</f>
        <v>#N/A</v>
      </c>
      <c r="G408" s="37" t="e">
        <f>VLOOKUP(Final_manabou_kanji_select[[#This Row],[Kanji no.]],Final_manabou_kanji[[Sr. no.]:[Meaning]],5,0)</f>
        <v>#N/A</v>
      </c>
      <c r="H408" t="e">
        <f>VLOOKUP(Final_manabou_kanji_select[[#This Row],[Kanji no.]],Final_manabou_kanji[[Sr. no.]:[Meaning]],7,0)</f>
        <v>#N/A</v>
      </c>
      <c r="I408" t="e">
        <f>VLOOKUP(Final_manabou_kanji_select[[#This Row],[Kanji no.]],Final_manabou_kanji[[Sr. no.]:[Meaning]],8,0)</f>
        <v>#N/A</v>
      </c>
      <c r="J408" s="3"/>
    </row>
    <row r="409" spans="2:10" ht="14.25" customHeight="1" x14ac:dyDescent="0.3">
      <c r="B409" s="37">
        <f>ROW()-ROW(Final_manabou_kanji_select[#Headers])</f>
        <v>407</v>
      </c>
      <c r="C40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09" s="37" t="e">
        <f>VLOOKUP(Final_manabou_kanji_select[[#This Row],[Kanji no.]],Raw_data_N2_Kanji[[Sr. no.]:[Lecture_no]],3,0)</f>
        <v>#N/A</v>
      </c>
      <c r="E409" s="37" t="e">
        <f>VLOOKUP(Final_manabou_kanji_select[[#This Row],[Kanji no.]],Final_manabou_kanji[[Sr. no.]:[Meaning]],3,0)</f>
        <v>#N/A</v>
      </c>
      <c r="F409" s="32" t="e">
        <f>VLOOKUP(Final_manabou_kanji_select[[#This Row],[Kanji no.]],Final_manabou_kanji[[Sr. no.]:[Meaning]],4,0)</f>
        <v>#N/A</v>
      </c>
      <c r="G409" s="37" t="e">
        <f>VLOOKUP(Final_manabou_kanji_select[[#This Row],[Kanji no.]],Final_manabou_kanji[[Sr. no.]:[Meaning]],5,0)</f>
        <v>#N/A</v>
      </c>
      <c r="H409" t="e">
        <f>VLOOKUP(Final_manabou_kanji_select[[#This Row],[Kanji no.]],Final_manabou_kanji[[Sr. no.]:[Meaning]],7,0)</f>
        <v>#N/A</v>
      </c>
      <c r="I409" t="e">
        <f>VLOOKUP(Final_manabou_kanji_select[[#This Row],[Kanji no.]],Final_manabou_kanji[[Sr. no.]:[Meaning]],8,0)</f>
        <v>#N/A</v>
      </c>
      <c r="J409" s="3"/>
    </row>
    <row r="410" spans="2:10" ht="14.25" customHeight="1" x14ac:dyDescent="0.3">
      <c r="B410" s="37">
        <f>ROW()-ROW(Final_manabou_kanji_select[#Headers])</f>
        <v>408</v>
      </c>
      <c r="C41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0" s="37" t="e">
        <f>VLOOKUP(Final_manabou_kanji_select[[#This Row],[Kanji no.]],Raw_data_N2_Kanji[[Sr. no.]:[Lecture_no]],3,0)</f>
        <v>#N/A</v>
      </c>
      <c r="E410" s="37" t="e">
        <f>VLOOKUP(Final_manabou_kanji_select[[#This Row],[Kanji no.]],Final_manabou_kanji[[Sr. no.]:[Meaning]],3,0)</f>
        <v>#N/A</v>
      </c>
      <c r="F410" s="32" t="e">
        <f>VLOOKUP(Final_manabou_kanji_select[[#This Row],[Kanji no.]],Final_manabou_kanji[[Sr. no.]:[Meaning]],4,0)</f>
        <v>#N/A</v>
      </c>
      <c r="G410" s="37" t="e">
        <f>VLOOKUP(Final_manabou_kanji_select[[#This Row],[Kanji no.]],Final_manabou_kanji[[Sr. no.]:[Meaning]],5,0)</f>
        <v>#N/A</v>
      </c>
      <c r="H410" t="e">
        <f>VLOOKUP(Final_manabou_kanji_select[[#This Row],[Kanji no.]],Final_manabou_kanji[[Sr. no.]:[Meaning]],7,0)</f>
        <v>#N/A</v>
      </c>
      <c r="I410" t="e">
        <f>VLOOKUP(Final_manabou_kanji_select[[#This Row],[Kanji no.]],Final_manabou_kanji[[Sr. no.]:[Meaning]],8,0)</f>
        <v>#N/A</v>
      </c>
      <c r="J410" s="3"/>
    </row>
    <row r="411" spans="2:10" ht="14.25" customHeight="1" x14ac:dyDescent="0.3">
      <c r="B411" s="37">
        <f>ROW()-ROW(Final_manabou_kanji_select[#Headers])</f>
        <v>409</v>
      </c>
      <c r="C41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1" s="37" t="e">
        <f>VLOOKUP(Final_manabou_kanji_select[[#This Row],[Kanji no.]],Raw_data_N2_Kanji[[Sr. no.]:[Lecture_no]],3,0)</f>
        <v>#N/A</v>
      </c>
      <c r="E411" s="37" t="e">
        <f>VLOOKUP(Final_manabou_kanji_select[[#This Row],[Kanji no.]],Final_manabou_kanji[[Sr. no.]:[Meaning]],3,0)</f>
        <v>#N/A</v>
      </c>
      <c r="F411" s="32" t="e">
        <f>VLOOKUP(Final_manabou_kanji_select[[#This Row],[Kanji no.]],Final_manabou_kanji[[Sr. no.]:[Meaning]],4,0)</f>
        <v>#N/A</v>
      </c>
      <c r="G411" s="37" t="e">
        <f>VLOOKUP(Final_manabou_kanji_select[[#This Row],[Kanji no.]],Final_manabou_kanji[[Sr. no.]:[Meaning]],5,0)</f>
        <v>#N/A</v>
      </c>
      <c r="H411" t="e">
        <f>VLOOKUP(Final_manabou_kanji_select[[#This Row],[Kanji no.]],Final_manabou_kanji[[Sr. no.]:[Meaning]],7,0)</f>
        <v>#N/A</v>
      </c>
      <c r="I411" t="e">
        <f>VLOOKUP(Final_manabou_kanji_select[[#This Row],[Kanji no.]],Final_manabou_kanji[[Sr. no.]:[Meaning]],8,0)</f>
        <v>#N/A</v>
      </c>
      <c r="J411" s="3"/>
    </row>
    <row r="412" spans="2:10" ht="14.25" customHeight="1" x14ac:dyDescent="0.3">
      <c r="B412" s="37">
        <f>ROW()-ROW(Final_manabou_kanji_select[#Headers])</f>
        <v>410</v>
      </c>
      <c r="C41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2" s="37" t="e">
        <f>VLOOKUP(Final_manabou_kanji_select[[#This Row],[Kanji no.]],Raw_data_N2_Kanji[[Sr. no.]:[Lecture_no]],3,0)</f>
        <v>#N/A</v>
      </c>
      <c r="E412" s="37" t="e">
        <f>VLOOKUP(Final_manabou_kanji_select[[#This Row],[Kanji no.]],Final_manabou_kanji[[Sr. no.]:[Meaning]],3,0)</f>
        <v>#N/A</v>
      </c>
      <c r="F412" s="32" t="e">
        <f>VLOOKUP(Final_manabou_kanji_select[[#This Row],[Kanji no.]],Final_manabou_kanji[[Sr. no.]:[Meaning]],4,0)</f>
        <v>#N/A</v>
      </c>
      <c r="G412" s="37" t="e">
        <f>VLOOKUP(Final_manabou_kanji_select[[#This Row],[Kanji no.]],Final_manabou_kanji[[Sr. no.]:[Meaning]],5,0)</f>
        <v>#N/A</v>
      </c>
      <c r="H412" t="e">
        <f>VLOOKUP(Final_manabou_kanji_select[[#This Row],[Kanji no.]],Final_manabou_kanji[[Sr. no.]:[Meaning]],7,0)</f>
        <v>#N/A</v>
      </c>
      <c r="I412" t="e">
        <f>VLOOKUP(Final_manabou_kanji_select[[#This Row],[Kanji no.]],Final_manabou_kanji[[Sr. no.]:[Meaning]],8,0)</f>
        <v>#N/A</v>
      </c>
      <c r="J412" s="3"/>
    </row>
    <row r="413" spans="2:10" ht="14.25" customHeight="1" x14ac:dyDescent="0.3">
      <c r="B413" s="37">
        <f>ROW()-ROW(Final_manabou_kanji_select[#Headers])</f>
        <v>411</v>
      </c>
      <c r="C41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3" s="37" t="e">
        <f>VLOOKUP(Final_manabou_kanji_select[[#This Row],[Kanji no.]],Raw_data_N2_Kanji[[Sr. no.]:[Lecture_no]],3,0)</f>
        <v>#N/A</v>
      </c>
      <c r="E413" s="37" t="e">
        <f>VLOOKUP(Final_manabou_kanji_select[[#This Row],[Kanji no.]],Final_manabou_kanji[[Sr. no.]:[Meaning]],3,0)</f>
        <v>#N/A</v>
      </c>
      <c r="F413" s="32" t="e">
        <f>VLOOKUP(Final_manabou_kanji_select[[#This Row],[Kanji no.]],Final_manabou_kanji[[Sr. no.]:[Meaning]],4,0)</f>
        <v>#N/A</v>
      </c>
      <c r="G413" s="37" t="e">
        <f>VLOOKUP(Final_manabou_kanji_select[[#This Row],[Kanji no.]],Final_manabou_kanji[[Sr. no.]:[Meaning]],5,0)</f>
        <v>#N/A</v>
      </c>
      <c r="H413" t="e">
        <f>VLOOKUP(Final_manabou_kanji_select[[#This Row],[Kanji no.]],Final_manabou_kanji[[Sr. no.]:[Meaning]],7,0)</f>
        <v>#N/A</v>
      </c>
      <c r="I413" t="e">
        <f>VLOOKUP(Final_manabou_kanji_select[[#This Row],[Kanji no.]],Final_manabou_kanji[[Sr. no.]:[Meaning]],8,0)</f>
        <v>#N/A</v>
      </c>
      <c r="J413" s="3"/>
    </row>
    <row r="414" spans="2:10" ht="14.25" customHeight="1" x14ac:dyDescent="0.3">
      <c r="B414" s="37">
        <f>ROW()-ROW(Final_manabou_kanji_select[#Headers])</f>
        <v>412</v>
      </c>
      <c r="C41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4" s="37" t="e">
        <f>VLOOKUP(Final_manabou_kanji_select[[#This Row],[Kanji no.]],Raw_data_N2_Kanji[[Sr. no.]:[Lecture_no]],3,0)</f>
        <v>#N/A</v>
      </c>
      <c r="E414" s="37" t="e">
        <f>VLOOKUP(Final_manabou_kanji_select[[#This Row],[Kanji no.]],Final_manabou_kanji[[Sr. no.]:[Meaning]],3,0)</f>
        <v>#N/A</v>
      </c>
      <c r="F414" s="32" t="e">
        <f>VLOOKUP(Final_manabou_kanji_select[[#This Row],[Kanji no.]],Final_manabou_kanji[[Sr. no.]:[Meaning]],4,0)</f>
        <v>#N/A</v>
      </c>
      <c r="G414" s="37" t="e">
        <f>VLOOKUP(Final_manabou_kanji_select[[#This Row],[Kanji no.]],Final_manabou_kanji[[Sr. no.]:[Meaning]],5,0)</f>
        <v>#N/A</v>
      </c>
      <c r="H414" t="e">
        <f>VLOOKUP(Final_manabou_kanji_select[[#This Row],[Kanji no.]],Final_manabou_kanji[[Sr. no.]:[Meaning]],7,0)</f>
        <v>#N/A</v>
      </c>
      <c r="I414" t="e">
        <f>VLOOKUP(Final_manabou_kanji_select[[#This Row],[Kanji no.]],Final_manabou_kanji[[Sr. no.]:[Meaning]],8,0)</f>
        <v>#N/A</v>
      </c>
      <c r="J414" s="3"/>
    </row>
    <row r="415" spans="2:10" ht="14.25" customHeight="1" x14ac:dyDescent="0.3">
      <c r="B415" s="37">
        <f>ROW()-ROW(Final_manabou_kanji_select[#Headers])</f>
        <v>413</v>
      </c>
      <c r="C41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5" s="37" t="e">
        <f>VLOOKUP(Final_manabou_kanji_select[[#This Row],[Kanji no.]],Raw_data_N2_Kanji[[Sr. no.]:[Lecture_no]],3,0)</f>
        <v>#N/A</v>
      </c>
      <c r="E415" s="37" t="e">
        <f>VLOOKUP(Final_manabou_kanji_select[[#This Row],[Kanji no.]],Final_manabou_kanji[[Sr. no.]:[Meaning]],3,0)</f>
        <v>#N/A</v>
      </c>
      <c r="F415" s="32" t="e">
        <f>VLOOKUP(Final_manabou_kanji_select[[#This Row],[Kanji no.]],Final_manabou_kanji[[Sr. no.]:[Meaning]],4,0)</f>
        <v>#N/A</v>
      </c>
      <c r="G415" s="37" t="e">
        <f>VLOOKUP(Final_manabou_kanji_select[[#This Row],[Kanji no.]],Final_manabou_kanji[[Sr. no.]:[Meaning]],5,0)</f>
        <v>#N/A</v>
      </c>
      <c r="H415" t="e">
        <f>VLOOKUP(Final_manabou_kanji_select[[#This Row],[Kanji no.]],Final_manabou_kanji[[Sr. no.]:[Meaning]],7,0)</f>
        <v>#N/A</v>
      </c>
      <c r="I415" t="e">
        <f>VLOOKUP(Final_manabou_kanji_select[[#This Row],[Kanji no.]],Final_manabou_kanji[[Sr. no.]:[Meaning]],8,0)</f>
        <v>#N/A</v>
      </c>
      <c r="J415" s="3"/>
    </row>
    <row r="416" spans="2:10" ht="14.25" customHeight="1" x14ac:dyDescent="0.3">
      <c r="B416" s="37">
        <f>ROW()-ROW(Final_manabou_kanji_select[#Headers])</f>
        <v>414</v>
      </c>
      <c r="C41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6" s="37" t="e">
        <f>VLOOKUP(Final_manabou_kanji_select[[#This Row],[Kanji no.]],Raw_data_N2_Kanji[[Sr. no.]:[Lecture_no]],3,0)</f>
        <v>#N/A</v>
      </c>
      <c r="E416" s="37" t="e">
        <f>VLOOKUP(Final_manabou_kanji_select[[#This Row],[Kanji no.]],Final_manabou_kanji[[Sr. no.]:[Meaning]],3,0)</f>
        <v>#N/A</v>
      </c>
      <c r="F416" s="32" t="e">
        <f>VLOOKUP(Final_manabou_kanji_select[[#This Row],[Kanji no.]],Final_manabou_kanji[[Sr. no.]:[Meaning]],4,0)</f>
        <v>#N/A</v>
      </c>
      <c r="G416" s="37" t="e">
        <f>VLOOKUP(Final_manabou_kanji_select[[#This Row],[Kanji no.]],Final_manabou_kanji[[Sr. no.]:[Meaning]],5,0)</f>
        <v>#N/A</v>
      </c>
      <c r="H416" t="e">
        <f>VLOOKUP(Final_manabou_kanji_select[[#This Row],[Kanji no.]],Final_manabou_kanji[[Sr. no.]:[Meaning]],7,0)</f>
        <v>#N/A</v>
      </c>
      <c r="I416" t="e">
        <f>VLOOKUP(Final_manabou_kanji_select[[#This Row],[Kanji no.]],Final_manabou_kanji[[Sr. no.]:[Meaning]],8,0)</f>
        <v>#N/A</v>
      </c>
      <c r="J416" s="3"/>
    </row>
    <row r="417" spans="2:10" ht="14.25" customHeight="1" x14ac:dyDescent="0.3">
      <c r="B417" s="37">
        <f>ROW()-ROW(Final_manabou_kanji_select[#Headers])</f>
        <v>415</v>
      </c>
      <c r="C41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7" s="37" t="e">
        <f>VLOOKUP(Final_manabou_kanji_select[[#This Row],[Kanji no.]],Raw_data_N2_Kanji[[Sr. no.]:[Lecture_no]],3,0)</f>
        <v>#N/A</v>
      </c>
      <c r="E417" s="37" t="e">
        <f>VLOOKUP(Final_manabou_kanji_select[[#This Row],[Kanji no.]],Final_manabou_kanji[[Sr. no.]:[Meaning]],3,0)</f>
        <v>#N/A</v>
      </c>
      <c r="F417" s="32" t="e">
        <f>VLOOKUP(Final_manabou_kanji_select[[#This Row],[Kanji no.]],Final_manabou_kanji[[Sr. no.]:[Meaning]],4,0)</f>
        <v>#N/A</v>
      </c>
      <c r="G417" s="37" t="e">
        <f>VLOOKUP(Final_manabou_kanji_select[[#This Row],[Kanji no.]],Final_manabou_kanji[[Sr. no.]:[Meaning]],5,0)</f>
        <v>#N/A</v>
      </c>
      <c r="H417" t="e">
        <f>VLOOKUP(Final_manabou_kanji_select[[#This Row],[Kanji no.]],Final_manabou_kanji[[Sr. no.]:[Meaning]],7,0)</f>
        <v>#N/A</v>
      </c>
      <c r="I417" t="e">
        <f>VLOOKUP(Final_manabou_kanji_select[[#This Row],[Kanji no.]],Final_manabou_kanji[[Sr. no.]:[Meaning]],8,0)</f>
        <v>#N/A</v>
      </c>
      <c r="J417" s="3"/>
    </row>
    <row r="418" spans="2:10" ht="14.25" customHeight="1" x14ac:dyDescent="0.3">
      <c r="B418" s="37">
        <f>ROW()-ROW(Final_manabou_kanji_select[#Headers])</f>
        <v>416</v>
      </c>
      <c r="C41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8" s="37" t="e">
        <f>VLOOKUP(Final_manabou_kanji_select[[#This Row],[Kanji no.]],Raw_data_N2_Kanji[[Sr. no.]:[Lecture_no]],3,0)</f>
        <v>#N/A</v>
      </c>
      <c r="E418" s="37" t="e">
        <f>VLOOKUP(Final_manabou_kanji_select[[#This Row],[Kanji no.]],Final_manabou_kanji[[Sr. no.]:[Meaning]],3,0)</f>
        <v>#N/A</v>
      </c>
      <c r="F418" s="32" t="e">
        <f>VLOOKUP(Final_manabou_kanji_select[[#This Row],[Kanji no.]],Final_manabou_kanji[[Sr. no.]:[Meaning]],4,0)</f>
        <v>#N/A</v>
      </c>
      <c r="G418" s="37" t="e">
        <f>VLOOKUP(Final_manabou_kanji_select[[#This Row],[Kanji no.]],Final_manabou_kanji[[Sr. no.]:[Meaning]],5,0)</f>
        <v>#N/A</v>
      </c>
      <c r="H418" t="e">
        <f>VLOOKUP(Final_manabou_kanji_select[[#This Row],[Kanji no.]],Final_manabou_kanji[[Sr. no.]:[Meaning]],7,0)</f>
        <v>#N/A</v>
      </c>
      <c r="I418" t="e">
        <f>VLOOKUP(Final_manabou_kanji_select[[#This Row],[Kanji no.]],Final_manabou_kanji[[Sr. no.]:[Meaning]],8,0)</f>
        <v>#N/A</v>
      </c>
      <c r="J418" s="3"/>
    </row>
    <row r="419" spans="2:10" ht="14.25" customHeight="1" x14ac:dyDescent="0.3">
      <c r="B419" s="37">
        <f>ROW()-ROW(Final_manabou_kanji_select[#Headers])</f>
        <v>417</v>
      </c>
      <c r="C41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19" s="37" t="e">
        <f>VLOOKUP(Final_manabou_kanji_select[[#This Row],[Kanji no.]],Raw_data_N2_Kanji[[Sr. no.]:[Lecture_no]],3,0)</f>
        <v>#N/A</v>
      </c>
      <c r="E419" s="37" t="e">
        <f>VLOOKUP(Final_manabou_kanji_select[[#This Row],[Kanji no.]],Final_manabou_kanji[[Sr. no.]:[Meaning]],3,0)</f>
        <v>#N/A</v>
      </c>
      <c r="F419" s="32" t="e">
        <f>VLOOKUP(Final_manabou_kanji_select[[#This Row],[Kanji no.]],Final_manabou_kanji[[Sr. no.]:[Meaning]],4,0)</f>
        <v>#N/A</v>
      </c>
      <c r="G419" s="37" t="e">
        <f>VLOOKUP(Final_manabou_kanji_select[[#This Row],[Kanji no.]],Final_manabou_kanji[[Sr. no.]:[Meaning]],5,0)</f>
        <v>#N/A</v>
      </c>
      <c r="H419" t="e">
        <f>VLOOKUP(Final_manabou_kanji_select[[#This Row],[Kanji no.]],Final_manabou_kanji[[Sr. no.]:[Meaning]],7,0)</f>
        <v>#N/A</v>
      </c>
      <c r="I419" t="e">
        <f>VLOOKUP(Final_manabou_kanji_select[[#This Row],[Kanji no.]],Final_manabou_kanji[[Sr. no.]:[Meaning]],8,0)</f>
        <v>#N/A</v>
      </c>
      <c r="J419" s="3"/>
    </row>
    <row r="420" spans="2:10" ht="14.25" customHeight="1" x14ac:dyDescent="0.3">
      <c r="B420" s="37">
        <f>ROW()-ROW(Final_manabou_kanji_select[#Headers])</f>
        <v>418</v>
      </c>
      <c r="C42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0" s="37" t="e">
        <f>VLOOKUP(Final_manabou_kanji_select[[#This Row],[Kanji no.]],Raw_data_N2_Kanji[[Sr. no.]:[Lecture_no]],3,0)</f>
        <v>#N/A</v>
      </c>
      <c r="E420" s="37" t="e">
        <f>VLOOKUP(Final_manabou_kanji_select[[#This Row],[Kanji no.]],Final_manabou_kanji[[Sr. no.]:[Meaning]],3,0)</f>
        <v>#N/A</v>
      </c>
      <c r="F420" s="32" t="e">
        <f>VLOOKUP(Final_manabou_kanji_select[[#This Row],[Kanji no.]],Final_manabou_kanji[[Sr. no.]:[Meaning]],4,0)</f>
        <v>#N/A</v>
      </c>
      <c r="G420" s="37" t="e">
        <f>VLOOKUP(Final_manabou_kanji_select[[#This Row],[Kanji no.]],Final_manabou_kanji[[Sr. no.]:[Meaning]],5,0)</f>
        <v>#N/A</v>
      </c>
      <c r="H420" t="e">
        <f>VLOOKUP(Final_manabou_kanji_select[[#This Row],[Kanji no.]],Final_manabou_kanji[[Sr. no.]:[Meaning]],7,0)</f>
        <v>#N/A</v>
      </c>
      <c r="I420" t="e">
        <f>VLOOKUP(Final_manabou_kanji_select[[#This Row],[Kanji no.]],Final_manabou_kanji[[Sr. no.]:[Meaning]],8,0)</f>
        <v>#N/A</v>
      </c>
      <c r="J420" s="3"/>
    </row>
    <row r="421" spans="2:10" ht="14.25" customHeight="1" x14ac:dyDescent="0.3">
      <c r="B421" s="37">
        <f>ROW()-ROW(Final_manabou_kanji_select[#Headers])</f>
        <v>419</v>
      </c>
      <c r="C42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1" s="37" t="e">
        <f>VLOOKUP(Final_manabou_kanji_select[[#This Row],[Kanji no.]],Raw_data_N2_Kanji[[Sr. no.]:[Lecture_no]],3,0)</f>
        <v>#N/A</v>
      </c>
      <c r="E421" s="37" t="e">
        <f>VLOOKUP(Final_manabou_kanji_select[[#This Row],[Kanji no.]],Final_manabou_kanji[[Sr. no.]:[Meaning]],3,0)</f>
        <v>#N/A</v>
      </c>
      <c r="F421" s="32" t="e">
        <f>VLOOKUP(Final_manabou_kanji_select[[#This Row],[Kanji no.]],Final_manabou_kanji[[Sr. no.]:[Meaning]],4,0)</f>
        <v>#N/A</v>
      </c>
      <c r="G421" s="37" t="e">
        <f>VLOOKUP(Final_manabou_kanji_select[[#This Row],[Kanji no.]],Final_manabou_kanji[[Sr. no.]:[Meaning]],5,0)</f>
        <v>#N/A</v>
      </c>
      <c r="H421" t="e">
        <f>VLOOKUP(Final_manabou_kanji_select[[#This Row],[Kanji no.]],Final_manabou_kanji[[Sr. no.]:[Meaning]],7,0)</f>
        <v>#N/A</v>
      </c>
      <c r="I421" t="e">
        <f>VLOOKUP(Final_manabou_kanji_select[[#This Row],[Kanji no.]],Final_manabou_kanji[[Sr. no.]:[Meaning]],8,0)</f>
        <v>#N/A</v>
      </c>
      <c r="J421" s="3"/>
    </row>
    <row r="422" spans="2:10" ht="14.25" customHeight="1" x14ac:dyDescent="0.3">
      <c r="B422" s="37">
        <f>ROW()-ROW(Final_manabou_kanji_select[#Headers])</f>
        <v>420</v>
      </c>
      <c r="C42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2" s="37" t="e">
        <f>VLOOKUP(Final_manabou_kanji_select[[#This Row],[Kanji no.]],Raw_data_N2_Kanji[[Sr. no.]:[Lecture_no]],3,0)</f>
        <v>#N/A</v>
      </c>
      <c r="E422" s="37" t="e">
        <f>VLOOKUP(Final_manabou_kanji_select[[#This Row],[Kanji no.]],Final_manabou_kanji[[Sr. no.]:[Meaning]],3,0)</f>
        <v>#N/A</v>
      </c>
      <c r="F422" s="32" t="e">
        <f>VLOOKUP(Final_manabou_kanji_select[[#This Row],[Kanji no.]],Final_manabou_kanji[[Sr. no.]:[Meaning]],4,0)</f>
        <v>#N/A</v>
      </c>
      <c r="G422" s="37" t="e">
        <f>VLOOKUP(Final_manabou_kanji_select[[#This Row],[Kanji no.]],Final_manabou_kanji[[Sr. no.]:[Meaning]],5,0)</f>
        <v>#N/A</v>
      </c>
      <c r="H422" t="e">
        <f>VLOOKUP(Final_manabou_kanji_select[[#This Row],[Kanji no.]],Final_manabou_kanji[[Sr. no.]:[Meaning]],7,0)</f>
        <v>#N/A</v>
      </c>
      <c r="I422" t="e">
        <f>VLOOKUP(Final_manabou_kanji_select[[#This Row],[Kanji no.]],Final_manabou_kanji[[Sr. no.]:[Meaning]],8,0)</f>
        <v>#N/A</v>
      </c>
      <c r="J422" s="3"/>
    </row>
    <row r="423" spans="2:10" ht="14.25" customHeight="1" x14ac:dyDescent="0.3">
      <c r="B423" s="37">
        <f>ROW()-ROW(Final_manabou_kanji_select[#Headers])</f>
        <v>421</v>
      </c>
      <c r="C42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3" s="37" t="e">
        <f>VLOOKUP(Final_manabou_kanji_select[[#This Row],[Kanji no.]],Raw_data_N2_Kanji[[Sr. no.]:[Lecture_no]],3,0)</f>
        <v>#N/A</v>
      </c>
      <c r="E423" s="37" t="e">
        <f>VLOOKUP(Final_manabou_kanji_select[[#This Row],[Kanji no.]],Final_manabou_kanji[[Sr. no.]:[Meaning]],3,0)</f>
        <v>#N/A</v>
      </c>
      <c r="F423" s="32" t="e">
        <f>VLOOKUP(Final_manabou_kanji_select[[#This Row],[Kanji no.]],Final_manabou_kanji[[Sr. no.]:[Meaning]],4,0)</f>
        <v>#N/A</v>
      </c>
      <c r="G423" s="37" t="e">
        <f>VLOOKUP(Final_manabou_kanji_select[[#This Row],[Kanji no.]],Final_manabou_kanji[[Sr. no.]:[Meaning]],5,0)</f>
        <v>#N/A</v>
      </c>
      <c r="H423" t="e">
        <f>VLOOKUP(Final_manabou_kanji_select[[#This Row],[Kanji no.]],Final_manabou_kanji[[Sr. no.]:[Meaning]],7,0)</f>
        <v>#N/A</v>
      </c>
      <c r="I423" t="e">
        <f>VLOOKUP(Final_manabou_kanji_select[[#This Row],[Kanji no.]],Final_manabou_kanji[[Sr. no.]:[Meaning]],8,0)</f>
        <v>#N/A</v>
      </c>
      <c r="J423" s="3"/>
    </row>
    <row r="424" spans="2:10" ht="14.25" customHeight="1" x14ac:dyDescent="0.3">
      <c r="B424" s="37">
        <f>ROW()-ROW(Final_manabou_kanji_select[#Headers])</f>
        <v>422</v>
      </c>
      <c r="C42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4" s="37" t="e">
        <f>VLOOKUP(Final_manabou_kanji_select[[#This Row],[Kanji no.]],Raw_data_N2_Kanji[[Sr. no.]:[Lecture_no]],3,0)</f>
        <v>#N/A</v>
      </c>
      <c r="E424" s="37" t="e">
        <f>VLOOKUP(Final_manabou_kanji_select[[#This Row],[Kanji no.]],Final_manabou_kanji[[Sr. no.]:[Meaning]],3,0)</f>
        <v>#N/A</v>
      </c>
      <c r="F424" s="32" t="e">
        <f>VLOOKUP(Final_manabou_kanji_select[[#This Row],[Kanji no.]],Final_manabou_kanji[[Sr. no.]:[Meaning]],4,0)</f>
        <v>#N/A</v>
      </c>
      <c r="G424" s="37" t="e">
        <f>VLOOKUP(Final_manabou_kanji_select[[#This Row],[Kanji no.]],Final_manabou_kanji[[Sr. no.]:[Meaning]],5,0)</f>
        <v>#N/A</v>
      </c>
      <c r="H424" t="e">
        <f>VLOOKUP(Final_manabou_kanji_select[[#This Row],[Kanji no.]],Final_manabou_kanji[[Sr. no.]:[Meaning]],7,0)</f>
        <v>#N/A</v>
      </c>
      <c r="I424" t="e">
        <f>VLOOKUP(Final_manabou_kanji_select[[#This Row],[Kanji no.]],Final_manabou_kanji[[Sr. no.]:[Meaning]],8,0)</f>
        <v>#N/A</v>
      </c>
      <c r="J424" s="3"/>
    </row>
    <row r="425" spans="2:10" ht="14.25" customHeight="1" x14ac:dyDescent="0.3">
      <c r="B425" s="37">
        <f>ROW()-ROW(Final_manabou_kanji_select[#Headers])</f>
        <v>423</v>
      </c>
      <c r="C42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5" s="37" t="e">
        <f>VLOOKUP(Final_manabou_kanji_select[[#This Row],[Kanji no.]],Raw_data_N2_Kanji[[Sr. no.]:[Lecture_no]],3,0)</f>
        <v>#N/A</v>
      </c>
      <c r="E425" s="37" t="e">
        <f>VLOOKUP(Final_manabou_kanji_select[[#This Row],[Kanji no.]],Final_manabou_kanji[[Sr. no.]:[Meaning]],3,0)</f>
        <v>#N/A</v>
      </c>
      <c r="F425" s="32" t="e">
        <f>VLOOKUP(Final_manabou_kanji_select[[#This Row],[Kanji no.]],Final_manabou_kanji[[Sr. no.]:[Meaning]],4,0)</f>
        <v>#N/A</v>
      </c>
      <c r="G425" s="37" t="e">
        <f>VLOOKUP(Final_manabou_kanji_select[[#This Row],[Kanji no.]],Final_manabou_kanji[[Sr. no.]:[Meaning]],5,0)</f>
        <v>#N/A</v>
      </c>
      <c r="H425" t="e">
        <f>VLOOKUP(Final_manabou_kanji_select[[#This Row],[Kanji no.]],Final_manabou_kanji[[Sr. no.]:[Meaning]],7,0)</f>
        <v>#N/A</v>
      </c>
      <c r="I425" t="e">
        <f>VLOOKUP(Final_manabou_kanji_select[[#This Row],[Kanji no.]],Final_manabou_kanji[[Sr. no.]:[Meaning]],8,0)</f>
        <v>#N/A</v>
      </c>
      <c r="J425" s="3"/>
    </row>
    <row r="426" spans="2:10" ht="14.25" customHeight="1" x14ac:dyDescent="0.3">
      <c r="B426" s="37">
        <f>ROW()-ROW(Final_manabou_kanji_select[#Headers])</f>
        <v>424</v>
      </c>
      <c r="C42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6" s="37" t="e">
        <f>VLOOKUP(Final_manabou_kanji_select[[#This Row],[Kanji no.]],Raw_data_N2_Kanji[[Sr. no.]:[Lecture_no]],3,0)</f>
        <v>#N/A</v>
      </c>
      <c r="E426" s="37" t="e">
        <f>VLOOKUP(Final_manabou_kanji_select[[#This Row],[Kanji no.]],Final_manabou_kanji[[Sr. no.]:[Meaning]],3,0)</f>
        <v>#N/A</v>
      </c>
      <c r="F426" s="32" t="e">
        <f>VLOOKUP(Final_manabou_kanji_select[[#This Row],[Kanji no.]],Final_manabou_kanji[[Sr. no.]:[Meaning]],4,0)</f>
        <v>#N/A</v>
      </c>
      <c r="G426" s="37" t="e">
        <f>VLOOKUP(Final_manabou_kanji_select[[#This Row],[Kanji no.]],Final_manabou_kanji[[Sr. no.]:[Meaning]],5,0)</f>
        <v>#N/A</v>
      </c>
      <c r="H426" t="e">
        <f>VLOOKUP(Final_manabou_kanji_select[[#This Row],[Kanji no.]],Final_manabou_kanji[[Sr. no.]:[Meaning]],7,0)</f>
        <v>#N/A</v>
      </c>
      <c r="I426" t="e">
        <f>VLOOKUP(Final_manabou_kanji_select[[#This Row],[Kanji no.]],Final_manabou_kanji[[Sr. no.]:[Meaning]],8,0)</f>
        <v>#N/A</v>
      </c>
      <c r="J426" s="3"/>
    </row>
    <row r="427" spans="2:10" ht="14.25" customHeight="1" x14ac:dyDescent="0.3">
      <c r="B427" s="37">
        <f>ROW()-ROW(Final_manabou_kanji_select[#Headers])</f>
        <v>425</v>
      </c>
      <c r="C42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7" s="37" t="e">
        <f>VLOOKUP(Final_manabou_kanji_select[[#This Row],[Kanji no.]],Raw_data_N2_Kanji[[Sr. no.]:[Lecture_no]],3,0)</f>
        <v>#N/A</v>
      </c>
      <c r="E427" s="37" t="e">
        <f>VLOOKUP(Final_manabou_kanji_select[[#This Row],[Kanji no.]],Final_manabou_kanji[[Sr. no.]:[Meaning]],3,0)</f>
        <v>#N/A</v>
      </c>
      <c r="F427" s="32" t="e">
        <f>VLOOKUP(Final_manabou_kanji_select[[#This Row],[Kanji no.]],Final_manabou_kanji[[Sr. no.]:[Meaning]],4,0)</f>
        <v>#N/A</v>
      </c>
      <c r="G427" s="37" t="e">
        <f>VLOOKUP(Final_manabou_kanji_select[[#This Row],[Kanji no.]],Final_manabou_kanji[[Sr. no.]:[Meaning]],5,0)</f>
        <v>#N/A</v>
      </c>
      <c r="H427" t="e">
        <f>VLOOKUP(Final_manabou_kanji_select[[#This Row],[Kanji no.]],Final_manabou_kanji[[Sr. no.]:[Meaning]],7,0)</f>
        <v>#N/A</v>
      </c>
      <c r="I427" t="e">
        <f>VLOOKUP(Final_manabou_kanji_select[[#This Row],[Kanji no.]],Final_manabou_kanji[[Sr. no.]:[Meaning]],8,0)</f>
        <v>#N/A</v>
      </c>
      <c r="J427" s="3"/>
    </row>
    <row r="428" spans="2:10" ht="14.25" customHeight="1" x14ac:dyDescent="0.3">
      <c r="B428" s="37">
        <f>ROW()-ROW(Final_manabou_kanji_select[#Headers])</f>
        <v>426</v>
      </c>
      <c r="C42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8" s="37" t="e">
        <f>VLOOKUP(Final_manabou_kanji_select[[#This Row],[Kanji no.]],Raw_data_N2_Kanji[[Sr. no.]:[Lecture_no]],3,0)</f>
        <v>#N/A</v>
      </c>
      <c r="E428" s="37" t="e">
        <f>VLOOKUP(Final_manabou_kanji_select[[#This Row],[Kanji no.]],Final_manabou_kanji[[Sr. no.]:[Meaning]],3,0)</f>
        <v>#N/A</v>
      </c>
      <c r="F428" s="32" t="e">
        <f>VLOOKUP(Final_manabou_kanji_select[[#This Row],[Kanji no.]],Final_manabou_kanji[[Sr. no.]:[Meaning]],4,0)</f>
        <v>#N/A</v>
      </c>
      <c r="G428" s="37" t="e">
        <f>VLOOKUP(Final_manabou_kanji_select[[#This Row],[Kanji no.]],Final_manabou_kanji[[Sr. no.]:[Meaning]],5,0)</f>
        <v>#N/A</v>
      </c>
      <c r="H428" t="e">
        <f>VLOOKUP(Final_manabou_kanji_select[[#This Row],[Kanji no.]],Final_manabou_kanji[[Sr. no.]:[Meaning]],7,0)</f>
        <v>#N/A</v>
      </c>
      <c r="I428" t="e">
        <f>VLOOKUP(Final_manabou_kanji_select[[#This Row],[Kanji no.]],Final_manabou_kanji[[Sr. no.]:[Meaning]],8,0)</f>
        <v>#N/A</v>
      </c>
      <c r="J428" s="3"/>
    </row>
    <row r="429" spans="2:10" ht="14.25" customHeight="1" x14ac:dyDescent="0.3">
      <c r="B429" s="37">
        <f>ROW()-ROW(Final_manabou_kanji_select[#Headers])</f>
        <v>427</v>
      </c>
      <c r="C42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29" s="37" t="e">
        <f>VLOOKUP(Final_manabou_kanji_select[[#This Row],[Kanji no.]],Raw_data_N2_Kanji[[Sr. no.]:[Lecture_no]],3,0)</f>
        <v>#N/A</v>
      </c>
      <c r="E429" s="37" t="e">
        <f>VLOOKUP(Final_manabou_kanji_select[[#This Row],[Kanji no.]],Final_manabou_kanji[[Sr. no.]:[Meaning]],3,0)</f>
        <v>#N/A</v>
      </c>
      <c r="F429" s="32" t="e">
        <f>VLOOKUP(Final_manabou_kanji_select[[#This Row],[Kanji no.]],Final_manabou_kanji[[Sr. no.]:[Meaning]],4,0)</f>
        <v>#N/A</v>
      </c>
      <c r="G429" s="37" t="e">
        <f>VLOOKUP(Final_manabou_kanji_select[[#This Row],[Kanji no.]],Final_manabou_kanji[[Sr. no.]:[Meaning]],5,0)</f>
        <v>#N/A</v>
      </c>
      <c r="H429" t="e">
        <f>VLOOKUP(Final_manabou_kanji_select[[#This Row],[Kanji no.]],Final_manabou_kanji[[Sr. no.]:[Meaning]],7,0)</f>
        <v>#N/A</v>
      </c>
      <c r="I429" t="e">
        <f>VLOOKUP(Final_manabou_kanji_select[[#This Row],[Kanji no.]],Final_manabou_kanji[[Sr. no.]:[Meaning]],8,0)</f>
        <v>#N/A</v>
      </c>
      <c r="J429" s="3"/>
    </row>
    <row r="430" spans="2:10" ht="14.25" customHeight="1" x14ac:dyDescent="0.3">
      <c r="B430" s="37">
        <f>ROW()-ROW(Final_manabou_kanji_select[#Headers])</f>
        <v>428</v>
      </c>
      <c r="C43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0" s="37" t="e">
        <f>VLOOKUP(Final_manabou_kanji_select[[#This Row],[Kanji no.]],Raw_data_N2_Kanji[[Sr. no.]:[Lecture_no]],3,0)</f>
        <v>#N/A</v>
      </c>
      <c r="E430" s="37" t="e">
        <f>VLOOKUP(Final_manabou_kanji_select[[#This Row],[Kanji no.]],Final_manabou_kanji[[Sr. no.]:[Meaning]],3,0)</f>
        <v>#N/A</v>
      </c>
      <c r="F430" s="32" t="e">
        <f>VLOOKUP(Final_manabou_kanji_select[[#This Row],[Kanji no.]],Final_manabou_kanji[[Sr. no.]:[Meaning]],4,0)</f>
        <v>#N/A</v>
      </c>
      <c r="G430" s="37" t="e">
        <f>VLOOKUP(Final_manabou_kanji_select[[#This Row],[Kanji no.]],Final_manabou_kanji[[Sr. no.]:[Meaning]],5,0)</f>
        <v>#N/A</v>
      </c>
      <c r="H430" t="e">
        <f>VLOOKUP(Final_manabou_kanji_select[[#This Row],[Kanji no.]],Final_manabou_kanji[[Sr. no.]:[Meaning]],7,0)</f>
        <v>#N/A</v>
      </c>
      <c r="I430" t="e">
        <f>VLOOKUP(Final_manabou_kanji_select[[#This Row],[Kanji no.]],Final_manabou_kanji[[Sr. no.]:[Meaning]],8,0)</f>
        <v>#N/A</v>
      </c>
      <c r="J430" s="3"/>
    </row>
    <row r="431" spans="2:10" ht="14.25" customHeight="1" x14ac:dyDescent="0.3">
      <c r="B431" s="37">
        <f>ROW()-ROW(Final_manabou_kanji_select[#Headers])</f>
        <v>429</v>
      </c>
      <c r="C43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1" s="37" t="e">
        <f>VLOOKUP(Final_manabou_kanji_select[[#This Row],[Kanji no.]],Raw_data_N2_Kanji[[Sr. no.]:[Lecture_no]],3,0)</f>
        <v>#N/A</v>
      </c>
      <c r="E431" s="37" t="e">
        <f>VLOOKUP(Final_manabou_kanji_select[[#This Row],[Kanji no.]],Final_manabou_kanji[[Sr. no.]:[Meaning]],3,0)</f>
        <v>#N/A</v>
      </c>
      <c r="F431" s="32" t="e">
        <f>VLOOKUP(Final_manabou_kanji_select[[#This Row],[Kanji no.]],Final_manabou_kanji[[Sr. no.]:[Meaning]],4,0)</f>
        <v>#N/A</v>
      </c>
      <c r="G431" s="37" t="e">
        <f>VLOOKUP(Final_manabou_kanji_select[[#This Row],[Kanji no.]],Final_manabou_kanji[[Sr. no.]:[Meaning]],5,0)</f>
        <v>#N/A</v>
      </c>
      <c r="H431" t="e">
        <f>VLOOKUP(Final_manabou_kanji_select[[#This Row],[Kanji no.]],Final_manabou_kanji[[Sr. no.]:[Meaning]],7,0)</f>
        <v>#N/A</v>
      </c>
      <c r="I431" t="e">
        <f>VLOOKUP(Final_manabou_kanji_select[[#This Row],[Kanji no.]],Final_manabou_kanji[[Sr. no.]:[Meaning]],8,0)</f>
        <v>#N/A</v>
      </c>
      <c r="J431" s="3"/>
    </row>
    <row r="432" spans="2:10" ht="14.25" customHeight="1" x14ac:dyDescent="0.3">
      <c r="B432" s="37">
        <f>ROW()-ROW(Final_manabou_kanji_select[#Headers])</f>
        <v>430</v>
      </c>
      <c r="C43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2" s="37" t="e">
        <f>VLOOKUP(Final_manabou_kanji_select[[#This Row],[Kanji no.]],Raw_data_N2_Kanji[[Sr. no.]:[Lecture_no]],3,0)</f>
        <v>#N/A</v>
      </c>
      <c r="E432" s="37" t="e">
        <f>VLOOKUP(Final_manabou_kanji_select[[#This Row],[Kanji no.]],Final_manabou_kanji[[Sr. no.]:[Meaning]],3,0)</f>
        <v>#N/A</v>
      </c>
      <c r="F432" s="32" t="e">
        <f>VLOOKUP(Final_manabou_kanji_select[[#This Row],[Kanji no.]],Final_manabou_kanji[[Sr. no.]:[Meaning]],4,0)</f>
        <v>#N/A</v>
      </c>
      <c r="G432" s="37" t="e">
        <f>VLOOKUP(Final_manabou_kanji_select[[#This Row],[Kanji no.]],Final_manabou_kanji[[Sr. no.]:[Meaning]],5,0)</f>
        <v>#N/A</v>
      </c>
      <c r="H432" t="e">
        <f>VLOOKUP(Final_manabou_kanji_select[[#This Row],[Kanji no.]],Final_manabou_kanji[[Sr. no.]:[Meaning]],7,0)</f>
        <v>#N/A</v>
      </c>
      <c r="I432" t="e">
        <f>VLOOKUP(Final_manabou_kanji_select[[#This Row],[Kanji no.]],Final_manabou_kanji[[Sr. no.]:[Meaning]],8,0)</f>
        <v>#N/A</v>
      </c>
      <c r="J432" s="3"/>
    </row>
    <row r="433" spans="2:10" ht="14.25" customHeight="1" x14ac:dyDescent="0.3">
      <c r="B433" s="37">
        <f>ROW()-ROW(Final_manabou_kanji_select[#Headers])</f>
        <v>431</v>
      </c>
      <c r="C43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3" s="37" t="e">
        <f>VLOOKUP(Final_manabou_kanji_select[[#This Row],[Kanji no.]],Raw_data_N2_Kanji[[Sr. no.]:[Lecture_no]],3,0)</f>
        <v>#N/A</v>
      </c>
      <c r="E433" s="37" t="e">
        <f>VLOOKUP(Final_manabou_kanji_select[[#This Row],[Kanji no.]],Final_manabou_kanji[[Sr. no.]:[Meaning]],3,0)</f>
        <v>#N/A</v>
      </c>
      <c r="F433" s="32" t="e">
        <f>VLOOKUP(Final_manabou_kanji_select[[#This Row],[Kanji no.]],Final_manabou_kanji[[Sr. no.]:[Meaning]],4,0)</f>
        <v>#N/A</v>
      </c>
      <c r="G433" s="37" t="e">
        <f>VLOOKUP(Final_manabou_kanji_select[[#This Row],[Kanji no.]],Final_manabou_kanji[[Sr. no.]:[Meaning]],5,0)</f>
        <v>#N/A</v>
      </c>
      <c r="H433" t="e">
        <f>VLOOKUP(Final_manabou_kanji_select[[#This Row],[Kanji no.]],Final_manabou_kanji[[Sr. no.]:[Meaning]],7,0)</f>
        <v>#N/A</v>
      </c>
      <c r="I433" t="e">
        <f>VLOOKUP(Final_manabou_kanji_select[[#This Row],[Kanji no.]],Final_manabou_kanji[[Sr. no.]:[Meaning]],8,0)</f>
        <v>#N/A</v>
      </c>
      <c r="J433" s="3"/>
    </row>
    <row r="434" spans="2:10" ht="14.25" customHeight="1" x14ac:dyDescent="0.3">
      <c r="B434" s="37">
        <f>ROW()-ROW(Final_manabou_kanji_select[#Headers])</f>
        <v>432</v>
      </c>
      <c r="C43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4" s="37" t="e">
        <f>VLOOKUP(Final_manabou_kanji_select[[#This Row],[Kanji no.]],Raw_data_N2_Kanji[[Sr. no.]:[Lecture_no]],3,0)</f>
        <v>#N/A</v>
      </c>
      <c r="E434" s="37" t="e">
        <f>VLOOKUP(Final_manabou_kanji_select[[#This Row],[Kanji no.]],Final_manabou_kanji[[Sr. no.]:[Meaning]],3,0)</f>
        <v>#N/A</v>
      </c>
      <c r="F434" s="32" t="e">
        <f>VLOOKUP(Final_manabou_kanji_select[[#This Row],[Kanji no.]],Final_manabou_kanji[[Sr. no.]:[Meaning]],4,0)</f>
        <v>#N/A</v>
      </c>
      <c r="G434" s="37" t="e">
        <f>VLOOKUP(Final_manabou_kanji_select[[#This Row],[Kanji no.]],Final_manabou_kanji[[Sr. no.]:[Meaning]],5,0)</f>
        <v>#N/A</v>
      </c>
      <c r="H434" t="e">
        <f>VLOOKUP(Final_manabou_kanji_select[[#This Row],[Kanji no.]],Final_manabou_kanji[[Sr. no.]:[Meaning]],7,0)</f>
        <v>#N/A</v>
      </c>
      <c r="I434" t="e">
        <f>VLOOKUP(Final_manabou_kanji_select[[#This Row],[Kanji no.]],Final_manabou_kanji[[Sr. no.]:[Meaning]],8,0)</f>
        <v>#N/A</v>
      </c>
      <c r="J434" s="3"/>
    </row>
    <row r="435" spans="2:10" ht="14.25" customHeight="1" x14ac:dyDescent="0.3">
      <c r="B435" s="37">
        <f>ROW()-ROW(Final_manabou_kanji_select[#Headers])</f>
        <v>433</v>
      </c>
      <c r="C43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5" s="37" t="e">
        <f>VLOOKUP(Final_manabou_kanji_select[[#This Row],[Kanji no.]],Raw_data_N2_Kanji[[Sr. no.]:[Lecture_no]],3,0)</f>
        <v>#N/A</v>
      </c>
      <c r="E435" s="37" t="e">
        <f>VLOOKUP(Final_manabou_kanji_select[[#This Row],[Kanji no.]],Final_manabou_kanji[[Sr. no.]:[Meaning]],3,0)</f>
        <v>#N/A</v>
      </c>
      <c r="F435" s="32" t="e">
        <f>VLOOKUP(Final_manabou_kanji_select[[#This Row],[Kanji no.]],Final_manabou_kanji[[Sr. no.]:[Meaning]],4,0)</f>
        <v>#N/A</v>
      </c>
      <c r="G435" s="37" t="e">
        <f>VLOOKUP(Final_manabou_kanji_select[[#This Row],[Kanji no.]],Final_manabou_kanji[[Sr. no.]:[Meaning]],5,0)</f>
        <v>#N/A</v>
      </c>
      <c r="H435" t="e">
        <f>VLOOKUP(Final_manabou_kanji_select[[#This Row],[Kanji no.]],Final_manabou_kanji[[Sr. no.]:[Meaning]],7,0)</f>
        <v>#N/A</v>
      </c>
      <c r="I435" t="e">
        <f>VLOOKUP(Final_manabou_kanji_select[[#This Row],[Kanji no.]],Final_manabou_kanji[[Sr. no.]:[Meaning]],8,0)</f>
        <v>#N/A</v>
      </c>
      <c r="J435" s="3"/>
    </row>
    <row r="436" spans="2:10" ht="14.25" customHeight="1" x14ac:dyDescent="0.3">
      <c r="B436" s="37">
        <f>ROW()-ROW(Final_manabou_kanji_select[#Headers])</f>
        <v>434</v>
      </c>
      <c r="C43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6" s="37" t="e">
        <f>VLOOKUP(Final_manabou_kanji_select[[#This Row],[Kanji no.]],Raw_data_N2_Kanji[[Sr. no.]:[Lecture_no]],3,0)</f>
        <v>#N/A</v>
      </c>
      <c r="E436" s="37" t="e">
        <f>VLOOKUP(Final_manabou_kanji_select[[#This Row],[Kanji no.]],Final_manabou_kanji[[Sr. no.]:[Meaning]],3,0)</f>
        <v>#N/A</v>
      </c>
      <c r="F436" s="32" t="e">
        <f>VLOOKUP(Final_manabou_kanji_select[[#This Row],[Kanji no.]],Final_manabou_kanji[[Sr. no.]:[Meaning]],4,0)</f>
        <v>#N/A</v>
      </c>
      <c r="G436" s="37" t="e">
        <f>VLOOKUP(Final_manabou_kanji_select[[#This Row],[Kanji no.]],Final_manabou_kanji[[Sr. no.]:[Meaning]],5,0)</f>
        <v>#N/A</v>
      </c>
      <c r="H436" t="e">
        <f>VLOOKUP(Final_manabou_kanji_select[[#This Row],[Kanji no.]],Final_manabou_kanji[[Sr. no.]:[Meaning]],7,0)</f>
        <v>#N/A</v>
      </c>
      <c r="I436" t="e">
        <f>VLOOKUP(Final_manabou_kanji_select[[#This Row],[Kanji no.]],Final_manabou_kanji[[Sr. no.]:[Meaning]],8,0)</f>
        <v>#N/A</v>
      </c>
      <c r="J436" s="3"/>
    </row>
    <row r="437" spans="2:10" ht="14.25" customHeight="1" x14ac:dyDescent="0.3">
      <c r="B437" s="37">
        <f>ROW()-ROW(Final_manabou_kanji_select[#Headers])</f>
        <v>435</v>
      </c>
      <c r="C43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7" s="37" t="e">
        <f>VLOOKUP(Final_manabou_kanji_select[[#This Row],[Kanji no.]],Raw_data_N2_Kanji[[Sr. no.]:[Lecture_no]],3,0)</f>
        <v>#N/A</v>
      </c>
      <c r="E437" s="37" t="e">
        <f>VLOOKUP(Final_manabou_kanji_select[[#This Row],[Kanji no.]],Final_manabou_kanji[[Sr. no.]:[Meaning]],3,0)</f>
        <v>#N/A</v>
      </c>
      <c r="F437" s="32" t="e">
        <f>VLOOKUP(Final_manabou_kanji_select[[#This Row],[Kanji no.]],Final_manabou_kanji[[Sr. no.]:[Meaning]],4,0)</f>
        <v>#N/A</v>
      </c>
      <c r="G437" s="37" t="e">
        <f>VLOOKUP(Final_manabou_kanji_select[[#This Row],[Kanji no.]],Final_manabou_kanji[[Sr. no.]:[Meaning]],5,0)</f>
        <v>#N/A</v>
      </c>
      <c r="H437" t="e">
        <f>VLOOKUP(Final_manabou_kanji_select[[#This Row],[Kanji no.]],Final_manabou_kanji[[Sr. no.]:[Meaning]],7,0)</f>
        <v>#N/A</v>
      </c>
      <c r="I437" t="e">
        <f>VLOOKUP(Final_manabou_kanji_select[[#This Row],[Kanji no.]],Final_manabou_kanji[[Sr. no.]:[Meaning]],8,0)</f>
        <v>#N/A</v>
      </c>
      <c r="J437" s="3"/>
    </row>
    <row r="438" spans="2:10" ht="14.25" customHeight="1" x14ac:dyDescent="0.3">
      <c r="B438" s="37">
        <f>ROW()-ROW(Final_manabou_kanji_select[#Headers])</f>
        <v>436</v>
      </c>
      <c r="C43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8" s="37" t="e">
        <f>VLOOKUP(Final_manabou_kanji_select[[#This Row],[Kanji no.]],Raw_data_N2_Kanji[[Sr. no.]:[Lecture_no]],3,0)</f>
        <v>#N/A</v>
      </c>
      <c r="E438" s="37" t="e">
        <f>VLOOKUP(Final_manabou_kanji_select[[#This Row],[Kanji no.]],Final_manabou_kanji[[Sr. no.]:[Meaning]],3,0)</f>
        <v>#N/A</v>
      </c>
      <c r="F438" s="32" t="e">
        <f>VLOOKUP(Final_manabou_kanji_select[[#This Row],[Kanji no.]],Final_manabou_kanji[[Sr. no.]:[Meaning]],4,0)</f>
        <v>#N/A</v>
      </c>
      <c r="G438" s="37" t="e">
        <f>VLOOKUP(Final_manabou_kanji_select[[#This Row],[Kanji no.]],Final_manabou_kanji[[Sr. no.]:[Meaning]],5,0)</f>
        <v>#N/A</v>
      </c>
      <c r="H438" t="e">
        <f>VLOOKUP(Final_manabou_kanji_select[[#This Row],[Kanji no.]],Final_manabou_kanji[[Sr. no.]:[Meaning]],7,0)</f>
        <v>#N/A</v>
      </c>
      <c r="I438" t="e">
        <f>VLOOKUP(Final_manabou_kanji_select[[#This Row],[Kanji no.]],Final_manabou_kanji[[Sr. no.]:[Meaning]],8,0)</f>
        <v>#N/A</v>
      </c>
      <c r="J438" s="3"/>
    </row>
    <row r="439" spans="2:10" ht="14.25" customHeight="1" x14ac:dyDescent="0.3">
      <c r="B439" s="37">
        <f>ROW()-ROW(Final_manabou_kanji_select[#Headers])</f>
        <v>437</v>
      </c>
      <c r="C43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39" s="37" t="e">
        <f>VLOOKUP(Final_manabou_kanji_select[[#This Row],[Kanji no.]],Raw_data_N2_Kanji[[Sr. no.]:[Lecture_no]],3,0)</f>
        <v>#N/A</v>
      </c>
      <c r="E439" s="37" t="e">
        <f>VLOOKUP(Final_manabou_kanji_select[[#This Row],[Kanji no.]],Final_manabou_kanji[[Sr. no.]:[Meaning]],3,0)</f>
        <v>#N/A</v>
      </c>
      <c r="F439" s="32" t="e">
        <f>VLOOKUP(Final_manabou_kanji_select[[#This Row],[Kanji no.]],Final_manabou_kanji[[Sr. no.]:[Meaning]],4,0)</f>
        <v>#N/A</v>
      </c>
      <c r="G439" s="37" t="e">
        <f>VLOOKUP(Final_manabou_kanji_select[[#This Row],[Kanji no.]],Final_manabou_kanji[[Sr. no.]:[Meaning]],5,0)</f>
        <v>#N/A</v>
      </c>
      <c r="H439" t="e">
        <f>VLOOKUP(Final_manabou_kanji_select[[#This Row],[Kanji no.]],Final_manabou_kanji[[Sr. no.]:[Meaning]],7,0)</f>
        <v>#N/A</v>
      </c>
      <c r="I439" t="e">
        <f>VLOOKUP(Final_manabou_kanji_select[[#This Row],[Kanji no.]],Final_manabou_kanji[[Sr. no.]:[Meaning]],8,0)</f>
        <v>#N/A</v>
      </c>
      <c r="J439" s="3"/>
    </row>
    <row r="440" spans="2:10" ht="14.25" customHeight="1" x14ac:dyDescent="0.3">
      <c r="B440" s="37">
        <f>ROW()-ROW(Final_manabou_kanji_select[#Headers])</f>
        <v>438</v>
      </c>
      <c r="C44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0" s="37" t="e">
        <f>VLOOKUP(Final_manabou_kanji_select[[#This Row],[Kanji no.]],Raw_data_N2_Kanji[[Sr. no.]:[Lecture_no]],3,0)</f>
        <v>#N/A</v>
      </c>
      <c r="E440" s="37" t="e">
        <f>VLOOKUP(Final_manabou_kanji_select[[#This Row],[Kanji no.]],Final_manabou_kanji[[Sr. no.]:[Meaning]],3,0)</f>
        <v>#N/A</v>
      </c>
      <c r="F440" s="32" t="e">
        <f>VLOOKUP(Final_manabou_kanji_select[[#This Row],[Kanji no.]],Final_manabou_kanji[[Sr. no.]:[Meaning]],4,0)</f>
        <v>#N/A</v>
      </c>
      <c r="G440" s="37" t="e">
        <f>VLOOKUP(Final_manabou_kanji_select[[#This Row],[Kanji no.]],Final_manabou_kanji[[Sr. no.]:[Meaning]],5,0)</f>
        <v>#N/A</v>
      </c>
      <c r="H440" t="e">
        <f>VLOOKUP(Final_manabou_kanji_select[[#This Row],[Kanji no.]],Final_manabou_kanji[[Sr. no.]:[Meaning]],7,0)</f>
        <v>#N/A</v>
      </c>
      <c r="I440" t="e">
        <f>VLOOKUP(Final_manabou_kanji_select[[#This Row],[Kanji no.]],Final_manabou_kanji[[Sr. no.]:[Meaning]],8,0)</f>
        <v>#N/A</v>
      </c>
      <c r="J440" s="3"/>
    </row>
    <row r="441" spans="2:10" ht="14.25" customHeight="1" x14ac:dyDescent="0.3">
      <c r="B441" s="37">
        <f>ROW()-ROW(Final_manabou_kanji_select[#Headers])</f>
        <v>439</v>
      </c>
      <c r="C44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1" s="37" t="e">
        <f>VLOOKUP(Final_manabou_kanji_select[[#This Row],[Kanji no.]],Raw_data_N2_Kanji[[Sr. no.]:[Lecture_no]],3,0)</f>
        <v>#N/A</v>
      </c>
      <c r="E441" s="37" t="e">
        <f>VLOOKUP(Final_manabou_kanji_select[[#This Row],[Kanji no.]],Final_manabou_kanji[[Sr. no.]:[Meaning]],3,0)</f>
        <v>#N/A</v>
      </c>
      <c r="F441" s="32" t="e">
        <f>VLOOKUP(Final_manabou_kanji_select[[#This Row],[Kanji no.]],Final_manabou_kanji[[Sr. no.]:[Meaning]],4,0)</f>
        <v>#N/A</v>
      </c>
      <c r="G441" s="37" t="e">
        <f>VLOOKUP(Final_manabou_kanji_select[[#This Row],[Kanji no.]],Final_manabou_kanji[[Sr. no.]:[Meaning]],5,0)</f>
        <v>#N/A</v>
      </c>
      <c r="H441" t="e">
        <f>VLOOKUP(Final_manabou_kanji_select[[#This Row],[Kanji no.]],Final_manabou_kanji[[Sr. no.]:[Meaning]],7,0)</f>
        <v>#N/A</v>
      </c>
      <c r="I441" t="e">
        <f>VLOOKUP(Final_manabou_kanji_select[[#This Row],[Kanji no.]],Final_manabou_kanji[[Sr. no.]:[Meaning]],8,0)</f>
        <v>#N/A</v>
      </c>
      <c r="J441" s="3"/>
    </row>
    <row r="442" spans="2:10" ht="14.25" customHeight="1" x14ac:dyDescent="0.3">
      <c r="B442" s="37">
        <f>ROW()-ROW(Final_manabou_kanji_select[#Headers])</f>
        <v>440</v>
      </c>
      <c r="C44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2" s="37" t="e">
        <f>VLOOKUP(Final_manabou_kanji_select[[#This Row],[Kanji no.]],Raw_data_N2_Kanji[[Sr. no.]:[Lecture_no]],3,0)</f>
        <v>#N/A</v>
      </c>
      <c r="E442" s="37" t="e">
        <f>VLOOKUP(Final_manabou_kanji_select[[#This Row],[Kanji no.]],Final_manabou_kanji[[Sr. no.]:[Meaning]],3,0)</f>
        <v>#N/A</v>
      </c>
      <c r="F442" s="32" t="e">
        <f>VLOOKUP(Final_manabou_kanji_select[[#This Row],[Kanji no.]],Final_manabou_kanji[[Sr. no.]:[Meaning]],4,0)</f>
        <v>#N/A</v>
      </c>
      <c r="G442" s="37" t="e">
        <f>VLOOKUP(Final_manabou_kanji_select[[#This Row],[Kanji no.]],Final_manabou_kanji[[Sr. no.]:[Meaning]],5,0)</f>
        <v>#N/A</v>
      </c>
      <c r="H442" t="e">
        <f>VLOOKUP(Final_manabou_kanji_select[[#This Row],[Kanji no.]],Final_manabou_kanji[[Sr. no.]:[Meaning]],7,0)</f>
        <v>#N/A</v>
      </c>
      <c r="I442" t="e">
        <f>VLOOKUP(Final_manabou_kanji_select[[#This Row],[Kanji no.]],Final_manabou_kanji[[Sr. no.]:[Meaning]],8,0)</f>
        <v>#N/A</v>
      </c>
      <c r="J442" s="3"/>
    </row>
    <row r="443" spans="2:10" ht="14.25" customHeight="1" x14ac:dyDescent="0.3">
      <c r="B443" s="37">
        <f>ROW()-ROW(Final_manabou_kanji_select[#Headers])</f>
        <v>441</v>
      </c>
      <c r="C44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3" s="37" t="e">
        <f>VLOOKUP(Final_manabou_kanji_select[[#This Row],[Kanji no.]],Raw_data_N2_Kanji[[Sr. no.]:[Lecture_no]],3,0)</f>
        <v>#N/A</v>
      </c>
      <c r="E443" s="37" t="e">
        <f>VLOOKUP(Final_manabou_kanji_select[[#This Row],[Kanji no.]],Final_manabou_kanji[[Sr. no.]:[Meaning]],3,0)</f>
        <v>#N/A</v>
      </c>
      <c r="F443" s="32" t="e">
        <f>VLOOKUP(Final_manabou_kanji_select[[#This Row],[Kanji no.]],Final_manabou_kanji[[Sr. no.]:[Meaning]],4,0)</f>
        <v>#N/A</v>
      </c>
      <c r="G443" s="37" t="e">
        <f>VLOOKUP(Final_manabou_kanji_select[[#This Row],[Kanji no.]],Final_manabou_kanji[[Sr. no.]:[Meaning]],5,0)</f>
        <v>#N/A</v>
      </c>
      <c r="H443" t="e">
        <f>VLOOKUP(Final_manabou_kanji_select[[#This Row],[Kanji no.]],Final_manabou_kanji[[Sr. no.]:[Meaning]],7,0)</f>
        <v>#N/A</v>
      </c>
      <c r="I443" t="e">
        <f>VLOOKUP(Final_manabou_kanji_select[[#This Row],[Kanji no.]],Final_manabou_kanji[[Sr. no.]:[Meaning]],8,0)</f>
        <v>#N/A</v>
      </c>
      <c r="J443" s="3"/>
    </row>
    <row r="444" spans="2:10" ht="14.25" customHeight="1" x14ac:dyDescent="0.3">
      <c r="B444" s="37">
        <f>ROW()-ROW(Final_manabou_kanji_select[#Headers])</f>
        <v>442</v>
      </c>
      <c r="C44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4" s="37" t="e">
        <f>VLOOKUP(Final_manabou_kanji_select[[#This Row],[Kanji no.]],Raw_data_N2_Kanji[[Sr. no.]:[Lecture_no]],3,0)</f>
        <v>#N/A</v>
      </c>
      <c r="E444" s="37" t="e">
        <f>VLOOKUP(Final_manabou_kanji_select[[#This Row],[Kanji no.]],Final_manabou_kanji[[Sr. no.]:[Meaning]],3,0)</f>
        <v>#N/A</v>
      </c>
      <c r="F444" s="32" t="e">
        <f>VLOOKUP(Final_manabou_kanji_select[[#This Row],[Kanji no.]],Final_manabou_kanji[[Sr. no.]:[Meaning]],4,0)</f>
        <v>#N/A</v>
      </c>
      <c r="G444" s="37" t="e">
        <f>VLOOKUP(Final_manabou_kanji_select[[#This Row],[Kanji no.]],Final_manabou_kanji[[Sr. no.]:[Meaning]],5,0)</f>
        <v>#N/A</v>
      </c>
      <c r="H444" t="e">
        <f>VLOOKUP(Final_manabou_kanji_select[[#This Row],[Kanji no.]],Final_manabou_kanji[[Sr. no.]:[Meaning]],7,0)</f>
        <v>#N/A</v>
      </c>
      <c r="I444" t="e">
        <f>VLOOKUP(Final_manabou_kanji_select[[#This Row],[Kanji no.]],Final_manabou_kanji[[Sr. no.]:[Meaning]],8,0)</f>
        <v>#N/A</v>
      </c>
      <c r="J444" s="3"/>
    </row>
    <row r="445" spans="2:10" ht="14.25" customHeight="1" x14ac:dyDescent="0.3">
      <c r="B445" s="37">
        <f>ROW()-ROW(Final_manabou_kanji_select[#Headers])</f>
        <v>443</v>
      </c>
      <c r="C44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5" s="37" t="e">
        <f>VLOOKUP(Final_manabou_kanji_select[[#This Row],[Kanji no.]],Raw_data_N2_Kanji[[Sr. no.]:[Lecture_no]],3,0)</f>
        <v>#N/A</v>
      </c>
      <c r="E445" s="37" t="e">
        <f>VLOOKUP(Final_manabou_kanji_select[[#This Row],[Kanji no.]],Final_manabou_kanji[[Sr. no.]:[Meaning]],3,0)</f>
        <v>#N/A</v>
      </c>
      <c r="F445" s="32" t="e">
        <f>VLOOKUP(Final_manabou_kanji_select[[#This Row],[Kanji no.]],Final_manabou_kanji[[Sr. no.]:[Meaning]],4,0)</f>
        <v>#N/A</v>
      </c>
      <c r="G445" s="37" t="e">
        <f>VLOOKUP(Final_manabou_kanji_select[[#This Row],[Kanji no.]],Final_manabou_kanji[[Sr. no.]:[Meaning]],5,0)</f>
        <v>#N/A</v>
      </c>
      <c r="H445" t="e">
        <f>VLOOKUP(Final_manabou_kanji_select[[#This Row],[Kanji no.]],Final_manabou_kanji[[Sr. no.]:[Meaning]],7,0)</f>
        <v>#N/A</v>
      </c>
      <c r="I445" t="e">
        <f>VLOOKUP(Final_manabou_kanji_select[[#This Row],[Kanji no.]],Final_manabou_kanji[[Sr. no.]:[Meaning]],8,0)</f>
        <v>#N/A</v>
      </c>
      <c r="J445" s="3"/>
    </row>
    <row r="446" spans="2:10" ht="14.25" customHeight="1" x14ac:dyDescent="0.3">
      <c r="B446" s="37">
        <f>ROW()-ROW(Final_manabou_kanji_select[#Headers])</f>
        <v>444</v>
      </c>
      <c r="C44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6" s="37" t="e">
        <f>VLOOKUP(Final_manabou_kanji_select[[#This Row],[Kanji no.]],Raw_data_N2_Kanji[[Sr. no.]:[Lecture_no]],3,0)</f>
        <v>#N/A</v>
      </c>
      <c r="E446" s="37" t="e">
        <f>VLOOKUP(Final_manabou_kanji_select[[#This Row],[Kanji no.]],Final_manabou_kanji[[Sr. no.]:[Meaning]],3,0)</f>
        <v>#N/A</v>
      </c>
      <c r="F446" s="32" t="e">
        <f>VLOOKUP(Final_manabou_kanji_select[[#This Row],[Kanji no.]],Final_manabou_kanji[[Sr. no.]:[Meaning]],4,0)</f>
        <v>#N/A</v>
      </c>
      <c r="G446" s="37" t="e">
        <f>VLOOKUP(Final_manabou_kanji_select[[#This Row],[Kanji no.]],Final_manabou_kanji[[Sr. no.]:[Meaning]],5,0)</f>
        <v>#N/A</v>
      </c>
      <c r="H446" t="e">
        <f>VLOOKUP(Final_manabou_kanji_select[[#This Row],[Kanji no.]],Final_manabou_kanji[[Sr. no.]:[Meaning]],7,0)</f>
        <v>#N/A</v>
      </c>
      <c r="I446" t="e">
        <f>VLOOKUP(Final_manabou_kanji_select[[#This Row],[Kanji no.]],Final_manabou_kanji[[Sr. no.]:[Meaning]],8,0)</f>
        <v>#N/A</v>
      </c>
      <c r="J446" s="3"/>
    </row>
    <row r="447" spans="2:10" ht="14.25" customHeight="1" x14ac:dyDescent="0.3">
      <c r="B447" s="37">
        <f>ROW()-ROW(Final_manabou_kanji_select[#Headers])</f>
        <v>445</v>
      </c>
      <c r="C44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7" s="37" t="e">
        <f>VLOOKUP(Final_manabou_kanji_select[[#This Row],[Kanji no.]],Raw_data_N2_Kanji[[Sr. no.]:[Lecture_no]],3,0)</f>
        <v>#N/A</v>
      </c>
      <c r="E447" s="37" t="e">
        <f>VLOOKUP(Final_manabou_kanji_select[[#This Row],[Kanji no.]],Final_manabou_kanji[[Sr. no.]:[Meaning]],3,0)</f>
        <v>#N/A</v>
      </c>
      <c r="F447" s="32" t="e">
        <f>VLOOKUP(Final_manabou_kanji_select[[#This Row],[Kanji no.]],Final_manabou_kanji[[Sr. no.]:[Meaning]],4,0)</f>
        <v>#N/A</v>
      </c>
      <c r="G447" s="37" t="e">
        <f>VLOOKUP(Final_manabou_kanji_select[[#This Row],[Kanji no.]],Final_manabou_kanji[[Sr. no.]:[Meaning]],5,0)</f>
        <v>#N/A</v>
      </c>
      <c r="H447" t="e">
        <f>VLOOKUP(Final_manabou_kanji_select[[#This Row],[Kanji no.]],Final_manabou_kanji[[Sr. no.]:[Meaning]],7,0)</f>
        <v>#N/A</v>
      </c>
      <c r="I447" t="e">
        <f>VLOOKUP(Final_manabou_kanji_select[[#This Row],[Kanji no.]],Final_manabou_kanji[[Sr. no.]:[Meaning]],8,0)</f>
        <v>#N/A</v>
      </c>
      <c r="J447" s="3"/>
    </row>
    <row r="448" spans="2:10" ht="14.25" customHeight="1" x14ac:dyDescent="0.3">
      <c r="B448" s="37">
        <f>ROW()-ROW(Final_manabou_kanji_select[#Headers])</f>
        <v>446</v>
      </c>
      <c r="C44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8" s="37" t="e">
        <f>VLOOKUP(Final_manabou_kanji_select[[#This Row],[Kanji no.]],Raw_data_N2_Kanji[[Sr. no.]:[Lecture_no]],3,0)</f>
        <v>#N/A</v>
      </c>
      <c r="E448" s="37" t="e">
        <f>VLOOKUP(Final_manabou_kanji_select[[#This Row],[Kanji no.]],Final_manabou_kanji[[Sr. no.]:[Meaning]],3,0)</f>
        <v>#N/A</v>
      </c>
      <c r="F448" s="32" t="e">
        <f>VLOOKUP(Final_manabou_kanji_select[[#This Row],[Kanji no.]],Final_manabou_kanji[[Sr. no.]:[Meaning]],4,0)</f>
        <v>#N/A</v>
      </c>
      <c r="G448" s="37" t="e">
        <f>VLOOKUP(Final_manabou_kanji_select[[#This Row],[Kanji no.]],Final_manabou_kanji[[Sr. no.]:[Meaning]],5,0)</f>
        <v>#N/A</v>
      </c>
      <c r="H448" t="e">
        <f>VLOOKUP(Final_manabou_kanji_select[[#This Row],[Kanji no.]],Final_manabou_kanji[[Sr. no.]:[Meaning]],7,0)</f>
        <v>#N/A</v>
      </c>
      <c r="I448" t="e">
        <f>VLOOKUP(Final_manabou_kanji_select[[#This Row],[Kanji no.]],Final_manabou_kanji[[Sr. no.]:[Meaning]],8,0)</f>
        <v>#N/A</v>
      </c>
      <c r="J448" s="3"/>
    </row>
    <row r="449" spans="2:10" ht="14.25" customHeight="1" x14ac:dyDescent="0.3">
      <c r="B449" s="37">
        <f>ROW()-ROW(Final_manabou_kanji_select[#Headers])</f>
        <v>447</v>
      </c>
      <c r="C44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49" s="37" t="e">
        <f>VLOOKUP(Final_manabou_kanji_select[[#This Row],[Kanji no.]],Raw_data_N2_Kanji[[Sr. no.]:[Lecture_no]],3,0)</f>
        <v>#N/A</v>
      </c>
      <c r="E449" s="37" t="e">
        <f>VLOOKUP(Final_manabou_kanji_select[[#This Row],[Kanji no.]],Final_manabou_kanji[[Sr. no.]:[Meaning]],3,0)</f>
        <v>#N/A</v>
      </c>
      <c r="F449" s="32" t="e">
        <f>VLOOKUP(Final_manabou_kanji_select[[#This Row],[Kanji no.]],Final_manabou_kanji[[Sr. no.]:[Meaning]],4,0)</f>
        <v>#N/A</v>
      </c>
      <c r="G449" s="37" t="e">
        <f>VLOOKUP(Final_manabou_kanji_select[[#This Row],[Kanji no.]],Final_manabou_kanji[[Sr. no.]:[Meaning]],5,0)</f>
        <v>#N/A</v>
      </c>
      <c r="H449" t="e">
        <f>VLOOKUP(Final_manabou_kanji_select[[#This Row],[Kanji no.]],Final_manabou_kanji[[Sr. no.]:[Meaning]],7,0)</f>
        <v>#N/A</v>
      </c>
      <c r="I449" t="e">
        <f>VLOOKUP(Final_manabou_kanji_select[[#This Row],[Kanji no.]],Final_manabou_kanji[[Sr. no.]:[Meaning]],8,0)</f>
        <v>#N/A</v>
      </c>
      <c r="J449" s="3"/>
    </row>
    <row r="450" spans="2:10" ht="14.25" customHeight="1" x14ac:dyDescent="0.3">
      <c r="B450" s="37">
        <f>ROW()-ROW(Final_manabou_kanji_select[#Headers])</f>
        <v>448</v>
      </c>
      <c r="C45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0" s="37" t="e">
        <f>VLOOKUP(Final_manabou_kanji_select[[#This Row],[Kanji no.]],Raw_data_N2_Kanji[[Sr. no.]:[Lecture_no]],3,0)</f>
        <v>#N/A</v>
      </c>
      <c r="E450" s="37" t="e">
        <f>VLOOKUP(Final_manabou_kanji_select[[#This Row],[Kanji no.]],Final_manabou_kanji[[Sr. no.]:[Meaning]],3,0)</f>
        <v>#N/A</v>
      </c>
      <c r="F450" s="32" t="e">
        <f>VLOOKUP(Final_manabou_kanji_select[[#This Row],[Kanji no.]],Final_manabou_kanji[[Sr. no.]:[Meaning]],4,0)</f>
        <v>#N/A</v>
      </c>
      <c r="G450" s="37" t="e">
        <f>VLOOKUP(Final_manabou_kanji_select[[#This Row],[Kanji no.]],Final_manabou_kanji[[Sr. no.]:[Meaning]],5,0)</f>
        <v>#N/A</v>
      </c>
      <c r="H450" t="e">
        <f>VLOOKUP(Final_manabou_kanji_select[[#This Row],[Kanji no.]],Final_manabou_kanji[[Sr. no.]:[Meaning]],7,0)</f>
        <v>#N/A</v>
      </c>
      <c r="I450" t="e">
        <f>VLOOKUP(Final_manabou_kanji_select[[#This Row],[Kanji no.]],Final_manabou_kanji[[Sr. no.]:[Meaning]],8,0)</f>
        <v>#N/A</v>
      </c>
      <c r="J450" s="3"/>
    </row>
    <row r="451" spans="2:10" ht="14.25" customHeight="1" x14ac:dyDescent="0.3">
      <c r="B451" s="37">
        <f>ROW()-ROW(Final_manabou_kanji_select[#Headers])</f>
        <v>449</v>
      </c>
      <c r="C45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1" s="37" t="e">
        <f>VLOOKUP(Final_manabou_kanji_select[[#This Row],[Kanji no.]],Raw_data_N2_Kanji[[Sr. no.]:[Lecture_no]],3,0)</f>
        <v>#N/A</v>
      </c>
      <c r="E451" s="37" t="e">
        <f>VLOOKUP(Final_manabou_kanji_select[[#This Row],[Kanji no.]],Final_manabou_kanji[[Sr. no.]:[Meaning]],3,0)</f>
        <v>#N/A</v>
      </c>
      <c r="F451" s="32" t="e">
        <f>VLOOKUP(Final_manabou_kanji_select[[#This Row],[Kanji no.]],Final_manabou_kanji[[Sr. no.]:[Meaning]],4,0)</f>
        <v>#N/A</v>
      </c>
      <c r="G451" s="37" t="e">
        <f>VLOOKUP(Final_manabou_kanji_select[[#This Row],[Kanji no.]],Final_manabou_kanji[[Sr. no.]:[Meaning]],5,0)</f>
        <v>#N/A</v>
      </c>
      <c r="H451" t="e">
        <f>VLOOKUP(Final_manabou_kanji_select[[#This Row],[Kanji no.]],Final_manabou_kanji[[Sr. no.]:[Meaning]],7,0)</f>
        <v>#N/A</v>
      </c>
      <c r="I451" t="e">
        <f>VLOOKUP(Final_manabou_kanji_select[[#This Row],[Kanji no.]],Final_manabou_kanji[[Sr. no.]:[Meaning]],8,0)</f>
        <v>#N/A</v>
      </c>
      <c r="J451" s="3"/>
    </row>
    <row r="452" spans="2:10" ht="14.25" customHeight="1" x14ac:dyDescent="0.3">
      <c r="B452" s="37">
        <f>ROW()-ROW(Final_manabou_kanji_select[#Headers])</f>
        <v>450</v>
      </c>
      <c r="C45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2" s="37" t="e">
        <f>VLOOKUP(Final_manabou_kanji_select[[#This Row],[Kanji no.]],Raw_data_N2_Kanji[[Sr. no.]:[Lecture_no]],3,0)</f>
        <v>#N/A</v>
      </c>
      <c r="E452" s="37" t="e">
        <f>VLOOKUP(Final_manabou_kanji_select[[#This Row],[Kanji no.]],Final_manabou_kanji[[Sr. no.]:[Meaning]],3,0)</f>
        <v>#N/A</v>
      </c>
      <c r="F452" s="32" t="e">
        <f>VLOOKUP(Final_manabou_kanji_select[[#This Row],[Kanji no.]],Final_manabou_kanji[[Sr. no.]:[Meaning]],4,0)</f>
        <v>#N/A</v>
      </c>
      <c r="G452" s="37" t="e">
        <f>VLOOKUP(Final_manabou_kanji_select[[#This Row],[Kanji no.]],Final_manabou_kanji[[Sr. no.]:[Meaning]],5,0)</f>
        <v>#N/A</v>
      </c>
      <c r="H452" t="e">
        <f>VLOOKUP(Final_manabou_kanji_select[[#This Row],[Kanji no.]],Final_manabou_kanji[[Sr. no.]:[Meaning]],7,0)</f>
        <v>#N/A</v>
      </c>
      <c r="I452" t="e">
        <f>VLOOKUP(Final_manabou_kanji_select[[#This Row],[Kanji no.]],Final_manabou_kanji[[Sr. no.]:[Meaning]],8,0)</f>
        <v>#N/A</v>
      </c>
      <c r="J452" s="3"/>
    </row>
    <row r="453" spans="2:10" ht="14.25" customHeight="1" x14ac:dyDescent="0.3">
      <c r="B453" s="37">
        <f>ROW()-ROW(Final_manabou_kanji_select[#Headers])</f>
        <v>451</v>
      </c>
      <c r="C45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3" s="37" t="e">
        <f>VLOOKUP(Final_manabou_kanji_select[[#This Row],[Kanji no.]],Raw_data_N2_Kanji[[Sr. no.]:[Lecture_no]],3,0)</f>
        <v>#N/A</v>
      </c>
      <c r="E453" s="37" t="e">
        <f>VLOOKUP(Final_manabou_kanji_select[[#This Row],[Kanji no.]],Final_manabou_kanji[[Sr. no.]:[Meaning]],3,0)</f>
        <v>#N/A</v>
      </c>
      <c r="F453" s="32" t="e">
        <f>VLOOKUP(Final_manabou_kanji_select[[#This Row],[Kanji no.]],Final_manabou_kanji[[Sr. no.]:[Meaning]],4,0)</f>
        <v>#N/A</v>
      </c>
      <c r="G453" s="37" t="e">
        <f>VLOOKUP(Final_manabou_kanji_select[[#This Row],[Kanji no.]],Final_manabou_kanji[[Sr. no.]:[Meaning]],5,0)</f>
        <v>#N/A</v>
      </c>
      <c r="H453" t="e">
        <f>VLOOKUP(Final_manabou_kanji_select[[#This Row],[Kanji no.]],Final_manabou_kanji[[Sr. no.]:[Meaning]],7,0)</f>
        <v>#N/A</v>
      </c>
      <c r="I453" t="e">
        <f>VLOOKUP(Final_manabou_kanji_select[[#This Row],[Kanji no.]],Final_manabou_kanji[[Sr. no.]:[Meaning]],8,0)</f>
        <v>#N/A</v>
      </c>
      <c r="J453" s="3"/>
    </row>
    <row r="454" spans="2:10" ht="14.25" customHeight="1" x14ac:dyDescent="0.3">
      <c r="B454" s="37">
        <f>ROW()-ROW(Final_manabou_kanji_select[#Headers])</f>
        <v>452</v>
      </c>
      <c r="C45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4" s="37" t="e">
        <f>VLOOKUP(Final_manabou_kanji_select[[#This Row],[Kanji no.]],Raw_data_N2_Kanji[[Sr. no.]:[Lecture_no]],3,0)</f>
        <v>#N/A</v>
      </c>
      <c r="E454" s="37" t="e">
        <f>VLOOKUP(Final_manabou_kanji_select[[#This Row],[Kanji no.]],Final_manabou_kanji[[Sr. no.]:[Meaning]],3,0)</f>
        <v>#N/A</v>
      </c>
      <c r="F454" s="32" t="e">
        <f>VLOOKUP(Final_manabou_kanji_select[[#This Row],[Kanji no.]],Final_manabou_kanji[[Sr. no.]:[Meaning]],4,0)</f>
        <v>#N/A</v>
      </c>
      <c r="G454" s="37" t="e">
        <f>VLOOKUP(Final_manabou_kanji_select[[#This Row],[Kanji no.]],Final_manabou_kanji[[Sr. no.]:[Meaning]],5,0)</f>
        <v>#N/A</v>
      </c>
      <c r="H454" t="e">
        <f>VLOOKUP(Final_manabou_kanji_select[[#This Row],[Kanji no.]],Final_manabou_kanji[[Sr. no.]:[Meaning]],7,0)</f>
        <v>#N/A</v>
      </c>
      <c r="I454" t="e">
        <f>VLOOKUP(Final_manabou_kanji_select[[#This Row],[Kanji no.]],Final_manabou_kanji[[Sr. no.]:[Meaning]],8,0)</f>
        <v>#N/A</v>
      </c>
      <c r="J454" s="3"/>
    </row>
    <row r="455" spans="2:10" ht="14.25" customHeight="1" x14ac:dyDescent="0.3">
      <c r="B455" s="37">
        <f>ROW()-ROW(Final_manabou_kanji_select[#Headers])</f>
        <v>453</v>
      </c>
      <c r="C45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5" s="37" t="e">
        <f>VLOOKUP(Final_manabou_kanji_select[[#This Row],[Kanji no.]],Raw_data_N2_Kanji[[Sr. no.]:[Lecture_no]],3,0)</f>
        <v>#N/A</v>
      </c>
      <c r="E455" s="37" t="e">
        <f>VLOOKUP(Final_manabou_kanji_select[[#This Row],[Kanji no.]],Final_manabou_kanji[[Sr. no.]:[Meaning]],3,0)</f>
        <v>#N/A</v>
      </c>
      <c r="F455" s="32" t="e">
        <f>VLOOKUP(Final_manabou_kanji_select[[#This Row],[Kanji no.]],Final_manabou_kanji[[Sr. no.]:[Meaning]],4,0)</f>
        <v>#N/A</v>
      </c>
      <c r="G455" s="37" t="e">
        <f>VLOOKUP(Final_manabou_kanji_select[[#This Row],[Kanji no.]],Final_manabou_kanji[[Sr. no.]:[Meaning]],5,0)</f>
        <v>#N/A</v>
      </c>
      <c r="H455" t="e">
        <f>VLOOKUP(Final_manabou_kanji_select[[#This Row],[Kanji no.]],Final_manabou_kanji[[Sr. no.]:[Meaning]],7,0)</f>
        <v>#N/A</v>
      </c>
      <c r="I455" t="e">
        <f>VLOOKUP(Final_manabou_kanji_select[[#This Row],[Kanji no.]],Final_manabou_kanji[[Sr. no.]:[Meaning]],8,0)</f>
        <v>#N/A</v>
      </c>
      <c r="J455" s="3"/>
    </row>
    <row r="456" spans="2:10" ht="14.25" customHeight="1" x14ac:dyDescent="0.3">
      <c r="B456" s="37">
        <f>ROW()-ROW(Final_manabou_kanji_select[#Headers])</f>
        <v>454</v>
      </c>
      <c r="C45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6" s="37" t="e">
        <f>VLOOKUP(Final_manabou_kanji_select[[#This Row],[Kanji no.]],Raw_data_N2_Kanji[[Sr. no.]:[Lecture_no]],3,0)</f>
        <v>#N/A</v>
      </c>
      <c r="E456" s="37" t="e">
        <f>VLOOKUP(Final_manabou_kanji_select[[#This Row],[Kanji no.]],Final_manabou_kanji[[Sr. no.]:[Meaning]],3,0)</f>
        <v>#N/A</v>
      </c>
      <c r="F456" s="32" t="e">
        <f>VLOOKUP(Final_manabou_kanji_select[[#This Row],[Kanji no.]],Final_manabou_kanji[[Sr. no.]:[Meaning]],4,0)</f>
        <v>#N/A</v>
      </c>
      <c r="G456" s="37" t="e">
        <f>VLOOKUP(Final_manabou_kanji_select[[#This Row],[Kanji no.]],Final_manabou_kanji[[Sr. no.]:[Meaning]],5,0)</f>
        <v>#N/A</v>
      </c>
      <c r="H456" t="e">
        <f>VLOOKUP(Final_manabou_kanji_select[[#This Row],[Kanji no.]],Final_manabou_kanji[[Sr. no.]:[Meaning]],7,0)</f>
        <v>#N/A</v>
      </c>
      <c r="I456" t="e">
        <f>VLOOKUP(Final_manabou_kanji_select[[#This Row],[Kanji no.]],Final_manabou_kanji[[Sr. no.]:[Meaning]],8,0)</f>
        <v>#N/A</v>
      </c>
      <c r="J456" s="3"/>
    </row>
    <row r="457" spans="2:10" ht="14.25" customHeight="1" x14ac:dyDescent="0.3">
      <c r="B457" s="37">
        <f>ROW()-ROW(Final_manabou_kanji_select[#Headers])</f>
        <v>455</v>
      </c>
      <c r="C45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7" s="37" t="e">
        <f>VLOOKUP(Final_manabou_kanji_select[[#This Row],[Kanji no.]],Raw_data_N2_Kanji[[Sr. no.]:[Lecture_no]],3,0)</f>
        <v>#N/A</v>
      </c>
      <c r="E457" s="37" t="e">
        <f>VLOOKUP(Final_manabou_kanji_select[[#This Row],[Kanji no.]],Final_manabou_kanji[[Sr. no.]:[Meaning]],3,0)</f>
        <v>#N/A</v>
      </c>
      <c r="F457" s="32" t="e">
        <f>VLOOKUP(Final_manabou_kanji_select[[#This Row],[Kanji no.]],Final_manabou_kanji[[Sr. no.]:[Meaning]],4,0)</f>
        <v>#N/A</v>
      </c>
      <c r="G457" s="37" t="e">
        <f>VLOOKUP(Final_manabou_kanji_select[[#This Row],[Kanji no.]],Final_manabou_kanji[[Sr. no.]:[Meaning]],5,0)</f>
        <v>#N/A</v>
      </c>
      <c r="H457" t="e">
        <f>VLOOKUP(Final_manabou_kanji_select[[#This Row],[Kanji no.]],Final_manabou_kanji[[Sr. no.]:[Meaning]],7,0)</f>
        <v>#N/A</v>
      </c>
      <c r="I457" t="e">
        <f>VLOOKUP(Final_manabou_kanji_select[[#This Row],[Kanji no.]],Final_manabou_kanji[[Sr. no.]:[Meaning]],8,0)</f>
        <v>#N/A</v>
      </c>
      <c r="J457" s="3"/>
    </row>
    <row r="458" spans="2:10" ht="14.25" customHeight="1" x14ac:dyDescent="0.3">
      <c r="B458" s="37">
        <f>ROW()-ROW(Final_manabou_kanji_select[#Headers])</f>
        <v>456</v>
      </c>
      <c r="C45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8" s="37" t="e">
        <f>VLOOKUP(Final_manabou_kanji_select[[#This Row],[Kanji no.]],Raw_data_N2_Kanji[[Sr. no.]:[Lecture_no]],3,0)</f>
        <v>#N/A</v>
      </c>
      <c r="E458" s="37" t="e">
        <f>VLOOKUP(Final_manabou_kanji_select[[#This Row],[Kanji no.]],Final_manabou_kanji[[Sr. no.]:[Meaning]],3,0)</f>
        <v>#N/A</v>
      </c>
      <c r="F458" s="32" t="e">
        <f>VLOOKUP(Final_manabou_kanji_select[[#This Row],[Kanji no.]],Final_manabou_kanji[[Sr. no.]:[Meaning]],4,0)</f>
        <v>#N/A</v>
      </c>
      <c r="G458" s="37" t="e">
        <f>VLOOKUP(Final_manabou_kanji_select[[#This Row],[Kanji no.]],Final_manabou_kanji[[Sr. no.]:[Meaning]],5,0)</f>
        <v>#N/A</v>
      </c>
      <c r="H458" t="e">
        <f>VLOOKUP(Final_manabou_kanji_select[[#This Row],[Kanji no.]],Final_manabou_kanji[[Sr. no.]:[Meaning]],7,0)</f>
        <v>#N/A</v>
      </c>
      <c r="I458" t="e">
        <f>VLOOKUP(Final_manabou_kanji_select[[#This Row],[Kanji no.]],Final_manabou_kanji[[Sr. no.]:[Meaning]],8,0)</f>
        <v>#N/A</v>
      </c>
      <c r="J458" s="3"/>
    </row>
    <row r="459" spans="2:10" ht="14.25" customHeight="1" x14ac:dyDescent="0.3">
      <c r="B459" s="37">
        <f>ROW()-ROW(Final_manabou_kanji_select[#Headers])</f>
        <v>457</v>
      </c>
      <c r="C45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59" s="37" t="e">
        <f>VLOOKUP(Final_manabou_kanji_select[[#This Row],[Kanji no.]],Raw_data_N2_Kanji[[Sr. no.]:[Lecture_no]],3,0)</f>
        <v>#N/A</v>
      </c>
      <c r="E459" s="37" t="e">
        <f>VLOOKUP(Final_manabou_kanji_select[[#This Row],[Kanji no.]],Final_manabou_kanji[[Sr. no.]:[Meaning]],3,0)</f>
        <v>#N/A</v>
      </c>
      <c r="F459" s="32" t="e">
        <f>VLOOKUP(Final_manabou_kanji_select[[#This Row],[Kanji no.]],Final_manabou_kanji[[Sr. no.]:[Meaning]],4,0)</f>
        <v>#N/A</v>
      </c>
      <c r="G459" s="37" t="e">
        <f>VLOOKUP(Final_manabou_kanji_select[[#This Row],[Kanji no.]],Final_manabou_kanji[[Sr. no.]:[Meaning]],5,0)</f>
        <v>#N/A</v>
      </c>
      <c r="H459" t="e">
        <f>VLOOKUP(Final_manabou_kanji_select[[#This Row],[Kanji no.]],Final_manabou_kanji[[Sr. no.]:[Meaning]],7,0)</f>
        <v>#N/A</v>
      </c>
      <c r="I459" t="e">
        <f>VLOOKUP(Final_manabou_kanji_select[[#This Row],[Kanji no.]],Final_manabou_kanji[[Sr. no.]:[Meaning]],8,0)</f>
        <v>#N/A</v>
      </c>
      <c r="J459" s="3"/>
    </row>
    <row r="460" spans="2:10" ht="14.25" customHeight="1" x14ac:dyDescent="0.3">
      <c r="B460" s="37">
        <f>ROW()-ROW(Final_manabou_kanji_select[#Headers])</f>
        <v>458</v>
      </c>
      <c r="C46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0" s="37" t="e">
        <f>VLOOKUP(Final_manabou_kanji_select[[#This Row],[Kanji no.]],Raw_data_N2_Kanji[[Sr. no.]:[Lecture_no]],3,0)</f>
        <v>#N/A</v>
      </c>
      <c r="E460" s="37" t="e">
        <f>VLOOKUP(Final_manabou_kanji_select[[#This Row],[Kanji no.]],Final_manabou_kanji[[Sr. no.]:[Meaning]],3,0)</f>
        <v>#N/A</v>
      </c>
      <c r="F460" s="32" t="e">
        <f>VLOOKUP(Final_manabou_kanji_select[[#This Row],[Kanji no.]],Final_manabou_kanji[[Sr. no.]:[Meaning]],4,0)</f>
        <v>#N/A</v>
      </c>
      <c r="G460" s="37" t="e">
        <f>VLOOKUP(Final_manabou_kanji_select[[#This Row],[Kanji no.]],Final_manabou_kanji[[Sr. no.]:[Meaning]],5,0)</f>
        <v>#N/A</v>
      </c>
      <c r="H460" t="e">
        <f>VLOOKUP(Final_manabou_kanji_select[[#This Row],[Kanji no.]],Final_manabou_kanji[[Sr. no.]:[Meaning]],7,0)</f>
        <v>#N/A</v>
      </c>
      <c r="I460" t="e">
        <f>VLOOKUP(Final_manabou_kanji_select[[#This Row],[Kanji no.]],Final_manabou_kanji[[Sr. no.]:[Meaning]],8,0)</f>
        <v>#N/A</v>
      </c>
      <c r="J460" s="3"/>
    </row>
    <row r="461" spans="2:10" ht="14.25" customHeight="1" x14ac:dyDescent="0.3">
      <c r="B461" s="37">
        <f>ROW()-ROW(Final_manabou_kanji_select[#Headers])</f>
        <v>459</v>
      </c>
      <c r="C46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1" s="37" t="e">
        <f>VLOOKUP(Final_manabou_kanji_select[[#This Row],[Kanji no.]],Raw_data_N2_Kanji[[Sr. no.]:[Lecture_no]],3,0)</f>
        <v>#N/A</v>
      </c>
      <c r="E461" s="37" t="e">
        <f>VLOOKUP(Final_manabou_kanji_select[[#This Row],[Kanji no.]],Final_manabou_kanji[[Sr. no.]:[Meaning]],3,0)</f>
        <v>#N/A</v>
      </c>
      <c r="F461" s="32" t="e">
        <f>VLOOKUP(Final_manabou_kanji_select[[#This Row],[Kanji no.]],Final_manabou_kanji[[Sr. no.]:[Meaning]],4,0)</f>
        <v>#N/A</v>
      </c>
      <c r="G461" s="37" t="e">
        <f>VLOOKUP(Final_manabou_kanji_select[[#This Row],[Kanji no.]],Final_manabou_kanji[[Sr. no.]:[Meaning]],5,0)</f>
        <v>#N/A</v>
      </c>
      <c r="H461" t="e">
        <f>VLOOKUP(Final_manabou_kanji_select[[#This Row],[Kanji no.]],Final_manabou_kanji[[Sr. no.]:[Meaning]],7,0)</f>
        <v>#N/A</v>
      </c>
      <c r="I461" t="e">
        <f>VLOOKUP(Final_manabou_kanji_select[[#This Row],[Kanji no.]],Final_manabou_kanji[[Sr. no.]:[Meaning]],8,0)</f>
        <v>#N/A</v>
      </c>
      <c r="J461" s="3"/>
    </row>
    <row r="462" spans="2:10" ht="14.25" customHeight="1" x14ac:dyDescent="0.3">
      <c r="B462" s="37">
        <f>ROW()-ROW(Final_manabou_kanji_select[#Headers])</f>
        <v>460</v>
      </c>
      <c r="C46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2" s="37" t="e">
        <f>VLOOKUP(Final_manabou_kanji_select[[#This Row],[Kanji no.]],Raw_data_N2_Kanji[[Sr. no.]:[Lecture_no]],3,0)</f>
        <v>#N/A</v>
      </c>
      <c r="E462" s="37" t="e">
        <f>VLOOKUP(Final_manabou_kanji_select[[#This Row],[Kanji no.]],Final_manabou_kanji[[Sr. no.]:[Meaning]],3,0)</f>
        <v>#N/A</v>
      </c>
      <c r="F462" s="32" t="e">
        <f>VLOOKUP(Final_manabou_kanji_select[[#This Row],[Kanji no.]],Final_manabou_kanji[[Sr. no.]:[Meaning]],4,0)</f>
        <v>#N/A</v>
      </c>
      <c r="G462" s="37" t="e">
        <f>VLOOKUP(Final_manabou_kanji_select[[#This Row],[Kanji no.]],Final_manabou_kanji[[Sr. no.]:[Meaning]],5,0)</f>
        <v>#N/A</v>
      </c>
      <c r="H462" t="e">
        <f>VLOOKUP(Final_manabou_kanji_select[[#This Row],[Kanji no.]],Final_manabou_kanji[[Sr. no.]:[Meaning]],7,0)</f>
        <v>#N/A</v>
      </c>
      <c r="I462" t="e">
        <f>VLOOKUP(Final_manabou_kanji_select[[#This Row],[Kanji no.]],Final_manabou_kanji[[Sr. no.]:[Meaning]],8,0)</f>
        <v>#N/A</v>
      </c>
      <c r="J462" s="3"/>
    </row>
    <row r="463" spans="2:10" ht="14.25" customHeight="1" x14ac:dyDescent="0.3">
      <c r="B463" s="37">
        <f>ROW()-ROW(Final_manabou_kanji_select[#Headers])</f>
        <v>461</v>
      </c>
      <c r="C46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3" s="37" t="e">
        <f>VLOOKUP(Final_manabou_kanji_select[[#This Row],[Kanji no.]],Raw_data_N2_Kanji[[Sr. no.]:[Lecture_no]],3,0)</f>
        <v>#N/A</v>
      </c>
      <c r="E463" s="37" t="e">
        <f>VLOOKUP(Final_manabou_kanji_select[[#This Row],[Kanji no.]],Final_manabou_kanji[[Sr. no.]:[Meaning]],3,0)</f>
        <v>#N/A</v>
      </c>
      <c r="F463" s="32" t="e">
        <f>VLOOKUP(Final_manabou_kanji_select[[#This Row],[Kanji no.]],Final_manabou_kanji[[Sr. no.]:[Meaning]],4,0)</f>
        <v>#N/A</v>
      </c>
      <c r="G463" s="37" t="e">
        <f>VLOOKUP(Final_manabou_kanji_select[[#This Row],[Kanji no.]],Final_manabou_kanji[[Sr. no.]:[Meaning]],5,0)</f>
        <v>#N/A</v>
      </c>
      <c r="H463" t="e">
        <f>VLOOKUP(Final_manabou_kanji_select[[#This Row],[Kanji no.]],Final_manabou_kanji[[Sr. no.]:[Meaning]],7,0)</f>
        <v>#N/A</v>
      </c>
      <c r="I463" t="e">
        <f>VLOOKUP(Final_manabou_kanji_select[[#This Row],[Kanji no.]],Final_manabou_kanji[[Sr. no.]:[Meaning]],8,0)</f>
        <v>#N/A</v>
      </c>
      <c r="J463" s="3"/>
    </row>
    <row r="464" spans="2:10" ht="14.25" customHeight="1" x14ac:dyDescent="0.3">
      <c r="B464" s="37">
        <f>ROW()-ROW(Final_manabou_kanji_select[#Headers])</f>
        <v>462</v>
      </c>
      <c r="C46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4" s="37" t="e">
        <f>VLOOKUP(Final_manabou_kanji_select[[#This Row],[Kanji no.]],Raw_data_N2_Kanji[[Sr. no.]:[Lecture_no]],3,0)</f>
        <v>#N/A</v>
      </c>
      <c r="E464" s="37" t="e">
        <f>VLOOKUP(Final_manabou_kanji_select[[#This Row],[Kanji no.]],Final_manabou_kanji[[Sr. no.]:[Meaning]],3,0)</f>
        <v>#N/A</v>
      </c>
      <c r="F464" s="32" t="e">
        <f>VLOOKUP(Final_manabou_kanji_select[[#This Row],[Kanji no.]],Final_manabou_kanji[[Sr. no.]:[Meaning]],4,0)</f>
        <v>#N/A</v>
      </c>
      <c r="G464" s="37" t="e">
        <f>VLOOKUP(Final_manabou_kanji_select[[#This Row],[Kanji no.]],Final_manabou_kanji[[Sr. no.]:[Meaning]],5,0)</f>
        <v>#N/A</v>
      </c>
      <c r="H464" t="e">
        <f>VLOOKUP(Final_manabou_kanji_select[[#This Row],[Kanji no.]],Final_manabou_kanji[[Sr. no.]:[Meaning]],7,0)</f>
        <v>#N/A</v>
      </c>
      <c r="I464" t="e">
        <f>VLOOKUP(Final_manabou_kanji_select[[#This Row],[Kanji no.]],Final_manabou_kanji[[Sr. no.]:[Meaning]],8,0)</f>
        <v>#N/A</v>
      </c>
      <c r="J464" s="3"/>
    </row>
    <row r="465" spans="2:10" ht="14.25" customHeight="1" x14ac:dyDescent="0.3">
      <c r="B465" s="37">
        <f>ROW()-ROW(Final_manabou_kanji_select[#Headers])</f>
        <v>463</v>
      </c>
      <c r="C4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5" s="37" t="e">
        <f>VLOOKUP(Final_manabou_kanji_select[[#This Row],[Kanji no.]],Raw_data_N2_Kanji[[Sr. no.]:[Lecture_no]],3,0)</f>
        <v>#N/A</v>
      </c>
      <c r="E465" s="37" t="e">
        <f>VLOOKUP(Final_manabou_kanji_select[[#This Row],[Kanji no.]],Final_manabou_kanji[[Sr. no.]:[Meaning]],3,0)</f>
        <v>#N/A</v>
      </c>
      <c r="F465" s="32" t="e">
        <f>VLOOKUP(Final_manabou_kanji_select[[#This Row],[Kanji no.]],Final_manabou_kanji[[Sr. no.]:[Meaning]],4,0)</f>
        <v>#N/A</v>
      </c>
      <c r="G465" s="37" t="e">
        <f>VLOOKUP(Final_manabou_kanji_select[[#This Row],[Kanji no.]],Final_manabou_kanji[[Sr. no.]:[Meaning]],5,0)</f>
        <v>#N/A</v>
      </c>
      <c r="H465" t="e">
        <f>VLOOKUP(Final_manabou_kanji_select[[#This Row],[Kanji no.]],Final_manabou_kanji[[Sr. no.]:[Meaning]],7,0)</f>
        <v>#N/A</v>
      </c>
      <c r="I465" t="e">
        <f>VLOOKUP(Final_manabou_kanji_select[[#This Row],[Kanji no.]],Final_manabou_kanji[[Sr. no.]:[Meaning]],8,0)</f>
        <v>#N/A</v>
      </c>
      <c r="J465" s="3"/>
    </row>
    <row r="466" spans="2:10" ht="14.25" customHeight="1" x14ac:dyDescent="0.3">
      <c r="B466" s="37">
        <f>ROW()-ROW(Final_manabou_kanji_select[#Headers])</f>
        <v>464</v>
      </c>
      <c r="C4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6" s="37" t="e">
        <f>VLOOKUP(Final_manabou_kanji_select[[#This Row],[Kanji no.]],Raw_data_N2_Kanji[[Sr. no.]:[Lecture_no]],3,0)</f>
        <v>#N/A</v>
      </c>
      <c r="E466" s="37" t="e">
        <f>VLOOKUP(Final_manabou_kanji_select[[#This Row],[Kanji no.]],Final_manabou_kanji[[Sr. no.]:[Meaning]],3,0)</f>
        <v>#N/A</v>
      </c>
      <c r="F466" s="32" t="e">
        <f>VLOOKUP(Final_manabou_kanji_select[[#This Row],[Kanji no.]],Final_manabou_kanji[[Sr. no.]:[Meaning]],4,0)</f>
        <v>#N/A</v>
      </c>
      <c r="G466" s="37" t="e">
        <f>VLOOKUP(Final_manabou_kanji_select[[#This Row],[Kanji no.]],Final_manabou_kanji[[Sr. no.]:[Meaning]],5,0)</f>
        <v>#N/A</v>
      </c>
      <c r="H466" t="e">
        <f>VLOOKUP(Final_manabou_kanji_select[[#This Row],[Kanji no.]],Final_manabou_kanji[[Sr. no.]:[Meaning]],7,0)</f>
        <v>#N/A</v>
      </c>
      <c r="I466" t="e">
        <f>VLOOKUP(Final_manabou_kanji_select[[#This Row],[Kanji no.]],Final_manabou_kanji[[Sr. no.]:[Meaning]],8,0)</f>
        <v>#N/A</v>
      </c>
      <c r="J466" s="3"/>
    </row>
    <row r="467" spans="2:10" ht="14.25" customHeight="1" x14ac:dyDescent="0.3">
      <c r="B467" s="37">
        <f>ROW()-ROW(Final_manabou_kanji_select[#Headers])</f>
        <v>465</v>
      </c>
      <c r="C4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7" s="37" t="e">
        <f>VLOOKUP(Final_manabou_kanji_select[[#This Row],[Kanji no.]],Raw_data_N2_Kanji[[Sr. no.]:[Lecture_no]],3,0)</f>
        <v>#N/A</v>
      </c>
      <c r="E467" s="37" t="e">
        <f>VLOOKUP(Final_manabou_kanji_select[[#This Row],[Kanji no.]],Final_manabou_kanji[[Sr. no.]:[Meaning]],3,0)</f>
        <v>#N/A</v>
      </c>
      <c r="F467" s="32" t="e">
        <f>VLOOKUP(Final_manabou_kanji_select[[#This Row],[Kanji no.]],Final_manabou_kanji[[Sr. no.]:[Meaning]],4,0)</f>
        <v>#N/A</v>
      </c>
      <c r="G467" s="37" t="e">
        <f>VLOOKUP(Final_manabou_kanji_select[[#This Row],[Kanji no.]],Final_manabou_kanji[[Sr. no.]:[Meaning]],5,0)</f>
        <v>#N/A</v>
      </c>
      <c r="H467" t="e">
        <f>VLOOKUP(Final_manabou_kanji_select[[#This Row],[Kanji no.]],Final_manabou_kanji[[Sr. no.]:[Meaning]],7,0)</f>
        <v>#N/A</v>
      </c>
      <c r="I467" t="e">
        <f>VLOOKUP(Final_manabou_kanji_select[[#This Row],[Kanji no.]],Final_manabou_kanji[[Sr. no.]:[Meaning]],8,0)</f>
        <v>#N/A</v>
      </c>
      <c r="J467" s="3"/>
    </row>
    <row r="468" spans="2:10" ht="14.25" customHeight="1" x14ac:dyDescent="0.3">
      <c r="B468" s="37">
        <f>ROW()-ROW(Final_manabou_kanji_select[#Headers])</f>
        <v>466</v>
      </c>
      <c r="C4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8" s="37" t="e">
        <f>VLOOKUP(Final_manabou_kanji_select[[#This Row],[Kanji no.]],Raw_data_N2_Kanji[[Sr. no.]:[Lecture_no]],3,0)</f>
        <v>#N/A</v>
      </c>
      <c r="E468" s="37" t="e">
        <f>VLOOKUP(Final_manabou_kanji_select[[#This Row],[Kanji no.]],Final_manabou_kanji[[Sr. no.]:[Meaning]],3,0)</f>
        <v>#N/A</v>
      </c>
      <c r="F468" s="32" t="e">
        <f>VLOOKUP(Final_manabou_kanji_select[[#This Row],[Kanji no.]],Final_manabou_kanji[[Sr. no.]:[Meaning]],4,0)</f>
        <v>#N/A</v>
      </c>
      <c r="G468" s="37" t="e">
        <f>VLOOKUP(Final_manabou_kanji_select[[#This Row],[Kanji no.]],Final_manabou_kanji[[Sr. no.]:[Meaning]],5,0)</f>
        <v>#N/A</v>
      </c>
      <c r="H468" t="e">
        <f>VLOOKUP(Final_manabou_kanji_select[[#This Row],[Kanji no.]],Final_manabou_kanji[[Sr. no.]:[Meaning]],7,0)</f>
        <v>#N/A</v>
      </c>
      <c r="I468" t="e">
        <f>VLOOKUP(Final_manabou_kanji_select[[#This Row],[Kanji no.]],Final_manabou_kanji[[Sr. no.]:[Meaning]],8,0)</f>
        <v>#N/A</v>
      </c>
      <c r="J468" s="3"/>
    </row>
    <row r="469" spans="2:10" ht="14.25" customHeight="1" x14ac:dyDescent="0.3">
      <c r="B469" s="37">
        <f>ROW()-ROW(Final_manabou_kanji_select[#Headers])</f>
        <v>467</v>
      </c>
      <c r="C46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69" s="37" t="e">
        <f>VLOOKUP(Final_manabou_kanji_select[[#This Row],[Kanji no.]],Raw_data_N2_Kanji[[Sr. no.]:[Lecture_no]],3,0)</f>
        <v>#N/A</v>
      </c>
      <c r="E469" s="37" t="e">
        <f>VLOOKUP(Final_manabou_kanji_select[[#This Row],[Kanji no.]],Final_manabou_kanji[[Sr. no.]:[Meaning]],3,0)</f>
        <v>#N/A</v>
      </c>
      <c r="F469" s="32" t="e">
        <f>VLOOKUP(Final_manabou_kanji_select[[#This Row],[Kanji no.]],Final_manabou_kanji[[Sr. no.]:[Meaning]],4,0)</f>
        <v>#N/A</v>
      </c>
      <c r="G469" s="37" t="e">
        <f>VLOOKUP(Final_manabou_kanji_select[[#This Row],[Kanji no.]],Final_manabou_kanji[[Sr. no.]:[Meaning]],5,0)</f>
        <v>#N/A</v>
      </c>
      <c r="H469" t="e">
        <f>VLOOKUP(Final_manabou_kanji_select[[#This Row],[Kanji no.]],Final_manabou_kanji[[Sr. no.]:[Meaning]],7,0)</f>
        <v>#N/A</v>
      </c>
      <c r="I469" t="e">
        <f>VLOOKUP(Final_manabou_kanji_select[[#This Row],[Kanji no.]],Final_manabou_kanji[[Sr. no.]:[Meaning]],8,0)</f>
        <v>#N/A</v>
      </c>
      <c r="J469" s="3"/>
    </row>
    <row r="470" spans="2:10" ht="14.25" customHeight="1" x14ac:dyDescent="0.3">
      <c r="B470" s="37">
        <f>ROW()-ROW(Final_manabou_kanji_select[#Headers])</f>
        <v>468</v>
      </c>
      <c r="C47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0" s="37" t="e">
        <f>VLOOKUP(Final_manabou_kanji_select[[#This Row],[Kanji no.]],Raw_data_N2_Kanji[[Sr. no.]:[Lecture_no]],3,0)</f>
        <v>#N/A</v>
      </c>
      <c r="E470" s="37" t="e">
        <f>VLOOKUP(Final_manabou_kanji_select[[#This Row],[Kanji no.]],Final_manabou_kanji[[Sr. no.]:[Meaning]],3,0)</f>
        <v>#N/A</v>
      </c>
      <c r="F470" s="32" t="e">
        <f>VLOOKUP(Final_manabou_kanji_select[[#This Row],[Kanji no.]],Final_manabou_kanji[[Sr. no.]:[Meaning]],4,0)</f>
        <v>#N/A</v>
      </c>
      <c r="G470" s="37" t="e">
        <f>VLOOKUP(Final_manabou_kanji_select[[#This Row],[Kanji no.]],Final_manabou_kanji[[Sr. no.]:[Meaning]],5,0)</f>
        <v>#N/A</v>
      </c>
      <c r="H470" t="e">
        <f>VLOOKUP(Final_manabou_kanji_select[[#This Row],[Kanji no.]],Final_manabou_kanji[[Sr. no.]:[Meaning]],7,0)</f>
        <v>#N/A</v>
      </c>
      <c r="I470" t="e">
        <f>VLOOKUP(Final_manabou_kanji_select[[#This Row],[Kanji no.]],Final_manabou_kanji[[Sr. no.]:[Meaning]],8,0)</f>
        <v>#N/A</v>
      </c>
      <c r="J470" s="3"/>
    </row>
    <row r="471" spans="2:10" ht="14.25" customHeight="1" x14ac:dyDescent="0.3">
      <c r="B471" s="37">
        <f>ROW()-ROW(Final_manabou_kanji_select[#Headers])</f>
        <v>469</v>
      </c>
      <c r="C47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1" s="37" t="e">
        <f>VLOOKUP(Final_manabou_kanji_select[[#This Row],[Kanji no.]],Raw_data_N2_Kanji[[Sr. no.]:[Lecture_no]],3,0)</f>
        <v>#N/A</v>
      </c>
      <c r="E471" s="37" t="e">
        <f>VLOOKUP(Final_manabou_kanji_select[[#This Row],[Kanji no.]],Final_manabou_kanji[[Sr. no.]:[Meaning]],3,0)</f>
        <v>#N/A</v>
      </c>
      <c r="F471" s="32" t="e">
        <f>VLOOKUP(Final_manabou_kanji_select[[#This Row],[Kanji no.]],Final_manabou_kanji[[Sr. no.]:[Meaning]],4,0)</f>
        <v>#N/A</v>
      </c>
      <c r="G471" s="37" t="e">
        <f>VLOOKUP(Final_manabou_kanji_select[[#This Row],[Kanji no.]],Final_manabou_kanji[[Sr. no.]:[Meaning]],5,0)</f>
        <v>#N/A</v>
      </c>
      <c r="H471" t="e">
        <f>VLOOKUP(Final_manabou_kanji_select[[#This Row],[Kanji no.]],Final_manabou_kanji[[Sr. no.]:[Meaning]],7,0)</f>
        <v>#N/A</v>
      </c>
      <c r="I471" t="e">
        <f>VLOOKUP(Final_manabou_kanji_select[[#This Row],[Kanji no.]],Final_manabou_kanji[[Sr. no.]:[Meaning]],8,0)</f>
        <v>#N/A</v>
      </c>
      <c r="J471" s="3"/>
    </row>
    <row r="472" spans="2:10" ht="14.25" customHeight="1" x14ac:dyDescent="0.3">
      <c r="B472" s="37">
        <f>ROW()-ROW(Final_manabou_kanji_select[#Headers])</f>
        <v>470</v>
      </c>
      <c r="C47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2" s="37" t="e">
        <f>VLOOKUP(Final_manabou_kanji_select[[#This Row],[Kanji no.]],Raw_data_N2_Kanji[[Sr. no.]:[Lecture_no]],3,0)</f>
        <v>#N/A</v>
      </c>
      <c r="E472" s="37" t="e">
        <f>VLOOKUP(Final_manabou_kanji_select[[#This Row],[Kanji no.]],Final_manabou_kanji[[Sr. no.]:[Meaning]],3,0)</f>
        <v>#N/A</v>
      </c>
      <c r="F472" s="32" t="e">
        <f>VLOOKUP(Final_manabou_kanji_select[[#This Row],[Kanji no.]],Final_manabou_kanji[[Sr. no.]:[Meaning]],4,0)</f>
        <v>#N/A</v>
      </c>
      <c r="G472" s="37" t="e">
        <f>VLOOKUP(Final_manabou_kanji_select[[#This Row],[Kanji no.]],Final_manabou_kanji[[Sr. no.]:[Meaning]],5,0)</f>
        <v>#N/A</v>
      </c>
      <c r="H472" t="e">
        <f>VLOOKUP(Final_manabou_kanji_select[[#This Row],[Kanji no.]],Final_manabou_kanji[[Sr. no.]:[Meaning]],7,0)</f>
        <v>#N/A</v>
      </c>
      <c r="I472" t="e">
        <f>VLOOKUP(Final_manabou_kanji_select[[#This Row],[Kanji no.]],Final_manabou_kanji[[Sr. no.]:[Meaning]],8,0)</f>
        <v>#N/A</v>
      </c>
      <c r="J472" s="3"/>
    </row>
    <row r="473" spans="2:10" ht="14.25" customHeight="1" x14ac:dyDescent="0.3">
      <c r="B473" s="37">
        <f>ROW()-ROW(Final_manabou_kanji_select[#Headers])</f>
        <v>471</v>
      </c>
      <c r="C47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3" s="37" t="e">
        <f>VLOOKUP(Final_manabou_kanji_select[[#This Row],[Kanji no.]],Raw_data_N2_Kanji[[Sr. no.]:[Lecture_no]],3,0)</f>
        <v>#N/A</v>
      </c>
      <c r="E473" s="37" t="e">
        <f>VLOOKUP(Final_manabou_kanji_select[[#This Row],[Kanji no.]],Final_manabou_kanji[[Sr. no.]:[Meaning]],3,0)</f>
        <v>#N/A</v>
      </c>
      <c r="F473" s="32" t="e">
        <f>VLOOKUP(Final_manabou_kanji_select[[#This Row],[Kanji no.]],Final_manabou_kanji[[Sr. no.]:[Meaning]],4,0)</f>
        <v>#N/A</v>
      </c>
      <c r="G473" s="37" t="e">
        <f>VLOOKUP(Final_manabou_kanji_select[[#This Row],[Kanji no.]],Final_manabou_kanji[[Sr. no.]:[Meaning]],5,0)</f>
        <v>#N/A</v>
      </c>
      <c r="H473" t="e">
        <f>VLOOKUP(Final_manabou_kanji_select[[#This Row],[Kanji no.]],Final_manabou_kanji[[Sr. no.]:[Meaning]],7,0)</f>
        <v>#N/A</v>
      </c>
      <c r="I473" t="e">
        <f>VLOOKUP(Final_manabou_kanji_select[[#This Row],[Kanji no.]],Final_manabou_kanji[[Sr. no.]:[Meaning]],8,0)</f>
        <v>#N/A</v>
      </c>
      <c r="J473" s="3"/>
    </row>
    <row r="474" spans="2:10" ht="14.25" customHeight="1" x14ac:dyDescent="0.3">
      <c r="B474" s="37">
        <f>ROW()-ROW(Final_manabou_kanji_select[#Headers])</f>
        <v>472</v>
      </c>
      <c r="C47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4" s="37" t="e">
        <f>VLOOKUP(Final_manabou_kanji_select[[#This Row],[Kanji no.]],Raw_data_N2_Kanji[[Sr. no.]:[Lecture_no]],3,0)</f>
        <v>#N/A</v>
      </c>
      <c r="E474" s="37" t="e">
        <f>VLOOKUP(Final_manabou_kanji_select[[#This Row],[Kanji no.]],Final_manabou_kanji[[Sr. no.]:[Meaning]],3,0)</f>
        <v>#N/A</v>
      </c>
      <c r="F474" s="32" t="e">
        <f>VLOOKUP(Final_manabou_kanji_select[[#This Row],[Kanji no.]],Final_manabou_kanji[[Sr. no.]:[Meaning]],4,0)</f>
        <v>#N/A</v>
      </c>
      <c r="G474" s="37" t="e">
        <f>VLOOKUP(Final_manabou_kanji_select[[#This Row],[Kanji no.]],Final_manabou_kanji[[Sr. no.]:[Meaning]],5,0)</f>
        <v>#N/A</v>
      </c>
      <c r="H474" t="e">
        <f>VLOOKUP(Final_manabou_kanji_select[[#This Row],[Kanji no.]],Final_manabou_kanji[[Sr. no.]:[Meaning]],7,0)</f>
        <v>#N/A</v>
      </c>
      <c r="I474" t="e">
        <f>VLOOKUP(Final_manabou_kanji_select[[#This Row],[Kanji no.]],Final_manabou_kanji[[Sr. no.]:[Meaning]],8,0)</f>
        <v>#N/A</v>
      </c>
      <c r="J474" s="3"/>
    </row>
    <row r="475" spans="2:10" ht="14.25" customHeight="1" x14ac:dyDescent="0.3">
      <c r="B475" s="37">
        <f>ROW()-ROW(Final_manabou_kanji_select[#Headers])</f>
        <v>473</v>
      </c>
      <c r="C47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5" s="37" t="e">
        <f>VLOOKUP(Final_manabou_kanji_select[[#This Row],[Kanji no.]],Raw_data_N2_Kanji[[Sr. no.]:[Lecture_no]],3,0)</f>
        <v>#N/A</v>
      </c>
      <c r="E475" s="37" t="e">
        <f>VLOOKUP(Final_manabou_kanji_select[[#This Row],[Kanji no.]],Final_manabou_kanji[[Sr. no.]:[Meaning]],3,0)</f>
        <v>#N/A</v>
      </c>
      <c r="F475" s="32" t="e">
        <f>VLOOKUP(Final_manabou_kanji_select[[#This Row],[Kanji no.]],Final_manabou_kanji[[Sr. no.]:[Meaning]],4,0)</f>
        <v>#N/A</v>
      </c>
      <c r="G475" s="37" t="e">
        <f>VLOOKUP(Final_manabou_kanji_select[[#This Row],[Kanji no.]],Final_manabou_kanji[[Sr. no.]:[Meaning]],5,0)</f>
        <v>#N/A</v>
      </c>
      <c r="H475" t="e">
        <f>VLOOKUP(Final_manabou_kanji_select[[#This Row],[Kanji no.]],Final_manabou_kanji[[Sr. no.]:[Meaning]],7,0)</f>
        <v>#N/A</v>
      </c>
      <c r="I475" t="e">
        <f>VLOOKUP(Final_manabou_kanji_select[[#This Row],[Kanji no.]],Final_manabou_kanji[[Sr. no.]:[Meaning]],8,0)</f>
        <v>#N/A</v>
      </c>
      <c r="J475" s="3"/>
    </row>
    <row r="476" spans="2:10" ht="14.25" customHeight="1" x14ac:dyDescent="0.3">
      <c r="B476" s="37">
        <f>ROW()-ROW(Final_manabou_kanji_select[#Headers])</f>
        <v>474</v>
      </c>
      <c r="C47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6" s="37" t="e">
        <f>VLOOKUP(Final_manabou_kanji_select[[#This Row],[Kanji no.]],Raw_data_N2_Kanji[[Sr. no.]:[Lecture_no]],3,0)</f>
        <v>#N/A</v>
      </c>
      <c r="E476" s="37" t="e">
        <f>VLOOKUP(Final_manabou_kanji_select[[#This Row],[Kanji no.]],Final_manabou_kanji[[Sr. no.]:[Meaning]],3,0)</f>
        <v>#N/A</v>
      </c>
      <c r="F476" s="32" t="e">
        <f>VLOOKUP(Final_manabou_kanji_select[[#This Row],[Kanji no.]],Final_manabou_kanji[[Sr. no.]:[Meaning]],4,0)</f>
        <v>#N/A</v>
      </c>
      <c r="G476" s="37" t="e">
        <f>VLOOKUP(Final_manabou_kanji_select[[#This Row],[Kanji no.]],Final_manabou_kanji[[Sr. no.]:[Meaning]],5,0)</f>
        <v>#N/A</v>
      </c>
      <c r="H476" t="e">
        <f>VLOOKUP(Final_manabou_kanji_select[[#This Row],[Kanji no.]],Final_manabou_kanji[[Sr. no.]:[Meaning]],7,0)</f>
        <v>#N/A</v>
      </c>
      <c r="I476" t="e">
        <f>VLOOKUP(Final_manabou_kanji_select[[#This Row],[Kanji no.]],Final_manabou_kanji[[Sr. no.]:[Meaning]],8,0)</f>
        <v>#N/A</v>
      </c>
      <c r="J476" s="3"/>
    </row>
    <row r="477" spans="2:10" ht="14.25" customHeight="1" x14ac:dyDescent="0.3">
      <c r="B477" s="37">
        <f>ROW()-ROW(Final_manabou_kanji_select[#Headers])</f>
        <v>475</v>
      </c>
      <c r="C47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7" s="37" t="e">
        <f>VLOOKUP(Final_manabou_kanji_select[[#This Row],[Kanji no.]],Raw_data_N2_Kanji[[Sr. no.]:[Lecture_no]],3,0)</f>
        <v>#N/A</v>
      </c>
      <c r="E477" s="37" t="e">
        <f>VLOOKUP(Final_manabou_kanji_select[[#This Row],[Kanji no.]],Final_manabou_kanji[[Sr. no.]:[Meaning]],3,0)</f>
        <v>#N/A</v>
      </c>
      <c r="F477" s="32" t="e">
        <f>VLOOKUP(Final_manabou_kanji_select[[#This Row],[Kanji no.]],Final_manabou_kanji[[Sr. no.]:[Meaning]],4,0)</f>
        <v>#N/A</v>
      </c>
      <c r="G477" s="37" t="e">
        <f>VLOOKUP(Final_manabou_kanji_select[[#This Row],[Kanji no.]],Final_manabou_kanji[[Sr. no.]:[Meaning]],5,0)</f>
        <v>#N/A</v>
      </c>
      <c r="H477" t="e">
        <f>VLOOKUP(Final_manabou_kanji_select[[#This Row],[Kanji no.]],Final_manabou_kanji[[Sr. no.]:[Meaning]],7,0)</f>
        <v>#N/A</v>
      </c>
      <c r="I477" t="e">
        <f>VLOOKUP(Final_manabou_kanji_select[[#This Row],[Kanji no.]],Final_manabou_kanji[[Sr. no.]:[Meaning]],8,0)</f>
        <v>#N/A</v>
      </c>
      <c r="J477" s="3"/>
    </row>
    <row r="478" spans="2:10" ht="14.25" customHeight="1" x14ac:dyDescent="0.3">
      <c r="B478" s="37">
        <f>ROW()-ROW(Final_manabou_kanji_select[#Headers])</f>
        <v>476</v>
      </c>
      <c r="C47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8" s="37" t="e">
        <f>VLOOKUP(Final_manabou_kanji_select[[#This Row],[Kanji no.]],Raw_data_N2_Kanji[[Sr. no.]:[Lecture_no]],3,0)</f>
        <v>#N/A</v>
      </c>
      <c r="E478" s="37" t="e">
        <f>VLOOKUP(Final_manabou_kanji_select[[#This Row],[Kanji no.]],Final_manabou_kanji[[Sr. no.]:[Meaning]],3,0)</f>
        <v>#N/A</v>
      </c>
      <c r="F478" s="32" t="e">
        <f>VLOOKUP(Final_manabou_kanji_select[[#This Row],[Kanji no.]],Final_manabou_kanji[[Sr. no.]:[Meaning]],4,0)</f>
        <v>#N/A</v>
      </c>
      <c r="G478" s="37" t="e">
        <f>VLOOKUP(Final_manabou_kanji_select[[#This Row],[Kanji no.]],Final_manabou_kanji[[Sr. no.]:[Meaning]],5,0)</f>
        <v>#N/A</v>
      </c>
      <c r="H478" t="e">
        <f>VLOOKUP(Final_manabou_kanji_select[[#This Row],[Kanji no.]],Final_manabou_kanji[[Sr. no.]:[Meaning]],7,0)</f>
        <v>#N/A</v>
      </c>
      <c r="I478" t="e">
        <f>VLOOKUP(Final_manabou_kanji_select[[#This Row],[Kanji no.]],Final_manabou_kanji[[Sr. no.]:[Meaning]],8,0)</f>
        <v>#N/A</v>
      </c>
      <c r="J478" s="3"/>
    </row>
    <row r="479" spans="2:10" ht="14.25" customHeight="1" x14ac:dyDescent="0.3">
      <c r="B479" s="37">
        <f>ROW()-ROW(Final_manabou_kanji_select[#Headers])</f>
        <v>477</v>
      </c>
      <c r="C47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79" s="37" t="e">
        <f>VLOOKUP(Final_manabou_kanji_select[[#This Row],[Kanji no.]],Raw_data_N2_Kanji[[Sr. no.]:[Lecture_no]],3,0)</f>
        <v>#N/A</v>
      </c>
      <c r="E479" s="37" t="e">
        <f>VLOOKUP(Final_manabou_kanji_select[[#This Row],[Kanji no.]],Final_manabou_kanji[[Sr. no.]:[Meaning]],3,0)</f>
        <v>#N/A</v>
      </c>
      <c r="F479" s="32" t="e">
        <f>VLOOKUP(Final_manabou_kanji_select[[#This Row],[Kanji no.]],Final_manabou_kanji[[Sr. no.]:[Meaning]],4,0)</f>
        <v>#N/A</v>
      </c>
      <c r="G479" s="37" t="e">
        <f>VLOOKUP(Final_manabou_kanji_select[[#This Row],[Kanji no.]],Final_manabou_kanji[[Sr. no.]:[Meaning]],5,0)</f>
        <v>#N/A</v>
      </c>
      <c r="H479" t="e">
        <f>VLOOKUP(Final_manabou_kanji_select[[#This Row],[Kanji no.]],Final_manabou_kanji[[Sr. no.]:[Meaning]],7,0)</f>
        <v>#N/A</v>
      </c>
      <c r="I479" t="e">
        <f>VLOOKUP(Final_manabou_kanji_select[[#This Row],[Kanji no.]],Final_manabou_kanji[[Sr. no.]:[Meaning]],8,0)</f>
        <v>#N/A</v>
      </c>
      <c r="J479" s="3"/>
    </row>
    <row r="480" spans="2:10" ht="14.25" customHeight="1" x14ac:dyDescent="0.3">
      <c r="B480" s="37">
        <f>ROW()-ROW(Final_manabou_kanji_select[#Headers])</f>
        <v>478</v>
      </c>
      <c r="C48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0" s="37" t="e">
        <f>VLOOKUP(Final_manabou_kanji_select[[#This Row],[Kanji no.]],Raw_data_N2_Kanji[[Sr. no.]:[Lecture_no]],3,0)</f>
        <v>#N/A</v>
      </c>
      <c r="E480" s="37" t="e">
        <f>VLOOKUP(Final_manabou_kanji_select[[#This Row],[Kanji no.]],Final_manabou_kanji[[Sr. no.]:[Meaning]],3,0)</f>
        <v>#N/A</v>
      </c>
      <c r="F480" s="32" t="e">
        <f>VLOOKUP(Final_manabou_kanji_select[[#This Row],[Kanji no.]],Final_manabou_kanji[[Sr. no.]:[Meaning]],4,0)</f>
        <v>#N/A</v>
      </c>
      <c r="G480" s="37" t="e">
        <f>VLOOKUP(Final_manabou_kanji_select[[#This Row],[Kanji no.]],Final_manabou_kanji[[Sr. no.]:[Meaning]],5,0)</f>
        <v>#N/A</v>
      </c>
      <c r="H480" t="e">
        <f>VLOOKUP(Final_manabou_kanji_select[[#This Row],[Kanji no.]],Final_manabou_kanji[[Sr. no.]:[Meaning]],7,0)</f>
        <v>#N/A</v>
      </c>
      <c r="I480" t="e">
        <f>VLOOKUP(Final_manabou_kanji_select[[#This Row],[Kanji no.]],Final_manabou_kanji[[Sr. no.]:[Meaning]],8,0)</f>
        <v>#N/A</v>
      </c>
      <c r="J480" s="3"/>
    </row>
    <row r="481" spans="2:10" ht="14.25" customHeight="1" x14ac:dyDescent="0.3">
      <c r="B481" s="37">
        <f>ROW()-ROW(Final_manabou_kanji_select[#Headers])</f>
        <v>479</v>
      </c>
      <c r="C48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1" s="37" t="e">
        <f>VLOOKUP(Final_manabou_kanji_select[[#This Row],[Kanji no.]],Raw_data_N2_Kanji[[Sr. no.]:[Lecture_no]],3,0)</f>
        <v>#N/A</v>
      </c>
      <c r="E481" s="37" t="e">
        <f>VLOOKUP(Final_manabou_kanji_select[[#This Row],[Kanji no.]],Final_manabou_kanji[[Sr. no.]:[Meaning]],3,0)</f>
        <v>#N/A</v>
      </c>
      <c r="F481" s="32" t="e">
        <f>VLOOKUP(Final_manabou_kanji_select[[#This Row],[Kanji no.]],Final_manabou_kanji[[Sr. no.]:[Meaning]],4,0)</f>
        <v>#N/A</v>
      </c>
      <c r="G481" s="37" t="e">
        <f>VLOOKUP(Final_manabou_kanji_select[[#This Row],[Kanji no.]],Final_manabou_kanji[[Sr. no.]:[Meaning]],5,0)</f>
        <v>#N/A</v>
      </c>
      <c r="H481" t="e">
        <f>VLOOKUP(Final_manabou_kanji_select[[#This Row],[Kanji no.]],Final_manabou_kanji[[Sr. no.]:[Meaning]],7,0)</f>
        <v>#N/A</v>
      </c>
      <c r="I481" t="e">
        <f>VLOOKUP(Final_manabou_kanji_select[[#This Row],[Kanji no.]],Final_manabou_kanji[[Sr. no.]:[Meaning]],8,0)</f>
        <v>#N/A</v>
      </c>
      <c r="J481" s="3"/>
    </row>
    <row r="482" spans="2:10" ht="14.25" customHeight="1" x14ac:dyDescent="0.3">
      <c r="B482" s="37">
        <f>ROW()-ROW(Final_manabou_kanji_select[#Headers])</f>
        <v>480</v>
      </c>
      <c r="C48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2" s="37" t="e">
        <f>VLOOKUP(Final_manabou_kanji_select[[#This Row],[Kanji no.]],Raw_data_N2_Kanji[[Sr. no.]:[Lecture_no]],3,0)</f>
        <v>#N/A</v>
      </c>
      <c r="E482" s="37" t="e">
        <f>VLOOKUP(Final_manabou_kanji_select[[#This Row],[Kanji no.]],Final_manabou_kanji[[Sr. no.]:[Meaning]],3,0)</f>
        <v>#N/A</v>
      </c>
      <c r="F482" s="32" t="e">
        <f>VLOOKUP(Final_manabou_kanji_select[[#This Row],[Kanji no.]],Final_manabou_kanji[[Sr. no.]:[Meaning]],4,0)</f>
        <v>#N/A</v>
      </c>
      <c r="G482" s="37" t="e">
        <f>VLOOKUP(Final_manabou_kanji_select[[#This Row],[Kanji no.]],Final_manabou_kanji[[Sr. no.]:[Meaning]],5,0)</f>
        <v>#N/A</v>
      </c>
      <c r="H482" t="e">
        <f>VLOOKUP(Final_manabou_kanji_select[[#This Row],[Kanji no.]],Final_manabou_kanji[[Sr. no.]:[Meaning]],7,0)</f>
        <v>#N/A</v>
      </c>
      <c r="I482" t="e">
        <f>VLOOKUP(Final_manabou_kanji_select[[#This Row],[Kanji no.]],Final_manabou_kanji[[Sr. no.]:[Meaning]],8,0)</f>
        <v>#N/A</v>
      </c>
      <c r="J482" s="3"/>
    </row>
    <row r="483" spans="2:10" ht="14.25" customHeight="1" x14ac:dyDescent="0.3">
      <c r="B483" s="37">
        <f>ROW()-ROW(Final_manabou_kanji_select[#Headers])</f>
        <v>481</v>
      </c>
      <c r="C48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3" s="37" t="e">
        <f>VLOOKUP(Final_manabou_kanji_select[[#This Row],[Kanji no.]],Raw_data_N2_Kanji[[Sr. no.]:[Lecture_no]],3,0)</f>
        <v>#N/A</v>
      </c>
      <c r="E483" s="37" t="e">
        <f>VLOOKUP(Final_manabou_kanji_select[[#This Row],[Kanji no.]],Final_manabou_kanji[[Sr. no.]:[Meaning]],3,0)</f>
        <v>#N/A</v>
      </c>
      <c r="F483" s="32" t="e">
        <f>VLOOKUP(Final_manabou_kanji_select[[#This Row],[Kanji no.]],Final_manabou_kanji[[Sr. no.]:[Meaning]],4,0)</f>
        <v>#N/A</v>
      </c>
      <c r="G483" s="37" t="e">
        <f>VLOOKUP(Final_manabou_kanji_select[[#This Row],[Kanji no.]],Final_manabou_kanji[[Sr. no.]:[Meaning]],5,0)</f>
        <v>#N/A</v>
      </c>
      <c r="H483" t="e">
        <f>VLOOKUP(Final_manabou_kanji_select[[#This Row],[Kanji no.]],Final_manabou_kanji[[Sr. no.]:[Meaning]],7,0)</f>
        <v>#N/A</v>
      </c>
      <c r="I483" t="e">
        <f>VLOOKUP(Final_manabou_kanji_select[[#This Row],[Kanji no.]],Final_manabou_kanji[[Sr. no.]:[Meaning]],8,0)</f>
        <v>#N/A</v>
      </c>
      <c r="J483" s="3"/>
    </row>
    <row r="484" spans="2:10" ht="14.25" customHeight="1" x14ac:dyDescent="0.3">
      <c r="B484" s="37">
        <f>ROW()-ROW(Final_manabou_kanji_select[#Headers])</f>
        <v>482</v>
      </c>
      <c r="C48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4" s="37" t="e">
        <f>VLOOKUP(Final_manabou_kanji_select[[#This Row],[Kanji no.]],Raw_data_N2_Kanji[[Sr. no.]:[Lecture_no]],3,0)</f>
        <v>#N/A</v>
      </c>
      <c r="E484" s="37" t="e">
        <f>VLOOKUP(Final_manabou_kanji_select[[#This Row],[Kanji no.]],Final_manabou_kanji[[Sr. no.]:[Meaning]],3,0)</f>
        <v>#N/A</v>
      </c>
      <c r="F484" s="32" t="e">
        <f>VLOOKUP(Final_manabou_kanji_select[[#This Row],[Kanji no.]],Final_manabou_kanji[[Sr. no.]:[Meaning]],4,0)</f>
        <v>#N/A</v>
      </c>
      <c r="G484" s="37" t="e">
        <f>VLOOKUP(Final_manabou_kanji_select[[#This Row],[Kanji no.]],Final_manabou_kanji[[Sr. no.]:[Meaning]],5,0)</f>
        <v>#N/A</v>
      </c>
      <c r="H484" t="e">
        <f>VLOOKUP(Final_manabou_kanji_select[[#This Row],[Kanji no.]],Final_manabou_kanji[[Sr. no.]:[Meaning]],7,0)</f>
        <v>#N/A</v>
      </c>
      <c r="I484" t="e">
        <f>VLOOKUP(Final_manabou_kanji_select[[#This Row],[Kanji no.]],Final_manabou_kanji[[Sr. no.]:[Meaning]],8,0)</f>
        <v>#N/A</v>
      </c>
      <c r="J484" s="3"/>
    </row>
    <row r="485" spans="2:10" ht="14.25" customHeight="1" x14ac:dyDescent="0.3">
      <c r="B485" s="37">
        <f>ROW()-ROW(Final_manabou_kanji_select[#Headers])</f>
        <v>483</v>
      </c>
      <c r="C48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5" s="37" t="e">
        <f>VLOOKUP(Final_manabou_kanji_select[[#This Row],[Kanji no.]],Raw_data_N2_Kanji[[Sr. no.]:[Lecture_no]],3,0)</f>
        <v>#N/A</v>
      </c>
      <c r="E485" s="37" t="e">
        <f>VLOOKUP(Final_manabou_kanji_select[[#This Row],[Kanji no.]],Final_manabou_kanji[[Sr. no.]:[Meaning]],3,0)</f>
        <v>#N/A</v>
      </c>
      <c r="F485" s="32" t="e">
        <f>VLOOKUP(Final_manabou_kanji_select[[#This Row],[Kanji no.]],Final_manabou_kanji[[Sr. no.]:[Meaning]],4,0)</f>
        <v>#N/A</v>
      </c>
      <c r="G485" s="37" t="e">
        <f>VLOOKUP(Final_manabou_kanji_select[[#This Row],[Kanji no.]],Final_manabou_kanji[[Sr. no.]:[Meaning]],5,0)</f>
        <v>#N/A</v>
      </c>
      <c r="H485" t="e">
        <f>VLOOKUP(Final_manabou_kanji_select[[#This Row],[Kanji no.]],Final_manabou_kanji[[Sr. no.]:[Meaning]],7,0)</f>
        <v>#N/A</v>
      </c>
      <c r="I485" t="e">
        <f>VLOOKUP(Final_manabou_kanji_select[[#This Row],[Kanji no.]],Final_manabou_kanji[[Sr. no.]:[Meaning]],8,0)</f>
        <v>#N/A</v>
      </c>
      <c r="J485" s="3"/>
    </row>
    <row r="486" spans="2:10" ht="14.25" customHeight="1" x14ac:dyDescent="0.3">
      <c r="B486" s="37">
        <f>ROW()-ROW(Final_manabou_kanji_select[#Headers])</f>
        <v>484</v>
      </c>
      <c r="C48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6" s="37" t="e">
        <f>VLOOKUP(Final_manabou_kanji_select[[#This Row],[Kanji no.]],Raw_data_N2_Kanji[[Sr. no.]:[Lecture_no]],3,0)</f>
        <v>#N/A</v>
      </c>
      <c r="E486" s="37" t="e">
        <f>VLOOKUP(Final_manabou_kanji_select[[#This Row],[Kanji no.]],Final_manabou_kanji[[Sr. no.]:[Meaning]],3,0)</f>
        <v>#N/A</v>
      </c>
      <c r="F486" s="32" t="e">
        <f>VLOOKUP(Final_manabou_kanji_select[[#This Row],[Kanji no.]],Final_manabou_kanji[[Sr. no.]:[Meaning]],4,0)</f>
        <v>#N/A</v>
      </c>
      <c r="G486" s="37" t="e">
        <f>VLOOKUP(Final_manabou_kanji_select[[#This Row],[Kanji no.]],Final_manabou_kanji[[Sr. no.]:[Meaning]],5,0)</f>
        <v>#N/A</v>
      </c>
      <c r="H486" t="e">
        <f>VLOOKUP(Final_manabou_kanji_select[[#This Row],[Kanji no.]],Final_manabou_kanji[[Sr. no.]:[Meaning]],7,0)</f>
        <v>#N/A</v>
      </c>
      <c r="I486" t="e">
        <f>VLOOKUP(Final_manabou_kanji_select[[#This Row],[Kanji no.]],Final_manabou_kanji[[Sr. no.]:[Meaning]],8,0)</f>
        <v>#N/A</v>
      </c>
      <c r="J486" s="3"/>
    </row>
    <row r="487" spans="2:10" ht="14.25" customHeight="1" x14ac:dyDescent="0.3">
      <c r="B487" s="37">
        <f>ROW()-ROW(Final_manabou_kanji_select[#Headers])</f>
        <v>485</v>
      </c>
      <c r="C48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7" s="37" t="e">
        <f>VLOOKUP(Final_manabou_kanji_select[[#This Row],[Kanji no.]],Raw_data_N2_Kanji[[Sr. no.]:[Lecture_no]],3,0)</f>
        <v>#N/A</v>
      </c>
      <c r="E487" s="37" t="e">
        <f>VLOOKUP(Final_manabou_kanji_select[[#This Row],[Kanji no.]],Final_manabou_kanji[[Sr. no.]:[Meaning]],3,0)</f>
        <v>#N/A</v>
      </c>
      <c r="F487" s="32" t="e">
        <f>VLOOKUP(Final_manabou_kanji_select[[#This Row],[Kanji no.]],Final_manabou_kanji[[Sr. no.]:[Meaning]],4,0)</f>
        <v>#N/A</v>
      </c>
      <c r="G487" s="37" t="e">
        <f>VLOOKUP(Final_manabou_kanji_select[[#This Row],[Kanji no.]],Final_manabou_kanji[[Sr. no.]:[Meaning]],5,0)</f>
        <v>#N/A</v>
      </c>
      <c r="H487" t="e">
        <f>VLOOKUP(Final_manabou_kanji_select[[#This Row],[Kanji no.]],Final_manabou_kanji[[Sr. no.]:[Meaning]],7,0)</f>
        <v>#N/A</v>
      </c>
      <c r="I487" t="e">
        <f>VLOOKUP(Final_manabou_kanji_select[[#This Row],[Kanji no.]],Final_manabou_kanji[[Sr. no.]:[Meaning]],8,0)</f>
        <v>#N/A</v>
      </c>
      <c r="J487" s="3"/>
    </row>
    <row r="488" spans="2:10" ht="14.25" customHeight="1" x14ac:dyDescent="0.3">
      <c r="B488" s="37">
        <f>ROW()-ROW(Final_manabou_kanji_select[#Headers])</f>
        <v>486</v>
      </c>
      <c r="C48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8" s="37" t="e">
        <f>VLOOKUP(Final_manabou_kanji_select[[#This Row],[Kanji no.]],Raw_data_N2_Kanji[[Sr. no.]:[Lecture_no]],3,0)</f>
        <v>#N/A</v>
      </c>
      <c r="E488" s="37" t="e">
        <f>VLOOKUP(Final_manabou_kanji_select[[#This Row],[Kanji no.]],Final_manabou_kanji[[Sr. no.]:[Meaning]],3,0)</f>
        <v>#N/A</v>
      </c>
      <c r="F488" s="32" t="e">
        <f>VLOOKUP(Final_manabou_kanji_select[[#This Row],[Kanji no.]],Final_manabou_kanji[[Sr. no.]:[Meaning]],4,0)</f>
        <v>#N/A</v>
      </c>
      <c r="G488" s="37" t="e">
        <f>VLOOKUP(Final_manabou_kanji_select[[#This Row],[Kanji no.]],Final_manabou_kanji[[Sr. no.]:[Meaning]],5,0)</f>
        <v>#N/A</v>
      </c>
      <c r="H488" t="e">
        <f>VLOOKUP(Final_manabou_kanji_select[[#This Row],[Kanji no.]],Final_manabou_kanji[[Sr. no.]:[Meaning]],7,0)</f>
        <v>#N/A</v>
      </c>
      <c r="I488" t="e">
        <f>VLOOKUP(Final_manabou_kanji_select[[#This Row],[Kanji no.]],Final_manabou_kanji[[Sr. no.]:[Meaning]],8,0)</f>
        <v>#N/A</v>
      </c>
      <c r="J488" s="3"/>
    </row>
    <row r="489" spans="2:10" ht="14.25" customHeight="1" x14ac:dyDescent="0.3">
      <c r="B489" s="37">
        <f>ROW()-ROW(Final_manabou_kanji_select[#Headers])</f>
        <v>487</v>
      </c>
      <c r="C48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89" s="37" t="e">
        <f>VLOOKUP(Final_manabou_kanji_select[[#This Row],[Kanji no.]],Raw_data_N2_Kanji[[Sr. no.]:[Lecture_no]],3,0)</f>
        <v>#N/A</v>
      </c>
      <c r="E489" s="37" t="e">
        <f>VLOOKUP(Final_manabou_kanji_select[[#This Row],[Kanji no.]],Final_manabou_kanji[[Sr. no.]:[Meaning]],3,0)</f>
        <v>#N/A</v>
      </c>
      <c r="F489" s="32" t="e">
        <f>VLOOKUP(Final_manabou_kanji_select[[#This Row],[Kanji no.]],Final_manabou_kanji[[Sr. no.]:[Meaning]],4,0)</f>
        <v>#N/A</v>
      </c>
      <c r="G489" s="37" t="e">
        <f>VLOOKUP(Final_manabou_kanji_select[[#This Row],[Kanji no.]],Final_manabou_kanji[[Sr. no.]:[Meaning]],5,0)</f>
        <v>#N/A</v>
      </c>
      <c r="H489" t="e">
        <f>VLOOKUP(Final_manabou_kanji_select[[#This Row],[Kanji no.]],Final_manabou_kanji[[Sr. no.]:[Meaning]],7,0)</f>
        <v>#N/A</v>
      </c>
      <c r="I489" t="e">
        <f>VLOOKUP(Final_manabou_kanji_select[[#This Row],[Kanji no.]],Final_manabou_kanji[[Sr. no.]:[Meaning]],8,0)</f>
        <v>#N/A</v>
      </c>
      <c r="J489" s="3"/>
    </row>
    <row r="490" spans="2:10" ht="14.25" customHeight="1" x14ac:dyDescent="0.3">
      <c r="B490" s="37">
        <f>ROW()-ROW(Final_manabou_kanji_select[#Headers])</f>
        <v>488</v>
      </c>
      <c r="C49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0" s="37" t="e">
        <f>VLOOKUP(Final_manabou_kanji_select[[#This Row],[Kanji no.]],Raw_data_N2_Kanji[[Sr. no.]:[Lecture_no]],3,0)</f>
        <v>#N/A</v>
      </c>
      <c r="E490" s="37" t="e">
        <f>VLOOKUP(Final_manabou_kanji_select[[#This Row],[Kanji no.]],Final_manabou_kanji[[Sr. no.]:[Meaning]],3,0)</f>
        <v>#N/A</v>
      </c>
      <c r="F490" s="32" t="e">
        <f>VLOOKUP(Final_manabou_kanji_select[[#This Row],[Kanji no.]],Final_manabou_kanji[[Sr. no.]:[Meaning]],4,0)</f>
        <v>#N/A</v>
      </c>
      <c r="G490" s="37" t="e">
        <f>VLOOKUP(Final_manabou_kanji_select[[#This Row],[Kanji no.]],Final_manabou_kanji[[Sr. no.]:[Meaning]],5,0)</f>
        <v>#N/A</v>
      </c>
      <c r="H490" t="e">
        <f>VLOOKUP(Final_manabou_kanji_select[[#This Row],[Kanji no.]],Final_manabou_kanji[[Sr. no.]:[Meaning]],7,0)</f>
        <v>#N/A</v>
      </c>
      <c r="I490" t="e">
        <f>VLOOKUP(Final_manabou_kanji_select[[#This Row],[Kanji no.]],Final_manabou_kanji[[Sr. no.]:[Meaning]],8,0)</f>
        <v>#N/A</v>
      </c>
      <c r="J490" s="3"/>
    </row>
    <row r="491" spans="2:10" ht="14.25" customHeight="1" x14ac:dyDescent="0.3">
      <c r="B491" s="37">
        <f>ROW()-ROW(Final_manabou_kanji_select[#Headers])</f>
        <v>489</v>
      </c>
      <c r="C49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1" s="37" t="e">
        <f>VLOOKUP(Final_manabou_kanji_select[[#This Row],[Kanji no.]],Raw_data_N2_Kanji[[Sr. no.]:[Lecture_no]],3,0)</f>
        <v>#N/A</v>
      </c>
      <c r="E491" s="37" t="e">
        <f>VLOOKUP(Final_manabou_kanji_select[[#This Row],[Kanji no.]],Final_manabou_kanji[[Sr. no.]:[Meaning]],3,0)</f>
        <v>#N/A</v>
      </c>
      <c r="F491" s="32" t="e">
        <f>VLOOKUP(Final_manabou_kanji_select[[#This Row],[Kanji no.]],Final_manabou_kanji[[Sr. no.]:[Meaning]],4,0)</f>
        <v>#N/A</v>
      </c>
      <c r="G491" s="37" t="e">
        <f>VLOOKUP(Final_manabou_kanji_select[[#This Row],[Kanji no.]],Final_manabou_kanji[[Sr. no.]:[Meaning]],5,0)</f>
        <v>#N/A</v>
      </c>
      <c r="H491" t="e">
        <f>VLOOKUP(Final_manabou_kanji_select[[#This Row],[Kanji no.]],Final_manabou_kanji[[Sr. no.]:[Meaning]],7,0)</f>
        <v>#N/A</v>
      </c>
      <c r="I491" t="e">
        <f>VLOOKUP(Final_manabou_kanji_select[[#This Row],[Kanji no.]],Final_manabou_kanji[[Sr. no.]:[Meaning]],8,0)</f>
        <v>#N/A</v>
      </c>
      <c r="J491" s="3"/>
    </row>
    <row r="492" spans="2:10" ht="14.25" customHeight="1" x14ac:dyDescent="0.3">
      <c r="B492" s="37">
        <f>ROW()-ROW(Final_manabou_kanji_select[#Headers])</f>
        <v>490</v>
      </c>
      <c r="C49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2" s="37" t="e">
        <f>VLOOKUP(Final_manabou_kanji_select[[#This Row],[Kanji no.]],Raw_data_N2_Kanji[[Sr. no.]:[Lecture_no]],3,0)</f>
        <v>#N/A</v>
      </c>
      <c r="E492" s="37" t="e">
        <f>VLOOKUP(Final_manabou_kanji_select[[#This Row],[Kanji no.]],Final_manabou_kanji[[Sr. no.]:[Meaning]],3,0)</f>
        <v>#N/A</v>
      </c>
      <c r="F492" s="32" t="e">
        <f>VLOOKUP(Final_manabou_kanji_select[[#This Row],[Kanji no.]],Final_manabou_kanji[[Sr. no.]:[Meaning]],4,0)</f>
        <v>#N/A</v>
      </c>
      <c r="G492" s="37" t="e">
        <f>VLOOKUP(Final_manabou_kanji_select[[#This Row],[Kanji no.]],Final_manabou_kanji[[Sr. no.]:[Meaning]],5,0)</f>
        <v>#N/A</v>
      </c>
      <c r="H492" t="e">
        <f>VLOOKUP(Final_manabou_kanji_select[[#This Row],[Kanji no.]],Final_manabou_kanji[[Sr. no.]:[Meaning]],7,0)</f>
        <v>#N/A</v>
      </c>
      <c r="I492" t="e">
        <f>VLOOKUP(Final_manabou_kanji_select[[#This Row],[Kanji no.]],Final_manabou_kanji[[Sr. no.]:[Meaning]],8,0)</f>
        <v>#N/A</v>
      </c>
      <c r="J492" s="3"/>
    </row>
    <row r="493" spans="2:10" ht="14.25" customHeight="1" x14ac:dyDescent="0.3">
      <c r="B493" s="37">
        <f>ROW()-ROW(Final_manabou_kanji_select[#Headers])</f>
        <v>491</v>
      </c>
      <c r="C49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3" s="37" t="e">
        <f>VLOOKUP(Final_manabou_kanji_select[[#This Row],[Kanji no.]],Raw_data_N2_Kanji[[Sr. no.]:[Lecture_no]],3,0)</f>
        <v>#N/A</v>
      </c>
      <c r="E493" s="37" t="e">
        <f>VLOOKUP(Final_manabou_kanji_select[[#This Row],[Kanji no.]],Final_manabou_kanji[[Sr. no.]:[Meaning]],3,0)</f>
        <v>#N/A</v>
      </c>
      <c r="F493" s="32" t="e">
        <f>VLOOKUP(Final_manabou_kanji_select[[#This Row],[Kanji no.]],Final_manabou_kanji[[Sr. no.]:[Meaning]],4,0)</f>
        <v>#N/A</v>
      </c>
      <c r="G493" s="37" t="e">
        <f>VLOOKUP(Final_manabou_kanji_select[[#This Row],[Kanji no.]],Final_manabou_kanji[[Sr. no.]:[Meaning]],5,0)</f>
        <v>#N/A</v>
      </c>
      <c r="H493" t="e">
        <f>VLOOKUP(Final_manabou_kanji_select[[#This Row],[Kanji no.]],Final_manabou_kanji[[Sr. no.]:[Meaning]],7,0)</f>
        <v>#N/A</v>
      </c>
      <c r="I493" t="e">
        <f>VLOOKUP(Final_manabou_kanji_select[[#This Row],[Kanji no.]],Final_manabou_kanji[[Sr. no.]:[Meaning]],8,0)</f>
        <v>#N/A</v>
      </c>
      <c r="J493" s="3"/>
    </row>
    <row r="494" spans="2:10" ht="14.25" customHeight="1" x14ac:dyDescent="0.3">
      <c r="B494" s="37">
        <f>ROW()-ROW(Final_manabou_kanji_select[#Headers])</f>
        <v>492</v>
      </c>
      <c r="C49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4" s="37" t="e">
        <f>VLOOKUP(Final_manabou_kanji_select[[#This Row],[Kanji no.]],Raw_data_N2_Kanji[[Sr. no.]:[Lecture_no]],3,0)</f>
        <v>#N/A</v>
      </c>
      <c r="E494" s="37" t="e">
        <f>VLOOKUP(Final_manabou_kanji_select[[#This Row],[Kanji no.]],Final_manabou_kanji[[Sr. no.]:[Meaning]],3,0)</f>
        <v>#N/A</v>
      </c>
      <c r="F494" s="32" t="e">
        <f>VLOOKUP(Final_manabou_kanji_select[[#This Row],[Kanji no.]],Final_manabou_kanji[[Sr. no.]:[Meaning]],4,0)</f>
        <v>#N/A</v>
      </c>
      <c r="G494" s="37" t="e">
        <f>VLOOKUP(Final_manabou_kanji_select[[#This Row],[Kanji no.]],Final_manabou_kanji[[Sr. no.]:[Meaning]],5,0)</f>
        <v>#N/A</v>
      </c>
      <c r="H494" t="e">
        <f>VLOOKUP(Final_manabou_kanji_select[[#This Row],[Kanji no.]],Final_manabou_kanji[[Sr. no.]:[Meaning]],7,0)</f>
        <v>#N/A</v>
      </c>
      <c r="I494" t="e">
        <f>VLOOKUP(Final_manabou_kanji_select[[#This Row],[Kanji no.]],Final_manabou_kanji[[Sr. no.]:[Meaning]],8,0)</f>
        <v>#N/A</v>
      </c>
      <c r="J494" s="3"/>
    </row>
    <row r="495" spans="2:10" ht="14.25" customHeight="1" x14ac:dyDescent="0.3">
      <c r="B495" s="37">
        <f>ROW()-ROW(Final_manabou_kanji_select[#Headers])</f>
        <v>493</v>
      </c>
      <c r="C49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5" s="37" t="e">
        <f>VLOOKUP(Final_manabou_kanji_select[[#This Row],[Kanji no.]],Raw_data_N2_Kanji[[Sr. no.]:[Lecture_no]],3,0)</f>
        <v>#N/A</v>
      </c>
      <c r="E495" s="37" t="e">
        <f>VLOOKUP(Final_manabou_kanji_select[[#This Row],[Kanji no.]],Final_manabou_kanji[[Sr. no.]:[Meaning]],3,0)</f>
        <v>#N/A</v>
      </c>
      <c r="F495" s="32" t="e">
        <f>VLOOKUP(Final_manabou_kanji_select[[#This Row],[Kanji no.]],Final_manabou_kanji[[Sr. no.]:[Meaning]],4,0)</f>
        <v>#N/A</v>
      </c>
      <c r="G495" s="37" t="e">
        <f>VLOOKUP(Final_manabou_kanji_select[[#This Row],[Kanji no.]],Final_manabou_kanji[[Sr. no.]:[Meaning]],5,0)</f>
        <v>#N/A</v>
      </c>
      <c r="H495" t="e">
        <f>VLOOKUP(Final_manabou_kanji_select[[#This Row],[Kanji no.]],Final_manabou_kanji[[Sr. no.]:[Meaning]],7,0)</f>
        <v>#N/A</v>
      </c>
      <c r="I495" t="e">
        <f>VLOOKUP(Final_manabou_kanji_select[[#This Row],[Kanji no.]],Final_manabou_kanji[[Sr. no.]:[Meaning]],8,0)</f>
        <v>#N/A</v>
      </c>
      <c r="J495" s="3"/>
    </row>
    <row r="496" spans="2:10" ht="14.25" customHeight="1" x14ac:dyDescent="0.3">
      <c r="B496" s="37">
        <f>ROW()-ROW(Final_manabou_kanji_select[#Headers])</f>
        <v>494</v>
      </c>
      <c r="C49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6" s="37" t="e">
        <f>VLOOKUP(Final_manabou_kanji_select[[#This Row],[Kanji no.]],Raw_data_N2_Kanji[[Sr. no.]:[Lecture_no]],3,0)</f>
        <v>#N/A</v>
      </c>
      <c r="E496" s="37" t="e">
        <f>VLOOKUP(Final_manabou_kanji_select[[#This Row],[Kanji no.]],Final_manabou_kanji[[Sr. no.]:[Meaning]],3,0)</f>
        <v>#N/A</v>
      </c>
      <c r="F496" s="32" t="e">
        <f>VLOOKUP(Final_manabou_kanji_select[[#This Row],[Kanji no.]],Final_manabou_kanji[[Sr. no.]:[Meaning]],4,0)</f>
        <v>#N/A</v>
      </c>
      <c r="G496" s="37" t="e">
        <f>VLOOKUP(Final_manabou_kanji_select[[#This Row],[Kanji no.]],Final_manabou_kanji[[Sr. no.]:[Meaning]],5,0)</f>
        <v>#N/A</v>
      </c>
      <c r="H496" t="e">
        <f>VLOOKUP(Final_manabou_kanji_select[[#This Row],[Kanji no.]],Final_manabou_kanji[[Sr. no.]:[Meaning]],7,0)</f>
        <v>#N/A</v>
      </c>
      <c r="I496" t="e">
        <f>VLOOKUP(Final_manabou_kanji_select[[#This Row],[Kanji no.]],Final_manabou_kanji[[Sr. no.]:[Meaning]],8,0)</f>
        <v>#N/A</v>
      </c>
      <c r="J496" s="3"/>
    </row>
    <row r="497" spans="2:10" ht="14.25" customHeight="1" x14ac:dyDescent="0.3">
      <c r="B497" s="37">
        <f>ROW()-ROW(Final_manabou_kanji_select[#Headers])</f>
        <v>495</v>
      </c>
      <c r="C49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7" s="37" t="e">
        <f>VLOOKUP(Final_manabou_kanji_select[[#This Row],[Kanji no.]],Raw_data_N2_Kanji[[Sr. no.]:[Lecture_no]],3,0)</f>
        <v>#N/A</v>
      </c>
      <c r="E497" s="37" t="e">
        <f>VLOOKUP(Final_manabou_kanji_select[[#This Row],[Kanji no.]],Final_manabou_kanji[[Sr. no.]:[Meaning]],3,0)</f>
        <v>#N/A</v>
      </c>
      <c r="F497" s="32" t="e">
        <f>VLOOKUP(Final_manabou_kanji_select[[#This Row],[Kanji no.]],Final_manabou_kanji[[Sr. no.]:[Meaning]],4,0)</f>
        <v>#N/A</v>
      </c>
      <c r="G497" s="37" t="e">
        <f>VLOOKUP(Final_manabou_kanji_select[[#This Row],[Kanji no.]],Final_manabou_kanji[[Sr. no.]:[Meaning]],5,0)</f>
        <v>#N/A</v>
      </c>
      <c r="H497" t="e">
        <f>VLOOKUP(Final_manabou_kanji_select[[#This Row],[Kanji no.]],Final_manabou_kanji[[Sr. no.]:[Meaning]],7,0)</f>
        <v>#N/A</v>
      </c>
      <c r="I497" t="e">
        <f>VLOOKUP(Final_manabou_kanji_select[[#This Row],[Kanji no.]],Final_manabou_kanji[[Sr. no.]:[Meaning]],8,0)</f>
        <v>#N/A</v>
      </c>
      <c r="J497" s="3"/>
    </row>
    <row r="498" spans="2:10" ht="14.25" customHeight="1" x14ac:dyDescent="0.3">
      <c r="B498" s="37">
        <f>ROW()-ROW(Final_manabou_kanji_select[#Headers])</f>
        <v>496</v>
      </c>
      <c r="C49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8" s="37" t="e">
        <f>VLOOKUP(Final_manabou_kanji_select[[#This Row],[Kanji no.]],Raw_data_N2_Kanji[[Sr. no.]:[Lecture_no]],3,0)</f>
        <v>#N/A</v>
      </c>
      <c r="E498" s="37" t="e">
        <f>VLOOKUP(Final_manabou_kanji_select[[#This Row],[Kanji no.]],Final_manabou_kanji[[Sr. no.]:[Meaning]],3,0)</f>
        <v>#N/A</v>
      </c>
      <c r="F498" s="32" t="e">
        <f>VLOOKUP(Final_manabou_kanji_select[[#This Row],[Kanji no.]],Final_manabou_kanji[[Sr. no.]:[Meaning]],4,0)</f>
        <v>#N/A</v>
      </c>
      <c r="G498" s="37" t="e">
        <f>VLOOKUP(Final_manabou_kanji_select[[#This Row],[Kanji no.]],Final_manabou_kanji[[Sr. no.]:[Meaning]],5,0)</f>
        <v>#N/A</v>
      </c>
      <c r="H498" t="e">
        <f>VLOOKUP(Final_manabou_kanji_select[[#This Row],[Kanji no.]],Final_manabou_kanji[[Sr. no.]:[Meaning]],7,0)</f>
        <v>#N/A</v>
      </c>
      <c r="I498" t="e">
        <f>VLOOKUP(Final_manabou_kanji_select[[#This Row],[Kanji no.]],Final_manabou_kanji[[Sr. no.]:[Meaning]],8,0)</f>
        <v>#N/A</v>
      </c>
      <c r="J498" s="3"/>
    </row>
    <row r="499" spans="2:10" ht="14.25" customHeight="1" x14ac:dyDescent="0.3">
      <c r="B499" s="37">
        <f>ROW()-ROW(Final_manabou_kanji_select[#Headers])</f>
        <v>497</v>
      </c>
      <c r="C49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499" s="37" t="e">
        <f>VLOOKUP(Final_manabou_kanji_select[[#This Row],[Kanji no.]],Raw_data_N2_Kanji[[Sr. no.]:[Lecture_no]],3,0)</f>
        <v>#N/A</v>
      </c>
      <c r="E499" s="37" t="e">
        <f>VLOOKUP(Final_manabou_kanji_select[[#This Row],[Kanji no.]],Final_manabou_kanji[[Sr. no.]:[Meaning]],3,0)</f>
        <v>#N/A</v>
      </c>
      <c r="F499" s="32" t="e">
        <f>VLOOKUP(Final_manabou_kanji_select[[#This Row],[Kanji no.]],Final_manabou_kanji[[Sr. no.]:[Meaning]],4,0)</f>
        <v>#N/A</v>
      </c>
      <c r="G499" s="37" t="e">
        <f>VLOOKUP(Final_manabou_kanji_select[[#This Row],[Kanji no.]],Final_manabou_kanji[[Sr. no.]:[Meaning]],5,0)</f>
        <v>#N/A</v>
      </c>
      <c r="H499" t="e">
        <f>VLOOKUP(Final_manabou_kanji_select[[#This Row],[Kanji no.]],Final_manabou_kanji[[Sr. no.]:[Meaning]],7,0)</f>
        <v>#N/A</v>
      </c>
      <c r="I499" t="e">
        <f>VLOOKUP(Final_manabou_kanji_select[[#This Row],[Kanji no.]],Final_manabou_kanji[[Sr. no.]:[Meaning]],8,0)</f>
        <v>#N/A</v>
      </c>
      <c r="J499" s="3"/>
    </row>
    <row r="500" spans="2:10" ht="14.25" customHeight="1" x14ac:dyDescent="0.3">
      <c r="B500" s="37">
        <f>ROW()-ROW(Final_manabou_kanji_select[#Headers])</f>
        <v>498</v>
      </c>
      <c r="C50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0" s="37" t="e">
        <f>VLOOKUP(Final_manabou_kanji_select[[#This Row],[Kanji no.]],Raw_data_N2_Kanji[[Sr. no.]:[Lecture_no]],3,0)</f>
        <v>#N/A</v>
      </c>
      <c r="E500" s="37" t="e">
        <f>VLOOKUP(Final_manabou_kanji_select[[#This Row],[Kanji no.]],Final_manabou_kanji[[Sr. no.]:[Meaning]],3,0)</f>
        <v>#N/A</v>
      </c>
      <c r="F500" s="32" t="e">
        <f>VLOOKUP(Final_manabou_kanji_select[[#This Row],[Kanji no.]],Final_manabou_kanji[[Sr. no.]:[Meaning]],4,0)</f>
        <v>#N/A</v>
      </c>
      <c r="G500" s="37" t="e">
        <f>VLOOKUP(Final_manabou_kanji_select[[#This Row],[Kanji no.]],Final_manabou_kanji[[Sr. no.]:[Meaning]],5,0)</f>
        <v>#N/A</v>
      </c>
      <c r="H500" t="e">
        <f>VLOOKUP(Final_manabou_kanji_select[[#This Row],[Kanji no.]],Final_manabou_kanji[[Sr. no.]:[Meaning]],7,0)</f>
        <v>#N/A</v>
      </c>
      <c r="I500" t="e">
        <f>VLOOKUP(Final_manabou_kanji_select[[#This Row],[Kanji no.]],Final_manabou_kanji[[Sr. no.]:[Meaning]],8,0)</f>
        <v>#N/A</v>
      </c>
      <c r="J500" s="3"/>
    </row>
    <row r="501" spans="2:10" ht="14.25" customHeight="1" x14ac:dyDescent="0.3">
      <c r="B501" s="37">
        <f>ROW()-ROW(Final_manabou_kanji_select[#Headers])</f>
        <v>499</v>
      </c>
      <c r="C50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1" s="37" t="e">
        <f>VLOOKUP(Final_manabou_kanji_select[[#This Row],[Kanji no.]],Raw_data_N2_Kanji[[Sr. no.]:[Lecture_no]],3,0)</f>
        <v>#N/A</v>
      </c>
      <c r="E501" s="37" t="e">
        <f>VLOOKUP(Final_manabou_kanji_select[[#This Row],[Kanji no.]],Final_manabou_kanji[[Sr. no.]:[Meaning]],3,0)</f>
        <v>#N/A</v>
      </c>
      <c r="F501" s="32" t="e">
        <f>VLOOKUP(Final_manabou_kanji_select[[#This Row],[Kanji no.]],Final_manabou_kanji[[Sr. no.]:[Meaning]],4,0)</f>
        <v>#N/A</v>
      </c>
      <c r="G501" s="37" t="e">
        <f>VLOOKUP(Final_manabou_kanji_select[[#This Row],[Kanji no.]],Final_manabou_kanji[[Sr. no.]:[Meaning]],5,0)</f>
        <v>#N/A</v>
      </c>
      <c r="H501" t="e">
        <f>VLOOKUP(Final_manabou_kanji_select[[#This Row],[Kanji no.]],Final_manabou_kanji[[Sr. no.]:[Meaning]],7,0)</f>
        <v>#N/A</v>
      </c>
      <c r="I501" t="e">
        <f>VLOOKUP(Final_manabou_kanji_select[[#This Row],[Kanji no.]],Final_manabou_kanji[[Sr. no.]:[Meaning]],8,0)</f>
        <v>#N/A</v>
      </c>
      <c r="J501" s="3"/>
    </row>
    <row r="502" spans="2:10" ht="14.25" customHeight="1" x14ac:dyDescent="0.3">
      <c r="B502" s="37">
        <f>ROW()-ROW(Final_manabou_kanji_select[#Headers])</f>
        <v>500</v>
      </c>
      <c r="C50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2" s="37" t="e">
        <f>VLOOKUP(Final_manabou_kanji_select[[#This Row],[Kanji no.]],Raw_data_N2_Kanji[[Sr. no.]:[Lecture_no]],3,0)</f>
        <v>#N/A</v>
      </c>
      <c r="E502" s="37" t="e">
        <f>VLOOKUP(Final_manabou_kanji_select[[#This Row],[Kanji no.]],Final_manabou_kanji[[Sr. no.]:[Meaning]],3,0)</f>
        <v>#N/A</v>
      </c>
      <c r="F502" s="32" t="e">
        <f>VLOOKUP(Final_manabou_kanji_select[[#This Row],[Kanji no.]],Final_manabou_kanji[[Sr. no.]:[Meaning]],4,0)</f>
        <v>#N/A</v>
      </c>
      <c r="G502" s="37" t="e">
        <f>VLOOKUP(Final_manabou_kanji_select[[#This Row],[Kanji no.]],Final_manabou_kanji[[Sr. no.]:[Meaning]],5,0)</f>
        <v>#N/A</v>
      </c>
      <c r="H502" t="e">
        <f>VLOOKUP(Final_manabou_kanji_select[[#This Row],[Kanji no.]],Final_manabou_kanji[[Sr. no.]:[Meaning]],7,0)</f>
        <v>#N/A</v>
      </c>
      <c r="I502" t="e">
        <f>VLOOKUP(Final_manabou_kanji_select[[#This Row],[Kanji no.]],Final_manabou_kanji[[Sr. no.]:[Meaning]],8,0)</f>
        <v>#N/A</v>
      </c>
      <c r="J502" s="3"/>
    </row>
    <row r="503" spans="2:10" ht="14.25" customHeight="1" x14ac:dyDescent="0.3">
      <c r="B503" s="37">
        <f>ROW()-ROW(Final_manabou_kanji_select[#Headers])</f>
        <v>501</v>
      </c>
      <c r="C50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3" s="37" t="e">
        <f>VLOOKUP(Final_manabou_kanji_select[[#This Row],[Kanji no.]],Raw_data_N2_Kanji[[Sr. no.]:[Lecture_no]],3,0)</f>
        <v>#N/A</v>
      </c>
      <c r="E503" s="37" t="e">
        <f>VLOOKUP(Final_manabou_kanji_select[[#This Row],[Kanji no.]],Final_manabou_kanji[[Sr. no.]:[Meaning]],3,0)</f>
        <v>#N/A</v>
      </c>
      <c r="F503" s="32" t="e">
        <f>VLOOKUP(Final_manabou_kanji_select[[#This Row],[Kanji no.]],Final_manabou_kanji[[Sr. no.]:[Meaning]],4,0)</f>
        <v>#N/A</v>
      </c>
      <c r="G503" s="37" t="e">
        <f>VLOOKUP(Final_manabou_kanji_select[[#This Row],[Kanji no.]],Final_manabou_kanji[[Sr. no.]:[Meaning]],5,0)</f>
        <v>#N/A</v>
      </c>
      <c r="H503" t="e">
        <f>VLOOKUP(Final_manabou_kanji_select[[#This Row],[Kanji no.]],Final_manabou_kanji[[Sr. no.]:[Meaning]],7,0)</f>
        <v>#N/A</v>
      </c>
      <c r="I503" t="e">
        <f>VLOOKUP(Final_manabou_kanji_select[[#This Row],[Kanji no.]],Final_manabou_kanji[[Sr. no.]:[Meaning]],8,0)</f>
        <v>#N/A</v>
      </c>
      <c r="J503" s="3"/>
    </row>
    <row r="504" spans="2:10" ht="14.25" customHeight="1" x14ac:dyDescent="0.3">
      <c r="B504" s="37">
        <f>ROW()-ROW(Final_manabou_kanji_select[#Headers])</f>
        <v>502</v>
      </c>
      <c r="C50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4" s="37" t="e">
        <f>VLOOKUP(Final_manabou_kanji_select[[#This Row],[Kanji no.]],Raw_data_N2_Kanji[[Sr. no.]:[Lecture_no]],3,0)</f>
        <v>#N/A</v>
      </c>
      <c r="E504" s="37" t="e">
        <f>VLOOKUP(Final_manabou_kanji_select[[#This Row],[Kanji no.]],Final_manabou_kanji[[Sr. no.]:[Meaning]],3,0)</f>
        <v>#N/A</v>
      </c>
      <c r="F504" s="32" t="e">
        <f>VLOOKUP(Final_manabou_kanji_select[[#This Row],[Kanji no.]],Final_manabou_kanji[[Sr. no.]:[Meaning]],4,0)</f>
        <v>#N/A</v>
      </c>
      <c r="G504" s="37" t="e">
        <f>VLOOKUP(Final_manabou_kanji_select[[#This Row],[Kanji no.]],Final_manabou_kanji[[Sr. no.]:[Meaning]],5,0)</f>
        <v>#N/A</v>
      </c>
      <c r="H504" t="e">
        <f>VLOOKUP(Final_manabou_kanji_select[[#This Row],[Kanji no.]],Final_manabou_kanji[[Sr. no.]:[Meaning]],7,0)</f>
        <v>#N/A</v>
      </c>
      <c r="I504" t="e">
        <f>VLOOKUP(Final_manabou_kanji_select[[#This Row],[Kanji no.]],Final_manabou_kanji[[Sr. no.]:[Meaning]],8,0)</f>
        <v>#N/A</v>
      </c>
      <c r="J504" s="3"/>
    </row>
    <row r="505" spans="2:10" ht="14.25" customHeight="1" x14ac:dyDescent="0.3">
      <c r="B505" s="37">
        <f>ROW()-ROW(Final_manabou_kanji_select[#Headers])</f>
        <v>503</v>
      </c>
      <c r="C50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5" s="37" t="e">
        <f>VLOOKUP(Final_manabou_kanji_select[[#This Row],[Kanji no.]],Raw_data_N2_Kanji[[Sr. no.]:[Lecture_no]],3,0)</f>
        <v>#N/A</v>
      </c>
      <c r="E505" s="37" t="e">
        <f>VLOOKUP(Final_manabou_kanji_select[[#This Row],[Kanji no.]],Final_manabou_kanji[[Sr. no.]:[Meaning]],3,0)</f>
        <v>#N/A</v>
      </c>
      <c r="F505" s="32" t="e">
        <f>VLOOKUP(Final_manabou_kanji_select[[#This Row],[Kanji no.]],Final_manabou_kanji[[Sr. no.]:[Meaning]],4,0)</f>
        <v>#N/A</v>
      </c>
      <c r="G505" s="37" t="e">
        <f>VLOOKUP(Final_manabou_kanji_select[[#This Row],[Kanji no.]],Final_manabou_kanji[[Sr. no.]:[Meaning]],5,0)</f>
        <v>#N/A</v>
      </c>
      <c r="H505" t="e">
        <f>VLOOKUP(Final_manabou_kanji_select[[#This Row],[Kanji no.]],Final_manabou_kanji[[Sr. no.]:[Meaning]],7,0)</f>
        <v>#N/A</v>
      </c>
      <c r="I505" t="e">
        <f>VLOOKUP(Final_manabou_kanji_select[[#This Row],[Kanji no.]],Final_manabou_kanji[[Sr. no.]:[Meaning]],8,0)</f>
        <v>#N/A</v>
      </c>
      <c r="J505" s="3"/>
    </row>
    <row r="506" spans="2:10" ht="14.25" customHeight="1" x14ac:dyDescent="0.3">
      <c r="B506" s="37">
        <f>ROW()-ROW(Final_manabou_kanji_select[#Headers])</f>
        <v>504</v>
      </c>
      <c r="C50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6" s="37" t="e">
        <f>VLOOKUP(Final_manabou_kanji_select[[#This Row],[Kanji no.]],Raw_data_N2_Kanji[[Sr. no.]:[Lecture_no]],3,0)</f>
        <v>#N/A</v>
      </c>
      <c r="E506" s="37" t="e">
        <f>VLOOKUP(Final_manabou_kanji_select[[#This Row],[Kanji no.]],Final_manabou_kanji[[Sr. no.]:[Meaning]],3,0)</f>
        <v>#N/A</v>
      </c>
      <c r="F506" s="32" t="e">
        <f>VLOOKUP(Final_manabou_kanji_select[[#This Row],[Kanji no.]],Final_manabou_kanji[[Sr. no.]:[Meaning]],4,0)</f>
        <v>#N/A</v>
      </c>
      <c r="G506" s="37" t="e">
        <f>VLOOKUP(Final_manabou_kanji_select[[#This Row],[Kanji no.]],Final_manabou_kanji[[Sr. no.]:[Meaning]],5,0)</f>
        <v>#N/A</v>
      </c>
      <c r="H506" t="e">
        <f>VLOOKUP(Final_manabou_kanji_select[[#This Row],[Kanji no.]],Final_manabou_kanji[[Sr. no.]:[Meaning]],7,0)</f>
        <v>#N/A</v>
      </c>
      <c r="I506" t="e">
        <f>VLOOKUP(Final_manabou_kanji_select[[#This Row],[Kanji no.]],Final_manabou_kanji[[Sr. no.]:[Meaning]],8,0)</f>
        <v>#N/A</v>
      </c>
      <c r="J506" s="3"/>
    </row>
    <row r="507" spans="2:10" ht="14.25" customHeight="1" x14ac:dyDescent="0.3">
      <c r="B507" s="37">
        <f>ROW()-ROW(Final_manabou_kanji_select[#Headers])</f>
        <v>505</v>
      </c>
      <c r="C50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7" s="37" t="e">
        <f>VLOOKUP(Final_manabou_kanji_select[[#This Row],[Kanji no.]],Raw_data_N2_Kanji[[Sr. no.]:[Lecture_no]],3,0)</f>
        <v>#N/A</v>
      </c>
      <c r="E507" s="37" t="e">
        <f>VLOOKUP(Final_manabou_kanji_select[[#This Row],[Kanji no.]],Final_manabou_kanji[[Sr. no.]:[Meaning]],3,0)</f>
        <v>#N/A</v>
      </c>
      <c r="F507" s="32" t="e">
        <f>VLOOKUP(Final_manabou_kanji_select[[#This Row],[Kanji no.]],Final_manabou_kanji[[Sr. no.]:[Meaning]],4,0)</f>
        <v>#N/A</v>
      </c>
      <c r="G507" s="37" t="e">
        <f>VLOOKUP(Final_manabou_kanji_select[[#This Row],[Kanji no.]],Final_manabou_kanji[[Sr. no.]:[Meaning]],5,0)</f>
        <v>#N/A</v>
      </c>
      <c r="H507" t="e">
        <f>VLOOKUP(Final_manabou_kanji_select[[#This Row],[Kanji no.]],Final_manabou_kanji[[Sr. no.]:[Meaning]],7,0)</f>
        <v>#N/A</v>
      </c>
      <c r="I507" t="e">
        <f>VLOOKUP(Final_manabou_kanji_select[[#This Row],[Kanji no.]],Final_manabou_kanji[[Sr. no.]:[Meaning]],8,0)</f>
        <v>#N/A</v>
      </c>
      <c r="J507" s="3"/>
    </row>
    <row r="508" spans="2:10" ht="14.25" customHeight="1" x14ac:dyDescent="0.3">
      <c r="B508" s="37">
        <f>ROW()-ROW(Final_manabou_kanji_select[#Headers])</f>
        <v>506</v>
      </c>
      <c r="C50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8" s="37" t="e">
        <f>VLOOKUP(Final_manabou_kanji_select[[#This Row],[Kanji no.]],Raw_data_N2_Kanji[[Sr. no.]:[Lecture_no]],3,0)</f>
        <v>#N/A</v>
      </c>
      <c r="E508" s="37" t="e">
        <f>VLOOKUP(Final_manabou_kanji_select[[#This Row],[Kanji no.]],Final_manabou_kanji[[Sr. no.]:[Meaning]],3,0)</f>
        <v>#N/A</v>
      </c>
      <c r="F508" s="32" t="e">
        <f>VLOOKUP(Final_manabou_kanji_select[[#This Row],[Kanji no.]],Final_manabou_kanji[[Sr. no.]:[Meaning]],4,0)</f>
        <v>#N/A</v>
      </c>
      <c r="G508" s="37" t="e">
        <f>VLOOKUP(Final_manabou_kanji_select[[#This Row],[Kanji no.]],Final_manabou_kanji[[Sr. no.]:[Meaning]],5,0)</f>
        <v>#N/A</v>
      </c>
      <c r="H508" t="e">
        <f>VLOOKUP(Final_manabou_kanji_select[[#This Row],[Kanji no.]],Final_manabou_kanji[[Sr. no.]:[Meaning]],7,0)</f>
        <v>#N/A</v>
      </c>
      <c r="I508" t="e">
        <f>VLOOKUP(Final_manabou_kanji_select[[#This Row],[Kanji no.]],Final_manabou_kanji[[Sr. no.]:[Meaning]],8,0)</f>
        <v>#N/A</v>
      </c>
      <c r="J508" s="3"/>
    </row>
    <row r="509" spans="2:10" ht="14.25" customHeight="1" x14ac:dyDescent="0.3">
      <c r="B509" s="37">
        <f>ROW()-ROW(Final_manabou_kanji_select[#Headers])</f>
        <v>507</v>
      </c>
      <c r="C50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09" s="37" t="e">
        <f>VLOOKUP(Final_manabou_kanji_select[[#This Row],[Kanji no.]],Raw_data_N2_Kanji[[Sr. no.]:[Lecture_no]],3,0)</f>
        <v>#N/A</v>
      </c>
      <c r="E509" s="37" t="e">
        <f>VLOOKUP(Final_manabou_kanji_select[[#This Row],[Kanji no.]],Final_manabou_kanji[[Sr. no.]:[Meaning]],3,0)</f>
        <v>#N/A</v>
      </c>
      <c r="F509" s="32" t="e">
        <f>VLOOKUP(Final_manabou_kanji_select[[#This Row],[Kanji no.]],Final_manabou_kanji[[Sr. no.]:[Meaning]],4,0)</f>
        <v>#N/A</v>
      </c>
      <c r="G509" s="37" t="e">
        <f>VLOOKUP(Final_manabou_kanji_select[[#This Row],[Kanji no.]],Final_manabou_kanji[[Sr. no.]:[Meaning]],5,0)</f>
        <v>#N/A</v>
      </c>
      <c r="H509" t="e">
        <f>VLOOKUP(Final_manabou_kanji_select[[#This Row],[Kanji no.]],Final_manabou_kanji[[Sr. no.]:[Meaning]],7,0)</f>
        <v>#N/A</v>
      </c>
      <c r="I509" t="e">
        <f>VLOOKUP(Final_manabou_kanji_select[[#This Row],[Kanji no.]],Final_manabou_kanji[[Sr. no.]:[Meaning]],8,0)</f>
        <v>#N/A</v>
      </c>
      <c r="J509" s="3"/>
    </row>
    <row r="510" spans="2:10" ht="14.25" customHeight="1" x14ac:dyDescent="0.3">
      <c r="B510" s="37">
        <f>ROW()-ROW(Final_manabou_kanji_select[#Headers])</f>
        <v>508</v>
      </c>
      <c r="C51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0" s="37" t="e">
        <f>VLOOKUP(Final_manabou_kanji_select[[#This Row],[Kanji no.]],Raw_data_N2_Kanji[[Sr. no.]:[Lecture_no]],3,0)</f>
        <v>#N/A</v>
      </c>
      <c r="E510" s="37" t="e">
        <f>VLOOKUP(Final_manabou_kanji_select[[#This Row],[Kanji no.]],Final_manabou_kanji[[Sr. no.]:[Meaning]],3,0)</f>
        <v>#N/A</v>
      </c>
      <c r="F510" s="32" t="e">
        <f>VLOOKUP(Final_manabou_kanji_select[[#This Row],[Kanji no.]],Final_manabou_kanji[[Sr. no.]:[Meaning]],4,0)</f>
        <v>#N/A</v>
      </c>
      <c r="G510" s="37" t="e">
        <f>VLOOKUP(Final_manabou_kanji_select[[#This Row],[Kanji no.]],Final_manabou_kanji[[Sr. no.]:[Meaning]],5,0)</f>
        <v>#N/A</v>
      </c>
      <c r="H510" t="e">
        <f>VLOOKUP(Final_manabou_kanji_select[[#This Row],[Kanji no.]],Final_manabou_kanji[[Sr. no.]:[Meaning]],7,0)</f>
        <v>#N/A</v>
      </c>
      <c r="I510" t="e">
        <f>VLOOKUP(Final_manabou_kanji_select[[#This Row],[Kanji no.]],Final_manabou_kanji[[Sr. no.]:[Meaning]],8,0)</f>
        <v>#N/A</v>
      </c>
      <c r="J510" s="3"/>
    </row>
    <row r="511" spans="2:10" ht="14.25" customHeight="1" x14ac:dyDescent="0.3">
      <c r="B511" s="37">
        <f>ROW()-ROW(Final_manabou_kanji_select[#Headers])</f>
        <v>509</v>
      </c>
      <c r="C51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1" s="37" t="e">
        <f>VLOOKUP(Final_manabou_kanji_select[[#This Row],[Kanji no.]],Raw_data_N2_Kanji[[Sr. no.]:[Lecture_no]],3,0)</f>
        <v>#N/A</v>
      </c>
      <c r="E511" s="37" t="e">
        <f>VLOOKUP(Final_manabou_kanji_select[[#This Row],[Kanji no.]],Final_manabou_kanji[[Sr. no.]:[Meaning]],3,0)</f>
        <v>#N/A</v>
      </c>
      <c r="F511" s="32" t="e">
        <f>VLOOKUP(Final_manabou_kanji_select[[#This Row],[Kanji no.]],Final_manabou_kanji[[Sr. no.]:[Meaning]],4,0)</f>
        <v>#N/A</v>
      </c>
      <c r="G511" s="37" t="e">
        <f>VLOOKUP(Final_manabou_kanji_select[[#This Row],[Kanji no.]],Final_manabou_kanji[[Sr. no.]:[Meaning]],5,0)</f>
        <v>#N/A</v>
      </c>
      <c r="H511" t="e">
        <f>VLOOKUP(Final_manabou_kanji_select[[#This Row],[Kanji no.]],Final_manabou_kanji[[Sr. no.]:[Meaning]],7,0)</f>
        <v>#N/A</v>
      </c>
      <c r="I511" t="e">
        <f>VLOOKUP(Final_manabou_kanji_select[[#This Row],[Kanji no.]],Final_manabou_kanji[[Sr. no.]:[Meaning]],8,0)</f>
        <v>#N/A</v>
      </c>
      <c r="J511" s="3"/>
    </row>
    <row r="512" spans="2:10" ht="14.25" customHeight="1" x14ac:dyDescent="0.3">
      <c r="B512" s="37">
        <f>ROW()-ROW(Final_manabou_kanji_select[#Headers])</f>
        <v>510</v>
      </c>
      <c r="C51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2" s="37" t="e">
        <f>VLOOKUP(Final_manabou_kanji_select[[#This Row],[Kanji no.]],Raw_data_N2_Kanji[[Sr. no.]:[Lecture_no]],3,0)</f>
        <v>#N/A</v>
      </c>
      <c r="E512" s="37" t="e">
        <f>VLOOKUP(Final_manabou_kanji_select[[#This Row],[Kanji no.]],Final_manabou_kanji[[Sr. no.]:[Meaning]],3,0)</f>
        <v>#N/A</v>
      </c>
      <c r="F512" s="32" t="e">
        <f>VLOOKUP(Final_manabou_kanji_select[[#This Row],[Kanji no.]],Final_manabou_kanji[[Sr. no.]:[Meaning]],4,0)</f>
        <v>#N/A</v>
      </c>
      <c r="G512" s="37" t="e">
        <f>VLOOKUP(Final_manabou_kanji_select[[#This Row],[Kanji no.]],Final_manabou_kanji[[Sr. no.]:[Meaning]],5,0)</f>
        <v>#N/A</v>
      </c>
      <c r="H512" t="e">
        <f>VLOOKUP(Final_manabou_kanji_select[[#This Row],[Kanji no.]],Final_manabou_kanji[[Sr. no.]:[Meaning]],7,0)</f>
        <v>#N/A</v>
      </c>
      <c r="I512" t="e">
        <f>VLOOKUP(Final_manabou_kanji_select[[#This Row],[Kanji no.]],Final_manabou_kanji[[Sr. no.]:[Meaning]],8,0)</f>
        <v>#N/A</v>
      </c>
      <c r="J512" s="3"/>
    </row>
    <row r="513" spans="2:10" ht="14.25" customHeight="1" x14ac:dyDescent="0.3">
      <c r="B513" s="37">
        <f>ROW()-ROW(Final_manabou_kanji_select[#Headers])</f>
        <v>511</v>
      </c>
      <c r="C51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3" s="37" t="e">
        <f>VLOOKUP(Final_manabou_kanji_select[[#This Row],[Kanji no.]],Raw_data_N2_Kanji[[Sr. no.]:[Lecture_no]],3,0)</f>
        <v>#N/A</v>
      </c>
      <c r="E513" s="37" t="e">
        <f>VLOOKUP(Final_manabou_kanji_select[[#This Row],[Kanji no.]],Final_manabou_kanji[[Sr. no.]:[Meaning]],3,0)</f>
        <v>#N/A</v>
      </c>
      <c r="F513" s="32" t="e">
        <f>VLOOKUP(Final_manabou_kanji_select[[#This Row],[Kanji no.]],Final_manabou_kanji[[Sr. no.]:[Meaning]],4,0)</f>
        <v>#N/A</v>
      </c>
      <c r="G513" s="37" t="e">
        <f>VLOOKUP(Final_manabou_kanji_select[[#This Row],[Kanji no.]],Final_manabou_kanji[[Sr. no.]:[Meaning]],5,0)</f>
        <v>#N/A</v>
      </c>
      <c r="H513" t="e">
        <f>VLOOKUP(Final_manabou_kanji_select[[#This Row],[Kanji no.]],Final_manabou_kanji[[Sr. no.]:[Meaning]],7,0)</f>
        <v>#N/A</v>
      </c>
      <c r="I513" t="e">
        <f>VLOOKUP(Final_manabou_kanji_select[[#This Row],[Kanji no.]],Final_manabou_kanji[[Sr. no.]:[Meaning]],8,0)</f>
        <v>#N/A</v>
      </c>
      <c r="J513" s="3"/>
    </row>
    <row r="514" spans="2:10" ht="14.25" customHeight="1" x14ac:dyDescent="0.3">
      <c r="B514" s="37">
        <f>ROW()-ROW(Final_manabou_kanji_select[#Headers])</f>
        <v>512</v>
      </c>
      <c r="C51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4" s="37" t="e">
        <f>VLOOKUP(Final_manabou_kanji_select[[#This Row],[Kanji no.]],Raw_data_N2_Kanji[[Sr. no.]:[Lecture_no]],3,0)</f>
        <v>#N/A</v>
      </c>
      <c r="E514" s="37" t="e">
        <f>VLOOKUP(Final_manabou_kanji_select[[#This Row],[Kanji no.]],Final_manabou_kanji[[Sr. no.]:[Meaning]],3,0)</f>
        <v>#N/A</v>
      </c>
      <c r="F514" s="32" t="e">
        <f>VLOOKUP(Final_manabou_kanji_select[[#This Row],[Kanji no.]],Final_manabou_kanji[[Sr. no.]:[Meaning]],4,0)</f>
        <v>#N/A</v>
      </c>
      <c r="G514" s="37" t="e">
        <f>VLOOKUP(Final_manabou_kanji_select[[#This Row],[Kanji no.]],Final_manabou_kanji[[Sr. no.]:[Meaning]],5,0)</f>
        <v>#N/A</v>
      </c>
      <c r="H514" t="e">
        <f>VLOOKUP(Final_manabou_kanji_select[[#This Row],[Kanji no.]],Final_manabou_kanji[[Sr. no.]:[Meaning]],7,0)</f>
        <v>#N/A</v>
      </c>
      <c r="I514" t="e">
        <f>VLOOKUP(Final_manabou_kanji_select[[#This Row],[Kanji no.]],Final_manabou_kanji[[Sr. no.]:[Meaning]],8,0)</f>
        <v>#N/A</v>
      </c>
      <c r="J514" s="3"/>
    </row>
    <row r="515" spans="2:10" ht="14.25" customHeight="1" x14ac:dyDescent="0.3">
      <c r="B515" s="37">
        <f>ROW()-ROW(Final_manabou_kanji_select[#Headers])</f>
        <v>513</v>
      </c>
      <c r="C51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5" s="37" t="e">
        <f>VLOOKUP(Final_manabou_kanji_select[[#This Row],[Kanji no.]],Raw_data_N2_Kanji[[Sr. no.]:[Lecture_no]],3,0)</f>
        <v>#N/A</v>
      </c>
      <c r="E515" s="37" t="e">
        <f>VLOOKUP(Final_manabou_kanji_select[[#This Row],[Kanji no.]],Final_manabou_kanji[[Sr. no.]:[Meaning]],3,0)</f>
        <v>#N/A</v>
      </c>
      <c r="F515" s="32" t="e">
        <f>VLOOKUP(Final_manabou_kanji_select[[#This Row],[Kanji no.]],Final_manabou_kanji[[Sr. no.]:[Meaning]],4,0)</f>
        <v>#N/A</v>
      </c>
      <c r="G515" s="37" t="e">
        <f>VLOOKUP(Final_manabou_kanji_select[[#This Row],[Kanji no.]],Final_manabou_kanji[[Sr. no.]:[Meaning]],5,0)</f>
        <v>#N/A</v>
      </c>
      <c r="H515" t="e">
        <f>VLOOKUP(Final_manabou_kanji_select[[#This Row],[Kanji no.]],Final_manabou_kanji[[Sr. no.]:[Meaning]],7,0)</f>
        <v>#N/A</v>
      </c>
      <c r="I515" t="e">
        <f>VLOOKUP(Final_manabou_kanji_select[[#This Row],[Kanji no.]],Final_manabou_kanji[[Sr. no.]:[Meaning]],8,0)</f>
        <v>#N/A</v>
      </c>
      <c r="J515" s="3"/>
    </row>
    <row r="516" spans="2:10" ht="14.25" customHeight="1" x14ac:dyDescent="0.3">
      <c r="B516" s="37">
        <f>ROW()-ROW(Final_manabou_kanji_select[#Headers])</f>
        <v>514</v>
      </c>
      <c r="C51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6" s="37" t="e">
        <f>VLOOKUP(Final_manabou_kanji_select[[#This Row],[Kanji no.]],Raw_data_N2_Kanji[[Sr. no.]:[Lecture_no]],3,0)</f>
        <v>#N/A</v>
      </c>
      <c r="E516" s="37" t="e">
        <f>VLOOKUP(Final_manabou_kanji_select[[#This Row],[Kanji no.]],Final_manabou_kanji[[Sr. no.]:[Meaning]],3,0)</f>
        <v>#N/A</v>
      </c>
      <c r="F516" s="32" t="e">
        <f>VLOOKUP(Final_manabou_kanji_select[[#This Row],[Kanji no.]],Final_manabou_kanji[[Sr. no.]:[Meaning]],4,0)</f>
        <v>#N/A</v>
      </c>
      <c r="G516" s="37" t="e">
        <f>VLOOKUP(Final_manabou_kanji_select[[#This Row],[Kanji no.]],Final_manabou_kanji[[Sr. no.]:[Meaning]],5,0)</f>
        <v>#N/A</v>
      </c>
      <c r="H516" t="e">
        <f>VLOOKUP(Final_manabou_kanji_select[[#This Row],[Kanji no.]],Final_manabou_kanji[[Sr. no.]:[Meaning]],7,0)</f>
        <v>#N/A</v>
      </c>
      <c r="I516" t="e">
        <f>VLOOKUP(Final_manabou_kanji_select[[#This Row],[Kanji no.]],Final_manabou_kanji[[Sr. no.]:[Meaning]],8,0)</f>
        <v>#N/A</v>
      </c>
      <c r="J516" s="3"/>
    </row>
    <row r="517" spans="2:10" ht="14.25" customHeight="1" x14ac:dyDescent="0.3">
      <c r="B517" s="37">
        <f>ROW()-ROW(Final_manabou_kanji_select[#Headers])</f>
        <v>515</v>
      </c>
      <c r="C51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7" s="37" t="e">
        <f>VLOOKUP(Final_manabou_kanji_select[[#This Row],[Kanji no.]],Raw_data_N2_Kanji[[Sr. no.]:[Lecture_no]],3,0)</f>
        <v>#N/A</v>
      </c>
      <c r="E517" s="37" t="e">
        <f>VLOOKUP(Final_manabou_kanji_select[[#This Row],[Kanji no.]],Final_manabou_kanji[[Sr. no.]:[Meaning]],3,0)</f>
        <v>#N/A</v>
      </c>
      <c r="F517" s="32" t="e">
        <f>VLOOKUP(Final_manabou_kanji_select[[#This Row],[Kanji no.]],Final_manabou_kanji[[Sr. no.]:[Meaning]],4,0)</f>
        <v>#N/A</v>
      </c>
      <c r="G517" s="37" t="e">
        <f>VLOOKUP(Final_manabou_kanji_select[[#This Row],[Kanji no.]],Final_manabou_kanji[[Sr. no.]:[Meaning]],5,0)</f>
        <v>#N/A</v>
      </c>
      <c r="H517" t="e">
        <f>VLOOKUP(Final_manabou_kanji_select[[#This Row],[Kanji no.]],Final_manabou_kanji[[Sr. no.]:[Meaning]],7,0)</f>
        <v>#N/A</v>
      </c>
      <c r="I517" t="e">
        <f>VLOOKUP(Final_manabou_kanji_select[[#This Row],[Kanji no.]],Final_manabou_kanji[[Sr. no.]:[Meaning]],8,0)</f>
        <v>#N/A</v>
      </c>
      <c r="J517" s="3"/>
    </row>
    <row r="518" spans="2:10" ht="14.25" customHeight="1" x14ac:dyDescent="0.3">
      <c r="B518" s="37">
        <f>ROW()-ROW(Final_manabou_kanji_select[#Headers])</f>
        <v>516</v>
      </c>
      <c r="C51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8" s="37" t="e">
        <f>VLOOKUP(Final_manabou_kanji_select[[#This Row],[Kanji no.]],Raw_data_N2_Kanji[[Sr. no.]:[Lecture_no]],3,0)</f>
        <v>#N/A</v>
      </c>
      <c r="E518" s="37" t="e">
        <f>VLOOKUP(Final_manabou_kanji_select[[#This Row],[Kanji no.]],Final_manabou_kanji[[Sr. no.]:[Meaning]],3,0)</f>
        <v>#N/A</v>
      </c>
      <c r="F518" s="32" t="e">
        <f>VLOOKUP(Final_manabou_kanji_select[[#This Row],[Kanji no.]],Final_manabou_kanji[[Sr. no.]:[Meaning]],4,0)</f>
        <v>#N/A</v>
      </c>
      <c r="G518" s="37" t="e">
        <f>VLOOKUP(Final_manabou_kanji_select[[#This Row],[Kanji no.]],Final_manabou_kanji[[Sr. no.]:[Meaning]],5,0)</f>
        <v>#N/A</v>
      </c>
      <c r="H518" t="e">
        <f>VLOOKUP(Final_manabou_kanji_select[[#This Row],[Kanji no.]],Final_manabou_kanji[[Sr. no.]:[Meaning]],7,0)</f>
        <v>#N/A</v>
      </c>
      <c r="I518" t="e">
        <f>VLOOKUP(Final_manabou_kanji_select[[#This Row],[Kanji no.]],Final_manabou_kanji[[Sr. no.]:[Meaning]],8,0)</f>
        <v>#N/A</v>
      </c>
      <c r="J518" s="3"/>
    </row>
    <row r="519" spans="2:10" ht="14.25" customHeight="1" x14ac:dyDescent="0.3">
      <c r="B519" s="37">
        <f>ROW()-ROW(Final_manabou_kanji_select[#Headers])</f>
        <v>517</v>
      </c>
      <c r="C51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19" s="37" t="e">
        <f>VLOOKUP(Final_manabou_kanji_select[[#This Row],[Kanji no.]],Raw_data_N2_Kanji[[Sr. no.]:[Lecture_no]],3,0)</f>
        <v>#N/A</v>
      </c>
      <c r="E519" s="37" t="e">
        <f>VLOOKUP(Final_manabou_kanji_select[[#This Row],[Kanji no.]],Final_manabou_kanji[[Sr. no.]:[Meaning]],3,0)</f>
        <v>#N/A</v>
      </c>
      <c r="F519" s="32" t="e">
        <f>VLOOKUP(Final_manabou_kanji_select[[#This Row],[Kanji no.]],Final_manabou_kanji[[Sr. no.]:[Meaning]],4,0)</f>
        <v>#N/A</v>
      </c>
      <c r="G519" s="37" t="e">
        <f>VLOOKUP(Final_manabou_kanji_select[[#This Row],[Kanji no.]],Final_manabou_kanji[[Sr. no.]:[Meaning]],5,0)</f>
        <v>#N/A</v>
      </c>
      <c r="H519" t="e">
        <f>VLOOKUP(Final_manabou_kanji_select[[#This Row],[Kanji no.]],Final_manabou_kanji[[Sr. no.]:[Meaning]],7,0)</f>
        <v>#N/A</v>
      </c>
      <c r="I519" t="e">
        <f>VLOOKUP(Final_manabou_kanji_select[[#This Row],[Kanji no.]],Final_manabou_kanji[[Sr. no.]:[Meaning]],8,0)</f>
        <v>#N/A</v>
      </c>
      <c r="J519" s="3"/>
    </row>
    <row r="520" spans="2:10" ht="14.25" customHeight="1" x14ac:dyDescent="0.3">
      <c r="B520" s="37">
        <f>ROW()-ROW(Final_manabou_kanji_select[#Headers])</f>
        <v>518</v>
      </c>
      <c r="C52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0" s="37" t="e">
        <f>VLOOKUP(Final_manabou_kanji_select[[#This Row],[Kanji no.]],Raw_data_N2_Kanji[[Sr. no.]:[Lecture_no]],3,0)</f>
        <v>#N/A</v>
      </c>
      <c r="E520" s="37" t="e">
        <f>VLOOKUP(Final_manabou_kanji_select[[#This Row],[Kanji no.]],Final_manabou_kanji[[Sr. no.]:[Meaning]],3,0)</f>
        <v>#N/A</v>
      </c>
      <c r="F520" s="32" t="e">
        <f>VLOOKUP(Final_manabou_kanji_select[[#This Row],[Kanji no.]],Final_manabou_kanji[[Sr. no.]:[Meaning]],4,0)</f>
        <v>#N/A</v>
      </c>
      <c r="G520" s="37" t="e">
        <f>VLOOKUP(Final_manabou_kanji_select[[#This Row],[Kanji no.]],Final_manabou_kanji[[Sr. no.]:[Meaning]],5,0)</f>
        <v>#N/A</v>
      </c>
      <c r="H520" t="e">
        <f>VLOOKUP(Final_manabou_kanji_select[[#This Row],[Kanji no.]],Final_manabou_kanji[[Sr. no.]:[Meaning]],7,0)</f>
        <v>#N/A</v>
      </c>
      <c r="I520" t="e">
        <f>VLOOKUP(Final_manabou_kanji_select[[#This Row],[Kanji no.]],Final_manabou_kanji[[Sr. no.]:[Meaning]],8,0)</f>
        <v>#N/A</v>
      </c>
      <c r="J520" s="3"/>
    </row>
    <row r="521" spans="2:10" ht="14.25" customHeight="1" x14ac:dyDescent="0.3">
      <c r="B521" s="37">
        <f>ROW()-ROW(Final_manabou_kanji_select[#Headers])</f>
        <v>519</v>
      </c>
      <c r="C52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1" s="37" t="e">
        <f>VLOOKUP(Final_manabou_kanji_select[[#This Row],[Kanji no.]],Raw_data_N2_Kanji[[Sr. no.]:[Lecture_no]],3,0)</f>
        <v>#N/A</v>
      </c>
      <c r="E521" s="37" t="e">
        <f>VLOOKUP(Final_manabou_kanji_select[[#This Row],[Kanji no.]],Final_manabou_kanji[[Sr. no.]:[Meaning]],3,0)</f>
        <v>#N/A</v>
      </c>
      <c r="F521" s="32" t="e">
        <f>VLOOKUP(Final_manabou_kanji_select[[#This Row],[Kanji no.]],Final_manabou_kanji[[Sr. no.]:[Meaning]],4,0)</f>
        <v>#N/A</v>
      </c>
      <c r="G521" s="37" t="e">
        <f>VLOOKUP(Final_manabou_kanji_select[[#This Row],[Kanji no.]],Final_manabou_kanji[[Sr. no.]:[Meaning]],5,0)</f>
        <v>#N/A</v>
      </c>
      <c r="H521" t="e">
        <f>VLOOKUP(Final_manabou_kanji_select[[#This Row],[Kanji no.]],Final_manabou_kanji[[Sr. no.]:[Meaning]],7,0)</f>
        <v>#N/A</v>
      </c>
      <c r="I521" t="e">
        <f>VLOOKUP(Final_manabou_kanji_select[[#This Row],[Kanji no.]],Final_manabou_kanji[[Sr. no.]:[Meaning]],8,0)</f>
        <v>#N/A</v>
      </c>
      <c r="J521" s="3"/>
    </row>
    <row r="522" spans="2:10" ht="14.25" customHeight="1" x14ac:dyDescent="0.3">
      <c r="B522" s="37">
        <f>ROW()-ROW(Final_manabou_kanji_select[#Headers])</f>
        <v>520</v>
      </c>
      <c r="C52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2" s="37" t="e">
        <f>VLOOKUP(Final_manabou_kanji_select[[#This Row],[Kanji no.]],Raw_data_N2_Kanji[[Sr. no.]:[Lecture_no]],3,0)</f>
        <v>#N/A</v>
      </c>
      <c r="E522" s="37" t="e">
        <f>VLOOKUP(Final_manabou_kanji_select[[#This Row],[Kanji no.]],Final_manabou_kanji[[Sr. no.]:[Meaning]],3,0)</f>
        <v>#N/A</v>
      </c>
      <c r="F522" s="32" t="e">
        <f>VLOOKUP(Final_manabou_kanji_select[[#This Row],[Kanji no.]],Final_manabou_kanji[[Sr. no.]:[Meaning]],4,0)</f>
        <v>#N/A</v>
      </c>
      <c r="G522" s="37" t="e">
        <f>VLOOKUP(Final_manabou_kanji_select[[#This Row],[Kanji no.]],Final_manabou_kanji[[Sr. no.]:[Meaning]],5,0)</f>
        <v>#N/A</v>
      </c>
      <c r="H522" t="e">
        <f>VLOOKUP(Final_manabou_kanji_select[[#This Row],[Kanji no.]],Final_manabou_kanji[[Sr. no.]:[Meaning]],7,0)</f>
        <v>#N/A</v>
      </c>
      <c r="I522" t="e">
        <f>VLOOKUP(Final_manabou_kanji_select[[#This Row],[Kanji no.]],Final_manabou_kanji[[Sr. no.]:[Meaning]],8,0)</f>
        <v>#N/A</v>
      </c>
      <c r="J522" s="3"/>
    </row>
    <row r="523" spans="2:10" ht="14.25" customHeight="1" x14ac:dyDescent="0.3">
      <c r="B523" s="37">
        <f>ROW()-ROW(Final_manabou_kanji_select[#Headers])</f>
        <v>521</v>
      </c>
      <c r="C52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3" s="37" t="e">
        <f>VLOOKUP(Final_manabou_kanji_select[[#This Row],[Kanji no.]],Raw_data_N2_Kanji[[Sr. no.]:[Lecture_no]],3,0)</f>
        <v>#N/A</v>
      </c>
      <c r="E523" s="37" t="e">
        <f>VLOOKUP(Final_manabou_kanji_select[[#This Row],[Kanji no.]],Final_manabou_kanji[[Sr. no.]:[Meaning]],3,0)</f>
        <v>#N/A</v>
      </c>
      <c r="F523" s="32" t="e">
        <f>VLOOKUP(Final_manabou_kanji_select[[#This Row],[Kanji no.]],Final_manabou_kanji[[Sr. no.]:[Meaning]],4,0)</f>
        <v>#N/A</v>
      </c>
      <c r="G523" s="37" t="e">
        <f>VLOOKUP(Final_manabou_kanji_select[[#This Row],[Kanji no.]],Final_manabou_kanji[[Sr. no.]:[Meaning]],5,0)</f>
        <v>#N/A</v>
      </c>
      <c r="H523" t="e">
        <f>VLOOKUP(Final_manabou_kanji_select[[#This Row],[Kanji no.]],Final_manabou_kanji[[Sr. no.]:[Meaning]],7,0)</f>
        <v>#N/A</v>
      </c>
      <c r="I523" t="e">
        <f>VLOOKUP(Final_manabou_kanji_select[[#This Row],[Kanji no.]],Final_manabou_kanji[[Sr. no.]:[Meaning]],8,0)</f>
        <v>#N/A</v>
      </c>
      <c r="J523" s="3"/>
    </row>
    <row r="524" spans="2:10" ht="14.25" customHeight="1" x14ac:dyDescent="0.3">
      <c r="B524" s="37">
        <f>ROW()-ROW(Final_manabou_kanji_select[#Headers])</f>
        <v>522</v>
      </c>
      <c r="C52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4" s="37" t="e">
        <f>VLOOKUP(Final_manabou_kanji_select[[#This Row],[Kanji no.]],Raw_data_N2_Kanji[[Sr. no.]:[Lecture_no]],3,0)</f>
        <v>#N/A</v>
      </c>
      <c r="E524" s="37" t="e">
        <f>VLOOKUP(Final_manabou_kanji_select[[#This Row],[Kanji no.]],Final_manabou_kanji[[Sr. no.]:[Meaning]],3,0)</f>
        <v>#N/A</v>
      </c>
      <c r="F524" s="32" t="e">
        <f>VLOOKUP(Final_manabou_kanji_select[[#This Row],[Kanji no.]],Final_manabou_kanji[[Sr. no.]:[Meaning]],4,0)</f>
        <v>#N/A</v>
      </c>
      <c r="G524" s="37" t="e">
        <f>VLOOKUP(Final_manabou_kanji_select[[#This Row],[Kanji no.]],Final_manabou_kanji[[Sr. no.]:[Meaning]],5,0)</f>
        <v>#N/A</v>
      </c>
      <c r="H524" t="e">
        <f>VLOOKUP(Final_manabou_kanji_select[[#This Row],[Kanji no.]],Final_manabou_kanji[[Sr. no.]:[Meaning]],7,0)</f>
        <v>#N/A</v>
      </c>
      <c r="I524" t="e">
        <f>VLOOKUP(Final_manabou_kanji_select[[#This Row],[Kanji no.]],Final_manabou_kanji[[Sr. no.]:[Meaning]],8,0)</f>
        <v>#N/A</v>
      </c>
      <c r="J524" s="3"/>
    </row>
    <row r="525" spans="2:10" ht="14.25" customHeight="1" x14ac:dyDescent="0.3">
      <c r="B525" s="37">
        <f>ROW()-ROW(Final_manabou_kanji_select[#Headers])</f>
        <v>523</v>
      </c>
      <c r="C52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5" s="37" t="e">
        <f>VLOOKUP(Final_manabou_kanji_select[[#This Row],[Kanji no.]],Raw_data_N2_Kanji[[Sr. no.]:[Lecture_no]],3,0)</f>
        <v>#N/A</v>
      </c>
      <c r="E525" s="37" t="e">
        <f>VLOOKUP(Final_manabou_kanji_select[[#This Row],[Kanji no.]],Final_manabou_kanji[[Sr. no.]:[Meaning]],3,0)</f>
        <v>#N/A</v>
      </c>
      <c r="F525" s="32" t="e">
        <f>VLOOKUP(Final_manabou_kanji_select[[#This Row],[Kanji no.]],Final_manabou_kanji[[Sr. no.]:[Meaning]],4,0)</f>
        <v>#N/A</v>
      </c>
      <c r="G525" s="37" t="e">
        <f>VLOOKUP(Final_manabou_kanji_select[[#This Row],[Kanji no.]],Final_manabou_kanji[[Sr. no.]:[Meaning]],5,0)</f>
        <v>#N/A</v>
      </c>
      <c r="H525" t="e">
        <f>VLOOKUP(Final_manabou_kanji_select[[#This Row],[Kanji no.]],Final_manabou_kanji[[Sr. no.]:[Meaning]],7,0)</f>
        <v>#N/A</v>
      </c>
      <c r="I525" t="e">
        <f>VLOOKUP(Final_manabou_kanji_select[[#This Row],[Kanji no.]],Final_manabou_kanji[[Sr. no.]:[Meaning]],8,0)</f>
        <v>#N/A</v>
      </c>
      <c r="J525" s="3"/>
    </row>
    <row r="526" spans="2:10" ht="14.25" customHeight="1" x14ac:dyDescent="0.3">
      <c r="B526" s="37">
        <f>ROW()-ROW(Final_manabou_kanji_select[#Headers])</f>
        <v>524</v>
      </c>
      <c r="C52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6" s="37" t="e">
        <f>VLOOKUP(Final_manabou_kanji_select[[#This Row],[Kanji no.]],Raw_data_N2_Kanji[[Sr. no.]:[Lecture_no]],3,0)</f>
        <v>#N/A</v>
      </c>
      <c r="E526" s="37" t="e">
        <f>VLOOKUP(Final_manabou_kanji_select[[#This Row],[Kanji no.]],Final_manabou_kanji[[Sr. no.]:[Meaning]],3,0)</f>
        <v>#N/A</v>
      </c>
      <c r="F526" s="32" t="e">
        <f>VLOOKUP(Final_manabou_kanji_select[[#This Row],[Kanji no.]],Final_manabou_kanji[[Sr. no.]:[Meaning]],4,0)</f>
        <v>#N/A</v>
      </c>
      <c r="G526" s="37" t="e">
        <f>VLOOKUP(Final_manabou_kanji_select[[#This Row],[Kanji no.]],Final_manabou_kanji[[Sr. no.]:[Meaning]],5,0)</f>
        <v>#N/A</v>
      </c>
      <c r="H526" t="e">
        <f>VLOOKUP(Final_manabou_kanji_select[[#This Row],[Kanji no.]],Final_manabou_kanji[[Sr. no.]:[Meaning]],7,0)</f>
        <v>#N/A</v>
      </c>
      <c r="I526" t="e">
        <f>VLOOKUP(Final_manabou_kanji_select[[#This Row],[Kanji no.]],Final_manabou_kanji[[Sr. no.]:[Meaning]],8,0)</f>
        <v>#N/A</v>
      </c>
      <c r="J526" s="3"/>
    </row>
    <row r="527" spans="2:10" ht="14.25" customHeight="1" x14ac:dyDescent="0.3">
      <c r="B527" s="37">
        <f>ROW()-ROW(Final_manabou_kanji_select[#Headers])</f>
        <v>525</v>
      </c>
      <c r="C52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7" s="37" t="e">
        <f>VLOOKUP(Final_manabou_kanji_select[[#This Row],[Kanji no.]],Raw_data_N2_Kanji[[Sr. no.]:[Lecture_no]],3,0)</f>
        <v>#N/A</v>
      </c>
      <c r="E527" s="37" t="e">
        <f>VLOOKUP(Final_manabou_kanji_select[[#This Row],[Kanji no.]],Final_manabou_kanji[[Sr. no.]:[Meaning]],3,0)</f>
        <v>#N/A</v>
      </c>
      <c r="F527" s="32" t="e">
        <f>VLOOKUP(Final_manabou_kanji_select[[#This Row],[Kanji no.]],Final_manabou_kanji[[Sr. no.]:[Meaning]],4,0)</f>
        <v>#N/A</v>
      </c>
      <c r="G527" s="37" t="e">
        <f>VLOOKUP(Final_manabou_kanji_select[[#This Row],[Kanji no.]],Final_manabou_kanji[[Sr. no.]:[Meaning]],5,0)</f>
        <v>#N/A</v>
      </c>
      <c r="H527" t="e">
        <f>VLOOKUP(Final_manabou_kanji_select[[#This Row],[Kanji no.]],Final_manabou_kanji[[Sr. no.]:[Meaning]],7,0)</f>
        <v>#N/A</v>
      </c>
      <c r="I527" t="e">
        <f>VLOOKUP(Final_manabou_kanji_select[[#This Row],[Kanji no.]],Final_manabou_kanji[[Sr. no.]:[Meaning]],8,0)</f>
        <v>#N/A</v>
      </c>
      <c r="J527" s="3"/>
    </row>
    <row r="528" spans="2:10" ht="14.25" customHeight="1" x14ac:dyDescent="0.3">
      <c r="B528" s="37">
        <f>ROW()-ROW(Final_manabou_kanji_select[#Headers])</f>
        <v>526</v>
      </c>
      <c r="C52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8" s="37" t="e">
        <f>VLOOKUP(Final_manabou_kanji_select[[#This Row],[Kanji no.]],Raw_data_N2_Kanji[[Sr. no.]:[Lecture_no]],3,0)</f>
        <v>#N/A</v>
      </c>
      <c r="E528" s="37" t="e">
        <f>VLOOKUP(Final_manabou_kanji_select[[#This Row],[Kanji no.]],Final_manabou_kanji[[Sr. no.]:[Meaning]],3,0)</f>
        <v>#N/A</v>
      </c>
      <c r="F528" s="32" t="e">
        <f>VLOOKUP(Final_manabou_kanji_select[[#This Row],[Kanji no.]],Final_manabou_kanji[[Sr. no.]:[Meaning]],4,0)</f>
        <v>#N/A</v>
      </c>
      <c r="G528" s="37" t="e">
        <f>VLOOKUP(Final_manabou_kanji_select[[#This Row],[Kanji no.]],Final_manabou_kanji[[Sr. no.]:[Meaning]],5,0)</f>
        <v>#N/A</v>
      </c>
      <c r="H528" t="e">
        <f>VLOOKUP(Final_manabou_kanji_select[[#This Row],[Kanji no.]],Final_manabou_kanji[[Sr. no.]:[Meaning]],7,0)</f>
        <v>#N/A</v>
      </c>
      <c r="I528" t="e">
        <f>VLOOKUP(Final_manabou_kanji_select[[#This Row],[Kanji no.]],Final_manabou_kanji[[Sr. no.]:[Meaning]],8,0)</f>
        <v>#N/A</v>
      </c>
      <c r="J528" s="3"/>
    </row>
    <row r="529" spans="2:10" ht="14.25" customHeight="1" x14ac:dyDescent="0.3">
      <c r="B529" s="37">
        <f>ROW()-ROW(Final_manabou_kanji_select[#Headers])</f>
        <v>527</v>
      </c>
      <c r="C52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29" s="37" t="e">
        <f>VLOOKUP(Final_manabou_kanji_select[[#This Row],[Kanji no.]],Raw_data_N2_Kanji[[Sr. no.]:[Lecture_no]],3,0)</f>
        <v>#N/A</v>
      </c>
      <c r="E529" s="37" t="e">
        <f>VLOOKUP(Final_manabou_kanji_select[[#This Row],[Kanji no.]],Final_manabou_kanji[[Sr. no.]:[Meaning]],3,0)</f>
        <v>#N/A</v>
      </c>
      <c r="F529" s="32" t="e">
        <f>VLOOKUP(Final_manabou_kanji_select[[#This Row],[Kanji no.]],Final_manabou_kanji[[Sr. no.]:[Meaning]],4,0)</f>
        <v>#N/A</v>
      </c>
      <c r="G529" s="37" t="e">
        <f>VLOOKUP(Final_manabou_kanji_select[[#This Row],[Kanji no.]],Final_manabou_kanji[[Sr. no.]:[Meaning]],5,0)</f>
        <v>#N/A</v>
      </c>
      <c r="H529" t="e">
        <f>VLOOKUP(Final_manabou_kanji_select[[#This Row],[Kanji no.]],Final_manabou_kanji[[Sr. no.]:[Meaning]],7,0)</f>
        <v>#N/A</v>
      </c>
      <c r="I529" t="e">
        <f>VLOOKUP(Final_manabou_kanji_select[[#This Row],[Kanji no.]],Final_manabou_kanji[[Sr. no.]:[Meaning]],8,0)</f>
        <v>#N/A</v>
      </c>
      <c r="J529" s="3"/>
    </row>
    <row r="530" spans="2:10" ht="14.25" customHeight="1" x14ac:dyDescent="0.3">
      <c r="B530" s="37">
        <f>ROW()-ROW(Final_manabou_kanji_select[#Headers])</f>
        <v>528</v>
      </c>
      <c r="C53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0" s="37" t="e">
        <f>VLOOKUP(Final_manabou_kanji_select[[#This Row],[Kanji no.]],Raw_data_N2_Kanji[[Sr. no.]:[Lecture_no]],3,0)</f>
        <v>#N/A</v>
      </c>
      <c r="E530" s="37" t="e">
        <f>VLOOKUP(Final_manabou_kanji_select[[#This Row],[Kanji no.]],Final_manabou_kanji[[Sr. no.]:[Meaning]],3,0)</f>
        <v>#N/A</v>
      </c>
      <c r="F530" s="32" t="e">
        <f>VLOOKUP(Final_manabou_kanji_select[[#This Row],[Kanji no.]],Final_manabou_kanji[[Sr. no.]:[Meaning]],4,0)</f>
        <v>#N/A</v>
      </c>
      <c r="G530" s="37" t="e">
        <f>VLOOKUP(Final_manabou_kanji_select[[#This Row],[Kanji no.]],Final_manabou_kanji[[Sr. no.]:[Meaning]],5,0)</f>
        <v>#N/A</v>
      </c>
      <c r="H530" t="e">
        <f>VLOOKUP(Final_manabou_kanji_select[[#This Row],[Kanji no.]],Final_manabou_kanji[[Sr. no.]:[Meaning]],7,0)</f>
        <v>#N/A</v>
      </c>
      <c r="I530" t="e">
        <f>VLOOKUP(Final_manabou_kanji_select[[#This Row],[Kanji no.]],Final_manabou_kanji[[Sr. no.]:[Meaning]],8,0)</f>
        <v>#N/A</v>
      </c>
      <c r="J530" s="3"/>
    </row>
    <row r="531" spans="2:10" ht="14.25" customHeight="1" x14ac:dyDescent="0.3">
      <c r="B531" s="37">
        <f>ROW()-ROW(Final_manabou_kanji_select[#Headers])</f>
        <v>529</v>
      </c>
      <c r="C53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1" s="37" t="e">
        <f>VLOOKUP(Final_manabou_kanji_select[[#This Row],[Kanji no.]],Raw_data_N2_Kanji[[Sr. no.]:[Lecture_no]],3,0)</f>
        <v>#N/A</v>
      </c>
      <c r="E531" s="37" t="e">
        <f>VLOOKUP(Final_manabou_kanji_select[[#This Row],[Kanji no.]],Final_manabou_kanji[[Sr. no.]:[Meaning]],3,0)</f>
        <v>#N/A</v>
      </c>
      <c r="F531" s="32" t="e">
        <f>VLOOKUP(Final_manabou_kanji_select[[#This Row],[Kanji no.]],Final_manabou_kanji[[Sr. no.]:[Meaning]],4,0)</f>
        <v>#N/A</v>
      </c>
      <c r="G531" s="37" t="e">
        <f>VLOOKUP(Final_manabou_kanji_select[[#This Row],[Kanji no.]],Final_manabou_kanji[[Sr. no.]:[Meaning]],5,0)</f>
        <v>#N/A</v>
      </c>
      <c r="H531" t="e">
        <f>VLOOKUP(Final_manabou_kanji_select[[#This Row],[Kanji no.]],Final_manabou_kanji[[Sr. no.]:[Meaning]],7,0)</f>
        <v>#N/A</v>
      </c>
      <c r="I531" t="e">
        <f>VLOOKUP(Final_manabou_kanji_select[[#This Row],[Kanji no.]],Final_manabou_kanji[[Sr. no.]:[Meaning]],8,0)</f>
        <v>#N/A</v>
      </c>
      <c r="J531" s="3"/>
    </row>
    <row r="532" spans="2:10" ht="14.25" customHeight="1" x14ac:dyDescent="0.3">
      <c r="B532" s="37">
        <f>ROW()-ROW(Final_manabou_kanji_select[#Headers])</f>
        <v>530</v>
      </c>
      <c r="C53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2" s="37" t="e">
        <f>VLOOKUP(Final_manabou_kanji_select[[#This Row],[Kanji no.]],Raw_data_N2_Kanji[[Sr. no.]:[Lecture_no]],3,0)</f>
        <v>#N/A</v>
      </c>
      <c r="E532" s="37" t="e">
        <f>VLOOKUP(Final_manabou_kanji_select[[#This Row],[Kanji no.]],Final_manabou_kanji[[Sr. no.]:[Meaning]],3,0)</f>
        <v>#N/A</v>
      </c>
      <c r="F532" s="32" t="e">
        <f>VLOOKUP(Final_manabou_kanji_select[[#This Row],[Kanji no.]],Final_manabou_kanji[[Sr. no.]:[Meaning]],4,0)</f>
        <v>#N/A</v>
      </c>
      <c r="G532" s="37" t="e">
        <f>VLOOKUP(Final_manabou_kanji_select[[#This Row],[Kanji no.]],Final_manabou_kanji[[Sr. no.]:[Meaning]],5,0)</f>
        <v>#N/A</v>
      </c>
      <c r="H532" t="e">
        <f>VLOOKUP(Final_manabou_kanji_select[[#This Row],[Kanji no.]],Final_manabou_kanji[[Sr. no.]:[Meaning]],7,0)</f>
        <v>#N/A</v>
      </c>
      <c r="I532" t="e">
        <f>VLOOKUP(Final_manabou_kanji_select[[#This Row],[Kanji no.]],Final_manabou_kanji[[Sr. no.]:[Meaning]],8,0)</f>
        <v>#N/A</v>
      </c>
      <c r="J532" s="3"/>
    </row>
    <row r="533" spans="2:10" ht="14.25" customHeight="1" x14ac:dyDescent="0.3">
      <c r="B533" s="37">
        <f>ROW()-ROW(Final_manabou_kanji_select[#Headers])</f>
        <v>531</v>
      </c>
      <c r="C53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3" s="37" t="e">
        <f>VLOOKUP(Final_manabou_kanji_select[[#This Row],[Kanji no.]],Raw_data_N2_Kanji[[Sr. no.]:[Lecture_no]],3,0)</f>
        <v>#N/A</v>
      </c>
      <c r="E533" s="37" t="e">
        <f>VLOOKUP(Final_manabou_kanji_select[[#This Row],[Kanji no.]],Final_manabou_kanji[[Sr. no.]:[Meaning]],3,0)</f>
        <v>#N/A</v>
      </c>
      <c r="F533" s="32" t="e">
        <f>VLOOKUP(Final_manabou_kanji_select[[#This Row],[Kanji no.]],Final_manabou_kanji[[Sr. no.]:[Meaning]],4,0)</f>
        <v>#N/A</v>
      </c>
      <c r="G533" s="37" t="e">
        <f>VLOOKUP(Final_manabou_kanji_select[[#This Row],[Kanji no.]],Final_manabou_kanji[[Sr. no.]:[Meaning]],5,0)</f>
        <v>#N/A</v>
      </c>
      <c r="H533" t="e">
        <f>VLOOKUP(Final_manabou_kanji_select[[#This Row],[Kanji no.]],Final_manabou_kanji[[Sr. no.]:[Meaning]],7,0)</f>
        <v>#N/A</v>
      </c>
      <c r="I533" t="e">
        <f>VLOOKUP(Final_manabou_kanji_select[[#This Row],[Kanji no.]],Final_manabou_kanji[[Sr. no.]:[Meaning]],8,0)</f>
        <v>#N/A</v>
      </c>
      <c r="J533" s="3"/>
    </row>
    <row r="534" spans="2:10" ht="14.25" customHeight="1" x14ac:dyDescent="0.3">
      <c r="B534" s="37">
        <f>ROW()-ROW(Final_manabou_kanji_select[#Headers])</f>
        <v>532</v>
      </c>
      <c r="C53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4" s="37" t="e">
        <f>VLOOKUP(Final_manabou_kanji_select[[#This Row],[Kanji no.]],Raw_data_N2_Kanji[[Sr. no.]:[Lecture_no]],3,0)</f>
        <v>#N/A</v>
      </c>
      <c r="E534" s="37" t="e">
        <f>VLOOKUP(Final_manabou_kanji_select[[#This Row],[Kanji no.]],Final_manabou_kanji[[Sr. no.]:[Meaning]],3,0)</f>
        <v>#N/A</v>
      </c>
      <c r="F534" s="32" t="e">
        <f>VLOOKUP(Final_manabou_kanji_select[[#This Row],[Kanji no.]],Final_manabou_kanji[[Sr. no.]:[Meaning]],4,0)</f>
        <v>#N/A</v>
      </c>
      <c r="G534" s="37" t="e">
        <f>VLOOKUP(Final_manabou_kanji_select[[#This Row],[Kanji no.]],Final_manabou_kanji[[Sr. no.]:[Meaning]],5,0)</f>
        <v>#N/A</v>
      </c>
      <c r="H534" t="e">
        <f>VLOOKUP(Final_manabou_kanji_select[[#This Row],[Kanji no.]],Final_manabou_kanji[[Sr. no.]:[Meaning]],7,0)</f>
        <v>#N/A</v>
      </c>
      <c r="I534" t="e">
        <f>VLOOKUP(Final_manabou_kanji_select[[#This Row],[Kanji no.]],Final_manabou_kanji[[Sr. no.]:[Meaning]],8,0)</f>
        <v>#N/A</v>
      </c>
      <c r="J534" s="3"/>
    </row>
    <row r="535" spans="2:10" ht="14.25" customHeight="1" x14ac:dyDescent="0.3">
      <c r="B535" s="37">
        <f>ROW()-ROW(Final_manabou_kanji_select[#Headers])</f>
        <v>533</v>
      </c>
      <c r="C53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5" s="37" t="e">
        <f>VLOOKUP(Final_manabou_kanji_select[[#This Row],[Kanji no.]],Raw_data_N2_Kanji[[Sr. no.]:[Lecture_no]],3,0)</f>
        <v>#N/A</v>
      </c>
      <c r="E535" s="37" t="e">
        <f>VLOOKUP(Final_manabou_kanji_select[[#This Row],[Kanji no.]],Final_manabou_kanji[[Sr. no.]:[Meaning]],3,0)</f>
        <v>#N/A</v>
      </c>
      <c r="F535" s="32" t="e">
        <f>VLOOKUP(Final_manabou_kanji_select[[#This Row],[Kanji no.]],Final_manabou_kanji[[Sr. no.]:[Meaning]],4,0)</f>
        <v>#N/A</v>
      </c>
      <c r="G535" s="37" t="e">
        <f>VLOOKUP(Final_manabou_kanji_select[[#This Row],[Kanji no.]],Final_manabou_kanji[[Sr. no.]:[Meaning]],5,0)</f>
        <v>#N/A</v>
      </c>
      <c r="H535" t="e">
        <f>VLOOKUP(Final_manabou_kanji_select[[#This Row],[Kanji no.]],Final_manabou_kanji[[Sr. no.]:[Meaning]],7,0)</f>
        <v>#N/A</v>
      </c>
      <c r="I535" t="e">
        <f>VLOOKUP(Final_manabou_kanji_select[[#This Row],[Kanji no.]],Final_manabou_kanji[[Sr. no.]:[Meaning]],8,0)</f>
        <v>#N/A</v>
      </c>
      <c r="J535" s="3"/>
    </row>
    <row r="536" spans="2:10" ht="14.25" customHeight="1" x14ac:dyDescent="0.3">
      <c r="B536" s="37">
        <f>ROW()-ROW(Final_manabou_kanji_select[#Headers])</f>
        <v>534</v>
      </c>
      <c r="C53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6" s="37" t="e">
        <f>VLOOKUP(Final_manabou_kanji_select[[#This Row],[Kanji no.]],Raw_data_N2_Kanji[[Sr. no.]:[Lecture_no]],3,0)</f>
        <v>#N/A</v>
      </c>
      <c r="E536" s="37" t="e">
        <f>VLOOKUP(Final_manabou_kanji_select[[#This Row],[Kanji no.]],Final_manabou_kanji[[Sr. no.]:[Meaning]],3,0)</f>
        <v>#N/A</v>
      </c>
      <c r="F536" s="32" t="e">
        <f>VLOOKUP(Final_manabou_kanji_select[[#This Row],[Kanji no.]],Final_manabou_kanji[[Sr. no.]:[Meaning]],4,0)</f>
        <v>#N/A</v>
      </c>
      <c r="G536" s="37" t="e">
        <f>VLOOKUP(Final_manabou_kanji_select[[#This Row],[Kanji no.]],Final_manabou_kanji[[Sr. no.]:[Meaning]],5,0)</f>
        <v>#N/A</v>
      </c>
      <c r="H536" t="e">
        <f>VLOOKUP(Final_manabou_kanji_select[[#This Row],[Kanji no.]],Final_manabou_kanji[[Sr. no.]:[Meaning]],7,0)</f>
        <v>#N/A</v>
      </c>
      <c r="I536" t="e">
        <f>VLOOKUP(Final_manabou_kanji_select[[#This Row],[Kanji no.]],Final_manabou_kanji[[Sr. no.]:[Meaning]],8,0)</f>
        <v>#N/A</v>
      </c>
      <c r="J536" s="3"/>
    </row>
    <row r="537" spans="2:10" ht="14.25" customHeight="1" x14ac:dyDescent="0.3">
      <c r="B537" s="37">
        <f>ROW()-ROW(Final_manabou_kanji_select[#Headers])</f>
        <v>535</v>
      </c>
      <c r="C53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7" s="37" t="e">
        <f>VLOOKUP(Final_manabou_kanji_select[[#This Row],[Kanji no.]],Raw_data_N2_Kanji[[Sr. no.]:[Lecture_no]],3,0)</f>
        <v>#N/A</v>
      </c>
      <c r="E537" s="37" t="e">
        <f>VLOOKUP(Final_manabou_kanji_select[[#This Row],[Kanji no.]],Final_manabou_kanji[[Sr. no.]:[Meaning]],3,0)</f>
        <v>#N/A</v>
      </c>
      <c r="F537" s="32" t="e">
        <f>VLOOKUP(Final_manabou_kanji_select[[#This Row],[Kanji no.]],Final_manabou_kanji[[Sr. no.]:[Meaning]],4,0)</f>
        <v>#N/A</v>
      </c>
      <c r="G537" s="37" t="e">
        <f>VLOOKUP(Final_manabou_kanji_select[[#This Row],[Kanji no.]],Final_manabou_kanji[[Sr. no.]:[Meaning]],5,0)</f>
        <v>#N/A</v>
      </c>
      <c r="H537" t="e">
        <f>VLOOKUP(Final_manabou_kanji_select[[#This Row],[Kanji no.]],Final_manabou_kanji[[Sr. no.]:[Meaning]],7,0)</f>
        <v>#N/A</v>
      </c>
      <c r="I537" t="e">
        <f>VLOOKUP(Final_manabou_kanji_select[[#This Row],[Kanji no.]],Final_manabou_kanji[[Sr. no.]:[Meaning]],8,0)</f>
        <v>#N/A</v>
      </c>
      <c r="J537" s="3"/>
    </row>
    <row r="538" spans="2:10" ht="14.25" customHeight="1" x14ac:dyDescent="0.3">
      <c r="B538" s="37">
        <f>ROW()-ROW(Final_manabou_kanji_select[#Headers])</f>
        <v>536</v>
      </c>
      <c r="C53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8" s="37" t="e">
        <f>VLOOKUP(Final_manabou_kanji_select[[#This Row],[Kanji no.]],Raw_data_N2_Kanji[[Sr. no.]:[Lecture_no]],3,0)</f>
        <v>#N/A</v>
      </c>
      <c r="E538" s="37" t="e">
        <f>VLOOKUP(Final_manabou_kanji_select[[#This Row],[Kanji no.]],Final_manabou_kanji[[Sr. no.]:[Meaning]],3,0)</f>
        <v>#N/A</v>
      </c>
      <c r="F538" s="32" t="e">
        <f>VLOOKUP(Final_manabou_kanji_select[[#This Row],[Kanji no.]],Final_manabou_kanji[[Sr. no.]:[Meaning]],4,0)</f>
        <v>#N/A</v>
      </c>
      <c r="G538" s="37" t="e">
        <f>VLOOKUP(Final_manabou_kanji_select[[#This Row],[Kanji no.]],Final_manabou_kanji[[Sr. no.]:[Meaning]],5,0)</f>
        <v>#N/A</v>
      </c>
      <c r="H538" t="e">
        <f>VLOOKUP(Final_manabou_kanji_select[[#This Row],[Kanji no.]],Final_manabou_kanji[[Sr. no.]:[Meaning]],7,0)</f>
        <v>#N/A</v>
      </c>
      <c r="I538" t="e">
        <f>VLOOKUP(Final_manabou_kanji_select[[#This Row],[Kanji no.]],Final_manabou_kanji[[Sr. no.]:[Meaning]],8,0)</f>
        <v>#N/A</v>
      </c>
      <c r="J538" s="3"/>
    </row>
    <row r="539" spans="2:10" ht="14.25" customHeight="1" x14ac:dyDescent="0.3">
      <c r="B539" s="37">
        <f>ROW()-ROW(Final_manabou_kanji_select[#Headers])</f>
        <v>537</v>
      </c>
      <c r="C53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39" s="37" t="e">
        <f>VLOOKUP(Final_manabou_kanji_select[[#This Row],[Kanji no.]],Raw_data_N2_Kanji[[Sr. no.]:[Lecture_no]],3,0)</f>
        <v>#N/A</v>
      </c>
      <c r="E539" s="37" t="e">
        <f>VLOOKUP(Final_manabou_kanji_select[[#This Row],[Kanji no.]],Final_manabou_kanji[[Sr. no.]:[Meaning]],3,0)</f>
        <v>#N/A</v>
      </c>
      <c r="F539" s="32" t="e">
        <f>VLOOKUP(Final_manabou_kanji_select[[#This Row],[Kanji no.]],Final_manabou_kanji[[Sr. no.]:[Meaning]],4,0)</f>
        <v>#N/A</v>
      </c>
      <c r="G539" s="37" t="e">
        <f>VLOOKUP(Final_manabou_kanji_select[[#This Row],[Kanji no.]],Final_manabou_kanji[[Sr. no.]:[Meaning]],5,0)</f>
        <v>#N/A</v>
      </c>
      <c r="H539" t="e">
        <f>VLOOKUP(Final_manabou_kanji_select[[#This Row],[Kanji no.]],Final_manabou_kanji[[Sr. no.]:[Meaning]],7,0)</f>
        <v>#N/A</v>
      </c>
      <c r="I539" t="e">
        <f>VLOOKUP(Final_manabou_kanji_select[[#This Row],[Kanji no.]],Final_manabou_kanji[[Sr. no.]:[Meaning]],8,0)</f>
        <v>#N/A</v>
      </c>
      <c r="J539" s="3"/>
    </row>
    <row r="540" spans="2:10" ht="14.25" customHeight="1" x14ac:dyDescent="0.3">
      <c r="B540" s="37">
        <f>ROW()-ROW(Final_manabou_kanji_select[#Headers])</f>
        <v>538</v>
      </c>
      <c r="C54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0" s="37" t="e">
        <f>VLOOKUP(Final_manabou_kanji_select[[#This Row],[Kanji no.]],Raw_data_N2_Kanji[[Sr. no.]:[Lecture_no]],3,0)</f>
        <v>#N/A</v>
      </c>
      <c r="E540" s="37" t="e">
        <f>VLOOKUP(Final_manabou_kanji_select[[#This Row],[Kanji no.]],Final_manabou_kanji[[Sr. no.]:[Meaning]],3,0)</f>
        <v>#N/A</v>
      </c>
      <c r="F540" s="32" t="e">
        <f>VLOOKUP(Final_manabou_kanji_select[[#This Row],[Kanji no.]],Final_manabou_kanji[[Sr. no.]:[Meaning]],4,0)</f>
        <v>#N/A</v>
      </c>
      <c r="G540" s="37" t="e">
        <f>VLOOKUP(Final_manabou_kanji_select[[#This Row],[Kanji no.]],Final_manabou_kanji[[Sr. no.]:[Meaning]],5,0)</f>
        <v>#N/A</v>
      </c>
      <c r="H540" t="e">
        <f>VLOOKUP(Final_manabou_kanji_select[[#This Row],[Kanji no.]],Final_manabou_kanji[[Sr. no.]:[Meaning]],7,0)</f>
        <v>#N/A</v>
      </c>
      <c r="I540" t="e">
        <f>VLOOKUP(Final_manabou_kanji_select[[#This Row],[Kanji no.]],Final_manabou_kanji[[Sr. no.]:[Meaning]],8,0)</f>
        <v>#N/A</v>
      </c>
      <c r="J540" s="3"/>
    </row>
    <row r="541" spans="2:10" ht="14.25" customHeight="1" x14ac:dyDescent="0.3">
      <c r="B541" s="37">
        <f>ROW()-ROW(Final_manabou_kanji_select[#Headers])</f>
        <v>539</v>
      </c>
      <c r="C54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1" s="37" t="e">
        <f>VLOOKUP(Final_manabou_kanji_select[[#This Row],[Kanji no.]],Raw_data_N2_Kanji[[Sr. no.]:[Lecture_no]],3,0)</f>
        <v>#N/A</v>
      </c>
      <c r="E541" s="37" t="e">
        <f>VLOOKUP(Final_manabou_kanji_select[[#This Row],[Kanji no.]],Final_manabou_kanji[[Sr. no.]:[Meaning]],3,0)</f>
        <v>#N/A</v>
      </c>
      <c r="F541" s="32" t="e">
        <f>VLOOKUP(Final_manabou_kanji_select[[#This Row],[Kanji no.]],Final_manabou_kanji[[Sr. no.]:[Meaning]],4,0)</f>
        <v>#N/A</v>
      </c>
      <c r="G541" s="37" t="e">
        <f>VLOOKUP(Final_manabou_kanji_select[[#This Row],[Kanji no.]],Final_manabou_kanji[[Sr. no.]:[Meaning]],5,0)</f>
        <v>#N/A</v>
      </c>
      <c r="H541" t="e">
        <f>VLOOKUP(Final_manabou_kanji_select[[#This Row],[Kanji no.]],Final_manabou_kanji[[Sr. no.]:[Meaning]],7,0)</f>
        <v>#N/A</v>
      </c>
      <c r="I541" t="e">
        <f>VLOOKUP(Final_manabou_kanji_select[[#This Row],[Kanji no.]],Final_manabou_kanji[[Sr. no.]:[Meaning]],8,0)</f>
        <v>#N/A</v>
      </c>
      <c r="J541" s="3"/>
    </row>
    <row r="542" spans="2:10" ht="14.25" customHeight="1" x14ac:dyDescent="0.3">
      <c r="B542" s="37">
        <f>ROW()-ROW(Final_manabou_kanji_select[#Headers])</f>
        <v>540</v>
      </c>
      <c r="C54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2" s="37" t="e">
        <f>VLOOKUP(Final_manabou_kanji_select[[#This Row],[Kanji no.]],Raw_data_N2_Kanji[[Sr. no.]:[Lecture_no]],3,0)</f>
        <v>#N/A</v>
      </c>
      <c r="E542" s="37" t="e">
        <f>VLOOKUP(Final_manabou_kanji_select[[#This Row],[Kanji no.]],Final_manabou_kanji[[Sr. no.]:[Meaning]],3,0)</f>
        <v>#N/A</v>
      </c>
      <c r="F542" s="32" t="e">
        <f>VLOOKUP(Final_manabou_kanji_select[[#This Row],[Kanji no.]],Final_manabou_kanji[[Sr. no.]:[Meaning]],4,0)</f>
        <v>#N/A</v>
      </c>
      <c r="G542" s="37" t="e">
        <f>VLOOKUP(Final_manabou_kanji_select[[#This Row],[Kanji no.]],Final_manabou_kanji[[Sr. no.]:[Meaning]],5,0)</f>
        <v>#N/A</v>
      </c>
      <c r="H542" t="e">
        <f>VLOOKUP(Final_manabou_kanji_select[[#This Row],[Kanji no.]],Final_manabou_kanji[[Sr. no.]:[Meaning]],7,0)</f>
        <v>#N/A</v>
      </c>
      <c r="I542" t="e">
        <f>VLOOKUP(Final_manabou_kanji_select[[#This Row],[Kanji no.]],Final_manabou_kanji[[Sr. no.]:[Meaning]],8,0)</f>
        <v>#N/A</v>
      </c>
      <c r="J542" s="3"/>
    </row>
    <row r="543" spans="2:10" ht="14.25" customHeight="1" x14ac:dyDescent="0.3">
      <c r="B543" s="37">
        <f>ROW()-ROW(Final_manabou_kanji_select[#Headers])</f>
        <v>541</v>
      </c>
      <c r="C54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3" s="37" t="e">
        <f>VLOOKUP(Final_manabou_kanji_select[[#This Row],[Kanji no.]],Raw_data_N2_Kanji[[Sr. no.]:[Lecture_no]],3,0)</f>
        <v>#N/A</v>
      </c>
      <c r="E543" s="37" t="e">
        <f>VLOOKUP(Final_manabou_kanji_select[[#This Row],[Kanji no.]],Final_manabou_kanji[[Sr. no.]:[Meaning]],3,0)</f>
        <v>#N/A</v>
      </c>
      <c r="F543" s="32" t="e">
        <f>VLOOKUP(Final_manabou_kanji_select[[#This Row],[Kanji no.]],Final_manabou_kanji[[Sr. no.]:[Meaning]],4,0)</f>
        <v>#N/A</v>
      </c>
      <c r="G543" s="37" t="e">
        <f>VLOOKUP(Final_manabou_kanji_select[[#This Row],[Kanji no.]],Final_manabou_kanji[[Sr. no.]:[Meaning]],5,0)</f>
        <v>#N/A</v>
      </c>
      <c r="H543" t="e">
        <f>VLOOKUP(Final_manabou_kanji_select[[#This Row],[Kanji no.]],Final_manabou_kanji[[Sr. no.]:[Meaning]],7,0)</f>
        <v>#N/A</v>
      </c>
      <c r="I543" t="e">
        <f>VLOOKUP(Final_manabou_kanji_select[[#This Row],[Kanji no.]],Final_manabou_kanji[[Sr. no.]:[Meaning]],8,0)</f>
        <v>#N/A</v>
      </c>
      <c r="J543" s="3"/>
    </row>
    <row r="544" spans="2:10" ht="14.25" customHeight="1" x14ac:dyDescent="0.3">
      <c r="B544" s="37">
        <f>ROW()-ROW(Final_manabou_kanji_select[#Headers])</f>
        <v>542</v>
      </c>
      <c r="C54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4" s="37" t="e">
        <f>VLOOKUP(Final_manabou_kanji_select[[#This Row],[Kanji no.]],Raw_data_N2_Kanji[[Sr. no.]:[Lecture_no]],3,0)</f>
        <v>#N/A</v>
      </c>
      <c r="E544" s="37" t="e">
        <f>VLOOKUP(Final_manabou_kanji_select[[#This Row],[Kanji no.]],Final_manabou_kanji[[Sr. no.]:[Meaning]],3,0)</f>
        <v>#N/A</v>
      </c>
      <c r="F544" s="32" t="e">
        <f>VLOOKUP(Final_manabou_kanji_select[[#This Row],[Kanji no.]],Final_manabou_kanji[[Sr. no.]:[Meaning]],4,0)</f>
        <v>#N/A</v>
      </c>
      <c r="G544" s="37" t="e">
        <f>VLOOKUP(Final_manabou_kanji_select[[#This Row],[Kanji no.]],Final_manabou_kanji[[Sr. no.]:[Meaning]],5,0)</f>
        <v>#N/A</v>
      </c>
      <c r="H544" t="e">
        <f>VLOOKUP(Final_manabou_kanji_select[[#This Row],[Kanji no.]],Final_manabou_kanji[[Sr. no.]:[Meaning]],7,0)</f>
        <v>#N/A</v>
      </c>
      <c r="I544" t="e">
        <f>VLOOKUP(Final_manabou_kanji_select[[#This Row],[Kanji no.]],Final_manabou_kanji[[Sr. no.]:[Meaning]],8,0)</f>
        <v>#N/A</v>
      </c>
      <c r="J544" s="3"/>
    </row>
    <row r="545" spans="2:10" ht="14.25" customHeight="1" x14ac:dyDescent="0.3">
      <c r="B545" s="37">
        <f>ROW()-ROW(Final_manabou_kanji_select[#Headers])</f>
        <v>543</v>
      </c>
      <c r="C54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5" s="37" t="e">
        <f>VLOOKUP(Final_manabou_kanji_select[[#This Row],[Kanji no.]],Raw_data_N2_Kanji[[Sr. no.]:[Lecture_no]],3,0)</f>
        <v>#N/A</v>
      </c>
      <c r="E545" s="37" t="e">
        <f>VLOOKUP(Final_manabou_kanji_select[[#This Row],[Kanji no.]],Final_manabou_kanji[[Sr. no.]:[Meaning]],3,0)</f>
        <v>#N/A</v>
      </c>
      <c r="F545" s="32" t="e">
        <f>VLOOKUP(Final_manabou_kanji_select[[#This Row],[Kanji no.]],Final_manabou_kanji[[Sr. no.]:[Meaning]],4,0)</f>
        <v>#N/A</v>
      </c>
      <c r="G545" s="37" t="e">
        <f>VLOOKUP(Final_manabou_kanji_select[[#This Row],[Kanji no.]],Final_manabou_kanji[[Sr. no.]:[Meaning]],5,0)</f>
        <v>#N/A</v>
      </c>
      <c r="H545" t="e">
        <f>VLOOKUP(Final_manabou_kanji_select[[#This Row],[Kanji no.]],Final_manabou_kanji[[Sr. no.]:[Meaning]],7,0)</f>
        <v>#N/A</v>
      </c>
      <c r="I545" t="e">
        <f>VLOOKUP(Final_manabou_kanji_select[[#This Row],[Kanji no.]],Final_manabou_kanji[[Sr. no.]:[Meaning]],8,0)</f>
        <v>#N/A</v>
      </c>
      <c r="J545" s="3"/>
    </row>
    <row r="546" spans="2:10" ht="14.25" customHeight="1" x14ac:dyDescent="0.3">
      <c r="B546" s="37">
        <f>ROW()-ROW(Final_manabou_kanji_select[#Headers])</f>
        <v>544</v>
      </c>
      <c r="C54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6" s="37" t="e">
        <f>VLOOKUP(Final_manabou_kanji_select[[#This Row],[Kanji no.]],Raw_data_N2_Kanji[[Sr. no.]:[Lecture_no]],3,0)</f>
        <v>#N/A</v>
      </c>
      <c r="E546" s="37" t="e">
        <f>VLOOKUP(Final_manabou_kanji_select[[#This Row],[Kanji no.]],Final_manabou_kanji[[Sr. no.]:[Meaning]],3,0)</f>
        <v>#N/A</v>
      </c>
      <c r="F546" s="32" t="e">
        <f>VLOOKUP(Final_manabou_kanji_select[[#This Row],[Kanji no.]],Final_manabou_kanji[[Sr. no.]:[Meaning]],4,0)</f>
        <v>#N/A</v>
      </c>
      <c r="G546" s="37" t="e">
        <f>VLOOKUP(Final_manabou_kanji_select[[#This Row],[Kanji no.]],Final_manabou_kanji[[Sr. no.]:[Meaning]],5,0)</f>
        <v>#N/A</v>
      </c>
      <c r="H546" t="e">
        <f>VLOOKUP(Final_manabou_kanji_select[[#This Row],[Kanji no.]],Final_manabou_kanji[[Sr. no.]:[Meaning]],7,0)</f>
        <v>#N/A</v>
      </c>
      <c r="I546" t="e">
        <f>VLOOKUP(Final_manabou_kanji_select[[#This Row],[Kanji no.]],Final_manabou_kanji[[Sr. no.]:[Meaning]],8,0)</f>
        <v>#N/A</v>
      </c>
      <c r="J546" s="3"/>
    </row>
    <row r="547" spans="2:10" ht="14.25" customHeight="1" x14ac:dyDescent="0.3">
      <c r="B547" s="37">
        <f>ROW()-ROW(Final_manabou_kanji_select[#Headers])</f>
        <v>545</v>
      </c>
      <c r="C54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7" s="37" t="e">
        <f>VLOOKUP(Final_manabou_kanji_select[[#This Row],[Kanji no.]],Raw_data_N2_Kanji[[Sr. no.]:[Lecture_no]],3,0)</f>
        <v>#N/A</v>
      </c>
      <c r="E547" s="37" t="e">
        <f>VLOOKUP(Final_manabou_kanji_select[[#This Row],[Kanji no.]],Final_manabou_kanji[[Sr. no.]:[Meaning]],3,0)</f>
        <v>#N/A</v>
      </c>
      <c r="F547" s="32" t="e">
        <f>VLOOKUP(Final_manabou_kanji_select[[#This Row],[Kanji no.]],Final_manabou_kanji[[Sr. no.]:[Meaning]],4,0)</f>
        <v>#N/A</v>
      </c>
      <c r="G547" s="37" t="e">
        <f>VLOOKUP(Final_manabou_kanji_select[[#This Row],[Kanji no.]],Final_manabou_kanji[[Sr. no.]:[Meaning]],5,0)</f>
        <v>#N/A</v>
      </c>
      <c r="H547" t="e">
        <f>VLOOKUP(Final_manabou_kanji_select[[#This Row],[Kanji no.]],Final_manabou_kanji[[Sr. no.]:[Meaning]],7,0)</f>
        <v>#N/A</v>
      </c>
      <c r="I547" t="e">
        <f>VLOOKUP(Final_manabou_kanji_select[[#This Row],[Kanji no.]],Final_manabou_kanji[[Sr. no.]:[Meaning]],8,0)</f>
        <v>#N/A</v>
      </c>
      <c r="J547" s="3"/>
    </row>
    <row r="548" spans="2:10" ht="14.25" customHeight="1" x14ac:dyDescent="0.3">
      <c r="B548" s="37">
        <f>ROW()-ROW(Final_manabou_kanji_select[#Headers])</f>
        <v>546</v>
      </c>
      <c r="C54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8" s="37" t="e">
        <f>VLOOKUP(Final_manabou_kanji_select[[#This Row],[Kanji no.]],Raw_data_N2_Kanji[[Sr. no.]:[Lecture_no]],3,0)</f>
        <v>#N/A</v>
      </c>
      <c r="E548" s="37" t="e">
        <f>VLOOKUP(Final_manabou_kanji_select[[#This Row],[Kanji no.]],Final_manabou_kanji[[Sr. no.]:[Meaning]],3,0)</f>
        <v>#N/A</v>
      </c>
      <c r="F548" s="32" t="e">
        <f>VLOOKUP(Final_manabou_kanji_select[[#This Row],[Kanji no.]],Final_manabou_kanji[[Sr. no.]:[Meaning]],4,0)</f>
        <v>#N/A</v>
      </c>
      <c r="G548" s="37" t="e">
        <f>VLOOKUP(Final_manabou_kanji_select[[#This Row],[Kanji no.]],Final_manabou_kanji[[Sr. no.]:[Meaning]],5,0)</f>
        <v>#N/A</v>
      </c>
      <c r="H548" t="e">
        <f>VLOOKUP(Final_manabou_kanji_select[[#This Row],[Kanji no.]],Final_manabou_kanji[[Sr. no.]:[Meaning]],7,0)</f>
        <v>#N/A</v>
      </c>
      <c r="I548" t="e">
        <f>VLOOKUP(Final_manabou_kanji_select[[#This Row],[Kanji no.]],Final_manabou_kanji[[Sr. no.]:[Meaning]],8,0)</f>
        <v>#N/A</v>
      </c>
      <c r="J548" s="3"/>
    </row>
    <row r="549" spans="2:10" ht="14.25" customHeight="1" x14ac:dyDescent="0.3">
      <c r="B549" s="37">
        <f>ROW()-ROW(Final_manabou_kanji_select[#Headers])</f>
        <v>547</v>
      </c>
      <c r="C54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49" s="37" t="e">
        <f>VLOOKUP(Final_manabou_kanji_select[[#This Row],[Kanji no.]],Raw_data_N2_Kanji[[Sr. no.]:[Lecture_no]],3,0)</f>
        <v>#N/A</v>
      </c>
      <c r="E549" s="37" t="e">
        <f>VLOOKUP(Final_manabou_kanji_select[[#This Row],[Kanji no.]],Final_manabou_kanji[[Sr. no.]:[Meaning]],3,0)</f>
        <v>#N/A</v>
      </c>
      <c r="F549" s="32" t="e">
        <f>VLOOKUP(Final_manabou_kanji_select[[#This Row],[Kanji no.]],Final_manabou_kanji[[Sr. no.]:[Meaning]],4,0)</f>
        <v>#N/A</v>
      </c>
      <c r="G549" s="37" t="e">
        <f>VLOOKUP(Final_manabou_kanji_select[[#This Row],[Kanji no.]],Final_manabou_kanji[[Sr. no.]:[Meaning]],5,0)</f>
        <v>#N/A</v>
      </c>
      <c r="H549" t="e">
        <f>VLOOKUP(Final_manabou_kanji_select[[#This Row],[Kanji no.]],Final_manabou_kanji[[Sr. no.]:[Meaning]],7,0)</f>
        <v>#N/A</v>
      </c>
      <c r="I549" t="e">
        <f>VLOOKUP(Final_manabou_kanji_select[[#This Row],[Kanji no.]],Final_manabou_kanji[[Sr. no.]:[Meaning]],8,0)</f>
        <v>#N/A</v>
      </c>
      <c r="J549" s="3"/>
    </row>
    <row r="550" spans="2:10" ht="14.25" customHeight="1" x14ac:dyDescent="0.3">
      <c r="B550" s="37">
        <f>ROW()-ROW(Final_manabou_kanji_select[#Headers])</f>
        <v>548</v>
      </c>
      <c r="C55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0" s="37" t="e">
        <f>VLOOKUP(Final_manabou_kanji_select[[#This Row],[Kanji no.]],Raw_data_N2_Kanji[[Sr. no.]:[Lecture_no]],3,0)</f>
        <v>#N/A</v>
      </c>
      <c r="E550" s="37" t="e">
        <f>VLOOKUP(Final_manabou_kanji_select[[#This Row],[Kanji no.]],Final_manabou_kanji[[Sr. no.]:[Meaning]],3,0)</f>
        <v>#N/A</v>
      </c>
      <c r="F550" s="32" t="e">
        <f>VLOOKUP(Final_manabou_kanji_select[[#This Row],[Kanji no.]],Final_manabou_kanji[[Sr. no.]:[Meaning]],4,0)</f>
        <v>#N/A</v>
      </c>
      <c r="G550" s="37" t="e">
        <f>VLOOKUP(Final_manabou_kanji_select[[#This Row],[Kanji no.]],Final_manabou_kanji[[Sr. no.]:[Meaning]],5,0)</f>
        <v>#N/A</v>
      </c>
      <c r="H550" t="e">
        <f>VLOOKUP(Final_manabou_kanji_select[[#This Row],[Kanji no.]],Final_manabou_kanji[[Sr. no.]:[Meaning]],7,0)</f>
        <v>#N/A</v>
      </c>
      <c r="I550" t="e">
        <f>VLOOKUP(Final_manabou_kanji_select[[#This Row],[Kanji no.]],Final_manabou_kanji[[Sr. no.]:[Meaning]],8,0)</f>
        <v>#N/A</v>
      </c>
      <c r="J550" s="3"/>
    </row>
    <row r="551" spans="2:10" ht="14.25" customHeight="1" x14ac:dyDescent="0.3">
      <c r="B551" s="37">
        <f>ROW()-ROW(Final_manabou_kanji_select[#Headers])</f>
        <v>549</v>
      </c>
      <c r="C55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1" s="37" t="e">
        <f>VLOOKUP(Final_manabou_kanji_select[[#This Row],[Kanji no.]],Raw_data_N2_Kanji[[Sr. no.]:[Lecture_no]],3,0)</f>
        <v>#N/A</v>
      </c>
      <c r="E551" s="37" t="e">
        <f>VLOOKUP(Final_manabou_kanji_select[[#This Row],[Kanji no.]],Final_manabou_kanji[[Sr. no.]:[Meaning]],3,0)</f>
        <v>#N/A</v>
      </c>
      <c r="F551" s="32" t="e">
        <f>VLOOKUP(Final_manabou_kanji_select[[#This Row],[Kanji no.]],Final_manabou_kanji[[Sr. no.]:[Meaning]],4,0)</f>
        <v>#N/A</v>
      </c>
      <c r="G551" s="37" t="e">
        <f>VLOOKUP(Final_manabou_kanji_select[[#This Row],[Kanji no.]],Final_manabou_kanji[[Sr. no.]:[Meaning]],5,0)</f>
        <v>#N/A</v>
      </c>
      <c r="H551" t="e">
        <f>VLOOKUP(Final_manabou_kanji_select[[#This Row],[Kanji no.]],Final_manabou_kanji[[Sr. no.]:[Meaning]],7,0)</f>
        <v>#N/A</v>
      </c>
      <c r="I551" t="e">
        <f>VLOOKUP(Final_manabou_kanji_select[[#This Row],[Kanji no.]],Final_manabou_kanji[[Sr. no.]:[Meaning]],8,0)</f>
        <v>#N/A</v>
      </c>
      <c r="J551" s="3"/>
    </row>
    <row r="552" spans="2:10" ht="14.25" customHeight="1" x14ac:dyDescent="0.3">
      <c r="B552" s="37">
        <f>ROW()-ROW(Final_manabou_kanji_select[#Headers])</f>
        <v>550</v>
      </c>
      <c r="C55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2" s="37" t="e">
        <f>VLOOKUP(Final_manabou_kanji_select[[#This Row],[Kanji no.]],Raw_data_N2_Kanji[[Sr. no.]:[Lecture_no]],3,0)</f>
        <v>#N/A</v>
      </c>
      <c r="E552" s="37" t="e">
        <f>VLOOKUP(Final_manabou_kanji_select[[#This Row],[Kanji no.]],Final_manabou_kanji[[Sr. no.]:[Meaning]],3,0)</f>
        <v>#N/A</v>
      </c>
      <c r="F552" s="32" t="e">
        <f>VLOOKUP(Final_manabou_kanji_select[[#This Row],[Kanji no.]],Final_manabou_kanji[[Sr. no.]:[Meaning]],4,0)</f>
        <v>#N/A</v>
      </c>
      <c r="G552" s="37" t="e">
        <f>VLOOKUP(Final_manabou_kanji_select[[#This Row],[Kanji no.]],Final_manabou_kanji[[Sr. no.]:[Meaning]],5,0)</f>
        <v>#N/A</v>
      </c>
      <c r="H552" t="e">
        <f>VLOOKUP(Final_manabou_kanji_select[[#This Row],[Kanji no.]],Final_manabou_kanji[[Sr. no.]:[Meaning]],7,0)</f>
        <v>#N/A</v>
      </c>
      <c r="I552" t="e">
        <f>VLOOKUP(Final_manabou_kanji_select[[#This Row],[Kanji no.]],Final_manabou_kanji[[Sr. no.]:[Meaning]],8,0)</f>
        <v>#N/A</v>
      </c>
      <c r="J552" s="3"/>
    </row>
    <row r="553" spans="2:10" ht="14.25" customHeight="1" x14ac:dyDescent="0.3">
      <c r="B553" s="37">
        <f>ROW()-ROW(Final_manabou_kanji_select[#Headers])</f>
        <v>551</v>
      </c>
      <c r="C55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3" s="37" t="e">
        <f>VLOOKUP(Final_manabou_kanji_select[[#This Row],[Kanji no.]],Raw_data_N2_Kanji[[Sr. no.]:[Lecture_no]],3,0)</f>
        <v>#N/A</v>
      </c>
      <c r="E553" s="37" t="e">
        <f>VLOOKUP(Final_manabou_kanji_select[[#This Row],[Kanji no.]],Final_manabou_kanji[[Sr. no.]:[Meaning]],3,0)</f>
        <v>#N/A</v>
      </c>
      <c r="F553" s="32" t="e">
        <f>VLOOKUP(Final_manabou_kanji_select[[#This Row],[Kanji no.]],Final_manabou_kanji[[Sr. no.]:[Meaning]],4,0)</f>
        <v>#N/A</v>
      </c>
      <c r="G553" s="37" t="e">
        <f>VLOOKUP(Final_manabou_kanji_select[[#This Row],[Kanji no.]],Final_manabou_kanji[[Sr. no.]:[Meaning]],5,0)</f>
        <v>#N/A</v>
      </c>
      <c r="H553" t="e">
        <f>VLOOKUP(Final_manabou_kanji_select[[#This Row],[Kanji no.]],Final_manabou_kanji[[Sr. no.]:[Meaning]],7,0)</f>
        <v>#N/A</v>
      </c>
      <c r="I553" t="e">
        <f>VLOOKUP(Final_manabou_kanji_select[[#This Row],[Kanji no.]],Final_manabou_kanji[[Sr. no.]:[Meaning]],8,0)</f>
        <v>#N/A</v>
      </c>
      <c r="J553" s="3"/>
    </row>
    <row r="554" spans="2:10" ht="14.25" customHeight="1" x14ac:dyDescent="0.3">
      <c r="B554" s="37">
        <f>ROW()-ROW(Final_manabou_kanji_select[#Headers])</f>
        <v>552</v>
      </c>
      <c r="C55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4" s="37" t="e">
        <f>VLOOKUP(Final_manabou_kanji_select[[#This Row],[Kanji no.]],Raw_data_N2_Kanji[[Sr. no.]:[Lecture_no]],3,0)</f>
        <v>#N/A</v>
      </c>
      <c r="E554" s="37" t="e">
        <f>VLOOKUP(Final_manabou_kanji_select[[#This Row],[Kanji no.]],Final_manabou_kanji[[Sr. no.]:[Meaning]],3,0)</f>
        <v>#N/A</v>
      </c>
      <c r="F554" s="32" t="e">
        <f>VLOOKUP(Final_manabou_kanji_select[[#This Row],[Kanji no.]],Final_manabou_kanji[[Sr. no.]:[Meaning]],4,0)</f>
        <v>#N/A</v>
      </c>
      <c r="G554" s="37" t="e">
        <f>VLOOKUP(Final_manabou_kanji_select[[#This Row],[Kanji no.]],Final_manabou_kanji[[Sr. no.]:[Meaning]],5,0)</f>
        <v>#N/A</v>
      </c>
      <c r="H554" t="e">
        <f>VLOOKUP(Final_manabou_kanji_select[[#This Row],[Kanji no.]],Final_manabou_kanji[[Sr. no.]:[Meaning]],7,0)</f>
        <v>#N/A</v>
      </c>
      <c r="I554" t="e">
        <f>VLOOKUP(Final_manabou_kanji_select[[#This Row],[Kanji no.]],Final_manabou_kanji[[Sr. no.]:[Meaning]],8,0)</f>
        <v>#N/A</v>
      </c>
      <c r="J554" s="3"/>
    </row>
    <row r="555" spans="2:10" ht="14.25" customHeight="1" x14ac:dyDescent="0.3">
      <c r="B555" s="37">
        <f>ROW()-ROW(Final_manabou_kanji_select[#Headers])</f>
        <v>553</v>
      </c>
      <c r="C55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5" s="37" t="e">
        <f>VLOOKUP(Final_manabou_kanji_select[[#This Row],[Kanji no.]],Raw_data_N2_Kanji[[Sr. no.]:[Lecture_no]],3,0)</f>
        <v>#N/A</v>
      </c>
      <c r="E555" s="37" t="e">
        <f>VLOOKUP(Final_manabou_kanji_select[[#This Row],[Kanji no.]],Final_manabou_kanji[[Sr. no.]:[Meaning]],3,0)</f>
        <v>#N/A</v>
      </c>
      <c r="F555" s="32" t="e">
        <f>VLOOKUP(Final_manabou_kanji_select[[#This Row],[Kanji no.]],Final_manabou_kanji[[Sr. no.]:[Meaning]],4,0)</f>
        <v>#N/A</v>
      </c>
      <c r="G555" s="37" t="e">
        <f>VLOOKUP(Final_manabou_kanji_select[[#This Row],[Kanji no.]],Final_manabou_kanji[[Sr. no.]:[Meaning]],5,0)</f>
        <v>#N/A</v>
      </c>
      <c r="H555" t="e">
        <f>VLOOKUP(Final_manabou_kanji_select[[#This Row],[Kanji no.]],Final_manabou_kanji[[Sr. no.]:[Meaning]],7,0)</f>
        <v>#N/A</v>
      </c>
      <c r="I555" t="e">
        <f>VLOOKUP(Final_manabou_kanji_select[[#This Row],[Kanji no.]],Final_manabou_kanji[[Sr. no.]:[Meaning]],8,0)</f>
        <v>#N/A</v>
      </c>
      <c r="J555" s="3"/>
    </row>
    <row r="556" spans="2:10" ht="14.25" customHeight="1" x14ac:dyDescent="0.3">
      <c r="B556" s="37">
        <f>ROW()-ROW(Final_manabou_kanji_select[#Headers])</f>
        <v>554</v>
      </c>
      <c r="C55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6" s="37" t="e">
        <f>VLOOKUP(Final_manabou_kanji_select[[#This Row],[Kanji no.]],Raw_data_N2_Kanji[[Sr. no.]:[Lecture_no]],3,0)</f>
        <v>#N/A</v>
      </c>
      <c r="E556" s="37" t="e">
        <f>VLOOKUP(Final_manabou_kanji_select[[#This Row],[Kanji no.]],Final_manabou_kanji[[Sr. no.]:[Meaning]],3,0)</f>
        <v>#N/A</v>
      </c>
      <c r="F556" s="32" t="e">
        <f>VLOOKUP(Final_manabou_kanji_select[[#This Row],[Kanji no.]],Final_manabou_kanji[[Sr. no.]:[Meaning]],4,0)</f>
        <v>#N/A</v>
      </c>
      <c r="G556" s="37" t="e">
        <f>VLOOKUP(Final_manabou_kanji_select[[#This Row],[Kanji no.]],Final_manabou_kanji[[Sr. no.]:[Meaning]],5,0)</f>
        <v>#N/A</v>
      </c>
      <c r="H556" t="e">
        <f>VLOOKUP(Final_manabou_kanji_select[[#This Row],[Kanji no.]],Final_manabou_kanji[[Sr. no.]:[Meaning]],7,0)</f>
        <v>#N/A</v>
      </c>
      <c r="I556" t="e">
        <f>VLOOKUP(Final_manabou_kanji_select[[#This Row],[Kanji no.]],Final_manabou_kanji[[Sr. no.]:[Meaning]],8,0)</f>
        <v>#N/A</v>
      </c>
      <c r="J556" s="3"/>
    </row>
    <row r="557" spans="2:10" ht="14.25" customHeight="1" x14ac:dyDescent="0.3">
      <c r="B557" s="37">
        <f>ROW()-ROW(Final_manabou_kanji_select[#Headers])</f>
        <v>555</v>
      </c>
      <c r="C55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7" s="37" t="e">
        <f>VLOOKUP(Final_manabou_kanji_select[[#This Row],[Kanji no.]],Raw_data_N2_Kanji[[Sr. no.]:[Lecture_no]],3,0)</f>
        <v>#N/A</v>
      </c>
      <c r="E557" s="37" t="e">
        <f>VLOOKUP(Final_manabou_kanji_select[[#This Row],[Kanji no.]],Final_manabou_kanji[[Sr. no.]:[Meaning]],3,0)</f>
        <v>#N/A</v>
      </c>
      <c r="F557" s="32" t="e">
        <f>VLOOKUP(Final_manabou_kanji_select[[#This Row],[Kanji no.]],Final_manabou_kanji[[Sr. no.]:[Meaning]],4,0)</f>
        <v>#N/A</v>
      </c>
      <c r="G557" s="37" t="e">
        <f>VLOOKUP(Final_manabou_kanji_select[[#This Row],[Kanji no.]],Final_manabou_kanji[[Sr. no.]:[Meaning]],5,0)</f>
        <v>#N/A</v>
      </c>
      <c r="H557" t="e">
        <f>VLOOKUP(Final_manabou_kanji_select[[#This Row],[Kanji no.]],Final_manabou_kanji[[Sr. no.]:[Meaning]],7,0)</f>
        <v>#N/A</v>
      </c>
      <c r="I557" t="e">
        <f>VLOOKUP(Final_manabou_kanji_select[[#This Row],[Kanji no.]],Final_manabou_kanji[[Sr. no.]:[Meaning]],8,0)</f>
        <v>#N/A</v>
      </c>
      <c r="J557" s="3"/>
    </row>
    <row r="558" spans="2:10" ht="14.25" customHeight="1" x14ac:dyDescent="0.3">
      <c r="B558" s="37">
        <f>ROW()-ROW(Final_manabou_kanji_select[#Headers])</f>
        <v>556</v>
      </c>
      <c r="C55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8" s="37" t="e">
        <f>VLOOKUP(Final_manabou_kanji_select[[#This Row],[Kanji no.]],Raw_data_N2_Kanji[[Sr. no.]:[Lecture_no]],3,0)</f>
        <v>#N/A</v>
      </c>
      <c r="E558" s="37" t="e">
        <f>VLOOKUP(Final_manabou_kanji_select[[#This Row],[Kanji no.]],Final_manabou_kanji[[Sr. no.]:[Meaning]],3,0)</f>
        <v>#N/A</v>
      </c>
      <c r="F558" s="32" t="e">
        <f>VLOOKUP(Final_manabou_kanji_select[[#This Row],[Kanji no.]],Final_manabou_kanji[[Sr. no.]:[Meaning]],4,0)</f>
        <v>#N/A</v>
      </c>
      <c r="G558" s="37" t="e">
        <f>VLOOKUP(Final_manabou_kanji_select[[#This Row],[Kanji no.]],Final_manabou_kanji[[Sr. no.]:[Meaning]],5,0)</f>
        <v>#N/A</v>
      </c>
      <c r="H558" t="e">
        <f>VLOOKUP(Final_manabou_kanji_select[[#This Row],[Kanji no.]],Final_manabou_kanji[[Sr. no.]:[Meaning]],7,0)</f>
        <v>#N/A</v>
      </c>
      <c r="I558" t="e">
        <f>VLOOKUP(Final_manabou_kanji_select[[#This Row],[Kanji no.]],Final_manabou_kanji[[Sr. no.]:[Meaning]],8,0)</f>
        <v>#N/A</v>
      </c>
      <c r="J558" s="3"/>
    </row>
    <row r="559" spans="2:10" ht="14.25" customHeight="1" x14ac:dyDescent="0.3">
      <c r="B559" s="37">
        <f>ROW()-ROW(Final_manabou_kanji_select[#Headers])</f>
        <v>557</v>
      </c>
      <c r="C55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59" s="37" t="e">
        <f>VLOOKUP(Final_manabou_kanji_select[[#This Row],[Kanji no.]],Raw_data_N2_Kanji[[Sr. no.]:[Lecture_no]],3,0)</f>
        <v>#N/A</v>
      </c>
      <c r="E559" s="37" t="e">
        <f>VLOOKUP(Final_manabou_kanji_select[[#This Row],[Kanji no.]],Final_manabou_kanji[[Sr. no.]:[Meaning]],3,0)</f>
        <v>#N/A</v>
      </c>
      <c r="F559" s="32" t="e">
        <f>VLOOKUP(Final_manabou_kanji_select[[#This Row],[Kanji no.]],Final_manabou_kanji[[Sr. no.]:[Meaning]],4,0)</f>
        <v>#N/A</v>
      </c>
      <c r="G559" s="37" t="e">
        <f>VLOOKUP(Final_manabou_kanji_select[[#This Row],[Kanji no.]],Final_manabou_kanji[[Sr. no.]:[Meaning]],5,0)</f>
        <v>#N/A</v>
      </c>
      <c r="H559" t="e">
        <f>VLOOKUP(Final_manabou_kanji_select[[#This Row],[Kanji no.]],Final_manabou_kanji[[Sr. no.]:[Meaning]],7,0)</f>
        <v>#N/A</v>
      </c>
      <c r="I559" t="e">
        <f>VLOOKUP(Final_manabou_kanji_select[[#This Row],[Kanji no.]],Final_manabou_kanji[[Sr. no.]:[Meaning]],8,0)</f>
        <v>#N/A</v>
      </c>
      <c r="J559" s="3"/>
    </row>
    <row r="560" spans="2:10" ht="14.25" customHeight="1" x14ac:dyDescent="0.3">
      <c r="B560" s="37">
        <f>ROW()-ROW(Final_manabou_kanji_select[#Headers])</f>
        <v>558</v>
      </c>
      <c r="C56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0" s="37" t="e">
        <f>VLOOKUP(Final_manabou_kanji_select[[#This Row],[Kanji no.]],Raw_data_N2_Kanji[[Sr. no.]:[Lecture_no]],3,0)</f>
        <v>#N/A</v>
      </c>
      <c r="E560" s="37" t="e">
        <f>VLOOKUP(Final_manabou_kanji_select[[#This Row],[Kanji no.]],Final_manabou_kanji[[Sr. no.]:[Meaning]],3,0)</f>
        <v>#N/A</v>
      </c>
      <c r="F560" s="32" t="e">
        <f>VLOOKUP(Final_manabou_kanji_select[[#This Row],[Kanji no.]],Final_manabou_kanji[[Sr. no.]:[Meaning]],4,0)</f>
        <v>#N/A</v>
      </c>
      <c r="G560" s="37" t="e">
        <f>VLOOKUP(Final_manabou_kanji_select[[#This Row],[Kanji no.]],Final_manabou_kanji[[Sr. no.]:[Meaning]],5,0)</f>
        <v>#N/A</v>
      </c>
      <c r="H560" t="e">
        <f>VLOOKUP(Final_manabou_kanji_select[[#This Row],[Kanji no.]],Final_manabou_kanji[[Sr. no.]:[Meaning]],7,0)</f>
        <v>#N/A</v>
      </c>
      <c r="I560" t="e">
        <f>VLOOKUP(Final_manabou_kanji_select[[#This Row],[Kanji no.]],Final_manabou_kanji[[Sr. no.]:[Meaning]],8,0)</f>
        <v>#N/A</v>
      </c>
      <c r="J560" s="3"/>
    </row>
    <row r="561" spans="2:10" ht="14.25" customHeight="1" x14ac:dyDescent="0.3">
      <c r="B561" s="37">
        <f>ROW()-ROW(Final_manabou_kanji_select[#Headers])</f>
        <v>559</v>
      </c>
      <c r="C56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1" s="37" t="e">
        <f>VLOOKUP(Final_manabou_kanji_select[[#This Row],[Kanji no.]],Raw_data_N2_Kanji[[Sr. no.]:[Lecture_no]],3,0)</f>
        <v>#N/A</v>
      </c>
      <c r="E561" s="37" t="e">
        <f>VLOOKUP(Final_manabou_kanji_select[[#This Row],[Kanji no.]],Final_manabou_kanji[[Sr. no.]:[Meaning]],3,0)</f>
        <v>#N/A</v>
      </c>
      <c r="F561" s="32" t="e">
        <f>VLOOKUP(Final_manabou_kanji_select[[#This Row],[Kanji no.]],Final_manabou_kanji[[Sr. no.]:[Meaning]],4,0)</f>
        <v>#N/A</v>
      </c>
      <c r="G561" s="37" t="e">
        <f>VLOOKUP(Final_manabou_kanji_select[[#This Row],[Kanji no.]],Final_manabou_kanji[[Sr. no.]:[Meaning]],5,0)</f>
        <v>#N/A</v>
      </c>
      <c r="H561" t="e">
        <f>VLOOKUP(Final_manabou_kanji_select[[#This Row],[Kanji no.]],Final_manabou_kanji[[Sr. no.]:[Meaning]],7,0)</f>
        <v>#N/A</v>
      </c>
      <c r="I561" t="e">
        <f>VLOOKUP(Final_manabou_kanji_select[[#This Row],[Kanji no.]],Final_manabou_kanji[[Sr. no.]:[Meaning]],8,0)</f>
        <v>#N/A</v>
      </c>
      <c r="J561" s="3"/>
    </row>
    <row r="562" spans="2:10" ht="14.25" customHeight="1" x14ac:dyDescent="0.3">
      <c r="B562" s="37">
        <f>ROW()-ROW(Final_manabou_kanji_select[#Headers])</f>
        <v>560</v>
      </c>
      <c r="C56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2" s="37" t="e">
        <f>VLOOKUP(Final_manabou_kanji_select[[#This Row],[Kanji no.]],Raw_data_N2_Kanji[[Sr. no.]:[Lecture_no]],3,0)</f>
        <v>#N/A</v>
      </c>
      <c r="E562" s="37" t="e">
        <f>VLOOKUP(Final_manabou_kanji_select[[#This Row],[Kanji no.]],Final_manabou_kanji[[Sr. no.]:[Meaning]],3,0)</f>
        <v>#N/A</v>
      </c>
      <c r="F562" s="32" t="e">
        <f>VLOOKUP(Final_manabou_kanji_select[[#This Row],[Kanji no.]],Final_manabou_kanji[[Sr. no.]:[Meaning]],4,0)</f>
        <v>#N/A</v>
      </c>
      <c r="G562" s="37" t="e">
        <f>VLOOKUP(Final_manabou_kanji_select[[#This Row],[Kanji no.]],Final_manabou_kanji[[Sr. no.]:[Meaning]],5,0)</f>
        <v>#N/A</v>
      </c>
      <c r="H562" t="e">
        <f>VLOOKUP(Final_manabou_kanji_select[[#This Row],[Kanji no.]],Final_manabou_kanji[[Sr. no.]:[Meaning]],7,0)</f>
        <v>#N/A</v>
      </c>
      <c r="I562" t="e">
        <f>VLOOKUP(Final_manabou_kanji_select[[#This Row],[Kanji no.]],Final_manabou_kanji[[Sr. no.]:[Meaning]],8,0)</f>
        <v>#N/A</v>
      </c>
      <c r="J562" s="3"/>
    </row>
    <row r="563" spans="2:10" ht="14.25" customHeight="1" x14ac:dyDescent="0.3">
      <c r="B563" s="37">
        <f>ROW()-ROW(Final_manabou_kanji_select[#Headers])</f>
        <v>561</v>
      </c>
      <c r="C56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3" s="37" t="e">
        <f>VLOOKUP(Final_manabou_kanji_select[[#This Row],[Kanji no.]],Raw_data_N2_Kanji[[Sr. no.]:[Lecture_no]],3,0)</f>
        <v>#N/A</v>
      </c>
      <c r="E563" s="37" t="e">
        <f>VLOOKUP(Final_manabou_kanji_select[[#This Row],[Kanji no.]],Final_manabou_kanji[[Sr. no.]:[Meaning]],3,0)</f>
        <v>#N/A</v>
      </c>
      <c r="F563" s="32" t="e">
        <f>VLOOKUP(Final_manabou_kanji_select[[#This Row],[Kanji no.]],Final_manabou_kanji[[Sr. no.]:[Meaning]],4,0)</f>
        <v>#N/A</v>
      </c>
      <c r="G563" s="37" t="e">
        <f>VLOOKUP(Final_manabou_kanji_select[[#This Row],[Kanji no.]],Final_manabou_kanji[[Sr. no.]:[Meaning]],5,0)</f>
        <v>#N/A</v>
      </c>
      <c r="H563" t="e">
        <f>VLOOKUP(Final_manabou_kanji_select[[#This Row],[Kanji no.]],Final_manabou_kanji[[Sr. no.]:[Meaning]],7,0)</f>
        <v>#N/A</v>
      </c>
      <c r="I563" t="e">
        <f>VLOOKUP(Final_manabou_kanji_select[[#This Row],[Kanji no.]],Final_manabou_kanji[[Sr. no.]:[Meaning]],8,0)</f>
        <v>#N/A</v>
      </c>
      <c r="J563" s="3"/>
    </row>
    <row r="564" spans="2:10" ht="14.25" customHeight="1" x14ac:dyDescent="0.3">
      <c r="B564" s="37">
        <f>ROW()-ROW(Final_manabou_kanji_select[#Headers])</f>
        <v>562</v>
      </c>
      <c r="C56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4" s="37" t="e">
        <f>VLOOKUP(Final_manabou_kanji_select[[#This Row],[Kanji no.]],Raw_data_N2_Kanji[[Sr. no.]:[Lecture_no]],3,0)</f>
        <v>#N/A</v>
      </c>
      <c r="E564" s="37" t="e">
        <f>VLOOKUP(Final_manabou_kanji_select[[#This Row],[Kanji no.]],Final_manabou_kanji[[Sr. no.]:[Meaning]],3,0)</f>
        <v>#N/A</v>
      </c>
      <c r="F564" s="32" t="e">
        <f>VLOOKUP(Final_manabou_kanji_select[[#This Row],[Kanji no.]],Final_manabou_kanji[[Sr. no.]:[Meaning]],4,0)</f>
        <v>#N/A</v>
      </c>
      <c r="G564" s="37" t="e">
        <f>VLOOKUP(Final_manabou_kanji_select[[#This Row],[Kanji no.]],Final_manabou_kanji[[Sr. no.]:[Meaning]],5,0)</f>
        <v>#N/A</v>
      </c>
      <c r="H564" t="e">
        <f>VLOOKUP(Final_manabou_kanji_select[[#This Row],[Kanji no.]],Final_manabou_kanji[[Sr. no.]:[Meaning]],7,0)</f>
        <v>#N/A</v>
      </c>
      <c r="I564" t="e">
        <f>VLOOKUP(Final_manabou_kanji_select[[#This Row],[Kanji no.]],Final_manabou_kanji[[Sr. no.]:[Meaning]],8,0)</f>
        <v>#N/A</v>
      </c>
      <c r="J564" s="3"/>
    </row>
    <row r="565" spans="2:10" ht="14.25" customHeight="1" x14ac:dyDescent="0.3">
      <c r="B565" s="37">
        <f>ROW()-ROW(Final_manabou_kanji_select[#Headers])</f>
        <v>563</v>
      </c>
      <c r="C5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5" s="37" t="e">
        <f>VLOOKUP(Final_manabou_kanji_select[[#This Row],[Kanji no.]],Raw_data_N2_Kanji[[Sr. no.]:[Lecture_no]],3,0)</f>
        <v>#N/A</v>
      </c>
      <c r="E565" s="37" t="e">
        <f>VLOOKUP(Final_manabou_kanji_select[[#This Row],[Kanji no.]],Final_manabou_kanji[[Sr. no.]:[Meaning]],3,0)</f>
        <v>#N/A</v>
      </c>
      <c r="F565" s="32" t="e">
        <f>VLOOKUP(Final_manabou_kanji_select[[#This Row],[Kanji no.]],Final_manabou_kanji[[Sr. no.]:[Meaning]],4,0)</f>
        <v>#N/A</v>
      </c>
      <c r="G565" s="37" t="e">
        <f>VLOOKUP(Final_manabou_kanji_select[[#This Row],[Kanji no.]],Final_manabou_kanji[[Sr. no.]:[Meaning]],5,0)</f>
        <v>#N/A</v>
      </c>
      <c r="H565" t="e">
        <f>VLOOKUP(Final_manabou_kanji_select[[#This Row],[Kanji no.]],Final_manabou_kanji[[Sr. no.]:[Meaning]],7,0)</f>
        <v>#N/A</v>
      </c>
      <c r="I565" t="e">
        <f>VLOOKUP(Final_manabou_kanji_select[[#This Row],[Kanji no.]],Final_manabou_kanji[[Sr. no.]:[Meaning]],8,0)</f>
        <v>#N/A</v>
      </c>
      <c r="J565" s="3"/>
    </row>
    <row r="566" spans="2:10" ht="14.25" customHeight="1" x14ac:dyDescent="0.3">
      <c r="B566" s="37">
        <f>ROW()-ROW(Final_manabou_kanji_select[#Headers])</f>
        <v>564</v>
      </c>
      <c r="C5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6" s="37" t="e">
        <f>VLOOKUP(Final_manabou_kanji_select[[#This Row],[Kanji no.]],Raw_data_N2_Kanji[[Sr. no.]:[Lecture_no]],3,0)</f>
        <v>#N/A</v>
      </c>
      <c r="E566" s="37" t="e">
        <f>VLOOKUP(Final_manabou_kanji_select[[#This Row],[Kanji no.]],Final_manabou_kanji[[Sr. no.]:[Meaning]],3,0)</f>
        <v>#N/A</v>
      </c>
      <c r="F566" s="32" t="e">
        <f>VLOOKUP(Final_manabou_kanji_select[[#This Row],[Kanji no.]],Final_manabou_kanji[[Sr. no.]:[Meaning]],4,0)</f>
        <v>#N/A</v>
      </c>
      <c r="G566" s="37" t="e">
        <f>VLOOKUP(Final_manabou_kanji_select[[#This Row],[Kanji no.]],Final_manabou_kanji[[Sr. no.]:[Meaning]],5,0)</f>
        <v>#N/A</v>
      </c>
      <c r="H566" t="e">
        <f>VLOOKUP(Final_manabou_kanji_select[[#This Row],[Kanji no.]],Final_manabou_kanji[[Sr. no.]:[Meaning]],7,0)</f>
        <v>#N/A</v>
      </c>
      <c r="I566" t="e">
        <f>VLOOKUP(Final_manabou_kanji_select[[#This Row],[Kanji no.]],Final_manabou_kanji[[Sr. no.]:[Meaning]],8,0)</f>
        <v>#N/A</v>
      </c>
      <c r="J566" s="3"/>
    </row>
    <row r="567" spans="2:10" ht="14.25" customHeight="1" x14ac:dyDescent="0.3">
      <c r="B567" s="37">
        <f>ROW()-ROW(Final_manabou_kanji_select[#Headers])</f>
        <v>565</v>
      </c>
      <c r="C5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7" s="37" t="e">
        <f>VLOOKUP(Final_manabou_kanji_select[[#This Row],[Kanji no.]],Raw_data_N2_Kanji[[Sr. no.]:[Lecture_no]],3,0)</f>
        <v>#N/A</v>
      </c>
      <c r="E567" s="37" t="e">
        <f>VLOOKUP(Final_manabou_kanji_select[[#This Row],[Kanji no.]],Final_manabou_kanji[[Sr. no.]:[Meaning]],3,0)</f>
        <v>#N/A</v>
      </c>
      <c r="F567" s="32" t="e">
        <f>VLOOKUP(Final_manabou_kanji_select[[#This Row],[Kanji no.]],Final_manabou_kanji[[Sr. no.]:[Meaning]],4,0)</f>
        <v>#N/A</v>
      </c>
      <c r="G567" s="37" t="e">
        <f>VLOOKUP(Final_manabou_kanji_select[[#This Row],[Kanji no.]],Final_manabou_kanji[[Sr. no.]:[Meaning]],5,0)</f>
        <v>#N/A</v>
      </c>
      <c r="H567" t="e">
        <f>VLOOKUP(Final_manabou_kanji_select[[#This Row],[Kanji no.]],Final_manabou_kanji[[Sr. no.]:[Meaning]],7,0)</f>
        <v>#N/A</v>
      </c>
      <c r="I567" t="e">
        <f>VLOOKUP(Final_manabou_kanji_select[[#This Row],[Kanji no.]],Final_manabou_kanji[[Sr. no.]:[Meaning]],8,0)</f>
        <v>#N/A</v>
      </c>
      <c r="J567" s="3"/>
    </row>
    <row r="568" spans="2:10" ht="14.25" customHeight="1" x14ac:dyDescent="0.3">
      <c r="B568" s="37">
        <f>ROW()-ROW(Final_manabou_kanji_select[#Headers])</f>
        <v>566</v>
      </c>
      <c r="C5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8" s="37" t="e">
        <f>VLOOKUP(Final_manabou_kanji_select[[#This Row],[Kanji no.]],Raw_data_N2_Kanji[[Sr. no.]:[Lecture_no]],3,0)</f>
        <v>#N/A</v>
      </c>
      <c r="E568" s="37" t="e">
        <f>VLOOKUP(Final_manabou_kanji_select[[#This Row],[Kanji no.]],Final_manabou_kanji[[Sr. no.]:[Meaning]],3,0)</f>
        <v>#N/A</v>
      </c>
      <c r="F568" s="32" t="e">
        <f>VLOOKUP(Final_manabou_kanji_select[[#This Row],[Kanji no.]],Final_manabou_kanji[[Sr. no.]:[Meaning]],4,0)</f>
        <v>#N/A</v>
      </c>
      <c r="G568" s="37" t="e">
        <f>VLOOKUP(Final_manabou_kanji_select[[#This Row],[Kanji no.]],Final_manabou_kanji[[Sr. no.]:[Meaning]],5,0)</f>
        <v>#N/A</v>
      </c>
      <c r="H568" t="e">
        <f>VLOOKUP(Final_manabou_kanji_select[[#This Row],[Kanji no.]],Final_manabou_kanji[[Sr. no.]:[Meaning]],7,0)</f>
        <v>#N/A</v>
      </c>
      <c r="I568" t="e">
        <f>VLOOKUP(Final_manabou_kanji_select[[#This Row],[Kanji no.]],Final_manabou_kanji[[Sr. no.]:[Meaning]],8,0)</f>
        <v>#N/A</v>
      </c>
      <c r="J568" s="3"/>
    </row>
    <row r="569" spans="2:10" ht="14.25" customHeight="1" x14ac:dyDescent="0.3">
      <c r="B569" s="37">
        <f>ROW()-ROW(Final_manabou_kanji_select[#Headers])</f>
        <v>567</v>
      </c>
      <c r="C56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69" s="37" t="e">
        <f>VLOOKUP(Final_manabou_kanji_select[[#This Row],[Kanji no.]],Raw_data_N2_Kanji[[Sr. no.]:[Lecture_no]],3,0)</f>
        <v>#N/A</v>
      </c>
      <c r="E569" s="37" t="e">
        <f>VLOOKUP(Final_manabou_kanji_select[[#This Row],[Kanji no.]],Final_manabou_kanji[[Sr. no.]:[Meaning]],3,0)</f>
        <v>#N/A</v>
      </c>
      <c r="F569" s="32" t="e">
        <f>VLOOKUP(Final_manabou_kanji_select[[#This Row],[Kanji no.]],Final_manabou_kanji[[Sr. no.]:[Meaning]],4,0)</f>
        <v>#N/A</v>
      </c>
      <c r="G569" s="37" t="e">
        <f>VLOOKUP(Final_manabou_kanji_select[[#This Row],[Kanji no.]],Final_manabou_kanji[[Sr. no.]:[Meaning]],5,0)</f>
        <v>#N/A</v>
      </c>
      <c r="H569" t="e">
        <f>VLOOKUP(Final_manabou_kanji_select[[#This Row],[Kanji no.]],Final_manabou_kanji[[Sr. no.]:[Meaning]],7,0)</f>
        <v>#N/A</v>
      </c>
      <c r="I569" t="e">
        <f>VLOOKUP(Final_manabou_kanji_select[[#This Row],[Kanji no.]],Final_manabou_kanji[[Sr. no.]:[Meaning]],8,0)</f>
        <v>#N/A</v>
      </c>
      <c r="J569" s="3"/>
    </row>
    <row r="570" spans="2:10" ht="14.25" customHeight="1" x14ac:dyDescent="0.3">
      <c r="B570" s="37">
        <f>ROW()-ROW(Final_manabou_kanji_select[#Headers])</f>
        <v>568</v>
      </c>
      <c r="C57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0" s="37" t="e">
        <f>VLOOKUP(Final_manabou_kanji_select[[#This Row],[Kanji no.]],Raw_data_N2_Kanji[[Sr. no.]:[Lecture_no]],3,0)</f>
        <v>#N/A</v>
      </c>
      <c r="E570" s="37" t="e">
        <f>VLOOKUP(Final_manabou_kanji_select[[#This Row],[Kanji no.]],Final_manabou_kanji[[Sr. no.]:[Meaning]],3,0)</f>
        <v>#N/A</v>
      </c>
      <c r="F570" s="32" t="e">
        <f>VLOOKUP(Final_manabou_kanji_select[[#This Row],[Kanji no.]],Final_manabou_kanji[[Sr. no.]:[Meaning]],4,0)</f>
        <v>#N/A</v>
      </c>
      <c r="G570" s="37" t="e">
        <f>VLOOKUP(Final_manabou_kanji_select[[#This Row],[Kanji no.]],Final_manabou_kanji[[Sr. no.]:[Meaning]],5,0)</f>
        <v>#N/A</v>
      </c>
      <c r="H570" t="e">
        <f>VLOOKUP(Final_manabou_kanji_select[[#This Row],[Kanji no.]],Final_manabou_kanji[[Sr. no.]:[Meaning]],7,0)</f>
        <v>#N/A</v>
      </c>
      <c r="I570" t="e">
        <f>VLOOKUP(Final_manabou_kanji_select[[#This Row],[Kanji no.]],Final_manabou_kanji[[Sr. no.]:[Meaning]],8,0)</f>
        <v>#N/A</v>
      </c>
      <c r="J570" s="3"/>
    </row>
    <row r="571" spans="2:10" ht="14.25" customHeight="1" x14ac:dyDescent="0.3">
      <c r="B571" s="37">
        <f>ROW()-ROW(Final_manabou_kanji_select[#Headers])</f>
        <v>569</v>
      </c>
      <c r="C57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1" s="37" t="e">
        <f>VLOOKUP(Final_manabou_kanji_select[[#This Row],[Kanji no.]],Raw_data_N2_Kanji[[Sr. no.]:[Lecture_no]],3,0)</f>
        <v>#N/A</v>
      </c>
      <c r="E571" s="37" t="e">
        <f>VLOOKUP(Final_manabou_kanji_select[[#This Row],[Kanji no.]],Final_manabou_kanji[[Sr. no.]:[Meaning]],3,0)</f>
        <v>#N/A</v>
      </c>
      <c r="F571" s="32" t="e">
        <f>VLOOKUP(Final_manabou_kanji_select[[#This Row],[Kanji no.]],Final_manabou_kanji[[Sr. no.]:[Meaning]],4,0)</f>
        <v>#N/A</v>
      </c>
      <c r="G571" s="37" t="e">
        <f>VLOOKUP(Final_manabou_kanji_select[[#This Row],[Kanji no.]],Final_manabou_kanji[[Sr. no.]:[Meaning]],5,0)</f>
        <v>#N/A</v>
      </c>
      <c r="H571" t="e">
        <f>VLOOKUP(Final_manabou_kanji_select[[#This Row],[Kanji no.]],Final_manabou_kanji[[Sr. no.]:[Meaning]],7,0)</f>
        <v>#N/A</v>
      </c>
      <c r="I571" t="e">
        <f>VLOOKUP(Final_manabou_kanji_select[[#This Row],[Kanji no.]],Final_manabou_kanji[[Sr. no.]:[Meaning]],8,0)</f>
        <v>#N/A</v>
      </c>
      <c r="J571" s="3"/>
    </row>
    <row r="572" spans="2:10" ht="14.25" customHeight="1" x14ac:dyDescent="0.3">
      <c r="B572" s="37">
        <f>ROW()-ROW(Final_manabou_kanji_select[#Headers])</f>
        <v>570</v>
      </c>
      <c r="C57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2" s="37" t="e">
        <f>VLOOKUP(Final_manabou_kanji_select[[#This Row],[Kanji no.]],Raw_data_N2_Kanji[[Sr. no.]:[Lecture_no]],3,0)</f>
        <v>#N/A</v>
      </c>
      <c r="E572" s="37" t="e">
        <f>VLOOKUP(Final_manabou_kanji_select[[#This Row],[Kanji no.]],Final_manabou_kanji[[Sr. no.]:[Meaning]],3,0)</f>
        <v>#N/A</v>
      </c>
      <c r="F572" s="32" t="e">
        <f>VLOOKUP(Final_manabou_kanji_select[[#This Row],[Kanji no.]],Final_manabou_kanji[[Sr. no.]:[Meaning]],4,0)</f>
        <v>#N/A</v>
      </c>
      <c r="G572" s="37" t="e">
        <f>VLOOKUP(Final_manabou_kanji_select[[#This Row],[Kanji no.]],Final_manabou_kanji[[Sr. no.]:[Meaning]],5,0)</f>
        <v>#N/A</v>
      </c>
      <c r="H572" t="e">
        <f>VLOOKUP(Final_manabou_kanji_select[[#This Row],[Kanji no.]],Final_manabou_kanji[[Sr. no.]:[Meaning]],7,0)</f>
        <v>#N/A</v>
      </c>
      <c r="I572" t="e">
        <f>VLOOKUP(Final_manabou_kanji_select[[#This Row],[Kanji no.]],Final_manabou_kanji[[Sr. no.]:[Meaning]],8,0)</f>
        <v>#N/A</v>
      </c>
      <c r="J572" s="3"/>
    </row>
    <row r="573" spans="2:10" ht="14.25" customHeight="1" x14ac:dyDescent="0.3">
      <c r="B573" s="37">
        <f>ROW()-ROW(Final_manabou_kanji_select[#Headers])</f>
        <v>571</v>
      </c>
      <c r="C57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3" s="37" t="e">
        <f>VLOOKUP(Final_manabou_kanji_select[[#This Row],[Kanji no.]],Raw_data_N2_Kanji[[Sr. no.]:[Lecture_no]],3,0)</f>
        <v>#N/A</v>
      </c>
      <c r="E573" s="37" t="e">
        <f>VLOOKUP(Final_manabou_kanji_select[[#This Row],[Kanji no.]],Final_manabou_kanji[[Sr. no.]:[Meaning]],3,0)</f>
        <v>#N/A</v>
      </c>
      <c r="F573" s="32" t="e">
        <f>VLOOKUP(Final_manabou_kanji_select[[#This Row],[Kanji no.]],Final_manabou_kanji[[Sr. no.]:[Meaning]],4,0)</f>
        <v>#N/A</v>
      </c>
      <c r="G573" s="37" t="e">
        <f>VLOOKUP(Final_manabou_kanji_select[[#This Row],[Kanji no.]],Final_manabou_kanji[[Sr. no.]:[Meaning]],5,0)</f>
        <v>#N/A</v>
      </c>
      <c r="H573" t="e">
        <f>VLOOKUP(Final_manabou_kanji_select[[#This Row],[Kanji no.]],Final_manabou_kanji[[Sr. no.]:[Meaning]],7,0)</f>
        <v>#N/A</v>
      </c>
      <c r="I573" t="e">
        <f>VLOOKUP(Final_manabou_kanji_select[[#This Row],[Kanji no.]],Final_manabou_kanji[[Sr. no.]:[Meaning]],8,0)</f>
        <v>#N/A</v>
      </c>
      <c r="J573" s="3"/>
    </row>
    <row r="574" spans="2:10" ht="14.25" customHeight="1" x14ac:dyDescent="0.3">
      <c r="B574" s="37">
        <f>ROW()-ROW(Final_manabou_kanji_select[#Headers])</f>
        <v>572</v>
      </c>
      <c r="C57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4" s="37" t="e">
        <f>VLOOKUP(Final_manabou_kanji_select[[#This Row],[Kanji no.]],Raw_data_N2_Kanji[[Sr. no.]:[Lecture_no]],3,0)</f>
        <v>#N/A</v>
      </c>
      <c r="E574" s="37" t="e">
        <f>VLOOKUP(Final_manabou_kanji_select[[#This Row],[Kanji no.]],Final_manabou_kanji[[Sr. no.]:[Meaning]],3,0)</f>
        <v>#N/A</v>
      </c>
      <c r="F574" s="32" t="e">
        <f>VLOOKUP(Final_manabou_kanji_select[[#This Row],[Kanji no.]],Final_manabou_kanji[[Sr. no.]:[Meaning]],4,0)</f>
        <v>#N/A</v>
      </c>
      <c r="G574" s="37" t="e">
        <f>VLOOKUP(Final_manabou_kanji_select[[#This Row],[Kanji no.]],Final_manabou_kanji[[Sr. no.]:[Meaning]],5,0)</f>
        <v>#N/A</v>
      </c>
      <c r="H574" t="e">
        <f>VLOOKUP(Final_manabou_kanji_select[[#This Row],[Kanji no.]],Final_manabou_kanji[[Sr. no.]:[Meaning]],7,0)</f>
        <v>#N/A</v>
      </c>
      <c r="I574" t="e">
        <f>VLOOKUP(Final_manabou_kanji_select[[#This Row],[Kanji no.]],Final_manabou_kanji[[Sr. no.]:[Meaning]],8,0)</f>
        <v>#N/A</v>
      </c>
      <c r="J574" s="3"/>
    </row>
    <row r="575" spans="2:10" ht="14.25" customHeight="1" x14ac:dyDescent="0.3">
      <c r="B575" s="37">
        <f>ROW()-ROW(Final_manabou_kanji_select[#Headers])</f>
        <v>573</v>
      </c>
      <c r="C57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5" s="37" t="e">
        <f>VLOOKUP(Final_manabou_kanji_select[[#This Row],[Kanji no.]],Raw_data_N2_Kanji[[Sr. no.]:[Lecture_no]],3,0)</f>
        <v>#N/A</v>
      </c>
      <c r="E575" s="37" t="e">
        <f>VLOOKUP(Final_manabou_kanji_select[[#This Row],[Kanji no.]],Final_manabou_kanji[[Sr. no.]:[Meaning]],3,0)</f>
        <v>#N/A</v>
      </c>
      <c r="F575" s="32" t="e">
        <f>VLOOKUP(Final_manabou_kanji_select[[#This Row],[Kanji no.]],Final_manabou_kanji[[Sr. no.]:[Meaning]],4,0)</f>
        <v>#N/A</v>
      </c>
      <c r="G575" s="37" t="e">
        <f>VLOOKUP(Final_manabou_kanji_select[[#This Row],[Kanji no.]],Final_manabou_kanji[[Sr. no.]:[Meaning]],5,0)</f>
        <v>#N/A</v>
      </c>
      <c r="H575" t="e">
        <f>VLOOKUP(Final_manabou_kanji_select[[#This Row],[Kanji no.]],Final_manabou_kanji[[Sr. no.]:[Meaning]],7,0)</f>
        <v>#N/A</v>
      </c>
      <c r="I575" t="e">
        <f>VLOOKUP(Final_manabou_kanji_select[[#This Row],[Kanji no.]],Final_manabou_kanji[[Sr. no.]:[Meaning]],8,0)</f>
        <v>#N/A</v>
      </c>
      <c r="J575" s="3"/>
    </row>
    <row r="576" spans="2:10" ht="14.25" customHeight="1" x14ac:dyDescent="0.3">
      <c r="B576" s="37">
        <f>ROW()-ROW(Final_manabou_kanji_select[#Headers])</f>
        <v>574</v>
      </c>
      <c r="C57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6" s="37" t="e">
        <f>VLOOKUP(Final_manabou_kanji_select[[#This Row],[Kanji no.]],Raw_data_N2_Kanji[[Sr. no.]:[Lecture_no]],3,0)</f>
        <v>#N/A</v>
      </c>
      <c r="E576" s="37" t="e">
        <f>VLOOKUP(Final_manabou_kanji_select[[#This Row],[Kanji no.]],Final_manabou_kanji[[Sr. no.]:[Meaning]],3,0)</f>
        <v>#N/A</v>
      </c>
      <c r="F576" s="32" t="e">
        <f>VLOOKUP(Final_manabou_kanji_select[[#This Row],[Kanji no.]],Final_manabou_kanji[[Sr. no.]:[Meaning]],4,0)</f>
        <v>#N/A</v>
      </c>
      <c r="G576" s="37" t="e">
        <f>VLOOKUP(Final_manabou_kanji_select[[#This Row],[Kanji no.]],Final_manabou_kanji[[Sr. no.]:[Meaning]],5,0)</f>
        <v>#N/A</v>
      </c>
      <c r="H576" t="e">
        <f>VLOOKUP(Final_manabou_kanji_select[[#This Row],[Kanji no.]],Final_manabou_kanji[[Sr. no.]:[Meaning]],7,0)</f>
        <v>#N/A</v>
      </c>
      <c r="I576" t="e">
        <f>VLOOKUP(Final_manabou_kanji_select[[#This Row],[Kanji no.]],Final_manabou_kanji[[Sr. no.]:[Meaning]],8,0)</f>
        <v>#N/A</v>
      </c>
      <c r="J576" s="3"/>
    </row>
    <row r="577" spans="2:10" ht="14.25" customHeight="1" x14ac:dyDescent="0.3">
      <c r="B577" s="37">
        <f>ROW()-ROW(Final_manabou_kanji_select[#Headers])</f>
        <v>575</v>
      </c>
      <c r="C57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7" s="37" t="e">
        <f>VLOOKUP(Final_manabou_kanji_select[[#This Row],[Kanji no.]],Raw_data_N2_Kanji[[Sr. no.]:[Lecture_no]],3,0)</f>
        <v>#N/A</v>
      </c>
      <c r="E577" s="37" t="e">
        <f>VLOOKUP(Final_manabou_kanji_select[[#This Row],[Kanji no.]],Final_manabou_kanji[[Sr. no.]:[Meaning]],3,0)</f>
        <v>#N/A</v>
      </c>
      <c r="F577" s="32" t="e">
        <f>VLOOKUP(Final_manabou_kanji_select[[#This Row],[Kanji no.]],Final_manabou_kanji[[Sr. no.]:[Meaning]],4,0)</f>
        <v>#N/A</v>
      </c>
      <c r="G577" s="37" t="e">
        <f>VLOOKUP(Final_manabou_kanji_select[[#This Row],[Kanji no.]],Final_manabou_kanji[[Sr. no.]:[Meaning]],5,0)</f>
        <v>#N/A</v>
      </c>
      <c r="H577" t="e">
        <f>VLOOKUP(Final_manabou_kanji_select[[#This Row],[Kanji no.]],Final_manabou_kanji[[Sr. no.]:[Meaning]],7,0)</f>
        <v>#N/A</v>
      </c>
      <c r="I577" t="e">
        <f>VLOOKUP(Final_manabou_kanji_select[[#This Row],[Kanji no.]],Final_manabou_kanji[[Sr. no.]:[Meaning]],8,0)</f>
        <v>#N/A</v>
      </c>
      <c r="J577" s="3"/>
    </row>
    <row r="578" spans="2:10" ht="14.25" customHeight="1" x14ac:dyDescent="0.3">
      <c r="B578" s="37">
        <f>ROW()-ROW(Final_manabou_kanji_select[#Headers])</f>
        <v>576</v>
      </c>
      <c r="C57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8" s="37" t="e">
        <f>VLOOKUP(Final_manabou_kanji_select[[#This Row],[Kanji no.]],Raw_data_N2_Kanji[[Sr. no.]:[Lecture_no]],3,0)</f>
        <v>#N/A</v>
      </c>
      <c r="E578" s="37" t="e">
        <f>VLOOKUP(Final_manabou_kanji_select[[#This Row],[Kanji no.]],Final_manabou_kanji[[Sr. no.]:[Meaning]],3,0)</f>
        <v>#N/A</v>
      </c>
      <c r="F578" s="32" t="e">
        <f>VLOOKUP(Final_manabou_kanji_select[[#This Row],[Kanji no.]],Final_manabou_kanji[[Sr. no.]:[Meaning]],4,0)</f>
        <v>#N/A</v>
      </c>
      <c r="G578" s="37" t="e">
        <f>VLOOKUP(Final_manabou_kanji_select[[#This Row],[Kanji no.]],Final_manabou_kanji[[Sr. no.]:[Meaning]],5,0)</f>
        <v>#N/A</v>
      </c>
      <c r="H578" t="e">
        <f>VLOOKUP(Final_manabou_kanji_select[[#This Row],[Kanji no.]],Final_manabou_kanji[[Sr. no.]:[Meaning]],7,0)</f>
        <v>#N/A</v>
      </c>
      <c r="I578" t="e">
        <f>VLOOKUP(Final_manabou_kanji_select[[#This Row],[Kanji no.]],Final_manabou_kanji[[Sr. no.]:[Meaning]],8,0)</f>
        <v>#N/A</v>
      </c>
      <c r="J578" s="3"/>
    </row>
    <row r="579" spans="2:10" ht="14.25" customHeight="1" x14ac:dyDescent="0.3">
      <c r="B579" s="37">
        <f>ROW()-ROW(Final_manabou_kanji_select[#Headers])</f>
        <v>577</v>
      </c>
      <c r="C57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79" s="37" t="e">
        <f>VLOOKUP(Final_manabou_kanji_select[[#This Row],[Kanji no.]],Raw_data_N2_Kanji[[Sr. no.]:[Lecture_no]],3,0)</f>
        <v>#N/A</v>
      </c>
      <c r="E579" s="37" t="e">
        <f>VLOOKUP(Final_manabou_kanji_select[[#This Row],[Kanji no.]],Final_manabou_kanji[[Sr. no.]:[Meaning]],3,0)</f>
        <v>#N/A</v>
      </c>
      <c r="F579" s="32" t="e">
        <f>VLOOKUP(Final_manabou_kanji_select[[#This Row],[Kanji no.]],Final_manabou_kanji[[Sr. no.]:[Meaning]],4,0)</f>
        <v>#N/A</v>
      </c>
      <c r="G579" s="37" t="e">
        <f>VLOOKUP(Final_manabou_kanji_select[[#This Row],[Kanji no.]],Final_manabou_kanji[[Sr. no.]:[Meaning]],5,0)</f>
        <v>#N/A</v>
      </c>
      <c r="H579" t="e">
        <f>VLOOKUP(Final_manabou_kanji_select[[#This Row],[Kanji no.]],Final_manabou_kanji[[Sr. no.]:[Meaning]],7,0)</f>
        <v>#N/A</v>
      </c>
      <c r="I579" t="e">
        <f>VLOOKUP(Final_manabou_kanji_select[[#This Row],[Kanji no.]],Final_manabou_kanji[[Sr. no.]:[Meaning]],8,0)</f>
        <v>#N/A</v>
      </c>
      <c r="J579" s="3"/>
    </row>
    <row r="580" spans="2:10" ht="14.25" customHeight="1" x14ac:dyDescent="0.3">
      <c r="B580" s="37">
        <f>ROW()-ROW(Final_manabou_kanji_select[#Headers])</f>
        <v>578</v>
      </c>
      <c r="C58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0" s="37" t="e">
        <f>VLOOKUP(Final_manabou_kanji_select[[#This Row],[Kanji no.]],Raw_data_N2_Kanji[[Sr. no.]:[Lecture_no]],3,0)</f>
        <v>#N/A</v>
      </c>
      <c r="E580" s="37" t="e">
        <f>VLOOKUP(Final_manabou_kanji_select[[#This Row],[Kanji no.]],Final_manabou_kanji[[Sr. no.]:[Meaning]],3,0)</f>
        <v>#N/A</v>
      </c>
      <c r="F580" s="32" t="e">
        <f>VLOOKUP(Final_manabou_kanji_select[[#This Row],[Kanji no.]],Final_manabou_kanji[[Sr. no.]:[Meaning]],4,0)</f>
        <v>#N/A</v>
      </c>
      <c r="G580" s="37" t="e">
        <f>VLOOKUP(Final_manabou_kanji_select[[#This Row],[Kanji no.]],Final_manabou_kanji[[Sr. no.]:[Meaning]],5,0)</f>
        <v>#N/A</v>
      </c>
      <c r="H580" t="e">
        <f>VLOOKUP(Final_manabou_kanji_select[[#This Row],[Kanji no.]],Final_manabou_kanji[[Sr. no.]:[Meaning]],7,0)</f>
        <v>#N/A</v>
      </c>
      <c r="I580" t="e">
        <f>VLOOKUP(Final_manabou_kanji_select[[#This Row],[Kanji no.]],Final_manabou_kanji[[Sr. no.]:[Meaning]],8,0)</f>
        <v>#N/A</v>
      </c>
      <c r="J580" s="3"/>
    </row>
    <row r="581" spans="2:10" ht="14.25" customHeight="1" x14ac:dyDescent="0.3">
      <c r="B581" s="37">
        <f>ROW()-ROW(Final_manabou_kanji_select[#Headers])</f>
        <v>579</v>
      </c>
      <c r="C58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1" s="37" t="e">
        <f>VLOOKUP(Final_manabou_kanji_select[[#This Row],[Kanji no.]],Raw_data_N2_Kanji[[Sr. no.]:[Lecture_no]],3,0)</f>
        <v>#N/A</v>
      </c>
      <c r="E581" s="37" t="e">
        <f>VLOOKUP(Final_manabou_kanji_select[[#This Row],[Kanji no.]],Final_manabou_kanji[[Sr. no.]:[Meaning]],3,0)</f>
        <v>#N/A</v>
      </c>
      <c r="F581" s="32" t="e">
        <f>VLOOKUP(Final_manabou_kanji_select[[#This Row],[Kanji no.]],Final_manabou_kanji[[Sr. no.]:[Meaning]],4,0)</f>
        <v>#N/A</v>
      </c>
      <c r="G581" s="37" t="e">
        <f>VLOOKUP(Final_manabou_kanji_select[[#This Row],[Kanji no.]],Final_manabou_kanji[[Sr. no.]:[Meaning]],5,0)</f>
        <v>#N/A</v>
      </c>
      <c r="H581" t="e">
        <f>VLOOKUP(Final_manabou_kanji_select[[#This Row],[Kanji no.]],Final_manabou_kanji[[Sr. no.]:[Meaning]],7,0)</f>
        <v>#N/A</v>
      </c>
      <c r="I581" t="e">
        <f>VLOOKUP(Final_manabou_kanji_select[[#This Row],[Kanji no.]],Final_manabou_kanji[[Sr. no.]:[Meaning]],8,0)</f>
        <v>#N/A</v>
      </c>
      <c r="J581" s="3"/>
    </row>
    <row r="582" spans="2:10" ht="14.25" customHeight="1" x14ac:dyDescent="0.3">
      <c r="B582" s="37">
        <f>ROW()-ROW(Final_manabou_kanji_select[#Headers])</f>
        <v>580</v>
      </c>
      <c r="C58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2" s="37" t="e">
        <f>VLOOKUP(Final_manabou_kanji_select[[#This Row],[Kanji no.]],Raw_data_N2_Kanji[[Sr. no.]:[Lecture_no]],3,0)</f>
        <v>#N/A</v>
      </c>
      <c r="E582" s="37" t="e">
        <f>VLOOKUP(Final_manabou_kanji_select[[#This Row],[Kanji no.]],Final_manabou_kanji[[Sr. no.]:[Meaning]],3,0)</f>
        <v>#N/A</v>
      </c>
      <c r="F582" s="32" t="e">
        <f>VLOOKUP(Final_manabou_kanji_select[[#This Row],[Kanji no.]],Final_manabou_kanji[[Sr. no.]:[Meaning]],4,0)</f>
        <v>#N/A</v>
      </c>
      <c r="G582" s="37" t="e">
        <f>VLOOKUP(Final_manabou_kanji_select[[#This Row],[Kanji no.]],Final_manabou_kanji[[Sr. no.]:[Meaning]],5,0)</f>
        <v>#N/A</v>
      </c>
      <c r="H582" t="e">
        <f>VLOOKUP(Final_manabou_kanji_select[[#This Row],[Kanji no.]],Final_manabou_kanji[[Sr. no.]:[Meaning]],7,0)</f>
        <v>#N/A</v>
      </c>
      <c r="I582" t="e">
        <f>VLOOKUP(Final_manabou_kanji_select[[#This Row],[Kanji no.]],Final_manabou_kanji[[Sr. no.]:[Meaning]],8,0)</f>
        <v>#N/A</v>
      </c>
      <c r="J582" s="3"/>
    </row>
    <row r="583" spans="2:10" ht="14.25" customHeight="1" x14ac:dyDescent="0.3">
      <c r="B583" s="37">
        <f>ROW()-ROW(Final_manabou_kanji_select[#Headers])</f>
        <v>581</v>
      </c>
      <c r="C58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3" s="37" t="e">
        <f>VLOOKUP(Final_manabou_kanji_select[[#This Row],[Kanji no.]],Raw_data_N2_Kanji[[Sr. no.]:[Lecture_no]],3,0)</f>
        <v>#N/A</v>
      </c>
      <c r="E583" s="37" t="e">
        <f>VLOOKUP(Final_manabou_kanji_select[[#This Row],[Kanji no.]],Final_manabou_kanji[[Sr. no.]:[Meaning]],3,0)</f>
        <v>#N/A</v>
      </c>
      <c r="F583" s="32" t="e">
        <f>VLOOKUP(Final_manabou_kanji_select[[#This Row],[Kanji no.]],Final_manabou_kanji[[Sr. no.]:[Meaning]],4,0)</f>
        <v>#N/A</v>
      </c>
      <c r="G583" s="37" t="e">
        <f>VLOOKUP(Final_manabou_kanji_select[[#This Row],[Kanji no.]],Final_manabou_kanji[[Sr. no.]:[Meaning]],5,0)</f>
        <v>#N/A</v>
      </c>
      <c r="H583" t="e">
        <f>VLOOKUP(Final_manabou_kanji_select[[#This Row],[Kanji no.]],Final_manabou_kanji[[Sr. no.]:[Meaning]],7,0)</f>
        <v>#N/A</v>
      </c>
      <c r="I583" t="e">
        <f>VLOOKUP(Final_manabou_kanji_select[[#This Row],[Kanji no.]],Final_manabou_kanji[[Sr. no.]:[Meaning]],8,0)</f>
        <v>#N/A</v>
      </c>
      <c r="J583" s="3"/>
    </row>
    <row r="584" spans="2:10" ht="14.25" customHeight="1" x14ac:dyDescent="0.3">
      <c r="B584" s="37">
        <f>ROW()-ROW(Final_manabou_kanji_select[#Headers])</f>
        <v>582</v>
      </c>
      <c r="C58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4" s="37" t="e">
        <f>VLOOKUP(Final_manabou_kanji_select[[#This Row],[Kanji no.]],Raw_data_N2_Kanji[[Sr. no.]:[Lecture_no]],3,0)</f>
        <v>#N/A</v>
      </c>
      <c r="E584" s="37" t="e">
        <f>VLOOKUP(Final_manabou_kanji_select[[#This Row],[Kanji no.]],Final_manabou_kanji[[Sr. no.]:[Meaning]],3,0)</f>
        <v>#N/A</v>
      </c>
      <c r="F584" s="32" t="e">
        <f>VLOOKUP(Final_manabou_kanji_select[[#This Row],[Kanji no.]],Final_manabou_kanji[[Sr. no.]:[Meaning]],4,0)</f>
        <v>#N/A</v>
      </c>
      <c r="G584" s="37" t="e">
        <f>VLOOKUP(Final_manabou_kanji_select[[#This Row],[Kanji no.]],Final_manabou_kanji[[Sr. no.]:[Meaning]],5,0)</f>
        <v>#N/A</v>
      </c>
      <c r="H584" t="e">
        <f>VLOOKUP(Final_manabou_kanji_select[[#This Row],[Kanji no.]],Final_manabou_kanji[[Sr. no.]:[Meaning]],7,0)</f>
        <v>#N/A</v>
      </c>
      <c r="I584" t="e">
        <f>VLOOKUP(Final_manabou_kanji_select[[#This Row],[Kanji no.]],Final_manabou_kanji[[Sr. no.]:[Meaning]],8,0)</f>
        <v>#N/A</v>
      </c>
      <c r="J584" s="3"/>
    </row>
    <row r="585" spans="2:10" ht="14.25" customHeight="1" x14ac:dyDescent="0.3">
      <c r="B585" s="37">
        <f>ROW()-ROW(Final_manabou_kanji_select[#Headers])</f>
        <v>583</v>
      </c>
      <c r="C58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5" s="37" t="e">
        <f>VLOOKUP(Final_manabou_kanji_select[[#This Row],[Kanji no.]],Raw_data_N2_Kanji[[Sr. no.]:[Lecture_no]],3,0)</f>
        <v>#N/A</v>
      </c>
      <c r="E585" s="37" t="e">
        <f>VLOOKUP(Final_manabou_kanji_select[[#This Row],[Kanji no.]],Final_manabou_kanji[[Sr. no.]:[Meaning]],3,0)</f>
        <v>#N/A</v>
      </c>
      <c r="F585" s="32" t="e">
        <f>VLOOKUP(Final_manabou_kanji_select[[#This Row],[Kanji no.]],Final_manabou_kanji[[Sr. no.]:[Meaning]],4,0)</f>
        <v>#N/A</v>
      </c>
      <c r="G585" s="37" t="e">
        <f>VLOOKUP(Final_manabou_kanji_select[[#This Row],[Kanji no.]],Final_manabou_kanji[[Sr. no.]:[Meaning]],5,0)</f>
        <v>#N/A</v>
      </c>
      <c r="H585" t="e">
        <f>VLOOKUP(Final_manabou_kanji_select[[#This Row],[Kanji no.]],Final_manabou_kanji[[Sr. no.]:[Meaning]],7,0)</f>
        <v>#N/A</v>
      </c>
      <c r="I585" t="e">
        <f>VLOOKUP(Final_manabou_kanji_select[[#This Row],[Kanji no.]],Final_manabou_kanji[[Sr. no.]:[Meaning]],8,0)</f>
        <v>#N/A</v>
      </c>
      <c r="J585" s="3"/>
    </row>
    <row r="586" spans="2:10" ht="14.25" customHeight="1" x14ac:dyDescent="0.3">
      <c r="B586" s="37">
        <f>ROW()-ROW(Final_manabou_kanji_select[#Headers])</f>
        <v>584</v>
      </c>
      <c r="C58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6" s="37" t="e">
        <f>VLOOKUP(Final_manabou_kanji_select[[#This Row],[Kanji no.]],Raw_data_N2_Kanji[[Sr. no.]:[Lecture_no]],3,0)</f>
        <v>#N/A</v>
      </c>
      <c r="E586" s="37" t="e">
        <f>VLOOKUP(Final_manabou_kanji_select[[#This Row],[Kanji no.]],Final_manabou_kanji[[Sr. no.]:[Meaning]],3,0)</f>
        <v>#N/A</v>
      </c>
      <c r="F586" s="32" t="e">
        <f>VLOOKUP(Final_manabou_kanji_select[[#This Row],[Kanji no.]],Final_manabou_kanji[[Sr. no.]:[Meaning]],4,0)</f>
        <v>#N/A</v>
      </c>
      <c r="G586" s="37" t="e">
        <f>VLOOKUP(Final_manabou_kanji_select[[#This Row],[Kanji no.]],Final_manabou_kanji[[Sr. no.]:[Meaning]],5,0)</f>
        <v>#N/A</v>
      </c>
      <c r="H586" t="e">
        <f>VLOOKUP(Final_manabou_kanji_select[[#This Row],[Kanji no.]],Final_manabou_kanji[[Sr. no.]:[Meaning]],7,0)</f>
        <v>#N/A</v>
      </c>
      <c r="I586" t="e">
        <f>VLOOKUP(Final_manabou_kanji_select[[#This Row],[Kanji no.]],Final_manabou_kanji[[Sr. no.]:[Meaning]],8,0)</f>
        <v>#N/A</v>
      </c>
      <c r="J586" s="3"/>
    </row>
    <row r="587" spans="2:10" ht="14.25" customHeight="1" x14ac:dyDescent="0.3">
      <c r="B587" s="37">
        <f>ROW()-ROW(Final_manabou_kanji_select[#Headers])</f>
        <v>585</v>
      </c>
      <c r="C58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7" s="37" t="e">
        <f>VLOOKUP(Final_manabou_kanji_select[[#This Row],[Kanji no.]],Raw_data_N2_Kanji[[Sr. no.]:[Lecture_no]],3,0)</f>
        <v>#N/A</v>
      </c>
      <c r="E587" s="37" t="e">
        <f>VLOOKUP(Final_manabou_kanji_select[[#This Row],[Kanji no.]],Final_manabou_kanji[[Sr. no.]:[Meaning]],3,0)</f>
        <v>#N/A</v>
      </c>
      <c r="F587" s="32" t="e">
        <f>VLOOKUP(Final_manabou_kanji_select[[#This Row],[Kanji no.]],Final_manabou_kanji[[Sr. no.]:[Meaning]],4,0)</f>
        <v>#N/A</v>
      </c>
      <c r="G587" s="37" t="e">
        <f>VLOOKUP(Final_manabou_kanji_select[[#This Row],[Kanji no.]],Final_manabou_kanji[[Sr. no.]:[Meaning]],5,0)</f>
        <v>#N/A</v>
      </c>
      <c r="H587" t="e">
        <f>VLOOKUP(Final_manabou_kanji_select[[#This Row],[Kanji no.]],Final_manabou_kanji[[Sr. no.]:[Meaning]],7,0)</f>
        <v>#N/A</v>
      </c>
      <c r="I587" t="e">
        <f>VLOOKUP(Final_manabou_kanji_select[[#This Row],[Kanji no.]],Final_manabou_kanji[[Sr. no.]:[Meaning]],8,0)</f>
        <v>#N/A</v>
      </c>
      <c r="J587" s="3"/>
    </row>
    <row r="588" spans="2:10" ht="14.25" customHeight="1" x14ac:dyDescent="0.3">
      <c r="B588" s="37">
        <f>ROW()-ROW(Final_manabou_kanji_select[#Headers])</f>
        <v>586</v>
      </c>
      <c r="C58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8" s="37" t="e">
        <f>VLOOKUP(Final_manabou_kanji_select[[#This Row],[Kanji no.]],Raw_data_N2_Kanji[[Sr. no.]:[Lecture_no]],3,0)</f>
        <v>#N/A</v>
      </c>
      <c r="E588" s="37" t="e">
        <f>VLOOKUP(Final_manabou_kanji_select[[#This Row],[Kanji no.]],Final_manabou_kanji[[Sr. no.]:[Meaning]],3,0)</f>
        <v>#N/A</v>
      </c>
      <c r="F588" s="32" t="e">
        <f>VLOOKUP(Final_manabou_kanji_select[[#This Row],[Kanji no.]],Final_manabou_kanji[[Sr. no.]:[Meaning]],4,0)</f>
        <v>#N/A</v>
      </c>
      <c r="G588" s="37" t="e">
        <f>VLOOKUP(Final_manabou_kanji_select[[#This Row],[Kanji no.]],Final_manabou_kanji[[Sr. no.]:[Meaning]],5,0)</f>
        <v>#N/A</v>
      </c>
      <c r="H588" t="e">
        <f>VLOOKUP(Final_manabou_kanji_select[[#This Row],[Kanji no.]],Final_manabou_kanji[[Sr. no.]:[Meaning]],7,0)</f>
        <v>#N/A</v>
      </c>
      <c r="I588" t="e">
        <f>VLOOKUP(Final_manabou_kanji_select[[#This Row],[Kanji no.]],Final_manabou_kanji[[Sr. no.]:[Meaning]],8,0)</f>
        <v>#N/A</v>
      </c>
      <c r="J588" s="3"/>
    </row>
    <row r="589" spans="2:10" ht="14.25" customHeight="1" x14ac:dyDescent="0.3">
      <c r="B589" s="37">
        <f>ROW()-ROW(Final_manabou_kanji_select[#Headers])</f>
        <v>587</v>
      </c>
      <c r="C58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89" s="37" t="e">
        <f>VLOOKUP(Final_manabou_kanji_select[[#This Row],[Kanji no.]],Raw_data_N2_Kanji[[Sr. no.]:[Lecture_no]],3,0)</f>
        <v>#N/A</v>
      </c>
      <c r="E589" s="37" t="e">
        <f>VLOOKUP(Final_manabou_kanji_select[[#This Row],[Kanji no.]],Final_manabou_kanji[[Sr. no.]:[Meaning]],3,0)</f>
        <v>#N/A</v>
      </c>
      <c r="F589" s="32" t="e">
        <f>VLOOKUP(Final_manabou_kanji_select[[#This Row],[Kanji no.]],Final_manabou_kanji[[Sr. no.]:[Meaning]],4,0)</f>
        <v>#N/A</v>
      </c>
      <c r="G589" s="37" t="e">
        <f>VLOOKUP(Final_manabou_kanji_select[[#This Row],[Kanji no.]],Final_manabou_kanji[[Sr. no.]:[Meaning]],5,0)</f>
        <v>#N/A</v>
      </c>
      <c r="H589" t="e">
        <f>VLOOKUP(Final_manabou_kanji_select[[#This Row],[Kanji no.]],Final_manabou_kanji[[Sr. no.]:[Meaning]],7,0)</f>
        <v>#N/A</v>
      </c>
      <c r="I589" t="e">
        <f>VLOOKUP(Final_manabou_kanji_select[[#This Row],[Kanji no.]],Final_manabou_kanji[[Sr. no.]:[Meaning]],8,0)</f>
        <v>#N/A</v>
      </c>
      <c r="J589" s="3"/>
    </row>
    <row r="590" spans="2:10" ht="14.25" customHeight="1" x14ac:dyDescent="0.3">
      <c r="B590" s="37">
        <f>ROW()-ROW(Final_manabou_kanji_select[#Headers])</f>
        <v>588</v>
      </c>
      <c r="C59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0" s="37" t="e">
        <f>VLOOKUP(Final_manabou_kanji_select[[#This Row],[Kanji no.]],Raw_data_N2_Kanji[[Sr. no.]:[Lecture_no]],3,0)</f>
        <v>#N/A</v>
      </c>
      <c r="E590" s="37" t="e">
        <f>VLOOKUP(Final_manabou_kanji_select[[#This Row],[Kanji no.]],Final_manabou_kanji[[Sr. no.]:[Meaning]],3,0)</f>
        <v>#N/A</v>
      </c>
      <c r="F590" s="32" t="e">
        <f>VLOOKUP(Final_manabou_kanji_select[[#This Row],[Kanji no.]],Final_manabou_kanji[[Sr. no.]:[Meaning]],4,0)</f>
        <v>#N/A</v>
      </c>
      <c r="G590" s="37" t="e">
        <f>VLOOKUP(Final_manabou_kanji_select[[#This Row],[Kanji no.]],Final_manabou_kanji[[Sr. no.]:[Meaning]],5,0)</f>
        <v>#N/A</v>
      </c>
      <c r="H590" t="e">
        <f>VLOOKUP(Final_manabou_kanji_select[[#This Row],[Kanji no.]],Final_manabou_kanji[[Sr. no.]:[Meaning]],7,0)</f>
        <v>#N/A</v>
      </c>
      <c r="I590" t="e">
        <f>VLOOKUP(Final_manabou_kanji_select[[#This Row],[Kanji no.]],Final_manabou_kanji[[Sr. no.]:[Meaning]],8,0)</f>
        <v>#N/A</v>
      </c>
      <c r="J590" s="3"/>
    </row>
    <row r="591" spans="2:10" ht="14.25" customHeight="1" x14ac:dyDescent="0.3">
      <c r="B591" s="37">
        <f>ROW()-ROW(Final_manabou_kanji_select[#Headers])</f>
        <v>589</v>
      </c>
      <c r="C59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1" s="37" t="e">
        <f>VLOOKUP(Final_manabou_kanji_select[[#This Row],[Kanji no.]],Raw_data_N2_Kanji[[Sr. no.]:[Lecture_no]],3,0)</f>
        <v>#N/A</v>
      </c>
      <c r="E591" s="37" t="e">
        <f>VLOOKUP(Final_manabou_kanji_select[[#This Row],[Kanji no.]],Final_manabou_kanji[[Sr. no.]:[Meaning]],3,0)</f>
        <v>#N/A</v>
      </c>
      <c r="F591" s="32" t="e">
        <f>VLOOKUP(Final_manabou_kanji_select[[#This Row],[Kanji no.]],Final_manabou_kanji[[Sr. no.]:[Meaning]],4,0)</f>
        <v>#N/A</v>
      </c>
      <c r="G591" s="37" t="e">
        <f>VLOOKUP(Final_manabou_kanji_select[[#This Row],[Kanji no.]],Final_manabou_kanji[[Sr. no.]:[Meaning]],5,0)</f>
        <v>#N/A</v>
      </c>
      <c r="H591" t="e">
        <f>VLOOKUP(Final_manabou_kanji_select[[#This Row],[Kanji no.]],Final_manabou_kanji[[Sr. no.]:[Meaning]],7,0)</f>
        <v>#N/A</v>
      </c>
      <c r="I591" t="e">
        <f>VLOOKUP(Final_manabou_kanji_select[[#This Row],[Kanji no.]],Final_manabou_kanji[[Sr. no.]:[Meaning]],8,0)</f>
        <v>#N/A</v>
      </c>
      <c r="J591" s="3"/>
    </row>
    <row r="592" spans="2:10" ht="14.25" customHeight="1" x14ac:dyDescent="0.3">
      <c r="B592" s="37">
        <f>ROW()-ROW(Final_manabou_kanji_select[#Headers])</f>
        <v>590</v>
      </c>
      <c r="C59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2" s="37" t="e">
        <f>VLOOKUP(Final_manabou_kanji_select[[#This Row],[Kanji no.]],Raw_data_N2_Kanji[[Sr. no.]:[Lecture_no]],3,0)</f>
        <v>#N/A</v>
      </c>
      <c r="E592" s="37" t="e">
        <f>VLOOKUP(Final_manabou_kanji_select[[#This Row],[Kanji no.]],Final_manabou_kanji[[Sr. no.]:[Meaning]],3,0)</f>
        <v>#N/A</v>
      </c>
      <c r="F592" s="32" t="e">
        <f>VLOOKUP(Final_manabou_kanji_select[[#This Row],[Kanji no.]],Final_manabou_kanji[[Sr. no.]:[Meaning]],4,0)</f>
        <v>#N/A</v>
      </c>
      <c r="G592" s="37" t="e">
        <f>VLOOKUP(Final_manabou_kanji_select[[#This Row],[Kanji no.]],Final_manabou_kanji[[Sr. no.]:[Meaning]],5,0)</f>
        <v>#N/A</v>
      </c>
      <c r="H592" t="e">
        <f>VLOOKUP(Final_manabou_kanji_select[[#This Row],[Kanji no.]],Final_manabou_kanji[[Sr. no.]:[Meaning]],7,0)</f>
        <v>#N/A</v>
      </c>
      <c r="I592" t="e">
        <f>VLOOKUP(Final_manabou_kanji_select[[#This Row],[Kanji no.]],Final_manabou_kanji[[Sr. no.]:[Meaning]],8,0)</f>
        <v>#N/A</v>
      </c>
      <c r="J592" s="3"/>
    </row>
    <row r="593" spans="2:10" ht="14.25" customHeight="1" x14ac:dyDescent="0.3">
      <c r="B593" s="37">
        <f>ROW()-ROW(Final_manabou_kanji_select[#Headers])</f>
        <v>591</v>
      </c>
      <c r="C59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3" s="37" t="e">
        <f>VLOOKUP(Final_manabou_kanji_select[[#This Row],[Kanji no.]],Raw_data_N2_Kanji[[Sr. no.]:[Lecture_no]],3,0)</f>
        <v>#N/A</v>
      </c>
      <c r="E593" s="37" t="e">
        <f>VLOOKUP(Final_manabou_kanji_select[[#This Row],[Kanji no.]],Final_manabou_kanji[[Sr. no.]:[Meaning]],3,0)</f>
        <v>#N/A</v>
      </c>
      <c r="F593" s="32" t="e">
        <f>VLOOKUP(Final_manabou_kanji_select[[#This Row],[Kanji no.]],Final_manabou_kanji[[Sr. no.]:[Meaning]],4,0)</f>
        <v>#N/A</v>
      </c>
      <c r="G593" s="37" t="e">
        <f>VLOOKUP(Final_manabou_kanji_select[[#This Row],[Kanji no.]],Final_manabou_kanji[[Sr. no.]:[Meaning]],5,0)</f>
        <v>#N/A</v>
      </c>
      <c r="H593" t="e">
        <f>VLOOKUP(Final_manabou_kanji_select[[#This Row],[Kanji no.]],Final_manabou_kanji[[Sr. no.]:[Meaning]],7,0)</f>
        <v>#N/A</v>
      </c>
      <c r="I593" t="e">
        <f>VLOOKUP(Final_manabou_kanji_select[[#This Row],[Kanji no.]],Final_manabou_kanji[[Sr. no.]:[Meaning]],8,0)</f>
        <v>#N/A</v>
      </c>
      <c r="J593" s="3"/>
    </row>
    <row r="594" spans="2:10" ht="14.25" customHeight="1" x14ac:dyDescent="0.3">
      <c r="B594" s="37">
        <f>ROW()-ROW(Final_manabou_kanji_select[#Headers])</f>
        <v>592</v>
      </c>
      <c r="C59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4" s="37" t="e">
        <f>VLOOKUP(Final_manabou_kanji_select[[#This Row],[Kanji no.]],Raw_data_N2_Kanji[[Sr. no.]:[Lecture_no]],3,0)</f>
        <v>#N/A</v>
      </c>
      <c r="E594" s="37" t="e">
        <f>VLOOKUP(Final_manabou_kanji_select[[#This Row],[Kanji no.]],Final_manabou_kanji[[Sr. no.]:[Meaning]],3,0)</f>
        <v>#N/A</v>
      </c>
      <c r="F594" s="32" t="e">
        <f>VLOOKUP(Final_manabou_kanji_select[[#This Row],[Kanji no.]],Final_manabou_kanji[[Sr. no.]:[Meaning]],4,0)</f>
        <v>#N/A</v>
      </c>
      <c r="G594" s="37" t="e">
        <f>VLOOKUP(Final_manabou_kanji_select[[#This Row],[Kanji no.]],Final_manabou_kanji[[Sr. no.]:[Meaning]],5,0)</f>
        <v>#N/A</v>
      </c>
      <c r="H594" t="e">
        <f>VLOOKUP(Final_manabou_kanji_select[[#This Row],[Kanji no.]],Final_manabou_kanji[[Sr. no.]:[Meaning]],7,0)</f>
        <v>#N/A</v>
      </c>
      <c r="I594" t="e">
        <f>VLOOKUP(Final_manabou_kanji_select[[#This Row],[Kanji no.]],Final_manabou_kanji[[Sr. no.]:[Meaning]],8,0)</f>
        <v>#N/A</v>
      </c>
      <c r="J594" s="3"/>
    </row>
    <row r="595" spans="2:10" ht="14.25" customHeight="1" x14ac:dyDescent="0.3">
      <c r="B595" s="37">
        <f>ROW()-ROW(Final_manabou_kanji_select[#Headers])</f>
        <v>593</v>
      </c>
      <c r="C59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5" s="37" t="e">
        <f>VLOOKUP(Final_manabou_kanji_select[[#This Row],[Kanji no.]],Raw_data_N2_Kanji[[Sr. no.]:[Lecture_no]],3,0)</f>
        <v>#N/A</v>
      </c>
      <c r="E595" s="37" t="e">
        <f>VLOOKUP(Final_manabou_kanji_select[[#This Row],[Kanji no.]],Final_manabou_kanji[[Sr. no.]:[Meaning]],3,0)</f>
        <v>#N/A</v>
      </c>
      <c r="F595" s="32" t="e">
        <f>VLOOKUP(Final_manabou_kanji_select[[#This Row],[Kanji no.]],Final_manabou_kanji[[Sr. no.]:[Meaning]],4,0)</f>
        <v>#N/A</v>
      </c>
      <c r="G595" s="37" t="e">
        <f>VLOOKUP(Final_manabou_kanji_select[[#This Row],[Kanji no.]],Final_manabou_kanji[[Sr. no.]:[Meaning]],5,0)</f>
        <v>#N/A</v>
      </c>
      <c r="H595" t="e">
        <f>VLOOKUP(Final_manabou_kanji_select[[#This Row],[Kanji no.]],Final_manabou_kanji[[Sr. no.]:[Meaning]],7,0)</f>
        <v>#N/A</v>
      </c>
      <c r="I595" t="e">
        <f>VLOOKUP(Final_manabou_kanji_select[[#This Row],[Kanji no.]],Final_manabou_kanji[[Sr. no.]:[Meaning]],8,0)</f>
        <v>#N/A</v>
      </c>
      <c r="J595" s="3"/>
    </row>
    <row r="596" spans="2:10" ht="14.25" customHeight="1" x14ac:dyDescent="0.3">
      <c r="B596" s="37">
        <f>ROW()-ROW(Final_manabou_kanji_select[#Headers])</f>
        <v>594</v>
      </c>
      <c r="C59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6" s="37" t="e">
        <f>VLOOKUP(Final_manabou_kanji_select[[#This Row],[Kanji no.]],Raw_data_N2_Kanji[[Sr. no.]:[Lecture_no]],3,0)</f>
        <v>#N/A</v>
      </c>
      <c r="E596" s="37" t="e">
        <f>VLOOKUP(Final_manabou_kanji_select[[#This Row],[Kanji no.]],Final_manabou_kanji[[Sr. no.]:[Meaning]],3,0)</f>
        <v>#N/A</v>
      </c>
      <c r="F596" s="32" t="e">
        <f>VLOOKUP(Final_manabou_kanji_select[[#This Row],[Kanji no.]],Final_manabou_kanji[[Sr. no.]:[Meaning]],4,0)</f>
        <v>#N/A</v>
      </c>
      <c r="G596" s="37" t="e">
        <f>VLOOKUP(Final_manabou_kanji_select[[#This Row],[Kanji no.]],Final_manabou_kanji[[Sr. no.]:[Meaning]],5,0)</f>
        <v>#N/A</v>
      </c>
      <c r="H596" t="e">
        <f>VLOOKUP(Final_manabou_kanji_select[[#This Row],[Kanji no.]],Final_manabou_kanji[[Sr. no.]:[Meaning]],7,0)</f>
        <v>#N/A</v>
      </c>
      <c r="I596" t="e">
        <f>VLOOKUP(Final_manabou_kanji_select[[#This Row],[Kanji no.]],Final_manabou_kanji[[Sr. no.]:[Meaning]],8,0)</f>
        <v>#N/A</v>
      </c>
      <c r="J596" s="3"/>
    </row>
    <row r="597" spans="2:10" ht="14.25" customHeight="1" x14ac:dyDescent="0.3">
      <c r="B597" s="37">
        <f>ROW()-ROW(Final_manabou_kanji_select[#Headers])</f>
        <v>595</v>
      </c>
      <c r="C59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7" s="37" t="e">
        <f>VLOOKUP(Final_manabou_kanji_select[[#This Row],[Kanji no.]],Raw_data_N2_Kanji[[Sr. no.]:[Lecture_no]],3,0)</f>
        <v>#N/A</v>
      </c>
      <c r="E597" s="37" t="e">
        <f>VLOOKUP(Final_manabou_kanji_select[[#This Row],[Kanji no.]],Final_manabou_kanji[[Sr. no.]:[Meaning]],3,0)</f>
        <v>#N/A</v>
      </c>
      <c r="F597" s="32" t="e">
        <f>VLOOKUP(Final_manabou_kanji_select[[#This Row],[Kanji no.]],Final_manabou_kanji[[Sr. no.]:[Meaning]],4,0)</f>
        <v>#N/A</v>
      </c>
      <c r="G597" s="37" t="e">
        <f>VLOOKUP(Final_manabou_kanji_select[[#This Row],[Kanji no.]],Final_manabou_kanji[[Sr. no.]:[Meaning]],5,0)</f>
        <v>#N/A</v>
      </c>
      <c r="H597" t="e">
        <f>VLOOKUP(Final_manabou_kanji_select[[#This Row],[Kanji no.]],Final_manabou_kanji[[Sr. no.]:[Meaning]],7,0)</f>
        <v>#N/A</v>
      </c>
      <c r="I597" t="e">
        <f>VLOOKUP(Final_manabou_kanji_select[[#This Row],[Kanji no.]],Final_manabou_kanji[[Sr. no.]:[Meaning]],8,0)</f>
        <v>#N/A</v>
      </c>
      <c r="J597" s="3"/>
    </row>
    <row r="598" spans="2:10" ht="14.25" customHeight="1" x14ac:dyDescent="0.3">
      <c r="B598" s="37">
        <f>ROW()-ROW(Final_manabou_kanji_select[#Headers])</f>
        <v>596</v>
      </c>
      <c r="C59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8" s="37" t="e">
        <f>VLOOKUP(Final_manabou_kanji_select[[#This Row],[Kanji no.]],Raw_data_N2_Kanji[[Sr. no.]:[Lecture_no]],3,0)</f>
        <v>#N/A</v>
      </c>
      <c r="E598" s="37" t="e">
        <f>VLOOKUP(Final_manabou_kanji_select[[#This Row],[Kanji no.]],Final_manabou_kanji[[Sr. no.]:[Meaning]],3,0)</f>
        <v>#N/A</v>
      </c>
      <c r="F598" s="32" t="e">
        <f>VLOOKUP(Final_manabou_kanji_select[[#This Row],[Kanji no.]],Final_manabou_kanji[[Sr. no.]:[Meaning]],4,0)</f>
        <v>#N/A</v>
      </c>
      <c r="G598" s="37" t="e">
        <f>VLOOKUP(Final_manabou_kanji_select[[#This Row],[Kanji no.]],Final_manabou_kanji[[Sr. no.]:[Meaning]],5,0)</f>
        <v>#N/A</v>
      </c>
      <c r="H598" t="e">
        <f>VLOOKUP(Final_manabou_kanji_select[[#This Row],[Kanji no.]],Final_manabou_kanji[[Sr. no.]:[Meaning]],7,0)</f>
        <v>#N/A</v>
      </c>
      <c r="I598" t="e">
        <f>VLOOKUP(Final_manabou_kanji_select[[#This Row],[Kanji no.]],Final_manabou_kanji[[Sr. no.]:[Meaning]],8,0)</f>
        <v>#N/A</v>
      </c>
      <c r="J598" s="3"/>
    </row>
    <row r="599" spans="2:10" ht="14.25" customHeight="1" x14ac:dyDescent="0.3">
      <c r="B599" s="37">
        <f>ROW()-ROW(Final_manabou_kanji_select[#Headers])</f>
        <v>597</v>
      </c>
      <c r="C59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599" s="37" t="e">
        <f>VLOOKUP(Final_manabou_kanji_select[[#This Row],[Kanji no.]],Raw_data_N2_Kanji[[Sr. no.]:[Lecture_no]],3,0)</f>
        <v>#N/A</v>
      </c>
      <c r="E599" s="37" t="e">
        <f>VLOOKUP(Final_manabou_kanji_select[[#This Row],[Kanji no.]],Final_manabou_kanji[[Sr. no.]:[Meaning]],3,0)</f>
        <v>#N/A</v>
      </c>
      <c r="F599" s="32" t="e">
        <f>VLOOKUP(Final_manabou_kanji_select[[#This Row],[Kanji no.]],Final_manabou_kanji[[Sr. no.]:[Meaning]],4,0)</f>
        <v>#N/A</v>
      </c>
      <c r="G599" s="37" t="e">
        <f>VLOOKUP(Final_manabou_kanji_select[[#This Row],[Kanji no.]],Final_manabou_kanji[[Sr. no.]:[Meaning]],5,0)</f>
        <v>#N/A</v>
      </c>
      <c r="H599" t="e">
        <f>VLOOKUP(Final_manabou_kanji_select[[#This Row],[Kanji no.]],Final_manabou_kanji[[Sr. no.]:[Meaning]],7,0)</f>
        <v>#N/A</v>
      </c>
      <c r="I599" t="e">
        <f>VLOOKUP(Final_manabou_kanji_select[[#This Row],[Kanji no.]],Final_manabou_kanji[[Sr. no.]:[Meaning]],8,0)</f>
        <v>#N/A</v>
      </c>
      <c r="J599" s="3"/>
    </row>
    <row r="600" spans="2:10" ht="14.25" customHeight="1" x14ac:dyDescent="0.3">
      <c r="B600" s="37">
        <f>ROW()-ROW(Final_manabou_kanji_select[#Headers])</f>
        <v>598</v>
      </c>
      <c r="C60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0" s="37" t="e">
        <f>VLOOKUP(Final_manabou_kanji_select[[#This Row],[Kanji no.]],Raw_data_N2_Kanji[[Sr. no.]:[Lecture_no]],3,0)</f>
        <v>#N/A</v>
      </c>
      <c r="E600" s="37" t="e">
        <f>VLOOKUP(Final_manabou_kanji_select[[#This Row],[Kanji no.]],Final_manabou_kanji[[Sr. no.]:[Meaning]],3,0)</f>
        <v>#N/A</v>
      </c>
      <c r="F600" s="32" t="e">
        <f>VLOOKUP(Final_manabou_kanji_select[[#This Row],[Kanji no.]],Final_manabou_kanji[[Sr. no.]:[Meaning]],4,0)</f>
        <v>#N/A</v>
      </c>
      <c r="G600" s="37" t="e">
        <f>VLOOKUP(Final_manabou_kanji_select[[#This Row],[Kanji no.]],Final_manabou_kanji[[Sr. no.]:[Meaning]],5,0)</f>
        <v>#N/A</v>
      </c>
      <c r="H600" t="e">
        <f>VLOOKUP(Final_manabou_kanji_select[[#This Row],[Kanji no.]],Final_manabou_kanji[[Sr. no.]:[Meaning]],7,0)</f>
        <v>#N/A</v>
      </c>
      <c r="I600" t="e">
        <f>VLOOKUP(Final_manabou_kanji_select[[#This Row],[Kanji no.]],Final_manabou_kanji[[Sr. no.]:[Meaning]],8,0)</f>
        <v>#N/A</v>
      </c>
      <c r="J600" s="3"/>
    </row>
    <row r="601" spans="2:10" ht="14.25" customHeight="1" x14ac:dyDescent="0.3">
      <c r="B601" s="37">
        <f>ROW()-ROW(Final_manabou_kanji_select[#Headers])</f>
        <v>599</v>
      </c>
      <c r="C60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1" s="37" t="e">
        <f>VLOOKUP(Final_manabou_kanji_select[[#This Row],[Kanji no.]],Raw_data_N2_Kanji[[Sr. no.]:[Lecture_no]],3,0)</f>
        <v>#N/A</v>
      </c>
      <c r="E601" s="37" t="e">
        <f>VLOOKUP(Final_manabou_kanji_select[[#This Row],[Kanji no.]],Final_manabou_kanji[[Sr. no.]:[Meaning]],3,0)</f>
        <v>#N/A</v>
      </c>
      <c r="F601" s="32" t="e">
        <f>VLOOKUP(Final_manabou_kanji_select[[#This Row],[Kanji no.]],Final_manabou_kanji[[Sr. no.]:[Meaning]],4,0)</f>
        <v>#N/A</v>
      </c>
      <c r="G601" s="37" t="e">
        <f>VLOOKUP(Final_manabou_kanji_select[[#This Row],[Kanji no.]],Final_manabou_kanji[[Sr. no.]:[Meaning]],5,0)</f>
        <v>#N/A</v>
      </c>
      <c r="H601" t="e">
        <f>VLOOKUP(Final_manabou_kanji_select[[#This Row],[Kanji no.]],Final_manabou_kanji[[Sr. no.]:[Meaning]],7,0)</f>
        <v>#N/A</v>
      </c>
      <c r="I601" t="e">
        <f>VLOOKUP(Final_manabou_kanji_select[[#This Row],[Kanji no.]],Final_manabou_kanji[[Sr. no.]:[Meaning]],8,0)</f>
        <v>#N/A</v>
      </c>
      <c r="J601" s="3"/>
    </row>
    <row r="602" spans="2:10" ht="14.25" customHeight="1" x14ac:dyDescent="0.3">
      <c r="B602" s="37">
        <f>ROW()-ROW(Final_manabou_kanji_select[#Headers])</f>
        <v>600</v>
      </c>
      <c r="C60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2" s="37" t="e">
        <f>VLOOKUP(Final_manabou_kanji_select[[#This Row],[Kanji no.]],Raw_data_N2_Kanji[[Sr. no.]:[Lecture_no]],3,0)</f>
        <v>#N/A</v>
      </c>
      <c r="E602" s="37" t="e">
        <f>VLOOKUP(Final_manabou_kanji_select[[#This Row],[Kanji no.]],Final_manabou_kanji[[Sr. no.]:[Meaning]],3,0)</f>
        <v>#N/A</v>
      </c>
      <c r="F602" s="32" t="e">
        <f>VLOOKUP(Final_manabou_kanji_select[[#This Row],[Kanji no.]],Final_manabou_kanji[[Sr. no.]:[Meaning]],4,0)</f>
        <v>#N/A</v>
      </c>
      <c r="G602" s="37" t="e">
        <f>VLOOKUP(Final_manabou_kanji_select[[#This Row],[Kanji no.]],Final_manabou_kanji[[Sr. no.]:[Meaning]],5,0)</f>
        <v>#N/A</v>
      </c>
      <c r="H602" t="e">
        <f>VLOOKUP(Final_manabou_kanji_select[[#This Row],[Kanji no.]],Final_manabou_kanji[[Sr. no.]:[Meaning]],7,0)</f>
        <v>#N/A</v>
      </c>
      <c r="I602" t="e">
        <f>VLOOKUP(Final_manabou_kanji_select[[#This Row],[Kanji no.]],Final_manabou_kanji[[Sr. no.]:[Meaning]],8,0)</f>
        <v>#N/A</v>
      </c>
      <c r="J602" s="3"/>
    </row>
    <row r="603" spans="2:10" ht="14.25" customHeight="1" x14ac:dyDescent="0.3">
      <c r="B603" s="37">
        <f>ROW()-ROW(Final_manabou_kanji_select[#Headers])</f>
        <v>601</v>
      </c>
      <c r="C60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3" s="37" t="e">
        <f>VLOOKUP(Final_manabou_kanji_select[[#This Row],[Kanji no.]],Raw_data_N2_Kanji[[Sr. no.]:[Lecture_no]],3,0)</f>
        <v>#N/A</v>
      </c>
      <c r="E603" s="37" t="e">
        <f>VLOOKUP(Final_manabou_kanji_select[[#This Row],[Kanji no.]],Final_manabou_kanji[[Sr. no.]:[Meaning]],3,0)</f>
        <v>#N/A</v>
      </c>
      <c r="F603" s="32" t="e">
        <f>VLOOKUP(Final_manabou_kanji_select[[#This Row],[Kanji no.]],Final_manabou_kanji[[Sr. no.]:[Meaning]],4,0)</f>
        <v>#N/A</v>
      </c>
      <c r="G603" s="37" t="e">
        <f>VLOOKUP(Final_manabou_kanji_select[[#This Row],[Kanji no.]],Final_manabou_kanji[[Sr. no.]:[Meaning]],5,0)</f>
        <v>#N/A</v>
      </c>
      <c r="H603" t="e">
        <f>VLOOKUP(Final_manabou_kanji_select[[#This Row],[Kanji no.]],Final_manabou_kanji[[Sr. no.]:[Meaning]],7,0)</f>
        <v>#N/A</v>
      </c>
      <c r="I603" t="e">
        <f>VLOOKUP(Final_manabou_kanji_select[[#This Row],[Kanji no.]],Final_manabou_kanji[[Sr. no.]:[Meaning]],8,0)</f>
        <v>#N/A</v>
      </c>
      <c r="J603" s="3"/>
    </row>
    <row r="604" spans="2:10" ht="14.25" customHeight="1" x14ac:dyDescent="0.3">
      <c r="B604" s="37">
        <f>ROW()-ROW(Final_manabou_kanji_select[#Headers])</f>
        <v>602</v>
      </c>
      <c r="C60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4" s="37" t="e">
        <f>VLOOKUP(Final_manabou_kanji_select[[#This Row],[Kanji no.]],Raw_data_N2_Kanji[[Sr. no.]:[Lecture_no]],3,0)</f>
        <v>#N/A</v>
      </c>
      <c r="E604" s="37" t="e">
        <f>VLOOKUP(Final_manabou_kanji_select[[#This Row],[Kanji no.]],Final_manabou_kanji[[Sr. no.]:[Meaning]],3,0)</f>
        <v>#N/A</v>
      </c>
      <c r="F604" s="32" t="e">
        <f>VLOOKUP(Final_manabou_kanji_select[[#This Row],[Kanji no.]],Final_manabou_kanji[[Sr. no.]:[Meaning]],4,0)</f>
        <v>#N/A</v>
      </c>
      <c r="G604" s="37" t="e">
        <f>VLOOKUP(Final_manabou_kanji_select[[#This Row],[Kanji no.]],Final_manabou_kanji[[Sr. no.]:[Meaning]],5,0)</f>
        <v>#N/A</v>
      </c>
      <c r="H604" t="e">
        <f>VLOOKUP(Final_manabou_kanji_select[[#This Row],[Kanji no.]],Final_manabou_kanji[[Sr. no.]:[Meaning]],7,0)</f>
        <v>#N/A</v>
      </c>
      <c r="I604" t="e">
        <f>VLOOKUP(Final_manabou_kanji_select[[#This Row],[Kanji no.]],Final_manabou_kanji[[Sr. no.]:[Meaning]],8,0)</f>
        <v>#N/A</v>
      </c>
      <c r="J604" s="3"/>
    </row>
    <row r="605" spans="2:10" ht="14.25" customHeight="1" x14ac:dyDescent="0.3">
      <c r="B605" s="37">
        <f>ROW()-ROW(Final_manabou_kanji_select[#Headers])</f>
        <v>603</v>
      </c>
      <c r="C60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5" s="37" t="e">
        <f>VLOOKUP(Final_manabou_kanji_select[[#This Row],[Kanji no.]],Raw_data_N2_Kanji[[Sr. no.]:[Lecture_no]],3,0)</f>
        <v>#N/A</v>
      </c>
      <c r="E605" s="37" t="e">
        <f>VLOOKUP(Final_manabou_kanji_select[[#This Row],[Kanji no.]],Final_manabou_kanji[[Sr. no.]:[Meaning]],3,0)</f>
        <v>#N/A</v>
      </c>
      <c r="F605" s="32" t="e">
        <f>VLOOKUP(Final_manabou_kanji_select[[#This Row],[Kanji no.]],Final_manabou_kanji[[Sr. no.]:[Meaning]],4,0)</f>
        <v>#N/A</v>
      </c>
      <c r="G605" s="37" t="e">
        <f>VLOOKUP(Final_manabou_kanji_select[[#This Row],[Kanji no.]],Final_manabou_kanji[[Sr. no.]:[Meaning]],5,0)</f>
        <v>#N/A</v>
      </c>
      <c r="H605" t="e">
        <f>VLOOKUP(Final_manabou_kanji_select[[#This Row],[Kanji no.]],Final_manabou_kanji[[Sr. no.]:[Meaning]],7,0)</f>
        <v>#N/A</v>
      </c>
      <c r="I605" t="e">
        <f>VLOOKUP(Final_manabou_kanji_select[[#This Row],[Kanji no.]],Final_manabou_kanji[[Sr. no.]:[Meaning]],8,0)</f>
        <v>#N/A</v>
      </c>
      <c r="J605" s="3"/>
    </row>
    <row r="606" spans="2:10" ht="14.25" customHeight="1" x14ac:dyDescent="0.3">
      <c r="B606" s="37">
        <f>ROW()-ROW(Final_manabou_kanji_select[#Headers])</f>
        <v>604</v>
      </c>
      <c r="C60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6" s="37" t="e">
        <f>VLOOKUP(Final_manabou_kanji_select[[#This Row],[Kanji no.]],Raw_data_N2_Kanji[[Sr. no.]:[Lecture_no]],3,0)</f>
        <v>#N/A</v>
      </c>
      <c r="E606" s="37" t="e">
        <f>VLOOKUP(Final_manabou_kanji_select[[#This Row],[Kanji no.]],Final_manabou_kanji[[Sr. no.]:[Meaning]],3,0)</f>
        <v>#N/A</v>
      </c>
      <c r="F606" s="32" t="e">
        <f>VLOOKUP(Final_manabou_kanji_select[[#This Row],[Kanji no.]],Final_manabou_kanji[[Sr. no.]:[Meaning]],4,0)</f>
        <v>#N/A</v>
      </c>
      <c r="G606" s="37" t="e">
        <f>VLOOKUP(Final_manabou_kanji_select[[#This Row],[Kanji no.]],Final_manabou_kanji[[Sr. no.]:[Meaning]],5,0)</f>
        <v>#N/A</v>
      </c>
      <c r="H606" t="e">
        <f>VLOOKUP(Final_manabou_kanji_select[[#This Row],[Kanji no.]],Final_manabou_kanji[[Sr. no.]:[Meaning]],7,0)</f>
        <v>#N/A</v>
      </c>
      <c r="I606" t="e">
        <f>VLOOKUP(Final_manabou_kanji_select[[#This Row],[Kanji no.]],Final_manabou_kanji[[Sr. no.]:[Meaning]],8,0)</f>
        <v>#N/A</v>
      </c>
      <c r="J606" s="3"/>
    </row>
    <row r="607" spans="2:10" ht="14.25" customHeight="1" x14ac:dyDescent="0.3">
      <c r="B607" s="37">
        <f>ROW()-ROW(Final_manabou_kanji_select[#Headers])</f>
        <v>605</v>
      </c>
      <c r="C60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7" s="37" t="e">
        <f>VLOOKUP(Final_manabou_kanji_select[[#This Row],[Kanji no.]],Raw_data_N2_Kanji[[Sr. no.]:[Lecture_no]],3,0)</f>
        <v>#N/A</v>
      </c>
      <c r="E607" s="37" t="e">
        <f>VLOOKUP(Final_manabou_kanji_select[[#This Row],[Kanji no.]],Final_manabou_kanji[[Sr. no.]:[Meaning]],3,0)</f>
        <v>#N/A</v>
      </c>
      <c r="F607" s="32" t="e">
        <f>VLOOKUP(Final_manabou_kanji_select[[#This Row],[Kanji no.]],Final_manabou_kanji[[Sr. no.]:[Meaning]],4,0)</f>
        <v>#N/A</v>
      </c>
      <c r="G607" s="37" t="e">
        <f>VLOOKUP(Final_manabou_kanji_select[[#This Row],[Kanji no.]],Final_manabou_kanji[[Sr. no.]:[Meaning]],5,0)</f>
        <v>#N/A</v>
      </c>
      <c r="H607" t="e">
        <f>VLOOKUP(Final_manabou_kanji_select[[#This Row],[Kanji no.]],Final_manabou_kanji[[Sr. no.]:[Meaning]],7,0)</f>
        <v>#N/A</v>
      </c>
      <c r="I607" t="e">
        <f>VLOOKUP(Final_manabou_kanji_select[[#This Row],[Kanji no.]],Final_manabou_kanji[[Sr. no.]:[Meaning]],8,0)</f>
        <v>#N/A</v>
      </c>
      <c r="J607" s="3"/>
    </row>
    <row r="608" spans="2:10" ht="14.25" customHeight="1" x14ac:dyDescent="0.3">
      <c r="B608" s="37">
        <f>ROW()-ROW(Final_manabou_kanji_select[#Headers])</f>
        <v>606</v>
      </c>
      <c r="C60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8" s="37" t="e">
        <f>VLOOKUP(Final_manabou_kanji_select[[#This Row],[Kanji no.]],Raw_data_N2_Kanji[[Sr. no.]:[Lecture_no]],3,0)</f>
        <v>#N/A</v>
      </c>
      <c r="E608" s="37" t="e">
        <f>VLOOKUP(Final_manabou_kanji_select[[#This Row],[Kanji no.]],Final_manabou_kanji[[Sr. no.]:[Meaning]],3,0)</f>
        <v>#N/A</v>
      </c>
      <c r="F608" s="32" t="e">
        <f>VLOOKUP(Final_manabou_kanji_select[[#This Row],[Kanji no.]],Final_manabou_kanji[[Sr. no.]:[Meaning]],4,0)</f>
        <v>#N/A</v>
      </c>
      <c r="G608" s="37" t="e">
        <f>VLOOKUP(Final_manabou_kanji_select[[#This Row],[Kanji no.]],Final_manabou_kanji[[Sr. no.]:[Meaning]],5,0)</f>
        <v>#N/A</v>
      </c>
      <c r="H608" t="e">
        <f>VLOOKUP(Final_manabou_kanji_select[[#This Row],[Kanji no.]],Final_manabou_kanji[[Sr. no.]:[Meaning]],7,0)</f>
        <v>#N/A</v>
      </c>
      <c r="I608" t="e">
        <f>VLOOKUP(Final_manabou_kanji_select[[#This Row],[Kanji no.]],Final_manabou_kanji[[Sr. no.]:[Meaning]],8,0)</f>
        <v>#N/A</v>
      </c>
      <c r="J608" s="3"/>
    </row>
    <row r="609" spans="2:10" ht="14.25" customHeight="1" x14ac:dyDescent="0.3">
      <c r="B609" s="37">
        <f>ROW()-ROW(Final_manabou_kanji_select[#Headers])</f>
        <v>607</v>
      </c>
      <c r="C60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09" s="37" t="e">
        <f>VLOOKUP(Final_manabou_kanji_select[[#This Row],[Kanji no.]],Raw_data_N2_Kanji[[Sr. no.]:[Lecture_no]],3,0)</f>
        <v>#N/A</v>
      </c>
      <c r="E609" s="37" t="e">
        <f>VLOOKUP(Final_manabou_kanji_select[[#This Row],[Kanji no.]],Final_manabou_kanji[[Sr. no.]:[Meaning]],3,0)</f>
        <v>#N/A</v>
      </c>
      <c r="F609" s="32" t="e">
        <f>VLOOKUP(Final_manabou_kanji_select[[#This Row],[Kanji no.]],Final_manabou_kanji[[Sr. no.]:[Meaning]],4,0)</f>
        <v>#N/A</v>
      </c>
      <c r="G609" s="37" t="e">
        <f>VLOOKUP(Final_manabou_kanji_select[[#This Row],[Kanji no.]],Final_manabou_kanji[[Sr. no.]:[Meaning]],5,0)</f>
        <v>#N/A</v>
      </c>
      <c r="H609" t="e">
        <f>VLOOKUP(Final_manabou_kanji_select[[#This Row],[Kanji no.]],Final_manabou_kanji[[Sr. no.]:[Meaning]],7,0)</f>
        <v>#N/A</v>
      </c>
      <c r="I609" t="e">
        <f>VLOOKUP(Final_manabou_kanji_select[[#This Row],[Kanji no.]],Final_manabou_kanji[[Sr. no.]:[Meaning]],8,0)</f>
        <v>#N/A</v>
      </c>
      <c r="J609" s="3"/>
    </row>
    <row r="610" spans="2:10" ht="14.25" customHeight="1" x14ac:dyDescent="0.3">
      <c r="B610" s="37">
        <f>ROW()-ROW(Final_manabou_kanji_select[#Headers])</f>
        <v>608</v>
      </c>
      <c r="C61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0" s="37" t="e">
        <f>VLOOKUP(Final_manabou_kanji_select[[#This Row],[Kanji no.]],Raw_data_N2_Kanji[[Sr. no.]:[Lecture_no]],3,0)</f>
        <v>#N/A</v>
      </c>
      <c r="E610" s="37" t="e">
        <f>VLOOKUP(Final_manabou_kanji_select[[#This Row],[Kanji no.]],Final_manabou_kanji[[Sr. no.]:[Meaning]],3,0)</f>
        <v>#N/A</v>
      </c>
      <c r="F610" s="32" t="e">
        <f>VLOOKUP(Final_manabou_kanji_select[[#This Row],[Kanji no.]],Final_manabou_kanji[[Sr. no.]:[Meaning]],4,0)</f>
        <v>#N/A</v>
      </c>
      <c r="G610" s="37" t="e">
        <f>VLOOKUP(Final_manabou_kanji_select[[#This Row],[Kanji no.]],Final_manabou_kanji[[Sr. no.]:[Meaning]],5,0)</f>
        <v>#N/A</v>
      </c>
      <c r="H610" t="e">
        <f>VLOOKUP(Final_manabou_kanji_select[[#This Row],[Kanji no.]],Final_manabou_kanji[[Sr. no.]:[Meaning]],7,0)</f>
        <v>#N/A</v>
      </c>
      <c r="I610" t="e">
        <f>VLOOKUP(Final_manabou_kanji_select[[#This Row],[Kanji no.]],Final_manabou_kanji[[Sr. no.]:[Meaning]],8,0)</f>
        <v>#N/A</v>
      </c>
      <c r="J610" s="3"/>
    </row>
    <row r="611" spans="2:10" ht="14.25" customHeight="1" x14ac:dyDescent="0.3">
      <c r="B611" s="37">
        <f>ROW()-ROW(Final_manabou_kanji_select[#Headers])</f>
        <v>609</v>
      </c>
      <c r="C61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1" s="37" t="e">
        <f>VLOOKUP(Final_manabou_kanji_select[[#This Row],[Kanji no.]],Raw_data_N2_Kanji[[Sr. no.]:[Lecture_no]],3,0)</f>
        <v>#N/A</v>
      </c>
      <c r="E611" s="37" t="e">
        <f>VLOOKUP(Final_manabou_kanji_select[[#This Row],[Kanji no.]],Final_manabou_kanji[[Sr. no.]:[Meaning]],3,0)</f>
        <v>#N/A</v>
      </c>
      <c r="F611" s="32" t="e">
        <f>VLOOKUP(Final_manabou_kanji_select[[#This Row],[Kanji no.]],Final_manabou_kanji[[Sr. no.]:[Meaning]],4,0)</f>
        <v>#N/A</v>
      </c>
      <c r="G611" s="37" t="e">
        <f>VLOOKUP(Final_manabou_kanji_select[[#This Row],[Kanji no.]],Final_manabou_kanji[[Sr. no.]:[Meaning]],5,0)</f>
        <v>#N/A</v>
      </c>
      <c r="H611" t="e">
        <f>VLOOKUP(Final_manabou_kanji_select[[#This Row],[Kanji no.]],Final_manabou_kanji[[Sr. no.]:[Meaning]],7,0)</f>
        <v>#N/A</v>
      </c>
      <c r="I611" t="e">
        <f>VLOOKUP(Final_manabou_kanji_select[[#This Row],[Kanji no.]],Final_manabou_kanji[[Sr. no.]:[Meaning]],8,0)</f>
        <v>#N/A</v>
      </c>
      <c r="J611" s="3"/>
    </row>
    <row r="612" spans="2:10" ht="14.25" customHeight="1" x14ac:dyDescent="0.3">
      <c r="B612" s="37">
        <f>ROW()-ROW(Final_manabou_kanji_select[#Headers])</f>
        <v>610</v>
      </c>
      <c r="C61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2" s="37" t="e">
        <f>VLOOKUP(Final_manabou_kanji_select[[#This Row],[Kanji no.]],Raw_data_N2_Kanji[[Sr. no.]:[Lecture_no]],3,0)</f>
        <v>#N/A</v>
      </c>
      <c r="E612" s="37" t="e">
        <f>VLOOKUP(Final_manabou_kanji_select[[#This Row],[Kanji no.]],Final_manabou_kanji[[Sr. no.]:[Meaning]],3,0)</f>
        <v>#N/A</v>
      </c>
      <c r="F612" s="32" t="e">
        <f>VLOOKUP(Final_manabou_kanji_select[[#This Row],[Kanji no.]],Final_manabou_kanji[[Sr. no.]:[Meaning]],4,0)</f>
        <v>#N/A</v>
      </c>
      <c r="G612" s="37" t="e">
        <f>VLOOKUP(Final_manabou_kanji_select[[#This Row],[Kanji no.]],Final_manabou_kanji[[Sr. no.]:[Meaning]],5,0)</f>
        <v>#N/A</v>
      </c>
      <c r="H612" t="e">
        <f>VLOOKUP(Final_manabou_kanji_select[[#This Row],[Kanji no.]],Final_manabou_kanji[[Sr. no.]:[Meaning]],7,0)</f>
        <v>#N/A</v>
      </c>
      <c r="I612" t="e">
        <f>VLOOKUP(Final_manabou_kanji_select[[#This Row],[Kanji no.]],Final_manabou_kanji[[Sr. no.]:[Meaning]],8,0)</f>
        <v>#N/A</v>
      </c>
      <c r="J612" s="3"/>
    </row>
    <row r="613" spans="2:10" ht="14.25" customHeight="1" x14ac:dyDescent="0.3">
      <c r="B613" s="37">
        <f>ROW()-ROW(Final_manabou_kanji_select[#Headers])</f>
        <v>611</v>
      </c>
      <c r="C61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3" s="37" t="e">
        <f>VLOOKUP(Final_manabou_kanji_select[[#This Row],[Kanji no.]],Raw_data_N2_Kanji[[Sr. no.]:[Lecture_no]],3,0)</f>
        <v>#N/A</v>
      </c>
      <c r="E613" s="37" t="e">
        <f>VLOOKUP(Final_manabou_kanji_select[[#This Row],[Kanji no.]],Final_manabou_kanji[[Sr. no.]:[Meaning]],3,0)</f>
        <v>#N/A</v>
      </c>
      <c r="F613" s="32" t="e">
        <f>VLOOKUP(Final_manabou_kanji_select[[#This Row],[Kanji no.]],Final_manabou_kanji[[Sr. no.]:[Meaning]],4,0)</f>
        <v>#N/A</v>
      </c>
      <c r="G613" s="37" t="e">
        <f>VLOOKUP(Final_manabou_kanji_select[[#This Row],[Kanji no.]],Final_manabou_kanji[[Sr. no.]:[Meaning]],5,0)</f>
        <v>#N/A</v>
      </c>
      <c r="H613" t="e">
        <f>VLOOKUP(Final_manabou_kanji_select[[#This Row],[Kanji no.]],Final_manabou_kanji[[Sr. no.]:[Meaning]],7,0)</f>
        <v>#N/A</v>
      </c>
      <c r="I613" t="e">
        <f>VLOOKUP(Final_manabou_kanji_select[[#This Row],[Kanji no.]],Final_manabou_kanji[[Sr. no.]:[Meaning]],8,0)</f>
        <v>#N/A</v>
      </c>
      <c r="J613" s="3"/>
    </row>
    <row r="614" spans="2:10" ht="14.25" customHeight="1" x14ac:dyDescent="0.3">
      <c r="B614" s="37">
        <f>ROW()-ROW(Final_manabou_kanji_select[#Headers])</f>
        <v>612</v>
      </c>
      <c r="C61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4" s="37" t="e">
        <f>VLOOKUP(Final_manabou_kanji_select[[#This Row],[Kanji no.]],Raw_data_N2_Kanji[[Sr. no.]:[Lecture_no]],3,0)</f>
        <v>#N/A</v>
      </c>
      <c r="E614" s="37" t="e">
        <f>VLOOKUP(Final_manabou_kanji_select[[#This Row],[Kanji no.]],Final_manabou_kanji[[Sr. no.]:[Meaning]],3,0)</f>
        <v>#N/A</v>
      </c>
      <c r="F614" s="32" t="e">
        <f>VLOOKUP(Final_manabou_kanji_select[[#This Row],[Kanji no.]],Final_manabou_kanji[[Sr. no.]:[Meaning]],4,0)</f>
        <v>#N/A</v>
      </c>
      <c r="G614" s="37" t="e">
        <f>VLOOKUP(Final_manabou_kanji_select[[#This Row],[Kanji no.]],Final_manabou_kanji[[Sr. no.]:[Meaning]],5,0)</f>
        <v>#N/A</v>
      </c>
      <c r="H614" t="e">
        <f>VLOOKUP(Final_manabou_kanji_select[[#This Row],[Kanji no.]],Final_manabou_kanji[[Sr. no.]:[Meaning]],7,0)</f>
        <v>#N/A</v>
      </c>
      <c r="I614" t="e">
        <f>VLOOKUP(Final_manabou_kanji_select[[#This Row],[Kanji no.]],Final_manabou_kanji[[Sr. no.]:[Meaning]],8,0)</f>
        <v>#N/A</v>
      </c>
      <c r="J614" s="3"/>
    </row>
    <row r="615" spans="2:10" ht="14.25" customHeight="1" x14ac:dyDescent="0.3">
      <c r="B615" s="37">
        <f>ROW()-ROW(Final_manabou_kanji_select[#Headers])</f>
        <v>613</v>
      </c>
      <c r="C61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5" s="37" t="e">
        <f>VLOOKUP(Final_manabou_kanji_select[[#This Row],[Kanji no.]],Raw_data_N2_Kanji[[Sr. no.]:[Lecture_no]],3,0)</f>
        <v>#N/A</v>
      </c>
      <c r="E615" s="37" t="e">
        <f>VLOOKUP(Final_manabou_kanji_select[[#This Row],[Kanji no.]],Final_manabou_kanji[[Sr. no.]:[Meaning]],3,0)</f>
        <v>#N/A</v>
      </c>
      <c r="F615" s="32" t="e">
        <f>VLOOKUP(Final_manabou_kanji_select[[#This Row],[Kanji no.]],Final_manabou_kanji[[Sr. no.]:[Meaning]],4,0)</f>
        <v>#N/A</v>
      </c>
      <c r="G615" s="37" t="e">
        <f>VLOOKUP(Final_manabou_kanji_select[[#This Row],[Kanji no.]],Final_manabou_kanji[[Sr. no.]:[Meaning]],5,0)</f>
        <v>#N/A</v>
      </c>
      <c r="H615" t="e">
        <f>VLOOKUP(Final_manabou_kanji_select[[#This Row],[Kanji no.]],Final_manabou_kanji[[Sr. no.]:[Meaning]],7,0)</f>
        <v>#N/A</v>
      </c>
      <c r="I615" t="e">
        <f>VLOOKUP(Final_manabou_kanji_select[[#This Row],[Kanji no.]],Final_manabou_kanji[[Sr. no.]:[Meaning]],8,0)</f>
        <v>#N/A</v>
      </c>
      <c r="J615" s="3"/>
    </row>
    <row r="616" spans="2:10" ht="14.25" customHeight="1" x14ac:dyDescent="0.3">
      <c r="B616" s="37">
        <f>ROW()-ROW(Final_manabou_kanji_select[#Headers])</f>
        <v>614</v>
      </c>
      <c r="C61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6" s="37" t="e">
        <f>VLOOKUP(Final_manabou_kanji_select[[#This Row],[Kanji no.]],Raw_data_N2_Kanji[[Sr. no.]:[Lecture_no]],3,0)</f>
        <v>#N/A</v>
      </c>
      <c r="E616" s="37" t="e">
        <f>VLOOKUP(Final_manabou_kanji_select[[#This Row],[Kanji no.]],Final_manabou_kanji[[Sr. no.]:[Meaning]],3,0)</f>
        <v>#N/A</v>
      </c>
      <c r="F616" s="32" t="e">
        <f>VLOOKUP(Final_manabou_kanji_select[[#This Row],[Kanji no.]],Final_manabou_kanji[[Sr. no.]:[Meaning]],4,0)</f>
        <v>#N/A</v>
      </c>
      <c r="G616" s="37" t="e">
        <f>VLOOKUP(Final_manabou_kanji_select[[#This Row],[Kanji no.]],Final_manabou_kanji[[Sr. no.]:[Meaning]],5,0)</f>
        <v>#N/A</v>
      </c>
      <c r="H616" t="e">
        <f>VLOOKUP(Final_manabou_kanji_select[[#This Row],[Kanji no.]],Final_manabou_kanji[[Sr. no.]:[Meaning]],7,0)</f>
        <v>#N/A</v>
      </c>
      <c r="I616" t="e">
        <f>VLOOKUP(Final_manabou_kanji_select[[#This Row],[Kanji no.]],Final_manabou_kanji[[Sr. no.]:[Meaning]],8,0)</f>
        <v>#N/A</v>
      </c>
      <c r="J616" s="3"/>
    </row>
    <row r="617" spans="2:10" ht="14.25" customHeight="1" x14ac:dyDescent="0.3">
      <c r="B617" s="37">
        <f>ROW()-ROW(Final_manabou_kanji_select[#Headers])</f>
        <v>615</v>
      </c>
      <c r="C61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7" s="37" t="e">
        <f>VLOOKUP(Final_manabou_kanji_select[[#This Row],[Kanji no.]],Raw_data_N2_Kanji[[Sr. no.]:[Lecture_no]],3,0)</f>
        <v>#N/A</v>
      </c>
      <c r="E617" s="37" t="e">
        <f>VLOOKUP(Final_manabou_kanji_select[[#This Row],[Kanji no.]],Final_manabou_kanji[[Sr. no.]:[Meaning]],3,0)</f>
        <v>#N/A</v>
      </c>
      <c r="F617" s="32" t="e">
        <f>VLOOKUP(Final_manabou_kanji_select[[#This Row],[Kanji no.]],Final_manabou_kanji[[Sr. no.]:[Meaning]],4,0)</f>
        <v>#N/A</v>
      </c>
      <c r="G617" s="37" t="e">
        <f>VLOOKUP(Final_manabou_kanji_select[[#This Row],[Kanji no.]],Final_manabou_kanji[[Sr. no.]:[Meaning]],5,0)</f>
        <v>#N/A</v>
      </c>
      <c r="H617" t="e">
        <f>VLOOKUP(Final_manabou_kanji_select[[#This Row],[Kanji no.]],Final_manabou_kanji[[Sr. no.]:[Meaning]],7,0)</f>
        <v>#N/A</v>
      </c>
      <c r="I617" t="e">
        <f>VLOOKUP(Final_manabou_kanji_select[[#This Row],[Kanji no.]],Final_manabou_kanji[[Sr. no.]:[Meaning]],8,0)</f>
        <v>#N/A</v>
      </c>
      <c r="J617" s="3"/>
    </row>
    <row r="618" spans="2:10" ht="14.25" customHeight="1" x14ac:dyDescent="0.3">
      <c r="B618" s="37">
        <f>ROW()-ROW(Final_manabou_kanji_select[#Headers])</f>
        <v>616</v>
      </c>
      <c r="C61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8" s="37" t="e">
        <f>VLOOKUP(Final_manabou_kanji_select[[#This Row],[Kanji no.]],Raw_data_N2_Kanji[[Sr. no.]:[Lecture_no]],3,0)</f>
        <v>#N/A</v>
      </c>
      <c r="E618" s="37" t="e">
        <f>VLOOKUP(Final_manabou_kanji_select[[#This Row],[Kanji no.]],Final_manabou_kanji[[Sr. no.]:[Meaning]],3,0)</f>
        <v>#N/A</v>
      </c>
      <c r="F618" s="32" t="e">
        <f>VLOOKUP(Final_manabou_kanji_select[[#This Row],[Kanji no.]],Final_manabou_kanji[[Sr. no.]:[Meaning]],4,0)</f>
        <v>#N/A</v>
      </c>
      <c r="G618" s="37" t="e">
        <f>VLOOKUP(Final_manabou_kanji_select[[#This Row],[Kanji no.]],Final_manabou_kanji[[Sr. no.]:[Meaning]],5,0)</f>
        <v>#N/A</v>
      </c>
      <c r="H618" t="e">
        <f>VLOOKUP(Final_manabou_kanji_select[[#This Row],[Kanji no.]],Final_manabou_kanji[[Sr. no.]:[Meaning]],7,0)</f>
        <v>#N/A</v>
      </c>
      <c r="I618" t="e">
        <f>VLOOKUP(Final_manabou_kanji_select[[#This Row],[Kanji no.]],Final_manabou_kanji[[Sr. no.]:[Meaning]],8,0)</f>
        <v>#N/A</v>
      </c>
      <c r="J618" s="3"/>
    </row>
    <row r="619" spans="2:10" ht="14.25" customHeight="1" x14ac:dyDescent="0.3">
      <c r="B619" s="37">
        <f>ROW()-ROW(Final_manabou_kanji_select[#Headers])</f>
        <v>617</v>
      </c>
      <c r="C61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19" s="37" t="e">
        <f>VLOOKUP(Final_manabou_kanji_select[[#This Row],[Kanji no.]],Raw_data_N2_Kanji[[Sr. no.]:[Lecture_no]],3,0)</f>
        <v>#N/A</v>
      </c>
      <c r="E619" s="37" t="e">
        <f>VLOOKUP(Final_manabou_kanji_select[[#This Row],[Kanji no.]],Final_manabou_kanji[[Sr. no.]:[Meaning]],3,0)</f>
        <v>#N/A</v>
      </c>
      <c r="F619" s="32" t="e">
        <f>VLOOKUP(Final_manabou_kanji_select[[#This Row],[Kanji no.]],Final_manabou_kanji[[Sr. no.]:[Meaning]],4,0)</f>
        <v>#N/A</v>
      </c>
      <c r="G619" s="37" t="e">
        <f>VLOOKUP(Final_manabou_kanji_select[[#This Row],[Kanji no.]],Final_manabou_kanji[[Sr. no.]:[Meaning]],5,0)</f>
        <v>#N/A</v>
      </c>
      <c r="H619" t="e">
        <f>VLOOKUP(Final_manabou_kanji_select[[#This Row],[Kanji no.]],Final_manabou_kanji[[Sr. no.]:[Meaning]],7,0)</f>
        <v>#N/A</v>
      </c>
      <c r="I619" t="e">
        <f>VLOOKUP(Final_manabou_kanji_select[[#This Row],[Kanji no.]],Final_manabou_kanji[[Sr. no.]:[Meaning]],8,0)</f>
        <v>#N/A</v>
      </c>
      <c r="J619" s="3"/>
    </row>
    <row r="620" spans="2:10" ht="14.25" customHeight="1" x14ac:dyDescent="0.3">
      <c r="B620" s="37">
        <f>ROW()-ROW(Final_manabou_kanji_select[#Headers])</f>
        <v>618</v>
      </c>
      <c r="C62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0" s="37" t="e">
        <f>VLOOKUP(Final_manabou_kanji_select[[#This Row],[Kanji no.]],Raw_data_N2_Kanji[[Sr. no.]:[Lecture_no]],3,0)</f>
        <v>#N/A</v>
      </c>
      <c r="E620" s="37" t="e">
        <f>VLOOKUP(Final_manabou_kanji_select[[#This Row],[Kanji no.]],Final_manabou_kanji[[Sr. no.]:[Meaning]],3,0)</f>
        <v>#N/A</v>
      </c>
      <c r="F620" s="32" t="e">
        <f>VLOOKUP(Final_manabou_kanji_select[[#This Row],[Kanji no.]],Final_manabou_kanji[[Sr. no.]:[Meaning]],4,0)</f>
        <v>#N/A</v>
      </c>
      <c r="G620" s="37" t="e">
        <f>VLOOKUP(Final_manabou_kanji_select[[#This Row],[Kanji no.]],Final_manabou_kanji[[Sr. no.]:[Meaning]],5,0)</f>
        <v>#N/A</v>
      </c>
      <c r="H620" t="e">
        <f>VLOOKUP(Final_manabou_kanji_select[[#This Row],[Kanji no.]],Final_manabou_kanji[[Sr. no.]:[Meaning]],7,0)</f>
        <v>#N/A</v>
      </c>
      <c r="I620" t="e">
        <f>VLOOKUP(Final_manabou_kanji_select[[#This Row],[Kanji no.]],Final_manabou_kanji[[Sr. no.]:[Meaning]],8,0)</f>
        <v>#N/A</v>
      </c>
      <c r="J620" s="3"/>
    </row>
    <row r="621" spans="2:10" ht="14.25" customHeight="1" x14ac:dyDescent="0.3">
      <c r="B621" s="37">
        <f>ROW()-ROW(Final_manabou_kanji_select[#Headers])</f>
        <v>619</v>
      </c>
      <c r="C62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1" s="37" t="e">
        <f>VLOOKUP(Final_manabou_kanji_select[[#This Row],[Kanji no.]],Raw_data_N2_Kanji[[Sr. no.]:[Lecture_no]],3,0)</f>
        <v>#N/A</v>
      </c>
      <c r="E621" s="37" t="e">
        <f>VLOOKUP(Final_manabou_kanji_select[[#This Row],[Kanji no.]],Final_manabou_kanji[[Sr. no.]:[Meaning]],3,0)</f>
        <v>#N/A</v>
      </c>
      <c r="F621" s="32" t="e">
        <f>VLOOKUP(Final_manabou_kanji_select[[#This Row],[Kanji no.]],Final_manabou_kanji[[Sr. no.]:[Meaning]],4,0)</f>
        <v>#N/A</v>
      </c>
      <c r="G621" s="37" t="e">
        <f>VLOOKUP(Final_manabou_kanji_select[[#This Row],[Kanji no.]],Final_manabou_kanji[[Sr. no.]:[Meaning]],5,0)</f>
        <v>#N/A</v>
      </c>
      <c r="H621" t="e">
        <f>VLOOKUP(Final_manabou_kanji_select[[#This Row],[Kanji no.]],Final_manabou_kanji[[Sr. no.]:[Meaning]],7,0)</f>
        <v>#N/A</v>
      </c>
      <c r="I621" t="e">
        <f>VLOOKUP(Final_manabou_kanji_select[[#This Row],[Kanji no.]],Final_manabou_kanji[[Sr. no.]:[Meaning]],8,0)</f>
        <v>#N/A</v>
      </c>
      <c r="J621" s="3"/>
    </row>
    <row r="622" spans="2:10" ht="14.25" customHeight="1" x14ac:dyDescent="0.3">
      <c r="B622" s="37">
        <f>ROW()-ROW(Final_manabou_kanji_select[#Headers])</f>
        <v>620</v>
      </c>
      <c r="C62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2" s="37" t="e">
        <f>VLOOKUP(Final_manabou_kanji_select[[#This Row],[Kanji no.]],Raw_data_N2_Kanji[[Sr. no.]:[Lecture_no]],3,0)</f>
        <v>#N/A</v>
      </c>
      <c r="E622" s="37" t="e">
        <f>VLOOKUP(Final_manabou_kanji_select[[#This Row],[Kanji no.]],Final_manabou_kanji[[Sr. no.]:[Meaning]],3,0)</f>
        <v>#N/A</v>
      </c>
      <c r="F622" s="32" t="e">
        <f>VLOOKUP(Final_manabou_kanji_select[[#This Row],[Kanji no.]],Final_manabou_kanji[[Sr. no.]:[Meaning]],4,0)</f>
        <v>#N/A</v>
      </c>
      <c r="G622" s="37" t="e">
        <f>VLOOKUP(Final_manabou_kanji_select[[#This Row],[Kanji no.]],Final_manabou_kanji[[Sr. no.]:[Meaning]],5,0)</f>
        <v>#N/A</v>
      </c>
      <c r="H622" t="e">
        <f>VLOOKUP(Final_manabou_kanji_select[[#This Row],[Kanji no.]],Final_manabou_kanji[[Sr. no.]:[Meaning]],7,0)</f>
        <v>#N/A</v>
      </c>
      <c r="I622" t="e">
        <f>VLOOKUP(Final_manabou_kanji_select[[#This Row],[Kanji no.]],Final_manabou_kanji[[Sr. no.]:[Meaning]],8,0)</f>
        <v>#N/A</v>
      </c>
      <c r="J622" s="3"/>
    </row>
    <row r="623" spans="2:10" ht="14.25" customHeight="1" x14ac:dyDescent="0.3">
      <c r="B623" s="37">
        <f>ROW()-ROW(Final_manabou_kanji_select[#Headers])</f>
        <v>621</v>
      </c>
      <c r="C62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3" s="37" t="e">
        <f>VLOOKUP(Final_manabou_kanji_select[[#This Row],[Kanji no.]],Raw_data_N2_Kanji[[Sr. no.]:[Lecture_no]],3,0)</f>
        <v>#N/A</v>
      </c>
      <c r="E623" s="37" t="e">
        <f>VLOOKUP(Final_manabou_kanji_select[[#This Row],[Kanji no.]],Final_manabou_kanji[[Sr. no.]:[Meaning]],3,0)</f>
        <v>#N/A</v>
      </c>
      <c r="F623" s="32" t="e">
        <f>VLOOKUP(Final_manabou_kanji_select[[#This Row],[Kanji no.]],Final_manabou_kanji[[Sr. no.]:[Meaning]],4,0)</f>
        <v>#N/A</v>
      </c>
      <c r="G623" s="37" t="e">
        <f>VLOOKUP(Final_manabou_kanji_select[[#This Row],[Kanji no.]],Final_manabou_kanji[[Sr. no.]:[Meaning]],5,0)</f>
        <v>#N/A</v>
      </c>
      <c r="H623" t="e">
        <f>VLOOKUP(Final_manabou_kanji_select[[#This Row],[Kanji no.]],Final_manabou_kanji[[Sr. no.]:[Meaning]],7,0)</f>
        <v>#N/A</v>
      </c>
      <c r="I623" t="e">
        <f>VLOOKUP(Final_manabou_kanji_select[[#This Row],[Kanji no.]],Final_manabou_kanji[[Sr. no.]:[Meaning]],8,0)</f>
        <v>#N/A</v>
      </c>
      <c r="J623" s="3"/>
    </row>
    <row r="624" spans="2:10" ht="14.25" customHeight="1" x14ac:dyDescent="0.3">
      <c r="B624" s="37">
        <f>ROW()-ROW(Final_manabou_kanji_select[#Headers])</f>
        <v>622</v>
      </c>
      <c r="C62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4" s="37" t="e">
        <f>VLOOKUP(Final_manabou_kanji_select[[#This Row],[Kanji no.]],Raw_data_N2_Kanji[[Sr. no.]:[Lecture_no]],3,0)</f>
        <v>#N/A</v>
      </c>
      <c r="E624" s="37" t="e">
        <f>VLOOKUP(Final_manabou_kanji_select[[#This Row],[Kanji no.]],Final_manabou_kanji[[Sr. no.]:[Meaning]],3,0)</f>
        <v>#N/A</v>
      </c>
      <c r="F624" s="32" t="e">
        <f>VLOOKUP(Final_manabou_kanji_select[[#This Row],[Kanji no.]],Final_manabou_kanji[[Sr. no.]:[Meaning]],4,0)</f>
        <v>#N/A</v>
      </c>
      <c r="G624" s="37" t="e">
        <f>VLOOKUP(Final_manabou_kanji_select[[#This Row],[Kanji no.]],Final_manabou_kanji[[Sr. no.]:[Meaning]],5,0)</f>
        <v>#N/A</v>
      </c>
      <c r="H624" t="e">
        <f>VLOOKUP(Final_manabou_kanji_select[[#This Row],[Kanji no.]],Final_manabou_kanji[[Sr. no.]:[Meaning]],7,0)</f>
        <v>#N/A</v>
      </c>
      <c r="I624" t="e">
        <f>VLOOKUP(Final_manabou_kanji_select[[#This Row],[Kanji no.]],Final_manabou_kanji[[Sr. no.]:[Meaning]],8,0)</f>
        <v>#N/A</v>
      </c>
      <c r="J624" s="3"/>
    </row>
    <row r="625" spans="2:10" ht="14.25" customHeight="1" x14ac:dyDescent="0.3">
      <c r="B625" s="37">
        <f>ROW()-ROW(Final_manabou_kanji_select[#Headers])</f>
        <v>623</v>
      </c>
      <c r="C62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5" s="37" t="e">
        <f>VLOOKUP(Final_manabou_kanji_select[[#This Row],[Kanji no.]],Raw_data_N2_Kanji[[Sr. no.]:[Lecture_no]],3,0)</f>
        <v>#N/A</v>
      </c>
      <c r="E625" s="37" t="e">
        <f>VLOOKUP(Final_manabou_kanji_select[[#This Row],[Kanji no.]],Final_manabou_kanji[[Sr. no.]:[Meaning]],3,0)</f>
        <v>#N/A</v>
      </c>
      <c r="F625" s="32" t="e">
        <f>VLOOKUP(Final_manabou_kanji_select[[#This Row],[Kanji no.]],Final_manabou_kanji[[Sr. no.]:[Meaning]],4,0)</f>
        <v>#N/A</v>
      </c>
      <c r="G625" s="37" t="e">
        <f>VLOOKUP(Final_manabou_kanji_select[[#This Row],[Kanji no.]],Final_manabou_kanji[[Sr. no.]:[Meaning]],5,0)</f>
        <v>#N/A</v>
      </c>
      <c r="H625" t="e">
        <f>VLOOKUP(Final_manabou_kanji_select[[#This Row],[Kanji no.]],Final_manabou_kanji[[Sr. no.]:[Meaning]],7,0)</f>
        <v>#N/A</v>
      </c>
      <c r="I625" t="e">
        <f>VLOOKUP(Final_manabou_kanji_select[[#This Row],[Kanji no.]],Final_manabou_kanji[[Sr. no.]:[Meaning]],8,0)</f>
        <v>#N/A</v>
      </c>
      <c r="J625" s="3"/>
    </row>
    <row r="626" spans="2:10" ht="14.25" customHeight="1" x14ac:dyDescent="0.3">
      <c r="B626" s="37">
        <f>ROW()-ROW(Final_manabou_kanji_select[#Headers])</f>
        <v>624</v>
      </c>
      <c r="C62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6" s="37" t="e">
        <f>VLOOKUP(Final_manabou_kanji_select[[#This Row],[Kanji no.]],Raw_data_N2_Kanji[[Sr. no.]:[Lecture_no]],3,0)</f>
        <v>#N/A</v>
      </c>
      <c r="E626" s="37" t="e">
        <f>VLOOKUP(Final_manabou_kanji_select[[#This Row],[Kanji no.]],Final_manabou_kanji[[Sr. no.]:[Meaning]],3,0)</f>
        <v>#N/A</v>
      </c>
      <c r="F626" s="32" t="e">
        <f>VLOOKUP(Final_manabou_kanji_select[[#This Row],[Kanji no.]],Final_manabou_kanji[[Sr. no.]:[Meaning]],4,0)</f>
        <v>#N/A</v>
      </c>
      <c r="G626" s="37" t="e">
        <f>VLOOKUP(Final_manabou_kanji_select[[#This Row],[Kanji no.]],Final_manabou_kanji[[Sr. no.]:[Meaning]],5,0)</f>
        <v>#N/A</v>
      </c>
      <c r="H626" t="e">
        <f>VLOOKUP(Final_manabou_kanji_select[[#This Row],[Kanji no.]],Final_manabou_kanji[[Sr. no.]:[Meaning]],7,0)</f>
        <v>#N/A</v>
      </c>
      <c r="I626" t="e">
        <f>VLOOKUP(Final_manabou_kanji_select[[#This Row],[Kanji no.]],Final_manabou_kanji[[Sr. no.]:[Meaning]],8,0)</f>
        <v>#N/A</v>
      </c>
      <c r="J626" s="3"/>
    </row>
    <row r="627" spans="2:10" ht="14.25" customHeight="1" x14ac:dyDescent="0.3">
      <c r="B627" s="37">
        <f>ROW()-ROW(Final_manabou_kanji_select[#Headers])</f>
        <v>625</v>
      </c>
      <c r="C62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7" s="37" t="e">
        <f>VLOOKUP(Final_manabou_kanji_select[[#This Row],[Kanji no.]],Raw_data_N2_Kanji[[Sr. no.]:[Lecture_no]],3,0)</f>
        <v>#N/A</v>
      </c>
      <c r="E627" s="37" t="e">
        <f>VLOOKUP(Final_manabou_kanji_select[[#This Row],[Kanji no.]],Final_manabou_kanji[[Sr. no.]:[Meaning]],3,0)</f>
        <v>#N/A</v>
      </c>
      <c r="F627" s="32" t="e">
        <f>VLOOKUP(Final_manabou_kanji_select[[#This Row],[Kanji no.]],Final_manabou_kanji[[Sr. no.]:[Meaning]],4,0)</f>
        <v>#N/A</v>
      </c>
      <c r="G627" s="37" t="e">
        <f>VLOOKUP(Final_manabou_kanji_select[[#This Row],[Kanji no.]],Final_manabou_kanji[[Sr. no.]:[Meaning]],5,0)</f>
        <v>#N/A</v>
      </c>
      <c r="H627" t="e">
        <f>VLOOKUP(Final_manabou_kanji_select[[#This Row],[Kanji no.]],Final_manabou_kanji[[Sr. no.]:[Meaning]],7,0)</f>
        <v>#N/A</v>
      </c>
      <c r="I627" t="e">
        <f>VLOOKUP(Final_manabou_kanji_select[[#This Row],[Kanji no.]],Final_manabou_kanji[[Sr. no.]:[Meaning]],8,0)</f>
        <v>#N/A</v>
      </c>
      <c r="J627" s="3"/>
    </row>
    <row r="628" spans="2:10" ht="14.25" customHeight="1" x14ac:dyDescent="0.3">
      <c r="B628" s="37">
        <f>ROW()-ROW(Final_manabou_kanji_select[#Headers])</f>
        <v>626</v>
      </c>
      <c r="C62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8" s="37" t="e">
        <f>VLOOKUP(Final_manabou_kanji_select[[#This Row],[Kanji no.]],Raw_data_N2_Kanji[[Sr. no.]:[Lecture_no]],3,0)</f>
        <v>#N/A</v>
      </c>
      <c r="E628" s="37" t="e">
        <f>VLOOKUP(Final_manabou_kanji_select[[#This Row],[Kanji no.]],Final_manabou_kanji[[Sr. no.]:[Meaning]],3,0)</f>
        <v>#N/A</v>
      </c>
      <c r="F628" s="32" t="e">
        <f>VLOOKUP(Final_manabou_kanji_select[[#This Row],[Kanji no.]],Final_manabou_kanji[[Sr. no.]:[Meaning]],4,0)</f>
        <v>#N/A</v>
      </c>
      <c r="G628" s="37" t="e">
        <f>VLOOKUP(Final_manabou_kanji_select[[#This Row],[Kanji no.]],Final_manabou_kanji[[Sr. no.]:[Meaning]],5,0)</f>
        <v>#N/A</v>
      </c>
      <c r="H628" t="e">
        <f>VLOOKUP(Final_manabou_kanji_select[[#This Row],[Kanji no.]],Final_manabou_kanji[[Sr. no.]:[Meaning]],7,0)</f>
        <v>#N/A</v>
      </c>
      <c r="I628" t="e">
        <f>VLOOKUP(Final_manabou_kanji_select[[#This Row],[Kanji no.]],Final_manabou_kanji[[Sr. no.]:[Meaning]],8,0)</f>
        <v>#N/A</v>
      </c>
      <c r="J628" s="3"/>
    </row>
    <row r="629" spans="2:10" ht="14.25" customHeight="1" x14ac:dyDescent="0.3">
      <c r="B629" s="37">
        <f>ROW()-ROW(Final_manabou_kanji_select[#Headers])</f>
        <v>627</v>
      </c>
      <c r="C62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29" s="37" t="e">
        <f>VLOOKUP(Final_manabou_kanji_select[[#This Row],[Kanji no.]],Raw_data_N2_Kanji[[Sr. no.]:[Lecture_no]],3,0)</f>
        <v>#N/A</v>
      </c>
      <c r="E629" s="37" t="e">
        <f>VLOOKUP(Final_manabou_kanji_select[[#This Row],[Kanji no.]],Final_manabou_kanji[[Sr. no.]:[Meaning]],3,0)</f>
        <v>#N/A</v>
      </c>
      <c r="F629" s="32" t="e">
        <f>VLOOKUP(Final_manabou_kanji_select[[#This Row],[Kanji no.]],Final_manabou_kanji[[Sr. no.]:[Meaning]],4,0)</f>
        <v>#N/A</v>
      </c>
      <c r="G629" s="37" t="e">
        <f>VLOOKUP(Final_manabou_kanji_select[[#This Row],[Kanji no.]],Final_manabou_kanji[[Sr. no.]:[Meaning]],5,0)</f>
        <v>#N/A</v>
      </c>
      <c r="H629" t="e">
        <f>VLOOKUP(Final_manabou_kanji_select[[#This Row],[Kanji no.]],Final_manabou_kanji[[Sr. no.]:[Meaning]],7,0)</f>
        <v>#N/A</v>
      </c>
      <c r="I629" t="e">
        <f>VLOOKUP(Final_manabou_kanji_select[[#This Row],[Kanji no.]],Final_manabou_kanji[[Sr. no.]:[Meaning]],8,0)</f>
        <v>#N/A</v>
      </c>
      <c r="J629" s="3"/>
    </row>
    <row r="630" spans="2:10" ht="14.25" customHeight="1" x14ac:dyDescent="0.3">
      <c r="B630" s="37">
        <f>ROW()-ROW(Final_manabou_kanji_select[#Headers])</f>
        <v>628</v>
      </c>
      <c r="C63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0" s="37" t="e">
        <f>VLOOKUP(Final_manabou_kanji_select[[#This Row],[Kanji no.]],Raw_data_N2_Kanji[[Sr. no.]:[Lecture_no]],3,0)</f>
        <v>#N/A</v>
      </c>
      <c r="E630" s="37" t="e">
        <f>VLOOKUP(Final_manabou_kanji_select[[#This Row],[Kanji no.]],Final_manabou_kanji[[Sr. no.]:[Meaning]],3,0)</f>
        <v>#N/A</v>
      </c>
      <c r="F630" s="32" t="e">
        <f>VLOOKUP(Final_manabou_kanji_select[[#This Row],[Kanji no.]],Final_manabou_kanji[[Sr. no.]:[Meaning]],4,0)</f>
        <v>#N/A</v>
      </c>
      <c r="G630" s="37" t="e">
        <f>VLOOKUP(Final_manabou_kanji_select[[#This Row],[Kanji no.]],Final_manabou_kanji[[Sr. no.]:[Meaning]],5,0)</f>
        <v>#N/A</v>
      </c>
      <c r="H630" t="e">
        <f>VLOOKUP(Final_manabou_kanji_select[[#This Row],[Kanji no.]],Final_manabou_kanji[[Sr. no.]:[Meaning]],7,0)</f>
        <v>#N/A</v>
      </c>
      <c r="I630" t="e">
        <f>VLOOKUP(Final_manabou_kanji_select[[#This Row],[Kanji no.]],Final_manabou_kanji[[Sr. no.]:[Meaning]],8,0)</f>
        <v>#N/A</v>
      </c>
      <c r="J630" s="3"/>
    </row>
    <row r="631" spans="2:10" ht="14.25" customHeight="1" x14ac:dyDescent="0.3">
      <c r="B631" s="37">
        <f>ROW()-ROW(Final_manabou_kanji_select[#Headers])</f>
        <v>629</v>
      </c>
      <c r="C63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1" s="37" t="e">
        <f>VLOOKUP(Final_manabou_kanji_select[[#This Row],[Kanji no.]],Raw_data_N2_Kanji[[Sr. no.]:[Lecture_no]],3,0)</f>
        <v>#N/A</v>
      </c>
      <c r="E631" s="37" t="e">
        <f>VLOOKUP(Final_manabou_kanji_select[[#This Row],[Kanji no.]],Final_manabou_kanji[[Sr. no.]:[Meaning]],3,0)</f>
        <v>#N/A</v>
      </c>
      <c r="F631" s="32" t="e">
        <f>VLOOKUP(Final_manabou_kanji_select[[#This Row],[Kanji no.]],Final_manabou_kanji[[Sr. no.]:[Meaning]],4,0)</f>
        <v>#N/A</v>
      </c>
      <c r="G631" s="37" t="e">
        <f>VLOOKUP(Final_manabou_kanji_select[[#This Row],[Kanji no.]],Final_manabou_kanji[[Sr. no.]:[Meaning]],5,0)</f>
        <v>#N/A</v>
      </c>
      <c r="H631" t="e">
        <f>VLOOKUP(Final_manabou_kanji_select[[#This Row],[Kanji no.]],Final_manabou_kanji[[Sr. no.]:[Meaning]],7,0)</f>
        <v>#N/A</v>
      </c>
      <c r="I631" t="e">
        <f>VLOOKUP(Final_manabou_kanji_select[[#This Row],[Kanji no.]],Final_manabou_kanji[[Sr. no.]:[Meaning]],8,0)</f>
        <v>#N/A</v>
      </c>
      <c r="J631" s="3"/>
    </row>
    <row r="632" spans="2:10" ht="14.25" customHeight="1" x14ac:dyDescent="0.3">
      <c r="B632" s="37">
        <f>ROW()-ROW(Final_manabou_kanji_select[#Headers])</f>
        <v>630</v>
      </c>
      <c r="C63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2" s="37" t="e">
        <f>VLOOKUP(Final_manabou_kanji_select[[#This Row],[Kanji no.]],Raw_data_N2_Kanji[[Sr. no.]:[Lecture_no]],3,0)</f>
        <v>#N/A</v>
      </c>
      <c r="E632" s="37" t="e">
        <f>VLOOKUP(Final_manabou_kanji_select[[#This Row],[Kanji no.]],Final_manabou_kanji[[Sr. no.]:[Meaning]],3,0)</f>
        <v>#N/A</v>
      </c>
      <c r="F632" s="32" t="e">
        <f>VLOOKUP(Final_manabou_kanji_select[[#This Row],[Kanji no.]],Final_manabou_kanji[[Sr. no.]:[Meaning]],4,0)</f>
        <v>#N/A</v>
      </c>
      <c r="G632" s="37" t="e">
        <f>VLOOKUP(Final_manabou_kanji_select[[#This Row],[Kanji no.]],Final_manabou_kanji[[Sr. no.]:[Meaning]],5,0)</f>
        <v>#N/A</v>
      </c>
      <c r="H632" t="e">
        <f>VLOOKUP(Final_manabou_kanji_select[[#This Row],[Kanji no.]],Final_manabou_kanji[[Sr. no.]:[Meaning]],7,0)</f>
        <v>#N/A</v>
      </c>
      <c r="I632" t="e">
        <f>VLOOKUP(Final_manabou_kanji_select[[#This Row],[Kanji no.]],Final_manabou_kanji[[Sr. no.]:[Meaning]],8,0)</f>
        <v>#N/A</v>
      </c>
      <c r="J632" s="3"/>
    </row>
    <row r="633" spans="2:10" ht="14.25" customHeight="1" x14ac:dyDescent="0.3">
      <c r="B633" s="37">
        <f>ROW()-ROW(Final_manabou_kanji_select[#Headers])</f>
        <v>631</v>
      </c>
      <c r="C63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3" s="37" t="e">
        <f>VLOOKUP(Final_manabou_kanji_select[[#This Row],[Kanji no.]],Raw_data_N2_Kanji[[Sr. no.]:[Lecture_no]],3,0)</f>
        <v>#N/A</v>
      </c>
      <c r="E633" s="37" t="e">
        <f>VLOOKUP(Final_manabou_kanji_select[[#This Row],[Kanji no.]],Final_manabou_kanji[[Sr. no.]:[Meaning]],3,0)</f>
        <v>#N/A</v>
      </c>
      <c r="F633" s="32" t="e">
        <f>VLOOKUP(Final_manabou_kanji_select[[#This Row],[Kanji no.]],Final_manabou_kanji[[Sr. no.]:[Meaning]],4,0)</f>
        <v>#N/A</v>
      </c>
      <c r="G633" s="37" t="e">
        <f>VLOOKUP(Final_manabou_kanji_select[[#This Row],[Kanji no.]],Final_manabou_kanji[[Sr. no.]:[Meaning]],5,0)</f>
        <v>#N/A</v>
      </c>
      <c r="H633" t="e">
        <f>VLOOKUP(Final_manabou_kanji_select[[#This Row],[Kanji no.]],Final_manabou_kanji[[Sr. no.]:[Meaning]],7,0)</f>
        <v>#N/A</v>
      </c>
      <c r="I633" t="e">
        <f>VLOOKUP(Final_manabou_kanji_select[[#This Row],[Kanji no.]],Final_manabou_kanji[[Sr. no.]:[Meaning]],8,0)</f>
        <v>#N/A</v>
      </c>
      <c r="J633" s="3"/>
    </row>
    <row r="634" spans="2:10" ht="14.25" customHeight="1" x14ac:dyDescent="0.3">
      <c r="B634" s="37">
        <f>ROW()-ROW(Final_manabou_kanji_select[#Headers])</f>
        <v>632</v>
      </c>
      <c r="C63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4" s="37" t="e">
        <f>VLOOKUP(Final_manabou_kanji_select[[#This Row],[Kanji no.]],Raw_data_N2_Kanji[[Sr. no.]:[Lecture_no]],3,0)</f>
        <v>#N/A</v>
      </c>
      <c r="E634" s="37" t="e">
        <f>VLOOKUP(Final_manabou_kanji_select[[#This Row],[Kanji no.]],Final_manabou_kanji[[Sr. no.]:[Meaning]],3,0)</f>
        <v>#N/A</v>
      </c>
      <c r="F634" s="32" t="e">
        <f>VLOOKUP(Final_manabou_kanji_select[[#This Row],[Kanji no.]],Final_manabou_kanji[[Sr. no.]:[Meaning]],4,0)</f>
        <v>#N/A</v>
      </c>
      <c r="G634" s="37" t="e">
        <f>VLOOKUP(Final_manabou_kanji_select[[#This Row],[Kanji no.]],Final_manabou_kanji[[Sr. no.]:[Meaning]],5,0)</f>
        <v>#N/A</v>
      </c>
      <c r="H634" t="e">
        <f>VLOOKUP(Final_manabou_kanji_select[[#This Row],[Kanji no.]],Final_manabou_kanji[[Sr. no.]:[Meaning]],7,0)</f>
        <v>#N/A</v>
      </c>
      <c r="I634" t="e">
        <f>VLOOKUP(Final_manabou_kanji_select[[#This Row],[Kanji no.]],Final_manabou_kanji[[Sr. no.]:[Meaning]],8,0)</f>
        <v>#N/A</v>
      </c>
      <c r="J634" s="3"/>
    </row>
    <row r="635" spans="2:10" ht="14.25" customHeight="1" x14ac:dyDescent="0.3">
      <c r="B635" s="37">
        <f>ROW()-ROW(Final_manabou_kanji_select[#Headers])</f>
        <v>633</v>
      </c>
      <c r="C63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5" s="37" t="e">
        <f>VLOOKUP(Final_manabou_kanji_select[[#This Row],[Kanji no.]],Raw_data_N2_Kanji[[Sr. no.]:[Lecture_no]],3,0)</f>
        <v>#N/A</v>
      </c>
      <c r="E635" s="37" t="e">
        <f>VLOOKUP(Final_manabou_kanji_select[[#This Row],[Kanji no.]],Final_manabou_kanji[[Sr. no.]:[Meaning]],3,0)</f>
        <v>#N/A</v>
      </c>
      <c r="F635" s="32" t="e">
        <f>VLOOKUP(Final_manabou_kanji_select[[#This Row],[Kanji no.]],Final_manabou_kanji[[Sr. no.]:[Meaning]],4,0)</f>
        <v>#N/A</v>
      </c>
      <c r="G635" s="37" t="e">
        <f>VLOOKUP(Final_manabou_kanji_select[[#This Row],[Kanji no.]],Final_manabou_kanji[[Sr. no.]:[Meaning]],5,0)</f>
        <v>#N/A</v>
      </c>
      <c r="H635" t="e">
        <f>VLOOKUP(Final_manabou_kanji_select[[#This Row],[Kanji no.]],Final_manabou_kanji[[Sr. no.]:[Meaning]],7,0)</f>
        <v>#N/A</v>
      </c>
      <c r="I635" t="e">
        <f>VLOOKUP(Final_manabou_kanji_select[[#This Row],[Kanji no.]],Final_manabou_kanji[[Sr. no.]:[Meaning]],8,0)</f>
        <v>#N/A</v>
      </c>
      <c r="J635" s="3"/>
    </row>
    <row r="636" spans="2:10" ht="14.25" customHeight="1" x14ac:dyDescent="0.3">
      <c r="B636" s="37">
        <f>ROW()-ROW(Final_manabou_kanji_select[#Headers])</f>
        <v>634</v>
      </c>
      <c r="C63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6" s="37" t="e">
        <f>VLOOKUP(Final_manabou_kanji_select[[#This Row],[Kanji no.]],Raw_data_N2_Kanji[[Sr. no.]:[Lecture_no]],3,0)</f>
        <v>#N/A</v>
      </c>
      <c r="E636" s="37" t="e">
        <f>VLOOKUP(Final_manabou_kanji_select[[#This Row],[Kanji no.]],Final_manabou_kanji[[Sr. no.]:[Meaning]],3,0)</f>
        <v>#N/A</v>
      </c>
      <c r="F636" s="32" t="e">
        <f>VLOOKUP(Final_manabou_kanji_select[[#This Row],[Kanji no.]],Final_manabou_kanji[[Sr. no.]:[Meaning]],4,0)</f>
        <v>#N/A</v>
      </c>
      <c r="G636" s="37" t="e">
        <f>VLOOKUP(Final_manabou_kanji_select[[#This Row],[Kanji no.]],Final_manabou_kanji[[Sr. no.]:[Meaning]],5,0)</f>
        <v>#N/A</v>
      </c>
      <c r="H636" t="e">
        <f>VLOOKUP(Final_manabou_kanji_select[[#This Row],[Kanji no.]],Final_manabou_kanji[[Sr. no.]:[Meaning]],7,0)</f>
        <v>#N/A</v>
      </c>
      <c r="I636" t="e">
        <f>VLOOKUP(Final_manabou_kanji_select[[#This Row],[Kanji no.]],Final_manabou_kanji[[Sr. no.]:[Meaning]],8,0)</f>
        <v>#N/A</v>
      </c>
      <c r="J636" s="3"/>
    </row>
    <row r="637" spans="2:10" ht="14.25" customHeight="1" x14ac:dyDescent="0.3">
      <c r="B637" s="37">
        <f>ROW()-ROW(Final_manabou_kanji_select[#Headers])</f>
        <v>635</v>
      </c>
      <c r="C63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7" s="37" t="e">
        <f>VLOOKUP(Final_manabou_kanji_select[[#This Row],[Kanji no.]],Raw_data_N2_Kanji[[Sr. no.]:[Lecture_no]],3,0)</f>
        <v>#N/A</v>
      </c>
      <c r="E637" s="37" t="e">
        <f>VLOOKUP(Final_manabou_kanji_select[[#This Row],[Kanji no.]],Final_manabou_kanji[[Sr. no.]:[Meaning]],3,0)</f>
        <v>#N/A</v>
      </c>
      <c r="F637" s="32" t="e">
        <f>VLOOKUP(Final_manabou_kanji_select[[#This Row],[Kanji no.]],Final_manabou_kanji[[Sr. no.]:[Meaning]],4,0)</f>
        <v>#N/A</v>
      </c>
      <c r="G637" s="37" t="e">
        <f>VLOOKUP(Final_manabou_kanji_select[[#This Row],[Kanji no.]],Final_manabou_kanji[[Sr. no.]:[Meaning]],5,0)</f>
        <v>#N/A</v>
      </c>
      <c r="H637" t="e">
        <f>VLOOKUP(Final_manabou_kanji_select[[#This Row],[Kanji no.]],Final_manabou_kanji[[Sr. no.]:[Meaning]],7,0)</f>
        <v>#N/A</v>
      </c>
      <c r="I637" t="e">
        <f>VLOOKUP(Final_manabou_kanji_select[[#This Row],[Kanji no.]],Final_manabou_kanji[[Sr. no.]:[Meaning]],8,0)</f>
        <v>#N/A</v>
      </c>
      <c r="J637" s="3"/>
    </row>
    <row r="638" spans="2:10" ht="14.25" customHeight="1" x14ac:dyDescent="0.3">
      <c r="B638" s="37">
        <f>ROW()-ROW(Final_manabou_kanji_select[#Headers])</f>
        <v>636</v>
      </c>
      <c r="C63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8" s="37" t="e">
        <f>VLOOKUP(Final_manabou_kanji_select[[#This Row],[Kanji no.]],Raw_data_N2_Kanji[[Sr. no.]:[Lecture_no]],3,0)</f>
        <v>#N/A</v>
      </c>
      <c r="E638" s="37" t="e">
        <f>VLOOKUP(Final_manabou_kanji_select[[#This Row],[Kanji no.]],Final_manabou_kanji[[Sr. no.]:[Meaning]],3,0)</f>
        <v>#N/A</v>
      </c>
      <c r="F638" s="32" t="e">
        <f>VLOOKUP(Final_manabou_kanji_select[[#This Row],[Kanji no.]],Final_manabou_kanji[[Sr. no.]:[Meaning]],4,0)</f>
        <v>#N/A</v>
      </c>
      <c r="G638" s="37" t="e">
        <f>VLOOKUP(Final_manabou_kanji_select[[#This Row],[Kanji no.]],Final_manabou_kanji[[Sr. no.]:[Meaning]],5,0)</f>
        <v>#N/A</v>
      </c>
      <c r="H638" t="e">
        <f>VLOOKUP(Final_manabou_kanji_select[[#This Row],[Kanji no.]],Final_manabou_kanji[[Sr. no.]:[Meaning]],7,0)</f>
        <v>#N/A</v>
      </c>
      <c r="I638" t="e">
        <f>VLOOKUP(Final_manabou_kanji_select[[#This Row],[Kanji no.]],Final_manabou_kanji[[Sr. no.]:[Meaning]],8,0)</f>
        <v>#N/A</v>
      </c>
      <c r="J638" s="3"/>
    </row>
    <row r="639" spans="2:10" ht="14.25" customHeight="1" x14ac:dyDescent="0.3">
      <c r="B639" s="37">
        <f>ROW()-ROW(Final_manabou_kanji_select[#Headers])</f>
        <v>637</v>
      </c>
      <c r="C63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39" s="37" t="e">
        <f>VLOOKUP(Final_manabou_kanji_select[[#This Row],[Kanji no.]],Raw_data_N2_Kanji[[Sr. no.]:[Lecture_no]],3,0)</f>
        <v>#N/A</v>
      </c>
      <c r="E639" s="37" t="e">
        <f>VLOOKUP(Final_manabou_kanji_select[[#This Row],[Kanji no.]],Final_manabou_kanji[[Sr. no.]:[Meaning]],3,0)</f>
        <v>#N/A</v>
      </c>
      <c r="F639" s="32" t="e">
        <f>VLOOKUP(Final_manabou_kanji_select[[#This Row],[Kanji no.]],Final_manabou_kanji[[Sr. no.]:[Meaning]],4,0)</f>
        <v>#N/A</v>
      </c>
      <c r="G639" s="37" t="e">
        <f>VLOOKUP(Final_manabou_kanji_select[[#This Row],[Kanji no.]],Final_manabou_kanji[[Sr. no.]:[Meaning]],5,0)</f>
        <v>#N/A</v>
      </c>
      <c r="H639" t="e">
        <f>VLOOKUP(Final_manabou_kanji_select[[#This Row],[Kanji no.]],Final_manabou_kanji[[Sr. no.]:[Meaning]],7,0)</f>
        <v>#N/A</v>
      </c>
      <c r="I639" t="e">
        <f>VLOOKUP(Final_manabou_kanji_select[[#This Row],[Kanji no.]],Final_manabou_kanji[[Sr. no.]:[Meaning]],8,0)</f>
        <v>#N/A</v>
      </c>
      <c r="J639" s="3"/>
    </row>
    <row r="640" spans="2:10" ht="14.25" customHeight="1" x14ac:dyDescent="0.3">
      <c r="B640" s="37">
        <f>ROW()-ROW(Final_manabou_kanji_select[#Headers])</f>
        <v>638</v>
      </c>
      <c r="C64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0" s="37" t="e">
        <f>VLOOKUP(Final_manabou_kanji_select[[#This Row],[Kanji no.]],Raw_data_N2_Kanji[[Sr. no.]:[Lecture_no]],3,0)</f>
        <v>#N/A</v>
      </c>
      <c r="E640" s="37" t="e">
        <f>VLOOKUP(Final_manabou_kanji_select[[#This Row],[Kanji no.]],Final_manabou_kanji[[Sr. no.]:[Meaning]],3,0)</f>
        <v>#N/A</v>
      </c>
      <c r="F640" s="32" t="e">
        <f>VLOOKUP(Final_manabou_kanji_select[[#This Row],[Kanji no.]],Final_manabou_kanji[[Sr. no.]:[Meaning]],4,0)</f>
        <v>#N/A</v>
      </c>
      <c r="G640" s="37" t="e">
        <f>VLOOKUP(Final_manabou_kanji_select[[#This Row],[Kanji no.]],Final_manabou_kanji[[Sr. no.]:[Meaning]],5,0)</f>
        <v>#N/A</v>
      </c>
      <c r="H640" t="e">
        <f>VLOOKUP(Final_manabou_kanji_select[[#This Row],[Kanji no.]],Final_manabou_kanji[[Sr. no.]:[Meaning]],7,0)</f>
        <v>#N/A</v>
      </c>
      <c r="I640" t="e">
        <f>VLOOKUP(Final_manabou_kanji_select[[#This Row],[Kanji no.]],Final_manabou_kanji[[Sr. no.]:[Meaning]],8,0)</f>
        <v>#N/A</v>
      </c>
      <c r="J640" s="3"/>
    </row>
    <row r="641" spans="2:10" ht="14.25" customHeight="1" x14ac:dyDescent="0.3">
      <c r="B641" s="37">
        <f>ROW()-ROW(Final_manabou_kanji_select[#Headers])</f>
        <v>639</v>
      </c>
      <c r="C64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1" s="37" t="e">
        <f>VLOOKUP(Final_manabou_kanji_select[[#This Row],[Kanji no.]],Raw_data_N2_Kanji[[Sr. no.]:[Lecture_no]],3,0)</f>
        <v>#N/A</v>
      </c>
      <c r="E641" s="37" t="e">
        <f>VLOOKUP(Final_manabou_kanji_select[[#This Row],[Kanji no.]],Final_manabou_kanji[[Sr. no.]:[Meaning]],3,0)</f>
        <v>#N/A</v>
      </c>
      <c r="F641" s="32" t="e">
        <f>VLOOKUP(Final_manabou_kanji_select[[#This Row],[Kanji no.]],Final_manabou_kanji[[Sr. no.]:[Meaning]],4,0)</f>
        <v>#N/A</v>
      </c>
      <c r="G641" s="37" t="e">
        <f>VLOOKUP(Final_manabou_kanji_select[[#This Row],[Kanji no.]],Final_manabou_kanji[[Sr. no.]:[Meaning]],5,0)</f>
        <v>#N/A</v>
      </c>
      <c r="H641" t="e">
        <f>VLOOKUP(Final_manabou_kanji_select[[#This Row],[Kanji no.]],Final_manabou_kanji[[Sr. no.]:[Meaning]],7,0)</f>
        <v>#N/A</v>
      </c>
      <c r="I641" t="e">
        <f>VLOOKUP(Final_manabou_kanji_select[[#This Row],[Kanji no.]],Final_manabou_kanji[[Sr. no.]:[Meaning]],8,0)</f>
        <v>#N/A</v>
      </c>
      <c r="J641" s="3"/>
    </row>
    <row r="642" spans="2:10" ht="14.25" customHeight="1" x14ac:dyDescent="0.3">
      <c r="B642" s="37">
        <f>ROW()-ROW(Final_manabou_kanji_select[#Headers])</f>
        <v>640</v>
      </c>
      <c r="C64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2" s="37" t="e">
        <f>VLOOKUP(Final_manabou_kanji_select[[#This Row],[Kanji no.]],Raw_data_N2_Kanji[[Sr. no.]:[Lecture_no]],3,0)</f>
        <v>#N/A</v>
      </c>
      <c r="E642" s="37" t="e">
        <f>VLOOKUP(Final_manabou_kanji_select[[#This Row],[Kanji no.]],Final_manabou_kanji[[Sr. no.]:[Meaning]],3,0)</f>
        <v>#N/A</v>
      </c>
      <c r="F642" s="32" t="e">
        <f>VLOOKUP(Final_manabou_kanji_select[[#This Row],[Kanji no.]],Final_manabou_kanji[[Sr. no.]:[Meaning]],4,0)</f>
        <v>#N/A</v>
      </c>
      <c r="G642" s="37" t="e">
        <f>VLOOKUP(Final_manabou_kanji_select[[#This Row],[Kanji no.]],Final_manabou_kanji[[Sr. no.]:[Meaning]],5,0)</f>
        <v>#N/A</v>
      </c>
      <c r="H642" t="e">
        <f>VLOOKUP(Final_manabou_kanji_select[[#This Row],[Kanji no.]],Final_manabou_kanji[[Sr. no.]:[Meaning]],7,0)</f>
        <v>#N/A</v>
      </c>
      <c r="I642" t="e">
        <f>VLOOKUP(Final_manabou_kanji_select[[#This Row],[Kanji no.]],Final_manabou_kanji[[Sr. no.]:[Meaning]],8,0)</f>
        <v>#N/A</v>
      </c>
      <c r="J642" s="3"/>
    </row>
    <row r="643" spans="2:10" ht="14.25" customHeight="1" x14ac:dyDescent="0.3">
      <c r="B643" s="37">
        <f>ROW()-ROW(Final_manabou_kanji_select[#Headers])</f>
        <v>641</v>
      </c>
      <c r="C64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3" s="37" t="e">
        <f>VLOOKUP(Final_manabou_kanji_select[[#This Row],[Kanji no.]],Raw_data_N2_Kanji[[Sr. no.]:[Lecture_no]],3,0)</f>
        <v>#N/A</v>
      </c>
      <c r="E643" s="37" t="e">
        <f>VLOOKUP(Final_manabou_kanji_select[[#This Row],[Kanji no.]],Final_manabou_kanji[[Sr. no.]:[Meaning]],3,0)</f>
        <v>#N/A</v>
      </c>
      <c r="F643" s="32" t="e">
        <f>VLOOKUP(Final_manabou_kanji_select[[#This Row],[Kanji no.]],Final_manabou_kanji[[Sr. no.]:[Meaning]],4,0)</f>
        <v>#N/A</v>
      </c>
      <c r="G643" s="37" t="e">
        <f>VLOOKUP(Final_manabou_kanji_select[[#This Row],[Kanji no.]],Final_manabou_kanji[[Sr. no.]:[Meaning]],5,0)</f>
        <v>#N/A</v>
      </c>
      <c r="H643" t="e">
        <f>VLOOKUP(Final_manabou_kanji_select[[#This Row],[Kanji no.]],Final_manabou_kanji[[Sr. no.]:[Meaning]],7,0)</f>
        <v>#N/A</v>
      </c>
      <c r="I643" t="e">
        <f>VLOOKUP(Final_manabou_kanji_select[[#This Row],[Kanji no.]],Final_manabou_kanji[[Sr. no.]:[Meaning]],8,0)</f>
        <v>#N/A</v>
      </c>
      <c r="J643" s="3"/>
    </row>
    <row r="644" spans="2:10" ht="14.25" customHeight="1" x14ac:dyDescent="0.3">
      <c r="B644" s="37">
        <f>ROW()-ROW(Final_manabou_kanji_select[#Headers])</f>
        <v>642</v>
      </c>
      <c r="C64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4" s="37" t="e">
        <f>VLOOKUP(Final_manabou_kanji_select[[#This Row],[Kanji no.]],Raw_data_N2_Kanji[[Sr. no.]:[Lecture_no]],3,0)</f>
        <v>#N/A</v>
      </c>
      <c r="E644" s="37" t="e">
        <f>VLOOKUP(Final_manabou_kanji_select[[#This Row],[Kanji no.]],Final_manabou_kanji[[Sr. no.]:[Meaning]],3,0)</f>
        <v>#N/A</v>
      </c>
      <c r="F644" s="32" t="e">
        <f>VLOOKUP(Final_manabou_kanji_select[[#This Row],[Kanji no.]],Final_manabou_kanji[[Sr. no.]:[Meaning]],4,0)</f>
        <v>#N/A</v>
      </c>
      <c r="G644" s="37" t="e">
        <f>VLOOKUP(Final_manabou_kanji_select[[#This Row],[Kanji no.]],Final_manabou_kanji[[Sr. no.]:[Meaning]],5,0)</f>
        <v>#N/A</v>
      </c>
      <c r="H644" t="e">
        <f>VLOOKUP(Final_manabou_kanji_select[[#This Row],[Kanji no.]],Final_manabou_kanji[[Sr. no.]:[Meaning]],7,0)</f>
        <v>#N/A</v>
      </c>
      <c r="I644" t="e">
        <f>VLOOKUP(Final_manabou_kanji_select[[#This Row],[Kanji no.]],Final_manabou_kanji[[Sr. no.]:[Meaning]],8,0)</f>
        <v>#N/A</v>
      </c>
      <c r="J644" s="3"/>
    </row>
    <row r="645" spans="2:10" ht="14.25" customHeight="1" x14ac:dyDescent="0.3">
      <c r="B645" s="37">
        <f>ROW()-ROW(Final_manabou_kanji_select[#Headers])</f>
        <v>643</v>
      </c>
      <c r="C64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5" s="37" t="e">
        <f>VLOOKUP(Final_manabou_kanji_select[[#This Row],[Kanji no.]],Raw_data_N2_Kanji[[Sr. no.]:[Lecture_no]],3,0)</f>
        <v>#N/A</v>
      </c>
      <c r="E645" s="37" t="e">
        <f>VLOOKUP(Final_manabou_kanji_select[[#This Row],[Kanji no.]],Final_manabou_kanji[[Sr. no.]:[Meaning]],3,0)</f>
        <v>#N/A</v>
      </c>
      <c r="F645" s="32" t="e">
        <f>VLOOKUP(Final_manabou_kanji_select[[#This Row],[Kanji no.]],Final_manabou_kanji[[Sr. no.]:[Meaning]],4,0)</f>
        <v>#N/A</v>
      </c>
      <c r="G645" s="37" t="e">
        <f>VLOOKUP(Final_manabou_kanji_select[[#This Row],[Kanji no.]],Final_manabou_kanji[[Sr. no.]:[Meaning]],5,0)</f>
        <v>#N/A</v>
      </c>
      <c r="H645" t="e">
        <f>VLOOKUP(Final_manabou_kanji_select[[#This Row],[Kanji no.]],Final_manabou_kanji[[Sr. no.]:[Meaning]],7,0)</f>
        <v>#N/A</v>
      </c>
      <c r="I645" t="e">
        <f>VLOOKUP(Final_manabou_kanji_select[[#This Row],[Kanji no.]],Final_manabou_kanji[[Sr. no.]:[Meaning]],8,0)</f>
        <v>#N/A</v>
      </c>
      <c r="J645" s="3"/>
    </row>
    <row r="646" spans="2:10" ht="14.25" customHeight="1" x14ac:dyDescent="0.3">
      <c r="B646" s="37">
        <f>ROW()-ROW(Final_manabou_kanji_select[#Headers])</f>
        <v>644</v>
      </c>
      <c r="C64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6" s="37" t="e">
        <f>VLOOKUP(Final_manabou_kanji_select[[#This Row],[Kanji no.]],Raw_data_N2_Kanji[[Sr. no.]:[Lecture_no]],3,0)</f>
        <v>#N/A</v>
      </c>
      <c r="E646" s="37" t="e">
        <f>VLOOKUP(Final_manabou_kanji_select[[#This Row],[Kanji no.]],Final_manabou_kanji[[Sr. no.]:[Meaning]],3,0)</f>
        <v>#N/A</v>
      </c>
      <c r="F646" s="32" t="e">
        <f>VLOOKUP(Final_manabou_kanji_select[[#This Row],[Kanji no.]],Final_manabou_kanji[[Sr. no.]:[Meaning]],4,0)</f>
        <v>#N/A</v>
      </c>
      <c r="G646" s="37" t="e">
        <f>VLOOKUP(Final_manabou_kanji_select[[#This Row],[Kanji no.]],Final_manabou_kanji[[Sr. no.]:[Meaning]],5,0)</f>
        <v>#N/A</v>
      </c>
      <c r="H646" t="e">
        <f>VLOOKUP(Final_manabou_kanji_select[[#This Row],[Kanji no.]],Final_manabou_kanji[[Sr. no.]:[Meaning]],7,0)</f>
        <v>#N/A</v>
      </c>
      <c r="I646" t="e">
        <f>VLOOKUP(Final_manabou_kanji_select[[#This Row],[Kanji no.]],Final_manabou_kanji[[Sr. no.]:[Meaning]],8,0)</f>
        <v>#N/A</v>
      </c>
      <c r="J646" s="3"/>
    </row>
    <row r="647" spans="2:10" ht="14.25" customHeight="1" x14ac:dyDescent="0.3">
      <c r="B647" s="37">
        <f>ROW()-ROW(Final_manabou_kanji_select[#Headers])</f>
        <v>645</v>
      </c>
      <c r="C64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7" s="37" t="e">
        <f>VLOOKUP(Final_manabou_kanji_select[[#This Row],[Kanji no.]],Raw_data_N2_Kanji[[Sr. no.]:[Lecture_no]],3,0)</f>
        <v>#N/A</v>
      </c>
      <c r="E647" s="37" t="e">
        <f>VLOOKUP(Final_manabou_kanji_select[[#This Row],[Kanji no.]],Final_manabou_kanji[[Sr. no.]:[Meaning]],3,0)</f>
        <v>#N/A</v>
      </c>
      <c r="F647" s="32" t="e">
        <f>VLOOKUP(Final_manabou_kanji_select[[#This Row],[Kanji no.]],Final_manabou_kanji[[Sr. no.]:[Meaning]],4,0)</f>
        <v>#N/A</v>
      </c>
      <c r="G647" s="37" t="e">
        <f>VLOOKUP(Final_manabou_kanji_select[[#This Row],[Kanji no.]],Final_manabou_kanji[[Sr. no.]:[Meaning]],5,0)</f>
        <v>#N/A</v>
      </c>
      <c r="H647" t="e">
        <f>VLOOKUP(Final_manabou_kanji_select[[#This Row],[Kanji no.]],Final_manabou_kanji[[Sr. no.]:[Meaning]],7,0)</f>
        <v>#N/A</v>
      </c>
      <c r="I647" t="e">
        <f>VLOOKUP(Final_manabou_kanji_select[[#This Row],[Kanji no.]],Final_manabou_kanji[[Sr. no.]:[Meaning]],8,0)</f>
        <v>#N/A</v>
      </c>
      <c r="J647" s="3"/>
    </row>
    <row r="648" spans="2:10" ht="14.25" customHeight="1" x14ac:dyDescent="0.3">
      <c r="B648" s="37">
        <f>ROW()-ROW(Final_manabou_kanji_select[#Headers])</f>
        <v>646</v>
      </c>
      <c r="C64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8" s="37" t="e">
        <f>VLOOKUP(Final_manabou_kanji_select[[#This Row],[Kanji no.]],Raw_data_N2_Kanji[[Sr. no.]:[Lecture_no]],3,0)</f>
        <v>#N/A</v>
      </c>
      <c r="E648" s="37" t="e">
        <f>VLOOKUP(Final_manabou_kanji_select[[#This Row],[Kanji no.]],Final_manabou_kanji[[Sr. no.]:[Meaning]],3,0)</f>
        <v>#N/A</v>
      </c>
      <c r="F648" s="32" t="e">
        <f>VLOOKUP(Final_manabou_kanji_select[[#This Row],[Kanji no.]],Final_manabou_kanji[[Sr. no.]:[Meaning]],4,0)</f>
        <v>#N/A</v>
      </c>
      <c r="G648" s="37" t="e">
        <f>VLOOKUP(Final_manabou_kanji_select[[#This Row],[Kanji no.]],Final_manabou_kanji[[Sr. no.]:[Meaning]],5,0)</f>
        <v>#N/A</v>
      </c>
      <c r="H648" t="e">
        <f>VLOOKUP(Final_manabou_kanji_select[[#This Row],[Kanji no.]],Final_manabou_kanji[[Sr. no.]:[Meaning]],7,0)</f>
        <v>#N/A</v>
      </c>
      <c r="I648" t="e">
        <f>VLOOKUP(Final_manabou_kanji_select[[#This Row],[Kanji no.]],Final_manabou_kanji[[Sr. no.]:[Meaning]],8,0)</f>
        <v>#N/A</v>
      </c>
      <c r="J648" s="3"/>
    </row>
    <row r="649" spans="2:10" ht="14.25" customHeight="1" x14ac:dyDescent="0.3">
      <c r="B649" s="37">
        <f>ROW()-ROW(Final_manabou_kanji_select[#Headers])</f>
        <v>647</v>
      </c>
      <c r="C64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49" s="37" t="e">
        <f>VLOOKUP(Final_manabou_kanji_select[[#This Row],[Kanji no.]],Raw_data_N2_Kanji[[Sr. no.]:[Lecture_no]],3,0)</f>
        <v>#N/A</v>
      </c>
      <c r="E649" s="37" t="e">
        <f>VLOOKUP(Final_manabou_kanji_select[[#This Row],[Kanji no.]],Final_manabou_kanji[[Sr. no.]:[Meaning]],3,0)</f>
        <v>#N/A</v>
      </c>
      <c r="F649" s="32" t="e">
        <f>VLOOKUP(Final_manabou_kanji_select[[#This Row],[Kanji no.]],Final_manabou_kanji[[Sr. no.]:[Meaning]],4,0)</f>
        <v>#N/A</v>
      </c>
      <c r="G649" s="37" t="e">
        <f>VLOOKUP(Final_manabou_kanji_select[[#This Row],[Kanji no.]],Final_manabou_kanji[[Sr. no.]:[Meaning]],5,0)</f>
        <v>#N/A</v>
      </c>
      <c r="H649" t="e">
        <f>VLOOKUP(Final_manabou_kanji_select[[#This Row],[Kanji no.]],Final_manabou_kanji[[Sr. no.]:[Meaning]],7,0)</f>
        <v>#N/A</v>
      </c>
      <c r="I649" t="e">
        <f>VLOOKUP(Final_manabou_kanji_select[[#This Row],[Kanji no.]],Final_manabou_kanji[[Sr. no.]:[Meaning]],8,0)</f>
        <v>#N/A</v>
      </c>
      <c r="J649" s="3"/>
    </row>
    <row r="650" spans="2:10" ht="14.25" customHeight="1" x14ac:dyDescent="0.3">
      <c r="B650" s="37">
        <f>ROW()-ROW(Final_manabou_kanji_select[#Headers])</f>
        <v>648</v>
      </c>
      <c r="C65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0" s="37" t="e">
        <f>VLOOKUP(Final_manabou_kanji_select[[#This Row],[Kanji no.]],Raw_data_N2_Kanji[[Sr. no.]:[Lecture_no]],3,0)</f>
        <v>#N/A</v>
      </c>
      <c r="E650" s="37" t="e">
        <f>VLOOKUP(Final_manabou_kanji_select[[#This Row],[Kanji no.]],Final_manabou_kanji[[Sr. no.]:[Meaning]],3,0)</f>
        <v>#N/A</v>
      </c>
      <c r="F650" s="32" t="e">
        <f>VLOOKUP(Final_manabou_kanji_select[[#This Row],[Kanji no.]],Final_manabou_kanji[[Sr. no.]:[Meaning]],4,0)</f>
        <v>#N/A</v>
      </c>
      <c r="G650" s="37" t="e">
        <f>VLOOKUP(Final_manabou_kanji_select[[#This Row],[Kanji no.]],Final_manabou_kanji[[Sr. no.]:[Meaning]],5,0)</f>
        <v>#N/A</v>
      </c>
      <c r="H650" t="e">
        <f>VLOOKUP(Final_manabou_kanji_select[[#This Row],[Kanji no.]],Final_manabou_kanji[[Sr. no.]:[Meaning]],7,0)</f>
        <v>#N/A</v>
      </c>
      <c r="I650" t="e">
        <f>VLOOKUP(Final_manabou_kanji_select[[#This Row],[Kanji no.]],Final_manabou_kanji[[Sr. no.]:[Meaning]],8,0)</f>
        <v>#N/A</v>
      </c>
      <c r="J650" s="3"/>
    </row>
    <row r="651" spans="2:10" ht="14.25" customHeight="1" x14ac:dyDescent="0.3">
      <c r="B651" s="37">
        <f>ROW()-ROW(Final_manabou_kanji_select[#Headers])</f>
        <v>649</v>
      </c>
      <c r="C65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1" s="37" t="e">
        <f>VLOOKUP(Final_manabou_kanji_select[[#This Row],[Kanji no.]],Raw_data_N2_Kanji[[Sr. no.]:[Lecture_no]],3,0)</f>
        <v>#N/A</v>
      </c>
      <c r="E651" s="37" t="e">
        <f>VLOOKUP(Final_manabou_kanji_select[[#This Row],[Kanji no.]],Final_manabou_kanji[[Sr. no.]:[Meaning]],3,0)</f>
        <v>#N/A</v>
      </c>
      <c r="F651" s="32" t="e">
        <f>VLOOKUP(Final_manabou_kanji_select[[#This Row],[Kanji no.]],Final_manabou_kanji[[Sr. no.]:[Meaning]],4,0)</f>
        <v>#N/A</v>
      </c>
      <c r="G651" s="37" t="e">
        <f>VLOOKUP(Final_manabou_kanji_select[[#This Row],[Kanji no.]],Final_manabou_kanji[[Sr. no.]:[Meaning]],5,0)</f>
        <v>#N/A</v>
      </c>
      <c r="H651" t="e">
        <f>VLOOKUP(Final_manabou_kanji_select[[#This Row],[Kanji no.]],Final_manabou_kanji[[Sr. no.]:[Meaning]],7,0)</f>
        <v>#N/A</v>
      </c>
      <c r="I651" t="e">
        <f>VLOOKUP(Final_manabou_kanji_select[[#This Row],[Kanji no.]],Final_manabou_kanji[[Sr. no.]:[Meaning]],8,0)</f>
        <v>#N/A</v>
      </c>
      <c r="J651" s="3"/>
    </row>
    <row r="652" spans="2:10" ht="14.25" customHeight="1" x14ac:dyDescent="0.3">
      <c r="B652" s="37">
        <f>ROW()-ROW(Final_manabou_kanji_select[#Headers])</f>
        <v>650</v>
      </c>
      <c r="C65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2" s="37" t="e">
        <f>VLOOKUP(Final_manabou_kanji_select[[#This Row],[Kanji no.]],Raw_data_N2_Kanji[[Sr. no.]:[Lecture_no]],3,0)</f>
        <v>#N/A</v>
      </c>
      <c r="E652" s="37" t="e">
        <f>VLOOKUP(Final_manabou_kanji_select[[#This Row],[Kanji no.]],Final_manabou_kanji[[Sr. no.]:[Meaning]],3,0)</f>
        <v>#N/A</v>
      </c>
      <c r="F652" s="32" t="e">
        <f>VLOOKUP(Final_manabou_kanji_select[[#This Row],[Kanji no.]],Final_manabou_kanji[[Sr. no.]:[Meaning]],4,0)</f>
        <v>#N/A</v>
      </c>
      <c r="G652" s="37" t="e">
        <f>VLOOKUP(Final_manabou_kanji_select[[#This Row],[Kanji no.]],Final_manabou_kanji[[Sr. no.]:[Meaning]],5,0)</f>
        <v>#N/A</v>
      </c>
      <c r="H652" t="e">
        <f>VLOOKUP(Final_manabou_kanji_select[[#This Row],[Kanji no.]],Final_manabou_kanji[[Sr. no.]:[Meaning]],7,0)</f>
        <v>#N/A</v>
      </c>
      <c r="I652" t="e">
        <f>VLOOKUP(Final_manabou_kanji_select[[#This Row],[Kanji no.]],Final_manabou_kanji[[Sr. no.]:[Meaning]],8,0)</f>
        <v>#N/A</v>
      </c>
      <c r="J652" s="3"/>
    </row>
    <row r="653" spans="2:10" ht="14.25" customHeight="1" x14ac:dyDescent="0.3">
      <c r="B653" s="37">
        <f>ROW()-ROW(Final_manabou_kanji_select[#Headers])</f>
        <v>651</v>
      </c>
      <c r="C65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3" s="37" t="e">
        <f>VLOOKUP(Final_manabou_kanji_select[[#This Row],[Kanji no.]],Raw_data_N2_Kanji[[Sr. no.]:[Lecture_no]],3,0)</f>
        <v>#N/A</v>
      </c>
      <c r="E653" s="37" t="e">
        <f>VLOOKUP(Final_manabou_kanji_select[[#This Row],[Kanji no.]],Final_manabou_kanji[[Sr. no.]:[Meaning]],3,0)</f>
        <v>#N/A</v>
      </c>
      <c r="F653" s="32" t="e">
        <f>VLOOKUP(Final_manabou_kanji_select[[#This Row],[Kanji no.]],Final_manabou_kanji[[Sr. no.]:[Meaning]],4,0)</f>
        <v>#N/A</v>
      </c>
      <c r="G653" s="37" t="e">
        <f>VLOOKUP(Final_manabou_kanji_select[[#This Row],[Kanji no.]],Final_manabou_kanji[[Sr. no.]:[Meaning]],5,0)</f>
        <v>#N/A</v>
      </c>
      <c r="H653" t="e">
        <f>VLOOKUP(Final_manabou_kanji_select[[#This Row],[Kanji no.]],Final_manabou_kanji[[Sr. no.]:[Meaning]],7,0)</f>
        <v>#N/A</v>
      </c>
      <c r="I653" t="e">
        <f>VLOOKUP(Final_manabou_kanji_select[[#This Row],[Kanji no.]],Final_manabou_kanji[[Sr. no.]:[Meaning]],8,0)</f>
        <v>#N/A</v>
      </c>
      <c r="J653" s="3"/>
    </row>
    <row r="654" spans="2:10" ht="14.25" customHeight="1" x14ac:dyDescent="0.3">
      <c r="B654" s="37">
        <f>ROW()-ROW(Final_manabou_kanji_select[#Headers])</f>
        <v>652</v>
      </c>
      <c r="C65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4" s="37" t="e">
        <f>VLOOKUP(Final_manabou_kanji_select[[#This Row],[Kanji no.]],Raw_data_N2_Kanji[[Sr. no.]:[Lecture_no]],3,0)</f>
        <v>#N/A</v>
      </c>
      <c r="E654" s="37" t="e">
        <f>VLOOKUP(Final_manabou_kanji_select[[#This Row],[Kanji no.]],Final_manabou_kanji[[Sr. no.]:[Meaning]],3,0)</f>
        <v>#N/A</v>
      </c>
      <c r="F654" s="32" t="e">
        <f>VLOOKUP(Final_manabou_kanji_select[[#This Row],[Kanji no.]],Final_manabou_kanji[[Sr. no.]:[Meaning]],4,0)</f>
        <v>#N/A</v>
      </c>
      <c r="G654" s="37" t="e">
        <f>VLOOKUP(Final_manabou_kanji_select[[#This Row],[Kanji no.]],Final_manabou_kanji[[Sr. no.]:[Meaning]],5,0)</f>
        <v>#N/A</v>
      </c>
      <c r="H654" t="e">
        <f>VLOOKUP(Final_manabou_kanji_select[[#This Row],[Kanji no.]],Final_manabou_kanji[[Sr. no.]:[Meaning]],7,0)</f>
        <v>#N/A</v>
      </c>
      <c r="I654" t="e">
        <f>VLOOKUP(Final_manabou_kanji_select[[#This Row],[Kanji no.]],Final_manabou_kanji[[Sr. no.]:[Meaning]],8,0)</f>
        <v>#N/A</v>
      </c>
      <c r="J654" s="3"/>
    </row>
    <row r="655" spans="2:10" ht="14.25" customHeight="1" x14ac:dyDescent="0.3">
      <c r="B655" s="37">
        <f>ROW()-ROW(Final_manabou_kanji_select[#Headers])</f>
        <v>653</v>
      </c>
      <c r="C65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5" s="37" t="e">
        <f>VLOOKUP(Final_manabou_kanji_select[[#This Row],[Kanji no.]],Raw_data_N2_Kanji[[Sr. no.]:[Lecture_no]],3,0)</f>
        <v>#N/A</v>
      </c>
      <c r="E655" s="37" t="e">
        <f>VLOOKUP(Final_manabou_kanji_select[[#This Row],[Kanji no.]],Final_manabou_kanji[[Sr. no.]:[Meaning]],3,0)</f>
        <v>#N/A</v>
      </c>
      <c r="F655" s="32" t="e">
        <f>VLOOKUP(Final_manabou_kanji_select[[#This Row],[Kanji no.]],Final_manabou_kanji[[Sr. no.]:[Meaning]],4,0)</f>
        <v>#N/A</v>
      </c>
      <c r="G655" s="37" t="e">
        <f>VLOOKUP(Final_manabou_kanji_select[[#This Row],[Kanji no.]],Final_manabou_kanji[[Sr. no.]:[Meaning]],5,0)</f>
        <v>#N/A</v>
      </c>
      <c r="H655" t="e">
        <f>VLOOKUP(Final_manabou_kanji_select[[#This Row],[Kanji no.]],Final_manabou_kanji[[Sr. no.]:[Meaning]],7,0)</f>
        <v>#N/A</v>
      </c>
      <c r="I655" t="e">
        <f>VLOOKUP(Final_manabou_kanji_select[[#This Row],[Kanji no.]],Final_manabou_kanji[[Sr. no.]:[Meaning]],8,0)</f>
        <v>#N/A</v>
      </c>
      <c r="J655" s="3"/>
    </row>
    <row r="656" spans="2:10" ht="14.25" customHeight="1" x14ac:dyDescent="0.3">
      <c r="B656" s="37">
        <f>ROW()-ROW(Final_manabou_kanji_select[#Headers])</f>
        <v>654</v>
      </c>
      <c r="C65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6" s="37" t="e">
        <f>VLOOKUP(Final_manabou_kanji_select[[#This Row],[Kanji no.]],Raw_data_N2_Kanji[[Sr. no.]:[Lecture_no]],3,0)</f>
        <v>#N/A</v>
      </c>
      <c r="E656" s="37" t="e">
        <f>VLOOKUP(Final_manabou_kanji_select[[#This Row],[Kanji no.]],Final_manabou_kanji[[Sr. no.]:[Meaning]],3,0)</f>
        <v>#N/A</v>
      </c>
      <c r="F656" s="32" t="e">
        <f>VLOOKUP(Final_manabou_kanji_select[[#This Row],[Kanji no.]],Final_manabou_kanji[[Sr. no.]:[Meaning]],4,0)</f>
        <v>#N/A</v>
      </c>
      <c r="G656" s="37" t="e">
        <f>VLOOKUP(Final_manabou_kanji_select[[#This Row],[Kanji no.]],Final_manabou_kanji[[Sr. no.]:[Meaning]],5,0)</f>
        <v>#N/A</v>
      </c>
      <c r="H656" t="e">
        <f>VLOOKUP(Final_manabou_kanji_select[[#This Row],[Kanji no.]],Final_manabou_kanji[[Sr. no.]:[Meaning]],7,0)</f>
        <v>#N/A</v>
      </c>
      <c r="I656" t="e">
        <f>VLOOKUP(Final_manabou_kanji_select[[#This Row],[Kanji no.]],Final_manabou_kanji[[Sr. no.]:[Meaning]],8,0)</f>
        <v>#N/A</v>
      </c>
      <c r="J656" s="3"/>
    </row>
    <row r="657" spans="2:10" ht="14.25" customHeight="1" x14ac:dyDescent="0.3">
      <c r="B657" s="37">
        <f>ROW()-ROW(Final_manabou_kanji_select[#Headers])</f>
        <v>655</v>
      </c>
      <c r="C65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7" s="37" t="e">
        <f>VLOOKUP(Final_manabou_kanji_select[[#This Row],[Kanji no.]],Raw_data_N2_Kanji[[Sr. no.]:[Lecture_no]],3,0)</f>
        <v>#N/A</v>
      </c>
      <c r="E657" s="37" t="e">
        <f>VLOOKUP(Final_manabou_kanji_select[[#This Row],[Kanji no.]],Final_manabou_kanji[[Sr. no.]:[Meaning]],3,0)</f>
        <v>#N/A</v>
      </c>
      <c r="F657" s="32" t="e">
        <f>VLOOKUP(Final_manabou_kanji_select[[#This Row],[Kanji no.]],Final_manabou_kanji[[Sr. no.]:[Meaning]],4,0)</f>
        <v>#N/A</v>
      </c>
      <c r="G657" s="37" t="e">
        <f>VLOOKUP(Final_manabou_kanji_select[[#This Row],[Kanji no.]],Final_manabou_kanji[[Sr. no.]:[Meaning]],5,0)</f>
        <v>#N/A</v>
      </c>
      <c r="H657" t="e">
        <f>VLOOKUP(Final_manabou_kanji_select[[#This Row],[Kanji no.]],Final_manabou_kanji[[Sr. no.]:[Meaning]],7,0)</f>
        <v>#N/A</v>
      </c>
      <c r="I657" t="e">
        <f>VLOOKUP(Final_manabou_kanji_select[[#This Row],[Kanji no.]],Final_manabou_kanji[[Sr. no.]:[Meaning]],8,0)</f>
        <v>#N/A</v>
      </c>
      <c r="J657" s="3"/>
    </row>
    <row r="658" spans="2:10" ht="14.25" customHeight="1" x14ac:dyDescent="0.3">
      <c r="B658" s="37">
        <f>ROW()-ROW(Final_manabou_kanji_select[#Headers])</f>
        <v>656</v>
      </c>
      <c r="C65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8" s="37" t="e">
        <f>VLOOKUP(Final_manabou_kanji_select[[#This Row],[Kanji no.]],Raw_data_N2_Kanji[[Sr. no.]:[Lecture_no]],3,0)</f>
        <v>#N/A</v>
      </c>
      <c r="E658" s="37" t="e">
        <f>VLOOKUP(Final_manabou_kanji_select[[#This Row],[Kanji no.]],Final_manabou_kanji[[Sr. no.]:[Meaning]],3,0)</f>
        <v>#N/A</v>
      </c>
      <c r="F658" s="32" t="e">
        <f>VLOOKUP(Final_manabou_kanji_select[[#This Row],[Kanji no.]],Final_manabou_kanji[[Sr. no.]:[Meaning]],4,0)</f>
        <v>#N/A</v>
      </c>
      <c r="G658" s="37" t="e">
        <f>VLOOKUP(Final_manabou_kanji_select[[#This Row],[Kanji no.]],Final_manabou_kanji[[Sr. no.]:[Meaning]],5,0)</f>
        <v>#N/A</v>
      </c>
      <c r="H658" t="e">
        <f>VLOOKUP(Final_manabou_kanji_select[[#This Row],[Kanji no.]],Final_manabou_kanji[[Sr. no.]:[Meaning]],7,0)</f>
        <v>#N/A</v>
      </c>
      <c r="I658" t="e">
        <f>VLOOKUP(Final_manabou_kanji_select[[#This Row],[Kanji no.]],Final_manabou_kanji[[Sr. no.]:[Meaning]],8,0)</f>
        <v>#N/A</v>
      </c>
      <c r="J658" s="3"/>
    </row>
    <row r="659" spans="2:10" ht="14.25" customHeight="1" x14ac:dyDescent="0.3">
      <c r="B659" s="37">
        <f>ROW()-ROW(Final_manabou_kanji_select[#Headers])</f>
        <v>657</v>
      </c>
      <c r="C659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59" s="37" t="e">
        <f>VLOOKUP(Final_manabou_kanji_select[[#This Row],[Kanji no.]],Raw_data_N2_Kanji[[Sr. no.]:[Lecture_no]],3,0)</f>
        <v>#N/A</v>
      </c>
      <c r="E659" s="37" t="e">
        <f>VLOOKUP(Final_manabou_kanji_select[[#This Row],[Kanji no.]],Final_manabou_kanji[[Sr. no.]:[Meaning]],3,0)</f>
        <v>#N/A</v>
      </c>
      <c r="F659" s="32" t="e">
        <f>VLOOKUP(Final_manabou_kanji_select[[#This Row],[Kanji no.]],Final_manabou_kanji[[Sr. no.]:[Meaning]],4,0)</f>
        <v>#N/A</v>
      </c>
      <c r="G659" s="37" t="e">
        <f>VLOOKUP(Final_manabou_kanji_select[[#This Row],[Kanji no.]],Final_manabou_kanji[[Sr. no.]:[Meaning]],5,0)</f>
        <v>#N/A</v>
      </c>
      <c r="H659" t="e">
        <f>VLOOKUP(Final_manabou_kanji_select[[#This Row],[Kanji no.]],Final_manabou_kanji[[Sr. no.]:[Meaning]],7,0)</f>
        <v>#N/A</v>
      </c>
      <c r="I659" t="e">
        <f>VLOOKUP(Final_manabou_kanji_select[[#This Row],[Kanji no.]],Final_manabou_kanji[[Sr. no.]:[Meaning]],8,0)</f>
        <v>#N/A</v>
      </c>
      <c r="J659" s="3"/>
    </row>
    <row r="660" spans="2:10" ht="14.25" customHeight="1" x14ac:dyDescent="0.3">
      <c r="B660" s="37">
        <f>ROW()-ROW(Final_manabou_kanji_select[#Headers])</f>
        <v>658</v>
      </c>
      <c r="C660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0" s="37" t="e">
        <f>VLOOKUP(Final_manabou_kanji_select[[#This Row],[Kanji no.]],Raw_data_N2_Kanji[[Sr. no.]:[Lecture_no]],3,0)</f>
        <v>#N/A</v>
      </c>
      <c r="E660" s="37" t="e">
        <f>VLOOKUP(Final_manabou_kanji_select[[#This Row],[Kanji no.]],Final_manabou_kanji[[Sr. no.]:[Meaning]],3,0)</f>
        <v>#N/A</v>
      </c>
      <c r="F660" s="32" t="e">
        <f>VLOOKUP(Final_manabou_kanji_select[[#This Row],[Kanji no.]],Final_manabou_kanji[[Sr. no.]:[Meaning]],4,0)</f>
        <v>#N/A</v>
      </c>
      <c r="G660" s="37" t="e">
        <f>VLOOKUP(Final_manabou_kanji_select[[#This Row],[Kanji no.]],Final_manabou_kanji[[Sr. no.]:[Meaning]],5,0)</f>
        <v>#N/A</v>
      </c>
      <c r="H660" t="e">
        <f>VLOOKUP(Final_manabou_kanji_select[[#This Row],[Kanji no.]],Final_manabou_kanji[[Sr. no.]:[Meaning]],7,0)</f>
        <v>#N/A</v>
      </c>
      <c r="I660" t="e">
        <f>VLOOKUP(Final_manabou_kanji_select[[#This Row],[Kanji no.]],Final_manabou_kanji[[Sr. no.]:[Meaning]],8,0)</f>
        <v>#N/A</v>
      </c>
      <c r="J660" s="3"/>
    </row>
    <row r="661" spans="2:10" ht="14.25" customHeight="1" x14ac:dyDescent="0.3">
      <c r="B661" s="37">
        <f>ROW()-ROW(Final_manabou_kanji_select[#Headers])</f>
        <v>659</v>
      </c>
      <c r="C661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1" s="37" t="e">
        <f>VLOOKUP(Final_manabou_kanji_select[[#This Row],[Kanji no.]],Raw_data_N2_Kanji[[Sr. no.]:[Lecture_no]],3,0)</f>
        <v>#N/A</v>
      </c>
      <c r="E661" s="37" t="e">
        <f>VLOOKUP(Final_manabou_kanji_select[[#This Row],[Kanji no.]],Final_manabou_kanji[[Sr. no.]:[Meaning]],3,0)</f>
        <v>#N/A</v>
      </c>
      <c r="F661" s="32" t="e">
        <f>VLOOKUP(Final_manabou_kanji_select[[#This Row],[Kanji no.]],Final_manabou_kanji[[Sr. no.]:[Meaning]],4,0)</f>
        <v>#N/A</v>
      </c>
      <c r="G661" s="37" t="e">
        <f>VLOOKUP(Final_manabou_kanji_select[[#This Row],[Kanji no.]],Final_manabou_kanji[[Sr. no.]:[Meaning]],5,0)</f>
        <v>#N/A</v>
      </c>
      <c r="H661" t="e">
        <f>VLOOKUP(Final_manabou_kanji_select[[#This Row],[Kanji no.]],Final_manabou_kanji[[Sr. no.]:[Meaning]],7,0)</f>
        <v>#N/A</v>
      </c>
      <c r="I661" t="e">
        <f>VLOOKUP(Final_manabou_kanji_select[[#This Row],[Kanji no.]],Final_manabou_kanji[[Sr. no.]:[Meaning]],8,0)</f>
        <v>#N/A</v>
      </c>
      <c r="J661" s="3"/>
    </row>
    <row r="662" spans="2:10" ht="14.25" customHeight="1" x14ac:dyDescent="0.3">
      <c r="B662" s="37">
        <f>ROW()-ROW(Final_manabou_kanji_select[#Headers])</f>
        <v>660</v>
      </c>
      <c r="C662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2" s="37" t="e">
        <f>VLOOKUP(Final_manabou_kanji_select[[#This Row],[Kanji no.]],Raw_data_N2_Kanji[[Sr. no.]:[Lecture_no]],3,0)</f>
        <v>#N/A</v>
      </c>
      <c r="E662" s="37" t="e">
        <f>VLOOKUP(Final_manabou_kanji_select[[#This Row],[Kanji no.]],Final_manabou_kanji[[Sr. no.]:[Meaning]],3,0)</f>
        <v>#N/A</v>
      </c>
      <c r="F662" s="32" t="e">
        <f>VLOOKUP(Final_manabou_kanji_select[[#This Row],[Kanji no.]],Final_manabou_kanji[[Sr. no.]:[Meaning]],4,0)</f>
        <v>#N/A</v>
      </c>
      <c r="G662" s="37" t="e">
        <f>VLOOKUP(Final_manabou_kanji_select[[#This Row],[Kanji no.]],Final_manabou_kanji[[Sr. no.]:[Meaning]],5,0)</f>
        <v>#N/A</v>
      </c>
      <c r="H662" t="e">
        <f>VLOOKUP(Final_manabou_kanji_select[[#This Row],[Kanji no.]],Final_manabou_kanji[[Sr. no.]:[Meaning]],7,0)</f>
        <v>#N/A</v>
      </c>
      <c r="I662" t="e">
        <f>VLOOKUP(Final_manabou_kanji_select[[#This Row],[Kanji no.]],Final_manabou_kanji[[Sr. no.]:[Meaning]],8,0)</f>
        <v>#N/A</v>
      </c>
      <c r="J662" s="3"/>
    </row>
    <row r="663" spans="2:10" ht="14.25" customHeight="1" x14ac:dyDescent="0.3">
      <c r="B663" s="37">
        <f>ROW()-ROW(Final_manabou_kanji_select[#Headers])</f>
        <v>661</v>
      </c>
      <c r="C663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3" s="37" t="e">
        <f>VLOOKUP(Final_manabou_kanji_select[[#This Row],[Kanji no.]],Raw_data_N2_Kanji[[Sr. no.]:[Lecture_no]],3,0)</f>
        <v>#N/A</v>
      </c>
      <c r="E663" s="37" t="e">
        <f>VLOOKUP(Final_manabou_kanji_select[[#This Row],[Kanji no.]],Final_manabou_kanji[[Sr. no.]:[Meaning]],3,0)</f>
        <v>#N/A</v>
      </c>
      <c r="F663" s="32" t="e">
        <f>VLOOKUP(Final_manabou_kanji_select[[#This Row],[Kanji no.]],Final_manabou_kanji[[Sr. no.]:[Meaning]],4,0)</f>
        <v>#N/A</v>
      </c>
      <c r="G663" s="37" t="e">
        <f>VLOOKUP(Final_manabou_kanji_select[[#This Row],[Kanji no.]],Final_manabou_kanji[[Sr. no.]:[Meaning]],5,0)</f>
        <v>#N/A</v>
      </c>
      <c r="H663" t="e">
        <f>VLOOKUP(Final_manabou_kanji_select[[#This Row],[Kanji no.]],Final_manabou_kanji[[Sr. no.]:[Meaning]],7,0)</f>
        <v>#N/A</v>
      </c>
      <c r="I663" t="e">
        <f>VLOOKUP(Final_manabou_kanji_select[[#This Row],[Kanji no.]],Final_manabou_kanji[[Sr. no.]:[Meaning]],8,0)</f>
        <v>#N/A</v>
      </c>
      <c r="J663" s="3"/>
    </row>
    <row r="664" spans="2:10" ht="14.25" customHeight="1" x14ac:dyDescent="0.3">
      <c r="B664" s="37">
        <f>ROW()-ROW(Final_manabou_kanji_select[#Headers])</f>
        <v>662</v>
      </c>
      <c r="C664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4" s="37" t="e">
        <f>VLOOKUP(Final_manabou_kanji_select[[#This Row],[Kanji no.]],Raw_data_N2_Kanji[[Sr. no.]:[Lecture_no]],3,0)</f>
        <v>#N/A</v>
      </c>
      <c r="E664" s="37" t="e">
        <f>VLOOKUP(Final_manabou_kanji_select[[#This Row],[Kanji no.]],Final_manabou_kanji[[Sr. no.]:[Meaning]],3,0)</f>
        <v>#N/A</v>
      </c>
      <c r="F664" s="32" t="e">
        <f>VLOOKUP(Final_manabou_kanji_select[[#This Row],[Kanji no.]],Final_manabou_kanji[[Sr. no.]:[Meaning]],4,0)</f>
        <v>#N/A</v>
      </c>
      <c r="G664" s="37" t="e">
        <f>VLOOKUP(Final_manabou_kanji_select[[#This Row],[Kanji no.]],Final_manabou_kanji[[Sr. no.]:[Meaning]],5,0)</f>
        <v>#N/A</v>
      </c>
      <c r="H664" t="e">
        <f>VLOOKUP(Final_manabou_kanji_select[[#This Row],[Kanji no.]],Final_manabou_kanji[[Sr. no.]:[Meaning]],7,0)</f>
        <v>#N/A</v>
      </c>
      <c r="I664" t="e">
        <f>VLOOKUP(Final_manabou_kanji_select[[#This Row],[Kanji no.]],Final_manabou_kanji[[Sr. no.]:[Meaning]],8,0)</f>
        <v>#N/A</v>
      </c>
      <c r="J664" s="3"/>
    </row>
    <row r="665" spans="2:10" ht="14.25" customHeight="1" x14ac:dyDescent="0.3">
      <c r="B665" s="37">
        <f>ROW()-ROW(Final_manabou_kanji_select[#Headers])</f>
        <v>663</v>
      </c>
      <c r="C665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5" s="37" t="e">
        <f>VLOOKUP(Final_manabou_kanji_select[[#This Row],[Kanji no.]],Raw_data_N2_Kanji[[Sr. no.]:[Lecture_no]],3,0)</f>
        <v>#N/A</v>
      </c>
      <c r="E665" s="37" t="e">
        <f>VLOOKUP(Final_manabou_kanji_select[[#This Row],[Kanji no.]],Final_manabou_kanji[[Sr. no.]:[Meaning]],3,0)</f>
        <v>#N/A</v>
      </c>
      <c r="F665" s="32" t="e">
        <f>VLOOKUP(Final_manabou_kanji_select[[#This Row],[Kanji no.]],Final_manabou_kanji[[Sr. no.]:[Meaning]],4,0)</f>
        <v>#N/A</v>
      </c>
      <c r="G665" s="37" t="e">
        <f>VLOOKUP(Final_manabou_kanji_select[[#This Row],[Kanji no.]],Final_manabou_kanji[[Sr. no.]:[Meaning]],5,0)</f>
        <v>#N/A</v>
      </c>
      <c r="H665" t="e">
        <f>VLOOKUP(Final_manabou_kanji_select[[#This Row],[Kanji no.]],Final_manabou_kanji[[Sr. no.]:[Meaning]],7,0)</f>
        <v>#N/A</v>
      </c>
      <c r="I665" t="e">
        <f>VLOOKUP(Final_manabou_kanji_select[[#This Row],[Kanji no.]],Final_manabou_kanji[[Sr. no.]:[Meaning]],8,0)</f>
        <v>#N/A</v>
      </c>
      <c r="J665" s="3"/>
    </row>
    <row r="666" spans="2:10" ht="14.25" customHeight="1" x14ac:dyDescent="0.3">
      <c r="B666" s="37">
        <f>ROW()-ROW(Final_manabou_kanji_select[#Headers])</f>
        <v>664</v>
      </c>
      <c r="C666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6" s="37" t="e">
        <f>VLOOKUP(Final_manabou_kanji_select[[#This Row],[Kanji no.]],Raw_data_N2_Kanji[[Sr. no.]:[Lecture_no]],3,0)</f>
        <v>#N/A</v>
      </c>
      <c r="E666" s="37" t="e">
        <f>VLOOKUP(Final_manabou_kanji_select[[#This Row],[Kanji no.]],Final_manabou_kanji[[Sr. no.]:[Meaning]],3,0)</f>
        <v>#N/A</v>
      </c>
      <c r="F666" s="32" t="e">
        <f>VLOOKUP(Final_manabou_kanji_select[[#This Row],[Kanji no.]],Final_manabou_kanji[[Sr. no.]:[Meaning]],4,0)</f>
        <v>#N/A</v>
      </c>
      <c r="G666" s="37" t="e">
        <f>VLOOKUP(Final_manabou_kanji_select[[#This Row],[Kanji no.]],Final_manabou_kanji[[Sr. no.]:[Meaning]],5,0)</f>
        <v>#N/A</v>
      </c>
      <c r="H666" t="e">
        <f>VLOOKUP(Final_manabou_kanji_select[[#This Row],[Kanji no.]],Final_manabou_kanji[[Sr. no.]:[Meaning]],7,0)</f>
        <v>#N/A</v>
      </c>
      <c r="I666" t="e">
        <f>VLOOKUP(Final_manabou_kanji_select[[#This Row],[Kanji no.]],Final_manabou_kanji[[Sr. no.]:[Meaning]],8,0)</f>
        <v>#N/A</v>
      </c>
      <c r="J666" s="3"/>
    </row>
    <row r="667" spans="2:10" ht="14.25" customHeight="1" x14ac:dyDescent="0.3">
      <c r="B667" s="37">
        <f>ROW()-ROW(Final_manabou_kanji_select[#Headers])</f>
        <v>665</v>
      </c>
      <c r="C667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7" s="37" t="e">
        <f>VLOOKUP(Final_manabou_kanji_select[[#This Row],[Kanji no.]],Raw_data_N2_Kanji[[Sr. no.]:[Lecture_no]],3,0)</f>
        <v>#N/A</v>
      </c>
      <c r="E667" s="37" t="e">
        <f>VLOOKUP(Final_manabou_kanji_select[[#This Row],[Kanji no.]],Final_manabou_kanji[[Sr. no.]:[Meaning]],3,0)</f>
        <v>#N/A</v>
      </c>
      <c r="F667" s="32" t="e">
        <f>VLOOKUP(Final_manabou_kanji_select[[#This Row],[Kanji no.]],Final_manabou_kanji[[Sr. no.]:[Meaning]],4,0)</f>
        <v>#N/A</v>
      </c>
      <c r="G667" s="37" t="e">
        <f>VLOOKUP(Final_manabou_kanji_select[[#This Row],[Kanji no.]],Final_manabou_kanji[[Sr. no.]:[Meaning]],5,0)</f>
        <v>#N/A</v>
      </c>
      <c r="H667" t="e">
        <f>VLOOKUP(Final_manabou_kanji_select[[#This Row],[Kanji no.]],Final_manabou_kanji[[Sr. no.]:[Meaning]],7,0)</f>
        <v>#N/A</v>
      </c>
      <c r="I667" t="e">
        <f>VLOOKUP(Final_manabou_kanji_select[[#This Row],[Kanji no.]],Final_manabou_kanji[[Sr. no.]:[Meaning]],8,0)</f>
        <v>#N/A</v>
      </c>
      <c r="J667" s="3"/>
    </row>
    <row r="668" spans="2:10" ht="14.25" customHeight="1" x14ac:dyDescent="0.3">
      <c r="B668" s="37">
        <f>ROW()-ROW(Final_manabou_kanji_select[#Headers])</f>
        <v>666</v>
      </c>
      <c r="C668" s="3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8" s="37" t="e">
        <f>VLOOKUP(Final_manabou_kanji_select[[#This Row],[Kanji no.]],Raw_data_N2_Kanji[[Sr. no.]:[Lecture_no]],3,0)</f>
        <v>#N/A</v>
      </c>
      <c r="E668" s="37" t="e">
        <f>VLOOKUP(Final_manabou_kanji_select[[#This Row],[Kanji no.]],Final_manabou_kanji[[Sr. no.]:[Meaning]],3,0)</f>
        <v>#N/A</v>
      </c>
      <c r="F668" s="32" t="e">
        <f>VLOOKUP(Final_manabou_kanji_select[[#This Row],[Kanji no.]],Final_manabou_kanji[[Sr. no.]:[Meaning]],4,0)</f>
        <v>#N/A</v>
      </c>
      <c r="G668" s="37" t="e">
        <f>VLOOKUP(Final_manabou_kanji_select[[#This Row],[Kanji no.]],Final_manabou_kanji[[Sr. no.]:[Meaning]],5,0)</f>
        <v>#N/A</v>
      </c>
      <c r="H668" t="e">
        <f>VLOOKUP(Final_manabou_kanji_select[[#This Row],[Kanji no.]],Final_manabou_kanji[[Sr. no.]:[Meaning]],7,0)</f>
        <v>#N/A</v>
      </c>
      <c r="I668" t="e">
        <f>VLOOKUP(Final_manabou_kanji_select[[#This Row],[Kanji no.]],Final_manabou_kanji[[Sr. no.]:[Meaning]],8,0)</f>
        <v>#N/A</v>
      </c>
      <c r="J668" s="3"/>
    </row>
    <row r="669" spans="2:10" ht="14.25" customHeight="1" x14ac:dyDescent="0.3">
      <c r="B669" s="37">
        <f>ROW()-ROW(Final_manabou_kanji_select[#Headers])</f>
        <v>667</v>
      </c>
      <c r="C66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69" s="87" t="e">
        <f>VLOOKUP(Final_manabou_kanji_select[[#This Row],[Kanji no.]],Raw_data_N2_Kanji[[Sr. no.]:[Lecture_no]],3,0)</f>
        <v>#N/A</v>
      </c>
      <c r="E669" s="87" t="e">
        <f>VLOOKUP(Final_manabou_kanji_select[[#This Row],[Kanji no.]],Final_manabou_kanji[[Sr. no.]:[Meaning]],3,0)</f>
        <v>#N/A</v>
      </c>
      <c r="F669" s="32" t="e">
        <f>VLOOKUP(Final_manabou_kanji_select[[#This Row],[Kanji no.]],Final_manabou_kanji[[Sr. no.]:[Meaning]],4,0)</f>
        <v>#N/A</v>
      </c>
      <c r="G669" s="87" t="e">
        <f>VLOOKUP(Final_manabou_kanji_select[[#This Row],[Kanji no.]],Final_manabou_kanji[[Sr. no.]:[Meaning]],5,0)</f>
        <v>#N/A</v>
      </c>
      <c r="H669" t="e">
        <f>VLOOKUP(Final_manabou_kanji_select[[#This Row],[Kanji no.]],Final_manabou_kanji[[Sr. no.]:[Meaning]],7,0)</f>
        <v>#N/A</v>
      </c>
      <c r="I669" t="e">
        <f>VLOOKUP(Final_manabou_kanji_select[[#This Row],[Kanji no.]],Final_manabou_kanji[[Sr. no.]:[Meaning]],8,0)</f>
        <v>#N/A</v>
      </c>
    </row>
    <row r="670" spans="2:10" ht="14.25" customHeight="1" x14ac:dyDescent="0.3">
      <c r="B670" s="37">
        <f>ROW()-ROW(Final_manabou_kanji_select[#Headers])</f>
        <v>668</v>
      </c>
      <c r="C67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0" s="87" t="e">
        <f>VLOOKUP(Final_manabou_kanji_select[[#This Row],[Kanji no.]],Raw_data_N2_Kanji[[Sr. no.]:[Lecture_no]],3,0)</f>
        <v>#N/A</v>
      </c>
      <c r="E670" s="87" t="e">
        <f>VLOOKUP(Final_manabou_kanji_select[[#This Row],[Kanji no.]],Final_manabou_kanji[[Sr. no.]:[Meaning]],3,0)</f>
        <v>#N/A</v>
      </c>
      <c r="F670" s="32" t="e">
        <f>VLOOKUP(Final_manabou_kanji_select[[#This Row],[Kanji no.]],Final_manabou_kanji[[Sr. no.]:[Meaning]],4,0)</f>
        <v>#N/A</v>
      </c>
      <c r="G670" s="87" t="e">
        <f>VLOOKUP(Final_manabou_kanji_select[[#This Row],[Kanji no.]],Final_manabou_kanji[[Sr. no.]:[Meaning]],5,0)</f>
        <v>#N/A</v>
      </c>
      <c r="H670" t="e">
        <f>VLOOKUP(Final_manabou_kanji_select[[#This Row],[Kanji no.]],Final_manabou_kanji[[Sr. no.]:[Meaning]],7,0)</f>
        <v>#N/A</v>
      </c>
      <c r="I670" t="e">
        <f>VLOOKUP(Final_manabou_kanji_select[[#This Row],[Kanji no.]],Final_manabou_kanji[[Sr. no.]:[Meaning]],8,0)</f>
        <v>#N/A</v>
      </c>
    </row>
    <row r="671" spans="2:10" ht="14.25" customHeight="1" x14ac:dyDescent="0.3">
      <c r="B671" s="37">
        <f>ROW()-ROW(Final_manabou_kanji_select[#Headers])</f>
        <v>669</v>
      </c>
      <c r="C67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1" s="87" t="e">
        <f>VLOOKUP(Final_manabou_kanji_select[[#This Row],[Kanji no.]],Raw_data_N2_Kanji[[Sr. no.]:[Lecture_no]],3,0)</f>
        <v>#N/A</v>
      </c>
      <c r="E671" s="87" t="e">
        <f>VLOOKUP(Final_manabou_kanji_select[[#This Row],[Kanji no.]],Final_manabou_kanji[[Sr. no.]:[Meaning]],3,0)</f>
        <v>#N/A</v>
      </c>
      <c r="F671" s="32" t="e">
        <f>VLOOKUP(Final_manabou_kanji_select[[#This Row],[Kanji no.]],Final_manabou_kanji[[Sr. no.]:[Meaning]],4,0)</f>
        <v>#N/A</v>
      </c>
      <c r="G671" s="87" t="e">
        <f>VLOOKUP(Final_manabou_kanji_select[[#This Row],[Kanji no.]],Final_manabou_kanji[[Sr. no.]:[Meaning]],5,0)</f>
        <v>#N/A</v>
      </c>
      <c r="H671" t="e">
        <f>VLOOKUP(Final_manabou_kanji_select[[#This Row],[Kanji no.]],Final_manabou_kanji[[Sr. no.]:[Meaning]],7,0)</f>
        <v>#N/A</v>
      </c>
      <c r="I671" t="e">
        <f>VLOOKUP(Final_manabou_kanji_select[[#This Row],[Kanji no.]],Final_manabou_kanji[[Sr. no.]:[Meaning]],8,0)</f>
        <v>#N/A</v>
      </c>
    </row>
    <row r="672" spans="2:10" ht="14.25" customHeight="1" x14ac:dyDescent="0.3">
      <c r="B672" s="37">
        <f>ROW()-ROW(Final_manabou_kanji_select[#Headers])</f>
        <v>670</v>
      </c>
      <c r="C67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2" s="87" t="e">
        <f>VLOOKUP(Final_manabou_kanji_select[[#This Row],[Kanji no.]],Raw_data_N2_Kanji[[Sr. no.]:[Lecture_no]],3,0)</f>
        <v>#N/A</v>
      </c>
      <c r="E672" s="87" t="e">
        <f>VLOOKUP(Final_manabou_kanji_select[[#This Row],[Kanji no.]],Final_manabou_kanji[[Sr. no.]:[Meaning]],3,0)</f>
        <v>#N/A</v>
      </c>
      <c r="F672" s="32" t="e">
        <f>VLOOKUP(Final_manabou_kanji_select[[#This Row],[Kanji no.]],Final_manabou_kanji[[Sr. no.]:[Meaning]],4,0)</f>
        <v>#N/A</v>
      </c>
      <c r="G672" s="87" t="e">
        <f>VLOOKUP(Final_manabou_kanji_select[[#This Row],[Kanji no.]],Final_manabou_kanji[[Sr. no.]:[Meaning]],5,0)</f>
        <v>#N/A</v>
      </c>
      <c r="H672" t="e">
        <f>VLOOKUP(Final_manabou_kanji_select[[#This Row],[Kanji no.]],Final_manabou_kanji[[Sr. no.]:[Meaning]],7,0)</f>
        <v>#N/A</v>
      </c>
      <c r="I672" t="e">
        <f>VLOOKUP(Final_manabou_kanji_select[[#This Row],[Kanji no.]],Final_manabou_kanji[[Sr. no.]:[Meaning]],8,0)</f>
        <v>#N/A</v>
      </c>
    </row>
    <row r="673" spans="2:9" ht="14.25" customHeight="1" x14ac:dyDescent="0.3">
      <c r="B673" s="37">
        <f>ROW()-ROW(Final_manabou_kanji_select[#Headers])</f>
        <v>671</v>
      </c>
      <c r="C67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3" s="87" t="e">
        <f>VLOOKUP(Final_manabou_kanji_select[[#This Row],[Kanji no.]],Raw_data_N2_Kanji[[Sr. no.]:[Lecture_no]],3,0)</f>
        <v>#N/A</v>
      </c>
      <c r="E673" s="87" t="e">
        <f>VLOOKUP(Final_manabou_kanji_select[[#This Row],[Kanji no.]],Final_manabou_kanji[[Sr. no.]:[Meaning]],3,0)</f>
        <v>#N/A</v>
      </c>
      <c r="F673" s="32" t="e">
        <f>VLOOKUP(Final_manabou_kanji_select[[#This Row],[Kanji no.]],Final_manabou_kanji[[Sr. no.]:[Meaning]],4,0)</f>
        <v>#N/A</v>
      </c>
      <c r="G673" s="87" t="e">
        <f>VLOOKUP(Final_manabou_kanji_select[[#This Row],[Kanji no.]],Final_manabou_kanji[[Sr. no.]:[Meaning]],5,0)</f>
        <v>#N/A</v>
      </c>
      <c r="H673" t="e">
        <f>VLOOKUP(Final_manabou_kanji_select[[#This Row],[Kanji no.]],Final_manabou_kanji[[Sr. no.]:[Meaning]],7,0)</f>
        <v>#N/A</v>
      </c>
      <c r="I673" t="e">
        <f>VLOOKUP(Final_manabou_kanji_select[[#This Row],[Kanji no.]],Final_manabou_kanji[[Sr. no.]:[Meaning]],8,0)</f>
        <v>#N/A</v>
      </c>
    </row>
    <row r="674" spans="2:9" ht="14.25" customHeight="1" x14ac:dyDescent="0.3">
      <c r="B674" s="37">
        <f>ROW()-ROW(Final_manabou_kanji_select[#Headers])</f>
        <v>672</v>
      </c>
      <c r="C67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4" s="87" t="e">
        <f>VLOOKUP(Final_manabou_kanji_select[[#This Row],[Kanji no.]],Raw_data_N2_Kanji[[Sr. no.]:[Lecture_no]],3,0)</f>
        <v>#N/A</v>
      </c>
      <c r="E674" s="87" t="e">
        <f>VLOOKUP(Final_manabou_kanji_select[[#This Row],[Kanji no.]],Final_manabou_kanji[[Sr. no.]:[Meaning]],3,0)</f>
        <v>#N/A</v>
      </c>
      <c r="F674" s="32" t="e">
        <f>VLOOKUP(Final_manabou_kanji_select[[#This Row],[Kanji no.]],Final_manabou_kanji[[Sr. no.]:[Meaning]],4,0)</f>
        <v>#N/A</v>
      </c>
      <c r="G674" s="87" t="e">
        <f>VLOOKUP(Final_manabou_kanji_select[[#This Row],[Kanji no.]],Final_manabou_kanji[[Sr. no.]:[Meaning]],5,0)</f>
        <v>#N/A</v>
      </c>
      <c r="H674" t="e">
        <f>VLOOKUP(Final_manabou_kanji_select[[#This Row],[Kanji no.]],Final_manabou_kanji[[Sr. no.]:[Meaning]],7,0)</f>
        <v>#N/A</v>
      </c>
      <c r="I674" t="e">
        <f>VLOOKUP(Final_manabou_kanji_select[[#This Row],[Kanji no.]],Final_manabou_kanji[[Sr. no.]:[Meaning]],8,0)</f>
        <v>#N/A</v>
      </c>
    </row>
    <row r="675" spans="2:9" ht="14.25" customHeight="1" x14ac:dyDescent="0.3">
      <c r="B675" s="37">
        <f>ROW()-ROW(Final_manabou_kanji_select[#Headers])</f>
        <v>673</v>
      </c>
      <c r="C67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5" s="87" t="e">
        <f>VLOOKUP(Final_manabou_kanji_select[[#This Row],[Kanji no.]],Raw_data_N2_Kanji[[Sr. no.]:[Lecture_no]],3,0)</f>
        <v>#N/A</v>
      </c>
      <c r="E675" s="87" t="e">
        <f>VLOOKUP(Final_manabou_kanji_select[[#This Row],[Kanji no.]],Final_manabou_kanji[[Sr. no.]:[Meaning]],3,0)</f>
        <v>#N/A</v>
      </c>
      <c r="F675" s="32" t="e">
        <f>VLOOKUP(Final_manabou_kanji_select[[#This Row],[Kanji no.]],Final_manabou_kanji[[Sr. no.]:[Meaning]],4,0)</f>
        <v>#N/A</v>
      </c>
      <c r="G675" s="87" t="e">
        <f>VLOOKUP(Final_manabou_kanji_select[[#This Row],[Kanji no.]],Final_manabou_kanji[[Sr. no.]:[Meaning]],5,0)</f>
        <v>#N/A</v>
      </c>
      <c r="H675" t="e">
        <f>VLOOKUP(Final_manabou_kanji_select[[#This Row],[Kanji no.]],Final_manabou_kanji[[Sr. no.]:[Meaning]],7,0)</f>
        <v>#N/A</v>
      </c>
      <c r="I675" t="e">
        <f>VLOOKUP(Final_manabou_kanji_select[[#This Row],[Kanji no.]],Final_manabou_kanji[[Sr. no.]:[Meaning]],8,0)</f>
        <v>#N/A</v>
      </c>
    </row>
    <row r="676" spans="2:9" ht="14.25" customHeight="1" x14ac:dyDescent="0.3">
      <c r="B676" s="37">
        <f>ROW()-ROW(Final_manabou_kanji_select[#Headers])</f>
        <v>674</v>
      </c>
      <c r="C67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6" s="87" t="e">
        <f>VLOOKUP(Final_manabou_kanji_select[[#This Row],[Kanji no.]],Raw_data_N2_Kanji[[Sr. no.]:[Lecture_no]],3,0)</f>
        <v>#N/A</v>
      </c>
      <c r="E676" s="87" t="e">
        <f>VLOOKUP(Final_manabou_kanji_select[[#This Row],[Kanji no.]],Final_manabou_kanji[[Sr. no.]:[Meaning]],3,0)</f>
        <v>#N/A</v>
      </c>
      <c r="F676" s="32" t="e">
        <f>VLOOKUP(Final_manabou_kanji_select[[#This Row],[Kanji no.]],Final_manabou_kanji[[Sr. no.]:[Meaning]],4,0)</f>
        <v>#N/A</v>
      </c>
      <c r="G676" s="87" t="e">
        <f>VLOOKUP(Final_manabou_kanji_select[[#This Row],[Kanji no.]],Final_manabou_kanji[[Sr. no.]:[Meaning]],5,0)</f>
        <v>#N/A</v>
      </c>
      <c r="H676" t="e">
        <f>VLOOKUP(Final_manabou_kanji_select[[#This Row],[Kanji no.]],Final_manabou_kanji[[Sr. no.]:[Meaning]],7,0)</f>
        <v>#N/A</v>
      </c>
      <c r="I676" t="e">
        <f>VLOOKUP(Final_manabou_kanji_select[[#This Row],[Kanji no.]],Final_manabou_kanji[[Sr. no.]:[Meaning]],8,0)</f>
        <v>#N/A</v>
      </c>
    </row>
    <row r="677" spans="2:9" ht="14.25" customHeight="1" x14ac:dyDescent="0.3">
      <c r="B677" s="37">
        <f>ROW()-ROW(Final_manabou_kanji_select[#Headers])</f>
        <v>675</v>
      </c>
      <c r="C67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7" s="87" t="e">
        <f>VLOOKUP(Final_manabou_kanji_select[[#This Row],[Kanji no.]],Raw_data_N2_Kanji[[Sr. no.]:[Lecture_no]],3,0)</f>
        <v>#N/A</v>
      </c>
      <c r="E677" s="87" t="e">
        <f>VLOOKUP(Final_manabou_kanji_select[[#This Row],[Kanji no.]],Final_manabou_kanji[[Sr. no.]:[Meaning]],3,0)</f>
        <v>#N/A</v>
      </c>
      <c r="F677" s="32" t="e">
        <f>VLOOKUP(Final_manabou_kanji_select[[#This Row],[Kanji no.]],Final_manabou_kanji[[Sr. no.]:[Meaning]],4,0)</f>
        <v>#N/A</v>
      </c>
      <c r="G677" s="87" t="e">
        <f>VLOOKUP(Final_manabou_kanji_select[[#This Row],[Kanji no.]],Final_manabou_kanji[[Sr. no.]:[Meaning]],5,0)</f>
        <v>#N/A</v>
      </c>
      <c r="H677" t="e">
        <f>VLOOKUP(Final_manabou_kanji_select[[#This Row],[Kanji no.]],Final_manabou_kanji[[Sr. no.]:[Meaning]],7,0)</f>
        <v>#N/A</v>
      </c>
      <c r="I677" t="e">
        <f>VLOOKUP(Final_manabou_kanji_select[[#This Row],[Kanji no.]],Final_manabou_kanji[[Sr. no.]:[Meaning]],8,0)</f>
        <v>#N/A</v>
      </c>
    </row>
    <row r="678" spans="2:9" ht="14.25" customHeight="1" x14ac:dyDescent="0.3">
      <c r="B678" s="37">
        <f>ROW()-ROW(Final_manabou_kanji_select[#Headers])</f>
        <v>676</v>
      </c>
      <c r="C67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8" s="87" t="e">
        <f>VLOOKUP(Final_manabou_kanji_select[[#This Row],[Kanji no.]],Raw_data_N2_Kanji[[Sr. no.]:[Lecture_no]],3,0)</f>
        <v>#N/A</v>
      </c>
      <c r="E678" s="87" t="e">
        <f>VLOOKUP(Final_manabou_kanji_select[[#This Row],[Kanji no.]],Final_manabou_kanji[[Sr. no.]:[Meaning]],3,0)</f>
        <v>#N/A</v>
      </c>
      <c r="F678" s="32" t="e">
        <f>VLOOKUP(Final_manabou_kanji_select[[#This Row],[Kanji no.]],Final_manabou_kanji[[Sr. no.]:[Meaning]],4,0)</f>
        <v>#N/A</v>
      </c>
      <c r="G678" s="87" t="e">
        <f>VLOOKUP(Final_manabou_kanji_select[[#This Row],[Kanji no.]],Final_manabou_kanji[[Sr. no.]:[Meaning]],5,0)</f>
        <v>#N/A</v>
      </c>
      <c r="H678" t="e">
        <f>VLOOKUP(Final_manabou_kanji_select[[#This Row],[Kanji no.]],Final_manabou_kanji[[Sr. no.]:[Meaning]],7,0)</f>
        <v>#N/A</v>
      </c>
      <c r="I678" t="e">
        <f>VLOOKUP(Final_manabou_kanji_select[[#This Row],[Kanji no.]],Final_manabou_kanji[[Sr. no.]:[Meaning]],8,0)</f>
        <v>#N/A</v>
      </c>
    </row>
    <row r="679" spans="2:9" ht="14.25" customHeight="1" x14ac:dyDescent="0.3">
      <c r="B679" s="37">
        <f>ROW()-ROW(Final_manabou_kanji_select[#Headers])</f>
        <v>677</v>
      </c>
      <c r="C67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79" s="87" t="e">
        <f>VLOOKUP(Final_manabou_kanji_select[[#This Row],[Kanji no.]],Raw_data_N2_Kanji[[Sr. no.]:[Lecture_no]],3,0)</f>
        <v>#N/A</v>
      </c>
      <c r="E679" s="87" t="e">
        <f>VLOOKUP(Final_manabou_kanji_select[[#This Row],[Kanji no.]],Final_manabou_kanji[[Sr. no.]:[Meaning]],3,0)</f>
        <v>#N/A</v>
      </c>
      <c r="F679" s="32" t="e">
        <f>VLOOKUP(Final_manabou_kanji_select[[#This Row],[Kanji no.]],Final_manabou_kanji[[Sr. no.]:[Meaning]],4,0)</f>
        <v>#N/A</v>
      </c>
      <c r="G679" s="87" t="e">
        <f>VLOOKUP(Final_manabou_kanji_select[[#This Row],[Kanji no.]],Final_manabou_kanji[[Sr. no.]:[Meaning]],5,0)</f>
        <v>#N/A</v>
      </c>
      <c r="H679" t="e">
        <f>VLOOKUP(Final_manabou_kanji_select[[#This Row],[Kanji no.]],Final_manabou_kanji[[Sr. no.]:[Meaning]],7,0)</f>
        <v>#N/A</v>
      </c>
      <c r="I679" t="e">
        <f>VLOOKUP(Final_manabou_kanji_select[[#This Row],[Kanji no.]],Final_manabou_kanji[[Sr. no.]:[Meaning]],8,0)</f>
        <v>#N/A</v>
      </c>
    </row>
    <row r="680" spans="2:9" ht="14.25" customHeight="1" x14ac:dyDescent="0.3">
      <c r="B680" s="37">
        <f>ROW()-ROW(Final_manabou_kanji_select[#Headers])</f>
        <v>678</v>
      </c>
      <c r="C68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0" s="87" t="e">
        <f>VLOOKUP(Final_manabou_kanji_select[[#This Row],[Kanji no.]],Raw_data_N2_Kanji[[Sr. no.]:[Lecture_no]],3,0)</f>
        <v>#N/A</v>
      </c>
      <c r="E680" s="87" t="e">
        <f>VLOOKUP(Final_manabou_kanji_select[[#This Row],[Kanji no.]],Final_manabou_kanji[[Sr. no.]:[Meaning]],3,0)</f>
        <v>#N/A</v>
      </c>
      <c r="F680" s="32" t="e">
        <f>VLOOKUP(Final_manabou_kanji_select[[#This Row],[Kanji no.]],Final_manabou_kanji[[Sr. no.]:[Meaning]],4,0)</f>
        <v>#N/A</v>
      </c>
      <c r="G680" s="87" t="e">
        <f>VLOOKUP(Final_manabou_kanji_select[[#This Row],[Kanji no.]],Final_manabou_kanji[[Sr. no.]:[Meaning]],5,0)</f>
        <v>#N/A</v>
      </c>
      <c r="H680" t="e">
        <f>VLOOKUP(Final_manabou_kanji_select[[#This Row],[Kanji no.]],Final_manabou_kanji[[Sr. no.]:[Meaning]],7,0)</f>
        <v>#N/A</v>
      </c>
      <c r="I680" t="e">
        <f>VLOOKUP(Final_manabou_kanji_select[[#This Row],[Kanji no.]],Final_manabou_kanji[[Sr. no.]:[Meaning]],8,0)</f>
        <v>#N/A</v>
      </c>
    </row>
    <row r="681" spans="2:9" ht="14.25" customHeight="1" x14ac:dyDescent="0.3">
      <c r="B681" s="37">
        <f>ROW()-ROW(Final_manabou_kanji_select[#Headers])</f>
        <v>679</v>
      </c>
      <c r="C68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1" s="87" t="e">
        <f>VLOOKUP(Final_manabou_kanji_select[[#This Row],[Kanji no.]],Raw_data_N2_Kanji[[Sr. no.]:[Lecture_no]],3,0)</f>
        <v>#N/A</v>
      </c>
      <c r="E681" s="87" t="e">
        <f>VLOOKUP(Final_manabou_kanji_select[[#This Row],[Kanji no.]],Final_manabou_kanji[[Sr. no.]:[Meaning]],3,0)</f>
        <v>#N/A</v>
      </c>
      <c r="F681" s="32" t="e">
        <f>VLOOKUP(Final_manabou_kanji_select[[#This Row],[Kanji no.]],Final_manabou_kanji[[Sr. no.]:[Meaning]],4,0)</f>
        <v>#N/A</v>
      </c>
      <c r="G681" s="87" t="e">
        <f>VLOOKUP(Final_manabou_kanji_select[[#This Row],[Kanji no.]],Final_manabou_kanji[[Sr. no.]:[Meaning]],5,0)</f>
        <v>#N/A</v>
      </c>
      <c r="H681" t="e">
        <f>VLOOKUP(Final_manabou_kanji_select[[#This Row],[Kanji no.]],Final_manabou_kanji[[Sr. no.]:[Meaning]],7,0)</f>
        <v>#N/A</v>
      </c>
      <c r="I681" t="e">
        <f>VLOOKUP(Final_manabou_kanji_select[[#This Row],[Kanji no.]],Final_manabou_kanji[[Sr. no.]:[Meaning]],8,0)</f>
        <v>#N/A</v>
      </c>
    </row>
    <row r="682" spans="2:9" ht="14.25" customHeight="1" x14ac:dyDescent="0.3">
      <c r="B682" s="37">
        <f>ROW()-ROW(Final_manabou_kanji_select[#Headers])</f>
        <v>680</v>
      </c>
      <c r="C68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2" s="87" t="e">
        <f>VLOOKUP(Final_manabou_kanji_select[[#This Row],[Kanji no.]],Raw_data_N2_Kanji[[Sr. no.]:[Lecture_no]],3,0)</f>
        <v>#N/A</v>
      </c>
      <c r="E682" s="87" t="e">
        <f>VLOOKUP(Final_manabou_kanji_select[[#This Row],[Kanji no.]],Final_manabou_kanji[[Sr. no.]:[Meaning]],3,0)</f>
        <v>#N/A</v>
      </c>
      <c r="F682" s="32" t="e">
        <f>VLOOKUP(Final_manabou_kanji_select[[#This Row],[Kanji no.]],Final_manabou_kanji[[Sr. no.]:[Meaning]],4,0)</f>
        <v>#N/A</v>
      </c>
      <c r="G682" s="87" t="e">
        <f>VLOOKUP(Final_manabou_kanji_select[[#This Row],[Kanji no.]],Final_manabou_kanji[[Sr. no.]:[Meaning]],5,0)</f>
        <v>#N/A</v>
      </c>
      <c r="H682" t="e">
        <f>VLOOKUP(Final_manabou_kanji_select[[#This Row],[Kanji no.]],Final_manabou_kanji[[Sr. no.]:[Meaning]],7,0)</f>
        <v>#N/A</v>
      </c>
      <c r="I682" t="e">
        <f>VLOOKUP(Final_manabou_kanji_select[[#This Row],[Kanji no.]],Final_manabou_kanji[[Sr. no.]:[Meaning]],8,0)</f>
        <v>#N/A</v>
      </c>
    </row>
    <row r="683" spans="2:9" ht="14.25" customHeight="1" x14ac:dyDescent="0.3">
      <c r="B683" s="37">
        <f>ROW()-ROW(Final_manabou_kanji_select[#Headers])</f>
        <v>681</v>
      </c>
      <c r="C68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3" s="87" t="e">
        <f>VLOOKUP(Final_manabou_kanji_select[[#This Row],[Kanji no.]],Raw_data_N2_Kanji[[Sr. no.]:[Lecture_no]],3,0)</f>
        <v>#N/A</v>
      </c>
      <c r="E683" s="87" t="e">
        <f>VLOOKUP(Final_manabou_kanji_select[[#This Row],[Kanji no.]],Final_manabou_kanji[[Sr. no.]:[Meaning]],3,0)</f>
        <v>#N/A</v>
      </c>
      <c r="F683" s="32" t="e">
        <f>VLOOKUP(Final_manabou_kanji_select[[#This Row],[Kanji no.]],Final_manabou_kanji[[Sr. no.]:[Meaning]],4,0)</f>
        <v>#N/A</v>
      </c>
      <c r="G683" s="87" t="e">
        <f>VLOOKUP(Final_manabou_kanji_select[[#This Row],[Kanji no.]],Final_manabou_kanji[[Sr. no.]:[Meaning]],5,0)</f>
        <v>#N/A</v>
      </c>
      <c r="H683" t="e">
        <f>VLOOKUP(Final_manabou_kanji_select[[#This Row],[Kanji no.]],Final_manabou_kanji[[Sr. no.]:[Meaning]],7,0)</f>
        <v>#N/A</v>
      </c>
      <c r="I683" t="e">
        <f>VLOOKUP(Final_manabou_kanji_select[[#This Row],[Kanji no.]],Final_manabou_kanji[[Sr. no.]:[Meaning]],8,0)</f>
        <v>#N/A</v>
      </c>
    </row>
    <row r="684" spans="2:9" ht="14.25" customHeight="1" x14ac:dyDescent="0.3">
      <c r="B684" s="37">
        <f>ROW()-ROW(Final_manabou_kanji_select[#Headers])</f>
        <v>682</v>
      </c>
      <c r="C68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4" s="87" t="e">
        <f>VLOOKUP(Final_manabou_kanji_select[[#This Row],[Kanji no.]],Raw_data_N2_Kanji[[Sr. no.]:[Lecture_no]],3,0)</f>
        <v>#N/A</v>
      </c>
      <c r="E684" s="87" t="e">
        <f>VLOOKUP(Final_manabou_kanji_select[[#This Row],[Kanji no.]],Final_manabou_kanji[[Sr. no.]:[Meaning]],3,0)</f>
        <v>#N/A</v>
      </c>
      <c r="F684" s="32" t="e">
        <f>VLOOKUP(Final_manabou_kanji_select[[#This Row],[Kanji no.]],Final_manabou_kanji[[Sr. no.]:[Meaning]],4,0)</f>
        <v>#N/A</v>
      </c>
      <c r="G684" s="87" t="e">
        <f>VLOOKUP(Final_manabou_kanji_select[[#This Row],[Kanji no.]],Final_manabou_kanji[[Sr. no.]:[Meaning]],5,0)</f>
        <v>#N/A</v>
      </c>
      <c r="H684" t="e">
        <f>VLOOKUP(Final_manabou_kanji_select[[#This Row],[Kanji no.]],Final_manabou_kanji[[Sr. no.]:[Meaning]],7,0)</f>
        <v>#N/A</v>
      </c>
      <c r="I684" t="e">
        <f>VLOOKUP(Final_manabou_kanji_select[[#This Row],[Kanji no.]],Final_manabou_kanji[[Sr. no.]:[Meaning]],8,0)</f>
        <v>#N/A</v>
      </c>
    </row>
    <row r="685" spans="2:9" ht="14.25" customHeight="1" x14ac:dyDescent="0.3">
      <c r="B685" s="37">
        <f>ROW()-ROW(Final_manabou_kanji_select[#Headers])</f>
        <v>683</v>
      </c>
      <c r="C68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5" s="87" t="e">
        <f>VLOOKUP(Final_manabou_kanji_select[[#This Row],[Kanji no.]],Raw_data_N2_Kanji[[Sr. no.]:[Lecture_no]],3,0)</f>
        <v>#N/A</v>
      </c>
      <c r="E685" s="87" t="e">
        <f>VLOOKUP(Final_manabou_kanji_select[[#This Row],[Kanji no.]],Final_manabou_kanji[[Sr. no.]:[Meaning]],3,0)</f>
        <v>#N/A</v>
      </c>
      <c r="F685" s="32" t="e">
        <f>VLOOKUP(Final_manabou_kanji_select[[#This Row],[Kanji no.]],Final_manabou_kanji[[Sr. no.]:[Meaning]],4,0)</f>
        <v>#N/A</v>
      </c>
      <c r="G685" s="87" t="e">
        <f>VLOOKUP(Final_manabou_kanji_select[[#This Row],[Kanji no.]],Final_manabou_kanji[[Sr. no.]:[Meaning]],5,0)</f>
        <v>#N/A</v>
      </c>
      <c r="H685" t="e">
        <f>VLOOKUP(Final_manabou_kanji_select[[#This Row],[Kanji no.]],Final_manabou_kanji[[Sr. no.]:[Meaning]],7,0)</f>
        <v>#N/A</v>
      </c>
      <c r="I685" t="e">
        <f>VLOOKUP(Final_manabou_kanji_select[[#This Row],[Kanji no.]],Final_manabou_kanji[[Sr. no.]:[Meaning]],8,0)</f>
        <v>#N/A</v>
      </c>
    </row>
    <row r="686" spans="2:9" ht="14.25" customHeight="1" x14ac:dyDescent="0.3">
      <c r="B686" s="37">
        <f>ROW()-ROW(Final_manabou_kanji_select[#Headers])</f>
        <v>684</v>
      </c>
      <c r="C68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6" s="87" t="e">
        <f>VLOOKUP(Final_manabou_kanji_select[[#This Row],[Kanji no.]],Raw_data_N2_Kanji[[Sr. no.]:[Lecture_no]],3,0)</f>
        <v>#N/A</v>
      </c>
      <c r="E686" s="87" t="e">
        <f>VLOOKUP(Final_manabou_kanji_select[[#This Row],[Kanji no.]],Final_manabou_kanji[[Sr. no.]:[Meaning]],3,0)</f>
        <v>#N/A</v>
      </c>
      <c r="F686" s="32" t="e">
        <f>VLOOKUP(Final_manabou_kanji_select[[#This Row],[Kanji no.]],Final_manabou_kanji[[Sr. no.]:[Meaning]],4,0)</f>
        <v>#N/A</v>
      </c>
      <c r="G686" s="87" t="e">
        <f>VLOOKUP(Final_manabou_kanji_select[[#This Row],[Kanji no.]],Final_manabou_kanji[[Sr. no.]:[Meaning]],5,0)</f>
        <v>#N/A</v>
      </c>
      <c r="H686" t="e">
        <f>VLOOKUP(Final_manabou_kanji_select[[#This Row],[Kanji no.]],Final_manabou_kanji[[Sr. no.]:[Meaning]],7,0)</f>
        <v>#N/A</v>
      </c>
      <c r="I686" t="e">
        <f>VLOOKUP(Final_manabou_kanji_select[[#This Row],[Kanji no.]],Final_manabou_kanji[[Sr. no.]:[Meaning]],8,0)</f>
        <v>#N/A</v>
      </c>
    </row>
    <row r="687" spans="2:9" ht="14.25" customHeight="1" x14ac:dyDescent="0.3">
      <c r="B687" s="37">
        <f>ROW()-ROW(Final_manabou_kanji_select[#Headers])</f>
        <v>685</v>
      </c>
      <c r="C68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7" s="87" t="e">
        <f>VLOOKUP(Final_manabou_kanji_select[[#This Row],[Kanji no.]],Raw_data_N2_Kanji[[Sr. no.]:[Lecture_no]],3,0)</f>
        <v>#N/A</v>
      </c>
      <c r="E687" s="87" t="e">
        <f>VLOOKUP(Final_manabou_kanji_select[[#This Row],[Kanji no.]],Final_manabou_kanji[[Sr. no.]:[Meaning]],3,0)</f>
        <v>#N/A</v>
      </c>
      <c r="F687" s="32" t="e">
        <f>VLOOKUP(Final_manabou_kanji_select[[#This Row],[Kanji no.]],Final_manabou_kanji[[Sr. no.]:[Meaning]],4,0)</f>
        <v>#N/A</v>
      </c>
      <c r="G687" s="87" t="e">
        <f>VLOOKUP(Final_manabou_kanji_select[[#This Row],[Kanji no.]],Final_manabou_kanji[[Sr. no.]:[Meaning]],5,0)</f>
        <v>#N/A</v>
      </c>
      <c r="H687" t="e">
        <f>VLOOKUP(Final_manabou_kanji_select[[#This Row],[Kanji no.]],Final_manabou_kanji[[Sr. no.]:[Meaning]],7,0)</f>
        <v>#N/A</v>
      </c>
      <c r="I687" t="e">
        <f>VLOOKUP(Final_manabou_kanji_select[[#This Row],[Kanji no.]],Final_manabou_kanji[[Sr. no.]:[Meaning]],8,0)</f>
        <v>#N/A</v>
      </c>
    </row>
    <row r="688" spans="2:9" ht="14.25" customHeight="1" x14ac:dyDescent="0.3">
      <c r="B688" s="37">
        <f>ROW()-ROW(Final_manabou_kanji_select[#Headers])</f>
        <v>686</v>
      </c>
      <c r="C68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8" s="87" t="e">
        <f>VLOOKUP(Final_manabou_kanji_select[[#This Row],[Kanji no.]],Raw_data_N2_Kanji[[Sr. no.]:[Lecture_no]],3,0)</f>
        <v>#N/A</v>
      </c>
      <c r="E688" s="87" t="e">
        <f>VLOOKUP(Final_manabou_kanji_select[[#This Row],[Kanji no.]],Final_manabou_kanji[[Sr. no.]:[Meaning]],3,0)</f>
        <v>#N/A</v>
      </c>
      <c r="F688" s="32" t="e">
        <f>VLOOKUP(Final_manabou_kanji_select[[#This Row],[Kanji no.]],Final_manabou_kanji[[Sr. no.]:[Meaning]],4,0)</f>
        <v>#N/A</v>
      </c>
      <c r="G688" s="87" t="e">
        <f>VLOOKUP(Final_manabou_kanji_select[[#This Row],[Kanji no.]],Final_manabou_kanji[[Sr. no.]:[Meaning]],5,0)</f>
        <v>#N/A</v>
      </c>
      <c r="H688" t="e">
        <f>VLOOKUP(Final_manabou_kanji_select[[#This Row],[Kanji no.]],Final_manabou_kanji[[Sr. no.]:[Meaning]],7,0)</f>
        <v>#N/A</v>
      </c>
      <c r="I688" t="e">
        <f>VLOOKUP(Final_manabou_kanji_select[[#This Row],[Kanji no.]],Final_manabou_kanji[[Sr. no.]:[Meaning]],8,0)</f>
        <v>#N/A</v>
      </c>
    </row>
    <row r="689" spans="2:9" ht="14.25" customHeight="1" x14ac:dyDescent="0.3">
      <c r="B689" s="37">
        <f>ROW()-ROW(Final_manabou_kanji_select[#Headers])</f>
        <v>687</v>
      </c>
      <c r="C68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89" s="87" t="e">
        <f>VLOOKUP(Final_manabou_kanji_select[[#This Row],[Kanji no.]],Raw_data_N2_Kanji[[Sr. no.]:[Lecture_no]],3,0)</f>
        <v>#N/A</v>
      </c>
      <c r="E689" s="87" t="e">
        <f>VLOOKUP(Final_manabou_kanji_select[[#This Row],[Kanji no.]],Final_manabou_kanji[[Sr. no.]:[Meaning]],3,0)</f>
        <v>#N/A</v>
      </c>
      <c r="F689" s="32" t="e">
        <f>VLOOKUP(Final_manabou_kanji_select[[#This Row],[Kanji no.]],Final_manabou_kanji[[Sr. no.]:[Meaning]],4,0)</f>
        <v>#N/A</v>
      </c>
      <c r="G689" s="87" t="e">
        <f>VLOOKUP(Final_manabou_kanji_select[[#This Row],[Kanji no.]],Final_manabou_kanji[[Sr. no.]:[Meaning]],5,0)</f>
        <v>#N/A</v>
      </c>
      <c r="H689" t="e">
        <f>VLOOKUP(Final_manabou_kanji_select[[#This Row],[Kanji no.]],Final_manabou_kanji[[Sr. no.]:[Meaning]],7,0)</f>
        <v>#N/A</v>
      </c>
      <c r="I689" t="e">
        <f>VLOOKUP(Final_manabou_kanji_select[[#This Row],[Kanji no.]],Final_manabou_kanji[[Sr. no.]:[Meaning]],8,0)</f>
        <v>#N/A</v>
      </c>
    </row>
    <row r="690" spans="2:9" ht="14.25" customHeight="1" x14ac:dyDescent="0.3">
      <c r="B690" s="37">
        <f>ROW()-ROW(Final_manabou_kanji_select[#Headers])</f>
        <v>688</v>
      </c>
      <c r="C69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0" s="87" t="e">
        <f>VLOOKUP(Final_manabou_kanji_select[[#This Row],[Kanji no.]],Raw_data_N2_Kanji[[Sr. no.]:[Lecture_no]],3,0)</f>
        <v>#N/A</v>
      </c>
      <c r="E690" s="87" t="e">
        <f>VLOOKUP(Final_manabou_kanji_select[[#This Row],[Kanji no.]],Final_manabou_kanji[[Sr. no.]:[Meaning]],3,0)</f>
        <v>#N/A</v>
      </c>
      <c r="F690" s="32" t="e">
        <f>VLOOKUP(Final_manabou_kanji_select[[#This Row],[Kanji no.]],Final_manabou_kanji[[Sr. no.]:[Meaning]],4,0)</f>
        <v>#N/A</v>
      </c>
      <c r="G690" s="87" t="e">
        <f>VLOOKUP(Final_manabou_kanji_select[[#This Row],[Kanji no.]],Final_manabou_kanji[[Sr. no.]:[Meaning]],5,0)</f>
        <v>#N/A</v>
      </c>
      <c r="H690" t="e">
        <f>VLOOKUP(Final_manabou_kanji_select[[#This Row],[Kanji no.]],Final_manabou_kanji[[Sr. no.]:[Meaning]],7,0)</f>
        <v>#N/A</v>
      </c>
      <c r="I690" t="e">
        <f>VLOOKUP(Final_manabou_kanji_select[[#This Row],[Kanji no.]],Final_manabou_kanji[[Sr. no.]:[Meaning]],8,0)</f>
        <v>#N/A</v>
      </c>
    </row>
    <row r="691" spans="2:9" ht="14.25" customHeight="1" x14ac:dyDescent="0.3">
      <c r="B691" s="37">
        <f>ROW()-ROW(Final_manabou_kanji_select[#Headers])</f>
        <v>689</v>
      </c>
      <c r="C69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1" s="87" t="e">
        <f>VLOOKUP(Final_manabou_kanji_select[[#This Row],[Kanji no.]],Raw_data_N2_Kanji[[Sr. no.]:[Lecture_no]],3,0)</f>
        <v>#N/A</v>
      </c>
      <c r="E691" s="87" t="e">
        <f>VLOOKUP(Final_manabou_kanji_select[[#This Row],[Kanji no.]],Final_manabou_kanji[[Sr. no.]:[Meaning]],3,0)</f>
        <v>#N/A</v>
      </c>
      <c r="F691" s="32" t="e">
        <f>VLOOKUP(Final_manabou_kanji_select[[#This Row],[Kanji no.]],Final_manabou_kanji[[Sr. no.]:[Meaning]],4,0)</f>
        <v>#N/A</v>
      </c>
      <c r="G691" s="87" t="e">
        <f>VLOOKUP(Final_manabou_kanji_select[[#This Row],[Kanji no.]],Final_manabou_kanji[[Sr. no.]:[Meaning]],5,0)</f>
        <v>#N/A</v>
      </c>
      <c r="H691" t="e">
        <f>VLOOKUP(Final_manabou_kanji_select[[#This Row],[Kanji no.]],Final_manabou_kanji[[Sr. no.]:[Meaning]],7,0)</f>
        <v>#N/A</v>
      </c>
      <c r="I691" t="e">
        <f>VLOOKUP(Final_manabou_kanji_select[[#This Row],[Kanji no.]],Final_manabou_kanji[[Sr. no.]:[Meaning]],8,0)</f>
        <v>#N/A</v>
      </c>
    </row>
    <row r="692" spans="2:9" ht="14.25" customHeight="1" x14ac:dyDescent="0.3">
      <c r="B692" s="37">
        <f>ROW()-ROW(Final_manabou_kanji_select[#Headers])</f>
        <v>690</v>
      </c>
      <c r="C69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2" s="87" t="e">
        <f>VLOOKUP(Final_manabou_kanji_select[[#This Row],[Kanji no.]],Raw_data_N2_Kanji[[Sr. no.]:[Lecture_no]],3,0)</f>
        <v>#N/A</v>
      </c>
      <c r="E692" s="87" t="e">
        <f>VLOOKUP(Final_manabou_kanji_select[[#This Row],[Kanji no.]],Final_manabou_kanji[[Sr. no.]:[Meaning]],3,0)</f>
        <v>#N/A</v>
      </c>
      <c r="F692" s="32" t="e">
        <f>VLOOKUP(Final_manabou_kanji_select[[#This Row],[Kanji no.]],Final_manabou_kanji[[Sr. no.]:[Meaning]],4,0)</f>
        <v>#N/A</v>
      </c>
      <c r="G692" s="87" t="e">
        <f>VLOOKUP(Final_manabou_kanji_select[[#This Row],[Kanji no.]],Final_manabou_kanji[[Sr. no.]:[Meaning]],5,0)</f>
        <v>#N/A</v>
      </c>
      <c r="H692" t="e">
        <f>VLOOKUP(Final_manabou_kanji_select[[#This Row],[Kanji no.]],Final_manabou_kanji[[Sr. no.]:[Meaning]],7,0)</f>
        <v>#N/A</v>
      </c>
      <c r="I692" t="e">
        <f>VLOOKUP(Final_manabou_kanji_select[[#This Row],[Kanji no.]],Final_manabou_kanji[[Sr. no.]:[Meaning]],8,0)</f>
        <v>#N/A</v>
      </c>
    </row>
    <row r="693" spans="2:9" ht="14.25" customHeight="1" x14ac:dyDescent="0.3">
      <c r="B693" s="37">
        <f>ROW()-ROW(Final_manabou_kanji_select[#Headers])</f>
        <v>691</v>
      </c>
      <c r="C69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3" s="87" t="e">
        <f>VLOOKUP(Final_manabou_kanji_select[[#This Row],[Kanji no.]],Raw_data_N2_Kanji[[Sr. no.]:[Lecture_no]],3,0)</f>
        <v>#N/A</v>
      </c>
      <c r="E693" s="87" t="e">
        <f>VLOOKUP(Final_manabou_kanji_select[[#This Row],[Kanji no.]],Final_manabou_kanji[[Sr. no.]:[Meaning]],3,0)</f>
        <v>#N/A</v>
      </c>
      <c r="F693" s="32" t="e">
        <f>VLOOKUP(Final_manabou_kanji_select[[#This Row],[Kanji no.]],Final_manabou_kanji[[Sr. no.]:[Meaning]],4,0)</f>
        <v>#N/A</v>
      </c>
      <c r="G693" s="87" t="e">
        <f>VLOOKUP(Final_manabou_kanji_select[[#This Row],[Kanji no.]],Final_manabou_kanji[[Sr. no.]:[Meaning]],5,0)</f>
        <v>#N/A</v>
      </c>
      <c r="H693" t="e">
        <f>VLOOKUP(Final_manabou_kanji_select[[#This Row],[Kanji no.]],Final_manabou_kanji[[Sr. no.]:[Meaning]],7,0)</f>
        <v>#N/A</v>
      </c>
      <c r="I693" t="e">
        <f>VLOOKUP(Final_manabou_kanji_select[[#This Row],[Kanji no.]],Final_manabou_kanji[[Sr. no.]:[Meaning]],8,0)</f>
        <v>#N/A</v>
      </c>
    </row>
    <row r="694" spans="2:9" ht="14.25" customHeight="1" x14ac:dyDescent="0.3">
      <c r="B694" s="37">
        <f>ROW()-ROW(Final_manabou_kanji_select[#Headers])</f>
        <v>692</v>
      </c>
      <c r="C69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4" s="87" t="e">
        <f>VLOOKUP(Final_manabou_kanji_select[[#This Row],[Kanji no.]],Raw_data_N2_Kanji[[Sr. no.]:[Lecture_no]],3,0)</f>
        <v>#N/A</v>
      </c>
      <c r="E694" s="87" t="e">
        <f>VLOOKUP(Final_manabou_kanji_select[[#This Row],[Kanji no.]],Final_manabou_kanji[[Sr. no.]:[Meaning]],3,0)</f>
        <v>#N/A</v>
      </c>
      <c r="F694" s="32" t="e">
        <f>VLOOKUP(Final_manabou_kanji_select[[#This Row],[Kanji no.]],Final_manabou_kanji[[Sr. no.]:[Meaning]],4,0)</f>
        <v>#N/A</v>
      </c>
      <c r="G694" s="87" t="e">
        <f>VLOOKUP(Final_manabou_kanji_select[[#This Row],[Kanji no.]],Final_manabou_kanji[[Sr. no.]:[Meaning]],5,0)</f>
        <v>#N/A</v>
      </c>
      <c r="H694" t="e">
        <f>VLOOKUP(Final_manabou_kanji_select[[#This Row],[Kanji no.]],Final_manabou_kanji[[Sr. no.]:[Meaning]],7,0)</f>
        <v>#N/A</v>
      </c>
      <c r="I694" t="e">
        <f>VLOOKUP(Final_manabou_kanji_select[[#This Row],[Kanji no.]],Final_manabou_kanji[[Sr. no.]:[Meaning]],8,0)</f>
        <v>#N/A</v>
      </c>
    </row>
    <row r="695" spans="2:9" ht="14.25" customHeight="1" x14ac:dyDescent="0.3">
      <c r="B695" s="37">
        <f>ROW()-ROW(Final_manabou_kanji_select[#Headers])</f>
        <v>693</v>
      </c>
      <c r="C69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5" s="87" t="e">
        <f>VLOOKUP(Final_manabou_kanji_select[[#This Row],[Kanji no.]],Raw_data_N2_Kanji[[Sr. no.]:[Lecture_no]],3,0)</f>
        <v>#N/A</v>
      </c>
      <c r="E695" s="87" t="e">
        <f>VLOOKUP(Final_manabou_kanji_select[[#This Row],[Kanji no.]],Final_manabou_kanji[[Sr. no.]:[Meaning]],3,0)</f>
        <v>#N/A</v>
      </c>
      <c r="F695" s="32" t="e">
        <f>VLOOKUP(Final_manabou_kanji_select[[#This Row],[Kanji no.]],Final_manabou_kanji[[Sr. no.]:[Meaning]],4,0)</f>
        <v>#N/A</v>
      </c>
      <c r="G695" s="87" t="e">
        <f>VLOOKUP(Final_manabou_kanji_select[[#This Row],[Kanji no.]],Final_manabou_kanji[[Sr. no.]:[Meaning]],5,0)</f>
        <v>#N/A</v>
      </c>
      <c r="H695" t="e">
        <f>VLOOKUP(Final_manabou_kanji_select[[#This Row],[Kanji no.]],Final_manabou_kanji[[Sr. no.]:[Meaning]],7,0)</f>
        <v>#N/A</v>
      </c>
      <c r="I695" t="e">
        <f>VLOOKUP(Final_manabou_kanji_select[[#This Row],[Kanji no.]],Final_manabou_kanji[[Sr. no.]:[Meaning]],8,0)</f>
        <v>#N/A</v>
      </c>
    </row>
    <row r="696" spans="2:9" ht="14.25" customHeight="1" x14ac:dyDescent="0.3">
      <c r="B696" s="37">
        <f>ROW()-ROW(Final_manabou_kanji_select[#Headers])</f>
        <v>694</v>
      </c>
      <c r="C69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6" s="87" t="e">
        <f>VLOOKUP(Final_manabou_kanji_select[[#This Row],[Kanji no.]],Raw_data_N2_Kanji[[Sr. no.]:[Lecture_no]],3,0)</f>
        <v>#N/A</v>
      </c>
      <c r="E696" s="87" t="e">
        <f>VLOOKUP(Final_manabou_kanji_select[[#This Row],[Kanji no.]],Final_manabou_kanji[[Sr. no.]:[Meaning]],3,0)</f>
        <v>#N/A</v>
      </c>
      <c r="F696" s="32" t="e">
        <f>VLOOKUP(Final_manabou_kanji_select[[#This Row],[Kanji no.]],Final_manabou_kanji[[Sr. no.]:[Meaning]],4,0)</f>
        <v>#N/A</v>
      </c>
      <c r="G696" s="87" t="e">
        <f>VLOOKUP(Final_manabou_kanji_select[[#This Row],[Kanji no.]],Final_manabou_kanji[[Sr. no.]:[Meaning]],5,0)</f>
        <v>#N/A</v>
      </c>
      <c r="H696" t="e">
        <f>VLOOKUP(Final_manabou_kanji_select[[#This Row],[Kanji no.]],Final_manabou_kanji[[Sr. no.]:[Meaning]],7,0)</f>
        <v>#N/A</v>
      </c>
      <c r="I696" t="e">
        <f>VLOOKUP(Final_manabou_kanji_select[[#This Row],[Kanji no.]],Final_manabou_kanji[[Sr. no.]:[Meaning]],8,0)</f>
        <v>#N/A</v>
      </c>
    </row>
    <row r="697" spans="2:9" ht="14.25" customHeight="1" x14ac:dyDescent="0.3">
      <c r="B697" s="37">
        <f>ROW()-ROW(Final_manabou_kanji_select[#Headers])</f>
        <v>695</v>
      </c>
      <c r="C69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7" s="87" t="e">
        <f>VLOOKUP(Final_manabou_kanji_select[[#This Row],[Kanji no.]],Raw_data_N2_Kanji[[Sr. no.]:[Lecture_no]],3,0)</f>
        <v>#N/A</v>
      </c>
      <c r="E697" s="87" t="e">
        <f>VLOOKUP(Final_manabou_kanji_select[[#This Row],[Kanji no.]],Final_manabou_kanji[[Sr. no.]:[Meaning]],3,0)</f>
        <v>#N/A</v>
      </c>
      <c r="F697" s="32" t="e">
        <f>VLOOKUP(Final_manabou_kanji_select[[#This Row],[Kanji no.]],Final_manabou_kanji[[Sr. no.]:[Meaning]],4,0)</f>
        <v>#N/A</v>
      </c>
      <c r="G697" s="87" t="e">
        <f>VLOOKUP(Final_manabou_kanji_select[[#This Row],[Kanji no.]],Final_manabou_kanji[[Sr. no.]:[Meaning]],5,0)</f>
        <v>#N/A</v>
      </c>
      <c r="H697" t="e">
        <f>VLOOKUP(Final_manabou_kanji_select[[#This Row],[Kanji no.]],Final_manabou_kanji[[Sr. no.]:[Meaning]],7,0)</f>
        <v>#N/A</v>
      </c>
      <c r="I697" t="e">
        <f>VLOOKUP(Final_manabou_kanji_select[[#This Row],[Kanji no.]],Final_manabou_kanji[[Sr. no.]:[Meaning]],8,0)</f>
        <v>#N/A</v>
      </c>
    </row>
    <row r="698" spans="2:9" ht="14.25" customHeight="1" x14ac:dyDescent="0.3">
      <c r="B698" s="37">
        <f>ROW()-ROW(Final_manabou_kanji_select[#Headers])</f>
        <v>696</v>
      </c>
      <c r="C69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8" s="87" t="e">
        <f>VLOOKUP(Final_manabou_kanji_select[[#This Row],[Kanji no.]],Raw_data_N2_Kanji[[Sr. no.]:[Lecture_no]],3,0)</f>
        <v>#N/A</v>
      </c>
      <c r="E698" s="87" t="e">
        <f>VLOOKUP(Final_manabou_kanji_select[[#This Row],[Kanji no.]],Final_manabou_kanji[[Sr. no.]:[Meaning]],3,0)</f>
        <v>#N/A</v>
      </c>
      <c r="F698" s="32" t="e">
        <f>VLOOKUP(Final_manabou_kanji_select[[#This Row],[Kanji no.]],Final_manabou_kanji[[Sr. no.]:[Meaning]],4,0)</f>
        <v>#N/A</v>
      </c>
      <c r="G698" s="87" t="e">
        <f>VLOOKUP(Final_manabou_kanji_select[[#This Row],[Kanji no.]],Final_manabou_kanji[[Sr. no.]:[Meaning]],5,0)</f>
        <v>#N/A</v>
      </c>
      <c r="H698" t="e">
        <f>VLOOKUP(Final_manabou_kanji_select[[#This Row],[Kanji no.]],Final_manabou_kanji[[Sr. no.]:[Meaning]],7,0)</f>
        <v>#N/A</v>
      </c>
      <c r="I698" t="e">
        <f>VLOOKUP(Final_manabou_kanji_select[[#This Row],[Kanji no.]],Final_manabou_kanji[[Sr. no.]:[Meaning]],8,0)</f>
        <v>#N/A</v>
      </c>
    </row>
    <row r="699" spans="2:9" ht="14.25" customHeight="1" x14ac:dyDescent="0.3">
      <c r="B699" s="37">
        <f>ROW()-ROW(Final_manabou_kanji_select[#Headers])</f>
        <v>697</v>
      </c>
      <c r="C69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699" s="87" t="e">
        <f>VLOOKUP(Final_manabou_kanji_select[[#This Row],[Kanji no.]],Raw_data_N2_Kanji[[Sr. no.]:[Lecture_no]],3,0)</f>
        <v>#N/A</v>
      </c>
      <c r="E699" s="87" t="e">
        <f>VLOOKUP(Final_manabou_kanji_select[[#This Row],[Kanji no.]],Final_manabou_kanji[[Sr. no.]:[Meaning]],3,0)</f>
        <v>#N/A</v>
      </c>
      <c r="F699" s="32" t="e">
        <f>VLOOKUP(Final_manabou_kanji_select[[#This Row],[Kanji no.]],Final_manabou_kanji[[Sr. no.]:[Meaning]],4,0)</f>
        <v>#N/A</v>
      </c>
      <c r="G699" s="87" t="e">
        <f>VLOOKUP(Final_manabou_kanji_select[[#This Row],[Kanji no.]],Final_manabou_kanji[[Sr. no.]:[Meaning]],5,0)</f>
        <v>#N/A</v>
      </c>
      <c r="H699" t="e">
        <f>VLOOKUP(Final_manabou_kanji_select[[#This Row],[Kanji no.]],Final_manabou_kanji[[Sr. no.]:[Meaning]],7,0)</f>
        <v>#N/A</v>
      </c>
      <c r="I699" t="e">
        <f>VLOOKUP(Final_manabou_kanji_select[[#This Row],[Kanji no.]],Final_manabou_kanji[[Sr. no.]:[Meaning]],8,0)</f>
        <v>#N/A</v>
      </c>
    </row>
    <row r="700" spans="2:9" ht="14.25" customHeight="1" x14ac:dyDescent="0.3">
      <c r="B700" s="37">
        <f>ROW()-ROW(Final_manabou_kanji_select[#Headers])</f>
        <v>698</v>
      </c>
      <c r="C70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0" s="87" t="e">
        <f>VLOOKUP(Final_manabou_kanji_select[[#This Row],[Kanji no.]],Raw_data_N2_Kanji[[Sr. no.]:[Lecture_no]],3,0)</f>
        <v>#N/A</v>
      </c>
      <c r="E700" s="87" t="e">
        <f>VLOOKUP(Final_manabou_kanji_select[[#This Row],[Kanji no.]],Final_manabou_kanji[[Sr. no.]:[Meaning]],3,0)</f>
        <v>#N/A</v>
      </c>
      <c r="F700" s="32" t="e">
        <f>VLOOKUP(Final_manabou_kanji_select[[#This Row],[Kanji no.]],Final_manabou_kanji[[Sr. no.]:[Meaning]],4,0)</f>
        <v>#N/A</v>
      </c>
      <c r="G700" s="87" t="e">
        <f>VLOOKUP(Final_manabou_kanji_select[[#This Row],[Kanji no.]],Final_manabou_kanji[[Sr. no.]:[Meaning]],5,0)</f>
        <v>#N/A</v>
      </c>
      <c r="H700" t="e">
        <f>VLOOKUP(Final_manabou_kanji_select[[#This Row],[Kanji no.]],Final_manabou_kanji[[Sr. no.]:[Meaning]],7,0)</f>
        <v>#N/A</v>
      </c>
      <c r="I700" t="e">
        <f>VLOOKUP(Final_manabou_kanji_select[[#This Row],[Kanji no.]],Final_manabou_kanji[[Sr. no.]:[Meaning]],8,0)</f>
        <v>#N/A</v>
      </c>
    </row>
    <row r="701" spans="2:9" ht="14.25" customHeight="1" x14ac:dyDescent="0.3">
      <c r="B701" s="37">
        <f>ROW()-ROW(Final_manabou_kanji_select[#Headers])</f>
        <v>699</v>
      </c>
      <c r="C70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1" s="87" t="e">
        <f>VLOOKUP(Final_manabou_kanji_select[[#This Row],[Kanji no.]],Raw_data_N2_Kanji[[Sr. no.]:[Lecture_no]],3,0)</f>
        <v>#N/A</v>
      </c>
      <c r="E701" s="87" t="e">
        <f>VLOOKUP(Final_manabou_kanji_select[[#This Row],[Kanji no.]],Final_manabou_kanji[[Sr. no.]:[Meaning]],3,0)</f>
        <v>#N/A</v>
      </c>
      <c r="F701" s="32" t="e">
        <f>VLOOKUP(Final_manabou_kanji_select[[#This Row],[Kanji no.]],Final_manabou_kanji[[Sr. no.]:[Meaning]],4,0)</f>
        <v>#N/A</v>
      </c>
      <c r="G701" s="87" t="e">
        <f>VLOOKUP(Final_manabou_kanji_select[[#This Row],[Kanji no.]],Final_manabou_kanji[[Sr. no.]:[Meaning]],5,0)</f>
        <v>#N/A</v>
      </c>
      <c r="H701" t="e">
        <f>VLOOKUP(Final_manabou_kanji_select[[#This Row],[Kanji no.]],Final_manabou_kanji[[Sr. no.]:[Meaning]],7,0)</f>
        <v>#N/A</v>
      </c>
      <c r="I701" t="e">
        <f>VLOOKUP(Final_manabou_kanji_select[[#This Row],[Kanji no.]],Final_manabou_kanji[[Sr. no.]:[Meaning]],8,0)</f>
        <v>#N/A</v>
      </c>
    </row>
    <row r="702" spans="2:9" ht="14.25" customHeight="1" x14ac:dyDescent="0.3">
      <c r="B702" s="37">
        <f>ROW()-ROW(Final_manabou_kanji_select[#Headers])</f>
        <v>700</v>
      </c>
      <c r="C70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2" s="87" t="e">
        <f>VLOOKUP(Final_manabou_kanji_select[[#This Row],[Kanji no.]],Raw_data_N2_Kanji[[Sr. no.]:[Lecture_no]],3,0)</f>
        <v>#N/A</v>
      </c>
      <c r="E702" s="87" t="e">
        <f>VLOOKUP(Final_manabou_kanji_select[[#This Row],[Kanji no.]],Final_manabou_kanji[[Sr. no.]:[Meaning]],3,0)</f>
        <v>#N/A</v>
      </c>
      <c r="F702" s="32" t="e">
        <f>VLOOKUP(Final_manabou_kanji_select[[#This Row],[Kanji no.]],Final_manabou_kanji[[Sr. no.]:[Meaning]],4,0)</f>
        <v>#N/A</v>
      </c>
      <c r="G702" s="87" t="e">
        <f>VLOOKUP(Final_manabou_kanji_select[[#This Row],[Kanji no.]],Final_manabou_kanji[[Sr. no.]:[Meaning]],5,0)</f>
        <v>#N/A</v>
      </c>
      <c r="H702" t="e">
        <f>VLOOKUP(Final_manabou_kanji_select[[#This Row],[Kanji no.]],Final_manabou_kanji[[Sr. no.]:[Meaning]],7,0)</f>
        <v>#N/A</v>
      </c>
      <c r="I702" t="e">
        <f>VLOOKUP(Final_manabou_kanji_select[[#This Row],[Kanji no.]],Final_manabou_kanji[[Sr. no.]:[Meaning]],8,0)</f>
        <v>#N/A</v>
      </c>
    </row>
    <row r="703" spans="2:9" ht="14.25" customHeight="1" x14ac:dyDescent="0.3">
      <c r="B703" s="37">
        <f>ROW()-ROW(Final_manabou_kanji_select[#Headers])</f>
        <v>701</v>
      </c>
      <c r="C70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3" s="87" t="e">
        <f>VLOOKUP(Final_manabou_kanji_select[[#This Row],[Kanji no.]],Raw_data_N2_Kanji[[Sr. no.]:[Lecture_no]],3,0)</f>
        <v>#N/A</v>
      </c>
      <c r="E703" s="87" t="e">
        <f>VLOOKUP(Final_manabou_kanji_select[[#This Row],[Kanji no.]],Final_manabou_kanji[[Sr. no.]:[Meaning]],3,0)</f>
        <v>#N/A</v>
      </c>
      <c r="F703" s="32" t="e">
        <f>VLOOKUP(Final_manabou_kanji_select[[#This Row],[Kanji no.]],Final_manabou_kanji[[Sr. no.]:[Meaning]],4,0)</f>
        <v>#N/A</v>
      </c>
      <c r="G703" s="87" t="e">
        <f>VLOOKUP(Final_manabou_kanji_select[[#This Row],[Kanji no.]],Final_manabou_kanji[[Sr. no.]:[Meaning]],5,0)</f>
        <v>#N/A</v>
      </c>
      <c r="H703" t="e">
        <f>VLOOKUP(Final_manabou_kanji_select[[#This Row],[Kanji no.]],Final_manabou_kanji[[Sr. no.]:[Meaning]],7,0)</f>
        <v>#N/A</v>
      </c>
      <c r="I703" t="e">
        <f>VLOOKUP(Final_manabou_kanji_select[[#This Row],[Kanji no.]],Final_manabou_kanji[[Sr. no.]:[Meaning]],8,0)</f>
        <v>#N/A</v>
      </c>
    </row>
    <row r="704" spans="2:9" ht="14.25" customHeight="1" x14ac:dyDescent="0.3">
      <c r="B704" s="37">
        <f>ROW()-ROW(Final_manabou_kanji_select[#Headers])</f>
        <v>702</v>
      </c>
      <c r="C70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4" s="87" t="e">
        <f>VLOOKUP(Final_manabou_kanji_select[[#This Row],[Kanji no.]],Raw_data_N2_Kanji[[Sr. no.]:[Lecture_no]],3,0)</f>
        <v>#N/A</v>
      </c>
      <c r="E704" s="87" t="e">
        <f>VLOOKUP(Final_manabou_kanji_select[[#This Row],[Kanji no.]],Final_manabou_kanji[[Sr. no.]:[Meaning]],3,0)</f>
        <v>#N/A</v>
      </c>
      <c r="F704" s="32" t="e">
        <f>VLOOKUP(Final_manabou_kanji_select[[#This Row],[Kanji no.]],Final_manabou_kanji[[Sr. no.]:[Meaning]],4,0)</f>
        <v>#N/A</v>
      </c>
      <c r="G704" s="87" t="e">
        <f>VLOOKUP(Final_manabou_kanji_select[[#This Row],[Kanji no.]],Final_manabou_kanji[[Sr. no.]:[Meaning]],5,0)</f>
        <v>#N/A</v>
      </c>
      <c r="H704" t="e">
        <f>VLOOKUP(Final_manabou_kanji_select[[#This Row],[Kanji no.]],Final_manabou_kanji[[Sr. no.]:[Meaning]],7,0)</f>
        <v>#N/A</v>
      </c>
      <c r="I704" t="e">
        <f>VLOOKUP(Final_manabou_kanji_select[[#This Row],[Kanji no.]],Final_manabou_kanji[[Sr. no.]:[Meaning]],8,0)</f>
        <v>#N/A</v>
      </c>
    </row>
    <row r="705" spans="2:9" ht="14.25" customHeight="1" x14ac:dyDescent="0.3">
      <c r="B705" s="37">
        <f>ROW()-ROW(Final_manabou_kanji_select[#Headers])</f>
        <v>703</v>
      </c>
      <c r="C70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5" s="87" t="e">
        <f>VLOOKUP(Final_manabou_kanji_select[[#This Row],[Kanji no.]],Raw_data_N2_Kanji[[Sr. no.]:[Lecture_no]],3,0)</f>
        <v>#N/A</v>
      </c>
      <c r="E705" s="87" t="e">
        <f>VLOOKUP(Final_manabou_kanji_select[[#This Row],[Kanji no.]],Final_manabou_kanji[[Sr. no.]:[Meaning]],3,0)</f>
        <v>#N/A</v>
      </c>
      <c r="F705" s="32" t="e">
        <f>VLOOKUP(Final_manabou_kanji_select[[#This Row],[Kanji no.]],Final_manabou_kanji[[Sr. no.]:[Meaning]],4,0)</f>
        <v>#N/A</v>
      </c>
      <c r="G705" s="87" t="e">
        <f>VLOOKUP(Final_manabou_kanji_select[[#This Row],[Kanji no.]],Final_manabou_kanji[[Sr. no.]:[Meaning]],5,0)</f>
        <v>#N/A</v>
      </c>
      <c r="H705" t="e">
        <f>VLOOKUP(Final_manabou_kanji_select[[#This Row],[Kanji no.]],Final_manabou_kanji[[Sr. no.]:[Meaning]],7,0)</f>
        <v>#N/A</v>
      </c>
      <c r="I705" t="e">
        <f>VLOOKUP(Final_manabou_kanji_select[[#This Row],[Kanji no.]],Final_manabou_kanji[[Sr. no.]:[Meaning]],8,0)</f>
        <v>#N/A</v>
      </c>
    </row>
    <row r="706" spans="2:9" ht="14.25" customHeight="1" x14ac:dyDescent="0.3">
      <c r="B706" s="37">
        <f>ROW()-ROW(Final_manabou_kanji_select[#Headers])</f>
        <v>704</v>
      </c>
      <c r="C70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6" s="87" t="e">
        <f>VLOOKUP(Final_manabou_kanji_select[[#This Row],[Kanji no.]],Raw_data_N2_Kanji[[Sr. no.]:[Lecture_no]],3,0)</f>
        <v>#N/A</v>
      </c>
      <c r="E706" s="87" t="e">
        <f>VLOOKUP(Final_manabou_kanji_select[[#This Row],[Kanji no.]],Final_manabou_kanji[[Sr. no.]:[Meaning]],3,0)</f>
        <v>#N/A</v>
      </c>
      <c r="F706" s="32" t="e">
        <f>VLOOKUP(Final_manabou_kanji_select[[#This Row],[Kanji no.]],Final_manabou_kanji[[Sr. no.]:[Meaning]],4,0)</f>
        <v>#N/A</v>
      </c>
      <c r="G706" s="87" t="e">
        <f>VLOOKUP(Final_manabou_kanji_select[[#This Row],[Kanji no.]],Final_manabou_kanji[[Sr. no.]:[Meaning]],5,0)</f>
        <v>#N/A</v>
      </c>
      <c r="H706" t="e">
        <f>VLOOKUP(Final_manabou_kanji_select[[#This Row],[Kanji no.]],Final_manabou_kanji[[Sr. no.]:[Meaning]],7,0)</f>
        <v>#N/A</v>
      </c>
      <c r="I706" t="e">
        <f>VLOOKUP(Final_manabou_kanji_select[[#This Row],[Kanji no.]],Final_manabou_kanji[[Sr. no.]:[Meaning]],8,0)</f>
        <v>#N/A</v>
      </c>
    </row>
    <row r="707" spans="2:9" ht="14.25" customHeight="1" x14ac:dyDescent="0.3">
      <c r="B707" s="37">
        <f>ROW()-ROW(Final_manabou_kanji_select[#Headers])</f>
        <v>705</v>
      </c>
      <c r="C70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7" s="87" t="e">
        <f>VLOOKUP(Final_manabou_kanji_select[[#This Row],[Kanji no.]],Raw_data_N2_Kanji[[Sr. no.]:[Lecture_no]],3,0)</f>
        <v>#N/A</v>
      </c>
      <c r="E707" s="87" t="e">
        <f>VLOOKUP(Final_manabou_kanji_select[[#This Row],[Kanji no.]],Final_manabou_kanji[[Sr. no.]:[Meaning]],3,0)</f>
        <v>#N/A</v>
      </c>
      <c r="F707" s="32" t="e">
        <f>VLOOKUP(Final_manabou_kanji_select[[#This Row],[Kanji no.]],Final_manabou_kanji[[Sr. no.]:[Meaning]],4,0)</f>
        <v>#N/A</v>
      </c>
      <c r="G707" s="87" t="e">
        <f>VLOOKUP(Final_manabou_kanji_select[[#This Row],[Kanji no.]],Final_manabou_kanji[[Sr. no.]:[Meaning]],5,0)</f>
        <v>#N/A</v>
      </c>
      <c r="H707" t="e">
        <f>VLOOKUP(Final_manabou_kanji_select[[#This Row],[Kanji no.]],Final_manabou_kanji[[Sr. no.]:[Meaning]],7,0)</f>
        <v>#N/A</v>
      </c>
      <c r="I707" t="e">
        <f>VLOOKUP(Final_manabou_kanji_select[[#This Row],[Kanji no.]],Final_manabou_kanji[[Sr. no.]:[Meaning]],8,0)</f>
        <v>#N/A</v>
      </c>
    </row>
    <row r="708" spans="2:9" ht="14.25" customHeight="1" x14ac:dyDescent="0.3">
      <c r="B708" s="37">
        <f>ROW()-ROW(Final_manabou_kanji_select[#Headers])</f>
        <v>706</v>
      </c>
      <c r="C70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8" s="87" t="e">
        <f>VLOOKUP(Final_manabou_kanji_select[[#This Row],[Kanji no.]],Raw_data_N2_Kanji[[Sr. no.]:[Lecture_no]],3,0)</f>
        <v>#N/A</v>
      </c>
      <c r="E708" s="87" t="e">
        <f>VLOOKUP(Final_manabou_kanji_select[[#This Row],[Kanji no.]],Final_manabou_kanji[[Sr. no.]:[Meaning]],3,0)</f>
        <v>#N/A</v>
      </c>
      <c r="F708" s="32" t="e">
        <f>VLOOKUP(Final_manabou_kanji_select[[#This Row],[Kanji no.]],Final_manabou_kanji[[Sr. no.]:[Meaning]],4,0)</f>
        <v>#N/A</v>
      </c>
      <c r="G708" s="87" t="e">
        <f>VLOOKUP(Final_manabou_kanji_select[[#This Row],[Kanji no.]],Final_manabou_kanji[[Sr. no.]:[Meaning]],5,0)</f>
        <v>#N/A</v>
      </c>
      <c r="H708" t="e">
        <f>VLOOKUP(Final_manabou_kanji_select[[#This Row],[Kanji no.]],Final_manabou_kanji[[Sr. no.]:[Meaning]],7,0)</f>
        <v>#N/A</v>
      </c>
      <c r="I708" t="e">
        <f>VLOOKUP(Final_manabou_kanji_select[[#This Row],[Kanji no.]],Final_manabou_kanji[[Sr. no.]:[Meaning]],8,0)</f>
        <v>#N/A</v>
      </c>
    </row>
    <row r="709" spans="2:9" ht="14.25" customHeight="1" x14ac:dyDescent="0.3">
      <c r="B709" s="37">
        <f>ROW()-ROW(Final_manabou_kanji_select[#Headers])</f>
        <v>707</v>
      </c>
      <c r="C70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09" s="87" t="e">
        <f>VLOOKUP(Final_manabou_kanji_select[[#This Row],[Kanji no.]],Raw_data_N2_Kanji[[Sr. no.]:[Lecture_no]],3,0)</f>
        <v>#N/A</v>
      </c>
      <c r="E709" s="87" t="e">
        <f>VLOOKUP(Final_manabou_kanji_select[[#This Row],[Kanji no.]],Final_manabou_kanji[[Sr. no.]:[Meaning]],3,0)</f>
        <v>#N/A</v>
      </c>
      <c r="F709" s="32" t="e">
        <f>VLOOKUP(Final_manabou_kanji_select[[#This Row],[Kanji no.]],Final_manabou_kanji[[Sr. no.]:[Meaning]],4,0)</f>
        <v>#N/A</v>
      </c>
      <c r="G709" s="87" t="e">
        <f>VLOOKUP(Final_manabou_kanji_select[[#This Row],[Kanji no.]],Final_manabou_kanji[[Sr. no.]:[Meaning]],5,0)</f>
        <v>#N/A</v>
      </c>
      <c r="H709" t="e">
        <f>VLOOKUP(Final_manabou_kanji_select[[#This Row],[Kanji no.]],Final_manabou_kanji[[Sr. no.]:[Meaning]],7,0)</f>
        <v>#N/A</v>
      </c>
      <c r="I709" t="e">
        <f>VLOOKUP(Final_manabou_kanji_select[[#This Row],[Kanji no.]],Final_manabou_kanji[[Sr. no.]:[Meaning]],8,0)</f>
        <v>#N/A</v>
      </c>
    </row>
    <row r="710" spans="2:9" ht="14.25" customHeight="1" x14ac:dyDescent="0.3">
      <c r="B710" s="37">
        <f>ROW()-ROW(Final_manabou_kanji_select[#Headers])</f>
        <v>708</v>
      </c>
      <c r="C71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0" s="87" t="e">
        <f>VLOOKUP(Final_manabou_kanji_select[[#This Row],[Kanji no.]],Raw_data_N2_Kanji[[Sr. no.]:[Lecture_no]],3,0)</f>
        <v>#N/A</v>
      </c>
      <c r="E710" s="87" t="e">
        <f>VLOOKUP(Final_manabou_kanji_select[[#This Row],[Kanji no.]],Final_manabou_kanji[[Sr. no.]:[Meaning]],3,0)</f>
        <v>#N/A</v>
      </c>
      <c r="F710" s="32" t="e">
        <f>VLOOKUP(Final_manabou_kanji_select[[#This Row],[Kanji no.]],Final_manabou_kanji[[Sr. no.]:[Meaning]],4,0)</f>
        <v>#N/A</v>
      </c>
      <c r="G710" s="87" t="e">
        <f>VLOOKUP(Final_manabou_kanji_select[[#This Row],[Kanji no.]],Final_manabou_kanji[[Sr. no.]:[Meaning]],5,0)</f>
        <v>#N/A</v>
      </c>
      <c r="H710" t="e">
        <f>VLOOKUP(Final_manabou_kanji_select[[#This Row],[Kanji no.]],Final_manabou_kanji[[Sr. no.]:[Meaning]],7,0)</f>
        <v>#N/A</v>
      </c>
      <c r="I710" t="e">
        <f>VLOOKUP(Final_manabou_kanji_select[[#This Row],[Kanji no.]],Final_manabou_kanji[[Sr. no.]:[Meaning]],8,0)</f>
        <v>#N/A</v>
      </c>
    </row>
    <row r="711" spans="2:9" ht="14.25" customHeight="1" x14ac:dyDescent="0.3">
      <c r="B711" s="37">
        <f>ROW()-ROW(Final_manabou_kanji_select[#Headers])</f>
        <v>709</v>
      </c>
      <c r="C71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1" s="87" t="e">
        <f>VLOOKUP(Final_manabou_kanji_select[[#This Row],[Kanji no.]],Raw_data_N2_Kanji[[Sr. no.]:[Lecture_no]],3,0)</f>
        <v>#N/A</v>
      </c>
      <c r="E711" s="87" t="e">
        <f>VLOOKUP(Final_manabou_kanji_select[[#This Row],[Kanji no.]],Final_manabou_kanji[[Sr. no.]:[Meaning]],3,0)</f>
        <v>#N/A</v>
      </c>
      <c r="F711" s="32" t="e">
        <f>VLOOKUP(Final_manabou_kanji_select[[#This Row],[Kanji no.]],Final_manabou_kanji[[Sr. no.]:[Meaning]],4,0)</f>
        <v>#N/A</v>
      </c>
      <c r="G711" s="87" t="e">
        <f>VLOOKUP(Final_manabou_kanji_select[[#This Row],[Kanji no.]],Final_manabou_kanji[[Sr. no.]:[Meaning]],5,0)</f>
        <v>#N/A</v>
      </c>
      <c r="H711" t="e">
        <f>VLOOKUP(Final_manabou_kanji_select[[#This Row],[Kanji no.]],Final_manabou_kanji[[Sr. no.]:[Meaning]],7,0)</f>
        <v>#N/A</v>
      </c>
      <c r="I711" t="e">
        <f>VLOOKUP(Final_manabou_kanji_select[[#This Row],[Kanji no.]],Final_manabou_kanji[[Sr. no.]:[Meaning]],8,0)</f>
        <v>#N/A</v>
      </c>
    </row>
    <row r="712" spans="2:9" ht="14.25" customHeight="1" x14ac:dyDescent="0.3">
      <c r="B712" s="37">
        <f>ROW()-ROW(Final_manabou_kanji_select[#Headers])</f>
        <v>710</v>
      </c>
      <c r="C71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2" s="87" t="e">
        <f>VLOOKUP(Final_manabou_kanji_select[[#This Row],[Kanji no.]],Raw_data_N2_Kanji[[Sr. no.]:[Lecture_no]],3,0)</f>
        <v>#N/A</v>
      </c>
      <c r="E712" s="87" t="e">
        <f>VLOOKUP(Final_manabou_kanji_select[[#This Row],[Kanji no.]],Final_manabou_kanji[[Sr. no.]:[Meaning]],3,0)</f>
        <v>#N/A</v>
      </c>
      <c r="F712" s="32" t="e">
        <f>VLOOKUP(Final_manabou_kanji_select[[#This Row],[Kanji no.]],Final_manabou_kanji[[Sr. no.]:[Meaning]],4,0)</f>
        <v>#N/A</v>
      </c>
      <c r="G712" s="87" t="e">
        <f>VLOOKUP(Final_manabou_kanji_select[[#This Row],[Kanji no.]],Final_manabou_kanji[[Sr. no.]:[Meaning]],5,0)</f>
        <v>#N/A</v>
      </c>
      <c r="H712" t="e">
        <f>VLOOKUP(Final_manabou_kanji_select[[#This Row],[Kanji no.]],Final_manabou_kanji[[Sr. no.]:[Meaning]],7,0)</f>
        <v>#N/A</v>
      </c>
      <c r="I712" t="e">
        <f>VLOOKUP(Final_manabou_kanji_select[[#This Row],[Kanji no.]],Final_manabou_kanji[[Sr. no.]:[Meaning]],8,0)</f>
        <v>#N/A</v>
      </c>
    </row>
    <row r="713" spans="2:9" ht="14.25" customHeight="1" x14ac:dyDescent="0.3">
      <c r="B713" s="37">
        <f>ROW()-ROW(Final_manabou_kanji_select[#Headers])</f>
        <v>711</v>
      </c>
      <c r="C71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3" s="87" t="e">
        <f>VLOOKUP(Final_manabou_kanji_select[[#This Row],[Kanji no.]],Raw_data_N2_Kanji[[Sr. no.]:[Lecture_no]],3,0)</f>
        <v>#N/A</v>
      </c>
      <c r="E713" s="87" t="e">
        <f>VLOOKUP(Final_manabou_kanji_select[[#This Row],[Kanji no.]],Final_manabou_kanji[[Sr. no.]:[Meaning]],3,0)</f>
        <v>#N/A</v>
      </c>
      <c r="F713" s="32" t="e">
        <f>VLOOKUP(Final_manabou_kanji_select[[#This Row],[Kanji no.]],Final_manabou_kanji[[Sr. no.]:[Meaning]],4,0)</f>
        <v>#N/A</v>
      </c>
      <c r="G713" s="87" t="e">
        <f>VLOOKUP(Final_manabou_kanji_select[[#This Row],[Kanji no.]],Final_manabou_kanji[[Sr. no.]:[Meaning]],5,0)</f>
        <v>#N/A</v>
      </c>
      <c r="H713" t="e">
        <f>VLOOKUP(Final_manabou_kanji_select[[#This Row],[Kanji no.]],Final_manabou_kanji[[Sr. no.]:[Meaning]],7,0)</f>
        <v>#N/A</v>
      </c>
      <c r="I713" t="e">
        <f>VLOOKUP(Final_manabou_kanji_select[[#This Row],[Kanji no.]],Final_manabou_kanji[[Sr. no.]:[Meaning]],8,0)</f>
        <v>#N/A</v>
      </c>
    </row>
    <row r="714" spans="2:9" ht="14.25" customHeight="1" x14ac:dyDescent="0.3">
      <c r="B714" s="37">
        <f>ROW()-ROW(Final_manabou_kanji_select[#Headers])</f>
        <v>712</v>
      </c>
      <c r="C71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4" s="87" t="e">
        <f>VLOOKUP(Final_manabou_kanji_select[[#This Row],[Kanji no.]],Raw_data_N2_Kanji[[Sr. no.]:[Lecture_no]],3,0)</f>
        <v>#N/A</v>
      </c>
      <c r="E714" s="87" t="e">
        <f>VLOOKUP(Final_manabou_kanji_select[[#This Row],[Kanji no.]],Final_manabou_kanji[[Sr. no.]:[Meaning]],3,0)</f>
        <v>#N/A</v>
      </c>
      <c r="F714" s="32" t="e">
        <f>VLOOKUP(Final_manabou_kanji_select[[#This Row],[Kanji no.]],Final_manabou_kanji[[Sr. no.]:[Meaning]],4,0)</f>
        <v>#N/A</v>
      </c>
      <c r="G714" s="87" t="e">
        <f>VLOOKUP(Final_manabou_kanji_select[[#This Row],[Kanji no.]],Final_manabou_kanji[[Sr. no.]:[Meaning]],5,0)</f>
        <v>#N/A</v>
      </c>
      <c r="H714" t="e">
        <f>VLOOKUP(Final_manabou_kanji_select[[#This Row],[Kanji no.]],Final_manabou_kanji[[Sr. no.]:[Meaning]],7,0)</f>
        <v>#N/A</v>
      </c>
      <c r="I714" t="e">
        <f>VLOOKUP(Final_manabou_kanji_select[[#This Row],[Kanji no.]],Final_manabou_kanji[[Sr. no.]:[Meaning]],8,0)</f>
        <v>#N/A</v>
      </c>
    </row>
    <row r="715" spans="2:9" ht="14.25" customHeight="1" x14ac:dyDescent="0.3">
      <c r="B715" s="37">
        <f>ROW()-ROW(Final_manabou_kanji_select[#Headers])</f>
        <v>713</v>
      </c>
      <c r="C71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5" s="87" t="e">
        <f>VLOOKUP(Final_manabou_kanji_select[[#This Row],[Kanji no.]],Raw_data_N2_Kanji[[Sr. no.]:[Lecture_no]],3,0)</f>
        <v>#N/A</v>
      </c>
      <c r="E715" s="87" t="e">
        <f>VLOOKUP(Final_manabou_kanji_select[[#This Row],[Kanji no.]],Final_manabou_kanji[[Sr. no.]:[Meaning]],3,0)</f>
        <v>#N/A</v>
      </c>
      <c r="F715" s="32" t="e">
        <f>VLOOKUP(Final_manabou_kanji_select[[#This Row],[Kanji no.]],Final_manabou_kanji[[Sr. no.]:[Meaning]],4,0)</f>
        <v>#N/A</v>
      </c>
      <c r="G715" s="87" t="e">
        <f>VLOOKUP(Final_manabou_kanji_select[[#This Row],[Kanji no.]],Final_manabou_kanji[[Sr. no.]:[Meaning]],5,0)</f>
        <v>#N/A</v>
      </c>
      <c r="H715" t="e">
        <f>VLOOKUP(Final_manabou_kanji_select[[#This Row],[Kanji no.]],Final_manabou_kanji[[Sr. no.]:[Meaning]],7,0)</f>
        <v>#N/A</v>
      </c>
      <c r="I715" t="e">
        <f>VLOOKUP(Final_manabou_kanji_select[[#This Row],[Kanji no.]],Final_manabou_kanji[[Sr. no.]:[Meaning]],8,0)</f>
        <v>#N/A</v>
      </c>
    </row>
    <row r="716" spans="2:9" ht="14.25" customHeight="1" x14ac:dyDescent="0.3">
      <c r="B716" s="37">
        <f>ROW()-ROW(Final_manabou_kanji_select[#Headers])</f>
        <v>714</v>
      </c>
      <c r="C71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6" s="87" t="e">
        <f>VLOOKUP(Final_manabou_kanji_select[[#This Row],[Kanji no.]],Raw_data_N2_Kanji[[Sr. no.]:[Lecture_no]],3,0)</f>
        <v>#N/A</v>
      </c>
      <c r="E716" s="87" t="e">
        <f>VLOOKUP(Final_manabou_kanji_select[[#This Row],[Kanji no.]],Final_manabou_kanji[[Sr. no.]:[Meaning]],3,0)</f>
        <v>#N/A</v>
      </c>
      <c r="F716" s="32" t="e">
        <f>VLOOKUP(Final_manabou_kanji_select[[#This Row],[Kanji no.]],Final_manabou_kanji[[Sr. no.]:[Meaning]],4,0)</f>
        <v>#N/A</v>
      </c>
      <c r="G716" s="87" t="e">
        <f>VLOOKUP(Final_manabou_kanji_select[[#This Row],[Kanji no.]],Final_manabou_kanji[[Sr. no.]:[Meaning]],5,0)</f>
        <v>#N/A</v>
      </c>
      <c r="H716" t="e">
        <f>VLOOKUP(Final_manabou_kanji_select[[#This Row],[Kanji no.]],Final_manabou_kanji[[Sr. no.]:[Meaning]],7,0)</f>
        <v>#N/A</v>
      </c>
      <c r="I716" t="e">
        <f>VLOOKUP(Final_manabou_kanji_select[[#This Row],[Kanji no.]],Final_manabou_kanji[[Sr. no.]:[Meaning]],8,0)</f>
        <v>#N/A</v>
      </c>
    </row>
    <row r="717" spans="2:9" ht="14.25" customHeight="1" x14ac:dyDescent="0.3">
      <c r="B717" s="37">
        <f>ROW()-ROW(Final_manabou_kanji_select[#Headers])</f>
        <v>715</v>
      </c>
      <c r="C71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7" s="87" t="e">
        <f>VLOOKUP(Final_manabou_kanji_select[[#This Row],[Kanji no.]],Raw_data_N2_Kanji[[Sr. no.]:[Lecture_no]],3,0)</f>
        <v>#N/A</v>
      </c>
      <c r="E717" s="87" t="e">
        <f>VLOOKUP(Final_manabou_kanji_select[[#This Row],[Kanji no.]],Final_manabou_kanji[[Sr. no.]:[Meaning]],3,0)</f>
        <v>#N/A</v>
      </c>
      <c r="F717" s="32" t="e">
        <f>VLOOKUP(Final_manabou_kanji_select[[#This Row],[Kanji no.]],Final_manabou_kanji[[Sr. no.]:[Meaning]],4,0)</f>
        <v>#N/A</v>
      </c>
      <c r="G717" s="87" t="e">
        <f>VLOOKUP(Final_manabou_kanji_select[[#This Row],[Kanji no.]],Final_manabou_kanji[[Sr. no.]:[Meaning]],5,0)</f>
        <v>#N/A</v>
      </c>
      <c r="H717" t="e">
        <f>VLOOKUP(Final_manabou_kanji_select[[#This Row],[Kanji no.]],Final_manabou_kanji[[Sr. no.]:[Meaning]],7,0)</f>
        <v>#N/A</v>
      </c>
      <c r="I717" t="e">
        <f>VLOOKUP(Final_manabou_kanji_select[[#This Row],[Kanji no.]],Final_manabou_kanji[[Sr. no.]:[Meaning]],8,0)</f>
        <v>#N/A</v>
      </c>
    </row>
    <row r="718" spans="2:9" ht="14.25" customHeight="1" x14ac:dyDescent="0.3">
      <c r="B718" s="37">
        <f>ROW()-ROW(Final_manabou_kanji_select[#Headers])</f>
        <v>716</v>
      </c>
      <c r="C71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8" s="87" t="e">
        <f>VLOOKUP(Final_manabou_kanji_select[[#This Row],[Kanji no.]],Raw_data_N2_Kanji[[Sr. no.]:[Lecture_no]],3,0)</f>
        <v>#N/A</v>
      </c>
      <c r="E718" s="87" t="e">
        <f>VLOOKUP(Final_manabou_kanji_select[[#This Row],[Kanji no.]],Final_manabou_kanji[[Sr. no.]:[Meaning]],3,0)</f>
        <v>#N/A</v>
      </c>
      <c r="F718" s="32" t="e">
        <f>VLOOKUP(Final_manabou_kanji_select[[#This Row],[Kanji no.]],Final_manabou_kanji[[Sr. no.]:[Meaning]],4,0)</f>
        <v>#N/A</v>
      </c>
      <c r="G718" s="87" t="e">
        <f>VLOOKUP(Final_manabou_kanji_select[[#This Row],[Kanji no.]],Final_manabou_kanji[[Sr. no.]:[Meaning]],5,0)</f>
        <v>#N/A</v>
      </c>
      <c r="H718" t="e">
        <f>VLOOKUP(Final_manabou_kanji_select[[#This Row],[Kanji no.]],Final_manabou_kanji[[Sr. no.]:[Meaning]],7,0)</f>
        <v>#N/A</v>
      </c>
      <c r="I718" t="e">
        <f>VLOOKUP(Final_manabou_kanji_select[[#This Row],[Kanji no.]],Final_manabou_kanji[[Sr. no.]:[Meaning]],8,0)</f>
        <v>#N/A</v>
      </c>
    </row>
    <row r="719" spans="2:9" ht="14.25" customHeight="1" x14ac:dyDescent="0.3">
      <c r="B719" s="37">
        <f>ROW()-ROW(Final_manabou_kanji_select[#Headers])</f>
        <v>717</v>
      </c>
      <c r="C71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19" s="87" t="e">
        <f>VLOOKUP(Final_manabou_kanji_select[[#This Row],[Kanji no.]],Raw_data_N2_Kanji[[Sr. no.]:[Lecture_no]],3,0)</f>
        <v>#N/A</v>
      </c>
      <c r="E719" s="87" t="e">
        <f>VLOOKUP(Final_manabou_kanji_select[[#This Row],[Kanji no.]],Final_manabou_kanji[[Sr. no.]:[Meaning]],3,0)</f>
        <v>#N/A</v>
      </c>
      <c r="F719" s="32" t="e">
        <f>VLOOKUP(Final_manabou_kanji_select[[#This Row],[Kanji no.]],Final_manabou_kanji[[Sr. no.]:[Meaning]],4,0)</f>
        <v>#N/A</v>
      </c>
      <c r="G719" s="87" t="e">
        <f>VLOOKUP(Final_manabou_kanji_select[[#This Row],[Kanji no.]],Final_manabou_kanji[[Sr. no.]:[Meaning]],5,0)</f>
        <v>#N/A</v>
      </c>
      <c r="H719" t="e">
        <f>VLOOKUP(Final_manabou_kanji_select[[#This Row],[Kanji no.]],Final_manabou_kanji[[Sr. no.]:[Meaning]],7,0)</f>
        <v>#N/A</v>
      </c>
      <c r="I719" t="e">
        <f>VLOOKUP(Final_manabou_kanji_select[[#This Row],[Kanji no.]],Final_manabou_kanji[[Sr. no.]:[Meaning]],8,0)</f>
        <v>#N/A</v>
      </c>
    </row>
    <row r="720" spans="2:9" ht="14.25" customHeight="1" x14ac:dyDescent="0.3">
      <c r="B720" s="37">
        <f>ROW()-ROW(Final_manabou_kanji_select[#Headers])</f>
        <v>718</v>
      </c>
      <c r="C72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0" s="87" t="e">
        <f>VLOOKUP(Final_manabou_kanji_select[[#This Row],[Kanji no.]],Raw_data_N2_Kanji[[Sr. no.]:[Lecture_no]],3,0)</f>
        <v>#N/A</v>
      </c>
      <c r="E720" s="87" t="e">
        <f>VLOOKUP(Final_manabou_kanji_select[[#This Row],[Kanji no.]],Final_manabou_kanji[[Sr. no.]:[Meaning]],3,0)</f>
        <v>#N/A</v>
      </c>
      <c r="F720" s="32" t="e">
        <f>VLOOKUP(Final_manabou_kanji_select[[#This Row],[Kanji no.]],Final_manabou_kanji[[Sr. no.]:[Meaning]],4,0)</f>
        <v>#N/A</v>
      </c>
      <c r="G720" s="87" t="e">
        <f>VLOOKUP(Final_manabou_kanji_select[[#This Row],[Kanji no.]],Final_manabou_kanji[[Sr. no.]:[Meaning]],5,0)</f>
        <v>#N/A</v>
      </c>
      <c r="H720" t="e">
        <f>VLOOKUP(Final_manabou_kanji_select[[#This Row],[Kanji no.]],Final_manabou_kanji[[Sr. no.]:[Meaning]],7,0)</f>
        <v>#N/A</v>
      </c>
      <c r="I720" t="e">
        <f>VLOOKUP(Final_manabou_kanji_select[[#This Row],[Kanji no.]],Final_manabou_kanji[[Sr. no.]:[Meaning]],8,0)</f>
        <v>#N/A</v>
      </c>
    </row>
    <row r="721" spans="2:9" ht="14.25" customHeight="1" x14ac:dyDescent="0.3">
      <c r="B721" s="37">
        <f>ROW()-ROW(Final_manabou_kanji_select[#Headers])</f>
        <v>719</v>
      </c>
      <c r="C72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1" s="87" t="e">
        <f>VLOOKUP(Final_manabou_kanji_select[[#This Row],[Kanji no.]],Raw_data_N2_Kanji[[Sr. no.]:[Lecture_no]],3,0)</f>
        <v>#N/A</v>
      </c>
      <c r="E721" s="87" t="e">
        <f>VLOOKUP(Final_manabou_kanji_select[[#This Row],[Kanji no.]],Final_manabou_kanji[[Sr. no.]:[Meaning]],3,0)</f>
        <v>#N/A</v>
      </c>
      <c r="F721" s="32" t="e">
        <f>VLOOKUP(Final_manabou_kanji_select[[#This Row],[Kanji no.]],Final_manabou_kanji[[Sr. no.]:[Meaning]],4,0)</f>
        <v>#N/A</v>
      </c>
      <c r="G721" s="87" t="e">
        <f>VLOOKUP(Final_manabou_kanji_select[[#This Row],[Kanji no.]],Final_manabou_kanji[[Sr. no.]:[Meaning]],5,0)</f>
        <v>#N/A</v>
      </c>
      <c r="H721" t="e">
        <f>VLOOKUP(Final_manabou_kanji_select[[#This Row],[Kanji no.]],Final_manabou_kanji[[Sr. no.]:[Meaning]],7,0)</f>
        <v>#N/A</v>
      </c>
      <c r="I721" t="e">
        <f>VLOOKUP(Final_manabou_kanji_select[[#This Row],[Kanji no.]],Final_manabou_kanji[[Sr. no.]:[Meaning]],8,0)</f>
        <v>#N/A</v>
      </c>
    </row>
    <row r="722" spans="2:9" ht="14.25" customHeight="1" x14ac:dyDescent="0.3">
      <c r="B722" s="37">
        <f>ROW()-ROW(Final_manabou_kanji_select[#Headers])</f>
        <v>720</v>
      </c>
      <c r="C72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2" s="87" t="e">
        <f>VLOOKUP(Final_manabou_kanji_select[[#This Row],[Kanji no.]],Raw_data_N2_Kanji[[Sr. no.]:[Lecture_no]],3,0)</f>
        <v>#N/A</v>
      </c>
      <c r="E722" s="87" t="e">
        <f>VLOOKUP(Final_manabou_kanji_select[[#This Row],[Kanji no.]],Final_manabou_kanji[[Sr. no.]:[Meaning]],3,0)</f>
        <v>#N/A</v>
      </c>
      <c r="F722" s="32" t="e">
        <f>VLOOKUP(Final_manabou_kanji_select[[#This Row],[Kanji no.]],Final_manabou_kanji[[Sr. no.]:[Meaning]],4,0)</f>
        <v>#N/A</v>
      </c>
      <c r="G722" s="87" t="e">
        <f>VLOOKUP(Final_manabou_kanji_select[[#This Row],[Kanji no.]],Final_manabou_kanji[[Sr. no.]:[Meaning]],5,0)</f>
        <v>#N/A</v>
      </c>
      <c r="H722" t="e">
        <f>VLOOKUP(Final_manabou_kanji_select[[#This Row],[Kanji no.]],Final_manabou_kanji[[Sr. no.]:[Meaning]],7,0)</f>
        <v>#N/A</v>
      </c>
      <c r="I722" t="e">
        <f>VLOOKUP(Final_manabou_kanji_select[[#This Row],[Kanji no.]],Final_manabou_kanji[[Sr. no.]:[Meaning]],8,0)</f>
        <v>#N/A</v>
      </c>
    </row>
    <row r="723" spans="2:9" ht="14.25" customHeight="1" x14ac:dyDescent="0.3">
      <c r="B723" s="37">
        <f>ROW()-ROW(Final_manabou_kanji_select[#Headers])</f>
        <v>721</v>
      </c>
      <c r="C72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3" s="87" t="e">
        <f>VLOOKUP(Final_manabou_kanji_select[[#This Row],[Kanji no.]],Raw_data_N2_Kanji[[Sr. no.]:[Lecture_no]],3,0)</f>
        <v>#N/A</v>
      </c>
      <c r="E723" s="87" t="e">
        <f>VLOOKUP(Final_manabou_kanji_select[[#This Row],[Kanji no.]],Final_manabou_kanji[[Sr. no.]:[Meaning]],3,0)</f>
        <v>#N/A</v>
      </c>
      <c r="F723" s="32" t="e">
        <f>VLOOKUP(Final_manabou_kanji_select[[#This Row],[Kanji no.]],Final_manabou_kanji[[Sr. no.]:[Meaning]],4,0)</f>
        <v>#N/A</v>
      </c>
      <c r="G723" s="87" t="e">
        <f>VLOOKUP(Final_manabou_kanji_select[[#This Row],[Kanji no.]],Final_manabou_kanji[[Sr. no.]:[Meaning]],5,0)</f>
        <v>#N/A</v>
      </c>
      <c r="H723" t="e">
        <f>VLOOKUP(Final_manabou_kanji_select[[#This Row],[Kanji no.]],Final_manabou_kanji[[Sr. no.]:[Meaning]],7,0)</f>
        <v>#N/A</v>
      </c>
      <c r="I723" t="e">
        <f>VLOOKUP(Final_manabou_kanji_select[[#This Row],[Kanji no.]],Final_manabou_kanji[[Sr. no.]:[Meaning]],8,0)</f>
        <v>#N/A</v>
      </c>
    </row>
    <row r="724" spans="2:9" ht="14.25" customHeight="1" x14ac:dyDescent="0.3">
      <c r="B724" s="37">
        <f>ROW()-ROW(Final_manabou_kanji_select[#Headers])</f>
        <v>722</v>
      </c>
      <c r="C72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4" s="87" t="e">
        <f>VLOOKUP(Final_manabou_kanji_select[[#This Row],[Kanji no.]],Raw_data_N2_Kanji[[Sr. no.]:[Lecture_no]],3,0)</f>
        <v>#N/A</v>
      </c>
      <c r="E724" s="87" t="e">
        <f>VLOOKUP(Final_manabou_kanji_select[[#This Row],[Kanji no.]],Final_manabou_kanji[[Sr. no.]:[Meaning]],3,0)</f>
        <v>#N/A</v>
      </c>
      <c r="F724" s="32" t="e">
        <f>VLOOKUP(Final_manabou_kanji_select[[#This Row],[Kanji no.]],Final_manabou_kanji[[Sr. no.]:[Meaning]],4,0)</f>
        <v>#N/A</v>
      </c>
      <c r="G724" s="87" t="e">
        <f>VLOOKUP(Final_manabou_kanji_select[[#This Row],[Kanji no.]],Final_manabou_kanji[[Sr. no.]:[Meaning]],5,0)</f>
        <v>#N/A</v>
      </c>
      <c r="H724" t="e">
        <f>VLOOKUP(Final_manabou_kanji_select[[#This Row],[Kanji no.]],Final_manabou_kanji[[Sr. no.]:[Meaning]],7,0)</f>
        <v>#N/A</v>
      </c>
      <c r="I724" t="e">
        <f>VLOOKUP(Final_manabou_kanji_select[[#This Row],[Kanji no.]],Final_manabou_kanji[[Sr. no.]:[Meaning]],8,0)</f>
        <v>#N/A</v>
      </c>
    </row>
    <row r="725" spans="2:9" ht="14.25" customHeight="1" x14ac:dyDescent="0.3">
      <c r="B725" s="37">
        <f>ROW()-ROW(Final_manabou_kanji_select[#Headers])</f>
        <v>723</v>
      </c>
      <c r="C72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5" s="87" t="e">
        <f>VLOOKUP(Final_manabou_kanji_select[[#This Row],[Kanji no.]],Raw_data_N2_Kanji[[Sr. no.]:[Lecture_no]],3,0)</f>
        <v>#N/A</v>
      </c>
      <c r="E725" s="87" t="e">
        <f>VLOOKUP(Final_manabou_kanji_select[[#This Row],[Kanji no.]],Final_manabou_kanji[[Sr. no.]:[Meaning]],3,0)</f>
        <v>#N/A</v>
      </c>
      <c r="F725" s="32" t="e">
        <f>VLOOKUP(Final_manabou_kanji_select[[#This Row],[Kanji no.]],Final_manabou_kanji[[Sr. no.]:[Meaning]],4,0)</f>
        <v>#N/A</v>
      </c>
      <c r="G725" s="87" t="e">
        <f>VLOOKUP(Final_manabou_kanji_select[[#This Row],[Kanji no.]],Final_manabou_kanji[[Sr. no.]:[Meaning]],5,0)</f>
        <v>#N/A</v>
      </c>
      <c r="H725" t="e">
        <f>VLOOKUP(Final_manabou_kanji_select[[#This Row],[Kanji no.]],Final_manabou_kanji[[Sr. no.]:[Meaning]],7,0)</f>
        <v>#N/A</v>
      </c>
      <c r="I725" t="e">
        <f>VLOOKUP(Final_manabou_kanji_select[[#This Row],[Kanji no.]],Final_manabou_kanji[[Sr. no.]:[Meaning]],8,0)</f>
        <v>#N/A</v>
      </c>
    </row>
    <row r="726" spans="2:9" ht="14.25" customHeight="1" x14ac:dyDescent="0.3">
      <c r="B726" s="37">
        <f>ROW()-ROW(Final_manabou_kanji_select[#Headers])</f>
        <v>724</v>
      </c>
      <c r="C72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6" s="87" t="e">
        <f>VLOOKUP(Final_manabou_kanji_select[[#This Row],[Kanji no.]],Raw_data_N2_Kanji[[Sr. no.]:[Lecture_no]],3,0)</f>
        <v>#N/A</v>
      </c>
      <c r="E726" s="87" t="e">
        <f>VLOOKUP(Final_manabou_kanji_select[[#This Row],[Kanji no.]],Final_manabou_kanji[[Sr. no.]:[Meaning]],3,0)</f>
        <v>#N/A</v>
      </c>
      <c r="F726" s="32" t="e">
        <f>VLOOKUP(Final_manabou_kanji_select[[#This Row],[Kanji no.]],Final_manabou_kanji[[Sr. no.]:[Meaning]],4,0)</f>
        <v>#N/A</v>
      </c>
      <c r="G726" s="87" t="e">
        <f>VLOOKUP(Final_manabou_kanji_select[[#This Row],[Kanji no.]],Final_manabou_kanji[[Sr. no.]:[Meaning]],5,0)</f>
        <v>#N/A</v>
      </c>
      <c r="H726" t="e">
        <f>VLOOKUP(Final_manabou_kanji_select[[#This Row],[Kanji no.]],Final_manabou_kanji[[Sr. no.]:[Meaning]],7,0)</f>
        <v>#N/A</v>
      </c>
      <c r="I726" t="e">
        <f>VLOOKUP(Final_manabou_kanji_select[[#This Row],[Kanji no.]],Final_manabou_kanji[[Sr. no.]:[Meaning]],8,0)</f>
        <v>#N/A</v>
      </c>
    </row>
    <row r="727" spans="2:9" ht="14.25" customHeight="1" x14ac:dyDescent="0.3">
      <c r="B727" s="37">
        <f>ROW()-ROW(Final_manabou_kanji_select[#Headers])</f>
        <v>725</v>
      </c>
      <c r="C72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7" s="87" t="e">
        <f>VLOOKUP(Final_manabou_kanji_select[[#This Row],[Kanji no.]],Raw_data_N2_Kanji[[Sr. no.]:[Lecture_no]],3,0)</f>
        <v>#N/A</v>
      </c>
      <c r="E727" s="87" t="e">
        <f>VLOOKUP(Final_manabou_kanji_select[[#This Row],[Kanji no.]],Final_manabou_kanji[[Sr. no.]:[Meaning]],3,0)</f>
        <v>#N/A</v>
      </c>
      <c r="F727" s="32" t="e">
        <f>VLOOKUP(Final_manabou_kanji_select[[#This Row],[Kanji no.]],Final_manabou_kanji[[Sr. no.]:[Meaning]],4,0)</f>
        <v>#N/A</v>
      </c>
      <c r="G727" s="87" t="e">
        <f>VLOOKUP(Final_manabou_kanji_select[[#This Row],[Kanji no.]],Final_manabou_kanji[[Sr. no.]:[Meaning]],5,0)</f>
        <v>#N/A</v>
      </c>
      <c r="H727" t="e">
        <f>VLOOKUP(Final_manabou_kanji_select[[#This Row],[Kanji no.]],Final_manabou_kanji[[Sr. no.]:[Meaning]],7,0)</f>
        <v>#N/A</v>
      </c>
      <c r="I727" t="e">
        <f>VLOOKUP(Final_manabou_kanji_select[[#This Row],[Kanji no.]],Final_manabou_kanji[[Sr. no.]:[Meaning]],8,0)</f>
        <v>#N/A</v>
      </c>
    </row>
    <row r="728" spans="2:9" ht="14.25" customHeight="1" x14ac:dyDescent="0.3">
      <c r="B728" s="37">
        <f>ROW()-ROW(Final_manabou_kanji_select[#Headers])</f>
        <v>726</v>
      </c>
      <c r="C72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8" s="87" t="e">
        <f>VLOOKUP(Final_manabou_kanji_select[[#This Row],[Kanji no.]],Raw_data_N2_Kanji[[Sr. no.]:[Lecture_no]],3,0)</f>
        <v>#N/A</v>
      </c>
      <c r="E728" s="87" t="e">
        <f>VLOOKUP(Final_manabou_kanji_select[[#This Row],[Kanji no.]],Final_manabou_kanji[[Sr. no.]:[Meaning]],3,0)</f>
        <v>#N/A</v>
      </c>
      <c r="F728" s="32" t="e">
        <f>VLOOKUP(Final_manabou_kanji_select[[#This Row],[Kanji no.]],Final_manabou_kanji[[Sr. no.]:[Meaning]],4,0)</f>
        <v>#N/A</v>
      </c>
      <c r="G728" s="87" t="e">
        <f>VLOOKUP(Final_manabou_kanji_select[[#This Row],[Kanji no.]],Final_manabou_kanji[[Sr. no.]:[Meaning]],5,0)</f>
        <v>#N/A</v>
      </c>
      <c r="H728" t="e">
        <f>VLOOKUP(Final_manabou_kanji_select[[#This Row],[Kanji no.]],Final_manabou_kanji[[Sr. no.]:[Meaning]],7,0)</f>
        <v>#N/A</v>
      </c>
      <c r="I728" t="e">
        <f>VLOOKUP(Final_manabou_kanji_select[[#This Row],[Kanji no.]],Final_manabou_kanji[[Sr. no.]:[Meaning]],8,0)</f>
        <v>#N/A</v>
      </c>
    </row>
    <row r="729" spans="2:9" ht="14.25" customHeight="1" x14ac:dyDescent="0.3">
      <c r="B729" s="37">
        <f>ROW()-ROW(Final_manabou_kanji_select[#Headers])</f>
        <v>727</v>
      </c>
      <c r="C72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29" s="87" t="e">
        <f>VLOOKUP(Final_manabou_kanji_select[[#This Row],[Kanji no.]],Raw_data_N2_Kanji[[Sr. no.]:[Lecture_no]],3,0)</f>
        <v>#N/A</v>
      </c>
      <c r="E729" s="87" t="e">
        <f>VLOOKUP(Final_manabou_kanji_select[[#This Row],[Kanji no.]],Final_manabou_kanji[[Sr. no.]:[Meaning]],3,0)</f>
        <v>#N/A</v>
      </c>
      <c r="F729" s="32" t="e">
        <f>VLOOKUP(Final_manabou_kanji_select[[#This Row],[Kanji no.]],Final_manabou_kanji[[Sr. no.]:[Meaning]],4,0)</f>
        <v>#N/A</v>
      </c>
      <c r="G729" s="87" t="e">
        <f>VLOOKUP(Final_manabou_kanji_select[[#This Row],[Kanji no.]],Final_manabou_kanji[[Sr. no.]:[Meaning]],5,0)</f>
        <v>#N/A</v>
      </c>
      <c r="H729" t="e">
        <f>VLOOKUP(Final_manabou_kanji_select[[#This Row],[Kanji no.]],Final_manabou_kanji[[Sr. no.]:[Meaning]],7,0)</f>
        <v>#N/A</v>
      </c>
      <c r="I729" t="e">
        <f>VLOOKUP(Final_manabou_kanji_select[[#This Row],[Kanji no.]],Final_manabou_kanji[[Sr. no.]:[Meaning]],8,0)</f>
        <v>#N/A</v>
      </c>
    </row>
    <row r="730" spans="2:9" ht="14.25" customHeight="1" x14ac:dyDescent="0.3">
      <c r="B730" s="37">
        <f>ROW()-ROW(Final_manabou_kanji_select[#Headers])</f>
        <v>728</v>
      </c>
      <c r="C73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0" s="87" t="e">
        <f>VLOOKUP(Final_manabou_kanji_select[[#This Row],[Kanji no.]],Raw_data_N2_Kanji[[Sr. no.]:[Lecture_no]],3,0)</f>
        <v>#N/A</v>
      </c>
      <c r="E730" s="87" t="e">
        <f>VLOOKUP(Final_manabou_kanji_select[[#This Row],[Kanji no.]],Final_manabou_kanji[[Sr. no.]:[Meaning]],3,0)</f>
        <v>#N/A</v>
      </c>
      <c r="F730" s="32" t="e">
        <f>VLOOKUP(Final_manabou_kanji_select[[#This Row],[Kanji no.]],Final_manabou_kanji[[Sr. no.]:[Meaning]],4,0)</f>
        <v>#N/A</v>
      </c>
      <c r="G730" s="87" t="e">
        <f>VLOOKUP(Final_manabou_kanji_select[[#This Row],[Kanji no.]],Final_manabou_kanji[[Sr. no.]:[Meaning]],5,0)</f>
        <v>#N/A</v>
      </c>
      <c r="H730" t="e">
        <f>VLOOKUP(Final_manabou_kanji_select[[#This Row],[Kanji no.]],Final_manabou_kanji[[Sr. no.]:[Meaning]],7,0)</f>
        <v>#N/A</v>
      </c>
      <c r="I730" t="e">
        <f>VLOOKUP(Final_manabou_kanji_select[[#This Row],[Kanji no.]],Final_manabou_kanji[[Sr. no.]:[Meaning]],8,0)</f>
        <v>#N/A</v>
      </c>
    </row>
    <row r="731" spans="2:9" ht="14.25" customHeight="1" x14ac:dyDescent="0.3">
      <c r="B731" s="37">
        <f>ROW()-ROW(Final_manabou_kanji_select[#Headers])</f>
        <v>729</v>
      </c>
      <c r="C73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1" s="87" t="e">
        <f>VLOOKUP(Final_manabou_kanji_select[[#This Row],[Kanji no.]],Raw_data_N2_Kanji[[Sr. no.]:[Lecture_no]],3,0)</f>
        <v>#N/A</v>
      </c>
      <c r="E731" s="87" t="e">
        <f>VLOOKUP(Final_manabou_kanji_select[[#This Row],[Kanji no.]],Final_manabou_kanji[[Sr. no.]:[Meaning]],3,0)</f>
        <v>#N/A</v>
      </c>
      <c r="F731" s="32" t="e">
        <f>VLOOKUP(Final_manabou_kanji_select[[#This Row],[Kanji no.]],Final_manabou_kanji[[Sr. no.]:[Meaning]],4,0)</f>
        <v>#N/A</v>
      </c>
      <c r="G731" s="87" t="e">
        <f>VLOOKUP(Final_manabou_kanji_select[[#This Row],[Kanji no.]],Final_manabou_kanji[[Sr. no.]:[Meaning]],5,0)</f>
        <v>#N/A</v>
      </c>
      <c r="H731" t="e">
        <f>VLOOKUP(Final_manabou_kanji_select[[#This Row],[Kanji no.]],Final_manabou_kanji[[Sr. no.]:[Meaning]],7,0)</f>
        <v>#N/A</v>
      </c>
      <c r="I731" t="e">
        <f>VLOOKUP(Final_manabou_kanji_select[[#This Row],[Kanji no.]],Final_manabou_kanji[[Sr. no.]:[Meaning]],8,0)</f>
        <v>#N/A</v>
      </c>
    </row>
    <row r="732" spans="2:9" ht="14.25" customHeight="1" x14ac:dyDescent="0.3">
      <c r="B732" s="37">
        <f>ROW()-ROW(Final_manabou_kanji_select[#Headers])</f>
        <v>730</v>
      </c>
      <c r="C73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2" s="87" t="e">
        <f>VLOOKUP(Final_manabou_kanji_select[[#This Row],[Kanji no.]],Raw_data_N2_Kanji[[Sr. no.]:[Lecture_no]],3,0)</f>
        <v>#N/A</v>
      </c>
      <c r="E732" s="87" t="e">
        <f>VLOOKUP(Final_manabou_kanji_select[[#This Row],[Kanji no.]],Final_manabou_kanji[[Sr. no.]:[Meaning]],3,0)</f>
        <v>#N/A</v>
      </c>
      <c r="F732" s="32" t="e">
        <f>VLOOKUP(Final_manabou_kanji_select[[#This Row],[Kanji no.]],Final_manabou_kanji[[Sr. no.]:[Meaning]],4,0)</f>
        <v>#N/A</v>
      </c>
      <c r="G732" s="87" t="e">
        <f>VLOOKUP(Final_manabou_kanji_select[[#This Row],[Kanji no.]],Final_manabou_kanji[[Sr. no.]:[Meaning]],5,0)</f>
        <v>#N/A</v>
      </c>
      <c r="H732" t="e">
        <f>VLOOKUP(Final_manabou_kanji_select[[#This Row],[Kanji no.]],Final_manabou_kanji[[Sr. no.]:[Meaning]],7,0)</f>
        <v>#N/A</v>
      </c>
      <c r="I732" t="e">
        <f>VLOOKUP(Final_manabou_kanji_select[[#This Row],[Kanji no.]],Final_manabou_kanji[[Sr. no.]:[Meaning]],8,0)</f>
        <v>#N/A</v>
      </c>
    </row>
    <row r="733" spans="2:9" ht="14.25" customHeight="1" x14ac:dyDescent="0.3">
      <c r="B733" s="37">
        <f>ROW()-ROW(Final_manabou_kanji_select[#Headers])</f>
        <v>731</v>
      </c>
      <c r="C73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3" s="87" t="e">
        <f>VLOOKUP(Final_manabou_kanji_select[[#This Row],[Kanji no.]],Raw_data_N2_Kanji[[Sr. no.]:[Lecture_no]],3,0)</f>
        <v>#N/A</v>
      </c>
      <c r="E733" s="87" t="e">
        <f>VLOOKUP(Final_manabou_kanji_select[[#This Row],[Kanji no.]],Final_manabou_kanji[[Sr. no.]:[Meaning]],3,0)</f>
        <v>#N/A</v>
      </c>
      <c r="F733" s="32" t="e">
        <f>VLOOKUP(Final_manabou_kanji_select[[#This Row],[Kanji no.]],Final_manabou_kanji[[Sr. no.]:[Meaning]],4,0)</f>
        <v>#N/A</v>
      </c>
      <c r="G733" s="87" t="e">
        <f>VLOOKUP(Final_manabou_kanji_select[[#This Row],[Kanji no.]],Final_manabou_kanji[[Sr. no.]:[Meaning]],5,0)</f>
        <v>#N/A</v>
      </c>
      <c r="H733" t="e">
        <f>VLOOKUP(Final_manabou_kanji_select[[#This Row],[Kanji no.]],Final_manabou_kanji[[Sr. no.]:[Meaning]],7,0)</f>
        <v>#N/A</v>
      </c>
      <c r="I733" t="e">
        <f>VLOOKUP(Final_manabou_kanji_select[[#This Row],[Kanji no.]],Final_manabou_kanji[[Sr. no.]:[Meaning]],8,0)</f>
        <v>#N/A</v>
      </c>
    </row>
    <row r="734" spans="2:9" ht="14.25" customHeight="1" x14ac:dyDescent="0.3">
      <c r="B734" s="37">
        <f>ROW()-ROW(Final_manabou_kanji_select[#Headers])</f>
        <v>732</v>
      </c>
      <c r="C73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4" s="87" t="e">
        <f>VLOOKUP(Final_manabou_kanji_select[[#This Row],[Kanji no.]],Raw_data_N2_Kanji[[Sr. no.]:[Lecture_no]],3,0)</f>
        <v>#N/A</v>
      </c>
      <c r="E734" s="87" t="e">
        <f>VLOOKUP(Final_manabou_kanji_select[[#This Row],[Kanji no.]],Final_manabou_kanji[[Sr. no.]:[Meaning]],3,0)</f>
        <v>#N/A</v>
      </c>
      <c r="F734" s="32" t="e">
        <f>VLOOKUP(Final_manabou_kanji_select[[#This Row],[Kanji no.]],Final_manabou_kanji[[Sr. no.]:[Meaning]],4,0)</f>
        <v>#N/A</v>
      </c>
      <c r="G734" s="87" t="e">
        <f>VLOOKUP(Final_manabou_kanji_select[[#This Row],[Kanji no.]],Final_manabou_kanji[[Sr. no.]:[Meaning]],5,0)</f>
        <v>#N/A</v>
      </c>
      <c r="H734" t="e">
        <f>VLOOKUP(Final_manabou_kanji_select[[#This Row],[Kanji no.]],Final_manabou_kanji[[Sr. no.]:[Meaning]],7,0)</f>
        <v>#N/A</v>
      </c>
      <c r="I734" t="e">
        <f>VLOOKUP(Final_manabou_kanji_select[[#This Row],[Kanji no.]],Final_manabou_kanji[[Sr. no.]:[Meaning]],8,0)</f>
        <v>#N/A</v>
      </c>
    </row>
    <row r="735" spans="2:9" ht="14.25" customHeight="1" x14ac:dyDescent="0.3">
      <c r="B735" s="37">
        <f>ROW()-ROW(Final_manabou_kanji_select[#Headers])</f>
        <v>733</v>
      </c>
      <c r="C73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5" s="87" t="e">
        <f>VLOOKUP(Final_manabou_kanji_select[[#This Row],[Kanji no.]],Raw_data_N2_Kanji[[Sr. no.]:[Lecture_no]],3,0)</f>
        <v>#N/A</v>
      </c>
      <c r="E735" s="87" t="e">
        <f>VLOOKUP(Final_manabou_kanji_select[[#This Row],[Kanji no.]],Final_manabou_kanji[[Sr. no.]:[Meaning]],3,0)</f>
        <v>#N/A</v>
      </c>
      <c r="F735" s="32" t="e">
        <f>VLOOKUP(Final_manabou_kanji_select[[#This Row],[Kanji no.]],Final_manabou_kanji[[Sr. no.]:[Meaning]],4,0)</f>
        <v>#N/A</v>
      </c>
      <c r="G735" s="87" t="e">
        <f>VLOOKUP(Final_manabou_kanji_select[[#This Row],[Kanji no.]],Final_manabou_kanji[[Sr. no.]:[Meaning]],5,0)</f>
        <v>#N/A</v>
      </c>
      <c r="H735" t="e">
        <f>VLOOKUP(Final_manabou_kanji_select[[#This Row],[Kanji no.]],Final_manabou_kanji[[Sr. no.]:[Meaning]],7,0)</f>
        <v>#N/A</v>
      </c>
      <c r="I735" t="e">
        <f>VLOOKUP(Final_manabou_kanji_select[[#This Row],[Kanji no.]],Final_manabou_kanji[[Sr. no.]:[Meaning]],8,0)</f>
        <v>#N/A</v>
      </c>
    </row>
    <row r="736" spans="2:9" ht="14.25" customHeight="1" x14ac:dyDescent="0.3">
      <c r="B736" s="37">
        <f>ROW()-ROW(Final_manabou_kanji_select[#Headers])</f>
        <v>734</v>
      </c>
      <c r="C73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6" s="87" t="e">
        <f>VLOOKUP(Final_manabou_kanji_select[[#This Row],[Kanji no.]],Raw_data_N2_Kanji[[Sr. no.]:[Lecture_no]],3,0)</f>
        <v>#N/A</v>
      </c>
      <c r="E736" s="87" t="e">
        <f>VLOOKUP(Final_manabou_kanji_select[[#This Row],[Kanji no.]],Final_manabou_kanji[[Sr. no.]:[Meaning]],3,0)</f>
        <v>#N/A</v>
      </c>
      <c r="F736" s="32" t="e">
        <f>VLOOKUP(Final_manabou_kanji_select[[#This Row],[Kanji no.]],Final_manabou_kanji[[Sr. no.]:[Meaning]],4,0)</f>
        <v>#N/A</v>
      </c>
      <c r="G736" s="87" t="e">
        <f>VLOOKUP(Final_manabou_kanji_select[[#This Row],[Kanji no.]],Final_manabou_kanji[[Sr. no.]:[Meaning]],5,0)</f>
        <v>#N/A</v>
      </c>
      <c r="H736" t="e">
        <f>VLOOKUP(Final_manabou_kanji_select[[#This Row],[Kanji no.]],Final_manabou_kanji[[Sr. no.]:[Meaning]],7,0)</f>
        <v>#N/A</v>
      </c>
      <c r="I736" t="e">
        <f>VLOOKUP(Final_manabou_kanji_select[[#This Row],[Kanji no.]],Final_manabou_kanji[[Sr. no.]:[Meaning]],8,0)</f>
        <v>#N/A</v>
      </c>
    </row>
    <row r="737" spans="2:9" ht="14.25" customHeight="1" x14ac:dyDescent="0.3">
      <c r="B737" s="37">
        <f>ROW()-ROW(Final_manabou_kanji_select[#Headers])</f>
        <v>735</v>
      </c>
      <c r="C73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7" s="87" t="e">
        <f>VLOOKUP(Final_manabou_kanji_select[[#This Row],[Kanji no.]],Raw_data_N2_Kanji[[Sr. no.]:[Lecture_no]],3,0)</f>
        <v>#N/A</v>
      </c>
      <c r="E737" s="87" t="e">
        <f>VLOOKUP(Final_manabou_kanji_select[[#This Row],[Kanji no.]],Final_manabou_kanji[[Sr. no.]:[Meaning]],3,0)</f>
        <v>#N/A</v>
      </c>
      <c r="F737" s="32" t="e">
        <f>VLOOKUP(Final_manabou_kanji_select[[#This Row],[Kanji no.]],Final_manabou_kanji[[Sr. no.]:[Meaning]],4,0)</f>
        <v>#N/A</v>
      </c>
      <c r="G737" s="87" t="e">
        <f>VLOOKUP(Final_manabou_kanji_select[[#This Row],[Kanji no.]],Final_manabou_kanji[[Sr. no.]:[Meaning]],5,0)</f>
        <v>#N/A</v>
      </c>
      <c r="H737" t="e">
        <f>VLOOKUP(Final_manabou_kanji_select[[#This Row],[Kanji no.]],Final_manabou_kanji[[Sr. no.]:[Meaning]],7,0)</f>
        <v>#N/A</v>
      </c>
      <c r="I737" t="e">
        <f>VLOOKUP(Final_manabou_kanji_select[[#This Row],[Kanji no.]],Final_manabou_kanji[[Sr. no.]:[Meaning]],8,0)</f>
        <v>#N/A</v>
      </c>
    </row>
    <row r="738" spans="2:9" ht="14.25" customHeight="1" x14ac:dyDescent="0.3">
      <c r="B738" s="37">
        <f>ROW()-ROW(Final_manabou_kanji_select[#Headers])</f>
        <v>736</v>
      </c>
      <c r="C73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8" s="87" t="e">
        <f>VLOOKUP(Final_manabou_kanji_select[[#This Row],[Kanji no.]],Raw_data_N2_Kanji[[Sr. no.]:[Lecture_no]],3,0)</f>
        <v>#N/A</v>
      </c>
      <c r="E738" s="87" t="e">
        <f>VLOOKUP(Final_manabou_kanji_select[[#This Row],[Kanji no.]],Final_manabou_kanji[[Sr. no.]:[Meaning]],3,0)</f>
        <v>#N/A</v>
      </c>
      <c r="F738" s="32" t="e">
        <f>VLOOKUP(Final_manabou_kanji_select[[#This Row],[Kanji no.]],Final_manabou_kanji[[Sr. no.]:[Meaning]],4,0)</f>
        <v>#N/A</v>
      </c>
      <c r="G738" s="87" t="e">
        <f>VLOOKUP(Final_manabou_kanji_select[[#This Row],[Kanji no.]],Final_manabou_kanji[[Sr. no.]:[Meaning]],5,0)</f>
        <v>#N/A</v>
      </c>
      <c r="H738" t="e">
        <f>VLOOKUP(Final_manabou_kanji_select[[#This Row],[Kanji no.]],Final_manabou_kanji[[Sr. no.]:[Meaning]],7,0)</f>
        <v>#N/A</v>
      </c>
      <c r="I738" t="e">
        <f>VLOOKUP(Final_manabou_kanji_select[[#This Row],[Kanji no.]],Final_manabou_kanji[[Sr. no.]:[Meaning]],8,0)</f>
        <v>#N/A</v>
      </c>
    </row>
    <row r="739" spans="2:9" ht="14.25" customHeight="1" x14ac:dyDescent="0.3">
      <c r="B739" s="37">
        <f>ROW()-ROW(Final_manabou_kanji_select[#Headers])</f>
        <v>737</v>
      </c>
      <c r="C73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39" s="87" t="e">
        <f>VLOOKUP(Final_manabou_kanji_select[[#This Row],[Kanji no.]],Raw_data_N2_Kanji[[Sr. no.]:[Lecture_no]],3,0)</f>
        <v>#N/A</v>
      </c>
      <c r="E739" s="87" t="e">
        <f>VLOOKUP(Final_manabou_kanji_select[[#This Row],[Kanji no.]],Final_manabou_kanji[[Sr. no.]:[Meaning]],3,0)</f>
        <v>#N/A</v>
      </c>
      <c r="F739" s="32" t="e">
        <f>VLOOKUP(Final_manabou_kanji_select[[#This Row],[Kanji no.]],Final_manabou_kanji[[Sr. no.]:[Meaning]],4,0)</f>
        <v>#N/A</v>
      </c>
      <c r="G739" s="87" t="e">
        <f>VLOOKUP(Final_manabou_kanji_select[[#This Row],[Kanji no.]],Final_manabou_kanji[[Sr. no.]:[Meaning]],5,0)</f>
        <v>#N/A</v>
      </c>
      <c r="H739" t="e">
        <f>VLOOKUP(Final_manabou_kanji_select[[#This Row],[Kanji no.]],Final_manabou_kanji[[Sr. no.]:[Meaning]],7,0)</f>
        <v>#N/A</v>
      </c>
      <c r="I739" t="e">
        <f>VLOOKUP(Final_manabou_kanji_select[[#This Row],[Kanji no.]],Final_manabou_kanji[[Sr. no.]:[Meaning]],8,0)</f>
        <v>#N/A</v>
      </c>
    </row>
    <row r="740" spans="2:9" ht="14.25" customHeight="1" x14ac:dyDescent="0.3">
      <c r="B740" s="37">
        <f>ROW()-ROW(Final_manabou_kanji_select[#Headers])</f>
        <v>738</v>
      </c>
      <c r="C74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0" s="87" t="e">
        <f>VLOOKUP(Final_manabou_kanji_select[[#This Row],[Kanji no.]],Raw_data_N2_Kanji[[Sr. no.]:[Lecture_no]],3,0)</f>
        <v>#N/A</v>
      </c>
      <c r="E740" s="87" t="e">
        <f>VLOOKUP(Final_manabou_kanji_select[[#This Row],[Kanji no.]],Final_manabou_kanji[[Sr. no.]:[Meaning]],3,0)</f>
        <v>#N/A</v>
      </c>
      <c r="F740" s="32" t="e">
        <f>VLOOKUP(Final_manabou_kanji_select[[#This Row],[Kanji no.]],Final_manabou_kanji[[Sr. no.]:[Meaning]],4,0)</f>
        <v>#N/A</v>
      </c>
      <c r="G740" s="87" t="e">
        <f>VLOOKUP(Final_manabou_kanji_select[[#This Row],[Kanji no.]],Final_manabou_kanji[[Sr. no.]:[Meaning]],5,0)</f>
        <v>#N/A</v>
      </c>
      <c r="H740" t="e">
        <f>VLOOKUP(Final_manabou_kanji_select[[#This Row],[Kanji no.]],Final_manabou_kanji[[Sr. no.]:[Meaning]],7,0)</f>
        <v>#N/A</v>
      </c>
      <c r="I740" t="e">
        <f>VLOOKUP(Final_manabou_kanji_select[[#This Row],[Kanji no.]],Final_manabou_kanji[[Sr. no.]:[Meaning]],8,0)</f>
        <v>#N/A</v>
      </c>
    </row>
    <row r="741" spans="2:9" ht="14.25" customHeight="1" x14ac:dyDescent="0.3">
      <c r="B741" s="37">
        <f>ROW()-ROW(Final_manabou_kanji_select[#Headers])</f>
        <v>739</v>
      </c>
      <c r="C74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1" s="87" t="e">
        <f>VLOOKUP(Final_manabou_kanji_select[[#This Row],[Kanji no.]],Raw_data_N2_Kanji[[Sr. no.]:[Lecture_no]],3,0)</f>
        <v>#N/A</v>
      </c>
      <c r="E741" s="87" t="e">
        <f>VLOOKUP(Final_manabou_kanji_select[[#This Row],[Kanji no.]],Final_manabou_kanji[[Sr. no.]:[Meaning]],3,0)</f>
        <v>#N/A</v>
      </c>
      <c r="F741" s="32" t="e">
        <f>VLOOKUP(Final_manabou_kanji_select[[#This Row],[Kanji no.]],Final_manabou_kanji[[Sr. no.]:[Meaning]],4,0)</f>
        <v>#N/A</v>
      </c>
      <c r="G741" s="87" t="e">
        <f>VLOOKUP(Final_manabou_kanji_select[[#This Row],[Kanji no.]],Final_manabou_kanji[[Sr. no.]:[Meaning]],5,0)</f>
        <v>#N/A</v>
      </c>
      <c r="H741" t="e">
        <f>VLOOKUP(Final_manabou_kanji_select[[#This Row],[Kanji no.]],Final_manabou_kanji[[Sr. no.]:[Meaning]],7,0)</f>
        <v>#N/A</v>
      </c>
      <c r="I741" t="e">
        <f>VLOOKUP(Final_manabou_kanji_select[[#This Row],[Kanji no.]],Final_manabou_kanji[[Sr. no.]:[Meaning]],8,0)</f>
        <v>#N/A</v>
      </c>
    </row>
    <row r="742" spans="2:9" ht="14.25" customHeight="1" x14ac:dyDescent="0.3">
      <c r="B742" s="37">
        <f>ROW()-ROW(Final_manabou_kanji_select[#Headers])</f>
        <v>740</v>
      </c>
      <c r="C74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2" s="87" t="e">
        <f>VLOOKUP(Final_manabou_kanji_select[[#This Row],[Kanji no.]],Raw_data_N2_Kanji[[Sr. no.]:[Lecture_no]],3,0)</f>
        <v>#N/A</v>
      </c>
      <c r="E742" s="87" t="e">
        <f>VLOOKUP(Final_manabou_kanji_select[[#This Row],[Kanji no.]],Final_manabou_kanji[[Sr. no.]:[Meaning]],3,0)</f>
        <v>#N/A</v>
      </c>
      <c r="F742" s="32" t="e">
        <f>VLOOKUP(Final_manabou_kanji_select[[#This Row],[Kanji no.]],Final_manabou_kanji[[Sr. no.]:[Meaning]],4,0)</f>
        <v>#N/A</v>
      </c>
      <c r="G742" s="87" t="e">
        <f>VLOOKUP(Final_manabou_kanji_select[[#This Row],[Kanji no.]],Final_manabou_kanji[[Sr. no.]:[Meaning]],5,0)</f>
        <v>#N/A</v>
      </c>
      <c r="H742" t="e">
        <f>VLOOKUP(Final_manabou_kanji_select[[#This Row],[Kanji no.]],Final_manabou_kanji[[Sr. no.]:[Meaning]],7,0)</f>
        <v>#N/A</v>
      </c>
      <c r="I742" t="e">
        <f>VLOOKUP(Final_manabou_kanji_select[[#This Row],[Kanji no.]],Final_manabou_kanji[[Sr. no.]:[Meaning]],8,0)</f>
        <v>#N/A</v>
      </c>
    </row>
    <row r="743" spans="2:9" ht="14.25" customHeight="1" x14ac:dyDescent="0.3">
      <c r="B743" s="37">
        <f>ROW()-ROW(Final_manabou_kanji_select[#Headers])</f>
        <v>741</v>
      </c>
      <c r="C74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3" s="87" t="e">
        <f>VLOOKUP(Final_manabou_kanji_select[[#This Row],[Kanji no.]],Raw_data_N2_Kanji[[Sr. no.]:[Lecture_no]],3,0)</f>
        <v>#N/A</v>
      </c>
      <c r="E743" s="87" t="e">
        <f>VLOOKUP(Final_manabou_kanji_select[[#This Row],[Kanji no.]],Final_manabou_kanji[[Sr. no.]:[Meaning]],3,0)</f>
        <v>#N/A</v>
      </c>
      <c r="F743" s="32" t="e">
        <f>VLOOKUP(Final_manabou_kanji_select[[#This Row],[Kanji no.]],Final_manabou_kanji[[Sr. no.]:[Meaning]],4,0)</f>
        <v>#N/A</v>
      </c>
      <c r="G743" s="87" t="e">
        <f>VLOOKUP(Final_manabou_kanji_select[[#This Row],[Kanji no.]],Final_manabou_kanji[[Sr. no.]:[Meaning]],5,0)</f>
        <v>#N/A</v>
      </c>
      <c r="H743" t="e">
        <f>VLOOKUP(Final_manabou_kanji_select[[#This Row],[Kanji no.]],Final_manabou_kanji[[Sr. no.]:[Meaning]],7,0)</f>
        <v>#N/A</v>
      </c>
      <c r="I743" t="e">
        <f>VLOOKUP(Final_manabou_kanji_select[[#This Row],[Kanji no.]],Final_manabou_kanji[[Sr. no.]:[Meaning]],8,0)</f>
        <v>#N/A</v>
      </c>
    </row>
    <row r="744" spans="2:9" ht="14.25" customHeight="1" x14ac:dyDescent="0.3">
      <c r="B744" s="37">
        <f>ROW()-ROW(Final_manabou_kanji_select[#Headers])</f>
        <v>742</v>
      </c>
      <c r="C74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4" s="87" t="e">
        <f>VLOOKUP(Final_manabou_kanji_select[[#This Row],[Kanji no.]],Raw_data_N2_Kanji[[Sr. no.]:[Lecture_no]],3,0)</f>
        <v>#N/A</v>
      </c>
      <c r="E744" s="87" t="e">
        <f>VLOOKUP(Final_manabou_kanji_select[[#This Row],[Kanji no.]],Final_manabou_kanji[[Sr. no.]:[Meaning]],3,0)</f>
        <v>#N/A</v>
      </c>
      <c r="F744" s="32" t="e">
        <f>VLOOKUP(Final_manabou_kanji_select[[#This Row],[Kanji no.]],Final_manabou_kanji[[Sr. no.]:[Meaning]],4,0)</f>
        <v>#N/A</v>
      </c>
      <c r="G744" s="87" t="e">
        <f>VLOOKUP(Final_manabou_kanji_select[[#This Row],[Kanji no.]],Final_manabou_kanji[[Sr. no.]:[Meaning]],5,0)</f>
        <v>#N/A</v>
      </c>
      <c r="H744" t="e">
        <f>VLOOKUP(Final_manabou_kanji_select[[#This Row],[Kanji no.]],Final_manabou_kanji[[Sr. no.]:[Meaning]],7,0)</f>
        <v>#N/A</v>
      </c>
      <c r="I744" t="e">
        <f>VLOOKUP(Final_manabou_kanji_select[[#This Row],[Kanji no.]],Final_manabou_kanji[[Sr. no.]:[Meaning]],8,0)</f>
        <v>#N/A</v>
      </c>
    </row>
    <row r="745" spans="2:9" ht="14.25" customHeight="1" x14ac:dyDescent="0.3">
      <c r="B745" s="37">
        <f>ROW()-ROW(Final_manabou_kanji_select[#Headers])</f>
        <v>743</v>
      </c>
      <c r="C74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5" s="87" t="e">
        <f>VLOOKUP(Final_manabou_kanji_select[[#This Row],[Kanji no.]],Raw_data_N2_Kanji[[Sr. no.]:[Lecture_no]],3,0)</f>
        <v>#N/A</v>
      </c>
      <c r="E745" s="87" t="e">
        <f>VLOOKUP(Final_manabou_kanji_select[[#This Row],[Kanji no.]],Final_manabou_kanji[[Sr. no.]:[Meaning]],3,0)</f>
        <v>#N/A</v>
      </c>
      <c r="F745" s="32" t="e">
        <f>VLOOKUP(Final_manabou_kanji_select[[#This Row],[Kanji no.]],Final_manabou_kanji[[Sr. no.]:[Meaning]],4,0)</f>
        <v>#N/A</v>
      </c>
      <c r="G745" s="87" t="e">
        <f>VLOOKUP(Final_manabou_kanji_select[[#This Row],[Kanji no.]],Final_manabou_kanji[[Sr. no.]:[Meaning]],5,0)</f>
        <v>#N/A</v>
      </c>
      <c r="H745" t="e">
        <f>VLOOKUP(Final_manabou_kanji_select[[#This Row],[Kanji no.]],Final_manabou_kanji[[Sr. no.]:[Meaning]],7,0)</f>
        <v>#N/A</v>
      </c>
      <c r="I745" t="e">
        <f>VLOOKUP(Final_manabou_kanji_select[[#This Row],[Kanji no.]],Final_manabou_kanji[[Sr. no.]:[Meaning]],8,0)</f>
        <v>#N/A</v>
      </c>
    </row>
    <row r="746" spans="2:9" ht="14.25" customHeight="1" x14ac:dyDescent="0.3">
      <c r="B746" s="37">
        <f>ROW()-ROW(Final_manabou_kanji_select[#Headers])</f>
        <v>744</v>
      </c>
      <c r="C74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6" s="87" t="e">
        <f>VLOOKUP(Final_manabou_kanji_select[[#This Row],[Kanji no.]],Raw_data_N2_Kanji[[Sr. no.]:[Lecture_no]],3,0)</f>
        <v>#N/A</v>
      </c>
      <c r="E746" s="87" t="e">
        <f>VLOOKUP(Final_manabou_kanji_select[[#This Row],[Kanji no.]],Final_manabou_kanji[[Sr. no.]:[Meaning]],3,0)</f>
        <v>#N/A</v>
      </c>
      <c r="F746" s="32" t="e">
        <f>VLOOKUP(Final_manabou_kanji_select[[#This Row],[Kanji no.]],Final_manabou_kanji[[Sr. no.]:[Meaning]],4,0)</f>
        <v>#N/A</v>
      </c>
      <c r="G746" s="87" t="e">
        <f>VLOOKUP(Final_manabou_kanji_select[[#This Row],[Kanji no.]],Final_manabou_kanji[[Sr. no.]:[Meaning]],5,0)</f>
        <v>#N/A</v>
      </c>
      <c r="H746" t="e">
        <f>VLOOKUP(Final_manabou_kanji_select[[#This Row],[Kanji no.]],Final_manabou_kanji[[Sr. no.]:[Meaning]],7,0)</f>
        <v>#N/A</v>
      </c>
      <c r="I746" t="e">
        <f>VLOOKUP(Final_manabou_kanji_select[[#This Row],[Kanji no.]],Final_manabou_kanji[[Sr. no.]:[Meaning]],8,0)</f>
        <v>#N/A</v>
      </c>
    </row>
    <row r="747" spans="2:9" ht="14.25" customHeight="1" x14ac:dyDescent="0.3">
      <c r="B747" s="37">
        <f>ROW()-ROW(Final_manabou_kanji_select[#Headers])</f>
        <v>745</v>
      </c>
      <c r="C74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7" s="87" t="e">
        <f>VLOOKUP(Final_manabou_kanji_select[[#This Row],[Kanji no.]],Raw_data_N2_Kanji[[Sr. no.]:[Lecture_no]],3,0)</f>
        <v>#N/A</v>
      </c>
      <c r="E747" s="87" t="e">
        <f>VLOOKUP(Final_manabou_kanji_select[[#This Row],[Kanji no.]],Final_manabou_kanji[[Sr. no.]:[Meaning]],3,0)</f>
        <v>#N/A</v>
      </c>
      <c r="F747" s="32" t="e">
        <f>VLOOKUP(Final_manabou_kanji_select[[#This Row],[Kanji no.]],Final_manabou_kanji[[Sr. no.]:[Meaning]],4,0)</f>
        <v>#N/A</v>
      </c>
      <c r="G747" s="87" t="e">
        <f>VLOOKUP(Final_manabou_kanji_select[[#This Row],[Kanji no.]],Final_manabou_kanji[[Sr. no.]:[Meaning]],5,0)</f>
        <v>#N/A</v>
      </c>
      <c r="H747" t="e">
        <f>VLOOKUP(Final_manabou_kanji_select[[#This Row],[Kanji no.]],Final_manabou_kanji[[Sr. no.]:[Meaning]],7,0)</f>
        <v>#N/A</v>
      </c>
      <c r="I747" t="e">
        <f>VLOOKUP(Final_manabou_kanji_select[[#This Row],[Kanji no.]],Final_manabou_kanji[[Sr. no.]:[Meaning]],8,0)</f>
        <v>#N/A</v>
      </c>
    </row>
    <row r="748" spans="2:9" ht="14.25" customHeight="1" x14ac:dyDescent="0.3">
      <c r="B748" s="37">
        <f>ROW()-ROW(Final_manabou_kanji_select[#Headers])</f>
        <v>746</v>
      </c>
      <c r="C74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8" s="87" t="e">
        <f>VLOOKUP(Final_manabou_kanji_select[[#This Row],[Kanji no.]],Raw_data_N2_Kanji[[Sr. no.]:[Lecture_no]],3,0)</f>
        <v>#N/A</v>
      </c>
      <c r="E748" s="87" t="e">
        <f>VLOOKUP(Final_manabou_kanji_select[[#This Row],[Kanji no.]],Final_manabou_kanji[[Sr. no.]:[Meaning]],3,0)</f>
        <v>#N/A</v>
      </c>
      <c r="F748" s="32" t="e">
        <f>VLOOKUP(Final_manabou_kanji_select[[#This Row],[Kanji no.]],Final_manabou_kanji[[Sr. no.]:[Meaning]],4,0)</f>
        <v>#N/A</v>
      </c>
      <c r="G748" s="87" t="e">
        <f>VLOOKUP(Final_manabou_kanji_select[[#This Row],[Kanji no.]],Final_manabou_kanji[[Sr. no.]:[Meaning]],5,0)</f>
        <v>#N/A</v>
      </c>
      <c r="H748" t="e">
        <f>VLOOKUP(Final_manabou_kanji_select[[#This Row],[Kanji no.]],Final_manabou_kanji[[Sr. no.]:[Meaning]],7,0)</f>
        <v>#N/A</v>
      </c>
      <c r="I748" t="e">
        <f>VLOOKUP(Final_manabou_kanji_select[[#This Row],[Kanji no.]],Final_manabou_kanji[[Sr. no.]:[Meaning]],8,0)</f>
        <v>#N/A</v>
      </c>
    </row>
    <row r="749" spans="2:9" ht="14.25" customHeight="1" x14ac:dyDescent="0.3">
      <c r="B749" s="37">
        <f>ROW()-ROW(Final_manabou_kanji_select[#Headers])</f>
        <v>747</v>
      </c>
      <c r="C74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49" s="87" t="e">
        <f>VLOOKUP(Final_manabou_kanji_select[[#This Row],[Kanji no.]],Raw_data_N2_Kanji[[Sr. no.]:[Lecture_no]],3,0)</f>
        <v>#N/A</v>
      </c>
      <c r="E749" s="87" t="e">
        <f>VLOOKUP(Final_manabou_kanji_select[[#This Row],[Kanji no.]],Final_manabou_kanji[[Sr. no.]:[Meaning]],3,0)</f>
        <v>#N/A</v>
      </c>
      <c r="F749" s="32" t="e">
        <f>VLOOKUP(Final_manabou_kanji_select[[#This Row],[Kanji no.]],Final_manabou_kanji[[Sr. no.]:[Meaning]],4,0)</f>
        <v>#N/A</v>
      </c>
      <c r="G749" s="87" t="e">
        <f>VLOOKUP(Final_manabou_kanji_select[[#This Row],[Kanji no.]],Final_manabou_kanji[[Sr. no.]:[Meaning]],5,0)</f>
        <v>#N/A</v>
      </c>
      <c r="H749" t="e">
        <f>VLOOKUP(Final_manabou_kanji_select[[#This Row],[Kanji no.]],Final_manabou_kanji[[Sr. no.]:[Meaning]],7,0)</f>
        <v>#N/A</v>
      </c>
      <c r="I749" t="e">
        <f>VLOOKUP(Final_manabou_kanji_select[[#This Row],[Kanji no.]],Final_manabou_kanji[[Sr. no.]:[Meaning]],8,0)</f>
        <v>#N/A</v>
      </c>
    </row>
    <row r="750" spans="2:9" ht="14.25" customHeight="1" x14ac:dyDescent="0.3">
      <c r="B750" s="37">
        <f>ROW()-ROW(Final_manabou_kanji_select[#Headers])</f>
        <v>748</v>
      </c>
      <c r="C75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0" s="87" t="e">
        <f>VLOOKUP(Final_manabou_kanji_select[[#This Row],[Kanji no.]],Raw_data_N2_Kanji[[Sr. no.]:[Lecture_no]],3,0)</f>
        <v>#N/A</v>
      </c>
      <c r="E750" s="87" t="e">
        <f>VLOOKUP(Final_manabou_kanji_select[[#This Row],[Kanji no.]],Final_manabou_kanji[[Sr. no.]:[Meaning]],3,0)</f>
        <v>#N/A</v>
      </c>
      <c r="F750" s="32" t="e">
        <f>VLOOKUP(Final_manabou_kanji_select[[#This Row],[Kanji no.]],Final_manabou_kanji[[Sr. no.]:[Meaning]],4,0)</f>
        <v>#N/A</v>
      </c>
      <c r="G750" s="87" t="e">
        <f>VLOOKUP(Final_manabou_kanji_select[[#This Row],[Kanji no.]],Final_manabou_kanji[[Sr. no.]:[Meaning]],5,0)</f>
        <v>#N/A</v>
      </c>
      <c r="H750" t="e">
        <f>VLOOKUP(Final_manabou_kanji_select[[#This Row],[Kanji no.]],Final_manabou_kanji[[Sr. no.]:[Meaning]],7,0)</f>
        <v>#N/A</v>
      </c>
      <c r="I750" t="e">
        <f>VLOOKUP(Final_manabou_kanji_select[[#This Row],[Kanji no.]],Final_manabou_kanji[[Sr. no.]:[Meaning]],8,0)</f>
        <v>#N/A</v>
      </c>
    </row>
    <row r="751" spans="2:9" ht="14.25" customHeight="1" x14ac:dyDescent="0.3">
      <c r="B751" s="37">
        <f>ROW()-ROW(Final_manabou_kanji_select[#Headers])</f>
        <v>749</v>
      </c>
      <c r="C75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1" s="87" t="e">
        <f>VLOOKUP(Final_manabou_kanji_select[[#This Row],[Kanji no.]],Raw_data_N2_Kanji[[Sr. no.]:[Lecture_no]],3,0)</f>
        <v>#N/A</v>
      </c>
      <c r="E751" s="87" t="e">
        <f>VLOOKUP(Final_manabou_kanji_select[[#This Row],[Kanji no.]],Final_manabou_kanji[[Sr. no.]:[Meaning]],3,0)</f>
        <v>#N/A</v>
      </c>
      <c r="F751" s="32" t="e">
        <f>VLOOKUP(Final_manabou_kanji_select[[#This Row],[Kanji no.]],Final_manabou_kanji[[Sr. no.]:[Meaning]],4,0)</f>
        <v>#N/A</v>
      </c>
      <c r="G751" s="87" t="e">
        <f>VLOOKUP(Final_manabou_kanji_select[[#This Row],[Kanji no.]],Final_manabou_kanji[[Sr. no.]:[Meaning]],5,0)</f>
        <v>#N/A</v>
      </c>
      <c r="H751" t="e">
        <f>VLOOKUP(Final_manabou_kanji_select[[#This Row],[Kanji no.]],Final_manabou_kanji[[Sr. no.]:[Meaning]],7,0)</f>
        <v>#N/A</v>
      </c>
      <c r="I751" t="e">
        <f>VLOOKUP(Final_manabou_kanji_select[[#This Row],[Kanji no.]],Final_manabou_kanji[[Sr. no.]:[Meaning]],8,0)</f>
        <v>#N/A</v>
      </c>
    </row>
    <row r="752" spans="2:9" ht="14.25" customHeight="1" x14ac:dyDescent="0.3">
      <c r="B752" s="37">
        <f>ROW()-ROW(Final_manabou_kanji_select[#Headers])</f>
        <v>750</v>
      </c>
      <c r="C75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2" s="87" t="e">
        <f>VLOOKUP(Final_manabou_kanji_select[[#This Row],[Kanji no.]],Raw_data_N2_Kanji[[Sr. no.]:[Lecture_no]],3,0)</f>
        <v>#N/A</v>
      </c>
      <c r="E752" s="87" t="e">
        <f>VLOOKUP(Final_manabou_kanji_select[[#This Row],[Kanji no.]],Final_manabou_kanji[[Sr. no.]:[Meaning]],3,0)</f>
        <v>#N/A</v>
      </c>
      <c r="F752" s="32" t="e">
        <f>VLOOKUP(Final_manabou_kanji_select[[#This Row],[Kanji no.]],Final_manabou_kanji[[Sr. no.]:[Meaning]],4,0)</f>
        <v>#N/A</v>
      </c>
      <c r="G752" s="87" t="e">
        <f>VLOOKUP(Final_manabou_kanji_select[[#This Row],[Kanji no.]],Final_manabou_kanji[[Sr. no.]:[Meaning]],5,0)</f>
        <v>#N/A</v>
      </c>
      <c r="H752" t="e">
        <f>VLOOKUP(Final_manabou_kanji_select[[#This Row],[Kanji no.]],Final_manabou_kanji[[Sr. no.]:[Meaning]],7,0)</f>
        <v>#N/A</v>
      </c>
      <c r="I752" t="e">
        <f>VLOOKUP(Final_manabou_kanji_select[[#This Row],[Kanji no.]],Final_manabou_kanji[[Sr. no.]:[Meaning]],8,0)</f>
        <v>#N/A</v>
      </c>
    </row>
    <row r="753" spans="2:9" ht="14.25" customHeight="1" x14ac:dyDescent="0.3">
      <c r="B753" s="37">
        <f>ROW()-ROW(Final_manabou_kanji_select[#Headers])</f>
        <v>751</v>
      </c>
      <c r="C75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3" s="87" t="e">
        <f>VLOOKUP(Final_manabou_kanji_select[[#This Row],[Kanji no.]],Raw_data_N2_Kanji[[Sr. no.]:[Lecture_no]],3,0)</f>
        <v>#N/A</v>
      </c>
      <c r="E753" s="87" t="e">
        <f>VLOOKUP(Final_manabou_kanji_select[[#This Row],[Kanji no.]],Final_manabou_kanji[[Sr. no.]:[Meaning]],3,0)</f>
        <v>#N/A</v>
      </c>
      <c r="F753" s="32" t="e">
        <f>VLOOKUP(Final_manabou_kanji_select[[#This Row],[Kanji no.]],Final_manabou_kanji[[Sr. no.]:[Meaning]],4,0)</f>
        <v>#N/A</v>
      </c>
      <c r="G753" s="87" t="e">
        <f>VLOOKUP(Final_manabou_kanji_select[[#This Row],[Kanji no.]],Final_manabou_kanji[[Sr. no.]:[Meaning]],5,0)</f>
        <v>#N/A</v>
      </c>
      <c r="H753" t="e">
        <f>VLOOKUP(Final_manabou_kanji_select[[#This Row],[Kanji no.]],Final_manabou_kanji[[Sr. no.]:[Meaning]],7,0)</f>
        <v>#N/A</v>
      </c>
      <c r="I753" t="e">
        <f>VLOOKUP(Final_manabou_kanji_select[[#This Row],[Kanji no.]],Final_manabou_kanji[[Sr. no.]:[Meaning]],8,0)</f>
        <v>#N/A</v>
      </c>
    </row>
    <row r="754" spans="2:9" ht="14.25" customHeight="1" x14ac:dyDescent="0.3">
      <c r="B754" s="37">
        <f>ROW()-ROW(Final_manabou_kanji_select[#Headers])</f>
        <v>752</v>
      </c>
      <c r="C75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4" s="87" t="e">
        <f>VLOOKUP(Final_manabou_kanji_select[[#This Row],[Kanji no.]],Raw_data_N2_Kanji[[Sr. no.]:[Lecture_no]],3,0)</f>
        <v>#N/A</v>
      </c>
      <c r="E754" s="87" t="e">
        <f>VLOOKUP(Final_manabou_kanji_select[[#This Row],[Kanji no.]],Final_manabou_kanji[[Sr. no.]:[Meaning]],3,0)</f>
        <v>#N/A</v>
      </c>
      <c r="F754" s="32" t="e">
        <f>VLOOKUP(Final_manabou_kanji_select[[#This Row],[Kanji no.]],Final_manabou_kanji[[Sr. no.]:[Meaning]],4,0)</f>
        <v>#N/A</v>
      </c>
      <c r="G754" s="87" t="e">
        <f>VLOOKUP(Final_manabou_kanji_select[[#This Row],[Kanji no.]],Final_manabou_kanji[[Sr. no.]:[Meaning]],5,0)</f>
        <v>#N/A</v>
      </c>
      <c r="H754" t="e">
        <f>VLOOKUP(Final_manabou_kanji_select[[#This Row],[Kanji no.]],Final_manabou_kanji[[Sr. no.]:[Meaning]],7,0)</f>
        <v>#N/A</v>
      </c>
      <c r="I754" t="e">
        <f>VLOOKUP(Final_manabou_kanji_select[[#This Row],[Kanji no.]],Final_manabou_kanji[[Sr. no.]:[Meaning]],8,0)</f>
        <v>#N/A</v>
      </c>
    </row>
    <row r="755" spans="2:9" ht="14.25" customHeight="1" x14ac:dyDescent="0.3">
      <c r="B755" s="37">
        <f>ROW()-ROW(Final_manabou_kanji_select[#Headers])</f>
        <v>753</v>
      </c>
      <c r="C75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5" s="87" t="e">
        <f>VLOOKUP(Final_manabou_kanji_select[[#This Row],[Kanji no.]],Raw_data_N2_Kanji[[Sr. no.]:[Lecture_no]],3,0)</f>
        <v>#N/A</v>
      </c>
      <c r="E755" s="87" t="e">
        <f>VLOOKUP(Final_manabou_kanji_select[[#This Row],[Kanji no.]],Final_manabou_kanji[[Sr. no.]:[Meaning]],3,0)</f>
        <v>#N/A</v>
      </c>
      <c r="F755" s="32" t="e">
        <f>VLOOKUP(Final_manabou_kanji_select[[#This Row],[Kanji no.]],Final_manabou_kanji[[Sr. no.]:[Meaning]],4,0)</f>
        <v>#N/A</v>
      </c>
      <c r="G755" s="87" t="e">
        <f>VLOOKUP(Final_manabou_kanji_select[[#This Row],[Kanji no.]],Final_manabou_kanji[[Sr. no.]:[Meaning]],5,0)</f>
        <v>#N/A</v>
      </c>
      <c r="H755" t="e">
        <f>VLOOKUP(Final_manabou_kanji_select[[#This Row],[Kanji no.]],Final_manabou_kanji[[Sr. no.]:[Meaning]],7,0)</f>
        <v>#N/A</v>
      </c>
      <c r="I755" t="e">
        <f>VLOOKUP(Final_manabou_kanji_select[[#This Row],[Kanji no.]],Final_manabou_kanji[[Sr. no.]:[Meaning]],8,0)</f>
        <v>#N/A</v>
      </c>
    </row>
    <row r="756" spans="2:9" ht="14.25" customHeight="1" x14ac:dyDescent="0.3">
      <c r="B756" s="37">
        <f>ROW()-ROW(Final_manabou_kanji_select[#Headers])</f>
        <v>754</v>
      </c>
      <c r="C75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6" s="87" t="e">
        <f>VLOOKUP(Final_manabou_kanji_select[[#This Row],[Kanji no.]],Raw_data_N2_Kanji[[Sr. no.]:[Lecture_no]],3,0)</f>
        <v>#N/A</v>
      </c>
      <c r="E756" s="87" t="e">
        <f>VLOOKUP(Final_manabou_kanji_select[[#This Row],[Kanji no.]],Final_manabou_kanji[[Sr. no.]:[Meaning]],3,0)</f>
        <v>#N/A</v>
      </c>
      <c r="F756" s="32" t="e">
        <f>VLOOKUP(Final_manabou_kanji_select[[#This Row],[Kanji no.]],Final_manabou_kanji[[Sr. no.]:[Meaning]],4,0)</f>
        <v>#N/A</v>
      </c>
      <c r="G756" s="87" t="e">
        <f>VLOOKUP(Final_manabou_kanji_select[[#This Row],[Kanji no.]],Final_manabou_kanji[[Sr. no.]:[Meaning]],5,0)</f>
        <v>#N/A</v>
      </c>
      <c r="H756" t="e">
        <f>VLOOKUP(Final_manabou_kanji_select[[#This Row],[Kanji no.]],Final_manabou_kanji[[Sr. no.]:[Meaning]],7,0)</f>
        <v>#N/A</v>
      </c>
      <c r="I756" t="e">
        <f>VLOOKUP(Final_manabou_kanji_select[[#This Row],[Kanji no.]],Final_manabou_kanji[[Sr. no.]:[Meaning]],8,0)</f>
        <v>#N/A</v>
      </c>
    </row>
    <row r="757" spans="2:9" ht="14.25" customHeight="1" x14ac:dyDescent="0.3">
      <c r="B757" s="37">
        <f>ROW()-ROW(Final_manabou_kanji_select[#Headers])</f>
        <v>755</v>
      </c>
      <c r="C75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7" s="87" t="e">
        <f>VLOOKUP(Final_manabou_kanji_select[[#This Row],[Kanji no.]],Raw_data_N2_Kanji[[Sr. no.]:[Lecture_no]],3,0)</f>
        <v>#N/A</v>
      </c>
      <c r="E757" s="87" t="e">
        <f>VLOOKUP(Final_manabou_kanji_select[[#This Row],[Kanji no.]],Final_manabou_kanji[[Sr. no.]:[Meaning]],3,0)</f>
        <v>#N/A</v>
      </c>
      <c r="F757" s="32" t="e">
        <f>VLOOKUP(Final_manabou_kanji_select[[#This Row],[Kanji no.]],Final_manabou_kanji[[Sr. no.]:[Meaning]],4,0)</f>
        <v>#N/A</v>
      </c>
      <c r="G757" s="87" t="e">
        <f>VLOOKUP(Final_manabou_kanji_select[[#This Row],[Kanji no.]],Final_manabou_kanji[[Sr. no.]:[Meaning]],5,0)</f>
        <v>#N/A</v>
      </c>
      <c r="H757" t="e">
        <f>VLOOKUP(Final_manabou_kanji_select[[#This Row],[Kanji no.]],Final_manabou_kanji[[Sr. no.]:[Meaning]],7,0)</f>
        <v>#N/A</v>
      </c>
      <c r="I757" t="e">
        <f>VLOOKUP(Final_manabou_kanji_select[[#This Row],[Kanji no.]],Final_manabou_kanji[[Sr. no.]:[Meaning]],8,0)</f>
        <v>#N/A</v>
      </c>
    </row>
    <row r="758" spans="2:9" ht="14.25" customHeight="1" x14ac:dyDescent="0.3">
      <c r="B758" s="37">
        <f>ROW()-ROW(Final_manabou_kanji_select[#Headers])</f>
        <v>756</v>
      </c>
      <c r="C75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8" s="87" t="e">
        <f>VLOOKUP(Final_manabou_kanji_select[[#This Row],[Kanji no.]],Raw_data_N2_Kanji[[Sr. no.]:[Lecture_no]],3,0)</f>
        <v>#N/A</v>
      </c>
      <c r="E758" s="87" t="e">
        <f>VLOOKUP(Final_manabou_kanji_select[[#This Row],[Kanji no.]],Final_manabou_kanji[[Sr. no.]:[Meaning]],3,0)</f>
        <v>#N/A</v>
      </c>
      <c r="F758" s="32" t="e">
        <f>VLOOKUP(Final_manabou_kanji_select[[#This Row],[Kanji no.]],Final_manabou_kanji[[Sr. no.]:[Meaning]],4,0)</f>
        <v>#N/A</v>
      </c>
      <c r="G758" s="87" t="e">
        <f>VLOOKUP(Final_manabou_kanji_select[[#This Row],[Kanji no.]],Final_manabou_kanji[[Sr. no.]:[Meaning]],5,0)</f>
        <v>#N/A</v>
      </c>
      <c r="H758" t="e">
        <f>VLOOKUP(Final_manabou_kanji_select[[#This Row],[Kanji no.]],Final_manabou_kanji[[Sr. no.]:[Meaning]],7,0)</f>
        <v>#N/A</v>
      </c>
      <c r="I758" t="e">
        <f>VLOOKUP(Final_manabou_kanji_select[[#This Row],[Kanji no.]],Final_manabou_kanji[[Sr. no.]:[Meaning]],8,0)</f>
        <v>#N/A</v>
      </c>
    </row>
    <row r="759" spans="2:9" ht="14.25" customHeight="1" x14ac:dyDescent="0.3">
      <c r="B759" s="37">
        <f>ROW()-ROW(Final_manabou_kanji_select[#Headers])</f>
        <v>757</v>
      </c>
      <c r="C75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59" s="87" t="e">
        <f>VLOOKUP(Final_manabou_kanji_select[[#This Row],[Kanji no.]],Raw_data_N2_Kanji[[Sr. no.]:[Lecture_no]],3,0)</f>
        <v>#N/A</v>
      </c>
      <c r="E759" s="87" t="e">
        <f>VLOOKUP(Final_manabou_kanji_select[[#This Row],[Kanji no.]],Final_manabou_kanji[[Sr. no.]:[Meaning]],3,0)</f>
        <v>#N/A</v>
      </c>
      <c r="F759" s="32" t="e">
        <f>VLOOKUP(Final_manabou_kanji_select[[#This Row],[Kanji no.]],Final_manabou_kanji[[Sr. no.]:[Meaning]],4,0)</f>
        <v>#N/A</v>
      </c>
      <c r="G759" s="87" t="e">
        <f>VLOOKUP(Final_manabou_kanji_select[[#This Row],[Kanji no.]],Final_manabou_kanji[[Sr. no.]:[Meaning]],5,0)</f>
        <v>#N/A</v>
      </c>
      <c r="H759" t="e">
        <f>VLOOKUP(Final_manabou_kanji_select[[#This Row],[Kanji no.]],Final_manabou_kanji[[Sr. no.]:[Meaning]],7,0)</f>
        <v>#N/A</v>
      </c>
      <c r="I759" t="e">
        <f>VLOOKUP(Final_manabou_kanji_select[[#This Row],[Kanji no.]],Final_manabou_kanji[[Sr. no.]:[Meaning]],8,0)</f>
        <v>#N/A</v>
      </c>
    </row>
    <row r="760" spans="2:9" ht="14.25" customHeight="1" x14ac:dyDescent="0.3">
      <c r="B760" s="37">
        <f>ROW()-ROW(Final_manabou_kanji_select[#Headers])</f>
        <v>758</v>
      </c>
      <c r="C76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0" s="87" t="e">
        <f>VLOOKUP(Final_manabou_kanji_select[[#This Row],[Kanji no.]],Raw_data_N2_Kanji[[Sr. no.]:[Lecture_no]],3,0)</f>
        <v>#N/A</v>
      </c>
      <c r="E760" s="87" t="e">
        <f>VLOOKUP(Final_manabou_kanji_select[[#This Row],[Kanji no.]],Final_manabou_kanji[[Sr. no.]:[Meaning]],3,0)</f>
        <v>#N/A</v>
      </c>
      <c r="F760" s="32" t="e">
        <f>VLOOKUP(Final_manabou_kanji_select[[#This Row],[Kanji no.]],Final_manabou_kanji[[Sr. no.]:[Meaning]],4,0)</f>
        <v>#N/A</v>
      </c>
      <c r="G760" s="87" t="e">
        <f>VLOOKUP(Final_manabou_kanji_select[[#This Row],[Kanji no.]],Final_manabou_kanji[[Sr. no.]:[Meaning]],5,0)</f>
        <v>#N/A</v>
      </c>
      <c r="H760" t="e">
        <f>VLOOKUP(Final_manabou_kanji_select[[#This Row],[Kanji no.]],Final_manabou_kanji[[Sr. no.]:[Meaning]],7,0)</f>
        <v>#N/A</v>
      </c>
      <c r="I760" t="e">
        <f>VLOOKUP(Final_manabou_kanji_select[[#This Row],[Kanji no.]],Final_manabou_kanji[[Sr. no.]:[Meaning]],8,0)</f>
        <v>#N/A</v>
      </c>
    </row>
    <row r="761" spans="2:9" ht="14.25" customHeight="1" x14ac:dyDescent="0.3">
      <c r="B761" s="37">
        <f>ROW()-ROW(Final_manabou_kanji_select[#Headers])</f>
        <v>759</v>
      </c>
      <c r="C76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1" s="87" t="e">
        <f>VLOOKUP(Final_manabou_kanji_select[[#This Row],[Kanji no.]],Raw_data_N2_Kanji[[Sr. no.]:[Lecture_no]],3,0)</f>
        <v>#N/A</v>
      </c>
      <c r="E761" s="87" t="e">
        <f>VLOOKUP(Final_manabou_kanji_select[[#This Row],[Kanji no.]],Final_manabou_kanji[[Sr. no.]:[Meaning]],3,0)</f>
        <v>#N/A</v>
      </c>
      <c r="F761" s="32" t="e">
        <f>VLOOKUP(Final_manabou_kanji_select[[#This Row],[Kanji no.]],Final_manabou_kanji[[Sr. no.]:[Meaning]],4,0)</f>
        <v>#N/A</v>
      </c>
      <c r="G761" s="87" t="e">
        <f>VLOOKUP(Final_manabou_kanji_select[[#This Row],[Kanji no.]],Final_manabou_kanji[[Sr. no.]:[Meaning]],5,0)</f>
        <v>#N/A</v>
      </c>
      <c r="H761" t="e">
        <f>VLOOKUP(Final_manabou_kanji_select[[#This Row],[Kanji no.]],Final_manabou_kanji[[Sr. no.]:[Meaning]],7,0)</f>
        <v>#N/A</v>
      </c>
      <c r="I761" t="e">
        <f>VLOOKUP(Final_manabou_kanji_select[[#This Row],[Kanji no.]],Final_manabou_kanji[[Sr. no.]:[Meaning]],8,0)</f>
        <v>#N/A</v>
      </c>
    </row>
    <row r="762" spans="2:9" ht="14.25" customHeight="1" x14ac:dyDescent="0.3">
      <c r="B762" s="37">
        <f>ROW()-ROW(Final_manabou_kanji_select[#Headers])</f>
        <v>760</v>
      </c>
      <c r="C76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2" s="87" t="e">
        <f>VLOOKUP(Final_manabou_kanji_select[[#This Row],[Kanji no.]],Raw_data_N2_Kanji[[Sr. no.]:[Lecture_no]],3,0)</f>
        <v>#N/A</v>
      </c>
      <c r="E762" s="87" t="e">
        <f>VLOOKUP(Final_manabou_kanji_select[[#This Row],[Kanji no.]],Final_manabou_kanji[[Sr. no.]:[Meaning]],3,0)</f>
        <v>#N/A</v>
      </c>
      <c r="F762" s="32" t="e">
        <f>VLOOKUP(Final_manabou_kanji_select[[#This Row],[Kanji no.]],Final_manabou_kanji[[Sr. no.]:[Meaning]],4,0)</f>
        <v>#N/A</v>
      </c>
      <c r="G762" s="87" t="e">
        <f>VLOOKUP(Final_manabou_kanji_select[[#This Row],[Kanji no.]],Final_manabou_kanji[[Sr. no.]:[Meaning]],5,0)</f>
        <v>#N/A</v>
      </c>
      <c r="H762" t="e">
        <f>VLOOKUP(Final_manabou_kanji_select[[#This Row],[Kanji no.]],Final_manabou_kanji[[Sr. no.]:[Meaning]],7,0)</f>
        <v>#N/A</v>
      </c>
      <c r="I762" t="e">
        <f>VLOOKUP(Final_manabou_kanji_select[[#This Row],[Kanji no.]],Final_manabou_kanji[[Sr. no.]:[Meaning]],8,0)</f>
        <v>#N/A</v>
      </c>
    </row>
    <row r="763" spans="2:9" ht="14.25" customHeight="1" x14ac:dyDescent="0.3">
      <c r="B763" s="37">
        <f>ROW()-ROW(Final_manabou_kanji_select[#Headers])</f>
        <v>761</v>
      </c>
      <c r="C76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3" s="87" t="e">
        <f>VLOOKUP(Final_manabou_kanji_select[[#This Row],[Kanji no.]],Raw_data_N2_Kanji[[Sr. no.]:[Lecture_no]],3,0)</f>
        <v>#N/A</v>
      </c>
      <c r="E763" s="87" t="e">
        <f>VLOOKUP(Final_manabou_kanji_select[[#This Row],[Kanji no.]],Final_manabou_kanji[[Sr. no.]:[Meaning]],3,0)</f>
        <v>#N/A</v>
      </c>
      <c r="F763" s="32" t="e">
        <f>VLOOKUP(Final_manabou_kanji_select[[#This Row],[Kanji no.]],Final_manabou_kanji[[Sr. no.]:[Meaning]],4,0)</f>
        <v>#N/A</v>
      </c>
      <c r="G763" s="87" t="e">
        <f>VLOOKUP(Final_manabou_kanji_select[[#This Row],[Kanji no.]],Final_manabou_kanji[[Sr. no.]:[Meaning]],5,0)</f>
        <v>#N/A</v>
      </c>
      <c r="H763" t="e">
        <f>VLOOKUP(Final_manabou_kanji_select[[#This Row],[Kanji no.]],Final_manabou_kanji[[Sr. no.]:[Meaning]],7,0)</f>
        <v>#N/A</v>
      </c>
      <c r="I763" t="e">
        <f>VLOOKUP(Final_manabou_kanji_select[[#This Row],[Kanji no.]],Final_manabou_kanji[[Sr. no.]:[Meaning]],8,0)</f>
        <v>#N/A</v>
      </c>
    </row>
    <row r="764" spans="2:9" ht="14.25" customHeight="1" x14ac:dyDescent="0.3">
      <c r="B764" s="37">
        <f>ROW()-ROW(Final_manabou_kanji_select[#Headers])</f>
        <v>762</v>
      </c>
      <c r="C76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4" s="87" t="e">
        <f>VLOOKUP(Final_manabou_kanji_select[[#This Row],[Kanji no.]],Raw_data_N2_Kanji[[Sr. no.]:[Lecture_no]],3,0)</f>
        <v>#N/A</v>
      </c>
      <c r="E764" s="87" t="e">
        <f>VLOOKUP(Final_manabou_kanji_select[[#This Row],[Kanji no.]],Final_manabou_kanji[[Sr. no.]:[Meaning]],3,0)</f>
        <v>#N/A</v>
      </c>
      <c r="F764" s="32" t="e">
        <f>VLOOKUP(Final_manabou_kanji_select[[#This Row],[Kanji no.]],Final_manabou_kanji[[Sr. no.]:[Meaning]],4,0)</f>
        <v>#N/A</v>
      </c>
      <c r="G764" s="87" t="e">
        <f>VLOOKUP(Final_manabou_kanji_select[[#This Row],[Kanji no.]],Final_manabou_kanji[[Sr. no.]:[Meaning]],5,0)</f>
        <v>#N/A</v>
      </c>
      <c r="H764" t="e">
        <f>VLOOKUP(Final_manabou_kanji_select[[#This Row],[Kanji no.]],Final_manabou_kanji[[Sr. no.]:[Meaning]],7,0)</f>
        <v>#N/A</v>
      </c>
      <c r="I764" t="e">
        <f>VLOOKUP(Final_manabou_kanji_select[[#This Row],[Kanji no.]],Final_manabou_kanji[[Sr. no.]:[Meaning]],8,0)</f>
        <v>#N/A</v>
      </c>
    </row>
    <row r="765" spans="2:9" ht="14.25" customHeight="1" x14ac:dyDescent="0.3">
      <c r="B765" s="37">
        <f>ROW()-ROW(Final_manabou_kanji_select[#Headers])</f>
        <v>763</v>
      </c>
      <c r="C76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5" s="87" t="e">
        <f>VLOOKUP(Final_manabou_kanji_select[[#This Row],[Kanji no.]],Raw_data_N2_Kanji[[Sr. no.]:[Lecture_no]],3,0)</f>
        <v>#N/A</v>
      </c>
      <c r="E765" s="87" t="e">
        <f>VLOOKUP(Final_manabou_kanji_select[[#This Row],[Kanji no.]],Final_manabou_kanji[[Sr. no.]:[Meaning]],3,0)</f>
        <v>#N/A</v>
      </c>
      <c r="F765" s="32" t="e">
        <f>VLOOKUP(Final_manabou_kanji_select[[#This Row],[Kanji no.]],Final_manabou_kanji[[Sr. no.]:[Meaning]],4,0)</f>
        <v>#N/A</v>
      </c>
      <c r="G765" s="87" t="e">
        <f>VLOOKUP(Final_manabou_kanji_select[[#This Row],[Kanji no.]],Final_manabou_kanji[[Sr. no.]:[Meaning]],5,0)</f>
        <v>#N/A</v>
      </c>
      <c r="H765" t="e">
        <f>VLOOKUP(Final_manabou_kanji_select[[#This Row],[Kanji no.]],Final_manabou_kanji[[Sr. no.]:[Meaning]],7,0)</f>
        <v>#N/A</v>
      </c>
      <c r="I765" t="e">
        <f>VLOOKUP(Final_manabou_kanji_select[[#This Row],[Kanji no.]],Final_manabou_kanji[[Sr. no.]:[Meaning]],8,0)</f>
        <v>#N/A</v>
      </c>
    </row>
    <row r="766" spans="2:9" ht="14.25" customHeight="1" x14ac:dyDescent="0.3">
      <c r="B766" s="37">
        <f>ROW()-ROW(Final_manabou_kanji_select[#Headers])</f>
        <v>764</v>
      </c>
      <c r="C76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6" s="87" t="e">
        <f>VLOOKUP(Final_manabou_kanji_select[[#This Row],[Kanji no.]],Raw_data_N2_Kanji[[Sr. no.]:[Lecture_no]],3,0)</f>
        <v>#N/A</v>
      </c>
      <c r="E766" s="87" t="e">
        <f>VLOOKUP(Final_manabou_kanji_select[[#This Row],[Kanji no.]],Final_manabou_kanji[[Sr. no.]:[Meaning]],3,0)</f>
        <v>#N/A</v>
      </c>
      <c r="F766" s="32" t="e">
        <f>VLOOKUP(Final_manabou_kanji_select[[#This Row],[Kanji no.]],Final_manabou_kanji[[Sr. no.]:[Meaning]],4,0)</f>
        <v>#N/A</v>
      </c>
      <c r="G766" s="87" t="e">
        <f>VLOOKUP(Final_manabou_kanji_select[[#This Row],[Kanji no.]],Final_manabou_kanji[[Sr. no.]:[Meaning]],5,0)</f>
        <v>#N/A</v>
      </c>
      <c r="H766" t="e">
        <f>VLOOKUP(Final_manabou_kanji_select[[#This Row],[Kanji no.]],Final_manabou_kanji[[Sr. no.]:[Meaning]],7,0)</f>
        <v>#N/A</v>
      </c>
      <c r="I766" t="e">
        <f>VLOOKUP(Final_manabou_kanji_select[[#This Row],[Kanji no.]],Final_manabou_kanji[[Sr. no.]:[Meaning]],8,0)</f>
        <v>#N/A</v>
      </c>
    </row>
    <row r="767" spans="2:9" ht="14.25" customHeight="1" x14ac:dyDescent="0.3">
      <c r="B767" s="37">
        <f>ROW()-ROW(Final_manabou_kanji_select[#Headers])</f>
        <v>765</v>
      </c>
      <c r="C76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7" s="87" t="e">
        <f>VLOOKUP(Final_manabou_kanji_select[[#This Row],[Kanji no.]],Raw_data_N2_Kanji[[Sr. no.]:[Lecture_no]],3,0)</f>
        <v>#N/A</v>
      </c>
      <c r="E767" s="87" t="e">
        <f>VLOOKUP(Final_manabou_kanji_select[[#This Row],[Kanji no.]],Final_manabou_kanji[[Sr. no.]:[Meaning]],3,0)</f>
        <v>#N/A</v>
      </c>
      <c r="F767" s="32" t="e">
        <f>VLOOKUP(Final_manabou_kanji_select[[#This Row],[Kanji no.]],Final_manabou_kanji[[Sr. no.]:[Meaning]],4,0)</f>
        <v>#N/A</v>
      </c>
      <c r="G767" s="87" t="e">
        <f>VLOOKUP(Final_manabou_kanji_select[[#This Row],[Kanji no.]],Final_manabou_kanji[[Sr. no.]:[Meaning]],5,0)</f>
        <v>#N/A</v>
      </c>
      <c r="H767" t="e">
        <f>VLOOKUP(Final_manabou_kanji_select[[#This Row],[Kanji no.]],Final_manabou_kanji[[Sr. no.]:[Meaning]],7,0)</f>
        <v>#N/A</v>
      </c>
      <c r="I767" t="e">
        <f>VLOOKUP(Final_manabou_kanji_select[[#This Row],[Kanji no.]],Final_manabou_kanji[[Sr. no.]:[Meaning]],8,0)</f>
        <v>#N/A</v>
      </c>
    </row>
    <row r="768" spans="2:9" ht="14.25" customHeight="1" x14ac:dyDescent="0.3">
      <c r="B768" s="37">
        <f>ROW()-ROW(Final_manabou_kanji_select[#Headers])</f>
        <v>766</v>
      </c>
      <c r="C76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8" s="87" t="e">
        <f>VLOOKUP(Final_manabou_kanji_select[[#This Row],[Kanji no.]],Raw_data_N2_Kanji[[Sr. no.]:[Lecture_no]],3,0)</f>
        <v>#N/A</v>
      </c>
      <c r="E768" s="87" t="e">
        <f>VLOOKUP(Final_manabou_kanji_select[[#This Row],[Kanji no.]],Final_manabou_kanji[[Sr. no.]:[Meaning]],3,0)</f>
        <v>#N/A</v>
      </c>
      <c r="F768" s="32" t="e">
        <f>VLOOKUP(Final_manabou_kanji_select[[#This Row],[Kanji no.]],Final_manabou_kanji[[Sr. no.]:[Meaning]],4,0)</f>
        <v>#N/A</v>
      </c>
      <c r="G768" s="87" t="e">
        <f>VLOOKUP(Final_manabou_kanji_select[[#This Row],[Kanji no.]],Final_manabou_kanji[[Sr. no.]:[Meaning]],5,0)</f>
        <v>#N/A</v>
      </c>
      <c r="H768" t="e">
        <f>VLOOKUP(Final_manabou_kanji_select[[#This Row],[Kanji no.]],Final_manabou_kanji[[Sr. no.]:[Meaning]],7,0)</f>
        <v>#N/A</v>
      </c>
      <c r="I768" t="e">
        <f>VLOOKUP(Final_manabou_kanji_select[[#This Row],[Kanji no.]],Final_manabou_kanji[[Sr. no.]:[Meaning]],8,0)</f>
        <v>#N/A</v>
      </c>
    </row>
    <row r="769" spans="2:9" ht="14.25" customHeight="1" x14ac:dyDescent="0.3">
      <c r="B769" s="37">
        <f>ROW()-ROW(Final_manabou_kanji_select[#Headers])</f>
        <v>767</v>
      </c>
      <c r="C76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69" s="87" t="e">
        <f>VLOOKUP(Final_manabou_kanji_select[[#This Row],[Kanji no.]],Raw_data_N2_Kanji[[Sr. no.]:[Lecture_no]],3,0)</f>
        <v>#N/A</v>
      </c>
      <c r="E769" s="87" t="e">
        <f>VLOOKUP(Final_manabou_kanji_select[[#This Row],[Kanji no.]],Final_manabou_kanji[[Sr. no.]:[Meaning]],3,0)</f>
        <v>#N/A</v>
      </c>
      <c r="F769" s="32" t="e">
        <f>VLOOKUP(Final_manabou_kanji_select[[#This Row],[Kanji no.]],Final_manabou_kanji[[Sr. no.]:[Meaning]],4,0)</f>
        <v>#N/A</v>
      </c>
      <c r="G769" s="87" t="e">
        <f>VLOOKUP(Final_manabou_kanji_select[[#This Row],[Kanji no.]],Final_manabou_kanji[[Sr. no.]:[Meaning]],5,0)</f>
        <v>#N/A</v>
      </c>
      <c r="H769" t="e">
        <f>VLOOKUP(Final_manabou_kanji_select[[#This Row],[Kanji no.]],Final_manabou_kanji[[Sr. no.]:[Meaning]],7,0)</f>
        <v>#N/A</v>
      </c>
      <c r="I769" t="e">
        <f>VLOOKUP(Final_manabou_kanji_select[[#This Row],[Kanji no.]],Final_manabou_kanji[[Sr. no.]:[Meaning]],8,0)</f>
        <v>#N/A</v>
      </c>
    </row>
    <row r="770" spans="2:9" ht="14.25" customHeight="1" x14ac:dyDescent="0.3">
      <c r="B770" s="37">
        <f>ROW()-ROW(Final_manabou_kanji_select[#Headers])</f>
        <v>768</v>
      </c>
      <c r="C77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0" s="87" t="e">
        <f>VLOOKUP(Final_manabou_kanji_select[[#This Row],[Kanji no.]],Raw_data_N2_Kanji[[Sr. no.]:[Lecture_no]],3,0)</f>
        <v>#N/A</v>
      </c>
      <c r="E770" s="87" t="e">
        <f>VLOOKUP(Final_manabou_kanji_select[[#This Row],[Kanji no.]],Final_manabou_kanji[[Sr. no.]:[Meaning]],3,0)</f>
        <v>#N/A</v>
      </c>
      <c r="F770" s="32" t="e">
        <f>VLOOKUP(Final_manabou_kanji_select[[#This Row],[Kanji no.]],Final_manabou_kanji[[Sr. no.]:[Meaning]],4,0)</f>
        <v>#N/A</v>
      </c>
      <c r="G770" s="87" t="e">
        <f>VLOOKUP(Final_manabou_kanji_select[[#This Row],[Kanji no.]],Final_manabou_kanji[[Sr. no.]:[Meaning]],5,0)</f>
        <v>#N/A</v>
      </c>
      <c r="H770" t="e">
        <f>VLOOKUP(Final_manabou_kanji_select[[#This Row],[Kanji no.]],Final_manabou_kanji[[Sr. no.]:[Meaning]],7,0)</f>
        <v>#N/A</v>
      </c>
      <c r="I770" t="e">
        <f>VLOOKUP(Final_manabou_kanji_select[[#This Row],[Kanji no.]],Final_manabou_kanji[[Sr. no.]:[Meaning]],8,0)</f>
        <v>#N/A</v>
      </c>
    </row>
    <row r="771" spans="2:9" ht="14.25" customHeight="1" x14ac:dyDescent="0.3">
      <c r="B771" s="37">
        <f>ROW()-ROW(Final_manabou_kanji_select[#Headers])</f>
        <v>769</v>
      </c>
      <c r="C77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1" s="87" t="e">
        <f>VLOOKUP(Final_manabou_kanji_select[[#This Row],[Kanji no.]],Raw_data_N2_Kanji[[Sr. no.]:[Lecture_no]],3,0)</f>
        <v>#N/A</v>
      </c>
      <c r="E771" s="87" t="e">
        <f>VLOOKUP(Final_manabou_kanji_select[[#This Row],[Kanji no.]],Final_manabou_kanji[[Sr. no.]:[Meaning]],3,0)</f>
        <v>#N/A</v>
      </c>
      <c r="F771" s="32" t="e">
        <f>VLOOKUP(Final_manabou_kanji_select[[#This Row],[Kanji no.]],Final_manabou_kanji[[Sr. no.]:[Meaning]],4,0)</f>
        <v>#N/A</v>
      </c>
      <c r="G771" s="87" t="e">
        <f>VLOOKUP(Final_manabou_kanji_select[[#This Row],[Kanji no.]],Final_manabou_kanji[[Sr. no.]:[Meaning]],5,0)</f>
        <v>#N/A</v>
      </c>
      <c r="H771" t="e">
        <f>VLOOKUP(Final_manabou_kanji_select[[#This Row],[Kanji no.]],Final_manabou_kanji[[Sr. no.]:[Meaning]],7,0)</f>
        <v>#N/A</v>
      </c>
      <c r="I771" t="e">
        <f>VLOOKUP(Final_manabou_kanji_select[[#This Row],[Kanji no.]],Final_manabou_kanji[[Sr. no.]:[Meaning]],8,0)</f>
        <v>#N/A</v>
      </c>
    </row>
    <row r="772" spans="2:9" ht="14.25" customHeight="1" x14ac:dyDescent="0.3">
      <c r="B772" s="37">
        <f>ROW()-ROW(Final_manabou_kanji_select[#Headers])</f>
        <v>770</v>
      </c>
      <c r="C77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2" s="87" t="e">
        <f>VLOOKUP(Final_manabou_kanji_select[[#This Row],[Kanji no.]],Raw_data_N2_Kanji[[Sr. no.]:[Lecture_no]],3,0)</f>
        <v>#N/A</v>
      </c>
      <c r="E772" s="87" t="e">
        <f>VLOOKUP(Final_manabou_kanji_select[[#This Row],[Kanji no.]],Final_manabou_kanji[[Sr. no.]:[Meaning]],3,0)</f>
        <v>#N/A</v>
      </c>
      <c r="F772" s="32" t="e">
        <f>VLOOKUP(Final_manabou_kanji_select[[#This Row],[Kanji no.]],Final_manabou_kanji[[Sr. no.]:[Meaning]],4,0)</f>
        <v>#N/A</v>
      </c>
      <c r="G772" s="87" t="e">
        <f>VLOOKUP(Final_manabou_kanji_select[[#This Row],[Kanji no.]],Final_manabou_kanji[[Sr. no.]:[Meaning]],5,0)</f>
        <v>#N/A</v>
      </c>
      <c r="H772" t="e">
        <f>VLOOKUP(Final_manabou_kanji_select[[#This Row],[Kanji no.]],Final_manabou_kanji[[Sr. no.]:[Meaning]],7,0)</f>
        <v>#N/A</v>
      </c>
      <c r="I772" t="e">
        <f>VLOOKUP(Final_manabou_kanji_select[[#This Row],[Kanji no.]],Final_manabou_kanji[[Sr. no.]:[Meaning]],8,0)</f>
        <v>#N/A</v>
      </c>
    </row>
    <row r="773" spans="2:9" ht="14.25" customHeight="1" x14ac:dyDescent="0.3">
      <c r="B773" s="37">
        <f>ROW()-ROW(Final_manabou_kanji_select[#Headers])</f>
        <v>771</v>
      </c>
      <c r="C77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3" s="87" t="e">
        <f>VLOOKUP(Final_manabou_kanji_select[[#This Row],[Kanji no.]],Raw_data_N2_Kanji[[Sr. no.]:[Lecture_no]],3,0)</f>
        <v>#N/A</v>
      </c>
      <c r="E773" s="87" t="e">
        <f>VLOOKUP(Final_manabou_kanji_select[[#This Row],[Kanji no.]],Final_manabou_kanji[[Sr. no.]:[Meaning]],3,0)</f>
        <v>#N/A</v>
      </c>
      <c r="F773" s="32" t="e">
        <f>VLOOKUP(Final_manabou_kanji_select[[#This Row],[Kanji no.]],Final_manabou_kanji[[Sr. no.]:[Meaning]],4,0)</f>
        <v>#N/A</v>
      </c>
      <c r="G773" s="87" t="e">
        <f>VLOOKUP(Final_manabou_kanji_select[[#This Row],[Kanji no.]],Final_manabou_kanji[[Sr. no.]:[Meaning]],5,0)</f>
        <v>#N/A</v>
      </c>
      <c r="H773" t="e">
        <f>VLOOKUP(Final_manabou_kanji_select[[#This Row],[Kanji no.]],Final_manabou_kanji[[Sr. no.]:[Meaning]],7,0)</f>
        <v>#N/A</v>
      </c>
      <c r="I773" t="e">
        <f>VLOOKUP(Final_manabou_kanji_select[[#This Row],[Kanji no.]],Final_manabou_kanji[[Sr. no.]:[Meaning]],8,0)</f>
        <v>#N/A</v>
      </c>
    </row>
    <row r="774" spans="2:9" ht="14.25" customHeight="1" x14ac:dyDescent="0.3">
      <c r="B774" s="37">
        <f>ROW()-ROW(Final_manabou_kanji_select[#Headers])</f>
        <v>772</v>
      </c>
      <c r="C77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4" s="87" t="e">
        <f>VLOOKUP(Final_manabou_kanji_select[[#This Row],[Kanji no.]],Raw_data_N2_Kanji[[Sr. no.]:[Lecture_no]],3,0)</f>
        <v>#N/A</v>
      </c>
      <c r="E774" s="87" t="e">
        <f>VLOOKUP(Final_manabou_kanji_select[[#This Row],[Kanji no.]],Final_manabou_kanji[[Sr. no.]:[Meaning]],3,0)</f>
        <v>#N/A</v>
      </c>
      <c r="F774" s="32" t="e">
        <f>VLOOKUP(Final_manabou_kanji_select[[#This Row],[Kanji no.]],Final_manabou_kanji[[Sr. no.]:[Meaning]],4,0)</f>
        <v>#N/A</v>
      </c>
      <c r="G774" s="87" t="e">
        <f>VLOOKUP(Final_manabou_kanji_select[[#This Row],[Kanji no.]],Final_manabou_kanji[[Sr. no.]:[Meaning]],5,0)</f>
        <v>#N/A</v>
      </c>
      <c r="H774" t="e">
        <f>VLOOKUP(Final_manabou_kanji_select[[#This Row],[Kanji no.]],Final_manabou_kanji[[Sr. no.]:[Meaning]],7,0)</f>
        <v>#N/A</v>
      </c>
      <c r="I774" t="e">
        <f>VLOOKUP(Final_manabou_kanji_select[[#This Row],[Kanji no.]],Final_manabou_kanji[[Sr. no.]:[Meaning]],8,0)</f>
        <v>#N/A</v>
      </c>
    </row>
    <row r="775" spans="2:9" ht="14.25" customHeight="1" x14ac:dyDescent="0.3">
      <c r="B775" s="37">
        <f>ROW()-ROW(Final_manabou_kanji_select[#Headers])</f>
        <v>773</v>
      </c>
      <c r="C77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5" s="87" t="e">
        <f>VLOOKUP(Final_manabou_kanji_select[[#This Row],[Kanji no.]],Raw_data_N2_Kanji[[Sr. no.]:[Lecture_no]],3,0)</f>
        <v>#N/A</v>
      </c>
      <c r="E775" s="87" t="e">
        <f>VLOOKUP(Final_manabou_kanji_select[[#This Row],[Kanji no.]],Final_manabou_kanji[[Sr. no.]:[Meaning]],3,0)</f>
        <v>#N/A</v>
      </c>
      <c r="F775" s="32" t="e">
        <f>VLOOKUP(Final_manabou_kanji_select[[#This Row],[Kanji no.]],Final_manabou_kanji[[Sr. no.]:[Meaning]],4,0)</f>
        <v>#N/A</v>
      </c>
      <c r="G775" s="87" t="e">
        <f>VLOOKUP(Final_manabou_kanji_select[[#This Row],[Kanji no.]],Final_manabou_kanji[[Sr. no.]:[Meaning]],5,0)</f>
        <v>#N/A</v>
      </c>
      <c r="H775" t="e">
        <f>VLOOKUP(Final_manabou_kanji_select[[#This Row],[Kanji no.]],Final_manabou_kanji[[Sr. no.]:[Meaning]],7,0)</f>
        <v>#N/A</v>
      </c>
      <c r="I775" t="e">
        <f>VLOOKUP(Final_manabou_kanji_select[[#This Row],[Kanji no.]],Final_manabou_kanji[[Sr. no.]:[Meaning]],8,0)</f>
        <v>#N/A</v>
      </c>
    </row>
    <row r="776" spans="2:9" ht="14.25" customHeight="1" x14ac:dyDescent="0.3">
      <c r="B776" s="37">
        <f>ROW()-ROW(Final_manabou_kanji_select[#Headers])</f>
        <v>774</v>
      </c>
      <c r="C77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6" s="87" t="e">
        <f>VLOOKUP(Final_manabou_kanji_select[[#This Row],[Kanji no.]],Raw_data_N2_Kanji[[Sr. no.]:[Lecture_no]],3,0)</f>
        <v>#N/A</v>
      </c>
      <c r="E776" s="87" t="e">
        <f>VLOOKUP(Final_manabou_kanji_select[[#This Row],[Kanji no.]],Final_manabou_kanji[[Sr. no.]:[Meaning]],3,0)</f>
        <v>#N/A</v>
      </c>
      <c r="F776" s="32" t="e">
        <f>VLOOKUP(Final_manabou_kanji_select[[#This Row],[Kanji no.]],Final_manabou_kanji[[Sr. no.]:[Meaning]],4,0)</f>
        <v>#N/A</v>
      </c>
      <c r="G776" s="87" t="e">
        <f>VLOOKUP(Final_manabou_kanji_select[[#This Row],[Kanji no.]],Final_manabou_kanji[[Sr. no.]:[Meaning]],5,0)</f>
        <v>#N/A</v>
      </c>
      <c r="H776" t="e">
        <f>VLOOKUP(Final_manabou_kanji_select[[#This Row],[Kanji no.]],Final_manabou_kanji[[Sr. no.]:[Meaning]],7,0)</f>
        <v>#N/A</v>
      </c>
      <c r="I776" t="e">
        <f>VLOOKUP(Final_manabou_kanji_select[[#This Row],[Kanji no.]],Final_manabou_kanji[[Sr. no.]:[Meaning]],8,0)</f>
        <v>#N/A</v>
      </c>
    </row>
    <row r="777" spans="2:9" ht="14.25" customHeight="1" x14ac:dyDescent="0.3">
      <c r="B777" s="37">
        <f>ROW()-ROW(Final_manabou_kanji_select[#Headers])</f>
        <v>775</v>
      </c>
      <c r="C77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7" s="87" t="e">
        <f>VLOOKUP(Final_manabou_kanji_select[[#This Row],[Kanji no.]],Raw_data_N2_Kanji[[Sr. no.]:[Lecture_no]],3,0)</f>
        <v>#N/A</v>
      </c>
      <c r="E777" s="87" t="e">
        <f>VLOOKUP(Final_manabou_kanji_select[[#This Row],[Kanji no.]],Final_manabou_kanji[[Sr. no.]:[Meaning]],3,0)</f>
        <v>#N/A</v>
      </c>
      <c r="F777" s="32" t="e">
        <f>VLOOKUP(Final_manabou_kanji_select[[#This Row],[Kanji no.]],Final_manabou_kanji[[Sr. no.]:[Meaning]],4,0)</f>
        <v>#N/A</v>
      </c>
      <c r="G777" s="87" t="e">
        <f>VLOOKUP(Final_manabou_kanji_select[[#This Row],[Kanji no.]],Final_manabou_kanji[[Sr. no.]:[Meaning]],5,0)</f>
        <v>#N/A</v>
      </c>
      <c r="H777" t="e">
        <f>VLOOKUP(Final_manabou_kanji_select[[#This Row],[Kanji no.]],Final_manabou_kanji[[Sr. no.]:[Meaning]],7,0)</f>
        <v>#N/A</v>
      </c>
      <c r="I777" t="e">
        <f>VLOOKUP(Final_manabou_kanji_select[[#This Row],[Kanji no.]],Final_manabou_kanji[[Sr. no.]:[Meaning]],8,0)</f>
        <v>#N/A</v>
      </c>
    </row>
    <row r="778" spans="2:9" ht="14.25" customHeight="1" x14ac:dyDescent="0.3">
      <c r="B778" s="37">
        <f>ROW()-ROW(Final_manabou_kanji_select[#Headers])</f>
        <v>776</v>
      </c>
      <c r="C77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8" s="87" t="e">
        <f>VLOOKUP(Final_manabou_kanji_select[[#This Row],[Kanji no.]],Raw_data_N2_Kanji[[Sr. no.]:[Lecture_no]],3,0)</f>
        <v>#N/A</v>
      </c>
      <c r="E778" s="87" t="e">
        <f>VLOOKUP(Final_manabou_kanji_select[[#This Row],[Kanji no.]],Final_manabou_kanji[[Sr. no.]:[Meaning]],3,0)</f>
        <v>#N/A</v>
      </c>
      <c r="F778" s="32" t="e">
        <f>VLOOKUP(Final_manabou_kanji_select[[#This Row],[Kanji no.]],Final_manabou_kanji[[Sr. no.]:[Meaning]],4,0)</f>
        <v>#N/A</v>
      </c>
      <c r="G778" s="87" t="e">
        <f>VLOOKUP(Final_manabou_kanji_select[[#This Row],[Kanji no.]],Final_manabou_kanji[[Sr. no.]:[Meaning]],5,0)</f>
        <v>#N/A</v>
      </c>
      <c r="H778" t="e">
        <f>VLOOKUP(Final_manabou_kanji_select[[#This Row],[Kanji no.]],Final_manabou_kanji[[Sr. no.]:[Meaning]],7,0)</f>
        <v>#N/A</v>
      </c>
      <c r="I778" t="e">
        <f>VLOOKUP(Final_manabou_kanji_select[[#This Row],[Kanji no.]],Final_manabou_kanji[[Sr. no.]:[Meaning]],8,0)</f>
        <v>#N/A</v>
      </c>
    </row>
    <row r="779" spans="2:9" ht="14.25" customHeight="1" x14ac:dyDescent="0.3">
      <c r="B779" s="37">
        <f>ROW()-ROW(Final_manabou_kanji_select[#Headers])</f>
        <v>777</v>
      </c>
      <c r="C77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79" s="87" t="e">
        <f>VLOOKUP(Final_manabou_kanji_select[[#This Row],[Kanji no.]],Raw_data_N2_Kanji[[Sr. no.]:[Lecture_no]],3,0)</f>
        <v>#N/A</v>
      </c>
      <c r="E779" s="87" t="e">
        <f>VLOOKUP(Final_manabou_kanji_select[[#This Row],[Kanji no.]],Final_manabou_kanji[[Sr. no.]:[Meaning]],3,0)</f>
        <v>#N/A</v>
      </c>
      <c r="F779" s="32" t="e">
        <f>VLOOKUP(Final_manabou_kanji_select[[#This Row],[Kanji no.]],Final_manabou_kanji[[Sr. no.]:[Meaning]],4,0)</f>
        <v>#N/A</v>
      </c>
      <c r="G779" s="87" t="e">
        <f>VLOOKUP(Final_manabou_kanji_select[[#This Row],[Kanji no.]],Final_manabou_kanji[[Sr. no.]:[Meaning]],5,0)</f>
        <v>#N/A</v>
      </c>
      <c r="H779" t="e">
        <f>VLOOKUP(Final_manabou_kanji_select[[#This Row],[Kanji no.]],Final_manabou_kanji[[Sr. no.]:[Meaning]],7,0)</f>
        <v>#N/A</v>
      </c>
      <c r="I779" t="e">
        <f>VLOOKUP(Final_manabou_kanji_select[[#This Row],[Kanji no.]],Final_manabou_kanji[[Sr. no.]:[Meaning]],8,0)</f>
        <v>#N/A</v>
      </c>
    </row>
    <row r="780" spans="2:9" ht="14.25" customHeight="1" x14ac:dyDescent="0.3">
      <c r="B780" s="37">
        <f>ROW()-ROW(Final_manabou_kanji_select[#Headers])</f>
        <v>778</v>
      </c>
      <c r="C78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0" s="87" t="e">
        <f>VLOOKUP(Final_manabou_kanji_select[[#This Row],[Kanji no.]],Raw_data_N2_Kanji[[Sr. no.]:[Lecture_no]],3,0)</f>
        <v>#N/A</v>
      </c>
      <c r="E780" s="87" t="e">
        <f>VLOOKUP(Final_manabou_kanji_select[[#This Row],[Kanji no.]],Final_manabou_kanji[[Sr. no.]:[Meaning]],3,0)</f>
        <v>#N/A</v>
      </c>
      <c r="F780" s="32" t="e">
        <f>VLOOKUP(Final_manabou_kanji_select[[#This Row],[Kanji no.]],Final_manabou_kanji[[Sr. no.]:[Meaning]],4,0)</f>
        <v>#N/A</v>
      </c>
      <c r="G780" s="87" t="e">
        <f>VLOOKUP(Final_manabou_kanji_select[[#This Row],[Kanji no.]],Final_manabou_kanji[[Sr. no.]:[Meaning]],5,0)</f>
        <v>#N/A</v>
      </c>
      <c r="H780" t="e">
        <f>VLOOKUP(Final_manabou_kanji_select[[#This Row],[Kanji no.]],Final_manabou_kanji[[Sr. no.]:[Meaning]],7,0)</f>
        <v>#N/A</v>
      </c>
      <c r="I780" t="e">
        <f>VLOOKUP(Final_manabou_kanji_select[[#This Row],[Kanji no.]],Final_manabou_kanji[[Sr. no.]:[Meaning]],8,0)</f>
        <v>#N/A</v>
      </c>
    </row>
    <row r="781" spans="2:9" ht="14.25" customHeight="1" x14ac:dyDescent="0.3">
      <c r="B781" s="37">
        <f>ROW()-ROW(Final_manabou_kanji_select[#Headers])</f>
        <v>779</v>
      </c>
      <c r="C78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1" s="87" t="e">
        <f>VLOOKUP(Final_manabou_kanji_select[[#This Row],[Kanji no.]],Raw_data_N2_Kanji[[Sr. no.]:[Lecture_no]],3,0)</f>
        <v>#N/A</v>
      </c>
      <c r="E781" s="87" t="e">
        <f>VLOOKUP(Final_manabou_kanji_select[[#This Row],[Kanji no.]],Final_manabou_kanji[[Sr. no.]:[Meaning]],3,0)</f>
        <v>#N/A</v>
      </c>
      <c r="F781" s="32" t="e">
        <f>VLOOKUP(Final_manabou_kanji_select[[#This Row],[Kanji no.]],Final_manabou_kanji[[Sr. no.]:[Meaning]],4,0)</f>
        <v>#N/A</v>
      </c>
      <c r="G781" s="87" t="e">
        <f>VLOOKUP(Final_manabou_kanji_select[[#This Row],[Kanji no.]],Final_manabou_kanji[[Sr. no.]:[Meaning]],5,0)</f>
        <v>#N/A</v>
      </c>
      <c r="H781" t="e">
        <f>VLOOKUP(Final_manabou_kanji_select[[#This Row],[Kanji no.]],Final_manabou_kanji[[Sr. no.]:[Meaning]],7,0)</f>
        <v>#N/A</v>
      </c>
      <c r="I781" t="e">
        <f>VLOOKUP(Final_manabou_kanji_select[[#This Row],[Kanji no.]],Final_manabou_kanji[[Sr. no.]:[Meaning]],8,0)</f>
        <v>#N/A</v>
      </c>
    </row>
    <row r="782" spans="2:9" ht="14.25" customHeight="1" x14ac:dyDescent="0.3">
      <c r="B782" s="37">
        <f>ROW()-ROW(Final_manabou_kanji_select[#Headers])</f>
        <v>780</v>
      </c>
      <c r="C78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2" s="87" t="e">
        <f>VLOOKUP(Final_manabou_kanji_select[[#This Row],[Kanji no.]],Raw_data_N2_Kanji[[Sr. no.]:[Lecture_no]],3,0)</f>
        <v>#N/A</v>
      </c>
      <c r="E782" s="87" t="e">
        <f>VLOOKUP(Final_manabou_kanji_select[[#This Row],[Kanji no.]],Final_manabou_kanji[[Sr. no.]:[Meaning]],3,0)</f>
        <v>#N/A</v>
      </c>
      <c r="F782" s="32" t="e">
        <f>VLOOKUP(Final_manabou_kanji_select[[#This Row],[Kanji no.]],Final_manabou_kanji[[Sr. no.]:[Meaning]],4,0)</f>
        <v>#N/A</v>
      </c>
      <c r="G782" s="87" t="e">
        <f>VLOOKUP(Final_manabou_kanji_select[[#This Row],[Kanji no.]],Final_manabou_kanji[[Sr. no.]:[Meaning]],5,0)</f>
        <v>#N/A</v>
      </c>
      <c r="H782" t="e">
        <f>VLOOKUP(Final_manabou_kanji_select[[#This Row],[Kanji no.]],Final_manabou_kanji[[Sr. no.]:[Meaning]],7,0)</f>
        <v>#N/A</v>
      </c>
      <c r="I782" t="e">
        <f>VLOOKUP(Final_manabou_kanji_select[[#This Row],[Kanji no.]],Final_manabou_kanji[[Sr. no.]:[Meaning]],8,0)</f>
        <v>#N/A</v>
      </c>
    </row>
    <row r="783" spans="2:9" ht="14.25" customHeight="1" x14ac:dyDescent="0.3">
      <c r="B783" s="37">
        <f>ROW()-ROW(Final_manabou_kanji_select[#Headers])</f>
        <v>781</v>
      </c>
      <c r="C78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3" s="87" t="e">
        <f>VLOOKUP(Final_manabou_kanji_select[[#This Row],[Kanji no.]],Raw_data_N2_Kanji[[Sr. no.]:[Lecture_no]],3,0)</f>
        <v>#N/A</v>
      </c>
      <c r="E783" s="87" t="e">
        <f>VLOOKUP(Final_manabou_kanji_select[[#This Row],[Kanji no.]],Final_manabou_kanji[[Sr. no.]:[Meaning]],3,0)</f>
        <v>#N/A</v>
      </c>
      <c r="F783" s="32" t="e">
        <f>VLOOKUP(Final_manabou_kanji_select[[#This Row],[Kanji no.]],Final_manabou_kanji[[Sr. no.]:[Meaning]],4,0)</f>
        <v>#N/A</v>
      </c>
      <c r="G783" s="87" t="e">
        <f>VLOOKUP(Final_manabou_kanji_select[[#This Row],[Kanji no.]],Final_manabou_kanji[[Sr. no.]:[Meaning]],5,0)</f>
        <v>#N/A</v>
      </c>
      <c r="H783" t="e">
        <f>VLOOKUP(Final_manabou_kanji_select[[#This Row],[Kanji no.]],Final_manabou_kanji[[Sr. no.]:[Meaning]],7,0)</f>
        <v>#N/A</v>
      </c>
      <c r="I783" t="e">
        <f>VLOOKUP(Final_manabou_kanji_select[[#This Row],[Kanji no.]],Final_manabou_kanji[[Sr. no.]:[Meaning]],8,0)</f>
        <v>#N/A</v>
      </c>
    </row>
    <row r="784" spans="2:9" ht="14.25" customHeight="1" x14ac:dyDescent="0.3">
      <c r="B784" s="37">
        <f>ROW()-ROW(Final_manabou_kanji_select[#Headers])</f>
        <v>782</v>
      </c>
      <c r="C78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4" s="87" t="e">
        <f>VLOOKUP(Final_manabou_kanji_select[[#This Row],[Kanji no.]],Raw_data_N2_Kanji[[Sr. no.]:[Lecture_no]],3,0)</f>
        <v>#N/A</v>
      </c>
      <c r="E784" s="87" t="e">
        <f>VLOOKUP(Final_manabou_kanji_select[[#This Row],[Kanji no.]],Final_manabou_kanji[[Sr. no.]:[Meaning]],3,0)</f>
        <v>#N/A</v>
      </c>
      <c r="F784" s="32" t="e">
        <f>VLOOKUP(Final_manabou_kanji_select[[#This Row],[Kanji no.]],Final_manabou_kanji[[Sr. no.]:[Meaning]],4,0)</f>
        <v>#N/A</v>
      </c>
      <c r="G784" s="87" t="e">
        <f>VLOOKUP(Final_manabou_kanji_select[[#This Row],[Kanji no.]],Final_manabou_kanji[[Sr. no.]:[Meaning]],5,0)</f>
        <v>#N/A</v>
      </c>
      <c r="H784" t="e">
        <f>VLOOKUP(Final_manabou_kanji_select[[#This Row],[Kanji no.]],Final_manabou_kanji[[Sr. no.]:[Meaning]],7,0)</f>
        <v>#N/A</v>
      </c>
      <c r="I784" t="e">
        <f>VLOOKUP(Final_manabou_kanji_select[[#This Row],[Kanji no.]],Final_manabou_kanji[[Sr. no.]:[Meaning]],8,0)</f>
        <v>#N/A</v>
      </c>
    </row>
    <row r="785" spans="2:9" ht="14.25" customHeight="1" x14ac:dyDescent="0.3">
      <c r="B785" s="37">
        <f>ROW()-ROW(Final_manabou_kanji_select[#Headers])</f>
        <v>783</v>
      </c>
      <c r="C78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5" s="87" t="e">
        <f>VLOOKUP(Final_manabou_kanji_select[[#This Row],[Kanji no.]],Raw_data_N2_Kanji[[Sr. no.]:[Lecture_no]],3,0)</f>
        <v>#N/A</v>
      </c>
      <c r="E785" s="87" t="e">
        <f>VLOOKUP(Final_manabou_kanji_select[[#This Row],[Kanji no.]],Final_manabou_kanji[[Sr. no.]:[Meaning]],3,0)</f>
        <v>#N/A</v>
      </c>
      <c r="F785" s="32" t="e">
        <f>VLOOKUP(Final_manabou_kanji_select[[#This Row],[Kanji no.]],Final_manabou_kanji[[Sr. no.]:[Meaning]],4,0)</f>
        <v>#N/A</v>
      </c>
      <c r="G785" s="87" t="e">
        <f>VLOOKUP(Final_manabou_kanji_select[[#This Row],[Kanji no.]],Final_manabou_kanji[[Sr. no.]:[Meaning]],5,0)</f>
        <v>#N/A</v>
      </c>
      <c r="H785" t="e">
        <f>VLOOKUP(Final_manabou_kanji_select[[#This Row],[Kanji no.]],Final_manabou_kanji[[Sr. no.]:[Meaning]],7,0)</f>
        <v>#N/A</v>
      </c>
      <c r="I785" t="e">
        <f>VLOOKUP(Final_manabou_kanji_select[[#This Row],[Kanji no.]],Final_manabou_kanji[[Sr. no.]:[Meaning]],8,0)</f>
        <v>#N/A</v>
      </c>
    </row>
    <row r="786" spans="2:9" ht="14.25" customHeight="1" x14ac:dyDescent="0.3">
      <c r="B786" s="37">
        <f>ROW()-ROW(Final_manabou_kanji_select[#Headers])</f>
        <v>784</v>
      </c>
      <c r="C78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6" s="87" t="e">
        <f>VLOOKUP(Final_manabou_kanji_select[[#This Row],[Kanji no.]],Raw_data_N2_Kanji[[Sr. no.]:[Lecture_no]],3,0)</f>
        <v>#N/A</v>
      </c>
      <c r="E786" s="87" t="e">
        <f>VLOOKUP(Final_manabou_kanji_select[[#This Row],[Kanji no.]],Final_manabou_kanji[[Sr. no.]:[Meaning]],3,0)</f>
        <v>#N/A</v>
      </c>
      <c r="F786" s="32" t="e">
        <f>VLOOKUP(Final_manabou_kanji_select[[#This Row],[Kanji no.]],Final_manabou_kanji[[Sr. no.]:[Meaning]],4,0)</f>
        <v>#N/A</v>
      </c>
      <c r="G786" s="87" t="e">
        <f>VLOOKUP(Final_manabou_kanji_select[[#This Row],[Kanji no.]],Final_manabou_kanji[[Sr. no.]:[Meaning]],5,0)</f>
        <v>#N/A</v>
      </c>
      <c r="H786" t="e">
        <f>VLOOKUP(Final_manabou_kanji_select[[#This Row],[Kanji no.]],Final_manabou_kanji[[Sr. no.]:[Meaning]],7,0)</f>
        <v>#N/A</v>
      </c>
      <c r="I786" t="e">
        <f>VLOOKUP(Final_manabou_kanji_select[[#This Row],[Kanji no.]],Final_manabou_kanji[[Sr. no.]:[Meaning]],8,0)</f>
        <v>#N/A</v>
      </c>
    </row>
    <row r="787" spans="2:9" ht="14.25" customHeight="1" x14ac:dyDescent="0.3">
      <c r="B787" s="37">
        <f>ROW()-ROW(Final_manabou_kanji_select[#Headers])</f>
        <v>785</v>
      </c>
      <c r="C78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7" s="87" t="e">
        <f>VLOOKUP(Final_manabou_kanji_select[[#This Row],[Kanji no.]],Raw_data_N2_Kanji[[Sr. no.]:[Lecture_no]],3,0)</f>
        <v>#N/A</v>
      </c>
      <c r="E787" s="87" t="e">
        <f>VLOOKUP(Final_manabou_kanji_select[[#This Row],[Kanji no.]],Final_manabou_kanji[[Sr. no.]:[Meaning]],3,0)</f>
        <v>#N/A</v>
      </c>
      <c r="F787" s="32" t="e">
        <f>VLOOKUP(Final_manabou_kanji_select[[#This Row],[Kanji no.]],Final_manabou_kanji[[Sr. no.]:[Meaning]],4,0)</f>
        <v>#N/A</v>
      </c>
      <c r="G787" s="87" t="e">
        <f>VLOOKUP(Final_manabou_kanji_select[[#This Row],[Kanji no.]],Final_manabou_kanji[[Sr. no.]:[Meaning]],5,0)</f>
        <v>#N/A</v>
      </c>
      <c r="H787" t="e">
        <f>VLOOKUP(Final_manabou_kanji_select[[#This Row],[Kanji no.]],Final_manabou_kanji[[Sr. no.]:[Meaning]],7,0)</f>
        <v>#N/A</v>
      </c>
      <c r="I787" t="e">
        <f>VLOOKUP(Final_manabou_kanji_select[[#This Row],[Kanji no.]],Final_manabou_kanji[[Sr. no.]:[Meaning]],8,0)</f>
        <v>#N/A</v>
      </c>
    </row>
    <row r="788" spans="2:9" ht="14.25" customHeight="1" x14ac:dyDescent="0.3">
      <c r="B788" s="37">
        <f>ROW()-ROW(Final_manabou_kanji_select[#Headers])</f>
        <v>786</v>
      </c>
      <c r="C78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8" s="87" t="e">
        <f>VLOOKUP(Final_manabou_kanji_select[[#This Row],[Kanji no.]],Raw_data_N2_Kanji[[Sr. no.]:[Lecture_no]],3,0)</f>
        <v>#N/A</v>
      </c>
      <c r="E788" s="87" t="e">
        <f>VLOOKUP(Final_manabou_kanji_select[[#This Row],[Kanji no.]],Final_manabou_kanji[[Sr. no.]:[Meaning]],3,0)</f>
        <v>#N/A</v>
      </c>
      <c r="F788" s="32" t="e">
        <f>VLOOKUP(Final_manabou_kanji_select[[#This Row],[Kanji no.]],Final_manabou_kanji[[Sr. no.]:[Meaning]],4,0)</f>
        <v>#N/A</v>
      </c>
      <c r="G788" s="87" t="e">
        <f>VLOOKUP(Final_manabou_kanji_select[[#This Row],[Kanji no.]],Final_manabou_kanji[[Sr. no.]:[Meaning]],5,0)</f>
        <v>#N/A</v>
      </c>
      <c r="H788" t="e">
        <f>VLOOKUP(Final_manabou_kanji_select[[#This Row],[Kanji no.]],Final_manabou_kanji[[Sr. no.]:[Meaning]],7,0)</f>
        <v>#N/A</v>
      </c>
      <c r="I788" t="e">
        <f>VLOOKUP(Final_manabou_kanji_select[[#This Row],[Kanji no.]],Final_manabou_kanji[[Sr. no.]:[Meaning]],8,0)</f>
        <v>#N/A</v>
      </c>
    </row>
    <row r="789" spans="2:9" ht="14.25" customHeight="1" x14ac:dyDescent="0.3">
      <c r="B789" s="37">
        <f>ROW()-ROW(Final_manabou_kanji_select[#Headers])</f>
        <v>787</v>
      </c>
      <c r="C78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89" s="87" t="e">
        <f>VLOOKUP(Final_manabou_kanji_select[[#This Row],[Kanji no.]],Raw_data_N2_Kanji[[Sr. no.]:[Lecture_no]],3,0)</f>
        <v>#N/A</v>
      </c>
      <c r="E789" s="87" t="e">
        <f>VLOOKUP(Final_manabou_kanji_select[[#This Row],[Kanji no.]],Final_manabou_kanji[[Sr. no.]:[Meaning]],3,0)</f>
        <v>#N/A</v>
      </c>
      <c r="F789" s="32" t="e">
        <f>VLOOKUP(Final_manabou_kanji_select[[#This Row],[Kanji no.]],Final_manabou_kanji[[Sr. no.]:[Meaning]],4,0)</f>
        <v>#N/A</v>
      </c>
      <c r="G789" s="87" t="e">
        <f>VLOOKUP(Final_manabou_kanji_select[[#This Row],[Kanji no.]],Final_manabou_kanji[[Sr. no.]:[Meaning]],5,0)</f>
        <v>#N/A</v>
      </c>
      <c r="H789" t="e">
        <f>VLOOKUP(Final_manabou_kanji_select[[#This Row],[Kanji no.]],Final_manabou_kanji[[Sr. no.]:[Meaning]],7,0)</f>
        <v>#N/A</v>
      </c>
      <c r="I789" t="e">
        <f>VLOOKUP(Final_manabou_kanji_select[[#This Row],[Kanji no.]],Final_manabou_kanji[[Sr. no.]:[Meaning]],8,0)</f>
        <v>#N/A</v>
      </c>
    </row>
    <row r="790" spans="2:9" ht="14.25" customHeight="1" x14ac:dyDescent="0.3">
      <c r="B790" s="37">
        <f>ROW()-ROW(Final_manabou_kanji_select[#Headers])</f>
        <v>788</v>
      </c>
      <c r="C79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0" s="87" t="e">
        <f>VLOOKUP(Final_manabou_kanji_select[[#This Row],[Kanji no.]],Raw_data_N2_Kanji[[Sr. no.]:[Lecture_no]],3,0)</f>
        <v>#N/A</v>
      </c>
      <c r="E790" s="87" t="e">
        <f>VLOOKUP(Final_manabou_kanji_select[[#This Row],[Kanji no.]],Final_manabou_kanji[[Sr. no.]:[Meaning]],3,0)</f>
        <v>#N/A</v>
      </c>
      <c r="F790" s="32" t="e">
        <f>VLOOKUP(Final_manabou_kanji_select[[#This Row],[Kanji no.]],Final_manabou_kanji[[Sr. no.]:[Meaning]],4,0)</f>
        <v>#N/A</v>
      </c>
      <c r="G790" s="87" t="e">
        <f>VLOOKUP(Final_manabou_kanji_select[[#This Row],[Kanji no.]],Final_manabou_kanji[[Sr. no.]:[Meaning]],5,0)</f>
        <v>#N/A</v>
      </c>
      <c r="H790" t="e">
        <f>VLOOKUP(Final_manabou_kanji_select[[#This Row],[Kanji no.]],Final_manabou_kanji[[Sr. no.]:[Meaning]],7,0)</f>
        <v>#N/A</v>
      </c>
      <c r="I790" t="e">
        <f>VLOOKUP(Final_manabou_kanji_select[[#This Row],[Kanji no.]],Final_manabou_kanji[[Sr. no.]:[Meaning]],8,0)</f>
        <v>#N/A</v>
      </c>
    </row>
    <row r="791" spans="2:9" ht="14.25" customHeight="1" x14ac:dyDescent="0.3">
      <c r="B791" s="37">
        <f>ROW()-ROW(Final_manabou_kanji_select[#Headers])</f>
        <v>789</v>
      </c>
      <c r="C79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1" s="87" t="e">
        <f>VLOOKUP(Final_manabou_kanji_select[[#This Row],[Kanji no.]],Raw_data_N2_Kanji[[Sr. no.]:[Lecture_no]],3,0)</f>
        <v>#N/A</v>
      </c>
      <c r="E791" s="87" t="e">
        <f>VLOOKUP(Final_manabou_kanji_select[[#This Row],[Kanji no.]],Final_manabou_kanji[[Sr. no.]:[Meaning]],3,0)</f>
        <v>#N/A</v>
      </c>
      <c r="F791" s="32" t="e">
        <f>VLOOKUP(Final_manabou_kanji_select[[#This Row],[Kanji no.]],Final_manabou_kanji[[Sr. no.]:[Meaning]],4,0)</f>
        <v>#N/A</v>
      </c>
      <c r="G791" s="87" t="e">
        <f>VLOOKUP(Final_manabou_kanji_select[[#This Row],[Kanji no.]],Final_manabou_kanji[[Sr. no.]:[Meaning]],5,0)</f>
        <v>#N/A</v>
      </c>
      <c r="H791" t="e">
        <f>VLOOKUP(Final_manabou_kanji_select[[#This Row],[Kanji no.]],Final_manabou_kanji[[Sr. no.]:[Meaning]],7,0)</f>
        <v>#N/A</v>
      </c>
      <c r="I791" t="e">
        <f>VLOOKUP(Final_manabou_kanji_select[[#This Row],[Kanji no.]],Final_manabou_kanji[[Sr. no.]:[Meaning]],8,0)</f>
        <v>#N/A</v>
      </c>
    </row>
    <row r="792" spans="2:9" ht="14.25" customHeight="1" x14ac:dyDescent="0.3">
      <c r="B792" s="37">
        <f>ROW()-ROW(Final_manabou_kanji_select[#Headers])</f>
        <v>790</v>
      </c>
      <c r="C79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2" s="87" t="e">
        <f>VLOOKUP(Final_manabou_kanji_select[[#This Row],[Kanji no.]],Raw_data_N2_Kanji[[Sr. no.]:[Lecture_no]],3,0)</f>
        <v>#N/A</v>
      </c>
      <c r="E792" s="87" t="e">
        <f>VLOOKUP(Final_manabou_kanji_select[[#This Row],[Kanji no.]],Final_manabou_kanji[[Sr. no.]:[Meaning]],3,0)</f>
        <v>#N/A</v>
      </c>
      <c r="F792" s="32" t="e">
        <f>VLOOKUP(Final_manabou_kanji_select[[#This Row],[Kanji no.]],Final_manabou_kanji[[Sr. no.]:[Meaning]],4,0)</f>
        <v>#N/A</v>
      </c>
      <c r="G792" s="87" t="e">
        <f>VLOOKUP(Final_manabou_kanji_select[[#This Row],[Kanji no.]],Final_manabou_kanji[[Sr. no.]:[Meaning]],5,0)</f>
        <v>#N/A</v>
      </c>
      <c r="H792" t="e">
        <f>VLOOKUP(Final_manabou_kanji_select[[#This Row],[Kanji no.]],Final_manabou_kanji[[Sr. no.]:[Meaning]],7,0)</f>
        <v>#N/A</v>
      </c>
      <c r="I792" t="e">
        <f>VLOOKUP(Final_manabou_kanji_select[[#This Row],[Kanji no.]],Final_manabou_kanji[[Sr. no.]:[Meaning]],8,0)</f>
        <v>#N/A</v>
      </c>
    </row>
    <row r="793" spans="2:9" ht="14.25" customHeight="1" x14ac:dyDescent="0.3">
      <c r="B793" s="37">
        <f>ROW()-ROW(Final_manabou_kanji_select[#Headers])</f>
        <v>791</v>
      </c>
      <c r="C79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3" s="87" t="e">
        <f>VLOOKUP(Final_manabou_kanji_select[[#This Row],[Kanji no.]],Raw_data_N2_Kanji[[Sr. no.]:[Lecture_no]],3,0)</f>
        <v>#N/A</v>
      </c>
      <c r="E793" s="87" t="e">
        <f>VLOOKUP(Final_manabou_kanji_select[[#This Row],[Kanji no.]],Final_manabou_kanji[[Sr. no.]:[Meaning]],3,0)</f>
        <v>#N/A</v>
      </c>
      <c r="F793" s="32" t="e">
        <f>VLOOKUP(Final_manabou_kanji_select[[#This Row],[Kanji no.]],Final_manabou_kanji[[Sr. no.]:[Meaning]],4,0)</f>
        <v>#N/A</v>
      </c>
      <c r="G793" s="87" t="e">
        <f>VLOOKUP(Final_manabou_kanji_select[[#This Row],[Kanji no.]],Final_manabou_kanji[[Sr. no.]:[Meaning]],5,0)</f>
        <v>#N/A</v>
      </c>
      <c r="H793" t="e">
        <f>VLOOKUP(Final_manabou_kanji_select[[#This Row],[Kanji no.]],Final_manabou_kanji[[Sr. no.]:[Meaning]],7,0)</f>
        <v>#N/A</v>
      </c>
      <c r="I793" t="e">
        <f>VLOOKUP(Final_manabou_kanji_select[[#This Row],[Kanji no.]],Final_manabou_kanji[[Sr. no.]:[Meaning]],8,0)</f>
        <v>#N/A</v>
      </c>
    </row>
    <row r="794" spans="2:9" ht="14.25" customHeight="1" x14ac:dyDescent="0.3">
      <c r="B794" s="37">
        <f>ROW()-ROW(Final_manabou_kanji_select[#Headers])</f>
        <v>792</v>
      </c>
      <c r="C79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4" s="87" t="e">
        <f>VLOOKUP(Final_manabou_kanji_select[[#This Row],[Kanji no.]],Raw_data_N2_Kanji[[Sr. no.]:[Lecture_no]],3,0)</f>
        <v>#N/A</v>
      </c>
      <c r="E794" s="87" t="e">
        <f>VLOOKUP(Final_manabou_kanji_select[[#This Row],[Kanji no.]],Final_manabou_kanji[[Sr. no.]:[Meaning]],3,0)</f>
        <v>#N/A</v>
      </c>
      <c r="F794" s="32" t="e">
        <f>VLOOKUP(Final_manabou_kanji_select[[#This Row],[Kanji no.]],Final_manabou_kanji[[Sr. no.]:[Meaning]],4,0)</f>
        <v>#N/A</v>
      </c>
      <c r="G794" s="87" t="e">
        <f>VLOOKUP(Final_manabou_kanji_select[[#This Row],[Kanji no.]],Final_manabou_kanji[[Sr. no.]:[Meaning]],5,0)</f>
        <v>#N/A</v>
      </c>
      <c r="H794" t="e">
        <f>VLOOKUP(Final_manabou_kanji_select[[#This Row],[Kanji no.]],Final_manabou_kanji[[Sr. no.]:[Meaning]],7,0)</f>
        <v>#N/A</v>
      </c>
      <c r="I794" t="e">
        <f>VLOOKUP(Final_manabou_kanji_select[[#This Row],[Kanji no.]],Final_manabou_kanji[[Sr. no.]:[Meaning]],8,0)</f>
        <v>#N/A</v>
      </c>
    </row>
    <row r="795" spans="2:9" ht="14.25" customHeight="1" x14ac:dyDescent="0.3">
      <c r="B795" s="37">
        <f>ROW()-ROW(Final_manabou_kanji_select[#Headers])</f>
        <v>793</v>
      </c>
      <c r="C79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5" s="87" t="e">
        <f>VLOOKUP(Final_manabou_kanji_select[[#This Row],[Kanji no.]],Raw_data_N2_Kanji[[Sr. no.]:[Lecture_no]],3,0)</f>
        <v>#N/A</v>
      </c>
      <c r="E795" s="87" t="e">
        <f>VLOOKUP(Final_manabou_kanji_select[[#This Row],[Kanji no.]],Final_manabou_kanji[[Sr. no.]:[Meaning]],3,0)</f>
        <v>#N/A</v>
      </c>
      <c r="F795" s="32" t="e">
        <f>VLOOKUP(Final_manabou_kanji_select[[#This Row],[Kanji no.]],Final_manabou_kanji[[Sr. no.]:[Meaning]],4,0)</f>
        <v>#N/A</v>
      </c>
      <c r="G795" s="87" t="e">
        <f>VLOOKUP(Final_manabou_kanji_select[[#This Row],[Kanji no.]],Final_manabou_kanji[[Sr. no.]:[Meaning]],5,0)</f>
        <v>#N/A</v>
      </c>
      <c r="H795" t="e">
        <f>VLOOKUP(Final_manabou_kanji_select[[#This Row],[Kanji no.]],Final_manabou_kanji[[Sr. no.]:[Meaning]],7,0)</f>
        <v>#N/A</v>
      </c>
      <c r="I795" t="e">
        <f>VLOOKUP(Final_manabou_kanji_select[[#This Row],[Kanji no.]],Final_manabou_kanji[[Sr. no.]:[Meaning]],8,0)</f>
        <v>#N/A</v>
      </c>
    </row>
    <row r="796" spans="2:9" ht="14.25" customHeight="1" x14ac:dyDescent="0.3">
      <c r="B796" s="37">
        <f>ROW()-ROW(Final_manabou_kanji_select[#Headers])</f>
        <v>794</v>
      </c>
      <c r="C79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6" s="87" t="e">
        <f>VLOOKUP(Final_manabou_kanji_select[[#This Row],[Kanji no.]],Raw_data_N2_Kanji[[Sr. no.]:[Lecture_no]],3,0)</f>
        <v>#N/A</v>
      </c>
      <c r="E796" s="87" t="e">
        <f>VLOOKUP(Final_manabou_kanji_select[[#This Row],[Kanji no.]],Final_manabou_kanji[[Sr. no.]:[Meaning]],3,0)</f>
        <v>#N/A</v>
      </c>
      <c r="F796" s="32" t="e">
        <f>VLOOKUP(Final_manabou_kanji_select[[#This Row],[Kanji no.]],Final_manabou_kanji[[Sr. no.]:[Meaning]],4,0)</f>
        <v>#N/A</v>
      </c>
      <c r="G796" s="87" t="e">
        <f>VLOOKUP(Final_manabou_kanji_select[[#This Row],[Kanji no.]],Final_manabou_kanji[[Sr. no.]:[Meaning]],5,0)</f>
        <v>#N/A</v>
      </c>
      <c r="H796" t="e">
        <f>VLOOKUP(Final_manabou_kanji_select[[#This Row],[Kanji no.]],Final_manabou_kanji[[Sr. no.]:[Meaning]],7,0)</f>
        <v>#N/A</v>
      </c>
      <c r="I796" t="e">
        <f>VLOOKUP(Final_manabou_kanji_select[[#This Row],[Kanji no.]],Final_manabou_kanji[[Sr. no.]:[Meaning]],8,0)</f>
        <v>#N/A</v>
      </c>
    </row>
    <row r="797" spans="2:9" ht="14.25" customHeight="1" x14ac:dyDescent="0.3">
      <c r="B797" s="37">
        <f>ROW()-ROW(Final_manabou_kanji_select[#Headers])</f>
        <v>795</v>
      </c>
      <c r="C79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7" s="87" t="e">
        <f>VLOOKUP(Final_manabou_kanji_select[[#This Row],[Kanji no.]],Raw_data_N2_Kanji[[Sr. no.]:[Lecture_no]],3,0)</f>
        <v>#N/A</v>
      </c>
      <c r="E797" s="87" t="e">
        <f>VLOOKUP(Final_manabou_kanji_select[[#This Row],[Kanji no.]],Final_manabou_kanji[[Sr. no.]:[Meaning]],3,0)</f>
        <v>#N/A</v>
      </c>
      <c r="F797" s="32" t="e">
        <f>VLOOKUP(Final_manabou_kanji_select[[#This Row],[Kanji no.]],Final_manabou_kanji[[Sr. no.]:[Meaning]],4,0)</f>
        <v>#N/A</v>
      </c>
      <c r="G797" s="87" t="e">
        <f>VLOOKUP(Final_manabou_kanji_select[[#This Row],[Kanji no.]],Final_manabou_kanji[[Sr. no.]:[Meaning]],5,0)</f>
        <v>#N/A</v>
      </c>
      <c r="H797" t="e">
        <f>VLOOKUP(Final_manabou_kanji_select[[#This Row],[Kanji no.]],Final_manabou_kanji[[Sr. no.]:[Meaning]],7,0)</f>
        <v>#N/A</v>
      </c>
      <c r="I797" t="e">
        <f>VLOOKUP(Final_manabou_kanji_select[[#This Row],[Kanji no.]],Final_manabou_kanji[[Sr. no.]:[Meaning]],8,0)</f>
        <v>#N/A</v>
      </c>
    </row>
    <row r="798" spans="2:9" ht="14.25" customHeight="1" x14ac:dyDescent="0.3">
      <c r="B798" s="37">
        <f>ROW()-ROW(Final_manabou_kanji_select[#Headers])</f>
        <v>796</v>
      </c>
      <c r="C79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8" s="87" t="e">
        <f>VLOOKUP(Final_manabou_kanji_select[[#This Row],[Kanji no.]],Raw_data_N2_Kanji[[Sr. no.]:[Lecture_no]],3,0)</f>
        <v>#N/A</v>
      </c>
      <c r="E798" s="87" t="e">
        <f>VLOOKUP(Final_manabou_kanji_select[[#This Row],[Kanji no.]],Final_manabou_kanji[[Sr. no.]:[Meaning]],3,0)</f>
        <v>#N/A</v>
      </c>
      <c r="F798" s="32" t="e">
        <f>VLOOKUP(Final_manabou_kanji_select[[#This Row],[Kanji no.]],Final_manabou_kanji[[Sr. no.]:[Meaning]],4,0)</f>
        <v>#N/A</v>
      </c>
      <c r="G798" s="87" t="e">
        <f>VLOOKUP(Final_manabou_kanji_select[[#This Row],[Kanji no.]],Final_manabou_kanji[[Sr. no.]:[Meaning]],5,0)</f>
        <v>#N/A</v>
      </c>
      <c r="H798" t="e">
        <f>VLOOKUP(Final_manabou_kanji_select[[#This Row],[Kanji no.]],Final_manabou_kanji[[Sr. no.]:[Meaning]],7,0)</f>
        <v>#N/A</v>
      </c>
      <c r="I798" t="e">
        <f>VLOOKUP(Final_manabou_kanji_select[[#This Row],[Kanji no.]],Final_manabou_kanji[[Sr. no.]:[Meaning]],8,0)</f>
        <v>#N/A</v>
      </c>
    </row>
    <row r="799" spans="2:9" ht="14.25" customHeight="1" x14ac:dyDescent="0.3">
      <c r="B799" s="37">
        <f>ROW()-ROW(Final_manabou_kanji_select[#Headers])</f>
        <v>797</v>
      </c>
      <c r="C79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799" s="87" t="e">
        <f>VLOOKUP(Final_manabou_kanji_select[[#This Row],[Kanji no.]],Raw_data_N2_Kanji[[Sr. no.]:[Lecture_no]],3,0)</f>
        <v>#N/A</v>
      </c>
      <c r="E799" s="87" t="e">
        <f>VLOOKUP(Final_manabou_kanji_select[[#This Row],[Kanji no.]],Final_manabou_kanji[[Sr. no.]:[Meaning]],3,0)</f>
        <v>#N/A</v>
      </c>
      <c r="F799" s="32" t="e">
        <f>VLOOKUP(Final_manabou_kanji_select[[#This Row],[Kanji no.]],Final_manabou_kanji[[Sr. no.]:[Meaning]],4,0)</f>
        <v>#N/A</v>
      </c>
      <c r="G799" s="87" t="e">
        <f>VLOOKUP(Final_manabou_kanji_select[[#This Row],[Kanji no.]],Final_manabou_kanji[[Sr. no.]:[Meaning]],5,0)</f>
        <v>#N/A</v>
      </c>
      <c r="H799" t="e">
        <f>VLOOKUP(Final_manabou_kanji_select[[#This Row],[Kanji no.]],Final_manabou_kanji[[Sr. no.]:[Meaning]],7,0)</f>
        <v>#N/A</v>
      </c>
      <c r="I799" t="e">
        <f>VLOOKUP(Final_manabou_kanji_select[[#This Row],[Kanji no.]],Final_manabou_kanji[[Sr. no.]:[Meaning]],8,0)</f>
        <v>#N/A</v>
      </c>
    </row>
    <row r="800" spans="2:9" ht="14.25" customHeight="1" x14ac:dyDescent="0.3">
      <c r="B800" s="37">
        <f>ROW()-ROW(Final_manabou_kanji_select[#Headers])</f>
        <v>798</v>
      </c>
      <c r="C80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0" s="87" t="e">
        <f>VLOOKUP(Final_manabou_kanji_select[[#This Row],[Kanji no.]],Raw_data_N2_Kanji[[Sr. no.]:[Lecture_no]],3,0)</f>
        <v>#N/A</v>
      </c>
      <c r="E800" s="87" t="e">
        <f>VLOOKUP(Final_manabou_kanji_select[[#This Row],[Kanji no.]],Final_manabou_kanji[[Sr. no.]:[Meaning]],3,0)</f>
        <v>#N/A</v>
      </c>
      <c r="F800" s="32" t="e">
        <f>VLOOKUP(Final_manabou_kanji_select[[#This Row],[Kanji no.]],Final_manabou_kanji[[Sr. no.]:[Meaning]],4,0)</f>
        <v>#N/A</v>
      </c>
      <c r="G800" s="87" t="e">
        <f>VLOOKUP(Final_manabou_kanji_select[[#This Row],[Kanji no.]],Final_manabou_kanji[[Sr. no.]:[Meaning]],5,0)</f>
        <v>#N/A</v>
      </c>
      <c r="H800" t="e">
        <f>VLOOKUP(Final_manabou_kanji_select[[#This Row],[Kanji no.]],Final_manabou_kanji[[Sr. no.]:[Meaning]],7,0)</f>
        <v>#N/A</v>
      </c>
      <c r="I800" t="e">
        <f>VLOOKUP(Final_manabou_kanji_select[[#This Row],[Kanji no.]],Final_manabou_kanji[[Sr. no.]:[Meaning]],8,0)</f>
        <v>#N/A</v>
      </c>
    </row>
    <row r="801" spans="2:9" ht="14.25" customHeight="1" x14ac:dyDescent="0.3">
      <c r="B801" s="37">
        <f>ROW()-ROW(Final_manabou_kanji_select[#Headers])</f>
        <v>799</v>
      </c>
      <c r="C80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1" s="87" t="e">
        <f>VLOOKUP(Final_manabou_kanji_select[[#This Row],[Kanji no.]],Raw_data_N2_Kanji[[Sr. no.]:[Lecture_no]],3,0)</f>
        <v>#N/A</v>
      </c>
      <c r="E801" s="87" t="e">
        <f>VLOOKUP(Final_manabou_kanji_select[[#This Row],[Kanji no.]],Final_manabou_kanji[[Sr. no.]:[Meaning]],3,0)</f>
        <v>#N/A</v>
      </c>
      <c r="F801" s="32" t="e">
        <f>VLOOKUP(Final_manabou_kanji_select[[#This Row],[Kanji no.]],Final_manabou_kanji[[Sr. no.]:[Meaning]],4,0)</f>
        <v>#N/A</v>
      </c>
      <c r="G801" s="87" t="e">
        <f>VLOOKUP(Final_manabou_kanji_select[[#This Row],[Kanji no.]],Final_manabou_kanji[[Sr. no.]:[Meaning]],5,0)</f>
        <v>#N/A</v>
      </c>
      <c r="H801" t="e">
        <f>VLOOKUP(Final_manabou_kanji_select[[#This Row],[Kanji no.]],Final_manabou_kanji[[Sr. no.]:[Meaning]],7,0)</f>
        <v>#N/A</v>
      </c>
      <c r="I801" t="e">
        <f>VLOOKUP(Final_manabou_kanji_select[[#This Row],[Kanji no.]],Final_manabou_kanji[[Sr. no.]:[Meaning]],8,0)</f>
        <v>#N/A</v>
      </c>
    </row>
    <row r="802" spans="2:9" ht="14.25" customHeight="1" x14ac:dyDescent="0.3">
      <c r="B802" s="37">
        <f>ROW()-ROW(Final_manabou_kanji_select[#Headers])</f>
        <v>800</v>
      </c>
      <c r="C80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2" s="87" t="e">
        <f>VLOOKUP(Final_manabou_kanji_select[[#This Row],[Kanji no.]],Raw_data_N2_Kanji[[Sr. no.]:[Lecture_no]],3,0)</f>
        <v>#N/A</v>
      </c>
      <c r="E802" s="87" t="e">
        <f>VLOOKUP(Final_manabou_kanji_select[[#This Row],[Kanji no.]],Final_manabou_kanji[[Sr. no.]:[Meaning]],3,0)</f>
        <v>#N/A</v>
      </c>
      <c r="F802" s="32" t="e">
        <f>VLOOKUP(Final_manabou_kanji_select[[#This Row],[Kanji no.]],Final_manabou_kanji[[Sr. no.]:[Meaning]],4,0)</f>
        <v>#N/A</v>
      </c>
      <c r="G802" s="87" t="e">
        <f>VLOOKUP(Final_manabou_kanji_select[[#This Row],[Kanji no.]],Final_manabou_kanji[[Sr. no.]:[Meaning]],5,0)</f>
        <v>#N/A</v>
      </c>
      <c r="H802" t="e">
        <f>VLOOKUP(Final_manabou_kanji_select[[#This Row],[Kanji no.]],Final_manabou_kanji[[Sr. no.]:[Meaning]],7,0)</f>
        <v>#N/A</v>
      </c>
      <c r="I802" t="e">
        <f>VLOOKUP(Final_manabou_kanji_select[[#This Row],[Kanji no.]],Final_manabou_kanji[[Sr. no.]:[Meaning]],8,0)</f>
        <v>#N/A</v>
      </c>
    </row>
    <row r="803" spans="2:9" ht="14.25" customHeight="1" x14ac:dyDescent="0.3">
      <c r="B803" s="37">
        <f>ROW()-ROW(Final_manabou_kanji_select[#Headers])</f>
        <v>801</v>
      </c>
      <c r="C80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3" s="87" t="e">
        <f>VLOOKUP(Final_manabou_kanji_select[[#This Row],[Kanji no.]],Raw_data_N2_Kanji[[Sr. no.]:[Lecture_no]],3,0)</f>
        <v>#N/A</v>
      </c>
      <c r="E803" s="87" t="e">
        <f>VLOOKUP(Final_manabou_kanji_select[[#This Row],[Kanji no.]],Final_manabou_kanji[[Sr. no.]:[Meaning]],3,0)</f>
        <v>#N/A</v>
      </c>
      <c r="F803" s="32" t="e">
        <f>VLOOKUP(Final_manabou_kanji_select[[#This Row],[Kanji no.]],Final_manabou_kanji[[Sr. no.]:[Meaning]],4,0)</f>
        <v>#N/A</v>
      </c>
      <c r="G803" s="87" t="e">
        <f>VLOOKUP(Final_manabou_kanji_select[[#This Row],[Kanji no.]],Final_manabou_kanji[[Sr. no.]:[Meaning]],5,0)</f>
        <v>#N/A</v>
      </c>
      <c r="H803" t="e">
        <f>VLOOKUP(Final_manabou_kanji_select[[#This Row],[Kanji no.]],Final_manabou_kanji[[Sr. no.]:[Meaning]],7,0)</f>
        <v>#N/A</v>
      </c>
      <c r="I803" t="e">
        <f>VLOOKUP(Final_manabou_kanji_select[[#This Row],[Kanji no.]],Final_manabou_kanji[[Sr. no.]:[Meaning]],8,0)</f>
        <v>#N/A</v>
      </c>
    </row>
    <row r="804" spans="2:9" ht="14.25" customHeight="1" x14ac:dyDescent="0.3">
      <c r="B804" s="37">
        <f>ROW()-ROW(Final_manabou_kanji_select[#Headers])</f>
        <v>802</v>
      </c>
      <c r="C80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4" s="87" t="e">
        <f>VLOOKUP(Final_manabou_kanji_select[[#This Row],[Kanji no.]],Raw_data_N2_Kanji[[Sr. no.]:[Lecture_no]],3,0)</f>
        <v>#N/A</v>
      </c>
      <c r="E804" s="87" t="e">
        <f>VLOOKUP(Final_manabou_kanji_select[[#This Row],[Kanji no.]],Final_manabou_kanji[[Sr. no.]:[Meaning]],3,0)</f>
        <v>#N/A</v>
      </c>
      <c r="F804" s="32" t="e">
        <f>VLOOKUP(Final_manabou_kanji_select[[#This Row],[Kanji no.]],Final_manabou_kanji[[Sr. no.]:[Meaning]],4,0)</f>
        <v>#N/A</v>
      </c>
      <c r="G804" s="87" t="e">
        <f>VLOOKUP(Final_manabou_kanji_select[[#This Row],[Kanji no.]],Final_manabou_kanji[[Sr. no.]:[Meaning]],5,0)</f>
        <v>#N/A</v>
      </c>
      <c r="H804" t="e">
        <f>VLOOKUP(Final_manabou_kanji_select[[#This Row],[Kanji no.]],Final_manabou_kanji[[Sr. no.]:[Meaning]],7,0)</f>
        <v>#N/A</v>
      </c>
      <c r="I804" t="e">
        <f>VLOOKUP(Final_manabou_kanji_select[[#This Row],[Kanji no.]],Final_manabou_kanji[[Sr. no.]:[Meaning]],8,0)</f>
        <v>#N/A</v>
      </c>
    </row>
    <row r="805" spans="2:9" ht="14.25" customHeight="1" x14ac:dyDescent="0.3">
      <c r="B805" s="37">
        <f>ROW()-ROW(Final_manabou_kanji_select[#Headers])</f>
        <v>803</v>
      </c>
      <c r="C80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5" s="87" t="e">
        <f>VLOOKUP(Final_manabou_kanji_select[[#This Row],[Kanji no.]],Raw_data_N2_Kanji[[Sr. no.]:[Lecture_no]],3,0)</f>
        <v>#N/A</v>
      </c>
      <c r="E805" s="87" t="e">
        <f>VLOOKUP(Final_manabou_kanji_select[[#This Row],[Kanji no.]],Final_manabou_kanji[[Sr. no.]:[Meaning]],3,0)</f>
        <v>#N/A</v>
      </c>
      <c r="F805" s="32" t="e">
        <f>VLOOKUP(Final_manabou_kanji_select[[#This Row],[Kanji no.]],Final_manabou_kanji[[Sr. no.]:[Meaning]],4,0)</f>
        <v>#N/A</v>
      </c>
      <c r="G805" s="87" t="e">
        <f>VLOOKUP(Final_manabou_kanji_select[[#This Row],[Kanji no.]],Final_manabou_kanji[[Sr. no.]:[Meaning]],5,0)</f>
        <v>#N/A</v>
      </c>
      <c r="H805" t="e">
        <f>VLOOKUP(Final_manabou_kanji_select[[#This Row],[Kanji no.]],Final_manabou_kanji[[Sr. no.]:[Meaning]],7,0)</f>
        <v>#N/A</v>
      </c>
      <c r="I805" t="e">
        <f>VLOOKUP(Final_manabou_kanji_select[[#This Row],[Kanji no.]],Final_manabou_kanji[[Sr. no.]:[Meaning]],8,0)</f>
        <v>#N/A</v>
      </c>
    </row>
    <row r="806" spans="2:9" ht="14.25" customHeight="1" x14ac:dyDescent="0.3">
      <c r="B806" s="37">
        <f>ROW()-ROW(Final_manabou_kanji_select[#Headers])</f>
        <v>804</v>
      </c>
      <c r="C80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6" s="87" t="e">
        <f>VLOOKUP(Final_manabou_kanji_select[[#This Row],[Kanji no.]],Raw_data_N2_Kanji[[Sr. no.]:[Lecture_no]],3,0)</f>
        <v>#N/A</v>
      </c>
      <c r="E806" s="87" t="e">
        <f>VLOOKUP(Final_manabou_kanji_select[[#This Row],[Kanji no.]],Final_manabou_kanji[[Sr. no.]:[Meaning]],3,0)</f>
        <v>#N/A</v>
      </c>
      <c r="F806" s="32" t="e">
        <f>VLOOKUP(Final_manabou_kanji_select[[#This Row],[Kanji no.]],Final_manabou_kanji[[Sr. no.]:[Meaning]],4,0)</f>
        <v>#N/A</v>
      </c>
      <c r="G806" s="87" t="e">
        <f>VLOOKUP(Final_manabou_kanji_select[[#This Row],[Kanji no.]],Final_manabou_kanji[[Sr. no.]:[Meaning]],5,0)</f>
        <v>#N/A</v>
      </c>
      <c r="H806" t="e">
        <f>VLOOKUP(Final_manabou_kanji_select[[#This Row],[Kanji no.]],Final_manabou_kanji[[Sr. no.]:[Meaning]],7,0)</f>
        <v>#N/A</v>
      </c>
      <c r="I806" t="e">
        <f>VLOOKUP(Final_manabou_kanji_select[[#This Row],[Kanji no.]],Final_manabou_kanji[[Sr. no.]:[Meaning]],8,0)</f>
        <v>#N/A</v>
      </c>
    </row>
    <row r="807" spans="2:9" ht="14.25" customHeight="1" x14ac:dyDescent="0.3">
      <c r="B807" s="37">
        <f>ROW()-ROW(Final_manabou_kanji_select[#Headers])</f>
        <v>805</v>
      </c>
      <c r="C80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7" s="87" t="e">
        <f>VLOOKUP(Final_manabou_kanji_select[[#This Row],[Kanji no.]],Raw_data_N2_Kanji[[Sr. no.]:[Lecture_no]],3,0)</f>
        <v>#N/A</v>
      </c>
      <c r="E807" s="87" t="e">
        <f>VLOOKUP(Final_manabou_kanji_select[[#This Row],[Kanji no.]],Final_manabou_kanji[[Sr. no.]:[Meaning]],3,0)</f>
        <v>#N/A</v>
      </c>
      <c r="F807" s="32" t="e">
        <f>VLOOKUP(Final_manabou_kanji_select[[#This Row],[Kanji no.]],Final_manabou_kanji[[Sr. no.]:[Meaning]],4,0)</f>
        <v>#N/A</v>
      </c>
      <c r="G807" s="87" t="e">
        <f>VLOOKUP(Final_manabou_kanji_select[[#This Row],[Kanji no.]],Final_manabou_kanji[[Sr. no.]:[Meaning]],5,0)</f>
        <v>#N/A</v>
      </c>
      <c r="H807" t="e">
        <f>VLOOKUP(Final_manabou_kanji_select[[#This Row],[Kanji no.]],Final_manabou_kanji[[Sr. no.]:[Meaning]],7,0)</f>
        <v>#N/A</v>
      </c>
      <c r="I807" t="e">
        <f>VLOOKUP(Final_manabou_kanji_select[[#This Row],[Kanji no.]],Final_manabou_kanji[[Sr. no.]:[Meaning]],8,0)</f>
        <v>#N/A</v>
      </c>
    </row>
    <row r="808" spans="2:9" ht="14.25" customHeight="1" x14ac:dyDescent="0.3">
      <c r="B808" s="37">
        <f>ROW()-ROW(Final_manabou_kanji_select[#Headers])</f>
        <v>806</v>
      </c>
      <c r="C80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8" s="87" t="e">
        <f>VLOOKUP(Final_manabou_kanji_select[[#This Row],[Kanji no.]],Raw_data_N2_Kanji[[Sr. no.]:[Lecture_no]],3,0)</f>
        <v>#N/A</v>
      </c>
      <c r="E808" s="87" t="e">
        <f>VLOOKUP(Final_manabou_kanji_select[[#This Row],[Kanji no.]],Final_manabou_kanji[[Sr. no.]:[Meaning]],3,0)</f>
        <v>#N/A</v>
      </c>
      <c r="F808" s="32" t="e">
        <f>VLOOKUP(Final_manabou_kanji_select[[#This Row],[Kanji no.]],Final_manabou_kanji[[Sr. no.]:[Meaning]],4,0)</f>
        <v>#N/A</v>
      </c>
      <c r="G808" s="87" t="e">
        <f>VLOOKUP(Final_manabou_kanji_select[[#This Row],[Kanji no.]],Final_manabou_kanji[[Sr. no.]:[Meaning]],5,0)</f>
        <v>#N/A</v>
      </c>
      <c r="H808" t="e">
        <f>VLOOKUP(Final_manabou_kanji_select[[#This Row],[Kanji no.]],Final_manabou_kanji[[Sr. no.]:[Meaning]],7,0)</f>
        <v>#N/A</v>
      </c>
      <c r="I808" t="e">
        <f>VLOOKUP(Final_manabou_kanji_select[[#This Row],[Kanji no.]],Final_manabou_kanji[[Sr. no.]:[Meaning]],8,0)</f>
        <v>#N/A</v>
      </c>
    </row>
    <row r="809" spans="2:9" ht="14.25" customHeight="1" x14ac:dyDescent="0.3">
      <c r="B809" s="37">
        <f>ROW()-ROW(Final_manabou_kanji_select[#Headers])</f>
        <v>807</v>
      </c>
      <c r="C80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09" s="87" t="e">
        <f>VLOOKUP(Final_manabou_kanji_select[[#This Row],[Kanji no.]],Raw_data_N2_Kanji[[Sr. no.]:[Lecture_no]],3,0)</f>
        <v>#N/A</v>
      </c>
      <c r="E809" s="87" t="e">
        <f>VLOOKUP(Final_manabou_kanji_select[[#This Row],[Kanji no.]],Final_manabou_kanji[[Sr. no.]:[Meaning]],3,0)</f>
        <v>#N/A</v>
      </c>
      <c r="F809" s="32" t="e">
        <f>VLOOKUP(Final_manabou_kanji_select[[#This Row],[Kanji no.]],Final_manabou_kanji[[Sr. no.]:[Meaning]],4,0)</f>
        <v>#N/A</v>
      </c>
      <c r="G809" s="87" t="e">
        <f>VLOOKUP(Final_manabou_kanji_select[[#This Row],[Kanji no.]],Final_manabou_kanji[[Sr. no.]:[Meaning]],5,0)</f>
        <v>#N/A</v>
      </c>
      <c r="H809" t="e">
        <f>VLOOKUP(Final_manabou_kanji_select[[#This Row],[Kanji no.]],Final_manabou_kanji[[Sr. no.]:[Meaning]],7,0)</f>
        <v>#N/A</v>
      </c>
      <c r="I809" t="e">
        <f>VLOOKUP(Final_manabou_kanji_select[[#This Row],[Kanji no.]],Final_manabou_kanji[[Sr. no.]:[Meaning]],8,0)</f>
        <v>#N/A</v>
      </c>
    </row>
    <row r="810" spans="2:9" ht="14.25" customHeight="1" x14ac:dyDescent="0.3">
      <c r="B810" s="37">
        <f>ROW()-ROW(Final_manabou_kanji_select[#Headers])</f>
        <v>808</v>
      </c>
      <c r="C81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0" s="87" t="e">
        <f>VLOOKUP(Final_manabou_kanji_select[[#This Row],[Kanji no.]],Raw_data_N2_Kanji[[Sr. no.]:[Lecture_no]],3,0)</f>
        <v>#N/A</v>
      </c>
      <c r="E810" s="87" t="e">
        <f>VLOOKUP(Final_manabou_kanji_select[[#This Row],[Kanji no.]],Final_manabou_kanji[[Sr. no.]:[Meaning]],3,0)</f>
        <v>#N/A</v>
      </c>
      <c r="F810" s="32" t="e">
        <f>VLOOKUP(Final_manabou_kanji_select[[#This Row],[Kanji no.]],Final_manabou_kanji[[Sr. no.]:[Meaning]],4,0)</f>
        <v>#N/A</v>
      </c>
      <c r="G810" s="87" t="e">
        <f>VLOOKUP(Final_manabou_kanji_select[[#This Row],[Kanji no.]],Final_manabou_kanji[[Sr. no.]:[Meaning]],5,0)</f>
        <v>#N/A</v>
      </c>
      <c r="H810" t="e">
        <f>VLOOKUP(Final_manabou_kanji_select[[#This Row],[Kanji no.]],Final_manabou_kanji[[Sr. no.]:[Meaning]],7,0)</f>
        <v>#N/A</v>
      </c>
      <c r="I810" t="e">
        <f>VLOOKUP(Final_manabou_kanji_select[[#This Row],[Kanji no.]],Final_manabou_kanji[[Sr. no.]:[Meaning]],8,0)</f>
        <v>#N/A</v>
      </c>
    </row>
    <row r="811" spans="2:9" ht="14.25" customHeight="1" x14ac:dyDescent="0.3">
      <c r="B811" s="37">
        <f>ROW()-ROW(Final_manabou_kanji_select[#Headers])</f>
        <v>809</v>
      </c>
      <c r="C81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1" s="87" t="e">
        <f>VLOOKUP(Final_manabou_kanji_select[[#This Row],[Kanji no.]],Raw_data_N2_Kanji[[Sr. no.]:[Lecture_no]],3,0)</f>
        <v>#N/A</v>
      </c>
      <c r="E811" s="87" t="e">
        <f>VLOOKUP(Final_manabou_kanji_select[[#This Row],[Kanji no.]],Final_manabou_kanji[[Sr. no.]:[Meaning]],3,0)</f>
        <v>#N/A</v>
      </c>
      <c r="F811" s="32" t="e">
        <f>VLOOKUP(Final_manabou_kanji_select[[#This Row],[Kanji no.]],Final_manabou_kanji[[Sr. no.]:[Meaning]],4,0)</f>
        <v>#N/A</v>
      </c>
      <c r="G811" s="87" t="e">
        <f>VLOOKUP(Final_manabou_kanji_select[[#This Row],[Kanji no.]],Final_manabou_kanji[[Sr. no.]:[Meaning]],5,0)</f>
        <v>#N/A</v>
      </c>
      <c r="H811" t="e">
        <f>VLOOKUP(Final_manabou_kanji_select[[#This Row],[Kanji no.]],Final_manabou_kanji[[Sr. no.]:[Meaning]],7,0)</f>
        <v>#N/A</v>
      </c>
      <c r="I811" t="e">
        <f>VLOOKUP(Final_manabou_kanji_select[[#This Row],[Kanji no.]],Final_manabou_kanji[[Sr. no.]:[Meaning]],8,0)</f>
        <v>#N/A</v>
      </c>
    </row>
    <row r="812" spans="2:9" ht="14.25" customHeight="1" x14ac:dyDescent="0.3">
      <c r="B812" s="37">
        <f>ROW()-ROW(Final_manabou_kanji_select[#Headers])</f>
        <v>810</v>
      </c>
      <c r="C81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2" s="87" t="e">
        <f>VLOOKUP(Final_manabou_kanji_select[[#This Row],[Kanji no.]],Raw_data_N2_Kanji[[Sr. no.]:[Lecture_no]],3,0)</f>
        <v>#N/A</v>
      </c>
      <c r="E812" s="87" t="e">
        <f>VLOOKUP(Final_manabou_kanji_select[[#This Row],[Kanji no.]],Final_manabou_kanji[[Sr. no.]:[Meaning]],3,0)</f>
        <v>#N/A</v>
      </c>
      <c r="F812" s="32" t="e">
        <f>VLOOKUP(Final_manabou_kanji_select[[#This Row],[Kanji no.]],Final_manabou_kanji[[Sr. no.]:[Meaning]],4,0)</f>
        <v>#N/A</v>
      </c>
      <c r="G812" s="87" t="e">
        <f>VLOOKUP(Final_manabou_kanji_select[[#This Row],[Kanji no.]],Final_manabou_kanji[[Sr. no.]:[Meaning]],5,0)</f>
        <v>#N/A</v>
      </c>
      <c r="H812" t="e">
        <f>VLOOKUP(Final_manabou_kanji_select[[#This Row],[Kanji no.]],Final_manabou_kanji[[Sr. no.]:[Meaning]],7,0)</f>
        <v>#N/A</v>
      </c>
      <c r="I812" t="e">
        <f>VLOOKUP(Final_manabou_kanji_select[[#This Row],[Kanji no.]],Final_manabou_kanji[[Sr. no.]:[Meaning]],8,0)</f>
        <v>#N/A</v>
      </c>
    </row>
    <row r="813" spans="2:9" ht="14.25" customHeight="1" x14ac:dyDescent="0.3">
      <c r="B813" s="37">
        <f>ROW()-ROW(Final_manabou_kanji_select[#Headers])</f>
        <v>811</v>
      </c>
      <c r="C81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3" s="87" t="e">
        <f>VLOOKUP(Final_manabou_kanji_select[[#This Row],[Kanji no.]],Raw_data_N2_Kanji[[Sr. no.]:[Lecture_no]],3,0)</f>
        <v>#N/A</v>
      </c>
      <c r="E813" s="87" t="e">
        <f>VLOOKUP(Final_manabou_kanji_select[[#This Row],[Kanji no.]],Final_manabou_kanji[[Sr. no.]:[Meaning]],3,0)</f>
        <v>#N/A</v>
      </c>
      <c r="F813" s="32" t="e">
        <f>VLOOKUP(Final_manabou_kanji_select[[#This Row],[Kanji no.]],Final_manabou_kanji[[Sr. no.]:[Meaning]],4,0)</f>
        <v>#N/A</v>
      </c>
      <c r="G813" s="87" t="e">
        <f>VLOOKUP(Final_manabou_kanji_select[[#This Row],[Kanji no.]],Final_manabou_kanji[[Sr. no.]:[Meaning]],5,0)</f>
        <v>#N/A</v>
      </c>
      <c r="H813" t="e">
        <f>VLOOKUP(Final_manabou_kanji_select[[#This Row],[Kanji no.]],Final_manabou_kanji[[Sr. no.]:[Meaning]],7,0)</f>
        <v>#N/A</v>
      </c>
      <c r="I813" t="e">
        <f>VLOOKUP(Final_manabou_kanji_select[[#This Row],[Kanji no.]],Final_manabou_kanji[[Sr. no.]:[Meaning]],8,0)</f>
        <v>#N/A</v>
      </c>
    </row>
    <row r="814" spans="2:9" ht="14.25" customHeight="1" x14ac:dyDescent="0.3">
      <c r="B814" s="37">
        <f>ROW()-ROW(Final_manabou_kanji_select[#Headers])</f>
        <v>812</v>
      </c>
      <c r="C81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4" s="87" t="e">
        <f>VLOOKUP(Final_manabou_kanji_select[[#This Row],[Kanji no.]],Raw_data_N2_Kanji[[Sr. no.]:[Lecture_no]],3,0)</f>
        <v>#N/A</v>
      </c>
      <c r="E814" s="87" t="e">
        <f>VLOOKUP(Final_manabou_kanji_select[[#This Row],[Kanji no.]],Final_manabou_kanji[[Sr. no.]:[Meaning]],3,0)</f>
        <v>#N/A</v>
      </c>
      <c r="F814" s="32" t="e">
        <f>VLOOKUP(Final_manabou_kanji_select[[#This Row],[Kanji no.]],Final_manabou_kanji[[Sr. no.]:[Meaning]],4,0)</f>
        <v>#N/A</v>
      </c>
      <c r="G814" s="87" t="e">
        <f>VLOOKUP(Final_manabou_kanji_select[[#This Row],[Kanji no.]],Final_manabou_kanji[[Sr. no.]:[Meaning]],5,0)</f>
        <v>#N/A</v>
      </c>
      <c r="H814" t="e">
        <f>VLOOKUP(Final_manabou_kanji_select[[#This Row],[Kanji no.]],Final_manabou_kanji[[Sr. no.]:[Meaning]],7,0)</f>
        <v>#N/A</v>
      </c>
      <c r="I814" t="e">
        <f>VLOOKUP(Final_manabou_kanji_select[[#This Row],[Kanji no.]],Final_manabou_kanji[[Sr. no.]:[Meaning]],8,0)</f>
        <v>#N/A</v>
      </c>
    </row>
    <row r="815" spans="2:9" ht="14.25" customHeight="1" x14ac:dyDescent="0.3">
      <c r="B815" s="37">
        <f>ROW()-ROW(Final_manabou_kanji_select[#Headers])</f>
        <v>813</v>
      </c>
      <c r="C81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5" s="87" t="e">
        <f>VLOOKUP(Final_manabou_kanji_select[[#This Row],[Kanji no.]],Raw_data_N2_Kanji[[Sr. no.]:[Lecture_no]],3,0)</f>
        <v>#N/A</v>
      </c>
      <c r="E815" s="87" t="e">
        <f>VLOOKUP(Final_manabou_kanji_select[[#This Row],[Kanji no.]],Final_manabou_kanji[[Sr. no.]:[Meaning]],3,0)</f>
        <v>#N/A</v>
      </c>
      <c r="F815" s="32" t="e">
        <f>VLOOKUP(Final_manabou_kanji_select[[#This Row],[Kanji no.]],Final_manabou_kanji[[Sr. no.]:[Meaning]],4,0)</f>
        <v>#N/A</v>
      </c>
      <c r="G815" s="87" t="e">
        <f>VLOOKUP(Final_manabou_kanji_select[[#This Row],[Kanji no.]],Final_manabou_kanji[[Sr. no.]:[Meaning]],5,0)</f>
        <v>#N/A</v>
      </c>
      <c r="H815" t="e">
        <f>VLOOKUP(Final_manabou_kanji_select[[#This Row],[Kanji no.]],Final_manabou_kanji[[Sr. no.]:[Meaning]],7,0)</f>
        <v>#N/A</v>
      </c>
      <c r="I815" t="e">
        <f>VLOOKUP(Final_manabou_kanji_select[[#This Row],[Kanji no.]],Final_manabou_kanji[[Sr. no.]:[Meaning]],8,0)</f>
        <v>#N/A</v>
      </c>
    </row>
    <row r="816" spans="2:9" ht="14.25" customHeight="1" x14ac:dyDescent="0.3">
      <c r="B816" s="37">
        <f>ROW()-ROW(Final_manabou_kanji_select[#Headers])</f>
        <v>814</v>
      </c>
      <c r="C81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6" s="87" t="e">
        <f>VLOOKUP(Final_manabou_kanji_select[[#This Row],[Kanji no.]],Raw_data_N2_Kanji[[Sr. no.]:[Lecture_no]],3,0)</f>
        <v>#N/A</v>
      </c>
      <c r="E816" s="87" t="e">
        <f>VLOOKUP(Final_manabou_kanji_select[[#This Row],[Kanji no.]],Final_manabou_kanji[[Sr. no.]:[Meaning]],3,0)</f>
        <v>#N/A</v>
      </c>
      <c r="F816" s="32" t="e">
        <f>VLOOKUP(Final_manabou_kanji_select[[#This Row],[Kanji no.]],Final_manabou_kanji[[Sr. no.]:[Meaning]],4,0)</f>
        <v>#N/A</v>
      </c>
      <c r="G816" s="87" t="e">
        <f>VLOOKUP(Final_manabou_kanji_select[[#This Row],[Kanji no.]],Final_manabou_kanji[[Sr. no.]:[Meaning]],5,0)</f>
        <v>#N/A</v>
      </c>
      <c r="H816" t="e">
        <f>VLOOKUP(Final_manabou_kanji_select[[#This Row],[Kanji no.]],Final_manabou_kanji[[Sr. no.]:[Meaning]],7,0)</f>
        <v>#N/A</v>
      </c>
      <c r="I816" t="e">
        <f>VLOOKUP(Final_manabou_kanji_select[[#This Row],[Kanji no.]],Final_manabou_kanji[[Sr. no.]:[Meaning]],8,0)</f>
        <v>#N/A</v>
      </c>
    </row>
    <row r="817" spans="2:9" ht="14.25" customHeight="1" x14ac:dyDescent="0.3">
      <c r="B817" s="37">
        <f>ROW()-ROW(Final_manabou_kanji_select[#Headers])</f>
        <v>815</v>
      </c>
      <c r="C81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7" s="87" t="e">
        <f>VLOOKUP(Final_manabou_kanji_select[[#This Row],[Kanji no.]],Raw_data_N2_Kanji[[Sr. no.]:[Lecture_no]],3,0)</f>
        <v>#N/A</v>
      </c>
      <c r="E817" s="87" t="e">
        <f>VLOOKUP(Final_manabou_kanji_select[[#This Row],[Kanji no.]],Final_manabou_kanji[[Sr. no.]:[Meaning]],3,0)</f>
        <v>#N/A</v>
      </c>
      <c r="F817" s="32" t="e">
        <f>VLOOKUP(Final_manabou_kanji_select[[#This Row],[Kanji no.]],Final_manabou_kanji[[Sr. no.]:[Meaning]],4,0)</f>
        <v>#N/A</v>
      </c>
      <c r="G817" s="87" t="e">
        <f>VLOOKUP(Final_manabou_kanji_select[[#This Row],[Kanji no.]],Final_manabou_kanji[[Sr. no.]:[Meaning]],5,0)</f>
        <v>#N/A</v>
      </c>
      <c r="H817" t="e">
        <f>VLOOKUP(Final_manabou_kanji_select[[#This Row],[Kanji no.]],Final_manabou_kanji[[Sr. no.]:[Meaning]],7,0)</f>
        <v>#N/A</v>
      </c>
      <c r="I817" t="e">
        <f>VLOOKUP(Final_manabou_kanji_select[[#This Row],[Kanji no.]],Final_manabou_kanji[[Sr. no.]:[Meaning]],8,0)</f>
        <v>#N/A</v>
      </c>
    </row>
    <row r="818" spans="2:9" ht="14.25" customHeight="1" x14ac:dyDescent="0.3">
      <c r="B818" s="37">
        <f>ROW()-ROW(Final_manabou_kanji_select[#Headers])</f>
        <v>816</v>
      </c>
      <c r="C81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8" s="87" t="e">
        <f>VLOOKUP(Final_manabou_kanji_select[[#This Row],[Kanji no.]],Raw_data_N2_Kanji[[Sr. no.]:[Lecture_no]],3,0)</f>
        <v>#N/A</v>
      </c>
      <c r="E818" s="87" t="e">
        <f>VLOOKUP(Final_manabou_kanji_select[[#This Row],[Kanji no.]],Final_manabou_kanji[[Sr. no.]:[Meaning]],3,0)</f>
        <v>#N/A</v>
      </c>
      <c r="F818" s="32" t="e">
        <f>VLOOKUP(Final_manabou_kanji_select[[#This Row],[Kanji no.]],Final_manabou_kanji[[Sr. no.]:[Meaning]],4,0)</f>
        <v>#N/A</v>
      </c>
      <c r="G818" s="87" t="e">
        <f>VLOOKUP(Final_manabou_kanji_select[[#This Row],[Kanji no.]],Final_manabou_kanji[[Sr. no.]:[Meaning]],5,0)</f>
        <v>#N/A</v>
      </c>
      <c r="H818" t="e">
        <f>VLOOKUP(Final_manabou_kanji_select[[#This Row],[Kanji no.]],Final_manabou_kanji[[Sr. no.]:[Meaning]],7,0)</f>
        <v>#N/A</v>
      </c>
      <c r="I818" t="e">
        <f>VLOOKUP(Final_manabou_kanji_select[[#This Row],[Kanji no.]],Final_manabou_kanji[[Sr. no.]:[Meaning]],8,0)</f>
        <v>#N/A</v>
      </c>
    </row>
    <row r="819" spans="2:9" ht="14.25" customHeight="1" x14ac:dyDescent="0.3">
      <c r="B819" s="37">
        <f>ROW()-ROW(Final_manabou_kanji_select[#Headers])</f>
        <v>817</v>
      </c>
      <c r="C81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19" s="87" t="e">
        <f>VLOOKUP(Final_manabou_kanji_select[[#This Row],[Kanji no.]],Raw_data_N2_Kanji[[Sr. no.]:[Lecture_no]],3,0)</f>
        <v>#N/A</v>
      </c>
      <c r="E819" s="87" t="e">
        <f>VLOOKUP(Final_manabou_kanji_select[[#This Row],[Kanji no.]],Final_manabou_kanji[[Sr. no.]:[Meaning]],3,0)</f>
        <v>#N/A</v>
      </c>
      <c r="F819" s="32" t="e">
        <f>VLOOKUP(Final_manabou_kanji_select[[#This Row],[Kanji no.]],Final_manabou_kanji[[Sr. no.]:[Meaning]],4,0)</f>
        <v>#N/A</v>
      </c>
      <c r="G819" s="87" t="e">
        <f>VLOOKUP(Final_manabou_kanji_select[[#This Row],[Kanji no.]],Final_manabou_kanji[[Sr. no.]:[Meaning]],5,0)</f>
        <v>#N/A</v>
      </c>
      <c r="H819" t="e">
        <f>VLOOKUP(Final_manabou_kanji_select[[#This Row],[Kanji no.]],Final_manabou_kanji[[Sr. no.]:[Meaning]],7,0)</f>
        <v>#N/A</v>
      </c>
      <c r="I819" t="e">
        <f>VLOOKUP(Final_manabou_kanji_select[[#This Row],[Kanji no.]],Final_manabou_kanji[[Sr. no.]:[Meaning]],8,0)</f>
        <v>#N/A</v>
      </c>
    </row>
    <row r="820" spans="2:9" ht="14.25" customHeight="1" x14ac:dyDescent="0.3">
      <c r="B820" s="37">
        <f>ROW()-ROW(Final_manabou_kanji_select[#Headers])</f>
        <v>818</v>
      </c>
      <c r="C82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0" s="87" t="e">
        <f>VLOOKUP(Final_manabou_kanji_select[[#This Row],[Kanji no.]],Raw_data_N2_Kanji[[Sr. no.]:[Lecture_no]],3,0)</f>
        <v>#N/A</v>
      </c>
      <c r="E820" s="87" t="e">
        <f>VLOOKUP(Final_manabou_kanji_select[[#This Row],[Kanji no.]],Final_manabou_kanji[[Sr. no.]:[Meaning]],3,0)</f>
        <v>#N/A</v>
      </c>
      <c r="F820" s="32" t="e">
        <f>VLOOKUP(Final_manabou_kanji_select[[#This Row],[Kanji no.]],Final_manabou_kanji[[Sr. no.]:[Meaning]],4,0)</f>
        <v>#N/A</v>
      </c>
      <c r="G820" s="87" t="e">
        <f>VLOOKUP(Final_manabou_kanji_select[[#This Row],[Kanji no.]],Final_manabou_kanji[[Sr. no.]:[Meaning]],5,0)</f>
        <v>#N/A</v>
      </c>
      <c r="H820" t="e">
        <f>VLOOKUP(Final_manabou_kanji_select[[#This Row],[Kanji no.]],Final_manabou_kanji[[Sr. no.]:[Meaning]],7,0)</f>
        <v>#N/A</v>
      </c>
      <c r="I820" t="e">
        <f>VLOOKUP(Final_manabou_kanji_select[[#This Row],[Kanji no.]],Final_manabou_kanji[[Sr. no.]:[Meaning]],8,0)</f>
        <v>#N/A</v>
      </c>
    </row>
    <row r="821" spans="2:9" ht="14.25" customHeight="1" x14ac:dyDescent="0.3">
      <c r="B821" s="37">
        <f>ROW()-ROW(Final_manabou_kanji_select[#Headers])</f>
        <v>819</v>
      </c>
      <c r="C82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1" s="87" t="e">
        <f>VLOOKUP(Final_manabou_kanji_select[[#This Row],[Kanji no.]],Raw_data_N2_Kanji[[Sr. no.]:[Lecture_no]],3,0)</f>
        <v>#N/A</v>
      </c>
      <c r="E821" s="87" t="e">
        <f>VLOOKUP(Final_manabou_kanji_select[[#This Row],[Kanji no.]],Final_manabou_kanji[[Sr. no.]:[Meaning]],3,0)</f>
        <v>#N/A</v>
      </c>
      <c r="F821" s="32" t="e">
        <f>VLOOKUP(Final_manabou_kanji_select[[#This Row],[Kanji no.]],Final_manabou_kanji[[Sr. no.]:[Meaning]],4,0)</f>
        <v>#N/A</v>
      </c>
      <c r="G821" s="87" t="e">
        <f>VLOOKUP(Final_manabou_kanji_select[[#This Row],[Kanji no.]],Final_manabou_kanji[[Sr. no.]:[Meaning]],5,0)</f>
        <v>#N/A</v>
      </c>
      <c r="H821" t="e">
        <f>VLOOKUP(Final_manabou_kanji_select[[#This Row],[Kanji no.]],Final_manabou_kanji[[Sr. no.]:[Meaning]],7,0)</f>
        <v>#N/A</v>
      </c>
      <c r="I821" t="e">
        <f>VLOOKUP(Final_manabou_kanji_select[[#This Row],[Kanji no.]],Final_manabou_kanji[[Sr. no.]:[Meaning]],8,0)</f>
        <v>#N/A</v>
      </c>
    </row>
    <row r="822" spans="2:9" ht="14.25" customHeight="1" x14ac:dyDescent="0.3">
      <c r="B822" s="37">
        <f>ROW()-ROW(Final_manabou_kanji_select[#Headers])</f>
        <v>820</v>
      </c>
      <c r="C82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2" s="87" t="e">
        <f>VLOOKUP(Final_manabou_kanji_select[[#This Row],[Kanji no.]],Raw_data_N2_Kanji[[Sr. no.]:[Lecture_no]],3,0)</f>
        <v>#N/A</v>
      </c>
      <c r="E822" s="87" t="e">
        <f>VLOOKUP(Final_manabou_kanji_select[[#This Row],[Kanji no.]],Final_manabou_kanji[[Sr. no.]:[Meaning]],3,0)</f>
        <v>#N/A</v>
      </c>
      <c r="F822" s="32" t="e">
        <f>VLOOKUP(Final_manabou_kanji_select[[#This Row],[Kanji no.]],Final_manabou_kanji[[Sr. no.]:[Meaning]],4,0)</f>
        <v>#N/A</v>
      </c>
      <c r="G822" s="87" t="e">
        <f>VLOOKUP(Final_manabou_kanji_select[[#This Row],[Kanji no.]],Final_manabou_kanji[[Sr. no.]:[Meaning]],5,0)</f>
        <v>#N/A</v>
      </c>
      <c r="H822" t="e">
        <f>VLOOKUP(Final_manabou_kanji_select[[#This Row],[Kanji no.]],Final_manabou_kanji[[Sr. no.]:[Meaning]],7,0)</f>
        <v>#N/A</v>
      </c>
      <c r="I822" t="e">
        <f>VLOOKUP(Final_manabou_kanji_select[[#This Row],[Kanji no.]],Final_manabou_kanji[[Sr. no.]:[Meaning]],8,0)</f>
        <v>#N/A</v>
      </c>
    </row>
    <row r="823" spans="2:9" ht="14.25" customHeight="1" x14ac:dyDescent="0.3">
      <c r="B823" s="37">
        <f>ROW()-ROW(Final_manabou_kanji_select[#Headers])</f>
        <v>821</v>
      </c>
      <c r="C82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3" s="87" t="e">
        <f>VLOOKUP(Final_manabou_kanji_select[[#This Row],[Kanji no.]],Raw_data_N2_Kanji[[Sr. no.]:[Lecture_no]],3,0)</f>
        <v>#N/A</v>
      </c>
      <c r="E823" s="87" t="e">
        <f>VLOOKUP(Final_manabou_kanji_select[[#This Row],[Kanji no.]],Final_manabou_kanji[[Sr. no.]:[Meaning]],3,0)</f>
        <v>#N/A</v>
      </c>
      <c r="F823" s="32" t="e">
        <f>VLOOKUP(Final_manabou_kanji_select[[#This Row],[Kanji no.]],Final_manabou_kanji[[Sr. no.]:[Meaning]],4,0)</f>
        <v>#N/A</v>
      </c>
      <c r="G823" s="87" t="e">
        <f>VLOOKUP(Final_manabou_kanji_select[[#This Row],[Kanji no.]],Final_manabou_kanji[[Sr. no.]:[Meaning]],5,0)</f>
        <v>#N/A</v>
      </c>
      <c r="H823" t="e">
        <f>VLOOKUP(Final_manabou_kanji_select[[#This Row],[Kanji no.]],Final_manabou_kanji[[Sr. no.]:[Meaning]],7,0)</f>
        <v>#N/A</v>
      </c>
      <c r="I823" t="e">
        <f>VLOOKUP(Final_manabou_kanji_select[[#This Row],[Kanji no.]],Final_manabou_kanji[[Sr. no.]:[Meaning]],8,0)</f>
        <v>#N/A</v>
      </c>
    </row>
    <row r="824" spans="2:9" ht="14.25" customHeight="1" x14ac:dyDescent="0.3">
      <c r="B824" s="37">
        <f>ROW()-ROW(Final_manabou_kanji_select[#Headers])</f>
        <v>822</v>
      </c>
      <c r="C82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4" s="87" t="e">
        <f>VLOOKUP(Final_manabou_kanji_select[[#This Row],[Kanji no.]],Raw_data_N2_Kanji[[Sr. no.]:[Lecture_no]],3,0)</f>
        <v>#N/A</v>
      </c>
      <c r="E824" s="87" t="e">
        <f>VLOOKUP(Final_manabou_kanji_select[[#This Row],[Kanji no.]],Final_manabou_kanji[[Sr. no.]:[Meaning]],3,0)</f>
        <v>#N/A</v>
      </c>
      <c r="F824" s="32" t="e">
        <f>VLOOKUP(Final_manabou_kanji_select[[#This Row],[Kanji no.]],Final_manabou_kanji[[Sr. no.]:[Meaning]],4,0)</f>
        <v>#N/A</v>
      </c>
      <c r="G824" s="87" t="e">
        <f>VLOOKUP(Final_manabou_kanji_select[[#This Row],[Kanji no.]],Final_manabou_kanji[[Sr. no.]:[Meaning]],5,0)</f>
        <v>#N/A</v>
      </c>
      <c r="H824" t="e">
        <f>VLOOKUP(Final_manabou_kanji_select[[#This Row],[Kanji no.]],Final_manabou_kanji[[Sr. no.]:[Meaning]],7,0)</f>
        <v>#N/A</v>
      </c>
      <c r="I824" t="e">
        <f>VLOOKUP(Final_manabou_kanji_select[[#This Row],[Kanji no.]],Final_manabou_kanji[[Sr. no.]:[Meaning]],8,0)</f>
        <v>#N/A</v>
      </c>
    </row>
    <row r="825" spans="2:9" ht="14.25" customHeight="1" x14ac:dyDescent="0.3">
      <c r="B825" s="37">
        <f>ROW()-ROW(Final_manabou_kanji_select[#Headers])</f>
        <v>823</v>
      </c>
      <c r="C82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5" s="87" t="e">
        <f>VLOOKUP(Final_manabou_kanji_select[[#This Row],[Kanji no.]],Raw_data_N2_Kanji[[Sr. no.]:[Lecture_no]],3,0)</f>
        <v>#N/A</v>
      </c>
      <c r="E825" s="87" t="e">
        <f>VLOOKUP(Final_manabou_kanji_select[[#This Row],[Kanji no.]],Final_manabou_kanji[[Sr. no.]:[Meaning]],3,0)</f>
        <v>#N/A</v>
      </c>
      <c r="F825" s="32" t="e">
        <f>VLOOKUP(Final_manabou_kanji_select[[#This Row],[Kanji no.]],Final_manabou_kanji[[Sr. no.]:[Meaning]],4,0)</f>
        <v>#N/A</v>
      </c>
      <c r="G825" s="87" t="e">
        <f>VLOOKUP(Final_manabou_kanji_select[[#This Row],[Kanji no.]],Final_manabou_kanji[[Sr. no.]:[Meaning]],5,0)</f>
        <v>#N/A</v>
      </c>
      <c r="H825" t="e">
        <f>VLOOKUP(Final_manabou_kanji_select[[#This Row],[Kanji no.]],Final_manabou_kanji[[Sr. no.]:[Meaning]],7,0)</f>
        <v>#N/A</v>
      </c>
      <c r="I825" t="e">
        <f>VLOOKUP(Final_manabou_kanji_select[[#This Row],[Kanji no.]],Final_manabou_kanji[[Sr. no.]:[Meaning]],8,0)</f>
        <v>#N/A</v>
      </c>
    </row>
    <row r="826" spans="2:9" ht="14.25" customHeight="1" x14ac:dyDescent="0.3">
      <c r="B826" s="37">
        <f>ROW()-ROW(Final_manabou_kanji_select[#Headers])</f>
        <v>824</v>
      </c>
      <c r="C82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6" s="87" t="e">
        <f>VLOOKUP(Final_manabou_kanji_select[[#This Row],[Kanji no.]],Raw_data_N2_Kanji[[Sr. no.]:[Lecture_no]],3,0)</f>
        <v>#N/A</v>
      </c>
      <c r="E826" s="87" t="e">
        <f>VLOOKUP(Final_manabou_kanji_select[[#This Row],[Kanji no.]],Final_manabou_kanji[[Sr. no.]:[Meaning]],3,0)</f>
        <v>#N/A</v>
      </c>
      <c r="F826" s="32" t="e">
        <f>VLOOKUP(Final_manabou_kanji_select[[#This Row],[Kanji no.]],Final_manabou_kanji[[Sr. no.]:[Meaning]],4,0)</f>
        <v>#N/A</v>
      </c>
      <c r="G826" s="87" t="e">
        <f>VLOOKUP(Final_manabou_kanji_select[[#This Row],[Kanji no.]],Final_manabou_kanji[[Sr. no.]:[Meaning]],5,0)</f>
        <v>#N/A</v>
      </c>
      <c r="H826" t="e">
        <f>VLOOKUP(Final_manabou_kanji_select[[#This Row],[Kanji no.]],Final_manabou_kanji[[Sr. no.]:[Meaning]],7,0)</f>
        <v>#N/A</v>
      </c>
      <c r="I826" t="e">
        <f>VLOOKUP(Final_manabou_kanji_select[[#This Row],[Kanji no.]],Final_manabou_kanji[[Sr. no.]:[Meaning]],8,0)</f>
        <v>#N/A</v>
      </c>
    </row>
    <row r="827" spans="2:9" ht="14.25" customHeight="1" x14ac:dyDescent="0.3">
      <c r="B827" s="37">
        <f>ROW()-ROW(Final_manabou_kanji_select[#Headers])</f>
        <v>825</v>
      </c>
      <c r="C82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7" s="87" t="e">
        <f>VLOOKUP(Final_manabou_kanji_select[[#This Row],[Kanji no.]],Raw_data_N2_Kanji[[Sr. no.]:[Lecture_no]],3,0)</f>
        <v>#N/A</v>
      </c>
      <c r="E827" s="87" t="e">
        <f>VLOOKUP(Final_manabou_kanji_select[[#This Row],[Kanji no.]],Final_manabou_kanji[[Sr. no.]:[Meaning]],3,0)</f>
        <v>#N/A</v>
      </c>
      <c r="F827" s="32" t="e">
        <f>VLOOKUP(Final_manabou_kanji_select[[#This Row],[Kanji no.]],Final_manabou_kanji[[Sr. no.]:[Meaning]],4,0)</f>
        <v>#N/A</v>
      </c>
      <c r="G827" s="87" t="e">
        <f>VLOOKUP(Final_manabou_kanji_select[[#This Row],[Kanji no.]],Final_manabou_kanji[[Sr. no.]:[Meaning]],5,0)</f>
        <v>#N/A</v>
      </c>
      <c r="H827" t="e">
        <f>VLOOKUP(Final_manabou_kanji_select[[#This Row],[Kanji no.]],Final_manabou_kanji[[Sr. no.]:[Meaning]],7,0)</f>
        <v>#N/A</v>
      </c>
      <c r="I827" t="e">
        <f>VLOOKUP(Final_manabou_kanji_select[[#This Row],[Kanji no.]],Final_manabou_kanji[[Sr. no.]:[Meaning]],8,0)</f>
        <v>#N/A</v>
      </c>
    </row>
    <row r="828" spans="2:9" ht="14.25" customHeight="1" x14ac:dyDescent="0.3">
      <c r="B828" s="37">
        <f>ROW()-ROW(Final_manabou_kanji_select[#Headers])</f>
        <v>826</v>
      </c>
      <c r="C82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8" s="87" t="e">
        <f>VLOOKUP(Final_manabou_kanji_select[[#This Row],[Kanji no.]],Raw_data_N2_Kanji[[Sr. no.]:[Lecture_no]],3,0)</f>
        <v>#N/A</v>
      </c>
      <c r="E828" s="87" t="e">
        <f>VLOOKUP(Final_manabou_kanji_select[[#This Row],[Kanji no.]],Final_manabou_kanji[[Sr. no.]:[Meaning]],3,0)</f>
        <v>#N/A</v>
      </c>
      <c r="F828" s="32" t="e">
        <f>VLOOKUP(Final_manabou_kanji_select[[#This Row],[Kanji no.]],Final_manabou_kanji[[Sr. no.]:[Meaning]],4,0)</f>
        <v>#N/A</v>
      </c>
      <c r="G828" s="87" t="e">
        <f>VLOOKUP(Final_manabou_kanji_select[[#This Row],[Kanji no.]],Final_manabou_kanji[[Sr. no.]:[Meaning]],5,0)</f>
        <v>#N/A</v>
      </c>
      <c r="H828" t="e">
        <f>VLOOKUP(Final_manabou_kanji_select[[#This Row],[Kanji no.]],Final_manabou_kanji[[Sr. no.]:[Meaning]],7,0)</f>
        <v>#N/A</v>
      </c>
      <c r="I828" t="e">
        <f>VLOOKUP(Final_manabou_kanji_select[[#This Row],[Kanji no.]],Final_manabou_kanji[[Sr. no.]:[Meaning]],8,0)</f>
        <v>#N/A</v>
      </c>
    </row>
    <row r="829" spans="2:9" ht="14.25" customHeight="1" x14ac:dyDescent="0.3">
      <c r="B829" s="37">
        <f>ROW()-ROW(Final_manabou_kanji_select[#Headers])</f>
        <v>827</v>
      </c>
      <c r="C82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29" s="87" t="e">
        <f>VLOOKUP(Final_manabou_kanji_select[[#This Row],[Kanji no.]],Raw_data_N2_Kanji[[Sr. no.]:[Lecture_no]],3,0)</f>
        <v>#N/A</v>
      </c>
      <c r="E829" s="87" t="e">
        <f>VLOOKUP(Final_manabou_kanji_select[[#This Row],[Kanji no.]],Final_manabou_kanji[[Sr. no.]:[Meaning]],3,0)</f>
        <v>#N/A</v>
      </c>
      <c r="F829" s="32" t="e">
        <f>VLOOKUP(Final_manabou_kanji_select[[#This Row],[Kanji no.]],Final_manabou_kanji[[Sr. no.]:[Meaning]],4,0)</f>
        <v>#N/A</v>
      </c>
      <c r="G829" s="87" t="e">
        <f>VLOOKUP(Final_manabou_kanji_select[[#This Row],[Kanji no.]],Final_manabou_kanji[[Sr. no.]:[Meaning]],5,0)</f>
        <v>#N/A</v>
      </c>
      <c r="H829" t="e">
        <f>VLOOKUP(Final_manabou_kanji_select[[#This Row],[Kanji no.]],Final_manabou_kanji[[Sr. no.]:[Meaning]],7,0)</f>
        <v>#N/A</v>
      </c>
      <c r="I829" t="e">
        <f>VLOOKUP(Final_manabou_kanji_select[[#This Row],[Kanji no.]],Final_manabou_kanji[[Sr. no.]:[Meaning]],8,0)</f>
        <v>#N/A</v>
      </c>
    </row>
    <row r="830" spans="2:9" ht="14.25" customHeight="1" x14ac:dyDescent="0.3">
      <c r="B830" s="37">
        <f>ROW()-ROW(Final_manabou_kanji_select[#Headers])</f>
        <v>828</v>
      </c>
      <c r="C83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0" s="87" t="e">
        <f>VLOOKUP(Final_manabou_kanji_select[[#This Row],[Kanji no.]],Raw_data_N2_Kanji[[Sr. no.]:[Lecture_no]],3,0)</f>
        <v>#N/A</v>
      </c>
      <c r="E830" s="87" t="e">
        <f>VLOOKUP(Final_manabou_kanji_select[[#This Row],[Kanji no.]],Final_manabou_kanji[[Sr. no.]:[Meaning]],3,0)</f>
        <v>#N/A</v>
      </c>
      <c r="F830" s="32" t="e">
        <f>VLOOKUP(Final_manabou_kanji_select[[#This Row],[Kanji no.]],Final_manabou_kanji[[Sr. no.]:[Meaning]],4,0)</f>
        <v>#N/A</v>
      </c>
      <c r="G830" s="87" t="e">
        <f>VLOOKUP(Final_manabou_kanji_select[[#This Row],[Kanji no.]],Final_manabou_kanji[[Sr. no.]:[Meaning]],5,0)</f>
        <v>#N/A</v>
      </c>
      <c r="H830" t="e">
        <f>VLOOKUP(Final_manabou_kanji_select[[#This Row],[Kanji no.]],Final_manabou_kanji[[Sr. no.]:[Meaning]],7,0)</f>
        <v>#N/A</v>
      </c>
      <c r="I830" t="e">
        <f>VLOOKUP(Final_manabou_kanji_select[[#This Row],[Kanji no.]],Final_manabou_kanji[[Sr. no.]:[Meaning]],8,0)</f>
        <v>#N/A</v>
      </c>
    </row>
    <row r="831" spans="2:9" ht="14.25" customHeight="1" x14ac:dyDescent="0.3">
      <c r="B831" s="37">
        <f>ROW()-ROW(Final_manabou_kanji_select[#Headers])</f>
        <v>829</v>
      </c>
      <c r="C83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1" s="87" t="e">
        <f>VLOOKUP(Final_manabou_kanji_select[[#This Row],[Kanji no.]],Raw_data_N2_Kanji[[Sr. no.]:[Lecture_no]],3,0)</f>
        <v>#N/A</v>
      </c>
      <c r="E831" s="87" t="e">
        <f>VLOOKUP(Final_manabou_kanji_select[[#This Row],[Kanji no.]],Final_manabou_kanji[[Sr. no.]:[Meaning]],3,0)</f>
        <v>#N/A</v>
      </c>
      <c r="F831" s="32" t="e">
        <f>VLOOKUP(Final_manabou_kanji_select[[#This Row],[Kanji no.]],Final_manabou_kanji[[Sr. no.]:[Meaning]],4,0)</f>
        <v>#N/A</v>
      </c>
      <c r="G831" s="87" t="e">
        <f>VLOOKUP(Final_manabou_kanji_select[[#This Row],[Kanji no.]],Final_manabou_kanji[[Sr. no.]:[Meaning]],5,0)</f>
        <v>#N/A</v>
      </c>
      <c r="H831" t="e">
        <f>VLOOKUP(Final_manabou_kanji_select[[#This Row],[Kanji no.]],Final_manabou_kanji[[Sr. no.]:[Meaning]],7,0)</f>
        <v>#N/A</v>
      </c>
      <c r="I831" t="e">
        <f>VLOOKUP(Final_manabou_kanji_select[[#This Row],[Kanji no.]],Final_manabou_kanji[[Sr. no.]:[Meaning]],8,0)</f>
        <v>#N/A</v>
      </c>
    </row>
    <row r="832" spans="2:9" ht="14.25" customHeight="1" x14ac:dyDescent="0.3">
      <c r="B832" s="37">
        <f>ROW()-ROW(Final_manabou_kanji_select[#Headers])</f>
        <v>830</v>
      </c>
      <c r="C83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2" s="87" t="e">
        <f>VLOOKUP(Final_manabou_kanji_select[[#This Row],[Kanji no.]],Raw_data_N2_Kanji[[Sr. no.]:[Lecture_no]],3,0)</f>
        <v>#N/A</v>
      </c>
      <c r="E832" s="87" t="e">
        <f>VLOOKUP(Final_manabou_kanji_select[[#This Row],[Kanji no.]],Final_manabou_kanji[[Sr. no.]:[Meaning]],3,0)</f>
        <v>#N/A</v>
      </c>
      <c r="F832" s="32" t="e">
        <f>VLOOKUP(Final_manabou_kanji_select[[#This Row],[Kanji no.]],Final_manabou_kanji[[Sr. no.]:[Meaning]],4,0)</f>
        <v>#N/A</v>
      </c>
      <c r="G832" s="87" t="e">
        <f>VLOOKUP(Final_manabou_kanji_select[[#This Row],[Kanji no.]],Final_manabou_kanji[[Sr. no.]:[Meaning]],5,0)</f>
        <v>#N/A</v>
      </c>
      <c r="H832" t="e">
        <f>VLOOKUP(Final_manabou_kanji_select[[#This Row],[Kanji no.]],Final_manabou_kanji[[Sr. no.]:[Meaning]],7,0)</f>
        <v>#N/A</v>
      </c>
      <c r="I832" t="e">
        <f>VLOOKUP(Final_manabou_kanji_select[[#This Row],[Kanji no.]],Final_manabou_kanji[[Sr. no.]:[Meaning]],8,0)</f>
        <v>#N/A</v>
      </c>
    </row>
    <row r="833" spans="2:9" ht="14.25" customHeight="1" x14ac:dyDescent="0.3">
      <c r="B833" s="37">
        <f>ROW()-ROW(Final_manabou_kanji_select[#Headers])</f>
        <v>831</v>
      </c>
      <c r="C83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3" s="87" t="e">
        <f>VLOOKUP(Final_manabou_kanji_select[[#This Row],[Kanji no.]],Raw_data_N2_Kanji[[Sr. no.]:[Lecture_no]],3,0)</f>
        <v>#N/A</v>
      </c>
      <c r="E833" s="87" t="e">
        <f>VLOOKUP(Final_manabou_kanji_select[[#This Row],[Kanji no.]],Final_manabou_kanji[[Sr. no.]:[Meaning]],3,0)</f>
        <v>#N/A</v>
      </c>
      <c r="F833" s="32" t="e">
        <f>VLOOKUP(Final_manabou_kanji_select[[#This Row],[Kanji no.]],Final_manabou_kanji[[Sr. no.]:[Meaning]],4,0)</f>
        <v>#N/A</v>
      </c>
      <c r="G833" s="87" t="e">
        <f>VLOOKUP(Final_manabou_kanji_select[[#This Row],[Kanji no.]],Final_manabou_kanji[[Sr. no.]:[Meaning]],5,0)</f>
        <v>#N/A</v>
      </c>
      <c r="H833" t="e">
        <f>VLOOKUP(Final_manabou_kanji_select[[#This Row],[Kanji no.]],Final_manabou_kanji[[Sr. no.]:[Meaning]],7,0)</f>
        <v>#N/A</v>
      </c>
      <c r="I833" t="e">
        <f>VLOOKUP(Final_manabou_kanji_select[[#This Row],[Kanji no.]],Final_manabou_kanji[[Sr. no.]:[Meaning]],8,0)</f>
        <v>#N/A</v>
      </c>
    </row>
    <row r="834" spans="2:9" ht="14.25" customHeight="1" x14ac:dyDescent="0.3">
      <c r="B834" s="37">
        <f>ROW()-ROW(Final_manabou_kanji_select[#Headers])</f>
        <v>832</v>
      </c>
      <c r="C83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4" s="87" t="e">
        <f>VLOOKUP(Final_manabou_kanji_select[[#This Row],[Kanji no.]],Raw_data_N2_Kanji[[Sr. no.]:[Lecture_no]],3,0)</f>
        <v>#N/A</v>
      </c>
      <c r="E834" s="87" t="e">
        <f>VLOOKUP(Final_manabou_kanji_select[[#This Row],[Kanji no.]],Final_manabou_kanji[[Sr. no.]:[Meaning]],3,0)</f>
        <v>#N/A</v>
      </c>
      <c r="F834" s="32" t="e">
        <f>VLOOKUP(Final_manabou_kanji_select[[#This Row],[Kanji no.]],Final_manabou_kanji[[Sr. no.]:[Meaning]],4,0)</f>
        <v>#N/A</v>
      </c>
      <c r="G834" s="87" t="e">
        <f>VLOOKUP(Final_manabou_kanji_select[[#This Row],[Kanji no.]],Final_manabou_kanji[[Sr. no.]:[Meaning]],5,0)</f>
        <v>#N/A</v>
      </c>
      <c r="H834" t="e">
        <f>VLOOKUP(Final_manabou_kanji_select[[#This Row],[Kanji no.]],Final_manabou_kanji[[Sr. no.]:[Meaning]],7,0)</f>
        <v>#N/A</v>
      </c>
      <c r="I834" t="e">
        <f>VLOOKUP(Final_manabou_kanji_select[[#This Row],[Kanji no.]],Final_manabou_kanji[[Sr. no.]:[Meaning]],8,0)</f>
        <v>#N/A</v>
      </c>
    </row>
    <row r="835" spans="2:9" ht="14.25" customHeight="1" x14ac:dyDescent="0.3">
      <c r="B835" s="37">
        <f>ROW()-ROW(Final_manabou_kanji_select[#Headers])</f>
        <v>833</v>
      </c>
      <c r="C83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5" s="87" t="e">
        <f>VLOOKUP(Final_manabou_kanji_select[[#This Row],[Kanji no.]],Raw_data_N2_Kanji[[Sr. no.]:[Lecture_no]],3,0)</f>
        <v>#N/A</v>
      </c>
      <c r="E835" s="87" t="e">
        <f>VLOOKUP(Final_manabou_kanji_select[[#This Row],[Kanji no.]],Final_manabou_kanji[[Sr. no.]:[Meaning]],3,0)</f>
        <v>#N/A</v>
      </c>
      <c r="F835" s="32" t="e">
        <f>VLOOKUP(Final_manabou_kanji_select[[#This Row],[Kanji no.]],Final_manabou_kanji[[Sr. no.]:[Meaning]],4,0)</f>
        <v>#N/A</v>
      </c>
      <c r="G835" s="87" t="e">
        <f>VLOOKUP(Final_manabou_kanji_select[[#This Row],[Kanji no.]],Final_manabou_kanji[[Sr. no.]:[Meaning]],5,0)</f>
        <v>#N/A</v>
      </c>
      <c r="H835" t="e">
        <f>VLOOKUP(Final_manabou_kanji_select[[#This Row],[Kanji no.]],Final_manabou_kanji[[Sr. no.]:[Meaning]],7,0)</f>
        <v>#N/A</v>
      </c>
      <c r="I835" t="e">
        <f>VLOOKUP(Final_manabou_kanji_select[[#This Row],[Kanji no.]],Final_manabou_kanji[[Sr. no.]:[Meaning]],8,0)</f>
        <v>#N/A</v>
      </c>
    </row>
    <row r="836" spans="2:9" ht="14.25" customHeight="1" x14ac:dyDescent="0.3">
      <c r="B836" s="37">
        <f>ROW()-ROW(Final_manabou_kanji_select[#Headers])</f>
        <v>834</v>
      </c>
      <c r="C83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6" s="87" t="e">
        <f>VLOOKUP(Final_manabou_kanji_select[[#This Row],[Kanji no.]],Raw_data_N2_Kanji[[Sr. no.]:[Lecture_no]],3,0)</f>
        <v>#N/A</v>
      </c>
      <c r="E836" s="87" t="e">
        <f>VLOOKUP(Final_manabou_kanji_select[[#This Row],[Kanji no.]],Final_manabou_kanji[[Sr. no.]:[Meaning]],3,0)</f>
        <v>#N/A</v>
      </c>
      <c r="F836" s="32" t="e">
        <f>VLOOKUP(Final_manabou_kanji_select[[#This Row],[Kanji no.]],Final_manabou_kanji[[Sr. no.]:[Meaning]],4,0)</f>
        <v>#N/A</v>
      </c>
      <c r="G836" s="87" t="e">
        <f>VLOOKUP(Final_manabou_kanji_select[[#This Row],[Kanji no.]],Final_manabou_kanji[[Sr. no.]:[Meaning]],5,0)</f>
        <v>#N/A</v>
      </c>
      <c r="H836" t="e">
        <f>VLOOKUP(Final_manabou_kanji_select[[#This Row],[Kanji no.]],Final_manabou_kanji[[Sr. no.]:[Meaning]],7,0)</f>
        <v>#N/A</v>
      </c>
      <c r="I836" t="e">
        <f>VLOOKUP(Final_manabou_kanji_select[[#This Row],[Kanji no.]],Final_manabou_kanji[[Sr. no.]:[Meaning]],8,0)</f>
        <v>#N/A</v>
      </c>
    </row>
    <row r="837" spans="2:9" ht="14.25" customHeight="1" x14ac:dyDescent="0.3">
      <c r="B837" s="37">
        <f>ROW()-ROW(Final_manabou_kanji_select[#Headers])</f>
        <v>835</v>
      </c>
      <c r="C83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7" s="87" t="e">
        <f>VLOOKUP(Final_manabou_kanji_select[[#This Row],[Kanji no.]],Raw_data_N2_Kanji[[Sr. no.]:[Lecture_no]],3,0)</f>
        <v>#N/A</v>
      </c>
      <c r="E837" s="87" t="e">
        <f>VLOOKUP(Final_manabou_kanji_select[[#This Row],[Kanji no.]],Final_manabou_kanji[[Sr. no.]:[Meaning]],3,0)</f>
        <v>#N/A</v>
      </c>
      <c r="F837" s="32" t="e">
        <f>VLOOKUP(Final_manabou_kanji_select[[#This Row],[Kanji no.]],Final_manabou_kanji[[Sr. no.]:[Meaning]],4,0)</f>
        <v>#N/A</v>
      </c>
      <c r="G837" s="87" t="e">
        <f>VLOOKUP(Final_manabou_kanji_select[[#This Row],[Kanji no.]],Final_manabou_kanji[[Sr. no.]:[Meaning]],5,0)</f>
        <v>#N/A</v>
      </c>
      <c r="H837" t="e">
        <f>VLOOKUP(Final_manabou_kanji_select[[#This Row],[Kanji no.]],Final_manabou_kanji[[Sr. no.]:[Meaning]],7,0)</f>
        <v>#N/A</v>
      </c>
      <c r="I837" t="e">
        <f>VLOOKUP(Final_manabou_kanji_select[[#This Row],[Kanji no.]],Final_manabou_kanji[[Sr. no.]:[Meaning]],8,0)</f>
        <v>#N/A</v>
      </c>
    </row>
    <row r="838" spans="2:9" ht="14.25" customHeight="1" x14ac:dyDescent="0.3">
      <c r="B838" s="37">
        <f>ROW()-ROW(Final_manabou_kanji_select[#Headers])</f>
        <v>836</v>
      </c>
      <c r="C83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8" s="87" t="e">
        <f>VLOOKUP(Final_manabou_kanji_select[[#This Row],[Kanji no.]],Raw_data_N2_Kanji[[Sr. no.]:[Lecture_no]],3,0)</f>
        <v>#N/A</v>
      </c>
      <c r="E838" s="87" t="e">
        <f>VLOOKUP(Final_manabou_kanji_select[[#This Row],[Kanji no.]],Final_manabou_kanji[[Sr. no.]:[Meaning]],3,0)</f>
        <v>#N/A</v>
      </c>
      <c r="F838" s="32" t="e">
        <f>VLOOKUP(Final_manabou_kanji_select[[#This Row],[Kanji no.]],Final_manabou_kanji[[Sr. no.]:[Meaning]],4,0)</f>
        <v>#N/A</v>
      </c>
      <c r="G838" s="87" t="e">
        <f>VLOOKUP(Final_manabou_kanji_select[[#This Row],[Kanji no.]],Final_manabou_kanji[[Sr. no.]:[Meaning]],5,0)</f>
        <v>#N/A</v>
      </c>
      <c r="H838" t="e">
        <f>VLOOKUP(Final_manabou_kanji_select[[#This Row],[Kanji no.]],Final_manabou_kanji[[Sr. no.]:[Meaning]],7,0)</f>
        <v>#N/A</v>
      </c>
      <c r="I838" t="e">
        <f>VLOOKUP(Final_manabou_kanji_select[[#This Row],[Kanji no.]],Final_manabou_kanji[[Sr. no.]:[Meaning]],8,0)</f>
        <v>#N/A</v>
      </c>
    </row>
    <row r="839" spans="2:9" ht="14.25" customHeight="1" x14ac:dyDescent="0.3">
      <c r="B839" s="37">
        <f>ROW()-ROW(Final_manabou_kanji_select[#Headers])</f>
        <v>837</v>
      </c>
      <c r="C83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39" s="87" t="e">
        <f>VLOOKUP(Final_manabou_kanji_select[[#This Row],[Kanji no.]],Raw_data_N2_Kanji[[Sr. no.]:[Lecture_no]],3,0)</f>
        <v>#N/A</v>
      </c>
      <c r="E839" s="87" t="e">
        <f>VLOOKUP(Final_manabou_kanji_select[[#This Row],[Kanji no.]],Final_manabou_kanji[[Sr. no.]:[Meaning]],3,0)</f>
        <v>#N/A</v>
      </c>
      <c r="F839" s="32" t="e">
        <f>VLOOKUP(Final_manabou_kanji_select[[#This Row],[Kanji no.]],Final_manabou_kanji[[Sr. no.]:[Meaning]],4,0)</f>
        <v>#N/A</v>
      </c>
      <c r="G839" s="87" t="e">
        <f>VLOOKUP(Final_manabou_kanji_select[[#This Row],[Kanji no.]],Final_manabou_kanji[[Sr. no.]:[Meaning]],5,0)</f>
        <v>#N/A</v>
      </c>
      <c r="H839" t="e">
        <f>VLOOKUP(Final_manabou_kanji_select[[#This Row],[Kanji no.]],Final_manabou_kanji[[Sr. no.]:[Meaning]],7,0)</f>
        <v>#N/A</v>
      </c>
      <c r="I839" t="e">
        <f>VLOOKUP(Final_manabou_kanji_select[[#This Row],[Kanji no.]],Final_manabou_kanji[[Sr. no.]:[Meaning]],8,0)</f>
        <v>#N/A</v>
      </c>
    </row>
    <row r="840" spans="2:9" ht="14.25" customHeight="1" x14ac:dyDescent="0.3">
      <c r="B840" s="37">
        <f>ROW()-ROW(Final_manabou_kanji_select[#Headers])</f>
        <v>838</v>
      </c>
      <c r="C84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0" s="87" t="e">
        <f>VLOOKUP(Final_manabou_kanji_select[[#This Row],[Kanji no.]],Raw_data_N2_Kanji[[Sr. no.]:[Lecture_no]],3,0)</f>
        <v>#N/A</v>
      </c>
      <c r="E840" s="87" t="e">
        <f>VLOOKUP(Final_manabou_kanji_select[[#This Row],[Kanji no.]],Final_manabou_kanji[[Sr. no.]:[Meaning]],3,0)</f>
        <v>#N/A</v>
      </c>
      <c r="F840" s="32" t="e">
        <f>VLOOKUP(Final_manabou_kanji_select[[#This Row],[Kanji no.]],Final_manabou_kanji[[Sr. no.]:[Meaning]],4,0)</f>
        <v>#N/A</v>
      </c>
      <c r="G840" s="87" t="e">
        <f>VLOOKUP(Final_manabou_kanji_select[[#This Row],[Kanji no.]],Final_manabou_kanji[[Sr. no.]:[Meaning]],5,0)</f>
        <v>#N/A</v>
      </c>
      <c r="H840" t="e">
        <f>VLOOKUP(Final_manabou_kanji_select[[#This Row],[Kanji no.]],Final_manabou_kanji[[Sr. no.]:[Meaning]],7,0)</f>
        <v>#N/A</v>
      </c>
      <c r="I840" t="e">
        <f>VLOOKUP(Final_manabou_kanji_select[[#This Row],[Kanji no.]],Final_manabou_kanji[[Sr. no.]:[Meaning]],8,0)</f>
        <v>#N/A</v>
      </c>
    </row>
    <row r="841" spans="2:9" ht="14.25" customHeight="1" x14ac:dyDescent="0.3">
      <c r="B841" s="37">
        <f>ROW()-ROW(Final_manabou_kanji_select[#Headers])</f>
        <v>839</v>
      </c>
      <c r="C84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1" s="87" t="e">
        <f>VLOOKUP(Final_manabou_kanji_select[[#This Row],[Kanji no.]],Raw_data_N2_Kanji[[Sr. no.]:[Lecture_no]],3,0)</f>
        <v>#N/A</v>
      </c>
      <c r="E841" s="87" t="e">
        <f>VLOOKUP(Final_manabou_kanji_select[[#This Row],[Kanji no.]],Final_manabou_kanji[[Sr. no.]:[Meaning]],3,0)</f>
        <v>#N/A</v>
      </c>
      <c r="F841" s="32" t="e">
        <f>VLOOKUP(Final_manabou_kanji_select[[#This Row],[Kanji no.]],Final_manabou_kanji[[Sr. no.]:[Meaning]],4,0)</f>
        <v>#N/A</v>
      </c>
      <c r="G841" s="87" t="e">
        <f>VLOOKUP(Final_manabou_kanji_select[[#This Row],[Kanji no.]],Final_manabou_kanji[[Sr. no.]:[Meaning]],5,0)</f>
        <v>#N/A</v>
      </c>
      <c r="H841" t="e">
        <f>VLOOKUP(Final_manabou_kanji_select[[#This Row],[Kanji no.]],Final_manabou_kanji[[Sr. no.]:[Meaning]],7,0)</f>
        <v>#N/A</v>
      </c>
      <c r="I841" t="e">
        <f>VLOOKUP(Final_manabou_kanji_select[[#This Row],[Kanji no.]],Final_manabou_kanji[[Sr. no.]:[Meaning]],8,0)</f>
        <v>#N/A</v>
      </c>
    </row>
    <row r="842" spans="2:9" ht="14.25" customHeight="1" x14ac:dyDescent="0.3">
      <c r="B842" s="37">
        <f>ROW()-ROW(Final_manabou_kanji_select[#Headers])</f>
        <v>840</v>
      </c>
      <c r="C84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2" s="87" t="e">
        <f>VLOOKUP(Final_manabou_kanji_select[[#This Row],[Kanji no.]],Raw_data_N2_Kanji[[Sr. no.]:[Lecture_no]],3,0)</f>
        <v>#N/A</v>
      </c>
      <c r="E842" s="87" t="e">
        <f>VLOOKUP(Final_manabou_kanji_select[[#This Row],[Kanji no.]],Final_manabou_kanji[[Sr. no.]:[Meaning]],3,0)</f>
        <v>#N/A</v>
      </c>
      <c r="F842" s="32" t="e">
        <f>VLOOKUP(Final_manabou_kanji_select[[#This Row],[Kanji no.]],Final_manabou_kanji[[Sr. no.]:[Meaning]],4,0)</f>
        <v>#N/A</v>
      </c>
      <c r="G842" s="87" t="e">
        <f>VLOOKUP(Final_manabou_kanji_select[[#This Row],[Kanji no.]],Final_manabou_kanji[[Sr. no.]:[Meaning]],5,0)</f>
        <v>#N/A</v>
      </c>
      <c r="H842" t="e">
        <f>VLOOKUP(Final_manabou_kanji_select[[#This Row],[Kanji no.]],Final_manabou_kanji[[Sr. no.]:[Meaning]],7,0)</f>
        <v>#N/A</v>
      </c>
      <c r="I842" t="e">
        <f>VLOOKUP(Final_manabou_kanji_select[[#This Row],[Kanji no.]],Final_manabou_kanji[[Sr. no.]:[Meaning]],8,0)</f>
        <v>#N/A</v>
      </c>
    </row>
    <row r="843" spans="2:9" ht="14.25" customHeight="1" x14ac:dyDescent="0.3">
      <c r="B843" s="37">
        <f>ROW()-ROW(Final_manabou_kanji_select[#Headers])</f>
        <v>841</v>
      </c>
      <c r="C84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3" s="87" t="e">
        <f>VLOOKUP(Final_manabou_kanji_select[[#This Row],[Kanji no.]],Raw_data_N2_Kanji[[Sr. no.]:[Lecture_no]],3,0)</f>
        <v>#N/A</v>
      </c>
      <c r="E843" s="87" t="e">
        <f>VLOOKUP(Final_manabou_kanji_select[[#This Row],[Kanji no.]],Final_manabou_kanji[[Sr. no.]:[Meaning]],3,0)</f>
        <v>#N/A</v>
      </c>
      <c r="F843" s="32" t="e">
        <f>VLOOKUP(Final_manabou_kanji_select[[#This Row],[Kanji no.]],Final_manabou_kanji[[Sr. no.]:[Meaning]],4,0)</f>
        <v>#N/A</v>
      </c>
      <c r="G843" s="87" t="e">
        <f>VLOOKUP(Final_manabou_kanji_select[[#This Row],[Kanji no.]],Final_manabou_kanji[[Sr. no.]:[Meaning]],5,0)</f>
        <v>#N/A</v>
      </c>
      <c r="H843" t="e">
        <f>VLOOKUP(Final_manabou_kanji_select[[#This Row],[Kanji no.]],Final_manabou_kanji[[Sr. no.]:[Meaning]],7,0)</f>
        <v>#N/A</v>
      </c>
      <c r="I843" t="e">
        <f>VLOOKUP(Final_manabou_kanji_select[[#This Row],[Kanji no.]],Final_manabou_kanji[[Sr. no.]:[Meaning]],8,0)</f>
        <v>#N/A</v>
      </c>
    </row>
    <row r="844" spans="2:9" ht="14.25" customHeight="1" x14ac:dyDescent="0.3">
      <c r="B844" s="37">
        <f>ROW()-ROW(Final_manabou_kanji_select[#Headers])</f>
        <v>842</v>
      </c>
      <c r="C84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4" s="87" t="e">
        <f>VLOOKUP(Final_manabou_kanji_select[[#This Row],[Kanji no.]],Raw_data_N2_Kanji[[Sr. no.]:[Lecture_no]],3,0)</f>
        <v>#N/A</v>
      </c>
      <c r="E844" s="87" t="e">
        <f>VLOOKUP(Final_manabou_kanji_select[[#This Row],[Kanji no.]],Final_manabou_kanji[[Sr. no.]:[Meaning]],3,0)</f>
        <v>#N/A</v>
      </c>
      <c r="F844" s="32" t="e">
        <f>VLOOKUP(Final_manabou_kanji_select[[#This Row],[Kanji no.]],Final_manabou_kanji[[Sr. no.]:[Meaning]],4,0)</f>
        <v>#N/A</v>
      </c>
      <c r="G844" s="87" t="e">
        <f>VLOOKUP(Final_manabou_kanji_select[[#This Row],[Kanji no.]],Final_manabou_kanji[[Sr. no.]:[Meaning]],5,0)</f>
        <v>#N/A</v>
      </c>
      <c r="H844" t="e">
        <f>VLOOKUP(Final_manabou_kanji_select[[#This Row],[Kanji no.]],Final_manabou_kanji[[Sr. no.]:[Meaning]],7,0)</f>
        <v>#N/A</v>
      </c>
      <c r="I844" t="e">
        <f>VLOOKUP(Final_manabou_kanji_select[[#This Row],[Kanji no.]],Final_manabou_kanji[[Sr. no.]:[Meaning]],8,0)</f>
        <v>#N/A</v>
      </c>
    </row>
    <row r="845" spans="2:9" ht="14.25" customHeight="1" x14ac:dyDescent="0.3">
      <c r="B845" s="37">
        <f>ROW()-ROW(Final_manabou_kanji_select[#Headers])</f>
        <v>843</v>
      </c>
      <c r="C84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5" s="87" t="e">
        <f>VLOOKUP(Final_manabou_kanji_select[[#This Row],[Kanji no.]],Raw_data_N2_Kanji[[Sr. no.]:[Lecture_no]],3,0)</f>
        <v>#N/A</v>
      </c>
      <c r="E845" s="87" t="e">
        <f>VLOOKUP(Final_manabou_kanji_select[[#This Row],[Kanji no.]],Final_manabou_kanji[[Sr. no.]:[Meaning]],3,0)</f>
        <v>#N/A</v>
      </c>
      <c r="F845" s="32" t="e">
        <f>VLOOKUP(Final_manabou_kanji_select[[#This Row],[Kanji no.]],Final_manabou_kanji[[Sr. no.]:[Meaning]],4,0)</f>
        <v>#N/A</v>
      </c>
      <c r="G845" s="87" t="e">
        <f>VLOOKUP(Final_manabou_kanji_select[[#This Row],[Kanji no.]],Final_manabou_kanji[[Sr. no.]:[Meaning]],5,0)</f>
        <v>#N/A</v>
      </c>
      <c r="H845" t="e">
        <f>VLOOKUP(Final_manabou_kanji_select[[#This Row],[Kanji no.]],Final_manabou_kanji[[Sr. no.]:[Meaning]],7,0)</f>
        <v>#N/A</v>
      </c>
      <c r="I845" t="e">
        <f>VLOOKUP(Final_manabou_kanji_select[[#This Row],[Kanji no.]],Final_manabou_kanji[[Sr. no.]:[Meaning]],8,0)</f>
        <v>#N/A</v>
      </c>
    </row>
    <row r="846" spans="2:9" ht="14.25" customHeight="1" x14ac:dyDescent="0.3">
      <c r="B846" s="37">
        <f>ROW()-ROW(Final_manabou_kanji_select[#Headers])</f>
        <v>844</v>
      </c>
      <c r="C84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6" s="87" t="e">
        <f>VLOOKUP(Final_manabou_kanji_select[[#This Row],[Kanji no.]],Raw_data_N2_Kanji[[Sr. no.]:[Lecture_no]],3,0)</f>
        <v>#N/A</v>
      </c>
      <c r="E846" s="87" t="e">
        <f>VLOOKUP(Final_manabou_kanji_select[[#This Row],[Kanji no.]],Final_manabou_kanji[[Sr. no.]:[Meaning]],3,0)</f>
        <v>#N/A</v>
      </c>
      <c r="F846" s="32" t="e">
        <f>VLOOKUP(Final_manabou_kanji_select[[#This Row],[Kanji no.]],Final_manabou_kanji[[Sr. no.]:[Meaning]],4,0)</f>
        <v>#N/A</v>
      </c>
      <c r="G846" s="87" t="e">
        <f>VLOOKUP(Final_manabou_kanji_select[[#This Row],[Kanji no.]],Final_manabou_kanji[[Sr. no.]:[Meaning]],5,0)</f>
        <v>#N/A</v>
      </c>
      <c r="H846" t="e">
        <f>VLOOKUP(Final_manabou_kanji_select[[#This Row],[Kanji no.]],Final_manabou_kanji[[Sr. no.]:[Meaning]],7,0)</f>
        <v>#N/A</v>
      </c>
      <c r="I846" t="e">
        <f>VLOOKUP(Final_manabou_kanji_select[[#This Row],[Kanji no.]],Final_manabou_kanji[[Sr. no.]:[Meaning]],8,0)</f>
        <v>#N/A</v>
      </c>
    </row>
    <row r="847" spans="2:9" ht="14.25" customHeight="1" x14ac:dyDescent="0.3">
      <c r="B847" s="37">
        <f>ROW()-ROW(Final_manabou_kanji_select[#Headers])</f>
        <v>845</v>
      </c>
      <c r="C84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7" s="87" t="e">
        <f>VLOOKUP(Final_manabou_kanji_select[[#This Row],[Kanji no.]],Raw_data_N2_Kanji[[Sr. no.]:[Lecture_no]],3,0)</f>
        <v>#N/A</v>
      </c>
      <c r="E847" s="87" t="e">
        <f>VLOOKUP(Final_manabou_kanji_select[[#This Row],[Kanji no.]],Final_manabou_kanji[[Sr. no.]:[Meaning]],3,0)</f>
        <v>#N/A</v>
      </c>
      <c r="F847" s="32" t="e">
        <f>VLOOKUP(Final_manabou_kanji_select[[#This Row],[Kanji no.]],Final_manabou_kanji[[Sr. no.]:[Meaning]],4,0)</f>
        <v>#N/A</v>
      </c>
      <c r="G847" s="87" t="e">
        <f>VLOOKUP(Final_manabou_kanji_select[[#This Row],[Kanji no.]],Final_manabou_kanji[[Sr. no.]:[Meaning]],5,0)</f>
        <v>#N/A</v>
      </c>
      <c r="H847" t="e">
        <f>VLOOKUP(Final_manabou_kanji_select[[#This Row],[Kanji no.]],Final_manabou_kanji[[Sr. no.]:[Meaning]],7,0)</f>
        <v>#N/A</v>
      </c>
      <c r="I847" t="e">
        <f>VLOOKUP(Final_manabou_kanji_select[[#This Row],[Kanji no.]],Final_manabou_kanji[[Sr. no.]:[Meaning]],8,0)</f>
        <v>#N/A</v>
      </c>
    </row>
    <row r="848" spans="2:9" ht="14.25" customHeight="1" x14ac:dyDescent="0.3">
      <c r="B848" s="37">
        <f>ROW()-ROW(Final_manabou_kanji_select[#Headers])</f>
        <v>846</v>
      </c>
      <c r="C84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8" s="87" t="e">
        <f>VLOOKUP(Final_manabou_kanji_select[[#This Row],[Kanji no.]],Raw_data_N2_Kanji[[Sr. no.]:[Lecture_no]],3,0)</f>
        <v>#N/A</v>
      </c>
      <c r="E848" s="87" t="e">
        <f>VLOOKUP(Final_manabou_kanji_select[[#This Row],[Kanji no.]],Final_manabou_kanji[[Sr. no.]:[Meaning]],3,0)</f>
        <v>#N/A</v>
      </c>
      <c r="F848" s="32" t="e">
        <f>VLOOKUP(Final_manabou_kanji_select[[#This Row],[Kanji no.]],Final_manabou_kanji[[Sr. no.]:[Meaning]],4,0)</f>
        <v>#N/A</v>
      </c>
      <c r="G848" s="87" t="e">
        <f>VLOOKUP(Final_manabou_kanji_select[[#This Row],[Kanji no.]],Final_manabou_kanji[[Sr. no.]:[Meaning]],5,0)</f>
        <v>#N/A</v>
      </c>
      <c r="H848" t="e">
        <f>VLOOKUP(Final_manabou_kanji_select[[#This Row],[Kanji no.]],Final_manabou_kanji[[Sr. no.]:[Meaning]],7,0)</f>
        <v>#N/A</v>
      </c>
      <c r="I848" t="e">
        <f>VLOOKUP(Final_manabou_kanji_select[[#This Row],[Kanji no.]],Final_manabou_kanji[[Sr. no.]:[Meaning]],8,0)</f>
        <v>#N/A</v>
      </c>
    </row>
    <row r="849" spans="2:9" ht="14.25" customHeight="1" x14ac:dyDescent="0.3">
      <c r="B849" s="37">
        <f>ROW()-ROW(Final_manabou_kanji_select[#Headers])</f>
        <v>847</v>
      </c>
      <c r="C84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49" s="87" t="e">
        <f>VLOOKUP(Final_manabou_kanji_select[[#This Row],[Kanji no.]],Raw_data_N2_Kanji[[Sr. no.]:[Lecture_no]],3,0)</f>
        <v>#N/A</v>
      </c>
      <c r="E849" s="87" t="e">
        <f>VLOOKUP(Final_manabou_kanji_select[[#This Row],[Kanji no.]],Final_manabou_kanji[[Sr. no.]:[Meaning]],3,0)</f>
        <v>#N/A</v>
      </c>
      <c r="F849" s="32" t="e">
        <f>VLOOKUP(Final_manabou_kanji_select[[#This Row],[Kanji no.]],Final_manabou_kanji[[Sr. no.]:[Meaning]],4,0)</f>
        <v>#N/A</v>
      </c>
      <c r="G849" s="87" t="e">
        <f>VLOOKUP(Final_manabou_kanji_select[[#This Row],[Kanji no.]],Final_manabou_kanji[[Sr. no.]:[Meaning]],5,0)</f>
        <v>#N/A</v>
      </c>
      <c r="H849" t="e">
        <f>VLOOKUP(Final_manabou_kanji_select[[#This Row],[Kanji no.]],Final_manabou_kanji[[Sr. no.]:[Meaning]],7,0)</f>
        <v>#N/A</v>
      </c>
      <c r="I849" t="e">
        <f>VLOOKUP(Final_manabou_kanji_select[[#This Row],[Kanji no.]],Final_manabou_kanji[[Sr. no.]:[Meaning]],8,0)</f>
        <v>#N/A</v>
      </c>
    </row>
    <row r="850" spans="2:9" ht="14.25" customHeight="1" x14ac:dyDescent="0.3">
      <c r="B850" s="37">
        <f>ROW()-ROW(Final_manabou_kanji_select[#Headers])</f>
        <v>848</v>
      </c>
      <c r="C85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0" s="87" t="e">
        <f>VLOOKUP(Final_manabou_kanji_select[[#This Row],[Kanji no.]],Raw_data_N2_Kanji[[Sr. no.]:[Lecture_no]],3,0)</f>
        <v>#N/A</v>
      </c>
      <c r="E850" s="87" t="e">
        <f>VLOOKUP(Final_manabou_kanji_select[[#This Row],[Kanji no.]],Final_manabou_kanji[[Sr. no.]:[Meaning]],3,0)</f>
        <v>#N/A</v>
      </c>
      <c r="F850" s="32" t="e">
        <f>VLOOKUP(Final_manabou_kanji_select[[#This Row],[Kanji no.]],Final_manabou_kanji[[Sr. no.]:[Meaning]],4,0)</f>
        <v>#N/A</v>
      </c>
      <c r="G850" s="87" t="e">
        <f>VLOOKUP(Final_manabou_kanji_select[[#This Row],[Kanji no.]],Final_manabou_kanji[[Sr. no.]:[Meaning]],5,0)</f>
        <v>#N/A</v>
      </c>
      <c r="H850" t="e">
        <f>VLOOKUP(Final_manabou_kanji_select[[#This Row],[Kanji no.]],Final_manabou_kanji[[Sr. no.]:[Meaning]],7,0)</f>
        <v>#N/A</v>
      </c>
      <c r="I850" t="e">
        <f>VLOOKUP(Final_manabou_kanji_select[[#This Row],[Kanji no.]],Final_manabou_kanji[[Sr. no.]:[Meaning]],8,0)</f>
        <v>#N/A</v>
      </c>
    </row>
    <row r="851" spans="2:9" ht="14.25" customHeight="1" x14ac:dyDescent="0.3">
      <c r="B851" s="37">
        <f>ROW()-ROW(Final_manabou_kanji_select[#Headers])</f>
        <v>849</v>
      </c>
      <c r="C85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1" s="87" t="e">
        <f>VLOOKUP(Final_manabou_kanji_select[[#This Row],[Kanji no.]],Raw_data_N2_Kanji[[Sr. no.]:[Lecture_no]],3,0)</f>
        <v>#N/A</v>
      </c>
      <c r="E851" s="87" t="e">
        <f>VLOOKUP(Final_manabou_kanji_select[[#This Row],[Kanji no.]],Final_manabou_kanji[[Sr. no.]:[Meaning]],3,0)</f>
        <v>#N/A</v>
      </c>
      <c r="F851" s="32" t="e">
        <f>VLOOKUP(Final_manabou_kanji_select[[#This Row],[Kanji no.]],Final_manabou_kanji[[Sr. no.]:[Meaning]],4,0)</f>
        <v>#N/A</v>
      </c>
      <c r="G851" s="87" t="e">
        <f>VLOOKUP(Final_manabou_kanji_select[[#This Row],[Kanji no.]],Final_manabou_kanji[[Sr. no.]:[Meaning]],5,0)</f>
        <v>#N/A</v>
      </c>
      <c r="H851" t="e">
        <f>VLOOKUP(Final_manabou_kanji_select[[#This Row],[Kanji no.]],Final_manabou_kanji[[Sr. no.]:[Meaning]],7,0)</f>
        <v>#N/A</v>
      </c>
      <c r="I851" t="e">
        <f>VLOOKUP(Final_manabou_kanji_select[[#This Row],[Kanji no.]],Final_manabou_kanji[[Sr. no.]:[Meaning]],8,0)</f>
        <v>#N/A</v>
      </c>
    </row>
    <row r="852" spans="2:9" ht="14.25" customHeight="1" x14ac:dyDescent="0.3">
      <c r="B852" s="37">
        <f>ROW()-ROW(Final_manabou_kanji_select[#Headers])</f>
        <v>850</v>
      </c>
      <c r="C85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2" s="87" t="e">
        <f>VLOOKUP(Final_manabou_kanji_select[[#This Row],[Kanji no.]],Raw_data_N2_Kanji[[Sr. no.]:[Lecture_no]],3,0)</f>
        <v>#N/A</v>
      </c>
      <c r="E852" s="87" t="e">
        <f>VLOOKUP(Final_manabou_kanji_select[[#This Row],[Kanji no.]],Final_manabou_kanji[[Sr. no.]:[Meaning]],3,0)</f>
        <v>#N/A</v>
      </c>
      <c r="F852" s="32" t="e">
        <f>VLOOKUP(Final_manabou_kanji_select[[#This Row],[Kanji no.]],Final_manabou_kanji[[Sr. no.]:[Meaning]],4,0)</f>
        <v>#N/A</v>
      </c>
      <c r="G852" s="87" t="e">
        <f>VLOOKUP(Final_manabou_kanji_select[[#This Row],[Kanji no.]],Final_manabou_kanji[[Sr. no.]:[Meaning]],5,0)</f>
        <v>#N/A</v>
      </c>
      <c r="H852" t="e">
        <f>VLOOKUP(Final_manabou_kanji_select[[#This Row],[Kanji no.]],Final_manabou_kanji[[Sr. no.]:[Meaning]],7,0)</f>
        <v>#N/A</v>
      </c>
      <c r="I852" t="e">
        <f>VLOOKUP(Final_manabou_kanji_select[[#This Row],[Kanji no.]],Final_manabou_kanji[[Sr. no.]:[Meaning]],8,0)</f>
        <v>#N/A</v>
      </c>
    </row>
    <row r="853" spans="2:9" ht="14.25" customHeight="1" x14ac:dyDescent="0.3">
      <c r="B853" s="37">
        <f>ROW()-ROW(Final_manabou_kanji_select[#Headers])</f>
        <v>851</v>
      </c>
      <c r="C85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3" s="87" t="e">
        <f>VLOOKUP(Final_manabou_kanji_select[[#This Row],[Kanji no.]],Raw_data_N2_Kanji[[Sr. no.]:[Lecture_no]],3,0)</f>
        <v>#N/A</v>
      </c>
      <c r="E853" s="87" t="e">
        <f>VLOOKUP(Final_manabou_kanji_select[[#This Row],[Kanji no.]],Final_manabou_kanji[[Sr. no.]:[Meaning]],3,0)</f>
        <v>#N/A</v>
      </c>
      <c r="F853" s="32" t="e">
        <f>VLOOKUP(Final_manabou_kanji_select[[#This Row],[Kanji no.]],Final_manabou_kanji[[Sr. no.]:[Meaning]],4,0)</f>
        <v>#N/A</v>
      </c>
      <c r="G853" s="87" t="e">
        <f>VLOOKUP(Final_manabou_kanji_select[[#This Row],[Kanji no.]],Final_manabou_kanji[[Sr. no.]:[Meaning]],5,0)</f>
        <v>#N/A</v>
      </c>
      <c r="H853" t="e">
        <f>VLOOKUP(Final_manabou_kanji_select[[#This Row],[Kanji no.]],Final_manabou_kanji[[Sr. no.]:[Meaning]],7,0)</f>
        <v>#N/A</v>
      </c>
      <c r="I853" t="e">
        <f>VLOOKUP(Final_manabou_kanji_select[[#This Row],[Kanji no.]],Final_manabou_kanji[[Sr. no.]:[Meaning]],8,0)</f>
        <v>#N/A</v>
      </c>
    </row>
    <row r="854" spans="2:9" ht="14.25" customHeight="1" x14ac:dyDescent="0.3">
      <c r="B854" s="37">
        <f>ROW()-ROW(Final_manabou_kanji_select[#Headers])</f>
        <v>852</v>
      </c>
      <c r="C85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4" s="87" t="e">
        <f>VLOOKUP(Final_manabou_kanji_select[[#This Row],[Kanji no.]],Raw_data_N2_Kanji[[Sr. no.]:[Lecture_no]],3,0)</f>
        <v>#N/A</v>
      </c>
      <c r="E854" s="87" t="e">
        <f>VLOOKUP(Final_manabou_kanji_select[[#This Row],[Kanji no.]],Final_manabou_kanji[[Sr. no.]:[Meaning]],3,0)</f>
        <v>#N/A</v>
      </c>
      <c r="F854" s="32" t="e">
        <f>VLOOKUP(Final_manabou_kanji_select[[#This Row],[Kanji no.]],Final_manabou_kanji[[Sr. no.]:[Meaning]],4,0)</f>
        <v>#N/A</v>
      </c>
      <c r="G854" s="87" t="e">
        <f>VLOOKUP(Final_manabou_kanji_select[[#This Row],[Kanji no.]],Final_manabou_kanji[[Sr. no.]:[Meaning]],5,0)</f>
        <v>#N/A</v>
      </c>
      <c r="H854" t="e">
        <f>VLOOKUP(Final_manabou_kanji_select[[#This Row],[Kanji no.]],Final_manabou_kanji[[Sr. no.]:[Meaning]],7,0)</f>
        <v>#N/A</v>
      </c>
      <c r="I854" t="e">
        <f>VLOOKUP(Final_manabou_kanji_select[[#This Row],[Kanji no.]],Final_manabou_kanji[[Sr. no.]:[Meaning]],8,0)</f>
        <v>#N/A</v>
      </c>
    </row>
    <row r="855" spans="2:9" ht="14.25" customHeight="1" x14ac:dyDescent="0.3">
      <c r="B855" s="37">
        <f>ROW()-ROW(Final_manabou_kanji_select[#Headers])</f>
        <v>853</v>
      </c>
      <c r="C85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5" s="87" t="e">
        <f>VLOOKUP(Final_manabou_kanji_select[[#This Row],[Kanji no.]],Raw_data_N2_Kanji[[Sr. no.]:[Lecture_no]],3,0)</f>
        <v>#N/A</v>
      </c>
      <c r="E855" s="87" t="e">
        <f>VLOOKUP(Final_manabou_kanji_select[[#This Row],[Kanji no.]],Final_manabou_kanji[[Sr. no.]:[Meaning]],3,0)</f>
        <v>#N/A</v>
      </c>
      <c r="F855" s="32" t="e">
        <f>VLOOKUP(Final_manabou_kanji_select[[#This Row],[Kanji no.]],Final_manabou_kanji[[Sr. no.]:[Meaning]],4,0)</f>
        <v>#N/A</v>
      </c>
      <c r="G855" s="87" t="e">
        <f>VLOOKUP(Final_manabou_kanji_select[[#This Row],[Kanji no.]],Final_manabou_kanji[[Sr. no.]:[Meaning]],5,0)</f>
        <v>#N/A</v>
      </c>
      <c r="H855" t="e">
        <f>VLOOKUP(Final_manabou_kanji_select[[#This Row],[Kanji no.]],Final_manabou_kanji[[Sr. no.]:[Meaning]],7,0)</f>
        <v>#N/A</v>
      </c>
      <c r="I855" t="e">
        <f>VLOOKUP(Final_manabou_kanji_select[[#This Row],[Kanji no.]],Final_manabou_kanji[[Sr. no.]:[Meaning]],8,0)</f>
        <v>#N/A</v>
      </c>
    </row>
    <row r="856" spans="2:9" ht="14.25" customHeight="1" x14ac:dyDescent="0.3">
      <c r="B856" s="37">
        <f>ROW()-ROW(Final_manabou_kanji_select[#Headers])</f>
        <v>854</v>
      </c>
      <c r="C85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6" s="87" t="e">
        <f>VLOOKUP(Final_manabou_kanji_select[[#This Row],[Kanji no.]],Raw_data_N2_Kanji[[Sr. no.]:[Lecture_no]],3,0)</f>
        <v>#N/A</v>
      </c>
      <c r="E856" s="87" t="e">
        <f>VLOOKUP(Final_manabou_kanji_select[[#This Row],[Kanji no.]],Final_manabou_kanji[[Sr. no.]:[Meaning]],3,0)</f>
        <v>#N/A</v>
      </c>
      <c r="F856" s="32" t="e">
        <f>VLOOKUP(Final_manabou_kanji_select[[#This Row],[Kanji no.]],Final_manabou_kanji[[Sr. no.]:[Meaning]],4,0)</f>
        <v>#N/A</v>
      </c>
      <c r="G856" s="87" t="e">
        <f>VLOOKUP(Final_manabou_kanji_select[[#This Row],[Kanji no.]],Final_manabou_kanji[[Sr. no.]:[Meaning]],5,0)</f>
        <v>#N/A</v>
      </c>
      <c r="H856" t="e">
        <f>VLOOKUP(Final_manabou_kanji_select[[#This Row],[Kanji no.]],Final_manabou_kanji[[Sr. no.]:[Meaning]],7,0)</f>
        <v>#N/A</v>
      </c>
      <c r="I856" t="e">
        <f>VLOOKUP(Final_manabou_kanji_select[[#This Row],[Kanji no.]],Final_manabou_kanji[[Sr. no.]:[Meaning]],8,0)</f>
        <v>#N/A</v>
      </c>
    </row>
    <row r="857" spans="2:9" ht="14.25" customHeight="1" x14ac:dyDescent="0.3">
      <c r="B857" s="37">
        <f>ROW()-ROW(Final_manabou_kanji_select[#Headers])</f>
        <v>855</v>
      </c>
      <c r="C85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7" s="87" t="e">
        <f>VLOOKUP(Final_manabou_kanji_select[[#This Row],[Kanji no.]],Raw_data_N2_Kanji[[Sr. no.]:[Lecture_no]],3,0)</f>
        <v>#N/A</v>
      </c>
      <c r="E857" s="87" t="e">
        <f>VLOOKUP(Final_manabou_kanji_select[[#This Row],[Kanji no.]],Final_manabou_kanji[[Sr. no.]:[Meaning]],3,0)</f>
        <v>#N/A</v>
      </c>
      <c r="F857" s="32" t="e">
        <f>VLOOKUP(Final_manabou_kanji_select[[#This Row],[Kanji no.]],Final_manabou_kanji[[Sr. no.]:[Meaning]],4,0)</f>
        <v>#N/A</v>
      </c>
      <c r="G857" s="87" t="e">
        <f>VLOOKUP(Final_manabou_kanji_select[[#This Row],[Kanji no.]],Final_manabou_kanji[[Sr. no.]:[Meaning]],5,0)</f>
        <v>#N/A</v>
      </c>
      <c r="H857" t="e">
        <f>VLOOKUP(Final_manabou_kanji_select[[#This Row],[Kanji no.]],Final_manabou_kanji[[Sr. no.]:[Meaning]],7,0)</f>
        <v>#N/A</v>
      </c>
      <c r="I857" t="e">
        <f>VLOOKUP(Final_manabou_kanji_select[[#This Row],[Kanji no.]],Final_manabou_kanji[[Sr. no.]:[Meaning]],8,0)</f>
        <v>#N/A</v>
      </c>
    </row>
    <row r="858" spans="2:9" ht="14.25" customHeight="1" x14ac:dyDescent="0.3">
      <c r="B858" s="37">
        <f>ROW()-ROW(Final_manabou_kanji_select[#Headers])</f>
        <v>856</v>
      </c>
      <c r="C85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8" s="87" t="e">
        <f>VLOOKUP(Final_manabou_kanji_select[[#This Row],[Kanji no.]],Raw_data_N2_Kanji[[Sr. no.]:[Lecture_no]],3,0)</f>
        <v>#N/A</v>
      </c>
      <c r="E858" s="87" t="e">
        <f>VLOOKUP(Final_manabou_kanji_select[[#This Row],[Kanji no.]],Final_manabou_kanji[[Sr. no.]:[Meaning]],3,0)</f>
        <v>#N/A</v>
      </c>
      <c r="F858" s="32" t="e">
        <f>VLOOKUP(Final_manabou_kanji_select[[#This Row],[Kanji no.]],Final_manabou_kanji[[Sr. no.]:[Meaning]],4,0)</f>
        <v>#N/A</v>
      </c>
      <c r="G858" s="87" t="e">
        <f>VLOOKUP(Final_manabou_kanji_select[[#This Row],[Kanji no.]],Final_manabou_kanji[[Sr. no.]:[Meaning]],5,0)</f>
        <v>#N/A</v>
      </c>
      <c r="H858" t="e">
        <f>VLOOKUP(Final_manabou_kanji_select[[#This Row],[Kanji no.]],Final_manabou_kanji[[Sr. no.]:[Meaning]],7,0)</f>
        <v>#N/A</v>
      </c>
      <c r="I858" t="e">
        <f>VLOOKUP(Final_manabou_kanji_select[[#This Row],[Kanji no.]],Final_manabou_kanji[[Sr. no.]:[Meaning]],8,0)</f>
        <v>#N/A</v>
      </c>
    </row>
    <row r="859" spans="2:9" ht="14.25" customHeight="1" x14ac:dyDescent="0.3">
      <c r="B859" s="37">
        <f>ROW()-ROW(Final_manabou_kanji_select[#Headers])</f>
        <v>857</v>
      </c>
      <c r="C85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59" s="87" t="e">
        <f>VLOOKUP(Final_manabou_kanji_select[[#This Row],[Kanji no.]],Raw_data_N2_Kanji[[Sr. no.]:[Lecture_no]],3,0)</f>
        <v>#N/A</v>
      </c>
      <c r="E859" s="87" t="e">
        <f>VLOOKUP(Final_manabou_kanji_select[[#This Row],[Kanji no.]],Final_manabou_kanji[[Sr. no.]:[Meaning]],3,0)</f>
        <v>#N/A</v>
      </c>
      <c r="F859" s="32" t="e">
        <f>VLOOKUP(Final_manabou_kanji_select[[#This Row],[Kanji no.]],Final_manabou_kanji[[Sr. no.]:[Meaning]],4,0)</f>
        <v>#N/A</v>
      </c>
      <c r="G859" s="87" t="e">
        <f>VLOOKUP(Final_manabou_kanji_select[[#This Row],[Kanji no.]],Final_manabou_kanji[[Sr. no.]:[Meaning]],5,0)</f>
        <v>#N/A</v>
      </c>
      <c r="H859" t="e">
        <f>VLOOKUP(Final_manabou_kanji_select[[#This Row],[Kanji no.]],Final_manabou_kanji[[Sr. no.]:[Meaning]],7,0)</f>
        <v>#N/A</v>
      </c>
      <c r="I859" t="e">
        <f>VLOOKUP(Final_manabou_kanji_select[[#This Row],[Kanji no.]],Final_manabou_kanji[[Sr. no.]:[Meaning]],8,0)</f>
        <v>#N/A</v>
      </c>
    </row>
    <row r="860" spans="2:9" ht="14.25" customHeight="1" x14ac:dyDescent="0.3">
      <c r="B860" s="37">
        <f>ROW()-ROW(Final_manabou_kanji_select[#Headers])</f>
        <v>858</v>
      </c>
      <c r="C86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0" s="87" t="e">
        <f>VLOOKUP(Final_manabou_kanji_select[[#This Row],[Kanji no.]],Raw_data_N2_Kanji[[Sr. no.]:[Lecture_no]],3,0)</f>
        <v>#N/A</v>
      </c>
      <c r="E860" s="87" t="e">
        <f>VLOOKUP(Final_manabou_kanji_select[[#This Row],[Kanji no.]],Final_manabou_kanji[[Sr. no.]:[Meaning]],3,0)</f>
        <v>#N/A</v>
      </c>
      <c r="F860" s="32" t="e">
        <f>VLOOKUP(Final_manabou_kanji_select[[#This Row],[Kanji no.]],Final_manabou_kanji[[Sr. no.]:[Meaning]],4,0)</f>
        <v>#N/A</v>
      </c>
      <c r="G860" s="87" t="e">
        <f>VLOOKUP(Final_manabou_kanji_select[[#This Row],[Kanji no.]],Final_manabou_kanji[[Sr. no.]:[Meaning]],5,0)</f>
        <v>#N/A</v>
      </c>
      <c r="H860" t="e">
        <f>VLOOKUP(Final_manabou_kanji_select[[#This Row],[Kanji no.]],Final_manabou_kanji[[Sr. no.]:[Meaning]],7,0)</f>
        <v>#N/A</v>
      </c>
      <c r="I860" t="e">
        <f>VLOOKUP(Final_manabou_kanji_select[[#This Row],[Kanji no.]],Final_manabou_kanji[[Sr. no.]:[Meaning]],8,0)</f>
        <v>#N/A</v>
      </c>
    </row>
    <row r="861" spans="2:9" ht="14.25" customHeight="1" x14ac:dyDescent="0.3">
      <c r="B861" s="37">
        <f>ROW()-ROW(Final_manabou_kanji_select[#Headers])</f>
        <v>859</v>
      </c>
      <c r="C86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1" s="87" t="e">
        <f>VLOOKUP(Final_manabou_kanji_select[[#This Row],[Kanji no.]],Raw_data_N2_Kanji[[Sr. no.]:[Lecture_no]],3,0)</f>
        <v>#N/A</v>
      </c>
      <c r="E861" s="87" t="e">
        <f>VLOOKUP(Final_manabou_kanji_select[[#This Row],[Kanji no.]],Final_manabou_kanji[[Sr. no.]:[Meaning]],3,0)</f>
        <v>#N/A</v>
      </c>
      <c r="F861" s="32" t="e">
        <f>VLOOKUP(Final_manabou_kanji_select[[#This Row],[Kanji no.]],Final_manabou_kanji[[Sr. no.]:[Meaning]],4,0)</f>
        <v>#N/A</v>
      </c>
      <c r="G861" s="87" t="e">
        <f>VLOOKUP(Final_manabou_kanji_select[[#This Row],[Kanji no.]],Final_manabou_kanji[[Sr. no.]:[Meaning]],5,0)</f>
        <v>#N/A</v>
      </c>
      <c r="H861" t="e">
        <f>VLOOKUP(Final_manabou_kanji_select[[#This Row],[Kanji no.]],Final_manabou_kanji[[Sr. no.]:[Meaning]],7,0)</f>
        <v>#N/A</v>
      </c>
      <c r="I861" t="e">
        <f>VLOOKUP(Final_manabou_kanji_select[[#This Row],[Kanji no.]],Final_manabou_kanji[[Sr. no.]:[Meaning]],8,0)</f>
        <v>#N/A</v>
      </c>
    </row>
    <row r="862" spans="2:9" ht="14.25" customHeight="1" x14ac:dyDescent="0.3">
      <c r="B862" s="37">
        <f>ROW()-ROW(Final_manabou_kanji_select[#Headers])</f>
        <v>860</v>
      </c>
      <c r="C86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2" s="87" t="e">
        <f>VLOOKUP(Final_manabou_kanji_select[[#This Row],[Kanji no.]],Raw_data_N2_Kanji[[Sr. no.]:[Lecture_no]],3,0)</f>
        <v>#N/A</v>
      </c>
      <c r="E862" s="87" t="e">
        <f>VLOOKUP(Final_manabou_kanji_select[[#This Row],[Kanji no.]],Final_manabou_kanji[[Sr. no.]:[Meaning]],3,0)</f>
        <v>#N/A</v>
      </c>
      <c r="F862" s="32" t="e">
        <f>VLOOKUP(Final_manabou_kanji_select[[#This Row],[Kanji no.]],Final_manabou_kanji[[Sr. no.]:[Meaning]],4,0)</f>
        <v>#N/A</v>
      </c>
      <c r="G862" s="87" t="e">
        <f>VLOOKUP(Final_manabou_kanji_select[[#This Row],[Kanji no.]],Final_manabou_kanji[[Sr. no.]:[Meaning]],5,0)</f>
        <v>#N/A</v>
      </c>
      <c r="H862" t="e">
        <f>VLOOKUP(Final_manabou_kanji_select[[#This Row],[Kanji no.]],Final_manabou_kanji[[Sr. no.]:[Meaning]],7,0)</f>
        <v>#N/A</v>
      </c>
      <c r="I862" t="e">
        <f>VLOOKUP(Final_manabou_kanji_select[[#This Row],[Kanji no.]],Final_manabou_kanji[[Sr. no.]:[Meaning]],8,0)</f>
        <v>#N/A</v>
      </c>
    </row>
    <row r="863" spans="2:9" ht="14.25" customHeight="1" x14ac:dyDescent="0.3">
      <c r="B863" s="37">
        <f>ROW()-ROW(Final_manabou_kanji_select[#Headers])</f>
        <v>861</v>
      </c>
      <c r="C86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3" s="87" t="e">
        <f>VLOOKUP(Final_manabou_kanji_select[[#This Row],[Kanji no.]],Raw_data_N2_Kanji[[Sr. no.]:[Lecture_no]],3,0)</f>
        <v>#N/A</v>
      </c>
      <c r="E863" s="87" t="e">
        <f>VLOOKUP(Final_manabou_kanji_select[[#This Row],[Kanji no.]],Final_manabou_kanji[[Sr. no.]:[Meaning]],3,0)</f>
        <v>#N/A</v>
      </c>
      <c r="F863" s="32" t="e">
        <f>VLOOKUP(Final_manabou_kanji_select[[#This Row],[Kanji no.]],Final_manabou_kanji[[Sr. no.]:[Meaning]],4,0)</f>
        <v>#N/A</v>
      </c>
      <c r="G863" s="87" t="e">
        <f>VLOOKUP(Final_manabou_kanji_select[[#This Row],[Kanji no.]],Final_manabou_kanji[[Sr. no.]:[Meaning]],5,0)</f>
        <v>#N/A</v>
      </c>
      <c r="H863" t="e">
        <f>VLOOKUP(Final_manabou_kanji_select[[#This Row],[Kanji no.]],Final_manabou_kanji[[Sr. no.]:[Meaning]],7,0)</f>
        <v>#N/A</v>
      </c>
      <c r="I863" t="e">
        <f>VLOOKUP(Final_manabou_kanji_select[[#This Row],[Kanji no.]],Final_manabou_kanji[[Sr. no.]:[Meaning]],8,0)</f>
        <v>#N/A</v>
      </c>
    </row>
    <row r="864" spans="2:9" ht="14.25" customHeight="1" x14ac:dyDescent="0.3">
      <c r="B864" s="37">
        <f>ROW()-ROW(Final_manabou_kanji_select[#Headers])</f>
        <v>862</v>
      </c>
      <c r="C86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4" s="87" t="e">
        <f>VLOOKUP(Final_manabou_kanji_select[[#This Row],[Kanji no.]],Raw_data_N2_Kanji[[Sr. no.]:[Lecture_no]],3,0)</f>
        <v>#N/A</v>
      </c>
      <c r="E864" s="87" t="e">
        <f>VLOOKUP(Final_manabou_kanji_select[[#This Row],[Kanji no.]],Final_manabou_kanji[[Sr. no.]:[Meaning]],3,0)</f>
        <v>#N/A</v>
      </c>
      <c r="F864" s="32" t="e">
        <f>VLOOKUP(Final_manabou_kanji_select[[#This Row],[Kanji no.]],Final_manabou_kanji[[Sr. no.]:[Meaning]],4,0)</f>
        <v>#N/A</v>
      </c>
      <c r="G864" s="87" t="e">
        <f>VLOOKUP(Final_manabou_kanji_select[[#This Row],[Kanji no.]],Final_manabou_kanji[[Sr. no.]:[Meaning]],5,0)</f>
        <v>#N/A</v>
      </c>
      <c r="H864" t="e">
        <f>VLOOKUP(Final_manabou_kanji_select[[#This Row],[Kanji no.]],Final_manabou_kanji[[Sr. no.]:[Meaning]],7,0)</f>
        <v>#N/A</v>
      </c>
      <c r="I864" t="e">
        <f>VLOOKUP(Final_manabou_kanji_select[[#This Row],[Kanji no.]],Final_manabou_kanji[[Sr. no.]:[Meaning]],8,0)</f>
        <v>#N/A</v>
      </c>
    </row>
    <row r="865" spans="2:9" ht="14.25" customHeight="1" x14ac:dyDescent="0.3">
      <c r="B865" s="37">
        <f>ROW()-ROW(Final_manabou_kanji_select[#Headers])</f>
        <v>863</v>
      </c>
      <c r="C86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5" s="87" t="e">
        <f>VLOOKUP(Final_manabou_kanji_select[[#This Row],[Kanji no.]],Raw_data_N2_Kanji[[Sr. no.]:[Lecture_no]],3,0)</f>
        <v>#N/A</v>
      </c>
      <c r="E865" s="87" t="e">
        <f>VLOOKUP(Final_manabou_kanji_select[[#This Row],[Kanji no.]],Final_manabou_kanji[[Sr. no.]:[Meaning]],3,0)</f>
        <v>#N/A</v>
      </c>
      <c r="F865" s="32" t="e">
        <f>VLOOKUP(Final_manabou_kanji_select[[#This Row],[Kanji no.]],Final_manabou_kanji[[Sr. no.]:[Meaning]],4,0)</f>
        <v>#N/A</v>
      </c>
      <c r="G865" s="87" t="e">
        <f>VLOOKUP(Final_manabou_kanji_select[[#This Row],[Kanji no.]],Final_manabou_kanji[[Sr. no.]:[Meaning]],5,0)</f>
        <v>#N/A</v>
      </c>
      <c r="H865" t="e">
        <f>VLOOKUP(Final_manabou_kanji_select[[#This Row],[Kanji no.]],Final_manabou_kanji[[Sr. no.]:[Meaning]],7,0)</f>
        <v>#N/A</v>
      </c>
      <c r="I865" t="e">
        <f>VLOOKUP(Final_manabou_kanji_select[[#This Row],[Kanji no.]],Final_manabou_kanji[[Sr. no.]:[Meaning]],8,0)</f>
        <v>#N/A</v>
      </c>
    </row>
    <row r="866" spans="2:9" ht="14.25" customHeight="1" x14ac:dyDescent="0.3">
      <c r="B866" s="37">
        <f>ROW()-ROW(Final_manabou_kanji_select[#Headers])</f>
        <v>864</v>
      </c>
      <c r="C86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6" s="87" t="e">
        <f>VLOOKUP(Final_manabou_kanji_select[[#This Row],[Kanji no.]],Raw_data_N2_Kanji[[Sr. no.]:[Lecture_no]],3,0)</f>
        <v>#N/A</v>
      </c>
      <c r="E866" s="87" t="e">
        <f>VLOOKUP(Final_manabou_kanji_select[[#This Row],[Kanji no.]],Final_manabou_kanji[[Sr. no.]:[Meaning]],3,0)</f>
        <v>#N/A</v>
      </c>
      <c r="F866" s="32" t="e">
        <f>VLOOKUP(Final_manabou_kanji_select[[#This Row],[Kanji no.]],Final_manabou_kanji[[Sr. no.]:[Meaning]],4,0)</f>
        <v>#N/A</v>
      </c>
      <c r="G866" s="87" t="e">
        <f>VLOOKUP(Final_manabou_kanji_select[[#This Row],[Kanji no.]],Final_manabou_kanji[[Sr. no.]:[Meaning]],5,0)</f>
        <v>#N/A</v>
      </c>
      <c r="H866" t="e">
        <f>VLOOKUP(Final_manabou_kanji_select[[#This Row],[Kanji no.]],Final_manabou_kanji[[Sr. no.]:[Meaning]],7,0)</f>
        <v>#N/A</v>
      </c>
      <c r="I866" t="e">
        <f>VLOOKUP(Final_manabou_kanji_select[[#This Row],[Kanji no.]],Final_manabou_kanji[[Sr. no.]:[Meaning]],8,0)</f>
        <v>#N/A</v>
      </c>
    </row>
    <row r="867" spans="2:9" ht="14.25" customHeight="1" x14ac:dyDescent="0.3">
      <c r="B867" s="37">
        <f>ROW()-ROW(Final_manabou_kanji_select[#Headers])</f>
        <v>865</v>
      </c>
      <c r="C86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7" s="87" t="e">
        <f>VLOOKUP(Final_manabou_kanji_select[[#This Row],[Kanji no.]],Raw_data_N2_Kanji[[Sr. no.]:[Lecture_no]],3,0)</f>
        <v>#N/A</v>
      </c>
      <c r="E867" s="87" t="e">
        <f>VLOOKUP(Final_manabou_kanji_select[[#This Row],[Kanji no.]],Final_manabou_kanji[[Sr. no.]:[Meaning]],3,0)</f>
        <v>#N/A</v>
      </c>
      <c r="F867" s="32" t="e">
        <f>VLOOKUP(Final_manabou_kanji_select[[#This Row],[Kanji no.]],Final_manabou_kanji[[Sr. no.]:[Meaning]],4,0)</f>
        <v>#N/A</v>
      </c>
      <c r="G867" s="87" t="e">
        <f>VLOOKUP(Final_manabou_kanji_select[[#This Row],[Kanji no.]],Final_manabou_kanji[[Sr. no.]:[Meaning]],5,0)</f>
        <v>#N/A</v>
      </c>
      <c r="H867" t="e">
        <f>VLOOKUP(Final_manabou_kanji_select[[#This Row],[Kanji no.]],Final_manabou_kanji[[Sr. no.]:[Meaning]],7,0)</f>
        <v>#N/A</v>
      </c>
      <c r="I867" t="e">
        <f>VLOOKUP(Final_manabou_kanji_select[[#This Row],[Kanji no.]],Final_manabou_kanji[[Sr. no.]:[Meaning]],8,0)</f>
        <v>#N/A</v>
      </c>
    </row>
    <row r="868" spans="2:9" ht="14.25" customHeight="1" x14ac:dyDescent="0.3">
      <c r="B868" s="37">
        <f>ROW()-ROW(Final_manabou_kanji_select[#Headers])</f>
        <v>866</v>
      </c>
      <c r="C86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8" s="87" t="e">
        <f>VLOOKUP(Final_manabou_kanji_select[[#This Row],[Kanji no.]],Raw_data_N2_Kanji[[Sr. no.]:[Lecture_no]],3,0)</f>
        <v>#N/A</v>
      </c>
      <c r="E868" s="87" t="e">
        <f>VLOOKUP(Final_manabou_kanji_select[[#This Row],[Kanji no.]],Final_manabou_kanji[[Sr. no.]:[Meaning]],3,0)</f>
        <v>#N/A</v>
      </c>
      <c r="F868" s="32" t="e">
        <f>VLOOKUP(Final_manabou_kanji_select[[#This Row],[Kanji no.]],Final_manabou_kanji[[Sr. no.]:[Meaning]],4,0)</f>
        <v>#N/A</v>
      </c>
      <c r="G868" s="87" t="e">
        <f>VLOOKUP(Final_manabou_kanji_select[[#This Row],[Kanji no.]],Final_manabou_kanji[[Sr. no.]:[Meaning]],5,0)</f>
        <v>#N/A</v>
      </c>
      <c r="H868" t="e">
        <f>VLOOKUP(Final_manabou_kanji_select[[#This Row],[Kanji no.]],Final_manabou_kanji[[Sr. no.]:[Meaning]],7,0)</f>
        <v>#N/A</v>
      </c>
      <c r="I868" t="e">
        <f>VLOOKUP(Final_manabou_kanji_select[[#This Row],[Kanji no.]],Final_manabou_kanji[[Sr. no.]:[Meaning]],8,0)</f>
        <v>#N/A</v>
      </c>
    </row>
    <row r="869" spans="2:9" ht="14.25" customHeight="1" x14ac:dyDescent="0.3">
      <c r="B869" s="37">
        <f>ROW()-ROW(Final_manabou_kanji_select[#Headers])</f>
        <v>867</v>
      </c>
      <c r="C86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69" s="87" t="e">
        <f>VLOOKUP(Final_manabou_kanji_select[[#This Row],[Kanji no.]],Raw_data_N2_Kanji[[Sr. no.]:[Lecture_no]],3,0)</f>
        <v>#N/A</v>
      </c>
      <c r="E869" s="87" t="e">
        <f>VLOOKUP(Final_manabou_kanji_select[[#This Row],[Kanji no.]],Final_manabou_kanji[[Sr. no.]:[Meaning]],3,0)</f>
        <v>#N/A</v>
      </c>
      <c r="F869" s="32" t="e">
        <f>VLOOKUP(Final_manabou_kanji_select[[#This Row],[Kanji no.]],Final_manabou_kanji[[Sr. no.]:[Meaning]],4,0)</f>
        <v>#N/A</v>
      </c>
      <c r="G869" s="87" t="e">
        <f>VLOOKUP(Final_manabou_kanji_select[[#This Row],[Kanji no.]],Final_manabou_kanji[[Sr. no.]:[Meaning]],5,0)</f>
        <v>#N/A</v>
      </c>
      <c r="H869" t="e">
        <f>VLOOKUP(Final_manabou_kanji_select[[#This Row],[Kanji no.]],Final_manabou_kanji[[Sr. no.]:[Meaning]],7,0)</f>
        <v>#N/A</v>
      </c>
      <c r="I869" t="e">
        <f>VLOOKUP(Final_manabou_kanji_select[[#This Row],[Kanji no.]],Final_manabou_kanji[[Sr. no.]:[Meaning]],8,0)</f>
        <v>#N/A</v>
      </c>
    </row>
    <row r="870" spans="2:9" ht="14.25" customHeight="1" x14ac:dyDescent="0.3">
      <c r="B870" s="37">
        <f>ROW()-ROW(Final_manabou_kanji_select[#Headers])</f>
        <v>868</v>
      </c>
      <c r="C87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0" s="87" t="e">
        <f>VLOOKUP(Final_manabou_kanji_select[[#This Row],[Kanji no.]],Raw_data_N2_Kanji[[Sr. no.]:[Lecture_no]],3,0)</f>
        <v>#N/A</v>
      </c>
      <c r="E870" s="87" t="e">
        <f>VLOOKUP(Final_manabou_kanji_select[[#This Row],[Kanji no.]],Final_manabou_kanji[[Sr. no.]:[Meaning]],3,0)</f>
        <v>#N/A</v>
      </c>
      <c r="F870" s="32" t="e">
        <f>VLOOKUP(Final_manabou_kanji_select[[#This Row],[Kanji no.]],Final_manabou_kanji[[Sr. no.]:[Meaning]],4,0)</f>
        <v>#N/A</v>
      </c>
      <c r="G870" s="87" t="e">
        <f>VLOOKUP(Final_manabou_kanji_select[[#This Row],[Kanji no.]],Final_manabou_kanji[[Sr. no.]:[Meaning]],5,0)</f>
        <v>#N/A</v>
      </c>
      <c r="H870" t="e">
        <f>VLOOKUP(Final_manabou_kanji_select[[#This Row],[Kanji no.]],Final_manabou_kanji[[Sr. no.]:[Meaning]],7,0)</f>
        <v>#N/A</v>
      </c>
      <c r="I870" t="e">
        <f>VLOOKUP(Final_manabou_kanji_select[[#This Row],[Kanji no.]],Final_manabou_kanji[[Sr. no.]:[Meaning]],8,0)</f>
        <v>#N/A</v>
      </c>
    </row>
    <row r="871" spans="2:9" ht="14.25" customHeight="1" x14ac:dyDescent="0.3">
      <c r="B871" s="37">
        <f>ROW()-ROW(Final_manabou_kanji_select[#Headers])</f>
        <v>869</v>
      </c>
      <c r="C87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1" s="87" t="e">
        <f>VLOOKUP(Final_manabou_kanji_select[[#This Row],[Kanji no.]],Raw_data_N2_Kanji[[Sr. no.]:[Lecture_no]],3,0)</f>
        <v>#N/A</v>
      </c>
      <c r="E871" s="87" t="e">
        <f>VLOOKUP(Final_manabou_kanji_select[[#This Row],[Kanji no.]],Final_manabou_kanji[[Sr. no.]:[Meaning]],3,0)</f>
        <v>#N/A</v>
      </c>
      <c r="F871" s="32" t="e">
        <f>VLOOKUP(Final_manabou_kanji_select[[#This Row],[Kanji no.]],Final_manabou_kanji[[Sr. no.]:[Meaning]],4,0)</f>
        <v>#N/A</v>
      </c>
      <c r="G871" s="87" t="e">
        <f>VLOOKUP(Final_manabou_kanji_select[[#This Row],[Kanji no.]],Final_manabou_kanji[[Sr. no.]:[Meaning]],5,0)</f>
        <v>#N/A</v>
      </c>
      <c r="H871" t="e">
        <f>VLOOKUP(Final_manabou_kanji_select[[#This Row],[Kanji no.]],Final_manabou_kanji[[Sr. no.]:[Meaning]],7,0)</f>
        <v>#N/A</v>
      </c>
      <c r="I871" t="e">
        <f>VLOOKUP(Final_manabou_kanji_select[[#This Row],[Kanji no.]],Final_manabou_kanji[[Sr. no.]:[Meaning]],8,0)</f>
        <v>#N/A</v>
      </c>
    </row>
    <row r="872" spans="2:9" ht="14.25" customHeight="1" x14ac:dyDescent="0.3">
      <c r="B872" s="37">
        <f>ROW()-ROW(Final_manabou_kanji_select[#Headers])</f>
        <v>870</v>
      </c>
      <c r="C87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2" s="87" t="e">
        <f>VLOOKUP(Final_manabou_kanji_select[[#This Row],[Kanji no.]],Raw_data_N2_Kanji[[Sr. no.]:[Lecture_no]],3,0)</f>
        <v>#N/A</v>
      </c>
      <c r="E872" s="87" t="e">
        <f>VLOOKUP(Final_manabou_kanji_select[[#This Row],[Kanji no.]],Final_manabou_kanji[[Sr. no.]:[Meaning]],3,0)</f>
        <v>#N/A</v>
      </c>
      <c r="F872" s="32" t="e">
        <f>VLOOKUP(Final_manabou_kanji_select[[#This Row],[Kanji no.]],Final_manabou_kanji[[Sr. no.]:[Meaning]],4,0)</f>
        <v>#N/A</v>
      </c>
      <c r="G872" s="87" t="e">
        <f>VLOOKUP(Final_manabou_kanji_select[[#This Row],[Kanji no.]],Final_manabou_kanji[[Sr. no.]:[Meaning]],5,0)</f>
        <v>#N/A</v>
      </c>
      <c r="H872" t="e">
        <f>VLOOKUP(Final_manabou_kanji_select[[#This Row],[Kanji no.]],Final_manabou_kanji[[Sr. no.]:[Meaning]],7,0)</f>
        <v>#N/A</v>
      </c>
      <c r="I872" t="e">
        <f>VLOOKUP(Final_manabou_kanji_select[[#This Row],[Kanji no.]],Final_manabou_kanji[[Sr. no.]:[Meaning]],8,0)</f>
        <v>#N/A</v>
      </c>
    </row>
    <row r="873" spans="2:9" ht="14.25" customHeight="1" x14ac:dyDescent="0.3">
      <c r="B873" s="37">
        <f>ROW()-ROW(Final_manabou_kanji_select[#Headers])</f>
        <v>871</v>
      </c>
      <c r="C87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3" s="87" t="e">
        <f>VLOOKUP(Final_manabou_kanji_select[[#This Row],[Kanji no.]],Raw_data_N2_Kanji[[Sr. no.]:[Lecture_no]],3,0)</f>
        <v>#N/A</v>
      </c>
      <c r="E873" s="87" t="e">
        <f>VLOOKUP(Final_manabou_kanji_select[[#This Row],[Kanji no.]],Final_manabou_kanji[[Sr. no.]:[Meaning]],3,0)</f>
        <v>#N/A</v>
      </c>
      <c r="F873" s="32" t="e">
        <f>VLOOKUP(Final_manabou_kanji_select[[#This Row],[Kanji no.]],Final_manabou_kanji[[Sr. no.]:[Meaning]],4,0)</f>
        <v>#N/A</v>
      </c>
      <c r="G873" s="87" t="e">
        <f>VLOOKUP(Final_manabou_kanji_select[[#This Row],[Kanji no.]],Final_manabou_kanji[[Sr. no.]:[Meaning]],5,0)</f>
        <v>#N/A</v>
      </c>
      <c r="H873" t="e">
        <f>VLOOKUP(Final_manabou_kanji_select[[#This Row],[Kanji no.]],Final_manabou_kanji[[Sr. no.]:[Meaning]],7,0)</f>
        <v>#N/A</v>
      </c>
      <c r="I873" t="e">
        <f>VLOOKUP(Final_manabou_kanji_select[[#This Row],[Kanji no.]],Final_manabou_kanji[[Sr. no.]:[Meaning]],8,0)</f>
        <v>#N/A</v>
      </c>
    </row>
    <row r="874" spans="2:9" ht="14.25" customHeight="1" x14ac:dyDescent="0.3">
      <c r="B874" s="37">
        <f>ROW()-ROW(Final_manabou_kanji_select[#Headers])</f>
        <v>872</v>
      </c>
      <c r="C87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4" s="87" t="e">
        <f>VLOOKUP(Final_manabou_kanji_select[[#This Row],[Kanji no.]],Raw_data_N2_Kanji[[Sr. no.]:[Lecture_no]],3,0)</f>
        <v>#N/A</v>
      </c>
      <c r="E874" s="87" t="e">
        <f>VLOOKUP(Final_manabou_kanji_select[[#This Row],[Kanji no.]],Final_manabou_kanji[[Sr. no.]:[Meaning]],3,0)</f>
        <v>#N/A</v>
      </c>
      <c r="F874" s="32" t="e">
        <f>VLOOKUP(Final_manabou_kanji_select[[#This Row],[Kanji no.]],Final_manabou_kanji[[Sr. no.]:[Meaning]],4,0)</f>
        <v>#N/A</v>
      </c>
      <c r="G874" s="87" t="e">
        <f>VLOOKUP(Final_manabou_kanji_select[[#This Row],[Kanji no.]],Final_manabou_kanji[[Sr. no.]:[Meaning]],5,0)</f>
        <v>#N/A</v>
      </c>
      <c r="H874" t="e">
        <f>VLOOKUP(Final_manabou_kanji_select[[#This Row],[Kanji no.]],Final_manabou_kanji[[Sr. no.]:[Meaning]],7,0)</f>
        <v>#N/A</v>
      </c>
      <c r="I874" t="e">
        <f>VLOOKUP(Final_manabou_kanji_select[[#This Row],[Kanji no.]],Final_manabou_kanji[[Sr. no.]:[Meaning]],8,0)</f>
        <v>#N/A</v>
      </c>
    </row>
    <row r="875" spans="2:9" ht="14.25" customHeight="1" x14ac:dyDescent="0.3">
      <c r="B875" s="37">
        <f>ROW()-ROW(Final_manabou_kanji_select[#Headers])</f>
        <v>873</v>
      </c>
      <c r="C87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5" s="87" t="e">
        <f>VLOOKUP(Final_manabou_kanji_select[[#This Row],[Kanji no.]],Raw_data_N2_Kanji[[Sr. no.]:[Lecture_no]],3,0)</f>
        <v>#N/A</v>
      </c>
      <c r="E875" s="87" t="e">
        <f>VLOOKUP(Final_manabou_kanji_select[[#This Row],[Kanji no.]],Final_manabou_kanji[[Sr. no.]:[Meaning]],3,0)</f>
        <v>#N/A</v>
      </c>
      <c r="F875" s="32" t="e">
        <f>VLOOKUP(Final_manabou_kanji_select[[#This Row],[Kanji no.]],Final_manabou_kanji[[Sr. no.]:[Meaning]],4,0)</f>
        <v>#N/A</v>
      </c>
      <c r="G875" s="87" t="e">
        <f>VLOOKUP(Final_manabou_kanji_select[[#This Row],[Kanji no.]],Final_manabou_kanji[[Sr. no.]:[Meaning]],5,0)</f>
        <v>#N/A</v>
      </c>
      <c r="H875" t="e">
        <f>VLOOKUP(Final_manabou_kanji_select[[#This Row],[Kanji no.]],Final_manabou_kanji[[Sr. no.]:[Meaning]],7,0)</f>
        <v>#N/A</v>
      </c>
      <c r="I875" t="e">
        <f>VLOOKUP(Final_manabou_kanji_select[[#This Row],[Kanji no.]],Final_manabou_kanji[[Sr. no.]:[Meaning]],8,0)</f>
        <v>#N/A</v>
      </c>
    </row>
    <row r="876" spans="2:9" ht="14.25" customHeight="1" x14ac:dyDescent="0.3">
      <c r="B876" s="37">
        <f>ROW()-ROW(Final_manabou_kanji_select[#Headers])</f>
        <v>874</v>
      </c>
      <c r="C87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6" s="87" t="e">
        <f>VLOOKUP(Final_manabou_kanji_select[[#This Row],[Kanji no.]],Raw_data_N2_Kanji[[Sr. no.]:[Lecture_no]],3,0)</f>
        <v>#N/A</v>
      </c>
      <c r="E876" s="87" t="e">
        <f>VLOOKUP(Final_manabou_kanji_select[[#This Row],[Kanji no.]],Final_manabou_kanji[[Sr. no.]:[Meaning]],3,0)</f>
        <v>#N/A</v>
      </c>
      <c r="F876" s="32" t="e">
        <f>VLOOKUP(Final_manabou_kanji_select[[#This Row],[Kanji no.]],Final_manabou_kanji[[Sr. no.]:[Meaning]],4,0)</f>
        <v>#N/A</v>
      </c>
      <c r="G876" s="87" t="e">
        <f>VLOOKUP(Final_manabou_kanji_select[[#This Row],[Kanji no.]],Final_manabou_kanji[[Sr. no.]:[Meaning]],5,0)</f>
        <v>#N/A</v>
      </c>
      <c r="H876" t="e">
        <f>VLOOKUP(Final_manabou_kanji_select[[#This Row],[Kanji no.]],Final_manabou_kanji[[Sr. no.]:[Meaning]],7,0)</f>
        <v>#N/A</v>
      </c>
      <c r="I876" t="e">
        <f>VLOOKUP(Final_manabou_kanji_select[[#This Row],[Kanji no.]],Final_manabou_kanji[[Sr. no.]:[Meaning]],8,0)</f>
        <v>#N/A</v>
      </c>
    </row>
    <row r="877" spans="2:9" ht="14.25" customHeight="1" x14ac:dyDescent="0.3">
      <c r="B877" s="37">
        <f>ROW()-ROW(Final_manabou_kanji_select[#Headers])</f>
        <v>875</v>
      </c>
      <c r="C87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7" s="87" t="e">
        <f>VLOOKUP(Final_manabou_kanji_select[[#This Row],[Kanji no.]],Raw_data_N2_Kanji[[Sr. no.]:[Lecture_no]],3,0)</f>
        <v>#N/A</v>
      </c>
      <c r="E877" s="87" t="e">
        <f>VLOOKUP(Final_manabou_kanji_select[[#This Row],[Kanji no.]],Final_manabou_kanji[[Sr. no.]:[Meaning]],3,0)</f>
        <v>#N/A</v>
      </c>
      <c r="F877" s="32" t="e">
        <f>VLOOKUP(Final_manabou_kanji_select[[#This Row],[Kanji no.]],Final_manabou_kanji[[Sr. no.]:[Meaning]],4,0)</f>
        <v>#N/A</v>
      </c>
      <c r="G877" s="87" t="e">
        <f>VLOOKUP(Final_manabou_kanji_select[[#This Row],[Kanji no.]],Final_manabou_kanji[[Sr. no.]:[Meaning]],5,0)</f>
        <v>#N/A</v>
      </c>
      <c r="H877" t="e">
        <f>VLOOKUP(Final_manabou_kanji_select[[#This Row],[Kanji no.]],Final_manabou_kanji[[Sr. no.]:[Meaning]],7,0)</f>
        <v>#N/A</v>
      </c>
      <c r="I877" t="e">
        <f>VLOOKUP(Final_manabou_kanji_select[[#This Row],[Kanji no.]],Final_manabou_kanji[[Sr. no.]:[Meaning]],8,0)</f>
        <v>#N/A</v>
      </c>
    </row>
    <row r="878" spans="2:9" ht="14.25" customHeight="1" x14ac:dyDescent="0.3">
      <c r="B878" s="37">
        <f>ROW()-ROW(Final_manabou_kanji_select[#Headers])</f>
        <v>876</v>
      </c>
      <c r="C87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8" s="87" t="e">
        <f>VLOOKUP(Final_manabou_kanji_select[[#This Row],[Kanji no.]],Raw_data_N2_Kanji[[Sr. no.]:[Lecture_no]],3,0)</f>
        <v>#N/A</v>
      </c>
      <c r="E878" s="87" t="e">
        <f>VLOOKUP(Final_manabou_kanji_select[[#This Row],[Kanji no.]],Final_manabou_kanji[[Sr. no.]:[Meaning]],3,0)</f>
        <v>#N/A</v>
      </c>
      <c r="F878" s="32" t="e">
        <f>VLOOKUP(Final_manabou_kanji_select[[#This Row],[Kanji no.]],Final_manabou_kanji[[Sr. no.]:[Meaning]],4,0)</f>
        <v>#N/A</v>
      </c>
      <c r="G878" s="87" t="e">
        <f>VLOOKUP(Final_manabou_kanji_select[[#This Row],[Kanji no.]],Final_manabou_kanji[[Sr. no.]:[Meaning]],5,0)</f>
        <v>#N/A</v>
      </c>
      <c r="H878" t="e">
        <f>VLOOKUP(Final_manabou_kanji_select[[#This Row],[Kanji no.]],Final_manabou_kanji[[Sr. no.]:[Meaning]],7,0)</f>
        <v>#N/A</v>
      </c>
      <c r="I878" t="e">
        <f>VLOOKUP(Final_manabou_kanji_select[[#This Row],[Kanji no.]],Final_manabou_kanji[[Sr. no.]:[Meaning]],8,0)</f>
        <v>#N/A</v>
      </c>
    </row>
    <row r="879" spans="2:9" ht="14.25" customHeight="1" x14ac:dyDescent="0.3">
      <c r="B879" s="37">
        <f>ROW()-ROW(Final_manabou_kanji_select[#Headers])</f>
        <v>877</v>
      </c>
      <c r="C87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79" s="87" t="e">
        <f>VLOOKUP(Final_manabou_kanji_select[[#This Row],[Kanji no.]],Raw_data_N2_Kanji[[Sr. no.]:[Lecture_no]],3,0)</f>
        <v>#N/A</v>
      </c>
      <c r="E879" s="87" t="e">
        <f>VLOOKUP(Final_manabou_kanji_select[[#This Row],[Kanji no.]],Final_manabou_kanji[[Sr. no.]:[Meaning]],3,0)</f>
        <v>#N/A</v>
      </c>
      <c r="F879" s="32" t="e">
        <f>VLOOKUP(Final_manabou_kanji_select[[#This Row],[Kanji no.]],Final_manabou_kanji[[Sr. no.]:[Meaning]],4,0)</f>
        <v>#N/A</v>
      </c>
      <c r="G879" s="87" t="e">
        <f>VLOOKUP(Final_manabou_kanji_select[[#This Row],[Kanji no.]],Final_manabou_kanji[[Sr. no.]:[Meaning]],5,0)</f>
        <v>#N/A</v>
      </c>
      <c r="H879" t="e">
        <f>VLOOKUP(Final_manabou_kanji_select[[#This Row],[Kanji no.]],Final_manabou_kanji[[Sr. no.]:[Meaning]],7,0)</f>
        <v>#N/A</v>
      </c>
      <c r="I879" t="e">
        <f>VLOOKUP(Final_manabou_kanji_select[[#This Row],[Kanji no.]],Final_manabou_kanji[[Sr. no.]:[Meaning]],8,0)</f>
        <v>#N/A</v>
      </c>
    </row>
    <row r="880" spans="2:9" ht="14.25" customHeight="1" x14ac:dyDescent="0.3">
      <c r="B880" s="37">
        <f>ROW()-ROW(Final_manabou_kanji_select[#Headers])</f>
        <v>878</v>
      </c>
      <c r="C88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0" s="87" t="e">
        <f>VLOOKUP(Final_manabou_kanji_select[[#This Row],[Kanji no.]],Raw_data_N2_Kanji[[Sr. no.]:[Lecture_no]],3,0)</f>
        <v>#N/A</v>
      </c>
      <c r="E880" s="87" t="e">
        <f>VLOOKUP(Final_manabou_kanji_select[[#This Row],[Kanji no.]],Final_manabou_kanji[[Sr. no.]:[Meaning]],3,0)</f>
        <v>#N/A</v>
      </c>
      <c r="F880" s="32" t="e">
        <f>VLOOKUP(Final_manabou_kanji_select[[#This Row],[Kanji no.]],Final_manabou_kanji[[Sr. no.]:[Meaning]],4,0)</f>
        <v>#N/A</v>
      </c>
      <c r="G880" s="87" t="e">
        <f>VLOOKUP(Final_manabou_kanji_select[[#This Row],[Kanji no.]],Final_manabou_kanji[[Sr. no.]:[Meaning]],5,0)</f>
        <v>#N/A</v>
      </c>
      <c r="H880" t="e">
        <f>VLOOKUP(Final_manabou_kanji_select[[#This Row],[Kanji no.]],Final_manabou_kanji[[Sr. no.]:[Meaning]],7,0)</f>
        <v>#N/A</v>
      </c>
      <c r="I880" t="e">
        <f>VLOOKUP(Final_manabou_kanji_select[[#This Row],[Kanji no.]],Final_manabou_kanji[[Sr. no.]:[Meaning]],8,0)</f>
        <v>#N/A</v>
      </c>
    </row>
    <row r="881" spans="2:9" ht="14.25" customHeight="1" x14ac:dyDescent="0.3">
      <c r="B881" s="37">
        <f>ROW()-ROW(Final_manabou_kanji_select[#Headers])</f>
        <v>879</v>
      </c>
      <c r="C88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1" s="87" t="e">
        <f>VLOOKUP(Final_manabou_kanji_select[[#This Row],[Kanji no.]],Raw_data_N2_Kanji[[Sr. no.]:[Lecture_no]],3,0)</f>
        <v>#N/A</v>
      </c>
      <c r="E881" s="87" t="e">
        <f>VLOOKUP(Final_manabou_kanji_select[[#This Row],[Kanji no.]],Final_manabou_kanji[[Sr. no.]:[Meaning]],3,0)</f>
        <v>#N/A</v>
      </c>
      <c r="F881" s="32" t="e">
        <f>VLOOKUP(Final_manabou_kanji_select[[#This Row],[Kanji no.]],Final_manabou_kanji[[Sr. no.]:[Meaning]],4,0)</f>
        <v>#N/A</v>
      </c>
      <c r="G881" s="87" t="e">
        <f>VLOOKUP(Final_manabou_kanji_select[[#This Row],[Kanji no.]],Final_manabou_kanji[[Sr. no.]:[Meaning]],5,0)</f>
        <v>#N/A</v>
      </c>
      <c r="H881" t="e">
        <f>VLOOKUP(Final_manabou_kanji_select[[#This Row],[Kanji no.]],Final_manabou_kanji[[Sr. no.]:[Meaning]],7,0)</f>
        <v>#N/A</v>
      </c>
      <c r="I881" t="e">
        <f>VLOOKUP(Final_manabou_kanji_select[[#This Row],[Kanji no.]],Final_manabou_kanji[[Sr. no.]:[Meaning]],8,0)</f>
        <v>#N/A</v>
      </c>
    </row>
    <row r="882" spans="2:9" ht="14.25" customHeight="1" x14ac:dyDescent="0.3">
      <c r="B882" s="37">
        <f>ROW()-ROW(Final_manabou_kanji_select[#Headers])</f>
        <v>880</v>
      </c>
      <c r="C88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2" s="87" t="e">
        <f>VLOOKUP(Final_manabou_kanji_select[[#This Row],[Kanji no.]],Raw_data_N2_Kanji[[Sr. no.]:[Lecture_no]],3,0)</f>
        <v>#N/A</v>
      </c>
      <c r="E882" s="87" t="e">
        <f>VLOOKUP(Final_manabou_kanji_select[[#This Row],[Kanji no.]],Final_manabou_kanji[[Sr. no.]:[Meaning]],3,0)</f>
        <v>#N/A</v>
      </c>
      <c r="F882" s="32" t="e">
        <f>VLOOKUP(Final_manabou_kanji_select[[#This Row],[Kanji no.]],Final_manabou_kanji[[Sr. no.]:[Meaning]],4,0)</f>
        <v>#N/A</v>
      </c>
      <c r="G882" s="87" t="e">
        <f>VLOOKUP(Final_manabou_kanji_select[[#This Row],[Kanji no.]],Final_manabou_kanji[[Sr. no.]:[Meaning]],5,0)</f>
        <v>#N/A</v>
      </c>
      <c r="H882" t="e">
        <f>VLOOKUP(Final_manabou_kanji_select[[#This Row],[Kanji no.]],Final_manabou_kanji[[Sr. no.]:[Meaning]],7,0)</f>
        <v>#N/A</v>
      </c>
      <c r="I882" t="e">
        <f>VLOOKUP(Final_manabou_kanji_select[[#This Row],[Kanji no.]],Final_manabou_kanji[[Sr. no.]:[Meaning]],8,0)</f>
        <v>#N/A</v>
      </c>
    </row>
    <row r="883" spans="2:9" ht="14.25" customHeight="1" x14ac:dyDescent="0.3">
      <c r="B883" s="37">
        <f>ROW()-ROW(Final_manabou_kanji_select[#Headers])</f>
        <v>881</v>
      </c>
      <c r="C88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3" s="87" t="e">
        <f>VLOOKUP(Final_manabou_kanji_select[[#This Row],[Kanji no.]],Raw_data_N2_Kanji[[Sr. no.]:[Lecture_no]],3,0)</f>
        <v>#N/A</v>
      </c>
      <c r="E883" s="87" t="e">
        <f>VLOOKUP(Final_manabou_kanji_select[[#This Row],[Kanji no.]],Final_manabou_kanji[[Sr. no.]:[Meaning]],3,0)</f>
        <v>#N/A</v>
      </c>
      <c r="F883" s="32" t="e">
        <f>VLOOKUP(Final_manabou_kanji_select[[#This Row],[Kanji no.]],Final_manabou_kanji[[Sr. no.]:[Meaning]],4,0)</f>
        <v>#N/A</v>
      </c>
      <c r="G883" s="87" t="e">
        <f>VLOOKUP(Final_manabou_kanji_select[[#This Row],[Kanji no.]],Final_manabou_kanji[[Sr. no.]:[Meaning]],5,0)</f>
        <v>#N/A</v>
      </c>
      <c r="H883" t="e">
        <f>VLOOKUP(Final_manabou_kanji_select[[#This Row],[Kanji no.]],Final_manabou_kanji[[Sr. no.]:[Meaning]],7,0)</f>
        <v>#N/A</v>
      </c>
      <c r="I883" t="e">
        <f>VLOOKUP(Final_manabou_kanji_select[[#This Row],[Kanji no.]],Final_manabou_kanji[[Sr. no.]:[Meaning]],8,0)</f>
        <v>#N/A</v>
      </c>
    </row>
    <row r="884" spans="2:9" ht="14.25" customHeight="1" x14ac:dyDescent="0.3">
      <c r="B884" s="37">
        <f>ROW()-ROW(Final_manabou_kanji_select[#Headers])</f>
        <v>882</v>
      </c>
      <c r="C88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4" s="87" t="e">
        <f>VLOOKUP(Final_manabou_kanji_select[[#This Row],[Kanji no.]],Raw_data_N2_Kanji[[Sr. no.]:[Lecture_no]],3,0)</f>
        <v>#N/A</v>
      </c>
      <c r="E884" s="87" t="e">
        <f>VLOOKUP(Final_manabou_kanji_select[[#This Row],[Kanji no.]],Final_manabou_kanji[[Sr. no.]:[Meaning]],3,0)</f>
        <v>#N/A</v>
      </c>
      <c r="F884" s="32" t="e">
        <f>VLOOKUP(Final_manabou_kanji_select[[#This Row],[Kanji no.]],Final_manabou_kanji[[Sr. no.]:[Meaning]],4,0)</f>
        <v>#N/A</v>
      </c>
      <c r="G884" s="87" t="e">
        <f>VLOOKUP(Final_manabou_kanji_select[[#This Row],[Kanji no.]],Final_manabou_kanji[[Sr. no.]:[Meaning]],5,0)</f>
        <v>#N/A</v>
      </c>
      <c r="H884" t="e">
        <f>VLOOKUP(Final_manabou_kanji_select[[#This Row],[Kanji no.]],Final_manabou_kanji[[Sr. no.]:[Meaning]],7,0)</f>
        <v>#N/A</v>
      </c>
      <c r="I884" t="e">
        <f>VLOOKUP(Final_manabou_kanji_select[[#This Row],[Kanji no.]],Final_manabou_kanji[[Sr. no.]:[Meaning]],8,0)</f>
        <v>#N/A</v>
      </c>
    </row>
    <row r="885" spans="2:9" ht="14.25" customHeight="1" x14ac:dyDescent="0.3">
      <c r="B885" s="37">
        <f>ROW()-ROW(Final_manabou_kanji_select[#Headers])</f>
        <v>883</v>
      </c>
      <c r="C88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5" s="87" t="e">
        <f>VLOOKUP(Final_manabou_kanji_select[[#This Row],[Kanji no.]],Raw_data_N2_Kanji[[Sr. no.]:[Lecture_no]],3,0)</f>
        <v>#N/A</v>
      </c>
      <c r="E885" s="87" t="e">
        <f>VLOOKUP(Final_manabou_kanji_select[[#This Row],[Kanji no.]],Final_manabou_kanji[[Sr. no.]:[Meaning]],3,0)</f>
        <v>#N/A</v>
      </c>
      <c r="F885" s="32" t="e">
        <f>VLOOKUP(Final_manabou_kanji_select[[#This Row],[Kanji no.]],Final_manabou_kanji[[Sr. no.]:[Meaning]],4,0)</f>
        <v>#N/A</v>
      </c>
      <c r="G885" s="87" t="e">
        <f>VLOOKUP(Final_manabou_kanji_select[[#This Row],[Kanji no.]],Final_manabou_kanji[[Sr. no.]:[Meaning]],5,0)</f>
        <v>#N/A</v>
      </c>
      <c r="H885" t="e">
        <f>VLOOKUP(Final_manabou_kanji_select[[#This Row],[Kanji no.]],Final_manabou_kanji[[Sr. no.]:[Meaning]],7,0)</f>
        <v>#N/A</v>
      </c>
      <c r="I885" t="e">
        <f>VLOOKUP(Final_manabou_kanji_select[[#This Row],[Kanji no.]],Final_manabou_kanji[[Sr. no.]:[Meaning]],8,0)</f>
        <v>#N/A</v>
      </c>
    </row>
    <row r="886" spans="2:9" ht="14.25" customHeight="1" x14ac:dyDescent="0.3">
      <c r="B886" s="37">
        <f>ROW()-ROW(Final_manabou_kanji_select[#Headers])</f>
        <v>884</v>
      </c>
      <c r="C88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6" s="87" t="e">
        <f>VLOOKUP(Final_manabou_kanji_select[[#This Row],[Kanji no.]],Raw_data_N2_Kanji[[Sr. no.]:[Lecture_no]],3,0)</f>
        <v>#N/A</v>
      </c>
      <c r="E886" s="87" t="e">
        <f>VLOOKUP(Final_manabou_kanji_select[[#This Row],[Kanji no.]],Final_manabou_kanji[[Sr. no.]:[Meaning]],3,0)</f>
        <v>#N/A</v>
      </c>
      <c r="F886" s="32" t="e">
        <f>VLOOKUP(Final_manabou_kanji_select[[#This Row],[Kanji no.]],Final_manabou_kanji[[Sr. no.]:[Meaning]],4,0)</f>
        <v>#N/A</v>
      </c>
      <c r="G886" s="87" t="e">
        <f>VLOOKUP(Final_manabou_kanji_select[[#This Row],[Kanji no.]],Final_manabou_kanji[[Sr. no.]:[Meaning]],5,0)</f>
        <v>#N/A</v>
      </c>
      <c r="H886" t="e">
        <f>VLOOKUP(Final_manabou_kanji_select[[#This Row],[Kanji no.]],Final_manabou_kanji[[Sr. no.]:[Meaning]],7,0)</f>
        <v>#N/A</v>
      </c>
      <c r="I886" t="e">
        <f>VLOOKUP(Final_manabou_kanji_select[[#This Row],[Kanji no.]],Final_manabou_kanji[[Sr. no.]:[Meaning]],8,0)</f>
        <v>#N/A</v>
      </c>
    </row>
    <row r="887" spans="2:9" ht="14.25" customHeight="1" x14ac:dyDescent="0.3">
      <c r="B887" s="37">
        <f>ROW()-ROW(Final_manabou_kanji_select[#Headers])</f>
        <v>885</v>
      </c>
      <c r="C88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7" s="87" t="e">
        <f>VLOOKUP(Final_manabou_kanji_select[[#This Row],[Kanji no.]],Raw_data_N2_Kanji[[Sr. no.]:[Lecture_no]],3,0)</f>
        <v>#N/A</v>
      </c>
      <c r="E887" s="87" t="e">
        <f>VLOOKUP(Final_manabou_kanji_select[[#This Row],[Kanji no.]],Final_manabou_kanji[[Sr. no.]:[Meaning]],3,0)</f>
        <v>#N/A</v>
      </c>
      <c r="F887" s="32" t="e">
        <f>VLOOKUP(Final_manabou_kanji_select[[#This Row],[Kanji no.]],Final_manabou_kanji[[Sr. no.]:[Meaning]],4,0)</f>
        <v>#N/A</v>
      </c>
      <c r="G887" s="87" t="e">
        <f>VLOOKUP(Final_manabou_kanji_select[[#This Row],[Kanji no.]],Final_manabou_kanji[[Sr. no.]:[Meaning]],5,0)</f>
        <v>#N/A</v>
      </c>
      <c r="H887" t="e">
        <f>VLOOKUP(Final_manabou_kanji_select[[#This Row],[Kanji no.]],Final_manabou_kanji[[Sr. no.]:[Meaning]],7,0)</f>
        <v>#N/A</v>
      </c>
      <c r="I887" t="e">
        <f>VLOOKUP(Final_manabou_kanji_select[[#This Row],[Kanji no.]],Final_manabou_kanji[[Sr. no.]:[Meaning]],8,0)</f>
        <v>#N/A</v>
      </c>
    </row>
    <row r="888" spans="2:9" ht="14.25" customHeight="1" x14ac:dyDescent="0.3">
      <c r="B888" s="37">
        <f>ROW()-ROW(Final_manabou_kanji_select[#Headers])</f>
        <v>886</v>
      </c>
      <c r="C88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8" s="87" t="e">
        <f>VLOOKUP(Final_manabou_kanji_select[[#This Row],[Kanji no.]],Raw_data_N2_Kanji[[Sr. no.]:[Lecture_no]],3,0)</f>
        <v>#N/A</v>
      </c>
      <c r="E888" s="87" t="e">
        <f>VLOOKUP(Final_manabou_kanji_select[[#This Row],[Kanji no.]],Final_manabou_kanji[[Sr. no.]:[Meaning]],3,0)</f>
        <v>#N/A</v>
      </c>
      <c r="F888" s="32" t="e">
        <f>VLOOKUP(Final_manabou_kanji_select[[#This Row],[Kanji no.]],Final_manabou_kanji[[Sr. no.]:[Meaning]],4,0)</f>
        <v>#N/A</v>
      </c>
      <c r="G888" s="87" t="e">
        <f>VLOOKUP(Final_manabou_kanji_select[[#This Row],[Kanji no.]],Final_manabou_kanji[[Sr. no.]:[Meaning]],5,0)</f>
        <v>#N/A</v>
      </c>
      <c r="H888" t="e">
        <f>VLOOKUP(Final_manabou_kanji_select[[#This Row],[Kanji no.]],Final_manabou_kanji[[Sr. no.]:[Meaning]],7,0)</f>
        <v>#N/A</v>
      </c>
      <c r="I888" t="e">
        <f>VLOOKUP(Final_manabou_kanji_select[[#This Row],[Kanji no.]],Final_manabou_kanji[[Sr. no.]:[Meaning]],8,0)</f>
        <v>#N/A</v>
      </c>
    </row>
    <row r="889" spans="2:9" ht="14.25" customHeight="1" x14ac:dyDescent="0.3">
      <c r="B889" s="37">
        <f>ROW()-ROW(Final_manabou_kanji_select[#Headers])</f>
        <v>887</v>
      </c>
      <c r="C88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89" s="87" t="e">
        <f>VLOOKUP(Final_manabou_kanji_select[[#This Row],[Kanji no.]],Raw_data_N2_Kanji[[Sr. no.]:[Lecture_no]],3,0)</f>
        <v>#N/A</v>
      </c>
      <c r="E889" s="87" t="e">
        <f>VLOOKUP(Final_manabou_kanji_select[[#This Row],[Kanji no.]],Final_manabou_kanji[[Sr. no.]:[Meaning]],3,0)</f>
        <v>#N/A</v>
      </c>
      <c r="F889" s="32" t="e">
        <f>VLOOKUP(Final_manabou_kanji_select[[#This Row],[Kanji no.]],Final_manabou_kanji[[Sr. no.]:[Meaning]],4,0)</f>
        <v>#N/A</v>
      </c>
      <c r="G889" s="87" t="e">
        <f>VLOOKUP(Final_manabou_kanji_select[[#This Row],[Kanji no.]],Final_manabou_kanji[[Sr. no.]:[Meaning]],5,0)</f>
        <v>#N/A</v>
      </c>
      <c r="H889" t="e">
        <f>VLOOKUP(Final_manabou_kanji_select[[#This Row],[Kanji no.]],Final_manabou_kanji[[Sr. no.]:[Meaning]],7,0)</f>
        <v>#N/A</v>
      </c>
      <c r="I889" t="e">
        <f>VLOOKUP(Final_manabou_kanji_select[[#This Row],[Kanji no.]],Final_manabou_kanji[[Sr. no.]:[Meaning]],8,0)</f>
        <v>#N/A</v>
      </c>
    </row>
    <row r="890" spans="2:9" ht="14.25" customHeight="1" x14ac:dyDescent="0.3">
      <c r="B890" s="37">
        <f>ROW()-ROW(Final_manabou_kanji_select[#Headers])</f>
        <v>888</v>
      </c>
      <c r="C89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0" s="87" t="e">
        <f>VLOOKUP(Final_manabou_kanji_select[[#This Row],[Kanji no.]],Raw_data_N2_Kanji[[Sr. no.]:[Lecture_no]],3,0)</f>
        <v>#N/A</v>
      </c>
      <c r="E890" s="87" t="e">
        <f>VLOOKUP(Final_manabou_kanji_select[[#This Row],[Kanji no.]],Final_manabou_kanji[[Sr. no.]:[Meaning]],3,0)</f>
        <v>#N/A</v>
      </c>
      <c r="F890" s="32" t="e">
        <f>VLOOKUP(Final_manabou_kanji_select[[#This Row],[Kanji no.]],Final_manabou_kanji[[Sr. no.]:[Meaning]],4,0)</f>
        <v>#N/A</v>
      </c>
      <c r="G890" s="87" t="e">
        <f>VLOOKUP(Final_manabou_kanji_select[[#This Row],[Kanji no.]],Final_manabou_kanji[[Sr. no.]:[Meaning]],5,0)</f>
        <v>#N/A</v>
      </c>
      <c r="H890" t="e">
        <f>VLOOKUP(Final_manabou_kanji_select[[#This Row],[Kanji no.]],Final_manabou_kanji[[Sr. no.]:[Meaning]],7,0)</f>
        <v>#N/A</v>
      </c>
      <c r="I890" t="e">
        <f>VLOOKUP(Final_manabou_kanji_select[[#This Row],[Kanji no.]],Final_manabou_kanji[[Sr. no.]:[Meaning]],8,0)</f>
        <v>#N/A</v>
      </c>
    </row>
    <row r="891" spans="2:9" ht="14.25" customHeight="1" x14ac:dyDescent="0.3">
      <c r="B891" s="37">
        <f>ROW()-ROW(Final_manabou_kanji_select[#Headers])</f>
        <v>889</v>
      </c>
      <c r="C89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1" s="87" t="e">
        <f>VLOOKUP(Final_manabou_kanji_select[[#This Row],[Kanji no.]],Raw_data_N2_Kanji[[Sr. no.]:[Lecture_no]],3,0)</f>
        <v>#N/A</v>
      </c>
      <c r="E891" s="87" t="e">
        <f>VLOOKUP(Final_manabou_kanji_select[[#This Row],[Kanji no.]],Final_manabou_kanji[[Sr. no.]:[Meaning]],3,0)</f>
        <v>#N/A</v>
      </c>
      <c r="F891" s="32" t="e">
        <f>VLOOKUP(Final_manabou_kanji_select[[#This Row],[Kanji no.]],Final_manabou_kanji[[Sr. no.]:[Meaning]],4,0)</f>
        <v>#N/A</v>
      </c>
      <c r="G891" s="87" t="e">
        <f>VLOOKUP(Final_manabou_kanji_select[[#This Row],[Kanji no.]],Final_manabou_kanji[[Sr. no.]:[Meaning]],5,0)</f>
        <v>#N/A</v>
      </c>
      <c r="H891" t="e">
        <f>VLOOKUP(Final_manabou_kanji_select[[#This Row],[Kanji no.]],Final_manabou_kanji[[Sr. no.]:[Meaning]],7,0)</f>
        <v>#N/A</v>
      </c>
      <c r="I891" t="e">
        <f>VLOOKUP(Final_manabou_kanji_select[[#This Row],[Kanji no.]],Final_manabou_kanji[[Sr. no.]:[Meaning]],8,0)</f>
        <v>#N/A</v>
      </c>
    </row>
    <row r="892" spans="2:9" ht="14.25" customHeight="1" x14ac:dyDescent="0.3">
      <c r="B892" s="37">
        <f>ROW()-ROW(Final_manabou_kanji_select[#Headers])</f>
        <v>890</v>
      </c>
      <c r="C89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2" s="87" t="e">
        <f>VLOOKUP(Final_manabou_kanji_select[[#This Row],[Kanji no.]],Raw_data_N2_Kanji[[Sr. no.]:[Lecture_no]],3,0)</f>
        <v>#N/A</v>
      </c>
      <c r="E892" s="87" t="e">
        <f>VLOOKUP(Final_manabou_kanji_select[[#This Row],[Kanji no.]],Final_manabou_kanji[[Sr. no.]:[Meaning]],3,0)</f>
        <v>#N/A</v>
      </c>
      <c r="F892" s="32" t="e">
        <f>VLOOKUP(Final_manabou_kanji_select[[#This Row],[Kanji no.]],Final_manabou_kanji[[Sr. no.]:[Meaning]],4,0)</f>
        <v>#N/A</v>
      </c>
      <c r="G892" s="87" t="e">
        <f>VLOOKUP(Final_manabou_kanji_select[[#This Row],[Kanji no.]],Final_manabou_kanji[[Sr. no.]:[Meaning]],5,0)</f>
        <v>#N/A</v>
      </c>
      <c r="H892" t="e">
        <f>VLOOKUP(Final_manabou_kanji_select[[#This Row],[Kanji no.]],Final_manabou_kanji[[Sr. no.]:[Meaning]],7,0)</f>
        <v>#N/A</v>
      </c>
      <c r="I892" t="e">
        <f>VLOOKUP(Final_manabou_kanji_select[[#This Row],[Kanji no.]],Final_manabou_kanji[[Sr. no.]:[Meaning]],8,0)</f>
        <v>#N/A</v>
      </c>
    </row>
    <row r="893" spans="2:9" ht="14.25" customHeight="1" x14ac:dyDescent="0.3">
      <c r="B893" s="37">
        <f>ROW()-ROW(Final_manabou_kanji_select[#Headers])</f>
        <v>891</v>
      </c>
      <c r="C89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3" s="87" t="e">
        <f>VLOOKUP(Final_manabou_kanji_select[[#This Row],[Kanji no.]],Raw_data_N2_Kanji[[Sr. no.]:[Lecture_no]],3,0)</f>
        <v>#N/A</v>
      </c>
      <c r="E893" s="87" t="e">
        <f>VLOOKUP(Final_manabou_kanji_select[[#This Row],[Kanji no.]],Final_manabou_kanji[[Sr. no.]:[Meaning]],3,0)</f>
        <v>#N/A</v>
      </c>
      <c r="F893" s="32" t="e">
        <f>VLOOKUP(Final_manabou_kanji_select[[#This Row],[Kanji no.]],Final_manabou_kanji[[Sr. no.]:[Meaning]],4,0)</f>
        <v>#N/A</v>
      </c>
      <c r="G893" s="87" t="e">
        <f>VLOOKUP(Final_manabou_kanji_select[[#This Row],[Kanji no.]],Final_manabou_kanji[[Sr. no.]:[Meaning]],5,0)</f>
        <v>#N/A</v>
      </c>
      <c r="H893" t="e">
        <f>VLOOKUP(Final_manabou_kanji_select[[#This Row],[Kanji no.]],Final_manabou_kanji[[Sr. no.]:[Meaning]],7,0)</f>
        <v>#N/A</v>
      </c>
      <c r="I893" t="e">
        <f>VLOOKUP(Final_manabou_kanji_select[[#This Row],[Kanji no.]],Final_manabou_kanji[[Sr. no.]:[Meaning]],8,0)</f>
        <v>#N/A</v>
      </c>
    </row>
    <row r="894" spans="2:9" ht="14.25" customHeight="1" x14ac:dyDescent="0.3">
      <c r="B894" s="37">
        <f>ROW()-ROW(Final_manabou_kanji_select[#Headers])</f>
        <v>892</v>
      </c>
      <c r="C89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4" s="87" t="e">
        <f>VLOOKUP(Final_manabou_kanji_select[[#This Row],[Kanji no.]],Raw_data_N2_Kanji[[Sr. no.]:[Lecture_no]],3,0)</f>
        <v>#N/A</v>
      </c>
      <c r="E894" s="87" t="e">
        <f>VLOOKUP(Final_manabou_kanji_select[[#This Row],[Kanji no.]],Final_manabou_kanji[[Sr. no.]:[Meaning]],3,0)</f>
        <v>#N/A</v>
      </c>
      <c r="F894" s="32" t="e">
        <f>VLOOKUP(Final_manabou_kanji_select[[#This Row],[Kanji no.]],Final_manabou_kanji[[Sr. no.]:[Meaning]],4,0)</f>
        <v>#N/A</v>
      </c>
      <c r="G894" s="87" t="e">
        <f>VLOOKUP(Final_manabou_kanji_select[[#This Row],[Kanji no.]],Final_manabou_kanji[[Sr. no.]:[Meaning]],5,0)</f>
        <v>#N/A</v>
      </c>
      <c r="H894" t="e">
        <f>VLOOKUP(Final_manabou_kanji_select[[#This Row],[Kanji no.]],Final_manabou_kanji[[Sr. no.]:[Meaning]],7,0)</f>
        <v>#N/A</v>
      </c>
      <c r="I894" t="e">
        <f>VLOOKUP(Final_manabou_kanji_select[[#This Row],[Kanji no.]],Final_manabou_kanji[[Sr. no.]:[Meaning]],8,0)</f>
        <v>#N/A</v>
      </c>
    </row>
    <row r="895" spans="2:9" ht="14.25" customHeight="1" x14ac:dyDescent="0.3">
      <c r="B895" s="37">
        <f>ROW()-ROW(Final_manabou_kanji_select[#Headers])</f>
        <v>893</v>
      </c>
      <c r="C89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5" s="87" t="e">
        <f>VLOOKUP(Final_manabou_kanji_select[[#This Row],[Kanji no.]],Raw_data_N2_Kanji[[Sr. no.]:[Lecture_no]],3,0)</f>
        <v>#N/A</v>
      </c>
      <c r="E895" s="87" t="e">
        <f>VLOOKUP(Final_manabou_kanji_select[[#This Row],[Kanji no.]],Final_manabou_kanji[[Sr. no.]:[Meaning]],3,0)</f>
        <v>#N/A</v>
      </c>
      <c r="F895" s="32" t="e">
        <f>VLOOKUP(Final_manabou_kanji_select[[#This Row],[Kanji no.]],Final_manabou_kanji[[Sr. no.]:[Meaning]],4,0)</f>
        <v>#N/A</v>
      </c>
      <c r="G895" s="87" t="e">
        <f>VLOOKUP(Final_manabou_kanji_select[[#This Row],[Kanji no.]],Final_manabou_kanji[[Sr. no.]:[Meaning]],5,0)</f>
        <v>#N/A</v>
      </c>
      <c r="H895" t="e">
        <f>VLOOKUP(Final_manabou_kanji_select[[#This Row],[Kanji no.]],Final_manabou_kanji[[Sr. no.]:[Meaning]],7,0)</f>
        <v>#N/A</v>
      </c>
      <c r="I895" t="e">
        <f>VLOOKUP(Final_manabou_kanji_select[[#This Row],[Kanji no.]],Final_manabou_kanji[[Sr. no.]:[Meaning]],8,0)</f>
        <v>#N/A</v>
      </c>
    </row>
    <row r="896" spans="2:9" ht="14.25" customHeight="1" x14ac:dyDescent="0.3">
      <c r="B896" s="37">
        <f>ROW()-ROW(Final_manabou_kanji_select[#Headers])</f>
        <v>894</v>
      </c>
      <c r="C89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6" s="87" t="e">
        <f>VLOOKUP(Final_manabou_kanji_select[[#This Row],[Kanji no.]],Raw_data_N2_Kanji[[Sr. no.]:[Lecture_no]],3,0)</f>
        <v>#N/A</v>
      </c>
      <c r="E896" s="87" t="e">
        <f>VLOOKUP(Final_manabou_kanji_select[[#This Row],[Kanji no.]],Final_manabou_kanji[[Sr. no.]:[Meaning]],3,0)</f>
        <v>#N/A</v>
      </c>
      <c r="F896" s="32" t="e">
        <f>VLOOKUP(Final_manabou_kanji_select[[#This Row],[Kanji no.]],Final_manabou_kanji[[Sr. no.]:[Meaning]],4,0)</f>
        <v>#N/A</v>
      </c>
      <c r="G896" s="87" t="e">
        <f>VLOOKUP(Final_manabou_kanji_select[[#This Row],[Kanji no.]],Final_manabou_kanji[[Sr. no.]:[Meaning]],5,0)</f>
        <v>#N/A</v>
      </c>
      <c r="H896" t="e">
        <f>VLOOKUP(Final_manabou_kanji_select[[#This Row],[Kanji no.]],Final_manabou_kanji[[Sr. no.]:[Meaning]],7,0)</f>
        <v>#N/A</v>
      </c>
      <c r="I896" t="e">
        <f>VLOOKUP(Final_manabou_kanji_select[[#This Row],[Kanji no.]],Final_manabou_kanji[[Sr. no.]:[Meaning]],8,0)</f>
        <v>#N/A</v>
      </c>
    </row>
    <row r="897" spans="2:9" ht="14.25" customHeight="1" x14ac:dyDescent="0.3">
      <c r="B897" s="37">
        <f>ROW()-ROW(Final_manabou_kanji_select[#Headers])</f>
        <v>895</v>
      </c>
      <c r="C89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7" s="87" t="e">
        <f>VLOOKUP(Final_manabou_kanji_select[[#This Row],[Kanji no.]],Raw_data_N2_Kanji[[Sr. no.]:[Lecture_no]],3,0)</f>
        <v>#N/A</v>
      </c>
      <c r="E897" s="87" t="e">
        <f>VLOOKUP(Final_manabou_kanji_select[[#This Row],[Kanji no.]],Final_manabou_kanji[[Sr. no.]:[Meaning]],3,0)</f>
        <v>#N/A</v>
      </c>
      <c r="F897" s="32" t="e">
        <f>VLOOKUP(Final_manabou_kanji_select[[#This Row],[Kanji no.]],Final_manabou_kanji[[Sr. no.]:[Meaning]],4,0)</f>
        <v>#N/A</v>
      </c>
      <c r="G897" s="87" t="e">
        <f>VLOOKUP(Final_manabou_kanji_select[[#This Row],[Kanji no.]],Final_manabou_kanji[[Sr. no.]:[Meaning]],5,0)</f>
        <v>#N/A</v>
      </c>
      <c r="H897" t="e">
        <f>VLOOKUP(Final_manabou_kanji_select[[#This Row],[Kanji no.]],Final_manabou_kanji[[Sr. no.]:[Meaning]],7,0)</f>
        <v>#N/A</v>
      </c>
      <c r="I897" t="e">
        <f>VLOOKUP(Final_manabou_kanji_select[[#This Row],[Kanji no.]],Final_manabou_kanji[[Sr. no.]:[Meaning]],8,0)</f>
        <v>#N/A</v>
      </c>
    </row>
    <row r="898" spans="2:9" ht="14.25" customHeight="1" x14ac:dyDescent="0.3">
      <c r="B898" s="37">
        <f>ROW()-ROW(Final_manabou_kanji_select[#Headers])</f>
        <v>896</v>
      </c>
      <c r="C89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8" s="87" t="e">
        <f>VLOOKUP(Final_manabou_kanji_select[[#This Row],[Kanji no.]],Raw_data_N2_Kanji[[Sr. no.]:[Lecture_no]],3,0)</f>
        <v>#N/A</v>
      </c>
      <c r="E898" s="87" t="e">
        <f>VLOOKUP(Final_manabou_kanji_select[[#This Row],[Kanji no.]],Final_manabou_kanji[[Sr. no.]:[Meaning]],3,0)</f>
        <v>#N/A</v>
      </c>
      <c r="F898" s="32" t="e">
        <f>VLOOKUP(Final_manabou_kanji_select[[#This Row],[Kanji no.]],Final_manabou_kanji[[Sr. no.]:[Meaning]],4,0)</f>
        <v>#N/A</v>
      </c>
      <c r="G898" s="87" t="e">
        <f>VLOOKUP(Final_manabou_kanji_select[[#This Row],[Kanji no.]],Final_manabou_kanji[[Sr. no.]:[Meaning]],5,0)</f>
        <v>#N/A</v>
      </c>
      <c r="H898" t="e">
        <f>VLOOKUP(Final_manabou_kanji_select[[#This Row],[Kanji no.]],Final_manabou_kanji[[Sr. no.]:[Meaning]],7,0)</f>
        <v>#N/A</v>
      </c>
      <c r="I898" t="e">
        <f>VLOOKUP(Final_manabou_kanji_select[[#This Row],[Kanji no.]],Final_manabou_kanji[[Sr. no.]:[Meaning]],8,0)</f>
        <v>#N/A</v>
      </c>
    </row>
    <row r="899" spans="2:9" ht="14.25" customHeight="1" x14ac:dyDescent="0.3">
      <c r="B899" s="37">
        <f>ROW()-ROW(Final_manabou_kanji_select[#Headers])</f>
        <v>897</v>
      </c>
      <c r="C89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899" s="87" t="e">
        <f>VLOOKUP(Final_manabou_kanji_select[[#This Row],[Kanji no.]],Raw_data_N2_Kanji[[Sr. no.]:[Lecture_no]],3,0)</f>
        <v>#N/A</v>
      </c>
      <c r="E899" s="87" t="e">
        <f>VLOOKUP(Final_manabou_kanji_select[[#This Row],[Kanji no.]],Final_manabou_kanji[[Sr. no.]:[Meaning]],3,0)</f>
        <v>#N/A</v>
      </c>
      <c r="F899" s="32" t="e">
        <f>VLOOKUP(Final_manabou_kanji_select[[#This Row],[Kanji no.]],Final_manabou_kanji[[Sr. no.]:[Meaning]],4,0)</f>
        <v>#N/A</v>
      </c>
      <c r="G899" s="87" t="e">
        <f>VLOOKUP(Final_manabou_kanji_select[[#This Row],[Kanji no.]],Final_manabou_kanji[[Sr. no.]:[Meaning]],5,0)</f>
        <v>#N/A</v>
      </c>
      <c r="H899" t="e">
        <f>VLOOKUP(Final_manabou_kanji_select[[#This Row],[Kanji no.]],Final_manabou_kanji[[Sr. no.]:[Meaning]],7,0)</f>
        <v>#N/A</v>
      </c>
      <c r="I899" t="e">
        <f>VLOOKUP(Final_manabou_kanji_select[[#This Row],[Kanji no.]],Final_manabou_kanji[[Sr. no.]:[Meaning]],8,0)</f>
        <v>#N/A</v>
      </c>
    </row>
    <row r="900" spans="2:9" ht="14.25" customHeight="1" x14ac:dyDescent="0.3">
      <c r="B900" s="37">
        <f>ROW()-ROW(Final_manabou_kanji_select[#Headers])</f>
        <v>898</v>
      </c>
      <c r="C90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0" s="87" t="e">
        <f>VLOOKUP(Final_manabou_kanji_select[[#This Row],[Kanji no.]],Raw_data_N2_Kanji[[Sr. no.]:[Lecture_no]],3,0)</f>
        <v>#N/A</v>
      </c>
      <c r="E900" s="87" t="e">
        <f>VLOOKUP(Final_manabou_kanji_select[[#This Row],[Kanji no.]],Final_manabou_kanji[[Sr. no.]:[Meaning]],3,0)</f>
        <v>#N/A</v>
      </c>
      <c r="F900" s="32" t="e">
        <f>VLOOKUP(Final_manabou_kanji_select[[#This Row],[Kanji no.]],Final_manabou_kanji[[Sr. no.]:[Meaning]],4,0)</f>
        <v>#N/A</v>
      </c>
      <c r="G900" s="87" t="e">
        <f>VLOOKUP(Final_manabou_kanji_select[[#This Row],[Kanji no.]],Final_manabou_kanji[[Sr. no.]:[Meaning]],5,0)</f>
        <v>#N/A</v>
      </c>
      <c r="H900" t="e">
        <f>VLOOKUP(Final_manabou_kanji_select[[#This Row],[Kanji no.]],Final_manabou_kanji[[Sr. no.]:[Meaning]],7,0)</f>
        <v>#N/A</v>
      </c>
      <c r="I900" t="e">
        <f>VLOOKUP(Final_manabou_kanji_select[[#This Row],[Kanji no.]],Final_manabou_kanji[[Sr. no.]:[Meaning]],8,0)</f>
        <v>#N/A</v>
      </c>
    </row>
    <row r="901" spans="2:9" ht="14.25" customHeight="1" x14ac:dyDescent="0.3">
      <c r="B901" s="37">
        <f>ROW()-ROW(Final_manabou_kanji_select[#Headers])</f>
        <v>899</v>
      </c>
      <c r="C90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1" s="87" t="e">
        <f>VLOOKUP(Final_manabou_kanji_select[[#This Row],[Kanji no.]],Raw_data_N2_Kanji[[Sr. no.]:[Lecture_no]],3,0)</f>
        <v>#N/A</v>
      </c>
      <c r="E901" s="87" t="e">
        <f>VLOOKUP(Final_manabou_kanji_select[[#This Row],[Kanji no.]],Final_manabou_kanji[[Sr. no.]:[Meaning]],3,0)</f>
        <v>#N/A</v>
      </c>
      <c r="F901" s="32" t="e">
        <f>VLOOKUP(Final_manabou_kanji_select[[#This Row],[Kanji no.]],Final_manabou_kanji[[Sr. no.]:[Meaning]],4,0)</f>
        <v>#N/A</v>
      </c>
      <c r="G901" s="87" t="e">
        <f>VLOOKUP(Final_manabou_kanji_select[[#This Row],[Kanji no.]],Final_manabou_kanji[[Sr. no.]:[Meaning]],5,0)</f>
        <v>#N/A</v>
      </c>
      <c r="H901" t="e">
        <f>VLOOKUP(Final_manabou_kanji_select[[#This Row],[Kanji no.]],Final_manabou_kanji[[Sr. no.]:[Meaning]],7,0)</f>
        <v>#N/A</v>
      </c>
      <c r="I901" t="e">
        <f>VLOOKUP(Final_manabou_kanji_select[[#This Row],[Kanji no.]],Final_manabou_kanji[[Sr. no.]:[Meaning]],8,0)</f>
        <v>#N/A</v>
      </c>
    </row>
    <row r="902" spans="2:9" ht="14.25" customHeight="1" x14ac:dyDescent="0.3">
      <c r="B902" s="37">
        <f>ROW()-ROW(Final_manabou_kanji_select[#Headers])</f>
        <v>900</v>
      </c>
      <c r="C90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2" s="87" t="e">
        <f>VLOOKUP(Final_manabou_kanji_select[[#This Row],[Kanji no.]],Raw_data_N2_Kanji[[Sr. no.]:[Lecture_no]],3,0)</f>
        <v>#N/A</v>
      </c>
      <c r="E902" s="87" t="e">
        <f>VLOOKUP(Final_manabou_kanji_select[[#This Row],[Kanji no.]],Final_manabou_kanji[[Sr. no.]:[Meaning]],3,0)</f>
        <v>#N/A</v>
      </c>
      <c r="F902" s="32" t="e">
        <f>VLOOKUP(Final_manabou_kanji_select[[#This Row],[Kanji no.]],Final_manabou_kanji[[Sr. no.]:[Meaning]],4,0)</f>
        <v>#N/A</v>
      </c>
      <c r="G902" s="87" t="e">
        <f>VLOOKUP(Final_manabou_kanji_select[[#This Row],[Kanji no.]],Final_manabou_kanji[[Sr. no.]:[Meaning]],5,0)</f>
        <v>#N/A</v>
      </c>
      <c r="H902" t="e">
        <f>VLOOKUP(Final_manabou_kanji_select[[#This Row],[Kanji no.]],Final_manabou_kanji[[Sr. no.]:[Meaning]],7,0)</f>
        <v>#N/A</v>
      </c>
      <c r="I902" t="e">
        <f>VLOOKUP(Final_manabou_kanji_select[[#This Row],[Kanji no.]],Final_manabou_kanji[[Sr. no.]:[Meaning]],8,0)</f>
        <v>#N/A</v>
      </c>
    </row>
    <row r="903" spans="2:9" ht="14.25" customHeight="1" x14ac:dyDescent="0.3">
      <c r="B903" s="37">
        <f>ROW()-ROW(Final_manabou_kanji_select[#Headers])</f>
        <v>901</v>
      </c>
      <c r="C90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3" s="87" t="e">
        <f>VLOOKUP(Final_manabou_kanji_select[[#This Row],[Kanji no.]],Raw_data_N2_Kanji[[Sr. no.]:[Lecture_no]],3,0)</f>
        <v>#N/A</v>
      </c>
      <c r="E903" s="87" t="e">
        <f>VLOOKUP(Final_manabou_kanji_select[[#This Row],[Kanji no.]],Final_manabou_kanji[[Sr. no.]:[Meaning]],3,0)</f>
        <v>#N/A</v>
      </c>
      <c r="F903" s="32" t="e">
        <f>VLOOKUP(Final_manabou_kanji_select[[#This Row],[Kanji no.]],Final_manabou_kanji[[Sr. no.]:[Meaning]],4,0)</f>
        <v>#N/A</v>
      </c>
      <c r="G903" s="87" t="e">
        <f>VLOOKUP(Final_manabou_kanji_select[[#This Row],[Kanji no.]],Final_manabou_kanji[[Sr. no.]:[Meaning]],5,0)</f>
        <v>#N/A</v>
      </c>
      <c r="H903" t="e">
        <f>VLOOKUP(Final_manabou_kanji_select[[#This Row],[Kanji no.]],Final_manabou_kanji[[Sr. no.]:[Meaning]],7,0)</f>
        <v>#N/A</v>
      </c>
      <c r="I903" t="e">
        <f>VLOOKUP(Final_manabou_kanji_select[[#This Row],[Kanji no.]],Final_manabou_kanji[[Sr. no.]:[Meaning]],8,0)</f>
        <v>#N/A</v>
      </c>
    </row>
    <row r="904" spans="2:9" ht="14.25" customHeight="1" x14ac:dyDescent="0.3">
      <c r="B904" s="37">
        <f>ROW()-ROW(Final_manabou_kanji_select[#Headers])</f>
        <v>902</v>
      </c>
      <c r="C90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4" s="87" t="e">
        <f>VLOOKUP(Final_manabou_kanji_select[[#This Row],[Kanji no.]],Raw_data_N2_Kanji[[Sr. no.]:[Lecture_no]],3,0)</f>
        <v>#N/A</v>
      </c>
      <c r="E904" s="87" t="e">
        <f>VLOOKUP(Final_manabou_kanji_select[[#This Row],[Kanji no.]],Final_manabou_kanji[[Sr. no.]:[Meaning]],3,0)</f>
        <v>#N/A</v>
      </c>
      <c r="F904" s="32" t="e">
        <f>VLOOKUP(Final_manabou_kanji_select[[#This Row],[Kanji no.]],Final_manabou_kanji[[Sr. no.]:[Meaning]],4,0)</f>
        <v>#N/A</v>
      </c>
      <c r="G904" s="87" t="e">
        <f>VLOOKUP(Final_manabou_kanji_select[[#This Row],[Kanji no.]],Final_manabou_kanji[[Sr. no.]:[Meaning]],5,0)</f>
        <v>#N/A</v>
      </c>
      <c r="H904" t="e">
        <f>VLOOKUP(Final_manabou_kanji_select[[#This Row],[Kanji no.]],Final_manabou_kanji[[Sr. no.]:[Meaning]],7,0)</f>
        <v>#N/A</v>
      </c>
      <c r="I904" t="e">
        <f>VLOOKUP(Final_manabou_kanji_select[[#This Row],[Kanji no.]],Final_manabou_kanji[[Sr. no.]:[Meaning]],8,0)</f>
        <v>#N/A</v>
      </c>
    </row>
    <row r="905" spans="2:9" ht="14.25" customHeight="1" x14ac:dyDescent="0.3">
      <c r="B905" s="37">
        <f>ROW()-ROW(Final_manabou_kanji_select[#Headers])</f>
        <v>903</v>
      </c>
      <c r="C90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5" s="87" t="e">
        <f>VLOOKUP(Final_manabou_kanji_select[[#This Row],[Kanji no.]],Raw_data_N2_Kanji[[Sr. no.]:[Lecture_no]],3,0)</f>
        <v>#N/A</v>
      </c>
      <c r="E905" s="87" t="e">
        <f>VLOOKUP(Final_manabou_kanji_select[[#This Row],[Kanji no.]],Final_manabou_kanji[[Sr. no.]:[Meaning]],3,0)</f>
        <v>#N/A</v>
      </c>
      <c r="F905" s="32" t="e">
        <f>VLOOKUP(Final_manabou_kanji_select[[#This Row],[Kanji no.]],Final_manabou_kanji[[Sr. no.]:[Meaning]],4,0)</f>
        <v>#N/A</v>
      </c>
      <c r="G905" s="87" t="e">
        <f>VLOOKUP(Final_manabou_kanji_select[[#This Row],[Kanji no.]],Final_manabou_kanji[[Sr. no.]:[Meaning]],5,0)</f>
        <v>#N/A</v>
      </c>
      <c r="H905" t="e">
        <f>VLOOKUP(Final_manabou_kanji_select[[#This Row],[Kanji no.]],Final_manabou_kanji[[Sr. no.]:[Meaning]],7,0)</f>
        <v>#N/A</v>
      </c>
      <c r="I905" t="e">
        <f>VLOOKUP(Final_manabou_kanji_select[[#This Row],[Kanji no.]],Final_manabou_kanji[[Sr. no.]:[Meaning]],8,0)</f>
        <v>#N/A</v>
      </c>
    </row>
    <row r="906" spans="2:9" ht="14.25" customHeight="1" x14ac:dyDescent="0.3">
      <c r="B906" s="37">
        <f>ROW()-ROW(Final_manabou_kanji_select[#Headers])</f>
        <v>904</v>
      </c>
      <c r="C90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6" s="87" t="e">
        <f>VLOOKUP(Final_manabou_kanji_select[[#This Row],[Kanji no.]],Raw_data_N2_Kanji[[Sr. no.]:[Lecture_no]],3,0)</f>
        <v>#N/A</v>
      </c>
      <c r="E906" s="87" t="e">
        <f>VLOOKUP(Final_manabou_kanji_select[[#This Row],[Kanji no.]],Final_manabou_kanji[[Sr. no.]:[Meaning]],3,0)</f>
        <v>#N/A</v>
      </c>
      <c r="F906" s="32" t="e">
        <f>VLOOKUP(Final_manabou_kanji_select[[#This Row],[Kanji no.]],Final_manabou_kanji[[Sr. no.]:[Meaning]],4,0)</f>
        <v>#N/A</v>
      </c>
      <c r="G906" s="87" t="e">
        <f>VLOOKUP(Final_manabou_kanji_select[[#This Row],[Kanji no.]],Final_manabou_kanji[[Sr. no.]:[Meaning]],5,0)</f>
        <v>#N/A</v>
      </c>
      <c r="H906" t="e">
        <f>VLOOKUP(Final_manabou_kanji_select[[#This Row],[Kanji no.]],Final_manabou_kanji[[Sr. no.]:[Meaning]],7,0)</f>
        <v>#N/A</v>
      </c>
      <c r="I906" t="e">
        <f>VLOOKUP(Final_manabou_kanji_select[[#This Row],[Kanji no.]],Final_manabou_kanji[[Sr. no.]:[Meaning]],8,0)</f>
        <v>#N/A</v>
      </c>
    </row>
    <row r="907" spans="2:9" ht="14.25" customHeight="1" x14ac:dyDescent="0.3">
      <c r="B907" s="37">
        <f>ROW()-ROW(Final_manabou_kanji_select[#Headers])</f>
        <v>905</v>
      </c>
      <c r="C90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7" s="87" t="e">
        <f>VLOOKUP(Final_manabou_kanji_select[[#This Row],[Kanji no.]],Raw_data_N2_Kanji[[Sr. no.]:[Lecture_no]],3,0)</f>
        <v>#N/A</v>
      </c>
      <c r="E907" s="87" t="e">
        <f>VLOOKUP(Final_manabou_kanji_select[[#This Row],[Kanji no.]],Final_manabou_kanji[[Sr. no.]:[Meaning]],3,0)</f>
        <v>#N/A</v>
      </c>
      <c r="F907" s="32" t="e">
        <f>VLOOKUP(Final_manabou_kanji_select[[#This Row],[Kanji no.]],Final_manabou_kanji[[Sr. no.]:[Meaning]],4,0)</f>
        <v>#N/A</v>
      </c>
      <c r="G907" s="87" t="e">
        <f>VLOOKUP(Final_manabou_kanji_select[[#This Row],[Kanji no.]],Final_manabou_kanji[[Sr. no.]:[Meaning]],5,0)</f>
        <v>#N/A</v>
      </c>
      <c r="H907" t="e">
        <f>VLOOKUP(Final_manabou_kanji_select[[#This Row],[Kanji no.]],Final_manabou_kanji[[Sr. no.]:[Meaning]],7,0)</f>
        <v>#N/A</v>
      </c>
      <c r="I907" t="e">
        <f>VLOOKUP(Final_manabou_kanji_select[[#This Row],[Kanji no.]],Final_manabou_kanji[[Sr. no.]:[Meaning]],8,0)</f>
        <v>#N/A</v>
      </c>
    </row>
    <row r="908" spans="2:9" ht="14.25" customHeight="1" x14ac:dyDescent="0.3">
      <c r="B908" s="37">
        <f>ROW()-ROW(Final_manabou_kanji_select[#Headers])</f>
        <v>906</v>
      </c>
      <c r="C90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8" s="87" t="e">
        <f>VLOOKUP(Final_manabou_kanji_select[[#This Row],[Kanji no.]],Raw_data_N2_Kanji[[Sr. no.]:[Lecture_no]],3,0)</f>
        <v>#N/A</v>
      </c>
      <c r="E908" s="87" t="e">
        <f>VLOOKUP(Final_manabou_kanji_select[[#This Row],[Kanji no.]],Final_manabou_kanji[[Sr. no.]:[Meaning]],3,0)</f>
        <v>#N/A</v>
      </c>
      <c r="F908" s="32" t="e">
        <f>VLOOKUP(Final_manabou_kanji_select[[#This Row],[Kanji no.]],Final_manabou_kanji[[Sr. no.]:[Meaning]],4,0)</f>
        <v>#N/A</v>
      </c>
      <c r="G908" s="87" t="e">
        <f>VLOOKUP(Final_manabou_kanji_select[[#This Row],[Kanji no.]],Final_manabou_kanji[[Sr. no.]:[Meaning]],5,0)</f>
        <v>#N/A</v>
      </c>
      <c r="H908" t="e">
        <f>VLOOKUP(Final_manabou_kanji_select[[#This Row],[Kanji no.]],Final_manabou_kanji[[Sr. no.]:[Meaning]],7,0)</f>
        <v>#N/A</v>
      </c>
      <c r="I908" t="e">
        <f>VLOOKUP(Final_manabou_kanji_select[[#This Row],[Kanji no.]],Final_manabou_kanji[[Sr. no.]:[Meaning]],8,0)</f>
        <v>#N/A</v>
      </c>
    </row>
    <row r="909" spans="2:9" ht="14.25" customHeight="1" x14ac:dyDescent="0.3">
      <c r="B909" s="37">
        <f>ROW()-ROW(Final_manabou_kanji_select[#Headers])</f>
        <v>907</v>
      </c>
      <c r="C90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09" s="87" t="e">
        <f>VLOOKUP(Final_manabou_kanji_select[[#This Row],[Kanji no.]],Raw_data_N2_Kanji[[Sr. no.]:[Lecture_no]],3,0)</f>
        <v>#N/A</v>
      </c>
      <c r="E909" s="87" t="e">
        <f>VLOOKUP(Final_manabou_kanji_select[[#This Row],[Kanji no.]],Final_manabou_kanji[[Sr. no.]:[Meaning]],3,0)</f>
        <v>#N/A</v>
      </c>
      <c r="F909" s="32" t="e">
        <f>VLOOKUP(Final_manabou_kanji_select[[#This Row],[Kanji no.]],Final_manabou_kanji[[Sr. no.]:[Meaning]],4,0)</f>
        <v>#N/A</v>
      </c>
      <c r="G909" s="87" t="e">
        <f>VLOOKUP(Final_manabou_kanji_select[[#This Row],[Kanji no.]],Final_manabou_kanji[[Sr. no.]:[Meaning]],5,0)</f>
        <v>#N/A</v>
      </c>
      <c r="H909" t="e">
        <f>VLOOKUP(Final_manabou_kanji_select[[#This Row],[Kanji no.]],Final_manabou_kanji[[Sr. no.]:[Meaning]],7,0)</f>
        <v>#N/A</v>
      </c>
      <c r="I909" t="e">
        <f>VLOOKUP(Final_manabou_kanji_select[[#This Row],[Kanji no.]],Final_manabou_kanji[[Sr. no.]:[Meaning]],8,0)</f>
        <v>#N/A</v>
      </c>
    </row>
    <row r="910" spans="2:9" ht="14.25" customHeight="1" x14ac:dyDescent="0.3">
      <c r="B910" s="37">
        <f>ROW()-ROW(Final_manabou_kanji_select[#Headers])</f>
        <v>908</v>
      </c>
      <c r="C91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0" s="87" t="e">
        <f>VLOOKUP(Final_manabou_kanji_select[[#This Row],[Kanji no.]],Raw_data_N2_Kanji[[Sr. no.]:[Lecture_no]],3,0)</f>
        <v>#N/A</v>
      </c>
      <c r="E910" s="87" t="e">
        <f>VLOOKUP(Final_manabou_kanji_select[[#This Row],[Kanji no.]],Final_manabou_kanji[[Sr. no.]:[Meaning]],3,0)</f>
        <v>#N/A</v>
      </c>
      <c r="F910" s="32" t="e">
        <f>VLOOKUP(Final_manabou_kanji_select[[#This Row],[Kanji no.]],Final_manabou_kanji[[Sr. no.]:[Meaning]],4,0)</f>
        <v>#N/A</v>
      </c>
      <c r="G910" s="87" t="e">
        <f>VLOOKUP(Final_manabou_kanji_select[[#This Row],[Kanji no.]],Final_manabou_kanji[[Sr. no.]:[Meaning]],5,0)</f>
        <v>#N/A</v>
      </c>
      <c r="H910" t="e">
        <f>VLOOKUP(Final_manabou_kanji_select[[#This Row],[Kanji no.]],Final_manabou_kanji[[Sr. no.]:[Meaning]],7,0)</f>
        <v>#N/A</v>
      </c>
      <c r="I910" t="e">
        <f>VLOOKUP(Final_manabou_kanji_select[[#This Row],[Kanji no.]],Final_manabou_kanji[[Sr. no.]:[Meaning]],8,0)</f>
        <v>#N/A</v>
      </c>
    </row>
    <row r="911" spans="2:9" ht="14.25" customHeight="1" x14ac:dyDescent="0.3">
      <c r="B911" s="37">
        <f>ROW()-ROW(Final_manabou_kanji_select[#Headers])</f>
        <v>909</v>
      </c>
      <c r="C91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1" s="87" t="e">
        <f>VLOOKUP(Final_manabou_kanji_select[[#This Row],[Kanji no.]],Raw_data_N2_Kanji[[Sr. no.]:[Lecture_no]],3,0)</f>
        <v>#N/A</v>
      </c>
      <c r="E911" s="87" t="e">
        <f>VLOOKUP(Final_manabou_kanji_select[[#This Row],[Kanji no.]],Final_manabou_kanji[[Sr. no.]:[Meaning]],3,0)</f>
        <v>#N/A</v>
      </c>
      <c r="F911" s="32" t="e">
        <f>VLOOKUP(Final_manabou_kanji_select[[#This Row],[Kanji no.]],Final_manabou_kanji[[Sr. no.]:[Meaning]],4,0)</f>
        <v>#N/A</v>
      </c>
      <c r="G911" s="87" t="e">
        <f>VLOOKUP(Final_manabou_kanji_select[[#This Row],[Kanji no.]],Final_manabou_kanji[[Sr. no.]:[Meaning]],5,0)</f>
        <v>#N/A</v>
      </c>
      <c r="H911" t="e">
        <f>VLOOKUP(Final_manabou_kanji_select[[#This Row],[Kanji no.]],Final_manabou_kanji[[Sr. no.]:[Meaning]],7,0)</f>
        <v>#N/A</v>
      </c>
      <c r="I911" t="e">
        <f>VLOOKUP(Final_manabou_kanji_select[[#This Row],[Kanji no.]],Final_manabou_kanji[[Sr. no.]:[Meaning]],8,0)</f>
        <v>#N/A</v>
      </c>
    </row>
    <row r="912" spans="2:9" ht="14.25" customHeight="1" x14ac:dyDescent="0.3">
      <c r="B912" s="37">
        <f>ROW()-ROW(Final_manabou_kanji_select[#Headers])</f>
        <v>910</v>
      </c>
      <c r="C91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2" s="87" t="e">
        <f>VLOOKUP(Final_manabou_kanji_select[[#This Row],[Kanji no.]],Raw_data_N2_Kanji[[Sr. no.]:[Lecture_no]],3,0)</f>
        <v>#N/A</v>
      </c>
      <c r="E912" s="87" t="e">
        <f>VLOOKUP(Final_manabou_kanji_select[[#This Row],[Kanji no.]],Final_manabou_kanji[[Sr. no.]:[Meaning]],3,0)</f>
        <v>#N/A</v>
      </c>
      <c r="F912" s="32" t="e">
        <f>VLOOKUP(Final_manabou_kanji_select[[#This Row],[Kanji no.]],Final_manabou_kanji[[Sr. no.]:[Meaning]],4,0)</f>
        <v>#N/A</v>
      </c>
      <c r="G912" s="87" t="e">
        <f>VLOOKUP(Final_manabou_kanji_select[[#This Row],[Kanji no.]],Final_manabou_kanji[[Sr. no.]:[Meaning]],5,0)</f>
        <v>#N/A</v>
      </c>
      <c r="H912" t="e">
        <f>VLOOKUP(Final_manabou_kanji_select[[#This Row],[Kanji no.]],Final_manabou_kanji[[Sr. no.]:[Meaning]],7,0)</f>
        <v>#N/A</v>
      </c>
      <c r="I912" t="e">
        <f>VLOOKUP(Final_manabou_kanji_select[[#This Row],[Kanji no.]],Final_manabou_kanji[[Sr. no.]:[Meaning]],8,0)</f>
        <v>#N/A</v>
      </c>
    </row>
    <row r="913" spans="2:9" ht="14.25" customHeight="1" x14ac:dyDescent="0.3">
      <c r="B913" s="37">
        <f>ROW()-ROW(Final_manabou_kanji_select[#Headers])</f>
        <v>911</v>
      </c>
      <c r="C91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3" s="87" t="e">
        <f>VLOOKUP(Final_manabou_kanji_select[[#This Row],[Kanji no.]],Raw_data_N2_Kanji[[Sr. no.]:[Lecture_no]],3,0)</f>
        <v>#N/A</v>
      </c>
      <c r="E913" s="87" t="e">
        <f>VLOOKUP(Final_manabou_kanji_select[[#This Row],[Kanji no.]],Final_manabou_kanji[[Sr. no.]:[Meaning]],3,0)</f>
        <v>#N/A</v>
      </c>
      <c r="F913" s="32" t="e">
        <f>VLOOKUP(Final_manabou_kanji_select[[#This Row],[Kanji no.]],Final_manabou_kanji[[Sr. no.]:[Meaning]],4,0)</f>
        <v>#N/A</v>
      </c>
      <c r="G913" s="87" t="e">
        <f>VLOOKUP(Final_manabou_kanji_select[[#This Row],[Kanji no.]],Final_manabou_kanji[[Sr. no.]:[Meaning]],5,0)</f>
        <v>#N/A</v>
      </c>
      <c r="H913" t="e">
        <f>VLOOKUP(Final_manabou_kanji_select[[#This Row],[Kanji no.]],Final_manabou_kanji[[Sr. no.]:[Meaning]],7,0)</f>
        <v>#N/A</v>
      </c>
      <c r="I913" t="e">
        <f>VLOOKUP(Final_manabou_kanji_select[[#This Row],[Kanji no.]],Final_manabou_kanji[[Sr. no.]:[Meaning]],8,0)</f>
        <v>#N/A</v>
      </c>
    </row>
    <row r="914" spans="2:9" ht="14.25" customHeight="1" x14ac:dyDescent="0.3">
      <c r="B914" s="37">
        <f>ROW()-ROW(Final_manabou_kanji_select[#Headers])</f>
        <v>912</v>
      </c>
      <c r="C91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4" s="87" t="e">
        <f>VLOOKUP(Final_manabou_kanji_select[[#This Row],[Kanji no.]],Raw_data_N2_Kanji[[Sr. no.]:[Lecture_no]],3,0)</f>
        <v>#N/A</v>
      </c>
      <c r="E914" s="87" t="e">
        <f>VLOOKUP(Final_manabou_kanji_select[[#This Row],[Kanji no.]],Final_manabou_kanji[[Sr. no.]:[Meaning]],3,0)</f>
        <v>#N/A</v>
      </c>
      <c r="F914" s="32" t="e">
        <f>VLOOKUP(Final_manabou_kanji_select[[#This Row],[Kanji no.]],Final_manabou_kanji[[Sr. no.]:[Meaning]],4,0)</f>
        <v>#N/A</v>
      </c>
      <c r="G914" s="87" t="e">
        <f>VLOOKUP(Final_manabou_kanji_select[[#This Row],[Kanji no.]],Final_manabou_kanji[[Sr. no.]:[Meaning]],5,0)</f>
        <v>#N/A</v>
      </c>
      <c r="H914" t="e">
        <f>VLOOKUP(Final_manabou_kanji_select[[#This Row],[Kanji no.]],Final_manabou_kanji[[Sr. no.]:[Meaning]],7,0)</f>
        <v>#N/A</v>
      </c>
      <c r="I914" t="e">
        <f>VLOOKUP(Final_manabou_kanji_select[[#This Row],[Kanji no.]],Final_manabou_kanji[[Sr. no.]:[Meaning]],8,0)</f>
        <v>#N/A</v>
      </c>
    </row>
    <row r="915" spans="2:9" ht="14.25" customHeight="1" x14ac:dyDescent="0.3">
      <c r="B915" s="37">
        <f>ROW()-ROW(Final_manabou_kanji_select[#Headers])</f>
        <v>913</v>
      </c>
      <c r="C91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5" s="87" t="e">
        <f>VLOOKUP(Final_manabou_kanji_select[[#This Row],[Kanji no.]],Raw_data_N2_Kanji[[Sr. no.]:[Lecture_no]],3,0)</f>
        <v>#N/A</v>
      </c>
      <c r="E915" s="87" t="e">
        <f>VLOOKUP(Final_manabou_kanji_select[[#This Row],[Kanji no.]],Final_manabou_kanji[[Sr. no.]:[Meaning]],3,0)</f>
        <v>#N/A</v>
      </c>
      <c r="F915" s="32" t="e">
        <f>VLOOKUP(Final_manabou_kanji_select[[#This Row],[Kanji no.]],Final_manabou_kanji[[Sr. no.]:[Meaning]],4,0)</f>
        <v>#N/A</v>
      </c>
      <c r="G915" s="87" t="e">
        <f>VLOOKUP(Final_manabou_kanji_select[[#This Row],[Kanji no.]],Final_manabou_kanji[[Sr. no.]:[Meaning]],5,0)</f>
        <v>#N/A</v>
      </c>
      <c r="H915" t="e">
        <f>VLOOKUP(Final_manabou_kanji_select[[#This Row],[Kanji no.]],Final_manabou_kanji[[Sr. no.]:[Meaning]],7,0)</f>
        <v>#N/A</v>
      </c>
      <c r="I915" t="e">
        <f>VLOOKUP(Final_manabou_kanji_select[[#This Row],[Kanji no.]],Final_manabou_kanji[[Sr. no.]:[Meaning]],8,0)</f>
        <v>#N/A</v>
      </c>
    </row>
    <row r="916" spans="2:9" ht="14.25" customHeight="1" x14ac:dyDescent="0.3">
      <c r="B916" s="37">
        <f>ROW()-ROW(Final_manabou_kanji_select[#Headers])</f>
        <v>914</v>
      </c>
      <c r="C91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6" s="87" t="e">
        <f>VLOOKUP(Final_manabou_kanji_select[[#This Row],[Kanji no.]],Raw_data_N2_Kanji[[Sr. no.]:[Lecture_no]],3,0)</f>
        <v>#N/A</v>
      </c>
      <c r="E916" s="87" t="e">
        <f>VLOOKUP(Final_manabou_kanji_select[[#This Row],[Kanji no.]],Final_manabou_kanji[[Sr. no.]:[Meaning]],3,0)</f>
        <v>#N/A</v>
      </c>
      <c r="F916" s="32" t="e">
        <f>VLOOKUP(Final_manabou_kanji_select[[#This Row],[Kanji no.]],Final_manabou_kanji[[Sr. no.]:[Meaning]],4,0)</f>
        <v>#N/A</v>
      </c>
      <c r="G916" s="87" t="e">
        <f>VLOOKUP(Final_manabou_kanji_select[[#This Row],[Kanji no.]],Final_manabou_kanji[[Sr. no.]:[Meaning]],5,0)</f>
        <v>#N/A</v>
      </c>
      <c r="H916" t="e">
        <f>VLOOKUP(Final_manabou_kanji_select[[#This Row],[Kanji no.]],Final_manabou_kanji[[Sr. no.]:[Meaning]],7,0)</f>
        <v>#N/A</v>
      </c>
      <c r="I916" t="e">
        <f>VLOOKUP(Final_manabou_kanji_select[[#This Row],[Kanji no.]],Final_manabou_kanji[[Sr. no.]:[Meaning]],8,0)</f>
        <v>#N/A</v>
      </c>
    </row>
    <row r="917" spans="2:9" ht="14.25" customHeight="1" x14ac:dyDescent="0.3">
      <c r="B917" s="37">
        <f>ROW()-ROW(Final_manabou_kanji_select[#Headers])</f>
        <v>915</v>
      </c>
      <c r="C91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7" s="87" t="e">
        <f>VLOOKUP(Final_manabou_kanji_select[[#This Row],[Kanji no.]],Raw_data_N2_Kanji[[Sr. no.]:[Lecture_no]],3,0)</f>
        <v>#N/A</v>
      </c>
      <c r="E917" s="87" t="e">
        <f>VLOOKUP(Final_manabou_kanji_select[[#This Row],[Kanji no.]],Final_manabou_kanji[[Sr. no.]:[Meaning]],3,0)</f>
        <v>#N/A</v>
      </c>
      <c r="F917" s="32" t="e">
        <f>VLOOKUP(Final_manabou_kanji_select[[#This Row],[Kanji no.]],Final_manabou_kanji[[Sr. no.]:[Meaning]],4,0)</f>
        <v>#N/A</v>
      </c>
      <c r="G917" s="87" t="e">
        <f>VLOOKUP(Final_manabou_kanji_select[[#This Row],[Kanji no.]],Final_manabou_kanji[[Sr. no.]:[Meaning]],5,0)</f>
        <v>#N/A</v>
      </c>
      <c r="H917" t="e">
        <f>VLOOKUP(Final_manabou_kanji_select[[#This Row],[Kanji no.]],Final_manabou_kanji[[Sr. no.]:[Meaning]],7,0)</f>
        <v>#N/A</v>
      </c>
      <c r="I917" t="e">
        <f>VLOOKUP(Final_manabou_kanji_select[[#This Row],[Kanji no.]],Final_manabou_kanji[[Sr. no.]:[Meaning]],8,0)</f>
        <v>#N/A</v>
      </c>
    </row>
    <row r="918" spans="2:9" ht="14.25" customHeight="1" x14ac:dyDescent="0.3">
      <c r="B918" s="37">
        <f>ROW()-ROW(Final_manabou_kanji_select[#Headers])</f>
        <v>916</v>
      </c>
      <c r="C91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8" s="87" t="e">
        <f>VLOOKUP(Final_manabou_kanji_select[[#This Row],[Kanji no.]],Raw_data_N2_Kanji[[Sr. no.]:[Lecture_no]],3,0)</f>
        <v>#N/A</v>
      </c>
      <c r="E918" s="87" t="e">
        <f>VLOOKUP(Final_manabou_kanji_select[[#This Row],[Kanji no.]],Final_manabou_kanji[[Sr. no.]:[Meaning]],3,0)</f>
        <v>#N/A</v>
      </c>
      <c r="F918" s="32" t="e">
        <f>VLOOKUP(Final_manabou_kanji_select[[#This Row],[Kanji no.]],Final_manabou_kanji[[Sr. no.]:[Meaning]],4,0)</f>
        <v>#N/A</v>
      </c>
      <c r="G918" s="87" t="e">
        <f>VLOOKUP(Final_manabou_kanji_select[[#This Row],[Kanji no.]],Final_manabou_kanji[[Sr. no.]:[Meaning]],5,0)</f>
        <v>#N/A</v>
      </c>
      <c r="H918" t="e">
        <f>VLOOKUP(Final_manabou_kanji_select[[#This Row],[Kanji no.]],Final_manabou_kanji[[Sr. no.]:[Meaning]],7,0)</f>
        <v>#N/A</v>
      </c>
      <c r="I918" t="e">
        <f>VLOOKUP(Final_manabou_kanji_select[[#This Row],[Kanji no.]],Final_manabou_kanji[[Sr. no.]:[Meaning]],8,0)</f>
        <v>#N/A</v>
      </c>
    </row>
    <row r="919" spans="2:9" ht="14.25" customHeight="1" x14ac:dyDescent="0.3">
      <c r="B919" s="37">
        <f>ROW()-ROW(Final_manabou_kanji_select[#Headers])</f>
        <v>917</v>
      </c>
      <c r="C91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19" s="87" t="e">
        <f>VLOOKUP(Final_manabou_kanji_select[[#This Row],[Kanji no.]],Raw_data_N2_Kanji[[Sr. no.]:[Lecture_no]],3,0)</f>
        <v>#N/A</v>
      </c>
      <c r="E919" s="87" t="e">
        <f>VLOOKUP(Final_manabou_kanji_select[[#This Row],[Kanji no.]],Final_manabou_kanji[[Sr. no.]:[Meaning]],3,0)</f>
        <v>#N/A</v>
      </c>
      <c r="F919" s="32" t="e">
        <f>VLOOKUP(Final_manabou_kanji_select[[#This Row],[Kanji no.]],Final_manabou_kanji[[Sr. no.]:[Meaning]],4,0)</f>
        <v>#N/A</v>
      </c>
      <c r="G919" s="87" t="e">
        <f>VLOOKUP(Final_manabou_kanji_select[[#This Row],[Kanji no.]],Final_manabou_kanji[[Sr. no.]:[Meaning]],5,0)</f>
        <v>#N/A</v>
      </c>
      <c r="H919" t="e">
        <f>VLOOKUP(Final_manabou_kanji_select[[#This Row],[Kanji no.]],Final_manabou_kanji[[Sr. no.]:[Meaning]],7,0)</f>
        <v>#N/A</v>
      </c>
      <c r="I919" t="e">
        <f>VLOOKUP(Final_manabou_kanji_select[[#This Row],[Kanji no.]],Final_manabou_kanji[[Sr. no.]:[Meaning]],8,0)</f>
        <v>#N/A</v>
      </c>
    </row>
    <row r="920" spans="2:9" ht="14.25" customHeight="1" x14ac:dyDescent="0.3">
      <c r="B920" s="37">
        <f>ROW()-ROW(Final_manabou_kanji_select[#Headers])</f>
        <v>918</v>
      </c>
      <c r="C92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0" s="87" t="e">
        <f>VLOOKUP(Final_manabou_kanji_select[[#This Row],[Kanji no.]],Raw_data_N2_Kanji[[Sr. no.]:[Lecture_no]],3,0)</f>
        <v>#N/A</v>
      </c>
      <c r="E920" s="87" t="e">
        <f>VLOOKUP(Final_manabou_kanji_select[[#This Row],[Kanji no.]],Final_manabou_kanji[[Sr. no.]:[Meaning]],3,0)</f>
        <v>#N/A</v>
      </c>
      <c r="F920" s="32" t="e">
        <f>VLOOKUP(Final_manabou_kanji_select[[#This Row],[Kanji no.]],Final_manabou_kanji[[Sr. no.]:[Meaning]],4,0)</f>
        <v>#N/A</v>
      </c>
      <c r="G920" s="87" t="e">
        <f>VLOOKUP(Final_manabou_kanji_select[[#This Row],[Kanji no.]],Final_manabou_kanji[[Sr. no.]:[Meaning]],5,0)</f>
        <v>#N/A</v>
      </c>
      <c r="H920" t="e">
        <f>VLOOKUP(Final_manabou_kanji_select[[#This Row],[Kanji no.]],Final_manabou_kanji[[Sr. no.]:[Meaning]],7,0)</f>
        <v>#N/A</v>
      </c>
      <c r="I920" t="e">
        <f>VLOOKUP(Final_manabou_kanji_select[[#This Row],[Kanji no.]],Final_manabou_kanji[[Sr. no.]:[Meaning]],8,0)</f>
        <v>#N/A</v>
      </c>
    </row>
    <row r="921" spans="2:9" ht="14.25" customHeight="1" x14ac:dyDescent="0.3">
      <c r="B921" s="37">
        <f>ROW()-ROW(Final_manabou_kanji_select[#Headers])</f>
        <v>919</v>
      </c>
      <c r="C92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1" s="87" t="e">
        <f>VLOOKUP(Final_manabou_kanji_select[[#This Row],[Kanji no.]],Raw_data_N2_Kanji[[Sr. no.]:[Lecture_no]],3,0)</f>
        <v>#N/A</v>
      </c>
      <c r="E921" s="87" t="e">
        <f>VLOOKUP(Final_manabou_kanji_select[[#This Row],[Kanji no.]],Final_manabou_kanji[[Sr. no.]:[Meaning]],3,0)</f>
        <v>#N/A</v>
      </c>
      <c r="F921" s="32" t="e">
        <f>VLOOKUP(Final_manabou_kanji_select[[#This Row],[Kanji no.]],Final_manabou_kanji[[Sr. no.]:[Meaning]],4,0)</f>
        <v>#N/A</v>
      </c>
      <c r="G921" s="87" t="e">
        <f>VLOOKUP(Final_manabou_kanji_select[[#This Row],[Kanji no.]],Final_manabou_kanji[[Sr. no.]:[Meaning]],5,0)</f>
        <v>#N/A</v>
      </c>
      <c r="H921" t="e">
        <f>VLOOKUP(Final_manabou_kanji_select[[#This Row],[Kanji no.]],Final_manabou_kanji[[Sr. no.]:[Meaning]],7,0)</f>
        <v>#N/A</v>
      </c>
      <c r="I921" t="e">
        <f>VLOOKUP(Final_manabou_kanji_select[[#This Row],[Kanji no.]],Final_manabou_kanji[[Sr. no.]:[Meaning]],8,0)</f>
        <v>#N/A</v>
      </c>
    </row>
    <row r="922" spans="2:9" ht="14.25" customHeight="1" x14ac:dyDescent="0.3">
      <c r="B922" s="37">
        <f>ROW()-ROW(Final_manabou_kanji_select[#Headers])</f>
        <v>920</v>
      </c>
      <c r="C92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2" s="87" t="e">
        <f>VLOOKUP(Final_manabou_kanji_select[[#This Row],[Kanji no.]],Raw_data_N2_Kanji[[Sr. no.]:[Lecture_no]],3,0)</f>
        <v>#N/A</v>
      </c>
      <c r="E922" s="87" t="e">
        <f>VLOOKUP(Final_manabou_kanji_select[[#This Row],[Kanji no.]],Final_manabou_kanji[[Sr. no.]:[Meaning]],3,0)</f>
        <v>#N/A</v>
      </c>
      <c r="F922" s="32" t="e">
        <f>VLOOKUP(Final_manabou_kanji_select[[#This Row],[Kanji no.]],Final_manabou_kanji[[Sr. no.]:[Meaning]],4,0)</f>
        <v>#N/A</v>
      </c>
      <c r="G922" s="87" t="e">
        <f>VLOOKUP(Final_manabou_kanji_select[[#This Row],[Kanji no.]],Final_manabou_kanji[[Sr. no.]:[Meaning]],5,0)</f>
        <v>#N/A</v>
      </c>
      <c r="H922" t="e">
        <f>VLOOKUP(Final_manabou_kanji_select[[#This Row],[Kanji no.]],Final_manabou_kanji[[Sr. no.]:[Meaning]],7,0)</f>
        <v>#N/A</v>
      </c>
      <c r="I922" t="e">
        <f>VLOOKUP(Final_manabou_kanji_select[[#This Row],[Kanji no.]],Final_manabou_kanji[[Sr. no.]:[Meaning]],8,0)</f>
        <v>#N/A</v>
      </c>
    </row>
    <row r="923" spans="2:9" ht="14.25" customHeight="1" x14ac:dyDescent="0.3">
      <c r="B923" s="37">
        <f>ROW()-ROW(Final_manabou_kanji_select[#Headers])</f>
        <v>921</v>
      </c>
      <c r="C92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3" s="87" t="e">
        <f>VLOOKUP(Final_manabou_kanji_select[[#This Row],[Kanji no.]],Raw_data_N2_Kanji[[Sr. no.]:[Lecture_no]],3,0)</f>
        <v>#N/A</v>
      </c>
      <c r="E923" s="87" t="e">
        <f>VLOOKUP(Final_manabou_kanji_select[[#This Row],[Kanji no.]],Final_manabou_kanji[[Sr. no.]:[Meaning]],3,0)</f>
        <v>#N/A</v>
      </c>
      <c r="F923" s="32" t="e">
        <f>VLOOKUP(Final_manabou_kanji_select[[#This Row],[Kanji no.]],Final_manabou_kanji[[Sr. no.]:[Meaning]],4,0)</f>
        <v>#N/A</v>
      </c>
      <c r="G923" s="87" t="e">
        <f>VLOOKUP(Final_manabou_kanji_select[[#This Row],[Kanji no.]],Final_manabou_kanji[[Sr. no.]:[Meaning]],5,0)</f>
        <v>#N/A</v>
      </c>
      <c r="H923" t="e">
        <f>VLOOKUP(Final_manabou_kanji_select[[#This Row],[Kanji no.]],Final_manabou_kanji[[Sr. no.]:[Meaning]],7,0)</f>
        <v>#N/A</v>
      </c>
      <c r="I923" t="e">
        <f>VLOOKUP(Final_manabou_kanji_select[[#This Row],[Kanji no.]],Final_manabou_kanji[[Sr. no.]:[Meaning]],8,0)</f>
        <v>#N/A</v>
      </c>
    </row>
    <row r="924" spans="2:9" ht="14.25" customHeight="1" x14ac:dyDescent="0.3">
      <c r="B924" s="37">
        <f>ROW()-ROW(Final_manabou_kanji_select[#Headers])</f>
        <v>922</v>
      </c>
      <c r="C92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4" s="87" t="e">
        <f>VLOOKUP(Final_manabou_kanji_select[[#This Row],[Kanji no.]],Raw_data_N2_Kanji[[Sr. no.]:[Lecture_no]],3,0)</f>
        <v>#N/A</v>
      </c>
      <c r="E924" s="87" t="e">
        <f>VLOOKUP(Final_manabou_kanji_select[[#This Row],[Kanji no.]],Final_manabou_kanji[[Sr. no.]:[Meaning]],3,0)</f>
        <v>#N/A</v>
      </c>
      <c r="F924" s="32" t="e">
        <f>VLOOKUP(Final_manabou_kanji_select[[#This Row],[Kanji no.]],Final_manabou_kanji[[Sr. no.]:[Meaning]],4,0)</f>
        <v>#N/A</v>
      </c>
      <c r="G924" s="87" t="e">
        <f>VLOOKUP(Final_manabou_kanji_select[[#This Row],[Kanji no.]],Final_manabou_kanji[[Sr. no.]:[Meaning]],5,0)</f>
        <v>#N/A</v>
      </c>
      <c r="H924" t="e">
        <f>VLOOKUP(Final_manabou_kanji_select[[#This Row],[Kanji no.]],Final_manabou_kanji[[Sr. no.]:[Meaning]],7,0)</f>
        <v>#N/A</v>
      </c>
      <c r="I924" t="e">
        <f>VLOOKUP(Final_manabou_kanji_select[[#This Row],[Kanji no.]],Final_manabou_kanji[[Sr. no.]:[Meaning]],8,0)</f>
        <v>#N/A</v>
      </c>
    </row>
    <row r="925" spans="2:9" ht="14.25" customHeight="1" x14ac:dyDescent="0.3">
      <c r="B925" s="37">
        <f>ROW()-ROW(Final_manabou_kanji_select[#Headers])</f>
        <v>923</v>
      </c>
      <c r="C92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5" s="87" t="e">
        <f>VLOOKUP(Final_manabou_kanji_select[[#This Row],[Kanji no.]],Raw_data_N2_Kanji[[Sr. no.]:[Lecture_no]],3,0)</f>
        <v>#N/A</v>
      </c>
      <c r="E925" s="87" t="e">
        <f>VLOOKUP(Final_manabou_kanji_select[[#This Row],[Kanji no.]],Final_manabou_kanji[[Sr. no.]:[Meaning]],3,0)</f>
        <v>#N/A</v>
      </c>
      <c r="F925" s="32" t="e">
        <f>VLOOKUP(Final_manabou_kanji_select[[#This Row],[Kanji no.]],Final_manabou_kanji[[Sr. no.]:[Meaning]],4,0)</f>
        <v>#N/A</v>
      </c>
      <c r="G925" s="87" t="e">
        <f>VLOOKUP(Final_manabou_kanji_select[[#This Row],[Kanji no.]],Final_manabou_kanji[[Sr. no.]:[Meaning]],5,0)</f>
        <v>#N/A</v>
      </c>
      <c r="H925" t="e">
        <f>VLOOKUP(Final_manabou_kanji_select[[#This Row],[Kanji no.]],Final_manabou_kanji[[Sr. no.]:[Meaning]],7,0)</f>
        <v>#N/A</v>
      </c>
      <c r="I925" t="e">
        <f>VLOOKUP(Final_manabou_kanji_select[[#This Row],[Kanji no.]],Final_manabou_kanji[[Sr. no.]:[Meaning]],8,0)</f>
        <v>#N/A</v>
      </c>
    </row>
    <row r="926" spans="2:9" ht="14.25" customHeight="1" x14ac:dyDescent="0.3">
      <c r="B926" s="37">
        <f>ROW()-ROW(Final_manabou_kanji_select[#Headers])</f>
        <v>924</v>
      </c>
      <c r="C92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6" s="87" t="e">
        <f>VLOOKUP(Final_manabou_kanji_select[[#This Row],[Kanji no.]],Raw_data_N2_Kanji[[Sr. no.]:[Lecture_no]],3,0)</f>
        <v>#N/A</v>
      </c>
      <c r="E926" s="87" t="e">
        <f>VLOOKUP(Final_manabou_kanji_select[[#This Row],[Kanji no.]],Final_manabou_kanji[[Sr. no.]:[Meaning]],3,0)</f>
        <v>#N/A</v>
      </c>
      <c r="F926" s="32" t="e">
        <f>VLOOKUP(Final_manabou_kanji_select[[#This Row],[Kanji no.]],Final_manabou_kanji[[Sr. no.]:[Meaning]],4,0)</f>
        <v>#N/A</v>
      </c>
      <c r="G926" s="87" t="e">
        <f>VLOOKUP(Final_manabou_kanji_select[[#This Row],[Kanji no.]],Final_manabou_kanji[[Sr. no.]:[Meaning]],5,0)</f>
        <v>#N/A</v>
      </c>
      <c r="H926" t="e">
        <f>VLOOKUP(Final_manabou_kanji_select[[#This Row],[Kanji no.]],Final_manabou_kanji[[Sr. no.]:[Meaning]],7,0)</f>
        <v>#N/A</v>
      </c>
      <c r="I926" t="e">
        <f>VLOOKUP(Final_manabou_kanji_select[[#This Row],[Kanji no.]],Final_manabou_kanji[[Sr. no.]:[Meaning]],8,0)</f>
        <v>#N/A</v>
      </c>
    </row>
    <row r="927" spans="2:9" ht="14.25" customHeight="1" x14ac:dyDescent="0.3">
      <c r="B927" s="37">
        <f>ROW()-ROW(Final_manabou_kanji_select[#Headers])</f>
        <v>925</v>
      </c>
      <c r="C92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7" s="87" t="e">
        <f>VLOOKUP(Final_manabou_kanji_select[[#This Row],[Kanji no.]],Raw_data_N2_Kanji[[Sr. no.]:[Lecture_no]],3,0)</f>
        <v>#N/A</v>
      </c>
      <c r="E927" s="87" t="e">
        <f>VLOOKUP(Final_manabou_kanji_select[[#This Row],[Kanji no.]],Final_manabou_kanji[[Sr. no.]:[Meaning]],3,0)</f>
        <v>#N/A</v>
      </c>
      <c r="F927" s="32" t="e">
        <f>VLOOKUP(Final_manabou_kanji_select[[#This Row],[Kanji no.]],Final_manabou_kanji[[Sr. no.]:[Meaning]],4,0)</f>
        <v>#N/A</v>
      </c>
      <c r="G927" s="87" t="e">
        <f>VLOOKUP(Final_manabou_kanji_select[[#This Row],[Kanji no.]],Final_manabou_kanji[[Sr. no.]:[Meaning]],5,0)</f>
        <v>#N/A</v>
      </c>
      <c r="H927" t="e">
        <f>VLOOKUP(Final_manabou_kanji_select[[#This Row],[Kanji no.]],Final_manabou_kanji[[Sr. no.]:[Meaning]],7,0)</f>
        <v>#N/A</v>
      </c>
      <c r="I927" t="e">
        <f>VLOOKUP(Final_manabou_kanji_select[[#This Row],[Kanji no.]],Final_manabou_kanji[[Sr. no.]:[Meaning]],8,0)</f>
        <v>#N/A</v>
      </c>
    </row>
    <row r="928" spans="2:9" ht="14.25" customHeight="1" x14ac:dyDescent="0.3">
      <c r="B928" s="37">
        <f>ROW()-ROW(Final_manabou_kanji_select[#Headers])</f>
        <v>926</v>
      </c>
      <c r="C92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8" s="87" t="e">
        <f>VLOOKUP(Final_manabou_kanji_select[[#This Row],[Kanji no.]],Raw_data_N2_Kanji[[Sr. no.]:[Lecture_no]],3,0)</f>
        <v>#N/A</v>
      </c>
      <c r="E928" s="87" t="e">
        <f>VLOOKUP(Final_manabou_kanji_select[[#This Row],[Kanji no.]],Final_manabou_kanji[[Sr. no.]:[Meaning]],3,0)</f>
        <v>#N/A</v>
      </c>
      <c r="F928" s="32" t="e">
        <f>VLOOKUP(Final_manabou_kanji_select[[#This Row],[Kanji no.]],Final_manabou_kanji[[Sr. no.]:[Meaning]],4,0)</f>
        <v>#N/A</v>
      </c>
      <c r="G928" s="87" t="e">
        <f>VLOOKUP(Final_manabou_kanji_select[[#This Row],[Kanji no.]],Final_manabou_kanji[[Sr. no.]:[Meaning]],5,0)</f>
        <v>#N/A</v>
      </c>
      <c r="H928" t="e">
        <f>VLOOKUP(Final_manabou_kanji_select[[#This Row],[Kanji no.]],Final_manabou_kanji[[Sr. no.]:[Meaning]],7,0)</f>
        <v>#N/A</v>
      </c>
      <c r="I928" t="e">
        <f>VLOOKUP(Final_manabou_kanji_select[[#This Row],[Kanji no.]],Final_manabou_kanji[[Sr. no.]:[Meaning]],8,0)</f>
        <v>#N/A</v>
      </c>
    </row>
    <row r="929" spans="2:9" ht="14.25" customHeight="1" x14ac:dyDescent="0.3">
      <c r="B929" s="37">
        <f>ROW()-ROW(Final_manabou_kanji_select[#Headers])</f>
        <v>927</v>
      </c>
      <c r="C92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29" s="87" t="e">
        <f>VLOOKUP(Final_manabou_kanji_select[[#This Row],[Kanji no.]],Raw_data_N2_Kanji[[Sr. no.]:[Lecture_no]],3,0)</f>
        <v>#N/A</v>
      </c>
      <c r="E929" s="87" t="e">
        <f>VLOOKUP(Final_manabou_kanji_select[[#This Row],[Kanji no.]],Final_manabou_kanji[[Sr. no.]:[Meaning]],3,0)</f>
        <v>#N/A</v>
      </c>
      <c r="F929" s="32" t="e">
        <f>VLOOKUP(Final_manabou_kanji_select[[#This Row],[Kanji no.]],Final_manabou_kanji[[Sr. no.]:[Meaning]],4,0)</f>
        <v>#N/A</v>
      </c>
      <c r="G929" s="87" t="e">
        <f>VLOOKUP(Final_manabou_kanji_select[[#This Row],[Kanji no.]],Final_manabou_kanji[[Sr. no.]:[Meaning]],5,0)</f>
        <v>#N/A</v>
      </c>
      <c r="H929" t="e">
        <f>VLOOKUP(Final_manabou_kanji_select[[#This Row],[Kanji no.]],Final_manabou_kanji[[Sr. no.]:[Meaning]],7,0)</f>
        <v>#N/A</v>
      </c>
      <c r="I929" t="e">
        <f>VLOOKUP(Final_manabou_kanji_select[[#This Row],[Kanji no.]],Final_manabou_kanji[[Sr. no.]:[Meaning]],8,0)</f>
        <v>#N/A</v>
      </c>
    </row>
    <row r="930" spans="2:9" ht="14.25" customHeight="1" x14ac:dyDescent="0.3">
      <c r="B930" s="37">
        <f>ROW()-ROW(Final_manabou_kanji_select[#Headers])</f>
        <v>928</v>
      </c>
      <c r="C93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0" s="87" t="e">
        <f>VLOOKUP(Final_manabou_kanji_select[[#This Row],[Kanji no.]],Raw_data_N2_Kanji[[Sr. no.]:[Lecture_no]],3,0)</f>
        <v>#N/A</v>
      </c>
      <c r="E930" s="87" t="e">
        <f>VLOOKUP(Final_manabou_kanji_select[[#This Row],[Kanji no.]],Final_manabou_kanji[[Sr. no.]:[Meaning]],3,0)</f>
        <v>#N/A</v>
      </c>
      <c r="F930" s="32" t="e">
        <f>VLOOKUP(Final_manabou_kanji_select[[#This Row],[Kanji no.]],Final_manabou_kanji[[Sr. no.]:[Meaning]],4,0)</f>
        <v>#N/A</v>
      </c>
      <c r="G930" s="87" t="e">
        <f>VLOOKUP(Final_manabou_kanji_select[[#This Row],[Kanji no.]],Final_manabou_kanji[[Sr. no.]:[Meaning]],5,0)</f>
        <v>#N/A</v>
      </c>
      <c r="H930" t="e">
        <f>VLOOKUP(Final_manabou_kanji_select[[#This Row],[Kanji no.]],Final_manabou_kanji[[Sr. no.]:[Meaning]],7,0)</f>
        <v>#N/A</v>
      </c>
      <c r="I930" t="e">
        <f>VLOOKUP(Final_manabou_kanji_select[[#This Row],[Kanji no.]],Final_manabou_kanji[[Sr. no.]:[Meaning]],8,0)</f>
        <v>#N/A</v>
      </c>
    </row>
    <row r="931" spans="2:9" ht="14.25" customHeight="1" x14ac:dyDescent="0.3">
      <c r="B931" s="37">
        <f>ROW()-ROW(Final_manabou_kanji_select[#Headers])</f>
        <v>929</v>
      </c>
      <c r="C93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1" s="87" t="e">
        <f>VLOOKUP(Final_manabou_kanji_select[[#This Row],[Kanji no.]],Raw_data_N2_Kanji[[Sr. no.]:[Lecture_no]],3,0)</f>
        <v>#N/A</v>
      </c>
      <c r="E931" s="87" t="e">
        <f>VLOOKUP(Final_manabou_kanji_select[[#This Row],[Kanji no.]],Final_manabou_kanji[[Sr. no.]:[Meaning]],3,0)</f>
        <v>#N/A</v>
      </c>
      <c r="F931" s="32" t="e">
        <f>VLOOKUP(Final_manabou_kanji_select[[#This Row],[Kanji no.]],Final_manabou_kanji[[Sr. no.]:[Meaning]],4,0)</f>
        <v>#N/A</v>
      </c>
      <c r="G931" s="87" t="e">
        <f>VLOOKUP(Final_manabou_kanji_select[[#This Row],[Kanji no.]],Final_manabou_kanji[[Sr. no.]:[Meaning]],5,0)</f>
        <v>#N/A</v>
      </c>
      <c r="H931" t="e">
        <f>VLOOKUP(Final_manabou_kanji_select[[#This Row],[Kanji no.]],Final_manabou_kanji[[Sr. no.]:[Meaning]],7,0)</f>
        <v>#N/A</v>
      </c>
      <c r="I931" t="e">
        <f>VLOOKUP(Final_manabou_kanji_select[[#This Row],[Kanji no.]],Final_manabou_kanji[[Sr. no.]:[Meaning]],8,0)</f>
        <v>#N/A</v>
      </c>
    </row>
    <row r="932" spans="2:9" ht="14.25" customHeight="1" x14ac:dyDescent="0.3">
      <c r="B932" s="37">
        <f>ROW()-ROW(Final_manabou_kanji_select[#Headers])</f>
        <v>930</v>
      </c>
      <c r="C93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2" s="87" t="e">
        <f>VLOOKUP(Final_manabou_kanji_select[[#This Row],[Kanji no.]],Raw_data_N2_Kanji[[Sr. no.]:[Lecture_no]],3,0)</f>
        <v>#N/A</v>
      </c>
      <c r="E932" s="87" t="e">
        <f>VLOOKUP(Final_manabou_kanji_select[[#This Row],[Kanji no.]],Final_manabou_kanji[[Sr. no.]:[Meaning]],3,0)</f>
        <v>#N/A</v>
      </c>
      <c r="F932" s="32" t="e">
        <f>VLOOKUP(Final_manabou_kanji_select[[#This Row],[Kanji no.]],Final_manabou_kanji[[Sr. no.]:[Meaning]],4,0)</f>
        <v>#N/A</v>
      </c>
      <c r="G932" s="87" t="e">
        <f>VLOOKUP(Final_manabou_kanji_select[[#This Row],[Kanji no.]],Final_manabou_kanji[[Sr. no.]:[Meaning]],5,0)</f>
        <v>#N/A</v>
      </c>
      <c r="H932" t="e">
        <f>VLOOKUP(Final_manabou_kanji_select[[#This Row],[Kanji no.]],Final_manabou_kanji[[Sr. no.]:[Meaning]],7,0)</f>
        <v>#N/A</v>
      </c>
      <c r="I932" t="e">
        <f>VLOOKUP(Final_manabou_kanji_select[[#This Row],[Kanji no.]],Final_manabou_kanji[[Sr. no.]:[Meaning]],8,0)</f>
        <v>#N/A</v>
      </c>
    </row>
    <row r="933" spans="2:9" ht="14.25" customHeight="1" x14ac:dyDescent="0.3">
      <c r="B933" s="37">
        <f>ROW()-ROW(Final_manabou_kanji_select[#Headers])</f>
        <v>931</v>
      </c>
      <c r="C93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3" s="87" t="e">
        <f>VLOOKUP(Final_manabou_kanji_select[[#This Row],[Kanji no.]],Raw_data_N2_Kanji[[Sr. no.]:[Lecture_no]],3,0)</f>
        <v>#N/A</v>
      </c>
      <c r="E933" s="87" t="e">
        <f>VLOOKUP(Final_manabou_kanji_select[[#This Row],[Kanji no.]],Final_manabou_kanji[[Sr. no.]:[Meaning]],3,0)</f>
        <v>#N/A</v>
      </c>
      <c r="F933" s="32" t="e">
        <f>VLOOKUP(Final_manabou_kanji_select[[#This Row],[Kanji no.]],Final_manabou_kanji[[Sr. no.]:[Meaning]],4,0)</f>
        <v>#N/A</v>
      </c>
      <c r="G933" s="87" t="e">
        <f>VLOOKUP(Final_manabou_kanji_select[[#This Row],[Kanji no.]],Final_manabou_kanji[[Sr. no.]:[Meaning]],5,0)</f>
        <v>#N/A</v>
      </c>
      <c r="H933" t="e">
        <f>VLOOKUP(Final_manabou_kanji_select[[#This Row],[Kanji no.]],Final_manabou_kanji[[Sr. no.]:[Meaning]],7,0)</f>
        <v>#N/A</v>
      </c>
      <c r="I933" t="e">
        <f>VLOOKUP(Final_manabou_kanji_select[[#This Row],[Kanji no.]],Final_manabou_kanji[[Sr. no.]:[Meaning]],8,0)</f>
        <v>#N/A</v>
      </c>
    </row>
    <row r="934" spans="2:9" ht="14.25" customHeight="1" x14ac:dyDescent="0.3">
      <c r="B934" s="37">
        <f>ROW()-ROW(Final_manabou_kanji_select[#Headers])</f>
        <v>932</v>
      </c>
      <c r="C93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4" s="87" t="e">
        <f>VLOOKUP(Final_manabou_kanji_select[[#This Row],[Kanji no.]],Raw_data_N2_Kanji[[Sr. no.]:[Lecture_no]],3,0)</f>
        <v>#N/A</v>
      </c>
      <c r="E934" s="87" t="e">
        <f>VLOOKUP(Final_manabou_kanji_select[[#This Row],[Kanji no.]],Final_manabou_kanji[[Sr. no.]:[Meaning]],3,0)</f>
        <v>#N/A</v>
      </c>
      <c r="F934" s="32" t="e">
        <f>VLOOKUP(Final_manabou_kanji_select[[#This Row],[Kanji no.]],Final_manabou_kanji[[Sr. no.]:[Meaning]],4,0)</f>
        <v>#N/A</v>
      </c>
      <c r="G934" s="87" t="e">
        <f>VLOOKUP(Final_manabou_kanji_select[[#This Row],[Kanji no.]],Final_manabou_kanji[[Sr. no.]:[Meaning]],5,0)</f>
        <v>#N/A</v>
      </c>
      <c r="H934" t="e">
        <f>VLOOKUP(Final_manabou_kanji_select[[#This Row],[Kanji no.]],Final_manabou_kanji[[Sr. no.]:[Meaning]],7,0)</f>
        <v>#N/A</v>
      </c>
      <c r="I934" t="e">
        <f>VLOOKUP(Final_manabou_kanji_select[[#This Row],[Kanji no.]],Final_manabou_kanji[[Sr. no.]:[Meaning]],8,0)</f>
        <v>#N/A</v>
      </c>
    </row>
    <row r="935" spans="2:9" ht="14.25" customHeight="1" x14ac:dyDescent="0.3">
      <c r="B935" s="37">
        <f>ROW()-ROW(Final_manabou_kanji_select[#Headers])</f>
        <v>933</v>
      </c>
      <c r="C93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5" s="87" t="e">
        <f>VLOOKUP(Final_manabou_kanji_select[[#This Row],[Kanji no.]],Raw_data_N2_Kanji[[Sr. no.]:[Lecture_no]],3,0)</f>
        <v>#N/A</v>
      </c>
      <c r="E935" s="87" t="e">
        <f>VLOOKUP(Final_manabou_kanji_select[[#This Row],[Kanji no.]],Final_manabou_kanji[[Sr. no.]:[Meaning]],3,0)</f>
        <v>#N/A</v>
      </c>
      <c r="F935" s="32" t="e">
        <f>VLOOKUP(Final_manabou_kanji_select[[#This Row],[Kanji no.]],Final_manabou_kanji[[Sr. no.]:[Meaning]],4,0)</f>
        <v>#N/A</v>
      </c>
      <c r="G935" s="87" t="e">
        <f>VLOOKUP(Final_manabou_kanji_select[[#This Row],[Kanji no.]],Final_manabou_kanji[[Sr. no.]:[Meaning]],5,0)</f>
        <v>#N/A</v>
      </c>
      <c r="H935" t="e">
        <f>VLOOKUP(Final_manabou_kanji_select[[#This Row],[Kanji no.]],Final_manabou_kanji[[Sr. no.]:[Meaning]],7,0)</f>
        <v>#N/A</v>
      </c>
      <c r="I935" t="e">
        <f>VLOOKUP(Final_manabou_kanji_select[[#This Row],[Kanji no.]],Final_manabou_kanji[[Sr. no.]:[Meaning]],8,0)</f>
        <v>#N/A</v>
      </c>
    </row>
    <row r="936" spans="2:9" ht="14.25" customHeight="1" x14ac:dyDescent="0.3">
      <c r="B936" s="37">
        <f>ROW()-ROW(Final_manabou_kanji_select[#Headers])</f>
        <v>934</v>
      </c>
      <c r="C93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6" s="87" t="e">
        <f>VLOOKUP(Final_manabou_kanji_select[[#This Row],[Kanji no.]],Raw_data_N2_Kanji[[Sr. no.]:[Lecture_no]],3,0)</f>
        <v>#N/A</v>
      </c>
      <c r="E936" s="87" t="e">
        <f>VLOOKUP(Final_manabou_kanji_select[[#This Row],[Kanji no.]],Final_manabou_kanji[[Sr. no.]:[Meaning]],3,0)</f>
        <v>#N/A</v>
      </c>
      <c r="F936" s="32" t="e">
        <f>VLOOKUP(Final_manabou_kanji_select[[#This Row],[Kanji no.]],Final_manabou_kanji[[Sr. no.]:[Meaning]],4,0)</f>
        <v>#N/A</v>
      </c>
      <c r="G936" s="87" t="e">
        <f>VLOOKUP(Final_manabou_kanji_select[[#This Row],[Kanji no.]],Final_manabou_kanji[[Sr. no.]:[Meaning]],5,0)</f>
        <v>#N/A</v>
      </c>
      <c r="H936" t="e">
        <f>VLOOKUP(Final_manabou_kanji_select[[#This Row],[Kanji no.]],Final_manabou_kanji[[Sr. no.]:[Meaning]],7,0)</f>
        <v>#N/A</v>
      </c>
      <c r="I936" t="e">
        <f>VLOOKUP(Final_manabou_kanji_select[[#This Row],[Kanji no.]],Final_manabou_kanji[[Sr. no.]:[Meaning]],8,0)</f>
        <v>#N/A</v>
      </c>
    </row>
    <row r="937" spans="2:9" ht="14.25" customHeight="1" x14ac:dyDescent="0.3">
      <c r="B937" s="37">
        <f>ROW()-ROW(Final_manabou_kanji_select[#Headers])</f>
        <v>935</v>
      </c>
      <c r="C93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7" s="87" t="e">
        <f>VLOOKUP(Final_manabou_kanji_select[[#This Row],[Kanji no.]],Raw_data_N2_Kanji[[Sr. no.]:[Lecture_no]],3,0)</f>
        <v>#N/A</v>
      </c>
      <c r="E937" s="87" t="e">
        <f>VLOOKUP(Final_manabou_kanji_select[[#This Row],[Kanji no.]],Final_manabou_kanji[[Sr. no.]:[Meaning]],3,0)</f>
        <v>#N/A</v>
      </c>
      <c r="F937" s="32" t="e">
        <f>VLOOKUP(Final_manabou_kanji_select[[#This Row],[Kanji no.]],Final_manabou_kanji[[Sr. no.]:[Meaning]],4,0)</f>
        <v>#N/A</v>
      </c>
      <c r="G937" s="87" t="e">
        <f>VLOOKUP(Final_manabou_kanji_select[[#This Row],[Kanji no.]],Final_manabou_kanji[[Sr. no.]:[Meaning]],5,0)</f>
        <v>#N/A</v>
      </c>
      <c r="H937" t="e">
        <f>VLOOKUP(Final_manabou_kanji_select[[#This Row],[Kanji no.]],Final_manabou_kanji[[Sr. no.]:[Meaning]],7,0)</f>
        <v>#N/A</v>
      </c>
      <c r="I937" t="e">
        <f>VLOOKUP(Final_manabou_kanji_select[[#This Row],[Kanji no.]],Final_manabou_kanji[[Sr. no.]:[Meaning]],8,0)</f>
        <v>#N/A</v>
      </c>
    </row>
    <row r="938" spans="2:9" ht="14.25" customHeight="1" x14ac:dyDescent="0.3">
      <c r="B938" s="37">
        <f>ROW()-ROW(Final_manabou_kanji_select[#Headers])</f>
        <v>936</v>
      </c>
      <c r="C93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8" s="87" t="e">
        <f>VLOOKUP(Final_manabou_kanji_select[[#This Row],[Kanji no.]],Raw_data_N2_Kanji[[Sr. no.]:[Lecture_no]],3,0)</f>
        <v>#N/A</v>
      </c>
      <c r="E938" s="87" t="e">
        <f>VLOOKUP(Final_manabou_kanji_select[[#This Row],[Kanji no.]],Final_manabou_kanji[[Sr. no.]:[Meaning]],3,0)</f>
        <v>#N/A</v>
      </c>
      <c r="F938" s="32" t="e">
        <f>VLOOKUP(Final_manabou_kanji_select[[#This Row],[Kanji no.]],Final_manabou_kanji[[Sr. no.]:[Meaning]],4,0)</f>
        <v>#N/A</v>
      </c>
      <c r="G938" s="87" t="e">
        <f>VLOOKUP(Final_manabou_kanji_select[[#This Row],[Kanji no.]],Final_manabou_kanji[[Sr. no.]:[Meaning]],5,0)</f>
        <v>#N/A</v>
      </c>
      <c r="H938" t="e">
        <f>VLOOKUP(Final_manabou_kanji_select[[#This Row],[Kanji no.]],Final_manabou_kanji[[Sr. no.]:[Meaning]],7,0)</f>
        <v>#N/A</v>
      </c>
      <c r="I938" t="e">
        <f>VLOOKUP(Final_manabou_kanji_select[[#This Row],[Kanji no.]],Final_manabou_kanji[[Sr. no.]:[Meaning]],8,0)</f>
        <v>#N/A</v>
      </c>
    </row>
    <row r="939" spans="2:9" ht="14.25" customHeight="1" x14ac:dyDescent="0.3">
      <c r="B939" s="37">
        <f>ROW()-ROW(Final_manabou_kanji_select[#Headers])</f>
        <v>937</v>
      </c>
      <c r="C93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39" s="87" t="e">
        <f>VLOOKUP(Final_manabou_kanji_select[[#This Row],[Kanji no.]],Raw_data_N2_Kanji[[Sr. no.]:[Lecture_no]],3,0)</f>
        <v>#N/A</v>
      </c>
      <c r="E939" s="87" t="e">
        <f>VLOOKUP(Final_manabou_kanji_select[[#This Row],[Kanji no.]],Final_manabou_kanji[[Sr. no.]:[Meaning]],3,0)</f>
        <v>#N/A</v>
      </c>
      <c r="F939" s="32" t="e">
        <f>VLOOKUP(Final_manabou_kanji_select[[#This Row],[Kanji no.]],Final_manabou_kanji[[Sr. no.]:[Meaning]],4,0)</f>
        <v>#N/A</v>
      </c>
      <c r="G939" s="87" t="e">
        <f>VLOOKUP(Final_manabou_kanji_select[[#This Row],[Kanji no.]],Final_manabou_kanji[[Sr. no.]:[Meaning]],5,0)</f>
        <v>#N/A</v>
      </c>
      <c r="H939" t="e">
        <f>VLOOKUP(Final_manabou_kanji_select[[#This Row],[Kanji no.]],Final_manabou_kanji[[Sr. no.]:[Meaning]],7,0)</f>
        <v>#N/A</v>
      </c>
      <c r="I939" t="e">
        <f>VLOOKUP(Final_manabou_kanji_select[[#This Row],[Kanji no.]],Final_manabou_kanji[[Sr. no.]:[Meaning]],8,0)</f>
        <v>#N/A</v>
      </c>
    </row>
    <row r="940" spans="2:9" ht="14.25" customHeight="1" x14ac:dyDescent="0.3">
      <c r="B940" s="37">
        <f>ROW()-ROW(Final_manabou_kanji_select[#Headers])</f>
        <v>938</v>
      </c>
      <c r="C94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0" s="87" t="e">
        <f>VLOOKUP(Final_manabou_kanji_select[[#This Row],[Kanji no.]],Raw_data_N2_Kanji[[Sr. no.]:[Lecture_no]],3,0)</f>
        <v>#N/A</v>
      </c>
      <c r="E940" s="87" t="e">
        <f>VLOOKUP(Final_manabou_kanji_select[[#This Row],[Kanji no.]],Final_manabou_kanji[[Sr. no.]:[Meaning]],3,0)</f>
        <v>#N/A</v>
      </c>
      <c r="F940" s="32" t="e">
        <f>VLOOKUP(Final_manabou_kanji_select[[#This Row],[Kanji no.]],Final_manabou_kanji[[Sr. no.]:[Meaning]],4,0)</f>
        <v>#N/A</v>
      </c>
      <c r="G940" s="87" t="e">
        <f>VLOOKUP(Final_manabou_kanji_select[[#This Row],[Kanji no.]],Final_manabou_kanji[[Sr. no.]:[Meaning]],5,0)</f>
        <v>#N/A</v>
      </c>
      <c r="H940" t="e">
        <f>VLOOKUP(Final_manabou_kanji_select[[#This Row],[Kanji no.]],Final_manabou_kanji[[Sr. no.]:[Meaning]],7,0)</f>
        <v>#N/A</v>
      </c>
      <c r="I940" t="e">
        <f>VLOOKUP(Final_manabou_kanji_select[[#This Row],[Kanji no.]],Final_manabou_kanji[[Sr. no.]:[Meaning]],8,0)</f>
        <v>#N/A</v>
      </c>
    </row>
    <row r="941" spans="2:9" ht="14.25" customHeight="1" x14ac:dyDescent="0.3">
      <c r="B941" s="37">
        <f>ROW()-ROW(Final_manabou_kanji_select[#Headers])</f>
        <v>939</v>
      </c>
      <c r="C94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1" s="87" t="e">
        <f>VLOOKUP(Final_manabou_kanji_select[[#This Row],[Kanji no.]],Raw_data_N2_Kanji[[Sr. no.]:[Lecture_no]],3,0)</f>
        <v>#N/A</v>
      </c>
      <c r="E941" s="87" t="e">
        <f>VLOOKUP(Final_manabou_kanji_select[[#This Row],[Kanji no.]],Final_manabou_kanji[[Sr. no.]:[Meaning]],3,0)</f>
        <v>#N/A</v>
      </c>
      <c r="F941" s="32" t="e">
        <f>VLOOKUP(Final_manabou_kanji_select[[#This Row],[Kanji no.]],Final_manabou_kanji[[Sr. no.]:[Meaning]],4,0)</f>
        <v>#N/A</v>
      </c>
      <c r="G941" s="87" t="e">
        <f>VLOOKUP(Final_manabou_kanji_select[[#This Row],[Kanji no.]],Final_manabou_kanji[[Sr. no.]:[Meaning]],5,0)</f>
        <v>#N/A</v>
      </c>
      <c r="H941" t="e">
        <f>VLOOKUP(Final_manabou_kanji_select[[#This Row],[Kanji no.]],Final_manabou_kanji[[Sr. no.]:[Meaning]],7,0)</f>
        <v>#N/A</v>
      </c>
      <c r="I941" t="e">
        <f>VLOOKUP(Final_manabou_kanji_select[[#This Row],[Kanji no.]],Final_manabou_kanji[[Sr. no.]:[Meaning]],8,0)</f>
        <v>#N/A</v>
      </c>
    </row>
    <row r="942" spans="2:9" ht="14.25" customHeight="1" x14ac:dyDescent="0.3">
      <c r="B942" s="37">
        <f>ROW()-ROW(Final_manabou_kanji_select[#Headers])</f>
        <v>940</v>
      </c>
      <c r="C94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2" s="87" t="e">
        <f>VLOOKUP(Final_manabou_kanji_select[[#This Row],[Kanji no.]],Raw_data_N2_Kanji[[Sr. no.]:[Lecture_no]],3,0)</f>
        <v>#N/A</v>
      </c>
      <c r="E942" s="87" t="e">
        <f>VLOOKUP(Final_manabou_kanji_select[[#This Row],[Kanji no.]],Final_manabou_kanji[[Sr. no.]:[Meaning]],3,0)</f>
        <v>#N/A</v>
      </c>
      <c r="F942" s="32" t="e">
        <f>VLOOKUP(Final_manabou_kanji_select[[#This Row],[Kanji no.]],Final_manabou_kanji[[Sr. no.]:[Meaning]],4,0)</f>
        <v>#N/A</v>
      </c>
      <c r="G942" s="87" t="e">
        <f>VLOOKUP(Final_manabou_kanji_select[[#This Row],[Kanji no.]],Final_manabou_kanji[[Sr. no.]:[Meaning]],5,0)</f>
        <v>#N/A</v>
      </c>
      <c r="H942" t="e">
        <f>VLOOKUP(Final_manabou_kanji_select[[#This Row],[Kanji no.]],Final_manabou_kanji[[Sr. no.]:[Meaning]],7,0)</f>
        <v>#N/A</v>
      </c>
      <c r="I942" t="e">
        <f>VLOOKUP(Final_manabou_kanji_select[[#This Row],[Kanji no.]],Final_manabou_kanji[[Sr. no.]:[Meaning]],8,0)</f>
        <v>#N/A</v>
      </c>
    </row>
    <row r="943" spans="2:9" ht="14.25" customHeight="1" x14ac:dyDescent="0.3">
      <c r="B943" s="37">
        <f>ROW()-ROW(Final_manabou_kanji_select[#Headers])</f>
        <v>941</v>
      </c>
      <c r="C94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3" s="87" t="e">
        <f>VLOOKUP(Final_manabou_kanji_select[[#This Row],[Kanji no.]],Raw_data_N2_Kanji[[Sr. no.]:[Lecture_no]],3,0)</f>
        <v>#N/A</v>
      </c>
      <c r="E943" s="87" t="e">
        <f>VLOOKUP(Final_manabou_kanji_select[[#This Row],[Kanji no.]],Final_manabou_kanji[[Sr. no.]:[Meaning]],3,0)</f>
        <v>#N/A</v>
      </c>
      <c r="F943" s="32" t="e">
        <f>VLOOKUP(Final_manabou_kanji_select[[#This Row],[Kanji no.]],Final_manabou_kanji[[Sr. no.]:[Meaning]],4,0)</f>
        <v>#N/A</v>
      </c>
      <c r="G943" s="87" t="e">
        <f>VLOOKUP(Final_manabou_kanji_select[[#This Row],[Kanji no.]],Final_manabou_kanji[[Sr. no.]:[Meaning]],5,0)</f>
        <v>#N/A</v>
      </c>
      <c r="H943" t="e">
        <f>VLOOKUP(Final_manabou_kanji_select[[#This Row],[Kanji no.]],Final_manabou_kanji[[Sr. no.]:[Meaning]],7,0)</f>
        <v>#N/A</v>
      </c>
      <c r="I943" t="e">
        <f>VLOOKUP(Final_manabou_kanji_select[[#This Row],[Kanji no.]],Final_manabou_kanji[[Sr. no.]:[Meaning]],8,0)</f>
        <v>#N/A</v>
      </c>
    </row>
    <row r="944" spans="2:9" ht="14.25" customHeight="1" x14ac:dyDescent="0.3">
      <c r="B944" s="37">
        <f>ROW()-ROW(Final_manabou_kanji_select[#Headers])</f>
        <v>942</v>
      </c>
      <c r="C94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4" s="87" t="e">
        <f>VLOOKUP(Final_manabou_kanji_select[[#This Row],[Kanji no.]],Raw_data_N2_Kanji[[Sr. no.]:[Lecture_no]],3,0)</f>
        <v>#N/A</v>
      </c>
      <c r="E944" s="87" t="e">
        <f>VLOOKUP(Final_manabou_kanji_select[[#This Row],[Kanji no.]],Final_manabou_kanji[[Sr. no.]:[Meaning]],3,0)</f>
        <v>#N/A</v>
      </c>
      <c r="F944" s="32" t="e">
        <f>VLOOKUP(Final_manabou_kanji_select[[#This Row],[Kanji no.]],Final_manabou_kanji[[Sr. no.]:[Meaning]],4,0)</f>
        <v>#N/A</v>
      </c>
      <c r="G944" s="87" t="e">
        <f>VLOOKUP(Final_manabou_kanji_select[[#This Row],[Kanji no.]],Final_manabou_kanji[[Sr. no.]:[Meaning]],5,0)</f>
        <v>#N/A</v>
      </c>
      <c r="H944" t="e">
        <f>VLOOKUP(Final_manabou_kanji_select[[#This Row],[Kanji no.]],Final_manabou_kanji[[Sr. no.]:[Meaning]],7,0)</f>
        <v>#N/A</v>
      </c>
      <c r="I944" t="e">
        <f>VLOOKUP(Final_manabou_kanji_select[[#This Row],[Kanji no.]],Final_manabou_kanji[[Sr. no.]:[Meaning]],8,0)</f>
        <v>#N/A</v>
      </c>
    </row>
    <row r="945" spans="2:9" ht="14.25" customHeight="1" x14ac:dyDescent="0.3">
      <c r="B945" s="37">
        <f>ROW()-ROW(Final_manabou_kanji_select[#Headers])</f>
        <v>943</v>
      </c>
      <c r="C94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5" s="87" t="e">
        <f>VLOOKUP(Final_manabou_kanji_select[[#This Row],[Kanji no.]],Raw_data_N2_Kanji[[Sr. no.]:[Lecture_no]],3,0)</f>
        <v>#N/A</v>
      </c>
      <c r="E945" s="87" t="e">
        <f>VLOOKUP(Final_manabou_kanji_select[[#This Row],[Kanji no.]],Final_manabou_kanji[[Sr. no.]:[Meaning]],3,0)</f>
        <v>#N/A</v>
      </c>
      <c r="F945" s="32" t="e">
        <f>VLOOKUP(Final_manabou_kanji_select[[#This Row],[Kanji no.]],Final_manabou_kanji[[Sr. no.]:[Meaning]],4,0)</f>
        <v>#N/A</v>
      </c>
      <c r="G945" s="87" t="e">
        <f>VLOOKUP(Final_manabou_kanji_select[[#This Row],[Kanji no.]],Final_manabou_kanji[[Sr. no.]:[Meaning]],5,0)</f>
        <v>#N/A</v>
      </c>
      <c r="H945" t="e">
        <f>VLOOKUP(Final_manabou_kanji_select[[#This Row],[Kanji no.]],Final_manabou_kanji[[Sr. no.]:[Meaning]],7,0)</f>
        <v>#N/A</v>
      </c>
      <c r="I945" t="e">
        <f>VLOOKUP(Final_manabou_kanji_select[[#This Row],[Kanji no.]],Final_manabou_kanji[[Sr. no.]:[Meaning]],8,0)</f>
        <v>#N/A</v>
      </c>
    </row>
    <row r="946" spans="2:9" ht="14.25" customHeight="1" x14ac:dyDescent="0.3">
      <c r="B946" s="37">
        <f>ROW()-ROW(Final_manabou_kanji_select[#Headers])</f>
        <v>944</v>
      </c>
      <c r="C94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6" s="87" t="e">
        <f>VLOOKUP(Final_manabou_kanji_select[[#This Row],[Kanji no.]],Raw_data_N2_Kanji[[Sr. no.]:[Lecture_no]],3,0)</f>
        <v>#N/A</v>
      </c>
      <c r="E946" s="87" t="e">
        <f>VLOOKUP(Final_manabou_kanji_select[[#This Row],[Kanji no.]],Final_manabou_kanji[[Sr. no.]:[Meaning]],3,0)</f>
        <v>#N/A</v>
      </c>
      <c r="F946" s="32" t="e">
        <f>VLOOKUP(Final_manabou_kanji_select[[#This Row],[Kanji no.]],Final_manabou_kanji[[Sr. no.]:[Meaning]],4,0)</f>
        <v>#N/A</v>
      </c>
      <c r="G946" s="87" t="e">
        <f>VLOOKUP(Final_manabou_kanji_select[[#This Row],[Kanji no.]],Final_manabou_kanji[[Sr. no.]:[Meaning]],5,0)</f>
        <v>#N/A</v>
      </c>
      <c r="H946" t="e">
        <f>VLOOKUP(Final_manabou_kanji_select[[#This Row],[Kanji no.]],Final_manabou_kanji[[Sr. no.]:[Meaning]],7,0)</f>
        <v>#N/A</v>
      </c>
      <c r="I946" t="e">
        <f>VLOOKUP(Final_manabou_kanji_select[[#This Row],[Kanji no.]],Final_manabou_kanji[[Sr. no.]:[Meaning]],8,0)</f>
        <v>#N/A</v>
      </c>
    </row>
    <row r="947" spans="2:9" ht="14.25" customHeight="1" x14ac:dyDescent="0.3">
      <c r="B947" s="37">
        <f>ROW()-ROW(Final_manabou_kanji_select[#Headers])</f>
        <v>945</v>
      </c>
      <c r="C94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7" s="87" t="e">
        <f>VLOOKUP(Final_manabou_kanji_select[[#This Row],[Kanji no.]],Raw_data_N2_Kanji[[Sr. no.]:[Lecture_no]],3,0)</f>
        <v>#N/A</v>
      </c>
      <c r="E947" s="87" t="e">
        <f>VLOOKUP(Final_manabou_kanji_select[[#This Row],[Kanji no.]],Final_manabou_kanji[[Sr. no.]:[Meaning]],3,0)</f>
        <v>#N/A</v>
      </c>
      <c r="F947" s="32" t="e">
        <f>VLOOKUP(Final_manabou_kanji_select[[#This Row],[Kanji no.]],Final_manabou_kanji[[Sr. no.]:[Meaning]],4,0)</f>
        <v>#N/A</v>
      </c>
      <c r="G947" s="87" t="e">
        <f>VLOOKUP(Final_manabou_kanji_select[[#This Row],[Kanji no.]],Final_manabou_kanji[[Sr. no.]:[Meaning]],5,0)</f>
        <v>#N/A</v>
      </c>
      <c r="H947" t="e">
        <f>VLOOKUP(Final_manabou_kanji_select[[#This Row],[Kanji no.]],Final_manabou_kanji[[Sr. no.]:[Meaning]],7,0)</f>
        <v>#N/A</v>
      </c>
      <c r="I947" t="e">
        <f>VLOOKUP(Final_manabou_kanji_select[[#This Row],[Kanji no.]],Final_manabou_kanji[[Sr. no.]:[Meaning]],8,0)</f>
        <v>#N/A</v>
      </c>
    </row>
    <row r="948" spans="2:9" ht="14.25" customHeight="1" x14ac:dyDescent="0.3">
      <c r="B948" s="37">
        <f>ROW()-ROW(Final_manabou_kanji_select[#Headers])</f>
        <v>946</v>
      </c>
      <c r="C94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8" s="87" t="e">
        <f>VLOOKUP(Final_manabou_kanji_select[[#This Row],[Kanji no.]],Raw_data_N2_Kanji[[Sr. no.]:[Lecture_no]],3,0)</f>
        <v>#N/A</v>
      </c>
      <c r="E948" s="87" t="e">
        <f>VLOOKUP(Final_manabou_kanji_select[[#This Row],[Kanji no.]],Final_manabou_kanji[[Sr. no.]:[Meaning]],3,0)</f>
        <v>#N/A</v>
      </c>
      <c r="F948" s="32" t="e">
        <f>VLOOKUP(Final_manabou_kanji_select[[#This Row],[Kanji no.]],Final_manabou_kanji[[Sr. no.]:[Meaning]],4,0)</f>
        <v>#N/A</v>
      </c>
      <c r="G948" s="87" t="e">
        <f>VLOOKUP(Final_manabou_kanji_select[[#This Row],[Kanji no.]],Final_manabou_kanji[[Sr. no.]:[Meaning]],5,0)</f>
        <v>#N/A</v>
      </c>
      <c r="H948" t="e">
        <f>VLOOKUP(Final_manabou_kanji_select[[#This Row],[Kanji no.]],Final_manabou_kanji[[Sr. no.]:[Meaning]],7,0)</f>
        <v>#N/A</v>
      </c>
      <c r="I948" t="e">
        <f>VLOOKUP(Final_manabou_kanji_select[[#This Row],[Kanji no.]],Final_manabou_kanji[[Sr. no.]:[Meaning]],8,0)</f>
        <v>#N/A</v>
      </c>
    </row>
    <row r="949" spans="2:9" ht="14.25" customHeight="1" x14ac:dyDescent="0.3">
      <c r="B949" s="37">
        <f>ROW()-ROW(Final_manabou_kanji_select[#Headers])</f>
        <v>947</v>
      </c>
      <c r="C94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49" s="87" t="e">
        <f>VLOOKUP(Final_manabou_kanji_select[[#This Row],[Kanji no.]],Raw_data_N2_Kanji[[Sr. no.]:[Lecture_no]],3,0)</f>
        <v>#N/A</v>
      </c>
      <c r="E949" s="87" t="e">
        <f>VLOOKUP(Final_manabou_kanji_select[[#This Row],[Kanji no.]],Final_manabou_kanji[[Sr. no.]:[Meaning]],3,0)</f>
        <v>#N/A</v>
      </c>
      <c r="F949" s="32" t="e">
        <f>VLOOKUP(Final_manabou_kanji_select[[#This Row],[Kanji no.]],Final_manabou_kanji[[Sr. no.]:[Meaning]],4,0)</f>
        <v>#N/A</v>
      </c>
      <c r="G949" s="87" t="e">
        <f>VLOOKUP(Final_manabou_kanji_select[[#This Row],[Kanji no.]],Final_manabou_kanji[[Sr. no.]:[Meaning]],5,0)</f>
        <v>#N/A</v>
      </c>
      <c r="H949" t="e">
        <f>VLOOKUP(Final_manabou_kanji_select[[#This Row],[Kanji no.]],Final_manabou_kanji[[Sr. no.]:[Meaning]],7,0)</f>
        <v>#N/A</v>
      </c>
      <c r="I949" t="e">
        <f>VLOOKUP(Final_manabou_kanji_select[[#This Row],[Kanji no.]],Final_manabou_kanji[[Sr. no.]:[Meaning]],8,0)</f>
        <v>#N/A</v>
      </c>
    </row>
    <row r="950" spans="2:9" ht="14.25" customHeight="1" x14ac:dyDescent="0.3">
      <c r="B950" s="37">
        <f>ROW()-ROW(Final_manabou_kanji_select[#Headers])</f>
        <v>948</v>
      </c>
      <c r="C95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0" s="87" t="e">
        <f>VLOOKUP(Final_manabou_kanji_select[[#This Row],[Kanji no.]],Raw_data_N2_Kanji[[Sr. no.]:[Lecture_no]],3,0)</f>
        <v>#N/A</v>
      </c>
      <c r="E950" s="87" t="e">
        <f>VLOOKUP(Final_manabou_kanji_select[[#This Row],[Kanji no.]],Final_manabou_kanji[[Sr. no.]:[Meaning]],3,0)</f>
        <v>#N/A</v>
      </c>
      <c r="F950" s="32" t="e">
        <f>VLOOKUP(Final_manabou_kanji_select[[#This Row],[Kanji no.]],Final_manabou_kanji[[Sr. no.]:[Meaning]],4,0)</f>
        <v>#N/A</v>
      </c>
      <c r="G950" s="87" t="e">
        <f>VLOOKUP(Final_manabou_kanji_select[[#This Row],[Kanji no.]],Final_manabou_kanji[[Sr. no.]:[Meaning]],5,0)</f>
        <v>#N/A</v>
      </c>
      <c r="H950" t="e">
        <f>VLOOKUP(Final_manabou_kanji_select[[#This Row],[Kanji no.]],Final_manabou_kanji[[Sr. no.]:[Meaning]],7,0)</f>
        <v>#N/A</v>
      </c>
      <c r="I950" t="e">
        <f>VLOOKUP(Final_manabou_kanji_select[[#This Row],[Kanji no.]],Final_manabou_kanji[[Sr. no.]:[Meaning]],8,0)</f>
        <v>#N/A</v>
      </c>
    </row>
    <row r="951" spans="2:9" ht="14.25" customHeight="1" x14ac:dyDescent="0.3">
      <c r="B951" s="37">
        <f>ROW()-ROW(Final_manabou_kanji_select[#Headers])</f>
        <v>949</v>
      </c>
      <c r="C95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1" s="87" t="e">
        <f>VLOOKUP(Final_manabou_kanji_select[[#This Row],[Kanji no.]],Raw_data_N2_Kanji[[Sr. no.]:[Lecture_no]],3,0)</f>
        <v>#N/A</v>
      </c>
      <c r="E951" s="87" t="e">
        <f>VLOOKUP(Final_manabou_kanji_select[[#This Row],[Kanji no.]],Final_manabou_kanji[[Sr. no.]:[Meaning]],3,0)</f>
        <v>#N/A</v>
      </c>
      <c r="F951" s="32" t="e">
        <f>VLOOKUP(Final_manabou_kanji_select[[#This Row],[Kanji no.]],Final_manabou_kanji[[Sr. no.]:[Meaning]],4,0)</f>
        <v>#N/A</v>
      </c>
      <c r="G951" s="87" t="e">
        <f>VLOOKUP(Final_manabou_kanji_select[[#This Row],[Kanji no.]],Final_manabou_kanji[[Sr. no.]:[Meaning]],5,0)</f>
        <v>#N/A</v>
      </c>
      <c r="H951" t="e">
        <f>VLOOKUP(Final_manabou_kanji_select[[#This Row],[Kanji no.]],Final_manabou_kanji[[Sr. no.]:[Meaning]],7,0)</f>
        <v>#N/A</v>
      </c>
      <c r="I951" t="e">
        <f>VLOOKUP(Final_manabou_kanji_select[[#This Row],[Kanji no.]],Final_manabou_kanji[[Sr. no.]:[Meaning]],8,0)</f>
        <v>#N/A</v>
      </c>
    </row>
    <row r="952" spans="2:9" ht="14.25" customHeight="1" x14ac:dyDescent="0.3">
      <c r="B952" s="37">
        <f>ROW()-ROW(Final_manabou_kanji_select[#Headers])</f>
        <v>950</v>
      </c>
      <c r="C95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2" s="87" t="e">
        <f>VLOOKUP(Final_manabou_kanji_select[[#This Row],[Kanji no.]],Raw_data_N2_Kanji[[Sr. no.]:[Lecture_no]],3,0)</f>
        <v>#N/A</v>
      </c>
      <c r="E952" s="87" t="e">
        <f>VLOOKUP(Final_manabou_kanji_select[[#This Row],[Kanji no.]],Final_manabou_kanji[[Sr. no.]:[Meaning]],3,0)</f>
        <v>#N/A</v>
      </c>
      <c r="F952" s="32" t="e">
        <f>VLOOKUP(Final_manabou_kanji_select[[#This Row],[Kanji no.]],Final_manabou_kanji[[Sr. no.]:[Meaning]],4,0)</f>
        <v>#N/A</v>
      </c>
      <c r="G952" s="87" t="e">
        <f>VLOOKUP(Final_manabou_kanji_select[[#This Row],[Kanji no.]],Final_manabou_kanji[[Sr. no.]:[Meaning]],5,0)</f>
        <v>#N/A</v>
      </c>
      <c r="H952" t="e">
        <f>VLOOKUP(Final_manabou_kanji_select[[#This Row],[Kanji no.]],Final_manabou_kanji[[Sr. no.]:[Meaning]],7,0)</f>
        <v>#N/A</v>
      </c>
      <c r="I952" t="e">
        <f>VLOOKUP(Final_manabou_kanji_select[[#This Row],[Kanji no.]],Final_manabou_kanji[[Sr. no.]:[Meaning]],8,0)</f>
        <v>#N/A</v>
      </c>
    </row>
    <row r="953" spans="2:9" ht="14.25" customHeight="1" x14ac:dyDescent="0.3">
      <c r="B953" s="37">
        <f>ROW()-ROW(Final_manabou_kanji_select[#Headers])</f>
        <v>951</v>
      </c>
      <c r="C95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3" s="87" t="e">
        <f>VLOOKUP(Final_manabou_kanji_select[[#This Row],[Kanji no.]],Raw_data_N2_Kanji[[Sr. no.]:[Lecture_no]],3,0)</f>
        <v>#N/A</v>
      </c>
      <c r="E953" s="87" t="e">
        <f>VLOOKUP(Final_manabou_kanji_select[[#This Row],[Kanji no.]],Final_manabou_kanji[[Sr. no.]:[Meaning]],3,0)</f>
        <v>#N/A</v>
      </c>
      <c r="F953" s="32" t="e">
        <f>VLOOKUP(Final_manabou_kanji_select[[#This Row],[Kanji no.]],Final_manabou_kanji[[Sr. no.]:[Meaning]],4,0)</f>
        <v>#N/A</v>
      </c>
      <c r="G953" s="87" t="e">
        <f>VLOOKUP(Final_manabou_kanji_select[[#This Row],[Kanji no.]],Final_manabou_kanji[[Sr. no.]:[Meaning]],5,0)</f>
        <v>#N/A</v>
      </c>
      <c r="H953" t="e">
        <f>VLOOKUP(Final_manabou_kanji_select[[#This Row],[Kanji no.]],Final_manabou_kanji[[Sr. no.]:[Meaning]],7,0)</f>
        <v>#N/A</v>
      </c>
      <c r="I953" t="e">
        <f>VLOOKUP(Final_manabou_kanji_select[[#This Row],[Kanji no.]],Final_manabou_kanji[[Sr. no.]:[Meaning]],8,0)</f>
        <v>#N/A</v>
      </c>
    </row>
    <row r="954" spans="2:9" ht="14.25" customHeight="1" x14ac:dyDescent="0.3">
      <c r="B954" s="37">
        <f>ROW()-ROW(Final_manabou_kanji_select[#Headers])</f>
        <v>952</v>
      </c>
      <c r="C95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4" s="87" t="e">
        <f>VLOOKUP(Final_manabou_kanji_select[[#This Row],[Kanji no.]],Raw_data_N2_Kanji[[Sr. no.]:[Lecture_no]],3,0)</f>
        <v>#N/A</v>
      </c>
      <c r="E954" s="87" t="e">
        <f>VLOOKUP(Final_manabou_kanji_select[[#This Row],[Kanji no.]],Final_manabou_kanji[[Sr. no.]:[Meaning]],3,0)</f>
        <v>#N/A</v>
      </c>
      <c r="F954" s="32" t="e">
        <f>VLOOKUP(Final_manabou_kanji_select[[#This Row],[Kanji no.]],Final_manabou_kanji[[Sr. no.]:[Meaning]],4,0)</f>
        <v>#N/A</v>
      </c>
      <c r="G954" s="87" t="e">
        <f>VLOOKUP(Final_manabou_kanji_select[[#This Row],[Kanji no.]],Final_manabou_kanji[[Sr. no.]:[Meaning]],5,0)</f>
        <v>#N/A</v>
      </c>
      <c r="H954" t="e">
        <f>VLOOKUP(Final_manabou_kanji_select[[#This Row],[Kanji no.]],Final_manabou_kanji[[Sr. no.]:[Meaning]],7,0)</f>
        <v>#N/A</v>
      </c>
      <c r="I954" t="e">
        <f>VLOOKUP(Final_manabou_kanji_select[[#This Row],[Kanji no.]],Final_manabou_kanji[[Sr. no.]:[Meaning]],8,0)</f>
        <v>#N/A</v>
      </c>
    </row>
    <row r="955" spans="2:9" ht="14.25" customHeight="1" x14ac:dyDescent="0.3">
      <c r="B955" s="37">
        <f>ROW()-ROW(Final_manabou_kanji_select[#Headers])</f>
        <v>953</v>
      </c>
      <c r="C95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5" s="87" t="e">
        <f>VLOOKUP(Final_manabou_kanji_select[[#This Row],[Kanji no.]],Raw_data_N2_Kanji[[Sr. no.]:[Lecture_no]],3,0)</f>
        <v>#N/A</v>
      </c>
      <c r="E955" s="87" t="e">
        <f>VLOOKUP(Final_manabou_kanji_select[[#This Row],[Kanji no.]],Final_manabou_kanji[[Sr. no.]:[Meaning]],3,0)</f>
        <v>#N/A</v>
      </c>
      <c r="F955" s="32" t="e">
        <f>VLOOKUP(Final_manabou_kanji_select[[#This Row],[Kanji no.]],Final_manabou_kanji[[Sr. no.]:[Meaning]],4,0)</f>
        <v>#N/A</v>
      </c>
      <c r="G955" s="87" t="e">
        <f>VLOOKUP(Final_manabou_kanji_select[[#This Row],[Kanji no.]],Final_manabou_kanji[[Sr. no.]:[Meaning]],5,0)</f>
        <v>#N/A</v>
      </c>
      <c r="H955" t="e">
        <f>VLOOKUP(Final_manabou_kanji_select[[#This Row],[Kanji no.]],Final_manabou_kanji[[Sr. no.]:[Meaning]],7,0)</f>
        <v>#N/A</v>
      </c>
      <c r="I955" t="e">
        <f>VLOOKUP(Final_manabou_kanji_select[[#This Row],[Kanji no.]],Final_manabou_kanji[[Sr. no.]:[Meaning]],8,0)</f>
        <v>#N/A</v>
      </c>
    </row>
    <row r="956" spans="2:9" ht="14.25" customHeight="1" x14ac:dyDescent="0.3">
      <c r="B956" s="37">
        <f>ROW()-ROW(Final_manabou_kanji_select[#Headers])</f>
        <v>954</v>
      </c>
      <c r="C95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6" s="87" t="e">
        <f>VLOOKUP(Final_manabou_kanji_select[[#This Row],[Kanji no.]],Raw_data_N2_Kanji[[Sr. no.]:[Lecture_no]],3,0)</f>
        <v>#N/A</v>
      </c>
      <c r="E956" s="87" t="e">
        <f>VLOOKUP(Final_manabou_kanji_select[[#This Row],[Kanji no.]],Final_manabou_kanji[[Sr. no.]:[Meaning]],3,0)</f>
        <v>#N/A</v>
      </c>
      <c r="F956" s="32" t="e">
        <f>VLOOKUP(Final_manabou_kanji_select[[#This Row],[Kanji no.]],Final_manabou_kanji[[Sr. no.]:[Meaning]],4,0)</f>
        <v>#N/A</v>
      </c>
      <c r="G956" s="87" t="e">
        <f>VLOOKUP(Final_manabou_kanji_select[[#This Row],[Kanji no.]],Final_manabou_kanji[[Sr. no.]:[Meaning]],5,0)</f>
        <v>#N/A</v>
      </c>
      <c r="H956" t="e">
        <f>VLOOKUP(Final_manabou_kanji_select[[#This Row],[Kanji no.]],Final_manabou_kanji[[Sr. no.]:[Meaning]],7,0)</f>
        <v>#N/A</v>
      </c>
      <c r="I956" t="e">
        <f>VLOOKUP(Final_manabou_kanji_select[[#This Row],[Kanji no.]],Final_manabou_kanji[[Sr. no.]:[Meaning]],8,0)</f>
        <v>#N/A</v>
      </c>
    </row>
    <row r="957" spans="2:9" ht="14.25" customHeight="1" x14ac:dyDescent="0.3">
      <c r="B957" s="37">
        <f>ROW()-ROW(Final_manabou_kanji_select[#Headers])</f>
        <v>955</v>
      </c>
      <c r="C95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7" s="87" t="e">
        <f>VLOOKUP(Final_manabou_kanji_select[[#This Row],[Kanji no.]],Raw_data_N2_Kanji[[Sr. no.]:[Lecture_no]],3,0)</f>
        <v>#N/A</v>
      </c>
      <c r="E957" s="87" t="e">
        <f>VLOOKUP(Final_manabou_kanji_select[[#This Row],[Kanji no.]],Final_manabou_kanji[[Sr. no.]:[Meaning]],3,0)</f>
        <v>#N/A</v>
      </c>
      <c r="F957" s="32" t="e">
        <f>VLOOKUP(Final_manabou_kanji_select[[#This Row],[Kanji no.]],Final_manabou_kanji[[Sr. no.]:[Meaning]],4,0)</f>
        <v>#N/A</v>
      </c>
      <c r="G957" s="87" t="e">
        <f>VLOOKUP(Final_manabou_kanji_select[[#This Row],[Kanji no.]],Final_manabou_kanji[[Sr. no.]:[Meaning]],5,0)</f>
        <v>#N/A</v>
      </c>
      <c r="H957" t="e">
        <f>VLOOKUP(Final_manabou_kanji_select[[#This Row],[Kanji no.]],Final_manabou_kanji[[Sr. no.]:[Meaning]],7,0)</f>
        <v>#N/A</v>
      </c>
      <c r="I957" t="e">
        <f>VLOOKUP(Final_manabou_kanji_select[[#This Row],[Kanji no.]],Final_manabou_kanji[[Sr. no.]:[Meaning]],8,0)</f>
        <v>#N/A</v>
      </c>
    </row>
    <row r="958" spans="2:9" ht="14.25" customHeight="1" x14ac:dyDescent="0.3">
      <c r="B958" s="37">
        <f>ROW()-ROW(Final_manabou_kanji_select[#Headers])</f>
        <v>956</v>
      </c>
      <c r="C95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8" s="87" t="e">
        <f>VLOOKUP(Final_manabou_kanji_select[[#This Row],[Kanji no.]],Raw_data_N2_Kanji[[Sr. no.]:[Lecture_no]],3,0)</f>
        <v>#N/A</v>
      </c>
      <c r="E958" s="87" t="e">
        <f>VLOOKUP(Final_manabou_kanji_select[[#This Row],[Kanji no.]],Final_manabou_kanji[[Sr. no.]:[Meaning]],3,0)</f>
        <v>#N/A</v>
      </c>
      <c r="F958" s="32" t="e">
        <f>VLOOKUP(Final_manabou_kanji_select[[#This Row],[Kanji no.]],Final_manabou_kanji[[Sr. no.]:[Meaning]],4,0)</f>
        <v>#N/A</v>
      </c>
      <c r="G958" s="87" t="e">
        <f>VLOOKUP(Final_manabou_kanji_select[[#This Row],[Kanji no.]],Final_manabou_kanji[[Sr. no.]:[Meaning]],5,0)</f>
        <v>#N/A</v>
      </c>
      <c r="H958" t="e">
        <f>VLOOKUP(Final_manabou_kanji_select[[#This Row],[Kanji no.]],Final_manabou_kanji[[Sr. no.]:[Meaning]],7,0)</f>
        <v>#N/A</v>
      </c>
      <c r="I958" t="e">
        <f>VLOOKUP(Final_manabou_kanji_select[[#This Row],[Kanji no.]],Final_manabou_kanji[[Sr. no.]:[Meaning]],8,0)</f>
        <v>#N/A</v>
      </c>
    </row>
    <row r="959" spans="2:9" ht="14.25" customHeight="1" x14ac:dyDescent="0.3">
      <c r="B959" s="37">
        <f>ROW()-ROW(Final_manabou_kanji_select[#Headers])</f>
        <v>957</v>
      </c>
      <c r="C95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59" s="87" t="e">
        <f>VLOOKUP(Final_manabou_kanji_select[[#This Row],[Kanji no.]],Raw_data_N2_Kanji[[Sr. no.]:[Lecture_no]],3,0)</f>
        <v>#N/A</v>
      </c>
      <c r="E959" s="87" t="e">
        <f>VLOOKUP(Final_manabou_kanji_select[[#This Row],[Kanji no.]],Final_manabou_kanji[[Sr. no.]:[Meaning]],3,0)</f>
        <v>#N/A</v>
      </c>
      <c r="F959" s="32" t="e">
        <f>VLOOKUP(Final_manabou_kanji_select[[#This Row],[Kanji no.]],Final_manabou_kanji[[Sr. no.]:[Meaning]],4,0)</f>
        <v>#N/A</v>
      </c>
      <c r="G959" s="87" t="e">
        <f>VLOOKUP(Final_manabou_kanji_select[[#This Row],[Kanji no.]],Final_manabou_kanji[[Sr. no.]:[Meaning]],5,0)</f>
        <v>#N/A</v>
      </c>
      <c r="H959" t="e">
        <f>VLOOKUP(Final_manabou_kanji_select[[#This Row],[Kanji no.]],Final_manabou_kanji[[Sr. no.]:[Meaning]],7,0)</f>
        <v>#N/A</v>
      </c>
      <c r="I959" t="e">
        <f>VLOOKUP(Final_manabou_kanji_select[[#This Row],[Kanji no.]],Final_manabou_kanji[[Sr. no.]:[Meaning]],8,0)</f>
        <v>#N/A</v>
      </c>
    </row>
    <row r="960" spans="2:9" ht="14.25" customHeight="1" x14ac:dyDescent="0.3">
      <c r="B960" s="37">
        <f>ROW()-ROW(Final_manabou_kanji_select[#Headers])</f>
        <v>958</v>
      </c>
      <c r="C96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0" s="87" t="e">
        <f>VLOOKUP(Final_manabou_kanji_select[[#This Row],[Kanji no.]],Raw_data_N2_Kanji[[Sr. no.]:[Lecture_no]],3,0)</f>
        <v>#N/A</v>
      </c>
      <c r="E960" s="87" t="e">
        <f>VLOOKUP(Final_manabou_kanji_select[[#This Row],[Kanji no.]],Final_manabou_kanji[[Sr. no.]:[Meaning]],3,0)</f>
        <v>#N/A</v>
      </c>
      <c r="F960" s="32" t="e">
        <f>VLOOKUP(Final_manabou_kanji_select[[#This Row],[Kanji no.]],Final_manabou_kanji[[Sr. no.]:[Meaning]],4,0)</f>
        <v>#N/A</v>
      </c>
      <c r="G960" s="87" t="e">
        <f>VLOOKUP(Final_manabou_kanji_select[[#This Row],[Kanji no.]],Final_manabou_kanji[[Sr. no.]:[Meaning]],5,0)</f>
        <v>#N/A</v>
      </c>
      <c r="H960" t="e">
        <f>VLOOKUP(Final_manabou_kanji_select[[#This Row],[Kanji no.]],Final_manabou_kanji[[Sr. no.]:[Meaning]],7,0)</f>
        <v>#N/A</v>
      </c>
      <c r="I960" t="e">
        <f>VLOOKUP(Final_manabou_kanji_select[[#This Row],[Kanji no.]],Final_manabou_kanji[[Sr. no.]:[Meaning]],8,0)</f>
        <v>#N/A</v>
      </c>
    </row>
    <row r="961" spans="2:9" ht="14.25" customHeight="1" x14ac:dyDescent="0.3">
      <c r="B961" s="37">
        <f>ROW()-ROW(Final_manabou_kanji_select[#Headers])</f>
        <v>959</v>
      </c>
      <c r="C96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1" s="87" t="e">
        <f>VLOOKUP(Final_manabou_kanji_select[[#This Row],[Kanji no.]],Raw_data_N2_Kanji[[Sr. no.]:[Lecture_no]],3,0)</f>
        <v>#N/A</v>
      </c>
      <c r="E961" s="87" t="e">
        <f>VLOOKUP(Final_manabou_kanji_select[[#This Row],[Kanji no.]],Final_manabou_kanji[[Sr. no.]:[Meaning]],3,0)</f>
        <v>#N/A</v>
      </c>
      <c r="F961" s="32" t="e">
        <f>VLOOKUP(Final_manabou_kanji_select[[#This Row],[Kanji no.]],Final_manabou_kanji[[Sr. no.]:[Meaning]],4,0)</f>
        <v>#N/A</v>
      </c>
      <c r="G961" s="87" t="e">
        <f>VLOOKUP(Final_manabou_kanji_select[[#This Row],[Kanji no.]],Final_manabou_kanji[[Sr. no.]:[Meaning]],5,0)</f>
        <v>#N/A</v>
      </c>
      <c r="H961" t="e">
        <f>VLOOKUP(Final_manabou_kanji_select[[#This Row],[Kanji no.]],Final_manabou_kanji[[Sr. no.]:[Meaning]],7,0)</f>
        <v>#N/A</v>
      </c>
      <c r="I961" t="e">
        <f>VLOOKUP(Final_manabou_kanji_select[[#This Row],[Kanji no.]],Final_manabou_kanji[[Sr. no.]:[Meaning]],8,0)</f>
        <v>#N/A</v>
      </c>
    </row>
    <row r="962" spans="2:9" ht="14.25" customHeight="1" x14ac:dyDescent="0.3">
      <c r="B962" s="37">
        <f>ROW()-ROW(Final_manabou_kanji_select[#Headers])</f>
        <v>960</v>
      </c>
      <c r="C96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2" s="87" t="e">
        <f>VLOOKUP(Final_manabou_kanji_select[[#This Row],[Kanji no.]],Raw_data_N2_Kanji[[Sr. no.]:[Lecture_no]],3,0)</f>
        <v>#N/A</v>
      </c>
      <c r="E962" s="87" t="e">
        <f>VLOOKUP(Final_manabou_kanji_select[[#This Row],[Kanji no.]],Final_manabou_kanji[[Sr. no.]:[Meaning]],3,0)</f>
        <v>#N/A</v>
      </c>
      <c r="F962" s="32" t="e">
        <f>VLOOKUP(Final_manabou_kanji_select[[#This Row],[Kanji no.]],Final_manabou_kanji[[Sr. no.]:[Meaning]],4,0)</f>
        <v>#N/A</v>
      </c>
      <c r="G962" s="87" t="e">
        <f>VLOOKUP(Final_manabou_kanji_select[[#This Row],[Kanji no.]],Final_manabou_kanji[[Sr. no.]:[Meaning]],5,0)</f>
        <v>#N/A</v>
      </c>
      <c r="H962" t="e">
        <f>VLOOKUP(Final_manabou_kanji_select[[#This Row],[Kanji no.]],Final_manabou_kanji[[Sr. no.]:[Meaning]],7,0)</f>
        <v>#N/A</v>
      </c>
      <c r="I962" t="e">
        <f>VLOOKUP(Final_manabou_kanji_select[[#This Row],[Kanji no.]],Final_manabou_kanji[[Sr. no.]:[Meaning]],8,0)</f>
        <v>#N/A</v>
      </c>
    </row>
    <row r="963" spans="2:9" ht="14.25" customHeight="1" x14ac:dyDescent="0.3">
      <c r="B963" s="37">
        <f>ROW()-ROW(Final_manabou_kanji_select[#Headers])</f>
        <v>961</v>
      </c>
      <c r="C96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3" s="87" t="e">
        <f>VLOOKUP(Final_manabou_kanji_select[[#This Row],[Kanji no.]],Raw_data_N2_Kanji[[Sr. no.]:[Lecture_no]],3,0)</f>
        <v>#N/A</v>
      </c>
      <c r="E963" s="87" t="e">
        <f>VLOOKUP(Final_manabou_kanji_select[[#This Row],[Kanji no.]],Final_manabou_kanji[[Sr. no.]:[Meaning]],3,0)</f>
        <v>#N/A</v>
      </c>
      <c r="F963" s="32" t="e">
        <f>VLOOKUP(Final_manabou_kanji_select[[#This Row],[Kanji no.]],Final_manabou_kanji[[Sr. no.]:[Meaning]],4,0)</f>
        <v>#N/A</v>
      </c>
      <c r="G963" s="87" t="e">
        <f>VLOOKUP(Final_manabou_kanji_select[[#This Row],[Kanji no.]],Final_manabou_kanji[[Sr. no.]:[Meaning]],5,0)</f>
        <v>#N/A</v>
      </c>
      <c r="H963" t="e">
        <f>VLOOKUP(Final_manabou_kanji_select[[#This Row],[Kanji no.]],Final_manabou_kanji[[Sr. no.]:[Meaning]],7,0)</f>
        <v>#N/A</v>
      </c>
      <c r="I963" t="e">
        <f>VLOOKUP(Final_manabou_kanji_select[[#This Row],[Kanji no.]],Final_manabou_kanji[[Sr. no.]:[Meaning]],8,0)</f>
        <v>#N/A</v>
      </c>
    </row>
    <row r="964" spans="2:9" ht="14.25" customHeight="1" x14ac:dyDescent="0.3">
      <c r="B964" s="37">
        <f>ROW()-ROW(Final_manabou_kanji_select[#Headers])</f>
        <v>962</v>
      </c>
      <c r="C96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4" s="87" t="e">
        <f>VLOOKUP(Final_manabou_kanji_select[[#This Row],[Kanji no.]],Raw_data_N2_Kanji[[Sr. no.]:[Lecture_no]],3,0)</f>
        <v>#N/A</v>
      </c>
      <c r="E964" s="87" t="e">
        <f>VLOOKUP(Final_manabou_kanji_select[[#This Row],[Kanji no.]],Final_manabou_kanji[[Sr. no.]:[Meaning]],3,0)</f>
        <v>#N/A</v>
      </c>
      <c r="F964" s="32" t="e">
        <f>VLOOKUP(Final_manabou_kanji_select[[#This Row],[Kanji no.]],Final_manabou_kanji[[Sr. no.]:[Meaning]],4,0)</f>
        <v>#N/A</v>
      </c>
      <c r="G964" s="87" t="e">
        <f>VLOOKUP(Final_manabou_kanji_select[[#This Row],[Kanji no.]],Final_manabou_kanji[[Sr. no.]:[Meaning]],5,0)</f>
        <v>#N/A</v>
      </c>
      <c r="H964" t="e">
        <f>VLOOKUP(Final_manabou_kanji_select[[#This Row],[Kanji no.]],Final_manabou_kanji[[Sr. no.]:[Meaning]],7,0)</f>
        <v>#N/A</v>
      </c>
      <c r="I964" t="e">
        <f>VLOOKUP(Final_manabou_kanji_select[[#This Row],[Kanji no.]],Final_manabou_kanji[[Sr. no.]:[Meaning]],8,0)</f>
        <v>#N/A</v>
      </c>
    </row>
    <row r="965" spans="2:9" ht="14.25" customHeight="1" x14ac:dyDescent="0.3">
      <c r="B965" s="37">
        <f>ROW()-ROW(Final_manabou_kanji_select[#Headers])</f>
        <v>963</v>
      </c>
      <c r="C96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5" s="87" t="e">
        <f>VLOOKUP(Final_manabou_kanji_select[[#This Row],[Kanji no.]],Raw_data_N2_Kanji[[Sr. no.]:[Lecture_no]],3,0)</f>
        <v>#N/A</v>
      </c>
      <c r="E965" s="87" t="e">
        <f>VLOOKUP(Final_manabou_kanji_select[[#This Row],[Kanji no.]],Final_manabou_kanji[[Sr. no.]:[Meaning]],3,0)</f>
        <v>#N/A</v>
      </c>
      <c r="F965" s="32" t="e">
        <f>VLOOKUP(Final_manabou_kanji_select[[#This Row],[Kanji no.]],Final_manabou_kanji[[Sr. no.]:[Meaning]],4,0)</f>
        <v>#N/A</v>
      </c>
      <c r="G965" s="87" t="e">
        <f>VLOOKUP(Final_manabou_kanji_select[[#This Row],[Kanji no.]],Final_manabou_kanji[[Sr. no.]:[Meaning]],5,0)</f>
        <v>#N/A</v>
      </c>
      <c r="H965" t="e">
        <f>VLOOKUP(Final_manabou_kanji_select[[#This Row],[Kanji no.]],Final_manabou_kanji[[Sr. no.]:[Meaning]],7,0)</f>
        <v>#N/A</v>
      </c>
      <c r="I965" t="e">
        <f>VLOOKUP(Final_manabou_kanji_select[[#This Row],[Kanji no.]],Final_manabou_kanji[[Sr. no.]:[Meaning]],8,0)</f>
        <v>#N/A</v>
      </c>
    </row>
    <row r="966" spans="2:9" ht="14.25" customHeight="1" x14ac:dyDescent="0.3">
      <c r="B966" s="37">
        <f>ROW()-ROW(Final_manabou_kanji_select[#Headers])</f>
        <v>964</v>
      </c>
      <c r="C96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6" s="87" t="e">
        <f>VLOOKUP(Final_manabou_kanji_select[[#This Row],[Kanji no.]],Raw_data_N2_Kanji[[Sr. no.]:[Lecture_no]],3,0)</f>
        <v>#N/A</v>
      </c>
      <c r="E966" s="87" t="e">
        <f>VLOOKUP(Final_manabou_kanji_select[[#This Row],[Kanji no.]],Final_manabou_kanji[[Sr. no.]:[Meaning]],3,0)</f>
        <v>#N/A</v>
      </c>
      <c r="F966" s="32" t="e">
        <f>VLOOKUP(Final_manabou_kanji_select[[#This Row],[Kanji no.]],Final_manabou_kanji[[Sr. no.]:[Meaning]],4,0)</f>
        <v>#N/A</v>
      </c>
      <c r="G966" s="87" t="e">
        <f>VLOOKUP(Final_manabou_kanji_select[[#This Row],[Kanji no.]],Final_manabou_kanji[[Sr. no.]:[Meaning]],5,0)</f>
        <v>#N/A</v>
      </c>
      <c r="H966" t="e">
        <f>VLOOKUP(Final_manabou_kanji_select[[#This Row],[Kanji no.]],Final_manabou_kanji[[Sr. no.]:[Meaning]],7,0)</f>
        <v>#N/A</v>
      </c>
      <c r="I966" t="e">
        <f>VLOOKUP(Final_manabou_kanji_select[[#This Row],[Kanji no.]],Final_manabou_kanji[[Sr. no.]:[Meaning]],8,0)</f>
        <v>#N/A</v>
      </c>
    </row>
    <row r="967" spans="2:9" ht="14.25" customHeight="1" x14ac:dyDescent="0.3">
      <c r="B967" s="37">
        <f>ROW()-ROW(Final_manabou_kanji_select[#Headers])</f>
        <v>965</v>
      </c>
      <c r="C96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7" s="87" t="e">
        <f>VLOOKUP(Final_manabou_kanji_select[[#This Row],[Kanji no.]],Raw_data_N2_Kanji[[Sr. no.]:[Lecture_no]],3,0)</f>
        <v>#N/A</v>
      </c>
      <c r="E967" s="87" t="e">
        <f>VLOOKUP(Final_manabou_kanji_select[[#This Row],[Kanji no.]],Final_manabou_kanji[[Sr. no.]:[Meaning]],3,0)</f>
        <v>#N/A</v>
      </c>
      <c r="F967" s="32" t="e">
        <f>VLOOKUP(Final_manabou_kanji_select[[#This Row],[Kanji no.]],Final_manabou_kanji[[Sr. no.]:[Meaning]],4,0)</f>
        <v>#N/A</v>
      </c>
      <c r="G967" s="87" t="e">
        <f>VLOOKUP(Final_manabou_kanji_select[[#This Row],[Kanji no.]],Final_manabou_kanji[[Sr. no.]:[Meaning]],5,0)</f>
        <v>#N/A</v>
      </c>
      <c r="H967" t="e">
        <f>VLOOKUP(Final_manabou_kanji_select[[#This Row],[Kanji no.]],Final_manabou_kanji[[Sr. no.]:[Meaning]],7,0)</f>
        <v>#N/A</v>
      </c>
      <c r="I967" t="e">
        <f>VLOOKUP(Final_manabou_kanji_select[[#This Row],[Kanji no.]],Final_manabou_kanji[[Sr. no.]:[Meaning]],8,0)</f>
        <v>#N/A</v>
      </c>
    </row>
    <row r="968" spans="2:9" ht="14.25" customHeight="1" x14ac:dyDescent="0.3">
      <c r="B968" s="37">
        <f>ROW()-ROW(Final_manabou_kanji_select[#Headers])</f>
        <v>966</v>
      </c>
      <c r="C96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8" s="87" t="e">
        <f>VLOOKUP(Final_manabou_kanji_select[[#This Row],[Kanji no.]],Raw_data_N2_Kanji[[Sr. no.]:[Lecture_no]],3,0)</f>
        <v>#N/A</v>
      </c>
      <c r="E968" s="87" t="e">
        <f>VLOOKUP(Final_manabou_kanji_select[[#This Row],[Kanji no.]],Final_manabou_kanji[[Sr. no.]:[Meaning]],3,0)</f>
        <v>#N/A</v>
      </c>
      <c r="F968" s="32" t="e">
        <f>VLOOKUP(Final_manabou_kanji_select[[#This Row],[Kanji no.]],Final_manabou_kanji[[Sr. no.]:[Meaning]],4,0)</f>
        <v>#N/A</v>
      </c>
      <c r="G968" s="87" t="e">
        <f>VLOOKUP(Final_manabou_kanji_select[[#This Row],[Kanji no.]],Final_manabou_kanji[[Sr. no.]:[Meaning]],5,0)</f>
        <v>#N/A</v>
      </c>
      <c r="H968" t="e">
        <f>VLOOKUP(Final_manabou_kanji_select[[#This Row],[Kanji no.]],Final_manabou_kanji[[Sr. no.]:[Meaning]],7,0)</f>
        <v>#N/A</v>
      </c>
      <c r="I968" t="e">
        <f>VLOOKUP(Final_manabou_kanji_select[[#This Row],[Kanji no.]],Final_manabou_kanji[[Sr. no.]:[Meaning]],8,0)</f>
        <v>#N/A</v>
      </c>
    </row>
    <row r="969" spans="2:9" ht="14.25" customHeight="1" x14ac:dyDescent="0.3">
      <c r="B969" s="37">
        <f>ROW()-ROW(Final_manabou_kanji_select[#Headers])</f>
        <v>967</v>
      </c>
      <c r="C96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69" s="87" t="e">
        <f>VLOOKUP(Final_manabou_kanji_select[[#This Row],[Kanji no.]],Raw_data_N2_Kanji[[Sr. no.]:[Lecture_no]],3,0)</f>
        <v>#N/A</v>
      </c>
      <c r="E969" s="87" t="e">
        <f>VLOOKUP(Final_manabou_kanji_select[[#This Row],[Kanji no.]],Final_manabou_kanji[[Sr. no.]:[Meaning]],3,0)</f>
        <v>#N/A</v>
      </c>
      <c r="F969" s="32" t="e">
        <f>VLOOKUP(Final_manabou_kanji_select[[#This Row],[Kanji no.]],Final_manabou_kanji[[Sr. no.]:[Meaning]],4,0)</f>
        <v>#N/A</v>
      </c>
      <c r="G969" s="87" t="e">
        <f>VLOOKUP(Final_manabou_kanji_select[[#This Row],[Kanji no.]],Final_manabou_kanji[[Sr. no.]:[Meaning]],5,0)</f>
        <v>#N/A</v>
      </c>
      <c r="H969" t="e">
        <f>VLOOKUP(Final_manabou_kanji_select[[#This Row],[Kanji no.]],Final_manabou_kanji[[Sr. no.]:[Meaning]],7,0)</f>
        <v>#N/A</v>
      </c>
      <c r="I969" t="e">
        <f>VLOOKUP(Final_manabou_kanji_select[[#This Row],[Kanji no.]],Final_manabou_kanji[[Sr. no.]:[Meaning]],8,0)</f>
        <v>#N/A</v>
      </c>
    </row>
    <row r="970" spans="2:9" ht="14.25" customHeight="1" x14ac:dyDescent="0.3">
      <c r="B970" s="37">
        <f>ROW()-ROW(Final_manabou_kanji_select[#Headers])</f>
        <v>968</v>
      </c>
      <c r="C97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0" s="87" t="e">
        <f>VLOOKUP(Final_manabou_kanji_select[[#This Row],[Kanji no.]],Raw_data_N2_Kanji[[Sr. no.]:[Lecture_no]],3,0)</f>
        <v>#N/A</v>
      </c>
      <c r="E970" s="87" t="e">
        <f>VLOOKUP(Final_manabou_kanji_select[[#This Row],[Kanji no.]],Final_manabou_kanji[[Sr. no.]:[Meaning]],3,0)</f>
        <v>#N/A</v>
      </c>
      <c r="F970" s="32" t="e">
        <f>VLOOKUP(Final_manabou_kanji_select[[#This Row],[Kanji no.]],Final_manabou_kanji[[Sr. no.]:[Meaning]],4,0)</f>
        <v>#N/A</v>
      </c>
      <c r="G970" s="87" t="e">
        <f>VLOOKUP(Final_manabou_kanji_select[[#This Row],[Kanji no.]],Final_manabou_kanji[[Sr. no.]:[Meaning]],5,0)</f>
        <v>#N/A</v>
      </c>
      <c r="H970" t="e">
        <f>VLOOKUP(Final_manabou_kanji_select[[#This Row],[Kanji no.]],Final_manabou_kanji[[Sr. no.]:[Meaning]],7,0)</f>
        <v>#N/A</v>
      </c>
      <c r="I970" t="e">
        <f>VLOOKUP(Final_manabou_kanji_select[[#This Row],[Kanji no.]],Final_manabou_kanji[[Sr. no.]:[Meaning]],8,0)</f>
        <v>#N/A</v>
      </c>
    </row>
    <row r="971" spans="2:9" ht="14.25" customHeight="1" x14ac:dyDescent="0.3">
      <c r="B971" s="37">
        <f>ROW()-ROW(Final_manabou_kanji_select[#Headers])</f>
        <v>969</v>
      </c>
      <c r="C97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1" s="87" t="e">
        <f>VLOOKUP(Final_manabou_kanji_select[[#This Row],[Kanji no.]],Raw_data_N2_Kanji[[Sr. no.]:[Lecture_no]],3,0)</f>
        <v>#N/A</v>
      </c>
      <c r="E971" s="87" t="e">
        <f>VLOOKUP(Final_manabou_kanji_select[[#This Row],[Kanji no.]],Final_manabou_kanji[[Sr. no.]:[Meaning]],3,0)</f>
        <v>#N/A</v>
      </c>
      <c r="F971" s="32" t="e">
        <f>VLOOKUP(Final_manabou_kanji_select[[#This Row],[Kanji no.]],Final_manabou_kanji[[Sr. no.]:[Meaning]],4,0)</f>
        <v>#N/A</v>
      </c>
      <c r="G971" s="87" t="e">
        <f>VLOOKUP(Final_manabou_kanji_select[[#This Row],[Kanji no.]],Final_manabou_kanji[[Sr. no.]:[Meaning]],5,0)</f>
        <v>#N/A</v>
      </c>
      <c r="H971" t="e">
        <f>VLOOKUP(Final_manabou_kanji_select[[#This Row],[Kanji no.]],Final_manabou_kanji[[Sr. no.]:[Meaning]],7,0)</f>
        <v>#N/A</v>
      </c>
      <c r="I971" t="e">
        <f>VLOOKUP(Final_manabou_kanji_select[[#This Row],[Kanji no.]],Final_manabou_kanji[[Sr. no.]:[Meaning]],8,0)</f>
        <v>#N/A</v>
      </c>
    </row>
    <row r="972" spans="2:9" ht="14.25" customHeight="1" x14ac:dyDescent="0.3">
      <c r="B972" s="37">
        <f>ROW()-ROW(Final_manabou_kanji_select[#Headers])</f>
        <v>970</v>
      </c>
      <c r="C97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2" s="87" t="e">
        <f>VLOOKUP(Final_manabou_kanji_select[[#This Row],[Kanji no.]],Raw_data_N2_Kanji[[Sr. no.]:[Lecture_no]],3,0)</f>
        <v>#N/A</v>
      </c>
      <c r="E972" s="87" t="e">
        <f>VLOOKUP(Final_manabou_kanji_select[[#This Row],[Kanji no.]],Final_manabou_kanji[[Sr. no.]:[Meaning]],3,0)</f>
        <v>#N/A</v>
      </c>
      <c r="F972" s="32" t="e">
        <f>VLOOKUP(Final_manabou_kanji_select[[#This Row],[Kanji no.]],Final_manabou_kanji[[Sr. no.]:[Meaning]],4,0)</f>
        <v>#N/A</v>
      </c>
      <c r="G972" s="87" t="e">
        <f>VLOOKUP(Final_manabou_kanji_select[[#This Row],[Kanji no.]],Final_manabou_kanji[[Sr. no.]:[Meaning]],5,0)</f>
        <v>#N/A</v>
      </c>
      <c r="H972" t="e">
        <f>VLOOKUP(Final_manabou_kanji_select[[#This Row],[Kanji no.]],Final_manabou_kanji[[Sr. no.]:[Meaning]],7,0)</f>
        <v>#N/A</v>
      </c>
      <c r="I972" t="e">
        <f>VLOOKUP(Final_manabou_kanji_select[[#This Row],[Kanji no.]],Final_manabou_kanji[[Sr. no.]:[Meaning]],8,0)</f>
        <v>#N/A</v>
      </c>
    </row>
    <row r="973" spans="2:9" ht="14.25" customHeight="1" x14ac:dyDescent="0.3">
      <c r="B973" s="37">
        <f>ROW()-ROW(Final_manabou_kanji_select[#Headers])</f>
        <v>971</v>
      </c>
      <c r="C97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3" s="87" t="e">
        <f>VLOOKUP(Final_manabou_kanji_select[[#This Row],[Kanji no.]],Raw_data_N2_Kanji[[Sr. no.]:[Lecture_no]],3,0)</f>
        <v>#N/A</v>
      </c>
      <c r="E973" s="87" t="e">
        <f>VLOOKUP(Final_manabou_kanji_select[[#This Row],[Kanji no.]],Final_manabou_kanji[[Sr. no.]:[Meaning]],3,0)</f>
        <v>#N/A</v>
      </c>
      <c r="F973" s="32" t="e">
        <f>VLOOKUP(Final_manabou_kanji_select[[#This Row],[Kanji no.]],Final_manabou_kanji[[Sr. no.]:[Meaning]],4,0)</f>
        <v>#N/A</v>
      </c>
      <c r="G973" s="87" t="e">
        <f>VLOOKUP(Final_manabou_kanji_select[[#This Row],[Kanji no.]],Final_manabou_kanji[[Sr. no.]:[Meaning]],5,0)</f>
        <v>#N/A</v>
      </c>
      <c r="H973" t="e">
        <f>VLOOKUP(Final_manabou_kanji_select[[#This Row],[Kanji no.]],Final_manabou_kanji[[Sr. no.]:[Meaning]],7,0)</f>
        <v>#N/A</v>
      </c>
      <c r="I973" t="e">
        <f>VLOOKUP(Final_manabou_kanji_select[[#This Row],[Kanji no.]],Final_manabou_kanji[[Sr. no.]:[Meaning]],8,0)</f>
        <v>#N/A</v>
      </c>
    </row>
    <row r="974" spans="2:9" ht="14.25" customHeight="1" x14ac:dyDescent="0.3">
      <c r="B974" s="37">
        <f>ROW()-ROW(Final_manabou_kanji_select[#Headers])</f>
        <v>972</v>
      </c>
      <c r="C97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4" s="87" t="e">
        <f>VLOOKUP(Final_manabou_kanji_select[[#This Row],[Kanji no.]],Raw_data_N2_Kanji[[Sr. no.]:[Lecture_no]],3,0)</f>
        <v>#N/A</v>
      </c>
      <c r="E974" s="87" t="e">
        <f>VLOOKUP(Final_manabou_kanji_select[[#This Row],[Kanji no.]],Final_manabou_kanji[[Sr. no.]:[Meaning]],3,0)</f>
        <v>#N/A</v>
      </c>
      <c r="F974" s="32" t="e">
        <f>VLOOKUP(Final_manabou_kanji_select[[#This Row],[Kanji no.]],Final_manabou_kanji[[Sr. no.]:[Meaning]],4,0)</f>
        <v>#N/A</v>
      </c>
      <c r="G974" s="87" t="e">
        <f>VLOOKUP(Final_manabou_kanji_select[[#This Row],[Kanji no.]],Final_manabou_kanji[[Sr. no.]:[Meaning]],5,0)</f>
        <v>#N/A</v>
      </c>
      <c r="H974" t="e">
        <f>VLOOKUP(Final_manabou_kanji_select[[#This Row],[Kanji no.]],Final_manabou_kanji[[Sr. no.]:[Meaning]],7,0)</f>
        <v>#N/A</v>
      </c>
      <c r="I974" t="e">
        <f>VLOOKUP(Final_manabou_kanji_select[[#This Row],[Kanji no.]],Final_manabou_kanji[[Sr. no.]:[Meaning]],8,0)</f>
        <v>#N/A</v>
      </c>
    </row>
    <row r="975" spans="2:9" ht="14.25" customHeight="1" x14ac:dyDescent="0.3">
      <c r="B975" s="37">
        <f>ROW()-ROW(Final_manabou_kanji_select[#Headers])</f>
        <v>973</v>
      </c>
      <c r="C97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5" s="87" t="e">
        <f>VLOOKUP(Final_manabou_kanji_select[[#This Row],[Kanji no.]],Raw_data_N2_Kanji[[Sr. no.]:[Lecture_no]],3,0)</f>
        <v>#N/A</v>
      </c>
      <c r="E975" s="87" t="e">
        <f>VLOOKUP(Final_manabou_kanji_select[[#This Row],[Kanji no.]],Final_manabou_kanji[[Sr. no.]:[Meaning]],3,0)</f>
        <v>#N/A</v>
      </c>
      <c r="F975" s="32" t="e">
        <f>VLOOKUP(Final_manabou_kanji_select[[#This Row],[Kanji no.]],Final_manabou_kanji[[Sr. no.]:[Meaning]],4,0)</f>
        <v>#N/A</v>
      </c>
      <c r="G975" s="87" t="e">
        <f>VLOOKUP(Final_manabou_kanji_select[[#This Row],[Kanji no.]],Final_manabou_kanji[[Sr. no.]:[Meaning]],5,0)</f>
        <v>#N/A</v>
      </c>
      <c r="H975" t="e">
        <f>VLOOKUP(Final_manabou_kanji_select[[#This Row],[Kanji no.]],Final_manabou_kanji[[Sr. no.]:[Meaning]],7,0)</f>
        <v>#N/A</v>
      </c>
      <c r="I975" t="e">
        <f>VLOOKUP(Final_manabou_kanji_select[[#This Row],[Kanji no.]],Final_manabou_kanji[[Sr. no.]:[Meaning]],8,0)</f>
        <v>#N/A</v>
      </c>
    </row>
    <row r="976" spans="2:9" ht="14.25" customHeight="1" x14ac:dyDescent="0.3">
      <c r="B976" s="37">
        <f>ROW()-ROW(Final_manabou_kanji_select[#Headers])</f>
        <v>974</v>
      </c>
      <c r="C97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6" s="87" t="e">
        <f>VLOOKUP(Final_manabou_kanji_select[[#This Row],[Kanji no.]],Raw_data_N2_Kanji[[Sr. no.]:[Lecture_no]],3,0)</f>
        <v>#N/A</v>
      </c>
      <c r="E976" s="87" t="e">
        <f>VLOOKUP(Final_manabou_kanji_select[[#This Row],[Kanji no.]],Final_manabou_kanji[[Sr. no.]:[Meaning]],3,0)</f>
        <v>#N/A</v>
      </c>
      <c r="F976" s="32" t="e">
        <f>VLOOKUP(Final_manabou_kanji_select[[#This Row],[Kanji no.]],Final_manabou_kanji[[Sr. no.]:[Meaning]],4,0)</f>
        <v>#N/A</v>
      </c>
      <c r="G976" s="87" t="e">
        <f>VLOOKUP(Final_manabou_kanji_select[[#This Row],[Kanji no.]],Final_manabou_kanji[[Sr. no.]:[Meaning]],5,0)</f>
        <v>#N/A</v>
      </c>
      <c r="H976" t="e">
        <f>VLOOKUP(Final_manabou_kanji_select[[#This Row],[Kanji no.]],Final_manabou_kanji[[Sr. no.]:[Meaning]],7,0)</f>
        <v>#N/A</v>
      </c>
      <c r="I976" t="e">
        <f>VLOOKUP(Final_manabou_kanji_select[[#This Row],[Kanji no.]],Final_manabou_kanji[[Sr. no.]:[Meaning]],8,0)</f>
        <v>#N/A</v>
      </c>
    </row>
    <row r="977" spans="2:9" ht="14.25" customHeight="1" x14ac:dyDescent="0.3">
      <c r="B977" s="37">
        <f>ROW()-ROW(Final_manabou_kanji_select[#Headers])</f>
        <v>975</v>
      </c>
      <c r="C97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7" s="87" t="e">
        <f>VLOOKUP(Final_manabou_kanji_select[[#This Row],[Kanji no.]],Raw_data_N2_Kanji[[Sr. no.]:[Lecture_no]],3,0)</f>
        <v>#N/A</v>
      </c>
      <c r="E977" s="87" t="e">
        <f>VLOOKUP(Final_manabou_kanji_select[[#This Row],[Kanji no.]],Final_manabou_kanji[[Sr. no.]:[Meaning]],3,0)</f>
        <v>#N/A</v>
      </c>
      <c r="F977" s="32" t="e">
        <f>VLOOKUP(Final_manabou_kanji_select[[#This Row],[Kanji no.]],Final_manabou_kanji[[Sr. no.]:[Meaning]],4,0)</f>
        <v>#N/A</v>
      </c>
      <c r="G977" s="87" t="e">
        <f>VLOOKUP(Final_manabou_kanji_select[[#This Row],[Kanji no.]],Final_manabou_kanji[[Sr. no.]:[Meaning]],5,0)</f>
        <v>#N/A</v>
      </c>
      <c r="H977" t="e">
        <f>VLOOKUP(Final_manabou_kanji_select[[#This Row],[Kanji no.]],Final_manabou_kanji[[Sr. no.]:[Meaning]],7,0)</f>
        <v>#N/A</v>
      </c>
      <c r="I977" t="e">
        <f>VLOOKUP(Final_manabou_kanji_select[[#This Row],[Kanji no.]],Final_manabou_kanji[[Sr. no.]:[Meaning]],8,0)</f>
        <v>#N/A</v>
      </c>
    </row>
    <row r="978" spans="2:9" ht="14.25" customHeight="1" x14ac:dyDescent="0.3">
      <c r="B978" s="37">
        <f>ROW()-ROW(Final_manabou_kanji_select[#Headers])</f>
        <v>976</v>
      </c>
      <c r="C97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8" s="87" t="e">
        <f>VLOOKUP(Final_manabou_kanji_select[[#This Row],[Kanji no.]],Raw_data_N2_Kanji[[Sr. no.]:[Lecture_no]],3,0)</f>
        <v>#N/A</v>
      </c>
      <c r="E978" s="87" t="e">
        <f>VLOOKUP(Final_manabou_kanji_select[[#This Row],[Kanji no.]],Final_manabou_kanji[[Sr. no.]:[Meaning]],3,0)</f>
        <v>#N/A</v>
      </c>
      <c r="F978" s="32" t="e">
        <f>VLOOKUP(Final_manabou_kanji_select[[#This Row],[Kanji no.]],Final_manabou_kanji[[Sr. no.]:[Meaning]],4,0)</f>
        <v>#N/A</v>
      </c>
      <c r="G978" s="87" t="e">
        <f>VLOOKUP(Final_manabou_kanji_select[[#This Row],[Kanji no.]],Final_manabou_kanji[[Sr. no.]:[Meaning]],5,0)</f>
        <v>#N/A</v>
      </c>
      <c r="H978" t="e">
        <f>VLOOKUP(Final_manabou_kanji_select[[#This Row],[Kanji no.]],Final_manabou_kanji[[Sr. no.]:[Meaning]],7,0)</f>
        <v>#N/A</v>
      </c>
      <c r="I978" t="e">
        <f>VLOOKUP(Final_manabou_kanji_select[[#This Row],[Kanji no.]],Final_manabou_kanji[[Sr. no.]:[Meaning]],8,0)</f>
        <v>#N/A</v>
      </c>
    </row>
    <row r="979" spans="2:9" ht="14.25" customHeight="1" x14ac:dyDescent="0.3">
      <c r="B979" s="37">
        <f>ROW()-ROW(Final_manabou_kanji_select[#Headers])</f>
        <v>977</v>
      </c>
      <c r="C97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79" s="87" t="e">
        <f>VLOOKUP(Final_manabou_kanji_select[[#This Row],[Kanji no.]],Raw_data_N2_Kanji[[Sr. no.]:[Lecture_no]],3,0)</f>
        <v>#N/A</v>
      </c>
      <c r="E979" s="87" t="e">
        <f>VLOOKUP(Final_manabou_kanji_select[[#This Row],[Kanji no.]],Final_manabou_kanji[[Sr. no.]:[Meaning]],3,0)</f>
        <v>#N/A</v>
      </c>
      <c r="F979" s="32" t="e">
        <f>VLOOKUP(Final_manabou_kanji_select[[#This Row],[Kanji no.]],Final_manabou_kanji[[Sr. no.]:[Meaning]],4,0)</f>
        <v>#N/A</v>
      </c>
      <c r="G979" s="87" t="e">
        <f>VLOOKUP(Final_manabou_kanji_select[[#This Row],[Kanji no.]],Final_manabou_kanji[[Sr. no.]:[Meaning]],5,0)</f>
        <v>#N/A</v>
      </c>
      <c r="H979" t="e">
        <f>VLOOKUP(Final_manabou_kanji_select[[#This Row],[Kanji no.]],Final_manabou_kanji[[Sr. no.]:[Meaning]],7,0)</f>
        <v>#N/A</v>
      </c>
      <c r="I979" t="e">
        <f>VLOOKUP(Final_manabou_kanji_select[[#This Row],[Kanji no.]],Final_manabou_kanji[[Sr. no.]:[Meaning]],8,0)</f>
        <v>#N/A</v>
      </c>
    </row>
    <row r="980" spans="2:9" ht="14.25" customHeight="1" x14ac:dyDescent="0.3">
      <c r="B980" s="37">
        <f>ROW()-ROW(Final_manabou_kanji_select[#Headers])</f>
        <v>978</v>
      </c>
      <c r="C98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0" s="87" t="e">
        <f>VLOOKUP(Final_manabou_kanji_select[[#This Row],[Kanji no.]],Raw_data_N2_Kanji[[Sr. no.]:[Lecture_no]],3,0)</f>
        <v>#N/A</v>
      </c>
      <c r="E980" s="87" t="e">
        <f>VLOOKUP(Final_manabou_kanji_select[[#This Row],[Kanji no.]],Final_manabou_kanji[[Sr. no.]:[Meaning]],3,0)</f>
        <v>#N/A</v>
      </c>
      <c r="F980" s="32" t="e">
        <f>VLOOKUP(Final_manabou_kanji_select[[#This Row],[Kanji no.]],Final_manabou_kanji[[Sr. no.]:[Meaning]],4,0)</f>
        <v>#N/A</v>
      </c>
      <c r="G980" s="87" t="e">
        <f>VLOOKUP(Final_manabou_kanji_select[[#This Row],[Kanji no.]],Final_manabou_kanji[[Sr. no.]:[Meaning]],5,0)</f>
        <v>#N/A</v>
      </c>
      <c r="H980" t="e">
        <f>VLOOKUP(Final_manabou_kanji_select[[#This Row],[Kanji no.]],Final_manabou_kanji[[Sr. no.]:[Meaning]],7,0)</f>
        <v>#N/A</v>
      </c>
      <c r="I980" t="e">
        <f>VLOOKUP(Final_manabou_kanji_select[[#This Row],[Kanji no.]],Final_manabou_kanji[[Sr. no.]:[Meaning]],8,0)</f>
        <v>#N/A</v>
      </c>
    </row>
    <row r="981" spans="2:9" ht="14.25" customHeight="1" x14ac:dyDescent="0.3">
      <c r="B981" s="37">
        <f>ROW()-ROW(Final_manabou_kanji_select[#Headers])</f>
        <v>979</v>
      </c>
      <c r="C98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1" s="87" t="e">
        <f>VLOOKUP(Final_manabou_kanji_select[[#This Row],[Kanji no.]],Raw_data_N2_Kanji[[Sr. no.]:[Lecture_no]],3,0)</f>
        <v>#N/A</v>
      </c>
      <c r="E981" s="87" t="e">
        <f>VLOOKUP(Final_manabou_kanji_select[[#This Row],[Kanji no.]],Final_manabou_kanji[[Sr. no.]:[Meaning]],3,0)</f>
        <v>#N/A</v>
      </c>
      <c r="F981" s="32" t="e">
        <f>VLOOKUP(Final_manabou_kanji_select[[#This Row],[Kanji no.]],Final_manabou_kanji[[Sr. no.]:[Meaning]],4,0)</f>
        <v>#N/A</v>
      </c>
      <c r="G981" s="87" t="e">
        <f>VLOOKUP(Final_manabou_kanji_select[[#This Row],[Kanji no.]],Final_manabou_kanji[[Sr. no.]:[Meaning]],5,0)</f>
        <v>#N/A</v>
      </c>
      <c r="H981" t="e">
        <f>VLOOKUP(Final_manabou_kanji_select[[#This Row],[Kanji no.]],Final_manabou_kanji[[Sr. no.]:[Meaning]],7,0)</f>
        <v>#N/A</v>
      </c>
      <c r="I981" t="e">
        <f>VLOOKUP(Final_manabou_kanji_select[[#This Row],[Kanji no.]],Final_manabou_kanji[[Sr. no.]:[Meaning]],8,0)</f>
        <v>#N/A</v>
      </c>
    </row>
    <row r="982" spans="2:9" ht="14.25" customHeight="1" x14ac:dyDescent="0.3">
      <c r="B982" s="37">
        <f>ROW()-ROW(Final_manabou_kanji_select[#Headers])</f>
        <v>980</v>
      </c>
      <c r="C982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2" s="87" t="e">
        <f>VLOOKUP(Final_manabou_kanji_select[[#This Row],[Kanji no.]],Raw_data_N2_Kanji[[Sr. no.]:[Lecture_no]],3,0)</f>
        <v>#N/A</v>
      </c>
      <c r="E982" s="87" t="e">
        <f>VLOOKUP(Final_manabou_kanji_select[[#This Row],[Kanji no.]],Final_manabou_kanji[[Sr. no.]:[Meaning]],3,0)</f>
        <v>#N/A</v>
      </c>
      <c r="F982" s="32" t="e">
        <f>VLOOKUP(Final_manabou_kanji_select[[#This Row],[Kanji no.]],Final_manabou_kanji[[Sr. no.]:[Meaning]],4,0)</f>
        <v>#N/A</v>
      </c>
      <c r="G982" s="87" t="e">
        <f>VLOOKUP(Final_manabou_kanji_select[[#This Row],[Kanji no.]],Final_manabou_kanji[[Sr. no.]:[Meaning]],5,0)</f>
        <v>#N/A</v>
      </c>
      <c r="H982" t="e">
        <f>VLOOKUP(Final_manabou_kanji_select[[#This Row],[Kanji no.]],Final_manabou_kanji[[Sr. no.]:[Meaning]],7,0)</f>
        <v>#N/A</v>
      </c>
      <c r="I982" t="e">
        <f>VLOOKUP(Final_manabou_kanji_select[[#This Row],[Kanji no.]],Final_manabou_kanji[[Sr. no.]:[Meaning]],8,0)</f>
        <v>#N/A</v>
      </c>
    </row>
    <row r="983" spans="2:9" ht="14.25" customHeight="1" x14ac:dyDescent="0.3">
      <c r="B983" s="37">
        <f>ROW()-ROW(Final_manabou_kanji_select[#Headers])</f>
        <v>981</v>
      </c>
      <c r="C983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3" s="87" t="e">
        <f>VLOOKUP(Final_manabou_kanji_select[[#This Row],[Kanji no.]],Raw_data_N2_Kanji[[Sr. no.]:[Lecture_no]],3,0)</f>
        <v>#N/A</v>
      </c>
      <c r="E983" s="87" t="e">
        <f>VLOOKUP(Final_manabou_kanji_select[[#This Row],[Kanji no.]],Final_manabou_kanji[[Sr. no.]:[Meaning]],3,0)</f>
        <v>#N/A</v>
      </c>
      <c r="F983" s="32" t="e">
        <f>VLOOKUP(Final_manabou_kanji_select[[#This Row],[Kanji no.]],Final_manabou_kanji[[Sr. no.]:[Meaning]],4,0)</f>
        <v>#N/A</v>
      </c>
      <c r="G983" s="87" t="e">
        <f>VLOOKUP(Final_manabou_kanji_select[[#This Row],[Kanji no.]],Final_manabou_kanji[[Sr. no.]:[Meaning]],5,0)</f>
        <v>#N/A</v>
      </c>
      <c r="H983" t="e">
        <f>VLOOKUP(Final_manabou_kanji_select[[#This Row],[Kanji no.]],Final_manabou_kanji[[Sr. no.]:[Meaning]],7,0)</f>
        <v>#N/A</v>
      </c>
      <c r="I983" t="e">
        <f>VLOOKUP(Final_manabou_kanji_select[[#This Row],[Kanji no.]],Final_manabou_kanji[[Sr. no.]:[Meaning]],8,0)</f>
        <v>#N/A</v>
      </c>
    </row>
    <row r="984" spans="2:9" ht="14.25" customHeight="1" x14ac:dyDescent="0.3">
      <c r="B984" s="37">
        <f>ROW()-ROW(Final_manabou_kanji_select[#Headers])</f>
        <v>982</v>
      </c>
      <c r="C984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4" s="87" t="e">
        <f>VLOOKUP(Final_manabou_kanji_select[[#This Row],[Kanji no.]],Raw_data_N2_Kanji[[Sr. no.]:[Lecture_no]],3,0)</f>
        <v>#N/A</v>
      </c>
      <c r="E984" s="87" t="e">
        <f>VLOOKUP(Final_manabou_kanji_select[[#This Row],[Kanji no.]],Final_manabou_kanji[[Sr. no.]:[Meaning]],3,0)</f>
        <v>#N/A</v>
      </c>
      <c r="F984" s="32" t="e">
        <f>VLOOKUP(Final_manabou_kanji_select[[#This Row],[Kanji no.]],Final_manabou_kanji[[Sr. no.]:[Meaning]],4,0)</f>
        <v>#N/A</v>
      </c>
      <c r="G984" s="87" t="e">
        <f>VLOOKUP(Final_manabou_kanji_select[[#This Row],[Kanji no.]],Final_manabou_kanji[[Sr. no.]:[Meaning]],5,0)</f>
        <v>#N/A</v>
      </c>
      <c r="H984" t="e">
        <f>VLOOKUP(Final_manabou_kanji_select[[#This Row],[Kanji no.]],Final_manabou_kanji[[Sr. no.]:[Meaning]],7,0)</f>
        <v>#N/A</v>
      </c>
      <c r="I984" t="e">
        <f>VLOOKUP(Final_manabou_kanji_select[[#This Row],[Kanji no.]],Final_manabou_kanji[[Sr. no.]:[Meaning]],8,0)</f>
        <v>#N/A</v>
      </c>
    </row>
    <row r="985" spans="2:9" ht="14.25" customHeight="1" x14ac:dyDescent="0.3">
      <c r="B985" s="37">
        <f>ROW()-ROW(Final_manabou_kanji_select[#Headers])</f>
        <v>983</v>
      </c>
      <c r="C985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5" s="87" t="e">
        <f>VLOOKUP(Final_manabou_kanji_select[[#This Row],[Kanji no.]],Raw_data_N2_Kanji[[Sr. no.]:[Lecture_no]],3,0)</f>
        <v>#N/A</v>
      </c>
      <c r="E985" s="87" t="e">
        <f>VLOOKUP(Final_manabou_kanji_select[[#This Row],[Kanji no.]],Final_manabou_kanji[[Sr. no.]:[Meaning]],3,0)</f>
        <v>#N/A</v>
      </c>
      <c r="F985" s="32" t="e">
        <f>VLOOKUP(Final_manabou_kanji_select[[#This Row],[Kanji no.]],Final_manabou_kanji[[Sr. no.]:[Meaning]],4,0)</f>
        <v>#N/A</v>
      </c>
      <c r="G985" s="87" t="e">
        <f>VLOOKUP(Final_manabou_kanji_select[[#This Row],[Kanji no.]],Final_manabou_kanji[[Sr. no.]:[Meaning]],5,0)</f>
        <v>#N/A</v>
      </c>
      <c r="H985" t="e">
        <f>VLOOKUP(Final_manabou_kanji_select[[#This Row],[Kanji no.]],Final_manabou_kanji[[Sr. no.]:[Meaning]],7,0)</f>
        <v>#N/A</v>
      </c>
      <c r="I985" t="e">
        <f>VLOOKUP(Final_manabou_kanji_select[[#This Row],[Kanji no.]],Final_manabou_kanji[[Sr. no.]:[Meaning]],8,0)</f>
        <v>#N/A</v>
      </c>
    </row>
    <row r="986" spans="2:9" ht="14.25" customHeight="1" x14ac:dyDescent="0.3">
      <c r="B986" s="37">
        <f>ROW()-ROW(Final_manabou_kanji_select[#Headers])</f>
        <v>984</v>
      </c>
      <c r="C986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6" s="87" t="e">
        <f>VLOOKUP(Final_manabou_kanji_select[[#This Row],[Kanji no.]],Raw_data_N2_Kanji[[Sr. no.]:[Lecture_no]],3,0)</f>
        <v>#N/A</v>
      </c>
      <c r="E986" s="87" t="e">
        <f>VLOOKUP(Final_manabou_kanji_select[[#This Row],[Kanji no.]],Final_manabou_kanji[[Sr. no.]:[Meaning]],3,0)</f>
        <v>#N/A</v>
      </c>
      <c r="F986" s="32" t="e">
        <f>VLOOKUP(Final_manabou_kanji_select[[#This Row],[Kanji no.]],Final_manabou_kanji[[Sr. no.]:[Meaning]],4,0)</f>
        <v>#N/A</v>
      </c>
      <c r="G986" s="87" t="e">
        <f>VLOOKUP(Final_manabou_kanji_select[[#This Row],[Kanji no.]],Final_manabou_kanji[[Sr. no.]:[Meaning]],5,0)</f>
        <v>#N/A</v>
      </c>
      <c r="H986" t="e">
        <f>VLOOKUP(Final_manabou_kanji_select[[#This Row],[Kanji no.]],Final_manabou_kanji[[Sr. no.]:[Meaning]],7,0)</f>
        <v>#N/A</v>
      </c>
      <c r="I986" t="e">
        <f>VLOOKUP(Final_manabou_kanji_select[[#This Row],[Kanji no.]],Final_manabou_kanji[[Sr. no.]:[Meaning]],8,0)</f>
        <v>#N/A</v>
      </c>
    </row>
    <row r="987" spans="2:9" ht="14.25" customHeight="1" x14ac:dyDescent="0.3">
      <c r="B987" s="37">
        <f>ROW()-ROW(Final_manabou_kanji_select[#Headers])</f>
        <v>985</v>
      </c>
      <c r="C987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7" s="87" t="e">
        <f>VLOOKUP(Final_manabou_kanji_select[[#This Row],[Kanji no.]],Raw_data_N2_Kanji[[Sr. no.]:[Lecture_no]],3,0)</f>
        <v>#N/A</v>
      </c>
      <c r="E987" s="87" t="e">
        <f>VLOOKUP(Final_manabou_kanji_select[[#This Row],[Kanji no.]],Final_manabou_kanji[[Sr. no.]:[Meaning]],3,0)</f>
        <v>#N/A</v>
      </c>
      <c r="F987" s="32" t="e">
        <f>VLOOKUP(Final_manabou_kanji_select[[#This Row],[Kanji no.]],Final_manabou_kanji[[Sr. no.]:[Meaning]],4,0)</f>
        <v>#N/A</v>
      </c>
      <c r="G987" s="87" t="e">
        <f>VLOOKUP(Final_manabou_kanji_select[[#This Row],[Kanji no.]],Final_manabou_kanji[[Sr. no.]:[Meaning]],5,0)</f>
        <v>#N/A</v>
      </c>
      <c r="H987" t="e">
        <f>VLOOKUP(Final_manabou_kanji_select[[#This Row],[Kanji no.]],Final_manabou_kanji[[Sr. no.]:[Meaning]],7,0)</f>
        <v>#N/A</v>
      </c>
      <c r="I987" t="e">
        <f>VLOOKUP(Final_manabou_kanji_select[[#This Row],[Kanji no.]],Final_manabou_kanji[[Sr. no.]:[Meaning]],8,0)</f>
        <v>#N/A</v>
      </c>
    </row>
    <row r="988" spans="2:9" ht="14.25" customHeight="1" x14ac:dyDescent="0.3">
      <c r="B988" s="37">
        <f>ROW()-ROW(Final_manabou_kanji_select[#Headers])</f>
        <v>986</v>
      </c>
      <c r="C988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8" s="87" t="e">
        <f>VLOOKUP(Final_manabou_kanji_select[[#This Row],[Kanji no.]],Raw_data_N2_Kanji[[Sr. no.]:[Lecture_no]],3,0)</f>
        <v>#N/A</v>
      </c>
      <c r="E988" s="87" t="e">
        <f>VLOOKUP(Final_manabou_kanji_select[[#This Row],[Kanji no.]],Final_manabou_kanji[[Sr. no.]:[Meaning]],3,0)</f>
        <v>#N/A</v>
      </c>
      <c r="F988" s="32" t="e">
        <f>VLOOKUP(Final_manabou_kanji_select[[#This Row],[Kanji no.]],Final_manabou_kanji[[Sr. no.]:[Meaning]],4,0)</f>
        <v>#N/A</v>
      </c>
      <c r="G988" s="87" t="e">
        <f>VLOOKUP(Final_manabou_kanji_select[[#This Row],[Kanji no.]],Final_manabou_kanji[[Sr. no.]:[Meaning]],5,0)</f>
        <v>#N/A</v>
      </c>
      <c r="H988" t="e">
        <f>VLOOKUP(Final_manabou_kanji_select[[#This Row],[Kanji no.]],Final_manabou_kanji[[Sr. no.]:[Meaning]],7,0)</f>
        <v>#N/A</v>
      </c>
      <c r="I988" t="e">
        <f>VLOOKUP(Final_manabou_kanji_select[[#This Row],[Kanji no.]],Final_manabou_kanji[[Sr. no.]:[Meaning]],8,0)</f>
        <v>#N/A</v>
      </c>
    </row>
    <row r="989" spans="2:9" ht="14.25" customHeight="1" x14ac:dyDescent="0.3">
      <c r="B989" s="37">
        <f>ROW()-ROW(Final_manabou_kanji_select[#Headers])</f>
        <v>987</v>
      </c>
      <c r="C989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89" s="87" t="e">
        <f>VLOOKUP(Final_manabou_kanji_select[[#This Row],[Kanji no.]],Raw_data_N2_Kanji[[Sr. no.]:[Lecture_no]],3,0)</f>
        <v>#N/A</v>
      </c>
      <c r="E989" s="87" t="e">
        <f>VLOOKUP(Final_manabou_kanji_select[[#This Row],[Kanji no.]],Final_manabou_kanji[[Sr. no.]:[Meaning]],3,0)</f>
        <v>#N/A</v>
      </c>
      <c r="F989" s="32" t="e">
        <f>VLOOKUP(Final_manabou_kanji_select[[#This Row],[Kanji no.]],Final_manabou_kanji[[Sr. no.]:[Meaning]],4,0)</f>
        <v>#N/A</v>
      </c>
      <c r="G989" s="87" t="e">
        <f>VLOOKUP(Final_manabou_kanji_select[[#This Row],[Kanji no.]],Final_manabou_kanji[[Sr. no.]:[Meaning]],5,0)</f>
        <v>#N/A</v>
      </c>
      <c r="H989" t="e">
        <f>VLOOKUP(Final_manabou_kanji_select[[#This Row],[Kanji no.]],Final_manabou_kanji[[Sr. no.]:[Meaning]],7,0)</f>
        <v>#N/A</v>
      </c>
      <c r="I989" t="e">
        <f>VLOOKUP(Final_manabou_kanji_select[[#This Row],[Kanji no.]],Final_manabou_kanji[[Sr. no.]:[Meaning]],8,0)</f>
        <v>#N/A</v>
      </c>
    </row>
    <row r="990" spans="2:9" ht="14.25" customHeight="1" x14ac:dyDescent="0.3">
      <c r="B990" s="37">
        <f>ROW()-ROW(Final_manabou_kanji_select[#Headers])</f>
        <v>988</v>
      </c>
      <c r="C990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90" s="87" t="e">
        <f>VLOOKUP(Final_manabou_kanji_select[[#This Row],[Kanji no.]],Raw_data_N2_Kanji[[Sr. no.]:[Lecture_no]],3,0)</f>
        <v>#N/A</v>
      </c>
      <c r="E990" s="87" t="e">
        <f>VLOOKUP(Final_manabou_kanji_select[[#This Row],[Kanji no.]],Final_manabou_kanji[[Sr. no.]:[Meaning]],3,0)</f>
        <v>#N/A</v>
      </c>
      <c r="F990" s="32" t="e">
        <f>VLOOKUP(Final_manabou_kanji_select[[#This Row],[Kanji no.]],Final_manabou_kanji[[Sr. no.]:[Meaning]],4,0)</f>
        <v>#N/A</v>
      </c>
      <c r="G990" s="87" t="e">
        <f>VLOOKUP(Final_manabou_kanji_select[[#This Row],[Kanji no.]],Final_manabou_kanji[[Sr. no.]:[Meaning]],5,0)</f>
        <v>#N/A</v>
      </c>
      <c r="H990" t="e">
        <f>VLOOKUP(Final_manabou_kanji_select[[#This Row],[Kanji no.]],Final_manabou_kanji[[Sr. no.]:[Meaning]],7,0)</f>
        <v>#N/A</v>
      </c>
      <c r="I990" t="e">
        <f>VLOOKUP(Final_manabou_kanji_select[[#This Row],[Kanji no.]],Final_manabou_kanji[[Sr. no.]:[Meaning]],8,0)</f>
        <v>#N/A</v>
      </c>
    </row>
    <row r="991" spans="2:9" ht="14.25" customHeight="1" x14ac:dyDescent="0.3">
      <c r="B991" s="37">
        <f>ROW()-ROW(Final_manabou_kanji_select[#Headers])</f>
        <v>989</v>
      </c>
      <c r="C991" s="87" t="e">
        <f>IF($A$1="",
VLOOKUP(Final_manabou_kanji_select[[#This Row],[Sr no.]],Raw_data_N2_Kanji[[No_marking]:[Sr. No.3]],5,0),
VLOOKUP(VALUE(Final_manabou_kanji_select[[#This Row],[Sr no.]]),Raw_data_N2_Kanji[[Marking_sr]:[Sr. No.3]],2,0))</f>
        <v>#N/A</v>
      </c>
      <c r="D991" s="87" t="e">
        <f>VLOOKUP(Final_manabou_kanji_select[[#This Row],[Kanji no.]],Raw_data_N2_Kanji[[Sr. no.]:[Lecture_no]],3,0)</f>
        <v>#N/A</v>
      </c>
      <c r="E991" s="87" t="e">
        <f>VLOOKUP(Final_manabou_kanji_select[[#This Row],[Kanji no.]],Final_manabou_kanji[[Sr. no.]:[Meaning]],3,0)</f>
        <v>#N/A</v>
      </c>
      <c r="F991" s="32" t="e">
        <f>VLOOKUP(Final_manabou_kanji_select[[#This Row],[Kanji no.]],Final_manabou_kanji[[Sr. no.]:[Meaning]],4,0)</f>
        <v>#N/A</v>
      </c>
      <c r="G991" s="87" t="e">
        <f>VLOOKUP(Final_manabou_kanji_select[[#This Row],[Kanji no.]],Final_manabou_kanji[[Sr. no.]:[Meaning]],5,0)</f>
        <v>#N/A</v>
      </c>
      <c r="H991" t="e">
        <f>VLOOKUP(Final_manabou_kanji_select[[#This Row],[Kanji no.]],Final_manabou_kanji[[Sr. no.]:[Meaning]],7,0)</f>
        <v>#N/A</v>
      </c>
      <c r="I991" t="e">
        <f>VLOOKUP(Final_manabou_kanji_select[[#This Row],[Kanji no.]],Final_manabou_kanji[[Sr. no.]:[Meaning]],8,0)</f>
        <v>#N/A</v>
      </c>
    </row>
    <row r="992" spans="2:9" ht="14.25" customHeight="1" x14ac:dyDescent="0.3"/>
    <row r="993" ht="14.25" customHeight="1" x14ac:dyDescent="0.3"/>
  </sheetData>
  <dataValidations count="2">
    <dataValidation allowBlank="1" showErrorMessage="1" sqref="J448:J652 B3:G991" xr:uid="{B7C15963-F699-4452-AD7E-8E1F78C0C358}"/>
    <dataValidation type="list" allowBlank="1" showInputMessage="1" showErrorMessage="1" sqref="A1" xr:uid="{A653E578-C804-4E1F-B484-F91009DF03A8}">
      <formula1>"Marking"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9A08-FC6C-4433-A69B-8306C1797630}">
  <sheetPr>
    <tabColor theme="9" tint="-0.249977111117893"/>
  </sheetPr>
  <dimension ref="B1:I993"/>
  <sheetViews>
    <sheetView zoomScale="115" zoomScaleNormal="115" workbookViewId="0">
      <pane ySplit="2" topLeftCell="A3" activePane="bottomLeft" state="frozen"/>
      <selection activeCell="B1" sqref="B1"/>
      <selection pane="bottomLeft"/>
    </sheetView>
  </sheetViews>
  <sheetFormatPr defaultColWidth="14.44140625" defaultRowHeight="15" customHeight="1" x14ac:dyDescent="0.3"/>
  <cols>
    <col min="2" max="2" width="9.33203125" style="3" customWidth="1"/>
    <col min="3" max="3" width="9.77734375" style="3" customWidth="1"/>
    <col min="4" max="4" width="21.44140625" style="3" customWidth="1"/>
    <col min="5" max="5" width="21.109375" style="3" customWidth="1"/>
    <col min="6" max="6" width="26.5546875" style="3" customWidth="1"/>
    <col min="8" max="8" width="24" customWidth="1"/>
  </cols>
  <sheetData>
    <row r="1" spans="2:9" ht="14.25" customHeight="1" x14ac:dyDescent="0.3">
      <c r="D1" s="30"/>
    </row>
    <row r="2" spans="2:9" s="2" customFormat="1" ht="27" customHeight="1" x14ac:dyDescent="0.4">
      <c r="B2" s="5" t="s">
        <v>23</v>
      </c>
      <c r="C2" s="5" t="s">
        <v>24</v>
      </c>
      <c r="D2" s="5" t="s">
        <v>17</v>
      </c>
      <c r="E2" s="4" t="s">
        <v>0</v>
      </c>
      <c r="F2" s="4" t="s">
        <v>18</v>
      </c>
      <c r="G2" s="5" t="s">
        <v>1</v>
      </c>
      <c r="H2" s="5" t="s">
        <v>2</v>
      </c>
      <c r="I2" s="1"/>
    </row>
    <row r="3" spans="2:9" ht="14.25" customHeight="1" x14ac:dyDescent="0.3">
      <c r="B3" s="37">
        <v>1</v>
      </c>
      <c r="C3" s="37">
        <f>VLOOKUP(Final_manabou_kanji_select4[[#This Row],[Sr no.]],Raw_data_N2_Kanji[[Marking_sr]:[Length]],4,0)</f>
        <v>11</v>
      </c>
      <c r="D3" s="37" t="str">
        <f>VLOOKUP(Final_manabou_kanji_select4[[#This Row],[Kanji no.]],Final_manabou_kanji[[Sr. no.]:[Meaning]],3,0)</f>
        <v/>
      </c>
      <c r="E3" s="32" t="str">
        <f>VLOOKUP(Final_manabou_kanji_select4[[#This Row],[Kanji no.]],Final_manabou_kanji[[Sr. no.]:[Meaning]],4,0)</f>
        <v>ကြက်သွန်နီ</v>
      </c>
      <c r="F3" s="37" t="str">
        <f>VLOOKUP(Final_manabou_kanji_select4[[#This Row],[Kanji no.]],Final_manabou_kanji[[Sr. no.]:[Meaning]],5,0)</f>
        <v/>
      </c>
      <c r="G3" t="e">
        <f>VLOOKUP(Final_manabou_kanji_select4[[#This Row],[Kanji no.]],Final_manabou_kanji[[Sr. no.]:[Meaning]],7,0)</f>
        <v>#REF!</v>
      </c>
      <c r="H3" t="str">
        <f>VLOOKUP(Final_manabou_kanji_select4[[#This Row],[Kanji no.]],Final_manabou_kanji[[Sr. no.]:[Meaning]],8,0)</f>
        <v>Onion</v>
      </c>
      <c r="I3" s="3"/>
    </row>
    <row r="4" spans="2:9" ht="14.25" customHeight="1" x14ac:dyDescent="0.3">
      <c r="B4" s="36">
        <v>2</v>
      </c>
      <c r="C4" s="37">
        <f>VLOOKUP(Final_manabou_kanji_select4[[#This Row],[Sr no.]],Raw_data_N2_Kanji[[Marking_sr]:[Length]],4,0)</f>
        <v>14</v>
      </c>
      <c r="D4" s="37" t="str">
        <f>VLOOKUP(Final_manabou_kanji_select4[[#This Row],[Kanji no.]],Final_manabou_kanji[[Sr. no.]:[Meaning]],3,0)</f>
        <v/>
      </c>
      <c r="E4" s="32" t="str">
        <f>VLOOKUP(Final_manabou_kanji_select4[[#This Row],[Kanji no.]],Final_manabou_kanji[[Sr. no.]:[Meaning]],4,0)</f>
        <v>The various cuisines, snacks, food, drinks, and dessert are shown in different colours to highlight Burmese, Chinese, Indian, local ethnic, or European taste.</v>
      </c>
      <c r="F4" s="37" t="str">
        <f>VLOOKUP(Final_manabou_kanji_select4[[#This Row],[Kanji no.]],Final_manabou_kanji[[Sr. no.]:[Meaning]],5,0)</f>
        <v/>
      </c>
      <c r="G4" t="str">
        <f>VLOOKUP(Final_manabou_kanji_select4[[#This Row],[Kanji no.]],Final_manabou_kanji[[Sr. no.]:[Meaning]],7,0)</f>
        <v/>
      </c>
      <c r="H4">
        <f>VLOOKUP(Final_manabou_kanji_select4[[#This Row],[Kanji no.]],Final_manabou_kanji[[Sr. no.]:[Meaning]],8,0)</f>
        <v>0</v>
      </c>
      <c r="I4" s="3"/>
    </row>
    <row r="5" spans="2:9" ht="14.25" customHeight="1" x14ac:dyDescent="0.3">
      <c r="B5" s="6">
        <v>3</v>
      </c>
      <c r="C5" s="37">
        <f>VLOOKUP(Final_manabou_kanji_select4[[#This Row],[Sr no.]],Raw_data_N2_Kanji[[Marking_sr]:[Length]],4,0)</f>
        <v>11</v>
      </c>
      <c r="D5" s="37" t="str">
        <f>VLOOKUP(Final_manabou_kanji_select4[[#This Row],[Kanji no.]],Final_manabou_kanji[[Sr. no.]:[Meaning]],3,0)</f>
        <v/>
      </c>
      <c r="E5" s="32" t="str">
        <f>VLOOKUP(Final_manabou_kanji_select4[[#This Row],[Kanji no.]],Final_manabou_kanji[[Sr. no.]:[Meaning]],4,0)</f>
        <v>ကြက်သွန်နီ</v>
      </c>
      <c r="F5" s="37" t="str">
        <f>VLOOKUP(Final_manabou_kanji_select4[[#This Row],[Kanji no.]],Final_manabou_kanji[[Sr. no.]:[Meaning]],5,0)</f>
        <v/>
      </c>
      <c r="G5" t="e">
        <f>VLOOKUP(Final_manabou_kanji_select4[[#This Row],[Kanji no.]],Final_manabou_kanji[[Sr. no.]:[Meaning]],7,0)</f>
        <v>#REF!</v>
      </c>
      <c r="H5" t="str">
        <f>VLOOKUP(Final_manabou_kanji_select4[[#This Row],[Kanji no.]],Final_manabou_kanji[[Sr. no.]:[Meaning]],8,0)</f>
        <v>Onion</v>
      </c>
      <c r="I5" s="3"/>
    </row>
    <row r="6" spans="2:9" ht="14.25" customHeight="1" x14ac:dyDescent="0.3">
      <c r="B6" s="36">
        <v>4</v>
      </c>
      <c r="C6" s="37">
        <f>VLOOKUP(Final_manabou_kanji_select4[[#This Row],[Sr no.]],Raw_data_N2_Kanji[[Marking_sr]:[Length]],4,0)</f>
        <v>15</v>
      </c>
      <c r="D6" s="37" t="str">
        <f>VLOOKUP(Final_manabou_kanji_select4[[#This Row],[Kanji no.]],Final_manabou_kanji[[Sr. no.]:[Meaning]],3,0)</f>
        <v/>
      </c>
      <c r="E6" s="32" t="str">
        <f>VLOOKUP(Final_manabou_kanji_select4[[#This Row],[Kanji no.]],Final_manabou_kanji[[Sr. no.]:[Meaning]],4,0)</f>
        <v>ကောက်ညှင်းပေါင်း</v>
      </c>
      <c r="F6" s="37" t="str">
        <f>VLOOKUP(Final_manabou_kanji_select4[[#This Row],[Kanji no.]],Final_manabou_kanji[[Sr. no.]:[Meaning]],5,0)</f>
        <v/>
      </c>
      <c r="G6" t="e">
        <f>VLOOKUP(Final_manabou_kanji_select4[[#This Row],[Kanji no.]],Final_manabou_kanji[[Sr. no.]:[Meaning]],7,0)</f>
        <v>#REF!</v>
      </c>
      <c r="H6" t="str">
        <f>VLOOKUP(Final_manabou_kanji_select4[[#This Row],[Kanji no.]],Final_manabou_kanji[[Sr. no.]:[Meaning]],8,0)</f>
        <v>Steamed Glutinous Rice</v>
      </c>
      <c r="I6" s="3"/>
    </row>
    <row r="7" spans="2:9" ht="14.25" customHeight="1" x14ac:dyDescent="0.3">
      <c r="B7" s="6">
        <v>5</v>
      </c>
      <c r="C7" s="37">
        <f>VLOOKUP(Final_manabou_kanji_select4[[#This Row],[Sr no.]],Raw_data_N2_Kanji[[Marking_sr]:[Length]],4,0)</f>
        <v>11</v>
      </c>
      <c r="D7" s="37" t="str">
        <f>VLOOKUP(Final_manabou_kanji_select4[[#This Row],[Kanji no.]],Final_manabou_kanji[[Sr. no.]:[Meaning]],3,0)</f>
        <v/>
      </c>
      <c r="E7" s="32" t="str">
        <f>VLOOKUP(Final_manabou_kanji_select4[[#This Row],[Kanji no.]],Final_manabou_kanji[[Sr. no.]:[Meaning]],4,0)</f>
        <v>ကြက်သွန်နီ</v>
      </c>
      <c r="F7" s="37" t="str">
        <f>VLOOKUP(Final_manabou_kanji_select4[[#This Row],[Kanji no.]],Final_manabou_kanji[[Sr. no.]:[Meaning]],5,0)</f>
        <v/>
      </c>
      <c r="G7" t="e">
        <f>VLOOKUP(Final_manabou_kanji_select4[[#This Row],[Kanji no.]],Final_manabou_kanji[[Sr. no.]:[Meaning]],7,0)</f>
        <v>#REF!</v>
      </c>
      <c r="H7" t="str">
        <f>VLOOKUP(Final_manabou_kanji_select4[[#This Row],[Kanji no.]],Final_manabou_kanji[[Sr. no.]:[Meaning]],8,0)</f>
        <v>Onion</v>
      </c>
      <c r="I7" s="3"/>
    </row>
    <row r="8" spans="2:9" ht="14.25" customHeight="1" x14ac:dyDescent="0.3">
      <c r="B8" s="36">
        <v>6</v>
      </c>
      <c r="C8" s="37">
        <f>VLOOKUP(Final_manabou_kanji_select4[[#This Row],[Sr no.]],Raw_data_N2_Kanji[[Marking_sr]:[Length]],4,0)</f>
        <v>13</v>
      </c>
      <c r="D8" s="37" t="str">
        <f>VLOOKUP(Final_manabou_kanji_select4[[#This Row],[Kanji no.]],Final_manabou_kanji[[Sr. no.]:[Meaning]],3,0)</f>
        <v/>
      </c>
      <c r="E8" s="32" t="str">
        <f>VLOOKUP(Final_manabou_kanji_select4[[#This Row],[Kanji no.]],Final_manabou_kanji[[Sr. no.]:[Meaning]],4,0)</f>
        <v>ဆီချက်</v>
      </c>
      <c r="F8" s="37" t="str">
        <f>VLOOKUP(Final_manabou_kanji_select4[[#This Row],[Kanji no.]],Final_manabou_kanji[[Sr. no.]:[Meaning]],5,0)</f>
        <v/>
      </c>
      <c r="G8" t="e">
        <f>VLOOKUP(Final_manabou_kanji_select4[[#This Row],[Kanji no.]],Final_manabou_kanji[[Sr. no.]:[Meaning]],7,0)</f>
        <v>#REF!</v>
      </c>
      <c r="H8" t="str">
        <f>VLOOKUP(Final_manabou_kanji_select4[[#This Row],[Kanji no.]],Final_manabou_kanji[[Sr. no.]:[Meaning]],8,0)</f>
        <v>Fried Onion or Garlic in Oil</v>
      </c>
      <c r="I8" s="3"/>
    </row>
    <row r="9" spans="2:9" ht="14.25" customHeight="1" x14ac:dyDescent="0.3">
      <c r="B9" s="6">
        <v>7</v>
      </c>
      <c r="C9" s="37" t="e">
        <f>VLOOKUP(Final_manabou_kanji_select4[[#This Row],[Sr no.]],Raw_data_N2_Kanji[[Marking_sr]:[Length]],4,0)</f>
        <v>#N/A</v>
      </c>
      <c r="D9" s="37" t="e">
        <f>VLOOKUP(Final_manabou_kanji_select4[[#This Row],[Kanji no.]],Final_manabou_kanji[[Sr. no.]:[Meaning]],3,0)</f>
        <v>#N/A</v>
      </c>
      <c r="E9" s="32" t="e">
        <f>VLOOKUP(Final_manabou_kanji_select4[[#This Row],[Kanji no.]],Final_manabou_kanji[[Sr. no.]:[Meaning]],4,0)</f>
        <v>#N/A</v>
      </c>
      <c r="F9" s="37" t="e">
        <f>VLOOKUP(Final_manabou_kanji_select4[[#This Row],[Kanji no.]],Final_manabou_kanji[[Sr. no.]:[Meaning]],5,0)</f>
        <v>#N/A</v>
      </c>
      <c r="G9" t="e">
        <f>VLOOKUP(Final_manabou_kanji_select4[[#This Row],[Kanji no.]],Final_manabou_kanji[[Sr. no.]:[Meaning]],7,0)</f>
        <v>#N/A</v>
      </c>
      <c r="H9" t="e">
        <f>VLOOKUP(Final_manabou_kanji_select4[[#This Row],[Kanji no.]],Final_manabou_kanji[[Sr. no.]:[Meaning]],8,0)</f>
        <v>#N/A</v>
      </c>
      <c r="I9" s="3"/>
    </row>
    <row r="10" spans="2:9" ht="14.25" customHeight="1" x14ac:dyDescent="0.3">
      <c r="B10" s="36">
        <v>8</v>
      </c>
      <c r="C10" s="37" t="e">
        <f>VLOOKUP(Final_manabou_kanji_select4[[#This Row],[Sr no.]],Raw_data_N2_Kanji[[Marking_sr]:[Length]],4,0)</f>
        <v>#N/A</v>
      </c>
      <c r="D10" s="37" t="e">
        <f>VLOOKUP(Final_manabou_kanji_select4[[#This Row],[Kanji no.]],Final_manabou_kanji[[Sr. no.]:[Meaning]],3,0)</f>
        <v>#N/A</v>
      </c>
      <c r="E10" s="32" t="e">
        <f>VLOOKUP(Final_manabou_kanji_select4[[#This Row],[Kanji no.]],Final_manabou_kanji[[Sr. no.]:[Meaning]],4,0)</f>
        <v>#N/A</v>
      </c>
      <c r="F10" s="37" t="e">
        <f>VLOOKUP(Final_manabou_kanji_select4[[#This Row],[Kanji no.]],Final_manabou_kanji[[Sr. no.]:[Meaning]],5,0)</f>
        <v>#N/A</v>
      </c>
      <c r="G10" t="e">
        <f>VLOOKUP(Final_manabou_kanji_select4[[#This Row],[Kanji no.]],Final_manabou_kanji[[Sr. no.]:[Meaning]],7,0)</f>
        <v>#N/A</v>
      </c>
      <c r="H10" t="e">
        <f>VLOOKUP(Final_manabou_kanji_select4[[#This Row],[Kanji no.]],Final_manabou_kanji[[Sr. no.]:[Meaning]],8,0)</f>
        <v>#N/A</v>
      </c>
      <c r="I10" s="3"/>
    </row>
    <row r="11" spans="2:9" ht="14.25" customHeight="1" x14ac:dyDescent="0.3">
      <c r="B11" s="6">
        <v>9</v>
      </c>
      <c r="C11" s="37" t="e">
        <f>VLOOKUP(Final_manabou_kanji_select4[[#This Row],[Sr no.]],Raw_data_N2_Kanji[[Marking_sr]:[Length]],4,0)</f>
        <v>#N/A</v>
      </c>
      <c r="D11" s="37" t="e">
        <f>VLOOKUP(Final_manabou_kanji_select4[[#This Row],[Kanji no.]],Final_manabou_kanji[[Sr. no.]:[Meaning]],3,0)</f>
        <v>#N/A</v>
      </c>
      <c r="E11" s="32" t="e">
        <f>VLOOKUP(Final_manabou_kanji_select4[[#This Row],[Kanji no.]],Final_manabou_kanji[[Sr. no.]:[Meaning]],4,0)</f>
        <v>#N/A</v>
      </c>
      <c r="F11" s="37" t="e">
        <f>VLOOKUP(Final_manabou_kanji_select4[[#This Row],[Kanji no.]],Final_manabou_kanji[[Sr. no.]:[Meaning]],5,0)</f>
        <v>#N/A</v>
      </c>
      <c r="G11" t="e">
        <f>VLOOKUP(Final_manabou_kanji_select4[[#This Row],[Kanji no.]],Final_manabou_kanji[[Sr. no.]:[Meaning]],7,0)</f>
        <v>#N/A</v>
      </c>
      <c r="H11" t="e">
        <f>VLOOKUP(Final_manabou_kanji_select4[[#This Row],[Kanji no.]],Final_manabou_kanji[[Sr. no.]:[Meaning]],8,0)</f>
        <v>#N/A</v>
      </c>
      <c r="I11" s="3"/>
    </row>
    <row r="12" spans="2:9" ht="14.25" customHeight="1" x14ac:dyDescent="0.3">
      <c r="B12" s="36">
        <v>10</v>
      </c>
      <c r="C12" s="37" t="e">
        <f>VLOOKUP(Final_manabou_kanji_select4[[#This Row],[Sr no.]],Raw_data_N2_Kanji[[Marking_sr]:[Length]],4,0)</f>
        <v>#N/A</v>
      </c>
      <c r="D12" s="37" t="e">
        <f>VLOOKUP(Final_manabou_kanji_select4[[#This Row],[Kanji no.]],Final_manabou_kanji[[Sr. no.]:[Meaning]],3,0)</f>
        <v>#N/A</v>
      </c>
      <c r="E12" s="32" t="e">
        <f>VLOOKUP(Final_manabou_kanji_select4[[#This Row],[Kanji no.]],Final_manabou_kanji[[Sr. no.]:[Meaning]],4,0)</f>
        <v>#N/A</v>
      </c>
      <c r="F12" s="37" t="e">
        <f>VLOOKUP(Final_manabou_kanji_select4[[#This Row],[Kanji no.]],Final_manabou_kanji[[Sr. no.]:[Meaning]],5,0)</f>
        <v>#N/A</v>
      </c>
      <c r="G12" t="e">
        <f>VLOOKUP(Final_manabou_kanji_select4[[#This Row],[Kanji no.]],Final_manabou_kanji[[Sr. no.]:[Meaning]],7,0)</f>
        <v>#N/A</v>
      </c>
      <c r="H12" t="e">
        <f>VLOOKUP(Final_manabou_kanji_select4[[#This Row],[Kanji no.]],Final_manabou_kanji[[Sr. no.]:[Meaning]],8,0)</f>
        <v>#N/A</v>
      </c>
      <c r="I12" s="3"/>
    </row>
    <row r="13" spans="2:9" ht="14.25" customHeight="1" x14ac:dyDescent="0.3">
      <c r="B13" s="6">
        <v>11</v>
      </c>
      <c r="C13" s="37" t="e">
        <f>VLOOKUP(Final_manabou_kanji_select4[[#This Row],[Sr no.]],Raw_data_N2_Kanji[[Marking_sr]:[Length]],4,0)</f>
        <v>#N/A</v>
      </c>
      <c r="D13" s="37" t="e">
        <f>VLOOKUP(Final_manabou_kanji_select4[[#This Row],[Kanji no.]],Final_manabou_kanji[[Sr. no.]:[Meaning]],3,0)</f>
        <v>#N/A</v>
      </c>
      <c r="E13" s="32" t="e">
        <f>VLOOKUP(Final_manabou_kanji_select4[[#This Row],[Kanji no.]],Final_manabou_kanji[[Sr. no.]:[Meaning]],4,0)</f>
        <v>#N/A</v>
      </c>
      <c r="F13" s="37" t="e">
        <f>VLOOKUP(Final_manabou_kanji_select4[[#This Row],[Kanji no.]],Final_manabou_kanji[[Sr. no.]:[Meaning]],5,0)</f>
        <v>#N/A</v>
      </c>
      <c r="G13" t="e">
        <f>VLOOKUP(Final_manabou_kanji_select4[[#This Row],[Kanji no.]],Final_manabou_kanji[[Sr. no.]:[Meaning]],7,0)</f>
        <v>#N/A</v>
      </c>
      <c r="H13" t="e">
        <f>VLOOKUP(Final_manabou_kanji_select4[[#This Row],[Kanji no.]],Final_manabou_kanji[[Sr. no.]:[Meaning]],8,0)</f>
        <v>#N/A</v>
      </c>
      <c r="I13" s="3"/>
    </row>
    <row r="14" spans="2:9" ht="14.25" customHeight="1" x14ac:dyDescent="0.3">
      <c r="B14" s="36">
        <v>12</v>
      </c>
      <c r="C14" s="37" t="e">
        <f>VLOOKUP(Final_manabou_kanji_select4[[#This Row],[Sr no.]],Raw_data_N2_Kanji[[Marking_sr]:[Length]],4,0)</f>
        <v>#N/A</v>
      </c>
      <c r="D14" s="37" t="e">
        <f>VLOOKUP(Final_manabou_kanji_select4[[#This Row],[Kanji no.]],Final_manabou_kanji[[Sr. no.]:[Meaning]],3,0)</f>
        <v>#N/A</v>
      </c>
      <c r="E14" s="32" t="e">
        <f>VLOOKUP(Final_manabou_kanji_select4[[#This Row],[Kanji no.]],Final_manabou_kanji[[Sr. no.]:[Meaning]],4,0)</f>
        <v>#N/A</v>
      </c>
      <c r="F14" s="37" t="e">
        <f>VLOOKUP(Final_manabou_kanji_select4[[#This Row],[Kanji no.]],Final_manabou_kanji[[Sr. no.]:[Meaning]],5,0)</f>
        <v>#N/A</v>
      </c>
      <c r="G14" t="e">
        <f>VLOOKUP(Final_manabou_kanji_select4[[#This Row],[Kanji no.]],Final_manabou_kanji[[Sr. no.]:[Meaning]],7,0)</f>
        <v>#N/A</v>
      </c>
      <c r="H14" t="e">
        <f>VLOOKUP(Final_manabou_kanji_select4[[#This Row],[Kanji no.]],Final_manabou_kanji[[Sr. no.]:[Meaning]],8,0)</f>
        <v>#N/A</v>
      </c>
      <c r="I14" s="3"/>
    </row>
    <row r="15" spans="2:9" ht="14.25" customHeight="1" x14ac:dyDescent="0.3">
      <c r="B15" s="6">
        <v>13</v>
      </c>
      <c r="C15" s="37" t="e">
        <f>VLOOKUP(Final_manabou_kanji_select4[[#This Row],[Sr no.]],Raw_data_N2_Kanji[[Marking_sr]:[Length]],4,0)</f>
        <v>#N/A</v>
      </c>
      <c r="D15" s="37" t="e">
        <f>VLOOKUP(Final_manabou_kanji_select4[[#This Row],[Kanji no.]],Final_manabou_kanji[[Sr. no.]:[Meaning]],3,0)</f>
        <v>#N/A</v>
      </c>
      <c r="E15" s="32" t="e">
        <f>VLOOKUP(Final_manabou_kanji_select4[[#This Row],[Kanji no.]],Final_manabou_kanji[[Sr. no.]:[Meaning]],4,0)</f>
        <v>#N/A</v>
      </c>
      <c r="F15" s="37" t="e">
        <f>VLOOKUP(Final_manabou_kanji_select4[[#This Row],[Kanji no.]],Final_manabou_kanji[[Sr. no.]:[Meaning]],5,0)</f>
        <v>#N/A</v>
      </c>
      <c r="G15" t="e">
        <f>VLOOKUP(Final_manabou_kanji_select4[[#This Row],[Kanji no.]],Final_manabou_kanji[[Sr. no.]:[Meaning]],7,0)</f>
        <v>#N/A</v>
      </c>
      <c r="H15" t="e">
        <f>VLOOKUP(Final_manabou_kanji_select4[[#This Row],[Kanji no.]],Final_manabou_kanji[[Sr. no.]:[Meaning]],8,0)</f>
        <v>#N/A</v>
      </c>
      <c r="I15" s="3"/>
    </row>
    <row r="16" spans="2:9" ht="14.25" customHeight="1" x14ac:dyDescent="0.3">
      <c r="B16" s="36">
        <v>14</v>
      </c>
      <c r="C16" s="37" t="e">
        <f>VLOOKUP(Final_manabou_kanji_select4[[#This Row],[Sr no.]],Raw_data_N2_Kanji[[Marking_sr]:[Length]],4,0)</f>
        <v>#N/A</v>
      </c>
      <c r="D16" s="37" t="e">
        <f>VLOOKUP(Final_manabou_kanji_select4[[#This Row],[Kanji no.]],Final_manabou_kanji[[Sr. no.]:[Meaning]],3,0)</f>
        <v>#N/A</v>
      </c>
      <c r="E16" s="32" t="e">
        <f>VLOOKUP(Final_manabou_kanji_select4[[#This Row],[Kanji no.]],Final_manabou_kanji[[Sr. no.]:[Meaning]],4,0)</f>
        <v>#N/A</v>
      </c>
      <c r="F16" s="37" t="e">
        <f>VLOOKUP(Final_manabou_kanji_select4[[#This Row],[Kanji no.]],Final_manabou_kanji[[Sr. no.]:[Meaning]],5,0)</f>
        <v>#N/A</v>
      </c>
      <c r="G16" t="e">
        <f>VLOOKUP(Final_manabou_kanji_select4[[#This Row],[Kanji no.]],Final_manabou_kanji[[Sr. no.]:[Meaning]],7,0)</f>
        <v>#N/A</v>
      </c>
      <c r="H16" t="e">
        <f>VLOOKUP(Final_manabou_kanji_select4[[#This Row],[Kanji no.]],Final_manabou_kanji[[Sr. no.]:[Meaning]],8,0)</f>
        <v>#N/A</v>
      </c>
      <c r="I16" s="3"/>
    </row>
    <row r="17" spans="2:9" ht="14.25" customHeight="1" x14ac:dyDescent="0.3">
      <c r="B17" s="6">
        <v>15</v>
      </c>
      <c r="C17" s="37" t="e">
        <f>VLOOKUP(Final_manabou_kanji_select4[[#This Row],[Sr no.]],Raw_data_N2_Kanji[[Marking_sr]:[Length]],4,0)</f>
        <v>#N/A</v>
      </c>
      <c r="D17" s="37" t="e">
        <f>VLOOKUP(Final_manabou_kanji_select4[[#This Row],[Kanji no.]],Final_manabou_kanji[[Sr. no.]:[Meaning]],3,0)</f>
        <v>#N/A</v>
      </c>
      <c r="E17" s="32" t="e">
        <f>VLOOKUP(Final_manabou_kanji_select4[[#This Row],[Kanji no.]],Final_manabou_kanji[[Sr. no.]:[Meaning]],4,0)</f>
        <v>#N/A</v>
      </c>
      <c r="F17" s="37" t="e">
        <f>VLOOKUP(Final_manabou_kanji_select4[[#This Row],[Kanji no.]],Final_manabou_kanji[[Sr. no.]:[Meaning]],5,0)</f>
        <v>#N/A</v>
      </c>
      <c r="G17" t="e">
        <f>VLOOKUP(Final_manabou_kanji_select4[[#This Row],[Kanji no.]],Final_manabou_kanji[[Sr. no.]:[Meaning]],7,0)</f>
        <v>#N/A</v>
      </c>
      <c r="H17" t="e">
        <f>VLOOKUP(Final_manabou_kanji_select4[[#This Row],[Kanji no.]],Final_manabou_kanji[[Sr. no.]:[Meaning]],8,0)</f>
        <v>#N/A</v>
      </c>
      <c r="I17" s="3"/>
    </row>
    <row r="18" spans="2:9" ht="14.25" customHeight="1" x14ac:dyDescent="0.3">
      <c r="B18" s="36">
        <v>16</v>
      </c>
      <c r="C18" s="37" t="e">
        <f>VLOOKUP(Final_manabou_kanji_select4[[#This Row],[Sr no.]],Raw_data_N2_Kanji[[Marking_sr]:[Length]],4,0)</f>
        <v>#N/A</v>
      </c>
      <c r="D18" s="37" t="e">
        <f>VLOOKUP(Final_manabou_kanji_select4[[#This Row],[Kanji no.]],Final_manabou_kanji[[Sr. no.]:[Meaning]],3,0)</f>
        <v>#N/A</v>
      </c>
      <c r="E18" s="32" t="e">
        <f>VLOOKUP(Final_manabou_kanji_select4[[#This Row],[Kanji no.]],Final_manabou_kanji[[Sr. no.]:[Meaning]],4,0)</f>
        <v>#N/A</v>
      </c>
      <c r="F18" s="37" t="e">
        <f>VLOOKUP(Final_manabou_kanji_select4[[#This Row],[Kanji no.]],Final_manabou_kanji[[Sr. no.]:[Meaning]],5,0)</f>
        <v>#N/A</v>
      </c>
      <c r="G18" t="e">
        <f>VLOOKUP(Final_manabou_kanji_select4[[#This Row],[Kanji no.]],Final_manabou_kanji[[Sr. no.]:[Meaning]],7,0)</f>
        <v>#N/A</v>
      </c>
      <c r="H18" t="e">
        <f>VLOOKUP(Final_manabou_kanji_select4[[#This Row],[Kanji no.]],Final_manabou_kanji[[Sr. no.]:[Meaning]],8,0)</f>
        <v>#N/A</v>
      </c>
      <c r="I18" s="3"/>
    </row>
    <row r="19" spans="2:9" ht="14.25" customHeight="1" x14ac:dyDescent="0.3">
      <c r="B19" s="6">
        <v>17</v>
      </c>
      <c r="C19" s="37" t="e">
        <f>VLOOKUP(Final_manabou_kanji_select4[[#This Row],[Sr no.]],Raw_data_N2_Kanji[[Marking_sr]:[Length]],4,0)</f>
        <v>#N/A</v>
      </c>
      <c r="D19" s="37" t="e">
        <f>VLOOKUP(Final_manabou_kanji_select4[[#This Row],[Kanji no.]],Final_manabou_kanji[[Sr. no.]:[Meaning]],3,0)</f>
        <v>#N/A</v>
      </c>
      <c r="E19" s="32" t="e">
        <f>VLOOKUP(Final_manabou_kanji_select4[[#This Row],[Kanji no.]],Final_manabou_kanji[[Sr. no.]:[Meaning]],4,0)</f>
        <v>#N/A</v>
      </c>
      <c r="F19" s="37" t="e">
        <f>VLOOKUP(Final_manabou_kanji_select4[[#This Row],[Kanji no.]],Final_manabou_kanji[[Sr. no.]:[Meaning]],5,0)</f>
        <v>#N/A</v>
      </c>
      <c r="G19" t="e">
        <f>VLOOKUP(Final_manabou_kanji_select4[[#This Row],[Kanji no.]],Final_manabou_kanji[[Sr. no.]:[Meaning]],7,0)</f>
        <v>#N/A</v>
      </c>
      <c r="H19" t="e">
        <f>VLOOKUP(Final_manabou_kanji_select4[[#This Row],[Kanji no.]],Final_manabou_kanji[[Sr. no.]:[Meaning]],8,0)</f>
        <v>#N/A</v>
      </c>
      <c r="I19" s="3"/>
    </row>
    <row r="20" spans="2:9" ht="14.25" customHeight="1" x14ac:dyDescent="0.3">
      <c r="B20" s="36">
        <v>18</v>
      </c>
      <c r="C20" s="37" t="e">
        <f>VLOOKUP(Final_manabou_kanji_select4[[#This Row],[Sr no.]],Raw_data_N2_Kanji[[Marking_sr]:[Length]],4,0)</f>
        <v>#N/A</v>
      </c>
      <c r="D20" s="37" t="e">
        <f>VLOOKUP(Final_manabou_kanji_select4[[#This Row],[Kanji no.]],Final_manabou_kanji[[Sr. no.]:[Meaning]],3,0)</f>
        <v>#N/A</v>
      </c>
      <c r="E20" s="32" t="e">
        <f>VLOOKUP(Final_manabou_kanji_select4[[#This Row],[Kanji no.]],Final_manabou_kanji[[Sr. no.]:[Meaning]],4,0)</f>
        <v>#N/A</v>
      </c>
      <c r="F20" s="37" t="e">
        <f>VLOOKUP(Final_manabou_kanji_select4[[#This Row],[Kanji no.]],Final_manabou_kanji[[Sr. no.]:[Meaning]],5,0)</f>
        <v>#N/A</v>
      </c>
      <c r="G20" t="e">
        <f>VLOOKUP(Final_manabou_kanji_select4[[#This Row],[Kanji no.]],Final_manabou_kanji[[Sr. no.]:[Meaning]],7,0)</f>
        <v>#N/A</v>
      </c>
      <c r="H20" t="e">
        <f>VLOOKUP(Final_manabou_kanji_select4[[#This Row],[Kanji no.]],Final_manabou_kanji[[Sr. no.]:[Meaning]],8,0)</f>
        <v>#N/A</v>
      </c>
      <c r="I20" s="3"/>
    </row>
    <row r="21" spans="2:9" ht="14.25" customHeight="1" x14ac:dyDescent="0.3">
      <c r="B21" s="6">
        <v>19</v>
      </c>
      <c r="C21" s="37" t="e">
        <f>VLOOKUP(Final_manabou_kanji_select4[[#This Row],[Sr no.]],Raw_data_N2_Kanji[[Marking_sr]:[Length]],4,0)</f>
        <v>#N/A</v>
      </c>
      <c r="D21" s="37" t="e">
        <f>VLOOKUP(Final_manabou_kanji_select4[[#This Row],[Kanji no.]],Final_manabou_kanji[[Sr. no.]:[Meaning]],3,0)</f>
        <v>#N/A</v>
      </c>
      <c r="E21" s="32" t="e">
        <f>VLOOKUP(Final_manabou_kanji_select4[[#This Row],[Kanji no.]],Final_manabou_kanji[[Sr. no.]:[Meaning]],4,0)</f>
        <v>#N/A</v>
      </c>
      <c r="F21" s="37" t="e">
        <f>VLOOKUP(Final_manabou_kanji_select4[[#This Row],[Kanji no.]],Final_manabou_kanji[[Sr. no.]:[Meaning]],5,0)</f>
        <v>#N/A</v>
      </c>
      <c r="G21" t="e">
        <f>VLOOKUP(Final_manabou_kanji_select4[[#This Row],[Kanji no.]],Final_manabou_kanji[[Sr. no.]:[Meaning]],7,0)</f>
        <v>#N/A</v>
      </c>
      <c r="H21" t="e">
        <f>VLOOKUP(Final_manabou_kanji_select4[[#This Row],[Kanji no.]],Final_manabou_kanji[[Sr. no.]:[Meaning]],8,0)</f>
        <v>#N/A</v>
      </c>
      <c r="I21" s="3"/>
    </row>
    <row r="22" spans="2:9" ht="14.25" customHeight="1" x14ac:dyDescent="0.3">
      <c r="B22" s="36">
        <v>20</v>
      </c>
      <c r="C22" s="37" t="e">
        <f>VLOOKUP(Final_manabou_kanji_select4[[#This Row],[Sr no.]],Raw_data_N2_Kanji[[Marking_sr]:[Length]],4,0)</f>
        <v>#N/A</v>
      </c>
      <c r="D22" s="37" t="e">
        <f>VLOOKUP(Final_manabou_kanji_select4[[#This Row],[Kanji no.]],Final_manabou_kanji[[Sr. no.]:[Meaning]],3,0)</f>
        <v>#N/A</v>
      </c>
      <c r="E22" s="32" t="e">
        <f>VLOOKUP(Final_manabou_kanji_select4[[#This Row],[Kanji no.]],Final_manabou_kanji[[Sr. no.]:[Meaning]],4,0)</f>
        <v>#N/A</v>
      </c>
      <c r="F22" s="37" t="e">
        <f>VLOOKUP(Final_manabou_kanji_select4[[#This Row],[Kanji no.]],Final_manabou_kanji[[Sr. no.]:[Meaning]],5,0)</f>
        <v>#N/A</v>
      </c>
      <c r="G22" t="e">
        <f>VLOOKUP(Final_manabou_kanji_select4[[#This Row],[Kanji no.]],Final_manabou_kanji[[Sr. no.]:[Meaning]],7,0)</f>
        <v>#N/A</v>
      </c>
      <c r="H22" t="e">
        <f>VLOOKUP(Final_manabou_kanji_select4[[#This Row],[Kanji no.]],Final_manabou_kanji[[Sr. no.]:[Meaning]],8,0)</f>
        <v>#N/A</v>
      </c>
      <c r="I22" s="3"/>
    </row>
    <row r="23" spans="2:9" ht="14.25" customHeight="1" x14ac:dyDescent="0.3">
      <c r="B23" s="6">
        <v>21</v>
      </c>
      <c r="C23" s="37" t="e">
        <f>VLOOKUP(Final_manabou_kanji_select4[[#This Row],[Sr no.]],Raw_data_N2_Kanji[[Marking_sr]:[Length]],4,0)</f>
        <v>#N/A</v>
      </c>
      <c r="D23" s="37" t="e">
        <f>VLOOKUP(Final_manabou_kanji_select4[[#This Row],[Kanji no.]],Final_manabou_kanji[[Sr. no.]:[Meaning]],3,0)</f>
        <v>#N/A</v>
      </c>
      <c r="E23" s="32" t="e">
        <f>VLOOKUP(Final_manabou_kanji_select4[[#This Row],[Kanji no.]],Final_manabou_kanji[[Sr. no.]:[Meaning]],4,0)</f>
        <v>#N/A</v>
      </c>
      <c r="F23" s="37" t="e">
        <f>VLOOKUP(Final_manabou_kanji_select4[[#This Row],[Kanji no.]],Final_manabou_kanji[[Sr. no.]:[Meaning]],5,0)</f>
        <v>#N/A</v>
      </c>
      <c r="G23" t="e">
        <f>VLOOKUP(Final_manabou_kanji_select4[[#This Row],[Kanji no.]],Final_manabou_kanji[[Sr. no.]:[Meaning]],7,0)</f>
        <v>#N/A</v>
      </c>
      <c r="H23" t="e">
        <f>VLOOKUP(Final_manabou_kanji_select4[[#This Row],[Kanji no.]],Final_manabou_kanji[[Sr. no.]:[Meaning]],8,0)</f>
        <v>#N/A</v>
      </c>
      <c r="I23" s="3"/>
    </row>
    <row r="24" spans="2:9" ht="14.25" customHeight="1" x14ac:dyDescent="0.3">
      <c r="B24" s="36">
        <v>22</v>
      </c>
      <c r="C24" s="37" t="e">
        <f>VLOOKUP(Final_manabou_kanji_select4[[#This Row],[Sr no.]],Raw_data_N2_Kanji[[Marking_sr]:[Length]],4,0)</f>
        <v>#N/A</v>
      </c>
      <c r="D24" s="37" t="e">
        <f>VLOOKUP(Final_manabou_kanji_select4[[#This Row],[Kanji no.]],Final_manabou_kanji[[Sr. no.]:[Meaning]],3,0)</f>
        <v>#N/A</v>
      </c>
      <c r="E24" s="32" t="e">
        <f>VLOOKUP(Final_manabou_kanji_select4[[#This Row],[Kanji no.]],Final_manabou_kanji[[Sr. no.]:[Meaning]],4,0)</f>
        <v>#N/A</v>
      </c>
      <c r="F24" s="37" t="e">
        <f>VLOOKUP(Final_manabou_kanji_select4[[#This Row],[Kanji no.]],Final_manabou_kanji[[Sr. no.]:[Meaning]],5,0)</f>
        <v>#N/A</v>
      </c>
      <c r="G24" t="e">
        <f>VLOOKUP(Final_manabou_kanji_select4[[#This Row],[Kanji no.]],Final_manabou_kanji[[Sr. no.]:[Meaning]],7,0)</f>
        <v>#N/A</v>
      </c>
      <c r="H24" t="e">
        <f>VLOOKUP(Final_manabou_kanji_select4[[#This Row],[Kanji no.]],Final_manabou_kanji[[Sr. no.]:[Meaning]],8,0)</f>
        <v>#N/A</v>
      </c>
      <c r="I24" s="3"/>
    </row>
    <row r="25" spans="2:9" ht="14.25" customHeight="1" x14ac:dyDescent="0.3">
      <c r="B25" s="6">
        <v>23</v>
      </c>
      <c r="C25" s="37" t="e">
        <f>VLOOKUP(Final_manabou_kanji_select4[[#This Row],[Sr no.]],Raw_data_N2_Kanji[[Marking_sr]:[Length]],4,0)</f>
        <v>#N/A</v>
      </c>
      <c r="D25" s="37" t="e">
        <f>VLOOKUP(Final_manabou_kanji_select4[[#This Row],[Kanji no.]],Final_manabou_kanji[[Sr. no.]:[Meaning]],3,0)</f>
        <v>#N/A</v>
      </c>
      <c r="E25" s="32" t="e">
        <f>VLOOKUP(Final_manabou_kanji_select4[[#This Row],[Kanji no.]],Final_manabou_kanji[[Sr. no.]:[Meaning]],4,0)</f>
        <v>#N/A</v>
      </c>
      <c r="F25" s="37" t="e">
        <f>VLOOKUP(Final_manabou_kanji_select4[[#This Row],[Kanji no.]],Final_manabou_kanji[[Sr. no.]:[Meaning]],5,0)</f>
        <v>#N/A</v>
      </c>
      <c r="G25" t="e">
        <f>VLOOKUP(Final_manabou_kanji_select4[[#This Row],[Kanji no.]],Final_manabou_kanji[[Sr. no.]:[Meaning]],7,0)</f>
        <v>#N/A</v>
      </c>
      <c r="H25" t="e">
        <f>VLOOKUP(Final_manabou_kanji_select4[[#This Row],[Kanji no.]],Final_manabou_kanji[[Sr. no.]:[Meaning]],8,0)</f>
        <v>#N/A</v>
      </c>
      <c r="I25" s="3"/>
    </row>
    <row r="26" spans="2:9" ht="14.25" customHeight="1" x14ac:dyDescent="0.3">
      <c r="B26" s="36">
        <v>24</v>
      </c>
      <c r="C26" s="37" t="e">
        <f>VLOOKUP(Final_manabou_kanji_select4[[#This Row],[Sr no.]],Raw_data_N2_Kanji[[Marking_sr]:[Length]],4,0)</f>
        <v>#N/A</v>
      </c>
      <c r="D26" s="37" t="e">
        <f>VLOOKUP(Final_manabou_kanji_select4[[#This Row],[Kanji no.]],Final_manabou_kanji[[Sr. no.]:[Meaning]],3,0)</f>
        <v>#N/A</v>
      </c>
      <c r="E26" s="32" t="e">
        <f>VLOOKUP(Final_manabou_kanji_select4[[#This Row],[Kanji no.]],Final_manabou_kanji[[Sr. no.]:[Meaning]],4,0)</f>
        <v>#N/A</v>
      </c>
      <c r="F26" s="37" t="e">
        <f>VLOOKUP(Final_manabou_kanji_select4[[#This Row],[Kanji no.]],Final_manabou_kanji[[Sr. no.]:[Meaning]],5,0)</f>
        <v>#N/A</v>
      </c>
      <c r="G26" t="e">
        <f>VLOOKUP(Final_manabou_kanji_select4[[#This Row],[Kanji no.]],Final_manabou_kanji[[Sr. no.]:[Meaning]],7,0)</f>
        <v>#N/A</v>
      </c>
      <c r="H26" t="e">
        <f>VLOOKUP(Final_manabou_kanji_select4[[#This Row],[Kanji no.]],Final_manabou_kanji[[Sr. no.]:[Meaning]],8,0)</f>
        <v>#N/A</v>
      </c>
      <c r="I26" s="3"/>
    </row>
    <row r="27" spans="2:9" ht="14.25" customHeight="1" x14ac:dyDescent="0.3">
      <c r="B27" s="6">
        <v>25</v>
      </c>
      <c r="C27" s="37" t="e">
        <f>VLOOKUP(Final_manabou_kanji_select4[[#This Row],[Sr no.]],Raw_data_N2_Kanji[[Marking_sr]:[Length]],4,0)</f>
        <v>#N/A</v>
      </c>
      <c r="D27" s="37" t="e">
        <f>VLOOKUP(Final_manabou_kanji_select4[[#This Row],[Kanji no.]],Final_manabou_kanji[[Sr. no.]:[Meaning]],3,0)</f>
        <v>#N/A</v>
      </c>
      <c r="E27" s="32" t="e">
        <f>VLOOKUP(Final_manabou_kanji_select4[[#This Row],[Kanji no.]],Final_manabou_kanji[[Sr. no.]:[Meaning]],4,0)</f>
        <v>#N/A</v>
      </c>
      <c r="F27" s="37" t="e">
        <f>VLOOKUP(Final_manabou_kanji_select4[[#This Row],[Kanji no.]],Final_manabou_kanji[[Sr. no.]:[Meaning]],5,0)</f>
        <v>#N/A</v>
      </c>
      <c r="G27" t="e">
        <f>VLOOKUP(Final_manabou_kanji_select4[[#This Row],[Kanji no.]],Final_manabou_kanji[[Sr. no.]:[Meaning]],7,0)</f>
        <v>#N/A</v>
      </c>
      <c r="H27" t="e">
        <f>VLOOKUP(Final_manabou_kanji_select4[[#This Row],[Kanji no.]],Final_manabou_kanji[[Sr. no.]:[Meaning]],8,0)</f>
        <v>#N/A</v>
      </c>
      <c r="I27" s="3"/>
    </row>
    <row r="28" spans="2:9" ht="14.25" customHeight="1" x14ac:dyDescent="0.3">
      <c r="B28" s="36">
        <v>26</v>
      </c>
      <c r="C28" s="37" t="e">
        <f>VLOOKUP(Final_manabou_kanji_select4[[#This Row],[Sr no.]],Raw_data_N2_Kanji[[Marking_sr]:[Length]],4,0)</f>
        <v>#N/A</v>
      </c>
      <c r="D28" s="37" t="e">
        <f>VLOOKUP(Final_manabou_kanji_select4[[#This Row],[Kanji no.]],Final_manabou_kanji[[Sr. no.]:[Meaning]],3,0)</f>
        <v>#N/A</v>
      </c>
      <c r="E28" s="32" t="e">
        <f>VLOOKUP(Final_manabou_kanji_select4[[#This Row],[Kanji no.]],Final_manabou_kanji[[Sr. no.]:[Meaning]],4,0)</f>
        <v>#N/A</v>
      </c>
      <c r="F28" s="37" t="e">
        <f>VLOOKUP(Final_manabou_kanji_select4[[#This Row],[Kanji no.]],Final_manabou_kanji[[Sr. no.]:[Meaning]],5,0)</f>
        <v>#N/A</v>
      </c>
      <c r="G28" t="e">
        <f>VLOOKUP(Final_manabou_kanji_select4[[#This Row],[Kanji no.]],Final_manabou_kanji[[Sr. no.]:[Meaning]],7,0)</f>
        <v>#N/A</v>
      </c>
      <c r="H28" t="e">
        <f>VLOOKUP(Final_manabou_kanji_select4[[#This Row],[Kanji no.]],Final_manabou_kanji[[Sr. no.]:[Meaning]],8,0)</f>
        <v>#N/A</v>
      </c>
      <c r="I28" s="3"/>
    </row>
    <row r="29" spans="2:9" ht="14.25" customHeight="1" x14ac:dyDescent="0.3">
      <c r="B29" s="6">
        <v>27</v>
      </c>
      <c r="C29" s="37" t="e">
        <f>VLOOKUP(Final_manabou_kanji_select4[[#This Row],[Sr no.]],Raw_data_N2_Kanji[[Marking_sr]:[Length]],4,0)</f>
        <v>#N/A</v>
      </c>
      <c r="D29" s="37" t="e">
        <f>VLOOKUP(Final_manabou_kanji_select4[[#This Row],[Kanji no.]],Final_manabou_kanji[[Sr. no.]:[Meaning]],3,0)</f>
        <v>#N/A</v>
      </c>
      <c r="E29" s="32" t="e">
        <f>VLOOKUP(Final_manabou_kanji_select4[[#This Row],[Kanji no.]],Final_manabou_kanji[[Sr. no.]:[Meaning]],4,0)</f>
        <v>#N/A</v>
      </c>
      <c r="F29" s="37" t="e">
        <f>VLOOKUP(Final_manabou_kanji_select4[[#This Row],[Kanji no.]],Final_manabou_kanji[[Sr. no.]:[Meaning]],5,0)</f>
        <v>#N/A</v>
      </c>
      <c r="G29" t="e">
        <f>VLOOKUP(Final_manabou_kanji_select4[[#This Row],[Kanji no.]],Final_manabou_kanji[[Sr. no.]:[Meaning]],7,0)</f>
        <v>#N/A</v>
      </c>
      <c r="H29" t="e">
        <f>VLOOKUP(Final_manabou_kanji_select4[[#This Row],[Kanji no.]],Final_manabou_kanji[[Sr. no.]:[Meaning]],8,0)</f>
        <v>#N/A</v>
      </c>
      <c r="I29" s="3"/>
    </row>
    <row r="30" spans="2:9" ht="14.25" customHeight="1" x14ac:dyDescent="0.3">
      <c r="B30" s="36">
        <v>28</v>
      </c>
      <c r="C30" s="37" t="e">
        <f>VLOOKUP(Final_manabou_kanji_select4[[#This Row],[Sr no.]],Raw_data_N2_Kanji[[Marking_sr]:[Length]],4,0)</f>
        <v>#N/A</v>
      </c>
      <c r="D30" s="37" t="e">
        <f>VLOOKUP(Final_manabou_kanji_select4[[#This Row],[Kanji no.]],Final_manabou_kanji[[Sr. no.]:[Meaning]],3,0)</f>
        <v>#N/A</v>
      </c>
      <c r="E30" s="32" t="e">
        <f>VLOOKUP(Final_manabou_kanji_select4[[#This Row],[Kanji no.]],Final_manabou_kanji[[Sr. no.]:[Meaning]],4,0)</f>
        <v>#N/A</v>
      </c>
      <c r="F30" s="37" t="e">
        <f>VLOOKUP(Final_manabou_kanji_select4[[#This Row],[Kanji no.]],Final_manabou_kanji[[Sr. no.]:[Meaning]],5,0)</f>
        <v>#N/A</v>
      </c>
      <c r="G30" t="e">
        <f>VLOOKUP(Final_manabou_kanji_select4[[#This Row],[Kanji no.]],Final_manabou_kanji[[Sr. no.]:[Meaning]],7,0)</f>
        <v>#N/A</v>
      </c>
      <c r="H30" t="e">
        <f>VLOOKUP(Final_manabou_kanji_select4[[#This Row],[Kanji no.]],Final_manabou_kanji[[Sr. no.]:[Meaning]],8,0)</f>
        <v>#N/A</v>
      </c>
      <c r="I30" s="3"/>
    </row>
    <row r="31" spans="2:9" ht="14.25" customHeight="1" x14ac:dyDescent="0.3">
      <c r="B31" s="6">
        <v>29</v>
      </c>
      <c r="C31" s="37" t="e">
        <f>VLOOKUP(Final_manabou_kanji_select4[[#This Row],[Sr no.]],Raw_data_N2_Kanji[[Marking_sr]:[Length]],4,0)</f>
        <v>#N/A</v>
      </c>
      <c r="D31" s="37" t="e">
        <f>VLOOKUP(Final_manabou_kanji_select4[[#This Row],[Kanji no.]],Final_manabou_kanji[[Sr. no.]:[Meaning]],3,0)</f>
        <v>#N/A</v>
      </c>
      <c r="E31" s="32" t="e">
        <f>VLOOKUP(Final_manabou_kanji_select4[[#This Row],[Kanji no.]],Final_manabou_kanji[[Sr. no.]:[Meaning]],4,0)</f>
        <v>#N/A</v>
      </c>
      <c r="F31" s="37" t="e">
        <f>VLOOKUP(Final_manabou_kanji_select4[[#This Row],[Kanji no.]],Final_manabou_kanji[[Sr. no.]:[Meaning]],5,0)</f>
        <v>#N/A</v>
      </c>
      <c r="G31" t="e">
        <f>VLOOKUP(Final_manabou_kanji_select4[[#This Row],[Kanji no.]],Final_manabou_kanji[[Sr. no.]:[Meaning]],7,0)</f>
        <v>#N/A</v>
      </c>
      <c r="H31" t="e">
        <f>VLOOKUP(Final_manabou_kanji_select4[[#This Row],[Kanji no.]],Final_manabou_kanji[[Sr. no.]:[Meaning]],8,0)</f>
        <v>#N/A</v>
      </c>
      <c r="I31" s="3"/>
    </row>
    <row r="32" spans="2:9" ht="14.25" customHeight="1" x14ac:dyDescent="0.3">
      <c r="B32" s="36">
        <v>30</v>
      </c>
      <c r="C32" s="37" t="e">
        <f>VLOOKUP(Final_manabou_kanji_select4[[#This Row],[Sr no.]],Raw_data_N2_Kanji[[Marking_sr]:[Length]],4,0)</f>
        <v>#N/A</v>
      </c>
      <c r="D32" s="37" t="e">
        <f>VLOOKUP(Final_manabou_kanji_select4[[#This Row],[Kanji no.]],Final_manabou_kanji[[Sr. no.]:[Meaning]],3,0)</f>
        <v>#N/A</v>
      </c>
      <c r="E32" s="32" t="e">
        <f>VLOOKUP(Final_manabou_kanji_select4[[#This Row],[Kanji no.]],Final_manabou_kanji[[Sr. no.]:[Meaning]],4,0)</f>
        <v>#N/A</v>
      </c>
      <c r="F32" s="37" t="e">
        <f>VLOOKUP(Final_manabou_kanji_select4[[#This Row],[Kanji no.]],Final_manabou_kanji[[Sr. no.]:[Meaning]],5,0)</f>
        <v>#N/A</v>
      </c>
      <c r="G32" t="e">
        <f>VLOOKUP(Final_manabou_kanji_select4[[#This Row],[Kanji no.]],Final_manabou_kanji[[Sr. no.]:[Meaning]],7,0)</f>
        <v>#N/A</v>
      </c>
      <c r="H32" t="e">
        <f>VLOOKUP(Final_manabou_kanji_select4[[#This Row],[Kanji no.]],Final_manabou_kanji[[Sr. no.]:[Meaning]],8,0)</f>
        <v>#N/A</v>
      </c>
      <c r="I32" s="3"/>
    </row>
    <row r="33" spans="2:9" ht="14.25" customHeight="1" x14ac:dyDescent="0.3">
      <c r="B33" s="6">
        <v>31</v>
      </c>
      <c r="C33" s="37" t="e">
        <f>VLOOKUP(Final_manabou_kanji_select4[[#This Row],[Sr no.]],Raw_data_N2_Kanji[[Marking_sr]:[Length]],4,0)</f>
        <v>#N/A</v>
      </c>
      <c r="D33" s="37" t="e">
        <f>VLOOKUP(Final_manabou_kanji_select4[[#This Row],[Kanji no.]],Final_manabou_kanji[[Sr. no.]:[Meaning]],3,0)</f>
        <v>#N/A</v>
      </c>
      <c r="E33" s="32" t="e">
        <f>VLOOKUP(Final_manabou_kanji_select4[[#This Row],[Kanji no.]],Final_manabou_kanji[[Sr. no.]:[Meaning]],4,0)</f>
        <v>#N/A</v>
      </c>
      <c r="F33" s="37" t="e">
        <f>VLOOKUP(Final_manabou_kanji_select4[[#This Row],[Kanji no.]],Final_manabou_kanji[[Sr. no.]:[Meaning]],5,0)</f>
        <v>#N/A</v>
      </c>
      <c r="G33" t="e">
        <f>VLOOKUP(Final_manabou_kanji_select4[[#This Row],[Kanji no.]],Final_manabou_kanji[[Sr. no.]:[Meaning]],7,0)</f>
        <v>#N/A</v>
      </c>
      <c r="H33" t="e">
        <f>VLOOKUP(Final_manabou_kanji_select4[[#This Row],[Kanji no.]],Final_manabou_kanji[[Sr. no.]:[Meaning]],8,0)</f>
        <v>#N/A</v>
      </c>
      <c r="I33" s="3"/>
    </row>
    <row r="34" spans="2:9" ht="14.25" customHeight="1" x14ac:dyDescent="0.3">
      <c r="B34" s="36">
        <v>32</v>
      </c>
      <c r="C34" s="37" t="e">
        <f>VLOOKUP(Final_manabou_kanji_select4[[#This Row],[Sr no.]],Raw_data_N2_Kanji[[Marking_sr]:[Length]],4,0)</f>
        <v>#N/A</v>
      </c>
      <c r="D34" s="37" t="e">
        <f>VLOOKUP(Final_manabou_kanji_select4[[#This Row],[Kanji no.]],Final_manabou_kanji[[Sr. no.]:[Meaning]],3,0)</f>
        <v>#N/A</v>
      </c>
      <c r="E34" s="32" t="e">
        <f>VLOOKUP(Final_manabou_kanji_select4[[#This Row],[Kanji no.]],Final_manabou_kanji[[Sr. no.]:[Meaning]],4,0)</f>
        <v>#N/A</v>
      </c>
      <c r="F34" s="37" t="e">
        <f>VLOOKUP(Final_manabou_kanji_select4[[#This Row],[Kanji no.]],Final_manabou_kanji[[Sr. no.]:[Meaning]],5,0)</f>
        <v>#N/A</v>
      </c>
      <c r="G34" t="e">
        <f>VLOOKUP(Final_manabou_kanji_select4[[#This Row],[Kanji no.]],Final_manabou_kanji[[Sr. no.]:[Meaning]],7,0)</f>
        <v>#N/A</v>
      </c>
      <c r="H34" t="e">
        <f>VLOOKUP(Final_manabou_kanji_select4[[#This Row],[Kanji no.]],Final_manabou_kanji[[Sr. no.]:[Meaning]],8,0)</f>
        <v>#N/A</v>
      </c>
      <c r="I34" s="3"/>
    </row>
    <row r="35" spans="2:9" ht="14.25" customHeight="1" x14ac:dyDescent="0.3">
      <c r="B35" s="6">
        <v>33</v>
      </c>
      <c r="C35" s="37" t="e">
        <f>VLOOKUP(Final_manabou_kanji_select4[[#This Row],[Sr no.]],Raw_data_N2_Kanji[[Marking_sr]:[Length]],4,0)</f>
        <v>#N/A</v>
      </c>
      <c r="D35" s="37" t="e">
        <f>VLOOKUP(Final_manabou_kanji_select4[[#This Row],[Kanji no.]],Final_manabou_kanji[[Sr. no.]:[Meaning]],3,0)</f>
        <v>#N/A</v>
      </c>
      <c r="E35" s="32" t="e">
        <f>VLOOKUP(Final_manabou_kanji_select4[[#This Row],[Kanji no.]],Final_manabou_kanji[[Sr. no.]:[Meaning]],4,0)</f>
        <v>#N/A</v>
      </c>
      <c r="F35" s="37" t="e">
        <f>VLOOKUP(Final_manabou_kanji_select4[[#This Row],[Kanji no.]],Final_manabou_kanji[[Sr. no.]:[Meaning]],5,0)</f>
        <v>#N/A</v>
      </c>
      <c r="G35" t="e">
        <f>VLOOKUP(Final_manabou_kanji_select4[[#This Row],[Kanji no.]],Final_manabou_kanji[[Sr. no.]:[Meaning]],7,0)</f>
        <v>#N/A</v>
      </c>
      <c r="H35" t="e">
        <f>VLOOKUP(Final_manabou_kanji_select4[[#This Row],[Kanji no.]],Final_manabou_kanji[[Sr. no.]:[Meaning]],8,0)</f>
        <v>#N/A</v>
      </c>
      <c r="I35" s="3"/>
    </row>
    <row r="36" spans="2:9" ht="14.25" customHeight="1" x14ac:dyDescent="0.3">
      <c r="B36" s="36">
        <v>34</v>
      </c>
      <c r="C36" s="37" t="e">
        <f>VLOOKUP(Final_manabou_kanji_select4[[#This Row],[Sr no.]],Raw_data_N2_Kanji[[Marking_sr]:[Length]],4,0)</f>
        <v>#N/A</v>
      </c>
      <c r="D36" s="37" t="e">
        <f>VLOOKUP(Final_manabou_kanji_select4[[#This Row],[Kanji no.]],Final_manabou_kanji[[Sr. no.]:[Meaning]],3,0)</f>
        <v>#N/A</v>
      </c>
      <c r="E36" s="32" t="e">
        <f>VLOOKUP(Final_manabou_kanji_select4[[#This Row],[Kanji no.]],Final_manabou_kanji[[Sr. no.]:[Meaning]],4,0)</f>
        <v>#N/A</v>
      </c>
      <c r="F36" s="37" t="e">
        <f>VLOOKUP(Final_manabou_kanji_select4[[#This Row],[Kanji no.]],Final_manabou_kanji[[Sr. no.]:[Meaning]],5,0)</f>
        <v>#N/A</v>
      </c>
      <c r="G36" t="e">
        <f>VLOOKUP(Final_manabou_kanji_select4[[#This Row],[Kanji no.]],Final_manabou_kanji[[Sr. no.]:[Meaning]],7,0)</f>
        <v>#N/A</v>
      </c>
      <c r="H36" t="e">
        <f>VLOOKUP(Final_manabou_kanji_select4[[#This Row],[Kanji no.]],Final_manabou_kanji[[Sr. no.]:[Meaning]],8,0)</f>
        <v>#N/A</v>
      </c>
      <c r="I36" s="3"/>
    </row>
    <row r="37" spans="2:9" ht="14.25" customHeight="1" x14ac:dyDescent="0.3">
      <c r="B37" s="6">
        <v>35</v>
      </c>
      <c r="C37" s="37" t="e">
        <f>VLOOKUP(Final_manabou_kanji_select4[[#This Row],[Sr no.]],Raw_data_N2_Kanji[[Marking_sr]:[Length]],4,0)</f>
        <v>#N/A</v>
      </c>
      <c r="D37" s="37" t="e">
        <f>VLOOKUP(Final_manabou_kanji_select4[[#This Row],[Kanji no.]],Final_manabou_kanji[[Sr. no.]:[Meaning]],3,0)</f>
        <v>#N/A</v>
      </c>
      <c r="E37" s="32" t="e">
        <f>VLOOKUP(Final_manabou_kanji_select4[[#This Row],[Kanji no.]],Final_manabou_kanji[[Sr. no.]:[Meaning]],4,0)</f>
        <v>#N/A</v>
      </c>
      <c r="F37" s="37" t="e">
        <f>VLOOKUP(Final_manabou_kanji_select4[[#This Row],[Kanji no.]],Final_manabou_kanji[[Sr. no.]:[Meaning]],5,0)</f>
        <v>#N/A</v>
      </c>
      <c r="G37" t="e">
        <f>VLOOKUP(Final_manabou_kanji_select4[[#This Row],[Kanji no.]],Final_manabou_kanji[[Sr. no.]:[Meaning]],7,0)</f>
        <v>#N/A</v>
      </c>
      <c r="H37" t="e">
        <f>VLOOKUP(Final_manabou_kanji_select4[[#This Row],[Kanji no.]],Final_manabou_kanji[[Sr. no.]:[Meaning]],8,0)</f>
        <v>#N/A</v>
      </c>
      <c r="I37" s="3"/>
    </row>
    <row r="38" spans="2:9" ht="14.25" customHeight="1" x14ac:dyDescent="0.3">
      <c r="B38" s="36">
        <v>36</v>
      </c>
      <c r="C38" s="37" t="e">
        <f>VLOOKUP(Final_manabou_kanji_select4[[#This Row],[Sr no.]],Raw_data_N2_Kanji[[Marking_sr]:[Length]],4,0)</f>
        <v>#N/A</v>
      </c>
      <c r="D38" s="37" t="e">
        <f>VLOOKUP(Final_manabou_kanji_select4[[#This Row],[Kanji no.]],Final_manabou_kanji[[Sr. no.]:[Meaning]],3,0)</f>
        <v>#N/A</v>
      </c>
      <c r="E38" s="32" t="e">
        <f>VLOOKUP(Final_manabou_kanji_select4[[#This Row],[Kanji no.]],Final_manabou_kanji[[Sr. no.]:[Meaning]],4,0)</f>
        <v>#N/A</v>
      </c>
      <c r="F38" s="37" t="e">
        <f>VLOOKUP(Final_manabou_kanji_select4[[#This Row],[Kanji no.]],Final_manabou_kanji[[Sr. no.]:[Meaning]],5,0)</f>
        <v>#N/A</v>
      </c>
      <c r="G38" t="e">
        <f>VLOOKUP(Final_manabou_kanji_select4[[#This Row],[Kanji no.]],Final_manabou_kanji[[Sr. no.]:[Meaning]],7,0)</f>
        <v>#N/A</v>
      </c>
      <c r="H38" t="e">
        <f>VLOOKUP(Final_manabou_kanji_select4[[#This Row],[Kanji no.]],Final_manabou_kanji[[Sr. no.]:[Meaning]],8,0)</f>
        <v>#N/A</v>
      </c>
      <c r="I38" s="3"/>
    </row>
    <row r="39" spans="2:9" ht="14.25" customHeight="1" x14ac:dyDescent="0.3">
      <c r="B39" s="6">
        <v>37</v>
      </c>
      <c r="C39" s="37" t="e">
        <f>VLOOKUP(Final_manabou_kanji_select4[[#This Row],[Sr no.]],Raw_data_N2_Kanji[[Marking_sr]:[Length]],4,0)</f>
        <v>#N/A</v>
      </c>
      <c r="D39" s="37" t="e">
        <f>VLOOKUP(Final_manabou_kanji_select4[[#This Row],[Kanji no.]],Final_manabou_kanji[[Sr. no.]:[Meaning]],3,0)</f>
        <v>#N/A</v>
      </c>
      <c r="E39" s="32" t="e">
        <f>VLOOKUP(Final_manabou_kanji_select4[[#This Row],[Kanji no.]],Final_manabou_kanji[[Sr. no.]:[Meaning]],4,0)</f>
        <v>#N/A</v>
      </c>
      <c r="F39" s="37" t="e">
        <f>VLOOKUP(Final_manabou_kanji_select4[[#This Row],[Kanji no.]],Final_manabou_kanji[[Sr. no.]:[Meaning]],5,0)</f>
        <v>#N/A</v>
      </c>
      <c r="G39" t="e">
        <f>VLOOKUP(Final_manabou_kanji_select4[[#This Row],[Kanji no.]],Final_manabou_kanji[[Sr. no.]:[Meaning]],7,0)</f>
        <v>#N/A</v>
      </c>
      <c r="H39" t="e">
        <f>VLOOKUP(Final_manabou_kanji_select4[[#This Row],[Kanji no.]],Final_manabou_kanji[[Sr. no.]:[Meaning]],8,0)</f>
        <v>#N/A</v>
      </c>
      <c r="I39" s="3"/>
    </row>
    <row r="40" spans="2:9" ht="14.25" customHeight="1" x14ac:dyDescent="0.3">
      <c r="B40" s="36">
        <v>38</v>
      </c>
      <c r="C40" s="37" t="e">
        <f>VLOOKUP(Final_manabou_kanji_select4[[#This Row],[Sr no.]],Raw_data_N2_Kanji[[Marking_sr]:[Length]],4,0)</f>
        <v>#N/A</v>
      </c>
      <c r="D40" s="37" t="e">
        <f>VLOOKUP(Final_manabou_kanji_select4[[#This Row],[Kanji no.]],Final_manabou_kanji[[Sr. no.]:[Meaning]],3,0)</f>
        <v>#N/A</v>
      </c>
      <c r="E40" s="32" t="e">
        <f>VLOOKUP(Final_manabou_kanji_select4[[#This Row],[Kanji no.]],Final_manabou_kanji[[Sr. no.]:[Meaning]],4,0)</f>
        <v>#N/A</v>
      </c>
      <c r="F40" s="37" t="e">
        <f>VLOOKUP(Final_manabou_kanji_select4[[#This Row],[Kanji no.]],Final_manabou_kanji[[Sr. no.]:[Meaning]],5,0)</f>
        <v>#N/A</v>
      </c>
      <c r="G40" t="e">
        <f>VLOOKUP(Final_manabou_kanji_select4[[#This Row],[Kanji no.]],Final_manabou_kanji[[Sr. no.]:[Meaning]],7,0)</f>
        <v>#N/A</v>
      </c>
      <c r="H40" t="e">
        <f>VLOOKUP(Final_manabou_kanji_select4[[#This Row],[Kanji no.]],Final_manabou_kanji[[Sr. no.]:[Meaning]],8,0)</f>
        <v>#N/A</v>
      </c>
      <c r="I40" s="3"/>
    </row>
    <row r="41" spans="2:9" ht="14.25" customHeight="1" x14ac:dyDescent="0.3">
      <c r="B41" s="6">
        <v>39</v>
      </c>
      <c r="C41" s="37" t="e">
        <f>VLOOKUP(Final_manabou_kanji_select4[[#This Row],[Sr no.]],Raw_data_N2_Kanji[[Marking_sr]:[Length]],4,0)</f>
        <v>#N/A</v>
      </c>
      <c r="D41" s="37" t="e">
        <f>VLOOKUP(Final_manabou_kanji_select4[[#This Row],[Kanji no.]],Final_manabou_kanji[[Sr. no.]:[Meaning]],3,0)</f>
        <v>#N/A</v>
      </c>
      <c r="E41" s="32" t="e">
        <f>VLOOKUP(Final_manabou_kanji_select4[[#This Row],[Kanji no.]],Final_manabou_kanji[[Sr. no.]:[Meaning]],4,0)</f>
        <v>#N/A</v>
      </c>
      <c r="F41" s="37" t="e">
        <f>VLOOKUP(Final_manabou_kanji_select4[[#This Row],[Kanji no.]],Final_manabou_kanji[[Sr. no.]:[Meaning]],5,0)</f>
        <v>#N/A</v>
      </c>
      <c r="G41" t="e">
        <f>VLOOKUP(Final_manabou_kanji_select4[[#This Row],[Kanji no.]],Final_manabou_kanji[[Sr. no.]:[Meaning]],7,0)</f>
        <v>#N/A</v>
      </c>
      <c r="H41" t="e">
        <f>VLOOKUP(Final_manabou_kanji_select4[[#This Row],[Kanji no.]],Final_manabou_kanji[[Sr. no.]:[Meaning]],8,0)</f>
        <v>#N/A</v>
      </c>
      <c r="I41" s="3"/>
    </row>
    <row r="42" spans="2:9" ht="14.25" customHeight="1" x14ac:dyDescent="0.3">
      <c r="B42" s="36">
        <v>40</v>
      </c>
      <c r="C42" s="37" t="e">
        <f>VLOOKUP(Final_manabou_kanji_select4[[#This Row],[Sr no.]],Raw_data_N2_Kanji[[Marking_sr]:[Length]],4,0)</f>
        <v>#N/A</v>
      </c>
      <c r="D42" s="37" t="e">
        <f>VLOOKUP(Final_manabou_kanji_select4[[#This Row],[Kanji no.]],Final_manabou_kanji[[Sr. no.]:[Meaning]],3,0)</f>
        <v>#N/A</v>
      </c>
      <c r="E42" s="32" t="e">
        <f>VLOOKUP(Final_manabou_kanji_select4[[#This Row],[Kanji no.]],Final_manabou_kanji[[Sr. no.]:[Meaning]],4,0)</f>
        <v>#N/A</v>
      </c>
      <c r="F42" s="37" t="e">
        <f>VLOOKUP(Final_manabou_kanji_select4[[#This Row],[Kanji no.]],Final_manabou_kanji[[Sr. no.]:[Meaning]],5,0)</f>
        <v>#N/A</v>
      </c>
      <c r="G42" t="e">
        <f>VLOOKUP(Final_manabou_kanji_select4[[#This Row],[Kanji no.]],Final_manabou_kanji[[Sr. no.]:[Meaning]],7,0)</f>
        <v>#N/A</v>
      </c>
      <c r="H42" t="e">
        <f>VLOOKUP(Final_manabou_kanji_select4[[#This Row],[Kanji no.]],Final_manabou_kanji[[Sr. no.]:[Meaning]],8,0)</f>
        <v>#N/A</v>
      </c>
      <c r="I42" s="3"/>
    </row>
    <row r="43" spans="2:9" ht="14.25" customHeight="1" x14ac:dyDescent="0.3">
      <c r="B43" s="6">
        <v>41</v>
      </c>
      <c r="C43" s="37" t="e">
        <f>VLOOKUP(Final_manabou_kanji_select4[[#This Row],[Sr no.]],Raw_data_N2_Kanji[[Marking_sr]:[Length]],4,0)</f>
        <v>#N/A</v>
      </c>
      <c r="D43" s="37" t="e">
        <f>VLOOKUP(Final_manabou_kanji_select4[[#This Row],[Kanji no.]],Final_manabou_kanji[[Sr. no.]:[Meaning]],3,0)</f>
        <v>#N/A</v>
      </c>
      <c r="E43" s="32" t="e">
        <f>VLOOKUP(Final_manabou_kanji_select4[[#This Row],[Kanji no.]],Final_manabou_kanji[[Sr. no.]:[Meaning]],4,0)</f>
        <v>#N/A</v>
      </c>
      <c r="F43" s="37" t="e">
        <f>VLOOKUP(Final_manabou_kanji_select4[[#This Row],[Kanji no.]],Final_manabou_kanji[[Sr. no.]:[Meaning]],5,0)</f>
        <v>#N/A</v>
      </c>
      <c r="G43" t="e">
        <f>VLOOKUP(Final_manabou_kanji_select4[[#This Row],[Kanji no.]],Final_manabou_kanji[[Sr. no.]:[Meaning]],7,0)</f>
        <v>#N/A</v>
      </c>
      <c r="H43" t="e">
        <f>VLOOKUP(Final_manabou_kanji_select4[[#This Row],[Kanji no.]],Final_manabou_kanji[[Sr. no.]:[Meaning]],8,0)</f>
        <v>#N/A</v>
      </c>
      <c r="I43" s="3"/>
    </row>
    <row r="44" spans="2:9" ht="14.25" customHeight="1" x14ac:dyDescent="0.3">
      <c r="B44" s="36">
        <v>42</v>
      </c>
      <c r="C44" s="37" t="e">
        <f>VLOOKUP(Final_manabou_kanji_select4[[#This Row],[Sr no.]],Raw_data_N2_Kanji[[Marking_sr]:[Length]],4,0)</f>
        <v>#N/A</v>
      </c>
      <c r="D44" s="37" t="e">
        <f>VLOOKUP(Final_manabou_kanji_select4[[#This Row],[Kanji no.]],Final_manabou_kanji[[Sr. no.]:[Meaning]],3,0)</f>
        <v>#N/A</v>
      </c>
      <c r="E44" s="32" t="e">
        <f>VLOOKUP(Final_manabou_kanji_select4[[#This Row],[Kanji no.]],Final_manabou_kanji[[Sr. no.]:[Meaning]],4,0)</f>
        <v>#N/A</v>
      </c>
      <c r="F44" s="37" t="e">
        <f>VLOOKUP(Final_manabou_kanji_select4[[#This Row],[Kanji no.]],Final_manabou_kanji[[Sr. no.]:[Meaning]],5,0)</f>
        <v>#N/A</v>
      </c>
      <c r="G44" t="e">
        <f>VLOOKUP(Final_manabou_kanji_select4[[#This Row],[Kanji no.]],Final_manabou_kanji[[Sr. no.]:[Meaning]],7,0)</f>
        <v>#N/A</v>
      </c>
      <c r="H44" t="e">
        <f>VLOOKUP(Final_manabou_kanji_select4[[#This Row],[Kanji no.]],Final_manabou_kanji[[Sr. no.]:[Meaning]],8,0)</f>
        <v>#N/A</v>
      </c>
      <c r="I44" s="3"/>
    </row>
    <row r="45" spans="2:9" ht="14.25" customHeight="1" x14ac:dyDescent="0.3">
      <c r="B45" s="6">
        <v>43</v>
      </c>
      <c r="C45" s="37" t="e">
        <f>VLOOKUP(Final_manabou_kanji_select4[[#This Row],[Sr no.]],Raw_data_N2_Kanji[[Marking_sr]:[Length]],4,0)</f>
        <v>#N/A</v>
      </c>
      <c r="D45" s="37" t="e">
        <f>VLOOKUP(Final_manabou_kanji_select4[[#This Row],[Kanji no.]],Final_manabou_kanji[[Sr. no.]:[Meaning]],3,0)</f>
        <v>#N/A</v>
      </c>
      <c r="E45" s="32" t="e">
        <f>VLOOKUP(Final_manabou_kanji_select4[[#This Row],[Kanji no.]],Final_manabou_kanji[[Sr. no.]:[Meaning]],4,0)</f>
        <v>#N/A</v>
      </c>
      <c r="F45" s="37" t="e">
        <f>VLOOKUP(Final_manabou_kanji_select4[[#This Row],[Kanji no.]],Final_manabou_kanji[[Sr. no.]:[Meaning]],5,0)</f>
        <v>#N/A</v>
      </c>
      <c r="G45" t="e">
        <f>VLOOKUP(Final_manabou_kanji_select4[[#This Row],[Kanji no.]],Final_manabou_kanji[[Sr. no.]:[Meaning]],7,0)</f>
        <v>#N/A</v>
      </c>
      <c r="H45" t="e">
        <f>VLOOKUP(Final_manabou_kanji_select4[[#This Row],[Kanji no.]],Final_manabou_kanji[[Sr. no.]:[Meaning]],8,0)</f>
        <v>#N/A</v>
      </c>
      <c r="I45" s="3"/>
    </row>
    <row r="46" spans="2:9" ht="14.25" customHeight="1" x14ac:dyDescent="0.3">
      <c r="B46" s="36">
        <v>44</v>
      </c>
      <c r="C46" s="37" t="e">
        <f>VLOOKUP(Final_manabou_kanji_select4[[#This Row],[Sr no.]],Raw_data_N2_Kanji[[Marking_sr]:[Length]],4,0)</f>
        <v>#N/A</v>
      </c>
      <c r="D46" s="37" t="e">
        <f>VLOOKUP(Final_manabou_kanji_select4[[#This Row],[Kanji no.]],Final_manabou_kanji[[Sr. no.]:[Meaning]],3,0)</f>
        <v>#N/A</v>
      </c>
      <c r="E46" s="32" t="e">
        <f>VLOOKUP(Final_manabou_kanji_select4[[#This Row],[Kanji no.]],Final_manabou_kanji[[Sr. no.]:[Meaning]],4,0)</f>
        <v>#N/A</v>
      </c>
      <c r="F46" s="37" t="e">
        <f>VLOOKUP(Final_manabou_kanji_select4[[#This Row],[Kanji no.]],Final_manabou_kanji[[Sr. no.]:[Meaning]],5,0)</f>
        <v>#N/A</v>
      </c>
      <c r="G46" t="e">
        <f>VLOOKUP(Final_manabou_kanji_select4[[#This Row],[Kanji no.]],Final_manabou_kanji[[Sr. no.]:[Meaning]],7,0)</f>
        <v>#N/A</v>
      </c>
      <c r="H46" t="e">
        <f>VLOOKUP(Final_manabou_kanji_select4[[#This Row],[Kanji no.]],Final_manabou_kanji[[Sr. no.]:[Meaning]],8,0)</f>
        <v>#N/A</v>
      </c>
      <c r="I46" s="3"/>
    </row>
    <row r="47" spans="2:9" ht="14.25" customHeight="1" x14ac:dyDescent="0.3">
      <c r="B47" s="6">
        <v>45</v>
      </c>
      <c r="C47" s="37" t="e">
        <f>VLOOKUP(Final_manabou_kanji_select4[[#This Row],[Sr no.]],Raw_data_N2_Kanji[[Marking_sr]:[Length]],4,0)</f>
        <v>#N/A</v>
      </c>
      <c r="D47" s="37" t="e">
        <f>VLOOKUP(Final_manabou_kanji_select4[[#This Row],[Kanji no.]],Final_manabou_kanji[[Sr. no.]:[Meaning]],3,0)</f>
        <v>#N/A</v>
      </c>
      <c r="E47" s="32" t="e">
        <f>VLOOKUP(Final_manabou_kanji_select4[[#This Row],[Kanji no.]],Final_manabou_kanji[[Sr. no.]:[Meaning]],4,0)</f>
        <v>#N/A</v>
      </c>
      <c r="F47" s="37" t="e">
        <f>VLOOKUP(Final_manabou_kanji_select4[[#This Row],[Kanji no.]],Final_manabou_kanji[[Sr. no.]:[Meaning]],5,0)</f>
        <v>#N/A</v>
      </c>
      <c r="G47" t="e">
        <f>VLOOKUP(Final_manabou_kanji_select4[[#This Row],[Kanji no.]],Final_manabou_kanji[[Sr. no.]:[Meaning]],7,0)</f>
        <v>#N/A</v>
      </c>
      <c r="H47" t="e">
        <f>VLOOKUP(Final_manabou_kanji_select4[[#This Row],[Kanji no.]],Final_manabou_kanji[[Sr. no.]:[Meaning]],8,0)</f>
        <v>#N/A</v>
      </c>
      <c r="I47" s="3"/>
    </row>
    <row r="48" spans="2:9" ht="14.25" customHeight="1" x14ac:dyDescent="0.3">
      <c r="B48" s="36">
        <v>46</v>
      </c>
      <c r="C48" s="37" t="e">
        <f>VLOOKUP(Final_manabou_kanji_select4[[#This Row],[Sr no.]],Raw_data_N2_Kanji[[Marking_sr]:[Length]],4,0)</f>
        <v>#N/A</v>
      </c>
      <c r="D48" s="37" t="e">
        <f>VLOOKUP(Final_manabou_kanji_select4[[#This Row],[Kanji no.]],Final_manabou_kanji[[Sr. no.]:[Meaning]],3,0)</f>
        <v>#N/A</v>
      </c>
      <c r="E48" s="32" t="e">
        <f>VLOOKUP(Final_manabou_kanji_select4[[#This Row],[Kanji no.]],Final_manabou_kanji[[Sr. no.]:[Meaning]],4,0)</f>
        <v>#N/A</v>
      </c>
      <c r="F48" s="37" t="e">
        <f>VLOOKUP(Final_manabou_kanji_select4[[#This Row],[Kanji no.]],Final_manabou_kanji[[Sr. no.]:[Meaning]],5,0)</f>
        <v>#N/A</v>
      </c>
      <c r="G48" t="e">
        <f>VLOOKUP(Final_manabou_kanji_select4[[#This Row],[Kanji no.]],Final_manabou_kanji[[Sr. no.]:[Meaning]],7,0)</f>
        <v>#N/A</v>
      </c>
      <c r="H48" t="e">
        <f>VLOOKUP(Final_manabou_kanji_select4[[#This Row],[Kanji no.]],Final_manabou_kanji[[Sr. no.]:[Meaning]],8,0)</f>
        <v>#N/A</v>
      </c>
      <c r="I48" s="3"/>
    </row>
    <row r="49" spans="2:9" ht="14.25" customHeight="1" x14ac:dyDescent="0.3">
      <c r="B49" s="6">
        <v>47</v>
      </c>
      <c r="C49" s="37" t="e">
        <f>VLOOKUP(Final_manabou_kanji_select4[[#This Row],[Sr no.]],Raw_data_N2_Kanji[[Marking_sr]:[Length]],4,0)</f>
        <v>#N/A</v>
      </c>
      <c r="D49" s="37" t="e">
        <f>VLOOKUP(Final_manabou_kanji_select4[[#This Row],[Kanji no.]],Final_manabou_kanji[[Sr. no.]:[Meaning]],3,0)</f>
        <v>#N/A</v>
      </c>
      <c r="E49" s="32" t="e">
        <f>VLOOKUP(Final_manabou_kanji_select4[[#This Row],[Kanji no.]],Final_manabou_kanji[[Sr. no.]:[Meaning]],4,0)</f>
        <v>#N/A</v>
      </c>
      <c r="F49" s="37" t="e">
        <f>VLOOKUP(Final_manabou_kanji_select4[[#This Row],[Kanji no.]],Final_manabou_kanji[[Sr. no.]:[Meaning]],5,0)</f>
        <v>#N/A</v>
      </c>
      <c r="G49" t="e">
        <f>VLOOKUP(Final_manabou_kanji_select4[[#This Row],[Kanji no.]],Final_manabou_kanji[[Sr. no.]:[Meaning]],7,0)</f>
        <v>#N/A</v>
      </c>
      <c r="H49" t="e">
        <f>VLOOKUP(Final_manabou_kanji_select4[[#This Row],[Kanji no.]],Final_manabou_kanji[[Sr. no.]:[Meaning]],8,0)</f>
        <v>#N/A</v>
      </c>
      <c r="I49" s="3"/>
    </row>
    <row r="50" spans="2:9" ht="14.25" customHeight="1" x14ac:dyDescent="0.3">
      <c r="B50" s="36">
        <v>48</v>
      </c>
      <c r="C50" s="37" t="e">
        <f>VLOOKUP(Final_manabou_kanji_select4[[#This Row],[Sr no.]],Raw_data_N2_Kanji[[Marking_sr]:[Length]],4,0)</f>
        <v>#N/A</v>
      </c>
      <c r="D50" s="37" t="e">
        <f>VLOOKUP(Final_manabou_kanji_select4[[#This Row],[Kanji no.]],Final_manabou_kanji[[Sr. no.]:[Meaning]],3,0)</f>
        <v>#N/A</v>
      </c>
      <c r="E50" s="32" t="e">
        <f>VLOOKUP(Final_manabou_kanji_select4[[#This Row],[Kanji no.]],Final_manabou_kanji[[Sr. no.]:[Meaning]],4,0)</f>
        <v>#N/A</v>
      </c>
      <c r="F50" s="37" t="e">
        <f>VLOOKUP(Final_manabou_kanji_select4[[#This Row],[Kanji no.]],Final_manabou_kanji[[Sr. no.]:[Meaning]],5,0)</f>
        <v>#N/A</v>
      </c>
      <c r="G50" t="e">
        <f>VLOOKUP(Final_manabou_kanji_select4[[#This Row],[Kanji no.]],Final_manabou_kanji[[Sr. no.]:[Meaning]],7,0)</f>
        <v>#N/A</v>
      </c>
      <c r="H50" t="e">
        <f>VLOOKUP(Final_manabou_kanji_select4[[#This Row],[Kanji no.]],Final_manabou_kanji[[Sr. no.]:[Meaning]],8,0)</f>
        <v>#N/A</v>
      </c>
      <c r="I50" s="3"/>
    </row>
    <row r="51" spans="2:9" ht="14.25" customHeight="1" x14ac:dyDescent="0.3">
      <c r="B51" s="6">
        <v>49</v>
      </c>
      <c r="C51" s="37" t="e">
        <f>VLOOKUP(Final_manabou_kanji_select4[[#This Row],[Sr no.]],Raw_data_N2_Kanji[[Marking_sr]:[Length]],4,0)</f>
        <v>#N/A</v>
      </c>
      <c r="D51" s="37" t="e">
        <f>VLOOKUP(Final_manabou_kanji_select4[[#This Row],[Kanji no.]],Final_manabou_kanji[[Sr. no.]:[Meaning]],3,0)</f>
        <v>#N/A</v>
      </c>
      <c r="E51" s="32" t="e">
        <f>VLOOKUP(Final_manabou_kanji_select4[[#This Row],[Kanji no.]],Final_manabou_kanji[[Sr. no.]:[Meaning]],4,0)</f>
        <v>#N/A</v>
      </c>
      <c r="F51" s="37" t="e">
        <f>VLOOKUP(Final_manabou_kanji_select4[[#This Row],[Kanji no.]],Final_manabou_kanji[[Sr. no.]:[Meaning]],5,0)</f>
        <v>#N/A</v>
      </c>
      <c r="G51" t="e">
        <f>VLOOKUP(Final_manabou_kanji_select4[[#This Row],[Kanji no.]],Final_manabou_kanji[[Sr. no.]:[Meaning]],7,0)</f>
        <v>#N/A</v>
      </c>
      <c r="H51" t="e">
        <f>VLOOKUP(Final_manabou_kanji_select4[[#This Row],[Kanji no.]],Final_manabou_kanji[[Sr. no.]:[Meaning]],8,0)</f>
        <v>#N/A</v>
      </c>
      <c r="I51" s="3"/>
    </row>
    <row r="52" spans="2:9" ht="14.25" customHeight="1" x14ac:dyDescent="0.3">
      <c r="B52" s="36">
        <v>50</v>
      </c>
      <c r="C52" s="37" t="e">
        <f>VLOOKUP(Final_manabou_kanji_select4[[#This Row],[Sr no.]],Raw_data_N2_Kanji[[Marking_sr]:[Length]],4,0)</f>
        <v>#N/A</v>
      </c>
      <c r="D52" s="37" t="e">
        <f>VLOOKUP(Final_manabou_kanji_select4[[#This Row],[Kanji no.]],Final_manabou_kanji[[Sr. no.]:[Meaning]],3,0)</f>
        <v>#N/A</v>
      </c>
      <c r="E52" s="32" t="e">
        <f>VLOOKUP(Final_manabou_kanji_select4[[#This Row],[Kanji no.]],Final_manabou_kanji[[Sr. no.]:[Meaning]],4,0)</f>
        <v>#N/A</v>
      </c>
      <c r="F52" s="37" t="e">
        <f>VLOOKUP(Final_manabou_kanji_select4[[#This Row],[Kanji no.]],Final_manabou_kanji[[Sr. no.]:[Meaning]],5,0)</f>
        <v>#N/A</v>
      </c>
      <c r="G52" t="e">
        <f>VLOOKUP(Final_manabou_kanji_select4[[#This Row],[Kanji no.]],Final_manabou_kanji[[Sr. no.]:[Meaning]],7,0)</f>
        <v>#N/A</v>
      </c>
      <c r="H52" t="e">
        <f>VLOOKUP(Final_manabou_kanji_select4[[#This Row],[Kanji no.]],Final_manabou_kanji[[Sr. no.]:[Meaning]],8,0)</f>
        <v>#N/A</v>
      </c>
      <c r="I52" s="3"/>
    </row>
    <row r="53" spans="2:9" ht="14.25" customHeight="1" x14ac:dyDescent="0.3">
      <c r="B53" s="6">
        <v>51</v>
      </c>
      <c r="C53" s="37" t="e">
        <f>VLOOKUP(Final_manabou_kanji_select4[[#This Row],[Sr no.]],Raw_data_N2_Kanji[[Marking_sr]:[Length]],4,0)</f>
        <v>#N/A</v>
      </c>
      <c r="D53" s="37" t="e">
        <f>VLOOKUP(Final_manabou_kanji_select4[[#This Row],[Kanji no.]],Final_manabou_kanji[[Sr. no.]:[Meaning]],3,0)</f>
        <v>#N/A</v>
      </c>
      <c r="E53" s="32" t="e">
        <f>VLOOKUP(Final_manabou_kanji_select4[[#This Row],[Kanji no.]],Final_manabou_kanji[[Sr. no.]:[Meaning]],4,0)</f>
        <v>#N/A</v>
      </c>
      <c r="F53" s="37" t="e">
        <f>VLOOKUP(Final_manabou_kanji_select4[[#This Row],[Kanji no.]],Final_manabou_kanji[[Sr. no.]:[Meaning]],5,0)</f>
        <v>#N/A</v>
      </c>
      <c r="G53" t="e">
        <f>VLOOKUP(Final_manabou_kanji_select4[[#This Row],[Kanji no.]],Final_manabou_kanji[[Sr. no.]:[Meaning]],7,0)</f>
        <v>#N/A</v>
      </c>
      <c r="H53" t="e">
        <f>VLOOKUP(Final_manabou_kanji_select4[[#This Row],[Kanji no.]],Final_manabou_kanji[[Sr. no.]:[Meaning]],8,0)</f>
        <v>#N/A</v>
      </c>
      <c r="I53" s="3"/>
    </row>
    <row r="54" spans="2:9" ht="14.25" customHeight="1" x14ac:dyDescent="0.3">
      <c r="B54" s="36">
        <v>52</v>
      </c>
      <c r="C54" s="37" t="e">
        <f>VLOOKUP(Final_manabou_kanji_select4[[#This Row],[Sr no.]],Raw_data_N2_Kanji[[Marking_sr]:[Length]],4,0)</f>
        <v>#N/A</v>
      </c>
      <c r="D54" s="37" t="e">
        <f>VLOOKUP(Final_manabou_kanji_select4[[#This Row],[Kanji no.]],Final_manabou_kanji[[Sr. no.]:[Meaning]],3,0)</f>
        <v>#N/A</v>
      </c>
      <c r="E54" s="32" t="e">
        <f>VLOOKUP(Final_manabou_kanji_select4[[#This Row],[Kanji no.]],Final_manabou_kanji[[Sr. no.]:[Meaning]],4,0)</f>
        <v>#N/A</v>
      </c>
      <c r="F54" s="37" t="e">
        <f>VLOOKUP(Final_manabou_kanji_select4[[#This Row],[Kanji no.]],Final_manabou_kanji[[Sr. no.]:[Meaning]],5,0)</f>
        <v>#N/A</v>
      </c>
      <c r="G54" t="e">
        <f>VLOOKUP(Final_manabou_kanji_select4[[#This Row],[Kanji no.]],Final_manabou_kanji[[Sr. no.]:[Meaning]],7,0)</f>
        <v>#N/A</v>
      </c>
      <c r="H54" t="e">
        <f>VLOOKUP(Final_manabou_kanji_select4[[#This Row],[Kanji no.]],Final_manabou_kanji[[Sr. no.]:[Meaning]],8,0)</f>
        <v>#N/A</v>
      </c>
      <c r="I54" s="3"/>
    </row>
    <row r="55" spans="2:9" ht="14.25" customHeight="1" x14ac:dyDescent="0.3">
      <c r="B55" s="6">
        <v>53</v>
      </c>
      <c r="C55" s="37" t="e">
        <f>VLOOKUP(Final_manabou_kanji_select4[[#This Row],[Sr no.]],Raw_data_N2_Kanji[[Marking_sr]:[Length]],4,0)</f>
        <v>#N/A</v>
      </c>
      <c r="D55" s="37" t="e">
        <f>VLOOKUP(Final_manabou_kanji_select4[[#This Row],[Kanji no.]],Final_manabou_kanji[[Sr. no.]:[Meaning]],3,0)</f>
        <v>#N/A</v>
      </c>
      <c r="E55" s="32" t="e">
        <f>VLOOKUP(Final_manabou_kanji_select4[[#This Row],[Kanji no.]],Final_manabou_kanji[[Sr. no.]:[Meaning]],4,0)</f>
        <v>#N/A</v>
      </c>
      <c r="F55" s="37" t="e">
        <f>VLOOKUP(Final_manabou_kanji_select4[[#This Row],[Kanji no.]],Final_manabou_kanji[[Sr. no.]:[Meaning]],5,0)</f>
        <v>#N/A</v>
      </c>
      <c r="G55" t="e">
        <f>VLOOKUP(Final_manabou_kanji_select4[[#This Row],[Kanji no.]],Final_manabou_kanji[[Sr. no.]:[Meaning]],7,0)</f>
        <v>#N/A</v>
      </c>
      <c r="H55" t="e">
        <f>VLOOKUP(Final_manabou_kanji_select4[[#This Row],[Kanji no.]],Final_manabou_kanji[[Sr. no.]:[Meaning]],8,0)</f>
        <v>#N/A</v>
      </c>
      <c r="I55" s="3"/>
    </row>
    <row r="56" spans="2:9" ht="14.25" customHeight="1" x14ac:dyDescent="0.3">
      <c r="B56" s="36">
        <v>54</v>
      </c>
      <c r="C56" s="37" t="e">
        <f>VLOOKUP(Final_manabou_kanji_select4[[#This Row],[Sr no.]],Raw_data_N2_Kanji[[Marking_sr]:[Length]],4,0)</f>
        <v>#N/A</v>
      </c>
      <c r="D56" s="37" t="e">
        <f>VLOOKUP(Final_manabou_kanji_select4[[#This Row],[Kanji no.]],Final_manabou_kanji[[Sr. no.]:[Meaning]],3,0)</f>
        <v>#N/A</v>
      </c>
      <c r="E56" s="32" t="e">
        <f>VLOOKUP(Final_manabou_kanji_select4[[#This Row],[Kanji no.]],Final_manabou_kanji[[Sr. no.]:[Meaning]],4,0)</f>
        <v>#N/A</v>
      </c>
      <c r="F56" s="37" t="e">
        <f>VLOOKUP(Final_manabou_kanji_select4[[#This Row],[Kanji no.]],Final_manabou_kanji[[Sr. no.]:[Meaning]],5,0)</f>
        <v>#N/A</v>
      </c>
      <c r="G56" t="e">
        <f>VLOOKUP(Final_manabou_kanji_select4[[#This Row],[Kanji no.]],Final_manabou_kanji[[Sr. no.]:[Meaning]],7,0)</f>
        <v>#N/A</v>
      </c>
      <c r="H56" t="e">
        <f>VLOOKUP(Final_manabou_kanji_select4[[#This Row],[Kanji no.]],Final_manabou_kanji[[Sr. no.]:[Meaning]],8,0)</f>
        <v>#N/A</v>
      </c>
      <c r="I56" s="3"/>
    </row>
    <row r="57" spans="2:9" ht="14.25" customHeight="1" x14ac:dyDescent="0.3">
      <c r="B57" s="6">
        <v>55</v>
      </c>
      <c r="C57" s="37" t="e">
        <f>VLOOKUP(Final_manabou_kanji_select4[[#This Row],[Sr no.]],Raw_data_N2_Kanji[[Marking_sr]:[Length]],4,0)</f>
        <v>#N/A</v>
      </c>
      <c r="D57" s="37" t="e">
        <f>VLOOKUP(Final_manabou_kanji_select4[[#This Row],[Kanji no.]],Final_manabou_kanji[[Sr. no.]:[Meaning]],3,0)</f>
        <v>#N/A</v>
      </c>
      <c r="E57" s="32" t="e">
        <f>VLOOKUP(Final_manabou_kanji_select4[[#This Row],[Kanji no.]],Final_manabou_kanji[[Sr. no.]:[Meaning]],4,0)</f>
        <v>#N/A</v>
      </c>
      <c r="F57" s="37" t="e">
        <f>VLOOKUP(Final_manabou_kanji_select4[[#This Row],[Kanji no.]],Final_manabou_kanji[[Sr. no.]:[Meaning]],5,0)</f>
        <v>#N/A</v>
      </c>
      <c r="G57" t="e">
        <f>VLOOKUP(Final_manabou_kanji_select4[[#This Row],[Kanji no.]],Final_manabou_kanji[[Sr. no.]:[Meaning]],7,0)</f>
        <v>#N/A</v>
      </c>
      <c r="H57" t="e">
        <f>VLOOKUP(Final_manabou_kanji_select4[[#This Row],[Kanji no.]],Final_manabou_kanji[[Sr. no.]:[Meaning]],8,0)</f>
        <v>#N/A</v>
      </c>
      <c r="I57" s="3"/>
    </row>
    <row r="58" spans="2:9" ht="14.25" customHeight="1" x14ac:dyDescent="0.3">
      <c r="B58" s="36">
        <v>56</v>
      </c>
      <c r="C58" s="37" t="e">
        <f>VLOOKUP(Final_manabou_kanji_select4[[#This Row],[Sr no.]],Raw_data_N2_Kanji[[Marking_sr]:[Length]],4,0)</f>
        <v>#N/A</v>
      </c>
      <c r="D58" s="37" t="e">
        <f>VLOOKUP(Final_manabou_kanji_select4[[#This Row],[Kanji no.]],Final_manabou_kanji[[Sr. no.]:[Meaning]],3,0)</f>
        <v>#N/A</v>
      </c>
      <c r="E58" s="32" t="e">
        <f>VLOOKUP(Final_manabou_kanji_select4[[#This Row],[Kanji no.]],Final_manabou_kanji[[Sr. no.]:[Meaning]],4,0)</f>
        <v>#N/A</v>
      </c>
      <c r="F58" s="37" t="e">
        <f>VLOOKUP(Final_manabou_kanji_select4[[#This Row],[Kanji no.]],Final_manabou_kanji[[Sr. no.]:[Meaning]],5,0)</f>
        <v>#N/A</v>
      </c>
      <c r="G58" t="e">
        <f>VLOOKUP(Final_manabou_kanji_select4[[#This Row],[Kanji no.]],Final_manabou_kanji[[Sr. no.]:[Meaning]],7,0)</f>
        <v>#N/A</v>
      </c>
      <c r="H58" t="e">
        <f>VLOOKUP(Final_manabou_kanji_select4[[#This Row],[Kanji no.]],Final_manabou_kanji[[Sr. no.]:[Meaning]],8,0)</f>
        <v>#N/A</v>
      </c>
      <c r="I58" s="3"/>
    </row>
    <row r="59" spans="2:9" ht="14.25" customHeight="1" x14ac:dyDescent="0.3">
      <c r="B59" s="6">
        <v>57</v>
      </c>
      <c r="C59" s="37" t="e">
        <f>VLOOKUP(Final_manabou_kanji_select4[[#This Row],[Sr no.]],Raw_data_N2_Kanji[[Marking_sr]:[Length]],4,0)</f>
        <v>#N/A</v>
      </c>
      <c r="D59" s="37" t="e">
        <f>VLOOKUP(Final_manabou_kanji_select4[[#This Row],[Kanji no.]],Final_manabou_kanji[[Sr. no.]:[Meaning]],3,0)</f>
        <v>#N/A</v>
      </c>
      <c r="E59" s="32" t="e">
        <f>VLOOKUP(Final_manabou_kanji_select4[[#This Row],[Kanji no.]],Final_manabou_kanji[[Sr. no.]:[Meaning]],4,0)</f>
        <v>#N/A</v>
      </c>
      <c r="F59" s="37" t="e">
        <f>VLOOKUP(Final_manabou_kanji_select4[[#This Row],[Kanji no.]],Final_manabou_kanji[[Sr. no.]:[Meaning]],5,0)</f>
        <v>#N/A</v>
      </c>
      <c r="G59" t="e">
        <f>VLOOKUP(Final_manabou_kanji_select4[[#This Row],[Kanji no.]],Final_manabou_kanji[[Sr. no.]:[Meaning]],7,0)</f>
        <v>#N/A</v>
      </c>
      <c r="H59" t="e">
        <f>VLOOKUP(Final_manabou_kanji_select4[[#This Row],[Kanji no.]],Final_manabou_kanji[[Sr. no.]:[Meaning]],8,0)</f>
        <v>#N/A</v>
      </c>
      <c r="I59" s="3"/>
    </row>
    <row r="60" spans="2:9" ht="14.25" customHeight="1" x14ac:dyDescent="0.3">
      <c r="B60" s="36">
        <v>58</v>
      </c>
      <c r="C60" s="37" t="e">
        <f>VLOOKUP(Final_manabou_kanji_select4[[#This Row],[Sr no.]],Raw_data_N2_Kanji[[Marking_sr]:[Length]],4,0)</f>
        <v>#N/A</v>
      </c>
      <c r="D60" s="37" t="e">
        <f>VLOOKUP(Final_manabou_kanji_select4[[#This Row],[Kanji no.]],Final_manabou_kanji[[Sr. no.]:[Meaning]],3,0)</f>
        <v>#N/A</v>
      </c>
      <c r="E60" s="32" t="e">
        <f>VLOOKUP(Final_manabou_kanji_select4[[#This Row],[Kanji no.]],Final_manabou_kanji[[Sr. no.]:[Meaning]],4,0)</f>
        <v>#N/A</v>
      </c>
      <c r="F60" s="37" t="e">
        <f>VLOOKUP(Final_manabou_kanji_select4[[#This Row],[Kanji no.]],Final_manabou_kanji[[Sr. no.]:[Meaning]],5,0)</f>
        <v>#N/A</v>
      </c>
      <c r="G60" t="e">
        <f>VLOOKUP(Final_manabou_kanji_select4[[#This Row],[Kanji no.]],Final_manabou_kanji[[Sr. no.]:[Meaning]],7,0)</f>
        <v>#N/A</v>
      </c>
      <c r="H60" t="e">
        <f>VLOOKUP(Final_manabou_kanji_select4[[#This Row],[Kanji no.]],Final_manabou_kanji[[Sr. no.]:[Meaning]],8,0)</f>
        <v>#N/A</v>
      </c>
      <c r="I60" s="3"/>
    </row>
    <row r="61" spans="2:9" ht="14.25" customHeight="1" x14ac:dyDescent="0.3">
      <c r="B61" s="6">
        <v>59</v>
      </c>
      <c r="C61" s="37" t="e">
        <f>VLOOKUP(Final_manabou_kanji_select4[[#This Row],[Sr no.]],Raw_data_N2_Kanji[[Marking_sr]:[Length]],4,0)</f>
        <v>#N/A</v>
      </c>
      <c r="D61" s="37" t="e">
        <f>VLOOKUP(Final_manabou_kanji_select4[[#This Row],[Kanji no.]],Final_manabou_kanji[[Sr. no.]:[Meaning]],3,0)</f>
        <v>#N/A</v>
      </c>
      <c r="E61" s="32" t="e">
        <f>VLOOKUP(Final_manabou_kanji_select4[[#This Row],[Kanji no.]],Final_manabou_kanji[[Sr. no.]:[Meaning]],4,0)</f>
        <v>#N/A</v>
      </c>
      <c r="F61" s="37" t="e">
        <f>VLOOKUP(Final_manabou_kanji_select4[[#This Row],[Kanji no.]],Final_manabou_kanji[[Sr. no.]:[Meaning]],5,0)</f>
        <v>#N/A</v>
      </c>
      <c r="G61" t="e">
        <f>VLOOKUP(Final_manabou_kanji_select4[[#This Row],[Kanji no.]],Final_manabou_kanji[[Sr. no.]:[Meaning]],7,0)</f>
        <v>#N/A</v>
      </c>
      <c r="H61" t="e">
        <f>VLOOKUP(Final_manabou_kanji_select4[[#This Row],[Kanji no.]],Final_manabou_kanji[[Sr. no.]:[Meaning]],8,0)</f>
        <v>#N/A</v>
      </c>
      <c r="I61" s="3"/>
    </row>
    <row r="62" spans="2:9" ht="14.25" customHeight="1" x14ac:dyDescent="0.3">
      <c r="B62" s="36">
        <v>60</v>
      </c>
      <c r="C62" s="37" t="e">
        <f>VLOOKUP(Final_manabou_kanji_select4[[#This Row],[Sr no.]],Raw_data_N2_Kanji[[Marking_sr]:[Length]],4,0)</f>
        <v>#N/A</v>
      </c>
      <c r="D62" s="37" t="e">
        <f>VLOOKUP(Final_manabou_kanji_select4[[#This Row],[Kanji no.]],Final_manabou_kanji[[Sr. no.]:[Meaning]],3,0)</f>
        <v>#N/A</v>
      </c>
      <c r="E62" s="32" t="e">
        <f>VLOOKUP(Final_manabou_kanji_select4[[#This Row],[Kanji no.]],Final_manabou_kanji[[Sr. no.]:[Meaning]],4,0)</f>
        <v>#N/A</v>
      </c>
      <c r="F62" s="37" t="e">
        <f>VLOOKUP(Final_manabou_kanji_select4[[#This Row],[Kanji no.]],Final_manabou_kanji[[Sr. no.]:[Meaning]],5,0)</f>
        <v>#N/A</v>
      </c>
      <c r="G62" t="e">
        <f>VLOOKUP(Final_manabou_kanji_select4[[#This Row],[Kanji no.]],Final_manabou_kanji[[Sr. no.]:[Meaning]],7,0)</f>
        <v>#N/A</v>
      </c>
      <c r="H62" t="e">
        <f>VLOOKUP(Final_manabou_kanji_select4[[#This Row],[Kanji no.]],Final_manabou_kanji[[Sr. no.]:[Meaning]],8,0)</f>
        <v>#N/A</v>
      </c>
      <c r="I62" s="3"/>
    </row>
    <row r="63" spans="2:9" ht="14.25" customHeight="1" x14ac:dyDescent="0.3">
      <c r="B63" s="6">
        <v>61</v>
      </c>
      <c r="C63" s="37" t="e">
        <f>VLOOKUP(Final_manabou_kanji_select4[[#This Row],[Sr no.]],Raw_data_N2_Kanji[[Marking_sr]:[Length]],4,0)</f>
        <v>#N/A</v>
      </c>
      <c r="D63" s="37" t="e">
        <f>VLOOKUP(Final_manabou_kanji_select4[[#This Row],[Kanji no.]],Final_manabou_kanji[[Sr. no.]:[Meaning]],3,0)</f>
        <v>#N/A</v>
      </c>
      <c r="E63" s="32" t="e">
        <f>VLOOKUP(Final_manabou_kanji_select4[[#This Row],[Kanji no.]],Final_manabou_kanji[[Sr. no.]:[Meaning]],4,0)</f>
        <v>#N/A</v>
      </c>
      <c r="F63" s="37" t="e">
        <f>VLOOKUP(Final_manabou_kanji_select4[[#This Row],[Kanji no.]],Final_manabou_kanji[[Sr. no.]:[Meaning]],5,0)</f>
        <v>#N/A</v>
      </c>
      <c r="G63" t="e">
        <f>VLOOKUP(Final_manabou_kanji_select4[[#This Row],[Kanji no.]],Final_manabou_kanji[[Sr. no.]:[Meaning]],7,0)</f>
        <v>#N/A</v>
      </c>
      <c r="H63" t="e">
        <f>VLOOKUP(Final_manabou_kanji_select4[[#This Row],[Kanji no.]],Final_manabou_kanji[[Sr. no.]:[Meaning]],8,0)</f>
        <v>#N/A</v>
      </c>
      <c r="I63" s="3"/>
    </row>
    <row r="64" spans="2:9" ht="14.25" customHeight="1" x14ac:dyDescent="0.3">
      <c r="B64" s="36">
        <v>62</v>
      </c>
      <c r="C64" s="37" t="e">
        <f>VLOOKUP(Final_manabou_kanji_select4[[#This Row],[Sr no.]],Raw_data_N2_Kanji[[Marking_sr]:[Length]],4,0)</f>
        <v>#N/A</v>
      </c>
      <c r="D64" s="37" t="e">
        <f>VLOOKUP(Final_manabou_kanji_select4[[#This Row],[Kanji no.]],Final_manabou_kanji[[Sr. no.]:[Meaning]],3,0)</f>
        <v>#N/A</v>
      </c>
      <c r="E64" s="32" t="e">
        <f>VLOOKUP(Final_manabou_kanji_select4[[#This Row],[Kanji no.]],Final_manabou_kanji[[Sr. no.]:[Meaning]],4,0)</f>
        <v>#N/A</v>
      </c>
      <c r="F64" s="37" t="e">
        <f>VLOOKUP(Final_manabou_kanji_select4[[#This Row],[Kanji no.]],Final_manabou_kanji[[Sr. no.]:[Meaning]],5,0)</f>
        <v>#N/A</v>
      </c>
      <c r="G64" t="e">
        <f>VLOOKUP(Final_manabou_kanji_select4[[#This Row],[Kanji no.]],Final_manabou_kanji[[Sr. no.]:[Meaning]],7,0)</f>
        <v>#N/A</v>
      </c>
      <c r="H64" t="e">
        <f>VLOOKUP(Final_manabou_kanji_select4[[#This Row],[Kanji no.]],Final_manabou_kanji[[Sr. no.]:[Meaning]],8,0)</f>
        <v>#N/A</v>
      </c>
      <c r="I64" s="3"/>
    </row>
    <row r="65" spans="2:9" ht="14.25" customHeight="1" x14ac:dyDescent="0.3">
      <c r="B65" s="6">
        <v>63</v>
      </c>
      <c r="C65" s="37" t="e">
        <f>VLOOKUP(Final_manabou_kanji_select4[[#This Row],[Sr no.]],Raw_data_N2_Kanji[[Marking_sr]:[Length]],4,0)</f>
        <v>#N/A</v>
      </c>
      <c r="D65" s="37" t="e">
        <f>VLOOKUP(Final_manabou_kanji_select4[[#This Row],[Kanji no.]],Final_manabou_kanji[[Sr. no.]:[Meaning]],3,0)</f>
        <v>#N/A</v>
      </c>
      <c r="E65" s="32" t="e">
        <f>VLOOKUP(Final_manabou_kanji_select4[[#This Row],[Kanji no.]],Final_manabou_kanji[[Sr. no.]:[Meaning]],4,0)</f>
        <v>#N/A</v>
      </c>
      <c r="F65" s="37" t="e">
        <f>VLOOKUP(Final_manabou_kanji_select4[[#This Row],[Kanji no.]],Final_manabou_kanji[[Sr. no.]:[Meaning]],5,0)</f>
        <v>#N/A</v>
      </c>
      <c r="G65" t="e">
        <f>VLOOKUP(Final_manabou_kanji_select4[[#This Row],[Kanji no.]],Final_manabou_kanji[[Sr. no.]:[Meaning]],7,0)</f>
        <v>#N/A</v>
      </c>
      <c r="H65" t="e">
        <f>VLOOKUP(Final_manabou_kanji_select4[[#This Row],[Kanji no.]],Final_manabou_kanji[[Sr. no.]:[Meaning]],8,0)</f>
        <v>#N/A</v>
      </c>
      <c r="I65" s="3"/>
    </row>
    <row r="66" spans="2:9" ht="14.25" customHeight="1" x14ac:dyDescent="0.3">
      <c r="B66" s="36">
        <v>64</v>
      </c>
      <c r="C66" s="37" t="e">
        <f>VLOOKUP(Final_manabou_kanji_select4[[#This Row],[Sr no.]],Raw_data_N2_Kanji[[Marking_sr]:[Length]],4,0)</f>
        <v>#N/A</v>
      </c>
      <c r="D66" s="37" t="e">
        <f>VLOOKUP(Final_manabou_kanji_select4[[#This Row],[Kanji no.]],Final_manabou_kanji[[Sr. no.]:[Meaning]],3,0)</f>
        <v>#N/A</v>
      </c>
      <c r="E66" s="32" t="e">
        <f>VLOOKUP(Final_manabou_kanji_select4[[#This Row],[Kanji no.]],Final_manabou_kanji[[Sr. no.]:[Meaning]],4,0)</f>
        <v>#N/A</v>
      </c>
      <c r="F66" s="37" t="e">
        <f>VLOOKUP(Final_manabou_kanji_select4[[#This Row],[Kanji no.]],Final_manabou_kanji[[Sr. no.]:[Meaning]],5,0)</f>
        <v>#N/A</v>
      </c>
      <c r="G66" t="e">
        <f>VLOOKUP(Final_manabou_kanji_select4[[#This Row],[Kanji no.]],Final_manabou_kanji[[Sr. no.]:[Meaning]],7,0)</f>
        <v>#N/A</v>
      </c>
      <c r="H66" t="e">
        <f>VLOOKUP(Final_manabou_kanji_select4[[#This Row],[Kanji no.]],Final_manabou_kanji[[Sr. no.]:[Meaning]],8,0)</f>
        <v>#N/A</v>
      </c>
      <c r="I66" s="3"/>
    </row>
    <row r="67" spans="2:9" ht="14.25" customHeight="1" x14ac:dyDescent="0.3">
      <c r="B67" s="6">
        <v>65</v>
      </c>
      <c r="C67" s="37" t="e">
        <f>VLOOKUP(Final_manabou_kanji_select4[[#This Row],[Sr no.]],Raw_data_N2_Kanji[[Marking_sr]:[Length]],4,0)</f>
        <v>#N/A</v>
      </c>
      <c r="D67" s="37" t="e">
        <f>VLOOKUP(Final_manabou_kanji_select4[[#This Row],[Kanji no.]],Final_manabou_kanji[[Sr. no.]:[Meaning]],3,0)</f>
        <v>#N/A</v>
      </c>
      <c r="E67" s="32" t="e">
        <f>VLOOKUP(Final_manabou_kanji_select4[[#This Row],[Kanji no.]],Final_manabou_kanji[[Sr. no.]:[Meaning]],4,0)</f>
        <v>#N/A</v>
      </c>
      <c r="F67" s="37" t="e">
        <f>VLOOKUP(Final_manabou_kanji_select4[[#This Row],[Kanji no.]],Final_manabou_kanji[[Sr. no.]:[Meaning]],5,0)</f>
        <v>#N/A</v>
      </c>
      <c r="G67" t="e">
        <f>VLOOKUP(Final_manabou_kanji_select4[[#This Row],[Kanji no.]],Final_manabou_kanji[[Sr. no.]:[Meaning]],7,0)</f>
        <v>#N/A</v>
      </c>
      <c r="H67" t="e">
        <f>VLOOKUP(Final_manabou_kanji_select4[[#This Row],[Kanji no.]],Final_manabou_kanji[[Sr. no.]:[Meaning]],8,0)</f>
        <v>#N/A</v>
      </c>
      <c r="I67" s="3"/>
    </row>
    <row r="68" spans="2:9" ht="14.25" customHeight="1" x14ac:dyDescent="0.3">
      <c r="B68" s="36">
        <v>66</v>
      </c>
      <c r="C68" s="37" t="e">
        <f>VLOOKUP(Final_manabou_kanji_select4[[#This Row],[Sr no.]],Raw_data_N2_Kanji[[Marking_sr]:[Length]],4,0)</f>
        <v>#N/A</v>
      </c>
      <c r="D68" s="37" t="e">
        <f>VLOOKUP(Final_manabou_kanji_select4[[#This Row],[Kanji no.]],Final_manabou_kanji[[Sr. no.]:[Meaning]],3,0)</f>
        <v>#N/A</v>
      </c>
      <c r="E68" s="32" t="e">
        <f>VLOOKUP(Final_manabou_kanji_select4[[#This Row],[Kanji no.]],Final_manabou_kanji[[Sr. no.]:[Meaning]],4,0)</f>
        <v>#N/A</v>
      </c>
      <c r="F68" s="37" t="e">
        <f>VLOOKUP(Final_manabou_kanji_select4[[#This Row],[Kanji no.]],Final_manabou_kanji[[Sr. no.]:[Meaning]],5,0)</f>
        <v>#N/A</v>
      </c>
      <c r="G68" t="e">
        <f>VLOOKUP(Final_manabou_kanji_select4[[#This Row],[Kanji no.]],Final_manabou_kanji[[Sr. no.]:[Meaning]],7,0)</f>
        <v>#N/A</v>
      </c>
      <c r="H68" t="e">
        <f>VLOOKUP(Final_manabou_kanji_select4[[#This Row],[Kanji no.]],Final_manabou_kanji[[Sr. no.]:[Meaning]],8,0)</f>
        <v>#N/A</v>
      </c>
      <c r="I68" s="3"/>
    </row>
    <row r="69" spans="2:9" ht="14.25" customHeight="1" x14ac:dyDescent="0.3">
      <c r="B69" s="6">
        <v>67</v>
      </c>
      <c r="C69" s="37" t="e">
        <f>VLOOKUP(Final_manabou_kanji_select4[[#This Row],[Sr no.]],Raw_data_N2_Kanji[[Marking_sr]:[Length]],4,0)</f>
        <v>#N/A</v>
      </c>
      <c r="D69" s="37" t="e">
        <f>VLOOKUP(Final_manabou_kanji_select4[[#This Row],[Kanji no.]],Final_manabou_kanji[[Sr. no.]:[Meaning]],3,0)</f>
        <v>#N/A</v>
      </c>
      <c r="E69" s="32" t="e">
        <f>VLOOKUP(Final_manabou_kanji_select4[[#This Row],[Kanji no.]],Final_manabou_kanji[[Sr. no.]:[Meaning]],4,0)</f>
        <v>#N/A</v>
      </c>
      <c r="F69" s="37" t="e">
        <f>VLOOKUP(Final_manabou_kanji_select4[[#This Row],[Kanji no.]],Final_manabou_kanji[[Sr. no.]:[Meaning]],5,0)</f>
        <v>#N/A</v>
      </c>
      <c r="G69" t="e">
        <f>VLOOKUP(Final_manabou_kanji_select4[[#This Row],[Kanji no.]],Final_manabou_kanji[[Sr. no.]:[Meaning]],7,0)</f>
        <v>#N/A</v>
      </c>
      <c r="H69" t="e">
        <f>VLOOKUP(Final_manabou_kanji_select4[[#This Row],[Kanji no.]],Final_manabou_kanji[[Sr. no.]:[Meaning]],8,0)</f>
        <v>#N/A</v>
      </c>
      <c r="I69" s="3"/>
    </row>
    <row r="70" spans="2:9" ht="14.25" customHeight="1" x14ac:dyDescent="0.3">
      <c r="B70" s="36">
        <v>68</v>
      </c>
      <c r="C70" s="37" t="e">
        <f>VLOOKUP(Final_manabou_kanji_select4[[#This Row],[Sr no.]],Raw_data_N2_Kanji[[Marking_sr]:[Length]],4,0)</f>
        <v>#N/A</v>
      </c>
      <c r="D70" s="37" t="e">
        <f>VLOOKUP(Final_manabou_kanji_select4[[#This Row],[Kanji no.]],Final_manabou_kanji[[Sr. no.]:[Meaning]],3,0)</f>
        <v>#N/A</v>
      </c>
      <c r="E70" s="32" t="e">
        <f>VLOOKUP(Final_manabou_kanji_select4[[#This Row],[Kanji no.]],Final_manabou_kanji[[Sr. no.]:[Meaning]],4,0)</f>
        <v>#N/A</v>
      </c>
      <c r="F70" s="37" t="e">
        <f>VLOOKUP(Final_manabou_kanji_select4[[#This Row],[Kanji no.]],Final_manabou_kanji[[Sr. no.]:[Meaning]],5,0)</f>
        <v>#N/A</v>
      </c>
      <c r="G70" t="e">
        <f>VLOOKUP(Final_manabou_kanji_select4[[#This Row],[Kanji no.]],Final_manabou_kanji[[Sr. no.]:[Meaning]],7,0)</f>
        <v>#N/A</v>
      </c>
      <c r="H70" t="e">
        <f>VLOOKUP(Final_manabou_kanji_select4[[#This Row],[Kanji no.]],Final_manabou_kanji[[Sr. no.]:[Meaning]],8,0)</f>
        <v>#N/A</v>
      </c>
      <c r="I70" s="3"/>
    </row>
    <row r="71" spans="2:9" ht="14.25" customHeight="1" x14ac:dyDescent="0.3">
      <c r="B71" s="6">
        <v>69</v>
      </c>
      <c r="C71" s="37" t="e">
        <f>VLOOKUP(Final_manabou_kanji_select4[[#This Row],[Sr no.]],Raw_data_N2_Kanji[[Marking_sr]:[Length]],4,0)</f>
        <v>#N/A</v>
      </c>
      <c r="D71" s="37" t="e">
        <f>VLOOKUP(Final_manabou_kanji_select4[[#This Row],[Kanji no.]],Final_manabou_kanji[[Sr. no.]:[Meaning]],3,0)</f>
        <v>#N/A</v>
      </c>
      <c r="E71" s="32" t="e">
        <f>VLOOKUP(Final_manabou_kanji_select4[[#This Row],[Kanji no.]],Final_manabou_kanji[[Sr. no.]:[Meaning]],4,0)</f>
        <v>#N/A</v>
      </c>
      <c r="F71" s="37" t="e">
        <f>VLOOKUP(Final_manabou_kanji_select4[[#This Row],[Kanji no.]],Final_manabou_kanji[[Sr. no.]:[Meaning]],5,0)</f>
        <v>#N/A</v>
      </c>
      <c r="G71" t="e">
        <f>VLOOKUP(Final_manabou_kanji_select4[[#This Row],[Kanji no.]],Final_manabou_kanji[[Sr. no.]:[Meaning]],7,0)</f>
        <v>#N/A</v>
      </c>
      <c r="H71" t="e">
        <f>VLOOKUP(Final_manabou_kanji_select4[[#This Row],[Kanji no.]],Final_manabou_kanji[[Sr. no.]:[Meaning]],8,0)</f>
        <v>#N/A</v>
      </c>
      <c r="I71" s="3"/>
    </row>
    <row r="72" spans="2:9" ht="14.25" customHeight="1" x14ac:dyDescent="0.3">
      <c r="B72" s="36">
        <v>70</v>
      </c>
      <c r="C72" s="37" t="e">
        <f>VLOOKUP(Final_manabou_kanji_select4[[#This Row],[Sr no.]],Raw_data_N2_Kanji[[Marking_sr]:[Length]],4,0)</f>
        <v>#N/A</v>
      </c>
      <c r="D72" s="37" t="e">
        <f>VLOOKUP(Final_manabou_kanji_select4[[#This Row],[Kanji no.]],Final_manabou_kanji[[Sr. no.]:[Meaning]],3,0)</f>
        <v>#N/A</v>
      </c>
      <c r="E72" s="32" t="e">
        <f>VLOOKUP(Final_manabou_kanji_select4[[#This Row],[Kanji no.]],Final_manabou_kanji[[Sr. no.]:[Meaning]],4,0)</f>
        <v>#N/A</v>
      </c>
      <c r="F72" s="37" t="e">
        <f>VLOOKUP(Final_manabou_kanji_select4[[#This Row],[Kanji no.]],Final_manabou_kanji[[Sr. no.]:[Meaning]],5,0)</f>
        <v>#N/A</v>
      </c>
      <c r="G72" t="e">
        <f>VLOOKUP(Final_manabou_kanji_select4[[#This Row],[Kanji no.]],Final_manabou_kanji[[Sr. no.]:[Meaning]],7,0)</f>
        <v>#N/A</v>
      </c>
      <c r="H72" t="e">
        <f>VLOOKUP(Final_manabou_kanji_select4[[#This Row],[Kanji no.]],Final_manabou_kanji[[Sr. no.]:[Meaning]],8,0)</f>
        <v>#N/A</v>
      </c>
      <c r="I72" s="3"/>
    </row>
    <row r="73" spans="2:9" ht="14.25" customHeight="1" x14ac:dyDescent="0.3">
      <c r="B73" s="6">
        <v>71</v>
      </c>
      <c r="C73" s="37" t="e">
        <f>VLOOKUP(Final_manabou_kanji_select4[[#This Row],[Sr no.]],Raw_data_N2_Kanji[[Marking_sr]:[Length]],4,0)</f>
        <v>#N/A</v>
      </c>
      <c r="D73" s="37" t="e">
        <f>VLOOKUP(Final_manabou_kanji_select4[[#This Row],[Kanji no.]],Final_manabou_kanji[[Sr. no.]:[Meaning]],3,0)</f>
        <v>#N/A</v>
      </c>
      <c r="E73" s="32" t="e">
        <f>VLOOKUP(Final_manabou_kanji_select4[[#This Row],[Kanji no.]],Final_manabou_kanji[[Sr. no.]:[Meaning]],4,0)</f>
        <v>#N/A</v>
      </c>
      <c r="F73" s="37" t="e">
        <f>VLOOKUP(Final_manabou_kanji_select4[[#This Row],[Kanji no.]],Final_manabou_kanji[[Sr. no.]:[Meaning]],5,0)</f>
        <v>#N/A</v>
      </c>
      <c r="G73" t="e">
        <f>VLOOKUP(Final_manabou_kanji_select4[[#This Row],[Kanji no.]],Final_manabou_kanji[[Sr. no.]:[Meaning]],7,0)</f>
        <v>#N/A</v>
      </c>
      <c r="H73" t="e">
        <f>VLOOKUP(Final_manabou_kanji_select4[[#This Row],[Kanji no.]],Final_manabou_kanji[[Sr. no.]:[Meaning]],8,0)</f>
        <v>#N/A</v>
      </c>
      <c r="I73" s="3"/>
    </row>
    <row r="74" spans="2:9" ht="14.25" customHeight="1" x14ac:dyDescent="0.3">
      <c r="B74" s="36">
        <v>72</v>
      </c>
      <c r="C74" s="37" t="e">
        <f>VLOOKUP(Final_manabou_kanji_select4[[#This Row],[Sr no.]],Raw_data_N2_Kanji[[Marking_sr]:[Length]],4,0)</f>
        <v>#N/A</v>
      </c>
      <c r="D74" s="37" t="e">
        <f>VLOOKUP(Final_manabou_kanji_select4[[#This Row],[Kanji no.]],Final_manabou_kanji[[Sr. no.]:[Meaning]],3,0)</f>
        <v>#N/A</v>
      </c>
      <c r="E74" s="32" t="e">
        <f>VLOOKUP(Final_manabou_kanji_select4[[#This Row],[Kanji no.]],Final_manabou_kanji[[Sr. no.]:[Meaning]],4,0)</f>
        <v>#N/A</v>
      </c>
      <c r="F74" s="37" t="e">
        <f>VLOOKUP(Final_manabou_kanji_select4[[#This Row],[Kanji no.]],Final_manabou_kanji[[Sr. no.]:[Meaning]],5,0)</f>
        <v>#N/A</v>
      </c>
      <c r="G74" t="e">
        <f>VLOOKUP(Final_manabou_kanji_select4[[#This Row],[Kanji no.]],Final_manabou_kanji[[Sr. no.]:[Meaning]],7,0)</f>
        <v>#N/A</v>
      </c>
      <c r="H74" t="e">
        <f>VLOOKUP(Final_manabou_kanji_select4[[#This Row],[Kanji no.]],Final_manabou_kanji[[Sr. no.]:[Meaning]],8,0)</f>
        <v>#N/A</v>
      </c>
      <c r="I74" s="3"/>
    </row>
    <row r="75" spans="2:9" ht="14.25" customHeight="1" x14ac:dyDescent="0.3">
      <c r="B75" s="6">
        <v>73</v>
      </c>
      <c r="C75" s="37" t="e">
        <f>VLOOKUP(Final_manabou_kanji_select4[[#This Row],[Sr no.]],Raw_data_N2_Kanji[[Marking_sr]:[Length]],4,0)</f>
        <v>#N/A</v>
      </c>
      <c r="D75" s="37" t="e">
        <f>VLOOKUP(Final_manabou_kanji_select4[[#This Row],[Kanji no.]],Final_manabou_kanji[[Sr. no.]:[Meaning]],3,0)</f>
        <v>#N/A</v>
      </c>
      <c r="E75" s="32" t="e">
        <f>VLOOKUP(Final_manabou_kanji_select4[[#This Row],[Kanji no.]],Final_manabou_kanji[[Sr. no.]:[Meaning]],4,0)</f>
        <v>#N/A</v>
      </c>
      <c r="F75" s="37" t="e">
        <f>VLOOKUP(Final_manabou_kanji_select4[[#This Row],[Kanji no.]],Final_manabou_kanji[[Sr. no.]:[Meaning]],5,0)</f>
        <v>#N/A</v>
      </c>
      <c r="G75" t="e">
        <f>VLOOKUP(Final_manabou_kanji_select4[[#This Row],[Kanji no.]],Final_manabou_kanji[[Sr. no.]:[Meaning]],7,0)</f>
        <v>#N/A</v>
      </c>
      <c r="H75" t="e">
        <f>VLOOKUP(Final_manabou_kanji_select4[[#This Row],[Kanji no.]],Final_manabou_kanji[[Sr. no.]:[Meaning]],8,0)</f>
        <v>#N/A</v>
      </c>
      <c r="I75" s="3"/>
    </row>
    <row r="76" spans="2:9" ht="14.25" customHeight="1" x14ac:dyDescent="0.3">
      <c r="B76" s="36">
        <v>74</v>
      </c>
      <c r="C76" s="37" t="e">
        <f>VLOOKUP(Final_manabou_kanji_select4[[#This Row],[Sr no.]],Raw_data_N2_Kanji[[Marking_sr]:[Length]],4,0)</f>
        <v>#N/A</v>
      </c>
      <c r="D76" s="37" t="e">
        <f>VLOOKUP(Final_manabou_kanji_select4[[#This Row],[Kanji no.]],Final_manabou_kanji[[Sr. no.]:[Meaning]],3,0)</f>
        <v>#N/A</v>
      </c>
      <c r="E76" s="32" t="e">
        <f>VLOOKUP(Final_manabou_kanji_select4[[#This Row],[Kanji no.]],Final_manabou_kanji[[Sr. no.]:[Meaning]],4,0)</f>
        <v>#N/A</v>
      </c>
      <c r="F76" s="37" t="e">
        <f>VLOOKUP(Final_manabou_kanji_select4[[#This Row],[Kanji no.]],Final_manabou_kanji[[Sr. no.]:[Meaning]],5,0)</f>
        <v>#N/A</v>
      </c>
      <c r="G76" t="e">
        <f>VLOOKUP(Final_manabou_kanji_select4[[#This Row],[Kanji no.]],Final_manabou_kanji[[Sr. no.]:[Meaning]],7,0)</f>
        <v>#N/A</v>
      </c>
      <c r="H76" t="e">
        <f>VLOOKUP(Final_manabou_kanji_select4[[#This Row],[Kanji no.]],Final_manabou_kanji[[Sr. no.]:[Meaning]],8,0)</f>
        <v>#N/A</v>
      </c>
      <c r="I76" s="3"/>
    </row>
    <row r="77" spans="2:9" ht="14.25" customHeight="1" x14ac:dyDescent="0.3">
      <c r="B77" s="6">
        <v>75</v>
      </c>
      <c r="C77" s="37" t="e">
        <f>VLOOKUP(Final_manabou_kanji_select4[[#This Row],[Sr no.]],Raw_data_N2_Kanji[[Marking_sr]:[Length]],4,0)</f>
        <v>#N/A</v>
      </c>
      <c r="D77" s="37" t="e">
        <f>VLOOKUP(Final_manabou_kanji_select4[[#This Row],[Kanji no.]],Final_manabou_kanji[[Sr. no.]:[Meaning]],3,0)</f>
        <v>#N/A</v>
      </c>
      <c r="E77" s="32" t="e">
        <f>VLOOKUP(Final_manabou_kanji_select4[[#This Row],[Kanji no.]],Final_manabou_kanji[[Sr. no.]:[Meaning]],4,0)</f>
        <v>#N/A</v>
      </c>
      <c r="F77" s="37" t="e">
        <f>VLOOKUP(Final_manabou_kanji_select4[[#This Row],[Kanji no.]],Final_manabou_kanji[[Sr. no.]:[Meaning]],5,0)</f>
        <v>#N/A</v>
      </c>
      <c r="G77" t="e">
        <f>VLOOKUP(Final_manabou_kanji_select4[[#This Row],[Kanji no.]],Final_manabou_kanji[[Sr. no.]:[Meaning]],7,0)</f>
        <v>#N/A</v>
      </c>
      <c r="H77" t="e">
        <f>VLOOKUP(Final_manabou_kanji_select4[[#This Row],[Kanji no.]],Final_manabou_kanji[[Sr. no.]:[Meaning]],8,0)</f>
        <v>#N/A</v>
      </c>
      <c r="I77" s="3"/>
    </row>
    <row r="78" spans="2:9" ht="14.25" customHeight="1" x14ac:dyDescent="0.3">
      <c r="B78" s="36">
        <v>76</v>
      </c>
      <c r="C78" s="37" t="e">
        <f>VLOOKUP(Final_manabou_kanji_select4[[#This Row],[Sr no.]],Raw_data_N2_Kanji[[Marking_sr]:[Length]],4,0)</f>
        <v>#N/A</v>
      </c>
      <c r="D78" s="37" t="e">
        <f>VLOOKUP(Final_manabou_kanji_select4[[#This Row],[Kanji no.]],Final_manabou_kanji[[Sr. no.]:[Meaning]],3,0)</f>
        <v>#N/A</v>
      </c>
      <c r="E78" s="32" t="e">
        <f>VLOOKUP(Final_manabou_kanji_select4[[#This Row],[Kanji no.]],Final_manabou_kanji[[Sr. no.]:[Meaning]],4,0)</f>
        <v>#N/A</v>
      </c>
      <c r="F78" s="37" t="e">
        <f>VLOOKUP(Final_manabou_kanji_select4[[#This Row],[Kanji no.]],Final_manabou_kanji[[Sr. no.]:[Meaning]],5,0)</f>
        <v>#N/A</v>
      </c>
      <c r="G78" t="e">
        <f>VLOOKUP(Final_manabou_kanji_select4[[#This Row],[Kanji no.]],Final_manabou_kanji[[Sr. no.]:[Meaning]],7,0)</f>
        <v>#N/A</v>
      </c>
      <c r="H78" t="e">
        <f>VLOOKUP(Final_manabou_kanji_select4[[#This Row],[Kanji no.]],Final_manabou_kanji[[Sr. no.]:[Meaning]],8,0)</f>
        <v>#N/A</v>
      </c>
      <c r="I78" s="3"/>
    </row>
    <row r="79" spans="2:9" ht="14.25" customHeight="1" x14ac:dyDescent="0.3">
      <c r="B79" s="6">
        <v>77</v>
      </c>
      <c r="C79" s="37" t="e">
        <f>VLOOKUP(Final_manabou_kanji_select4[[#This Row],[Sr no.]],Raw_data_N2_Kanji[[Marking_sr]:[Length]],4,0)</f>
        <v>#N/A</v>
      </c>
      <c r="D79" s="37" t="e">
        <f>VLOOKUP(Final_manabou_kanji_select4[[#This Row],[Kanji no.]],Final_manabou_kanji[[Sr. no.]:[Meaning]],3,0)</f>
        <v>#N/A</v>
      </c>
      <c r="E79" s="32" t="e">
        <f>VLOOKUP(Final_manabou_kanji_select4[[#This Row],[Kanji no.]],Final_manabou_kanji[[Sr. no.]:[Meaning]],4,0)</f>
        <v>#N/A</v>
      </c>
      <c r="F79" s="37" t="e">
        <f>VLOOKUP(Final_manabou_kanji_select4[[#This Row],[Kanji no.]],Final_manabou_kanji[[Sr. no.]:[Meaning]],5,0)</f>
        <v>#N/A</v>
      </c>
      <c r="G79" t="e">
        <f>VLOOKUP(Final_manabou_kanji_select4[[#This Row],[Kanji no.]],Final_manabou_kanji[[Sr. no.]:[Meaning]],7,0)</f>
        <v>#N/A</v>
      </c>
      <c r="H79" t="e">
        <f>VLOOKUP(Final_manabou_kanji_select4[[#This Row],[Kanji no.]],Final_manabou_kanji[[Sr. no.]:[Meaning]],8,0)</f>
        <v>#N/A</v>
      </c>
      <c r="I79" s="3"/>
    </row>
    <row r="80" spans="2:9" ht="14.25" customHeight="1" x14ac:dyDescent="0.3">
      <c r="B80" s="36">
        <v>78</v>
      </c>
      <c r="C80" s="37" t="e">
        <f>VLOOKUP(Final_manabou_kanji_select4[[#This Row],[Sr no.]],Raw_data_N2_Kanji[[Marking_sr]:[Length]],4,0)</f>
        <v>#N/A</v>
      </c>
      <c r="D80" s="37" t="e">
        <f>VLOOKUP(Final_manabou_kanji_select4[[#This Row],[Kanji no.]],Final_manabou_kanji[[Sr. no.]:[Meaning]],3,0)</f>
        <v>#N/A</v>
      </c>
      <c r="E80" s="32" t="e">
        <f>VLOOKUP(Final_manabou_kanji_select4[[#This Row],[Kanji no.]],Final_manabou_kanji[[Sr. no.]:[Meaning]],4,0)</f>
        <v>#N/A</v>
      </c>
      <c r="F80" s="37" t="e">
        <f>VLOOKUP(Final_manabou_kanji_select4[[#This Row],[Kanji no.]],Final_manabou_kanji[[Sr. no.]:[Meaning]],5,0)</f>
        <v>#N/A</v>
      </c>
      <c r="G80" t="e">
        <f>VLOOKUP(Final_manabou_kanji_select4[[#This Row],[Kanji no.]],Final_manabou_kanji[[Sr. no.]:[Meaning]],7,0)</f>
        <v>#N/A</v>
      </c>
      <c r="H80" t="e">
        <f>VLOOKUP(Final_manabou_kanji_select4[[#This Row],[Kanji no.]],Final_manabou_kanji[[Sr. no.]:[Meaning]],8,0)</f>
        <v>#N/A</v>
      </c>
      <c r="I80" s="3"/>
    </row>
    <row r="81" spans="2:9" ht="14.25" customHeight="1" x14ac:dyDescent="0.3">
      <c r="B81" s="6">
        <v>79</v>
      </c>
      <c r="C81" s="37" t="e">
        <f>VLOOKUP(Final_manabou_kanji_select4[[#This Row],[Sr no.]],Raw_data_N2_Kanji[[Marking_sr]:[Length]],4,0)</f>
        <v>#N/A</v>
      </c>
      <c r="D81" s="37" t="e">
        <f>VLOOKUP(Final_manabou_kanji_select4[[#This Row],[Kanji no.]],Final_manabou_kanji[[Sr. no.]:[Meaning]],3,0)</f>
        <v>#N/A</v>
      </c>
      <c r="E81" s="32" t="e">
        <f>VLOOKUP(Final_manabou_kanji_select4[[#This Row],[Kanji no.]],Final_manabou_kanji[[Sr. no.]:[Meaning]],4,0)</f>
        <v>#N/A</v>
      </c>
      <c r="F81" s="37" t="e">
        <f>VLOOKUP(Final_manabou_kanji_select4[[#This Row],[Kanji no.]],Final_manabou_kanji[[Sr. no.]:[Meaning]],5,0)</f>
        <v>#N/A</v>
      </c>
      <c r="G81" t="e">
        <f>VLOOKUP(Final_manabou_kanji_select4[[#This Row],[Kanji no.]],Final_manabou_kanji[[Sr. no.]:[Meaning]],7,0)</f>
        <v>#N/A</v>
      </c>
      <c r="H81" t="e">
        <f>VLOOKUP(Final_manabou_kanji_select4[[#This Row],[Kanji no.]],Final_manabou_kanji[[Sr. no.]:[Meaning]],8,0)</f>
        <v>#N/A</v>
      </c>
      <c r="I81" s="3"/>
    </row>
    <row r="82" spans="2:9" ht="14.25" customHeight="1" x14ac:dyDescent="0.3">
      <c r="B82" s="36">
        <v>80</v>
      </c>
      <c r="C82" s="37" t="e">
        <f>VLOOKUP(Final_manabou_kanji_select4[[#This Row],[Sr no.]],Raw_data_N2_Kanji[[Marking_sr]:[Length]],4,0)</f>
        <v>#N/A</v>
      </c>
      <c r="D82" s="37" t="e">
        <f>VLOOKUP(Final_manabou_kanji_select4[[#This Row],[Kanji no.]],Final_manabou_kanji[[Sr. no.]:[Meaning]],3,0)</f>
        <v>#N/A</v>
      </c>
      <c r="E82" s="32" t="e">
        <f>VLOOKUP(Final_manabou_kanji_select4[[#This Row],[Kanji no.]],Final_manabou_kanji[[Sr. no.]:[Meaning]],4,0)</f>
        <v>#N/A</v>
      </c>
      <c r="F82" s="37" t="e">
        <f>VLOOKUP(Final_manabou_kanji_select4[[#This Row],[Kanji no.]],Final_manabou_kanji[[Sr. no.]:[Meaning]],5,0)</f>
        <v>#N/A</v>
      </c>
      <c r="G82" t="e">
        <f>VLOOKUP(Final_manabou_kanji_select4[[#This Row],[Kanji no.]],Final_manabou_kanji[[Sr. no.]:[Meaning]],7,0)</f>
        <v>#N/A</v>
      </c>
      <c r="H82" t="e">
        <f>VLOOKUP(Final_manabou_kanji_select4[[#This Row],[Kanji no.]],Final_manabou_kanji[[Sr. no.]:[Meaning]],8,0)</f>
        <v>#N/A</v>
      </c>
      <c r="I82" s="3"/>
    </row>
    <row r="83" spans="2:9" ht="14.25" customHeight="1" x14ac:dyDescent="0.3">
      <c r="B83" s="6">
        <v>81</v>
      </c>
      <c r="C83" s="37" t="e">
        <f>VLOOKUP(Final_manabou_kanji_select4[[#This Row],[Sr no.]],Raw_data_N2_Kanji[[Marking_sr]:[Length]],4,0)</f>
        <v>#N/A</v>
      </c>
      <c r="D83" s="37" t="e">
        <f>VLOOKUP(Final_manabou_kanji_select4[[#This Row],[Kanji no.]],Final_manabou_kanji[[Sr. no.]:[Meaning]],3,0)</f>
        <v>#N/A</v>
      </c>
      <c r="E83" s="32" t="e">
        <f>VLOOKUP(Final_manabou_kanji_select4[[#This Row],[Kanji no.]],Final_manabou_kanji[[Sr. no.]:[Meaning]],4,0)</f>
        <v>#N/A</v>
      </c>
      <c r="F83" s="37" t="e">
        <f>VLOOKUP(Final_manabou_kanji_select4[[#This Row],[Kanji no.]],Final_manabou_kanji[[Sr. no.]:[Meaning]],5,0)</f>
        <v>#N/A</v>
      </c>
      <c r="G83" t="e">
        <f>VLOOKUP(Final_manabou_kanji_select4[[#This Row],[Kanji no.]],Final_manabou_kanji[[Sr. no.]:[Meaning]],7,0)</f>
        <v>#N/A</v>
      </c>
      <c r="H83" t="e">
        <f>VLOOKUP(Final_manabou_kanji_select4[[#This Row],[Kanji no.]],Final_manabou_kanji[[Sr. no.]:[Meaning]],8,0)</f>
        <v>#N/A</v>
      </c>
      <c r="I83" s="3"/>
    </row>
    <row r="84" spans="2:9" ht="14.25" customHeight="1" x14ac:dyDescent="0.3">
      <c r="B84" s="36">
        <v>82</v>
      </c>
      <c r="C84" s="37" t="e">
        <f>VLOOKUP(Final_manabou_kanji_select4[[#This Row],[Sr no.]],Raw_data_N2_Kanji[[Marking_sr]:[Length]],4,0)</f>
        <v>#N/A</v>
      </c>
      <c r="D84" s="37" t="e">
        <f>VLOOKUP(Final_manabou_kanji_select4[[#This Row],[Kanji no.]],Final_manabou_kanji[[Sr. no.]:[Meaning]],3,0)</f>
        <v>#N/A</v>
      </c>
      <c r="E84" s="32" t="e">
        <f>VLOOKUP(Final_manabou_kanji_select4[[#This Row],[Kanji no.]],Final_manabou_kanji[[Sr. no.]:[Meaning]],4,0)</f>
        <v>#N/A</v>
      </c>
      <c r="F84" s="37" t="e">
        <f>VLOOKUP(Final_manabou_kanji_select4[[#This Row],[Kanji no.]],Final_manabou_kanji[[Sr. no.]:[Meaning]],5,0)</f>
        <v>#N/A</v>
      </c>
      <c r="G84" t="e">
        <f>VLOOKUP(Final_manabou_kanji_select4[[#This Row],[Kanji no.]],Final_manabou_kanji[[Sr. no.]:[Meaning]],7,0)</f>
        <v>#N/A</v>
      </c>
      <c r="H84" t="e">
        <f>VLOOKUP(Final_manabou_kanji_select4[[#This Row],[Kanji no.]],Final_manabou_kanji[[Sr. no.]:[Meaning]],8,0)</f>
        <v>#N/A</v>
      </c>
      <c r="I84" s="3"/>
    </row>
    <row r="85" spans="2:9" ht="14.25" customHeight="1" x14ac:dyDescent="0.3">
      <c r="B85" s="6">
        <v>83</v>
      </c>
      <c r="C85" s="37" t="e">
        <f>VLOOKUP(Final_manabou_kanji_select4[[#This Row],[Sr no.]],Raw_data_N2_Kanji[[Marking_sr]:[Length]],4,0)</f>
        <v>#N/A</v>
      </c>
      <c r="D85" s="37" t="e">
        <f>VLOOKUP(Final_manabou_kanji_select4[[#This Row],[Kanji no.]],Final_manabou_kanji[[Sr. no.]:[Meaning]],3,0)</f>
        <v>#N/A</v>
      </c>
      <c r="E85" s="32" t="e">
        <f>VLOOKUP(Final_manabou_kanji_select4[[#This Row],[Kanji no.]],Final_manabou_kanji[[Sr. no.]:[Meaning]],4,0)</f>
        <v>#N/A</v>
      </c>
      <c r="F85" s="37" t="e">
        <f>VLOOKUP(Final_manabou_kanji_select4[[#This Row],[Kanji no.]],Final_manabou_kanji[[Sr. no.]:[Meaning]],5,0)</f>
        <v>#N/A</v>
      </c>
      <c r="G85" t="e">
        <f>VLOOKUP(Final_manabou_kanji_select4[[#This Row],[Kanji no.]],Final_manabou_kanji[[Sr. no.]:[Meaning]],7,0)</f>
        <v>#N/A</v>
      </c>
      <c r="H85" t="e">
        <f>VLOOKUP(Final_manabou_kanji_select4[[#This Row],[Kanji no.]],Final_manabou_kanji[[Sr. no.]:[Meaning]],8,0)</f>
        <v>#N/A</v>
      </c>
      <c r="I85" s="3"/>
    </row>
    <row r="86" spans="2:9" ht="14.25" customHeight="1" x14ac:dyDescent="0.3">
      <c r="B86" s="36">
        <v>84</v>
      </c>
      <c r="C86" s="37" t="e">
        <f>VLOOKUP(Final_manabou_kanji_select4[[#This Row],[Sr no.]],Raw_data_N2_Kanji[[Marking_sr]:[Length]],4,0)</f>
        <v>#N/A</v>
      </c>
      <c r="D86" s="37" t="e">
        <f>VLOOKUP(Final_manabou_kanji_select4[[#This Row],[Kanji no.]],Final_manabou_kanji[[Sr. no.]:[Meaning]],3,0)</f>
        <v>#N/A</v>
      </c>
      <c r="E86" s="32" t="e">
        <f>VLOOKUP(Final_manabou_kanji_select4[[#This Row],[Kanji no.]],Final_manabou_kanji[[Sr. no.]:[Meaning]],4,0)</f>
        <v>#N/A</v>
      </c>
      <c r="F86" s="37" t="e">
        <f>VLOOKUP(Final_manabou_kanji_select4[[#This Row],[Kanji no.]],Final_manabou_kanji[[Sr. no.]:[Meaning]],5,0)</f>
        <v>#N/A</v>
      </c>
      <c r="G86" t="e">
        <f>VLOOKUP(Final_manabou_kanji_select4[[#This Row],[Kanji no.]],Final_manabou_kanji[[Sr. no.]:[Meaning]],7,0)</f>
        <v>#N/A</v>
      </c>
      <c r="H86" t="e">
        <f>VLOOKUP(Final_manabou_kanji_select4[[#This Row],[Kanji no.]],Final_manabou_kanji[[Sr. no.]:[Meaning]],8,0)</f>
        <v>#N/A</v>
      </c>
      <c r="I86" s="3"/>
    </row>
    <row r="87" spans="2:9" ht="14.25" customHeight="1" x14ac:dyDescent="0.3">
      <c r="B87" s="6">
        <v>85</v>
      </c>
      <c r="C87" s="37" t="e">
        <f>VLOOKUP(Final_manabou_kanji_select4[[#This Row],[Sr no.]],Raw_data_N2_Kanji[[Marking_sr]:[Length]],4,0)</f>
        <v>#N/A</v>
      </c>
      <c r="D87" s="37" t="e">
        <f>VLOOKUP(Final_manabou_kanji_select4[[#This Row],[Kanji no.]],Final_manabou_kanji[[Sr. no.]:[Meaning]],3,0)</f>
        <v>#N/A</v>
      </c>
      <c r="E87" s="32" t="e">
        <f>VLOOKUP(Final_manabou_kanji_select4[[#This Row],[Kanji no.]],Final_manabou_kanji[[Sr. no.]:[Meaning]],4,0)</f>
        <v>#N/A</v>
      </c>
      <c r="F87" s="37" t="e">
        <f>VLOOKUP(Final_manabou_kanji_select4[[#This Row],[Kanji no.]],Final_manabou_kanji[[Sr. no.]:[Meaning]],5,0)</f>
        <v>#N/A</v>
      </c>
      <c r="G87" t="e">
        <f>VLOOKUP(Final_manabou_kanji_select4[[#This Row],[Kanji no.]],Final_manabou_kanji[[Sr. no.]:[Meaning]],7,0)</f>
        <v>#N/A</v>
      </c>
      <c r="H87" t="e">
        <f>VLOOKUP(Final_manabou_kanji_select4[[#This Row],[Kanji no.]],Final_manabou_kanji[[Sr. no.]:[Meaning]],8,0)</f>
        <v>#N/A</v>
      </c>
      <c r="I87" s="3"/>
    </row>
    <row r="88" spans="2:9" ht="14.25" customHeight="1" x14ac:dyDescent="0.3">
      <c r="B88" s="36">
        <v>86</v>
      </c>
      <c r="C88" s="37" t="e">
        <f>VLOOKUP(Final_manabou_kanji_select4[[#This Row],[Sr no.]],Raw_data_N2_Kanji[[Marking_sr]:[Length]],4,0)</f>
        <v>#N/A</v>
      </c>
      <c r="D88" s="37" t="e">
        <f>VLOOKUP(Final_manabou_kanji_select4[[#This Row],[Kanji no.]],Final_manabou_kanji[[Sr. no.]:[Meaning]],3,0)</f>
        <v>#N/A</v>
      </c>
      <c r="E88" s="32" t="e">
        <f>VLOOKUP(Final_manabou_kanji_select4[[#This Row],[Kanji no.]],Final_manabou_kanji[[Sr. no.]:[Meaning]],4,0)</f>
        <v>#N/A</v>
      </c>
      <c r="F88" s="37" t="e">
        <f>VLOOKUP(Final_manabou_kanji_select4[[#This Row],[Kanji no.]],Final_manabou_kanji[[Sr. no.]:[Meaning]],5,0)</f>
        <v>#N/A</v>
      </c>
      <c r="G88" t="e">
        <f>VLOOKUP(Final_manabou_kanji_select4[[#This Row],[Kanji no.]],Final_manabou_kanji[[Sr. no.]:[Meaning]],7,0)</f>
        <v>#N/A</v>
      </c>
      <c r="H88" t="e">
        <f>VLOOKUP(Final_manabou_kanji_select4[[#This Row],[Kanji no.]],Final_manabou_kanji[[Sr. no.]:[Meaning]],8,0)</f>
        <v>#N/A</v>
      </c>
      <c r="I88" s="3"/>
    </row>
    <row r="89" spans="2:9" ht="14.25" customHeight="1" x14ac:dyDescent="0.3">
      <c r="B89" s="6">
        <v>87</v>
      </c>
      <c r="C89" s="37" t="e">
        <f>VLOOKUP(Final_manabou_kanji_select4[[#This Row],[Sr no.]],Raw_data_N2_Kanji[[Marking_sr]:[Length]],4,0)</f>
        <v>#N/A</v>
      </c>
      <c r="D89" s="37" t="e">
        <f>VLOOKUP(Final_manabou_kanji_select4[[#This Row],[Kanji no.]],Final_manabou_kanji[[Sr. no.]:[Meaning]],3,0)</f>
        <v>#N/A</v>
      </c>
      <c r="E89" s="32" t="e">
        <f>VLOOKUP(Final_manabou_kanji_select4[[#This Row],[Kanji no.]],Final_manabou_kanji[[Sr. no.]:[Meaning]],4,0)</f>
        <v>#N/A</v>
      </c>
      <c r="F89" s="37" t="e">
        <f>VLOOKUP(Final_manabou_kanji_select4[[#This Row],[Kanji no.]],Final_manabou_kanji[[Sr. no.]:[Meaning]],5,0)</f>
        <v>#N/A</v>
      </c>
      <c r="G89" t="e">
        <f>VLOOKUP(Final_manabou_kanji_select4[[#This Row],[Kanji no.]],Final_manabou_kanji[[Sr. no.]:[Meaning]],7,0)</f>
        <v>#N/A</v>
      </c>
      <c r="H89" t="e">
        <f>VLOOKUP(Final_manabou_kanji_select4[[#This Row],[Kanji no.]],Final_manabou_kanji[[Sr. no.]:[Meaning]],8,0)</f>
        <v>#N/A</v>
      </c>
      <c r="I89" s="3"/>
    </row>
    <row r="90" spans="2:9" ht="14.25" customHeight="1" x14ac:dyDescent="0.3">
      <c r="B90" s="36">
        <v>88</v>
      </c>
      <c r="C90" s="37" t="e">
        <f>VLOOKUP(Final_manabou_kanji_select4[[#This Row],[Sr no.]],Raw_data_N2_Kanji[[Marking_sr]:[Length]],4,0)</f>
        <v>#N/A</v>
      </c>
      <c r="D90" s="37" t="e">
        <f>VLOOKUP(Final_manabou_kanji_select4[[#This Row],[Kanji no.]],Final_manabou_kanji[[Sr. no.]:[Meaning]],3,0)</f>
        <v>#N/A</v>
      </c>
      <c r="E90" s="32" t="e">
        <f>VLOOKUP(Final_manabou_kanji_select4[[#This Row],[Kanji no.]],Final_manabou_kanji[[Sr. no.]:[Meaning]],4,0)</f>
        <v>#N/A</v>
      </c>
      <c r="F90" s="37" t="e">
        <f>VLOOKUP(Final_manabou_kanji_select4[[#This Row],[Kanji no.]],Final_manabou_kanji[[Sr. no.]:[Meaning]],5,0)</f>
        <v>#N/A</v>
      </c>
      <c r="G90" t="e">
        <f>VLOOKUP(Final_manabou_kanji_select4[[#This Row],[Kanji no.]],Final_manabou_kanji[[Sr. no.]:[Meaning]],7,0)</f>
        <v>#N/A</v>
      </c>
      <c r="H90" t="e">
        <f>VLOOKUP(Final_manabou_kanji_select4[[#This Row],[Kanji no.]],Final_manabou_kanji[[Sr. no.]:[Meaning]],8,0)</f>
        <v>#N/A</v>
      </c>
      <c r="I90" s="3"/>
    </row>
    <row r="91" spans="2:9" ht="14.25" customHeight="1" x14ac:dyDescent="0.3">
      <c r="B91" s="6">
        <v>89</v>
      </c>
      <c r="C91" s="37" t="e">
        <f>VLOOKUP(Final_manabou_kanji_select4[[#This Row],[Sr no.]],Raw_data_N2_Kanji[[Marking_sr]:[Length]],4,0)</f>
        <v>#N/A</v>
      </c>
      <c r="D91" s="37" t="e">
        <f>VLOOKUP(Final_manabou_kanji_select4[[#This Row],[Kanji no.]],Final_manabou_kanji[[Sr. no.]:[Meaning]],3,0)</f>
        <v>#N/A</v>
      </c>
      <c r="E91" s="32" t="e">
        <f>VLOOKUP(Final_manabou_kanji_select4[[#This Row],[Kanji no.]],Final_manabou_kanji[[Sr. no.]:[Meaning]],4,0)</f>
        <v>#N/A</v>
      </c>
      <c r="F91" s="37" t="e">
        <f>VLOOKUP(Final_manabou_kanji_select4[[#This Row],[Kanji no.]],Final_manabou_kanji[[Sr. no.]:[Meaning]],5,0)</f>
        <v>#N/A</v>
      </c>
      <c r="G91" t="e">
        <f>VLOOKUP(Final_manabou_kanji_select4[[#This Row],[Kanji no.]],Final_manabou_kanji[[Sr. no.]:[Meaning]],7,0)</f>
        <v>#N/A</v>
      </c>
      <c r="H91" t="e">
        <f>VLOOKUP(Final_manabou_kanji_select4[[#This Row],[Kanji no.]],Final_manabou_kanji[[Sr. no.]:[Meaning]],8,0)</f>
        <v>#N/A</v>
      </c>
      <c r="I91" s="3"/>
    </row>
    <row r="92" spans="2:9" ht="14.25" customHeight="1" x14ac:dyDescent="0.3">
      <c r="B92" s="36">
        <v>90</v>
      </c>
      <c r="C92" s="37" t="e">
        <f>VLOOKUP(Final_manabou_kanji_select4[[#This Row],[Sr no.]],Raw_data_N2_Kanji[[Marking_sr]:[Length]],4,0)</f>
        <v>#N/A</v>
      </c>
      <c r="D92" s="37" t="e">
        <f>VLOOKUP(Final_manabou_kanji_select4[[#This Row],[Kanji no.]],Final_manabou_kanji[[Sr. no.]:[Meaning]],3,0)</f>
        <v>#N/A</v>
      </c>
      <c r="E92" s="32" t="e">
        <f>VLOOKUP(Final_manabou_kanji_select4[[#This Row],[Kanji no.]],Final_manabou_kanji[[Sr. no.]:[Meaning]],4,0)</f>
        <v>#N/A</v>
      </c>
      <c r="F92" s="37" t="e">
        <f>VLOOKUP(Final_manabou_kanji_select4[[#This Row],[Kanji no.]],Final_manabou_kanji[[Sr. no.]:[Meaning]],5,0)</f>
        <v>#N/A</v>
      </c>
      <c r="G92" t="e">
        <f>VLOOKUP(Final_manabou_kanji_select4[[#This Row],[Kanji no.]],Final_manabou_kanji[[Sr. no.]:[Meaning]],7,0)</f>
        <v>#N/A</v>
      </c>
      <c r="H92" t="e">
        <f>VLOOKUP(Final_manabou_kanji_select4[[#This Row],[Kanji no.]],Final_manabou_kanji[[Sr. no.]:[Meaning]],8,0)</f>
        <v>#N/A</v>
      </c>
      <c r="I92" s="3"/>
    </row>
    <row r="93" spans="2:9" ht="14.25" customHeight="1" x14ac:dyDescent="0.3">
      <c r="B93" s="6">
        <v>91</v>
      </c>
      <c r="C93" s="37" t="e">
        <f>VLOOKUP(Final_manabou_kanji_select4[[#This Row],[Sr no.]],Raw_data_N2_Kanji[[Marking_sr]:[Length]],4,0)</f>
        <v>#N/A</v>
      </c>
      <c r="D93" s="37" t="e">
        <f>VLOOKUP(Final_manabou_kanji_select4[[#This Row],[Kanji no.]],Final_manabou_kanji[[Sr. no.]:[Meaning]],3,0)</f>
        <v>#N/A</v>
      </c>
      <c r="E93" s="32" t="e">
        <f>VLOOKUP(Final_manabou_kanji_select4[[#This Row],[Kanji no.]],Final_manabou_kanji[[Sr. no.]:[Meaning]],4,0)</f>
        <v>#N/A</v>
      </c>
      <c r="F93" s="37" t="e">
        <f>VLOOKUP(Final_manabou_kanji_select4[[#This Row],[Kanji no.]],Final_manabou_kanji[[Sr. no.]:[Meaning]],5,0)</f>
        <v>#N/A</v>
      </c>
      <c r="G93" t="e">
        <f>VLOOKUP(Final_manabou_kanji_select4[[#This Row],[Kanji no.]],Final_manabou_kanji[[Sr. no.]:[Meaning]],7,0)</f>
        <v>#N/A</v>
      </c>
      <c r="H93" t="e">
        <f>VLOOKUP(Final_manabou_kanji_select4[[#This Row],[Kanji no.]],Final_manabou_kanji[[Sr. no.]:[Meaning]],8,0)</f>
        <v>#N/A</v>
      </c>
      <c r="I93" s="3"/>
    </row>
    <row r="94" spans="2:9" ht="14.25" customHeight="1" x14ac:dyDescent="0.3">
      <c r="B94" s="36">
        <v>92</v>
      </c>
      <c r="C94" s="37" t="e">
        <f>VLOOKUP(Final_manabou_kanji_select4[[#This Row],[Sr no.]],Raw_data_N2_Kanji[[Marking_sr]:[Length]],4,0)</f>
        <v>#N/A</v>
      </c>
      <c r="D94" s="37" t="e">
        <f>VLOOKUP(Final_manabou_kanji_select4[[#This Row],[Kanji no.]],Final_manabou_kanji[[Sr. no.]:[Meaning]],3,0)</f>
        <v>#N/A</v>
      </c>
      <c r="E94" s="32" t="e">
        <f>VLOOKUP(Final_manabou_kanji_select4[[#This Row],[Kanji no.]],Final_manabou_kanji[[Sr. no.]:[Meaning]],4,0)</f>
        <v>#N/A</v>
      </c>
      <c r="F94" s="37" t="e">
        <f>VLOOKUP(Final_manabou_kanji_select4[[#This Row],[Kanji no.]],Final_manabou_kanji[[Sr. no.]:[Meaning]],5,0)</f>
        <v>#N/A</v>
      </c>
      <c r="G94" t="e">
        <f>VLOOKUP(Final_manabou_kanji_select4[[#This Row],[Kanji no.]],Final_manabou_kanji[[Sr. no.]:[Meaning]],7,0)</f>
        <v>#N/A</v>
      </c>
      <c r="H94" t="e">
        <f>VLOOKUP(Final_manabou_kanji_select4[[#This Row],[Kanji no.]],Final_manabou_kanji[[Sr. no.]:[Meaning]],8,0)</f>
        <v>#N/A</v>
      </c>
      <c r="I94" s="3"/>
    </row>
    <row r="95" spans="2:9" ht="14.25" customHeight="1" x14ac:dyDescent="0.3">
      <c r="B95" s="6">
        <v>93</v>
      </c>
      <c r="C95" s="37" t="e">
        <f>VLOOKUP(Final_manabou_kanji_select4[[#This Row],[Sr no.]],Raw_data_N2_Kanji[[Marking_sr]:[Length]],4,0)</f>
        <v>#N/A</v>
      </c>
      <c r="D95" s="37" t="e">
        <f>VLOOKUP(Final_manabou_kanji_select4[[#This Row],[Kanji no.]],Final_manabou_kanji[[Sr. no.]:[Meaning]],3,0)</f>
        <v>#N/A</v>
      </c>
      <c r="E95" s="32" t="e">
        <f>VLOOKUP(Final_manabou_kanji_select4[[#This Row],[Kanji no.]],Final_manabou_kanji[[Sr. no.]:[Meaning]],4,0)</f>
        <v>#N/A</v>
      </c>
      <c r="F95" s="37" t="e">
        <f>VLOOKUP(Final_manabou_kanji_select4[[#This Row],[Kanji no.]],Final_manabou_kanji[[Sr. no.]:[Meaning]],5,0)</f>
        <v>#N/A</v>
      </c>
      <c r="G95" t="e">
        <f>VLOOKUP(Final_manabou_kanji_select4[[#This Row],[Kanji no.]],Final_manabou_kanji[[Sr. no.]:[Meaning]],7,0)</f>
        <v>#N/A</v>
      </c>
      <c r="H95" t="e">
        <f>VLOOKUP(Final_manabou_kanji_select4[[#This Row],[Kanji no.]],Final_manabou_kanji[[Sr. no.]:[Meaning]],8,0)</f>
        <v>#N/A</v>
      </c>
      <c r="I95" s="3"/>
    </row>
    <row r="96" spans="2:9" ht="14.25" customHeight="1" x14ac:dyDescent="0.3">
      <c r="B96" s="36">
        <v>94</v>
      </c>
      <c r="C96" s="37" t="e">
        <f>VLOOKUP(Final_manabou_kanji_select4[[#This Row],[Sr no.]],Raw_data_N2_Kanji[[Marking_sr]:[Length]],4,0)</f>
        <v>#N/A</v>
      </c>
      <c r="D96" s="37" t="e">
        <f>VLOOKUP(Final_manabou_kanji_select4[[#This Row],[Kanji no.]],Final_manabou_kanji[[Sr. no.]:[Meaning]],3,0)</f>
        <v>#N/A</v>
      </c>
      <c r="E96" s="32" t="e">
        <f>VLOOKUP(Final_manabou_kanji_select4[[#This Row],[Kanji no.]],Final_manabou_kanji[[Sr. no.]:[Meaning]],4,0)</f>
        <v>#N/A</v>
      </c>
      <c r="F96" s="37" t="e">
        <f>VLOOKUP(Final_manabou_kanji_select4[[#This Row],[Kanji no.]],Final_manabou_kanji[[Sr. no.]:[Meaning]],5,0)</f>
        <v>#N/A</v>
      </c>
      <c r="G96" t="e">
        <f>VLOOKUP(Final_manabou_kanji_select4[[#This Row],[Kanji no.]],Final_manabou_kanji[[Sr. no.]:[Meaning]],7,0)</f>
        <v>#N/A</v>
      </c>
      <c r="H96" t="e">
        <f>VLOOKUP(Final_manabou_kanji_select4[[#This Row],[Kanji no.]],Final_manabou_kanji[[Sr. no.]:[Meaning]],8,0)</f>
        <v>#N/A</v>
      </c>
      <c r="I96" s="3"/>
    </row>
    <row r="97" spans="2:9" ht="14.25" customHeight="1" x14ac:dyDescent="0.3">
      <c r="B97" s="6">
        <v>95</v>
      </c>
      <c r="C97" s="37" t="e">
        <f>VLOOKUP(Final_manabou_kanji_select4[[#This Row],[Sr no.]],Raw_data_N2_Kanji[[Marking_sr]:[Length]],4,0)</f>
        <v>#N/A</v>
      </c>
      <c r="D97" s="37" t="e">
        <f>VLOOKUP(Final_manabou_kanji_select4[[#This Row],[Kanji no.]],Final_manabou_kanji[[Sr. no.]:[Meaning]],3,0)</f>
        <v>#N/A</v>
      </c>
      <c r="E97" s="32" t="e">
        <f>VLOOKUP(Final_manabou_kanji_select4[[#This Row],[Kanji no.]],Final_manabou_kanji[[Sr. no.]:[Meaning]],4,0)</f>
        <v>#N/A</v>
      </c>
      <c r="F97" s="37" t="e">
        <f>VLOOKUP(Final_manabou_kanji_select4[[#This Row],[Kanji no.]],Final_manabou_kanji[[Sr. no.]:[Meaning]],5,0)</f>
        <v>#N/A</v>
      </c>
      <c r="G97" t="e">
        <f>VLOOKUP(Final_manabou_kanji_select4[[#This Row],[Kanji no.]],Final_manabou_kanji[[Sr. no.]:[Meaning]],7,0)</f>
        <v>#N/A</v>
      </c>
      <c r="H97" t="e">
        <f>VLOOKUP(Final_manabou_kanji_select4[[#This Row],[Kanji no.]],Final_manabou_kanji[[Sr. no.]:[Meaning]],8,0)</f>
        <v>#N/A</v>
      </c>
      <c r="I97" s="3"/>
    </row>
    <row r="98" spans="2:9" ht="14.25" customHeight="1" x14ac:dyDescent="0.3">
      <c r="B98" s="36">
        <v>96</v>
      </c>
      <c r="C98" s="37" t="e">
        <f>VLOOKUP(Final_manabou_kanji_select4[[#This Row],[Sr no.]],Raw_data_N2_Kanji[[Marking_sr]:[Length]],4,0)</f>
        <v>#N/A</v>
      </c>
      <c r="D98" s="37" t="e">
        <f>VLOOKUP(Final_manabou_kanji_select4[[#This Row],[Kanji no.]],Final_manabou_kanji[[Sr. no.]:[Meaning]],3,0)</f>
        <v>#N/A</v>
      </c>
      <c r="E98" s="32" t="e">
        <f>VLOOKUP(Final_manabou_kanji_select4[[#This Row],[Kanji no.]],Final_manabou_kanji[[Sr. no.]:[Meaning]],4,0)</f>
        <v>#N/A</v>
      </c>
      <c r="F98" s="37" t="e">
        <f>VLOOKUP(Final_manabou_kanji_select4[[#This Row],[Kanji no.]],Final_manabou_kanji[[Sr. no.]:[Meaning]],5,0)</f>
        <v>#N/A</v>
      </c>
      <c r="G98" t="e">
        <f>VLOOKUP(Final_manabou_kanji_select4[[#This Row],[Kanji no.]],Final_manabou_kanji[[Sr. no.]:[Meaning]],7,0)</f>
        <v>#N/A</v>
      </c>
      <c r="H98" t="e">
        <f>VLOOKUP(Final_manabou_kanji_select4[[#This Row],[Kanji no.]],Final_manabou_kanji[[Sr. no.]:[Meaning]],8,0)</f>
        <v>#N/A</v>
      </c>
      <c r="I98" s="3"/>
    </row>
    <row r="99" spans="2:9" ht="14.25" customHeight="1" x14ac:dyDescent="0.3">
      <c r="B99" s="6">
        <v>97</v>
      </c>
      <c r="C99" s="37" t="e">
        <f>VLOOKUP(Final_manabou_kanji_select4[[#This Row],[Sr no.]],Raw_data_N2_Kanji[[Marking_sr]:[Length]],4,0)</f>
        <v>#N/A</v>
      </c>
      <c r="D99" s="37" t="e">
        <f>VLOOKUP(Final_manabou_kanji_select4[[#This Row],[Kanji no.]],Final_manabou_kanji[[Sr. no.]:[Meaning]],3,0)</f>
        <v>#N/A</v>
      </c>
      <c r="E99" s="32" t="e">
        <f>VLOOKUP(Final_manabou_kanji_select4[[#This Row],[Kanji no.]],Final_manabou_kanji[[Sr. no.]:[Meaning]],4,0)</f>
        <v>#N/A</v>
      </c>
      <c r="F99" s="37" t="e">
        <f>VLOOKUP(Final_manabou_kanji_select4[[#This Row],[Kanji no.]],Final_manabou_kanji[[Sr. no.]:[Meaning]],5,0)</f>
        <v>#N/A</v>
      </c>
      <c r="G99" t="e">
        <f>VLOOKUP(Final_manabou_kanji_select4[[#This Row],[Kanji no.]],Final_manabou_kanji[[Sr. no.]:[Meaning]],7,0)</f>
        <v>#N/A</v>
      </c>
      <c r="H99" t="e">
        <f>VLOOKUP(Final_manabou_kanji_select4[[#This Row],[Kanji no.]],Final_manabou_kanji[[Sr. no.]:[Meaning]],8,0)</f>
        <v>#N/A</v>
      </c>
      <c r="I99" s="3"/>
    </row>
    <row r="100" spans="2:9" ht="14.25" customHeight="1" x14ac:dyDescent="0.3">
      <c r="B100" s="36">
        <v>98</v>
      </c>
      <c r="C100" s="37" t="e">
        <f>VLOOKUP(Final_manabou_kanji_select4[[#This Row],[Sr no.]],Raw_data_N2_Kanji[[Marking_sr]:[Length]],4,0)</f>
        <v>#N/A</v>
      </c>
      <c r="D100" s="37" t="e">
        <f>VLOOKUP(Final_manabou_kanji_select4[[#This Row],[Kanji no.]],Final_manabou_kanji[[Sr. no.]:[Meaning]],3,0)</f>
        <v>#N/A</v>
      </c>
      <c r="E100" s="32" t="e">
        <f>VLOOKUP(Final_manabou_kanji_select4[[#This Row],[Kanji no.]],Final_manabou_kanji[[Sr. no.]:[Meaning]],4,0)</f>
        <v>#N/A</v>
      </c>
      <c r="F100" s="37" t="e">
        <f>VLOOKUP(Final_manabou_kanji_select4[[#This Row],[Kanji no.]],Final_manabou_kanji[[Sr. no.]:[Meaning]],5,0)</f>
        <v>#N/A</v>
      </c>
      <c r="G100" t="e">
        <f>VLOOKUP(Final_manabou_kanji_select4[[#This Row],[Kanji no.]],Final_manabou_kanji[[Sr. no.]:[Meaning]],7,0)</f>
        <v>#N/A</v>
      </c>
      <c r="H100" t="e">
        <f>VLOOKUP(Final_manabou_kanji_select4[[#This Row],[Kanji no.]],Final_manabou_kanji[[Sr. no.]:[Meaning]],8,0)</f>
        <v>#N/A</v>
      </c>
      <c r="I100" s="3"/>
    </row>
    <row r="101" spans="2:9" ht="14.25" customHeight="1" x14ac:dyDescent="0.3">
      <c r="B101" s="6">
        <v>99</v>
      </c>
      <c r="C101" s="37" t="e">
        <f>VLOOKUP(Final_manabou_kanji_select4[[#This Row],[Sr no.]],Raw_data_N2_Kanji[[Marking_sr]:[Length]],4,0)</f>
        <v>#N/A</v>
      </c>
      <c r="D101" s="37" t="e">
        <f>VLOOKUP(Final_manabou_kanji_select4[[#This Row],[Kanji no.]],Final_manabou_kanji[[Sr. no.]:[Meaning]],3,0)</f>
        <v>#N/A</v>
      </c>
      <c r="E101" s="32" t="e">
        <f>VLOOKUP(Final_manabou_kanji_select4[[#This Row],[Kanji no.]],Final_manabou_kanji[[Sr. no.]:[Meaning]],4,0)</f>
        <v>#N/A</v>
      </c>
      <c r="F101" s="37" t="e">
        <f>VLOOKUP(Final_manabou_kanji_select4[[#This Row],[Kanji no.]],Final_manabou_kanji[[Sr. no.]:[Meaning]],5,0)</f>
        <v>#N/A</v>
      </c>
      <c r="G101" t="e">
        <f>VLOOKUP(Final_manabou_kanji_select4[[#This Row],[Kanji no.]],Final_manabou_kanji[[Sr. no.]:[Meaning]],7,0)</f>
        <v>#N/A</v>
      </c>
      <c r="H101" t="e">
        <f>VLOOKUP(Final_manabou_kanji_select4[[#This Row],[Kanji no.]],Final_manabou_kanji[[Sr. no.]:[Meaning]],8,0)</f>
        <v>#N/A</v>
      </c>
      <c r="I101" s="3"/>
    </row>
    <row r="102" spans="2:9" ht="14.25" customHeight="1" x14ac:dyDescent="0.3">
      <c r="B102" s="36">
        <v>100</v>
      </c>
      <c r="C102" s="37" t="e">
        <f>VLOOKUP(Final_manabou_kanji_select4[[#This Row],[Sr no.]],Raw_data_N2_Kanji[[Marking_sr]:[Length]],4,0)</f>
        <v>#N/A</v>
      </c>
      <c r="D102" s="37" t="e">
        <f>VLOOKUP(Final_manabou_kanji_select4[[#This Row],[Kanji no.]],Final_manabou_kanji[[Sr. no.]:[Meaning]],3,0)</f>
        <v>#N/A</v>
      </c>
      <c r="E102" s="32" t="e">
        <f>VLOOKUP(Final_manabou_kanji_select4[[#This Row],[Kanji no.]],Final_manabou_kanji[[Sr. no.]:[Meaning]],4,0)</f>
        <v>#N/A</v>
      </c>
      <c r="F102" s="37" t="e">
        <f>VLOOKUP(Final_manabou_kanji_select4[[#This Row],[Kanji no.]],Final_manabou_kanji[[Sr. no.]:[Meaning]],5,0)</f>
        <v>#N/A</v>
      </c>
      <c r="G102" t="e">
        <f>VLOOKUP(Final_manabou_kanji_select4[[#This Row],[Kanji no.]],Final_manabou_kanji[[Sr. no.]:[Meaning]],7,0)</f>
        <v>#N/A</v>
      </c>
      <c r="H102" t="e">
        <f>VLOOKUP(Final_manabou_kanji_select4[[#This Row],[Kanji no.]],Final_manabou_kanji[[Sr. no.]:[Meaning]],8,0)</f>
        <v>#N/A</v>
      </c>
      <c r="I102" s="3"/>
    </row>
    <row r="103" spans="2:9" ht="14.25" customHeight="1" x14ac:dyDescent="0.3">
      <c r="B103" s="6">
        <v>101</v>
      </c>
      <c r="C103" s="37" t="e">
        <f>VLOOKUP(Final_manabou_kanji_select4[[#This Row],[Sr no.]],Raw_data_N2_Kanji[[Marking_sr]:[Length]],4,0)</f>
        <v>#N/A</v>
      </c>
      <c r="D103" s="37" t="e">
        <f>VLOOKUP(Final_manabou_kanji_select4[[#This Row],[Kanji no.]],Final_manabou_kanji[[Sr. no.]:[Meaning]],3,0)</f>
        <v>#N/A</v>
      </c>
      <c r="E103" s="32" t="e">
        <f>VLOOKUP(Final_manabou_kanji_select4[[#This Row],[Kanji no.]],Final_manabou_kanji[[Sr. no.]:[Meaning]],4,0)</f>
        <v>#N/A</v>
      </c>
      <c r="F103" s="37" t="e">
        <f>VLOOKUP(Final_manabou_kanji_select4[[#This Row],[Kanji no.]],Final_manabou_kanji[[Sr. no.]:[Meaning]],5,0)</f>
        <v>#N/A</v>
      </c>
      <c r="G103" t="e">
        <f>VLOOKUP(Final_manabou_kanji_select4[[#This Row],[Kanji no.]],Final_manabou_kanji[[Sr. no.]:[Meaning]],7,0)</f>
        <v>#N/A</v>
      </c>
      <c r="H103" t="e">
        <f>VLOOKUP(Final_manabou_kanji_select4[[#This Row],[Kanji no.]],Final_manabou_kanji[[Sr. no.]:[Meaning]],8,0)</f>
        <v>#N/A</v>
      </c>
      <c r="I103" s="3"/>
    </row>
    <row r="104" spans="2:9" ht="14.25" customHeight="1" x14ac:dyDescent="0.3">
      <c r="B104" s="36">
        <v>102</v>
      </c>
      <c r="C104" s="37" t="e">
        <f>VLOOKUP(Final_manabou_kanji_select4[[#This Row],[Sr no.]],Raw_data_N2_Kanji[[Marking_sr]:[Length]],4,0)</f>
        <v>#N/A</v>
      </c>
      <c r="D104" s="37" t="e">
        <f>VLOOKUP(Final_manabou_kanji_select4[[#This Row],[Kanji no.]],Final_manabou_kanji[[Sr. no.]:[Meaning]],3,0)</f>
        <v>#N/A</v>
      </c>
      <c r="E104" s="32" t="e">
        <f>VLOOKUP(Final_manabou_kanji_select4[[#This Row],[Kanji no.]],Final_manabou_kanji[[Sr. no.]:[Meaning]],4,0)</f>
        <v>#N/A</v>
      </c>
      <c r="F104" s="37" t="e">
        <f>VLOOKUP(Final_manabou_kanji_select4[[#This Row],[Kanji no.]],Final_manabou_kanji[[Sr. no.]:[Meaning]],5,0)</f>
        <v>#N/A</v>
      </c>
      <c r="G104" t="e">
        <f>VLOOKUP(Final_manabou_kanji_select4[[#This Row],[Kanji no.]],Final_manabou_kanji[[Sr. no.]:[Meaning]],7,0)</f>
        <v>#N/A</v>
      </c>
      <c r="H104" t="e">
        <f>VLOOKUP(Final_manabou_kanji_select4[[#This Row],[Kanji no.]],Final_manabou_kanji[[Sr. no.]:[Meaning]],8,0)</f>
        <v>#N/A</v>
      </c>
      <c r="I104" s="3"/>
    </row>
    <row r="105" spans="2:9" ht="14.25" customHeight="1" x14ac:dyDescent="0.3">
      <c r="B105" s="6">
        <v>103</v>
      </c>
      <c r="C105" s="37" t="e">
        <f>VLOOKUP(Final_manabou_kanji_select4[[#This Row],[Sr no.]],Raw_data_N2_Kanji[[Marking_sr]:[Length]],4,0)</f>
        <v>#N/A</v>
      </c>
      <c r="D105" s="37" t="e">
        <f>VLOOKUP(Final_manabou_kanji_select4[[#This Row],[Kanji no.]],Final_manabou_kanji[[Sr. no.]:[Meaning]],3,0)</f>
        <v>#N/A</v>
      </c>
      <c r="E105" s="32" t="e">
        <f>VLOOKUP(Final_manabou_kanji_select4[[#This Row],[Kanji no.]],Final_manabou_kanji[[Sr. no.]:[Meaning]],4,0)</f>
        <v>#N/A</v>
      </c>
      <c r="F105" s="37" t="e">
        <f>VLOOKUP(Final_manabou_kanji_select4[[#This Row],[Kanji no.]],Final_manabou_kanji[[Sr. no.]:[Meaning]],5,0)</f>
        <v>#N/A</v>
      </c>
      <c r="G105" t="e">
        <f>VLOOKUP(Final_manabou_kanji_select4[[#This Row],[Kanji no.]],Final_manabou_kanji[[Sr. no.]:[Meaning]],7,0)</f>
        <v>#N/A</v>
      </c>
      <c r="H105" t="e">
        <f>VLOOKUP(Final_manabou_kanji_select4[[#This Row],[Kanji no.]],Final_manabou_kanji[[Sr. no.]:[Meaning]],8,0)</f>
        <v>#N/A</v>
      </c>
      <c r="I105" s="3"/>
    </row>
    <row r="106" spans="2:9" ht="14.25" customHeight="1" x14ac:dyDescent="0.3">
      <c r="B106" s="36">
        <v>104</v>
      </c>
      <c r="C106" s="37" t="e">
        <f>VLOOKUP(Final_manabou_kanji_select4[[#This Row],[Sr no.]],Raw_data_N2_Kanji[[Marking_sr]:[Length]],4,0)</f>
        <v>#N/A</v>
      </c>
      <c r="D106" s="37" t="e">
        <f>VLOOKUP(Final_manabou_kanji_select4[[#This Row],[Kanji no.]],Final_manabou_kanji[[Sr. no.]:[Meaning]],3,0)</f>
        <v>#N/A</v>
      </c>
      <c r="E106" s="32" t="e">
        <f>VLOOKUP(Final_manabou_kanji_select4[[#This Row],[Kanji no.]],Final_manabou_kanji[[Sr. no.]:[Meaning]],4,0)</f>
        <v>#N/A</v>
      </c>
      <c r="F106" s="37" t="e">
        <f>VLOOKUP(Final_manabou_kanji_select4[[#This Row],[Kanji no.]],Final_manabou_kanji[[Sr. no.]:[Meaning]],5,0)</f>
        <v>#N/A</v>
      </c>
      <c r="G106" t="e">
        <f>VLOOKUP(Final_manabou_kanji_select4[[#This Row],[Kanji no.]],Final_manabou_kanji[[Sr. no.]:[Meaning]],7,0)</f>
        <v>#N/A</v>
      </c>
      <c r="H106" t="e">
        <f>VLOOKUP(Final_manabou_kanji_select4[[#This Row],[Kanji no.]],Final_manabou_kanji[[Sr. no.]:[Meaning]],8,0)</f>
        <v>#N/A</v>
      </c>
      <c r="I106" s="3"/>
    </row>
    <row r="107" spans="2:9" ht="14.25" customHeight="1" x14ac:dyDescent="0.3">
      <c r="B107" s="6">
        <v>105</v>
      </c>
      <c r="C107" s="37" t="e">
        <f>VLOOKUP(Final_manabou_kanji_select4[[#This Row],[Sr no.]],Raw_data_N2_Kanji[[Marking_sr]:[Length]],4,0)</f>
        <v>#N/A</v>
      </c>
      <c r="D107" s="37" t="e">
        <f>VLOOKUP(Final_manabou_kanji_select4[[#This Row],[Kanji no.]],Final_manabou_kanji[[Sr. no.]:[Meaning]],3,0)</f>
        <v>#N/A</v>
      </c>
      <c r="E107" s="32" t="e">
        <f>VLOOKUP(Final_manabou_kanji_select4[[#This Row],[Kanji no.]],Final_manabou_kanji[[Sr. no.]:[Meaning]],4,0)</f>
        <v>#N/A</v>
      </c>
      <c r="F107" s="37" t="e">
        <f>VLOOKUP(Final_manabou_kanji_select4[[#This Row],[Kanji no.]],Final_manabou_kanji[[Sr. no.]:[Meaning]],5,0)</f>
        <v>#N/A</v>
      </c>
      <c r="G107" t="e">
        <f>VLOOKUP(Final_manabou_kanji_select4[[#This Row],[Kanji no.]],Final_manabou_kanji[[Sr. no.]:[Meaning]],7,0)</f>
        <v>#N/A</v>
      </c>
      <c r="H107" t="e">
        <f>VLOOKUP(Final_manabou_kanji_select4[[#This Row],[Kanji no.]],Final_manabou_kanji[[Sr. no.]:[Meaning]],8,0)</f>
        <v>#N/A</v>
      </c>
      <c r="I107" s="3"/>
    </row>
    <row r="108" spans="2:9" ht="14.25" customHeight="1" x14ac:dyDescent="0.3">
      <c r="B108" s="36">
        <v>106</v>
      </c>
      <c r="C108" s="37" t="e">
        <f>VLOOKUP(Final_manabou_kanji_select4[[#This Row],[Sr no.]],Raw_data_N2_Kanji[[Marking_sr]:[Length]],4,0)</f>
        <v>#N/A</v>
      </c>
      <c r="D108" s="37" t="e">
        <f>VLOOKUP(Final_manabou_kanji_select4[[#This Row],[Kanji no.]],Final_manabou_kanji[[Sr. no.]:[Meaning]],3,0)</f>
        <v>#N/A</v>
      </c>
      <c r="E108" s="32" t="e">
        <f>VLOOKUP(Final_manabou_kanji_select4[[#This Row],[Kanji no.]],Final_manabou_kanji[[Sr. no.]:[Meaning]],4,0)</f>
        <v>#N/A</v>
      </c>
      <c r="F108" s="37" t="e">
        <f>VLOOKUP(Final_manabou_kanji_select4[[#This Row],[Kanji no.]],Final_manabou_kanji[[Sr. no.]:[Meaning]],5,0)</f>
        <v>#N/A</v>
      </c>
      <c r="G108" t="e">
        <f>VLOOKUP(Final_manabou_kanji_select4[[#This Row],[Kanji no.]],Final_manabou_kanji[[Sr. no.]:[Meaning]],7,0)</f>
        <v>#N/A</v>
      </c>
      <c r="H108" t="e">
        <f>VLOOKUP(Final_manabou_kanji_select4[[#This Row],[Kanji no.]],Final_manabou_kanji[[Sr. no.]:[Meaning]],8,0)</f>
        <v>#N/A</v>
      </c>
      <c r="I108" s="3"/>
    </row>
    <row r="109" spans="2:9" ht="14.25" customHeight="1" x14ac:dyDescent="0.3">
      <c r="B109" s="6">
        <v>107</v>
      </c>
      <c r="C109" s="37" t="e">
        <f>VLOOKUP(Final_manabou_kanji_select4[[#This Row],[Sr no.]],Raw_data_N2_Kanji[[Marking_sr]:[Length]],4,0)</f>
        <v>#N/A</v>
      </c>
      <c r="D109" s="37" t="e">
        <f>VLOOKUP(Final_manabou_kanji_select4[[#This Row],[Kanji no.]],Final_manabou_kanji[[Sr. no.]:[Meaning]],3,0)</f>
        <v>#N/A</v>
      </c>
      <c r="E109" s="32" t="e">
        <f>VLOOKUP(Final_manabou_kanji_select4[[#This Row],[Kanji no.]],Final_manabou_kanji[[Sr. no.]:[Meaning]],4,0)</f>
        <v>#N/A</v>
      </c>
      <c r="F109" s="37" t="e">
        <f>VLOOKUP(Final_manabou_kanji_select4[[#This Row],[Kanji no.]],Final_manabou_kanji[[Sr. no.]:[Meaning]],5,0)</f>
        <v>#N/A</v>
      </c>
      <c r="G109" t="e">
        <f>VLOOKUP(Final_manabou_kanji_select4[[#This Row],[Kanji no.]],Final_manabou_kanji[[Sr. no.]:[Meaning]],7,0)</f>
        <v>#N/A</v>
      </c>
      <c r="H109" t="e">
        <f>VLOOKUP(Final_manabou_kanji_select4[[#This Row],[Kanji no.]],Final_manabou_kanji[[Sr. no.]:[Meaning]],8,0)</f>
        <v>#N/A</v>
      </c>
      <c r="I109" s="3"/>
    </row>
    <row r="110" spans="2:9" ht="14.25" customHeight="1" x14ac:dyDescent="0.3">
      <c r="B110" s="36">
        <v>108</v>
      </c>
      <c r="C110" s="37" t="e">
        <f>VLOOKUP(Final_manabou_kanji_select4[[#This Row],[Sr no.]],Raw_data_N2_Kanji[[Marking_sr]:[Length]],4,0)</f>
        <v>#N/A</v>
      </c>
      <c r="D110" s="37" t="e">
        <f>VLOOKUP(Final_manabou_kanji_select4[[#This Row],[Kanji no.]],Final_manabou_kanji[[Sr. no.]:[Meaning]],3,0)</f>
        <v>#N/A</v>
      </c>
      <c r="E110" s="32" t="e">
        <f>VLOOKUP(Final_manabou_kanji_select4[[#This Row],[Kanji no.]],Final_manabou_kanji[[Sr. no.]:[Meaning]],4,0)</f>
        <v>#N/A</v>
      </c>
      <c r="F110" s="37" t="e">
        <f>VLOOKUP(Final_manabou_kanji_select4[[#This Row],[Kanji no.]],Final_manabou_kanji[[Sr. no.]:[Meaning]],5,0)</f>
        <v>#N/A</v>
      </c>
      <c r="G110" t="e">
        <f>VLOOKUP(Final_manabou_kanji_select4[[#This Row],[Kanji no.]],Final_manabou_kanji[[Sr. no.]:[Meaning]],7,0)</f>
        <v>#N/A</v>
      </c>
      <c r="H110" t="e">
        <f>VLOOKUP(Final_manabou_kanji_select4[[#This Row],[Kanji no.]],Final_manabou_kanji[[Sr. no.]:[Meaning]],8,0)</f>
        <v>#N/A</v>
      </c>
      <c r="I110" s="3"/>
    </row>
    <row r="111" spans="2:9" ht="14.25" customHeight="1" x14ac:dyDescent="0.3">
      <c r="B111" s="6">
        <v>109</v>
      </c>
      <c r="C111" s="37" t="e">
        <f>VLOOKUP(Final_manabou_kanji_select4[[#This Row],[Sr no.]],Raw_data_N2_Kanji[[Marking_sr]:[Length]],4,0)</f>
        <v>#N/A</v>
      </c>
      <c r="D111" s="37" t="e">
        <f>VLOOKUP(Final_manabou_kanji_select4[[#This Row],[Kanji no.]],Final_manabou_kanji[[Sr. no.]:[Meaning]],3,0)</f>
        <v>#N/A</v>
      </c>
      <c r="E111" s="32" t="e">
        <f>VLOOKUP(Final_manabou_kanji_select4[[#This Row],[Kanji no.]],Final_manabou_kanji[[Sr. no.]:[Meaning]],4,0)</f>
        <v>#N/A</v>
      </c>
      <c r="F111" s="37" t="e">
        <f>VLOOKUP(Final_manabou_kanji_select4[[#This Row],[Kanji no.]],Final_manabou_kanji[[Sr. no.]:[Meaning]],5,0)</f>
        <v>#N/A</v>
      </c>
      <c r="G111" t="e">
        <f>VLOOKUP(Final_manabou_kanji_select4[[#This Row],[Kanji no.]],Final_manabou_kanji[[Sr. no.]:[Meaning]],7,0)</f>
        <v>#N/A</v>
      </c>
      <c r="H111" t="e">
        <f>VLOOKUP(Final_manabou_kanji_select4[[#This Row],[Kanji no.]],Final_manabou_kanji[[Sr. no.]:[Meaning]],8,0)</f>
        <v>#N/A</v>
      </c>
      <c r="I111" s="3"/>
    </row>
    <row r="112" spans="2:9" ht="14.25" customHeight="1" x14ac:dyDescent="0.3">
      <c r="B112" s="36">
        <v>110</v>
      </c>
      <c r="C112" s="37" t="e">
        <f>VLOOKUP(Final_manabou_kanji_select4[[#This Row],[Sr no.]],Raw_data_N2_Kanji[[Marking_sr]:[Length]],4,0)</f>
        <v>#N/A</v>
      </c>
      <c r="D112" s="37" t="e">
        <f>VLOOKUP(Final_manabou_kanji_select4[[#This Row],[Kanji no.]],Final_manabou_kanji[[Sr. no.]:[Meaning]],3,0)</f>
        <v>#N/A</v>
      </c>
      <c r="E112" s="32" t="e">
        <f>VLOOKUP(Final_manabou_kanji_select4[[#This Row],[Kanji no.]],Final_manabou_kanji[[Sr. no.]:[Meaning]],4,0)</f>
        <v>#N/A</v>
      </c>
      <c r="F112" s="37" t="e">
        <f>VLOOKUP(Final_manabou_kanji_select4[[#This Row],[Kanji no.]],Final_manabou_kanji[[Sr. no.]:[Meaning]],5,0)</f>
        <v>#N/A</v>
      </c>
      <c r="G112" t="e">
        <f>VLOOKUP(Final_manabou_kanji_select4[[#This Row],[Kanji no.]],Final_manabou_kanji[[Sr. no.]:[Meaning]],7,0)</f>
        <v>#N/A</v>
      </c>
      <c r="H112" t="e">
        <f>VLOOKUP(Final_manabou_kanji_select4[[#This Row],[Kanji no.]],Final_manabou_kanji[[Sr. no.]:[Meaning]],8,0)</f>
        <v>#N/A</v>
      </c>
      <c r="I112" s="3"/>
    </row>
    <row r="113" spans="2:9" ht="14.25" customHeight="1" x14ac:dyDescent="0.3">
      <c r="B113" s="6">
        <v>111</v>
      </c>
      <c r="C113" s="37" t="e">
        <f>VLOOKUP(Final_manabou_kanji_select4[[#This Row],[Sr no.]],Raw_data_N2_Kanji[[Marking_sr]:[Length]],4,0)</f>
        <v>#N/A</v>
      </c>
      <c r="D113" s="37" t="e">
        <f>VLOOKUP(Final_manabou_kanji_select4[[#This Row],[Kanji no.]],Final_manabou_kanji[[Sr. no.]:[Meaning]],3,0)</f>
        <v>#N/A</v>
      </c>
      <c r="E113" s="32" t="e">
        <f>VLOOKUP(Final_manabou_kanji_select4[[#This Row],[Kanji no.]],Final_manabou_kanji[[Sr. no.]:[Meaning]],4,0)</f>
        <v>#N/A</v>
      </c>
      <c r="F113" s="37" t="e">
        <f>VLOOKUP(Final_manabou_kanji_select4[[#This Row],[Kanji no.]],Final_manabou_kanji[[Sr. no.]:[Meaning]],5,0)</f>
        <v>#N/A</v>
      </c>
      <c r="G113" t="e">
        <f>VLOOKUP(Final_manabou_kanji_select4[[#This Row],[Kanji no.]],Final_manabou_kanji[[Sr. no.]:[Meaning]],7,0)</f>
        <v>#N/A</v>
      </c>
      <c r="H113" t="e">
        <f>VLOOKUP(Final_manabou_kanji_select4[[#This Row],[Kanji no.]],Final_manabou_kanji[[Sr. no.]:[Meaning]],8,0)</f>
        <v>#N/A</v>
      </c>
      <c r="I113" s="3"/>
    </row>
    <row r="114" spans="2:9" ht="14.25" customHeight="1" x14ac:dyDescent="0.3">
      <c r="B114" s="36">
        <v>112</v>
      </c>
      <c r="C114" s="37" t="e">
        <f>VLOOKUP(Final_manabou_kanji_select4[[#This Row],[Sr no.]],Raw_data_N2_Kanji[[Marking_sr]:[Length]],4,0)</f>
        <v>#N/A</v>
      </c>
      <c r="D114" s="37" t="e">
        <f>VLOOKUP(Final_manabou_kanji_select4[[#This Row],[Kanji no.]],Final_manabou_kanji[[Sr. no.]:[Meaning]],3,0)</f>
        <v>#N/A</v>
      </c>
      <c r="E114" s="32" t="e">
        <f>VLOOKUP(Final_manabou_kanji_select4[[#This Row],[Kanji no.]],Final_manabou_kanji[[Sr. no.]:[Meaning]],4,0)</f>
        <v>#N/A</v>
      </c>
      <c r="F114" s="37" t="e">
        <f>VLOOKUP(Final_manabou_kanji_select4[[#This Row],[Kanji no.]],Final_manabou_kanji[[Sr. no.]:[Meaning]],5,0)</f>
        <v>#N/A</v>
      </c>
      <c r="G114" t="e">
        <f>VLOOKUP(Final_manabou_kanji_select4[[#This Row],[Kanji no.]],Final_manabou_kanji[[Sr. no.]:[Meaning]],7,0)</f>
        <v>#N/A</v>
      </c>
      <c r="H114" t="e">
        <f>VLOOKUP(Final_manabou_kanji_select4[[#This Row],[Kanji no.]],Final_manabou_kanji[[Sr. no.]:[Meaning]],8,0)</f>
        <v>#N/A</v>
      </c>
      <c r="I114" s="3"/>
    </row>
    <row r="115" spans="2:9" ht="14.25" customHeight="1" x14ac:dyDescent="0.3">
      <c r="B115" s="6">
        <v>113</v>
      </c>
      <c r="C115" s="37" t="e">
        <f>VLOOKUP(Final_manabou_kanji_select4[[#This Row],[Sr no.]],Raw_data_N2_Kanji[[Marking_sr]:[Length]],4,0)</f>
        <v>#N/A</v>
      </c>
      <c r="D115" s="37" t="e">
        <f>VLOOKUP(Final_manabou_kanji_select4[[#This Row],[Kanji no.]],Final_manabou_kanji[[Sr. no.]:[Meaning]],3,0)</f>
        <v>#N/A</v>
      </c>
      <c r="E115" s="32" t="e">
        <f>VLOOKUP(Final_manabou_kanji_select4[[#This Row],[Kanji no.]],Final_manabou_kanji[[Sr. no.]:[Meaning]],4,0)</f>
        <v>#N/A</v>
      </c>
      <c r="F115" s="37" t="e">
        <f>VLOOKUP(Final_manabou_kanji_select4[[#This Row],[Kanji no.]],Final_manabou_kanji[[Sr. no.]:[Meaning]],5,0)</f>
        <v>#N/A</v>
      </c>
      <c r="G115" t="e">
        <f>VLOOKUP(Final_manabou_kanji_select4[[#This Row],[Kanji no.]],Final_manabou_kanji[[Sr. no.]:[Meaning]],7,0)</f>
        <v>#N/A</v>
      </c>
      <c r="H115" t="e">
        <f>VLOOKUP(Final_manabou_kanji_select4[[#This Row],[Kanji no.]],Final_manabou_kanji[[Sr. no.]:[Meaning]],8,0)</f>
        <v>#N/A</v>
      </c>
      <c r="I115" s="3"/>
    </row>
    <row r="116" spans="2:9" ht="14.25" customHeight="1" x14ac:dyDescent="0.3">
      <c r="B116" s="36">
        <v>114</v>
      </c>
      <c r="C116" s="37" t="e">
        <f>VLOOKUP(Final_manabou_kanji_select4[[#This Row],[Sr no.]],Raw_data_N2_Kanji[[Marking_sr]:[Length]],4,0)</f>
        <v>#N/A</v>
      </c>
      <c r="D116" s="37" t="e">
        <f>VLOOKUP(Final_manabou_kanji_select4[[#This Row],[Kanji no.]],Final_manabou_kanji[[Sr. no.]:[Meaning]],3,0)</f>
        <v>#N/A</v>
      </c>
      <c r="E116" s="32" t="e">
        <f>VLOOKUP(Final_manabou_kanji_select4[[#This Row],[Kanji no.]],Final_manabou_kanji[[Sr. no.]:[Meaning]],4,0)</f>
        <v>#N/A</v>
      </c>
      <c r="F116" s="37" t="e">
        <f>VLOOKUP(Final_manabou_kanji_select4[[#This Row],[Kanji no.]],Final_manabou_kanji[[Sr. no.]:[Meaning]],5,0)</f>
        <v>#N/A</v>
      </c>
      <c r="G116" t="e">
        <f>VLOOKUP(Final_manabou_kanji_select4[[#This Row],[Kanji no.]],Final_manabou_kanji[[Sr. no.]:[Meaning]],7,0)</f>
        <v>#N/A</v>
      </c>
      <c r="H116" t="e">
        <f>VLOOKUP(Final_manabou_kanji_select4[[#This Row],[Kanji no.]],Final_manabou_kanji[[Sr. no.]:[Meaning]],8,0)</f>
        <v>#N/A</v>
      </c>
      <c r="I116" s="3"/>
    </row>
    <row r="117" spans="2:9" ht="14.25" customHeight="1" x14ac:dyDescent="0.3">
      <c r="B117" s="6">
        <v>115</v>
      </c>
      <c r="C117" s="37" t="e">
        <f>VLOOKUP(Final_manabou_kanji_select4[[#This Row],[Sr no.]],Raw_data_N2_Kanji[[Marking_sr]:[Length]],4,0)</f>
        <v>#N/A</v>
      </c>
      <c r="D117" s="37" t="e">
        <f>VLOOKUP(Final_manabou_kanji_select4[[#This Row],[Kanji no.]],Final_manabou_kanji[[Sr. no.]:[Meaning]],3,0)</f>
        <v>#N/A</v>
      </c>
      <c r="E117" s="32" t="e">
        <f>VLOOKUP(Final_manabou_kanji_select4[[#This Row],[Kanji no.]],Final_manabou_kanji[[Sr. no.]:[Meaning]],4,0)</f>
        <v>#N/A</v>
      </c>
      <c r="F117" s="37" t="e">
        <f>VLOOKUP(Final_manabou_kanji_select4[[#This Row],[Kanji no.]],Final_manabou_kanji[[Sr. no.]:[Meaning]],5,0)</f>
        <v>#N/A</v>
      </c>
      <c r="G117" t="e">
        <f>VLOOKUP(Final_manabou_kanji_select4[[#This Row],[Kanji no.]],Final_manabou_kanji[[Sr. no.]:[Meaning]],7,0)</f>
        <v>#N/A</v>
      </c>
      <c r="H117" t="e">
        <f>VLOOKUP(Final_manabou_kanji_select4[[#This Row],[Kanji no.]],Final_manabou_kanji[[Sr. no.]:[Meaning]],8,0)</f>
        <v>#N/A</v>
      </c>
      <c r="I117" s="3"/>
    </row>
    <row r="118" spans="2:9" ht="14.25" customHeight="1" x14ac:dyDescent="0.3">
      <c r="B118" s="36">
        <v>116</v>
      </c>
      <c r="C118" s="37" t="e">
        <f>VLOOKUP(Final_manabou_kanji_select4[[#This Row],[Sr no.]],Raw_data_N2_Kanji[[Marking_sr]:[Length]],4,0)</f>
        <v>#N/A</v>
      </c>
      <c r="D118" s="37" t="e">
        <f>VLOOKUP(Final_manabou_kanji_select4[[#This Row],[Kanji no.]],Final_manabou_kanji[[Sr. no.]:[Meaning]],3,0)</f>
        <v>#N/A</v>
      </c>
      <c r="E118" s="32" t="e">
        <f>VLOOKUP(Final_manabou_kanji_select4[[#This Row],[Kanji no.]],Final_manabou_kanji[[Sr. no.]:[Meaning]],4,0)</f>
        <v>#N/A</v>
      </c>
      <c r="F118" s="37" t="e">
        <f>VLOOKUP(Final_manabou_kanji_select4[[#This Row],[Kanji no.]],Final_manabou_kanji[[Sr. no.]:[Meaning]],5,0)</f>
        <v>#N/A</v>
      </c>
      <c r="G118" t="e">
        <f>VLOOKUP(Final_manabou_kanji_select4[[#This Row],[Kanji no.]],Final_manabou_kanji[[Sr. no.]:[Meaning]],7,0)</f>
        <v>#N/A</v>
      </c>
      <c r="H118" t="e">
        <f>VLOOKUP(Final_manabou_kanji_select4[[#This Row],[Kanji no.]],Final_manabou_kanji[[Sr. no.]:[Meaning]],8,0)</f>
        <v>#N/A</v>
      </c>
      <c r="I118" s="3"/>
    </row>
    <row r="119" spans="2:9" ht="14.25" customHeight="1" x14ac:dyDescent="0.3">
      <c r="B119" s="6">
        <v>117</v>
      </c>
      <c r="C119" s="37" t="e">
        <f>VLOOKUP(Final_manabou_kanji_select4[[#This Row],[Sr no.]],Raw_data_N2_Kanji[[Marking_sr]:[Length]],4,0)</f>
        <v>#N/A</v>
      </c>
      <c r="D119" s="37" t="e">
        <f>VLOOKUP(Final_manabou_kanji_select4[[#This Row],[Kanji no.]],Final_manabou_kanji[[Sr. no.]:[Meaning]],3,0)</f>
        <v>#N/A</v>
      </c>
      <c r="E119" s="32" t="e">
        <f>VLOOKUP(Final_manabou_kanji_select4[[#This Row],[Kanji no.]],Final_manabou_kanji[[Sr. no.]:[Meaning]],4,0)</f>
        <v>#N/A</v>
      </c>
      <c r="F119" s="37" t="e">
        <f>VLOOKUP(Final_manabou_kanji_select4[[#This Row],[Kanji no.]],Final_manabou_kanji[[Sr. no.]:[Meaning]],5,0)</f>
        <v>#N/A</v>
      </c>
      <c r="G119" t="e">
        <f>VLOOKUP(Final_manabou_kanji_select4[[#This Row],[Kanji no.]],Final_manabou_kanji[[Sr. no.]:[Meaning]],7,0)</f>
        <v>#N/A</v>
      </c>
      <c r="H119" t="e">
        <f>VLOOKUP(Final_manabou_kanji_select4[[#This Row],[Kanji no.]],Final_manabou_kanji[[Sr. no.]:[Meaning]],8,0)</f>
        <v>#N/A</v>
      </c>
      <c r="I119" s="3"/>
    </row>
    <row r="120" spans="2:9" ht="14.25" customHeight="1" x14ac:dyDescent="0.3">
      <c r="B120" s="36">
        <v>118</v>
      </c>
      <c r="C120" s="37" t="e">
        <f>VLOOKUP(Final_manabou_kanji_select4[[#This Row],[Sr no.]],Raw_data_N2_Kanji[[Marking_sr]:[Length]],4,0)</f>
        <v>#N/A</v>
      </c>
      <c r="D120" s="37" t="e">
        <f>VLOOKUP(Final_manabou_kanji_select4[[#This Row],[Kanji no.]],Final_manabou_kanji[[Sr. no.]:[Meaning]],3,0)</f>
        <v>#N/A</v>
      </c>
      <c r="E120" s="32" t="e">
        <f>VLOOKUP(Final_manabou_kanji_select4[[#This Row],[Kanji no.]],Final_manabou_kanji[[Sr. no.]:[Meaning]],4,0)</f>
        <v>#N/A</v>
      </c>
      <c r="F120" s="37" t="e">
        <f>VLOOKUP(Final_manabou_kanji_select4[[#This Row],[Kanji no.]],Final_manabou_kanji[[Sr. no.]:[Meaning]],5,0)</f>
        <v>#N/A</v>
      </c>
      <c r="G120" t="e">
        <f>VLOOKUP(Final_manabou_kanji_select4[[#This Row],[Kanji no.]],Final_manabou_kanji[[Sr. no.]:[Meaning]],7,0)</f>
        <v>#N/A</v>
      </c>
      <c r="H120" t="e">
        <f>VLOOKUP(Final_manabou_kanji_select4[[#This Row],[Kanji no.]],Final_manabou_kanji[[Sr. no.]:[Meaning]],8,0)</f>
        <v>#N/A</v>
      </c>
      <c r="I120" s="3"/>
    </row>
    <row r="121" spans="2:9" ht="14.25" customHeight="1" x14ac:dyDescent="0.3">
      <c r="B121" s="6">
        <v>119</v>
      </c>
      <c r="C121" s="37" t="e">
        <f>VLOOKUP(Final_manabou_kanji_select4[[#This Row],[Sr no.]],Raw_data_N2_Kanji[[Marking_sr]:[Length]],4,0)</f>
        <v>#N/A</v>
      </c>
      <c r="D121" s="37" t="e">
        <f>VLOOKUP(Final_manabou_kanji_select4[[#This Row],[Kanji no.]],Final_manabou_kanji[[Sr. no.]:[Meaning]],3,0)</f>
        <v>#N/A</v>
      </c>
      <c r="E121" s="32" t="e">
        <f>VLOOKUP(Final_manabou_kanji_select4[[#This Row],[Kanji no.]],Final_manabou_kanji[[Sr. no.]:[Meaning]],4,0)</f>
        <v>#N/A</v>
      </c>
      <c r="F121" s="37" t="e">
        <f>VLOOKUP(Final_manabou_kanji_select4[[#This Row],[Kanji no.]],Final_manabou_kanji[[Sr. no.]:[Meaning]],5,0)</f>
        <v>#N/A</v>
      </c>
      <c r="G121" t="e">
        <f>VLOOKUP(Final_manabou_kanji_select4[[#This Row],[Kanji no.]],Final_manabou_kanji[[Sr. no.]:[Meaning]],7,0)</f>
        <v>#N/A</v>
      </c>
      <c r="H121" t="e">
        <f>VLOOKUP(Final_manabou_kanji_select4[[#This Row],[Kanji no.]],Final_manabou_kanji[[Sr. no.]:[Meaning]],8,0)</f>
        <v>#N/A</v>
      </c>
      <c r="I121" s="3"/>
    </row>
    <row r="122" spans="2:9" ht="14.25" customHeight="1" x14ac:dyDescent="0.3">
      <c r="B122" s="36">
        <v>120</v>
      </c>
      <c r="C122" s="37" t="e">
        <f>VLOOKUP(Final_manabou_kanji_select4[[#This Row],[Sr no.]],Raw_data_N2_Kanji[[Marking_sr]:[Length]],4,0)</f>
        <v>#N/A</v>
      </c>
      <c r="D122" s="37" t="e">
        <f>VLOOKUP(Final_manabou_kanji_select4[[#This Row],[Kanji no.]],Final_manabou_kanji[[Sr. no.]:[Meaning]],3,0)</f>
        <v>#N/A</v>
      </c>
      <c r="E122" s="32" t="e">
        <f>VLOOKUP(Final_manabou_kanji_select4[[#This Row],[Kanji no.]],Final_manabou_kanji[[Sr. no.]:[Meaning]],4,0)</f>
        <v>#N/A</v>
      </c>
      <c r="F122" s="37" t="e">
        <f>VLOOKUP(Final_manabou_kanji_select4[[#This Row],[Kanji no.]],Final_manabou_kanji[[Sr. no.]:[Meaning]],5,0)</f>
        <v>#N/A</v>
      </c>
      <c r="G122" t="e">
        <f>VLOOKUP(Final_manabou_kanji_select4[[#This Row],[Kanji no.]],Final_manabou_kanji[[Sr. no.]:[Meaning]],7,0)</f>
        <v>#N/A</v>
      </c>
      <c r="H122" t="e">
        <f>VLOOKUP(Final_manabou_kanji_select4[[#This Row],[Kanji no.]],Final_manabou_kanji[[Sr. no.]:[Meaning]],8,0)</f>
        <v>#N/A</v>
      </c>
      <c r="I122" s="3"/>
    </row>
    <row r="123" spans="2:9" ht="14.25" customHeight="1" x14ac:dyDescent="0.3">
      <c r="B123" s="6">
        <v>121</v>
      </c>
      <c r="C123" s="37" t="e">
        <f>VLOOKUP(Final_manabou_kanji_select4[[#This Row],[Sr no.]],Raw_data_N2_Kanji[[Marking_sr]:[Length]],4,0)</f>
        <v>#N/A</v>
      </c>
      <c r="D123" s="37" t="e">
        <f>VLOOKUP(Final_manabou_kanji_select4[[#This Row],[Kanji no.]],Final_manabou_kanji[[Sr. no.]:[Meaning]],3,0)</f>
        <v>#N/A</v>
      </c>
      <c r="E123" s="32" t="e">
        <f>VLOOKUP(Final_manabou_kanji_select4[[#This Row],[Kanji no.]],Final_manabou_kanji[[Sr. no.]:[Meaning]],4,0)</f>
        <v>#N/A</v>
      </c>
      <c r="F123" s="37" t="e">
        <f>VLOOKUP(Final_manabou_kanji_select4[[#This Row],[Kanji no.]],Final_manabou_kanji[[Sr. no.]:[Meaning]],5,0)</f>
        <v>#N/A</v>
      </c>
      <c r="G123" t="e">
        <f>VLOOKUP(Final_manabou_kanji_select4[[#This Row],[Kanji no.]],Final_manabou_kanji[[Sr. no.]:[Meaning]],7,0)</f>
        <v>#N/A</v>
      </c>
      <c r="H123" t="e">
        <f>VLOOKUP(Final_manabou_kanji_select4[[#This Row],[Kanji no.]],Final_manabou_kanji[[Sr. no.]:[Meaning]],8,0)</f>
        <v>#N/A</v>
      </c>
      <c r="I123" s="3"/>
    </row>
    <row r="124" spans="2:9" ht="14.25" customHeight="1" x14ac:dyDescent="0.3">
      <c r="B124" s="36">
        <v>122</v>
      </c>
      <c r="C124" s="37" t="e">
        <f>VLOOKUP(Final_manabou_kanji_select4[[#This Row],[Sr no.]],Raw_data_N2_Kanji[[Marking_sr]:[Length]],4,0)</f>
        <v>#N/A</v>
      </c>
      <c r="D124" s="37" t="e">
        <f>VLOOKUP(Final_manabou_kanji_select4[[#This Row],[Kanji no.]],Final_manabou_kanji[[Sr. no.]:[Meaning]],3,0)</f>
        <v>#N/A</v>
      </c>
      <c r="E124" s="32" t="e">
        <f>VLOOKUP(Final_manabou_kanji_select4[[#This Row],[Kanji no.]],Final_manabou_kanji[[Sr. no.]:[Meaning]],4,0)</f>
        <v>#N/A</v>
      </c>
      <c r="F124" s="37" t="e">
        <f>VLOOKUP(Final_manabou_kanji_select4[[#This Row],[Kanji no.]],Final_manabou_kanji[[Sr. no.]:[Meaning]],5,0)</f>
        <v>#N/A</v>
      </c>
      <c r="G124" t="e">
        <f>VLOOKUP(Final_manabou_kanji_select4[[#This Row],[Kanji no.]],Final_manabou_kanji[[Sr. no.]:[Meaning]],7,0)</f>
        <v>#N/A</v>
      </c>
      <c r="H124" t="e">
        <f>VLOOKUP(Final_manabou_kanji_select4[[#This Row],[Kanji no.]],Final_manabou_kanji[[Sr. no.]:[Meaning]],8,0)</f>
        <v>#N/A</v>
      </c>
      <c r="I124" s="3"/>
    </row>
    <row r="125" spans="2:9" ht="14.25" customHeight="1" x14ac:dyDescent="0.3">
      <c r="B125" s="6">
        <v>123</v>
      </c>
      <c r="C125" s="37" t="e">
        <f>VLOOKUP(Final_manabou_kanji_select4[[#This Row],[Sr no.]],Raw_data_N2_Kanji[[Marking_sr]:[Length]],4,0)</f>
        <v>#N/A</v>
      </c>
      <c r="D125" s="37" t="e">
        <f>VLOOKUP(Final_manabou_kanji_select4[[#This Row],[Kanji no.]],Final_manabou_kanji[[Sr. no.]:[Meaning]],3,0)</f>
        <v>#N/A</v>
      </c>
      <c r="E125" s="32" t="e">
        <f>VLOOKUP(Final_manabou_kanji_select4[[#This Row],[Kanji no.]],Final_manabou_kanji[[Sr. no.]:[Meaning]],4,0)</f>
        <v>#N/A</v>
      </c>
      <c r="F125" s="37" t="e">
        <f>VLOOKUP(Final_manabou_kanji_select4[[#This Row],[Kanji no.]],Final_manabou_kanji[[Sr. no.]:[Meaning]],5,0)</f>
        <v>#N/A</v>
      </c>
      <c r="G125" t="e">
        <f>VLOOKUP(Final_manabou_kanji_select4[[#This Row],[Kanji no.]],Final_manabou_kanji[[Sr. no.]:[Meaning]],7,0)</f>
        <v>#N/A</v>
      </c>
      <c r="H125" t="e">
        <f>VLOOKUP(Final_manabou_kanji_select4[[#This Row],[Kanji no.]],Final_manabou_kanji[[Sr. no.]:[Meaning]],8,0)</f>
        <v>#N/A</v>
      </c>
      <c r="I125" s="3"/>
    </row>
    <row r="126" spans="2:9" ht="14.25" customHeight="1" x14ac:dyDescent="0.3">
      <c r="B126" s="36">
        <v>124</v>
      </c>
      <c r="C126" s="37" t="e">
        <f>VLOOKUP(Final_manabou_kanji_select4[[#This Row],[Sr no.]],Raw_data_N2_Kanji[[Marking_sr]:[Length]],4,0)</f>
        <v>#N/A</v>
      </c>
      <c r="D126" s="37" t="e">
        <f>VLOOKUP(Final_manabou_kanji_select4[[#This Row],[Kanji no.]],Final_manabou_kanji[[Sr. no.]:[Meaning]],3,0)</f>
        <v>#N/A</v>
      </c>
      <c r="E126" s="32" t="e">
        <f>VLOOKUP(Final_manabou_kanji_select4[[#This Row],[Kanji no.]],Final_manabou_kanji[[Sr. no.]:[Meaning]],4,0)</f>
        <v>#N/A</v>
      </c>
      <c r="F126" s="37" t="e">
        <f>VLOOKUP(Final_manabou_kanji_select4[[#This Row],[Kanji no.]],Final_manabou_kanji[[Sr. no.]:[Meaning]],5,0)</f>
        <v>#N/A</v>
      </c>
      <c r="G126" t="e">
        <f>VLOOKUP(Final_manabou_kanji_select4[[#This Row],[Kanji no.]],Final_manabou_kanji[[Sr. no.]:[Meaning]],7,0)</f>
        <v>#N/A</v>
      </c>
      <c r="H126" t="e">
        <f>VLOOKUP(Final_manabou_kanji_select4[[#This Row],[Kanji no.]],Final_manabou_kanji[[Sr. no.]:[Meaning]],8,0)</f>
        <v>#N/A</v>
      </c>
      <c r="I126" s="3"/>
    </row>
    <row r="127" spans="2:9" ht="14.25" customHeight="1" x14ac:dyDescent="0.3">
      <c r="B127" s="6">
        <v>125</v>
      </c>
      <c r="C127" s="37" t="e">
        <f>VLOOKUP(Final_manabou_kanji_select4[[#This Row],[Sr no.]],Raw_data_N2_Kanji[[Marking_sr]:[Length]],4,0)</f>
        <v>#N/A</v>
      </c>
      <c r="D127" s="37" t="e">
        <f>VLOOKUP(Final_manabou_kanji_select4[[#This Row],[Kanji no.]],Final_manabou_kanji[[Sr. no.]:[Meaning]],3,0)</f>
        <v>#N/A</v>
      </c>
      <c r="E127" s="32" t="e">
        <f>VLOOKUP(Final_manabou_kanji_select4[[#This Row],[Kanji no.]],Final_manabou_kanji[[Sr. no.]:[Meaning]],4,0)</f>
        <v>#N/A</v>
      </c>
      <c r="F127" s="37" t="e">
        <f>VLOOKUP(Final_manabou_kanji_select4[[#This Row],[Kanji no.]],Final_manabou_kanji[[Sr. no.]:[Meaning]],5,0)</f>
        <v>#N/A</v>
      </c>
      <c r="G127" t="e">
        <f>VLOOKUP(Final_manabou_kanji_select4[[#This Row],[Kanji no.]],Final_manabou_kanji[[Sr. no.]:[Meaning]],7,0)</f>
        <v>#N/A</v>
      </c>
      <c r="H127" t="e">
        <f>VLOOKUP(Final_manabou_kanji_select4[[#This Row],[Kanji no.]],Final_manabou_kanji[[Sr. no.]:[Meaning]],8,0)</f>
        <v>#N/A</v>
      </c>
      <c r="I127" s="3"/>
    </row>
    <row r="128" spans="2:9" ht="14.25" customHeight="1" x14ac:dyDescent="0.3">
      <c r="B128" s="36">
        <v>126</v>
      </c>
      <c r="C128" s="37" t="e">
        <f>VLOOKUP(Final_manabou_kanji_select4[[#This Row],[Sr no.]],Raw_data_N2_Kanji[[Marking_sr]:[Length]],4,0)</f>
        <v>#N/A</v>
      </c>
      <c r="D128" s="37" t="e">
        <f>VLOOKUP(Final_manabou_kanji_select4[[#This Row],[Kanji no.]],Final_manabou_kanji[[Sr. no.]:[Meaning]],3,0)</f>
        <v>#N/A</v>
      </c>
      <c r="E128" s="32" t="e">
        <f>VLOOKUP(Final_manabou_kanji_select4[[#This Row],[Kanji no.]],Final_manabou_kanji[[Sr. no.]:[Meaning]],4,0)</f>
        <v>#N/A</v>
      </c>
      <c r="F128" s="37" t="e">
        <f>VLOOKUP(Final_manabou_kanji_select4[[#This Row],[Kanji no.]],Final_manabou_kanji[[Sr. no.]:[Meaning]],5,0)</f>
        <v>#N/A</v>
      </c>
      <c r="G128" t="e">
        <f>VLOOKUP(Final_manabou_kanji_select4[[#This Row],[Kanji no.]],Final_manabou_kanji[[Sr. no.]:[Meaning]],7,0)</f>
        <v>#N/A</v>
      </c>
      <c r="H128" t="e">
        <f>VLOOKUP(Final_manabou_kanji_select4[[#This Row],[Kanji no.]],Final_manabou_kanji[[Sr. no.]:[Meaning]],8,0)</f>
        <v>#N/A</v>
      </c>
      <c r="I128" s="3"/>
    </row>
    <row r="129" spans="2:9" ht="14.25" customHeight="1" x14ac:dyDescent="0.3">
      <c r="B129" s="6">
        <v>127</v>
      </c>
      <c r="C129" s="37" t="e">
        <f>VLOOKUP(Final_manabou_kanji_select4[[#This Row],[Sr no.]],Raw_data_N2_Kanji[[Marking_sr]:[Length]],4,0)</f>
        <v>#N/A</v>
      </c>
      <c r="D129" s="37" t="e">
        <f>VLOOKUP(Final_manabou_kanji_select4[[#This Row],[Kanji no.]],Final_manabou_kanji[[Sr. no.]:[Meaning]],3,0)</f>
        <v>#N/A</v>
      </c>
      <c r="E129" s="32" t="e">
        <f>VLOOKUP(Final_manabou_kanji_select4[[#This Row],[Kanji no.]],Final_manabou_kanji[[Sr. no.]:[Meaning]],4,0)</f>
        <v>#N/A</v>
      </c>
      <c r="F129" s="37" t="e">
        <f>VLOOKUP(Final_manabou_kanji_select4[[#This Row],[Kanji no.]],Final_manabou_kanji[[Sr. no.]:[Meaning]],5,0)</f>
        <v>#N/A</v>
      </c>
      <c r="G129" t="e">
        <f>VLOOKUP(Final_manabou_kanji_select4[[#This Row],[Kanji no.]],Final_manabou_kanji[[Sr. no.]:[Meaning]],7,0)</f>
        <v>#N/A</v>
      </c>
      <c r="H129" t="e">
        <f>VLOOKUP(Final_manabou_kanji_select4[[#This Row],[Kanji no.]],Final_manabou_kanji[[Sr. no.]:[Meaning]],8,0)</f>
        <v>#N/A</v>
      </c>
      <c r="I129" s="3"/>
    </row>
    <row r="130" spans="2:9" ht="14.25" customHeight="1" x14ac:dyDescent="0.3">
      <c r="B130" s="36">
        <v>128</v>
      </c>
      <c r="C130" s="37" t="e">
        <f>VLOOKUP(Final_manabou_kanji_select4[[#This Row],[Sr no.]],Raw_data_N2_Kanji[[Marking_sr]:[Length]],4,0)</f>
        <v>#N/A</v>
      </c>
      <c r="D130" s="37" t="e">
        <f>VLOOKUP(Final_manabou_kanji_select4[[#This Row],[Kanji no.]],Final_manabou_kanji[[Sr. no.]:[Meaning]],3,0)</f>
        <v>#N/A</v>
      </c>
      <c r="E130" s="32" t="e">
        <f>VLOOKUP(Final_manabou_kanji_select4[[#This Row],[Kanji no.]],Final_manabou_kanji[[Sr. no.]:[Meaning]],4,0)</f>
        <v>#N/A</v>
      </c>
      <c r="F130" s="37" t="e">
        <f>VLOOKUP(Final_manabou_kanji_select4[[#This Row],[Kanji no.]],Final_manabou_kanji[[Sr. no.]:[Meaning]],5,0)</f>
        <v>#N/A</v>
      </c>
      <c r="G130" t="e">
        <f>VLOOKUP(Final_manabou_kanji_select4[[#This Row],[Kanji no.]],Final_manabou_kanji[[Sr. no.]:[Meaning]],7,0)</f>
        <v>#N/A</v>
      </c>
      <c r="H130" t="e">
        <f>VLOOKUP(Final_manabou_kanji_select4[[#This Row],[Kanji no.]],Final_manabou_kanji[[Sr. no.]:[Meaning]],8,0)</f>
        <v>#N/A</v>
      </c>
      <c r="I130" s="3"/>
    </row>
    <row r="131" spans="2:9" ht="14.25" customHeight="1" x14ac:dyDescent="0.3">
      <c r="B131" s="6">
        <v>129</v>
      </c>
      <c r="C131" s="37" t="e">
        <f>VLOOKUP(Final_manabou_kanji_select4[[#This Row],[Sr no.]],Raw_data_N2_Kanji[[Marking_sr]:[Length]],4,0)</f>
        <v>#N/A</v>
      </c>
      <c r="D131" s="37" t="e">
        <f>VLOOKUP(Final_manabou_kanji_select4[[#This Row],[Kanji no.]],Final_manabou_kanji[[Sr. no.]:[Meaning]],3,0)</f>
        <v>#N/A</v>
      </c>
      <c r="E131" s="32" t="e">
        <f>VLOOKUP(Final_manabou_kanji_select4[[#This Row],[Kanji no.]],Final_manabou_kanji[[Sr. no.]:[Meaning]],4,0)</f>
        <v>#N/A</v>
      </c>
      <c r="F131" s="37" t="e">
        <f>VLOOKUP(Final_manabou_kanji_select4[[#This Row],[Kanji no.]],Final_manabou_kanji[[Sr. no.]:[Meaning]],5,0)</f>
        <v>#N/A</v>
      </c>
      <c r="G131" t="e">
        <f>VLOOKUP(Final_manabou_kanji_select4[[#This Row],[Kanji no.]],Final_manabou_kanji[[Sr. no.]:[Meaning]],7,0)</f>
        <v>#N/A</v>
      </c>
      <c r="H131" t="e">
        <f>VLOOKUP(Final_manabou_kanji_select4[[#This Row],[Kanji no.]],Final_manabou_kanji[[Sr. no.]:[Meaning]],8,0)</f>
        <v>#N/A</v>
      </c>
      <c r="I131" s="3"/>
    </row>
    <row r="132" spans="2:9" ht="14.25" customHeight="1" x14ac:dyDescent="0.3">
      <c r="B132" s="36">
        <v>130</v>
      </c>
      <c r="C132" s="37" t="e">
        <f>VLOOKUP(Final_manabou_kanji_select4[[#This Row],[Sr no.]],Raw_data_N2_Kanji[[Marking_sr]:[Length]],4,0)</f>
        <v>#N/A</v>
      </c>
      <c r="D132" s="37" t="e">
        <f>VLOOKUP(Final_manabou_kanji_select4[[#This Row],[Kanji no.]],Final_manabou_kanji[[Sr. no.]:[Meaning]],3,0)</f>
        <v>#N/A</v>
      </c>
      <c r="E132" s="32" t="e">
        <f>VLOOKUP(Final_manabou_kanji_select4[[#This Row],[Kanji no.]],Final_manabou_kanji[[Sr. no.]:[Meaning]],4,0)</f>
        <v>#N/A</v>
      </c>
      <c r="F132" s="37" t="e">
        <f>VLOOKUP(Final_manabou_kanji_select4[[#This Row],[Kanji no.]],Final_manabou_kanji[[Sr. no.]:[Meaning]],5,0)</f>
        <v>#N/A</v>
      </c>
      <c r="G132" t="e">
        <f>VLOOKUP(Final_manabou_kanji_select4[[#This Row],[Kanji no.]],Final_manabou_kanji[[Sr. no.]:[Meaning]],7,0)</f>
        <v>#N/A</v>
      </c>
      <c r="H132" t="e">
        <f>VLOOKUP(Final_manabou_kanji_select4[[#This Row],[Kanji no.]],Final_manabou_kanji[[Sr. no.]:[Meaning]],8,0)</f>
        <v>#N/A</v>
      </c>
      <c r="I132" s="3"/>
    </row>
    <row r="133" spans="2:9" ht="14.25" customHeight="1" x14ac:dyDescent="0.3">
      <c r="B133" s="6">
        <v>131</v>
      </c>
      <c r="C133" s="37" t="e">
        <f>VLOOKUP(Final_manabou_kanji_select4[[#This Row],[Sr no.]],Raw_data_N2_Kanji[[Marking_sr]:[Length]],4,0)</f>
        <v>#N/A</v>
      </c>
      <c r="D133" s="37" t="e">
        <f>VLOOKUP(Final_manabou_kanji_select4[[#This Row],[Kanji no.]],Final_manabou_kanji[[Sr. no.]:[Meaning]],3,0)</f>
        <v>#N/A</v>
      </c>
      <c r="E133" s="32" t="e">
        <f>VLOOKUP(Final_manabou_kanji_select4[[#This Row],[Kanji no.]],Final_manabou_kanji[[Sr. no.]:[Meaning]],4,0)</f>
        <v>#N/A</v>
      </c>
      <c r="F133" s="37" t="e">
        <f>VLOOKUP(Final_manabou_kanji_select4[[#This Row],[Kanji no.]],Final_manabou_kanji[[Sr. no.]:[Meaning]],5,0)</f>
        <v>#N/A</v>
      </c>
      <c r="G133" t="e">
        <f>VLOOKUP(Final_manabou_kanji_select4[[#This Row],[Kanji no.]],Final_manabou_kanji[[Sr. no.]:[Meaning]],7,0)</f>
        <v>#N/A</v>
      </c>
      <c r="H133" t="e">
        <f>VLOOKUP(Final_manabou_kanji_select4[[#This Row],[Kanji no.]],Final_manabou_kanji[[Sr. no.]:[Meaning]],8,0)</f>
        <v>#N/A</v>
      </c>
      <c r="I133" s="3"/>
    </row>
    <row r="134" spans="2:9" ht="14.25" customHeight="1" x14ac:dyDescent="0.3">
      <c r="B134" s="36">
        <v>132</v>
      </c>
      <c r="C134" s="37" t="e">
        <f>VLOOKUP(Final_manabou_kanji_select4[[#This Row],[Sr no.]],Raw_data_N2_Kanji[[Marking_sr]:[Length]],4,0)</f>
        <v>#N/A</v>
      </c>
      <c r="D134" s="37" t="e">
        <f>VLOOKUP(Final_manabou_kanji_select4[[#This Row],[Kanji no.]],Final_manabou_kanji[[Sr. no.]:[Meaning]],3,0)</f>
        <v>#N/A</v>
      </c>
      <c r="E134" s="32" t="e">
        <f>VLOOKUP(Final_manabou_kanji_select4[[#This Row],[Kanji no.]],Final_manabou_kanji[[Sr. no.]:[Meaning]],4,0)</f>
        <v>#N/A</v>
      </c>
      <c r="F134" s="37" t="e">
        <f>VLOOKUP(Final_manabou_kanji_select4[[#This Row],[Kanji no.]],Final_manabou_kanji[[Sr. no.]:[Meaning]],5,0)</f>
        <v>#N/A</v>
      </c>
      <c r="G134" t="e">
        <f>VLOOKUP(Final_manabou_kanji_select4[[#This Row],[Kanji no.]],Final_manabou_kanji[[Sr. no.]:[Meaning]],7,0)</f>
        <v>#N/A</v>
      </c>
      <c r="H134" t="e">
        <f>VLOOKUP(Final_manabou_kanji_select4[[#This Row],[Kanji no.]],Final_manabou_kanji[[Sr. no.]:[Meaning]],8,0)</f>
        <v>#N/A</v>
      </c>
      <c r="I134" s="3"/>
    </row>
    <row r="135" spans="2:9" ht="14.25" customHeight="1" x14ac:dyDescent="0.3">
      <c r="B135" s="6">
        <v>133</v>
      </c>
      <c r="C135" s="37" t="e">
        <f>VLOOKUP(Final_manabou_kanji_select4[[#This Row],[Sr no.]],Raw_data_N2_Kanji[[Marking_sr]:[Length]],4,0)</f>
        <v>#N/A</v>
      </c>
      <c r="D135" s="37" t="e">
        <f>VLOOKUP(Final_manabou_kanji_select4[[#This Row],[Kanji no.]],Final_manabou_kanji[[Sr. no.]:[Meaning]],3,0)</f>
        <v>#N/A</v>
      </c>
      <c r="E135" s="32" t="e">
        <f>VLOOKUP(Final_manabou_kanji_select4[[#This Row],[Kanji no.]],Final_manabou_kanji[[Sr. no.]:[Meaning]],4,0)</f>
        <v>#N/A</v>
      </c>
      <c r="F135" s="37" t="e">
        <f>VLOOKUP(Final_manabou_kanji_select4[[#This Row],[Kanji no.]],Final_manabou_kanji[[Sr. no.]:[Meaning]],5,0)</f>
        <v>#N/A</v>
      </c>
      <c r="G135" t="e">
        <f>VLOOKUP(Final_manabou_kanji_select4[[#This Row],[Kanji no.]],Final_manabou_kanji[[Sr. no.]:[Meaning]],7,0)</f>
        <v>#N/A</v>
      </c>
      <c r="H135" t="e">
        <f>VLOOKUP(Final_manabou_kanji_select4[[#This Row],[Kanji no.]],Final_manabou_kanji[[Sr. no.]:[Meaning]],8,0)</f>
        <v>#N/A</v>
      </c>
      <c r="I135" s="3"/>
    </row>
    <row r="136" spans="2:9" ht="14.25" customHeight="1" x14ac:dyDescent="0.3">
      <c r="B136" s="36">
        <v>134</v>
      </c>
      <c r="C136" s="37" t="e">
        <f>VLOOKUP(Final_manabou_kanji_select4[[#This Row],[Sr no.]],Raw_data_N2_Kanji[[Marking_sr]:[Length]],4,0)</f>
        <v>#N/A</v>
      </c>
      <c r="D136" s="37" t="e">
        <f>VLOOKUP(Final_manabou_kanji_select4[[#This Row],[Kanji no.]],Final_manabou_kanji[[Sr. no.]:[Meaning]],3,0)</f>
        <v>#N/A</v>
      </c>
      <c r="E136" s="32" t="e">
        <f>VLOOKUP(Final_manabou_kanji_select4[[#This Row],[Kanji no.]],Final_manabou_kanji[[Sr. no.]:[Meaning]],4,0)</f>
        <v>#N/A</v>
      </c>
      <c r="F136" s="37" t="e">
        <f>VLOOKUP(Final_manabou_kanji_select4[[#This Row],[Kanji no.]],Final_manabou_kanji[[Sr. no.]:[Meaning]],5,0)</f>
        <v>#N/A</v>
      </c>
      <c r="G136" t="e">
        <f>VLOOKUP(Final_manabou_kanji_select4[[#This Row],[Kanji no.]],Final_manabou_kanji[[Sr. no.]:[Meaning]],7,0)</f>
        <v>#N/A</v>
      </c>
      <c r="H136" t="e">
        <f>VLOOKUP(Final_manabou_kanji_select4[[#This Row],[Kanji no.]],Final_manabou_kanji[[Sr. no.]:[Meaning]],8,0)</f>
        <v>#N/A</v>
      </c>
      <c r="I136" s="3"/>
    </row>
    <row r="137" spans="2:9" ht="14.25" customHeight="1" x14ac:dyDescent="0.3">
      <c r="B137" s="6">
        <v>135</v>
      </c>
      <c r="C137" s="37" t="e">
        <f>VLOOKUP(Final_manabou_kanji_select4[[#This Row],[Sr no.]],Raw_data_N2_Kanji[[Marking_sr]:[Length]],4,0)</f>
        <v>#N/A</v>
      </c>
      <c r="D137" s="37" t="e">
        <f>VLOOKUP(Final_manabou_kanji_select4[[#This Row],[Kanji no.]],Final_manabou_kanji[[Sr. no.]:[Meaning]],3,0)</f>
        <v>#N/A</v>
      </c>
      <c r="E137" s="32" t="e">
        <f>VLOOKUP(Final_manabou_kanji_select4[[#This Row],[Kanji no.]],Final_manabou_kanji[[Sr. no.]:[Meaning]],4,0)</f>
        <v>#N/A</v>
      </c>
      <c r="F137" s="37" t="e">
        <f>VLOOKUP(Final_manabou_kanji_select4[[#This Row],[Kanji no.]],Final_manabou_kanji[[Sr. no.]:[Meaning]],5,0)</f>
        <v>#N/A</v>
      </c>
      <c r="G137" t="e">
        <f>VLOOKUP(Final_manabou_kanji_select4[[#This Row],[Kanji no.]],Final_manabou_kanji[[Sr. no.]:[Meaning]],7,0)</f>
        <v>#N/A</v>
      </c>
      <c r="H137" t="e">
        <f>VLOOKUP(Final_manabou_kanji_select4[[#This Row],[Kanji no.]],Final_manabou_kanji[[Sr. no.]:[Meaning]],8,0)</f>
        <v>#N/A</v>
      </c>
      <c r="I137" s="3"/>
    </row>
    <row r="138" spans="2:9" ht="14.25" customHeight="1" x14ac:dyDescent="0.3">
      <c r="B138" s="36">
        <v>136</v>
      </c>
      <c r="C138" s="37" t="e">
        <f>VLOOKUP(Final_manabou_kanji_select4[[#This Row],[Sr no.]],Raw_data_N2_Kanji[[Marking_sr]:[Length]],4,0)</f>
        <v>#N/A</v>
      </c>
      <c r="D138" s="37" t="e">
        <f>VLOOKUP(Final_manabou_kanji_select4[[#This Row],[Kanji no.]],Final_manabou_kanji[[Sr. no.]:[Meaning]],3,0)</f>
        <v>#N/A</v>
      </c>
      <c r="E138" s="32" t="e">
        <f>VLOOKUP(Final_manabou_kanji_select4[[#This Row],[Kanji no.]],Final_manabou_kanji[[Sr. no.]:[Meaning]],4,0)</f>
        <v>#N/A</v>
      </c>
      <c r="F138" s="37" t="e">
        <f>VLOOKUP(Final_manabou_kanji_select4[[#This Row],[Kanji no.]],Final_manabou_kanji[[Sr. no.]:[Meaning]],5,0)</f>
        <v>#N/A</v>
      </c>
      <c r="G138" t="e">
        <f>VLOOKUP(Final_manabou_kanji_select4[[#This Row],[Kanji no.]],Final_manabou_kanji[[Sr. no.]:[Meaning]],7,0)</f>
        <v>#N/A</v>
      </c>
      <c r="H138" t="e">
        <f>VLOOKUP(Final_manabou_kanji_select4[[#This Row],[Kanji no.]],Final_manabou_kanji[[Sr. no.]:[Meaning]],8,0)</f>
        <v>#N/A</v>
      </c>
      <c r="I138" s="3"/>
    </row>
    <row r="139" spans="2:9" ht="14.25" customHeight="1" x14ac:dyDescent="0.3">
      <c r="B139" s="6">
        <v>137</v>
      </c>
      <c r="C139" s="37" t="e">
        <f>VLOOKUP(Final_manabou_kanji_select4[[#This Row],[Sr no.]],Raw_data_N2_Kanji[[Marking_sr]:[Length]],4,0)</f>
        <v>#N/A</v>
      </c>
      <c r="D139" s="37" t="e">
        <f>VLOOKUP(Final_manabou_kanji_select4[[#This Row],[Kanji no.]],Final_manabou_kanji[[Sr. no.]:[Meaning]],3,0)</f>
        <v>#N/A</v>
      </c>
      <c r="E139" s="32" t="e">
        <f>VLOOKUP(Final_manabou_kanji_select4[[#This Row],[Kanji no.]],Final_manabou_kanji[[Sr. no.]:[Meaning]],4,0)</f>
        <v>#N/A</v>
      </c>
      <c r="F139" s="37" t="e">
        <f>VLOOKUP(Final_manabou_kanji_select4[[#This Row],[Kanji no.]],Final_manabou_kanji[[Sr. no.]:[Meaning]],5,0)</f>
        <v>#N/A</v>
      </c>
      <c r="G139" t="e">
        <f>VLOOKUP(Final_manabou_kanji_select4[[#This Row],[Kanji no.]],Final_manabou_kanji[[Sr. no.]:[Meaning]],7,0)</f>
        <v>#N/A</v>
      </c>
      <c r="H139" t="e">
        <f>VLOOKUP(Final_manabou_kanji_select4[[#This Row],[Kanji no.]],Final_manabou_kanji[[Sr. no.]:[Meaning]],8,0)</f>
        <v>#N/A</v>
      </c>
      <c r="I139" s="3"/>
    </row>
    <row r="140" spans="2:9" ht="14.25" customHeight="1" x14ac:dyDescent="0.3">
      <c r="B140" s="36">
        <v>138</v>
      </c>
      <c r="C140" s="37" t="e">
        <f>VLOOKUP(Final_manabou_kanji_select4[[#This Row],[Sr no.]],Raw_data_N2_Kanji[[Marking_sr]:[Length]],4,0)</f>
        <v>#N/A</v>
      </c>
      <c r="D140" s="37" t="e">
        <f>VLOOKUP(Final_manabou_kanji_select4[[#This Row],[Kanji no.]],Final_manabou_kanji[[Sr. no.]:[Meaning]],3,0)</f>
        <v>#N/A</v>
      </c>
      <c r="E140" s="32" t="e">
        <f>VLOOKUP(Final_manabou_kanji_select4[[#This Row],[Kanji no.]],Final_manabou_kanji[[Sr. no.]:[Meaning]],4,0)</f>
        <v>#N/A</v>
      </c>
      <c r="F140" s="37" t="e">
        <f>VLOOKUP(Final_manabou_kanji_select4[[#This Row],[Kanji no.]],Final_manabou_kanji[[Sr. no.]:[Meaning]],5,0)</f>
        <v>#N/A</v>
      </c>
      <c r="G140" t="e">
        <f>VLOOKUP(Final_manabou_kanji_select4[[#This Row],[Kanji no.]],Final_manabou_kanji[[Sr. no.]:[Meaning]],7,0)</f>
        <v>#N/A</v>
      </c>
      <c r="H140" t="e">
        <f>VLOOKUP(Final_manabou_kanji_select4[[#This Row],[Kanji no.]],Final_manabou_kanji[[Sr. no.]:[Meaning]],8,0)</f>
        <v>#N/A</v>
      </c>
      <c r="I140" s="3"/>
    </row>
    <row r="141" spans="2:9" ht="14.25" customHeight="1" x14ac:dyDescent="0.3">
      <c r="B141" s="6">
        <v>139</v>
      </c>
      <c r="C141" s="37" t="e">
        <f>VLOOKUP(Final_manabou_kanji_select4[[#This Row],[Sr no.]],Raw_data_N2_Kanji[[Marking_sr]:[Length]],4,0)</f>
        <v>#N/A</v>
      </c>
      <c r="D141" s="37" t="e">
        <f>VLOOKUP(Final_manabou_kanji_select4[[#This Row],[Kanji no.]],Final_manabou_kanji[[Sr. no.]:[Meaning]],3,0)</f>
        <v>#N/A</v>
      </c>
      <c r="E141" s="32" t="e">
        <f>VLOOKUP(Final_manabou_kanji_select4[[#This Row],[Kanji no.]],Final_manabou_kanji[[Sr. no.]:[Meaning]],4,0)</f>
        <v>#N/A</v>
      </c>
      <c r="F141" s="37" t="e">
        <f>VLOOKUP(Final_manabou_kanji_select4[[#This Row],[Kanji no.]],Final_manabou_kanji[[Sr. no.]:[Meaning]],5,0)</f>
        <v>#N/A</v>
      </c>
      <c r="G141" t="e">
        <f>VLOOKUP(Final_manabou_kanji_select4[[#This Row],[Kanji no.]],Final_manabou_kanji[[Sr. no.]:[Meaning]],7,0)</f>
        <v>#N/A</v>
      </c>
      <c r="H141" t="e">
        <f>VLOOKUP(Final_manabou_kanji_select4[[#This Row],[Kanji no.]],Final_manabou_kanji[[Sr. no.]:[Meaning]],8,0)</f>
        <v>#N/A</v>
      </c>
      <c r="I141" s="3"/>
    </row>
    <row r="142" spans="2:9" ht="14.25" customHeight="1" x14ac:dyDescent="0.3">
      <c r="B142" s="36">
        <v>140</v>
      </c>
      <c r="C142" s="37" t="e">
        <f>VLOOKUP(Final_manabou_kanji_select4[[#This Row],[Sr no.]],Raw_data_N2_Kanji[[Marking_sr]:[Length]],4,0)</f>
        <v>#N/A</v>
      </c>
      <c r="D142" s="37" t="e">
        <f>VLOOKUP(Final_manabou_kanji_select4[[#This Row],[Kanji no.]],Final_manabou_kanji[[Sr. no.]:[Meaning]],3,0)</f>
        <v>#N/A</v>
      </c>
      <c r="E142" s="32" t="e">
        <f>VLOOKUP(Final_manabou_kanji_select4[[#This Row],[Kanji no.]],Final_manabou_kanji[[Sr. no.]:[Meaning]],4,0)</f>
        <v>#N/A</v>
      </c>
      <c r="F142" s="37" t="e">
        <f>VLOOKUP(Final_manabou_kanji_select4[[#This Row],[Kanji no.]],Final_manabou_kanji[[Sr. no.]:[Meaning]],5,0)</f>
        <v>#N/A</v>
      </c>
      <c r="G142" t="e">
        <f>VLOOKUP(Final_manabou_kanji_select4[[#This Row],[Kanji no.]],Final_manabou_kanji[[Sr. no.]:[Meaning]],7,0)</f>
        <v>#N/A</v>
      </c>
      <c r="H142" t="e">
        <f>VLOOKUP(Final_manabou_kanji_select4[[#This Row],[Kanji no.]],Final_manabou_kanji[[Sr. no.]:[Meaning]],8,0)</f>
        <v>#N/A</v>
      </c>
      <c r="I142" s="3"/>
    </row>
    <row r="143" spans="2:9" ht="14.25" customHeight="1" x14ac:dyDescent="0.3">
      <c r="B143" s="6">
        <v>141</v>
      </c>
      <c r="C143" s="37" t="e">
        <f>VLOOKUP(Final_manabou_kanji_select4[[#This Row],[Sr no.]],Raw_data_N2_Kanji[[Marking_sr]:[Length]],4,0)</f>
        <v>#N/A</v>
      </c>
      <c r="D143" s="37" t="e">
        <f>VLOOKUP(Final_manabou_kanji_select4[[#This Row],[Kanji no.]],Final_manabou_kanji[[Sr. no.]:[Meaning]],3,0)</f>
        <v>#N/A</v>
      </c>
      <c r="E143" s="32" t="e">
        <f>VLOOKUP(Final_manabou_kanji_select4[[#This Row],[Kanji no.]],Final_manabou_kanji[[Sr. no.]:[Meaning]],4,0)</f>
        <v>#N/A</v>
      </c>
      <c r="F143" s="37" t="e">
        <f>VLOOKUP(Final_manabou_kanji_select4[[#This Row],[Kanji no.]],Final_manabou_kanji[[Sr. no.]:[Meaning]],5,0)</f>
        <v>#N/A</v>
      </c>
      <c r="G143" t="e">
        <f>VLOOKUP(Final_manabou_kanji_select4[[#This Row],[Kanji no.]],Final_manabou_kanji[[Sr. no.]:[Meaning]],7,0)</f>
        <v>#N/A</v>
      </c>
      <c r="H143" t="e">
        <f>VLOOKUP(Final_manabou_kanji_select4[[#This Row],[Kanji no.]],Final_manabou_kanji[[Sr. no.]:[Meaning]],8,0)</f>
        <v>#N/A</v>
      </c>
      <c r="I143" s="3"/>
    </row>
    <row r="144" spans="2:9" ht="14.25" customHeight="1" x14ac:dyDescent="0.3">
      <c r="B144" s="36">
        <v>142</v>
      </c>
      <c r="C144" s="37" t="e">
        <f>VLOOKUP(Final_manabou_kanji_select4[[#This Row],[Sr no.]],Raw_data_N2_Kanji[[Marking_sr]:[Length]],4,0)</f>
        <v>#N/A</v>
      </c>
      <c r="D144" s="37" t="e">
        <f>VLOOKUP(Final_manabou_kanji_select4[[#This Row],[Kanji no.]],Final_manabou_kanji[[Sr. no.]:[Meaning]],3,0)</f>
        <v>#N/A</v>
      </c>
      <c r="E144" s="32" t="e">
        <f>VLOOKUP(Final_manabou_kanji_select4[[#This Row],[Kanji no.]],Final_manabou_kanji[[Sr. no.]:[Meaning]],4,0)</f>
        <v>#N/A</v>
      </c>
      <c r="F144" s="37" t="e">
        <f>VLOOKUP(Final_manabou_kanji_select4[[#This Row],[Kanji no.]],Final_manabou_kanji[[Sr. no.]:[Meaning]],5,0)</f>
        <v>#N/A</v>
      </c>
      <c r="G144" t="e">
        <f>VLOOKUP(Final_manabou_kanji_select4[[#This Row],[Kanji no.]],Final_manabou_kanji[[Sr. no.]:[Meaning]],7,0)</f>
        <v>#N/A</v>
      </c>
      <c r="H144" t="e">
        <f>VLOOKUP(Final_manabou_kanji_select4[[#This Row],[Kanji no.]],Final_manabou_kanji[[Sr. no.]:[Meaning]],8,0)</f>
        <v>#N/A</v>
      </c>
      <c r="I144" s="3"/>
    </row>
    <row r="145" spans="2:9" ht="14.25" customHeight="1" x14ac:dyDescent="0.3">
      <c r="B145" s="6">
        <v>143</v>
      </c>
      <c r="C145" s="37" t="e">
        <f>VLOOKUP(Final_manabou_kanji_select4[[#This Row],[Sr no.]],Raw_data_N2_Kanji[[Marking_sr]:[Length]],4,0)</f>
        <v>#N/A</v>
      </c>
      <c r="D145" s="37" t="e">
        <f>VLOOKUP(Final_manabou_kanji_select4[[#This Row],[Kanji no.]],Final_manabou_kanji[[Sr. no.]:[Meaning]],3,0)</f>
        <v>#N/A</v>
      </c>
      <c r="E145" s="32" t="e">
        <f>VLOOKUP(Final_manabou_kanji_select4[[#This Row],[Kanji no.]],Final_manabou_kanji[[Sr. no.]:[Meaning]],4,0)</f>
        <v>#N/A</v>
      </c>
      <c r="F145" s="37" t="e">
        <f>VLOOKUP(Final_manabou_kanji_select4[[#This Row],[Kanji no.]],Final_manabou_kanji[[Sr. no.]:[Meaning]],5,0)</f>
        <v>#N/A</v>
      </c>
      <c r="G145" t="e">
        <f>VLOOKUP(Final_manabou_kanji_select4[[#This Row],[Kanji no.]],Final_manabou_kanji[[Sr. no.]:[Meaning]],7,0)</f>
        <v>#N/A</v>
      </c>
      <c r="H145" t="e">
        <f>VLOOKUP(Final_manabou_kanji_select4[[#This Row],[Kanji no.]],Final_manabou_kanji[[Sr. no.]:[Meaning]],8,0)</f>
        <v>#N/A</v>
      </c>
      <c r="I145" s="3"/>
    </row>
    <row r="146" spans="2:9" ht="14.25" customHeight="1" x14ac:dyDescent="0.3">
      <c r="B146" s="36">
        <v>144</v>
      </c>
      <c r="C146" s="37" t="e">
        <f>VLOOKUP(Final_manabou_kanji_select4[[#This Row],[Sr no.]],Raw_data_N2_Kanji[[Marking_sr]:[Length]],4,0)</f>
        <v>#N/A</v>
      </c>
      <c r="D146" s="37" t="e">
        <f>VLOOKUP(Final_manabou_kanji_select4[[#This Row],[Kanji no.]],Final_manabou_kanji[[Sr. no.]:[Meaning]],3,0)</f>
        <v>#N/A</v>
      </c>
      <c r="E146" s="32" t="e">
        <f>VLOOKUP(Final_manabou_kanji_select4[[#This Row],[Kanji no.]],Final_manabou_kanji[[Sr. no.]:[Meaning]],4,0)</f>
        <v>#N/A</v>
      </c>
      <c r="F146" s="37" t="e">
        <f>VLOOKUP(Final_manabou_kanji_select4[[#This Row],[Kanji no.]],Final_manabou_kanji[[Sr. no.]:[Meaning]],5,0)</f>
        <v>#N/A</v>
      </c>
      <c r="G146" t="e">
        <f>VLOOKUP(Final_manabou_kanji_select4[[#This Row],[Kanji no.]],Final_manabou_kanji[[Sr. no.]:[Meaning]],7,0)</f>
        <v>#N/A</v>
      </c>
      <c r="H146" t="e">
        <f>VLOOKUP(Final_manabou_kanji_select4[[#This Row],[Kanji no.]],Final_manabou_kanji[[Sr. no.]:[Meaning]],8,0)</f>
        <v>#N/A</v>
      </c>
      <c r="I146" s="3"/>
    </row>
    <row r="147" spans="2:9" ht="14.25" customHeight="1" x14ac:dyDescent="0.3">
      <c r="B147" s="6">
        <v>145</v>
      </c>
      <c r="C147" s="37" t="e">
        <f>VLOOKUP(Final_manabou_kanji_select4[[#This Row],[Sr no.]],Raw_data_N2_Kanji[[Marking_sr]:[Length]],4,0)</f>
        <v>#N/A</v>
      </c>
      <c r="D147" s="37" t="e">
        <f>VLOOKUP(Final_manabou_kanji_select4[[#This Row],[Kanji no.]],Final_manabou_kanji[[Sr. no.]:[Meaning]],3,0)</f>
        <v>#N/A</v>
      </c>
      <c r="E147" s="32" t="e">
        <f>VLOOKUP(Final_manabou_kanji_select4[[#This Row],[Kanji no.]],Final_manabou_kanji[[Sr. no.]:[Meaning]],4,0)</f>
        <v>#N/A</v>
      </c>
      <c r="F147" s="37" t="e">
        <f>VLOOKUP(Final_manabou_kanji_select4[[#This Row],[Kanji no.]],Final_manabou_kanji[[Sr. no.]:[Meaning]],5,0)</f>
        <v>#N/A</v>
      </c>
      <c r="G147" t="e">
        <f>VLOOKUP(Final_manabou_kanji_select4[[#This Row],[Kanji no.]],Final_manabou_kanji[[Sr. no.]:[Meaning]],7,0)</f>
        <v>#N/A</v>
      </c>
      <c r="H147" t="e">
        <f>VLOOKUP(Final_manabou_kanji_select4[[#This Row],[Kanji no.]],Final_manabou_kanji[[Sr. no.]:[Meaning]],8,0)</f>
        <v>#N/A</v>
      </c>
      <c r="I147" s="3"/>
    </row>
    <row r="148" spans="2:9" ht="14.25" customHeight="1" x14ac:dyDescent="0.3">
      <c r="B148" s="36">
        <v>146</v>
      </c>
      <c r="C148" s="37" t="e">
        <f>VLOOKUP(Final_manabou_kanji_select4[[#This Row],[Sr no.]],Raw_data_N2_Kanji[[Marking_sr]:[Length]],4,0)</f>
        <v>#N/A</v>
      </c>
      <c r="D148" s="37" t="e">
        <f>VLOOKUP(Final_manabou_kanji_select4[[#This Row],[Kanji no.]],Final_manabou_kanji[[Sr. no.]:[Meaning]],3,0)</f>
        <v>#N/A</v>
      </c>
      <c r="E148" s="32" t="e">
        <f>VLOOKUP(Final_manabou_kanji_select4[[#This Row],[Kanji no.]],Final_manabou_kanji[[Sr. no.]:[Meaning]],4,0)</f>
        <v>#N/A</v>
      </c>
      <c r="F148" s="37" t="e">
        <f>VLOOKUP(Final_manabou_kanji_select4[[#This Row],[Kanji no.]],Final_manabou_kanji[[Sr. no.]:[Meaning]],5,0)</f>
        <v>#N/A</v>
      </c>
      <c r="G148" t="e">
        <f>VLOOKUP(Final_manabou_kanji_select4[[#This Row],[Kanji no.]],Final_manabou_kanji[[Sr. no.]:[Meaning]],7,0)</f>
        <v>#N/A</v>
      </c>
      <c r="H148" t="e">
        <f>VLOOKUP(Final_manabou_kanji_select4[[#This Row],[Kanji no.]],Final_manabou_kanji[[Sr. no.]:[Meaning]],8,0)</f>
        <v>#N/A</v>
      </c>
      <c r="I148" s="3"/>
    </row>
    <row r="149" spans="2:9" ht="14.25" customHeight="1" x14ac:dyDescent="0.3">
      <c r="B149" s="6">
        <v>147</v>
      </c>
      <c r="C149" s="37" t="e">
        <f>VLOOKUP(Final_manabou_kanji_select4[[#This Row],[Sr no.]],Raw_data_N2_Kanji[[Marking_sr]:[Length]],4,0)</f>
        <v>#N/A</v>
      </c>
      <c r="D149" s="37" t="e">
        <f>VLOOKUP(Final_manabou_kanji_select4[[#This Row],[Kanji no.]],Final_manabou_kanji[[Sr. no.]:[Meaning]],3,0)</f>
        <v>#N/A</v>
      </c>
      <c r="E149" s="32" t="e">
        <f>VLOOKUP(Final_manabou_kanji_select4[[#This Row],[Kanji no.]],Final_manabou_kanji[[Sr. no.]:[Meaning]],4,0)</f>
        <v>#N/A</v>
      </c>
      <c r="F149" s="37" t="e">
        <f>VLOOKUP(Final_manabou_kanji_select4[[#This Row],[Kanji no.]],Final_manabou_kanji[[Sr. no.]:[Meaning]],5,0)</f>
        <v>#N/A</v>
      </c>
      <c r="G149" t="e">
        <f>VLOOKUP(Final_manabou_kanji_select4[[#This Row],[Kanji no.]],Final_manabou_kanji[[Sr. no.]:[Meaning]],7,0)</f>
        <v>#N/A</v>
      </c>
      <c r="H149" t="e">
        <f>VLOOKUP(Final_manabou_kanji_select4[[#This Row],[Kanji no.]],Final_manabou_kanji[[Sr. no.]:[Meaning]],8,0)</f>
        <v>#N/A</v>
      </c>
      <c r="I149" s="3"/>
    </row>
    <row r="150" spans="2:9" ht="14.25" customHeight="1" x14ac:dyDescent="0.3">
      <c r="B150" s="36">
        <v>148</v>
      </c>
      <c r="C150" s="37" t="e">
        <f>VLOOKUP(Final_manabou_kanji_select4[[#This Row],[Sr no.]],Raw_data_N2_Kanji[[Marking_sr]:[Length]],4,0)</f>
        <v>#N/A</v>
      </c>
      <c r="D150" s="37" t="e">
        <f>VLOOKUP(Final_manabou_kanji_select4[[#This Row],[Kanji no.]],Final_manabou_kanji[[Sr. no.]:[Meaning]],3,0)</f>
        <v>#N/A</v>
      </c>
      <c r="E150" s="32" t="e">
        <f>VLOOKUP(Final_manabou_kanji_select4[[#This Row],[Kanji no.]],Final_manabou_kanji[[Sr. no.]:[Meaning]],4,0)</f>
        <v>#N/A</v>
      </c>
      <c r="F150" s="37" t="e">
        <f>VLOOKUP(Final_manabou_kanji_select4[[#This Row],[Kanji no.]],Final_manabou_kanji[[Sr. no.]:[Meaning]],5,0)</f>
        <v>#N/A</v>
      </c>
      <c r="G150" t="e">
        <f>VLOOKUP(Final_manabou_kanji_select4[[#This Row],[Kanji no.]],Final_manabou_kanji[[Sr. no.]:[Meaning]],7,0)</f>
        <v>#N/A</v>
      </c>
      <c r="H150" t="e">
        <f>VLOOKUP(Final_manabou_kanji_select4[[#This Row],[Kanji no.]],Final_manabou_kanji[[Sr. no.]:[Meaning]],8,0)</f>
        <v>#N/A</v>
      </c>
      <c r="I150" s="3"/>
    </row>
    <row r="151" spans="2:9" ht="14.25" customHeight="1" x14ac:dyDescent="0.3">
      <c r="B151" s="6">
        <v>149</v>
      </c>
      <c r="C151" s="37" t="e">
        <f>VLOOKUP(Final_manabou_kanji_select4[[#This Row],[Sr no.]],Raw_data_N2_Kanji[[Marking_sr]:[Length]],4,0)</f>
        <v>#N/A</v>
      </c>
      <c r="D151" s="37" t="e">
        <f>VLOOKUP(Final_manabou_kanji_select4[[#This Row],[Kanji no.]],Final_manabou_kanji[[Sr. no.]:[Meaning]],3,0)</f>
        <v>#N/A</v>
      </c>
      <c r="E151" s="32" t="e">
        <f>VLOOKUP(Final_manabou_kanji_select4[[#This Row],[Kanji no.]],Final_manabou_kanji[[Sr. no.]:[Meaning]],4,0)</f>
        <v>#N/A</v>
      </c>
      <c r="F151" s="37" t="e">
        <f>VLOOKUP(Final_manabou_kanji_select4[[#This Row],[Kanji no.]],Final_manabou_kanji[[Sr. no.]:[Meaning]],5,0)</f>
        <v>#N/A</v>
      </c>
      <c r="G151" t="e">
        <f>VLOOKUP(Final_manabou_kanji_select4[[#This Row],[Kanji no.]],Final_manabou_kanji[[Sr. no.]:[Meaning]],7,0)</f>
        <v>#N/A</v>
      </c>
      <c r="H151" t="e">
        <f>VLOOKUP(Final_manabou_kanji_select4[[#This Row],[Kanji no.]],Final_manabou_kanji[[Sr. no.]:[Meaning]],8,0)</f>
        <v>#N/A</v>
      </c>
      <c r="I151" s="3"/>
    </row>
    <row r="152" spans="2:9" ht="14.25" customHeight="1" x14ac:dyDescent="0.3">
      <c r="B152" s="36">
        <v>150</v>
      </c>
      <c r="C152" s="37" t="e">
        <f>VLOOKUP(Final_manabou_kanji_select4[[#This Row],[Sr no.]],Raw_data_N2_Kanji[[Marking_sr]:[Length]],4,0)</f>
        <v>#N/A</v>
      </c>
      <c r="D152" s="37" t="e">
        <f>VLOOKUP(Final_manabou_kanji_select4[[#This Row],[Kanji no.]],Final_manabou_kanji[[Sr. no.]:[Meaning]],3,0)</f>
        <v>#N/A</v>
      </c>
      <c r="E152" s="32" t="e">
        <f>VLOOKUP(Final_manabou_kanji_select4[[#This Row],[Kanji no.]],Final_manabou_kanji[[Sr. no.]:[Meaning]],4,0)</f>
        <v>#N/A</v>
      </c>
      <c r="F152" s="37" t="e">
        <f>VLOOKUP(Final_manabou_kanji_select4[[#This Row],[Kanji no.]],Final_manabou_kanji[[Sr. no.]:[Meaning]],5,0)</f>
        <v>#N/A</v>
      </c>
      <c r="G152" t="e">
        <f>VLOOKUP(Final_manabou_kanji_select4[[#This Row],[Kanji no.]],Final_manabou_kanji[[Sr. no.]:[Meaning]],7,0)</f>
        <v>#N/A</v>
      </c>
      <c r="H152" t="e">
        <f>VLOOKUP(Final_manabou_kanji_select4[[#This Row],[Kanji no.]],Final_manabou_kanji[[Sr. no.]:[Meaning]],8,0)</f>
        <v>#N/A</v>
      </c>
      <c r="I152" s="3"/>
    </row>
    <row r="153" spans="2:9" ht="14.25" customHeight="1" x14ac:dyDescent="0.3">
      <c r="B153" s="6">
        <v>151</v>
      </c>
      <c r="C153" s="37" t="e">
        <f>VLOOKUP(Final_manabou_kanji_select4[[#This Row],[Sr no.]],Raw_data_N2_Kanji[[Marking_sr]:[Length]],4,0)</f>
        <v>#N/A</v>
      </c>
      <c r="D153" s="37" t="e">
        <f>VLOOKUP(Final_manabou_kanji_select4[[#This Row],[Kanji no.]],Final_manabou_kanji[[Sr. no.]:[Meaning]],3,0)</f>
        <v>#N/A</v>
      </c>
      <c r="E153" s="32" t="e">
        <f>VLOOKUP(Final_manabou_kanji_select4[[#This Row],[Kanji no.]],Final_manabou_kanji[[Sr. no.]:[Meaning]],4,0)</f>
        <v>#N/A</v>
      </c>
      <c r="F153" s="37" t="e">
        <f>VLOOKUP(Final_manabou_kanji_select4[[#This Row],[Kanji no.]],Final_manabou_kanji[[Sr. no.]:[Meaning]],5,0)</f>
        <v>#N/A</v>
      </c>
      <c r="G153" t="e">
        <f>VLOOKUP(Final_manabou_kanji_select4[[#This Row],[Kanji no.]],Final_manabou_kanji[[Sr. no.]:[Meaning]],7,0)</f>
        <v>#N/A</v>
      </c>
      <c r="H153" t="e">
        <f>VLOOKUP(Final_manabou_kanji_select4[[#This Row],[Kanji no.]],Final_manabou_kanji[[Sr. no.]:[Meaning]],8,0)</f>
        <v>#N/A</v>
      </c>
      <c r="I153" s="3"/>
    </row>
    <row r="154" spans="2:9" ht="14.25" customHeight="1" x14ac:dyDescent="0.3">
      <c r="B154" s="36">
        <v>152</v>
      </c>
      <c r="C154" s="37" t="e">
        <f>VLOOKUP(Final_manabou_kanji_select4[[#This Row],[Sr no.]],Raw_data_N2_Kanji[[Marking_sr]:[Length]],4,0)</f>
        <v>#N/A</v>
      </c>
      <c r="D154" s="37" t="e">
        <f>VLOOKUP(Final_manabou_kanji_select4[[#This Row],[Kanji no.]],Final_manabou_kanji[[Sr. no.]:[Meaning]],3,0)</f>
        <v>#N/A</v>
      </c>
      <c r="E154" s="32" t="e">
        <f>VLOOKUP(Final_manabou_kanji_select4[[#This Row],[Kanji no.]],Final_manabou_kanji[[Sr. no.]:[Meaning]],4,0)</f>
        <v>#N/A</v>
      </c>
      <c r="F154" s="37" t="e">
        <f>VLOOKUP(Final_manabou_kanji_select4[[#This Row],[Kanji no.]],Final_manabou_kanji[[Sr. no.]:[Meaning]],5,0)</f>
        <v>#N/A</v>
      </c>
      <c r="G154" t="e">
        <f>VLOOKUP(Final_manabou_kanji_select4[[#This Row],[Kanji no.]],Final_manabou_kanji[[Sr. no.]:[Meaning]],7,0)</f>
        <v>#N/A</v>
      </c>
      <c r="H154" t="e">
        <f>VLOOKUP(Final_manabou_kanji_select4[[#This Row],[Kanji no.]],Final_manabou_kanji[[Sr. no.]:[Meaning]],8,0)</f>
        <v>#N/A</v>
      </c>
      <c r="I154" s="3"/>
    </row>
    <row r="155" spans="2:9" ht="14.25" customHeight="1" x14ac:dyDescent="0.3">
      <c r="B155" s="6">
        <v>153</v>
      </c>
      <c r="C155" s="37" t="e">
        <f>VLOOKUP(Final_manabou_kanji_select4[[#This Row],[Sr no.]],Raw_data_N2_Kanji[[Marking_sr]:[Length]],4,0)</f>
        <v>#N/A</v>
      </c>
      <c r="D155" s="37" t="e">
        <f>VLOOKUP(Final_manabou_kanji_select4[[#This Row],[Kanji no.]],Final_manabou_kanji[[Sr. no.]:[Meaning]],3,0)</f>
        <v>#N/A</v>
      </c>
      <c r="E155" s="32" t="e">
        <f>VLOOKUP(Final_manabou_kanji_select4[[#This Row],[Kanji no.]],Final_manabou_kanji[[Sr. no.]:[Meaning]],4,0)</f>
        <v>#N/A</v>
      </c>
      <c r="F155" s="37" t="e">
        <f>VLOOKUP(Final_manabou_kanji_select4[[#This Row],[Kanji no.]],Final_manabou_kanji[[Sr. no.]:[Meaning]],5,0)</f>
        <v>#N/A</v>
      </c>
      <c r="G155" t="e">
        <f>VLOOKUP(Final_manabou_kanji_select4[[#This Row],[Kanji no.]],Final_manabou_kanji[[Sr. no.]:[Meaning]],7,0)</f>
        <v>#N/A</v>
      </c>
      <c r="H155" t="e">
        <f>VLOOKUP(Final_manabou_kanji_select4[[#This Row],[Kanji no.]],Final_manabou_kanji[[Sr. no.]:[Meaning]],8,0)</f>
        <v>#N/A</v>
      </c>
      <c r="I155" s="3"/>
    </row>
    <row r="156" spans="2:9" ht="14.25" customHeight="1" x14ac:dyDescent="0.3">
      <c r="B156" s="36">
        <v>154</v>
      </c>
      <c r="C156" s="37" t="e">
        <f>VLOOKUP(Final_manabou_kanji_select4[[#This Row],[Sr no.]],Raw_data_N2_Kanji[[Marking_sr]:[Length]],4,0)</f>
        <v>#N/A</v>
      </c>
      <c r="D156" s="37" t="e">
        <f>VLOOKUP(Final_manabou_kanji_select4[[#This Row],[Kanji no.]],Final_manabou_kanji[[Sr. no.]:[Meaning]],3,0)</f>
        <v>#N/A</v>
      </c>
      <c r="E156" s="32" t="e">
        <f>VLOOKUP(Final_manabou_kanji_select4[[#This Row],[Kanji no.]],Final_manabou_kanji[[Sr. no.]:[Meaning]],4,0)</f>
        <v>#N/A</v>
      </c>
      <c r="F156" s="37" t="e">
        <f>VLOOKUP(Final_manabou_kanji_select4[[#This Row],[Kanji no.]],Final_manabou_kanji[[Sr. no.]:[Meaning]],5,0)</f>
        <v>#N/A</v>
      </c>
      <c r="G156" t="e">
        <f>VLOOKUP(Final_manabou_kanji_select4[[#This Row],[Kanji no.]],Final_manabou_kanji[[Sr. no.]:[Meaning]],7,0)</f>
        <v>#N/A</v>
      </c>
      <c r="H156" t="e">
        <f>VLOOKUP(Final_manabou_kanji_select4[[#This Row],[Kanji no.]],Final_manabou_kanji[[Sr. no.]:[Meaning]],8,0)</f>
        <v>#N/A</v>
      </c>
      <c r="I156" s="3"/>
    </row>
    <row r="157" spans="2:9" ht="14.25" customHeight="1" x14ac:dyDescent="0.3">
      <c r="B157" s="6">
        <v>155</v>
      </c>
      <c r="C157" s="37" t="e">
        <f>VLOOKUP(Final_manabou_kanji_select4[[#This Row],[Sr no.]],Raw_data_N2_Kanji[[Marking_sr]:[Length]],4,0)</f>
        <v>#N/A</v>
      </c>
      <c r="D157" s="37" t="e">
        <f>VLOOKUP(Final_manabou_kanji_select4[[#This Row],[Kanji no.]],Final_manabou_kanji[[Sr. no.]:[Meaning]],3,0)</f>
        <v>#N/A</v>
      </c>
      <c r="E157" s="32" t="e">
        <f>VLOOKUP(Final_manabou_kanji_select4[[#This Row],[Kanji no.]],Final_manabou_kanji[[Sr. no.]:[Meaning]],4,0)</f>
        <v>#N/A</v>
      </c>
      <c r="F157" s="37" t="e">
        <f>VLOOKUP(Final_manabou_kanji_select4[[#This Row],[Kanji no.]],Final_manabou_kanji[[Sr. no.]:[Meaning]],5,0)</f>
        <v>#N/A</v>
      </c>
      <c r="G157" t="e">
        <f>VLOOKUP(Final_manabou_kanji_select4[[#This Row],[Kanji no.]],Final_manabou_kanji[[Sr. no.]:[Meaning]],7,0)</f>
        <v>#N/A</v>
      </c>
      <c r="H157" t="e">
        <f>VLOOKUP(Final_manabou_kanji_select4[[#This Row],[Kanji no.]],Final_manabou_kanji[[Sr. no.]:[Meaning]],8,0)</f>
        <v>#N/A</v>
      </c>
      <c r="I157" s="3"/>
    </row>
    <row r="158" spans="2:9" ht="14.25" customHeight="1" x14ac:dyDescent="0.3">
      <c r="B158" s="36">
        <v>156</v>
      </c>
      <c r="C158" s="37" t="e">
        <f>VLOOKUP(Final_manabou_kanji_select4[[#This Row],[Sr no.]],Raw_data_N2_Kanji[[Marking_sr]:[Length]],4,0)</f>
        <v>#N/A</v>
      </c>
      <c r="D158" s="37" t="e">
        <f>VLOOKUP(Final_manabou_kanji_select4[[#This Row],[Kanji no.]],Final_manabou_kanji[[Sr. no.]:[Meaning]],3,0)</f>
        <v>#N/A</v>
      </c>
      <c r="E158" s="32" t="e">
        <f>VLOOKUP(Final_manabou_kanji_select4[[#This Row],[Kanji no.]],Final_manabou_kanji[[Sr. no.]:[Meaning]],4,0)</f>
        <v>#N/A</v>
      </c>
      <c r="F158" s="37" t="e">
        <f>VLOOKUP(Final_manabou_kanji_select4[[#This Row],[Kanji no.]],Final_manabou_kanji[[Sr. no.]:[Meaning]],5,0)</f>
        <v>#N/A</v>
      </c>
      <c r="G158" t="e">
        <f>VLOOKUP(Final_manabou_kanji_select4[[#This Row],[Kanji no.]],Final_manabou_kanji[[Sr. no.]:[Meaning]],7,0)</f>
        <v>#N/A</v>
      </c>
      <c r="H158" t="e">
        <f>VLOOKUP(Final_manabou_kanji_select4[[#This Row],[Kanji no.]],Final_manabou_kanji[[Sr. no.]:[Meaning]],8,0)</f>
        <v>#N/A</v>
      </c>
      <c r="I158" s="3"/>
    </row>
    <row r="159" spans="2:9" ht="14.25" customHeight="1" x14ac:dyDescent="0.3">
      <c r="B159" s="6">
        <v>157</v>
      </c>
      <c r="C159" s="37" t="e">
        <f>VLOOKUP(Final_manabou_kanji_select4[[#This Row],[Sr no.]],Raw_data_N2_Kanji[[Marking_sr]:[Length]],4,0)</f>
        <v>#N/A</v>
      </c>
      <c r="D159" s="37" t="e">
        <f>VLOOKUP(Final_manabou_kanji_select4[[#This Row],[Kanji no.]],Final_manabou_kanji[[Sr. no.]:[Meaning]],3,0)</f>
        <v>#N/A</v>
      </c>
      <c r="E159" s="32" t="e">
        <f>VLOOKUP(Final_manabou_kanji_select4[[#This Row],[Kanji no.]],Final_manabou_kanji[[Sr. no.]:[Meaning]],4,0)</f>
        <v>#N/A</v>
      </c>
      <c r="F159" s="37" t="e">
        <f>VLOOKUP(Final_manabou_kanji_select4[[#This Row],[Kanji no.]],Final_manabou_kanji[[Sr. no.]:[Meaning]],5,0)</f>
        <v>#N/A</v>
      </c>
      <c r="G159" t="e">
        <f>VLOOKUP(Final_manabou_kanji_select4[[#This Row],[Kanji no.]],Final_manabou_kanji[[Sr. no.]:[Meaning]],7,0)</f>
        <v>#N/A</v>
      </c>
      <c r="H159" t="e">
        <f>VLOOKUP(Final_manabou_kanji_select4[[#This Row],[Kanji no.]],Final_manabou_kanji[[Sr. no.]:[Meaning]],8,0)</f>
        <v>#N/A</v>
      </c>
      <c r="I159" s="3"/>
    </row>
    <row r="160" spans="2:9" ht="14.25" customHeight="1" x14ac:dyDescent="0.3">
      <c r="B160" s="36">
        <v>158</v>
      </c>
      <c r="C160" s="37" t="e">
        <f>VLOOKUP(Final_manabou_kanji_select4[[#This Row],[Sr no.]],Raw_data_N2_Kanji[[Marking_sr]:[Length]],4,0)</f>
        <v>#N/A</v>
      </c>
      <c r="D160" s="37" t="e">
        <f>VLOOKUP(Final_manabou_kanji_select4[[#This Row],[Kanji no.]],Final_manabou_kanji[[Sr. no.]:[Meaning]],3,0)</f>
        <v>#N/A</v>
      </c>
      <c r="E160" s="32" t="e">
        <f>VLOOKUP(Final_manabou_kanji_select4[[#This Row],[Kanji no.]],Final_manabou_kanji[[Sr. no.]:[Meaning]],4,0)</f>
        <v>#N/A</v>
      </c>
      <c r="F160" s="37" t="e">
        <f>VLOOKUP(Final_manabou_kanji_select4[[#This Row],[Kanji no.]],Final_manabou_kanji[[Sr. no.]:[Meaning]],5,0)</f>
        <v>#N/A</v>
      </c>
      <c r="G160" t="e">
        <f>VLOOKUP(Final_manabou_kanji_select4[[#This Row],[Kanji no.]],Final_manabou_kanji[[Sr. no.]:[Meaning]],7,0)</f>
        <v>#N/A</v>
      </c>
      <c r="H160" t="e">
        <f>VLOOKUP(Final_manabou_kanji_select4[[#This Row],[Kanji no.]],Final_manabou_kanji[[Sr. no.]:[Meaning]],8,0)</f>
        <v>#N/A</v>
      </c>
      <c r="I160" s="3"/>
    </row>
    <row r="161" spans="2:9" ht="14.25" customHeight="1" x14ac:dyDescent="0.3">
      <c r="B161" s="6">
        <v>159</v>
      </c>
      <c r="C161" s="37" t="e">
        <f>VLOOKUP(Final_manabou_kanji_select4[[#This Row],[Sr no.]],Raw_data_N2_Kanji[[Marking_sr]:[Length]],4,0)</f>
        <v>#N/A</v>
      </c>
      <c r="D161" s="37" t="e">
        <f>VLOOKUP(Final_manabou_kanji_select4[[#This Row],[Kanji no.]],Final_manabou_kanji[[Sr. no.]:[Meaning]],3,0)</f>
        <v>#N/A</v>
      </c>
      <c r="E161" s="32" t="e">
        <f>VLOOKUP(Final_manabou_kanji_select4[[#This Row],[Kanji no.]],Final_manabou_kanji[[Sr. no.]:[Meaning]],4,0)</f>
        <v>#N/A</v>
      </c>
      <c r="F161" s="37" t="e">
        <f>VLOOKUP(Final_manabou_kanji_select4[[#This Row],[Kanji no.]],Final_manabou_kanji[[Sr. no.]:[Meaning]],5,0)</f>
        <v>#N/A</v>
      </c>
      <c r="G161" t="e">
        <f>VLOOKUP(Final_manabou_kanji_select4[[#This Row],[Kanji no.]],Final_manabou_kanji[[Sr. no.]:[Meaning]],7,0)</f>
        <v>#N/A</v>
      </c>
      <c r="H161" t="e">
        <f>VLOOKUP(Final_manabou_kanji_select4[[#This Row],[Kanji no.]],Final_manabou_kanji[[Sr. no.]:[Meaning]],8,0)</f>
        <v>#N/A</v>
      </c>
      <c r="I161" s="3"/>
    </row>
    <row r="162" spans="2:9" ht="14.25" customHeight="1" x14ac:dyDescent="0.3">
      <c r="B162" s="36">
        <v>160</v>
      </c>
      <c r="C162" s="37" t="e">
        <f>VLOOKUP(Final_manabou_kanji_select4[[#This Row],[Sr no.]],Raw_data_N2_Kanji[[Marking_sr]:[Length]],4,0)</f>
        <v>#N/A</v>
      </c>
      <c r="D162" s="37" t="e">
        <f>VLOOKUP(Final_manabou_kanji_select4[[#This Row],[Kanji no.]],Final_manabou_kanji[[Sr. no.]:[Meaning]],3,0)</f>
        <v>#N/A</v>
      </c>
      <c r="E162" s="32" t="e">
        <f>VLOOKUP(Final_manabou_kanji_select4[[#This Row],[Kanji no.]],Final_manabou_kanji[[Sr. no.]:[Meaning]],4,0)</f>
        <v>#N/A</v>
      </c>
      <c r="F162" s="37" t="e">
        <f>VLOOKUP(Final_manabou_kanji_select4[[#This Row],[Kanji no.]],Final_manabou_kanji[[Sr. no.]:[Meaning]],5,0)</f>
        <v>#N/A</v>
      </c>
      <c r="G162" t="e">
        <f>VLOOKUP(Final_manabou_kanji_select4[[#This Row],[Kanji no.]],Final_manabou_kanji[[Sr. no.]:[Meaning]],7,0)</f>
        <v>#N/A</v>
      </c>
      <c r="H162" t="e">
        <f>VLOOKUP(Final_manabou_kanji_select4[[#This Row],[Kanji no.]],Final_manabou_kanji[[Sr. no.]:[Meaning]],8,0)</f>
        <v>#N/A</v>
      </c>
      <c r="I162" s="3"/>
    </row>
    <row r="163" spans="2:9" ht="14.25" customHeight="1" x14ac:dyDescent="0.3">
      <c r="B163" s="6">
        <v>161</v>
      </c>
      <c r="C163" s="37" t="e">
        <f>VLOOKUP(Final_manabou_kanji_select4[[#This Row],[Sr no.]],Raw_data_N2_Kanji[[Marking_sr]:[Length]],4,0)</f>
        <v>#N/A</v>
      </c>
      <c r="D163" s="37" t="e">
        <f>VLOOKUP(Final_manabou_kanji_select4[[#This Row],[Kanji no.]],Final_manabou_kanji[[Sr. no.]:[Meaning]],3,0)</f>
        <v>#N/A</v>
      </c>
      <c r="E163" s="32" t="e">
        <f>VLOOKUP(Final_manabou_kanji_select4[[#This Row],[Kanji no.]],Final_manabou_kanji[[Sr. no.]:[Meaning]],4,0)</f>
        <v>#N/A</v>
      </c>
      <c r="F163" s="37" t="e">
        <f>VLOOKUP(Final_manabou_kanji_select4[[#This Row],[Kanji no.]],Final_manabou_kanji[[Sr. no.]:[Meaning]],5,0)</f>
        <v>#N/A</v>
      </c>
      <c r="G163" t="e">
        <f>VLOOKUP(Final_manabou_kanji_select4[[#This Row],[Kanji no.]],Final_manabou_kanji[[Sr. no.]:[Meaning]],7,0)</f>
        <v>#N/A</v>
      </c>
      <c r="H163" t="e">
        <f>VLOOKUP(Final_manabou_kanji_select4[[#This Row],[Kanji no.]],Final_manabou_kanji[[Sr. no.]:[Meaning]],8,0)</f>
        <v>#N/A</v>
      </c>
      <c r="I163" s="3"/>
    </row>
    <row r="164" spans="2:9" ht="14.25" customHeight="1" x14ac:dyDescent="0.3">
      <c r="B164" s="36">
        <v>162</v>
      </c>
      <c r="C164" s="37" t="e">
        <f>VLOOKUP(Final_manabou_kanji_select4[[#This Row],[Sr no.]],Raw_data_N2_Kanji[[Marking_sr]:[Length]],4,0)</f>
        <v>#N/A</v>
      </c>
      <c r="D164" s="37" t="e">
        <f>VLOOKUP(Final_manabou_kanji_select4[[#This Row],[Kanji no.]],Final_manabou_kanji[[Sr. no.]:[Meaning]],3,0)</f>
        <v>#N/A</v>
      </c>
      <c r="E164" s="32" t="e">
        <f>VLOOKUP(Final_manabou_kanji_select4[[#This Row],[Kanji no.]],Final_manabou_kanji[[Sr. no.]:[Meaning]],4,0)</f>
        <v>#N/A</v>
      </c>
      <c r="F164" s="37" t="e">
        <f>VLOOKUP(Final_manabou_kanji_select4[[#This Row],[Kanji no.]],Final_manabou_kanji[[Sr. no.]:[Meaning]],5,0)</f>
        <v>#N/A</v>
      </c>
      <c r="G164" t="e">
        <f>VLOOKUP(Final_manabou_kanji_select4[[#This Row],[Kanji no.]],Final_manabou_kanji[[Sr. no.]:[Meaning]],7,0)</f>
        <v>#N/A</v>
      </c>
      <c r="H164" t="e">
        <f>VLOOKUP(Final_manabou_kanji_select4[[#This Row],[Kanji no.]],Final_manabou_kanji[[Sr. no.]:[Meaning]],8,0)</f>
        <v>#N/A</v>
      </c>
      <c r="I164" s="3"/>
    </row>
    <row r="165" spans="2:9" ht="14.25" customHeight="1" x14ac:dyDescent="0.3">
      <c r="B165" s="6">
        <v>163</v>
      </c>
      <c r="C165" s="37" t="e">
        <f>VLOOKUP(Final_manabou_kanji_select4[[#This Row],[Sr no.]],Raw_data_N2_Kanji[[Marking_sr]:[Length]],4,0)</f>
        <v>#N/A</v>
      </c>
      <c r="D165" s="37" t="e">
        <f>VLOOKUP(Final_manabou_kanji_select4[[#This Row],[Kanji no.]],Final_manabou_kanji[[Sr. no.]:[Meaning]],3,0)</f>
        <v>#N/A</v>
      </c>
      <c r="E165" s="32" t="e">
        <f>VLOOKUP(Final_manabou_kanji_select4[[#This Row],[Kanji no.]],Final_manabou_kanji[[Sr. no.]:[Meaning]],4,0)</f>
        <v>#N/A</v>
      </c>
      <c r="F165" s="37" t="e">
        <f>VLOOKUP(Final_manabou_kanji_select4[[#This Row],[Kanji no.]],Final_manabou_kanji[[Sr. no.]:[Meaning]],5,0)</f>
        <v>#N/A</v>
      </c>
      <c r="G165" t="e">
        <f>VLOOKUP(Final_manabou_kanji_select4[[#This Row],[Kanji no.]],Final_manabou_kanji[[Sr. no.]:[Meaning]],7,0)</f>
        <v>#N/A</v>
      </c>
      <c r="H165" t="e">
        <f>VLOOKUP(Final_manabou_kanji_select4[[#This Row],[Kanji no.]],Final_manabou_kanji[[Sr. no.]:[Meaning]],8,0)</f>
        <v>#N/A</v>
      </c>
      <c r="I165" s="3"/>
    </row>
    <row r="166" spans="2:9" ht="14.25" customHeight="1" x14ac:dyDescent="0.3">
      <c r="B166" s="36">
        <v>164</v>
      </c>
      <c r="C166" s="37" t="e">
        <f>VLOOKUP(Final_manabou_kanji_select4[[#This Row],[Sr no.]],Raw_data_N2_Kanji[[Marking_sr]:[Length]],4,0)</f>
        <v>#N/A</v>
      </c>
      <c r="D166" s="37" t="e">
        <f>VLOOKUP(Final_manabou_kanji_select4[[#This Row],[Kanji no.]],Final_manabou_kanji[[Sr. no.]:[Meaning]],3,0)</f>
        <v>#N/A</v>
      </c>
      <c r="E166" s="32" t="e">
        <f>VLOOKUP(Final_manabou_kanji_select4[[#This Row],[Kanji no.]],Final_manabou_kanji[[Sr. no.]:[Meaning]],4,0)</f>
        <v>#N/A</v>
      </c>
      <c r="F166" s="37" t="e">
        <f>VLOOKUP(Final_manabou_kanji_select4[[#This Row],[Kanji no.]],Final_manabou_kanji[[Sr. no.]:[Meaning]],5,0)</f>
        <v>#N/A</v>
      </c>
      <c r="G166" t="e">
        <f>VLOOKUP(Final_manabou_kanji_select4[[#This Row],[Kanji no.]],Final_manabou_kanji[[Sr. no.]:[Meaning]],7,0)</f>
        <v>#N/A</v>
      </c>
      <c r="H166" t="e">
        <f>VLOOKUP(Final_manabou_kanji_select4[[#This Row],[Kanji no.]],Final_manabou_kanji[[Sr. no.]:[Meaning]],8,0)</f>
        <v>#N/A</v>
      </c>
      <c r="I166" s="3"/>
    </row>
    <row r="167" spans="2:9" ht="14.25" customHeight="1" x14ac:dyDescent="0.3">
      <c r="B167" s="6">
        <v>165</v>
      </c>
      <c r="C167" s="37" t="e">
        <f>VLOOKUP(Final_manabou_kanji_select4[[#This Row],[Sr no.]],Raw_data_N2_Kanji[[Marking_sr]:[Length]],4,0)</f>
        <v>#N/A</v>
      </c>
      <c r="D167" s="37" t="e">
        <f>VLOOKUP(Final_manabou_kanji_select4[[#This Row],[Kanji no.]],Final_manabou_kanji[[Sr. no.]:[Meaning]],3,0)</f>
        <v>#N/A</v>
      </c>
      <c r="E167" s="32" t="e">
        <f>VLOOKUP(Final_manabou_kanji_select4[[#This Row],[Kanji no.]],Final_manabou_kanji[[Sr. no.]:[Meaning]],4,0)</f>
        <v>#N/A</v>
      </c>
      <c r="F167" s="37" t="e">
        <f>VLOOKUP(Final_manabou_kanji_select4[[#This Row],[Kanji no.]],Final_manabou_kanji[[Sr. no.]:[Meaning]],5,0)</f>
        <v>#N/A</v>
      </c>
      <c r="G167" t="e">
        <f>VLOOKUP(Final_manabou_kanji_select4[[#This Row],[Kanji no.]],Final_manabou_kanji[[Sr. no.]:[Meaning]],7,0)</f>
        <v>#N/A</v>
      </c>
      <c r="H167" t="e">
        <f>VLOOKUP(Final_manabou_kanji_select4[[#This Row],[Kanji no.]],Final_manabou_kanji[[Sr. no.]:[Meaning]],8,0)</f>
        <v>#N/A</v>
      </c>
      <c r="I167" s="3"/>
    </row>
    <row r="168" spans="2:9" ht="14.25" customHeight="1" x14ac:dyDescent="0.3">
      <c r="B168" s="36">
        <v>166</v>
      </c>
      <c r="C168" s="37" t="e">
        <f>VLOOKUP(Final_manabou_kanji_select4[[#This Row],[Sr no.]],Raw_data_N2_Kanji[[Marking_sr]:[Length]],4,0)</f>
        <v>#N/A</v>
      </c>
      <c r="D168" s="37" t="e">
        <f>VLOOKUP(Final_manabou_kanji_select4[[#This Row],[Kanji no.]],Final_manabou_kanji[[Sr. no.]:[Meaning]],3,0)</f>
        <v>#N/A</v>
      </c>
      <c r="E168" s="32" t="e">
        <f>VLOOKUP(Final_manabou_kanji_select4[[#This Row],[Kanji no.]],Final_manabou_kanji[[Sr. no.]:[Meaning]],4,0)</f>
        <v>#N/A</v>
      </c>
      <c r="F168" s="37" t="e">
        <f>VLOOKUP(Final_manabou_kanji_select4[[#This Row],[Kanji no.]],Final_manabou_kanji[[Sr. no.]:[Meaning]],5,0)</f>
        <v>#N/A</v>
      </c>
      <c r="G168" t="e">
        <f>VLOOKUP(Final_manabou_kanji_select4[[#This Row],[Kanji no.]],Final_manabou_kanji[[Sr. no.]:[Meaning]],7,0)</f>
        <v>#N/A</v>
      </c>
      <c r="H168" t="e">
        <f>VLOOKUP(Final_manabou_kanji_select4[[#This Row],[Kanji no.]],Final_manabou_kanji[[Sr. no.]:[Meaning]],8,0)</f>
        <v>#N/A</v>
      </c>
      <c r="I168" s="3"/>
    </row>
    <row r="169" spans="2:9" ht="14.25" customHeight="1" x14ac:dyDescent="0.3">
      <c r="B169" s="6">
        <v>167</v>
      </c>
      <c r="C169" s="37" t="e">
        <f>VLOOKUP(Final_manabou_kanji_select4[[#This Row],[Sr no.]],Raw_data_N2_Kanji[[Marking_sr]:[Length]],4,0)</f>
        <v>#N/A</v>
      </c>
      <c r="D169" s="37" t="e">
        <f>VLOOKUP(Final_manabou_kanji_select4[[#This Row],[Kanji no.]],Final_manabou_kanji[[Sr. no.]:[Meaning]],3,0)</f>
        <v>#N/A</v>
      </c>
      <c r="E169" s="32" t="e">
        <f>VLOOKUP(Final_manabou_kanji_select4[[#This Row],[Kanji no.]],Final_manabou_kanji[[Sr. no.]:[Meaning]],4,0)</f>
        <v>#N/A</v>
      </c>
      <c r="F169" s="37" t="e">
        <f>VLOOKUP(Final_manabou_kanji_select4[[#This Row],[Kanji no.]],Final_manabou_kanji[[Sr. no.]:[Meaning]],5,0)</f>
        <v>#N/A</v>
      </c>
      <c r="G169" t="e">
        <f>VLOOKUP(Final_manabou_kanji_select4[[#This Row],[Kanji no.]],Final_manabou_kanji[[Sr. no.]:[Meaning]],7,0)</f>
        <v>#N/A</v>
      </c>
      <c r="H169" t="e">
        <f>VLOOKUP(Final_manabou_kanji_select4[[#This Row],[Kanji no.]],Final_manabou_kanji[[Sr. no.]:[Meaning]],8,0)</f>
        <v>#N/A</v>
      </c>
      <c r="I169" s="3"/>
    </row>
    <row r="170" spans="2:9" ht="14.25" customHeight="1" x14ac:dyDescent="0.3">
      <c r="B170" s="36">
        <v>168</v>
      </c>
      <c r="C170" s="37" t="e">
        <f>VLOOKUP(Final_manabou_kanji_select4[[#This Row],[Sr no.]],Raw_data_N2_Kanji[[Marking_sr]:[Length]],4,0)</f>
        <v>#N/A</v>
      </c>
      <c r="D170" s="37" t="e">
        <f>VLOOKUP(Final_manabou_kanji_select4[[#This Row],[Kanji no.]],Final_manabou_kanji[[Sr. no.]:[Meaning]],3,0)</f>
        <v>#N/A</v>
      </c>
      <c r="E170" s="32" t="e">
        <f>VLOOKUP(Final_manabou_kanji_select4[[#This Row],[Kanji no.]],Final_manabou_kanji[[Sr. no.]:[Meaning]],4,0)</f>
        <v>#N/A</v>
      </c>
      <c r="F170" s="37" t="e">
        <f>VLOOKUP(Final_manabou_kanji_select4[[#This Row],[Kanji no.]],Final_manabou_kanji[[Sr. no.]:[Meaning]],5,0)</f>
        <v>#N/A</v>
      </c>
      <c r="G170" t="e">
        <f>VLOOKUP(Final_manabou_kanji_select4[[#This Row],[Kanji no.]],Final_manabou_kanji[[Sr. no.]:[Meaning]],7,0)</f>
        <v>#N/A</v>
      </c>
      <c r="H170" t="e">
        <f>VLOOKUP(Final_manabou_kanji_select4[[#This Row],[Kanji no.]],Final_manabou_kanji[[Sr. no.]:[Meaning]],8,0)</f>
        <v>#N/A</v>
      </c>
      <c r="I170" s="3"/>
    </row>
    <row r="171" spans="2:9" ht="14.25" customHeight="1" x14ac:dyDescent="0.3">
      <c r="B171" s="6">
        <v>169</v>
      </c>
      <c r="C171" s="37" t="e">
        <f>VLOOKUP(Final_manabou_kanji_select4[[#This Row],[Sr no.]],Raw_data_N2_Kanji[[Marking_sr]:[Length]],4,0)</f>
        <v>#N/A</v>
      </c>
      <c r="D171" s="37" t="e">
        <f>VLOOKUP(Final_manabou_kanji_select4[[#This Row],[Kanji no.]],Final_manabou_kanji[[Sr. no.]:[Meaning]],3,0)</f>
        <v>#N/A</v>
      </c>
      <c r="E171" s="32" t="e">
        <f>VLOOKUP(Final_manabou_kanji_select4[[#This Row],[Kanji no.]],Final_manabou_kanji[[Sr. no.]:[Meaning]],4,0)</f>
        <v>#N/A</v>
      </c>
      <c r="F171" s="37" t="e">
        <f>VLOOKUP(Final_manabou_kanji_select4[[#This Row],[Kanji no.]],Final_manabou_kanji[[Sr. no.]:[Meaning]],5,0)</f>
        <v>#N/A</v>
      </c>
      <c r="G171" t="e">
        <f>VLOOKUP(Final_manabou_kanji_select4[[#This Row],[Kanji no.]],Final_manabou_kanji[[Sr. no.]:[Meaning]],7,0)</f>
        <v>#N/A</v>
      </c>
      <c r="H171" t="e">
        <f>VLOOKUP(Final_manabou_kanji_select4[[#This Row],[Kanji no.]],Final_manabou_kanji[[Sr. no.]:[Meaning]],8,0)</f>
        <v>#N/A</v>
      </c>
      <c r="I171" s="3"/>
    </row>
    <row r="172" spans="2:9" ht="14.25" customHeight="1" x14ac:dyDescent="0.3">
      <c r="B172" s="36">
        <v>170</v>
      </c>
      <c r="C172" s="37" t="e">
        <f>VLOOKUP(Final_manabou_kanji_select4[[#This Row],[Sr no.]],Raw_data_N2_Kanji[[Marking_sr]:[Length]],4,0)</f>
        <v>#N/A</v>
      </c>
      <c r="D172" s="37" t="e">
        <f>VLOOKUP(Final_manabou_kanji_select4[[#This Row],[Kanji no.]],Final_manabou_kanji[[Sr. no.]:[Meaning]],3,0)</f>
        <v>#N/A</v>
      </c>
      <c r="E172" s="32" t="e">
        <f>VLOOKUP(Final_manabou_kanji_select4[[#This Row],[Kanji no.]],Final_manabou_kanji[[Sr. no.]:[Meaning]],4,0)</f>
        <v>#N/A</v>
      </c>
      <c r="F172" s="37" t="e">
        <f>VLOOKUP(Final_manabou_kanji_select4[[#This Row],[Kanji no.]],Final_manabou_kanji[[Sr. no.]:[Meaning]],5,0)</f>
        <v>#N/A</v>
      </c>
      <c r="G172" t="e">
        <f>VLOOKUP(Final_manabou_kanji_select4[[#This Row],[Kanji no.]],Final_manabou_kanji[[Sr. no.]:[Meaning]],7,0)</f>
        <v>#N/A</v>
      </c>
      <c r="H172" t="e">
        <f>VLOOKUP(Final_manabou_kanji_select4[[#This Row],[Kanji no.]],Final_manabou_kanji[[Sr. no.]:[Meaning]],8,0)</f>
        <v>#N/A</v>
      </c>
      <c r="I172" s="3"/>
    </row>
    <row r="173" spans="2:9" ht="14.25" customHeight="1" x14ac:dyDescent="0.3">
      <c r="B173" s="6">
        <v>171</v>
      </c>
      <c r="C173" s="37" t="e">
        <f>VLOOKUP(Final_manabou_kanji_select4[[#This Row],[Sr no.]],Raw_data_N2_Kanji[[Marking_sr]:[Length]],4,0)</f>
        <v>#N/A</v>
      </c>
      <c r="D173" s="37" t="e">
        <f>VLOOKUP(Final_manabou_kanji_select4[[#This Row],[Kanji no.]],Final_manabou_kanji[[Sr. no.]:[Meaning]],3,0)</f>
        <v>#N/A</v>
      </c>
      <c r="E173" s="32" t="e">
        <f>VLOOKUP(Final_manabou_kanji_select4[[#This Row],[Kanji no.]],Final_manabou_kanji[[Sr. no.]:[Meaning]],4,0)</f>
        <v>#N/A</v>
      </c>
      <c r="F173" s="37" t="e">
        <f>VLOOKUP(Final_manabou_kanji_select4[[#This Row],[Kanji no.]],Final_manabou_kanji[[Sr. no.]:[Meaning]],5,0)</f>
        <v>#N/A</v>
      </c>
      <c r="G173" t="e">
        <f>VLOOKUP(Final_manabou_kanji_select4[[#This Row],[Kanji no.]],Final_manabou_kanji[[Sr. no.]:[Meaning]],7,0)</f>
        <v>#N/A</v>
      </c>
      <c r="H173" t="e">
        <f>VLOOKUP(Final_manabou_kanji_select4[[#This Row],[Kanji no.]],Final_manabou_kanji[[Sr. no.]:[Meaning]],8,0)</f>
        <v>#N/A</v>
      </c>
      <c r="I173" s="3"/>
    </row>
    <row r="174" spans="2:9" ht="14.25" customHeight="1" x14ac:dyDescent="0.3">
      <c r="B174" s="36">
        <v>172</v>
      </c>
      <c r="C174" s="37" t="e">
        <f>VLOOKUP(Final_manabou_kanji_select4[[#This Row],[Sr no.]],Raw_data_N2_Kanji[[Marking_sr]:[Length]],4,0)</f>
        <v>#N/A</v>
      </c>
      <c r="D174" s="37" t="e">
        <f>VLOOKUP(Final_manabou_kanji_select4[[#This Row],[Kanji no.]],Final_manabou_kanji[[Sr. no.]:[Meaning]],3,0)</f>
        <v>#N/A</v>
      </c>
      <c r="E174" s="32" t="e">
        <f>VLOOKUP(Final_manabou_kanji_select4[[#This Row],[Kanji no.]],Final_manabou_kanji[[Sr. no.]:[Meaning]],4,0)</f>
        <v>#N/A</v>
      </c>
      <c r="F174" s="37" t="e">
        <f>VLOOKUP(Final_manabou_kanji_select4[[#This Row],[Kanji no.]],Final_manabou_kanji[[Sr. no.]:[Meaning]],5,0)</f>
        <v>#N/A</v>
      </c>
      <c r="G174" t="e">
        <f>VLOOKUP(Final_manabou_kanji_select4[[#This Row],[Kanji no.]],Final_manabou_kanji[[Sr. no.]:[Meaning]],7,0)</f>
        <v>#N/A</v>
      </c>
      <c r="H174" t="e">
        <f>VLOOKUP(Final_manabou_kanji_select4[[#This Row],[Kanji no.]],Final_manabou_kanji[[Sr. no.]:[Meaning]],8,0)</f>
        <v>#N/A</v>
      </c>
      <c r="I174" s="3"/>
    </row>
    <row r="175" spans="2:9" ht="14.25" customHeight="1" x14ac:dyDescent="0.3">
      <c r="B175" s="6">
        <v>173</v>
      </c>
      <c r="C175" s="37" t="e">
        <f>VLOOKUP(Final_manabou_kanji_select4[[#This Row],[Sr no.]],Raw_data_N2_Kanji[[Marking_sr]:[Length]],4,0)</f>
        <v>#N/A</v>
      </c>
      <c r="D175" s="37" t="e">
        <f>VLOOKUP(Final_manabou_kanji_select4[[#This Row],[Kanji no.]],Final_manabou_kanji[[Sr. no.]:[Meaning]],3,0)</f>
        <v>#N/A</v>
      </c>
      <c r="E175" s="32" t="e">
        <f>VLOOKUP(Final_manabou_kanji_select4[[#This Row],[Kanji no.]],Final_manabou_kanji[[Sr. no.]:[Meaning]],4,0)</f>
        <v>#N/A</v>
      </c>
      <c r="F175" s="37" t="e">
        <f>VLOOKUP(Final_manabou_kanji_select4[[#This Row],[Kanji no.]],Final_manabou_kanji[[Sr. no.]:[Meaning]],5,0)</f>
        <v>#N/A</v>
      </c>
      <c r="G175" t="e">
        <f>VLOOKUP(Final_manabou_kanji_select4[[#This Row],[Kanji no.]],Final_manabou_kanji[[Sr. no.]:[Meaning]],7,0)</f>
        <v>#N/A</v>
      </c>
      <c r="H175" t="e">
        <f>VLOOKUP(Final_manabou_kanji_select4[[#This Row],[Kanji no.]],Final_manabou_kanji[[Sr. no.]:[Meaning]],8,0)</f>
        <v>#N/A</v>
      </c>
      <c r="I175" s="3"/>
    </row>
    <row r="176" spans="2:9" ht="14.25" customHeight="1" x14ac:dyDescent="0.3">
      <c r="B176" s="36">
        <v>174</v>
      </c>
      <c r="C176" s="37" t="e">
        <f>VLOOKUP(Final_manabou_kanji_select4[[#This Row],[Sr no.]],Raw_data_N2_Kanji[[Marking_sr]:[Length]],4,0)</f>
        <v>#N/A</v>
      </c>
      <c r="D176" s="37" t="e">
        <f>VLOOKUP(Final_manabou_kanji_select4[[#This Row],[Kanji no.]],Final_manabou_kanji[[Sr. no.]:[Meaning]],3,0)</f>
        <v>#N/A</v>
      </c>
      <c r="E176" s="32" t="e">
        <f>VLOOKUP(Final_manabou_kanji_select4[[#This Row],[Kanji no.]],Final_manabou_kanji[[Sr. no.]:[Meaning]],4,0)</f>
        <v>#N/A</v>
      </c>
      <c r="F176" s="37" t="e">
        <f>VLOOKUP(Final_manabou_kanji_select4[[#This Row],[Kanji no.]],Final_manabou_kanji[[Sr. no.]:[Meaning]],5,0)</f>
        <v>#N/A</v>
      </c>
      <c r="G176" t="e">
        <f>VLOOKUP(Final_manabou_kanji_select4[[#This Row],[Kanji no.]],Final_manabou_kanji[[Sr. no.]:[Meaning]],7,0)</f>
        <v>#N/A</v>
      </c>
      <c r="H176" t="e">
        <f>VLOOKUP(Final_manabou_kanji_select4[[#This Row],[Kanji no.]],Final_manabou_kanji[[Sr. no.]:[Meaning]],8,0)</f>
        <v>#N/A</v>
      </c>
      <c r="I176" s="3"/>
    </row>
    <row r="177" spans="2:9" ht="14.25" customHeight="1" x14ac:dyDescent="0.3">
      <c r="B177" s="6">
        <v>175</v>
      </c>
      <c r="C177" s="37" t="e">
        <f>VLOOKUP(Final_manabou_kanji_select4[[#This Row],[Sr no.]],Raw_data_N2_Kanji[[Marking_sr]:[Length]],4,0)</f>
        <v>#N/A</v>
      </c>
      <c r="D177" s="37" t="e">
        <f>VLOOKUP(Final_manabou_kanji_select4[[#This Row],[Kanji no.]],Final_manabou_kanji[[Sr. no.]:[Meaning]],3,0)</f>
        <v>#N/A</v>
      </c>
      <c r="E177" s="32" t="e">
        <f>VLOOKUP(Final_manabou_kanji_select4[[#This Row],[Kanji no.]],Final_manabou_kanji[[Sr. no.]:[Meaning]],4,0)</f>
        <v>#N/A</v>
      </c>
      <c r="F177" s="37" t="e">
        <f>VLOOKUP(Final_manabou_kanji_select4[[#This Row],[Kanji no.]],Final_manabou_kanji[[Sr. no.]:[Meaning]],5,0)</f>
        <v>#N/A</v>
      </c>
      <c r="G177" t="e">
        <f>VLOOKUP(Final_manabou_kanji_select4[[#This Row],[Kanji no.]],Final_manabou_kanji[[Sr. no.]:[Meaning]],7,0)</f>
        <v>#N/A</v>
      </c>
      <c r="H177" t="e">
        <f>VLOOKUP(Final_manabou_kanji_select4[[#This Row],[Kanji no.]],Final_manabou_kanji[[Sr. no.]:[Meaning]],8,0)</f>
        <v>#N/A</v>
      </c>
      <c r="I177" s="3"/>
    </row>
    <row r="178" spans="2:9" ht="14.25" customHeight="1" x14ac:dyDescent="0.3">
      <c r="B178" s="36">
        <v>176</v>
      </c>
      <c r="C178" s="37" t="e">
        <f>VLOOKUP(Final_manabou_kanji_select4[[#This Row],[Sr no.]],Raw_data_N2_Kanji[[Marking_sr]:[Length]],4,0)</f>
        <v>#N/A</v>
      </c>
      <c r="D178" s="37" t="e">
        <f>VLOOKUP(Final_manabou_kanji_select4[[#This Row],[Kanji no.]],Final_manabou_kanji[[Sr. no.]:[Meaning]],3,0)</f>
        <v>#N/A</v>
      </c>
      <c r="E178" s="32" t="e">
        <f>VLOOKUP(Final_manabou_kanji_select4[[#This Row],[Kanji no.]],Final_manabou_kanji[[Sr. no.]:[Meaning]],4,0)</f>
        <v>#N/A</v>
      </c>
      <c r="F178" s="37" t="e">
        <f>VLOOKUP(Final_manabou_kanji_select4[[#This Row],[Kanji no.]],Final_manabou_kanji[[Sr. no.]:[Meaning]],5,0)</f>
        <v>#N/A</v>
      </c>
      <c r="G178" t="e">
        <f>VLOOKUP(Final_manabou_kanji_select4[[#This Row],[Kanji no.]],Final_manabou_kanji[[Sr. no.]:[Meaning]],7,0)</f>
        <v>#N/A</v>
      </c>
      <c r="H178" t="e">
        <f>VLOOKUP(Final_manabou_kanji_select4[[#This Row],[Kanji no.]],Final_manabou_kanji[[Sr. no.]:[Meaning]],8,0)</f>
        <v>#N/A</v>
      </c>
      <c r="I178" s="3"/>
    </row>
    <row r="179" spans="2:9" ht="14.25" customHeight="1" x14ac:dyDescent="0.3">
      <c r="B179" s="6">
        <v>177</v>
      </c>
      <c r="C179" s="37" t="e">
        <f>VLOOKUP(Final_manabou_kanji_select4[[#This Row],[Sr no.]],Raw_data_N2_Kanji[[Marking_sr]:[Length]],4,0)</f>
        <v>#N/A</v>
      </c>
      <c r="D179" s="37" t="e">
        <f>VLOOKUP(Final_manabou_kanji_select4[[#This Row],[Kanji no.]],Final_manabou_kanji[[Sr. no.]:[Meaning]],3,0)</f>
        <v>#N/A</v>
      </c>
      <c r="E179" s="32" t="e">
        <f>VLOOKUP(Final_manabou_kanji_select4[[#This Row],[Kanji no.]],Final_manabou_kanji[[Sr. no.]:[Meaning]],4,0)</f>
        <v>#N/A</v>
      </c>
      <c r="F179" s="37" t="e">
        <f>VLOOKUP(Final_manabou_kanji_select4[[#This Row],[Kanji no.]],Final_manabou_kanji[[Sr. no.]:[Meaning]],5,0)</f>
        <v>#N/A</v>
      </c>
      <c r="G179" t="e">
        <f>VLOOKUP(Final_manabou_kanji_select4[[#This Row],[Kanji no.]],Final_manabou_kanji[[Sr. no.]:[Meaning]],7,0)</f>
        <v>#N/A</v>
      </c>
      <c r="H179" t="e">
        <f>VLOOKUP(Final_manabou_kanji_select4[[#This Row],[Kanji no.]],Final_manabou_kanji[[Sr. no.]:[Meaning]],8,0)</f>
        <v>#N/A</v>
      </c>
      <c r="I179" s="3"/>
    </row>
    <row r="180" spans="2:9" ht="14.25" customHeight="1" x14ac:dyDescent="0.3">
      <c r="B180" s="36">
        <v>178</v>
      </c>
      <c r="C180" s="37" t="e">
        <f>VLOOKUP(Final_manabou_kanji_select4[[#This Row],[Sr no.]],Raw_data_N2_Kanji[[Marking_sr]:[Length]],4,0)</f>
        <v>#N/A</v>
      </c>
      <c r="D180" s="37" t="e">
        <f>VLOOKUP(Final_manabou_kanji_select4[[#This Row],[Kanji no.]],Final_manabou_kanji[[Sr. no.]:[Meaning]],3,0)</f>
        <v>#N/A</v>
      </c>
      <c r="E180" s="32" t="e">
        <f>VLOOKUP(Final_manabou_kanji_select4[[#This Row],[Kanji no.]],Final_manabou_kanji[[Sr. no.]:[Meaning]],4,0)</f>
        <v>#N/A</v>
      </c>
      <c r="F180" s="37" t="e">
        <f>VLOOKUP(Final_manabou_kanji_select4[[#This Row],[Kanji no.]],Final_manabou_kanji[[Sr. no.]:[Meaning]],5,0)</f>
        <v>#N/A</v>
      </c>
      <c r="G180" t="e">
        <f>VLOOKUP(Final_manabou_kanji_select4[[#This Row],[Kanji no.]],Final_manabou_kanji[[Sr. no.]:[Meaning]],7,0)</f>
        <v>#N/A</v>
      </c>
      <c r="H180" t="e">
        <f>VLOOKUP(Final_manabou_kanji_select4[[#This Row],[Kanji no.]],Final_manabou_kanji[[Sr. no.]:[Meaning]],8,0)</f>
        <v>#N/A</v>
      </c>
      <c r="I180" s="3"/>
    </row>
    <row r="181" spans="2:9" ht="14.25" customHeight="1" x14ac:dyDescent="0.3">
      <c r="B181" s="6">
        <v>179</v>
      </c>
      <c r="C181" s="37" t="e">
        <f>VLOOKUP(Final_manabou_kanji_select4[[#This Row],[Sr no.]],Raw_data_N2_Kanji[[Marking_sr]:[Length]],4,0)</f>
        <v>#N/A</v>
      </c>
      <c r="D181" s="37" t="e">
        <f>VLOOKUP(Final_manabou_kanji_select4[[#This Row],[Kanji no.]],Final_manabou_kanji[[Sr. no.]:[Meaning]],3,0)</f>
        <v>#N/A</v>
      </c>
      <c r="E181" s="32" t="e">
        <f>VLOOKUP(Final_manabou_kanji_select4[[#This Row],[Kanji no.]],Final_manabou_kanji[[Sr. no.]:[Meaning]],4,0)</f>
        <v>#N/A</v>
      </c>
      <c r="F181" s="37" t="e">
        <f>VLOOKUP(Final_manabou_kanji_select4[[#This Row],[Kanji no.]],Final_manabou_kanji[[Sr. no.]:[Meaning]],5,0)</f>
        <v>#N/A</v>
      </c>
      <c r="G181" t="e">
        <f>VLOOKUP(Final_manabou_kanji_select4[[#This Row],[Kanji no.]],Final_manabou_kanji[[Sr. no.]:[Meaning]],7,0)</f>
        <v>#N/A</v>
      </c>
      <c r="H181" t="e">
        <f>VLOOKUP(Final_manabou_kanji_select4[[#This Row],[Kanji no.]],Final_manabou_kanji[[Sr. no.]:[Meaning]],8,0)</f>
        <v>#N/A</v>
      </c>
      <c r="I181" s="3"/>
    </row>
    <row r="182" spans="2:9" ht="14.25" customHeight="1" x14ac:dyDescent="0.3">
      <c r="B182" s="36">
        <v>180</v>
      </c>
      <c r="C182" s="37" t="e">
        <f>VLOOKUP(Final_manabou_kanji_select4[[#This Row],[Sr no.]],Raw_data_N2_Kanji[[Marking_sr]:[Length]],4,0)</f>
        <v>#N/A</v>
      </c>
      <c r="D182" s="37" t="e">
        <f>VLOOKUP(Final_manabou_kanji_select4[[#This Row],[Kanji no.]],Final_manabou_kanji[[Sr. no.]:[Meaning]],3,0)</f>
        <v>#N/A</v>
      </c>
      <c r="E182" s="32" t="e">
        <f>VLOOKUP(Final_manabou_kanji_select4[[#This Row],[Kanji no.]],Final_manabou_kanji[[Sr. no.]:[Meaning]],4,0)</f>
        <v>#N/A</v>
      </c>
      <c r="F182" s="37" t="e">
        <f>VLOOKUP(Final_manabou_kanji_select4[[#This Row],[Kanji no.]],Final_manabou_kanji[[Sr. no.]:[Meaning]],5,0)</f>
        <v>#N/A</v>
      </c>
      <c r="G182" t="e">
        <f>VLOOKUP(Final_manabou_kanji_select4[[#This Row],[Kanji no.]],Final_manabou_kanji[[Sr. no.]:[Meaning]],7,0)</f>
        <v>#N/A</v>
      </c>
      <c r="H182" t="e">
        <f>VLOOKUP(Final_manabou_kanji_select4[[#This Row],[Kanji no.]],Final_manabou_kanji[[Sr. no.]:[Meaning]],8,0)</f>
        <v>#N/A</v>
      </c>
      <c r="I182" s="3"/>
    </row>
    <row r="183" spans="2:9" ht="14.25" customHeight="1" x14ac:dyDescent="0.3">
      <c r="B183" s="6">
        <v>181</v>
      </c>
      <c r="C183" s="37" t="e">
        <f>VLOOKUP(Final_manabou_kanji_select4[[#This Row],[Sr no.]],Raw_data_N2_Kanji[[Marking_sr]:[Length]],4,0)</f>
        <v>#N/A</v>
      </c>
      <c r="D183" s="37" t="e">
        <f>VLOOKUP(Final_manabou_kanji_select4[[#This Row],[Kanji no.]],Final_manabou_kanji[[Sr. no.]:[Meaning]],3,0)</f>
        <v>#N/A</v>
      </c>
      <c r="E183" s="32" t="e">
        <f>VLOOKUP(Final_manabou_kanji_select4[[#This Row],[Kanji no.]],Final_manabou_kanji[[Sr. no.]:[Meaning]],4,0)</f>
        <v>#N/A</v>
      </c>
      <c r="F183" s="37" t="e">
        <f>VLOOKUP(Final_manabou_kanji_select4[[#This Row],[Kanji no.]],Final_manabou_kanji[[Sr. no.]:[Meaning]],5,0)</f>
        <v>#N/A</v>
      </c>
      <c r="G183" t="e">
        <f>VLOOKUP(Final_manabou_kanji_select4[[#This Row],[Kanji no.]],Final_manabou_kanji[[Sr. no.]:[Meaning]],7,0)</f>
        <v>#N/A</v>
      </c>
      <c r="H183" t="e">
        <f>VLOOKUP(Final_manabou_kanji_select4[[#This Row],[Kanji no.]],Final_manabou_kanji[[Sr. no.]:[Meaning]],8,0)</f>
        <v>#N/A</v>
      </c>
      <c r="I183" s="3"/>
    </row>
    <row r="184" spans="2:9" ht="14.25" customHeight="1" x14ac:dyDescent="0.3">
      <c r="B184" s="36">
        <v>182</v>
      </c>
      <c r="C184" s="37" t="e">
        <f>VLOOKUP(Final_manabou_kanji_select4[[#This Row],[Sr no.]],Raw_data_N2_Kanji[[Marking_sr]:[Length]],4,0)</f>
        <v>#N/A</v>
      </c>
      <c r="D184" s="37" t="e">
        <f>VLOOKUP(Final_manabou_kanji_select4[[#This Row],[Kanji no.]],Final_manabou_kanji[[Sr. no.]:[Meaning]],3,0)</f>
        <v>#N/A</v>
      </c>
      <c r="E184" s="32" t="e">
        <f>VLOOKUP(Final_manabou_kanji_select4[[#This Row],[Kanji no.]],Final_manabou_kanji[[Sr. no.]:[Meaning]],4,0)</f>
        <v>#N/A</v>
      </c>
      <c r="F184" s="37" t="e">
        <f>VLOOKUP(Final_manabou_kanji_select4[[#This Row],[Kanji no.]],Final_manabou_kanji[[Sr. no.]:[Meaning]],5,0)</f>
        <v>#N/A</v>
      </c>
      <c r="G184" t="e">
        <f>VLOOKUP(Final_manabou_kanji_select4[[#This Row],[Kanji no.]],Final_manabou_kanji[[Sr. no.]:[Meaning]],7,0)</f>
        <v>#N/A</v>
      </c>
      <c r="H184" t="e">
        <f>VLOOKUP(Final_manabou_kanji_select4[[#This Row],[Kanji no.]],Final_manabou_kanji[[Sr. no.]:[Meaning]],8,0)</f>
        <v>#N/A</v>
      </c>
      <c r="I184" s="3"/>
    </row>
    <row r="185" spans="2:9" ht="14.25" customHeight="1" x14ac:dyDescent="0.3">
      <c r="B185" s="6">
        <v>183</v>
      </c>
      <c r="C185" s="37" t="e">
        <f>VLOOKUP(Final_manabou_kanji_select4[[#This Row],[Sr no.]],Raw_data_N2_Kanji[[Marking_sr]:[Length]],4,0)</f>
        <v>#N/A</v>
      </c>
      <c r="D185" s="37" t="e">
        <f>VLOOKUP(Final_manabou_kanji_select4[[#This Row],[Kanji no.]],Final_manabou_kanji[[Sr. no.]:[Meaning]],3,0)</f>
        <v>#N/A</v>
      </c>
      <c r="E185" s="32" t="e">
        <f>VLOOKUP(Final_manabou_kanji_select4[[#This Row],[Kanji no.]],Final_manabou_kanji[[Sr. no.]:[Meaning]],4,0)</f>
        <v>#N/A</v>
      </c>
      <c r="F185" s="37" t="e">
        <f>VLOOKUP(Final_manabou_kanji_select4[[#This Row],[Kanji no.]],Final_manabou_kanji[[Sr. no.]:[Meaning]],5,0)</f>
        <v>#N/A</v>
      </c>
      <c r="G185" t="e">
        <f>VLOOKUP(Final_manabou_kanji_select4[[#This Row],[Kanji no.]],Final_manabou_kanji[[Sr. no.]:[Meaning]],7,0)</f>
        <v>#N/A</v>
      </c>
      <c r="H185" t="e">
        <f>VLOOKUP(Final_manabou_kanji_select4[[#This Row],[Kanji no.]],Final_manabou_kanji[[Sr. no.]:[Meaning]],8,0)</f>
        <v>#N/A</v>
      </c>
      <c r="I185" s="3"/>
    </row>
    <row r="186" spans="2:9" ht="14.25" customHeight="1" x14ac:dyDescent="0.3">
      <c r="B186" s="36">
        <v>184</v>
      </c>
      <c r="C186" s="37" t="e">
        <f>VLOOKUP(Final_manabou_kanji_select4[[#This Row],[Sr no.]],Raw_data_N2_Kanji[[Marking_sr]:[Length]],4,0)</f>
        <v>#N/A</v>
      </c>
      <c r="D186" s="37" t="e">
        <f>VLOOKUP(Final_manabou_kanji_select4[[#This Row],[Kanji no.]],Final_manabou_kanji[[Sr. no.]:[Meaning]],3,0)</f>
        <v>#N/A</v>
      </c>
      <c r="E186" s="32" t="e">
        <f>VLOOKUP(Final_manabou_kanji_select4[[#This Row],[Kanji no.]],Final_manabou_kanji[[Sr. no.]:[Meaning]],4,0)</f>
        <v>#N/A</v>
      </c>
      <c r="F186" s="37" t="e">
        <f>VLOOKUP(Final_manabou_kanji_select4[[#This Row],[Kanji no.]],Final_manabou_kanji[[Sr. no.]:[Meaning]],5,0)</f>
        <v>#N/A</v>
      </c>
      <c r="G186" t="e">
        <f>VLOOKUP(Final_manabou_kanji_select4[[#This Row],[Kanji no.]],Final_manabou_kanji[[Sr. no.]:[Meaning]],7,0)</f>
        <v>#N/A</v>
      </c>
      <c r="H186" t="e">
        <f>VLOOKUP(Final_manabou_kanji_select4[[#This Row],[Kanji no.]],Final_manabou_kanji[[Sr. no.]:[Meaning]],8,0)</f>
        <v>#N/A</v>
      </c>
      <c r="I186" s="3"/>
    </row>
    <row r="187" spans="2:9" ht="14.25" customHeight="1" x14ac:dyDescent="0.3">
      <c r="B187" s="6">
        <v>185</v>
      </c>
      <c r="C187" s="37" t="e">
        <f>VLOOKUP(Final_manabou_kanji_select4[[#This Row],[Sr no.]],Raw_data_N2_Kanji[[Marking_sr]:[Length]],4,0)</f>
        <v>#N/A</v>
      </c>
      <c r="D187" s="37" t="e">
        <f>VLOOKUP(Final_manabou_kanji_select4[[#This Row],[Kanji no.]],Final_manabou_kanji[[Sr. no.]:[Meaning]],3,0)</f>
        <v>#N/A</v>
      </c>
      <c r="E187" s="32" t="e">
        <f>VLOOKUP(Final_manabou_kanji_select4[[#This Row],[Kanji no.]],Final_manabou_kanji[[Sr. no.]:[Meaning]],4,0)</f>
        <v>#N/A</v>
      </c>
      <c r="F187" s="37" t="e">
        <f>VLOOKUP(Final_manabou_kanji_select4[[#This Row],[Kanji no.]],Final_manabou_kanji[[Sr. no.]:[Meaning]],5,0)</f>
        <v>#N/A</v>
      </c>
      <c r="G187" t="e">
        <f>VLOOKUP(Final_manabou_kanji_select4[[#This Row],[Kanji no.]],Final_manabou_kanji[[Sr. no.]:[Meaning]],7,0)</f>
        <v>#N/A</v>
      </c>
      <c r="H187" t="e">
        <f>VLOOKUP(Final_manabou_kanji_select4[[#This Row],[Kanji no.]],Final_manabou_kanji[[Sr. no.]:[Meaning]],8,0)</f>
        <v>#N/A</v>
      </c>
      <c r="I187" s="3"/>
    </row>
    <row r="188" spans="2:9" ht="14.25" customHeight="1" x14ac:dyDescent="0.3">
      <c r="B188" s="36">
        <v>186</v>
      </c>
      <c r="C188" s="37" t="e">
        <f>VLOOKUP(Final_manabou_kanji_select4[[#This Row],[Sr no.]],Raw_data_N2_Kanji[[Marking_sr]:[Length]],4,0)</f>
        <v>#N/A</v>
      </c>
      <c r="D188" s="37" t="e">
        <f>VLOOKUP(Final_manabou_kanji_select4[[#This Row],[Kanji no.]],Final_manabou_kanji[[Sr. no.]:[Meaning]],3,0)</f>
        <v>#N/A</v>
      </c>
      <c r="E188" s="32" t="e">
        <f>VLOOKUP(Final_manabou_kanji_select4[[#This Row],[Kanji no.]],Final_manabou_kanji[[Sr. no.]:[Meaning]],4,0)</f>
        <v>#N/A</v>
      </c>
      <c r="F188" s="37" t="e">
        <f>VLOOKUP(Final_manabou_kanji_select4[[#This Row],[Kanji no.]],Final_manabou_kanji[[Sr. no.]:[Meaning]],5,0)</f>
        <v>#N/A</v>
      </c>
      <c r="G188" t="e">
        <f>VLOOKUP(Final_manabou_kanji_select4[[#This Row],[Kanji no.]],Final_manabou_kanji[[Sr. no.]:[Meaning]],7,0)</f>
        <v>#N/A</v>
      </c>
      <c r="H188" t="e">
        <f>VLOOKUP(Final_manabou_kanji_select4[[#This Row],[Kanji no.]],Final_manabou_kanji[[Sr. no.]:[Meaning]],8,0)</f>
        <v>#N/A</v>
      </c>
      <c r="I188" s="3"/>
    </row>
    <row r="189" spans="2:9" ht="14.25" customHeight="1" x14ac:dyDescent="0.3">
      <c r="B189" s="6">
        <v>187</v>
      </c>
      <c r="C189" s="37" t="e">
        <f>VLOOKUP(Final_manabou_kanji_select4[[#This Row],[Sr no.]],Raw_data_N2_Kanji[[Marking_sr]:[Length]],4,0)</f>
        <v>#N/A</v>
      </c>
      <c r="D189" s="37" t="e">
        <f>VLOOKUP(Final_manabou_kanji_select4[[#This Row],[Kanji no.]],Final_manabou_kanji[[Sr. no.]:[Meaning]],3,0)</f>
        <v>#N/A</v>
      </c>
      <c r="E189" s="32" t="e">
        <f>VLOOKUP(Final_manabou_kanji_select4[[#This Row],[Kanji no.]],Final_manabou_kanji[[Sr. no.]:[Meaning]],4,0)</f>
        <v>#N/A</v>
      </c>
      <c r="F189" s="37" t="e">
        <f>VLOOKUP(Final_manabou_kanji_select4[[#This Row],[Kanji no.]],Final_manabou_kanji[[Sr. no.]:[Meaning]],5,0)</f>
        <v>#N/A</v>
      </c>
      <c r="G189" t="e">
        <f>VLOOKUP(Final_manabou_kanji_select4[[#This Row],[Kanji no.]],Final_manabou_kanji[[Sr. no.]:[Meaning]],7,0)</f>
        <v>#N/A</v>
      </c>
      <c r="H189" t="e">
        <f>VLOOKUP(Final_manabou_kanji_select4[[#This Row],[Kanji no.]],Final_manabou_kanji[[Sr. no.]:[Meaning]],8,0)</f>
        <v>#N/A</v>
      </c>
      <c r="I189" s="3"/>
    </row>
    <row r="190" spans="2:9" ht="14.25" customHeight="1" x14ac:dyDescent="0.3">
      <c r="B190" s="36">
        <v>188</v>
      </c>
      <c r="C190" s="37" t="e">
        <f>VLOOKUP(Final_manabou_kanji_select4[[#This Row],[Sr no.]],Raw_data_N2_Kanji[[Marking_sr]:[Length]],4,0)</f>
        <v>#N/A</v>
      </c>
      <c r="D190" s="37" t="e">
        <f>VLOOKUP(Final_manabou_kanji_select4[[#This Row],[Kanji no.]],Final_manabou_kanji[[Sr. no.]:[Meaning]],3,0)</f>
        <v>#N/A</v>
      </c>
      <c r="E190" s="32" t="e">
        <f>VLOOKUP(Final_manabou_kanji_select4[[#This Row],[Kanji no.]],Final_manabou_kanji[[Sr. no.]:[Meaning]],4,0)</f>
        <v>#N/A</v>
      </c>
      <c r="F190" s="37" t="e">
        <f>VLOOKUP(Final_manabou_kanji_select4[[#This Row],[Kanji no.]],Final_manabou_kanji[[Sr. no.]:[Meaning]],5,0)</f>
        <v>#N/A</v>
      </c>
      <c r="G190" t="e">
        <f>VLOOKUP(Final_manabou_kanji_select4[[#This Row],[Kanji no.]],Final_manabou_kanji[[Sr. no.]:[Meaning]],7,0)</f>
        <v>#N/A</v>
      </c>
      <c r="H190" t="e">
        <f>VLOOKUP(Final_manabou_kanji_select4[[#This Row],[Kanji no.]],Final_manabou_kanji[[Sr. no.]:[Meaning]],8,0)</f>
        <v>#N/A</v>
      </c>
      <c r="I190" s="3"/>
    </row>
    <row r="191" spans="2:9" ht="14.25" customHeight="1" x14ac:dyDescent="0.3">
      <c r="B191" s="6">
        <v>189</v>
      </c>
      <c r="C191" s="37" t="e">
        <f>VLOOKUP(Final_manabou_kanji_select4[[#This Row],[Sr no.]],Raw_data_N2_Kanji[[Marking_sr]:[Length]],4,0)</f>
        <v>#N/A</v>
      </c>
      <c r="D191" s="37" t="e">
        <f>VLOOKUP(Final_manabou_kanji_select4[[#This Row],[Kanji no.]],Final_manabou_kanji[[Sr. no.]:[Meaning]],3,0)</f>
        <v>#N/A</v>
      </c>
      <c r="E191" s="32" t="e">
        <f>VLOOKUP(Final_manabou_kanji_select4[[#This Row],[Kanji no.]],Final_manabou_kanji[[Sr. no.]:[Meaning]],4,0)</f>
        <v>#N/A</v>
      </c>
      <c r="F191" s="37" t="e">
        <f>VLOOKUP(Final_manabou_kanji_select4[[#This Row],[Kanji no.]],Final_manabou_kanji[[Sr. no.]:[Meaning]],5,0)</f>
        <v>#N/A</v>
      </c>
      <c r="G191" t="e">
        <f>VLOOKUP(Final_manabou_kanji_select4[[#This Row],[Kanji no.]],Final_manabou_kanji[[Sr. no.]:[Meaning]],7,0)</f>
        <v>#N/A</v>
      </c>
      <c r="H191" t="e">
        <f>VLOOKUP(Final_manabou_kanji_select4[[#This Row],[Kanji no.]],Final_manabou_kanji[[Sr. no.]:[Meaning]],8,0)</f>
        <v>#N/A</v>
      </c>
      <c r="I191" s="3"/>
    </row>
    <row r="192" spans="2:9" ht="14.25" customHeight="1" x14ac:dyDescent="0.3">
      <c r="B192" s="36">
        <v>190</v>
      </c>
      <c r="C192" s="37" t="e">
        <f>VLOOKUP(Final_manabou_kanji_select4[[#This Row],[Sr no.]],Raw_data_N2_Kanji[[Marking_sr]:[Length]],4,0)</f>
        <v>#N/A</v>
      </c>
      <c r="D192" s="37" t="e">
        <f>VLOOKUP(Final_manabou_kanji_select4[[#This Row],[Kanji no.]],Final_manabou_kanji[[Sr. no.]:[Meaning]],3,0)</f>
        <v>#N/A</v>
      </c>
      <c r="E192" s="32" t="e">
        <f>VLOOKUP(Final_manabou_kanji_select4[[#This Row],[Kanji no.]],Final_manabou_kanji[[Sr. no.]:[Meaning]],4,0)</f>
        <v>#N/A</v>
      </c>
      <c r="F192" s="37" t="e">
        <f>VLOOKUP(Final_manabou_kanji_select4[[#This Row],[Kanji no.]],Final_manabou_kanji[[Sr. no.]:[Meaning]],5,0)</f>
        <v>#N/A</v>
      </c>
      <c r="G192" t="e">
        <f>VLOOKUP(Final_manabou_kanji_select4[[#This Row],[Kanji no.]],Final_manabou_kanji[[Sr. no.]:[Meaning]],7,0)</f>
        <v>#N/A</v>
      </c>
      <c r="H192" t="e">
        <f>VLOOKUP(Final_manabou_kanji_select4[[#This Row],[Kanji no.]],Final_manabou_kanji[[Sr. no.]:[Meaning]],8,0)</f>
        <v>#N/A</v>
      </c>
      <c r="I192" s="3"/>
    </row>
    <row r="193" spans="2:9" ht="14.25" customHeight="1" x14ac:dyDescent="0.3">
      <c r="B193" s="6">
        <v>191</v>
      </c>
      <c r="C193" s="37" t="e">
        <f>VLOOKUP(Final_manabou_kanji_select4[[#This Row],[Sr no.]],Raw_data_N2_Kanji[[Marking_sr]:[Length]],4,0)</f>
        <v>#N/A</v>
      </c>
      <c r="D193" s="37" t="e">
        <f>VLOOKUP(Final_manabou_kanji_select4[[#This Row],[Kanji no.]],Final_manabou_kanji[[Sr. no.]:[Meaning]],3,0)</f>
        <v>#N/A</v>
      </c>
      <c r="E193" s="32" t="e">
        <f>VLOOKUP(Final_manabou_kanji_select4[[#This Row],[Kanji no.]],Final_manabou_kanji[[Sr. no.]:[Meaning]],4,0)</f>
        <v>#N/A</v>
      </c>
      <c r="F193" s="37" t="e">
        <f>VLOOKUP(Final_manabou_kanji_select4[[#This Row],[Kanji no.]],Final_manabou_kanji[[Sr. no.]:[Meaning]],5,0)</f>
        <v>#N/A</v>
      </c>
      <c r="G193" t="e">
        <f>VLOOKUP(Final_manabou_kanji_select4[[#This Row],[Kanji no.]],Final_manabou_kanji[[Sr. no.]:[Meaning]],7,0)</f>
        <v>#N/A</v>
      </c>
      <c r="H193" t="e">
        <f>VLOOKUP(Final_manabou_kanji_select4[[#This Row],[Kanji no.]],Final_manabou_kanji[[Sr. no.]:[Meaning]],8,0)</f>
        <v>#N/A</v>
      </c>
      <c r="I193" s="3"/>
    </row>
    <row r="194" spans="2:9" ht="14.25" customHeight="1" x14ac:dyDescent="0.3">
      <c r="B194" s="36">
        <v>192</v>
      </c>
      <c r="C194" s="37" t="e">
        <f>VLOOKUP(Final_manabou_kanji_select4[[#This Row],[Sr no.]],Raw_data_N2_Kanji[[Marking_sr]:[Length]],4,0)</f>
        <v>#N/A</v>
      </c>
      <c r="D194" s="37" t="e">
        <f>VLOOKUP(Final_manabou_kanji_select4[[#This Row],[Kanji no.]],Final_manabou_kanji[[Sr. no.]:[Meaning]],3,0)</f>
        <v>#N/A</v>
      </c>
      <c r="E194" s="32" t="e">
        <f>VLOOKUP(Final_manabou_kanji_select4[[#This Row],[Kanji no.]],Final_manabou_kanji[[Sr. no.]:[Meaning]],4,0)</f>
        <v>#N/A</v>
      </c>
      <c r="F194" s="37" t="e">
        <f>VLOOKUP(Final_manabou_kanji_select4[[#This Row],[Kanji no.]],Final_manabou_kanji[[Sr. no.]:[Meaning]],5,0)</f>
        <v>#N/A</v>
      </c>
      <c r="G194" t="e">
        <f>VLOOKUP(Final_manabou_kanji_select4[[#This Row],[Kanji no.]],Final_manabou_kanji[[Sr. no.]:[Meaning]],7,0)</f>
        <v>#N/A</v>
      </c>
      <c r="H194" t="e">
        <f>VLOOKUP(Final_manabou_kanji_select4[[#This Row],[Kanji no.]],Final_manabou_kanji[[Sr. no.]:[Meaning]],8,0)</f>
        <v>#N/A</v>
      </c>
      <c r="I194" s="3"/>
    </row>
    <row r="195" spans="2:9" ht="14.25" customHeight="1" x14ac:dyDescent="0.3">
      <c r="B195" s="6">
        <v>193</v>
      </c>
      <c r="C195" s="37" t="e">
        <f>VLOOKUP(Final_manabou_kanji_select4[[#This Row],[Sr no.]],Raw_data_N2_Kanji[[Marking_sr]:[Length]],4,0)</f>
        <v>#N/A</v>
      </c>
      <c r="D195" s="37" t="e">
        <f>VLOOKUP(Final_manabou_kanji_select4[[#This Row],[Kanji no.]],Final_manabou_kanji[[Sr. no.]:[Meaning]],3,0)</f>
        <v>#N/A</v>
      </c>
      <c r="E195" s="32" t="e">
        <f>VLOOKUP(Final_manabou_kanji_select4[[#This Row],[Kanji no.]],Final_manabou_kanji[[Sr. no.]:[Meaning]],4,0)</f>
        <v>#N/A</v>
      </c>
      <c r="F195" s="37" t="e">
        <f>VLOOKUP(Final_manabou_kanji_select4[[#This Row],[Kanji no.]],Final_manabou_kanji[[Sr. no.]:[Meaning]],5,0)</f>
        <v>#N/A</v>
      </c>
      <c r="G195" t="e">
        <f>VLOOKUP(Final_manabou_kanji_select4[[#This Row],[Kanji no.]],Final_manabou_kanji[[Sr. no.]:[Meaning]],7,0)</f>
        <v>#N/A</v>
      </c>
      <c r="H195" t="e">
        <f>VLOOKUP(Final_manabou_kanji_select4[[#This Row],[Kanji no.]],Final_manabou_kanji[[Sr. no.]:[Meaning]],8,0)</f>
        <v>#N/A</v>
      </c>
      <c r="I195" s="3"/>
    </row>
    <row r="196" spans="2:9" ht="14.25" customHeight="1" x14ac:dyDescent="0.3">
      <c r="B196" s="36">
        <v>194</v>
      </c>
      <c r="C196" s="37" t="e">
        <f>VLOOKUP(Final_manabou_kanji_select4[[#This Row],[Sr no.]],Raw_data_N2_Kanji[[Marking_sr]:[Length]],4,0)</f>
        <v>#N/A</v>
      </c>
      <c r="D196" s="37" t="e">
        <f>VLOOKUP(Final_manabou_kanji_select4[[#This Row],[Kanji no.]],Final_manabou_kanji[[Sr. no.]:[Meaning]],3,0)</f>
        <v>#N/A</v>
      </c>
      <c r="E196" s="32" t="e">
        <f>VLOOKUP(Final_manabou_kanji_select4[[#This Row],[Kanji no.]],Final_manabou_kanji[[Sr. no.]:[Meaning]],4,0)</f>
        <v>#N/A</v>
      </c>
      <c r="F196" s="37" t="e">
        <f>VLOOKUP(Final_manabou_kanji_select4[[#This Row],[Kanji no.]],Final_manabou_kanji[[Sr. no.]:[Meaning]],5,0)</f>
        <v>#N/A</v>
      </c>
      <c r="G196" t="e">
        <f>VLOOKUP(Final_manabou_kanji_select4[[#This Row],[Kanji no.]],Final_manabou_kanji[[Sr. no.]:[Meaning]],7,0)</f>
        <v>#N/A</v>
      </c>
      <c r="H196" t="e">
        <f>VLOOKUP(Final_manabou_kanji_select4[[#This Row],[Kanji no.]],Final_manabou_kanji[[Sr. no.]:[Meaning]],8,0)</f>
        <v>#N/A</v>
      </c>
      <c r="I196" s="3"/>
    </row>
    <row r="197" spans="2:9" ht="14.25" customHeight="1" x14ac:dyDescent="0.3">
      <c r="B197" s="6">
        <v>195</v>
      </c>
      <c r="C197" s="37" t="e">
        <f>VLOOKUP(Final_manabou_kanji_select4[[#This Row],[Sr no.]],Raw_data_N2_Kanji[[Marking_sr]:[Length]],4,0)</f>
        <v>#N/A</v>
      </c>
      <c r="D197" s="37" t="e">
        <f>VLOOKUP(Final_manabou_kanji_select4[[#This Row],[Kanji no.]],Final_manabou_kanji[[Sr. no.]:[Meaning]],3,0)</f>
        <v>#N/A</v>
      </c>
      <c r="E197" s="32" t="e">
        <f>VLOOKUP(Final_manabou_kanji_select4[[#This Row],[Kanji no.]],Final_manabou_kanji[[Sr. no.]:[Meaning]],4,0)</f>
        <v>#N/A</v>
      </c>
      <c r="F197" s="37" t="e">
        <f>VLOOKUP(Final_manabou_kanji_select4[[#This Row],[Kanji no.]],Final_manabou_kanji[[Sr. no.]:[Meaning]],5,0)</f>
        <v>#N/A</v>
      </c>
      <c r="G197" t="e">
        <f>VLOOKUP(Final_manabou_kanji_select4[[#This Row],[Kanji no.]],Final_manabou_kanji[[Sr. no.]:[Meaning]],7,0)</f>
        <v>#N/A</v>
      </c>
      <c r="H197" t="e">
        <f>VLOOKUP(Final_manabou_kanji_select4[[#This Row],[Kanji no.]],Final_manabou_kanji[[Sr. no.]:[Meaning]],8,0)</f>
        <v>#N/A</v>
      </c>
      <c r="I197" s="3"/>
    </row>
    <row r="198" spans="2:9" ht="14.25" customHeight="1" x14ac:dyDescent="0.3">
      <c r="B198" s="36">
        <v>196</v>
      </c>
      <c r="C198" s="37" t="e">
        <f>VLOOKUP(Final_manabou_kanji_select4[[#This Row],[Sr no.]],Raw_data_N2_Kanji[[Marking_sr]:[Length]],4,0)</f>
        <v>#N/A</v>
      </c>
      <c r="D198" s="37" t="e">
        <f>VLOOKUP(Final_manabou_kanji_select4[[#This Row],[Kanji no.]],Final_manabou_kanji[[Sr. no.]:[Meaning]],3,0)</f>
        <v>#N/A</v>
      </c>
      <c r="E198" s="32" t="e">
        <f>VLOOKUP(Final_manabou_kanji_select4[[#This Row],[Kanji no.]],Final_manabou_kanji[[Sr. no.]:[Meaning]],4,0)</f>
        <v>#N/A</v>
      </c>
      <c r="F198" s="37" t="e">
        <f>VLOOKUP(Final_manabou_kanji_select4[[#This Row],[Kanji no.]],Final_manabou_kanji[[Sr. no.]:[Meaning]],5,0)</f>
        <v>#N/A</v>
      </c>
      <c r="G198" t="e">
        <f>VLOOKUP(Final_manabou_kanji_select4[[#This Row],[Kanji no.]],Final_manabou_kanji[[Sr. no.]:[Meaning]],7,0)</f>
        <v>#N/A</v>
      </c>
      <c r="H198" t="e">
        <f>VLOOKUP(Final_manabou_kanji_select4[[#This Row],[Kanji no.]],Final_manabou_kanji[[Sr. no.]:[Meaning]],8,0)</f>
        <v>#N/A</v>
      </c>
      <c r="I198" s="3"/>
    </row>
    <row r="199" spans="2:9" ht="14.25" customHeight="1" x14ac:dyDescent="0.3">
      <c r="B199" s="6">
        <v>197</v>
      </c>
      <c r="C199" s="37" t="e">
        <f>VLOOKUP(Final_manabou_kanji_select4[[#This Row],[Sr no.]],Raw_data_N2_Kanji[[Marking_sr]:[Length]],4,0)</f>
        <v>#N/A</v>
      </c>
      <c r="D199" s="37" t="e">
        <f>VLOOKUP(Final_manabou_kanji_select4[[#This Row],[Kanji no.]],Final_manabou_kanji[[Sr. no.]:[Meaning]],3,0)</f>
        <v>#N/A</v>
      </c>
      <c r="E199" s="32" t="e">
        <f>VLOOKUP(Final_manabou_kanji_select4[[#This Row],[Kanji no.]],Final_manabou_kanji[[Sr. no.]:[Meaning]],4,0)</f>
        <v>#N/A</v>
      </c>
      <c r="F199" s="37" t="e">
        <f>VLOOKUP(Final_manabou_kanji_select4[[#This Row],[Kanji no.]],Final_manabou_kanji[[Sr. no.]:[Meaning]],5,0)</f>
        <v>#N/A</v>
      </c>
      <c r="G199" t="e">
        <f>VLOOKUP(Final_manabou_kanji_select4[[#This Row],[Kanji no.]],Final_manabou_kanji[[Sr. no.]:[Meaning]],7,0)</f>
        <v>#N/A</v>
      </c>
      <c r="H199" t="e">
        <f>VLOOKUP(Final_manabou_kanji_select4[[#This Row],[Kanji no.]],Final_manabou_kanji[[Sr. no.]:[Meaning]],8,0)</f>
        <v>#N/A</v>
      </c>
      <c r="I199" s="3"/>
    </row>
    <row r="200" spans="2:9" ht="14.25" customHeight="1" x14ac:dyDescent="0.3">
      <c r="B200" s="36">
        <v>198</v>
      </c>
      <c r="C200" s="37" t="e">
        <f>VLOOKUP(Final_manabou_kanji_select4[[#This Row],[Sr no.]],Raw_data_N2_Kanji[[Marking_sr]:[Length]],4,0)</f>
        <v>#N/A</v>
      </c>
      <c r="D200" s="37" t="e">
        <f>VLOOKUP(Final_manabou_kanji_select4[[#This Row],[Kanji no.]],Final_manabou_kanji[[Sr. no.]:[Meaning]],3,0)</f>
        <v>#N/A</v>
      </c>
      <c r="E200" s="32" t="e">
        <f>VLOOKUP(Final_manabou_kanji_select4[[#This Row],[Kanji no.]],Final_manabou_kanji[[Sr. no.]:[Meaning]],4,0)</f>
        <v>#N/A</v>
      </c>
      <c r="F200" s="37" t="e">
        <f>VLOOKUP(Final_manabou_kanji_select4[[#This Row],[Kanji no.]],Final_manabou_kanji[[Sr. no.]:[Meaning]],5,0)</f>
        <v>#N/A</v>
      </c>
      <c r="G200" t="e">
        <f>VLOOKUP(Final_manabou_kanji_select4[[#This Row],[Kanji no.]],Final_manabou_kanji[[Sr. no.]:[Meaning]],7,0)</f>
        <v>#N/A</v>
      </c>
      <c r="H200" t="e">
        <f>VLOOKUP(Final_manabou_kanji_select4[[#This Row],[Kanji no.]],Final_manabou_kanji[[Sr. no.]:[Meaning]],8,0)</f>
        <v>#N/A</v>
      </c>
      <c r="I200" s="3"/>
    </row>
    <row r="201" spans="2:9" ht="14.25" customHeight="1" x14ac:dyDescent="0.3">
      <c r="B201" s="6">
        <v>199</v>
      </c>
      <c r="C201" s="37" t="e">
        <f>VLOOKUP(Final_manabou_kanji_select4[[#This Row],[Sr no.]],Raw_data_N2_Kanji[[Marking_sr]:[Length]],4,0)</f>
        <v>#N/A</v>
      </c>
      <c r="D201" s="37" t="e">
        <f>VLOOKUP(Final_manabou_kanji_select4[[#This Row],[Kanji no.]],Final_manabou_kanji[[Sr. no.]:[Meaning]],3,0)</f>
        <v>#N/A</v>
      </c>
      <c r="E201" s="32" t="e">
        <f>VLOOKUP(Final_manabou_kanji_select4[[#This Row],[Kanji no.]],Final_manabou_kanji[[Sr. no.]:[Meaning]],4,0)</f>
        <v>#N/A</v>
      </c>
      <c r="F201" s="37" t="e">
        <f>VLOOKUP(Final_manabou_kanji_select4[[#This Row],[Kanji no.]],Final_manabou_kanji[[Sr. no.]:[Meaning]],5,0)</f>
        <v>#N/A</v>
      </c>
      <c r="G201" t="e">
        <f>VLOOKUP(Final_manabou_kanji_select4[[#This Row],[Kanji no.]],Final_manabou_kanji[[Sr. no.]:[Meaning]],7,0)</f>
        <v>#N/A</v>
      </c>
      <c r="H201" t="e">
        <f>VLOOKUP(Final_manabou_kanji_select4[[#This Row],[Kanji no.]],Final_manabou_kanji[[Sr. no.]:[Meaning]],8,0)</f>
        <v>#N/A</v>
      </c>
      <c r="I201" s="3"/>
    </row>
    <row r="202" spans="2:9" ht="14.25" customHeight="1" x14ac:dyDescent="0.3">
      <c r="B202" s="36">
        <v>200</v>
      </c>
      <c r="C202" s="37" t="e">
        <f>VLOOKUP(Final_manabou_kanji_select4[[#This Row],[Sr no.]],Raw_data_N2_Kanji[[Marking_sr]:[Length]],4,0)</f>
        <v>#N/A</v>
      </c>
      <c r="D202" s="37" t="e">
        <f>VLOOKUP(Final_manabou_kanji_select4[[#This Row],[Kanji no.]],Final_manabou_kanji[[Sr. no.]:[Meaning]],3,0)</f>
        <v>#N/A</v>
      </c>
      <c r="E202" s="32" t="e">
        <f>VLOOKUP(Final_manabou_kanji_select4[[#This Row],[Kanji no.]],Final_manabou_kanji[[Sr. no.]:[Meaning]],4,0)</f>
        <v>#N/A</v>
      </c>
      <c r="F202" s="37" t="e">
        <f>VLOOKUP(Final_manabou_kanji_select4[[#This Row],[Kanji no.]],Final_manabou_kanji[[Sr. no.]:[Meaning]],5,0)</f>
        <v>#N/A</v>
      </c>
      <c r="G202" t="e">
        <f>VLOOKUP(Final_manabou_kanji_select4[[#This Row],[Kanji no.]],Final_manabou_kanji[[Sr. no.]:[Meaning]],7,0)</f>
        <v>#N/A</v>
      </c>
      <c r="H202" t="e">
        <f>VLOOKUP(Final_manabou_kanji_select4[[#This Row],[Kanji no.]],Final_manabou_kanji[[Sr. no.]:[Meaning]],8,0)</f>
        <v>#N/A</v>
      </c>
      <c r="I202" s="3"/>
    </row>
    <row r="203" spans="2:9" ht="14.25" customHeight="1" x14ac:dyDescent="0.3">
      <c r="B203" s="6">
        <v>201</v>
      </c>
      <c r="C203" s="37" t="e">
        <f>VLOOKUP(Final_manabou_kanji_select4[[#This Row],[Sr no.]],Raw_data_N2_Kanji[[Marking_sr]:[Length]],4,0)</f>
        <v>#N/A</v>
      </c>
      <c r="D203" s="37" t="e">
        <f>VLOOKUP(Final_manabou_kanji_select4[[#This Row],[Kanji no.]],Final_manabou_kanji[[Sr. no.]:[Meaning]],3,0)</f>
        <v>#N/A</v>
      </c>
      <c r="E203" s="32" t="e">
        <f>VLOOKUP(Final_manabou_kanji_select4[[#This Row],[Kanji no.]],Final_manabou_kanji[[Sr. no.]:[Meaning]],4,0)</f>
        <v>#N/A</v>
      </c>
      <c r="F203" s="37" t="e">
        <f>VLOOKUP(Final_manabou_kanji_select4[[#This Row],[Kanji no.]],Final_manabou_kanji[[Sr. no.]:[Meaning]],5,0)</f>
        <v>#N/A</v>
      </c>
      <c r="G203" t="e">
        <f>VLOOKUP(Final_manabou_kanji_select4[[#This Row],[Kanji no.]],Final_manabou_kanji[[Sr. no.]:[Meaning]],7,0)</f>
        <v>#N/A</v>
      </c>
      <c r="H203" t="e">
        <f>VLOOKUP(Final_manabou_kanji_select4[[#This Row],[Kanji no.]],Final_manabou_kanji[[Sr. no.]:[Meaning]],8,0)</f>
        <v>#N/A</v>
      </c>
      <c r="I203" s="3"/>
    </row>
    <row r="204" spans="2:9" ht="14.25" customHeight="1" x14ac:dyDescent="0.3">
      <c r="B204" s="36">
        <v>202</v>
      </c>
      <c r="C204" s="37" t="e">
        <f>VLOOKUP(Final_manabou_kanji_select4[[#This Row],[Sr no.]],Raw_data_N2_Kanji[[Marking_sr]:[Length]],4,0)</f>
        <v>#N/A</v>
      </c>
      <c r="D204" s="37" t="e">
        <f>VLOOKUP(Final_manabou_kanji_select4[[#This Row],[Kanji no.]],Final_manabou_kanji[[Sr. no.]:[Meaning]],3,0)</f>
        <v>#N/A</v>
      </c>
      <c r="E204" s="32" t="e">
        <f>VLOOKUP(Final_manabou_kanji_select4[[#This Row],[Kanji no.]],Final_manabou_kanji[[Sr. no.]:[Meaning]],4,0)</f>
        <v>#N/A</v>
      </c>
      <c r="F204" s="37" t="e">
        <f>VLOOKUP(Final_manabou_kanji_select4[[#This Row],[Kanji no.]],Final_manabou_kanji[[Sr. no.]:[Meaning]],5,0)</f>
        <v>#N/A</v>
      </c>
      <c r="G204" t="e">
        <f>VLOOKUP(Final_manabou_kanji_select4[[#This Row],[Kanji no.]],Final_manabou_kanji[[Sr. no.]:[Meaning]],7,0)</f>
        <v>#N/A</v>
      </c>
      <c r="H204" t="e">
        <f>VLOOKUP(Final_manabou_kanji_select4[[#This Row],[Kanji no.]],Final_manabou_kanji[[Sr. no.]:[Meaning]],8,0)</f>
        <v>#N/A</v>
      </c>
      <c r="I204" s="3"/>
    </row>
    <row r="205" spans="2:9" ht="14.25" customHeight="1" x14ac:dyDescent="0.3">
      <c r="B205" s="6">
        <v>203</v>
      </c>
      <c r="C205" s="37" t="e">
        <f>VLOOKUP(Final_manabou_kanji_select4[[#This Row],[Sr no.]],Raw_data_N2_Kanji[[Marking_sr]:[Length]],4,0)</f>
        <v>#N/A</v>
      </c>
      <c r="D205" s="37" t="e">
        <f>VLOOKUP(Final_manabou_kanji_select4[[#This Row],[Kanji no.]],Final_manabou_kanji[[Sr. no.]:[Meaning]],3,0)</f>
        <v>#N/A</v>
      </c>
      <c r="E205" s="32" t="e">
        <f>VLOOKUP(Final_manabou_kanji_select4[[#This Row],[Kanji no.]],Final_manabou_kanji[[Sr. no.]:[Meaning]],4,0)</f>
        <v>#N/A</v>
      </c>
      <c r="F205" s="37" t="e">
        <f>VLOOKUP(Final_manabou_kanji_select4[[#This Row],[Kanji no.]],Final_manabou_kanji[[Sr. no.]:[Meaning]],5,0)</f>
        <v>#N/A</v>
      </c>
      <c r="G205" t="e">
        <f>VLOOKUP(Final_manabou_kanji_select4[[#This Row],[Kanji no.]],Final_manabou_kanji[[Sr. no.]:[Meaning]],7,0)</f>
        <v>#N/A</v>
      </c>
      <c r="H205" t="e">
        <f>VLOOKUP(Final_manabou_kanji_select4[[#This Row],[Kanji no.]],Final_manabou_kanji[[Sr. no.]:[Meaning]],8,0)</f>
        <v>#N/A</v>
      </c>
      <c r="I205" s="3"/>
    </row>
    <row r="206" spans="2:9" ht="14.25" customHeight="1" x14ac:dyDescent="0.3">
      <c r="B206" s="36">
        <v>204</v>
      </c>
      <c r="C206" s="37" t="e">
        <f>VLOOKUP(Final_manabou_kanji_select4[[#This Row],[Sr no.]],Raw_data_N2_Kanji[[Marking_sr]:[Length]],4,0)</f>
        <v>#N/A</v>
      </c>
      <c r="D206" s="37" t="e">
        <f>VLOOKUP(Final_manabou_kanji_select4[[#This Row],[Kanji no.]],Final_manabou_kanji[[Sr. no.]:[Meaning]],3,0)</f>
        <v>#N/A</v>
      </c>
      <c r="E206" s="32" t="e">
        <f>VLOOKUP(Final_manabou_kanji_select4[[#This Row],[Kanji no.]],Final_manabou_kanji[[Sr. no.]:[Meaning]],4,0)</f>
        <v>#N/A</v>
      </c>
      <c r="F206" s="37" t="e">
        <f>VLOOKUP(Final_manabou_kanji_select4[[#This Row],[Kanji no.]],Final_manabou_kanji[[Sr. no.]:[Meaning]],5,0)</f>
        <v>#N/A</v>
      </c>
      <c r="G206" t="e">
        <f>VLOOKUP(Final_manabou_kanji_select4[[#This Row],[Kanji no.]],Final_manabou_kanji[[Sr. no.]:[Meaning]],7,0)</f>
        <v>#N/A</v>
      </c>
      <c r="H206" t="e">
        <f>VLOOKUP(Final_manabou_kanji_select4[[#This Row],[Kanji no.]],Final_manabou_kanji[[Sr. no.]:[Meaning]],8,0)</f>
        <v>#N/A</v>
      </c>
      <c r="I206" s="3"/>
    </row>
    <row r="207" spans="2:9" ht="14.25" customHeight="1" x14ac:dyDescent="0.3">
      <c r="B207" s="6">
        <v>205</v>
      </c>
      <c r="C207" s="37" t="e">
        <f>VLOOKUP(Final_manabou_kanji_select4[[#This Row],[Sr no.]],Raw_data_N2_Kanji[[Marking_sr]:[Length]],4,0)</f>
        <v>#N/A</v>
      </c>
      <c r="D207" s="37" t="e">
        <f>VLOOKUP(Final_manabou_kanji_select4[[#This Row],[Kanji no.]],Final_manabou_kanji[[Sr. no.]:[Meaning]],3,0)</f>
        <v>#N/A</v>
      </c>
      <c r="E207" s="32" t="e">
        <f>VLOOKUP(Final_manabou_kanji_select4[[#This Row],[Kanji no.]],Final_manabou_kanji[[Sr. no.]:[Meaning]],4,0)</f>
        <v>#N/A</v>
      </c>
      <c r="F207" s="37" t="e">
        <f>VLOOKUP(Final_manabou_kanji_select4[[#This Row],[Kanji no.]],Final_manabou_kanji[[Sr. no.]:[Meaning]],5,0)</f>
        <v>#N/A</v>
      </c>
      <c r="G207" t="e">
        <f>VLOOKUP(Final_manabou_kanji_select4[[#This Row],[Kanji no.]],Final_manabou_kanji[[Sr. no.]:[Meaning]],7,0)</f>
        <v>#N/A</v>
      </c>
      <c r="H207" t="e">
        <f>VLOOKUP(Final_manabou_kanji_select4[[#This Row],[Kanji no.]],Final_manabou_kanji[[Sr. no.]:[Meaning]],8,0)</f>
        <v>#N/A</v>
      </c>
      <c r="I207" s="3"/>
    </row>
    <row r="208" spans="2:9" ht="14.25" customHeight="1" x14ac:dyDescent="0.3">
      <c r="B208" s="36">
        <v>206</v>
      </c>
      <c r="C208" s="37" t="e">
        <f>VLOOKUP(Final_manabou_kanji_select4[[#This Row],[Sr no.]],Raw_data_N2_Kanji[[Marking_sr]:[Length]],4,0)</f>
        <v>#N/A</v>
      </c>
      <c r="D208" s="37" t="e">
        <f>VLOOKUP(Final_manabou_kanji_select4[[#This Row],[Kanji no.]],Final_manabou_kanji[[Sr. no.]:[Meaning]],3,0)</f>
        <v>#N/A</v>
      </c>
      <c r="E208" s="32" t="e">
        <f>VLOOKUP(Final_manabou_kanji_select4[[#This Row],[Kanji no.]],Final_manabou_kanji[[Sr. no.]:[Meaning]],4,0)</f>
        <v>#N/A</v>
      </c>
      <c r="F208" s="37" t="e">
        <f>VLOOKUP(Final_manabou_kanji_select4[[#This Row],[Kanji no.]],Final_manabou_kanji[[Sr. no.]:[Meaning]],5,0)</f>
        <v>#N/A</v>
      </c>
      <c r="G208" t="e">
        <f>VLOOKUP(Final_manabou_kanji_select4[[#This Row],[Kanji no.]],Final_manabou_kanji[[Sr. no.]:[Meaning]],7,0)</f>
        <v>#N/A</v>
      </c>
      <c r="H208" t="e">
        <f>VLOOKUP(Final_manabou_kanji_select4[[#This Row],[Kanji no.]],Final_manabou_kanji[[Sr. no.]:[Meaning]],8,0)</f>
        <v>#N/A</v>
      </c>
      <c r="I208" s="3"/>
    </row>
    <row r="209" spans="2:9" ht="14.25" customHeight="1" x14ac:dyDescent="0.3">
      <c r="B209" s="6">
        <v>207</v>
      </c>
      <c r="C209" s="37" t="e">
        <f>VLOOKUP(Final_manabou_kanji_select4[[#This Row],[Sr no.]],Raw_data_N2_Kanji[[Marking_sr]:[Length]],4,0)</f>
        <v>#N/A</v>
      </c>
      <c r="D209" s="37" t="e">
        <f>VLOOKUP(Final_manabou_kanji_select4[[#This Row],[Kanji no.]],Final_manabou_kanji[[Sr. no.]:[Meaning]],3,0)</f>
        <v>#N/A</v>
      </c>
      <c r="E209" s="32" t="e">
        <f>VLOOKUP(Final_manabou_kanji_select4[[#This Row],[Kanji no.]],Final_manabou_kanji[[Sr. no.]:[Meaning]],4,0)</f>
        <v>#N/A</v>
      </c>
      <c r="F209" s="37" t="e">
        <f>VLOOKUP(Final_manabou_kanji_select4[[#This Row],[Kanji no.]],Final_manabou_kanji[[Sr. no.]:[Meaning]],5,0)</f>
        <v>#N/A</v>
      </c>
      <c r="G209" t="e">
        <f>VLOOKUP(Final_manabou_kanji_select4[[#This Row],[Kanji no.]],Final_manabou_kanji[[Sr. no.]:[Meaning]],7,0)</f>
        <v>#N/A</v>
      </c>
      <c r="H209" t="e">
        <f>VLOOKUP(Final_manabou_kanji_select4[[#This Row],[Kanji no.]],Final_manabou_kanji[[Sr. no.]:[Meaning]],8,0)</f>
        <v>#N/A</v>
      </c>
      <c r="I209" s="3"/>
    </row>
    <row r="210" spans="2:9" ht="14.25" customHeight="1" x14ac:dyDescent="0.3">
      <c r="B210" s="36">
        <v>208</v>
      </c>
      <c r="C210" s="37" t="e">
        <f>VLOOKUP(Final_manabou_kanji_select4[[#This Row],[Sr no.]],Raw_data_N2_Kanji[[Marking_sr]:[Length]],4,0)</f>
        <v>#N/A</v>
      </c>
      <c r="D210" s="37" t="e">
        <f>VLOOKUP(Final_manabou_kanji_select4[[#This Row],[Kanji no.]],Final_manabou_kanji[[Sr. no.]:[Meaning]],3,0)</f>
        <v>#N/A</v>
      </c>
      <c r="E210" s="32" t="e">
        <f>VLOOKUP(Final_manabou_kanji_select4[[#This Row],[Kanji no.]],Final_manabou_kanji[[Sr. no.]:[Meaning]],4,0)</f>
        <v>#N/A</v>
      </c>
      <c r="F210" s="37" t="e">
        <f>VLOOKUP(Final_manabou_kanji_select4[[#This Row],[Kanji no.]],Final_manabou_kanji[[Sr. no.]:[Meaning]],5,0)</f>
        <v>#N/A</v>
      </c>
      <c r="G210" t="e">
        <f>VLOOKUP(Final_manabou_kanji_select4[[#This Row],[Kanji no.]],Final_manabou_kanji[[Sr. no.]:[Meaning]],7,0)</f>
        <v>#N/A</v>
      </c>
      <c r="H210" t="e">
        <f>VLOOKUP(Final_manabou_kanji_select4[[#This Row],[Kanji no.]],Final_manabou_kanji[[Sr. no.]:[Meaning]],8,0)</f>
        <v>#N/A</v>
      </c>
      <c r="I210" s="3"/>
    </row>
    <row r="211" spans="2:9" ht="14.25" customHeight="1" x14ac:dyDescent="0.3">
      <c r="B211" s="6">
        <v>209</v>
      </c>
      <c r="C211" s="37" t="e">
        <f>VLOOKUP(Final_manabou_kanji_select4[[#This Row],[Sr no.]],Raw_data_N2_Kanji[[Marking_sr]:[Length]],4,0)</f>
        <v>#N/A</v>
      </c>
      <c r="D211" s="37" t="e">
        <f>VLOOKUP(Final_manabou_kanji_select4[[#This Row],[Kanji no.]],Final_manabou_kanji[[Sr. no.]:[Meaning]],3,0)</f>
        <v>#N/A</v>
      </c>
      <c r="E211" s="32" t="e">
        <f>VLOOKUP(Final_manabou_kanji_select4[[#This Row],[Kanji no.]],Final_manabou_kanji[[Sr. no.]:[Meaning]],4,0)</f>
        <v>#N/A</v>
      </c>
      <c r="F211" s="37" t="e">
        <f>VLOOKUP(Final_manabou_kanji_select4[[#This Row],[Kanji no.]],Final_manabou_kanji[[Sr. no.]:[Meaning]],5,0)</f>
        <v>#N/A</v>
      </c>
      <c r="G211" t="e">
        <f>VLOOKUP(Final_manabou_kanji_select4[[#This Row],[Kanji no.]],Final_manabou_kanji[[Sr. no.]:[Meaning]],7,0)</f>
        <v>#N/A</v>
      </c>
      <c r="H211" t="e">
        <f>VLOOKUP(Final_manabou_kanji_select4[[#This Row],[Kanji no.]],Final_manabou_kanji[[Sr. no.]:[Meaning]],8,0)</f>
        <v>#N/A</v>
      </c>
      <c r="I211" s="3"/>
    </row>
    <row r="212" spans="2:9" ht="14.25" customHeight="1" x14ac:dyDescent="0.3">
      <c r="B212" s="36">
        <v>210</v>
      </c>
      <c r="C212" s="37" t="e">
        <f>VLOOKUP(Final_manabou_kanji_select4[[#This Row],[Sr no.]],Raw_data_N2_Kanji[[Marking_sr]:[Length]],4,0)</f>
        <v>#N/A</v>
      </c>
      <c r="D212" s="37" t="e">
        <f>VLOOKUP(Final_manabou_kanji_select4[[#This Row],[Kanji no.]],Final_manabou_kanji[[Sr. no.]:[Meaning]],3,0)</f>
        <v>#N/A</v>
      </c>
      <c r="E212" s="32" t="e">
        <f>VLOOKUP(Final_manabou_kanji_select4[[#This Row],[Kanji no.]],Final_manabou_kanji[[Sr. no.]:[Meaning]],4,0)</f>
        <v>#N/A</v>
      </c>
      <c r="F212" s="37" t="e">
        <f>VLOOKUP(Final_manabou_kanji_select4[[#This Row],[Kanji no.]],Final_manabou_kanji[[Sr. no.]:[Meaning]],5,0)</f>
        <v>#N/A</v>
      </c>
      <c r="G212" t="e">
        <f>VLOOKUP(Final_manabou_kanji_select4[[#This Row],[Kanji no.]],Final_manabou_kanji[[Sr. no.]:[Meaning]],7,0)</f>
        <v>#N/A</v>
      </c>
      <c r="H212" t="e">
        <f>VLOOKUP(Final_manabou_kanji_select4[[#This Row],[Kanji no.]],Final_manabou_kanji[[Sr. no.]:[Meaning]],8,0)</f>
        <v>#N/A</v>
      </c>
      <c r="I212" s="3"/>
    </row>
    <row r="213" spans="2:9" ht="14.25" customHeight="1" x14ac:dyDescent="0.3">
      <c r="B213" s="6">
        <v>211</v>
      </c>
      <c r="C213" s="37" t="e">
        <f>VLOOKUP(Final_manabou_kanji_select4[[#This Row],[Sr no.]],Raw_data_N2_Kanji[[Marking_sr]:[Length]],4,0)</f>
        <v>#N/A</v>
      </c>
      <c r="D213" s="37" t="e">
        <f>VLOOKUP(Final_manabou_kanji_select4[[#This Row],[Kanji no.]],Final_manabou_kanji[[Sr. no.]:[Meaning]],3,0)</f>
        <v>#N/A</v>
      </c>
      <c r="E213" s="32" t="e">
        <f>VLOOKUP(Final_manabou_kanji_select4[[#This Row],[Kanji no.]],Final_manabou_kanji[[Sr. no.]:[Meaning]],4,0)</f>
        <v>#N/A</v>
      </c>
      <c r="F213" s="37" t="e">
        <f>VLOOKUP(Final_manabou_kanji_select4[[#This Row],[Kanji no.]],Final_manabou_kanji[[Sr. no.]:[Meaning]],5,0)</f>
        <v>#N/A</v>
      </c>
      <c r="G213" t="e">
        <f>VLOOKUP(Final_manabou_kanji_select4[[#This Row],[Kanji no.]],Final_manabou_kanji[[Sr. no.]:[Meaning]],7,0)</f>
        <v>#N/A</v>
      </c>
      <c r="H213" t="e">
        <f>VLOOKUP(Final_manabou_kanji_select4[[#This Row],[Kanji no.]],Final_manabou_kanji[[Sr. no.]:[Meaning]],8,0)</f>
        <v>#N/A</v>
      </c>
      <c r="I213" s="3"/>
    </row>
    <row r="214" spans="2:9" ht="14.25" customHeight="1" x14ac:dyDescent="0.3">
      <c r="B214" s="36">
        <v>212</v>
      </c>
      <c r="C214" s="37" t="e">
        <f>VLOOKUP(Final_manabou_kanji_select4[[#This Row],[Sr no.]],Raw_data_N2_Kanji[[Marking_sr]:[Length]],4,0)</f>
        <v>#N/A</v>
      </c>
      <c r="D214" s="37" t="e">
        <f>VLOOKUP(Final_manabou_kanji_select4[[#This Row],[Kanji no.]],Final_manabou_kanji[[Sr. no.]:[Meaning]],3,0)</f>
        <v>#N/A</v>
      </c>
      <c r="E214" s="32" t="e">
        <f>VLOOKUP(Final_manabou_kanji_select4[[#This Row],[Kanji no.]],Final_manabou_kanji[[Sr. no.]:[Meaning]],4,0)</f>
        <v>#N/A</v>
      </c>
      <c r="F214" s="37" t="e">
        <f>VLOOKUP(Final_manabou_kanji_select4[[#This Row],[Kanji no.]],Final_manabou_kanji[[Sr. no.]:[Meaning]],5,0)</f>
        <v>#N/A</v>
      </c>
      <c r="G214" t="e">
        <f>VLOOKUP(Final_manabou_kanji_select4[[#This Row],[Kanji no.]],Final_manabou_kanji[[Sr. no.]:[Meaning]],7,0)</f>
        <v>#N/A</v>
      </c>
      <c r="H214" t="e">
        <f>VLOOKUP(Final_manabou_kanji_select4[[#This Row],[Kanji no.]],Final_manabou_kanji[[Sr. no.]:[Meaning]],8,0)</f>
        <v>#N/A</v>
      </c>
      <c r="I214" s="3"/>
    </row>
    <row r="215" spans="2:9" ht="14.25" customHeight="1" x14ac:dyDescent="0.3">
      <c r="B215" s="6">
        <v>213</v>
      </c>
      <c r="C215" s="37" t="e">
        <f>VLOOKUP(Final_manabou_kanji_select4[[#This Row],[Sr no.]],Raw_data_N2_Kanji[[Marking_sr]:[Length]],4,0)</f>
        <v>#N/A</v>
      </c>
      <c r="D215" s="37" t="e">
        <f>VLOOKUP(Final_manabou_kanji_select4[[#This Row],[Kanji no.]],Final_manabou_kanji[[Sr. no.]:[Meaning]],3,0)</f>
        <v>#N/A</v>
      </c>
      <c r="E215" s="32" t="e">
        <f>VLOOKUP(Final_manabou_kanji_select4[[#This Row],[Kanji no.]],Final_manabou_kanji[[Sr. no.]:[Meaning]],4,0)</f>
        <v>#N/A</v>
      </c>
      <c r="F215" s="37" t="e">
        <f>VLOOKUP(Final_manabou_kanji_select4[[#This Row],[Kanji no.]],Final_manabou_kanji[[Sr. no.]:[Meaning]],5,0)</f>
        <v>#N/A</v>
      </c>
      <c r="G215" t="e">
        <f>VLOOKUP(Final_manabou_kanji_select4[[#This Row],[Kanji no.]],Final_manabou_kanji[[Sr. no.]:[Meaning]],7,0)</f>
        <v>#N/A</v>
      </c>
      <c r="H215" t="e">
        <f>VLOOKUP(Final_manabou_kanji_select4[[#This Row],[Kanji no.]],Final_manabou_kanji[[Sr. no.]:[Meaning]],8,0)</f>
        <v>#N/A</v>
      </c>
      <c r="I215" s="3"/>
    </row>
    <row r="216" spans="2:9" ht="14.25" customHeight="1" x14ac:dyDescent="0.3">
      <c r="B216" s="36">
        <v>214</v>
      </c>
      <c r="C216" s="37" t="e">
        <f>VLOOKUP(Final_manabou_kanji_select4[[#This Row],[Sr no.]],Raw_data_N2_Kanji[[Marking_sr]:[Length]],4,0)</f>
        <v>#N/A</v>
      </c>
      <c r="D216" s="37" t="e">
        <f>VLOOKUP(Final_manabou_kanji_select4[[#This Row],[Kanji no.]],Final_manabou_kanji[[Sr. no.]:[Meaning]],3,0)</f>
        <v>#N/A</v>
      </c>
      <c r="E216" s="32" t="e">
        <f>VLOOKUP(Final_manabou_kanji_select4[[#This Row],[Kanji no.]],Final_manabou_kanji[[Sr. no.]:[Meaning]],4,0)</f>
        <v>#N/A</v>
      </c>
      <c r="F216" s="37" t="e">
        <f>VLOOKUP(Final_manabou_kanji_select4[[#This Row],[Kanji no.]],Final_manabou_kanji[[Sr. no.]:[Meaning]],5,0)</f>
        <v>#N/A</v>
      </c>
      <c r="G216" t="e">
        <f>VLOOKUP(Final_manabou_kanji_select4[[#This Row],[Kanji no.]],Final_manabou_kanji[[Sr. no.]:[Meaning]],7,0)</f>
        <v>#N/A</v>
      </c>
      <c r="H216" t="e">
        <f>VLOOKUP(Final_manabou_kanji_select4[[#This Row],[Kanji no.]],Final_manabou_kanji[[Sr. no.]:[Meaning]],8,0)</f>
        <v>#N/A</v>
      </c>
      <c r="I216" s="3"/>
    </row>
    <row r="217" spans="2:9" ht="14.25" customHeight="1" x14ac:dyDescent="0.3">
      <c r="B217" s="6">
        <v>215</v>
      </c>
      <c r="C217" s="37" t="e">
        <f>VLOOKUP(Final_manabou_kanji_select4[[#This Row],[Sr no.]],Raw_data_N2_Kanji[[Marking_sr]:[Length]],4,0)</f>
        <v>#N/A</v>
      </c>
      <c r="D217" s="37" t="e">
        <f>VLOOKUP(Final_manabou_kanji_select4[[#This Row],[Kanji no.]],Final_manabou_kanji[[Sr. no.]:[Meaning]],3,0)</f>
        <v>#N/A</v>
      </c>
      <c r="E217" s="32" t="e">
        <f>VLOOKUP(Final_manabou_kanji_select4[[#This Row],[Kanji no.]],Final_manabou_kanji[[Sr. no.]:[Meaning]],4,0)</f>
        <v>#N/A</v>
      </c>
      <c r="F217" s="37" t="e">
        <f>VLOOKUP(Final_manabou_kanji_select4[[#This Row],[Kanji no.]],Final_manabou_kanji[[Sr. no.]:[Meaning]],5,0)</f>
        <v>#N/A</v>
      </c>
      <c r="G217" t="e">
        <f>VLOOKUP(Final_manabou_kanji_select4[[#This Row],[Kanji no.]],Final_manabou_kanji[[Sr. no.]:[Meaning]],7,0)</f>
        <v>#N/A</v>
      </c>
      <c r="H217" t="e">
        <f>VLOOKUP(Final_manabou_kanji_select4[[#This Row],[Kanji no.]],Final_manabou_kanji[[Sr. no.]:[Meaning]],8,0)</f>
        <v>#N/A</v>
      </c>
      <c r="I217" s="3"/>
    </row>
    <row r="218" spans="2:9" ht="14.25" customHeight="1" x14ac:dyDescent="0.3">
      <c r="B218" s="36">
        <v>216</v>
      </c>
      <c r="C218" s="37" t="e">
        <f>VLOOKUP(Final_manabou_kanji_select4[[#This Row],[Sr no.]],Raw_data_N2_Kanji[[Marking_sr]:[Length]],4,0)</f>
        <v>#N/A</v>
      </c>
      <c r="D218" s="37" t="e">
        <f>VLOOKUP(Final_manabou_kanji_select4[[#This Row],[Kanji no.]],Final_manabou_kanji[[Sr. no.]:[Meaning]],3,0)</f>
        <v>#N/A</v>
      </c>
      <c r="E218" s="32" t="e">
        <f>VLOOKUP(Final_manabou_kanji_select4[[#This Row],[Kanji no.]],Final_manabou_kanji[[Sr. no.]:[Meaning]],4,0)</f>
        <v>#N/A</v>
      </c>
      <c r="F218" s="37" t="e">
        <f>VLOOKUP(Final_manabou_kanji_select4[[#This Row],[Kanji no.]],Final_manabou_kanji[[Sr. no.]:[Meaning]],5,0)</f>
        <v>#N/A</v>
      </c>
      <c r="G218" t="e">
        <f>VLOOKUP(Final_manabou_kanji_select4[[#This Row],[Kanji no.]],Final_manabou_kanji[[Sr. no.]:[Meaning]],7,0)</f>
        <v>#N/A</v>
      </c>
      <c r="H218" t="e">
        <f>VLOOKUP(Final_manabou_kanji_select4[[#This Row],[Kanji no.]],Final_manabou_kanji[[Sr. no.]:[Meaning]],8,0)</f>
        <v>#N/A</v>
      </c>
      <c r="I218" s="3"/>
    </row>
    <row r="219" spans="2:9" ht="14.25" customHeight="1" x14ac:dyDescent="0.3">
      <c r="B219" s="6">
        <v>217</v>
      </c>
      <c r="C219" s="37" t="e">
        <f>VLOOKUP(Final_manabou_kanji_select4[[#This Row],[Sr no.]],Raw_data_N2_Kanji[[Marking_sr]:[Length]],4,0)</f>
        <v>#N/A</v>
      </c>
      <c r="D219" s="37" t="e">
        <f>VLOOKUP(Final_manabou_kanji_select4[[#This Row],[Kanji no.]],Final_manabou_kanji[[Sr. no.]:[Meaning]],3,0)</f>
        <v>#N/A</v>
      </c>
      <c r="E219" s="32" t="e">
        <f>VLOOKUP(Final_manabou_kanji_select4[[#This Row],[Kanji no.]],Final_manabou_kanji[[Sr. no.]:[Meaning]],4,0)</f>
        <v>#N/A</v>
      </c>
      <c r="F219" s="37" t="e">
        <f>VLOOKUP(Final_manabou_kanji_select4[[#This Row],[Kanji no.]],Final_manabou_kanji[[Sr. no.]:[Meaning]],5,0)</f>
        <v>#N/A</v>
      </c>
      <c r="G219" t="e">
        <f>VLOOKUP(Final_manabou_kanji_select4[[#This Row],[Kanji no.]],Final_manabou_kanji[[Sr. no.]:[Meaning]],7,0)</f>
        <v>#N/A</v>
      </c>
      <c r="H219" t="e">
        <f>VLOOKUP(Final_manabou_kanji_select4[[#This Row],[Kanji no.]],Final_manabou_kanji[[Sr. no.]:[Meaning]],8,0)</f>
        <v>#N/A</v>
      </c>
      <c r="I219" s="3"/>
    </row>
    <row r="220" spans="2:9" ht="14.25" customHeight="1" x14ac:dyDescent="0.3">
      <c r="B220" s="36">
        <v>218</v>
      </c>
      <c r="C220" s="37" t="e">
        <f>VLOOKUP(Final_manabou_kanji_select4[[#This Row],[Sr no.]],Raw_data_N2_Kanji[[Marking_sr]:[Length]],4,0)</f>
        <v>#N/A</v>
      </c>
      <c r="D220" s="37" t="e">
        <f>VLOOKUP(Final_manabou_kanji_select4[[#This Row],[Kanji no.]],Final_manabou_kanji[[Sr. no.]:[Meaning]],3,0)</f>
        <v>#N/A</v>
      </c>
      <c r="E220" s="32" t="e">
        <f>VLOOKUP(Final_manabou_kanji_select4[[#This Row],[Kanji no.]],Final_manabou_kanji[[Sr. no.]:[Meaning]],4,0)</f>
        <v>#N/A</v>
      </c>
      <c r="F220" s="37" t="e">
        <f>VLOOKUP(Final_manabou_kanji_select4[[#This Row],[Kanji no.]],Final_manabou_kanji[[Sr. no.]:[Meaning]],5,0)</f>
        <v>#N/A</v>
      </c>
      <c r="G220" t="e">
        <f>VLOOKUP(Final_manabou_kanji_select4[[#This Row],[Kanji no.]],Final_manabou_kanji[[Sr. no.]:[Meaning]],7,0)</f>
        <v>#N/A</v>
      </c>
      <c r="H220" t="e">
        <f>VLOOKUP(Final_manabou_kanji_select4[[#This Row],[Kanji no.]],Final_manabou_kanji[[Sr. no.]:[Meaning]],8,0)</f>
        <v>#N/A</v>
      </c>
      <c r="I220" s="3"/>
    </row>
    <row r="221" spans="2:9" ht="14.25" customHeight="1" x14ac:dyDescent="0.3">
      <c r="B221" s="6">
        <v>219</v>
      </c>
      <c r="C221" s="37" t="e">
        <f>VLOOKUP(Final_manabou_kanji_select4[[#This Row],[Sr no.]],Raw_data_N2_Kanji[[Marking_sr]:[Length]],4,0)</f>
        <v>#N/A</v>
      </c>
      <c r="D221" s="37" t="e">
        <f>VLOOKUP(Final_manabou_kanji_select4[[#This Row],[Kanji no.]],Final_manabou_kanji[[Sr. no.]:[Meaning]],3,0)</f>
        <v>#N/A</v>
      </c>
      <c r="E221" s="32" t="e">
        <f>VLOOKUP(Final_manabou_kanji_select4[[#This Row],[Kanji no.]],Final_manabou_kanji[[Sr. no.]:[Meaning]],4,0)</f>
        <v>#N/A</v>
      </c>
      <c r="F221" s="37" t="e">
        <f>VLOOKUP(Final_manabou_kanji_select4[[#This Row],[Kanji no.]],Final_manabou_kanji[[Sr. no.]:[Meaning]],5,0)</f>
        <v>#N/A</v>
      </c>
      <c r="G221" t="e">
        <f>VLOOKUP(Final_manabou_kanji_select4[[#This Row],[Kanji no.]],Final_manabou_kanji[[Sr. no.]:[Meaning]],7,0)</f>
        <v>#N/A</v>
      </c>
      <c r="H221" t="e">
        <f>VLOOKUP(Final_manabou_kanji_select4[[#This Row],[Kanji no.]],Final_manabou_kanji[[Sr. no.]:[Meaning]],8,0)</f>
        <v>#N/A</v>
      </c>
      <c r="I221" s="3"/>
    </row>
    <row r="222" spans="2:9" ht="14.25" customHeight="1" x14ac:dyDescent="0.3">
      <c r="B222" s="36">
        <v>220</v>
      </c>
      <c r="C222" s="37" t="e">
        <f>VLOOKUP(Final_manabou_kanji_select4[[#This Row],[Sr no.]],Raw_data_N2_Kanji[[Marking_sr]:[Length]],4,0)</f>
        <v>#N/A</v>
      </c>
      <c r="D222" s="37" t="e">
        <f>VLOOKUP(Final_manabou_kanji_select4[[#This Row],[Kanji no.]],Final_manabou_kanji[[Sr. no.]:[Meaning]],3,0)</f>
        <v>#N/A</v>
      </c>
      <c r="E222" s="32" t="e">
        <f>VLOOKUP(Final_manabou_kanji_select4[[#This Row],[Kanji no.]],Final_manabou_kanji[[Sr. no.]:[Meaning]],4,0)</f>
        <v>#N/A</v>
      </c>
      <c r="F222" s="37" t="e">
        <f>VLOOKUP(Final_manabou_kanji_select4[[#This Row],[Kanji no.]],Final_manabou_kanji[[Sr. no.]:[Meaning]],5,0)</f>
        <v>#N/A</v>
      </c>
      <c r="G222" t="e">
        <f>VLOOKUP(Final_manabou_kanji_select4[[#This Row],[Kanji no.]],Final_manabou_kanji[[Sr. no.]:[Meaning]],7,0)</f>
        <v>#N/A</v>
      </c>
      <c r="H222" t="e">
        <f>VLOOKUP(Final_manabou_kanji_select4[[#This Row],[Kanji no.]],Final_manabou_kanji[[Sr. no.]:[Meaning]],8,0)</f>
        <v>#N/A</v>
      </c>
      <c r="I222" s="3"/>
    </row>
    <row r="223" spans="2:9" ht="14.25" customHeight="1" x14ac:dyDescent="0.3">
      <c r="B223" s="6">
        <v>221</v>
      </c>
      <c r="C223" s="37" t="e">
        <f>VLOOKUP(Final_manabou_kanji_select4[[#This Row],[Sr no.]],Raw_data_N2_Kanji[[Marking_sr]:[Length]],4,0)</f>
        <v>#N/A</v>
      </c>
      <c r="D223" s="37" t="e">
        <f>VLOOKUP(Final_manabou_kanji_select4[[#This Row],[Kanji no.]],Final_manabou_kanji[[Sr. no.]:[Meaning]],3,0)</f>
        <v>#N/A</v>
      </c>
      <c r="E223" s="32" t="e">
        <f>VLOOKUP(Final_manabou_kanji_select4[[#This Row],[Kanji no.]],Final_manabou_kanji[[Sr. no.]:[Meaning]],4,0)</f>
        <v>#N/A</v>
      </c>
      <c r="F223" s="37" t="e">
        <f>VLOOKUP(Final_manabou_kanji_select4[[#This Row],[Kanji no.]],Final_manabou_kanji[[Sr. no.]:[Meaning]],5,0)</f>
        <v>#N/A</v>
      </c>
      <c r="G223" t="e">
        <f>VLOOKUP(Final_manabou_kanji_select4[[#This Row],[Kanji no.]],Final_manabou_kanji[[Sr. no.]:[Meaning]],7,0)</f>
        <v>#N/A</v>
      </c>
      <c r="H223" t="e">
        <f>VLOOKUP(Final_manabou_kanji_select4[[#This Row],[Kanji no.]],Final_manabou_kanji[[Sr. no.]:[Meaning]],8,0)</f>
        <v>#N/A</v>
      </c>
      <c r="I223" s="3"/>
    </row>
    <row r="224" spans="2:9" ht="14.25" customHeight="1" x14ac:dyDescent="0.3">
      <c r="B224" s="36">
        <v>222</v>
      </c>
      <c r="C224" s="37" t="e">
        <f>VLOOKUP(Final_manabou_kanji_select4[[#This Row],[Sr no.]],Raw_data_N2_Kanji[[Marking_sr]:[Length]],4,0)</f>
        <v>#N/A</v>
      </c>
      <c r="D224" s="37" t="e">
        <f>VLOOKUP(Final_manabou_kanji_select4[[#This Row],[Kanji no.]],Final_manabou_kanji[[Sr. no.]:[Meaning]],3,0)</f>
        <v>#N/A</v>
      </c>
      <c r="E224" s="32" t="e">
        <f>VLOOKUP(Final_manabou_kanji_select4[[#This Row],[Kanji no.]],Final_manabou_kanji[[Sr. no.]:[Meaning]],4,0)</f>
        <v>#N/A</v>
      </c>
      <c r="F224" s="37" t="e">
        <f>VLOOKUP(Final_manabou_kanji_select4[[#This Row],[Kanji no.]],Final_manabou_kanji[[Sr. no.]:[Meaning]],5,0)</f>
        <v>#N/A</v>
      </c>
      <c r="G224" t="e">
        <f>VLOOKUP(Final_manabou_kanji_select4[[#This Row],[Kanji no.]],Final_manabou_kanji[[Sr. no.]:[Meaning]],7,0)</f>
        <v>#N/A</v>
      </c>
      <c r="H224" t="e">
        <f>VLOOKUP(Final_manabou_kanji_select4[[#This Row],[Kanji no.]],Final_manabou_kanji[[Sr. no.]:[Meaning]],8,0)</f>
        <v>#N/A</v>
      </c>
      <c r="I224" s="3"/>
    </row>
    <row r="225" spans="2:9" ht="14.25" customHeight="1" x14ac:dyDescent="0.3">
      <c r="B225" s="6">
        <v>223</v>
      </c>
      <c r="C225" s="37" t="e">
        <f>VLOOKUP(Final_manabou_kanji_select4[[#This Row],[Sr no.]],Raw_data_N2_Kanji[[Marking_sr]:[Length]],4,0)</f>
        <v>#N/A</v>
      </c>
      <c r="D225" s="37" t="e">
        <f>VLOOKUP(Final_manabou_kanji_select4[[#This Row],[Kanji no.]],Final_manabou_kanji[[Sr. no.]:[Meaning]],3,0)</f>
        <v>#N/A</v>
      </c>
      <c r="E225" s="32" t="e">
        <f>VLOOKUP(Final_manabou_kanji_select4[[#This Row],[Kanji no.]],Final_manabou_kanji[[Sr. no.]:[Meaning]],4,0)</f>
        <v>#N/A</v>
      </c>
      <c r="F225" s="37" t="e">
        <f>VLOOKUP(Final_manabou_kanji_select4[[#This Row],[Kanji no.]],Final_manabou_kanji[[Sr. no.]:[Meaning]],5,0)</f>
        <v>#N/A</v>
      </c>
      <c r="G225" t="e">
        <f>VLOOKUP(Final_manabou_kanji_select4[[#This Row],[Kanji no.]],Final_manabou_kanji[[Sr. no.]:[Meaning]],7,0)</f>
        <v>#N/A</v>
      </c>
      <c r="H225" t="e">
        <f>VLOOKUP(Final_manabou_kanji_select4[[#This Row],[Kanji no.]],Final_manabou_kanji[[Sr. no.]:[Meaning]],8,0)</f>
        <v>#N/A</v>
      </c>
      <c r="I225" s="3"/>
    </row>
    <row r="226" spans="2:9" ht="14.25" customHeight="1" x14ac:dyDescent="0.3">
      <c r="B226" s="36">
        <v>224</v>
      </c>
      <c r="C226" s="37" t="e">
        <f>VLOOKUP(Final_manabou_kanji_select4[[#This Row],[Sr no.]],Raw_data_N2_Kanji[[Marking_sr]:[Length]],4,0)</f>
        <v>#N/A</v>
      </c>
      <c r="D226" s="37" t="e">
        <f>VLOOKUP(Final_manabou_kanji_select4[[#This Row],[Kanji no.]],Final_manabou_kanji[[Sr. no.]:[Meaning]],3,0)</f>
        <v>#N/A</v>
      </c>
      <c r="E226" s="32" t="e">
        <f>VLOOKUP(Final_manabou_kanji_select4[[#This Row],[Kanji no.]],Final_manabou_kanji[[Sr. no.]:[Meaning]],4,0)</f>
        <v>#N/A</v>
      </c>
      <c r="F226" s="37" t="e">
        <f>VLOOKUP(Final_manabou_kanji_select4[[#This Row],[Kanji no.]],Final_manabou_kanji[[Sr. no.]:[Meaning]],5,0)</f>
        <v>#N/A</v>
      </c>
      <c r="G226" t="e">
        <f>VLOOKUP(Final_manabou_kanji_select4[[#This Row],[Kanji no.]],Final_manabou_kanji[[Sr. no.]:[Meaning]],7,0)</f>
        <v>#N/A</v>
      </c>
      <c r="H226" t="e">
        <f>VLOOKUP(Final_manabou_kanji_select4[[#This Row],[Kanji no.]],Final_manabou_kanji[[Sr. no.]:[Meaning]],8,0)</f>
        <v>#N/A</v>
      </c>
      <c r="I226" s="3"/>
    </row>
    <row r="227" spans="2:9" ht="14.25" customHeight="1" x14ac:dyDescent="0.3">
      <c r="B227" s="6">
        <v>225</v>
      </c>
      <c r="C227" s="37" t="e">
        <f>VLOOKUP(Final_manabou_kanji_select4[[#This Row],[Sr no.]],Raw_data_N2_Kanji[[Marking_sr]:[Length]],4,0)</f>
        <v>#N/A</v>
      </c>
      <c r="D227" s="37" t="e">
        <f>VLOOKUP(Final_manabou_kanji_select4[[#This Row],[Kanji no.]],Final_manabou_kanji[[Sr. no.]:[Meaning]],3,0)</f>
        <v>#N/A</v>
      </c>
      <c r="E227" s="32" t="e">
        <f>VLOOKUP(Final_manabou_kanji_select4[[#This Row],[Kanji no.]],Final_manabou_kanji[[Sr. no.]:[Meaning]],4,0)</f>
        <v>#N/A</v>
      </c>
      <c r="F227" s="37" t="e">
        <f>VLOOKUP(Final_manabou_kanji_select4[[#This Row],[Kanji no.]],Final_manabou_kanji[[Sr. no.]:[Meaning]],5,0)</f>
        <v>#N/A</v>
      </c>
      <c r="G227" t="e">
        <f>VLOOKUP(Final_manabou_kanji_select4[[#This Row],[Kanji no.]],Final_manabou_kanji[[Sr. no.]:[Meaning]],7,0)</f>
        <v>#N/A</v>
      </c>
      <c r="H227" t="e">
        <f>VLOOKUP(Final_manabou_kanji_select4[[#This Row],[Kanji no.]],Final_manabou_kanji[[Sr. no.]:[Meaning]],8,0)</f>
        <v>#N/A</v>
      </c>
      <c r="I227" s="3"/>
    </row>
    <row r="228" spans="2:9" ht="14.25" customHeight="1" x14ac:dyDescent="0.3">
      <c r="B228" s="36">
        <v>226</v>
      </c>
      <c r="C228" s="37" t="e">
        <f>VLOOKUP(Final_manabou_kanji_select4[[#This Row],[Sr no.]],Raw_data_N2_Kanji[[Marking_sr]:[Length]],4,0)</f>
        <v>#N/A</v>
      </c>
      <c r="D228" s="37" t="e">
        <f>VLOOKUP(Final_manabou_kanji_select4[[#This Row],[Kanji no.]],Final_manabou_kanji[[Sr. no.]:[Meaning]],3,0)</f>
        <v>#N/A</v>
      </c>
      <c r="E228" s="32" t="e">
        <f>VLOOKUP(Final_manabou_kanji_select4[[#This Row],[Kanji no.]],Final_manabou_kanji[[Sr. no.]:[Meaning]],4,0)</f>
        <v>#N/A</v>
      </c>
      <c r="F228" s="37" t="e">
        <f>VLOOKUP(Final_manabou_kanji_select4[[#This Row],[Kanji no.]],Final_manabou_kanji[[Sr. no.]:[Meaning]],5,0)</f>
        <v>#N/A</v>
      </c>
      <c r="G228" t="e">
        <f>VLOOKUP(Final_manabou_kanji_select4[[#This Row],[Kanji no.]],Final_manabou_kanji[[Sr. no.]:[Meaning]],7,0)</f>
        <v>#N/A</v>
      </c>
      <c r="H228" t="e">
        <f>VLOOKUP(Final_manabou_kanji_select4[[#This Row],[Kanji no.]],Final_manabou_kanji[[Sr. no.]:[Meaning]],8,0)</f>
        <v>#N/A</v>
      </c>
      <c r="I228" s="3"/>
    </row>
    <row r="229" spans="2:9" ht="14.25" customHeight="1" x14ac:dyDescent="0.3">
      <c r="B229" s="6">
        <v>227</v>
      </c>
      <c r="C229" s="37" t="e">
        <f>VLOOKUP(Final_manabou_kanji_select4[[#This Row],[Sr no.]],Raw_data_N2_Kanji[[Marking_sr]:[Length]],4,0)</f>
        <v>#N/A</v>
      </c>
      <c r="D229" s="37" t="e">
        <f>VLOOKUP(Final_manabou_kanji_select4[[#This Row],[Kanji no.]],Final_manabou_kanji[[Sr. no.]:[Meaning]],3,0)</f>
        <v>#N/A</v>
      </c>
      <c r="E229" s="32" t="e">
        <f>VLOOKUP(Final_manabou_kanji_select4[[#This Row],[Kanji no.]],Final_manabou_kanji[[Sr. no.]:[Meaning]],4,0)</f>
        <v>#N/A</v>
      </c>
      <c r="F229" s="37" t="e">
        <f>VLOOKUP(Final_manabou_kanji_select4[[#This Row],[Kanji no.]],Final_manabou_kanji[[Sr. no.]:[Meaning]],5,0)</f>
        <v>#N/A</v>
      </c>
      <c r="G229" t="e">
        <f>VLOOKUP(Final_manabou_kanji_select4[[#This Row],[Kanji no.]],Final_manabou_kanji[[Sr. no.]:[Meaning]],7,0)</f>
        <v>#N/A</v>
      </c>
      <c r="H229" t="e">
        <f>VLOOKUP(Final_manabou_kanji_select4[[#This Row],[Kanji no.]],Final_manabou_kanji[[Sr. no.]:[Meaning]],8,0)</f>
        <v>#N/A</v>
      </c>
      <c r="I229" s="3"/>
    </row>
    <row r="230" spans="2:9" ht="14.25" customHeight="1" x14ac:dyDescent="0.3">
      <c r="B230" s="36">
        <v>228</v>
      </c>
      <c r="C230" s="37" t="e">
        <f>VLOOKUP(Final_manabou_kanji_select4[[#This Row],[Sr no.]],Raw_data_N2_Kanji[[Marking_sr]:[Length]],4,0)</f>
        <v>#N/A</v>
      </c>
      <c r="D230" s="37" t="e">
        <f>VLOOKUP(Final_manabou_kanji_select4[[#This Row],[Kanji no.]],Final_manabou_kanji[[Sr. no.]:[Meaning]],3,0)</f>
        <v>#N/A</v>
      </c>
      <c r="E230" s="32" t="e">
        <f>VLOOKUP(Final_manabou_kanji_select4[[#This Row],[Kanji no.]],Final_manabou_kanji[[Sr. no.]:[Meaning]],4,0)</f>
        <v>#N/A</v>
      </c>
      <c r="F230" s="37" t="e">
        <f>VLOOKUP(Final_manabou_kanji_select4[[#This Row],[Kanji no.]],Final_manabou_kanji[[Sr. no.]:[Meaning]],5,0)</f>
        <v>#N/A</v>
      </c>
      <c r="G230" t="e">
        <f>VLOOKUP(Final_manabou_kanji_select4[[#This Row],[Kanji no.]],Final_manabou_kanji[[Sr. no.]:[Meaning]],7,0)</f>
        <v>#N/A</v>
      </c>
      <c r="H230" t="e">
        <f>VLOOKUP(Final_manabou_kanji_select4[[#This Row],[Kanji no.]],Final_manabou_kanji[[Sr. no.]:[Meaning]],8,0)</f>
        <v>#N/A</v>
      </c>
      <c r="I230" s="3"/>
    </row>
    <row r="231" spans="2:9" ht="14.25" customHeight="1" x14ac:dyDescent="0.3">
      <c r="B231" s="6">
        <v>229</v>
      </c>
      <c r="C231" s="37" t="e">
        <f>VLOOKUP(Final_manabou_kanji_select4[[#This Row],[Sr no.]],Raw_data_N2_Kanji[[Marking_sr]:[Length]],4,0)</f>
        <v>#N/A</v>
      </c>
      <c r="D231" s="37" t="e">
        <f>VLOOKUP(Final_manabou_kanji_select4[[#This Row],[Kanji no.]],Final_manabou_kanji[[Sr. no.]:[Meaning]],3,0)</f>
        <v>#N/A</v>
      </c>
      <c r="E231" s="32" t="e">
        <f>VLOOKUP(Final_manabou_kanji_select4[[#This Row],[Kanji no.]],Final_manabou_kanji[[Sr. no.]:[Meaning]],4,0)</f>
        <v>#N/A</v>
      </c>
      <c r="F231" s="37" t="e">
        <f>VLOOKUP(Final_manabou_kanji_select4[[#This Row],[Kanji no.]],Final_manabou_kanji[[Sr. no.]:[Meaning]],5,0)</f>
        <v>#N/A</v>
      </c>
      <c r="G231" t="e">
        <f>VLOOKUP(Final_manabou_kanji_select4[[#This Row],[Kanji no.]],Final_manabou_kanji[[Sr. no.]:[Meaning]],7,0)</f>
        <v>#N/A</v>
      </c>
      <c r="H231" t="e">
        <f>VLOOKUP(Final_manabou_kanji_select4[[#This Row],[Kanji no.]],Final_manabou_kanji[[Sr. no.]:[Meaning]],8,0)</f>
        <v>#N/A</v>
      </c>
      <c r="I231" s="3"/>
    </row>
    <row r="232" spans="2:9" ht="14.25" customHeight="1" x14ac:dyDescent="0.3">
      <c r="B232" s="36">
        <v>230</v>
      </c>
      <c r="C232" s="37" t="e">
        <f>VLOOKUP(Final_manabou_kanji_select4[[#This Row],[Sr no.]],Raw_data_N2_Kanji[[Marking_sr]:[Length]],4,0)</f>
        <v>#N/A</v>
      </c>
      <c r="D232" s="37" t="e">
        <f>VLOOKUP(Final_manabou_kanji_select4[[#This Row],[Kanji no.]],Final_manabou_kanji[[Sr. no.]:[Meaning]],3,0)</f>
        <v>#N/A</v>
      </c>
      <c r="E232" s="32" t="e">
        <f>VLOOKUP(Final_manabou_kanji_select4[[#This Row],[Kanji no.]],Final_manabou_kanji[[Sr. no.]:[Meaning]],4,0)</f>
        <v>#N/A</v>
      </c>
      <c r="F232" s="37" t="e">
        <f>VLOOKUP(Final_manabou_kanji_select4[[#This Row],[Kanji no.]],Final_manabou_kanji[[Sr. no.]:[Meaning]],5,0)</f>
        <v>#N/A</v>
      </c>
      <c r="G232" t="e">
        <f>VLOOKUP(Final_manabou_kanji_select4[[#This Row],[Kanji no.]],Final_manabou_kanji[[Sr. no.]:[Meaning]],7,0)</f>
        <v>#N/A</v>
      </c>
      <c r="H232" t="e">
        <f>VLOOKUP(Final_manabou_kanji_select4[[#This Row],[Kanji no.]],Final_manabou_kanji[[Sr. no.]:[Meaning]],8,0)</f>
        <v>#N/A</v>
      </c>
      <c r="I232" s="3"/>
    </row>
    <row r="233" spans="2:9" ht="14.25" customHeight="1" x14ac:dyDescent="0.3">
      <c r="B233" s="6">
        <v>231</v>
      </c>
      <c r="C233" s="37" t="e">
        <f>VLOOKUP(Final_manabou_kanji_select4[[#This Row],[Sr no.]],Raw_data_N2_Kanji[[Marking_sr]:[Length]],4,0)</f>
        <v>#N/A</v>
      </c>
      <c r="D233" s="37" t="e">
        <f>VLOOKUP(Final_manabou_kanji_select4[[#This Row],[Kanji no.]],Final_manabou_kanji[[Sr. no.]:[Meaning]],3,0)</f>
        <v>#N/A</v>
      </c>
      <c r="E233" s="32" t="e">
        <f>VLOOKUP(Final_manabou_kanji_select4[[#This Row],[Kanji no.]],Final_manabou_kanji[[Sr. no.]:[Meaning]],4,0)</f>
        <v>#N/A</v>
      </c>
      <c r="F233" s="37" t="e">
        <f>VLOOKUP(Final_manabou_kanji_select4[[#This Row],[Kanji no.]],Final_manabou_kanji[[Sr. no.]:[Meaning]],5,0)</f>
        <v>#N/A</v>
      </c>
      <c r="G233" t="e">
        <f>VLOOKUP(Final_manabou_kanji_select4[[#This Row],[Kanji no.]],Final_manabou_kanji[[Sr. no.]:[Meaning]],7,0)</f>
        <v>#N/A</v>
      </c>
      <c r="H233" t="e">
        <f>VLOOKUP(Final_manabou_kanji_select4[[#This Row],[Kanji no.]],Final_manabou_kanji[[Sr. no.]:[Meaning]],8,0)</f>
        <v>#N/A</v>
      </c>
      <c r="I233" s="3"/>
    </row>
    <row r="234" spans="2:9" ht="14.25" customHeight="1" x14ac:dyDescent="0.3">
      <c r="B234" s="36">
        <v>232</v>
      </c>
      <c r="C234" s="37" t="e">
        <f>VLOOKUP(Final_manabou_kanji_select4[[#This Row],[Sr no.]],Raw_data_N2_Kanji[[Marking_sr]:[Length]],4,0)</f>
        <v>#N/A</v>
      </c>
      <c r="D234" s="37" t="e">
        <f>VLOOKUP(Final_manabou_kanji_select4[[#This Row],[Kanji no.]],Final_manabou_kanji[[Sr. no.]:[Meaning]],3,0)</f>
        <v>#N/A</v>
      </c>
      <c r="E234" s="32" t="e">
        <f>VLOOKUP(Final_manabou_kanji_select4[[#This Row],[Kanji no.]],Final_manabou_kanji[[Sr. no.]:[Meaning]],4,0)</f>
        <v>#N/A</v>
      </c>
      <c r="F234" s="37" t="e">
        <f>VLOOKUP(Final_manabou_kanji_select4[[#This Row],[Kanji no.]],Final_manabou_kanji[[Sr. no.]:[Meaning]],5,0)</f>
        <v>#N/A</v>
      </c>
      <c r="G234" t="e">
        <f>VLOOKUP(Final_manabou_kanji_select4[[#This Row],[Kanji no.]],Final_manabou_kanji[[Sr. no.]:[Meaning]],7,0)</f>
        <v>#N/A</v>
      </c>
      <c r="H234" t="e">
        <f>VLOOKUP(Final_manabou_kanji_select4[[#This Row],[Kanji no.]],Final_manabou_kanji[[Sr. no.]:[Meaning]],8,0)</f>
        <v>#N/A</v>
      </c>
      <c r="I234" s="3"/>
    </row>
    <row r="235" spans="2:9" ht="14.25" customHeight="1" x14ac:dyDescent="0.3">
      <c r="B235" s="6">
        <v>233</v>
      </c>
      <c r="C235" s="37" t="e">
        <f>VLOOKUP(Final_manabou_kanji_select4[[#This Row],[Sr no.]],Raw_data_N2_Kanji[[Marking_sr]:[Length]],4,0)</f>
        <v>#N/A</v>
      </c>
      <c r="D235" s="37" t="e">
        <f>VLOOKUP(Final_manabou_kanji_select4[[#This Row],[Kanji no.]],Final_manabou_kanji[[Sr. no.]:[Meaning]],3,0)</f>
        <v>#N/A</v>
      </c>
      <c r="E235" s="32" t="e">
        <f>VLOOKUP(Final_manabou_kanji_select4[[#This Row],[Kanji no.]],Final_manabou_kanji[[Sr. no.]:[Meaning]],4,0)</f>
        <v>#N/A</v>
      </c>
      <c r="F235" s="37" t="e">
        <f>VLOOKUP(Final_manabou_kanji_select4[[#This Row],[Kanji no.]],Final_manabou_kanji[[Sr. no.]:[Meaning]],5,0)</f>
        <v>#N/A</v>
      </c>
      <c r="G235" t="e">
        <f>VLOOKUP(Final_manabou_kanji_select4[[#This Row],[Kanji no.]],Final_manabou_kanji[[Sr. no.]:[Meaning]],7,0)</f>
        <v>#N/A</v>
      </c>
      <c r="H235" t="e">
        <f>VLOOKUP(Final_manabou_kanji_select4[[#This Row],[Kanji no.]],Final_manabou_kanji[[Sr. no.]:[Meaning]],8,0)</f>
        <v>#N/A</v>
      </c>
      <c r="I235" s="3"/>
    </row>
    <row r="236" spans="2:9" ht="14.25" customHeight="1" x14ac:dyDescent="0.3">
      <c r="B236" s="36">
        <v>234</v>
      </c>
      <c r="C236" s="37" t="e">
        <f>VLOOKUP(Final_manabou_kanji_select4[[#This Row],[Sr no.]],Raw_data_N2_Kanji[[Marking_sr]:[Length]],4,0)</f>
        <v>#N/A</v>
      </c>
      <c r="D236" s="37" t="e">
        <f>VLOOKUP(Final_manabou_kanji_select4[[#This Row],[Kanji no.]],Final_manabou_kanji[[Sr. no.]:[Meaning]],3,0)</f>
        <v>#N/A</v>
      </c>
      <c r="E236" s="32" t="e">
        <f>VLOOKUP(Final_manabou_kanji_select4[[#This Row],[Kanji no.]],Final_manabou_kanji[[Sr. no.]:[Meaning]],4,0)</f>
        <v>#N/A</v>
      </c>
      <c r="F236" s="37" t="e">
        <f>VLOOKUP(Final_manabou_kanji_select4[[#This Row],[Kanji no.]],Final_manabou_kanji[[Sr. no.]:[Meaning]],5,0)</f>
        <v>#N/A</v>
      </c>
      <c r="G236" t="e">
        <f>VLOOKUP(Final_manabou_kanji_select4[[#This Row],[Kanji no.]],Final_manabou_kanji[[Sr. no.]:[Meaning]],7,0)</f>
        <v>#N/A</v>
      </c>
      <c r="H236" t="e">
        <f>VLOOKUP(Final_manabou_kanji_select4[[#This Row],[Kanji no.]],Final_manabou_kanji[[Sr. no.]:[Meaning]],8,0)</f>
        <v>#N/A</v>
      </c>
      <c r="I236" s="3"/>
    </row>
    <row r="237" spans="2:9" ht="14.25" customHeight="1" x14ac:dyDescent="0.3">
      <c r="B237" s="6">
        <v>235</v>
      </c>
      <c r="C237" s="37" t="e">
        <f>VLOOKUP(Final_manabou_kanji_select4[[#This Row],[Sr no.]],Raw_data_N2_Kanji[[Marking_sr]:[Length]],4,0)</f>
        <v>#N/A</v>
      </c>
      <c r="D237" s="37" t="e">
        <f>VLOOKUP(Final_manabou_kanji_select4[[#This Row],[Kanji no.]],Final_manabou_kanji[[Sr. no.]:[Meaning]],3,0)</f>
        <v>#N/A</v>
      </c>
      <c r="E237" s="32" t="e">
        <f>VLOOKUP(Final_manabou_kanji_select4[[#This Row],[Kanji no.]],Final_manabou_kanji[[Sr. no.]:[Meaning]],4,0)</f>
        <v>#N/A</v>
      </c>
      <c r="F237" s="37" t="e">
        <f>VLOOKUP(Final_manabou_kanji_select4[[#This Row],[Kanji no.]],Final_manabou_kanji[[Sr. no.]:[Meaning]],5,0)</f>
        <v>#N/A</v>
      </c>
      <c r="G237" t="e">
        <f>VLOOKUP(Final_manabou_kanji_select4[[#This Row],[Kanji no.]],Final_manabou_kanji[[Sr. no.]:[Meaning]],7,0)</f>
        <v>#N/A</v>
      </c>
      <c r="H237" t="e">
        <f>VLOOKUP(Final_manabou_kanji_select4[[#This Row],[Kanji no.]],Final_manabou_kanji[[Sr. no.]:[Meaning]],8,0)</f>
        <v>#N/A</v>
      </c>
      <c r="I237" s="3"/>
    </row>
    <row r="238" spans="2:9" ht="14.25" customHeight="1" x14ac:dyDescent="0.3">
      <c r="B238" s="36">
        <v>236</v>
      </c>
      <c r="C238" s="37" t="e">
        <f>VLOOKUP(Final_manabou_kanji_select4[[#This Row],[Sr no.]],Raw_data_N2_Kanji[[Marking_sr]:[Length]],4,0)</f>
        <v>#N/A</v>
      </c>
      <c r="D238" s="37" t="e">
        <f>VLOOKUP(Final_manabou_kanji_select4[[#This Row],[Kanji no.]],Final_manabou_kanji[[Sr. no.]:[Meaning]],3,0)</f>
        <v>#N/A</v>
      </c>
      <c r="E238" s="32" t="e">
        <f>VLOOKUP(Final_manabou_kanji_select4[[#This Row],[Kanji no.]],Final_manabou_kanji[[Sr. no.]:[Meaning]],4,0)</f>
        <v>#N/A</v>
      </c>
      <c r="F238" s="37" t="e">
        <f>VLOOKUP(Final_manabou_kanji_select4[[#This Row],[Kanji no.]],Final_manabou_kanji[[Sr. no.]:[Meaning]],5,0)</f>
        <v>#N/A</v>
      </c>
      <c r="G238" t="e">
        <f>VLOOKUP(Final_manabou_kanji_select4[[#This Row],[Kanji no.]],Final_manabou_kanji[[Sr. no.]:[Meaning]],7,0)</f>
        <v>#N/A</v>
      </c>
      <c r="H238" t="e">
        <f>VLOOKUP(Final_manabou_kanji_select4[[#This Row],[Kanji no.]],Final_manabou_kanji[[Sr. no.]:[Meaning]],8,0)</f>
        <v>#N/A</v>
      </c>
      <c r="I238" s="3"/>
    </row>
    <row r="239" spans="2:9" ht="14.25" customHeight="1" x14ac:dyDescent="0.3">
      <c r="B239" s="6">
        <v>237</v>
      </c>
      <c r="C239" s="37" t="e">
        <f>VLOOKUP(Final_manabou_kanji_select4[[#This Row],[Sr no.]],Raw_data_N2_Kanji[[Marking_sr]:[Length]],4,0)</f>
        <v>#N/A</v>
      </c>
      <c r="D239" s="37" t="e">
        <f>VLOOKUP(Final_manabou_kanji_select4[[#This Row],[Kanji no.]],Final_manabou_kanji[[Sr. no.]:[Meaning]],3,0)</f>
        <v>#N/A</v>
      </c>
      <c r="E239" s="32" t="e">
        <f>VLOOKUP(Final_manabou_kanji_select4[[#This Row],[Kanji no.]],Final_manabou_kanji[[Sr. no.]:[Meaning]],4,0)</f>
        <v>#N/A</v>
      </c>
      <c r="F239" s="37" t="e">
        <f>VLOOKUP(Final_manabou_kanji_select4[[#This Row],[Kanji no.]],Final_manabou_kanji[[Sr. no.]:[Meaning]],5,0)</f>
        <v>#N/A</v>
      </c>
      <c r="G239" t="e">
        <f>VLOOKUP(Final_manabou_kanji_select4[[#This Row],[Kanji no.]],Final_manabou_kanji[[Sr. no.]:[Meaning]],7,0)</f>
        <v>#N/A</v>
      </c>
      <c r="H239" t="e">
        <f>VLOOKUP(Final_manabou_kanji_select4[[#This Row],[Kanji no.]],Final_manabou_kanji[[Sr. no.]:[Meaning]],8,0)</f>
        <v>#N/A</v>
      </c>
      <c r="I239" s="3"/>
    </row>
    <row r="240" spans="2:9" ht="14.25" customHeight="1" x14ac:dyDescent="0.3">
      <c r="B240" s="36">
        <v>238</v>
      </c>
      <c r="C240" s="37" t="e">
        <f>VLOOKUP(Final_manabou_kanji_select4[[#This Row],[Sr no.]],Raw_data_N2_Kanji[[Marking_sr]:[Length]],4,0)</f>
        <v>#N/A</v>
      </c>
      <c r="D240" s="37" t="e">
        <f>VLOOKUP(Final_manabou_kanji_select4[[#This Row],[Kanji no.]],Final_manabou_kanji[[Sr. no.]:[Meaning]],3,0)</f>
        <v>#N/A</v>
      </c>
      <c r="E240" s="32" t="e">
        <f>VLOOKUP(Final_manabou_kanji_select4[[#This Row],[Kanji no.]],Final_manabou_kanji[[Sr. no.]:[Meaning]],4,0)</f>
        <v>#N/A</v>
      </c>
      <c r="F240" s="37" t="e">
        <f>VLOOKUP(Final_manabou_kanji_select4[[#This Row],[Kanji no.]],Final_manabou_kanji[[Sr. no.]:[Meaning]],5,0)</f>
        <v>#N/A</v>
      </c>
      <c r="G240" t="e">
        <f>VLOOKUP(Final_manabou_kanji_select4[[#This Row],[Kanji no.]],Final_manabou_kanji[[Sr. no.]:[Meaning]],7,0)</f>
        <v>#N/A</v>
      </c>
      <c r="H240" t="e">
        <f>VLOOKUP(Final_manabou_kanji_select4[[#This Row],[Kanji no.]],Final_manabou_kanji[[Sr. no.]:[Meaning]],8,0)</f>
        <v>#N/A</v>
      </c>
      <c r="I240" s="3"/>
    </row>
    <row r="241" spans="2:9" ht="14.25" customHeight="1" x14ac:dyDescent="0.3">
      <c r="B241" s="6">
        <v>239</v>
      </c>
      <c r="C241" s="37" t="e">
        <f>VLOOKUP(Final_manabou_kanji_select4[[#This Row],[Sr no.]],Raw_data_N2_Kanji[[Marking_sr]:[Length]],4,0)</f>
        <v>#N/A</v>
      </c>
      <c r="D241" s="37" t="e">
        <f>VLOOKUP(Final_manabou_kanji_select4[[#This Row],[Kanji no.]],Final_manabou_kanji[[Sr. no.]:[Meaning]],3,0)</f>
        <v>#N/A</v>
      </c>
      <c r="E241" s="32" t="e">
        <f>VLOOKUP(Final_manabou_kanji_select4[[#This Row],[Kanji no.]],Final_manabou_kanji[[Sr. no.]:[Meaning]],4,0)</f>
        <v>#N/A</v>
      </c>
      <c r="F241" s="37" t="e">
        <f>VLOOKUP(Final_manabou_kanji_select4[[#This Row],[Kanji no.]],Final_manabou_kanji[[Sr. no.]:[Meaning]],5,0)</f>
        <v>#N/A</v>
      </c>
      <c r="G241" t="e">
        <f>VLOOKUP(Final_manabou_kanji_select4[[#This Row],[Kanji no.]],Final_manabou_kanji[[Sr. no.]:[Meaning]],7,0)</f>
        <v>#N/A</v>
      </c>
      <c r="H241" t="e">
        <f>VLOOKUP(Final_manabou_kanji_select4[[#This Row],[Kanji no.]],Final_manabou_kanji[[Sr. no.]:[Meaning]],8,0)</f>
        <v>#N/A</v>
      </c>
      <c r="I241" s="3"/>
    </row>
    <row r="242" spans="2:9" ht="14.25" customHeight="1" x14ac:dyDescent="0.3">
      <c r="B242" s="36">
        <v>240</v>
      </c>
      <c r="C242" s="37" t="e">
        <f>VLOOKUP(Final_manabou_kanji_select4[[#This Row],[Sr no.]],Raw_data_N2_Kanji[[Marking_sr]:[Length]],4,0)</f>
        <v>#N/A</v>
      </c>
      <c r="D242" s="37" t="e">
        <f>VLOOKUP(Final_manabou_kanji_select4[[#This Row],[Kanji no.]],Final_manabou_kanji[[Sr. no.]:[Meaning]],3,0)</f>
        <v>#N/A</v>
      </c>
      <c r="E242" s="32" t="e">
        <f>VLOOKUP(Final_manabou_kanji_select4[[#This Row],[Kanji no.]],Final_manabou_kanji[[Sr. no.]:[Meaning]],4,0)</f>
        <v>#N/A</v>
      </c>
      <c r="F242" s="37" t="e">
        <f>VLOOKUP(Final_manabou_kanji_select4[[#This Row],[Kanji no.]],Final_manabou_kanji[[Sr. no.]:[Meaning]],5,0)</f>
        <v>#N/A</v>
      </c>
      <c r="G242" t="e">
        <f>VLOOKUP(Final_manabou_kanji_select4[[#This Row],[Kanji no.]],Final_manabou_kanji[[Sr. no.]:[Meaning]],7,0)</f>
        <v>#N/A</v>
      </c>
      <c r="H242" t="e">
        <f>VLOOKUP(Final_manabou_kanji_select4[[#This Row],[Kanji no.]],Final_manabou_kanji[[Sr. no.]:[Meaning]],8,0)</f>
        <v>#N/A</v>
      </c>
      <c r="I242" s="3"/>
    </row>
    <row r="243" spans="2:9" ht="14.25" customHeight="1" x14ac:dyDescent="0.3">
      <c r="B243" s="6">
        <v>241</v>
      </c>
      <c r="C243" s="37" t="e">
        <f>VLOOKUP(Final_manabou_kanji_select4[[#This Row],[Sr no.]],Raw_data_N2_Kanji[[Marking_sr]:[Length]],4,0)</f>
        <v>#N/A</v>
      </c>
      <c r="D243" s="37" t="e">
        <f>VLOOKUP(Final_manabou_kanji_select4[[#This Row],[Kanji no.]],Final_manabou_kanji[[Sr. no.]:[Meaning]],3,0)</f>
        <v>#N/A</v>
      </c>
      <c r="E243" s="32" t="e">
        <f>VLOOKUP(Final_manabou_kanji_select4[[#This Row],[Kanji no.]],Final_manabou_kanji[[Sr. no.]:[Meaning]],4,0)</f>
        <v>#N/A</v>
      </c>
      <c r="F243" s="37" t="e">
        <f>VLOOKUP(Final_manabou_kanji_select4[[#This Row],[Kanji no.]],Final_manabou_kanji[[Sr. no.]:[Meaning]],5,0)</f>
        <v>#N/A</v>
      </c>
      <c r="G243" t="e">
        <f>VLOOKUP(Final_manabou_kanji_select4[[#This Row],[Kanji no.]],Final_manabou_kanji[[Sr. no.]:[Meaning]],7,0)</f>
        <v>#N/A</v>
      </c>
      <c r="H243" t="e">
        <f>VLOOKUP(Final_manabou_kanji_select4[[#This Row],[Kanji no.]],Final_manabou_kanji[[Sr. no.]:[Meaning]],8,0)</f>
        <v>#N/A</v>
      </c>
      <c r="I243" s="3"/>
    </row>
    <row r="244" spans="2:9" ht="14.25" customHeight="1" x14ac:dyDescent="0.3">
      <c r="B244" s="36">
        <v>242</v>
      </c>
      <c r="C244" s="37" t="e">
        <f>VLOOKUP(Final_manabou_kanji_select4[[#This Row],[Sr no.]],Raw_data_N2_Kanji[[Marking_sr]:[Length]],4,0)</f>
        <v>#N/A</v>
      </c>
      <c r="D244" s="37" t="e">
        <f>VLOOKUP(Final_manabou_kanji_select4[[#This Row],[Kanji no.]],Final_manabou_kanji[[Sr. no.]:[Meaning]],3,0)</f>
        <v>#N/A</v>
      </c>
      <c r="E244" s="32" t="e">
        <f>VLOOKUP(Final_manabou_kanji_select4[[#This Row],[Kanji no.]],Final_manabou_kanji[[Sr. no.]:[Meaning]],4,0)</f>
        <v>#N/A</v>
      </c>
      <c r="F244" s="37" t="e">
        <f>VLOOKUP(Final_manabou_kanji_select4[[#This Row],[Kanji no.]],Final_manabou_kanji[[Sr. no.]:[Meaning]],5,0)</f>
        <v>#N/A</v>
      </c>
      <c r="G244" t="e">
        <f>VLOOKUP(Final_manabou_kanji_select4[[#This Row],[Kanji no.]],Final_manabou_kanji[[Sr. no.]:[Meaning]],7,0)</f>
        <v>#N/A</v>
      </c>
      <c r="H244" t="e">
        <f>VLOOKUP(Final_manabou_kanji_select4[[#This Row],[Kanji no.]],Final_manabou_kanji[[Sr. no.]:[Meaning]],8,0)</f>
        <v>#N/A</v>
      </c>
      <c r="I244" s="3"/>
    </row>
    <row r="245" spans="2:9" ht="14.25" customHeight="1" x14ac:dyDescent="0.3">
      <c r="B245" s="6">
        <v>243</v>
      </c>
      <c r="C245" s="37" t="e">
        <f>VLOOKUP(Final_manabou_kanji_select4[[#This Row],[Sr no.]],Raw_data_N2_Kanji[[Marking_sr]:[Length]],4,0)</f>
        <v>#N/A</v>
      </c>
      <c r="D245" s="37" t="e">
        <f>VLOOKUP(Final_manabou_kanji_select4[[#This Row],[Kanji no.]],Final_manabou_kanji[[Sr. no.]:[Meaning]],3,0)</f>
        <v>#N/A</v>
      </c>
      <c r="E245" s="32" t="e">
        <f>VLOOKUP(Final_manabou_kanji_select4[[#This Row],[Kanji no.]],Final_manabou_kanji[[Sr. no.]:[Meaning]],4,0)</f>
        <v>#N/A</v>
      </c>
      <c r="F245" s="37" t="e">
        <f>VLOOKUP(Final_manabou_kanji_select4[[#This Row],[Kanji no.]],Final_manabou_kanji[[Sr. no.]:[Meaning]],5,0)</f>
        <v>#N/A</v>
      </c>
      <c r="G245" t="e">
        <f>VLOOKUP(Final_manabou_kanji_select4[[#This Row],[Kanji no.]],Final_manabou_kanji[[Sr. no.]:[Meaning]],7,0)</f>
        <v>#N/A</v>
      </c>
      <c r="H245" t="e">
        <f>VLOOKUP(Final_manabou_kanji_select4[[#This Row],[Kanji no.]],Final_manabou_kanji[[Sr. no.]:[Meaning]],8,0)</f>
        <v>#N/A</v>
      </c>
      <c r="I245" s="3"/>
    </row>
    <row r="246" spans="2:9" ht="14.25" customHeight="1" x14ac:dyDescent="0.3">
      <c r="B246" s="36">
        <v>244</v>
      </c>
      <c r="C246" s="37" t="e">
        <f>VLOOKUP(Final_manabou_kanji_select4[[#This Row],[Sr no.]],Raw_data_N2_Kanji[[Marking_sr]:[Length]],4,0)</f>
        <v>#N/A</v>
      </c>
      <c r="D246" s="37" t="e">
        <f>VLOOKUP(Final_manabou_kanji_select4[[#This Row],[Kanji no.]],Final_manabou_kanji[[Sr. no.]:[Meaning]],3,0)</f>
        <v>#N/A</v>
      </c>
      <c r="E246" s="32" t="e">
        <f>VLOOKUP(Final_manabou_kanji_select4[[#This Row],[Kanji no.]],Final_manabou_kanji[[Sr. no.]:[Meaning]],4,0)</f>
        <v>#N/A</v>
      </c>
      <c r="F246" s="37" t="e">
        <f>VLOOKUP(Final_manabou_kanji_select4[[#This Row],[Kanji no.]],Final_manabou_kanji[[Sr. no.]:[Meaning]],5,0)</f>
        <v>#N/A</v>
      </c>
      <c r="G246" t="e">
        <f>VLOOKUP(Final_manabou_kanji_select4[[#This Row],[Kanji no.]],Final_manabou_kanji[[Sr. no.]:[Meaning]],7,0)</f>
        <v>#N/A</v>
      </c>
      <c r="H246" t="e">
        <f>VLOOKUP(Final_manabou_kanji_select4[[#This Row],[Kanji no.]],Final_manabou_kanji[[Sr. no.]:[Meaning]],8,0)</f>
        <v>#N/A</v>
      </c>
      <c r="I246" s="3"/>
    </row>
    <row r="247" spans="2:9" ht="14.25" customHeight="1" x14ac:dyDescent="0.3">
      <c r="B247" s="6">
        <v>245</v>
      </c>
      <c r="C247" s="37" t="e">
        <f>VLOOKUP(Final_manabou_kanji_select4[[#This Row],[Sr no.]],Raw_data_N2_Kanji[[Marking_sr]:[Length]],4,0)</f>
        <v>#N/A</v>
      </c>
      <c r="D247" s="37" t="e">
        <f>VLOOKUP(Final_manabou_kanji_select4[[#This Row],[Kanji no.]],Final_manabou_kanji[[Sr. no.]:[Meaning]],3,0)</f>
        <v>#N/A</v>
      </c>
      <c r="E247" s="32" t="e">
        <f>VLOOKUP(Final_manabou_kanji_select4[[#This Row],[Kanji no.]],Final_manabou_kanji[[Sr. no.]:[Meaning]],4,0)</f>
        <v>#N/A</v>
      </c>
      <c r="F247" s="37" t="e">
        <f>VLOOKUP(Final_manabou_kanji_select4[[#This Row],[Kanji no.]],Final_manabou_kanji[[Sr. no.]:[Meaning]],5,0)</f>
        <v>#N/A</v>
      </c>
      <c r="G247" t="e">
        <f>VLOOKUP(Final_manabou_kanji_select4[[#This Row],[Kanji no.]],Final_manabou_kanji[[Sr. no.]:[Meaning]],7,0)</f>
        <v>#N/A</v>
      </c>
      <c r="H247" t="e">
        <f>VLOOKUP(Final_manabou_kanji_select4[[#This Row],[Kanji no.]],Final_manabou_kanji[[Sr. no.]:[Meaning]],8,0)</f>
        <v>#N/A</v>
      </c>
      <c r="I247" s="3"/>
    </row>
    <row r="248" spans="2:9" ht="14.25" customHeight="1" x14ac:dyDescent="0.3">
      <c r="B248" s="36">
        <v>246</v>
      </c>
      <c r="C248" s="37" t="e">
        <f>VLOOKUP(Final_manabou_kanji_select4[[#This Row],[Sr no.]],Raw_data_N2_Kanji[[Marking_sr]:[Length]],4,0)</f>
        <v>#N/A</v>
      </c>
      <c r="D248" s="37" t="e">
        <f>VLOOKUP(Final_manabou_kanji_select4[[#This Row],[Kanji no.]],Final_manabou_kanji[[Sr. no.]:[Meaning]],3,0)</f>
        <v>#N/A</v>
      </c>
      <c r="E248" s="32" t="e">
        <f>VLOOKUP(Final_manabou_kanji_select4[[#This Row],[Kanji no.]],Final_manabou_kanji[[Sr. no.]:[Meaning]],4,0)</f>
        <v>#N/A</v>
      </c>
      <c r="F248" s="37" t="e">
        <f>VLOOKUP(Final_manabou_kanji_select4[[#This Row],[Kanji no.]],Final_manabou_kanji[[Sr. no.]:[Meaning]],5,0)</f>
        <v>#N/A</v>
      </c>
      <c r="G248" t="e">
        <f>VLOOKUP(Final_manabou_kanji_select4[[#This Row],[Kanji no.]],Final_manabou_kanji[[Sr. no.]:[Meaning]],7,0)</f>
        <v>#N/A</v>
      </c>
      <c r="H248" t="e">
        <f>VLOOKUP(Final_manabou_kanji_select4[[#This Row],[Kanji no.]],Final_manabou_kanji[[Sr. no.]:[Meaning]],8,0)</f>
        <v>#N/A</v>
      </c>
      <c r="I248" s="3"/>
    </row>
    <row r="249" spans="2:9" ht="14.25" customHeight="1" x14ac:dyDescent="0.3">
      <c r="B249" s="6">
        <v>247</v>
      </c>
      <c r="C249" s="37" t="e">
        <f>VLOOKUP(Final_manabou_kanji_select4[[#This Row],[Sr no.]],Raw_data_N2_Kanji[[Marking_sr]:[Length]],4,0)</f>
        <v>#N/A</v>
      </c>
      <c r="D249" s="37" t="e">
        <f>VLOOKUP(Final_manabou_kanji_select4[[#This Row],[Kanji no.]],Final_manabou_kanji[[Sr. no.]:[Meaning]],3,0)</f>
        <v>#N/A</v>
      </c>
      <c r="E249" s="32" t="e">
        <f>VLOOKUP(Final_manabou_kanji_select4[[#This Row],[Kanji no.]],Final_manabou_kanji[[Sr. no.]:[Meaning]],4,0)</f>
        <v>#N/A</v>
      </c>
      <c r="F249" s="37" t="e">
        <f>VLOOKUP(Final_manabou_kanji_select4[[#This Row],[Kanji no.]],Final_manabou_kanji[[Sr. no.]:[Meaning]],5,0)</f>
        <v>#N/A</v>
      </c>
      <c r="G249" t="e">
        <f>VLOOKUP(Final_manabou_kanji_select4[[#This Row],[Kanji no.]],Final_manabou_kanji[[Sr. no.]:[Meaning]],7,0)</f>
        <v>#N/A</v>
      </c>
      <c r="H249" t="e">
        <f>VLOOKUP(Final_manabou_kanji_select4[[#This Row],[Kanji no.]],Final_manabou_kanji[[Sr. no.]:[Meaning]],8,0)</f>
        <v>#N/A</v>
      </c>
      <c r="I249" s="3"/>
    </row>
    <row r="250" spans="2:9" ht="14.25" customHeight="1" x14ac:dyDescent="0.3">
      <c r="B250" s="36">
        <v>248</v>
      </c>
      <c r="C250" s="37" t="e">
        <f>VLOOKUP(Final_manabou_kanji_select4[[#This Row],[Sr no.]],Raw_data_N2_Kanji[[Marking_sr]:[Length]],4,0)</f>
        <v>#N/A</v>
      </c>
      <c r="D250" s="37" t="e">
        <f>VLOOKUP(Final_manabou_kanji_select4[[#This Row],[Kanji no.]],Final_manabou_kanji[[Sr. no.]:[Meaning]],3,0)</f>
        <v>#N/A</v>
      </c>
      <c r="E250" s="32" t="e">
        <f>VLOOKUP(Final_manabou_kanji_select4[[#This Row],[Kanji no.]],Final_manabou_kanji[[Sr. no.]:[Meaning]],4,0)</f>
        <v>#N/A</v>
      </c>
      <c r="F250" s="37" t="e">
        <f>VLOOKUP(Final_manabou_kanji_select4[[#This Row],[Kanji no.]],Final_manabou_kanji[[Sr. no.]:[Meaning]],5,0)</f>
        <v>#N/A</v>
      </c>
      <c r="G250" t="e">
        <f>VLOOKUP(Final_manabou_kanji_select4[[#This Row],[Kanji no.]],Final_manabou_kanji[[Sr. no.]:[Meaning]],7,0)</f>
        <v>#N/A</v>
      </c>
      <c r="H250" t="e">
        <f>VLOOKUP(Final_manabou_kanji_select4[[#This Row],[Kanji no.]],Final_manabou_kanji[[Sr. no.]:[Meaning]],8,0)</f>
        <v>#N/A</v>
      </c>
      <c r="I250" s="3"/>
    </row>
    <row r="251" spans="2:9" ht="14.25" customHeight="1" x14ac:dyDescent="0.3">
      <c r="B251" s="6">
        <v>249</v>
      </c>
      <c r="C251" s="37" t="e">
        <f>VLOOKUP(Final_manabou_kanji_select4[[#This Row],[Sr no.]],Raw_data_N2_Kanji[[Marking_sr]:[Length]],4,0)</f>
        <v>#N/A</v>
      </c>
      <c r="D251" s="37" t="e">
        <f>VLOOKUP(Final_manabou_kanji_select4[[#This Row],[Kanji no.]],Final_manabou_kanji[[Sr. no.]:[Meaning]],3,0)</f>
        <v>#N/A</v>
      </c>
      <c r="E251" s="32" t="e">
        <f>VLOOKUP(Final_manabou_kanji_select4[[#This Row],[Kanji no.]],Final_manabou_kanji[[Sr. no.]:[Meaning]],4,0)</f>
        <v>#N/A</v>
      </c>
      <c r="F251" s="37" t="e">
        <f>VLOOKUP(Final_manabou_kanji_select4[[#This Row],[Kanji no.]],Final_manabou_kanji[[Sr. no.]:[Meaning]],5,0)</f>
        <v>#N/A</v>
      </c>
      <c r="G251" t="e">
        <f>VLOOKUP(Final_manabou_kanji_select4[[#This Row],[Kanji no.]],Final_manabou_kanji[[Sr. no.]:[Meaning]],7,0)</f>
        <v>#N/A</v>
      </c>
      <c r="H251" t="e">
        <f>VLOOKUP(Final_manabou_kanji_select4[[#This Row],[Kanji no.]],Final_manabou_kanji[[Sr. no.]:[Meaning]],8,0)</f>
        <v>#N/A</v>
      </c>
      <c r="I251" s="3"/>
    </row>
    <row r="252" spans="2:9" ht="14.25" customHeight="1" x14ac:dyDescent="0.3">
      <c r="B252" s="36">
        <v>250</v>
      </c>
      <c r="C252" s="37" t="e">
        <f>VLOOKUP(Final_manabou_kanji_select4[[#This Row],[Sr no.]],Raw_data_N2_Kanji[[Marking_sr]:[Length]],4,0)</f>
        <v>#N/A</v>
      </c>
      <c r="D252" s="37" t="e">
        <f>VLOOKUP(Final_manabou_kanji_select4[[#This Row],[Kanji no.]],Final_manabou_kanji[[Sr. no.]:[Meaning]],3,0)</f>
        <v>#N/A</v>
      </c>
      <c r="E252" s="32" t="e">
        <f>VLOOKUP(Final_manabou_kanji_select4[[#This Row],[Kanji no.]],Final_manabou_kanji[[Sr. no.]:[Meaning]],4,0)</f>
        <v>#N/A</v>
      </c>
      <c r="F252" s="37" t="e">
        <f>VLOOKUP(Final_manabou_kanji_select4[[#This Row],[Kanji no.]],Final_manabou_kanji[[Sr. no.]:[Meaning]],5,0)</f>
        <v>#N/A</v>
      </c>
      <c r="G252" t="e">
        <f>VLOOKUP(Final_manabou_kanji_select4[[#This Row],[Kanji no.]],Final_manabou_kanji[[Sr. no.]:[Meaning]],7,0)</f>
        <v>#N/A</v>
      </c>
      <c r="H252" t="e">
        <f>VLOOKUP(Final_manabou_kanji_select4[[#This Row],[Kanji no.]],Final_manabou_kanji[[Sr. no.]:[Meaning]],8,0)</f>
        <v>#N/A</v>
      </c>
      <c r="I252" s="3"/>
    </row>
    <row r="253" spans="2:9" ht="14.25" customHeight="1" x14ac:dyDescent="0.3">
      <c r="B253" s="6">
        <v>251</v>
      </c>
      <c r="C253" s="37" t="e">
        <f>VLOOKUP(Final_manabou_kanji_select4[[#This Row],[Sr no.]],Raw_data_N2_Kanji[[Marking_sr]:[Length]],4,0)</f>
        <v>#N/A</v>
      </c>
      <c r="D253" s="37" t="e">
        <f>VLOOKUP(Final_manabou_kanji_select4[[#This Row],[Kanji no.]],Final_manabou_kanji[[Sr. no.]:[Meaning]],3,0)</f>
        <v>#N/A</v>
      </c>
      <c r="E253" s="32" t="e">
        <f>VLOOKUP(Final_manabou_kanji_select4[[#This Row],[Kanji no.]],Final_manabou_kanji[[Sr. no.]:[Meaning]],4,0)</f>
        <v>#N/A</v>
      </c>
      <c r="F253" s="37" t="e">
        <f>VLOOKUP(Final_manabou_kanji_select4[[#This Row],[Kanji no.]],Final_manabou_kanji[[Sr. no.]:[Meaning]],5,0)</f>
        <v>#N/A</v>
      </c>
      <c r="G253" t="e">
        <f>VLOOKUP(Final_manabou_kanji_select4[[#This Row],[Kanji no.]],Final_manabou_kanji[[Sr. no.]:[Meaning]],7,0)</f>
        <v>#N/A</v>
      </c>
      <c r="H253" t="e">
        <f>VLOOKUP(Final_manabou_kanji_select4[[#This Row],[Kanji no.]],Final_manabou_kanji[[Sr. no.]:[Meaning]],8,0)</f>
        <v>#N/A</v>
      </c>
      <c r="I253" s="3"/>
    </row>
    <row r="254" spans="2:9" ht="14.25" customHeight="1" x14ac:dyDescent="0.3">
      <c r="B254" s="36">
        <v>252</v>
      </c>
      <c r="C254" s="37" t="e">
        <f>VLOOKUP(Final_manabou_kanji_select4[[#This Row],[Sr no.]],Raw_data_N2_Kanji[[Marking_sr]:[Length]],4,0)</f>
        <v>#N/A</v>
      </c>
      <c r="D254" s="37" t="e">
        <f>VLOOKUP(Final_manabou_kanji_select4[[#This Row],[Kanji no.]],Final_manabou_kanji[[Sr. no.]:[Meaning]],3,0)</f>
        <v>#N/A</v>
      </c>
      <c r="E254" s="32" t="e">
        <f>VLOOKUP(Final_manabou_kanji_select4[[#This Row],[Kanji no.]],Final_manabou_kanji[[Sr. no.]:[Meaning]],4,0)</f>
        <v>#N/A</v>
      </c>
      <c r="F254" s="37" t="e">
        <f>VLOOKUP(Final_manabou_kanji_select4[[#This Row],[Kanji no.]],Final_manabou_kanji[[Sr. no.]:[Meaning]],5,0)</f>
        <v>#N/A</v>
      </c>
      <c r="G254" t="e">
        <f>VLOOKUP(Final_manabou_kanji_select4[[#This Row],[Kanji no.]],Final_manabou_kanji[[Sr. no.]:[Meaning]],7,0)</f>
        <v>#N/A</v>
      </c>
      <c r="H254" t="e">
        <f>VLOOKUP(Final_manabou_kanji_select4[[#This Row],[Kanji no.]],Final_manabou_kanji[[Sr. no.]:[Meaning]],8,0)</f>
        <v>#N/A</v>
      </c>
      <c r="I254" s="3"/>
    </row>
    <row r="255" spans="2:9" ht="14.25" customHeight="1" x14ac:dyDescent="0.3">
      <c r="B255" s="6">
        <v>253</v>
      </c>
      <c r="C255" s="37" t="e">
        <f>VLOOKUP(Final_manabou_kanji_select4[[#This Row],[Sr no.]],Raw_data_N2_Kanji[[Marking_sr]:[Length]],4,0)</f>
        <v>#N/A</v>
      </c>
      <c r="D255" s="37" t="e">
        <f>VLOOKUP(Final_manabou_kanji_select4[[#This Row],[Kanji no.]],Final_manabou_kanji[[Sr. no.]:[Meaning]],3,0)</f>
        <v>#N/A</v>
      </c>
      <c r="E255" s="32" t="e">
        <f>VLOOKUP(Final_manabou_kanji_select4[[#This Row],[Kanji no.]],Final_manabou_kanji[[Sr. no.]:[Meaning]],4,0)</f>
        <v>#N/A</v>
      </c>
      <c r="F255" s="37" t="e">
        <f>VLOOKUP(Final_manabou_kanji_select4[[#This Row],[Kanji no.]],Final_manabou_kanji[[Sr. no.]:[Meaning]],5,0)</f>
        <v>#N/A</v>
      </c>
      <c r="G255" t="e">
        <f>VLOOKUP(Final_manabou_kanji_select4[[#This Row],[Kanji no.]],Final_manabou_kanji[[Sr. no.]:[Meaning]],7,0)</f>
        <v>#N/A</v>
      </c>
      <c r="H255" t="e">
        <f>VLOOKUP(Final_manabou_kanji_select4[[#This Row],[Kanji no.]],Final_manabou_kanji[[Sr. no.]:[Meaning]],8,0)</f>
        <v>#N/A</v>
      </c>
      <c r="I255" s="3"/>
    </row>
    <row r="256" spans="2:9" ht="14.25" customHeight="1" x14ac:dyDescent="0.3">
      <c r="B256" s="36">
        <v>254</v>
      </c>
      <c r="C256" s="37" t="e">
        <f>VLOOKUP(Final_manabou_kanji_select4[[#This Row],[Sr no.]],Raw_data_N2_Kanji[[Marking_sr]:[Length]],4,0)</f>
        <v>#N/A</v>
      </c>
      <c r="D256" s="37" t="e">
        <f>VLOOKUP(Final_manabou_kanji_select4[[#This Row],[Kanji no.]],Final_manabou_kanji[[Sr. no.]:[Meaning]],3,0)</f>
        <v>#N/A</v>
      </c>
      <c r="E256" s="32" t="e">
        <f>VLOOKUP(Final_manabou_kanji_select4[[#This Row],[Kanji no.]],Final_manabou_kanji[[Sr. no.]:[Meaning]],4,0)</f>
        <v>#N/A</v>
      </c>
      <c r="F256" s="37" t="e">
        <f>VLOOKUP(Final_manabou_kanji_select4[[#This Row],[Kanji no.]],Final_manabou_kanji[[Sr. no.]:[Meaning]],5,0)</f>
        <v>#N/A</v>
      </c>
      <c r="G256" t="e">
        <f>VLOOKUP(Final_manabou_kanji_select4[[#This Row],[Kanji no.]],Final_manabou_kanji[[Sr. no.]:[Meaning]],7,0)</f>
        <v>#N/A</v>
      </c>
      <c r="H256" t="e">
        <f>VLOOKUP(Final_manabou_kanji_select4[[#This Row],[Kanji no.]],Final_manabou_kanji[[Sr. no.]:[Meaning]],8,0)</f>
        <v>#N/A</v>
      </c>
      <c r="I256" s="3"/>
    </row>
    <row r="257" spans="2:9" ht="14.25" customHeight="1" x14ac:dyDescent="0.3">
      <c r="B257" s="6">
        <v>255</v>
      </c>
      <c r="C257" s="37" t="e">
        <f>VLOOKUP(Final_manabou_kanji_select4[[#This Row],[Sr no.]],Raw_data_N2_Kanji[[Marking_sr]:[Length]],4,0)</f>
        <v>#N/A</v>
      </c>
      <c r="D257" s="37" t="e">
        <f>VLOOKUP(Final_manabou_kanji_select4[[#This Row],[Kanji no.]],Final_manabou_kanji[[Sr. no.]:[Meaning]],3,0)</f>
        <v>#N/A</v>
      </c>
      <c r="E257" s="32" t="e">
        <f>VLOOKUP(Final_manabou_kanji_select4[[#This Row],[Kanji no.]],Final_manabou_kanji[[Sr. no.]:[Meaning]],4,0)</f>
        <v>#N/A</v>
      </c>
      <c r="F257" s="37" t="e">
        <f>VLOOKUP(Final_manabou_kanji_select4[[#This Row],[Kanji no.]],Final_manabou_kanji[[Sr. no.]:[Meaning]],5,0)</f>
        <v>#N/A</v>
      </c>
      <c r="G257" t="e">
        <f>VLOOKUP(Final_manabou_kanji_select4[[#This Row],[Kanji no.]],Final_manabou_kanji[[Sr. no.]:[Meaning]],7,0)</f>
        <v>#N/A</v>
      </c>
      <c r="H257" t="e">
        <f>VLOOKUP(Final_manabou_kanji_select4[[#This Row],[Kanji no.]],Final_manabou_kanji[[Sr. no.]:[Meaning]],8,0)</f>
        <v>#N/A</v>
      </c>
      <c r="I257" s="3"/>
    </row>
    <row r="258" spans="2:9" ht="14.25" customHeight="1" x14ac:dyDescent="0.3">
      <c r="B258" s="36">
        <v>256</v>
      </c>
      <c r="C258" s="37" t="e">
        <f>VLOOKUP(Final_manabou_kanji_select4[[#This Row],[Sr no.]],Raw_data_N2_Kanji[[Marking_sr]:[Length]],4,0)</f>
        <v>#N/A</v>
      </c>
      <c r="D258" s="37" t="e">
        <f>VLOOKUP(Final_manabou_kanji_select4[[#This Row],[Kanji no.]],Final_manabou_kanji[[Sr. no.]:[Meaning]],3,0)</f>
        <v>#N/A</v>
      </c>
      <c r="E258" s="32" t="e">
        <f>VLOOKUP(Final_manabou_kanji_select4[[#This Row],[Kanji no.]],Final_manabou_kanji[[Sr. no.]:[Meaning]],4,0)</f>
        <v>#N/A</v>
      </c>
      <c r="F258" s="37" t="e">
        <f>VLOOKUP(Final_manabou_kanji_select4[[#This Row],[Kanji no.]],Final_manabou_kanji[[Sr. no.]:[Meaning]],5,0)</f>
        <v>#N/A</v>
      </c>
      <c r="G258" t="e">
        <f>VLOOKUP(Final_manabou_kanji_select4[[#This Row],[Kanji no.]],Final_manabou_kanji[[Sr. no.]:[Meaning]],7,0)</f>
        <v>#N/A</v>
      </c>
      <c r="H258" t="e">
        <f>VLOOKUP(Final_manabou_kanji_select4[[#This Row],[Kanji no.]],Final_manabou_kanji[[Sr. no.]:[Meaning]],8,0)</f>
        <v>#N/A</v>
      </c>
      <c r="I258" s="3"/>
    </row>
    <row r="259" spans="2:9" ht="14.25" customHeight="1" x14ac:dyDescent="0.3">
      <c r="B259" s="6">
        <v>257</v>
      </c>
      <c r="C259" s="37" t="e">
        <f>VLOOKUP(Final_manabou_kanji_select4[[#This Row],[Sr no.]],Raw_data_N2_Kanji[[Marking_sr]:[Length]],4,0)</f>
        <v>#N/A</v>
      </c>
      <c r="D259" s="37" t="e">
        <f>VLOOKUP(Final_manabou_kanji_select4[[#This Row],[Kanji no.]],Final_manabou_kanji[[Sr. no.]:[Meaning]],3,0)</f>
        <v>#N/A</v>
      </c>
      <c r="E259" s="32" t="e">
        <f>VLOOKUP(Final_manabou_kanji_select4[[#This Row],[Kanji no.]],Final_manabou_kanji[[Sr. no.]:[Meaning]],4,0)</f>
        <v>#N/A</v>
      </c>
      <c r="F259" s="37" t="e">
        <f>VLOOKUP(Final_manabou_kanji_select4[[#This Row],[Kanji no.]],Final_manabou_kanji[[Sr. no.]:[Meaning]],5,0)</f>
        <v>#N/A</v>
      </c>
      <c r="G259" t="e">
        <f>VLOOKUP(Final_manabou_kanji_select4[[#This Row],[Kanji no.]],Final_manabou_kanji[[Sr. no.]:[Meaning]],7,0)</f>
        <v>#N/A</v>
      </c>
      <c r="H259" t="e">
        <f>VLOOKUP(Final_manabou_kanji_select4[[#This Row],[Kanji no.]],Final_manabou_kanji[[Sr. no.]:[Meaning]],8,0)</f>
        <v>#N/A</v>
      </c>
      <c r="I259" s="3"/>
    </row>
    <row r="260" spans="2:9" ht="14.25" customHeight="1" x14ac:dyDescent="0.3">
      <c r="B260" s="36">
        <v>258</v>
      </c>
      <c r="C260" s="37" t="e">
        <f>VLOOKUP(Final_manabou_kanji_select4[[#This Row],[Sr no.]],Raw_data_N2_Kanji[[Marking_sr]:[Length]],4,0)</f>
        <v>#N/A</v>
      </c>
      <c r="D260" s="37" t="e">
        <f>VLOOKUP(Final_manabou_kanji_select4[[#This Row],[Kanji no.]],Final_manabou_kanji[[Sr. no.]:[Meaning]],3,0)</f>
        <v>#N/A</v>
      </c>
      <c r="E260" s="32" t="e">
        <f>VLOOKUP(Final_manabou_kanji_select4[[#This Row],[Kanji no.]],Final_manabou_kanji[[Sr. no.]:[Meaning]],4,0)</f>
        <v>#N/A</v>
      </c>
      <c r="F260" s="37" t="e">
        <f>VLOOKUP(Final_manabou_kanji_select4[[#This Row],[Kanji no.]],Final_manabou_kanji[[Sr. no.]:[Meaning]],5,0)</f>
        <v>#N/A</v>
      </c>
      <c r="G260" t="e">
        <f>VLOOKUP(Final_manabou_kanji_select4[[#This Row],[Kanji no.]],Final_manabou_kanji[[Sr. no.]:[Meaning]],7,0)</f>
        <v>#N/A</v>
      </c>
      <c r="H260" t="e">
        <f>VLOOKUP(Final_manabou_kanji_select4[[#This Row],[Kanji no.]],Final_manabou_kanji[[Sr. no.]:[Meaning]],8,0)</f>
        <v>#N/A</v>
      </c>
      <c r="I260" s="3"/>
    </row>
    <row r="261" spans="2:9" ht="14.25" customHeight="1" x14ac:dyDescent="0.3">
      <c r="B261" s="6">
        <v>259</v>
      </c>
      <c r="C261" s="37" t="e">
        <f>VLOOKUP(Final_manabou_kanji_select4[[#This Row],[Sr no.]],Raw_data_N2_Kanji[[Marking_sr]:[Length]],4,0)</f>
        <v>#N/A</v>
      </c>
      <c r="D261" s="37" t="e">
        <f>VLOOKUP(Final_manabou_kanji_select4[[#This Row],[Kanji no.]],Final_manabou_kanji[[Sr. no.]:[Meaning]],3,0)</f>
        <v>#N/A</v>
      </c>
      <c r="E261" s="32" t="e">
        <f>VLOOKUP(Final_manabou_kanji_select4[[#This Row],[Kanji no.]],Final_manabou_kanji[[Sr. no.]:[Meaning]],4,0)</f>
        <v>#N/A</v>
      </c>
      <c r="F261" s="37" t="e">
        <f>VLOOKUP(Final_manabou_kanji_select4[[#This Row],[Kanji no.]],Final_manabou_kanji[[Sr. no.]:[Meaning]],5,0)</f>
        <v>#N/A</v>
      </c>
      <c r="G261" t="e">
        <f>VLOOKUP(Final_manabou_kanji_select4[[#This Row],[Kanji no.]],Final_manabou_kanji[[Sr. no.]:[Meaning]],7,0)</f>
        <v>#N/A</v>
      </c>
      <c r="H261" t="e">
        <f>VLOOKUP(Final_manabou_kanji_select4[[#This Row],[Kanji no.]],Final_manabou_kanji[[Sr. no.]:[Meaning]],8,0)</f>
        <v>#N/A</v>
      </c>
      <c r="I261" s="3"/>
    </row>
    <row r="262" spans="2:9" ht="14.25" customHeight="1" x14ac:dyDescent="0.3">
      <c r="B262" s="36">
        <v>260</v>
      </c>
      <c r="C262" s="37" t="e">
        <f>VLOOKUP(Final_manabou_kanji_select4[[#This Row],[Sr no.]],Raw_data_N2_Kanji[[Marking_sr]:[Length]],4,0)</f>
        <v>#N/A</v>
      </c>
      <c r="D262" s="37" t="e">
        <f>VLOOKUP(Final_manabou_kanji_select4[[#This Row],[Kanji no.]],Final_manabou_kanji[[Sr. no.]:[Meaning]],3,0)</f>
        <v>#N/A</v>
      </c>
      <c r="E262" s="32" t="e">
        <f>VLOOKUP(Final_manabou_kanji_select4[[#This Row],[Kanji no.]],Final_manabou_kanji[[Sr. no.]:[Meaning]],4,0)</f>
        <v>#N/A</v>
      </c>
      <c r="F262" s="37" t="e">
        <f>VLOOKUP(Final_manabou_kanji_select4[[#This Row],[Kanji no.]],Final_manabou_kanji[[Sr. no.]:[Meaning]],5,0)</f>
        <v>#N/A</v>
      </c>
      <c r="G262" t="e">
        <f>VLOOKUP(Final_manabou_kanji_select4[[#This Row],[Kanji no.]],Final_manabou_kanji[[Sr. no.]:[Meaning]],7,0)</f>
        <v>#N/A</v>
      </c>
      <c r="H262" t="e">
        <f>VLOOKUP(Final_manabou_kanji_select4[[#This Row],[Kanji no.]],Final_manabou_kanji[[Sr. no.]:[Meaning]],8,0)</f>
        <v>#N/A</v>
      </c>
      <c r="I262" s="3"/>
    </row>
    <row r="263" spans="2:9" ht="14.25" customHeight="1" x14ac:dyDescent="0.3">
      <c r="B263" s="6">
        <v>261</v>
      </c>
      <c r="C263" s="37" t="e">
        <f>VLOOKUP(Final_manabou_kanji_select4[[#This Row],[Sr no.]],Raw_data_N2_Kanji[[Marking_sr]:[Length]],4,0)</f>
        <v>#N/A</v>
      </c>
      <c r="D263" s="37" t="e">
        <f>VLOOKUP(Final_manabou_kanji_select4[[#This Row],[Kanji no.]],Final_manabou_kanji[[Sr. no.]:[Meaning]],3,0)</f>
        <v>#N/A</v>
      </c>
      <c r="E263" s="32" t="e">
        <f>VLOOKUP(Final_manabou_kanji_select4[[#This Row],[Kanji no.]],Final_manabou_kanji[[Sr. no.]:[Meaning]],4,0)</f>
        <v>#N/A</v>
      </c>
      <c r="F263" s="37" t="e">
        <f>VLOOKUP(Final_manabou_kanji_select4[[#This Row],[Kanji no.]],Final_manabou_kanji[[Sr. no.]:[Meaning]],5,0)</f>
        <v>#N/A</v>
      </c>
      <c r="G263" t="e">
        <f>VLOOKUP(Final_manabou_kanji_select4[[#This Row],[Kanji no.]],Final_manabou_kanji[[Sr. no.]:[Meaning]],7,0)</f>
        <v>#N/A</v>
      </c>
      <c r="H263" t="e">
        <f>VLOOKUP(Final_manabou_kanji_select4[[#This Row],[Kanji no.]],Final_manabou_kanji[[Sr. no.]:[Meaning]],8,0)</f>
        <v>#N/A</v>
      </c>
      <c r="I263" s="3"/>
    </row>
    <row r="264" spans="2:9" ht="14.25" customHeight="1" x14ac:dyDescent="0.3">
      <c r="B264" s="36">
        <v>262</v>
      </c>
      <c r="C264" s="37" t="e">
        <f>VLOOKUP(Final_manabou_kanji_select4[[#This Row],[Sr no.]],Raw_data_N2_Kanji[[Marking_sr]:[Length]],4,0)</f>
        <v>#N/A</v>
      </c>
      <c r="D264" s="37" t="e">
        <f>VLOOKUP(Final_manabou_kanji_select4[[#This Row],[Kanji no.]],Final_manabou_kanji[[Sr. no.]:[Meaning]],3,0)</f>
        <v>#N/A</v>
      </c>
      <c r="E264" s="32" t="e">
        <f>VLOOKUP(Final_manabou_kanji_select4[[#This Row],[Kanji no.]],Final_manabou_kanji[[Sr. no.]:[Meaning]],4,0)</f>
        <v>#N/A</v>
      </c>
      <c r="F264" s="37" t="e">
        <f>VLOOKUP(Final_manabou_kanji_select4[[#This Row],[Kanji no.]],Final_manabou_kanji[[Sr. no.]:[Meaning]],5,0)</f>
        <v>#N/A</v>
      </c>
      <c r="G264" t="e">
        <f>VLOOKUP(Final_manabou_kanji_select4[[#This Row],[Kanji no.]],Final_manabou_kanji[[Sr. no.]:[Meaning]],7,0)</f>
        <v>#N/A</v>
      </c>
      <c r="H264" t="e">
        <f>VLOOKUP(Final_manabou_kanji_select4[[#This Row],[Kanji no.]],Final_manabou_kanji[[Sr. no.]:[Meaning]],8,0)</f>
        <v>#N/A</v>
      </c>
      <c r="I264" s="3"/>
    </row>
    <row r="265" spans="2:9" ht="14.25" customHeight="1" x14ac:dyDescent="0.3">
      <c r="B265" s="6">
        <v>263</v>
      </c>
      <c r="C265" s="37" t="e">
        <f>VLOOKUP(Final_manabou_kanji_select4[[#This Row],[Sr no.]],Raw_data_N2_Kanji[[Marking_sr]:[Length]],4,0)</f>
        <v>#N/A</v>
      </c>
      <c r="D265" s="37" t="e">
        <f>VLOOKUP(Final_manabou_kanji_select4[[#This Row],[Kanji no.]],Final_manabou_kanji[[Sr. no.]:[Meaning]],3,0)</f>
        <v>#N/A</v>
      </c>
      <c r="E265" s="32" t="e">
        <f>VLOOKUP(Final_manabou_kanji_select4[[#This Row],[Kanji no.]],Final_manabou_kanji[[Sr. no.]:[Meaning]],4,0)</f>
        <v>#N/A</v>
      </c>
      <c r="F265" s="37" t="e">
        <f>VLOOKUP(Final_manabou_kanji_select4[[#This Row],[Kanji no.]],Final_manabou_kanji[[Sr. no.]:[Meaning]],5,0)</f>
        <v>#N/A</v>
      </c>
      <c r="G265" t="e">
        <f>VLOOKUP(Final_manabou_kanji_select4[[#This Row],[Kanji no.]],Final_manabou_kanji[[Sr. no.]:[Meaning]],7,0)</f>
        <v>#N/A</v>
      </c>
      <c r="H265" t="e">
        <f>VLOOKUP(Final_manabou_kanji_select4[[#This Row],[Kanji no.]],Final_manabou_kanji[[Sr. no.]:[Meaning]],8,0)</f>
        <v>#N/A</v>
      </c>
      <c r="I265" s="3"/>
    </row>
    <row r="266" spans="2:9" ht="14.25" customHeight="1" x14ac:dyDescent="0.3">
      <c r="B266" s="36">
        <v>264</v>
      </c>
      <c r="C266" s="37" t="e">
        <f>VLOOKUP(Final_manabou_kanji_select4[[#This Row],[Sr no.]],Raw_data_N2_Kanji[[Marking_sr]:[Length]],4,0)</f>
        <v>#N/A</v>
      </c>
      <c r="D266" s="37" t="e">
        <f>VLOOKUP(Final_manabou_kanji_select4[[#This Row],[Kanji no.]],Final_manabou_kanji[[Sr. no.]:[Meaning]],3,0)</f>
        <v>#N/A</v>
      </c>
      <c r="E266" s="32" t="e">
        <f>VLOOKUP(Final_manabou_kanji_select4[[#This Row],[Kanji no.]],Final_manabou_kanji[[Sr. no.]:[Meaning]],4,0)</f>
        <v>#N/A</v>
      </c>
      <c r="F266" s="37" t="e">
        <f>VLOOKUP(Final_manabou_kanji_select4[[#This Row],[Kanji no.]],Final_manabou_kanji[[Sr. no.]:[Meaning]],5,0)</f>
        <v>#N/A</v>
      </c>
      <c r="G266" t="e">
        <f>VLOOKUP(Final_manabou_kanji_select4[[#This Row],[Kanji no.]],Final_manabou_kanji[[Sr. no.]:[Meaning]],7,0)</f>
        <v>#N/A</v>
      </c>
      <c r="H266" t="e">
        <f>VLOOKUP(Final_manabou_kanji_select4[[#This Row],[Kanji no.]],Final_manabou_kanji[[Sr. no.]:[Meaning]],8,0)</f>
        <v>#N/A</v>
      </c>
      <c r="I266" s="3"/>
    </row>
    <row r="267" spans="2:9" ht="14.25" customHeight="1" x14ac:dyDescent="0.3">
      <c r="B267" s="6">
        <v>265</v>
      </c>
      <c r="C267" s="37" t="e">
        <f>VLOOKUP(Final_manabou_kanji_select4[[#This Row],[Sr no.]],Raw_data_N2_Kanji[[Marking_sr]:[Length]],4,0)</f>
        <v>#N/A</v>
      </c>
      <c r="D267" s="37" t="e">
        <f>VLOOKUP(Final_manabou_kanji_select4[[#This Row],[Kanji no.]],Final_manabou_kanji[[Sr. no.]:[Meaning]],3,0)</f>
        <v>#N/A</v>
      </c>
      <c r="E267" s="32" t="e">
        <f>VLOOKUP(Final_manabou_kanji_select4[[#This Row],[Kanji no.]],Final_manabou_kanji[[Sr. no.]:[Meaning]],4,0)</f>
        <v>#N/A</v>
      </c>
      <c r="F267" s="37" t="e">
        <f>VLOOKUP(Final_manabou_kanji_select4[[#This Row],[Kanji no.]],Final_manabou_kanji[[Sr. no.]:[Meaning]],5,0)</f>
        <v>#N/A</v>
      </c>
      <c r="G267" t="e">
        <f>VLOOKUP(Final_manabou_kanji_select4[[#This Row],[Kanji no.]],Final_manabou_kanji[[Sr. no.]:[Meaning]],7,0)</f>
        <v>#N/A</v>
      </c>
      <c r="H267" t="e">
        <f>VLOOKUP(Final_manabou_kanji_select4[[#This Row],[Kanji no.]],Final_manabou_kanji[[Sr. no.]:[Meaning]],8,0)</f>
        <v>#N/A</v>
      </c>
      <c r="I267" s="3"/>
    </row>
    <row r="268" spans="2:9" ht="14.25" customHeight="1" x14ac:dyDescent="0.3">
      <c r="B268" s="36">
        <v>266</v>
      </c>
      <c r="C268" s="37" t="e">
        <f>VLOOKUP(Final_manabou_kanji_select4[[#This Row],[Sr no.]],Raw_data_N2_Kanji[[Marking_sr]:[Length]],4,0)</f>
        <v>#N/A</v>
      </c>
      <c r="D268" s="37" t="e">
        <f>VLOOKUP(Final_manabou_kanji_select4[[#This Row],[Kanji no.]],Final_manabou_kanji[[Sr. no.]:[Meaning]],3,0)</f>
        <v>#N/A</v>
      </c>
      <c r="E268" s="32" t="e">
        <f>VLOOKUP(Final_manabou_kanji_select4[[#This Row],[Kanji no.]],Final_manabou_kanji[[Sr. no.]:[Meaning]],4,0)</f>
        <v>#N/A</v>
      </c>
      <c r="F268" s="37" t="e">
        <f>VLOOKUP(Final_manabou_kanji_select4[[#This Row],[Kanji no.]],Final_manabou_kanji[[Sr. no.]:[Meaning]],5,0)</f>
        <v>#N/A</v>
      </c>
      <c r="G268" t="e">
        <f>VLOOKUP(Final_manabou_kanji_select4[[#This Row],[Kanji no.]],Final_manabou_kanji[[Sr. no.]:[Meaning]],7,0)</f>
        <v>#N/A</v>
      </c>
      <c r="H268" t="e">
        <f>VLOOKUP(Final_manabou_kanji_select4[[#This Row],[Kanji no.]],Final_manabou_kanji[[Sr. no.]:[Meaning]],8,0)</f>
        <v>#N/A</v>
      </c>
      <c r="I268" s="3"/>
    </row>
    <row r="269" spans="2:9" ht="14.25" customHeight="1" x14ac:dyDescent="0.3">
      <c r="B269" s="6">
        <v>267</v>
      </c>
      <c r="C269" s="37" t="e">
        <f>VLOOKUP(Final_manabou_kanji_select4[[#This Row],[Sr no.]],Raw_data_N2_Kanji[[Marking_sr]:[Length]],4,0)</f>
        <v>#N/A</v>
      </c>
      <c r="D269" s="37" t="e">
        <f>VLOOKUP(Final_manabou_kanji_select4[[#This Row],[Kanji no.]],Final_manabou_kanji[[Sr. no.]:[Meaning]],3,0)</f>
        <v>#N/A</v>
      </c>
      <c r="E269" s="32" t="e">
        <f>VLOOKUP(Final_manabou_kanji_select4[[#This Row],[Kanji no.]],Final_manabou_kanji[[Sr. no.]:[Meaning]],4,0)</f>
        <v>#N/A</v>
      </c>
      <c r="F269" s="37" t="e">
        <f>VLOOKUP(Final_manabou_kanji_select4[[#This Row],[Kanji no.]],Final_manabou_kanji[[Sr. no.]:[Meaning]],5,0)</f>
        <v>#N/A</v>
      </c>
      <c r="G269" t="e">
        <f>VLOOKUP(Final_manabou_kanji_select4[[#This Row],[Kanji no.]],Final_manabou_kanji[[Sr. no.]:[Meaning]],7,0)</f>
        <v>#N/A</v>
      </c>
      <c r="H269" t="e">
        <f>VLOOKUP(Final_manabou_kanji_select4[[#This Row],[Kanji no.]],Final_manabou_kanji[[Sr. no.]:[Meaning]],8,0)</f>
        <v>#N/A</v>
      </c>
      <c r="I269" s="3"/>
    </row>
    <row r="270" spans="2:9" ht="14.25" customHeight="1" x14ac:dyDescent="0.3">
      <c r="B270" s="36">
        <v>268</v>
      </c>
      <c r="C270" s="37" t="e">
        <f>VLOOKUP(Final_manabou_kanji_select4[[#This Row],[Sr no.]],Raw_data_N2_Kanji[[Marking_sr]:[Length]],4,0)</f>
        <v>#N/A</v>
      </c>
      <c r="D270" s="37" t="e">
        <f>VLOOKUP(Final_manabou_kanji_select4[[#This Row],[Kanji no.]],Final_manabou_kanji[[Sr. no.]:[Meaning]],3,0)</f>
        <v>#N/A</v>
      </c>
      <c r="E270" s="32" t="e">
        <f>VLOOKUP(Final_manabou_kanji_select4[[#This Row],[Kanji no.]],Final_manabou_kanji[[Sr. no.]:[Meaning]],4,0)</f>
        <v>#N/A</v>
      </c>
      <c r="F270" s="37" t="e">
        <f>VLOOKUP(Final_manabou_kanji_select4[[#This Row],[Kanji no.]],Final_manabou_kanji[[Sr. no.]:[Meaning]],5,0)</f>
        <v>#N/A</v>
      </c>
      <c r="G270" t="e">
        <f>VLOOKUP(Final_manabou_kanji_select4[[#This Row],[Kanji no.]],Final_manabou_kanji[[Sr. no.]:[Meaning]],7,0)</f>
        <v>#N/A</v>
      </c>
      <c r="H270" t="e">
        <f>VLOOKUP(Final_manabou_kanji_select4[[#This Row],[Kanji no.]],Final_manabou_kanji[[Sr. no.]:[Meaning]],8,0)</f>
        <v>#N/A</v>
      </c>
      <c r="I270" s="3"/>
    </row>
    <row r="271" spans="2:9" ht="14.25" customHeight="1" x14ac:dyDescent="0.3">
      <c r="B271" s="6">
        <v>269</v>
      </c>
      <c r="C271" s="37" t="e">
        <f>VLOOKUP(Final_manabou_kanji_select4[[#This Row],[Sr no.]],Raw_data_N2_Kanji[[Marking_sr]:[Length]],4,0)</f>
        <v>#N/A</v>
      </c>
      <c r="D271" s="37" t="e">
        <f>VLOOKUP(Final_manabou_kanji_select4[[#This Row],[Kanji no.]],Final_manabou_kanji[[Sr. no.]:[Meaning]],3,0)</f>
        <v>#N/A</v>
      </c>
      <c r="E271" s="32" t="e">
        <f>VLOOKUP(Final_manabou_kanji_select4[[#This Row],[Kanji no.]],Final_manabou_kanji[[Sr. no.]:[Meaning]],4,0)</f>
        <v>#N/A</v>
      </c>
      <c r="F271" s="37" t="e">
        <f>VLOOKUP(Final_manabou_kanji_select4[[#This Row],[Kanji no.]],Final_manabou_kanji[[Sr. no.]:[Meaning]],5,0)</f>
        <v>#N/A</v>
      </c>
      <c r="G271" t="e">
        <f>VLOOKUP(Final_manabou_kanji_select4[[#This Row],[Kanji no.]],Final_manabou_kanji[[Sr. no.]:[Meaning]],7,0)</f>
        <v>#N/A</v>
      </c>
      <c r="H271" t="e">
        <f>VLOOKUP(Final_manabou_kanji_select4[[#This Row],[Kanji no.]],Final_manabou_kanji[[Sr. no.]:[Meaning]],8,0)</f>
        <v>#N/A</v>
      </c>
      <c r="I271" s="3"/>
    </row>
    <row r="272" spans="2:9" ht="14.25" customHeight="1" x14ac:dyDescent="0.3">
      <c r="B272" s="36">
        <v>270</v>
      </c>
      <c r="C272" s="37" t="e">
        <f>VLOOKUP(Final_manabou_kanji_select4[[#This Row],[Sr no.]],Raw_data_N2_Kanji[[Marking_sr]:[Length]],4,0)</f>
        <v>#N/A</v>
      </c>
      <c r="D272" s="37" t="e">
        <f>VLOOKUP(Final_manabou_kanji_select4[[#This Row],[Kanji no.]],Final_manabou_kanji[[Sr. no.]:[Meaning]],3,0)</f>
        <v>#N/A</v>
      </c>
      <c r="E272" s="32" t="e">
        <f>VLOOKUP(Final_manabou_kanji_select4[[#This Row],[Kanji no.]],Final_manabou_kanji[[Sr. no.]:[Meaning]],4,0)</f>
        <v>#N/A</v>
      </c>
      <c r="F272" s="37" t="e">
        <f>VLOOKUP(Final_manabou_kanji_select4[[#This Row],[Kanji no.]],Final_manabou_kanji[[Sr. no.]:[Meaning]],5,0)</f>
        <v>#N/A</v>
      </c>
      <c r="G272" t="e">
        <f>VLOOKUP(Final_manabou_kanji_select4[[#This Row],[Kanji no.]],Final_manabou_kanji[[Sr. no.]:[Meaning]],7,0)</f>
        <v>#N/A</v>
      </c>
      <c r="H272" t="e">
        <f>VLOOKUP(Final_manabou_kanji_select4[[#This Row],[Kanji no.]],Final_manabou_kanji[[Sr. no.]:[Meaning]],8,0)</f>
        <v>#N/A</v>
      </c>
      <c r="I272" s="3"/>
    </row>
    <row r="273" spans="2:9" ht="14.25" customHeight="1" x14ac:dyDescent="0.3">
      <c r="B273" s="6">
        <v>271</v>
      </c>
      <c r="C273" s="37" t="e">
        <f>VLOOKUP(Final_manabou_kanji_select4[[#This Row],[Sr no.]],Raw_data_N2_Kanji[[Marking_sr]:[Length]],4,0)</f>
        <v>#N/A</v>
      </c>
      <c r="D273" s="37" t="e">
        <f>VLOOKUP(Final_manabou_kanji_select4[[#This Row],[Kanji no.]],Final_manabou_kanji[[Sr. no.]:[Meaning]],3,0)</f>
        <v>#N/A</v>
      </c>
      <c r="E273" s="32" t="e">
        <f>VLOOKUP(Final_manabou_kanji_select4[[#This Row],[Kanji no.]],Final_manabou_kanji[[Sr. no.]:[Meaning]],4,0)</f>
        <v>#N/A</v>
      </c>
      <c r="F273" s="37" t="e">
        <f>VLOOKUP(Final_manabou_kanji_select4[[#This Row],[Kanji no.]],Final_manabou_kanji[[Sr. no.]:[Meaning]],5,0)</f>
        <v>#N/A</v>
      </c>
      <c r="G273" t="e">
        <f>VLOOKUP(Final_manabou_kanji_select4[[#This Row],[Kanji no.]],Final_manabou_kanji[[Sr. no.]:[Meaning]],7,0)</f>
        <v>#N/A</v>
      </c>
      <c r="H273" t="e">
        <f>VLOOKUP(Final_manabou_kanji_select4[[#This Row],[Kanji no.]],Final_manabou_kanji[[Sr. no.]:[Meaning]],8,0)</f>
        <v>#N/A</v>
      </c>
      <c r="I273" s="3"/>
    </row>
    <row r="274" spans="2:9" ht="14.25" customHeight="1" x14ac:dyDescent="0.3">
      <c r="B274" s="36">
        <v>272</v>
      </c>
      <c r="C274" s="37" t="e">
        <f>VLOOKUP(Final_manabou_kanji_select4[[#This Row],[Sr no.]],Raw_data_N2_Kanji[[Marking_sr]:[Length]],4,0)</f>
        <v>#N/A</v>
      </c>
      <c r="D274" s="37" t="e">
        <f>VLOOKUP(Final_manabou_kanji_select4[[#This Row],[Kanji no.]],Final_manabou_kanji[[Sr. no.]:[Meaning]],3,0)</f>
        <v>#N/A</v>
      </c>
      <c r="E274" s="32" t="e">
        <f>VLOOKUP(Final_manabou_kanji_select4[[#This Row],[Kanji no.]],Final_manabou_kanji[[Sr. no.]:[Meaning]],4,0)</f>
        <v>#N/A</v>
      </c>
      <c r="F274" s="37" t="e">
        <f>VLOOKUP(Final_manabou_kanji_select4[[#This Row],[Kanji no.]],Final_manabou_kanji[[Sr. no.]:[Meaning]],5,0)</f>
        <v>#N/A</v>
      </c>
      <c r="G274" t="e">
        <f>VLOOKUP(Final_manabou_kanji_select4[[#This Row],[Kanji no.]],Final_manabou_kanji[[Sr. no.]:[Meaning]],7,0)</f>
        <v>#N/A</v>
      </c>
      <c r="H274" t="e">
        <f>VLOOKUP(Final_manabou_kanji_select4[[#This Row],[Kanji no.]],Final_manabou_kanji[[Sr. no.]:[Meaning]],8,0)</f>
        <v>#N/A</v>
      </c>
      <c r="I274" s="3"/>
    </row>
    <row r="275" spans="2:9" ht="14.25" customHeight="1" x14ac:dyDescent="0.3">
      <c r="B275" s="6">
        <v>273</v>
      </c>
      <c r="C275" s="37" t="e">
        <f>VLOOKUP(Final_manabou_kanji_select4[[#This Row],[Sr no.]],Raw_data_N2_Kanji[[Marking_sr]:[Length]],4,0)</f>
        <v>#N/A</v>
      </c>
      <c r="D275" s="37" t="e">
        <f>VLOOKUP(Final_manabou_kanji_select4[[#This Row],[Kanji no.]],Final_manabou_kanji[[Sr. no.]:[Meaning]],3,0)</f>
        <v>#N/A</v>
      </c>
      <c r="E275" s="32" t="e">
        <f>VLOOKUP(Final_manabou_kanji_select4[[#This Row],[Kanji no.]],Final_manabou_kanji[[Sr. no.]:[Meaning]],4,0)</f>
        <v>#N/A</v>
      </c>
      <c r="F275" s="37" t="e">
        <f>VLOOKUP(Final_manabou_kanji_select4[[#This Row],[Kanji no.]],Final_manabou_kanji[[Sr. no.]:[Meaning]],5,0)</f>
        <v>#N/A</v>
      </c>
      <c r="G275" t="e">
        <f>VLOOKUP(Final_manabou_kanji_select4[[#This Row],[Kanji no.]],Final_manabou_kanji[[Sr. no.]:[Meaning]],7,0)</f>
        <v>#N/A</v>
      </c>
      <c r="H275" t="e">
        <f>VLOOKUP(Final_manabou_kanji_select4[[#This Row],[Kanji no.]],Final_manabou_kanji[[Sr. no.]:[Meaning]],8,0)</f>
        <v>#N/A</v>
      </c>
      <c r="I275" s="3"/>
    </row>
    <row r="276" spans="2:9" ht="14.25" customHeight="1" x14ac:dyDescent="0.3">
      <c r="B276" s="36">
        <v>274</v>
      </c>
      <c r="C276" s="37" t="e">
        <f>VLOOKUP(Final_manabou_kanji_select4[[#This Row],[Sr no.]],Raw_data_N2_Kanji[[Marking_sr]:[Length]],4,0)</f>
        <v>#N/A</v>
      </c>
      <c r="D276" s="37" t="e">
        <f>VLOOKUP(Final_manabou_kanji_select4[[#This Row],[Kanji no.]],Final_manabou_kanji[[Sr. no.]:[Meaning]],3,0)</f>
        <v>#N/A</v>
      </c>
      <c r="E276" s="32" t="e">
        <f>VLOOKUP(Final_manabou_kanji_select4[[#This Row],[Kanji no.]],Final_manabou_kanji[[Sr. no.]:[Meaning]],4,0)</f>
        <v>#N/A</v>
      </c>
      <c r="F276" s="37" t="e">
        <f>VLOOKUP(Final_manabou_kanji_select4[[#This Row],[Kanji no.]],Final_manabou_kanji[[Sr. no.]:[Meaning]],5,0)</f>
        <v>#N/A</v>
      </c>
      <c r="G276" t="e">
        <f>VLOOKUP(Final_manabou_kanji_select4[[#This Row],[Kanji no.]],Final_manabou_kanji[[Sr. no.]:[Meaning]],7,0)</f>
        <v>#N/A</v>
      </c>
      <c r="H276" t="e">
        <f>VLOOKUP(Final_manabou_kanji_select4[[#This Row],[Kanji no.]],Final_manabou_kanji[[Sr. no.]:[Meaning]],8,0)</f>
        <v>#N/A</v>
      </c>
      <c r="I276" s="3"/>
    </row>
    <row r="277" spans="2:9" ht="14.25" customHeight="1" x14ac:dyDescent="0.3">
      <c r="B277" s="6">
        <v>275</v>
      </c>
      <c r="C277" s="37" t="e">
        <f>VLOOKUP(Final_manabou_kanji_select4[[#This Row],[Sr no.]],Raw_data_N2_Kanji[[Marking_sr]:[Length]],4,0)</f>
        <v>#N/A</v>
      </c>
      <c r="D277" s="37" t="e">
        <f>VLOOKUP(Final_manabou_kanji_select4[[#This Row],[Kanji no.]],Final_manabou_kanji[[Sr. no.]:[Meaning]],3,0)</f>
        <v>#N/A</v>
      </c>
      <c r="E277" s="32" t="e">
        <f>VLOOKUP(Final_manabou_kanji_select4[[#This Row],[Kanji no.]],Final_manabou_kanji[[Sr. no.]:[Meaning]],4,0)</f>
        <v>#N/A</v>
      </c>
      <c r="F277" s="37" t="e">
        <f>VLOOKUP(Final_manabou_kanji_select4[[#This Row],[Kanji no.]],Final_manabou_kanji[[Sr. no.]:[Meaning]],5,0)</f>
        <v>#N/A</v>
      </c>
      <c r="G277" t="e">
        <f>VLOOKUP(Final_manabou_kanji_select4[[#This Row],[Kanji no.]],Final_manabou_kanji[[Sr. no.]:[Meaning]],7,0)</f>
        <v>#N/A</v>
      </c>
      <c r="H277" t="e">
        <f>VLOOKUP(Final_manabou_kanji_select4[[#This Row],[Kanji no.]],Final_manabou_kanji[[Sr. no.]:[Meaning]],8,0)</f>
        <v>#N/A</v>
      </c>
      <c r="I277" s="3"/>
    </row>
    <row r="278" spans="2:9" ht="14.25" customHeight="1" x14ac:dyDescent="0.3">
      <c r="B278" s="36">
        <v>276</v>
      </c>
      <c r="C278" s="37" t="e">
        <f>VLOOKUP(Final_manabou_kanji_select4[[#This Row],[Sr no.]],Raw_data_N2_Kanji[[Marking_sr]:[Length]],4,0)</f>
        <v>#N/A</v>
      </c>
      <c r="D278" s="37" t="e">
        <f>VLOOKUP(Final_manabou_kanji_select4[[#This Row],[Kanji no.]],Final_manabou_kanji[[Sr. no.]:[Meaning]],3,0)</f>
        <v>#N/A</v>
      </c>
      <c r="E278" s="32" t="e">
        <f>VLOOKUP(Final_manabou_kanji_select4[[#This Row],[Kanji no.]],Final_manabou_kanji[[Sr. no.]:[Meaning]],4,0)</f>
        <v>#N/A</v>
      </c>
      <c r="F278" s="37" t="e">
        <f>VLOOKUP(Final_manabou_kanji_select4[[#This Row],[Kanji no.]],Final_manabou_kanji[[Sr. no.]:[Meaning]],5,0)</f>
        <v>#N/A</v>
      </c>
      <c r="G278" t="e">
        <f>VLOOKUP(Final_manabou_kanji_select4[[#This Row],[Kanji no.]],Final_manabou_kanji[[Sr. no.]:[Meaning]],7,0)</f>
        <v>#N/A</v>
      </c>
      <c r="H278" t="e">
        <f>VLOOKUP(Final_manabou_kanji_select4[[#This Row],[Kanji no.]],Final_manabou_kanji[[Sr. no.]:[Meaning]],8,0)</f>
        <v>#N/A</v>
      </c>
      <c r="I278" s="3"/>
    </row>
    <row r="279" spans="2:9" ht="14.25" customHeight="1" x14ac:dyDescent="0.3">
      <c r="B279" s="6">
        <v>277</v>
      </c>
      <c r="C279" s="37" t="e">
        <f>VLOOKUP(Final_manabou_kanji_select4[[#This Row],[Sr no.]],Raw_data_N2_Kanji[[Marking_sr]:[Length]],4,0)</f>
        <v>#N/A</v>
      </c>
      <c r="D279" s="37" t="e">
        <f>VLOOKUP(Final_manabou_kanji_select4[[#This Row],[Kanji no.]],Final_manabou_kanji[[Sr. no.]:[Meaning]],3,0)</f>
        <v>#N/A</v>
      </c>
      <c r="E279" s="32" t="e">
        <f>VLOOKUP(Final_manabou_kanji_select4[[#This Row],[Kanji no.]],Final_manabou_kanji[[Sr. no.]:[Meaning]],4,0)</f>
        <v>#N/A</v>
      </c>
      <c r="F279" s="37" t="e">
        <f>VLOOKUP(Final_manabou_kanji_select4[[#This Row],[Kanji no.]],Final_manabou_kanji[[Sr. no.]:[Meaning]],5,0)</f>
        <v>#N/A</v>
      </c>
      <c r="G279" t="e">
        <f>VLOOKUP(Final_manabou_kanji_select4[[#This Row],[Kanji no.]],Final_manabou_kanji[[Sr. no.]:[Meaning]],7,0)</f>
        <v>#N/A</v>
      </c>
      <c r="H279" t="e">
        <f>VLOOKUP(Final_manabou_kanji_select4[[#This Row],[Kanji no.]],Final_manabou_kanji[[Sr. no.]:[Meaning]],8,0)</f>
        <v>#N/A</v>
      </c>
      <c r="I279" s="3"/>
    </row>
    <row r="280" spans="2:9" ht="14.25" customHeight="1" x14ac:dyDescent="0.3">
      <c r="B280" s="36">
        <v>278</v>
      </c>
      <c r="C280" s="37" t="e">
        <f>VLOOKUP(Final_manabou_kanji_select4[[#This Row],[Sr no.]],Raw_data_N2_Kanji[[Marking_sr]:[Length]],4,0)</f>
        <v>#N/A</v>
      </c>
      <c r="D280" s="37" t="e">
        <f>VLOOKUP(Final_manabou_kanji_select4[[#This Row],[Kanji no.]],Final_manabou_kanji[[Sr. no.]:[Meaning]],3,0)</f>
        <v>#N/A</v>
      </c>
      <c r="E280" s="32" t="e">
        <f>VLOOKUP(Final_manabou_kanji_select4[[#This Row],[Kanji no.]],Final_manabou_kanji[[Sr. no.]:[Meaning]],4,0)</f>
        <v>#N/A</v>
      </c>
      <c r="F280" s="37" t="e">
        <f>VLOOKUP(Final_manabou_kanji_select4[[#This Row],[Kanji no.]],Final_manabou_kanji[[Sr. no.]:[Meaning]],5,0)</f>
        <v>#N/A</v>
      </c>
      <c r="G280" t="e">
        <f>VLOOKUP(Final_manabou_kanji_select4[[#This Row],[Kanji no.]],Final_manabou_kanji[[Sr. no.]:[Meaning]],7,0)</f>
        <v>#N/A</v>
      </c>
      <c r="H280" t="e">
        <f>VLOOKUP(Final_manabou_kanji_select4[[#This Row],[Kanji no.]],Final_manabou_kanji[[Sr. no.]:[Meaning]],8,0)</f>
        <v>#N/A</v>
      </c>
      <c r="I280" s="3"/>
    </row>
    <row r="281" spans="2:9" ht="14.25" customHeight="1" x14ac:dyDescent="0.3">
      <c r="B281" s="6">
        <v>279</v>
      </c>
      <c r="C281" s="37" t="e">
        <f>VLOOKUP(Final_manabou_kanji_select4[[#This Row],[Sr no.]],Raw_data_N2_Kanji[[Marking_sr]:[Length]],4,0)</f>
        <v>#N/A</v>
      </c>
      <c r="D281" s="37" t="e">
        <f>VLOOKUP(Final_manabou_kanji_select4[[#This Row],[Kanji no.]],Final_manabou_kanji[[Sr. no.]:[Meaning]],3,0)</f>
        <v>#N/A</v>
      </c>
      <c r="E281" s="32" t="e">
        <f>VLOOKUP(Final_manabou_kanji_select4[[#This Row],[Kanji no.]],Final_manabou_kanji[[Sr. no.]:[Meaning]],4,0)</f>
        <v>#N/A</v>
      </c>
      <c r="F281" s="37" t="e">
        <f>VLOOKUP(Final_manabou_kanji_select4[[#This Row],[Kanji no.]],Final_manabou_kanji[[Sr. no.]:[Meaning]],5,0)</f>
        <v>#N/A</v>
      </c>
      <c r="G281" t="e">
        <f>VLOOKUP(Final_manabou_kanji_select4[[#This Row],[Kanji no.]],Final_manabou_kanji[[Sr. no.]:[Meaning]],7,0)</f>
        <v>#N/A</v>
      </c>
      <c r="H281" t="e">
        <f>VLOOKUP(Final_manabou_kanji_select4[[#This Row],[Kanji no.]],Final_manabou_kanji[[Sr. no.]:[Meaning]],8,0)</f>
        <v>#N/A</v>
      </c>
      <c r="I281" s="3"/>
    </row>
    <row r="282" spans="2:9" ht="14.25" customHeight="1" x14ac:dyDescent="0.3">
      <c r="B282" s="36">
        <v>280</v>
      </c>
      <c r="C282" s="37" t="e">
        <f>VLOOKUP(Final_manabou_kanji_select4[[#This Row],[Sr no.]],Raw_data_N2_Kanji[[Marking_sr]:[Length]],4,0)</f>
        <v>#N/A</v>
      </c>
      <c r="D282" s="37" t="e">
        <f>VLOOKUP(Final_manabou_kanji_select4[[#This Row],[Kanji no.]],Final_manabou_kanji[[Sr. no.]:[Meaning]],3,0)</f>
        <v>#N/A</v>
      </c>
      <c r="E282" s="32" t="e">
        <f>VLOOKUP(Final_manabou_kanji_select4[[#This Row],[Kanji no.]],Final_manabou_kanji[[Sr. no.]:[Meaning]],4,0)</f>
        <v>#N/A</v>
      </c>
      <c r="F282" s="37" t="e">
        <f>VLOOKUP(Final_manabou_kanji_select4[[#This Row],[Kanji no.]],Final_manabou_kanji[[Sr. no.]:[Meaning]],5,0)</f>
        <v>#N/A</v>
      </c>
      <c r="G282" t="e">
        <f>VLOOKUP(Final_manabou_kanji_select4[[#This Row],[Kanji no.]],Final_manabou_kanji[[Sr. no.]:[Meaning]],7,0)</f>
        <v>#N/A</v>
      </c>
      <c r="H282" t="e">
        <f>VLOOKUP(Final_manabou_kanji_select4[[#This Row],[Kanji no.]],Final_manabou_kanji[[Sr. no.]:[Meaning]],8,0)</f>
        <v>#N/A</v>
      </c>
      <c r="I282" s="3"/>
    </row>
    <row r="283" spans="2:9" ht="14.25" customHeight="1" x14ac:dyDescent="0.3">
      <c r="B283" s="6">
        <v>281</v>
      </c>
      <c r="C283" s="37" t="e">
        <f>VLOOKUP(Final_manabou_kanji_select4[[#This Row],[Sr no.]],Raw_data_N2_Kanji[[Marking_sr]:[Length]],4,0)</f>
        <v>#N/A</v>
      </c>
      <c r="D283" s="37" t="e">
        <f>VLOOKUP(Final_manabou_kanji_select4[[#This Row],[Kanji no.]],Final_manabou_kanji[[Sr. no.]:[Meaning]],3,0)</f>
        <v>#N/A</v>
      </c>
      <c r="E283" s="32" t="e">
        <f>VLOOKUP(Final_manabou_kanji_select4[[#This Row],[Kanji no.]],Final_manabou_kanji[[Sr. no.]:[Meaning]],4,0)</f>
        <v>#N/A</v>
      </c>
      <c r="F283" s="37" t="e">
        <f>VLOOKUP(Final_manabou_kanji_select4[[#This Row],[Kanji no.]],Final_manabou_kanji[[Sr. no.]:[Meaning]],5,0)</f>
        <v>#N/A</v>
      </c>
      <c r="G283" t="e">
        <f>VLOOKUP(Final_manabou_kanji_select4[[#This Row],[Kanji no.]],Final_manabou_kanji[[Sr. no.]:[Meaning]],7,0)</f>
        <v>#N/A</v>
      </c>
      <c r="H283" t="e">
        <f>VLOOKUP(Final_manabou_kanji_select4[[#This Row],[Kanji no.]],Final_manabou_kanji[[Sr. no.]:[Meaning]],8,0)</f>
        <v>#N/A</v>
      </c>
      <c r="I283" s="3"/>
    </row>
    <row r="284" spans="2:9" ht="14.25" customHeight="1" x14ac:dyDescent="0.3">
      <c r="B284" s="36">
        <v>282</v>
      </c>
      <c r="C284" s="37" t="e">
        <f>VLOOKUP(Final_manabou_kanji_select4[[#This Row],[Sr no.]],Raw_data_N2_Kanji[[Marking_sr]:[Length]],4,0)</f>
        <v>#N/A</v>
      </c>
      <c r="D284" s="37" t="e">
        <f>VLOOKUP(Final_manabou_kanji_select4[[#This Row],[Kanji no.]],Final_manabou_kanji[[Sr. no.]:[Meaning]],3,0)</f>
        <v>#N/A</v>
      </c>
      <c r="E284" s="32" t="e">
        <f>VLOOKUP(Final_manabou_kanji_select4[[#This Row],[Kanji no.]],Final_manabou_kanji[[Sr. no.]:[Meaning]],4,0)</f>
        <v>#N/A</v>
      </c>
      <c r="F284" s="37" t="e">
        <f>VLOOKUP(Final_manabou_kanji_select4[[#This Row],[Kanji no.]],Final_manabou_kanji[[Sr. no.]:[Meaning]],5,0)</f>
        <v>#N/A</v>
      </c>
      <c r="G284" t="e">
        <f>VLOOKUP(Final_manabou_kanji_select4[[#This Row],[Kanji no.]],Final_manabou_kanji[[Sr. no.]:[Meaning]],7,0)</f>
        <v>#N/A</v>
      </c>
      <c r="H284" t="e">
        <f>VLOOKUP(Final_manabou_kanji_select4[[#This Row],[Kanji no.]],Final_manabou_kanji[[Sr. no.]:[Meaning]],8,0)</f>
        <v>#N/A</v>
      </c>
      <c r="I284" s="3"/>
    </row>
    <row r="285" spans="2:9" ht="14.25" customHeight="1" x14ac:dyDescent="0.3">
      <c r="B285" s="6">
        <v>283</v>
      </c>
      <c r="C285" s="37" t="e">
        <f>VLOOKUP(Final_manabou_kanji_select4[[#This Row],[Sr no.]],Raw_data_N2_Kanji[[Marking_sr]:[Length]],4,0)</f>
        <v>#N/A</v>
      </c>
      <c r="D285" s="37" t="e">
        <f>VLOOKUP(Final_manabou_kanji_select4[[#This Row],[Kanji no.]],Final_manabou_kanji[[Sr. no.]:[Meaning]],3,0)</f>
        <v>#N/A</v>
      </c>
      <c r="E285" s="32" t="e">
        <f>VLOOKUP(Final_manabou_kanji_select4[[#This Row],[Kanji no.]],Final_manabou_kanji[[Sr. no.]:[Meaning]],4,0)</f>
        <v>#N/A</v>
      </c>
      <c r="F285" s="37" t="e">
        <f>VLOOKUP(Final_manabou_kanji_select4[[#This Row],[Kanji no.]],Final_manabou_kanji[[Sr. no.]:[Meaning]],5,0)</f>
        <v>#N/A</v>
      </c>
      <c r="G285" t="e">
        <f>VLOOKUP(Final_manabou_kanji_select4[[#This Row],[Kanji no.]],Final_manabou_kanji[[Sr. no.]:[Meaning]],7,0)</f>
        <v>#N/A</v>
      </c>
      <c r="H285" t="e">
        <f>VLOOKUP(Final_manabou_kanji_select4[[#This Row],[Kanji no.]],Final_manabou_kanji[[Sr. no.]:[Meaning]],8,0)</f>
        <v>#N/A</v>
      </c>
      <c r="I285" s="3"/>
    </row>
    <row r="286" spans="2:9" ht="14.25" customHeight="1" x14ac:dyDescent="0.3">
      <c r="B286" s="36">
        <v>284</v>
      </c>
      <c r="C286" s="37" t="e">
        <f>VLOOKUP(Final_manabou_kanji_select4[[#This Row],[Sr no.]],Raw_data_N2_Kanji[[Marking_sr]:[Length]],4,0)</f>
        <v>#N/A</v>
      </c>
      <c r="D286" s="37" t="e">
        <f>VLOOKUP(Final_manabou_kanji_select4[[#This Row],[Kanji no.]],Final_manabou_kanji[[Sr. no.]:[Meaning]],3,0)</f>
        <v>#N/A</v>
      </c>
      <c r="E286" s="32" t="e">
        <f>VLOOKUP(Final_manabou_kanji_select4[[#This Row],[Kanji no.]],Final_manabou_kanji[[Sr. no.]:[Meaning]],4,0)</f>
        <v>#N/A</v>
      </c>
      <c r="F286" s="37" t="e">
        <f>VLOOKUP(Final_manabou_kanji_select4[[#This Row],[Kanji no.]],Final_manabou_kanji[[Sr. no.]:[Meaning]],5,0)</f>
        <v>#N/A</v>
      </c>
      <c r="G286" t="e">
        <f>VLOOKUP(Final_manabou_kanji_select4[[#This Row],[Kanji no.]],Final_manabou_kanji[[Sr. no.]:[Meaning]],7,0)</f>
        <v>#N/A</v>
      </c>
      <c r="H286" t="e">
        <f>VLOOKUP(Final_manabou_kanji_select4[[#This Row],[Kanji no.]],Final_manabou_kanji[[Sr. no.]:[Meaning]],8,0)</f>
        <v>#N/A</v>
      </c>
      <c r="I286" s="3"/>
    </row>
    <row r="287" spans="2:9" ht="14.25" customHeight="1" x14ac:dyDescent="0.3">
      <c r="B287" s="6">
        <v>285</v>
      </c>
      <c r="C287" s="37" t="e">
        <f>VLOOKUP(Final_manabou_kanji_select4[[#This Row],[Sr no.]],Raw_data_N2_Kanji[[Marking_sr]:[Length]],4,0)</f>
        <v>#N/A</v>
      </c>
      <c r="D287" s="37" t="e">
        <f>VLOOKUP(Final_manabou_kanji_select4[[#This Row],[Kanji no.]],Final_manabou_kanji[[Sr. no.]:[Meaning]],3,0)</f>
        <v>#N/A</v>
      </c>
      <c r="E287" s="32" t="e">
        <f>VLOOKUP(Final_manabou_kanji_select4[[#This Row],[Kanji no.]],Final_manabou_kanji[[Sr. no.]:[Meaning]],4,0)</f>
        <v>#N/A</v>
      </c>
      <c r="F287" s="37" t="e">
        <f>VLOOKUP(Final_manabou_kanji_select4[[#This Row],[Kanji no.]],Final_manabou_kanji[[Sr. no.]:[Meaning]],5,0)</f>
        <v>#N/A</v>
      </c>
      <c r="G287" t="e">
        <f>VLOOKUP(Final_manabou_kanji_select4[[#This Row],[Kanji no.]],Final_manabou_kanji[[Sr. no.]:[Meaning]],7,0)</f>
        <v>#N/A</v>
      </c>
      <c r="H287" t="e">
        <f>VLOOKUP(Final_manabou_kanji_select4[[#This Row],[Kanji no.]],Final_manabou_kanji[[Sr. no.]:[Meaning]],8,0)</f>
        <v>#N/A</v>
      </c>
      <c r="I287" s="3"/>
    </row>
    <row r="288" spans="2:9" ht="14.25" customHeight="1" x14ac:dyDescent="0.3">
      <c r="B288" s="36">
        <v>286</v>
      </c>
      <c r="C288" s="37" t="e">
        <f>VLOOKUP(Final_manabou_kanji_select4[[#This Row],[Sr no.]],Raw_data_N2_Kanji[[Marking_sr]:[Length]],4,0)</f>
        <v>#N/A</v>
      </c>
      <c r="D288" s="37" t="e">
        <f>VLOOKUP(Final_manabou_kanji_select4[[#This Row],[Kanji no.]],Final_manabou_kanji[[Sr. no.]:[Meaning]],3,0)</f>
        <v>#N/A</v>
      </c>
      <c r="E288" s="32" t="e">
        <f>VLOOKUP(Final_manabou_kanji_select4[[#This Row],[Kanji no.]],Final_manabou_kanji[[Sr. no.]:[Meaning]],4,0)</f>
        <v>#N/A</v>
      </c>
      <c r="F288" s="37" t="e">
        <f>VLOOKUP(Final_manabou_kanji_select4[[#This Row],[Kanji no.]],Final_manabou_kanji[[Sr. no.]:[Meaning]],5,0)</f>
        <v>#N/A</v>
      </c>
      <c r="G288" t="e">
        <f>VLOOKUP(Final_manabou_kanji_select4[[#This Row],[Kanji no.]],Final_manabou_kanji[[Sr. no.]:[Meaning]],7,0)</f>
        <v>#N/A</v>
      </c>
      <c r="H288" t="e">
        <f>VLOOKUP(Final_manabou_kanji_select4[[#This Row],[Kanji no.]],Final_manabou_kanji[[Sr. no.]:[Meaning]],8,0)</f>
        <v>#N/A</v>
      </c>
      <c r="I288" s="3"/>
    </row>
    <row r="289" spans="2:9" ht="14.25" customHeight="1" x14ac:dyDescent="0.3">
      <c r="B289" s="6">
        <v>287</v>
      </c>
      <c r="C289" s="37" t="e">
        <f>VLOOKUP(Final_manabou_kanji_select4[[#This Row],[Sr no.]],Raw_data_N2_Kanji[[Marking_sr]:[Length]],4,0)</f>
        <v>#N/A</v>
      </c>
      <c r="D289" s="37" t="e">
        <f>VLOOKUP(Final_manabou_kanji_select4[[#This Row],[Kanji no.]],Final_manabou_kanji[[Sr. no.]:[Meaning]],3,0)</f>
        <v>#N/A</v>
      </c>
      <c r="E289" s="32" t="e">
        <f>VLOOKUP(Final_manabou_kanji_select4[[#This Row],[Kanji no.]],Final_manabou_kanji[[Sr. no.]:[Meaning]],4,0)</f>
        <v>#N/A</v>
      </c>
      <c r="F289" s="37" t="e">
        <f>VLOOKUP(Final_manabou_kanji_select4[[#This Row],[Kanji no.]],Final_manabou_kanji[[Sr. no.]:[Meaning]],5,0)</f>
        <v>#N/A</v>
      </c>
      <c r="G289" t="e">
        <f>VLOOKUP(Final_manabou_kanji_select4[[#This Row],[Kanji no.]],Final_manabou_kanji[[Sr. no.]:[Meaning]],7,0)</f>
        <v>#N/A</v>
      </c>
      <c r="H289" t="e">
        <f>VLOOKUP(Final_manabou_kanji_select4[[#This Row],[Kanji no.]],Final_manabou_kanji[[Sr. no.]:[Meaning]],8,0)</f>
        <v>#N/A</v>
      </c>
      <c r="I289" s="3"/>
    </row>
    <row r="290" spans="2:9" ht="14.25" customHeight="1" x14ac:dyDescent="0.3">
      <c r="B290" s="36">
        <v>288</v>
      </c>
      <c r="C290" s="37" t="e">
        <f>VLOOKUP(Final_manabou_kanji_select4[[#This Row],[Sr no.]],Raw_data_N2_Kanji[[Marking_sr]:[Length]],4,0)</f>
        <v>#N/A</v>
      </c>
      <c r="D290" s="37" t="e">
        <f>VLOOKUP(Final_manabou_kanji_select4[[#This Row],[Kanji no.]],Final_manabou_kanji[[Sr. no.]:[Meaning]],3,0)</f>
        <v>#N/A</v>
      </c>
      <c r="E290" s="32" t="e">
        <f>VLOOKUP(Final_manabou_kanji_select4[[#This Row],[Kanji no.]],Final_manabou_kanji[[Sr. no.]:[Meaning]],4,0)</f>
        <v>#N/A</v>
      </c>
      <c r="F290" s="37" t="e">
        <f>VLOOKUP(Final_manabou_kanji_select4[[#This Row],[Kanji no.]],Final_manabou_kanji[[Sr. no.]:[Meaning]],5,0)</f>
        <v>#N/A</v>
      </c>
      <c r="G290" t="e">
        <f>VLOOKUP(Final_manabou_kanji_select4[[#This Row],[Kanji no.]],Final_manabou_kanji[[Sr. no.]:[Meaning]],7,0)</f>
        <v>#N/A</v>
      </c>
      <c r="H290" t="e">
        <f>VLOOKUP(Final_manabou_kanji_select4[[#This Row],[Kanji no.]],Final_manabou_kanji[[Sr. no.]:[Meaning]],8,0)</f>
        <v>#N/A</v>
      </c>
      <c r="I290" s="3"/>
    </row>
    <row r="291" spans="2:9" ht="14.25" customHeight="1" x14ac:dyDescent="0.3">
      <c r="B291" s="6">
        <v>289</v>
      </c>
      <c r="C291" s="37" t="e">
        <f>VLOOKUP(Final_manabou_kanji_select4[[#This Row],[Sr no.]],Raw_data_N2_Kanji[[Marking_sr]:[Length]],4,0)</f>
        <v>#N/A</v>
      </c>
      <c r="D291" s="37" t="e">
        <f>VLOOKUP(Final_manabou_kanji_select4[[#This Row],[Kanji no.]],Final_manabou_kanji[[Sr. no.]:[Meaning]],3,0)</f>
        <v>#N/A</v>
      </c>
      <c r="E291" s="32" t="e">
        <f>VLOOKUP(Final_manabou_kanji_select4[[#This Row],[Kanji no.]],Final_manabou_kanji[[Sr. no.]:[Meaning]],4,0)</f>
        <v>#N/A</v>
      </c>
      <c r="F291" s="37" t="e">
        <f>VLOOKUP(Final_manabou_kanji_select4[[#This Row],[Kanji no.]],Final_manabou_kanji[[Sr. no.]:[Meaning]],5,0)</f>
        <v>#N/A</v>
      </c>
      <c r="G291" t="e">
        <f>VLOOKUP(Final_manabou_kanji_select4[[#This Row],[Kanji no.]],Final_manabou_kanji[[Sr. no.]:[Meaning]],7,0)</f>
        <v>#N/A</v>
      </c>
      <c r="H291" t="e">
        <f>VLOOKUP(Final_manabou_kanji_select4[[#This Row],[Kanji no.]],Final_manabou_kanji[[Sr. no.]:[Meaning]],8,0)</f>
        <v>#N/A</v>
      </c>
      <c r="I291" s="3"/>
    </row>
    <row r="292" spans="2:9" ht="14.25" customHeight="1" x14ac:dyDescent="0.3">
      <c r="B292" s="36">
        <v>290</v>
      </c>
      <c r="C292" s="37" t="e">
        <f>VLOOKUP(Final_manabou_kanji_select4[[#This Row],[Sr no.]],Raw_data_N2_Kanji[[Marking_sr]:[Length]],4,0)</f>
        <v>#N/A</v>
      </c>
      <c r="D292" s="37" t="e">
        <f>VLOOKUP(Final_manabou_kanji_select4[[#This Row],[Kanji no.]],Final_manabou_kanji[[Sr. no.]:[Meaning]],3,0)</f>
        <v>#N/A</v>
      </c>
      <c r="E292" s="32" t="e">
        <f>VLOOKUP(Final_manabou_kanji_select4[[#This Row],[Kanji no.]],Final_manabou_kanji[[Sr. no.]:[Meaning]],4,0)</f>
        <v>#N/A</v>
      </c>
      <c r="F292" s="37" t="e">
        <f>VLOOKUP(Final_manabou_kanji_select4[[#This Row],[Kanji no.]],Final_manabou_kanji[[Sr. no.]:[Meaning]],5,0)</f>
        <v>#N/A</v>
      </c>
      <c r="G292" t="e">
        <f>VLOOKUP(Final_manabou_kanji_select4[[#This Row],[Kanji no.]],Final_manabou_kanji[[Sr. no.]:[Meaning]],7,0)</f>
        <v>#N/A</v>
      </c>
      <c r="H292" t="e">
        <f>VLOOKUP(Final_manabou_kanji_select4[[#This Row],[Kanji no.]],Final_manabou_kanji[[Sr. no.]:[Meaning]],8,0)</f>
        <v>#N/A</v>
      </c>
      <c r="I292" s="3"/>
    </row>
    <row r="293" spans="2:9" ht="14.25" customHeight="1" x14ac:dyDescent="0.3">
      <c r="B293" s="6">
        <v>291</v>
      </c>
      <c r="C293" s="37" t="e">
        <f>VLOOKUP(Final_manabou_kanji_select4[[#This Row],[Sr no.]],Raw_data_N2_Kanji[[Marking_sr]:[Length]],4,0)</f>
        <v>#N/A</v>
      </c>
      <c r="D293" s="37" t="e">
        <f>VLOOKUP(Final_manabou_kanji_select4[[#This Row],[Kanji no.]],Final_manabou_kanji[[Sr. no.]:[Meaning]],3,0)</f>
        <v>#N/A</v>
      </c>
      <c r="E293" s="32" t="e">
        <f>VLOOKUP(Final_manabou_kanji_select4[[#This Row],[Kanji no.]],Final_manabou_kanji[[Sr. no.]:[Meaning]],4,0)</f>
        <v>#N/A</v>
      </c>
      <c r="F293" s="37" t="e">
        <f>VLOOKUP(Final_manabou_kanji_select4[[#This Row],[Kanji no.]],Final_manabou_kanji[[Sr. no.]:[Meaning]],5,0)</f>
        <v>#N/A</v>
      </c>
      <c r="G293" t="e">
        <f>VLOOKUP(Final_manabou_kanji_select4[[#This Row],[Kanji no.]],Final_manabou_kanji[[Sr. no.]:[Meaning]],7,0)</f>
        <v>#N/A</v>
      </c>
      <c r="H293" t="e">
        <f>VLOOKUP(Final_manabou_kanji_select4[[#This Row],[Kanji no.]],Final_manabou_kanji[[Sr. no.]:[Meaning]],8,0)</f>
        <v>#N/A</v>
      </c>
      <c r="I293" s="3"/>
    </row>
    <row r="294" spans="2:9" ht="14.25" customHeight="1" x14ac:dyDescent="0.3">
      <c r="B294" s="36">
        <v>292</v>
      </c>
      <c r="C294" s="37" t="e">
        <f>VLOOKUP(Final_manabou_kanji_select4[[#This Row],[Sr no.]],Raw_data_N2_Kanji[[Marking_sr]:[Length]],4,0)</f>
        <v>#N/A</v>
      </c>
      <c r="D294" s="37" t="e">
        <f>VLOOKUP(Final_manabou_kanji_select4[[#This Row],[Kanji no.]],Final_manabou_kanji[[Sr. no.]:[Meaning]],3,0)</f>
        <v>#N/A</v>
      </c>
      <c r="E294" s="32" t="e">
        <f>VLOOKUP(Final_manabou_kanji_select4[[#This Row],[Kanji no.]],Final_manabou_kanji[[Sr. no.]:[Meaning]],4,0)</f>
        <v>#N/A</v>
      </c>
      <c r="F294" s="37" t="e">
        <f>VLOOKUP(Final_manabou_kanji_select4[[#This Row],[Kanji no.]],Final_manabou_kanji[[Sr. no.]:[Meaning]],5,0)</f>
        <v>#N/A</v>
      </c>
      <c r="G294" t="e">
        <f>VLOOKUP(Final_manabou_kanji_select4[[#This Row],[Kanji no.]],Final_manabou_kanji[[Sr. no.]:[Meaning]],7,0)</f>
        <v>#N/A</v>
      </c>
      <c r="H294" t="e">
        <f>VLOOKUP(Final_manabou_kanji_select4[[#This Row],[Kanji no.]],Final_manabou_kanji[[Sr. no.]:[Meaning]],8,0)</f>
        <v>#N/A</v>
      </c>
      <c r="I294" s="3"/>
    </row>
    <row r="295" spans="2:9" ht="14.25" customHeight="1" x14ac:dyDescent="0.3">
      <c r="B295" s="6">
        <v>293</v>
      </c>
      <c r="C295" s="37" t="e">
        <f>VLOOKUP(Final_manabou_kanji_select4[[#This Row],[Sr no.]],Raw_data_N2_Kanji[[Marking_sr]:[Length]],4,0)</f>
        <v>#N/A</v>
      </c>
      <c r="D295" s="37" t="e">
        <f>VLOOKUP(Final_manabou_kanji_select4[[#This Row],[Kanji no.]],Final_manabou_kanji[[Sr. no.]:[Meaning]],3,0)</f>
        <v>#N/A</v>
      </c>
      <c r="E295" s="32" t="e">
        <f>VLOOKUP(Final_manabou_kanji_select4[[#This Row],[Kanji no.]],Final_manabou_kanji[[Sr. no.]:[Meaning]],4,0)</f>
        <v>#N/A</v>
      </c>
      <c r="F295" s="37" t="e">
        <f>VLOOKUP(Final_manabou_kanji_select4[[#This Row],[Kanji no.]],Final_manabou_kanji[[Sr. no.]:[Meaning]],5,0)</f>
        <v>#N/A</v>
      </c>
      <c r="G295" t="e">
        <f>VLOOKUP(Final_manabou_kanji_select4[[#This Row],[Kanji no.]],Final_manabou_kanji[[Sr. no.]:[Meaning]],7,0)</f>
        <v>#N/A</v>
      </c>
      <c r="H295" t="e">
        <f>VLOOKUP(Final_manabou_kanji_select4[[#This Row],[Kanji no.]],Final_manabou_kanji[[Sr. no.]:[Meaning]],8,0)</f>
        <v>#N/A</v>
      </c>
      <c r="I295" s="3"/>
    </row>
    <row r="296" spans="2:9" ht="14.25" customHeight="1" x14ac:dyDescent="0.3">
      <c r="B296" s="36">
        <v>294</v>
      </c>
      <c r="C296" s="37" t="e">
        <f>VLOOKUP(Final_manabou_kanji_select4[[#This Row],[Sr no.]],Raw_data_N2_Kanji[[Marking_sr]:[Length]],4,0)</f>
        <v>#N/A</v>
      </c>
      <c r="D296" s="37" t="e">
        <f>VLOOKUP(Final_manabou_kanji_select4[[#This Row],[Kanji no.]],Final_manabou_kanji[[Sr. no.]:[Meaning]],3,0)</f>
        <v>#N/A</v>
      </c>
      <c r="E296" s="32" t="e">
        <f>VLOOKUP(Final_manabou_kanji_select4[[#This Row],[Kanji no.]],Final_manabou_kanji[[Sr. no.]:[Meaning]],4,0)</f>
        <v>#N/A</v>
      </c>
      <c r="F296" s="37" t="e">
        <f>VLOOKUP(Final_manabou_kanji_select4[[#This Row],[Kanji no.]],Final_manabou_kanji[[Sr. no.]:[Meaning]],5,0)</f>
        <v>#N/A</v>
      </c>
      <c r="G296" t="e">
        <f>VLOOKUP(Final_manabou_kanji_select4[[#This Row],[Kanji no.]],Final_manabou_kanji[[Sr. no.]:[Meaning]],7,0)</f>
        <v>#N/A</v>
      </c>
      <c r="H296" t="e">
        <f>VLOOKUP(Final_manabou_kanji_select4[[#This Row],[Kanji no.]],Final_manabou_kanji[[Sr. no.]:[Meaning]],8,0)</f>
        <v>#N/A</v>
      </c>
      <c r="I296" s="3"/>
    </row>
    <row r="297" spans="2:9" ht="14.25" customHeight="1" x14ac:dyDescent="0.3">
      <c r="B297" s="6">
        <v>295</v>
      </c>
      <c r="C297" s="37" t="e">
        <f>VLOOKUP(Final_manabou_kanji_select4[[#This Row],[Sr no.]],Raw_data_N2_Kanji[[Marking_sr]:[Length]],4,0)</f>
        <v>#N/A</v>
      </c>
      <c r="D297" s="37" t="e">
        <f>VLOOKUP(Final_manabou_kanji_select4[[#This Row],[Kanji no.]],Final_manabou_kanji[[Sr. no.]:[Meaning]],3,0)</f>
        <v>#N/A</v>
      </c>
      <c r="E297" s="32" t="e">
        <f>VLOOKUP(Final_manabou_kanji_select4[[#This Row],[Kanji no.]],Final_manabou_kanji[[Sr. no.]:[Meaning]],4,0)</f>
        <v>#N/A</v>
      </c>
      <c r="F297" s="37" t="e">
        <f>VLOOKUP(Final_manabou_kanji_select4[[#This Row],[Kanji no.]],Final_manabou_kanji[[Sr. no.]:[Meaning]],5,0)</f>
        <v>#N/A</v>
      </c>
      <c r="G297" t="e">
        <f>VLOOKUP(Final_manabou_kanji_select4[[#This Row],[Kanji no.]],Final_manabou_kanji[[Sr. no.]:[Meaning]],7,0)</f>
        <v>#N/A</v>
      </c>
      <c r="H297" t="e">
        <f>VLOOKUP(Final_manabou_kanji_select4[[#This Row],[Kanji no.]],Final_manabou_kanji[[Sr. no.]:[Meaning]],8,0)</f>
        <v>#N/A</v>
      </c>
      <c r="I297" s="3"/>
    </row>
    <row r="298" spans="2:9" ht="14.25" customHeight="1" x14ac:dyDescent="0.3">
      <c r="B298" s="36">
        <v>296</v>
      </c>
      <c r="C298" s="37" t="e">
        <f>VLOOKUP(Final_manabou_kanji_select4[[#This Row],[Sr no.]],Raw_data_N2_Kanji[[Marking_sr]:[Length]],4,0)</f>
        <v>#N/A</v>
      </c>
      <c r="D298" s="37" t="e">
        <f>VLOOKUP(Final_manabou_kanji_select4[[#This Row],[Kanji no.]],Final_manabou_kanji[[Sr. no.]:[Meaning]],3,0)</f>
        <v>#N/A</v>
      </c>
      <c r="E298" s="32" t="e">
        <f>VLOOKUP(Final_manabou_kanji_select4[[#This Row],[Kanji no.]],Final_manabou_kanji[[Sr. no.]:[Meaning]],4,0)</f>
        <v>#N/A</v>
      </c>
      <c r="F298" s="37" t="e">
        <f>VLOOKUP(Final_manabou_kanji_select4[[#This Row],[Kanji no.]],Final_manabou_kanji[[Sr. no.]:[Meaning]],5,0)</f>
        <v>#N/A</v>
      </c>
      <c r="G298" t="e">
        <f>VLOOKUP(Final_manabou_kanji_select4[[#This Row],[Kanji no.]],Final_manabou_kanji[[Sr. no.]:[Meaning]],7,0)</f>
        <v>#N/A</v>
      </c>
      <c r="H298" t="e">
        <f>VLOOKUP(Final_manabou_kanji_select4[[#This Row],[Kanji no.]],Final_manabou_kanji[[Sr. no.]:[Meaning]],8,0)</f>
        <v>#N/A</v>
      </c>
      <c r="I298" s="3"/>
    </row>
    <row r="299" spans="2:9" ht="14.25" customHeight="1" x14ac:dyDescent="0.3">
      <c r="B299" s="6">
        <v>297</v>
      </c>
      <c r="C299" s="37" t="e">
        <f>VLOOKUP(Final_manabou_kanji_select4[[#This Row],[Sr no.]],Raw_data_N2_Kanji[[Marking_sr]:[Length]],4,0)</f>
        <v>#N/A</v>
      </c>
      <c r="D299" s="37" t="e">
        <f>VLOOKUP(Final_manabou_kanji_select4[[#This Row],[Kanji no.]],Final_manabou_kanji[[Sr. no.]:[Meaning]],3,0)</f>
        <v>#N/A</v>
      </c>
      <c r="E299" s="32" t="e">
        <f>VLOOKUP(Final_manabou_kanji_select4[[#This Row],[Kanji no.]],Final_manabou_kanji[[Sr. no.]:[Meaning]],4,0)</f>
        <v>#N/A</v>
      </c>
      <c r="F299" s="37" t="e">
        <f>VLOOKUP(Final_manabou_kanji_select4[[#This Row],[Kanji no.]],Final_manabou_kanji[[Sr. no.]:[Meaning]],5,0)</f>
        <v>#N/A</v>
      </c>
      <c r="G299" t="e">
        <f>VLOOKUP(Final_manabou_kanji_select4[[#This Row],[Kanji no.]],Final_manabou_kanji[[Sr. no.]:[Meaning]],7,0)</f>
        <v>#N/A</v>
      </c>
      <c r="H299" t="e">
        <f>VLOOKUP(Final_manabou_kanji_select4[[#This Row],[Kanji no.]],Final_manabou_kanji[[Sr. no.]:[Meaning]],8,0)</f>
        <v>#N/A</v>
      </c>
      <c r="I299" s="3"/>
    </row>
    <row r="300" spans="2:9" ht="14.25" customHeight="1" x14ac:dyDescent="0.3">
      <c r="B300" s="36">
        <v>298</v>
      </c>
      <c r="C300" s="37" t="e">
        <f>VLOOKUP(Final_manabou_kanji_select4[[#This Row],[Sr no.]],Raw_data_N2_Kanji[[Marking_sr]:[Length]],4,0)</f>
        <v>#N/A</v>
      </c>
      <c r="D300" s="37" t="e">
        <f>VLOOKUP(Final_manabou_kanji_select4[[#This Row],[Kanji no.]],Final_manabou_kanji[[Sr. no.]:[Meaning]],3,0)</f>
        <v>#N/A</v>
      </c>
      <c r="E300" s="32" t="e">
        <f>VLOOKUP(Final_manabou_kanji_select4[[#This Row],[Kanji no.]],Final_manabou_kanji[[Sr. no.]:[Meaning]],4,0)</f>
        <v>#N/A</v>
      </c>
      <c r="F300" s="37" t="e">
        <f>VLOOKUP(Final_manabou_kanji_select4[[#This Row],[Kanji no.]],Final_manabou_kanji[[Sr. no.]:[Meaning]],5,0)</f>
        <v>#N/A</v>
      </c>
      <c r="G300" t="e">
        <f>VLOOKUP(Final_manabou_kanji_select4[[#This Row],[Kanji no.]],Final_manabou_kanji[[Sr. no.]:[Meaning]],7,0)</f>
        <v>#N/A</v>
      </c>
      <c r="H300" t="e">
        <f>VLOOKUP(Final_manabou_kanji_select4[[#This Row],[Kanji no.]],Final_manabou_kanji[[Sr. no.]:[Meaning]],8,0)</f>
        <v>#N/A</v>
      </c>
      <c r="I300" s="3"/>
    </row>
    <row r="301" spans="2:9" ht="14.25" customHeight="1" x14ac:dyDescent="0.3">
      <c r="B301" s="6">
        <v>299</v>
      </c>
      <c r="C301" s="37" t="e">
        <f>VLOOKUP(Final_manabou_kanji_select4[[#This Row],[Sr no.]],Raw_data_N2_Kanji[[Marking_sr]:[Length]],4,0)</f>
        <v>#N/A</v>
      </c>
      <c r="D301" s="37" t="e">
        <f>VLOOKUP(Final_manabou_kanji_select4[[#This Row],[Kanji no.]],Final_manabou_kanji[[Sr. no.]:[Meaning]],3,0)</f>
        <v>#N/A</v>
      </c>
      <c r="E301" s="32" t="e">
        <f>VLOOKUP(Final_manabou_kanji_select4[[#This Row],[Kanji no.]],Final_manabou_kanji[[Sr. no.]:[Meaning]],4,0)</f>
        <v>#N/A</v>
      </c>
      <c r="F301" s="37" t="e">
        <f>VLOOKUP(Final_manabou_kanji_select4[[#This Row],[Kanji no.]],Final_manabou_kanji[[Sr. no.]:[Meaning]],5,0)</f>
        <v>#N/A</v>
      </c>
      <c r="G301" t="e">
        <f>VLOOKUP(Final_manabou_kanji_select4[[#This Row],[Kanji no.]],Final_manabou_kanji[[Sr. no.]:[Meaning]],7,0)</f>
        <v>#N/A</v>
      </c>
      <c r="H301" t="e">
        <f>VLOOKUP(Final_manabou_kanji_select4[[#This Row],[Kanji no.]],Final_manabou_kanji[[Sr. no.]:[Meaning]],8,0)</f>
        <v>#N/A</v>
      </c>
      <c r="I301" s="3"/>
    </row>
    <row r="302" spans="2:9" ht="14.25" customHeight="1" x14ac:dyDescent="0.3">
      <c r="B302" s="36">
        <v>300</v>
      </c>
      <c r="C302" s="37" t="e">
        <f>VLOOKUP(Final_manabou_kanji_select4[[#This Row],[Sr no.]],Raw_data_N2_Kanji[[Marking_sr]:[Length]],4,0)</f>
        <v>#N/A</v>
      </c>
      <c r="D302" s="37" t="e">
        <f>VLOOKUP(Final_manabou_kanji_select4[[#This Row],[Kanji no.]],Final_manabou_kanji[[Sr. no.]:[Meaning]],3,0)</f>
        <v>#N/A</v>
      </c>
      <c r="E302" s="32" t="e">
        <f>VLOOKUP(Final_manabou_kanji_select4[[#This Row],[Kanji no.]],Final_manabou_kanji[[Sr. no.]:[Meaning]],4,0)</f>
        <v>#N/A</v>
      </c>
      <c r="F302" s="37" t="e">
        <f>VLOOKUP(Final_manabou_kanji_select4[[#This Row],[Kanji no.]],Final_manabou_kanji[[Sr. no.]:[Meaning]],5,0)</f>
        <v>#N/A</v>
      </c>
      <c r="G302" t="e">
        <f>VLOOKUP(Final_manabou_kanji_select4[[#This Row],[Kanji no.]],Final_manabou_kanji[[Sr. no.]:[Meaning]],7,0)</f>
        <v>#N/A</v>
      </c>
      <c r="H302" t="e">
        <f>VLOOKUP(Final_manabou_kanji_select4[[#This Row],[Kanji no.]],Final_manabou_kanji[[Sr. no.]:[Meaning]],8,0)</f>
        <v>#N/A</v>
      </c>
      <c r="I302" s="3"/>
    </row>
    <row r="303" spans="2:9" ht="14.25" customHeight="1" x14ac:dyDescent="0.3">
      <c r="B303" s="6">
        <v>301</v>
      </c>
      <c r="C303" s="37" t="e">
        <f>VLOOKUP(Final_manabou_kanji_select4[[#This Row],[Sr no.]],Raw_data_N2_Kanji[[Marking_sr]:[Length]],4,0)</f>
        <v>#N/A</v>
      </c>
      <c r="D303" s="37" t="e">
        <f>VLOOKUP(Final_manabou_kanji_select4[[#This Row],[Kanji no.]],Final_manabou_kanji[[Sr. no.]:[Meaning]],3,0)</f>
        <v>#N/A</v>
      </c>
      <c r="E303" s="32" t="e">
        <f>VLOOKUP(Final_manabou_kanji_select4[[#This Row],[Kanji no.]],Final_manabou_kanji[[Sr. no.]:[Meaning]],4,0)</f>
        <v>#N/A</v>
      </c>
      <c r="F303" s="37" t="e">
        <f>VLOOKUP(Final_manabou_kanji_select4[[#This Row],[Kanji no.]],Final_manabou_kanji[[Sr. no.]:[Meaning]],5,0)</f>
        <v>#N/A</v>
      </c>
      <c r="G303" t="e">
        <f>VLOOKUP(Final_manabou_kanji_select4[[#This Row],[Kanji no.]],Final_manabou_kanji[[Sr. no.]:[Meaning]],7,0)</f>
        <v>#N/A</v>
      </c>
      <c r="H303" t="e">
        <f>VLOOKUP(Final_manabou_kanji_select4[[#This Row],[Kanji no.]],Final_manabou_kanji[[Sr. no.]:[Meaning]],8,0)</f>
        <v>#N/A</v>
      </c>
      <c r="I303" s="3"/>
    </row>
    <row r="304" spans="2:9" ht="14.25" customHeight="1" x14ac:dyDescent="0.3">
      <c r="B304" s="36">
        <v>302</v>
      </c>
      <c r="C304" s="37" t="e">
        <f>VLOOKUP(Final_manabou_kanji_select4[[#This Row],[Sr no.]],Raw_data_N2_Kanji[[Marking_sr]:[Length]],4,0)</f>
        <v>#N/A</v>
      </c>
      <c r="D304" s="37" t="e">
        <f>VLOOKUP(Final_manabou_kanji_select4[[#This Row],[Kanji no.]],Final_manabou_kanji[[Sr. no.]:[Meaning]],3,0)</f>
        <v>#N/A</v>
      </c>
      <c r="E304" s="32" t="e">
        <f>VLOOKUP(Final_manabou_kanji_select4[[#This Row],[Kanji no.]],Final_manabou_kanji[[Sr. no.]:[Meaning]],4,0)</f>
        <v>#N/A</v>
      </c>
      <c r="F304" s="37" t="e">
        <f>VLOOKUP(Final_manabou_kanji_select4[[#This Row],[Kanji no.]],Final_manabou_kanji[[Sr. no.]:[Meaning]],5,0)</f>
        <v>#N/A</v>
      </c>
      <c r="G304" t="e">
        <f>VLOOKUP(Final_manabou_kanji_select4[[#This Row],[Kanji no.]],Final_manabou_kanji[[Sr. no.]:[Meaning]],7,0)</f>
        <v>#N/A</v>
      </c>
      <c r="H304" t="e">
        <f>VLOOKUP(Final_manabou_kanji_select4[[#This Row],[Kanji no.]],Final_manabou_kanji[[Sr. no.]:[Meaning]],8,0)</f>
        <v>#N/A</v>
      </c>
      <c r="I304" s="3"/>
    </row>
    <row r="305" spans="2:9" ht="14.25" customHeight="1" x14ac:dyDescent="0.3">
      <c r="B305" s="6">
        <v>303</v>
      </c>
      <c r="C305" s="37" t="e">
        <f>VLOOKUP(Final_manabou_kanji_select4[[#This Row],[Sr no.]],Raw_data_N2_Kanji[[Marking_sr]:[Length]],4,0)</f>
        <v>#N/A</v>
      </c>
      <c r="D305" s="37" t="e">
        <f>VLOOKUP(Final_manabou_kanji_select4[[#This Row],[Kanji no.]],Final_manabou_kanji[[Sr. no.]:[Meaning]],3,0)</f>
        <v>#N/A</v>
      </c>
      <c r="E305" s="32" t="e">
        <f>VLOOKUP(Final_manabou_kanji_select4[[#This Row],[Kanji no.]],Final_manabou_kanji[[Sr. no.]:[Meaning]],4,0)</f>
        <v>#N/A</v>
      </c>
      <c r="F305" s="37" t="e">
        <f>VLOOKUP(Final_manabou_kanji_select4[[#This Row],[Kanji no.]],Final_manabou_kanji[[Sr. no.]:[Meaning]],5,0)</f>
        <v>#N/A</v>
      </c>
      <c r="G305" t="e">
        <f>VLOOKUP(Final_manabou_kanji_select4[[#This Row],[Kanji no.]],Final_manabou_kanji[[Sr. no.]:[Meaning]],7,0)</f>
        <v>#N/A</v>
      </c>
      <c r="H305" t="e">
        <f>VLOOKUP(Final_manabou_kanji_select4[[#This Row],[Kanji no.]],Final_manabou_kanji[[Sr. no.]:[Meaning]],8,0)</f>
        <v>#N/A</v>
      </c>
      <c r="I305" s="3"/>
    </row>
    <row r="306" spans="2:9" ht="14.25" customHeight="1" x14ac:dyDescent="0.3">
      <c r="B306" s="36">
        <v>304</v>
      </c>
      <c r="C306" s="37" t="e">
        <f>VLOOKUP(Final_manabou_kanji_select4[[#This Row],[Sr no.]],Raw_data_N2_Kanji[[Marking_sr]:[Length]],4,0)</f>
        <v>#N/A</v>
      </c>
      <c r="D306" s="37" t="e">
        <f>VLOOKUP(Final_manabou_kanji_select4[[#This Row],[Kanji no.]],Final_manabou_kanji[[Sr. no.]:[Meaning]],3,0)</f>
        <v>#N/A</v>
      </c>
      <c r="E306" s="32" t="e">
        <f>VLOOKUP(Final_manabou_kanji_select4[[#This Row],[Kanji no.]],Final_manabou_kanji[[Sr. no.]:[Meaning]],4,0)</f>
        <v>#N/A</v>
      </c>
      <c r="F306" s="37" t="e">
        <f>VLOOKUP(Final_manabou_kanji_select4[[#This Row],[Kanji no.]],Final_manabou_kanji[[Sr. no.]:[Meaning]],5,0)</f>
        <v>#N/A</v>
      </c>
      <c r="G306" t="e">
        <f>VLOOKUP(Final_manabou_kanji_select4[[#This Row],[Kanji no.]],Final_manabou_kanji[[Sr. no.]:[Meaning]],7,0)</f>
        <v>#N/A</v>
      </c>
      <c r="H306" t="e">
        <f>VLOOKUP(Final_manabou_kanji_select4[[#This Row],[Kanji no.]],Final_manabou_kanji[[Sr. no.]:[Meaning]],8,0)</f>
        <v>#N/A</v>
      </c>
      <c r="I306" s="3"/>
    </row>
    <row r="307" spans="2:9" ht="14.25" customHeight="1" x14ac:dyDescent="0.3">
      <c r="B307" s="6">
        <v>305</v>
      </c>
      <c r="C307" s="37" t="e">
        <f>VLOOKUP(Final_manabou_kanji_select4[[#This Row],[Sr no.]],Raw_data_N2_Kanji[[Marking_sr]:[Length]],4,0)</f>
        <v>#N/A</v>
      </c>
      <c r="D307" s="37" t="e">
        <f>VLOOKUP(Final_manabou_kanji_select4[[#This Row],[Kanji no.]],Final_manabou_kanji[[Sr. no.]:[Meaning]],3,0)</f>
        <v>#N/A</v>
      </c>
      <c r="E307" s="32" t="e">
        <f>VLOOKUP(Final_manabou_kanji_select4[[#This Row],[Kanji no.]],Final_manabou_kanji[[Sr. no.]:[Meaning]],4,0)</f>
        <v>#N/A</v>
      </c>
      <c r="F307" s="37" t="e">
        <f>VLOOKUP(Final_manabou_kanji_select4[[#This Row],[Kanji no.]],Final_manabou_kanji[[Sr. no.]:[Meaning]],5,0)</f>
        <v>#N/A</v>
      </c>
      <c r="G307" t="e">
        <f>VLOOKUP(Final_manabou_kanji_select4[[#This Row],[Kanji no.]],Final_manabou_kanji[[Sr. no.]:[Meaning]],7,0)</f>
        <v>#N/A</v>
      </c>
      <c r="H307" t="e">
        <f>VLOOKUP(Final_manabou_kanji_select4[[#This Row],[Kanji no.]],Final_manabou_kanji[[Sr. no.]:[Meaning]],8,0)</f>
        <v>#N/A</v>
      </c>
      <c r="I307" s="3"/>
    </row>
    <row r="308" spans="2:9" ht="14.25" customHeight="1" x14ac:dyDescent="0.3">
      <c r="B308" s="36">
        <v>306</v>
      </c>
      <c r="C308" s="37" t="e">
        <f>VLOOKUP(Final_manabou_kanji_select4[[#This Row],[Sr no.]],Raw_data_N2_Kanji[[Marking_sr]:[Length]],4,0)</f>
        <v>#N/A</v>
      </c>
      <c r="D308" s="37" t="e">
        <f>VLOOKUP(Final_manabou_kanji_select4[[#This Row],[Kanji no.]],Final_manabou_kanji[[Sr. no.]:[Meaning]],3,0)</f>
        <v>#N/A</v>
      </c>
      <c r="E308" s="32" t="e">
        <f>VLOOKUP(Final_manabou_kanji_select4[[#This Row],[Kanji no.]],Final_manabou_kanji[[Sr. no.]:[Meaning]],4,0)</f>
        <v>#N/A</v>
      </c>
      <c r="F308" s="37" t="e">
        <f>VLOOKUP(Final_manabou_kanji_select4[[#This Row],[Kanji no.]],Final_manabou_kanji[[Sr. no.]:[Meaning]],5,0)</f>
        <v>#N/A</v>
      </c>
      <c r="G308" t="e">
        <f>VLOOKUP(Final_manabou_kanji_select4[[#This Row],[Kanji no.]],Final_manabou_kanji[[Sr. no.]:[Meaning]],7,0)</f>
        <v>#N/A</v>
      </c>
      <c r="H308" t="e">
        <f>VLOOKUP(Final_manabou_kanji_select4[[#This Row],[Kanji no.]],Final_manabou_kanji[[Sr. no.]:[Meaning]],8,0)</f>
        <v>#N/A</v>
      </c>
      <c r="I308" s="3"/>
    </row>
    <row r="309" spans="2:9" ht="14.25" customHeight="1" x14ac:dyDescent="0.3">
      <c r="B309" s="6">
        <v>307</v>
      </c>
      <c r="C309" s="37" t="e">
        <f>VLOOKUP(Final_manabou_kanji_select4[[#This Row],[Sr no.]],Raw_data_N2_Kanji[[Marking_sr]:[Length]],4,0)</f>
        <v>#N/A</v>
      </c>
      <c r="D309" s="37" t="e">
        <f>VLOOKUP(Final_manabou_kanji_select4[[#This Row],[Kanji no.]],Final_manabou_kanji[[Sr. no.]:[Meaning]],3,0)</f>
        <v>#N/A</v>
      </c>
      <c r="E309" s="32" t="e">
        <f>VLOOKUP(Final_manabou_kanji_select4[[#This Row],[Kanji no.]],Final_manabou_kanji[[Sr. no.]:[Meaning]],4,0)</f>
        <v>#N/A</v>
      </c>
      <c r="F309" s="37" t="e">
        <f>VLOOKUP(Final_manabou_kanji_select4[[#This Row],[Kanji no.]],Final_manabou_kanji[[Sr. no.]:[Meaning]],5,0)</f>
        <v>#N/A</v>
      </c>
      <c r="G309" t="e">
        <f>VLOOKUP(Final_manabou_kanji_select4[[#This Row],[Kanji no.]],Final_manabou_kanji[[Sr. no.]:[Meaning]],7,0)</f>
        <v>#N/A</v>
      </c>
      <c r="H309" t="e">
        <f>VLOOKUP(Final_manabou_kanji_select4[[#This Row],[Kanji no.]],Final_manabou_kanji[[Sr. no.]:[Meaning]],8,0)</f>
        <v>#N/A</v>
      </c>
      <c r="I309" s="3"/>
    </row>
    <row r="310" spans="2:9" ht="14.25" customHeight="1" x14ac:dyDescent="0.3">
      <c r="B310" s="36">
        <v>308</v>
      </c>
      <c r="C310" s="37" t="e">
        <f>VLOOKUP(Final_manabou_kanji_select4[[#This Row],[Sr no.]],Raw_data_N2_Kanji[[Marking_sr]:[Length]],4,0)</f>
        <v>#N/A</v>
      </c>
      <c r="D310" s="37" t="e">
        <f>VLOOKUP(Final_manabou_kanji_select4[[#This Row],[Kanji no.]],Final_manabou_kanji[[Sr. no.]:[Meaning]],3,0)</f>
        <v>#N/A</v>
      </c>
      <c r="E310" s="32" t="e">
        <f>VLOOKUP(Final_manabou_kanji_select4[[#This Row],[Kanji no.]],Final_manabou_kanji[[Sr. no.]:[Meaning]],4,0)</f>
        <v>#N/A</v>
      </c>
      <c r="F310" s="37" t="e">
        <f>VLOOKUP(Final_manabou_kanji_select4[[#This Row],[Kanji no.]],Final_manabou_kanji[[Sr. no.]:[Meaning]],5,0)</f>
        <v>#N/A</v>
      </c>
      <c r="G310" t="e">
        <f>VLOOKUP(Final_manabou_kanji_select4[[#This Row],[Kanji no.]],Final_manabou_kanji[[Sr. no.]:[Meaning]],7,0)</f>
        <v>#N/A</v>
      </c>
      <c r="H310" t="e">
        <f>VLOOKUP(Final_manabou_kanji_select4[[#This Row],[Kanji no.]],Final_manabou_kanji[[Sr. no.]:[Meaning]],8,0)</f>
        <v>#N/A</v>
      </c>
      <c r="I310" s="3"/>
    </row>
    <row r="311" spans="2:9" ht="14.25" customHeight="1" x14ac:dyDescent="0.3">
      <c r="B311" s="6">
        <v>309</v>
      </c>
      <c r="C311" s="37" t="e">
        <f>VLOOKUP(Final_manabou_kanji_select4[[#This Row],[Sr no.]],Raw_data_N2_Kanji[[Marking_sr]:[Length]],4,0)</f>
        <v>#N/A</v>
      </c>
      <c r="D311" s="37" t="e">
        <f>VLOOKUP(Final_manabou_kanji_select4[[#This Row],[Kanji no.]],Final_manabou_kanji[[Sr. no.]:[Meaning]],3,0)</f>
        <v>#N/A</v>
      </c>
      <c r="E311" s="32" t="e">
        <f>VLOOKUP(Final_manabou_kanji_select4[[#This Row],[Kanji no.]],Final_manabou_kanji[[Sr. no.]:[Meaning]],4,0)</f>
        <v>#N/A</v>
      </c>
      <c r="F311" s="37" t="e">
        <f>VLOOKUP(Final_manabou_kanji_select4[[#This Row],[Kanji no.]],Final_manabou_kanji[[Sr. no.]:[Meaning]],5,0)</f>
        <v>#N/A</v>
      </c>
      <c r="G311" t="e">
        <f>VLOOKUP(Final_manabou_kanji_select4[[#This Row],[Kanji no.]],Final_manabou_kanji[[Sr. no.]:[Meaning]],7,0)</f>
        <v>#N/A</v>
      </c>
      <c r="H311" t="e">
        <f>VLOOKUP(Final_manabou_kanji_select4[[#This Row],[Kanji no.]],Final_manabou_kanji[[Sr. no.]:[Meaning]],8,0)</f>
        <v>#N/A</v>
      </c>
      <c r="I311" s="3"/>
    </row>
    <row r="312" spans="2:9" ht="14.25" customHeight="1" x14ac:dyDescent="0.3">
      <c r="B312" s="36">
        <v>310</v>
      </c>
      <c r="C312" s="37" t="e">
        <f>VLOOKUP(Final_manabou_kanji_select4[[#This Row],[Sr no.]],Raw_data_N2_Kanji[[Marking_sr]:[Length]],4,0)</f>
        <v>#N/A</v>
      </c>
      <c r="D312" s="37" t="e">
        <f>VLOOKUP(Final_manabou_kanji_select4[[#This Row],[Kanji no.]],Final_manabou_kanji[[Sr. no.]:[Meaning]],3,0)</f>
        <v>#N/A</v>
      </c>
      <c r="E312" s="32" t="e">
        <f>VLOOKUP(Final_manabou_kanji_select4[[#This Row],[Kanji no.]],Final_manabou_kanji[[Sr. no.]:[Meaning]],4,0)</f>
        <v>#N/A</v>
      </c>
      <c r="F312" s="37" t="e">
        <f>VLOOKUP(Final_manabou_kanji_select4[[#This Row],[Kanji no.]],Final_manabou_kanji[[Sr. no.]:[Meaning]],5,0)</f>
        <v>#N/A</v>
      </c>
      <c r="G312" t="e">
        <f>VLOOKUP(Final_manabou_kanji_select4[[#This Row],[Kanji no.]],Final_manabou_kanji[[Sr. no.]:[Meaning]],7,0)</f>
        <v>#N/A</v>
      </c>
      <c r="H312" t="e">
        <f>VLOOKUP(Final_manabou_kanji_select4[[#This Row],[Kanji no.]],Final_manabou_kanji[[Sr. no.]:[Meaning]],8,0)</f>
        <v>#N/A</v>
      </c>
      <c r="I312" s="3"/>
    </row>
    <row r="313" spans="2:9" ht="14.25" customHeight="1" x14ac:dyDescent="0.3">
      <c r="B313" s="6">
        <v>311</v>
      </c>
      <c r="C313" s="37" t="e">
        <f>VLOOKUP(Final_manabou_kanji_select4[[#This Row],[Sr no.]],Raw_data_N2_Kanji[[Marking_sr]:[Length]],4,0)</f>
        <v>#N/A</v>
      </c>
      <c r="D313" s="37" t="e">
        <f>VLOOKUP(Final_manabou_kanji_select4[[#This Row],[Kanji no.]],Final_manabou_kanji[[Sr. no.]:[Meaning]],3,0)</f>
        <v>#N/A</v>
      </c>
      <c r="E313" s="32" t="e">
        <f>VLOOKUP(Final_manabou_kanji_select4[[#This Row],[Kanji no.]],Final_manabou_kanji[[Sr. no.]:[Meaning]],4,0)</f>
        <v>#N/A</v>
      </c>
      <c r="F313" s="37" t="e">
        <f>VLOOKUP(Final_manabou_kanji_select4[[#This Row],[Kanji no.]],Final_manabou_kanji[[Sr. no.]:[Meaning]],5,0)</f>
        <v>#N/A</v>
      </c>
      <c r="G313" t="e">
        <f>VLOOKUP(Final_manabou_kanji_select4[[#This Row],[Kanji no.]],Final_manabou_kanji[[Sr. no.]:[Meaning]],7,0)</f>
        <v>#N/A</v>
      </c>
      <c r="H313" t="e">
        <f>VLOOKUP(Final_manabou_kanji_select4[[#This Row],[Kanji no.]],Final_manabou_kanji[[Sr. no.]:[Meaning]],8,0)</f>
        <v>#N/A</v>
      </c>
      <c r="I313" s="3"/>
    </row>
    <row r="314" spans="2:9" ht="14.25" customHeight="1" x14ac:dyDescent="0.3">
      <c r="B314" s="36">
        <v>312</v>
      </c>
      <c r="C314" s="37" t="e">
        <f>VLOOKUP(Final_manabou_kanji_select4[[#This Row],[Sr no.]],Raw_data_N2_Kanji[[Marking_sr]:[Length]],4,0)</f>
        <v>#N/A</v>
      </c>
      <c r="D314" s="37" t="e">
        <f>VLOOKUP(Final_manabou_kanji_select4[[#This Row],[Kanji no.]],Final_manabou_kanji[[Sr. no.]:[Meaning]],3,0)</f>
        <v>#N/A</v>
      </c>
      <c r="E314" s="32" t="e">
        <f>VLOOKUP(Final_manabou_kanji_select4[[#This Row],[Kanji no.]],Final_manabou_kanji[[Sr. no.]:[Meaning]],4,0)</f>
        <v>#N/A</v>
      </c>
      <c r="F314" s="37" t="e">
        <f>VLOOKUP(Final_manabou_kanji_select4[[#This Row],[Kanji no.]],Final_manabou_kanji[[Sr. no.]:[Meaning]],5,0)</f>
        <v>#N/A</v>
      </c>
      <c r="G314" t="e">
        <f>VLOOKUP(Final_manabou_kanji_select4[[#This Row],[Kanji no.]],Final_manabou_kanji[[Sr. no.]:[Meaning]],7,0)</f>
        <v>#N/A</v>
      </c>
      <c r="H314" t="e">
        <f>VLOOKUP(Final_manabou_kanji_select4[[#This Row],[Kanji no.]],Final_manabou_kanji[[Sr. no.]:[Meaning]],8,0)</f>
        <v>#N/A</v>
      </c>
      <c r="I314" s="3"/>
    </row>
    <row r="315" spans="2:9" ht="14.25" customHeight="1" x14ac:dyDescent="0.3">
      <c r="B315" s="6">
        <v>313</v>
      </c>
      <c r="C315" s="37" t="e">
        <f>VLOOKUP(Final_manabou_kanji_select4[[#This Row],[Sr no.]],Raw_data_N2_Kanji[[Marking_sr]:[Length]],4,0)</f>
        <v>#N/A</v>
      </c>
      <c r="D315" s="37" t="e">
        <f>VLOOKUP(Final_manabou_kanji_select4[[#This Row],[Kanji no.]],Final_manabou_kanji[[Sr. no.]:[Meaning]],3,0)</f>
        <v>#N/A</v>
      </c>
      <c r="E315" s="32" t="e">
        <f>VLOOKUP(Final_manabou_kanji_select4[[#This Row],[Kanji no.]],Final_manabou_kanji[[Sr. no.]:[Meaning]],4,0)</f>
        <v>#N/A</v>
      </c>
      <c r="F315" s="37" t="e">
        <f>VLOOKUP(Final_manabou_kanji_select4[[#This Row],[Kanji no.]],Final_manabou_kanji[[Sr. no.]:[Meaning]],5,0)</f>
        <v>#N/A</v>
      </c>
      <c r="G315" t="e">
        <f>VLOOKUP(Final_manabou_kanji_select4[[#This Row],[Kanji no.]],Final_manabou_kanji[[Sr. no.]:[Meaning]],7,0)</f>
        <v>#N/A</v>
      </c>
      <c r="H315" t="e">
        <f>VLOOKUP(Final_manabou_kanji_select4[[#This Row],[Kanji no.]],Final_manabou_kanji[[Sr. no.]:[Meaning]],8,0)</f>
        <v>#N/A</v>
      </c>
      <c r="I315" s="3"/>
    </row>
    <row r="316" spans="2:9" ht="14.25" customHeight="1" x14ac:dyDescent="0.3">
      <c r="B316" s="36">
        <v>314</v>
      </c>
      <c r="C316" s="37" t="e">
        <f>VLOOKUP(Final_manabou_kanji_select4[[#This Row],[Sr no.]],Raw_data_N2_Kanji[[Marking_sr]:[Length]],4,0)</f>
        <v>#N/A</v>
      </c>
      <c r="D316" s="37" t="e">
        <f>VLOOKUP(Final_manabou_kanji_select4[[#This Row],[Kanji no.]],Final_manabou_kanji[[Sr. no.]:[Meaning]],3,0)</f>
        <v>#N/A</v>
      </c>
      <c r="E316" s="32" t="e">
        <f>VLOOKUP(Final_manabou_kanji_select4[[#This Row],[Kanji no.]],Final_manabou_kanji[[Sr. no.]:[Meaning]],4,0)</f>
        <v>#N/A</v>
      </c>
      <c r="F316" s="37" t="e">
        <f>VLOOKUP(Final_manabou_kanji_select4[[#This Row],[Kanji no.]],Final_manabou_kanji[[Sr. no.]:[Meaning]],5,0)</f>
        <v>#N/A</v>
      </c>
      <c r="G316" t="e">
        <f>VLOOKUP(Final_manabou_kanji_select4[[#This Row],[Kanji no.]],Final_manabou_kanji[[Sr. no.]:[Meaning]],7,0)</f>
        <v>#N/A</v>
      </c>
      <c r="H316" t="e">
        <f>VLOOKUP(Final_manabou_kanji_select4[[#This Row],[Kanji no.]],Final_manabou_kanji[[Sr. no.]:[Meaning]],8,0)</f>
        <v>#N/A</v>
      </c>
      <c r="I316" s="3"/>
    </row>
    <row r="317" spans="2:9" ht="14.25" customHeight="1" x14ac:dyDescent="0.3">
      <c r="B317" s="6">
        <v>315</v>
      </c>
      <c r="C317" s="37" t="e">
        <f>VLOOKUP(Final_manabou_kanji_select4[[#This Row],[Sr no.]],Raw_data_N2_Kanji[[Marking_sr]:[Length]],4,0)</f>
        <v>#N/A</v>
      </c>
      <c r="D317" s="37" t="e">
        <f>VLOOKUP(Final_manabou_kanji_select4[[#This Row],[Kanji no.]],Final_manabou_kanji[[Sr. no.]:[Meaning]],3,0)</f>
        <v>#N/A</v>
      </c>
      <c r="E317" s="32" t="e">
        <f>VLOOKUP(Final_manabou_kanji_select4[[#This Row],[Kanji no.]],Final_manabou_kanji[[Sr. no.]:[Meaning]],4,0)</f>
        <v>#N/A</v>
      </c>
      <c r="F317" s="37" t="e">
        <f>VLOOKUP(Final_manabou_kanji_select4[[#This Row],[Kanji no.]],Final_manabou_kanji[[Sr. no.]:[Meaning]],5,0)</f>
        <v>#N/A</v>
      </c>
      <c r="G317" t="e">
        <f>VLOOKUP(Final_manabou_kanji_select4[[#This Row],[Kanji no.]],Final_manabou_kanji[[Sr. no.]:[Meaning]],7,0)</f>
        <v>#N/A</v>
      </c>
      <c r="H317" t="e">
        <f>VLOOKUP(Final_manabou_kanji_select4[[#This Row],[Kanji no.]],Final_manabou_kanji[[Sr. no.]:[Meaning]],8,0)</f>
        <v>#N/A</v>
      </c>
      <c r="I317" s="3"/>
    </row>
    <row r="318" spans="2:9" ht="14.25" customHeight="1" x14ac:dyDescent="0.3">
      <c r="B318" s="36">
        <v>316</v>
      </c>
      <c r="C318" s="37" t="e">
        <f>VLOOKUP(Final_manabou_kanji_select4[[#This Row],[Sr no.]],Raw_data_N2_Kanji[[Marking_sr]:[Length]],4,0)</f>
        <v>#N/A</v>
      </c>
      <c r="D318" s="37" t="e">
        <f>VLOOKUP(Final_manabou_kanji_select4[[#This Row],[Kanji no.]],Final_manabou_kanji[[Sr. no.]:[Meaning]],3,0)</f>
        <v>#N/A</v>
      </c>
      <c r="E318" s="32" t="e">
        <f>VLOOKUP(Final_manabou_kanji_select4[[#This Row],[Kanji no.]],Final_manabou_kanji[[Sr. no.]:[Meaning]],4,0)</f>
        <v>#N/A</v>
      </c>
      <c r="F318" s="37" t="e">
        <f>VLOOKUP(Final_manabou_kanji_select4[[#This Row],[Kanji no.]],Final_manabou_kanji[[Sr. no.]:[Meaning]],5,0)</f>
        <v>#N/A</v>
      </c>
      <c r="G318" t="e">
        <f>VLOOKUP(Final_manabou_kanji_select4[[#This Row],[Kanji no.]],Final_manabou_kanji[[Sr. no.]:[Meaning]],7,0)</f>
        <v>#N/A</v>
      </c>
      <c r="H318" t="e">
        <f>VLOOKUP(Final_manabou_kanji_select4[[#This Row],[Kanji no.]],Final_manabou_kanji[[Sr. no.]:[Meaning]],8,0)</f>
        <v>#N/A</v>
      </c>
      <c r="I318" s="3"/>
    </row>
    <row r="319" spans="2:9" ht="14.25" customHeight="1" x14ac:dyDescent="0.3">
      <c r="B319" s="6">
        <v>317</v>
      </c>
      <c r="C319" s="37" t="e">
        <f>VLOOKUP(Final_manabou_kanji_select4[[#This Row],[Sr no.]],Raw_data_N2_Kanji[[Marking_sr]:[Length]],4,0)</f>
        <v>#N/A</v>
      </c>
      <c r="D319" s="37" t="e">
        <f>VLOOKUP(Final_manabou_kanji_select4[[#This Row],[Kanji no.]],Final_manabou_kanji[[Sr. no.]:[Meaning]],3,0)</f>
        <v>#N/A</v>
      </c>
      <c r="E319" s="32" t="e">
        <f>VLOOKUP(Final_manabou_kanji_select4[[#This Row],[Kanji no.]],Final_manabou_kanji[[Sr. no.]:[Meaning]],4,0)</f>
        <v>#N/A</v>
      </c>
      <c r="F319" s="37" t="e">
        <f>VLOOKUP(Final_manabou_kanji_select4[[#This Row],[Kanji no.]],Final_manabou_kanji[[Sr. no.]:[Meaning]],5,0)</f>
        <v>#N/A</v>
      </c>
      <c r="G319" t="e">
        <f>VLOOKUP(Final_manabou_kanji_select4[[#This Row],[Kanji no.]],Final_manabou_kanji[[Sr. no.]:[Meaning]],7,0)</f>
        <v>#N/A</v>
      </c>
      <c r="H319" t="e">
        <f>VLOOKUP(Final_manabou_kanji_select4[[#This Row],[Kanji no.]],Final_manabou_kanji[[Sr. no.]:[Meaning]],8,0)</f>
        <v>#N/A</v>
      </c>
      <c r="I319" s="3"/>
    </row>
    <row r="320" spans="2:9" ht="14.25" customHeight="1" x14ac:dyDescent="0.3">
      <c r="B320" s="36">
        <v>318</v>
      </c>
      <c r="C320" s="37" t="e">
        <f>VLOOKUP(Final_manabou_kanji_select4[[#This Row],[Sr no.]],Raw_data_N2_Kanji[[Marking_sr]:[Length]],4,0)</f>
        <v>#N/A</v>
      </c>
      <c r="D320" s="37" t="e">
        <f>VLOOKUP(Final_manabou_kanji_select4[[#This Row],[Kanji no.]],Final_manabou_kanji[[Sr. no.]:[Meaning]],3,0)</f>
        <v>#N/A</v>
      </c>
      <c r="E320" s="32" t="e">
        <f>VLOOKUP(Final_manabou_kanji_select4[[#This Row],[Kanji no.]],Final_manabou_kanji[[Sr. no.]:[Meaning]],4,0)</f>
        <v>#N/A</v>
      </c>
      <c r="F320" s="37" t="e">
        <f>VLOOKUP(Final_manabou_kanji_select4[[#This Row],[Kanji no.]],Final_manabou_kanji[[Sr. no.]:[Meaning]],5,0)</f>
        <v>#N/A</v>
      </c>
      <c r="G320" t="e">
        <f>VLOOKUP(Final_manabou_kanji_select4[[#This Row],[Kanji no.]],Final_manabou_kanji[[Sr. no.]:[Meaning]],7,0)</f>
        <v>#N/A</v>
      </c>
      <c r="H320" t="e">
        <f>VLOOKUP(Final_manabou_kanji_select4[[#This Row],[Kanji no.]],Final_manabou_kanji[[Sr. no.]:[Meaning]],8,0)</f>
        <v>#N/A</v>
      </c>
      <c r="I320" s="3"/>
    </row>
    <row r="321" spans="2:9" ht="14.25" customHeight="1" x14ac:dyDescent="0.3">
      <c r="B321" s="6">
        <v>319</v>
      </c>
      <c r="C321" s="37" t="e">
        <f>VLOOKUP(Final_manabou_kanji_select4[[#This Row],[Sr no.]],Raw_data_N2_Kanji[[Marking_sr]:[Length]],4,0)</f>
        <v>#N/A</v>
      </c>
      <c r="D321" s="37" t="e">
        <f>VLOOKUP(Final_manabou_kanji_select4[[#This Row],[Kanji no.]],Final_manabou_kanji[[Sr. no.]:[Meaning]],3,0)</f>
        <v>#N/A</v>
      </c>
      <c r="E321" s="32" t="e">
        <f>VLOOKUP(Final_manabou_kanji_select4[[#This Row],[Kanji no.]],Final_manabou_kanji[[Sr. no.]:[Meaning]],4,0)</f>
        <v>#N/A</v>
      </c>
      <c r="F321" s="37" t="e">
        <f>VLOOKUP(Final_manabou_kanji_select4[[#This Row],[Kanji no.]],Final_manabou_kanji[[Sr. no.]:[Meaning]],5,0)</f>
        <v>#N/A</v>
      </c>
      <c r="G321" t="e">
        <f>VLOOKUP(Final_manabou_kanji_select4[[#This Row],[Kanji no.]],Final_manabou_kanji[[Sr. no.]:[Meaning]],7,0)</f>
        <v>#N/A</v>
      </c>
      <c r="H321" t="e">
        <f>VLOOKUP(Final_manabou_kanji_select4[[#This Row],[Kanji no.]],Final_manabou_kanji[[Sr. no.]:[Meaning]],8,0)</f>
        <v>#N/A</v>
      </c>
      <c r="I321" s="3"/>
    </row>
    <row r="322" spans="2:9" ht="14.25" customHeight="1" x14ac:dyDescent="0.3">
      <c r="B322" s="36">
        <v>320</v>
      </c>
      <c r="C322" s="37" t="e">
        <f>VLOOKUP(Final_manabou_kanji_select4[[#This Row],[Sr no.]],Raw_data_N2_Kanji[[Marking_sr]:[Length]],4,0)</f>
        <v>#N/A</v>
      </c>
      <c r="D322" s="37" t="e">
        <f>VLOOKUP(Final_manabou_kanji_select4[[#This Row],[Kanji no.]],Final_manabou_kanji[[Sr. no.]:[Meaning]],3,0)</f>
        <v>#N/A</v>
      </c>
      <c r="E322" s="32" t="e">
        <f>VLOOKUP(Final_manabou_kanji_select4[[#This Row],[Kanji no.]],Final_manabou_kanji[[Sr. no.]:[Meaning]],4,0)</f>
        <v>#N/A</v>
      </c>
      <c r="F322" s="37" t="e">
        <f>VLOOKUP(Final_manabou_kanji_select4[[#This Row],[Kanji no.]],Final_manabou_kanji[[Sr. no.]:[Meaning]],5,0)</f>
        <v>#N/A</v>
      </c>
      <c r="G322" t="e">
        <f>VLOOKUP(Final_manabou_kanji_select4[[#This Row],[Kanji no.]],Final_manabou_kanji[[Sr. no.]:[Meaning]],7,0)</f>
        <v>#N/A</v>
      </c>
      <c r="H322" t="e">
        <f>VLOOKUP(Final_manabou_kanji_select4[[#This Row],[Kanji no.]],Final_manabou_kanji[[Sr. no.]:[Meaning]],8,0)</f>
        <v>#N/A</v>
      </c>
      <c r="I322" s="3"/>
    </row>
    <row r="323" spans="2:9" ht="14.25" customHeight="1" x14ac:dyDescent="0.3">
      <c r="B323" s="6">
        <v>321</v>
      </c>
      <c r="C323" s="37" t="e">
        <f>VLOOKUP(Final_manabou_kanji_select4[[#This Row],[Sr no.]],Raw_data_N2_Kanji[[Marking_sr]:[Length]],4,0)</f>
        <v>#N/A</v>
      </c>
      <c r="D323" s="37" t="e">
        <f>VLOOKUP(Final_manabou_kanji_select4[[#This Row],[Kanji no.]],Final_manabou_kanji[[Sr. no.]:[Meaning]],3,0)</f>
        <v>#N/A</v>
      </c>
      <c r="E323" s="32" t="e">
        <f>VLOOKUP(Final_manabou_kanji_select4[[#This Row],[Kanji no.]],Final_manabou_kanji[[Sr. no.]:[Meaning]],4,0)</f>
        <v>#N/A</v>
      </c>
      <c r="F323" s="37" t="e">
        <f>VLOOKUP(Final_manabou_kanji_select4[[#This Row],[Kanji no.]],Final_manabou_kanji[[Sr. no.]:[Meaning]],5,0)</f>
        <v>#N/A</v>
      </c>
      <c r="G323" t="e">
        <f>VLOOKUP(Final_manabou_kanji_select4[[#This Row],[Kanji no.]],Final_manabou_kanji[[Sr. no.]:[Meaning]],7,0)</f>
        <v>#N/A</v>
      </c>
      <c r="H323" t="e">
        <f>VLOOKUP(Final_manabou_kanji_select4[[#This Row],[Kanji no.]],Final_manabou_kanji[[Sr. no.]:[Meaning]],8,0)</f>
        <v>#N/A</v>
      </c>
      <c r="I323" s="3"/>
    </row>
    <row r="324" spans="2:9" ht="14.25" customHeight="1" x14ac:dyDescent="0.3">
      <c r="B324" s="36">
        <v>322</v>
      </c>
      <c r="C324" s="37" t="e">
        <f>VLOOKUP(Final_manabou_kanji_select4[[#This Row],[Sr no.]],Raw_data_N2_Kanji[[Marking_sr]:[Length]],4,0)</f>
        <v>#N/A</v>
      </c>
      <c r="D324" s="37" t="e">
        <f>VLOOKUP(Final_manabou_kanji_select4[[#This Row],[Kanji no.]],Final_manabou_kanji[[Sr. no.]:[Meaning]],3,0)</f>
        <v>#N/A</v>
      </c>
      <c r="E324" s="32" t="e">
        <f>VLOOKUP(Final_manabou_kanji_select4[[#This Row],[Kanji no.]],Final_manabou_kanji[[Sr. no.]:[Meaning]],4,0)</f>
        <v>#N/A</v>
      </c>
      <c r="F324" s="37" t="e">
        <f>VLOOKUP(Final_manabou_kanji_select4[[#This Row],[Kanji no.]],Final_manabou_kanji[[Sr. no.]:[Meaning]],5,0)</f>
        <v>#N/A</v>
      </c>
      <c r="G324" t="e">
        <f>VLOOKUP(Final_manabou_kanji_select4[[#This Row],[Kanji no.]],Final_manabou_kanji[[Sr. no.]:[Meaning]],7,0)</f>
        <v>#N/A</v>
      </c>
      <c r="H324" t="e">
        <f>VLOOKUP(Final_manabou_kanji_select4[[#This Row],[Kanji no.]],Final_manabou_kanji[[Sr. no.]:[Meaning]],8,0)</f>
        <v>#N/A</v>
      </c>
      <c r="I324" s="3"/>
    </row>
    <row r="325" spans="2:9" ht="14.25" customHeight="1" x14ac:dyDescent="0.3">
      <c r="B325" s="6">
        <v>323</v>
      </c>
      <c r="C325" s="37" t="e">
        <f>VLOOKUP(Final_manabou_kanji_select4[[#This Row],[Sr no.]],Raw_data_N2_Kanji[[Marking_sr]:[Length]],4,0)</f>
        <v>#N/A</v>
      </c>
      <c r="D325" s="37" t="e">
        <f>VLOOKUP(Final_manabou_kanji_select4[[#This Row],[Kanji no.]],Final_manabou_kanji[[Sr. no.]:[Meaning]],3,0)</f>
        <v>#N/A</v>
      </c>
      <c r="E325" s="32" t="e">
        <f>VLOOKUP(Final_manabou_kanji_select4[[#This Row],[Kanji no.]],Final_manabou_kanji[[Sr. no.]:[Meaning]],4,0)</f>
        <v>#N/A</v>
      </c>
      <c r="F325" s="37" t="e">
        <f>VLOOKUP(Final_manabou_kanji_select4[[#This Row],[Kanji no.]],Final_manabou_kanji[[Sr. no.]:[Meaning]],5,0)</f>
        <v>#N/A</v>
      </c>
      <c r="G325" t="e">
        <f>VLOOKUP(Final_manabou_kanji_select4[[#This Row],[Kanji no.]],Final_manabou_kanji[[Sr. no.]:[Meaning]],7,0)</f>
        <v>#N/A</v>
      </c>
      <c r="H325" t="e">
        <f>VLOOKUP(Final_manabou_kanji_select4[[#This Row],[Kanji no.]],Final_manabou_kanji[[Sr. no.]:[Meaning]],8,0)</f>
        <v>#N/A</v>
      </c>
      <c r="I325" s="3"/>
    </row>
    <row r="326" spans="2:9" ht="14.25" customHeight="1" x14ac:dyDescent="0.3">
      <c r="B326" s="36">
        <v>324</v>
      </c>
      <c r="C326" s="37" t="e">
        <f>VLOOKUP(Final_manabou_kanji_select4[[#This Row],[Sr no.]],Raw_data_N2_Kanji[[Marking_sr]:[Length]],4,0)</f>
        <v>#N/A</v>
      </c>
      <c r="D326" s="37" t="e">
        <f>VLOOKUP(Final_manabou_kanji_select4[[#This Row],[Kanji no.]],Final_manabou_kanji[[Sr. no.]:[Meaning]],3,0)</f>
        <v>#N/A</v>
      </c>
      <c r="E326" s="32" t="e">
        <f>VLOOKUP(Final_manabou_kanji_select4[[#This Row],[Kanji no.]],Final_manabou_kanji[[Sr. no.]:[Meaning]],4,0)</f>
        <v>#N/A</v>
      </c>
      <c r="F326" s="37" t="e">
        <f>VLOOKUP(Final_manabou_kanji_select4[[#This Row],[Kanji no.]],Final_manabou_kanji[[Sr. no.]:[Meaning]],5,0)</f>
        <v>#N/A</v>
      </c>
      <c r="G326" t="e">
        <f>VLOOKUP(Final_manabou_kanji_select4[[#This Row],[Kanji no.]],Final_manabou_kanji[[Sr. no.]:[Meaning]],7,0)</f>
        <v>#N/A</v>
      </c>
      <c r="H326" t="e">
        <f>VLOOKUP(Final_manabou_kanji_select4[[#This Row],[Kanji no.]],Final_manabou_kanji[[Sr. no.]:[Meaning]],8,0)</f>
        <v>#N/A</v>
      </c>
      <c r="I326" s="3"/>
    </row>
    <row r="327" spans="2:9" ht="14.25" customHeight="1" x14ac:dyDescent="0.3">
      <c r="B327" s="6">
        <v>325</v>
      </c>
      <c r="C327" s="37" t="e">
        <f>VLOOKUP(Final_manabou_kanji_select4[[#This Row],[Sr no.]],Raw_data_N2_Kanji[[Marking_sr]:[Length]],4,0)</f>
        <v>#N/A</v>
      </c>
      <c r="D327" s="37" t="e">
        <f>VLOOKUP(Final_manabou_kanji_select4[[#This Row],[Kanji no.]],Final_manabou_kanji[[Sr. no.]:[Meaning]],3,0)</f>
        <v>#N/A</v>
      </c>
      <c r="E327" s="32" t="e">
        <f>VLOOKUP(Final_manabou_kanji_select4[[#This Row],[Kanji no.]],Final_manabou_kanji[[Sr. no.]:[Meaning]],4,0)</f>
        <v>#N/A</v>
      </c>
      <c r="F327" s="37" t="e">
        <f>VLOOKUP(Final_manabou_kanji_select4[[#This Row],[Kanji no.]],Final_manabou_kanji[[Sr. no.]:[Meaning]],5,0)</f>
        <v>#N/A</v>
      </c>
      <c r="G327" t="e">
        <f>VLOOKUP(Final_manabou_kanji_select4[[#This Row],[Kanji no.]],Final_manabou_kanji[[Sr. no.]:[Meaning]],7,0)</f>
        <v>#N/A</v>
      </c>
      <c r="H327" t="e">
        <f>VLOOKUP(Final_manabou_kanji_select4[[#This Row],[Kanji no.]],Final_manabou_kanji[[Sr. no.]:[Meaning]],8,0)</f>
        <v>#N/A</v>
      </c>
      <c r="I327" s="3"/>
    </row>
    <row r="328" spans="2:9" ht="14.25" customHeight="1" x14ac:dyDescent="0.3">
      <c r="B328" s="36">
        <v>326</v>
      </c>
      <c r="C328" s="37" t="e">
        <f>VLOOKUP(Final_manabou_kanji_select4[[#This Row],[Sr no.]],Raw_data_N2_Kanji[[Marking_sr]:[Length]],4,0)</f>
        <v>#N/A</v>
      </c>
      <c r="D328" s="37" t="e">
        <f>VLOOKUP(Final_manabou_kanji_select4[[#This Row],[Kanji no.]],Final_manabou_kanji[[Sr. no.]:[Meaning]],3,0)</f>
        <v>#N/A</v>
      </c>
      <c r="E328" s="32" t="e">
        <f>VLOOKUP(Final_manabou_kanji_select4[[#This Row],[Kanji no.]],Final_manabou_kanji[[Sr. no.]:[Meaning]],4,0)</f>
        <v>#N/A</v>
      </c>
      <c r="F328" s="37" t="e">
        <f>VLOOKUP(Final_manabou_kanji_select4[[#This Row],[Kanji no.]],Final_manabou_kanji[[Sr. no.]:[Meaning]],5,0)</f>
        <v>#N/A</v>
      </c>
      <c r="G328" t="e">
        <f>VLOOKUP(Final_manabou_kanji_select4[[#This Row],[Kanji no.]],Final_manabou_kanji[[Sr. no.]:[Meaning]],7,0)</f>
        <v>#N/A</v>
      </c>
      <c r="H328" t="e">
        <f>VLOOKUP(Final_manabou_kanji_select4[[#This Row],[Kanji no.]],Final_manabou_kanji[[Sr. no.]:[Meaning]],8,0)</f>
        <v>#N/A</v>
      </c>
      <c r="I328" s="3"/>
    </row>
    <row r="329" spans="2:9" ht="14.25" customHeight="1" x14ac:dyDescent="0.3">
      <c r="B329" s="6">
        <v>327</v>
      </c>
      <c r="C329" s="37" t="e">
        <f>VLOOKUP(Final_manabou_kanji_select4[[#This Row],[Sr no.]],Raw_data_N2_Kanji[[Marking_sr]:[Length]],4,0)</f>
        <v>#N/A</v>
      </c>
      <c r="D329" s="37" t="e">
        <f>VLOOKUP(Final_manabou_kanji_select4[[#This Row],[Kanji no.]],Final_manabou_kanji[[Sr. no.]:[Meaning]],3,0)</f>
        <v>#N/A</v>
      </c>
      <c r="E329" s="32" t="e">
        <f>VLOOKUP(Final_manabou_kanji_select4[[#This Row],[Kanji no.]],Final_manabou_kanji[[Sr. no.]:[Meaning]],4,0)</f>
        <v>#N/A</v>
      </c>
      <c r="F329" s="37" t="e">
        <f>VLOOKUP(Final_manabou_kanji_select4[[#This Row],[Kanji no.]],Final_manabou_kanji[[Sr. no.]:[Meaning]],5,0)</f>
        <v>#N/A</v>
      </c>
      <c r="G329" t="e">
        <f>VLOOKUP(Final_manabou_kanji_select4[[#This Row],[Kanji no.]],Final_manabou_kanji[[Sr. no.]:[Meaning]],7,0)</f>
        <v>#N/A</v>
      </c>
      <c r="H329" t="e">
        <f>VLOOKUP(Final_manabou_kanji_select4[[#This Row],[Kanji no.]],Final_manabou_kanji[[Sr. no.]:[Meaning]],8,0)</f>
        <v>#N/A</v>
      </c>
      <c r="I329" s="3"/>
    </row>
    <row r="330" spans="2:9" ht="14.25" customHeight="1" x14ac:dyDescent="0.3">
      <c r="B330" s="36">
        <v>328</v>
      </c>
      <c r="C330" s="37" t="e">
        <f>VLOOKUP(Final_manabou_kanji_select4[[#This Row],[Sr no.]],Raw_data_N2_Kanji[[Marking_sr]:[Length]],4,0)</f>
        <v>#N/A</v>
      </c>
      <c r="D330" s="37" t="e">
        <f>VLOOKUP(Final_manabou_kanji_select4[[#This Row],[Kanji no.]],Final_manabou_kanji[[Sr. no.]:[Meaning]],3,0)</f>
        <v>#N/A</v>
      </c>
      <c r="E330" s="32" t="e">
        <f>VLOOKUP(Final_manabou_kanji_select4[[#This Row],[Kanji no.]],Final_manabou_kanji[[Sr. no.]:[Meaning]],4,0)</f>
        <v>#N/A</v>
      </c>
      <c r="F330" s="37" t="e">
        <f>VLOOKUP(Final_manabou_kanji_select4[[#This Row],[Kanji no.]],Final_manabou_kanji[[Sr. no.]:[Meaning]],5,0)</f>
        <v>#N/A</v>
      </c>
      <c r="G330" t="e">
        <f>VLOOKUP(Final_manabou_kanji_select4[[#This Row],[Kanji no.]],Final_manabou_kanji[[Sr. no.]:[Meaning]],7,0)</f>
        <v>#N/A</v>
      </c>
      <c r="H330" t="e">
        <f>VLOOKUP(Final_manabou_kanji_select4[[#This Row],[Kanji no.]],Final_manabou_kanji[[Sr. no.]:[Meaning]],8,0)</f>
        <v>#N/A</v>
      </c>
      <c r="I330" s="3"/>
    </row>
    <row r="331" spans="2:9" ht="14.25" customHeight="1" x14ac:dyDescent="0.3">
      <c r="B331" s="6">
        <v>329</v>
      </c>
      <c r="C331" s="37" t="e">
        <f>VLOOKUP(Final_manabou_kanji_select4[[#This Row],[Sr no.]],Raw_data_N2_Kanji[[Marking_sr]:[Length]],4,0)</f>
        <v>#N/A</v>
      </c>
      <c r="D331" s="37" t="e">
        <f>VLOOKUP(Final_manabou_kanji_select4[[#This Row],[Kanji no.]],Final_manabou_kanji[[Sr. no.]:[Meaning]],3,0)</f>
        <v>#N/A</v>
      </c>
      <c r="E331" s="32" t="e">
        <f>VLOOKUP(Final_manabou_kanji_select4[[#This Row],[Kanji no.]],Final_manabou_kanji[[Sr. no.]:[Meaning]],4,0)</f>
        <v>#N/A</v>
      </c>
      <c r="F331" s="37" t="e">
        <f>VLOOKUP(Final_manabou_kanji_select4[[#This Row],[Kanji no.]],Final_manabou_kanji[[Sr. no.]:[Meaning]],5,0)</f>
        <v>#N/A</v>
      </c>
      <c r="G331" t="e">
        <f>VLOOKUP(Final_manabou_kanji_select4[[#This Row],[Kanji no.]],Final_manabou_kanji[[Sr. no.]:[Meaning]],7,0)</f>
        <v>#N/A</v>
      </c>
      <c r="H331" t="e">
        <f>VLOOKUP(Final_manabou_kanji_select4[[#This Row],[Kanji no.]],Final_manabou_kanji[[Sr. no.]:[Meaning]],8,0)</f>
        <v>#N/A</v>
      </c>
      <c r="I331" s="3"/>
    </row>
    <row r="332" spans="2:9" ht="14.25" customHeight="1" x14ac:dyDescent="0.3">
      <c r="B332" s="36">
        <v>330</v>
      </c>
      <c r="C332" s="37" t="e">
        <f>VLOOKUP(Final_manabou_kanji_select4[[#This Row],[Sr no.]],Raw_data_N2_Kanji[[Marking_sr]:[Length]],4,0)</f>
        <v>#N/A</v>
      </c>
      <c r="D332" s="37" t="e">
        <f>VLOOKUP(Final_manabou_kanji_select4[[#This Row],[Kanji no.]],Final_manabou_kanji[[Sr. no.]:[Meaning]],3,0)</f>
        <v>#N/A</v>
      </c>
      <c r="E332" s="32" t="e">
        <f>VLOOKUP(Final_manabou_kanji_select4[[#This Row],[Kanji no.]],Final_manabou_kanji[[Sr. no.]:[Meaning]],4,0)</f>
        <v>#N/A</v>
      </c>
      <c r="F332" s="37" t="e">
        <f>VLOOKUP(Final_manabou_kanji_select4[[#This Row],[Kanji no.]],Final_manabou_kanji[[Sr. no.]:[Meaning]],5,0)</f>
        <v>#N/A</v>
      </c>
      <c r="G332" t="e">
        <f>VLOOKUP(Final_manabou_kanji_select4[[#This Row],[Kanji no.]],Final_manabou_kanji[[Sr. no.]:[Meaning]],7,0)</f>
        <v>#N/A</v>
      </c>
      <c r="H332" t="e">
        <f>VLOOKUP(Final_manabou_kanji_select4[[#This Row],[Kanji no.]],Final_manabou_kanji[[Sr. no.]:[Meaning]],8,0)</f>
        <v>#N/A</v>
      </c>
      <c r="I332" s="3"/>
    </row>
    <row r="333" spans="2:9" ht="14.25" customHeight="1" x14ac:dyDescent="0.3">
      <c r="B333" s="6">
        <v>331</v>
      </c>
      <c r="C333" s="37" t="e">
        <f>VLOOKUP(Final_manabou_kanji_select4[[#This Row],[Sr no.]],Raw_data_N2_Kanji[[Marking_sr]:[Length]],4,0)</f>
        <v>#N/A</v>
      </c>
      <c r="D333" s="37" t="e">
        <f>VLOOKUP(Final_manabou_kanji_select4[[#This Row],[Kanji no.]],Final_manabou_kanji[[Sr. no.]:[Meaning]],3,0)</f>
        <v>#N/A</v>
      </c>
      <c r="E333" s="32" t="e">
        <f>VLOOKUP(Final_manabou_kanji_select4[[#This Row],[Kanji no.]],Final_manabou_kanji[[Sr. no.]:[Meaning]],4,0)</f>
        <v>#N/A</v>
      </c>
      <c r="F333" s="37" t="e">
        <f>VLOOKUP(Final_manabou_kanji_select4[[#This Row],[Kanji no.]],Final_manabou_kanji[[Sr. no.]:[Meaning]],5,0)</f>
        <v>#N/A</v>
      </c>
      <c r="G333" t="e">
        <f>VLOOKUP(Final_manabou_kanji_select4[[#This Row],[Kanji no.]],Final_manabou_kanji[[Sr. no.]:[Meaning]],7,0)</f>
        <v>#N/A</v>
      </c>
      <c r="H333" t="e">
        <f>VLOOKUP(Final_manabou_kanji_select4[[#This Row],[Kanji no.]],Final_manabou_kanji[[Sr. no.]:[Meaning]],8,0)</f>
        <v>#N/A</v>
      </c>
      <c r="I333" s="3"/>
    </row>
    <row r="334" spans="2:9" ht="14.25" customHeight="1" x14ac:dyDescent="0.3">
      <c r="B334" s="36">
        <v>332</v>
      </c>
      <c r="C334" s="37" t="e">
        <f>VLOOKUP(Final_manabou_kanji_select4[[#This Row],[Sr no.]],Raw_data_N2_Kanji[[Marking_sr]:[Length]],4,0)</f>
        <v>#N/A</v>
      </c>
      <c r="D334" s="37" t="e">
        <f>VLOOKUP(Final_manabou_kanji_select4[[#This Row],[Kanji no.]],Final_manabou_kanji[[Sr. no.]:[Meaning]],3,0)</f>
        <v>#N/A</v>
      </c>
      <c r="E334" s="32" t="e">
        <f>VLOOKUP(Final_manabou_kanji_select4[[#This Row],[Kanji no.]],Final_manabou_kanji[[Sr. no.]:[Meaning]],4,0)</f>
        <v>#N/A</v>
      </c>
      <c r="F334" s="37" t="e">
        <f>VLOOKUP(Final_manabou_kanji_select4[[#This Row],[Kanji no.]],Final_manabou_kanji[[Sr. no.]:[Meaning]],5,0)</f>
        <v>#N/A</v>
      </c>
      <c r="G334" t="e">
        <f>VLOOKUP(Final_manabou_kanji_select4[[#This Row],[Kanji no.]],Final_manabou_kanji[[Sr. no.]:[Meaning]],7,0)</f>
        <v>#N/A</v>
      </c>
      <c r="H334" t="e">
        <f>VLOOKUP(Final_manabou_kanji_select4[[#This Row],[Kanji no.]],Final_manabou_kanji[[Sr. no.]:[Meaning]],8,0)</f>
        <v>#N/A</v>
      </c>
      <c r="I334" s="3"/>
    </row>
    <row r="335" spans="2:9" ht="14.25" customHeight="1" x14ac:dyDescent="0.3">
      <c r="B335" s="6">
        <v>333</v>
      </c>
      <c r="C335" s="37" t="e">
        <f>VLOOKUP(Final_manabou_kanji_select4[[#This Row],[Sr no.]],Raw_data_N2_Kanji[[Marking_sr]:[Length]],4,0)</f>
        <v>#N/A</v>
      </c>
      <c r="D335" s="37" t="e">
        <f>VLOOKUP(Final_manabou_kanji_select4[[#This Row],[Kanji no.]],Final_manabou_kanji[[Sr. no.]:[Meaning]],3,0)</f>
        <v>#N/A</v>
      </c>
      <c r="E335" s="32" t="e">
        <f>VLOOKUP(Final_manabou_kanji_select4[[#This Row],[Kanji no.]],Final_manabou_kanji[[Sr. no.]:[Meaning]],4,0)</f>
        <v>#N/A</v>
      </c>
      <c r="F335" s="37" t="e">
        <f>VLOOKUP(Final_manabou_kanji_select4[[#This Row],[Kanji no.]],Final_manabou_kanji[[Sr. no.]:[Meaning]],5,0)</f>
        <v>#N/A</v>
      </c>
      <c r="G335" t="e">
        <f>VLOOKUP(Final_manabou_kanji_select4[[#This Row],[Kanji no.]],Final_manabou_kanji[[Sr. no.]:[Meaning]],7,0)</f>
        <v>#N/A</v>
      </c>
      <c r="H335" t="e">
        <f>VLOOKUP(Final_manabou_kanji_select4[[#This Row],[Kanji no.]],Final_manabou_kanji[[Sr. no.]:[Meaning]],8,0)</f>
        <v>#N/A</v>
      </c>
      <c r="I335" s="3"/>
    </row>
    <row r="336" spans="2:9" ht="14.25" customHeight="1" x14ac:dyDescent="0.3">
      <c r="B336" s="36">
        <v>334</v>
      </c>
      <c r="C336" s="37" t="e">
        <f>VLOOKUP(Final_manabou_kanji_select4[[#This Row],[Sr no.]],Raw_data_N2_Kanji[[Marking_sr]:[Length]],4,0)</f>
        <v>#N/A</v>
      </c>
      <c r="D336" s="37" t="e">
        <f>VLOOKUP(Final_manabou_kanji_select4[[#This Row],[Kanji no.]],Final_manabou_kanji[[Sr. no.]:[Meaning]],3,0)</f>
        <v>#N/A</v>
      </c>
      <c r="E336" s="32" t="e">
        <f>VLOOKUP(Final_manabou_kanji_select4[[#This Row],[Kanji no.]],Final_manabou_kanji[[Sr. no.]:[Meaning]],4,0)</f>
        <v>#N/A</v>
      </c>
      <c r="F336" s="37" t="e">
        <f>VLOOKUP(Final_manabou_kanji_select4[[#This Row],[Kanji no.]],Final_manabou_kanji[[Sr. no.]:[Meaning]],5,0)</f>
        <v>#N/A</v>
      </c>
      <c r="G336" t="e">
        <f>VLOOKUP(Final_manabou_kanji_select4[[#This Row],[Kanji no.]],Final_manabou_kanji[[Sr. no.]:[Meaning]],7,0)</f>
        <v>#N/A</v>
      </c>
      <c r="H336" t="e">
        <f>VLOOKUP(Final_manabou_kanji_select4[[#This Row],[Kanji no.]],Final_manabou_kanji[[Sr. no.]:[Meaning]],8,0)</f>
        <v>#N/A</v>
      </c>
      <c r="I336" s="3"/>
    </row>
    <row r="337" spans="2:9" ht="14.25" customHeight="1" x14ac:dyDescent="0.3">
      <c r="B337" s="6">
        <v>335</v>
      </c>
      <c r="C337" s="37" t="e">
        <f>VLOOKUP(Final_manabou_kanji_select4[[#This Row],[Sr no.]],Raw_data_N2_Kanji[[Marking_sr]:[Length]],4,0)</f>
        <v>#N/A</v>
      </c>
      <c r="D337" s="37" t="e">
        <f>VLOOKUP(Final_manabou_kanji_select4[[#This Row],[Kanji no.]],Final_manabou_kanji[[Sr. no.]:[Meaning]],3,0)</f>
        <v>#N/A</v>
      </c>
      <c r="E337" s="32" t="e">
        <f>VLOOKUP(Final_manabou_kanji_select4[[#This Row],[Kanji no.]],Final_manabou_kanji[[Sr. no.]:[Meaning]],4,0)</f>
        <v>#N/A</v>
      </c>
      <c r="F337" s="37" t="e">
        <f>VLOOKUP(Final_manabou_kanji_select4[[#This Row],[Kanji no.]],Final_manabou_kanji[[Sr. no.]:[Meaning]],5,0)</f>
        <v>#N/A</v>
      </c>
      <c r="G337" t="e">
        <f>VLOOKUP(Final_manabou_kanji_select4[[#This Row],[Kanji no.]],Final_manabou_kanji[[Sr. no.]:[Meaning]],7,0)</f>
        <v>#N/A</v>
      </c>
      <c r="H337" t="e">
        <f>VLOOKUP(Final_manabou_kanji_select4[[#This Row],[Kanji no.]],Final_manabou_kanji[[Sr. no.]:[Meaning]],8,0)</f>
        <v>#N/A</v>
      </c>
      <c r="I337" s="3"/>
    </row>
    <row r="338" spans="2:9" ht="14.25" customHeight="1" x14ac:dyDescent="0.3">
      <c r="B338" s="36">
        <v>336</v>
      </c>
      <c r="C338" s="37" t="e">
        <f>VLOOKUP(Final_manabou_kanji_select4[[#This Row],[Sr no.]],Raw_data_N2_Kanji[[Marking_sr]:[Length]],4,0)</f>
        <v>#N/A</v>
      </c>
      <c r="D338" s="37" t="e">
        <f>VLOOKUP(Final_manabou_kanji_select4[[#This Row],[Kanji no.]],Final_manabou_kanji[[Sr. no.]:[Meaning]],3,0)</f>
        <v>#N/A</v>
      </c>
      <c r="E338" s="32" t="e">
        <f>VLOOKUP(Final_manabou_kanji_select4[[#This Row],[Kanji no.]],Final_manabou_kanji[[Sr. no.]:[Meaning]],4,0)</f>
        <v>#N/A</v>
      </c>
      <c r="F338" s="37" t="e">
        <f>VLOOKUP(Final_manabou_kanji_select4[[#This Row],[Kanji no.]],Final_manabou_kanji[[Sr. no.]:[Meaning]],5,0)</f>
        <v>#N/A</v>
      </c>
      <c r="G338" t="e">
        <f>VLOOKUP(Final_manabou_kanji_select4[[#This Row],[Kanji no.]],Final_manabou_kanji[[Sr. no.]:[Meaning]],7,0)</f>
        <v>#N/A</v>
      </c>
      <c r="H338" t="e">
        <f>VLOOKUP(Final_manabou_kanji_select4[[#This Row],[Kanji no.]],Final_manabou_kanji[[Sr. no.]:[Meaning]],8,0)</f>
        <v>#N/A</v>
      </c>
      <c r="I338" s="3"/>
    </row>
    <row r="339" spans="2:9" ht="14.25" customHeight="1" x14ac:dyDescent="0.3">
      <c r="B339" s="6">
        <v>337</v>
      </c>
      <c r="C339" s="37" t="e">
        <f>VLOOKUP(Final_manabou_kanji_select4[[#This Row],[Sr no.]],Raw_data_N2_Kanji[[Marking_sr]:[Length]],4,0)</f>
        <v>#N/A</v>
      </c>
      <c r="D339" s="37" t="e">
        <f>VLOOKUP(Final_manabou_kanji_select4[[#This Row],[Kanji no.]],Final_manabou_kanji[[Sr. no.]:[Meaning]],3,0)</f>
        <v>#N/A</v>
      </c>
      <c r="E339" s="32" t="e">
        <f>VLOOKUP(Final_manabou_kanji_select4[[#This Row],[Kanji no.]],Final_manabou_kanji[[Sr. no.]:[Meaning]],4,0)</f>
        <v>#N/A</v>
      </c>
      <c r="F339" s="37" t="e">
        <f>VLOOKUP(Final_manabou_kanji_select4[[#This Row],[Kanji no.]],Final_manabou_kanji[[Sr. no.]:[Meaning]],5,0)</f>
        <v>#N/A</v>
      </c>
      <c r="G339" t="e">
        <f>VLOOKUP(Final_manabou_kanji_select4[[#This Row],[Kanji no.]],Final_manabou_kanji[[Sr. no.]:[Meaning]],7,0)</f>
        <v>#N/A</v>
      </c>
      <c r="H339" t="e">
        <f>VLOOKUP(Final_manabou_kanji_select4[[#This Row],[Kanji no.]],Final_manabou_kanji[[Sr. no.]:[Meaning]],8,0)</f>
        <v>#N/A</v>
      </c>
      <c r="I339" s="3"/>
    </row>
    <row r="340" spans="2:9" ht="14.25" customHeight="1" x14ac:dyDescent="0.3">
      <c r="B340" s="36">
        <v>338</v>
      </c>
      <c r="C340" s="37" t="e">
        <f>VLOOKUP(Final_manabou_kanji_select4[[#This Row],[Sr no.]],Raw_data_N2_Kanji[[Marking_sr]:[Length]],4,0)</f>
        <v>#N/A</v>
      </c>
      <c r="D340" s="37" t="e">
        <f>VLOOKUP(Final_manabou_kanji_select4[[#This Row],[Kanji no.]],Final_manabou_kanji[[Sr. no.]:[Meaning]],3,0)</f>
        <v>#N/A</v>
      </c>
      <c r="E340" s="32" t="e">
        <f>VLOOKUP(Final_manabou_kanji_select4[[#This Row],[Kanji no.]],Final_manabou_kanji[[Sr. no.]:[Meaning]],4,0)</f>
        <v>#N/A</v>
      </c>
      <c r="F340" s="37" t="e">
        <f>VLOOKUP(Final_manabou_kanji_select4[[#This Row],[Kanji no.]],Final_manabou_kanji[[Sr. no.]:[Meaning]],5,0)</f>
        <v>#N/A</v>
      </c>
      <c r="G340" t="e">
        <f>VLOOKUP(Final_manabou_kanji_select4[[#This Row],[Kanji no.]],Final_manabou_kanji[[Sr. no.]:[Meaning]],7,0)</f>
        <v>#N/A</v>
      </c>
      <c r="H340" t="e">
        <f>VLOOKUP(Final_manabou_kanji_select4[[#This Row],[Kanji no.]],Final_manabou_kanji[[Sr. no.]:[Meaning]],8,0)</f>
        <v>#N/A</v>
      </c>
      <c r="I340" s="3"/>
    </row>
    <row r="341" spans="2:9" ht="14.25" customHeight="1" x14ac:dyDescent="0.3">
      <c r="B341" s="6">
        <v>339</v>
      </c>
      <c r="C341" s="37" t="e">
        <f>VLOOKUP(Final_manabou_kanji_select4[[#This Row],[Sr no.]],Raw_data_N2_Kanji[[Marking_sr]:[Length]],4,0)</f>
        <v>#N/A</v>
      </c>
      <c r="D341" s="37" t="e">
        <f>VLOOKUP(Final_manabou_kanji_select4[[#This Row],[Kanji no.]],Final_manabou_kanji[[Sr. no.]:[Meaning]],3,0)</f>
        <v>#N/A</v>
      </c>
      <c r="E341" s="32" t="e">
        <f>VLOOKUP(Final_manabou_kanji_select4[[#This Row],[Kanji no.]],Final_manabou_kanji[[Sr. no.]:[Meaning]],4,0)</f>
        <v>#N/A</v>
      </c>
      <c r="F341" s="37" t="e">
        <f>VLOOKUP(Final_manabou_kanji_select4[[#This Row],[Kanji no.]],Final_manabou_kanji[[Sr. no.]:[Meaning]],5,0)</f>
        <v>#N/A</v>
      </c>
      <c r="G341" t="e">
        <f>VLOOKUP(Final_manabou_kanji_select4[[#This Row],[Kanji no.]],Final_manabou_kanji[[Sr. no.]:[Meaning]],7,0)</f>
        <v>#N/A</v>
      </c>
      <c r="H341" t="e">
        <f>VLOOKUP(Final_manabou_kanji_select4[[#This Row],[Kanji no.]],Final_manabou_kanji[[Sr. no.]:[Meaning]],8,0)</f>
        <v>#N/A</v>
      </c>
      <c r="I341" s="3"/>
    </row>
    <row r="342" spans="2:9" ht="14.25" customHeight="1" x14ac:dyDescent="0.3">
      <c r="B342" s="36">
        <v>340</v>
      </c>
      <c r="C342" s="37" t="e">
        <f>VLOOKUP(Final_manabou_kanji_select4[[#This Row],[Sr no.]],Raw_data_N2_Kanji[[Marking_sr]:[Length]],4,0)</f>
        <v>#N/A</v>
      </c>
      <c r="D342" s="37" t="e">
        <f>VLOOKUP(Final_manabou_kanji_select4[[#This Row],[Kanji no.]],Final_manabou_kanji[[Sr. no.]:[Meaning]],3,0)</f>
        <v>#N/A</v>
      </c>
      <c r="E342" s="32" t="e">
        <f>VLOOKUP(Final_manabou_kanji_select4[[#This Row],[Kanji no.]],Final_manabou_kanji[[Sr. no.]:[Meaning]],4,0)</f>
        <v>#N/A</v>
      </c>
      <c r="F342" s="37" t="e">
        <f>VLOOKUP(Final_manabou_kanji_select4[[#This Row],[Kanji no.]],Final_manabou_kanji[[Sr. no.]:[Meaning]],5,0)</f>
        <v>#N/A</v>
      </c>
      <c r="G342" t="e">
        <f>VLOOKUP(Final_manabou_kanji_select4[[#This Row],[Kanji no.]],Final_manabou_kanji[[Sr. no.]:[Meaning]],7,0)</f>
        <v>#N/A</v>
      </c>
      <c r="H342" t="e">
        <f>VLOOKUP(Final_manabou_kanji_select4[[#This Row],[Kanji no.]],Final_manabou_kanji[[Sr. no.]:[Meaning]],8,0)</f>
        <v>#N/A</v>
      </c>
      <c r="I342" s="3"/>
    </row>
    <row r="343" spans="2:9" ht="14.25" customHeight="1" x14ac:dyDescent="0.3">
      <c r="B343" s="6">
        <v>341</v>
      </c>
      <c r="C343" s="37" t="e">
        <f>VLOOKUP(Final_manabou_kanji_select4[[#This Row],[Sr no.]],Raw_data_N2_Kanji[[Marking_sr]:[Length]],4,0)</f>
        <v>#N/A</v>
      </c>
      <c r="D343" s="37" t="e">
        <f>VLOOKUP(Final_manabou_kanji_select4[[#This Row],[Kanji no.]],Final_manabou_kanji[[Sr. no.]:[Meaning]],3,0)</f>
        <v>#N/A</v>
      </c>
      <c r="E343" s="32" t="e">
        <f>VLOOKUP(Final_manabou_kanji_select4[[#This Row],[Kanji no.]],Final_manabou_kanji[[Sr. no.]:[Meaning]],4,0)</f>
        <v>#N/A</v>
      </c>
      <c r="F343" s="37" t="e">
        <f>VLOOKUP(Final_manabou_kanji_select4[[#This Row],[Kanji no.]],Final_manabou_kanji[[Sr. no.]:[Meaning]],5,0)</f>
        <v>#N/A</v>
      </c>
      <c r="G343" t="e">
        <f>VLOOKUP(Final_manabou_kanji_select4[[#This Row],[Kanji no.]],Final_manabou_kanji[[Sr. no.]:[Meaning]],7,0)</f>
        <v>#N/A</v>
      </c>
      <c r="H343" t="e">
        <f>VLOOKUP(Final_manabou_kanji_select4[[#This Row],[Kanji no.]],Final_manabou_kanji[[Sr. no.]:[Meaning]],8,0)</f>
        <v>#N/A</v>
      </c>
      <c r="I343" s="3"/>
    </row>
    <row r="344" spans="2:9" ht="14.25" customHeight="1" x14ac:dyDescent="0.3">
      <c r="B344" s="36">
        <v>342</v>
      </c>
      <c r="C344" s="37" t="e">
        <f>VLOOKUP(Final_manabou_kanji_select4[[#This Row],[Sr no.]],Raw_data_N2_Kanji[[Marking_sr]:[Length]],4,0)</f>
        <v>#N/A</v>
      </c>
      <c r="D344" s="37" t="e">
        <f>VLOOKUP(Final_manabou_kanji_select4[[#This Row],[Kanji no.]],Final_manabou_kanji[[Sr. no.]:[Meaning]],3,0)</f>
        <v>#N/A</v>
      </c>
      <c r="E344" s="32" t="e">
        <f>VLOOKUP(Final_manabou_kanji_select4[[#This Row],[Kanji no.]],Final_manabou_kanji[[Sr. no.]:[Meaning]],4,0)</f>
        <v>#N/A</v>
      </c>
      <c r="F344" s="37" t="e">
        <f>VLOOKUP(Final_manabou_kanji_select4[[#This Row],[Kanji no.]],Final_manabou_kanji[[Sr. no.]:[Meaning]],5,0)</f>
        <v>#N/A</v>
      </c>
      <c r="G344" t="e">
        <f>VLOOKUP(Final_manabou_kanji_select4[[#This Row],[Kanji no.]],Final_manabou_kanji[[Sr. no.]:[Meaning]],7,0)</f>
        <v>#N/A</v>
      </c>
      <c r="H344" t="e">
        <f>VLOOKUP(Final_manabou_kanji_select4[[#This Row],[Kanji no.]],Final_manabou_kanji[[Sr. no.]:[Meaning]],8,0)</f>
        <v>#N/A</v>
      </c>
      <c r="I344" s="3"/>
    </row>
    <row r="345" spans="2:9" ht="14.25" customHeight="1" x14ac:dyDescent="0.3">
      <c r="B345" s="6">
        <v>343</v>
      </c>
      <c r="C345" s="37" t="e">
        <f>VLOOKUP(Final_manabou_kanji_select4[[#This Row],[Sr no.]],Raw_data_N2_Kanji[[Marking_sr]:[Length]],4,0)</f>
        <v>#N/A</v>
      </c>
      <c r="D345" s="37" t="e">
        <f>VLOOKUP(Final_manabou_kanji_select4[[#This Row],[Kanji no.]],Final_manabou_kanji[[Sr. no.]:[Meaning]],3,0)</f>
        <v>#N/A</v>
      </c>
      <c r="E345" s="32" t="e">
        <f>VLOOKUP(Final_manabou_kanji_select4[[#This Row],[Kanji no.]],Final_manabou_kanji[[Sr. no.]:[Meaning]],4,0)</f>
        <v>#N/A</v>
      </c>
      <c r="F345" s="37" t="e">
        <f>VLOOKUP(Final_manabou_kanji_select4[[#This Row],[Kanji no.]],Final_manabou_kanji[[Sr. no.]:[Meaning]],5,0)</f>
        <v>#N/A</v>
      </c>
      <c r="G345" t="e">
        <f>VLOOKUP(Final_manabou_kanji_select4[[#This Row],[Kanji no.]],Final_manabou_kanji[[Sr. no.]:[Meaning]],7,0)</f>
        <v>#N/A</v>
      </c>
      <c r="H345" t="e">
        <f>VLOOKUP(Final_manabou_kanji_select4[[#This Row],[Kanji no.]],Final_manabou_kanji[[Sr. no.]:[Meaning]],8,0)</f>
        <v>#N/A</v>
      </c>
      <c r="I345" s="3"/>
    </row>
    <row r="346" spans="2:9" ht="14.25" customHeight="1" x14ac:dyDescent="0.3">
      <c r="B346" s="36">
        <v>344</v>
      </c>
      <c r="C346" s="37" t="e">
        <f>VLOOKUP(Final_manabou_kanji_select4[[#This Row],[Sr no.]],Raw_data_N2_Kanji[[Marking_sr]:[Length]],4,0)</f>
        <v>#N/A</v>
      </c>
      <c r="D346" s="37" t="e">
        <f>VLOOKUP(Final_manabou_kanji_select4[[#This Row],[Kanji no.]],Final_manabou_kanji[[Sr. no.]:[Meaning]],3,0)</f>
        <v>#N/A</v>
      </c>
      <c r="E346" s="32" t="e">
        <f>VLOOKUP(Final_manabou_kanji_select4[[#This Row],[Kanji no.]],Final_manabou_kanji[[Sr. no.]:[Meaning]],4,0)</f>
        <v>#N/A</v>
      </c>
      <c r="F346" s="37" t="e">
        <f>VLOOKUP(Final_manabou_kanji_select4[[#This Row],[Kanji no.]],Final_manabou_kanji[[Sr. no.]:[Meaning]],5,0)</f>
        <v>#N/A</v>
      </c>
      <c r="G346" t="e">
        <f>VLOOKUP(Final_manabou_kanji_select4[[#This Row],[Kanji no.]],Final_manabou_kanji[[Sr. no.]:[Meaning]],7,0)</f>
        <v>#N/A</v>
      </c>
      <c r="H346" t="e">
        <f>VLOOKUP(Final_manabou_kanji_select4[[#This Row],[Kanji no.]],Final_manabou_kanji[[Sr. no.]:[Meaning]],8,0)</f>
        <v>#N/A</v>
      </c>
      <c r="I346" s="3"/>
    </row>
    <row r="347" spans="2:9" ht="14.25" customHeight="1" x14ac:dyDescent="0.3">
      <c r="B347" s="6">
        <v>345</v>
      </c>
      <c r="C347" s="37" t="e">
        <f>VLOOKUP(Final_manabou_kanji_select4[[#This Row],[Sr no.]],Raw_data_N2_Kanji[[Marking_sr]:[Length]],4,0)</f>
        <v>#N/A</v>
      </c>
      <c r="D347" s="37" t="e">
        <f>VLOOKUP(Final_manabou_kanji_select4[[#This Row],[Kanji no.]],Final_manabou_kanji[[Sr. no.]:[Meaning]],3,0)</f>
        <v>#N/A</v>
      </c>
      <c r="E347" s="32" t="e">
        <f>VLOOKUP(Final_manabou_kanji_select4[[#This Row],[Kanji no.]],Final_manabou_kanji[[Sr. no.]:[Meaning]],4,0)</f>
        <v>#N/A</v>
      </c>
      <c r="F347" s="37" t="e">
        <f>VLOOKUP(Final_manabou_kanji_select4[[#This Row],[Kanji no.]],Final_manabou_kanji[[Sr. no.]:[Meaning]],5,0)</f>
        <v>#N/A</v>
      </c>
      <c r="G347" t="e">
        <f>VLOOKUP(Final_manabou_kanji_select4[[#This Row],[Kanji no.]],Final_manabou_kanji[[Sr. no.]:[Meaning]],7,0)</f>
        <v>#N/A</v>
      </c>
      <c r="H347" t="e">
        <f>VLOOKUP(Final_manabou_kanji_select4[[#This Row],[Kanji no.]],Final_manabou_kanji[[Sr. no.]:[Meaning]],8,0)</f>
        <v>#N/A</v>
      </c>
      <c r="I347" s="3"/>
    </row>
    <row r="348" spans="2:9" ht="14.25" customHeight="1" x14ac:dyDescent="0.3">
      <c r="B348" s="36">
        <v>346</v>
      </c>
      <c r="C348" s="37" t="e">
        <f>VLOOKUP(Final_manabou_kanji_select4[[#This Row],[Sr no.]],Raw_data_N2_Kanji[[Marking_sr]:[Length]],4,0)</f>
        <v>#N/A</v>
      </c>
      <c r="D348" s="37" t="e">
        <f>VLOOKUP(Final_manabou_kanji_select4[[#This Row],[Kanji no.]],Final_manabou_kanji[[Sr. no.]:[Meaning]],3,0)</f>
        <v>#N/A</v>
      </c>
      <c r="E348" s="32" t="e">
        <f>VLOOKUP(Final_manabou_kanji_select4[[#This Row],[Kanji no.]],Final_manabou_kanji[[Sr. no.]:[Meaning]],4,0)</f>
        <v>#N/A</v>
      </c>
      <c r="F348" s="37" t="e">
        <f>VLOOKUP(Final_manabou_kanji_select4[[#This Row],[Kanji no.]],Final_manabou_kanji[[Sr. no.]:[Meaning]],5,0)</f>
        <v>#N/A</v>
      </c>
      <c r="G348" t="e">
        <f>VLOOKUP(Final_manabou_kanji_select4[[#This Row],[Kanji no.]],Final_manabou_kanji[[Sr. no.]:[Meaning]],7,0)</f>
        <v>#N/A</v>
      </c>
      <c r="H348" t="e">
        <f>VLOOKUP(Final_manabou_kanji_select4[[#This Row],[Kanji no.]],Final_manabou_kanji[[Sr. no.]:[Meaning]],8,0)</f>
        <v>#N/A</v>
      </c>
      <c r="I348" s="3"/>
    </row>
    <row r="349" spans="2:9" ht="14.25" customHeight="1" x14ac:dyDescent="0.3">
      <c r="B349" s="6">
        <v>347</v>
      </c>
      <c r="C349" s="37" t="e">
        <f>VLOOKUP(Final_manabou_kanji_select4[[#This Row],[Sr no.]],Raw_data_N2_Kanji[[Marking_sr]:[Length]],4,0)</f>
        <v>#N/A</v>
      </c>
      <c r="D349" s="37" t="e">
        <f>VLOOKUP(Final_manabou_kanji_select4[[#This Row],[Kanji no.]],Final_manabou_kanji[[Sr. no.]:[Meaning]],3,0)</f>
        <v>#N/A</v>
      </c>
      <c r="E349" s="32" t="e">
        <f>VLOOKUP(Final_manabou_kanji_select4[[#This Row],[Kanji no.]],Final_manabou_kanji[[Sr. no.]:[Meaning]],4,0)</f>
        <v>#N/A</v>
      </c>
      <c r="F349" s="37" t="e">
        <f>VLOOKUP(Final_manabou_kanji_select4[[#This Row],[Kanji no.]],Final_manabou_kanji[[Sr. no.]:[Meaning]],5,0)</f>
        <v>#N/A</v>
      </c>
      <c r="G349" t="e">
        <f>VLOOKUP(Final_manabou_kanji_select4[[#This Row],[Kanji no.]],Final_manabou_kanji[[Sr. no.]:[Meaning]],7,0)</f>
        <v>#N/A</v>
      </c>
      <c r="H349" t="e">
        <f>VLOOKUP(Final_manabou_kanji_select4[[#This Row],[Kanji no.]],Final_manabou_kanji[[Sr. no.]:[Meaning]],8,0)</f>
        <v>#N/A</v>
      </c>
      <c r="I349" s="3"/>
    </row>
    <row r="350" spans="2:9" ht="14.25" customHeight="1" x14ac:dyDescent="0.3">
      <c r="B350" s="36">
        <v>348</v>
      </c>
      <c r="C350" s="37" t="e">
        <f>VLOOKUP(Final_manabou_kanji_select4[[#This Row],[Sr no.]],Raw_data_N2_Kanji[[Marking_sr]:[Length]],4,0)</f>
        <v>#N/A</v>
      </c>
      <c r="D350" s="37" t="e">
        <f>VLOOKUP(Final_manabou_kanji_select4[[#This Row],[Kanji no.]],Final_manabou_kanji[[Sr. no.]:[Meaning]],3,0)</f>
        <v>#N/A</v>
      </c>
      <c r="E350" s="32" t="e">
        <f>VLOOKUP(Final_manabou_kanji_select4[[#This Row],[Kanji no.]],Final_manabou_kanji[[Sr. no.]:[Meaning]],4,0)</f>
        <v>#N/A</v>
      </c>
      <c r="F350" s="37" t="e">
        <f>VLOOKUP(Final_manabou_kanji_select4[[#This Row],[Kanji no.]],Final_manabou_kanji[[Sr. no.]:[Meaning]],5,0)</f>
        <v>#N/A</v>
      </c>
      <c r="G350" t="e">
        <f>VLOOKUP(Final_manabou_kanji_select4[[#This Row],[Kanji no.]],Final_manabou_kanji[[Sr. no.]:[Meaning]],7,0)</f>
        <v>#N/A</v>
      </c>
      <c r="H350" t="e">
        <f>VLOOKUP(Final_manabou_kanji_select4[[#This Row],[Kanji no.]],Final_manabou_kanji[[Sr. no.]:[Meaning]],8,0)</f>
        <v>#N/A</v>
      </c>
      <c r="I350" s="3"/>
    </row>
    <row r="351" spans="2:9" ht="14.25" customHeight="1" x14ac:dyDescent="0.3">
      <c r="B351" s="6">
        <v>349</v>
      </c>
      <c r="C351" s="37" t="e">
        <f>VLOOKUP(Final_manabou_kanji_select4[[#This Row],[Sr no.]],Raw_data_N2_Kanji[[Marking_sr]:[Length]],4,0)</f>
        <v>#N/A</v>
      </c>
      <c r="D351" s="37" t="e">
        <f>VLOOKUP(Final_manabou_kanji_select4[[#This Row],[Kanji no.]],Final_manabou_kanji[[Sr. no.]:[Meaning]],3,0)</f>
        <v>#N/A</v>
      </c>
      <c r="E351" s="32" t="e">
        <f>VLOOKUP(Final_manabou_kanji_select4[[#This Row],[Kanji no.]],Final_manabou_kanji[[Sr. no.]:[Meaning]],4,0)</f>
        <v>#N/A</v>
      </c>
      <c r="F351" s="37" t="e">
        <f>VLOOKUP(Final_manabou_kanji_select4[[#This Row],[Kanji no.]],Final_manabou_kanji[[Sr. no.]:[Meaning]],5,0)</f>
        <v>#N/A</v>
      </c>
      <c r="G351" t="e">
        <f>VLOOKUP(Final_manabou_kanji_select4[[#This Row],[Kanji no.]],Final_manabou_kanji[[Sr. no.]:[Meaning]],7,0)</f>
        <v>#N/A</v>
      </c>
      <c r="H351" t="e">
        <f>VLOOKUP(Final_manabou_kanji_select4[[#This Row],[Kanji no.]],Final_manabou_kanji[[Sr. no.]:[Meaning]],8,0)</f>
        <v>#N/A</v>
      </c>
      <c r="I351" s="3"/>
    </row>
    <row r="352" spans="2:9" ht="14.25" customHeight="1" x14ac:dyDescent="0.3">
      <c r="B352" s="36">
        <v>350</v>
      </c>
      <c r="C352" s="37" t="e">
        <f>VLOOKUP(Final_manabou_kanji_select4[[#This Row],[Sr no.]],Raw_data_N2_Kanji[[Marking_sr]:[Length]],4,0)</f>
        <v>#N/A</v>
      </c>
      <c r="D352" s="37" t="e">
        <f>VLOOKUP(Final_manabou_kanji_select4[[#This Row],[Kanji no.]],Final_manabou_kanji[[Sr. no.]:[Meaning]],3,0)</f>
        <v>#N/A</v>
      </c>
      <c r="E352" s="32" t="e">
        <f>VLOOKUP(Final_manabou_kanji_select4[[#This Row],[Kanji no.]],Final_manabou_kanji[[Sr. no.]:[Meaning]],4,0)</f>
        <v>#N/A</v>
      </c>
      <c r="F352" s="37" t="e">
        <f>VLOOKUP(Final_manabou_kanji_select4[[#This Row],[Kanji no.]],Final_manabou_kanji[[Sr. no.]:[Meaning]],5,0)</f>
        <v>#N/A</v>
      </c>
      <c r="G352" t="e">
        <f>VLOOKUP(Final_manabou_kanji_select4[[#This Row],[Kanji no.]],Final_manabou_kanji[[Sr. no.]:[Meaning]],7,0)</f>
        <v>#N/A</v>
      </c>
      <c r="H352" t="e">
        <f>VLOOKUP(Final_manabou_kanji_select4[[#This Row],[Kanji no.]],Final_manabou_kanji[[Sr. no.]:[Meaning]],8,0)</f>
        <v>#N/A</v>
      </c>
      <c r="I352" s="3"/>
    </row>
    <row r="353" spans="2:9" ht="14.25" customHeight="1" x14ac:dyDescent="0.3">
      <c r="B353" s="6">
        <v>351</v>
      </c>
      <c r="C353" s="37" t="e">
        <f>VLOOKUP(Final_manabou_kanji_select4[[#This Row],[Sr no.]],Raw_data_N2_Kanji[[Marking_sr]:[Length]],4,0)</f>
        <v>#N/A</v>
      </c>
      <c r="D353" s="37" t="e">
        <f>VLOOKUP(Final_manabou_kanji_select4[[#This Row],[Kanji no.]],Final_manabou_kanji[[Sr. no.]:[Meaning]],3,0)</f>
        <v>#N/A</v>
      </c>
      <c r="E353" s="32" t="e">
        <f>VLOOKUP(Final_manabou_kanji_select4[[#This Row],[Kanji no.]],Final_manabou_kanji[[Sr. no.]:[Meaning]],4,0)</f>
        <v>#N/A</v>
      </c>
      <c r="F353" s="37" t="e">
        <f>VLOOKUP(Final_manabou_kanji_select4[[#This Row],[Kanji no.]],Final_manabou_kanji[[Sr. no.]:[Meaning]],5,0)</f>
        <v>#N/A</v>
      </c>
      <c r="G353" t="e">
        <f>VLOOKUP(Final_manabou_kanji_select4[[#This Row],[Kanji no.]],Final_manabou_kanji[[Sr. no.]:[Meaning]],7,0)</f>
        <v>#N/A</v>
      </c>
      <c r="H353" t="e">
        <f>VLOOKUP(Final_manabou_kanji_select4[[#This Row],[Kanji no.]],Final_manabou_kanji[[Sr. no.]:[Meaning]],8,0)</f>
        <v>#N/A</v>
      </c>
      <c r="I353" s="3"/>
    </row>
    <row r="354" spans="2:9" ht="14.25" customHeight="1" x14ac:dyDescent="0.3">
      <c r="B354" s="36">
        <v>352</v>
      </c>
      <c r="C354" s="37" t="e">
        <f>VLOOKUP(Final_manabou_kanji_select4[[#This Row],[Sr no.]],Raw_data_N2_Kanji[[Marking_sr]:[Length]],4,0)</f>
        <v>#N/A</v>
      </c>
      <c r="D354" s="37" t="e">
        <f>VLOOKUP(Final_manabou_kanji_select4[[#This Row],[Kanji no.]],Final_manabou_kanji[[Sr. no.]:[Meaning]],3,0)</f>
        <v>#N/A</v>
      </c>
      <c r="E354" s="32" t="e">
        <f>VLOOKUP(Final_manabou_kanji_select4[[#This Row],[Kanji no.]],Final_manabou_kanji[[Sr. no.]:[Meaning]],4,0)</f>
        <v>#N/A</v>
      </c>
      <c r="F354" s="37" t="e">
        <f>VLOOKUP(Final_manabou_kanji_select4[[#This Row],[Kanji no.]],Final_manabou_kanji[[Sr. no.]:[Meaning]],5,0)</f>
        <v>#N/A</v>
      </c>
      <c r="G354" t="e">
        <f>VLOOKUP(Final_manabou_kanji_select4[[#This Row],[Kanji no.]],Final_manabou_kanji[[Sr. no.]:[Meaning]],7,0)</f>
        <v>#N/A</v>
      </c>
      <c r="H354" t="e">
        <f>VLOOKUP(Final_manabou_kanji_select4[[#This Row],[Kanji no.]],Final_manabou_kanji[[Sr. no.]:[Meaning]],8,0)</f>
        <v>#N/A</v>
      </c>
      <c r="I354" s="3"/>
    </row>
    <row r="355" spans="2:9" ht="14.25" customHeight="1" x14ac:dyDescent="0.3">
      <c r="B355" s="6">
        <v>353</v>
      </c>
      <c r="C355" s="37" t="e">
        <f>VLOOKUP(Final_manabou_kanji_select4[[#This Row],[Sr no.]],Raw_data_N2_Kanji[[Marking_sr]:[Length]],4,0)</f>
        <v>#N/A</v>
      </c>
      <c r="D355" s="37" t="e">
        <f>VLOOKUP(Final_manabou_kanji_select4[[#This Row],[Kanji no.]],Final_manabou_kanji[[Sr. no.]:[Meaning]],3,0)</f>
        <v>#N/A</v>
      </c>
      <c r="E355" s="32" t="e">
        <f>VLOOKUP(Final_manabou_kanji_select4[[#This Row],[Kanji no.]],Final_manabou_kanji[[Sr. no.]:[Meaning]],4,0)</f>
        <v>#N/A</v>
      </c>
      <c r="F355" s="37" t="e">
        <f>VLOOKUP(Final_manabou_kanji_select4[[#This Row],[Kanji no.]],Final_manabou_kanji[[Sr. no.]:[Meaning]],5,0)</f>
        <v>#N/A</v>
      </c>
      <c r="G355" t="e">
        <f>VLOOKUP(Final_manabou_kanji_select4[[#This Row],[Kanji no.]],Final_manabou_kanji[[Sr. no.]:[Meaning]],7,0)</f>
        <v>#N/A</v>
      </c>
      <c r="H355" t="e">
        <f>VLOOKUP(Final_manabou_kanji_select4[[#This Row],[Kanji no.]],Final_manabou_kanji[[Sr. no.]:[Meaning]],8,0)</f>
        <v>#N/A</v>
      </c>
      <c r="I355" s="3"/>
    </row>
    <row r="356" spans="2:9" ht="14.25" customHeight="1" x14ac:dyDescent="0.3">
      <c r="B356" s="36">
        <v>354</v>
      </c>
      <c r="C356" s="37" t="e">
        <f>VLOOKUP(Final_manabou_kanji_select4[[#This Row],[Sr no.]],Raw_data_N2_Kanji[[Marking_sr]:[Length]],4,0)</f>
        <v>#N/A</v>
      </c>
      <c r="D356" s="37" t="e">
        <f>VLOOKUP(Final_manabou_kanji_select4[[#This Row],[Kanji no.]],Final_manabou_kanji[[Sr. no.]:[Meaning]],3,0)</f>
        <v>#N/A</v>
      </c>
      <c r="E356" s="32" t="e">
        <f>VLOOKUP(Final_manabou_kanji_select4[[#This Row],[Kanji no.]],Final_manabou_kanji[[Sr. no.]:[Meaning]],4,0)</f>
        <v>#N/A</v>
      </c>
      <c r="F356" s="37" t="e">
        <f>VLOOKUP(Final_manabou_kanji_select4[[#This Row],[Kanji no.]],Final_manabou_kanji[[Sr. no.]:[Meaning]],5,0)</f>
        <v>#N/A</v>
      </c>
      <c r="G356" t="e">
        <f>VLOOKUP(Final_manabou_kanji_select4[[#This Row],[Kanji no.]],Final_manabou_kanji[[Sr. no.]:[Meaning]],7,0)</f>
        <v>#N/A</v>
      </c>
      <c r="H356" t="e">
        <f>VLOOKUP(Final_manabou_kanji_select4[[#This Row],[Kanji no.]],Final_manabou_kanji[[Sr. no.]:[Meaning]],8,0)</f>
        <v>#N/A</v>
      </c>
      <c r="I356" s="3"/>
    </row>
    <row r="357" spans="2:9" ht="14.25" customHeight="1" x14ac:dyDescent="0.3">
      <c r="B357" s="6">
        <v>355</v>
      </c>
      <c r="C357" s="37" t="e">
        <f>VLOOKUP(Final_manabou_kanji_select4[[#This Row],[Sr no.]],Raw_data_N2_Kanji[[Marking_sr]:[Length]],4,0)</f>
        <v>#N/A</v>
      </c>
      <c r="D357" s="37" t="e">
        <f>VLOOKUP(Final_manabou_kanji_select4[[#This Row],[Kanji no.]],Final_manabou_kanji[[Sr. no.]:[Meaning]],3,0)</f>
        <v>#N/A</v>
      </c>
      <c r="E357" s="32" t="e">
        <f>VLOOKUP(Final_manabou_kanji_select4[[#This Row],[Kanji no.]],Final_manabou_kanji[[Sr. no.]:[Meaning]],4,0)</f>
        <v>#N/A</v>
      </c>
      <c r="F357" s="37" t="e">
        <f>VLOOKUP(Final_manabou_kanji_select4[[#This Row],[Kanji no.]],Final_manabou_kanji[[Sr. no.]:[Meaning]],5,0)</f>
        <v>#N/A</v>
      </c>
      <c r="G357" t="e">
        <f>VLOOKUP(Final_manabou_kanji_select4[[#This Row],[Kanji no.]],Final_manabou_kanji[[Sr. no.]:[Meaning]],7,0)</f>
        <v>#N/A</v>
      </c>
      <c r="H357" t="e">
        <f>VLOOKUP(Final_manabou_kanji_select4[[#This Row],[Kanji no.]],Final_manabou_kanji[[Sr. no.]:[Meaning]],8,0)</f>
        <v>#N/A</v>
      </c>
      <c r="I357" s="3"/>
    </row>
    <row r="358" spans="2:9" ht="14.25" customHeight="1" x14ac:dyDescent="0.3">
      <c r="B358" s="36">
        <v>356</v>
      </c>
      <c r="C358" s="37" t="e">
        <f>VLOOKUP(Final_manabou_kanji_select4[[#This Row],[Sr no.]],Raw_data_N2_Kanji[[Marking_sr]:[Length]],4,0)</f>
        <v>#N/A</v>
      </c>
      <c r="D358" s="37" t="e">
        <f>VLOOKUP(Final_manabou_kanji_select4[[#This Row],[Kanji no.]],Final_manabou_kanji[[Sr. no.]:[Meaning]],3,0)</f>
        <v>#N/A</v>
      </c>
      <c r="E358" s="32" t="e">
        <f>VLOOKUP(Final_manabou_kanji_select4[[#This Row],[Kanji no.]],Final_manabou_kanji[[Sr. no.]:[Meaning]],4,0)</f>
        <v>#N/A</v>
      </c>
      <c r="F358" s="37" t="e">
        <f>VLOOKUP(Final_manabou_kanji_select4[[#This Row],[Kanji no.]],Final_manabou_kanji[[Sr. no.]:[Meaning]],5,0)</f>
        <v>#N/A</v>
      </c>
      <c r="G358" t="e">
        <f>VLOOKUP(Final_manabou_kanji_select4[[#This Row],[Kanji no.]],Final_manabou_kanji[[Sr. no.]:[Meaning]],7,0)</f>
        <v>#N/A</v>
      </c>
      <c r="H358" t="e">
        <f>VLOOKUP(Final_manabou_kanji_select4[[#This Row],[Kanji no.]],Final_manabou_kanji[[Sr. no.]:[Meaning]],8,0)</f>
        <v>#N/A</v>
      </c>
      <c r="I358" s="3"/>
    </row>
    <row r="359" spans="2:9" ht="14.25" customHeight="1" x14ac:dyDescent="0.3">
      <c r="B359" s="6">
        <v>357</v>
      </c>
      <c r="C359" s="37" t="e">
        <f>VLOOKUP(Final_manabou_kanji_select4[[#This Row],[Sr no.]],Raw_data_N2_Kanji[[Marking_sr]:[Length]],4,0)</f>
        <v>#N/A</v>
      </c>
      <c r="D359" s="37" t="e">
        <f>VLOOKUP(Final_manabou_kanji_select4[[#This Row],[Kanji no.]],Final_manabou_kanji[[Sr. no.]:[Meaning]],3,0)</f>
        <v>#N/A</v>
      </c>
      <c r="E359" s="32" t="e">
        <f>VLOOKUP(Final_manabou_kanji_select4[[#This Row],[Kanji no.]],Final_manabou_kanji[[Sr. no.]:[Meaning]],4,0)</f>
        <v>#N/A</v>
      </c>
      <c r="F359" s="37" t="e">
        <f>VLOOKUP(Final_manabou_kanji_select4[[#This Row],[Kanji no.]],Final_manabou_kanji[[Sr. no.]:[Meaning]],5,0)</f>
        <v>#N/A</v>
      </c>
      <c r="G359" t="e">
        <f>VLOOKUP(Final_manabou_kanji_select4[[#This Row],[Kanji no.]],Final_manabou_kanji[[Sr. no.]:[Meaning]],7,0)</f>
        <v>#N/A</v>
      </c>
      <c r="H359" t="e">
        <f>VLOOKUP(Final_manabou_kanji_select4[[#This Row],[Kanji no.]],Final_manabou_kanji[[Sr. no.]:[Meaning]],8,0)</f>
        <v>#N/A</v>
      </c>
      <c r="I359" s="3"/>
    </row>
    <row r="360" spans="2:9" ht="14.25" customHeight="1" x14ac:dyDescent="0.3">
      <c r="B360" s="36">
        <v>358</v>
      </c>
      <c r="C360" s="37" t="e">
        <f>VLOOKUP(Final_manabou_kanji_select4[[#This Row],[Sr no.]],Raw_data_N2_Kanji[[Marking_sr]:[Length]],4,0)</f>
        <v>#N/A</v>
      </c>
      <c r="D360" s="37" t="e">
        <f>VLOOKUP(Final_manabou_kanji_select4[[#This Row],[Kanji no.]],Final_manabou_kanji[[Sr. no.]:[Meaning]],3,0)</f>
        <v>#N/A</v>
      </c>
      <c r="E360" s="32" t="e">
        <f>VLOOKUP(Final_manabou_kanji_select4[[#This Row],[Kanji no.]],Final_manabou_kanji[[Sr. no.]:[Meaning]],4,0)</f>
        <v>#N/A</v>
      </c>
      <c r="F360" s="37" t="e">
        <f>VLOOKUP(Final_manabou_kanji_select4[[#This Row],[Kanji no.]],Final_manabou_kanji[[Sr. no.]:[Meaning]],5,0)</f>
        <v>#N/A</v>
      </c>
      <c r="G360" t="e">
        <f>VLOOKUP(Final_manabou_kanji_select4[[#This Row],[Kanji no.]],Final_manabou_kanji[[Sr. no.]:[Meaning]],7,0)</f>
        <v>#N/A</v>
      </c>
      <c r="H360" t="e">
        <f>VLOOKUP(Final_manabou_kanji_select4[[#This Row],[Kanji no.]],Final_manabou_kanji[[Sr. no.]:[Meaning]],8,0)</f>
        <v>#N/A</v>
      </c>
      <c r="I360" s="3"/>
    </row>
    <row r="361" spans="2:9" ht="14.25" customHeight="1" x14ac:dyDescent="0.3">
      <c r="B361" s="6">
        <v>359</v>
      </c>
      <c r="C361" s="37" t="e">
        <f>VLOOKUP(Final_manabou_kanji_select4[[#This Row],[Sr no.]],Raw_data_N2_Kanji[[Marking_sr]:[Length]],4,0)</f>
        <v>#N/A</v>
      </c>
      <c r="D361" s="37" t="e">
        <f>VLOOKUP(Final_manabou_kanji_select4[[#This Row],[Kanji no.]],Final_manabou_kanji[[Sr. no.]:[Meaning]],3,0)</f>
        <v>#N/A</v>
      </c>
      <c r="E361" s="32" t="e">
        <f>VLOOKUP(Final_manabou_kanji_select4[[#This Row],[Kanji no.]],Final_manabou_kanji[[Sr. no.]:[Meaning]],4,0)</f>
        <v>#N/A</v>
      </c>
      <c r="F361" s="37" t="e">
        <f>VLOOKUP(Final_manabou_kanji_select4[[#This Row],[Kanji no.]],Final_manabou_kanji[[Sr. no.]:[Meaning]],5,0)</f>
        <v>#N/A</v>
      </c>
      <c r="G361" t="e">
        <f>VLOOKUP(Final_manabou_kanji_select4[[#This Row],[Kanji no.]],Final_manabou_kanji[[Sr. no.]:[Meaning]],7,0)</f>
        <v>#N/A</v>
      </c>
      <c r="H361" t="e">
        <f>VLOOKUP(Final_manabou_kanji_select4[[#This Row],[Kanji no.]],Final_manabou_kanji[[Sr. no.]:[Meaning]],8,0)</f>
        <v>#N/A</v>
      </c>
      <c r="I361" s="3"/>
    </row>
    <row r="362" spans="2:9" ht="14.25" customHeight="1" x14ac:dyDescent="0.3">
      <c r="B362" s="36">
        <v>360</v>
      </c>
      <c r="C362" s="37" t="e">
        <f>VLOOKUP(Final_manabou_kanji_select4[[#This Row],[Sr no.]],Raw_data_N2_Kanji[[Marking_sr]:[Length]],4,0)</f>
        <v>#N/A</v>
      </c>
      <c r="D362" s="37" t="e">
        <f>VLOOKUP(Final_manabou_kanji_select4[[#This Row],[Kanji no.]],Final_manabou_kanji[[Sr. no.]:[Meaning]],3,0)</f>
        <v>#N/A</v>
      </c>
      <c r="E362" s="32" t="e">
        <f>VLOOKUP(Final_manabou_kanji_select4[[#This Row],[Kanji no.]],Final_manabou_kanji[[Sr. no.]:[Meaning]],4,0)</f>
        <v>#N/A</v>
      </c>
      <c r="F362" s="37" t="e">
        <f>VLOOKUP(Final_manabou_kanji_select4[[#This Row],[Kanji no.]],Final_manabou_kanji[[Sr. no.]:[Meaning]],5,0)</f>
        <v>#N/A</v>
      </c>
      <c r="G362" t="e">
        <f>VLOOKUP(Final_manabou_kanji_select4[[#This Row],[Kanji no.]],Final_manabou_kanji[[Sr. no.]:[Meaning]],7,0)</f>
        <v>#N/A</v>
      </c>
      <c r="H362" t="e">
        <f>VLOOKUP(Final_manabou_kanji_select4[[#This Row],[Kanji no.]],Final_manabou_kanji[[Sr. no.]:[Meaning]],8,0)</f>
        <v>#N/A</v>
      </c>
      <c r="I362" s="3"/>
    </row>
    <row r="363" spans="2:9" ht="14.25" customHeight="1" x14ac:dyDescent="0.3">
      <c r="B363" s="6">
        <v>361</v>
      </c>
      <c r="C363" s="37" t="e">
        <f>VLOOKUP(Final_manabou_kanji_select4[[#This Row],[Sr no.]],Raw_data_N2_Kanji[[Marking_sr]:[Length]],4,0)</f>
        <v>#N/A</v>
      </c>
      <c r="D363" s="37" t="e">
        <f>VLOOKUP(Final_manabou_kanji_select4[[#This Row],[Kanji no.]],Final_manabou_kanji[[Sr. no.]:[Meaning]],3,0)</f>
        <v>#N/A</v>
      </c>
      <c r="E363" s="32" t="e">
        <f>VLOOKUP(Final_manabou_kanji_select4[[#This Row],[Kanji no.]],Final_manabou_kanji[[Sr. no.]:[Meaning]],4,0)</f>
        <v>#N/A</v>
      </c>
      <c r="F363" s="37" t="e">
        <f>VLOOKUP(Final_manabou_kanji_select4[[#This Row],[Kanji no.]],Final_manabou_kanji[[Sr. no.]:[Meaning]],5,0)</f>
        <v>#N/A</v>
      </c>
      <c r="G363" t="e">
        <f>VLOOKUP(Final_manabou_kanji_select4[[#This Row],[Kanji no.]],Final_manabou_kanji[[Sr. no.]:[Meaning]],7,0)</f>
        <v>#N/A</v>
      </c>
      <c r="H363" t="e">
        <f>VLOOKUP(Final_manabou_kanji_select4[[#This Row],[Kanji no.]],Final_manabou_kanji[[Sr. no.]:[Meaning]],8,0)</f>
        <v>#N/A</v>
      </c>
      <c r="I363" s="3"/>
    </row>
    <row r="364" spans="2:9" ht="14.25" customHeight="1" x14ac:dyDescent="0.3">
      <c r="B364" s="36">
        <v>362</v>
      </c>
      <c r="C364" s="37" t="e">
        <f>VLOOKUP(Final_manabou_kanji_select4[[#This Row],[Sr no.]],Raw_data_N2_Kanji[[Marking_sr]:[Length]],4,0)</f>
        <v>#N/A</v>
      </c>
      <c r="D364" s="37" t="e">
        <f>VLOOKUP(Final_manabou_kanji_select4[[#This Row],[Kanji no.]],Final_manabou_kanji[[Sr. no.]:[Meaning]],3,0)</f>
        <v>#N/A</v>
      </c>
      <c r="E364" s="32" t="e">
        <f>VLOOKUP(Final_manabou_kanji_select4[[#This Row],[Kanji no.]],Final_manabou_kanji[[Sr. no.]:[Meaning]],4,0)</f>
        <v>#N/A</v>
      </c>
      <c r="F364" s="37" t="e">
        <f>VLOOKUP(Final_manabou_kanji_select4[[#This Row],[Kanji no.]],Final_manabou_kanji[[Sr. no.]:[Meaning]],5,0)</f>
        <v>#N/A</v>
      </c>
      <c r="G364" t="e">
        <f>VLOOKUP(Final_manabou_kanji_select4[[#This Row],[Kanji no.]],Final_manabou_kanji[[Sr. no.]:[Meaning]],7,0)</f>
        <v>#N/A</v>
      </c>
      <c r="H364" t="e">
        <f>VLOOKUP(Final_manabou_kanji_select4[[#This Row],[Kanji no.]],Final_manabou_kanji[[Sr. no.]:[Meaning]],8,0)</f>
        <v>#N/A</v>
      </c>
      <c r="I364" s="3"/>
    </row>
    <row r="365" spans="2:9" ht="14.25" customHeight="1" x14ac:dyDescent="0.3">
      <c r="B365" s="6">
        <v>363</v>
      </c>
      <c r="C365" s="37" t="e">
        <f>VLOOKUP(Final_manabou_kanji_select4[[#This Row],[Sr no.]],Raw_data_N2_Kanji[[Marking_sr]:[Length]],4,0)</f>
        <v>#N/A</v>
      </c>
      <c r="D365" s="37" t="e">
        <f>VLOOKUP(Final_manabou_kanji_select4[[#This Row],[Kanji no.]],Final_manabou_kanji[[Sr. no.]:[Meaning]],3,0)</f>
        <v>#N/A</v>
      </c>
      <c r="E365" s="32" t="e">
        <f>VLOOKUP(Final_manabou_kanji_select4[[#This Row],[Kanji no.]],Final_manabou_kanji[[Sr. no.]:[Meaning]],4,0)</f>
        <v>#N/A</v>
      </c>
      <c r="F365" s="37" t="e">
        <f>VLOOKUP(Final_manabou_kanji_select4[[#This Row],[Kanji no.]],Final_manabou_kanji[[Sr. no.]:[Meaning]],5,0)</f>
        <v>#N/A</v>
      </c>
      <c r="G365" t="e">
        <f>VLOOKUP(Final_manabou_kanji_select4[[#This Row],[Kanji no.]],Final_manabou_kanji[[Sr. no.]:[Meaning]],7,0)</f>
        <v>#N/A</v>
      </c>
      <c r="H365" t="e">
        <f>VLOOKUP(Final_manabou_kanji_select4[[#This Row],[Kanji no.]],Final_manabou_kanji[[Sr. no.]:[Meaning]],8,0)</f>
        <v>#N/A</v>
      </c>
      <c r="I365" s="3"/>
    </row>
    <row r="366" spans="2:9" ht="14.25" customHeight="1" x14ac:dyDescent="0.3">
      <c r="B366" s="36">
        <v>364</v>
      </c>
      <c r="C366" s="37" t="e">
        <f>VLOOKUP(Final_manabou_kanji_select4[[#This Row],[Sr no.]],Raw_data_N2_Kanji[[Marking_sr]:[Length]],4,0)</f>
        <v>#N/A</v>
      </c>
      <c r="D366" s="37" t="e">
        <f>VLOOKUP(Final_manabou_kanji_select4[[#This Row],[Kanji no.]],Final_manabou_kanji[[Sr. no.]:[Meaning]],3,0)</f>
        <v>#N/A</v>
      </c>
      <c r="E366" s="32" t="e">
        <f>VLOOKUP(Final_manabou_kanji_select4[[#This Row],[Kanji no.]],Final_manabou_kanji[[Sr. no.]:[Meaning]],4,0)</f>
        <v>#N/A</v>
      </c>
      <c r="F366" s="37" t="e">
        <f>VLOOKUP(Final_manabou_kanji_select4[[#This Row],[Kanji no.]],Final_manabou_kanji[[Sr. no.]:[Meaning]],5,0)</f>
        <v>#N/A</v>
      </c>
      <c r="G366" t="e">
        <f>VLOOKUP(Final_manabou_kanji_select4[[#This Row],[Kanji no.]],Final_manabou_kanji[[Sr. no.]:[Meaning]],7,0)</f>
        <v>#N/A</v>
      </c>
      <c r="H366" t="e">
        <f>VLOOKUP(Final_manabou_kanji_select4[[#This Row],[Kanji no.]],Final_manabou_kanji[[Sr. no.]:[Meaning]],8,0)</f>
        <v>#N/A</v>
      </c>
      <c r="I366" s="3"/>
    </row>
    <row r="367" spans="2:9" ht="14.25" customHeight="1" x14ac:dyDescent="0.3">
      <c r="B367" s="6">
        <v>365</v>
      </c>
      <c r="C367" s="37" t="e">
        <f>VLOOKUP(Final_manabou_kanji_select4[[#This Row],[Sr no.]],Raw_data_N2_Kanji[[Marking_sr]:[Length]],4,0)</f>
        <v>#N/A</v>
      </c>
      <c r="D367" s="37" t="e">
        <f>VLOOKUP(Final_manabou_kanji_select4[[#This Row],[Kanji no.]],Final_manabou_kanji[[Sr. no.]:[Meaning]],3,0)</f>
        <v>#N/A</v>
      </c>
      <c r="E367" s="32" t="e">
        <f>VLOOKUP(Final_manabou_kanji_select4[[#This Row],[Kanji no.]],Final_manabou_kanji[[Sr. no.]:[Meaning]],4,0)</f>
        <v>#N/A</v>
      </c>
      <c r="F367" s="37" t="e">
        <f>VLOOKUP(Final_manabou_kanji_select4[[#This Row],[Kanji no.]],Final_manabou_kanji[[Sr. no.]:[Meaning]],5,0)</f>
        <v>#N/A</v>
      </c>
      <c r="G367" t="e">
        <f>VLOOKUP(Final_manabou_kanji_select4[[#This Row],[Kanji no.]],Final_manabou_kanji[[Sr. no.]:[Meaning]],7,0)</f>
        <v>#N/A</v>
      </c>
      <c r="H367" t="e">
        <f>VLOOKUP(Final_manabou_kanji_select4[[#This Row],[Kanji no.]],Final_manabou_kanji[[Sr. no.]:[Meaning]],8,0)</f>
        <v>#N/A</v>
      </c>
      <c r="I367" s="3"/>
    </row>
    <row r="368" spans="2:9" ht="14.25" customHeight="1" x14ac:dyDescent="0.3">
      <c r="B368" s="36">
        <v>366</v>
      </c>
      <c r="C368" s="37" t="e">
        <f>VLOOKUP(Final_manabou_kanji_select4[[#This Row],[Sr no.]],Raw_data_N2_Kanji[[Marking_sr]:[Length]],4,0)</f>
        <v>#N/A</v>
      </c>
      <c r="D368" s="37" t="e">
        <f>VLOOKUP(Final_manabou_kanji_select4[[#This Row],[Kanji no.]],Final_manabou_kanji[[Sr. no.]:[Meaning]],3,0)</f>
        <v>#N/A</v>
      </c>
      <c r="E368" s="32" t="e">
        <f>VLOOKUP(Final_manabou_kanji_select4[[#This Row],[Kanji no.]],Final_manabou_kanji[[Sr. no.]:[Meaning]],4,0)</f>
        <v>#N/A</v>
      </c>
      <c r="F368" s="37" t="e">
        <f>VLOOKUP(Final_manabou_kanji_select4[[#This Row],[Kanji no.]],Final_manabou_kanji[[Sr. no.]:[Meaning]],5,0)</f>
        <v>#N/A</v>
      </c>
      <c r="G368" t="e">
        <f>VLOOKUP(Final_manabou_kanji_select4[[#This Row],[Kanji no.]],Final_manabou_kanji[[Sr. no.]:[Meaning]],7,0)</f>
        <v>#N/A</v>
      </c>
      <c r="H368" t="e">
        <f>VLOOKUP(Final_manabou_kanji_select4[[#This Row],[Kanji no.]],Final_manabou_kanji[[Sr. no.]:[Meaning]],8,0)</f>
        <v>#N/A</v>
      </c>
      <c r="I368" s="3"/>
    </row>
    <row r="369" spans="2:9" ht="14.25" customHeight="1" x14ac:dyDescent="0.3">
      <c r="B369" s="6">
        <v>367</v>
      </c>
      <c r="C369" s="37" t="e">
        <f>VLOOKUP(Final_manabou_kanji_select4[[#This Row],[Sr no.]],Raw_data_N2_Kanji[[Marking_sr]:[Length]],4,0)</f>
        <v>#N/A</v>
      </c>
      <c r="D369" s="37" t="e">
        <f>VLOOKUP(Final_manabou_kanji_select4[[#This Row],[Kanji no.]],Final_manabou_kanji[[Sr. no.]:[Meaning]],3,0)</f>
        <v>#N/A</v>
      </c>
      <c r="E369" s="32" t="e">
        <f>VLOOKUP(Final_manabou_kanji_select4[[#This Row],[Kanji no.]],Final_manabou_kanji[[Sr. no.]:[Meaning]],4,0)</f>
        <v>#N/A</v>
      </c>
      <c r="F369" s="37" t="e">
        <f>VLOOKUP(Final_manabou_kanji_select4[[#This Row],[Kanji no.]],Final_manabou_kanji[[Sr. no.]:[Meaning]],5,0)</f>
        <v>#N/A</v>
      </c>
      <c r="G369" t="e">
        <f>VLOOKUP(Final_manabou_kanji_select4[[#This Row],[Kanji no.]],Final_manabou_kanji[[Sr. no.]:[Meaning]],7,0)</f>
        <v>#N/A</v>
      </c>
      <c r="H369" t="e">
        <f>VLOOKUP(Final_manabou_kanji_select4[[#This Row],[Kanji no.]],Final_manabou_kanji[[Sr. no.]:[Meaning]],8,0)</f>
        <v>#N/A</v>
      </c>
      <c r="I369" s="3"/>
    </row>
    <row r="370" spans="2:9" ht="14.25" customHeight="1" x14ac:dyDescent="0.3">
      <c r="B370" s="36">
        <v>368</v>
      </c>
      <c r="C370" s="37" t="e">
        <f>VLOOKUP(Final_manabou_kanji_select4[[#This Row],[Sr no.]],Raw_data_N2_Kanji[[Marking_sr]:[Length]],4,0)</f>
        <v>#N/A</v>
      </c>
      <c r="D370" s="37" t="e">
        <f>VLOOKUP(Final_manabou_kanji_select4[[#This Row],[Kanji no.]],Final_manabou_kanji[[Sr. no.]:[Meaning]],3,0)</f>
        <v>#N/A</v>
      </c>
      <c r="E370" s="32" t="e">
        <f>VLOOKUP(Final_manabou_kanji_select4[[#This Row],[Kanji no.]],Final_manabou_kanji[[Sr. no.]:[Meaning]],4,0)</f>
        <v>#N/A</v>
      </c>
      <c r="F370" s="37" t="e">
        <f>VLOOKUP(Final_manabou_kanji_select4[[#This Row],[Kanji no.]],Final_manabou_kanji[[Sr. no.]:[Meaning]],5,0)</f>
        <v>#N/A</v>
      </c>
      <c r="G370" t="e">
        <f>VLOOKUP(Final_manabou_kanji_select4[[#This Row],[Kanji no.]],Final_manabou_kanji[[Sr. no.]:[Meaning]],7,0)</f>
        <v>#N/A</v>
      </c>
      <c r="H370" t="e">
        <f>VLOOKUP(Final_manabou_kanji_select4[[#This Row],[Kanji no.]],Final_manabou_kanji[[Sr. no.]:[Meaning]],8,0)</f>
        <v>#N/A</v>
      </c>
      <c r="I370" s="3"/>
    </row>
    <row r="371" spans="2:9" ht="14.25" customHeight="1" x14ac:dyDescent="0.3">
      <c r="B371" s="6">
        <v>369</v>
      </c>
      <c r="C371" s="37" t="e">
        <f>VLOOKUP(Final_manabou_kanji_select4[[#This Row],[Sr no.]],Raw_data_N2_Kanji[[Marking_sr]:[Length]],4,0)</f>
        <v>#N/A</v>
      </c>
      <c r="D371" s="37" t="e">
        <f>VLOOKUP(Final_manabou_kanji_select4[[#This Row],[Kanji no.]],Final_manabou_kanji[[Sr. no.]:[Meaning]],3,0)</f>
        <v>#N/A</v>
      </c>
      <c r="E371" s="32" t="e">
        <f>VLOOKUP(Final_manabou_kanji_select4[[#This Row],[Kanji no.]],Final_manabou_kanji[[Sr. no.]:[Meaning]],4,0)</f>
        <v>#N/A</v>
      </c>
      <c r="F371" s="37" t="e">
        <f>VLOOKUP(Final_manabou_kanji_select4[[#This Row],[Kanji no.]],Final_manabou_kanji[[Sr. no.]:[Meaning]],5,0)</f>
        <v>#N/A</v>
      </c>
      <c r="G371" t="e">
        <f>VLOOKUP(Final_manabou_kanji_select4[[#This Row],[Kanji no.]],Final_manabou_kanji[[Sr. no.]:[Meaning]],7,0)</f>
        <v>#N/A</v>
      </c>
      <c r="H371" t="e">
        <f>VLOOKUP(Final_manabou_kanji_select4[[#This Row],[Kanji no.]],Final_manabou_kanji[[Sr. no.]:[Meaning]],8,0)</f>
        <v>#N/A</v>
      </c>
      <c r="I371" s="3"/>
    </row>
    <row r="372" spans="2:9" ht="14.25" customHeight="1" x14ac:dyDescent="0.3">
      <c r="B372" s="36">
        <v>370</v>
      </c>
      <c r="C372" s="37" t="e">
        <f>VLOOKUP(Final_manabou_kanji_select4[[#This Row],[Sr no.]],Raw_data_N2_Kanji[[Marking_sr]:[Length]],4,0)</f>
        <v>#N/A</v>
      </c>
      <c r="D372" s="37" t="e">
        <f>VLOOKUP(Final_manabou_kanji_select4[[#This Row],[Kanji no.]],Final_manabou_kanji[[Sr. no.]:[Meaning]],3,0)</f>
        <v>#N/A</v>
      </c>
      <c r="E372" s="32" t="e">
        <f>VLOOKUP(Final_manabou_kanji_select4[[#This Row],[Kanji no.]],Final_manabou_kanji[[Sr. no.]:[Meaning]],4,0)</f>
        <v>#N/A</v>
      </c>
      <c r="F372" s="37" t="e">
        <f>VLOOKUP(Final_manabou_kanji_select4[[#This Row],[Kanji no.]],Final_manabou_kanji[[Sr. no.]:[Meaning]],5,0)</f>
        <v>#N/A</v>
      </c>
      <c r="G372" t="e">
        <f>VLOOKUP(Final_manabou_kanji_select4[[#This Row],[Kanji no.]],Final_manabou_kanji[[Sr. no.]:[Meaning]],7,0)</f>
        <v>#N/A</v>
      </c>
      <c r="H372" t="e">
        <f>VLOOKUP(Final_manabou_kanji_select4[[#This Row],[Kanji no.]],Final_manabou_kanji[[Sr. no.]:[Meaning]],8,0)</f>
        <v>#N/A</v>
      </c>
      <c r="I372" s="3"/>
    </row>
    <row r="373" spans="2:9" ht="14.25" customHeight="1" x14ac:dyDescent="0.3">
      <c r="B373" s="6">
        <v>371</v>
      </c>
      <c r="C373" s="37" t="e">
        <f>VLOOKUP(Final_manabou_kanji_select4[[#This Row],[Sr no.]],Raw_data_N2_Kanji[[Marking_sr]:[Length]],4,0)</f>
        <v>#N/A</v>
      </c>
      <c r="D373" s="37" t="e">
        <f>VLOOKUP(Final_manabou_kanji_select4[[#This Row],[Kanji no.]],Final_manabou_kanji[[Sr. no.]:[Meaning]],3,0)</f>
        <v>#N/A</v>
      </c>
      <c r="E373" s="32" t="e">
        <f>VLOOKUP(Final_manabou_kanji_select4[[#This Row],[Kanji no.]],Final_manabou_kanji[[Sr. no.]:[Meaning]],4,0)</f>
        <v>#N/A</v>
      </c>
      <c r="F373" s="37" t="e">
        <f>VLOOKUP(Final_manabou_kanji_select4[[#This Row],[Kanji no.]],Final_manabou_kanji[[Sr. no.]:[Meaning]],5,0)</f>
        <v>#N/A</v>
      </c>
      <c r="G373" t="e">
        <f>VLOOKUP(Final_manabou_kanji_select4[[#This Row],[Kanji no.]],Final_manabou_kanji[[Sr. no.]:[Meaning]],7,0)</f>
        <v>#N/A</v>
      </c>
      <c r="H373" t="e">
        <f>VLOOKUP(Final_manabou_kanji_select4[[#This Row],[Kanji no.]],Final_manabou_kanji[[Sr. no.]:[Meaning]],8,0)</f>
        <v>#N/A</v>
      </c>
      <c r="I373" s="3"/>
    </row>
    <row r="374" spans="2:9" ht="14.25" customHeight="1" x14ac:dyDescent="0.3">
      <c r="B374" s="36">
        <v>372</v>
      </c>
      <c r="C374" s="37" t="e">
        <f>VLOOKUP(Final_manabou_kanji_select4[[#This Row],[Sr no.]],Raw_data_N2_Kanji[[Marking_sr]:[Length]],4,0)</f>
        <v>#N/A</v>
      </c>
      <c r="D374" s="37" t="e">
        <f>VLOOKUP(Final_manabou_kanji_select4[[#This Row],[Kanji no.]],Final_manabou_kanji[[Sr. no.]:[Meaning]],3,0)</f>
        <v>#N/A</v>
      </c>
      <c r="E374" s="32" t="e">
        <f>VLOOKUP(Final_manabou_kanji_select4[[#This Row],[Kanji no.]],Final_manabou_kanji[[Sr. no.]:[Meaning]],4,0)</f>
        <v>#N/A</v>
      </c>
      <c r="F374" s="37" t="e">
        <f>VLOOKUP(Final_manabou_kanji_select4[[#This Row],[Kanji no.]],Final_manabou_kanji[[Sr. no.]:[Meaning]],5,0)</f>
        <v>#N/A</v>
      </c>
      <c r="G374" t="e">
        <f>VLOOKUP(Final_manabou_kanji_select4[[#This Row],[Kanji no.]],Final_manabou_kanji[[Sr. no.]:[Meaning]],7,0)</f>
        <v>#N/A</v>
      </c>
      <c r="H374" t="e">
        <f>VLOOKUP(Final_manabou_kanji_select4[[#This Row],[Kanji no.]],Final_manabou_kanji[[Sr. no.]:[Meaning]],8,0)</f>
        <v>#N/A</v>
      </c>
      <c r="I374" s="3"/>
    </row>
    <row r="375" spans="2:9" ht="14.25" customHeight="1" x14ac:dyDescent="0.3">
      <c r="B375" s="6">
        <v>373</v>
      </c>
      <c r="C375" s="37" t="e">
        <f>VLOOKUP(Final_manabou_kanji_select4[[#This Row],[Sr no.]],Raw_data_N2_Kanji[[Marking_sr]:[Length]],4,0)</f>
        <v>#N/A</v>
      </c>
      <c r="D375" s="37" t="e">
        <f>VLOOKUP(Final_manabou_kanji_select4[[#This Row],[Kanji no.]],Final_manabou_kanji[[Sr. no.]:[Meaning]],3,0)</f>
        <v>#N/A</v>
      </c>
      <c r="E375" s="32" t="e">
        <f>VLOOKUP(Final_manabou_kanji_select4[[#This Row],[Kanji no.]],Final_manabou_kanji[[Sr. no.]:[Meaning]],4,0)</f>
        <v>#N/A</v>
      </c>
      <c r="F375" s="37" t="e">
        <f>VLOOKUP(Final_manabou_kanji_select4[[#This Row],[Kanji no.]],Final_manabou_kanji[[Sr. no.]:[Meaning]],5,0)</f>
        <v>#N/A</v>
      </c>
      <c r="G375" t="e">
        <f>VLOOKUP(Final_manabou_kanji_select4[[#This Row],[Kanji no.]],Final_manabou_kanji[[Sr. no.]:[Meaning]],7,0)</f>
        <v>#N/A</v>
      </c>
      <c r="H375" t="e">
        <f>VLOOKUP(Final_manabou_kanji_select4[[#This Row],[Kanji no.]],Final_manabou_kanji[[Sr. no.]:[Meaning]],8,0)</f>
        <v>#N/A</v>
      </c>
      <c r="I375" s="3"/>
    </row>
    <row r="376" spans="2:9" ht="14.25" customHeight="1" x14ac:dyDescent="0.3">
      <c r="B376" s="36">
        <v>374</v>
      </c>
      <c r="C376" s="37" t="e">
        <f>VLOOKUP(Final_manabou_kanji_select4[[#This Row],[Sr no.]],Raw_data_N2_Kanji[[Marking_sr]:[Length]],4,0)</f>
        <v>#N/A</v>
      </c>
      <c r="D376" s="37" t="e">
        <f>VLOOKUP(Final_manabou_kanji_select4[[#This Row],[Kanji no.]],Final_manabou_kanji[[Sr. no.]:[Meaning]],3,0)</f>
        <v>#N/A</v>
      </c>
      <c r="E376" s="32" t="e">
        <f>VLOOKUP(Final_manabou_kanji_select4[[#This Row],[Kanji no.]],Final_manabou_kanji[[Sr. no.]:[Meaning]],4,0)</f>
        <v>#N/A</v>
      </c>
      <c r="F376" s="37" t="e">
        <f>VLOOKUP(Final_manabou_kanji_select4[[#This Row],[Kanji no.]],Final_manabou_kanji[[Sr. no.]:[Meaning]],5,0)</f>
        <v>#N/A</v>
      </c>
      <c r="G376" t="e">
        <f>VLOOKUP(Final_manabou_kanji_select4[[#This Row],[Kanji no.]],Final_manabou_kanji[[Sr. no.]:[Meaning]],7,0)</f>
        <v>#N/A</v>
      </c>
      <c r="H376" t="e">
        <f>VLOOKUP(Final_manabou_kanji_select4[[#This Row],[Kanji no.]],Final_manabou_kanji[[Sr. no.]:[Meaning]],8,0)</f>
        <v>#N/A</v>
      </c>
      <c r="I376" s="3"/>
    </row>
    <row r="377" spans="2:9" ht="14.25" customHeight="1" x14ac:dyDescent="0.3">
      <c r="B377" s="6">
        <v>375</v>
      </c>
      <c r="C377" s="37" t="e">
        <f>VLOOKUP(Final_manabou_kanji_select4[[#This Row],[Sr no.]],Raw_data_N2_Kanji[[Marking_sr]:[Length]],4,0)</f>
        <v>#N/A</v>
      </c>
      <c r="D377" s="37" t="e">
        <f>VLOOKUP(Final_manabou_kanji_select4[[#This Row],[Kanji no.]],Final_manabou_kanji[[Sr. no.]:[Meaning]],3,0)</f>
        <v>#N/A</v>
      </c>
      <c r="E377" s="32" t="e">
        <f>VLOOKUP(Final_manabou_kanji_select4[[#This Row],[Kanji no.]],Final_manabou_kanji[[Sr. no.]:[Meaning]],4,0)</f>
        <v>#N/A</v>
      </c>
      <c r="F377" s="37" t="e">
        <f>VLOOKUP(Final_manabou_kanji_select4[[#This Row],[Kanji no.]],Final_manabou_kanji[[Sr. no.]:[Meaning]],5,0)</f>
        <v>#N/A</v>
      </c>
      <c r="G377" t="e">
        <f>VLOOKUP(Final_manabou_kanji_select4[[#This Row],[Kanji no.]],Final_manabou_kanji[[Sr. no.]:[Meaning]],7,0)</f>
        <v>#N/A</v>
      </c>
      <c r="H377" t="e">
        <f>VLOOKUP(Final_manabou_kanji_select4[[#This Row],[Kanji no.]],Final_manabou_kanji[[Sr. no.]:[Meaning]],8,0)</f>
        <v>#N/A</v>
      </c>
      <c r="I377" s="3"/>
    </row>
    <row r="378" spans="2:9" ht="14.25" customHeight="1" x14ac:dyDescent="0.3">
      <c r="B378" s="36">
        <v>376</v>
      </c>
      <c r="C378" s="37" t="e">
        <f>VLOOKUP(Final_manabou_kanji_select4[[#This Row],[Sr no.]],Raw_data_N2_Kanji[[Marking_sr]:[Length]],4,0)</f>
        <v>#N/A</v>
      </c>
      <c r="D378" s="37" t="e">
        <f>VLOOKUP(Final_manabou_kanji_select4[[#This Row],[Kanji no.]],Final_manabou_kanji[[Sr. no.]:[Meaning]],3,0)</f>
        <v>#N/A</v>
      </c>
      <c r="E378" s="32" t="e">
        <f>VLOOKUP(Final_manabou_kanji_select4[[#This Row],[Kanji no.]],Final_manabou_kanji[[Sr. no.]:[Meaning]],4,0)</f>
        <v>#N/A</v>
      </c>
      <c r="F378" s="37" t="e">
        <f>VLOOKUP(Final_manabou_kanji_select4[[#This Row],[Kanji no.]],Final_manabou_kanji[[Sr. no.]:[Meaning]],5,0)</f>
        <v>#N/A</v>
      </c>
      <c r="G378" t="e">
        <f>VLOOKUP(Final_manabou_kanji_select4[[#This Row],[Kanji no.]],Final_manabou_kanji[[Sr. no.]:[Meaning]],7,0)</f>
        <v>#N/A</v>
      </c>
      <c r="H378" t="e">
        <f>VLOOKUP(Final_manabou_kanji_select4[[#This Row],[Kanji no.]],Final_manabou_kanji[[Sr. no.]:[Meaning]],8,0)</f>
        <v>#N/A</v>
      </c>
      <c r="I378" s="3"/>
    </row>
    <row r="379" spans="2:9" ht="14.25" customHeight="1" x14ac:dyDescent="0.3">
      <c r="B379" s="6">
        <v>377</v>
      </c>
      <c r="C379" s="37" t="e">
        <f>VLOOKUP(Final_manabou_kanji_select4[[#This Row],[Sr no.]],Raw_data_N2_Kanji[[Marking_sr]:[Length]],4,0)</f>
        <v>#N/A</v>
      </c>
      <c r="D379" s="37" t="e">
        <f>VLOOKUP(Final_manabou_kanji_select4[[#This Row],[Kanji no.]],Final_manabou_kanji[[Sr. no.]:[Meaning]],3,0)</f>
        <v>#N/A</v>
      </c>
      <c r="E379" s="32" t="e">
        <f>VLOOKUP(Final_manabou_kanji_select4[[#This Row],[Kanji no.]],Final_manabou_kanji[[Sr. no.]:[Meaning]],4,0)</f>
        <v>#N/A</v>
      </c>
      <c r="F379" s="37" t="e">
        <f>VLOOKUP(Final_manabou_kanji_select4[[#This Row],[Kanji no.]],Final_manabou_kanji[[Sr. no.]:[Meaning]],5,0)</f>
        <v>#N/A</v>
      </c>
      <c r="G379" t="e">
        <f>VLOOKUP(Final_manabou_kanji_select4[[#This Row],[Kanji no.]],Final_manabou_kanji[[Sr. no.]:[Meaning]],7,0)</f>
        <v>#N/A</v>
      </c>
      <c r="H379" t="e">
        <f>VLOOKUP(Final_manabou_kanji_select4[[#This Row],[Kanji no.]],Final_manabou_kanji[[Sr. no.]:[Meaning]],8,0)</f>
        <v>#N/A</v>
      </c>
      <c r="I379" s="3"/>
    </row>
    <row r="380" spans="2:9" ht="14.25" customHeight="1" x14ac:dyDescent="0.3">
      <c r="B380" s="36">
        <v>378</v>
      </c>
      <c r="C380" s="37" t="e">
        <f>VLOOKUP(Final_manabou_kanji_select4[[#This Row],[Sr no.]],Raw_data_N2_Kanji[[Marking_sr]:[Length]],4,0)</f>
        <v>#N/A</v>
      </c>
      <c r="D380" s="37" t="e">
        <f>VLOOKUP(Final_manabou_kanji_select4[[#This Row],[Kanji no.]],Final_manabou_kanji[[Sr. no.]:[Meaning]],3,0)</f>
        <v>#N/A</v>
      </c>
      <c r="E380" s="32" t="e">
        <f>VLOOKUP(Final_manabou_kanji_select4[[#This Row],[Kanji no.]],Final_manabou_kanji[[Sr. no.]:[Meaning]],4,0)</f>
        <v>#N/A</v>
      </c>
      <c r="F380" s="37" t="e">
        <f>VLOOKUP(Final_manabou_kanji_select4[[#This Row],[Kanji no.]],Final_manabou_kanji[[Sr. no.]:[Meaning]],5,0)</f>
        <v>#N/A</v>
      </c>
      <c r="G380" t="e">
        <f>VLOOKUP(Final_manabou_kanji_select4[[#This Row],[Kanji no.]],Final_manabou_kanji[[Sr. no.]:[Meaning]],7,0)</f>
        <v>#N/A</v>
      </c>
      <c r="H380" t="e">
        <f>VLOOKUP(Final_manabou_kanji_select4[[#This Row],[Kanji no.]],Final_manabou_kanji[[Sr. no.]:[Meaning]],8,0)</f>
        <v>#N/A</v>
      </c>
      <c r="I380" s="3"/>
    </row>
    <row r="381" spans="2:9" ht="14.25" customHeight="1" x14ac:dyDescent="0.3">
      <c r="B381" s="6">
        <v>379</v>
      </c>
      <c r="C381" s="37" t="e">
        <f>VLOOKUP(Final_manabou_kanji_select4[[#This Row],[Sr no.]],Raw_data_N2_Kanji[[Marking_sr]:[Length]],4,0)</f>
        <v>#N/A</v>
      </c>
      <c r="D381" s="37" t="e">
        <f>VLOOKUP(Final_manabou_kanji_select4[[#This Row],[Kanji no.]],Final_manabou_kanji[[Sr. no.]:[Meaning]],3,0)</f>
        <v>#N/A</v>
      </c>
      <c r="E381" s="32" t="e">
        <f>VLOOKUP(Final_manabou_kanji_select4[[#This Row],[Kanji no.]],Final_manabou_kanji[[Sr. no.]:[Meaning]],4,0)</f>
        <v>#N/A</v>
      </c>
      <c r="F381" s="37" t="e">
        <f>VLOOKUP(Final_manabou_kanji_select4[[#This Row],[Kanji no.]],Final_manabou_kanji[[Sr. no.]:[Meaning]],5,0)</f>
        <v>#N/A</v>
      </c>
      <c r="G381" t="e">
        <f>VLOOKUP(Final_manabou_kanji_select4[[#This Row],[Kanji no.]],Final_manabou_kanji[[Sr. no.]:[Meaning]],7,0)</f>
        <v>#N/A</v>
      </c>
      <c r="H381" t="e">
        <f>VLOOKUP(Final_manabou_kanji_select4[[#This Row],[Kanji no.]],Final_manabou_kanji[[Sr. no.]:[Meaning]],8,0)</f>
        <v>#N/A</v>
      </c>
      <c r="I381" s="3"/>
    </row>
    <row r="382" spans="2:9" ht="14.25" customHeight="1" x14ac:dyDescent="0.3">
      <c r="B382" s="36">
        <v>380</v>
      </c>
      <c r="C382" s="37" t="e">
        <f>VLOOKUP(Final_manabou_kanji_select4[[#This Row],[Sr no.]],Raw_data_N2_Kanji[[Marking_sr]:[Length]],4,0)</f>
        <v>#N/A</v>
      </c>
      <c r="D382" s="37" t="e">
        <f>VLOOKUP(Final_manabou_kanji_select4[[#This Row],[Kanji no.]],Final_manabou_kanji[[Sr. no.]:[Meaning]],3,0)</f>
        <v>#N/A</v>
      </c>
      <c r="E382" s="32" t="e">
        <f>VLOOKUP(Final_manabou_kanji_select4[[#This Row],[Kanji no.]],Final_manabou_kanji[[Sr. no.]:[Meaning]],4,0)</f>
        <v>#N/A</v>
      </c>
      <c r="F382" s="37" t="e">
        <f>VLOOKUP(Final_manabou_kanji_select4[[#This Row],[Kanji no.]],Final_manabou_kanji[[Sr. no.]:[Meaning]],5,0)</f>
        <v>#N/A</v>
      </c>
      <c r="G382" t="e">
        <f>VLOOKUP(Final_manabou_kanji_select4[[#This Row],[Kanji no.]],Final_manabou_kanji[[Sr. no.]:[Meaning]],7,0)</f>
        <v>#N/A</v>
      </c>
      <c r="H382" t="e">
        <f>VLOOKUP(Final_manabou_kanji_select4[[#This Row],[Kanji no.]],Final_manabou_kanji[[Sr. no.]:[Meaning]],8,0)</f>
        <v>#N/A</v>
      </c>
      <c r="I382" s="3"/>
    </row>
    <row r="383" spans="2:9" ht="14.25" customHeight="1" x14ac:dyDescent="0.3">
      <c r="B383" s="6">
        <v>381</v>
      </c>
      <c r="C383" s="37" t="e">
        <f>VLOOKUP(Final_manabou_kanji_select4[[#This Row],[Sr no.]],Raw_data_N2_Kanji[[Marking_sr]:[Length]],4,0)</f>
        <v>#N/A</v>
      </c>
      <c r="D383" s="37" t="e">
        <f>VLOOKUP(Final_manabou_kanji_select4[[#This Row],[Kanji no.]],Final_manabou_kanji[[Sr. no.]:[Meaning]],3,0)</f>
        <v>#N/A</v>
      </c>
      <c r="E383" s="32" t="e">
        <f>VLOOKUP(Final_manabou_kanji_select4[[#This Row],[Kanji no.]],Final_manabou_kanji[[Sr. no.]:[Meaning]],4,0)</f>
        <v>#N/A</v>
      </c>
      <c r="F383" s="37" t="e">
        <f>VLOOKUP(Final_manabou_kanji_select4[[#This Row],[Kanji no.]],Final_manabou_kanji[[Sr. no.]:[Meaning]],5,0)</f>
        <v>#N/A</v>
      </c>
      <c r="G383" t="e">
        <f>VLOOKUP(Final_manabou_kanji_select4[[#This Row],[Kanji no.]],Final_manabou_kanji[[Sr. no.]:[Meaning]],7,0)</f>
        <v>#N/A</v>
      </c>
      <c r="H383" t="e">
        <f>VLOOKUP(Final_manabou_kanji_select4[[#This Row],[Kanji no.]],Final_manabou_kanji[[Sr. no.]:[Meaning]],8,0)</f>
        <v>#N/A</v>
      </c>
      <c r="I383" s="3"/>
    </row>
    <row r="384" spans="2:9" ht="14.25" customHeight="1" x14ac:dyDescent="0.3">
      <c r="B384" s="36">
        <v>382</v>
      </c>
      <c r="C384" s="37" t="e">
        <f>VLOOKUP(Final_manabou_kanji_select4[[#This Row],[Sr no.]],Raw_data_N2_Kanji[[Marking_sr]:[Length]],4,0)</f>
        <v>#N/A</v>
      </c>
      <c r="D384" s="37" t="e">
        <f>VLOOKUP(Final_manabou_kanji_select4[[#This Row],[Kanji no.]],Final_manabou_kanji[[Sr. no.]:[Meaning]],3,0)</f>
        <v>#N/A</v>
      </c>
      <c r="E384" s="32" t="e">
        <f>VLOOKUP(Final_manabou_kanji_select4[[#This Row],[Kanji no.]],Final_manabou_kanji[[Sr. no.]:[Meaning]],4,0)</f>
        <v>#N/A</v>
      </c>
      <c r="F384" s="37" t="e">
        <f>VLOOKUP(Final_manabou_kanji_select4[[#This Row],[Kanji no.]],Final_manabou_kanji[[Sr. no.]:[Meaning]],5,0)</f>
        <v>#N/A</v>
      </c>
      <c r="G384" t="e">
        <f>VLOOKUP(Final_manabou_kanji_select4[[#This Row],[Kanji no.]],Final_manabou_kanji[[Sr. no.]:[Meaning]],7,0)</f>
        <v>#N/A</v>
      </c>
      <c r="H384" t="e">
        <f>VLOOKUP(Final_manabou_kanji_select4[[#This Row],[Kanji no.]],Final_manabou_kanji[[Sr. no.]:[Meaning]],8,0)</f>
        <v>#N/A</v>
      </c>
      <c r="I384" s="3"/>
    </row>
    <row r="385" spans="2:9" ht="14.25" customHeight="1" x14ac:dyDescent="0.3">
      <c r="B385" s="6">
        <v>383</v>
      </c>
      <c r="C385" s="37" t="e">
        <f>VLOOKUP(Final_manabou_kanji_select4[[#This Row],[Sr no.]],Raw_data_N2_Kanji[[Marking_sr]:[Length]],4,0)</f>
        <v>#N/A</v>
      </c>
      <c r="D385" s="37" t="e">
        <f>VLOOKUP(Final_manabou_kanji_select4[[#This Row],[Kanji no.]],Final_manabou_kanji[[Sr. no.]:[Meaning]],3,0)</f>
        <v>#N/A</v>
      </c>
      <c r="E385" s="32" t="e">
        <f>VLOOKUP(Final_manabou_kanji_select4[[#This Row],[Kanji no.]],Final_manabou_kanji[[Sr. no.]:[Meaning]],4,0)</f>
        <v>#N/A</v>
      </c>
      <c r="F385" s="37" t="e">
        <f>VLOOKUP(Final_manabou_kanji_select4[[#This Row],[Kanji no.]],Final_manabou_kanji[[Sr. no.]:[Meaning]],5,0)</f>
        <v>#N/A</v>
      </c>
      <c r="G385" t="e">
        <f>VLOOKUP(Final_manabou_kanji_select4[[#This Row],[Kanji no.]],Final_manabou_kanji[[Sr. no.]:[Meaning]],7,0)</f>
        <v>#N/A</v>
      </c>
      <c r="H385" t="e">
        <f>VLOOKUP(Final_manabou_kanji_select4[[#This Row],[Kanji no.]],Final_manabou_kanji[[Sr. no.]:[Meaning]],8,0)</f>
        <v>#N/A</v>
      </c>
      <c r="I385" s="3"/>
    </row>
    <row r="386" spans="2:9" ht="14.25" customHeight="1" x14ac:dyDescent="0.3">
      <c r="B386" s="36">
        <v>384</v>
      </c>
      <c r="C386" s="37" t="e">
        <f>VLOOKUP(Final_manabou_kanji_select4[[#This Row],[Sr no.]],Raw_data_N2_Kanji[[Marking_sr]:[Length]],4,0)</f>
        <v>#N/A</v>
      </c>
      <c r="D386" s="37" t="e">
        <f>VLOOKUP(Final_manabou_kanji_select4[[#This Row],[Kanji no.]],Final_manabou_kanji[[Sr. no.]:[Meaning]],3,0)</f>
        <v>#N/A</v>
      </c>
      <c r="E386" s="32" t="e">
        <f>VLOOKUP(Final_manabou_kanji_select4[[#This Row],[Kanji no.]],Final_manabou_kanji[[Sr. no.]:[Meaning]],4,0)</f>
        <v>#N/A</v>
      </c>
      <c r="F386" s="37" t="e">
        <f>VLOOKUP(Final_manabou_kanji_select4[[#This Row],[Kanji no.]],Final_manabou_kanji[[Sr. no.]:[Meaning]],5,0)</f>
        <v>#N/A</v>
      </c>
      <c r="G386" t="e">
        <f>VLOOKUP(Final_manabou_kanji_select4[[#This Row],[Kanji no.]],Final_manabou_kanji[[Sr. no.]:[Meaning]],7,0)</f>
        <v>#N/A</v>
      </c>
      <c r="H386" t="e">
        <f>VLOOKUP(Final_manabou_kanji_select4[[#This Row],[Kanji no.]],Final_manabou_kanji[[Sr. no.]:[Meaning]],8,0)</f>
        <v>#N/A</v>
      </c>
      <c r="I386" s="3"/>
    </row>
    <row r="387" spans="2:9" ht="14.25" customHeight="1" x14ac:dyDescent="0.3">
      <c r="B387" s="6">
        <v>385</v>
      </c>
      <c r="C387" s="37" t="e">
        <f>VLOOKUP(Final_manabou_kanji_select4[[#This Row],[Sr no.]],Raw_data_N2_Kanji[[Marking_sr]:[Length]],4,0)</f>
        <v>#N/A</v>
      </c>
      <c r="D387" s="37" t="e">
        <f>VLOOKUP(Final_manabou_kanji_select4[[#This Row],[Kanji no.]],Final_manabou_kanji[[Sr. no.]:[Meaning]],3,0)</f>
        <v>#N/A</v>
      </c>
      <c r="E387" s="32" t="e">
        <f>VLOOKUP(Final_manabou_kanji_select4[[#This Row],[Kanji no.]],Final_manabou_kanji[[Sr. no.]:[Meaning]],4,0)</f>
        <v>#N/A</v>
      </c>
      <c r="F387" s="37" t="e">
        <f>VLOOKUP(Final_manabou_kanji_select4[[#This Row],[Kanji no.]],Final_manabou_kanji[[Sr. no.]:[Meaning]],5,0)</f>
        <v>#N/A</v>
      </c>
      <c r="G387" t="e">
        <f>VLOOKUP(Final_manabou_kanji_select4[[#This Row],[Kanji no.]],Final_manabou_kanji[[Sr. no.]:[Meaning]],7,0)</f>
        <v>#N/A</v>
      </c>
      <c r="H387" t="e">
        <f>VLOOKUP(Final_manabou_kanji_select4[[#This Row],[Kanji no.]],Final_manabou_kanji[[Sr. no.]:[Meaning]],8,0)</f>
        <v>#N/A</v>
      </c>
      <c r="I387" s="3"/>
    </row>
    <row r="388" spans="2:9" ht="14.25" customHeight="1" x14ac:dyDescent="0.3">
      <c r="B388" s="36">
        <v>386</v>
      </c>
      <c r="C388" s="37" t="e">
        <f>VLOOKUP(Final_manabou_kanji_select4[[#This Row],[Sr no.]],Raw_data_N2_Kanji[[Marking_sr]:[Length]],4,0)</f>
        <v>#N/A</v>
      </c>
      <c r="D388" s="37" t="e">
        <f>VLOOKUP(Final_manabou_kanji_select4[[#This Row],[Kanji no.]],Final_manabou_kanji[[Sr. no.]:[Meaning]],3,0)</f>
        <v>#N/A</v>
      </c>
      <c r="E388" s="32" t="e">
        <f>VLOOKUP(Final_manabou_kanji_select4[[#This Row],[Kanji no.]],Final_manabou_kanji[[Sr. no.]:[Meaning]],4,0)</f>
        <v>#N/A</v>
      </c>
      <c r="F388" s="37" t="e">
        <f>VLOOKUP(Final_manabou_kanji_select4[[#This Row],[Kanji no.]],Final_manabou_kanji[[Sr. no.]:[Meaning]],5,0)</f>
        <v>#N/A</v>
      </c>
      <c r="G388" t="e">
        <f>VLOOKUP(Final_manabou_kanji_select4[[#This Row],[Kanji no.]],Final_manabou_kanji[[Sr. no.]:[Meaning]],7,0)</f>
        <v>#N/A</v>
      </c>
      <c r="H388" t="e">
        <f>VLOOKUP(Final_manabou_kanji_select4[[#This Row],[Kanji no.]],Final_manabou_kanji[[Sr. no.]:[Meaning]],8,0)</f>
        <v>#N/A</v>
      </c>
      <c r="I388" s="3"/>
    </row>
    <row r="389" spans="2:9" ht="14.25" customHeight="1" x14ac:dyDescent="0.3">
      <c r="B389" s="6">
        <v>387</v>
      </c>
      <c r="C389" s="37" t="e">
        <f>VLOOKUP(Final_manabou_kanji_select4[[#This Row],[Sr no.]],Raw_data_N2_Kanji[[Marking_sr]:[Length]],4,0)</f>
        <v>#N/A</v>
      </c>
      <c r="D389" s="37" t="e">
        <f>VLOOKUP(Final_manabou_kanji_select4[[#This Row],[Kanji no.]],Final_manabou_kanji[[Sr. no.]:[Meaning]],3,0)</f>
        <v>#N/A</v>
      </c>
      <c r="E389" s="32" t="e">
        <f>VLOOKUP(Final_manabou_kanji_select4[[#This Row],[Kanji no.]],Final_manabou_kanji[[Sr. no.]:[Meaning]],4,0)</f>
        <v>#N/A</v>
      </c>
      <c r="F389" s="37" t="e">
        <f>VLOOKUP(Final_manabou_kanji_select4[[#This Row],[Kanji no.]],Final_manabou_kanji[[Sr. no.]:[Meaning]],5,0)</f>
        <v>#N/A</v>
      </c>
      <c r="G389" t="e">
        <f>VLOOKUP(Final_manabou_kanji_select4[[#This Row],[Kanji no.]],Final_manabou_kanji[[Sr. no.]:[Meaning]],7,0)</f>
        <v>#N/A</v>
      </c>
      <c r="H389" t="e">
        <f>VLOOKUP(Final_manabou_kanji_select4[[#This Row],[Kanji no.]],Final_manabou_kanji[[Sr. no.]:[Meaning]],8,0)</f>
        <v>#N/A</v>
      </c>
      <c r="I389" s="3"/>
    </row>
    <row r="390" spans="2:9" ht="14.25" customHeight="1" x14ac:dyDescent="0.3">
      <c r="B390" s="36">
        <v>388</v>
      </c>
      <c r="C390" s="37" t="e">
        <f>VLOOKUP(Final_manabou_kanji_select4[[#This Row],[Sr no.]],Raw_data_N2_Kanji[[Marking_sr]:[Length]],4,0)</f>
        <v>#N/A</v>
      </c>
      <c r="D390" s="37" t="e">
        <f>VLOOKUP(Final_manabou_kanji_select4[[#This Row],[Kanji no.]],Final_manabou_kanji[[Sr. no.]:[Meaning]],3,0)</f>
        <v>#N/A</v>
      </c>
      <c r="E390" s="32" t="e">
        <f>VLOOKUP(Final_manabou_kanji_select4[[#This Row],[Kanji no.]],Final_manabou_kanji[[Sr. no.]:[Meaning]],4,0)</f>
        <v>#N/A</v>
      </c>
      <c r="F390" s="37" t="e">
        <f>VLOOKUP(Final_manabou_kanji_select4[[#This Row],[Kanji no.]],Final_manabou_kanji[[Sr. no.]:[Meaning]],5,0)</f>
        <v>#N/A</v>
      </c>
      <c r="G390" t="e">
        <f>VLOOKUP(Final_manabou_kanji_select4[[#This Row],[Kanji no.]],Final_manabou_kanji[[Sr. no.]:[Meaning]],7,0)</f>
        <v>#N/A</v>
      </c>
      <c r="H390" t="e">
        <f>VLOOKUP(Final_manabou_kanji_select4[[#This Row],[Kanji no.]],Final_manabou_kanji[[Sr. no.]:[Meaning]],8,0)</f>
        <v>#N/A</v>
      </c>
      <c r="I390" s="3"/>
    </row>
    <row r="391" spans="2:9" ht="14.25" customHeight="1" x14ac:dyDescent="0.3">
      <c r="B391" s="6">
        <v>389</v>
      </c>
      <c r="C391" s="37" t="e">
        <f>VLOOKUP(Final_manabou_kanji_select4[[#This Row],[Sr no.]],Raw_data_N2_Kanji[[Marking_sr]:[Length]],4,0)</f>
        <v>#N/A</v>
      </c>
      <c r="D391" s="37" t="e">
        <f>VLOOKUP(Final_manabou_kanji_select4[[#This Row],[Kanji no.]],Final_manabou_kanji[[Sr. no.]:[Meaning]],3,0)</f>
        <v>#N/A</v>
      </c>
      <c r="E391" s="32" t="e">
        <f>VLOOKUP(Final_manabou_kanji_select4[[#This Row],[Kanji no.]],Final_manabou_kanji[[Sr. no.]:[Meaning]],4,0)</f>
        <v>#N/A</v>
      </c>
      <c r="F391" s="37" t="e">
        <f>VLOOKUP(Final_manabou_kanji_select4[[#This Row],[Kanji no.]],Final_manabou_kanji[[Sr. no.]:[Meaning]],5,0)</f>
        <v>#N/A</v>
      </c>
      <c r="G391" t="e">
        <f>VLOOKUP(Final_manabou_kanji_select4[[#This Row],[Kanji no.]],Final_manabou_kanji[[Sr. no.]:[Meaning]],7,0)</f>
        <v>#N/A</v>
      </c>
      <c r="H391" t="e">
        <f>VLOOKUP(Final_manabou_kanji_select4[[#This Row],[Kanji no.]],Final_manabou_kanji[[Sr. no.]:[Meaning]],8,0)</f>
        <v>#N/A</v>
      </c>
      <c r="I391" s="3"/>
    </row>
    <row r="392" spans="2:9" ht="14.25" customHeight="1" x14ac:dyDescent="0.3">
      <c r="B392" s="36">
        <v>390</v>
      </c>
      <c r="C392" s="37" t="e">
        <f>VLOOKUP(Final_manabou_kanji_select4[[#This Row],[Sr no.]],Raw_data_N2_Kanji[[Marking_sr]:[Length]],4,0)</f>
        <v>#N/A</v>
      </c>
      <c r="D392" s="37" t="e">
        <f>VLOOKUP(Final_manabou_kanji_select4[[#This Row],[Kanji no.]],Final_manabou_kanji[[Sr. no.]:[Meaning]],3,0)</f>
        <v>#N/A</v>
      </c>
      <c r="E392" s="32" t="e">
        <f>VLOOKUP(Final_manabou_kanji_select4[[#This Row],[Kanji no.]],Final_manabou_kanji[[Sr. no.]:[Meaning]],4,0)</f>
        <v>#N/A</v>
      </c>
      <c r="F392" s="37" t="e">
        <f>VLOOKUP(Final_manabou_kanji_select4[[#This Row],[Kanji no.]],Final_manabou_kanji[[Sr. no.]:[Meaning]],5,0)</f>
        <v>#N/A</v>
      </c>
      <c r="G392" t="e">
        <f>VLOOKUP(Final_manabou_kanji_select4[[#This Row],[Kanji no.]],Final_manabou_kanji[[Sr. no.]:[Meaning]],7,0)</f>
        <v>#N/A</v>
      </c>
      <c r="H392" t="e">
        <f>VLOOKUP(Final_manabou_kanji_select4[[#This Row],[Kanji no.]],Final_manabou_kanji[[Sr. no.]:[Meaning]],8,0)</f>
        <v>#N/A</v>
      </c>
      <c r="I392" s="3"/>
    </row>
    <row r="393" spans="2:9" ht="14.25" customHeight="1" x14ac:dyDescent="0.3">
      <c r="B393" s="6">
        <v>391</v>
      </c>
      <c r="C393" s="37" t="e">
        <f>VLOOKUP(Final_manabou_kanji_select4[[#This Row],[Sr no.]],Raw_data_N2_Kanji[[Marking_sr]:[Length]],4,0)</f>
        <v>#N/A</v>
      </c>
      <c r="D393" s="37" t="e">
        <f>VLOOKUP(Final_manabou_kanji_select4[[#This Row],[Kanji no.]],Final_manabou_kanji[[Sr. no.]:[Meaning]],3,0)</f>
        <v>#N/A</v>
      </c>
      <c r="E393" s="32" t="e">
        <f>VLOOKUP(Final_manabou_kanji_select4[[#This Row],[Kanji no.]],Final_manabou_kanji[[Sr. no.]:[Meaning]],4,0)</f>
        <v>#N/A</v>
      </c>
      <c r="F393" s="37" t="e">
        <f>VLOOKUP(Final_manabou_kanji_select4[[#This Row],[Kanji no.]],Final_manabou_kanji[[Sr. no.]:[Meaning]],5,0)</f>
        <v>#N/A</v>
      </c>
      <c r="G393" t="e">
        <f>VLOOKUP(Final_manabou_kanji_select4[[#This Row],[Kanji no.]],Final_manabou_kanji[[Sr. no.]:[Meaning]],7,0)</f>
        <v>#N/A</v>
      </c>
      <c r="H393" t="e">
        <f>VLOOKUP(Final_manabou_kanji_select4[[#This Row],[Kanji no.]],Final_manabou_kanji[[Sr. no.]:[Meaning]],8,0)</f>
        <v>#N/A</v>
      </c>
      <c r="I393" s="3"/>
    </row>
    <row r="394" spans="2:9" ht="14.25" customHeight="1" x14ac:dyDescent="0.3">
      <c r="B394" s="36">
        <v>392</v>
      </c>
      <c r="C394" s="37" t="e">
        <f>VLOOKUP(Final_manabou_kanji_select4[[#This Row],[Sr no.]],Raw_data_N2_Kanji[[Marking_sr]:[Length]],4,0)</f>
        <v>#N/A</v>
      </c>
      <c r="D394" s="37" t="e">
        <f>VLOOKUP(Final_manabou_kanji_select4[[#This Row],[Kanji no.]],Final_manabou_kanji[[Sr. no.]:[Meaning]],3,0)</f>
        <v>#N/A</v>
      </c>
      <c r="E394" s="32" t="e">
        <f>VLOOKUP(Final_manabou_kanji_select4[[#This Row],[Kanji no.]],Final_manabou_kanji[[Sr. no.]:[Meaning]],4,0)</f>
        <v>#N/A</v>
      </c>
      <c r="F394" s="37" t="e">
        <f>VLOOKUP(Final_manabou_kanji_select4[[#This Row],[Kanji no.]],Final_manabou_kanji[[Sr. no.]:[Meaning]],5,0)</f>
        <v>#N/A</v>
      </c>
      <c r="G394" t="e">
        <f>VLOOKUP(Final_manabou_kanji_select4[[#This Row],[Kanji no.]],Final_manabou_kanji[[Sr. no.]:[Meaning]],7,0)</f>
        <v>#N/A</v>
      </c>
      <c r="H394" t="e">
        <f>VLOOKUP(Final_manabou_kanji_select4[[#This Row],[Kanji no.]],Final_manabou_kanji[[Sr. no.]:[Meaning]],8,0)</f>
        <v>#N/A</v>
      </c>
      <c r="I394" s="3"/>
    </row>
    <row r="395" spans="2:9" ht="14.25" customHeight="1" x14ac:dyDescent="0.3">
      <c r="B395" s="6">
        <v>393</v>
      </c>
      <c r="C395" s="37" t="e">
        <f>VLOOKUP(Final_manabou_kanji_select4[[#This Row],[Sr no.]],Raw_data_N2_Kanji[[Marking_sr]:[Length]],4,0)</f>
        <v>#N/A</v>
      </c>
      <c r="D395" s="37" t="e">
        <f>VLOOKUP(Final_manabou_kanji_select4[[#This Row],[Kanji no.]],Final_manabou_kanji[[Sr. no.]:[Meaning]],3,0)</f>
        <v>#N/A</v>
      </c>
      <c r="E395" s="32" t="e">
        <f>VLOOKUP(Final_manabou_kanji_select4[[#This Row],[Kanji no.]],Final_manabou_kanji[[Sr. no.]:[Meaning]],4,0)</f>
        <v>#N/A</v>
      </c>
      <c r="F395" s="37" t="e">
        <f>VLOOKUP(Final_manabou_kanji_select4[[#This Row],[Kanji no.]],Final_manabou_kanji[[Sr. no.]:[Meaning]],5,0)</f>
        <v>#N/A</v>
      </c>
      <c r="G395" t="e">
        <f>VLOOKUP(Final_manabou_kanji_select4[[#This Row],[Kanji no.]],Final_manabou_kanji[[Sr. no.]:[Meaning]],7,0)</f>
        <v>#N/A</v>
      </c>
      <c r="H395" t="e">
        <f>VLOOKUP(Final_manabou_kanji_select4[[#This Row],[Kanji no.]],Final_manabou_kanji[[Sr. no.]:[Meaning]],8,0)</f>
        <v>#N/A</v>
      </c>
      <c r="I395" s="3"/>
    </row>
    <row r="396" spans="2:9" ht="14.25" customHeight="1" x14ac:dyDescent="0.3">
      <c r="B396" s="36">
        <v>394</v>
      </c>
      <c r="C396" s="37" t="e">
        <f>VLOOKUP(Final_manabou_kanji_select4[[#This Row],[Sr no.]],Raw_data_N2_Kanji[[Marking_sr]:[Length]],4,0)</f>
        <v>#N/A</v>
      </c>
      <c r="D396" s="37" t="e">
        <f>VLOOKUP(Final_manabou_kanji_select4[[#This Row],[Kanji no.]],Final_manabou_kanji[[Sr. no.]:[Meaning]],3,0)</f>
        <v>#N/A</v>
      </c>
      <c r="E396" s="32" t="e">
        <f>VLOOKUP(Final_manabou_kanji_select4[[#This Row],[Kanji no.]],Final_manabou_kanji[[Sr. no.]:[Meaning]],4,0)</f>
        <v>#N/A</v>
      </c>
      <c r="F396" s="37" t="e">
        <f>VLOOKUP(Final_manabou_kanji_select4[[#This Row],[Kanji no.]],Final_manabou_kanji[[Sr. no.]:[Meaning]],5,0)</f>
        <v>#N/A</v>
      </c>
      <c r="G396" t="e">
        <f>VLOOKUP(Final_manabou_kanji_select4[[#This Row],[Kanji no.]],Final_manabou_kanji[[Sr. no.]:[Meaning]],7,0)</f>
        <v>#N/A</v>
      </c>
      <c r="H396" t="e">
        <f>VLOOKUP(Final_manabou_kanji_select4[[#This Row],[Kanji no.]],Final_manabou_kanji[[Sr. no.]:[Meaning]],8,0)</f>
        <v>#N/A</v>
      </c>
      <c r="I396" s="3"/>
    </row>
    <row r="397" spans="2:9" ht="14.25" customHeight="1" x14ac:dyDescent="0.3">
      <c r="B397" s="6">
        <v>395</v>
      </c>
      <c r="C397" s="37" t="e">
        <f>VLOOKUP(Final_manabou_kanji_select4[[#This Row],[Sr no.]],Raw_data_N2_Kanji[[Marking_sr]:[Length]],4,0)</f>
        <v>#N/A</v>
      </c>
      <c r="D397" s="37" t="e">
        <f>VLOOKUP(Final_manabou_kanji_select4[[#This Row],[Kanji no.]],Final_manabou_kanji[[Sr. no.]:[Meaning]],3,0)</f>
        <v>#N/A</v>
      </c>
      <c r="E397" s="32" t="e">
        <f>VLOOKUP(Final_manabou_kanji_select4[[#This Row],[Kanji no.]],Final_manabou_kanji[[Sr. no.]:[Meaning]],4,0)</f>
        <v>#N/A</v>
      </c>
      <c r="F397" s="37" t="e">
        <f>VLOOKUP(Final_manabou_kanji_select4[[#This Row],[Kanji no.]],Final_manabou_kanji[[Sr. no.]:[Meaning]],5,0)</f>
        <v>#N/A</v>
      </c>
      <c r="G397" t="e">
        <f>VLOOKUP(Final_manabou_kanji_select4[[#This Row],[Kanji no.]],Final_manabou_kanji[[Sr. no.]:[Meaning]],7,0)</f>
        <v>#N/A</v>
      </c>
      <c r="H397" t="e">
        <f>VLOOKUP(Final_manabou_kanji_select4[[#This Row],[Kanji no.]],Final_manabou_kanji[[Sr. no.]:[Meaning]],8,0)</f>
        <v>#N/A</v>
      </c>
      <c r="I397" s="3"/>
    </row>
    <row r="398" spans="2:9" ht="14.25" customHeight="1" x14ac:dyDescent="0.3">
      <c r="B398" s="36">
        <v>396</v>
      </c>
      <c r="C398" s="37" t="e">
        <f>VLOOKUP(Final_manabou_kanji_select4[[#This Row],[Sr no.]],Raw_data_N2_Kanji[[Marking_sr]:[Length]],4,0)</f>
        <v>#N/A</v>
      </c>
      <c r="D398" s="37" t="e">
        <f>VLOOKUP(Final_manabou_kanji_select4[[#This Row],[Kanji no.]],Final_manabou_kanji[[Sr. no.]:[Meaning]],3,0)</f>
        <v>#N/A</v>
      </c>
      <c r="E398" s="32" t="e">
        <f>VLOOKUP(Final_manabou_kanji_select4[[#This Row],[Kanji no.]],Final_manabou_kanji[[Sr. no.]:[Meaning]],4,0)</f>
        <v>#N/A</v>
      </c>
      <c r="F398" s="37" t="e">
        <f>VLOOKUP(Final_manabou_kanji_select4[[#This Row],[Kanji no.]],Final_manabou_kanji[[Sr. no.]:[Meaning]],5,0)</f>
        <v>#N/A</v>
      </c>
      <c r="G398" t="e">
        <f>VLOOKUP(Final_manabou_kanji_select4[[#This Row],[Kanji no.]],Final_manabou_kanji[[Sr. no.]:[Meaning]],7,0)</f>
        <v>#N/A</v>
      </c>
      <c r="H398" t="e">
        <f>VLOOKUP(Final_manabou_kanji_select4[[#This Row],[Kanji no.]],Final_manabou_kanji[[Sr. no.]:[Meaning]],8,0)</f>
        <v>#N/A</v>
      </c>
      <c r="I398" s="3"/>
    </row>
    <row r="399" spans="2:9" ht="14.25" customHeight="1" x14ac:dyDescent="0.3">
      <c r="B399" s="6">
        <v>397</v>
      </c>
      <c r="C399" s="37" t="e">
        <f>VLOOKUP(Final_manabou_kanji_select4[[#This Row],[Sr no.]],Raw_data_N2_Kanji[[Marking_sr]:[Length]],4,0)</f>
        <v>#N/A</v>
      </c>
      <c r="D399" s="37" t="e">
        <f>VLOOKUP(Final_manabou_kanji_select4[[#This Row],[Kanji no.]],Final_manabou_kanji[[Sr. no.]:[Meaning]],3,0)</f>
        <v>#N/A</v>
      </c>
      <c r="E399" s="32" t="e">
        <f>VLOOKUP(Final_manabou_kanji_select4[[#This Row],[Kanji no.]],Final_manabou_kanji[[Sr. no.]:[Meaning]],4,0)</f>
        <v>#N/A</v>
      </c>
      <c r="F399" s="37" t="e">
        <f>VLOOKUP(Final_manabou_kanji_select4[[#This Row],[Kanji no.]],Final_manabou_kanji[[Sr. no.]:[Meaning]],5,0)</f>
        <v>#N/A</v>
      </c>
      <c r="G399" t="e">
        <f>VLOOKUP(Final_manabou_kanji_select4[[#This Row],[Kanji no.]],Final_manabou_kanji[[Sr. no.]:[Meaning]],7,0)</f>
        <v>#N/A</v>
      </c>
      <c r="H399" t="e">
        <f>VLOOKUP(Final_manabou_kanji_select4[[#This Row],[Kanji no.]],Final_manabou_kanji[[Sr. no.]:[Meaning]],8,0)</f>
        <v>#N/A</v>
      </c>
      <c r="I399" s="3"/>
    </row>
    <row r="400" spans="2:9" ht="14.25" customHeight="1" x14ac:dyDescent="0.3">
      <c r="B400" s="36">
        <v>398</v>
      </c>
      <c r="C400" s="37" t="e">
        <f>VLOOKUP(Final_manabou_kanji_select4[[#This Row],[Sr no.]],Raw_data_N2_Kanji[[Marking_sr]:[Length]],4,0)</f>
        <v>#N/A</v>
      </c>
      <c r="D400" s="37" t="e">
        <f>VLOOKUP(Final_manabou_kanji_select4[[#This Row],[Kanji no.]],Final_manabou_kanji[[Sr. no.]:[Meaning]],3,0)</f>
        <v>#N/A</v>
      </c>
      <c r="E400" s="32" t="e">
        <f>VLOOKUP(Final_manabou_kanji_select4[[#This Row],[Kanji no.]],Final_manabou_kanji[[Sr. no.]:[Meaning]],4,0)</f>
        <v>#N/A</v>
      </c>
      <c r="F400" s="37" t="e">
        <f>VLOOKUP(Final_manabou_kanji_select4[[#This Row],[Kanji no.]],Final_manabou_kanji[[Sr. no.]:[Meaning]],5,0)</f>
        <v>#N/A</v>
      </c>
      <c r="G400" t="e">
        <f>VLOOKUP(Final_manabou_kanji_select4[[#This Row],[Kanji no.]],Final_manabou_kanji[[Sr. no.]:[Meaning]],7,0)</f>
        <v>#N/A</v>
      </c>
      <c r="H400" t="e">
        <f>VLOOKUP(Final_manabou_kanji_select4[[#This Row],[Kanji no.]],Final_manabou_kanji[[Sr. no.]:[Meaning]],8,0)</f>
        <v>#N/A</v>
      </c>
      <c r="I400" s="3"/>
    </row>
    <row r="401" spans="2:9" ht="14.25" customHeight="1" x14ac:dyDescent="0.3">
      <c r="B401" s="6">
        <v>399</v>
      </c>
      <c r="C401" s="37" t="e">
        <f>VLOOKUP(Final_manabou_kanji_select4[[#This Row],[Sr no.]],Raw_data_N2_Kanji[[Marking_sr]:[Length]],4,0)</f>
        <v>#N/A</v>
      </c>
      <c r="D401" s="37" t="e">
        <f>VLOOKUP(Final_manabou_kanji_select4[[#This Row],[Kanji no.]],Final_manabou_kanji[[Sr. no.]:[Meaning]],3,0)</f>
        <v>#N/A</v>
      </c>
      <c r="E401" s="32" t="e">
        <f>VLOOKUP(Final_manabou_kanji_select4[[#This Row],[Kanji no.]],Final_manabou_kanji[[Sr. no.]:[Meaning]],4,0)</f>
        <v>#N/A</v>
      </c>
      <c r="F401" s="37" t="e">
        <f>VLOOKUP(Final_manabou_kanji_select4[[#This Row],[Kanji no.]],Final_manabou_kanji[[Sr. no.]:[Meaning]],5,0)</f>
        <v>#N/A</v>
      </c>
      <c r="G401" t="e">
        <f>VLOOKUP(Final_manabou_kanji_select4[[#This Row],[Kanji no.]],Final_manabou_kanji[[Sr. no.]:[Meaning]],7,0)</f>
        <v>#N/A</v>
      </c>
      <c r="H401" t="e">
        <f>VLOOKUP(Final_manabou_kanji_select4[[#This Row],[Kanji no.]],Final_manabou_kanji[[Sr. no.]:[Meaning]],8,0)</f>
        <v>#N/A</v>
      </c>
      <c r="I401" s="3"/>
    </row>
    <row r="402" spans="2:9" ht="14.25" customHeight="1" x14ac:dyDescent="0.3">
      <c r="B402" s="36">
        <v>400</v>
      </c>
      <c r="C402" s="37" t="e">
        <f>VLOOKUP(Final_manabou_kanji_select4[[#This Row],[Sr no.]],Raw_data_N2_Kanji[[Marking_sr]:[Length]],4,0)</f>
        <v>#N/A</v>
      </c>
      <c r="D402" s="37" t="e">
        <f>VLOOKUP(Final_manabou_kanji_select4[[#This Row],[Kanji no.]],Final_manabou_kanji[[Sr. no.]:[Meaning]],3,0)</f>
        <v>#N/A</v>
      </c>
      <c r="E402" s="32" t="e">
        <f>VLOOKUP(Final_manabou_kanji_select4[[#This Row],[Kanji no.]],Final_manabou_kanji[[Sr. no.]:[Meaning]],4,0)</f>
        <v>#N/A</v>
      </c>
      <c r="F402" s="37" t="e">
        <f>VLOOKUP(Final_manabou_kanji_select4[[#This Row],[Kanji no.]],Final_manabou_kanji[[Sr. no.]:[Meaning]],5,0)</f>
        <v>#N/A</v>
      </c>
      <c r="G402" t="e">
        <f>VLOOKUP(Final_manabou_kanji_select4[[#This Row],[Kanji no.]],Final_manabou_kanji[[Sr. no.]:[Meaning]],7,0)</f>
        <v>#N/A</v>
      </c>
      <c r="H402" t="e">
        <f>VLOOKUP(Final_manabou_kanji_select4[[#This Row],[Kanji no.]],Final_manabou_kanji[[Sr. no.]:[Meaning]],8,0)</f>
        <v>#N/A</v>
      </c>
      <c r="I402" s="3"/>
    </row>
    <row r="403" spans="2:9" ht="14.25" customHeight="1" x14ac:dyDescent="0.3">
      <c r="B403" s="6">
        <v>401</v>
      </c>
      <c r="C403" s="37" t="e">
        <f>VLOOKUP(Final_manabou_kanji_select4[[#This Row],[Sr no.]],Raw_data_N2_Kanji[[Marking_sr]:[Length]],4,0)</f>
        <v>#N/A</v>
      </c>
      <c r="D403" s="37" t="e">
        <f>VLOOKUP(Final_manabou_kanji_select4[[#This Row],[Kanji no.]],Final_manabou_kanji[[Sr. no.]:[Meaning]],3,0)</f>
        <v>#N/A</v>
      </c>
      <c r="E403" s="32" t="e">
        <f>VLOOKUP(Final_manabou_kanji_select4[[#This Row],[Kanji no.]],Final_manabou_kanji[[Sr. no.]:[Meaning]],4,0)</f>
        <v>#N/A</v>
      </c>
      <c r="F403" s="37" t="e">
        <f>VLOOKUP(Final_manabou_kanji_select4[[#This Row],[Kanji no.]],Final_manabou_kanji[[Sr. no.]:[Meaning]],5,0)</f>
        <v>#N/A</v>
      </c>
      <c r="G403" t="e">
        <f>VLOOKUP(Final_manabou_kanji_select4[[#This Row],[Kanji no.]],Final_manabou_kanji[[Sr. no.]:[Meaning]],7,0)</f>
        <v>#N/A</v>
      </c>
      <c r="H403" t="e">
        <f>VLOOKUP(Final_manabou_kanji_select4[[#This Row],[Kanji no.]],Final_manabou_kanji[[Sr. no.]:[Meaning]],8,0)</f>
        <v>#N/A</v>
      </c>
      <c r="I403" s="3"/>
    </row>
    <row r="404" spans="2:9" ht="14.25" customHeight="1" x14ac:dyDescent="0.3">
      <c r="B404" s="36">
        <v>402</v>
      </c>
      <c r="C404" s="37" t="e">
        <f>VLOOKUP(Final_manabou_kanji_select4[[#This Row],[Sr no.]],Raw_data_N2_Kanji[[Marking_sr]:[Length]],4,0)</f>
        <v>#N/A</v>
      </c>
      <c r="D404" s="37" t="e">
        <f>VLOOKUP(Final_manabou_kanji_select4[[#This Row],[Kanji no.]],Final_manabou_kanji[[Sr. no.]:[Meaning]],3,0)</f>
        <v>#N/A</v>
      </c>
      <c r="E404" s="32" t="e">
        <f>VLOOKUP(Final_manabou_kanji_select4[[#This Row],[Kanji no.]],Final_manabou_kanji[[Sr. no.]:[Meaning]],4,0)</f>
        <v>#N/A</v>
      </c>
      <c r="F404" s="37" t="e">
        <f>VLOOKUP(Final_manabou_kanji_select4[[#This Row],[Kanji no.]],Final_manabou_kanji[[Sr. no.]:[Meaning]],5,0)</f>
        <v>#N/A</v>
      </c>
      <c r="G404" t="e">
        <f>VLOOKUP(Final_manabou_kanji_select4[[#This Row],[Kanji no.]],Final_manabou_kanji[[Sr. no.]:[Meaning]],7,0)</f>
        <v>#N/A</v>
      </c>
      <c r="H404" t="e">
        <f>VLOOKUP(Final_manabou_kanji_select4[[#This Row],[Kanji no.]],Final_manabou_kanji[[Sr. no.]:[Meaning]],8,0)</f>
        <v>#N/A</v>
      </c>
      <c r="I404" s="3"/>
    </row>
    <row r="405" spans="2:9" ht="14.25" customHeight="1" x14ac:dyDescent="0.3">
      <c r="B405" s="6">
        <v>403</v>
      </c>
      <c r="C405" s="37" t="e">
        <f>VLOOKUP(Final_manabou_kanji_select4[[#This Row],[Sr no.]],Raw_data_N2_Kanji[[Marking_sr]:[Length]],4,0)</f>
        <v>#N/A</v>
      </c>
      <c r="D405" s="37" t="e">
        <f>VLOOKUP(Final_manabou_kanji_select4[[#This Row],[Kanji no.]],Final_manabou_kanji[[Sr. no.]:[Meaning]],3,0)</f>
        <v>#N/A</v>
      </c>
      <c r="E405" s="32" t="e">
        <f>VLOOKUP(Final_manabou_kanji_select4[[#This Row],[Kanji no.]],Final_manabou_kanji[[Sr. no.]:[Meaning]],4,0)</f>
        <v>#N/A</v>
      </c>
      <c r="F405" s="37" t="e">
        <f>VLOOKUP(Final_manabou_kanji_select4[[#This Row],[Kanji no.]],Final_manabou_kanji[[Sr. no.]:[Meaning]],5,0)</f>
        <v>#N/A</v>
      </c>
      <c r="G405" t="e">
        <f>VLOOKUP(Final_manabou_kanji_select4[[#This Row],[Kanji no.]],Final_manabou_kanji[[Sr. no.]:[Meaning]],7,0)</f>
        <v>#N/A</v>
      </c>
      <c r="H405" t="e">
        <f>VLOOKUP(Final_manabou_kanji_select4[[#This Row],[Kanji no.]],Final_manabou_kanji[[Sr. no.]:[Meaning]],8,0)</f>
        <v>#N/A</v>
      </c>
      <c r="I405" s="3"/>
    </row>
    <row r="406" spans="2:9" ht="14.25" customHeight="1" x14ac:dyDescent="0.3">
      <c r="B406" s="36">
        <v>404</v>
      </c>
      <c r="C406" s="37" t="e">
        <f>VLOOKUP(Final_manabou_kanji_select4[[#This Row],[Sr no.]],Raw_data_N2_Kanji[[Marking_sr]:[Length]],4,0)</f>
        <v>#N/A</v>
      </c>
      <c r="D406" s="37" t="e">
        <f>VLOOKUP(Final_manabou_kanji_select4[[#This Row],[Kanji no.]],Final_manabou_kanji[[Sr. no.]:[Meaning]],3,0)</f>
        <v>#N/A</v>
      </c>
      <c r="E406" s="32" t="e">
        <f>VLOOKUP(Final_manabou_kanji_select4[[#This Row],[Kanji no.]],Final_manabou_kanji[[Sr. no.]:[Meaning]],4,0)</f>
        <v>#N/A</v>
      </c>
      <c r="F406" s="37" t="e">
        <f>VLOOKUP(Final_manabou_kanji_select4[[#This Row],[Kanji no.]],Final_manabou_kanji[[Sr. no.]:[Meaning]],5,0)</f>
        <v>#N/A</v>
      </c>
      <c r="G406" t="e">
        <f>VLOOKUP(Final_manabou_kanji_select4[[#This Row],[Kanji no.]],Final_manabou_kanji[[Sr. no.]:[Meaning]],7,0)</f>
        <v>#N/A</v>
      </c>
      <c r="H406" t="e">
        <f>VLOOKUP(Final_manabou_kanji_select4[[#This Row],[Kanji no.]],Final_manabou_kanji[[Sr. no.]:[Meaning]],8,0)</f>
        <v>#N/A</v>
      </c>
      <c r="I406" s="3"/>
    </row>
    <row r="407" spans="2:9" ht="14.25" customHeight="1" x14ac:dyDescent="0.3">
      <c r="B407" s="6">
        <v>405</v>
      </c>
      <c r="C407" s="37" t="e">
        <f>VLOOKUP(Final_manabou_kanji_select4[[#This Row],[Sr no.]],Raw_data_N2_Kanji[[Marking_sr]:[Length]],4,0)</f>
        <v>#N/A</v>
      </c>
      <c r="D407" s="37" t="e">
        <f>VLOOKUP(Final_manabou_kanji_select4[[#This Row],[Kanji no.]],Final_manabou_kanji[[Sr. no.]:[Meaning]],3,0)</f>
        <v>#N/A</v>
      </c>
      <c r="E407" s="32" t="e">
        <f>VLOOKUP(Final_manabou_kanji_select4[[#This Row],[Kanji no.]],Final_manabou_kanji[[Sr. no.]:[Meaning]],4,0)</f>
        <v>#N/A</v>
      </c>
      <c r="F407" s="37" t="e">
        <f>VLOOKUP(Final_manabou_kanji_select4[[#This Row],[Kanji no.]],Final_manabou_kanji[[Sr. no.]:[Meaning]],5,0)</f>
        <v>#N/A</v>
      </c>
      <c r="G407" t="e">
        <f>VLOOKUP(Final_manabou_kanji_select4[[#This Row],[Kanji no.]],Final_manabou_kanji[[Sr. no.]:[Meaning]],7,0)</f>
        <v>#N/A</v>
      </c>
      <c r="H407" t="e">
        <f>VLOOKUP(Final_manabou_kanji_select4[[#This Row],[Kanji no.]],Final_manabou_kanji[[Sr. no.]:[Meaning]],8,0)</f>
        <v>#N/A</v>
      </c>
      <c r="I407" s="3"/>
    </row>
    <row r="408" spans="2:9" ht="14.25" customHeight="1" x14ac:dyDescent="0.3">
      <c r="B408" s="36">
        <v>406</v>
      </c>
      <c r="C408" s="37" t="e">
        <f>VLOOKUP(Final_manabou_kanji_select4[[#This Row],[Sr no.]],Raw_data_N2_Kanji[[Marking_sr]:[Length]],4,0)</f>
        <v>#N/A</v>
      </c>
      <c r="D408" s="37" t="e">
        <f>VLOOKUP(Final_manabou_kanji_select4[[#This Row],[Kanji no.]],Final_manabou_kanji[[Sr. no.]:[Meaning]],3,0)</f>
        <v>#N/A</v>
      </c>
      <c r="E408" s="32" t="e">
        <f>VLOOKUP(Final_manabou_kanji_select4[[#This Row],[Kanji no.]],Final_manabou_kanji[[Sr. no.]:[Meaning]],4,0)</f>
        <v>#N/A</v>
      </c>
      <c r="F408" s="37" t="e">
        <f>VLOOKUP(Final_manabou_kanji_select4[[#This Row],[Kanji no.]],Final_manabou_kanji[[Sr. no.]:[Meaning]],5,0)</f>
        <v>#N/A</v>
      </c>
      <c r="G408" t="e">
        <f>VLOOKUP(Final_manabou_kanji_select4[[#This Row],[Kanji no.]],Final_manabou_kanji[[Sr. no.]:[Meaning]],7,0)</f>
        <v>#N/A</v>
      </c>
      <c r="H408" t="e">
        <f>VLOOKUP(Final_manabou_kanji_select4[[#This Row],[Kanji no.]],Final_manabou_kanji[[Sr. no.]:[Meaning]],8,0)</f>
        <v>#N/A</v>
      </c>
      <c r="I408" s="3"/>
    </row>
    <row r="409" spans="2:9" ht="14.25" customHeight="1" x14ac:dyDescent="0.3">
      <c r="B409" s="6">
        <v>407</v>
      </c>
      <c r="C409" s="37" t="e">
        <f>VLOOKUP(Final_manabou_kanji_select4[[#This Row],[Sr no.]],Raw_data_N2_Kanji[[Marking_sr]:[Length]],4,0)</f>
        <v>#N/A</v>
      </c>
      <c r="D409" s="37" t="e">
        <f>VLOOKUP(Final_manabou_kanji_select4[[#This Row],[Kanji no.]],Final_manabou_kanji[[Sr. no.]:[Meaning]],3,0)</f>
        <v>#N/A</v>
      </c>
      <c r="E409" s="32" t="e">
        <f>VLOOKUP(Final_manabou_kanji_select4[[#This Row],[Kanji no.]],Final_manabou_kanji[[Sr. no.]:[Meaning]],4,0)</f>
        <v>#N/A</v>
      </c>
      <c r="F409" s="37" t="e">
        <f>VLOOKUP(Final_manabou_kanji_select4[[#This Row],[Kanji no.]],Final_manabou_kanji[[Sr. no.]:[Meaning]],5,0)</f>
        <v>#N/A</v>
      </c>
      <c r="G409" t="e">
        <f>VLOOKUP(Final_manabou_kanji_select4[[#This Row],[Kanji no.]],Final_manabou_kanji[[Sr. no.]:[Meaning]],7,0)</f>
        <v>#N/A</v>
      </c>
      <c r="H409" t="e">
        <f>VLOOKUP(Final_manabou_kanji_select4[[#This Row],[Kanji no.]],Final_manabou_kanji[[Sr. no.]:[Meaning]],8,0)</f>
        <v>#N/A</v>
      </c>
      <c r="I409" s="3"/>
    </row>
    <row r="410" spans="2:9" ht="14.25" customHeight="1" x14ac:dyDescent="0.3">
      <c r="B410" s="36">
        <v>408</v>
      </c>
      <c r="C410" s="37" t="e">
        <f>VLOOKUP(Final_manabou_kanji_select4[[#This Row],[Sr no.]],Raw_data_N2_Kanji[[Marking_sr]:[Length]],4,0)</f>
        <v>#N/A</v>
      </c>
      <c r="D410" s="37" t="e">
        <f>VLOOKUP(Final_manabou_kanji_select4[[#This Row],[Kanji no.]],Final_manabou_kanji[[Sr. no.]:[Meaning]],3,0)</f>
        <v>#N/A</v>
      </c>
      <c r="E410" s="32" t="e">
        <f>VLOOKUP(Final_manabou_kanji_select4[[#This Row],[Kanji no.]],Final_manabou_kanji[[Sr. no.]:[Meaning]],4,0)</f>
        <v>#N/A</v>
      </c>
      <c r="F410" s="37" t="e">
        <f>VLOOKUP(Final_manabou_kanji_select4[[#This Row],[Kanji no.]],Final_manabou_kanji[[Sr. no.]:[Meaning]],5,0)</f>
        <v>#N/A</v>
      </c>
      <c r="G410" t="e">
        <f>VLOOKUP(Final_manabou_kanji_select4[[#This Row],[Kanji no.]],Final_manabou_kanji[[Sr. no.]:[Meaning]],7,0)</f>
        <v>#N/A</v>
      </c>
      <c r="H410" t="e">
        <f>VLOOKUP(Final_manabou_kanji_select4[[#This Row],[Kanji no.]],Final_manabou_kanji[[Sr. no.]:[Meaning]],8,0)</f>
        <v>#N/A</v>
      </c>
      <c r="I410" s="3"/>
    </row>
    <row r="411" spans="2:9" ht="14.25" customHeight="1" x14ac:dyDescent="0.3">
      <c r="B411" s="6">
        <v>409</v>
      </c>
      <c r="C411" s="37" t="e">
        <f>VLOOKUP(Final_manabou_kanji_select4[[#This Row],[Sr no.]],Raw_data_N2_Kanji[[Marking_sr]:[Length]],4,0)</f>
        <v>#N/A</v>
      </c>
      <c r="D411" s="37" t="e">
        <f>VLOOKUP(Final_manabou_kanji_select4[[#This Row],[Kanji no.]],Final_manabou_kanji[[Sr. no.]:[Meaning]],3,0)</f>
        <v>#N/A</v>
      </c>
      <c r="E411" s="32" t="e">
        <f>VLOOKUP(Final_manabou_kanji_select4[[#This Row],[Kanji no.]],Final_manabou_kanji[[Sr. no.]:[Meaning]],4,0)</f>
        <v>#N/A</v>
      </c>
      <c r="F411" s="37" t="e">
        <f>VLOOKUP(Final_manabou_kanji_select4[[#This Row],[Kanji no.]],Final_manabou_kanji[[Sr. no.]:[Meaning]],5,0)</f>
        <v>#N/A</v>
      </c>
      <c r="G411" t="e">
        <f>VLOOKUP(Final_manabou_kanji_select4[[#This Row],[Kanji no.]],Final_manabou_kanji[[Sr. no.]:[Meaning]],7,0)</f>
        <v>#N/A</v>
      </c>
      <c r="H411" t="e">
        <f>VLOOKUP(Final_manabou_kanji_select4[[#This Row],[Kanji no.]],Final_manabou_kanji[[Sr. no.]:[Meaning]],8,0)</f>
        <v>#N/A</v>
      </c>
      <c r="I411" s="3"/>
    </row>
    <row r="412" spans="2:9" ht="14.25" customHeight="1" x14ac:dyDescent="0.3">
      <c r="B412" s="36">
        <v>410</v>
      </c>
      <c r="C412" s="37" t="e">
        <f>VLOOKUP(Final_manabou_kanji_select4[[#This Row],[Sr no.]],Raw_data_N2_Kanji[[Marking_sr]:[Length]],4,0)</f>
        <v>#N/A</v>
      </c>
      <c r="D412" s="37" t="e">
        <f>VLOOKUP(Final_manabou_kanji_select4[[#This Row],[Kanji no.]],Final_manabou_kanji[[Sr. no.]:[Meaning]],3,0)</f>
        <v>#N/A</v>
      </c>
      <c r="E412" s="32" t="e">
        <f>VLOOKUP(Final_manabou_kanji_select4[[#This Row],[Kanji no.]],Final_manabou_kanji[[Sr. no.]:[Meaning]],4,0)</f>
        <v>#N/A</v>
      </c>
      <c r="F412" s="37" t="e">
        <f>VLOOKUP(Final_manabou_kanji_select4[[#This Row],[Kanji no.]],Final_manabou_kanji[[Sr. no.]:[Meaning]],5,0)</f>
        <v>#N/A</v>
      </c>
      <c r="G412" t="e">
        <f>VLOOKUP(Final_manabou_kanji_select4[[#This Row],[Kanji no.]],Final_manabou_kanji[[Sr. no.]:[Meaning]],7,0)</f>
        <v>#N/A</v>
      </c>
      <c r="H412" t="e">
        <f>VLOOKUP(Final_manabou_kanji_select4[[#This Row],[Kanji no.]],Final_manabou_kanji[[Sr. no.]:[Meaning]],8,0)</f>
        <v>#N/A</v>
      </c>
      <c r="I412" s="3"/>
    </row>
    <row r="413" spans="2:9" ht="14.25" customHeight="1" x14ac:dyDescent="0.3">
      <c r="B413" s="6">
        <v>411</v>
      </c>
      <c r="C413" s="37" t="e">
        <f>VLOOKUP(Final_manabou_kanji_select4[[#This Row],[Sr no.]],Raw_data_N2_Kanji[[Marking_sr]:[Length]],4,0)</f>
        <v>#N/A</v>
      </c>
      <c r="D413" s="37" t="e">
        <f>VLOOKUP(Final_manabou_kanji_select4[[#This Row],[Kanji no.]],Final_manabou_kanji[[Sr. no.]:[Meaning]],3,0)</f>
        <v>#N/A</v>
      </c>
      <c r="E413" s="32" t="e">
        <f>VLOOKUP(Final_manabou_kanji_select4[[#This Row],[Kanji no.]],Final_manabou_kanji[[Sr. no.]:[Meaning]],4,0)</f>
        <v>#N/A</v>
      </c>
      <c r="F413" s="37" t="e">
        <f>VLOOKUP(Final_manabou_kanji_select4[[#This Row],[Kanji no.]],Final_manabou_kanji[[Sr. no.]:[Meaning]],5,0)</f>
        <v>#N/A</v>
      </c>
      <c r="G413" t="e">
        <f>VLOOKUP(Final_manabou_kanji_select4[[#This Row],[Kanji no.]],Final_manabou_kanji[[Sr. no.]:[Meaning]],7,0)</f>
        <v>#N/A</v>
      </c>
      <c r="H413" t="e">
        <f>VLOOKUP(Final_manabou_kanji_select4[[#This Row],[Kanji no.]],Final_manabou_kanji[[Sr. no.]:[Meaning]],8,0)</f>
        <v>#N/A</v>
      </c>
      <c r="I413" s="3"/>
    </row>
    <row r="414" spans="2:9" ht="14.25" customHeight="1" x14ac:dyDescent="0.3">
      <c r="B414" s="36">
        <v>412</v>
      </c>
      <c r="C414" s="37" t="e">
        <f>VLOOKUP(Final_manabou_kanji_select4[[#This Row],[Sr no.]],Raw_data_N2_Kanji[[Marking_sr]:[Length]],4,0)</f>
        <v>#N/A</v>
      </c>
      <c r="D414" s="37" t="e">
        <f>VLOOKUP(Final_manabou_kanji_select4[[#This Row],[Kanji no.]],Final_manabou_kanji[[Sr. no.]:[Meaning]],3,0)</f>
        <v>#N/A</v>
      </c>
      <c r="E414" s="32" t="e">
        <f>VLOOKUP(Final_manabou_kanji_select4[[#This Row],[Kanji no.]],Final_manabou_kanji[[Sr. no.]:[Meaning]],4,0)</f>
        <v>#N/A</v>
      </c>
      <c r="F414" s="37" t="e">
        <f>VLOOKUP(Final_manabou_kanji_select4[[#This Row],[Kanji no.]],Final_manabou_kanji[[Sr. no.]:[Meaning]],5,0)</f>
        <v>#N/A</v>
      </c>
      <c r="G414" t="e">
        <f>VLOOKUP(Final_manabou_kanji_select4[[#This Row],[Kanji no.]],Final_manabou_kanji[[Sr. no.]:[Meaning]],7,0)</f>
        <v>#N/A</v>
      </c>
      <c r="H414" t="e">
        <f>VLOOKUP(Final_manabou_kanji_select4[[#This Row],[Kanji no.]],Final_manabou_kanji[[Sr. no.]:[Meaning]],8,0)</f>
        <v>#N/A</v>
      </c>
      <c r="I414" s="3"/>
    </row>
    <row r="415" spans="2:9" ht="14.25" customHeight="1" x14ac:dyDescent="0.3">
      <c r="B415" s="6">
        <v>413</v>
      </c>
      <c r="C415" s="37" t="e">
        <f>VLOOKUP(Final_manabou_kanji_select4[[#This Row],[Sr no.]],Raw_data_N2_Kanji[[Marking_sr]:[Length]],4,0)</f>
        <v>#N/A</v>
      </c>
      <c r="D415" s="37" t="e">
        <f>VLOOKUP(Final_manabou_kanji_select4[[#This Row],[Kanji no.]],Final_manabou_kanji[[Sr. no.]:[Meaning]],3,0)</f>
        <v>#N/A</v>
      </c>
      <c r="E415" s="32" t="e">
        <f>VLOOKUP(Final_manabou_kanji_select4[[#This Row],[Kanji no.]],Final_manabou_kanji[[Sr. no.]:[Meaning]],4,0)</f>
        <v>#N/A</v>
      </c>
      <c r="F415" s="37" t="e">
        <f>VLOOKUP(Final_manabou_kanji_select4[[#This Row],[Kanji no.]],Final_manabou_kanji[[Sr. no.]:[Meaning]],5,0)</f>
        <v>#N/A</v>
      </c>
      <c r="G415" t="e">
        <f>VLOOKUP(Final_manabou_kanji_select4[[#This Row],[Kanji no.]],Final_manabou_kanji[[Sr. no.]:[Meaning]],7,0)</f>
        <v>#N/A</v>
      </c>
      <c r="H415" t="e">
        <f>VLOOKUP(Final_manabou_kanji_select4[[#This Row],[Kanji no.]],Final_manabou_kanji[[Sr. no.]:[Meaning]],8,0)</f>
        <v>#N/A</v>
      </c>
      <c r="I415" s="3"/>
    </row>
    <row r="416" spans="2:9" ht="14.25" customHeight="1" x14ac:dyDescent="0.3">
      <c r="B416" s="36">
        <v>414</v>
      </c>
      <c r="C416" s="37" t="e">
        <f>VLOOKUP(Final_manabou_kanji_select4[[#This Row],[Sr no.]],Raw_data_N2_Kanji[[Marking_sr]:[Length]],4,0)</f>
        <v>#N/A</v>
      </c>
      <c r="D416" s="37" t="e">
        <f>VLOOKUP(Final_manabou_kanji_select4[[#This Row],[Kanji no.]],Final_manabou_kanji[[Sr. no.]:[Meaning]],3,0)</f>
        <v>#N/A</v>
      </c>
      <c r="E416" s="32" t="e">
        <f>VLOOKUP(Final_manabou_kanji_select4[[#This Row],[Kanji no.]],Final_manabou_kanji[[Sr. no.]:[Meaning]],4,0)</f>
        <v>#N/A</v>
      </c>
      <c r="F416" s="37" t="e">
        <f>VLOOKUP(Final_manabou_kanji_select4[[#This Row],[Kanji no.]],Final_manabou_kanji[[Sr. no.]:[Meaning]],5,0)</f>
        <v>#N/A</v>
      </c>
      <c r="G416" t="e">
        <f>VLOOKUP(Final_manabou_kanji_select4[[#This Row],[Kanji no.]],Final_manabou_kanji[[Sr. no.]:[Meaning]],7,0)</f>
        <v>#N/A</v>
      </c>
      <c r="H416" t="e">
        <f>VLOOKUP(Final_manabou_kanji_select4[[#This Row],[Kanji no.]],Final_manabou_kanji[[Sr. no.]:[Meaning]],8,0)</f>
        <v>#N/A</v>
      </c>
      <c r="I416" s="3"/>
    </row>
    <row r="417" spans="2:9" ht="14.25" customHeight="1" x14ac:dyDescent="0.3">
      <c r="B417" s="6">
        <v>415</v>
      </c>
      <c r="C417" s="37" t="e">
        <f>VLOOKUP(Final_manabou_kanji_select4[[#This Row],[Sr no.]],Raw_data_N2_Kanji[[Marking_sr]:[Length]],4,0)</f>
        <v>#N/A</v>
      </c>
      <c r="D417" s="37" t="e">
        <f>VLOOKUP(Final_manabou_kanji_select4[[#This Row],[Kanji no.]],Final_manabou_kanji[[Sr. no.]:[Meaning]],3,0)</f>
        <v>#N/A</v>
      </c>
      <c r="E417" s="32" t="e">
        <f>VLOOKUP(Final_manabou_kanji_select4[[#This Row],[Kanji no.]],Final_manabou_kanji[[Sr. no.]:[Meaning]],4,0)</f>
        <v>#N/A</v>
      </c>
      <c r="F417" s="37" t="e">
        <f>VLOOKUP(Final_manabou_kanji_select4[[#This Row],[Kanji no.]],Final_manabou_kanji[[Sr. no.]:[Meaning]],5,0)</f>
        <v>#N/A</v>
      </c>
      <c r="G417" t="e">
        <f>VLOOKUP(Final_manabou_kanji_select4[[#This Row],[Kanji no.]],Final_manabou_kanji[[Sr. no.]:[Meaning]],7,0)</f>
        <v>#N/A</v>
      </c>
      <c r="H417" t="e">
        <f>VLOOKUP(Final_manabou_kanji_select4[[#This Row],[Kanji no.]],Final_manabou_kanji[[Sr. no.]:[Meaning]],8,0)</f>
        <v>#N/A</v>
      </c>
      <c r="I417" s="3"/>
    </row>
    <row r="418" spans="2:9" ht="14.25" customHeight="1" x14ac:dyDescent="0.3">
      <c r="B418" s="36">
        <v>416</v>
      </c>
      <c r="C418" s="37" t="e">
        <f>VLOOKUP(Final_manabou_kanji_select4[[#This Row],[Sr no.]],Raw_data_N2_Kanji[[Marking_sr]:[Length]],4,0)</f>
        <v>#N/A</v>
      </c>
      <c r="D418" s="37" t="e">
        <f>VLOOKUP(Final_manabou_kanji_select4[[#This Row],[Kanji no.]],Final_manabou_kanji[[Sr. no.]:[Meaning]],3,0)</f>
        <v>#N/A</v>
      </c>
      <c r="E418" s="32" t="e">
        <f>VLOOKUP(Final_manabou_kanji_select4[[#This Row],[Kanji no.]],Final_manabou_kanji[[Sr. no.]:[Meaning]],4,0)</f>
        <v>#N/A</v>
      </c>
      <c r="F418" s="37" t="e">
        <f>VLOOKUP(Final_manabou_kanji_select4[[#This Row],[Kanji no.]],Final_manabou_kanji[[Sr. no.]:[Meaning]],5,0)</f>
        <v>#N/A</v>
      </c>
      <c r="G418" t="e">
        <f>VLOOKUP(Final_manabou_kanji_select4[[#This Row],[Kanji no.]],Final_manabou_kanji[[Sr. no.]:[Meaning]],7,0)</f>
        <v>#N/A</v>
      </c>
      <c r="H418" t="e">
        <f>VLOOKUP(Final_manabou_kanji_select4[[#This Row],[Kanji no.]],Final_manabou_kanji[[Sr. no.]:[Meaning]],8,0)</f>
        <v>#N/A</v>
      </c>
      <c r="I418" s="3"/>
    </row>
    <row r="419" spans="2:9" ht="14.25" customHeight="1" x14ac:dyDescent="0.3">
      <c r="B419" s="6">
        <v>417</v>
      </c>
      <c r="C419" s="37" t="e">
        <f>VLOOKUP(Final_manabou_kanji_select4[[#This Row],[Sr no.]],Raw_data_N2_Kanji[[Marking_sr]:[Length]],4,0)</f>
        <v>#N/A</v>
      </c>
      <c r="D419" s="37" t="e">
        <f>VLOOKUP(Final_manabou_kanji_select4[[#This Row],[Kanji no.]],Final_manabou_kanji[[Sr. no.]:[Meaning]],3,0)</f>
        <v>#N/A</v>
      </c>
      <c r="E419" s="32" t="e">
        <f>VLOOKUP(Final_manabou_kanji_select4[[#This Row],[Kanji no.]],Final_manabou_kanji[[Sr. no.]:[Meaning]],4,0)</f>
        <v>#N/A</v>
      </c>
      <c r="F419" s="37" t="e">
        <f>VLOOKUP(Final_manabou_kanji_select4[[#This Row],[Kanji no.]],Final_manabou_kanji[[Sr. no.]:[Meaning]],5,0)</f>
        <v>#N/A</v>
      </c>
      <c r="G419" t="e">
        <f>VLOOKUP(Final_manabou_kanji_select4[[#This Row],[Kanji no.]],Final_manabou_kanji[[Sr. no.]:[Meaning]],7,0)</f>
        <v>#N/A</v>
      </c>
      <c r="H419" t="e">
        <f>VLOOKUP(Final_manabou_kanji_select4[[#This Row],[Kanji no.]],Final_manabou_kanji[[Sr. no.]:[Meaning]],8,0)</f>
        <v>#N/A</v>
      </c>
      <c r="I419" s="3"/>
    </row>
    <row r="420" spans="2:9" ht="14.25" customHeight="1" x14ac:dyDescent="0.3">
      <c r="B420" s="36">
        <v>418</v>
      </c>
      <c r="C420" s="37" t="e">
        <f>VLOOKUP(Final_manabou_kanji_select4[[#This Row],[Sr no.]],Raw_data_N2_Kanji[[Marking_sr]:[Length]],4,0)</f>
        <v>#N/A</v>
      </c>
      <c r="D420" s="37" t="e">
        <f>VLOOKUP(Final_manabou_kanji_select4[[#This Row],[Kanji no.]],Final_manabou_kanji[[Sr. no.]:[Meaning]],3,0)</f>
        <v>#N/A</v>
      </c>
      <c r="E420" s="32" t="e">
        <f>VLOOKUP(Final_manabou_kanji_select4[[#This Row],[Kanji no.]],Final_manabou_kanji[[Sr. no.]:[Meaning]],4,0)</f>
        <v>#N/A</v>
      </c>
      <c r="F420" s="37" t="e">
        <f>VLOOKUP(Final_manabou_kanji_select4[[#This Row],[Kanji no.]],Final_manabou_kanji[[Sr. no.]:[Meaning]],5,0)</f>
        <v>#N/A</v>
      </c>
      <c r="G420" t="e">
        <f>VLOOKUP(Final_manabou_kanji_select4[[#This Row],[Kanji no.]],Final_manabou_kanji[[Sr. no.]:[Meaning]],7,0)</f>
        <v>#N/A</v>
      </c>
      <c r="H420" t="e">
        <f>VLOOKUP(Final_manabou_kanji_select4[[#This Row],[Kanji no.]],Final_manabou_kanji[[Sr. no.]:[Meaning]],8,0)</f>
        <v>#N/A</v>
      </c>
      <c r="I420" s="3"/>
    </row>
    <row r="421" spans="2:9" ht="14.25" customHeight="1" x14ac:dyDescent="0.3">
      <c r="B421" s="6">
        <v>419</v>
      </c>
      <c r="C421" s="37" t="e">
        <f>VLOOKUP(Final_manabou_kanji_select4[[#This Row],[Sr no.]],Raw_data_N2_Kanji[[Marking_sr]:[Length]],4,0)</f>
        <v>#N/A</v>
      </c>
      <c r="D421" s="37" t="e">
        <f>VLOOKUP(Final_manabou_kanji_select4[[#This Row],[Kanji no.]],Final_manabou_kanji[[Sr. no.]:[Meaning]],3,0)</f>
        <v>#N/A</v>
      </c>
      <c r="E421" s="32" t="e">
        <f>VLOOKUP(Final_manabou_kanji_select4[[#This Row],[Kanji no.]],Final_manabou_kanji[[Sr. no.]:[Meaning]],4,0)</f>
        <v>#N/A</v>
      </c>
      <c r="F421" s="37" t="e">
        <f>VLOOKUP(Final_manabou_kanji_select4[[#This Row],[Kanji no.]],Final_manabou_kanji[[Sr. no.]:[Meaning]],5,0)</f>
        <v>#N/A</v>
      </c>
      <c r="G421" t="e">
        <f>VLOOKUP(Final_manabou_kanji_select4[[#This Row],[Kanji no.]],Final_manabou_kanji[[Sr. no.]:[Meaning]],7,0)</f>
        <v>#N/A</v>
      </c>
      <c r="H421" t="e">
        <f>VLOOKUP(Final_manabou_kanji_select4[[#This Row],[Kanji no.]],Final_manabou_kanji[[Sr. no.]:[Meaning]],8,0)</f>
        <v>#N/A</v>
      </c>
      <c r="I421" s="3"/>
    </row>
    <row r="422" spans="2:9" ht="14.25" customHeight="1" x14ac:dyDescent="0.3">
      <c r="B422" s="36">
        <v>420</v>
      </c>
      <c r="C422" s="37" t="e">
        <f>VLOOKUP(Final_manabou_kanji_select4[[#This Row],[Sr no.]],Raw_data_N2_Kanji[[Marking_sr]:[Length]],4,0)</f>
        <v>#N/A</v>
      </c>
      <c r="D422" s="37" t="e">
        <f>VLOOKUP(Final_manabou_kanji_select4[[#This Row],[Kanji no.]],Final_manabou_kanji[[Sr. no.]:[Meaning]],3,0)</f>
        <v>#N/A</v>
      </c>
      <c r="E422" s="32" t="e">
        <f>VLOOKUP(Final_manabou_kanji_select4[[#This Row],[Kanji no.]],Final_manabou_kanji[[Sr. no.]:[Meaning]],4,0)</f>
        <v>#N/A</v>
      </c>
      <c r="F422" s="37" t="e">
        <f>VLOOKUP(Final_manabou_kanji_select4[[#This Row],[Kanji no.]],Final_manabou_kanji[[Sr. no.]:[Meaning]],5,0)</f>
        <v>#N/A</v>
      </c>
      <c r="G422" t="e">
        <f>VLOOKUP(Final_manabou_kanji_select4[[#This Row],[Kanji no.]],Final_manabou_kanji[[Sr. no.]:[Meaning]],7,0)</f>
        <v>#N/A</v>
      </c>
      <c r="H422" t="e">
        <f>VLOOKUP(Final_manabou_kanji_select4[[#This Row],[Kanji no.]],Final_manabou_kanji[[Sr. no.]:[Meaning]],8,0)</f>
        <v>#N/A</v>
      </c>
      <c r="I422" s="3"/>
    </row>
    <row r="423" spans="2:9" ht="14.25" customHeight="1" x14ac:dyDescent="0.3">
      <c r="B423" s="6">
        <v>421</v>
      </c>
      <c r="C423" s="37" t="e">
        <f>VLOOKUP(Final_manabou_kanji_select4[[#This Row],[Sr no.]],Raw_data_N2_Kanji[[Marking_sr]:[Length]],4,0)</f>
        <v>#N/A</v>
      </c>
      <c r="D423" s="37" t="e">
        <f>VLOOKUP(Final_manabou_kanji_select4[[#This Row],[Kanji no.]],Final_manabou_kanji[[Sr. no.]:[Meaning]],3,0)</f>
        <v>#N/A</v>
      </c>
      <c r="E423" s="32" t="e">
        <f>VLOOKUP(Final_manabou_kanji_select4[[#This Row],[Kanji no.]],Final_manabou_kanji[[Sr. no.]:[Meaning]],4,0)</f>
        <v>#N/A</v>
      </c>
      <c r="F423" s="37" t="e">
        <f>VLOOKUP(Final_manabou_kanji_select4[[#This Row],[Kanji no.]],Final_manabou_kanji[[Sr. no.]:[Meaning]],5,0)</f>
        <v>#N/A</v>
      </c>
      <c r="G423" t="e">
        <f>VLOOKUP(Final_manabou_kanji_select4[[#This Row],[Kanji no.]],Final_manabou_kanji[[Sr. no.]:[Meaning]],7,0)</f>
        <v>#N/A</v>
      </c>
      <c r="H423" t="e">
        <f>VLOOKUP(Final_manabou_kanji_select4[[#This Row],[Kanji no.]],Final_manabou_kanji[[Sr. no.]:[Meaning]],8,0)</f>
        <v>#N/A</v>
      </c>
      <c r="I423" s="3"/>
    </row>
    <row r="424" spans="2:9" ht="14.25" customHeight="1" x14ac:dyDescent="0.3">
      <c r="B424" s="36">
        <v>422</v>
      </c>
      <c r="C424" s="37" t="e">
        <f>VLOOKUP(Final_manabou_kanji_select4[[#This Row],[Sr no.]],Raw_data_N2_Kanji[[Marking_sr]:[Length]],4,0)</f>
        <v>#N/A</v>
      </c>
      <c r="D424" s="37" t="e">
        <f>VLOOKUP(Final_manabou_kanji_select4[[#This Row],[Kanji no.]],Final_manabou_kanji[[Sr. no.]:[Meaning]],3,0)</f>
        <v>#N/A</v>
      </c>
      <c r="E424" s="32" t="e">
        <f>VLOOKUP(Final_manabou_kanji_select4[[#This Row],[Kanji no.]],Final_manabou_kanji[[Sr. no.]:[Meaning]],4,0)</f>
        <v>#N/A</v>
      </c>
      <c r="F424" s="37" t="e">
        <f>VLOOKUP(Final_manabou_kanji_select4[[#This Row],[Kanji no.]],Final_manabou_kanji[[Sr. no.]:[Meaning]],5,0)</f>
        <v>#N/A</v>
      </c>
      <c r="G424" t="e">
        <f>VLOOKUP(Final_manabou_kanji_select4[[#This Row],[Kanji no.]],Final_manabou_kanji[[Sr. no.]:[Meaning]],7,0)</f>
        <v>#N/A</v>
      </c>
      <c r="H424" t="e">
        <f>VLOOKUP(Final_manabou_kanji_select4[[#This Row],[Kanji no.]],Final_manabou_kanji[[Sr. no.]:[Meaning]],8,0)</f>
        <v>#N/A</v>
      </c>
      <c r="I424" s="3"/>
    </row>
    <row r="425" spans="2:9" ht="14.25" customHeight="1" x14ac:dyDescent="0.3">
      <c r="B425" s="6">
        <v>423</v>
      </c>
      <c r="C425" s="37" t="e">
        <f>VLOOKUP(Final_manabou_kanji_select4[[#This Row],[Sr no.]],Raw_data_N2_Kanji[[Marking_sr]:[Length]],4,0)</f>
        <v>#N/A</v>
      </c>
      <c r="D425" s="37" t="e">
        <f>VLOOKUP(Final_manabou_kanji_select4[[#This Row],[Kanji no.]],Final_manabou_kanji[[Sr. no.]:[Meaning]],3,0)</f>
        <v>#N/A</v>
      </c>
      <c r="E425" s="32" t="e">
        <f>VLOOKUP(Final_manabou_kanji_select4[[#This Row],[Kanji no.]],Final_manabou_kanji[[Sr. no.]:[Meaning]],4,0)</f>
        <v>#N/A</v>
      </c>
      <c r="F425" s="37" t="e">
        <f>VLOOKUP(Final_manabou_kanji_select4[[#This Row],[Kanji no.]],Final_manabou_kanji[[Sr. no.]:[Meaning]],5,0)</f>
        <v>#N/A</v>
      </c>
      <c r="G425" t="e">
        <f>VLOOKUP(Final_manabou_kanji_select4[[#This Row],[Kanji no.]],Final_manabou_kanji[[Sr. no.]:[Meaning]],7,0)</f>
        <v>#N/A</v>
      </c>
      <c r="H425" t="e">
        <f>VLOOKUP(Final_manabou_kanji_select4[[#This Row],[Kanji no.]],Final_manabou_kanji[[Sr. no.]:[Meaning]],8,0)</f>
        <v>#N/A</v>
      </c>
      <c r="I425" s="3"/>
    </row>
    <row r="426" spans="2:9" ht="14.25" customHeight="1" x14ac:dyDescent="0.3">
      <c r="B426" s="36">
        <v>424</v>
      </c>
      <c r="C426" s="37" t="e">
        <f>VLOOKUP(Final_manabou_kanji_select4[[#This Row],[Sr no.]],Raw_data_N2_Kanji[[Marking_sr]:[Length]],4,0)</f>
        <v>#N/A</v>
      </c>
      <c r="D426" s="37" t="e">
        <f>VLOOKUP(Final_manabou_kanji_select4[[#This Row],[Kanji no.]],Final_manabou_kanji[[Sr. no.]:[Meaning]],3,0)</f>
        <v>#N/A</v>
      </c>
      <c r="E426" s="32" t="e">
        <f>VLOOKUP(Final_manabou_kanji_select4[[#This Row],[Kanji no.]],Final_manabou_kanji[[Sr. no.]:[Meaning]],4,0)</f>
        <v>#N/A</v>
      </c>
      <c r="F426" s="37" t="e">
        <f>VLOOKUP(Final_manabou_kanji_select4[[#This Row],[Kanji no.]],Final_manabou_kanji[[Sr. no.]:[Meaning]],5,0)</f>
        <v>#N/A</v>
      </c>
      <c r="G426" t="e">
        <f>VLOOKUP(Final_manabou_kanji_select4[[#This Row],[Kanji no.]],Final_manabou_kanji[[Sr. no.]:[Meaning]],7,0)</f>
        <v>#N/A</v>
      </c>
      <c r="H426" t="e">
        <f>VLOOKUP(Final_manabou_kanji_select4[[#This Row],[Kanji no.]],Final_manabou_kanji[[Sr. no.]:[Meaning]],8,0)</f>
        <v>#N/A</v>
      </c>
      <c r="I426" s="3"/>
    </row>
    <row r="427" spans="2:9" ht="14.25" customHeight="1" x14ac:dyDescent="0.3">
      <c r="B427" s="6">
        <v>425</v>
      </c>
      <c r="C427" s="37" t="e">
        <f>VLOOKUP(Final_manabou_kanji_select4[[#This Row],[Sr no.]],Raw_data_N2_Kanji[[Marking_sr]:[Length]],4,0)</f>
        <v>#N/A</v>
      </c>
      <c r="D427" s="37" t="e">
        <f>VLOOKUP(Final_manabou_kanji_select4[[#This Row],[Kanji no.]],Final_manabou_kanji[[Sr. no.]:[Meaning]],3,0)</f>
        <v>#N/A</v>
      </c>
      <c r="E427" s="32" t="e">
        <f>VLOOKUP(Final_manabou_kanji_select4[[#This Row],[Kanji no.]],Final_manabou_kanji[[Sr. no.]:[Meaning]],4,0)</f>
        <v>#N/A</v>
      </c>
      <c r="F427" s="37" t="e">
        <f>VLOOKUP(Final_manabou_kanji_select4[[#This Row],[Kanji no.]],Final_manabou_kanji[[Sr. no.]:[Meaning]],5,0)</f>
        <v>#N/A</v>
      </c>
      <c r="G427" t="e">
        <f>VLOOKUP(Final_manabou_kanji_select4[[#This Row],[Kanji no.]],Final_manabou_kanji[[Sr. no.]:[Meaning]],7,0)</f>
        <v>#N/A</v>
      </c>
      <c r="H427" t="e">
        <f>VLOOKUP(Final_manabou_kanji_select4[[#This Row],[Kanji no.]],Final_manabou_kanji[[Sr. no.]:[Meaning]],8,0)</f>
        <v>#N/A</v>
      </c>
      <c r="I427" s="3"/>
    </row>
    <row r="428" spans="2:9" ht="14.25" customHeight="1" x14ac:dyDescent="0.3">
      <c r="B428" s="36">
        <v>426</v>
      </c>
      <c r="C428" s="37" t="e">
        <f>VLOOKUP(Final_manabou_kanji_select4[[#This Row],[Sr no.]],Raw_data_N2_Kanji[[Marking_sr]:[Length]],4,0)</f>
        <v>#N/A</v>
      </c>
      <c r="D428" s="37" t="e">
        <f>VLOOKUP(Final_manabou_kanji_select4[[#This Row],[Kanji no.]],Final_manabou_kanji[[Sr. no.]:[Meaning]],3,0)</f>
        <v>#N/A</v>
      </c>
      <c r="E428" s="32" t="e">
        <f>VLOOKUP(Final_manabou_kanji_select4[[#This Row],[Kanji no.]],Final_manabou_kanji[[Sr. no.]:[Meaning]],4,0)</f>
        <v>#N/A</v>
      </c>
      <c r="F428" s="37" t="e">
        <f>VLOOKUP(Final_manabou_kanji_select4[[#This Row],[Kanji no.]],Final_manabou_kanji[[Sr. no.]:[Meaning]],5,0)</f>
        <v>#N/A</v>
      </c>
      <c r="G428" t="e">
        <f>VLOOKUP(Final_manabou_kanji_select4[[#This Row],[Kanji no.]],Final_manabou_kanji[[Sr. no.]:[Meaning]],7,0)</f>
        <v>#N/A</v>
      </c>
      <c r="H428" t="e">
        <f>VLOOKUP(Final_manabou_kanji_select4[[#This Row],[Kanji no.]],Final_manabou_kanji[[Sr. no.]:[Meaning]],8,0)</f>
        <v>#N/A</v>
      </c>
      <c r="I428" s="3"/>
    </row>
    <row r="429" spans="2:9" ht="14.25" customHeight="1" x14ac:dyDescent="0.3">
      <c r="B429" s="6">
        <v>427</v>
      </c>
      <c r="C429" s="37" t="e">
        <f>VLOOKUP(Final_manabou_kanji_select4[[#This Row],[Sr no.]],Raw_data_N2_Kanji[[Marking_sr]:[Length]],4,0)</f>
        <v>#N/A</v>
      </c>
      <c r="D429" s="37" t="e">
        <f>VLOOKUP(Final_manabou_kanji_select4[[#This Row],[Kanji no.]],Final_manabou_kanji[[Sr. no.]:[Meaning]],3,0)</f>
        <v>#N/A</v>
      </c>
      <c r="E429" s="32" t="e">
        <f>VLOOKUP(Final_manabou_kanji_select4[[#This Row],[Kanji no.]],Final_manabou_kanji[[Sr. no.]:[Meaning]],4,0)</f>
        <v>#N/A</v>
      </c>
      <c r="F429" s="37" t="e">
        <f>VLOOKUP(Final_manabou_kanji_select4[[#This Row],[Kanji no.]],Final_manabou_kanji[[Sr. no.]:[Meaning]],5,0)</f>
        <v>#N/A</v>
      </c>
      <c r="G429" t="e">
        <f>VLOOKUP(Final_manabou_kanji_select4[[#This Row],[Kanji no.]],Final_manabou_kanji[[Sr. no.]:[Meaning]],7,0)</f>
        <v>#N/A</v>
      </c>
      <c r="H429" t="e">
        <f>VLOOKUP(Final_manabou_kanji_select4[[#This Row],[Kanji no.]],Final_manabou_kanji[[Sr. no.]:[Meaning]],8,0)</f>
        <v>#N/A</v>
      </c>
      <c r="I429" s="3"/>
    </row>
    <row r="430" spans="2:9" ht="14.25" customHeight="1" x14ac:dyDescent="0.3">
      <c r="B430" s="36">
        <v>428</v>
      </c>
      <c r="C430" s="37" t="e">
        <f>VLOOKUP(Final_manabou_kanji_select4[[#This Row],[Sr no.]],Raw_data_N2_Kanji[[Marking_sr]:[Length]],4,0)</f>
        <v>#N/A</v>
      </c>
      <c r="D430" s="37" t="e">
        <f>VLOOKUP(Final_manabou_kanji_select4[[#This Row],[Kanji no.]],Final_manabou_kanji[[Sr. no.]:[Meaning]],3,0)</f>
        <v>#N/A</v>
      </c>
      <c r="E430" s="32" t="e">
        <f>VLOOKUP(Final_manabou_kanji_select4[[#This Row],[Kanji no.]],Final_manabou_kanji[[Sr. no.]:[Meaning]],4,0)</f>
        <v>#N/A</v>
      </c>
      <c r="F430" s="37" t="e">
        <f>VLOOKUP(Final_manabou_kanji_select4[[#This Row],[Kanji no.]],Final_manabou_kanji[[Sr. no.]:[Meaning]],5,0)</f>
        <v>#N/A</v>
      </c>
      <c r="G430" t="e">
        <f>VLOOKUP(Final_manabou_kanji_select4[[#This Row],[Kanji no.]],Final_manabou_kanji[[Sr. no.]:[Meaning]],7,0)</f>
        <v>#N/A</v>
      </c>
      <c r="H430" t="e">
        <f>VLOOKUP(Final_manabou_kanji_select4[[#This Row],[Kanji no.]],Final_manabou_kanji[[Sr. no.]:[Meaning]],8,0)</f>
        <v>#N/A</v>
      </c>
      <c r="I430" s="3"/>
    </row>
    <row r="431" spans="2:9" ht="14.25" customHeight="1" x14ac:dyDescent="0.3">
      <c r="B431" s="6">
        <v>429</v>
      </c>
      <c r="C431" s="37" t="e">
        <f>VLOOKUP(Final_manabou_kanji_select4[[#This Row],[Sr no.]],Raw_data_N2_Kanji[[Marking_sr]:[Length]],4,0)</f>
        <v>#N/A</v>
      </c>
      <c r="D431" s="37" t="e">
        <f>VLOOKUP(Final_manabou_kanji_select4[[#This Row],[Kanji no.]],Final_manabou_kanji[[Sr. no.]:[Meaning]],3,0)</f>
        <v>#N/A</v>
      </c>
      <c r="E431" s="32" t="e">
        <f>VLOOKUP(Final_manabou_kanji_select4[[#This Row],[Kanji no.]],Final_manabou_kanji[[Sr. no.]:[Meaning]],4,0)</f>
        <v>#N/A</v>
      </c>
      <c r="F431" s="37" t="e">
        <f>VLOOKUP(Final_manabou_kanji_select4[[#This Row],[Kanji no.]],Final_manabou_kanji[[Sr. no.]:[Meaning]],5,0)</f>
        <v>#N/A</v>
      </c>
      <c r="G431" t="e">
        <f>VLOOKUP(Final_manabou_kanji_select4[[#This Row],[Kanji no.]],Final_manabou_kanji[[Sr. no.]:[Meaning]],7,0)</f>
        <v>#N/A</v>
      </c>
      <c r="H431" t="e">
        <f>VLOOKUP(Final_manabou_kanji_select4[[#This Row],[Kanji no.]],Final_manabou_kanji[[Sr. no.]:[Meaning]],8,0)</f>
        <v>#N/A</v>
      </c>
      <c r="I431" s="3"/>
    </row>
    <row r="432" spans="2:9" ht="14.25" customHeight="1" x14ac:dyDescent="0.3">
      <c r="B432" s="36">
        <v>430</v>
      </c>
      <c r="C432" s="37" t="e">
        <f>VLOOKUP(Final_manabou_kanji_select4[[#This Row],[Sr no.]],Raw_data_N2_Kanji[[Marking_sr]:[Length]],4,0)</f>
        <v>#N/A</v>
      </c>
      <c r="D432" s="37" t="e">
        <f>VLOOKUP(Final_manabou_kanji_select4[[#This Row],[Kanji no.]],Final_manabou_kanji[[Sr. no.]:[Meaning]],3,0)</f>
        <v>#N/A</v>
      </c>
      <c r="E432" s="32" t="e">
        <f>VLOOKUP(Final_manabou_kanji_select4[[#This Row],[Kanji no.]],Final_manabou_kanji[[Sr. no.]:[Meaning]],4,0)</f>
        <v>#N/A</v>
      </c>
      <c r="F432" s="37" t="e">
        <f>VLOOKUP(Final_manabou_kanji_select4[[#This Row],[Kanji no.]],Final_manabou_kanji[[Sr. no.]:[Meaning]],5,0)</f>
        <v>#N/A</v>
      </c>
      <c r="G432" t="e">
        <f>VLOOKUP(Final_manabou_kanji_select4[[#This Row],[Kanji no.]],Final_manabou_kanji[[Sr. no.]:[Meaning]],7,0)</f>
        <v>#N/A</v>
      </c>
      <c r="H432" t="e">
        <f>VLOOKUP(Final_manabou_kanji_select4[[#This Row],[Kanji no.]],Final_manabou_kanji[[Sr. no.]:[Meaning]],8,0)</f>
        <v>#N/A</v>
      </c>
      <c r="I432" s="3"/>
    </row>
    <row r="433" spans="2:9" ht="14.25" customHeight="1" x14ac:dyDescent="0.3">
      <c r="B433" s="6">
        <v>431</v>
      </c>
      <c r="C433" s="37" t="e">
        <f>VLOOKUP(Final_manabou_kanji_select4[[#This Row],[Sr no.]],Raw_data_N2_Kanji[[Marking_sr]:[Length]],4,0)</f>
        <v>#N/A</v>
      </c>
      <c r="D433" s="37" t="e">
        <f>VLOOKUP(Final_manabou_kanji_select4[[#This Row],[Kanji no.]],Final_manabou_kanji[[Sr. no.]:[Meaning]],3,0)</f>
        <v>#N/A</v>
      </c>
      <c r="E433" s="32" t="e">
        <f>VLOOKUP(Final_manabou_kanji_select4[[#This Row],[Kanji no.]],Final_manabou_kanji[[Sr. no.]:[Meaning]],4,0)</f>
        <v>#N/A</v>
      </c>
      <c r="F433" s="37" t="e">
        <f>VLOOKUP(Final_manabou_kanji_select4[[#This Row],[Kanji no.]],Final_manabou_kanji[[Sr. no.]:[Meaning]],5,0)</f>
        <v>#N/A</v>
      </c>
      <c r="G433" t="e">
        <f>VLOOKUP(Final_manabou_kanji_select4[[#This Row],[Kanji no.]],Final_manabou_kanji[[Sr. no.]:[Meaning]],7,0)</f>
        <v>#N/A</v>
      </c>
      <c r="H433" t="e">
        <f>VLOOKUP(Final_manabou_kanji_select4[[#This Row],[Kanji no.]],Final_manabou_kanji[[Sr. no.]:[Meaning]],8,0)</f>
        <v>#N/A</v>
      </c>
      <c r="I433" s="3"/>
    </row>
    <row r="434" spans="2:9" ht="14.25" customHeight="1" x14ac:dyDescent="0.3">
      <c r="B434" s="36">
        <v>432</v>
      </c>
      <c r="C434" s="37" t="e">
        <f>VLOOKUP(Final_manabou_kanji_select4[[#This Row],[Sr no.]],Raw_data_N2_Kanji[[Marking_sr]:[Length]],4,0)</f>
        <v>#N/A</v>
      </c>
      <c r="D434" s="37" t="e">
        <f>VLOOKUP(Final_manabou_kanji_select4[[#This Row],[Kanji no.]],Final_manabou_kanji[[Sr. no.]:[Meaning]],3,0)</f>
        <v>#N/A</v>
      </c>
      <c r="E434" s="32" t="e">
        <f>VLOOKUP(Final_manabou_kanji_select4[[#This Row],[Kanji no.]],Final_manabou_kanji[[Sr. no.]:[Meaning]],4,0)</f>
        <v>#N/A</v>
      </c>
      <c r="F434" s="37" t="e">
        <f>VLOOKUP(Final_manabou_kanji_select4[[#This Row],[Kanji no.]],Final_manabou_kanji[[Sr. no.]:[Meaning]],5,0)</f>
        <v>#N/A</v>
      </c>
      <c r="G434" t="e">
        <f>VLOOKUP(Final_manabou_kanji_select4[[#This Row],[Kanji no.]],Final_manabou_kanji[[Sr. no.]:[Meaning]],7,0)</f>
        <v>#N/A</v>
      </c>
      <c r="H434" t="e">
        <f>VLOOKUP(Final_manabou_kanji_select4[[#This Row],[Kanji no.]],Final_manabou_kanji[[Sr. no.]:[Meaning]],8,0)</f>
        <v>#N/A</v>
      </c>
      <c r="I434" s="3"/>
    </row>
    <row r="435" spans="2:9" ht="14.25" customHeight="1" x14ac:dyDescent="0.3">
      <c r="B435" s="6">
        <v>433</v>
      </c>
      <c r="C435" s="37" t="e">
        <f>VLOOKUP(Final_manabou_kanji_select4[[#This Row],[Sr no.]],Raw_data_N2_Kanji[[Marking_sr]:[Length]],4,0)</f>
        <v>#N/A</v>
      </c>
      <c r="D435" s="37" t="e">
        <f>VLOOKUP(Final_manabou_kanji_select4[[#This Row],[Kanji no.]],Final_manabou_kanji[[Sr. no.]:[Meaning]],3,0)</f>
        <v>#N/A</v>
      </c>
      <c r="E435" s="32" t="e">
        <f>VLOOKUP(Final_manabou_kanji_select4[[#This Row],[Kanji no.]],Final_manabou_kanji[[Sr. no.]:[Meaning]],4,0)</f>
        <v>#N/A</v>
      </c>
      <c r="F435" s="37" t="e">
        <f>VLOOKUP(Final_manabou_kanji_select4[[#This Row],[Kanji no.]],Final_manabou_kanji[[Sr. no.]:[Meaning]],5,0)</f>
        <v>#N/A</v>
      </c>
      <c r="G435" t="e">
        <f>VLOOKUP(Final_manabou_kanji_select4[[#This Row],[Kanji no.]],Final_manabou_kanji[[Sr. no.]:[Meaning]],7,0)</f>
        <v>#N/A</v>
      </c>
      <c r="H435" t="e">
        <f>VLOOKUP(Final_manabou_kanji_select4[[#This Row],[Kanji no.]],Final_manabou_kanji[[Sr. no.]:[Meaning]],8,0)</f>
        <v>#N/A</v>
      </c>
      <c r="I435" s="3"/>
    </row>
    <row r="436" spans="2:9" ht="14.25" customHeight="1" x14ac:dyDescent="0.3">
      <c r="B436" s="36">
        <v>434</v>
      </c>
      <c r="C436" s="37" t="e">
        <f>VLOOKUP(Final_manabou_kanji_select4[[#This Row],[Sr no.]],Raw_data_N2_Kanji[[Marking_sr]:[Length]],4,0)</f>
        <v>#N/A</v>
      </c>
      <c r="D436" s="37" t="e">
        <f>VLOOKUP(Final_manabou_kanji_select4[[#This Row],[Kanji no.]],Final_manabou_kanji[[Sr. no.]:[Meaning]],3,0)</f>
        <v>#N/A</v>
      </c>
      <c r="E436" s="32" t="e">
        <f>VLOOKUP(Final_manabou_kanji_select4[[#This Row],[Kanji no.]],Final_manabou_kanji[[Sr. no.]:[Meaning]],4,0)</f>
        <v>#N/A</v>
      </c>
      <c r="F436" s="37" t="e">
        <f>VLOOKUP(Final_manabou_kanji_select4[[#This Row],[Kanji no.]],Final_manabou_kanji[[Sr. no.]:[Meaning]],5,0)</f>
        <v>#N/A</v>
      </c>
      <c r="G436" t="e">
        <f>VLOOKUP(Final_manabou_kanji_select4[[#This Row],[Kanji no.]],Final_manabou_kanji[[Sr. no.]:[Meaning]],7,0)</f>
        <v>#N/A</v>
      </c>
      <c r="H436" t="e">
        <f>VLOOKUP(Final_manabou_kanji_select4[[#This Row],[Kanji no.]],Final_manabou_kanji[[Sr. no.]:[Meaning]],8,0)</f>
        <v>#N/A</v>
      </c>
      <c r="I436" s="3"/>
    </row>
    <row r="437" spans="2:9" ht="14.25" customHeight="1" x14ac:dyDescent="0.3">
      <c r="B437" s="6">
        <v>435</v>
      </c>
      <c r="C437" s="37" t="e">
        <f>VLOOKUP(Final_manabou_kanji_select4[[#This Row],[Sr no.]],Raw_data_N2_Kanji[[Marking_sr]:[Length]],4,0)</f>
        <v>#N/A</v>
      </c>
      <c r="D437" s="37" t="e">
        <f>VLOOKUP(Final_manabou_kanji_select4[[#This Row],[Kanji no.]],Final_manabou_kanji[[Sr. no.]:[Meaning]],3,0)</f>
        <v>#N/A</v>
      </c>
      <c r="E437" s="32" t="e">
        <f>VLOOKUP(Final_manabou_kanji_select4[[#This Row],[Kanji no.]],Final_manabou_kanji[[Sr. no.]:[Meaning]],4,0)</f>
        <v>#N/A</v>
      </c>
      <c r="F437" s="37" t="e">
        <f>VLOOKUP(Final_manabou_kanji_select4[[#This Row],[Kanji no.]],Final_manabou_kanji[[Sr. no.]:[Meaning]],5,0)</f>
        <v>#N/A</v>
      </c>
      <c r="G437" t="e">
        <f>VLOOKUP(Final_manabou_kanji_select4[[#This Row],[Kanji no.]],Final_manabou_kanji[[Sr. no.]:[Meaning]],7,0)</f>
        <v>#N/A</v>
      </c>
      <c r="H437" t="e">
        <f>VLOOKUP(Final_manabou_kanji_select4[[#This Row],[Kanji no.]],Final_manabou_kanji[[Sr. no.]:[Meaning]],8,0)</f>
        <v>#N/A</v>
      </c>
      <c r="I437" s="3"/>
    </row>
    <row r="438" spans="2:9" ht="14.25" customHeight="1" x14ac:dyDescent="0.3">
      <c r="B438" s="36">
        <v>436</v>
      </c>
      <c r="C438" s="37" t="e">
        <f>VLOOKUP(Final_manabou_kanji_select4[[#This Row],[Sr no.]],Raw_data_N2_Kanji[[Marking_sr]:[Length]],4,0)</f>
        <v>#N/A</v>
      </c>
      <c r="D438" s="37" t="e">
        <f>VLOOKUP(Final_manabou_kanji_select4[[#This Row],[Kanji no.]],Final_manabou_kanji[[Sr. no.]:[Meaning]],3,0)</f>
        <v>#N/A</v>
      </c>
      <c r="E438" s="32" t="e">
        <f>VLOOKUP(Final_manabou_kanji_select4[[#This Row],[Kanji no.]],Final_manabou_kanji[[Sr. no.]:[Meaning]],4,0)</f>
        <v>#N/A</v>
      </c>
      <c r="F438" s="37" t="e">
        <f>VLOOKUP(Final_manabou_kanji_select4[[#This Row],[Kanji no.]],Final_manabou_kanji[[Sr. no.]:[Meaning]],5,0)</f>
        <v>#N/A</v>
      </c>
      <c r="G438" t="e">
        <f>VLOOKUP(Final_manabou_kanji_select4[[#This Row],[Kanji no.]],Final_manabou_kanji[[Sr. no.]:[Meaning]],7,0)</f>
        <v>#N/A</v>
      </c>
      <c r="H438" t="e">
        <f>VLOOKUP(Final_manabou_kanji_select4[[#This Row],[Kanji no.]],Final_manabou_kanji[[Sr. no.]:[Meaning]],8,0)</f>
        <v>#N/A</v>
      </c>
      <c r="I438" s="3"/>
    </row>
    <row r="439" spans="2:9" ht="14.25" customHeight="1" x14ac:dyDescent="0.3">
      <c r="B439" s="6">
        <v>437</v>
      </c>
      <c r="C439" s="37" t="e">
        <f>VLOOKUP(Final_manabou_kanji_select4[[#This Row],[Sr no.]],Raw_data_N2_Kanji[[Marking_sr]:[Length]],4,0)</f>
        <v>#N/A</v>
      </c>
      <c r="D439" s="37" t="e">
        <f>VLOOKUP(Final_manabou_kanji_select4[[#This Row],[Kanji no.]],Final_manabou_kanji[[Sr. no.]:[Meaning]],3,0)</f>
        <v>#N/A</v>
      </c>
      <c r="E439" s="32" t="e">
        <f>VLOOKUP(Final_manabou_kanji_select4[[#This Row],[Kanji no.]],Final_manabou_kanji[[Sr. no.]:[Meaning]],4,0)</f>
        <v>#N/A</v>
      </c>
      <c r="F439" s="37" t="e">
        <f>VLOOKUP(Final_manabou_kanji_select4[[#This Row],[Kanji no.]],Final_manabou_kanji[[Sr. no.]:[Meaning]],5,0)</f>
        <v>#N/A</v>
      </c>
      <c r="G439" t="e">
        <f>VLOOKUP(Final_manabou_kanji_select4[[#This Row],[Kanji no.]],Final_manabou_kanji[[Sr. no.]:[Meaning]],7,0)</f>
        <v>#N/A</v>
      </c>
      <c r="H439" t="e">
        <f>VLOOKUP(Final_manabou_kanji_select4[[#This Row],[Kanji no.]],Final_manabou_kanji[[Sr. no.]:[Meaning]],8,0)</f>
        <v>#N/A</v>
      </c>
      <c r="I439" s="3"/>
    </row>
    <row r="440" spans="2:9" ht="14.25" customHeight="1" x14ac:dyDescent="0.3">
      <c r="B440" s="36">
        <v>438</v>
      </c>
      <c r="C440" s="37" t="e">
        <f>VLOOKUP(Final_manabou_kanji_select4[[#This Row],[Sr no.]],Raw_data_N2_Kanji[[Marking_sr]:[Length]],4,0)</f>
        <v>#N/A</v>
      </c>
      <c r="D440" s="37" t="e">
        <f>VLOOKUP(Final_manabou_kanji_select4[[#This Row],[Kanji no.]],Final_manabou_kanji[[Sr. no.]:[Meaning]],3,0)</f>
        <v>#N/A</v>
      </c>
      <c r="E440" s="32" t="e">
        <f>VLOOKUP(Final_manabou_kanji_select4[[#This Row],[Kanji no.]],Final_manabou_kanji[[Sr. no.]:[Meaning]],4,0)</f>
        <v>#N/A</v>
      </c>
      <c r="F440" s="37" t="e">
        <f>VLOOKUP(Final_manabou_kanji_select4[[#This Row],[Kanji no.]],Final_manabou_kanji[[Sr. no.]:[Meaning]],5,0)</f>
        <v>#N/A</v>
      </c>
      <c r="G440" t="e">
        <f>VLOOKUP(Final_manabou_kanji_select4[[#This Row],[Kanji no.]],Final_manabou_kanji[[Sr. no.]:[Meaning]],7,0)</f>
        <v>#N/A</v>
      </c>
      <c r="H440" t="e">
        <f>VLOOKUP(Final_manabou_kanji_select4[[#This Row],[Kanji no.]],Final_manabou_kanji[[Sr. no.]:[Meaning]],8,0)</f>
        <v>#N/A</v>
      </c>
      <c r="I440" s="3"/>
    </row>
    <row r="441" spans="2:9" ht="14.25" customHeight="1" x14ac:dyDescent="0.3">
      <c r="B441" s="6">
        <v>439</v>
      </c>
      <c r="C441" s="37" t="e">
        <f>VLOOKUP(Final_manabou_kanji_select4[[#This Row],[Sr no.]],Raw_data_N2_Kanji[[Marking_sr]:[Length]],4,0)</f>
        <v>#N/A</v>
      </c>
      <c r="D441" s="37" t="e">
        <f>VLOOKUP(Final_manabou_kanji_select4[[#This Row],[Kanji no.]],Final_manabou_kanji[[Sr. no.]:[Meaning]],3,0)</f>
        <v>#N/A</v>
      </c>
      <c r="E441" s="32" t="e">
        <f>VLOOKUP(Final_manabou_kanji_select4[[#This Row],[Kanji no.]],Final_manabou_kanji[[Sr. no.]:[Meaning]],4,0)</f>
        <v>#N/A</v>
      </c>
      <c r="F441" s="37" t="e">
        <f>VLOOKUP(Final_manabou_kanji_select4[[#This Row],[Kanji no.]],Final_manabou_kanji[[Sr. no.]:[Meaning]],5,0)</f>
        <v>#N/A</v>
      </c>
      <c r="G441" t="e">
        <f>VLOOKUP(Final_manabou_kanji_select4[[#This Row],[Kanji no.]],Final_manabou_kanji[[Sr. no.]:[Meaning]],7,0)</f>
        <v>#N/A</v>
      </c>
      <c r="H441" t="e">
        <f>VLOOKUP(Final_manabou_kanji_select4[[#This Row],[Kanji no.]],Final_manabou_kanji[[Sr. no.]:[Meaning]],8,0)</f>
        <v>#N/A</v>
      </c>
      <c r="I441" s="3"/>
    </row>
    <row r="442" spans="2:9" ht="14.25" customHeight="1" x14ac:dyDescent="0.3">
      <c r="B442" s="36">
        <v>440</v>
      </c>
      <c r="C442" s="37" t="e">
        <f>VLOOKUP(Final_manabou_kanji_select4[[#This Row],[Sr no.]],Raw_data_N2_Kanji[[Marking_sr]:[Length]],4,0)</f>
        <v>#N/A</v>
      </c>
      <c r="D442" s="37" t="e">
        <f>VLOOKUP(Final_manabou_kanji_select4[[#This Row],[Kanji no.]],Final_manabou_kanji[[Sr. no.]:[Meaning]],3,0)</f>
        <v>#N/A</v>
      </c>
      <c r="E442" s="32" t="e">
        <f>VLOOKUP(Final_manabou_kanji_select4[[#This Row],[Kanji no.]],Final_manabou_kanji[[Sr. no.]:[Meaning]],4,0)</f>
        <v>#N/A</v>
      </c>
      <c r="F442" s="37" t="e">
        <f>VLOOKUP(Final_manabou_kanji_select4[[#This Row],[Kanji no.]],Final_manabou_kanji[[Sr. no.]:[Meaning]],5,0)</f>
        <v>#N/A</v>
      </c>
      <c r="G442" t="e">
        <f>VLOOKUP(Final_manabou_kanji_select4[[#This Row],[Kanji no.]],Final_manabou_kanji[[Sr. no.]:[Meaning]],7,0)</f>
        <v>#N/A</v>
      </c>
      <c r="H442" t="e">
        <f>VLOOKUP(Final_manabou_kanji_select4[[#This Row],[Kanji no.]],Final_manabou_kanji[[Sr. no.]:[Meaning]],8,0)</f>
        <v>#N/A</v>
      </c>
      <c r="I442" s="3"/>
    </row>
    <row r="443" spans="2:9" ht="14.25" customHeight="1" x14ac:dyDescent="0.3">
      <c r="B443" s="6">
        <v>441</v>
      </c>
      <c r="C443" s="37" t="e">
        <f>VLOOKUP(Final_manabou_kanji_select4[[#This Row],[Sr no.]],Raw_data_N2_Kanji[[Marking_sr]:[Length]],4,0)</f>
        <v>#N/A</v>
      </c>
      <c r="D443" s="37" t="e">
        <f>VLOOKUP(Final_manabou_kanji_select4[[#This Row],[Kanji no.]],Final_manabou_kanji[[Sr. no.]:[Meaning]],3,0)</f>
        <v>#N/A</v>
      </c>
      <c r="E443" s="32" t="e">
        <f>VLOOKUP(Final_manabou_kanji_select4[[#This Row],[Kanji no.]],Final_manabou_kanji[[Sr. no.]:[Meaning]],4,0)</f>
        <v>#N/A</v>
      </c>
      <c r="F443" s="37" t="e">
        <f>VLOOKUP(Final_manabou_kanji_select4[[#This Row],[Kanji no.]],Final_manabou_kanji[[Sr. no.]:[Meaning]],5,0)</f>
        <v>#N/A</v>
      </c>
      <c r="G443" t="e">
        <f>VLOOKUP(Final_manabou_kanji_select4[[#This Row],[Kanji no.]],Final_manabou_kanji[[Sr. no.]:[Meaning]],7,0)</f>
        <v>#N/A</v>
      </c>
      <c r="H443" t="e">
        <f>VLOOKUP(Final_manabou_kanji_select4[[#This Row],[Kanji no.]],Final_manabou_kanji[[Sr. no.]:[Meaning]],8,0)</f>
        <v>#N/A</v>
      </c>
      <c r="I443" s="3"/>
    </row>
    <row r="444" spans="2:9" ht="14.25" customHeight="1" x14ac:dyDescent="0.3">
      <c r="B444" s="36">
        <v>442</v>
      </c>
      <c r="C444" s="37" t="e">
        <f>VLOOKUP(Final_manabou_kanji_select4[[#This Row],[Sr no.]],Raw_data_N2_Kanji[[Marking_sr]:[Length]],4,0)</f>
        <v>#N/A</v>
      </c>
      <c r="D444" s="37" t="e">
        <f>VLOOKUP(Final_manabou_kanji_select4[[#This Row],[Kanji no.]],Final_manabou_kanji[[Sr. no.]:[Meaning]],3,0)</f>
        <v>#N/A</v>
      </c>
      <c r="E444" s="32" t="e">
        <f>VLOOKUP(Final_manabou_kanji_select4[[#This Row],[Kanji no.]],Final_manabou_kanji[[Sr. no.]:[Meaning]],4,0)</f>
        <v>#N/A</v>
      </c>
      <c r="F444" s="37" t="e">
        <f>VLOOKUP(Final_manabou_kanji_select4[[#This Row],[Kanji no.]],Final_manabou_kanji[[Sr. no.]:[Meaning]],5,0)</f>
        <v>#N/A</v>
      </c>
      <c r="G444" t="e">
        <f>VLOOKUP(Final_manabou_kanji_select4[[#This Row],[Kanji no.]],Final_manabou_kanji[[Sr. no.]:[Meaning]],7,0)</f>
        <v>#N/A</v>
      </c>
      <c r="H444" t="e">
        <f>VLOOKUP(Final_manabou_kanji_select4[[#This Row],[Kanji no.]],Final_manabou_kanji[[Sr. no.]:[Meaning]],8,0)</f>
        <v>#N/A</v>
      </c>
      <c r="I444" s="3"/>
    </row>
    <row r="445" spans="2:9" ht="14.25" customHeight="1" x14ac:dyDescent="0.3">
      <c r="B445" s="6">
        <v>443</v>
      </c>
      <c r="C445" s="37" t="e">
        <f>VLOOKUP(Final_manabou_kanji_select4[[#This Row],[Sr no.]],Raw_data_N2_Kanji[[Marking_sr]:[Length]],4,0)</f>
        <v>#N/A</v>
      </c>
      <c r="D445" s="37" t="e">
        <f>VLOOKUP(Final_manabou_kanji_select4[[#This Row],[Kanji no.]],Final_manabou_kanji[[Sr. no.]:[Meaning]],3,0)</f>
        <v>#N/A</v>
      </c>
      <c r="E445" s="32" t="e">
        <f>VLOOKUP(Final_manabou_kanji_select4[[#This Row],[Kanji no.]],Final_manabou_kanji[[Sr. no.]:[Meaning]],4,0)</f>
        <v>#N/A</v>
      </c>
      <c r="F445" s="37" t="e">
        <f>VLOOKUP(Final_manabou_kanji_select4[[#This Row],[Kanji no.]],Final_manabou_kanji[[Sr. no.]:[Meaning]],5,0)</f>
        <v>#N/A</v>
      </c>
      <c r="G445" t="e">
        <f>VLOOKUP(Final_manabou_kanji_select4[[#This Row],[Kanji no.]],Final_manabou_kanji[[Sr. no.]:[Meaning]],7,0)</f>
        <v>#N/A</v>
      </c>
      <c r="H445" t="e">
        <f>VLOOKUP(Final_manabou_kanji_select4[[#This Row],[Kanji no.]],Final_manabou_kanji[[Sr. no.]:[Meaning]],8,0)</f>
        <v>#N/A</v>
      </c>
      <c r="I445" s="3"/>
    </row>
    <row r="446" spans="2:9" ht="14.25" customHeight="1" x14ac:dyDescent="0.3">
      <c r="B446" s="36">
        <v>444</v>
      </c>
      <c r="C446" s="37" t="e">
        <f>VLOOKUP(Final_manabou_kanji_select4[[#This Row],[Sr no.]],Raw_data_N2_Kanji[[Marking_sr]:[Length]],4,0)</f>
        <v>#N/A</v>
      </c>
      <c r="D446" s="37" t="e">
        <f>VLOOKUP(Final_manabou_kanji_select4[[#This Row],[Kanji no.]],Final_manabou_kanji[[Sr. no.]:[Meaning]],3,0)</f>
        <v>#N/A</v>
      </c>
      <c r="E446" s="32" t="e">
        <f>VLOOKUP(Final_manabou_kanji_select4[[#This Row],[Kanji no.]],Final_manabou_kanji[[Sr. no.]:[Meaning]],4,0)</f>
        <v>#N/A</v>
      </c>
      <c r="F446" s="37" t="e">
        <f>VLOOKUP(Final_manabou_kanji_select4[[#This Row],[Kanji no.]],Final_manabou_kanji[[Sr. no.]:[Meaning]],5,0)</f>
        <v>#N/A</v>
      </c>
      <c r="G446" t="e">
        <f>VLOOKUP(Final_manabou_kanji_select4[[#This Row],[Kanji no.]],Final_manabou_kanji[[Sr. no.]:[Meaning]],7,0)</f>
        <v>#N/A</v>
      </c>
      <c r="H446" t="e">
        <f>VLOOKUP(Final_manabou_kanji_select4[[#This Row],[Kanji no.]],Final_manabou_kanji[[Sr. no.]:[Meaning]],8,0)</f>
        <v>#N/A</v>
      </c>
      <c r="I446" s="3"/>
    </row>
    <row r="447" spans="2:9" ht="14.25" customHeight="1" x14ac:dyDescent="0.3">
      <c r="B447" s="6">
        <v>445</v>
      </c>
      <c r="C447" s="37" t="e">
        <f>VLOOKUP(Final_manabou_kanji_select4[[#This Row],[Sr no.]],Raw_data_N2_Kanji[[Marking_sr]:[Length]],4,0)</f>
        <v>#N/A</v>
      </c>
      <c r="D447" s="37" t="e">
        <f>VLOOKUP(Final_manabou_kanji_select4[[#This Row],[Kanji no.]],Final_manabou_kanji[[Sr. no.]:[Meaning]],3,0)</f>
        <v>#N/A</v>
      </c>
      <c r="E447" s="32" t="e">
        <f>VLOOKUP(Final_manabou_kanji_select4[[#This Row],[Kanji no.]],Final_manabou_kanji[[Sr. no.]:[Meaning]],4,0)</f>
        <v>#N/A</v>
      </c>
      <c r="F447" s="37" t="e">
        <f>VLOOKUP(Final_manabou_kanji_select4[[#This Row],[Kanji no.]],Final_manabou_kanji[[Sr. no.]:[Meaning]],5,0)</f>
        <v>#N/A</v>
      </c>
      <c r="G447" t="e">
        <f>VLOOKUP(Final_manabou_kanji_select4[[#This Row],[Kanji no.]],Final_manabou_kanji[[Sr. no.]:[Meaning]],7,0)</f>
        <v>#N/A</v>
      </c>
      <c r="H447" t="e">
        <f>VLOOKUP(Final_manabou_kanji_select4[[#This Row],[Kanji no.]],Final_manabou_kanji[[Sr. no.]:[Meaning]],8,0)</f>
        <v>#N/A</v>
      </c>
      <c r="I447" s="3"/>
    </row>
    <row r="448" spans="2:9" ht="14.25" customHeight="1" x14ac:dyDescent="0.3">
      <c r="B448" s="36">
        <v>446</v>
      </c>
      <c r="C448" s="37" t="e">
        <f>VLOOKUP(Final_manabou_kanji_select4[[#This Row],[Sr no.]],Raw_data_N2_Kanji[[Marking_sr]:[Length]],4,0)</f>
        <v>#N/A</v>
      </c>
      <c r="D448" s="37" t="e">
        <f>VLOOKUP(Final_manabou_kanji_select4[[#This Row],[Kanji no.]],Final_manabou_kanji[[Sr. no.]:[Meaning]],3,0)</f>
        <v>#N/A</v>
      </c>
      <c r="E448" s="32" t="e">
        <f>VLOOKUP(Final_manabou_kanji_select4[[#This Row],[Kanji no.]],Final_manabou_kanji[[Sr. no.]:[Meaning]],4,0)</f>
        <v>#N/A</v>
      </c>
      <c r="F448" s="37" t="e">
        <f>VLOOKUP(Final_manabou_kanji_select4[[#This Row],[Kanji no.]],Final_manabou_kanji[[Sr. no.]:[Meaning]],5,0)</f>
        <v>#N/A</v>
      </c>
      <c r="G448" t="e">
        <f>VLOOKUP(Final_manabou_kanji_select4[[#This Row],[Kanji no.]],Final_manabou_kanji[[Sr. no.]:[Meaning]],7,0)</f>
        <v>#N/A</v>
      </c>
      <c r="H448" t="e">
        <f>VLOOKUP(Final_manabou_kanji_select4[[#This Row],[Kanji no.]],Final_manabou_kanji[[Sr. no.]:[Meaning]],8,0)</f>
        <v>#N/A</v>
      </c>
      <c r="I448" s="3"/>
    </row>
    <row r="449" spans="2:9" ht="14.25" customHeight="1" x14ac:dyDescent="0.3">
      <c r="B449" s="6">
        <v>447</v>
      </c>
      <c r="C449" s="37" t="e">
        <f>VLOOKUP(Final_manabou_kanji_select4[[#This Row],[Sr no.]],Raw_data_N2_Kanji[[Marking_sr]:[Length]],4,0)</f>
        <v>#N/A</v>
      </c>
      <c r="D449" s="37" t="e">
        <f>VLOOKUP(Final_manabou_kanji_select4[[#This Row],[Kanji no.]],Final_manabou_kanji[[Sr. no.]:[Meaning]],3,0)</f>
        <v>#N/A</v>
      </c>
      <c r="E449" s="32" t="e">
        <f>VLOOKUP(Final_manabou_kanji_select4[[#This Row],[Kanji no.]],Final_manabou_kanji[[Sr. no.]:[Meaning]],4,0)</f>
        <v>#N/A</v>
      </c>
      <c r="F449" s="37" t="e">
        <f>VLOOKUP(Final_manabou_kanji_select4[[#This Row],[Kanji no.]],Final_manabou_kanji[[Sr. no.]:[Meaning]],5,0)</f>
        <v>#N/A</v>
      </c>
      <c r="G449" t="e">
        <f>VLOOKUP(Final_manabou_kanji_select4[[#This Row],[Kanji no.]],Final_manabou_kanji[[Sr. no.]:[Meaning]],7,0)</f>
        <v>#N/A</v>
      </c>
      <c r="H449" t="e">
        <f>VLOOKUP(Final_manabou_kanji_select4[[#This Row],[Kanji no.]],Final_manabou_kanji[[Sr. no.]:[Meaning]],8,0)</f>
        <v>#N/A</v>
      </c>
      <c r="I449" s="3"/>
    </row>
    <row r="450" spans="2:9" ht="14.25" customHeight="1" x14ac:dyDescent="0.3">
      <c r="B450" s="36">
        <v>448</v>
      </c>
      <c r="C450" s="37" t="e">
        <f>VLOOKUP(Final_manabou_kanji_select4[[#This Row],[Sr no.]],Raw_data_N2_Kanji[[Marking_sr]:[Length]],4,0)</f>
        <v>#N/A</v>
      </c>
      <c r="D450" s="37" t="e">
        <f>VLOOKUP(Final_manabou_kanji_select4[[#This Row],[Kanji no.]],Final_manabou_kanji[[Sr. no.]:[Meaning]],3,0)</f>
        <v>#N/A</v>
      </c>
      <c r="E450" s="32" t="e">
        <f>VLOOKUP(Final_manabou_kanji_select4[[#This Row],[Kanji no.]],Final_manabou_kanji[[Sr. no.]:[Meaning]],4,0)</f>
        <v>#N/A</v>
      </c>
      <c r="F450" s="37" t="e">
        <f>VLOOKUP(Final_manabou_kanji_select4[[#This Row],[Kanji no.]],Final_manabou_kanji[[Sr. no.]:[Meaning]],5,0)</f>
        <v>#N/A</v>
      </c>
      <c r="G450" t="e">
        <f>VLOOKUP(Final_manabou_kanji_select4[[#This Row],[Kanji no.]],Final_manabou_kanji[[Sr. no.]:[Meaning]],7,0)</f>
        <v>#N/A</v>
      </c>
      <c r="H450" t="e">
        <f>VLOOKUP(Final_manabou_kanji_select4[[#This Row],[Kanji no.]],Final_manabou_kanji[[Sr. no.]:[Meaning]],8,0)</f>
        <v>#N/A</v>
      </c>
      <c r="I450" s="3"/>
    </row>
    <row r="451" spans="2:9" ht="14.25" customHeight="1" x14ac:dyDescent="0.3">
      <c r="B451" s="6">
        <v>449</v>
      </c>
      <c r="C451" s="37" t="e">
        <f>VLOOKUP(Final_manabou_kanji_select4[[#This Row],[Sr no.]],Raw_data_N2_Kanji[[Marking_sr]:[Length]],4,0)</f>
        <v>#N/A</v>
      </c>
      <c r="D451" s="37" t="e">
        <f>VLOOKUP(Final_manabou_kanji_select4[[#This Row],[Kanji no.]],Final_manabou_kanji[[Sr. no.]:[Meaning]],3,0)</f>
        <v>#N/A</v>
      </c>
      <c r="E451" s="32" t="e">
        <f>VLOOKUP(Final_manabou_kanji_select4[[#This Row],[Kanji no.]],Final_manabou_kanji[[Sr. no.]:[Meaning]],4,0)</f>
        <v>#N/A</v>
      </c>
      <c r="F451" s="37" t="e">
        <f>VLOOKUP(Final_manabou_kanji_select4[[#This Row],[Kanji no.]],Final_manabou_kanji[[Sr. no.]:[Meaning]],5,0)</f>
        <v>#N/A</v>
      </c>
      <c r="G451" t="e">
        <f>VLOOKUP(Final_manabou_kanji_select4[[#This Row],[Kanji no.]],Final_manabou_kanji[[Sr. no.]:[Meaning]],7,0)</f>
        <v>#N/A</v>
      </c>
      <c r="H451" t="e">
        <f>VLOOKUP(Final_manabou_kanji_select4[[#This Row],[Kanji no.]],Final_manabou_kanji[[Sr. no.]:[Meaning]],8,0)</f>
        <v>#N/A</v>
      </c>
      <c r="I451" s="3"/>
    </row>
    <row r="452" spans="2:9" ht="14.25" customHeight="1" x14ac:dyDescent="0.3">
      <c r="B452" s="36">
        <v>450</v>
      </c>
      <c r="C452" s="37" t="e">
        <f>VLOOKUP(Final_manabou_kanji_select4[[#This Row],[Sr no.]],Raw_data_N2_Kanji[[Marking_sr]:[Length]],4,0)</f>
        <v>#N/A</v>
      </c>
      <c r="D452" s="37" t="e">
        <f>VLOOKUP(Final_manabou_kanji_select4[[#This Row],[Kanji no.]],Final_manabou_kanji[[Sr. no.]:[Meaning]],3,0)</f>
        <v>#N/A</v>
      </c>
      <c r="E452" s="32" t="e">
        <f>VLOOKUP(Final_manabou_kanji_select4[[#This Row],[Kanji no.]],Final_manabou_kanji[[Sr. no.]:[Meaning]],4,0)</f>
        <v>#N/A</v>
      </c>
      <c r="F452" s="37" t="e">
        <f>VLOOKUP(Final_manabou_kanji_select4[[#This Row],[Kanji no.]],Final_manabou_kanji[[Sr. no.]:[Meaning]],5,0)</f>
        <v>#N/A</v>
      </c>
      <c r="G452" t="e">
        <f>VLOOKUP(Final_manabou_kanji_select4[[#This Row],[Kanji no.]],Final_manabou_kanji[[Sr. no.]:[Meaning]],7,0)</f>
        <v>#N/A</v>
      </c>
      <c r="H452" t="e">
        <f>VLOOKUP(Final_manabou_kanji_select4[[#This Row],[Kanji no.]],Final_manabou_kanji[[Sr. no.]:[Meaning]],8,0)</f>
        <v>#N/A</v>
      </c>
      <c r="I452" s="3"/>
    </row>
    <row r="453" spans="2:9" ht="14.25" customHeight="1" x14ac:dyDescent="0.3">
      <c r="B453" s="6">
        <v>451</v>
      </c>
      <c r="C453" s="37" t="e">
        <f>VLOOKUP(Final_manabou_kanji_select4[[#This Row],[Sr no.]],Raw_data_N2_Kanji[[Marking_sr]:[Length]],4,0)</f>
        <v>#N/A</v>
      </c>
      <c r="D453" s="37" t="e">
        <f>VLOOKUP(Final_manabou_kanji_select4[[#This Row],[Kanji no.]],Final_manabou_kanji[[Sr. no.]:[Meaning]],3,0)</f>
        <v>#N/A</v>
      </c>
      <c r="E453" s="32" t="e">
        <f>VLOOKUP(Final_manabou_kanji_select4[[#This Row],[Kanji no.]],Final_manabou_kanji[[Sr. no.]:[Meaning]],4,0)</f>
        <v>#N/A</v>
      </c>
      <c r="F453" s="37" t="e">
        <f>VLOOKUP(Final_manabou_kanji_select4[[#This Row],[Kanji no.]],Final_manabou_kanji[[Sr. no.]:[Meaning]],5,0)</f>
        <v>#N/A</v>
      </c>
      <c r="G453" t="e">
        <f>VLOOKUP(Final_manabou_kanji_select4[[#This Row],[Kanji no.]],Final_manabou_kanji[[Sr. no.]:[Meaning]],7,0)</f>
        <v>#N/A</v>
      </c>
      <c r="H453" t="e">
        <f>VLOOKUP(Final_manabou_kanji_select4[[#This Row],[Kanji no.]],Final_manabou_kanji[[Sr. no.]:[Meaning]],8,0)</f>
        <v>#N/A</v>
      </c>
      <c r="I453" s="3"/>
    </row>
    <row r="454" spans="2:9" ht="14.25" customHeight="1" x14ac:dyDescent="0.3">
      <c r="B454" s="36">
        <v>452</v>
      </c>
      <c r="C454" s="37" t="e">
        <f>VLOOKUP(Final_manabou_kanji_select4[[#This Row],[Sr no.]],Raw_data_N2_Kanji[[Marking_sr]:[Length]],4,0)</f>
        <v>#N/A</v>
      </c>
      <c r="D454" s="37" t="e">
        <f>VLOOKUP(Final_manabou_kanji_select4[[#This Row],[Kanji no.]],Final_manabou_kanji[[Sr. no.]:[Meaning]],3,0)</f>
        <v>#N/A</v>
      </c>
      <c r="E454" s="32" t="e">
        <f>VLOOKUP(Final_manabou_kanji_select4[[#This Row],[Kanji no.]],Final_manabou_kanji[[Sr. no.]:[Meaning]],4,0)</f>
        <v>#N/A</v>
      </c>
      <c r="F454" s="37" t="e">
        <f>VLOOKUP(Final_manabou_kanji_select4[[#This Row],[Kanji no.]],Final_manabou_kanji[[Sr. no.]:[Meaning]],5,0)</f>
        <v>#N/A</v>
      </c>
      <c r="G454" t="e">
        <f>VLOOKUP(Final_manabou_kanji_select4[[#This Row],[Kanji no.]],Final_manabou_kanji[[Sr. no.]:[Meaning]],7,0)</f>
        <v>#N/A</v>
      </c>
      <c r="H454" t="e">
        <f>VLOOKUP(Final_manabou_kanji_select4[[#This Row],[Kanji no.]],Final_manabou_kanji[[Sr. no.]:[Meaning]],8,0)</f>
        <v>#N/A</v>
      </c>
      <c r="I454" s="3"/>
    </row>
    <row r="455" spans="2:9" ht="14.25" customHeight="1" x14ac:dyDescent="0.3">
      <c r="B455" s="6">
        <v>453</v>
      </c>
      <c r="C455" s="37" t="e">
        <f>VLOOKUP(Final_manabou_kanji_select4[[#This Row],[Sr no.]],Raw_data_N2_Kanji[[Marking_sr]:[Length]],4,0)</f>
        <v>#N/A</v>
      </c>
      <c r="D455" s="37" t="e">
        <f>VLOOKUP(Final_manabou_kanji_select4[[#This Row],[Kanji no.]],Final_manabou_kanji[[Sr. no.]:[Meaning]],3,0)</f>
        <v>#N/A</v>
      </c>
      <c r="E455" s="32" t="e">
        <f>VLOOKUP(Final_manabou_kanji_select4[[#This Row],[Kanji no.]],Final_manabou_kanji[[Sr. no.]:[Meaning]],4,0)</f>
        <v>#N/A</v>
      </c>
      <c r="F455" s="37" t="e">
        <f>VLOOKUP(Final_manabou_kanji_select4[[#This Row],[Kanji no.]],Final_manabou_kanji[[Sr. no.]:[Meaning]],5,0)</f>
        <v>#N/A</v>
      </c>
      <c r="G455" t="e">
        <f>VLOOKUP(Final_manabou_kanji_select4[[#This Row],[Kanji no.]],Final_manabou_kanji[[Sr. no.]:[Meaning]],7,0)</f>
        <v>#N/A</v>
      </c>
      <c r="H455" t="e">
        <f>VLOOKUP(Final_manabou_kanji_select4[[#This Row],[Kanji no.]],Final_manabou_kanji[[Sr. no.]:[Meaning]],8,0)</f>
        <v>#N/A</v>
      </c>
      <c r="I455" s="3"/>
    </row>
    <row r="456" spans="2:9" ht="14.25" customHeight="1" x14ac:dyDescent="0.3">
      <c r="B456" s="36">
        <v>454</v>
      </c>
      <c r="C456" s="37" t="e">
        <f>VLOOKUP(Final_manabou_kanji_select4[[#This Row],[Sr no.]],Raw_data_N2_Kanji[[Marking_sr]:[Length]],4,0)</f>
        <v>#N/A</v>
      </c>
      <c r="D456" s="37" t="e">
        <f>VLOOKUP(Final_manabou_kanji_select4[[#This Row],[Kanji no.]],Final_manabou_kanji[[Sr. no.]:[Meaning]],3,0)</f>
        <v>#N/A</v>
      </c>
      <c r="E456" s="32" t="e">
        <f>VLOOKUP(Final_manabou_kanji_select4[[#This Row],[Kanji no.]],Final_manabou_kanji[[Sr. no.]:[Meaning]],4,0)</f>
        <v>#N/A</v>
      </c>
      <c r="F456" s="37" t="e">
        <f>VLOOKUP(Final_manabou_kanji_select4[[#This Row],[Kanji no.]],Final_manabou_kanji[[Sr. no.]:[Meaning]],5,0)</f>
        <v>#N/A</v>
      </c>
      <c r="G456" t="e">
        <f>VLOOKUP(Final_manabou_kanji_select4[[#This Row],[Kanji no.]],Final_manabou_kanji[[Sr. no.]:[Meaning]],7,0)</f>
        <v>#N/A</v>
      </c>
      <c r="H456" t="e">
        <f>VLOOKUP(Final_manabou_kanji_select4[[#This Row],[Kanji no.]],Final_manabou_kanji[[Sr. no.]:[Meaning]],8,0)</f>
        <v>#N/A</v>
      </c>
      <c r="I456" s="3"/>
    </row>
    <row r="457" spans="2:9" ht="14.25" customHeight="1" x14ac:dyDescent="0.3">
      <c r="B457" s="6">
        <v>455</v>
      </c>
      <c r="C457" s="37" t="e">
        <f>VLOOKUP(Final_manabou_kanji_select4[[#This Row],[Sr no.]],Raw_data_N2_Kanji[[Marking_sr]:[Length]],4,0)</f>
        <v>#N/A</v>
      </c>
      <c r="D457" s="37" t="e">
        <f>VLOOKUP(Final_manabou_kanji_select4[[#This Row],[Kanji no.]],Final_manabou_kanji[[Sr. no.]:[Meaning]],3,0)</f>
        <v>#N/A</v>
      </c>
      <c r="E457" s="32" t="e">
        <f>VLOOKUP(Final_manabou_kanji_select4[[#This Row],[Kanji no.]],Final_manabou_kanji[[Sr. no.]:[Meaning]],4,0)</f>
        <v>#N/A</v>
      </c>
      <c r="F457" s="37" t="e">
        <f>VLOOKUP(Final_manabou_kanji_select4[[#This Row],[Kanji no.]],Final_manabou_kanji[[Sr. no.]:[Meaning]],5,0)</f>
        <v>#N/A</v>
      </c>
      <c r="G457" t="e">
        <f>VLOOKUP(Final_manabou_kanji_select4[[#This Row],[Kanji no.]],Final_manabou_kanji[[Sr. no.]:[Meaning]],7,0)</f>
        <v>#N/A</v>
      </c>
      <c r="H457" t="e">
        <f>VLOOKUP(Final_manabou_kanji_select4[[#This Row],[Kanji no.]],Final_manabou_kanji[[Sr. no.]:[Meaning]],8,0)</f>
        <v>#N/A</v>
      </c>
      <c r="I457" s="3"/>
    </row>
    <row r="458" spans="2:9" ht="14.25" customHeight="1" x14ac:dyDescent="0.3">
      <c r="B458" s="36">
        <v>456</v>
      </c>
      <c r="C458" s="37" t="e">
        <f>VLOOKUP(Final_manabou_kanji_select4[[#This Row],[Sr no.]],Raw_data_N2_Kanji[[Marking_sr]:[Length]],4,0)</f>
        <v>#N/A</v>
      </c>
      <c r="D458" s="37" t="e">
        <f>VLOOKUP(Final_manabou_kanji_select4[[#This Row],[Kanji no.]],Final_manabou_kanji[[Sr. no.]:[Meaning]],3,0)</f>
        <v>#N/A</v>
      </c>
      <c r="E458" s="32" t="e">
        <f>VLOOKUP(Final_manabou_kanji_select4[[#This Row],[Kanji no.]],Final_manabou_kanji[[Sr. no.]:[Meaning]],4,0)</f>
        <v>#N/A</v>
      </c>
      <c r="F458" s="37" t="e">
        <f>VLOOKUP(Final_manabou_kanji_select4[[#This Row],[Kanji no.]],Final_manabou_kanji[[Sr. no.]:[Meaning]],5,0)</f>
        <v>#N/A</v>
      </c>
      <c r="G458" t="e">
        <f>VLOOKUP(Final_manabou_kanji_select4[[#This Row],[Kanji no.]],Final_manabou_kanji[[Sr. no.]:[Meaning]],7,0)</f>
        <v>#N/A</v>
      </c>
      <c r="H458" t="e">
        <f>VLOOKUP(Final_manabou_kanji_select4[[#This Row],[Kanji no.]],Final_manabou_kanji[[Sr. no.]:[Meaning]],8,0)</f>
        <v>#N/A</v>
      </c>
      <c r="I458" s="3"/>
    </row>
    <row r="459" spans="2:9" ht="14.25" customHeight="1" x14ac:dyDescent="0.3">
      <c r="B459" s="6">
        <v>457</v>
      </c>
      <c r="C459" s="37" t="e">
        <f>VLOOKUP(Final_manabou_kanji_select4[[#This Row],[Sr no.]],Raw_data_N2_Kanji[[Marking_sr]:[Length]],4,0)</f>
        <v>#N/A</v>
      </c>
      <c r="D459" s="37" t="e">
        <f>VLOOKUP(Final_manabou_kanji_select4[[#This Row],[Kanji no.]],Final_manabou_kanji[[Sr. no.]:[Meaning]],3,0)</f>
        <v>#N/A</v>
      </c>
      <c r="E459" s="32" t="e">
        <f>VLOOKUP(Final_manabou_kanji_select4[[#This Row],[Kanji no.]],Final_manabou_kanji[[Sr. no.]:[Meaning]],4,0)</f>
        <v>#N/A</v>
      </c>
      <c r="F459" s="37" t="e">
        <f>VLOOKUP(Final_manabou_kanji_select4[[#This Row],[Kanji no.]],Final_manabou_kanji[[Sr. no.]:[Meaning]],5,0)</f>
        <v>#N/A</v>
      </c>
      <c r="G459" t="e">
        <f>VLOOKUP(Final_manabou_kanji_select4[[#This Row],[Kanji no.]],Final_manabou_kanji[[Sr. no.]:[Meaning]],7,0)</f>
        <v>#N/A</v>
      </c>
      <c r="H459" t="e">
        <f>VLOOKUP(Final_manabou_kanji_select4[[#This Row],[Kanji no.]],Final_manabou_kanji[[Sr. no.]:[Meaning]],8,0)</f>
        <v>#N/A</v>
      </c>
      <c r="I459" s="3"/>
    </row>
    <row r="460" spans="2:9" ht="14.25" customHeight="1" x14ac:dyDescent="0.3">
      <c r="B460" s="36">
        <v>458</v>
      </c>
      <c r="C460" s="37" t="e">
        <f>VLOOKUP(Final_manabou_kanji_select4[[#This Row],[Sr no.]],Raw_data_N2_Kanji[[Marking_sr]:[Length]],4,0)</f>
        <v>#N/A</v>
      </c>
      <c r="D460" s="37" t="e">
        <f>VLOOKUP(Final_manabou_kanji_select4[[#This Row],[Kanji no.]],Final_manabou_kanji[[Sr. no.]:[Meaning]],3,0)</f>
        <v>#N/A</v>
      </c>
      <c r="E460" s="32" t="e">
        <f>VLOOKUP(Final_manabou_kanji_select4[[#This Row],[Kanji no.]],Final_manabou_kanji[[Sr. no.]:[Meaning]],4,0)</f>
        <v>#N/A</v>
      </c>
      <c r="F460" s="37" t="e">
        <f>VLOOKUP(Final_manabou_kanji_select4[[#This Row],[Kanji no.]],Final_manabou_kanji[[Sr. no.]:[Meaning]],5,0)</f>
        <v>#N/A</v>
      </c>
      <c r="G460" t="e">
        <f>VLOOKUP(Final_manabou_kanji_select4[[#This Row],[Kanji no.]],Final_manabou_kanji[[Sr. no.]:[Meaning]],7,0)</f>
        <v>#N/A</v>
      </c>
      <c r="H460" t="e">
        <f>VLOOKUP(Final_manabou_kanji_select4[[#This Row],[Kanji no.]],Final_manabou_kanji[[Sr. no.]:[Meaning]],8,0)</f>
        <v>#N/A</v>
      </c>
      <c r="I460" s="3"/>
    </row>
    <row r="461" spans="2:9" ht="14.25" customHeight="1" x14ac:dyDescent="0.3">
      <c r="B461" s="6">
        <v>459</v>
      </c>
      <c r="C461" s="37" t="e">
        <f>VLOOKUP(Final_manabou_kanji_select4[[#This Row],[Sr no.]],Raw_data_N2_Kanji[[Marking_sr]:[Length]],4,0)</f>
        <v>#N/A</v>
      </c>
      <c r="D461" s="37" t="e">
        <f>VLOOKUP(Final_manabou_kanji_select4[[#This Row],[Kanji no.]],Final_manabou_kanji[[Sr. no.]:[Meaning]],3,0)</f>
        <v>#N/A</v>
      </c>
      <c r="E461" s="32" t="e">
        <f>VLOOKUP(Final_manabou_kanji_select4[[#This Row],[Kanji no.]],Final_manabou_kanji[[Sr. no.]:[Meaning]],4,0)</f>
        <v>#N/A</v>
      </c>
      <c r="F461" s="37" t="e">
        <f>VLOOKUP(Final_manabou_kanji_select4[[#This Row],[Kanji no.]],Final_manabou_kanji[[Sr. no.]:[Meaning]],5,0)</f>
        <v>#N/A</v>
      </c>
      <c r="G461" t="e">
        <f>VLOOKUP(Final_manabou_kanji_select4[[#This Row],[Kanji no.]],Final_manabou_kanji[[Sr. no.]:[Meaning]],7,0)</f>
        <v>#N/A</v>
      </c>
      <c r="H461" t="e">
        <f>VLOOKUP(Final_manabou_kanji_select4[[#This Row],[Kanji no.]],Final_manabou_kanji[[Sr. no.]:[Meaning]],8,0)</f>
        <v>#N/A</v>
      </c>
      <c r="I461" s="3"/>
    </row>
    <row r="462" spans="2:9" ht="14.25" customHeight="1" x14ac:dyDescent="0.3">
      <c r="B462" s="36">
        <v>460</v>
      </c>
      <c r="C462" s="37" t="e">
        <f>VLOOKUP(Final_manabou_kanji_select4[[#This Row],[Sr no.]],Raw_data_N2_Kanji[[Marking_sr]:[Length]],4,0)</f>
        <v>#N/A</v>
      </c>
      <c r="D462" s="37" t="e">
        <f>VLOOKUP(Final_manabou_kanji_select4[[#This Row],[Kanji no.]],Final_manabou_kanji[[Sr. no.]:[Meaning]],3,0)</f>
        <v>#N/A</v>
      </c>
      <c r="E462" s="32" t="e">
        <f>VLOOKUP(Final_manabou_kanji_select4[[#This Row],[Kanji no.]],Final_manabou_kanji[[Sr. no.]:[Meaning]],4,0)</f>
        <v>#N/A</v>
      </c>
      <c r="F462" s="37" t="e">
        <f>VLOOKUP(Final_manabou_kanji_select4[[#This Row],[Kanji no.]],Final_manabou_kanji[[Sr. no.]:[Meaning]],5,0)</f>
        <v>#N/A</v>
      </c>
      <c r="G462" t="e">
        <f>VLOOKUP(Final_manabou_kanji_select4[[#This Row],[Kanji no.]],Final_manabou_kanji[[Sr. no.]:[Meaning]],7,0)</f>
        <v>#N/A</v>
      </c>
      <c r="H462" t="e">
        <f>VLOOKUP(Final_manabou_kanji_select4[[#This Row],[Kanji no.]],Final_manabou_kanji[[Sr. no.]:[Meaning]],8,0)</f>
        <v>#N/A</v>
      </c>
      <c r="I462" s="3"/>
    </row>
    <row r="463" spans="2:9" ht="14.25" customHeight="1" x14ac:dyDescent="0.3">
      <c r="B463" s="6">
        <v>461</v>
      </c>
      <c r="C463" s="37" t="e">
        <f>VLOOKUP(Final_manabou_kanji_select4[[#This Row],[Sr no.]],Raw_data_N2_Kanji[[Marking_sr]:[Length]],4,0)</f>
        <v>#N/A</v>
      </c>
      <c r="D463" s="37" t="e">
        <f>VLOOKUP(Final_manabou_kanji_select4[[#This Row],[Kanji no.]],Final_manabou_kanji[[Sr. no.]:[Meaning]],3,0)</f>
        <v>#N/A</v>
      </c>
      <c r="E463" s="32" t="e">
        <f>VLOOKUP(Final_manabou_kanji_select4[[#This Row],[Kanji no.]],Final_manabou_kanji[[Sr. no.]:[Meaning]],4,0)</f>
        <v>#N/A</v>
      </c>
      <c r="F463" s="37" t="e">
        <f>VLOOKUP(Final_manabou_kanji_select4[[#This Row],[Kanji no.]],Final_manabou_kanji[[Sr. no.]:[Meaning]],5,0)</f>
        <v>#N/A</v>
      </c>
      <c r="G463" t="e">
        <f>VLOOKUP(Final_manabou_kanji_select4[[#This Row],[Kanji no.]],Final_manabou_kanji[[Sr. no.]:[Meaning]],7,0)</f>
        <v>#N/A</v>
      </c>
      <c r="H463" t="e">
        <f>VLOOKUP(Final_manabou_kanji_select4[[#This Row],[Kanji no.]],Final_manabou_kanji[[Sr. no.]:[Meaning]],8,0)</f>
        <v>#N/A</v>
      </c>
      <c r="I463" s="3"/>
    </row>
    <row r="464" spans="2:9" ht="14.25" customHeight="1" x14ac:dyDescent="0.3">
      <c r="B464" s="36">
        <v>462</v>
      </c>
      <c r="C464" s="37" t="e">
        <f>VLOOKUP(Final_manabou_kanji_select4[[#This Row],[Sr no.]],Raw_data_N2_Kanji[[Marking_sr]:[Length]],4,0)</f>
        <v>#N/A</v>
      </c>
      <c r="D464" s="37" t="e">
        <f>VLOOKUP(Final_manabou_kanji_select4[[#This Row],[Kanji no.]],Final_manabou_kanji[[Sr. no.]:[Meaning]],3,0)</f>
        <v>#N/A</v>
      </c>
      <c r="E464" s="32" t="e">
        <f>VLOOKUP(Final_manabou_kanji_select4[[#This Row],[Kanji no.]],Final_manabou_kanji[[Sr. no.]:[Meaning]],4,0)</f>
        <v>#N/A</v>
      </c>
      <c r="F464" s="37" t="e">
        <f>VLOOKUP(Final_manabou_kanji_select4[[#This Row],[Kanji no.]],Final_manabou_kanji[[Sr. no.]:[Meaning]],5,0)</f>
        <v>#N/A</v>
      </c>
      <c r="G464" t="e">
        <f>VLOOKUP(Final_manabou_kanji_select4[[#This Row],[Kanji no.]],Final_manabou_kanji[[Sr. no.]:[Meaning]],7,0)</f>
        <v>#N/A</v>
      </c>
      <c r="H464" t="e">
        <f>VLOOKUP(Final_manabou_kanji_select4[[#This Row],[Kanji no.]],Final_manabou_kanji[[Sr. no.]:[Meaning]],8,0)</f>
        <v>#N/A</v>
      </c>
      <c r="I464" s="3"/>
    </row>
    <row r="465" spans="2:9" ht="14.25" customHeight="1" x14ac:dyDescent="0.3">
      <c r="B465" s="6">
        <v>463</v>
      </c>
      <c r="C465" s="37" t="e">
        <f>VLOOKUP(Final_manabou_kanji_select4[[#This Row],[Sr no.]],Raw_data_N2_Kanji[[Marking_sr]:[Length]],4,0)</f>
        <v>#N/A</v>
      </c>
      <c r="D465" s="37" t="e">
        <f>VLOOKUP(Final_manabou_kanji_select4[[#This Row],[Kanji no.]],Final_manabou_kanji[[Sr. no.]:[Meaning]],3,0)</f>
        <v>#N/A</v>
      </c>
      <c r="E465" s="32" t="e">
        <f>VLOOKUP(Final_manabou_kanji_select4[[#This Row],[Kanji no.]],Final_manabou_kanji[[Sr. no.]:[Meaning]],4,0)</f>
        <v>#N/A</v>
      </c>
      <c r="F465" s="37" t="e">
        <f>VLOOKUP(Final_manabou_kanji_select4[[#This Row],[Kanji no.]],Final_manabou_kanji[[Sr. no.]:[Meaning]],5,0)</f>
        <v>#N/A</v>
      </c>
      <c r="G465" t="e">
        <f>VLOOKUP(Final_manabou_kanji_select4[[#This Row],[Kanji no.]],Final_manabou_kanji[[Sr. no.]:[Meaning]],7,0)</f>
        <v>#N/A</v>
      </c>
      <c r="H465" t="e">
        <f>VLOOKUP(Final_manabou_kanji_select4[[#This Row],[Kanji no.]],Final_manabou_kanji[[Sr. no.]:[Meaning]],8,0)</f>
        <v>#N/A</v>
      </c>
      <c r="I465" s="3"/>
    </row>
    <row r="466" spans="2:9" ht="14.25" customHeight="1" x14ac:dyDescent="0.3">
      <c r="B466" s="36">
        <v>464</v>
      </c>
      <c r="C466" s="37" t="e">
        <f>VLOOKUP(Final_manabou_kanji_select4[[#This Row],[Sr no.]],Raw_data_N2_Kanji[[Marking_sr]:[Length]],4,0)</f>
        <v>#N/A</v>
      </c>
      <c r="D466" s="37" t="e">
        <f>VLOOKUP(Final_manabou_kanji_select4[[#This Row],[Kanji no.]],Final_manabou_kanji[[Sr. no.]:[Meaning]],3,0)</f>
        <v>#N/A</v>
      </c>
      <c r="E466" s="32" t="e">
        <f>VLOOKUP(Final_manabou_kanji_select4[[#This Row],[Kanji no.]],Final_manabou_kanji[[Sr. no.]:[Meaning]],4,0)</f>
        <v>#N/A</v>
      </c>
      <c r="F466" s="37" t="e">
        <f>VLOOKUP(Final_manabou_kanji_select4[[#This Row],[Kanji no.]],Final_manabou_kanji[[Sr. no.]:[Meaning]],5,0)</f>
        <v>#N/A</v>
      </c>
      <c r="G466" t="e">
        <f>VLOOKUP(Final_manabou_kanji_select4[[#This Row],[Kanji no.]],Final_manabou_kanji[[Sr. no.]:[Meaning]],7,0)</f>
        <v>#N/A</v>
      </c>
      <c r="H466" t="e">
        <f>VLOOKUP(Final_manabou_kanji_select4[[#This Row],[Kanji no.]],Final_manabou_kanji[[Sr. no.]:[Meaning]],8,0)</f>
        <v>#N/A</v>
      </c>
      <c r="I466" s="3"/>
    </row>
    <row r="467" spans="2:9" ht="14.25" customHeight="1" x14ac:dyDescent="0.3">
      <c r="B467" s="6">
        <v>465</v>
      </c>
      <c r="C467" s="37" t="e">
        <f>VLOOKUP(Final_manabou_kanji_select4[[#This Row],[Sr no.]],Raw_data_N2_Kanji[[Marking_sr]:[Length]],4,0)</f>
        <v>#N/A</v>
      </c>
      <c r="D467" s="37" t="e">
        <f>VLOOKUP(Final_manabou_kanji_select4[[#This Row],[Kanji no.]],Final_manabou_kanji[[Sr. no.]:[Meaning]],3,0)</f>
        <v>#N/A</v>
      </c>
      <c r="E467" s="32" t="e">
        <f>VLOOKUP(Final_manabou_kanji_select4[[#This Row],[Kanji no.]],Final_manabou_kanji[[Sr. no.]:[Meaning]],4,0)</f>
        <v>#N/A</v>
      </c>
      <c r="F467" s="37" t="e">
        <f>VLOOKUP(Final_manabou_kanji_select4[[#This Row],[Kanji no.]],Final_manabou_kanji[[Sr. no.]:[Meaning]],5,0)</f>
        <v>#N/A</v>
      </c>
      <c r="G467" t="e">
        <f>VLOOKUP(Final_manabou_kanji_select4[[#This Row],[Kanji no.]],Final_manabou_kanji[[Sr. no.]:[Meaning]],7,0)</f>
        <v>#N/A</v>
      </c>
      <c r="H467" t="e">
        <f>VLOOKUP(Final_manabou_kanji_select4[[#This Row],[Kanji no.]],Final_manabou_kanji[[Sr. no.]:[Meaning]],8,0)</f>
        <v>#N/A</v>
      </c>
      <c r="I467" s="3"/>
    </row>
    <row r="468" spans="2:9" ht="14.25" customHeight="1" x14ac:dyDescent="0.3">
      <c r="B468" s="36">
        <v>466</v>
      </c>
      <c r="C468" s="37" t="e">
        <f>VLOOKUP(Final_manabou_kanji_select4[[#This Row],[Sr no.]],Raw_data_N2_Kanji[[Marking_sr]:[Length]],4,0)</f>
        <v>#N/A</v>
      </c>
      <c r="D468" s="37" t="e">
        <f>VLOOKUP(Final_manabou_kanji_select4[[#This Row],[Kanji no.]],Final_manabou_kanji[[Sr. no.]:[Meaning]],3,0)</f>
        <v>#N/A</v>
      </c>
      <c r="E468" s="32" t="e">
        <f>VLOOKUP(Final_manabou_kanji_select4[[#This Row],[Kanji no.]],Final_manabou_kanji[[Sr. no.]:[Meaning]],4,0)</f>
        <v>#N/A</v>
      </c>
      <c r="F468" s="37" t="e">
        <f>VLOOKUP(Final_manabou_kanji_select4[[#This Row],[Kanji no.]],Final_manabou_kanji[[Sr. no.]:[Meaning]],5,0)</f>
        <v>#N/A</v>
      </c>
      <c r="G468" t="e">
        <f>VLOOKUP(Final_manabou_kanji_select4[[#This Row],[Kanji no.]],Final_manabou_kanji[[Sr. no.]:[Meaning]],7,0)</f>
        <v>#N/A</v>
      </c>
      <c r="H468" t="e">
        <f>VLOOKUP(Final_manabou_kanji_select4[[#This Row],[Kanji no.]],Final_manabou_kanji[[Sr. no.]:[Meaning]],8,0)</f>
        <v>#N/A</v>
      </c>
      <c r="I468" s="3"/>
    </row>
    <row r="469" spans="2:9" ht="14.25" customHeight="1" x14ac:dyDescent="0.3">
      <c r="B469" s="6">
        <v>467</v>
      </c>
      <c r="C469" s="37" t="e">
        <f>VLOOKUP(Final_manabou_kanji_select4[[#This Row],[Sr no.]],Raw_data_N2_Kanji[[Marking_sr]:[Length]],4,0)</f>
        <v>#N/A</v>
      </c>
      <c r="D469" s="37" t="e">
        <f>VLOOKUP(Final_manabou_kanji_select4[[#This Row],[Kanji no.]],Final_manabou_kanji[[Sr. no.]:[Meaning]],3,0)</f>
        <v>#N/A</v>
      </c>
      <c r="E469" s="32" t="e">
        <f>VLOOKUP(Final_manabou_kanji_select4[[#This Row],[Kanji no.]],Final_manabou_kanji[[Sr. no.]:[Meaning]],4,0)</f>
        <v>#N/A</v>
      </c>
      <c r="F469" s="37" t="e">
        <f>VLOOKUP(Final_manabou_kanji_select4[[#This Row],[Kanji no.]],Final_manabou_kanji[[Sr. no.]:[Meaning]],5,0)</f>
        <v>#N/A</v>
      </c>
      <c r="G469" t="e">
        <f>VLOOKUP(Final_manabou_kanji_select4[[#This Row],[Kanji no.]],Final_manabou_kanji[[Sr. no.]:[Meaning]],7,0)</f>
        <v>#N/A</v>
      </c>
      <c r="H469" t="e">
        <f>VLOOKUP(Final_manabou_kanji_select4[[#This Row],[Kanji no.]],Final_manabou_kanji[[Sr. no.]:[Meaning]],8,0)</f>
        <v>#N/A</v>
      </c>
      <c r="I469" s="3"/>
    </row>
    <row r="470" spans="2:9" ht="14.25" customHeight="1" x14ac:dyDescent="0.3">
      <c r="B470" s="36">
        <v>468</v>
      </c>
      <c r="C470" s="37" t="e">
        <f>VLOOKUP(Final_manabou_kanji_select4[[#This Row],[Sr no.]],Raw_data_N2_Kanji[[Marking_sr]:[Length]],4,0)</f>
        <v>#N/A</v>
      </c>
      <c r="D470" s="37" t="e">
        <f>VLOOKUP(Final_manabou_kanji_select4[[#This Row],[Kanji no.]],Final_manabou_kanji[[Sr. no.]:[Meaning]],3,0)</f>
        <v>#N/A</v>
      </c>
      <c r="E470" s="32" t="e">
        <f>VLOOKUP(Final_manabou_kanji_select4[[#This Row],[Kanji no.]],Final_manabou_kanji[[Sr. no.]:[Meaning]],4,0)</f>
        <v>#N/A</v>
      </c>
      <c r="F470" s="37" t="e">
        <f>VLOOKUP(Final_manabou_kanji_select4[[#This Row],[Kanji no.]],Final_manabou_kanji[[Sr. no.]:[Meaning]],5,0)</f>
        <v>#N/A</v>
      </c>
      <c r="G470" t="e">
        <f>VLOOKUP(Final_manabou_kanji_select4[[#This Row],[Kanji no.]],Final_manabou_kanji[[Sr. no.]:[Meaning]],7,0)</f>
        <v>#N/A</v>
      </c>
      <c r="H470" t="e">
        <f>VLOOKUP(Final_manabou_kanji_select4[[#This Row],[Kanji no.]],Final_manabou_kanji[[Sr. no.]:[Meaning]],8,0)</f>
        <v>#N/A</v>
      </c>
      <c r="I470" s="3"/>
    </row>
    <row r="471" spans="2:9" ht="14.25" customHeight="1" x14ac:dyDescent="0.3">
      <c r="B471" s="6">
        <v>469</v>
      </c>
      <c r="C471" s="37" t="e">
        <f>VLOOKUP(Final_manabou_kanji_select4[[#This Row],[Sr no.]],Raw_data_N2_Kanji[[Marking_sr]:[Length]],4,0)</f>
        <v>#N/A</v>
      </c>
      <c r="D471" s="37" t="e">
        <f>VLOOKUP(Final_manabou_kanji_select4[[#This Row],[Kanji no.]],Final_manabou_kanji[[Sr. no.]:[Meaning]],3,0)</f>
        <v>#N/A</v>
      </c>
      <c r="E471" s="32" t="e">
        <f>VLOOKUP(Final_manabou_kanji_select4[[#This Row],[Kanji no.]],Final_manabou_kanji[[Sr. no.]:[Meaning]],4,0)</f>
        <v>#N/A</v>
      </c>
      <c r="F471" s="37" t="e">
        <f>VLOOKUP(Final_manabou_kanji_select4[[#This Row],[Kanji no.]],Final_manabou_kanji[[Sr. no.]:[Meaning]],5,0)</f>
        <v>#N/A</v>
      </c>
      <c r="G471" t="e">
        <f>VLOOKUP(Final_manabou_kanji_select4[[#This Row],[Kanji no.]],Final_manabou_kanji[[Sr. no.]:[Meaning]],7,0)</f>
        <v>#N/A</v>
      </c>
      <c r="H471" t="e">
        <f>VLOOKUP(Final_manabou_kanji_select4[[#This Row],[Kanji no.]],Final_manabou_kanji[[Sr. no.]:[Meaning]],8,0)</f>
        <v>#N/A</v>
      </c>
      <c r="I471" s="3"/>
    </row>
    <row r="472" spans="2:9" ht="14.25" customHeight="1" x14ac:dyDescent="0.3">
      <c r="B472" s="36">
        <v>470</v>
      </c>
      <c r="C472" s="37" t="e">
        <f>VLOOKUP(Final_manabou_kanji_select4[[#This Row],[Sr no.]],Raw_data_N2_Kanji[[Marking_sr]:[Length]],4,0)</f>
        <v>#N/A</v>
      </c>
      <c r="D472" s="37" t="e">
        <f>VLOOKUP(Final_manabou_kanji_select4[[#This Row],[Kanji no.]],Final_manabou_kanji[[Sr. no.]:[Meaning]],3,0)</f>
        <v>#N/A</v>
      </c>
      <c r="E472" s="32" t="e">
        <f>VLOOKUP(Final_manabou_kanji_select4[[#This Row],[Kanji no.]],Final_manabou_kanji[[Sr. no.]:[Meaning]],4,0)</f>
        <v>#N/A</v>
      </c>
      <c r="F472" s="37" t="e">
        <f>VLOOKUP(Final_manabou_kanji_select4[[#This Row],[Kanji no.]],Final_manabou_kanji[[Sr. no.]:[Meaning]],5,0)</f>
        <v>#N/A</v>
      </c>
      <c r="G472" t="e">
        <f>VLOOKUP(Final_manabou_kanji_select4[[#This Row],[Kanji no.]],Final_manabou_kanji[[Sr. no.]:[Meaning]],7,0)</f>
        <v>#N/A</v>
      </c>
      <c r="H472" t="e">
        <f>VLOOKUP(Final_manabou_kanji_select4[[#This Row],[Kanji no.]],Final_manabou_kanji[[Sr. no.]:[Meaning]],8,0)</f>
        <v>#N/A</v>
      </c>
      <c r="I472" s="3"/>
    </row>
    <row r="473" spans="2:9" ht="14.25" customHeight="1" x14ac:dyDescent="0.3">
      <c r="B473" s="6">
        <v>471</v>
      </c>
      <c r="C473" s="37" t="e">
        <f>VLOOKUP(Final_manabou_kanji_select4[[#This Row],[Sr no.]],Raw_data_N2_Kanji[[Marking_sr]:[Length]],4,0)</f>
        <v>#N/A</v>
      </c>
      <c r="D473" s="37" t="e">
        <f>VLOOKUP(Final_manabou_kanji_select4[[#This Row],[Kanji no.]],Final_manabou_kanji[[Sr. no.]:[Meaning]],3,0)</f>
        <v>#N/A</v>
      </c>
      <c r="E473" s="32" t="e">
        <f>VLOOKUP(Final_manabou_kanji_select4[[#This Row],[Kanji no.]],Final_manabou_kanji[[Sr. no.]:[Meaning]],4,0)</f>
        <v>#N/A</v>
      </c>
      <c r="F473" s="37" t="e">
        <f>VLOOKUP(Final_manabou_kanji_select4[[#This Row],[Kanji no.]],Final_manabou_kanji[[Sr. no.]:[Meaning]],5,0)</f>
        <v>#N/A</v>
      </c>
      <c r="G473" t="e">
        <f>VLOOKUP(Final_manabou_kanji_select4[[#This Row],[Kanji no.]],Final_manabou_kanji[[Sr. no.]:[Meaning]],7,0)</f>
        <v>#N/A</v>
      </c>
      <c r="H473" t="e">
        <f>VLOOKUP(Final_manabou_kanji_select4[[#This Row],[Kanji no.]],Final_manabou_kanji[[Sr. no.]:[Meaning]],8,0)</f>
        <v>#N/A</v>
      </c>
      <c r="I473" s="3"/>
    </row>
    <row r="474" spans="2:9" ht="14.25" customHeight="1" x14ac:dyDescent="0.3">
      <c r="B474" s="36">
        <v>472</v>
      </c>
      <c r="C474" s="37" t="e">
        <f>VLOOKUP(Final_manabou_kanji_select4[[#This Row],[Sr no.]],Raw_data_N2_Kanji[[Marking_sr]:[Length]],4,0)</f>
        <v>#N/A</v>
      </c>
      <c r="D474" s="37" t="e">
        <f>VLOOKUP(Final_manabou_kanji_select4[[#This Row],[Kanji no.]],Final_manabou_kanji[[Sr. no.]:[Meaning]],3,0)</f>
        <v>#N/A</v>
      </c>
      <c r="E474" s="32" t="e">
        <f>VLOOKUP(Final_manabou_kanji_select4[[#This Row],[Kanji no.]],Final_manabou_kanji[[Sr. no.]:[Meaning]],4,0)</f>
        <v>#N/A</v>
      </c>
      <c r="F474" s="37" t="e">
        <f>VLOOKUP(Final_manabou_kanji_select4[[#This Row],[Kanji no.]],Final_manabou_kanji[[Sr. no.]:[Meaning]],5,0)</f>
        <v>#N/A</v>
      </c>
      <c r="G474" t="e">
        <f>VLOOKUP(Final_manabou_kanji_select4[[#This Row],[Kanji no.]],Final_manabou_kanji[[Sr. no.]:[Meaning]],7,0)</f>
        <v>#N/A</v>
      </c>
      <c r="H474" t="e">
        <f>VLOOKUP(Final_manabou_kanji_select4[[#This Row],[Kanji no.]],Final_manabou_kanji[[Sr. no.]:[Meaning]],8,0)</f>
        <v>#N/A</v>
      </c>
      <c r="I474" s="3"/>
    </row>
    <row r="475" spans="2:9" ht="14.25" customHeight="1" x14ac:dyDescent="0.3">
      <c r="B475" s="6">
        <v>473</v>
      </c>
      <c r="C475" s="37" t="e">
        <f>VLOOKUP(Final_manabou_kanji_select4[[#This Row],[Sr no.]],Raw_data_N2_Kanji[[Marking_sr]:[Length]],4,0)</f>
        <v>#N/A</v>
      </c>
      <c r="D475" s="37" t="e">
        <f>VLOOKUP(Final_manabou_kanji_select4[[#This Row],[Kanji no.]],Final_manabou_kanji[[Sr. no.]:[Meaning]],3,0)</f>
        <v>#N/A</v>
      </c>
      <c r="E475" s="32" t="e">
        <f>VLOOKUP(Final_manabou_kanji_select4[[#This Row],[Kanji no.]],Final_manabou_kanji[[Sr. no.]:[Meaning]],4,0)</f>
        <v>#N/A</v>
      </c>
      <c r="F475" s="37" t="e">
        <f>VLOOKUP(Final_manabou_kanji_select4[[#This Row],[Kanji no.]],Final_manabou_kanji[[Sr. no.]:[Meaning]],5,0)</f>
        <v>#N/A</v>
      </c>
      <c r="G475" t="e">
        <f>VLOOKUP(Final_manabou_kanji_select4[[#This Row],[Kanji no.]],Final_manabou_kanji[[Sr. no.]:[Meaning]],7,0)</f>
        <v>#N/A</v>
      </c>
      <c r="H475" t="e">
        <f>VLOOKUP(Final_manabou_kanji_select4[[#This Row],[Kanji no.]],Final_manabou_kanji[[Sr. no.]:[Meaning]],8,0)</f>
        <v>#N/A</v>
      </c>
      <c r="I475" s="3"/>
    </row>
    <row r="476" spans="2:9" ht="14.25" customHeight="1" x14ac:dyDescent="0.3">
      <c r="B476" s="36">
        <v>474</v>
      </c>
      <c r="C476" s="37" t="e">
        <f>VLOOKUP(Final_manabou_kanji_select4[[#This Row],[Sr no.]],Raw_data_N2_Kanji[[Marking_sr]:[Length]],4,0)</f>
        <v>#N/A</v>
      </c>
      <c r="D476" s="37" t="e">
        <f>VLOOKUP(Final_manabou_kanji_select4[[#This Row],[Kanji no.]],Final_manabou_kanji[[Sr. no.]:[Meaning]],3,0)</f>
        <v>#N/A</v>
      </c>
      <c r="E476" s="32" t="e">
        <f>VLOOKUP(Final_manabou_kanji_select4[[#This Row],[Kanji no.]],Final_manabou_kanji[[Sr. no.]:[Meaning]],4,0)</f>
        <v>#N/A</v>
      </c>
      <c r="F476" s="37" t="e">
        <f>VLOOKUP(Final_manabou_kanji_select4[[#This Row],[Kanji no.]],Final_manabou_kanji[[Sr. no.]:[Meaning]],5,0)</f>
        <v>#N/A</v>
      </c>
      <c r="G476" t="e">
        <f>VLOOKUP(Final_manabou_kanji_select4[[#This Row],[Kanji no.]],Final_manabou_kanji[[Sr. no.]:[Meaning]],7,0)</f>
        <v>#N/A</v>
      </c>
      <c r="H476" t="e">
        <f>VLOOKUP(Final_manabou_kanji_select4[[#This Row],[Kanji no.]],Final_manabou_kanji[[Sr. no.]:[Meaning]],8,0)</f>
        <v>#N/A</v>
      </c>
      <c r="I476" s="3"/>
    </row>
    <row r="477" spans="2:9" ht="14.25" customHeight="1" x14ac:dyDescent="0.3">
      <c r="B477" s="6">
        <v>475</v>
      </c>
      <c r="C477" s="37" t="e">
        <f>VLOOKUP(Final_manabou_kanji_select4[[#This Row],[Sr no.]],Raw_data_N2_Kanji[[Marking_sr]:[Length]],4,0)</f>
        <v>#N/A</v>
      </c>
      <c r="D477" s="37" t="e">
        <f>VLOOKUP(Final_manabou_kanji_select4[[#This Row],[Kanji no.]],Final_manabou_kanji[[Sr. no.]:[Meaning]],3,0)</f>
        <v>#N/A</v>
      </c>
      <c r="E477" s="32" t="e">
        <f>VLOOKUP(Final_manabou_kanji_select4[[#This Row],[Kanji no.]],Final_manabou_kanji[[Sr. no.]:[Meaning]],4,0)</f>
        <v>#N/A</v>
      </c>
      <c r="F477" s="37" t="e">
        <f>VLOOKUP(Final_manabou_kanji_select4[[#This Row],[Kanji no.]],Final_manabou_kanji[[Sr. no.]:[Meaning]],5,0)</f>
        <v>#N/A</v>
      </c>
      <c r="G477" t="e">
        <f>VLOOKUP(Final_manabou_kanji_select4[[#This Row],[Kanji no.]],Final_manabou_kanji[[Sr. no.]:[Meaning]],7,0)</f>
        <v>#N/A</v>
      </c>
      <c r="H477" t="e">
        <f>VLOOKUP(Final_manabou_kanji_select4[[#This Row],[Kanji no.]],Final_manabou_kanji[[Sr. no.]:[Meaning]],8,0)</f>
        <v>#N/A</v>
      </c>
      <c r="I477" s="3"/>
    </row>
    <row r="478" spans="2:9" ht="14.25" customHeight="1" x14ac:dyDescent="0.3">
      <c r="B478" s="36">
        <v>476</v>
      </c>
      <c r="C478" s="37" t="e">
        <f>VLOOKUP(Final_manabou_kanji_select4[[#This Row],[Sr no.]],Raw_data_N2_Kanji[[Marking_sr]:[Length]],4,0)</f>
        <v>#N/A</v>
      </c>
      <c r="D478" s="37" t="e">
        <f>VLOOKUP(Final_manabou_kanji_select4[[#This Row],[Kanji no.]],Final_manabou_kanji[[Sr. no.]:[Meaning]],3,0)</f>
        <v>#N/A</v>
      </c>
      <c r="E478" s="32" t="e">
        <f>VLOOKUP(Final_manabou_kanji_select4[[#This Row],[Kanji no.]],Final_manabou_kanji[[Sr. no.]:[Meaning]],4,0)</f>
        <v>#N/A</v>
      </c>
      <c r="F478" s="37" t="e">
        <f>VLOOKUP(Final_manabou_kanji_select4[[#This Row],[Kanji no.]],Final_manabou_kanji[[Sr. no.]:[Meaning]],5,0)</f>
        <v>#N/A</v>
      </c>
      <c r="G478" t="e">
        <f>VLOOKUP(Final_manabou_kanji_select4[[#This Row],[Kanji no.]],Final_manabou_kanji[[Sr. no.]:[Meaning]],7,0)</f>
        <v>#N/A</v>
      </c>
      <c r="H478" t="e">
        <f>VLOOKUP(Final_manabou_kanji_select4[[#This Row],[Kanji no.]],Final_manabou_kanji[[Sr. no.]:[Meaning]],8,0)</f>
        <v>#N/A</v>
      </c>
      <c r="I478" s="3"/>
    </row>
    <row r="479" spans="2:9" ht="14.25" customHeight="1" x14ac:dyDescent="0.3">
      <c r="B479" s="6">
        <v>477</v>
      </c>
      <c r="C479" s="37" t="e">
        <f>VLOOKUP(Final_manabou_kanji_select4[[#This Row],[Sr no.]],Raw_data_N2_Kanji[[Marking_sr]:[Length]],4,0)</f>
        <v>#N/A</v>
      </c>
      <c r="D479" s="37" t="e">
        <f>VLOOKUP(Final_manabou_kanji_select4[[#This Row],[Kanji no.]],Final_manabou_kanji[[Sr. no.]:[Meaning]],3,0)</f>
        <v>#N/A</v>
      </c>
      <c r="E479" s="32" t="e">
        <f>VLOOKUP(Final_manabou_kanji_select4[[#This Row],[Kanji no.]],Final_manabou_kanji[[Sr. no.]:[Meaning]],4,0)</f>
        <v>#N/A</v>
      </c>
      <c r="F479" s="37" t="e">
        <f>VLOOKUP(Final_manabou_kanji_select4[[#This Row],[Kanji no.]],Final_manabou_kanji[[Sr. no.]:[Meaning]],5,0)</f>
        <v>#N/A</v>
      </c>
      <c r="G479" t="e">
        <f>VLOOKUP(Final_manabou_kanji_select4[[#This Row],[Kanji no.]],Final_manabou_kanji[[Sr. no.]:[Meaning]],7,0)</f>
        <v>#N/A</v>
      </c>
      <c r="H479" t="e">
        <f>VLOOKUP(Final_manabou_kanji_select4[[#This Row],[Kanji no.]],Final_manabou_kanji[[Sr. no.]:[Meaning]],8,0)</f>
        <v>#N/A</v>
      </c>
      <c r="I479" s="3"/>
    </row>
    <row r="480" spans="2:9" ht="14.25" customHeight="1" x14ac:dyDescent="0.3">
      <c r="B480" s="36">
        <v>478</v>
      </c>
      <c r="C480" s="37" t="e">
        <f>VLOOKUP(Final_manabou_kanji_select4[[#This Row],[Sr no.]],Raw_data_N2_Kanji[[Marking_sr]:[Length]],4,0)</f>
        <v>#N/A</v>
      </c>
      <c r="D480" s="37" t="e">
        <f>VLOOKUP(Final_manabou_kanji_select4[[#This Row],[Kanji no.]],Final_manabou_kanji[[Sr. no.]:[Meaning]],3,0)</f>
        <v>#N/A</v>
      </c>
      <c r="E480" s="32" t="e">
        <f>VLOOKUP(Final_manabou_kanji_select4[[#This Row],[Kanji no.]],Final_manabou_kanji[[Sr. no.]:[Meaning]],4,0)</f>
        <v>#N/A</v>
      </c>
      <c r="F480" s="37" t="e">
        <f>VLOOKUP(Final_manabou_kanji_select4[[#This Row],[Kanji no.]],Final_manabou_kanji[[Sr. no.]:[Meaning]],5,0)</f>
        <v>#N/A</v>
      </c>
      <c r="G480" t="e">
        <f>VLOOKUP(Final_manabou_kanji_select4[[#This Row],[Kanji no.]],Final_manabou_kanji[[Sr. no.]:[Meaning]],7,0)</f>
        <v>#N/A</v>
      </c>
      <c r="H480" t="e">
        <f>VLOOKUP(Final_manabou_kanji_select4[[#This Row],[Kanji no.]],Final_manabou_kanji[[Sr. no.]:[Meaning]],8,0)</f>
        <v>#N/A</v>
      </c>
      <c r="I480" s="3"/>
    </row>
    <row r="481" spans="2:9" ht="14.25" customHeight="1" x14ac:dyDescent="0.3">
      <c r="B481" s="6">
        <v>479</v>
      </c>
      <c r="C481" s="37" t="e">
        <f>VLOOKUP(Final_manabou_kanji_select4[[#This Row],[Sr no.]],Raw_data_N2_Kanji[[Marking_sr]:[Length]],4,0)</f>
        <v>#N/A</v>
      </c>
      <c r="D481" s="37" t="e">
        <f>VLOOKUP(Final_manabou_kanji_select4[[#This Row],[Kanji no.]],Final_manabou_kanji[[Sr. no.]:[Meaning]],3,0)</f>
        <v>#N/A</v>
      </c>
      <c r="E481" s="32" t="e">
        <f>VLOOKUP(Final_manabou_kanji_select4[[#This Row],[Kanji no.]],Final_manabou_kanji[[Sr. no.]:[Meaning]],4,0)</f>
        <v>#N/A</v>
      </c>
      <c r="F481" s="37" t="e">
        <f>VLOOKUP(Final_manabou_kanji_select4[[#This Row],[Kanji no.]],Final_manabou_kanji[[Sr. no.]:[Meaning]],5,0)</f>
        <v>#N/A</v>
      </c>
      <c r="G481" t="e">
        <f>VLOOKUP(Final_manabou_kanji_select4[[#This Row],[Kanji no.]],Final_manabou_kanji[[Sr. no.]:[Meaning]],7,0)</f>
        <v>#N/A</v>
      </c>
      <c r="H481" t="e">
        <f>VLOOKUP(Final_manabou_kanji_select4[[#This Row],[Kanji no.]],Final_manabou_kanji[[Sr. no.]:[Meaning]],8,0)</f>
        <v>#N/A</v>
      </c>
      <c r="I481" s="3"/>
    </row>
    <row r="482" spans="2:9" ht="14.25" customHeight="1" x14ac:dyDescent="0.3">
      <c r="B482" s="36">
        <v>480</v>
      </c>
      <c r="C482" s="37" t="e">
        <f>VLOOKUP(Final_manabou_kanji_select4[[#This Row],[Sr no.]],Raw_data_N2_Kanji[[Marking_sr]:[Length]],4,0)</f>
        <v>#N/A</v>
      </c>
      <c r="D482" s="37" t="e">
        <f>VLOOKUP(Final_manabou_kanji_select4[[#This Row],[Kanji no.]],Final_manabou_kanji[[Sr. no.]:[Meaning]],3,0)</f>
        <v>#N/A</v>
      </c>
      <c r="E482" s="32" t="e">
        <f>VLOOKUP(Final_manabou_kanji_select4[[#This Row],[Kanji no.]],Final_manabou_kanji[[Sr. no.]:[Meaning]],4,0)</f>
        <v>#N/A</v>
      </c>
      <c r="F482" s="37" t="e">
        <f>VLOOKUP(Final_manabou_kanji_select4[[#This Row],[Kanji no.]],Final_manabou_kanji[[Sr. no.]:[Meaning]],5,0)</f>
        <v>#N/A</v>
      </c>
      <c r="G482" t="e">
        <f>VLOOKUP(Final_manabou_kanji_select4[[#This Row],[Kanji no.]],Final_manabou_kanji[[Sr. no.]:[Meaning]],7,0)</f>
        <v>#N/A</v>
      </c>
      <c r="H482" t="e">
        <f>VLOOKUP(Final_manabou_kanji_select4[[#This Row],[Kanji no.]],Final_manabou_kanji[[Sr. no.]:[Meaning]],8,0)</f>
        <v>#N/A</v>
      </c>
      <c r="I482" s="3"/>
    </row>
    <row r="483" spans="2:9" ht="14.25" customHeight="1" x14ac:dyDescent="0.3">
      <c r="B483" s="6">
        <v>481</v>
      </c>
      <c r="C483" s="37" t="e">
        <f>VLOOKUP(Final_manabou_kanji_select4[[#This Row],[Sr no.]],Raw_data_N2_Kanji[[Marking_sr]:[Length]],4,0)</f>
        <v>#N/A</v>
      </c>
      <c r="D483" s="37" t="e">
        <f>VLOOKUP(Final_manabou_kanji_select4[[#This Row],[Kanji no.]],Final_manabou_kanji[[Sr. no.]:[Meaning]],3,0)</f>
        <v>#N/A</v>
      </c>
      <c r="E483" s="32" t="e">
        <f>VLOOKUP(Final_manabou_kanji_select4[[#This Row],[Kanji no.]],Final_manabou_kanji[[Sr. no.]:[Meaning]],4,0)</f>
        <v>#N/A</v>
      </c>
      <c r="F483" s="37" t="e">
        <f>VLOOKUP(Final_manabou_kanji_select4[[#This Row],[Kanji no.]],Final_manabou_kanji[[Sr. no.]:[Meaning]],5,0)</f>
        <v>#N/A</v>
      </c>
      <c r="G483" t="e">
        <f>VLOOKUP(Final_manabou_kanji_select4[[#This Row],[Kanji no.]],Final_manabou_kanji[[Sr. no.]:[Meaning]],7,0)</f>
        <v>#N/A</v>
      </c>
      <c r="H483" t="e">
        <f>VLOOKUP(Final_manabou_kanji_select4[[#This Row],[Kanji no.]],Final_manabou_kanji[[Sr. no.]:[Meaning]],8,0)</f>
        <v>#N/A</v>
      </c>
      <c r="I483" s="3"/>
    </row>
    <row r="484" spans="2:9" ht="14.25" customHeight="1" x14ac:dyDescent="0.3">
      <c r="B484" s="36">
        <v>482</v>
      </c>
      <c r="C484" s="37" t="e">
        <f>VLOOKUP(Final_manabou_kanji_select4[[#This Row],[Sr no.]],Raw_data_N2_Kanji[[Marking_sr]:[Length]],4,0)</f>
        <v>#N/A</v>
      </c>
      <c r="D484" s="37" t="e">
        <f>VLOOKUP(Final_manabou_kanji_select4[[#This Row],[Kanji no.]],Final_manabou_kanji[[Sr. no.]:[Meaning]],3,0)</f>
        <v>#N/A</v>
      </c>
      <c r="E484" s="32" t="e">
        <f>VLOOKUP(Final_manabou_kanji_select4[[#This Row],[Kanji no.]],Final_manabou_kanji[[Sr. no.]:[Meaning]],4,0)</f>
        <v>#N/A</v>
      </c>
      <c r="F484" s="37" t="e">
        <f>VLOOKUP(Final_manabou_kanji_select4[[#This Row],[Kanji no.]],Final_manabou_kanji[[Sr. no.]:[Meaning]],5,0)</f>
        <v>#N/A</v>
      </c>
      <c r="G484" t="e">
        <f>VLOOKUP(Final_manabou_kanji_select4[[#This Row],[Kanji no.]],Final_manabou_kanji[[Sr. no.]:[Meaning]],7,0)</f>
        <v>#N/A</v>
      </c>
      <c r="H484" t="e">
        <f>VLOOKUP(Final_manabou_kanji_select4[[#This Row],[Kanji no.]],Final_manabou_kanji[[Sr. no.]:[Meaning]],8,0)</f>
        <v>#N/A</v>
      </c>
      <c r="I484" s="3"/>
    </row>
    <row r="485" spans="2:9" ht="14.25" customHeight="1" x14ac:dyDescent="0.3">
      <c r="B485" s="6">
        <v>483</v>
      </c>
      <c r="C485" s="37" t="e">
        <f>VLOOKUP(Final_manabou_kanji_select4[[#This Row],[Sr no.]],Raw_data_N2_Kanji[[Marking_sr]:[Length]],4,0)</f>
        <v>#N/A</v>
      </c>
      <c r="D485" s="37" t="e">
        <f>VLOOKUP(Final_manabou_kanji_select4[[#This Row],[Kanji no.]],Final_manabou_kanji[[Sr. no.]:[Meaning]],3,0)</f>
        <v>#N/A</v>
      </c>
      <c r="E485" s="32" t="e">
        <f>VLOOKUP(Final_manabou_kanji_select4[[#This Row],[Kanji no.]],Final_manabou_kanji[[Sr. no.]:[Meaning]],4,0)</f>
        <v>#N/A</v>
      </c>
      <c r="F485" s="37" t="e">
        <f>VLOOKUP(Final_manabou_kanji_select4[[#This Row],[Kanji no.]],Final_manabou_kanji[[Sr. no.]:[Meaning]],5,0)</f>
        <v>#N/A</v>
      </c>
      <c r="G485" t="e">
        <f>VLOOKUP(Final_manabou_kanji_select4[[#This Row],[Kanji no.]],Final_manabou_kanji[[Sr. no.]:[Meaning]],7,0)</f>
        <v>#N/A</v>
      </c>
      <c r="H485" t="e">
        <f>VLOOKUP(Final_manabou_kanji_select4[[#This Row],[Kanji no.]],Final_manabou_kanji[[Sr. no.]:[Meaning]],8,0)</f>
        <v>#N/A</v>
      </c>
      <c r="I485" s="3"/>
    </row>
    <row r="486" spans="2:9" ht="14.25" customHeight="1" x14ac:dyDescent="0.3">
      <c r="B486" s="36">
        <v>484</v>
      </c>
      <c r="C486" s="37" t="e">
        <f>VLOOKUP(Final_manabou_kanji_select4[[#This Row],[Sr no.]],Raw_data_N2_Kanji[[Marking_sr]:[Length]],4,0)</f>
        <v>#N/A</v>
      </c>
      <c r="D486" s="37" t="e">
        <f>VLOOKUP(Final_manabou_kanji_select4[[#This Row],[Kanji no.]],Final_manabou_kanji[[Sr. no.]:[Meaning]],3,0)</f>
        <v>#N/A</v>
      </c>
      <c r="E486" s="32" t="e">
        <f>VLOOKUP(Final_manabou_kanji_select4[[#This Row],[Kanji no.]],Final_manabou_kanji[[Sr. no.]:[Meaning]],4,0)</f>
        <v>#N/A</v>
      </c>
      <c r="F486" s="37" t="e">
        <f>VLOOKUP(Final_manabou_kanji_select4[[#This Row],[Kanji no.]],Final_manabou_kanji[[Sr. no.]:[Meaning]],5,0)</f>
        <v>#N/A</v>
      </c>
      <c r="G486" t="e">
        <f>VLOOKUP(Final_manabou_kanji_select4[[#This Row],[Kanji no.]],Final_manabou_kanji[[Sr. no.]:[Meaning]],7,0)</f>
        <v>#N/A</v>
      </c>
      <c r="H486" t="e">
        <f>VLOOKUP(Final_manabou_kanji_select4[[#This Row],[Kanji no.]],Final_manabou_kanji[[Sr. no.]:[Meaning]],8,0)</f>
        <v>#N/A</v>
      </c>
      <c r="I486" s="3"/>
    </row>
    <row r="487" spans="2:9" ht="14.25" customHeight="1" x14ac:dyDescent="0.3">
      <c r="B487" s="6">
        <v>485</v>
      </c>
      <c r="C487" s="37" t="e">
        <f>VLOOKUP(Final_manabou_kanji_select4[[#This Row],[Sr no.]],Raw_data_N2_Kanji[[Marking_sr]:[Length]],4,0)</f>
        <v>#N/A</v>
      </c>
      <c r="D487" s="37" t="e">
        <f>VLOOKUP(Final_manabou_kanji_select4[[#This Row],[Kanji no.]],Final_manabou_kanji[[Sr. no.]:[Meaning]],3,0)</f>
        <v>#N/A</v>
      </c>
      <c r="E487" s="32" t="e">
        <f>VLOOKUP(Final_manabou_kanji_select4[[#This Row],[Kanji no.]],Final_manabou_kanji[[Sr. no.]:[Meaning]],4,0)</f>
        <v>#N/A</v>
      </c>
      <c r="F487" s="37" t="e">
        <f>VLOOKUP(Final_manabou_kanji_select4[[#This Row],[Kanji no.]],Final_manabou_kanji[[Sr. no.]:[Meaning]],5,0)</f>
        <v>#N/A</v>
      </c>
      <c r="G487" t="e">
        <f>VLOOKUP(Final_manabou_kanji_select4[[#This Row],[Kanji no.]],Final_manabou_kanji[[Sr. no.]:[Meaning]],7,0)</f>
        <v>#N/A</v>
      </c>
      <c r="H487" t="e">
        <f>VLOOKUP(Final_manabou_kanji_select4[[#This Row],[Kanji no.]],Final_manabou_kanji[[Sr. no.]:[Meaning]],8,0)</f>
        <v>#N/A</v>
      </c>
      <c r="I487" s="3"/>
    </row>
    <row r="488" spans="2:9" ht="14.25" customHeight="1" x14ac:dyDescent="0.3">
      <c r="B488" s="36">
        <v>486</v>
      </c>
      <c r="C488" s="37" t="e">
        <f>VLOOKUP(Final_manabou_kanji_select4[[#This Row],[Sr no.]],Raw_data_N2_Kanji[[Marking_sr]:[Length]],4,0)</f>
        <v>#N/A</v>
      </c>
      <c r="D488" s="37" t="e">
        <f>VLOOKUP(Final_manabou_kanji_select4[[#This Row],[Kanji no.]],Final_manabou_kanji[[Sr. no.]:[Meaning]],3,0)</f>
        <v>#N/A</v>
      </c>
      <c r="E488" s="32" t="e">
        <f>VLOOKUP(Final_manabou_kanji_select4[[#This Row],[Kanji no.]],Final_manabou_kanji[[Sr. no.]:[Meaning]],4,0)</f>
        <v>#N/A</v>
      </c>
      <c r="F488" s="37" t="e">
        <f>VLOOKUP(Final_manabou_kanji_select4[[#This Row],[Kanji no.]],Final_manabou_kanji[[Sr. no.]:[Meaning]],5,0)</f>
        <v>#N/A</v>
      </c>
      <c r="G488" t="e">
        <f>VLOOKUP(Final_manabou_kanji_select4[[#This Row],[Kanji no.]],Final_manabou_kanji[[Sr. no.]:[Meaning]],7,0)</f>
        <v>#N/A</v>
      </c>
      <c r="H488" t="e">
        <f>VLOOKUP(Final_manabou_kanji_select4[[#This Row],[Kanji no.]],Final_manabou_kanji[[Sr. no.]:[Meaning]],8,0)</f>
        <v>#N/A</v>
      </c>
      <c r="I488" s="3"/>
    </row>
    <row r="489" spans="2:9" ht="14.25" customHeight="1" x14ac:dyDescent="0.3">
      <c r="B489" s="6">
        <v>487</v>
      </c>
      <c r="C489" s="37" t="e">
        <f>VLOOKUP(Final_manabou_kanji_select4[[#This Row],[Sr no.]],Raw_data_N2_Kanji[[Marking_sr]:[Length]],4,0)</f>
        <v>#N/A</v>
      </c>
      <c r="D489" s="37" t="e">
        <f>VLOOKUP(Final_manabou_kanji_select4[[#This Row],[Kanji no.]],Final_manabou_kanji[[Sr. no.]:[Meaning]],3,0)</f>
        <v>#N/A</v>
      </c>
      <c r="E489" s="32" t="e">
        <f>VLOOKUP(Final_manabou_kanji_select4[[#This Row],[Kanji no.]],Final_manabou_kanji[[Sr. no.]:[Meaning]],4,0)</f>
        <v>#N/A</v>
      </c>
      <c r="F489" s="37" t="e">
        <f>VLOOKUP(Final_manabou_kanji_select4[[#This Row],[Kanji no.]],Final_manabou_kanji[[Sr. no.]:[Meaning]],5,0)</f>
        <v>#N/A</v>
      </c>
      <c r="G489" t="e">
        <f>VLOOKUP(Final_manabou_kanji_select4[[#This Row],[Kanji no.]],Final_manabou_kanji[[Sr. no.]:[Meaning]],7,0)</f>
        <v>#N/A</v>
      </c>
      <c r="H489" t="e">
        <f>VLOOKUP(Final_manabou_kanji_select4[[#This Row],[Kanji no.]],Final_manabou_kanji[[Sr. no.]:[Meaning]],8,0)</f>
        <v>#N/A</v>
      </c>
      <c r="I489" s="3"/>
    </row>
    <row r="490" spans="2:9" ht="14.25" customHeight="1" x14ac:dyDescent="0.3">
      <c r="B490" s="36">
        <v>488</v>
      </c>
      <c r="C490" s="37" t="e">
        <f>VLOOKUP(Final_manabou_kanji_select4[[#This Row],[Sr no.]],Raw_data_N2_Kanji[[Marking_sr]:[Length]],4,0)</f>
        <v>#N/A</v>
      </c>
      <c r="D490" s="37" t="e">
        <f>VLOOKUP(Final_manabou_kanji_select4[[#This Row],[Kanji no.]],Final_manabou_kanji[[Sr. no.]:[Meaning]],3,0)</f>
        <v>#N/A</v>
      </c>
      <c r="E490" s="32" t="e">
        <f>VLOOKUP(Final_manabou_kanji_select4[[#This Row],[Kanji no.]],Final_manabou_kanji[[Sr. no.]:[Meaning]],4,0)</f>
        <v>#N/A</v>
      </c>
      <c r="F490" s="37" t="e">
        <f>VLOOKUP(Final_manabou_kanji_select4[[#This Row],[Kanji no.]],Final_manabou_kanji[[Sr. no.]:[Meaning]],5,0)</f>
        <v>#N/A</v>
      </c>
      <c r="G490" t="e">
        <f>VLOOKUP(Final_manabou_kanji_select4[[#This Row],[Kanji no.]],Final_manabou_kanji[[Sr. no.]:[Meaning]],7,0)</f>
        <v>#N/A</v>
      </c>
      <c r="H490" t="e">
        <f>VLOOKUP(Final_manabou_kanji_select4[[#This Row],[Kanji no.]],Final_manabou_kanji[[Sr. no.]:[Meaning]],8,0)</f>
        <v>#N/A</v>
      </c>
      <c r="I490" s="3"/>
    </row>
    <row r="491" spans="2:9" ht="14.25" customHeight="1" x14ac:dyDescent="0.3">
      <c r="B491" s="6">
        <v>489</v>
      </c>
      <c r="C491" s="37" t="e">
        <f>VLOOKUP(Final_manabou_kanji_select4[[#This Row],[Sr no.]],Raw_data_N2_Kanji[[Marking_sr]:[Length]],4,0)</f>
        <v>#N/A</v>
      </c>
      <c r="D491" s="37" t="e">
        <f>VLOOKUP(Final_manabou_kanji_select4[[#This Row],[Kanji no.]],Final_manabou_kanji[[Sr. no.]:[Meaning]],3,0)</f>
        <v>#N/A</v>
      </c>
      <c r="E491" s="32" t="e">
        <f>VLOOKUP(Final_manabou_kanji_select4[[#This Row],[Kanji no.]],Final_manabou_kanji[[Sr. no.]:[Meaning]],4,0)</f>
        <v>#N/A</v>
      </c>
      <c r="F491" s="37" t="e">
        <f>VLOOKUP(Final_manabou_kanji_select4[[#This Row],[Kanji no.]],Final_manabou_kanji[[Sr. no.]:[Meaning]],5,0)</f>
        <v>#N/A</v>
      </c>
      <c r="G491" t="e">
        <f>VLOOKUP(Final_manabou_kanji_select4[[#This Row],[Kanji no.]],Final_manabou_kanji[[Sr. no.]:[Meaning]],7,0)</f>
        <v>#N/A</v>
      </c>
      <c r="H491" t="e">
        <f>VLOOKUP(Final_manabou_kanji_select4[[#This Row],[Kanji no.]],Final_manabou_kanji[[Sr. no.]:[Meaning]],8,0)</f>
        <v>#N/A</v>
      </c>
      <c r="I491" s="3"/>
    </row>
    <row r="492" spans="2:9" ht="14.25" customHeight="1" x14ac:dyDescent="0.3">
      <c r="B492" s="36">
        <v>490</v>
      </c>
      <c r="C492" s="37" t="e">
        <f>VLOOKUP(Final_manabou_kanji_select4[[#This Row],[Sr no.]],Raw_data_N2_Kanji[[Marking_sr]:[Length]],4,0)</f>
        <v>#N/A</v>
      </c>
      <c r="D492" s="37" t="e">
        <f>VLOOKUP(Final_manabou_kanji_select4[[#This Row],[Kanji no.]],Final_manabou_kanji[[Sr. no.]:[Meaning]],3,0)</f>
        <v>#N/A</v>
      </c>
      <c r="E492" s="32" t="e">
        <f>VLOOKUP(Final_manabou_kanji_select4[[#This Row],[Kanji no.]],Final_manabou_kanji[[Sr. no.]:[Meaning]],4,0)</f>
        <v>#N/A</v>
      </c>
      <c r="F492" s="37" t="e">
        <f>VLOOKUP(Final_manabou_kanji_select4[[#This Row],[Kanji no.]],Final_manabou_kanji[[Sr. no.]:[Meaning]],5,0)</f>
        <v>#N/A</v>
      </c>
      <c r="G492" t="e">
        <f>VLOOKUP(Final_manabou_kanji_select4[[#This Row],[Kanji no.]],Final_manabou_kanji[[Sr. no.]:[Meaning]],7,0)</f>
        <v>#N/A</v>
      </c>
      <c r="H492" t="e">
        <f>VLOOKUP(Final_manabou_kanji_select4[[#This Row],[Kanji no.]],Final_manabou_kanji[[Sr. no.]:[Meaning]],8,0)</f>
        <v>#N/A</v>
      </c>
      <c r="I492" s="3"/>
    </row>
    <row r="493" spans="2:9" ht="14.25" customHeight="1" x14ac:dyDescent="0.3">
      <c r="B493" s="6">
        <v>491</v>
      </c>
      <c r="C493" s="37" t="e">
        <f>VLOOKUP(Final_manabou_kanji_select4[[#This Row],[Sr no.]],Raw_data_N2_Kanji[[Marking_sr]:[Length]],4,0)</f>
        <v>#N/A</v>
      </c>
      <c r="D493" s="37" t="e">
        <f>VLOOKUP(Final_manabou_kanji_select4[[#This Row],[Kanji no.]],Final_manabou_kanji[[Sr. no.]:[Meaning]],3,0)</f>
        <v>#N/A</v>
      </c>
      <c r="E493" s="32" t="e">
        <f>VLOOKUP(Final_manabou_kanji_select4[[#This Row],[Kanji no.]],Final_manabou_kanji[[Sr. no.]:[Meaning]],4,0)</f>
        <v>#N/A</v>
      </c>
      <c r="F493" s="37" t="e">
        <f>VLOOKUP(Final_manabou_kanji_select4[[#This Row],[Kanji no.]],Final_manabou_kanji[[Sr. no.]:[Meaning]],5,0)</f>
        <v>#N/A</v>
      </c>
      <c r="G493" t="e">
        <f>VLOOKUP(Final_manabou_kanji_select4[[#This Row],[Kanji no.]],Final_manabou_kanji[[Sr. no.]:[Meaning]],7,0)</f>
        <v>#N/A</v>
      </c>
      <c r="H493" t="e">
        <f>VLOOKUP(Final_manabou_kanji_select4[[#This Row],[Kanji no.]],Final_manabou_kanji[[Sr. no.]:[Meaning]],8,0)</f>
        <v>#N/A</v>
      </c>
      <c r="I493" s="3"/>
    </row>
    <row r="494" spans="2:9" ht="14.25" customHeight="1" x14ac:dyDescent="0.3">
      <c r="B494" s="36">
        <v>492</v>
      </c>
      <c r="C494" s="37" t="e">
        <f>VLOOKUP(Final_manabou_kanji_select4[[#This Row],[Sr no.]],Raw_data_N2_Kanji[[Marking_sr]:[Length]],4,0)</f>
        <v>#N/A</v>
      </c>
      <c r="D494" s="37" t="e">
        <f>VLOOKUP(Final_manabou_kanji_select4[[#This Row],[Kanji no.]],Final_manabou_kanji[[Sr. no.]:[Meaning]],3,0)</f>
        <v>#N/A</v>
      </c>
      <c r="E494" s="32" t="e">
        <f>VLOOKUP(Final_manabou_kanji_select4[[#This Row],[Kanji no.]],Final_manabou_kanji[[Sr. no.]:[Meaning]],4,0)</f>
        <v>#N/A</v>
      </c>
      <c r="F494" s="37" t="e">
        <f>VLOOKUP(Final_manabou_kanji_select4[[#This Row],[Kanji no.]],Final_manabou_kanji[[Sr. no.]:[Meaning]],5,0)</f>
        <v>#N/A</v>
      </c>
      <c r="G494" t="e">
        <f>VLOOKUP(Final_manabou_kanji_select4[[#This Row],[Kanji no.]],Final_manabou_kanji[[Sr. no.]:[Meaning]],7,0)</f>
        <v>#N/A</v>
      </c>
      <c r="H494" t="e">
        <f>VLOOKUP(Final_manabou_kanji_select4[[#This Row],[Kanji no.]],Final_manabou_kanji[[Sr. no.]:[Meaning]],8,0)</f>
        <v>#N/A</v>
      </c>
      <c r="I494" s="3"/>
    </row>
    <row r="495" spans="2:9" ht="14.25" customHeight="1" x14ac:dyDescent="0.3">
      <c r="B495" s="6">
        <v>493</v>
      </c>
      <c r="C495" s="37" t="e">
        <f>VLOOKUP(Final_manabou_kanji_select4[[#This Row],[Sr no.]],Raw_data_N2_Kanji[[Marking_sr]:[Length]],4,0)</f>
        <v>#N/A</v>
      </c>
      <c r="D495" s="37" t="e">
        <f>VLOOKUP(Final_manabou_kanji_select4[[#This Row],[Kanji no.]],Final_manabou_kanji[[Sr. no.]:[Meaning]],3,0)</f>
        <v>#N/A</v>
      </c>
      <c r="E495" s="32" t="e">
        <f>VLOOKUP(Final_manabou_kanji_select4[[#This Row],[Kanji no.]],Final_manabou_kanji[[Sr. no.]:[Meaning]],4,0)</f>
        <v>#N/A</v>
      </c>
      <c r="F495" s="37" t="e">
        <f>VLOOKUP(Final_manabou_kanji_select4[[#This Row],[Kanji no.]],Final_manabou_kanji[[Sr. no.]:[Meaning]],5,0)</f>
        <v>#N/A</v>
      </c>
      <c r="G495" t="e">
        <f>VLOOKUP(Final_manabou_kanji_select4[[#This Row],[Kanji no.]],Final_manabou_kanji[[Sr. no.]:[Meaning]],7,0)</f>
        <v>#N/A</v>
      </c>
      <c r="H495" t="e">
        <f>VLOOKUP(Final_manabou_kanji_select4[[#This Row],[Kanji no.]],Final_manabou_kanji[[Sr. no.]:[Meaning]],8,0)</f>
        <v>#N/A</v>
      </c>
      <c r="I495" s="3"/>
    </row>
    <row r="496" spans="2:9" ht="14.25" customHeight="1" x14ac:dyDescent="0.3">
      <c r="B496" s="36">
        <v>494</v>
      </c>
      <c r="C496" s="37" t="e">
        <f>VLOOKUP(Final_manabou_kanji_select4[[#This Row],[Sr no.]],Raw_data_N2_Kanji[[Marking_sr]:[Length]],4,0)</f>
        <v>#N/A</v>
      </c>
      <c r="D496" s="37" t="e">
        <f>VLOOKUP(Final_manabou_kanji_select4[[#This Row],[Kanji no.]],Final_manabou_kanji[[Sr. no.]:[Meaning]],3,0)</f>
        <v>#N/A</v>
      </c>
      <c r="E496" s="32" t="e">
        <f>VLOOKUP(Final_manabou_kanji_select4[[#This Row],[Kanji no.]],Final_manabou_kanji[[Sr. no.]:[Meaning]],4,0)</f>
        <v>#N/A</v>
      </c>
      <c r="F496" s="37" t="e">
        <f>VLOOKUP(Final_manabou_kanji_select4[[#This Row],[Kanji no.]],Final_manabou_kanji[[Sr. no.]:[Meaning]],5,0)</f>
        <v>#N/A</v>
      </c>
      <c r="G496" t="e">
        <f>VLOOKUP(Final_manabou_kanji_select4[[#This Row],[Kanji no.]],Final_manabou_kanji[[Sr. no.]:[Meaning]],7,0)</f>
        <v>#N/A</v>
      </c>
      <c r="H496" t="e">
        <f>VLOOKUP(Final_manabou_kanji_select4[[#This Row],[Kanji no.]],Final_manabou_kanji[[Sr. no.]:[Meaning]],8,0)</f>
        <v>#N/A</v>
      </c>
      <c r="I496" s="3"/>
    </row>
    <row r="497" spans="2:9" ht="14.25" customHeight="1" x14ac:dyDescent="0.3">
      <c r="B497" s="6">
        <v>495</v>
      </c>
      <c r="C497" s="37" t="e">
        <f>VLOOKUP(Final_manabou_kanji_select4[[#This Row],[Sr no.]],Raw_data_N2_Kanji[[Marking_sr]:[Length]],4,0)</f>
        <v>#N/A</v>
      </c>
      <c r="D497" s="37" t="e">
        <f>VLOOKUP(Final_manabou_kanji_select4[[#This Row],[Kanji no.]],Final_manabou_kanji[[Sr. no.]:[Meaning]],3,0)</f>
        <v>#N/A</v>
      </c>
      <c r="E497" s="32" t="e">
        <f>VLOOKUP(Final_manabou_kanji_select4[[#This Row],[Kanji no.]],Final_manabou_kanji[[Sr. no.]:[Meaning]],4,0)</f>
        <v>#N/A</v>
      </c>
      <c r="F497" s="37" t="e">
        <f>VLOOKUP(Final_manabou_kanji_select4[[#This Row],[Kanji no.]],Final_manabou_kanji[[Sr. no.]:[Meaning]],5,0)</f>
        <v>#N/A</v>
      </c>
      <c r="G497" t="e">
        <f>VLOOKUP(Final_manabou_kanji_select4[[#This Row],[Kanji no.]],Final_manabou_kanji[[Sr. no.]:[Meaning]],7,0)</f>
        <v>#N/A</v>
      </c>
      <c r="H497" t="e">
        <f>VLOOKUP(Final_manabou_kanji_select4[[#This Row],[Kanji no.]],Final_manabou_kanji[[Sr. no.]:[Meaning]],8,0)</f>
        <v>#N/A</v>
      </c>
      <c r="I497" s="3"/>
    </row>
    <row r="498" spans="2:9" ht="14.25" customHeight="1" x14ac:dyDescent="0.3">
      <c r="B498" s="36">
        <v>496</v>
      </c>
      <c r="C498" s="37" t="e">
        <f>VLOOKUP(Final_manabou_kanji_select4[[#This Row],[Sr no.]],Raw_data_N2_Kanji[[Marking_sr]:[Length]],4,0)</f>
        <v>#N/A</v>
      </c>
      <c r="D498" s="37" t="e">
        <f>VLOOKUP(Final_manabou_kanji_select4[[#This Row],[Kanji no.]],Final_manabou_kanji[[Sr. no.]:[Meaning]],3,0)</f>
        <v>#N/A</v>
      </c>
      <c r="E498" s="32" t="e">
        <f>VLOOKUP(Final_manabou_kanji_select4[[#This Row],[Kanji no.]],Final_manabou_kanji[[Sr. no.]:[Meaning]],4,0)</f>
        <v>#N/A</v>
      </c>
      <c r="F498" s="37" t="e">
        <f>VLOOKUP(Final_manabou_kanji_select4[[#This Row],[Kanji no.]],Final_manabou_kanji[[Sr. no.]:[Meaning]],5,0)</f>
        <v>#N/A</v>
      </c>
      <c r="G498" t="e">
        <f>VLOOKUP(Final_manabou_kanji_select4[[#This Row],[Kanji no.]],Final_manabou_kanji[[Sr. no.]:[Meaning]],7,0)</f>
        <v>#N/A</v>
      </c>
      <c r="H498" t="e">
        <f>VLOOKUP(Final_manabou_kanji_select4[[#This Row],[Kanji no.]],Final_manabou_kanji[[Sr. no.]:[Meaning]],8,0)</f>
        <v>#N/A</v>
      </c>
      <c r="I498" s="3"/>
    </row>
    <row r="499" spans="2:9" ht="14.25" customHeight="1" x14ac:dyDescent="0.3">
      <c r="B499" s="6">
        <v>497</v>
      </c>
      <c r="C499" s="37" t="e">
        <f>VLOOKUP(Final_manabou_kanji_select4[[#This Row],[Sr no.]],Raw_data_N2_Kanji[[Marking_sr]:[Length]],4,0)</f>
        <v>#N/A</v>
      </c>
      <c r="D499" s="37" t="e">
        <f>VLOOKUP(Final_manabou_kanji_select4[[#This Row],[Kanji no.]],Final_manabou_kanji[[Sr. no.]:[Meaning]],3,0)</f>
        <v>#N/A</v>
      </c>
      <c r="E499" s="32" t="e">
        <f>VLOOKUP(Final_manabou_kanji_select4[[#This Row],[Kanji no.]],Final_manabou_kanji[[Sr. no.]:[Meaning]],4,0)</f>
        <v>#N/A</v>
      </c>
      <c r="F499" s="37" t="e">
        <f>VLOOKUP(Final_manabou_kanji_select4[[#This Row],[Kanji no.]],Final_manabou_kanji[[Sr. no.]:[Meaning]],5,0)</f>
        <v>#N/A</v>
      </c>
      <c r="G499" t="e">
        <f>VLOOKUP(Final_manabou_kanji_select4[[#This Row],[Kanji no.]],Final_manabou_kanji[[Sr. no.]:[Meaning]],7,0)</f>
        <v>#N/A</v>
      </c>
      <c r="H499" t="e">
        <f>VLOOKUP(Final_manabou_kanji_select4[[#This Row],[Kanji no.]],Final_manabou_kanji[[Sr. no.]:[Meaning]],8,0)</f>
        <v>#N/A</v>
      </c>
      <c r="I499" s="3"/>
    </row>
    <row r="500" spans="2:9" ht="14.25" customHeight="1" x14ac:dyDescent="0.3">
      <c r="B500" s="36">
        <v>498</v>
      </c>
      <c r="C500" s="37" t="e">
        <f>VLOOKUP(Final_manabou_kanji_select4[[#This Row],[Sr no.]],Raw_data_N2_Kanji[[Marking_sr]:[Length]],4,0)</f>
        <v>#N/A</v>
      </c>
      <c r="D500" s="37" t="e">
        <f>VLOOKUP(Final_manabou_kanji_select4[[#This Row],[Kanji no.]],Final_manabou_kanji[[Sr. no.]:[Meaning]],3,0)</f>
        <v>#N/A</v>
      </c>
      <c r="E500" s="32" t="e">
        <f>VLOOKUP(Final_manabou_kanji_select4[[#This Row],[Kanji no.]],Final_manabou_kanji[[Sr. no.]:[Meaning]],4,0)</f>
        <v>#N/A</v>
      </c>
      <c r="F500" s="37" t="e">
        <f>VLOOKUP(Final_manabou_kanji_select4[[#This Row],[Kanji no.]],Final_manabou_kanji[[Sr. no.]:[Meaning]],5,0)</f>
        <v>#N/A</v>
      </c>
      <c r="G500" t="e">
        <f>VLOOKUP(Final_manabou_kanji_select4[[#This Row],[Kanji no.]],Final_manabou_kanji[[Sr. no.]:[Meaning]],7,0)</f>
        <v>#N/A</v>
      </c>
      <c r="H500" t="e">
        <f>VLOOKUP(Final_manabou_kanji_select4[[#This Row],[Kanji no.]],Final_manabou_kanji[[Sr. no.]:[Meaning]],8,0)</f>
        <v>#N/A</v>
      </c>
      <c r="I500" s="3"/>
    </row>
    <row r="501" spans="2:9" ht="14.25" customHeight="1" x14ac:dyDescent="0.3">
      <c r="B501" s="6">
        <v>499</v>
      </c>
      <c r="C501" s="37" t="e">
        <f>VLOOKUP(Final_manabou_kanji_select4[[#This Row],[Sr no.]],Raw_data_N2_Kanji[[Marking_sr]:[Length]],4,0)</f>
        <v>#N/A</v>
      </c>
      <c r="D501" s="37" t="e">
        <f>VLOOKUP(Final_manabou_kanji_select4[[#This Row],[Kanji no.]],Final_manabou_kanji[[Sr. no.]:[Meaning]],3,0)</f>
        <v>#N/A</v>
      </c>
      <c r="E501" s="32" t="e">
        <f>VLOOKUP(Final_manabou_kanji_select4[[#This Row],[Kanji no.]],Final_manabou_kanji[[Sr. no.]:[Meaning]],4,0)</f>
        <v>#N/A</v>
      </c>
      <c r="F501" s="37" t="e">
        <f>VLOOKUP(Final_manabou_kanji_select4[[#This Row],[Kanji no.]],Final_manabou_kanji[[Sr. no.]:[Meaning]],5,0)</f>
        <v>#N/A</v>
      </c>
      <c r="G501" t="e">
        <f>VLOOKUP(Final_manabou_kanji_select4[[#This Row],[Kanji no.]],Final_manabou_kanji[[Sr. no.]:[Meaning]],7,0)</f>
        <v>#N/A</v>
      </c>
      <c r="H501" t="e">
        <f>VLOOKUP(Final_manabou_kanji_select4[[#This Row],[Kanji no.]],Final_manabou_kanji[[Sr. no.]:[Meaning]],8,0)</f>
        <v>#N/A</v>
      </c>
      <c r="I501" s="3"/>
    </row>
    <row r="502" spans="2:9" ht="14.25" customHeight="1" x14ac:dyDescent="0.3">
      <c r="B502" s="36">
        <v>500</v>
      </c>
      <c r="C502" s="37" t="e">
        <f>VLOOKUP(Final_manabou_kanji_select4[[#This Row],[Sr no.]],Raw_data_N2_Kanji[[Marking_sr]:[Length]],4,0)</f>
        <v>#N/A</v>
      </c>
      <c r="D502" s="37" t="e">
        <f>VLOOKUP(Final_manabou_kanji_select4[[#This Row],[Kanji no.]],Final_manabou_kanji[[Sr. no.]:[Meaning]],3,0)</f>
        <v>#N/A</v>
      </c>
      <c r="E502" s="32" t="e">
        <f>VLOOKUP(Final_manabou_kanji_select4[[#This Row],[Kanji no.]],Final_manabou_kanji[[Sr. no.]:[Meaning]],4,0)</f>
        <v>#N/A</v>
      </c>
      <c r="F502" s="37" t="e">
        <f>VLOOKUP(Final_manabou_kanji_select4[[#This Row],[Kanji no.]],Final_manabou_kanji[[Sr. no.]:[Meaning]],5,0)</f>
        <v>#N/A</v>
      </c>
      <c r="G502" t="e">
        <f>VLOOKUP(Final_manabou_kanji_select4[[#This Row],[Kanji no.]],Final_manabou_kanji[[Sr. no.]:[Meaning]],7,0)</f>
        <v>#N/A</v>
      </c>
      <c r="H502" t="e">
        <f>VLOOKUP(Final_manabou_kanji_select4[[#This Row],[Kanji no.]],Final_manabou_kanji[[Sr. no.]:[Meaning]],8,0)</f>
        <v>#N/A</v>
      </c>
      <c r="I502" s="3"/>
    </row>
    <row r="503" spans="2:9" ht="14.25" customHeight="1" x14ac:dyDescent="0.3">
      <c r="B503" s="6">
        <v>501</v>
      </c>
      <c r="C503" s="37" t="e">
        <f>VLOOKUP(Final_manabou_kanji_select4[[#This Row],[Sr no.]],Raw_data_N2_Kanji[[Marking_sr]:[Length]],4,0)</f>
        <v>#N/A</v>
      </c>
      <c r="D503" s="37" t="e">
        <f>VLOOKUP(Final_manabou_kanji_select4[[#This Row],[Kanji no.]],Final_manabou_kanji[[Sr. no.]:[Meaning]],3,0)</f>
        <v>#N/A</v>
      </c>
      <c r="E503" s="32" t="e">
        <f>VLOOKUP(Final_manabou_kanji_select4[[#This Row],[Kanji no.]],Final_manabou_kanji[[Sr. no.]:[Meaning]],4,0)</f>
        <v>#N/A</v>
      </c>
      <c r="F503" s="37" t="e">
        <f>VLOOKUP(Final_manabou_kanji_select4[[#This Row],[Kanji no.]],Final_manabou_kanji[[Sr. no.]:[Meaning]],5,0)</f>
        <v>#N/A</v>
      </c>
      <c r="G503" t="e">
        <f>VLOOKUP(Final_manabou_kanji_select4[[#This Row],[Kanji no.]],Final_manabou_kanji[[Sr. no.]:[Meaning]],7,0)</f>
        <v>#N/A</v>
      </c>
      <c r="H503" t="e">
        <f>VLOOKUP(Final_manabou_kanji_select4[[#This Row],[Kanji no.]],Final_manabou_kanji[[Sr. no.]:[Meaning]],8,0)</f>
        <v>#N/A</v>
      </c>
      <c r="I503" s="3"/>
    </row>
    <row r="504" spans="2:9" ht="14.25" customHeight="1" x14ac:dyDescent="0.3">
      <c r="B504" s="36">
        <v>502</v>
      </c>
      <c r="C504" s="37" t="e">
        <f>VLOOKUP(Final_manabou_kanji_select4[[#This Row],[Sr no.]],Raw_data_N2_Kanji[[Marking_sr]:[Length]],4,0)</f>
        <v>#N/A</v>
      </c>
      <c r="D504" s="37" t="e">
        <f>VLOOKUP(Final_manabou_kanji_select4[[#This Row],[Kanji no.]],Final_manabou_kanji[[Sr. no.]:[Meaning]],3,0)</f>
        <v>#N/A</v>
      </c>
      <c r="E504" s="32" t="e">
        <f>VLOOKUP(Final_manabou_kanji_select4[[#This Row],[Kanji no.]],Final_manabou_kanji[[Sr. no.]:[Meaning]],4,0)</f>
        <v>#N/A</v>
      </c>
      <c r="F504" s="37" t="e">
        <f>VLOOKUP(Final_manabou_kanji_select4[[#This Row],[Kanji no.]],Final_manabou_kanji[[Sr. no.]:[Meaning]],5,0)</f>
        <v>#N/A</v>
      </c>
      <c r="G504" t="e">
        <f>VLOOKUP(Final_manabou_kanji_select4[[#This Row],[Kanji no.]],Final_manabou_kanji[[Sr. no.]:[Meaning]],7,0)</f>
        <v>#N/A</v>
      </c>
      <c r="H504" t="e">
        <f>VLOOKUP(Final_manabou_kanji_select4[[#This Row],[Kanji no.]],Final_manabou_kanji[[Sr. no.]:[Meaning]],8,0)</f>
        <v>#N/A</v>
      </c>
      <c r="I504" s="3"/>
    </row>
    <row r="505" spans="2:9" ht="14.25" customHeight="1" x14ac:dyDescent="0.3">
      <c r="B505" s="6">
        <v>503</v>
      </c>
      <c r="C505" s="37" t="e">
        <f>VLOOKUP(Final_manabou_kanji_select4[[#This Row],[Sr no.]],Raw_data_N2_Kanji[[Marking_sr]:[Length]],4,0)</f>
        <v>#N/A</v>
      </c>
      <c r="D505" s="37" t="e">
        <f>VLOOKUP(Final_manabou_kanji_select4[[#This Row],[Kanji no.]],Final_manabou_kanji[[Sr. no.]:[Meaning]],3,0)</f>
        <v>#N/A</v>
      </c>
      <c r="E505" s="32" t="e">
        <f>VLOOKUP(Final_manabou_kanji_select4[[#This Row],[Kanji no.]],Final_manabou_kanji[[Sr. no.]:[Meaning]],4,0)</f>
        <v>#N/A</v>
      </c>
      <c r="F505" s="37" t="e">
        <f>VLOOKUP(Final_manabou_kanji_select4[[#This Row],[Kanji no.]],Final_manabou_kanji[[Sr. no.]:[Meaning]],5,0)</f>
        <v>#N/A</v>
      </c>
      <c r="G505" t="e">
        <f>VLOOKUP(Final_manabou_kanji_select4[[#This Row],[Kanji no.]],Final_manabou_kanji[[Sr. no.]:[Meaning]],7,0)</f>
        <v>#N/A</v>
      </c>
      <c r="H505" t="e">
        <f>VLOOKUP(Final_manabou_kanji_select4[[#This Row],[Kanji no.]],Final_manabou_kanji[[Sr. no.]:[Meaning]],8,0)</f>
        <v>#N/A</v>
      </c>
      <c r="I505" s="3"/>
    </row>
    <row r="506" spans="2:9" ht="14.25" customHeight="1" x14ac:dyDescent="0.3">
      <c r="B506" s="36">
        <v>504</v>
      </c>
      <c r="C506" s="37" t="e">
        <f>VLOOKUP(Final_manabou_kanji_select4[[#This Row],[Sr no.]],Raw_data_N2_Kanji[[Marking_sr]:[Length]],4,0)</f>
        <v>#N/A</v>
      </c>
      <c r="D506" s="37" t="e">
        <f>VLOOKUP(Final_manabou_kanji_select4[[#This Row],[Kanji no.]],Final_manabou_kanji[[Sr. no.]:[Meaning]],3,0)</f>
        <v>#N/A</v>
      </c>
      <c r="E506" s="32" t="e">
        <f>VLOOKUP(Final_manabou_kanji_select4[[#This Row],[Kanji no.]],Final_manabou_kanji[[Sr. no.]:[Meaning]],4,0)</f>
        <v>#N/A</v>
      </c>
      <c r="F506" s="37" t="e">
        <f>VLOOKUP(Final_manabou_kanji_select4[[#This Row],[Kanji no.]],Final_manabou_kanji[[Sr. no.]:[Meaning]],5,0)</f>
        <v>#N/A</v>
      </c>
      <c r="G506" t="e">
        <f>VLOOKUP(Final_manabou_kanji_select4[[#This Row],[Kanji no.]],Final_manabou_kanji[[Sr. no.]:[Meaning]],7,0)</f>
        <v>#N/A</v>
      </c>
      <c r="H506" t="e">
        <f>VLOOKUP(Final_manabou_kanji_select4[[#This Row],[Kanji no.]],Final_manabou_kanji[[Sr. no.]:[Meaning]],8,0)</f>
        <v>#N/A</v>
      </c>
      <c r="I506" s="3"/>
    </row>
    <row r="507" spans="2:9" ht="14.25" customHeight="1" x14ac:dyDescent="0.3">
      <c r="B507" s="6">
        <v>505</v>
      </c>
      <c r="C507" s="37" t="e">
        <f>VLOOKUP(Final_manabou_kanji_select4[[#This Row],[Sr no.]],Raw_data_N2_Kanji[[Marking_sr]:[Length]],4,0)</f>
        <v>#N/A</v>
      </c>
      <c r="D507" s="37" t="e">
        <f>VLOOKUP(Final_manabou_kanji_select4[[#This Row],[Kanji no.]],Final_manabou_kanji[[Sr. no.]:[Meaning]],3,0)</f>
        <v>#N/A</v>
      </c>
      <c r="E507" s="32" t="e">
        <f>VLOOKUP(Final_manabou_kanji_select4[[#This Row],[Kanji no.]],Final_manabou_kanji[[Sr. no.]:[Meaning]],4,0)</f>
        <v>#N/A</v>
      </c>
      <c r="F507" s="37" t="e">
        <f>VLOOKUP(Final_manabou_kanji_select4[[#This Row],[Kanji no.]],Final_manabou_kanji[[Sr. no.]:[Meaning]],5,0)</f>
        <v>#N/A</v>
      </c>
      <c r="G507" t="e">
        <f>VLOOKUP(Final_manabou_kanji_select4[[#This Row],[Kanji no.]],Final_manabou_kanji[[Sr. no.]:[Meaning]],7,0)</f>
        <v>#N/A</v>
      </c>
      <c r="H507" t="e">
        <f>VLOOKUP(Final_manabou_kanji_select4[[#This Row],[Kanji no.]],Final_manabou_kanji[[Sr. no.]:[Meaning]],8,0)</f>
        <v>#N/A</v>
      </c>
      <c r="I507" s="3"/>
    </row>
    <row r="508" spans="2:9" ht="14.25" customHeight="1" x14ac:dyDescent="0.3">
      <c r="B508" s="36">
        <v>506</v>
      </c>
      <c r="C508" s="37" t="e">
        <f>VLOOKUP(Final_manabou_kanji_select4[[#This Row],[Sr no.]],Raw_data_N2_Kanji[[Marking_sr]:[Length]],4,0)</f>
        <v>#N/A</v>
      </c>
      <c r="D508" s="37" t="e">
        <f>VLOOKUP(Final_manabou_kanji_select4[[#This Row],[Kanji no.]],Final_manabou_kanji[[Sr. no.]:[Meaning]],3,0)</f>
        <v>#N/A</v>
      </c>
      <c r="E508" s="32" t="e">
        <f>VLOOKUP(Final_manabou_kanji_select4[[#This Row],[Kanji no.]],Final_manabou_kanji[[Sr. no.]:[Meaning]],4,0)</f>
        <v>#N/A</v>
      </c>
      <c r="F508" s="37" t="e">
        <f>VLOOKUP(Final_manabou_kanji_select4[[#This Row],[Kanji no.]],Final_manabou_kanji[[Sr. no.]:[Meaning]],5,0)</f>
        <v>#N/A</v>
      </c>
      <c r="G508" t="e">
        <f>VLOOKUP(Final_manabou_kanji_select4[[#This Row],[Kanji no.]],Final_manabou_kanji[[Sr. no.]:[Meaning]],7,0)</f>
        <v>#N/A</v>
      </c>
      <c r="H508" t="e">
        <f>VLOOKUP(Final_manabou_kanji_select4[[#This Row],[Kanji no.]],Final_manabou_kanji[[Sr. no.]:[Meaning]],8,0)</f>
        <v>#N/A</v>
      </c>
      <c r="I508" s="3"/>
    </row>
    <row r="509" spans="2:9" ht="14.25" customHeight="1" x14ac:dyDescent="0.3">
      <c r="B509" s="6">
        <v>507</v>
      </c>
      <c r="C509" s="37" t="e">
        <f>VLOOKUP(Final_manabou_kanji_select4[[#This Row],[Sr no.]],Raw_data_N2_Kanji[[Marking_sr]:[Length]],4,0)</f>
        <v>#N/A</v>
      </c>
      <c r="D509" s="37" t="e">
        <f>VLOOKUP(Final_manabou_kanji_select4[[#This Row],[Kanji no.]],Final_manabou_kanji[[Sr. no.]:[Meaning]],3,0)</f>
        <v>#N/A</v>
      </c>
      <c r="E509" s="32" t="e">
        <f>VLOOKUP(Final_manabou_kanji_select4[[#This Row],[Kanji no.]],Final_manabou_kanji[[Sr. no.]:[Meaning]],4,0)</f>
        <v>#N/A</v>
      </c>
      <c r="F509" s="37" t="e">
        <f>VLOOKUP(Final_manabou_kanji_select4[[#This Row],[Kanji no.]],Final_manabou_kanji[[Sr. no.]:[Meaning]],5,0)</f>
        <v>#N/A</v>
      </c>
      <c r="G509" t="e">
        <f>VLOOKUP(Final_manabou_kanji_select4[[#This Row],[Kanji no.]],Final_manabou_kanji[[Sr. no.]:[Meaning]],7,0)</f>
        <v>#N/A</v>
      </c>
      <c r="H509" t="e">
        <f>VLOOKUP(Final_manabou_kanji_select4[[#This Row],[Kanji no.]],Final_manabou_kanji[[Sr. no.]:[Meaning]],8,0)</f>
        <v>#N/A</v>
      </c>
      <c r="I509" s="3"/>
    </row>
    <row r="510" spans="2:9" ht="14.25" customHeight="1" x14ac:dyDescent="0.3">
      <c r="B510" s="36">
        <v>508</v>
      </c>
      <c r="C510" s="37" t="e">
        <f>VLOOKUP(Final_manabou_kanji_select4[[#This Row],[Sr no.]],Raw_data_N2_Kanji[[Marking_sr]:[Length]],4,0)</f>
        <v>#N/A</v>
      </c>
      <c r="D510" s="37" t="e">
        <f>VLOOKUP(Final_manabou_kanji_select4[[#This Row],[Kanji no.]],Final_manabou_kanji[[Sr. no.]:[Meaning]],3,0)</f>
        <v>#N/A</v>
      </c>
      <c r="E510" s="32" t="e">
        <f>VLOOKUP(Final_manabou_kanji_select4[[#This Row],[Kanji no.]],Final_manabou_kanji[[Sr. no.]:[Meaning]],4,0)</f>
        <v>#N/A</v>
      </c>
      <c r="F510" s="37" t="e">
        <f>VLOOKUP(Final_manabou_kanji_select4[[#This Row],[Kanji no.]],Final_manabou_kanji[[Sr. no.]:[Meaning]],5,0)</f>
        <v>#N/A</v>
      </c>
      <c r="G510" t="e">
        <f>VLOOKUP(Final_manabou_kanji_select4[[#This Row],[Kanji no.]],Final_manabou_kanji[[Sr. no.]:[Meaning]],7,0)</f>
        <v>#N/A</v>
      </c>
      <c r="H510" t="e">
        <f>VLOOKUP(Final_manabou_kanji_select4[[#This Row],[Kanji no.]],Final_manabou_kanji[[Sr. no.]:[Meaning]],8,0)</f>
        <v>#N/A</v>
      </c>
      <c r="I510" s="3"/>
    </row>
    <row r="511" spans="2:9" ht="14.25" customHeight="1" x14ac:dyDescent="0.3">
      <c r="B511" s="6">
        <v>509</v>
      </c>
      <c r="C511" s="37" t="e">
        <f>VLOOKUP(Final_manabou_kanji_select4[[#This Row],[Sr no.]],Raw_data_N2_Kanji[[Marking_sr]:[Length]],4,0)</f>
        <v>#N/A</v>
      </c>
      <c r="D511" s="37" t="e">
        <f>VLOOKUP(Final_manabou_kanji_select4[[#This Row],[Kanji no.]],Final_manabou_kanji[[Sr. no.]:[Meaning]],3,0)</f>
        <v>#N/A</v>
      </c>
      <c r="E511" s="32" t="e">
        <f>VLOOKUP(Final_manabou_kanji_select4[[#This Row],[Kanji no.]],Final_manabou_kanji[[Sr. no.]:[Meaning]],4,0)</f>
        <v>#N/A</v>
      </c>
      <c r="F511" s="37" t="e">
        <f>VLOOKUP(Final_manabou_kanji_select4[[#This Row],[Kanji no.]],Final_manabou_kanji[[Sr. no.]:[Meaning]],5,0)</f>
        <v>#N/A</v>
      </c>
      <c r="G511" t="e">
        <f>VLOOKUP(Final_manabou_kanji_select4[[#This Row],[Kanji no.]],Final_manabou_kanji[[Sr. no.]:[Meaning]],7,0)</f>
        <v>#N/A</v>
      </c>
      <c r="H511" t="e">
        <f>VLOOKUP(Final_manabou_kanji_select4[[#This Row],[Kanji no.]],Final_manabou_kanji[[Sr. no.]:[Meaning]],8,0)</f>
        <v>#N/A</v>
      </c>
      <c r="I511" s="3"/>
    </row>
    <row r="512" spans="2:9" ht="14.25" customHeight="1" x14ac:dyDescent="0.3">
      <c r="B512" s="36">
        <v>510</v>
      </c>
      <c r="C512" s="37" t="e">
        <f>VLOOKUP(Final_manabou_kanji_select4[[#This Row],[Sr no.]],Raw_data_N2_Kanji[[Marking_sr]:[Length]],4,0)</f>
        <v>#N/A</v>
      </c>
      <c r="D512" s="37" t="e">
        <f>VLOOKUP(Final_manabou_kanji_select4[[#This Row],[Kanji no.]],Final_manabou_kanji[[Sr. no.]:[Meaning]],3,0)</f>
        <v>#N/A</v>
      </c>
      <c r="E512" s="32" t="e">
        <f>VLOOKUP(Final_manabou_kanji_select4[[#This Row],[Kanji no.]],Final_manabou_kanji[[Sr. no.]:[Meaning]],4,0)</f>
        <v>#N/A</v>
      </c>
      <c r="F512" s="37" t="e">
        <f>VLOOKUP(Final_manabou_kanji_select4[[#This Row],[Kanji no.]],Final_manabou_kanji[[Sr. no.]:[Meaning]],5,0)</f>
        <v>#N/A</v>
      </c>
      <c r="G512" t="e">
        <f>VLOOKUP(Final_manabou_kanji_select4[[#This Row],[Kanji no.]],Final_manabou_kanji[[Sr. no.]:[Meaning]],7,0)</f>
        <v>#N/A</v>
      </c>
      <c r="H512" t="e">
        <f>VLOOKUP(Final_manabou_kanji_select4[[#This Row],[Kanji no.]],Final_manabou_kanji[[Sr. no.]:[Meaning]],8,0)</f>
        <v>#N/A</v>
      </c>
      <c r="I512" s="3"/>
    </row>
    <row r="513" spans="2:9" ht="14.25" customHeight="1" x14ac:dyDescent="0.3">
      <c r="B513" s="6">
        <v>511</v>
      </c>
      <c r="C513" s="37" t="e">
        <f>VLOOKUP(Final_manabou_kanji_select4[[#This Row],[Sr no.]],Raw_data_N2_Kanji[[Marking_sr]:[Length]],4,0)</f>
        <v>#N/A</v>
      </c>
      <c r="D513" s="37" t="e">
        <f>VLOOKUP(Final_manabou_kanji_select4[[#This Row],[Kanji no.]],Final_manabou_kanji[[Sr. no.]:[Meaning]],3,0)</f>
        <v>#N/A</v>
      </c>
      <c r="E513" s="32" t="e">
        <f>VLOOKUP(Final_manabou_kanji_select4[[#This Row],[Kanji no.]],Final_manabou_kanji[[Sr. no.]:[Meaning]],4,0)</f>
        <v>#N/A</v>
      </c>
      <c r="F513" s="37" t="e">
        <f>VLOOKUP(Final_manabou_kanji_select4[[#This Row],[Kanji no.]],Final_manabou_kanji[[Sr. no.]:[Meaning]],5,0)</f>
        <v>#N/A</v>
      </c>
      <c r="G513" t="e">
        <f>VLOOKUP(Final_manabou_kanji_select4[[#This Row],[Kanji no.]],Final_manabou_kanji[[Sr. no.]:[Meaning]],7,0)</f>
        <v>#N/A</v>
      </c>
      <c r="H513" t="e">
        <f>VLOOKUP(Final_manabou_kanji_select4[[#This Row],[Kanji no.]],Final_manabou_kanji[[Sr. no.]:[Meaning]],8,0)</f>
        <v>#N/A</v>
      </c>
      <c r="I513" s="3"/>
    </row>
    <row r="514" spans="2:9" ht="14.25" customHeight="1" x14ac:dyDescent="0.3">
      <c r="B514" s="36">
        <v>512</v>
      </c>
      <c r="C514" s="37" t="e">
        <f>VLOOKUP(Final_manabou_kanji_select4[[#This Row],[Sr no.]],Raw_data_N2_Kanji[[Marking_sr]:[Length]],4,0)</f>
        <v>#N/A</v>
      </c>
      <c r="D514" s="37" t="e">
        <f>VLOOKUP(Final_manabou_kanji_select4[[#This Row],[Kanji no.]],Final_manabou_kanji[[Sr. no.]:[Meaning]],3,0)</f>
        <v>#N/A</v>
      </c>
      <c r="E514" s="32" t="e">
        <f>VLOOKUP(Final_manabou_kanji_select4[[#This Row],[Kanji no.]],Final_manabou_kanji[[Sr. no.]:[Meaning]],4,0)</f>
        <v>#N/A</v>
      </c>
      <c r="F514" s="37" t="e">
        <f>VLOOKUP(Final_manabou_kanji_select4[[#This Row],[Kanji no.]],Final_manabou_kanji[[Sr. no.]:[Meaning]],5,0)</f>
        <v>#N/A</v>
      </c>
      <c r="G514" t="e">
        <f>VLOOKUP(Final_manabou_kanji_select4[[#This Row],[Kanji no.]],Final_manabou_kanji[[Sr. no.]:[Meaning]],7,0)</f>
        <v>#N/A</v>
      </c>
      <c r="H514" t="e">
        <f>VLOOKUP(Final_manabou_kanji_select4[[#This Row],[Kanji no.]],Final_manabou_kanji[[Sr. no.]:[Meaning]],8,0)</f>
        <v>#N/A</v>
      </c>
      <c r="I514" s="3"/>
    </row>
    <row r="515" spans="2:9" ht="14.25" customHeight="1" x14ac:dyDescent="0.3">
      <c r="B515" s="6">
        <v>513</v>
      </c>
      <c r="C515" s="37" t="e">
        <f>VLOOKUP(Final_manabou_kanji_select4[[#This Row],[Sr no.]],Raw_data_N2_Kanji[[Marking_sr]:[Length]],4,0)</f>
        <v>#N/A</v>
      </c>
      <c r="D515" s="37" t="e">
        <f>VLOOKUP(Final_manabou_kanji_select4[[#This Row],[Kanji no.]],Final_manabou_kanji[[Sr. no.]:[Meaning]],3,0)</f>
        <v>#N/A</v>
      </c>
      <c r="E515" s="32" t="e">
        <f>VLOOKUP(Final_manabou_kanji_select4[[#This Row],[Kanji no.]],Final_manabou_kanji[[Sr. no.]:[Meaning]],4,0)</f>
        <v>#N/A</v>
      </c>
      <c r="F515" s="37" t="e">
        <f>VLOOKUP(Final_manabou_kanji_select4[[#This Row],[Kanji no.]],Final_manabou_kanji[[Sr. no.]:[Meaning]],5,0)</f>
        <v>#N/A</v>
      </c>
      <c r="G515" t="e">
        <f>VLOOKUP(Final_manabou_kanji_select4[[#This Row],[Kanji no.]],Final_manabou_kanji[[Sr. no.]:[Meaning]],7,0)</f>
        <v>#N/A</v>
      </c>
      <c r="H515" t="e">
        <f>VLOOKUP(Final_manabou_kanji_select4[[#This Row],[Kanji no.]],Final_manabou_kanji[[Sr. no.]:[Meaning]],8,0)</f>
        <v>#N/A</v>
      </c>
      <c r="I515" s="3"/>
    </row>
    <row r="516" spans="2:9" ht="14.25" customHeight="1" x14ac:dyDescent="0.3">
      <c r="B516" s="36">
        <v>514</v>
      </c>
      <c r="C516" s="37" t="e">
        <f>VLOOKUP(Final_manabou_kanji_select4[[#This Row],[Sr no.]],Raw_data_N2_Kanji[[Marking_sr]:[Length]],4,0)</f>
        <v>#N/A</v>
      </c>
      <c r="D516" s="37" t="e">
        <f>VLOOKUP(Final_manabou_kanji_select4[[#This Row],[Kanji no.]],Final_manabou_kanji[[Sr. no.]:[Meaning]],3,0)</f>
        <v>#N/A</v>
      </c>
      <c r="E516" s="32" t="e">
        <f>VLOOKUP(Final_manabou_kanji_select4[[#This Row],[Kanji no.]],Final_manabou_kanji[[Sr. no.]:[Meaning]],4,0)</f>
        <v>#N/A</v>
      </c>
      <c r="F516" s="37" t="e">
        <f>VLOOKUP(Final_manabou_kanji_select4[[#This Row],[Kanji no.]],Final_manabou_kanji[[Sr. no.]:[Meaning]],5,0)</f>
        <v>#N/A</v>
      </c>
      <c r="G516" t="e">
        <f>VLOOKUP(Final_manabou_kanji_select4[[#This Row],[Kanji no.]],Final_manabou_kanji[[Sr. no.]:[Meaning]],7,0)</f>
        <v>#N/A</v>
      </c>
      <c r="H516" t="e">
        <f>VLOOKUP(Final_manabou_kanji_select4[[#This Row],[Kanji no.]],Final_manabou_kanji[[Sr. no.]:[Meaning]],8,0)</f>
        <v>#N/A</v>
      </c>
      <c r="I516" s="3"/>
    </row>
    <row r="517" spans="2:9" ht="14.25" customHeight="1" x14ac:dyDescent="0.3">
      <c r="B517" s="6">
        <v>515</v>
      </c>
      <c r="C517" s="37" t="e">
        <f>VLOOKUP(Final_manabou_kanji_select4[[#This Row],[Sr no.]],Raw_data_N2_Kanji[[Marking_sr]:[Length]],4,0)</f>
        <v>#N/A</v>
      </c>
      <c r="D517" s="37" t="e">
        <f>VLOOKUP(Final_manabou_kanji_select4[[#This Row],[Kanji no.]],Final_manabou_kanji[[Sr. no.]:[Meaning]],3,0)</f>
        <v>#N/A</v>
      </c>
      <c r="E517" s="32" t="e">
        <f>VLOOKUP(Final_manabou_kanji_select4[[#This Row],[Kanji no.]],Final_manabou_kanji[[Sr. no.]:[Meaning]],4,0)</f>
        <v>#N/A</v>
      </c>
      <c r="F517" s="37" t="e">
        <f>VLOOKUP(Final_manabou_kanji_select4[[#This Row],[Kanji no.]],Final_manabou_kanji[[Sr. no.]:[Meaning]],5,0)</f>
        <v>#N/A</v>
      </c>
      <c r="G517" t="e">
        <f>VLOOKUP(Final_manabou_kanji_select4[[#This Row],[Kanji no.]],Final_manabou_kanji[[Sr. no.]:[Meaning]],7,0)</f>
        <v>#N/A</v>
      </c>
      <c r="H517" t="e">
        <f>VLOOKUP(Final_manabou_kanji_select4[[#This Row],[Kanji no.]],Final_manabou_kanji[[Sr. no.]:[Meaning]],8,0)</f>
        <v>#N/A</v>
      </c>
      <c r="I517" s="3"/>
    </row>
    <row r="518" spans="2:9" ht="14.25" customHeight="1" x14ac:dyDescent="0.3">
      <c r="B518" s="36">
        <v>516</v>
      </c>
      <c r="C518" s="37" t="e">
        <f>VLOOKUP(Final_manabou_kanji_select4[[#This Row],[Sr no.]],Raw_data_N2_Kanji[[Marking_sr]:[Length]],4,0)</f>
        <v>#N/A</v>
      </c>
      <c r="D518" s="37" t="e">
        <f>VLOOKUP(Final_manabou_kanji_select4[[#This Row],[Kanji no.]],Final_manabou_kanji[[Sr. no.]:[Meaning]],3,0)</f>
        <v>#N/A</v>
      </c>
      <c r="E518" s="32" t="e">
        <f>VLOOKUP(Final_manabou_kanji_select4[[#This Row],[Kanji no.]],Final_manabou_kanji[[Sr. no.]:[Meaning]],4,0)</f>
        <v>#N/A</v>
      </c>
      <c r="F518" s="37" t="e">
        <f>VLOOKUP(Final_manabou_kanji_select4[[#This Row],[Kanji no.]],Final_manabou_kanji[[Sr. no.]:[Meaning]],5,0)</f>
        <v>#N/A</v>
      </c>
      <c r="G518" t="e">
        <f>VLOOKUP(Final_manabou_kanji_select4[[#This Row],[Kanji no.]],Final_manabou_kanji[[Sr. no.]:[Meaning]],7,0)</f>
        <v>#N/A</v>
      </c>
      <c r="H518" t="e">
        <f>VLOOKUP(Final_manabou_kanji_select4[[#This Row],[Kanji no.]],Final_manabou_kanji[[Sr. no.]:[Meaning]],8,0)</f>
        <v>#N/A</v>
      </c>
      <c r="I518" s="3"/>
    </row>
    <row r="519" spans="2:9" ht="14.25" customHeight="1" x14ac:dyDescent="0.3">
      <c r="B519" s="6">
        <v>517</v>
      </c>
      <c r="C519" s="37" t="e">
        <f>VLOOKUP(Final_manabou_kanji_select4[[#This Row],[Sr no.]],Raw_data_N2_Kanji[[Marking_sr]:[Length]],4,0)</f>
        <v>#N/A</v>
      </c>
      <c r="D519" s="37" t="e">
        <f>VLOOKUP(Final_manabou_kanji_select4[[#This Row],[Kanji no.]],Final_manabou_kanji[[Sr. no.]:[Meaning]],3,0)</f>
        <v>#N/A</v>
      </c>
      <c r="E519" s="32" t="e">
        <f>VLOOKUP(Final_manabou_kanji_select4[[#This Row],[Kanji no.]],Final_manabou_kanji[[Sr. no.]:[Meaning]],4,0)</f>
        <v>#N/A</v>
      </c>
      <c r="F519" s="37" t="e">
        <f>VLOOKUP(Final_manabou_kanji_select4[[#This Row],[Kanji no.]],Final_manabou_kanji[[Sr. no.]:[Meaning]],5,0)</f>
        <v>#N/A</v>
      </c>
      <c r="G519" t="e">
        <f>VLOOKUP(Final_manabou_kanji_select4[[#This Row],[Kanji no.]],Final_manabou_kanji[[Sr. no.]:[Meaning]],7,0)</f>
        <v>#N/A</v>
      </c>
      <c r="H519" t="e">
        <f>VLOOKUP(Final_manabou_kanji_select4[[#This Row],[Kanji no.]],Final_manabou_kanji[[Sr. no.]:[Meaning]],8,0)</f>
        <v>#N/A</v>
      </c>
      <c r="I519" s="3"/>
    </row>
    <row r="520" spans="2:9" ht="14.25" customHeight="1" x14ac:dyDescent="0.3">
      <c r="B520" s="36">
        <v>518</v>
      </c>
      <c r="C520" s="37" t="e">
        <f>VLOOKUP(Final_manabou_kanji_select4[[#This Row],[Sr no.]],Raw_data_N2_Kanji[[Marking_sr]:[Length]],4,0)</f>
        <v>#N/A</v>
      </c>
      <c r="D520" s="37" t="e">
        <f>VLOOKUP(Final_manabou_kanji_select4[[#This Row],[Kanji no.]],Final_manabou_kanji[[Sr. no.]:[Meaning]],3,0)</f>
        <v>#N/A</v>
      </c>
      <c r="E520" s="32" t="e">
        <f>VLOOKUP(Final_manabou_kanji_select4[[#This Row],[Kanji no.]],Final_manabou_kanji[[Sr. no.]:[Meaning]],4,0)</f>
        <v>#N/A</v>
      </c>
      <c r="F520" s="37" t="e">
        <f>VLOOKUP(Final_manabou_kanji_select4[[#This Row],[Kanji no.]],Final_manabou_kanji[[Sr. no.]:[Meaning]],5,0)</f>
        <v>#N/A</v>
      </c>
      <c r="G520" t="e">
        <f>VLOOKUP(Final_manabou_kanji_select4[[#This Row],[Kanji no.]],Final_manabou_kanji[[Sr. no.]:[Meaning]],7,0)</f>
        <v>#N/A</v>
      </c>
      <c r="H520" t="e">
        <f>VLOOKUP(Final_manabou_kanji_select4[[#This Row],[Kanji no.]],Final_manabou_kanji[[Sr. no.]:[Meaning]],8,0)</f>
        <v>#N/A</v>
      </c>
      <c r="I520" s="3"/>
    </row>
    <row r="521" spans="2:9" ht="14.25" customHeight="1" x14ac:dyDescent="0.3">
      <c r="B521" s="6">
        <v>519</v>
      </c>
      <c r="C521" s="37" t="e">
        <f>VLOOKUP(Final_manabou_kanji_select4[[#This Row],[Sr no.]],Raw_data_N2_Kanji[[Marking_sr]:[Length]],4,0)</f>
        <v>#N/A</v>
      </c>
      <c r="D521" s="37" t="e">
        <f>VLOOKUP(Final_manabou_kanji_select4[[#This Row],[Kanji no.]],Final_manabou_kanji[[Sr. no.]:[Meaning]],3,0)</f>
        <v>#N/A</v>
      </c>
      <c r="E521" s="32" t="e">
        <f>VLOOKUP(Final_manabou_kanji_select4[[#This Row],[Kanji no.]],Final_manabou_kanji[[Sr. no.]:[Meaning]],4,0)</f>
        <v>#N/A</v>
      </c>
      <c r="F521" s="37" t="e">
        <f>VLOOKUP(Final_manabou_kanji_select4[[#This Row],[Kanji no.]],Final_manabou_kanji[[Sr. no.]:[Meaning]],5,0)</f>
        <v>#N/A</v>
      </c>
      <c r="G521" t="e">
        <f>VLOOKUP(Final_manabou_kanji_select4[[#This Row],[Kanji no.]],Final_manabou_kanji[[Sr. no.]:[Meaning]],7,0)</f>
        <v>#N/A</v>
      </c>
      <c r="H521" t="e">
        <f>VLOOKUP(Final_manabou_kanji_select4[[#This Row],[Kanji no.]],Final_manabou_kanji[[Sr. no.]:[Meaning]],8,0)</f>
        <v>#N/A</v>
      </c>
      <c r="I521" s="3"/>
    </row>
    <row r="522" spans="2:9" ht="14.25" customHeight="1" x14ac:dyDescent="0.3">
      <c r="B522" s="36">
        <v>520</v>
      </c>
      <c r="C522" s="37" t="e">
        <f>VLOOKUP(Final_manabou_kanji_select4[[#This Row],[Sr no.]],Raw_data_N2_Kanji[[Marking_sr]:[Length]],4,0)</f>
        <v>#N/A</v>
      </c>
      <c r="D522" s="37" t="e">
        <f>VLOOKUP(Final_manabou_kanji_select4[[#This Row],[Kanji no.]],Final_manabou_kanji[[Sr. no.]:[Meaning]],3,0)</f>
        <v>#N/A</v>
      </c>
      <c r="E522" s="32" t="e">
        <f>VLOOKUP(Final_manabou_kanji_select4[[#This Row],[Kanji no.]],Final_manabou_kanji[[Sr. no.]:[Meaning]],4,0)</f>
        <v>#N/A</v>
      </c>
      <c r="F522" s="37" t="e">
        <f>VLOOKUP(Final_manabou_kanji_select4[[#This Row],[Kanji no.]],Final_manabou_kanji[[Sr. no.]:[Meaning]],5,0)</f>
        <v>#N/A</v>
      </c>
      <c r="G522" t="e">
        <f>VLOOKUP(Final_manabou_kanji_select4[[#This Row],[Kanji no.]],Final_manabou_kanji[[Sr. no.]:[Meaning]],7,0)</f>
        <v>#N/A</v>
      </c>
      <c r="H522" t="e">
        <f>VLOOKUP(Final_manabou_kanji_select4[[#This Row],[Kanji no.]],Final_manabou_kanji[[Sr. no.]:[Meaning]],8,0)</f>
        <v>#N/A</v>
      </c>
      <c r="I522" s="3"/>
    </row>
    <row r="523" spans="2:9" ht="14.25" customHeight="1" x14ac:dyDescent="0.3">
      <c r="B523" s="6">
        <v>521</v>
      </c>
      <c r="C523" s="37" t="e">
        <f>VLOOKUP(Final_manabou_kanji_select4[[#This Row],[Sr no.]],Raw_data_N2_Kanji[[Marking_sr]:[Length]],4,0)</f>
        <v>#N/A</v>
      </c>
      <c r="D523" s="37" t="e">
        <f>VLOOKUP(Final_manabou_kanji_select4[[#This Row],[Kanji no.]],Final_manabou_kanji[[Sr. no.]:[Meaning]],3,0)</f>
        <v>#N/A</v>
      </c>
      <c r="E523" s="32" t="e">
        <f>VLOOKUP(Final_manabou_kanji_select4[[#This Row],[Kanji no.]],Final_manabou_kanji[[Sr. no.]:[Meaning]],4,0)</f>
        <v>#N/A</v>
      </c>
      <c r="F523" s="37" t="e">
        <f>VLOOKUP(Final_manabou_kanji_select4[[#This Row],[Kanji no.]],Final_manabou_kanji[[Sr. no.]:[Meaning]],5,0)</f>
        <v>#N/A</v>
      </c>
      <c r="G523" t="e">
        <f>VLOOKUP(Final_manabou_kanji_select4[[#This Row],[Kanji no.]],Final_manabou_kanji[[Sr. no.]:[Meaning]],7,0)</f>
        <v>#N/A</v>
      </c>
      <c r="H523" t="e">
        <f>VLOOKUP(Final_manabou_kanji_select4[[#This Row],[Kanji no.]],Final_manabou_kanji[[Sr. no.]:[Meaning]],8,0)</f>
        <v>#N/A</v>
      </c>
      <c r="I523" s="3"/>
    </row>
    <row r="524" spans="2:9" ht="14.25" customHeight="1" x14ac:dyDescent="0.3">
      <c r="B524" s="36">
        <v>522</v>
      </c>
      <c r="C524" s="37" t="e">
        <f>VLOOKUP(Final_manabou_kanji_select4[[#This Row],[Sr no.]],Raw_data_N2_Kanji[[Marking_sr]:[Length]],4,0)</f>
        <v>#N/A</v>
      </c>
      <c r="D524" s="37" t="e">
        <f>VLOOKUP(Final_manabou_kanji_select4[[#This Row],[Kanji no.]],Final_manabou_kanji[[Sr. no.]:[Meaning]],3,0)</f>
        <v>#N/A</v>
      </c>
      <c r="E524" s="32" t="e">
        <f>VLOOKUP(Final_manabou_kanji_select4[[#This Row],[Kanji no.]],Final_manabou_kanji[[Sr. no.]:[Meaning]],4,0)</f>
        <v>#N/A</v>
      </c>
      <c r="F524" s="37" t="e">
        <f>VLOOKUP(Final_manabou_kanji_select4[[#This Row],[Kanji no.]],Final_manabou_kanji[[Sr. no.]:[Meaning]],5,0)</f>
        <v>#N/A</v>
      </c>
      <c r="G524" t="e">
        <f>VLOOKUP(Final_manabou_kanji_select4[[#This Row],[Kanji no.]],Final_manabou_kanji[[Sr. no.]:[Meaning]],7,0)</f>
        <v>#N/A</v>
      </c>
      <c r="H524" t="e">
        <f>VLOOKUP(Final_manabou_kanji_select4[[#This Row],[Kanji no.]],Final_manabou_kanji[[Sr. no.]:[Meaning]],8,0)</f>
        <v>#N/A</v>
      </c>
      <c r="I524" s="3"/>
    </row>
    <row r="525" spans="2:9" ht="14.25" customHeight="1" x14ac:dyDescent="0.3">
      <c r="B525" s="6">
        <v>523</v>
      </c>
      <c r="C525" s="37" t="e">
        <f>VLOOKUP(Final_manabou_kanji_select4[[#This Row],[Sr no.]],Raw_data_N2_Kanji[[Marking_sr]:[Length]],4,0)</f>
        <v>#N/A</v>
      </c>
      <c r="D525" s="37" t="e">
        <f>VLOOKUP(Final_manabou_kanji_select4[[#This Row],[Kanji no.]],Final_manabou_kanji[[Sr. no.]:[Meaning]],3,0)</f>
        <v>#N/A</v>
      </c>
      <c r="E525" s="32" t="e">
        <f>VLOOKUP(Final_manabou_kanji_select4[[#This Row],[Kanji no.]],Final_manabou_kanji[[Sr. no.]:[Meaning]],4,0)</f>
        <v>#N/A</v>
      </c>
      <c r="F525" s="37" t="e">
        <f>VLOOKUP(Final_manabou_kanji_select4[[#This Row],[Kanji no.]],Final_manabou_kanji[[Sr. no.]:[Meaning]],5,0)</f>
        <v>#N/A</v>
      </c>
      <c r="G525" t="e">
        <f>VLOOKUP(Final_manabou_kanji_select4[[#This Row],[Kanji no.]],Final_manabou_kanji[[Sr. no.]:[Meaning]],7,0)</f>
        <v>#N/A</v>
      </c>
      <c r="H525" t="e">
        <f>VLOOKUP(Final_manabou_kanji_select4[[#This Row],[Kanji no.]],Final_manabou_kanji[[Sr. no.]:[Meaning]],8,0)</f>
        <v>#N/A</v>
      </c>
      <c r="I525" s="3"/>
    </row>
    <row r="526" spans="2:9" ht="14.25" customHeight="1" x14ac:dyDescent="0.3">
      <c r="B526" s="36">
        <v>524</v>
      </c>
      <c r="C526" s="37" t="e">
        <f>VLOOKUP(Final_manabou_kanji_select4[[#This Row],[Sr no.]],Raw_data_N2_Kanji[[Marking_sr]:[Length]],4,0)</f>
        <v>#N/A</v>
      </c>
      <c r="D526" s="37" t="e">
        <f>VLOOKUP(Final_manabou_kanji_select4[[#This Row],[Kanji no.]],Final_manabou_kanji[[Sr. no.]:[Meaning]],3,0)</f>
        <v>#N/A</v>
      </c>
      <c r="E526" s="32" t="e">
        <f>VLOOKUP(Final_manabou_kanji_select4[[#This Row],[Kanji no.]],Final_manabou_kanji[[Sr. no.]:[Meaning]],4,0)</f>
        <v>#N/A</v>
      </c>
      <c r="F526" s="37" t="e">
        <f>VLOOKUP(Final_manabou_kanji_select4[[#This Row],[Kanji no.]],Final_manabou_kanji[[Sr. no.]:[Meaning]],5,0)</f>
        <v>#N/A</v>
      </c>
      <c r="G526" t="e">
        <f>VLOOKUP(Final_manabou_kanji_select4[[#This Row],[Kanji no.]],Final_manabou_kanji[[Sr. no.]:[Meaning]],7,0)</f>
        <v>#N/A</v>
      </c>
      <c r="H526" t="e">
        <f>VLOOKUP(Final_manabou_kanji_select4[[#This Row],[Kanji no.]],Final_manabou_kanji[[Sr. no.]:[Meaning]],8,0)</f>
        <v>#N/A</v>
      </c>
      <c r="I526" s="3"/>
    </row>
    <row r="527" spans="2:9" ht="14.25" customHeight="1" x14ac:dyDescent="0.3">
      <c r="B527" s="6">
        <v>525</v>
      </c>
      <c r="C527" s="37" t="e">
        <f>VLOOKUP(Final_manabou_kanji_select4[[#This Row],[Sr no.]],Raw_data_N2_Kanji[[Marking_sr]:[Length]],4,0)</f>
        <v>#N/A</v>
      </c>
      <c r="D527" s="37" t="e">
        <f>VLOOKUP(Final_manabou_kanji_select4[[#This Row],[Kanji no.]],Final_manabou_kanji[[Sr. no.]:[Meaning]],3,0)</f>
        <v>#N/A</v>
      </c>
      <c r="E527" s="32" t="e">
        <f>VLOOKUP(Final_manabou_kanji_select4[[#This Row],[Kanji no.]],Final_manabou_kanji[[Sr. no.]:[Meaning]],4,0)</f>
        <v>#N/A</v>
      </c>
      <c r="F527" s="37" t="e">
        <f>VLOOKUP(Final_manabou_kanji_select4[[#This Row],[Kanji no.]],Final_manabou_kanji[[Sr. no.]:[Meaning]],5,0)</f>
        <v>#N/A</v>
      </c>
      <c r="G527" t="e">
        <f>VLOOKUP(Final_manabou_kanji_select4[[#This Row],[Kanji no.]],Final_manabou_kanji[[Sr. no.]:[Meaning]],7,0)</f>
        <v>#N/A</v>
      </c>
      <c r="H527" t="e">
        <f>VLOOKUP(Final_manabou_kanji_select4[[#This Row],[Kanji no.]],Final_manabou_kanji[[Sr. no.]:[Meaning]],8,0)</f>
        <v>#N/A</v>
      </c>
      <c r="I527" s="3"/>
    </row>
    <row r="528" spans="2:9" ht="14.25" customHeight="1" x14ac:dyDescent="0.3">
      <c r="B528" s="36">
        <v>526</v>
      </c>
      <c r="C528" s="37" t="e">
        <f>VLOOKUP(Final_manabou_kanji_select4[[#This Row],[Sr no.]],Raw_data_N2_Kanji[[Marking_sr]:[Length]],4,0)</f>
        <v>#N/A</v>
      </c>
      <c r="D528" s="37" t="e">
        <f>VLOOKUP(Final_manabou_kanji_select4[[#This Row],[Kanji no.]],Final_manabou_kanji[[Sr. no.]:[Meaning]],3,0)</f>
        <v>#N/A</v>
      </c>
      <c r="E528" s="32" t="e">
        <f>VLOOKUP(Final_manabou_kanji_select4[[#This Row],[Kanji no.]],Final_manabou_kanji[[Sr. no.]:[Meaning]],4,0)</f>
        <v>#N/A</v>
      </c>
      <c r="F528" s="37" t="e">
        <f>VLOOKUP(Final_manabou_kanji_select4[[#This Row],[Kanji no.]],Final_manabou_kanji[[Sr. no.]:[Meaning]],5,0)</f>
        <v>#N/A</v>
      </c>
      <c r="G528" t="e">
        <f>VLOOKUP(Final_manabou_kanji_select4[[#This Row],[Kanji no.]],Final_manabou_kanji[[Sr. no.]:[Meaning]],7,0)</f>
        <v>#N/A</v>
      </c>
      <c r="H528" t="e">
        <f>VLOOKUP(Final_manabou_kanji_select4[[#This Row],[Kanji no.]],Final_manabou_kanji[[Sr. no.]:[Meaning]],8,0)</f>
        <v>#N/A</v>
      </c>
      <c r="I528" s="3"/>
    </row>
    <row r="529" spans="2:9" ht="14.25" customHeight="1" x14ac:dyDescent="0.3">
      <c r="B529" s="6">
        <v>527</v>
      </c>
      <c r="C529" s="37" t="e">
        <f>VLOOKUP(Final_manabou_kanji_select4[[#This Row],[Sr no.]],Raw_data_N2_Kanji[[Marking_sr]:[Length]],4,0)</f>
        <v>#N/A</v>
      </c>
      <c r="D529" s="37" t="e">
        <f>VLOOKUP(Final_manabou_kanji_select4[[#This Row],[Kanji no.]],Final_manabou_kanji[[Sr. no.]:[Meaning]],3,0)</f>
        <v>#N/A</v>
      </c>
      <c r="E529" s="32" t="e">
        <f>VLOOKUP(Final_manabou_kanji_select4[[#This Row],[Kanji no.]],Final_manabou_kanji[[Sr. no.]:[Meaning]],4,0)</f>
        <v>#N/A</v>
      </c>
      <c r="F529" s="37" t="e">
        <f>VLOOKUP(Final_manabou_kanji_select4[[#This Row],[Kanji no.]],Final_manabou_kanji[[Sr. no.]:[Meaning]],5,0)</f>
        <v>#N/A</v>
      </c>
      <c r="G529" t="e">
        <f>VLOOKUP(Final_manabou_kanji_select4[[#This Row],[Kanji no.]],Final_manabou_kanji[[Sr. no.]:[Meaning]],7,0)</f>
        <v>#N/A</v>
      </c>
      <c r="H529" t="e">
        <f>VLOOKUP(Final_manabou_kanji_select4[[#This Row],[Kanji no.]],Final_manabou_kanji[[Sr. no.]:[Meaning]],8,0)</f>
        <v>#N/A</v>
      </c>
      <c r="I529" s="3"/>
    </row>
    <row r="530" spans="2:9" ht="14.25" customHeight="1" x14ac:dyDescent="0.3">
      <c r="B530" s="36">
        <v>528</v>
      </c>
      <c r="C530" s="37" t="e">
        <f>VLOOKUP(Final_manabou_kanji_select4[[#This Row],[Sr no.]],Raw_data_N2_Kanji[[Marking_sr]:[Length]],4,0)</f>
        <v>#N/A</v>
      </c>
      <c r="D530" s="37" t="e">
        <f>VLOOKUP(Final_manabou_kanji_select4[[#This Row],[Kanji no.]],Final_manabou_kanji[[Sr. no.]:[Meaning]],3,0)</f>
        <v>#N/A</v>
      </c>
      <c r="E530" s="32" t="e">
        <f>VLOOKUP(Final_manabou_kanji_select4[[#This Row],[Kanji no.]],Final_manabou_kanji[[Sr. no.]:[Meaning]],4,0)</f>
        <v>#N/A</v>
      </c>
      <c r="F530" s="37" t="e">
        <f>VLOOKUP(Final_manabou_kanji_select4[[#This Row],[Kanji no.]],Final_manabou_kanji[[Sr. no.]:[Meaning]],5,0)</f>
        <v>#N/A</v>
      </c>
      <c r="G530" t="e">
        <f>VLOOKUP(Final_manabou_kanji_select4[[#This Row],[Kanji no.]],Final_manabou_kanji[[Sr. no.]:[Meaning]],7,0)</f>
        <v>#N/A</v>
      </c>
      <c r="H530" t="e">
        <f>VLOOKUP(Final_manabou_kanji_select4[[#This Row],[Kanji no.]],Final_manabou_kanji[[Sr. no.]:[Meaning]],8,0)</f>
        <v>#N/A</v>
      </c>
      <c r="I530" s="3"/>
    </row>
    <row r="531" spans="2:9" ht="14.25" customHeight="1" x14ac:dyDescent="0.3">
      <c r="B531" s="6">
        <v>529</v>
      </c>
      <c r="C531" s="37" t="e">
        <f>VLOOKUP(Final_manabou_kanji_select4[[#This Row],[Sr no.]],Raw_data_N2_Kanji[[Marking_sr]:[Length]],4,0)</f>
        <v>#N/A</v>
      </c>
      <c r="D531" s="37" t="e">
        <f>VLOOKUP(Final_manabou_kanji_select4[[#This Row],[Kanji no.]],Final_manabou_kanji[[Sr. no.]:[Meaning]],3,0)</f>
        <v>#N/A</v>
      </c>
      <c r="E531" s="32" t="e">
        <f>VLOOKUP(Final_manabou_kanji_select4[[#This Row],[Kanji no.]],Final_manabou_kanji[[Sr. no.]:[Meaning]],4,0)</f>
        <v>#N/A</v>
      </c>
      <c r="F531" s="37" t="e">
        <f>VLOOKUP(Final_manabou_kanji_select4[[#This Row],[Kanji no.]],Final_manabou_kanji[[Sr. no.]:[Meaning]],5,0)</f>
        <v>#N/A</v>
      </c>
      <c r="G531" t="e">
        <f>VLOOKUP(Final_manabou_kanji_select4[[#This Row],[Kanji no.]],Final_manabou_kanji[[Sr. no.]:[Meaning]],7,0)</f>
        <v>#N/A</v>
      </c>
      <c r="H531" t="e">
        <f>VLOOKUP(Final_manabou_kanji_select4[[#This Row],[Kanji no.]],Final_manabou_kanji[[Sr. no.]:[Meaning]],8,0)</f>
        <v>#N/A</v>
      </c>
      <c r="I531" s="3"/>
    </row>
    <row r="532" spans="2:9" ht="14.25" customHeight="1" x14ac:dyDescent="0.3">
      <c r="B532" s="36">
        <v>530</v>
      </c>
      <c r="C532" s="37" t="e">
        <f>VLOOKUP(Final_manabou_kanji_select4[[#This Row],[Sr no.]],Raw_data_N2_Kanji[[Marking_sr]:[Length]],4,0)</f>
        <v>#N/A</v>
      </c>
      <c r="D532" s="37" t="e">
        <f>VLOOKUP(Final_manabou_kanji_select4[[#This Row],[Kanji no.]],Final_manabou_kanji[[Sr. no.]:[Meaning]],3,0)</f>
        <v>#N/A</v>
      </c>
      <c r="E532" s="32" t="e">
        <f>VLOOKUP(Final_manabou_kanji_select4[[#This Row],[Kanji no.]],Final_manabou_kanji[[Sr. no.]:[Meaning]],4,0)</f>
        <v>#N/A</v>
      </c>
      <c r="F532" s="37" t="e">
        <f>VLOOKUP(Final_manabou_kanji_select4[[#This Row],[Kanji no.]],Final_manabou_kanji[[Sr. no.]:[Meaning]],5,0)</f>
        <v>#N/A</v>
      </c>
      <c r="G532" t="e">
        <f>VLOOKUP(Final_manabou_kanji_select4[[#This Row],[Kanji no.]],Final_manabou_kanji[[Sr. no.]:[Meaning]],7,0)</f>
        <v>#N/A</v>
      </c>
      <c r="H532" t="e">
        <f>VLOOKUP(Final_manabou_kanji_select4[[#This Row],[Kanji no.]],Final_manabou_kanji[[Sr. no.]:[Meaning]],8,0)</f>
        <v>#N/A</v>
      </c>
      <c r="I532" s="3"/>
    </row>
    <row r="533" spans="2:9" ht="14.25" customHeight="1" x14ac:dyDescent="0.3">
      <c r="B533" s="6">
        <v>531</v>
      </c>
      <c r="C533" s="37" t="e">
        <f>VLOOKUP(Final_manabou_kanji_select4[[#This Row],[Sr no.]],Raw_data_N2_Kanji[[Marking_sr]:[Length]],4,0)</f>
        <v>#N/A</v>
      </c>
      <c r="D533" s="37" t="e">
        <f>VLOOKUP(Final_manabou_kanji_select4[[#This Row],[Kanji no.]],Final_manabou_kanji[[Sr. no.]:[Meaning]],3,0)</f>
        <v>#N/A</v>
      </c>
      <c r="E533" s="32" t="e">
        <f>VLOOKUP(Final_manabou_kanji_select4[[#This Row],[Kanji no.]],Final_manabou_kanji[[Sr. no.]:[Meaning]],4,0)</f>
        <v>#N/A</v>
      </c>
      <c r="F533" s="37" t="e">
        <f>VLOOKUP(Final_manabou_kanji_select4[[#This Row],[Kanji no.]],Final_manabou_kanji[[Sr. no.]:[Meaning]],5,0)</f>
        <v>#N/A</v>
      </c>
      <c r="G533" t="e">
        <f>VLOOKUP(Final_manabou_kanji_select4[[#This Row],[Kanji no.]],Final_manabou_kanji[[Sr. no.]:[Meaning]],7,0)</f>
        <v>#N/A</v>
      </c>
      <c r="H533" t="e">
        <f>VLOOKUP(Final_manabou_kanji_select4[[#This Row],[Kanji no.]],Final_manabou_kanji[[Sr. no.]:[Meaning]],8,0)</f>
        <v>#N/A</v>
      </c>
      <c r="I533" s="3"/>
    </row>
    <row r="534" spans="2:9" ht="14.25" customHeight="1" x14ac:dyDescent="0.3">
      <c r="B534" s="36">
        <v>532</v>
      </c>
      <c r="C534" s="37" t="e">
        <f>VLOOKUP(Final_manabou_kanji_select4[[#This Row],[Sr no.]],Raw_data_N2_Kanji[[Marking_sr]:[Length]],4,0)</f>
        <v>#N/A</v>
      </c>
      <c r="D534" s="37" t="e">
        <f>VLOOKUP(Final_manabou_kanji_select4[[#This Row],[Kanji no.]],Final_manabou_kanji[[Sr. no.]:[Meaning]],3,0)</f>
        <v>#N/A</v>
      </c>
      <c r="E534" s="32" t="e">
        <f>VLOOKUP(Final_manabou_kanji_select4[[#This Row],[Kanji no.]],Final_manabou_kanji[[Sr. no.]:[Meaning]],4,0)</f>
        <v>#N/A</v>
      </c>
      <c r="F534" s="37" t="e">
        <f>VLOOKUP(Final_manabou_kanji_select4[[#This Row],[Kanji no.]],Final_manabou_kanji[[Sr. no.]:[Meaning]],5,0)</f>
        <v>#N/A</v>
      </c>
      <c r="G534" t="e">
        <f>VLOOKUP(Final_manabou_kanji_select4[[#This Row],[Kanji no.]],Final_manabou_kanji[[Sr. no.]:[Meaning]],7,0)</f>
        <v>#N/A</v>
      </c>
      <c r="H534" t="e">
        <f>VLOOKUP(Final_manabou_kanji_select4[[#This Row],[Kanji no.]],Final_manabou_kanji[[Sr. no.]:[Meaning]],8,0)</f>
        <v>#N/A</v>
      </c>
      <c r="I534" s="3"/>
    </row>
    <row r="535" spans="2:9" ht="14.25" customHeight="1" x14ac:dyDescent="0.3">
      <c r="B535" s="6">
        <v>533</v>
      </c>
      <c r="C535" s="37" t="e">
        <f>VLOOKUP(Final_manabou_kanji_select4[[#This Row],[Sr no.]],Raw_data_N2_Kanji[[Marking_sr]:[Length]],4,0)</f>
        <v>#N/A</v>
      </c>
      <c r="D535" s="37" t="e">
        <f>VLOOKUP(Final_manabou_kanji_select4[[#This Row],[Kanji no.]],Final_manabou_kanji[[Sr. no.]:[Meaning]],3,0)</f>
        <v>#N/A</v>
      </c>
      <c r="E535" s="32" t="e">
        <f>VLOOKUP(Final_manabou_kanji_select4[[#This Row],[Kanji no.]],Final_manabou_kanji[[Sr. no.]:[Meaning]],4,0)</f>
        <v>#N/A</v>
      </c>
      <c r="F535" s="37" t="e">
        <f>VLOOKUP(Final_manabou_kanji_select4[[#This Row],[Kanji no.]],Final_manabou_kanji[[Sr. no.]:[Meaning]],5,0)</f>
        <v>#N/A</v>
      </c>
      <c r="G535" t="e">
        <f>VLOOKUP(Final_manabou_kanji_select4[[#This Row],[Kanji no.]],Final_manabou_kanji[[Sr. no.]:[Meaning]],7,0)</f>
        <v>#N/A</v>
      </c>
      <c r="H535" t="e">
        <f>VLOOKUP(Final_manabou_kanji_select4[[#This Row],[Kanji no.]],Final_manabou_kanji[[Sr. no.]:[Meaning]],8,0)</f>
        <v>#N/A</v>
      </c>
      <c r="I535" s="3"/>
    </row>
    <row r="536" spans="2:9" ht="14.25" customHeight="1" x14ac:dyDescent="0.3">
      <c r="B536" s="36">
        <v>534</v>
      </c>
      <c r="C536" s="37" t="e">
        <f>VLOOKUP(Final_manabou_kanji_select4[[#This Row],[Sr no.]],Raw_data_N2_Kanji[[Marking_sr]:[Length]],4,0)</f>
        <v>#N/A</v>
      </c>
      <c r="D536" s="37" t="e">
        <f>VLOOKUP(Final_manabou_kanji_select4[[#This Row],[Kanji no.]],Final_manabou_kanji[[Sr. no.]:[Meaning]],3,0)</f>
        <v>#N/A</v>
      </c>
      <c r="E536" s="32" t="e">
        <f>VLOOKUP(Final_manabou_kanji_select4[[#This Row],[Kanji no.]],Final_manabou_kanji[[Sr. no.]:[Meaning]],4,0)</f>
        <v>#N/A</v>
      </c>
      <c r="F536" s="37" t="e">
        <f>VLOOKUP(Final_manabou_kanji_select4[[#This Row],[Kanji no.]],Final_manabou_kanji[[Sr. no.]:[Meaning]],5,0)</f>
        <v>#N/A</v>
      </c>
      <c r="G536" t="e">
        <f>VLOOKUP(Final_manabou_kanji_select4[[#This Row],[Kanji no.]],Final_manabou_kanji[[Sr. no.]:[Meaning]],7,0)</f>
        <v>#N/A</v>
      </c>
      <c r="H536" t="e">
        <f>VLOOKUP(Final_manabou_kanji_select4[[#This Row],[Kanji no.]],Final_manabou_kanji[[Sr. no.]:[Meaning]],8,0)</f>
        <v>#N/A</v>
      </c>
      <c r="I536" s="3"/>
    </row>
    <row r="537" spans="2:9" ht="14.25" customHeight="1" x14ac:dyDescent="0.3">
      <c r="B537" s="6">
        <v>535</v>
      </c>
      <c r="C537" s="37" t="e">
        <f>VLOOKUP(Final_manabou_kanji_select4[[#This Row],[Sr no.]],Raw_data_N2_Kanji[[Marking_sr]:[Length]],4,0)</f>
        <v>#N/A</v>
      </c>
      <c r="D537" s="37" t="e">
        <f>VLOOKUP(Final_manabou_kanji_select4[[#This Row],[Kanji no.]],Final_manabou_kanji[[Sr. no.]:[Meaning]],3,0)</f>
        <v>#N/A</v>
      </c>
      <c r="E537" s="32" t="e">
        <f>VLOOKUP(Final_manabou_kanji_select4[[#This Row],[Kanji no.]],Final_manabou_kanji[[Sr. no.]:[Meaning]],4,0)</f>
        <v>#N/A</v>
      </c>
      <c r="F537" s="37" t="e">
        <f>VLOOKUP(Final_manabou_kanji_select4[[#This Row],[Kanji no.]],Final_manabou_kanji[[Sr. no.]:[Meaning]],5,0)</f>
        <v>#N/A</v>
      </c>
      <c r="G537" t="e">
        <f>VLOOKUP(Final_manabou_kanji_select4[[#This Row],[Kanji no.]],Final_manabou_kanji[[Sr. no.]:[Meaning]],7,0)</f>
        <v>#N/A</v>
      </c>
      <c r="H537" t="e">
        <f>VLOOKUP(Final_manabou_kanji_select4[[#This Row],[Kanji no.]],Final_manabou_kanji[[Sr. no.]:[Meaning]],8,0)</f>
        <v>#N/A</v>
      </c>
      <c r="I537" s="3"/>
    </row>
    <row r="538" spans="2:9" ht="14.25" customHeight="1" x14ac:dyDescent="0.3">
      <c r="B538" s="36">
        <v>536</v>
      </c>
      <c r="C538" s="37" t="e">
        <f>VLOOKUP(Final_manabou_kanji_select4[[#This Row],[Sr no.]],Raw_data_N2_Kanji[[Marking_sr]:[Length]],4,0)</f>
        <v>#N/A</v>
      </c>
      <c r="D538" s="37" t="e">
        <f>VLOOKUP(Final_manabou_kanji_select4[[#This Row],[Kanji no.]],Final_manabou_kanji[[Sr. no.]:[Meaning]],3,0)</f>
        <v>#N/A</v>
      </c>
      <c r="E538" s="32" t="e">
        <f>VLOOKUP(Final_manabou_kanji_select4[[#This Row],[Kanji no.]],Final_manabou_kanji[[Sr. no.]:[Meaning]],4,0)</f>
        <v>#N/A</v>
      </c>
      <c r="F538" s="37" t="e">
        <f>VLOOKUP(Final_manabou_kanji_select4[[#This Row],[Kanji no.]],Final_manabou_kanji[[Sr. no.]:[Meaning]],5,0)</f>
        <v>#N/A</v>
      </c>
      <c r="G538" t="e">
        <f>VLOOKUP(Final_manabou_kanji_select4[[#This Row],[Kanji no.]],Final_manabou_kanji[[Sr. no.]:[Meaning]],7,0)</f>
        <v>#N/A</v>
      </c>
      <c r="H538" t="e">
        <f>VLOOKUP(Final_manabou_kanji_select4[[#This Row],[Kanji no.]],Final_manabou_kanji[[Sr. no.]:[Meaning]],8,0)</f>
        <v>#N/A</v>
      </c>
      <c r="I538" s="3"/>
    </row>
    <row r="539" spans="2:9" ht="14.25" customHeight="1" x14ac:dyDescent="0.3">
      <c r="B539" s="6">
        <v>537</v>
      </c>
      <c r="C539" s="37" t="e">
        <f>VLOOKUP(Final_manabou_kanji_select4[[#This Row],[Sr no.]],Raw_data_N2_Kanji[[Marking_sr]:[Length]],4,0)</f>
        <v>#N/A</v>
      </c>
      <c r="D539" s="37" t="e">
        <f>VLOOKUP(Final_manabou_kanji_select4[[#This Row],[Kanji no.]],Final_manabou_kanji[[Sr. no.]:[Meaning]],3,0)</f>
        <v>#N/A</v>
      </c>
      <c r="E539" s="32" t="e">
        <f>VLOOKUP(Final_manabou_kanji_select4[[#This Row],[Kanji no.]],Final_manabou_kanji[[Sr. no.]:[Meaning]],4,0)</f>
        <v>#N/A</v>
      </c>
      <c r="F539" s="37" t="e">
        <f>VLOOKUP(Final_manabou_kanji_select4[[#This Row],[Kanji no.]],Final_manabou_kanji[[Sr. no.]:[Meaning]],5,0)</f>
        <v>#N/A</v>
      </c>
      <c r="G539" t="e">
        <f>VLOOKUP(Final_manabou_kanji_select4[[#This Row],[Kanji no.]],Final_manabou_kanji[[Sr. no.]:[Meaning]],7,0)</f>
        <v>#N/A</v>
      </c>
      <c r="H539" t="e">
        <f>VLOOKUP(Final_manabou_kanji_select4[[#This Row],[Kanji no.]],Final_manabou_kanji[[Sr. no.]:[Meaning]],8,0)</f>
        <v>#N/A</v>
      </c>
      <c r="I539" s="3"/>
    </row>
    <row r="540" spans="2:9" ht="14.25" customHeight="1" x14ac:dyDescent="0.3">
      <c r="B540" s="36">
        <v>538</v>
      </c>
      <c r="C540" s="37" t="e">
        <f>VLOOKUP(Final_manabou_kanji_select4[[#This Row],[Sr no.]],Raw_data_N2_Kanji[[Marking_sr]:[Length]],4,0)</f>
        <v>#N/A</v>
      </c>
      <c r="D540" s="37" t="e">
        <f>VLOOKUP(Final_manabou_kanji_select4[[#This Row],[Kanji no.]],Final_manabou_kanji[[Sr. no.]:[Meaning]],3,0)</f>
        <v>#N/A</v>
      </c>
      <c r="E540" s="32" t="e">
        <f>VLOOKUP(Final_manabou_kanji_select4[[#This Row],[Kanji no.]],Final_manabou_kanji[[Sr. no.]:[Meaning]],4,0)</f>
        <v>#N/A</v>
      </c>
      <c r="F540" s="37" t="e">
        <f>VLOOKUP(Final_manabou_kanji_select4[[#This Row],[Kanji no.]],Final_manabou_kanji[[Sr. no.]:[Meaning]],5,0)</f>
        <v>#N/A</v>
      </c>
      <c r="G540" t="e">
        <f>VLOOKUP(Final_manabou_kanji_select4[[#This Row],[Kanji no.]],Final_manabou_kanji[[Sr. no.]:[Meaning]],7,0)</f>
        <v>#N/A</v>
      </c>
      <c r="H540" t="e">
        <f>VLOOKUP(Final_manabou_kanji_select4[[#This Row],[Kanji no.]],Final_manabou_kanji[[Sr. no.]:[Meaning]],8,0)</f>
        <v>#N/A</v>
      </c>
      <c r="I540" s="3"/>
    </row>
    <row r="541" spans="2:9" ht="14.25" customHeight="1" x14ac:dyDescent="0.3">
      <c r="B541" s="6">
        <v>539</v>
      </c>
      <c r="C541" s="37" t="e">
        <f>VLOOKUP(Final_manabou_kanji_select4[[#This Row],[Sr no.]],Raw_data_N2_Kanji[[Marking_sr]:[Length]],4,0)</f>
        <v>#N/A</v>
      </c>
      <c r="D541" s="37" t="e">
        <f>VLOOKUP(Final_manabou_kanji_select4[[#This Row],[Kanji no.]],Final_manabou_kanji[[Sr. no.]:[Meaning]],3,0)</f>
        <v>#N/A</v>
      </c>
      <c r="E541" s="32" t="e">
        <f>VLOOKUP(Final_manabou_kanji_select4[[#This Row],[Kanji no.]],Final_manabou_kanji[[Sr. no.]:[Meaning]],4,0)</f>
        <v>#N/A</v>
      </c>
      <c r="F541" s="37" t="e">
        <f>VLOOKUP(Final_manabou_kanji_select4[[#This Row],[Kanji no.]],Final_manabou_kanji[[Sr. no.]:[Meaning]],5,0)</f>
        <v>#N/A</v>
      </c>
      <c r="G541" t="e">
        <f>VLOOKUP(Final_manabou_kanji_select4[[#This Row],[Kanji no.]],Final_manabou_kanji[[Sr. no.]:[Meaning]],7,0)</f>
        <v>#N/A</v>
      </c>
      <c r="H541" t="e">
        <f>VLOOKUP(Final_manabou_kanji_select4[[#This Row],[Kanji no.]],Final_manabou_kanji[[Sr. no.]:[Meaning]],8,0)</f>
        <v>#N/A</v>
      </c>
      <c r="I541" s="3"/>
    </row>
    <row r="542" spans="2:9" ht="14.25" customHeight="1" x14ac:dyDescent="0.3">
      <c r="B542" s="36">
        <v>540</v>
      </c>
      <c r="C542" s="37" t="e">
        <f>VLOOKUP(Final_manabou_kanji_select4[[#This Row],[Sr no.]],Raw_data_N2_Kanji[[Marking_sr]:[Length]],4,0)</f>
        <v>#N/A</v>
      </c>
      <c r="D542" s="37" t="e">
        <f>VLOOKUP(Final_manabou_kanji_select4[[#This Row],[Kanji no.]],Final_manabou_kanji[[Sr. no.]:[Meaning]],3,0)</f>
        <v>#N/A</v>
      </c>
      <c r="E542" s="32" t="e">
        <f>VLOOKUP(Final_manabou_kanji_select4[[#This Row],[Kanji no.]],Final_manabou_kanji[[Sr. no.]:[Meaning]],4,0)</f>
        <v>#N/A</v>
      </c>
      <c r="F542" s="37" t="e">
        <f>VLOOKUP(Final_manabou_kanji_select4[[#This Row],[Kanji no.]],Final_manabou_kanji[[Sr. no.]:[Meaning]],5,0)</f>
        <v>#N/A</v>
      </c>
      <c r="G542" t="e">
        <f>VLOOKUP(Final_manabou_kanji_select4[[#This Row],[Kanji no.]],Final_manabou_kanji[[Sr. no.]:[Meaning]],7,0)</f>
        <v>#N/A</v>
      </c>
      <c r="H542" t="e">
        <f>VLOOKUP(Final_manabou_kanji_select4[[#This Row],[Kanji no.]],Final_manabou_kanji[[Sr. no.]:[Meaning]],8,0)</f>
        <v>#N/A</v>
      </c>
      <c r="I542" s="3"/>
    </row>
    <row r="543" spans="2:9" ht="14.25" customHeight="1" x14ac:dyDescent="0.3">
      <c r="B543" s="6">
        <v>541</v>
      </c>
      <c r="C543" s="37" t="e">
        <f>VLOOKUP(Final_manabou_kanji_select4[[#This Row],[Sr no.]],Raw_data_N2_Kanji[[Marking_sr]:[Length]],4,0)</f>
        <v>#N/A</v>
      </c>
      <c r="D543" s="37" t="e">
        <f>VLOOKUP(Final_manabou_kanji_select4[[#This Row],[Kanji no.]],Final_manabou_kanji[[Sr. no.]:[Meaning]],3,0)</f>
        <v>#N/A</v>
      </c>
      <c r="E543" s="32" t="e">
        <f>VLOOKUP(Final_manabou_kanji_select4[[#This Row],[Kanji no.]],Final_manabou_kanji[[Sr. no.]:[Meaning]],4,0)</f>
        <v>#N/A</v>
      </c>
      <c r="F543" s="37" t="e">
        <f>VLOOKUP(Final_manabou_kanji_select4[[#This Row],[Kanji no.]],Final_manabou_kanji[[Sr. no.]:[Meaning]],5,0)</f>
        <v>#N/A</v>
      </c>
      <c r="G543" t="e">
        <f>VLOOKUP(Final_manabou_kanji_select4[[#This Row],[Kanji no.]],Final_manabou_kanji[[Sr. no.]:[Meaning]],7,0)</f>
        <v>#N/A</v>
      </c>
      <c r="H543" t="e">
        <f>VLOOKUP(Final_manabou_kanji_select4[[#This Row],[Kanji no.]],Final_manabou_kanji[[Sr. no.]:[Meaning]],8,0)</f>
        <v>#N/A</v>
      </c>
      <c r="I543" s="3"/>
    </row>
    <row r="544" spans="2:9" ht="14.25" customHeight="1" x14ac:dyDescent="0.3">
      <c r="B544" s="36">
        <v>542</v>
      </c>
      <c r="C544" s="37" t="e">
        <f>VLOOKUP(Final_manabou_kanji_select4[[#This Row],[Sr no.]],Raw_data_N2_Kanji[[Marking_sr]:[Length]],4,0)</f>
        <v>#N/A</v>
      </c>
      <c r="D544" s="37" t="e">
        <f>VLOOKUP(Final_manabou_kanji_select4[[#This Row],[Kanji no.]],Final_manabou_kanji[[Sr. no.]:[Meaning]],3,0)</f>
        <v>#N/A</v>
      </c>
      <c r="E544" s="32" t="e">
        <f>VLOOKUP(Final_manabou_kanji_select4[[#This Row],[Kanji no.]],Final_manabou_kanji[[Sr. no.]:[Meaning]],4,0)</f>
        <v>#N/A</v>
      </c>
      <c r="F544" s="37" t="e">
        <f>VLOOKUP(Final_manabou_kanji_select4[[#This Row],[Kanji no.]],Final_manabou_kanji[[Sr. no.]:[Meaning]],5,0)</f>
        <v>#N/A</v>
      </c>
      <c r="G544" t="e">
        <f>VLOOKUP(Final_manabou_kanji_select4[[#This Row],[Kanji no.]],Final_manabou_kanji[[Sr. no.]:[Meaning]],7,0)</f>
        <v>#N/A</v>
      </c>
      <c r="H544" t="e">
        <f>VLOOKUP(Final_manabou_kanji_select4[[#This Row],[Kanji no.]],Final_manabou_kanji[[Sr. no.]:[Meaning]],8,0)</f>
        <v>#N/A</v>
      </c>
      <c r="I544" s="3"/>
    </row>
    <row r="545" spans="2:9" ht="14.25" customHeight="1" x14ac:dyDescent="0.3">
      <c r="B545" s="6">
        <v>543</v>
      </c>
      <c r="C545" s="37" t="e">
        <f>VLOOKUP(Final_manabou_kanji_select4[[#This Row],[Sr no.]],Raw_data_N2_Kanji[[Marking_sr]:[Length]],4,0)</f>
        <v>#N/A</v>
      </c>
      <c r="D545" s="37" t="e">
        <f>VLOOKUP(Final_manabou_kanji_select4[[#This Row],[Kanji no.]],Final_manabou_kanji[[Sr. no.]:[Meaning]],3,0)</f>
        <v>#N/A</v>
      </c>
      <c r="E545" s="32" t="e">
        <f>VLOOKUP(Final_manabou_kanji_select4[[#This Row],[Kanji no.]],Final_manabou_kanji[[Sr. no.]:[Meaning]],4,0)</f>
        <v>#N/A</v>
      </c>
      <c r="F545" s="37" t="e">
        <f>VLOOKUP(Final_manabou_kanji_select4[[#This Row],[Kanji no.]],Final_manabou_kanji[[Sr. no.]:[Meaning]],5,0)</f>
        <v>#N/A</v>
      </c>
      <c r="G545" t="e">
        <f>VLOOKUP(Final_manabou_kanji_select4[[#This Row],[Kanji no.]],Final_manabou_kanji[[Sr. no.]:[Meaning]],7,0)</f>
        <v>#N/A</v>
      </c>
      <c r="H545" t="e">
        <f>VLOOKUP(Final_manabou_kanji_select4[[#This Row],[Kanji no.]],Final_manabou_kanji[[Sr. no.]:[Meaning]],8,0)</f>
        <v>#N/A</v>
      </c>
      <c r="I545" s="3"/>
    </row>
    <row r="546" spans="2:9" ht="14.25" customHeight="1" x14ac:dyDescent="0.3">
      <c r="B546" s="36">
        <v>544</v>
      </c>
      <c r="C546" s="37" t="e">
        <f>VLOOKUP(Final_manabou_kanji_select4[[#This Row],[Sr no.]],Raw_data_N2_Kanji[[Marking_sr]:[Length]],4,0)</f>
        <v>#N/A</v>
      </c>
      <c r="D546" s="37" t="e">
        <f>VLOOKUP(Final_manabou_kanji_select4[[#This Row],[Kanji no.]],Final_manabou_kanji[[Sr. no.]:[Meaning]],3,0)</f>
        <v>#N/A</v>
      </c>
      <c r="E546" s="32" t="e">
        <f>VLOOKUP(Final_manabou_kanji_select4[[#This Row],[Kanji no.]],Final_manabou_kanji[[Sr. no.]:[Meaning]],4,0)</f>
        <v>#N/A</v>
      </c>
      <c r="F546" s="37" t="e">
        <f>VLOOKUP(Final_manabou_kanji_select4[[#This Row],[Kanji no.]],Final_manabou_kanji[[Sr. no.]:[Meaning]],5,0)</f>
        <v>#N/A</v>
      </c>
      <c r="G546" t="e">
        <f>VLOOKUP(Final_manabou_kanji_select4[[#This Row],[Kanji no.]],Final_manabou_kanji[[Sr. no.]:[Meaning]],7,0)</f>
        <v>#N/A</v>
      </c>
      <c r="H546" t="e">
        <f>VLOOKUP(Final_manabou_kanji_select4[[#This Row],[Kanji no.]],Final_manabou_kanji[[Sr. no.]:[Meaning]],8,0)</f>
        <v>#N/A</v>
      </c>
      <c r="I546" s="3"/>
    </row>
    <row r="547" spans="2:9" ht="14.25" customHeight="1" x14ac:dyDescent="0.3">
      <c r="B547" s="6">
        <v>545</v>
      </c>
      <c r="C547" s="37" t="e">
        <f>VLOOKUP(Final_manabou_kanji_select4[[#This Row],[Sr no.]],Raw_data_N2_Kanji[[Marking_sr]:[Length]],4,0)</f>
        <v>#N/A</v>
      </c>
      <c r="D547" s="37" t="e">
        <f>VLOOKUP(Final_manabou_kanji_select4[[#This Row],[Kanji no.]],Final_manabou_kanji[[Sr. no.]:[Meaning]],3,0)</f>
        <v>#N/A</v>
      </c>
      <c r="E547" s="32" t="e">
        <f>VLOOKUP(Final_manabou_kanji_select4[[#This Row],[Kanji no.]],Final_manabou_kanji[[Sr. no.]:[Meaning]],4,0)</f>
        <v>#N/A</v>
      </c>
      <c r="F547" s="37" t="e">
        <f>VLOOKUP(Final_manabou_kanji_select4[[#This Row],[Kanji no.]],Final_manabou_kanji[[Sr. no.]:[Meaning]],5,0)</f>
        <v>#N/A</v>
      </c>
      <c r="G547" t="e">
        <f>VLOOKUP(Final_manabou_kanji_select4[[#This Row],[Kanji no.]],Final_manabou_kanji[[Sr. no.]:[Meaning]],7,0)</f>
        <v>#N/A</v>
      </c>
      <c r="H547" t="e">
        <f>VLOOKUP(Final_manabou_kanji_select4[[#This Row],[Kanji no.]],Final_manabou_kanji[[Sr. no.]:[Meaning]],8,0)</f>
        <v>#N/A</v>
      </c>
      <c r="I547" s="3"/>
    </row>
    <row r="548" spans="2:9" ht="14.25" customHeight="1" x14ac:dyDescent="0.3">
      <c r="B548" s="36">
        <v>546</v>
      </c>
      <c r="C548" s="37" t="e">
        <f>VLOOKUP(Final_manabou_kanji_select4[[#This Row],[Sr no.]],Raw_data_N2_Kanji[[Marking_sr]:[Length]],4,0)</f>
        <v>#N/A</v>
      </c>
      <c r="D548" s="37" t="e">
        <f>VLOOKUP(Final_manabou_kanji_select4[[#This Row],[Kanji no.]],Final_manabou_kanji[[Sr. no.]:[Meaning]],3,0)</f>
        <v>#N/A</v>
      </c>
      <c r="E548" s="32" t="e">
        <f>VLOOKUP(Final_manabou_kanji_select4[[#This Row],[Kanji no.]],Final_manabou_kanji[[Sr. no.]:[Meaning]],4,0)</f>
        <v>#N/A</v>
      </c>
      <c r="F548" s="37" t="e">
        <f>VLOOKUP(Final_manabou_kanji_select4[[#This Row],[Kanji no.]],Final_manabou_kanji[[Sr. no.]:[Meaning]],5,0)</f>
        <v>#N/A</v>
      </c>
      <c r="G548" t="e">
        <f>VLOOKUP(Final_manabou_kanji_select4[[#This Row],[Kanji no.]],Final_manabou_kanji[[Sr. no.]:[Meaning]],7,0)</f>
        <v>#N/A</v>
      </c>
      <c r="H548" t="e">
        <f>VLOOKUP(Final_manabou_kanji_select4[[#This Row],[Kanji no.]],Final_manabou_kanji[[Sr. no.]:[Meaning]],8,0)</f>
        <v>#N/A</v>
      </c>
      <c r="I548" s="3"/>
    </row>
    <row r="549" spans="2:9" ht="14.25" customHeight="1" x14ac:dyDescent="0.3">
      <c r="B549" s="6">
        <v>547</v>
      </c>
      <c r="C549" s="37" t="e">
        <f>VLOOKUP(Final_manabou_kanji_select4[[#This Row],[Sr no.]],Raw_data_N2_Kanji[[Marking_sr]:[Length]],4,0)</f>
        <v>#N/A</v>
      </c>
      <c r="D549" s="37" t="e">
        <f>VLOOKUP(Final_manabou_kanji_select4[[#This Row],[Kanji no.]],Final_manabou_kanji[[Sr. no.]:[Meaning]],3,0)</f>
        <v>#N/A</v>
      </c>
      <c r="E549" s="32" t="e">
        <f>VLOOKUP(Final_manabou_kanji_select4[[#This Row],[Kanji no.]],Final_manabou_kanji[[Sr. no.]:[Meaning]],4,0)</f>
        <v>#N/A</v>
      </c>
      <c r="F549" s="37" t="e">
        <f>VLOOKUP(Final_manabou_kanji_select4[[#This Row],[Kanji no.]],Final_manabou_kanji[[Sr. no.]:[Meaning]],5,0)</f>
        <v>#N/A</v>
      </c>
      <c r="G549" t="e">
        <f>VLOOKUP(Final_manabou_kanji_select4[[#This Row],[Kanji no.]],Final_manabou_kanji[[Sr. no.]:[Meaning]],7,0)</f>
        <v>#N/A</v>
      </c>
      <c r="H549" t="e">
        <f>VLOOKUP(Final_manabou_kanji_select4[[#This Row],[Kanji no.]],Final_manabou_kanji[[Sr. no.]:[Meaning]],8,0)</f>
        <v>#N/A</v>
      </c>
      <c r="I549" s="3"/>
    </row>
    <row r="550" spans="2:9" ht="14.25" customHeight="1" x14ac:dyDescent="0.3">
      <c r="B550" s="36">
        <v>548</v>
      </c>
      <c r="C550" s="37" t="e">
        <f>VLOOKUP(Final_manabou_kanji_select4[[#This Row],[Sr no.]],Raw_data_N2_Kanji[[Marking_sr]:[Length]],4,0)</f>
        <v>#N/A</v>
      </c>
      <c r="D550" s="37" t="e">
        <f>VLOOKUP(Final_manabou_kanji_select4[[#This Row],[Kanji no.]],Final_manabou_kanji[[Sr. no.]:[Meaning]],3,0)</f>
        <v>#N/A</v>
      </c>
      <c r="E550" s="32" t="e">
        <f>VLOOKUP(Final_manabou_kanji_select4[[#This Row],[Kanji no.]],Final_manabou_kanji[[Sr. no.]:[Meaning]],4,0)</f>
        <v>#N/A</v>
      </c>
      <c r="F550" s="37" t="e">
        <f>VLOOKUP(Final_manabou_kanji_select4[[#This Row],[Kanji no.]],Final_manabou_kanji[[Sr. no.]:[Meaning]],5,0)</f>
        <v>#N/A</v>
      </c>
      <c r="G550" t="e">
        <f>VLOOKUP(Final_manabou_kanji_select4[[#This Row],[Kanji no.]],Final_manabou_kanji[[Sr. no.]:[Meaning]],7,0)</f>
        <v>#N/A</v>
      </c>
      <c r="H550" t="e">
        <f>VLOOKUP(Final_manabou_kanji_select4[[#This Row],[Kanji no.]],Final_manabou_kanji[[Sr. no.]:[Meaning]],8,0)</f>
        <v>#N/A</v>
      </c>
      <c r="I550" s="3"/>
    </row>
    <row r="551" spans="2:9" ht="14.25" customHeight="1" x14ac:dyDescent="0.3">
      <c r="B551" s="6">
        <v>549</v>
      </c>
      <c r="C551" s="37" t="e">
        <f>VLOOKUP(Final_manabou_kanji_select4[[#This Row],[Sr no.]],Raw_data_N2_Kanji[[Marking_sr]:[Length]],4,0)</f>
        <v>#N/A</v>
      </c>
      <c r="D551" s="37" t="e">
        <f>VLOOKUP(Final_manabou_kanji_select4[[#This Row],[Kanji no.]],Final_manabou_kanji[[Sr. no.]:[Meaning]],3,0)</f>
        <v>#N/A</v>
      </c>
      <c r="E551" s="32" t="e">
        <f>VLOOKUP(Final_manabou_kanji_select4[[#This Row],[Kanji no.]],Final_manabou_kanji[[Sr. no.]:[Meaning]],4,0)</f>
        <v>#N/A</v>
      </c>
      <c r="F551" s="37" t="e">
        <f>VLOOKUP(Final_manabou_kanji_select4[[#This Row],[Kanji no.]],Final_manabou_kanji[[Sr. no.]:[Meaning]],5,0)</f>
        <v>#N/A</v>
      </c>
      <c r="G551" t="e">
        <f>VLOOKUP(Final_manabou_kanji_select4[[#This Row],[Kanji no.]],Final_manabou_kanji[[Sr. no.]:[Meaning]],7,0)</f>
        <v>#N/A</v>
      </c>
      <c r="H551" t="e">
        <f>VLOOKUP(Final_manabou_kanji_select4[[#This Row],[Kanji no.]],Final_manabou_kanji[[Sr. no.]:[Meaning]],8,0)</f>
        <v>#N/A</v>
      </c>
      <c r="I551" s="3"/>
    </row>
    <row r="552" spans="2:9" ht="14.25" customHeight="1" x14ac:dyDescent="0.3">
      <c r="B552" s="36">
        <v>550</v>
      </c>
      <c r="C552" s="37" t="e">
        <f>VLOOKUP(Final_manabou_kanji_select4[[#This Row],[Sr no.]],Raw_data_N2_Kanji[[Marking_sr]:[Length]],4,0)</f>
        <v>#N/A</v>
      </c>
      <c r="D552" s="37" t="e">
        <f>VLOOKUP(Final_manabou_kanji_select4[[#This Row],[Kanji no.]],Final_manabou_kanji[[Sr. no.]:[Meaning]],3,0)</f>
        <v>#N/A</v>
      </c>
      <c r="E552" s="32" t="e">
        <f>VLOOKUP(Final_manabou_kanji_select4[[#This Row],[Kanji no.]],Final_manabou_kanji[[Sr. no.]:[Meaning]],4,0)</f>
        <v>#N/A</v>
      </c>
      <c r="F552" s="37" t="e">
        <f>VLOOKUP(Final_manabou_kanji_select4[[#This Row],[Kanji no.]],Final_manabou_kanji[[Sr. no.]:[Meaning]],5,0)</f>
        <v>#N/A</v>
      </c>
      <c r="G552" t="e">
        <f>VLOOKUP(Final_manabou_kanji_select4[[#This Row],[Kanji no.]],Final_manabou_kanji[[Sr. no.]:[Meaning]],7,0)</f>
        <v>#N/A</v>
      </c>
      <c r="H552" t="e">
        <f>VLOOKUP(Final_manabou_kanji_select4[[#This Row],[Kanji no.]],Final_manabou_kanji[[Sr. no.]:[Meaning]],8,0)</f>
        <v>#N/A</v>
      </c>
      <c r="I552" s="3"/>
    </row>
    <row r="553" spans="2:9" ht="14.25" customHeight="1" x14ac:dyDescent="0.3">
      <c r="B553" s="6">
        <v>551</v>
      </c>
      <c r="C553" s="37" t="e">
        <f>VLOOKUP(Final_manabou_kanji_select4[[#This Row],[Sr no.]],Raw_data_N2_Kanji[[Marking_sr]:[Length]],4,0)</f>
        <v>#N/A</v>
      </c>
      <c r="D553" s="37" t="e">
        <f>VLOOKUP(Final_manabou_kanji_select4[[#This Row],[Kanji no.]],Final_manabou_kanji[[Sr. no.]:[Meaning]],3,0)</f>
        <v>#N/A</v>
      </c>
      <c r="E553" s="32" t="e">
        <f>VLOOKUP(Final_manabou_kanji_select4[[#This Row],[Kanji no.]],Final_manabou_kanji[[Sr. no.]:[Meaning]],4,0)</f>
        <v>#N/A</v>
      </c>
      <c r="F553" s="37" t="e">
        <f>VLOOKUP(Final_manabou_kanji_select4[[#This Row],[Kanji no.]],Final_manabou_kanji[[Sr. no.]:[Meaning]],5,0)</f>
        <v>#N/A</v>
      </c>
      <c r="G553" t="e">
        <f>VLOOKUP(Final_manabou_kanji_select4[[#This Row],[Kanji no.]],Final_manabou_kanji[[Sr. no.]:[Meaning]],7,0)</f>
        <v>#N/A</v>
      </c>
      <c r="H553" t="e">
        <f>VLOOKUP(Final_manabou_kanji_select4[[#This Row],[Kanji no.]],Final_manabou_kanji[[Sr. no.]:[Meaning]],8,0)</f>
        <v>#N/A</v>
      </c>
      <c r="I553" s="3"/>
    </row>
    <row r="554" spans="2:9" ht="14.25" customHeight="1" x14ac:dyDescent="0.3">
      <c r="B554" s="36">
        <v>552</v>
      </c>
      <c r="C554" s="37" t="e">
        <f>VLOOKUP(Final_manabou_kanji_select4[[#This Row],[Sr no.]],Raw_data_N2_Kanji[[Marking_sr]:[Length]],4,0)</f>
        <v>#N/A</v>
      </c>
      <c r="D554" s="37" t="e">
        <f>VLOOKUP(Final_manabou_kanji_select4[[#This Row],[Kanji no.]],Final_manabou_kanji[[Sr. no.]:[Meaning]],3,0)</f>
        <v>#N/A</v>
      </c>
      <c r="E554" s="32" t="e">
        <f>VLOOKUP(Final_manabou_kanji_select4[[#This Row],[Kanji no.]],Final_manabou_kanji[[Sr. no.]:[Meaning]],4,0)</f>
        <v>#N/A</v>
      </c>
      <c r="F554" s="37" t="e">
        <f>VLOOKUP(Final_manabou_kanji_select4[[#This Row],[Kanji no.]],Final_manabou_kanji[[Sr. no.]:[Meaning]],5,0)</f>
        <v>#N/A</v>
      </c>
      <c r="G554" t="e">
        <f>VLOOKUP(Final_manabou_kanji_select4[[#This Row],[Kanji no.]],Final_manabou_kanji[[Sr. no.]:[Meaning]],7,0)</f>
        <v>#N/A</v>
      </c>
      <c r="H554" t="e">
        <f>VLOOKUP(Final_manabou_kanji_select4[[#This Row],[Kanji no.]],Final_manabou_kanji[[Sr. no.]:[Meaning]],8,0)</f>
        <v>#N/A</v>
      </c>
      <c r="I554" s="3"/>
    </row>
    <row r="555" spans="2:9" ht="14.25" customHeight="1" x14ac:dyDescent="0.3">
      <c r="B555" s="6">
        <v>553</v>
      </c>
      <c r="C555" s="37" t="e">
        <f>VLOOKUP(Final_manabou_kanji_select4[[#This Row],[Sr no.]],Raw_data_N2_Kanji[[Marking_sr]:[Length]],4,0)</f>
        <v>#N/A</v>
      </c>
      <c r="D555" s="37" t="e">
        <f>VLOOKUP(Final_manabou_kanji_select4[[#This Row],[Kanji no.]],Final_manabou_kanji[[Sr. no.]:[Meaning]],3,0)</f>
        <v>#N/A</v>
      </c>
      <c r="E555" s="32" t="e">
        <f>VLOOKUP(Final_manabou_kanji_select4[[#This Row],[Kanji no.]],Final_manabou_kanji[[Sr. no.]:[Meaning]],4,0)</f>
        <v>#N/A</v>
      </c>
      <c r="F555" s="37" t="e">
        <f>VLOOKUP(Final_manabou_kanji_select4[[#This Row],[Kanji no.]],Final_manabou_kanji[[Sr. no.]:[Meaning]],5,0)</f>
        <v>#N/A</v>
      </c>
      <c r="G555" t="e">
        <f>VLOOKUP(Final_manabou_kanji_select4[[#This Row],[Kanji no.]],Final_manabou_kanji[[Sr. no.]:[Meaning]],7,0)</f>
        <v>#N/A</v>
      </c>
      <c r="H555" t="e">
        <f>VLOOKUP(Final_manabou_kanji_select4[[#This Row],[Kanji no.]],Final_manabou_kanji[[Sr. no.]:[Meaning]],8,0)</f>
        <v>#N/A</v>
      </c>
      <c r="I555" s="3"/>
    </row>
    <row r="556" spans="2:9" ht="14.25" customHeight="1" x14ac:dyDescent="0.3">
      <c r="B556" s="36">
        <v>554</v>
      </c>
      <c r="C556" s="37" t="e">
        <f>VLOOKUP(Final_manabou_kanji_select4[[#This Row],[Sr no.]],Raw_data_N2_Kanji[[Marking_sr]:[Length]],4,0)</f>
        <v>#N/A</v>
      </c>
      <c r="D556" s="37" t="e">
        <f>VLOOKUP(Final_manabou_kanji_select4[[#This Row],[Kanji no.]],Final_manabou_kanji[[Sr. no.]:[Meaning]],3,0)</f>
        <v>#N/A</v>
      </c>
      <c r="E556" s="32" t="e">
        <f>VLOOKUP(Final_manabou_kanji_select4[[#This Row],[Kanji no.]],Final_manabou_kanji[[Sr. no.]:[Meaning]],4,0)</f>
        <v>#N/A</v>
      </c>
      <c r="F556" s="37" t="e">
        <f>VLOOKUP(Final_manabou_kanji_select4[[#This Row],[Kanji no.]],Final_manabou_kanji[[Sr. no.]:[Meaning]],5,0)</f>
        <v>#N/A</v>
      </c>
      <c r="G556" t="e">
        <f>VLOOKUP(Final_manabou_kanji_select4[[#This Row],[Kanji no.]],Final_manabou_kanji[[Sr. no.]:[Meaning]],7,0)</f>
        <v>#N/A</v>
      </c>
      <c r="H556" t="e">
        <f>VLOOKUP(Final_manabou_kanji_select4[[#This Row],[Kanji no.]],Final_manabou_kanji[[Sr. no.]:[Meaning]],8,0)</f>
        <v>#N/A</v>
      </c>
      <c r="I556" s="3"/>
    </row>
    <row r="557" spans="2:9" ht="14.25" customHeight="1" x14ac:dyDescent="0.3">
      <c r="B557" s="6">
        <v>555</v>
      </c>
      <c r="C557" s="37" t="e">
        <f>VLOOKUP(Final_manabou_kanji_select4[[#This Row],[Sr no.]],Raw_data_N2_Kanji[[Marking_sr]:[Length]],4,0)</f>
        <v>#N/A</v>
      </c>
      <c r="D557" s="37" t="e">
        <f>VLOOKUP(Final_manabou_kanji_select4[[#This Row],[Kanji no.]],Final_manabou_kanji[[Sr. no.]:[Meaning]],3,0)</f>
        <v>#N/A</v>
      </c>
      <c r="E557" s="32" t="e">
        <f>VLOOKUP(Final_manabou_kanji_select4[[#This Row],[Kanji no.]],Final_manabou_kanji[[Sr. no.]:[Meaning]],4,0)</f>
        <v>#N/A</v>
      </c>
      <c r="F557" s="37" t="e">
        <f>VLOOKUP(Final_manabou_kanji_select4[[#This Row],[Kanji no.]],Final_manabou_kanji[[Sr. no.]:[Meaning]],5,0)</f>
        <v>#N/A</v>
      </c>
      <c r="G557" t="e">
        <f>VLOOKUP(Final_manabou_kanji_select4[[#This Row],[Kanji no.]],Final_manabou_kanji[[Sr. no.]:[Meaning]],7,0)</f>
        <v>#N/A</v>
      </c>
      <c r="H557" t="e">
        <f>VLOOKUP(Final_manabou_kanji_select4[[#This Row],[Kanji no.]],Final_manabou_kanji[[Sr. no.]:[Meaning]],8,0)</f>
        <v>#N/A</v>
      </c>
      <c r="I557" s="3"/>
    </row>
    <row r="558" spans="2:9" ht="14.25" customHeight="1" x14ac:dyDescent="0.3">
      <c r="B558" s="36">
        <v>556</v>
      </c>
      <c r="C558" s="37" t="e">
        <f>VLOOKUP(Final_manabou_kanji_select4[[#This Row],[Sr no.]],Raw_data_N2_Kanji[[Marking_sr]:[Length]],4,0)</f>
        <v>#N/A</v>
      </c>
      <c r="D558" s="37" t="e">
        <f>VLOOKUP(Final_manabou_kanji_select4[[#This Row],[Kanji no.]],Final_manabou_kanji[[Sr. no.]:[Meaning]],3,0)</f>
        <v>#N/A</v>
      </c>
      <c r="E558" s="32" t="e">
        <f>VLOOKUP(Final_manabou_kanji_select4[[#This Row],[Kanji no.]],Final_manabou_kanji[[Sr. no.]:[Meaning]],4,0)</f>
        <v>#N/A</v>
      </c>
      <c r="F558" s="37" t="e">
        <f>VLOOKUP(Final_manabou_kanji_select4[[#This Row],[Kanji no.]],Final_manabou_kanji[[Sr. no.]:[Meaning]],5,0)</f>
        <v>#N/A</v>
      </c>
      <c r="G558" t="e">
        <f>VLOOKUP(Final_manabou_kanji_select4[[#This Row],[Kanji no.]],Final_manabou_kanji[[Sr. no.]:[Meaning]],7,0)</f>
        <v>#N/A</v>
      </c>
      <c r="H558" t="e">
        <f>VLOOKUP(Final_manabou_kanji_select4[[#This Row],[Kanji no.]],Final_manabou_kanji[[Sr. no.]:[Meaning]],8,0)</f>
        <v>#N/A</v>
      </c>
      <c r="I558" s="3"/>
    </row>
    <row r="559" spans="2:9" ht="14.25" customHeight="1" x14ac:dyDescent="0.3">
      <c r="B559" s="6">
        <v>557</v>
      </c>
      <c r="C559" s="37" t="e">
        <f>VLOOKUP(Final_manabou_kanji_select4[[#This Row],[Sr no.]],Raw_data_N2_Kanji[[Marking_sr]:[Length]],4,0)</f>
        <v>#N/A</v>
      </c>
      <c r="D559" s="37" t="e">
        <f>VLOOKUP(Final_manabou_kanji_select4[[#This Row],[Kanji no.]],Final_manabou_kanji[[Sr. no.]:[Meaning]],3,0)</f>
        <v>#N/A</v>
      </c>
      <c r="E559" s="32" t="e">
        <f>VLOOKUP(Final_manabou_kanji_select4[[#This Row],[Kanji no.]],Final_manabou_kanji[[Sr. no.]:[Meaning]],4,0)</f>
        <v>#N/A</v>
      </c>
      <c r="F559" s="37" t="e">
        <f>VLOOKUP(Final_manabou_kanji_select4[[#This Row],[Kanji no.]],Final_manabou_kanji[[Sr. no.]:[Meaning]],5,0)</f>
        <v>#N/A</v>
      </c>
      <c r="G559" t="e">
        <f>VLOOKUP(Final_manabou_kanji_select4[[#This Row],[Kanji no.]],Final_manabou_kanji[[Sr. no.]:[Meaning]],7,0)</f>
        <v>#N/A</v>
      </c>
      <c r="H559" t="e">
        <f>VLOOKUP(Final_manabou_kanji_select4[[#This Row],[Kanji no.]],Final_manabou_kanji[[Sr. no.]:[Meaning]],8,0)</f>
        <v>#N/A</v>
      </c>
      <c r="I559" s="3"/>
    </row>
    <row r="560" spans="2:9" ht="14.25" customHeight="1" x14ac:dyDescent="0.3">
      <c r="B560" s="36">
        <v>558</v>
      </c>
      <c r="C560" s="37" t="e">
        <f>VLOOKUP(Final_manabou_kanji_select4[[#This Row],[Sr no.]],Raw_data_N2_Kanji[[Marking_sr]:[Length]],4,0)</f>
        <v>#N/A</v>
      </c>
      <c r="D560" s="37" t="e">
        <f>VLOOKUP(Final_manabou_kanji_select4[[#This Row],[Kanji no.]],Final_manabou_kanji[[Sr. no.]:[Meaning]],3,0)</f>
        <v>#N/A</v>
      </c>
      <c r="E560" s="32" t="e">
        <f>VLOOKUP(Final_manabou_kanji_select4[[#This Row],[Kanji no.]],Final_manabou_kanji[[Sr. no.]:[Meaning]],4,0)</f>
        <v>#N/A</v>
      </c>
      <c r="F560" s="37" t="e">
        <f>VLOOKUP(Final_manabou_kanji_select4[[#This Row],[Kanji no.]],Final_manabou_kanji[[Sr. no.]:[Meaning]],5,0)</f>
        <v>#N/A</v>
      </c>
      <c r="G560" t="e">
        <f>VLOOKUP(Final_manabou_kanji_select4[[#This Row],[Kanji no.]],Final_manabou_kanji[[Sr. no.]:[Meaning]],7,0)</f>
        <v>#N/A</v>
      </c>
      <c r="H560" t="e">
        <f>VLOOKUP(Final_manabou_kanji_select4[[#This Row],[Kanji no.]],Final_manabou_kanji[[Sr. no.]:[Meaning]],8,0)</f>
        <v>#N/A</v>
      </c>
      <c r="I560" s="3"/>
    </row>
    <row r="561" spans="2:9" ht="14.25" customHeight="1" x14ac:dyDescent="0.3">
      <c r="B561" s="6">
        <v>559</v>
      </c>
      <c r="C561" s="37" t="e">
        <f>VLOOKUP(Final_manabou_kanji_select4[[#This Row],[Sr no.]],Raw_data_N2_Kanji[[Marking_sr]:[Length]],4,0)</f>
        <v>#N/A</v>
      </c>
      <c r="D561" s="37" t="e">
        <f>VLOOKUP(Final_manabou_kanji_select4[[#This Row],[Kanji no.]],Final_manabou_kanji[[Sr. no.]:[Meaning]],3,0)</f>
        <v>#N/A</v>
      </c>
      <c r="E561" s="32" t="e">
        <f>VLOOKUP(Final_manabou_kanji_select4[[#This Row],[Kanji no.]],Final_manabou_kanji[[Sr. no.]:[Meaning]],4,0)</f>
        <v>#N/A</v>
      </c>
      <c r="F561" s="37" t="e">
        <f>VLOOKUP(Final_manabou_kanji_select4[[#This Row],[Kanji no.]],Final_manabou_kanji[[Sr. no.]:[Meaning]],5,0)</f>
        <v>#N/A</v>
      </c>
      <c r="G561" t="e">
        <f>VLOOKUP(Final_manabou_kanji_select4[[#This Row],[Kanji no.]],Final_manabou_kanji[[Sr. no.]:[Meaning]],7,0)</f>
        <v>#N/A</v>
      </c>
      <c r="H561" t="e">
        <f>VLOOKUP(Final_manabou_kanji_select4[[#This Row],[Kanji no.]],Final_manabou_kanji[[Sr. no.]:[Meaning]],8,0)</f>
        <v>#N/A</v>
      </c>
      <c r="I561" s="3"/>
    </row>
    <row r="562" spans="2:9" ht="14.25" customHeight="1" x14ac:dyDescent="0.3">
      <c r="B562" s="36">
        <v>560</v>
      </c>
      <c r="C562" s="37" t="e">
        <f>VLOOKUP(Final_manabou_kanji_select4[[#This Row],[Sr no.]],Raw_data_N2_Kanji[[Marking_sr]:[Length]],4,0)</f>
        <v>#N/A</v>
      </c>
      <c r="D562" s="37" t="e">
        <f>VLOOKUP(Final_manabou_kanji_select4[[#This Row],[Kanji no.]],Final_manabou_kanji[[Sr. no.]:[Meaning]],3,0)</f>
        <v>#N/A</v>
      </c>
      <c r="E562" s="32" t="e">
        <f>VLOOKUP(Final_manabou_kanji_select4[[#This Row],[Kanji no.]],Final_manabou_kanji[[Sr. no.]:[Meaning]],4,0)</f>
        <v>#N/A</v>
      </c>
      <c r="F562" s="37" t="e">
        <f>VLOOKUP(Final_manabou_kanji_select4[[#This Row],[Kanji no.]],Final_manabou_kanji[[Sr. no.]:[Meaning]],5,0)</f>
        <v>#N/A</v>
      </c>
      <c r="G562" t="e">
        <f>VLOOKUP(Final_manabou_kanji_select4[[#This Row],[Kanji no.]],Final_manabou_kanji[[Sr. no.]:[Meaning]],7,0)</f>
        <v>#N/A</v>
      </c>
      <c r="H562" t="e">
        <f>VLOOKUP(Final_manabou_kanji_select4[[#This Row],[Kanji no.]],Final_manabou_kanji[[Sr. no.]:[Meaning]],8,0)</f>
        <v>#N/A</v>
      </c>
      <c r="I562" s="3"/>
    </row>
    <row r="563" spans="2:9" ht="14.25" customHeight="1" x14ac:dyDescent="0.3">
      <c r="B563" s="6">
        <v>561</v>
      </c>
      <c r="C563" s="37" t="e">
        <f>VLOOKUP(Final_manabou_kanji_select4[[#This Row],[Sr no.]],Raw_data_N2_Kanji[[Marking_sr]:[Length]],4,0)</f>
        <v>#N/A</v>
      </c>
      <c r="D563" s="37" t="e">
        <f>VLOOKUP(Final_manabou_kanji_select4[[#This Row],[Kanji no.]],Final_manabou_kanji[[Sr. no.]:[Meaning]],3,0)</f>
        <v>#N/A</v>
      </c>
      <c r="E563" s="32" t="e">
        <f>VLOOKUP(Final_manabou_kanji_select4[[#This Row],[Kanji no.]],Final_manabou_kanji[[Sr. no.]:[Meaning]],4,0)</f>
        <v>#N/A</v>
      </c>
      <c r="F563" s="37" t="e">
        <f>VLOOKUP(Final_manabou_kanji_select4[[#This Row],[Kanji no.]],Final_manabou_kanji[[Sr. no.]:[Meaning]],5,0)</f>
        <v>#N/A</v>
      </c>
      <c r="G563" t="e">
        <f>VLOOKUP(Final_manabou_kanji_select4[[#This Row],[Kanji no.]],Final_manabou_kanji[[Sr. no.]:[Meaning]],7,0)</f>
        <v>#N/A</v>
      </c>
      <c r="H563" t="e">
        <f>VLOOKUP(Final_manabou_kanji_select4[[#This Row],[Kanji no.]],Final_manabou_kanji[[Sr. no.]:[Meaning]],8,0)</f>
        <v>#N/A</v>
      </c>
      <c r="I563" s="3"/>
    </row>
    <row r="564" spans="2:9" ht="14.25" customHeight="1" x14ac:dyDescent="0.3">
      <c r="B564" s="36">
        <v>562</v>
      </c>
      <c r="C564" s="37" t="e">
        <f>VLOOKUP(Final_manabou_kanji_select4[[#This Row],[Sr no.]],Raw_data_N2_Kanji[[Marking_sr]:[Length]],4,0)</f>
        <v>#N/A</v>
      </c>
      <c r="D564" s="37" t="e">
        <f>VLOOKUP(Final_manabou_kanji_select4[[#This Row],[Kanji no.]],Final_manabou_kanji[[Sr. no.]:[Meaning]],3,0)</f>
        <v>#N/A</v>
      </c>
      <c r="E564" s="32" t="e">
        <f>VLOOKUP(Final_manabou_kanji_select4[[#This Row],[Kanji no.]],Final_manabou_kanji[[Sr. no.]:[Meaning]],4,0)</f>
        <v>#N/A</v>
      </c>
      <c r="F564" s="37" t="e">
        <f>VLOOKUP(Final_manabou_kanji_select4[[#This Row],[Kanji no.]],Final_manabou_kanji[[Sr. no.]:[Meaning]],5,0)</f>
        <v>#N/A</v>
      </c>
      <c r="G564" t="e">
        <f>VLOOKUP(Final_manabou_kanji_select4[[#This Row],[Kanji no.]],Final_manabou_kanji[[Sr. no.]:[Meaning]],7,0)</f>
        <v>#N/A</v>
      </c>
      <c r="H564" t="e">
        <f>VLOOKUP(Final_manabou_kanji_select4[[#This Row],[Kanji no.]],Final_manabou_kanji[[Sr. no.]:[Meaning]],8,0)</f>
        <v>#N/A</v>
      </c>
      <c r="I564" s="3"/>
    </row>
    <row r="565" spans="2:9" ht="14.25" customHeight="1" x14ac:dyDescent="0.3">
      <c r="B565" s="6">
        <v>563</v>
      </c>
      <c r="C565" s="37" t="e">
        <f>VLOOKUP(Final_manabou_kanji_select4[[#This Row],[Sr no.]],Raw_data_N2_Kanji[[Marking_sr]:[Length]],4,0)</f>
        <v>#N/A</v>
      </c>
      <c r="D565" s="37" t="e">
        <f>VLOOKUP(Final_manabou_kanji_select4[[#This Row],[Kanji no.]],Final_manabou_kanji[[Sr. no.]:[Meaning]],3,0)</f>
        <v>#N/A</v>
      </c>
      <c r="E565" s="32" t="e">
        <f>VLOOKUP(Final_manabou_kanji_select4[[#This Row],[Kanji no.]],Final_manabou_kanji[[Sr. no.]:[Meaning]],4,0)</f>
        <v>#N/A</v>
      </c>
      <c r="F565" s="37" t="e">
        <f>VLOOKUP(Final_manabou_kanji_select4[[#This Row],[Kanji no.]],Final_manabou_kanji[[Sr. no.]:[Meaning]],5,0)</f>
        <v>#N/A</v>
      </c>
      <c r="G565" t="e">
        <f>VLOOKUP(Final_manabou_kanji_select4[[#This Row],[Kanji no.]],Final_manabou_kanji[[Sr. no.]:[Meaning]],7,0)</f>
        <v>#N/A</v>
      </c>
      <c r="H565" t="e">
        <f>VLOOKUP(Final_manabou_kanji_select4[[#This Row],[Kanji no.]],Final_manabou_kanji[[Sr. no.]:[Meaning]],8,0)</f>
        <v>#N/A</v>
      </c>
      <c r="I565" s="3"/>
    </row>
    <row r="566" spans="2:9" ht="14.25" customHeight="1" x14ac:dyDescent="0.3">
      <c r="B566" s="36">
        <v>564</v>
      </c>
      <c r="C566" s="37" t="e">
        <f>VLOOKUP(Final_manabou_kanji_select4[[#This Row],[Sr no.]],Raw_data_N2_Kanji[[Marking_sr]:[Length]],4,0)</f>
        <v>#N/A</v>
      </c>
      <c r="D566" s="37" t="e">
        <f>VLOOKUP(Final_manabou_kanji_select4[[#This Row],[Kanji no.]],Final_manabou_kanji[[Sr. no.]:[Meaning]],3,0)</f>
        <v>#N/A</v>
      </c>
      <c r="E566" s="32" t="e">
        <f>VLOOKUP(Final_manabou_kanji_select4[[#This Row],[Kanji no.]],Final_manabou_kanji[[Sr. no.]:[Meaning]],4,0)</f>
        <v>#N/A</v>
      </c>
      <c r="F566" s="37" t="e">
        <f>VLOOKUP(Final_manabou_kanji_select4[[#This Row],[Kanji no.]],Final_manabou_kanji[[Sr. no.]:[Meaning]],5,0)</f>
        <v>#N/A</v>
      </c>
      <c r="G566" t="e">
        <f>VLOOKUP(Final_manabou_kanji_select4[[#This Row],[Kanji no.]],Final_manabou_kanji[[Sr. no.]:[Meaning]],7,0)</f>
        <v>#N/A</v>
      </c>
      <c r="H566" t="e">
        <f>VLOOKUP(Final_manabou_kanji_select4[[#This Row],[Kanji no.]],Final_manabou_kanji[[Sr. no.]:[Meaning]],8,0)</f>
        <v>#N/A</v>
      </c>
      <c r="I566" s="3"/>
    </row>
    <row r="567" spans="2:9" ht="14.25" customHeight="1" x14ac:dyDescent="0.3">
      <c r="B567" s="6">
        <v>565</v>
      </c>
      <c r="C567" s="37" t="e">
        <f>VLOOKUP(Final_manabou_kanji_select4[[#This Row],[Sr no.]],Raw_data_N2_Kanji[[Marking_sr]:[Length]],4,0)</f>
        <v>#N/A</v>
      </c>
      <c r="D567" s="37" t="e">
        <f>VLOOKUP(Final_manabou_kanji_select4[[#This Row],[Kanji no.]],Final_manabou_kanji[[Sr. no.]:[Meaning]],3,0)</f>
        <v>#N/A</v>
      </c>
      <c r="E567" s="32" t="e">
        <f>VLOOKUP(Final_manabou_kanji_select4[[#This Row],[Kanji no.]],Final_manabou_kanji[[Sr. no.]:[Meaning]],4,0)</f>
        <v>#N/A</v>
      </c>
      <c r="F567" s="37" t="e">
        <f>VLOOKUP(Final_manabou_kanji_select4[[#This Row],[Kanji no.]],Final_manabou_kanji[[Sr. no.]:[Meaning]],5,0)</f>
        <v>#N/A</v>
      </c>
      <c r="G567" t="e">
        <f>VLOOKUP(Final_manabou_kanji_select4[[#This Row],[Kanji no.]],Final_manabou_kanji[[Sr. no.]:[Meaning]],7,0)</f>
        <v>#N/A</v>
      </c>
      <c r="H567" t="e">
        <f>VLOOKUP(Final_manabou_kanji_select4[[#This Row],[Kanji no.]],Final_manabou_kanji[[Sr. no.]:[Meaning]],8,0)</f>
        <v>#N/A</v>
      </c>
      <c r="I567" s="3"/>
    </row>
    <row r="568" spans="2:9" ht="14.25" customHeight="1" x14ac:dyDescent="0.3">
      <c r="B568" s="36">
        <v>566</v>
      </c>
      <c r="C568" s="37" t="e">
        <f>VLOOKUP(Final_manabou_kanji_select4[[#This Row],[Sr no.]],Raw_data_N2_Kanji[[Marking_sr]:[Length]],4,0)</f>
        <v>#N/A</v>
      </c>
      <c r="D568" s="37" t="e">
        <f>VLOOKUP(Final_manabou_kanji_select4[[#This Row],[Kanji no.]],Final_manabou_kanji[[Sr. no.]:[Meaning]],3,0)</f>
        <v>#N/A</v>
      </c>
      <c r="E568" s="32" t="e">
        <f>VLOOKUP(Final_manabou_kanji_select4[[#This Row],[Kanji no.]],Final_manabou_kanji[[Sr. no.]:[Meaning]],4,0)</f>
        <v>#N/A</v>
      </c>
      <c r="F568" s="37" t="e">
        <f>VLOOKUP(Final_manabou_kanji_select4[[#This Row],[Kanji no.]],Final_manabou_kanji[[Sr. no.]:[Meaning]],5,0)</f>
        <v>#N/A</v>
      </c>
      <c r="G568" t="e">
        <f>VLOOKUP(Final_manabou_kanji_select4[[#This Row],[Kanji no.]],Final_manabou_kanji[[Sr. no.]:[Meaning]],7,0)</f>
        <v>#N/A</v>
      </c>
      <c r="H568" t="e">
        <f>VLOOKUP(Final_manabou_kanji_select4[[#This Row],[Kanji no.]],Final_manabou_kanji[[Sr. no.]:[Meaning]],8,0)</f>
        <v>#N/A</v>
      </c>
      <c r="I568" s="3"/>
    </row>
    <row r="569" spans="2:9" ht="14.25" customHeight="1" x14ac:dyDescent="0.3">
      <c r="B569" s="6">
        <v>567</v>
      </c>
      <c r="C569" s="37" t="e">
        <f>VLOOKUP(Final_manabou_kanji_select4[[#This Row],[Sr no.]],Raw_data_N2_Kanji[[Marking_sr]:[Length]],4,0)</f>
        <v>#N/A</v>
      </c>
      <c r="D569" s="37" t="e">
        <f>VLOOKUP(Final_manabou_kanji_select4[[#This Row],[Kanji no.]],Final_manabou_kanji[[Sr. no.]:[Meaning]],3,0)</f>
        <v>#N/A</v>
      </c>
      <c r="E569" s="32" t="e">
        <f>VLOOKUP(Final_manabou_kanji_select4[[#This Row],[Kanji no.]],Final_manabou_kanji[[Sr. no.]:[Meaning]],4,0)</f>
        <v>#N/A</v>
      </c>
      <c r="F569" s="37" t="e">
        <f>VLOOKUP(Final_manabou_kanji_select4[[#This Row],[Kanji no.]],Final_manabou_kanji[[Sr. no.]:[Meaning]],5,0)</f>
        <v>#N/A</v>
      </c>
      <c r="G569" t="e">
        <f>VLOOKUP(Final_manabou_kanji_select4[[#This Row],[Kanji no.]],Final_manabou_kanji[[Sr. no.]:[Meaning]],7,0)</f>
        <v>#N/A</v>
      </c>
      <c r="H569" t="e">
        <f>VLOOKUP(Final_manabou_kanji_select4[[#This Row],[Kanji no.]],Final_manabou_kanji[[Sr. no.]:[Meaning]],8,0)</f>
        <v>#N/A</v>
      </c>
      <c r="I569" s="3"/>
    </row>
    <row r="570" spans="2:9" ht="14.25" customHeight="1" x14ac:dyDescent="0.3">
      <c r="B570" s="36">
        <v>568</v>
      </c>
      <c r="C570" s="37" t="e">
        <f>VLOOKUP(Final_manabou_kanji_select4[[#This Row],[Sr no.]],Raw_data_N2_Kanji[[Marking_sr]:[Length]],4,0)</f>
        <v>#N/A</v>
      </c>
      <c r="D570" s="37" t="e">
        <f>VLOOKUP(Final_manabou_kanji_select4[[#This Row],[Kanji no.]],Final_manabou_kanji[[Sr. no.]:[Meaning]],3,0)</f>
        <v>#N/A</v>
      </c>
      <c r="E570" s="32" t="e">
        <f>VLOOKUP(Final_manabou_kanji_select4[[#This Row],[Kanji no.]],Final_manabou_kanji[[Sr. no.]:[Meaning]],4,0)</f>
        <v>#N/A</v>
      </c>
      <c r="F570" s="37" t="e">
        <f>VLOOKUP(Final_manabou_kanji_select4[[#This Row],[Kanji no.]],Final_manabou_kanji[[Sr. no.]:[Meaning]],5,0)</f>
        <v>#N/A</v>
      </c>
      <c r="G570" t="e">
        <f>VLOOKUP(Final_manabou_kanji_select4[[#This Row],[Kanji no.]],Final_manabou_kanji[[Sr. no.]:[Meaning]],7,0)</f>
        <v>#N/A</v>
      </c>
      <c r="H570" t="e">
        <f>VLOOKUP(Final_manabou_kanji_select4[[#This Row],[Kanji no.]],Final_manabou_kanji[[Sr. no.]:[Meaning]],8,0)</f>
        <v>#N/A</v>
      </c>
      <c r="I570" s="3"/>
    </row>
    <row r="571" spans="2:9" ht="14.25" customHeight="1" x14ac:dyDescent="0.3">
      <c r="B571" s="6">
        <v>569</v>
      </c>
      <c r="C571" s="37" t="e">
        <f>VLOOKUP(Final_manabou_kanji_select4[[#This Row],[Sr no.]],Raw_data_N2_Kanji[[Marking_sr]:[Length]],4,0)</f>
        <v>#N/A</v>
      </c>
      <c r="D571" s="37" t="e">
        <f>VLOOKUP(Final_manabou_kanji_select4[[#This Row],[Kanji no.]],Final_manabou_kanji[[Sr. no.]:[Meaning]],3,0)</f>
        <v>#N/A</v>
      </c>
      <c r="E571" s="32" t="e">
        <f>VLOOKUP(Final_manabou_kanji_select4[[#This Row],[Kanji no.]],Final_manabou_kanji[[Sr. no.]:[Meaning]],4,0)</f>
        <v>#N/A</v>
      </c>
      <c r="F571" s="37" t="e">
        <f>VLOOKUP(Final_manabou_kanji_select4[[#This Row],[Kanji no.]],Final_manabou_kanji[[Sr. no.]:[Meaning]],5,0)</f>
        <v>#N/A</v>
      </c>
      <c r="G571" t="e">
        <f>VLOOKUP(Final_manabou_kanji_select4[[#This Row],[Kanji no.]],Final_manabou_kanji[[Sr. no.]:[Meaning]],7,0)</f>
        <v>#N/A</v>
      </c>
      <c r="H571" t="e">
        <f>VLOOKUP(Final_manabou_kanji_select4[[#This Row],[Kanji no.]],Final_manabou_kanji[[Sr. no.]:[Meaning]],8,0)</f>
        <v>#N/A</v>
      </c>
      <c r="I571" s="3"/>
    </row>
    <row r="572" spans="2:9" ht="14.25" customHeight="1" x14ac:dyDescent="0.3">
      <c r="B572" s="36">
        <v>570</v>
      </c>
      <c r="C572" s="37" t="e">
        <f>VLOOKUP(Final_manabou_kanji_select4[[#This Row],[Sr no.]],Raw_data_N2_Kanji[[Marking_sr]:[Length]],4,0)</f>
        <v>#N/A</v>
      </c>
      <c r="D572" s="37" t="e">
        <f>VLOOKUP(Final_manabou_kanji_select4[[#This Row],[Kanji no.]],Final_manabou_kanji[[Sr. no.]:[Meaning]],3,0)</f>
        <v>#N/A</v>
      </c>
      <c r="E572" s="32" t="e">
        <f>VLOOKUP(Final_manabou_kanji_select4[[#This Row],[Kanji no.]],Final_manabou_kanji[[Sr. no.]:[Meaning]],4,0)</f>
        <v>#N/A</v>
      </c>
      <c r="F572" s="37" t="e">
        <f>VLOOKUP(Final_manabou_kanji_select4[[#This Row],[Kanji no.]],Final_manabou_kanji[[Sr. no.]:[Meaning]],5,0)</f>
        <v>#N/A</v>
      </c>
      <c r="G572" t="e">
        <f>VLOOKUP(Final_manabou_kanji_select4[[#This Row],[Kanji no.]],Final_manabou_kanji[[Sr. no.]:[Meaning]],7,0)</f>
        <v>#N/A</v>
      </c>
      <c r="H572" t="e">
        <f>VLOOKUP(Final_manabou_kanji_select4[[#This Row],[Kanji no.]],Final_manabou_kanji[[Sr. no.]:[Meaning]],8,0)</f>
        <v>#N/A</v>
      </c>
      <c r="I572" s="3"/>
    </row>
    <row r="573" spans="2:9" ht="14.25" customHeight="1" x14ac:dyDescent="0.3">
      <c r="B573" s="6">
        <v>571</v>
      </c>
      <c r="C573" s="37" t="e">
        <f>VLOOKUP(Final_manabou_kanji_select4[[#This Row],[Sr no.]],Raw_data_N2_Kanji[[Marking_sr]:[Length]],4,0)</f>
        <v>#N/A</v>
      </c>
      <c r="D573" s="37" t="e">
        <f>VLOOKUP(Final_manabou_kanji_select4[[#This Row],[Kanji no.]],Final_manabou_kanji[[Sr. no.]:[Meaning]],3,0)</f>
        <v>#N/A</v>
      </c>
      <c r="E573" s="32" t="e">
        <f>VLOOKUP(Final_manabou_kanji_select4[[#This Row],[Kanji no.]],Final_manabou_kanji[[Sr. no.]:[Meaning]],4,0)</f>
        <v>#N/A</v>
      </c>
      <c r="F573" s="37" t="e">
        <f>VLOOKUP(Final_manabou_kanji_select4[[#This Row],[Kanji no.]],Final_manabou_kanji[[Sr. no.]:[Meaning]],5,0)</f>
        <v>#N/A</v>
      </c>
      <c r="G573" t="e">
        <f>VLOOKUP(Final_manabou_kanji_select4[[#This Row],[Kanji no.]],Final_manabou_kanji[[Sr. no.]:[Meaning]],7,0)</f>
        <v>#N/A</v>
      </c>
      <c r="H573" t="e">
        <f>VLOOKUP(Final_manabou_kanji_select4[[#This Row],[Kanji no.]],Final_manabou_kanji[[Sr. no.]:[Meaning]],8,0)</f>
        <v>#N/A</v>
      </c>
      <c r="I573" s="3"/>
    </row>
    <row r="574" spans="2:9" ht="14.25" customHeight="1" x14ac:dyDescent="0.3">
      <c r="B574" s="36">
        <v>572</v>
      </c>
      <c r="C574" s="37" t="e">
        <f>VLOOKUP(Final_manabou_kanji_select4[[#This Row],[Sr no.]],Raw_data_N2_Kanji[[Marking_sr]:[Length]],4,0)</f>
        <v>#N/A</v>
      </c>
      <c r="D574" s="37" t="e">
        <f>VLOOKUP(Final_manabou_kanji_select4[[#This Row],[Kanji no.]],Final_manabou_kanji[[Sr. no.]:[Meaning]],3,0)</f>
        <v>#N/A</v>
      </c>
      <c r="E574" s="32" t="e">
        <f>VLOOKUP(Final_manabou_kanji_select4[[#This Row],[Kanji no.]],Final_manabou_kanji[[Sr. no.]:[Meaning]],4,0)</f>
        <v>#N/A</v>
      </c>
      <c r="F574" s="37" t="e">
        <f>VLOOKUP(Final_manabou_kanji_select4[[#This Row],[Kanji no.]],Final_manabou_kanji[[Sr. no.]:[Meaning]],5,0)</f>
        <v>#N/A</v>
      </c>
      <c r="G574" t="e">
        <f>VLOOKUP(Final_manabou_kanji_select4[[#This Row],[Kanji no.]],Final_manabou_kanji[[Sr. no.]:[Meaning]],7,0)</f>
        <v>#N/A</v>
      </c>
      <c r="H574" t="e">
        <f>VLOOKUP(Final_manabou_kanji_select4[[#This Row],[Kanji no.]],Final_manabou_kanji[[Sr. no.]:[Meaning]],8,0)</f>
        <v>#N/A</v>
      </c>
      <c r="I574" s="3"/>
    </row>
    <row r="575" spans="2:9" ht="14.25" customHeight="1" x14ac:dyDescent="0.3">
      <c r="B575" s="6">
        <v>573</v>
      </c>
      <c r="C575" s="37" t="e">
        <f>VLOOKUP(Final_manabou_kanji_select4[[#This Row],[Sr no.]],Raw_data_N2_Kanji[[Marking_sr]:[Length]],4,0)</f>
        <v>#N/A</v>
      </c>
      <c r="D575" s="37" t="e">
        <f>VLOOKUP(Final_manabou_kanji_select4[[#This Row],[Kanji no.]],Final_manabou_kanji[[Sr. no.]:[Meaning]],3,0)</f>
        <v>#N/A</v>
      </c>
      <c r="E575" s="32" t="e">
        <f>VLOOKUP(Final_manabou_kanji_select4[[#This Row],[Kanji no.]],Final_manabou_kanji[[Sr. no.]:[Meaning]],4,0)</f>
        <v>#N/A</v>
      </c>
      <c r="F575" s="37" t="e">
        <f>VLOOKUP(Final_manabou_kanji_select4[[#This Row],[Kanji no.]],Final_manabou_kanji[[Sr. no.]:[Meaning]],5,0)</f>
        <v>#N/A</v>
      </c>
      <c r="G575" t="e">
        <f>VLOOKUP(Final_manabou_kanji_select4[[#This Row],[Kanji no.]],Final_manabou_kanji[[Sr. no.]:[Meaning]],7,0)</f>
        <v>#N/A</v>
      </c>
      <c r="H575" t="e">
        <f>VLOOKUP(Final_manabou_kanji_select4[[#This Row],[Kanji no.]],Final_manabou_kanji[[Sr. no.]:[Meaning]],8,0)</f>
        <v>#N/A</v>
      </c>
      <c r="I575" s="3"/>
    </row>
    <row r="576" spans="2:9" ht="14.25" customHeight="1" x14ac:dyDescent="0.3">
      <c r="B576" s="36">
        <v>574</v>
      </c>
      <c r="C576" s="37" t="e">
        <f>VLOOKUP(Final_manabou_kanji_select4[[#This Row],[Sr no.]],Raw_data_N2_Kanji[[Marking_sr]:[Length]],4,0)</f>
        <v>#N/A</v>
      </c>
      <c r="D576" s="37" t="e">
        <f>VLOOKUP(Final_manabou_kanji_select4[[#This Row],[Kanji no.]],Final_manabou_kanji[[Sr. no.]:[Meaning]],3,0)</f>
        <v>#N/A</v>
      </c>
      <c r="E576" s="32" t="e">
        <f>VLOOKUP(Final_manabou_kanji_select4[[#This Row],[Kanji no.]],Final_manabou_kanji[[Sr. no.]:[Meaning]],4,0)</f>
        <v>#N/A</v>
      </c>
      <c r="F576" s="37" t="e">
        <f>VLOOKUP(Final_manabou_kanji_select4[[#This Row],[Kanji no.]],Final_manabou_kanji[[Sr. no.]:[Meaning]],5,0)</f>
        <v>#N/A</v>
      </c>
      <c r="G576" t="e">
        <f>VLOOKUP(Final_manabou_kanji_select4[[#This Row],[Kanji no.]],Final_manabou_kanji[[Sr. no.]:[Meaning]],7,0)</f>
        <v>#N/A</v>
      </c>
      <c r="H576" t="e">
        <f>VLOOKUP(Final_manabou_kanji_select4[[#This Row],[Kanji no.]],Final_manabou_kanji[[Sr. no.]:[Meaning]],8,0)</f>
        <v>#N/A</v>
      </c>
      <c r="I576" s="3"/>
    </row>
    <row r="577" spans="2:9" ht="14.25" customHeight="1" x14ac:dyDescent="0.3">
      <c r="B577" s="6">
        <v>575</v>
      </c>
      <c r="C577" s="37" t="e">
        <f>VLOOKUP(Final_manabou_kanji_select4[[#This Row],[Sr no.]],Raw_data_N2_Kanji[[Marking_sr]:[Length]],4,0)</f>
        <v>#N/A</v>
      </c>
      <c r="D577" s="37" t="e">
        <f>VLOOKUP(Final_manabou_kanji_select4[[#This Row],[Kanji no.]],Final_manabou_kanji[[Sr. no.]:[Meaning]],3,0)</f>
        <v>#N/A</v>
      </c>
      <c r="E577" s="32" t="e">
        <f>VLOOKUP(Final_manabou_kanji_select4[[#This Row],[Kanji no.]],Final_manabou_kanji[[Sr. no.]:[Meaning]],4,0)</f>
        <v>#N/A</v>
      </c>
      <c r="F577" s="37" t="e">
        <f>VLOOKUP(Final_manabou_kanji_select4[[#This Row],[Kanji no.]],Final_manabou_kanji[[Sr. no.]:[Meaning]],5,0)</f>
        <v>#N/A</v>
      </c>
      <c r="G577" t="e">
        <f>VLOOKUP(Final_manabou_kanji_select4[[#This Row],[Kanji no.]],Final_manabou_kanji[[Sr. no.]:[Meaning]],7,0)</f>
        <v>#N/A</v>
      </c>
      <c r="H577" t="e">
        <f>VLOOKUP(Final_manabou_kanji_select4[[#This Row],[Kanji no.]],Final_manabou_kanji[[Sr. no.]:[Meaning]],8,0)</f>
        <v>#N/A</v>
      </c>
      <c r="I577" s="3"/>
    </row>
    <row r="578" spans="2:9" ht="14.25" customHeight="1" x14ac:dyDescent="0.3">
      <c r="B578" s="36">
        <v>576</v>
      </c>
      <c r="C578" s="37" t="e">
        <f>VLOOKUP(Final_manabou_kanji_select4[[#This Row],[Sr no.]],Raw_data_N2_Kanji[[Marking_sr]:[Length]],4,0)</f>
        <v>#N/A</v>
      </c>
      <c r="D578" s="37" t="e">
        <f>VLOOKUP(Final_manabou_kanji_select4[[#This Row],[Kanji no.]],Final_manabou_kanji[[Sr. no.]:[Meaning]],3,0)</f>
        <v>#N/A</v>
      </c>
      <c r="E578" s="32" t="e">
        <f>VLOOKUP(Final_manabou_kanji_select4[[#This Row],[Kanji no.]],Final_manabou_kanji[[Sr. no.]:[Meaning]],4,0)</f>
        <v>#N/A</v>
      </c>
      <c r="F578" s="37" t="e">
        <f>VLOOKUP(Final_manabou_kanji_select4[[#This Row],[Kanji no.]],Final_manabou_kanji[[Sr. no.]:[Meaning]],5,0)</f>
        <v>#N/A</v>
      </c>
      <c r="G578" t="e">
        <f>VLOOKUP(Final_manabou_kanji_select4[[#This Row],[Kanji no.]],Final_manabou_kanji[[Sr. no.]:[Meaning]],7,0)</f>
        <v>#N/A</v>
      </c>
      <c r="H578" t="e">
        <f>VLOOKUP(Final_manabou_kanji_select4[[#This Row],[Kanji no.]],Final_manabou_kanji[[Sr. no.]:[Meaning]],8,0)</f>
        <v>#N/A</v>
      </c>
      <c r="I578" s="3"/>
    </row>
    <row r="579" spans="2:9" ht="14.25" customHeight="1" x14ac:dyDescent="0.3">
      <c r="B579" s="6">
        <v>577</v>
      </c>
      <c r="C579" s="37" t="e">
        <f>VLOOKUP(Final_manabou_kanji_select4[[#This Row],[Sr no.]],Raw_data_N2_Kanji[[Marking_sr]:[Length]],4,0)</f>
        <v>#N/A</v>
      </c>
      <c r="D579" s="37" t="e">
        <f>VLOOKUP(Final_manabou_kanji_select4[[#This Row],[Kanji no.]],Final_manabou_kanji[[Sr. no.]:[Meaning]],3,0)</f>
        <v>#N/A</v>
      </c>
      <c r="E579" s="32" t="e">
        <f>VLOOKUP(Final_manabou_kanji_select4[[#This Row],[Kanji no.]],Final_manabou_kanji[[Sr. no.]:[Meaning]],4,0)</f>
        <v>#N/A</v>
      </c>
      <c r="F579" s="37" t="e">
        <f>VLOOKUP(Final_manabou_kanji_select4[[#This Row],[Kanji no.]],Final_manabou_kanji[[Sr. no.]:[Meaning]],5,0)</f>
        <v>#N/A</v>
      </c>
      <c r="G579" t="e">
        <f>VLOOKUP(Final_manabou_kanji_select4[[#This Row],[Kanji no.]],Final_manabou_kanji[[Sr. no.]:[Meaning]],7,0)</f>
        <v>#N/A</v>
      </c>
      <c r="H579" t="e">
        <f>VLOOKUP(Final_manabou_kanji_select4[[#This Row],[Kanji no.]],Final_manabou_kanji[[Sr. no.]:[Meaning]],8,0)</f>
        <v>#N/A</v>
      </c>
      <c r="I579" s="3"/>
    </row>
    <row r="580" spans="2:9" ht="14.25" customHeight="1" x14ac:dyDescent="0.3">
      <c r="B580" s="36">
        <v>578</v>
      </c>
      <c r="C580" s="37" t="e">
        <f>VLOOKUP(Final_manabou_kanji_select4[[#This Row],[Sr no.]],Raw_data_N2_Kanji[[Marking_sr]:[Length]],4,0)</f>
        <v>#N/A</v>
      </c>
      <c r="D580" s="37" t="e">
        <f>VLOOKUP(Final_manabou_kanji_select4[[#This Row],[Kanji no.]],Final_manabou_kanji[[Sr. no.]:[Meaning]],3,0)</f>
        <v>#N/A</v>
      </c>
      <c r="E580" s="32" t="e">
        <f>VLOOKUP(Final_manabou_kanji_select4[[#This Row],[Kanji no.]],Final_manabou_kanji[[Sr. no.]:[Meaning]],4,0)</f>
        <v>#N/A</v>
      </c>
      <c r="F580" s="37" t="e">
        <f>VLOOKUP(Final_manabou_kanji_select4[[#This Row],[Kanji no.]],Final_manabou_kanji[[Sr. no.]:[Meaning]],5,0)</f>
        <v>#N/A</v>
      </c>
      <c r="G580" t="e">
        <f>VLOOKUP(Final_manabou_kanji_select4[[#This Row],[Kanji no.]],Final_manabou_kanji[[Sr. no.]:[Meaning]],7,0)</f>
        <v>#N/A</v>
      </c>
      <c r="H580" t="e">
        <f>VLOOKUP(Final_manabou_kanji_select4[[#This Row],[Kanji no.]],Final_manabou_kanji[[Sr. no.]:[Meaning]],8,0)</f>
        <v>#N/A</v>
      </c>
      <c r="I580" s="3"/>
    </row>
    <row r="581" spans="2:9" ht="14.25" customHeight="1" x14ac:dyDescent="0.3">
      <c r="B581" s="6">
        <v>579</v>
      </c>
      <c r="C581" s="37" t="e">
        <f>VLOOKUP(Final_manabou_kanji_select4[[#This Row],[Sr no.]],Raw_data_N2_Kanji[[Marking_sr]:[Length]],4,0)</f>
        <v>#N/A</v>
      </c>
      <c r="D581" s="37" t="e">
        <f>VLOOKUP(Final_manabou_kanji_select4[[#This Row],[Kanji no.]],Final_manabou_kanji[[Sr. no.]:[Meaning]],3,0)</f>
        <v>#N/A</v>
      </c>
      <c r="E581" s="32" t="e">
        <f>VLOOKUP(Final_manabou_kanji_select4[[#This Row],[Kanji no.]],Final_manabou_kanji[[Sr. no.]:[Meaning]],4,0)</f>
        <v>#N/A</v>
      </c>
      <c r="F581" s="37" t="e">
        <f>VLOOKUP(Final_manabou_kanji_select4[[#This Row],[Kanji no.]],Final_manabou_kanji[[Sr. no.]:[Meaning]],5,0)</f>
        <v>#N/A</v>
      </c>
      <c r="G581" t="e">
        <f>VLOOKUP(Final_manabou_kanji_select4[[#This Row],[Kanji no.]],Final_manabou_kanji[[Sr. no.]:[Meaning]],7,0)</f>
        <v>#N/A</v>
      </c>
      <c r="H581" t="e">
        <f>VLOOKUP(Final_manabou_kanji_select4[[#This Row],[Kanji no.]],Final_manabou_kanji[[Sr. no.]:[Meaning]],8,0)</f>
        <v>#N/A</v>
      </c>
      <c r="I581" s="3"/>
    </row>
    <row r="582" spans="2:9" ht="14.25" customHeight="1" x14ac:dyDescent="0.3">
      <c r="B582" s="36">
        <v>580</v>
      </c>
      <c r="C582" s="37" t="e">
        <f>VLOOKUP(Final_manabou_kanji_select4[[#This Row],[Sr no.]],Raw_data_N2_Kanji[[Marking_sr]:[Length]],4,0)</f>
        <v>#N/A</v>
      </c>
      <c r="D582" s="37" t="e">
        <f>VLOOKUP(Final_manabou_kanji_select4[[#This Row],[Kanji no.]],Final_manabou_kanji[[Sr. no.]:[Meaning]],3,0)</f>
        <v>#N/A</v>
      </c>
      <c r="E582" s="32" t="e">
        <f>VLOOKUP(Final_manabou_kanji_select4[[#This Row],[Kanji no.]],Final_manabou_kanji[[Sr. no.]:[Meaning]],4,0)</f>
        <v>#N/A</v>
      </c>
      <c r="F582" s="37" t="e">
        <f>VLOOKUP(Final_manabou_kanji_select4[[#This Row],[Kanji no.]],Final_manabou_kanji[[Sr. no.]:[Meaning]],5,0)</f>
        <v>#N/A</v>
      </c>
      <c r="G582" t="e">
        <f>VLOOKUP(Final_manabou_kanji_select4[[#This Row],[Kanji no.]],Final_manabou_kanji[[Sr. no.]:[Meaning]],7,0)</f>
        <v>#N/A</v>
      </c>
      <c r="H582" t="e">
        <f>VLOOKUP(Final_manabou_kanji_select4[[#This Row],[Kanji no.]],Final_manabou_kanji[[Sr. no.]:[Meaning]],8,0)</f>
        <v>#N/A</v>
      </c>
      <c r="I582" s="3"/>
    </row>
    <row r="583" spans="2:9" ht="14.25" customHeight="1" x14ac:dyDescent="0.3">
      <c r="B583" s="6">
        <v>581</v>
      </c>
      <c r="C583" s="37" t="e">
        <f>VLOOKUP(Final_manabou_kanji_select4[[#This Row],[Sr no.]],Raw_data_N2_Kanji[[Marking_sr]:[Length]],4,0)</f>
        <v>#N/A</v>
      </c>
      <c r="D583" s="37" t="e">
        <f>VLOOKUP(Final_manabou_kanji_select4[[#This Row],[Kanji no.]],Final_manabou_kanji[[Sr. no.]:[Meaning]],3,0)</f>
        <v>#N/A</v>
      </c>
      <c r="E583" s="32" t="e">
        <f>VLOOKUP(Final_manabou_kanji_select4[[#This Row],[Kanji no.]],Final_manabou_kanji[[Sr. no.]:[Meaning]],4,0)</f>
        <v>#N/A</v>
      </c>
      <c r="F583" s="37" t="e">
        <f>VLOOKUP(Final_manabou_kanji_select4[[#This Row],[Kanji no.]],Final_manabou_kanji[[Sr. no.]:[Meaning]],5,0)</f>
        <v>#N/A</v>
      </c>
      <c r="G583" t="e">
        <f>VLOOKUP(Final_manabou_kanji_select4[[#This Row],[Kanji no.]],Final_manabou_kanji[[Sr. no.]:[Meaning]],7,0)</f>
        <v>#N/A</v>
      </c>
      <c r="H583" t="e">
        <f>VLOOKUP(Final_manabou_kanji_select4[[#This Row],[Kanji no.]],Final_manabou_kanji[[Sr. no.]:[Meaning]],8,0)</f>
        <v>#N/A</v>
      </c>
      <c r="I583" s="3"/>
    </row>
    <row r="584" spans="2:9" ht="14.25" customHeight="1" x14ac:dyDescent="0.3">
      <c r="B584" s="36">
        <v>582</v>
      </c>
      <c r="C584" s="37" t="e">
        <f>VLOOKUP(Final_manabou_kanji_select4[[#This Row],[Sr no.]],Raw_data_N2_Kanji[[Marking_sr]:[Length]],4,0)</f>
        <v>#N/A</v>
      </c>
      <c r="D584" s="37" t="e">
        <f>VLOOKUP(Final_manabou_kanji_select4[[#This Row],[Kanji no.]],Final_manabou_kanji[[Sr. no.]:[Meaning]],3,0)</f>
        <v>#N/A</v>
      </c>
      <c r="E584" s="32" t="e">
        <f>VLOOKUP(Final_manabou_kanji_select4[[#This Row],[Kanji no.]],Final_manabou_kanji[[Sr. no.]:[Meaning]],4,0)</f>
        <v>#N/A</v>
      </c>
      <c r="F584" s="37" t="e">
        <f>VLOOKUP(Final_manabou_kanji_select4[[#This Row],[Kanji no.]],Final_manabou_kanji[[Sr. no.]:[Meaning]],5,0)</f>
        <v>#N/A</v>
      </c>
      <c r="G584" t="e">
        <f>VLOOKUP(Final_manabou_kanji_select4[[#This Row],[Kanji no.]],Final_manabou_kanji[[Sr. no.]:[Meaning]],7,0)</f>
        <v>#N/A</v>
      </c>
      <c r="H584" t="e">
        <f>VLOOKUP(Final_manabou_kanji_select4[[#This Row],[Kanji no.]],Final_manabou_kanji[[Sr. no.]:[Meaning]],8,0)</f>
        <v>#N/A</v>
      </c>
      <c r="I584" s="3"/>
    </row>
    <row r="585" spans="2:9" ht="14.25" customHeight="1" x14ac:dyDescent="0.3">
      <c r="B585" s="6">
        <v>583</v>
      </c>
      <c r="C585" s="37" t="e">
        <f>VLOOKUP(Final_manabou_kanji_select4[[#This Row],[Sr no.]],Raw_data_N2_Kanji[[Marking_sr]:[Length]],4,0)</f>
        <v>#N/A</v>
      </c>
      <c r="D585" s="37" t="e">
        <f>VLOOKUP(Final_manabou_kanji_select4[[#This Row],[Kanji no.]],Final_manabou_kanji[[Sr. no.]:[Meaning]],3,0)</f>
        <v>#N/A</v>
      </c>
      <c r="E585" s="32" t="e">
        <f>VLOOKUP(Final_manabou_kanji_select4[[#This Row],[Kanji no.]],Final_manabou_kanji[[Sr. no.]:[Meaning]],4,0)</f>
        <v>#N/A</v>
      </c>
      <c r="F585" s="37" t="e">
        <f>VLOOKUP(Final_manabou_kanji_select4[[#This Row],[Kanji no.]],Final_manabou_kanji[[Sr. no.]:[Meaning]],5,0)</f>
        <v>#N/A</v>
      </c>
      <c r="G585" t="e">
        <f>VLOOKUP(Final_manabou_kanji_select4[[#This Row],[Kanji no.]],Final_manabou_kanji[[Sr. no.]:[Meaning]],7,0)</f>
        <v>#N/A</v>
      </c>
      <c r="H585" t="e">
        <f>VLOOKUP(Final_manabou_kanji_select4[[#This Row],[Kanji no.]],Final_manabou_kanji[[Sr. no.]:[Meaning]],8,0)</f>
        <v>#N/A</v>
      </c>
      <c r="I585" s="3"/>
    </row>
    <row r="586" spans="2:9" ht="14.25" customHeight="1" x14ac:dyDescent="0.3">
      <c r="B586" s="36">
        <v>584</v>
      </c>
      <c r="C586" s="37" t="e">
        <f>VLOOKUP(Final_manabou_kanji_select4[[#This Row],[Sr no.]],Raw_data_N2_Kanji[[Marking_sr]:[Length]],4,0)</f>
        <v>#N/A</v>
      </c>
      <c r="D586" s="37" t="e">
        <f>VLOOKUP(Final_manabou_kanji_select4[[#This Row],[Kanji no.]],Final_manabou_kanji[[Sr. no.]:[Meaning]],3,0)</f>
        <v>#N/A</v>
      </c>
      <c r="E586" s="32" t="e">
        <f>VLOOKUP(Final_manabou_kanji_select4[[#This Row],[Kanji no.]],Final_manabou_kanji[[Sr. no.]:[Meaning]],4,0)</f>
        <v>#N/A</v>
      </c>
      <c r="F586" s="37" t="e">
        <f>VLOOKUP(Final_manabou_kanji_select4[[#This Row],[Kanji no.]],Final_manabou_kanji[[Sr. no.]:[Meaning]],5,0)</f>
        <v>#N/A</v>
      </c>
      <c r="G586" t="e">
        <f>VLOOKUP(Final_manabou_kanji_select4[[#This Row],[Kanji no.]],Final_manabou_kanji[[Sr. no.]:[Meaning]],7,0)</f>
        <v>#N/A</v>
      </c>
      <c r="H586" t="e">
        <f>VLOOKUP(Final_manabou_kanji_select4[[#This Row],[Kanji no.]],Final_manabou_kanji[[Sr. no.]:[Meaning]],8,0)</f>
        <v>#N/A</v>
      </c>
      <c r="I586" s="3"/>
    </row>
    <row r="587" spans="2:9" ht="14.25" customHeight="1" x14ac:dyDescent="0.3">
      <c r="B587" s="6">
        <v>585</v>
      </c>
      <c r="C587" s="37" t="e">
        <f>VLOOKUP(Final_manabou_kanji_select4[[#This Row],[Sr no.]],Raw_data_N2_Kanji[[Marking_sr]:[Length]],4,0)</f>
        <v>#N/A</v>
      </c>
      <c r="D587" s="37" t="e">
        <f>VLOOKUP(Final_manabou_kanji_select4[[#This Row],[Kanji no.]],Final_manabou_kanji[[Sr. no.]:[Meaning]],3,0)</f>
        <v>#N/A</v>
      </c>
      <c r="E587" s="32" t="e">
        <f>VLOOKUP(Final_manabou_kanji_select4[[#This Row],[Kanji no.]],Final_manabou_kanji[[Sr. no.]:[Meaning]],4,0)</f>
        <v>#N/A</v>
      </c>
      <c r="F587" s="37" t="e">
        <f>VLOOKUP(Final_manabou_kanji_select4[[#This Row],[Kanji no.]],Final_manabou_kanji[[Sr. no.]:[Meaning]],5,0)</f>
        <v>#N/A</v>
      </c>
      <c r="G587" t="e">
        <f>VLOOKUP(Final_manabou_kanji_select4[[#This Row],[Kanji no.]],Final_manabou_kanji[[Sr. no.]:[Meaning]],7,0)</f>
        <v>#N/A</v>
      </c>
      <c r="H587" t="e">
        <f>VLOOKUP(Final_manabou_kanji_select4[[#This Row],[Kanji no.]],Final_manabou_kanji[[Sr. no.]:[Meaning]],8,0)</f>
        <v>#N/A</v>
      </c>
      <c r="I587" s="3"/>
    </row>
    <row r="588" spans="2:9" ht="14.25" customHeight="1" x14ac:dyDescent="0.3">
      <c r="B588" s="36">
        <v>586</v>
      </c>
      <c r="C588" s="37" t="e">
        <f>VLOOKUP(Final_manabou_kanji_select4[[#This Row],[Sr no.]],Raw_data_N2_Kanji[[Marking_sr]:[Length]],4,0)</f>
        <v>#N/A</v>
      </c>
      <c r="D588" s="37" t="e">
        <f>VLOOKUP(Final_manabou_kanji_select4[[#This Row],[Kanji no.]],Final_manabou_kanji[[Sr. no.]:[Meaning]],3,0)</f>
        <v>#N/A</v>
      </c>
      <c r="E588" s="32" t="e">
        <f>VLOOKUP(Final_manabou_kanji_select4[[#This Row],[Kanji no.]],Final_manabou_kanji[[Sr. no.]:[Meaning]],4,0)</f>
        <v>#N/A</v>
      </c>
      <c r="F588" s="37" t="e">
        <f>VLOOKUP(Final_manabou_kanji_select4[[#This Row],[Kanji no.]],Final_manabou_kanji[[Sr. no.]:[Meaning]],5,0)</f>
        <v>#N/A</v>
      </c>
      <c r="G588" t="e">
        <f>VLOOKUP(Final_manabou_kanji_select4[[#This Row],[Kanji no.]],Final_manabou_kanji[[Sr. no.]:[Meaning]],7,0)</f>
        <v>#N/A</v>
      </c>
      <c r="H588" t="e">
        <f>VLOOKUP(Final_manabou_kanji_select4[[#This Row],[Kanji no.]],Final_manabou_kanji[[Sr. no.]:[Meaning]],8,0)</f>
        <v>#N/A</v>
      </c>
      <c r="I588" s="3"/>
    </row>
    <row r="589" spans="2:9" ht="14.25" customHeight="1" x14ac:dyDescent="0.3">
      <c r="B589" s="6">
        <v>587</v>
      </c>
      <c r="C589" s="37" t="e">
        <f>VLOOKUP(Final_manabou_kanji_select4[[#This Row],[Sr no.]],Raw_data_N2_Kanji[[Marking_sr]:[Length]],4,0)</f>
        <v>#N/A</v>
      </c>
      <c r="D589" s="37" t="e">
        <f>VLOOKUP(Final_manabou_kanji_select4[[#This Row],[Kanji no.]],Final_manabou_kanji[[Sr. no.]:[Meaning]],3,0)</f>
        <v>#N/A</v>
      </c>
      <c r="E589" s="32" t="e">
        <f>VLOOKUP(Final_manabou_kanji_select4[[#This Row],[Kanji no.]],Final_manabou_kanji[[Sr. no.]:[Meaning]],4,0)</f>
        <v>#N/A</v>
      </c>
      <c r="F589" s="37" t="e">
        <f>VLOOKUP(Final_manabou_kanji_select4[[#This Row],[Kanji no.]],Final_manabou_kanji[[Sr. no.]:[Meaning]],5,0)</f>
        <v>#N/A</v>
      </c>
      <c r="G589" t="e">
        <f>VLOOKUP(Final_manabou_kanji_select4[[#This Row],[Kanji no.]],Final_manabou_kanji[[Sr. no.]:[Meaning]],7,0)</f>
        <v>#N/A</v>
      </c>
      <c r="H589" t="e">
        <f>VLOOKUP(Final_manabou_kanji_select4[[#This Row],[Kanji no.]],Final_manabou_kanji[[Sr. no.]:[Meaning]],8,0)</f>
        <v>#N/A</v>
      </c>
      <c r="I589" s="3"/>
    </row>
    <row r="590" spans="2:9" ht="14.25" customHeight="1" x14ac:dyDescent="0.3">
      <c r="B590" s="36">
        <v>588</v>
      </c>
      <c r="C590" s="37" t="e">
        <f>VLOOKUP(Final_manabou_kanji_select4[[#This Row],[Sr no.]],Raw_data_N2_Kanji[[Marking_sr]:[Length]],4,0)</f>
        <v>#N/A</v>
      </c>
      <c r="D590" s="37" t="e">
        <f>VLOOKUP(Final_manabou_kanji_select4[[#This Row],[Kanji no.]],Final_manabou_kanji[[Sr. no.]:[Meaning]],3,0)</f>
        <v>#N/A</v>
      </c>
      <c r="E590" s="32" t="e">
        <f>VLOOKUP(Final_manabou_kanji_select4[[#This Row],[Kanji no.]],Final_manabou_kanji[[Sr. no.]:[Meaning]],4,0)</f>
        <v>#N/A</v>
      </c>
      <c r="F590" s="37" t="e">
        <f>VLOOKUP(Final_manabou_kanji_select4[[#This Row],[Kanji no.]],Final_manabou_kanji[[Sr. no.]:[Meaning]],5,0)</f>
        <v>#N/A</v>
      </c>
      <c r="G590" t="e">
        <f>VLOOKUP(Final_manabou_kanji_select4[[#This Row],[Kanji no.]],Final_manabou_kanji[[Sr. no.]:[Meaning]],7,0)</f>
        <v>#N/A</v>
      </c>
      <c r="H590" t="e">
        <f>VLOOKUP(Final_manabou_kanji_select4[[#This Row],[Kanji no.]],Final_manabou_kanji[[Sr. no.]:[Meaning]],8,0)</f>
        <v>#N/A</v>
      </c>
      <c r="I590" s="3"/>
    </row>
    <row r="591" spans="2:9" ht="14.25" customHeight="1" x14ac:dyDescent="0.3">
      <c r="B591" s="6">
        <v>589</v>
      </c>
      <c r="C591" s="37" t="e">
        <f>VLOOKUP(Final_manabou_kanji_select4[[#This Row],[Sr no.]],Raw_data_N2_Kanji[[Marking_sr]:[Length]],4,0)</f>
        <v>#N/A</v>
      </c>
      <c r="D591" s="37" t="e">
        <f>VLOOKUP(Final_manabou_kanji_select4[[#This Row],[Kanji no.]],Final_manabou_kanji[[Sr. no.]:[Meaning]],3,0)</f>
        <v>#N/A</v>
      </c>
      <c r="E591" s="32" t="e">
        <f>VLOOKUP(Final_manabou_kanji_select4[[#This Row],[Kanji no.]],Final_manabou_kanji[[Sr. no.]:[Meaning]],4,0)</f>
        <v>#N/A</v>
      </c>
      <c r="F591" s="37" t="e">
        <f>VLOOKUP(Final_manabou_kanji_select4[[#This Row],[Kanji no.]],Final_manabou_kanji[[Sr. no.]:[Meaning]],5,0)</f>
        <v>#N/A</v>
      </c>
      <c r="G591" t="e">
        <f>VLOOKUP(Final_manabou_kanji_select4[[#This Row],[Kanji no.]],Final_manabou_kanji[[Sr. no.]:[Meaning]],7,0)</f>
        <v>#N/A</v>
      </c>
      <c r="H591" t="e">
        <f>VLOOKUP(Final_manabou_kanji_select4[[#This Row],[Kanji no.]],Final_manabou_kanji[[Sr. no.]:[Meaning]],8,0)</f>
        <v>#N/A</v>
      </c>
      <c r="I591" s="3"/>
    </row>
    <row r="592" spans="2:9" ht="14.25" customHeight="1" x14ac:dyDescent="0.3">
      <c r="B592" s="36">
        <v>590</v>
      </c>
      <c r="C592" s="37" t="e">
        <f>VLOOKUP(Final_manabou_kanji_select4[[#This Row],[Sr no.]],Raw_data_N2_Kanji[[Marking_sr]:[Length]],4,0)</f>
        <v>#N/A</v>
      </c>
      <c r="D592" s="37" t="e">
        <f>VLOOKUP(Final_manabou_kanji_select4[[#This Row],[Kanji no.]],Final_manabou_kanji[[Sr. no.]:[Meaning]],3,0)</f>
        <v>#N/A</v>
      </c>
      <c r="E592" s="32" t="e">
        <f>VLOOKUP(Final_manabou_kanji_select4[[#This Row],[Kanji no.]],Final_manabou_kanji[[Sr. no.]:[Meaning]],4,0)</f>
        <v>#N/A</v>
      </c>
      <c r="F592" s="37" t="e">
        <f>VLOOKUP(Final_manabou_kanji_select4[[#This Row],[Kanji no.]],Final_manabou_kanji[[Sr. no.]:[Meaning]],5,0)</f>
        <v>#N/A</v>
      </c>
      <c r="G592" t="e">
        <f>VLOOKUP(Final_manabou_kanji_select4[[#This Row],[Kanji no.]],Final_manabou_kanji[[Sr. no.]:[Meaning]],7,0)</f>
        <v>#N/A</v>
      </c>
      <c r="H592" t="e">
        <f>VLOOKUP(Final_manabou_kanji_select4[[#This Row],[Kanji no.]],Final_manabou_kanji[[Sr. no.]:[Meaning]],8,0)</f>
        <v>#N/A</v>
      </c>
      <c r="I592" s="3"/>
    </row>
    <row r="593" spans="2:9" ht="14.25" customHeight="1" x14ac:dyDescent="0.3">
      <c r="B593" s="6">
        <v>591</v>
      </c>
      <c r="C593" s="37" t="e">
        <f>VLOOKUP(Final_manabou_kanji_select4[[#This Row],[Sr no.]],Raw_data_N2_Kanji[[Marking_sr]:[Length]],4,0)</f>
        <v>#N/A</v>
      </c>
      <c r="D593" s="37" t="e">
        <f>VLOOKUP(Final_manabou_kanji_select4[[#This Row],[Kanji no.]],Final_manabou_kanji[[Sr. no.]:[Meaning]],3,0)</f>
        <v>#N/A</v>
      </c>
      <c r="E593" s="32" t="e">
        <f>VLOOKUP(Final_manabou_kanji_select4[[#This Row],[Kanji no.]],Final_manabou_kanji[[Sr. no.]:[Meaning]],4,0)</f>
        <v>#N/A</v>
      </c>
      <c r="F593" s="37" t="e">
        <f>VLOOKUP(Final_manabou_kanji_select4[[#This Row],[Kanji no.]],Final_manabou_kanji[[Sr. no.]:[Meaning]],5,0)</f>
        <v>#N/A</v>
      </c>
      <c r="G593" t="e">
        <f>VLOOKUP(Final_manabou_kanji_select4[[#This Row],[Kanji no.]],Final_manabou_kanji[[Sr. no.]:[Meaning]],7,0)</f>
        <v>#N/A</v>
      </c>
      <c r="H593" t="e">
        <f>VLOOKUP(Final_manabou_kanji_select4[[#This Row],[Kanji no.]],Final_manabou_kanji[[Sr. no.]:[Meaning]],8,0)</f>
        <v>#N/A</v>
      </c>
      <c r="I593" s="3"/>
    </row>
    <row r="594" spans="2:9" ht="14.25" customHeight="1" x14ac:dyDescent="0.3">
      <c r="B594" s="36">
        <v>592</v>
      </c>
      <c r="C594" s="37" t="e">
        <f>VLOOKUP(Final_manabou_kanji_select4[[#This Row],[Sr no.]],Raw_data_N2_Kanji[[Marking_sr]:[Length]],4,0)</f>
        <v>#N/A</v>
      </c>
      <c r="D594" s="37" t="e">
        <f>VLOOKUP(Final_manabou_kanji_select4[[#This Row],[Kanji no.]],Final_manabou_kanji[[Sr. no.]:[Meaning]],3,0)</f>
        <v>#N/A</v>
      </c>
      <c r="E594" s="32" t="e">
        <f>VLOOKUP(Final_manabou_kanji_select4[[#This Row],[Kanji no.]],Final_manabou_kanji[[Sr. no.]:[Meaning]],4,0)</f>
        <v>#N/A</v>
      </c>
      <c r="F594" s="37" t="e">
        <f>VLOOKUP(Final_manabou_kanji_select4[[#This Row],[Kanji no.]],Final_manabou_kanji[[Sr. no.]:[Meaning]],5,0)</f>
        <v>#N/A</v>
      </c>
      <c r="G594" t="e">
        <f>VLOOKUP(Final_manabou_kanji_select4[[#This Row],[Kanji no.]],Final_manabou_kanji[[Sr. no.]:[Meaning]],7,0)</f>
        <v>#N/A</v>
      </c>
      <c r="H594" t="e">
        <f>VLOOKUP(Final_manabou_kanji_select4[[#This Row],[Kanji no.]],Final_manabou_kanji[[Sr. no.]:[Meaning]],8,0)</f>
        <v>#N/A</v>
      </c>
      <c r="I594" s="3"/>
    </row>
    <row r="595" spans="2:9" ht="14.25" customHeight="1" x14ac:dyDescent="0.3">
      <c r="B595" s="6">
        <v>593</v>
      </c>
      <c r="C595" s="37" t="e">
        <f>VLOOKUP(Final_manabou_kanji_select4[[#This Row],[Sr no.]],Raw_data_N2_Kanji[[Marking_sr]:[Length]],4,0)</f>
        <v>#N/A</v>
      </c>
      <c r="D595" s="37" t="e">
        <f>VLOOKUP(Final_manabou_kanji_select4[[#This Row],[Kanji no.]],Final_manabou_kanji[[Sr. no.]:[Meaning]],3,0)</f>
        <v>#N/A</v>
      </c>
      <c r="E595" s="32" t="e">
        <f>VLOOKUP(Final_manabou_kanji_select4[[#This Row],[Kanji no.]],Final_manabou_kanji[[Sr. no.]:[Meaning]],4,0)</f>
        <v>#N/A</v>
      </c>
      <c r="F595" s="37" t="e">
        <f>VLOOKUP(Final_manabou_kanji_select4[[#This Row],[Kanji no.]],Final_manabou_kanji[[Sr. no.]:[Meaning]],5,0)</f>
        <v>#N/A</v>
      </c>
      <c r="G595" t="e">
        <f>VLOOKUP(Final_manabou_kanji_select4[[#This Row],[Kanji no.]],Final_manabou_kanji[[Sr. no.]:[Meaning]],7,0)</f>
        <v>#N/A</v>
      </c>
      <c r="H595" t="e">
        <f>VLOOKUP(Final_manabou_kanji_select4[[#This Row],[Kanji no.]],Final_manabou_kanji[[Sr. no.]:[Meaning]],8,0)</f>
        <v>#N/A</v>
      </c>
      <c r="I595" s="3"/>
    </row>
    <row r="596" spans="2:9" ht="14.25" customHeight="1" x14ac:dyDescent="0.3">
      <c r="B596" s="36">
        <v>594</v>
      </c>
      <c r="C596" s="37" t="e">
        <f>VLOOKUP(Final_manabou_kanji_select4[[#This Row],[Sr no.]],Raw_data_N2_Kanji[[Marking_sr]:[Length]],4,0)</f>
        <v>#N/A</v>
      </c>
      <c r="D596" s="37" t="e">
        <f>VLOOKUP(Final_manabou_kanji_select4[[#This Row],[Kanji no.]],Final_manabou_kanji[[Sr. no.]:[Meaning]],3,0)</f>
        <v>#N/A</v>
      </c>
      <c r="E596" s="32" t="e">
        <f>VLOOKUP(Final_manabou_kanji_select4[[#This Row],[Kanji no.]],Final_manabou_kanji[[Sr. no.]:[Meaning]],4,0)</f>
        <v>#N/A</v>
      </c>
      <c r="F596" s="37" t="e">
        <f>VLOOKUP(Final_manabou_kanji_select4[[#This Row],[Kanji no.]],Final_manabou_kanji[[Sr. no.]:[Meaning]],5,0)</f>
        <v>#N/A</v>
      </c>
      <c r="G596" t="e">
        <f>VLOOKUP(Final_manabou_kanji_select4[[#This Row],[Kanji no.]],Final_manabou_kanji[[Sr. no.]:[Meaning]],7,0)</f>
        <v>#N/A</v>
      </c>
      <c r="H596" t="e">
        <f>VLOOKUP(Final_manabou_kanji_select4[[#This Row],[Kanji no.]],Final_manabou_kanji[[Sr. no.]:[Meaning]],8,0)</f>
        <v>#N/A</v>
      </c>
      <c r="I596" s="3"/>
    </row>
    <row r="597" spans="2:9" ht="14.25" customHeight="1" x14ac:dyDescent="0.3">
      <c r="B597" s="6">
        <v>595</v>
      </c>
      <c r="C597" s="37" t="e">
        <f>VLOOKUP(Final_manabou_kanji_select4[[#This Row],[Sr no.]],Raw_data_N2_Kanji[[Marking_sr]:[Length]],4,0)</f>
        <v>#N/A</v>
      </c>
      <c r="D597" s="37" t="e">
        <f>VLOOKUP(Final_manabou_kanji_select4[[#This Row],[Kanji no.]],Final_manabou_kanji[[Sr. no.]:[Meaning]],3,0)</f>
        <v>#N/A</v>
      </c>
      <c r="E597" s="32" t="e">
        <f>VLOOKUP(Final_manabou_kanji_select4[[#This Row],[Kanji no.]],Final_manabou_kanji[[Sr. no.]:[Meaning]],4,0)</f>
        <v>#N/A</v>
      </c>
      <c r="F597" s="37" t="e">
        <f>VLOOKUP(Final_manabou_kanji_select4[[#This Row],[Kanji no.]],Final_manabou_kanji[[Sr. no.]:[Meaning]],5,0)</f>
        <v>#N/A</v>
      </c>
      <c r="G597" t="e">
        <f>VLOOKUP(Final_manabou_kanji_select4[[#This Row],[Kanji no.]],Final_manabou_kanji[[Sr. no.]:[Meaning]],7,0)</f>
        <v>#N/A</v>
      </c>
      <c r="H597" t="e">
        <f>VLOOKUP(Final_manabou_kanji_select4[[#This Row],[Kanji no.]],Final_manabou_kanji[[Sr. no.]:[Meaning]],8,0)</f>
        <v>#N/A</v>
      </c>
      <c r="I597" s="3"/>
    </row>
    <row r="598" spans="2:9" ht="14.25" customHeight="1" x14ac:dyDescent="0.3">
      <c r="B598" s="36">
        <v>596</v>
      </c>
      <c r="C598" s="37" t="e">
        <f>VLOOKUP(Final_manabou_kanji_select4[[#This Row],[Sr no.]],Raw_data_N2_Kanji[[Marking_sr]:[Length]],4,0)</f>
        <v>#N/A</v>
      </c>
      <c r="D598" s="37" t="e">
        <f>VLOOKUP(Final_manabou_kanji_select4[[#This Row],[Kanji no.]],Final_manabou_kanji[[Sr. no.]:[Meaning]],3,0)</f>
        <v>#N/A</v>
      </c>
      <c r="E598" s="32" t="e">
        <f>VLOOKUP(Final_manabou_kanji_select4[[#This Row],[Kanji no.]],Final_manabou_kanji[[Sr. no.]:[Meaning]],4,0)</f>
        <v>#N/A</v>
      </c>
      <c r="F598" s="37" t="e">
        <f>VLOOKUP(Final_manabou_kanji_select4[[#This Row],[Kanji no.]],Final_manabou_kanji[[Sr. no.]:[Meaning]],5,0)</f>
        <v>#N/A</v>
      </c>
      <c r="G598" t="e">
        <f>VLOOKUP(Final_manabou_kanji_select4[[#This Row],[Kanji no.]],Final_manabou_kanji[[Sr. no.]:[Meaning]],7,0)</f>
        <v>#N/A</v>
      </c>
      <c r="H598" t="e">
        <f>VLOOKUP(Final_manabou_kanji_select4[[#This Row],[Kanji no.]],Final_manabou_kanji[[Sr. no.]:[Meaning]],8,0)</f>
        <v>#N/A</v>
      </c>
      <c r="I598" s="3"/>
    </row>
    <row r="599" spans="2:9" ht="14.25" customHeight="1" x14ac:dyDescent="0.3">
      <c r="B599" s="6">
        <v>597</v>
      </c>
      <c r="C599" s="37" t="e">
        <f>VLOOKUP(Final_manabou_kanji_select4[[#This Row],[Sr no.]],Raw_data_N2_Kanji[[Marking_sr]:[Length]],4,0)</f>
        <v>#N/A</v>
      </c>
      <c r="D599" s="37" t="e">
        <f>VLOOKUP(Final_manabou_kanji_select4[[#This Row],[Kanji no.]],Final_manabou_kanji[[Sr. no.]:[Meaning]],3,0)</f>
        <v>#N/A</v>
      </c>
      <c r="E599" s="32" t="e">
        <f>VLOOKUP(Final_manabou_kanji_select4[[#This Row],[Kanji no.]],Final_manabou_kanji[[Sr. no.]:[Meaning]],4,0)</f>
        <v>#N/A</v>
      </c>
      <c r="F599" s="37" t="e">
        <f>VLOOKUP(Final_manabou_kanji_select4[[#This Row],[Kanji no.]],Final_manabou_kanji[[Sr. no.]:[Meaning]],5,0)</f>
        <v>#N/A</v>
      </c>
      <c r="G599" t="e">
        <f>VLOOKUP(Final_manabou_kanji_select4[[#This Row],[Kanji no.]],Final_manabou_kanji[[Sr. no.]:[Meaning]],7,0)</f>
        <v>#N/A</v>
      </c>
      <c r="H599" t="e">
        <f>VLOOKUP(Final_manabou_kanji_select4[[#This Row],[Kanji no.]],Final_manabou_kanji[[Sr. no.]:[Meaning]],8,0)</f>
        <v>#N/A</v>
      </c>
      <c r="I599" s="3"/>
    </row>
    <row r="600" spans="2:9" ht="14.25" customHeight="1" x14ac:dyDescent="0.3">
      <c r="B600" s="36">
        <v>598</v>
      </c>
      <c r="C600" s="37" t="e">
        <f>VLOOKUP(Final_manabou_kanji_select4[[#This Row],[Sr no.]],Raw_data_N2_Kanji[[Marking_sr]:[Length]],4,0)</f>
        <v>#N/A</v>
      </c>
      <c r="D600" s="37" t="e">
        <f>VLOOKUP(Final_manabou_kanji_select4[[#This Row],[Kanji no.]],Final_manabou_kanji[[Sr. no.]:[Meaning]],3,0)</f>
        <v>#N/A</v>
      </c>
      <c r="E600" s="32" t="e">
        <f>VLOOKUP(Final_manabou_kanji_select4[[#This Row],[Kanji no.]],Final_manabou_kanji[[Sr. no.]:[Meaning]],4,0)</f>
        <v>#N/A</v>
      </c>
      <c r="F600" s="37" t="e">
        <f>VLOOKUP(Final_manabou_kanji_select4[[#This Row],[Kanji no.]],Final_manabou_kanji[[Sr. no.]:[Meaning]],5,0)</f>
        <v>#N/A</v>
      </c>
      <c r="G600" t="e">
        <f>VLOOKUP(Final_manabou_kanji_select4[[#This Row],[Kanji no.]],Final_manabou_kanji[[Sr. no.]:[Meaning]],7,0)</f>
        <v>#N/A</v>
      </c>
      <c r="H600" t="e">
        <f>VLOOKUP(Final_manabou_kanji_select4[[#This Row],[Kanji no.]],Final_manabou_kanji[[Sr. no.]:[Meaning]],8,0)</f>
        <v>#N/A</v>
      </c>
      <c r="I600" s="3"/>
    </row>
    <row r="601" spans="2:9" ht="14.25" customHeight="1" x14ac:dyDescent="0.3">
      <c r="B601" s="6">
        <v>599</v>
      </c>
      <c r="C601" s="37" t="e">
        <f>VLOOKUP(Final_manabou_kanji_select4[[#This Row],[Sr no.]],Raw_data_N2_Kanji[[Marking_sr]:[Length]],4,0)</f>
        <v>#N/A</v>
      </c>
      <c r="D601" s="37" t="e">
        <f>VLOOKUP(Final_manabou_kanji_select4[[#This Row],[Kanji no.]],Final_manabou_kanji[[Sr. no.]:[Meaning]],3,0)</f>
        <v>#N/A</v>
      </c>
      <c r="E601" s="32" t="e">
        <f>VLOOKUP(Final_manabou_kanji_select4[[#This Row],[Kanji no.]],Final_manabou_kanji[[Sr. no.]:[Meaning]],4,0)</f>
        <v>#N/A</v>
      </c>
      <c r="F601" s="37" t="e">
        <f>VLOOKUP(Final_manabou_kanji_select4[[#This Row],[Kanji no.]],Final_manabou_kanji[[Sr. no.]:[Meaning]],5,0)</f>
        <v>#N/A</v>
      </c>
      <c r="G601" t="e">
        <f>VLOOKUP(Final_manabou_kanji_select4[[#This Row],[Kanji no.]],Final_manabou_kanji[[Sr. no.]:[Meaning]],7,0)</f>
        <v>#N/A</v>
      </c>
      <c r="H601" t="e">
        <f>VLOOKUP(Final_manabou_kanji_select4[[#This Row],[Kanji no.]],Final_manabou_kanji[[Sr. no.]:[Meaning]],8,0)</f>
        <v>#N/A</v>
      </c>
      <c r="I601" s="3"/>
    </row>
    <row r="602" spans="2:9" ht="14.25" customHeight="1" x14ac:dyDescent="0.3">
      <c r="B602" s="36">
        <v>600</v>
      </c>
      <c r="C602" s="37" t="e">
        <f>VLOOKUP(Final_manabou_kanji_select4[[#This Row],[Sr no.]],Raw_data_N2_Kanji[[Marking_sr]:[Length]],4,0)</f>
        <v>#N/A</v>
      </c>
      <c r="D602" s="37" t="e">
        <f>VLOOKUP(Final_manabou_kanji_select4[[#This Row],[Kanji no.]],Final_manabou_kanji[[Sr. no.]:[Meaning]],3,0)</f>
        <v>#N/A</v>
      </c>
      <c r="E602" s="32" t="e">
        <f>VLOOKUP(Final_manabou_kanji_select4[[#This Row],[Kanji no.]],Final_manabou_kanji[[Sr. no.]:[Meaning]],4,0)</f>
        <v>#N/A</v>
      </c>
      <c r="F602" s="37" t="e">
        <f>VLOOKUP(Final_manabou_kanji_select4[[#This Row],[Kanji no.]],Final_manabou_kanji[[Sr. no.]:[Meaning]],5,0)</f>
        <v>#N/A</v>
      </c>
      <c r="G602" t="e">
        <f>VLOOKUP(Final_manabou_kanji_select4[[#This Row],[Kanji no.]],Final_manabou_kanji[[Sr. no.]:[Meaning]],7,0)</f>
        <v>#N/A</v>
      </c>
      <c r="H602" t="e">
        <f>VLOOKUP(Final_manabou_kanji_select4[[#This Row],[Kanji no.]],Final_manabou_kanji[[Sr. no.]:[Meaning]],8,0)</f>
        <v>#N/A</v>
      </c>
      <c r="I602" s="3"/>
    </row>
    <row r="603" spans="2:9" ht="14.25" customHeight="1" x14ac:dyDescent="0.3">
      <c r="B603" s="6">
        <v>601</v>
      </c>
      <c r="C603" s="37" t="e">
        <f>VLOOKUP(Final_manabou_kanji_select4[[#This Row],[Sr no.]],Raw_data_N2_Kanji[[Marking_sr]:[Length]],4,0)</f>
        <v>#N/A</v>
      </c>
      <c r="D603" s="37" t="e">
        <f>VLOOKUP(Final_manabou_kanji_select4[[#This Row],[Kanji no.]],Final_manabou_kanji[[Sr. no.]:[Meaning]],3,0)</f>
        <v>#N/A</v>
      </c>
      <c r="E603" s="32" t="e">
        <f>VLOOKUP(Final_manabou_kanji_select4[[#This Row],[Kanji no.]],Final_manabou_kanji[[Sr. no.]:[Meaning]],4,0)</f>
        <v>#N/A</v>
      </c>
      <c r="F603" s="37" t="e">
        <f>VLOOKUP(Final_manabou_kanji_select4[[#This Row],[Kanji no.]],Final_manabou_kanji[[Sr. no.]:[Meaning]],5,0)</f>
        <v>#N/A</v>
      </c>
      <c r="G603" t="e">
        <f>VLOOKUP(Final_manabou_kanji_select4[[#This Row],[Kanji no.]],Final_manabou_kanji[[Sr. no.]:[Meaning]],7,0)</f>
        <v>#N/A</v>
      </c>
      <c r="H603" t="e">
        <f>VLOOKUP(Final_manabou_kanji_select4[[#This Row],[Kanji no.]],Final_manabou_kanji[[Sr. no.]:[Meaning]],8,0)</f>
        <v>#N/A</v>
      </c>
      <c r="I603" s="3"/>
    </row>
    <row r="604" spans="2:9" ht="14.25" customHeight="1" x14ac:dyDescent="0.3">
      <c r="B604" s="36">
        <v>602</v>
      </c>
      <c r="C604" s="37" t="e">
        <f>VLOOKUP(Final_manabou_kanji_select4[[#This Row],[Sr no.]],Raw_data_N2_Kanji[[Marking_sr]:[Length]],4,0)</f>
        <v>#N/A</v>
      </c>
      <c r="D604" s="37" t="e">
        <f>VLOOKUP(Final_manabou_kanji_select4[[#This Row],[Kanji no.]],Final_manabou_kanji[[Sr. no.]:[Meaning]],3,0)</f>
        <v>#N/A</v>
      </c>
      <c r="E604" s="32" t="e">
        <f>VLOOKUP(Final_manabou_kanji_select4[[#This Row],[Kanji no.]],Final_manabou_kanji[[Sr. no.]:[Meaning]],4,0)</f>
        <v>#N/A</v>
      </c>
      <c r="F604" s="37" t="e">
        <f>VLOOKUP(Final_manabou_kanji_select4[[#This Row],[Kanji no.]],Final_manabou_kanji[[Sr. no.]:[Meaning]],5,0)</f>
        <v>#N/A</v>
      </c>
      <c r="G604" t="e">
        <f>VLOOKUP(Final_manabou_kanji_select4[[#This Row],[Kanji no.]],Final_manabou_kanji[[Sr. no.]:[Meaning]],7,0)</f>
        <v>#N/A</v>
      </c>
      <c r="H604" t="e">
        <f>VLOOKUP(Final_manabou_kanji_select4[[#This Row],[Kanji no.]],Final_manabou_kanji[[Sr. no.]:[Meaning]],8,0)</f>
        <v>#N/A</v>
      </c>
      <c r="I604" s="3"/>
    </row>
    <row r="605" spans="2:9" ht="14.25" customHeight="1" x14ac:dyDescent="0.3">
      <c r="B605" s="6">
        <v>603</v>
      </c>
      <c r="C605" s="37" t="e">
        <f>VLOOKUP(Final_manabou_kanji_select4[[#This Row],[Sr no.]],Raw_data_N2_Kanji[[Marking_sr]:[Length]],4,0)</f>
        <v>#N/A</v>
      </c>
      <c r="D605" s="37" t="e">
        <f>VLOOKUP(Final_manabou_kanji_select4[[#This Row],[Kanji no.]],Final_manabou_kanji[[Sr. no.]:[Meaning]],3,0)</f>
        <v>#N/A</v>
      </c>
      <c r="E605" s="32" t="e">
        <f>VLOOKUP(Final_manabou_kanji_select4[[#This Row],[Kanji no.]],Final_manabou_kanji[[Sr. no.]:[Meaning]],4,0)</f>
        <v>#N/A</v>
      </c>
      <c r="F605" s="37" t="e">
        <f>VLOOKUP(Final_manabou_kanji_select4[[#This Row],[Kanji no.]],Final_manabou_kanji[[Sr. no.]:[Meaning]],5,0)</f>
        <v>#N/A</v>
      </c>
      <c r="G605" t="e">
        <f>VLOOKUP(Final_manabou_kanji_select4[[#This Row],[Kanji no.]],Final_manabou_kanji[[Sr. no.]:[Meaning]],7,0)</f>
        <v>#N/A</v>
      </c>
      <c r="H605" t="e">
        <f>VLOOKUP(Final_manabou_kanji_select4[[#This Row],[Kanji no.]],Final_manabou_kanji[[Sr. no.]:[Meaning]],8,0)</f>
        <v>#N/A</v>
      </c>
      <c r="I605" s="3"/>
    </row>
    <row r="606" spans="2:9" ht="14.25" customHeight="1" x14ac:dyDescent="0.3">
      <c r="B606" s="36">
        <v>604</v>
      </c>
      <c r="C606" s="37" t="e">
        <f>VLOOKUP(Final_manabou_kanji_select4[[#This Row],[Sr no.]],Raw_data_N2_Kanji[[Marking_sr]:[Length]],4,0)</f>
        <v>#N/A</v>
      </c>
      <c r="D606" s="37" t="e">
        <f>VLOOKUP(Final_manabou_kanji_select4[[#This Row],[Kanji no.]],Final_manabou_kanji[[Sr. no.]:[Meaning]],3,0)</f>
        <v>#N/A</v>
      </c>
      <c r="E606" s="32" t="e">
        <f>VLOOKUP(Final_manabou_kanji_select4[[#This Row],[Kanji no.]],Final_manabou_kanji[[Sr. no.]:[Meaning]],4,0)</f>
        <v>#N/A</v>
      </c>
      <c r="F606" s="37" t="e">
        <f>VLOOKUP(Final_manabou_kanji_select4[[#This Row],[Kanji no.]],Final_manabou_kanji[[Sr. no.]:[Meaning]],5,0)</f>
        <v>#N/A</v>
      </c>
      <c r="G606" t="e">
        <f>VLOOKUP(Final_manabou_kanji_select4[[#This Row],[Kanji no.]],Final_manabou_kanji[[Sr. no.]:[Meaning]],7,0)</f>
        <v>#N/A</v>
      </c>
      <c r="H606" t="e">
        <f>VLOOKUP(Final_manabou_kanji_select4[[#This Row],[Kanji no.]],Final_manabou_kanji[[Sr. no.]:[Meaning]],8,0)</f>
        <v>#N/A</v>
      </c>
      <c r="I606" s="3"/>
    </row>
    <row r="607" spans="2:9" ht="14.25" customHeight="1" x14ac:dyDescent="0.3">
      <c r="B607" s="6">
        <v>605</v>
      </c>
      <c r="C607" s="37" t="e">
        <f>VLOOKUP(Final_manabou_kanji_select4[[#This Row],[Sr no.]],Raw_data_N2_Kanji[[Marking_sr]:[Length]],4,0)</f>
        <v>#N/A</v>
      </c>
      <c r="D607" s="37" t="e">
        <f>VLOOKUP(Final_manabou_kanji_select4[[#This Row],[Kanji no.]],Final_manabou_kanji[[Sr. no.]:[Meaning]],3,0)</f>
        <v>#N/A</v>
      </c>
      <c r="E607" s="32" t="e">
        <f>VLOOKUP(Final_manabou_kanji_select4[[#This Row],[Kanji no.]],Final_manabou_kanji[[Sr. no.]:[Meaning]],4,0)</f>
        <v>#N/A</v>
      </c>
      <c r="F607" s="37" t="e">
        <f>VLOOKUP(Final_manabou_kanji_select4[[#This Row],[Kanji no.]],Final_manabou_kanji[[Sr. no.]:[Meaning]],5,0)</f>
        <v>#N/A</v>
      </c>
      <c r="G607" t="e">
        <f>VLOOKUP(Final_manabou_kanji_select4[[#This Row],[Kanji no.]],Final_manabou_kanji[[Sr. no.]:[Meaning]],7,0)</f>
        <v>#N/A</v>
      </c>
      <c r="H607" t="e">
        <f>VLOOKUP(Final_manabou_kanji_select4[[#This Row],[Kanji no.]],Final_manabou_kanji[[Sr. no.]:[Meaning]],8,0)</f>
        <v>#N/A</v>
      </c>
      <c r="I607" s="3"/>
    </row>
    <row r="608" spans="2:9" ht="14.25" customHeight="1" x14ac:dyDescent="0.3">
      <c r="B608" s="36">
        <v>606</v>
      </c>
      <c r="C608" s="37" t="e">
        <f>VLOOKUP(Final_manabou_kanji_select4[[#This Row],[Sr no.]],Raw_data_N2_Kanji[[Marking_sr]:[Length]],4,0)</f>
        <v>#N/A</v>
      </c>
      <c r="D608" s="37" t="e">
        <f>VLOOKUP(Final_manabou_kanji_select4[[#This Row],[Kanji no.]],Final_manabou_kanji[[Sr. no.]:[Meaning]],3,0)</f>
        <v>#N/A</v>
      </c>
      <c r="E608" s="32" t="e">
        <f>VLOOKUP(Final_manabou_kanji_select4[[#This Row],[Kanji no.]],Final_manabou_kanji[[Sr. no.]:[Meaning]],4,0)</f>
        <v>#N/A</v>
      </c>
      <c r="F608" s="37" t="e">
        <f>VLOOKUP(Final_manabou_kanji_select4[[#This Row],[Kanji no.]],Final_manabou_kanji[[Sr. no.]:[Meaning]],5,0)</f>
        <v>#N/A</v>
      </c>
      <c r="G608" t="e">
        <f>VLOOKUP(Final_manabou_kanji_select4[[#This Row],[Kanji no.]],Final_manabou_kanji[[Sr. no.]:[Meaning]],7,0)</f>
        <v>#N/A</v>
      </c>
      <c r="H608" t="e">
        <f>VLOOKUP(Final_manabou_kanji_select4[[#This Row],[Kanji no.]],Final_manabou_kanji[[Sr. no.]:[Meaning]],8,0)</f>
        <v>#N/A</v>
      </c>
      <c r="I608" s="3"/>
    </row>
    <row r="609" spans="2:9" ht="14.25" customHeight="1" x14ac:dyDescent="0.3">
      <c r="B609" s="6">
        <v>607</v>
      </c>
      <c r="C609" s="37" t="e">
        <f>VLOOKUP(Final_manabou_kanji_select4[[#This Row],[Sr no.]],Raw_data_N2_Kanji[[Marking_sr]:[Length]],4,0)</f>
        <v>#N/A</v>
      </c>
      <c r="D609" s="37" t="e">
        <f>VLOOKUP(Final_manabou_kanji_select4[[#This Row],[Kanji no.]],Final_manabou_kanji[[Sr. no.]:[Meaning]],3,0)</f>
        <v>#N/A</v>
      </c>
      <c r="E609" s="32" t="e">
        <f>VLOOKUP(Final_manabou_kanji_select4[[#This Row],[Kanji no.]],Final_manabou_kanji[[Sr. no.]:[Meaning]],4,0)</f>
        <v>#N/A</v>
      </c>
      <c r="F609" s="37" t="e">
        <f>VLOOKUP(Final_manabou_kanji_select4[[#This Row],[Kanji no.]],Final_manabou_kanji[[Sr. no.]:[Meaning]],5,0)</f>
        <v>#N/A</v>
      </c>
      <c r="G609" t="e">
        <f>VLOOKUP(Final_manabou_kanji_select4[[#This Row],[Kanji no.]],Final_manabou_kanji[[Sr. no.]:[Meaning]],7,0)</f>
        <v>#N/A</v>
      </c>
      <c r="H609" t="e">
        <f>VLOOKUP(Final_manabou_kanji_select4[[#This Row],[Kanji no.]],Final_manabou_kanji[[Sr. no.]:[Meaning]],8,0)</f>
        <v>#N/A</v>
      </c>
      <c r="I609" s="3"/>
    </row>
    <row r="610" spans="2:9" ht="14.25" customHeight="1" x14ac:dyDescent="0.3">
      <c r="B610" s="36">
        <v>608</v>
      </c>
      <c r="C610" s="37" t="e">
        <f>VLOOKUP(Final_manabou_kanji_select4[[#This Row],[Sr no.]],Raw_data_N2_Kanji[[Marking_sr]:[Length]],4,0)</f>
        <v>#N/A</v>
      </c>
      <c r="D610" s="37" t="e">
        <f>VLOOKUP(Final_manabou_kanji_select4[[#This Row],[Kanji no.]],Final_manabou_kanji[[Sr. no.]:[Meaning]],3,0)</f>
        <v>#N/A</v>
      </c>
      <c r="E610" s="32" t="e">
        <f>VLOOKUP(Final_manabou_kanji_select4[[#This Row],[Kanji no.]],Final_manabou_kanji[[Sr. no.]:[Meaning]],4,0)</f>
        <v>#N/A</v>
      </c>
      <c r="F610" s="37" t="e">
        <f>VLOOKUP(Final_manabou_kanji_select4[[#This Row],[Kanji no.]],Final_manabou_kanji[[Sr. no.]:[Meaning]],5,0)</f>
        <v>#N/A</v>
      </c>
      <c r="G610" t="e">
        <f>VLOOKUP(Final_manabou_kanji_select4[[#This Row],[Kanji no.]],Final_manabou_kanji[[Sr. no.]:[Meaning]],7,0)</f>
        <v>#N/A</v>
      </c>
      <c r="H610" t="e">
        <f>VLOOKUP(Final_manabou_kanji_select4[[#This Row],[Kanji no.]],Final_manabou_kanji[[Sr. no.]:[Meaning]],8,0)</f>
        <v>#N/A</v>
      </c>
      <c r="I610" s="3"/>
    </row>
    <row r="611" spans="2:9" ht="14.25" customHeight="1" x14ac:dyDescent="0.3">
      <c r="B611" s="6">
        <v>609</v>
      </c>
      <c r="C611" s="37" t="e">
        <f>VLOOKUP(Final_manabou_kanji_select4[[#This Row],[Sr no.]],Raw_data_N2_Kanji[[Marking_sr]:[Length]],4,0)</f>
        <v>#N/A</v>
      </c>
      <c r="D611" s="37" t="e">
        <f>VLOOKUP(Final_manabou_kanji_select4[[#This Row],[Kanji no.]],Final_manabou_kanji[[Sr. no.]:[Meaning]],3,0)</f>
        <v>#N/A</v>
      </c>
      <c r="E611" s="32" t="e">
        <f>VLOOKUP(Final_manabou_kanji_select4[[#This Row],[Kanji no.]],Final_manabou_kanji[[Sr. no.]:[Meaning]],4,0)</f>
        <v>#N/A</v>
      </c>
      <c r="F611" s="37" t="e">
        <f>VLOOKUP(Final_manabou_kanji_select4[[#This Row],[Kanji no.]],Final_manabou_kanji[[Sr. no.]:[Meaning]],5,0)</f>
        <v>#N/A</v>
      </c>
      <c r="G611" t="e">
        <f>VLOOKUP(Final_manabou_kanji_select4[[#This Row],[Kanji no.]],Final_manabou_kanji[[Sr. no.]:[Meaning]],7,0)</f>
        <v>#N/A</v>
      </c>
      <c r="H611" t="e">
        <f>VLOOKUP(Final_manabou_kanji_select4[[#This Row],[Kanji no.]],Final_manabou_kanji[[Sr. no.]:[Meaning]],8,0)</f>
        <v>#N/A</v>
      </c>
      <c r="I611" s="3"/>
    </row>
    <row r="612" spans="2:9" ht="14.25" customHeight="1" x14ac:dyDescent="0.3">
      <c r="B612" s="36">
        <v>610</v>
      </c>
      <c r="C612" s="37" t="e">
        <f>VLOOKUP(Final_manabou_kanji_select4[[#This Row],[Sr no.]],Raw_data_N2_Kanji[[Marking_sr]:[Length]],4,0)</f>
        <v>#N/A</v>
      </c>
      <c r="D612" s="37" t="e">
        <f>VLOOKUP(Final_manabou_kanji_select4[[#This Row],[Kanji no.]],Final_manabou_kanji[[Sr. no.]:[Meaning]],3,0)</f>
        <v>#N/A</v>
      </c>
      <c r="E612" s="32" t="e">
        <f>VLOOKUP(Final_manabou_kanji_select4[[#This Row],[Kanji no.]],Final_manabou_kanji[[Sr. no.]:[Meaning]],4,0)</f>
        <v>#N/A</v>
      </c>
      <c r="F612" s="37" t="e">
        <f>VLOOKUP(Final_manabou_kanji_select4[[#This Row],[Kanji no.]],Final_manabou_kanji[[Sr. no.]:[Meaning]],5,0)</f>
        <v>#N/A</v>
      </c>
      <c r="G612" t="e">
        <f>VLOOKUP(Final_manabou_kanji_select4[[#This Row],[Kanji no.]],Final_manabou_kanji[[Sr. no.]:[Meaning]],7,0)</f>
        <v>#N/A</v>
      </c>
      <c r="H612" t="e">
        <f>VLOOKUP(Final_manabou_kanji_select4[[#This Row],[Kanji no.]],Final_manabou_kanji[[Sr. no.]:[Meaning]],8,0)</f>
        <v>#N/A</v>
      </c>
      <c r="I612" s="3"/>
    </row>
    <row r="613" spans="2:9" ht="14.25" customHeight="1" x14ac:dyDescent="0.3">
      <c r="B613" s="6">
        <v>611</v>
      </c>
      <c r="C613" s="37" t="e">
        <f>VLOOKUP(Final_manabou_kanji_select4[[#This Row],[Sr no.]],Raw_data_N2_Kanji[[Marking_sr]:[Length]],4,0)</f>
        <v>#N/A</v>
      </c>
      <c r="D613" s="37" t="e">
        <f>VLOOKUP(Final_manabou_kanji_select4[[#This Row],[Kanji no.]],Final_manabou_kanji[[Sr. no.]:[Meaning]],3,0)</f>
        <v>#N/A</v>
      </c>
      <c r="E613" s="32" t="e">
        <f>VLOOKUP(Final_manabou_kanji_select4[[#This Row],[Kanji no.]],Final_manabou_kanji[[Sr. no.]:[Meaning]],4,0)</f>
        <v>#N/A</v>
      </c>
      <c r="F613" s="37" t="e">
        <f>VLOOKUP(Final_manabou_kanji_select4[[#This Row],[Kanji no.]],Final_manabou_kanji[[Sr. no.]:[Meaning]],5,0)</f>
        <v>#N/A</v>
      </c>
      <c r="G613" t="e">
        <f>VLOOKUP(Final_manabou_kanji_select4[[#This Row],[Kanji no.]],Final_manabou_kanji[[Sr. no.]:[Meaning]],7,0)</f>
        <v>#N/A</v>
      </c>
      <c r="H613" t="e">
        <f>VLOOKUP(Final_manabou_kanji_select4[[#This Row],[Kanji no.]],Final_manabou_kanji[[Sr. no.]:[Meaning]],8,0)</f>
        <v>#N/A</v>
      </c>
      <c r="I613" s="3"/>
    </row>
    <row r="614" spans="2:9" ht="14.25" customHeight="1" x14ac:dyDescent="0.3">
      <c r="B614" s="36">
        <v>612</v>
      </c>
      <c r="C614" s="37" t="e">
        <f>VLOOKUP(Final_manabou_kanji_select4[[#This Row],[Sr no.]],Raw_data_N2_Kanji[[Marking_sr]:[Length]],4,0)</f>
        <v>#N/A</v>
      </c>
      <c r="D614" s="37" t="e">
        <f>VLOOKUP(Final_manabou_kanji_select4[[#This Row],[Kanji no.]],Final_manabou_kanji[[Sr. no.]:[Meaning]],3,0)</f>
        <v>#N/A</v>
      </c>
      <c r="E614" s="32" t="e">
        <f>VLOOKUP(Final_manabou_kanji_select4[[#This Row],[Kanji no.]],Final_manabou_kanji[[Sr. no.]:[Meaning]],4,0)</f>
        <v>#N/A</v>
      </c>
      <c r="F614" s="37" t="e">
        <f>VLOOKUP(Final_manabou_kanji_select4[[#This Row],[Kanji no.]],Final_manabou_kanji[[Sr. no.]:[Meaning]],5,0)</f>
        <v>#N/A</v>
      </c>
      <c r="G614" t="e">
        <f>VLOOKUP(Final_manabou_kanji_select4[[#This Row],[Kanji no.]],Final_manabou_kanji[[Sr. no.]:[Meaning]],7,0)</f>
        <v>#N/A</v>
      </c>
      <c r="H614" t="e">
        <f>VLOOKUP(Final_manabou_kanji_select4[[#This Row],[Kanji no.]],Final_manabou_kanji[[Sr. no.]:[Meaning]],8,0)</f>
        <v>#N/A</v>
      </c>
      <c r="I614" s="3"/>
    </row>
    <row r="615" spans="2:9" ht="14.25" customHeight="1" x14ac:dyDescent="0.3">
      <c r="B615" s="6">
        <v>613</v>
      </c>
      <c r="C615" s="37" t="e">
        <f>VLOOKUP(Final_manabou_kanji_select4[[#This Row],[Sr no.]],Raw_data_N2_Kanji[[Marking_sr]:[Length]],4,0)</f>
        <v>#N/A</v>
      </c>
      <c r="D615" s="37" t="e">
        <f>VLOOKUP(Final_manabou_kanji_select4[[#This Row],[Kanji no.]],Final_manabou_kanji[[Sr. no.]:[Meaning]],3,0)</f>
        <v>#N/A</v>
      </c>
      <c r="E615" s="32" t="e">
        <f>VLOOKUP(Final_manabou_kanji_select4[[#This Row],[Kanji no.]],Final_manabou_kanji[[Sr. no.]:[Meaning]],4,0)</f>
        <v>#N/A</v>
      </c>
      <c r="F615" s="37" t="e">
        <f>VLOOKUP(Final_manabou_kanji_select4[[#This Row],[Kanji no.]],Final_manabou_kanji[[Sr. no.]:[Meaning]],5,0)</f>
        <v>#N/A</v>
      </c>
      <c r="G615" t="e">
        <f>VLOOKUP(Final_manabou_kanji_select4[[#This Row],[Kanji no.]],Final_manabou_kanji[[Sr. no.]:[Meaning]],7,0)</f>
        <v>#N/A</v>
      </c>
      <c r="H615" t="e">
        <f>VLOOKUP(Final_manabou_kanji_select4[[#This Row],[Kanji no.]],Final_manabou_kanji[[Sr. no.]:[Meaning]],8,0)</f>
        <v>#N/A</v>
      </c>
      <c r="I615" s="3"/>
    </row>
    <row r="616" spans="2:9" ht="14.25" customHeight="1" x14ac:dyDescent="0.3">
      <c r="B616" s="36">
        <v>614</v>
      </c>
      <c r="C616" s="37" t="e">
        <f>VLOOKUP(Final_manabou_kanji_select4[[#This Row],[Sr no.]],Raw_data_N2_Kanji[[Marking_sr]:[Length]],4,0)</f>
        <v>#N/A</v>
      </c>
      <c r="D616" s="37" t="e">
        <f>VLOOKUP(Final_manabou_kanji_select4[[#This Row],[Kanji no.]],Final_manabou_kanji[[Sr. no.]:[Meaning]],3,0)</f>
        <v>#N/A</v>
      </c>
      <c r="E616" s="32" t="e">
        <f>VLOOKUP(Final_manabou_kanji_select4[[#This Row],[Kanji no.]],Final_manabou_kanji[[Sr. no.]:[Meaning]],4,0)</f>
        <v>#N/A</v>
      </c>
      <c r="F616" s="37" t="e">
        <f>VLOOKUP(Final_manabou_kanji_select4[[#This Row],[Kanji no.]],Final_manabou_kanji[[Sr. no.]:[Meaning]],5,0)</f>
        <v>#N/A</v>
      </c>
      <c r="G616" t="e">
        <f>VLOOKUP(Final_manabou_kanji_select4[[#This Row],[Kanji no.]],Final_manabou_kanji[[Sr. no.]:[Meaning]],7,0)</f>
        <v>#N/A</v>
      </c>
      <c r="H616" t="e">
        <f>VLOOKUP(Final_manabou_kanji_select4[[#This Row],[Kanji no.]],Final_manabou_kanji[[Sr. no.]:[Meaning]],8,0)</f>
        <v>#N/A</v>
      </c>
      <c r="I616" s="3"/>
    </row>
    <row r="617" spans="2:9" ht="14.25" customHeight="1" x14ac:dyDescent="0.3">
      <c r="B617" s="6">
        <v>615</v>
      </c>
      <c r="C617" s="37" t="e">
        <f>VLOOKUP(Final_manabou_kanji_select4[[#This Row],[Sr no.]],Raw_data_N2_Kanji[[Marking_sr]:[Length]],4,0)</f>
        <v>#N/A</v>
      </c>
      <c r="D617" s="37" t="e">
        <f>VLOOKUP(Final_manabou_kanji_select4[[#This Row],[Kanji no.]],Final_manabou_kanji[[Sr. no.]:[Meaning]],3,0)</f>
        <v>#N/A</v>
      </c>
      <c r="E617" s="32" t="e">
        <f>VLOOKUP(Final_manabou_kanji_select4[[#This Row],[Kanji no.]],Final_manabou_kanji[[Sr. no.]:[Meaning]],4,0)</f>
        <v>#N/A</v>
      </c>
      <c r="F617" s="37" t="e">
        <f>VLOOKUP(Final_manabou_kanji_select4[[#This Row],[Kanji no.]],Final_manabou_kanji[[Sr. no.]:[Meaning]],5,0)</f>
        <v>#N/A</v>
      </c>
      <c r="G617" t="e">
        <f>VLOOKUP(Final_manabou_kanji_select4[[#This Row],[Kanji no.]],Final_manabou_kanji[[Sr. no.]:[Meaning]],7,0)</f>
        <v>#N/A</v>
      </c>
      <c r="H617" t="e">
        <f>VLOOKUP(Final_manabou_kanji_select4[[#This Row],[Kanji no.]],Final_manabou_kanji[[Sr. no.]:[Meaning]],8,0)</f>
        <v>#N/A</v>
      </c>
      <c r="I617" s="3"/>
    </row>
    <row r="618" spans="2:9" ht="14.25" customHeight="1" x14ac:dyDescent="0.3">
      <c r="B618" s="36">
        <v>616</v>
      </c>
      <c r="C618" s="37" t="e">
        <f>VLOOKUP(Final_manabou_kanji_select4[[#This Row],[Sr no.]],Raw_data_N2_Kanji[[Marking_sr]:[Length]],4,0)</f>
        <v>#N/A</v>
      </c>
      <c r="D618" s="37" t="e">
        <f>VLOOKUP(Final_manabou_kanji_select4[[#This Row],[Kanji no.]],Final_manabou_kanji[[Sr. no.]:[Meaning]],3,0)</f>
        <v>#N/A</v>
      </c>
      <c r="E618" s="32" t="e">
        <f>VLOOKUP(Final_manabou_kanji_select4[[#This Row],[Kanji no.]],Final_manabou_kanji[[Sr. no.]:[Meaning]],4,0)</f>
        <v>#N/A</v>
      </c>
      <c r="F618" s="37" t="e">
        <f>VLOOKUP(Final_manabou_kanji_select4[[#This Row],[Kanji no.]],Final_manabou_kanji[[Sr. no.]:[Meaning]],5,0)</f>
        <v>#N/A</v>
      </c>
      <c r="G618" t="e">
        <f>VLOOKUP(Final_manabou_kanji_select4[[#This Row],[Kanji no.]],Final_manabou_kanji[[Sr. no.]:[Meaning]],7,0)</f>
        <v>#N/A</v>
      </c>
      <c r="H618" t="e">
        <f>VLOOKUP(Final_manabou_kanji_select4[[#This Row],[Kanji no.]],Final_manabou_kanji[[Sr. no.]:[Meaning]],8,0)</f>
        <v>#N/A</v>
      </c>
      <c r="I618" s="3"/>
    </row>
    <row r="619" spans="2:9" ht="14.25" customHeight="1" x14ac:dyDescent="0.3">
      <c r="B619" s="6">
        <v>617</v>
      </c>
      <c r="C619" s="37" t="e">
        <f>VLOOKUP(Final_manabou_kanji_select4[[#This Row],[Sr no.]],Raw_data_N2_Kanji[[Marking_sr]:[Length]],4,0)</f>
        <v>#N/A</v>
      </c>
      <c r="D619" s="37" t="e">
        <f>VLOOKUP(Final_manabou_kanji_select4[[#This Row],[Kanji no.]],Final_manabou_kanji[[Sr. no.]:[Meaning]],3,0)</f>
        <v>#N/A</v>
      </c>
      <c r="E619" s="32" t="e">
        <f>VLOOKUP(Final_manabou_kanji_select4[[#This Row],[Kanji no.]],Final_manabou_kanji[[Sr. no.]:[Meaning]],4,0)</f>
        <v>#N/A</v>
      </c>
      <c r="F619" s="37" t="e">
        <f>VLOOKUP(Final_manabou_kanji_select4[[#This Row],[Kanji no.]],Final_manabou_kanji[[Sr. no.]:[Meaning]],5,0)</f>
        <v>#N/A</v>
      </c>
      <c r="G619" t="e">
        <f>VLOOKUP(Final_manabou_kanji_select4[[#This Row],[Kanji no.]],Final_manabou_kanji[[Sr. no.]:[Meaning]],7,0)</f>
        <v>#N/A</v>
      </c>
      <c r="H619" t="e">
        <f>VLOOKUP(Final_manabou_kanji_select4[[#This Row],[Kanji no.]],Final_manabou_kanji[[Sr. no.]:[Meaning]],8,0)</f>
        <v>#N/A</v>
      </c>
      <c r="I619" s="3"/>
    </row>
    <row r="620" spans="2:9" ht="14.25" customHeight="1" x14ac:dyDescent="0.3">
      <c r="B620" s="36">
        <v>618</v>
      </c>
      <c r="C620" s="37" t="e">
        <f>VLOOKUP(Final_manabou_kanji_select4[[#This Row],[Sr no.]],Raw_data_N2_Kanji[[Marking_sr]:[Length]],4,0)</f>
        <v>#N/A</v>
      </c>
      <c r="D620" s="37" t="e">
        <f>VLOOKUP(Final_manabou_kanji_select4[[#This Row],[Kanji no.]],Final_manabou_kanji[[Sr. no.]:[Meaning]],3,0)</f>
        <v>#N/A</v>
      </c>
      <c r="E620" s="32" t="e">
        <f>VLOOKUP(Final_manabou_kanji_select4[[#This Row],[Kanji no.]],Final_manabou_kanji[[Sr. no.]:[Meaning]],4,0)</f>
        <v>#N/A</v>
      </c>
      <c r="F620" s="37" t="e">
        <f>VLOOKUP(Final_manabou_kanji_select4[[#This Row],[Kanji no.]],Final_manabou_kanji[[Sr. no.]:[Meaning]],5,0)</f>
        <v>#N/A</v>
      </c>
      <c r="G620" t="e">
        <f>VLOOKUP(Final_manabou_kanji_select4[[#This Row],[Kanji no.]],Final_manabou_kanji[[Sr. no.]:[Meaning]],7,0)</f>
        <v>#N/A</v>
      </c>
      <c r="H620" t="e">
        <f>VLOOKUP(Final_manabou_kanji_select4[[#This Row],[Kanji no.]],Final_manabou_kanji[[Sr. no.]:[Meaning]],8,0)</f>
        <v>#N/A</v>
      </c>
      <c r="I620" s="3"/>
    </row>
    <row r="621" spans="2:9" ht="14.25" customHeight="1" x14ac:dyDescent="0.3">
      <c r="B621" s="6">
        <v>619</v>
      </c>
      <c r="C621" s="37" t="e">
        <f>VLOOKUP(Final_manabou_kanji_select4[[#This Row],[Sr no.]],Raw_data_N2_Kanji[[Marking_sr]:[Length]],4,0)</f>
        <v>#N/A</v>
      </c>
      <c r="D621" s="37" t="e">
        <f>VLOOKUP(Final_manabou_kanji_select4[[#This Row],[Kanji no.]],Final_manabou_kanji[[Sr. no.]:[Meaning]],3,0)</f>
        <v>#N/A</v>
      </c>
      <c r="E621" s="32" t="e">
        <f>VLOOKUP(Final_manabou_kanji_select4[[#This Row],[Kanji no.]],Final_manabou_kanji[[Sr. no.]:[Meaning]],4,0)</f>
        <v>#N/A</v>
      </c>
      <c r="F621" s="37" t="e">
        <f>VLOOKUP(Final_manabou_kanji_select4[[#This Row],[Kanji no.]],Final_manabou_kanji[[Sr. no.]:[Meaning]],5,0)</f>
        <v>#N/A</v>
      </c>
      <c r="G621" t="e">
        <f>VLOOKUP(Final_manabou_kanji_select4[[#This Row],[Kanji no.]],Final_manabou_kanji[[Sr. no.]:[Meaning]],7,0)</f>
        <v>#N/A</v>
      </c>
      <c r="H621" t="e">
        <f>VLOOKUP(Final_manabou_kanji_select4[[#This Row],[Kanji no.]],Final_manabou_kanji[[Sr. no.]:[Meaning]],8,0)</f>
        <v>#N/A</v>
      </c>
      <c r="I621" s="3"/>
    </row>
    <row r="622" spans="2:9" ht="14.25" customHeight="1" x14ac:dyDescent="0.3">
      <c r="B622" s="36">
        <v>620</v>
      </c>
      <c r="C622" s="37" t="e">
        <f>VLOOKUP(Final_manabou_kanji_select4[[#This Row],[Sr no.]],Raw_data_N2_Kanji[[Marking_sr]:[Length]],4,0)</f>
        <v>#N/A</v>
      </c>
      <c r="D622" s="37" t="e">
        <f>VLOOKUP(Final_manabou_kanji_select4[[#This Row],[Kanji no.]],Final_manabou_kanji[[Sr. no.]:[Meaning]],3,0)</f>
        <v>#N/A</v>
      </c>
      <c r="E622" s="32" t="e">
        <f>VLOOKUP(Final_manabou_kanji_select4[[#This Row],[Kanji no.]],Final_manabou_kanji[[Sr. no.]:[Meaning]],4,0)</f>
        <v>#N/A</v>
      </c>
      <c r="F622" s="37" t="e">
        <f>VLOOKUP(Final_manabou_kanji_select4[[#This Row],[Kanji no.]],Final_manabou_kanji[[Sr. no.]:[Meaning]],5,0)</f>
        <v>#N/A</v>
      </c>
      <c r="G622" t="e">
        <f>VLOOKUP(Final_manabou_kanji_select4[[#This Row],[Kanji no.]],Final_manabou_kanji[[Sr. no.]:[Meaning]],7,0)</f>
        <v>#N/A</v>
      </c>
      <c r="H622" t="e">
        <f>VLOOKUP(Final_manabou_kanji_select4[[#This Row],[Kanji no.]],Final_manabou_kanji[[Sr. no.]:[Meaning]],8,0)</f>
        <v>#N/A</v>
      </c>
      <c r="I622" s="3"/>
    </row>
    <row r="623" spans="2:9" ht="14.25" customHeight="1" x14ac:dyDescent="0.3">
      <c r="B623" s="6">
        <v>621</v>
      </c>
      <c r="C623" s="37" t="e">
        <f>VLOOKUP(Final_manabou_kanji_select4[[#This Row],[Sr no.]],Raw_data_N2_Kanji[[Marking_sr]:[Length]],4,0)</f>
        <v>#N/A</v>
      </c>
      <c r="D623" s="37" t="e">
        <f>VLOOKUP(Final_manabou_kanji_select4[[#This Row],[Kanji no.]],Final_manabou_kanji[[Sr. no.]:[Meaning]],3,0)</f>
        <v>#N/A</v>
      </c>
      <c r="E623" s="32" t="e">
        <f>VLOOKUP(Final_manabou_kanji_select4[[#This Row],[Kanji no.]],Final_manabou_kanji[[Sr. no.]:[Meaning]],4,0)</f>
        <v>#N/A</v>
      </c>
      <c r="F623" s="37" t="e">
        <f>VLOOKUP(Final_manabou_kanji_select4[[#This Row],[Kanji no.]],Final_manabou_kanji[[Sr. no.]:[Meaning]],5,0)</f>
        <v>#N/A</v>
      </c>
      <c r="G623" t="e">
        <f>VLOOKUP(Final_manabou_kanji_select4[[#This Row],[Kanji no.]],Final_manabou_kanji[[Sr. no.]:[Meaning]],7,0)</f>
        <v>#N/A</v>
      </c>
      <c r="H623" t="e">
        <f>VLOOKUP(Final_manabou_kanji_select4[[#This Row],[Kanji no.]],Final_manabou_kanji[[Sr. no.]:[Meaning]],8,0)</f>
        <v>#N/A</v>
      </c>
      <c r="I623" s="3"/>
    </row>
    <row r="624" spans="2:9" ht="14.25" customHeight="1" x14ac:dyDescent="0.3">
      <c r="B624" s="36">
        <v>622</v>
      </c>
      <c r="C624" s="37" t="e">
        <f>VLOOKUP(Final_manabou_kanji_select4[[#This Row],[Sr no.]],Raw_data_N2_Kanji[[Marking_sr]:[Length]],4,0)</f>
        <v>#N/A</v>
      </c>
      <c r="D624" s="37" t="e">
        <f>VLOOKUP(Final_manabou_kanji_select4[[#This Row],[Kanji no.]],Final_manabou_kanji[[Sr. no.]:[Meaning]],3,0)</f>
        <v>#N/A</v>
      </c>
      <c r="E624" s="32" t="e">
        <f>VLOOKUP(Final_manabou_kanji_select4[[#This Row],[Kanji no.]],Final_manabou_kanji[[Sr. no.]:[Meaning]],4,0)</f>
        <v>#N/A</v>
      </c>
      <c r="F624" s="37" t="e">
        <f>VLOOKUP(Final_manabou_kanji_select4[[#This Row],[Kanji no.]],Final_manabou_kanji[[Sr. no.]:[Meaning]],5,0)</f>
        <v>#N/A</v>
      </c>
      <c r="G624" t="e">
        <f>VLOOKUP(Final_manabou_kanji_select4[[#This Row],[Kanji no.]],Final_manabou_kanji[[Sr. no.]:[Meaning]],7,0)</f>
        <v>#N/A</v>
      </c>
      <c r="H624" t="e">
        <f>VLOOKUP(Final_manabou_kanji_select4[[#This Row],[Kanji no.]],Final_manabou_kanji[[Sr. no.]:[Meaning]],8,0)</f>
        <v>#N/A</v>
      </c>
      <c r="I624" s="3"/>
    </row>
    <row r="625" spans="2:9" ht="14.25" customHeight="1" x14ac:dyDescent="0.3">
      <c r="B625" s="6">
        <v>623</v>
      </c>
      <c r="C625" s="37" t="e">
        <f>VLOOKUP(Final_manabou_kanji_select4[[#This Row],[Sr no.]],Raw_data_N2_Kanji[[Marking_sr]:[Length]],4,0)</f>
        <v>#N/A</v>
      </c>
      <c r="D625" s="37" t="e">
        <f>VLOOKUP(Final_manabou_kanji_select4[[#This Row],[Kanji no.]],Final_manabou_kanji[[Sr. no.]:[Meaning]],3,0)</f>
        <v>#N/A</v>
      </c>
      <c r="E625" s="32" t="e">
        <f>VLOOKUP(Final_manabou_kanji_select4[[#This Row],[Kanji no.]],Final_manabou_kanji[[Sr. no.]:[Meaning]],4,0)</f>
        <v>#N/A</v>
      </c>
      <c r="F625" s="37" t="e">
        <f>VLOOKUP(Final_manabou_kanji_select4[[#This Row],[Kanji no.]],Final_manabou_kanji[[Sr. no.]:[Meaning]],5,0)</f>
        <v>#N/A</v>
      </c>
      <c r="G625" t="e">
        <f>VLOOKUP(Final_manabou_kanji_select4[[#This Row],[Kanji no.]],Final_manabou_kanji[[Sr. no.]:[Meaning]],7,0)</f>
        <v>#N/A</v>
      </c>
      <c r="H625" t="e">
        <f>VLOOKUP(Final_manabou_kanji_select4[[#This Row],[Kanji no.]],Final_manabou_kanji[[Sr. no.]:[Meaning]],8,0)</f>
        <v>#N/A</v>
      </c>
      <c r="I625" s="3"/>
    </row>
    <row r="626" spans="2:9" ht="14.25" customHeight="1" x14ac:dyDescent="0.3">
      <c r="B626" s="36">
        <v>624</v>
      </c>
      <c r="C626" s="37" t="e">
        <f>VLOOKUP(Final_manabou_kanji_select4[[#This Row],[Sr no.]],Raw_data_N2_Kanji[[Marking_sr]:[Length]],4,0)</f>
        <v>#N/A</v>
      </c>
      <c r="D626" s="37" t="e">
        <f>VLOOKUP(Final_manabou_kanji_select4[[#This Row],[Kanji no.]],Final_manabou_kanji[[Sr. no.]:[Meaning]],3,0)</f>
        <v>#N/A</v>
      </c>
      <c r="E626" s="32" t="e">
        <f>VLOOKUP(Final_manabou_kanji_select4[[#This Row],[Kanji no.]],Final_manabou_kanji[[Sr. no.]:[Meaning]],4,0)</f>
        <v>#N/A</v>
      </c>
      <c r="F626" s="37" t="e">
        <f>VLOOKUP(Final_manabou_kanji_select4[[#This Row],[Kanji no.]],Final_manabou_kanji[[Sr. no.]:[Meaning]],5,0)</f>
        <v>#N/A</v>
      </c>
      <c r="G626" t="e">
        <f>VLOOKUP(Final_manabou_kanji_select4[[#This Row],[Kanji no.]],Final_manabou_kanji[[Sr. no.]:[Meaning]],7,0)</f>
        <v>#N/A</v>
      </c>
      <c r="H626" t="e">
        <f>VLOOKUP(Final_manabou_kanji_select4[[#This Row],[Kanji no.]],Final_manabou_kanji[[Sr. no.]:[Meaning]],8,0)</f>
        <v>#N/A</v>
      </c>
      <c r="I626" s="3"/>
    </row>
    <row r="627" spans="2:9" ht="14.25" customHeight="1" x14ac:dyDescent="0.3">
      <c r="B627" s="6">
        <v>625</v>
      </c>
      <c r="C627" s="37" t="e">
        <f>VLOOKUP(Final_manabou_kanji_select4[[#This Row],[Sr no.]],Raw_data_N2_Kanji[[Marking_sr]:[Length]],4,0)</f>
        <v>#N/A</v>
      </c>
      <c r="D627" s="37" t="e">
        <f>VLOOKUP(Final_manabou_kanji_select4[[#This Row],[Kanji no.]],Final_manabou_kanji[[Sr. no.]:[Meaning]],3,0)</f>
        <v>#N/A</v>
      </c>
      <c r="E627" s="32" t="e">
        <f>VLOOKUP(Final_manabou_kanji_select4[[#This Row],[Kanji no.]],Final_manabou_kanji[[Sr. no.]:[Meaning]],4,0)</f>
        <v>#N/A</v>
      </c>
      <c r="F627" s="37" t="e">
        <f>VLOOKUP(Final_manabou_kanji_select4[[#This Row],[Kanji no.]],Final_manabou_kanji[[Sr. no.]:[Meaning]],5,0)</f>
        <v>#N/A</v>
      </c>
      <c r="G627" t="e">
        <f>VLOOKUP(Final_manabou_kanji_select4[[#This Row],[Kanji no.]],Final_manabou_kanji[[Sr. no.]:[Meaning]],7,0)</f>
        <v>#N/A</v>
      </c>
      <c r="H627" t="e">
        <f>VLOOKUP(Final_manabou_kanji_select4[[#This Row],[Kanji no.]],Final_manabou_kanji[[Sr. no.]:[Meaning]],8,0)</f>
        <v>#N/A</v>
      </c>
      <c r="I627" s="3"/>
    </row>
    <row r="628" spans="2:9" ht="14.25" customHeight="1" x14ac:dyDescent="0.3">
      <c r="B628" s="36">
        <v>626</v>
      </c>
      <c r="C628" s="37" t="e">
        <f>VLOOKUP(Final_manabou_kanji_select4[[#This Row],[Sr no.]],Raw_data_N2_Kanji[[Marking_sr]:[Length]],4,0)</f>
        <v>#N/A</v>
      </c>
      <c r="D628" s="37" t="e">
        <f>VLOOKUP(Final_manabou_kanji_select4[[#This Row],[Kanji no.]],Final_manabou_kanji[[Sr. no.]:[Meaning]],3,0)</f>
        <v>#N/A</v>
      </c>
      <c r="E628" s="32" t="e">
        <f>VLOOKUP(Final_manabou_kanji_select4[[#This Row],[Kanji no.]],Final_manabou_kanji[[Sr. no.]:[Meaning]],4,0)</f>
        <v>#N/A</v>
      </c>
      <c r="F628" s="37" t="e">
        <f>VLOOKUP(Final_manabou_kanji_select4[[#This Row],[Kanji no.]],Final_manabou_kanji[[Sr. no.]:[Meaning]],5,0)</f>
        <v>#N/A</v>
      </c>
      <c r="G628" t="e">
        <f>VLOOKUP(Final_manabou_kanji_select4[[#This Row],[Kanji no.]],Final_manabou_kanji[[Sr. no.]:[Meaning]],7,0)</f>
        <v>#N/A</v>
      </c>
      <c r="H628" t="e">
        <f>VLOOKUP(Final_manabou_kanji_select4[[#This Row],[Kanji no.]],Final_manabou_kanji[[Sr. no.]:[Meaning]],8,0)</f>
        <v>#N/A</v>
      </c>
      <c r="I628" s="3"/>
    </row>
    <row r="629" spans="2:9" ht="14.25" customHeight="1" x14ac:dyDescent="0.3">
      <c r="B629" s="6">
        <v>627</v>
      </c>
      <c r="C629" s="37" t="e">
        <f>VLOOKUP(Final_manabou_kanji_select4[[#This Row],[Sr no.]],Raw_data_N2_Kanji[[Marking_sr]:[Length]],4,0)</f>
        <v>#N/A</v>
      </c>
      <c r="D629" s="37" t="e">
        <f>VLOOKUP(Final_manabou_kanji_select4[[#This Row],[Kanji no.]],Final_manabou_kanji[[Sr. no.]:[Meaning]],3,0)</f>
        <v>#N/A</v>
      </c>
      <c r="E629" s="32" t="e">
        <f>VLOOKUP(Final_manabou_kanji_select4[[#This Row],[Kanji no.]],Final_manabou_kanji[[Sr. no.]:[Meaning]],4,0)</f>
        <v>#N/A</v>
      </c>
      <c r="F629" s="37" t="e">
        <f>VLOOKUP(Final_manabou_kanji_select4[[#This Row],[Kanji no.]],Final_manabou_kanji[[Sr. no.]:[Meaning]],5,0)</f>
        <v>#N/A</v>
      </c>
      <c r="G629" t="e">
        <f>VLOOKUP(Final_manabou_kanji_select4[[#This Row],[Kanji no.]],Final_manabou_kanji[[Sr. no.]:[Meaning]],7,0)</f>
        <v>#N/A</v>
      </c>
      <c r="H629" t="e">
        <f>VLOOKUP(Final_manabou_kanji_select4[[#This Row],[Kanji no.]],Final_manabou_kanji[[Sr. no.]:[Meaning]],8,0)</f>
        <v>#N/A</v>
      </c>
      <c r="I629" s="3"/>
    </row>
    <row r="630" spans="2:9" ht="14.25" customHeight="1" x14ac:dyDescent="0.3">
      <c r="B630" s="36">
        <v>628</v>
      </c>
      <c r="C630" s="37" t="e">
        <f>VLOOKUP(Final_manabou_kanji_select4[[#This Row],[Sr no.]],Raw_data_N2_Kanji[[Marking_sr]:[Length]],4,0)</f>
        <v>#N/A</v>
      </c>
      <c r="D630" s="37" t="e">
        <f>VLOOKUP(Final_manabou_kanji_select4[[#This Row],[Kanji no.]],Final_manabou_kanji[[Sr. no.]:[Meaning]],3,0)</f>
        <v>#N/A</v>
      </c>
      <c r="E630" s="32" t="e">
        <f>VLOOKUP(Final_manabou_kanji_select4[[#This Row],[Kanji no.]],Final_manabou_kanji[[Sr. no.]:[Meaning]],4,0)</f>
        <v>#N/A</v>
      </c>
      <c r="F630" s="37" t="e">
        <f>VLOOKUP(Final_manabou_kanji_select4[[#This Row],[Kanji no.]],Final_manabou_kanji[[Sr. no.]:[Meaning]],5,0)</f>
        <v>#N/A</v>
      </c>
      <c r="G630" t="e">
        <f>VLOOKUP(Final_manabou_kanji_select4[[#This Row],[Kanji no.]],Final_manabou_kanji[[Sr. no.]:[Meaning]],7,0)</f>
        <v>#N/A</v>
      </c>
      <c r="H630" t="e">
        <f>VLOOKUP(Final_manabou_kanji_select4[[#This Row],[Kanji no.]],Final_manabou_kanji[[Sr. no.]:[Meaning]],8,0)</f>
        <v>#N/A</v>
      </c>
      <c r="I630" s="3"/>
    </row>
    <row r="631" spans="2:9" ht="14.25" customHeight="1" x14ac:dyDescent="0.3">
      <c r="B631" s="6">
        <v>629</v>
      </c>
      <c r="C631" s="37" t="e">
        <f>VLOOKUP(Final_manabou_kanji_select4[[#This Row],[Sr no.]],Raw_data_N2_Kanji[[Marking_sr]:[Length]],4,0)</f>
        <v>#N/A</v>
      </c>
      <c r="D631" s="37" t="e">
        <f>VLOOKUP(Final_manabou_kanji_select4[[#This Row],[Kanji no.]],Final_manabou_kanji[[Sr. no.]:[Meaning]],3,0)</f>
        <v>#N/A</v>
      </c>
      <c r="E631" s="32" t="e">
        <f>VLOOKUP(Final_manabou_kanji_select4[[#This Row],[Kanji no.]],Final_manabou_kanji[[Sr. no.]:[Meaning]],4,0)</f>
        <v>#N/A</v>
      </c>
      <c r="F631" s="37" t="e">
        <f>VLOOKUP(Final_manabou_kanji_select4[[#This Row],[Kanji no.]],Final_manabou_kanji[[Sr. no.]:[Meaning]],5,0)</f>
        <v>#N/A</v>
      </c>
      <c r="G631" t="e">
        <f>VLOOKUP(Final_manabou_kanji_select4[[#This Row],[Kanji no.]],Final_manabou_kanji[[Sr. no.]:[Meaning]],7,0)</f>
        <v>#N/A</v>
      </c>
      <c r="H631" t="e">
        <f>VLOOKUP(Final_manabou_kanji_select4[[#This Row],[Kanji no.]],Final_manabou_kanji[[Sr. no.]:[Meaning]],8,0)</f>
        <v>#N/A</v>
      </c>
      <c r="I631" s="3"/>
    </row>
    <row r="632" spans="2:9" ht="14.25" customHeight="1" x14ac:dyDescent="0.3">
      <c r="B632" s="36">
        <v>630</v>
      </c>
      <c r="C632" s="37" t="e">
        <f>VLOOKUP(Final_manabou_kanji_select4[[#This Row],[Sr no.]],Raw_data_N2_Kanji[[Marking_sr]:[Length]],4,0)</f>
        <v>#N/A</v>
      </c>
      <c r="D632" s="37" t="e">
        <f>VLOOKUP(Final_manabou_kanji_select4[[#This Row],[Kanji no.]],Final_manabou_kanji[[Sr. no.]:[Meaning]],3,0)</f>
        <v>#N/A</v>
      </c>
      <c r="E632" s="32" t="e">
        <f>VLOOKUP(Final_manabou_kanji_select4[[#This Row],[Kanji no.]],Final_manabou_kanji[[Sr. no.]:[Meaning]],4,0)</f>
        <v>#N/A</v>
      </c>
      <c r="F632" s="37" t="e">
        <f>VLOOKUP(Final_manabou_kanji_select4[[#This Row],[Kanji no.]],Final_manabou_kanji[[Sr. no.]:[Meaning]],5,0)</f>
        <v>#N/A</v>
      </c>
      <c r="G632" t="e">
        <f>VLOOKUP(Final_manabou_kanji_select4[[#This Row],[Kanji no.]],Final_manabou_kanji[[Sr. no.]:[Meaning]],7,0)</f>
        <v>#N/A</v>
      </c>
      <c r="H632" t="e">
        <f>VLOOKUP(Final_manabou_kanji_select4[[#This Row],[Kanji no.]],Final_manabou_kanji[[Sr. no.]:[Meaning]],8,0)</f>
        <v>#N/A</v>
      </c>
      <c r="I632" s="3"/>
    </row>
    <row r="633" spans="2:9" ht="14.25" customHeight="1" x14ac:dyDescent="0.3">
      <c r="B633" s="6">
        <v>631</v>
      </c>
      <c r="C633" s="37" t="e">
        <f>VLOOKUP(Final_manabou_kanji_select4[[#This Row],[Sr no.]],Raw_data_N2_Kanji[[Marking_sr]:[Length]],4,0)</f>
        <v>#N/A</v>
      </c>
      <c r="D633" s="37" t="e">
        <f>VLOOKUP(Final_manabou_kanji_select4[[#This Row],[Kanji no.]],Final_manabou_kanji[[Sr. no.]:[Meaning]],3,0)</f>
        <v>#N/A</v>
      </c>
      <c r="E633" s="32" t="e">
        <f>VLOOKUP(Final_manabou_kanji_select4[[#This Row],[Kanji no.]],Final_manabou_kanji[[Sr. no.]:[Meaning]],4,0)</f>
        <v>#N/A</v>
      </c>
      <c r="F633" s="37" t="e">
        <f>VLOOKUP(Final_manabou_kanji_select4[[#This Row],[Kanji no.]],Final_manabou_kanji[[Sr. no.]:[Meaning]],5,0)</f>
        <v>#N/A</v>
      </c>
      <c r="G633" t="e">
        <f>VLOOKUP(Final_manabou_kanji_select4[[#This Row],[Kanji no.]],Final_manabou_kanji[[Sr. no.]:[Meaning]],7,0)</f>
        <v>#N/A</v>
      </c>
      <c r="H633" t="e">
        <f>VLOOKUP(Final_manabou_kanji_select4[[#This Row],[Kanji no.]],Final_manabou_kanji[[Sr. no.]:[Meaning]],8,0)</f>
        <v>#N/A</v>
      </c>
      <c r="I633" s="3"/>
    </row>
    <row r="634" spans="2:9" ht="14.25" customHeight="1" x14ac:dyDescent="0.3">
      <c r="B634" s="36">
        <v>632</v>
      </c>
      <c r="C634" s="37" t="e">
        <f>VLOOKUP(Final_manabou_kanji_select4[[#This Row],[Sr no.]],Raw_data_N2_Kanji[[Marking_sr]:[Length]],4,0)</f>
        <v>#N/A</v>
      </c>
      <c r="D634" s="37" t="e">
        <f>VLOOKUP(Final_manabou_kanji_select4[[#This Row],[Kanji no.]],Final_manabou_kanji[[Sr. no.]:[Meaning]],3,0)</f>
        <v>#N/A</v>
      </c>
      <c r="E634" s="32" t="e">
        <f>VLOOKUP(Final_manabou_kanji_select4[[#This Row],[Kanji no.]],Final_manabou_kanji[[Sr. no.]:[Meaning]],4,0)</f>
        <v>#N/A</v>
      </c>
      <c r="F634" s="37" t="e">
        <f>VLOOKUP(Final_manabou_kanji_select4[[#This Row],[Kanji no.]],Final_manabou_kanji[[Sr. no.]:[Meaning]],5,0)</f>
        <v>#N/A</v>
      </c>
      <c r="G634" t="e">
        <f>VLOOKUP(Final_manabou_kanji_select4[[#This Row],[Kanji no.]],Final_manabou_kanji[[Sr. no.]:[Meaning]],7,0)</f>
        <v>#N/A</v>
      </c>
      <c r="H634" t="e">
        <f>VLOOKUP(Final_manabou_kanji_select4[[#This Row],[Kanji no.]],Final_manabou_kanji[[Sr. no.]:[Meaning]],8,0)</f>
        <v>#N/A</v>
      </c>
      <c r="I634" s="3"/>
    </row>
    <row r="635" spans="2:9" ht="14.25" customHeight="1" x14ac:dyDescent="0.3">
      <c r="B635" s="6">
        <v>633</v>
      </c>
      <c r="C635" s="37" t="e">
        <f>VLOOKUP(Final_manabou_kanji_select4[[#This Row],[Sr no.]],Raw_data_N2_Kanji[[Marking_sr]:[Length]],4,0)</f>
        <v>#N/A</v>
      </c>
      <c r="D635" s="37" t="e">
        <f>VLOOKUP(Final_manabou_kanji_select4[[#This Row],[Kanji no.]],Final_manabou_kanji[[Sr. no.]:[Meaning]],3,0)</f>
        <v>#N/A</v>
      </c>
      <c r="E635" s="32" t="e">
        <f>VLOOKUP(Final_manabou_kanji_select4[[#This Row],[Kanji no.]],Final_manabou_kanji[[Sr. no.]:[Meaning]],4,0)</f>
        <v>#N/A</v>
      </c>
      <c r="F635" s="37" t="e">
        <f>VLOOKUP(Final_manabou_kanji_select4[[#This Row],[Kanji no.]],Final_manabou_kanji[[Sr. no.]:[Meaning]],5,0)</f>
        <v>#N/A</v>
      </c>
      <c r="G635" t="e">
        <f>VLOOKUP(Final_manabou_kanji_select4[[#This Row],[Kanji no.]],Final_manabou_kanji[[Sr. no.]:[Meaning]],7,0)</f>
        <v>#N/A</v>
      </c>
      <c r="H635" t="e">
        <f>VLOOKUP(Final_manabou_kanji_select4[[#This Row],[Kanji no.]],Final_manabou_kanji[[Sr. no.]:[Meaning]],8,0)</f>
        <v>#N/A</v>
      </c>
      <c r="I635" s="3"/>
    </row>
    <row r="636" spans="2:9" ht="14.25" customHeight="1" x14ac:dyDescent="0.3">
      <c r="B636" s="36">
        <v>634</v>
      </c>
      <c r="C636" s="37" t="e">
        <f>VLOOKUP(Final_manabou_kanji_select4[[#This Row],[Sr no.]],Raw_data_N2_Kanji[[Marking_sr]:[Length]],4,0)</f>
        <v>#N/A</v>
      </c>
      <c r="D636" s="37" t="e">
        <f>VLOOKUP(Final_manabou_kanji_select4[[#This Row],[Kanji no.]],Final_manabou_kanji[[Sr. no.]:[Meaning]],3,0)</f>
        <v>#N/A</v>
      </c>
      <c r="E636" s="32" t="e">
        <f>VLOOKUP(Final_manabou_kanji_select4[[#This Row],[Kanji no.]],Final_manabou_kanji[[Sr. no.]:[Meaning]],4,0)</f>
        <v>#N/A</v>
      </c>
      <c r="F636" s="37" t="e">
        <f>VLOOKUP(Final_manabou_kanji_select4[[#This Row],[Kanji no.]],Final_manabou_kanji[[Sr. no.]:[Meaning]],5,0)</f>
        <v>#N/A</v>
      </c>
      <c r="G636" t="e">
        <f>VLOOKUP(Final_manabou_kanji_select4[[#This Row],[Kanji no.]],Final_manabou_kanji[[Sr. no.]:[Meaning]],7,0)</f>
        <v>#N/A</v>
      </c>
      <c r="H636" t="e">
        <f>VLOOKUP(Final_manabou_kanji_select4[[#This Row],[Kanji no.]],Final_manabou_kanji[[Sr. no.]:[Meaning]],8,0)</f>
        <v>#N/A</v>
      </c>
      <c r="I636" s="3"/>
    </row>
    <row r="637" spans="2:9" ht="14.25" customHeight="1" x14ac:dyDescent="0.3">
      <c r="B637" s="6">
        <v>635</v>
      </c>
      <c r="C637" s="37" t="e">
        <f>VLOOKUP(Final_manabou_kanji_select4[[#This Row],[Sr no.]],Raw_data_N2_Kanji[[Marking_sr]:[Length]],4,0)</f>
        <v>#N/A</v>
      </c>
      <c r="D637" s="37" t="e">
        <f>VLOOKUP(Final_manabou_kanji_select4[[#This Row],[Kanji no.]],Final_manabou_kanji[[Sr. no.]:[Meaning]],3,0)</f>
        <v>#N/A</v>
      </c>
      <c r="E637" s="32" t="e">
        <f>VLOOKUP(Final_manabou_kanji_select4[[#This Row],[Kanji no.]],Final_manabou_kanji[[Sr. no.]:[Meaning]],4,0)</f>
        <v>#N/A</v>
      </c>
      <c r="F637" s="37" t="e">
        <f>VLOOKUP(Final_manabou_kanji_select4[[#This Row],[Kanji no.]],Final_manabou_kanji[[Sr. no.]:[Meaning]],5,0)</f>
        <v>#N/A</v>
      </c>
      <c r="G637" t="e">
        <f>VLOOKUP(Final_manabou_kanji_select4[[#This Row],[Kanji no.]],Final_manabou_kanji[[Sr. no.]:[Meaning]],7,0)</f>
        <v>#N/A</v>
      </c>
      <c r="H637" t="e">
        <f>VLOOKUP(Final_manabou_kanji_select4[[#This Row],[Kanji no.]],Final_manabou_kanji[[Sr. no.]:[Meaning]],8,0)</f>
        <v>#N/A</v>
      </c>
      <c r="I637" s="3"/>
    </row>
    <row r="638" spans="2:9" ht="14.25" customHeight="1" x14ac:dyDescent="0.3">
      <c r="B638" s="36">
        <v>636</v>
      </c>
      <c r="C638" s="37" t="e">
        <f>VLOOKUP(Final_manabou_kanji_select4[[#This Row],[Sr no.]],Raw_data_N2_Kanji[[Marking_sr]:[Length]],4,0)</f>
        <v>#N/A</v>
      </c>
      <c r="D638" s="37" t="e">
        <f>VLOOKUP(Final_manabou_kanji_select4[[#This Row],[Kanji no.]],Final_manabou_kanji[[Sr. no.]:[Meaning]],3,0)</f>
        <v>#N/A</v>
      </c>
      <c r="E638" s="32" t="e">
        <f>VLOOKUP(Final_manabou_kanji_select4[[#This Row],[Kanji no.]],Final_manabou_kanji[[Sr. no.]:[Meaning]],4,0)</f>
        <v>#N/A</v>
      </c>
      <c r="F638" s="37" t="e">
        <f>VLOOKUP(Final_manabou_kanji_select4[[#This Row],[Kanji no.]],Final_manabou_kanji[[Sr. no.]:[Meaning]],5,0)</f>
        <v>#N/A</v>
      </c>
      <c r="G638" t="e">
        <f>VLOOKUP(Final_manabou_kanji_select4[[#This Row],[Kanji no.]],Final_manabou_kanji[[Sr. no.]:[Meaning]],7,0)</f>
        <v>#N/A</v>
      </c>
      <c r="H638" t="e">
        <f>VLOOKUP(Final_manabou_kanji_select4[[#This Row],[Kanji no.]],Final_manabou_kanji[[Sr. no.]:[Meaning]],8,0)</f>
        <v>#N/A</v>
      </c>
      <c r="I638" s="3"/>
    </row>
    <row r="639" spans="2:9" ht="14.25" customHeight="1" x14ac:dyDescent="0.3">
      <c r="B639" s="6">
        <v>637</v>
      </c>
      <c r="C639" s="37" t="e">
        <f>VLOOKUP(Final_manabou_kanji_select4[[#This Row],[Sr no.]],Raw_data_N2_Kanji[[Marking_sr]:[Length]],4,0)</f>
        <v>#N/A</v>
      </c>
      <c r="D639" s="37" t="e">
        <f>VLOOKUP(Final_manabou_kanji_select4[[#This Row],[Kanji no.]],Final_manabou_kanji[[Sr. no.]:[Meaning]],3,0)</f>
        <v>#N/A</v>
      </c>
      <c r="E639" s="32" t="e">
        <f>VLOOKUP(Final_manabou_kanji_select4[[#This Row],[Kanji no.]],Final_manabou_kanji[[Sr. no.]:[Meaning]],4,0)</f>
        <v>#N/A</v>
      </c>
      <c r="F639" s="37" t="e">
        <f>VLOOKUP(Final_manabou_kanji_select4[[#This Row],[Kanji no.]],Final_manabou_kanji[[Sr. no.]:[Meaning]],5,0)</f>
        <v>#N/A</v>
      </c>
      <c r="G639" t="e">
        <f>VLOOKUP(Final_manabou_kanji_select4[[#This Row],[Kanji no.]],Final_manabou_kanji[[Sr. no.]:[Meaning]],7,0)</f>
        <v>#N/A</v>
      </c>
      <c r="H639" t="e">
        <f>VLOOKUP(Final_manabou_kanji_select4[[#This Row],[Kanji no.]],Final_manabou_kanji[[Sr. no.]:[Meaning]],8,0)</f>
        <v>#N/A</v>
      </c>
      <c r="I639" s="3"/>
    </row>
    <row r="640" spans="2:9" ht="14.25" customHeight="1" x14ac:dyDescent="0.3">
      <c r="B640" s="36">
        <v>638</v>
      </c>
      <c r="C640" s="37" t="e">
        <f>VLOOKUP(Final_manabou_kanji_select4[[#This Row],[Sr no.]],Raw_data_N2_Kanji[[Marking_sr]:[Length]],4,0)</f>
        <v>#N/A</v>
      </c>
      <c r="D640" s="37" t="e">
        <f>VLOOKUP(Final_manabou_kanji_select4[[#This Row],[Kanji no.]],Final_manabou_kanji[[Sr. no.]:[Meaning]],3,0)</f>
        <v>#N/A</v>
      </c>
      <c r="E640" s="32" t="e">
        <f>VLOOKUP(Final_manabou_kanji_select4[[#This Row],[Kanji no.]],Final_manabou_kanji[[Sr. no.]:[Meaning]],4,0)</f>
        <v>#N/A</v>
      </c>
      <c r="F640" s="37" t="e">
        <f>VLOOKUP(Final_manabou_kanji_select4[[#This Row],[Kanji no.]],Final_manabou_kanji[[Sr. no.]:[Meaning]],5,0)</f>
        <v>#N/A</v>
      </c>
      <c r="G640" t="e">
        <f>VLOOKUP(Final_manabou_kanji_select4[[#This Row],[Kanji no.]],Final_manabou_kanji[[Sr. no.]:[Meaning]],7,0)</f>
        <v>#N/A</v>
      </c>
      <c r="H640" t="e">
        <f>VLOOKUP(Final_manabou_kanji_select4[[#This Row],[Kanji no.]],Final_manabou_kanji[[Sr. no.]:[Meaning]],8,0)</f>
        <v>#N/A</v>
      </c>
      <c r="I640" s="3"/>
    </row>
    <row r="641" spans="2:9" ht="14.25" customHeight="1" x14ac:dyDescent="0.3">
      <c r="B641" s="6">
        <v>639</v>
      </c>
      <c r="C641" s="37" t="e">
        <f>VLOOKUP(Final_manabou_kanji_select4[[#This Row],[Sr no.]],Raw_data_N2_Kanji[[Marking_sr]:[Length]],4,0)</f>
        <v>#N/A</v>
      </c>
      <c r="D641" s="37" t="e">
        <f>VLOOKUP(Final_manabou_kanji_select4[[#This Row],[Kanji no.]],Final_manabou_kanji[[Sr. no.]:[Meaning]],3,0)</f>
        <v>#N/A</v>
      </c>
      <c r="E641" s="32" t="e">
        <f>VLOOKUP(Final_manabou_kanji_select4[[#This Row],[Kanji no.]],Final_manabou_kanji[[Sr. no.]:[Meaning]],4,0)</f>
        <v>#N/A</v>
      </c>
      <c r="F641" s="37" t="e">
        <f>VLOOKUP(Final_manabou_kanji_select4[[#This Row],[Kanji no.]],Final_manabou_kanji[[Sr. no.]:[Meaning]],5,0)</f>
        <v>#N/A</v>
      </c>
      <c r="G641" t="e">
        <f>VLOOKUP(Final_manabou_kanji_select4[[#This Row],[Kanji no.]],Final_manabou_kanji[[Sr. no.]:[Meaning]],7,0)</f>
        <v>#N/A</v>
      </c>
      <c r="H641" t="e">
        <f>VLOOKUP(Final_manabou_kanji_select4[[#This Row],[Kanji no.]],Final_manabou_kanji[[Sr. no.]:[Meaning]],8,0)</f>
        <v>#N/A</v>
      </c>
      <c r="I641" s="3"/>
    </row>
    <row r="642" spans="2:9" ht="14.25" customHeight="1" x14ac:dyDescent="0.3">
      <c r="B642" s="36">
        <v>640</v>
      </c>
      <c r="C642" s="37" t="e">
        <f>VLOOKUP(Final_manabou_kanji_select4[[#This Row],[Sr no.]],Raw_data_N2_Kanji[[Marking_sr]:[Length]],4,0)</f>
        <v>#N/A</v>
      </c>
      <c r="D642" s="37" t="e">
        <f>VLOOKUP(Final_manabou_kanji_select4[[#This Row],[Kanji no.]],Final_manabou_kanji[[Sr. no.]:[Meaning]],3,0)</f>
        <v>#N/A</v>
      </c>
      <c r="E642" s="32" t="e">
        <f>VLOOKUP(Final_manabou_kanji_select4[[#This Row],[Kanji no.]],Final_manabou_kanji[[Sr. no.]:[Meaning]],4,0)</f>
        <v>#N/A</v>
      </c>
      <c r="F642" s="37" t="e">
        <f>VLOOKUP(Final_manabou_kanji_select4[[#This Row],[Kanji no.]],Final_manabou_kanji[[Sr. no.]:[Meaning]],5,0)</f>
        <v>#N/A</v>
      </c>
      <c r="G642" t="e">
        <f>VLOOKUP(Final_manabou_kanji_select4[[#This Row],[Kanji no.]],Final_manabou_kanji[[Sr. no.]:[Meaning]],7,0)</f>
        <v>#N/A</v>
      </c>
      <c r="H642" t="e">
        <f>VLOOKUP(Final_manabou_kanji_select4[[#This Row],[Kanji no.]],Final_manabou_kanji[[Sr. no.]:[Meaning]],8,0)</f>
        <v>#N/A</v>
      </c>
      <c r="I642" s="3"/>
    </row>
    <row r="643" spans="2:9" ht="14.25" customHeight="1" x14ac:dyDescent="0.3">
      <c r="B643" s="6">
        <v>641</v>
      </c>
      <c r="C643" s="37" t="e">
        <f>VLOOKUP(Final_manabou_kanji_select4[[#This Row],[Sr no.]],Raw_data_N2_Kanji[[Marking_sr]:[Length]],4,0)</f>
        <v>#N/A</v>
      </c>
      <c r="D643" s="37" t="e">
        <f>VLOOKUP(Final_manabou_kanji_select4[[#This Row],[Kanji no.]],Final_manabou_kanji[[Sr. no.]:[Meaning]],3,0)</f>
        <v>#N/A</v>
      </c>
      <c r="E643" s="32" t="e">
        <f>VLOOKUP(Final_manabou_kanji_select4[[#This Row],[Kanji no.]],Final_manabou_kanji[[Sr. no.]:[Meaning]],4,0)</f>
        <v>#N/A</v>
      </c>
      <c r="F643" s="37" t="e">
        <f>VLOOKUP(Final_manabou_kanji_select4[[#This Row],[Kanji no.]],Final_manabou_kanji[[Sr. no.]:[Meaning]],5,0)</f>
        <v>#N/A</v>
      </c>
      <c r="G643" t="e">
        <f>VLOOKUP(Final_manabou_kanji_select4[[#This Row],[Kanji no.]],Final_manabou_kanji[[Sr. no.]:[Meaning]],7,0)</f>
        <v>#N/A</v>
      </c>
      <c r="H643" t="e">
        <f>VLOOKUP(Final_manabou_kanji_select4[[#This Row],[Kanji no.]],Final_manabou_kanji[[Sr. no.]:[Meaning]],8,0)</f>
        <v>#N/A</v>
      </c>
      <c r="I643" s="3"/>
    </row>
    <row r="644" spans="2:9" ht="14.25" customHeight="1" x14ac:dyDescent="0.3">
      <c r="B644" s="36">
        <v>642</v>
      </c>
      <c r="C644" s="37" t="e">
        <f>VLOOKUP(Final_manabou_kanji_select4[[#This Row],[Sr no.]],Raw_data_N2_Kanji[[Marking_sr]:[Length]],4,0)</f>
        <v>#N/A</v>
      </c>
      <c r="D644" s="37" t="e">
        <f>VLOOKUP(Final_manabou_kanji_select4[[#This Row],[Kanji no.]],Final_manabou_kanji[[Sr. no.]:[Meaning]],3,0)</f>
        <v>#N/A</v>
      </c>
      <c r="E644" s="32" t="e">
        <f>VLOOKUP(Final_manabou_kanji_select4[[#This Row],[Kanji no.]],Final_manabou_kanji[[Sr. no.]:[Meaning]],4,0)</f>
        <v>#N/A</v>
      </c>
      <c r="F644" s="37" t="e">
        <f>VLOOKUP(Final_manabou_kanji_select4[[#This Row],[Kanji no.]],Final_manabou_kanji[[Sr. no.]:[Meaning]],5,0)</f>
        <v>#N/A</v>
      </c>
      <c r="G644" t="e">
        <f>VLOOKUP(Final_manabou_kanji_select4[[#This Row],[Kanji no.]],Final_manabou_kanji[[Sr. no.]:[Meaning]],7,0)</f>
        <v>#N/A</v>
      </c>
      <c r="H644" t="e">
        <f>VLOOKUP(Final_manabou_kanji_select4[[#This Row],[Kanji no.]],Final_manabou_kanji[[Sr. no.]:[Meaning]],8,0)</f>
        <v>#N/A</v>
      </c>
      <c r="I644" s="3"/>
    </row>
    <row r="645" spans="2:9" ht="14.25" customHeight="1" x14ac:dyDescent="0.3">
      <c r="B645" s="6">
        <v>643</v>
      </c>
      <c r="C645" s="37" t="e">
        <f>VLOOKUP(Final_manabou_kanji_select4[[#This Row],[Sr no.]],Raw_data_N2_Kanji[[Marking_sr]:[Length]],4,0)</f>
        <v>#N/A</v>
      </c>
      <c r="D645" s="37" t="e">
        <f>VLOOKUP(Final_manabou_kanji_select4[[#This Row],[Kanji no.]],Final_manabou_kanji[[Sr. no.]:[Meaning]],3,0)</f>
        <v>#N/A</v>
      </c>
      <c r="E645" s="32" t="e">
        <f>VLOOKUP(Final_manabou_kanji_select4[[#This Row],[Kanji no.]],Final_manabou_kanji[[Sr. no.]:[Meaning]],4,0)</f>
        <v>#N/A</v>
      </c>
      <c r="F645" s="37" t="e">
        <f>VLOOKUP(Final_manabou_kanji_select4[[#This Row],[Kanji no.]],Final_manabou_kanji[[Sr. no.]:[Meaning]],5,0)</f>
        <v>#N/A</v>
      </c>
      <c r="G645" t="e">
        <f>VLOOKUP(Final_manabou_kanji_select4[[#This Row],[Kanji no.]],Final_manabou_kanji[[Sr. no.]:[Meaning]],7,0)</f>
        <v>#N/A</v>
      </c>
      <c r="H645" t="e">
        <f>VLOOKUP(Final_manabou_kanji_select4[[#This Row],[Kanji no.]],Final_manabou_kanji[[Sr. no.]:[Meaning]],8,0)</f>
        <v>#N/A</v>
      </c>
      <c r="I645" s="3"/>
    </row>
    <row r="646" spans="2:9" ht="14.25" customHeight="1" x14ac:dyDescent="0.3">
      <c r="B646" s="36">
        <v>644</v>
      </c>
      <c r="C646" s="37" t="e">
        <f>VLOOKUP(Final_manabou_kanji_select4[[#This Row],[Sr no.]],Raw_data_N2_Kanji[[Marking_sr]:[Length]],4,0)</f>
        <v>#N/A</v>
      </c>
      <c r="D646" s="37" t="e">
        <f>VLOOKUP(Final_manabou_kanji_select4[[#This Row],[Kanji no.]],Final_manabou_kanji[[Sr. no.]:[Meaning]],3,0)</f>
        <v>#N/A</v>
      </c>
      <c r="E646" s="32" t="e">
        <f>VLOOKUP(Final_manabou_kanji_select4[[#This Row],[Kanji no.]],Final_manabou_kanji[[Sr. no.]:[Meaning]],4,0)</f>
        <v>#N/A</v>
      </c>
      <c r="F646" s="37" t="e">
        <f>VLOOKUP(Final_manabou_kanji_select4[[#This Row],[Kanji no.]],Final_manabou_kanji[[Sr. no.]:[Meaning]],5,0)</f>
        <v>#N/A</v>
      </c>
      <c r="G646" t="e">
        <f>VLOOKUP(Final_manabou_kanji_select4[[#This Row],[Kanji no.]],Final_manabou_kanji[[Sr. no.]:[Meaning]],7,0)</f>
        <v>#N/A</v>
      </c>
      <c r="H646" t="e">
        <f>VLOOKUP(Final_manabou_kanji_select4[[#This Row],[Kanji no.]],Final_manabou_kanji[[Sr. no.]:[Meaning]],8,0)</f>
        <v>#N/A</v>
      </c>
      <c r="I646" s="3"/>
    </row>
    <row r="647" spans="2:9" ht="14.25" customHeight="1" x14ac:dyDescent="0.3">
      <c r="B647" s="6">
        <v>645</v>
      </c>
      <c r="C647" s="37" t="e">
        <f>VLOOKUP(Final_manabou_kanji_select4[[#This Row],[Sr no.]],Raw_data_N2_Kanji[[Marking_sr]:[Length]],4,0)</f>
        <v>#N/A</v>
      </c>
      <c r="D647" s="37" t="e">
        <f>VLOOKUP(Final_manabou_kanji_select4[[#This Row],[Kanji no.]],Final_manabou_kanji[[Sr. no.]:[Meaning]],3,0)</f>
        <v>#N/A</v>
      </c>
      <c r="E647" s="32" t="e">
        <f>VLOOKUP(Final_manabou_kanji_select4[[#This Row],[Kanji no.]],Final_manabou_kanji[[Sr. no.]:[Meaning]],4,0)</f>
        <v>#N/A</v>
      </c>
      <c r="F647" s="37" t="e">
        <f>VLOOKUP(Final_manabou_kanji_select4[[#This Row],[Kanji no.]],Final_manabou_kanji[[Sr. no.]:[Meaning]],5,0)</f>
        <v>#N/A</v>
      </c>
      <c r="G647" t="e">
        <f>VLOOKUP(Final_manabou_kanji_select4[[#This Row],[Kanji no.]],Final_manabou_kanji[[Sr. no.]:[Meaning]],7,0)</f>
        <v>#N/A</v>
      </c>
      <c r="H647" t="e">
        <f>VLOOKUP(Final_manabou_kanji_select4[[#This Row],[Kanji no.]],Final_manabou_kanji[[Sr. no.]:[Meaning]],8,0)</f>
        <v>#N/A</v>
      </c>
      <c r="I647" s="3"/>
    </row>
    <row r="648" spans="2:9" ht="14.25" customHeight="1" x14ac:dyDescent="0.3">
      <c r="B648" s="36">
        <v>646</v>
      </c>
      <c r="C648" s="37" t="e">
        <f>VLOOKUP(Final_manabou_kanji_select4[[#This Row],[Sr no.]],Raw_data_N2_Kanji[[Marking_sr]:[Length]],4,0)</f>
        <v>#N/A</v>
      </c>
      <c r="D648" s="37" t="e">
        <f>VLOOKUP(Final_manabou_kanji_select4[[#This Row],[Kanji no.]],Final_manabou_kanji[[Sr. no.]:[Meaning]],3,0)</f>
        <v>#N/A</v>
      </c>
      <c r="E648" s="32" t="e">
        <f>VLOOKUP(Final_manabou_kanji_select4[[#This Row],[Kanji no.]],Final_manabou_kanji[[Sr. no.]:[Meaning]],4,0)</f>
        <v>#N/A</v>
      </c>
      <c r="F648" s="37" t="e">
        <f>VLOOKUP(Final_manabou_kanji_select4[[#This Row],[Kanji no.]],Final_manabou_kanji[[Sr. no.]:[Meaning]],5,0)</f>
        <v>#N/A</v>
      </c>
      <c r="G648" t="e">
        <f>VLOOKUP(Final_manabou_kanji_select4[[#This Row],[Kanji no.]],Final_manabou_kanji[[Sr. no.]:[Meaning]],7,0)</f>
        <v>#N/A</v>
      </c>
      <c r="H648" t="e">
        <f>VLOOKUP(Final_manabou_kanji_select4[[#This Row],[Kanji no.]],Final_manabou_kanji[[Sr. no.]:[Meaning]],8,0)</f>
        <v>#N/A</v>
      </c>
      <c r="I648" s="3"/>
    </row>
    <row r="649" spans="2:9" ht="14.25" customHeight="1" x14ac:dyDescent="0.3">
      <c r="B649" s="6">
        <v>647</v>
      </c>
      <c r="C649" s="37" t="e">
        <f>VLOOKUP(Final_manabou_kanji_select4[[#This Row],[Sr no.]],Raw_data_N2_Kanji[[Marking_sr]:[Length]],4,0)</f>
        <v>#N/A</v>
      </c>
      <c r="D649" s="37" t="e">
        <f>VLOOKUP(Final_manabou_kanji_select4[[#This Row],[Kanji no.]],Final_manabou_kanji[[Sr. no.]:[Meaning]],3,0)</f>
        <v>#N/A</v>
      </c>
      <c r="E649" s="32" t="e">
        <f>VLOOKUP(Final_manabou_kanji_select4[[#This Row],[Kanji no.]],Final_manabou_kanji[[Sr. no.]:[Meaning]],4,0)</f>
        <v>#N/A</v>
      </c>
      <c r="F649" s="37" t="e">
        <f>VLOOKUP(Final_manabou_kanji_select4[[#This Row],[Kanji no.]],Final_manabou_kanji[[Sr. no.]:[Meaning]],5,0)</f>
        <v>#N/A</v>
      </c>
      <c r="G649" t="e">
        <f>VLOOKUP(Final_manabou_kanji_select4[[#This Row],[Kanji no.]],Final_manabou_kanji[[Sr. no.]:[Meaning]],7,0)</f>
        <v>#N/A</v>
      </c>
      <c r="H649" t="e">
        <f>VLOOKUP(Final_manabou_kanji_select4[[#This Row],[Kanji no.]],Final_manabou_kanji[[Sr. no.]:[Meaning]],8,0)</f>
        <v>#N/A</v>
      </c>
      <c r="I649" s="3"/>
    </row>
    <row r="650" spans="2:9" ht="14.25" customHeight="1" x14ac:dyDescent="0.3">
      <c r="B650" s="36">
        <v>648</v>
      </c>
      <c r="C650" s="37" t="e">
        <f>VLOOKUP(Final_manabou_kanji_select4[[#This Row],[Sr no.]],Raw_data_N2_Kanji[[Marking_sr]:[Length]],4,0)</f>
        <v>#N/A</v>
      </c>
      <c r="D650" s="37" t="e">
        <f>VLOOKUP(Final_manabou_kanji_select4[[#This Row],[Kanji no.]],Final_manabou_kanji[[Sr. no.]:[Meaning]],3,0)</f>
        <v>#N/A</v>
      </c>
      <c r="E650" s="32" t="e">
        <f>VLOOKUP(Final_manabou_kanji_select4[[#This Row],[Kanji no.]],Final_manabou_kanji[[Sr. no.]:[Meaning]],4,0)</f>
        <v>#N/A</v>
      </c>
      <c r="F650" s="37" t="e">
        <f>VLOOKUP(Final_manabou_kanji_select4[[#This Row],[Kanji no.]],Final_manabou_kanji[[Sr. no.]:[Meaning]],5,0)</f>
        <v>#N/A</v>
      </c>
      <c r="G650" t="e">
        <f>VLOOKUP(Final_manabou_kanji_select4[[#This Row],[Kanji no.]],Final_manabou_kanji[[Sr. no.]:[Meaning]],7,0)</f>
        <v>#N/A</v>
      </c>
      <c r="H650" t="e">
        <f>VLOOKUP(Final_manabou_kanji_select4[[#This Row],[Kanji no.]],Final_manabou_kanji[[Sr. no.]:[Meaning]],8,0)</f>
        <v>#N/A</v>
      </c>
      <c r="I650" s="3"/>
    </row>
    <row r="651" spans="2:9" ht="14.25" customHeight="1" x14ac:dyDescent="0.3">
      <c r="B651" s="6">
        <v>649</v>
      </c>
      <c r="C651" s="37" t="e">
        <f>VLOOKUP(Final_manabou_kanji_select4[[#This Row],[Sr no.]],Raw_data_N2_Kanji[[Marking_sr]:[Length]],4,0)</f>
        <v>#N/A</v>
      </c>
      <c r="D651" s="37" t="e">
        <f>VLOOKUP(Final_manabou_kanji_select4[[#This Row],[Kanji no.]],Final_manabou_kanji[[Sr. no.]:[Meaning]],3,0)</f>
        <v>#N/A</v>
      </c>
      <c r="E651" s="32" t="e">
        <f>VLOOKUP(Final_manabou_kanji_select4[[#This Row],[Kanji no.]],Final_manabou_kanji[[Sr. no.]:[Meaning]],4,0)</f>
        <v>#N/A</v>
      </c>
      <c r="F651" s="37" t="e">
        <f>VLOOKUP(Final_manabou_kanji_select4[[#This Row],[Kanji no.]],Final_manabou_kanji[[Sr. no.]:[Meaning]],5,0)</f>
        <v>#N/A</v>
      </c>
      <c r="G651" t="e">
        <f>VLOOKUP(Final_manabou_kanji_select4[[#This Row],[Kanji no.]],Final_manabou_kanji[[Sr. no.]:[Meaning]],7,0)</f>
        <v>#N/A</v>
      </c>
      <c r="H651" t="e">
        <f>VLOOKUP(Final_manabou_kanji_select4[[#This Row],[Kanji no.]],Final_manabou_kanji[[Sr. no.]:[Meaning]],8,0)</f>
        <v>#N/A</v>
      </c>
      <c r="I651" s="3"/>
    </row>
    <row r="652" spans="2:9" ht="14.25" customHeight="1" x14ac:dyDescent="0.3">
      <c r="B652" s="36">
        <v>650</v>
      </c>
      <c r="C652" s="37" t="e">
        <f>VLOOKUP(Final_manabou_kanji_select4[[#This Row],[Sr no.]],Raw_data_N2_Kanji[[Marking_sr]:[Length]],4,0)</f>
        <v>#N/A</v>
      </c>
      <c r="D652" s="37" t="e">
        <f>VLOOKUP(Final_manabou_kanji_select4[[#This Row],[Kanji no.]],Final_manabou_kanji[[Sr. no.]:[Meaning]],3,0)</f>
        <v>#N/A</v>
      </c>
      <c r="E652" s="32" t="e">
        <f>VLOOKUP(Final_manabou_kanji_select4[[#This Row],[Kanji no.]],Final_manabou_kanji[[Sr. no.]:[Meaning]],4,0)</f>
        <v>#N/A</v>
      </c>
      <c r="F652" s="37" t="e">
        <f>VLOOKUP(Final_manabou_kanji_select4[[#This Row],[Kanji no.]],Final_manabou_kanji[[Sr. no.]:[Meaning]],5,0)</f>
        <v>#N/A</v>
      </c>
      <c r="G652" t="e">
        <f>VLOOKUP(Final_manabou_kanji_select4[[#This Row],[Kanji no.]],Final_manabou_kanji[[Sr. no.]:[Meaning]],7,0)</f>
        <v>#N/A</v>
      </c>
      <c r="H652" t="e">
        <f>VLOOKUP(Final_manabou_kanji_select4[[#This Row],[Kanji no.]],Final_manabou_kanji[[Sr. no.]:[Meaning]],8,0)</f>
        <v>#N/A</v>
      </c>
      <c r="I652" s="3"/>
    </row>
    <row r="653" spans="2:9" ht="14.25" customHeight="1" x14ac:dyDescent="0.3">
      <c r="B653" s="6">
        <v>651</v>
      </c>
      <c r="C653" s="37" t="e">
        <f>VLOOKUP(Final_manabou_kanji_select4[[#This Row],[Sr no.]],Raw_data_N2_Kanji[[Marking_sr]:[Length]],4,0)</f>
        <v>#N/A</v>
      </c>
      <c r="D653" s="37" t="e">
        <f>VLOOKUP(Final_manabou_kanji_select4[[#This Row],[Kanji no.]],Final_manabou_kanji[[Sr. no.]:[Meaning]],3,0)</f>
        <v>#N/A</v>
      </c>
      <c r="E653" s="32" t="e">
        <f>VLOOKUP(Final_manabou_kanji_select4[[#This Row],[Kanji no.]],Final_manabou_kanji[[Sr. no.]:[Meaning]],4,0)</f>
        <v>#N/A</v>
      </c>
      <c r="F653" s="37" t="e">
        <f>VLOOKUP(Final_manabou_kanji_select4[[#This Row],[Kanji no.]],Final_manabou_kanji[[Sr. no.]:[Meaning]],5,0)</f>
        <v>#N/A</v>
      </c>
      <c r="G653" t="e">
        <f>VLOOKUP(Final_manabou_kanji_select4[[#This Row],[Kanji no.]],Final_manabou_kanji[[Sr. no.]:[Meaning]],7,0)</f>
        <v>#N/A</v>
      </c>
      <c r="H653" t="e">
        <f>VLOOKUP(Final_manabou_kanji_select4[[#This Row],[Kanji no.]],Final_manabou_kanji[[Sr. no.]:[Meaning]],8,0)</f>
        <v>#N/A</v>
      </c>
      <c r="I653" s="3"/>
    </row>
    <row r="654" spans="2:9" ht="14.25" customHeight="1" x14ac:dyDescent="0.3">
      <c r="B654" s="36">
        <v>652</v>
      </c>
      <c r="C654" s="37" t="e">
        <f>VLOOKUP(Final_manabou_kanji_select4[[#This Row],[Sr no.]],Raw_data_N2_Kanji[[Marking_sr]:[Length]],4,0)</f>
        <v>#N/A</v>
      </c>
      <c r="D654" s="37" t="e">
        <f>VLOOKUP(Final_manabou_kanji_select4[[#This Row],[Kanji no.]],Final_manabou_kanji[[Sr. no.]:[Meaning]],3,0)</f>
        <v>#N/A</v>
      </c>
      <c r="E654" s="32" t="e">
        <f>VLOOKUP(Final_manabou_kanji_select4[[#This Row],[Kanji no.]],Final_manabou_kanji[[Sr. no.]:[Meaning]],4,0)</f>
        <v>#N/A</v>
      </c>
      <c r="F654" s="37" t="e">
        <f>VLOOKUP(Final_manabou_kanji_select4[[#This Row],[Kanji no.]],Final_manabou_kanji[[Sr. no.]:[Meaning]],5,0)</f>
        <v>#N/A</v>
      </c>
      <c r="G654" t="e">
        <f>VLOOKUP(Final_manabou_kanji_select4[[#This Row],[Kanji no.]],Final_manabou_kanji[[Sr. no.]:[Meaning]],7,0)</f>
        <v>#N/A</v>
      </c>
      <c r="H654" t="e">
        <f>VLOOKUP(Final_manabou_kanji_select4[[#This Row],[Kanji no.]],Final_manabou_kanji[[Sr. no.]:[Meaning]],8,0)</f>
        <v>#N/A</v>
      </c>
      <c r="I654" s="3"/>
    </row>
    <row r="655" spans="2:9" ht="14.25" customHeight="1" x14ac:dyDescent="0.3">
      <c r="B655" s="6">
        <v>653</v>
      </c>
      <c r="C655" s="37" t="e">
        <f>VLOOKUP(Final_manabou_kanji_select4[[#This Row],[Sr no.]],Raw_data_N2_Kanji[[Marking_sr]:[Length]],4,0)</f>
        <v>#N/A</v>
      </c>
      <c r="D655" s="37" t="e">
        <f>VLOOKUP(Final_manabou_kanji_select4[[#This Row],[Kanji no.]],Final_manabou_kanji[[Sr. no.]:[Meaning]],3,0)</f>
        <v>#N/A</v>
      </c>
      <c r="E655" s="32" t="e">
        <f>VLOOKUP(Final_manabou_kanji_select4[[#This Row],[Kanji no.]],Final_manabou_kanji[[Sr. no.]:[Meaning]],4,0)</f>
        <v>#N/A</v>
      </c>
      <c r="F655" s="37" t="e">
        <f>VLOOKUP(Final_manabou_kanji_select4[[#This Row],[Kanji no.]],Final_manabou_kanji[[Sr. no.]:[Meaning]],5,0)</f>
        <v>#N/A</v>
      </c>
      <c r="G655" t="e">
        <f>VLOOKUP(Final_manabou_kanji_select4[[#This Row],[Kanji no.]],Final_manabou_kanji[[Sr. no.]:[Meaning]],7,0)</f>
        <v>#N/A</v>
      </c>
      <c r="H655" t="e">
        <f>VLOOKUP(Final_manabou_kanji_select4[[#This Row],[Kanji no.]],Final_manabou_kanji[[Sr. no.]:[Meaning]],8,0)</f>
        <v>#N/A</v>
      </c>
      <c r="I655" s="3"/>
    </row>
    <row r="656" spans="2:9" ht="14.25" customHeight="1" x14ac:dyDescent="0.3">
      <c r="B656" s="36">
        <v>654</v>
      </c>
      <c r="C656" s="37" t="e">
        <f>VLOOKUP(Final_manabou_kanji_select4[[#This Row],[Sr no.]],Raw_data_N2_Kanji[[Marking_sr]:[Length]],4,0)</f>
        <v>#N/A</v>
      </c>
      <c r="D656" s="37" t="e">
        <f>VLOOKUP(Final_manabou_kanji_select4[[#This Row],[Kanji no.]],Final_manabou_kanji[[Sr. no.]:[Meaning]],3,0)</f>
        <v>#N/A</v>
      </c>
      <c r="E656" s="32" t="e">
        <f>VLOOKUP(Final_manabou_kanji_select4[[#This Row],[Kanji no.]],Final_manabou_kanji[[Sr. no.]:[Meaning]],4,0)</f>
        <v>#N/A</v>
      </c>
      <c r="F656" s="37" t="e">
        <f>VLOOKUP(Final_manabou_kanji_select4[[#This Row],[Kanji no.]],Final_manabou_kanji[[Sr. no.]:[Meaning]],5,0)</f>
        <v>#N/A</v>
      </c>
      <c r="G656" t="e">
        <f>VLOOKUP(Final_manabou_kanji_select4[[#This Row],[Kanji no.]],Final_manabou_kanji[[Sr. no.]:[Meaning]],7,0)</f>
        <v>#N/A</v>
      </c>
      <c r="H656" t="e">
        <f>VLOOKUP(Final_manabou_kanji_select4[[#This Row],[Kanji no.]],Final_manabou_kanji[[Sr. no.]:[Meaning]],8,0)</f>
        <v>#N/A</v>
      </c>
      <c r="I656" s="3"/>
    </row>
    <row r="657" spans="2:9" ht="14.25" customHeight="1" x14ac:dyDescent="0.3">
      <c r="B657" s="6">
        <v>655</v>
      </c>
      <c r="C657" s="37" t="e">
        <f>VLOOKUP(Final_manabou_kanji_select4[[#This Row],[Sr no.]],Raw_data_N2_Kanji[[Marking_sr]:[Length]],4,0)</f>
        <v>#N/A</v>
      </c>
      <c r="D657" s="37" t="e">
        <f>VLOOKUP(Final_manabou_kanji_select4[[#This Row],[Kanji no.]],Final_manabou_kanji[[Sr. no.]:[Meaning]],3,0)</f>
        <v>#N/A</v>
      </c>
      <c r="E657" s="32" t="e">
        <f>VLOOKUP(Final_manabou_kanji_select4[[#This Row],[Kanji no.]],Final_manabou_kanji[[Sr. no.]:[Meaning]],4,0)</f>
        <v>#N/A</v>
      </c>
      <c r="F657" s="37" t="e">
        <f>VLOOKUP(Final_manabou_kanji_select4[[#This Row],[Kanji no.]],Final_manabou_kanji[[Sr. no.]:[Meaning]],5,0)</f>
        <v>#N/A</v>
      </c>
      <c r="G657" t="e">
        <f>VLOOKUP(Final_manabou_kanji_select4[[#This Row],[Kanji no.]],Final_manabou_kanji[[Sr. no.]:[Meaning]],7,0)</f>
        <v>#N/A</v>
      </c>
      <c r="H657" t="e">
        <f>VLOOKUP(Final_manabou_kanji_select4[[#This Row],[Kanji no.]],Final_manabou_kanji[[Sr. no.]:[Meaning]],8,0)</f>
        <v>#N/A</v>
      </c>
      <c r="I657" s="3"/>
    </row>
    <row r="658" spans="2:9" ht="14.25" customHeight="1" x14ac:dyDescent="0.3">
      <c r="B658" s="36">
        <v>656</v>
      </c>
      <c r="C658" s="37" t="e">
        <f>VLOOKUP(Final_manabou_kanji_select4[[#This Row],[Sr no.]],Raw_data_N2_Kanji[[Marking_sr]:[Length]],4,0)</f>
        <v>#N/A</v>
      </c>
      <c r="D658" s="37" t="e">
        <f>VLOOKUP(Final_manabou_kanji_select4[[#This Row],[Kanji no.]],Final_manabou_kanji[[Sr. no.]:[Meaning]],3,0)</f>
        <v>#N/A</v>
      </c>
      <c r="E658" s="32" t="e">
        <f>VLOOKUP(Final_manabou_kanji_select4[[#This Row],[Kanji no.]],Final_manabou_kanji[[Sr. no.]:[Meaning]],4,0)</f>
        <v>#N/A</v>
      </c>
      <c r="F658" s="37" t="e">
        <f>VLOOKUP(Final_manabou_kanji_select4[[#This Row],[Kanji no.]],Final_manabou_kanji[[Sr. no.]:[Meaning]],5,0)</f>
        <v>#N/A</v>
      </c>
      <c r="G658" t="e">
        <f>VLOOKUP(Final_manabou_kanji_select4[[#This Row],[Kanji no.]],Final_manabou_kanji[[Sr. no.]:[Meaning]],7,0)</f>
        <v>#N/A</v>
      </c>
      <c r="H658" t="e">
        <f>VLOOKUP(Final_manabou_kanji_select4[[#This Row],[Kanji no.]],Final_manabou_kanji[[Sr. no.]:[Meaning]],8,0)</f>
        <v>#N/A</v>
      </c>
      <c r="I658" s="3"/>
    </row>
    <row r="659" spans="2:9" ht="14.25" customHeight="1" x14ac:dyDescent="0.3">
      <c r="B659" s="6">
        <v>657</v>
      </c>
      <c r="C659" s="37" t="e">
        <f>VLOOKUP(Final_manabou_kanji_select4[[#This Row],[Sr no.]],Raw_data_N2_Kanji[[Marking_sr]:[Length]],4,0)</f>
        <v>#N/A</v>
      </c>
      <c r="D659" s="37" t="e">
        <f>VLOOKUP(Final_manabou_kanji_select4[[#This Row],[Kanji no.]],Final_manabou_kanji[[Sr. no.]:[Meaning]],3,0)</f>
        <v>#N/A</v>
      </c>
      <c r="E659" s="32" t="e">
        <f>VLOOKUP(Final_manabou_kanji_select4[[#This Row],[Kanji no.]],Final_manabou_kanji[[Sr. no.]:[Meaning]],4,0)</f>
        <v>#N/A</v>
      </c>
      <c r="F659" s="37" t="e">
        <f>VLOOKUP(Final_manabou_kanji_select4[[#This Row],[Kanji no.]],Final_manabou_kanji[[Sr. no.]:[Meaning]],5,0)</f>
        <v>#N/A</v>
      </c>
      <c r="G659" t="e">
        <f>VLOOKUP(Final_manabou_kanji_select4[[#This Row],[Kanji no.]],Final_manabou_kanji[[Sr. no.]:[Meaning]],7,0)</f>
        <v>#N/A</v>
      </c>
      <c r="H659" t="e">
        <f>VLOOKUP(Final_manabou_kanji_select4[[#This Row],[Kanji no.]],Final_manabou_kanji[[Sr. no.]:[Meaning]],8,0)</f>
        <v>#N/A</v>
      </c>
      <c r="I659" s="3"/>
    </row>
    <row r="660" spans="2:9" ht="14.25" customHeight="1" x14ac:dyDescent="0.3">
      <c r="B660" s="36">
        <v>658</v>
      </c>
      <c r="C660" s="37" t="e">
        <f>VLOOKUP(Final_manabou_kanji_select4[[#This Row],[Sr no.]],Raw_data_N2_Kanji[[Marking_sr]:[Length]],4,0)</f>
        <v>#N/A</v>
      </c>
      <c r="D660" s="37" t="e">
        <f>VLOOKUP(Final_manabou_kanji_select4[[#This Row],[Kanji no.]],Final_manabou_kanji[[Sr. no.]:[Meaning]],3,0)</f>
        <v>#N/A</v>
      </c>
      <c r="E660" s="32" t="e">
        <f>VLOOKUP(Final_manabou_kanji_select4[[#This Row],[Kanji no.]],Final_manabou_kanji[[Sr. no.]:[Meaning]],4,0)</f>
        <v>#N/A</v>
      </c>
      <c r="F660" s="37" t="e">
        <f>VLOOKUP(Final_manabou_kanji_select4[[#This Row],[Kanji no.]],Final_manabou_kanji[[Sr. no.]:[Meaning]],5,0)</f>
        <v>#N/A</v>
      </c>
      <c r="G660" t="e">
        <f>VLOOKUP(Final_manabou_kanji_select4[[#This Row],[Kanji no.]],Final_manabou_kanji[[Sr. no.]:[Meaning]],7,0)</f>
        <v>#N/A</v>
      </c>
      <c r="H660" t="e">
        <f>VLOOKUP(Final_manabou_kanji_select4[[#This Row],[Kanji no.]],Final_manabou_kanji[[Sr. no.]:[Meaning]],8,0)</f>
        <v>#N/A</v>
      </c>
      <c r="I660" s="3"/>
    </row>
    <row r="661" spans="2:9" ht="14.25" customHeight="1" x14ac:dyDescent="0.3">
      <c r="B661" s="6">
        <v>659</v>
      </c>
      <c r="C661" s="37" t="e">
        <f>VLOOKUP(Final_manabou_kanji_select4[[#This Row],[Sr no.]],Raw_data_N2_Kanji[[Marking_sr]:[Length]],4,0)</f>
        <v>#N/A</v>
      </c>
      <c r="D661" s="37" t="e">
        <f>VLOOKUP(Final_manabou_kanji_select4[[#This Row],[Kanji no.]],Final_manabou_kanji[[Sr. no.]:[Meaning]],3,0)</f>
        <v>#N/A</v>
      </c>
      <c r="E661" s="32" t="e">
        <f>VLOOKUP(Final_manabou_kanji_select4[[#This Row],[Kanji no.]],Final_manabou_kanji[[Sr. no.]:[Meaning]],4,0)</f>
        <v>#N/A</v>
      </c>
      <c r="F661" s="37" t="e">
        <f>VLOOKUP(Final_manabou_kanji_select4[[#This Row],[Kanji no.]],Final_manabou_kanji[[Sr. no.]:[Meaning]],5,0)</f>
        <v>#N/A</v>
      </c>
      <c r="G661" t="e">
        <f>VLOOKUP(Final_manabou_kanji_select4[[#This Row],[Kanji no.]],Final_manabou_kanji[[Sr. no.]:[Meaning]],7,0)</f>
        <v>#N/A</v>
      </c>
      <c r="H661" t="e">
        <f>VLOOKUP(Final_manabou_kanji_select4[[#This Row],[Kanji no.]],Final_manabou_kanji[[Sr. no.]:[Meaning]],8,0)</f>
        <v>#N/A</v>
      </c>
      <c r="I661" s="3"/>
    </row>
    <row r="662" spans="2:9" ht="14.25" customHeight="1" x14ac:dyDescent="0.3">
      <c r="B662" s="36">
        <v>660</v>
      </c>
      <c r="C662" s="37" t="e">
        <f>VLOOKUP(Final_manabou_kanji_select4[[#This Row],[Sr no.]],Raw_data_N2_Kanji[[Marking_sr]:[Length]],4,0)</f>
        <v>#N/A</v>
      </c>
      <c r="D662" s="37" t="e">
        <f>VLOOKUP(Final_manabou_kanji_select4[[#This Row],[Kanji no.]],Final_manabou_kanji[[Sr. no.]:[Meaning]],3,0)</f>
        <v>#N/A</v>
      </c>
      <c r="E662" s="32" t="e">
        <f>VLOOKUP(Final_manabou_kanji_select4[[#This Row],[Kanji no.]],Final_manabou_kanji[[Sr. no.]:[Meaning]],4,0)</f>
        <v>#N/A</v>
      </c>
      <c r="F662" s="37" t="e">
        <f>VLOOKUP(Final_manabou_kanji_select4[[#This Row],[Kanji no.]],Final_manabou_kanji[[Sr. no.]:[Meaning]],5,0)</f>
        <v>#N/A</v>
      </c>
      <c r="G662" t="e">
        <f>VLOOKUP(Final_manabou_kanji_select4[[#This Row],[Kanji no.]],Final_manabou_kanji[[Sr. no.]:[Meaning]],7,0)</f>
        <v>#N/A</v>
      </c>
      <c r="H662" t="e">
        <f>VLOOKUP(Final_manabou_kanji_select4[[#This Row],[Kanji no.]],Final_manabou_kanji[[Sr. no.]:[Meaning]],8,0)</f>
        <v>#N/A</v>
      </c>
      <c r="I662" s="3"/>
    </row>
    <row r="663" spans="2:9" ht="14.25" customHeight="1" x14ac:dyDescent="0.3">
      <c r="B663" s="6">
        <v>661</v>
      </c>
      <c r="C663" s="37" t="e">
        <f>VLOOKUP(Final_manabou_kanji_select4[[#This Row],[Sr no.]],Raw_data_N2_Kanji[[Marking_sr]:[Length]],4,0)</f>
        <v>#N/A</v>
      </c>
      <c r="D663" s="37" t="e">
        <f>VLOOKUP(Final_manabou_kanji_select4[[#This Row],[Kanji no.]],Final_manabou_kanji[[Sr. no.]:[Meaning]],3,0)</f>
        <v>#N/A</v>
      </c>
      <c r="E663" s="32" t="e">
        <f>VLOOKUP(Final_manabou_kanji_select4[[#This Row],[Kanji no.]],Final_manabou_kanji[[Sr. no.]:[Meaning]],4,0)</f>
        <v>#N/A</v>
      </c>
      <c r="F663" s="37" t="e">
        <f>VLOOKUP(Final_manabou_kanji_select4[[#This Row],[Kanji no.]],Final_manabou_kanji[[Sr. no.]:[Meaning]],5,0)</f>
        <v>#N/A</v>
      </c>
      <c r="G663" t="e">
        <f>VLOOKUP(Final_manabou_kanji_select4[[#This Row],[Kanji no.]],Final_manabou_kanji[[Sr. no.]:[Meaning]],7,0)</f>
        <v>#N/A</v>
      </c>
      <c r="H663" t="e">
        <f>VLOOKUP(Final_manabou_kanji_select4[[#This Row],[Kanji no.]],Final_manabou_kanji[[Sr. no.]:[Meaning]],8,0)</f>
        <v>#N/A</v>
      </c>
      <c r="I663" s="3"/>
    </row>
    <row r="664" spans="2:9" ht="14.25" customHeight="1" x14ac:dyDescent="0.3">
      <c r="B664" s="36">
        <v>662</v>
      </c>
      <c r="C664" s="37" t="e">
        <f>VLOOKUP(Final_manabou_kanji_select4[[#This Row],[Sr no.]],Raw_data_N2_Kanji[[Marking_sr]:[Length]],4,0)</f>
        <v>#N/A</v>
      </c>
      <c r="D664" s="37" t="e">
        <f>VLOOKUP(Final_manabou_kanji_select4[[#This Row],[Kanji no.]],Final_manabou_kanji[[Sr. no.]:[Meaning]],3,0)</f>
        <v>#N/A</v>
      </c>
      <c r="E664" s="32" t="e">
        <f>VLOOKUP(Final_manabou_kanji_select4[[#This Row],[Kanji no.]],Final_manabou_kanji[[Sr. no.]:[Meaning]],4,0)</f>
        <v>#N/A</v>
      </c>
      <c r="F664" s="37" t="e">
        <f>VLOOKUP(Final_manabou_kanji_select4[[#This Row],[Kanji no.]],Final_manabou_kanji[[Sr. no.]:[Meaning]],5,0)</f>
        <v>#N/A</v>
      </c>
      <c r="G664" t="e">
        <f>VLOOKUP(Final_manabou_kanji_select4[[#This Row],[Kanji no.]],Final_manabou_kanji[[Sr. no.]:[Meaning]],7,0)</f>
        <v>#N/A</v>
      </c>
      <c r="H664" t="e">
        <f>VLOOKUP(Final_manabou_kanji_select4[[#This Row],[Kanji no.]],Final_manabou_kanji[[Sr. no.]:[Meaning]],8,0)</f>
        <v>#N/A</v>
      </c>
      <c r="I664" s="3"/>
    </row>
    <row r="665" spans="2:9" ht="14.25" customHeight="1" x14ac:dyDescent="0.3">
      <c r="B665" s="6">
        <v>663</v>
      </c>
      <c r="C665" s="37" t="e">
        <f>VLOOKUP(Final_manabou_kanji_select4[[#This Row],[Sr no.]],Raw_data_N2_Kanji[[Marking_sr]:[Length]],4,0)</f>
        <v>#N/A</v>
      </c>
      <c r="D665" s="37" t="e">
        <f>VLOOKUP(Final_manabou_kanji_select4[[#This Row],[Kanji no.]],Final_manabou_kanji[[Sr. no.]:[Meaning]],3,0)</f>
        <v>#N/A</v>
      </c>
      <c r="E665" s="32" t="e">
        <f>VLOOKUP(Final_manabou_kanji_select4[[#This Row],[Kanji no.]],Final_manabou_kanji[[Sr. no.]:[Meaning]],4,0)</f>
        <v>#N/A</v>
      </c>
      <c r="F665" s="37" t="e">
        <f>VLOOKUP(Final_manabou_kanji_select4[[#This Row],[Kanji no.]],Final_manabou_kanji[[Sr. no.]:[Meaning]],5,0)</f>
        <v>#N/A</v>
      </c>
      <c r="G665" t="e">
        <f>VLOOKUP(Final_manabou_kanji_select4[[#This Row],[Kanji no.]],Final_manabou_kanji[[Sr. no.]:[Meaning]],7,0)</f>
        <v>#N/A</v>
      </c>
      <c r="H665" t="e">
        <f>VLOOKUP(Final_manabou_kanji_select4[[#This Row],[Kanji no.]],Final_manabou_kanji[[Sr. no.]:[Meaning]],8,0)</f>
        <v>#N/A</v>
      </c>
      <c r="I665" s="3"/>
    </row>
    <row r="666" spans="2:9" ht="14.25" customHeight="1" x14ac:dyDescent="0.3">
      <c r="B666" s="36">
        <v>664</v>
      </c>
      <c r="C666" s="37" t="e">
        <f>VLOOKUP(Final_manabou_kanji_select4[[#This Row],[Sr no.]],Raw_data_N2_Kanji[[Marking_sr]:[Length]],4,0)</f>
        <v>#N/A</v>
      </c>
      <c r="D666" s="37" t="e">
        <f>VLOOKUP(Final_manabou_kanji_select4[[#This Row],[Kanji no.]],Final_manabou_kanji[[Sr. no.]:[Meaning]],3,0)</f>
        <v>#N/A</v>
      </c>
      <c r="E666" s="32" t="e">
        <f>VLOOKUP(Final_manabou_kanji_select4[[#This Row],[Kanji no.]],Final_manabou_kanji[[Sr. no.]:[Meaning]],4,0)</f>
        <v>#N/A</v>
      </c>
      <c r="F666" s="37" t="e">
        <f>VLOOKUP(Final_manabou_kanji_select4[[#This Row],[Kanji no.]],Final_manabou_kanji[[Sr. no.]:[Meaning]],5,0)</f>
        <v>#N/A</v>
      </c>
      <c r="G666" t="e">
        <f>VLOOKUP(Final_manabou_kanji_select4[[#This Row],[Kanji no.]],Final_manabou_kanji[[Sr. no.]:[Meaning]],7,0)</f>
        <v>#N/A</v>
      </c>
      <c r="H666" t="e">
        <f>VLOOKUP(Final_manabou_kanji_select4[[#This Row],[Kanji no.]],Final_manabou_kanji[[Sr. no.]:[Meaning]],8,0)</f>
        <v>#N/A</v>
      </c>
      <c r="I666" s="3"/>
    </row>
    <row r="667" spans="2:9" ht="14.25" customHeight="1" x14ac:dyDescent="0.3">
      <c r="B667" s="6">
        <v>665</v>
      </c>
      <c r="C667" s="37" t="e">
        <f>VLOOKUP(Final_manabou_kanji_select4[[#This Row],[Sr no.]],Raw_data_N2_Kanji[[Marking_sr]:[Length]],4,0)</f>
        <v>#N/A</v>
      </c>
      <c r="D667" s="37" t="e">
        <f>VLOOKUP(Final_manabou_kanji_select4[[#This Row],[Kanji no.]],Final_manabou_kanji[[Sr. no.]:[Meaning]],3,0)</f>
        <v>#N/A</v>
      </c>
      <c r="E667" s="32" t="e">
        <f>VLOOKUP(Final_manabou_kanji_select4[[#This Row],[Kanji no.]],Final_manabou_kanji[[Sr. no.]:[Meaning]],4,0)</f>
        <v>#N/A</v>
      </c>
      <c r="F667" s="37" t="e">
        <f>VLOOKUP(Final_manabou_kanji_select4[[#This Row],[Kanji no.]],Final_manabou_kanji[[Sr. no.]:[Meaning]],5,0)</f>
        <v>#N/A</v>
      </c>
      <c r="G667" t="e">
        <f>VLOOKUP(Final_manabou_kanji_select4[[#This Row],[Kanji no.]],Final_manabou_kanji[[Sr. no.]:[Meaning]],7,0)</f>
        <v>#N/A</v>
      </c>
      <c r="H667" t="e">
        <f>VLOOKUP(Final_manabou_kanji_select4[[#This Row],[Kanji no.]],Final_manabou_kanji[[Sr. no.]:[Meaning]],8,0)</f>
        <v>#N/A</v>
      </c>
      <c r="I667" s="3"/>
    </row>
    <row r="668" spans="2:9" ht="14.25" customHeight="1" x14ac:dyDescent="0.3">
      <c r="B668" s="36">
        <v>666</v>
      </c>
      <c r="C668" s="37" t="e">
        <f>VLOOKUP(Final_manabou_kanji_select4[[#This Row],[Sr no.]],Raw_data_N2_Kanji[[Marking_sr]:[Length]],4,0)</f>
        <v>#N/A</v>
      </c>
      <c r="D668" s="37" t="e">
        <f>VLOOKUP(Final_manabou_kanji_select4[[#This Row],[Kanji no.]],Final_manabou_kanji[[Sr. no.]:[Meaning]],3,0)</f>
        <v>#N/A</v>
      </c>
      <c r="E668" s="32" t="e">
        <f>VLOOKUP(Final_manabou_kanji_select4[[#This Row],[Kanji no.]],Final_manabou_kanji[[Sr. no.]:[Meaning]],4,0)</f>
        <v>#N/A</v>
      </c>
      <c r="F668" s="37" t="e">
        <f>VLOOKUP(Final_manabou_kanji_select4[[#This Row],[Kanji no.]],Final_manabou_kanji[[Sr. no.]:[Meaning]],5,0)</f>
        <v>#N/A</v>
      </c>
      <c r="G668" t="e">
        <f>VLOOKUP(Final_manabou_kanji_select4[[#This Row],[Kanji no.]],Final_manabou_kanji[[Sr. no.]:[Meaning]],7,0)</f>
        <v>#N/A</v>
      </c>
      <c r="H668" t="e">
        <f>VLOOKUP(Final_manabou_kanji_select4[[#This Row],[Kanji no.]],Final_manabou_kanji[[Sr. no.]:[Meaning]],8,0)</f>
        <v>#N/A</v>
      </c>
      <c r="I668" s="3"/>
    </row>
    <row r="669" spans="2:9" ht="14.25" customHeight="1" x14ac:dyDescent="0.3"/>
    <row r="670" spans="2:9" ht="14.25" customHeight="1" x14ac:dyDescent="0.3"/>
    <row r="671" spans="2:9" ht="14.25" customHeight="1" x14ac:dyDescent="0.3"/>
    <row r="672" spans="2:9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</sheetData>
  <dataValidations count="1">
    <dataValidation allowBlank="1" showErrorMessage="1" sqref="I448:I652 B3:F668" xr:uid="{1C1EE089-8EDF-4E02-870D-6880A1FF3E23}"/>
  </dataValidations>
  <pageMargins left="0.7" right="0.7" top="0.75" bottom="0.75" header="0" footer="0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BF9E3-F5B8-4725-8347-DD5BE3DCF4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Chart_selective</vt:lpstr>
      <vt:lpstr>Chart</vt:lpstr>
      <vt:lpstr>Chart_A4</vt:lpstr>
      <vt:lpstr>1_Raw_data</vt:lpstr>
      <vt:lpstr>Table</vt:lpstr>
      <vt:lpstr>Sheet1</vt:lpstr>
      <vt:lpstr>Database</vt:lpstr>
      <vt:lpstr>Special</vt:lpstr>
      <vt:lpstr>Final_Manabou_N2_kanji</vt:lpstr>
      <vt:lpstr>Page_no</vt:lpstr>
      <vt:lpstr>Final_Selective_N2_kanji</vt:lpstr>
      <vt:lpstr>Markings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Mangaonkar</dc:creator>
  <cp:lastModifiedBy>Aniket Mangaonkar</cp:lastModifiedBy>
  <dcterms:created xsi:type="dcterms:W3CDTF">2006-09-16T00:00:00Z</dcterms:created>
  <dcterms:modified xsi:type="dcterms:W3CDTF">2024-11-30T08:12:19Z</dcterms:modified>
</cp:coreProperties>
</file>